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V:\DRIN 2023\CONTRATO DE GESTÃO 052019\Monitoramento e avaliação\17º PA\Relatório Gerencial Financeiro\"/>
    </mc:Choice>
  </mc:AlternateContent>
  <bookViews>
    <workbookView xWindow="0" yWindow="0" windowWidth="20490" windowHeight="7620" tabRatio="801" firstSheet="4" activeTab="16"/>
  </bookViews>
  <sheets>
    <sheet name="Capa" sheetId="1" r:id="rId1"/>
    <sheet name="Análises" sheetId="2" r:id="rId2"/>
    <sheet name="Resumo" sheetId="3" r:id="rId3"/>
    <sheet name="Comparativo" sheetId="4" r:id="rId4"/>
    <sheet name="Gasto das Atividades" sheetId="5" r:id="rId5"/>
    <sheet name="Analítico Cx." sheetId="6" r:id="rId6"/>
    <sheet name="Analítico Cp." sheetId="7" r:id="rId7"/>
    <sheet name="Prov. Pessoal" sheetId="10" r:id="rId8"/>
    <sheet name="Bens" sheetId="8" r:id="rId9"/>
    <sheet name="Comp." sheetId="9" r:id="rId10"/>
    <sheet name="Diário 1º PA" sheetId="11" r:id="rId11"/>
    <sheet name="Reserva" sheetId="12" r:id="rId12"/>
    <sheet name="Diário 2º PA" sheetId="13" state="hidden" r:id="rId13"/>
    <sheet name="Diário 3º PA" sheetId="14" state="hidden" r:id="rId14"/>
    <sheet name="Diário 4º PA" sheetId="15" state="hidden" r:id="rId15"/>
    <sheet name="Lista de Pessoal" sheetId="16" state="hidden" r:id="rId16"/>
    <sheet name="Dec Dir." sheetId="17" r:id="rId17"/>
    <sheet name="Plano" sheetId="18" state="hidden" r:id="rId18"/>
  </sheets>
  <definedNames>
    <definedName name="_xlnm._FilterDatabase" localSheetId="9" hidden="1">'Comp.'!$B$4:$K$763</definedName>
    <definedName name="_xlnm._FilterDatabase" localSheetId="10" hidden="1">'Diário 1º PA'!$A$3:$R$2977</definedName>
    <definedName name="_xlnm._FilterDatabase" localSheetId="12" hidden="1">'Diário 2º PA'!$A$3:$N$2000</definedName>
    <definedName name="_xlnm._FilterDatabase" localSheetId="13" hidden="1">'Diário 3º PA'!$A$3:$N$2000</definedName>
    <definedName name="_xlnm._FilterDatabase" localSheetId="14" hidden="1">'Diário 4º PA'!$A$3:$N$2000</definedName>
    <definedName name="_xlnm._FilterDatabase" localSheetId="15" hidden="1">'Lista de Pessoal'!$A$5:$K$1008</definedName>
    <definedName name="_xlnm._FilterDatabase" localSheetId="11" hidden="1">Reserva!$A$3:$L$1004</definedName>
    <definedName name="Aquisição_de_Bens_Permanentes">Plano!$F$3:$F$16</definedName>
    <definedName name="_xlnm.Print_Area" localSheetId="1">Análises!$A$1:$A$6</definedName>
    <definedName name="_xlnm.Print_Area" localSheetId="6">'Analítico Cp.'!$A$1:$P$166</definedName>
    <definedName name="_xlnm.Print_Area" localSheetId="5">'Analítico Cx.'!$A$1:$P$168</definedName>
    <definedName name="_xlnm.Print_Area" localSheetId="8">Bens!$A$1:$I$95</definedName>
    <definedName name="_xlnm.Print_Area" localSheetId="0">Capa!$A$1:$A$13</definedName>
    <definedName name="_xlnm.Print_Area" localSheetId="9">'Comp.'!$A$1:$K$260</definedName>
    <definedName name="_xlnm.Print_Area" localSheetId="3">Comparativo!$A$1:$R$50</definedName>
    <definedName name="_xlnm.Print_Area" localSheetId="16">'Dec Dir.'!$A$2:$A$15</definedName>
    <definedName name="_xlnm.Print_Area" localSheetId="10">'Diário 1º PA'!$A$1:$O$2977</definedName>
    <definedName name="_xlnm.Print_Area" localSheetId="4">'Gasto das Atividades'!$A$1:$E$47</definedName>
    <definedName name="_xlnm.Print_Area" localSheetId="7">'Prov. Pessoal'!$A$1:$O$36</definedName>
    <definedName name="_xlnm.Print_Area" localSheetId="11">Reserva!$A$1:$L$12</definedName>
    <definedName name="_xlnm.Print_Area" localSheetId="2">Resumo!$A$1:$N$35</definedName>
    <definedName name="área_destinada">Plano!$L$3:$L$4</definedName>
    <definedName name="Categorias">Plano!$A$2:$G$2</definedName>
    <definedName name="Contas">OFFSET(Resumo!$B$25,0,0,COUNTA(Resumo!$B$25:$B$34),1)</definedName>
    <definedName name="Gastos_com_Pessoal">Plano!$D$3:$D$33</definedName>
    <definedName name="Gastos_Gerais">Plano!$E$3:$E$92</definedName>
    <definedName name="Ocorrência">Plano!$K$3:$K$4</definedName>
    <definedName name="Receitas_Arrecadadas">Plano!$C$3:$C$5</definedName>
    <definedName name="Rendimentos_Fin.">Plano!$B$2</definedName>
    <definedName name="Repasses">Plano!$A$2</definedName>
    <definedName name="Reserva">Plano!$I$2:$I$4</definedName>
    <definedName name="Transferência_para_Reserva_de_Recursos">Plano!$G$2</definedName>
    <definedName name="VinculoPT">OFFSET('Gasto das Atividades'!$B$4,1,0,COUNTA('Gasto das Atividades'!$B$5:$B$36),1)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3" i="3" l="1"/>
  <c r="J2969" i="11"/>
  <c r="A2969" i="11"/>
  <c r="F551" i="11" l="1"/>
  <c r="F550" i="11"/>
  <c r="G32" i="3" l="1"/>
  <c r="J2423" i="11"/>
  <c r="J2422" i="11"/>
  <c r="J2421" i="11"/>
  <c r="J2420" i="11"/>
  <c r="J2419" i="11"/>
  <c r="J2418" i="11"/>
  <c r="J2417" i="11"/>
  <c r="J2416" i="11"/>
  <c r="J2415" i="11"/>
  <c r="A2422" i="11"/>
  <c r="A2421" i="11"/>
  <c r="A2420" i="11"/>
  <c r="A2419" i="11"/>
  <c r="A2418" i="11"/>
  <c r="A2417" i="11"/>
  <c r="A2416" i="11"/>
  <c r="A2415" i="11"/>
  <c r="J2541" i="11"/>
  <c r="J2540" i="11"/>
  <c r="J2539" i="11"/>
  <c r="J2972" i="11"/>
  <c r="J2971" i="11"/>
  <c r="J2970" i="11"/>
  <c r="J2976" i="11"/>
  <c r="G31" i="3"/>
  <c r="A2541" i="11"/>
  <c r="A2540" i="11"/>
  <c r="A2539" i="11"/>
  <c r="G28" i="3"/>
  <c r="J2314" i="11"/>
  <c r="G27" i="3"/>
  <c r="J1589" i="11"/>
  <c r="G30" i="3"/>
  <c r="J1550" i="11"/>
  <c r="J1549" i="11"/>
  <c r="A1549" i="11"/>
  <c r="J2977" i="11" l="1"/>
  <c r="A2976" i="11"/>
  <c r="A2970" i="11"/>
  <c r="A2975" i="11"/>
  <c r="A2974" i="11"/>
  <c r="A2973" i="11"/>
  <c r="A2972" i="11"/>
  <c r="A2971" i="11"/>
  <c r="J2544" i="11"/>
  <c r="J2641" i="11"/>
  <c r="J2640" i="11"/>
  <c r="J2639" i="11"/>
  <c r="J2638" i="11"/>
  <c r="J2637" i="11"/>
  <c r="J2636" i="11"/>
  <c r="J2635" i="11"/>
  <c r="J2634" i="11"/>
  <c r="J2633" i="11"/>
  <c r="J2632" i="11"/>
  <c r="J2631" i="11"/>
  <c r="J2630" i="11"/>
  <c r="J2629" i="11"/>
  <c r="J2628" i="11"/>
  <c r="J2627" i="11"/>
  <c r="J2626" i="11"/>
  <c r="J2625" i="11"/>
  <c r="J2624" i="11"/>
  <c r="J2623" i="11"/>
  <c r="J2622" i="11"/>
  <c r="J2621" i="11"/>
  <c r="J2620" i="11"/>
  <c r="J2619" i="11"/>
  <c r="J2618" i="11"/>
  <c r="J2617" i="11"/>
  <c r="J2616" i="11"/>
  <c r="J2615" i="11"/>
  <c r="J2614" i="11"/>
  <c r="J2613" i="11"/>
  <c r="J2612" i="11"/>
  <c r="J2611" i="11"/>
  <c r="J2610" i="11"/>
  <c r="J2609" i="11"/>
  <c r="J2608" i="11"/>
  <c r="J2607" i="11"/>
  <c r="J2606" i="11"/>
  <c r="J2605" i="11"/>
  <c r="J2604" i="11"/>
  <c r="J2603" i="11"/>
  <c r="J2602" i="11"/>
  <c r="J2601" i="11"/>
  <c r="J2600" i="11"/>
  <c r="J2599" i="11"/>
  <c r="J2598" i="11"/>
  <c r="J2597" i="11"/>
  <c r="J2596" i="11"/>
  <c r="J2595" i="11"/>
  <c r="J2594" i="11"/>
  <c r="J2593" i="11"/>
  <c r="J2592" i="11"/>
  <c r="J2591" i="11"/>
  <c r="J2590" i="11"/>
  <c r="J2589" i="11"/>
  <c r="J2588" i="11"/>
  <c r="J2587" i="11"/>
  <c r="J2586" i="11"/>
  <c r="J2585" i="11"/>
  <c r="J2584" i="11"/>
  <c r="J2583" i="11"/>
  <c r="J2582" i="11"/>
  <c r="J2581" i="11"/>
  <c r="J2580" i="11"/>
  <c r="J2579" i="11"/>
  <c r="J2578" i="11"/>
  <c r="J2577" i="11"/>
  <c r="J2576" i="11"/>
  <c r="J2575" i="11"/>
  <c r="J2574" i="11"/>
  <c r="J2573" i="11"/>
  <c r="J2572" i="11"/>
  <c r="J2571" i="11"/>
  <c r="J2570" i="11"/>
  <c r="J2569" i="11"/>
  <c r="J2568" i="11"/>
  <c r="J2567" i="11"/>
  <c r="J2566" i="11"/>
  <c r="J2565" i="11"/>
  <c r="J2564" i="11"/>
  <c r="J2563" i="11"/>
  <c r="J2562" i="11"/>
  <c r="J2561" i="11"/>
  <c r="J2560" i="11"/>
  <c r="J2559" i="11"/>
  <c r="J2558" i="11"/>
  <c r="J2557" i="11"/>
  <c r="J2556" i="11"/>
  <c r="J2555" i="11"/>
  <c r="J2554" i="11"/>
  <c r="J2553" i="11"/>
  <c r="J2552" i="11"/>
  <c r="J2551" i="11"/>
  <c r="J2550" i="11"/>
  <c r="J2549" i="11"/>
  <c r="J2548" i="11"/>
  <c r="J2547" i="11"/>
  <c r="J2546" i="11"/>
  <c r="J2545" i="11"/>
  <c r="J2957" i="11"/>
  <c r="J2956" i="11"/>
  <c r="J2955" i="11"/>
  <c r="J2954" i="11"/>
  <c r="J2953" i="11"/>
  <c r="J2952" i="11"/>
  <c r="J2951" i="11"/>
  <c r="J2950" i="11"/>
  <c r="J2949" i="11"/>
  <c r="J2948" i="11"/>
  <c r="J2947" i="11"/>
  <c r="J2946" i="11"/>
  <c r="J2945" i="11"/>
  <c r="J2944" i="11"/>
  <c r="J2943" i="11"/>
  <c r="J2942" i="11"/>
  <c r="J2941" i="11"/>
  <c r="J2940" i="11"/>
  <c r="J2939" i="11"/>
  <c r="J2938" i="11"/>
  <c r="J2937" i="11"/>
  <c r="J2936" i="11"/>
  <c r="J2935" i="11"/>
  <c r="J2934" i="11"/>
  <c r="J2933" i="11"/>
  <c r="J2932" i="11"/>
  <c r="J2931" i="11"/>
  <c r="J2930" i="11"/>
  <c r="J2929" i="11"/>
  <c r="J2928" i="11"/>
  <c r="J2927" i="11"/>
  <c r="J2926" i="11"/>
  <c r="J2925" i="11"/>
  <c r="J2924" i="11"/>
  <c r="J2923" i="11"/>
  <c r="J2922" i="11"/>
  <c r="J2921" i="11"/>
  <c r="J2920" i="11"/>
  <c r="J2919" i="11"/>
  <c r="J2918" i="11"/>
  <c r="J2917" i="11"/>
  <c r="J2916" i="11"/>
  <c r="J2915" i="11"/>
  <c r="J2914" i="11"/>
  <c r="J2913" i="11"/>
  <c r="J2912" i="11"/>
  <c r="J2911" i="11"/>
  <c r="J2910" i="11"/>
  <c r="J2909" i="11"/>
  <c r="J2908" i="11"/>
  <c r="J2907" i="11"/>
  <c r="J2906" i="11"/>
  <c r="J2905" i="11"/>
  <c r="J2904" i="11"/>
  <c r="J2903" i="11"/>
  <c r="J2902" i="11"/>
  <c r="J2901" i="11"/>
  <c r="J2900" i="11"/>
  <c r="J2899" i="11"/>
  <c r="J2898" i="11"/>
  <c r="J2897" i="11"/>
  <c r="J2896" i="11"/>
  <c r="J2895" i="11"/>
  <c r="J2894" i="11"/>
  <c r="J2893" i="11"/>
  <c r="J2892" i="11"/>
  <c r="J2891" i="11"/>
  <c r="J2890" i="11"/>
  <c r="J2889" i="11"/>
  <c r="J2888" i="11"/>
  <c r="J2887" i="11"/>
  <c r="J2886" i="11"/>
  <c r="J2885" i="11"/>
  <c r="J2884" i="11"/>
  <c r="J2883" i="11"/>
  <c r="J2882" i="11"/>
  <c r="J2881" i="11"/>
  <c r="J2880" i="11"/>
  <c r="J2879" i="11"/>
  <c r="J2878" i="11"/>
  <c r="J2877" i="11"/>
  <c r="J2876" i="11"/>
  <c r="J2875" i="11"/>
  <c r="J2874" i="11"/>
  <c r="J2873" i="11"/>
  <c r="J2872" i="11"/>
  <c r="J2871" i="11"/>
  <c r="J2870" i="11"/>
  <c r="J2869" i="11"/>
  <c r="J2868" i="11"/>
  <c r="J2867" i="11"/>
  <c r="J2866" i="11"/>
  <c r="J2865" i="11"/>
  <c r="J2864" i="11"/>
  <c r="J2863" i="11"/>
  <c r="J2862" i="11"/>
  <c r="J2861" i="11"/>
  <c r="J2860" i="11"/>
  <c r="J2859" i="11"/>
  <c r="J2858" i="11"/>
  <c r="J2857" i="11"/>
  <c r="J2856" i="11"/>
  <c r="J2855" i="11"/>
  <c r="J2854" i="11"/>
  <c r="J2853" i="11"/>
  <c r="J2852" i="11"/>
  <c r="J2851" i="11"/>
  <c r="J2850" i="11"/>
  <c r="J2849" i="11"/>
  <c r="J2848" i="11"/>
  <c r="J2847" i="11"/>
  <c r="J2846" i="11"/>
  <c r="J2845" i="11"/>
  <c r="J2844" i="11"/>
  <c r="J2843" i="11"/>
  <c r="J2842" i="11"/>
  <c r="J2841" i="11"/>
  <c r="J2840" i="11"/>
  <c r="J2839" i="11"/>
  <c r="J2838" i="11"/>
  <c r="J2837" i="11"/>
  <c r="J2836" i="11"/>
  <c r="J2835" i="11"/>
  <c r="J2834" i="11"/>
  <c r="J2833" i="11"/>
  <c r="J2832" i="11"/>
  <c r="J2831" i="11"/>
  <c r="J2830" i="11"/>
  <c r="J2829" i="11"/>
  <c r="J2828" i="11"/>
  <c r="J2827" i="11"/>
  <c r="J2826" i="11"/>
  <c r="J2825" i="11"/>
  <c r="J2824" i="11"/>
  <c r="J2823" i="11"/>
  <c r="J2822" i="11"/>
  <c r="J2821" i="11"/>
  <c r="J2820" i="11"/>
  <c r="J2819" i="11"/>
  <c r="J2818" i="11"/>
  <c r="J2817" i="11"/>
  <c r="J2816" i="11"/>
  <c r="J2815" i="11"/>
  <c r="J2814" i="11"/>
  <c r="J2813" i="11"/>
  <c r="J2812" i="11"/>
  <c r="J2811" i="11"/>
  <c r="J2810" i="11"/>
  <c r="J2809" i="11"/>
  <c r="J2808" i="11"/>
  <c r="J2807" i="11"/>
  <c r="J2806" i="11"/>
  <c r="J2805" i="11"/>
  <c r="J2804" i="11"/>
  <c r="J2803" i="11"/>
  <c r="J2802" i="11"/>
  <c r="J2801" i="11"/>
  <c r="J2800" i="11"/>
  <c r="J2799" i="11"/>
  <c r="J2798" i="11"/>
  <c r="J2797" i="11"/>
  <c r="J2796" i="11"/>
  <c r="J2795" i="11"/>
  <c r="J2794" i="11"/>
  <c r="J2793" i="11"/>
  <c r="J2792" i="11"/>
  <c r="J2791" i="11"/>
  <c r="J2790" i="11"/>
  <c r="J2789" i="11"/>
  <c r="J2788" i="11"/>
  <c r="J2787" i="11"/>
  <c r="J2786" i="11"/>
  <c r="J2785" i="11"/>
  <c r="J2784" i="11"/>
  <c r="J2783" i="11"/>
  <c r="J2782" i="11"/>
  <c r="J2781" i="11"/>
  <c r="J2780" i="11"/>
  <c r="J2779" i="11"/>
  <c r="J2778" i="11"/>
  <c r="J2777" i="11"/>
  <c r="J2776" i="11"/>
  <c r="J2775" i="11"/>
  <c r="J2774" i="11"/>
  <c r="J2773" i="11"/>
  <c r="J2772" i="11"/>
  <c r="J2771" i="11"/>
  <c r="J2770" i="11"/>
  <c r="J2769" i="11"/>
  <c r="J2768" i="11"/>
  <c r="J2767" i="11"/>
  <c r="J2766" i="11"/>
  <c r="J2765" i="11"/>
  <c r="J2764" i="11"/>
  <c r="J2763" i="11"/>
  <c r="J2762" i="11"/>
  <c r="J2761" i="11"/>
  <c r="J2760" i="11"/>
  <c r="J2759" i="11"/>
  <c r="J2758" i="11"/>
  <c r="J2757" i="11"/>
  <c r="J2756" i="11"/>
  <c r="J2755" i="11"/>
  <c r="J2754" i="11"/>
  <c r="J2753" i="11"/>
  <c r="J2752" i="11"/>
  <c r="J2751" i="11"/>
  <c r="J2750" i="11"/>
  <c r="J2749" i="11"/>
  <c r="J2748" i="11"/>
  <c r="J2747" i="11"/>
  <c r="J2746" i="11"/>
  <c r="J2745" i="11"/>
  <c r="J2744" i="11"/>
  <c r="J2743" i="11"/>
  <c r="J2742" i="11"/>
  <c r="J2741" i="11"/>
  <c r="J2740" i="11"/>
  <c r="J2739" i="11"/>
  <c r="J2738" i="11"/>
  <c r="J2737" i="11"/>
  <c r="J2736" i="11"/>
  <c r="J2735" i="11"/>
  <c r="J2734" i="11"/>
  <c r="J2733" i="11"/>
  <c r="J2732" i="11"/>
  <c r="J2731" i="11"/>
  <c r="J2730" i="11"/>
  <c r="J2729" i="11"/>
  <c r="J2728" i="11"/>
  <c r="J2727" i="11"/>
  <c r="J2726" i="11"/>
  <c r="J2725" i="11"/>
  <c r="J2724" i="11"/>
  <c r="J2723" i="11"/>
  <c r="J2722" i="11"/>
  <c r="J2721" i="11"/>
  <c r="J2720" i="11"/>
  <c r="J2719" i="11"/>
  <c r="J2718" i="11"/>
  <c r="J2717" i="11"/>
  <c r="J2716" i="11"/>
  <c r="J2715" i="11"/>
  <c r="J2714" i="11"/>
  <c r="J2713" i="11"/>
  <c r="J2712" i="11"/>
  <c r="J2711" i="11"/>
  <c r="J2710" i="11"/>
  <c r="J2709" i="11"/>
  <c r="J2708" i="11"/>
  <c r="J2707" i="11"/>
  <c r="J2706" i="11"/>
  <c r="J2705" i="11"/>
  <c r="J2704" i="11"/>
  <c r="J2703" i="11"/>
  <c r="J2702" i="11"/>
  <c r="J2701" i="11"/>
  <c r="J2700" i="11"/>
  <c r="J2699" i="11"/>
  <c r="J2698" i="11"/>
  <c r="J2697" i="11"/>
  <c r="J2696" i="11"/>
  <c r="J2695" i="11"/>
  <c r="J2694" i="11"/>
  <c r="J2693" i="11"/>
  <c r="J2692" i="11"/>
  <c r="J2691" i="11"/>
  <c r="J2690" i="11"/>
  <c r="J2689" i="11"/>
  <c r="J2688" i="11"/>
  <c r="J2687" i="11"/>
  <c r="J2686" i="11"/>
  <c r="J2685" i="11"/>
  <c r="J2684" i="11"/>
  <c r="J2683" i="11"/>
  <c r="J2682" i="11"/>
  <c r="J2681" i="11"/>
  <c r="J2680" i="11"/>
  <c r="J2679" i="11"/>
  <c r="J2678" i="11"/>
  <c r="J2677" i="11"/>
  <c r="J2676" i="11"/>
  <c r="J2675" i="11"/>
  <c r="J2674" i="11"/>
  <c r="J2673" i="11"/>
  <c r="J2672" i="11"/>
  <c r="J2671" i="11"/>
  <c r="J2670" i="11"/>
  <c r="J2669" i="11"/>
  <c r="J2668" i="11"/>
  <c r="J2667" i="11"/>
  <c r="J2666" i="11"/>
  <c r="J2665" i="11"/>
  <c r="J2664" i="11"/>
  <c r="J2663" i="11"/>
  <c r="J2662" i="11"/>
  <c r="J2661" i="11"/>
  <c r="J2660" i="11"/>
  <c r="J2659" i="11"/>
  <c r="J2658" i="11"/>
  <c r="J2657" i="11"/>
  <c r="J2656" i="11"/>
  <c r="J2655" i="11"/>
  <c r="J2654" i="11"/>
  <c r="J2653" i="11"/>
  <c r="J2652" i="11"/>
  <c r="J2651" i="11"/>
  <c r="J2650" i="11"/>
  <c r="J2649" i="11"/>
  <c r="J2648" i="11"/>
  <c r="J2647" i="11"/>
  <c r="J2646" i="11"/>
  <c r="J2645" i="11"/>
  <c r="J2643" i="11"/>
  <c r="J2642" i="11"/>
  <c r="A2644" i="11"/>
  <c r="J2644" i="11"/>
  <c r="A2977" i="11"/>
  <c r="A2968" i="11"/>
  <c r="A2967" i="11"/>
  <c r="A2966" i="11"/>
  <c r="A2965" i="11"/>
  <c r="A2964" i="11"/>
  <c r="A2963" i="11"/>
  <c r="A2962" i="11"/>
  <c r="A2961" i="11"/>
  <c r="A2960" i="11"/>
  <c r="A2959" i="11"/>
  <c r="A2958" i="11"/>
  <c r="A2957" i="11"/>
  <c r="A2956" i="11"/>
  <c r="A2955" i="11"/>
  <c r="A2954" i="11"/>
  <c r="A2953" i="11"/>
  <c r="A2952" i="11"/>
  <c r="A2951" i="11"/>
  <c r="A2950" i="11"/>
  <c r="A2949" i="11"/>
  <c r="A2948" i="11"/>
  <c r="A2947" i="11"/>
  <c r="A2946" i="11"/>
  <c r="A2945" i="11"/>
  <c r="A2944" i="11"/>
  <c r="A2943" i="11"/>
  <c r="A2942" i="11"/>
  <c r="A2941" i="11"/>
  <c r="A2940" i="11"/>
  <c r="A2939" i="11"/>
  <c r="A2938" i="11"/>
  <c r="A2937" i="11"/>
  <c r="A2936" i="11"/>
  <c r="A2935" i="11"/>
  <c r="A2934" i="11"/>
  <c r="A2933" i="11"/>
  <c r="A2932" i="11"/>
  <c r="A2931" i="11"/>
  <c r="A2930" i="11"/>
  <c r="A2929" i="11"/>
  <c r="A2928" i="11"/>
  <c r="A2927" i="11"/>
  <c r="A2926" i="11"/>
  <c r="A2925" i="11"/>
  <c r="A2924" i="11"/>
  <c r="A2923" i="11"/>
  <c r="A2922" i="11"/>
  <c r="A2921" i="11"/>
  <c r="A2920" i="11"/>
  <c r="A2919" i="11"/>
  <c r="A2918" i="11"/>
  <c r="A2917" i="11"/>
  <c r="A2916" i="11"/>
  <c r="A2915" i="11"/>
  <c r="A2914" i="11"/>
  <c r="A2913" i="11"/>
  <c r="A2912" i="11"/>
  <c r="A2911" i="11"/>
  <c r="A2910" i="11"/>
  <c r="A2909" i="11"/>
  <c r="A2908" i="11"/>
  <c r="A2907" i="11"/>
  <c r="A2906" i="11"/>
  <c r="A2905" i="11"/>
  <c r="A2904" i="11"/>
  <c r="A2903" i="11"/>
  <c r="A2902" i="11"/>
  <c r="A2901" i="11"/>
  <c r="A2900" i="11"/>
  <c r="A2899" i="11"/>
  <c r="A2898" i="11"/>
  <c r="A2897" i="11"/>
  <c r="A2896" i="11"/>
  <c r="A2895" i="11"/>
  <c r="A2894" i="11"/>
  <c r="A2893" i="11"/>
  <c r="A2892" i="11"/>
  <c r="A2891" i="11"/>
  <c r="A2890" i="11"/>
  <c r="A2889" i="11"/>
  <c r="A2888" i="11"/>
  <c r="A2887" i="11"/>
  <c r="A2886" i="11"/>
  <c r="A2885" i="11"/>
  <c r="A2884" i="11"/>
  <c r="A2883" i="11"/>
  <c r="A2882" i="11"/>
  <c r="A2881" i="11"/>
  <c r="A2880" i="11"/>
  <c r="A2879" i="11"/>
  <c r="A2878" i="11"/>
  <c r="A2877" i="11"/>
  <c r="A2876" i="11"/>
  <c r="A2875" i="11"/>
  <c r="A2874" i="11"/>
  <c r="A2873" i="11"/>
  <c r="A2872" i="11"/>
  <c r="A2871" i="11"/>
  <c r="A2870" i="11"/>
  <c r="A2869" i="11"/>
  <c r="A2868" i="11"/>
  <c r="A2867" i="11"/>
  <c r="A2866" i="11"/>
  <c r="A2865" i="11"/>
  <c r="A2864" i="11"/>
  <c r="A2863" i="11"/>
  <c r="A2862" i="11"/>
  <c r="A2861" i="11"/>
  <c r="A2860" i="11"/>
  <c r="A2859" i="11"/>
  <c r="A2858" i="11"/>
  <c r="A2857" i="11"/>
  <c r="A2856" i="11"/>
  <c r="A2855" i="11"/>
  <c r="A2854" i="11"/>
  <c r="A2853" i="11"/>
  <c r="A2852" i="11"/>
  <c r="A2851" i="11"/>
  <c r="A2850" i="11"/>
  <c r="A2849" i="11"/>
  <c r="A2848" i="11"/>
  <c r="A2847" i="11"/>
  <c r="A2846" i="11"/>
  <c r="A2845" i="11"/>
  <c r="A2844" i="11"/>
  <c r="A2843" i="11"/>
  <c r="A2842" i="11"/>
  <c r="A2841" i="11"/>
  <c r="A2840" i="11"/>
  <c r="A2839" i="11"/>
  <c r="A2838" i="11"/>
  <c r="A2837" i="11"/>
  <c r="A2836" i="11"/>
  <c r="A2835" i="11"/>
  <c r="A2834" i="11"/>
  <c r="A2833" i="11"/>
  <c r="A2832" i="11"/>
  <c r="A2831" i="11"/>
  <c r="A2830" i="11"/>
  <c r="A2829" i="11"/>
  <c r="A2828" i="11"/>
  <c r="A2827" i="11"/>
  <c r="A2826" i="11"/>
  <c r="A2825" i="11"/>
  <c r="A2824" i="11"/>
  <c r="A2823" i="11"/>
  <c r="A2822" i="11"/>
  <c r="A2821" i="11"/>
  <c r="A2820" i="11"/>
  <c r="A2819" i="11"/>
  <c r="A2818" i="11"/>
  <c r="A2817" i="11"/>
  <c r="A2816" i="11"/>
  <c r="A2815" i="11"/>
  <c r="A2814" i="11"/>
  <c r="A2813" i="11"/>
  <c r="A2812" i="11"/>
  <c r="A2811" i="11"/>
  <c r="A2810" i="11"/>
  <c r="A2809" i="11"/>
  <c r="A2808" i="11"/>
  <c r="A2807" i="11"/>
  <c r="A2806" i="11"/>
  <c r="A2805" i="11"/>
  <c r="A2804" i="11"/>
  <c r="A2803" i="11"/>
  <c r="A2802" i="11"/>
  <c r="A2801" i="11"/>
  <c r="A2800" i="11"/>
  <c r="A2799" i="11"/>
  <c r="A2798" i="11"/>
  <c r="A2797" i="11"/>
  <c r="A2796" i="11"/>
  <c r="A2795" i="11"/>
  <c r="A2794" i="11"/>
  <c r="A2793" i="11"/>
  <c r="A2792" i="11"/>
  <c r="A2791" i="11"/>
  <c r="A2790" i="11"/>
  <c r="A2789" i="11"/>
  <c r="A2788" i="11"/>
  <c r="A2787" i="11"/>
  <c r="A2786" i="11"/>
  <c r="A2785" i="11"/>
  <c r="A2784" i="11"/>
  <c r="A2783" i="11"/>
  <c r="A2782" i="11"/>
  <c r="A2781" i="11"/>
  <c r="A2780" i="11"/>
  <c r="A2779" i="11"/>
  <c r="A2778" i="11"/>
  <c r="A2777" i="11"/>
  <c r="A2776" i="11"/>
  <c r="A2775" i="11"/>
  <c r="A2774" i="11"/>
  <c r="A2773" i="11"/>
  <c r="A2772" i="11"/>
  <c r="A2771" i="11"/>
  <c r="A2770" i="11"/>
  <c r="A2769" i="11"/>
  <c r="A2768" i="11"/>
  <c r="A2767" i="11"/>
  <c r="A2766" i="11"/>
  <c r="A2765" i="11"/>
  <c r="A2764" i="11"/>
  <c r="A2763" i="11"/>
  <c r="A2762" i="11"/>
  <c r="A2761" i="11"/>
  <c r="A2760" i="11"/>
  <c r="A2759" i="11"/>
  <c r="A2758" i="11"/>
  <c r="A2757" i="11"/>
  <c r="A2756" i="11"/>
  <c r="A2755" i="11"/>
  <c r="A2754" i="11"/>
  <c r="A2753" i="11"/>
  <c r="A2752" i="11"/>
  <c r="A2751" i="11"/>
  <c r="A2750" i="11"/>
  <c r="A2749" i="11"/>
  <c r="A2748" i="11"/>
  <c r="A2747" i="11"/>
  <c r="A2746" i="11"/>
  <c r="A2745" i="11"/>
  <c r="A2744" i="11"/>
  <c r="A2743" i="11"/>
  <c r="A2742" i="11"/>
  <c r="A2741" i="11"/>
  <c r="A2740" i="11"/>
  <c r="A2739" i="11"/>
  <c r="A2738" i="11"/>
  <c r="A2737" i="11"/>
  <c r="A2736" i="11"/>
  <c r="A2735" i="11"/>
  <c r="A2734" i="11"/>
  <c r="A2733" i="11"/>
  <c r="A2732" i="11"/>
  <c r="A2731" i="11"/>
  <c r="A2730" i="11"/>
  <c r="A2729" i="11"/>
  <c r="A2728" i="11"/>
  <c r="A2727" i="11"/>
  <c r="A2726" i="11"/>
  <c r="A2725" i="11"/>
  <c r="A2724" i="11"/>
  <c r="A2723" i="11"/>
  <c r="A2722" i="11"/>
  <c r="A2721" i="11"/>
  <c r="A2720" i="11"/>
  <c r="A2719" i="11"/>
  <c r="A2718" i="11"/>
  <c r="A2717" i="11"/>
  <c r="A2716" i="11"/>
  <c r="A2715" i="11"/>
  <c r="A2714" i="11"/>
  <c r="A2713" i="11"/>
  <c r="A2712" i="11"/>
  <c r="A2711" i="11"/>
  <c r="A2710" i="11"/>
  <c r="A2709" i="11"/>
  <c r="A2708" i="11"/>
  <c r="A2707" i="11"/>
  <c r="A2706" i="11"/>
  <c r="A2705" i="11"/>
  <c r="A2704" i="11"/>
  <c r="A2703" i="11"/>
  <c r="A2702" i="11"/>
  <c r="A2701" i="11"/>
  <c r="A2700" i="11"/>
  <c r="A2699" i="11"/>
  <c r="A2698" i="11"/>
  <c r="A2697" i="11"/>
  <c r="A2696" i="11"/>
  <c r="A2695" i="11"/>
  <c r="A2694" i="11"/>
  <c r="A2693" i="11"/>
  <c r="A2692" i="11"/>
  <c r="A2691" i="11"/>
  <c r="A2690" i="11"/>
  <c r="A2689" i="11"/>
  <c r="A2688" i="11"/>
  <c r="A2687" i="11"/>
  <c r="A2686" i="11"/>
  <c r="A2685" i="11"/>
  <c r="A2684" i="11"/>
  <c r="A2683" i="11"/>
  <c r="A2682" i="11"/>
  <c r="A2681" i="11"/>
  <c r="A2680" i="11"/>
  <c r="A2679" i="11"/>
  <c r="A2678" i="11"/>
  <c r="A2677" i="11"/>
  <c r="A2676" i="11"/>
  <c r="A2675" i="11"/>
  <c r="A2674" i="11"/>
  <c r="A2673" i="11"/>
  <c r="A2672" i="11"/>
  <c r="A2671" i="11"/>
  <c r="A2670" i="11"/>
  <c r="A2669" i="11"/>
  <c r="A2668" i="11"/>
  <c r="A2667" i="11"/>
  <c r="A2666" i="11"/>
  <c r="A2665" i="11"/>
  <c r="A2664" i="11"/>
  <c r="A2663" i="11"/>
  <c r="A2662" i="11"/>
  <c r="A2661" i="11"/>
  <c r="A2660" i="11"/>
  <c r="A2659" i="11"/>
  <c r="A2658" i="11"/>
  <c r="A2657" i="11"/>
  <c r="A2656" i="11"/>
  <c r="A2655" i="11"/>
  <c r="A2654" i="11"/>
  <c r="A2653" i="11"/>
  <c r="A2652" i="11"/>
  <c r="A2651" i="11"/>
  <c r="A2650" i="11"/>
  <c r="A2649" i="11"/>
  <c r="A2648" i="11"/>
  <c r="A2647" i="11"/>
  <c r="A2646" i="11"/>
  <c r="A2645" i="11"/>
  <c r="A2643" i="11"/>
  <c r="A2642" i="11"/>
  <c r="A2641" i="11"/>
  <c r="A2640" i="11"/>
  <c r="A2639" i="11"/>
  <c r="A2638" i="11"/>
  <c r="A2637" i="11"/>
  <c r="A2636" i="11"/>
  <c r="A2635" i="11"/>
  <c r="A2634" i="11"/>
  <c r="A2633" i="11"/>
  <c r="A2632" i="11"/>
  <c r="A2631" i="11"/>
  <c r="A2630" i="11"/>
  <c r="A2629" i="11"/>
  <c r="A2628" i="11"/>
  <c r="A2627" i="11"/>
  <c r="A2626" i="11"/>
  <c r="A2625" i="11"/>
  <c r="A2624" i="11"/>
  <c r="A2623" i="11"/>
  <c r="A2622" i="11"/>
  <c r="A2621" i="11"/>
  <c r="A2620" i="11"/>
  <c r="A2619" i="11"/>
  <c r="A2618" i="11"/>
  <c r="A2617" i="11"/>
  <c r="A2616" i="11"/>
  <c r="A2615" i="11"/>
  <c r="A2614" i="11"/>
  <c r="A2613" i="11"/>
  <c r="A2612" i="11"/>
  <c r="A2611" i="11"/>
  <c r="A2610" i="11"/>
  <c r="A2609" i="11"/>
  <c r="A2608" i="11"/>
  <c r="A2607" i="11"/>
  <c r="A2606" i="11"/>
  <c r="A2605" i="11"/>
  <c r="A2604" i="11"/>
  <c r="A2603" i="11"/>
  <c r="A2602" i="11"/>
  <c r="A2601" i="11"/>
  <c r="A2600" i="11"/>
  <c r="A2599" i="11"/>
  <c r="A2598" i="11"/>
  <c r="A2597" i="11"/>
  <c r="A2596" i="11"/>
  <c r="A2595" i="11"/>
  <c r="A2594" i="11"/>
  <c r="A2593" i="11"/>
  <c r="A2592" i="11"/>
  <c r="A2591" i="11"/>
  <c r="A2590" i="11"/>
  <c r="A2589" i="11"/>
  <c r="A2588" i="11"/>
  <c r="A2587" i="11"/>
  <c r="A2586" i="11"/>
  <c r="A2585" i="11"/>
  <c r="A2584" i="11"/>
  <c r="A2583" i="11"/>
  <c r="A2582" i="11"/>
  <c r="A2581" i="11"/>
  <c r="A2580" i="11"/>
  <c r="A2579" i="11"/>
  <c r="A2578" i="11"/>
  <c r="A2577" i="11"/>
  <c r="A2576" i="11"/>
  <c r="A2575" i="11"/>
  <c r="A2574" i="11"/>
  <c r="A2573" i="11"/>
  <c r="A2572" i="11"/>
  <c r="A2571" i="11"/>
  <c r="A2570" i="11"/>
  <c r="A2569" i="11"/>
  <c r="A2568" i="11"/>
  <c r="A2567" i="11"/>
  <c r="A2566" i="11"/>
  <c r="A2565" i="11"/>
  <c r="A2564" i="11"/>
  <c r="A2563" i="11"/>
  <c r="A2562" i="11"/>
  <c r="A2561" i="11"/>
  <c r="A2560" i="11"/>
  <c r="A2559" i="11"/>
  <c r="A2558" i="11"/>
  <c r="A2557" i="11"/>
  <c r="A2556" i="11"/>
  <c r="A2555" i="11"/>
  <c r="A2554" i="11"/>
  <c r="A2553" i="11"/>
  <c r="A2552" i="11"/>
  <c r="A2551" i="11"/>
  <c r="A2550" i="11"/>
  <c r="A2549" i="11"/>
  <c r="A2548" i="11"/>
  <c r="A2547" i="11"/>
  <c r="A2546" i="11"/>
  <c r="A2545" i="11"/>
  <c r="A2544" i="11"/>
  <c r="G12" i="12"/>
  <c r="G11" i="12"/>
  <c r="G10" i="12"/>
  <c r="H25" i="3"/>
  <c r="G25" i="3"/>
  <c r="A1351" i="11"/>
  <c r="A1350" i="11"/>
  <c r="A1349" i="11"/>
  <c r="J1351" i="11"/>
  <c r="J1350" i="11"/>
  <c r="J1349" i="11"/>
  <c r="J1348" i="11"/>
  <c r="J1345" i="11"/>
  <c r="J1347" i="11"/>
  <c r="J1344" i="11"/>
  <c r="J1346" i="11"/>
  <c r="J1343" i="11"/>
  <c r="J1342" i="11"/>
  <c r="J1339" i="11"/>
  <c r="J1338" i="11"/>
  <c r="J1341" i="11"/>
  <c r="J1340" i="11"/>
  <c r="J1336" i="11"/>
  <c r="J1337" i="11"/>
  <c r="A1348" i="11"/>
  <c r="A1347" i="11"/>
  <c r="A1346" i="11"/>
  <c r="A1345" i="11"/>
  <c r="A1344" i="11"/>
  <c r="A1343" i="11"/>
  <c r="A1342" i="11"/>
  <c r="A1341" i="11"/>
  <c r="A1340" i="11"/>
  <c r="A1339" i="11"/>
  <c r="A1338" i="11"/>
  <c r="A1337" i="11"/>
  <c r="J1335" i="11"/>
  <c r="J1334" i="11"/>
  <c r="J1333" i="11"/>
  <c r="F1333" i="11"/>
  <c r="E52" i="9"/>
  <c r="J1332" i="11"/>
  <c r="A1336" i="11"/>
  <c r="A1335" i="11"/>
  <c r="A1334" i="11"/>
  <c r="A1333" i="11"/>
  <c r="A1332" i="11"/>
  <c r="J1325" i="11"/>
  <c r="J1330" i="11"/>
  <c r="A1331" i="11"/>
  <c r="J1331" i="11"/>
  <c r="J1588" i="11"/>
  <c r="J1587" i="11"/>
  <c r="E74" i="9"/>
  <c r="J1586" i="11"/>
  <c r="J1585" i="11"/>
  <c r="J1584" i="11"/>
  <c r="A1588" i="11"/>
  <c r="A1587" i="11"/>
  <c r="A1586" i="11"/>
  <c r="A1585" i="11"/>
  <c r="A1584" i="11"/>
  <c r="J2542" i="11" l="1"/>
  <c r="A2525" i="11"/>
  <c r="J2525" i="11"/>
  <c r="J2502" i="11"/>
  <c r="A2502" i="11"/>
  <c r="J1329" i="11"/>
  <c r="J1327" i="11"/>
  <c r="J1326" i="11"/>
  <c r="J1324" i="11"/>
  <c r="J1323" i="11"/>
  <c r="J1322" i="11"/>
  <c r="J1328" i="11"/>
  <c r="J1321" i="11"/>
  <c r="J1320" i="11"/>
  <c r="A1330" i="11"/>
  <c r="A1329" i="11"/>
  <c r="A1328" i="11"/>
  <c r="A1327" i="11"/>
  <c r="A1326" i="11"/>
  <c r="A1325" i="11"/>
  <c r="A1324" i="11"/>
  <c r="A1323" i="11"/>
  <c r="A1322" i="11"/>
  <c r="A1321" i="11"/>
  <c r="A1320" i="11"/>
  <c r="J1548" i="11"/>
  <c r="J1547" i="11"/>
  <c r="J1546" i="11"/>
  <c r="J1545" i="11"/>
  <c r="A1548" i="11"/>
  <c r="A1547" i="11"/>
  <c r="A1546" i="11"/>
  <c r="A1545" i="11"/>
  <c r="J491" i="11"/>
  <c r="J1318" i="11"/>
  <c r="J1317" i="11"/>
  <c r="A1318" i="11"/>
  <c r="A1319" i="11"/>
  <c r="E143" i="9"/>
  <c r="J1319" i="11"/>
  <c r="A1317" i="11"/>
  <c r="J1316" i="11"/>
  <c r="J1315" i="11"/>
  <c r="J1314" i="11"/>
  <c r="J1313" i="11"/>
  <c r="A1316" i="11"/>
  <c r="A1315" i="11"/>
  <c r="A1314" i="11"/>
  <c r="A1313" i="11"/>
  <c r="J1312" i="11"/>
  <c r="A1312" i="11"/>
  <c r="J1252" i="11"/>
  <c r="J1250" i="11"/>
  <c r="J1249" i="11"/>
  <c r="J1247" i="11"/>
  <c r="J1246" i="11"/>
  <c r="J1239" i="11"/>
  <c r="J1245" i="11"/>
  <c r="J1240" i="11"/>
  <c r="J1241" i="11"/>
  <c r="J1254" i="11"/>
  <c r="J1253" i="11"/>
  <c r="J1244" i="11"/>
  <c r="J1259" i="11"/>
  <c r="J1262" i="11"/>
  <c r="J1260" i="11"/>
  <c r="J1261" i="11"/>
  <c r="J1255" i="11"/>
  <c r="J1258" i="11"/>
  <c r="J1243" i="11"/>
  <c r="J1242" i="11"/>
  <c r="J1257" i="11"/>
  <c r="J1256" i="11"/>
  <c r="J1251" i="11"/>
  <c r="J1248" i="11"/>
  <c r="J1292" i="11"/>
  <c r="J1291" i="11"/>
  <c r="J1290" i="11"/>
  <c r="J1289" i="11"/>
  <c r="J1288" i="11"/>
  <c r="J1287" i="11"/>
  <c r="J1286" i="11"/>
  <c r="J1285" i="11"/>
  <c r="J1284" i="11"/>
  <c r="J1283" i="11"/>
  <c r="J1282" i="11"/>
  <c r="J1281" i="11"/>
  <c r="J1280" i="11"/>
  <c r="J1279" i="11"/>
  <c r="A1292" i="11"/>
  <c r="A1291" i="11"/>
  <c r="A1290" i="11"/>
  <c r="A1289" i="11"/>
  <c r="A1288" i="11"/>
  <c r="A1287" i="11"/>
  <c r="A1286" i="11"/>
  <c r="A1285" i="11"/>
  <c r="A1284" i="11"/>
  <c r="A1283" i="11"/>
  <c r="A1282" i="11"/>
  <c r="A1281" i="11"/>
  <c r="A1280" i="11"/>
  <c r="J1309" i="11"/>
  <c r="J1308" i="11"/>
  <c r="J1307" i="11"/>
  <c r="J1306" i="11"/>
  <c r="J1305" i="11"/>
  <c r="J1304" i="11"/>
  <c r="J1303" i="11"/>
  <c r="J1302" i="11"/>
  <c r="J1301" i="11"/>
  <c r="A1309" i="11"/>
  <c r="A1308" i="11"/>
  <c r="A1307" i="11"/>
  <c r="A1305" i="11"/>
  <c r="A1306" i="11"/>
  <c r="A1304" i="11"/>
  <c r="A1303" i="11"/>
  <c r="A1302" i="11"/>
  <c r="J1297" i="11"/>
  <c r="A1297" i="11"/>
  <c r="J1300" i="11"/>
  <c r="J1299" i="11"/>
  <c r="J1298" i="11"/>
  <c r="J1296" i="11"/>
  <c r="J1295" i="11"/>
  <c r="J1294" i="11"/>
  <c r="A1300" i="11"/>
  <c r="A1299" i="11"/>
  <c r="A1298" i="11"/>
  <c r="A1296" i="11"/>
  <c r="A1295" i="11"/>
  <c r="J1278" i="11"/>
  <c r="J1277" i="11"/>
  <c r="A1278" i="11"/>
  <c r="A1277" i="11"/>
  <c r="J1276" i="11"/>
  <c r="J1275" i="11"/>
  <c r="A1276" i="11"/>
  <c r="J1274" i="11"/>
  <c r="J1273" i="11"/>
  <c r="J1272" i="11"/>
  <c r="A1274" i="11"/>
  <c r="A1273" i="11"/>
  <c r="A1272" i="11"/>
  <c r="A1271" i="11"/>
  <c r="J1271" i="11"/>
  <c r="J1270" i="11"/>
  <c r="J1269" i="11"/>
  <c r="J1268" i="11"/>
  <c r="A1269" i="11"/>
  <c r="J1267" i="11"/>
  <c r="A1268" i="11"/>
  <c r="J1266" i="11"/>
  <c r="J1293" i="11"/>
  <c r="J1311" i="11"/>
  <c r="J1310" i="11"/>
  <c r="J1263" i="11"/>
  <c r="J1265" i="11"/>
  <c r="J1264" i="11"/>
  <c r="A1311" i="11"/>
  <c r="A1310" i="11"/>
  <c r="A1301" i="11"/>
  <c r="A1294" i="11"/>
  <c r="A1293" i="11"/>
  <c r="A1279" i="11"/>
  <c r="A1275" i="11"/>
  <c r="A1270" i="11"/>
  <c r="A1267" i="11"/>
  <c r="A1266" i="11"/>
  <c r="A1265" i="11"/>
  <c r="A1264" i="11"/>
  <c r="A1263" i="11"/>
  <c r="A1262" i="11"/>
  <c r="A1261" i="11"/>
  <c r="A1260" i="11"/>
  <c r="A1259" i="11"/>
  <c r="A1258" i="11"/>
  <c r="A1257" i="11"/>
  <c r="A1256" i="11"/>
  <c r="A1255" i="11"/>
  <c r="A1254" i="11"/>
  <c r="A1253" i="11"/>
  <c r="A1252" i="11"/>
  <c r="A1251" i="11"/>
  <c r="A1250" i="11"/>
  <c r="A1249" i="11"/>
  <c r="A1248" i="11"/>
  <c r="A1247" i="11"/>
  <c r="A1246" i="11"/>
  <c r="A1245" i="11"/>
  <c r="A1244" i="11"/>
  <c r="A1243" i="11"/>
  <c r="A1242" i="11"/>
  <c r="A1241" i="11"/>
  <c r="A1240" i="11"/>
  <c r="A1239" i="11"/>
  <c r="A2410" i="11"/>
  <c r="J2410" i="11"/>
  <c r="A2382" i="11"/>
  <c r="J2382" i="11"/>
  <c r="J1238" i="11"/>
  <c r="A1238" i="11"/>
  <c r="G29" i="3"/>
  <c r="J2355" i="11"/>
  <c r="A2354" i="11"/>
  <c r="A2343" i="11"/>
  <c r="J2343" i="11"/>
  <c r="J2313" i="11"/>
  <c r="J2150" i="11"/>
  <c r="A2150" i="11"/>
  <c r="A1237" i="11"/>
  <c r="J1237" i="11"/>
  <c r="J1236" i="11"/>
  <c r="A1236" i="11"/>
  <c r="J1543" i="11" l="1"/>
  <c r="J1529" i="11"/>
  <c r="J1526" i="11"/>
  <c r="J1525" i="11"/>
  <c r="J1519" i="11"/>
  <c r="J1518" i="11"/>
  <c r="J1517" i="11"/>
  <c r="J1516" i="11"/>
  <c r="J1513" i="11"/>
  <c r="J1512" i="11"/>
  <c r="J1511" i="11"/>
  <c r="J1510" i="11"/>
  <c r="J1509" i="11"/>
  <c r="J1507" i="11"/>
  <c r="J1508" i="11"/>
  <c r="J1506" i="11"/>
  <c r="J1505" i="11"/>
  <c r="J1504" i="11"/>
  <c r="J1542" i="11"/>
  <c r="J1541" i="11"/>
  <c r="J1540" i="11"/>
  <c r="J1539" i="11"/>
  <c r="J1538" i="11"/>
  <c r="J1537" i="11"/>
  <c r="J1536" i="11"/>
  <c r="J1535" i="11"/>
  <c r="J1534" i="11"/>
  <c r="J1533" i="11"/>
  <c r="J1532" i="11"/>
  <c r="J1503" i="11"/>
  <c r="J1502" i="11"/>
  <c r="J1501" i="11"/>
  <c r="J1500" i="11"/>
  <c r="J1499" i="11"/>
  <c r="J1498" i="11"/>
  <c r="J1497" i="11"/>
  <c r="J1496" i="11"/>
  <c r="J1495" i="11"/>
  <c r="J1494" i="11"/>
  <c r="J1544" i="11"/>
  <c r="J1531" i="11"/>
  <c r="J1530" i="11"/>
  <c r="J1528" i="11"/>
  <c r="J1527" i="11"/>
  <c r="J1524" i="11"/>
  <c r="J1523" i="11"/>
  <c r="J1522" i="11"/>
  <c r="J1521" i="11"/>
  <c r="J1520" i="11"/>
  <c r="J1515" i="11"/>
  <c r="J1514" i="11"/>
  <c r="J1235" i="11"/>
  <c r="J1234" i="11"/>
  <c r="J1233" i="11"/>
  <c r="J1232" i="11"/>
  <c r="J1231" i="11"/>
  <c r="F1230" i="11"/>
  <c r="J1229" i="11"/>
  <c r="J1228" i="11"/>
  <c r="A1544" i="11"/>
  <c r="J1227" i="11"/>
  <c r="J1226" i="11"/>
  <c r="F1226" i="11"/>
  <c r="J1225" i="11"/>
  <c r="J1224" i="11"/>
  <c r="J1223" i="11"/>
  <c r="J1222" i="11"/>
  <c r="J1221" i="11"/>
  <c r="A1235" i="11"/>
  <c r="A1234" i="11"/>
  <c r="A1233" i="11"/>
  <c r="A1232" i="11"/>
  <c r="A1231" i="11"/>
  <c r="A1230" i="11"/>
  <c r="A1229" i="11"/>
  <c r="A1228" i="11"/>
  <c r="A1227" i="11"/>
  <c r="A1226" i="11"/>
  <c r="A1225" i="11"/>
  <c r="A1224" i="11"/>
  <c r="A1223" i="11"/>
  <c r="A1222" i="11"/>
  <c r="A1221" i="11"/>
  <c r="A1543" i="11"/>
  <c r="A1542" i="11"/>
  <c r="A1541" i="11"/>
  <c r="A1540" i="11"/>
  <c r="A1539" i="11"/>
  <c r="A1538" i="11"/>
  <c r="A1537" i="11"/>
  <c r="A1536" i="11"/>
  <c r="A1535" i="11"/>
  <c r="A1534" i="11"/>
  <c r="A1533" i="11"/>
  <c r="A1532" i="11"/>
  <c r="A1531" i="11"/>
  <c r="A1530" i="11"/>
  <c r="A1529" i="11"/>
  <c r="A1528" i="11"/>
  <c r="A1527" i="11"/>
  <c r="A1526" i="11"/>
  <c r="A1525" i="11"/>
  <c r="A1524" i="11"/>
  <c r="A1523" i="11"/>
  <c r="A1522" i="11"/>
  <c r="A1521" i="11"/>
  <c r="A1520" i="11"/>
  <c r="A1519" i="11"/>
  <c r="A1518" i="11"/>
  <c r="A1517" i="11"/>
  <c r="A1516" i="11"/>
  <c r="A1515" i="11"/>
  <c r="A1514" i="11"/>
  <c r="A1513" i="11"/>
  <c r="A1512" i="11"/>
  <c r="A1511" i="11"/>
  <c r="A1510" i="11"/>
  <c r="A1509" i="11"/>
  <c r="A1508" i="11"/>
  <c r="A1507" i="11"/>
  <c r="A1506" i="11"/>
  <c r="A1505" i="11"/>
  <c r="A1494" i="11"/>
  <c r="A1495" i="11"/>
  <c r="A1496" i="11"/>
  <c r="A1497" i="11"/>
  <c r="A1498" i="11"/>
  <c r="A1499" i="11"/>
  <c r="A1500" i="11"/>
  <c r="A1501" i="11"/>
  <c r="A1502" i="11"/>
  <c r="A1503" i="11"/>
  <c r="A1504" i="11"/>
  <c r="A1550" i="11"/>
  <c r="J1220" i="11"/>
  <c r="J1219" i="11"/>
  <c r="J1218" i="11"/>
  <c r="J1217" i="11"/>
  <c r="J1216" i="11"/>
  <c r="J1215" i="11"/>
  <c r="J1214" i="11"/>
  <c r="J1213" i="11"/>
  <c r="J1212" i="11"/>
  <c r="A1220" i="11"/>
  <c r="A1219" i="11"/>
  <c r="A1218" i="11"/>
  <c r="A1217" i="11"/>
  <c r="A1216" i="11"/>
  <c r="A1215" i="11"/>
  <c r="A1214" i="11"/>
  <c r="A1213" i="11"/>
  <c r="A1212" i="11"/>
  <c r="A1211" i="11"/>
  <c r="E124" i="9"/>
  <c r="E123" i="9"/>
  <c r="J1580" i="11"/>
  <c r="J1581" i="11"/>
  <c r="E71" i="9"/>
  <c r="J1579" i="11"/>
  <c r="E73" i="9"/>
  <c r="E77" i="9"/>
  <c r="J1575" i="11"/>
  <c r="J1574" i="11"/>
  <c r="J1573" i="11"/>
  <c r="J1571" i="11"/>
  <c r="J1570" i="11"/>
  <c r="J1569" i="11"/>
  <c r="J1568" i="11"/>
  <c r="E122" i="9"/>
  <c r="J1565" i="11"/>
  <c r="J1563" i="11"/>
  <c r="J1562" i="11"/>
  <c r="J1561" i="11"/>
  <c r="J1560" i="11"/>
  <c r="J1559" i="11"/>
  <c r="J1558" i="11"/>
  <c r="J1557" i="11"/>
  <c r="J1556" i="11"/>
  <c r="J1554" i="11"/>
  <c r="J1553" i="11"/>
  <c r="J1552" i="11"/>
  <c r="J1493" i="11"/>
  <c r="J1489" i="11"/>
  <c r="J1490" i="11"/>
  <c r="J1491" i="11"/>
  <c r="J1492" i="11"/>
  <c r="A1492" i="11"/>
  <c r="A1491" i="11"/>
  <c r="A1490" i="11"/>
  <c r="A1489" i="11"/>
  <c r="J1487" i="11"/>
  <c r="J1486" i="11"/>
  <c r="J1483" i="11"/>
  <c r="J1482" i="11"/>
  <c r="J1481" i="11"/>
  <c r="J1480" i="11"/>
  <c r="J1479" i="11"/>
  <c r="J1478" i="11"/>
  <c r="J1477" i="11"/>
  <c r="J1476" i="11"/>
  <c r="J1475" i="11"/>
  <c r="J1474" i="11"/>
  <c r="J1473" i="11"/>
  <c r="J1472" i="11"/>
  <c r="J1471" i="11"/>
  <c r="J1470" i="11"/>
  <c r="J1469" i="11"/>
  <c r="J1468" i="11"/>
  <c r="J1467" i="11"/>
  <c r="J1466" i="11"/>
  <c r="J1465" i="11"/>
  <c r="J1464" i="11"/>
  <c r="J1463" i="11"/>
  <c r="J1461" i="11"/>
  <c r="J1211" i="11"/>
  <c r="J1210" i="11"/>
  <c r="J1209" i="11"/>
  <c r="A1210" i="11"/>
  <c r="A1209" i="11"/>
  <c r="J1203" i="11"/>
  <c r="J1022" i="11"/>
  <c r="J1460" i="11"/>
  <c r="J1459" i="11"/>
  <c r="J1458" i="11"/>
  <c r="J1457" i="11"/>
  <c r="J1456" i="11"/>
  <c r="J1455" i="11"/>
  <c r="J1454" i="11"/>
  <c r="J1453" i="11"/>
  <c r="J1452" i="11"/>
  <c r="J1451" i="11"/>
  <c r="J1450" i="11"/>
  <c r="J1449" i="11"/>
  <c r="J1437" i="11"/>
  <c r="J1436" i="11"/>
  <c r="J1208" i="11"/>
  <c r="A1208" i="11"/>
  <c r="J1207" i="11"/>
  <c r="J1206" i="11"/>
  <c r="J1205" i="11"/>
  <c r="J1204" i="11"/>
  <c r="J1202" i="11"/>
  <c r="J1201" i="11"/>
  <c r="J1200" i="11"/>
  <c r="J1199" i="11"/>
  <c r="J1198" i="11"/>
  <c r="J1197" i="11"/>
  <c r="A1199" i="11"/>
  <c r="A1198" i="11"/>
  <c r="A1197" i="11"/>
  <c r="J1196" i="11"/>
  <c r="J1195" i="11"/>
  <c r="A1206" i="11"/>
  <c r="A1205" i="11"/>
  <c r="J971" i="11"/>
  <c r="J1166" i="11"/>
  <c r="J1165" i="11"/>
  <c r="J1164" i="11"/>
  <c r="J1163" i="11"/>
  <c r="J1162" i="11"/>
  <c r="J1161" i="11"/>
  <c r="J1160" i="11"/>
  <c r="J1157" i="11"/>
  <c r="J1158" i="11"/>
  <c r="J1159" i="11"/>
  <c r="J1194" i="11"/>
  <c r="J1193" i="11"/>
  <c r="J1192" i="11"/>
  <c r="J1191" i="11"/>
  <c r="J1190" i="11"/>
  <c r="J1189" i="11"/>
  <c r="J1188" i="11"/>
  <c r="J1187" i="11"/>
  <c r="J1186" i="11"/>
  <c r="J1185" i="11"/>
  <c r="J1184" i="11"/>
  <c r="J1183" i="11"/>
  <c r="J1182" i="11"/>
  <c r="J1181" i="11"/>
  <c r="J1180" i="11"/>
  <c r="J1179" i="11"/>
  <c r="J1178" i="11"/>
  <c r="J1177" i="11"/>
  <c r="J1176" i="11"/>
  <c r="J1175" i="11"/>
  <c r="J1174" i="11"/>
  <c r="J1173" i="11"/>
  <c r="J1172" i="11"/>
  <c r="J1171" i="11"/>
  <c r="J1170" i="11"/>
  <c r="J1169" i="11"/>
  <c r="J1168" i="11"/>
  <c r="J1167" i="11"/>
  <c r="A1204" i="11"/>
  <c r="A1203" i="11"/>
  <c r="A1202" i="11"/>
  <c r="A1201" i="11"/>
  <c r="A1200" i="11"/>
  <c r="A1196" i="11"/>
  <c r="A1195" i="11"/>
  <c r="A1194" i="11"/>
  <c r="A1193" i="11"/>
  <c r="A1192" i="11"/>
  <c r="A1191" i="11"/>
  <c r="A1190" i="11"/>
  <c r="A1189" i="11"/>
  <c r="A1188" i="11"/>
  <c r="A1187" i="11"/>
  <c r="A1186" i="11"/>
  <c r="A1185" i="11"/>
  <c r="A1184" i="11"/>
  <c r="A1183" i="11"/>
  <c r="A1182" i="11"/>
  <c r="A1181" i="11"/>
  <c r="A1180" i="11"/>
  <c r="A1179" i="11"/>
  <c r="A1178" i="11"/>
  <c r="A1177" i="11"/>
  <c r="A1176" i="11"/>
  <c r="A1175" i="11"/>
  <c r="A1174" i="11"/>
  <c r="A1173" i="11"/>
  <c r="A1172" i="11"/>
  <c r="A1171" i="11"/>
  <c r="A1170" i="11"/>
  <c r="A1169" i="11"/>
  <c r="A1168" i="11"/>
  <c r="A1167" i="11"/>
  <c r="A1166" i="11"/>
  <c r="A1165" i="11"/>
  <c r="A1164" i="11"/>
  <c r="A1163" i="11"/>
  <c r="A1162" i="11"/>
  <c r="A1161" i="11"/>
  <c r="A1160" i="11"/>
  <c r="A1159" i="11"/>
  <c r="A1158" i="11"/>
  <c r="A1157" i="11"/>
  <c r="A1352" i="11"/>
  <c r="A1207" i="11"/>
  <c r="J1156" i="11"/>
  <c r="J1155" i="11"/>
  <c r="J1154" i="11"/>
  <c r="J1153" i="11"/>
  <c r="J1152" i="11"/>
  <c r="J1150" i="11"/>
  <c r="J1149" i="11"/>
  <c r="J1148" i="11"/>
  <c r="J1147" i="11"/>
  <c r="J1151" i="11"/>
  <c r="J1145" i="11"/>
  <c r="J1146" i="11"/>
  <c r="A1156" i="11"/>
  <c r="A1155" i="11"/>
  <c r="A1154" i="11"/>
  <c r="A1153" i="11"/>
  <c r="A1152" i="11"/>
  <c r="A1151" i="11"/>
  <c r="A1150" i="11"/>
  <c r="A1149" i="11"/>
  <c r="A1148" i="11"/>
  <c r="A1147" i="11"/>
  <c r="A1146" i="11"/>
  <c r="A1145" i="11"/>
  <c r="C24" i="10"/>
  <c r="J1023" i="11" l="1"/>
  <c r="J1009" i="11"/>
  <c r="J1078" i="11"/>
  <c r="J1081" i="11"/>
  <c r="J1082" i="11"/>
  <c r="J1083" i="11"/>
  <c r="J1084" i="11"/>
  <c r="J1085" i="11"/>
  <c r="J1086" i="11"/>
  <c r="J1080" i="11"/>
  <c r="J1079" i="11"/>
  <c r="J1077" i="11"/>
  <c r="J1076" i="11"/>
  <c r="J1075" i="11"/>
  <c r="J1074" i="11"/>
  <c r="J1073" i="11"/>
  <c r="J1072" i="11"/>
  <c r="J1071" i="11"/>
  <c r="J1070" i="11"/>
  <c r="J1069" i="11"/>
  <c r="J1068" i="11"/>
  <c r="J1433" i="11"/>
  <c r="J1434" i="11"/>
  <c r="J1435" i="11"/>
  <c r="J1067" i="11"/>
  <c r="J1066" i="11"/>
  <c r="J1065" i="11"/>
  <c r="J1064" i="11"/>
  <c r="J1063" i="11"/>
  <c r="J1062" i="11"/>
  <c r="J1061" i="11"/>
  <c r="J1060" i="11"/>
  <c r="J1059" i="11"/>
  <c r="J1058" i="11"/>
  <c r="J1057" i="11"/>
  <c r="J1056" i="11"/>
  <c r="J1055" i="11"/>
  <c r="J1054" i="11"/>
  <c r="J1053" i="11"/>
  <c r="J1052" i="11"/>
  <c r="J1051" i="11"/>
  <c r="J1050" i="11"/>
  <c r="J1049" i="11"/>
  <c r="J1048" i="11"/>
  <c r="J1047" i="11"/>
  <c r="J1046" i="11"/>
  <c r="J1045" i="11"/>
  <c r="J1044" i="11"/>
  <c r="J1043" i="11" l="1"/>
  <c r="J1042" i="11"/>
  <c r="J1041" i="11"/>
  <c r="J1040" i="11"/>
  <c r="J1039" i="11"/>
  <c r="J1038" i="11"/>
  <c r="J1025" i="11"/>
  <c r="J1024" i="11"/>
  <c r="J1021" i="11"/>
  <c r="J1020" i="11"/>
  <c r="J1019" i="11"/>
  <c r="J1018" i="11"/>
  <c r="J1017" i="11"/>
  <c r="J1016" i="11"/>
  <c r="J1015" i="11"/>
  <c r="J1014" i="11"/>
  <c r="J1013" i="11"/>
  <c r="J1012" i="11"/>
  <c r="J1011" i="11"/>
  <c r="J1010" i="11"/>
  <c r="J1008" i="11"/>
  <c r="J1007" i="11"/>
  <c r="J1006" i="11"/>
  <c r="J1144" i="11"/>
  <c r="J1143" i="11"/>
  <c r="J1142" i="11"/>
  <c r="J1141" i="11"/>
  <c r="J1140" i="11"/>
  <c r="J1139" i="11"/>
  <c r="J1138" i="11"/>
  <c r="J1137" i="11"/>
  <c r="J1136" i="11"/>
  <c r="J1135" i="11"/>
  <c r="J1134" i="11"/>
  <c r="J1133" i="11"/>
  <c r="J1132" i="11"/>
  <c r="J1131" i="11"/>
  <c r="J1130" i="11"/>
  <c r="J1129" i="11"/>
  <c r="J1128" i="11"/>
  <c r="J1127" i="11"/>
  <c r="J1126" i="11"/>
  <c r="J1125" i="11"/>
  <c r="J1124" i="11"/>
  <c r="J1123" i="11"/>
  <c r="J1122" i="11"/>
  <c r="J1121" i="11"/>
  <c r="J1120" i="11"/>
  <c r="J1119" i="11"/>
  <c r="J1118" i="11"/>
  <c r="J1117" i="11"/>
  <c r="J1116" i="11"/>
  <c r="J1115" i="11"/>
  <c r="J1114" i="11"/>
  <c r="J1113" i="11"/>
  <c r="J1112" i="11"/>
  <c r="J1111" i="11"/>
  <c r="J1110" i="11"/>
  <c r="J1109" i="11"/>
  <c r="J1108" i="11"/>
  <c r="J1107" i="11"/>
  <c r="J1106" i="11"/>
  <c r="J1105" i="11"/>
  <c r="J1104" i="11"/>
  <c r="J1103" i="11"/>
  <c r="J1102" i="11"/>
  <c r="J1101" i="11"/>
  <c r="J1100" i="11"/>
  <c r="J1099" i="11"/>
  <c r="J1098" i="11"/>
  <c r="J1097" i="11"/>
  <c r="J1096" i="11"/>
  <c r="J1095" i="11"/>
  <c r="J1094" i="11"/>
  <c r="J1093" i="11"/>
  <c r="J1092" i="11"/>
  <c r="J1091" i="11"/>
  <c r="J1090" i="11"/>
  <c r="J1089" i="11"/>
  <c r="J1088" i="11"/>
  <c r="A1144" i="11"/>
  <c r="A1143" i="11"/>
  <c r="A1142" i="11"/>
  <c r="A1141" i="11"/>
  <c r="A1140" i="11"/>
  <c r="A1139" i="11"/>
  <c r="A1138" i="11"/>
  <c r="A1137" i="11"/>
  <c r="A1136" i="11"/>
  <c r="A1135" i="11"/>
  <c r="A1134" i="11"/>
  <c r="A1133" i="11"/>
  <c r="A1132" i="11"/>
  <c r="A1131" i="11"/>
  <c r="A1130" i="11"/>
  <c r="A1129" i="11"/>
  <c r="A1128" i="11"/>
  <c r="A1127" i="11"/>
  <c r="A1126" i="11"/>
  <c r="A1125" i="11"/>
  <c r="A1124" i="11"/>
  <c r="A1123" i="11"/>
  <c r="A1122" i="11"/>
  <c r="A1121" i="11"/>
  <c r="A1120" i="11"/>
  <c r="A1119" i="11"/>
  <c r="A1118" i="11"/>
  <c r="A1117" i="11"/>
  <c r="A1116" i="11"/>
  <c r="A1115" i="11"/>
  <c r="A1114" i="11"/>
  <c r="A1113" i="11"/>
  <c r="A1112" i="11"/>
  <c r="A1111" i="11"/>
  <c r="A1110" i="11"/>
  <c r="A1109" i="11"/>
  <c r="A1108" i="11"/>
  <c r="A1107" i="11"/>
  <c r="A1106" i="11"/>
  <c r="A1105" i="11"/>
  <c r="A1104" i="11"/>
  <c r="A1103" i="11"/>
  <c r="A1102" i="11"/>
  <c r="A1101" i="11"/>
  <c r="A1100" i="11"/>
  <c r="A1099" i="11"/>
  <c r="A1098" i="11"/>
  <c r="A1097" i="11"/>
  <c r="A1096" i="11"/>
  <c r="A1095" i="11"/>
  <c r="A1094" i="11"/>
  <c r="A1093" i="11"/>
  <c r="A1092" i="11"/>
  <c r="A1091" i="11"/>
  <c r="A1090" i="11"/>
  <c r="A1089" i="11"/>
  <c r="A1088" i="11"/>
  <c r="A1087" i="11"/>
  <c r="J1087" i="11"/>
  <c r="A1086" i="11" l="1"/>
  <c r="A1085" i="11"/>
  <c r="A1084" i="11"/>
  <c r="A1083" i="11"/>
  <c r="A1082" i="11"/>
  <c r="A1081" i="11"/>
  <c r="A1080" i="11"/>
  <c r="A1079" i="11"/>
  <c r="A1078" i="11"/>
  <c r="A1077" i="11"/>
  <c r="A1076" i="11"/>
  <c r="A1075" i="11"/>
  <c r="A1074" i="11"/>
  <c r="A1073" i="11"/>
  <c r="A1072" i="11"/>
  <c r="A1071" i="11"/>
  <c r="A1070" i="11"/>
  <c r="A1069" i="11"/>
  <c r="A1068" i="11"/>
  <c r="A1067" i="11"/>
  <c r="A1066" i="11"/>
  <c r="A1065" i="11"/>
  <c r="A1064" i="11"/>
  <c r="A1063" i="11"/>
  <c r="A1062" i="11"/>
  <c r="A1061" i="11"/>
  <c r="A1060" i="11"/>
  <c r="A1059" i="11"/>
  <c r="A1058" i="11"/>
  <c r="A1057" i="11"/>
  <c r="A1056" i="11"/>
  <c r="A1055" i="11"/>
  <c r="A1054" i="11"/>
  <c r="A1053" i="11"/>
  <c r="A1052" i="11"/>
  <c r="A1051" i="11"/>
  <c r="A1050" i="11"/>
  <c r="A1049" i="11"/>
  <c r="A1048" i="11"/>
  <c r="A1047" i="11"/>
  <c r="A1046" i="11"/>
  <c r="A1045" i="11"/>
  <c r="A1044" i="11"/>
  <c r="A1043" i="11"/>
  <c r="A1042" i="11"/>
  <c r="A1041" i="11"/>
  <c r="A1040" i="11"/>
  <c r="A1039" i="11"/>
  <c r="J1005" i="11"/>
  <c r="J1004" i="11"/>
  <c r="J1003" i="11"/>
  <c r="J1002" i="11"/>
  <c r="J1001" i="11"/>
  <c r="J1000" i="11"/>
  <c r="J999" i="11"/>
  <c r="J998" i="11"/>
  <c r="J997" i="11"/>
  <c r="J996" i="11"/>
  <c r="J995" i="11"/>
  <c r="J994" i="11"/>
  <c r="J993" i="11"/>
  <c r="J992" i="11"/>
  <c r="J991" i="11"/>
  <c r="J990" i="11"/>
  <c r="G9" i="12"/>
  <c r="G8" i="12"/>
  <c r="G7" i="12"/>
  <c r="G6" i="12"/>
  <c r="G5" i="12"/>
  <c r="J985" i="11"/>
  <c r="J984" i="11"/>
  <c r="J983" i="11"/>
  <c r="J982" i="11"/>
  <c r="J980" i="11"/>
  <c r="J979" i="11"/>
  <c r="J986" i="11"/>
  <c r="J981" i="11"/>
  <c r="J978" i="11"/>
  <c r="J977" i="11"/>
  <c r="J976" i="11"/>
  <c r="J989" i="11" l="1"/>
  <c r="J988" i="11"/>
  <c r="J987" i="11"/>
  <c r="J975" i="11"/>
  <c r="J1431" i="11"/>
  <c r="J1422" i="11"/>
  <c r="J1421" i="11"/>
  <c r="J1420" i="11"/>
  <c r="J974" i="11"/>
  <c r="J1418" i="11"/>
  <c r="J1416" i="11" l="1"/>
  <c r="J1415" i="11"/>
  <c r="J1414" i="11"/>
  <c r="J1412" i="11"/>
  <c r="J1411" i="11"/>
  <c r="J1410" i="11"/>
  <c r="J1408" i="11"/>
  <c r="J1407" i="11"/>
  <c r="J1406" i="11"/>
  <c r="J1404" i="11"/>
  <c r="J1403" i="11"/>
  <c r="J1402" i="11"/>
  <c r="J1401" i="11"/>
  <c r="J1400" i="11"/>
  <c r="J1399" i="11"/>
  <c r="J1398" i="11"/>
  <c r="J1397" i="11"/>
  <c r="J1396" i="11"/>
  <c r="J1395" i="11"/>
  <c r="J1394" i="11"/>
  <c r="J1393" i="11"/>
  <c r="J1392" i="11"/>
  <c r="J1391" i="11"/>
  <c r="J1390" i="11"/>
  <c r="J973" i="11" l="1"/>
  <c r="J972" i="11"/>
  <c r="J970" i="11"/>
  <c r="J969" i="11"/>
  <c r="J968" i="11"/>
  <c r="J966" i="11"/>
  <c r="J967" i="11"/>
  <c r="J965" i="11"/>
  <c r="J964" i="11"/>
  <c r="J963" i="11"/>
  <c r="J962" i="11"/>
  <c r="J1388" i="11"/>
  <c r="J1387" i="11"/>
  <c r="J1386" i="11"/>
  <c r="J1385" i="11"/>
  <c r="J1384" i="11"/>
  <c r="J1383" i="11"/>
  <c r="J1382" i="11"/>
  <c r="J1381" i="11"/>
  <c r="J1380" i="11"/>
  <c r="J1379" i="11"/>
  <c r="J1376" i="11" l="1"/>
  <c r="J1372" i="11"/>
  <c r="J1364" i="11"/>
  <c r="J1359" i="11"/>
  <c r="J961" i="11"/>
  <c r="J960" i="11"/>
  <c r="J959" i="11"/>
  <c r="J958" i="11"/>
  <c r="J957" i="11"/>
  <c r="J956" i="11"/>
  <c r="J955" i="11"/>
  <c r="J954" i="11" l="1"/>
  <c r="J953" i="11"/>
  <c r="J952" i="11"/>
  <c r="J951" i="11"/>
  <c r="J950" i="11" l="1"/>
  <c r="J947" i="11"/>
  <c r="J949" i="11"/>
  <c r="J948" i="11"/>
  <c r="J942" i="11"/>
  <c r="J946" i="11"/>
  <c r="J945" i="11"/>
  <c r="J944" i="11"/>
  <c r="J943" i="11"/>
  <c r="J941" i="11"/>
  <c r="J940" i="11"/>
  <c r="J939" i="11"/>
  <c r="J938" i="11"/>
  <c r="J937" i="11"/>
  <c r="J936" i="11"/>
  <c r="A946" i="11"/>
  <c r="A945" i="11"/>
  <c r="A944" i="11"/>
  <c r="A943" i="11"/>
  <c r="A942" i="11"/>
  <c r="A931" i="11"/>
  <c r="A930" i="11"/>
  <c r="J931" i="11"/>
  <c r="J930" i="11"/>
  <c r="J929" i="11"/>
  <c r="J928" i="11"/>
  <c r="A928" i="11"/>
  <c r="J927" i="11"/>
  <c r="A927" i="11"/>
  <c r="J926" i="11"/>
  <c r="A926" i="11"/>
  <c r="J925" i="11"/>
  <c r="J924" i="11"/>
  <c r="A929" i="11"/>
  <c r="A925" i="11"/>
  <c r="J932" i="11"/>
  <c r="J933" i="11"/>
  <c r="J853" i="11"/>
  <c r="J852" i="11"/>
  <c r="J851" i="11"/>
  <c r="J850" i="11"/>
  <c r="J849" i="11"/>
  <c r="A852" i="11"/>
  <c r="A851" i="11"/>
  <c r="A850" i="11"/>
  <c r="A849" i="11"/>
  <c r="J848" i="11"/>
  <c r="J847" i="11"/>
  <c r="J846" i="11"/>
  <c r="J845" i="11"/>
  <c r="A848" i="11"/>
  <c r="A847" i="11"/>
  <c r="A846" i="11"/>
  <c r="J841" i="11"/>
  <c r="J837" i="11"/>
  <c r="J836" i="11"/>
  <c r="J828" i="11"/>
  <c r="J826" i="11"/>
  <c r="J843" i="11"/>
  <c r="J842" i="11"/>
  <c r="J829" i="11"/>
  <c r="J839" i="11"/>
  <c r="J823" i="11"/>
  <c r="J832" i="11"/>
  <c r="J831" i="11"/>
  <c r="J835" i="11"/>
  <c r="J824" i="11"/>
  <c r="J822" i="11"/>
  <c r="J821" i="11"/>
  <c r="J819" i="11"/>
  <c r="J818" i="11"/>
  <c r="J817" i="11"/>
  <c r="J917" i="11"/>
  <c r="J923" i="11"/>
  <c r="J922" i="11"/>
  <c r="J921" i="11"/>
  <c r="J920" i="11"/>
  <c r="J919" i="11"/>
  <c r="J918" i="11"/>
  <c r="A923" i="11"/>
  <c r="A922" i="11"/>
  <c r="A921" i="11"/>
  <c r="A920" i="11"/>
  <c r="A919" i="11"/>
  <c r="A918" i="11"/>
  <c r="J912" i="11"/>
  <c r="J913" i="11"/>
  <c r="J914" i="11"/>
  <c r="J915" i="11"/>
  <c r="A917" i="11"/>
  <c r="A915" i="11"/>
  <c r="A914" i="11"/>
  <c r="A913" i="11"/>
  <c r="A912" i="11"/>
  <c r="J916" i="11"/>
  <c r="J911" i="11"/>
  <c r="J910" i="11"/>
  <c r="J909" i="11"/>
  <c r="J908" i="11"/>
  <c r="J907" i="11"/>
  <c r="J906" i="11"/>
  <c r="J905" i="11"/>
  <c r="J904" i="11"/>
  <c r="J903" i="11"/>
  <c r="J902" i="11"/>
  <c r="J901" i="11"/>
  <c r="J900" i="11"/>
  <c r="J899" i="11"/>
  <c r="J898" i="11"/>
  <c r="J897" i="11"/>
  <c r="J896" i="11"/>
  <c r="J895" i="11"/>
  <c r="J894" i="11"/>
  <c r="J893" i="11"/>
  <c r="J892" i="11"/>
  <c r="J891" i="11"/>
  <c r="J890" i="11"/>
  <c r="J889" i="11"/>
  <c r="A909" i="11"/>
  <c r="A908" i="11"/>
  <c r="A907" i="11"/>
  <c r="A906" i="11"/>
  <c r="A905" i="11"/>
  <c r="A904" i="11"/>
  <c r="A903" i="11"/>
  <c r="A902" i="11"/>
  <c r="A916" i="11"/>
  <c r="A911" i="11"/>
  <c r="A910" i="11"/>
  <c r="A901" i="11"/>
  <c r="A900" i="11"/>
  <c r="A899" i="11"/>
  <c r="A898" i="11"/>
  <c r="A897" i="11"/>
  <c r="A896" i="11"/>
  <c r="A895" i="11"/>
  <c r="A894" i="11"/>
  <c r="A893" i="11"/>
  <c r="A892" i="11"/>
  <c r="A891" i="11"/>
  <c r="A890" i="11"/>
  <c r="J888" i="11"/>
  <c r="A888" i="11"/>
  <c r="J887" i="11"/>
  <c r="A887" i="11"/>
  <c r="J886" i="11"/>
  <c r="A886" i="11"/>
  <c r="A885" i="11"/>
  <c r="J885" i="11"/>
  <c r="J884" i="11"/>
  <c r="J883" i="11"/>
  <c r="J882" i="11"/>
  <c r="J881" i="11"/>
  <c r="J880" i="11"/>
  <c r="J879" i="11"/>
  <c r="J878" i="11"/>
  <c r="J877" i="11"/>
  <c r="J876" i="11"/>
  <c r="J875" i="11"/>
  <c r="J874" i="11"/>
  <c r="J873" i="11"/>
  <c r="J872" i="11"/>
  <c r="J871" i="11"/>
  <c r="J870" i="11"/>
  <c r="A884" i="11"/>
  <c r="A883" i="11"/>
  <c r="A882" i="11"/>
  <c r="A881" i="11"/>
  <c r="A880" i="11"/>
  <c r="A879" i="11"/>
  <c r="A878" i="11"/>
  <c r="A877" i="11"/>
  <c r="A876" i="11"/>
  <c r="A875" i="11"/>
  <c r="A874" i="11"/>
  <c r="A873" i="11"/>
  <c r="A872" i="11"/>
  <c r="A871" i="11"/>
  <c r="A870" i="11"/>
  <c r="J869" i="11"/>
  <c r="A869" i="11"/>
  <c r="J868" i="11"/>
  <c r="A868" i="11"/>
  <c r="J867" i="11"/>
  <c r="A866" i="11" l="1"/>
  <c r="A865" i="11"/>
  <c r="A864" i="11"/>
  <c r="A863" i="11"/>
  <c r="A862" i="11"/>
  <c r="A861" i="11"/>
  <c r="A860" i="11"/>
  <c r="A859" i="11"/>
  <c r="J864" i="11"/>
  <c r="J863" i="11"/>
  <c r="J862" i="11"/>
  <c r="J861" i="11"/>
  <c r="J860" i="11"/>
  <c r="J859" i="11"/>
  <c r="J858" i="11"/>
  <c r="A858" i="11"/>
  <c r="J857" i="11"/>
  <c r="A857" i="11"/>
  <c r="J866" i="11"/>
  <c r="J856" i="11"/>
  <c r="J844" i="11"/>
  <c r="J935" i="11"/>
  <c r="J865" i="11"/>
  <c r="J934" i="11"/>
  <c r="J854" i="11"/>
  <c r="J855" i="11"/>
  <c r="J840" i="11"/>
  <c r="J820" i="11"/>
  <c r="J833" i="11"/>
  <c r="J834" i="11"/>
  <c r="J830" i="11"/>
  <c r="J838" i="11"/>
  <c r="J825" i="11"/>
  <c r="J827" i="11"/>
  <c r="J816" i="11"/>
  <c r="A1038" i="11"/>
  <c r="A1037" i="11"/>
  <c r="A1036" i="11"/>
  <c r="A1035" i="11"/>
  <c r="A1034" i="11"/>
  <c r="A1033" i="11"/>
  <c r="A1032" i="11"/>
  <c r="A1031" i="11"/>
  <c r="A1030" i="11"/>
  <c r="A1029" i="11"/>
  <c r="A1028" i="11"/>
  <c r="A1027" i="11"/>
  <c r="A1026" i="11"/>
  <c r="A1025" i="11"/>
  <c r="A1024" i="11"/>
  <c r="A1023" i="11"/>
  <c r="A1022" i="11"/>
  <c r="A1021" i="11"/>
  <c r="A1020" i="11"/>
  <c r="A1019" i="11"/>
  <c r="A1018" i="11"/>
  <c r="A1017" i="11"/>
  <c r="A1016" i="11"/>
  <c r="A1015" i="11"/>
  <c r="A1014" i="11"/>
  <c r="A1013" i="11"/>
  <c r="A1012" i="11"/>
  <c r="A1011" i="11"/>
  <c r="A1010" i="11"/>
  <c r="A1009" i="11"/>
  <c r="A1008" i="11"/>
  <c r="A1007" i="11"/>
  <c r="A1006" i="11"/>
  <c r="A1005" i="11"/>
  <c r="A1004" i="11"/>
  <c r="A1003" i="11"/>
  <c r="A1002" i="11"/>
  <c r="A1001" i="11"/>
  <c r="A1000" i="11"/>
  <c r="A999" i="11"/>
  <c r="A998" i="11"/>
  <c r="A997" i="11"/>
  <c r="A996" i="11"/>
  <c r="A995" i="11"/>
  <c r="A994" i="11"/>
  <c r="A993" i="11"/>
  <c r="A992" i="11"/>
  <c r="A991" i="11"/>
  <c r="A990" i="11"/>
  <c r="A989" i="11"/>
  <c r="A988" i="11"/>
  <c r="A987" i="11"/>
  <c r="A986" i="11"/>
  <c r="A985" i="11"/>
  <c r="A984" i="11"/>
  <c r="A983" i="11"/>
  <c r="A982" i="11"/>
  <c r="A981" i="11"/>
  <c r="A980" i="11"/>
  <c r="A979" i="11"/>
  <c r="A978" i="11"/>
  <c r="A977" i="11"/>
  <c r="A976" i="11"/>
  <c r="A975" i="11"/>
  <c r="A974" i="11"/>
  <c r="A973" i="11"/>
  <c r="A972" i="11"/>
  <c r="A971" i="11"/>
  <c r="A970" i="11"/>
  <c r="A969" i="11"/>
  <c r="A968" i="11"/>
  <c r="A967" i="11"/>
  <c r="A966" i="11"/>
  <c r="A965" i="11"/>
  <c r="A964" i="11"/>
  <c r="A963" i="11"/>
  <c r="A962" i="11"/>
  <c r="A961" i="11"/>
  <c r="A960" i="11"/>
  <c r="A959" i="11"/>
  <c r="A958" i="11"/>
  <c r="A957" i="11"/>
  <c r="A956" i="11"/>
  <c r="A955" i="11"/>
  <c r="A954" i="11"/>
  <c r="A953" i="11"/>
  <c r="A952" i="11"/>
  <c r="A951" i="11"/>
  <c r="A950" i="11"/>
  <c r="A949" i="11"/>
  <c r="A948" i="11"/>
  <c r="A947" i="11"/>
  <c r="A941" i="11"/>
  <c r="A940" i="11"/>
  <c r="A939" i="11"/>
  <c r="A938" i="11"/>
  <c r="A937" i="11"/>
  <c r="A936" i="11"/>
  <c r="A935" i="11"/>
  <c r="A934" i="11"/>
  <c r="A933" i="11"/>
  <c r="A932" i="11"/>
  <c r="A924" i="11"/>
  <c r="A889" i="11"/>
  <c r="A867" i="11"/>
  <c r="A856" i="11"/>
  <c r="A855" i="11"/>
  <c r="A854" i="11"/>
  <c r="A853"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J815" i="11"/>
  <c r="J814" i="11"/>
  <c r="J813" i="11"/>
  <c r="A814" i="11"/>
  <c r="A813" i="11"/>
  <c r="A812" i="11"/>
  <c r="J812" i="11"/>
  <c r="J811" i="11"/>
  <c r="A811" i="11"/>
  <c r="J810" i="11" l="1"/>
  <c r="J809" i="11"/>
  <c r="J808" i="11"/>
  <c r="J804" i="11"/>
  <c r="J803" i="11"/>
  <c r="J801" i="11"/>
  <c r="J673" i="11"/>
  <c r="A673" i="11"/>
  <c r="J800" i="11"/>
  <c r="J799" i="11"/>
  <c r="J798" i="11"/>
  <c r="J797" i="11"/>
  <c r="J795" i="11"/>
  <c r="J794" i="11"/>
  <c r="J793" i="11"/>
  <c r="J787" i="11"/>
  <c r="J786" i="11"/>
  <c r="J785"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234" i="11"/>
  <c r="J235" i="11"/>
  <c r="J236" i="11"/>
  <c r="J237" i="11"/>
  <c r="J238" i="11"/>
  <c r="J239" i="11"/>
  <c r="J240" i="11"/>
  <c r="J241" i="11"/>
  <c r="J242" i="11"/>
  <c r="J243" i="11"/>
  <c r="J244" i="11"/>
  <c r="J245" i="11"/>
  <c r="J246"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78" i="11"/>
  <c r="J279" i="11"/>
  <c r="J280" i="11"/>
  <c r="J281" i="11"/>
  <c r="J282" i="11"/>
  <c r="J283" i="11"/>
  <c r="J284" i="11"/>
  <c r="J285" i="11"/>
  <c r="J286" i="11"/>
  <c r="J287" i="11"/>
  <c r="J288" i="11"/>
  <c r="J289" i="11"/>
  <c r="J290" i="11"/>
  <c r="J291" i="11"/>
  <c r="J292" i="11"/>
  <c r="J293" i="11"/>
  <c r="J294" i="11"/>
  <c r="J295" i="11"/>
  <c r="J296" i="11"/>
  <c r="J297" i="11"/>
  <c r="J298" i="11"/>
  <c r="J299" i="11"/>
  <c r="J300" i="11"/>
  <c r="J301" i="11"/>
  <c r="J302" i="11"/>
  <c r="J303" i="11"/>
  <c r="J304" i="11"/>
  <c r="J305" i="11"/>
  <c r="J306" i="11"/>
  <c r="J307" i="11"/>
  <c r="J308" i="11"/>
  <c r="J309" i="11"/>
  <c r="J310" i="11"/>
  <c r="J311" i="11"/>
  <c r="J312" i="11"/>
  <c r="J313" i="11"/>
  <c r="J314" i="11"/>
  <c r="J315" i="11"/>
  <c r="J316" i="11"/>
  <c r="J317" i="11"/>
  <c r="J318" i="11"/>
  <c r="J319" i="11"/>
  <c r="J320" i="11"/>
  <c r="J321" i="11"/>
  <c r="J322" i="11"/>
  <c r="J323" i="11"/>
  <c r="J324" i="11"/>
  <c r="J325" i="11"/>
  <c r="J326" i="11"/>
  <c r="J327" i="11"/>
  <c r="J328" i="11"/>
  <c r="J329" i="11"/>
  <c r="J330" i="11"/>
  <c r="J331" i="11"/>
  <c r="J332" i="11"/>
  <c r="J333" i="11"/>
  <c r="J334" i="11"/>
  <c r="J335" i="11"/>
  <c r="J336"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68" i="11"/>
  <c r="J369" i="11"/>
  <c r="J370" i="11"/>
  <c r="J371" i="11"/>
  <c r="J372" i="11"/>
  <c r="J373" i="11"/>
  <c r="J374" i="11"/>
  <c r="J375" i="11"/>
  <c r="J376" i="11"/>
  <c r="J377" i="11"/>
  <c r="J378" i="11"/>
  <c r="J379" i="11"/>
  <c r="J380" i="11"/>
  <c r="J381" i="11"/>
  <c r="J382" i="11"/>
  <c r="J383" i="11"/>
  <c r="J384" i="11"/>
  <c r="J385" i="11"/>
  <c r="J386" i="11"/>
  <c r="J387" i="11"/>
  <c r="J388" i="11"/>
  <c r="J389" i="11"/>
  <c r="J390" i="11"/>
  <c r="J391" i="11"/>
  <c r="J392" i="11"/>
  <c r="J393" i="11"/>
  <c r="J394" i="11"/>
  <c r="J395" i="11"/>
  <c r="J396" i="11"/>
  <c r="J397" i="11"/>
  <c r="J398" i="11"/>
  <c r="J399" i="11"/>
  <c r="J400" i="11"/>
  <c r="J401" i="11"/>
  <c r="J402" i="11"/>
  <c r="J403" i="11"/>
  <c r="J404" i="11"/>
  <c r="J405" i="11"/>
  <c r="J406" i="11"/>
  <c r="J407" i="11"/>
  <c r="J408" i="11"/>
  <c r="J409" i="11"/>
  <c r="J410" i="11"/>
  <c r="J411" i="11"/>
  <c r="J412" i="11"/>
  <c r="J413" i="11"/>
  <c r="J414" i="11"/>
  <c r="J415" i="11"/>
  <c r="J416" i="11"/>
  <c r="J417" i="11"/>
  <c r="J418" i="11"/>
  <c r="J419" i="11"/>
  <c r="J420" i="11"/>
  <c r="J421" i="11"/>
  <c r="J422" i="11"/>
  <c r="J423" i="11"/>
  <c r="J424" i="11"/>
  <c r="J425" i="11"/>
  <c r="J426"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J451" i="11"/>
  <c r="J452" i="11"/>
  <c r="J453" i="11"/>
  <c r="J454" i="11"/>
  <c r="J455" i="11"/>
  <c r="J456" i="11"/>
  <c r="J457" i="11"/>
  <c r="J458" i="11"/>
  <c r="J459" i="11"/>
  <c r="J460" i="11"/>
  <c r="J461" i="11"/>
  <c r="J462" i="11"/>
  <c r="J463" i="11"/>
  <c r="J464" i="11"/>
  <c r="J465" i="11"/>
  <c r="J466" i="11"/>
  <c r="J467" i="11"/>
  <c r="J468" i="11"/>
  <c r="J469" i="11"/>
  <c r="J470" i="11"/>
  <c r="J471" i="11"/>
  <c r="J472" i="11"/>
  <c r="J473" i="11"/>
  <c r="J474" i="11"/>
  <c r="J475" i="11"/>
  <c r="J476" i="11"/>
  <c r="J477" i="11"/>
  <c r="J478" i="11"/>
  <c r="J479" i="11"/>
  <c r="J480" i="11"/>
  <c r="J481" i="11"/>
  <c r="J482" i="11"/>
  <c r="J483" i="11"/>
  <c r="J484" i="11"/>
  <c r="J485" i="11"/>
  <c r="J486" i="11"/>
  <c r="J487" i="11"/>
  <c r="J488" i="11"/>
  <c r="J489" i="11"/>
  <c r="J490" i="11"/>
  <c r="J492" i="11"/>
  <c r="J493" i="11"/>
  <c r="J494" i="11"/>
  <c r="J495" i="11"/>
  <c r="J496" i="11"/>
  <c r="J497" i="11"/>
  <c r="J498" i="11"/>
  <c r="J499" i="11"/>
  <c r="J500" i="11"/>
  <c r="J501" i="11"/>
  <c r="J502" i="11"/>
  <c r="J503" i="11"/>
  <c r="J504" i="11"/>
  <c r="J505" i="11"/>
  <c r="J506" i="11"/>
  <c r="J507" i="11"/>
  <c r="J508" i="11"/>
  <c r="J509" i="11"/>
  <c r="J510" i="11"/>
  <c r="J511" i="11"/>
  <c r="J512" i="11"/>
  <c r="J513" i="11"/>
  <c r="J514" i="11"/>
  <c r="J515" i="11"/>
  <c r="J516" i="11"/>
  <c r="J517" i="11"/>
  <c r="J518" i="11"/>
  <c r="J519" i="11"/>
  <c r="J520" i="11"/>
  <c r="J521" i="11"/>
  <c r="J522" i="11"/>
  <c r="J523" i="11"/>
  <c r="J524" i="11"/>
  <c r="J525" i="11"/>
  <c r="J526" i="11"/>
  <c r="J527" i="11"/>
  <c r="J528" i="11"/>
  <c r="J529" i="11"/>
  <c r="J530" i="11"/>
  <c r="J531" i="11"/>
  <c r="J532" i="11"/>
  <c r="J533" i="11"/>
  <c r="J534" i="11"/>
  <c r="J535" i="11"/>
  <c r="J536" i="11"/>
  <c r="J537" i="11"/>
  <c r="J538" i="11"/>
  <c r="J539" i="11"/>
  <c r="J540" i="11"/>
  <c r="J541" i="11"/>
  <c r="J542" i="11"/>
  <c r="J543" i="11"/>
  <c r="J544" i="11"/>
  <c r="J545" i="11"/>
  <c r="J546" i="11"/>
  <c r="J547" i="11"/>
  <c r="J548" i="11"/>
  <c r="J549" i="11"/>
  <c r="J550" i="11"/>
  <c r="J551" i="11"/>
  <c r="J552" i="11"/>
  <c r="J553" i="11"/>
  <c r="J554" i="11"/>
  <c r="J555" i="11"/>
  <c r="J556" i="11"/>
  <c r="J557" i="11"/>
  <c r="J558" i="11"/>
  <c r="J559" i="11"/>
  <c r="J560" i="11"/>
  <c r="J561" i="11"/>
  <c r="J562" i="11"/>
  <c r="J563" i="11"/>
  <c r="J564" i="11"/>
  <c r="J565" i="11"/>
  <c r="J566" i="11"/>
  <c r="J567" i="11"/>
  <c r="J568" i="11"/>
  <c r="J569" i="11"/>
  <c r="J570" i="11"/>
  <c r="J571" i="11"/>
  <c r="J572" i="11"/>
  <c r="J573" i="11"/>
  <c r="J574" i="11"/>
  <c r="J575" i="11"/>
  <c r="J576" i="11"/>
  <c r="J577" i="11"/>
  <c r="J578" i="11"/>
  <c r="J579" i="11"/>
  <c r="J580" i="11"/>
  <c r="J581" i="11"/>
  <c r="J582" i="11"/>
  <c r="J583" i="11"/>
  <c r="J584" i="11"/>
  <c r="J585" i="11"/>
  <c r="J586" i="11"/>
  <c r="J587" i="11"/>
  <c r="J588" i="11"/>
  <c r="J589" i="11"/>
  <c r="J590" i="11"/>
  <c r="J591" i="11"/>
  <c r="J592" i="11"/>
  <c r="J593" i="11"/>
  <c r="J594" i="11"/>
  <c r="J595" i="11"/>
  <c r="J596" i="11"/>
  <c r="J597" i="11"/>
  <c r="J598" i="11"/>
  <c r="J599" i="11"/>
  <c r="J600" i="11"/>
  <c r="J601" i="11"/>
  <c r="J602" i="11"/>
  <c r="J603" i="11"/>
  <c r="J604" i="11"/>
  <c r="J605" i="11"/>
  <c r="J606" i="11"/>
  <c r="J607" i="11"/>
  <c r="J608" i="11"/>
  <c r="J609" i="11"/>
  <c r="J610" i="11"/>
  <c r="J611" i="11"/>
  <c r="J612" i="11"/>
  <c r="J613" i="11"/>
  <c r="J614" i="11"/>
  <c r="J615" i="11"/>
  <c r="J616" i="11"/>
  <c r="J617" i="11"/>
  <c r="J618" i="11"/>
  <c r="J619" i="11"/>
  <c r="J620" i="11"/>
  <c r="J621" i="11"/>
  <c r="J622" i="11"/>
  <c r="J623" i="11"/>
  <c r="J624" i="11"/>
  <c r="J625" i="11"/>
  <c r="J626" i="11"/>
  <c r="J627" i="11"/>
  <c r="J628" i="11"/>
  <c r="J629" i="11"/>
  <c r="J630" i="11"/>
  <c r="J631" i="11"/>
  <c r="J632" i="11"/>
  <c r="J633" i="11"/>
  <c r="J634" i="11"/>
  <c r="J635" i="11"/>
  <c r="J636" i="11"/>
  <c r="J637" i="11"/>
  <c r="J638" i="11"/>
  <c r="J639" i="11"/>
  <c r="J640" i="11"/>
  <c r="J641" i="11"/>
  <c r="J642" i="11"/>
  <c r="J643" i="11"/>
  <c r="J644" i="11"/>
  <c r="J645" i="11"/>
  <c r="J646" i="11"/>
  <c r="J647" i="11"/>
  <c r="J648" i="11"/>
  <c r="J649" i="11"/>
  <c r="J650" i="11"/>
  <c r="J651" i="11"/>
  <c r="J652" i="11"/>
  <c r="J653" i="11"/>
  <c r="J654" i="11"/>
  <c r="J655" i="11"/>
  <c r="J656" i="11"/>
  <c r="J657" i="11"/>
  <c r="J658" i="11"/>
  <c r="J659" i="11"/>
  <c r="J660" i="11"/>
  <c r="J661" i="11"/>
  <c r="J662" i="11"/>
  <c r="J663" i="11"/>
  <c r="J664" i="11"/>
  <c r="J665" i="11"/>
  <c r="J666" i="11"/>
  <c r="J667" i="11"/>
  <c r="J668" i="11"/>
  <c r="J669" i="11"/>
  <c r="J670" i="11"/>
  <c r="J671" i="11"/>
  <c r="J672" i="11"/>
  <c r="J674" i="11"/>
  <c r="J675" i="11"/>
  <c r="J676" i="11"/>
  <c r="J677" i="11"/>
  <c r="J678" i="11"/>
  <c r="J679" i="11"/>
  <c r="J680" i="11"/>
  <c r="J681" i="11"/>
  <c r="J682" i="11"/>
  <c r="J683" i="11"/>
  <c r="J684" i="11"/>
  <c r="J685" i="11"/>
  <c r="J686" i="11"/>
  <c r="J687" i="11"/>
  <c r="J688" i="11"/>
  <c r="J689" i="11"/>
  <c r="J690" i="11"/>
  <c r="J691" i="11"/>
  <c r="J692" i="11"/>
  <c r="J693" i="11"/>
  <c r="J694" i="11"/>
  <c r="J695" i="11"/>
  <c r="J696" i="11"/>
  <c r="J697" i="11"/>
  <c r="J698" i="11"/>
  <c r="J699" i="11"/>
  <c r="J700" i="11"/>
  <c r="J701" i="11"/>
  <c r="J702" i="11"/>
  <c r="J703" i="11"/>
  <c r="J704" i="11"/>
  <c r="J705" i="11"/>
  <c r="J706" i="11"/>
  <c r="J707" i="11"/>
  <c r="J708" i="11"/>
  <c r="J709" i="11"/>
  <c r="J710" i="11"/>
  <c r="J711" i="11"/>
  <c r="J712" i="11"/>
  <c r="J713" i="11"/>
  <c r="J714" i="11"/>
  <c r="J715" i="11"/>
  <c r="J716" i="11"/>
  <c r="J717" i="11"/>
  <c r="J718" i="11"/>
  <c r="J719" i="11"/>
  <c r="J720" i="11"/>
  <c r="J721" i="11"/>
  <c r="J722" i="11"/>
  <c r="J723" i="11"/>
  <c r="J724" i="11"/>
  <c r="J725" i="11"/>
  <c r="J726" i="11"/>
  <c r="J727" i="11"/>
  <c r="J728" i="11"/>
  <c r="J729" i="11"/>
  <c r="J730" i="11"/>
  <c r="J731" i="11"/>
  <c r="J732" i="11"/>
  <c r="J733" i="11"/>
  <c r="J734" i="11"/>
  <c r="J735" i="11"/>
  <c r="J736" i="11"/>
  <c r="J737" i="11"/>
  <c r="J738" i="11"/>
  <c r="J739" i="11"/>
  <c r="J740" i="11"/>
  <c r="J741" i="11"/>
  <c r="J742" i="11"/>
  <c r="J743" i="11"/>
  <c r="J744" i="11"/>
  <c r="J745" i="11"/>
  <c r="J746" i="11"/>
  <c r="J747" i="11"/>
  <c r="J748" i="11"/>
  <c r="J749" i="11"/>
  <c r="J750" i="11"/>
  <c r="J751" i="11"/>
  <c r="J752" i="11"/>
  <c r="J753" i="11"/>
  <c r="J754" i="11"/>
  <c r="J755" i="11"/>
  <c r="J756" i="11"/>
  <c r="J757" i="11"/>
  <c r="J758" i="11"/>
  <c r="J759" i="11"/>
  <c r="J760" i="11"/>
  <c r="J761" i="11"/>
  <c r="J762" i="11"/>
  <c r="J763" i="11"/>
  <c r="J764" i="11"/>
  <c r="J765" i="11"/>
  <c r="J766" i="11"/>
  <c r="J767" i="11"/>
  <c r="J768" i="11"/>
  <c r="J769" i="11"/>
  <c r="J770" i="11"/>
  <c r="J771" i="11"/>
  <c r="J772" i="11"/>
  <c r="J773" i="11"/>
  <c r="J774" i="11"/>
  <c r="J775" i="11"/>
  <c r="J776" i="11"/>
  <c r="J777" i="11"/>
  <c r="J778" i="11"/>
  <c r="J779" i="11"/>
  <c r="J780" i="11"/>
  <c r="J781" i="11"/>
  <c r="J782" i="11"/>
  <c r="J783" i="11"/>
  <c r="J784" i="11"/>
  <c r="J788" i="11"/>
  <c r="J789" i="11"/>
  <c r="J790" i="11"/>
  <c r="J791" i="11"/>
  <c r="J792" i="11"/>
  <c r="J796" i="11"/>
  <c r="J802" i="11"/>
  <c r="J805" i="11"/>
  <c r="J806" i="11"/>
  <c r="J807" i="11"/>
  <c r="J1352" i="11"/>
  <c r="J1353" i="11"/>
  <c r="J1354" i="11"/>
  <c r="J1355" i="11"/>
  <c r="J1356" i="11"/>
  <c r="J1357" i="11"/>
  <c r="J1358" i="11"/>
  <c r="J1360" i="11"/>
  <c r="J1361" i="11"/>
  <c r="J1362" i="11"/>
  <c r="J1363" i="11"/>
  <c r="J1365" i="11"/>
  <c r="J1366" i="11"/>
  <c r="J1367" i="11"/>
  <c r="J1368" i="11"/>
  <c r="J1369" i="11"/>
  <c r="J1370" i="11"/>
  <c r="J1371" i="11"/>
  <c r="J1373" i="11"/>
  <c r="J1374" i="11"/>
  <c r="J1375" i="11"/>
  <c r="J1377" i="11"/>
  <c r="J1378" i="11"/>
  <c r="J1389" i="11"/>
  <c r="J1405" i="11"/>
  <c r="J1409" i="11"/>
  <c r="J1417" i="11"/>
  <c r="J1419" i="11"/>
  <c r="J1423" i="11"/>
  <c r="J1424" i="11"/>
  <c r="J1425" i="11"/>
  <c r="J1426" i="11"/>
  <c r="J1427" i="11"/>
  <c r="J1428" i="11"/>
  <c r="J1429" i="11"/>
  <c r="J1430" i="11"/>
  <c r="J1432" i="11"/>
  <c r="J1438" i="11"/>
  <c r="J1439" i="11"/>
  <c r="J1440" i="11"/>
  <c r="J1441" i="11"/>
  <c r="J1442" i="11"/>
  <c r="J1443" i="11"/>
  <c r="J1444" i="11"/>
  <c r="J1445" i="11"/>
  <c r="J1446" i="11"/>
  <c r="J1447" i="11"/>
  <c r="J1448" i="11"/>
  <c r="J1462" i="11"/>
  <c r="J1484" i="11"/>
  <c r="J1485" i="11"/>
  <c r="J1488" i="11"/>
  <c r="J1551" i="11"/>
  <c r="J1555" i="11"/>
  <c r="J1564" i="11"/>
  <c r="J1566" i="11"/>
  <c r="J1567" i="11"/>
  <c r="J1572" i="11"/>
  <c r="J1576" i="11"/>
  <c r="J1577" i="11"/>
  <c r="J1578" i="11"/>
  <c r="J1582" i="11"/>
  <c r="J1583" i="11"/>
  <c r="J1590" i="11"/>
  <c r="J1591" i="11"/>
  <c r="J1592" i="11"/>
  <c r="J1593" i="11"/>
  <c r="J1594" i="11"/>
  <c r="J1595" i="11"/>
  <c r="J1596" i="11"/>
  <c r="J1597" i="11"/>
  <c r="J1598" i="11"/>
  <c r="J1599" i="11"/>
  <c r="J1600" i="11"/>
  <c r="J1601" i="11"/>
  <c r="J1602" i="11"/>
  <c r="J1603" i="11"/>
  <c r="J1604" i="11"/>
  <c r="J1605" i="11"/>
  <c r="J1606" i="11"/>
  <c r="J1607" i="11"/>
  <c r="J1608" i="11"/>
  <c r="J1609" i="11"/>
  <c r="J1610" i="11"/>
  <c r="J1611" i="11"/>
  <c r="J1612" i="11"/>
  <c r="J1613" i="11"/>
  <c r="J1614" i="11"/>
  <c r="J1615" i="11"/>
  <c r="J1616" i="11"/>
  <c r="J1617" i="11"/>
  <c r="J1618" i="11"/>
  <c r="J1619" i="11"/>
  <c r="J1620" i="11"/>
  <c r="J1621" i="11"/>
  <c r="J1622" i="11"/>
  <c r="J1623" i="11"/>
  <c r="J1624" i="11"/>
  <c r="J1625" i="11"/>
  <c r="J1626" i="11"/>
  <c r="J1627" i="11"/>
  <c r="J1628" i="11"/>
  <c r="J1629" i="11"/>
  <c r="J1630" i="11"/>
  <c r="J1631" i="11"/>
  <c r="J1632" i="11"/>
  <c r="J1633" i="11"/>
  <c r="J1634" i="11"/>
  <c r="J1635" i="11"/>
  <c r="J1636" i="11"/>
  <c r="J1637" i="11"/>
  <c r="J1638" i="11"/>
  <c r="J1639" i="11"/>
  <c r="J1640" i="11"/>
  <c r="J1641" i="11"/>
  <c r="J1642" i="11"/>
  <c r="J1643" i="11"/>
  <c r="J1644" i="11"/>
  <c r="J1645" i="11"/>
  <c r="J1646" i="11"/>
  <c r="J1647" i="11"/>
  <c r="J1648" i="11"/>
  <c r="J1649" i="11"/>
  <c r="J1650" i="11"/>
  <c r="J1651" i="11"/>
  <c r="J1652" i="11"/>
  <c r="J1653" i="11"/>
  <c r="J1654" i="11"/>
  <c r="J1655" i="11"/>
  <c r="J1656" i="11"/>
  <c r="J1657" i="11"/>
  <c r="J1658" i="11"/>
  <c r="J1659" i="11"/>
  <c r="J1660" i="11"/>
  <c r="J1661" i="11"/>
  <c r="J1662" i="11"/>
  <c r="J1663" i="11"/>
  <c r="J1664" i="11"/>
  <c r="J1665" i="11"/>
  <c r="J1666" i="11"/>
  <c r="J1667" i="11"/>
  <c r="J1668" i="11"/>
  <c r="J1669" i="11"/>
  <c r="J1670" i="11"/>
  <c r="J1671" i="11"/>
  <c r="J1672" i="11"/>
  <c r="J1673" i="11"/>
  <c r="J1674" i="11"/>
  <c r="J1675" i="11"/>
  <c r="J1676" i="11"/>
  <c r="J1677" i="11"/>
  <c r="J1678" i="11"/>
  <c r="J1679" i="11"/>
  <c r="J1680" i="11"/>
  <c r="J1681" i="11"/>
  <c r="J1682" i="11"/>
  <c r="J1683" i="11"/>
  <c r="J1684" i="11"/>
  <c r="J1685" i="11"/>
  <c r="J1686" i="11"/>
  <c r="J1687" i="11"/>
  <c r="J1688" i="11"/>
  <c r="J1689" i="11"/>
  <c r="J1690" i="11"/>
  <c r="J1691" i="11"/>
  <c r="J1692" i="11"/>
  <c r="J1693" i="11"/>
  <c r="J1694" i="11"/>
  <c r="J1695" i="11"/>
  <c r="J1696" i="11"/>
  <c r="J1697" i="11"/>
  <c r="J1698" i="11"/>
  <c r="J1699" i="11"/>
  <c r="J1700" i="11"/>
  <c r="J1701" i="11"/>
  <c r="J1702" i="11"/>
  <c r="J1703" i="11"/>
  <c r="J1704" i="11"/>
  <c r="J1705" i="11"/>
  <c r="J1706" i="11"/>
  <c r="J1707" i="11"/>
  <c r="J1708" i="11"/>
  <c r="J1709" i="11"/>
  <c r="J1710" i="11"/>
  <c r="J1711" i="11"/>
  <c r="J1712" i="11"/>
  <c r="J1713" i="11"/>
  <c r="J1714" i="11"/>
  <c r="J1715" i="11"/>
  <c r="J1716" i="11"/>
  <c r="J1717" i="11"/>
  <c r="J1718" i="11"/>
  <c r="J1719" i="11"/>
  <c r="J1720" i="11"/>
  <c r="J1721" i="11"/>
  <c r="J1722" i="11"/>
  <c r="J1723" i="11"/>
  <c r="J1724" i="11"/>
  <c r="J1725" i="11"/>
  <c r="J1726" i="11"/>
  <c r="J1727" i="11"/>
  <c r="J1728" i="11"/>
  <c r="J1729" i="11"/>
  <c r="J1730" i="11"/>
  <c r="J1731" i="11"/>
  <c r="J1732" i="11"/>
  <c r="J1733" i="11"/>
  <c r="J1734" i="11"/>
  <c r="J1735" i="11"/>
  <c r="J1736" i="11"/>
  <c r="J1737" i="11"/>
  <c r="J1738" i="11"/>
  <c r="J1739" i="11"/>
  <c r="J1740" i="11"/>
  <c r="J1741" i="11"/>
  <c r="J1742" i="11"/>
  <c r="J1743" i="11"/>
  <c r="J1744" i="11"/>
  <c r="J1745" i="11"/>
  <c r="J1746" i="11"/>
  <c r="J1747" i="11"/>
  <c r="J1748" i="11"/>
  <c r="J1749" i="11"/>
  <c r="J1750" i="11"/>
  <c r="J1751" i="11"/>
  <c r="J1752" i="11"/>
  <c r="J1753" i="11"/>
  <c r="J1754" i="11"/>
  <c r="J1755" i="11"/>
  <c r="J1756" i="11"/>
  <c r="J1757" i="11"/>
  <c r="J1758" i="11"/>
  <c r="J1759" i="11"/>
  <c r="J1760" i="11"/>
  <c r="J1761" i="11"/>
  <c r="J1762" i="11"/>
  <c r="J1763" i="11"/>
  <c r="J1764" i="11"/>
  <c r="J1765" i="11"/>
  <c r="J1766" i="11"/>
  <c r="J1767" i="11"/>
  <c r="J1768" i="11"/>
  <c r="J1769" i="11"/>
  <c r="J1770" i="11"/>
  <c r="J1771" i="11"/>
  <c r="J1772" i="11"/>
  <c r="J1773" i="11"/>
  <c r="J1774" i="11"/>
  <c r="J1775" i="11"/>
  <c r="J1776" i="11"/>
  <c r="J1777" i="11"/>
  <c r="J1778" i="11"/>
  <c r="J1779" i="11"/>
  <c r="J1780" i="11"/>
  <c r="J1781" i="11"/>
  <c r="J1782" i="11"/>
  <c r="J1783" i="11"/>
  <c r="J1784" i="11"/>
  <c r="J1785" i="11"/>
  <c r="J1786" i="11"/>
  <c r="J1787" i="11"/>
  <c r="J1788" i="11"/>
  <c r="J1789" i="11"/>
  <c r="J1790" i="11"/>
  <c r="J1791" i="11"/>
  <c r="J1792" i="11"/>
  <c r="J1793" i="11"/>
  <c r="J1794" i="11"/>
  <c r="J1795" i="11"/>
  <c r="J1796" i="11"/>
  <c r="J1797" i="11"/>
  <c r="J1798" i="11"/>
  <c r="J1799" i="11"/>
  <c r="J1800" i="11"/>
  <c r="J1801" i="11"/>
  <c r="J1802" i="11"/>
  <c r="J1803" i="11"/>
  <c r="J1804" i="11"/>
  <c r="J1805" i="11"/>
  <c r="J1806" i="11"/>
  <c r="J1807" i="11"/>
  <c r="J1808" i="11"/>
  <c r="J1809" i="11"/>
  <c r="J1810" i="11"/>
  <c r="J1811" i="11"/>
  <c r="J1812" i="11"/>
  <c r="J1813" i="11"/>
  <c r="J1814" i="11"/>
  <c r="J1815" i="11"/>
  <c r="J1816" i="11"/>
  <c r="J1817" i="11"/>
  <c r="J1818" i="11"/>
  <c r="J1819" i="11"/>
  <c r="J1820" i="11"/>
  <c r="J1821" i="11"/>
  <c r="J1822" i="11"/>
  <c r="J1823" i="11"/>
  <c r="J1824" i="11"/>
  <c r="J1825" i="11"/>
  <c r="J1826" i="11"/>
  <c r="J1827" i="11"/>
  <c r="J1828" i="11"/>
  <c r="J1829" i="11"/>
  <c r="J1830" i="11"/>
  <c r="J1831" i="11"/>
  <c r="J1832" i="11"/>
  <c r="J1833" i="11"/>
  <c r="J1834" i="11"/>
  <c r="J1835" i="11"/>
  <c r="J1836" i="11"/>
  <c r="J1837" i="11"/>
  <c r="J1838" i="11"/>
  <c r="J1839" i="11"/>
  <c r="J1840" i="11"/>
  <c r="J1841" i="11"/>
  <c r="J1842" i="11"/>
  <c r="J1843" i="11"/>
  <c r="J1844" i="11"/>
  <c r="J1845" i="11"/>
  <c r="J1846" i="11"/>
  <c r="J1847" i="11"/>
  <c r="J1848" i="11"/>
  <c r="J1849" i="11"/>
  <c r="J1850" i="11"/>
  <c r="J1851" i="11"/>
  <c r="J1852" i="11"/>
  <c r="J1853" i="11"/>
  <c r="J1854" i="11"/>
  <c r="J1855" i="11"/>
  <c r="J1856" i="11"/>
  <c r="J1857" i="11"/>
  <c r="J1858" i="11"/>
  <c r="J1859" i="11"/>
  <c r="J1860" i="11"/>
  <c r="J1861" i="11"/>
  <c r="J1862" i="11"/>
  <c r="J1863" i="11"/>
  <c r="J1864" i="11"/>
  <c r="J1865" i="11"/>
  <c r="J1866" i="11"/>
  <c r="J1867" i="11"/>
  <c r="J1868" i="11"/>
  <c r="J1869" i="11"/>
  <c r="J1870" i="11"/>
  <c r="J1871" i="11"/>
  <c r="J1872" i="11"/>
  <c r="J1873" i="11"/>
  <c r="J1874" i="11"/>
  <c r="J1875" i="11"/>
  <c r="J1876" i="11"/>
  <c r="J1877" i="11"/>
  <c r="J1878" i="11"/>
  <c r="J1879" i="11"/>
  <c r="J1880" i="11"/>
  <c r="J1881" i="11"/>
  <c r="J1882" i="11"/>
  <c r="J1883" i="11"/>
  <c r="J1884" i="11"/>
  <c r="J1885" i="11"/>
  <c r="J1886" i="11"/>
  <c r="J1887" i="11"/>
  <c r="J1888" i="11"/>
  <c r="J1889" i="11"/>
  <c r="J1890" i="11"/>
  <c r="J1891" i="11"/>
  <c r="J1892" i="11"/>
  <c r="J1893" i="11"/>
  <c r="J1894" i="11"/>
  <c r="J1895" i="11"/>
  <c r="J1896" i="11"/>
  <c r="J1897" i="11"/>
  <c r="J1898" i="11"/>
  <c r="J1899" i="11"/>
  <c r="J1900" i="11"/>
  <c r="J1901" i="11"/>
  <c r="J1902" i="11"/>
  <c r="J1903" i="11"/>
  <c r="J1904" i="11"/>
  <c r="J1905" i="11"/>
  <c r="J1906" i="11"/>
  <c r="J1907" i="11"/>
  <c r="J1908" i="11"/>
  <c r="J1909" i="11"/>
  <c r="J1910" i="11"/>
  <c r="J1911" i="11"/>
  <c r="J1912" i="11"/>
  <c r="J1913" i="11"/>
  <c r="J1914" i="11"/>
  <c r="J1915" i="11"/>
  <c r="J1916" i="11"/>
  <c r="J1917" i="11"/>
  <c r="J1918" i="11"/>
  <c r="J1919" i="11"/>
  <c r="J1920" i="11"/>
  <c r="J1921" i="11"/>
  <c r="J1922" i="11"/>
  <c r="J1923" i="11"/>
  <c r="J1924" i="11"/>
  <c r="J1925" i="11"/>
  <c r="J1926" i="11"/>
  <c r="J1927" i="11"/>
  <c r="J1928" i="11"/>
  <c r="J1929" i="11"/>
  <c r="J1930" i="11"/>
  <c r="J1931" i="11"/>
  <c r="J1932" i="11"/>
  <c r="J1933" i="11"/>
  <c r="J1934" i="11"/>
  <c r="J1935" i="11"/>
  <c r="J1936" i="11"/>
  <c r="J1937" i="11"/>
  <c r="J1938" i="11"/>
  <c r="J1939" i="11"/>
  <c r="J1940" i="11"/>
  <c r="J1941" i="11"/>
  <c r="J1942" i="11"/>
  <c r="J1943" i="11"/>
  <c r="J1944" i="11"/>
  <c r="J1945" i="11"/>
  <c r="J1946" i="11"/>
  <c r="J1947" i="11"/>
  <c r="J1948" i="11"/>
  <c r="J1949" i="11"/>
  <c r="J1950" i="11"/>
  <c r="J1951" i="11"/>
  <c r="J1952" i="11"/>
  <c r="J1953" i="11"/>
  <c r="J1954" i="11"/>
  <c r="J1955" i="11"/>
  <c r="J1956" i="11"/>
  <c r="J1957" i="11"/>
  <c r="J1958" i="11"/>
  <c r="J1959" i="11"/>
  <c r="J1960" i="11"/>
  <c r="J1961" i="11"/>
  <c r="J1962" i="11"/>
  <c r="J1963" i="11"/>
  <c r="J1964" i="11"/>
  <c r="J1965" i="11"/>
  <c r="J1966" i="11"/>
  <c r="J1967" i="11"/>
  <c r="J1968" i="11"/>
  <c r="J1969" i="11"/>
  <c r="J1970" i="11"/>
  <c r="J1971" i="11"/>
  <c r="J1972" i="11"/>
  <c r="J1973" i="11"/>
  <c r="J1974" i="11"/>
  <c r="J1975" i="11"/>
  <c r="J1976" i="11"/>
  <c r="J1977" i="11"/>
  <c r="J1978" i="11"/>
  <c r="J1979" i="11"/>
  <c r="J1980" i="11"/>
  <c r="J1981" i="11"/>
  <c r="J1982" i="11"/>
  <c r="J1983" i="11"/>
  <c r="J1984" i="11"/>
  <c r="J1985" i="11"/>
  <c r="J1986" i="11"/>
  <c r="J1987" i="11"/>
  <c r="J1988" i="11"/>
  <c r="J1989" i="11"/>
  <c r="J1990" i="11"/>
  <c r="J1991" i="11"/>
  <c r="J1992" i="11"/>
  <c r="J1993" i="11"/>
  <c r="J1994" i="11"/>
  <c r="J1995" i="11"/>
  <c r="J1996" i="11"/>
  <c r="J1997" i="11"/>
  <c r="J1998" i="11"/>
  <c r="J1999" i="11"/>
  <c r="J2000" i="11"/>
  <c r="J2001" i="11"/>
  <c r="J2002" i="11"/>
  <c r="J2003" i="11"/>
  <c r="J2004" i="11"/>
  <c r="J2005" i="11"/>
  <c r="J2006" i="11"/>
  <c r="J2007" i="11"/>
  <c r="J2008" i="11"/>
  <c r="J2009" i="11"/>
  <c r="J2010" i="11"/>
  <c r="J2011" i="11"/>
  <c r="J2012" i="11"/>
  <c r="J2013" i="11"/>
  <c r="J2014" i="11"/>
  <c r="J2015" i="11"/>
  <c r="J2016" i="11"/>
  <c r="J2017" i="11"/>
  <c r="J2018" i="11"/>
  <c r="J2019" i="11"/>
  <c r="J2020" i="11"/>
  <c r="J2021" i="11"/>
  <c r="J2022" i="11"/>
  <c r="J2023" i="11"/>
  <c r="J2024" i="11"/>
  <c r="J2025" i="11"/>
  <c r="J2026" i="11"/>
  <c r="J2027" i="11"/>
  <c r="J2028" i="11"/>
  <c r="J2029" i="11"/>
  <c r="J2030" i="11"/>
  <c r="J2031" i="11"/>
  <c r="J2032" i="11"/>
  <c r="J2033" i="11"/>
  <c r="J2034" i="11"/>
  <c r="J2035" i="11"/>
  <c r="J2036" i="11"/>
  <c r="J2037" i="11"/>
  <c r="J2038" i="11"/>
  <c r="J2039" i="11"/>
  <c r="J2040" i="11"/>
  <c r="J2041" i="11"/>
  <c r="J2042" i="11"/>
  <c r="J2043" i="11"/>
  <c r="J2044" i="11"/>
  <c r="J2045" i="11"/>
  <c r="J2046" i="11"/>
  <c r="J2047" i="11"/>
  <c r="J2048" i="11"/>
  <c r="J2049" i="11"/>
  <c r="J2050" i="11"/>
  <c r="J2051" i="11"/>
  <c r="J2052" i="11"/>
  <c r="J2053" i="11"/>
  <c r="J2054" i="11"/>
  <c r="J2055" i="11"/>
  <c r="J2056" i="11"/>
  <c r="J2057" i="11"/>
  <c r="J2058" i="11"/>
  <c r="J2059" i="11"/>
  <c r="J2060" i="11"/>
  <c r="J2061" i="11"/>
  <c r="J2062" i="11"/>
  <c r="J2063" i="11"/>
  <c r="J2064" i="11"/>
  <c r="J2065" i="11"/>
  <c r="J2066" i="11"/>
  <c r="J2067" i="11"/>
  <c r="J2068" i="11"/>
  <c r="J2069" i="11"/>
  <c r="J2070" i="11"/>
  <c r="J2071" i="11"/>
  <c r="J2072" i="11"/>
  <c r="J2073" i="11"/>
  <c r="J2074" i="11"/>
  <c r="J2075" i="11"/>
  <c r="J2076" i="11"/>
  <c r="J2077" i="11"/>
  <c r="J2078" i="11"/>
  <c r="J2079" i="11"/>
  <c r="J2080" i="11"/>
  <c r="J2081" i="11"/>
  <c r="J2082" i="11"/>
  <c r="J2083" i="11"/>
  <c r="J2084" i="11"/>
  <c r="J2085" i="11"/>
  <c r="J2086" i="11"/>
  <c r="J2087" i="11"/>
  <c r="J2088" i="11"/>
  <c r="J2089" i="11"/>
  <c r="J2090" i="11"/>
  <c r="J2091" i="11"/>
  <c r="J2092" i="11"/>
  <c r="J2093" i="11"/>
  <c r="J2094" i="11"/>
  <c r="J2095" i="11"/>
  <c r="J2096" i="11"/>
  <c r="J2097" i="11"/>
  <c r="J2098" i="11"/>
  <c r="J2099" i="11"/>
  <c r="J2100" i="11"/>
  <c r="J2101" i="11"/>
  <c r="J2102" i="11"/>
  <c r="J2103" i="11"/>
  <c r="J2104" i="11"/>
  <c r="J2105" i="11"/>
  <c r="J2106" i="11"/>
  <c r="J2107" i="11"/>
  <c r="J2108" i="11"/>
  <c r="J2109" i="11"/>
  <c r="J2110" i="11"/>
  <c r="J2111" i="11"/>
  <c r="J2112" i="11"/>
  <c r="J2113" i="11"/>
  <c r="J2114" i="11"/>
  <c r="J2115" i="11"/>
  <c r="J2116" i="11"/>
  <c r="J2117" i="11"/>
  <c r="J2118" i="11"/>
  <c r="J2119" i="11"/>
  <c r="J2120" i="11"/>
  <c r="J2121" i="11"/>
  <c r="J2122" i="11"/>
  <c r="J2123" i="11"/>
  <c r="J2124" i="11"/>
  <c r="J2125" i="11"/>
  <c r="J2126" i="11"/>
  <c r="J2127" i="11"/>
  <c r="J2128" i="11"/>
  <c r="J2129" i="11"/>
  <c r="J2130" i="11"/>
  <c r="J2131" i="11"/>
  <c r="J2132" i="11"/>
  <c r="J2133" i="11"/>
  <c r="J2134" i="11"/>
  <c r="J2135" i="11"/>
  <c r="J2136" i="11"/>
  <c r="J2137" i="11"/>
  <c r="J2138" i="11"/>
  <c r="J2139" i="11"/>
  <c r="J2140" i="11"/>
  <c r="J2141" i="11"/>
  <c r="J2142" i="11"/>
  <c r="J2143" i="11"/>
  <c r="J2144" i="11"/>
  <c r="J2145" i="11"/>
  <c r="J2146" i="11"/>
  <c r="J2147" i="11"/>
  <c r="J2148" i="11"/>
  <c r="J2149" i="11"/>
  <c r="J2151" i="11"/>
  <c r="J2152" i="11"/>
  <c r="J2153" i="11"/>
  <c r="J2154" i="11"/>
  <c r="J2155" i="11"/>
  <c r="J2156" i="11"/>
  <c r="J2157" i="11"/>
  <c r="J2158" i="11"/>
  <c r="J2159" i="11"/>
  <c r="J2160" i="11"/>
  <c r="J2161" i="11"/>
  <c r="J2162" i="11"/>
  <c r="J2163" i="11"/>
  <c r="J2164" i="11"/>
  <c r="J2165" i="11"/>
  <c r="J2166" i="11"/>
  <c r="J2167" i="11"/>
  <c r="J2168" i="11"/>
  <c r="J2169" i="11"/>
  <c r="J2170" i="11"/>
  <c r="J2171" i="11"/>
  <c r="J2172" i="11"/>
  <c r="J2173" i="11"/>
  <c r="J2174" i="11"/>
  <c r="J2175" i="11"/>
  <c r="J2176" i="11"/>
  <c r="J2177" i="11"/>
  <c r="J2178" i="11"/>
  <c r="J2179" i="11"/>
  <c r="J2180" i="11"/>
  <c r="J2181" i="11"/>
  <c r="J2182" i="11"/>
  <c r="J2183" i="11"/>
  <c r="J2184" i="11"/>
  <c r="J2185" i="11"/>
  <c r="J2186" i="11"/>
  <c r="J2187" i="11"/>
  <c r="J2188" i="11"/>
  <c r="J2189" i="11"/>
  <c r="J2190" i="11"/>
  <c r="J2191" i="11"/>
  <c r="J2192" i="11"/>
  <c r="J2193" i="11"/>
  <c r="J2194" i="11"/>
  <c r="J2195" i="11"/>
  <c r="J2196" i="11"/>
  <c r="J2197" i="11"/>
  <c r="J2198" i="11"/>
  <c r="J2199" i="11"/>
  <c r="J2200" i="11"/>
  <c r="J2201" i="11"/>
  <c r="J2202" i="11"/>
  <c r="J2203" i="11"/>
  <c r="J2204" i="11"/>
  <c r="J2205" i="11"/>
  <c r="J2206" i="11"/>
  <c r="J2207" i="11"/>
  <c r="J2208" i="11"/>
  <c r="J2209" i="11"/>
  <c r="J2210" i="11"/>
  <c r="J2211" i="11"/>
  <c r="J2212" i="11"/>
  <c r="J2213" i="11"/>
  <c r="J2214" i="11"/>
  <c r="J2215" i="11"/>
  <c r="J2216" i="11"/>
  <c r="J2217" i="11"/>
  <c r="J2218" i="11"/>
  <c r="J2219" i="11"/>
  <c r="J2220" i="11"/>
  <c r="J2221" i="11"/>
  <c r="J2222" i="11"/>
  <c r="J2223" i="11"/>
  <c r="J2224" i="11"/>
  <c r="J2225" i="11"/>
  <c r="J2226" i="11"/>
  <c r="J2227" i="11"/>
  <c r="J2228" i="11"/>
  <c r="J2229" i="11"/>
  <c r="J2230" i="11"/>
  <c r="J2231" i="11"/>
  <c r="J2232" i="11"/>
  <c r="J2233" i="11"/>
  <c r="J2234" i="11"/>
  <c r="J2235" i="11"/>
  <c r="J2236" i="11"/>
  <c r="J2237" i="11"/>
  <c r="J2238" i="11"/>
  <c r="J2239" i="11"/>
  <c r="J2240" i="11"/>
  <c r="J2241" i="11"/>
  <c r="J2242" i="11"/>
  <c r="J2243" i="11"/>
  <c r="J2244" i="11"/>
  <c r="J2245" i="11"/>
  <c r="J2246" i="11"/>
  <c r="J2247" i="11"/>
  <c r="J2248" i="11"/>
  <c r="J2249" i="11"/>
  <c r="J2250" i="11"/>
  <c r="J2251" i="11"/>
  <c r="J2252" i="11"/>
  <c r="J2253" i="11"/>
  <c r="J2254" i="11"/>
  <c r="J2255" i="11"/>
  <c r="J2256" i="11"/>
  <c r="J2257" i="11"/>
  <c r="J2258" i="11"/>
  <c r="J2259" i="11"/>
  <c r="J2260" i="11"/>
  <c r="J2261" i="11"/>
  <c r="J2262" i="11"/>
  <c r="J2263" i="11"/>
  <c r="J2264" i="11"/>
  <c r="J2265" i="11"/>
  <c r="J2266" i="11"/>
  <c r="J2267" i="11"/>
  <c r="J2268" i="11"/>
  <c r="J2269" i="11"/>
  <c r="J2270" i="11"/>
  <c r="J2271" i="11"/>
  <c r="J2272" i="11"/>
  <c r="J2273" i="11"/>
  <c r="J2274" i="11"/>
  <c r="J2275" i="11"/>
  <c r="J2276" i="11"/>
  <c r="J2277" i="11"/>
  <c r="J2278" i="11"/>
  <c r="J2279" i="11"/>
  <c r="J2280" i="11"/>
  <c r="J2281" i="11"/>
  <c r="J2282" i="11"/>
  <c r="J2283" i="11"/>
  <c r="J2284" i="11"/>
  <c r="J2285" i="11"/>
  <c r="J2286" i="11"/>
  <c r="J2287" i="11"/>
  <c r="J2288" i="11"/>
  <c r="J2289" i="11"/>
  <c r="J2290" i="11"/>
  <c r="J2291" i="11"/>
  <c r="J2292" i="11"/>
  <c r="J2293" i="11"/>
  <c r="J2294" i="11"/>
  <c r="J2295" i="11"/>
  <c r="J2296" i="11"/>
  <c r="J2297" i="11"/>
  <c r="J2298" i="11"/>
  <c r="J2299" i="11"/>
  <c r="J2300" i="11"/>
  <c r="J2301" i="11"/>
  <c r="J2302" i="11"/>
  <c r="J2303" i="11"/>
  <c r="J2304" i="11"/>
  <c r="J2305" i="11"/>
  <c r="J2306" i="11"/>
  <c r="J2307" i="11"/>
  <c r="J2308" i="11"/>
  <c r="J2309" i="11"/>
  <c r="J2310" i="11"/>
  <c r="J2311" i="11"/>
  <c r="J2312" i="11"/>
  <c r="J2315" i="11"/>
  <c r="J2316" i="11"/>
  <c r="J2317" i="11"/>
  <c r="J2318" i="11"/>
  <c r="J2319" i="11"/>
  <c r="J2320" i="11"/>
  <c r="J2321" i="11"/>
  <c r="J2322" i="11"/>
  <c r="J2323" i="11"/>
  <c r="J2324" i="11"/>
  <c r="J2325" i="11"/>
  <c r="J2326" i="11"/>
  <c r="J2327" i="11"/>
  <c r="J2328" i="11"/>
  <c r="J2329" i="11"/>
  <c r="J2330" i="11"/>
  <c r="J2331" i="11"/>
  <c r="J2332" i="11"/>
  <c r="J2333" i="11"/>
  <c r="J2334" i="11"/>
  <c r="J2335" i="11"/>
  <c r="J2336" i="11"/>
  <c r="J2337" i="11"/>
  <c r="J2338" i="11"/>
  <c r="J2339" i="11"/>
  <c r="J2340" i="11"/>
  <c r="J2341" i="11"/>
  <c r="J2342" i="11"/>
  <c r="J2344" i="11"/>
  <c r="J2345" i="11"/>
  <c r="J2346" i="11"/>
  <c r="J2347" i="11"/>
  <c r="J2348" i="11"/>
  <c r="J2349" i="11"/>
  <c r="J2350" i="11"/>
  <c r="J2351" i="11"/>
  <c r="J2352" i="11"/>
  <c r="J2353" i="11"/>
  <c r="J2354" i="11"/>
  <c r="J2356" i="11"/>
  <c r="J2357" i="11"/>
  <c r="J2358" i="11"/>
  <c r="J2359" i="11"/>
  <c r="J2360" i="11"/>
  <c r="J2361" i="11"/>
  <c r="J2362" i="11"/>
  <c r="J2363" i="11"/>
  <c r="J2364" i="11"/>
  <c r="J2365" i="11"/>
  <c r="J2366" i="11"/>
  <c r="J2367" i="11"/>
  <c r="J2368" i="11"/>
  <c r="J2369" i="11"/>
  <c r="J2370" i="11"/>
  <c r="J2371" i="11"/>
  <c r="J2372" i="11"/>
  <c r="J2373" i="11"/>
  <c r="J2374" i="11"/>
  <c r="J2375" i="11"/>
  <c r="J2376" i="11"/>
  <c r="J2377" i="11"/>
  <c r="J2378" i="11"/>
  <c r="J2379" i="11"/>
  <c r="J2380" i="11"/>
  <c r="J2381" i="11"/>
  <c r="J2383" i="11"/>
  <c r="J2384" i="11"/>
  <c r="J2385" i="11"/>
  <c r="J2386" i="11"/>
  <c r="J2387" i="11"/>
  <c r="J2388" i="11"/>
  <c r="J2389" i="11"/>
  <c r="J2390" i="11"/>
  <c r="J2391" i="11"/>
  <c r="J2392" i="11"/>
  <c r="J2393" i="11"/>
  <c r="J2394" i="11"/>
  <c r="J2395" i="11"/>
  <c r="J2396" i="11"/>
  <c r="J2397" i="11"/>
  <c r="J2398" i="11"/>
  <c r="J2399" i="11"/>
  <c r="J2400" i="11"/>
  <c r="J2401" i="11"/>
  <c r="J2402" i="11"/>
  <c r="J2403" i="11"/>
  <c r="J2404" i="11"/>
  <c r="J2405" i="11"/>
  <c r="J2406" i="11"/>
  <c r="J2407" i="11"/>
  <c r="J2408" i="11"/>
  <c r="J2409" i="11"/>
  <c r="J2411" i="11"/>
  <c r="J2412" i="11"/>
  <c r="J2413" i="11"/>
  <c r="J2414" i="11"/>
  <c r="J2424" i="11"/>
  <c r="J2425" i="11"/>
  <c r="J2426" i="11"/>
  <c r="J2427" i="11"/>
  <c r="J2428" i="11"/>
  <c r="J2429" i="11"/>
  <c r="J2430" i="11"/>
  <c r="J2431" i="11"/>
  <c r="J2432" i="11"/>
  <c r="J2433" i="11"/>
  <c r="J2434" i="11"/>
  <c r="J2435" i="11"/>
  <c r="J2436" i="11"/>
  <c r="J2437" i="11"/>
  <c r="J2438" i="11"/>
  <c r="J2439" i="11"/>
  <c r="J2440" i="11"/>
  <c r="J2441" i="11"/>
  <c r="J2442" i="11"/>
  <c r="J2443" i="11"/>
  <c r="J2444" i="11"/>
  <c r="J2445" i="11"/>
  <c r="J2446" i="11"/>
  <c r="J2447" i="11"/>
  <c r="J2448" i="11"/>
  <c r="J2449" i="11"/>
  <c r="J2450" i="11"/>
  <c r="J2451" i="11"/>
  <c r="J2452" i="11"/>
  <c r="J2453" i="11"/>
  <c r="J2454" i="11"/>
  <c r="J2455" i="11"/>
  <c r="J2456" i="11"/>
  <c r="J2457" i="11"/>
  <c r="J2458" i="11"/>
  <c r="J2459" i="11"/>
  <c r="J2460" i="11"/>
  <c r="J2461" i="11"/>
  <c r="J2462" i="11"/>
  <c r="J2463" i="11"/>
  <c r="J2464" i="11"/>
  <c r="J2465" i="11"/>
  <c r="J2466" i="11"/>
  <c r="J2467" i="11"/>
  <c r="J2468" i="11"/>
  <c r="J2469" i="11"/>
  <c r="J2470" i="11"/>
  <c r="J2471" i="11"/>
  <c r="J2472" i="11"/>
  <c r="J2473" i="11"/>
  <c r="J2474" i="11"/>
  <c r="J2475" i="11"/>
  <c r="J2476" i="11"/>
  <c r="J2477" i="11"/>
  <c r="J2478" i="11"/>
  <c r="J2479" i="11"/>
  <c r="J2480" i="11"/>
  <c r="J2481" i="11"/>
  <c r="J2482" i="11"/>
  <c r="J2483" i="11"/>
  <c r="J2484" i="11"/>
  <c r="J2485" i="11"/>
  <c r="J2486" i="11"/>
  <c r="J2487" i="11"/>
  <c r="J2488" i="11"/>
  <c r="J2489" i="11"/>
  <c r="J2490" i="11"/>
  <c r="J2491" i="11"/>
  <c r="J2492" i="11"/>
  <c r="J2493" i="11"/>
  <c r="J2494" i="11"/>
  <c r="J2495" i="11"/>
  <c r="J2496" i="11"/>
  <c r="J2497" i="11"/>
  <c r="J2498" i="11"/>
  <c r="J2499" i="11"/>
  <c r="J2500" i="11"/>
  <c r="J2501" i="11"/>
  <c r="J2503" i="11"/>
  <c r="J2504" i="11"/>
  <c r="J2505" i="11"/>
  <c r="J2506" i="11"/>
  <c r="J2507" i="11"/>
  <c r="J2508" i="11"/>
  <c r="J2509" i="11"/>
  <c r="J2510" i="11"/>
  <c r="J2511" i="11"/>
  <c r="J2512" i="11"/>
  <c r="J2513" i="11"/>
  <c r="J2514" i="11"/>
  <c r="J2515" i="11"/>
  <c r="J2516" i="11"/>
  <c r="J2517" i="11"/>
  <c r="J2518" i="11"/>
  <c r="J2519" i="11"/>
  <c r="J2520" i="11"/>
  <c r="J2521" i="11"/>
  <c r="J2522" i="11"/>
  <c r="J2523" i="11"/>
  <c r="J2524" i="11"/>
  <c r="J2526" i="11"/>
  <c r="J2527" i="11"/>
  <c r="J2528" i="11"/>
  <c r="J2529" i="11"/>
  <c r="J2530" i="11"/>
  <c r="J2531" i="11"/>
  <c r="J2532" i="11"/>
  <c r="J2533" i="11"/>
  <c r="J2534" i="11"/>
  <c r="J2535" i="11"/>
  <c r="J2536" i="11"/>
  <c r="J2537" i="11"/>
  <c r="J2538" i="11"/>
  <c r="J2543" i="11"/>
  <c r="J2958" i="11"/>
  <c r="J2959" i="11"/>
  <c r="J2960" i="11"/>
  <c r="J2961" i="11"/>
  <c r="J2962" i="11"/>
  <c r="J2963" i="11"/>
  <c r="J2964" i="11"/>
  <c r="J2965" i="11"/>
  <c r="J2966" i="11"/>
  <c r="J2967" i="11"/>
  <c r="J2968" i="11"/>
  <c r="J2973" i="11"/>
  <c r="J2974" i="11"/>
  <c r="J2975" i="11"/>
  <c r="J5" i="11"/>
  <c r="J6" i="1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4" i="11"/>
  <c r="E103" i="9" l="1"/>
  <c r="A765" i="11"/>
  <c r="A764" i="11"/>
  <c r="A688" i="11" l="1"/>
  <c r="A687" i="11"/>
  <c r="A686" i="11"/>
  <c r="A685" i="11"/>
  <c r="A684" i="11"/>
  <c r="A683" i="11"/>
  <c r="A682" i="11"/>
  <c r="A681" i="11"/>
  <c r="A680" i="11"/>
  <c r="A679" i="11"/>
  <c r="A678" i="11"/>
  <c r="A677" i="11"/>
  <c r="A676" i="11"/>
  <c r="A675" i="11"/>
  <c r="A674" i="11"/>
  <c r="A672" i="11"/>
  <c r="A671" i="11"/>
  <c r="A571" i="11"/>
  <c r="A570" i="11"/>
  <c r="A569" i="11"/>
  <c r="F552" i="11" l="1"/>
  <c r="J34" i="3" a="1"/>
  <c r="J34" i="3" s="1"/>
  <c r="I26" i="3" l="1"/>
  <c r="G35" i="3"/>
  <c r="I15" i="3" s="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H35" i="3"/>
  <c r="I16" i="3" s="1"/>
  <c r="F393" i="11" l="1"/>
  <c r="C13" i="4" l="1"/>
  <c r="C14" i="4" s="1"/>
  <c r="F1" i="18"/>
  <c r="E1" i="18"/>
  <c r="D1" i="18"/>
  <c r="C1" i="18"/>
  <c r="A3" i="17"/>
  <c r="A3" i="16"/>
  <c r="A2" i="16"/>
  <c r="J2000" i="15"/>
  <c r="A2000" i="15"/>
  <c r="J1999" i="15"/>
  <c r="A1999" i="15"/>
  <c r="J1998" i="15"/>
  <c r="A1998" i="15"/>
  <c r="J1997" i="15"/>
  <c r="A1997" i="15"/>
  <c r="J1996" i="15"/>
  <c r="A1996" i="15"/>
  <c r="J1995" i="15"/>
  <c r="A1995" i="15"/>
  <c r="J1994" i="15"/>
  <c r="A1994" i="15"/>
  <c r="J1993" i="15"/>
  <c r="A1993" i="15"/>
  <c r="J1992" i="15"/>
  <c r="A1992" i="15"/>
  <c r="J1991" i="15"/>
  <c r="A1991" i="15"/>
  <c r="J1990" i="15"/>
  <c r="A1990" i="15"/>
  <c r="J1989" i="15"/>
  <c r="A1989" i="15"/>
  <c r="J1988" i="15"/>
  <c r="A1988" i="15"/>
  <c r="J1987" i="15"/>
  <c r="A1987" i="15"/>
  <c r="J1986" i="15"/>
  <c r="A1986" i="15"/>
  <c r="J1985" i="15"/>
  <c r="A1985" i="15"/>
  <c r="J1984" i="15"/>
  <c r="A1984" i="15"/>
  <c r="J1983" i="15"/>
  <c r="A1983" i="15"/>
  <c r="J1982" i="15"/>
  <c r="A1982" i="15"/>
  <c r="J1981" i="15"/>
  <c r="A1981" i="15"/>
  <c r="J1980" i="15"/>
  <c r="A1980" i="15"/>
  <c r="J1979" i="15"/>
  <c r="A1979" i="15"/>
  <c r="J1978" i="15"/>
  <c r="A1978" i="15"/>
  <c r="J1977" i="15"/>
  <c r="A1977" i="15"/>
  <c r="J1976" i="15"/>
  <c r="A1976" i="15"/>
  <c r="J1975" i="15"/>
  <c r="A1975" i="15"/>
  <c r="J1974" i="15"/>
  <c r="A1974" i="15"/>
  <c r="J1973" i="15"/>
  <c r="A1973" i="15"/>
  <c r="J1972" i="15"/>
  <c r="A1972" i="15"/>
  <c r="J1971" i="15"/>
  <c r="A1971" i="15"/>
  <c r="J1970" i="15"/>
  <c r="A1970" i="15"/>
  <c r="J1969" i="15"/>
  <c r="A1969" i="15"/>
  <c r="J1968" i="15"/>
  <c r="A1968" i="15"/>
  <c r="J1967" i="15"/>
  <c r="A1967" i="15"/>
  <c r="J1966" i="15"/>
  <c r="A1966" i="15"/>
  <c r="J1965" i="15"/>
  <c r="A1965" i="15"/>
  <c r="J1964" i="15"/>
  <c r="A1964" i="15"/>
  <c r="J1963" i="15"/>
  <c r="A1963" i="15"/>
  <c r="J1962" i="15"/>
  <c r="A1962" i="15"/>
  <c r="J1961" i="15"/>
  <c r="A1961" i="15"/>
  <c r="J1960" i="15"/>
  <c r="A1960" i="15"/>
  <c r="J1959" i="15"/>
  <c r="A1959" i="15"/>
  <c r="J1958" i="15"/>
  <c r="A1958" i="15"/>
  <c r="J1957" i="15"/>
  <c r="A1957" i="15"/>
  <c r="J1956" i="15"/>
  <c r="A1956" i="15"/>
  <c r="J1955" i="15"/>
  <c r="A1955" i="15"/>
  <c r="J1954" i="15"/>
  <c r="A1954" i="15"/>
  <c r="J1953" i="15"/>
  <c r="A1953" i="15"/>
  <c r="J1952" i="15"/>
  <c r="A1952" i="15"/>
  <c r="J1951" i="15"/>
  <c r="A1951" i="15"/>
  <c r="J1950" i="15"/>
  <c r="A1950" i="15"/>
  <c r="J1949" i="15"/>
  <c r="A1949" i="15"/>
  <c r="J1948" i="15"/>
  <c r="A1948" i="15"/>
  <c r="J1947" i="15"/>
  <c r="A1947" i="15"/>
  <c r="J1946" i="15"/>
  <c r="A1946" i="15"/>
  <c r="J1945" i="15"/>
  <c r="A1945" i="15"/>
  <c r="J1944" i="15"/>
  <c r="A1944" i="15"/>
  <c r="J1943" i="15"/>
  <c r="A1943" i="15"/>
  <c r="J1942" i="15"/>
  <c r="A1942" i="15"/>
  <c r="J1941" i="15"/>
  <c r="A1941" i="15"/>
  <c r="J1940" i="15"/>
  <c r="A1940" i="15"/>
  <c r="J1939" i="15"/>
  <c r="A1939" i="15"/>
  <c r="J1938" i="15"/>
  <c r="A1938" i="15"/>
  <c r="J1937" i="15"/>
  <c r="A1937" i="15"/>
  <c r="J1936" i="15"/>
  <c r="A1936" i="15"/>
  <c r="J1935" i="15"/>
  <c r="A1935" i="15"/>
  <c r="J1934" i="15"/>
  <c r="A1934" i="15"/>
  <c r="J1933" i="15"/>
  <c r="A1933" i="15"/>
  <c r="J1932" i="15"/>
  <c r="A1932" i="15"/>
  <c r="J1931" i="15"/>
  <c r="A1931" i="15"/>
  <c r="J1930" i="15"/>
  <c r="A1930" i="15"/>
  <c r="J1929" i="15"/>
  <c r="A1929" i="15"/>
  <c r="J1928" i="15"/>
  <c r="A1928" i="15"/>
  <c r="J1927" i="15"/>
  <c r="A1927" i="15"/>
  <c r="J1926" i="15"/>
  <c r="A1926" i="15"/>
  <c r="J1925" i="15"/>
  <c r="A1925" i="15"/>
  <c r="J1924" i="15"/>
  <c r="A1924" i="15"/>
  <c r="J1923" i="15"/>
  <c r="A1923" i="15"/>
  <c r="J1922" i="15"/>
  <c r="A1922" i="15"/>
  <c r="J1921" i="15"/>
  <c r="A1921" i="15"/>
  <c r="J1920" i="15"/>
  <c r="A1920" i="15"/>
  <c r="J1919" i="15"/>
  <c r="A1919" i="15"/>
  <c r="J1918" i="15"/>
  <c r="A1918" i="15"/>
  <c r="J1917" i="15"/>
  <c r="A1917" i="15"/>
  <c r="J1916" i="15"/>
  <c r="A1916" i="15"/>
  <c r="J1915" i="15"/>
  <c r="A1915" i="15"/>
  <c r="J1914" i="15"/>
  <c r="A1914" i="15"/>
  <c r="J1913" i="15"/>
  <c r="A1913" i="15"/>
  <c r="J1912" i="15"/>
  <c r="A1912" i="15"/>
  <c r="J1911" i="15"/>
  <c r="A1911" i="15"/>
  <c r="J1910" i="15"/>
  <c r="A1910" i="15"/>
  <c r="J1909" i="15"/>
  <c r="A1909" i="15"/>
  <c r="J1908" i="15"/>
  <c r="A1908" i="15"/>
  <c r="J1907" i="15"/>
  <c r="A1907" i="15"/>
  <c r="J1906" i="15"/>
  <c r="A1906" i="15"/>
  <c r="J1905" i="15"/>
  <c r="A1905" i="15"/>
  <c r="J1904" i="15"/>
  <c r="A1904" i="15"/>
  <c r="J1903" i="15"/>
  <c r="A1903" i="15"/>
  <c r="J1902" i="15"/>
  <c r="A1902" i="15"/>
  <c r="J1901" i="15"/>
  <c r="A1901" i="15"/>
  <c r="J1900" i="15"/>
  <c r="A1900" i="15"/>
  <c r="J1899" i="15"/>
  <c r="A1899" i="15"/>
  <c r="J1898" i="15"/>
  <c r="A1898" i="15"/>
  <c r="J1897" i="15"/>
  <c r="A1897" i="15"/>
  <c r="J1896" i="15"/>
  <c r="A1896" i="15"/>
  <c r="J1895" i="15"/>
  <c r="A1895" i="15"/>
  <c r="J1894" i="15"/>
  <c r="A1894" i="15"/>
  <c r="J1893" i="15"/>
  <c r="A1893" i="15"/>
  <c r="J1892" i="15"/>
  <c r="A1892" i="15"/>
  <c r="J1891" i="15"/>
  <c r="A1891" i="15"/>
  <c r="J1890" i="15"/>
  <c r="A1890" i="15"/>
  <c r="J1889" i="15"/>
  <c r="A1889" i="15"/>
  <c r="J1888" i="15"/>
  <c r="A1888" i="15"/>
  <c r="J1887" i="15"/>
  <c r="A1887" i="15"/>
  <c r="J1886" i="15"/>
  <c r="A1886" i="15"/>
  <c r="J1885" i="15"/>
  <c r="A1885" i="15"/>
  <c r="J1884" i="15"/>
  <c r="A1884" i="15"/>
  <c r="J1883" i="15"/>
  <c r="A1883" i="15"/>
  <c r="J1882" i="15"/>
  <c r="A1882" i="15"/>
  <c r="J1881" i="15"/>
  <c r="A1881" i="15"/>
  <c r="J1880" i="15"/>
  <c r="A1880" i="15"/>
  <c r="J1879" i="15"/>
  <c r="A1879" i="15"/>
  <c r="J1878" i="15"/>
  <c r="A1878" i="15"/>
  <c r="J1877" i="15"/>
  <c r="A1877" i="15"/>
  <c r="J1876" i="15"/>
  <c r="A1876" i="15"/>
  <c r="J1875" i="15"/>
  <c r="A1875" i="15"/>
  <c r="J1874" i="15"/>
  <c r="A1874" i="15"/>
  <c r="J1873" i="15"/>
  <c r="A1873" i="15"/>
  <c r="J1872" i="15"/>
  <c r="A1872" i="15"/>
  <c r="J1871" i="15"/>
  <c r="A1871" i="15"/>
  <c r="J1870" i="15"/>
  <c r="A1870" i="15"/>
  <c r="J1869" i="15"/>
  <c r="A1869" i="15"/>
  <c r="J1868" i="15"/>
  <c r="A1868" i="15"/>
  <c r="J1867" i="15"/>
  <c r="A1867" i="15"/>
  <c r="J1866" i="15"/>
  <c r="A1866" i="15"/>
  <c r="J1865" i="15"/>
  <c r="A1865" i="15"/>
  <c r="J1864" i="15"/>
  <c r="A1864" i="15"/>
  <c r="J1863" i="15"/>
  <c r="A1863" i="15"/>
  <c r="J1862" i="15"/>
  <c r="A1862" i="15"/>
  <c r="J1861" i="15"/>
  <c r="A1861" i="15"/>
  <c r="J1860" i="15"/>
  <c r="A1860" i="15"/>
  <c r="J1859" i="15"/>
  <c r="A1859" i="15"/>
  <c r="J1858" i="15"/>
  <c r="A1858" i="15"/>
  <c r="J1857" i="15"/>
  <c r="A1857" i="15"/>
  <c r="J1856" i="15"/>
  <c r="A1856" i="15"/>
  <c r="J1855" i="15"/>
  <c r="A1855" i="15"/>
  <c r="J1854" i="15"/>
  <c r="A1854" i="15"/>
  <c r="J1853" i="15"/>
  <c r="A1853" i="15"/>
  <c r="J1852" i="15"/>
  <c r="A1852" i="15"/>
  <c r="J1851" i="15"/>
  <c r="A1851" i="15"/>
  <c r="J1850" i="15"/>
  <c r="A1850" i="15"/>
  <c r="J1849" i="15"/>
  <c r="A1849" i="15"/>
  <c r="J1848" i="15"/>
  <c r="A1848" i="15"/>
  <c r="J1847" i="15"/>
  <c r="A1847" i="15"/>
  <c r="J1846" i="15"/>
  <c r="A1846" i="15"/>
  <c r="J1845" i="15"/>
  <c r="A1845" i="15"/>
  <c r="J1844" i="15"/>
  <c r="A1844" i="15"/>
  <c r="J1843" i="15"/>
  <c r="A1843" i="15"/>
  <c r="J1842" i="15"/>
  <c r="A1842" i="15"/>
  <c r="J1841" i="15"/>
  <c r="A1841" i="15"/>
  <c r="J1840" i="15"/>
  <c r="A1840" i="15"/>
  <c r="J1839" i="15"/>
  <c r="A1839" i="15"/>
  <c r="J1838" i="15"/>
  <c r="A1838" i="15"/>
  <c r="J1837" i="15"/>
  <c r="A1837" i="15"/>
  <c r="J1836" i="15"/>
  <c r="A1836" i="15"/>
  <c r="J1835" i="15"/>
  <c r="A1835" i="15"/>
  <c r="J1834" i="15"/>
  <c r="A1834" i="15"/>
  <c r="J1833" i="15"/>
  <c r="A1833" i="15"/>
  <c r="J1832" i="15"/>
  <c r="A1832" i="15"/>
  <c r="J1831" i="15"/>
  <c r="A1831" i="15"/>
  <c r="J1830" i="15"/>
  <c r="A1830" i="15"/>
  <c r="J1829" i="15"/>
  <c r="A1829" i="15"/>
  <c r="J1828" i="15"/>
  <c r="A1828" i="15"/>
  <c r="J1827" i="15"/>
  <c r="A1827" i="15"/>
  <c r="J1826" i="15"/>
  <c r="A1826" i="15"/>
  <c r="J1825" i="15"/>
  <c r="A1825" i="15"/>
  <c r="J1824" i="15"/>
  <c r="A1824" i="15"/>
  <c r="J1823" i="15"/>
  <c r="A1823" i="15"/>
  <c r="J1822" i="15"/>
  <c r="A1822" i="15"/>
  <c r="J1821" i="15"/>
  <c r="A1821" i="15"/>
  <c r="J1820" i="15"/>
  <c r="A1820" i="15"/>
  <c r="J1819" i="15"/>
  <c r="A1819" i="15"/>
  <c r="J1818" i="15"/>
  <c r="A1818" i="15"/>
  <c r="J1817" i="15"/>
  <c r="A1817" i="15"/>
  <c r="J1816" i="15"/>
  <c r="A1816" i="15"/>
  <c r="J1815" i="15"/>
  <c r="A1815" i="15"/>
  <c r="J1814" i="15"/>
  <c r="A1814" i="15"/>
  <c r="J1813" i="15"/>
  <c r="A1813" i="15"/>
  <c r="J1812" i="15"/>
  <c r="A1812" i="15"/>
  <c r="J1811" i="15"/>
  <c r="A1811" i="15"/>
  <c r="J1810" i="15"/>
  <c r="A1810" i="15"/>
  <c r="J1809" i="15"/>
  <c r="A1809" i="15"/>
  <c r="J1808" i="15"/>
  <c r="A1808" i="15"/>
  <c r="J1807" i="15"/>
  <c r="A1807" i="15"/>
  <c r="J1806" i="15"/>
  <c r="A1806" i="15"/>
  <c r="J1805" i="15"/>
  <c r="A1805" i="15"/>
  <c r="J1804" i="15"/>
  <c r="A1804" i="15"/>
  <c r="J1803" i="15"/>
  <c r="A1803" i="15"/>
  <c r="J1802" i="15"/>
  <c r="A1802" i="15"/>
  <c r="J1801" i="15"/>
  <c r="A1801" i="15"/>
  <c r="J1800" i="15"/>
  <c r="A1800" i="15"/>
  <c r="J1799" i="15"/>
  <c r="A1799" i="15"/>
  <c r="J1798" i="15"/>
  <c r="A1798" i="15"/>
  <c r="J1797" i="15"/>
  <c r="A1797" i="15"/>
  <c r="J1796" i="15"/>
  <c r="A1796" i="15"/>
  <c r="J1795" i="15"/>
  <c r="A1795" i="15"/>
  <c r="J1794" i="15"/>
  <c r="A1794" i="15"/>
  <c r="J1793" i="15"/>
  <c r="A1793" i="15"/>
  <c r="J1792" i="15"/>
  <c r="A1792" i="15"/>
  <c r="J1791" i="15"/>
  <c r="A1791" i="15"/>
  <c r="J1790" i="15"/>
  <c r="A1790" i="15"/>
  <c r="J1789" i="15"/>
  <c r="A1789" i="15"/>
  <c r="J1788" i="15"/>
  <c r="A1788" i="15"/>
  <c r="J1787" i="15"/>
  <c r="A1787" i="15"/>
  <c r="J1786" i="15"/>
  <c r="A1786" i="15"/>
  <c r="J1785" i="15"/>
  <c r="A1785" i="15"/>
  <c r="J1784" i="15"/>
  <c r="A1784" i="15"/>
  <c r="J1783" i="15"/>
  <c r="A1783" i="15"/>
  <c r="J1782" i="15"/>
  <c r="A1782" i="15"/>
  <c r="J1781" i="15"/>
  <c r="A1781" i="15"/>
  <c r="J1780" i="15"/>
  <c r="A1780" i="15"/>
  <c r="J1779" i="15"/>
  <c r="A1779" i="15"/>
  <c r="J1778" i="15"/>
  <c r="A1778" i="15"/>
  <c r="J1777" i="15"/>
  <c r="A1777" i="15"/>
  <c r="J1776" i="15"/>
  <c r="A1776" i="15"/>
  <c r="J1775" i="15"/>
  <c r="A1775" i="15"/>
  <c r="J1774" i="15"/>
  <c r="A1774" i="15"/>
  <c r="J1773" i="15"/>
  <c r="A1773" i="15"/>
  <c r="J1772" i="15"/>
  <c r="A1772" i="15"/>
  <c r="J1771" i="15"/>
  <c r="A1771" i="15"/>
  <c r="J1770" i="15"/>
  <c r="A1770" i="15"/>
  <c r="J1769" i="15"/>
  <c r="A1769" i="15"/>
  <c r="J1768" i="15"/>
  <c r="A1768" i="15"/>
  <c r="J1767" i="15"/>
  <c r="A1767" i="15"/>
  <c r="J1766" i="15"/>
  <c r="A1766" i="15"/>
  <c r="J1765" i="15"/>
  <c r="A1765" i="15"/>
  <c r="J1764" i="15"/>
  <c r="A1764" i="15"/>
  <c r="J1763" i="15"/>
  <c r="A1763" i="15"/>
  <c r="J1762" i="15"/>
  <c r="A1762" i="15"/>
  <c r="J1761" i="15"/>
  <c r="A1761" i="15"/>
  <c r="J1760" i="15"/>
  <c r="A1760" i="15"/>
  <c r="J1759" i="15"/>
  <c r="A1759" i="15"/>
  <c r="J1758" i="15"/>
  <c r="A1758" i="15"/>
  <c r="J1757" i="15"/>
  <c r="A1757" i="15"/>
  <c r="J1756" i="15"/>
  <c r="A1756" i="15"/>
  <c r="J1755" i="15"/>
  <c r="A1755" i="15"/>
  <c r="J1754" i="15"/>
  <c r="A1754" i="15"/>
  <c r="J1753" i="15"/>
  <c r="A1753" i="15"/>
  <c r="J1752" i="15"/>
  <c r="A1752" i="15"/>
  <c r="J1751" i="15"/>
  <c r="A1751" i="15"/>
  <c r="J1750" i="15"/>
  <c r="A1750" i="15"/>
  <c r="J1749" i="15"/>
  <c r="A1749" i="15"/>
  <c r="J1748" i="15"/>
  <c r="A1748" i="15"/>
  <c r="J1747" i="15"/>
  <c r="A1747" i="15"/>
  <c r="J1746" i="15"/>
  <c r="A1746" i="15"/>
  <c r="J1745" i="15"/>
  <c r="A1745" i="15"/>
  <c r="J1744" i="15"/>
  <c r="A1744" i="15"/>
  <c r="J1743" i="15"/>
  <c r="A1743" i="15"/>
  <c r="J1742" i="15"/>
  <c r="A1742" i="15"/>
  <c r="J1741" i="15"/>
  <c r="A1741" i="15"/>
  <c r="J1740" i="15"/>
  <c r="A1740" i="15"/>
  <c r="J1739" i="15"/>
  <c r="A1739" i="15"/>
  <c r="J1738" i="15"/>
  <c r="A1738" i="15"/>
  <c r="J1737" i="15"/>
  <c r="A1737" i="15"/>
  <c r="J1736" i="15"/>
  <c r="A1736" i="15"/>
  <c r="J1735" i="15"/>
  <c r="A1735" i="15"/>
  <c r="J1734" i="15"/>
  <c r="A1734" i="15"/>
  <c r="J1733" i="15"/>
  <c r="A1733" i="15"/>
  <c r="J1732" i="15"/>
  <c r="A1732" i="15"/>
  <c r="J1731" i="15"/>
  <c r="A1731" i="15"/>
  <c r="J1730" i="15"/>
  <c r="A1730" i="15"/>
  <c r="J1729" i="15"/>
  <c r="A1729" i="15"/>
  <c r="J1728" i="15"/>
  <c r="A1728" i="15"/>
  <c r="J1727" i="15"/>
  <c r="A1727" i="15"/>
  <c r="J1726" i="15"/>
  <c r="A1726" i="15"/>
  <c r="J1725" i="15"/>
  <c r="A1725" i="15"/>
  <c r="J1724" i="15"/>
  <c r="A1724" i="15"/>
  <c r="J1723" i="15"/>
  <c r="A1723" i="15"/>
  <c r="J1722" i="15"/>
  <c r="A1722" i="15"/>
  <c r="J1721" i="15"/>
  <c r="A1721" i="15"/>
  <c r="J1720" i="15"/>
  <c r="A1720" i="15"/>
  <c r="J1719" i="15"/>
  <c r="A1719" i="15"/>
  <c r="J1718" i="15"/>
  <c r="A1718" i="15"/>
  <c r="J1717" i="15"/>
  <c r="A1717" i="15"/>
  <c r="J1716" i="15"/>
  <c r="A1716" i="15"/>
  <c r="J1715" i="15"/>
  <c r="A1715" i="15"/>
  <c r="J1714" i="15"/>
  <c r="A1714" i="15"/>
  <c r="J1713" i="15"/>
  <c r="A1713" i="15"/>
  <c r="J1712" i="15"/>
  <c r="A1712" i="15"/>
  <c r="J1711" i="15"/>
  <c r="A1711" i="15"/>
  <c r="J1710" i="15"/>
  <c r="A1710" i="15"/>
  <c r="J1709" i="15"/>
  <c r="A1709" i="15"/>
  <c r="J1708" i="15"/>
  <c r="A1708" i="15"/>
  <c r="J1707" i="15"/>
  <c r="A1707" i="15"/>
  <c r="J1706" i="15"/>
  <c r="A1706" i="15"/>
  <c r="J1705" i="15"/>
  <c r="A1705" i="15"/>
  <c r="J1704" i="15"/>
  <c r="A1704" i="15"/>
  <c r="J1703" i="15"/>
  <c r="A1703" i="15"/>
  <c r="J1702" i="15"/>
  <c r="A1702" i="15"/>
  <c r="J1701" i="15"/>
  <c r="A1701" i="15"/>
  <c r="J1700" i="15"/>
  <c r="A1700" i="15"/>
  <c r="J1699" i="15"/>
  <c r="A1699" i="15"/>
  <c r="J1698" i="15"/>
  <c r="A1698" i="15"/>
  <c r="J1697" i="15"/>
  <c r="A1697" i="15"/>
  <c r="J1696" i="15"/>
  <c r="A1696" i="15"/>
  <c r="J1695" i="15"/>
  <c r="A1695" i="15"/>
  <c r="J1694" i="15"/>
  <c r="A1694" i="15"/>
  <c r="J1693" i="15"/>
  <c r="A1693" i="15"/>
  <c r="J1692" i="15"/>
  <c r="A1692" i="15"/>
  <c r="J1691" i="15"/>
  <c r="A1691" i="15"/>
  <c r="J1690" i="15"/>
  <c r="A1690" i="15"/>
  <c r="J1689" i="15"/>
  <c r="A1689" i="15"/>
  <c r="J1688" i="15"/>
  <c r="A1688" i="15"/>
  <c r="J1687" i="15"/>
  <c r="A1687" i="15"/>
  <c r="J1686" i="15"/>
  <c r="A1686" i="15"/>
  <c r="J1685" i="15"/>
  <c r="A1685" i="15"/>
  <c r="J1684" i="15"/>
  <c r="A1684" i="15"/>
  <c r="J1683" i="15"/>
  <c r="A1683" i="15"/>
  <c r="J1682" i="15"/>
  <c r="A1682" i="15"/>
  <c r="J1681" i="15"/>
  <c r="A1681" i="15"/>
  <c r="J1680" i="15"/>
  <c r="A1680" i="15"/>
  <c r="J1679" i="15"/>
  <c r="A1679" i="15"/>
  <c r="J1678" i="15"/>
  <c r="A1678" i="15"/>
  <c r="J1677" i="15"/>
  <c r="A1677" i="15"/>
  <c r="J1676" i="15"/>
  <c r="A1676" i="15"/>
  <c r="J1675" i="15"/>
  <c r="A1675" i="15"/>
  <c r="J1674" i="15"/>
  <c r="A1674" i="15"/>
  <c r="J1673" i="15"/>
  <c r="A1673" i="15"/>
  <c r="J1672" i="15"/>
  <c r="A1672" i="15"/>
  <c r="J1671" i="15"/>
  <c r="A1671" i="15"/>
  <c r="J1670" i="15"/>
  <c r="A1670" i="15"/>
  <c r="J1669" i="15"/>
  <c r="A1669" i="15"/>
  <c r="J1668" i="15"/>
  <c r="A1668" i="15"/>
  <c r="J1667" i="15"/>
  <c r="A1667" i="15"/>
  <c r="J1666" i="15"/>
  <c r="A1666" i="15"/>
  <c r="J1665" i="15"/>
  <c r="A1665" i="15"/>
  <c r="J1664" i="15"/>
  <c r="A1664" i="15"/>
  <c r="J1663" i="15"/>
  <c r="A1663" i="15"/>
  <c r="J1662" i="15"/>
  <c r="A1662" i="15"/>
  <c r="J1661" i="15"/>
  <c r="A1661" i="15"/>
  <c r="J1660" i="15"/>
  <c r="A1660" i="15"/>
  <c r="J1659" i="15"/>
  <c r="A1659" i="15"/>
  <c r="J1658" i="15"/>
  <c r="A1658" i="15"/>
  <c r="J1657" i="15"/>
  <c r="A1657" i="15"/>
  <c r="J1656" i="15"/>
  <c r="A1656" i="15"/>
  <c r="J1655" i="15"/>
  <c r="A1655" i="15"/>
  <c r="J1654" i="15"/>
  <c r="A1654" i="15"/>
  <c r="J1653" i="15"/>
  <c r="A1653" i="15"/>
  <c r="J1652" i="15"/>
  <c r="A1652" i="15"/>
  <c r="J1651" i="15"/>
  <c r="A1651" i="15"/>
  <c r="J1650" i="15"/>
  <c r="A1650" i="15"/>
  <c r="J1649" i="15"/>
  <c r="A1649" i="15"/>
  <c r="J1648" i="15"/>
  <c r="A1648" i="15"/>
  <c r="J1647" i="15"/>
  <c r="A1647" i="15"/>
  <c r="J1646" i="15"/>
  <c r="A1646" i="15"/>
  <c r="J1645" i="15"/>
  <c r="A1645" i="15"/>
  <c r="J1644" i="15"/>
  <c r="A1644" i="15"/>
  <c r="J1643" i="15"/>
  <c r="A1643" i="15"/>
  <c r="J1642" i="15"/>
  <c r="A1642" i="15"/>
  <c r="J1641" i="15"/>
  <c r="A1641" i="15"/>
  <c r="J1640" i="15"/>
  <c r="A1640" i="15"/>
  <c r="J1639" i="15"/>
  <c r="A1639" i="15"/>
  <c r="J1638" i="15"/>
  <c r="A1638" i="15"/>
  <c r="J1637" i="15"/>
  <c r="A1637" i="15"/>
  <c r="J1636" i="15"/>
  <c r="A1636" i="15"/>
  <c r="J1635" i="15"/>
  <c r="A1635" i="15"/>
  <c r="J1634" i="15"/>
  <c r="A1634" i="15"/>
  <c r="J1633" i="15"/>
  <c r="A1633" i="15"/>
  <c r="J1632" i="15"/>
  <c r="A1632" i="15"/>
  <c r="J1631" i="15"/>
  <c r="A1631" i="15"/>
  <c r="J1630" i="15"/>
  <c r="A1630" i="15"/>
  <c r="J1629" i="15"/>
  <c r="A1629" i="15"/>
  <c r="J1628" i="15"/>
  <c r="A1628" i="15"/>
  <c r="J1627" i="15"/>
  <c r="A1627" i="15"/>
  <c r="J1626" i="15"/>
  <c r="A1626" i="15"/>
  <c r="J1625" i="15"/>
  <c r="A1625" i="15"/>
  <c r="J1624" i="15"/>
  <c r="A1624" i="15"/>
  <c r="J1623" i="15"/>
  <c r="A1623" i="15"/>
  <c r="J1622" i="15"/>
  <c r="A1622" i="15"/>
  <c r="J1621" i="15"/>
  <c r="A1621" i="15"/>
  <c r="J1620" i="15"/>
  <c r="A1620" i="15"/>
  <c r="J1619" i="15"/>
  <c r="A1619" i="15"/>
  <c r="J1618" i="15"/>
  <c r="A1618" i="15"/>
  <c r="J1617" i="15"/>
  <c r="A1617" i="15"/>
  <c r="J1616" i="15"/>
  <c r="A1616" i="15"/>
  <c r="J1615" i="15"/>
  <c r="A1615" i="15"/>
  <c r="J1614" i="15"/>
  <c r="A1614" i="15"/>
  <c r="J1613" i="15"/>
  <c r="A1613" i="15"/>
  <c r="J1612" i="15"/>
  <c r="A1612" i="15"/>
  <c r="J1611" i="15"/>
  <c r="A1611" i="15"/>
  <c r="J1610" i="15"/>
  <c r="A1610" i="15"/>
  <c r="J1609" i="15"/>
  <c r="A1609" i="15"/>
  <c r="J1608" i="15"/>
  <c r="A1608" i="15"/>
  <c r="J1607" i="15"/>
  <c r="A1607" i="15"/>
  <c r="J1606" i="15"/>
  <c r="A1606" i="15"/>
  <c r="J1605" i="15"/>
  <c r="A1605" i="15"/>
  <c r="J1604" i="15"/>
  <c r="A1604" i="15"/>
  <c r="J1603" i="15"/>
  <c r="A1603" i="15"/>
  <c r="J1602" i="15"/>
  <c r="A1602" i="15"/>
  <c r="J1601" i="15"/>
  <c r="A1601" i="15"/>
  <c r="J1600" i="15"/>
  <c r="A1600" i="15"/>
  <c r="J1599" i="15"/>
  <c r="A1599" i="15"/>
  <c r="J1598" i="15"/>
  <c r="A1598" i="15"/>
  <c r="J1597" i="15"/>
  <c r="A1597" i="15"/>
  <c r="J1596" i="15"/>
  <c r="A1596" i="15"/>
  <c r="J1595" i="15"/>
  <c r="A1595" i="15"/>
  <c r="J1594" i="15"/>
  <c r="A1594" i="15"/>
  <c r="J1593" i="15"/>
  <c r="A1593" i="15"/>
  <c r="J1592" i="15"/>
  <c r="A1592" i="15"/>
  <c r="J1591" i="15"/>
  <c r="A1591" i="15"/>
  <c r="J1590" i="15"/>
  <c r="A1590" i="15"/>
  <c r="J1589" i="15"/>
  <c r="A1589" i="15"/>
  <c r="J1588" i="15"/>
  <c r="A1588" i="15"/>
  <c r="J1587" i="15"/>
  <c r="A1587" i="15"/>
  <c r="J1586" i="15"/>
  <c r="A1586" i="15"/>
  <c r="J1585" i="15"/>
  <c r="A1585" i="15"/>
  <c r="J1584" i="15"/>
  <c r="A1584" i="15"/>
  <c r="J1583" i="15"/>
  <c r="A1583" i="15"/>
  <c r="J1582" i="15"/>
  <c r="A1582" i="15"/>
  <c r="J1581" i="15"/>
  <c r="A1581" i="15"/>
  <c r="J1580" i="15"/>
  <c r="A1580" i="15"/>
  <c r="J1579" i="15"/>
  <c r="A1579" i="15"/>
  <c r="J1578" i="15"/>
  <c r="A1578" i="15"/>
  <c r="J1577" i="15"/>
  <c r="A1577" i="15"/>
  <c r="J1576" i="15"/>
  <c r="A1576" i="15"/>
  <c r="J1575" i="15"/>
  <c r="A1575" i="15"/>
  <c r="J1574" i="15"/>
  <c r="A1574" i="15"/>
  <c r="J1573" i="15"/>
  <c r="A1573" i="15"/>
  <c r="J1572" i="15"/>
  <c r="A1572" i="15"/>
  <c r="J1571" i="15"/>
  <c r="A1571" i="15"/>
  <c r="J1570" i="15"/>
  <c r="A1570" i="15"/>
  <c r="J1569" i="15"/>
  <c r="A1569" i="15"/>
  <c r="J1568" i="15"/>
  <c r="A1568" i="15"/>
  <c r="J1567" i="15"/>
  <c r="A1567" i="15"/>
  <c r="J1566" i="15"/>
  <c r="A1566" i="15"/>
  <c r="J1565" i="15"/>
  <c r="A1565" i="15"/>
  <c r="J1564" i="15"/>
  <c r="A1564" i="15"/>
  <c r="J1563" i="15"/>
  <c r="A1563" i="15"/>
  <c r="J1562" i="15"/>
  <c r="A1562" i="15"/>
  <c r="J1561" i="15"/>
  <c r="A1561" i="15"/>
  <c r="J1560" i="15"/>
  <c r="A1560" i="15"/>
  <c r="J1559" i="15"/>
  <c r="A1559" i="15"/>
  <c r="J1558" i="15"/>
  <c r="A1558" i="15"/>
  <c r="J1557" i="15"/>
  <c r="A1557" i="15"/>
  <c r="J1556" i="15"/>
  <c r="A1556" i="15"/>
  <c r="J1555" i="15"/>
  <c r="A1555" i="15"/>
  <c r="J1554" i="15"/>
  <c r="A1554" i="15"/>
  <c r="J1553" i="15"/>
  <c r="A1553" i="15"/>
  <c r="J1552" i="15"/>
  <c r="A1552" i="15"/>
  <c r="J1551" i="15"/>
  <c r="A1551" i="15"/>
  <c r="J1550" i="15"/>
  <c r="A1550" i="15"/>
  <c r="J1549" i="15"/>
  <c r="A1549" i="15"/>
  <c r="J1548" i="15"/>
  <c r="A1548" i="15"/>
  <c r="J1547" i="15"/>
  <c r="A1547" i="15"/>
  <c r="J1546" i="15"/>
  <c r="A1546" i="15"/>
  <c r="J1545" i="15"/>
  <c r="A1545" i="15"/>
  <c r="J1544" i="15"/>
  <c r="A1544" i="15"/>
  <c r="J1543" i="15"/>
  <c r="A1543" i="15"/>
  <c r="J1542" i="15"/>
  <c r="A1542" i="15"/>
  <c r="J1541" i="15"/>
  <c r="A1541" i="15"/>
  <c r="J1540" i="15"/>
  <c r="A1540" i="15"/>
  <c r="J1539" i="15"/>
  <c r="A1539" i="15"/>
  <c r="J1538" i="15"/>
  <c r="A1538" i="15"/>
  <c r="J1537" i="15"/>
  <c r="A1537" i="15"/>
  <c r="J1536" i="15"/>
  <c r="A1536" i="15"/>
  <c r="J1535" i="15"/>
  <c r="A1535" i="15"/>
  <c r="J1534" i="15"/>
  <c r="A1534" i="15"/>
  <c r="J1533" i="15"/>
  <c r="A1533" i="15"/>
  <c r="J1532" i="15"/>
  <c r="A1532" i="15"/>
  <c r="J1531" i="15"/>
  <c r="A1531" i="15"/>
  <c r="J1530" i="15"/>
  <c r="A1530" i="15"/>
  <c r="J1529" i="15"/>
  <c r="A1529" i="15"/>
  <c r="J1528" i="15"/>
  <c r="A1528" i="15"/>
  <c r="J1527" i="15"/>
  <c r="A1527" i="15"/>
  <c r="J1526" i="15"/>
  <c r="A1526" i="15"/>
  <c r="J1525" i="15"/>
  <c r="A1525" i="15"/>
  <c r="J1524" i="15"/>
  <c r="A1524" i="15"/>
  <c r="J1523" i="15"/>
  <c r="A1523" i="15"/>
  <c r="J1522" i="15"/>
  <c r="A1522" i="15"/>
  <c r="J1521" i="15"/>
  <c r="A1521" i="15"/>
  <c r="J1520" i="15"/>
  <c r="A1520" i="15"/>
  <c r="J1519" i="15"/>
  <c r="A1519" i="15"/>
  <c r="J1518" i="15"/>
  <c r="A1518" i="15"/>
  <c r="J1517" i="15"/>
  <c r="A1517" i="15"/>
  <c r="J1516" i="15"/>
  <c r="A1516" i="15"/>
  <c r="J1515" i="15"/>
  <c r="A1515" i="15"/>
  <c r="J1514" i="15"/>
  <c r="A1514" i="15"/>
  <c r="J1513" i="15"/>
  <c r="A1513" i="15"/>
  <c r="J1512" i="15"/>
  <c r="A1512" i="15"/>
  <c r="J1511" i="15"/>
  <c r="A1511" i="15"/>
  <c r="J1510" i="15"/>
  <c r="A1510" i="15"/>
  <c r="J1509" i="15"/>
  <c r="A1509" i="15"/>
  <c r="J1508" i="15"/>
  <c r="A1508" i="15"/>
  <c r="J1507" i="15"/>
  <c r="A1507" i="15"/>
  <c r="J1506" i="15"/>
  <c r="A1506" i="15"/>
  <c r="J1505" i="15"/>
  <c r="A1505" i="15"/>
  <c r="J1504" i="15"/>
  <c r="A1504" i="15"/>
  <c r="J1503" i="15"/>
  <c r="A1503" i="15"/>
  <c r="J1502" i="15"/>
  <c r="A1502" i="15"/>
  <c r="J1501" i="15"/>
  <c r="A1501" i="15"/>
  <c r="J1500" i="15"/>
  <c r="A1500" i="15"/>
  <c r="J1499" i="15"/>
  <c r="A1499" i="15"/>
  <c r="J1498" i="15"/>
  <c r="A1498" i="15"/>
  <c r="J1497" i="15"/>
  <c r="A1497" i="15"/>
  <c r="J1496" i="15"/>
  <c r="A1496" i="15"/>
  <c r="J1495" i="15"/>
  <c r="A1495" i="15"/>
  <c r="J1494" i="15"/>
  <c r="A1494" i="15"/>
  <c r="J1493" i="15"/>
  <c r="A1493" i="15"/>
  <c r="J1492" i="15"/>
  <c r="A1492" i="15"/>
  <c r="J1491" i="15"/>
  <c r="A1491" i="15"/>
  <c r="J1490" i="15"/>
  <c r="A1490" i="15"/>
  <c r="J1489" i="15"/>
  <c r="A1489" i="15"/>
  <c r="J1488" i="15"/>
  <c r="A1488" i="15"/>
  <c r="J1487" i="15"/>
  <c r="A1487" i="15"/>
  <c r="J1486" i="15"/>
  <c r="A1486" i="15"/>
  <c r="J1485" i="15"/>
  <c r="A1485" i="15"/>
  <c r="J1484" i="15"/>
  <c r="A1484" i="15"/>
  <c r="J1483" i="15"/>
  <c r="A1483" i="15"/>
  <c r="J1482" i="15"/>
  <c r="A1482" i="15"/>
  <c r="J1481" i="15"/>
  <c r="A1481" i="15"/>
  <c r="J1480" i="15"/>
  <c r="A1480" i="15"/>
  <c r="J1479" i="15"/>
  <c r="A1479" i="15"/>
  <c r="J1478" i="15"/>
  <c r="A1478" i="15"/>
  <c r="J1477" i="15"/>
  <c r="A1477" i="15"/>
  <c r="J1476" i="15"/>
  <c r="A1476" i="15"/>
  <c r="J1475" i="15"/>
  <c r="A1475" i="15"/>
  <c r="J1474" i="15"/>
  <c r="A1474" i="15"/>
  <c r="J1473" i="15"/>
  <c r="A1473" i="15"/>
  <c r="J1472" i="15"/>
  <c r="A1472" i="15"/>
  <c r="J1471" i="15"/>
  <c r="A1471" i="15"/>
  <c r="J1470" i="15"/>
  <c r="A1470" i="15"/>
  <c r="J1469" i="15"/>
  <c r="A1469" i="15"/>
  <c r="J1468" i="15"/>
  <c r="A1468" i="15"/>
  <c r="J1467" i="15"/>
  <c r="A1467" i="15"/>
  <c r="J1466" i="15"/>
  <c r="A1466" i="15"/>
  <c r="J1465" i="15"/>
  <c r="A1465" i="15"/>
  <c r="J1464" i="15"/>
  <c r="A1464" i="15"/>
  <c r="J1463" i="15"/>
  <c r="A1463" i="15"/>
  <c r="J1462" i="15"/>
  <c r="A1462" i="15"/>
  <c r="J1461" i="15"/>
  <c r="A1461" i="15"/>
  <c r="J1460" i="15"/>
  <c r="A1460" i="15"/>
  <c r="J1459" i="15"/>
  <c r="A1459" i="15"/>
  <c r="J1458" i="15"/>
  <c r="A1458" i="15"/>
  <c r="J1457" i="15"/>
  <c r="A1457" i="15"/>
  <c r="J1456" i="15"/>
  <c r="A1456" i="15"/>
  <c r="J1455" i="15"/>
  <c r="A1455" i="15"/>
  <c r="J1454" i="15"/>
  <c r="A1454" i="15"/>
  <c r="J1453" i="15"/>
  <c r="A1453" i="15"/>
  <c r="J1452" i="15"/>
  <c r="A1452" i="15"/>
  <c r="J1451" i="15"/>
  <c r="A1451" i="15"/>
  <c r="J1450" i="15"/>
  <c r="A1450" i="15"/>
  <c r="J1449" i="15"/>
  <c r="A1449" i="15"/>
  <c r="J1448" i="15"/>
  <c r="A1448" i="15"/>
  <c r="J1447" i="15"/>
  <c r="A1447" i="15"/>
  <c r="J1446" i="15"/>
  <c r="A1446" i="15"/>
  <c r="J1445" i="15"/>
  <c r="A1445" i="15"/>
  <c r="J1444" i="15"/>
  <c r="A1444" i="15"/>
  <c r="J1443" i="15"/>
  <c r="A1443" i="15"/>
  <c r="J1442" i="15"/>
  <c r="A1442" i="15"/>
  <c r="J1441" i="15"/>
  <c r="A1441" i="15"/>
  <c r="J1440" i="15"/>
  <c r="A1440" i="15"/>
  <c r="J1439" i="15"/>
  <c r="A1439" i="15"/>
  <c r="J1438" i="15"/>
  <c r="A1438" i="15"/>
  <c r="J1437" i="15"/>
  <c r="A1437" i="15"/>
  <c r="J1436" i="15"/>
  <c r="A1436" i="15"/>
  <c r="J1435" i="15"/>
  <c r="A1435" i="15"/>
  <c r="J1434" i="15"/>
  <c r="A1434" i="15"/>
  <c r="J1433" i="15"/>
  <c r="A1433" i="15"/>
  <c r="J1432" i="15"/>
  <c r="A1432" i="15"/>
  <c r="J1431" i="15"/>
  <c r="A1431" i="15"/>
  <c r="J1430" i="15"/>
  <c r="A1430" i="15"/>
  <c r="J1429" i="15"/>
  <c r="A1429" i="15"/>
  <c r="J1428" i="15"/>
  <c r="A1428" i="15"/>
  <c r="J1427" i="15"/>
  <c r="A1427" i="15"/>
  <c r="J1426" i="15"/>
  <c r="A1426" i="15"/>
  <c r="J1425" i="15"/>
  <c r="A1425" i="15"/>
  <c r="J1424" i="15"/>
  <c r="A1424" i="15"/>
  <c r="J1423" i="15"/>
  <c r="A1423" i="15"/>
  <c r="J1422" i="15"/>
  <c r="A1422" i="15"/>
  <c r="J1421" i="15"/>
  <c r="A1421" i="15"/>
  <c r="J1420" i="15"/>
  <c r="A1420" i="15"/>
  <c r="J1419" i="15"/>
  <c r="A1419" i="15"/>
  <c r="J1418" i="15"/>
  <c r="A1418" i="15"/>
  <c r="J1417" i="15"/>
  <c r="A1417" i="15"/>
  <c r="J1416" i="15"/>
  <c r="A1416" i="15"/>
  <c r="J1415" i="15"/>
  <c r="A1415" i="15"/>
  <c r="J1414" i="15"/>
  <c r="A1414" i="15"/>
  <c r="J1413" i="15"/>
  <c r="A1413" i="15"/>
  <c r="J1412" i="15"/>
  <c r="A1412" i="15"/>
  <c r="J1411" i="15"/>
  <c r="A1411" i="15"/>
  <c r="J1410" i="15"/>
  <c r="A1410" i="15"/>
  <c r="J1409" i="15"/>
  <c r="A1409" i="15"/>
  <c r="J1408" i="15"/>
  <c r="A1408" i="15"/>
  <c r="J1407" i="15"/>
  <c r="A1407" i="15"/>
  <c r="J1406" i="15"/>
  <c r="A1406" i="15"/>
  <c r="J1405" i="15"/>
  <c r="A1405" i="15"/>
  <c r="J1404" i="15"/>
  <c r="A1404" i="15"/>
  <c r="J1403" i="15"/>
  <c r="A1403" i="15"/>
  <c r="J1402" i="15"/>
  <c r="A1402" i="15"/>
  <c r="J1401" i="15"/>
  <c r="A1401" i="15"/>
  <c r="J1400" i="15"/>
  <c r="A1400" i="15"/>
  <c r="J1399" i="15"/>
  <c r="A1399" i="15"/>
  <c r="J1398" i="15"/>
  <c r="A1398" i="15"/>
  <c r="J1397" i="15"/>
  <c r="A1397" i="15"/>
  <c r="J1396" i="15"/>
  <c r="A1396" i="15"/>
  <c r="J1395" i="15"/>
  <c r="A1395" i="15"/>
  <c r="J1394" i="15"/>
  <c r="A1394" i="15"/>
  <c r="J1393" i="15"/>
  <c r="A1393" i="15"/>
  <c r="J1392" i="15"/>
  <c r="A1392" i="15"/>
  <c r="J1391" i="15"/>
  <c r="A1391" i="15"/>
  <c r="J1390" i="15"/>
  <c r="A1390" i="15"/>
  <c r="J1389" i="15"/>
  <c r="A1389" i="15"/>
  <c r="J1388" i="15"/>
  <c r="A1388" i="15"/>
  <c r="J1387" i="15"/>
  <c r="A1387" i="15"/>
  <c r="J1386" i="15"/>
  <c r="A1386" i="15"/>
  <c r="J1385" i="15"/>
  <c r="A1385" i="15"/>
  <c r="J1384" i="15"/>
  <c r="A1384" i="15"/>
  <c r="J1383" i="15"/>
  <c r="A1383" i="15"/>
  <c r="J1382" i="15"/>
  <c r="A1382" i="15"/>
  <c r="J1381" i="15"/>
  <c r="A1381" i="15"/>
  <c r="J1380" i="15"/>
  <c r="A1380" i="15"/>
  <c r="J1379" i="15"/>
  <c r="A1379" i="15"/>
  <c r="J1378" i="15"/>
  <c r="A1378" i="15"/>
  <c r="J1377" i="15"/>
  <c r="A1377" i="15"/>
  <c r="J1376" i="15"/>
  <c r="A1376" i="15"/>
  <c r="J1375" i="15"/>
  <c r="A1375" i="15"/>
  <c r="J1374" i="15"/>
  <c r="A1374" i="15"/>
  <c r="J1373" i="15"/>
  <c r="A1373" i="15"/>
  <c r="J1372" i="15"/>
  <c r="A1372" i="15"/>
  <c r="J1371" i="15"/>
  <c r="A1371" i="15"/>
  <c r="J1370" i="15"/>
  <c r="A1370" i="15"/>
  <c r="J1369" i="15"/>
  <c r="A1369" i="15"/>
  <c r="J1368" i="15"/>
  <c r="A1368" i="15"/>
  <c r="J1367" i="15"/>
  <c r="A1367" i="15"/>
  <c r="J1366" i="15"/>
  <c r="A1366" i="15"/>
  <c r="J1365" i="15"/>
  <c r="A1365" i="15"/>
  <c r="J1364" i="15"/>
  <c r="A1364" i="15"/>
  <c r="J1363" i="15"/>
  <c r="A1363" i="15"/>
  <c r="J1362" i="15"/>
  <c r="A1362" i="15"/>
  <c r="J1361" i="15"/>
  <c r="A1361" i="15"/>
  <c r="J1360" i="15"/>
  <c r="A1360" i="15"/>
  <c r="J1359" i="15"/>
  <c r="A1359" i="15"/>
  <c r="J1358" i="15"/>
  <c r="A1358" i="15"/>
  <c r="J1357" i="15"/>
  <c r="A1357" i="15"/>
  <c r="J1356" i="15"/>
  <c r="A1356" i="15"/>
  <c r="J1355" i="15"/>
  <c r="A1355" i="15"/>
  <c r="J1354" i="15"/>
  <c r="A1354" i="15"/>
  <c r="J1353" i="15"/>
  <c r="A1353" i="15"/>
  <c r="J1352" i="15"/>
  <c r="A1352" i="15"/>
  <c r="J1351" i="15"/>
  <c r="A1351" i="15"/>
  <c r="J1350" i="15"/>
  <c r="A1350" i="15"/>
  <c r="J1349" i="15"/>
  <c r="A1349" i="15"/>
  <c r="J1348" i="15"/>
  <c r="A1348" i="15"/>
  <c r="J1347" i="15"/>
  <c r="A1347" i="15"/>
  <c r="J1346" i="15"/>
  <c r="A1346" i="15"/>
  <c r="J1345" i="15"/>
  <c r="A1345" i="15"/>
  <c r="J1344" i="15"/>
  <c r="A1344" i="15"/>
  <c r="J1343" i="15"/>
  <c r="A1343" i="15"/>
  <c r="J1342" i="15"/>
  <c r="A1342" i="15"/>
  <c r="J1341" i="15"/>
  <c r="A1341" i="15"/>
  <c r="J1340" i="15"/>
  <c r="A1340" i="15"/>
  <c r="J1339" i="15"/>
  <c r="A1339" i="15"/>
  <c r="J1338" i="15"/>
  <c r="A1338" i="15"/>
  <c r="J1337" i="15"/>
  <c r="A1337" i="15"/>
  <c r="J1336" i="15"/>
  <c r="A1336" i="15"/>
  <c r="J1335" i="15"/>
  <c r="A1335" i="15"/>
  <c r="J1334" i="15"/>
  <c r="A1334" i="15"/>
  <c r="J1333" i="15"/>
  <c r="A1333" i="15"/>
  <c r="J1332" i="15"/>
  <c r="A1332" i="15"/>
  <c r="J1331" i="15"/>
  <c r="A1331" i="15"/>
  <c r="J1330" i="15"/>
  <c r="A1330" i="15"/>
  <c r="J1329" i="15"/>
  <c r="A1329" i="15"/>
  <c r="J1328" i="15"/>
  <c r="A1328" i="15"/>
  <c r="J1327" i="15"/>
  <c r="A1327" i="15"/>
  <c r="J1326" i="15"/>
  <c r="A1326" i="15"/>
  <c r="J1325" i="15"/>
  <c r="A1325" i="15"/>
  <c r="J1324" i="15"/>
  <c r="A1324" i="15"/>
  <c r="J1323" i="15"/>
  <c r="A1323" i="15"/>
  <c r="J1322" i="15"/>
  <c r="A1322" i="15"/>
  <c r="J1321" i="15"/>
  <c r="A1321" i="15"/>
  <c r="J1320" i="15"/>
  <c r="A1320" i="15"/>
  <c r="J1319" i="15"/>
  <c r="A1319" i="15"/>
  <c r="J1318" i="15"/>
  <c r="A1318" i="15"/>
  <c r="J1317" i="15"/>
  <c r="A1317" i="15"/>
  <c r="J1316" i="15"/>
  <c r="A1316" i="15"/>
  <c r="J1315" i="15"/>
  <c r="A1315" i="15"/>
  <c r="J1314" i="15"/>
  <c r="A1314" i="15"/>
  <c r="J1313" i="15"/>
  <c r="A1313" i="15"/>
  <c r="J1312" i="15"/>
  <c r="A1312" i="15"/>
  <c r="J1311" i="15"/>
  <c r="A1311" i="15"/>
  <c r="J1310" i="15"/>
  <c r="A1310" i="15"/>
  <c r="J1309" i="15"/>
  <c r="A1309" i="15"/>
  <c r="J1308" i="15"/>
  <c r="A1308" i="15"/>
  <c r="J1307" i="15"/>
  <c r="A1307" i="15"/>
  <c r="J1306" i="15"/>
  <c r="A1306" i="15"/>
  <c r="J1305" i="15"/>
  <c r="A1305" i="15"/>
  <c r="J1304" i="15"/>
  <c r="A1304" i="15"/>
  <c r="J1303" i="15"/>
  <c r="A1303" i="15"/>
  <c r="J1302" i="15"/>
  <c r="A1302" i="15"/>
  <c r="J1301" i="15"/>
  <c r="A1301" i="15"/>
  <c r="J1300" i="15"/>
  <c r="A1300" i="15"/>
  <c r="J1299" i="15"/>
  <c r="A1299" i="15"/>
  <c r="J1298" i="15"/>
  <c r="A1298" i="15"/>
  <c r="J1297" i="15"/>
  <c r="A1297" i="15"/>
  <c r="J1296" i="15"/>
  <c r="A1296" i="15"/>
  <c r="J1295" i="15"/>
  <c r="A1295" i="15"/>
  <c r="J1294" i="15"/>
  <c r="A1294" i="15"/>
  <c r="J1293" i="15"/>
  <c r="A1293" i="15"/>
  <c r="J1292" i="15"/>
  <c r="A1292" i="15"/>
  <c r="J1291" i="15"/>
  <c r="A1291" i="15"/>
  <c r="J1290" i="15"/>
  <c r="A1290" i="15"/>
  <c r="J1289" i="15"/>
  <c r="A1289" i="15"/>
  <c r="J1288" i="15"/>
  <c r="A1288" i="15"/>
  <c r="J1287" i="15"/>
  <c r="A1287" i="15"/>
  <c r="J1286" i="15"/>
  <c r="A1286" i="15"/>
  <c r="J1285" i="15"/>
  <c r="A1285" i="15"/>
  <c r="J1284" i="15"/>
  <c r="A1284" i="15"/>
  <c r="J1283" i="15"/>
  <c r="A1283" i="15"/>
  <c r="J1282" i="15"/>
  <c r="A1282" i="15"/>
  <c r="J1281" i="15"/>
  <c r="A1281" i="15"/>
  <c r="J1280" i="15"/>
  <c r="A1280" i="15"/>
  <c r="J1279" i="15"/>
  <c r="A1279" i="15"/>
  <c r="J1278" i="15"/>
  <c r="A1278" i="15"/>
  <c r="J1277" i="15"/>
  <c r="A1277" i="15"/>
  <c r="J1276" i="15"/>
  <c r="A1276" i="15"/>
  <c r="J1275" i="15"/>
  <c r="A1275" i="15"/>
  <c r="J1274" i="15"/>
  <c r="A1274" i="15"/>
  <c r="J1273" i="15"/>
  <c r="A1273" i="15"/>
  <c r="J1272" i="15"/>
  <c r="A1272" i="15"/>
  <c r="J1271" i="15"/>
  <c r="A1271" i="15"/>
  <c r="J1270" i="15"/>
  <c r="A1270" i="15"/>
  <c r="J1269" i="15"/>
  <c r="A1269" i="15"/>
  <c r="J1268" i="15"/>
  <c r="A1268" i="15"/>
  <c r="J1267" i="15"/>
  <c r="A1267" i="15"/>
  <c r="J1266" i="15"/>
  <c r="A1266" i="15"/>
  <c r="J1265" i="15"/>
  <c r="A1265" i="15"/>
  <c r="J1264" i="15"/>
  <c r="A1264" i="15"/>
  <c r="J1263" i="15"/>
  <c r="A1263" i="15"/>
  <c r="J1262" i="15"/>
  <c r="A1262" i="15"/>
  <c r="J1261" i="15"/>
  <c r="A1261" i="15"/>
  <c r="J1260" i="15"/>
  <c r="A1260" i="15"/>
  <c r="J1259" i="15"/>
  <c r="A1259" i="15"/>
  <c r="J1258" i="15"/>
  <c r="A1258" i="15"/>
  <c r="J1257" i="15"/>
  <c r="A1257" i="15"/>
  <c r="J1256" i="15"/>
  <c r="A1256" i="15"/>
  <c r="J1255" i="15"/>
  <c r="A1255" i="15"/>
  <c r="J1254" i="15"/>
  <c r="A1254" i="15"/>
  <c r="J1253" i="15"/>
  <c r="A1253" i="15"/>
  <c r="J1252" i="15"/>
  <c r="A1252" i="15"/>
  <c r="J1251" i="15"/>
  <c r="A1251" i="15"/>
  <c r="J1250" i="15"/>
  <c r="A1250" i="15"/>
  <c r="J1249" i="15"/>
  <c r="A1249" i="15"/>
  <c r="J1248" i="15"/>
  <c r="A1248" i="15"/>
  <c r="J1247" i="15"/>
  <c r="A1247" i="15"/>
  <c r="J1246" i="15"/>
  <c r="A1246" i="15"/>
  <c r="J1245" i="15"/>
  <c r="A1245" i="15"/>
  <c r="J1244" i="15"/>
  <c r="A1244" i="15"/>
  <c r="J1243" i="15"/>
  <c r="A1243" i="15"/>
  <c r="J1242" i="15"/>
  <c r="A1242" i="15"/>
  <c r="J1241" i="15"/>
  <c r="A1241" i="15"/>
  <c r="J1240" i="15"/>
  <c r="A1240" i="15"/>
  <c r="J1239" i="15"/>
  <c r="A1239" i="15"/>
  <c r="J1238" i="15"/>
  <c r="A1238" i="15"/>
  <c r="J1237" i="15"/>
  <c r="A1237" i="15"/>
  <c r="J1236" i="15"/>
  <c r="A1236" i="15"/>
  <c r="J1235" i="15"/>
  <c r="A1235" i="15"/>
  <c r="J1234" i="15"/>
  <c r="A1234" i="15"/>
  <c r="J1233" i="15"/>
  <c r="A1233" i="15"/>
  <c r="J1232" i="15"/>
  <c r="A1232" i="15"/>
  <c r="J1231" i="15"/>
  <c r="A1231" i="15"/>
  <c r="J1230" i="15"/>
  <c r="A1230" i="15"/>
  <c r="J1229" i="15"/>
  <c r="A1229" i="15"/>
  <c r="J1228" i="15"/>
  <c r="A1228" i="15"/>
  <c r="J1227" i="15"/>
  <c r="A1227" i="15"/>
  <c r="J1226" i="15"/>
  <c r="A1226" i="15"/>
  <c r="J1225" i="15"/>
  <c r="A1225" i="15"/>
  <c r="J1224" i="15"/>
  <c r="A1224" i="15"/>
  <c r="J1223" i="15"/>
  <c r="A1223" i="15"/>
  <c r="J1222" i="15"/>
  <c r="A1222" i="15"/>
  <c r="J1221" i="15"/>
  <c r="A1221" i="15"/>
  <c r="J1220" i="15"/>
  <c r="A1220" i="15"/>
  <c r="J1219" i="15"/>
  <c r="A1219" i="15"/>
  <c r="J1218" i="15"/>
  <c r="A1218" i="15"/>
  <c r="J1217" i="15"/>
  <c r="A1217" i="15"/>
  <c r="J1216" i="15"/>
  <c r="A1216" i="15"/>
  <c r="J1215" i="15"/>
  <c r="A1215" i="15"/>
  <c r="J1214" i="15"/>
  <c r="A1214" i="15"/>
  <c r="J1213" i="15"/>
  <c r="A1213" i="15"/>
  <c r="J1212" i="15"/>
  <c r="A1212" i="15"/>
  <c r="J1211" i="15"/>
  <c r="A1211" i="15"/>
  <c r="J1210" i="15"/>
  <c r="A1210" i="15"/>
  <c r="J1209" i="15"/>
  <c r="A1209" i="15"/>
  <c r="J1208" i="15"/>
  <c r="A1208" i="15"/>
  <c r="J1207" i="15"/>
  <c r="A1207" i="15"/>
  <c r="J1206" i="15"/>
  <c r="A1206" i="15"/>
  <c r="J1205" i="15"/>
  <c r="A1205" i="15"/>
  <c r="J1204" i="15"/>
  <c r="A1204" i="15"/>
  <c r="J1203" i="15"/>
  <c r="A1203" i="15"/>
  <c r="J1202" i="15"/>
  <c r="A1202" i="15"/>
  <c r="J1201" i="15"/>
  <c r="A1201" i="15"/>
  <c r="J1200" i="15"/>
  <c r="A1200" i="15"/>
  <c r="J1199" i="15"/>
  <c r="A1199" i="15"/>
  <c r="J1198" i="15"/>
  <c r="A1198" i="15"/>
  <c r="J1197" i="15"/>
  <c r="A1197" i="15"/>
  <c r="J1196" i="15"/>
  <c r="A1196" i="15"/>
  <c r="J1195" i="15"/>
  <c r="A1195" i="15"/>
  <c r="J1194" i="15"/>
  <c r="A1194" i="15"/>
  <c r="J1193" i="15"/>
  <c r="A1193" i="15"/>
  <c r="J1192" i="15"/>
  <c r="A1192" i="15"/>
  <c r="J1191" i="15"/>
  <c r="A1191" i="15"/>
  <c r="J1190" i="15"/>
  <c r="A1190" i="15"/>
  <c r="J1189" i="15"/>
  <c r="A1189" i="15"/>
  <c r="J1188" i="15"/>
  <c r="A1188" i="15"/>
  <c r="J1187" i="15"/>
  <c r="A1187" i="15"/>
  <c r="J1186" i="15"/>
  <c r="A1186" i="15"/>
  <c r="J1185" i="15"/>
  <c r="A1185" i="15"/>
  <c r="J1184" i="15"/>
  <c r="A1184" i="15"/>
  <c r="J1183" i="15"/>
  <c r="A1183" i="15"/>
  <c r="J1182" i="15"/>
  <c r="A1182" i="15"/>
  <c r="J1181" i="15"/>
  <c r="A1181" i="15"/>
  <c r="J1180" i="15"/>
  <c r="A1180" i="15"/>
  <c r="J1179" i="15"/>
  <c r="A1179" i="15"/>
  <c r="J1178" i="15"/>
  <c r="A1178" i="15"/>
  <c r="J1177" i="15"/>
  <c r="A1177" i="15"/>
  <c r="J1176" i="15"/>
  <c r="A1176" i="15"/>
  <c r="J1175" i="15"/>
  <c r="A1175" i="15"/>
  <c r="J1174" i="15"/>
  <c r="A1174" i="15"/>
  <c r="J1173" i="15"/>
  <c r="A1173" i="15"/>
  <c r="J1172" i="15"/>
  <c r="A1172" i="15"/>
  <c r="J1171" i="15"/>
  <c r="A1171" i="15"/>
  <c r="J1170" i="15"/>
  <c r="A1170" i="15"/>
  <c r="J1169" i="15"/>
  <c r="A1169" i="15"/>
  <c r="J1168" i="15"/>
  <c r="A1168" i="15"/>
  <c r="J1167" i="15"/>
  <c r="A1167" i="15"/>
  <c r="J1166" i="15"/>
  <c r="A1166" i="15"/>
  <c r="J1165" i="15"/>
  <c r="A1165" i="15"/>
  <c r="J1164" i="15"/>
  <c r="A1164" i="15"/>
  <c r="J1163" i="15"/>
  <c r="A1163" i="15"/>
  <c r="J1162" i="15"/>
  <c r="A1162" i="15"/>
  <c r="J1161" i="15"/>
  <c r="A1161" i="15"/>
  <c r="J1160" i="15"/>
  <c r="A1160" i="15"/>
  <c r="J1159" i="15"/>
  <c r="A1159" i="15"/>
  <c r="J1158" i="15"/>
  <c r="A1158" i="15"/>
  <c r="J1157" i="15"/>
  <c r="A1157" i="15"/>
  <c r="J1156" i="15"/>
  <c r="A1156" i="15"/>
  <c r="J1155" i="15"/>
  <c r="A1155" i="15"/>
  <c r="J1154" i="15"/>
  <c r="A1154" i="15"/>
  <c r="J1153" i="15"/>
  <c r="A1153" i="15"/>
  <c r="J1152" i="15"/>
  <c r="A1152" i="15"/>
  <c r="J1151" i="15"/>
  <c r="A1151" i="15"/>
  <c r="J1150" i="15"/>
  <c r="A1150" i="15"/>
  <c r="J1149" i="15"/>
  <c r="A1149" i="15"/>
  <c r="J1148" i="15"/>
  <c r="A1148" i="15"/>
  <c r="J1147" i="15"/>
  <c r="A1147" i="15"/>
  <c r="J1146" i="15"/>
  <c r="A1146" i="15"/>
  <c r="J1145" i="15"/>
  <c r="A1145" i="15"/>
  <c r="J1144" i="15"/>
  <c r="A1144" i="15"/>
  <c r="J1143" i="15"/>
  <c r="A1143" i="15"/>
  <c r="J1142" i="15"/>
  <c r="A1142" i="15"/>
  <c r="J1141" i="15"/>
  <c r="A1141" i="15"/>
  <c r="J1140" i="15"/>
  <c r="A1140" i="15"/>
  <c r="J1139" i="15"/>
  <c r="A1139" i="15"/>
  <c r="J1138" i="15"/>
  <c r="A1138" i="15"/>
  <c r="J1137" i="15"/>
  <c r="A1137" i="15"/>
  <c r="J1136" i="15"/>
  <c r="A1136" i="15"/>
  <c r="J1135" i="15"/>
  <c r="A1135" i="15"/>
  <c r="J1134" i="15"/>
  <c r="A1134" i="15"/>
  <c r="J1133" i="15"/>
  <c r="A1133" i="15"/>
  <c r="J1132" i="15"/>
  <c r="A1132" i="15"/>
  <c r="J1131" i="15"/>
  <c r="A1131" i="15"/>
  <c r="J1130" i="15"/>
  <c r="A1130" i="15"/>
  <c r="J1129" i="15"/>
  <c r="A1129" i="15"/>
  <c r="J1128" i="15"/>
  <c r="A1128" i="15"/>
  <c r="J1127" i="15"/>
  <c r="A1127" i="15"/>
  <c r="J1126" i="15"/>
  <c r="A1126" i="15"/>
  <c r="J1125" i="15"/>
  <c r="A1125" i="15"/>
  <c r="J1124" i="15"/>
  <c r="A1124" i="15"/>
  <c r="J1123" i="15"/>
  <c r="A1123" i="15"/>
  <c r="J1122" i="15"/>
  <c r="A1122" i="15"/>
  <c r="J1121" i="15"/>
  <c r="A1121" i="15"/>
  <c r="J1120" i="15"/>
  <c r="A1120" i="15"/>
  <c r="J1119" i="15"/>
  <c r="A1119" i="15"/>
  <c r="J1118" i="15"/>
  <c r="A1118" i="15"/>
  <c r="J1117" i="15"/>
  <c r="A1117" i="15"/>
  <c r="J1116" i="15"/>
  <c r="A1116" i="15"/>
  <c r="J1115" i="15"/>
  <c r="A1115" i="15"/>
  <c r="J1114" i="15"/>
  <c r="A1114" i="15"/>
  <c r="J1113" i="15"/>
  <c r="A1113" i="15"/>
  <c r="J1112" i="15"/>
  <c r="A1112" i="15"/>
  <c r="J1111" i="15"/>
  <c r="A1111" i="15"/>
  <c r="J1110" i="15"/>
  <c r="A1110" i="15"/>
  <c r="J1109" i="15"/>
  <c r="A1109" i="15"/>
  <c r="J1108" i="15"/>
  <c r="A1108" i="15"/>
  <c r="J1107" i="15"/>
  <c r="A1107" i="15"/>
  <c r="J1106" i="15"/>
  <c r="A1106" i="15"/>
  <c r="J1105" i="15"/>
  <c r="A1105" i="15"/>
  <c r="J1104" i="15"/>
  <c r="A1104" i="15"/>
  <c r="J1103" i="15"/>
  <c r="A1103" i="15"/>
  <c r="J1102" i="15"/>
  <c r="A1102" i="15"/>
  <c r="J1101" i="15"/>
  <c r="A1101" i="15"/>
  <c r="J1100" i="15"/>
  <c r="A1100" i="15"/>
  <c r="J1099" i="15"/>
  <c r="A1099" i="15"/>
  <c r="J1098" i="15"/>
  <c r="A1098" i="15"/>
  <c r="J1097" i="15"/>
  <c r="A1097" i="15"/>
  <c r="J1096" i="15"/>
  <c r="A1096" i="15"/>
  <c r="J1095" i="15"/>
  <c r="A1095" i="15"/>
  <c r="J1094" i="15"/>
  <c r="A1094" i="15"/>
  <c r="J1093" i="15"/>
  <c r="A1093" i="15"/>
  <c r="J1092" i="15"/>
  <c r="A1092" i="15"/>
  <c r="J1091" i="15"/>
  <c r="A1091" i="15"/>
  <c r="J1090" i="15"/>
  <c r="A1090" i="15"/>
  <c r="J1089" i="15"/>
  <c r="A1089" i="15"/>
  <c r="J1088" i="15"/>
  <c r="A1088" i="15"/>
  <c r="J1087" i="15"/>
  <c r="A1087" i="15"/>
  <c r="J1086" i="15"/>
  <c r="A1086" i="15"/>
  <c r="J1085" i="15"/>
  <c r="A1085" i="15"/>
  <c r="J1084" i="15"/>
  <c r="A1084" i="15"/>
  <c r="J1083" i="15"/>
  <c r="A1083" i="15"/>
  <c r="J1082" i="15"/>
  <c r="A1082" i="15"/>
  <c r="J1081" i="15"/>
  <c r="A1081" i="15"/>
  <c r="J1080" i="15"/>
  <c r="A1080" i="15"/>
  <c r="J1079" i="15"/>
  <c r="A1079" i="15"/>
  <c r="J1078" i="15"/>
  <c r="A1078" i="15"/>
  <c r="J1077" i="15"/>
  <c r="A1077" i="15"/>
  <c r="J1076" i="15"/>
  <c r="A1076" i="15"/>
  <c r="J1075" i="15"/>
  <c r="A1075" i="15"/>
  <c r="J1074" i="15"/>
  <c r="A1074" i="15"/>
  <c r="J1073" i="15"/>
  <c r="A1073" i="15"/>
  <c r="J1072" i="15"/>
  <c r="A1072" i="15"/>
  <c r="J1071" i="15"/>
  <c r="A1071" i="15"/>
  <c r="J1070" i="15"/>
  <c r="A1070" i="15"/>
  <c r="J1069" i="15"/>
  <c r="A1069" i="15"/>
  <c r="J1068" i="15"/>
  <c r="A1068" i="15"/>
  <c r="J1067" i="15"/>
  <c r="A1067" i="15"/>
  <c r="J1066" i="15"/>
  <c r="A1066" i="15"/>
  <c r="J1065" i="15"/>
  <c r="A1065" i="15"/>
  <c r="J1064" i="15"/>
  <c r="A1064" i="15"/>
  <c r="J1063" i="15"/>
  <c r="A1063" i="15"/>
  <c r="J1062" i="15"/>
  <c r="A1062" i="15"/>
  <c r="J1061" i="15"/>
  <c r="A1061" i="15"/>
  <c r="J1060" i="15"/>
  <c r="A1060" i="15"/>
  <c r="J1059" i="15"/>
  <c r="A1059" i="15"/>
  <c r="J1058" i="15"/>
  <c r="A1058" i="15"/>
  <c r="J1057" i="15"/>
  <c r="A1057" i="15"/>
  <c r="J1056" i="15"/>
  <c r="A1056" i="15"/>
  <c r="J1055" i="15"/>
  <c r="A1055" i="15"/>
  <c r="J1054" i="15"/>
  <c r="A1054" i="15"/>
  <c r="J1053" i="15"/>
  <c r="A1053" i="15"/>
  <c r="J1052" i="15"/>
  <c r="A1052" i="15"/>
  <c r="J1051" i="15"/>
  <c r="A1051" i="15"/>
  <c r="J1050" i="15"/>
  <c r="A1050" i="15"/>
  <c r="J1049" i="15"/>
  <c r="A1049" i="15"/>
  <c r="J1048" i="15"/>
  <c r="A1048" i="15"/>
  <c r="J1047" i="15"/>
  <c r="A1047" i="15"/>
  <c r="J1046" i="15"/>
  <c r="A1046" i="15"/>
  <c r="J1045" i="15"/>
  <c r="A1045" i="15"/>
  <c r="J1044" i="15"/>
  <c r="A1044" i="15"/>
  <c r="J1043" i="15"/>
  <c r="A1043" i="15"/>
  <c r="J1042" i="15"/>
  <c r="A1042" i="15"/>
  <c r="J1041" i="15"/>
  <c r="A1041" i="15"/>
  <c r="J1040" i="15"/>
  <c r="A1040" i="15"/>
  <c r="J1039" i="15"/>
  <c r="A1039" i="15"/>
  <c r="J1038" i="15"/>
  <c r="A1038" i="15"/>
  <c r="J1037" i="15"/>
  <c r="A1037" i="15"/>
  <c r="J1036" i="15"/>
  <c r="A1036" i="15"/>
  <c r="J1035" i="15"/>
  <c r="A1035" i="15"/>
  <c r="J1034" i="15"/>
  <c r="A1034" i="15"/>
  <c r="J1033" i="15"/>
  <c r="A1033" i="15"/>
  <c r="J1032" i="15"/>
  <c r="A1032" i="15"/>
  <c r="J1031" i="15"/>
  <c r="A1031" i="15"/>
  <c r="J1030" i="15"/>
  <c r="A1030" i="15"/>
  <c r="J1029" i="15"/>
  <c r="A1029" i="15"/>
  <c r="J1028" i="15"/>
  <c r="A1028" i="15"/>
  <c r="J1027" i="15"/>
  <c r="A1027" i="15"/>
  <c r="J1026" i="15"/>
  <c r="A1026" i="15"/>
  <c r="J1025" i="15"/>
  <c r="A1025" i="15"/>
  <c r="J1024" i="15"/>
  <c r="A1024" i="15"/>
  <c r="J1023" i="15"/>
  <c r="A1023" i="15"/>
  <c r="J1022" i="15"/>
  <c r="A1022" i="15"/>
  <c r="J1021" i="15"/>
  <c r="A1021" i="15"/>
  <c r="J1020" i="15"/>
  <c r="A1020" i="15"/>
  <c r="J1019" i="15"/>
  <c r="A1019" i="15"/>
  <c r="J1018" i="15"/>
  <c r="A1018" i="15"/>
  <c r="J1017" i="15"/>
  <c r="A1017" i="15"/>
  <c r="J1016" i="15"/>
  <c r="A1016" i="15"/>
  <c r="J1015" i="15"/>
  <c r="A1015" i="15"/>
  <c r="J1014" i="15"/>
  <c r="A1014" i="15"/>
  <c r="J1013" i="15"/>
  <c r="A1013" i="15"/>
  <c r="J1012" i="15"/>
  <c r="A1012" i="15"/>
  <c r="J1011" i="15"/>
  <c r="A1011" i="15"/>
  <c r="J1010" i="15"/>
  <c r="A1010" i="15"/>
  <c r="J1009" i="15"/>
  <c r="A1009" i="15"/>
  <c r="J1008" i="15"/>
  <c r="A1008" i="15"/>
  <c r="J1007" i="15"/>
  <c r="A1007" i="15"/>
  <c r="J1006" i="15"/>
  <c r="A1006" i="15"/>
  <c r="J1005" i="15"/>
  <c r="A1005" i="15"/>
  <c r="J1004" i="15"/>
  <c r="A1004" i="15"/>
  <c r="J1003" i="15"/>
  <c r="A1003" i="15"/>
  <c r="J1002" i="15"/>
  <c r="A1002" i="15"/>
  <c r="J1001" i="15"/>
  <c r="A1001" i="15"/>
  <c r="J1000" i="15"/>
  <c r="A1000" i="15"/>
  <c r="J999" i="15"/>
  <c r="A999" i="15"/>
  <c r="J998" i="15"/>
  <c r="A998" i="15"/>
  <c r="J997" i="15"/>
  <c r="A997" i="15"/>
  <c r="J996" i="15"/>
  <c r="A996" i="15"/>
  <c r="J995" i="15"/>
  <c r="A995" i="15"/>
  <c r="J994" i="15"/>
  <c r="A994" i="15"/>
  <c r="J993" i="15"/>
  <c r="A993" i="15"/>
  <c r="J992" i="15"/>
  <c r="A992" i="15"/>
  <c r="J991" i="15"/>
  <c r="A991" i="15"/>
  <c r="J990" i="15"/>
  <c r="A990" i="15"/>
  <c r="J989" i="15"/>
  <c r="A989" i="15"/>
  <c r="J988" i="15"/>
  <c r="A988" i="15"/>
  <c r="J987" i="15"/>
  <c r="A987" i="15"/>
  <c r="J986" i="15"/>
  <c r="A986" i="15"/>
  <c r="J985" i="15"/>
  <c r="A985" i="15"/>
  <c r="J984" i="15"/>
  <c r="A984" i="15"/>
  <c r="J983" i="15"/>
  <c r="A983" i="15"/>
  <c r="J982" i="15"/>
  <c r="A982" i="15"/>
  <c r="J981" i="15"/>
  <c r="A981" i="15"/>
  <c r="J980" i="15"/>
  <c r="A980" i="15"/>
  <c r="J979" i="15"/>
  <c r="A979" i="15"/>
  <c r="J978" i="15"/>
  <c r="A978" i="15"/>
  <c r="J977" i="15"/>
  <c r="A977" i="15"/>
  <c r="J976" i="15"/>
  <c r="A976" i="15"/>
  <c r="J975" i="15"/>
  <c r="A975" i="15"/>
  <c r="J974" i="15"/>
  <c r="A974" i="15"/>
  <c r="J973" i="15"/>
  <c r="A973" i="15"/>
  <c r="J972" i="15"/>
  <c r="A972" i="15"/>
  <c r="J971" i="15"/>
  <c r="A971" i="15"/>
  <c r="J970" i="15"/>
  <c r="A970" i="15"/>
  <c r="J969" i="15"/>
  <c r="A969" i="15"/>
  <c r="J968" i="15"/>
  <c r="A968" i="15"/>
  <c r="J967" i="15"/>
  <c r="A967" i="15"/>
  <c r="J966" i="15"/>
  <c r="A966" i="15"/>
  <c r="J965" i="15"/>
  <c r="A965" i="15"/>
  <c r="J964" i="15"/>
  <c r="A964" i="15"/>
  <c r="J963" i="15"/>
  <c r="A963" i="15"/>
  <c r="J962" i="15"/>
  <c r="A962" i="15"/>
  <c r="J961" i="15"/>
  <c r="A961" i="15"/>
  <c r="J960" i="15"/>
  <c r="A960" i="15"/>
  <c r="J959" i="15"/>
  <c r="A959" i="15"/>
  <c r="J958" i="15"/>
  <c r="A958" i="15"/>
  <c r="J957" i="15"/>
  <c r="A957" i="15"/>
  <c r="J956" i="15"/>
  <c r="A956" i="15"/>
  <c r="J955" i="15"/>
  <c r="A955" i="15"/>
  <c r="J954" i="15"/>
  <c r="A954" i="15"/>
  <c r="J953" i="15"/>
  <c r="A953" i="15"/>
  <c r="J952" i="15"/>
  <c r="A952" i="15"/>
  <c r="J951" i="15"/>
  <c r="A951" i="15"/>
  <c r="J950" i="15"/>
  <c r="A950" i="15"/>
  <c r="J949" i="15"/>
  <c r="A949" i="15"/>
  <c r="J948" i="15"/>
  <c r="A948" i="15"/>
  <c r="J947" i="15"/>
  <c r="A947" i="15"/>
  <c r="J946" i="15"/>
  <c r="A946" i="15"/>
  <c r="J945" i="15"/>
  <c r="A945" i="15"/>
  <c r="J944" i="15"/>
  <c r="A944" i="15"/>
  <c r="J943" i="15"/>
  <c r="A943" i="15"/>
  <c r="J942" i="15"/>
  <c r="A942" i="15"/>
  <c r="J941" i="15"/>
  <c r="A941" i="15"/>
  <c r="J940" i="15"/>
  <c r="A940" i="15"/>
  <c r="J939" i="15"/>
  <c r="A939" i="15"/>
  <c r="J938" i="15"/>
  <c r="A938" i="15"/>
  <c r="J937" i="15"/>
  <c r="A937" i="15"/>
  <c r="J936" i="15"/>
  <c r="A936" i="15"/>
  <c r="J935" i="15"/>
  <c r="A935" i="15"/>
  <c r="J934" i="15"/>
  <c r="A934" i="15"/>
  <c r="J933" i="15"/>
  <c r="A933" i="15"/>
  <c r="J932" i="15"/>
  <c r="A932" i="15"/>
  <c r="J931" i="15"/>
  <c r="A931" i="15"/>
  <c r="J930" i="15"/>
  <c r="A930" i="15"/>
  <c r="J929" i="15"/>
  <c r="A929" i="15"/>
  <c r="J928" i="15"/>
  <c r="A928" i="15"/>
  <c r="J927" i="15"/>
  <c r="A927" i="15"/>
  <c r="J926" i="15"/>
  <c r="A926" i="15"/>
  <c r="J925" i="15"/>
  <c r="A925" i="15"/>
  <c r="J924" i="15"/>
  <c r="A924" i="15"/>
  <c r="J923" i="15"/>
  <c r="A923" i="15"/>
  <c r="J922" i="15"/>
  <c r="A922" i="15"/>
  <c r="J921" i="15"/>
  <c r="A921" i="15"/>
  <c r="J920" i="15"/>
  <c r="A920" i="15"/>
  <c r="J919" i="15"/>
  <c r="A919" i="15"/>
  <c r="J918" i="15"/>
  <c r="A918" i="15"/>
  <c r="J917" i="15"/>
  <c r="A917" i="15"/>
  <c r="J916" i="15"/>
  <c r="A916" i="15"/>
  <c r="J915" i="15"/>
  <c r="A915" i="15"/>
  <c r="J914" i="15"/>
  <c r="A914" i="15"/>
  <c r="J913" i="15"/>
  <c r="A913" i="15"/>
  <c r="J912" i="15"/>
  <c r="A912" i="15"/>
  <c r="J911" i="15"/>
  <c r="A911" i="15"/>
  <c r="J910" i="15"/>
  <c r="A910" i="15"/>
  <c r="J909" i="15"/>
  <c r="A909" i="15"/>
  <c r="J908" i="15"/>
  <c r="A908" i="15"/>
  <c r="J907" i="15"/>
  <c r="A907" i="15"/>
  <c r="J906" i="15"/>
  <c r="A906" i="15"/>
  <c r="J905" i="15"/>
  <c r="A905" i="15"/>
  <c r="J904" i="15"/>
  <c r="A904" i="15"/>
  <c r="J903" i="15"/>
  <c r="A903" i="15"/>
  <c r="J902" i="15"/>
  <c r="A902" i="15"/>
  <c r="J901" i="15"/>
  <c r="A901" i="15"/>
  <c r="J900" i="15"/>
  <c r="A900" i="15"/>
  <c r="J899" i="15"/>
  <c r="A899" i="15"/>
  <c r="J898" i="15"/>
  <c r="A898" i="15"/>
  <c r="J897" i="15"/>
  <c r="A897" i="15"/>
  <c r="J896" i="15"/>
  <c r="A896" i="15"/>
  <c r="J895" i="15"/>
  <c r="A895" i="15"/>
  <c r="J894" i="15"/>
  <c r="A894" i="15"/>
  <c r="J893" i="15"/>
  <c r="A893" i="15"/>
  <c r="J892" i="15"/>
  <c r="A892" i="15"/>
  <c r="J891" i="15"/>
  <c r="A891" i="15"/>
  <c r="J890" i="15"/>
  <c r="A890" i="15"/>
  <c r="J889" i="15"/>
  <c r="A889" i="15"/>
  <c r="J888" i="15"/>
  <c r="A888" i="15"/>
  <c r="J887" i="15"/>
  <c r="A887" i="15"/>
  <c r="J886" i="15"/>
  <c r="A886" i="15"/>
  <c r="J885" i="15"/>
  <c r="A885" i="15"/>
  <c r="J884" i="15"/>
  <c r="A884" i="15"/>
  <c r="J883" i="15"/>
  <c r="A883" i="15"/>
  <c r="J882" i="15"/>
  <c r="A882" i="15"/>
  <c r="J881" i="15"/>
  <c r="A881" i="15"/>
  <c r="J880" i="15"/>
  <c r="A880" i="15"/>
  <c r="J879" i="15"/>
  <c r="A879" i="15"/>
  <c r="J878" i="15"/>
  <c r="A878" i="15"/>
  <c r="J877" i="15"/>
  <c r="A877" i="15"/>
  <c r="J876" i="15"/>
  <c r="A876" i="15"/>
  <c r="J875" i="15"/>
  <c r="A875" i="15"/>
  <c r="J874" i="15"/>
  <c r="A874" i="15"/>
  <c r="J873" i="15"/>
  <c r="A873" i="15"/>
  <c r="J872" i="15"/>
  <c r="A872" i="15"/>
  <c r="J871" i="15"/>
  <c r="A871" i="15"/>
  <c r="J870" i="15"/>
  <c r="A870" i="15"/>
  <c r="J869" i="15"/>
  <c r="A869" i="15"/>
  <c r="J868" i="15"/>
  <c r="A868" i="15"/>
  <c r="J867" i="15"/>
  <c r="A867" i="15"/>
  <c r="J866" i="15"/>
  <c r="A866" i="15"/>
  <c r="J865" i="15"/>
  <c r="A865" i="15"/>
  <c r="J864" i="15"/>
  <c r="A864" i="15"/>
  <c r="J863" i="15"/>
  <c r="A863" i="15"/>
  <c r="J862" i="15"/>
  <c r="A862" i="15"/>
  <c r="J861" i="15"/>
  <c r="A861" i="15"/>
  <c r="J860" i="15"/>
  <c r="A860" i="15"/>
  <c r="J859" i="15"/>
  <c r="A859" i="15"/>
  <c r="J858" i="15"/>
  <c r="A858" i="15"/>
  <c r="J857" i="15"/>
  <c r="A857" i="15"/>
  <c r="J856" i="15"/>
  <c r="A856" i="15"/>
  <c r="J855" i="15"/>
  <c r="A855" i="15"/>
  <c r="J854" i="15"/>
  <c r="A854" i="15"/>
  <c r="J853" i="15"/>
  <c r="A853" i="15"/>
  <c r="J852" i="15"/>
  <c r="A852" i="15"/>
  <c r="J851" i="15"/>
  <c r="A851" i="15"/>
  <c r="J850" i="15"/>
  <c r="A850" i="15"/>
  <c r="J849" i="15"/>
  <c r="A849" i="15"/>
  <c r="J848" i="15"/>
  <c r="A848" i="15"/>
  <c r="J847" i="15"/>
  <c r="A847" i="15"/>
  <c r="J846" i="15"/>
  <c r="A846" i="15"/>
  <c r="J845" i="15"/>
  <c r="A845" i="15"/>
  <c r="J844" i="15"/>
  <c r="A844" i="15"/>
  <c r="J843" i="15"/>
  <c r="A843" i="15"/>
  <c r="J842" i="15"/>
  <c r="A842" i="15"/>
  <c r="J841" i="15"/>
  <c r="A841" i="15"/>
  <c r="J840" i="15"/>
  <c r="A840" i="15"/>
  <c r="J839" i="15"/>
  <c r="A839" i="15"/>
  <c r="J838" i="15"/>
  <c r="A838" i="15"/>
  <c r="J837" i="15"/>
  <c r="A837" i="15"/>
  <c r="J836" i="15"/>
  <c r="A836" i="15"/>
  <c r="J835" i="15"/>
  <c r="A835" i="15"/>
  <c r="J834" i="15"/>
  <c r="A834" i="15"/>
  <c r="J833" i="15"/>
  <c r="A833" i="15"/>
  <c r="J832" i="15"/>
  <c r="A832" i="15"/>
  <c r="J831" i="15"/>
  <c r="A831" i="15"/>
  <c r="J830" i="15"/>
  <c r="A830" i="15"/>
  <c r="J829" i="15"/>
  <c r="A829" i="15"/>
  <c r="J828" i="15"/>
  <c r="A828" i="15"/>
  <c r="J827" i="15"/>
  <c r="A827" i="15"/>
  <c r="J826" i="15"/>
  <c r="A826" i="15"/>
  <c r="J825" i="15"/>
  <c r="A825" i="15"/>
  <c r="J824" i="15"/>
  <c r="A824" i="15"/>
  <c r="J823" i="15"/>
  <c r="A823" i="15"/>
  <c r="J822" i="15"/>
  <c r="A822" i="15"/>
  <c r="J821" i="15"/>
  <c r="A821" i="15"/>
  <c r="J820" i="15"/>
  <c r="A820" i="15"/>
  <c r="J819" i="15"/>
  <c r="A819" i="15"/>
  <c r="J818" i="15"/>
  <c r="A818" i="15"/>
  <c r="J817" i="15"/>
  <c r="A817" i="15"/>
  <c r="J816" i="15"/>
  <c r="A816" i="15"/>
  <c r="J815" i="15"/>
  <c r="A815" i="15"/>
  <c r="J814" i="15"/>
  <c r="A814" i="15"/>
  <c r="J813" i="15"/>
  <c r="A813" i="15"/>
  <c r="J812" i="15"/>
  <c r="A812" i="15"/>
  <c r="J811" i="15"/>
  <c r="A811" i="15"/>
  <c r="J810" i="15"/>
  <c r="A810" i="15"/>
  <c r="J809" i="15"/>
  <c r="A809" i="15"/>
  <c r="J808" i="15"/>
  <c r="A808" i="15"/>
  <c r="J807" i="15"/>
  <c r="A807" i="15"/>
  <c r="J806" i="15"/>
  <c r="A806" i="15"/>
  <c r="J805" i="15"/>
  <c r="A805" i="15"/>
  <c r="J804" i="15"/>
  <c r="A804" i="15"/>
  <c r="J803" i="15"/>
  <c r="A803" i="15"/>
  <c r="J802" i="15"/>
  <c r="A802" i="15"/>
  <c r="J801" i="15"/>
  <c r="A801" i="15"/>
  <c r="J800" i="15"/>
  <c r="A800" i="15"/>
  <c r="J799" i="15"/>
  <c r="A799" i="15"/>
  <c r="J798" i="15"/>
  <c r="A798" i="15"/>
  <c r="J797" i="15"/>
  <c r="A797" i="15"/>
  <c r="J796" i="15"/>
  <c r="A796" i="15"/>
  <c r="J795" i="15"/>
  <c r="A795" i="15"/>
  <c r="J794" i="15"/>
  <c r="A794" i="15"/>
  <c r="J793" i="15"/>
  <c r="A793" i="15"/>
  <c r="J792" i="15"/>
  <c r="A792" i="15"/>
  <c r="J791" i="15"/>
  <c r="A791" i="15"/>
  <c r="J790" i="15"/>
  <c r="A790" i="15"/>
  <c r="J789" i="15"/>
  <c r="A789" i="15"/>
  <c r="J788" i="15"/>
  <c r="A788" i="15"/>
  <c r="J787" i="15"/>
  <c r="A787" i="15"/>
  <c r="J786" i="15"/>
  <c r="A786" i="15"/>
  <c r="J785" i="15"/>
  <c r="A785" i="15"/>
  <c r="J784" i="15"/>
  <c r="A784" i="15"/>
  <c r="J783" i="15"/>
  <c r="A783" i="15"/>
  <c r="J782" i="15"/>
  <c r="A782" i="15"/>
  <c r="J781" i="15"/>
  <c r="A781" i="15"/>
  <c r="J780" i="15"/>
  <c r="A780" i="15"/>
  <c r="J779" i="15"/>
  <c r="A779" i="15"/>
  <c r="J778" i="15"/>
  <c r="A778" i="15"/>
  <c r="J777" i="15"/>
  <c r="A777" i="15"/>
  <c r="J776" i="15"/>
  <c r="A776" i="15"/>
  <c r="J775" i="15"/>
  <c r="A775" i="15"/>
  <c r="J774" i="15"/>
  <c r="A774" i="15"/>
  <c r="J773" i="15"/>
  <c r="A773" i="15"/>
  <c r="J772" i="15"/>
  <c r="A772" i="15"/>
  <c r="J771" i="15"/>
  <c r="A771" i="15"/>
  <c r="J770" i="15"/>
  <c r="A770" i="15"/>
  <c r="J769" i="15"/>
  <c r="A769" i="15"/>
  <c r="J768" i="15"/>
  <c r="A768" i="15"/>
  <c r="J767" i="15"/>
  <c r="A767" i="15"/>
  <c r="J766" i="15"/>
  <c r="A766" i="15"/>
  <c r="J765" i="15"/>
  <c r="A765" i="15"/>
  <c r="J764" i="15"/>
  <c r="A764" i="15"/>
  <c r="J763" i="15"/>
  <c r="A763" i="15"/>
  <c r="J762" i="15"/>
  <c r="A762" i="15"/>
  <c r="J761" i="15"/>
  <c r="A761" i="15"/>
  <c r="J760" i="15"/>
  <c r="A760" i="15"/>
  <c r="J759" i="15"/>
  <c r="A759" i="15"/>
  <c r="J758" i="15"/>
  <c r="A758" i="15"/>
  <c r="J757" i="15"/>
  <c r="A757" i="15"/>
  <c r="J756" i="15"/>
  <c r="A756" i="15"/>
  <c r="J755" i="15"/>
  <c r="A755" i="15"/>
  <c r="J754" i="15"/>
  <c r="A754" i="15"/>
  <c r="J753" i="15"/>
  <c r="A753" i="15"/>
  <c r="J752" i="15"/>
  <c r="A752" i="15"/>
  <c r="J751" i="15"/>
  <c r="A751" i="15"/>
  <c r="J750" i="15"/>
  <c r="A750" i="15"/>
  <c r="J749" i="15"/>
  <c r="A749" i="15"/>
  <c r="J748" i="15"/>
  <c r="A748" i="15"/>
  <c r="J747" i="15"/>
  <c r="A747" i="15"/>
  <c r="J746" i="15"/>
  <c r="A746" i="15"/>
  <c r="J745" i="15"/>
  <c r="A745" i="15"/>
  <c r="J744" i="15"/>
  <c r="A744" i="15"/>
  <c r="J743" i="15"/>
  <c r="A743" i="15"/>
  <c r="J742" i="15"/>
  <c r="A742" i="15"/>
  <c r="J741" i="15"/>
  <c r="A741" i="15"/>
  <c r="J740" i="15"/>
  <c r="A740" i="15"/>
  <c r="J739" i="15"/>
  <c r="A739" i="15"/>
  <c r="J738" i="15"/>
  <c r="A738" i="15"/>
  <c r="J737" i="15"/>
  <c r="A737" i="15"/>
  <c r="J736" i="15"/>
  <c r="A736" i="15"/>
  <c r="J735" i="15"/>
  <c r="A735" i="15"/>
  <c r="J734" i="15"/>
  <c r="A734" i="15"/>
  <c r="J733" i="15"/>
  <c r="A733" i="15"/>
  <c r="J732" i="15"/>
  <c r="A732" i="15"/>
  <c r="J731" i="15"/>
  <c r="A731" i="15"/>
  <c r="J730" i="15"/>
  <c r="A730" i="15"/>
  <c r="J729" i="15"/>
  <c r="A729" i="15"/>
  <c r="J728" i="15"/>
  <c r="A728" i="15"/>
  <c r="J727" i="15"/>
  <c r="A727" i="15"/>
  <c r="J726" i="15"/>
  <c r="A726" i="15"/>
  <c r="J725" i="15"/>
  <c r="A725" i="15"/>
  <c r="J724" i="15"/>
  <c r="A724" i="15"/>
  <c r="J723" i="15"/>
  <c r="A723" i="15"/>
  <c r="J722" i="15"/>
  <c r="A722" i="15"/>
  <c r="J721" i="15"/>
  <c r="A721" i="15"/>
  <c r="J720" i="15"/>
  <c r="A720" i="15"/>
  <c r="J719" i="15"/>
  <c r="A719" i="15"/>
  <c r="J718" i="15"/>
  <c r="A718" i="15"/>
  <c r="J717" i="15"/>
  <c r="A717" i="15"/>
  <c r="J716" i="15"/>
  <c r="A716" i="15"/>
  <c r="J715" i="15"/>
  <c r="A715" i="15"/>
  <c r="J714" i="15"/>
  <c r="A714" i="15"/>
  <c r="J713" i="15"/>
  <c r="A713" i="15"/>
  <c r="J712" i="15"/>
  <c r="A712" i="15"/>
  <c r="J711" i="15"/>
  <c r="A711" i="15"/>
  <c r="J710" i="15"/>
  <c r="A710" i="15"/>
  <c r="J709" i="15"/>
  <c r="A709" i="15"/>
  <c r="J708" i="15"/>
  <c r="A708" i="15"/>
  <c r="J707" i="15"/>
  <c r="A707" i="15"/>
  <c r="J706" i="15"/>
  <c r="A706" i="15"/>
  <c r="J705" i="15"/>
  <c r="A705" i="15"/>
  <c r="J704" i="15"/>
  <c r="A704" i="15"/>
  <c r="J703" i="15"/>
  <c r="A703" i="15"/>
  <c r="J702" i="15"/>
  <c r="A702" i="15"/>
  <c r="J701" i="15"/>
  <c r="A701" i="15"/>
  <c r="J700" i="15"/>
  <c r="A700" i="15"/>
  <c r="J699" i="15"/>
  <c r="A699" i="15"/>
  <c r="J698" i="15"/>
  <c r="A698" i="15"/>
  <c r="J697" i="15"/>
  <c r="A697" i="15"/>
  <c r="J696" i="15"/>
  <c r="A696" i="15"/>
  <c r="J695" i="15"/>
  <c r="A695" i="15"/>
  <c r="J694" i="15"/>
  <c r="A694" i="15"/>
  <c r="J693" i="15"/>
  <c r="A693" i="15"/>
  <c r="J692" i="15"/>
  <c r="A692" i="15"/>
  <c r="J691" i="15"/>
  <c r="A691" i="15"/>
  <c r="J690" i="15"/>
  <c r="A690" i="15"/>
  <c r="J689" i="15"/>
  <c r="A689" i="15"/>
  <c r="J688" i="15"/>
  <c r="A688" i="15"/>
  <c r="J687" i="15"/>
  <c r="A687" i="15"/>
  <c r="J686" i="15"/>
  <c r="A686" i="15"/>
  <c r="J685" i="15"/>
  <c r="A685" i="15"/>
  <c r="J684" i="15"/>
  <c r="A684" i="15"/>
  <c r="J683" i="15"/>
  <c r="A683" i="15"/>
  <c r="J682" i="15"/>
  <c r="A682" i="15"/>
  <c r="J681" i="15"/>
  <c r="A681" i="15"/>
  <c r="J680" i="15"/>
  <c r="A680" i="15"/>
  <c r="J679" i="15"/>
  <c r="A679" i="15"/>
  <c r="J678" i="15"/>
  <c r="A678" i="15"/>
  <c r="J677" i="15"/>
  <c r="A677" i="15"/>
  <c r="J676" i="15"/>
  <c r="A676" i="15"/>
  <c r="J675" i="15"/>
  <c r="A675" i="15"/>
  <c r="J674" i="15"/>
  <c r="A674" i="15"/>
  <c r="J673" i="15"/>
  <c r="A673" i="15"/>
  <c r="J672" i="15"/>
  <c r="A672" i="15"/>
  <c r="J671" i="15"/>
  <c r="A671" i="15"/>
  <c r="J670" i="15"/>
  <c r="A670" i="15"/>
  <c r="J669" i="15"/>
  <c r="A669" i="15"/>
  <c r="J668" i="15"/>
  <c r="A668" i="15"/>
  <c r="J667" i="15"/>
  <c r="A667" i="15"/>
  <c r="J666" i="15"/>
  <c r="A666" i="15"/>
  <c r="J665" i="15"/>
  <c r="A665" i="15"/>
  <c r="J664" i="15"/>
  <c r="A664" i="15"/>
  <c r="J663" i="15"/>
  <c r="A663" i="15"/>
  <c r="J662" i="15"/>
  <c r="A662" i="15"/>
  <c r="J661" i="15"/>
  <c r="A661" i="15"/>
  <c r="J660" i="15"/>
  <c r="A660" i="15"/>
  <c r="J659" i="15"/>
  <c r="A659" i="15"/>
  <c r="J658" i="15"/>
  <c r="A658" i="15"/>
  <c r="J657" i="15"/>
  <c r="A657" i="15"/>
  <c r="J656" i="15"/>
  <c r="A656" i="15"/>
  <c r="J655" i="15"/>
  <c r="A655" i="15"/>
  <c r="J654" i="15"/>
  <c r="A654" i="15"/>
  <c r="J653" i="15"/>
  <c r="A653" i="15"/>
  <c r="J652" i="15"/>
  <c r="A652" i="15"/>
  <c r="J651" i="15"/>
  <c r="A651" i="15"/>
  <c r="J650" i="15"/>
  <c r="A650" i="15"/>
  <c r="J649" i="15"/>
  <c r="A649" i="15"/>
  <c r="J648" i="15"/>
  <c r="A648" i="15"/>
  <c r="J647" i="15"/>
  <c r="A647" i="15"/>
  <c r="J646" i="15"/>
  <c r="A646" i="15"/>
  <c r="J645" i="15"/>
  <c r="A645" i="15"/>
  <c r="J644" i="15"/>
  <c r="A644" i="15"/>
  <c r="J643" i="15"/>
  <c r="A643" i="15"/>
  <c r="J642" i="15"/>
  <c r="A642" i="15"/>
  <c r="J641" i="15"/>
  <c r="A641" i="15"/>
  <c r="J640" i="15"/>
  <c r="A640" i="15"/>
  <c r="J639" i="15"/>
  <c r="A639" i="15"/>
  <c r="J638" i="15"/>
  <c r="A638" i="15"/>
  <c r="J637" i="15"/>
  <c r="A637" i="15"/>
  <c r="J636" i="15"/>
  <c r="A636" i="15"/>
  <c r="J635" i="15"/>
  <c r="A635" i="15"/>
  <c r="J634" i="15"/>
  <c r="A634" i="15"/>
  <c r="J633" i="15"/>
  <c r="A633" i="15"/>
  <c r="J632" i="15"/>
  <c r="A632" i="15"/>
  <c r="J631" i="15"/>
  <c r="A631" i="15"/>
  <c r="J630" i="15"/>
  <c r="A630" i="15"/>
  <c r="J629" i="15"/>
  <c r="A629" i="15"/>
  <c r="J628" i="15"/>
  <c r="A628" i="15"/>
  <c r="J627" i="15"/>
  <c r="A627" i="15"/>
  <c r="J626" i="15"/>
  <c r="A626" i="15"/>
  <c r="J625" i="15"/>
  <c r="A625" i="15"/>
  <c r="J624" i="15"/>
  <c r="A624" i="15"/>
  <c r="J623" i="15"/>
  <c r="A623" i="15"/>
  <c r="J622" i="15"/>
  <c r="A622" i="15"/>
  <c r="J621" i="15"/>
  <c r="A621" i="15"/>
  <c r="J620" i="15"/>
  <c r="A620" i="15"/>
  <c r="J619" i="15"/>
  <c r="A619" i="15"/>
  <c r="J618" i="15"/>
  <c r="A618" i="15"/>
  <c r="J617" i="15"/>
  <c r="A617" i="15"/>
  <c r="J616" i="15"/>
  <c r="A616" i="15"/>
  <c r="J615" i="15"/>
  <c r="A615" i="15"/>
  <c r="J614" i="15"/>
  <c r="A614" i="15"/>
  <c r="J613" i="15"/>
  <c r="A613" i="15"/>
  <c r="J612" i="15"/>
  <c r="A612" i="15"/>
  <c r="J611" i="15"/>
  <c r="A611" i="15"/>
  <c r="J610" i="15"/>
  <c r="A610" i="15"/>
  <c r="J609" i="15"/>
  <c r="A609" i="15"/>
  <c r="J608" i="15"/>
  <c r="A608" i="15"/>
  <c r="J607" i="15"/>
  <c r="A607" i="15"/>
  <c r="J606" i="15"/>
  <c r="A606" i="15"/>
  <c r="J605" i="15"/>
  <c r="A605" i="15"/>
  <c r="J604" i="15"/>
  <c r="A604" i="15"/>
  <c r="J603" i="15"/>
  <c r="A603" i="15"/>
  <c r="J602" i="15"/>
  <c r="A602" i="15"/>
  <c r="J601" i="15"/>
  <c r="A601" i="15"/>
  <c r="J600" i="15"/>
  <c r="A600" i="15"/>
  <c r="J599" i="15"/>
  <c r="A599" i="15"/>
  <c r="J598" i="15"/>
  <c r="A598" i="15"/>
  <c r="J597" i="15"/>
  <c r="A597" i="15"/>
  <c r="J596" i="15"/>
  <c r="A596" i="15"/>
  <c r="J595" i="15"/>
  <c r="A595" i="15"/>
  <c r="J594" i="15"/>
  <c r="A594" i="15"/>
  <c r="J593" i="15"/>
  <c r="A593" i="15"/>
  <c r="J592" i="15"/>
  <c r="A592" i="15"/>
  <c r="J591" i="15"/>
  <c r="A591" i="15"/>
  <c r="J590" i="15"/>
  <c r="A590" i="15"/>
  <c r="J589" i="15"/>
  <c r="A589" i="15"/>
  <c r="J588" i="15"/>
  <c r="A588" i="15"/>
  <c r="J587" i="15"/>
  <c r="A587" i="15"/>
  <c r="J586" i="15"/>
  <c r="A586" i="15"/>
  <c r="J585" i="15"/>
  <c r="A585" i="15"/>
  <c r="J584" i="15"/>
  <c r="A584" i="15"/>
  <c r="J583" i="15"/>
  <c r="A583" i="15"/>
  <c r="J582" i="15"/>
  <c r="A582" i="15"/>
  <c r="J581" i="15"/>
  <c r="A581" i="15"/>
  <c r="J580" i="15"/>
  <c r="A580" i="15"/>
  <c r="J579" i="15"/>
  <c r="A579" i="15"/>
  <c r="J578" i="15"/>
  <c r="A578" i="15"/>
  <c r="J577" i="15"/>
  <c r="A577" i="15"/>
  <c r="J576" i="15"/>
  <c r="A576" i="15"/>
  <c r="J575" i="15"/>
  <c r="A575" i="15"/>
  <c r="J574" i="15"/>
  <c r="A574" i="15"/>
  <c r="J573" i="15"/>
  <c r="A573" i="15"/>
  <c r="J572" i="15"/>
  <c r="A572" i="15"/>
  <c r="J571" i="15"/>
  <c r="A571" i="15"/>
  <c r="J570" i="15"/>
  <c r="A570" i="15"/>
  <c r="J569" i="15"/>
  <c r="A569" i="15"/>
  <c r="J568" i="15"/>
  <c r="A568" i="15"/>
  <c r="J567" i="15"/>
  <c r="A567" i="15"/>
  <c r="J566" i="15"/>
  <c r="A566" i="15"/>
  <c r="J565" i="15"/>
  <c r="A565" i="15"/>
  <c r="J564" i="15"/>
  <c r="A564" i="15"/>
  <c r="J563" i="15"/>
  <c r="A563" i="15"/>
  <c r="J562" i="15"/>
  <c r="A562" i="15"/>
  <c r="J561" i="15"/>
  <c r="A561" i="15"/>
  <c r="J560" i="15"/>
  <c r="A560" i="15"/>
  <c r="J559" i="15"/>
  <c r="A559" i="15"/>
  <c r="J558" i="15"/>
  <c r="A558" i="15"/>
  <c r="J557" i="15"/>
  <c r="A557" i="15"/>
  <c r="J556" i="15"/>
  <c r="A556" i="15"/>
  <c r="J555" i="15"/>
  <c r="A555" i="15"/>
  <c r="J554" i="15"/>
  <c r="A554" i="15"/>
  <c r="J553" i="15"/>
  <c r="A553" i="15"/>
  <c r="J552" i="15"/>
  <c r="A552" i="15"/>
  <c r="J551" i="15"/>
  <c r="A551" i="15"/>
  <c r="J550" i="15"/>
  <c r="A550" i="15"/>
  <c r="J549" i="15"/>
  <c r="A549" i="15"/>
  <c r="J548" i="15"/>
  <c r="A548" i="15"/>
  <c r="J547" i="15"/>
  <c r="A547" i="15"/>
  <c r="J546" i="15"/>
  <c r="A546" i="15"/>
  <c r="J545" i="15"/>
  <c r="A545" i="15"/>
  <c r="J544" i="15"/>
  <c r="A544" i="15"/>
  <c r="J543" i="15"/>
  <c r="A543" i="15"/>
  <c r="J542" i="15"/>
  <c r="A542" i="15"/>
  <c r="J541" i="15"/>
  <c r="A541" i="15"/>
  <c r="J540" i="15"/>
  <c r="A540" i="15"/>
  <c r="J539" i="15"/>
  <c r="A539" i="15"/>
  <c r="J538" i="15"/>
  <c r="A538" i="15"/>
  <c r="J537" i="15"/>
  <c r="A537" i="15"/>
  <c r="J536" i="15"/>
  <c r="A536" i="15"/>
  <c r="J535" i="15"/>
  <c r="A535" i="15"/>
  <c r="J534" i="15"/>
  <c r="A534" i="15"/>
  <c r="J533" i="15"/>
  <c r="A533" i="15"/>
  <c r="J532" i="15"/>
  <c r="A532" i="15"/>
  <c r="J531" i="15"/>
  <c r="A531" i="15"/>
  <c r="J530" i="15"/>
  <c r="A530" i="15"/>
  <c r="J529" i="15"/>
  <c r="A529" i="15"/>
  <c r="J528" i="15"/>
  <c r="A528" i="15"/>
  <c r="J527" i="15"/>
  <c r="A527" i="15"/>
  <c r="J526" i="15"/>
  <c r="A526" i="15"/>
  <c r="J525" i="15"/>
  <c r="A525" i="15"/>
  <c r="J524" i="15"/>
  <c r="A524" i="15"/>
  <c r="J523" i="15"/>
  <c r="A523" i="15"/>
  <c r="J522" i="15"/>
  <c r="A522" i="15"/>
  <c r="J521" i="15"/>
  <c r="A521" i="15"/>
  <c r="J520" i="15"/>
  <c r="A520" i="15"/>
  <c r="J519" i="15"/>
  <c r="A519" i="15"/>
  <c r="J518" i="15"/>
  <c r="A518" i="15"/>
  <c r="J517" i="15"/>
  <c r="A517" i="15"/>
  <c r="J516" i="15"/>
  <c r="A516" i="15"/>
  <c r="J515" i="15"/>
  <c r="A515" i="15"/>
  <c r="J514" i="15"/>
  <c r="A514" i="15"/>
  <c r="J513" i="15"/>
  <c r="A513" i="15"/>
  <c r="J512" i="15"/>
  <c r="A512" i="15"/>
  <c r="J511" i="15"/>
  <c r="A511" i="15"/>
  <c r="J510" i="15"/>
  <c r="A510" i="15"/>
  <c r="J509" i="15"/>
  <c r="A509" i="15"/>
  <c r="J508" i="15"/>
  <c r="A508" i="15"/>
  <c r="J507" i="15"/>
  <c r="A507" i="15"/>
  <c r="J506" i="15"/>
  <c r="A506" i="15"/>
  <c r="J505" i="15"/>
  <c r="A505" i="15"/>
  <c r="J504" i="15"/>
  <c r="A504" i="15"/>
  <c r="J503" i="15"/>
  <c r="A503" i="15"/>
  <c r="J502" i="15"/>
  <c r="A502" i="15"/>
  <c r="J501" i="15"/>
  <c r="A501" i="15"/>
  <c r="J500" i="15"/>
  <c r="A500" i="15"/>
  <c r="J499" i="15"/>
  <c r="A499" i="15"/>
  <c r="J498" i="15"/>
  <c r="A498" i="15"/>
  <c r="J497" i="15"/>
  <c r="A497" i="15"/>
  <c r="J496" i="15"/>
  <c r="A496" i="15"/>
  <c r="J495" i="15"/>
  <c r="A495" i="15"/>
  <c r="J494" i="15"/>
  <c r="A494" i="15"/>
  <c r="J493" i="15"/>
  <c r="A493" i="15"/>
  <c r="J492" i="15"/>
  <c r="A492" i="15"/>
  <c r="J491" i="15"/>
  <c r="A491" i="15"/>
  <c r="J490" i="15"/>
  <c r="A490" i="15"/>
  <c r="J489" i="15"/>
  <c r="A489" i="15"/>
  <c r="J488" i="15"/>
  <c r="A488" i="15"/>
  <c r="J487" i="15"/>
  <c r="A487" i="15"/>
  <c r="J486" i="15"/>
  <c r="A486" i="15"/>
  <c r="J485" i="15"/>
  <c r="A485" i="15"/>
  <c r="J484" i="15"/>
  <c r="A484" i="15"/>
  <c r="J483" i="15"/>
  <c r="A483" i="15"/>
  <c r="J482" i="15"/>
  <c r="A482" i="15"/>
  <c r="J481" i="15"/>
  <c r="A481" i="15"/>
  <c r="J480" i="15"/>
  <c r="A480" i="15"/>
  <c r="J479" i="15"/>
  <c r="A479" i="15"/>
  <c r="J478" i="15"/>
  <c r="A478" i="15"/>
  <c r="J477" i="15"/>
  <c r="A477" i="15"/>
  <c r="J476" i="15"/>
  <c r="A476" i="15"/>
  <c r="J475" i="15"/>
  <c r="A475" i="15"/>
  <c r="J474" i="15"/>
  <c r="A474" i="15"/>
  <c r="J473" i="15"/>
  <c r="A473" i="15"/>
  <c r="J472" i="15"/>
  <c r="A472" i="15"/>
  <c r="J471" i="15"/>
  <c r="A471" i="15"/>
  <c r="J470" i="15"/>
  <c r="A470" i="15"/>
  <c r="J469" i="15"/>
  <c r="A469" i="15"/>
  <c r="J468" i="15"/>
  <c r="A468" i="15"/>
  <c r="J467" i="15"/>
  <c r="A467" i="15"/>
  <c r="J466" i="15"/>
  <c r="A466" i="15"/>
  <c r="J465" i="15"/>
  <c r="A465" i="15"/>
  <c r="J464" i="15"/>
  <c r="A464" i="15"/>
  <c r="J463" i="15"/>
  <c r="A463" i="15"/>
  <c r="J462" i="15"/>
  <c r="A462" i="15"/>
  <c r="J461" i="15"/>
  <c r="A461" i="15"/>
  <c r="J460" i="15"/>
  <c r="A460" i="15"/>
  <c r="J459" i="15"/>
  <c r="A459" i="15"/>
  <c r="J458" i="15"/>
  <c r="A458" i="15"/>
  <c r="J457" i="15"/>
  <c r="A457" i="15"/>
  <c r="J456" i="15"/>
  <c r="A456" i="15"/>
  <c r="J455" i="15"/>
  <c r="A455" i="15"/>
  <c r="J454" i="15"/>
  <c r="A454" i="15"/>
  <c r="J453" i="15"/>
  <c r="A453" i="15"/>
  <c r="J452" i="15"/>
  <c r="A452" i="15"/>
  <c r="J451" i="15"/>
  <c r="A451" i="15"/>
  <c r="J450" i="15"/>
  <c r="A450" i="15"/>
  <c r="J449" i="15"/>
  <c r="A449" i="15"/>
  <c r="J448" i="15"/>
  <c r="A448" i="15"/>
  <c r="J447" i="15"/>
  <c r="A447" i="15"/>
  <c r="J446" i="15"/>
  <c r="A446" i="15"/>
  <c r="J445" i="15"/>
  <c r="A445" i="15"/>
  <c r="J444" i="15"/>
  <c r="A444" i="15"/>
  <c r="J443" i="15"/>
  <c r="A443" i="15"/>
  <c r="J442" i="15"/>
  <c r="A442" i="15"/>
  <c r="J441" i="15"/>
  <c r="A441" i="15"/>
  <c r="J440" i="15"/>
  <c r="A440" i="15"/>
  <c r="J439" i="15"/>
  <c r="A439" i="15"/>
  <c r="J438" i="15"/>
  <c r="A438" i="15"/>
  <c r="J437" i="15"/>
  <c r="A437" i="15"/>
  <c r="J436" i="15"/>
  <c r="A436" i="15"/>
  <c r="J435" i="15"/>
  <c r="A435" i="15"/>
  <c r="J434" i="15"/>
  <c r="A434" i="15"/>
  <c r="J433" i="15"/>
  <c r="A433" i="15"/>
  <c r="J432" i="15"/>
  <c r="A432" i="15"/>
  <c r="J431" i="15"/>
  <c r="A431" i="15"/>
  <c r="J430" i="15"/>
  <c r="A430" i="15"/>
  <c r="J429" i="15"/>
  <c r="A429" i="15"/>
  <c r="J428" i="15"/>
  <c r="A428" i="15"/>
  <c r="J427" i="15"/>
  <c r="A427" i="15"/>
  <c r="J426" i="15"/>
  <c r="A426" i="15"/>
  <c r="J425" i="15"/>
  <c r="A425" i="15"/>
  <c r="J424" i="15"/>
  <c r="A424" i="15"/>
  <c r="J423" i="15"/>
  <c r="A423" i="15"/>
  <c r="J422" i="15"/>
  <c r="A422" i="15"/>
  <c r="J421" i="15"/>
  <c r="A421" i="15"/>
  <c r="J420" i="15"/>
  <c r="A420" i="15"/>
  <c r="J419" i="15"/>
  <c r="A419" i="15"/>
  <c r="J418" i="15"/>
  <c r="A418" i="15"/>
  <c r="J417" i="15"/>
  <c r="A417" i="15"/>
  <c r="J416" i="15"/>
  <c r="A416" i="15"/>
  <c r="J415" i="15"/>
  <c r="A415" i="15"/>
  <c r="J414" i="15"/>
  <c r="A414" i="15"/>
  <c r="J413" i="15"/>
  <c r="A413" i="15"/>
  <c r="J412" i="15"/>
  <c r="A412" i="15"/>
  <c r="J411" i="15"/>
  <c r="A411" i="15"/>
  <c r="J410" i="15"/>
  <c r="A410" i="15"/>
  <c r="J409" i="15"/>
  <c r="A409" i="15"/>
  <c r="J408" i="15"/>
  <c r="A408" i="15"/>
  <c r="J407" i="15"/>
  <c r="A407" i="15"/>
  <c r="J406" i="15"/>
  <c r="A406" i="15"/>
  <c r="J405" i="15"/>
  <c r="A405" i="15"/>
  <c r="J404" i="15"/>
  <c r="A404" i="15"/>
  <c r="J403" i="15"/>
  <c r="A403" i="15"/>
  <c r="J402" i="15"/>
  <c r="A402" i="15"/>
  <c r="J401" i="15"/>
  <c r="A401" i="15"/>
  <c r="J400" i="15"/>
  <c r="A400" i="15"/>
  <c r="J399" i="15"/>
  <c r="A399" i="15"/>
  <c r="J398" i="15"/>
  <c r="A398" i="15"/>
  <c r="J397" i="15"/>
  <c r="A397" i="15"/>
  <c r="J396" i="15"/>
  <c r="A396" i="15"/>
  <c r="J395" i="15"/>
  <c r="A395" i="15"/>
  <c r="J394" i="15"/>
  <c r="A394" i="15"/>
  <c r="J393" i="15"/>
  <c r="A393" i="15"/>
  <c r="J392" i="15"/>
  <c r="A392" i="15"/>
  <c r="J391" i="15"/>
  <c r="A391" i="15"/>
  <c r="J390" i="15"/>
  <c r="A390" i="15"/>
  <c r="J389" i="15"/>
  <c r="A389" i="15"/>
  <c r="J388" i="15"/>
  <c r="A388" i="15"/>
  <c r="J387" i="15"/>
  <c r="A387" i="15"/>
  <c r="J386" i="15"/>
  <c r="A386" i="15"/>
  <c r="J385" i="15"/>
  <c r="A385" i="15"/>
  <c r="J384" i="15"/>
  <c r="A384" i="15"/>
  <c r="J383" i="15"/>
  <c r="A383" i="15"/>
  <c r="J382" i="15"/>
  <c r="A382" i="15"/>
  <c r="J381" i="15"/>
  <c r="A381" i="15"/>
  <c r="J380" i="15"/>
  <c r="A380" i="15"/>
  <c r="J379" i="15"/>
  <c r="A379" i="15"/>
  <c r="J378" i="15"/>
  <c r="A378" i="15"/>
  <c r="J377" i="15"/>
  <c r="A377" i="15"/>
  <c r="J376" i="15"/>
  <c r="A376" i="15"/>
  <c r="J375" i="15"/>
  <c r="A375" i="15"/>
  <c r="J374" i="15"/>
  <c r="A374" i="15"/>
  <c r="J373" i="15"/>
  <c r="A373" i="15"/>
  <c r="J372" i="15"/>
  <c r="A372" i="15"/>
  <c r="J371" i="15"/>
  <c r="A371" i="15"/>
  <c r="J370" i="15"/>
  <c r="A370" i="15"/>
  <c r="J369" i="15"/>
  <c r="A369" i="15"/>
  <c r="J368" i="15"/>
  <c r="A368" i="15"/>
  <c r="J367" i="15"/>
  <c r="A367" i="15"/>
  <c r="J366" i="15"/>
  <c r="A366" i="15"/>
  <c r="J365" i="15"/>
  <c r="A365" i="15"/>
  <c r="J364" i="15"/>
  <c r="A364" i="15"/>
  <c r="J363" i="15"/>
  <c r="A363" i="15"/>
  <c r="J362" i="15"/>
  <c r="A362" i="15"/>
  <c r="J361" i="15"/>
  <c r="A361" i="15"/>
  <c r="J360" i="15"/>
  <c r="A360" i="15"/>
  <c r="J359" i="15"/>
  <c r="A359" i="15"/>
  <c r="J358" i="15"/>
  <c r="A358" i="15"/>
  <c r="J357" i="15"/>
  <c r="A357" i="15"/>
  <c r="J356" i="15"/>
  <c r="A356" i="15"/>
  <c r="J355" i="15"/>
  <c r="A355" i="15"/>
  <c r="J354" i="15"/>
  <c r="A354" i="15"/>
  <c r="J353" i="15"/>
  <c r="A353" i="15"/>
  <c r="J352" i="15"/>
  <c r="A352" i="15"/>
  <c r="J351" i="15"/>
  <c r="A351" i="15"/>
  <c r="J350" i="15"/>
  <c r="A350" i="15"/>
  <c r="J349" i="15"/>
  <c r="A349" i="15"/>
  <c r="J348" i="15"/>
  <c r="A348" i="15"/>
  <c r="J347" i="15"/>
  <c r="A347" i="15"/>
  <c r="J346" i="15"/>
  <c r="A346" i="15"/>
  <c r="J345" i="15"/>
  <c r="A345" i="15"/>
  <c r="J344" i="15"/>
  <c r="A344" i="15"/>
  <c r="J343" i="15"/>
  <c r="A343" i="15"/>
  <c r="J342" i="15"/>
  <c r="A342" i="15"/>
  <c r="J341" i="15"/>
  <c r="A341" i="15"/>
  <c r="J340" i="15"/>
  <c r="A340" i="15"/>
  <c r="J339" i="15"/>
  <c r="A339" i="15"/>
  <c r="J338" i="15"/>
  <c r="A338" i="15"/>
  <c r="J337" i="15"/>
  <c r="A337" i="15"/>
  <c r="J336" i="15"/>
  <c r="A336" i="15"/>
  <c r="J335" i="15"/>
  <c r="A335" i="15"/>
  <c r="J334" i="15"/>
  <c r="A334" i="15"/>
  <c r="J333" i="15"/>
  <c r="A333" i="15"/>
  <c r="J332" i="15"/>
  <c r="A332" i="15"/>
  <c r="J331" i="15"/>
  <c r="A331" i="15"/>
  <c r="J330" i="15"/>
  <c r="A330" i="15"/>
  <c r="J329" i="15"/>
  <c r="A329" i="15"/>
  <c r="J328" i="15"/>
  <c r="A328" i="15"/>
  <c r="J327" i="15"/>
  <c r="A327" i="15"/>
  <c r="J326" i="15"/>
  <c r="A326" i="15"/>
  <c r="J325" i="15"/>
  <c r="A325" i="15"/>
  <c r="J324" i="15"/>
  <c r="A324" i="15"/>
  <c r="J323" i="15"/>
  <c r="A323" i="15"/>
  <c r="J322" i="15"/>
  <c r="A322" i="15"/>
  <c r="J321" i="15"/>
  <c r="A321" i="15"/>
  <c r="J320" i="15"/>
  <c r="A320" i="15"/>
  <c r="J319" i="15"/>
  <c r="A319" i="15"/>
  <c r="J318" i="15"/>
  <c r="A318" i="15"/>
  <c r="J317" i="15"/>
  <c r="A317" i="15"/>
  <c r="J316" i="15"/>
  <c r="A316" i="15"/>
  <c r="J315" i="15"/>
  <c r="A315" i="15"/>
  <c r="J314" i="15"/>
  <c r="A314" i="15"/>
  <c r="J313" i="15"/>
  <c r="A313" i="15"/>
  <c r="J312" i="15"/>
  <c r="A312" i="15"/>
  <c r="J311" i="15"/>
  <c r="A311" i="15"/>
  <c r="J310" i="15"/>
  <c r="A310" i="15"/>
  <c r="J309" i="15"/>
  <c r="A309" i="15"/>
  <c r="J308" i="15"/>
  <c r="A308" i="15"/>
  <c r="J307" i="15"/>
  <c r="A307" i="15"/>
  <c r="J306" i="15"/>
  <c r="A306" i="15"/>
  <c r="J305" i="15"/>
  <c r="A305" i="15"/>
  <c r="J304" i="15"/>
  <c r="A304" i="15"/>
  <c r="J303" i="15"/>
  <c r="A303" i="15"/>
  <c r="J302" i="15"/>
  <c r="A302" i="15"/>
  <c r="J301" i="15"/>
  <c r="A301" i="15"/>
  <c r="J300" i="15"/>
  <c r="A300" i="15"/>
  <c r="J299" i="15"/>
  <c r="A299" i="15"/>
  <c r="J298" i="15"/>
  <c r="A298" i="15"/>
  <c r="J297" i="15"/>
  <c r="A297" i="15"/>
  <c r="J296" i="15"/>
  <c r="A296" i="15"/>
  <c r="J295" i="15"/>
  <c r="A295" i="15"/>
  <c r="J294" i="15"/>
  <c r="A294" i="15"/>
  <c r="J293" i="15"/>
  <c r="A293" i="15"/>
  <c r="J292" i="15"/>
  <c r="A292" i="15"/>
  <c r="J291" i="15"/>
  <c r="A291" i="15"/>
  <c r="J290" i="15"/>
  <c r="A290" i="15"/>
  <c r="J289" i="15"/>
  <c r="A289" i="15"/>
  <c r="J288" i="15"/>
  <c r="A288" i="15"/>
  <c r="J287" i="15"/>
  <c r="A287" i="15"/>
  <c r="J286" i="15"/>
  <c r="A286" i="15"/>
  <c r="J285" i="15"/>
  <c r="A285" i="15"/>
  <c r="J284" i="15"/>
  <c r="A284" i="15"/>
  <c r="J283" i="15"/>
  <c r="A283" i="15"/>
  <c r="J282" i="15"/>
  <c r="A282" i="15"/>
  <c r="J281" i="15"/>
  <c r="A281" i="15"/>
  <c r="J280" i="15"/>
  <c r="A280" i="15"/>
  <c r="J279" i="15"/>
  <c r="A279" i="15"/>
  <c r="J278" i="15"/>
  <c r="A278" i="15"/>
  <c r="J277" i="15"/>
  <c r="A277" i="15"/>
  <c r="J276" i="15"/>
  <c r="A276" i="15"/>
  <c r="J275" i="15"/>
  <c r="A275" i="15"/>
  <c r="J274" i="15"/>
  <c r="A274" i="15"/>
  <c r="J273" i="15"/>
  <c r="A273" i="15"/>
  <c r="J272" i="15"/>
  <c r="A272" i="15"/>
  <c r="J271" i="15"/>
  <c r="A271" i="15"/>
  <c r="J270" i="15"/>
  <c r="A270" i="15"/>
  <c r="J269" i="15"/>
  <c r="A269" i="15"/>
  <c r="J268" i="15"/>
  <c r="A268" i="15"/>
  <c r="J267" i="15"/>
  <c r="A267" i="15"/>
  <c r="J266" i="15"/>
  <c r="A266" i="15"/>
  <c r="J265" i="15"/>
  <c r="A265" i="15"/>
  <c r="J264" i="15"/>
  <c r="A264" i="15"/>
  <c r="J263" i="15"/>
  <c r="A263" i="15"/>
  <c r="J262" i="15"/>
  <c r="A262" i="15"/>
  <c r="J261" i="15"/>
  <c r="A261" i="15"/>
  <c r="J260" i="15"/>
  <c r="A260" i="15"/>
  <c r="J259" i="15"/>
  <c r="A259" i="15"/>
  <c r="J258" i="15"/>
  <c r="A258" i="15"/>
  <c r="J257" i="15"/>
  <c r="A257" i="15"/>
  <c r="J256" i="15"/>
  <c r="A256" i="15"/>
  <c r="J255" i="15"/>
  <c r="A255" i="15"/>
  <c r="J254" i="15"/>
  <c r="A254" i="15"/>
  <c r="J253" i="15"/>
  <c r="A253" i="15"/>
  <c r="J252" i="15"/>
  <c r="A252" i="15"/>
  <c r="J251" i="15"/>
  <c r="A251" i="15"/>
  <c r="J250" i="15"/>
  <c r="A250" i="15"/>
  <c r="J249" i="15"/>
  <c r="A249" i="15"/>
  <c r="J248" i="15"/>
  <c r="A248" i="15"/>
  <c r="J247" i="15"/>
  <c r="A247" i="15"/>
  <c r="J246" i="15"/>
  <c r="A246" i="15"/>
  <c r="J245" i="15"/>
  <c r="A245" i="15"/>
  <c r="J244" i="15"/>
  <c r="A244" i="15"/>
  <c r="J243" i="15"/>
  <c r="A243" i="15"/>
  <c r="J242" i="15"/>
  <c r="A242" i="15"/>
  <c r="J241" i="15"/>
  <c r="A241" i="15"/>
  <c r="J240" i="15"/>
  <c r="A240" i="15"/>
  <c r="J239" i="15"/>
  <c r="A239" i="15"/>
  <c r="J238" i="15"/>
  <c r="A238" i="15"/>
  <c r="J237" i="15"/>
  <c r="A237" i="15"/>
  <c r="J236" i="15"/>
  <c r="A236" i="15"/>
  <c r="J235" i="15"/>
  <c r="A235" i="15"/>
  <c r="J234" i="15"/>
  <c r="A234" i="15"/>
  <c r="J233" i="15"/>
  <c r="A233" i="15"/>
  <c r="J232" i="15"/>
  <c r="A232" i="15"/>
  <c r="J231" i="15"/>
  <c r="A231" i="15"/>
  <c r="J230" i="15"/>
  <c r="A230" i="15"/>
  <c r="J229" i="15"/>
  <c r="A229" i="15"/>
  <c r="J228" i="15"/>
  <c r="A228" i="15"/>
  <c r="J227" i="15"/>
  <c r="A227" i="15"/>
  <c r="J226" i="15"/>
  <c r="A226" i="15"/>
  <c r="J225" i="15"/>
  <c r="A225" i="15"/>
  <c r="J224" i="15"/>
  <c r="A224" i="15"/>
  <c r="J223" i="15"/>
  <c r="A223" i="15"/>
  <c r="J222" i="15"/>
  <c r="A222" i="15"/>
  <c r="J221" i="15"/>
  <c r="A221" i="15"/>
  <c r="J220" i="15"/>
  <c r="A220" i="15"/>
  <c r="J219" i="15"/>
  <c r="A219" i="15"/>
  <c r="J218" i="15"/>
  <c r="A218" i="15"/>
  <c r="J217" i="15"/>
  <c r="A217" i="15"/>
  <c r="J216" i="15"/>
  <c r="A216" i="15"/>
  <c r="J215" i="15"/>
  <c r="A215" i="15"/>
  <c r="J214" i="15"/>
  <c r="A214" i="15"/>
  <c r="J213" i="15"/>
  <c r="A213" i="15"/>
  <c r="J212" i="15"/>
  <c r="A212" i="15"/>
  <c r="J211" i="15"/>
  <c r="A211" i="15"/>
  <c r="J210" i="15"/>
  <c r="A210" i="15"/>
  <c r="J209" i="15"/>
  <c r="A209" i="15"/>
  <c r="J208" i="15"/>
  <c r="A208" i="15"/>
  <c r="J207" i="15"/>
  <c r="A207" i="15"/>
  <c r="J206" i="15"/>
  <c r="A206" i="15"/>
  <c r="J205" i="15"/>
  <c r="A205" i="15"/>
  <c r="J204" i="15"/>
  <c r="A204" i="15"/>
  <c r="J203" i="15"/>
  <c r="A203" i="15"/>
  <c r="J202" i="15"/>
  <c r="A202" i="15"/>
  <c r="J201" i="15"/>
  <c r="A201" i="15"/>
  <c r="J200" i="15"/>
  <c r="A200" i="15"/>
  <c r="J199" i="15"/>
  <c r="A199" i="15"/>
  <c r="J198" i="15"/>
  <c r="A198" i="15"/>
  <c r="J197" i="15"/>
  <c r="A197" i="15"/>
  <c r="J196" i="15"/>
  <c r="A196" i="15"/>
  <c r="J195" i="15"/>
  <c r="A195" i="15"/>
  <c r="J194" i="15"/>
  <c r="A194" i="15"/>
  <c r="J193" i="15"/>
  <c r="A193" i="15"/>
  <c r="J192" i="15"/>
  <c r="A192" i="15"/>
  <c r="J191" i="15"/>
  <c r="A191" i="15"/>
  <c r="J190" i="15"/>
  <c r="A190" i="15"/>
  <c r="J189" i="15"/>
  <c r="A189" i="15"/>
  <c r="J188" i="15"/>
  <c r="A188" i="15"/>
  <c r="J187" i="15"/>
  <c r="A187" i="15"/>
  <c r="J186" i="15"/>
  <c r="A186" i="15"/>
  <c r="J185" i="15"/>
  <c r="A185" i="15"/>
  <c r="J184" i="15"/>
  <c r="A184" i="15"/>
  <c r="J183" i="15"/>
  <c r="A183" i="15"/>
  <c r="J182" i="15"/>
  <c r="A182" i="15"/>
  <c r="J181" i="15"/>
  <c r="A181" i="15"/>
  <c r="J180" i="15"/>
  <c r="A180" i="15"/>
  <c r="J179" i="15"/>
  <c r="A179" i="15"/>
  <c r="J178" i="15"/>
  <c r="A178" i="15"/>
  <c r="J177" i="15"/>
  <c r="A177" i="15"/>
  <c r="J176" i="15"/>
  <c r="A176" i="15"/>
  <c r="J175" i="15"/>
  <c r="A175" i="15"/>
  <c r="J174" i="15"/>
  <c r="A174" i="15"/>
  <c r="J173" i="15"/>
  <c r="A173" i="15"/>
  <c r="J172" i="15"/>
  <c r="A172" i="15"/>
  <c r="J171" i="15"/>
  <c r="A171" i="15"/>
  <c r="J170" i="15"/>
  <c r="A170" i="15"/>
  <c r="J169" i="15"/>
  <c r="A169" i="15"/>
  <c r="J168" i="15"/>
  <c r="A168" i="15"/>
  <c r="J167" i="15"/>
  <c r="A167" i="15"/>
  <c r="J166" i="15"/>
  <c r="A166" i="15"/>
  <c r="J165" i="15"/>
  <c r="A165" i="15"/>
  <c r="J164" i="15"/>
  <c r="A164" i="15"/>
  <c r="J163" i="15"/>
  <c r="A163" i="15"/>
  <c r="J162" i="15"/>
  <c r="A162" i="15"/>
  <c r="J161" i="15"/>
  <c r="A161" i="15"/>
  <c r="J160" i="15"/>
  <c r="A160" i="15"/>
  <c r="J159" i="15"/>
  <c r="A159" i="15"/>
  <c r="J158" i="15"/>
  <c r="A158" i="15"/>
  <c r="J157" i="15"/>
  <c r="A157" i="15"/>
  <c r="J156" i="15"/>
  <c r="A156" i="15"/>
  <c r="J155" i="15"/>
  <c r="A155" i="15"/>
  <c r="J154" i="15"/>
  <c r="A154" i="15"/>
  <c r="J153" i="15"/>
  <c r="A153" i="15"/>
  <c r="J152" i="15"/>
  <c r="A152" i="15"/>
  <c r="J151" i="15"/>
  <c r="A151" i="15"/>
  <c r="J150" i="15"/>
  <c r="A150" i="15"/>
  <c r="J149" i="15"/>
  <c r="A149" i="15"/>
  <c r="J148" i="15"/>
  <c r="A148" i="15"/>
  <c r="J147" i="15"/>
  <c r="A147" i="15"/>
  <c r="J146" i="15"/>
  <c r="A146" i="15"/>
  <c r="J145" i="15"/>
  <c r="A145" i="15"/>
  <c r="J144" i="15"/>
  <c r="A144" i="15"/>
  <c r="J143" i="15"/>
  <c r="A143" i="15"/>
  <c r="J142" i="15"/>
  <c r="A142" i="15"/>
  <c r="J141" i="15"/>
  <c r="A141" i="15"/>
  <c r="J140" i="15"/>
  <c r="A140" i="15"/>
  <c r="J139" i="15"/>
  <c r="A139" i="15"/>
  <c r="J138" i="15"/>
  <c r="A138" i="15"/>
  <c r="J137" i="15"/>
  <c r="A137" i="15"/>
  <c r="J136" i="15"/>
  <c r="A136" i="15"/>
  <c r="J135" i="15"/>
  <c r="A135" i="15"/>
  <c r="J134" i="15"/>
  <c r="A134" i="15"/>
  <c r="J133" i="15"/>
  <c r="A133" i="15"/>
  <c r="J132" i="15"/>
  <c r="A132" i="15"/>
  <c r="J131" i="15"/>
  <c r="A131" i="15"/>
  <c r="J130" i="15"/>
  <c r="A130" i="15"/>
  <c r="J129" i="15"/>
  <c r="A129" i="15"/>
  <c r="J128" i="15"/>
  <c r="A128" i="15"/>
  <c r="J127" i="15"/>
  <c r="A127" i="15"/>
  <c r="J126" i="15"/>
  <c r="A126" i="15"/>
  <c r="J125" i="15"/>
  <c r="A125" i="15"/>
  <c r="J124" i="15"/>
  <c r="A124" i="15"/>
  <c r="J123" i="15"/>
  <c r="A123" i="15"/>
  <c r="J122" i="15"/>
  <c r="A122" i="15"/>
  <c r="J121" i="15"/>
  <c r="A121" i="15"/>
  <c r="J120" i="15"/>
  <c r="A120" i="15"/>
  <c r="J119" i="15"/>
  <c r="A119" i="15"/>
  <c r="J118" i="15"/>
  <c r="A118" i="15"/>
  <c r="J117" i="15"/>
  <c r="A117" i="15"/>
  <c r="J116" i="15"/>
  <c r="A116" i="15"/>
  <c r="J115" i="15"/>
  <c r="A115" i="15"/>
  <c r="J114" i="15"/>
  <c r="A114" i="15"/>
  <c r="J113" i="15"/>
  <c r="A113" i="15"/>
  <c r="J112" i="15"/>
  <c r="A112" i="15"/>
  <c r="J111" i="15"/>
  <c r="A111" i="15"/>
  <c r="J110" i="15"/>
  <c r="A110" i="15"/>
  <c r="J109" i="15"/>
  <c r="A109" i="15"/>
  <c r="J108" i="15"/>
  <c r="A108" i="15"/>
  <c r="J107" i="15"/>
  <c r="A107" i="15"/>
  <c r="J106" i="15"/>
  <c r="A106" i="15"/>
  <c r="J105" i="15"/>
  <c r="A105" i="15"/>
  <c r="J104" i="15"/>
  <c r="A104" i="15"/>
  <c r="J103" i="15"/>
  <c r="A103" i="15"/>
  <c r="J102" i="15"/>
  <c r="A102" i="15"/>
  <c r="J101" i="15"/>
  <c r="A101" i="15"/>
  <c r="J100" i="15"/>
  <c r="A100" i="15"/>
  <c r="J99" i="15"/>
  <c r="A99" i="15"/>
  <c r="J98" i="15"/>
  <c r="A98" i="15"/>
  <c r="J97" i="15"/>
  <c r="A97" i="15"/>
  <c r="J96" i="15"/>
  <c r="A96" i="15"/>
  <c r="J95" i="15"/>
  <c r="A95" i="15"/>
  <c r="J94" i="15"/>
  <c r="A94" i="15"/>
  <c r="J93" i="15"/>
  <c r="A93" i="15"/>
  <c r="J92" i="15"/>
  <c r="A92" i="15"/>
  <c r="J91" i="15"/>
  <c r="A91" i="15"/>
  <c r="J90" i="15"/>
  <c r="A90" i="15"/>
  <c r="J89" i="15"/>
  <c r="A89" i="15"/>
  <c r="J88" i="15"/>
  <c r="A88" i="15"/>
  <c r="J87" i="15"/>
  <c r="A87" i="15"/>
  <c r="J86" i="15"/>
  <c r="A86" i="15"/>
  <c r="J85" i="15"/>
  <c r="A85" i="15"/>
  <c r="J84" i="15"/>
  <c r="A84" i="15"/>
  <c r="J83" i="15"/>
  <c r="A83" i="15"/>
  <c r="J82" i="15"/>
  <c r="A82" i="15"/>
  <c r="J81" i="15"/>
  <c r="A81" i="15"/>
  <c r="J80" i="15"/>
  <c r="A80" i="15"/>
  <c r="J79" i="15"/>
  <c r="A79" i="15"/>
  <c r="J78" i="15"/>
  <c r="A78" i="15"/>
  <c r="J77" i="15"/>
  <c r="A77" i="15"/>
  <c r="J76" i="15"/>
  <c r="A76" i="15"/>
  <c r="J75" i="15"/>
  <c r="A75" i="15"/>
  <c r="J74" i="15"/>
  <c r="A74" i="15"/>
  <c r="J73" i="15"/>
  <c r="A73" i="15"/>
  <c r="J72" i="15"/>
  <c r="A72" i="15"/>
  <c r="J71" i="15"/>
  <c r="A71" i="15"/>
  <c r="J70" i="15"/>
  <c r="A70" i="15"/>
  <c r="J69" i="15"/>
  <c r="A69" i="15"/>
  <c r="J68" i="15"/>
  <c r="A68" i="15"/>
  <c r="J67" i="15"/>
  <c r="A67" i="15"/>
  <c r="J66" i="15"/>
  <c r="A66" i="15"/>
  <c r="J65" i="15"/>
  <c r="A65" i="15"/>
  <c r="J64" i="15"/>
  <c r="A64" i="15"/>
  <c r="J63" i="15"/>
  <c r="A63" i="15"/>
  <c r="J62" i="15"/>
  <c r="A62" i="15"/>
  <c r="J61" i="15"/>
  <c r="A61" i="15"/>
  <c r="J60" i="15"/>
  <c r="A60" i="15"/>
  <c r="J59" i="15"/>
  <c r="A59" i="15"/>
  <c r="J58" i="15"/>
  <c r="A58" i="15"/>
  <c r="J57" i="15"/>
  <c r="A57" i="15"/>
  <c r="J56" i="15"/>
  <c r="A56" i="15"/>
  <c r="J55" i="15"/>
  <c r="A55" i="15"/>
  <c r="J54" i="15"/>
  <c r="A54" i="15"/>
  <c r="J53" i="15"/>
  <c r="A53" i="15"/>
  <c r="J52" i="15"/>
  <c r="A52" i="15"/>
  <c r="J51" i="15"/>
  <c r="A51" i="15"/>
  <c r="J50" i="15"/>
  <c r="A50" i="15"/>
  <c r="J49" i="15"/>
  <c r="A49" i="15"/>
  <c r="J48" i="15"/>
  <c r="A48" i="15"/>
  <c r="J47" i="15"/>
  <c r="A47" i="15"/>
  <c r="J46" i="15"/>
  <c r="A46" i="15"/>
  <c r="J45" i="15"/>
  <c r="A45" i="15"/>
  <c r="J44" i="15"/>
  <c r="A44" i="15"/>
  <c r="J43" i="15"/>
  <c r="A43" i="15"/>
  <c r="J42" i="15"/>
  <c r="A42" i="15"/>
  <c r="J41" i="15"/>
  <c r="A41" i="15"/>
  <c r="J40" i="15"/>
  <c r="A40" i="15"/>
  <c r="J39" i="15"/>
  <c r="A39" i="15"/>
  <c r="J38" i="15"/>
  <c r="A38" i="15"/>
  <c r="J37" i="15"/>
  <c r="A37" i="15"/>
  <c r="J36" i="15"/>
  <c r="A36" i="15"/>
  <c r="J35" i="15"/>
  <c r="A35" i="15"/>
  <c r="J34" i="15"/>
  <c r="A34" i="15"/>
  <c r="J33" i="15"/>
  <c r="A33" i="15"/>
  <c r="J32" i="15"/>
  <c r="A32" i="15"/>
  <c r="J31" i="15"/>
  <c r="A31" i="15"/>
  <c r="J30" i="15"/>
  <c r="A30" i="15"/>
  <c r="J29" i="15"/>
  <c r="A29" i="15"/>
  <c r="J28" i="15"/>
  <c r="A28" i="15"/>
  <c r="J27" i="15"/>
  <c r="A27" i="15"/>
  <c r="J26" i="15"/>
  <c r="A26" i="15"/>
  <c r="J25" i="15"/>
  <c r="A25" i="15"/>
  <c r="J24" i="15"/>
  <c r="A24" i="15"/>
  <c r="J23" i="15"/>
  <c r="A23" i="15"/>
  <c r="J22" i="15"/>
  <c r="A22" i="15"/>
  <c r="J21" i="15"/>
  <c r="A21" i="15"/>
  <c r="J20" i="15"/>
  <c r="A20" i="15"/>
  <c r="J19" i="15"/>
  <c r="A19" i="15"/>
  <c r="J18" i="15"/>
  <c r="A18" i="15"/>
  <c r="J17" i="15"/>
  <c r="A17" i="15"/>
  <c r="J16" i="15"/>
  <c r="A16" i="15"/>
  <c r="J15" i="15"/>
  <c r="A15" i="15"/>
  <c r="J14" i="15"/>
  <c r="A14" i="15"/>
  <c r="J13" i="15"/>
  <c r="A13" i="15"/>
  <c r="J12" i="15"/>
  <c r="A12" i="15"/>
  <c r="J11" i="15"/>
  <c r="A11" i="15"/>
  <c r="J10" i="15"/>
  <c r="A10" i="15"/>
  <c r="J9" i="15"/>
  <c r="A9" i="15"/>
  <c r="A8" i="15"/>
  <c r="A7" i="15"/>
  <c r="J6" i="15"/>
  <c r="A6" i="15"/>
  <c r="J5" i="15"/>
  <c r="A5" i="15"/>
  <c r="J4" i="15"/>
  <c r="A4" i="15"/>
  <c r="A2" i="15"/>
  <c r="A1" i="15"/>
  <c r="J2000" i="14"/>
  <c r="A2000" i="14"/>
  <c r="J1999" i="14"/>
  <c r="A1999" i="14"/>
  <c r="J1998" i="14"/>
  <c r="A1998" i="14"/>
  <c r="J1997" i="14"/>
  <c r="A1997" i="14"/>
  <c r="J1996" i="14"/>
  <c r="A1996" i="14"/>
  <c r="J1995" i="14"/>
  <c r="A1995" i="14"/>
  <c r="J1994" i="14"/>
  <c r="A1994" i="14"/>
  <c r="J1993" i="14"/>
  <c r="A1993" i="14"/>
  <c r="J1992" i="14"/>
  <c r="A1992" i="14"/>
  <c r="J1991" i="14"/>
  <c r="A1991" i="14"/>
  <c r="J1990" i="14"/>
  <c r="A1990" i="14"/>
  <c r="J1989" i="14"/>
  <c r="A1989" i="14"/>
  <c r="J1988" i="14"/>
  <c r="A1988" i="14"/>
  <c r="J1987" i="14"/>
  <c r="A1987" i="14"/>
  <c r="J1986" i="14"/>
  <c r="A1986" i="14"/>
  <c r="J1985" i="14"/>
  <c r="A1985" i="14"/>
  <c r="J1984" i="14"/>
  <c r="A1984" i="14"/>
  <c r="J1983" i="14"/>
  <c r="A1983" i="14"/>
  <c r="J1982" i="14"/>
  <c r="A1982" i="14"/>
  <c r="J1981" i="14"/>
  <c r="A1981" i="14"/>
  <c r="J1980" i="14"/>
  <c r="A1980" i="14"/>
  <c r="J1979" i="14"/>
  <c r="A1979" i="14"/>
  <c r="J1978" i="14"/>
  <c r="A1978" i="14"/>
  <c r="J1977" i="14"/>
  <c r="A1977" i="14"/>
  <c r="J1976" i="14"/>
  <c r="A1976" i="14"/>
  <c r="J1975" i="14"/>
  <c r="A1975" i="14"/>
  <c r="J1974" i="14"/>
  <c r="A1974" i="14"/>
  <c r="J1973" i="14"/>
  <c r="A1973" i="14"/>
  <c r="J1972" i="14"/>
  <c r="A1972" i="14"/>
  <c r="J1971" i="14"/>
  <c r="A1971" i="14"/>
  <c r="J1970" i="14"/>
  <c r="A1970" i="14"/>
  <c r="J1969" i="14"/>
  <c r="A1969" i="14"/>
  <c r="J1968" i="14"/>
  <c r="A1968" i="14"/>
  <c r="J1967" i="14"/>
  <c r="A1967" i="14"/>
  <c r="J1966" i="14"/>
  <c r="A1966" i="14"/>
  <c r="J1965" i="14"/>
  <c r="A1965" i="14"/>
  <c r="J1964" i="14"/>
  <c r="A1964" i="14"/>
  <c r="J1963" i="14"/>
  <c r="A1963" i="14"/>
  <c r="J1962" i="14"/>
  <c r="A1962" i="14"/>
  <c r="J1961" i="14"/>
  <c r="A1961" i="14"/>
  <c r="J1960" i="14"/>
  <c r="A1960" i="14"/>
  <c r="J1959" i="14"/>
  <c r="A1959" i="14"/>
  <c r="J1958" i="14"/>
  <c r="A1958" i="14"/>
  <c r="J1957" i="14"/>
  <c r="A1957" i="14"/>
  <c r="J1956" i="14"/>
  <c r="A1956" i="14"/>
  <c r="J1955" i="14"/>
  <c r="A1955" i="14"/>
  <c r="J1954" i="14"/>
  <c r="A1954" i="14"/>
  <c r="J1953" i="14"/>
  <c r="A1953" i="14"/>
  <c r="J1952" i="14"/>
  <c r="A1952" i="14"/>
  <c r="J1951" i="14"/>
  <c r="A1951" i="14"/>
  <c r="J1950" i="14"/>
  <c r="A1950" i="14"/>
  <c r="J1949" i="14"/>
  <c r="A1949" i="14"/>
  <c r="J1948" i="14"/>
  <c r="A1948" i="14"/>
  <c r="J1947" i="14"/>
  <c r="A1947" i="14"/>
  <c r="J1946" i="14"/>
  <c r="A1946" i="14"/>
  <c r="J1945" i="14"/>
  <c r="A1945" i="14"/>
  <c r="J1944" i="14"/>
  <c r="A1944" i="14"/>
  <c r="J1943" i="14"/>
  <c r="A1943" i="14"/>
  <c r="J1942" i="14"/>
  <c r="A1942" i="14"/>
  <c r="J1941" i="14"/>
  <c r="A1941" i="14"/>
  <c r="J1940" i="14"/>
  <c r="A1940" i="14"/>
  <c r="J1939" i="14"/>
  <c r="A1939" i="14"/>
  <c r="J1938" i="14"/>
  <c r="A1938" i="14"/>
  <c r="J1937" i="14"/>
  <c r="A1937" i="14"/>
  <c r="J1936" i="14"/>
  <c r="A1936" i="14"/>
  <c r="J1935" i="14"/>
  <c r="A1935" i="14"/>
  <c r="J1934" i="14"/>
  <c r="A1934" i="14"/>
  <c r="J1933" i="14"/>
  <c r="A1933" i="14"/>
  <c r="J1932" i="14"/>
  <c r="A1932" i="14"/>
  <c r="J1931" i="14"/>
  <c r="A1931" i="14"/>
  <c r="J1930" i="14"/>
  <c r="A1930" i="14"/>
  <c r="J1929" i="14"/>
  <c r="A1929" i="14"/>
  <c r="J1928" i="14"/>
  <c r="A1928" i="14"/>
  <c r="J1927" i="14"/>
  <c r="A1927" i="14"/>
  <c r="J1926" i="14"/>
  <c r="A1926" i="14"/>
  <c r="J1925" i="14"/>
  <c r="A1925" i="14"/>
  <c r="J1924" i="14"/>
  <c r="A1924" i="14"/>
  <c r="J1923" i="14"/>
  <c r="A1923" i="14"/>
  <c r="J1922" i="14"/>
  <c r="A1922" i="14"/>
  <c r="J1921" i="14"/>
  <c r="A1921" i="14"/>
  <c r="J1920" i="14"/>
  <c r="A1920" i="14"/>
  <c r="J1919" i="14"/>
  <c r="A1919" i="14"/>
  <c r="J1918" i="14"/>
  <c r="A1918" i="14"/>
  <c r="J1917" i="14"/>
  <c r="A1917" i="14"/>
  <c r="J1916" i="14"/>
  <c r="A1916" i="14"/>
  <c r="J1915" i="14"/>
  <c r="A1915" i="14"/>
  <c r="J1914" i="14"/>
  <c r="A1914" i="14"/>
  <c r="J1913" i="14"/>
  <c r="A1913" i="14"/>
  <c r="J1912" i="14"/>
  <c r="A1912" i="14"/>
  <c r="J1911" i="14"/>
  <c r="A1911" i="14"/>
  <c r="J1910" i="14"/>
  <c r="A1910" i="14"/>
  <c r="J1909" i="14"/>
  <c r="A1909" i="14"/>
  <c r="J1908" i="14"/>
  <c r="A1908" i="14"/>
  <c r="J1907" i="14"/>
  <c r="A1907" i="14"/>
  <c r="J1906" i="14"/>
  <c r="A1906" i="14"/>
  <c r="J1905" i="14"/>
  <c r="A1905" i="14"/>
  <c r="J1904" i="14"/>
  <c r="A1904" i="14"/>
  <c r="J1903" i="14"/>
  <c r="A1903" i="14"/>
  <c r="J1902" i="14"/>
  <c r="A1902" i="14"/>
  <c r="J1901" i="14"/>
  <c r="A1901" i="14"/>
  <c r="J1900" i="14"/>
  <c r="A1900" i="14"/>
  <c r="J1899" i="14"/>
  <c r="A1899" i="14"/>
  <c r="J1898" i="14"/>
  <c r="A1898" i="14"/>
  <c r="J1897" i="14"/>
  <c r="A1897" i="14"/>
  <c r="J1896" i="14"/>
  <c r="A1896" i="14"/>
  <c r="J1895" i="14"/>
  <c r="A1895" i="14"/>
  <c r="J1894" i="14"/>
  <c r="A1894" i="14"/>
  <c r="J1893" i="14"/>
  <c r="A1893" i="14"/>
  <c r="J1892" i="14"/>
  <c r="A1892" i="14"/>
  <c r="J1891" i="14"/>
  <c r="A1891" i="14"/>
  <c r="J1890" i="14"/>
  <c r="A1890" i="14"/>
  <c r="J1889" i="14"/>
  <c r="A1889" i="14"/>
  <c r="J1888" i="14"/>
  <c r="A1888" i="14"/>
  <c r="J1887" i="14"/>
  <c r="A1887" i="14"/>
  <c r="J1886" i="14"/>
  <c r="A1886" i="14"/>
  <c r="J1885" i="14"/>
  <c r="A1885" i="14"/>
  <c r="J1884" i="14"/>
  <c r="A1884" i="14"/>
  <c r="J1883" i="14"/>
  <c r="A1883" i="14"/>
  <c r="J1882" i="14"/>
  <c r="A1882" i="14"/>
  <c r="J1881" i="14"/>
  <c r="A1881" i="14"/>
  <c r="J1880" i="14"/>
  <c r="A1880" i="14"/>
  <c r="J1879" i="14"/>
  <c r="A1879" i="14"/>
  <c r="J1878" i="14"/>
  <c r="A1878" i="14"/>
  <c r="J1877" i="14"/>
  <c r="A1877" i="14"/>
  <c r="J1876" i="14"/>
  <c r="A1876" i="14"/>
  <c r="J1875" i="14"/>
  <c r="A1875" i="14"/>
  <c r="J1874" i="14"/>
  <c r="A1874" i="14"/>
  <c r="J1873" i="14"/>
  <c r="A1873" i="14"/>
  <c r="J1872" i="14"/>
  <c r="A1872" i="14"/>
  <c r="J1871" i="14"/>
  <c r="A1871" i="14"/>
  <c r="J1870" i="14"/>
  <c r="A1870" i="14"/>
  <c r="J1869" i="14"/>
  <c r="A1869" i="14"/>
  <c r="J1868" i="14"/>
  <c r="A1868" i="14"/>
  <c r="J1867" i="14"/>
  <c r="A1867" i="14"/>
  <c r="J1866" i="14"/>
  <c r="A1866" i="14"/>
  <c r="J1865" i="14"/>
  <c r="A1865" i="14"/>
  <c r="J1864" i="14"/>
  <c r="A1864" i="14"/>
  <c r="J1863" i="14"/>
  <c r="A1863" i="14"/>
  <c r="J1862" i="14"/>
  <c r="A1862" i="14"/>
  <c r="J1861" i="14"/>
  <c r="A1861" i="14"/>
  <c r="J1860" i="14"/>
  <c r="A1860" i="14"/>
  <c r="J1859" i="14"/>
  <c r="A1859" i="14"/>
  <c r="J1858" i="14"/>
  <c r="A1858" i="14"/>
  <c r="J1857" i="14"/>
  <c r="A1857" i="14"/>
  <c r="J1856" i="14"/>
  <c r="A1856" i="14"/>
  <c r="J1855" i="14"/>
  <c r="A1855" i="14"/>
  <c r="J1854" i="14"/>
  <c r="A1854" i="14"/>
  <c r="J1853" i="14"/>
  <c r="A1853" i="14"/>
  <c r="J1852" i="14"/>
  <c r="A1852" i="14"/>
  <c r="J1851" i="14"/>
  <c r="A1851" i="14"/>
  <c r="J1850" i="14"/>
  <c r="A1850" i="14"/>
  <c r="J1849" i="14"/>
  <c r="A1849" i="14"/>
  <c r="J1848" i="14"/>
  <c r="A1848" i="14"/>
  <c r="J1847" i="14"/>
  <c r="A1847" i="14"/>
  <c r="J1846" i="14"/>
  <c r="A1846" i="14"/>
  <c r="J1845" i="14"/>
  <c r="A1845" i="14"/>
  <c r="J1844" i="14"/>
  <c r="A1844" i="14"/>
  <c r="J1843" i="14"/>
  <c r="A1843" i="14"/>
  <c r="J1842" i="14"/>
  <c r="A1842" i="14"/>
  <c r="J1841" i="14"/>
  <c r="A1841" i="14"/>
  <c r="J1840" i="14"/>
  <c r="A1840" i="14"/>
  <c r="J1839" i="14"/>
  <c r="A1839" i="14"/>
  <c r="J1838" i="14"/>
  <c r="A1838" i="14"/>
  <c r="J1837" i="14"/>
  <c r="A1837" i="14"/>
  <c r="J1836" i="14"/>
  <c r="A1836" i="14"/>
  <c r="J1835" i="14"/>
  <c r="A1835" i="14"/>
  <c r="J1834" i="14"/>
  <c r="A1834" i="14"/>
  <c r="J1833" i="14"/>
  <c r="A1833" i="14"/>
  <c r="J1832" i="14"/>
  <c r="A1832" i="14"/>
  <c r="J1831" i="14"/>
  <c r="A1831" i="14"/>
  <c r="J1830" i="14"/>
  <c r="A1830" i="14"/>
  <c r="J1829" i="14"/>
  <c r="A1829" i="14"/>
  <c r="J1828" i="14"/>
  <c r="A1828" i="14"/>
  <c r="J1827" i="14"/>
  <c r="A1827" i="14"/>
  <c r="J1826" i="14"/>
  <c r="A1826" i="14"/>
  <c r="J1825" i="14"/>
  <c r="A1825" i="14"/>
  <c r="J1824" i="14"/>
  <c r="A1824" i="14"/>
  <c r="J1823" i="14"/>
  <c r="A1823" i="14"/>
  <c r="J1822" i="14"/>
  <c r="A1822" i="14"/>
  <c r="J1821" i="14"/>
  <c r="A1821" i="14"/>
  <c r="J1820" i="14"/>
  <c r="A1820" i="14"/>
  <c r="J1819" i="14"/>
  <c r="A1819" i="14"/>
  <c r="J1818" i="14"/>
  <c r="A1818" i="14"/>
  <c r="J1817" i="14"/>
  <c r="A1817" i="14"/>
  <c r="J1816" i="14"/>
  <c r="A1816" i="14"/>
  <c r="J1815" i="14"/>
  <c r="A1815" i="14"/>
  <c r="J1814" i="14"/>
  <c r="A1814" i="14"/>
  <c r="J1813" i="14"/>
  <c r="A1813" i="14"/>
  <c r="J1812" i="14"/>
  <c r="A1812" i="14"/>
  <c r="J1811" i="14"/>
  <c r="A1811" i="14"/>
  <c r="J1810" i="14"/>
  <c r="A1810" i="14"/>
  <c r="J1809" i="14"/>
  <c r="A1809" i="14"/>
  <c r="J1808" i="14"/>
  <c r="A1808" i="14"/>
  <c r="J1807" i="14"/>
  <c r="A1807" i="14"/>
  <c r="J1806" i="14"/>
  <c r="A1806" i="14"/>
  <c r="J1805" i="14"/>
  <c r="A1805" i="14"/>
  <c r="J1804" i="14"/>
  <c r="A1804" i="14"/>
  <c r="J1803" i="14"/>
  <c r="A1803" i="14"/>
  <c r="J1802" i="14"/>
  <c r="A1802" i="14"/>
  <c r="J1801" i="14"/>
  <c r="A1801" i="14"/>
  <c r="J1800" i="14"/>
  <c r="A1800" i="14"/>
  <c r="J1799" i="14"/>
  <c r="A1799" i="14"/>
  <c r="J1798" i="14"/>
  <c r="A1798" i="14"/>
  <c r="J1797" i="14"/>
  <c r="A1797" i="14"/>
  <c r="J1796" i="14"/>
  <c r="A1796" i="14"/>
  <c r="J1795" i="14"/>
  <c r="A1795" i="14"/>
  <c r="J1794" i="14"/>
  <c r="A1794" i="14"/>
  <c r="J1793" i="14"/>
  <c r="A1793" i="14"/>
  <c r="J1792" i="14"/>
  <c r="A1792" i="14"/>
  <c r="J1791" i="14"/>
  <c r="A1791" i="14"/>
  <c r="J1790" i="14"/>
  <c r="A1790" i="14"/>
  <c r="J1789" i="14"/>
  <c r="A1789" i="14"/>
  <c r="J1788" i="14"/>
  <c r="A1788" i="14"/>
  <c r="J1787" i="14"/>
  <c r="A1787" i="14"/>
  <c r="J1786" i="14"/>
  <c r="A1786" i="14"/>
  <c r="J1785" i="14"/>
  <c r="A1785" i="14"/>
  <c r="J1784" i="14"/>
  <c r="A1784" i="14"/>
  <c r="J1783" i="14"/>
  <c r="A1783" i="14"/>
  <c r="J1782" i="14"/>
  <c r="A1782" i="14"/>
  <c r="J1781" i="14"/>
  <c r="A1781" i="14"/>
  <c r="J1780" i="14"/>
  <c r="A1780" i="14"/>
  <c r="J1779" i="14"/>
  <c r="A1779" i="14"/>
  <c r="J1778" i="14"/>
  <c r="A1778" i="14"/>
  <c r="J1777" i="14"/>
  <c r="A1777" i="14"/>
  <c r="J1776" i="14"/>
  <c r="A1776" i="14"/>
  <c r="J1775" i="14"/>
  <c r="A1775" i="14"/>
  <c r="J1774" i="14"/>
  <c r="A1774" i="14"/>
  <c r="J1773" i="14"/>
  <c r="A1773" i="14"/>
  <c r="J1772" i="14"/>
  <c r="A1772" i="14"/>
  <c r="J1771" i="14"/>
  <c r="A1771" i="14"/>
  <c r="J1770" i="14"/>
  <c r="A1770" i="14"/>
  <c r="J1769" i="14"/>
  <c r="A1769" i="14"/>
  <c r="J1768" i="14"/>
  <c r="A1768" i="14"/>
  <c r="J1767" i="14"/>
  <c r="A1767" i="14"/>
  <c r="J1766" i="14"/>
  <c r="A1766" i="14"/>
  <c r="J1765" i="14"/>
  <c r="A1765" i="14"/>
  <c r="J1764" i="14"/>
  <c r="A1764" i="14"/>
  <c r="J1763" i="14"/>
  <c r="A1763" i="14"/>
  <c r="J1762" i="14"/>
  <c r="A1762" i="14"/>
  <c r="J1761" i="14"/>
  <c r="A1761" i="14"/>
  <c r="J1760" i="14"/>
  <c r="A1760" i="14"/>
  <c r="J1759" i="14"/>
  <c r="A1759" i="14"/>
  <c r="J1758" i="14"/>
  <c r="A1758" i="14"/>
  <c r="J1757" i="14"/>
  <c r="A1757" i="14"/>
  <c r="J1756" i="14"/>
  <c r="A1756" i="14"/>
  <c r="J1755" i="14"/>
  <c r="A1755" i="14"/>
  <c r="J1754" i="14"/>
  <c r="A1754" i="14"/>
  <c r="J1753" i="14"/>
  <c r="A1753" i="14"/>
  <c r="J1752" i="14"/>
  <c r="A1752" i="14"/>
  <c r="J1751" i="14"/>
  <c r="A1751" i="14"/>
  <c r="J1750" i="14"/>
  <c r="A1750" i="14"/>
  <c r="J1749" i="14"/>
  <c r="A1749" i="14"/>
  <c r="J1748" i="14"/>
  <c r="A1748" i="14"/>
  <c r="J1747" i="14"/>
  <c r="A1747" i="14"/>
  <c r="J1746" i="14"/>
  <c r="A1746" i="14"/>
  <c r="J1745" i="14"/>
  <c r="A1745" i="14"/>
  <c r="J1744" i="14"/>
  <c r="A1744" i="14"/>
  <c r="J1743" i="14"/>
  <c r="A1743" i="14"/>
  <c r="J1742" i="14"/>
  <c r="A1742" i="14"/>
  <c r="J1741" i="14"/>
  <c r="A1741" i="14"/>
  <c r="J1740" i="14"/>
  <c r="A1740" i="14"/>
  <c r="J1739" i="14"/>
  <c r="A1739" i="14"/>
  <c r="J1738" i="14"/>
  <c r="A1738" i="14"/>
  <c r="J1737" i="14"/>
  <c r="A1737" i="14"/>
  <c r="J1736" i="14"/>
  <c r="A1736" i="14"/>
  <c r="J1735" i="14"/>
  <c r="A1735" i="14"/>
  <c r="J1734" i="14"/>
  <c r="A1734" i="14"/>
  <c r="J1733" i="14"/>
  <c r="A1733" i="14"/>
  <c r="J1732" i="14"/>
  <c r="A1732" i="14"/>
  <c r="J1731" i="14"/>
  <c r="A1731" i="14"/>
  <c r="J1730" i="14"/>
  <c r="A1730" i="14"/>
  <c r="J1729" i="14"/>
  <c r="A1729" i="14"/>
  <c r="J1728" i="14"/>
  <c r="A1728" i="14"/>
  <c r="J1727" i="14"/>
  <c r="A1727" i="14"/>
  <c r="J1726" i="14"/>
  <c r="A1726" i="14"/>
  <c r="J1725" i="14"/>
  <c r="A1725" i="14"/>
  <c r="J1724" i="14"/>
  <c r="A1724" i="14"/>
  <c r="J1723" i="14"/>
  <c r="A1723" i="14"/>
  <c r="J1722" i="14"/>
  <c r="A1722" i="14"/>
  <c r="J1721" i="14"/>
  <c r="A1721" i="14"/>
  <c r="J1720" i="14"/>
  <c r="A1720" i="14"/>
  <c r="J1719" i="14"/>
  <c r="A1719" i="14"/>
  <c r="J1718" i="14"/>
  <c r="A1718" i="14"/>
  <c r="J1717" i="14"/>
  <c r="A1717" i="14"/>
  <c r="J1716" i="14"/>
  <c r="A1716" i="14"/>
  <c r="J1715" i="14"/>
  <c r="A1715" i="14"/>
  <c r="J1714" i="14"/>
  <c r="A1714" i="14"/>
  <c r="J1713" i="14"/>
  <c r="A1713" i="14"/>
  <c r="J1712" i="14"/>
  <c r="A1712" i="14"/>
  <c r="J1711" i="14"/>
  <c r="A1711" i="14"/>
  <c r="J1710" i="14"/>
  <c r="A1710" i="14"/>
  <c r="J1709" i="14"/>
  <c r="A1709" i="14"/>
  <c r="J1708" i="14"/>
  <c r="A1708" i="14"/>
  <c r="J1707" i="14"/>
  <c r="A1707" i="14"/>
  <c r="J1706" i="14"/>
  <c r="A1706" i="14"/>
  <c r="J1705" i="14"/>
  <c r="A1705" i="14"/>
  <c r="J1704" i="14"/>
  <c r="A1704" i="14"/>
  <c r="J1703" i="14"/>
  <c r="A1703" i="14"/>
  <c r="J1702" i="14"/>
  <c r="A1702" i="14"/>
  <c r="J1701" i="14"/>
  <c r="A1701" i="14"/>
  <c r="J1700" i="14"/>
  <c r="A1700" i="14"/>
  <c r="J1699" i="14"/>
  <c r="A1699" i="14"/>
  <c r="J1698" i="14"/>
  <c r="A1698" i="14"/>
  <c r="J1697" i="14"/>
  <c r="A1697" i="14"/>
  <c r="J1696" i="14"/>
  <c r="A1696" i="14"/>
  <c r="J1695" i="14"/>
  <c r="A1695" i="14"/>
  <c r="J1694" i="14"/>
  <c r="A1694" i="14"/>
  <c r="J1693" i="14"/>
  <c r="A1693" i="14"/>
  <c r="J1692" i="14"/>
  <c r="A1692" i="14"/>
  <c r="J1691" i="14"/>
  <c r="A1691" i="14"/>
  <c r="J1690" i="14"/>
  <c r="A1690" i="14"/>
  <c r="J1689" i="14"/>
  <c r="A1689" i="14"/>
  <c r="J1688" i="14"/>
  <c r="A1688" i="14"/>
  <c r="J1687" i="14"/>
  <c r="A1687" i="14"/>
  <c r="J1686" i="14"/>
  <c r="A1686" i="14"/>
  <c r="J1685" i="14"/>
  <c r="A1685" i="14"/>
  <c r="J1684" i="14"/>
  <c r="A1684" i="14"/>
  <c r="J1683" i="14"/>
  <c r="A1683" i="14"/>
  <c r="J1682" i="14"/>
  <c r="A1682" i="14"/>
  <c r="J1681" i="14"/>
  <c r="A1681" i="14"/>
  <c r="J1680" i="14"/>
  <c r="A1680" i="14"/>
  <c r="J1679" i="14"/>
  <c r="A1679" i="14"/>
  <c r="J1678" i="14"/>
  <c r="A1678" i="14"/>
  <c r="J1677" i="14"/>
  <c r="A1677" i="14"/>
  <c r="J1676" i="14"/>
  <c r="A1676" i="14"/>
  <c r="J1675" i="14"/>
  <c r="A1675" i="14"/>
  <c r="J1674" i="14"/>
  <c r="A1674" i="14"/>
  <c r="J1673" i="14"/>
  <c r="A1673" i="14"/>
  <c r="J1672" i="14"/>
  <c r="A1672" i="14"/>
  <c r="J1671" i="14"/>
  <c r="A1671" i="14"/>
  <c r="J1670" i="14"/>
  <c r="A1670" i="14"/>
  <c r="J1669" i="14"/>
  <c r="A1669" i="14"/>
  <c r="J1668" i="14"/>
  <c r="A1668" i="14"/>
  <c r="J1667" i="14"/>
  <c r="A1667" i="14"/>
  <c r="J1666" i="14"/>
  <c r="A1666" i="14"/>
  <c r="J1665" i="14"/>
  <c r="A1665" i="14"/>
  <c r="J1664" i="14"/>
  <c r="A1664" i="14"/>
  <c r="J1663" i="14"/>
  <c r="A1663" i="14"/>
  <c r="J1662" i="14"/>
  <c r="A1662" i="14"/>
  <c r="J1661" i="14"/>
  <c r="A1661" i="14"/>
  <c r="J1660" i="14"/>
  <c r="A1660" i="14"/>
  <c r="J1659" i="14"/>
  <c r="A1659" i="14"/>
  <c r="J1658" i="14"/>
  <c r="A1658" i="14"/>
  <c r="J1657" i="14"/>
  <c r="A1657" i="14"/>
  <c r="J1656" i="14"/>
  <c r="A1656" i="14"/>
  <c r="J1655" i="14"/>
  <c r="A1655" i="14"/>
  <c r="J1654" i="14"/>
  <c r="A1654" i="14"/>
  <c r="J1653" i="14"/>
  <c r="A1653" i="14"/>
  <c r="J1652" i="14"/>
  <c r="A1652" i="14"/>
  <c r="J1651" i="14"/>
  <c r="A1651" i="14"/>
  <c r="J1650" i="14"/>
  <c r="A1650" i="14"/>
  <c r="J1649" i="14"/>
  <c r="A1649" i="14"/>
  <c r="J1648" i="14"/>
  <c r="A1648" i="14"/>
  <c r="J1647" i="14"/>
  <c r="A1647" i="14"/>
  <c r="J1646" i="14"/>
  <c r="A1646" i="14"/>
  <c r="J1645" i="14"/>
  <c r="A1645" i="14"/>
  <c r="J1644" i="14"/>
  <c r="A1644" i="14"/>
  <c r="J1643" i="14"/>
  <c r="A1643" i="14"/>
  <c r="J1642" i="14"/>
  <c r="A1642" i="14"/>
  <c r="J1641" i="14"/>
  <c r="A1641" i="14"/>
  <c r="J1640" i="14"/>
  <c r="A1640" i="14"/>
  <c r="J1639" i="14"/>
  <c r="A1639" i="14"/>
  <c r="J1638" i="14"/>
  <c r="A1638" i="14"/>
  <c r="J1637" i="14"/>
  <c r="A1637" i="14"/>
  <c r="J1636" i="14"/>
  <c r="A1636" i="14"/>
  <c r="J1635" i="14"/>
  <c r="A1635" i="14"/>
  <c r="J1634" i="14"/>
  <c r="A1634" i="14"/>
  <c r="J1633" i="14"/>
  <c r="A1633" i="14"/>
  <c r="J1632" i="14"/>
  <c r="A1632" i="14"/>
  <c r="J1631" i="14"/>
  <c r="A1631" i="14"/>
  <c r="J1630" i="14"/>
  <c r="A1630" i="14"/>
  <c r="J1629" i="14"/>
  <c r="A1629" i="14"/>
  <c r="J1628" i="14"/>
  <c r="A1628" i="14"/>
  <c r="J1627" i="14"/>
  <c r="A1627" i="14"/>
  <c r="J1626" i="14"/>
  <c r="A1626" i="14"/>
  <c r="J1625" i="14"/>
  <c r="A1625" i="14"/>
  <c r="J1624" i="14"/>
  <c r="A1624" i="14"/>
  <c r="J1623" i="14"/>
  <c r="A1623" i="14"/>
  <c r="J1622" i="14"/>
  <c r="A1622" i="14"/>
  <c r="J1621" i="14"/>
  <c r="A1621" i="14"/>
  <c r="J1620" i="14"/>
  <c r="A1620" i="14"/>
  <c r="J1619" i="14"/>
  <c r="A1619" i="14"/>
  <c r="J1618" i="14"/>
  <c r="A1618" i="14"/>
  <c r="J1617" i="14"/>
  <c r="A1617" i="14"/>
  <c r="J1616" i="14"/>
  <c r="A1616" i="14"/>
  <c r="J1615" i="14"/>
  <c r="A1615" i="14"/>
  <c r="J1614" i="14"/>
  <c r="A1614" i="14"/>
  <c r="J1613" i="14"/>
  <c r="A1613" i="14"/>
  <c r="J1612" i="14"/>
  <c r="A1612" i="14"/>
  <c r="J1611" i="14"/>
  <c r="A1611" i="14"/>
  <c r="J1610" i="14"/>
  <c r="A1610" i="14"/>
  <c r="J1609" i="14"/>
  <c r="A1609" i="14"/>
  <c r="J1608" i="14"/>
  <c r="A1608" i="14"/>
  <c r="J1607" i="14"/>
  <c r="A1607" i="14"/>
  <c r="J1606" i="14"/>
  <c r="A1606" i="14"/>
  <c r="J1605" i="14"/>
  <c r="A1605" i="14"/>
  <c r="J1604" i="14"/>
  <c r="A1604" i="14"/>
  <c r="J1603" i="14"/>
  <c r="A1603" i="14"/>
  <c r="J1602" i="14"/>
  <c r="A1602" i="14"/>
  <c r="J1601" i="14"/>
  <c r="A1601" i="14"/>
  <c r="J1600" i="14"/>
  <c r="A1600" i="14"/>
  <c r="J1599" i="14"/>
  <c r="A1599" i="14"/>
  <c r="J1598" i="14"/>
  <c r="A1598" i="14"/>
  <c r="J1597" i="14"/>
  <c r="A1597" i="14"/>
  <c r="J1596" i="14"/>
  <c r="A1596" i="14"/>
  <c r="J1595" i="14"/>
  <c r="A1595" i="14"/>
  <c r="J1594" i="14"/>
  <c r="A1594" i="14"/>
  <c r="J1593" i="14"/>
  <c r="A1593" i="14"/>
  <c r="J1592" i="14"/>
  <c r="A1592" i="14"/>
  <c r="J1591" i="14"/>
  <c r="A1591" i="14"/>
  <c r="J1590" i="14"/>
  <c r="A1590" i="14"/>
  <c r="J1589" i="14"/>
  <c r="A1589" i="14"/>
  <c r="J1588" i="14"/>
  <c r="A1588" i="14"/>
  <c r="J1587" i="14"/>
  <c r="A1587" i="14"/>
  <c r="J1586" i="14"/>
  <c r="A1586" i="14"/>
  <c r="J1585" i="14"/>
  <c r="A1585" i="14"/>
  <c r="J1584" i="14"/>
  <c r="A1584" i="14"/>
  <c r="J1583" i="14"/>
  <c r="A1583" i="14"/>
  <c r="J1582" i="14"/>
  <c r="A1582" i="14"/>
  <c r="J1581" i="14"/>
  <c r="A1581" i="14"/>
  <c r="J1580" i="14"/>
  <c r="A1580" i="14"/>
  <c r="J1579" i="14"/>
  <c r="A1579" i="14"/>
  <c r="J1578" i="14"/>
  <c r="A1578" i="14"/>
  <c r="J1577" i="14"/>
  <c r="A1577" i="14"/>
  <c r="J1576" i="14"/>
  <c r="A1576" i="14"/>
  <c r="J1575" i="14"/>
  <c r="A1575" i="14"/>
  <c r="J1574" i="14"/>
  <c r="A1574" i="14"/>
  <c r="J1573" i="14"/>
  <c r="A1573" i="14"/>
  <c r="J1572" i="14"/>
  <c r="A1572" i="14"/>
  <c r="J1571" i="14"/>
  <c r="A1571" i="14"/>
  <c r="J1570" i="14"/>
  <c r="A1570" i="14"/>
  <c r="J1569" i="14"/>
  <c r="A1569" i="14"/>
  <c r="J1568" i="14"/>
  <c r="A1568" i="14"/>
  <c r="J1567" i="14"/>
  <c r="A1567" i="14"/>
  <c r="J1566" i="14"/>
  <c r="A1566" i="14"/>
  <c r="J1565" i="14"/>
  <c r="A1565" i="14"/>
  <c r="J1564" i="14"/>
  <c r="A1564" i="14"/>
  <c r="J1563" i="14"/>
  <c r="A1563" i="14"/>
  <c r="J1562" i="14"/>
  <c r="A1562" i="14"/>
  <c r="J1561" i="14"/>
  <c r="A1561" i="14"/>
  <c r="J1560" i="14"/>
  <c r="A1560" i="14"/>
  <c r="J1559" i="14"/>
  <c r="A1559" i="14"/>
  <c r="J1558" i="14"/>
  <c r="A1558" i="14"/>
  <c r="J1557" i="14"/>
  <c r="A1557" i="14"/>
  <c r="J1556" i="14"/>
  <c r="A1556" i="14"/>
  <c r="J1555" i="14"/>
  <c r="A1555" i="14"/>
  <c r="J1554" i="14"/>
  <c r="A1554" i="14"/>
  <c r="J1553" i="14"/>
  <c r="A1553" i="14"/>
  <c r="J1552" i="14"/>
  <c r="A1552" i="14"/>
  <c r="J1551" i="14"/>
  <c r="A1551" i="14"/>
  <c r="J1550" i="14"/>
  <c r="A1550" i="14"/>
  <c r="J1549" i="14"/>
  <c r="A1549" i="14"/>
  <c r="J1548" i="14"/>
  <c r="A1548" i="14"/>
  <c r="J1547" i="14"/>
  <c r="A1547" i="14"/>
  <c r="J1546" i="14"/>
  <c r="A1546" i="14"/>
  <c r="J1545" i="14"/>
  <c r="A1545" i="14"/>
  <c r="J1544" i="14"/>
  <c r="A1544" i="14"/>
  <c r="J1543" i="14"/>
  <c r="A1543" i="14"/>
  <c r="J1542" i="14"/>
  <c r="A1542" i="14"/>
  <c r="J1541" i="14"/>
  <c r="A1541" i="14"/>
  <c r="J1540" i="14"/>
  <c r="A1540" i="14"/>
  <c r="J1539" i="14"/>
  <c r="A1539" i="14"/>
  <c r="J1538" i="14"/>
  <c r="A1538" i="14"/>
  <c r="J1537" i="14"/>
  <c r="A1537" i="14"/>
  <c r="J1536" i="14"/>
  <c r="A1536" i="14"/>
  <c r="J1535" i="14"/>
  <c r="A1535" i="14"/>
  <c r="J1534" i="14"/>
  <c r="A1534" i="14"/>
  <c r="J1533" i="14"/>
  <c r="A1533" i="14"/>
  <c r="J1532" i="14"/>
  <c r="A1532" i="14"/>
  <c r="J1531" i="14"/>
  <c r="A1531" i="14"/>
  <c r="J1530" i="14"/>
  <c r="A1530" i="14"/>
  <c r="J1529" i="14"/>
  <c r="A1529" i="14"/>
  <c r="J1528" i="14"/>
  <c r="A1528" i="14"/>
  <c r="J1527" i="14"/>
  <c r="A1527" i="14"/>
  <c r="J1526" i="14"/>
  <c r="A1526" i="14"/>
  <c r="J1525" i="14"/>
  <c r="A1525" i="14"/>
  <c r="J1524" i="14"/>
  <c r="A1524" i="14"/>
  <c r="J1523" i="14"/>
  <c r="A1523" i="14"/>
  <c r="J1522" i="14"/>
  <c r="A1522" i="14"/>
  <c r="J1521" i="14"/>
  <c r="A1521" i="14"/>
  <c r="J1520" i="14"/>
  <c r="A1520" i="14"/>
  <c r="J1519" i="14"/>
  <c r="A1519" i="14"/>
  <c r="J1518" i="14"/>
  <c r="A1518" i="14"/>
  <c r="J1517" i="14"/>
  <c r="A1517" i="14"/>
  <c r="J1516" i="14"/>
  <c r="A1516" i="14"/>
  <c r="J1515" i="14"/>
  <c r="A1515" i="14"/>
  <c r="J1514" i="14"/>
  <c r="A1514" i="14"/>
  <c r="J1513" i="14"/>
  <c r="A1513" i="14"/>
  <c r="J1512" i="14"/>
  <c r="A1512" i="14"/>
  <c r="J1511" i="14"/>
  <c r="A1511" i="14"/>
  <c r="J1510" i="14"/>
  <c r="A1510" i="14"/>
  <c r="J1509" i="14"/>
  <c r="A1509" i="14"/>
  <c r="J1508" i="14"/>
  <c r="A1508" i="14"/>
  <c r="J1507" i="14"/>
  <c r="A1507" i="14"/>
  <c r="J1506" i="14"/>
  <c r="A1506" i="14"/>
  <c r="J1505" i="14"/>
  <c r="A1505" i="14"/>
  <c r="J1504" i="14"/>
  <c r="A1504" i="14"/>
  <c r="J1503" i="14"/>
  <c r="A1503" i="14"/>
  <c r="J1502" i="14"/>
  <c r="A1502" i="14"/>
  <c r="J1501" i="14"/>
  <c r="A1501" i="14"/>
  <c r="J1500" i="14"/>
  <c r="A1500" i="14"/>
  <c r="J1499" i="14"/>
  <c r="A1499" i="14"/>
  <c r="J1498" i="14"/>
  <c r="A1498" i="14"/>
  <c r="J1497" i="14"/>
  <c r="A1497" i="14"/>
  <c r="J1496" i="14"/>
  <c r="A1496" i="14"/>
  <c r="J1495" i="14"/>
  <c r="A1495" i="14"/>
  <c r="J1494" i="14"/>
  <c r="A1494" i="14"/>
  <c r="J1493" i="14"/>
  <c r="A1493" i="14"/>
  <c r="J1492" i="14"/>
  <c r="A1492" i="14"/>
  <c r="J1491" i="14"/>
  <c r="A1491" i="14"/>
  <c r="J1490" i="14"/>
  <c r="A1490" i="14"/>
  <c r="J1489" i="14"/>
  <c r="A1489" i="14"/>
  <c r="J1488" i="14"/>
  <c r="A1488" i="14"/>
  <c r="J1487" i="14"/>
  <c r="A1487" i="14"/>
  <c r="J1486" i="14"/>
  <c r="A1486" i="14"/>
  <c r="J1485" i="14"/>
  <c r="A1485" i="14"/>
  <c r="J1484" i="14"/>
  <c r="A1484" i="14"/>
  <c r="J1483" i="14"/>
  <c r="A1483" i="14"/>
  <c r="J1482" i="14"/>
  <c r="A1482" i="14"/>
  <c r="J1481" i="14"/>
  <c r="A1481" i="14"/>
  <c r="J1480" i="14"/>
  <c r="A1480" i="14"/>
  <c r="J1479" i="14"/>
  <c r="A1479" i="14"/>
  <c r="J1478" i="14"/>
  <c r="A1478" i="14"/>
  <c r="J1477" i="14"/>
  <c r="A1477" i="14"/>
  <c r="J1476" i="14"/>
  <c r="A1476" i="14"/>
  <c r="J1475" i="14"/>
  <c r="A1475" i="14"/>
  <c r="J1474" i="14"/>
  <c r="A1474" i="14"/>
  <c r="J1473" i="14"/>
  <c r="A1473" i="14"/>
  <c r="J1472" i="14"/>
  <c r="A1472" i="14"/>
  <c r="J1471" i="14"/>
  <c r="A1471" i="14"/>
  <c r="J1470" i="14"/>
  <c r="A1470" i="14"/>
  <c r="J1469" i="14"/>
  <c r="A1469" i="14"/>
  <c r="J1468" i="14"/>
  <c r="A1468" i="14"/>
  <c r="J1467" i="14"/>
  <c r="A1467" i="14"/>
  <c r="J1466" i="14"/>
  <c r="A1466" i="14"/>
  <c r="J1465" i="14"/>
  <c r="A1465" i="14"/>
  <c r="J1464" i="14"/>
  <c r="A1464" i="14"/>
  <c r="J1463" i="14"/>
  <c r="A1463" i="14"/>
  <c r="J1462" i="14"/>
  <c r="A1462" i="14"/>
  <c r="J1461" i="14"/>
  <c r="A1461" i="14"/>
  <c r="J1460" i="14"/>
  <c r="A1460" i="14"/>
  <c r="J1459" i="14"/>
  <c r="A1459" i="14"/>
  <c r="J1458" i="14"/>
  <c r="A1458" i="14"/>
  <c r="J1457" i="14"/>
  <c r="A1457" i="14"/>
  <c r="J1456" i="14"/>
  <c r="A1456" i="14"/>
  <c r="J1455" i="14"/>
  <c r="A1455" i="14"/>
  <c r="J1454" i="14"/>
  <c r="A1454" i="14"/>
  <c r="J1453" i="14"/>
  <c r="A1453" i="14"/>
  <c r="J1452" i="14"/>
  <c r="A1452" i="14"/>
  <c r="J1451" i="14"/>
  <c r="A1451" i="14"/>
  <c r="J1450" i="14"/>
  <c r="A1450" i="14"/>
  <c r="J1449" i="14"/>
  <c r="A1449" i="14"/>
  <c r="J1448" i="14"/>
  <c r="A1448" i="14"/>
  <c r="J1447" i="14"/>
  <c r="A1447" i="14"/>
  <c r="J1446" i="14"/>
  <c r="A1446" i="14"/>
  <c r="J1445" i="14"/>
  <c r="A1445" i="14"/>
  <c r="J1444" i="14"/>
  <c r="A1444" i="14"/>
  <c r="J1443" i="14"/>
  <c r="A1443" i="14"/>
  <c r="J1442" i="14"/>
  <c r="A1442" i="14"/>
  <c r="J1441" i="14"/>
  <c r="A1441" i="14"/>
  <c r="J1440" i="14"/>
  <c r="A1440" i="14"/>
  <c r="J1439" i="14"/>
  <c r="A1439" i="14"/>
  <c r="J1438" i="14"/>
  <c r="A1438" i="14"/>
  <c r="J1437" i="14"/>
  <c r="A1437" i="14"/>
  <c r="J1436" i="14"/>
  <c r="A1436" i="14"/>
  <c r="J1435" i="14"/>
  <c r="A1435" i="14"/>
  <c r="J1434" i="14"/>
  <c r="A1434" i="14"/>
  <c r="J1433" i="14"/>
  <c r="A1433" i="14"/>
  <c r="J1432" i="14"/>
  <c r="A1432" i="14"/>
  <c r="J1431" i="14"/>
  <c r="A1431" i="14"/>
  <c r="J1430" i="14"/>
  <c r="A1430" i="14"/>
  <c r="J1429" i="14"/>
  <c r="A1429" i="14"/>
  <c r="J1428" i="14"/>
  <c r="A1428" i="14"/>
  <c r="J1427" i="14"/>
  <c r="A1427" i="14"/>
  <c r="J1426" i="14"/>
  <c r="A1426" i="14"/>
  <c r="J1425" i="14"/>
  <c r="A1425" i="14"/>
  <c r="J1424" i="14"/>
  <c r="A1424" i="14"/>
  <c r="J1423" i="14"/>
  <c r="A1423" i="14"/>
  <c r="J1422" i="14"/>
  <c r="A1422" i="14"/>
  <c r="J1421" i="14"/>
  <c r="A1421" i="14"/>
  <c r="J1420" i="14"/>
  <c r="A1420" i="14"/>
  <c r="J1419" i="14"/>
  <c r="A1419" i="14"/>
  <c r="J1418" i="14"/>
  <c r="A1418" i="14"/>
  <c r="J1417" i="14"/>
  <c r="A1417" i="14"/>
  <c r="J1416" i="14"/>
  <c r="A1416" i="14"/>
  <c r="J1415" i="14"/>
  <c r="A1415" i="14"/>
  <c r="J1414" i="14"/>
  <c r="A1414" i="14"/>
  <c r="J1413" i="14"/>
  <c r="A1413" i="14"/>
  <c r="J1412" i="14"/>
  <c r="A1412" i="14"/>
  <c r="J1411" i="14"/>
  <c r="A1411" i="14"/>
  <c r="J1410" i="14"/>
  <c r="A1410" i="14"/>
  <c r="J1409" i="14"/>
  <c r="A1409" i="14"/>
  <c r="J1408" i="14"/>
  <c r="A1408" i="14"/>
  <c r="J1407" i="14"/>
  <c r="A1407" i="14"/>
  <c r="J1406" i="14"/>
  <c r="A1406" i="14"/>
  <c r="J1405" i="14"/>
  <c r="A1405" i="14"/>
  <c r="J1404" i="14"/>
  <c r="A1404" i="14"/>
  <c r="J1403" i="14"/>
  <c r="A1403" i="14"/>
  <c r="J1402" i="14"/>
  <c r="A1402" i="14"/>
  <c r="J1401" i="14"/>
  <c r="A1401" i="14"/>
  <c r="J1400" i="14"/>
  <c r="A1400" i="14"/>
  <c r="J1399" i="14"/>
  <c r="A1399" i="14"/>
  <c r="J1398" i="14"/>
  <c r="A1398" i="14"/>
  <c r="J1397" i="14"/>
  <c r="A1397" i="14"/>
  <c r="J1396" i="14"/>
  <c r="A1396" i="14"/>
  <c r="J1395" i="14"/>
  <c r="A1395" i="14"/>
  <c r="J1394" i="14"/>
  <c r="A1394" i="14"/>
  <c r="J1393" i="14"/>
  <c r="A1393" i="14"/>
  <c r="J1392" i="14"/>
  <c r="A1392" i="14"/>
  <c r="J1391" i="14"/>
  <c r="A1391" i="14"/>
  <c r="J1390" i="14"/>
  <c r="A1390" i="14"/>
  <c r="J1389" i="14"/>
  <c r="A1389" i="14"/>
  <c r="J1388" i="14"/>
  <c r="A1388" i="14"/>
  <c r="J1387" i="14"/>
  <c r="A1387" i="14"/>
  <c r="J1386" i="14"/>
  <c r="A1386" i="14"/>
  <c r="J1385" i="14"/>
  <c r="A1385" i="14"/>
  <c r="J1384" i="14"/>
  <c r="A1384" i="14"/>
  <c r="J1383" i="14"/>
  <c r="A1383" i="14"/>
  <c r="J1382" i="14"/>
  <c r="A1382" i="14"/>
  <c r="J1381" i="14"/>
  <c r="A1381" i="14"/>
  <c r="J1380" i="14"/>
  <c r="A1380" i="14"/>
  <c r="J1379" i="14"/>
  <c r="A1379" i="14"/>
  <c r="J1378" i="14"/>
  <c r="A1378" i="14"/>
  <c r="J1377" i="14"/>
  <c r="A1377" i="14"/>
  <c r="J1376" i="14"/>
  <c r="A1376" i="14"/>
  <c r="J1375" i="14"/>
  <c r="A1375" i="14"/>
  <c r="J1374" i="14"/>
  <c r="A1374" i="14"/>
  <c r="J1373" i="14"/>
  <c r="A1373" i="14"/>
  <c r="J1372" i="14"/>
  <c r="A1372" i="14"/>
  <c r="J1371" i="14"/>
  <c r="A1371" i="14"/>
  <c r="J1370" i="14"/>
  <c r="A1370" i="14"/>
  <c r="J1369" i="14"/>
  <c r="A1369" i="14"/>
  <c r="J1368" i="14"/>
  <c r="A1368" i="14"/>
  <c r="J1367" i="14"/>
  <c r="A1367" i="14"/>
  <c r="J1366" i="14"/>
  <c r="A1366" i="14"/>
  <c r="J1365" i="14"/>
  <c r="A1365" i="14"/>
  <c r="J1364" i="14"/>
  <c r="A1364" i="14"/>
  <c r="J1363" i="14"/>
  <c r="A1363" i="14"/>
  <c r="J1362" i="14"/>
  <c r="A1362" i="14"/>
  <c r="J1361" i="14"/>
  <c r="A1361" i="14"/>
  <c r="J1360" i="14"/>
  <c r="A1360" i="14"/>
  <c r="J1359" i="14"/>
  <c r="A1359" i="14"/>
  <c r="J1358" i="14"/>
  <c r="A1358" i="14"/>
  <c r="J1357" i="14"/>
  <c r="A1357" i="14"/>
  <c r="J1356" i="14"/>
  <c r="A1356" i="14"/>
  <c r="J1355" i="14"/>
  <c r="A1355" i="14"/>
  <c r="J1354" i="14"/>
  <c r="A1354" i="14"/>
  <c r="J1353" i="14"/>
  <c r="A1353" i="14"/>
  <c r="J1352" i="14"/>
  <c r="A1352" i="14"/>
  <c r="J1351" i="14"/>
  <c r="A1351" i="14"/>
  <c r="J1350" i="14"/>
  <c r="A1350" i="14"/>
  <c r="J1349" i="14"/>
  <c r="A1349" i="14"/>
  <c r="J1348" i="14"/>
  <c r="A1348" i="14"/>
  <c r="J1347" i="14"/>
  <c r="A1347" i="14"/>
  <c r="J1346" i="14"/>
  <c r="A1346" i="14"/>
  <c r="J1345" i="14"/>
  <c r="A1345" i="14"/>
  <c r="J1344" i="14"/>
  <c r="A1344" i="14"/>
  <c r="J1343" i="14"/>
  <c r="A1343" i="14"/>
  <c r="J1342" i="14"/>
  <c r="A1342" i="14"/>
  <c r="J1341" i="14"/>
  <c r="A1341" i="14"/>
  <c r="J1340" i="14"/>
  <c r="A1340" i="14"/>
  <c r="J1339" i="14"/>
  <c r="A1339" i="14"/>
  <c r="J1338" i="14"/>
  <c r="A1338" i="14"/>
  <c r="J1337" i="14"/>
  <c r="A1337" i="14"/>
  <c r="J1336" i="14"/>
  <c r="A1336" i="14"/>
  <c r="J1335" i="14"/>
  <c r="A1335" i="14"/>
  <c r="J1334" i="14"/>
  <c r="A1334" i="14"/>
  <c r="J1333" i="14"/>
  <c r="A1333" i="14"/>
  <c r="J1332" i="14"/>
  <c r="A1332" i="14"/>
  <c r="J1331" i="14"/>
  <c r="A1331" i="14"/>
  <c r="J1330" i="14"/>
  <c r="A1330" i="14"/>
  <c r="J1329" i="14"/>
  <c r="A1329" i="14"/>
  <c r="J1328" i="14"/>
  <c r="A1328" i="14"/>
  <c r="J1327" i="14"/>
  <c r="A1327" i="14"/>
  <c r="J1326" i="14"/>
  <c r="A1326" i="14"/>
  <c r="J1325" i="14"/>
  <c r="A1325" i="14"/>
  <c r="J1324" i="14"/>
  <c r="A1324" i="14"/>
  <c r="J1323" i="14"/>
  <c r="A1323" i="14"/>
  <c r="J1322" i="14"/>
  <c r="A1322" i="14"/>
  <c r="J1321" i="14"/>
  <c r="A1321" i="14"/>
  <c r="J1320" i="14"/>
  <c r="A1320" i="14"/>
  <c r="J1319" i="14"/>
  <c r="A1319" i="14"/>
  <c r="J1318" i="14"/>
  <c r="A1318" i="14"/>
  <c r="J1317" i="14"/>
  <c r="A1317" i="14"/>
  <c r="J1316" i="14"/>
  <c r="A1316" i="14"/>
  <c r="J1315" i="14"/>
  <c r="A1315" i="14"/>
  <c r="J1314" i="14"/>
  <c r="A1314" i="14"/>
  <c r="J1313" i="14"/>
  <c r="A1313" i="14"/>
  <c r="J1312" i="14"/>
  <c r="A1312" i="14"/>
  <c r="J1311" i="14"/>
  <c r="A1311" i="14"/>
  <c r="J1310" i="14"/>
  <c r="A1310" i="14"/>
  <c r="J1309" i="14"/>
  <c r="A1309" i="14"/>
  <c r="J1308" i="14"/>
  <c r="A1308" i="14"/>
  <c r="J1307" i="14"/>
  <c r="A1307" i="14"/>
  <c r="J1306" i="14"/>
  <c r="A1306" i="14"/>
  <c r="J1305" i="14"/>
  <c r="A1305" i="14"/>
  <c r="J1304" i="14"/>
  <c r="A1304" i="14"/>
  <c r="J1303" i="14"/>
  <c r="A1303" i="14"/>
  <c r="J1302" i="14"/>
  <c r="A1302" i="14"/>
  <c r="J1301" i="14"/>
  <c r="A1301" i="14"/>
  <c r="J1300" i="14"/>
  <c r="A1300" i="14"/>
  <c r="J1299" i="14"/>
  <c r="A1299" i="14"/>
  <c r="J1298" i="14"/>
  <c r="A1298" i="14"/>
  <c r="J1297" i="14"/>
  <c r="A1297" i="14"/>
  <c r="J1296" i="14"/>
  <c r="A1296" i="14"/>
  <c r="J1295" i="14"/>
  <c r="A1295" i="14"/>
  <c r="J1294" i="14"/>
  <c r="A1294" i="14"/>
  <c r="J1293" i="14"/>
  <c r="A1293" i="14"/>
  <c r="J1292" i="14"/>
  <c r="A1292" i="14"/>
  <c r="J1291" i="14"/>
  <c r="A1291" i="14"/>
  <c r="J1290" i="14"/>
  <c r="A1290" i="14"/>
  <c r="J1289" i="14"/>
  <c r="A1289" i="14"/>
  <c r="J1288" i="14"/>
  <c r="A1288" i="14"/>
  <c r="J1287" i="14"/>
  <c r="A1287" i="14"/>
  <c r="J1286" i="14"/>
  <c r="A1286" i="14"/>
  <c r="J1285" i="14"/>
  <c r="A1285" i="14"/>
  <c r="J1284" i="14"/>
  <c r="A1284" i="14"/>
  <c r="J1283" i="14"/>
  <c r="A1283" i="14"/>
  <c r="J1282" i="14"/>
  <c r="A1282" i="14"/>
  <c r="J1281" i="14"/>
  <c r="A1281" i="14"/>
  <c r="J1280" i="14"/>
  <c r="A1280" i="14"/>
  <c r="J1279" i="14"/>
  <c r="A1279" i="14"/>
  <c r="J1278" i="14"/>
  <c r="A1278" i="14"/>
  <c r="J1277" i="14"/>
  <c r="A1277" i="14"/>
  <c r="J1276" i="14"/>
  <c r="A1276" i="14"/>
  <c r="J1275" i="14"/>
  <c r="A1275" i="14"/>
  <c r="J1274" i="14"/>
  <c r="A1274" i="14"/>
  <c r="J1273" i="14"/>
  <c r="A1273" i="14"/>
  <c r="J1272" i="14"/>
  <c r="A1272" i="14"/>
  <c r="J1271" i="14"/>
  <c r="A1271" i="14"/>
  <c r="J1270" i="14"/>
  <c r="A1270" i="14"/>
  <c r="J1269" i="14"/>
  <c r="A1269" i="14"/>
  <c r="J1268" i="14"/>
  <c r="A1268" i="14"/>
  <c r="J1267" i="14"/>
  <c r="A1267" i="14"/>
  <c r="J1266" i="14"/>
  <c r="A1266" i="14"/>
  <c r="J1265" i="14"/>
  <c r="A1265" i="14"/>
  <c r="J1264" i="14"/>
  <c r="A1264" i="14"/>
  <c r="J1263" i="14"/>
  <c r="A1263" i="14"/>
  <c r="J1262" i="14"/>
  <c r="A1262" i="14"/>
  <c r="J1261" i="14"/>
  <c r="A1261" i="14"/>
  <c r="J1260" i="14"/>
  <c r="A1260" i="14"/>
  <c r="J1259" i="14"/>
  <c r="A1259" i="14"/>
  <c r="J1258" i="14"/>
  <c r="A1258" i="14"/>
  <c r="J1257" i="14"/>
  <c r="A1257" i="14"/>
  <c r="J1256" i="14"/>
  <c r="A1256" i="14"/>
  <c r="J1255" i="14"/>
  <c r="A1255" i="14"/>
  <c r="J1254" i="14"/>
  <c r="A1254" i="14"/>
  <c r="J1253" i="14"/>
  <c r="A1253" i="14"/>
  <c r="J1252" i="14"/>
  <c r="A1252" i="14"/>
  <c r="J1251" i="14"/>
  <c r="A1251" i="14"/>
  <c r="J1250" i="14"/>
  <c r="A1250" i="14"/>
  <c r="J1249" i="14"/>
  <c r="A1249" i="14"/>
  <c r="J1248" i="14"/>
  <c r="A1248" i="14"/>
  <c r="J1247" i="14"/>
  <c r="A1247" i="14"/>
  <c r="J1246" i="14"/>
  <c r="A1246" i="14"/>
  <c r="J1245" i="14"/>
  <c r="A1245" i="14"/>
  <c r="J1244" i="14"/>
  <c r="A1244" i="14"/>
  <c r="J1243" i="14"/>
  <c r="A1243" i="14"/>
  <c r="J1242" i="14"/>
  <c r="A1242" i="14"/>
  <c r="J1241" i="14"/>
  <c r="A1241" i="14"/>
  <c r="J1240" i="14"/>
  <c r="A1240" i="14"/>
  <c r="J1239" i="14"/>
  <c r="A1239" i="14"/>
  <c r="J1238" i="14"/>
  <c r="A1238" i="14"/>
  <c r="J1237" i="14"/>
  <c r="A1237" i="14"/>
  <c r="J1236" i="14"/>
  <c r="A1236" i="14"/>
  <c r="J1235" i="14"/>
  <c r="A1235" i="14"/>
  <c r="J1234" i="14"/>
  <c r="A1234" i="14"/>
  <c r="J1233" i="14"/>
  <c r="A1233" i="14"/>
  <c r="J1232" i="14"/>
  <c r="A1232" i="14"/>
  <c r="J1231" i="14"/>
  <c r="A1231" i="14"/>
  <c r="J1230" i="14"/>
  <c r="A1230" i="14"/>
  <c r="J1229" i="14"/>
  <c r="A1229" i="14"/>
  <c r="J1228" i="14"/>
  <c r="A1228" i="14"/>
  <c r="J1227" i="14"/>
  <c r="A1227" i="14"/>
  <c r="J1226" i="14"/>
  <c r="A1226" i="14"/>
  <c r="J1225" i="14"/>
  <c r="A1225" i="14"/>
  <c r="J1224" i="14"/>
  <c r="A1224" i="14"/>
  <c r="J1223" i="14"/>
  <c r="A1223" i="14"/>
  <c r="J1222" i="14"/>
  <c r="A1222" i="14"/>
  <c r="J1221" i="14"/>
  <c r="A1221" i="14"/>
  <c r="J1220" i="14"/>
  <c r="A1220" i="14"/>
  <c r="J1219" i="14"/>
  <c r="A1219" i="14"/>
  <c r="J1218" i="14"/>
  <c r="A1218" i="14"/>
  <c r="J1217" i="14"/>
  <c r="A1217" i="14"/>
  <c r="J1216" i="14"/>
  <c r="A1216" i="14"/>
  <c r="J1215" i="14"/>
  <c r="A1215" i="14"/>
  <c r="J1214" i="14"/>
  <c r="A1214" i="14"/>
  <c r="J1213" i="14"/>
  <c r="A1213" i="14"/>
  <c r="J1212" i="14"/>
  <c r="A1212" i="14"/>
  <c r="J1211" i="14"/>
  <c r="A1211" i="14"/>
  <c r="J1210" i="14"/>
  <c r="A1210" i="14"/>
  <c r="J1209" i="14"/>
  <c r="A1209" i="14"/>
  <c r="J1208" i="14"/>
  <c r="A1208" i="14"/>
  <c r="J1207" i="14"/>
  <c r="A1207" i="14"/>
  <c r="J1206" i="14"/>
  <c r="A1206" i="14"/>
  <c r="J1205" i="14"/>
  <c r="A1205" i="14"/>
  <c r="J1204" i="14"/>
  <c r="A1204" i="14"/>
  <c r="J1203" i="14"/>
  <c r="A1203" i="14"/>
  <c r="J1202" i="14"/>
  <c r="A1202" i="14"/>
  <c r="J1201" i="14"/>
  <c r="A1201" i="14"/>
  <c r="J1200" i="14"/>
  <c r="A1200" i="14"/>
  <c r="J1199" i="14"/>
  <c r="A1199" i="14"/>
  <c r="J1198" i="14"/>
  <c r="A1198" i="14"/>
  <c r="J1197" i="14"/>
  <c r="A1197" i="14"/>
  <c r="J1196" i="14"/>
  <c r="A1196" i="14"/>
  <c r="J1195" i="14"/>
  <c r="A1195" i="14"/>
  <c r="J1194" i="14"/>
  <c r="A1194" i="14"/>
  <c r="J1193" i="14"/>
  <c r="A1193" i="14"/>
  <c r="J1192" i="14"/>
  <c r="A1192" i="14"/>
  <c r="J1191" i="14"/>
  <c r="A1191" i="14"/>
  <c r="J1190" i="14"/>
  <c r="A1190" i="14"/>
  <c r="J1189" i="14"/>
  <c r="A1189" i="14"/>
  <c r="J1188" i="14"/>
  <c r="A1188" i="14"/>
  <c r="J1187" i="14"/>
  <c r="A1187" i="14"/>
  <c r="J1186" i="14"/>
  <c r="A1186" i="14"/>
  <c r="J1185" i="14"/>
  <c r="A1185" i="14"/>
  <c r="J1184" i="14"/>
  <c r="A1184" i="14"/>
  <c r="J1183" i="14"/>
  <c r="A1183" i="14"/>
  <c r="J1182" i="14"/>
  <c r="A1182" i="14"/>
  <c r="J1181" i="14"/>
  <c r="A1181" i="14"/>
  <c r="J1180" i="14"/>
  <c r="A1180" i="14"/>
  <c r="J1179" i="14"/>
  <c r="A1179" i="14"/>
  <c r="J1178" i="14"/>
  <c r="A1178" i="14"/>
  <c r="J1177" i="14"/>
  <c r="A1177" i="14"/>
  <c r="J1176" i="14"/>
  <c r="A1176" i="14"/>
  <c r="J1175" i="14"/>
  <c r="A1175" i="14"/>
  <c r="J1174" i="14"/>
  <c r="A1174" i="14"/>
  <c r="J1173" i="14"/>
  <c r="A1173" i="14"/>
  <c r="J1172" i="14"/>
  <c r="A1172" i="14"/>
  <c r="J1171" i="14"/>
  <c r="A1171" i="14"/>
  <c r="J1170" i="14"/>
  <c r="A1170" i="14"/>
  <c r="J1169" i="14"/>
  <c r="A1169" i="14"/>
  <c r="J1168" i="14"/>
  <c r="A1168" i="14"/>
  <c r="J1167" i="14"/>
  <c r="A1167" i="14"/>
  <c r="J1166" i="14"/>
  <c r="A1166" i="14"/>
  <c r="J1165" i="14"/>
  <c r="A1165" i="14"/>
  <c r="J1164" i="14"/>
  <c r="A1164" i="14"/>
  <c r="J1163" i="14"/>
  <c r="A1163" i="14"/>
  <c r="J1162" i="14"/>
  <c r="A1162" i="14"/>
  <c r="J1161" i="14"/>
  <c r="A1161" i="14"/>
  <c r="J1160" i="14"/>
  <c r="A1160" i="14"/>
  <c r="J1159" i="14"/>
  <c r="A1159" i="14"/>
  <c r="J1158" i="14"/>
  <c r="A1158" i="14"/>
  <c r="J1157" i="14"/>
  <c r="A1157" i="14"/>
  <c r="J1156" i="14"/>
  <c r="A1156" i="14"/>
  <c r="J1155" i="14"/>
  <c r="A1155" i="14"/>
  <c r="J1154" i="14"/>
  <c r="A1154" i="14"/>
  <c r="J1153" i="14"/>
  <c r="A1153" i="14"/>
  <c r="J1152" i="14"/>
  <c r="A1152" i="14"/>
  <c r="J1151" i="14"/>
  <c r="A1151" i="14"/>
  <c r="J1150" i="14"/>
  <c r="A1150" i="14"/>
  <c r="J1149" i="14"/>
  <c r="A1149" i="14"/>
  <c r="J1148" i="14"/>
  <c r="A1148" i="14"/>
  <c r="J1147" i="14"/>
  <c r="A1147" i="14"/>
  <c r="J1146" i="14"/>
  <c r="A1146" i="14"/>
  <c r="J1145" i="14"/>
  <c r="A1145" i="14"/>
  <c r="J1144" i="14"/>
  <c r="A1144" i="14"/>
  <c r="J1143" i="14"/>
  <c r="A1143" i="14"/>
  <c r="J1142" i="14"/>
  <c r="A1142" i="14"/>
  <c r="J1141" i="14"/>
  <c r="A1141" i="14"/>
  <c r="J1140" i="14"/>
  <c r="A1140" i="14"/>
  <c r="J1139" i="14"/>
  <c r="A1139" i="14"/>
  <c r="J1138" i="14"/>
  <c r="A1138" i="14"/>
  <c r="J1137" i="14"/>
  <c r="A1137" i="14"/>
  <c r="J1136" i="14"/>
  <c r="A1136" i="14"/>
  <c r="J1135" i="14"/>
  <c r="A1135" i="14"/>
  <c r="J1134" i="14"/>
  <c r="A1134" i="14"/>
  <c r="J1133" i="14"/>
  <c r="A1133" i="14"/>
  <c r="J1132" i="14"/>
  <c r="A1132" i="14"/>
  <c r="J1131" i="14"/>
  <c r="A1131" i="14"/>
  <c r="J1130" i="14"/>
  <c r="A1130" i="14"/>
  <c r="J1129" i="14"/>
  <c r="A1129" i="14"/>
  <c r="J1128" i="14"/>
  <c r="A1128" i="14"/>
  <c r="J1127" i="14"/>
  <c r="A1127" i="14"/>
  <c r="J1126" i="14"/>
  <c r="A1126" i="14"/>
  <c r="J1125" i="14"/>
  <c r="A1125" i="14"/>
  <c r="J1124" i="14"/>
  <c r="A1124" i="14"/>
  <c r="J1123" i="14"/>
  <c r="A1123" i="14"/>
  <c r="J1122" i="14"/>
  <c r="A1122" i="14"/>
  <c r="J1121" i="14"/>
  <c r="A1121" i="14"/>
  <c r="J1120" i="14"/>
  <c r="A1120" i="14"/>
  <c r="J1119" i="14"/>
  <c r="A1119" i="14"/>
  <c r="J1118" i="14"/>
  <c r="A1118" i="14"/>
  <c r="J1117" i="14"/>
  <c r="A1117" i="14"/>
  <c r="J1116" i="14"/>
  <c r="A1116" i="14"/>
  <c r="J1115" i="14"/>
  <c r="A1115" i="14"/>
  <c r="J1114" i="14"/>
  <c r="A1114" i="14"/>
  <c r="J1113" i="14"/>
  <c r="A1113" i="14"/>
  <c r="J1112" i="14"/>
  <c r="A1112" i="14"/>
  <c r="J1111" i="14"/>
  <c r="A1111" i="14"/>
  <c r="J1110" i="14"/>
  <c r="A1110" i="14"/>
  <c r="J1109" i="14"/>
  <c r="A1109" i="14"/>
  <c r="J1108" i="14"/>
  <c r="A1108" i="14"/>
  <c r="J1107" i="14"/>
  <c r="A1107" i="14"/>
  <c r="J1106" i="14"/>
  <c r="A1106" i="14"/>
  <c r="J1105" i="14"/>
  <c r="A1105" i="14"/>
  <c r="J1104" i="14"/>
  <c r="A1104" i="14"/>
  <c r="J1103" i="14"/>
  <c r="A1103" i="14"/>
  <c r="J1102" i="14"/>
  <c r="A1102" i="14"/>
  <c r="J1101" i="14"/>
  <c r="A1101" i="14"/>
  <c r="J1100" i="14"/>
  <c r="A1100" i="14"/>
  <c r="J1099" i="14"/>
  <c r="A1099" i="14"/>
  <c r="J1098" i="14"/>
  <c r="A1098" i="14"/>
  <c r="J1097" i="14"/>
  <c r="A1097" i="14"/>
  <c r="J1096" i="14"/>
  <c r="A1096" i="14"/>
  <c r="J1095" i="14"/>
  <c r="A1095" i="14"/>
  <c r="J1094" i="14"/>
  <c r="A1094" i="14"/>
  <c r="J1093" i="14"/>
  <c r="A1093" i="14"/>
  <c r="J1092" i="14"/>
  <c r="A1092" i="14"/>
  <c r="J1091" i="14"/>
  <c r="A1091" i="14"/>
  <c r="J1090" i="14"/>
  <c r="A1090" i="14"/>
  <c r="J1089" i="14"/>
  <c r="A1089" i="14"/>
  <c r="J1088" i="14"/>
  <c r="A1088" i="14"/>
  <c r="J1087" i="14"/>
  <c r="A1087" i="14"/>
  <c r="J1086" i="14"/>
  <c r="A1086" i="14"/>
  <c r="J1085" i="14"/>
  <c r="A1085" i="14"/>
  <c r="J1084" i="14"/>
  <c r="A1084" i="14"/>
  <c r="J1083" i="14"/>
  <c r="A1083" i="14"/>
  <c r="J1082" i="14"/>
  <c r="A1082" i="14"/>
  <c r="J1081" i="14"/>
  <c r="A1081" i="14"/>
  <c r="J1080" i="14"/>
  <c r="A1080" i="14"/>
  <c r="J1079" i="14"/>
  <c r="A1079" i="14"/>
  <c r="J1078" i="14"/>
  <c r="A1078" i="14"/>
  <c r="J1077" i="14"/>
  <c r="A1077" i="14"/>
  <c r="J1076" i="14"/>
  <c r="A1076" i="14"/>
  <c r="J1075" i="14"/>
  <c r="A1075" i="14"/>
  <c r="J1074" i="14"/>
  <c r="A1074" i="14"/>
  <c r="J1073" i="14"/>
  <c r="A1073" i="14"/>
  <c r="J1072" i="14"/>
  <c r="A1072" i="14"/>
  <c r="J1071" i="14"/>
  <c r="A1071" i="14"/>
  <c r="J1070" i="14"/>
  <c r="A1070" i="14"/>
  <c r="J1069" i="14"/>
  <c r="A1069" i="14"/>
  <c r="J1068" i="14"/>
  <c r="A1068" i="14"/>
  <c r="J1067" i="14"/>
  <c r="A1067" i="14"/>
  <c r="J1066" i="14"/>
  <c r="A1066" i="14"/>
  <c r="J1065" i="14"/>
  <c r="A1065" i="14"/>
  <c r="J1064" i="14"/>
  <c r="A1064" i="14"/>
  <c r="J1063" i="14"/>
  <c r="A1063" i="14"/>
  <c r="J1062" i="14"/>
  <c r="A1062" i="14"/>
  <c r="J1061" i="14"/>
  <c r="A1061" i="14"/>
  <c r="J1060" i="14"/>
  <c r="A1060" i="14"/>
  <c r="J1059" i="14"/>
  <c r="A1059" i="14"/>
  <c r="J1058" i="14"/>
  <c r="A1058" i="14"/>
  <c r="J1057" i="14"/>
  <c r="A1057" i="14"/>
  <c r="J1056" i="14"/>
  <c r="A1056" i="14"/>
  <c r="J1055" i="14"/>
  <c r="A1055" i="14"/>
  <c r="J1054" i="14"/>
  <c r="A1054" i="14"/>
  <c r="J1053" i="14"/>
  <c r="A1053" i="14"/>
  <c r="J1052" i="14"/>
  <c r="A1052" i="14"/>
  <c r="J1051" i="14"/>
  <c r="A1051" i="14"/>
  <c r="J1050" i="14"/>
  <c r="A1050" i="14"/>
  <c r="J1049" i="14"/>
  <c r="A1049" i="14"/>
  <c r="J1048" i="14"/>
  <c r="A1048" i="14"/>
  <c r="J1047" i="14"/>
  <c r="A1047" i="14"/>
  <c r="J1046" i="14"/>
  <c r="A1046" i="14"/>
  <c r="J1045" i="14"/>
  <c r="A1045" i="14"/>
  <c r="J1044" i="14"/>
  <c r="A1044" i="14"/>
  <c r="J1043" i="14"/>
  <c r="A1043" i="14"/>
  <c r="J1042" i="14"/>
  <c r="A1042" i="14"/>
  <c r="J1041" i="14"/>
  <c r="A1041" i="14"/>
  <c r="J1040" i="14"/>
  <c r="A1040" i="14"/>
  <c r="J1039" i="14"/>
  <c r="A1039" i="14"/>
  <c r="J1038" i="14"/>
  <c r="A1038" i="14"/>
  <c r="J1037" i="14"/>
  <c r="A1037" i="14"/>
  <c r="J1036" i="14"/>
  <c r="A1036" i="14"/>
  <c r="J1035" i="14"/>
  <c r="A1035" i="14"/>
  <c r="J1034" i="14"/>
  <c r="A1034" i="14"/>
  <c r="J1033" i="14"/>
  <c r="A1033" i="14"/>
  <c r="J1032" i="14"/>
  <c r="A1032" i="14"/>
  <c r="J1031" i="14"/>
  <c r="A1031" i="14"/>
  <c r="J1030" i="14"/>
  <c r="A1030" i="14"/>
  <c r="J1029" i="14"/>
  <c r="A1029" i="14"/>
  <c r="J1028" i="14"/>
  <c r="A1028" i="14"/>
  <c r="J1027" i="14"/>
  <c r="A1027" i="14"/>
  <c r="J1026" i="14"/>
  <c r="A1026" i="14"/>
  <c r="J1025" i="14"/>
  <c r="A1025" i="14"/>
  <c r="J1024" i="14"/>
  <c r="A1024" i="14"/>
  <c r="J1023" i="14"/>
  <c r="A1023" i="14"/>
  <c r="J1022" i="14"/>
  <c r="A1022" i="14"/>
  <c r="J1021" i="14"/>
  <c r="A1021" i="14"/>
  <c r="J1020" i="14"/>
  <c r="A1020" i="14"/>
  <c r="J1019" i="14"/>
  <c r="A1019" i="14"/>
  <c r="J1018" i="14"/>
  <c r="A1018" i="14"/>
  <c r="J1017" i="14"/>
  <c r="A1017" i="14"/>
  <c r="J1016" i="14"/>
  <c r="A1016" i="14"/>
  <c r="J1015" i="14"/>
  <c r="A1015" i="14"/>
  <c r="J1014" i="14"/>
  <c r="A1014" i="14"/>
  <c r="J1013" i="14"/>
  <c r="A1013" i="14"/>
  <c r="J1012" i="14"/>
  <c r="A1012" i="14"/>
  <c r="J1011" i="14"/>
  <c r="A1011" i="14"/>
  <c r="J1010" i="14"/>
  <c r="A1010" i="14"/>
  <c r="J1009" i="14"/>
  <c r="A1009" i="14"/>
  <c r="J1008" i="14"/>
  <c r="A1008" i="14"/>
  <c r="J1007" i="14"/>
  <c r="A1007" i="14"/>
  <c r="J1006" i="14"/>
  <c r="A1006" i="14"/>
  <c r="J1005" i="14"/>
  <c r="A1005" i="14"/>
  <c r="J1004" i="14"/>
  <c r="A1004" i="14"/>
  <c r="J1003" i="14"/>
  <c r="A1003" i="14"/>
  <c r="J1002" i="14"/>
  <c r="A1002" i="14"/>
  <c r="J1001" i="14"/>
  <c r="A1001" i="14"/>
  <c r="J1000" i="14"/>
  <c r="A1000" i="14"/>
  <c r="J999" i="14"/>
  <c r="A999" i="14"/>
  <c r="J998" i="14"/>
  <c r="A998" i="14"/>
  <c r="J997" i="14"/>
  <c r="A997" i="14"/>
  <c r="J996" i="14"/>
  <c r="A996" i="14"/>
  <c r="J995" i="14"/>
  <c r="A995" i="14"/>
  <c r="J994" i="14"/>
  <c r="A994" i="14"/>
  <c r="J993" i="14"/>
  <c r="A993" i="14"/>
  <c r="J992" i="14"/>
  <c r="A992" i="14"/>
  <c r="J991" i="14"/>
  <c r="A991" i="14"/>
  <c r="J990" i="14"/>
  <c r="A990" i="14"/>
  <c r="J989" i="14"/>
  <c r="A989" i="14"/>
  <c r="J988" i="14"/>
  <c r="A988" i="14"/>
  <c r="J987" i="14"/>
  <c r="A987" i="14"/>
  <c r="J986" i="14"/>
  <c r="A986" i="14"/>
  <c r="J985" i="14"/>
  <c r="A985" i="14"/>
  <c r="J984" i="14"/>
  <c r="A984" i="14"/>
  <c r="J983" i="14"/>
  <c r="A983" i="14"/>
  <c r="J982" i="14"/>
  <c r="A982" i="14"/>
  <c r="J981" i="14"/>
  <c r="A981" i="14"/>
  <c r="J980" i="14"/>
  <c r="A980" i="14"/>
  <c r="J979" i="14"/>
  <c r="A979" i="14"/>
  <c r="J978" i="14"/>
  <c r="A978" i="14"/>
  <c r="J977" i="14"/>
  <c r="A977" i="14"/>
  <c r="J976" i="14"/>
  <c r="A976" i="14"/>
  <c r="J975" i="14"/>
  <c r="A975" i="14"/>
  <c r="J974" i="14"/>
  <c r="A974" i="14"/>
  <c r="J973" i="14"/>
  <c r="A973" i="14"/>
  <c r="J972" i="14"/>
  <c r="A972" i="14"/>
  <c r="J971" i="14"/>
  <c r="A971" i="14"/>
  <c r="J970" i="14"/>
  <c r="A970" i="14"/>
  <c r="J969" i="14"/>
  <c r="A969" i="14"/>
  <c r="J968" i="14"/>
  <c r="A968" i="14"/>
  <c r="J967" i="14"/>
  <c r="A967" i="14"/>
  <c r="J966" i="14"/>
  <c r="A966" i="14"/>
  <c r="J965" i="14"/>
  <c r="A965" i="14"/>
  <c r="J964" i="14"/>
  <c r="A964" i="14"/>
  <c r="J963" i="14"/>
  <c r="A963" i="14"/>
  <c r="J962" i="14"/>
  <c r="A962" i="14"/>
  <c r="J961" i="14"/>
  <c r="A961" i="14"/>
  <c r="J960" i="14"/>
  <c r="A960" i="14"/>
  <c r="J959" i="14"/>
  <c r="A959" i="14"/>
  <c r="J958" i="14"/>
  <c r="A958" i="14"/>
  <c r="J957" i="14"/>
  <c r="A957" i="14"/>
  <c r="J956" i="14"/>
  <c r="A956" i="14"/>
  <c r="J955" i="14"/>
  <c r="A955" i="14"/>
  <c r="J954" i="14"/>
  <c r="A954" i="14"/>
  <c r="J953" i="14"/>
  <c r="A953" i="14"/>
  <c r="J952" i="14"/>
  <c r="A952" i="14"/>
  <c r="J951" i="14"/>
  <c r="A951" i="14"/>
  <c r="J950" i="14"/>
  <c r="A950" i="14"/>
  <c r="J949" i="14"/>
  <c r="A949" i="14"/>
  <c r="J948" i="14"/>
  <c r="A948" i="14"/>
  <c r="J947" i="14"/>
  <c r="A947" i="14"/>
  <c r="J946" i="14"/>
  <c r="A946" i="14"/>
  <c r="J945" i="14"/>
  <c r="A945" i="14"/>
  <c r="J944" i="14"/>
  <c r="A944" i="14"/>
  <c r="J943" i="14"/>
  <c r="A943" i="14"/>
  <c r="J942" i="14"/>
  <c r="A942" i="14"/>
  <c r="J941" i="14"/>
  <c r="A941" i="14"/>
  <c r="J940" i="14"/>
  <c r="A940" i="14"/>
  <c r="J939" i="14"/>
  <c r="A939" i="14"/>
  <c r="J938" i="14"/>
  <c r="A938" i="14"/>
  <c r="J937" i="14"/>
  <c r="A937" i="14"/>
  <c r="J936" i="14"/>
  <c r="A936" i="14"/>
  <c r="J935" i="14"/>
  <c r="A935" i="14"/>
  <c r="J934" i="14"/>
  <c r="A934" i="14"/>
  <c r="J933" i="14"/>
  <c r="A933" i="14"/>
  <c r="J932" i="14"/>
  <c r="A932" i="14"/>
  <c r="J931" i="14"/>
  <c r="A931" i="14"/>
  <c r="J930" i="14"/>
  <c r="A930" i="14"/>
  <c r="J929" i="14"/>
  <c r="A929" i="14"/>
  <c r="J928" i="14"/>
  <c r="A928" i="14"/>
  <c r="J927" i="14"/>
  <c r="A927" i="14"/>
  <c r="J926" i="14"/>
  <c r="A926" i="14"/>
  <c r="J925" i="14"/>
  <c r="A925" i="14"/>
  <c r="J924" i="14"/>
  <c r="A924" i="14"/>
  <c r="J923" i="14"/>
  <c r="A923" i="14"/>
  <c r="J922" i="14"/>
  <c r="A922" i="14"/>
  <c r="J921" i="14"/>
  <c r="A921" i="14"/>
  <c r="J920" i="14"/>
  <c r="A920" i="14"/>
  <c r="J919" i="14"/>
  <c r="A919" i="14"/>
  <c r="J918" i="14"/>
  <c r="A918" i="14"/>
  <c r="J917" i="14"/>
  <c r="A917" i="14"/>
  <c r="J916" i="14"/>
  <c r="A916" i="14"/>
  <c r="J915" i="14"/>
  <c r="A915" i="14"/>
  <c r="J914" i="14"/>
  <c r="A914" i="14"/>
  <c r="J913" i="14"/>
  <c r="A913" i="14"/>
  <c r="J912" i="14"/>
  <c r="A912" i="14"/>
  <c r="J911" i="14"/>
  <c r="A911" i="14"/>
  <c r="J910" i="14"/>
  <c r="A910" i="14"/>
  <c r="J909" i="14"/>
  <c r="A909" i="14"/>
  <c r="J908" i="14"/>
  <c r="A908" i="14"/>
  <c r="J907" i="14"/>
  <c r="A907" i="14"/>
  <c r="J906" i="14"/>
  <c r="A906" i="14"/>
  <c r="J905" i="14"/>
  <c r="A905" i="14"/>
  <c r="J904" i="14"/>
  <c r="A904" i="14"/>
  <c r="J903" i="14"/>
  <c r="A903" i="14"/>
  <c r="J902" i="14"/>
  <c r="A902" i="14"/>
  <c r="J901" i="14"/>
  <c r="A901" i="14"/>
  <c r="J900" i="14"/>
  <c r="A900" i="14"/>
  <c r="J899" i="14"/>
  <c r="A899" i="14"/>
  <c r="J898" i="14"/>
  <c r="A898" i="14"/>
  <c r="J897" i="14"/>
  <c r="A897" i="14"/>
  <c r="J896" i="14"/>
  <c r="A896" i="14"/>
  <c r="J895" i="14"/>
  <c r="A895" i="14"/>
  <c r="J894" i="14"/>
  <c r="A894" i="14"/>
  <c r="J893" i="14"/>
  <c r="A893" i="14"/>
  <c r="J892" i="14"/>
  <c r="A892" i="14"/>
  <c r="J891" i="14"/>
  <c r="A891" i="14"/>
  <c r="J890" i="14"/>
  <c r="A890" i="14"/>
  <c r="J889" i="14"/>
  <c r="A889" i="14"/>
  <c r="J888" i="14"/>
  <c r="A888" i="14"/>
  <c r="J887" i="14"/>
  <c r="A887" i="14"/>
  <c r="J886" i="14"/>
  <c r="A886" i="14"/>
  <c r="J885" i="14"/>
  <c r="A885" i="14"/>
  <c r="J884" i="14"/>
  <c r="A884" i="14"/>
  <c r="J883" i="14"/>
  <c r="A883" i="14"/>
  <c r="J882" i="14"/>
  <c r="A882" i="14"/>
  <c r="J881" i="14"/>
  <c r="A881" i="14"/>
  <c r="J880" i="14"/>
  <c r="A880" i="14"/>
  <c r="J879" i="14"/>
  <c r="A879" i="14"/>
  <c r="J878" i="14"/>
  <c r="A878" i="14"/>
  <c r="J877" i="14"/>
  <c r="A877" i="14"/>
  <c r="J876" i="14"/>
  <c r="A876" i="14"/>
  <c r="J875" i="14"/>
  <c r="A875" i="14"/>
  <c r="J874" i="14"/>
  <c r="A874" i="14"/>
  <c r="J873" i="14"/>
  <c r="A873" i="14"/>
  <c r="J872" i="14"/>
  <c r="A872" i="14"/>
  <c r="J871" i="14"/>
  <c r="A871" i="14"/>
  <c r="J870" i="14"/>
  <c r="A870" i="14"/>
  <c r="J869" i="14"/>
  <c r="A869" i="14"/>
  <c r="J868" i="14"/>
  <c r="A868" i="14"/>
  <c r="J867" i="14"/>
  <c r="A867" i="14"/>
  <c r="J866" i="14"/>
  <c r="A866" i="14"/>
  <c r="J865" i="14"/>
  <c r="A865" i="14"/>
  <c r="J864" i="14"/>
  <c r="A864" i="14"/>
  <c r="J863" i="14"/>
  <c r="A863" i="14"/>
  <c r="J862" i="14"/>
  <c r="A862" i="14"/>
  <c r="J861" i="14"/>
  <c r="A861" i="14"/>
  <c r="J860" i="14"/>
  <c r="A860" i="14"/>
  <c r="J859" i="14"/>
  <c r="A859" i="14"/>
  <c r="J858" i="14"/>
  <c r="A858" i="14"/>
  <c r="J857" i="14"/>
  <c r="A857" i="14"/>
  <c r="J856" i="14"/>
  <c r="A856" i="14"/>
  <c r="J855" i="14"/>
  <c r="A855" i="14"/>
  <c r="J854" i="14"/>
  <c r="A854" i="14"/>
  <c r="J853" i="14"/>
  <c r="A853" i="14"/>
  <c r="J852" i="14"/>
  <c r="A852" i="14"/>
  <c r="J851" i="14"/>
  <c r="A851" i="14"/>
  <c r="J850" i="14"/>
  <c r="A850" i="14"/>
  <c r="J849" i="14"/>
  <c r="A849" i="14"/>
  <c r="J848" i="14"/>
  <c r="A848" i="14"/>
  <c r="J847" i="14"/>
  <c r="A847" i="14"/>
  <c r="J846" i="14"/>
  <c r="A846" i="14"/>
  <c r="J845" i="14"/>
  <c r="A845" i="14"/>
  <c r="J844" i="14"/>
  <c r="A844" i="14"/>
  <c r="J843" i="14"/>
  <c r="A843" i="14"/>
  <c r="J842" i="14"/>
  <c r="A842" i="14"/>
  <c r="J841" i="14"/>
  <c r="A841" i="14"/>
  <c r="J840" i="14"/>
  <c r="A840" i="14"/>
  <c r="J839" i="14"/>
  <c r="A839" i="14"/>
  <c r="J838" i="14"/>
  <c r="A838" i="14"/>
  <c r="J837" i="14"/>
  <c r="A837" i="14"/>
  <c r="J836" i="14"/>
  <c r="A836" i="14"/>
  <c r="J835" i="14"/>
  <c r="A835" i="14"/>
  <c r="J834" i="14"/>
  <c r="A834" i="14"/>
  <c r="J833" i="14"/>
  <c r="A833" i="14"/>
  <c r="J832" i="14"/>
  <c r="A832" i="14"/>
  <c r="J831" i="14"/>
  <c r="A831" i="14"/>
  <c r="J830" i="14"/>
  <c r="A830" i="14"/>
  <c r="J829" i="14"/>
  <c r="A829" i="14"/>
  <c r="J828" i="14"/>
  <c r="A828" i="14"/>
  <c r="J827" i="14"/>
  <c r="A827" i="14"/>
  <c r="J826" i="14"/>
  <c r="A826" i="14"/>
  <c r="J825" i="14"/>
  <c r="A825" i="14"/>
  <c r="J824" i="14"/>
  <c r="A824" i="14"/>
  <c r="J823" i="14"/>
  <c r="A823" i="14"/>
  <c r="J822" i="14"/>
  <c r="A822" i="14"/>
  <c r="J821" i="14"/>
  <c r="A821" i="14"/>
  <c r="J820" i="14"/>
  <c r="A820" i="14"/>
  <c r="J819" i="14"/>
  <c r="A819" i="14"/>
  <c r="J818" i="14"/>
  <c r="A818" i="14"/>
  <c r="J817" i="14"/>
  <c r="A817" i="14"/>
  <c r="J816" i="14"/>
  <c r="A816" i="14"/>
  <c r="J815" i="14"/>
  <c r="A815" i="14"/>
  <c r="J814" i="14"/>
  <c r="A814" i="14"/>
  <c r="J813" i="14"/>
  <c r="A813" i="14"/>
  <c r="J812" i="14"/>
  <c r="A812" i="14"/>
  <c r="J811" i="14"/>
  <c r="A811" i="14"/>
  <c r="J810" i="14"/>
  <c r="A810" i="14"/>
  <c r="J809" i="14"/>
  <c r="A809" i="14"/>
  <c r="J808" i="14"/>
  <c r="A808" i="14"/>
  <c r="J807" i="14"/>
  <c r="A807" i="14"/>
  <c r="J806" i="14"/>
  <c r="A806" i="14"/>
  <c r="J805" i="14"/>
  <c r="A805" i="14"/>
  <c r="J804" i="14"/>
  <c r="A804" i="14"/>
  <c r="J803" i="14"/>
  <c r="A803" i="14"/>
  <c r="J802" i="14"/>
  <c r="A802" i="14"/>
  <c r="J801" i="14"/>
  <c r="A801" i="14"/>
  <c r="J800" i="14"/>
  <c r="A800" i="14"/>
  <c r="J799" i="14"/>
  <c r="A799" i="14"/>
  <c r="J798" i="14"/>
  <c r="A798" i="14"/>
  <c r="J797" i="14"/>
  <c r="A797" i="14"/>
  <c r="J796" i="14"/>
  <c r="A796" i="14"/>
  <c r="J795" i="14"/>
  <c r="A795" i="14"/>
  <c r="J794" i="14"/>
  <c r="A794" i="14"/>
  <c r="J793" i="14"/>
  <c r="A793" i="14"/>
  <c r="J792" i="14"/>
  <c r="A792" i="14"/>
  <c r="J791" i="14"/>
  <c r="A791" i="14"/>
  <c r="J790" i="14"/>
  <c r="A790" i="14"/>
  <c r="J789" i="14"/>
  <c r="A789" i="14"/>
  <c r="J788" i="14"/>
  <c r="A788" i="14"/>
  <c r="J787" i="14"/>
  <c r="A787" i="14"/>
  <c r="J786" i="14"/>
  <c r="A786" i="14"/>
  <c r="J785" i="14"/>
  <c r="A785" i="14"/>
  <c r="J784" i="14"/>
  <c r="A784" i="14"/>
  <c r="J783" i="14"/>
  <c r="A783" i="14"/>
  <c r="J782" i="14"/>
  <c r="A782" i="14"/>
  <c r="J781" i="14"/>
  <c r="A781" i="14"/>
  <c r="J780" i="14"/>
  <c r="A780" i="14"/>
  <c r="J779" i="14"/>
  <c r="A779" i="14"/>
  <c r="J778" i="14"/>
  <c r="A778" i="14"/>
  <c r="J777" i="14"/>
  <c r="A777" i="14"/>
  <c r="J776" i="14"/>
  <c r="A776" i="14"/>
  <c r="J775" i="14"/>
  <c r="A775" i="14"/>
  <c r="J774" i="14"/>
  <c r="A774" i="14"/>
  <c r="J773" i="14"/>
  <c r="A773" i="14"/>
  <c r="J772" i="14"/>
  <c r="A772" i="14"/>
  <c r="J771" i="14"/>
  <c r="A771" i="14"/>
  <c r="J770" i="14"/>
  <c r="A770" i="14"/>
  <c r="J769" i="14"/>
  <c r="A769" i="14"/>
  <c r="J768" i="14"/>
  <c r="A768" i="14"/>
  <c r="J767" i="14"/>
  <c r="A767" i="14"/>
  <c r="J766" i="14"/>
  <c r="A766" i="14"/>
  <c r="J765" i="14"/>
  <c r="A765" i="14"/>
  <c r="J764" i="14"/>
  <c r="A764" i="14"/>
  <c r="J763" i="14"/>
  <c r="A763" i="14"/>
  <c r="J762" i="14"/>
  <c r="A762" i="14"/>
  <c r="J761" i="14"/>
  <c r="A761" i="14"/>
  <c r="J760" i="14"/>
  <c r="A760" i="14"/>
  <c r="J759" i="14"/>
  <c r="A759" i="14"/>
  <c r="J758" i="14"/>
  <c r="A758" i="14"/>
  <c r="J757" i="14"/>
  <c r="A757" i="14"/>
  <c r="J756" i="14"/>
  <c r="A756" i="14"/>
  <c r="J755" i="14"/>
  <c r="A755" i="14"/>
  <c r="J754" i="14"/>
  <c r="A754" i="14"/>
  <c r="J753" i="14"/>
  <c r="A753" i="14"/>
  <c r="J752" i="14"/>
  <c r="A752" i="14"/>
  <c r="J751" i="14"/>
  <c r="A751" i="14"/>
  <c r="J750" i="14"/>
  <c r="A750" i="14"/>
  <c r="J749" i="14"/>
  <c r="A749" i="14"/>
  <c r="J748" i="14"/>
  <c r="A748" i="14"/>
  <c r="J747" i="14"/>
  <c r="A747" i="14"/>
  <c r="J746" i="14"/>
  <c r="A746" i="14"/>
  <c r="J745" i="14"/>
  <c r="A745" i="14"/>
  <c r="J744" i="14"/>
  <c r="A744" i="14"/>
  <c r="J743" i="14"/>
  <c r="A743" i="14"/>
  <c r="J742" i="14"/>
  <c r="A742" i="14"/>
  <c r="J741" i="14"/>
  <c r="A741" i="14"/>
  <c r="J740" i="14"/>
  <c r="A740" i="14"/>
  <c r="J739" i="14"/>
  <c r="A739" i="14"/>
  <c r="J738" i="14"/>
  <c r="A738" i="14"/>
  <c r="J737" i="14"/>
  <c r="A737" i="14"/>
  <c r="J736" i="14"/>
  <c r="A736" i="14"/>
  <c r="J735" i="14"/>
  <c r="A735" i="14"/>
  <c r="J734" i="14"/>
  <c r="A734" i="14"/>
  <c r="J733" i="14"/>
  <c r="A733" i="14"/>
  <c r="J732" i="14"/>
  <c r="A732" i="14"/>
  <c r="J731" i="14"/>
  <c r="A731" i="14"/>
  <c r="J730" i="14"/>
  <c r="A730" i="14"/>
  <c r="J729" i="14"/>
  <c r="A729" i="14"/>
  <c r="J728" i="14"/>
  <c r="A728" i="14"/>
  <c r="J727" i="14"/>
  <c r="A727" i="14"/>
  <c r="J726" i="14"/>
  <c r="A726" i="14"/>
  <c r="J725" i="14"/>
  <c r="A725" i="14"/>
  <c r="J724" i="14"/>
  <c r="A724" i="14"/>
  <c r="J723" i="14"/>
  <c r="A723" i="14"/>
  <c r="J722" i="14"/>
  <c r="A722" i="14"/>
  <c r="J721" i="14"/>
  <c r="A721" i="14"/>
  <c r="J720" i="14"/>
  <c r="A720" i="14"/>
  <c r="J719" i="14"/>
  <c r="A719" i="14"/>
  <c r="J718" i="14"/>
  <c r="A718" i="14"/>
  <c r="J717" i="14"/>
  <c r="A717" i="14"/>
  <c r="J716" i="14"/>
  <c r="A716" i="14"/>
  <c r="J715" i="14"/>
  <c r="A715" i="14"/>
  <c r="J714" i="14"/>
  <c r="A714" i="14"/>
  <c r="J713" i="14"/>
  <c r="A713" i="14"/>
  <c r="J712" i="14"/>
  <c r="A712" i="14"/>
  <c r="J711" i="14"/>
  <c r="A711" i="14"/>
  <c r="J710" i="14"/>
  <c r="A710" i="14"/>
  <c r="J709" i="14"/>
  <c r="A709" i="14"/>
  <c r="J708" i="14"/>
  <c r="A708" i="14"/>
  <c r="J707" i="14"/>
  <c r="A707" i="14"/>
  <c r="J706" i="14"/>
  <c r="A706" i="14"/>
  <c r="J705" i="14"/>
  <c r="A705" i="14"/>
  <c r="J704" i="14"/>
  <c r="A704" i="14"/>
  <c r="J703" i="14"/>
  <c r="A703" i="14"/>
  <c r="J702" i="14"/>
  <c r="A702" i="14"/>
  <c r="J701" i="14"/>
  <c r="A701" i="14"/>
  <c r="J700" i="14"/>
  <c r="A700" i="14"/>
  <c r="J699" i="14"/>
  <c r="A699" i="14"/>
  <c r="J698" i="14"/>
  <c r="A698" i="14"/>
  <c r="J697" i="14"/>
  <c r="A697" i="14"/>
  <c r="J696" i="14"/>
  <c r="A696" i="14"/>
  <c r="J695" i="14"/>
  <c r="A695" i="14"/>
  <c r="J694" i="14"/>
  <c r="A694" i="14"/>
  <c r="J693" i="14"/>
  <c r="A693" i="14"/>
  <c r="J692" i="14"/>
  <c r="A692" i="14"/>
  <c r="J691" i="14"/>
  <c r="A691" i="14"/>
  <c r="J690" i="14"/>
  <c r="A690" i="14"/>
  <c r="J689" i="14"/>
  <c r="A689" i="14"/>
  <c r="J688" i="14"/>
  <c r="A688" i="14"/>
  <c r="J687" i="14"/>
  <c r="A687" i="14"/>
  <c r="J686" i="14"/>
  <c r="A686" i="14"/>
  <c r="J685" i="14"/>
  <c r="A685" i="14"/>
  <c r="J684" i="14"/>
  <c r="A684" i="14"/>
  <c r="J683" i="14"/>
  <c r="A683" i="14"/>
  <c r="J682" i="14"/>
  <c r="A682" i="14"/>
  <c r="J681" i="14"/>
  <c r="A681" i="14"/>
  <c r="J680" i="14"/>
  <c r="A680" i="14"/>
  <c r="J679" i="14"/>
  <c r="A679" i="14"/>
  <c r="J678" i="14"/>
  <c r="A678" i="14"/>
  <c r="J677" i="14"/>
  <c r="A677" i="14"/>
  <c r="J676" i="14"/>
  <c r="A676" i="14"/>
  <c r="J675" i="14"/>
  <c r="A675" i="14"/>
  <c r="J674" i="14"/>
  <c r="A674" i="14"/>
  <c r="J673" i="14"/>
  <c r="A673" i="14"/>
  <c r="J672" i="14"/>
  <c r="A672" i="14"/>
  <c r="J671" i="14"/>
  <c r="A671" i="14"/>
  <c r="J670" i="14"/>
  <c r="A670" i="14"/>
  <c r="J669" i="14"/>
  <c r="A669" i="14"/>
  <c r="J668" i="14"/>
  <c r="A668" i="14"/>
  <c r="J667" i="14"/>
  <c r="A667" i="14"/>
  <c r="J666" i="14"/>
  <c r="A666" i="14"/>
  <c r="J665" i="14"/>
  <c r="A665" i="14"/>
  <c r="J664" i="14"/>
  <c r="A664" i="14"/>
  <c r="J663" i="14"/>
  <c r="A663" i="14"/>
  <c r="J662" i="14"/>
  <c r="A662" i="14"/>
  <c r="J661" i="14"/>
  <c r="A661" i="14"/>
  <c r="J660" i="14"/>
  <c r="A660" i="14"/>
  <c r="J659" i="14"/>
  <c r="A659" i="14"/>
  <c r="J658" i="14"/>
  <c r="A658" i="14"/>
  <c r="J657" i="14"/>
  <c r="A657" i="14"/>
  <c r="J656" i="14"/>
  <c r="A656" i="14"/>
  <c r="J655" i="14"/>
  <c r="A655" i="14"/>
  <c r="J654" i="14"/>
  <c r="A654" i="14"/>
  <c r="J653" i="14"/>
  <c r="A653" i="14"/>
  <c r="J652" i="14"/>
  <c r="A652" i="14"/>
  <c r="J651" i="14"/>
  <c r="A651" i="14"/>
  <c r="J650" i="14"/>
  <c r="A650" i="14"/>
  <c r="J649" i="14"/>
  <c r="A649" i="14"/>
  <c r="J648" i="14"/>
  <c r="A648" i="14"/>
  <c r="J647" i="14"/>
  <c r="A647" i="14"/>
  <c r="J646" i="14"/>
  <c r="A646" i="14"/>
  <c r="J645" i="14"/>
  <c r="A645" i="14"/>
  <c r="J644" i="14"/>
  <c r="A644" i="14"/>
  <c r="J643" i="14"/>
  <c r="A643" i="14"/>
  <c r="J642" i="14"/>
  <c r="A642" i="14"/>
  <c r="J641" i="14"/>
  <c r="A641" i="14"/>
  <c r="J640" i="14"/>
  <c r="A640" i="14"/>
  <c r="J639" i="14"/>
  <c r="A639" i="14"/>
  <c r="J638" i="14"/>
  <c r="A638" i="14"/>
  <c r="J637" i="14"/>
  <c r="A637" i="14"/>
  <c r="J636" i="14"/>
  <c r="A636" i="14"/>
  <c r="J635" i="14"/>
  <c r="A635" i="14"/>
  <c r="J634" i="14"/>
  <c r="A634" i="14"/>
  <c r="J633" i="14"/>
  <c r="A633" i="14"/>
  <c r="J632" i="14"/>
  <c r="A632" i="14"/>
  <c r="J631" i="14"/>
  <c r="A631" i="14"/>
  <c r="J630" i="14"/>
  <c r="A630" i="14"/>
  <c r="J629" i="14"/>
  <c r="A629" i="14"/>
  <c r="J628" i="14"/>
  <c r="A628" i="14"/>
  <c r="J627" i="14"/>
  <c r="A627" i="14"/>
  <c r="J626" i="14"/>
  <c r="A626" i="14"/>
  <c r="J625" i="14"/>
  <c r="A625" i="14"/>
  <c r="J624" i="14"/>
  <c r="A624" i="14"/>
  <c r="J623" i="14"/>
  <c r="A623" i="14"/>
  <c r="J622" i="14"/>
  <c r="A622" i="14"/>
  <c r="J621" i="14"/>
  <c r="A621" i="14"/>
  <c r="J620" i="14"/>
  <c r="A620" i="14"/>
  <c r="J619" i="14"/>
  <c r="A619" i="14"/>
  <c r="J618" i="14"/>
  <c r="A618" i="14"/>
  <c r="J617" i="14"/>
  <c r="A617" i="14"/>
  <c r="J616" i="14"/>
  <c r="A616" i="14"/>
  <c r="J615" i="14"/>
  <c r="A615" i="14"/>
  <c r="J614" i="14"/>
  <c r="A614" i="14"/>
  <c r="J613" i="14"/>
  <c r="A613" i="14"/>
  <c r="J612" i="14"/>
  <c r="A612" i="14"/>
  <c r="J611" i="14"/>
  <c r="A611" i="14"/>
  <c r="J610" i="14"/>
  <c r="A610" i="14"/>
  <c r="J609" i="14"/>
  <c r="A609" i="14"/>
  <c r="J608" i="14"/>
  <c r="A608" i="14"/>
  <c r="J607" i="14"/>
  <c r="A607" i="14"/>
  <c r="J606" i="14"/>
  <c r="A606" i="14"/>
  <c r="J605" i="14"/>
  <c r="A605" i="14"/>
  <c r="J604" i="14"/>
  <c r="A604" i="14"/>
  <c r="J603" i="14"/>
  <c r="A603" i="14"/>
  <c r="J602" i="14"/>
  <c r="A602" i="14"/>
  <c r="J601" i="14"/>
  <c r="A601" i="14"/>
  <c r="J600" i="14"/>
  <c r="A600" i="14"/>
  <c r="J599" i="14"/>
  <c r="A599" i="14"/>
  <c r="J598" i="14"/>
  <c r="A598" i="14"/>
  <c r="J597" i="14"/>
  <c r="A597" i="14"/>
  <c r="J596" i="14"/>
  <c r="A596" i="14"/>
  <c r="J595" i="14"/>
  <c r="A595" i="14"/>
  <c r="J594" i="14"/>
  <c r="A594" i="14"/>
  <c r="J593" i="14"/>
  <c r="A593" i="14"/>
  <c r="J592" i="14"/>
  <c r="A592" i="14"/>
  <c r="J591" i="14"/>
  <c r="A591" i="14"/>
  <c r="J590" i="14"/>
  <c r="A590" i="14"/>
  <c r="J589" i="14"/>
  <c r="A589" i="14"/>
  <c r="J588" i="14"/>
  <c r="A588" i="14"/>
  <c r="J587" i="14"/>
  <c r="A587" i="14"/>
  <c r="J586" i="14"/>
  <c r="A586" i="14"/>
  <c r="J585" i="14"/>
  <c r="A585" i="14"/>
  <c r="J584" i="14"/>
  <c r="A584" i="14"/>
  <c r="J583" i="14"/>
  <c r="A583" i="14"/>
  <c r="J582" i="14"/>
  <c r="A582" i="14"/>
  <c r="J581" i="14"/>
  <c r="A581" i="14"/>
  <c r="J580" i="14"/>
  <c r="A580" i="14"/>
  <c r="J579" i="14"/>
  <c r="A579" i="14"/>
  <c r="J578" i="14"/>
  <c r="A578" i="14"/>
  <c r="J577" i="14"/>
  <c r="A577" i="14"/>
  <c r="J576" i="14"/>
  <c r="A576" i="14"/>
  <c r="J575" i="14"/>
  <c r="A575" i="14"/>
  <c r="J574" i="14"/>
  <c r="A574" i="14"/>
  <c r="J573" i="14"/>
  <c r="A573" i="14"/>
  <c r="J572" i="14"/>
  <c r="A572" i="14"/>
  <c r="J571" i="14"/>
  <c r="A571" i="14"/>
  <c r="J570" i="14"/>
  <c r="A570" i="14"/>
  <c r="J569" i="14"/>
  <c r="A569" i="14"/>
  <c r="J568" i="14"/>
  <c r="A568" i="14"/>
  <c r="J567" i="14"/>
  <c r="A567" i="14"/>
  <c r="J566" i="14"/>
  <c r="A566" i="14"/>
  <c r="J565" i="14"/>
  <c r="A565" i="14"/>
  <c r="J564" i="14"/>
  <c r="A564" i="14"/>
  <c r="J563" i="14"/>
  <c r="A563" i="14"/>
  <c r="J562" i="14"/>
  <c r="A562" i="14"/>
  <c r="J561" i="14"/>
  <c r="A561" i="14"/>
  <c r="J560" i="14"/>
  <c r="A560" i="14"/>
  <c r="J559" i="14"/>
  <c r="A559" i="14"/>
  <c r="J558" i="14"/>
  <c r="A558" i="14"/>
  <c r="J557" i="14"/>
  <c r="A557" i="14"/>
  <c r="J556" i="14"/>
  <c r="A556" i="14"/>
  <c r="J555" i="14"/>
  <c r="A555" i="14"/>
  <c r="J554" i="14"/>
  <c r="A554" i="14"/>
  <c r="J553" i="14"/>
  <c r="A553" i="14"/>
  <c r="J552" i="14"/>
  <c r="A552" i="14"/>
  <c r="J551" i="14"/>
  <c r="A551" i="14"/>
  <c r="J550" i="14"/>
  <c r="A550" i="14"/>
  <c r="J549" i="14"/>
  <c r="A549" i="14"/>
  <c r="J548" i="14"/>
  <c r="A548" i="14"/>
  <c r="J547" i="14"/>
  <c r="A547" i="14"/>
  <c r="J546" i="14"/>
  <c r="A546" i="14"/>
  <c r="J545" i="14"/>
  <c r="A545" i="14"/>
  <c r="J544" i="14"/>
  <c r="A544" i="14"/>
  <c r="J543" i="14"/>
  <c r="A543" i="14"/>
  <c r="J542" i="14"/>
  <c r="A542" i="14"/>
  <c r="J541" i="14"/>
  <c r="A541" i="14"/>
  <c r="J540" i="14"/>
  <c r="A540" i="14"/>
  <c r="J539" i="14"/>
  <c r="A539" i="14"/>
  <c r="J538" i="14"/>
  <c r="A538" i="14"/>
  <c r="J537" i="14"/>
  <c r="A537" i="14"/>
  <c r="J536" i="14"/>
  <c r="A536" i="14"/>
  <c r="J535" i="14"/>
  <c r="A535" i="14"/>
  <c r="J534" i="14"/>
  <c r="A534" i="14"/>
  <c r="J533" i="14"/>
  <c r="A533" i="14"/>
  <c r="J532" i="14"/>
  <c r="A532" i="14"/>
  <c r="J531" i="14"/>
  <c r="A531" i="14"/>
  <c r="J530" i="14"/>
  <c r="A530" i="14"/>
  <c r="J529" i="14"/>
  <c r="A529" i="14"/>
  <c r="J528" i="14"/>
  <c r="A528" i="14"/>
  <c r="J527" i="14"/>
  <c r="A527" i="14"/>
  <c r="J526" i="14"/>
  <c r="A526" i="14"/>
  <c r="J525" i="14"/>
  <c r="A525" i="14"/>
  <c r="J524" i="14"/>
  <c r="A524" i="14"/>
  <c r="J523" i="14"/>
  <c r="A523" i="14"/>
  <c r="J522" i="14"/>
  <c r="A522" i="14"/>
  <c r="J521" i="14"/>
  <c r="A521" i="14"/>
  <c r="J520" i="14"/>
  <c r="A520" i="14"/>
  <c r="J519" i="14"/>
  <c r="A519" i="14"/>
  <c r="J518" i="14"/>
  <c r="A518" i="14"/>
  <c r="J517" i="14"/>
  <c r="A517" i="14"/>
  <c r="J516" i="14"/>
  <c r="A516" i="14"/>
  <c r="J515" i="14"/>
  <c r="A515" i="14"/>
  <c r="J514" i="14"/>
  <c r="A514" i="14"/>
  <c r="J513" i="14"/>
  <c r="A513" i="14"/>
  <c r="J512" i="14"/>
  <c r="A512" i="14"/>
  <c r="J511" i="14"/>
  <c r="A511" i="14"/>
  <c r="J510" i="14"/>
  <c r="A510" i="14"/>
  <c r="J509" i="14"/>
  <c r="A509" i="14"/>
  <c r="J508" i="14"/>
  <c r="A508" i="14"/>
  <c r="J507" i="14"/>
  <c r="A507" i="14"/>
  <c r="J506" i="14"/>
  <c r="A506" i="14"/>
  <c r="J505" i="14"/>
  <c r="A505" i="14"/>
  <c r="J504" i="14"/>
  <c r="A504" i="14"/>
  <c r="J503" i="14"/>
  <c r="A503" i="14"/>
  <c r="J502" i="14"/>
  <c r="A502" i="14"/>
  <c r="J501" i="14"/>
  <c r="A501" i="14"/>
  <c r="J500" i="14"/>
  <c r="A500" i="14"/>
  <c r="J499" i="14"/>
  <c r="A499" i="14"/>
  <c r="J498" i="14"/>
  <c r="A498" i="14"/>
  <c r="J497" i="14"/>
  <c r="A497" i="14"/>
  <c r="J496" i="14"/>
  <c r="A496" i="14"/>
  <c r="J495" i="14"/>
  <c r="A495" i="14"/>
  <c r="J494" i="14"/>
  <c r="A494" i="14"/>
  <c r="J493" i="14"/>
  <c r="A493" i="14"/>
  <c r="J492" i="14"/>
  <c r="A492" i="14"/>
  <c r="J491" i="14"/>
  <c r="A491" i="14"/>
  <c r="J490" i="14"/>
  <c r="A490" i="14"/>
  <c r="J489" i="14"/>
  <c r="A489" i="14"/>
  <c r="J488" i="14"/>
  <c r="A488" i="14"/>
  <c r="J487" i="14"/>
  <c r="A487" i="14"/>
  <c r="J486" i="14"/>
  <c r="A486" i="14"/>
  <c r="J485" i="14"/>
  <c r="A485" i="14"/>
  <c r="J484" i="14"/>
  <c r="A484" i="14"/>
  <c r="J483" i="14"/>
  <c r="A483" i="14"/>
  <c r="J482" i="14"/>
  <c r="A482" i="14"/>
  <c r="J481" i="14"/>
  <c r="A481" i="14"/>
  <c r="J480" i="14"/>
  <c r="A480" i="14"/>
  <c r="J479" i="14"/>
  <c r="A479" i="14"/>
  <c r="J478" i="14"/>
  <c r="A478" i="14"/>
  <c r="J477" i="14"/>
  <c r="A477" i="14"/>
  <c r="J476" i="14"/>
  <c r="A476" i="14"/>
  <c r="J475" i="14"/>
  <c r="A475" i="14"/>
  <c r="J474" i="14"/>
  <c r="A474" i="14"/>
  <c r="J473" i="14"/>
  <c r="A473" i="14"/>
  <c r="J472" i="14"/>
  <c r="A472" i="14"/>
  <c r="J471" i="14"/>
  <c r="A471" i="14"/>
  <c r="J470" i="14"/>
  <c r="A470" i="14"/>
  <c r="J469" i="14"/>
  <c r="A469" i="14"/>
  <c r="J468" i="14"/>
  <c r="A468" i="14"/>
  <c r="J467" i="14"/>
  <c r="A467" i="14"/>
  <c r="J466" i="14"/>
  <c r="A466" i="14"/>
  <c r="J465" i="14"/>
  <c r="A465" i="14"/>
  <c r="J464" i="14"/>
  <c r="A464" i="14"/>
  <c r="J463" i="14"/>
  <c r="A463" i="14"/>
  <c r="J462" i="14"/>
  <c r="A462" i="14"/>
  <c r="J461" i="14"/>
  <c r="A461" i="14"/>
  <c r="J460" i="14"/>
  <c r="A460" i="14"/>
  <c r="J459" i="14"/>
  <c r="A459" i="14"/>
  <c r="J458" i="14"/>
  <c r="A458" i="14"/>
  <c r="J457" i="14"/>
  <c r="A457" i="14"/>
  <c r="J456" i="14"/>
  <c r="A456" i="14"/>
  <c r="J455" i="14"/>
  <c r="A455" i="14"/>
  <c r="J454" i="14"/>
  <c r="A454" i="14"/>
  <c r="J453" i="14"/>
  <c r="A453" i="14"/>
  <c r="J452" i="14"/>
  <c r="A452" i="14"/>
  <c r="J451" i="14"/>
  <c r="A451" i="14"/>
  <c r="J450" i="14"/>
  <c r="A450" i="14"/>
  <c r="J449" i="14"/>
  <c r="A449" i="14"/>
  <c r="J448" i="14"/>
  <c r="A448" i="14"/>
  <c r="J447" i="14"/>
  <c r="A447" i="14"/>
  <c r="J446" i="14"/>
  <c r="A446" i="14"/>
  <c r="J445" i="14"/>
  <c r="A445" i="14"/>
  <c r="J444" i="14"/>
  <c r="A444" i="14"/>
  <c r="J443" i="14"/>
  <c r="A443" i="14"/>
  <c r="J442" i="14"/>
  <c r="A442" i="14"/>
  <c r="J441" i="14"/>
  <c r="A441" i="14"/>
  <c r="J440" i="14"/>
  <c r="A440" i="14"/>
  <c r="J439" i="14"/>
  <c r="A439" i="14"/>
  <c r="J438" i="14"/>
  <c r="A438" i="14"/>
  <c r="J437" i="14"/>
  <c r="A437" i="14"/>
  <c r="J436" i="14"/>
  <c r="A436" i="14"/>
  <c r="J435" i="14"/>
  <c r="A435" i="14"/>
  <c r="J434" i="14"/>
  <c r="A434" i="14"/>
  <c r="J433" i="14"/>
  <c r="A433" i="14"/>
  <c r="J432" i="14"/>
  <c r="A432" i="14"/>
  <c r="J431" i="14"/>
  <c r="A431" i="14"/>
  <c r="J430" i="14"/>
  <c r="A430" i="14"/>
  <c r="J429" i="14"/>
  <c r="A429" i="14"/>
  <c r="J428" i="14"/>
  <c r="A428" i="14"/>
  <c r="J427" i="14"/>
  <c r="A427" i="14"/>
  <c r="J426" i="14"/>
  <c r="A426" i="14"/>
  <c r="J425" i="14"/>
  <c r="A425" i="14"/>
  <c r="J424" i="14"/>
  <c r="A424" i="14"/>
  <c r="J423" i="14"/>
  <c r="A423" i="14"/>
  <c r="J422" i="14"/>
  <c r="A422" i="14"/>
  <c r="J421" i="14"/>
  <c r="A421" i="14"/>
  <c r="J420" i="14"/>
  <c r="A420" i="14"/>
  <c r="J419" i="14"/>
  <c r="A419" i="14"/>
  <c r="J418" i="14"/>
  <c r="A418" i="14"/>
  <c r="J417" i="14"/>
  <c r="A417" i="14"/>
  <c r="J416" i="14"/>
  <c r="A416" i="14"/>
  <c r="J415" i="14"/>
  <c r="A415" i="14"/>
  <c r="J414" i="14"/>
  <c r="A414" i="14"/>
  <c r="J413" i="14"/>
  <c r="A413" i="14"/>
  <c r="J412" i="14"/>
  <c r="A412" i="14"/>
  <c r="J411" i="14"/>
  <c r="A411" i="14"/>
  <c r="J410" i="14"/>
  <c r="A410" i="14"/>
  <c r="J409" i="14"/>
  <c r="A409" i="14"/>
  <c r="J408" i="14"/>
  <c r="A408" i="14"/>
  <c r="J407" i="14"/>
  <c r="A407" i="14"/>
  <c r="J406" i="14"/>
  <c r="A406" i="14"/>
  <c r="J405" i="14"/>
  <c r="A405" i="14"/>
  <c r="J404" i="14"/>
  <c r="A404" i="14"/>
  <c r="J403" i="14"/>
  <c r="A403" i="14"/>
  <c r="J402" i="14"/>
  <c r="A402" i="14"/>
  <c r="J401" i="14"/>
  <c r="A401" i="14"/>
  <c r="J400" i="14"/>
  <c r="A400" i="14"/>
  <c r="J399" i="14"/>
  <c r="A399" i="14"/>
  <c r="J398" i="14"/>
  <c r="A398" i="14"/>
  <c r="J397" i="14"/>
  <c r="A397" i="14"/>
  <c r="J396" i="14"/>
  <c r="A396" i="14"/>
  <c r="J395" i="14"/>
  <c r="A395" i="14"/>
  <c r="J394" i="14"/>
  <c r="A394" i="14"/>
  <c r="J393" i="14"/>
  <c r="A393" i="14"/>
  <c r="J392" i="14"/>
  <c r="A392" i="14"/>
  <c r="J391" i="14"/>
  <c r="A391" i="14"/>
  <c r="J390" i="14"/>
  <c r="A390" i="14"/>
  <c r="J389" i="14"/>
  <c r="A389" i="14"/>
  <c r="J388" i="14"/>
  <c r="A388" i="14"/>
  <c r="J387" i="14"/>
  <c r="A387" i="14"/>
  <c r="J386" i="14"/>
  <c r="A386" i="14"/>
  <c r="J385" i="14"/>
  <c r="A385" i="14"/>
  <c r="J384" i="14"/>
  <c r="A384" i="14"/>
  <c r="J383" i="14"/>
  <c r="A383" i="14"/>
  <c r="J382" i="14"/>
  <c r="A382" i="14"/>
  <c r="J381" i="14"/>
  <c r="A381" i="14"/>
  <c r="J380" i="14"/>
  <c r="A380" i="14"/>
  <c r="J379" i="14"/>
  <c r="A379" i="14"/>
  <c r="J378" i="14"/>
  <c r="A378" i="14"/>
  <c r="J377" i="14"/>
  <c r="A377" i="14"/>
  <c r="J376" i="14"/>
  <c r="A376" i="14"/>
  <c r="J375" i="14"/>
  <c r="A375" i="14"/>
  <c r="J374" i="14"/>
  <c r="A374" i="14"/>
  <c r="J373" i="14"/>
  <c r="A373" i="14"/>
  <c r="J372" i="14"/>
  <c r="A372" i="14"/>
  <c r="J371" i="14"/>
  <c r="A371" i="14"/>
  <c r="J370" i="14"/>
  <c r="A370" i="14"/>
  <c r="J369" i="14"/>
  <c r="A369" i="14"/>
  <c r="J368" i="14"/>
  <c r="A368" i="14"/>
  <c r="J367" i="14"/>
  <c r="A367" i="14"/>
  <c r="J366" i="14"/>
  <c r="A366" i="14"/>
  <c r="J365" i="14"/>
  <c r="A365" i="14"/>
  <c r="J364" i="14"/>
  <c r="A364" i="14"/>
  <c r="J363" i="14"/>
  <c r="A363" i="14"/>
  <c r="J362" i="14"/>
  <c r="A362" i="14"/>
  <c r="J361" i="14"/>
  <c r="A361" i="14"/>
  <c r="J360" i="14"/>
  <c r="A360" i="14"/>
  <c r="J359" i="14"/>
  <c r="A359" i="14"/>
  <c r="J358" i="14"/>
  <c r="A358" i="14"/>
  <c r="J357" i="14"/>
  <c r="A357" i="14"/>
  <c r="J356" i="14"/>
  <c r="A356" i="14"/>
  <c r="J355" i="14"/>
  <c r="A355" i="14"/>
  <c r="J354" i="14"/>
  <c r="A354" i="14"/>
  <c r="J353" i="14"/>
  <c r="A353" i="14"/>
  <c r="J352" i="14"/>
  <c r="A352" i="14"/>
  <c r="J351" i="14"/>
  <c r="A351" i="14"/>
  <c r="J350" i="14"/>
  <c r="A350" i="14"/>
  <c r="J349" i="14"/>
  <c r="A349" i="14"/>
  <c r="J348" i="14"/>
  <c r="A348" i="14"/>
  <c r="J347" i="14"/>
  <c r="A347" i="14"/>
  <c r="J346" i="14"/>
  <c r="A346" i="14"/>
  <c r="J345" i="14"/>
  <c r="A345" i="14"/>
  <c r="J344" i="14"/>
  <c r="A344" i="14"/>
  <c r="J343" i="14"/>
  <c r="A343" i="14"/>
  <c r="J342" i="14"/>
  <c r="A342" i="14"/>
  <c r="J341" i="14"/>
  <c r="A341" i="14"/>
  <c r="J340" i="14"/>
  <c r="A340" i="14"/>
  <c r="J339" i="14"/>
  <c r="A339" i="14"/>
  <c r="J338" i="14"/>
  <c r="A338" i="14"/>
  <c r="J337" i="14"/>
  <c r="A337" i="14"/>
  <c r="J336" i="14"/>
  <c r="A336" i="14"/>
  <c r="J335" i="14"/>
  <c r="A335" i="14"/>
  <c r="J334" i="14"/>
  <c r="A334" i="14"/>
  <c r="J333" i="14"/>
  <c r="A333" i="14"/>
  <c r="J332" i="14"/>
  <c r="A332" i="14"/>
  <c r="J331" i="14"/>
  <c r="A331" i="14"/>
  <c r="J330" i="14"/>
  <c r="A330" i="14"/>
  <c r="J329" i="14"/>
  <c r="A329" i="14"/>
  <c r="J328" i="14"/>
  <c r="A328" i="14"/>
  <c r="J327" i="14"/>
  <c r="A327" i="14"/>
  <c r="J326" i="14"/>
  <c r="A326" i="14"/>
  <c r="J325" i="14"/>
  <c r="A325" i="14"/>
  <c r="J324" i="14"/>
  <c r="A324" i="14"/>
  <c r="J323" i="14"/>
  <c r="A323" i="14"/>
  <c r="J322" i="14"/>
  <c r="A322" i="14"/>
  <c r="J321" i="14"/>
  <c r="A321" i="14"/>
  <c r="J320" i="14"/>
  <c r="A320" i="14"/>
  <c r="J319" i="14"/>
  <c r="A319" i="14"/>
  <c r="J318" i="14"/>
  <c r="A318" i="14"/>
  <c r="J317" i="14"/>
  <c r="A317" i="14"/>
  <c r="J316" i="14"/>
  <c r="A316" i="14"/>
  <c r="J315" i="14"/>
  <c r="A315" i="14"/>
  <c r="J314" i="14"/>
  <c r="A314" i="14"/>
  <c r="J313" i="14"/>
  <c r="A313" i="14"/>
  <c r="J312" i="14"/>
  <c r="A312" i="14"/>
  <c r="J311" i="14"/>
  <c r="A311" i="14"/>
  <c r="J310" i="14"/>
  <c r="A310" i="14"/>
  <c r="J309" i="14"/>
  <c r="A309" i="14"/>
  <c r="J308" i="14"/>
  <c r="A308" i="14"/>
  <c r="J307" i="14"/>
  <c r="A307" i="14"/>
  <c r="J306" i="14"/>
  <c r="A306" i="14"/>
  <c r="J305" i="14"/>
  <c r="A305" i="14"/>
  <c r="J304" i="14"/>
  <c r="A304" i="14"/>
  <c r="J303" i="14"/>
  <c r="A303" i="14"/>
  <c r="J302" i="14"/>
  <c r="A302" i="14"/>
  <c r="J301" i="14"/>
  <c r="A301" i="14"/>
  <c r="J300" i="14"/>
  <c r="A300" i="14"/>
  <c r="J299" i="14"/>
  <c r="A299" i="14"/>
  <c r="J298" i="14"/>
  <c r="A298" i="14"/>
  <c r="J297" i="14"/>
  <c r="A297" i="14"/>
  <c r="J296" i="14"/>
  <c r="A296" i="14"/>
  <c r="J295" i="14"/>
  <c r="A295" i="14"/>
  <c r="J294" i="14"/>
  <c r="A294" i="14"/>
  <c r="J293" i="14"/>
  <c r="A293" i="14"/>
  <c r="J292" i="14"/>
  <c r="A292" i="14"/>
  <c r="J291" i="14"/>
  <c r="A291" i="14"/>
  <c r="J290" i="14"/>
  <c r="A290" i="14"/>
  <c r="J289" i="14"/>
  <c r="A289" i="14"/>
  <c r="J288" i="14"/>
  <c r="A288" i="14"/>
  <c r="J287" i="14"/>
  <c r="A287" i="14"/>
  <c r="J286" i="14"/>
  <c r="A286" i="14"/>
  <c r="J285" i="14"/>
  <c r="A285" i="14"/>
  <c r="J284" i="14"/>
  <c r="A284" i="14"/>
  <c r="J283" i="14"/>
  <c r="A283" i="14"/>
  <c r="J282" i="14"/>
  <c r="A282" i="14"/>
  <c r="J281" i="14"/>
  <c r="A281" i="14"/>
  <c r="J280" i="14"/>
  <c r="A280" i="14"/>
  <c r="J279" i="14"/>
  <c r="A279" i="14"/>
  <c r="J278" i="14"/>
  <c r="A278" i="14"/>
  <c r="J277" i="14"/>
  <c r="A277" i="14"/>
  <c r="J276" i="14"/>
  <c r="A276" i="14"/>
  <c r="J275" i="14"/>
  <c r="A275" i="14"/>
  <c r="J274" i="14"/>
  <c r="A274" i="14"/>
  <c r="J273" i="14"/>
  <c r="A273" i="14"/>
  <c r="J272" i="14"/>
  <c r="A272" i="14"/>
  <c r="J271" i="14"/>
  <c r="A271" i="14"/>
  <c r="J270" i="14"/>
  <c r="A270" i="14"/>
  <c r="J269" i="14"/>
  <c r="A269" i="14"/>
  <c r="J268" i="14"/>
  <c r="A268" i="14"/>
  <c r="J267" i="14"/>
  <c r="A267" i="14"/>
  <c r="J266" i="14"/>
  <c r="A266" i="14"/>
  <c r="J265" i="14"/>
  <c r="A265" i="14"/>
  <c r="J264" i="14"/>
  <c r="A264" i="14"/>
  <c r="J263" i="14"/>
  <c r="A263" i="14"/>
  <c r="J262" i="14"/>
  <c r="A262" i="14"/>
  <c r="J261" i="14"/>
  <c r="A261" i="14"/>
  <c r="J260" i="14"/>
  <c r="A260" i="14"/>
  <c r="J259" i="14"/>
  <c r="A259" i="14"/>
  <c r="J258" i="14"/>
  <c r="A258" i="14"/>
  <c r="J257" i="14"/>
  <c r="A257" i="14"/>
  <c r="J256" i="14"/>
  <c r="A256" i="14"/>
  <c r="J255" i="14"/>
  <c r="A255" i="14"/>
  <c r="J254" i="14"/>
  <c r="A254" i="14"/>
  <c r="J253" i="14"/>
  <c r="A253" i="14"/>
  <c r="J252" i="14"/>
  <c r="A252" i="14"/>
  <c r="J251" i="14"/>
  <c r="A251" i="14"/>
  <c r="J250" i="14"/>
  <c r="A250" i="14"/>
  <c r="J249" i="14"/>
  <c r="A249" i="14"/>
  <c r="J248" i="14"/>
  <c r="A248" i="14"/>
  <c r="J247" i="14"/>
  <c r="A247" i="14"/>
  <c r="J246" i="14"/>
  <c r="A246" i="14"/>
  <c r="J245" i="14"/>
  <c r="A245" i="14"/>
  <c r="J244" i="14"/>
  <c r="A244" i="14"/>
  <c r="J243" i="14"/>
  <c r="A243" i="14"/>
  <c r="J242" i="14"/>
  <c r="A242" i="14"/>
  <c r="J241" i="14"/>
  <c r="A241" i="14"/>
  <c r="J240" i="14"/>
  <c r="A240" i="14"/>
  <c r="J239" i="14"/>
  <c r="A239" i="14"/>
  <c r="J238" i="14"/>
  <c r="A238" i="14"/>
  <c r="J237" i="14"/>
  <c r="A237" i="14"/>
  <c r="J236" i="14"/>
  <c r="A236" i="14"/>
  <c r="J235" i="14"/>
  <c r="A235" i="14"/>
  <c r="J234" i="14"/>
  <c r="A234" i="14"/>
  <c r="J233" i="14"/>
  <c r="A233" i="14"/>
  <c r="J232" i="14"/>
  <c r="A232" i="14"/>
  <c r="J231" i="14"/>
  <c r="A231" i="14"/>
  <c r="J230" i="14"/>
  <c r="A230" i="14"/>
  <c r="J229" i="14"/>
  <c r="A229" i="14"/>
  <c r="J228" i="14"/>
  <c r="A228" i="14"/>
  <c r="J227" i="14"/>
  <c r="A227" i="14"/>
  <c r="J226" i="14"/>
  <c r="A226" i="14"/>
  <c r="J225" i="14"/>
  <c r="A225" i="14"/>
  <c r="J224" i="14"/>
  <c r="A224" i="14"/>
  <c r="J223" i="14"/>
  <c r="A223" i="14"/>
  <c r="J222" i="14"/>
  <c r="A222" i="14"/>
  <c r="J221" i="14"/>
  <c r="A221" i="14"/>
  <c r="J220" i="14"/>
  <c r="A220" i="14"/>
  <c r="J219" i="14"/>
  <c r="A219" i="14"/>
  <c r="J218" i="14"/>
  <c r="A218" i="14"/>
  <c r="J217" i="14"/>
  <c r="A217" i="14"/>
  <c r="J216" i="14"/>
  <c r="A216" i="14"/>
  <c r="J215" i="14"/>
  <c r="A215" i="14"/>
  <c r="J214" i="14"/>
  <c r="A214" i="14"/>
  <c r="J213" i="14"/>
  <c r="A213" i="14"/>
  <c r="J212" i="14"/>
  <c r="A212" i="14"/>
  <c r="J211" i="14"/>
  <c r="A211" i="14"/>
  <c r="J210" i="14"/>
  <c r="A210" i="14"/>
  <c r="J209" i="14"/>
  <c r="A209" i="14"/>
  <c r="J208" i="14"/>
  <c r="A208" i="14"/>
  <c r="J207" i="14"/>
  <c r="A207" i="14"/>
  <c r="J206" i="14"/>
  <c r="A206" i="14"/>
  <c r="J205" i="14"/>
  <c r="A205" i="14"/>
  <c r="J204" i="14"/>
  <c r="A204" i="14"/>
  <c r="J203" i="14"/>
  <c r="A203" i="14"/>
  <c r="J202" i="14"/>
  <c r="A202" i="14"/>
  <c r="J201" i="14"/>
  <c r="A201" i="14"/>
  <c r="J200" i="14"/>
  <c r="A200" i="14"/>
  <c r="J199" i="14"/>
  <c r="A199" i="14"/>
  <c r="J198" i="14"/>
  <c r="A198" i="14"/>
  <c r="J197" i="14"/>
  <c r="A197" i="14"/>
  <c r="J196" i="14"/>
  <c r="A196" i="14"/>
  <c r="J195" i="14"/>
  <c r="A195" i="14"/>
  <c r="J194" i="14"/>
  <c r="A194" i="14"/>
  <c r="J193" i="14"/>
  <c r="A193" i="14"/>
  <c r="J192" i="14"/>
  <c r="A192" i="14"/>
  <c r="J191" i="14"/>
  <c r="A191" i="14"/>
  <c r="J190" i="14"/>
  <c r="A190" i="14"/>
  <c r="J189" i="14"/>
  <c r="A189" i="14"/>
  <c r="J188" i="14"/>
  <c r="A188" i="14"/>
  <c r="J187" i="14"/>
  <c r="A187" i="14"/>
  <c r="J186" i="14"/>
  <c r="A186" i="14"/>
  <c r="J185" i="14"/>
  <c r="A185" i="14"/>
  <c r="J184" i="14"/>
  <c r="A184" i="14"/>
  <c r="J183" i="14"/>
  <c r="A183" i="14"/>
  <c r="J182" i="14"/>
  <c r="A182" i="14"/>
  <c r="J181" i="14"/>
  <c r="A181" i="14"/>
  <c r="J180" i="14"/>
  <c r="A180" i="14"/>
  <c r="J179" i="14"/>
  <c r="A179" i="14"/>
  <c r="J178" i="14"/>
  <c r="A178" i="14"/>
  <c r="J177" i="14"/>
  <c r="A177" i="14"/>
  <c r="J176" i="14"/>
  <c r="A176" i="14"/>
  <c r="J175" i="14"/>
  <c r="A175" i="14"/>
  <c r="J174" i="14"/>
  <c r="A174" i="14"/>
  <c r="J173" i="14"/>
  <c r="A173" i="14"/>
  <c r="J172" i="14"/>
  <c r="A172" i="14"/>
  <c r="J171" i="14"/>
  <c r="A171" i="14"/>
  <c r="J170" i="14"/>
  <c r="A170" i="14"/>
  <c r="J169" i="14"/>
  <c r="A169" i="14"/>
  <c r="J168" i="14"/>
  <c r="A168" i="14"/>
  <c r="J167" i="14"/>
  <c r="A167" i="14"/>
  <c r="J166" i="14"/>
  <c r="A166" i="14"/>
  <c r="J165" i="14"/>
  <c r="A165" i="14"/>
  <c r="J164" i="14"/>
  <c r="A164" i="14"/>
  <c r="J163" i="14"/>
  <c r="A163" i="14"/>
  <c r="J162" i="14"/>
  <c r="A162" i="14"/>
  <c r="J161" i="14"/>
  <c r="A161" i="14"/>
  <c r="J160" i="14"/>
  <c r="A160" i="14"/>
  <c r="J159" i="14"/>
  <c r="A159" i="14"/>
  <c r="J158" i="14"/>
  <c r="A158" i="14"/>
  <c r="J157" i="14"/>
  <c r="A157" i="14"/>
  <c r="J156" i="14"/>
  <c r="A156" i="14"/>
  <c r="J155" i="14"/>
  <c r="A155" i="14"/>
  <c r="J154" i="14"/>
  <c r="A154" i="14"/>
  <c r="J153" i="14"/>
  <c r="A153" i="14"/>
  <c r="J152" i="14"/>
  <c r="A152" i="14"/>
  <c r="J151" i="14"/>
  <c r="A151" i="14"/>
  <c r="J150" i="14"/>
  <c r="A150" i="14"/>
  <c r="J149" i="14"/>
  <c r="A149" i="14"/>
  <c r="J148" i="14"/>
  <c r="A148" i="14"/>
  <c r="J147" i="14"/>
  <c r="A147" i="14"/>
  <c r="J146" i="14"/>
  <c r="A146" i="14"/>
  <c r="J145" i="14"/>
  <c r="A145" i="14"/>
  <c r="J144" i="14"/>
  <c r="A144" i="14"/>
  <c r="J143" i="14"/>
  <c r="A143" i="14"/>
  <c r="J142" i="14"/>
  <c r="A142" i="14"/>
  <c r="J141" i="14"/>
  <c r="A141" i="14"/>
  <c r="J140" i="14"/>
  <c r="A140" i="14"/>
  <c r="J139" i="14"/>
  <c r="A139" i="14"/>
  <c r="J138" i="14"/>
  <c r="A138" i="14"/>
  <c r="J137" i="14"/>
  <c r="A137" i="14"/>
  <c r="J136" i="14"/>
  <c r="A136" i="14"/>
  <c r="J135" i="14"/>
  <c r="A135" i="14"/>
  <c r="J134" i="14"/>
  <c r="A134" i="14"/>
  <c r="J133" i="14"/>
  <c r="A133" i="14"/>
  <c r="J132" i="14"/>
  <c r="A132" i="14"/>
  <c r="J131" i="14"/>
  <c r="A131" i="14"/>
  <c r="J130" i="14"/>
  <c r="A130" i="14"/>
  <c r="J129" i="14"/>
  <c r="A129" i="14"/>
  <c r="J128" i="14"/>
  <c r="A128" i="14"/>
  <c r="J127" i="14"/>
  <c r="A127" i="14"/>
  <c r="J126" i="14"/>
  <c r="A126" i="14"/>
  <c r="J125" i="14"/>
  <c r="A125" i="14"/>
  <c r="J124" i="14"/>
  <c r="A124" i="14"/>
  <c r="J123" i="14"/>
  <c r="A123" i="14"/>
  <c r="J122" i="14"/>
  <c r="A122" i="14"/>
  <c r="J121" i="14"/>
  <c r="A121" i="14"/>
  <c r="J120" i="14"/>
  <c r="A120" i="14"/>
  <c r="J119" i="14"/>
  <c r="A119" i="14"/>
  <c r="J118" i="14"/>
  <c r="A118" i="14"/>
  <c r="J117" i="14"/>
  <c r="A117" i="14"/>
  <c r="J116" i="14"/>
  <c r="A116" i="14"/>
  <c r="J115" i="14"/>
  <c r="A115" i="14"/>
  <c r="J114" i="14"/>
  <c r="A114" i="14"/>
  <c r="J113" i="14"/>
  <c r="A113" i="14"/>
  <c r="J112" i="14"/>
  <c r="A112" i="14"/>
  <c r="J111" i="14"/>
  <c r="A111" i="14"/>
  <c r="J110" i="14"/>
  <c r="A110" i="14"/>
  <c r="J109" i="14"/>
  <c r="A109" i="14"/>
  <c r="J108" i="14"/>
  <c r="A108" i="14"/>
  <c r="J107" i="14"/>
  <c r="A107" i="14"/>
  <c r="J106" i="14"/>
  <c r="A106" i="14"/>
  <c r="J105" i="14"/>
  <c r="A105" i="14"/>
  <c r="J104" i="14"/>
  <c r="A104" i="14"/>
  <c r="J103" i="14"/>
  <c r="A103" i="14"/>
  <c r="J102" i="14"/>
  <c r="A102" i="14"/>
  <c r="J101" i="14"/>
  <c r="A101" i="14"/>
  <c r="J100" i="14"/>
  <c r="A100" i="14"/>
  <c r="J99" i="14"/>
  <c r="A99" i="14"/>
  <c r="J98" i="14"/>
  <c r="A98" i="14"/>
  <c r="J97" i="14"/>
  <c r="A97" i="14"/>
  <c r="J96" i="14"/>
  <c r="A96" i="14"/>
  <c r="J95" i="14"/>
  <c r="A95" i="14"/>
  <c r="J94" i="14"/>
  <c r="A94" i="14"/>
  <c r="J93" i="14"/>
  <c r="A93" i="14"/>
  <c r="J92" i="14"/>
  <c r="A92" i="14"/>
  <c r="J91" i="14"/>
  <c r="A91" i="14"/>
  <c r="J90" i="14"/>
  <c r="A90" i="14"/>
  <c r="J89" i="14"/>
  <c r="A89" i="14"/>
  <c r="J88" i="14"/>
  <c r="A88" i="14"/>
  <c r="J87" i="14"/>
  <c r="A87" i="14"/>
  <c r="J86" i="14"/>
  <c r="A86" i="14"/>
  <c r="J85" i="14"/>
  <c r="A85" i="14"/>
  <c r="J84" i="14"/>
  <c r="A84" i="14"/>
  <c r="J83" i="14"/>
  <c r="A83" i="14"/>
  <c r="J82" i="14"/>
  <c r="A82" i="14"/>
  <c r="J81" i="14"/>
  <c r="A81" i="14"/>
  <c r="J80" i="14"/>
  <c r="A80" i="14"/>
  <c r="J79" i="14"/>
  <c r="A79" i="14"/>
  <c r="J78" i="14"/>
  <c r="A78" i="14"/>
  <c r="J77" i="14"/>
  <c r="A77" i="14"/>
  <c r="J76" i="14"/>
  <c r="A76" i="14"/>
  <c r="J75" i="14"/>
  <c r="A75" i="14"/>
  <c r="J74" i="14"/>
  <c r="A74" i="14"/>
  <c r="J73" i="14"/>
  <c r="A73" i="14"/>
  <c r="J72" i="14"/>
  <c r="A72" i="14"/>
  <c r="J71" i="14"/>
  <c r="A71" i="14"/>
  <c r="J70" i="14"/>
  <c r="A70" i="14"/>
  <c r="J69" i="14"/>
  <c r="A69" i="14"/>
  <c r="J68" i="14"/>
  <c r="A68" i="14"/>
  <c r="J67" i="14"/>
  <c r="A67" i="14"/>
  <c r="J66" i="14"/>
  <c r="A66" i="14"/>
  <c r="J65" i="14"/>
  <c r="A65" i="14"/>
  <c r="J64" i="14"/>
  <c r="A64" i="14"/>
  <c r="J63" i="14"/>
  <c r="A63" i="14"/>
  <c r="J62" i="14"/>
  <c r="A62" i="14"/>
  <c r="J61" i="14"/>
  <c r="A61" i="14"/>
  <c r="J60" i="14"/>
  <c r="A60" i="14"/>
  <c r="J59" i="14"/>
  <c r="A59" i="14"/>
  <c r="J58" i="14"/>
  <c r="A58" i="14"/>
  <c r="J57" i="14"/>
  <c r="A57" i="14"/>
  <c r="J56" i="14"/>
  <c r="A56" i="14"/>
  <c r="J55" i="14"/>
  <c r="A55" i="14"/>
  <c r="J54" i="14"/>
  <c r="A54" i="14"/>
  <c r="J53" i="14"/>
  <c r="A53" i="14"/>
  <c r="J52" i="14"/>
  <c r="A52" i="14"/>
  <c r="J51" i="14"/>
  <c r="A51" i="14"/>
  <c r="J50" i="14"/>
  <c r="A50" i="14"/>
  <c r="J49" i="14"/>
  <c r="A49" i="14"/>
  <c r="J48" i="14"/>
  <c r="A48" i="14"/>
  <c r="J47" i="14"/>
  <c r="A47" i="14"/>
  <c r="J46" i="14"/>
  <c r="A46" i="14"/>
  <c r="J45" i="14"/>
  <c r="A45" i="14"/>
  <c r="J44" i="14"/>
  <c r="A44" i="14"/>
  <c r="J43" i="14"/>
  <c r="A43" i="14"/>
  <c r="J42" i="14"/>
  <c r="A42" i="14"/>
  <c r="J41" i="14"/>
  <c r="A41" i="14"/>
  <c r="J40" i="14"/>
  <c r="A40" i="14"/>
  <c r="J39" i="14"/>
  <c r="A39" i="14"/>
  <c r="J38" i="14"/>
  <c r="A38" i="14"/>
  <c r="J37" i="14"/>
  <c r="A37" i="14"/>
  <c r="J36" i="14"/>
  <c r="A36" i="14"/>
  <c r="J35" i="14"/>
  <c r="A35" i="14"/>
  <c r="J34" i="14"/>
  <c r="A34" i="14"/>
  <c r="J33" i="14"/>
  <c r="A33" i="14"/>
  <c r="J32" i="14"/>
  <c r="A32" i="14"/>
  <c r="J31" i="14"/>
  <c r="A31" i="14"/>
  <c r="J30" i="14"/>
  <c r="A30" i="14"/>
  <c r="J29" i="14"/>
  <c r="A29" i="14"/>
  <c r="J28" i="14"/>
  <c r="A28" i="14"/>
  <c r="J27" i="14"/>
  <c r="A27" i="14"/>
  <c r="J26" i="14"/>
  <c r="A26" i="14"/>
  <c r="J25" i="14"/>
  <c r="A25" i="14"/>
  <c r="J24" i="14"/>
  <c r="A24" i="14"/>
  <c r="J23" i="14"/>
  <c r="A23" i="14"/>
  <c r="J22" i="14"/>
  <c r="A22" i="14"/>
  <c r="J21" i="14"/>
  <c r="A21" i="14"/>
  <c r="J20" i="14"/>
  <c r="A20" i="14"/>
  <c r="J19" i="14"/>
  <c r="A19" i="14"/>
  <c r="J18" i="14"/>
  <c r="A18" i="14"/>
  <c r="J17" i="14"/>
  <c r="A17" i="14"/>
  <c r="J16" i="14"/>
  <c r="A16" i="14"/>
  <c r="J15" i="14"/>
  <c r="A15" i="14"/>
  <c r="J14" i="14"/>
  <c r="A14" i="14"/>
  <c r="J13" i="14"/>
  <c r="A13" i="14"/>
  <c r="J12" i="14"/>
  <c r="A12" i="14"/>
  <c r="J11" i="14"/>
  <c r="A11" i="14"/>
  <c r="J10" i="14"/>
  <c r="A10" i="14"/>
  <c r="J9" i="14"/>
  <c r="A9" i="14"/>
  <c r="J8" i="14"/>
  <c r="A8" i="14"/>
  <c r="J7" i="14"/>
  <c r="A7" i="14"/>
  <c r="J6" i="14"/>
  <c r="A6" i="14"/>
  <c r="J5" i="14"/>
  <c r="A5" i="14"/>
  <c r="J4" i="14"/>
  <c r="A4" i="14"/>
  <c r="A2" i="14"/>
  <c r="A1" i="14"/>
  <c r="J2000" i="13"/>
  <c r="A2000" i="13"/>
  <c r="J1999" i="13"/>
  <c r="A1999" i="13"/>
  <c r="J1998" i="13"/>
  <c r="A1998" i="13"/>
  <c r="J1997" i="13"/>
  <c r="A1997" i="13"/>
  <c r="J1996" i="13"/>
  <c r="A1996" i="13"/>
  <c r="J1995" i="13"/>
  <c r="A1995" i="13"/>
  <c r="J1994" i="13"/>
  <c r="A1994" i="13"/>
  <c r="J1993" i="13"/>
  <c r="A1993" i="13"/>
  <c r="J1992" i="13"/>
  <c r="A1992" i="13"/>
  <c r="J1991" i="13"/>
  <c r="A1991" i="13"/>
  <c r="J1990" i="13"/>
  <c r="A1990" i="13"/>
  <c r="J1989" i="13"/>
  <c r="A1989" i="13"/>
  <c r="J1988" i="13"/>
  <c r="A1988" i="13"/>
  <c r="J1987" i="13"/>
  <c r="A1987" i="13"/>
  <c r="J1986" i="13"/>
  <c r="A1986" i="13"/>
  <c r="J1985" i="13"/>
  <c r="A1985" i="13"/>
  <c r="J1984" i="13"/>
  <c r="A1984" i="13"/>
  <c r="J1983" i="13"/>
  <c r="A1983" i="13"/>
  <c r="J1982" i="13"/>
  <c r="A1982" i="13"/>
  <c r="J1981" i="13"/>
  <c r="A1981" i="13"/>
  <c r="J1980" i="13"/>
  <c r="A1980" i="13"/>
  <c r="J1979" i="13"/>
  <c r="A1979" i="13"/>
  <c r="J1978" i="13"/>
  <c r="A1978" i="13"/>
  <c r="J1977" i="13"/>
  <c r="A1977" i="13"/>
  <c r="J1976" i="13"/>
  <c r="A1976" i="13"/>
  <c r="J1975" i="13"/>
  <c r="A1975" i="13"/>
  <c r="J1974" i="13"/>
  <c r="A1974" i="13"/>
  <c r="J1973" i="13"/>
  <c r="A1973" i="13"/>
  <c r="J1972" i="13"/>
  <c r="A1972" i="13"/>
  <c r="J1971" i="13"/>
  <c r="A1971" i="13"/>
  <c r="J1970" i="13"/>
  <c r="A1970" i="13"/>
  <c r="J1969" i="13"/>
  <c r="A1969" i="13"/>
  <c r="J1968" i="13"/>
  <c r="A1968" i="13"/>
  <c r="J1967" i="13"/>
  <c r="A1967" i="13"/>
  <c r="J1966" i="13"/>
  <c r="A1966" i="13"/>
  <c r="J1965" i="13"/>
  <c r="A1965" i="13"/>
  <c r="J1964" i="13"/>
  <c r="A1964" i="13"/>
  <c r="J1963" i="13"/>
  <c r="A1963" i="13"/>
  <c r="J1962" i="13"/>
  <c r="A1962" i="13"/>
  <c r="J1961" i="13"/>
  <c r="A1961" i="13"/>
  <c r="J1960" i="13"/>
  <c r="A1960" i="13"/>
  <c r="J1959" i="13"/>
  <c r="A1959" i="13"/>
  <c r="J1958" i="13"/>
  <c r="A1958" i="13"/>
  <c r="J1957" i="13"/>
  <c r="A1957" i="13"/>
  <c r="J1956" i="13"/>
  <c r="A1956" i="13"/>
  <c r="J1955" i="13"/>
  <c r="A1955" i="13"/>
  <c r="J1954" i="13"/>
  <c r="A1954" i="13"/>
  <c r="J1953" i="13"/>
  <c r="A1953" i="13"/>
  <c r="J1952" i="13"/>
  <c r="A1952" i="13"/>
  <c r="J1951" i="13"/>
  <c r="A1951" i="13"/>
  <c r="J1950" i="13"/>
  <c r="A1950" i="13"/>
  <c r="J1949" i="13"/>
  <c r="A1949" i="13"/>
  <c r="J1948" i="13"/>
  <c r="A1948" i="13"/>
  <c r="J1947" i="13"/>
  <c r="A1947" i="13"/>
  <c r="J1946" i="13"/>
  <c r="A1946" i="13"/>
  <c r="J1945" i="13"/>
  <c r="A1945" i="13"/>
  <c r="J1944" i="13"/>
  <c r="A1944" i="13"/>
  <c r="J1943" i="13"/>
  <c r="A1943" i="13"/>
  <c r="J1942" i="13"/>
  <c r="A1942" i="13"/>
  <c r="J1941" i="13"/>
  <c r="A1941" i="13"/>
  <c r="J1940" i="13"/>
  <c r="A1940" i="13"/>
  <c r="J1939" i="13"/>
  <c r="A1939" i="13"/>
  <c r="J1938" i="13"/>
  <c r="A1938" i="13"/>
  <c r="J1937" i="13"/>
  <c r="A1937" i="13"/>
  <c r="J1936" i="13"/>
  <c r="A1936" i="13"/>
  <c r="J1935" i="13"/>
  <c r="A1935" i="13"/>
  <c r="J1934" i="13"/>
  <c r="A1934" i="13"/>
  <c r="J1933" i="13"/>
  <c r="A1933" i="13"/>
  <c r="J1932" i="13"/>
  <c r="A1932" i="13"/>
  <c r="J1931" i="13"/>
  <c r="A1931" i="13"/>
  <c r="J1930" i="13"/>
  <c r="A1930" i="13"/>
  <c r="J1929" i="13"/>
  <c r="A1929" i="13"/>
  <c r="J1928" i="13"/>
  <c r="A1928" i="13"/>
  <c r="J1927" i="13"/>
  <c r="A1927" i="13"/>
  <c r="J1926" i="13"/>
  <c r="A1926" i="13"/>
  <c r="J1925" i="13"/>
  <c r="A1925" i="13"/>
  <c r="J1924" i="13"/>
  <c r="A1924" i="13"/>
  <c r="J1923" i="13"/>
  <c r="A1923" i="13"/>
  <c r="J1922" i="13"/>
  <c r="A1922" i="13"/>
  <c r="J1921" i="13"/>
  <c r="A1921" i="13"/>
  <c r="J1920" i="13"/>
  <c r="A1920" i="13"/>
  <c r="J1919" i="13"/>
  <c r="A1919" i="13"/>
  <c r="J1918" i="13"/>
  <c r="A1918" i="13"/>
  <c r="J1917" i="13"/>
  <c r="A1917" i="13"/>
  <c r="J1916" i="13"/>
  <c r="A1916" i="13"/>
  <c r="J1915" i="13"/>
  <c r="A1915" i="13"/>
  <c r="J1914" i="13"/>
  <c r="A1914" i="13"/>
  <c r="J1913" i="13"/>
  <c r="A1913" i="13"/>
  <c r="J1912" i="13"/>
  <c r="A1912" i="13"/>
  <c r="J1911" i="13"/>
  <c r="A1911" i="13"/>
  <c r="J1910" i="13"/>
  <c r="A1910" i="13"/>
  <c r="J1909" i="13"/>
  <c r="A1909" i="13"/>
  <c r="J1908" i="13"/>
  <c r="A1908" i="13"/>
  <c r="J1907" i="13"/>
  <c r="A1907" i="13"/>
  <c r="J1906" i="13"/>
  <c r="A1906" i="13"/>
  <c r="J1905" i="13"/>
  <c r="A1905" i="13"/>
  <c r="J1904" i="13"/>
  <c r="A1904" i="13"/>
  <c r="J1903" i="13"/>
  <c r="A1903" i="13"/>
  <c r="J1902" i="13"/>
  <c r="A1902" i="13"/>
  <c r="J1901" i="13"/>
  <c r="A1901" i="13"/>
  <c r="J1900" i="13"/>
  <c r="A1900" i="13"/>
  <c r="J1899" i="13"/>
  <c r="A1899" i="13"/>
  <c r="J1898" i="13"/>
  <c r="A1898" i="13"/>
  <c r="J1897" i="13"/>
  <c r="A1897" i="13"/>
  <c r="J1896" i="13"/>
  <c r="A1896" i="13"/>
  <c r="J1895" i="13"/>
  <c r="A1895" i="13"/>
  <c r="J1894" i="13"/>
  <c r="A1894" i="13"/>
  <c r="J1893" i="13"/>
  <c r="A1893" i="13"/>
  <c r="J1892" i="13"/>
  <c r="A1892" i="13"/>
  <c r="J1891" i="13"/>
  <c r="A1891" i="13"/>
  <c r="J1890" i="13"/>
  <c r="A1890" i="13"/>
  <c r="J1889" i="13"/>
  <c r="A1889" i="13"/>
  <c r="J1888" i="13"/>
  <c r="A1888" i="13"/>
  <c r="J1887" i="13"/>
  <c r="A1887" i="13"/>
  <c r="J1886" i="13"/>
  <c r="A1886" i="13"/>
  <c r="J1885" i="13"/>
  <c r="A1885" i="13"/>
  <c r="J1884" i="13"/>
  <c r="A1884" i="13"/>
  <c r="J1883" i="13"/>
  <c r="A1883" i="13"/>
  <c r="J1882" i="13"/>
  <c r="A1882" i="13"/>
  <c r="J1881" i="13"/>
  <c r="A1881" i="13"/>
  <c r="J1880" i="13"/>
  <c r="A1880" i="13"/>
  <c r="J1879" i="13"/>
  <c r="A1879" i="13"/>
  <c r="J1878" i="13"/>
  <c r="A1878" i="13"/>
  <c r="J1877" i="13"/>
  <c r="A1877" i="13"/>
  <c r="J1876" i="13"/>
  <c r="A1876" i="13"/>
  <c r="J1875" i="13"/>
  <c r="A1875" i="13"/>
  <c r="J1874" i="13"/>
  <c r="A1874" i="13"/>
  <c r="J1873" i="13"/>
  <c r="A1873" i="13"/>
  <c r="J1872" i="13"/>
  <c r="A1872" i="13"/>
  <c r="J1871" i="13"/>
  <c r="A1871" i="13"/>
  <c r="J1870" i="13"/>
  <c r="A1870" i="13"/>
  <c r="J1869" i="13"/>
  <c r="A1869" i="13"/>
  <c r="J1868" i="13"/>
  <c r="A1868" i="13"/>
  <c r="J1867" i="13"/>
  <c r="A1867" i="13"/>
  <c r="J1866" i="13"/>
  <c r="A1866" i="13"/>
  <c r="J1865" i="13"/>
  <c r="A1865" i="13"/>
  <c r="J1864" i="13"/>
  <c r="A1864" i="13"/>
  <c r="J1863" i="13"/>
  <c r="A1863" i="13"/>
  <c r="J1862" i="13"/>
  <c r="A1862" i="13"/>
  <c r="J1861" i="13"/>
  <c r="A1861" i="13"/>
  <c r="J1860" i="13"/>
  <c r="A1860" i="13"/>
  <c r="J1859" i="13"/>
  <c r="A1859" i="13"/>
  <c r="J1858" i="13"/>
  <c r="A1858" i="13"/>
  <c r="J1857" i="13"/>
  <c r="A1857" i="13"/>
  <c r="J1856" i="13"/>
  <c r="A1856" i="13"/>
  <c r="J1855" i="13"/>
  <c r="A1855" i="13"/>
  <c r="J1854" i="13"/>
  <c r="A1854" i="13"/>
  <c r="J1853" i="13"/>
  <c r="A1853" i="13"/>
  <c r="J1852" i="13"/>
  <c r="A1852" i="13"/>
  <c r="J1851" i="13"/>
  <c r="A1851" i="13"/>
  <c r="J1850" i="13"/>
  <c r="A1850" i="13"/>
  <c r="J1849" i="13"/>
  <c r="A1849" i="13"/>
  <c r="J1848" i="13"/>
  <c r="A1848" i="13"/>
  <c r="J1847" i="13"/>
  <c r="A1847" i="13"/>
  <c r="J1846" i="13"/>
  <c r="A1846" i="13"/>
  <c r="J1845" i="13"/>
  <c r="A1845" i="13"/>
  <c r="J1844" i="13"/>
  <c r="A1844" i="13"/>
  <c r="J1843" i="13"/>
  <c r="A1843" i="13"/>
  <c r="J1842" i="13"/>
  <c r="A1842" i="13"/>
  <c r="J1841" i="13"/>
  <c r="A1841" i="13"/>
  <c r="J1840" i="13"/>
  <c r="A1840" i="13"/>
  <c r="J1839" i="13"/>
  <c r="A1839" i="13"/>
  <c r="J1838" i="13"/>
  <c r="A1838" i="13"/>
  <c r="J1837" i="13"/>
  <c r="A1837" i="13"/>
  <c r="J1836" i="13"/>
  <c r="A1836" i="13"/>
  <c r="J1835" i="13"/>
  <c r="A1835" i="13"/>
  <c r="J1834" i="13"/>
  <c r="A1834" i="13"/>
  <c r="J1833" i="13"/>
  <c r="A1833" i="13"/>
  <c r="J1832" i="13"/>
  <c r="A1832" i="13"/>
  <c r="J1831" i="13"/>
  <c r="A1831" i="13"/>
  <c r="J1830" i="13"/>
  <c r="A1830" i="13"/>
  <c r="J1829" i="13"/>
  <c r="A1829" i="13"/>
  <c r="J1828" i="13"/>
  <c r="A1828" i="13"/>
  <c r="J1827" i="13"/>
  <c r="A1827" i="13"/>
  <c r="J1826" i="13"/>
  <c r="A1826" i="13"/>
  <c r="J1825" i="13"/>
  <c r="A1825" i="13"/>
  <c r="J1824" i="13"/>
  <c r="A1824" i="13"/>
  <c r="J1823" i="13"/>
  <c r="A1823" i="13"/>
  <c r="J1822" i="13"/>
  <c r="A1822" i="13"/>
  <c r="J1821" i="13"/>
  <c r="A1821" i="13"/>
  <c r="J1820" i="13"/>
  <c r="A1820" i="13"/>
  <c r="J1819" i="13"/>
  <c r="A1819" i="13"/>
  <c r="J1818" i="13"/>
  <c r="A1818" i="13"/>
  <c r="J1817" i="13"/>
  <c r="A1817" i="13"/>
  <c r="J1816" i="13"/>
  <c r="A1816" i="13"/>
  <c r="J1815" i="13"/>
  <c r="A1815" i="13"/>
  <c r="J1814" i="13"/>
  <c r="A1814" i="13"/>
  <c r="J1813" i="13"/>
  <c r="A1813" i="13"/>
  <c r="J1812" i="13"/>
  <c r="A1812" i="13"/>
  <c r="J1811" i="13"/>
  <c r="A1811" i="13"/>
  <c r="J1810" i="13"/>
  <c r="A1810" i="13"/>
  <c r="J1809" i="13"/>
  <c r="A1809" i="13"/>
  <c r="J1808" i="13"/>
  <c r="A1808" i="13"/>
  <c r="J1807" i="13"/>
  <c r="A1807" i="13"/>
  <c r="J1806" i="13"/>
  <c r="A1806" i="13"/>
  <c r="J1805" i="13"/>
  <c r="A1805" i="13"/>
  <c r="J1804" i="13"/>
  <c r="A1804" i="13"/>
  <c r="J1803" i="13"/>
  <c r="A1803" i="13"/>
  <c r="J1802" i="13"/>
  <c r="A1802" i="13"/>
  <c r="J1801" i="13"/>
  <c r="A1801" i="13"/>
  <c r="J1800" i="13"/>
  <c r="A1800" i="13"/>
  <c r="J1799" i="13"/>
  <c r="A1799" i="13"/>
  <c r="J1798" i="13"/>
  <c r="A1798" i="13"/>
  <c r="J1797" i="13"/>
  <c r="A1797" i="13"/>
  <c r="J1796" i="13"/>
  <c r="A1796" i="13"/>
  <c r="J1795" i="13"/>
  <c r="A1795" i="13"/>
  <c r="J1794" i="13"/>
  <c r="A1794" i="13"/>
  <c r="J1793" i="13"/>
  <c r="A1793" i="13"/>
  <c r="J1792" i="13"/>
  <c r="A1792" i="13"/>
  <c r="J1791" i="13"/>
  <c r="A1791" i="13"/>
  <c r="J1790" i="13"/>
  <c r="A1790" i="13"/>
  <c r="J1789" i="13"/>
  <c r="A1789" i="13"/>
  <c r="J1788" i="13"/>
  <c r="A1788" i="13"/>
  <c r="J1787" i="13"/>
  <c r="A1787" i="13"/>
  <c r="J1786" i="13"/>
  <c r="A1786" i="13"/>
  <c r="J1785" i="13"/>
  <c r="A1785" i="13"/>
  <c r="J1784" i="13"/>
  <c r="A1784" i="13"/>
  <c r="J1783" i="13"/>
  <c r="A1783" i="13"/>
  <c r="J1782" i="13"/>
  <c r="A1782" i="13"/>
  <c r="J1781" i="13"/>
  <c r="A1781" i="13"/>
  <c r="J1780" i="13"/>
  <c r="A1780" i="13"/>
  <c r="J1779" i="13"/>
  <c r="A1779" i="13"/>
  <c r="J1778" i="13"/>
  <c r="A1778" i="13"/>
  <c r="J1777" i="13"/>
  <c r="A1777" i="13"/>
  <c r="J1776" i="13"/>
  <c r="A1776" i="13"/>
  <c r="J1775" i="13"/>
  <c r="A1775" i="13"/>
  <c r="J1774" i="13"/>
  <c r="A1774" i="13"/>
  <c r="J1773" i="13"/>
  <c r="A1773" i="13"/>
  <c r="J1772" i="13"/>
  <c r="A1772" i="13"/>
  <c r="J1771" i="13"/>
  <c r="A1771" i="13"/>
  <c r="J1770" i="13"/>
  <c r="A1770" i="13"/>
  <c r="J1769" i="13"/>
  <c r="A1769" i="13"/>
  <c r="J1768" i="13"/>
  <c r="A1768" i="13"/>
  <c r="J1767" i="13"/>
  <c r="A1767" i="13"/>
  <c r="J1766" i="13"/>
  <c r="A1766" i="13"/>
  <c r="J1765" i="13"/>
  <c r="A1765" i="13"/>
  <c r="J1764" i="13"/>
  <c r="A1764" i="13"/>
  <c r="J1763" i="13"/>
  <c r="A1763" i="13"/>
  <c r="J1762" i="13"/>
  <c r="A1762" i="13"/>
  <c r="J1761" i="13"/>
  <c r="A1761" i="13"/>
  <c r="J1760" i="13"/>
  <c r="A1760" i="13"/>
  <c r="J1759" i="13"/>
  <c r="A1759" i="13"/>
  <c r="J1758" i="13"/>
  <c r="A1758" i="13"/>
  <c r="J1757" i="13"/>
  <c r="A1757" i="13"/>
  <c r="J1756" i="13"/>
  <c r="A1756" i="13"/>
  <c r="J1755" i="13"/>
  <c r="A1755" i="13"/>
  <c r="J1754" i="13"/>
  <c r="A1754" i="13"/>
  <c r="J1753" i="13"/>
  <c r="A1753" i="13"/>
  <c r="J1752" i="13"/>
  <c r="A1752" i="13"/>
  <c r="J1751" i="13"/>
  <c r="A1751" i="13"/>
  <c r="J1750" i="13"/>
  <c r="A1750" i="13"/>
  <c r="J1749" i="13"/>
  <c r="A1749" i="13"/>
  <c r="J1748" i="13"/>
  <c r="A1748" i="13"/>
  <c r="J1747" i="13"/>
  <c r="A1747" i="13"/>
  <c r="J1746" i="13"/>
  <c r="A1746" i="13"/>
  <c r="J1745" i="13"/>
  <c r="A1745" i="13"/>
  <c r="J1744" i="13"/>
  <c r="A1744" i="13"/>
  <c r="J1743" i="13"/>
  <c r="A1743" i="13"/>
  <c r="J1742" i="13"/>
  <c r="A1742" i="13"/>
  <c r="J1741" i="13"/>
  <c r="A1741" i="13"/>
  <c r="J1740" i="13"/>
  <c r="A1740" i="13"/>
  <c r="J1739" i="13"/>
  <c r="A1739" i="13"/>
  <c r="J1738" i="13"/>
  <c r="A1738" i="13"/>
  <c r="J1737" i="13"/>
  <c r="A1737" i="13"/>
  <c r="J1736" i="13"/>
  <c r="A1736" i="13"/>
  <c r="J1735" i="13"/>
  <c r="A1735" i="13"/>
  <c r="J1734" i="13"/>
  <c r="A1734" i="13"/>
  <c r="J1733" i="13"/>
  <c r="A1733" i="13"/>
  <c r="J1732" i="13"/>
  <c r="A1732" i="13"/>
  <c r="J1731" i="13"/>
  <c r="A1731" i="13"/>
  <c r="J1730" i="13"/>
  <c r="A1730" i="13"/>
  <c r="J1729" i="13"/>
  <c r="A1729" i="13"/>
  <c r="J1728" i="13"/>
  <c r="A1728" i="13"/>
  <c r="J1727" i="13"/>
  <c r="A1727" i="13"/>
  <c r="J1726" i="13"/>
  <c r="A1726" i="13"/>
  <c r="J1725" i="13"/>
  <c r="A1725" i="13"/>
  <c r="J1724" i="13"/>
  <c r="A1724" i="13"/>
  <c r="J1723" i="13"/>
  <c r="A1723" i="13"/>
  <c r="J1722" i="13"/>
  <c r="A1722" i="13"/>
  <c r="J1721" i="13"/>
  <c r="A1721" i="13"/>
  <c r="J1720" i="13"/>
  <c r="A1720" i="13"/>
  <c r="J1719" i="13"/>
  <c r="A1719" i="13"/>
  <c r="J1718" i="13"/>
  <c r="A1718" i="13"/>
  <c r="J1717" i="13"/>
  <c r="A1717" i="13"/>
  <c r="J1716" i="13"/>
  <c r="A1716" i="13"/>
  <c r="J1715" i="13"/>
  <c r="A1715" i="13"/>
  <c r="J1714" i="13"/>
  <c r="A1714" i="13"/>
  <c r="J1713" i="13"/>
  <c r="A1713" i="13"/>
  <c r="J1712" i="13"/>
  <c r="A1712" i="13"/>
  <c r="J1711" i="13"/>
  <c r="A1711" i="13"/>
  <c r="J1710" i="13"/>
  <c r="A1710" i="13"/>
  <c r="J1709" i="13"/>
  <c r="A1709" i="13"/>
  <c r="J1708" i="13"/>
  <c r="A1708" i="13"/>
  <c r="J1707" i="13"/>
  <c r="A1707" i="13"/>
  <c r="J1706" i="13"/>
  <c r="A1706" i="13"/>
  <c r="J1705" i="13"/>
  <c r="A1705" i="13"/>
  <c r="J1704" i="13"/>
  <c r="A1704" i="13"/>
  <c r="J1703" i="13"/>
  <c r="A1703" i="13"/>
  <c r="J1702" i="13"/>
  <c r="A1702" i="13"/>
  <c r="J1701" i="13"/>
  <c r="A1701" i="13"/>
  <c r="J1700" i="13"/>
  <c r="A1700" i="13"/>
  <c r="J1699" i="13"/>
  <c r="A1699" i="13"/>
  <c r="J1698" i="13"/>
  <c r="A1698" i="13"/>
  <c r="J1697" i="13"/>
  <c r="A1697" i="13"/>
  <c r="J1696" i="13"/>
  <c r="A1696" i="13"/>
  <c r="J1695" i="13"/>
  <c r="A1695" i="13"/>
  <c r="J1694" i="13"/>
  <c r="A1694" i="13"/>
  <c r="J1693" i="13"/>
  <c r="A1693" i="13"/>
  <c r="J1692" i="13"/>
  <c r="A1692" i="13"/>
  <c r="J1691" i="13"/>
  <c r="A1691" i="13"/>
  <c r="J1690" i="13"/>
  <c r="A1690" i="13"/>
  <c r="J1689" i="13"/>
  <c r="A1689" i="13"/>
  <c r="J1688" i="13"/>
  <c r="A1688" i="13"/>
  <c r="J1687" i="13"/>
  <c r="A1687" i="13"/>
  <c r="J1686" i="13"/>
  <c r="A1686" i="13"/>
  <c r="J1685" i="13"/>
  <c r="A1685" i="13"/>
  <c r="J1684" i="13"/>
  <c r="A1684" i="13"/>
  <c r="J1683" i="13"/>
  <c r="A1683" i="13"/>
  <c r="J1682" i="13"/>
  <c r="A1682" i="13"/>
  <c r="J1681" i="13"/>
  <c r="A1681" i="13"/>
  <c r="J1680" i="13"/>
  <c r="A1680" i="13"/>
  <c r="J1679" i="13"/>
  <c r="A1679" i="13"/>
  <c r="J1678" i="13"/>
  <c r="A1678" i="13"/>
  <c r="J1677" i="13"/>
  <c r="A1677" i="13"/>
  <c r="J1676" i="13"/>
  <c r="A1676" i="13"/>
  <c r="J1675" i="13"/>
  <c r="A1675" i="13"/>
  <c r="J1674" i="13"/>
  <c r="A1674" i="13"/>
  <c r="J1673" i="13"/>
  <c r="A1673" i="13"/>
  <c r="J1672" i="13"/>
  <c r="A1672" i="13"/>
  <c r="J1671" i="13"/>
  <c r="A1671" i="13"/>
  <c r="J1670" i="13"/>
  <c r="A1670" i="13"/>
  <c r="J1669" i="13"/>
  <c r="A1669" i="13"/>
  <c r="J1668" i="13"/>
  <c r="A1668" i="13"/>
  <c r="J1667" i="13"/>
  <c r="A1667" i="13"/>
  <c r="J1666" i="13"/>
  <c r="A1666" i="13"/>
  <c r="J1665" i="13"/>
  <c r="A1665" i="13"/>
  <c r="J1664" i="13"/>
  <c r="A1664" i="13"/>
  <c r="J1663" i="13"/>
  <c r="A1663" i="13"/>
  <c r="J1662" i="13"/>
  <c r="A1662" i="13"/>
  <c r="J1661" i="13"/>
  <c r="A1661" i="13"/>
  <c r="J1660" i="13"/>
  <c r="A1660" i="13"/>
  <c r="J1659" i="13"/>
  <c r="A1659" i="13"/>
  <c r="J1658" i="13"/>
  <c r="A1658" i="13"/>
  <c r="J1657" i="13"/>
  <c r="A1657" i="13"/>
  <c r="J1656" i="13"/>
  <c r="A1656" i="13"/>
  <c r="J1655" i="13"/>
  <c r="A1655" i="13"/>
  <c r="J1654" i="13"/>
  <c r="A1654" i="13"/>
  <c r="J1653" i="13"/>
  <c r="A1653" i="13"/>
  <c r="J1652" i="13"/>
  <c r="A1652" i="13"/>
  <c r="J1651" i="13"/>
  <c r="A1651" i="13"/>
  <c r="J1650" i="13"/>
  <c r="A1650" i="13"/>
  <c r="J1649" i="13"/>
  <c r="A1649" i="13"/>
  <c r="J1648" i="13"/>
  <c r="A1648" i="13"/>
  <c r="J1647" i="13"/>
  <c r="A1647" i="13"/>
  <c r="J1646" i="13"/>
  <c r="A1646" i="13"/>
  <c r="J1645" i="13"/>
  <c r="A1645" i="13"/>
  <c r="J1644" i="13"/>
  <c r="A1644" i="13"/>
  <c r="J1643" i="13"/>
  <c r="A1643" i="13"/>
  <c r="J1642" i="13"/>
  <c r="A1642" i="13"/>
  <c r="J1641" i="13"/>
  <c r="A1641" i="13"/>
  <c r="J1640" i="13"/>
  <c r="A1640" i="13"/>
  <c r="J1639" i="13"/>
  <c r="A1639" i="13"/>
  <c r="J1638" i="13"/>
  <c r="A1638" i="13"/>
  <c r="J1637" i="13"/>
  <c r="A1637" i="13"/>
  <c r="J1636" i="13"/>
  <c r="A1636" i="13"/>
  <c r="J1635" i="13"/>
  <c r="A1635" i="13"/>
  <c r="J1634" i="13"/>
  <c r="A1634" i="13"/>
  <c r="J1633" i="13"/>
  <c r="A1633" i="13"/>
  <c r="J1632" i="13"/>
  <c r="A1632" i="13"/>
  <c r="J1631" i="13"/>
  <c r="A1631" i="13"/>
  <c r="J1630" i="13"/>
  <c r="A1630" i="13"/>
  <c r="J1629" i="13"/>
  <c r="A1629" i="13"/>
  <c r="J1628" i="13"/>
  <c r="A1628" i="13"/>
  <c r="J1627" i="13"/>
  <c r="A1627" i="13"/>
  <c r="J1626" i="13"/>
  <c r="A1626" i="13"/>
  <c r="J1625" i="13"/>
  <c r="A1625" i="13"/>
  <c r="J1624" i="13"/>
  <c r="A1624" i="13"/>
  <c r="J1623" i="13"/>
  <c r="A1623" i="13"/>
  <c r="J1622" i="13"/>
  <c r="A1622" i="13"/>
  <c r="J1621" i="13"/>
  <c r="A1621" i="13"/>
  <c r="J1620" i="13"/>
  <c r="A1620" i="13"/>
  <c r="J1619" i="13"/>
  <c r="A1619" i="13"/>
  <c r="J1618" i="13"/>
  <c r="A1618" i="13"/>
  <c r="J1617" i="13"/>
  <c r="A1617" i="13"/>
  <c r="J1616" i="13"/>
  <c r="A1616" i="13"/>
  <c r="J1615" i="13"/>
  <c r="A1615" i="13"/>
  <c r="J1614" i="13"/>
  <c r="A1614" i="13"/>
  <c r="J1613" i="13"/>
  <c r="A1613" i="13"/>
  <c r="J1612" i="13"/>
  <c r="A1612" i="13"/>
  <c r="J1611" i="13"/>
  <c r="A1611" i="13"/>
  <c r="J1610" i="13"/>
  <c r="A1610" i="13"/>
  <c r="J1609" i="13"/>
  <c r="A1609" i="13"/>
  <c r="J1608" i="13"/>
  <c r="A1608" i="13"/>
  <c r="J1607" i="13"/>
  <c r="A1607" i="13"/>
  <c r="J1606" i="13"/>
  <c r="A1606" i="13"/>
  <c r="J1605" i="13"/>
  <c r="A1605" i="13"/>
  <c r="J1604" i="13"/>
  <c r="A1604" i="13"/>
  <c r="J1603" i="13"/>
  <c r="A1603" i="13"/>
  <c r="J1602" i="13"/>
  <c r="A1602" i="13"/>
  <c r="J1601" i="13"/>
  <c r="A1601" i="13"/>
  <c r="J1600" i="13"/>
  <c r="A1600" i="13"/>
  <c r="J1599" i="13"/>
  <c r="A1599" i="13"/>
  <c r="J1598" i="13"/>
  <c r="A1598" i="13"/>
  <c r="J1597" i="13"/>
  <c r="A1597" i="13"/>
  <c r="J1596" i="13"/>
  <c r="A1596" i="13"/>
  <c r="J1595" i="13"/>
  <c r="A1595" i="13"/>
  <c r="J1594" i="13"/>
  <c r="A1594" i="13"/>
  <c r="J1593" i="13"/>
  <c r="A1593" i="13"/>
  <c r="J1592" i="13"/>
  <c r="A1592" i="13"/>
  <c r="J1591" i="13"/>
  <c r="A1591" i="13"/>
  <c r="J1590" i="13"/>
  <c r="A1590" i="13"/>
  <c r="J1589" i="13"/>
  <c r="A1589" i="13"/>
  <c r="J1588" i="13"/>
  <c r="A1588" i="13"/>
  <c r="J1587" i="13"/>
  <c r="A1587" i="13"/>
  <c r="J1586" i="13"/>
  <c r="A1586" i="13"/>
  <c r="J1585" i="13"/>
  <c r="A1585" i="13"/>
  <c r="J1584" i="13"/>
  <c r="A1584" i="13"/>
  <c r="J1583" i="13"/>
  <c r="A1583" i="13"/>
  <c r="J1582" i="13"/>
  <c r="A1582" i="13"/>
  <c r="J1581" i="13"/>
  <c r="A1581" i="13"/>
  <c r="J1580" i="13"/>
  <c r="A1580" i="13"/>
  <c r="J1579" i="13"/>
  <c r="A1579" i="13"/>
  <c r="J1578" i="13"/>
  <c r="A1578" i="13"/>
  <c r="J1577" i="13"/>
  <c r="A1577" i="13"/>
  <c r="J1576" i="13"/>
  <c r="A1576" i="13"/>
  <c r="J1575" i="13"/>
  <c r="A1575" i="13"/>
  <c r="J1574" i="13"/>
  <c r="A1574" i="13"/>
  <c r="J1573" i="13"/>
  <c r="A1573" i="13"/>
  <c r="J1572" i="13"/>
  <c r="A1572" i="13"/>
  <c r="J1571" i="13"/>
  <c r="A1571" i="13"/>
  <c r="J1570" i="13"/>
  <c r="A1570" i="13"/>
  <c r="J1569" i="13"/>
  <c r="A1569" i="13"/>
  <c r="J1568" i="13"/>
  <c r="A1568" i="13"/>
  <c r="J1567" i="13"/>
  <c r="A1567" i="13"/>
  <c r="J1566" i="13"/>
  <c r="A1566" i="13"/>
  <c r="J1565" i="13"/>
  <c r="A1565" i="13"/>
  <c r="J1564" i="13"/>
  <c r="A1564" i="13"/>
  <c r="J1563" i="13"/>
  <c r="A1563" i="13"/>
  <c r="J1562" i="13"/>
  <c r="A1562" i="13"/>
  <c r="J1561" i="13"/>
  <c r="A1561" i="13"/>
  <c r="J1560" i="13"/>
  <c r="A1560" i="13"/>
  <c r="J1559" i="13"/>
  <c r="A1559" i="13"/>
  <c r="J1558" i="13"/>
  <c r="A1558" i="13"/>
  <c r="J1557" i="13"/>
  <c r="A1557" i="13"/>
  <c r="J1556" i="13"/>
  <c r="A1556" i="13"/>
  <c r="J1555" i="13"/>
  <c r="A1555" i="13"/>
  <c r="J1554" i="13"/>
  <c r="A1554" i="13"/>
  <c r="J1553" i="13"/>
  <c r="A1553" i="13"/>
  <c r="J1552" i="13"/>
  <c r="A1552" i="13"/>
  <c r="J1551" i="13"/>
  <c r="A1551" i="13"/>
  <c r="J1550" i="13"/>
  <c r="A1550" i="13"/>
  <c r="J1549" i="13"/>
  <c r="A1549" i="13"/>
  <c r="J1548" i="13"/>
  <c r="A1548" i="13"/>
  <c r="J1547" i="13"/>
  <c r="A1547" i="13"/>
  <c r="J1546" i="13"/>
  <c r="A1546" i="13"/>
  <c r="J1545" i="13"/>
  <c r="A1545" i="13"/>
  <c r="J1544" i="13"/>
  <c r="A1544" i="13"/>
  <c r="J1543" i="13"/>
  <c r="A1543" i="13"/>
  <c r="J1542" i="13"/>
  <c r="A1542" i="13"/>
  <c r="J1541" i="13"/>
  <c r="A1541" i="13"/>
  <c r="J1540" i="13"/>
  <c r="A1540" i="13"/>
  <c r="J1539" i="13"/>
  <c r="A1539" i="13"/>
  <c r="J1538" i="13"/>
  <c r="A1538" i="13"/>
  <c r="J1537" i="13"/>
  <c r="A1537" i="13"/>
  <c r="J1536" i="13"/>
  <c r="A1536" i="13"/>
  <c r="J1535" i="13"/>
  <c r="A1535" i="13"/>
  <c r="J1534" i="13"/>
  <c r="A1534" i="13"/>
  <c r="J1533" i="13"/>
  <c r="A1533" i="13"/>
  <c r="J1532" i="13"/>
  <c r="A1532" i="13"/>
  <c r="J1531" i="13"/>
  <c r="A1531" i="13"/>
  <c r="J1530" i="13"/>
  <c r="A1530" i="13"/>
  <c r="J1529" i="13"/>
  <c r="A1529" i="13"/>
  <c r="J1528" i="13"/>
  <c r="A1528" i="13"/>
  <c r="J1527" i="13"/>
  <c r="A1527" i="13"/>
  <c r="J1526" i="13"/>
  <c r="A1526" i="13"/>
  <c r="J1525" i="13"/>
  <c r="A1525" i="13"/>
  <c r="J1524" i="13"/>
  <c r="A1524" i="13"/>
  <c r="J1523" i="13"/>
  <c r="A1523" i="13"/>
  <c r="J1522" i="13"/>
  <c r="A1522" i="13"/>
  <c r="J1521" i="13"/>
  <c r="A1521" i="13"/>
  <c r="J1520" i="13"/>
  <c r="A1520" i="13"/>
  <c r="J1519" i="13"/>
  <c r="A1519" i="13"/>
  <c r="J1518" i="13"/>
  <c r="A1518" i="13"/>
  <c r="J1517" i="13"/>
  <c r="A1517" i="13"/>
  <c r="J1516" i="13"/>
  <c r="A1516" i="13"/>
  <c r="J1515" i="13"/>
  <c r="A1515" i="13"/>
  <c r="J1514" i="13"/>
  <c r="A1514" i="13"/>
  <c r="J1513" i="13"/>
  <c r="A1513" i="13"/>
  <c r="J1512" i="13"/>
  <c r="A1512" i="13"/>
  <c r="J1511" i="13"/>
  <c r="A1511" i="13"/>
  <c r="J1510" i="13"/>
  <c r="A1510" i="13"/>
  <c r="J1509" i="13"/>
  <c r="A1509" i="13"/>
  <c r="J1508" i="13"/>
  <c r="A1508" i="13"/>
  <c r="J1507" i="13"/>
  <c r="A1507" i="13"/>
  <c r="J1506" i="13"/>
  <c r="A1506" i="13"/>
  <c r="J1505" i="13"/>
  <c r="A1505" i="13"/>
  <c r="J1504" i="13"/>
  <c r="A1504" i="13"/>
  <c r="J1503" i="13"/>
  <c r="A1503" i="13"/>
  <c r="J1502" i="13"/>
  <c r="A1502" i="13"/>
  <c r="J1501" i="13"/>
  <c r="A1501" i="13"/>
  <c r="J1500" i="13"/>
  <c r="A1500" i="13"/>
  <c r="J1499" i="13"/>
  <c r="A1499" i="13"/>
  <c r="J1498" i="13"/>
  <c r="A1498" i="13"/>
  <c r="J1497" i="13"/>
  <c r="A1497" i="13"/>
  <c r="J1496" i="13"/>
  <c r="A1496" i="13"/>
  <c r="J1495" i="13"/>
  <c r="A1495" i="13"/>
  <c r="J1494" i="13"/>
  <c r="A1494" i="13"/>
  <c r="J1493" i="13"/>
  <c r="A1493" i="13"/>
  <c r="J1492" i="13"/>
  <c r="A1492" i="13"/>
  <c r="J1491" i="13"/>
  <c r="A1491" i="13"/>
  <c r="J1490" i="13"/>
  <c r="A1490" i="13"/>
  <c r="J1489" i="13"/>
  <c r="A1489" i="13"/>
  <c r="J1488" i="13"/>
  <c r="A1488" i="13"/>
  <c r="J1487" i="13"/>
  <c r="A1487" i="13"/>
  <c r="J1486" i="13"/>
  <c r="A1486" i="13"/>
  <c r="J1485" i="13"/>
  <c r="A1485" i="13"/>
  <c r="J1484" i="13"/>
  <c r="A1484" i="13"/>
  <c r="J1483" i="13"/>
  <c r="A1483" i="13"/>
  <c r="J1482" i="13"/>
  <c r="A1482" i="13"/>
  <c r="J1481" i="13"/>
  <c r="A1481" i="13"/>
  <c r="J1480" i="13"/>
  <c r="A1480" i="13"/>
  <c r="J1479" i="13"/>
  <c r="A1479" i="13"/>
  <c r="J1478" i="13"/>
  <c r="A1478" i="13"/>
  <c r="J1477" i="13"/>
  <c r="A1477" i="13"/>
  <c r="J1476" i="13"/>
  <c r="A1476" i="13"/>
  <c r="J1475" i="13"/>
  <c r="A1475" i="13"/>
  <c r="J1474" i="13"/>
  <c r="A1474" i="13"/>
  <c r="J1473" i="13"/>
  <c r="A1473" i="13"/>
  <c r="J1472" i="13"/>
  <c r="A1472" i="13"/>
  <c r="J1471" i="13"/>
  <c r="A1471" i="13"/>
  <c r="J1470" i="13"/>
  <c r="A1470" i="13"/>
  <c r="J1469" i="13"/>
  <c r="A1469" i="13"/>
  <c r="J1468" i="13"/>
  <c r="A1468" i="13"/>
  <c r="J1467" i="13"/>
  <c r="A1467" i="13"/>
  <c r="J1466" i="13"/>
  <c r="A1466" i="13"/>
  <c r="J1465" i="13"/>
  <c r="A1465" i="13"/>
  <c r="J1464" i="13"/>
  <c r="A1464" i="13"/>
  <c r="J1463" i="13"/>
  <c r="A1463" i="13"/>
  <c r="J1462" i="13"/>
  <c r="A1462" i="13"/>
  <c r="J1461" i="13"/>
  <c r="A1461" i="13"/>
  <c r="J1460" i="13"/>
  <c r="A1460" i="13"/>
  <c r="J1459" i="13"/>
  <c r="A1459" i="13"/>
  <c r="J1458" i="13"/>
  <c r="A1458" i="13"/>
  <c r="J1457" i="13"/>
  <c r="A1457" i="13"/>
  <c r="J1456" i="13"/>
  <c r="A1456" i="13"/>
  <c r="J1455" i="13"/>
  <c r="A1455" i="13"/>
  <c r="J1454" i="13"/>
  <c r="A1454" i="13"/>
  <c r="J1453" i="13"/>
  <c r="A1453" i="13"/>
  <c r="J1452" i="13"/>
  <c r="A1452" i="13"/>
  <c r="J1451" i="13"/>
  <c r="A1451" i="13"/>
  <c r="J1450" i="13"/>
  <c r="A1450" i="13"/>
  <c r="J1449" i="13"/>
  <c r="A1449" i="13"/>
  <c r="J1448" i="13"/>
  <c r="A1448" i="13"/>
  <c r="J1447" i="13"/>
  <c r="A1447" i="13"/>
  <c r="J1446" i="13"/>
  <c r="A1446" i="13"/>
  <c r="J1445" i="13"/>
  <c r="A1445" i="13"/>
  <c r="J1444" i="13"/>
  <c r="A1444" i="13"/>
  <c r="J1443" i="13"/>
  <c r="A1443" i="13"/>
  <c r="J1442" i="13"/>
  <c r="A1442" i="13"/>
  <c r="J1441" i="13"/>
  <c r="A1441" i="13"/>
  <c r="J1440" i="13"/>
  <c r="A1440" i="13"/>
  <c r="J1439" i="13"/>
  <c r="A1439" i="13"/>
  <c r="J1438" i="13"/>
  <c r="A1438" i="13"/>
  <c r="J1437" i="13"/>
  <c r="A1437" i="13"/>
  <c r="J1436" i="13"/>
  <c r="A1436" i="13"/>
  <c r="J1435" i="13"/>
  <c r="A1435" i="13"/>
  <c r="J1434" i="13"/>
  <c r="A1434" i="13"/>
  <c r="J1433" i="13"/>
  <c r="A1433" i="13"/>
  <c r="J1432" i="13"/>
  <c r="A1432" i="13"/>
  <c r="J1431" i="13"/>
  <c r="A1431" i="13"/>
  <c r="J1430" i="13"/>
  <c r="A1430" i="13"/>
  <c r="J1429" i="13"/>
  <c r="A1429" i="13"/>
  <c r="J1428" i="13"/>
  <c r="A1428" i="13"/>
  <c r="J1427" i="13"/>
  <c r="A1427" i="13"/>
  <c r="J1426" i="13"/>
  <c r="A1426" i="13"/>
  <c r="J1425" i="13"/>
  <c r="A1425" i="13"/>
  <c r="J1424" i="13"/>
  <c r="A1424" i="13"/>
  <c r="J1423" i="13"/>
  <c r="A1423" i="13"/>
  <c r="J1422" i="13"/>
  <c r="A1422" i="13"/>
  <c r="J1421" i="13"/>
  <c r="A1421" i="13"/>
  <c r="J1420" i="13"/>
  <c r="A1420" i="13"/>
  <c r="J1419" i="13"/>
  <c r="A1419" i="13"/>
  <c r="J1418" i="13"/>
  <c r="A1418" i="13"/>
  <c r="J1417" i="13"/>
  <c r="A1417" i="13"/>
  <c r="J1416" i="13"/>
  <c r="A1416" i="13"/>
  <c r="J1415" i="13"/>
  <c r="A1415" i="13"/>
  <c r="J1414" i="13"/>
  <c r="A1414" i="13"/>
  <c r="J1413" i="13"/>
  <c r="A1413" i="13"/>
  <c r="J1412" i="13"/>
  <c r="A1412" i="13"/>
  <c r="J1411" i="13"/>
  <c r="A1411" i="13"/>
  <c r="J1410" i="13"/>
  <c r="A1410" i="13"/>
  <c r="J1409" i="13"/>
  <c r="A1409" i="13"/>
  <c r="J1408" i="13"/>
  <c r="A1408" i="13"/>
  <c r="J1407" i="13"/>
  <c r="A1407" i="13"/>
  <c r="J1406" i="13"/>
  <c r="A1406" i="13"/>
  <c r="J1405" i="13"/>
  <c r="A1405" i="13"/>
  <c r="J1404" i="13"/>
  <c r="A1404" i="13"/>
  <c r="J1403" i="13"/>
  <c r="A1403" i="13"/>
  <c r="J1402" i="13"/>
  <c r="A1402" i="13"/>
  <c r="J1401" i="13"/>
  <c r="A1401" i="13"/>
  <c r="J1400" i="13"/>
  <c r="A1400" i="13"/>
  <c r="J1399" i="13"/>
  <c r="A1399" i="13"/>
  <c r="J1398" i="13"/>
  <c r="A1398" i="13"/>
  <c r="J1397" i="13"/>
  <c r="A1397" i="13"/>
  <c r="J1396" i="13"/>
  <c r="A1396" i="13"/>
  <c r="J1395" i="13"/>
  <c r="A1395" i="13"/>
  <c r="J1394" i="13"/>
  <c r="A1394" i="13"/>
  <c r="J1393" i="13"/>
  <c r="A1393" i="13"/>
  <c r="J1392" i="13"/>
  <c r="A1392" i="13"/>
  <c r="J1391" i="13"/>
  <c r="A1391" i="13"/>
  <c r="J1390" i="13"/>
  <c r="A1390" i="13"/>
  <c r="J1389" i="13"/>
  <c r="A1389" i="13"/>
  <c r="J1388" i="13"/>
  <c r="A1388" i="13"/>
  <c r="J1387" i="13"/>
  <c r="A1387" i="13"/>
  <c r="J1386" i="13"/>
  <c r="A1386" i="13"/>
  <c r="J1385" i="13"/>
  <c r="A1385" i="13"/>
  <c r="J1384" i="13"/>
  <c r="A1384" i="13"/>
  <c r="J1383" i="13"/>
  <c r="A1383" i="13"/>
  <c r="J1382" i="13"/>
  <c r="A1382" i="13"/>
  <c r="J1381" i="13"/>
  <c r="A1381" i="13"/>
  <c r="J1380" i="13"/>
  <c r="A1380" i="13"/>
  <c r="J1379" i="13"/>
  <c r="A1379" i="13"/>
  <c r="J1378" i="13"/>
  <c r="A1378" i="13"/>
  <c r="J1377" i="13"/>
  <c r="A1377" i="13"/>
  <c r="J1376" i="13"/>
  <c r="A1376" i="13"/>
  <c r="J1375" i="13"/>
  <c r="A1375" i="13"/>
  <c r="J1374" i="13"/>
  <c r="A1374" i="13"/>
  <c r="J1373" i="13"/>
  <c r="A1373" i="13"/>
  <c r="J1372" i="13"/>
  <c r="A1372" i="13"/>
  <c r="J1371" i="13"/>
  <c r="A1371" i="13"/>
  <c r="J1370" i="13"/>
  <c r="A1370" i="13"/>
  <c r="J1369" i="13"/>
  <c r="A1369" i="13"/>
  <c r="J1368" i="13"/>
  <c r="A1368" i="13"/>
  <c r="J1367" i="13"/>
  <c r="A1367" i="13"/>
  <c r="J1366" i="13"/>
  <c r="A1366" i="13"/>
  <c r="J1365" i="13"/>
  <c r="A1365" i="13"/>
  <c r="J1364" i="13"/>
  <c r="A1364" i="13"/>
  <c r="J1363" i="13"/>
  <c r="A1363" i="13"/>
  <c r="J1362" i="13"/>
  <c r="A1362" i="13"/>
  <c r="J1361" i="13"/>
  <c r="A1361" i="13"/>
  <c r="J1360" i="13"/>
  <c r="A1360" i="13"/>
  <c r="J1359" i="13"/>
  <c r="A1359" i="13"/>
  <c r="J1358" i="13"/>
  <c r="A1358" i="13"/>
  <c r="J1357" i="13"/>
  <c r="A1357" i="13"/>
  <c r="J1356" i="13"/>
  <c r="A1356" i="13"/>
  <c r="J1355" i="13"/>
  <c r="A1355" i="13"/>
  <c r="J1354" i="13"/>
  <c r="A1354" i="13"/>
  <c r="J1353" i="13"/>
  <c r="A1353" i="13"/>
  <c r="J1352" i="13"/>
  <c r="A1352" i="13"/>
  <c r="J1351" i="13"/>
  <c r="A1351" i="13"/>
  <c r="J1350" i="13"/>
  <c r="A1350" i="13"/>
  <c r="J1349" i="13"/>
  <c r="A1349" i="13"/>
  <c r="J1348" i="13"/>
  <c r="A1348" i="13"/>
  <c r="J1347" i="13"/>
  <c r="A1347" i="13"/>
  <c r="J1346" i="13"/>
  <c r="A1346" i="13"/>
  <c r="J1345" i="13"/>
  <c r="A1345" i="13"/>
  <c r="J1344" i="13"/>
  <c r="A1344" i="13"/>
  <c r="J1343" i="13"/>
  <c r="A1343" i="13"/>
  <c r="J1342" i="13"/>
  <c r="A1342" i="13"/>
  <c r="J1341" i="13"/>
  <c r="A1341" i="13"/>
  <c r="J1340" i="13"/>
  <c r="A1340" i="13"/>
  <c r="J1339" i="13"/>
  <c r="A1339" i="13"/>
  <c r="J1338" i="13"/>
  <c r="A1338" i="13"/>
  <c r="J1337" i="13"/>
  <c r="A1337" i="13"/>
  <c r="J1336" i="13"/>
  <c r="A1336" i="13"/>
  <c r="J1335" i="13"/>
  <c r="A1335" i="13"/>
  <c r="J1334" i="13"/>
  <c r="A1334" i="13"/>
  <c r="J1333" i="13"/>
  <c r="A1333" i="13"/>
  <c r="J1332" i="13"/>
  <c r="A1332" i="13"/>
  <c r="J1331" i="13"/>
  <c r="A1331" i="13"/>
  <c r="J1330" i="13"/>
  <c r="A1330" i="13"/>
  <c r="J1329" i="13"/>
  <c r="A1329" i="13"/>
  <c r="J1328" i="13"/>
  <c r="A1328" i="13"/>
  <c r="J1327" i="13"/>
  <c r="A1327" i="13"/>
  <c r="J1326" i="13"/>
  <c r="A1326" i="13"/>
  <c r="J1325" i="13"/>
  <c r="A1325" i="13"/>
  <c r="J1324" i="13"/>
  <c r="A1324" i="13"/>
  <c r="J1323" i="13"/>
  <c r="A1323" i="13"/>
  <c r="J1322" i="13"/>
  <c r="A1322" i="13"/>
  <c r="J1321" i="13"/>
  <c r="A1321" i="13"/>
  <c r="J1320" i="13"/>
  <c r="A1320" i="13"/>
  <c r="J1319" i="13"/>
  <c r="A1319" i="13"/>
  <c r="J1318" i="13"/>
  <c r="A1318" i="13"/>
  <c r="J1317" i="13"/>
  <c r="A1317" i="13"/>
  <c r="J1316" i="13"/>
  <c r="A1316" i="13"/>
  <c r="J1315" i="13"/>
  <c r="A1315" i="13"/>
  <c r="J1314" i="13"/>
  <c r="A1314" i="13"/>
  <c r="J1313" i="13"/>
  <c r="A1313" i="13"/>
  <c r="J1312" i="13"/>
  <c r="A1312" i="13"/>
  <c r="J1311" i="13"/>
  <c r="A1311" i="13"/>
  <c r="J1310" i="13"/>
  <c r="A1310" i="13"/>
  <c r="J1309" i="13"/>
  <c r="A1309" i="13"/>
  <c r="J1308" i="13"/>
  <c r="A1308" i="13"/>
  <c r="J1307" i="13"/>
  <c r="A1307" i="13"/>
  <c r="J1306" i="13"/>
  <c r="A1306" i="13"/>
  <c r="J1305" i="13"/>
  <c r="A1305" i="13"/>
  <c r="J1304" i="13"/>
  <c r="A1304" i="13"/>
  <c r="J1303" i="13"/>
  <c r="A1303" i="13"/>
  <c r="J1302" i="13"/>
  <c r="A1302" i="13"/>
  <c r="J1301" i="13"/>
  <c r="A1301" i="13"/>
  <c r="J1300" i="13"/>
  <c r="A1300" i="13"/>
  <c r="J1299" i="13"/>
  <c r="A1299" i="13"/>
  <c r="J1298" i="13"/>
  <c r="A1298" i="13"/>
  <c r="J1297" i="13"/>
  <c r="A1297" i="13"/>
  <c r="J1296" i="13"/>
  <c r="A1296" i="13"/>
  <c r="J1295" i="13"/>
  <c r="A1295" i="13"/>
  <c r="J1294" i="13"/>
  <c r="A1294" i="13"/>
  <c r="J1293" i="13"/>
  <c r="A1293" i="13"/>
  <c r="J1292" i="13"/>
  <c r="A1292" i="13"/>
  <c r="J1291" i="13"/>
  <c r="A1291" i="13"/>
  <c r="J1290" i="13"/>
  <c r="A1290" i="13"/>
  <c r="J1289" i="13"/>
  <c r="A1289" i="13"/>
  <c r="J1288" i="13"/>
  <c r="A1288" i="13"/>
  <c r="J1287" i="13"/>
  <c r="A1287" i="13"/>
  <c r="J1286" i="13"/>
  <c r="A1286" i="13"/>
  <c r="J1285" i="13"/>
  <c r="A1285" i="13"/>
  <c r="J1284" i="13"/>
  <c r="A1284" i="13"/>
  <c r="J1283" i="13"/>
  <c r="A1283" i="13"/>
  <c r="J1282" i="13"/>
  <c r="A1282" i="13"/>
  <c r="J1281" i="13"/>
  <c r="A1281" i="13"/>
  <c r="J1280" i="13"/>
  <c r="A1280" i="13"/>
  <c r="J1279" i="13"/>
  <c r="A1279" i="13"/>
  <c r="J1278" i="13"/>
  <c r="A1278" i="13"/>
  <c r="J1277" i="13"/>
  <c r="A1277" i="13"/>
  <c r="J1276" i="13"/>
  <c r="A1276" i="13"/>
  <c r="J1275" i="13"/>
  <c r="A1275" i="13"/>
  <c r="J1274" i="13"/>
  <c r="A1274" i="13"/>
  <c r="J1273" i="13"/>
  <c r="A1273" i="13"/>
  <c r="J1272" i="13"/>
  <c r="A1272" i="13"/>
  <c r="J1271" i="13"/>
  <c r="A1271" i="13"/>
  <c r="J1270" i="13"/>
  <c r="A1270" i="13"/>
  <c r="J1269" i="13"/>
  <c r="A1269" i="13"/>
  <c r="J1268" i="13"/>
  <c r="A1268" i="13"/>
  <c r="J1267" i="13"/>
  <c r="A1267" i="13"/>
  <c r="J1266" i="13"/>
  <c r="A1266" i="13"/>
  <c r="J1265" i="13"/>
  <c r="A1265" i="13"/>
  <c r="J1264" i="13"/>
  <c r="A1264" i="13"/>
  <c r="J1263" i="13"/>
  <c r="A1263" i="13"/>
  <c r="J1262" i="13"/>
  <c r="A1262" i="13"/>
  <c r="J1261" i="13"/>
  <c r="A1261" i="13"/>
  <c r="J1260" i="13"/>
  <c r="A1260" i="13"/>
  <c r="J1259" i="13"/>
  <c r="A1259" i="13"/>
  <c r="J1258" i="13"/>
  <c r="A1258" i="13"/>
  <c r="J1257" i="13"/>
  <c r="A1257" i="13"/>
  <c r="J1256" i="13"/>
  <c r="A1256" i="13"/>
  <c r="J1255" i="13"/>
  <c r="A1255" i="13"/>
  <c r="J1254" i="13"/>
  <c r="A1254" i="13"/>
  <c r="J1253" i="13"/>
  <c r="A1253" i="13"/>
  <c r="J1252" i="13"/>
  <c r="A1252" i="13"/>
  <c r="J1251" i="13"/>
  <c r="A1251" i="13"/>
  <c r="J1250" i="13"/>
  <c r="A1250" i="13"/>
  <c r="J1249" i="13"/>
  <c r="A1249" i="13"/>
  <c r="J1248" i="13"/>
  <c r="A1248" i="13"/>
  <c r="J1247" i="13"/>
  <c r="A1247" i="13"/>
  <c r="J1246" i="13"/>
  <c r="A1246" i="13"/>
  <c r="J1245" i="13"/>
  <c r="A1245" i="13"/>
  <c r="J1244" i="13"/>
  <c r="A1244" i="13"/>
  <c r="J1243" i="13"/>
  <c r="A1243" i="13"/>
  <c r="J1242" i="13"/>
  <c r="A1242" i="13"/>
  <c r="J1241" i="13"/>
  <c r="A1241" i="13"/>
  <c r="J1240" i="13"/>
  <c r="A1240" i="13"/>
  <c r="J1239" i="13"/>
  <c r="A1239" i="13"/>
  <c r="J1238" i="13"/>
  <c r="A1238" i="13"/>
  <c r="J1237" i="13"/>
  <c r="A1237" i="13"/>
  <c r="J1236" i="13"/>
  <c r="A1236" i="13"/>
  <c r="J1235" i="13"/>
  <c r="A1235" i="13"/>
  <c r="J1234" i="13"/>
  <c r="A1234" i="13"/>
  <c r="J1233" i="13"/>
  <c r="A1233" i="13"/>
  <c r="J1232" i="13"/>
  <c r="A1232" i="13"/>
  <c r="J1231" i="13"/>
  <c r="A1231" i="13"/>
  <c r="J1230" i="13"/>
  <c r="A1230" i="13"/>
  <c r="J1229" i="13"/>
  <c r="A1229" i="13"/>
  <c r="J1228" i="13"/>
  <c r="A1228" i="13"/>
  <c r="J1227" i="13"/>
  <c r="A1227" i="13"/>
  <c r="J1226" i="13"/>
  <c r="A1226" i="13"/>
  <c r="J1225" i="13"/>
  <c r="A1225" i="13"/>
  <c r="J1224" i="13"/>
  <c r="A1224" i="13"/>
  <c r="J1223" i="13"/>
  <c r="A1223" i="13"/>
  <c r="J1222" i="13"/>
  <c r="A1222" i="13"/>
  <c r="J1221" i="13"/>
  <c r="A1221" i="13"/>
  <c r="J1220" i="13"/>
  <c r="A1220" i="13"/>
  <c r="J1219" i="13"/>
  <c r="A1219" i="13"/>
  <c r="J1218" i="13"/>
  <c r="A1218" i="13"/>
  <c r="J1217" i="13"/>
  <c r="A1217" i="13"/>
  <c r="J1216" i="13"/>
  <c r="A1216" i="13"/>
  <c r="J1215" i="13"/>
  <c r="A1215" i="13"/>
  <c r="J1214" i="13"/>
  <c r="A1214" i="13"/>
  <c r="J1213" i="13"/>
  <c r="A1213" i="13"/>
  <c r="J1212" i="13"/>
  <c r="A1212" i="13"/>
  <c r="J1211" i="13"/>
  <c r="A1211" i="13"/>
  <c r="J1210" i="13"/>
  <c r="A1210" i="13"/>
  <c r="J1209" i="13"/>
  <c r="A1209" i="13"/>
  <c r="J1208" i="13"/>
  <c r="A1208" i="13"/>
  <c r="J1207" i="13"/>
  <c r="A1207" i="13"/>
  <c r="J1206" i="13"/>
  <c r="A1206" i="13"/>
  <c r="J1205" i="13"/>
  <c r="A1205" i="13"/>
  <c r="J1204" i="13"/>
  <c r="A1204" i="13"/>
  <c r="J1203" i="13"/>
  <c r="A1203" i="13"/>
  <c r="J1202" i="13"/>
  <c r="A1202" i="13"/>
  <c r="J1201" i="13"/>
  <c r="A1201" i="13"/>
  <c r="J1200" i="13"/>
  <c r="A1200" i="13"/>
  <c r="J1199" i="13"/>
  <c r="A1199" i="13"/>
  <c r="J1198" i="13"/>
  <c r="A1198" i="13"/>
  <c r="J1197" i="13"/>
  <c r="A1197" i="13"/>
  <c r="J1196" i="13"/>
  <c r="A1196" i="13"/>
  <c r="J1195" i="13"/>
  <c r="A1195" i="13"/>
  <c r="J1194" i="13"/>
  <c r="A1194" i="13"/>
  <c r="J1193" i="13"/>
  <c r="A1193" i="13"/>
  <c r="J1192" i="13"/>
  <c r="A1192" i="13"/>
  <c r="J1191" i="13"/>
  <c r="A1191" i="13"/>
  <c r="J1190" i="13"/>
  <c r="A1190" i="13"/>
  <c r="J1189" i="13"/>
  <c r="A1189" i="13"/>
  <c r="J1188" i="13"/>
  <c r="A1188" i="13"/>
  <c r="J1187" i="13"/>
  <c r="A1187" i="13"/>
  <c r="J1186" i="13"/>
  <c r="A1186" i="13"/>
  <c r="J1185" i="13"/>
  <c r="A1185" i="13"/>
  <c r="J1184" i="13"/>
  <c r="A1184" i="13"/>
  <c r="J1183" i="13"/>
  <c r="A1183" i="13"/>
  <c r="J1182" i="13"/>
  <c r="A1182" i="13"/>
  <c r="J1181" i="13"/>
  <c r="A1181" i="13"/>
  <c r="J1180" i="13"/>
  <c r="A1180" i="13"/>
  <c r="J1179" i="13"/>
  <c r="A1179" i="13"/>
  <c r="J1178" i="13"/>
  <c r="A1178" i="13"/>
  <c r="J1177" i="13"/>
  <c r="A1177" i="13"/>
  <c r="J1176" i="13"/>
  <c r="A1176" i="13"/>
  <c r="J1175" i="13"/>
  <c r="A1175" i="13"/>
  <c r="J1174" i="13"/>
  <c r="A1174" i="13"/>
  <c r="J1173" i="13"/>
  <c r="A1173" i="13"/>
  <c r="J1172" i="13"/>
  <c r="A1172" i="13"/>
  <c r="J1171" i="13"/>
  <c r="A1171" i="13"/>
  <c r="J1170" i="13"/>
  <c r="A1170" i="13"/>
  <c r="J1169" i="13"/>
  <c r="A1169" i="13"/>
  <c r="J1168" i="13"/>
  <c r="A1168" i="13"/>
  <c r="J1167" i="13"/>
  <c r="A1167" i="13"/>
  <c r="J1166" i="13"/>
  <c r="A1166" i="13"/>
  <c r="J1165" i="13"/>
  <c r="A1165" i="13"/>
  <c r="J1164" i="13"/>
  <c r="A1164" i="13"/>
  <c r="J1163" i="13"/>
  <c r="A1163" i="13"/>
  <c r="J1162" i="13"/>
  <c r="A1162" i="13"/>
  <c r="J1161" i="13"/>
  <c r="A1161" i="13"/>
  <c r="J1160" i="13"/>
  <c r="A1160" i="13"/>
  <c r="J1159" i="13"/>
  <c r="A1159" i="13"/>
  <c r="J1158" i="13"/>
  <c r="A1158" i="13"/>
  <c r="J1157" i="13"/>
  <c r="A1157" i="13"/>
  <c r="J1156" i="13"/>
  <c r="A1156" i="13"/>
  <c r="J1155" i="13"/>
  <c r="A1155" i="13"/>
  <c r="J1154" i="13"/>
  <c r="A1154" i="13"/>
  <c r="J1153" i="13"/>
  <c r="A1153" i="13"/>
  <c r="J1152" i="13"/>
  <c r="A1152" i="13"/>
  <c r="J1151" i="13"/>
  <c r="A1151" i="13"/>
  <c r="J1150" i="13"/>
  <c r="A1150" i="13"/>
  <c r="J1149" i="13"/>
  <c r="A1149" i="13"/>
  <c r="J1148" i="13"/>
  <c r="A1148" i="13"/>
  <c r="J1147" i="13"/>
  <c r="A1147" i="13"/>
  <c r="J1146" i="13"/>
  <c r="A1146" i="13"/>
  <c r="J1145" i="13"/>
  <c r="A1145" i="13"/>
  <c r="J1144" i="13"/>
  <c r="A1144" i="13"/>
  <c r="J1143" i="13"/>
  <c r="A1143" i="13"/>
  <c r="J1142" i="13"/>
  <c r="A1142" i="13"/>
  <c r="J1141" i="13"/>
  <c r="A1141" i="13"/>
  <c r="J1140" i="13"/>
  <c r="A1140" i="13"/>
  <c r="J1139" i="13"/>
  <c r="A1139" i="13"/>
  <c r="J1138" i="13"/>
  <c r="A1138" i="13"/>
  <c r="J1137" i="13"/>
  <c r="A1137" i="13"/>
  <c r="J1136" i="13"/>
  <c r="A1136" i="13"/>
  <c r="J1135" i="13"/>
  <c r="A1135" i="13"/>
  <c r="J1134" i="13"/>
  <c r="A1134" i="13"/>
  <c r="J1133" i="13"/>
  <c r="A1133" i="13"/>
  <c r="J1132" i="13"/>
  <c r="A1132" i="13"/>
  <c r="J1131" i="13"/>
  <c r="A1131" i="13"/>
  <c r="J1130" i="13"/>
  <c r="A1130" i="13"/>
  <c r="J1129" i="13"/>
  <c r="A1129" i="13"/>
  <c r="J1128" i="13"/>
  <c r="A1128" i="13"/>
  <c r="J1127" i="13"/>
  <c r="A1127" i="13"/>
  <c r="J1126" i="13"/>
  <c r="A1126" i="13"/>
  <c r="J1125" i="13"/>
  <c r="A1125" i="13"/>
  <c r="J1124" i="13"/>
  <c r="A1124" i="13"/>
  <c r="J1123" i="13"/>
  <c r="A1123" i="13"/>
  <c r="J1122" i="13"/>
  <c r="A1122" i="13"/>
  <c r="J1121" i="13"/>
  <c r="A1121" i="13"/>
  <c r="J1120" i="13"/>
  <c r="A1120" i="13"/>
  <c r="J1119" i="13"/>
  <c r="A1119" i="13"/>
  <c r="J1118" i="13"/>
  <c r="A1118" i="13"/>
  <c r="J1117" i="13"/>
  <c r="A1117" i="13"/>
  <c r="J1116" i="13"/>
  <c r="A1116" i="13"/>
  <c r="J1115" i="13"/>
  <c r="A1115" i="13"/>
  <c r="J1114" i="13"/>
  <c r="A1114" i="13"/>
  <c r="J1113" i="13"/>
  <c r="A1113" i="13"/>
  <c r="J1112" i="13"/>
  <c r="A1112" i="13"/>
  <c r="J1111" i="13"/>
  <c r="A1111" i="13"/>
  <c r="J1110" i="13"/>
  <c r="A1110" i="13"/>
  <c r="J1109" i="13"/>
  <c r="A1109" i="13"/>
  <c r="J1108" i="13"/>
  <c r="A1108" i="13"/>
  <c r="J1107" i="13"/>
  <c r="A1107" i="13"/>
  <c r="J1106" i="13"/>
  <c r="A1106" i="13"/>
  <c r="J1105" i="13"/>
  <c r="A1105" i="13"/>
  <c r="J1104" i="13"/>
  <c r="A1104" i="13"/>
  <c r="J1103" i="13"/>
  <c r="A1103" i="13"/>
  <c r="J1102" i="13"/>
  <c r="A1102" i="13"/>
  <c r="J1101" i="13"/>
  <c r="A1101" i="13"/>
  <c r="J1100" i="13"/>
  <c r="A1100" i="13"/>
  <c r="J1099" i="13"/>
  <c r="A1099" i="13"/>
  <c r="J1098" i="13"/>
  <c r="A1098" i="13"/>
  <c r="J1097" i="13"/>
  <c r="A1097" i="13"/>
  <c r="J1096" i="13"/>
  <c r="A1096" i="13"/>
  <c r="J1095" i="13"/>
  <c r="A1095" i="13"/>
  <c r="J1094" i="13"/>
  <c r="A1094" i="13"/>
  <c r="J1093" i="13"/>
  <c r="A1093" i="13"/>
  <c r="J1092" i="13"/>
  <c r="A1092" i="13"/>
  <c r="J1091" i="13"/>
  <c r="A1091" i="13"/>
  <c r="J1090" i="13"/>
  <c r="A1090" i="13"/>
  <c r="J1089" i="13"/>
  <c r="A1089" i="13"/>
  <c r="J1088" i="13"/>
  <c r="A1088" i="13"/>
  <c r="J1087" i="13"/>
  <c r="A1087" i="13"/>
  <c r="J1086" i="13"/>
  <c r="A1086" i="13"/>
  <c r="J1085" i="13"/>
  <c r="A1085" i="13"/>
  <c r="J1084" i="13"/>
  <c r="A1084" i="13"/>
  <c r="J1083" i="13"/>
  <c r="A1083" i="13"/>
  <c r="J1082" i="13"/>
  <c r="A1082" i="13"/>
  <c r="J1081" i="13"/>
  <c r="A1081" i="13"/>
  <c r="J1080" i="13"/>
  <c r="A1080" i="13"/>
  <c r="J1079" i="13"/>
  <c r="A1079" i="13"/>
  <c r="J1078" i="13"/>
  <c r="A1078" i="13"/>
  <c r="J1077" i="13"/>
  <c r="A1077" i="13"/>
  <c r="J1076" i="13"/>
  <c r="A1076" i="13"/>
  <c r="J1075" i="13"/>
  <c r="A1075" i="13"/>
  <c r="J1074" i="13"/>
  <c r="A1074" i="13"/>
  <c r="J1073" i="13"/>
  <c r="A1073" i="13"/>
  <c r="J1072" i="13"/>
  <c r="A1072" i="13"/>
  <c r="J1071" i="13"/>
  <c r="A1071" i="13"/>
  <c r="J1070" i="13"/>
  <c r="A1070" i="13"/>
  <c r="J1069" i="13"/>
  <c r="A1069" i="13"/>
  <c r="J1068" i="13"/>
  <c r="A1068" i="13"/>
  <c r="J1067" i="13"/>
  <c r="A1067" i="13"/>
  <c r="J1066" i="13"/>
  <c r="A1066" i="13"/>
  <c r="J1065" i="13"/>
  <c r="A1065" i="13"/>
  <c r="J1064" i="13"/>
  <c r="A1064" i="13"/>
  <c r="J1063" i="13"/>
  <c r="A1063" i="13"/>
  <c r="J1062" i="13"/>
  <c r="A1062" i="13"/>
  <c r="J1061" i="13"/>
  <c r="A1061" i="13"/>
  <c r="J1060" i="13"/>
  <c r="A1060" i="13"/>
  <c r="J1059" i="13"/>
  <c r="A1059" i="13"/>
  <c r="J1058" i="13"/>
  <c r="A1058" i="13"/>
  <c r="J1057" i="13"/>
  <c r="A1057" i="13"/>
  <c r="J1056" i="13"/>
  <c r="A1056" i="13"/>
  <c r="J1055" i="13"/>
  <c r="A1055" i="13"/>
  <c r="J1054" i="13"/>
  <c r="A1054" i="13"/>
  <c r="J1053" i="13"/>
  <c r="A1053" i="13"/>
  <c r="J1052" i="13"/>
  <c r="A1052" i="13"/>
  <c r="J1051" i="13"/>
  <c r="A1051" i="13"/>
  <c r="J1050" i="13"/>
  <c r="A1050" i="13"/>
  <c r="J1049" i="13"/>
  <c r="A1049" i="13"/>
  <c r="J1048" i="13"/>
  <c r="A1048" i="13"/>
  <c r="J1047" i="13"/>
  <c r="A1047" i="13"/>
  <c r="J1046" i="13"/>
  <c r="A1046" i="13"/>
  <c r="J1045" i="13"/>
  <c r="A1045" i="13"/>
  <c r="J1044" i="13"/>
  <c r="A1044" i="13"/>
  <c r="J1043" i="13"/>
  <c r="A1043" i="13"/>
  <c r="J1042" i="13"/>
  <c r="A1042" i="13"/>
  <c r="J1041" i="13"/>
  <c r="A1041" i="13"/>
  <c r="J1040" i="13"/>
  <c r="A1040" i="13"/>
  <c r="J1039" i="13"/>
  <c r="A1039" i="13"/>
  <c r="J1038" i="13"/>
  <c r="A1038" i="13"/>
  <c r="J1037" i="13"/>
  <c r="A1037" i="13"/>
  <c r="J1036" i="13"/>
  <c r="A1036" i="13"/>
  <c r="J1035" i="13"/>
  <c r="A1035" i="13"/>
  <c r="J1034" i="13"/>
  <c r="A1034" i="13"/>
  <c r="J1033" i="13"/>
  <c r="A1033" i="13"/>
  <c r="J1032" i="13"/>
  <c r="A1032" i="13"/>
  <c r="J1031" i="13"/>
  <c r="A1031" i="13"/>
  <c r="J1030" i="13"/>
  <c r="A1030" i="13"/>
  <c r="J1029" i="13"/>
  <c r="A1029" i="13"/>
  <c r="J1028" i="13"/>
  <c r="A1028" i="13"/>
  <c r="J1027" i="13"/>
  <c r="A1027" i="13"/>
  <c r="J1026" i="13"/>
  <c r="A1026" i="13"/>
  <c r="J1025" i="13"/>
  <c r="A1025" i="13"/>
  <c r="J1024" i="13"/>
  <c r="A1024" i="13"/>
  <c r="J1023" i="13"/>
  <c r="A1023" i="13"/>
  <c r="J1022" i="13"/>
  <c r="A1022" i="13"/>
  <c r="J1021" i="13"/>
  <c r="A1021" i="13"/>
  <c r="J1020" i="13"/>
  <c r="A1020" i="13"/>
  <c r="J1019" i="13"/>
  <c r="A1019" i="13"/>
  <c r="J1018" i="13"/>
  <c r="A1018" i="13"/>
  <c r="J1017" i="13"/>
  <c r="A1017" i="13"/>
  <c r="J1016" i="13"/>
  <c r="A1016" i="13"/>
  <c r="J1015" i="13"/>
  <c r="A1015" i="13"/>
  <c r="J1014" i="13"/>
  <c r="A1014" i="13"/>
  <c r="J1013" i="13"/>
  <c r="A1013" i="13"/>
  <c r="J1012" i="13"/>
  <c r="A1012" i="13"/>
  <c r="J1011" i="13"/>
  <c r="A1011" i="13"/>
  <c r="J1010" i="13"/>
  <c r="A1010" i="13"/>
  <c r="J1009" i="13"/>
  <c r="A1009" i="13"/>
  <c r="J1008" i="13"/>
  <c r="A1008" i="13"/>
  <c r="J1007" i="13"/>
  <c r="A1007" i="13"/>
  <c r="J1006" i="13"/>
  <c r="A1006" i="13"/>
  <c r="J1005" i="13"/>
  <c r="A1005" i="13"/>
  <c r="J1004" i="13"/>
  <c r="A1004" i="13"/>
  <c r="J1003" i="13"/>
  <c r="A1003" i="13"/>
  <c r="J1002" i="13"/>
  <c r="A1002" i="13"/>
  <c r="J1001" i="13"/>
  <c r="A1001" i="13"/>
  <c r="J1000" i="13"/>
  <c r="A1000" i="13"/>
  <c r="J999" i="13"/>
  <c r="A999" i="13"/>
  <c r="J998" i="13"/>
  <c r="A998" i="13"/>
  <c r="J997" i="13"/>
  <c r="A997" i="13"/>
  <c r="J996" i="13"/>
  <c r="A996" i="13"/>
  <c r="J995" i="13"/>
  <c r="A995" i="13"/>
  <c r="J994" i="13"/>
  <c r="A994" i="13"/>
  <c r="J993" i="13"/>
  <c r="A993" i="13"/>
  <c r="J992" i="13"/>
  <c r="A992" i="13"/>
  <c r="J991" i="13"/>
  <c r="A991" i="13"/>
  <c r="J990" i="13"/>
  <c r="A990" i="13"/>
  <c r="J989" i="13"/>
  <c r="A989" i="13"/>
  <c r="J988" i="13"/>
  <c r="A988" i="13"/>
  <c r="J987" i="13"/>
  <c r="A987" i="13"/>
  <c r="J986" i="13"/>
  <c r="A986" i="13"/>
  <c r="J985" i="13"/>
  <c r="A985" i="13"/>
  <c r="J984" i="13"/>
  <c r="A984" i="13"/>
  <c r="J983" i="13"/>
  <c r="A983" i="13"/>
  <c r="J982" i="13"/>
  <c r="A982" i="13"/>
  <c r="J981" i="13"/>
  <c r="A981" i="13"/>
  <c r="J980" i="13"/>
  <c r="A980" i="13"/>
  <c r="J979" i="13"/>
  <c r="A979" i="13"/>
  <c r="J978" i="13"/>
  <c r="A978" i="13"/>
  <c r="J977" i="13"/>
  <c r="A977" i="13"/>
  <c r="J976" i="13"/>
  <c r="A976" i="13"/>
  <c r="J975" i="13"/>
  <c r="A975" i="13"/>
  <c r="J974" i="13"/>
  <c r="A974" i="13"/>
  <c r="J973" i="13"/>
  <c r="A973" i="13"/>
  <c r="J972" i="13"/>
  <c r="A972" i="13"/>
  <c r="J971" i="13"/>
  <c r="A971" i="13"/>
  <c r="J970" i="13"/>
  <c r="A970" i="13"/>
  <c r="J969" i="13"/>
  <c r="A969" i="13"/>
  <c r="J968" i="13"/>
  <c r="A968" i="13"/>
  <c r="J967" i="13"/>
  <c r="A967" i="13"/>
  <c r="J966" i="13"/>
  <c r="A966" i="13"/>
  <c r="J965" i="13"/>
  <c r="A965" i="13"/>
  <c r="J964" i="13"/>
  <c r="A964" i="13"/>
  <c r="J963" i="13"/>
  <c r="A963" i="13"/>
  <c r="J962" i="13"/>
  <c r="A962" i="13"/>
  <c r="J961" i="13"/>
  <c r="A961" i="13"/>
  <c r="J960" i="13"/>
  <c r="A960" i="13"/>
  <c r="J959" i="13"/>
  <c r="A959" i="13"/>
  <c r="J958" i="13"/>
  <c r="A958" i="13"/>
  <c r="J957" i="13"/>
  <c r="A957" i="13"/>
  <c r="J956" i="13"/>
  <c r="A956" i="13"/>
  <c r="J955" i="13"/>
  <c r="A955" i="13"/>
  <c r="J954" i="13"/>
  <c r="A954" i="13"/>
  <c r="J953" i="13"/>
  <c r="A953" i="13"/>
  <c r="J952" i="13"/>
  <c r="A952" i="13"/>
  <c r="J951" i="13"/>
  <c r="A951" i="13"/>
  <c r="J950" i="13"/>
  <c r="A950" i="13"/>
  <c r="J949" i="13"/>
  <c r="A949" i="13"/>
  <c r="J948" i="13"/>
  <c r="A948" i="13"/>
  <c r="J947" i="13"/>
  <c r="A947" i="13"/>
  <c r="J946" i="13"/>
  <c r="A946" i="13"/>
  <c r="J945" i="13"/>
  <c r="A945" i="13"/>
  <c r="J944" i="13"/>
  <c r="A944" i="13"/>
  <c r="J943" i="13"/>
  <c r="A943" i="13"/>
  <c r="J942" i="13"/>
  <c r="A942" i="13"/>
  <c r="J941" i="13"/>
  <c r="A941" i="13"/>
  <c r="J940" i="13"/>
  <c r="A940" i="13"/>
  <c r="J939" i="13"/>
  <c r="A939" i="13"/>
  <c r="J938" i="13"/>
  <c r="A938" i="13"/>
  <c r="J937" i="13"/>
  <c r="A937" i="13"/>
  <c r="J936" i="13"/>
  <c r="A936" i="13"/>
  <c r="J935" i="13"/>
  <c r="A935" i="13"/>
  <c r="J934" i="13"/>
  <c r="A934" i="13"/>
  <c r="J933" i="13"/>
  <c r="A933" i="13"/>
  <c r="J932" i="13"/>
  <c r="A932" i="13"/>
  <c r="J931" i="13"/>
  <c r="A931" i="13"/>
  <c r="J930" i="13"/>
  <c r="A930" i="13"/>
  <c r="J929" i="13"/>
  <c r="A929" i="13"/>
  <c r="J928" i="13"/>
  <c r="A928" i="13"/>
  <c r="J927" i="13"/>
  <c r="A927" i="13"/>
  <c r="J926" i="13"/>
  <c r="A926" i="13"/>
  <c r="J925" i="13"/>
  <c r="A925" i="13"/>
  <c r="J924" i="13"/>
  <c r="A924" i="13"/>
  <c r="J923" i="13"/>
  <c r="A923" i="13"/>
  <c r="J922" i="13"/>
  <c r="A922" i="13"/>
  <c r="J921" i="13"/>
  <c r="A921" i="13"/>
  <c r="J920" i="13"/>
  <c r="A920" i="13"/>
  <c r="J919" i="13"/>
  <c r="A919" i="13"/>
  <c r="J918" i="13"/>
  <c r="A918" i="13"/>
  <c r="J917" i="13"/>
  <c r="A917" i="13"/>
  <c r="J916" i="13"/>
  <c r="A916" i="13"/>
  <c r="J915" i="13"/>
  <c r="A915" i="13"/>
  <c r="J914" i="13"/>
  <c r="A914" i="13"/>
  <c r="J913" i="13"/>
  <c r="A913" i="13"/>
  <c r="J912" i="13"/>
  <c r="A912" i="13"/>
  <c r="J911" i="13"/>
  <c r="A911" i="13"/>
  <c r="J910" i="13"/>
  <c r="A910" i="13"/>
  <c r="J909" i="13"/>
  <c r="A909" i="13"/>
  <c r="J908" i="13"/>
  <c r="A908" i="13"/>
  <c r="J907" i="13"/>
  <c r="A907" i="13"/>
  <c r="J906" i="13"/>
  <c r="A906" i="13"/>
  <c r="J905" i="13"/>
  <c r="A905" i="13"/>
  <c r="J904" i="13"/>
  <c r="A904" i="13"/>
  <c r="J903" i="13"/>
  <c r="A903" i="13"/>
  <c r="J902" i="13"/>
  <c r="A902" i="13"/>
  <c r="J901" i="13"/>
  <c r="A901" i="13"/>
  <c r="J900" i="13"/>
  <c r="A900" i="13"/>
  <c r="J899" i="13"/>
  <c r="A899" i="13"/>
  <c r="J898" i="13"/>
  <c r="A898" i="13"/>
  <c r="J897" i="13"/>
  <c r="A897" i="13"/>
  <c r="J896" i="13"/>
  <c r="A896" i="13"/>
  <c r="J895" i="13"/>
  <c r="A895" i="13"/>
  <c r="J894" i="13"/>
  <c r="A894" i="13"/>
  <c r="J893" i="13"/>
  <c r="A893" i="13"/>
  <c r="J892" i="13"/>
  <c r="A892" i="13"/>
  <c r="J891" i="13"/>
  <c r="A891" i="13"/>
  <c r="J890" i="13"/>
  <c r="A890" i="13"/>
  <c r="J889" i="13"/>
  <c r="A889" i="13"/>
  <c r="J888" i="13"/>
  <c r="A888" i="13"/>
  <c r="J887" i="13"/>
  <c r="A887" i="13"/>
  <c r="J886" i="13"/>
  <c r="A886" i="13"/>
  <c r="J885" i="13"/>
  <c r="A885" i="13"/>
  <c r="J884" i="13"/>
  <c r="A884" i="13"/>
  <c r="J883" i="13"/>
  <c r="A883" i="13"/>
  <c r="J882" i="13"/>
  <c r="A882" i="13"/>
  <c r="J881" i="13"/>
  <c r="A881" i="13"/>
  <c r="J880" i="13"/>
  <c r="A880" i="13"/>
  <c r="J879" i="13"/>
  <c r="A879" i="13"/>
  <c r="J878" i="13"/>
  <c r="A878" i="13"/>
  <c r="J877" i="13"/>
  <c r="A877" i="13"/>
  <c r="J876" i="13"/>
  <c r="A876" i="13"/>
  <c r="J875" i="13"/>
  <c r="A875" i="13"/>
  <c r="J874" i="13"/>
  <c r="A874" i="13"/>
  <c r="J873" i="13"/>
  <c r="A873" i="13"/>
  <c r="J872" i="13"/>
  <c r="A872" i="13"/>
  <c r="J871" i="13"/>
  <c r="A871" i="13"/>
  <c r="J870" i="13"/>
  <c r="A870" i="13"/>
  <c r="J869" i="13"/>
  <c r="A869" i="13"/>
  <c r="J868" i="13"/>
  <c r="A868" i="13"/>
  <c r="J867" i="13"/>
  <c r="A867" i="13"/>
  <c r="J866" i="13"/>
  <c r="A866" i="13"/>
  <c r="J865" i="13"/>
  <c r="A865" i="13"/>
  <c r="J864" i="13"/>
  <c r="A864" i="13"/>
  <c r="J863" i="13"/>
  <c r="A863" i="13"/>
  <c r="J862" i="13"/>
  <c r="A862" i="13"/>
  <c r="J861" i="13"/>
  <c r="A861" i="13"/>
  <c r="J860" i="13"/>
  <c r="A860" i="13"/>
  <c r="J859" i="13"/>
  <c r="A859" i="13"/>
  <c r="J858" i="13"/>
  <c r="A858" i="13"/>
  <c r="J857" i="13"/>
  <c r="A857" i="13"/>
  <c r="J856" i="13"/>
  <c r="A856" i="13"/>
  <c r="J855" i="13"/>
  <c r="A855" i="13"/>
  <c r="J854" i="13"/>
  <c r="A854" i="13"/>
  <c r="J853" i="13"/>
  <c r="A853" i="13"/>
  <c r="J852" i="13"/>
  <c r="A852" i="13"/>
  <c r="J851" i="13"/>
  <c r="A851" i="13"/>
  <c r="J850" i="13"/>
  <c r="A850" i="13"/>
  <c r="J849" i="13"/>
  <c r="A849" i="13"/>
  <c r="J848" i="13"/>
  <c r="A848" i="13"/>
  <c r="J847" i="13"/>
  <c r="A847" i="13"/>
  <c r="J846" i="13"/>
  <c r="A846" i="13"/>
  <c r="J845" i="13"/>
  <c r="A845" i="13"/>
  <c r="J844" i="13"/>
  <c r="A844" i="13"/>
  <c r="J843" i="13"/>
  <c r="A843" i="13"/>
  <c r="J842" i="13"/>
  <c r="A842" i="13"/>
  <c r="J841" i="13"/>
  <c r="A841" i="13"/>
  <c r="J840" i="13"/>
  <c r="A840" i="13"/>
  <c r="J839" i="13"/>
  <c r="A839" i="13"/>
  <c r="J838" i="13"/>
  <c r="A838" i="13"/>
  <c r="J837" i="13"/>
  <c r="A837" i="13"/>
  <c r="J836" i="13"/>
  <c r="A836" i="13"/>
  <c r="J835" i="13"/>
  <c r="A835" i="13"/>
  <c r="J834" i="13"/>
  <c r="A834" i="13"/>
  <c r="J833" i="13"/>
  <c r="A833" i="13"/>
  <c r="J832" i="13"/>
  <c r="A832" i="13"/>
  <c r="J831" i="13"/>
  <c r="A831" i="13"/>
  <c r="J830" i="13"/>
  <c r="A830" i="13"/>
  <c r="J829" i="13"/>
  <c r="A829" i="13"/>
  <c r="J828" i="13"/>
  <c r="A828" i="13"/>
  <c r="J827" i="13"/>
  <c r="A827" i="13"/>
  <c r="J826" i="13"/>
  <c r="A826" i="13"/>
  <c r="J825" i="13"/>
  <c r="A825" i="13"/>
  <c r="J824" i="13"/>
  <c r="A824" i="13"/>
  <c r="J823" i="13"/>
  <c r="A823" i="13"/>
  <c r="J822" i="13"/>
  <c r="A822" i="13"/>
  <c r="J821" i="13"/>
  <c r="A821" i="13"/>
  <c r="J820" i="13"/>
  <c r="A820" i="13"/>
  <c r="J819" i="13"/>
  <c r="A819" i="13"/>
  <c r="J818" i="13"/>
  <c r="A818" i="13"/>
  <c r="J817" i="13"/>
  <c r="A817" i="13"/>
  <c r="J816" i="13"/>
  <c r="A816" i="13"/>
  <c r="J815" i="13"/>
  <c r="A815" i="13"/>
  <c r="J814" i="13"/>
  <c r="A814" i="13"/>
  <c r="J813" i="13"/>
  <c r="A813" i="13"/>
  <c r="J812" i="13"/>
  <c r="A812" i="13"/>
  <c r="J811" i="13"/>
  <c r="A811" i="13"/>
  <c r="J810" i="13"/>
  <c r="A810" i="13"/>
  <c r="J809" i="13"/>
  <c r="A809" i="13"/>
  <c r="J808" i="13"/>
  <c r="A808" i="13"/>
  <c r="J807" i="13"/>
  <c r="A807" i="13"/>
  <c r="J806" i="13"/>
  <c r="A806" i="13"/>
  <c r="J805" i="13"/>
  <c r="A805" i="13"/>
  <c r="J804" i="13"/>
  <c r="A804" i="13"/>
  <c r="J803" i="13"/>
  <c r="A803" i="13"/>
  <c r="J802" i="13"/>
  <c r="A802" i="13"/>
  <c r="J801" i="13"/>
  <c r="A801" i="13"/>
  <c r="J800" i="13"/>
  <c r="A800" i="13"/>
  <c r="J799" i="13"/>
  <c r="A799" i="13"/>
  <c r="J798" i="13"/>
  <c r="A798" i="13"/>
  <c r="J797" i="13"/>
  <c r="A797" i="13"/>
  <c r="J796" i="13"/>
  <c r="A796" i="13"/>
  <c r="J795" i="13"/>
  <c r="A795" i="13"/>
  <c r="J794" i="13"/>
  <c r="A794" i="13"/>
  <c r="J793" i="13"/>
  <c r="A793" i="13"/>
  <c r="J792" i="13"/>
  <c r="A792" i="13"/>
  <c r="J791" i="13"/>
  <c r="A791" i="13"/>
  <c r="J790" i="13"/>
  <c r="A790" i="13"/>
  <c r="J789" i="13"/>
  <c r="A789" i="13"/>
  <c r="J788" i="13"/>
  <c r="A788" i="13"/>
  <c r="J787" i="13"/>
  <c r="A787" i="13"/>
  <c r="J786" i="13"/>
  <c r="A786" i="13"/>
  <c r="J785" i="13"/>
  <c r="A785" i="13"/>
  <c r="J784" i="13"/>
  <c r="A784" i="13"/>
  <c r="J783" i="13"/>
  <c r="A783" i="13"/>
  <c r="J782" i="13"/>
  <c r="A782" i="13"/>
  <c r="J781" i="13"/>
  <c r="A781" i="13"/>
  <c r="J780" i="13"/>
  <c r="A780" i="13"/>
  <c r="J779" i="13"/>
  <c r="A779" i="13"/>
  <c r="J778" i="13"/>
  <c r="A778" i="13"/>
  <c r="J777" i="13"/>
  <c r="A777" i="13"/>
  <c r="J776" i="13"/>
  <c r="A776" i="13"/>
  <c r="J775" i="13"/>
  <c r="A775" i="13"/>
  <c r="J774" i="13"/>
  <c r="A774" i="13"/>
  <c r="J773" i="13"/>
  <c r="A773" i="13"/>
  <c r="J772" i="13"/>
  <c r="A772" i="13"/>
  <c r="J771" i="13"/>
  <c r="A771" i="13"/>
  <c r="J770" i="13"/>
  <c r="A770" i="13"/>
  <c r="J769" i="13"/>
  <c r="A769" i="13"/>
  <c r="J768" i="13"/>
  <c r="A768" i="13"/>
  <c r="J767" i="13"/>
  <c r="A767" i="13"/>
  <c r="J766" i="13"/>
  <c r="A766" i="13"/>
  <c r="J765" i="13"/>
  <c r="A765" i="13"/>
  <c r="J764" i="13"/>
  <c r="A764" i="13"/>
  <c r="J763" i="13"/>
  <c r="A763" i="13"/>
  <c r="J762" i="13"/>
  <c r="A762" i="13"/>
  <c r="J761" i="13"/>
  <c r="A761" i="13"/>
  <c r="J760" i="13"/>
  <c r="A760" i="13"/>
  <c r="J759" i="13"/>
  <c r="A759" i="13"/>
  <c r="J758" i="13"/>
  <c r="A758" i="13"/>
  <c r="J757" i="13"/>
  <c r="A757" i="13"/>
  <c r="J756" i="13"/>
  <c r="A756" i="13"/>
  <c r="J755" i="13"/>
  <c r="A755" i="13"/>
  <c r="J754" i="13"/>
  <c r="A754" i="13"/>
  <c r="J753" i="13"/>
  <c r="A753" i="13"/>
  <c r="J752" i="13"/>
  <c r="A752" i="13"/>
  <c r="J751" i="13"/>
  <c r="A751" i="13"/>
  <c r="J750" i="13"/>
  <c r="A750" i="13"/>
  <c r="J749" i="13"/>
  <c r="A749" i="13"/>
  <c r="J748" i="13"/>
  <c r="A748" i="13"/>
  <c r="J747" i="13"/>
  <c r="A747" i="13"/>
  <c r="J746" i="13"/>
  <c r="A746" i="13"/>
  <c r="J745" i="13"/>
  <c r="A745" i="13"/>
  <c r="J744" i="13"/>
  <c r="A744" i="13"/>
  <c r="J743" i="13"/>
  <c r="A743" i="13"/>
  <c r="J742" i="13"/>
  <c r="A742" i="13"/>
  <c r="J741" i="13"/>
  <c r="A741" i="13"/>
  <c r="J740" i="13"/>
  <c r="A740" i="13"/>
  <c r="J739" i="13"/>
  <c r="A739" i="13"/>
  <c r="J738" i="13"/>
  <c r="A738" i="13"/>
  <c r="J737" i="13"/>
  <c r="A737" i="13"/>
  <c r="J736" i="13"/>
  <c r="A736" i="13"/>
  <c r="J735" i="13"/>
  <c r="A735" i="13"/>
  <c r="J734" i="13"/>
  <c r="A734" i="13"/>
  <c r="J733" i="13"/>
  <c r="A733" i="13"/>
  <c r="J732" i="13"/>
  <c r="A732" i="13"/>
  <c r="J731" i="13"/>
  <c r="A731" i="13"/>
  <c r="J730" i="13"/>
  <c r="A730" i="13"/>
  <c r="J729" i="13"/>
  <c r="A729" i="13"/>
  <c r="J728" i="13"/>
  <c r="A728" i="13"/>
  <c r="J727" i="13"/>
  <c r="A727" i="13"/>
  <c r="J726" i="13"/>
  <c r="A726" i="13"/>
  <c r="J725" i="13"/>
  <c r="A725" i="13"/>
  <c r="J724" i="13"/>
  <c r="A724" i="13"/>
  <c r="J723" i="13"/>
  <c r="A723" i="13"/>
  <c r="J722" i="13"/>
  <c r="A722" i="13"/>
  <c r="J721" i="13"/>
  <c r="A721" i="13"/>
  <c r="J720" i="13"/>
  <c r="A720" i="13"/>
  <c r="J719" i="13"/>
  <c r="A719" i="13"/>
  <c r="J718" i="13"/>
  <c r="A718" i="13"/>
  <c r="J717" i="13"/>
  <c r="A717" i="13"/>
  <c r="J716" i="13"/>
  <c r="A716" i="13"/>
  <c r="J715" i="13"/>
  <c r="A715" i="13"/>
  <c r="J714" i="13"/>
  <c r="A714" i="13"/>
  <c r="J713" i="13"/>
  <c r="A713" i="13"/>
  <c r="J712" i="13"/>
  <c r="A712" i="13"/>
  <c r="J711" i="13"/>
  <c r="A711" i="13"/>
  <c r="J710" i="13"/>
  <c r="A710" i="13"/>
  <c r="J709" i="13"/>
  <c r="A709" i="13"/>
  <c r="J708" i="13"/>
  <c r="A708" i="13"/>
  <c r="J707" i="13"/>
  <c r="A707" i="13"/>
  <c r="J706" i="13"/>
  <c r="A706" i="13"/>
  <c r="J705" i="13"/>
  <c r="A705" i="13"/>
  <c r="J704" i="13"/>
  <c r="A704" i="13"/>
  <c r="J703" i="13"/>
  <c r="A703" i="13"/>
  <c r="J702" i="13"/>
  <c r="A702" i="13"/>
  <c r="J701" i="13"/>
  <c r="A701" i="13"/>
  <c r="J700" i="13"/>
  <c r="A700" i="13"/>
  <c r="J699" i="13"/>
  <c r="A699" i="13"/>
  <c r="J698" i="13"/>
  <c r="A698" i="13"/>
  <c r="J697" i="13"/>
  <c r="A697" i="13"/>
  <c r="J696" i="13"/>
  <c r="A696" i="13"/>
  <c r="J695" i="13"/>
  <c r="A695" i="13"/>
  <c r="J694" i="13"/>
  <c r="A694" i="13"/>
  <c r="J693" i="13"/>
  <c r="A693" i="13"/>
  <c r="J692" i="13"/>
  <c r="A692" i="13"/>
  <c r="J691" i="13"/>
  <c r="A691" i="13"/>
  <c r="J690" i="13"/>
  <c r="A690" i="13"/>
  <c r="J689" i="13"/>
  <c r="A689" i="13"/>
  <c r="J688" i="13"/>
  <c r="A688" i="13"/>
  <c r="J687" i="13"/>
  <c r="A687" i="13"/>
  <c r="J686" i="13"/>
  <c r="A686" i="13"/>
  <c r="J685" i="13"/>
  <c r="A685" i="13"/>
  <c r="J684" i="13"/>
  <c r="A684" i="13"/>
  <c r="J683" i="13"/>
  <c r="A683" i="13"/>
  <c r="J682" i="13"/>
  <c r="A682" i="13"/>
  <c r="J681" i="13"/>
  <c r="A681" i="13"/>
  <c r="J680" i="13"/>
  <c r="A680" i="13"/>
  <c r="J679" i="13"/>
  <c r="A679" i="13"/>
  <c r="J678" i="13"/>
  <c r="A678" i="13"/>
  <c r="J677" i="13"/>
  <c r="A677" i="13"/>
  <c r="J676" i="13"/>
  <c r="A676" i="13"/>
  <c r="J675" i="13"/>
  <c r="A675" i="13"/>
  <c r="J674" i="13"/>
  <c r="A674" i="13"/>
  <c r="J673" i="13"/>
  <c r="A673" i="13"/>
  <c r="J672" i="13"/>
  <c r="A672" i="13"/>
  <c r="J671" i="13"/>
  <c r="A671" i="13"/>
  <c r="J670" i="13"/>
  <c r="A670" i="13"/>
  <c r="J669" i="13"/>
  <c r="A669" i="13"/>
  <c r="J668" i="13"/>
  <c r="A668" i="13"/>
  <c r="J667" i="13"/>
  <c r="A667" i="13"/>
  <c r="J666" i="13"/>
  <c r="A666" i="13"/>
  <c r="J665" i="13"/>
  <c r="A665" i="13"/>
  <c r="J664" i="13"/>
  <c r="A664" i="13"/>
  <c r="J663" i="13"/>
  <c r="A663" i="13"/>
  <c r="J662" i="13"/>
  <c r="A662" i="13"/>
  <c r="J661" i="13"/>
  <c r="A661" i="13"/>
  <c r="J660" i="13"/>
  <c r="A660" i="13"/>
  <c r="J659" i="13"/>
  <c r="A659" i="13"/>
  <c r="J658" i="13"/>
  <c r="A658" i="13"/>
  <c r="J657" i="13"/>
  <c r="A657" i="13"/>
  <c r="J656" i="13"/>
  <c r="A656" i="13"/>
  <c r="J655" i="13"/>
  <c r="A655" i="13"/>
  <c r="J654" i="13"/>
  <c r="A654" i="13"/>
  <c r="J653" i="13"/>
  <c r="A653" i="13"/>
  <c r="J652" i="13"/>
  <c r="A652" i="13"/>
  <c r="J651" i="13"/>
  <c r="A651" i="13"/>
  <c r="J650" i="13"/>
  <c r="A650" i="13"/>
  <c r="J649" i="13"/>
  <c r="A649" i="13"/>
  <c r="J648" i="13"/>
  <c r="A648" i="13"/>
  <c r="J647" i="13"/>
  <c r="A647" i="13"/>
  <c r="J646" i="13"/>
  <c r="A646" i="13"/>
  <c r="J645" i="13"/>
  <c r="A645" i="13"/>
  <c r="J644" i="13"/>
  <c r="A644" i="13"/>
  <c r="J643" i="13"/>
  <c r="A643" i="13"/>
  <c r="J642" i="13"/>
  <c r="A642" i="13"/>
  <c r="J641" i="13"/>
  <c r="A641" i="13"/>
  <c r="J640" i="13"/>
  <c r="A640" i="13"/>
  <c r="J639" i="13"/>
  <c r="A639" i="13"/>
  <c r="J638" i="13"/>
  <c r="A638" i="13"/>
  <c r="J637" i="13"/>
  <c r="A637" i="13"/>
  <c r="J636" i="13"/>
  <c r="A636" i="13"/>
  <c r="J635" i="13"/>
  <c r="A635" i="13"/>
  <c r="J634" i="13"/>
  <c r="A634" i="13"/>
  <c r="J633" i="13"/>
  <c r="A633" i="13"/>
  <c r="J632" i="13"/>
  <c r="A632" i="13"/>
  <c r="J631" i="13"/>
  <c r="A631" i="13"/>
  <c r="J630" i="13"/>
  <c r="A630" i="13"/>
  <c r="J629" i="13"/>
  <c r="A629" i="13"/>
  <c r="J628" i="13"/>
  <c r="A628" i="13"/>
  <c r="J627" i="13"/>
  <c r="A627" i="13"/>
  <c r="J626" i="13"/>
  <c r="A626" i="13"/>
  <c r="J625" i="13"/>
  <c r="A625" i="13"/>
  <c r="J624" i="13"/>
  <c r="A624" i="13"/>
  <c r="J623" i="13"/>
  <c r="A623" i="13"/>
  <c r="J622" i="13"/>
  <c r="A622" i="13"/>
  <c r="J621" i="13"/>
  <c r="A621" i="13"/>
  <c r="J620" i="13"/>
  <c r="A620" i="13"/>
  <c r="J619" i="13"/>
  <c r="A619" i="13"/>
  <c r="J618" i="13"/>
  <c r="A618" i="13"/>
  <c r="J617" i="13"/>
  <c r="A617" i="13"/>
  <c r="J616" i="13"/>
  <c r="A616" i="13"/>
  <c r="J615" i="13"/>
  <c r="A615" i="13"/>
  <c r="J614" i="13"/>
  <c r="A614" i="13"/>
  <c r="J613" i="13"/>
  <c r="A613" i="13"/>
  <c r="J612" i="13"/>
  <c r="A612" i="13"/>
  <c r="J611" i="13"/>
  <c r="A611" i="13"/>
  <c r="J610" i="13"/>
  <c r="A610" i="13"/>
  <c r="J609" i="13"/>
  <c r="A609" i="13"/>
  <c r="J608" i="13"/>
  <c r="A608" i="13"/>
  <c r="J607" i="13"/>
  <c r="A607" i="13"/>
  <c r="J606" i="13"/>
  <c r="A606" i="13"/>
  <c r="J605" i="13"/>
  <c r="A605" i="13"/>
  <c r="J604" i="13"/>
  <c r="A604" i="13"/>
  <c r="J603" i="13"/>
  <c r="A603" i="13"/>
  <c r="J602" i="13"/>
  <c r="A602" i="13"/>
  <c r="J601" i="13"/>
  <c r="A601" i="13"/>
  <c r="J600" i="13"/>
  <c r="A600" i="13"/>
  <c r="J599" i="13"/>
  <c r="A599" i="13"/>
  <c r="J598" i="13"/>
  <c r="A598" i="13"/>
  <c r="J597" i="13"/>
  <c r="A597" i="13"/>
  <c r="J596" i="13"/>
  <c r="A596" i="13"/>
  <c r="J595" i="13"/>
  <c r="A595" i="13"/>
  <c r="J594" i="13"/>
  <c r="A594" i="13"/>
  <c r="J593" i="13"/>
  <c r="A593" i="13"/>
  <c r="J592" i="13"/>
  <c r="A592" i="13"/>
  <c r="J591" i="13"/>
  <c r="A591" i="13"/>
  <c r="J590" i="13"/>
  <c r="A590" i="13"/>
  <c r="J589" i="13"/>
  <c r="A589" i="13"/>
  <c r="J588" i="13"/>
  <c r="A588" i="13"/>
  <c r="J587" i="13"/>
  <c r="A587" i="13"/>
  <c r="J586" i="13"/>
  <c r="A586" i="13"/>
  <c r="J585" i="13"/>
  <c r="A585" i="13"/>
  <c r="J584" i="13"/>
  <c r="A584" i="13"/>
  <c r="J583" i="13"/>
  <c r="A583" i="13"/>
  <c r="J582" i="13"/>
  <c r="A582" i="13"/>
  <c r="J581" i="13"/>
  <c r="A581" i="13"/>
  <c r="J580" i="13"/>
  <c r="A580" i="13"/>
  <c r="J579" i="13"/>
  <c r="A579" i="13"/>
  <c r="J578" i="13"/>
  <c r="A578" i="13"/>
  <c r="J577" i="13"/>
  <c r="A577" i="13"/>
  <c r="J576" i="13"/>
  <c r="A576" i="13"/>
  <c r="J575" i="13"/>
  <c r="A575" i="13"/>
  <c r="J574" i="13"/>
  <c r="A574" i="13"/>
  <c r="J573" i="13"/>
  <c r="A573" i="13"/>
  <c r="J572" i="13"/>
  <c r="A572" i="13"/>
  <c r="J571" i="13"/>
  <c r="A571" i="13"/>
  <c r="J570" i="13"/>
  <c r="A570" i="13"/>
  <c r="J569" i="13"/>
  <c r="A569" i="13"/>
  <c r="J568" i="13"/>
  <c r="A568" i="13"/>
  <c r="J567" i="13"/>
  <c r="A567" i="13"/>
  <c r="J566" i="13"/>
  <c r="A566" i="13"/>
  <c r="J565" i="13"/>
  <c r="A565" i="13"/>
  <c r="J564" i="13"/>
  <c r="A564" i="13"/>
  <c r="J563" i="13"/>
  <c r="A563" i="13"/>
  <c r="J562" i="13"/>
  <c r="A562" i="13"/>
  <c r="J561" i="13"/>
  <c r="A561" i="13"/>
  <c r="J560" i="13"/>
  <c r="A560" i="13"/>
  <c r="J559" i="13"/>
  <c r="A559" i="13"/>
  <c r="J558" i="13"/>
  <c r="A558" i="13"/>
  <c r="J557" i="13"/>
  <c r="A557" i="13"/>
  <c r="J556" i="13"/>
  <c r="A556" i="13"/>
  <c r="J555" i="13"/>
  <c r="A555" i="13"/>
  <c r="J554" i="13"/>
  <c r="A554" i="13"/>
  <c r="J553" i="13"/>
  <c r="A553" i="13"/>
  <c r="J552" i="13"/>
  <c r="A552" i="13"/>
  <c r="J551" i="13"/>
  <c r="A551" i="13"/>
  <c r="J550" i="13"/>
  <c r="A550" i="13"/>
  <c r="J549" i="13"/>
  <c r="A549" i="13"/>
  <c r="J548" i="13"/>
  <c r="A548" i="13"/>
  <c r="J547" i="13"/>
  <c r="A547" i="13"/>
  <c r="J546" i="13"/>
  <c r="A546" i="13"/>
  <c r="J545" i="13"/>
  <c r="A545" i="13"/>
  <c r="J544" i="13"/>
  <c r="A544" i="13"/>
  <c r="J543" i="13"/>
  <c r="A543" i="13"/>
  <c r="J542" i="13"/>
  <c r="A542" i="13"/>
  <c r="J541" i="13"/>
  <c r="A541" i="13"/>
  <c r="J540" i="13"/>
  <c r="A540" i="13"/>
  <c r="J539" i="13"/>
  <c r="A539" i="13"/>
  <c r="J538" i="13"/>
  <c r="A538" i="13"/>
  <c r="J537" i="13"/>
  <c r="A537" i="13"/>
  <c r="J536" i="13"/>
  <c r="A536" i="13"/>
  <c r="J535" i="13"/>
  <c r="A535" i="13"/>
  <c r="J534" i="13"/>
  <c r="A534" i="13"/>
  <c r="J533" i="13"/>
  <c r="A533" i="13"/>
  <c r="J532" i="13"/>
  <c r="A532" i="13"/>
  <c r="J531" i="13"/>
  <c r="A531" i="13"/>
  <c r="J530" i="13"/>
  <c r="A530" i="13"/>
  <c r="J529" i="13"/>
  <c r="A529" i="13"/>
  <c r="J528" i="13"/>
  <c r="A528" i="13"/>
  <c r="J527" i="13"/>
  <c r="A527" i="13"/>
  <c r="J526" i="13"/>
  <c r="A526" i="13"/>
  <c r="J525" i="13"/>
  <c r="A525" i="13"/>
  <c r="J524" i="13"/>
  <c r="A524" i="13"/>
  <c r="J523" i="13"/>
  <c r="A523" i="13"/>
  <c r="J522" i="13"/>
  <c r="A522" i="13"/>
  <c r="J521" i="13"/>
  <c r="A521" i="13"/>
  <c r="J520" i="13"/>
  <c r="A520" i="13"/>
  <c r="J519" i="13"/>
  <c r="A519" i="13"/>
  <c r="J518" i="13"/>
  <c r="A518" i="13"/>
  <c r="J517" i="13"/>
  <c r="A517" i="13"/>
  <c r="J516" i="13"/>
  <c r="A516" i="13"/>
  <c r="J515" i="13"/>
  <c r="A515" i="13"/>
  <c r="J514" i="13"/>
  <c r="A514" i="13"/>
  <c r="J513" i="13"/>
  <c r="A513" i="13"/>
  <c r="J512" i="13"/>
  <c r="A512" i="13"/>
  <c r="J511" i="13"/>
  <c r="A511" i="13"/>
  <c r="J510" i="13"/>
  <c r="A510" i="13"/>
  <c r="J509" i="13"/>
  <c r="A509" i="13"/>
  <c r="J508" i="13"/>
  <c r="A508" i="13"/>
  <c r="J507" i="13"/>
  <c r="A507" i="13"/>
  <c r="J506" i="13"/>
  <c r="A506" i="13"/>
  <c r="J505" i="13"/>
  <c r="A505" i="13"/>
  <c r="J504" i="13"/>
  <c r="A504" i="13"/>
  <c r="J503" i="13"/>
  <c r="A503" i="13"/>
  <c r="J502" i="13"/>
  <c r="A502" i="13"/>
  <c r="J501" i="13"/>
  <c r="A501" i="13"/>
  <c r="J500" i="13"/>
  <c r="A500" i="13"/>
  <c r="J499" i="13"/>
  <c r="A499" i="13"/>
  <c r="J498" i="13"/>
  <c r="A498" i="13"/>
  <c r="J497" i="13"/>
  <c r="A497" i="13"/>
  <c r="J496" i="13"/>
  <c r="A496" i="13"/>
  <c r="J495" i="13"/>
  <c r="A495" i="13"/>
  <c r="J494" i="13"/>
  <c r="A494" i="13"/>
  <c r="J493" i="13"/>
  <c r="A493" i="13"/>
  <c r="J492" i="13"/>
  <c r="A492" i="13"/>
  <c r="J491" i="13"/>
  <c r="A491" i="13"/>
  <c r="J490" i="13"/>
  <c r="A490" i="13"/>
  <c r="J489" i="13"/>
  <c r="A489" i="13"/>
  <c r="J488" i="13"/>
  <c r="A488" i="13"/>
  <c r="J487" i="13"/>
  <c r="A487" i="13"/>
  <c r="J486" i="13"/>
  <c r="A486" i="13"/>
  <c r="J485" i="13"/>
  <c r="A485" i="13"/>
  <c r="J484" i="13"/>
  <c r="A484" i="13"/>
  <c r="J483" i="13"/>
  <c r="A483" i="13"/>
  <c r="J482" i="13"/>
  <c r="A482" i="13"/>
  <c r="J481" i="13"/>
  <c r="A481" i="13"/>
  <c r="J480" i="13"/>
  <c r="A480" i="13"/>
  <c r="J479" i="13"/>
  <c r="A479" i="13"/>
  <c r="J478" i="13"/>
  <c r="A478" i="13"/>
  <c r="J477" i="13"/>
  <c r="A477" i="13"/>
  <c r="J476" i="13"/>
  <c r="A476" i="13"/>
  <c r="J475" i="13"/>
  <c r="A475" i="13"/>
  <c r="J474" i="13"/>
  <c r="A474" i="13"/>
  <c r="J473" i="13"/>
  <c r="A473" i="13"/>
  <c r="J472" i="13"/>
  <c r="A472" i="13"/>
  <c r="J471" i="13"/>
  <c r="A471" i="13"/>
  <c r="J470" i="13"/>
  <c r="A470" i="13"/>
  <c r="J469" i="13"/>
  <c r="A469" i="13"/>
  <c r="J468" i="13"/>
  <c r="A468" i="13"/>
  <c r="J467" i="13"/>
  <c r="A467" i="13"/>
  <c r="J466" i="13"/>
  <c r="A466" i="13"/>
  <c r="J465" i="13"/>
  <c r="A465" i="13"/>
  <c r="J464" i="13"/>
  <c r="A464" i="13"/>
  <c r="J463" i="13"/>
  <c r="A463" i="13"/>
  <c r="J462" i="13"/>
  <c r="A462" i="13"/>
  <c r="J461" i="13"/>
  <c r="A461" i="13"/>
  <c r="J460" i="13"/>
  <c r="A460" i="13"/>
  <c r="J459" i="13"/>
  <c r="A459" i="13"/>
  <c r="J458" i="13"/>
  <c r="A458" i="13"/>
  <c r="J457" i="13"/>
  <c r="A457" i="13"/>
  <c r="J456" i="13"/>
  <c r="A456" i="13"/>
  <c r="J455" i="13"/>
  <c r="A455" i="13"/>
  <c r="J454" i="13"/>
  <c r="A454" i="13"/>
  <c r="J453" i="13"/>
  <c r="A453" i="13"/>
  <c r="J452" i="13"/>
  <c r="A452" i="13"/>
  <c r="J451" i="13"/>
  <c r="A451" i="13"/>
  <c r="J450" i="13"/>
  <c r="A450" i="13"/>
  <c r="J449" i="13"/>
  <c r="A449" i="13"/>
  <c r="J448" i="13"/>
  <c r="A448" i="13"/>
  <c r="J447" i="13"/>
  <c r="A447" i="13"/>
  <c r="J446" i="13"/>
  <c r="A446" i="13"/>
  <c r="J445" i="13"/>
  <c r="A445" i="13"/>
  <c r="J444" i="13"/>
  <c r="A444" i="13"/>
  <c r="J443" i="13"/>
  <c r="A443" i="13"/>
  <c r="J442" i="13"/>
  <c r="A442" i="13"/>
  <c r="J441" i="13"/>
  <c r="A441" i="13"/>
  <c r="J440" i="13"/>
  <c r="A440" i="13"/>
  <c r="J439" i="13"/>
  <c r="A439" i="13"/>
  <c r="J438" i="13"/>
  <c r="A438" i="13"/>
  <c r="J437" i="13"/>
  <c r="A437" i="13"/>
  <c r="J436" i="13"/>
  <c r="A436" i="13"/>
  <c r="J435" i="13"/>
  <c r="A435" i="13"/>
  <c r="J434" i="13"/>
  <c r="A434" i="13"/>
  <c r="J433" i="13"/>
  <c r="A433" i="13"/>
  <c r="J432" i="13"/>
  <c r="A432" i="13"/>
  <c r="J431" i="13"/>
  <c r="A431" i="13"/>
  <c r="J430" i="13"/>
  <c r="A430" i="13"/>
  <c r="J429" i="13"/>
  <c r="A429" i="13"/>
  <c r="J428" i="13"/>
  <c r="A428" i="13"/>
  <c r="J427" i="13"/>
  <c r="A427" i="13"/>
  <c r="J426" i="13"/>
  <c r="A426" i="13"/>
  <c r="J425" i="13"/>
  <c r="A425" i="13"/>
  <c r="J424" i="13"/>
  <c r="A424" i="13"/>
  <c r="J423" i="13"/>
  <c r="A423" i="13"/>
  <c r="J422" i="13"/>
  <c r="A422" i="13"/>
  <c r="J421" i="13"/>
  <c r="A421" i="13"/>
  <c r="J420" i="13"/>
  <c r="A420" i="13"/>
  <c r="J419" i="13"/>
  <c r="A419" i="13"/>
  <c r="J418" i="13"/>
  <c r="A418" i="13"/>
  <c r="J417" i="13"/>
  <c r="A417" i="13"/>
  <c r="J416" i="13"/>
  <c r="A416" i="13"/>
  <c r="J415" i="13"/>
  <c r="A415" i="13"/>
  <c r="J414" i="13"/>
  <c r="A414" i="13"/>
  <c r="J413" i="13"/>
  <c r="A413" i="13"/>
  <c r="J412" i="13"/>
  <c r="A412" i="13"/>
  <c r="J411" i="13"/>
  <c r="A411" i="13"/>
  <c r="J410" i="13"/>
  <c r="A410" i="13"/>
  <c r="J409" i="13"/>
  <c r="A409" i="13"/>
  <c r="J408" i="13"/>
  <c r="A408" i="13"/>
  <c r="J407" i="13"/>
  <c r="A407" i="13"/>
  <c r="J406" i="13"/>
  <c r="A406" i="13"/>
  <c r="J405" i="13"/>
  <c r="A405" i="13"/>
  <c r="J404" i="13"/>
  <c r="A404" i="13"/>
  <c r="J403" i="13"/>
  <c r="A403" i="13"/>
  <c r="J402" i="13"/>
  <c r="A402" i="13"/>
  <c r="J401" i="13"/>
  <c r="A401" i="13"/>
  <c r="J400" i="13"/>
  <c r="A400" i="13"/>
  <c r="J399" i="13"/>
  <c r="A399" i="13"/>
  <c r="J398" i="13"/>
  <c r="A398" i="13"/>
  <c r="J397" i="13"/>
  <c r="A397" i="13"/>
  <c r="J396" i="13"/>
  <c r="A396" i="13"/>
  <c r="J395" i="13"/>
  <c r="A395" i="13"/>
  <c r="J394" i="13"/>
  <c r="A394" i="13"/>
  <c r="J393" i="13"/>
  <c r="A393" i="13"/>
  <c r="J392" i="13"/>
  <c r="A392" i="13"/>
  <c r="J391" i="13"/>
  <c r="A391" i="13"/>
  <c r="J390" i="13"/>
  <c r="A390" i="13"/>
  <c r="J389" i="13"/>
  <c r="A389" i="13"/>
  <c r="J388" i="13"/>
  <c r="A388" i="13"/>
  <c r="J387" i="13"/>
  <c r="A387" i="13"/>
  <c r="J386" i="13"/>
  <c r="A386" i="13"/>
  <c r="J385" i="13"/>
  <c r="A385" i="13"/>
  <c r="J384" i="13"/>
  <c r="A384" i="13"/>
  <c r="J383" i="13"/>
  <c r="A383" i="13"/>
  <c r="J382" i="13"/>
  <c r="A382" i="13"/>
  <c r="J381" i="13"/>
  <c r="A381" i="13"/>
  <c r="J380" i="13"/>
  <c r="A380" i="13"/>
  <c r="J379" i="13"/>
  <c r="A379" i="13"/>
  <c r="J378" i="13"/>
  <c r="A378" i="13"/>
  <c r="J377" i="13"/>
  <c r="A377" i="13"/>
  <c r="J376" i="13"/>
  <c r="A376" i="13"/>
  <c r="J375" i="13"/>
  <c r="A375" i="13"/>
  <c r="J374" i="13"/>
  <c r="A374" i="13"/>
  <c r="J373" i="13"/>
  <c r="A373" i="13"/>
  <c r="J372" i="13"/>
  <c r="A372" i="13"/>
  <c r="J371" i="13"/>
  <c r="A371" i="13"/>
  <c r="J370" i="13"/>
  <c r="A370" i="13"/>
  <c r="J369" i="13"/>
  <c r="A369" i="13"/>
  <c r="J368" i="13"/>
  <c r="A368" i="13"/>
  <c r="J367" i="13"/>
  <c r="A367" i="13"/>
  <c r="J366" i="13"/>
  <c r="A366" i="13"/>
  <c r="J365" i="13"/>
  <c r="A365" i="13"/>
  <c r="J364" i="13"/>
  <c r="A364" i="13"/>
  <c r="J363" i="13"/>
  <c r="A363" i="13"/>
  <c r="J362" i="13"/>
  <c r="A362" i="13"/>
  <c r="J361" i="13"/>
  <c r="A361" i="13"/>
  <c r="J360" i="13"/>
  <c r="A360" i="13"/>
  <c r="J359" i="13"/>
  <c r="A359" i="13"/>
  <c r="J358" i="13"/>
  <c r="A358" i="13"/>
  <c r="J357" i="13"/>
  <c r="A357" i="13"/>
  <c r="J356" i="13"/>
  <c r="A356" i="13"/>
  <c r="J355" i="13"/>
  <c r="A355" i="13"/>
  <c r="J354" i="13"/>
  <c r="A354" i="13"/>
  <c r="J353" i="13"/>
  <c r="A353" i="13"/>
  <c r="J352" i="13"/>
  <c r="A352" i="13"/>
  <c r="J351" i="13"/>
  <c r="A351" i="13"/>
  <c r="J350" i="13"/>
  <c r="A350" i="13"/>
  <c r="J349" i="13"/>
  <c r="A349" i="13"/>
  <c r="J348" i="13"/>
  <c r="A348" i="13"/>
  <c r="J347" i="13"/>
  <c r="A347" i="13"/>
  <c r="J346" i="13"/>
  <c r="A346" i="13"/>
  <c r="J345" i="13"/>
  <c r="A345" i="13"/>
  <c r="J344" i="13"/>
  <c r="A344" i="13"/>
  <c r="J343" i="13"/>
  <c r="A343" i="13"/>
  <c r="J342" i="13"/>
  <c r="A342" i="13"/>
  <c r="J341" i="13"/>
  <c r="A341" i="13"/>
  <c r="J340" i="13"/>
  <c r="A340" i="13"/>
  <c r="J339" i="13"/>
  <c r="A339" i="13"/>
  <c r="J338" i="13"/>
  <c r="A338" i="13"/>
  <c r="J337" i="13"/>
  <c r="A337" i="13"/>
  <c r="J336" i="13"/>
  <c r="A336" i="13"/>
  <c r="J335" i="13"/>
  <c r="A335" i="13"/>
  <c r="J334" i="13"/>
  <c r="A334" i="13"/>
  <c r="J333" i="13"/>
  <c r="A333" i="13"/>
  <c r="J332" i="13"/>
  <c r="A332" i="13"/>
  <c r="J331" i="13"/>
  <c r="A331" i="13"/>
  <c r="J330" i="13"/>
  <c r="A330" i="13"/>
  <c r="J329" i="13"/>
  <c r="A329" i="13"/>
  <c r="J328" i="13"/>
  <c r="A328" i="13"/>
  <c r="J327" i="13"/>
  <c r="A327" i="13"/>
  <c r="J326" i="13"/>
  <c r="A326" i="13"/>
  <c r="J325" i="13"/>
  <c r="A325" i="13"/>
  <c r="J324" i="13"/>
  <c r="A324" i="13"/>
  <c r="J323" i="13"/>
  <c r="A323" i="13"/>
  <c r="J322" i="13"/>
  <c r="A322" i="13"/>
  <c r="J321" i="13"/>
  <c r="A321" i="13"/>
  <c r="J320" i="13"/>
  <c r="A320" i="13"/>
  <c r="J319" i="13"/>
  <c r="A319" i="13"/>
  <c r="J318" i="13"/>
  <c r="A318" i="13"/>
  <c r="J317" i="13"/>
  <c r="A317" i="13"/>
  <c r="J316" i="13"/>
  <c r="A316" i="13"/>
  <c r="J315" i="13"/>
  <c r="A315" i="13"/>
  <c r="J314" i="13"/>
  <c r="A314" i="13"/>
  <c r="J313" i="13"/>
  <c r="A313" i="13"/>
  <c r="J312" i="13"/>
  <c r="A312" i="13"/>
  <c r="J311" i="13"/>
  <c r="A311" i="13"/>
  <c r="J310" i="13"/>
  <c r="A310" i="13"/>
  <c r="J309" i="13"/>
  <c r="A309" i="13"/>
  <c r="J308" i="13"/>
  <c r="A308" i="13"/>
  <c r="J307" i="13"/>
  <c r="A307" i="13"/>
  <c r="J306" i="13"/>
  <c r="A306" i="13"/>
  <c r="J305" i="13"/>
  <c r="A305" i="13"/>
  <c r="J304" i="13"/>
  <c r="A304" i="13"/>
  <c r="J303" i="13"/>
  <c r="A303" i="13"/>
  <c r="J302" i="13"/>
  <c r="A302" i="13"/>
  <c r="J301" i="13"/>
  <c r="A301" i="13"/>
  <c r="J300" i="13"/>
  <c r="A300" i="13"/>
  <c r="J299" i="13"/>
  <c r="A299" i="13"/>
  <c r="J298" i="13"/>
  <c r="A298" i="13"/>
  <c r="J297" i="13"/>
  <c r="A297" i="13"/>
  <c r="J296" i="13"/>
  <c r="A296" i="13"/>
  <c r="J295" i="13"/>
  <c r="A295" i="13"/>
  <c r="J294" i="13"/>
  <c r="A294" i="13"/>
  <c r="J293" i="13"/>
  <c r="A293" i="13"/>
  <c r="J292" i="13"/>
  <c r="A292" i="13"/>
  <c r="J291" i="13"/>
  <c r="A291" i="13"/>
  <c r="J290" i="13"/>
  <c r="A290" i="13"/>
  <c r="J289" i="13"/>
  <c r="A289" i="13"/>
  <c r="J288" i="13"/>
  <c r="A288" i="13"/>
  <c r="J287" i="13"/>
  <c r="A287" i="13"/>
  <c r="J286" i="13"/>
  <c r="A286" i="13"/>
  <c r="J285" i="13"/>
  <c r="A285" i="13"/>
  <c r="J284" i="13"/>
  <c r="A284" i="13"/>
  <c r="J283" i="13"/>
  <c r="A283" i="13"/>
  <c r="J282" i="13"/>
  <c r="A282" i="13"/>
  <c r="J281" i="13"/>
  <c r="A281" i="13"/>
  <c r="J280" i="13"/>
  <c r="A280" i="13"/>
  <c r="J279" i="13"/>
  <c r="A279" i="13"/>
  <c r="J278" i="13"/>
  <c r="A278" i="13"/>
  <c r="J277" i="13"/>
  <c r="A277" i="13"/>
  <c r="J276" i="13"/>
  <c r="A276" i="13"/>
  <c r="J275" i="13"/>
  <c r="A275" i="13"/>
  <c r="J274" i="13"/>
  <c r="A274" i="13"/>
  <c r="J273" i="13"/>
  <c r="A273" i="13"/>
  <c r="J272" i="13"/>
  <c r="A272" i="13"/>
  <c r="J271" i="13"/>
  <c r="A271" i="13"/>
  <c r="J270" i="13"/>
  <c r="A270" i="13"/>
  <c r="J269" i="13"/>
  <c r="A269" i="13"/>
  <c r="J268" i="13"/>
  <c r="A268" i="13"/>
  <c r="J267" i="13"/>
  <c r="A267" i="13"/>
  <c r="J266" i="13"/>
  <c r="A266" i="13"/>
  <c r="J265" i="13"/>
  <c r="A265" i="13"/>
  <c r="J264" i="13"/>
  <c r="A264" i="13"/>
  <c r="J263" i="13"/>
  <c r="A263" i="13"/>
  <c r="J262" i="13"/>
  <c r="A262" i="13"/>
  <c r="J261" i="13"/>
  <c r="A261" i="13"/>
  <c r="J260" i="13"/>
  <c r="A260" i="13"/>
  <c r="J259" i="13"/>
  <c r="A259" i="13"/>
  <c r="J258" i="13"/>
  <c r="A258" i="13"/>
  <c r="J257" i="13"/>
  <c r="A257" i="13"/>
  <c r="J256" i="13"/>
  <c r="A256" i="13"/>
  <c r="J255" i="13"/>
  <c r="A255" i="13"/>
  <c r="J254" i="13"/>
  <c r="A254" i="13"/>
  <c r="J253" i="13"/>
  <c r="A253" i="13"/>
  <c r="J252" i="13"/>
  <c r="A252" i="13"/>
  <c r="J251" i="13"/>
  <c r="A251" i="13"/>
  <c r="J250" i="13"/>
  <c r="A250" i="13"/>
  <c r="J249" i="13"/>
  <c r="A249" i="13"/>
  <c r="J248" i="13"/>
  <c r="A248" i="13"/>
  <c r="J247" i="13"/>
  <c r="A247" i="13"/>
  <c r="J246" i="13"/>
  <c r="A246" i="13"/>
  <c r="J245" i="13"/>
  <c r="A245" i="13"/>
  <c r="J244" i="13"/>
  <c r="A244" i="13"/>
  <c r="J243" i="13"/>
  <c r="A243" i="13"/>
  <c r="J242" i="13"/>
  <c r="A242" i="13"/>
  <c r="J241" i="13"/>
  <c r="A241" i="13"/>
  <c r="J240" i="13"/>
  <c r="A240" i="13"/>
  <c r="J239" i="13"/>
  <c r="A239" i="13"/>
  <c r="J238" i="13"/>
  <c r="A238" i="13"/>
  <c r="J237" i="13"/>
  <c r="A237" i="13"/>
  <c r="J236" i="13"/>
  <c r="A236" i="13"/>
  <c r="J235" i="13"/>
  <c r="A235" i="13"/>
  <c r="J234" i="13"/>
  <c r="A234" i="13"/>
  <c r="J233" i="13"/>
  <c r="A233" i="13"/>
  <c r="J232" i="13"/>
  <c r="A232" i="13"/>
  <c r="J231" i="13"/>
  <c r="A231" i="13"/>
  <c r="J230" i="13"/>
  <c r="A230" i="13"/>
  <c r="J229" i="13"/>
  <c r="A229" i="13"/>
  <c r="J228" i="13"/>
  <c r="A228" i="13"/>
  <c r="J227" i="13"/>
  <c r="A227" i="13"/>
  <c r="J226" i="13"/>
  <c r="A226" i="13"/>
  <c r="J225" i="13"/>
  <c r="A225" i="13"/>
  <c r="J224" i="13"/>
  <c r="A224" i="13"/>
  <c r="J223" i="13"/>
  <c r="A223" i="13"/>
  <c r="J222" i="13"/>
  <c r="A222" i="13"/>
  <c r="J221" i="13"/>
  <c r="A221" i="13"/>
  <c r="J220" i="13"/>
  <c r="A220" i="13"/>
  <c r="J219" i="13"/>
  <c r="A219" i="13"/>
  <c r="J218" i="13"/>
  <c r="A218" i="13"/>
  <c r="J217" i="13"/>
  <c r="A217" i="13"/>
  <c r="J216" i="13"/>
  <c r="A216" i="13"/>
  <c r="J215" i="13"/>
  <c r="A215" i="13"/>
  <c r="J214" i="13"/>
  <c r="A214" i="13"/>
  <c r="J213" i="13"/>
  <c r="A213" i="13"/>
  <c r="J212" i="13"/>
  <c r="A212" i="13"/>
  <c r="J211" i="13"/>
  <c r="A211" i="13"/>
  <c r="J210" i="13"/>
  <c r="A210" i="13"/>
  <c r="J209" i="13"/>
  <c r="A209" i="13"/>
  <c r="J208" i="13"/>
  <c r="A208" i="13"/>
  <c r="J207" i="13"/>
  <c r="A207" i="13"/>
  <c r="J206" i="13"/>
  <c r="A206" i="13"/>
  <c r="J205" i="13"/>
  <c r="A205" i="13"/>
  <c r="J204" i="13"/>
  <c r="A204" i="13"/>
  <c r="J203" i="13"/>
  <c r="A203" i="13"/>
  <c r="J202" i="13"/>
  <c r="A202" i="13"/>
  <c r="J201" i="13"/>
  <c r="A201" i="13"/>
  <c r="J200" i="13"/>
  <c r="A200" i="13"/>
  <c r="J199" i="13"/>
  <c r="A199" i="13"/>
  <c r="J198" i="13"/>
  <c r="A198" i="13"/>
  <c r="J197" i="13"/>
  <c r="A197" i="13"/>
  <c r="J196" i="13"/>
  <c r="A196" i="13"/>
  <c r="J195" i="13"/>
  <c r="A195" i="13"/>
  <c r="J194" i="13"/>
  <c r="A194" i="13"/>
  <c r="J193" i="13"/>
  <c r="A193" i="13"/>
  <c r="J192" i="13"/>
  <c r="A192" i="13"/>
  <c r="J191" i="13"/>
  <c r="A191" i="13"/>
  <c r="J190" i="13"/>
  <c r="A190" i="13"/>
  <c r="J189" i="13"/>
  <c r="A189" i="13"/>
  <c r="J188" i="13"/>
  <c r="A188" i="13"/>
  <c r="J187" i="13"/>
  <c r="A187" i="13"/>
  <c r="J186" i="13"/>
  <c r="A186" i="13"/>
  <c r="J185" i="13"/>
  <c r="A185" i="13"/>
  <c r="J184" i="13"/>
  <c r="A184" i="13"/>
  <c r="J183" i="13"/>
  <c r="A183" i="13"/>
  <c r="J182" i="13"/>
  <c r="A182" i="13"/>
  <c r="J181" i="13"/>
  <c r="A181" i="13"/>
  <c r="J180" i="13"/>
  <c r="A180" i="13"/>
  <c r="J179" i="13"/>
  <c r="A179" i="13"/>
  <c r="J178" i="13"/>
  <c r="A178" i="13"/>
  <c r="J177" i="13"/>
  <c r="A177" i="13"/>
  <c r="J176" i="13"/>
  <c r="A176" i="13"/>
  <c r="J175" i="13"/>
  <c r="A175" i="13"/>
  <c r="J174" i="13"/>
  <c r="A174" i="13"/>
  <c r="J173" i="13"/>
  <c r="A173" i="13"/>
  <c r="J172" i="13"/>
  <c r="A172" i="13"/>
  <c r="J171" i="13"/>
  <c r="A171" i="13"/>
  <c r="J170" i="13"/>
  <c r="A170" i="13"/>
  <c r="J169" i="13"/>
  <c r="A169" i="13"/>
  <c r="J168" i="13"/>
  <c r="A168" i="13"/>
  <c r="J167" i="13"/>
  <c r="A167" i="13"/>
  <c r="J166" i="13"/>
  <c r="A166" i="13"/>
  <c r="J165" i="13"/>
  <c r="A165" i="13"/>
  <c r="J164" i="13"/>
  <c r="A164" i="13"/>
  <c r="J163" i="13"/>
  <c r="A163" i="13"/>
  <c r="J162" i="13"/>
  <c r="A162" i="13"/>
  <c r="J161" i="13"/>
  <c r="A161" i="13"/>
  <c r="J160" i="13"/>
  <c r="A160" i="13"/>
  <c r="J159" i="13"/>
  <c r="A159" i="13"/>
  <c r="J158" i="13"/>
  <c r="A158" i="13"/>
  <c r="J157" i="13"/>
  <c r="A157" i="13"/>
  <c r="J156" i="13"/>
  <c r="A156" i="13"/>
  <c r="J155" i="13"/>
  <c r="A155" i="13"/>
  <c r="J154" i="13"/>
  <c r="A154" i="13"/>
  <c r="J153" i="13"/>
  <c r="A153" i="13"/>
  <c r="J152" i="13"/>
  <c r="A152" i="13"/>
  <c r="J151" i="13"/>
  <c r="A151" i="13"/>
  <c r="J150" i="13"/>
  <c r="A150" i="13"/>
  <c r="J149" i="13"/>
  <c r="A149" i="13"/>
  <c r="J148" i="13"/>
  <c r="A148" i="13"/>
  <c r="J147" i="13"/>
  <c r="A147" i="13"/>
  <c r="J146" i="13"/>
  <c r="A146" i="13"/>
  <c r="J145" i="13"/>
  <c r="A145" i="13"/>
  <c r="J144" i="13"/>
  <c r="A144" i="13"/>
  <c r="J143" i="13"/>
  <c r="A143" i="13"/>
  <c r="J142" i="13"/>
  <c r="A142" i="13"/>
  <c r="J141" i="13"/>
  <c r="A141" i="13"/>
  <c r="J140" i="13"/>
  <c r="A140" i="13"/>
  <c r="J139" i="13"/>
  <c r="A139" i="13"/>
  <c r="J138" i="13"/>
  <c r="A138" i="13"/>
  <c r="J137" i="13"/>
  <c r="A137" i="13"/>
  <c r="J136" i="13"/>
  <c r="A136" i="13"/>
  <c r="J135" i="13"/>
  <c r="A135" i="13"/>
  <c r="J134" i="13"/>
  <c r="A134" i="13"/>
  <c r="J133" i="13"/>
  <c r="A133" i="13"/>
  <c r="J132" i="13"/>
  <c r="A132" i="13"/>
  <c r="J131" i="13"/>
  <c r="A131" i="13"/>
  <c r="J130" i="13"/>
  <c r="A130" i="13"/>
  <c r="J129" i="13"/>
  <c r="A129" i="13"/>
  <c r="J128" i="13"/>
  <c r="A128" i="13"/>
  <c r="J127" i="13"/>
  <c r="A127" i="13"/>
  <c r="J126" i="13"/>
  <c r="A126" i="13"/>
  <c r="J125" i="13"/>
  <c r="A125" i="13"/>
  <c r="J124" i="13"/>
  <c r="A124" i="13"/>
  <c r="J123" i="13"/>
  <c r="A123" i="13"/>
  <c r="J122" i="13"/>
  <c r="A122" i="13"/>
  <c r="J121" i="13"/>
  <c r="A121" i="13"/>
  <c r="J120" i="13"/>
  <c r="A120" i="13"/>
  <c r="J119" i="13"/>
  <c r="A119" i="13"/>
  <c r="J118" i="13"/>
  <c r="A118" i="13"/>
  <c r="J117" i="13"/>
  <c r="A117" i="13"/>
  <c r="J116" i="13"/>
  <c r="A116" i="13"/>
  <c r="J115" i="13"/>
  <c r="A115" i="13"/>
  <c r="J114" i="13"/>
  <c r="A114" i="13"/>
  <c r="J113" i="13"/>
  <c r="A113" i="13"/>
  <c r="J112" i="13"/>
  <c r="A112" i="13"/>
  <c r="J111" i="13"/>
  <c r="A111" i="13"/>
  <c r="J110" i="13"/>
  <c r="A110" i="13"/>
  <c r="J109" i="13"/>
  <c r="A109" i="13"/>
  <c r="J108" i="13"/>
  <c r="A108" i="13"/>
  <c r="J107" i="13"/>
  <c r="A107" i="13"/>
  <c r="J106" i="13"/>
  <c r="A106" i="13"/>
  <c r="J105" i="13"/>
  <c r="A105" i="13"/>
  <c r="J104" i="13"/>
  <c r="A104" i="13"/>
  <c r="J103" i="13"/>
  <c r="A103" i="13"/>
  <c r="J102" i="13"/>
  <c r="A102" i="13"/>
  <c r="J101" i="13"/>
  <c r="A101" i="13"/>
  <c r="J100" i="13"/>
  <c r="A100" i="13"/>
  <c r="J99" i="13"/>
  <c r="A99" i="13"/>
  <c r="J98" i="13"/>
  <c r="A98" i="13"/>
  <c r="J97" i="13"/>
  <c r="A97" i="13"/>
  <c r="J96" i="13"/>
  <c r="A96" i="13"/>
  <c r="J95" i="13"/>
  <c r="A95" i="13"/>
  <c r="J94" i="13"/>
  <c r="A94" i="13"/>
  <c r="J93" i="13"/>
  <c r="A93" i="13"/>
  <c r="J92" i="13"/>
  <c r="A92" i="13"/>
  <c r="J91" i="13"/>
  <c r="A91" i="13"/>
  <c r="J90" i="13"/>
  <c r="A90" i="13"/>
  <c r="J89" i="13"/>
  <c r="A89" i="13"/>
  <c r="J88" i="13"/>
  <c r="A88" i="13"/>
  <c r="J87" i="13"/>
  <c r="A87" i="13"/>
  <c r="J86" i="13"/>
  <c r="A86" i="13"/>
  <c r="J85" i="13"/>
  <c r="A85" i="13"/>
  <c r="J84" i="13"/>
  <c r="A84" i="13"/>
  <c r="J83" i="13"/>
  <c r="A83" i="13"/>
  <c r="J82" i="13"/>
  <c r="A82" i="13"/>
  <c r="J81" i="13"/>
  <c r="A81" i="13"/>
  <c r="J80" i="13"/>
  <c r="A80" i="13"/>
  <c r="J79" i="13"/>
  <c r="A79" i="13"/>
  <c r="J78" i="13"/>
  <c r="A78" i="13"/>
  <c r="J77" i="13"/>
  <c r="A77" i="13"/>
  <c r="J76" i="13"/>
  <c r="A76" i="13"/>
  <c r="J75" i="13"/>
  <c r="A75" i="13"/>
  <c r="J74" i="13"/>
  <c r="A74" i="13"/>
  <c r="J73" i="13"/>
  <c r="A73" i="13"/>
  <c r="J72" i="13"/>
  <c r="A72" i="13"/>
  <c r="J71" i="13"/>
  <c r="A71" i="13"/>
  <c r="J70" i="13"/>
  <c r="A70" i="13"/>
  <c r="J69" i="13"/>
  <c r="A69" i="13"/>
  <c r="J68" i="13"/>
  <c r="A68" i="13"/>
  <c r="J67" i="13"/>
  <c r="A67" i="13"/>
  <c r="J66" i="13"/>
  <c r="A66" i="13"/>
  <c r="J65" i="13"/>
  <c r="A65" i="13"/>
  <c r="J64" i="13"/>
  <c r="A64" i="13"/>
  <c r="J63" i="13"/>
  <c r="A63" i="13"/>
  <c r="J62" i="13"/>
  <c r="A62" i="13"/>
  <c r="J61" i="13"/>
  <c r="A61" i="13"/>
  <c r="J60" i="13"/>
  <c r="A60" i="13"/>
  <c r="J59" i="13"/>
  <c r="A59" i="13"/>
  <c r="J58" i="13"/>
  <c r="A58" i="13"/>
  <c r="J57" i="13"/>
  <c r="A57" i="13"/>
  <c r="J56" i="13"/>
  <c r="A56" i="13"/>
  <c r="J55" i="13"/>
  <c r="A55" i="13"/>
  <c r="J54" i="13"/>
  <c r="A54" i="13"/>
  <c r="J53" i="13"/>
  <c r="A53" i="13"/>
  <c r="J52" i="13"/>
  <c r="A52" i="13"/>
  <c r="J51" i="13"/>
  <c r="A51" i="13"/>
  <c r="J50" i="13"/>
  <c r="A50" i="13"/>
  <c r="J49" i="13"/>
  <c r="A49" i="13"/>
  <c r="J48" i="13"/>
  <c r="A48" i="13"/>
  <c r="J47" i="13"/>
  <c r="A47" i="13"/>
  <c r="J46" i="13"/>
  <c r="A46" i="13"/>
  <c r="J45" i="13"/>
  <c r="A45" i="13"/>
  <c r="J44" i="13"/>
  <c r="A44" i="13"/>
  <c r="J43" i="13"/>
  <c r="A43" i="13"/>
  <c r="J42" i="13"/>
  <c r="A42" i="13"/>
  <c r="J41" i="13"/>
  <c r="A41" i="13"/>
  <c r="J40" i="13"/>
  <c r="A40" i="13"/>
  <c r="J39" i="13"/>
  <c r="A39" i="13"/>
  <c r="J38" i="13"/>
  <c r="A38" i="13"/>
  <c r="J37" i="13"/>
  <c r="A37" i="13"/>
  <c r="J36" i="13"/>
  <c r="A36" i="13"/>
  <c r="J35" i="13"/>
  <c r="A35" i="13"/>
  <c r="J34" i="13"/>
  <c r="A34" i="13"/>
  <c r="J33" i="13"/>
  <c r="A33" i="13"/>
  <c r="J32" i="13"/>
  <c r="A32" i="13"/>
  <c r="J31" i="13"/>
  <c r="A31" i="13"/>
  <c r="J30" i="13"/>
  <c r="A30" i="13"/>
  <c r="J29" i="13"/>
  <c r="A29" i="13"/>
  <c r="J28" i="13"/>
  <c r="A28" i="13"/>
  <c r="J27" i="13"/>
  <c r="A27" i="13"/>
  <c r="J26" i="13"/>
  <c r="A26" i="13"/>
  <c r="J25" i="13"/>
  <c r="A25" i="13"/>
  <c r="J24" i="13"/>
  <c r="A24" i="13"/>
  <c r="J23" i="13"/>
  <c r="A23" i="13"/>
  <c r="J22" i="13"/>
  <c r="A22" i="13"/>
  <c r="J21" i="13"/>
  <c r="A21" i="13"/>
  <c r="J20" i="13"/>
  <c r="A20" i="13"/>
  <c r="J19" i="13"/>
  <c r="A19" i="13"/>
  <c r="J18" i="13"/>
  <c r="A18" i="13"/>
  <c r="J17" i="13"/>
  <c r="A17" i="13"/>
  <c r="J16" i="13"/>
  <c r="A16" i="13"/>
  <c r="J15" i="13"/>
  <c r="A15" i="13"/>
  <c r="J14" i="13"/>
  <c r="A14" i="13"/>
  <c r="J13" i="13"/>
  <c r="A13" i="13"/>
  <c r="J12" i="13"/>
  <c r="A12" i="13"/>
  <c r="J11" i="13"/>
  <c r="A11" i="13"/>
  <c r="J10" i="13"/>
  <c r="A10" i="13"/>
  <c r="J9" i="13"/>
  <c r="A9" i="13"/>
  <c r="J8" i="13"/>
  <c r="A8" i="13"/>
  <c r="J7" i="13"/>
  <c r="A7" i="13"/>
  <c r="J6" i="13"/>
  <c r="A6" i="13"/>
  <c r="J5" i="13"/>
  <c r="A5" i="13"/>
  <c r="J4" i="13"/>
  <c r="A4" i="13"/>
  <c r="A2" i="13"/>
  <c r="A1" i="13"/>
  <c r="G1004" i="12"/>
  <c r="G1003" i="12"/>
  <c r="G1002" i="12"/>
  <c r="G1001" i="12"/>
  <c r="G1000" i="12"/>
  <c r="G999" i="12"/>
  <c r="G998" i="12"/>
  <c r="G997" i="12"/>
  <c r="G996" i="12"/>
  <c r="G995" i="12"/>
  <c r="G994" i="12"/>
  <c r="G993" i="12"/>
  <c r="G992" i="12"/>
  <c r="G991" i="12"/>
  <c r="G990" i="12"/>
  <c r="G989" i="12"/>
  <c r="G988" i="12"/>
  <c r="G987" i="12"/>
  <c r="G986" i="12"/>
  <c r="G985" i="12"/>
  <c r="G984" i="12"/>
  <c r="G983" i="12"/>
  <c r="G982" i="12"/>
  <c r="G981" i="12"/>
  <c r="G980" i="12"/>
  <c r="G979" i="12"/>
  <c r="G978" i="12"/>
  <c r="G977" i="12"/>
  <c r="G976" i="12"/>
  <c r="G975" i="12"/>
  <c r="G974" i="12"/>
  <c r="G973" i="12"/>
  <c r="G972" i="12"/>
  <c r="G971" i="12"/>
  <c r="G970" i="12"/>
  <c r="G969" i="12"/>
  <c r="G968" i="12"/>
  <c r="G967" i="12"/>
  <c r="G966" i="12"/>
  <c r="G965" i="12"/>
  <c r="G964" i="12"/>
  <c r="G963" i="12"/>
  <c r="G962" i="12"/>
  <c r="G961" i="12"/>
  <c r="G960" i="12"/>
  <c r="G959" i="12"/>
  <c r="G958" i="12"/>
  <c r="G957" i="12"/>
  <c r="G956" i="12"/>
  <c r="G955" i="12"/>
  <c r="G954" i="12"/>
  <c r="G953" i="12"/>
  <c r="G952" i="12"/>
  <c r="G951" i="12"/>
  <c r="G950" i="12"/>
  <c r="G949" i="12"/>
  <c r="G948" i="12"/>
  <c r="G947" i="12"/>
  <c r="G946" i="12"/>
  <c r="G945" i="12"/>
  <c r="G944" i="12"/>
  <c r="G943" i="12"/>
  <c r="G942" i="12"/>
  <c r="G941" i="12"/>
  <c r="G940" i="12"/>
  <c r="G939" i="12"/>
  <c r="G938" i="12"/>
  <c r="G937" i="12"/>
  <c r="G936" i="12"/>
  <c r="G935" i="12"/>
  <c r="G934" i="12"/>
  <c r="G933" i="12"/>
  <c r="G932" i="12"/>
  <c r="G931" i="12"/>
  <c r="G930" i="12"/>
  <c r="G929" i="12"/>
  <c r="G928" i="12"/>
  <c r="G927" i="12"/>
  <c r="G926" i="12"/>
  <c r="G925" i="12"/>
  <c r="G924" i="12"/>
  <c r="G923" i="12"/>
  <c r="G922" i="12"/>
  <c r="G921" i="12"/>
  <c r="G920" i="12"/>
  <c r="G919" i="12"/>
  <c r="G918" i="12"/>
  <c r="G917" i="12"/>
  <c r="G916" i="12"/>
  <c r="G915" i="12"/>
  <c r="G914" i="12"/>
  <c r="G913" i="12"/>
  <c r="G912" i="12"/>
  <c r="G911" i="12"/>
  <c r="G910" i="12"/>
  <c r="G909" i="12"/>
  <c r="G908" i="12"/>
  <c r="G907" i="12"/>
  <c r="G906" i="12"/>
  <c r="G905" i="12"/>
  <c r="G904" i="12"/>
  <c r="G903" i="12"/>
  <c r="G902" i="12"/>
  <c r="G901" i="12"/>
  <c r="G900" i="12"/>
  <c r="G899" i="12"/>
  <c r="G898" i="12"/>
  <c r="G897" i="12"/>
  <c r="G896" i="12"/>
  <c r="G895" i="12"/>
  <c r="G894" i="12"/>
  <c r="G893" i="12"/>
  <c r="G892" i="12"/>
  <c r="G891" i="12"/>
  <c r="G890" i="12"/>
  <c r="G889" i="12"/>
  <c r="G888" i="12"/>
  <c r="G887" i="12"/>
  <c r="G886" i="12"/>
  <c r="G885" i="12"/>
  <c r="G884" i="12"/>
  <c r="G883" i="12"/>
  <c r="G882" i="12"/>
  <c r="G881" i="12"/>
  <c r="G880" i="12"/>
  <c r="G879" i="12"/>
  <c r="G878" i="12"/>
  <c r="G877" i="12"/>
  <c r="G876" i="12"/>
  <c r="G875" i="12"/>
  <c r="G874" i="12"/>
  <c r="G873" i="12"/>
  <c r="G872" i="12"/>
  <c r="G871" i="12"/>
  <c r="G870" i="12"/>
  <c r="G869" i="12"/>
  <c r="G868" i="12"/>
  <c r="G867" i="12"/>
  <c r="G866" i="12"/>
  <c r="G865" i="12"/>
  <c r="G864" i="12"/>
  <c r="G863" i="12"/>
  <c r="G862" i="12"/>
  <c r="G861" i="12"/>
  <c r="G860" i="12"/>
  <c r="G859" i="12"/>
  <c r="G858" i="12"/>
  <c r="G857" i="12"/>
  <c r="G856" i="12"/>
  <c r="G855" i="12"/>
  <c r="G854" i="12"/>
  <c r="G853" i="12"/>
  <c r="G852" i="12"/>
  <c r="G851" i="12"/>
  <c r="G850" i="12"/>
  <c r="G849" i="12"/>
  <c r="G848" i="12"/>
  <c r="G847" i="12"/>
  <c r="G846" i="12"/>
  <c r="G845" i="12"/>
  <c r="G844" i="12"/>
  <c r="G843" i="12"/>
  <c r="G842" i="12"/>
  <c r="G841" i="12"/>
  <c r="G840" i="12"/>
  <c r="G839" i="12"/>
  <c r="G838" i="12"/>
  <c r="G837" i="12"/>
  <c r="G836" i="12"/>
  <c r="G835" i="12"/>
  <c r="G834" i="12"/>
  <c r="G833" i="12"/>
  <c r="G832" i="12"/>
  <c r="G831" i="12"/>
  <c r="G830" i="12"/>
  <c r="G829" i="12"/>
  <c r="G828" i="12"/>
  <c r="G827" i="12"/>
  <c r="G826" i="12"/>
  <c r="G825" i="12"/>
  <c r="G824" i="12"/>
  <c r="G823" i="12"/>
  <c r="G822" i="12"/>
  <c r="G821" i="12"/>
  <c r="G820" i="12"/>
  <c r="G819" i="12"/>
  <c r="G818" i="12"/>
  <c r="G817" i="12"/>
  <c r="G816" i="12"/>
  <c r="G815" i="12"/>
  <c r="G814" i="12"/>
  <c r="G813" i="12"/>
  <c r="G812" i="12"/>
  <c r="G811" i="12"/>
  <c r="G810" i="12"/>
  <c r="G809" i="12"/>
  <c r="G808" i="12"/>
  <c r="G807" i="12"/>
  <c r="G806" i="12"/>
  <c r="G805" i="12"/>
  <c r="G804" i="12"/>
  <c r="G803" i="12"/>
  <c r="G802" i="12"/>
  <c r="G801" i="12"/>
  <c r="G800" i="12"/>
  <c r="G799" i="12"/>
  <c r="G798" i="12"/>
  <c r="G797" i="12"/>
  <c r="G796" i="12"/>
  <c r="G795" i="12"/>
  <c r="G794" i="12"/>
  <c r="G793" i="12"/>
  <c r="G792" i="12"/>
  <c r="G791" i="12"/>
  <c r="G790" i="12"/>
  <c r="G789" i="12"/>
  <c r="G788" i="12"/>
  <c r="G787" i="12"/>
  <c r="G786" i="12"/>
  <c r="G785" i="12"/>
  <c r="G784" i="12"/>
  <c r="G783" i="12"/>
  <c r="G782" i="12"/>
  <c r="G781" i="12"/>
  <c r="G780" i="12"/>
  <c r="G779" i="12"/>
  <c r="G778" i="12"/>
  <c r="G777" i="12"/>
  <c r="G776" i="12"/>
  <c r="G775" i="12"/>
  <c r="G774" i="12"/>
  <c r="G773" i="12"/>
  <c r="G772" i="12"/>
  <c r="G771" i="12"/>
  <c r="G770" i="12"/>
  <c r="G769" i="12"/>
  <c r="G768" i="12"/>
  <c r="G767" i="12"/>
  <c r="G766" i="12"/>
  <c r="G765" i="12"/>
  <c r="G764" i="12"/>
  <c r="G763" i="12"/>
  <c r="G762" i="12"/>
  <c r="G761" i="12"/>
  <c r="G760" i="12"/>
  <c r="G759" i="12"/>
  <c r="G758" i="12"/>
  <c r="G757" i="12"/>
  <c r="G756" i="12"/>
  <c r="G755" i="12"/>
  <c r="G754" i="12"/>
  <c r="G753" i="12"/>
  <c r="G752" i="12"/>
  <c r="G751" i="12"/>
  <c r="G750" i="12"/>
  <c r="G749" i="12"/>
  <c r="G748" i="12"/>
  <c r="G747" i="12"/>
  <c r="G746" i="12"/>
  <c r="G745" i="12"/>
  <c r="G744" i="12"/>
  <c r="G743" i="12"/>
  <c r="G742" i="12"/>
  <c r="G741" i="12"/>
  <c r="G740" i="12"/>
  <c r="G739" i="12"/>
  <c r="G738" i="12"/>
  <c r="G737" i="12"/>
  <c r="G736" i="12"/>
  <c r="G735" i="12"/>
  <c r="G734" i="12"/>
  <c r="G733" i="12"/>
  <c r="G732" i="12"/>
  <c r="G731" i="12"/>
  <c r="G730" i="12"/>
  <c r="G729" i="12"/>
  <c r="G728" i="12"/>
  <c r="G727" i="12"/>
  <c r="G726" i="12"/>
  <c r="G725" i="12"/>
  <c r="G724" i="12"/>
  <c r="G723" i="12"/>
  <c r="G722" i="12"/>
  <c r="G721" i="12"/>
  <c r="G720" i="12"/>
  <c r="G719" i="12"/>
  <c r="G718" i="12"/>
  <c r="G717" i="12"/>
  <c r="G716" i="12"/>
  <c r="G715" i="12"/>
  <c r="G714" i="12"/>
  <c r="G713" i="12"/>
  <c r="G712" i="12"/>
  <c r="G711" i="12"/>
  <c r="G710" i="12"/>
  <c r="G709" i="12"/>
  <c r="G708" i="12"/>
  <c r="G707" i="12"/>
  <c r="G706" i="12"/>
  <c r="G705" i="12"/>
  <c r="G704" i="12"/>
  <c r="G703" i="12"/>
  <c r="G702" i="12"/>
  <c r="G701" i="12"/>
  <c r="G700" i="12"/>
  <c r="G699" i="12"/>
  <c r="G698" i="12"/>
  <c r="G697" i="12"/>
  <c r="G696" i="12"/>
  <c r="G695" i="12"/>
  <c r="G694" i="12"/>
  <c r="G693" i="12"/>
  <c r="G692" i="12"/>
  <c r="G691" i="12"/>
  <c r="G690" i="12"/>
  <c r="G689" i="12"/>
  <c r="G688" i="12"/>
  <c r="G687" i="12"/>
  <c r="G686" i="12"/>
  <c r="G685" i="12"/>
  <c r="G684" i="12"/>
  <c r="G683" i="12"/>
  <c r="G682" i="12"/>
  <c r="G681" i="12"/>
  <c r="G680" i="12"/>
  <c r="G679" i="12"/>
  <c r="G678" i="12"/>
  <c r="G677" i="12"/>
  <c r="G676" i="12"/>
  <c r="G675" i="12"/>
  <c r="G674" i="12"/>
  <c r="G673" i="12"/>
  <c r="G672" i="12"/>
  <c r="G671" i="12"/>
  <c r="G670" i="12"/>
  <c r="G669" i="12"/>
  <c r="G668" i="12"/>
  <c r="G667" i="12"/>
  <c r="G666" i="12"/>
  <c r="G665" i="12"/>
  <c r="G664" i="12"/>
  <c r="G663" i="12"/>
  <c r="G662" i="12"/>
  <c r="G661" i="12"/>
  <c r="G660" i="12"/>
  <c r="G659" i="12"/>
  <c r="G658" i="12"/>
  <c r="G657" i="12"/>
  <c r="G656" i="12"/>
  <c r="G655" i="12"/>
  <c r="G654" i="12"/>
  <c r="G653" i="12"/>
  <c r="G652" i="12"/>
  <c r="G651" i="12"/>
  <c r="G650" i="12"/>
  <c r="G649" i="12"/>
  <c r="G648" i="12"/>
  <c r="G647" i="12"/>
  <c r="G646" i="12"/>
  <c r="G645" i="12"/>
  <c r="G644" i="12"/>
  <c r="G643" i="12"/>
  <c r="G642" i="12"/>
  <c r="G641" i="12"/>
  <c r="G640" i="12"/>
  <c r="G639" i="12"/>
  <c r="G638" i="12"/>
  <c r="G637" i="12"/>
  <c r="G636" i="12"/>
  <c r="G635" i="12"/>
  <c r="G634" i="12"/>
  <c r="G633" i="12"/>
  <c r="G632" i="12"/>
  <c r="G631" i="12"/>
  <c r="G630" i="12"/>
  <c r="G629" i="12"/>
  <c r="G628" i="12"/>
  <c r="G627" i="12"/>
  <c r="G626" i="12"/>
  <c r="G625" i="12"/>
  <c r="G624" i="12"/>
  <c r="G623" i="12"/>
  <c r="G622" i="12"/>
  <c r="G621" i="12"/>
  <c r="G620" i="12"/>
  <c r="G619" i="12"/>
  <c r="G618" i="12"/>
  <c r="G617" i="12"/>
  <c r="G616" i="12"/>
  <c r="G615" i="12"/>
  <c r="G614" i="12"/>
  <c r="G613" i="12"/>
  <c r="G612" i="12"/>
  <c r="G611" i="12"/>
  <c r="G610" i="12"/>
  <c r="G609" i="12"/>
  <c r="G608" i="12"/>
  <c r="G607" i="12"/>
  <c r="G606" i="12"/>
  <c r="G605" i="12"/>
  <c r="G604" i="12"/>
  <c r="G603" i="12"/>
  <c r="G602" i="12"/>
  <c r="G601" i="12"/>
  <c r="G600" i="12"/>
  <c r="G599" i="12"/>
  <c r="G598" i="12"/>
  <c r="G597" i="12"/>
  <c r="G596" i="12"/>
  <c r="G595" i="12"/>
  <c r="G594" i="12"/>
  <c r="G593" i="12"/>
  <c r="G592" i="12"/>
  <c r="G591" i="12"/>
  <c r="G590" i="12"/>
  <c r="G589" i="12"/>
  <c r="G588" i="12"/>
  <c r="G587" i="12"/>
  <c r="G586" i="12"/>
  <c r="G585" i="12"/>
  <c r="G584" i="12"/>
  <c r="G583" i="12"/>
  <c r="G582" i="12"/>
  <c r="G581" i="12"/>
  <c r="G580" i="12"/>
  <c r="G579" i="12"/>
  <c r="G578" i="12"/>
  <c r="G577" i="12"/>
  <c r="G576" i="12"/>
  <c r="G575" i="12"/>
  <c r="G574" i="12"/>
  <c r="G573" i="12"/>
  <c r="G572" i="12"/>
  <c r="G571" i="12"/>
  <c r="G570" i="12"/>
  <c r="G569" i="12"/>
  <c r="G568" i="12"/>
  <c r="G567" i="12"/>
  <c r="G566" i="12"/>
  <c r="G565" i="12"/>
  <c r="G564" i="12"/>
  <c r="G563" i="12"/>
  <c r="G562" i="12"/>
  <c r="G561" i="12"/>
  <c r="G560" i="12"/>
  <c r="G559" i="12"/>
  <c r="G558" i="12"/>
  <c r="G557" i="12"/>
  <c r="G556" i="12"/>
  <c r="G555" i="12"/>
  <c r="G554" i="12"/>
  <c r="G553" i="12"/>
  <c r="G552" i="12"/>
  <c r="G551" i="12"/>
  <c r="G550" i="12"/>
  <c r="G549" i="12"/>
  <c r="G548" i="12"/>
  <c r="G547" i="12"/>
  <c r="G546" i="12"/>
  <c r="G545" i="12"/>
  <c r="G544" i="12"/>
  <c r="G543" i="12"/>
  <c r="G542" i="12"/>
  <c r="G541" i="12"/>
  <c r="G540" i="12"/>
  <c r="G539" i="12"/>
  <c r="G538" i="12"/>
  <c r="G537" i="12"/>
  <c r="G536" i="12"/>
  <c r="G535" i="12"/>
  <c r="G534" i="12"/>
  <c r="G533" i="12"/>
  <c r="G532" i="12"/>
  <c r="G531" i="12"/>
  <c r="G530" i="12"/>
  <c r="G529" i="12"/>
  <c r="G528" i="12"/>
  <c r="G527" i="12"/>
  <c r="G526" i="12"/>
  <c r="G525" i="12"/>
  <c r="G524" i="12"/>
  <c r="G523" i="12"/>
  <c r="G522" i="12"/>
  <c r="G521" i="12"/>
  <c r="G520" i="12"/>
  <c r="G519" i="12"/>
  <c r="G518" i="12"/>
  <c r="G517" i="12"/>
  <c r="G516" i="12"/>
  <c r="G515" i="12"/>
  <c r="G514" i="12"/>
  <c r="G513" i="12"/>
  <c r="G512" i="12"/>
  <c r="G511" i="12"/>
  <c r="G510" i="12"/>
  <c r="G509" i="12"/>
  <c r="G508" i="12"/>
  <c r="G507" i="12"/>
  <c r="G506" i="12"/>
  <c r="G505" i="12"/>
  <c r="G504" i="12"/>
  <c r="G503" i="12"/>
  <c r="G502" i="12"/>
  <c r="G501" i="12"/>
  <c r="G500" i="12"/>
  <c r="G499" i="12"/>
  <c r="G498" i="12"/>
  <c r="G497" i="12"/>
  <c r="G496" i="12"/>
  <c r="G495" i="12"/>
  <c r="G494" i="12"/>
  <c r="G493" i="12"/>
  <c r="G492" i="12"/>
  <c r="G491" i="12"/>
  <c r="G490" i="12"/>
  <c r="G489" i="12"/>
  <c r="G488" i="12"/>
  <c r="G487" i="12"/>
  <c r="G486" i="12"/>
  <c r="G485" i="12"/>
  <c r="G484" i="12"/>
  <c r="G483" i="12"/>
  <c r="G482" i="12"/>
  <c r="G481" i="12"/>
  <c r="G480" i="12"/>
  <c r="G479" i="12"/>
  <c r="G478" i="12"/>
  <c r="G477" i="12"/>
  <c r="G476" i="12"/>
  <c r="G475" i="12"/>
  <c r="G474" i="12"/>
  <c r="G473" i="12"/>
  <c r="G472" i="12"/>
  <c r="G471" i="12"/>
  <c r="G470" i="12"/>
  <c r="G469" i="12"/>
  <c r="G468" i="12"/>
  <c r="G467" i="12"/>
  <c r="G466" i="12"/>
  <c r="G465" i="12"/>
  <c r="G464" i="12"/>
  <c r="G463" i="12"/>
  <c r="G462" i="12"/>
  <c r="G461" i="12"/>
  <c r="G460" i="12"/>
  <c r="G459" i="12"/>
  <c r="G458" i="12"/>
  <c r="G457" i="12"/>
  <c r="G456" i="12"/>
  <c r="G455" i="12"/>
  <c r="G454" i="12"/>
  <c r="G453" i="12"/>
  <c r="G452" i="12"/>
  <c r="G451" i="12"/>
  <c r="G450" i="12"/>
  <c r="G449" i="12"/>
  <c r="G448" i="12"/>
  <c r="G447" i="12"/>
  <c r="G446" i="12"/>
  <c r="G445" i="12"/>
  <c r="G444" i="12"/>
  <c r="G443" i="12"/>
  <c r="G442" i="12"/>
  <c r="G441" i="12"/>
  <c r="G440" i="12"/>
  <c r="G439" i="12"/>
  <c r="G438" i="12"/>
  <c r="G437" i="12"/>
  <c r="G436" i="12"/>
  <c r="G435" i="12"/>
  <c r="G434" i="12"/>
  <c r="G433" i="12"/>
  <c r="G432" i="12"/>
  <c r="G431" i="12"/>
  <c r="G430" i="12"/>
  <c r="G429" i="12"/>
  <c r="G428" i="12"/>
  <c r="G427" i="12"/>
  <c r="G426" i="12"/>
  <c r="G425" i="12"/>
  <c r="G424" i="12"/>
  <c r="G423" i="12"/>
  <c r="G422" i="12"/>
  <c r="G421" i="12"/>
  <c r="G420" i="12"/>
  <c r="G419" i="12"/>
  <c r="G418" i="12"/>
  <c r="G417" i="12"/>
  <c r="G416" i="12"/>
  <c r="G415" i="12"/>
  <c r="G414" i="12"/>
  <c r="G413" i="12"/>
  <c r="G412" i="12"/>
  <c r="G411" i="12"/>
  <c r="G410" i="12"/>
  <c r="G409" i="12"/>
  <c r="G408" i="12"/>
  <c r="G407" i="12"/>
  <c r="G406" i="12"/>
  <c r="G405" i="12"/>
  <c r="G404" i="12"/>
  <c r="G403" i="12"/>
  <c r="G402" i="12"/>
  <c r="G401" i="12"/>
  <c r="G400" i="12"/>
  <c r="G399" i="12"/>
  <c r="G398" i="12"/>
  <c r="G397" i="12"/>
  <c r="G396" i="12"/>
  <c r="G395" i="12"/>
  <c r="G394" i="12"/>
  <c r="G393" i="12"/>
  <c r="G392" i="12"/>
  <c r="G391" i="12"/>
  <c r="G390" i="12"/>
  <c r="G389" i="12"/>
  <c r="G388" i="12"/>
  <c r="G387" i="12"/>
  <c r="G386" i="12"/>
  <c r="G385" i="12"/>
  <c r="G384" i="12"/>
  <c r="G383" i="12"/>
  <c r="G382" i="12"/>
  <c r="G381" i="12"/>
  <c r="G380" i="12"/>
  <c r="G379" i="12"/>
  <c r="G378" i="12"/>
  <c r="G377" i="12"/>
  <c r="G376" i="12"/>
  <c r="G375" i="12"/>
  <c r="G374" i="12"/>
  <c r="G373" i="12"/>
  <c r="G372" i="12"/>
  <c r="G371" i="12"/>
  <c r="G370" i="12"/>
  <c r="G369" i="12"/>
  <c r="G368" i="12"/>
  <c r="G367" i="12"/>
  <c r="G366" i="12"/>
  <c r="G365" i="12"/>
  <c r="G364" i="12"/>
  <c r="G363" i="12"/>
  <c r="G362" i="12"/>
  <c r="G361" i="12"/>
  <c r="G360" i="12"/>
  <c r="G359" i="12"/>
  <c r="G358" i="12"/>
  <c r="G357" i="12"/>
  <c r="G356" i="12"/>
  <c r="G355" i="12"/>
  <c r="G354" i="12"/>
  <c r="G353" i="12"/>
  <c r="G352" i="12"/>
  <c r="G351" i="12"/>
  <c r="G350" i="12"/>
  <c r="G349" i="12"/>
  <c r="G348" i="12"/>
  <c r="G347" i="12"/>
  <c r="G346" i="12"/>
  <c r="G345" i="12"/>
  <c r="G344" i="12"/>
  <c r="G343" i="12"/>
  <c r="G342" i="12"/>
  <c r="G341" i="12"/>
  <c r="G340" i="12"/>
  <c r="G339" i="12"/>
  <c r="G338" i="12"/>
  <c r="G337" i="12"/>
  <c r="G336" i="12"/>
  <c r="G335" i="12"/>
  <c r="G334" i="12"/>
  <c r="G333" i="12"/>
  <c r="G332" i="12"/>
  <c r="G331" i="12"/>
  <c r="G330" i="12"/>
  <c r="G329" i="12"/>
  <c r="G328" i="12"/>
  <c r="G327" i="12"/>
  <c r="G326" i="12"/>
  <c r="G325" i="12"/>
  <c r="G324" i="12"/>
  <c r="G323" i="12"/>
  <c r="G322" i="12"/>
  <c r="G321" i="12"/>
  <c r="G320" i="12"/>
  <c r="G319" i="12"/>
  <c r="G318" i="12"/>
  <c r="G317" i="12"/>
  <c r="G316" i="12"/>
  <c r="G315" i="12"/>
  <c r="G314" i="12"/>
  <c r="G313" i="12"/>
  <c r="G312" i="12"/>
  <c r="G311" i="12"/>
  <c r="G310" i="12"/>
  <c r="G309" i="12"/>
  <c r="G308" i="12"/>
  <c r="G307" i="12"/>
  <c r="G306" i="12"/>
  <c r="G305" i="12"/>
  <c r="G304" i="12"/>
  <c r="G303" i="12"/>
  <c r="G302" i="12"/>
  <c r="G301" i="12"/>
  <c r="G300" i="12"/>
  <c r="G299" i="12"/>
  <c r="G298" i="12"/>
  <c r="G297" i="12"/>
  <c r="G296" i="12"/>
  <c r="G295" i="12"/>
  <c r="G294" i="12"/>
  <c r="G293" i="12"/>
  <c r="G292" i="12"/>
  <c r="G291" i="12"/>
  <c r="G290" i="12"/>
  <c r="G289" i="12"/>
  <c r="G288" i="12"/>
  <c r="G287" i="12"/>
  <c r="G286" i="12"/>
  <c r="G285" i="12"/>
  <c r="G284" i="12"/>
  <c r="G283" i="12"/>
  <c r="G282" i="12"/>
  <c r="G281" i="12"/>
  <c r="G280" i="12"/>
  <c r="G279" i="12"/>
  <c r="G278" i="12"/>
  <c r="G277" i="12"/>
  <c r="G276" i="12"/>
  <c r="G275" i="12"/>
  <c r="G274" i="12"/>
  <c r="G273" i="12"/>
  <c r="G272" i="12"/>
  <c r="G271" i="12"/>
  <c r="G270" i="12"/>
  <c r="G269" i="12"/>
  <c r="G268" i="12"/>
  <c r="G267" i="12"/>
  <c r="G266" i="12"/>
  <c r="G265" i="12"/>
  <c r="G264" i="12"/>
  <c r="G263" i="12"/>
  <c r="G262" i="12"/>
  <c r="G261" i="12"/>
  <c r="G260" i="12"/>
  <c r="G259" i="12"/>
  <c r="G258" i="12"/>
  <c r="G257" i="12"/>
  <c r="G256" i="12"/>
  <c r="G255" i="12"/>
  <c r="G254" i="12"/>
  <c r="G253" i="12"/>
  <c r="G252" i="12"/>
  <c r="G251" i="12"/>
  <c r="G250" i="12"/>
  <c r="G249" i="12"/>
  <c r="G248" i="12"/>
  <c r="G247" i="12"/>
  <c r="G246" i="12"/>
  <c r="G245" i="12"/>
  <c r="G244" i="12"/>
  <c r="G243" i="12"/>
  <c r="G242" i="12"/>
  <c r="G241" i="12"/>
  <c r="G240" i="12"/>
  <c r="G239" i="12"/>
  <c r="G238" i="12"/>
  <c r="G237" i="12"/>
  <c r="G236" i="12"/>
  <c r="G235" i="12"/>
  <c r="G234" i="12"/>
  <c r="G233" i="12"/>
  <c r="G232" i="12"/>
  <c r="G231" i="12"/>
  <c r="G230" i="12"/>
  <c r="G229" i="12"/>
  <c r="G228" i="12"/>
  <c r="G227" i="12"/>
  <c r="G226" i="12"/>
  <c r="G225" i="12"/>
  <c r="G224" i="12"/>
  <c r="G223" i="12"/>
  <c r="G222" i="12"/>
  <c r="G221" i="12"/>
  <c r="G220" i="12"/>
  <c r="G219" i="12"/>
  <c r="G218" i="12"/>
  <c r="G217" i="12"/>
  <c r="G216" i="12"/>
  <c r="G215" i="12"/>
  <c r="G214" i="12"/>
  <c r="G213" i="12"/>
  <c r="G212" i="12"/>
  <c r="G211" i="12"/>
  <c r="G210" i="12"/>
  <c r="G209" i="12"/>
  <c r="G208" i="12"/>
  <c r="G207" i="12"/>
  <c r="G206" i="12"/>
  <c r="G205" i="12"/>
  <c r="G204" i="12"/>
  <c r="G203" i="12"/>
  <c r="G202" i="12"/>
  <c r="G201" i="12"/>
  <c r="G200" i="12"/>
  <c r="G199" i="12"/>
  <c r="G198" i="12"/>
  <c r="G197" i="12"/>
  <c r="G196" i="12"/>
  <c r="G195" i="12"/>
  <c r="G194" i="12"/>
  <c r="G193" i="12"/>
  <c r="G192" i="12"/>
  <c r="G191" i="12"/>
  <c r="G190" i="12"/>
  <c r="G189" i="12"/>
  <c r="G188" i="12"/>
  <c r="G187" i="12"/>
  <c r="G186" i="12"/>
  <c r="G185" i="12"/>
  <c r="G184" i="12"/>
  <c r="G183" i="12"/>
  <c r="G182" i="12"/>
  <c r="G181" i="12"/>
  <c r="G180" i="12"/>
  <c r="G179" i="12"/>
  <c r="G178" i="12"/>
  <c r="G177" i="12"/>
  <c r="G176" i="12"/>
  <c r="G175" i="12"/>
  <c r="G174" i="12"/>
  <c r="G173" i="12"/>
  <c r="G172" i="12"/>
  <c r="G171" i="12"/>
  <c r="G170" i="12"/>
  <c r="G169" i="12"/>
  <c r="G168" i="12"/>
  <c r="G167" i="12"/>
  <c r="G166" i="12"/>
  <c r="G165" i="12"/>
  <c r="G164" i="12"/>
  <c r="G163" i="12"/>
  <c r="G162" i="12"/>
  <c r="G161" i="12"/>
  <c r="G160" i="12"/>
  <c r="G159" i="12"/>
  <c r="G158" i="12"/>
  <c r="G157" i="12"/>
  <c r="G156" i="12"/>
  <c r="G155" i="12"/>
  <c r="G154" i="12"/>
  <c r="G153" i="12"/>
  <c r="G152" i="12"/>
  <c r="G151" i="12"/>
  <c r="G150" i="12"/>
  <c r="G149" i="12"/>
  <c r="G148" i="12"/>
  <c r="G147" i="12"/>
  <c r="G146" i="12"/>
  <c r="G145" i="12"/>
  <c r="G144" i="12"/>
  <c r="G143" i="12"/>
  <c r="G142" i="12"/>
  <c r="G141" i="12"/>
  <c r="G140" i="12"/>
  <c r="G139" i="12"/>
  <c r="G138" i="12"/>
  <c r="G137" i="12"/>
  <c r="G136" i="12"/>
  <c r="G135" i="12"/>
  <c r="G134" i="12"/>
  <c r="G133" i="12"/>
  <c r="G132" i="12"/>
  <c r="G131" i="12"/>
  <c r="G130" i="12"/>
  <c r="G129" i="12"/>
  <c r="G128" i="12"/>
  <c r="G127" i="12"/>
  <c r="G126" i="12"/>
  <c r="G125" i="12"/>
  <c r="G124" i="12"/>
  <c r="G123" i="12"/>
  <c r="G122" i="12"/>
  <c r="G121" i="12"/>
  <c r="G120" i="12"/>
  <c r="G119" i="12"/>
  <c r="G118" i="12"/>
  <c r="G117" i="12"/>
  <c r="G116" i="12"/>
  <c r="G115" i="12"/>
  <c r="G114" i="12"/>
  <c r="G113" i="12"/>
  <c r="G112" i="12"/>
  <c r="G111" i="12"/>
  <c r="G110" i="12"/>
  <c r="G109" i="12"/>
  <c r="G108" i="12"/>
  <c r="G107" i="12"/>
  <c r="G106" i="12"/>
  <c r="G105" i="12"/>
  <c r="G104" i="12"/>
  <c r="G103" i="12"/>
  <c r="G102" i="12"/>
  <c r="G101" i="12"/>
  <c r="G100" i="12"/>
  <c r="G99" i="12"/>
  <c r="G98" i="12"/>
  <c r="G97" i="12"/>
  <c r="G96" i="12"/>
  <c r="G95" i="12"/>
  <c r="G94" i="12"/>
  <c r="G93" i="12"/>
  <c r="G92" i="12"/>
  <c r="G91" i="12"/>
  <c r="G90" i="12"/>
  <c r="G89" i="12"/>
  <c r="G88" i="12"/>
  <c r="G87" i="12"/>
  <c r="G86" i="12"/>
  <c r="G85" i="12"/>
  <c r="G84" i="12"/>
  <c r="G83" i="12"/>
  <c r="G82" i="12"/>
  <c r="G81" i="12"/>
  <c r="G80" i="12"/>
  <c r="G79" i="12"/>
  <c r="G78" i="12"/>
  <c r="G77" i="12"/>
  <c r="G76" i="12"/>
  <c r="G75" i="12"/>
  <c r="G74" i="12"/>
  <c r="G73" i="12"/>
  <c r="G72" i="12"/>
  <c r="G71" i="12"/>
  <c r="G70" i="12"/>
  <c r="G69" i="12"/>
  <c r="G68" i="12"/>
  <c r="G67" i="12"/>
  <c r="G66" i="12"/>
  <c r="G65" i="12"/>
  <c r="G64" i="12"/>
  <c r="G63" i="12"/>
  <c r="G62" i="12"/>
  <c r="G61" i="12"/>
  <c r="G60" i="12"/>
  <c r="G59" i="12"/>
  <c r="G58" i="12"/>
  <c r="G57" i="12"/>
  <c r="G56" i="12"/>
  <c r="G55" i="12"/>
  <c r="G54" i="12"/>
  <c r="G53" i="12"/>
  <c r="G52" i="12"/>
  <c r="G51" i="12"/>
  <c r="G50" i="12"/>
  <c r="G49" i="12"/>
  <c r="G48" i="12"/>
  <c r="G47" i="12"/>
  <c r="G46" i="12"/>
  <c r="G45" i="12"/>
  <c r="G44" i="12"/>
  <c r="G43" i="12"/>
  <c r="G42" i="12"/>
  <c r="G41" i="12"/>
  <c r="G40" i="12"/>
  <c r="G39" i="12"/>
  <c r="G38" i="12"/>
  <c r="G37" i="12"/>
  <c r="G36" i="12"/>
  <c r="G35" i="12"/>
  <c r="G34" i="12"/>
  <c r="G33" i="12"/>
  <c r="G32" i="12"/>
  <c r="G31" i="12"/>
  <c r="G30" i="12"/>
  <c r="G29" i="12"/>
  <c r="G28" i="12"/>
  <c r="G27" i="12"/>
  <c r="G26" i="12"/>
  <c r="G25" i="12"/>
  <c r="G24" i="12"/>
  <c r="G23" i="12"/>
  <c r="G22" i="12"/>
  <c r="G21" i="12"/>
  <c r="G20" i="12"/>
  <c r="G19" i="12"/>
  <c r="G18" i="12"/>
  <c r="G17" i="12"/>
  <c r="G16" i="12"/>
  <c r="G15" i="12"/>
  <c r="G14" i="12"/>
  <c r="G13" i="12"/>
  <c r="G4" i="12"/>
  <c r="A1" i="12"/>
  <c r="A2543" i="11"/>
  <c r="A2542" i="11"/>
  <c r="A2538" i="11"/>
  <c r="A2537" i="11"/>
  <c r="A2536" i="11"/>
  <c r="A2535" i="11"/>
  <c r="A2534" i="11"/>
  <c r="A2533" i="11"/>
  <c r="A2532" i="11"/>
  <c r="A2531" i="11"/>
  <c r="A2530" i="11"/>
  <c r="A2529" i="11"/>
  <c r="A2528" i="11"/>
  <c r="A2527" i="11"/>
  <c r="A2526" i="11"/>
  <c r="A2524" i="11"/>
  <c r="A2523" i="11"/>
  <c r="A2522" i="11"/>
  <c r="A2521" i="11"/>
  <c r="A2520" i="11"/>
  <c r="A2519" i="11"/>
  <c r="A2518" i="11"/>
  <c r="A2517" i="11"/>
  <c r="A2516" i="11"/>
  <c r="A2515" i="11"/>
  <c r="A2514" i="11"/>
  <c r="A2513" i="11"/>
  <c r="A2512" i="11"/>
  <c r="A2511" i="11"/>
  <c r="A2510" i="11"/>
  <c r="A2509" i="11"/>
  <c r="A2508" i="11"/>
  <c r="A2507" i="11"/>
  <c r="A2506" i="11"/>
  <c r="A2505" i="11"/>
  <c r="A2504" i="11"/>
  <c r="A2503" i="11"/>
  <c r="A2501" i="11"/>
  <c r="A2500" i="11"/>
  <c r="A2499" i="11"/>
  <c r="A2498" i="11"/>
  <c r="A2497" i="11"/>
  <c r="A2496" i="11"/>
  <c r="A2495" i="11"/>
  <c r="A2494" i="11"/>
  <c r="A2493" i="11"/>
  <c r="A2492" i="11"/>
  <c r="A2491" i="11"/>
  <c r="A2490" i="11"/>
  <c r="A2489" i="11"/>
  <c r="A2488" i="11"/>
  <c r="A2487" i="11"/>
  <c r="A2486" i="11"/>
  <c r="A2485" i="11"/>
  <c r="A2484" i="11"/>
  <c r="A2483" i="11"/>
  <c r="A2482" i="11"/>
  <c r="A2481" i="11"/>
  <c r="A2480" i="11"/>
  <c r="A2479" i="11"/>
  <c r="A2478" i="11"/>
  <c r="A2477" i="11"/>
  <c r="A2476" i="11"/>
  <c r="A2475" i="11"/>
  <c r="A2474" i="11"/>
  <c r="A2473" i="11"/>
  <c r="A2472" i="11"/>
  <c r="A2471" i="11"/>
  <c r="A2470" i="11"/>
  <c r="A2469" i="11"/>
  <c r="A2468" i="11"/>
  <c r="A2467" i="11"/>
  <c r="A2466" i="11"/>
  <c r="A2465" i="11"/>
  <c r="A2464" i="11"/>
  <c r="A2463" i="11"/>
  <c r="A2462" i="11"/>
  <c r="A2461" i="11"/>
  <c r="A2460" i="11"/>
  <c r="A2459" i="11"/>
  <c r="A2458" i="11"/>
  <c r="A2457" i="11"/>
  <c r="A2456" i="11"/>
  <c r="A2455" i="11"/>
  <c r="A2454" i="11"/>
  <c r="A2453" i="11"/>
  <c r="A2452" i="11"/>
  <c r="A2451" i="11"/>
  <c r="A2450" i="11"/>
  <c r="A2449" i="11"/>
  <c r="A2448" i="11"/>
  <c r="A2447" i="11"/>
  <c r="A2446" i="11"/>
  <c r="A2445" i="11"/>
  <c r="A2444" i="11"/>
  <c r="A2443" i="11"/>
  <c r="A2442" i="11"/>
  <c r="A2441" i="11"/>
  <c r="A2440" i="11"/>
  <c r="A2439" i="11"/>
  <c r="A2438" i="11"/>
  <c r="A2437" i="11"/>
  <c r="A2436" i="11"/>
  <c r="A2435" i="11"/>
  <c r="A2434" i="11"/>
  <c r="A2433" i="11"/>
  <c r="A2432" i="11"/>
  <c r="A2431" i="11"/>
  <c r="A2430" i="11"/>
  <c r="A2429" i="11"/>
  <c r="A2428" i="11"/>
  <c r="A2427" i="11"/>
  <c r="A2426" i="11"/>
  <c r="A2425" i="11"/>
  <c r="A2424" i="11"/>
  <c r="A2423" i="11"/>
  <c r="A2414" i="11"/>
  <c r="A2413" i="11"/>
  <c r="A2412" i="11"/>
  <c r="A2411" i="11"/>
  <c r="A2409" i="11"/>
  <c r="A2408" i="11"/>
  <c r="A2407" i="11"/>
  <c r="A2406" i="11"/>
  <c r="A2405" i="11"/>
  <c r="A2404" i="11"/>
  <c r="A2403" i="11"/>
  <c r="A2402" i="11"/>
  <c r="A2401" i="11"/>
  <c r="A2400" i="11"/>
  <c r="A2399" i="11"/>
  <c r="A2398" i="11"/>
  <c r="A2397" i="11"/>
  <c r="A2396" i="11"/>
  <c r="A2395" i="11"/>
  <c r="A2394" i="11"/>
  <c r="A2393" i="11"/>
  <c r="A2392" i="11"/>
  <c r="A2391" i="11"/>
  <c r="A2390" i="11"/>
  <c r="A2389" i="11"/>
  <c r="A2388" i="11"/>
  <c r="A2387" i="11"/>
  <c r="A2386" i="11"/>
  <c r="A2385" i="11"/>
  <c r="A2384" i="11"/>
  <c r="A2383" i="11"/>
  <c r="A2381" i="11"/>
  <c r="A2380" i="11"/>
  <c r="A2379" i="11"/>
  <c r="A2378" i="11"/>
  <c r="A2377" i="11"/>
  <c r="A2376" i="11"/>
  <c r="A2375" i="11"/>
  <c r="A2374" i="11"/>
  <c r="A2373" i="11"/>
  <c r="A2372" i="11"/>
  <c r="A2371" i="11"/>
  <c r="A2370" i="11"/>
  <c r="A2369" i="11"/>
  <c r="A2368" i="11"/>
  <c r="A2367" i="11"/>
  <c r="A2366" i="11"/>
  <c r="A2365" i="11"/>
  <c r="A2364" i="11"/>
  <c r="A2363" i="11"/>
  <c r="A2362" i="11"/>
  <c r="A2361" i="11"/>
  <c r="A2360" i="11"/>
  <c r="A2359" i="11"/>
  <c r="A2358" i="11"/>
  <c r="A2357" i="11"/>
  <c r="A2356" i="11"/>
  <c r="A2355" i="11"/>
  <c r="A2353" i="11"/>
  <c r="A2352" i="11"/>
  <c r="A2351" i="11"/>
  <c r="A2350" i="11"/>
  <c r="A2349" i="11"/>
  <c r="A2348" i="11"/>
  <c r="A2347" i="11"/>
  <c r="A2346" i="11"/>
  <c r="A2345" i="11"/>
  <c r="A2344" i="11"/>
  <c r="A2342" i="11"/>
  <c r="A2341" i="11"/>
  <c r="A2340" i="11"/>
  <c r="A2339" i="11"/>
  <c r="A2338" i="11"/>
  <c r="A2337" i="11"/>
  <c r="A2336" i="11"/>
  <c r="A2335" i="11"/>
  <c r="A2334" i="11"/>
  <c r="A2333" i="11"/>
  <c r="A2332" i="11"/>
  <c r="A2331" i="11"/>
  <c r="A2330" i="11"/>
  <c r="A2329" i="11"/>
  <c r="A2328" i="11"/>
  <c r="A2327" i="11"/>
  <c r="A2326" i="11"/>
  <c r="A2325" i="11"/>
  <c r="A2324" i="11"/>
  <c r="A2323" i="11"/>
  <c r="A2322" i="11"/>
  <c r="A2321" i="11"/>
  <c r="A2320" i="11"/>
  <c r="A2319" i="11"/>
  <c r="A2318" i="11"/>
  <c r="A2317" i="11"/>
  <c r="A2316" i="11"/>
  <c r="A2315" i="11"/>
  <c r="A2314" i="11"/>
  <c r="A2313" i="11"/>
  <c r="A2312" i="11"/>
  <c r="A2311" i="11"/>
  <c r="A2310" i="11"/>
  <c r="A2309" i="11"/>
  <c r="A2308" i="11"/>
  <c r="A2307" i="11"/>
  <c r="A2306" i="11"/>
  <c r="A2305" i="11"/>
  <c r="A2304" i="11"/>
  <c r="A2303" i="11"/>
  <c r="A2302" i="11"/>
  <c r="A2301" i="11"/>
  <c r="A2300" i="11"/>
  <c r="A2299" i="11"/>
  <c r="A2298" i="11"/>
  <c r="A2297" i="11"/>
  <c r="A2296" i="11"/>
  <c r="A2295" i="11"/>
  <c r="A2294" i="11"/>
  <c r="A2293" i="11"/>
  <c r="A2292" i="11"/>
  <c r="A2291" i="11"/>
  <c r="A2290" i="11"/>
  <c r="A2289" i="11"/>
  <c r="A2288" i="11"/>
  <c r="A2287" i="11"/>
  <c r="A2286" i="11"/>
  <c r="A2285" i="11"/>
  <c r="A2284" i="11"/>
  <c r="A2283" i="11"/>
  <c r="A2282" i="11"/>
  <c r="A2281" i="11"/>
  <c r="A2280" i="11"/>
  <c r="A2279" i="11"/>
  <c r="A2278" i="11"/>
  <c r="A2277" i="11"/>
  <c r="A2276" i="11"/>
  <c r="A2275" i="11"/>
  <c r="A2274" i="11"/>
  <c r="A2273" i="11"/>
  <c r="A2272" i="11"/>
  <c r="A2271" i="11"/>
  <c r="A2270" i="11"/>
  <c r="A2269" i="11"/>
  <c r="A2268" i="11"/>
  <c r="A2267" i="11"/>
  <c r="A2266" i="11"/>
  <c r="A2265" i="11"/>
  <c r="A2264" i="11"/>
  <c r="A2263" i="11"/>
  <c r="A2262" i="11"/>
  <c r="A2261" i="11"/>
  <c r="A2260" i="11"/>
  <c r="A2259" i="11"/>
  <c r="A2258" i="11"/>
  <c r="A2257" i="11"/>
  <c r="A2256" i="11"/>
  <c r="A2255" i="11"/>
  <c r="A2254" i="11"/>
  <c r="A2253" i="11"/>
  <c r="A2252" i="11"/>
  <c r="A2251" i="11"/>
  <c r="A2250" i="11"/>
  <c r="A2249" i="11"/>
  <c r="A2248" i="11"/>
  <c r="A2247" i="11"/>
  <c r="A2246" i="11"/>
  <c r="A2245" i="11"/>
  <c r="A2244" i="11"/>
  <c r="A2243" i="11"/>
  <c r="A2242" i="11"/>
  <c r="A2241" i="11"/>
  <c r="A2240" i="11"/>
  <c r="A2239" i="11"/>
  <c r="A2238" i="11"/>
  <c r="A2237" i="11"/>
  <c r="A2236" i="11"/>
  <c r="A2235" i="11"/>
  <c r="A2234" i="11"/>
  <c r="A2233" i="11"/>
  <c r="A2232" i="11"/>
  <c r="A2231" i="11"/>
  <c r="A2230" i="11"/>
  <c r="A2229" i="11"/>
  <c r="A2228" i="11"/>
  <c r="A2227" i="11"/>
  <c r="A2226" i="11"/>
  <c r="A2225" i="11"/>
  <c r="A2224" i="11"/>
  <c r="A2223" i="11"/>
  <c r="A2222" i="11"/>
  <c r="A2221" i="11"/>
  <c r="A2220" i="11"/>
  <c r="A2219" i="11"/>
  <c r="A2218" i="11"/>
  <c r="A2217" i="11"/>
  <c r="A2216" i="11"/>
  <c r="A2215" i="11"/>
  <c r="A2214" i="11"/>
  <c r="A2213" i="11"/>
  <c r="A2212" i="11"/>
  <c r="A2211" i="11"/>
  <c r="A2210" i="11"/>
  <c r="A2209" i="11"/>
  <c r="A2208" i="11"/>
  <c r="A2207" i="11"/>
  <c r="A2206" i="11"/>
  <c r="A2205" i="11"/>
  <c r="A2204" i="11"/>
  <c r="A2203" i="11"/>
  <c r="A2202" i="11"/>
  <c r="A2201" i="11"/>
  <c r="A2200" i="11"/>
  <c r="A2199" i="11"/>
  <c r="A2198" i="11"/>
  <c r="A2197" i="11"/>
  <c r="A2196" i="11"/>
  <c r="A2195" i="11"/>
  <c r="A2194" i="11"/>
  <c r="A2193" i="11"/>
  <c r="A2192" i="11"/>
  <c r="A2191" i="11"/>
  <c r="A2190" i="11"/>
  <c r="A2189" i="11"/>
  <c r="A2188" i="11"/>
  <c r="A2187" i="11"/>
  <c r="A2186" i="11"/>
  <c r="A2185" i="11"/>
  <c r="A2184" i="11"/>
  <c r="A2183" i="11"/>
  <c r="A2182" i="11"/>
  <c r="A2181" i="11"/>
  <c r="A2180" i="11"/>
  <c r="A2179" i="11"/>
  <c r="A2178" i="11"/>
  <c r="A2177" i="11"/>
  <c r="A2176" i="11"/>
  <c r="A2175" i="11"/>
  <c r="A2174" i="11"/>
  <c r="A2173" i="11"/>
  <c r="A2172" i="11"/>
  <c r="A2171" i="11"/>
  <c r="A2170" i="11"/>
  <c r="A2169" i="11"/>
  <c r="A2168" i="11"/>
  <c r="A2167" i="11"/>
  <c r="A2166" i="11"/>
  <c r="A2165" i="11"/>
  <c r="A2164" i="11"/>
  <c r="A2163" i="11"/>
  <c r="A2162" i="11"/>
  <c r="A2161" i="11"/>
  <c r="A2160" i="11"/>
  <c r="A2159" i="11"/>
  <c r="A2158" i="11"/>
  <c r="A2157" i="11"/>
  <c r="A2156" i="11"/>
  <c r="A2155" i="11"/>
  <c r="A2154" i="11"/>
  <c r="A2153" i="11"/>
  <c r="A2152" i="11"/>
  <c r="A2151" i="11"/>
  <c r="A2149" i="11"/>
  <c r="A2148" i="11"/>
  <c r="A2147" i="11"/>
  <c r="A2146" i="11"/>
  <c r="A2145" i="11"/>
  <c r="A2144" i="11"/>
  <c r="A2143" i="11"/>
  <c r="A2142" i="11"/>
  <c r="A2141" i="11"/>
  <c r="A2140" i="11"/>
  <c r="A2139" i="11"/>
  <c r="A2138" i="11"/>
  <c r="A2137" i="11"/>
  <c r="A2136" i="11"/>
  <c r="A2135" i="11"/>
  <c r="A2134" i="11"/>
  <c r="A2133" i="11"/>
  <c r="A2132" i="11"/>
  <c r="A2131" i="11"/>
  <c r="A2130" i="11"/>
  <c r="A2129" i="11"/>
  <c r="A2128" i="11"/>
  <c r="A2127" i="11"/>
  <c r="A2126" i="11"/>
  <c r="A2125" i="11"/>
  <c r="A2124" i="11"/>
  <c r="A2123" i="11"/>
  <c r="A2122" i="11"/>
  <c r="A2121" i="11"/>
  <c r="A2120" i="11"/>
  <c r="A2119" i="11"/>
  <c r="A2118" i="11"/>
  <c r="A2117" i="11"/>
  <c r="A2116" i="11"/>
  <c r="A2115" i="11"/>
  <c r="A2114" i="11"/>
  <c r="A2113" i="11"/>
  <c r="A2112" i="11"/>
  <c r="A2111" i="11"/>
  <c r="A2110" i="11"/>
  <c r="A2109" i="11"/>
  <c r="A2108" i="11"/>
  <c r="A2107" i="11"/>
  <c r="A2106" i="11"/>
  <c r="A2105" i="11"/>
  <c r="A2104" i="11"/>
  <c r="A2103" i="11"/>
  <c r="A2102" i="11"/>
  <c r="A2101" i="11"/>
  <c r="A2100" i="11"/>
  <c r="A2099" i="11"/>
  <c r="A2098" i="11"/>
  <c r="A2097" i="11"/>
  <c r="A2096" i="11"/>
  <c r="A2095" i="11"/>
  <c r="A2094" i="11"/>
  <c r="A2093" i="11"/>
  <c r="A2092" i="11"/>
  <c r="A2091" i="11"/>
  <c r="A2090" i="11"/>
  <c r="A2089" i="11"/>
  <c r="A2088" i="11"/>
  <c r="A2087" i="11"/>
  <c r="A2086" i="11"/>
  <c r="A2085" i="11"/>
  <c r="A2084" i="11"/>
  <c r="A2083" i="11"/>
  <c r="A2082" i="11"/>
  <c r="A2081" i="11"/>
  <c r="A2080" i="11"/>
  <c r="A2079" i="11"/>
  <c r="A2078" i="11"/>
  <c r="A2077" i="11"/>
  <c r="A2076" i="11"/>
  <c r="A2075" i="11"/>
  <c r="A2074" i="11"/>
  <c r="A2073" i="11"/>
  <c r="A2072" i="11"/>
  <c r="A2071" i="11"/>
  <c r="A2070" i="11"/>
  <c r="A2069" i="11"/>
  <c r="A2068" i="11"/>
  <c r="A2067" i="11"/>
  <c r="A2066" i="11"/>
  <c r="A2065" i="11"/>
  <c r="A2064" i="11"/>
  <c r="A2063" i="11"/>
  <c r="A2062" i="11"/>
  <c r="A2061" i="11"/>
  <c r="A2060" i="11"/>
  <c r="A2059" i="11"/>
  <c r="A2058" i="11"/>
  <c r="A2057" i="11"/>
  <c r="A2056" i="11"/>
  <c r="A2055" i="11"/>
  <c r="A2054" i="11"/>
  <c r="A2053" i="11"/>
  <c r="A2052" i="11"/>
  <c r="A2051" i="11"/>
  <c r="A2050" i="11"/>
  <c r="A2049" i="11"/>
  <c r="A2048" i="11"/>
  <c r="A2047" i="11"/>
  <c r="A2046" i="11"/>
  <c r="A2045" i="11"/>
  <c r="A2044" i="11"/>
  <c r="A2043" i="11"/>
  <c r="A2042" i="11"/>
  <c r="A2041" i="11"/>
  <c r="A2040" i="11"/>
  <c r="A2039" i="11"/>
  <c r="A2038" i="11"/>
  <c r="A2037" i="11"/>
  <c r="A2036" i="11"/>
  <c r="A2035" i="11"/>
  <c r="A2034" i="11"/>
  <c r="A2033" i="11"/>
  <c r="A2032" i="11"/>
  <c r="A2031" i="11"/>
  <c r="A2030" i="11"/>
  <c r="A2029" i="11"/>
  <c r="A2028" i="11"/>
  <c r="A2027" i="11"/>
  <c r="A2026" i="11"/>
  <c r="A2025" i="11"/>
  <c r="A2024" i="11"/>
  <c r="A2023" i="11"/>
  <c r="A2022" i="11"/>
  <c r="A2021" i="11"/>
  <c r="A2020" i="11"/>
  <c r="A2019" i="11"/>
  <c r="A2018" i="11"/>
  <c r="A2017" i="11"/>
  <c r="A2016" i="11"/>
  <c r="A2015" i="11"/>
  <c r="A2014" i="11"/>
  <c r="A2013" i="11"/>
  <c r="A2012" i="11"/>
  <c r="A2011" i="11"/>
  <c r="A2010" i="11"/>
  <c r="A2009" i="11"/>
  <c r="A2008" i="11"/>
  <c r="A2007" i="11"/>
  <c r="A2006" i="11"/>
  <c r="A2005" i="11"/>
  <c r="A2004" i="11"/>
  <c r="A2003" i="11"/>
  <c r="A2002" i="11"/>
  <c r="A2001" i="11"/>
  <c r="A2000" i="11"/>
  <c r="A1999" i="11"/>
  <c r="A1998" i="11"/>
  <c r="A1997" i="11"/>
  <c r="A1996" i="11"/>
  <c r="A1995" i="11"/>
  <c r="A1994" i="11"/>
  <c r="A1993" i="11"/>
  <c r="A1992" i="11"/>
  <c r="A1991" i="11"/>
  <c r="A1990" i="11"/>
  <c r="A1989" i="11"/>
  <c r="A1988" i="11"/>
  <c r="A1987" i="11"/>
  <c r="A1986" i="11"/>
  <c r="A1985" i="11"/>
  <c r="A1984" i="11"/>
  <c r="A1983" i="11"/>
  <c r="A1982" i="11"/>
  <c r="A1981" i="11"/>
  <c r="A1980" i="11"/>
  <c r="A1979" i="11"/>
  <c r="A1978" i="11"/>
  <c r="A1977" i="11"/>
  <c r="A1976" i="11"/>
  <c r="A1975" i="11"/>
  <c r="A1974" i="11"/>
  <c r="A1973" i="11"/>
  <c r="A1972" i="11"/>
  <c r="A1971" i="11"/>
  <c r="A1970" i="11"/>
  <c r="A1969" i="11"/>
  <c r="A1968" i="11"/>
  <c r="A1967" i="11"/>
  <c r="A1966" i="11"/>
  <c r="A1965" i="11"/>
  <c r="A1964" i="11"/>
  <c r="A1963" i="11"/>
  <c r="A1962" i="11"/>
  <c r="A1961" i="11"/>
  <c r="A1960" i="11"/>
  <c r="A1959" i="11"/>
  <c r="A1958" i="11"/>
  <c r="A1957" i="11"/>
  <c r="A1956" i="11"/>
  <c r="A1955" i="11"/>
  <c r="A1954" i="11"/>
  <c r="A1953" i="11"/>
  <c r="A1952" i="11"/>
  <c r="A1951" i="11"/>
  <c r="A1950" i="11"/>
  <c r="A1949" i="11"/>
  <c r="A1948" i="11"/>
  <c r="A1947" i="11"/>
  <c r="A1946" i="11"/>
  <c r="A1945" i="11"/>
  <c r="A1944" i="11"/>
  <c r="A1943" i="11"/>
  <c r="A1942" i="11"/>
  <c r="A1941" i="11"/>
  <c r="A1940" i="11"/>
  <c r="A1939" i="11"/>
  <c r="A1938" i="11"/>
  <c r="A1937" i="11"/>
  <c r="A1936" i="11"/>
  <c r="A1935" i="11"/>
  <c r="A1934" i="11"/>
  <c r="A1933" i="11"/>
  <c r="A1932" i="11"/>
  <c r="A1931" i="11"/>
  <c r="A1930" i="11"/>
  <c r="A1929" i="11"/>
  <c r="A1928" i="11"/>
  <c r="A1927" i="11"/>
  <c r="A1926" i="11"/>
  <c r="A1925" i="11"/>
  <c r="A1924" i="11"/>
  <c r="A1923" i="11"/>
  <c r="A1922" i="11"/>
  <c r="A1921" i="11"/>
  <c r="A1920" i="11"/>
  <c r="A1919" i="11"/>
  <c r="A1918" i="11"/>
  <c r="A1917" i="11"/>
  <c r="A1916" i="11"/>
  <c r="A1915" i="11"/>
  <c r="A1914" i="11"/>
  <c r="A1913" i="11"/>
  <c r="A1912" i="11"/>
  <c r="A1911" i="11"/>
  <c r="A1910" i="11"/>
  <c r="A1909" i="11"/>
  <c r="A1908" i="11"/>
  <c r="A1907" i="11"/>
  <c r="A1906" i="11"/>
  <c r="A1905" i="11"/>
  <c r="A1904" i="11"/>
  <c r="A1903" i="11"/>
  <c r="A1902" i="11"/>
  <c r="A1901" i="11"/>
  <c r="A1900" i="11"/>
  <c r="A1899" i="11"/>
  <c r="A1898" i="11"/>
  <c r="A1897" i="11"/>
  <c r="A1896" i="11"/>
  <c r="A1895" i="11"/>
  <c r="A1894" i="11"/>
  <c r="A1893" i="11"/>
  <c r="A1892" i="11"/>
  <c r="A1891" i="11"/>
  <c r="A1890" i="11"/>
  <c r="A1889" i="11"/>
  <c r="A1888" i="11"/>
  <c r="A1887" i="11"/>
  <c r="A1886" i="11"/>
  <c r="A1885" i="11"/>
  <c r="A1884" i="11"/>
  <c r="A1883" i="11"/>
  <c r="A1882" i="11"/>
  <c r="A1881" i="11"/>
  <c r="A1880" i="11"/>
  <c r="A1879" i="11"/>
  <c r="A1878" i="11"/>
  <c r="A1877" i="11"/>
  <c r="A1876" i="11"/>
  <c r="A1875" i="11"/>
  <c r="A1874" i="11"/>
  <c r="A1873" i="11"/>
  <c r="A1872" i="11"/>
  <c r="A1871" i="11"/>
  <c r="A1870" i="11"/>
  <c r="A1869" i="11"/>
  <c r="A1868" i="11"/>
  <c r="A1867" i="11"/>
  <c r="A1866" i="11"/>
  <c r="A1865" i="11"/>
  <c r="A1864" i="11"/>
  <c r="A1863" i="11"/>
  <c r="A1862" i="11"/>
  <c r="A1861" i="11"/>
  <c r="A1860" i="11"/>
  <c r="A1859" i="11"/>
  <c r="A1858" i="11"/>
  <c r="A1857" i="11"/>
  <c r="A1856" i="11"/>
  <c r="A1855" i="11"/>
  <c r="A1854" i="11"/>
  <c r="A1853" i="11"/>
  <c r="A1852" i="11"/>
  <c r="A1851" i="11"/>
  <c r="A1850" i="11"/>
  <c r="A1849" i="11"/>
  <c r="A1848" i="11"/>
  <c r="A1847" i="11"/>
  <c r="A1846" i="11"/>
  <c r="A1845" i="11"/>
  <c r="A1844" i="11"/>
  <c r="A1843" i="11"/>
  <c r="A1842" i="11"/>
  <c r="A1841" i="11"/>
  <c r="A1840" i="11"/>
  <c r="A1839" i="11"/>
  <c r="A1838" i="11"/>
  <c r="A1837" i="11"/>
  <c r="A1836" i="11"/>
  <c r="A1835" i="11"/>
  <c r="A1834" i="11"/>
  <c r="A1833" i="11"/>
  <c r="A1832" i="11"/>
  <c r="A1831" i="11"/>
  <c r="A1830" i="11"/>
  <c r="A1829" i="11"/>
  <c r="A1828" i="11"/>
  <c r="A1827" i="11"/>
  <c r="A1826" i="11"/>
  <c r="A1825" i="11"/>
  <c r="A1824" i="11"/>
  <c r="A1823" i="11"/>
  <c r="A1822" i="11"/>
  <c r="A1821" i="11"/>
  <c r="A1820" i="11"/>
  <c r="A1819" i="11"/>
  <c r="A1818" i="11"/>
  <c r="A1817" i="11"/>
  <c r="A1816" i="11"/>
  <c r="A1815" i="11"/>
  <c r="A1814" i="11"/>
  <c r="A1813" i="11"/>
  <c r="A1812" i="11"/>
  <c r="A1811" i="11"/>
  <c r="A1810" i="11"/>
  <c r="A1809" i="11"/>
  <c r="A1808" i="11"/>
  <c r="A1807" i="11"/>
  <c r="A1806" i="11"/>
  <c r="A1805" i="11"/>
  <c r="A1804" i="11"/>
  <c r="A1803" i="11"/>
  <c r="A1802" i="11"/>
  <c r="A1801" i="11"/>
  <c r="A1800" i="11"/>
  <c r="A1799" i="11"/>
  <c r="A1798" i="11"/>
  <c r="A1797" i="11"/>
  <c r="A1796" i="11"/>
  <c r="A1795" i="11"/>
  <c r="A1794" i="11"/>
  <c r="A1793" i="11"/>
  <c r="A1792" i="11"/>
  <c r="A1791" i="11"/>
  <c r="A1790" i="11"/>
  <c r="A1789" i="11"/>
  <c r="A1788" i="11"/>
  <c r="A1787" i="11"/>
  <c r="A1786" i="11"/>
  <c r="A1785" i="11"/>
  <c r="A1784" i="11"/>
  <c r="A1783" i="11"/>
  <c r="A1782" i="11"/>
  <c r="A1781" i="11"/>
  <c r="A1780" i="11"/>
  <c r="A1779" i="11"/>
  <c r="A1778" i="11"/>
  <c r="A1777" i="11"/>
  <c r="A1776" i="11"/>
  <c r="A1775" i="11"/>
  <c r="A1774" i="11"/>
  <c r="A1773" i="11"/>
  <c r="A1772" i="11"/>
  <c r="A1771" i="11"/>
  <c r="A1770" i="11"/>
  <c r="A1769" i="11"/>
  <c r="A1768" i="11"/>
  <c r="A1767" i="11"/>
  <c r="A1766" i="11"/>
  <c r="A1765" i="11"/>
  <c r="A1764" i="11"/>
  <c r="A1763" i="11"/>
  <c r="A1762" i="11"/>
  <c r="A1761" i="11"/>
  <c r="A1760" i="11"/>
  <c r="A1759" i="11"/>
  <c r="A1758" i="11"/>
  <c r="A1757" i="11"/>
  <c r="A1756" i="11"/>
  <c r="A1755" i="11"/>
  <c r="A1754" i="11"/>
  <c r="A1753" i="11"/>
  <c r="A1752" i="11"/>
  <c r="A1751" i="11"/>
  <c r="A1750" i="11"/>
  <c r="A1749" i="11"/>
  <c r="A1748" i="11"/>
  <c r="A1747" i="11"/>
  <c r="A1746" i="11"/>
  <c r="A1745" i="11"/>
  <c r="A1744" i="11"/>
  <c r="A1743" i="11"/>
  <c r="A1742" i="11"/>
  <c r="A1741" i="11"/>
  <c r="A1740" i="11"/>
  <c r="A1739" i="11"/>
  <c r="A1738" i="11"/>
  <c r="A1737" i="11"/>
  <c r="A1736" i="11"/>
  <c r="A1735" i="11"/>
  <c r="A1734" i="11"/>
  <c r="A1733" i="11"/>
  <c r="A1732" i="11"/>
  <c r="A1731" i="11"/>
  <c r="A1730" i="11"/>
  <c r="A1729" i="11"/>
  <c r="A1728" i="11"/>
  <c r="A1727" i="11"/>
  <c r="A1726" i="11"/>
  <c r="A1725" i="11"/>
  <c r="A1724" i="11"/>
  <c r="A1723" i="11"/>
  <c r="A1722" i="11"/>
  <c r="A1721" i="11"/>
  <c r="A1720" i="11"/>
  <c r="A1719" i="11"/>
  <c r="A1718" i="11"/>
  <c r="A1717" i="11"/>
  <c r="A1716" i="11"/>
  <c r="A1715" i="11"/>
  <c r="A1714" i="11"/>
  <c r="A1713" i="11"/>
  <c r="A1712" i="11"/>
  <c r="A1711" i="11"/>
  <c r="A1710" i="11"/>
  <c r="A1709" i="11"/>
  <c r="A1708" i="11"/>
  <c r="A1707" i="11"/>
  <c r="A1706" i="11"/>
  <c r="A1705" i="11"/>
  <c r="A1704" i="11"/>
  <c r="A1703" i="11"/>
  <c r="A1702" i="11"/>
  <c r="A1701" i="11"/>
  <c r="A1700" i="11"/>
  <c r="A1699" i="11"/>
  <c r="A1698" i="11"/>
  <c r="A1697" i="11"/>
  <c r="A1696" i="11"/>
  <c r="A1695" i="11"/>
  <c r="A1694" i="11"/>
  <c r="A1693" i="11"/>
  <c r="A1692" i="11"/>
  <c r="A1691" i="11"/>
  <c r="A1690" i="11"/>
  <c r="A1689" i="11"/>
  <c r="A1688" i="11"/>
  <c r="A1687" i="11"/>
  <c r="A1686" i="11"/>
  <c r="A1685" i="11"/>
  <c r="A1684" i="11"/>
  <c r="A1683" i="11"/>
  <c r="A1682" i="11"/>
  <c r="A1681" i="11"/>
  <c r="A1680" i="11"/>
  <c r="A1679" i="11"/>
  <c r="A1678" i="11"/>
  <c r="A1677" i="11"/>
  <c r="A1676" i="11"/>
  <c r="A1675" i="11"/>
  <c r="A1674" i="11"/>
  <c r="A1673" i="11"/>
  <c r="A1672" i="11"/>
  <c r="A1671" i="11"/>
  <c r="A1670" i="11"/>
  <c r="A1669" i="11"/>
  <c r="A1668" i="11"/>
  <c r="A1667" i="11"/>
  <c r="A1666" i="11"/>
  <c r="A1665" i="11"/>
  <c r="A1664" i="11"/>
  <c r="A1663" i="11"/>
  <c r="A1662" i="11"/>
  <c r="A1661" i="11"/>
  <c r="A1660" i="11"/>
  <c r="A1659" i="11"/>
  <c r="A1658" i="11"/>
  <c r="A1657" i="11"/>
  <c r="A1656" i="11"/>
  <c r="A1655" i="11"/>
  <c r="A1654" i="11"/>
  <c r="A1653" i="11"/>
  <c r="A1652" i="11"/>
  <c r="A1651" i="11"/>
  <c r="A1650" i="11"/>
  <c r="A1649" i="11"/>
  <c r="A1648" i="11"/>
  <c r="A1647" i="11"/>
  <c r="A1646" i="11"/>
  <c r="A1645" i="11"/>
  <c r="A1644" i="11"/>
  <c r="A1643" i="11"/>
  <c r="A1642" i="11"/>
  <c r="A1641" i="11"/>
  <c r="A1640" i="11"/>
  <c r="A1639" i="11"/>
  <c r="A1638" i="11"/>
  <c r="A1637" i="11"/>
  <c r="A1636" i="11"/>
  <c r="A1635" i="11"/>
  <c r="A1634" i="11"/>
  <c r="A1633" i="11"/>
  <c r="A1632" i="11"/>
  <c r="A1631" i="11"/>
  <c r="A1630" i="11"/>
  <c r="A1629" i="11"/>
  <c r="A1628" i="11"/>
  <c r="A1627" i="11"/>
  <c r="A1626" i="11"/>
  <c r="A1625" i="11"/>
  <c r="A1624" i="11"/>
  <c r="A1623" i="11"/>
  <c r="A1622" i="11"/>
  <c r="A1621" i="11"/>
  <c r="A1620" i="11"/>
  <c r="A1619" i="11"/>
  <c r="A1618" i="11"/>
  <c r="A1617" i="11"/>
  <c r="A1616" i="11"/>
  <c r="A1615" i="11"/>
  <c r="A1614" i="11"/>
  <c r="A1613" i="11"/>
  <c r="A1612" i="11"/>
  <c r="A1611" i="11"/>
  <c r="A1610" i="11"/>
  <c r="A1609" i="11"/>
  <c r="A1608" i="11"/>
  <c r="A1607" i="11"/>
  <c r="A1606" i="11"/>
  <c r="A1605" i="11"/>
  <c r="A1604" i="11"/>
  <c r="A1603" i="11"/>
  <c r="A1602" i="11"/>
  <c r="A1601" i="11"/>
  <c r="A1600" i="11"/>
  <c r="A1599" i="11"/>
  <c r="A1598" i="11"/>
  <c r="A1597" i="11"/>
  <c r="A1596" i="11"/>
  <c r="A1595" i="11"/>
  <c r="A1594" i="11"/>
  <c r="A1593" i="11"/>
  <c r="A1592" i="11"/>
  <c r="A1591" i="11"/>
  <c r="A1590" i="11"/>
  <c r="A1589" i="11"/>
  <c r="A1583" i="11"/>
  <c r="A1582" i="11"/>
  <c r="A1581" i="11"/>
  <c r="A1580" i="11"/>
  <c r="A1579" i="11"/>
  <c r="A1578" i="11"/>
  <c r="A1577" i="11"/>
  <c r="A1576" i="11"/>
  <c r="A1575" i="11"/>
  <c r="A1574" i="11"/>
  <c r="A1573" i="11"/>
  <c r="A1572" i="11"/>
  <c r="A1571" i="11"/>
  <c r="A1570" i="11"/>
  <c r="A1569" i="11"/>
  <c r="A1568" i="11"/>
  <c r="A1567" i="11"/>
  <c r="A1566" i="11"/>
  <c r="A1565" i="11"/>
  <c r="A1564" i="11"/>
  <c r="A1563" i="11"/>
  <c r="A1562" i="11"/>
  <c r="A1561" i="11"/>
  <c r="A1560" i="11"/>
  <c r="A1559" i="11"/>
  <c r="A1558" i="11"/>
  <c r="A1557" i="11"/>
  <c r="A1556" i="11"/>
  <c r="A1555" i="11"/>
  <c r="A1554" i="11"/>
  <c r="A1553" i="11"/>
  <c r="A1552" i="11"/>
  <c r="A1551" i="11"/>
  <c r="A1493" i="11"/>
  <c r="A1488" i="11"/>
  <c r="A1487" i="11"/>
  <c r="A1486" i="11"/>
  <c r="A1485" i="11"/>
  <c r="A1484" i="11"/>
  <c r="A1483" i="11"/>
  <c r="A1482" i="11"/>
  <c r="A1481" i="11"/>
  <c r="A1480" i="11"/>
  <c r="A1479" i="11"/>
  <c r="A1478" i="11"/>
  <c r="A1477" i="11"/>
  <c r="A1476" i="11"/>
  <c r="A1475" i="11"/>
  <c r="A1474" i="11"/>
  <c r="A1473" i="11"/>
  <c r="A1472" i="11"/>
  <c r="A1471" i="11"/>
  <c r="A1470" i="11"/>
  <c r="A1469" i="11"/>
  <c r="A1468" i="11"/>
  <c r="A1467" i="11"/>
  <c r="A1466" i="11"/>
  <c r="A1465" i="11"/>
  <c r="A1464" i="11"/>
  <c r="A1463" i="11"/>
  <c r="A1462" i="11"/>
  <c r="A1461" i="11"/>
  <c r="A1460" i="11"/>
  <c r="A1459" i="11"/>
  <c r="A1458" i="11"/>
  <c r="A1457" i="11"/>
  <c r="A1456" i="11"/>
  <c r="A1455" i="11"/>
  <c r="A1454" i="11"/>
  <c r="A1453" i="11"/>
  <c r="A1452" i="11"/>
  <c r="A1451" i="11"/>
  <c r="A1450" i="11"/>
  <c r="A1449" i="11"/>
  <c r="A1448" i="11"/>
  <c r="A1447" i="11"/>
  <c r="A1446" i="11"/>
  <c r="A1445" i="11"/>
  <c r="A1444" i="11"/>
  <c r="A1443" i="11"/>
  <c r="A1442" i="11"/>
  <c r="A1441" i="11"/>
  <c r="A1440" i="11"/>
  <c r="A1439" i="11"/>
  <c r="A1438" i="11"/>
  <c r="A1437" i="11"/>
  <c r="A1436" i="11"/>
  <c r="A1435" i="11"/>
  <c r="A1434" i="11"/>
  <c r="A1433" i="11"/>
  <c r="A1432" i="11"/>
  <c r="A1431" i="11"/>
  <c r="A1430" i="11"/>
  <c r="A1429" i="11"/>
  <c r="A1428" i="11"/>
  <c r="A1427" i="11"/>
  <c r="A1426" i="11"/>
  <c r="A1425" i="11"/>
  <c r="A1424" i="11"/>
  <c r="A1423" i="11"/>
  <c r="A1422" i="11"/>
  <c r="A1421" i="11"/>
  <c r="A1420" i="11"/>
  <c r="A1419" i="11"/>
  <c r="A1418" i="11"/>
  <c r="A1417" i="11"/>
  <c r="A1416" i="11"/>
  <c r="A1415" i="11"/>
  <c r="A1414" i="11"/>
  <c r="A1413" i="11"/>
  <c r="A1412" i="11"/>
  <c r="A1411" i="11"/>
  <c r="A1410" i="11"/>
  <c r="A1409" i="11"/>
  <c r="A1408" i="11"/>
  <c r="A1407" i="11"/>
  <c r="A1406" i="11"/>
  <c r="A1405" i="11"/>
  <c r="A1404" i="11"/>
  <c r="A1403" i="11"/>
  <c r="A1402" i="11"/>
  <c r="A1401" i="11"/>
  <c r="A1400" i="11"/>
  <c r="A1399" i="11"/>
  <c r="A1398" i="11"/>
  <c r="A1397" i="11"/>
  <c r="A1396" i="11"/>
  <c r="A1395" i="11"/>
  <c r="A1394" i="11"/>
  <c r="A1393" i="11"/>
  <c r="A1392" i="11"/>
  <c r="A1391" i="11"/>
  <c r="A1390" i="11"/>
  <c r="A1389" i="11"/>
  <c r="A1388" i="11"/>
  <c r="A1387" i="11"/>
  <c r="A1386" i="11"/>
  <c r="A1385" i="11"/>
  <c r="A1384" i="11"/>
  <c r="A1383" i="11"/>
  <c r="A1382" i="11"/>
  <c r="A1381" i="11"/>
  <c r="A1380" i="11"/>
  <c r="A1379" i="11"/>
  <c r="A1378" i="11"/>
  <c r="A1377" i="11"/>
  <c r="A1376" i="11"/>
  <c r="A1375" i="11"/>
  <c r="A1374" i="11"/>
  <c r="A1373" i="11"/>
  <c r="A1372" i="11"/>
  <c r="A1371" i="11"/>
  <c r="A1370" i="11"/>
  <c r="A1369" i="11"/>
  <c r="A1368" i="11"/>
  <c r="A1367" i="11"/>
  <c r="A1366" i="11"/>
  <c r="A1365" i="11"/>
  <c r="A1364" i="11"/>
  <c r="A1363" i="11"/>
  <c r="A1362" i="11"/>
  <c r="A1361" i="11"/>
  <c r="A1360" i="11"/>
  <c r="A1359" i="11"/>
  <c r="A1358" i="11"/>
  <c r="A1357" i="11"/>
  <c r="A1356" i="11"/>
  <c r="A1355" i="11"/>
  <c r="A1354" i="11"/>
  <c r="A1353" i="11"/>
  <c r="A815"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70" i="11"/>
  <c r="A669" i="11"/>
  <c r="A668" i="11"/>
  <c r="A667" i="11"/>
  <c r="A666" i="11"/>
  <c r="A665" i="11"/>
  <c r="A664" i="11"/>
  <c r="A663" i="11"/>
  <c r="A4" i="11"/>
  <c r="A2" i="11"/>
  <c r="A1" i="11"/>
  <c r="N25" i="10"/>
  <c r="M25" i="10"/>
  <c r="L25" i="10"/>
  <c r="K25" i="10"/>
  <c r="J25" i="10"/>
  <c r="I25" i="10"/>
  <c r="H25" i="10"/>
  <c r="G25" i="10"/>
  <c r="F25" i="10"/>
  <c r="E25" i="10"/>
  <c r="D25" i="10"/>
  <c r="C25" i="10"/>
  <c r="O24" i="10"/>
  <c r="O23" i="10"/>
  <c r="O22" i="10"/>
  <c r="O21" i="10"/>
  <c r="O20" i="10"/>
  <c r="O19" i="10"/>
  <c r="O18" i="10"/>
  <c r="O17" i="10"/>
  <c r="N15" i="10"/>
  <c r="M15" i="10"/>
  <c r="L15" i="10"/>
  <c r="K15" i="10"/>
  <c r="J15" i="10"/>
  <c r="I15" i="10"/>
  <c r="H15" i="10"/>
  <c r="G15" i="10"/>
  <c r="F15" i="10"/>
  <c r="E15" i="10"/>
  <c r="D15" i="10"/>
  <c r="C15" i="10"/>
  <c r="O14" i="10"/>
  <c r="O13" i="10"/>
  <c r="O12" i="10"/>
  <c r="O11" i="10"/>
  <c r="O10" i="10"/>
  <c r="O9" i="10"/>
  <c r="O8" i="10"/>
  <c r="O7" i="10"/>
  <c r="C5" i="10"/>
  <c r="A2" i="10"/>
  <c r="A1" i="10"/>
  <c r="E58" i="9"/>
  <c r="A2" i="9"/>
  <c r="A1" i="9"/>
  <c r="D95" i="8"/>
  <c r="A2" i="8"/>
  <c r="A1" i="8"/>
  <c r="N39" i="7"/>
  <c r="M39" i="7"/>
  <c r="L39" i="7"/>
  <c r="K39" i="7"/>
  <c r="J39" i="7"/>
  <c r="I39" i="7"/>
  <c r="H39" i="7"/>
  <c r="G39" i="7"/>
  <c r="F39" i="7"/>
  <c r="E39" i="7"/>
  <c r="D39" i="7"/>
  <c r="C39" i="7"/>
  <c r="N38" i="7"/>
  <c r="M38" i="7"/>
  <c r="L38" i="7"/>
  <c r="K38" i="7"/>
  <c r="J38" i="7"/>
  <c r="I38" i="7"/>
  <c r="H38" i="7"/>
  <c r="G38" i="7"/>
  <c r="F38" i="7"/>
  <c r="E38" i="7"/>
  <c r="D38" i="7"/>
  <c r="C38" i="7"/>
  <c r="N37" i="7"/>
  <c r="M37" i="7"/>
  <c r="L37" i="7"/>
  <c r="K37" i="7"/>
  <c r="J37" i="7"/>
  <c r="I37" i="7"/>
  <c r="H37" i="7"/>
  <c r="G37" i="7"/>
  <c r="F37" i="7"/>
  <c r="E37" i="7"/>
  <c r="D37" i="7"/>
  <c r="C37" i="7"/>
  <c r="N36" i="7"/>
  <c r="M36" i="7"/>
  <c r="L36" i="7"/>
  <c r="K36" i="7"/>
  <c r="J36" i="7"/>
  <c r="I36" i="7"/>
  <c r="H36" i="7"/>
  <c r="G36" i="7"/>
  <c r="F36" i="7"/>
  <c r="E36" i="7"/>
  <c r="D36" i="7"/>
  <c r="C36" i="7"/>
  <c r="N35" i="7"/>
  <c r="M35" i="7"/>
  <c r="L35" i="7"/>
  <c r="K35" i="7"/>
  <c r="J35" i="7"/>
  <c r="I35" i="7"/>
  <c r="H35" i="7"/>
  <c r="G35" i="7"/>
  <c r="F35" i="7"/>
  <c r="E35" i="7"/>
  <c r="D35" i="7"/>
  <c r="C35" i="7"/>
  <c r="N34" i="7"/>
  <c r="M34" i="7"/>
  <c r="L34" i="7"/>
  <c r="K34" i="7"/>
  <c r="J34" i="7"/>
  <c r="I34" i="7"/>
  <c r="H34" i="7"/>
  <c r="G34" i="7"/>
  <c r="F34" i="7"/>
  <c r="E34" i="7"/>
  <c r="D34" i="7"/>
  <c r="C34" i="7"/>
  <c r="N33" i="7"/>
  <c r="M33" i="7"/>
  <c r="L33" i="7"/>
  <c r="K33" i="7"/>
  <c r="J33" i="7"/>
  <c r="I33" i="7"/>
  <c r="H33" i="7"/>
  <c r="G33" i="7"/>
  <c r="F33" i="7"/>
  <c r="E33" i="7"/>
  <c r="D33" i="7"/>
  <c r="C33" i="7"/>
  <c r="N32" i="7"/>
  <c r="M32" i="7"/>
  <c r="L32" i="7"/>
  <c r="K32" i="7"/>
  <c r="J32" i="7"/>
  <c r="I32" i="7"/>
  <c r="H32" i="7"/>
  <c r="G32" i="7"/>
  <c r="F32" i="7"/>
  <c r="E32" i="7"/>
  <c r="D32" i="7"/>
  <c r="C32" i="7"/>
  <c r="A2" i="7"/>
  <c r="A1" i="7"/>
  <c r="A2" i="6"/>
  <c r="A1" i="6"/>
  <c r="C36" i="5"/>
  <c r="D35" i="5"/>
  <c r="E35" i="5" s="1"/>
  <c r="D34" i="5"/>
  <c r="E34" i="5" s="1"/>
  <c r="D33" i="5"/>
  <c r="E33" i="5" s="1"/>
  <c r="D32" i="5"/>
  <c r="E32" i="5" s="1"/>
  <c r="D31" i="5"/>
  <c r="E31" i="5" s="1"/>
  <c r="D30" i="5"/>
  <c r="E30" i="5" s="1"/>
  <c r="D29" i="5"/>
  <c r="E29" i="5" s="1"/>
  <c r="D28" i="5"/>
  <c r="E28" i="5" s="1"/>
  <c r="D27" i="5"/>
  <c r="E27" i="5" s="1"/>
  <c r="D26" i="5"/>
  <c r="E26" i="5" s="1"/>
  <c r="D25" i="5"/>
  <c r="E25" i="5" s="1"/>
  <c r="D24" i="5"/>
  <c r="E24" i="5" s="1"/>
  <c r="D23" i="5"/>
  <c r="E23" i="5" s="1"/>
  <c r="D22" i="5"/>
  <c r="E22" i="5" s="1"/>
  <c r="D21" i="5"/>
  <c r="E21" i="5" s="1"/>
  <c r="D20" i="5"/>
  <c r="E20" i="5" s="1"/>
  <c r="D19" i="5"/>
  <c r="E19" i="5" s="1"/>
  <c r="A2" i="5"/>
  <c r="A1" i="5"/>
  <c r="R40" i="4"/>
  <c r="Q40" i="4"/>
  <c r="O25" i="4"/>
  <c r="Q49" i="4" s="1"/>
  <c r="O24" i="4"/>
  <c r="Q48" i="4" s="1"/>
  <c r="O23" i="4"/>
  <c r="N26" i="4"/>
  <c r="M26" i="4"/>
  <c r="L26" i="4"/>
  <c r="K26" i="4"/>
  <c r="J26" i="4"/>
  <c r="I26" i="4"/>
  <c r="H26" i="4"/>
  <c r="G26" i="4"/>
  <c r="F26" i="4"/>
  <c r="E22" i="4"/>
  <c r="E26" i="4" s="1"/>
  <c r="D22" i="4"/>
  <c r="D26" i="4" s="1"/>
  <c r="C22" i="4"/>
  <c r="O21" i="4"/>
  <c r="O20" i="4"/>
  <c r="O19" i="4"/>
  <c r="Q43" i="4" s="1"/>
  <c r="O18" i="4"/>
  <c r="N13" i="4"/>
  <c r="N14" i="4" s="1"/>
  <c r="M13" i="4"/>
  <c r="M14" i="4" s="1"/>
  <c r="L13" i="4"/>
  <c r="L14" i="4" s="1"/>
  <c r="K13" i="4"/>
  <c r="K14" i="4" s="1"/>
  <c r="J13" i="4"/>
  <c r="J14" i="4" s="1"/>
  <c r="I13" i="4"/>
  <c r="I14" i="4" s="1"/>
  <c r="H13" i="4"/>
  <c r="H14" i="4" s="1"/>
  <c r="G13" i="4"/>
  <c r="G14" i="4" s="1"/>
  <c r="F13" i="4"/>
  <c r="F14" i="4" s="1"/>
  <c r="E13" i="4"/>
  <c r="E14" i="4" s="1"/>
  <c r="D13" i="4"/>
  <c r="O12" i="4"/>
  <c r="Q36" i="4" s="1"/>
  <c r="O11" i="4"/>
  <c r="Q35" i="4" s="1"/>
  <c r="O10" i="4"/>
  <c r="O8" i="4"/>
  <c r="Q32" i="4" s="1"/>
  <c r="O7" i="4"/>
  <c r="A2" i="4"/>
  <c r="A1" i="4"/>
  <c r="F35" i="3"/>
  <c r="I34" i="3"/>
  <c r="I33" i="3"/>
  <c r="I32" i="3"/>
  <c r="I31" i="3"/>
  <c r="I30" i="3"/>
  <c r="I29" i="3"/>
  <c r="I28" i="3"/>
  <c r="I27" i="3"/>
  <c r="E25" i="3"/>
  <c r="N17" i="3"/>
  <c r="N16" i="3"/>
  <c r="N15" i="3"/>
  <c r="N14" i="3"/>
  <c r="C4" i="3"/>
  <c r="C4" i="6" s="1"/>
  <c r="A2" i="3"/>
  <c r="A1" i="3"/>
  <c r="B2" i="2"/>
  <c r="A2" i="2"/>
  <c r="B1" i="2"/>
  <c r="A1" i="2"/>
  <c r="D15" i="3" l="1"/>
  <c r="J30" i="3" a="1"/>
  <c r="J30" i="3" s="1"/>
  <c r="K30" i="3" s="1"/>
  <c r="J25" i="3" a="1"/>
  <c r="J25" i="3" s="1"/>
  <c r="J28" i="3" a="1"/>
  <c r="J28" i="3" s="1"/>
  <c r="K28" i="3" s="1"/>
  <c r="J31" i="3" a="1"/>
  <c r="J31" i="3" s="1"/>
  <c r="K31" i="3" s="1"/>
  <c r="J26" i="3" a="1"/>
  <c r="J26" i="3" s="1"/>
  <c r="K26" i="3" s="1"/>
  <c r="J29" i="3" a="1"/>
  <c r="J29" i="3" s="1"/>
  <c r="K29" i="3" s="1"/>
  <c r="J33" i="3" a="1"/>
  <c r="J33" i="3" s="1"/>
  <c r="K33" i="3" s="1"/>
  <c r="J27" i="3" a="1"/>
  <c r="J27" i="3" s="1"/>
  <c r="K27" i="3" s="1"/>
  <c r="J32" i="3" a="1"/>
  <c r="J32" i="3" s="1"/>
  <c r="K32" i="3" s="1"/>
  <c r="O15" i="10"/>
  <c r="O13" i="4"/>
  <c r="N18" i="3"/>
  <c r="O34" i="7"/>
  <c r="C28" i="4"/>
  <c r="D4" i="3"/>
  <c r="D4" i="10" s="1"/>
  <c r="C4" i="4"/>
  <c r="O38" i="7"/>
  <c r="O37" i="7"/>
  <c r="K34" i="3"/>
  <c r="O22" i="4"/>
  <c r="O36" i="7"/>
  <c r="O25" i="10"/>
  <c r="P1" i="11"/>
  <c r="P1" i="13" s="1"/>
  <c r="P1" i="14" s="1"/>
  <c r="I18" i="3"/>
  <c r="I25" i="3"/>
  <c r="I35" i="3" s="1"/>
  <c r="D14" i="4"/>
  <c r="O14" i="4" s="1"/>
  <c r="E35" i="3"/>
  <c r="C5" i="3" s="1"/>
  <c r="C5" i="6" s="1"/>
  <c r="C26" i="4"/>
  <c r="O26" i="4" s="1"/>
  <c r="A2" i="12"/>
  <c r="C4" i="10"/>
  <c r="C4" i="7"/>
  <c r="O33" i="7"/>
  <c r="O32" i="7"/>
  <c r="O39" i="7"/>
  <c r="O35" i="7"/>
  <c r="D4" i="4" l="1"/>
  <c r="D28" i="4"/>
  <c r="D4" i="6"/>
  <c r="D4" i="7"/>
  <c r="E4" i="3"/>
  <c r="E28" i="4" s="1"/>
  <c r="J35" i="3"/>
  <c r="K25" i="3"/>
  <c r="K35" i="3" s="1"/>
  <c r="F4" i="3" l="1"/>
  <c r="F4" i="10" s="1"/>
  <c r="E4" i="7"/>
  <c r="E4" i="4"/>
  <c r="E4" i="10"/>
  <c r="E4" i="6"/>
  <c r="G4" i="3" l="1"/>
  <c r="G4" i="10" s="1"/>
  <c r="F4" i="4"/>
  <c r="F28" i="4"/>
  <c r="F4" i="7"/>
  <c r="F4" i="6"/>
  <c r="H4" i="3" l="1"/>
  <c r="H4" i="10" s="1"/>
  <c r="G4" i="6"/>
  <c r="G4" i="7"/>
  <c r="G28" i="4"/>
  <c r="G4" i="4"/>
  <c r="H4" i="4" l="1"/>
  <c r="I4" i="3"/>
  <c r="I4" i="4" s="1"/>
  <c r="H4" i="6"/>
  <c r="H4" i="7"/>
  <c r="H28" i="4"/>
  <c r="J4" i="3" l="1"/>
  <c r="J4" i="4" s="1"/>
  <c r="I4" i="7"/>
  <c r="I4" i="6"/>
  <c r="I4" i="10"/>
  <c r="I28" i="4"/>
  <c r="K4" i="3" l="1"/>
  <c r="K4" i="6" s="1"/>
  <c r="J4" i="7"/>
  <c r="J28" i="4"/>
  <c r="J4" i="10"/>
  <c r="J4" i="6"/>
  <c r="K4" i="4" l="1"/>
  <c r="K28" i="4"/>
  <c r="K4" i="7"/>
  <c r="K4" i="10"/>
  <c r="L4" i="3"/>
  <c r="M4" i="3" s="1"/>
  <c r="L4" i="6" l="1"/>
  <c r="L4" i="4"/>
  <c r="L28" i="4"/>
  <c r="L4" i="7"/>
  <c r="L4" i="10"/>
  <c r="M4" i="10"/>
  <c r="M4" i="7"/>
  <c r="M4" i="6"/>
  <c r="M4" i="4"/>
  <c r="N4" i="3"/>
  <c r="M28" i="4"/>
  <c r="N4" i="10" l="1"/>
  <c r="N4" i="7"/>
  <c r="N4" i="4"/>
  <c r="N28" i="4"/>
  <c r="N4" i="6"/>
  <c r="F70" i="7" a="1"/>
  <c r="F70" i="7" s="1"/>
  <c r="F22" i="6" a="1"/>
  <c r="F22" i="6" s="1"/>
  <c r="H100" i="7" a="1"/>
  <c r="H100" i="7" s="1"/>
  <c r="D95" i="6" a="1"/>
  <c r="D95" i="6" s="1"/>
  <c r="E86" i="7" a="1"/>
  <c r="E86" i="7" s="1"/>
  <c r="F77" i="6" a="1"/>
  <c r="F77" i="6" s="1"/>
  <c r="G53" i="6" a="1"/>
  <c r="G53" i="6" s="1"/>
  <c r="G52" i="6" a="1"/>
  <c r="G52" i="6" s="1"/>
  <c r="G103" i="7" a="1"/>
  <c r="G103" i="7" s="1"/>
  <c r="G162" i="6" a="1"/>
  <c r="G162" i="6" s="1"/>
  <c r="F105" i="6" a="1"/>
  <c r="F105" i="6" s="1"/>
  <c r="F43" i="6" a="1"/>
  <c r="F43" i="6" s="1"/>
  <c r="D82" i="6" a="1"/>
  <c r="D82" i="6" s="1"/>
  <c r="D127" i="6" a="1"/>
  <c r="D127" i="6" s="1"/>
  <c r="H160" i="7" a="1"/>
  <c r="H160" i="7" s="1"/>
  <c r="E132" i="6" a="1"/>
  <c r="E132" i="6" s="1"/>
  <c r="G77" i="6" a="1"/>
  <c r="G77" i="6" s="1"/>
  <c r="K106" i="6" a="1"/>
  <c r="K106" i="6" s="1"/>
  <c r="E108" i="7" a="1"/>
  <c r="E108" i="7" s="1"/>
  <c r="G110" i="6" a="1"/>
  <c r="G110" i="6" s="1"/>
  <c r="E164" i="6" a="1"/>
  <c r="E164" i="6" s="1"/>
  <c r="H48" i="7" a="1"/>
  <c r="H48" i="7" s="1"/>
  <c r="G158" i="7" a="1"/>
  <c r="G158" i="7" s="1"/>
  <c r="F66" i="7" a="1"/>
  <c r="F66" i="7" s="1"/>
  <c r="G167" i="6" a="1"/>
  <c r="G167" i="6" s="1"/>
  <c r="E86" i="6" a="1"/>
  <c r="E86" i="6" s="1"/>
  <c r="E56" i="6" a="1"/>
  <c r="E56" i="6" s="1"/>
  <c r="H105" i="6" a="1"/>
  <c r="H105" i="6" s="1"/>
  <c r="F86" i="6" a="1"/>
  <c r="F86" i="6" s="1"/>
  <c r="H125" i="7" a="1"/>
  <c r="H125" i="7" s="1"/>
  <c r="H161" i="6" a="1"/>
  <c r="H161" i="6" s="1"/>
  <c r="H109" i="7" a="1"/>
  <c r="H109" i="7" s="1"/>
  <c r="F72" i="6" a="1"/>
  <c r="F72" i="6" s="1"/>
  <c r="G65" i="6" a="1"/>
  <c r="G65" i="6" s="1"/>
  <c r="G61" i="7" a="1"/>
  <c r="G61" i="7" s="1"/>
  <c r="E95" i="7" a="1"/>
  <c r="E95" i="7" s="1"/>
  <c r="G92" i="6" a="1"/>
  <c r="G92" i="6" s="1"/>
  <c r="E70" i="6" a="1"/>
  <c r="E70" i="6" s="1"/>
  <c r="G43" i="6" a="1"/>
  <c r="G43" i="6" s="1"/>
  <c r="H157" i="7" a="1"/>
  <c r="H157" i="7" s="1"/>
  <c r="H135" i="7" a="1"/>
  <c r="H135" i="7" s="1"/>
  <c r="H23" i="6" a="1"/>
  <c r="H23" i="6" s="1"/>
  <c r="H43" i="7" a="1"/>
  <c r="H43" i="7" s="1"/>
  <c r="F141" i="6" a="1"/>
  <c r="F141" i="6" s="1"/>
  <c r="F83" i="6" a="1"/>
  <c r="F83" i="6" s="1"/>
  <c r="F52" i="7" a="1"/>
  <c r="F52" i="7" s="1"/>
  <c r="E51" i="7" a="1"/>
  <c r="E51" i="7" s="1"/>
  <c r="F50" i="6" a="1"/>
  <c r="F50" i="6" s="1"/>
  <c r="F112" i="6" a="1"/>
  <c r="F112" i="6" s="1"/>
  <c r="E139" i="6" a="1"/>
  <c r="E139" i="6" s="1"/>
  <c r="H157" i="6" a="1"/>
  <c r="H157" i="6" s="1"/>
  <c r="G126" i="7" a="1"/>
  <c r="G126" i="7" s="1"/>
  <c r="E22" i="7" a="1"/>
  <c r="E22" i="7" s="1"/>
  <c r="H130" i="6" a="1"/>
  <c r="H130" i="6" s="1"/>
  <c r="H121" i="6" a="1"/>
  <c r="H121" i="6" s="1"/>
  <c r="E157" i="6" a="1"/>
  <c r="E157" i="6" s="1"/>
  <c r="G96" i="6" a="1"/>
  <c r="G96" i="6" s="1"/>
  <c r="J127" i="7" a="1"/>
  <c r="J127" i="7" s="1"/>
  <c r="F136" i="6" a="1"/>
  <c r="F136" i="6" s="1"/>
  <c r="H153" i="6" a="1"/>
  <c r="H153" i="6" s="1"/>
  <c r="F86" i="7" a="1"/>
  <c r="F86" i="7" s="1"/>
  <c r="G23" i="7" a="1"/>
  <c r="G23" i="7" s="1"/>
  <c r="E138" i="7" a="1"/>
  <c r="E138" i="7" s="1"/>
  <c r="F75" i="7" a="1"/>
  <c r="F75" i="7" s="1"/>
  <c r="H158" i="6" a="1"/>
  <c r="H158" i="6" s="1"/>
  <c r="H160" i="6" a="1"/>
  <c r="H160" i="6" s="1"/>
  <c r="G101" i="6" a="1"/>
  <c r="G101" i="6" s="1"/>
  <c r="G157" i="6" a="1"/>
  <c r="G157" i="6" s="1"/>
  <c r="F165" i="6" a="1"/>
  <c r="F165" i="6" s="1"/>
  <c r="H144" i="7" a="1"/>
  <c r="H144" i="7" s="1"/>
  <c r="E113" i="6" a="1"/>
  <c r="E113" i="6" s="1"/>
  <c r="H124" i="7" a="1"/>
  <c r="H124" i="7" s="1"/>
  <c r="H151" i="7" a="1"/>
  <c r="H151" i="7" s="1"/>
  <c r="H78" i="7" a="1"/>
  <c r="H78" i="7" s="1"/>
  <c r="H85" i="6" a="1"/>
  <c r="H85" i="6" s="1"/>
  <c r="E128" i="7" a="1"/>
  <c r="E128" i="7" s="1"/>
  <c r="G66" i="6" a="1"/>
  <c r="G66" i="6" s="1"/>
  <c r="F142" i="6" a="1"/>
  <c r="F142" i="6" s="1"/>
  <c r="J117" i="7" a="1"/>
  <c r="J117" i="7" s="1"/>
  <c r="K49" i="7" a="1"/>
  <c r="K49" i="7" s="1"/>
  <c r="E88" i="7" a="1"/>
  <c r="E88" i="7" s="1"/>
  <c r="F71" i="6" a="1"/>
  <c r="F71" i="6" s="1"/>
  <c r="I136" i="6" a="1"/>
  <c r="I136" i="6" s="1"/>
  <c r="I24" i="6" a="1"/>
  <c r="I24" i="6" s="1"/>
  <c r="H88" i="6" a="1"/>
  <c r="H88" i="6" s="1"/>
  <c r="G89" i="7" a="1"/>
  <c r="G89" i="7" s="1"/>
  <c r="J24" i="7" a="1"/>
  <c r="J24" i="7" s="1"/>
  <c r="J67" i="6" a="1"/>
  <c r="J67" i="6" s="1"/>
  <c r="I155" i="6" a="1"/>
  <c r="I155" i="6" s="1"/>
  <c r="I97" i="7" a="1"/>
  <c r="I97" i="7" s="1"/>
  <c r="E157" i="7" a="1"/>
  <c r="E157" i="7" s="1"/>
  <c r="H109" i="6" a="1"/>
  <c r="H109" i="6" s="1"/>
  <c r="I70" i="6" a="1"/>
  <c r="I70" i="6" s="1"/>
  <c r="J156" i="6" a="1"/>
  <c r="J156" i="6" s="1"/>
  <c r="K45" i="6" a="1"/>
  <c r="K45" i="6" s="1"/>
  <c r="I109" i="6" a="1"/>
  <c r="I109" i="6" s="1"/>
  <c r="G42" i="7" a="1"/>
  <c r="G42" i="7" s="1"/>
  <c r="F114" i="6" a="1"/>
  <c r="F114" i="6" s="1"/>
  <c r="H120" i="6" a="1"/>
  <c r="H120" i="6" s="1"/>
  <c r="J110" i="6" a="1"/>
  <c r="J110" i="6" s="1"/>
  <c r="J61" i="7" a="1"/>
  <c r="J61" i="7" s="1"/>
  <c r="J25" i="6" a="1"/>
  <c r="J25" i="6" s="1"/>
  <c r="F95" i="7" a="1"/>
  <c r="F95" i="7" s="1"/>
  <c r="H55" i="6" a="1"/>
  <c r="H55" i="6" s="1"/>
  <c r="F22" i="7" a="1"/>
  <c r="F22" i="7" s="1"/>
  <c r="H145" i="7" a="1"/>
  <c r="H145" i="7" s="1"/>
  <c r="J154" i="7" a="1"/>
  <c r="J154" i="7" s="1"/>
  <c r="I52" i="6" a="1"/>
  <c r="I52" i="6" s="1"/>
  <c r="G120" i="7" a="1"/>
  <c r="G120" i="7" s="1"/>
  <c r="E42" i="6" a="1"/>
  <c r="E42" i="6" s="1"/>
  <c r="I86" i="7" a="1"/>
  <c r="I86" i="7" s="1"/>
  <c r="H134" i="6" a="1"/>
  <c r="H134" i="6" s="1"/>
  <c r="I108" i="7" a="1"/>
  <c r="I108" i="7" s="1"/>
  <c r="J54" i="6" a="1"/>
  <c r="J54" i="6" s="1"/>
  <c r="J118" i="7" a="1"/>
  <c r="J118" i="7" s="1"/>
  <c r="K93" i="6" a="1"/>
  <c r="K93" i="6" s="1"/>
  <c r="I82" i="7" a="1"/>
  <c r="I82" i="7" s="1"/>
  <c r="I75" i="7" a="1"/>
  <c r="I75" i="7" s="1"/>
  <c r="F127" i="6" a="1"/>
  <c r="F127" i="6" s="1"/>
  <c r="F90" i="6" a="1"/>
  <c r="F90" i="6" s="1"/>
  <c r="K70" i="6" a="1"/>
  <c r="K70" i="6" s="1"/>
  <c r="J99" i="6" a="1"/>
  <c r="J99" i="6" s="1"/>
  <c r="I143" i="7" a="1"/>
  <c r="I143" i="7" s="1"/>
  <c r="I76" i="6" a="1"/>
  <c r="I76" i="6" s="1"/>
  <c r="I43" i="7" a="1"/>
  <c r="I43" i="7" s="1"/>
  <c r="I115" i="7" a="1"/>
  <c r="I115" i="7" s="1"/>
  <c r="K129" i="6" a="1"/>
  <c r="K129" i="6" s="1"/>
  <c r="J145" i="6" a="1"/>
  <c r="J145" i="6" s="1"/>
  <c r="G72" i="7" a="1"/>
  <c r="G72" i="7" s="1"/>
  <c r="I67" i="7" a="1"/>
  <c r="I67" i="7" s="1"/>
  <c r="I50" i="7" a="1"/>
  <c r="I50" i="7" s="1"/>
  <c r="J75" i="7" a="1"/>
  <c r="J75" i="7" s="1"/>
  <c r="I139" i="7" a="1"/>
  <c r="I139" i="7" s="1"/>
  <c r="J107" i="6" a="1"/>
  <c r="J107" i="6" s="1"/>
  <c r="J140" i="6" a="1"/>
  <c r="J140" i="6" s="1"/>
  <c r="I19" i="7" a="1"/>
  <c r="I19" i="7" s="1"/>
  <c r="K133" i="6" a="1"/>
  <c r="K133" i="6" s="1"/>
  <c r="I69" i="6" a="1"/>
  <c r="I69" i="6" s="1"/>
  <c r="F61" i="7" a="1"/>
  <c r="F61" i="7" s="1"/>
  <c r="I109" i="7" a="1"/>
  <c r="I109" i="7" s="1"/>
  <c r="F111" i="6" a="1"/>
  <c r="F111" i="6" s="1"/>
  <c r="H84" i="6" a="1"/>
  <c r="H84" i="6" s="1"/>
  <c r="E135" i="7" a="1"/>
  <c r="E135" i="7" s="1"/>
  <c r="H74" i="7" a="1"/>
  <c r="H74" i="7" s="1"/>
  <c r="H104" i="6" a="1"/>
  <c r="H104" i="6" s="1"/>
  <c r="H23" i="7" a="1"/>
  <c r="H23" i="7" s="1"/>
  <c r="E154" i="6" a="1"/>
  <c r="E154" i="6" s="1"/>
  <c r="G85" i="6" a="1"/>
  <c r="G85" i="6" s="1"/>
  <c r="G137" i="7" a="1"/>
  <c r="G137" i="7" s="1"/>
  <c r="E98" i="6" a="1"/>
  <c r="E98" i="6" s="1"/>
  <c r="G91" i="6" a="1"/>
  <c r="G91" i="6" s="1"/>
  <c r="F133" i="6" a="1"/>
  <c r="F133" i="6" s="1"/>
  <c r="F76" i="7" a="1"/>
  <c r="F76" i="7" s="1"/>
  <c r="E79" i="6" a="1"/>
  <c r="E79" i="6" s="1"/>
  <c r="F68" i="6" a="1"/>
  <c r="F68" i="6" s="1"/>
  <c r="F159" i="7" a="1"/>
  <c r="F159" i="7" s="1"/>
  <c r="D67" i="6" a="1"/>
  <c r="D67" i="6" s="1"/>
  <c r="F68" i="7" a="1"/>
  <c r="F68" i="7" s="1"/>
  <c r="G49" i="6" a="1"/>
  <c r="G49" i="6" s="1"/>
  <c r="G130" i="6" a="1"/>
  <c r="G130" i="6" s="1"/>
  <c r="H153" i="7" a="1"/>
  <c r="H153" i="7" s="1"/>
  <c r="H52" i="7" a="1"/>
  <c r="H52" i="7" s="1"/>
  <c r="G130" i="7" a="1"/>
  <c r="G130" i="7" s="1"/>
  <c r="F53" i="6" a="1"/>
  <c r="F53" i="6" s="1"/>
  <c r="G145" i="6" a="1"/>
  <c r="G145" i="6" s="1"/>
  <c r="H159" i="7" a="1"/>
  <c r="H159" i="7" s="1"/>
  <c r="G119" i="7" a="1"/>
  <c r="G119" i="7" s="1"/>
  <c r="G100" i="7" a="1"/>
  <c r="G100" i="7" s="1"/>
  <c r="G81" i="7" a="1"/>
  <c r="G81" i="7" s="1"/>
  <c r="E145" i="6" a="1"/>
  <c r="E145" i="6" s="1"/>
  <c r="E155" i="6" a="1"/>
  <c r="E155" i="6" s="1"/>
  <c r="G139" i="7" a="1"/>
  <c r="G139" i="7" s="1"/>
  <c r="H24" i="6" a="1"/>
  <c r="H24" i="6" s="1"/>
  <c r="F90" i="7" a="1"/>
  <c r="F90" i="7" s="1"/>
  <c r="H165" i="6" a="1"/>
  <c r="H165" i="6" s="1"/>
  <c r="D75" i="7" a="1"/>
  <c r="D75" i="7" s="1"/>
  <c r="H60" i="7" a="1"/>
  <c r="H60" i="7" s="1"/>
  <c r="D60" i="7" a="1"/>
  <c r="D60" i="7" s="1"/>
  <c r="E93" i="6" a="1"/>
  <c r="E93" i="6" s="1"/>
  <c r="H71" i="7" a="1"/>
  <c r="H71" i="7" s="1"/>
  <c r="F106" i="6" a="1"/>
  <c r="F106" i="6" s="1"/>
  <c r="E162" i="7" a="1"/>
  <c r="E162" i="7" s="1"/>
  <c r="G140" i="7" a="1"/>
  <c r="G140" i="7" s="1"/>
  <c r="I162" i="7" a="1"/>
  <c r="I162" i="7" s="1"/>
  <c r="D53" i="7" a="1"/>
  <c r="D53" i="7" s="1"/>
  <c r="G71" i="7" a="1"/>
  <c r="G71" i="7" s="1"/>
  <c r="F65" i="7" a="1"/>
  <c r="F65" i="7" s="1"/>
  <c r="H69" i="6" a="1"/>
  <c r="H69" i="6" s="1"/>
  <c r="H132" i="7" a="1"/>
  <c r="H132" i="7" s="1"/>
  <c r="G122" i="7" a="1"/>
  <c r="G122" i="7" s="1"/>
  <c r="F87" i="7" a="1"/>
  <c r="F87" i="7" s="1"/>
  <c r="H163" i="6" a="1"/>
  <c r="H163" i="6" s="1"/>
  <c r="I63" i="6" a="1"/>
  <c r="I63" i="6" s="1"/>
  <c r="L154" i="6" a="1"/>
  <c r="L154" i="6" s="1"/>
  <c r="J73" i="7" a="1"/>
  <c r="J73" i="7" s="1"/>
  <c r="H68" i="6" a="1"/>
  <c r="H68" i="6" s="1"/>
  <c r="J128" i="6" a="1"/>
  <c r="J128" i="6" s="1"/>
  <c r="J104" i="7" a="1"/>
  <c r="J104" i="7" s="1"/>
  <c r="H83" i="7" a="1"/>
  <c r="H83" i="7" s="1"/>
  <c r="K22" i="6" a="1"/>
  <c r="K22" i="6" s="1"/>
  <c r="J42" i="7" a="1"/>
  <c r="J42" i="7" s="1"/>
  <c r="J95" i="7" a="1"/>
  <c r="J95" i="7" s="1"/>
  <c r="H128" i="7" a="1"/>
  <c r="H128" i="7" s="1"/>
  <c r="K55" i="6" a="1"/>
  <c r="K55" i="6" s="1"/>
  <c r="I88" i="6" a="1"/>
  <c r="I88" i="6" s="1"/>
  <c r="J81" i="6" a="1"/>
  <c r="J81" i="6" s="1"/>
  <c r="K132" i="6" a="1"/>
  <c r="K132" i="6" s="1"/>
  <c r="I146" i="6" a="1"/>
  <c r="I146" i="6" s="1"/>
  <c r="J146" i="6" a="1"/>
  <c r="J146" i="6" s="1"/>
  <c r="K101" i="7" a="1"/>
  <c r="K101" i="7" s="1"/>
  <c r="I118" i="6" a="1"/>
  <c r="I118" i="6" s="1"/>
  <c r="K160" i="7" a="1"/>
  <c r="K160" i="7" s="1"/>
  <c r="K159" i="7" a="1"/>
  <c r="K159" i="7" s="1"/>
  <c r="G143" i="7" a="1"/>
  <c r="G143" i="7" s="1"/>
  <c r="G147" i="7" a="1"/>
  <c r="G147" i="7" s="1"/>
  <c r="I20" i="7" a="1"/>
  <c r="I20" i="7" s="1"/>
  <c r="J137" i="6" a="1"/>
  <c r="J137" i="6" s="1"/>
  <c r="I131" i="7" a="1"/>
  <c r="I131" i="7" s="1"/>
  <c r="I101" i="6" a="1"/>
  <c r="I101" i="6" s="1"/>
  <c r="H112" i="6" a="1"/>
  <c r="H112" i="6" s="1"/>
  <c r="J119" i="6" a="1"/>
  <c r="J119" i="6" s="1"/>
  <c r="G70" i="6" a="1"/>
  <c r="G70" i="6" s="1"/>
  <c r="D120" i="6" a="1"/>
  <c r="D120" i="6" s="1"/>
  <c r="H113" i="6" a="1"/>
  <c r="H113" i="6" s="1"/>
  <c r="H19" i="7" a="1"/>
  <c r="H19" i="7" s="1"/>
  <c r="E123" i="7" a="1"/>
  <c r="E123" i="7" s="1"/>
  <c r="G132" i="7" a="1"/>
  <c r="G132" i="7" s="1"/>
  <c r="F141" i="7" a="1"/>
  <c r="F141" i="7" s="1"/>
  <c r="F113" i="6" a="1"/>
  <c r="F113" i="6" s="1"/>
  <c r="G155" i="6" a="1"/>
  <c r="G155" i="6" s="1"/>
  <c r="F89" i="7" a="1"/>
  <c r="F89" i="7" s="1"/>
  <c r="H133" i="7" a="1"/>
  <c r="H133" i="7" s="1"/>
  <c r="H145" i="6" a="1"/>
  <c r="H145" i="6" s="1"/>
  <c r="H137" i="6" a="1"/>
  <c r="H137" i="6" s="1"/>
  <c r="E84" i="6" a="1"/>
  <c r="E84" i="6" s="1"/>
  <c r="F45" i="6" a="1"/>
  <c r="F45" i="6" s="1"/>
  <c r="G111" i="7" a="1"/>
  <c r="G111" i="7" s="1"/>
  <c r="H88" i="7" a="1"/>
  <c r="H88" i="7" s="1"/>
  <c r="J27" i="6" a="1"/>
  <c r="J27" i="6" s="1"/>
  <c r="J77" i="7" a="1"/>
  <c r="J77" i="7" s="1"/>
  <c r="H114" i="6" a="1"/>
  <c r="H114" i="6" s="1"/>
  <c r="G142" i="7" a="1"/>
  <c r="G142" i="7" s="1"/>
  <c r="J88" i="7" a="1"/>
  <c r="J88" i="7" s="1"/>
  <c r="I138" i="6" a="1"/>
  <c r="I138" i="6" s="1"/>
  <c r="H112" i="7" a="1"/>
  <c r="H112" i="7" s="1"/>
  <c r="H113" i="7" a="1"/>
  <c r="H113" i="7" s="1"/>
  <c r="I144" i="7" a="1"/>
  <c r="I144" i="7" s="1"/>
  <c r="I112" i="6" a="1"/>
  <c r="I112" i="6" s="1"/>
  <c r="I167" i="6" a="1"/>
  <c r="I167" i="6" s="1"/>
  <c r="I136" i="7" a="1"/>
  <c r="I136" i="7" s="1"/>
  <c r="I83" i="6" a="1"/>
  <c r="I83" i="6" s="1"/>
  <c r="G80" i="6" a="1"/>
  <c r="G80" i="6" s="1"/>
  <c r="H101" i="7" a="1"/>
  <c r="H101" i="7" s="1"/>
  <c r="J107" i="7" a="1"/>
  <c r="J107" i="7" s="1"/>
  <c r="E161" i="6" a="1"/>
  <c r="E161" i="6" s="1"/>
  <c r="H66" i="6" a="1"/>
  <c r="H66" i="6" s="1"/>
  <c r="J137" i="7" a="1"/>
  <c r="J137" i="7" s="1"/>
  <c r="D111" i="7" a="1"/>
  <c r="D111" i="7" s="1"/>
  <c r="F147" i="6" a="1"/>
  <c r="F147" i="6" s="1"/>
  <c r="I103" i="7" a="1"/>
  <c r="I103" i="7" s="1"/>
  <c r="K131" i="7" a="1"/>
  <c r="K131" i="7" s="1"/>
  <c r="F99" i="6" a="1"/>
  <c r="F99" i="6" s="1"/>
  <c r="K88" i="7" a="1"/>
  <c r="K88" i="7" s="1"/>
  <c r="F104" i="7" a="1"/>
  <c r="F104" i="7" s="1"/>
  <c r="F153" i="6" a="1"/>
  <c r="F153" i="6" s="1"/>
  <c r="K42" i="7" a="1"/>
  <c r="K42" i="7" s="1"/>
  <c r="I125" i="6" a="1"/>
  <c r="I125" i="6" s="1"/>
  <c r="I143" i="6" a="1"/>
  <c r="I143" i="6" s="1"/>
  <c r="J69" i="7" a="1"/>
  <c r="J69" i="7" s="1"/>
  <c r="E65" i="6" a="1"/>
  <c r="E65" i="6" s="1"/>
  <c r="E78" i="7" a="1"/>
  <c r="E78" i="7" s="1"/>
  <c r="I120" i="6" a="1"/>
  <c r="I120" i="6" s="1"/>
  <c r="F159" i="6" a="1"/>
  <c r="F159" i="6" s="1"/>
  <c r="L62" i="7" a="1"/>
  <c r="L62" i="7" s="1"/>
  <c r="E80" i="6" a="1"/>
  <c r="E80" i="6" s="1"/>
  <c r="J147" i="6" a="1"/>
  <c r="J147" i="6" s="1"/>
  <c r="J43" i="6" a="1"/>
  <c r="J43" i="6" s="1"/>
  <c r="I104" i="6" a="1"/>
  <c r="I104" i="6" s="1"/>
  <c r="H62" i="7" a="1"/>
  <c r="H62" i="7" s="1"/>
  <c r="I119" i="7" a="1"/>
  <c r="I119" i="7" s="1"/>
  <c r="K161" i="7" a="1"/>
  <c r="K161" i="7" s="1"/>
  <c r="I51" i="6" a="1"/>
  <c r="I51" i="6" s="1"/>
  <c r="J89" i="6" a="1"/>
  <c r="J89" i="6" s="1"/>
  <c r="H92" i="6" a="1"/>
  <c r="H92" i="6" s="1"/>
  <c r="K82" i="6" a="1"/>
  <c r="K82" i="6" s="1"/>
  <c r="I105" i="7" a="1"/>
  <c r="I105" i="7" s="1"/>
  <c r="J161" i="7" a="1"/>
  <c r="J161" i="7" s="1"/>
  <c r="I112" i="7" a="1"/>
  <c r="I112" i="7" s="1"/>
  <c r="I118" i="7" a="1"/>
  <c r="I118" i="7" s="1"/>
  <c r="J125" i="7" a="1"/>
  <c r="J125" i="7" s="1"/>
  <c r="G50" i="7" a="1"/>
  <c r="G50" i="7" s="1"/>
  <c r="K98" i="6" a="1"/>
  <c r="K98" i="6" s="1"/>
  <c r="I77" i="7" a="1"/>
  <c r="I77" i="7" s="1"/>
  <c r="L75" i="7" a="1"/>
  <c r="L75" i="7" s="1"/>
  <c r="I133" i="7" a="1"/>
  <c r="I133" i="7" s="1"/>
  <c r="I44" i="6" a="1"/>
  <c r="I44" i="6" s="1"/>
  <c r="H85" i="7" a="1"/>
  <c r="H85" i="7" s="1"/>
  <c r="K118" i="7" a="1"/>
  <c r="K118" i="7" s="1"/>
  <c r="K128" i="7" a="1"/>
  <c r="K128" i="7" s="1"/>
  <c r="K114" i="7" a="1"/>
  <c r="K114" i="7" s="1"/>
  <c r="J97" i="7" a="1"/>
  <c r="J97" i="7" s="1"/>
  <c r="H91" i="6" a="1"/>
  <c r="H91" i="6" s="1"/>
  <c r="K124" i="6" a="1"/>
  <c r="K124" i="6" s="1"/>
  <c r="E131" i="6" a="1"/>
  <c r="E131" i="6" s="1"/>
  <c r="F29" i="7" a="1"/>
  <c r="F29" i="7" s="1"/>
  <c r="D104" i="7" a="1"/>
  <c r="D104" i="7" s="1"/>
  <c r="H79" i="7" a="1"/>
  <c r="H79" i="7" s="1"/>
  <c r="H24" i="7" a="1"/>
  <c r="H24" i="7" s="1"/>
  <c r="G63" i="7" a="1"/>
  <c r="G63" i="7" s="1"/>
  <c r="F64" i="6" a="1"/>
  <c r="F64" i="6" s="1"/>
  <c r="E124" i="7" a="1"/>
  <c r="E124" i="7" s="1"/>
  <c r="F78" i="7" a="1"/>
  <c r="F78" i="7" s="1"/>
  <c r="H103" i="6" a="1"/>
  <c r="H103" i="6" s="1"/>
  <c r="E95" i="6" a="1"/>
  <c r="E95" i="6" s="1"/>
  <c r="G148" i="6" a="1"/>
  <c r="G148" i="6" s="1"/>
  <c r="G52" i="7" a="1"/>
  <c r="G52" i="7" s="1"/>
  <c r="F23" i="7" a="1"/>
  <c r="F23" i="7" s="1"/>
  <c r="E159" i="6" a="1"/>
  <c r="E159" i="6" s="1"/>
  <c r="E134" i="7" a="1"/>
  <c r="E134" i="7" s="1"/>
  <c r="D117" i="7" a="1"/>
  <c r="D117" i="7" s="1"/>
  <c r="F66" i="6" a="1"/>
  <c r="F66" i="6" s="1"/>
  <c r="E64" i="7" a="1"/>
  <c r="E64" i="7" s="1"/>
  <c r="I73" i="6" a="1"/>
  <c r="I73" i="6" s="1"/>
  <c r="H80" i="7" a="1"/>
  <c r="H80" i="7" s="1"/>
  <c r="E126" i="6" a="1"/>
  <c r="E126" i="6" s="1"/>
  <c r="H72" i="6" a="1"/>
  <c r="H72" i="6" s="1"/>
  <c r="G12" i="6" a="1"/>
  <c r="G12" i="6" s="1"/>
  <c r="H115" i="7" a="1"/>
  <c r="H115" i="7" s="1"/>
  <c r="E74" i="7" a="1"/>
  <c r="E74" i="7" s="1"/>
  <c r="G125" i="6" a="1"/>
  <c r="G125" i="6" s="1"/>
  <c r="H93" i="6" a="1"/>
  <c r="H93" i="6" s="1"/>
  <c r="F121" i="7" a="1"/>
  <c r="F121" i="7" s="1"/>
  <c r="E26" i="6" a="1"/>
  <c r="E26" i="6" s="1"/>
  <c r="G119" i="6" a="1"/>
  <c r="G119" i="6" s="1"/>
  <c r="H42" i="7" a="1"/>
  <c r="H42" i="7" s="1"/>
  <c r="E103" i="6" a="1"/>
  <c r="E103" i="6" s="1"/>
  <c r="F120" i="6" a="1"/>
  <c r="F120" i="6" s="1"/>
  <c r="G149" i="6" a="1"/>
  <c r="G149" i="6" s="1"/>
  <c r="F107" i="7" a="1"/>
  <c r="F107" i="7" s="1"/>
  <c r="E105" i="6" a="1"/>
  <c r="E105" i="6" s="1"/>
  <c r="F151" i="7" a="1"/>
  <c r="F151" i="7" s="1"/>
  <c r="H142" i="7" a="1"/>
  <c r="H142" i="7" s="1"/>
  <c r="F25" i="7" a="1"/>
  <c r="F25" i="7" s="1"/>
  <c r="G131" i="6" a="1"/>
  <c r="G131" i="6" s="1"/>
  <c r="E143" i="6" a="1"/>
  <c r="E143" i="6" s="1"/>
  <c r="G138" i="7" a="1"/>
  <c r="G138" i="7" s="1"/>
  <c r="E130" i="7" a="1"/>
  <c r="E130" i="7" s="1"/>
  <c r="F122" i="7" a="1"/>
  <c r="F122" i="7" s="1"/>
  <c r="G135" i="6" a="1"/>
  <c r="G135" i="6" s="1"/>
  <c r="E53" i="7" a="1"/>
  <c r="E53" i="7" s="1"/>
  <c r="H105" i="7" a="1"/>
  <c r="H105" i="7" s="1"/>
  <c r="G156" i="7" a="1"/>
  <c r="G156" i="7" s="1"/>
  <c r="H118" i="6" a="1"/>
  <c r="H118" i="6" s="1"/>
  <c r="H131" i="6" a="1"/>
  <c r="H131" i="6" s="1"/>
  <c r="H146" i="7" a="1"/>
  <c r="H146" i="7" s="1"/>
  <c r="J132" i="6" a="1"/>
  <c r="J132" i="6" s="1"/>
  <c r="J26" i="6" a="1"/>
  <c r="J26" i="6" s="1"/>
  <c r="I153" i="6" a="1"/>
  <c r="I153" i="6" s="1"/>
  <c r="F117" i="6" a="1"/>
  <c r="F117" i="6" s="1"/>
  <c r="J108" i="6" a="1"/>
  <c r="J108" i="6" s="1"/>
  <c r="G151" i="7" a="1"/>
  <c r="G151" i="7" s="1"/>
  <c r="I84" i="7" a="1"/>
  <c r="I84" i="7" s="1"/>
  <c r="F54" i="6" a="1"/>
  <c r="F54" i="6" s="1"/>
  <c r="L134" i="6" a="1"/>
  <c r="L134" i="6" s="1"/>
  <c r="H54" i="7" a="1"/>
  <c r="H54" i="7" s="1"/>
  <c r="I64" i="6" a="1"/>
  <c r="I64" i="6" s="1"/>
  <c r="H154" i="7" a="1"/>
  <c r="H154" i="7" s="1"/>
  <c r="H147" i="6" a="1"/>
  <c r="H147" i="6" s="1"/>
  <c r="E73" i="6" a="1"/>
  <c r="E73" i="6" s="1"/>
  <c r="K76" i="7" a="1"/>
  <c r="K76" i="7" s="1"/>
  <c r="E105" i="7" a="1"/>
  <c r="E105" i="7" s="1"/>
  <c r="K50" i="6" a="1"/>
  <c r="K50" i="6" s="1"/>
  <c r="G51" i="7" a="1"/>
  <c r="G51" i="7" s="1"/>
  <c r="J50" i="6" a="1"/>
  <c r="J50" i="6" s="1"/>
  <c r="J80" i="7" a="1"/>
  <c r="J80" i="7" s="1"/>
  <c r="M143" i="6" a="1"/>
  <c r="M143" i="6" s="1"/>
  <c r="H123" i="7" a="1"/>
  <c r="H123" i="7" s="1"/>
  <c r="K134" i="6" a="1"/>
  <c r="K134" i="6" s="1"/>
  <c r="J136" i="7" a="1"/>
  <c r="J136" i="7" s="1"/>
  <c r="K90" i="7" a="1"/>
  <c r="K90" i="7" s="1"/>
  <c r="I137" i="7" a="1"/>
  <c r="I137" i="7" s="1"/>
  <c r="H141" i="6" a="1"/>
  <c r="H141" i="6" s="1"/>
  <c r="L105" i="6" a="1"/>
  <c r="L105" i="6" s="1"/>
  <c r="I151" i="7" a="1"/>
  <c r="I151" i="7" s="1"/>
  <c r="E103" i="7" a="1"/>
  <c r="E103" i="7" s="1"/>
  <c r="H126" i="6" a="1"/>
  <c r="H126" i="6" s="1"/>
  <c r="F87" i="6" a="1"/>
  <c r="F87" i="6" s="1"/>
  <c r="H90" i="6" a="1"/>
  <c r="H90" i="6" s="1"/>
  <c r="G77" i="7" a="1"/>
  <c r="G77" i="7" s="1"/>
  <c r="F142" i="7" a="1"/>
  <c r="F142" i="7" s="1"/>
  <c r="D84" i="7" a="1"/>
  <c r="D84" i="7" s="1"/>
  <c r="G86" i="7" a="1"/>
  <c r="G86" i="7" s="1"/>
  <c r="G136" i="7" a="1"/>
  <c r="G136" i="7" s="1"/>
  <c r="F42" i="7" a="1"/>
  <c r="F42" i="7" s="1"/>
  <c r="G117" i="6" a="1"/>
  <c r="G117" i="6" s="1"/>
  <c r="F129" i="6" a="1"/>
  <c r="F129" i="6" s="1"/>
  <c r="H138" i="6" a="1"/>
  <c r="H138" i="6" s="1"/>
  <c r="G153" i="6" a="1"/>
  <c r="G153" i="6" s="1"/>
  <c r="E121" i="6" a="1"/>
  <c r="E121" i="6" s="1"/>
  <c r="H68" i="7" a="1"/>
  <c r="H68" i="7" s="1"/>
  <c r="G31" i="6" a="1"/>
  <c r="G31" i="6" s="1"/>
  <c r="F98" i="6" a="1"/>
  <c r="F98" i="6" s="1"/>
  <c r="I124" i="6" a="1"/>
  <c r="I124" i="6" s="1"/>
  <c r="I103" i="6" a="1"/>
  <c r="I103" i="6" s="1"/>
  <c r="M44" i="6" a="1"/>
  <c r="M44" i="6" s="1"/>
  <c r="H51" i="6" a="1"/>
  <c r="H51" i="6" s="1"/>
  <c r="I89" i="7" a="1"/>
  <c r="I89" i="7" s="1"/>
  <c r="I60" i="7" a="1"/>
  <c r="I60" i="7" s="1"/>
  <c r="I29" i="7" a="1"/>
  <c r="I29" i="7" s="1"/>
  <c r="E87" i="7" a="1"/>
  <c r="E87" i="7" s="1"/>
  <c r="J90" i="6" a="1"/>
  <c r="J90" i="6" s="1"/>
  <c r="I84" i="6" a="1"/>
  <c r="I84" i="6" s="1"/>
  <c r="H73" i="7" a="1"/>
  <c r="H73" i="7" s="1"/>
  <c r="H95" i="6" a="1"/>
  <c r="H95" i="6" s="1"/>
  <c r="G70" i="7" a="1"/>
  <c r="G70" i="7" s="1"/>
  <c r="G99" i="7" a="1"/>
  <c r="G99" i="7" s="1"/>
  <c r="J52" i="6" a="1"/>
  <c r="J52" i="6" s="1"/>
  <c r="H106" i="6" a="1"/>
  <c r="H106" i="6" s="1"/>
  <c r="I85" i="7" a="1"/>
  <c r="I85" i="7" s="1"/>
  <c r="F84" i="7" a="1"/>
  <c r="F84" i="7" s="1"/>
  <c r="H92" i="7" a="1"/>
  <c r="H92" i="7" s="1"/>
  <c r="E83" i="6" a="1"/>
  <c r="E83" i="6" s="1"/>
  <c r="K111" i="7" a="1"/>
  <c r="K111" i="7" s="1"/>
  <c r="I138" i="7" a="1"/>
  <c r="I138" i="7" s="1"/>
  <c r="I91" i="6" a="1"/>
  <c r="I91" i="6" s="1"/>
  <c r="I41" i="7" a="1"/>
  <c r="I41" i="7" s="1"/>
  <c r="J116" i="6" a="1"/>
  <c r="J116" i="6" s="1"/>
  <c r="F126" i="6" a="1"/>
  <c r="F126" i="6" s="1"/>
  <c r="F62" i="7" a="1"/>
  <c r="F62" i="7" s="1"/>
  <c r="J153" i="7" a="1"/>
  <c r="J153" i="7" s="1"/>
  <c r="J64" i="6" a="1"/>
  <c r="J64" i="6" s="1"/>
  <c r="K66" i="6" a="1"/>
  <c r="K66" i="6" s="1"/>
  <c r="I77" i="6" a="1"/>
  <c r="I77" i="6" s="1"/>
  <c r="G104" i="7" a="1"/>
  <c r="G104" i="7" s="1"/>
  <c r="E156" i="6" a="1"/>
  <c r="E156" i="6" s="1"/>
  <c r="G60" i="7" a="1"/>
  <c r="G60" i="7" s="1"/>
  <c r="H80" i="6" a="1"/>
  <c r="H80" i="6" s="1"/>
  <c r="I53" i="6" a="1"/>
  <c r="I53" i="6" s="1"/>
  <c r="K142" i="7" a="1"/>
  <c r="K142" i="7" s="1"/>
  <c r="I63" i="7" a="1"/>
  <c r="I63" i="7" s="1"/>
  <c r="J160" i="7" a="1"/>
  <c r="J160" i="7" s="1"/>
  <c r="L77" i="6" a="1"/>
  <c r="L77" i="6" s="1"/>
  <c r="I148" i="6" a="1"/>
  <c r="I148" i="6" s="1"/>
  <c r="K105" i="7" a="1"/>
  <c r="K105" i="7" s="1"/>
  <c r="J117" i="6" a="1"/>
  <c r="J117" i="6" s="1"/>
  <c r="I160" i="6" a="1"/>
  <c r="I160" i="6" s="1"/>
  <c r="I159" i="7" a="1"/>
  <c r="I159" i="7" s="1"/>
  <c r="I153" i="7" a="1"/>
  <c r="I153" i="7" s="1"/>
  <c r="F71" i="7" a="1"/>
  <c r="F71" i="7" s="1"/>
  <c r="I79" i="6" a="1"/>
  <c r="I79" i="6" s="1"/>
  <c r="J158" i="6" a="1"/>
  <c r="J158" i="6" s="1"/>
  <c r="J121" i="7" a="1"/>
  <c r="J121" i="7" s="1"/>
  <c r="I142" i="7" a="1"/>
  <c r="I142" i="7" s="1"/>
  <c r="M105" i="7" a="1"/>
  <c r="M105" i="7" s="1"/>
  <c r="F85" i="7" a="1"/>
  <c r="F85" i="7" s="1"/>
  <c r="H136" i="7" a="1"/>
  <c r="H136" i="7" s="1"/>
  <c r="H116" i="7" a="1"/>
  <c r="H116" i="7" s="1"/>
  <c r="F120" i="7" a="1"/>
  <c r="F120" i="7" s="1"/>
  <c r="J164" i="6" a="1"/>
  <c r="J164" i="6" s="1"/>
  <c r="K123" i="6" a="1"/>
  <c r="K123" i="6" s="1"/>
  <c r="J111" i="7" a="1"/>
  <c r="J111" i="7" s="1"/>
  <c r="I106" i="7" a="1"/>
  <c r="I106" i="7" s="1"/>
  <c r="J68" i="7" a="1"/>
  <c r="J68" i="7" s="1"/>
  <c r="H103" i="7" a="1"/>
  <c r="H103" i="7" s="1"/>
  <c r="J56" i="6" a="1"/>
  <c r="J56" i="6" s="1"/>
  <c r="J71" i="6" a="1"/>
  <c r="J71" i="6" s="1"/>
  <c r="D72" i="6" a="1"/>
  <c r="D72" i="6" s="1"/>
  <c r="E29" i="7" a="1"/>
  <c r="E29" i="7" s="1"/>
  <c r="H104" i="7" a="1"/>
  <c r="H104" i="7" s="1"/>
  <c r="E114" i="6" a="1"/>
  <c r="E114" i="6" s="1"/>
  <c r="E109" i="7" a="1"/>
  <c r="E109" i="7" s="1"/>
  <c r="E114" i="7" a="1"/>
  <c r="E114" i="7" s="1"/>
  <c r="G106" i="6" a="1"/>
  <c r="G106" i="6" s="1"/>
  <c r="I146" i="7" a="1"/>
  <c r="I146" i="7" s="1"/>
  <c r="F65" i="6" a="1"/>
  <c r="F65" i="6" s="1"/>
  <c r="F146" i="7" a="1"/>
  <c r="F146" i="7" s="1"/>
  <c r="H117" i="6" a="1"/>
  <c r="H117" i="6" s="1"/>
  <c r="G51" i="6" a="1"/>
  <c r="G51" i="6" s="1"/>
  <c r="G140" i="6" a="1"/>
  <c r="G140" i="6" s="1"/>
  <c r="F119" i="7" a="1"/>
  <c r="F119" i="7" s="1"/>
  <c r="F9" i="6" a="1"/>
  <c r="F9" i="6" s="1"/>
  <c r="E25" i="6" a="1"/>
  <c r="E25" i="6" s="1"/>
  <c r="H98" i="6" a="1"/>
  <c r="H98" i="6" s="1"/>
  <c r="G133" i="6" a="1"/>
  <c r="G133" i="6" s="1"/>
  <c r="E49" i="6" a="1"/>
  <c r="E49" i="6" s="1"/>
  <c r="H22" i="6" a="1"/>
  <c r="H22" i="6" s="1"/>
  <c r="F139" i="7" a="1"/>
  <c r="F139" i="7" s="1"/>
  <c r="G121" i="6" a="1"/>
  <c r="G121" i="6" s="1"/>
  <c r="G66" i="7" a="1"/>
  <c r="G66" i="7" s="1"/>
  <c r="G109" i="6" a="1"/>
  <c r="G109" i="6" s="1"/>
  <c r="H111" i="6" a="1"/>
  <c r="H111" i="6" s="1"/>
  <c r="E72" i="6" a="1"/>
  <c r="E72" i="6" s="1"/>
  <c r="G84" i="6" a="1"/>
  <c r="G84" i="6" s="1"/>
  <c r="H79" i="6" a="1"/>
  <c r="H79" i="6" s="1"/>
  <c r="F24" i="7" a="1"/>
  <c r="F24" i="7" s="1"/>
  <c r="F144" i="6" a="1"/>
  <c r="F144" i="6" s="1"/>
  <c r="G83" i="7" a="1"/>
  <c r="G83" i="7" s="1"/>
  <c r="F162" i="7" a="1"/>
  <c r="F162" i="7" s="1"/>
  <c r="F140" i="7" a="1"/>
  <c r="F140" i="7" s="1"/>
  <c r="E75" i="6" a="1"/>
  <c r="E75" i="6" s="1"/>
  <c r="G118" i="7" a="1"/>
  <c r="G118" i="7" s="1"/>
  <c r="F162" i="6" a="1"/>
  <c r="F162" i="6" s="1"/>
  <c r="G21" i="6" a="1"/>
  <c r="G21" i="6" s="1"/>
  <c r="H140" i="6" a="1"/>
  <c r="H140" i="6" s="1"/>
  <c r="E71" i="7" a="1"/>
  <c r="E71" i="7" s="1"/>
  <c r="H130" i="7" a="1"/>
  <c r="H130" i="7" s="1"/>
  <c r="F60" i="7" a="1"/>
  <c r="F60" i="7" s="1"/>
  <c r="F167" i="6" a="1"/>
  <c r="F167" i="6" s="1"/>
  <c r="H12" i="6" a="1"/>
  <c r="H12" i="6" s="1"/>
  <c r="E81" i="7" a="1"/>
  <c r="E81" i="7" s="1"/>
  <c r="F72" i="7" a="1"/>
  <c r="F72" i="7" s="1"/>
  <c r="H81" i="6" a="1"/>
  <c r="H81" i="6" s="1"/>
  <c r="H155" i="6" a="1"/>
  <c r="H155" i="6" s="1"/>
  <c r="F95" i="6" a="1"/>
  <c r="F95" i="6" s="1"/>
  <c r="G23" i="6" a="1"/>
  <c r="G23" i="6" s="1"/>
  <c r="G96" i="7" a="1"/>
  <c r="G96" i="7" s="1"/>
  <c r="G117" i="7" a="1"/>
  <c r="G117" i="7" s="1"/>
  <c r="F12" i="6" a="1"/>
  <c r="F12" i="6" s="1"/>
  <c r="K125" i="6" a="1"/>
  <c r="K125" i="6" s="1"/>
  <c r="I76" i="7" a="1"/>
  <c r="I76" i="7" s="1"/>
  <c r="J49" i="7" a="1"/>
  <c r="J49" i="7" s="1"/>
  <c r="H116" i="6" a="1"/>
  <c r="H116" i="6" s="1"/>
  <c r="J161" i="6" a="1"/>
  <c r="J161" i="6" s="1"/>
  <c r="I110" i="6" a="1"/>
  <c r="I110" i="6" s="1"/>
  <c r="H82" i="7" a="1"/>
  <c r="H82" i="7" s="1"/>
  <c r="G68" i="7" a="1"/>
  <c r="G68" i="7" s="1"/>
  <c r="K140" i="6" a="1"/>
  <c r="K140" i="6" s="1"/>
  <c r="E87" i="6" a="1"/>
  <c r="E87" i="6" s="1"/>
  <c r="H84" i="7" a="1"/>
  <c r="H84" i="7" s="1"/>
  <c r="G69" i="6" a="1"/>
  <c r="G69" i="6" s="1"/>
  <c r="I165" i="6" a="1"/>
  <c r="I165" i="6" s="1"/>
  <c r="F74" i="7" a="1"/>
  <c r="F74" i="7" s="1"/>
  <c r="J101" i="6" a="1"/>
  <c r="J101" i="6" s="1"/>
  <c r="H91" i="7" a="1"/>
  <c r="H91" i="7" s="1"/>
  <c r="I59" i="7" a="1"/>
  <c r="I59" i="7" s="1"/>
  <c r="M91" i="7" a="1"/>
  <c r="M91" i="7" s="1"/>
  <c r="J41" i="7" a="1"/>
  <c r="J41" i="7" s="1"/>
  <c r="K91" i="6" a="1"/>
  <c r="K91" i="6" s="1"/>
  <c r="J109" i="7" a="1"/>
  <c r="J109" i="7" s="1"/>
  <c r="J91" i="6" a="1"/>
  <c r="J91" i="6" s="1"/>
  <c r="J72" i="7" a="1"/>
  <c r="J72" i="7" s="1"/>
  <c r="J88" i="6" a="1"/>
  <c r="J88" i="6" s="1"/>
  <c r="J79" i="7" a="1"/>
  <c r="J79" i="7" s="1"/>
  <c r="K94" i="7" a="1"/>
  <c r="K94" i="7" s="1"/>
  <c r="H139" i="7" a="1"/>
  <c r="H139" i="7" s="1"/>
  <c r="J105" i="6" a="1"/>
  <c r="J105" i="6" s="1"/>
  <c r="F109" i="7" a="1"/>
  <c r="F109" i="7" s="1"/>
  <c r="L99" i="6" a="1"/>
  <c r="L99" i="6" s="1"/>
  <c r="E136" i="7" a="1"/>
  <c r="E136" i="7" s="1"/>
  <c r="E139" i="7" a="1"/>
  <c r="E139" i="7" s="1"/>
  <c r="H42" i="6" a="1"/>
  <c r="H42" i="6" s="1"/>
  <c r="G99" i="6" a="1"/>
  <c r="G99" i="6" s="1"/>
  <c r="H97" i="7" a="1"/>
  <c r="H97" i="7" s="1"/>
  <c r="H108" i="7" a="1"/>
  <c r="H108" i="7" s="1"/>
  <c r="G154" i="7" a="1"/>
  <c r="G154" i="7" s="1"/>
  <c r="F50" i="7" a="1"/>
  <c r="F50" i="7" s="1"/>
  <c r="G64" i="7" a="1"/>
  <c r="G64" i="7" s="1"/>
  <c r="G155" i="7" a="1"/>
  <c r="G155" i="7" s="1"/>
  <c r="H90" i="7" a="1"/>
  <c r="H90" i="7" s="1"/>
  <c r="F138" i="7" a="1"/>
  <c r="F138" i="7" s="1"/>
  <c r="G116" i="6" a="1"/>
  <c r="G116" i="6" s="1"/>
  <c r="G67" i="7" a="1"/>
  <c r="G67" i="7" s="1"/>
  <c r="E102" i="7" a="1"/>
  <c r="E102" i="7" s="1"/>
  <c r="H111" i="7" a="1"/>
  <c r="H111" i="7" s="1"/>
  <c r="E94" i="7" a="1"/>
  <c r="E94" i="7" s="1"/>
  <c r="J144" i="6" a="1"/>
  <c r="J144" i="6" s="1"/>
  <c r="I111" i="6" a="1"/>
  <c r="I111" i="6" s="1"/>
  <c r="I127" i="6" a="1"/>
  <c r="I127" i="6" s="1"/>
  <c r="F157" i="7" a="1"/>
  <c r="F157" i="7" s="1"/>
  <c r="I23" i="6" a="1"/>
  <c r="I23" i="6" s="1"/>
  <c r="I102" i="7" a="1"/>
  <c r="I102" i="7" s="1"/>
  <c r="J67" i="7" a="1"/>
  <c r="J67" i="7" s="1"/>
  <c r="J71" i="7" a="1"/>
  <c r="J71" i="7" s="1"/>
  <c r="E12" i="6" a="1"/>
  <c r="E12" i="6" s="1"/>
  <c r="F41" i="7" a="1"/>
  <c r="F41" i="7" s="1"/>
  <c r="J118" i="6" a="1"/>
  <c r="J118" i="6" s="1"/>
  <c r="J122" i="6" a="1"/>
  <c r="J122" i="6" s="1"/>
  <c r="I156" i="7" a="1"/>
  <c r="I156" i="7" s="1"/>
  <c r="I98" i="7" a="1"/>
  <c r="I98" i="7" s="1"/>
  <c r="H119" i="7" a="1"/>
  <c r="H119" i="7" s="1"/>
  <c r="I66" i="7" a="1"/>
  <c r="I66" i="7" s="1"/>
  <c r="I90" i="7" a="1"/>
  <c r="I90" i="7" s="1"/>
  <c r="J151" i="7" a="1"/>
  <c r="J151" i="7" s="1"/>
  <c r="I115" i="6" a="1"/>
  <c r="I115" i="6" s="1"/>
  <c r="J113" i="6" a="1"/>
  <c r="J113" i="6" s="1"/>
  <c r="G107" i="6" a="1"/>
  <c r="G107" i="6" s="1"/>
  <c r="H69" i="7" a="1"/>
  <c r="H69" i="7" s="1"/>
  <c r="J111" i="6" a="1"/>
  <c r="J111" i="6" s="1"/>
  <c r="J103" i="7" a="1"/>
  <c r="J103" i="7" s="1"/>
  <c r="K27" i="6" a="1"/>
  <c r="K27" i="6" s="1"/>
  <c r="K167" i="6" a="1"/>
  <c r="K167" i="6" s="1"/>
  <c r="E147" i="7" a="1"/>
  <c r="E147" i="7" s="1"/>
  <c r="F129" i="7" a="1"/>
  <c r="F129" i="7" s="1"/>
  <c r="J148" i="6" a="1"/>
  <c r="J148" i="6" s="1"/>
  <c r="J134" i="7" a="1"/>
  <c r="J134" i="7" s="1"/>
  <c r="F82" i="7" a="1"/>
  <c r="F82" i="7" s="1"/>
  <c r="F51" i="7" a="1"/>
  <c r="F51" i="7" s="1"/>
  <c r="I82" i="6" a="1"/>
  <c r="I82" i="6" s="1"/>
  <c r="I43" i="6" a="1"/>
  <c r="I43" i="6" s="1"/>
  <c r="K52" i="6" a="1"/>
  <c r="K52" i="6" s="1"/>
  <c r="I160" i="7" a="1"/>
  <c r="I160" i="7" s="1"/>
  <c r="J82" i="7" a="1"/>
  <c r="J82" i="7" s="1"/>
  <c r="J48" i="7" a="1"/>
  <c r="J48" i="7" s="1"/>
  <c r="J87" i="6" a="1"/>
  <c r="J87" i="6" s="1"/>
  <c r="I79" i="7" a="1"/>
  <c r="I79" i="7" s="1"/>
  <c r="I120" i="7" a="1"/>
  <c r="I120" i="7" s="1"/>
  <c r="I126" i="6" a="1"/>
  <c r="I126" i="6" s="1"/>
  <c r="G25" i="7" a="1"/>
  <c r="G25" i="7" s="1"/>
  <c r="J109" i="6" a="1"/>
  <c r="J109" i="6" s="1"/>
  <c r="F138" i="6" a="1"/>
  <c r="F138" i="6" s="1"/>
  <c r="H89" i="6" a="1"/>
  <c r="H89" i="6" s="1"/>
  <c r="L43" i="6" a="1"/>
  <c r="L43" i="6" s="1"/>
  <c r="G129" i="7" a="1"/>
  <c r="G129" i="7" s="1"/>
  <c r="G50" i="6" a="1"/>
  <c r="G50" i="6" s="1"/>
  <c r="I152" i="7" a="1"/>
  <c r="I152" i="7" s="1"/>
  <c r="H102" i="6" a="1"/>
  <c r="H102" i="6" s="1"/>
  <c r="F93" i="6" a="1"/>
  <c r="F93" i="6" s="1"/>
  <c r="J159" i="7" a="1"/>
  <c r="J159" i="7" s="1"/>
  <c r="J98" i="6" a="1"/>
  <c r="J98" i="6" s="1"/>
  <c r="H124" i="6" a="1"/>
  <c r="H124" i="6" s="1"/>
  <c r="I72" i="6" a="1"/>
  <c r="I72" i="6" s="1"/>
  <c r="I69" i="7" a="1"/>
  <c r="I69" i="7" s="1"/>
  <c r="J135" i="6" a="1"/>
  <c r="J135" i="6" s="1"/>
  <c r="J126" i="6" a="1"/>
  <c r="J126" i="6" s="1"/>
  <c r="J61" i="6" a="1"/>
  <c r="J61" i="6" s="1"/>
  <c r="I128" i="7" a="1"/>
  <c r="I128" i="7" s="1"/>
  <c r="K104" i="7" a="1"/>
  <c r="K104" i="7" s="1"/>
  <c r="I132" i="7" a="1"/>
  <c r="I132" i="7" s="1"/>
  <c r="I26" i="6" a="1"/>
  <c r="I26" i="6" s="1"/>
  <c r="M125" i="7" a="1"/>
  <c r="M125" i="7" s="1"/>
  <c r="F96" i="6" a="1"/>
  <c r="F96" i="6" s="1"/>
  <c r="I134" i="7" a="1"/>
  <c r="I134" i="7" s="1"/>
  <c r="F132" i="7" a="1"/>
  <c r="F132" i="7" s="1"/>
  <c r="G53" i="7" a="1"/>
  <c r="G53" i="7" s="1"/>
  <c r="H13" i="6" a="1"/>
  <c r="H13" i="6" s="1"/>
  <c r="H49" i="6" a="1"/>
  <c r="H49" i="6" s="1"/>
  <c r="G22" i="6" a="1"/>
  <c r="G22" i="6" s="1"/>
  <c r="F143" i="7" a="1"/>
  <c r="F143" i="7" s="1"/>
  <c r="F137" i="6" a="1"/>
  <c r="F137" i="6" s="1"/>
  <c r="G115" i="7" a="1"/>
  <c r="G115" i="7" s="1"/>
  <c r="E76" i="6" a="1"/>
  <c r="E76" i="6" s="1"/>
  <c r="G153" i="7" a="1"/>
  <c r="G153" i="7" s="1"/>
  <c r="F109" i="6" a="1"/>
  <c r="F109" i="6" s="1"/>
  <c r="F163" i="7" a="1"/>
  <c r="F163" i="7" s="1"/>
  <c r="F160" i="7" a="1"/>
  <c r="F160" i="7" s="1"/>
  <c r="E63" i="7" a="1"/>
  <c r="E63" i="7" s="1"/>
  <c r="F156" i="7" a="1"/>
  <c r="F156" i="7" s="1"/>
  <c r="H89" i="7" a="1"/>
  <c r="H89" i="7" s="1"/>
  <c r="D132" i="6" a="1"/>
  <c r="D132" i="6" s="1"/>
  <c r="F62" i="6" a="1"/>
  <c r="F62" i="6" s="1"/>
  <c r="F88" i="7" a="1"/>
  <c r="F88" i="7" s="1"/>
  <c r="H125" i="6" a="1"/>
  <c r="H125" i="6" s="1"/>
  <c r="G76" i="6" a="1"/>
  <c r="G76" i="6" s="1"/>
  <c r="I131" i="6" a="1"/>
  <c r="I131" i="6" s="1"/>
  <c r="H122" i="7" a="1"/>
  <c r="H122" i="7" s="1"/>
  <c r="E85" i="7" a="1"/>
  <c r="E85" i="7" s="1"/>
  <c r="H56" i="6" a="1"/>
  <c r="H56" i="6" s="1"/>
  <c r="I73" i="7" a="1"/>
  <c r="I73" i="7" s="1"/>
  <c r="F104" i="6" a="1"/>
  <c r="F104" i="6" s="1"/>
  <c r="I81" i="7" a="1"/>
  <c r="I81" i="7" s="1"/>
  <c r="G105" i="7" a="1"/>
  <c r="G105" i="7" s="1"/>
  <c r="F119" i="6" a="1"/>
  <c r="F119" i="6" s="1"/>
  <c r="H101" i="6" a="1"/>
  <c r="H101" i="6" s="1"/>
  <c r="F126" i="7" a="1"/>
  <c r="F126" i="7" s="1"/>
  <c r="H70" i="6" a="1"/>
  <c r="H70" i="6" s="1"/>
  <c r="G93" i="6" a="1"/>
  <c r="G93" i="6" s="1"/>
  <c r="H139" i="6" a="1"/>
  <c r="H139" i="6" s="1"/>
  <c r="G111" i="6" a="1"/>
  <c r="G111" i="6" s="1"/>
  <c r="G67" i="6" a="1"/>
  <c r="G67" i="6" s="1"/>
  <c r="F105" i="7" a="1"/>
  <c r="F105" i="7" s="1"/>
  <c r="H96" i="6" a="1"/>
  <c r="H96" i="6" s="1"/>
  <c r="G62" i="6" a="1"/>
  <c r="G62" i="6" s="1"/>
  <c r="G136" i="6" a="1"/>
  <c r="G136" i="6" s="1"/>
  <c r="E66" i="7" a="1"/>
  <c r="E66" i="7" s="1"/>
  <c r="D146" i="7" a="1"/>
  <c r="D146" i="7" s="1"/>
  <c r="G128" i="6" a="1"/>
  <c r="G128" i="6" s="1"/>
  <c r="H76" i="7" a="1"/>
  <c r="H76" i="7" s="1"/>
  <c r="F80" i="7" a="1"/>
  <c r="F80" i="7" s="1"/>
  <c r="I27" i="6" a="1"/>
  <c r="I27" i="6" s="1"/>
  <c r="H122" i="6" a="1"/>
  <c r="H122" i="6" s="1"/>
  <c r="G89" i="6" a="1"/>
  <c r="G89" i="6" s="1"/>
  <c r="F76" i="6" a="1"/>
  <c r="F76" i="6" s="1"/>
  <c r="K56" i="6" a="1"/>
  <c r="K56" i="6" s="1"/>
  <c r="I154" i="7" a="1"/>
  <c r="I154" i="7" s="1"/>
  <c r="K149" i="6" a="1"/>
  <c r="K149" i="6" s="1"/>
  <c r="G21" i="7" a="1"/>
  <c r="G21" i="7" s="1"/>
  <c r="I137" i="6" a="1"/>
  <c r="I137" i="6" s="1"/>
  <c r="E91" i="6" a="1"/>
  <c r="E91" i="6" s="1"/>
  <c r="J77" i="6" a="1"/>
  <c r="J77" i="6" s="1"/>
  <c r="G90" i="6" a="1"/>
  <c r="G90" i="6" s="1"/>
  <c r="J52" i="7" a="1"/>
  <c r="J52" i="7" s="1"/>
  <c r="H64" i="6" a="1"/>
  <c r="H64" i="6" s="1"/>
  <c r="I13" i="6" a="1"/>
  <c r="I13" i="6" s="1"/>
  <c r="K162" i="6" a="1"/>
  <c r="K162" i="6" s="1"/>
  <c r="J132" i="7" a="1"/>
  <c r="J132" i="7" s="1"/>
  <c r="H129" i="7" a="1"/>
  <c r="H129" i="7" s="1"/>
  <c r="I123" i="6" a="1"/>
  <c r="I123" i="6" s="1"/>
  <c r="I47" i="7" a="1"/>
  <c r="I47" i="7" s="1"/>
  <c r="J157" i="6" a="1"/>
  <c r="J157" i="6" s="1"/>
  <c r="I22" i="7" a="1"/>
  <c r="I22" i="7" s="1"/>
  <c r="J22" i="6" a="1"/>
  <c r="J22" i="6" s="1"/>
  <c r="K137" i="7" a="1"/>
  <c r="K137" i="7" s="1"/>
  <c r="I133" i="6" a="1"/>
  <c r="I133" i="6" s="1"/>
  <c r="F140" i="6" a="1"/>
  <c r="F140" i="6" s="1"/>
  <c r="K117" i="6" a="1"/>
  <c r="K117" i="6" s="1"/>
  <c r="K161" i="6" a="1"/>
  <c r="K161" i="6" s="1"/>
  <c r="H162" i="6" a="1"/>
  <c r="H162" i="6" s="1"/>
  <c r="J159" i="6" a="1"/>
  <c r="J159" i="6" s="1"/>
  <c r="K133" i="7" a="1"/>
  <c r="K133" i="7" s="1"/>
  <c r="K54" i="6" a="1"/>
  <c r="K54" i="6" s="1"/>
  <c r="K103" i="6" a="1"/>
  <c r="K103" i="6" s="1"/>
  <c r="G82" i="6" a="1"/>
  <c r="G82" i="6" s="1"/>
  <c r="F133" i="7" a="1"/>
  <c r="F133" i="7" s="1"/>
  <c r="I163" i="7" a="1"/>
  <c r="I163" i="7" s="1"/>
  <c r="L54" i="7" a="1"/>
  <c r="L54" i="7" s="1"/>
  <c r="I158" i="6" a="1"/>
  <c r="I158" i="6" s="1"/>
  <c r="I87" i="6" a="1"/>
  <c r="I87" i="6" s="1"/>
  <c r="J130" i="6" a="1"/>
  <c r="J130" i="6" s="1"/>
  <c r="I155" i="7" a="1"/>
  <c r="I155" i="7" s="1"/>
  <c r="I72" i="7" a="1"/>
  <c r="I72" i="7" s="1"/>
  <c r="K152" i="7" a="1"/>
  <c r="K152" i="7" s="1"/>
  <c r="J138" i="7" a="1"/>
  <c r="J138" i="7" s="1"/>
  <c r="J110" i="7" a="1"/>
  <c r="J110" i="7" s="1"/>
  <c r="H167" i="6" a="1"/>
  <c r="H167" i="6" s="1"/>
  <c r="K26" i="6" a="1"/>
  <c r="K26" i="6" s="1"/>
  <c r="K109" i="6" a="1"/>
  <c r="K109" i="6" s="1"/>
  <c r="I124" i="7" a="1"/>
  <c r="I124" i="7" s="1"/>
  <c r="K104" i="6" a="1"/>
  <c r="K104" i="6" s="1"/>
  <c r="I117" i="6" a="1"/>
  <c r="I117" i="6" s="1"/>
  <c r="H96" i="7" a="1"/>
  <c r="H96" i="7" s="1"/>
  <c r="K154" i="6" a="1"/>
  <c r="K154" i="6" s="1"/>
  <c r="I105" i="6" a="1"/>
  <c r="I105" i="6" s="1"/>
  <c r="J94" i="7" a="1"/>
  <c r="J94" i="7" s="1"/>
  <c r="K70" i="7" a="1"/>
  <c r="K70" i="7" s="1"/>
  <c r="J113" i="7" a="1"/>
  <c r="J113" i="7" s="1"/>
  <c r="J65" i="6" a="1"/>
  <c r="J65" i="6" s="1"/>
  <c r="J76" i="7" a="1"/>
  <c r="J76" i="7" s="1"/>
  <c r="I98" i="6" a="1"/>
  <c r="I98" i="6" s="1"/>
  <c r="J156" i="7" a="1"/>
  <c r="J156" i="7" s="1"/>
  <c r="I80" i="6" a="1"/>
  <c r="I80" i="6" s="1"/>
  <c r="J87" i="7" a="1"/>
  <c r="J87" i="7" s="1"/>
  <c r="I67" i="6" a="1"/>
  <c r="I67" i="6" s="1"/>
  <c r="I81" i="6" a="1"/>
  <c r="I81" i="6" s="1"/>
  <c r="I114" i="7" a="1"/>
  <c r="I114" i="7" s="1"/>
  <c r="J74" i="7" a="1"/>
  <c r="J74" i="7" s="1"/>
  <c r="F160" i="6" a="1"/>
  <c r="F160" i="6" s="1"/>
  <c r="I125" i="7" a="1"/>
  <c r="I125" i="7" s="1"/>
  <c r="F155" i="7" a="1"/>
  <c r="F155" i="7" s="1"/>
  <c r="D137" i="6" a="1"/>
  <c r="D137" i="6" s="1"/>
  <c r="D151" i="7" a="1"/>
  <c r="D151" i="7" s="1"/>
  <c r="F42" i="6" a="1"/>
  <c r="F42" i="6" s="1"/>
  <c r="D132" i="7" a="1"/>
  <c r="D132" i="7" s="1"/>
  <c r="G162" i="7" a="1"/>
  <c r="G162" i="7" s="1"/>
  <c r="M77" i="6" a="1"/>
  <c r="M77" i="6" s="1"/>
  <c r="N135" i="6" a="1"/>
  <c r="N135" i="6" s="1"/>
  <c r="E133" i="6" a="1"/>
  <c r="E133" i="6" s="1"/>
  <c r="M112" i="7" a="1"/>
  <c r="M112" i="7" s="1"/>
  <c r="D118" i="6" a="1"/>
  <c r="D118" i="6" s="1"/>
  <c r="G154" i="6" a="1"/>
  <c r="G154" i="6" s="1"/>
  <c r="M86" i="7" a="1"/>
  <c r="M86" i="7" s="1"/>
  <c r="F131" i="7" a="1"/>
  <c r="F131" i="7" s="1"/>
  <c r="D22" i="6" a="1"/>
  <c r="D22" i="6" s="1"/>
  <c r="F73" i="6" a="1"/>
  <c r="F73" i="6" s="1"/>
  <c r="D83" i="7" a="1"/>
  <c r="D83" i="7" s="1"/>
  <c r="F75" i="6" a="1"/>
  <c r="F75" i="6" s="1"/>
  <c r="E127" i="7" a="1"/>
  <c r="E127" i="7" s="1"/>
  <c r="D138" i="7" a="1"/>
  <c r="D138" i="7" s="1"/>
  <c r="E112" i="7" a="1"/>
  <c r="E112" i="7" s="1"/>
  <c r="F125" i="7" a="1"/>
  <c r="F125" i="7" s="1"/>
  <c r="M116" i="7" a="1"/>
  <c r="M116" i="7" s="1"/>
  <c r="G161" i="6" a="1"/>
  <c r="G161" i="6" s="1"/>
  <c r="E91" i="7" a="1"/>
  <c r="E91" i="7" s="1"/>
  <c r="G64" i="6" a="1"/>
  <c r="G64" i="6" s="1"/>
  <c r="E111" i="6" a="1"/>
  <c r="E111" i="6" s="1"/>
  <c r="D160" i="7" a="1"/>
  <c r="D160" i="7" s="1"/>
  <c r="G92" i="7" a="1"/>
  <c r="G92" i="7" s="1"/>
  <c r="G143" i="6" a="1"/>
  <c r="G143" i="6" s="1"/>
  <c r="D78" i="7" a="1"/>
  <c r="D78" i="7" s="1"/>
  <c r="E116" i="6" a="1"/>
  <c r="E116" i="6" s="1"/>
  <c r="D146" i="6" a="1"/>
  <c r="D146" i="6" s="1"/>
  <c r="E160" i="7" a="1"/>
  <c r="E160" i="7" s="1"/>
  <c r="E118" i="7" a="1"/>
  <c r="E118" i="7" s="1"/>
  <c r="E31" i="6" a="1"/>
  <c r="E31" i="6" s="1"/>
  <c r="D50" i="6" a="1"/>
  <c r="D50" i="6" s="1"/>
  <c r="M121" i="7" a="1"/>
  <c r="M121" i="7" s="1"/>
  <c r="F23" i="6" a="1"/>
  <c r="F23" i="6" s="1"/>
  <c r="D51" i="6" a="1"/>
  <c r="D51" i="6" s="1"/>
  <c r="D139" i="7" a="1"/>
  <c r="D139" i="7" s="1"/>
  <c r="D91" i="7" a="1"/>
  <c r="D91" i="7" s="1"/>
  <c r="G101" i="7" a="1"/>
  <c r="G101" i="7" s="1"/>
  <c r="D162" i="6" a="1"/>
  <c r="D162" i="6" s="1"/>
  <c r="E77" i="6" a="1"/>
  <c r="E77" i="6" s="1"/>
  <c r="F13" i="6" a="1"/>
  <c r="F13" i="6" s="1"/>
  <c r="N137" i="7" a="1"/>
  <c r="N137" i="7" s="1"/>
  <c r="E133" i="7" a="1"/>
  <c r="E133" i="7" s="1"/>
  <c r="D145" i="7" a="1"/>
  <c r="D145" i="7" s="1"/>
  <c r="N148" i="6" a="1"/>
  <c r="N148" i="6" s="1"/>
  <c r="M155" i="6" a="1"/>
  <c r="M155" i="6" s="1"/>
  <c r="E85" i="6" a="1"/>
  <c r="E85" i="6" s="1"/>
  <c r="D94" i="6" a="1"/>
  <c r="D94" i="6" s="1"/>
  <c r="E66" i="6" a="1"/>
  <c r="E66" i="6" s="1"/>
  <c r="F122" i="6" a="1"/>
  <c r="F122" i="6" s="1"/>
  <c r="D164" i="6" a="1"/>
  <c r="D164" i="6" s="1"/>
  <c r="D149" i="6" a="1"/>
  <c r="D149" i="6" s="1"/>
  <c r="D68" i="7" a="1"/>
  <c r="D68" i="7" s="1"/>
  <c r="D105" i="6" a="1"/>
  <c r="D105" i="6" s="1"/>
  <c r="G160" i="7" a="1"/>
  <c r="G160" i="7" s="1"/>
  <c r="E161" i="7" a="1"/>
  <c r="E161" i="7" s="1"/>
  <c r="N86" i="6" a="1"/>
  <c r="N86" i="6" s="1"/>
  <c r="M93" i="6" a="1"/>
  <c r="M93" i="6" s="1"/>
  <c r="D21" i="6" a="1"/>
  <c r="D21" i="6" s="1"/>
  <c r="D43" i="7" a="1"/>
  <c r="D43" i="7" s="1"/>
  <c r="E42" i="7" a="1"/>
  <c r="E42" i="7" s="1"/>
  <c r="E63" i="6" a="1"/>
  <c r="E63" i="6" s="1"/>
  <c r="E106" i="7" a="1"/>
  <c r="E106" i="7" s="1"/>
  <c r="M93" i="7" a="1"/>
  <c r="M93" i="7" s="1"/>
  <c r="D92" i="7" a="1"/>
  <c r="D92" i="7" s="1"/>
  <c r="G87" i="6" a="1"/>
  <c r="G87" i="6" s="1"/>
  <c r="D63" i="7" a="1"/>
  <c r="D63" i="7" s="1"/>
  <c r="D113" i="6" a="1"/>
  <c r="D113" i="6" s="1"/>
  <c r="D92" i="6" a="1"/>
  <c r="D92" i="6" s="1"/>
  <c r="E153" i="7" a="1"/>
  <c r="E153" i="7" s="1"/>
  <c r="D85" i="7" a="1"/>
  <c r="D85" i="7" s="1"/>
  <c r="N139" i="7" a="1"/>
  <c r="N139" i="7" s="1"/>
  <c r="N43" i="6" a="1"/>
  <c r="N43" i="6" s="1"/>
  <c r="D20" i="7" a="1"/>
  <c r="D20" i="7" s="1"/>
  <c r="E154" i="7" a="1"/>
  <c r="E154" i="7" s="1"/>
  <c r="G97" i="6" a="1"/>
  <c r="G97" i="6" s="1"/>
  <c r="L79" i="6" a="1"/>
  <c r="L79" i="6" s="1"/>
  <c r="D107" i="6" a="1"/>
  <c r="D107" i="6" s="1"/>
  <c r="D68" i="6" a="1"/>
  <c r="D68" i="6" s="1"/>
  <c r="D124" i="7" a="1"/>
  <c r="D124" i="7" s="1"/>
  <c r="D48" i="7" a="1"/>
  <c r="D48" i="7" s="1"/>
  <c r="E104" i="6" a="1"/>
  <c r="E104" i="6" s="1"/>
  <c r="D25" i="7" a="1"/>
  <c r="D25" i="7" s="1"/>
  <c r="M80" i="7" a="1"/>
  <c r="M80" i="7" s="1"/>
  <c r="N72" i="6" a="1"/>
  <c r="N72" i="6" s="1"/>
  <c r="D75" i="6" a="1"/>
  <c r="D75" i="6" s="1"/>
  <c r="M132" i="7" a="1"/>
  <c r="M132" i="7" s="1"/>
  <c r="N91" i="7" a="1"/>
  <c r="N91" i="7" s="1"/>
  <c r="D142" i="6" a="1"/>
  <c r="D142" i="6" s="1"/>
  <c r="D99" i="7" a="1"/>
  <c r="D99" i="7" s="1"/>
  <c r="D96" i="6" a="1"/>
  <c r="D96" i="6" s="1"/>
  <c r="E54" i="6" a="1"/>
  <c r="E54" i="6" s="1"/>
  <c r="E43" i="6" a="1"/>
  <c r="E43" i="6" s="1"/>
  <c r="D66" i="6" a="1"/>
  <c r="D66" i="6" s="1"/>
  <c r="F102" i="7" a="1"/>
  <c r="F102" i="7" s="1"/>
  <c r="F145" i="6" a="1"/>
  <c r="F145" i="6" s="1"/>
  <c r="F79" i="6" a="1"/>
  <c r="F79" i="6" s="1"/>
  <c r="D42" i="7" a="1"/>
  <c r="D42" i="7" s="1"/>
  <c r="M159" i="6" a="1"/>
  <c r="M159" i="6" s="1"/>
  <c r="L29" i="7" a="1"/>
  <c r="L29" i="7" s="1"/>
  <c r="E92" i="7" a="1"/>
  <c r="E92" i="7" s="1"/>
  <c r="E128" i="6" a="1"/>
  <c r="E128" i="6" s="1"/>
  <c r="E111" i="7" a="1"/>
  <c r="E111" i="7" s="1"/>
  <c r="E50" i="6" a="1"/>
  <c r="E50" i="6" s="1"/>
  <c r="D160" i="6" a="1"/>
  <c r="D160" i="6" s="1"/>
  <c r="D130" i="7" a="1"/>
  <c r="D130" i="7" s="1"/>
  <c r="E146" i="7" a="1"/>
  <c r="E146" i="7" s="1"/>
  <c r="D90" i="6" a="1"/>
  <c r="D90" i="6" s="1"/>
  <c r="E21" i="7" a="1"/>
  <c r="E21" i="7" s="1"/>
  <c r="E97" i="6" a="1"/>
  <c r="E97" i="6" s="1"/>
  <c r="D116" i="7" a="1"/>
  <c r="D116" i="7" s="1"/>
  <c r="G160" i="6" a="1"/>
  <c r="G160" i="6" s="1"/>
  <c r="E101" i="7" a="1"/>
  <c r="E101" i="7" s="1"/>
  <c r="M53" i="6" a="1"/>
  <c r="M53" i="6" s="1"/>
  <c r="D147" i="6" a="1"/>
  <c r="D147" i="6" s="1"/>
  <c r="E160" i="6" a="1"/>
  <c r="E160" i="6" s="1"/>
  <c r="D118" i="7" a="1"/>
  <c r="D118" i="7" s="1"/>
  <c r="F81" i="7" a="1"/>
  <c r="F81" i="7" s="1"/>
  <c r="F164" i="6" a="1"/>
  <c r="F164" i="6" s="1"/>
  <c r="F25" i="6" a="1"/>
  <c r="F25" i="6" s="1"/>
  <c r="D65" i="7" a="1"/>
  <c r="D65" i="7" s="1"/>
  <c r="F131" i="6" a="1"/>
  <c r="F131" i="6" s="1"/>
  <c r="D134" i="7" a="1"/>
  <c r="D134" i="7" s="1"/>
  <c r="D41" i="7" a="1"/>
  <c r="D41" i="7" s="1"/>
  <c r="E59" i="7" a="1"/>
  <c r="E59" i="7" s="1"/>
  <c r="G94" i="6" a="1"/>
  <c r="G94" i="6" s="1"/>
  <c r="M69" i="7" a="1"/>
  <c r="M69" i="7" s="1"/>
  <c r="E47" i="7" a="1"/>
  <c r="E47" i="7" s="1"/>
  <c r="D71" i="6" a="1"/>
  <c r="D71" i="6" s="1"/>
  <c r="M154" i="6" a="1"/>
  <c r="M154" i="6" s="1"/>
  <c r="D126" i="7" a="1"/>
  <c r="D126" i="7" s="1"/>
  <c r="E83" i="7" a="1"/>
  <c r="E83" i="7" s="1"/>
  <c r="D23" i="6" a="1"/>
  <c r="D23" i="6" s="1"/>
  <c r="D79" i="6" a="1"/>
  <c r="D79" i="6" s="1"/>
  <c r="D128" i="6" a="1"/>
  <c r="D128" i="6" s="1"/>
  <c r="E147" i="6" a="1"/>
  <c r="E147" i="6" s="1"/>
  <c r="D97" i="6" a="1"/>
  <c r="D97" i="6" s="1"/>
  <c r="D23" i="7" a="1"/>
  <c r="D23" i="7" s="1"/>
  <c r="D133" i="6" a="1"/>
  <c r="D133" i="6" s="1"/>
  <c r="E167" i="6" a="1"/>
  <c r="E167" i="6" s="1"/>
  <c r="D88" i="7" a="1"/>
  <c r="D88" i="7" s="1"/>
  <c r="M87" i="6" a="1"/>
  <c r="M87" i="6" s="1"/>
  <c r="D105" i="7" a="1"/>
  <c r="D105" i="7" s="1"/>
  <c r="D59" i="7" a="1"/>
  <c r="D59" i="7" s="1"/>
  <c r="E94" i="6" a="1"/>
  <c r="E94" i="6" s="1"/>
  <c r="D113" i="7" a="1"/>
  <c r="D113" i="7" s="1"/>
  <c r="E137" i="6" a="1"/>
  <c r="E137" i="6" s="1"/>
  <c r="D121" i="7" a="1"/>
  <c r="D121" i="7" s="1"/>
  <c r="F115" i="6" a="1"/>
  <c r="F115" i="6" s="1"/>
  <c r="E163" i="7" a="1"/>
  <c r="E163" i="7" s="1"/>
  <c r="D91" i="6" a="1"/>
  <c r="D91" i="6" s="1"/>
  <c r="D163" i="7" a="1"/>
  <c r="D163" i="7" s="1"/>
  <c r="E140" i="6" a="1"/>
  <c r="E140" i="6" s="1"/>
  <c r="D141" i="6" a="1"/>
  <c r="D141" i="6" s="1"/>
  <c r="D73" i="6" a="1"/>
  <c r="D73" i="6" s="1"/>
  <c r="F49" i="7" a="1"/>
  <c r="F49" i="7" s="1"/>
  <c r="D24" i="7" a="1"/>
  <c r="D24" i="7" s="1"/>
  <c r="M96" i="7" a="1"/>
  <c r="M96" i="7" s="1"/>
  <c r="M115" i="7" a="1"/>
  <c r="M115" i="7" s="1"/>
  <c r="E44" i="6" a="1"/>
  <c r="E44" i="6" s="1"/>
  <c r="D123" i="7" a="1"/>
  <c r="D123" i="7" s="1"/>
  <c r="M124" i="7" a="1"/>
  <c r="M124" i="7" s="1"/>
  <c r="D131" i="6" a="1"/>
  <c r="D131" i="6" s="1"/>
  <c r="F63" i="7" a="1"/>
  <c r="F63" i="7" s="1"/>
  <c r="E144" i="7" a="1"/>
  <c r="E144" i="7" s="1"/>
  <c r="D144" i="6" a="1"/>
  <c r="D144" i="6" s="1"/>
  <c r="E129" i="6" a="1"/>
  <c r="E129" i="6" s="1"/>
  <c r="D26" i="6" a="1"/>
  <c r="D26" i="6" s="1"/>
  <c r="D111" i="6" a="1"/>
  <c r="D111" i="6" s="1"/>
  <c r="G164" i="6" a="1"/>
  <c r="G164" i="6" s="1"/>
  <c r="D154" i="7" a="1"/>
  <c r="D154" i="7" s="1"/>
  <c r="F110" i="6" a="1"/>
  <c r="F110" i="6" s="1"/>
  <c r="E159" i="7" a="1"/>
  <c r="E159" i="7" s="1"/>
  <c r="D96" i="7" a="1"/>
  <c r="D96" i="7" s="1"/>
  <c r="E120" i="7" a="1"/>
  <c r="E120" i="7" s="1"/>
  <c r="M154" i="7" a="1"/>
  <c r="M154" i="7" s="1"/>
  <c r="E121" i="7" a="1"/>
  <c r="E121" i="7" s="1"/>
  <c r="N98" i="7" a="1"/>
  <c r="N98" i="7" s="1"/>
  <c r="D53" i="6" a="1"/>
  <c r="D53" i="6" s="1"/>
  <c r="M163" i="6" a="1"/>
  <c r="M163" i="6" s="1"/>
  <c r="N42" i="6" a="1"/>
  <c r="N42" i="6" s="1"/>
  <c r="E141" i="7" a="1"/>
  <c r="E141" i="7" s="1"/>
  <c r="D100" i="6" a="1"/>
  <c r="D100" i="6" s="1"/>
  <c r="D153" i="6" a="1"/>
  <c r="D153" i="6" s="1"/>
  <c r="D79" i="7" a="1"/>
  <c r="D79" i="7" s="1"/>
  <c r="D121" i="6" a="1"/>
  <c r="D121" i="6" s="1"/>
  <c r="E80" i="7" a="1"/>
  <c r="E80" i="7" s="1"/>
  <c r="D106" i="6" a="1"/>
  <c r="D106" i="6" s="1"/>
  <c r="K157" i="7" a="1"/>
  <c r="K157" i="7" s="1"/>
  <c r="M137" i="7" a="1"/>
  <c r="M137" i="7" s="1"/>
  <c r="L142" i="7" a="1"/>
  <c r="L142" i="7" s="1"/>
  <c r="M86" i="6" a="1"/>
  <c r="M86" i="6" s="1"/>
  <c r="N56" i="6" a="1"/>
  <c r="N56" i="6" s="1"/>
  <c r="G105" i="6" a="1"/>
  <c r="G105" i="6" s="1"/>
  <c r="D126" i="6" a="1"/>
  <c r="D126" i="6" s="1"/>
  <c r="M134" i="7" a="1"/>
  <c r="M134" i="7" s="1"/>
  <c r="N22" i="7" a="1"/>
  <c r="N22" i="7" s="1"/>
  <c r="M74" i="6" a="1"/>
  <c r="M74" i="6" s="1"/>
  <c r="K146" i="6" a="1"/>
  <c r="K146" i="6" s="1"/>
  <c r="M107" i="6" a="1"/>
  <c r="M107" i="6" s="1"/>
  <c r="F21" i="7" a="1"/>
  <c r="F21" i="7" s="1"/>
  <c r="D76" i="6" a="1"/>
  <c r="D76" i="6" s="1"/>
  <c r="K71" i="7" a="1"/>
  <c r="K71" i="7" s="1"/>
  <c r="G73" i="7" a="1"/>
  <c r="G73" i="7" s="1"/>
  <c r="G95" i="6" a="1"/>
  <c r="G95" i="6" s="1"/>
  <c r="E96" i="7" a="1"/>
  <c r="E96" i="7" s="1"/>
  <c r="M161" i="7" a="1"/>
  <c r="M161" i="7" s="1"/>
  <c r="E146" i="6" a="1"/>
  <c r="E146" i="6" s="1"/>
  <c r="G100" i="6" a="1"/>
  <c r="G100" i="6" s="1"/>
  <c r="D110" i="6" a="1"/>
  <c r="D110" i="6" s="1"/>
  <c r="N26" i="6" a="1"/>
  <c r="N26" i="6" s="1"/>
  <c r="M95" i="7" a="1"/>
  <c r="M95" i="7" s="1"/>
  <c r="D66" i="7" a="1"/>
  <c r="D66" i="7" s="1"/>
  <c r="D154" i="6" a="1"/>
  <c r="D154" i="6" s="1"/>
  <c r="D123" i="6" a="1"/>
  <c r="D123" i="6" s="1"/>
  <c r="F123" i="7" a="1"/>
  <c r="F123" i="7" s="1"/>
  <c r="M99" i="7" a="1"/>
  <c r="M99" i="7" s="1"/>
  <c r="M25" i="6" a="1"/>
  <c r="M25" i="6" s="1"/>
  <c r="N157" i="6" a="1"/>
  <c r="N157" i="6" s="1"/>
  <c r="F148" i="6" a="1"/>
  <c r="F148" i="6" s="1"/>
  <c r="F27" i="6" a="1"/>
  <c r="F27" i="6" s="1"/>
  <c r="M108" i="6" a="1"/>
  <c r="M108" i="6" s="1"/>
  <c r="N132" i="6" a="1"/>
  <c r="N132" i="6" s="1"/>
  <c r="M95" i="6" a="1"/>
  <c r="M95" i="6" s="1"/>
  <c r="M142" i="6" a="1"/>
  <c r="M142" i="6" s="1"/>
  <c r="M90" i="7" a="1"/>
  <c r="M90" i="7" s="1"/>
  <c r="E70" i="7" a="1"/>
  <c r="E70" i="7" s="1"/>
  <c r="F80" i="6" a="1"/>
  <c r="F80" i="6" s="1"/>
  <c r="D98" i="6" a="1"/>
  <c r="D98" i="6" s="1"/>
  <c r="F53" i="7" a="1"/>
  <c r="F53" i="7" s="1"/>
  <c r="H53" i="6" a="1"/>
  <c r="H53" i="6" s="1"/>
  <c r="D119" i="6" a="1"/>
  <c r="D119" i="6" s="1"/>
  <c r="M161" i="6" a="1"/>
  <c r="M161" i="6" s="1"/>
  <c r="M133" i="6" a="1"/>
  <c r="M133" i="6" s="1"/>
  <c r="M114" i="7" a="1"/>
  <c r="M114" i="7" s="1"/>
  <c r="L146" i="7" a="1"/>
  <c r="L146" i="7" s="1"/>
  <c r="N128" i="7" a="1"/>
  <c r="N128" i="7" s="1"/>
  <c r="N71" i="7" a="1"/>
  <c r="N71" i="7" s="1"/>
  <c r="J22" i="7" a="1"/>
  <c r="J22" i="7" s="1"/>
  <c r="D50" i="7" a="1"/>
  <c r="D50" i="7" s="1"/>
  <c r="M63" i="7" a="1"/>
  <c r="M63" i="7" s="1"/>
  <c r="N69" i="6" a="1"/>
  <c r="N69" i="6" s="1"/>
  <c r="M83" i="7" a="1"/>
  <c r="M83" i="7" s="1"/>
  <c r="F128" i="6" a="1"/>
  <c r="F128" i="6" s="1"/>
  <c r="D104" i="6" a="1"/>
  <c r="D104" i="6" s="1"/>
  <c r="G102" i="7" a="1"/>
  <c r="G102" i="7" s="1"/>
  <c r="D80" i="6" a="1"/>
  <c r="D80" i="6" s="1"/>
  <c r="D155" i="6" a="1"/>
  <c r="D155" i="6" s="1"/>
  <c r="D81" i="6" a="1"/>
  <c r="D81" i="6" s="1"/>
  <c r="D112" i="7" a="1"/>
  <c r="D112" i="7" s="1"/>
  <c r="F111" i="7" a="1"/>
  <c r="F111" i="7" s="1"/>
  <c r="D70" i="6" a="1"/>
  <c r="D70" i="6" s="1"/>
  <c r="G113" i="7" a="1"/>
  <c r="G113" i="7" s="1"/>
  <c r="E82" i="7" a="1"/>
  <c r="E82" i="7" s="1"/>
  <c r="G141" i="7" a="1"/>
  <c r="G141" i="7" s="1"/>
  <c r="D148" i="6" a="1"/>
  <c r="D148" i="6" s="1"/>
  <c r="M79" i="6" a="1"/>
  <c r="M79" i="6" s="1"/>
  <c r="M55" i="6" a="1"/>
  <c r="M55" i="6" s="1"/>
  <c r="K139" i="7" a="1"/>
  <c r="K139" i="7" s="1"/>
  <c r="M98" i="7" a="1"/>
  <c r="M98" i="7" s="1"/>
  <c r="K102" i="7" a="1"/>
  <c r="K102" i="7" s="1"/>
  <c r="D78" i="6" a="1"/>
  <c r="D78" i="6" s="1"/>
  <c r="E163" i="6" a="1"/>
  <c r="E163" i="6" s="1"/>
  <c r="H107" i="6" a="1"/>
  <c r="H107" i="6" s="1"/>
  <c r="F70" i="6" a="1"/>
  <c r="F70" i="6" s="1"/>
  <c r="F52" i="6" a="1"/>
  <c r="F52" i="6" s="1"/>
  <c r="G86" i="6" a="1"/>
  <c r="G86" i="6" s="1"/>
  <c r="D9" i="6" a="1"/>
  <c r="D9" i="6" s="1"/>
  <c r="M162" i="7" a="1"/>
  <c r="M162" i="7" s="1"/>
  <c r="K86" i="6" a="1"/>
  <c r="K86" i="6" s="1"/>
  <c r="M110" i="7" a="1"/>
  <c r="M110" i="7" s="1"/>
  <c r="E24" i="6" a="1"/>
  <c r="E24" i="6" s="1"/>
  <c r="N97" i="6" a="1"/>
  <c r="N97" i="6" s="1"/>
  <c r="M70" i="6" a="1"/>
  <c r="M70" i="6" s="1"/>
  <c r="D72" i="7" a="1"/>
  <c r="D72" i="7" s="1"/>
  <c r="G76" i="7" a="1"/>
  <c r="G76" i="7" s="1"/>
  <c r="M118" i="7" a="1"/>
  <c r="M118" i="7" s="1"/>
  <c r="F74" i="6" a="1"/>
  <c r="F74" i="6" s="1"/>
  <c r="M119" i="6" a="1"/>
  <c r="M119" i="6" s="1"/>
  <c r="M110" i="6" a="1"/>
  <c r="M110" i="6" s="1"/>
  <c r="D54" i="7" a="1"/>
  <c r="D54" i="7" s="1"/>
  <c r="G110" i="7" a="1"/>
  <c r="G110" i="7" s="1"/>
  <c r="D62" i="7" a="1"/>
  <c r="D62" i="7" s="1"/>
  <c r="G161" i="7" a="1"/>
  <c r="G161" i="7" s="1"/>
  <c r="E130" i="6" a="1"/>
  <c r="E130" i="6" s="1"/>
  <c r="E162" i="6" a="1"/>
  <c r="E162" i="6" s="1"/>
  <c r="D27" i="6" a="1"/>
  <c r="D27" i="6" s="1"/>
  <c r="N49" i="6" a="1"/>
  <c r="N49" i="6" s="1"/>
  <c r="K19" i="7" a="1"/>
  <c r="K19" i="7" s="1"/>
  <c r="G44" i="6" a="1"/>
  <c r="G44" i="6" s="1"/>
  <c r="D65" i="6" a="1"/>
  <c r="D65" i="6" s="1"/>
  <c r="G159" i="6" a="1"/>
  <c r="G159" i="6" s="1"/>
  <c r="N45" i="6" a="1"/>
  <c r="N45" i="6" s="1"/>
  <c r="E109" i="6" a="1"/>
  <c r="E109" i="6" s="1"/>
  <c r="E100" i="7" a="1"/>
  <c r="E100" i="7" s="1"/>
  <c r="D85" i="6" a="1"/>
  <c r="D85" i="6" s="1"/>
  <c r="D86" i="6" a="1"/>
  <c r="D86" i="6" s="1"/>
  <c r="M103" i="6" a="1"/>
  <c r="M103" i="6" s="1"/>
  <c r="N161" i="6" a="1"/>
  <c r="N161" i="6" s="1"/>
  <c r="N74" i="6" a="1"/>
  <c r="N74" i="6" s="1"/>
  <c r="D67" i="7" a="1"/>
  <c r="D67" i="7" s="1"/>
  <c r="M89" i="7" a="1"/>
  <c r="M89" i="7" s="1"/>
  <c r="L98" i="6" a="1"/>
  <c r="L98" i="6" s="1"/>
  <c r="M100" i="7" a="1"/>
  <c r="M100" i="7" s="1"/>
  <c r="K95" i="6" a="1"/>
  <c r="K95" i="6" s="1"/>
  <c r="M136" i="7" a="1"/>
  <c r="M136" i="7" s="1"/>
  <c r="M78" i="7" a="1"/>
  <c r="M78" i="7" s="1"/>
  <c r="M13" i="6" a="1"/>
  <c r="M13" i="6" s="1"/>
  <c r="E84" i="7" a="1"/>
  <c r="E84" i="7" s="1"/>
  <c r="D22" i="7" a="1"/>
  <c r="D22" i="7" s="1"/>
  <c r="D49" i="6" a="1"/>
  <c r="D49" i="6" s="1"/>
  <c r="D93" i="7" a="1"/>
  <c r="D93" i="7" s="1"/>
  <c r="F81" i="6" a="1"/>
  <c r="F81" i="6" s="1"/>
  <c r="N24" i="7" a="1"/>
  <c r="N24" i="7" s="1"/>
  <c r="D142" i="7" a="1"/>
  <c r="D142" i="7" s="1"/>
  <c r="M43" i="7" a="1"/>
  <c r="M43" i="7" s="1"/>
  <c r="E104" i="7" a="1"/>
  <c r="E104" i="7" s="1"/>
  <c r="D51" i="7" a="1"/>
  <c r="D51" i="7" s="1"/>
  <c r="F54" i="7" a="1"/>
  <c r="F54" i="7" s="1"/>
  <c r="D74" i="7" a="1"/>
  <c r="D74" i="7" s="1"/>
  <c r="E145" i="7" a="1"/>
  <c r="E145" i="7" s="1"/>
  <c r="D114" i="6" a="1"/>
  <c r="D114" i="6" s="1"/>
  <c r="D47" i="7" a="1"/>
  <c r="D47" i="7" s="1"/>
  <c r="D69" i="7" a="1"/>
  <c r="D69" i="7" s="1"/>
  <c r="D165" i="6" a="1"/>
  <c r="D165" i="6" s="1"/>
  <c r="E158" i="7" a="1"/>
  <c r="E158" i="7" s="1"/>
  <c r="D74" i="6" a="1"/>
  <c r="D74" i="6" s="1"/>
  <c r="F67" i="7" a="1"/>
  <c r="F67" i="7" s="1"/>
  <c r="N146" i="7" a="1"/>
  <c r="N146" i="7" s="1"/>
  <c r="M138" i="6" a="1"/>
  <c r="M138" i="6" s="1"/>
  <c r="L66" i="7" a="1"/>
  <c r="L66" i="7" s="1"/>
  <c r="M50" i="7" a="1"/>
  <c r="M50" i="7" s="1"/>
  <c r="M124" i="6" a="1"/>
  <c r="M124" i="6" s="1"/>
  <c r="N127" i="6" a="1"/>
  <c r="N127" i="6" s="1"/>
  <c r="G128" i="7" a="1"/>
  <c r="G128" i="7" s="1"/>
  <c r="G93" i="7" a="1"/>
  <c r="G93" i="7" s="1"/>
  <c r="D136" i="7" a="1"/>
  <c r="D136" i="7" s="1"/>
  <c r="D125" i="6" a="1"/>
  <c r="D125" i="6" s="1"/>
  <c r="D100" i="7" a="1"/>
  <c r="D100" i="7" s="1"/>
  <c r="E136" i="6" a="1"/>
  <c r="E136" i="6" s="1"/>
  <c r="G146" i="7" a="1"/>
  <c r="G146" i="7" s="1"/>
  <c r="N96" i="7" a="1"/>
  <c r="N96" i="7" s="1"/>
  <c r="N125" i="6" a="1"/>
  <c r="N125" i="6" s="1"/>
  <c r="M22" i="6" a="1"/>
  <c r="M22" i="6" s="1"/>
  <c r="E92" i="6" a="1"/>
  <c r="E92" i="6" s="1"/>
  <c r="N67" i="6" a="1"/>
  <c r="N67" i="6" s="1"/>
  <c r="M27" i="6" a="1"/>
  <c r="M27" i="6" s="1"/>
  <c r="G73" i="6" a="1"/>
  <c r="G73" i="6" s="1"/>
  <c r="K78" i="6" a="1"/>
  <c r="K78" i="6" s="1"/>
  <c r="D129" i="7" a="1"/>
  <c r="D129" i="7" s="1"/>
  <c r="N67" i="7" a="1"/>
  <c r="N67" i="7" s="1"/>
  <c r="M61" i="6" a="1"/>
  <c r="M61" i="6" s="1"/>
  <c r="F124" i="7" a="1"/>
  <c r="F124" i="7" s="1"/>
  <c r="F69" i="7" a="1"/>
  <c r="F69" i="7" s="1"/>
  <c r="N89" i="7" a="1"/>
  <c r="N89" i="7" s="1"/>
  <c r="N108" i="7" a="1"/>
  <c r="N108" i="7" s="1"/>
  <c r="M78" i="6" a="1"/>
  <c r="M78" i="6" s="1"/>
  <c r="D127" i="7" a="1"/>
  <c r="D127" i="7" s="1"/>
  <c r="E43" i="7" a="1"/>
  <c r="E43" i="7" s="1"/>
  <c r="F43" i="7" a="1"/>
  <c r="F43" i="7" s="1"/>
  <c r="H114" i="7" a="1"/>
  <c r="H114" i="7" s="1"/>
  <c r="D153" i="7" a="1"/>
  <c r="D153" i="7" s="1"/>
  <c r="M151" i="7" a="1"/>
  <c r="M151" i="7" s="1"/>
  <c r="E113" i="7" a="1"/>
  <c r="E113" i="7" s="1"/>
  <c r="D83" i="6" a="1"/>
  <c r="D83" i="6" s="1"/>
  <c r="D128" i="7" a="1"/>
  <c r="D128" i="7" s="1"/>
  <c r="E96" i="6" a="1"/>
  <c r="E96" i="6" s="1"/>
  <c r="N130" i="7" a="1"/>
  <c r="N130" i="7" s="1"/>
  <c r="F51" i="6" a="1"/>
  <c r="F51" i="6" s="1"/>
  <c r="D93" i="6" a="1"/>
  <c r="D93" i="6" s="1"/>
  <c r="D89" i="6" a="1"/>
  <c r="D89" i="6" s="1"/>
  <c r="D131" i="7" a="1"/>
  <c r="D131" i="7" s="1"/>
  <c r="N64" i="6" a="1"/>
  <c r="N64" i="6" s="1"/>
  <c r="K84" i="7" a="1"/>
  <c r="K84" i="7" s="1"/>
  <c r="M91" i="6" a="1"/>
  <c r="M91" i="6" s="1"/>
  <c r="M116" i="6" a="1"/>
  <c r="M116" i="6" s="1"/>
  <c r="F158" i="6" a="1"/>
  <c r="F158" i="6" s="1"/>
  <c r="N52" i="7" a="1"/>
  <c r="N52" i="7" s="1"/>
  <c r="G29" i="7" a="1"/>
  <c r="G29" i="7" s="1"/>
  <c r="L131" i="7" a="1"/>
  <c r="L131" i="7" s="1"/>
  <c r="N125" i="7" a="1"/>
  <c r="N125" i="7" s="1"/>
  <c r="K91" i="7" a="1"/>
  <c r="K91" i="7" s="1"/>
  <c r="N147" i="6" a="1"/>
  <c r="N147" i="6" s="1"/>
  <c r="E97" i="7" a="1"/>
  <c r="E97" i="7" s="1"/>
  <c r="D119" i="7" a="1"/>
  <c r="D119" i="7" s="1"/>
  <c r="E142" i="6" a="1"/>
  <c r="E142" i="6" s="1"/>
  <c r="D109" i="6" a="1"/>
  <c r="D109" i="6" s="1"/>
  <c r="G78" i="6" a="1"/>
  <c r="G78" i="6" s="1"/>
  <c r="M68" i="6" a="1"/>
  <c r="M68" i="6" s="1"/>
  <c r="G41" i="7" a="1"/>
  <c r="G41" i="7" s="1"/>
  <c r="N101" i="7" a="1"/>
  <c r="N101" i="7" s="1"/>
  <c r="D98" i="7" a="1"/>
  <c r="D98" i="7" s="1"/>
  <c r="D102" i="7" a="1"/>
  <c r="D102" i="7" s="1"/>
  <c r="L83" i="7" a="1"/>
  <c r="L83" i="7" s="1"/>
  <c r="M145" i="7" a="1"/>
  <c r="M145" i="7" s="1"/>
  <c r="N91" i="6" a="1"/>
  <c r="N91" i="6" s="1"/>
  <c r="D77" i="6" a="1"/>
  <c r="D77" i="6" s="1"/>
  <c r="D122" i="6" a="1"/>
  <c r="D122" i="6" s="1"/>
  <c r="D161" i="7" a="1"/>
  <c r="D161" i="7" s="1"/>
  <c r="D140" i="7" a="1"/>
  <c r="D140" i="7" s="1"/>
  <c r="G146" i="6" a="1"/>
  <c r="G146" i="6" s="1"/>
  <c r="E55" i="6" a="1"/>
  <c r="E55" i="6" s="1"/>
  <c r="H99" i="7" a="1"/>
  <c r="H99" i="7" s="1"/>
  <c r="D89" i="7" a="1"/>
  <c r="D89" i="7" s="1"/>
  <c r="F134" i="7" a="1"/>
  <c r="F134" i="7" s="1"/>
  <c r="E61" i="7" a="1"/>
  <c r="E61" i="7" s="1"/>
  <c r="D124" i="6" a="1"/>
  <c r="D124" i="6" s="1"/>
  <c r="F158" i="7" a="1"/>
  <c r="F158" i="7" s="1"/>
  <c r="N136" i="6" a="1"/>
  <c r="N136" i="6" s="1"/>
  <c r="K153" i="6" a="1"/>
  <c r="K153" i="6" s="1"/>
  <c r="M75" i="7" a="1"/>
  <c r="M75" i="7" s="1"/>
  <c r="D63" i="6" a="1"/>
  <c r="D63" i="6" s="1"/>
  <c r="M143" i="7" a="1"/>
  <c r="M143" i="7" s="1"/>
  <c r="M70" i="7" a="1"/>
  <c r="M70" i="7" s="1"/>
  <c r="D97" i="7" a="1"/>
  <c r="D97" i="7" s="1"/>
  <c r="D80" i="7" a="1"/>
  <c r="D80" i="7" s="1"/>
  <c r="G88" i="6" a="1"/>
  <c r="G88" i="6" s="1"/>
  <c r="D71" i="7" a="1"/>
  <c r="D71" i="7" s="1"/>
  <c r="E27" i="6" a="1"/>
  <c r="E27" i="6" s="1"/>
  <c r="E100" i="6" a="1"/>
  <c r="E100" i="6" s="1"/>
  <c r="F107" i="6" a="1"/>
  <c r="F107" i="6" s="1"/>
  <c r="N118" i="7" a="1"/>
  <c r="N118" i="7" s="1"/>
  <c r="E53" i="6" a="1"/>
  <c r="E53" i="6" s="1"/>
  <c r="M157" i="6" a="1"/>
  <c r="M157" i="6" s="1"/>
  <c r="N133" i="6" a="1"/>
  <c r="N133" i="6" s="1"/>
  <c r="D140" i="6" a="1"/>
  <c r="D140" i="6" s="1"/>
  <c r="M100" i="6" a="1"/>
  <c r="M100" i="6" s="1"/>
  <c r="N120" i="6" a="1"/>
  <c r="N120" i="6" s="1"/>
  <c r="D117" i="6" a="1"/>
  <c r="D117" i="6" s="1"/>
  <c r="D45" i="6" a="1"/>
  <c r="D45" i="6" s="1"/>
  <c r="M63" i="6" a="1"/>
  <c r="M63" i="6" s="1"/>
  <c r="M137" i="6" a="1"/>
  <c r="M137" i="6" s="1"/>
  <c r="F55" i="6" a="1"/>
  <c r="F55" i="6" s="1"/>
  <c r="M158" i="7" a="1"/>
  <c r="M158" i="7" s="1"/>
  <c r="J123" i="7" a="1"/>
  <c r="J123" i="7" s="1"/>
  <c r="E156" i="7" a="1"/>
  <c r="E156" i="7" s="1"/>
  <c r="D29" i="7" a="1"/>
  <c r="D29" i="7" s="1"/>
  <c r="M117" i="7" a="1"/>
  <c r="M117" i="7" s="1"/>
  <c r="M26" i="6" a="1"/>
  <c r="M26" i="6" s="1"/>
  <c r="D76" i="7" a="1"/>
  <c r="D76" i="7" s="1"/>
  <c r="F123" i="6" a="1"/>
  <c r="F123" i="6" s="1"/>
  <c r="D116" i="6" a="1"/>
  <c r="D116" i="6" s="1"/>
  <c r="M126" i="7" a="1"/>
  <c r="M126" i="7" s="1"/>
  <c r="L120" i="6" a="1"/>
  <c r="L120" i="6" s="1"/>
  <c r="D31" i="6" a="1"/>
  <c r="D31" i="6" s="1"/>
  <c r="F82" i="6" a="1"/>
  <c r="F82" i="6" s="1"/>
  <c r="E73" i="7" a="1"/>
  <c r="E73" i="7" s="1"/>
  <c r="E122" i="7" a="1"/>
  <c r="E122" i="7" s="1"/>
  <c r="H29" i="7" a="1"/>
  <c r="H29" i="7" s="1"/>
  <c r="M139" i="6" a="1"/>
  <c r="M139" i="6" s="1"/>
  <c r="M47" i="7" a="1"/>
  <c r="M47" i="7" s="1"/>
  <c r="K48" i="7" a="1"/>
  <c r="K48" i="7" s="1"/>
  <c r="L132" i="6" a="1"/>
  <c r="L132" i="6" s="1"/>
  <c r="D61" i="6" a="1"/>
  <c r="D61" i="6" s="1"/>
  <c r="M128" i="6" a="1"/>
  <c r="M128" i="6" s="1"/>
  <c r="N131" i="7" a="1"/>
  <c r="N131" i="7" s="1"/>
  <c r="D61" i="7" a="1"/>
  <c r="D61" i="7" s="1"/>
  <c r="M159" i="7" a="1"/>
  <c r="M159" i="7" s="1"/>
  <c r="D141" i="7" a="1"/>
  <c r="D141" i="7" s="1"/>
  <c r="G80" i="7" a="1"/>
  <c r="G80" i="7" s="1"/>
  <c r="D52" i="6" a="1"/>
  <c r="D52" i="6" s="1"/>
  <c r="D43" i="6" a="1"/>
  <c r="D43" i="6" s="1"/>
  <c r="D136" i="6" a="1"/>
  <c r="D136" i="6" s="1"/>
  <c r="E75" i="7" a="1"/>
  <c r="E75" i="7" s="1"/>
  <c r="D102" i="6" a="1"/>
  <c r="D102" i="6" s="1"/>
  <c r="D112" i="6" a="1"/>
  <c r="D112" i="6" s="1"/>
  <c r="E112" i="6" a="1"/>
  <c r="E112" i="6" s="1"/>
  <c r="G120" i="6" a="1"/>
  <c r="G120" i="6" s="1"/>
  <c r="N124" i="7" a="1"/>
  <c r="N124" i="7" s="1"/>
  <c r="M66" i="6" a="1"/>
  <c r="M66" i="6" s="1"/>
  <c r="D13" i="6" a="1"/>
  <c r="D13" i="6" s="1"/>
  <c r="N20" i="7" a="1"/>
  <c r="N20" i="7" s="1"/>
  <c r="K138" i="7" a="1"/>
  <c r="K138" i="7" s="1"/>
  <c r="M23" i="6" a="1"/>
  <c r="M23" i="6" s="1"/>
  <c r="N159" i="6" a="1"/>
  <c r="N159" i="6" s="1"/>
  <c r="J43" i="7" a="1"/>
  <c r="J43" i="7" s="1"/>
  <c r="K120" i="6" a="1"/>
  <c r="K120" i="6" s="1"/>
  <c r="L147" i="7" a="1"/>
  <c r="L147" i="7" s="1"/>
  <c r="K43" i="7" a="1"/>
  <c r="K43" i="7" s="1"/>
  <c r="N102" i="7" a="1"/>
  <c r="N102" i="7" s="1"/>
  <c r="N70" i="6" a="1"/>
  <c r="N70" i="6" s="1"/>
  <c r="L62" i="6" a="1"/>
  <c r="L62" i="6" s="1"/>
  <c r="L52" i="6" a="1"/>
  <c r="L52" i="6" s="1"/>
  <c r="N145" i="7" a="1"/>
  <c r="N145" i="7" s="1"/>
  <c r="D106" i="7" a="1"/>
  <c r="D106" i="7" s="1"/>
  <c r="M52" i="6" a="1"/>
  <c r="M52" i="6" s="1"/>
  <c r="N145" i="6" a="1"/>
  <c r="N145" i="6" s="1"/>
  <c r="E23" i="7" a="1"/>
  <c r="E23" i="7" s="1"/>
  <c r="E67" i="6" a="1"/>
  <c r="E67" i="6" s="1"/>
  <c r="F24" i="6" a="1"/>
  <c r="F24" i="6" s="1"/>
  <c r="M130" i="7" a="1"/>
  <c r="M130" i="7" s="1"/>
  <c r="L22" i="6" a="1"/>
  <c r="L22" i="6" s="1"/>
  <c r="L13" i="6" a="1"/>
  <c r="L13" i="6" s="1"/>
  <c r="N141" i="6" a="1"/>
  <c r="N141" i="6" s="1"/>
  <c r="L163" i="7" a="1"/>
  <c r="L163" i="7" s="1"/>
  <c r="L85" i="6" a="1"/>
  <c r="L85" i="6" s="1"/>
  <c r="L159" i="7" a="1"/>
  <c r="L159" i="7" s="1"/>
  <c r="M59" i="7" a="1"/>
  <c r="M59" i="7" s="1"/>
  <c r="L85" i="7" a="1"/>
  <c r="L85" i="7" s="1"/>
  <c r="M45" i="6" a="1"/>
  <c r="M45" i="6" s="1"/>
  <c r="L73" i="7" a="1"/>
  <c r="L73" i="7" s="1"/>
  <c r="E151" i="7" a="1"/>
  <c r="E151" i="7" s="1"/>
  <c r="M122" i="6" a="1"/>
  <c r="M122" i="6" s="1"/>
  <c r="M85" i="6" a="1"/>
  <c r="M85" i="6" s="1"/>
  <c r="L140" i="7" a="1"/>
  <c r="L140" i="7" s="1"/>
  <c r="M61" i="7" a="1"/>
  <c r="M61" i="7" s="1"/>
  <c r="J90" i="7" a="1"/>
  <c r="J90" i="7" s="1"/>
  <c r="M162" i="6" a="1"/>
  <c r="M162" i="6" s="1"/>
  <c r="L86" i="6" a="1"/>
  <c r="L86" i="6" s="1"/>
  <c r="M82" i="7" a="1"/>
  <c r="M82" i="7" s="1"/>
  <c r="I95" i="7" a="1"/>
  <c r="I95" i="7" s="1"/>
  <c r="L26" i="6" a="1"/>
  <c r="L26" i="6" s="1"/>
  <c r="K61" i="7" a="1"/>
  <c r="K61" i="7" s="1"/>
  <c r="D103" i="7" a="1"/>
  <c r="D103" i="7" s="1"/>
  <c r="D158" i="6" a="1"/>
  <c r="D158" i="6" s="1"/>
  <c r="K102" i="6" a="1"/>
  <c r="K102" i="6" s="1"/>
  <c r="D130" i="6" a="1"/>
  <c r="D130" i="6" s="1"/>
  <c r="D81" i="7" a="1"/>
  <c r="D81" i="7" s="1"/>
  <c r="E51" i="6" a="1"/>
  <c r="E51" i="6" s="1"/>
  <c r="N52" i="6" a="1"/>
  <c r="N52" i="6" s="1"/>
  <c r="L157" i="7" a="1"/>
  <c r="L157" i="7" s="1"/>
  <c r="N106" i="6" a="1"/>
  <c r="N106" i="6" s="1"/>
  <c r="L51" i="6" a="1"/>
  <c r="L51" i="6" s="1"/>
  <c r="M80" i="6" a="1"/>
  <c r="M80" i="6" s="1"/>
  <c r="L143" i="6" a="1"/>
  <c r="L143" i="6" s="1"/>
  <c r="D163" i="6" a="1"/>
  <c r="D163" i="6" s="1"/>
  <c r="M12" i="6" a="1"/>
  <c r="M12" i="6" s="1"/>
  <c r="K73" i="7" a="1"/>
  <c r="K73" i="7" s="1"/>
  <c r="E48" i="7" a="1"/>
  <c r="E48" i="7" s="1"/>
  <c r="M125" i="6" a="1"/>
  <c r="M125" i="6" s="1"/>
  <c r="M54" i="6" a="1"/>
  <c r="M54" i="6" s="1"/>
  <c r="E69" i="7" a="1"/>
  <c r="E69" i="7" s="1"/>
  <c r="N154" i="7" a="1"/>
  <c r="N154" i="7" s="1"/>
  <c r="D90" i="7" a="1"/>
  <c r="D90" i="7" s="1"/>
  <c r="D155" i="7" a="1"/>
  <c r="D155" i="7" s="1"/>
  <c r="E110" i="7" a="1"/>
  <c r="E110" i="7" s="1"/>
  <c r="F127" i="7" a="1"/>
  <c r="F127" i="7" s="1"/>
  <c r="D84" i="6" a="1"/>
  <c r="D84" i="6" s="1"/>
  <c r="E135" i="6" a="1"/>
  <c r="E135" i="6" s="1"/>
  <c r="E23" i="6" a="1"/>
  <c r="E23" i="6" s="1"/>
  <c r="F128" i="7" a="1"/>
  <c r="F128" i="7" s="1"/>
  <c r="M111" i="6" a="1"/>
  <c r="M111" i="6" s="1"/>
  <c r="F130" i="7" a="1"/>
  <c r="F130" i="7" s="1"/>
  <c r="N107" i="7" a="1"/>
  <c r="N107" i="7" s="1"/>
  <c r="L106" i="7" a="1"/>
  <c r="L106" i="7" s="1"/>
  <c r="F146" i="6" a="1"/>
  <c r="F146" i="6" s="1"/>
  <c r="D145" i="6" a="1"/>
  <c r="D145" i="6" s="1"/>
  <c r="M20" i="7" a="1"/>
  <c r="M20" i="7" s="1"/>
  <c r="L89" i="7" a="1"/>
  <c r="L89" i="7" s="1"/>
  <c r="M79" i="7" a="1"/>
  <c r="M79" i="7" s="1"/>
  <c r="M56" i="6" a="1"/>
  <c r="M56" i="6" s="1"/>
  <c r="D86" i="7" a="1"/>
  <c r="D86" i="7" s="1"/>
  <c r="N122" i="6" a="1"/>
  <c r="N122" i="6" s="1"/>
  <c r="D24" i="6" a="1"/>
  <c r="D24" i="6" s="1"/>
  <c r="D120" i="7" a="1"/>
  <c r="D120" i="7" s="1"/>
  <c r="H49" i="7" a="1"/>
  <c r="H49" i="7" s="1"/>
  <c r="G163" i="6" a="1"/>
  <c r="G163" i="6" s="1"/>
  <c r="F61" i="6" a="1"/>
  <c r="F61" i="6" s="1"/>
  <c r="D44" i="6" a="1"/>
  <c r="D44" i="6" s="1"/>
  <c r="E67" i="7" a="1"/>
  <c r="E67" i="7" s="1"/>
  <c r="E68" i="7" a="1"/>
  <c r="E68" i="7" s="1"/>
  <c r="N134" i="6" a="1"/>
  <c r="N134" i="6" s="1"/>
  <c r="L128" i="6" a="1"/>
  <c r="L128" i="6" s="1"/>
  <c r="M160" i="6" a="1"/>
  <c r="M160" i="6" s="1"/>
  <c r="L90" i="7" a="1"/>
  <c r="L90" i="7" s="1"/>
  <c r="K99" i="6" a="1"/>
  <c r="K99" i="6" s="1"/>
  <c r="N82" i="6" a="1"/>
  <c r="N82" i="6" s="1"/>
  <c r="G63" i="6" a="1"/>
  <c r="G63" i="6" s="1"/>
  <c r="M111" i="7" a="1"/>
  <c r="M111" i="7" s="1"/>
  <c r="M9" i="6" a="1"/>
  <c r="M9" i="6" s="1"/>
  <c r="N154" i="6" a="1"/>
  <c r="N154" i="6" s="1"/>
  <c r="L136" i="6" a="1"/>
  <c r="L136" i="6" s="1"/>
  <c r="L117" i="6" a="1"/>
  <c r="L117" i="6" s="1"/>
  <c r="G54" i="7" a="1"/>
  <c r="G54" i="7" s="1"/>
  <c r="L101" i="6" a="1"/>
  <c r="L101" i="6" s="1"/>
  <c r="L160" i="7" a="1"/>
  <c r="L160" i="7" s="1"/>
  <c r="L82" i="7" a="1"/>
  <c r="L82" i="7" s="1"/>
  <c r="L78" i="7" a="1"/>
  <c r="L78" i="7" s="1"/>
  <c r="I64" i="7" a="1"/>
  <c r="I64" i="7" s="1"/>
  <c r="M65" i="6" a="1"/>
  <c r="M65" i="6" s="1"/>
  <c r="J75" i="6" a="1"/>
  <c r="J75" i="6" s="1"/>
  <c r="J138" i="6" a="1"/>
  <c r="J138" i="6" s="1"/>
  <c r="M50" i="6" a="1"/>
  <c r="M50" i="6" s="1"/>
  <c r="M41" i="7" a="1"/>
  <c r="M41" i="7" s="1"/>
  <c r="D144" i="7" a="1"/>
  <c r="D144" i="7" s="1"/>
  <c r="M123" i="6" a="1"/>
  <c r="M123" i="6" s="1"/>
  <c r="M131" i="7" a="1"/>
  <c r="M131" i="7" s="1"/>
  <c r="M81" i="6" a="1"/>
  <c r="M81" i="6" s="1"/>
  <c r="N25" i="6" a="1"/>
  <c r="N25" i="6" s="1"/>
  <c r="H110" i="6" a="1"/>
  <c r="H110" i="6" s="1"/>
  <c r="L157" i="6" a="1"/>
  <c r="L157" i="6" s="1"/>
  <c r="N115" i="6" a="1"/>
  <c r="N115" i="6" s="1"/>
  <c r="N109" i="6" a="1"/>
  <c r="N109" i="6" s="1"/>
  <c r="M123" i="7" a="1"/>
  <c r="M123" i="7" s="1"/>
  <c r="I24" i="7" a="1"/>
  <c r="I24" i="7" s="1"/>
  <c r="K98" i="7" a="1"/>
  <c r="K98" i="7" s="1"/>
  <c r="L133" i="6" a="1"/>
  <c r="L133" i="6" s="1"/>
  <c r="M109" i="6" a="1"/>
  <c r="M109" i="6" s="1"/>
  <c r="K155" i="6" a="1"/>
  <c r="K155" i="6" s="1"/>
  <c r="K83" i="6" a="1"/>
  <c r="K83" i="6" s="1"/>
  <c r="L155" i="6" a="1"/>
  <c r="L155" i="6" s="1"/>
  <c r="L67" i="7" a="1"/>
  <c r="L67" i="7" s="1"/>
  <c r="K111" i="6" a="1"/>
  <c r="K111" i="6" s="1"/>
  <c r="N161" i="7" a="1"/>
  <c r="N161" i="7" s="1"/>
  <c r="J47" i="7" a="1"/>
  <c r="J47" i="7" s="1"/>
  <c r="D162" i="7" a="1"/>
  <c r="D162" i="7" s="1"/>
  <c r="N24" i="6" a="1"/>
  <c r="N24" i="6" s="1"/>
  <c r="N61" i="6" a="1"/>
  <c r="N61" i="6" s="1"/>
  <c r="E78" i="6" a="1"/>
  <c r="E78" i="6" s="1"/>
  <c r="E54" i="7" a="1"/>
  <c r="E54" i="7" s="1"/>
  <c r="E134" i="6" a="1"/>
  <c r="E134" i="6" s="1"/>
  <c r="N158" i="6" a="1"/>
  <c r="N158" i="6" s="1"/>
  <c r="M87" i="7" a="1"/>
  <c r="M87" i="7" s="1"/>
  <c r="J155" i="7" a="1"/>
  <c r="J155" i="7" s="1"/>
  <c r="K68" i="6" a="1"/>
  <c r="K68" i="6" s="1"/>
  <c r="M105" i="6" a="1"/>
  <c r="M105" i="6" s="1"/>
  <c r="K79" i="6" a="1"/>
  <c r="K79" i="6" s="1"/>
  <c r="N80" i="6" a="1"/>
  <c r="N80" i="6" s="1"/>
  <c r="K81" i="6" a="1"/>
  <c r="K81" i="6" s="1"/>
  <c r="N68" i="6" a="1"/>
  <c r="N68" i="6" s="1"/>
  <c r="I129" i="6" a="1"/>
  <c r="I129" i="6" s="1"/>
  <c r="D138" i="6" a="1"/>
  <c r="D138" i="6" s="1"/>
  <c r="N54" i="7" a="1"/>
  <c r="N54" i="7" s="1"/>
  <c r="D115" i="6" a="1"/>
  <c r="D115" i="6" s="1"/>
  <c r="N100" i="7" a="1"/>
  <c r="N100" i="7" s="1"/>
  <c r="M102" i="6" a="1"/>
  <c r="M102" i="6" s="1"/>
  <c r="N134" i="7" a="1"/>
  <c r="N134" i="7" s="1"/>
  <c r="I100" i="7" a="1"/>
  <c r="I100" i="7" s="1"/>
  <c r="L109" i="6" a="1"/>
  <c r="L109" i="6" s="1"/>
  <c r="I135" i="7" a="1"/>
  <c r="I135" i="7" s="1"/>
  <c r="K42" i="6" a="1"/>
  <c r="K42" i="6" s="1"/>
  <c r="M152" i="7" a="1"/>
  <c r="M152" i="7" s="1"/>
  <c r="N164" i="6" a="1"/>
  <c r="N164" i="6" s="1"/>
  <c r="I52" i="7" a="1"/>
  <c r="I52" i="7" s="1"/>
  <c r="D49" i="7" a="1"/>
  <c r="D49" i="7" s="1"/>
  <c r="K134" i="7" a="1"/>
  <c r="K134" i="7" s="1"/>
  <c r="N141" i="7" a="1"/>
  <c r="N141" i="7" s="1"/>
  <c r="M156" i="6" a="1"/>
  <c r="M156" i="6" s="1"/>
  <c r="M114" i="6" a="1"/>
  <c r="M114" i="6" s="1"/>
  <c r="L123" i="7" a="1"/>
  <c r="L123" i="7" s="1"/>
  <c r="L97" i="6" a="1"/>
  <c r="L97" i="6" s="1"/>
  <c r="K74" i="7" a="1"/>
  <c r="K74" i="7" s="1"/>
  <c r="D108" i="7" a="1"/>
  <c r="D108" i="7" s="1"/>
  <c r="D95" i="7" a="1"/>
  <c r="D95" i="7" s="1"/>
  <c r="E22" i="6" a="1"/>
  <c r="E22" i="6" s="1"/>
  <c r="N110" i="6" a="1"/>
  <c r="N110" i="6" s="1"/>
  <c r="J94" i="6" a="1"/>
  <c r="J94" i="6" s="1"/>
  <c r="L167" i="6" a="1"/>
  <c r="L167" i="6" s="1"/>
  <c r="N89" i="6" a="1"/>
  <c r="N89" i="6" s="1"/>
  <c r="N127" i="7" a="1"/>
  <c r="N127" i="7" s="1"/>
  <c r="F59" i="7" a="1"/>
  <c r="F59" i="7" s="1"/>
  <c r="N79" i="6" a="1"/>
  <c r="N79" i="6" s="1"/>
  <c r="M24" i="7" a="1"/>
  <c r="M24" i="7" s="1"/>
  <c r="L61" i="7" a="1"/>
  <c r="L61" i="7" s="1"/>
  <c r="N120" i="7" a="1"/>
  <c r="N120" i="7" s="1"/>
  <c r="L20" i="7" a="1"/>
  <c r="L20" i="7" s="1"/>
  <c r="K95" i="7" a="1"/>
  <c r="K95" i="7" s="1"/>
  <c r="N153" i="7" a="1"/>
  <c r="N153" i="7" s="1"/>
  <c r="N99" i="7" a="1"/>
  <c r="N99" i="7" s="1"/>
  <c r="M60" i="7" a="1"/>
  <c r="M60" i="7" s="1"/>
  <c r="D69" i="6" a="1"/>
  <c r="D69" i="6" s="1"/>
  <c r="M21" i="7" a="1"/>
  <c r="M21" i="7" s="1"/>
  <c r="N163" i="7" a="1"/>
  <c r="N163" i="7" s="1"/>
  <c r="K67" i="7" a="1"/>
  <c r="K67" i="7" s="1"/>
  <c r="L144" i="6" a="1"/>
  <c r="L144" i="6" s="1"/>
  <c r="M135" i="7" a="1"/>
  <c r="M135" i="7" s="1"/>
  <c r="D147" i="7" a="1"/>
  <c r="D147" i="7" s="1"/>
  <c r="D143" i="7" a="1"/>
  <c r="D143" i="7" s="1"/>
  <c r="D103" i="6" a="1"/>
  <c r="D103" i="6" s="1"/>
  <c r="D12" i="6" a="1"/>
  <c r="D12" i="6" s="1"/>
  <c r="E82" i="6" a="1"/>
  <c r="E82" i="6" s="1"/>
  <c r="M64" i="7" a="1"/>
  <c r="M64" i="7" s="1"/>
  <c r="D64" i="6" a="1"/>
  <c r="D64" i="6" s="1"/>
  <c r="G84" i="7" a="1"/>
  <c r="G84" i="7" s="1"/>
  <c r="M73" i="7" a="1"/>
  <c r="M73" i="7" s="1"/>
  <c r="N60" i="7" a="1"/>
  <c r="N60" i="7" s="1"/>
  <c r="G112" i="6" a="1"/>
  <c r="G112" i="6" s="1"/>
  <c r="M147" i="7" a="1"/>
  <c r="M147" i="7" s="1"/>
  <c r="K76" i="6" a="1"/>
  <c r="K76" i="6" s="1"/>
  <c r="L119" i="7" a="1"/>
  <c r="L119" i="7" s="1"/>
  <c r="L55" i="6" a="1"/>
  <c r="L55" i="6" s="1"/>
  <c r="N66" i="6" a="1"/>
  <c r="N66" i="6" s="1"/>
  <c r="N85" i="7" a="1"/>
  <c r="N85" i="7" s="1"/>
  <c r="K145" i="7" a="1"/>
  <c r="K145" i="7" s="1"/>
  <c r="K108" i="7" a="1"/>
  <c r="K108" i="7" s="1"/>
  <c r="M158" i="6" a="1"/>
  <c r="M158" i="6" s="1"/>
  <c r="K49" i="6" a="1"/>
  <c r="K49" i="6" s="1"/>
  <c r="J96" i="7" a="1"/>
  <c r="J96" i="7" s="1"/>
  <c r="N85" i="6" a="1"/>
  <c r="N85" i="6" s="1"/>
  <c r="L129" i="7" a="1"/>
  <c r="L129" i="7" s="1"/>
  <c r="L107" i="6" a="1"/>
  <c r="L107" i="6" s="1"/>
  <c r="L125" i="6" a="1"/>
  <c r="L125" i="6" s="1"/>
  <c r="J19" i="7" a="1"/>
  <c r="J19" i="7" s="1"/>
  <c r="M148" i="6" a="1"/>
  <c r="M148" i="6" s="1"/>
  <c r="F108" i="7" a="1"/>
  <c r="F108" i="7" s="1"/>
  <c r="M129" i="7" a="1"/>
  <c r="M129" i="7" s="1"/>
  <c r="L100" i="7" a="1"/>
  <c r="L100" i="7" s="1"/>
  <c r="E125" i="6" a="1"/>
  <c r="E125" i="6" s="1"/>
  <c r="E90" i="6" a="1"/>
  <c r="E90" i="6" s="1"/>
  <c r="G165" i="6" a="1"/>
  <c r="G165" i="6" s="1"/>
  <c r="N69" i="7" a="1"/>
  <c r="N69" i="7" s="1"/>
  <c r="L50" i="7" a="1"/>
  <c r="L50" i="7" s="1"/>
  <c r="L64" i="7" a="1"/>
  <c r="L64" i="7" s="1"/>
  <c r="N131" i="6" a="1"/>
  <c r="N131" i="6" s="1"/>
  <c r="N62" i="6" a="1"/>
  <c r="N62" i="6" s="1"/>
  <c r="N121" i="7" a="1"/>
  <c r="N121" i="7" s="1"/>
  <c r="N87" i="6" a="1"/>
  <c r="N87" i="6" s="1"/>
  <c r="N62" i="7" a="1"/>
  <c r="N62" i="7" s="1"/>
  <c r="I92" i="7" a="1"/>
  <c r="I92" i="7" s="1"/>
  <c r="K125" i="7" a="1"/>
  <c r="K125" i="7" s="1"/>
  <c r="D159" i="7" a="1"/>
  <c r="D159" i="7" s="1"/>
  <c r="M112" i="6" a="1"/>
  <c r="M112" i="6" s="1"/>
  <c r="D159" i="6" a="1"/>
  <c r="D159" i="6" s="1"/>
  <c r="L77" i="7" a="1"/>
  <c r="L77" i="7" s="1"/>
  <c r="N90" i="7" a="1"/>
  <c r="N90" i="7" s="1"/>
  <c r="K121" i="7" a="1"/>
  <c r="K121" i="7" s="1"/>
  <c r="N66" i="7" a="1"/>
  <c r="N66" i="7" s="1"/>
  <c r="M76" i="7" a="1"/>
  <c r="M76" i="7" s="1"/>
  <c r="M141" i="7" a="1"/>
  <c r="M141" i="7" s="1"/>
  <c r="N93" i="7" a="1"/>
  <c r="N93" i="7" s="1"/>
  <c r="D19" i="7" a="1"/>
  <c r="D19" i="7" s="1"/>
  <c r="M62" i="6" a="1"/>
  <c r="M62" i="6" s="1"/>
  <c r="K112" i="6" a="1"/>
  <c r="K112" i="6" s="1"/>
  <c r="N84" i="7" a="1"/>
  <c r="N84" i="7" s="1"/>
  <c r="J68" i="6" a="1"/>
  <c r="J68" i="6" s="1"/>
  <c r="L114" i="7" a="1"/>
  <c r="L114" i="7" s="1"/>
  <c r="N129" i="7" a="1"/>
  <c r="N129" i="7" s="1"/>
  <c r="N44" i="6" a="1"/>
  <c r="N44" i="6" s="1"/>
  <c r="M84" i="7" a="1"/>
  <c r="M84" i="7" s="1"/>
  <c r="M96" i="6" a="1"/>
  <c r="M96" i="6" s="1"/>
  <c r="L99" i="7" a="1"/>
  <c r="L99" i="7" s="1"/>
  <c r="M22" i="7" a="1"/>
  <c r="M22" i="7" s="1"/>
  <c r="G138" i="6" a="1"/>
  <c r="G138" i="6" s="1"/>
  <c r="D135" i="7" a="1"/>
  <c r="D135" i="7" s="1"/>
  <c r="G118" i="6" a="1"/>
  <c r="G118" i="6" s="1"/>
  <c r="D157" i="6" a="1"/>
  <c r="D157" i="6" s="1"/>
  <c r="E62" i="6" a="1"/>
  <c r="E62" i="6" s="1"/>
  <c r="D70" i="7" a="1"/>
  <c r="D70" i="7" s="1"/>
  <c r="G98" i="7" a="1"/>
  <c r="G98" i="7" s="1"/>
  <c r="D21" i="7" a="1"/>
  <c r="D21" i="7" s="1"/>
  <c r="D167" i="6" a="1"/>
  <c r="D167" i="6" s="1"/>
  <c r="L117" i="7" a="1"/>
  <c r="L117" i="7" s="1"/>
  <c r="M140" i="7" a="1"/>
  <c r="M140" i="7" s="1"/>
  <c r="N160" i="6" a="1"/>
  <c r="N160" i="6" s="1"/>
  <c r="I121" i="6" a="1"/>
  <c r="I121" i="6" s="1"/>
  <c r="E68" i="6" a="1"/>
  <c r="E68" i="6" s="1"/>
  <c r="N152" i="7" a="1"/>
  <c r="N152" i="7" s="1"/>
  <c r="M103" i="7" a="1"/>
  <c r="M103" i="7" s="1"/>
  <c r="N21" i="7" a="1"/>
  <c r="N21" i="7" s="1"/>
  <c r="N73" i="6" a="1"/>
  <c r="N73" i="6" s="1"/>
  <c r="N93" i="6" a="1"/>
  <c r="N93" i="6" s="1"/>
  <c r="E101" i="6" a="1"/>
  <c r="E101" i="6" s="1"/>
  <c r="K67" i="6" a="1"/>
  <c r="K67" i="6" s="1"/>
  <c r="D77" i="7" a="1"/>
  <c r="D77" i="7" s="1"/>
  <c r="E79" i="7" a="1"/>
  <c r="E79" i="7" s="1"/>
  <c r="E65" i="7" a="1"/>
  <c r="E65" i="7" s="1"/>
  <c r="E149" i="6" a="1"/>
  <c r="E149" i="6" s="1"/>
  <c r="E144" i="6" a="1"/>
  <c r="E144" i="6" s="1"/>
  <c r="E89" i="6" a="1"/>
  <c r="E89" i="6" s="1"/>
  <c r="G141" i="6" a="1"/>
  <c r="G141" i="6" s="1"/>
  <c r="K148" i="6" a="1"/>
  <c r="K148" i="6" s="1"/>
  <c r="N88" i="6" a="1"/>
  <c r="N88" i="6" s="1"/>
  <c r="K62" i="6" a="1"/>
  <c r="K62" i="6" s="1"/>
  <c r="N19" i="7" a="1"/>
  <c r="N19" i="7" s="1"/>
  <c r="N112" i="7" a="1"/>
  <c r="N112" i="7" s="1"/>
  <c r="E142" i="7" a="1"/>
  <c r="E142" i="7" s="1"/>
  <c r="G157" i="7" a="1"/>
  <c r="G157" i="7" s="1"/>
  <c r="N115" i="7" a="1"/>
  <c r="N115" i="7" s="1"/>
  <c r="N83" i="7" a="1"/>
  <c r="N83" i="7" s="1"/>
  <c r="L94" i="7" a="1"/>
  <c r="L94" i="7" s="1"/>
  <c r="L25" i="7" a="1"/>
  <c r="L25" i="7" s="1"/>
  <c r="N107" i="6" a="1"/>
  <c r="N107" i="6" s="1"/>
  <c r="M142" i="7" a="1"/>
  <c r="M142" i="7" s="1"/>
  <c r="J146" i="7" a="1"/>
  <c r="J146" i="7" s="1"/>
  <c r="N51" i="7" a="1"/>
  <c r="N51" i="7" s="1"/>
  <c r="D137" i="7" a="1"/>
  <c r="D137" i="7" s="1"/>
  <c r="M83" i="6" a="1"/>
  <c r="M83" i="6" s="1"/>
  <c r="L145" i="6" a="1"/>
  <c r="L145" i="6" s="1"/>
  <c r="K137" i="6" a="1"/>
  <c r="K137" i="6" s="1"/>
  <c r="G163" i="7" a="1"/>
  <c r="G163" i="7" s="1"/>
  <c r="L86" i="7" a="1"/>
  <c r="L86" i="7" s="1"/>
  <c r="K151" i="7" a="1"/>
  <c r="K151" i="7" s="1"/>
  <c r="L122" i="7" a="1"/>
  <c r="L122" i="7" s="1"/>
  <c r="K163" i="7" a="1"/>
  <c r="K163" i="7" s="1"/>
  <c r="D87" i="6" a="1"/>
  <c r="D87" i="6" s="1"/>
  <c r="E107" i="7" a="1"/>
  <c r="E107" i="7" s="1"/>
  <c r="M53" i="7" a="1"/>
  <c r="M53" i="7" s="1"/>
  <c r="E110" i="6" a="1"/>
  <c r="E110" i="6" s="1"/>
  <c r="E102" i="6" a="1"/>
  <c r="E102" i="6" s="1"/>
  <c r="N71" i="6" a="1"/>
  <c r="N71" i="6" s="1"/>
  <c r="M42" i="7" a="1"/>
  <c r="M42" i="7" s="1"/>
  <c r="D156" i="7" a="1"/>
  <c r="D156" i="7" s="1"/>
  <c r="M77" i="7" a="1"/>
  <c r="M77" i="7" s="1"/>
  <c r="N31" i="6" a="1"/>
  <c r="N31" i="6" s="1"/>
  <c r="L92" i="6" a="1"/>
  <c r="L92" i="6" s="1"/>
  <c r="I107" i="7" a="1"/>
  <c r="I107" i="7" s="1"/>
  <c r="L95" i="6" a="1"/>
  <c r="L95" i="6" s="1"/>
  <c r="L81" i="6" a="1"/>
  <c r="L81" i="6" s="1"/>
  <c r="N92" i="6" a="1"/>
  <c r="N92" i="6" s="1"/>
  <c r="M62" i="7" a="1"/>
  <c r="M62" i="7" s="1"/>
  <c r="L80" i="7" a="1"/>
  <c r="L80" i="7" s="1"/>
  <c r="I123" i="7" a="1"/>
  <c r="I123" i="7" s="1"/>
  <c r="M135" i="6" a="1"/>
  <c r="M135" i="6" s="1"/>
  <c r="L118" i="6" a="1"/>
  <c r="L118" i="6" s="1"/>
  <c r="J160" i="6" a="1"/>
  <c r="J160" i="6" s="1"/>
  <c r="M129" i="6" a="1"/>
  <c r="M129" i="6" s="1"/>
  <c r="M130" i="6" a="1"/>
  <c r="M130" i="6" s="1"/>
  <c r="K160" i="6" a="1"/>
  <c r="K160" i="6" s="1"/>
  <c r="I55" i="6" a="1"/>
  <c r="I55" i="6" s="1"/>
  <c r="N68" i="7" a="1"/>
  <c r="N68" i="7" s="1"/>
  <c r="N81" i="7" a="1"/>
  <c r="N81" i="7" s="1"/>
  <c r="N138" i="7" a="1"/>
  <c r="N138" i="7" s="1"/>
  <c r="D87" i="7" a="1"/>
  <c r="D87" i="7" s="1"/>
  <c r="D101" i="6" a="1"/>
  <c r="D101" i="6" s="1"/>
  <c r="M102" i="7" a="1"/>
  <c r="M102" i="7" s="1"/>
  <c r="L145" i="7" a="1"/>
  <c r="L145" i="7" s="1"/>
  <c r="M64" i="6" a="1"/>
  <c r="M64" i="6" s="1"/>
  <c r="L122" i="6" a="1"/>
  <c r="L122" i="6" s="1"/>
  <c r="J133" i="7" a="1"/>
  <c r="J133" i="7" s="1"/>
  <c r="L23" i="7" a="1"/>
  <c r="L23" i="7" s="1"/>
  <c r="K23" i="7" a="1"/>
  <c r="K23" i="7" s="1"/>
  <c r="L155" i="7" a="1"/>
  <c r="L155" i="7" s="1"/>
  <c r="L141" i="6" a="1"/>
  <c r="L141" i="6" s="1"/>
  <c r="N158" i="7" a="1"/>
  <c r="N158" i="7" s="1"/>
  <c r="N48" i="7" a="1"/>
  <c r="N48" i="7" s="1"/>
  <c r="D54" i="6" a="1"/>
  <c r="D54" i="6" s="1"/>
  <c r="M146" i="7" a="1"/>
  <c r="M146" i="7" s="1"/>
  <c r="N49" i="7" a="1"/>
  <c r="N49" i="7" s="1"/>
  <c r="L54" i="6" a="1"/>
  <c r="L54" i="6" s="1"/>
  <c r="I117" i="7" a="1"/>
  <c r="I117" i="7" s="1"/>
  <c r="L88" i="6" a="1"/>
  <c r="L88" i="6" s="1"/>
  <c r="J63" i="6" a="1"/>
  <c r="J63" i="6" s="1"/>
  <c r="N108" i="6" a="1"/>
  <c r="N108" i="6" s="1"/>
  <c r="K101" i="6" a="1"/>
  <c r="K101" i="6" s="1"/>
  <c r="H106" i="7" a="1"/>
  <c r="H106" i="7" s="1"/>
  <c r="L131" i="6" a="1"/>
  <c r="L131" i="6" s="1"/>
  <c r="L31" i="6" a="1"/>
  <c r="L31" i="6" s="1"/>
  <c r="N153" i="6" a="1"/>
  <c r="N153" i="6" s="1"/>
  <c r="N140" i="6" a="1"/>
  <c r="N140" i="6" s="1"/>
  <c r="M54" i="7" a="1"/>
  <c r="M54" i="7" s="1"/>
  <c r="N97" i="7" a="1"/>
  <c r="N97" i="7" s="1"/>
  <c r="M97" i="6" a="1"/>
  <c r="M97" i="6" s="1"/>
  <c r="K93" i="7" a="1"/>
  <c r="K93" i="7" s="1"/>
  <c r="F134" i="6" a="1"/>
  <c r="F134" i="6" s="1"/>
  <c r="N123" i="7" a="1"/>
  <c r="N123" i="7" s="1"/>
  <c r="G159" i="7" a="1"/>
  <c r="G159" i="7" s="1"/>
  <c r="N65" i="7" a="1"/>
  <c r="N65" i="7" s="1"/>
  <c r="M42" i="6" a="1"/>
  <c r="M42" i="6" s="1"/>
  <c r="M85" i="7" a="1"/>
  <c r="M85" i="7" s="1"/>
  <c r="E140" i="7" a="1"/>
  <c r="E140" i="7" s="1"/>
  <c r="N103" i="6" a="1"/>
  <c r="N103" i="6" s="1"/>
  <c r="K126" i="7" a="1"/>
  <c r="K126" i="7" s="1"/>
  <c r="D42" i="6" a="1"/>
  <c r="D42" i="6" s="1"/>
  <c r="M147" i="6" a="1"/>
  <c r="M147" i="6" s="1"/>
  <c r="M127" i="7" a="1"/>
  <c r="M127" i="7" s="1"/>
  <c r="G95" i="7" a="1"/>
  <c r="G95" i="7" s="1"/>
  <c r="N113" i="6" a="1"/>
  <c r="N113" i="6" s="1"/>
  <c r="M107" i="7" a="1"/>
  <c r="M107" i="7" s="1"/>
  <c r="D122" i="7" a="1"/>
  <c r="D122" i="7" s="1"/>
  <c r="D82" i="7" a="1"/>
  <c r="D82" i="7" s="1"/>
  <c r="D152" i="7" a="1"/>
  <c r="D152" i="7" s="1"/>
  <c r="G144" i="6" a="1"/>
  <c r="G144" i="6" s="1"/>
  <c r="D64" i="7" a="1"/>
  <c r="D64" i="7" s="1"/>
  <c r="G71" i="6" a="1"/>
  <c r="G71" i="6" s="1"/>
  <c r="D156" i="6" a="1"/>
  <c r="D156" i="6" s="1"/>
  <c r="M120" i="7" a="1"/>
  <c r="M120" i="7" s="1"/>
  <c r="N113" i="7" a="1"/>
  <c r="N113" i="7" s="1"/>
  <c r="N121" i="6" a="1"/>
  <c r="N121" i="6" s="1"/>
  <c r="M66" i="7" a="1"/>
  <c r="M66" i="7" s="1"/>
  <c r="M118" i="6" a="1"/>
  <c r="M118" i="6" s="1"/>
  <c r="G79" i="7" a="1"/>
  <c r="G79" i="7" s="1"/>
  <c r="M134" i="6" a="1"/>
  <c r="M134" i="6" s="1"/>
  <c r="N132" i="7" a="1"/>
  <c r="N132" i="7" s="1"/>
  <c r="F73" i="7" a="1"/>
  <c r="F73" i="7" s="1"/>
  <c r="M153" i="6" a="1"/>
  <c r="M153" i="6" s="1"/>
  <c r="K89" i="7" a="1"/>
  <c r="K89" i="7" s="1"/>
  <c r="M52" i="7" a="1"/>
  <c r="M52" i="7" s="1"/>
  <c r="J102" i="6" a="1"/>
  <c r="J102" i="6" s="1"/>
  <c r="D25" i="6" a="1"/>
  <c r="D25" i="6" s="1"/>
  <c r="F26" i="6" a="1"/>
  <c r="F26" i="6" s="1"/>
  <c r="F135" i="6" a="1"/>
  <c r="F135" i="6" s="1"/>
  <c r="D62" i="6" a="1"/>
  <c r="D62" i="6" s="1"/>
  <c r="G126" i="6" a="1"/>
  <c r="G126" i="6" s="1"/>
  <c r="D157" i="7" a="1"/>
  <c r="D157" i="7" s="1"/>
  <c r="E107" i="6" a="1"/>
  <c r="E107" i="6" s="1"/>
  <c r="M23" i="7" a="1"/>
  <c r="M23" i="7" s="1"/>
  <c r="L153" i="6" a="1"/>
  <c r="L153" i="6" s="1"/>
  <c r="K43" i="6" a="1"/>
  <c r="K43" i="6" s="1"/>
  <c r="L93" i="6" a="1"/>
  <c r="L93" i="6" s="1"/>
  <c r="L74" i="6" a="1"/>
  <c r="L74" i="6" s="1"/>
  <c r="N140" i="7" a="1"/>
  <c r="N140" i="7" s="1"/>
  <c r="G27" i="6" a="1"/>
  <c r="G27" i="6" s="1"/>
  <c r="K62" i="7" a="1"/>
  <c r="K62" i="7" s="1"/>
  <c r="L83" i="6" a="1"/>
  <c r="L83" i="6" s="1"/>
  <c r="L133" i="7" a="1"/>
  <c r="L133" i="7" s="1"/>
  <c r="K122" i="7" a="1"/>
  <c r="K122" i="7" s="1"/>
  <c r="J141" i="6" a="1"/>
  <c r="J141" i="6" s="1"/>
  <c r="K65" i="7" a="1"/>
  <c r="K65" i="7" s="1"/>
  <c r="N77" i="7" a="1"/>
  <c r="N77" i="7" s="1"/>
  <c r="M65" i="7" a="1"/>
  <c r="M65" i="7" s="1"/>
  <c r="E153" i="6" a="1"/>
  <c r="E153" i="6" s="1"/>
  <c r="D108" i="6" a="1"/>
  <c r="D108" i="6" s="1"/>
  <c r="N122" i="7" a="1"/>
  <c r="N122" i="7" s="1"/>
  <c r="N126" i="6" a="1"/>
  <c r="N126" i="6" s="1"/>
  <c r="I75" i="6" a="1"/>
  <c r="I75" i="6" s="1"/>
  <c r="K132" i="7" a="1"/>
  <c r="K132" i="7" s="1"/>
  <c r="N59" i="7" a="1"/>
  <c r="N59" i="7" s="1"/>
  <c r="K157" i="6" a="1"/>
  <c r="K157" i="6" s="1"/>
  <c r="L65" i="6" a="1"/>
  <c r="L65" i="6" s="1"/>
  <c r="M104" i="6" a="1"/>
  <c r="M104" i="6" s="1"/>
  <c r="L92" i="7" a="1"/>
  <c r="L92" i="7" s="1"/>
  <c r="L56" i="6" a="1"/>
  <c r="L56" i="6" s="1"/>
  <c r="M94" i="6" a="1"/>
  <c r="M94" i="6" s="1"/>
  <c r="J49" i="6" a="1"/>
  <c r="J49" i="6" s="1"/>
  <c r="N133" i="7" a="1"/>
  <c r="N133" i="7" s="1"/>
  <c r="G91" i="7" a="1"/>
  <c r="G91" i="7" s="1"/>
  <c r="D101" i="7" a="1"/>
  <c r="D101" i="7" s="1"/>
  <c r="N25" i="7" a="1"/>
  <c r="N25" i="7" s="1"/>
  <c r="N76" i="6" a="1"/>
  <c r="N76" i="6" s="1"/>
  <c r="N126" i="7" a="1"/>
  <c r="N126" i="7" s="1"/>
  <c r="K24" i="7" a="1"/>
  <c r="K24" i="7" s="1"/>
  <c r="L88" i="7" a="1"/>
  <c r="L88" i="7" s="1"/>
  <c r="N162" i="7" a="1"/>
  <c r="N162" i="7" s="1"/>
  <c r="K165" i="6" a="1"/>
  <c r="K165" i="6" s="1"/>
  <c r="N100" i="6" a="1"/>
  <c r="N100" i="6" s="1"/>
  <c r="L72" i="7" a="1"/>
  <c r="L72" i="7" s="1"/>
  <c r="D88" i="6" a="1"/>
  <c r="D88" i="6" s="1"/>
  <c r="M51" i="6" a="1"/>
  <c r="M51" i="6" s="1"/>
  <c r="M31" i="6" a="1"/>
  <c r="M31" i="6" s="1"/>
  <c r="M76" i="6" a="1"/>
  <c r="M76" i="6" s="1"/>
  <c r="I128" i="6" a="1"/>
  <c r="I128" i="6" s="1"/>
  <c r="L63" i="7" a="1"/>
  <c r="L63" i="7" s="1"/>
  <c r="L108" i="7" a="1"/>
  <c r="L108" i="7" s="1"/>
  <c r="K86" i="7" a="1"/>
  <c r="K86" i="7" s="1"/>
  <c r="L91" i="7" a="1"/>
  <c r="L91" i="7" s="1"/>
  <c r="K61" i="6" a="1"/>
  <c r="K61" i="6" s="1"/>
  <c r="M68" i="7" a="1"/>
  <c r="M68" i="7" s="1"/>
  <c r="E115" i="7" a="1"/>
  <c r="E115" i="7" s="1"/>
  <c r="D143" i="6" a="1"/>
  <c r="D143" i="6" s="1"/>
  <c r="M88" i="6" a="1"/>
  <c r="M88" i="6" s="1"/>
  <c r="N21" i="6" a="1"/>
  <c r="N21" i="6" s="1"/>
  <c r="N23" i="7" a="1"/>
  <c r="N23" i="7" s="1"/>
  <c r="L94" i="6" a="1"/>
  <c r="L94" i="6" s="1"/>
  <c r="M101" i="6" a="1"/>
  <c r="M101" i="6" s="1"/>
  <c r="K88" i="6" a="1"/>
  <c r="K88" i="6" s="1"/>
  <c r="L103" i="6" a="1"/>
  <c r="L103" i="6" s="1"/>
  <c r="J102" i="7" a="1"/>
  <c r="J102" i="7" s="1"/>
  <c r="M82" i="6" a="1"/>
  <c r="M82" i="6" s="1"/>
  <c r="G139" i="6" a="1"/>
  <c r="G139" i="6" s="1"/>
  <c r="N143" i="7" a="1"/>
  <c r="N143" i="7" s="1"/>
  <c r="I126" i="7" a="1"/>
  <c r="I126" i="7" s="1"/>
  <c r="L21" i="7" a="1"/>
  <c r="L21" i="7" s="1"/>
  <c r="M121" i="6" a="1"/>
  <c r="M121" i="6" s="1"/>
  <c r="M113" i="6" a="1"/>
  <c r="M113" i="6" s="1"/>
  <c r="N92" i="7" a="1"/>
  <c r="N92" i="7" s="1"/>
  <c r="L44" i="6" a="1"/>
  <c r="L44" i="6" s="1"/>
  <c r="K164" i="6" a="1"/>
  <c r="K164" i="6" s="1"/>
  <c r="N101" i="6" a="1"/>
  <c r="N101" i="6" s="1"/>
  <c r="M157" i="7" a="1"/>
  <c r="M157" i="7" s="1"/>
  <c r="F92" i="6" a="1"/>
  <c r="F92" i="6" s="1"/>
  <c r="L161" i="6" a="1"/>
  <c r="L161" i="6" s="1"/>
  <c r="J155" i="6" a="1"/>
  <c r="J155" i="6" s="1"/>
  <c r="J64" i="7" a="1"/>
  <c r="J64" i="7" s="1"/>
  <c r="K119" i="7" a="1"/>
  <c r="K119" i="7" s="1"/>
  <c r="J44" i="6" a="1"/>
  <c r="J44" i="6" s="1"/>
  <c r="L12" i="6" a="1"/>
  <c r="L12" i="6" s="1"/>
  <c r="N50" i="6" a="1"/>
  <c r="N50" i="6" s="1"/>
  <c r="J81" i="7" a="1"/>
  <c r="J81" i="7" s="1"/>
  <c r="M163" i="7" a="1"/>
  <c r="M163" i="7" s="1"/>
  <c r="L121" i="7" a="1"/>
  <c r="L121" i="7" s="1"/>
  <c r="N47" i="7" a="1"/>
  <c r="N47" i="7" s="1"/>
  <c r="L105" i="7" a="1"/>
  <c r="L105" i="7" s="1"/>
  <c r="L136" i="7" a="1"/>
  <c r="L136" i="7" s="1"/>
  <c r="L135" i="7" a="1"/>
  <c r="L135" i="7" s="1"/>
  <c r="D56" i="6" a="1"/>
  <c r="D56" i="6" s="1"/>
  <c r="K110" i="6" a="1"/>
  <c r="K110" i="6" s="1"/>
  <c r="L80" i="6" a="1"/>
  <c r="L80" i="6" s="1"/>
  <c r="L45" i="6" a="1"/>
  <c r="L45" i="6" s="1"/>
  <c r="L76" i="7" a="1"/>
  <c r="L76" i="7" s="1"/>
  <c r="L164" i="6" a="1"/>
  <c r="L164" i="6" s="1"/>
  <c r="N129" i="6" a="1"/>
  <c r="N129" i="6" s="1"/>
  <c r="J92" i="7" a="1"/>
  <c r="J92" i="7" s="1"/>
  <c r="N142" i="7" a="1"/>
  <c r="N142" i="7" s="1"/>
  <c r="M72" i="7" a="1"/>
  <c r="M72" i="7" s="1"/>
  <c r="N139" i="6" a="1"/>
  <c r="N139" i="6" s="1"/>
  <c r="D135" i="6" a="1"/>
  <c r="D135" i="6" s="1"/>
  <c r="M167" i="6" a="1"/>
  <c r="M167" i="6" s="1"/>
  <c r="L156" i="7" a="1"/>
  <c r="L156" i="7" s="1"/>
  <c r="L78" i="6" a="1"/>
  <c r="L78" i="6" s="1"/>
  <c r="L67" i="6" a="1"/>
  <c r="L67" i="6" s="1"/>
  <c r="N102" i="6" a="1"/>
  <c r="N102" i="6" s="1"/>
  <c r="J153" i="6" a="1"/>
  <c r="J153" i="6" s="1"/>
  <c r="L146" i="6" a="1"/>
  <c r="L146" i="6" s="1"/>
  <c r="L74" i="7" a="1"/>
  <c r="L74" i="7" s="1"/>
  <c r="F64" i="7" a="1"/>
  <c r="F64" i="7" s="1"/>
  <c r="K41" i="7" a="1"/>
  <c r="K41" i="7" s="1"/>
  <c r="L113" i="7" a="1"/>
  <c r="L113" i="7" s="1"/>
  <c r="M146" i="6" a="1"/>
  <c r="M146" i="6" s="1"/>
  <c r="N63" i="7" a="1"/>
  <c r="N63" i="7" s="1"/>
  <c r="N74" i="7" a="1"/>
  <c r="N74" i="7" s="1"/>
  <c r="M92" i="6" a="1"/>
  <c r="M92" i="6" s="1"/>
  <c r="L60" i="7" a="1"/>
  <c r="L60" i="7" s="1"/>
  <c r="L154" i="7" a="1"/>
  <c r="L154" i="7" s="1"/>
  <c r="L110" i="7" a="1"/>
  <c r="L110" i="7" s="1"/>
  <c r="D52" i="7" a="1"/>
  <c r="D52" i="7" s="1"/>
  <c r="M49" i="7" a="1"/>
  <c r="M49" i="7" s="1"/>
  <c r="E143" i="7" a="1"/>
  <c r="E143" i="7" s="1"/>
  <c r="M106" i="7" a="1"/>
  <c r="M106" i="7" s="1"/>
  <c r="N119" i="7" a="1"/>
  <c r="N119" i="7" s="1"/>
  <c r="I31" i="6" a="1"/>
  <c r="I31" i="6" s="1"/>
  <c r="M128" i="7" a="1"/>
  <c r="M128" i="7" s="1"/>
  <c r="L111" i="6" a="1"/>
  <c r="L111" i="6" s="1"/>
  <c r="K73" i="6" a="1"/>
  <c r="K73" i="6" s="1"/>
  <c r="I49" i="7" a="1"/>
  <c r="I49" i="7" s="1"/>
  <c r="L104" i="7" a="1"/>
  <c r="L104" i="7" s="1"/>
  <c r="K139" i="6" a="1"/>
  <c r="K139" i="6" s="1"/>
  <c r="H54" i="6" a="1"/>
  <c r="H54" i="6" s="1"/>
  <c r="J59" i="7" a="1"/>
  <c r="J59" i="7" s="1"/>
  <c r="N130" i="6" a="1"/>
  <c r="N130" i="6" s="1"/>
  <c r="E115" i="6" a="1"/>
  <c r="E115" i="6" s="1"/>
  <c r="N95" i="6" a="1"/>
  <c r="N95" i="6" s="1"/>
  <c r="M89" i="6" a="1"/>
  <c r="M89" i="6" s="1"/>
  <c r="K66" i="7" a="1"/>
  <c r="K66" i="7" s="1"/>
  <c r="K21" i="7" a="1"/>
  <c r="K21" i="7" s="1"/>
  <c r="J23" i="6" a="1"/>
  <c r="J23" i="6" s="1"/>
  <c r="N86" i="7" a="1"/>
  <c r="N86" i="7" s="1"/>
  <c r="N54" i="6" a="1"/>
  <c r="N54" i="6" s="1"/>
  <c r="L48" i="7" a="1"/>
  <c r="L48" i="7" s="1"/>
  <c r="N142" i="6" a="1"/>
  <c r="N142" i="6" s="1"/>
  <c r="N155" i="6" a="1"/>
  <c r="N155" i="6" s="1"/>
  <c r="D94" i="7" a="1"/>
  <c r="D94" i="7" s="1"/>
  <c r="N157" i="7" a="1"/>
  <c r="N157" i="7" s="1"/>
  <c r="N165" i="6" a="1"/>
  <c r="N165" i="6" s="1"/>
  <c r="L43" i="7" a="1"/>
  <c r="L43" i="7" s="1"/>
  <c r="M43" i="6" a="1"/>
  <c r="M43" i="6" s="1"/>
  <c r="J84" i="7" a="1"/>
  <c r="J84" i="7" s="1"/>
  <c r="J142" i="7" a="1"/>
  <c r="J142" i="7" s="1"/>
  <c r="L59" i="7" a="1"/>
  <c r="L59" i="7" s="1"/>
  <c r="L101" i="7" a="1"/>
  <c r="L101" i="7" s="1"/>
  <c r="E119" i="7" a="1"/>
  <c r="E119" i="7" s="1"/>
  <c r="M127" i="6" a="1"/>
  <c r="M127" i="6" s="1"/>
  <c r="D125" i="7" a="1"/>
  <c r="D125" i="7" s="1"/>
  <c r="N111" i="6" a="1"/>
  <c r="N111" i="6" s="1"/>
  <c r="L103" i="7" a="1"/>
  <c r="L103" i="7" s="1"/>
  <c r="L89" i="6" a="1"/>
  <c r="L89" i="6" s="1"/>
  <c r="I104" i="7" a="1"/>
  <c r="I104" i="7" s="1"/>
  <c r="K107" i="6" a="1"/>
  <c r="K107" i="6" s="1"/>
  <c r="K124" i="7" a="1"/>
  <c r="K124" i="7" s="1"/>
  <c r="N83" i="6" a="1"/>
  <c r="N83" i="6" s="1"/>
  <c r="K105" i="6" a="1"/>
  <c r="K105" i="6" s="1"/>
  <c r="D133" i="7" a="1"/>
  <c r="D133" i="7" s="1"/>
  <c r="N117" i="7" a="1"/>
  <c r="N117" i="7" s="1"/>
  <c r="D109" i="7" a="1"/>
  <c r="D109" i="7" s="1"/>
  <c r="N160" i="7" a="1"/>
  <c r="N160" i="7" s="1"/>
  <c r="N84" i="6" a="1"/>
  <c r="N84" i="6" s="1"/>
  <c r="M75" i="6" a="1"/>
  <c r="M75" i="6" s="1"/>
  <c r="K120" i="7" a="1"/>
  <c r="K120" i="7" s="1"/>
  <c r="K138" i="6" a="1"/>
  <c r="K138" i="6" s="1"/>
  <c r="N119" i="6" a="1"/>
  <c r="N119" i="6" s="1"/>
  <c r="N159" i="7" a="1"/>
  <c r="N159" i="7" s="1"/>
  <c r="J123" i="6" a="1"/>
  <c r="J123" i="6" s="1"/>
  <c r="K113" i="7" a="1"/>
  <c r="K113" i="7" s="1"/>
  <c r="N70" i="7" a="1"/>
  <c r="N70" i="7" s="1"/>
  <c r="L66" i="6" a="1"/>
  <c r="L66" i="6" s="1"/>
  <c r="N79" i="7" a="1"/>
  <c r="N79" i="7" s="1"/>
  <c r="L84" i="6" a="1"/>
  <c r="L84" i="6" s="1"/>
  <c r="F83" i="7" a="1"/>
  <c r="F83" i="7" s="1"/>
  <c r="N111" i="7" a="1"/>
  <c r="N111" i="7" s="1"/>
  <c r="L140" i="6" a="1"/>
  <c r="L140" i="6" s="1"/>
  <c r="M145" i="6" a="1"/>
  <c r="M145" i="6" s="1"/>
  <c r="L128" i="7" a="1"/>
  <c r="L128" i="7" s="1"/>
  <c r="N13" i="6" a="1"/>
  <c r="N13" i="6" s="1"/>
  <c r="L87" i="7" a="1"/>
  <c r="L87" i="7" s="1"/>
  <c r="M71" i="6" a="1"/>
  <c r="M71" i="6" s="1"/>
  <c r="K92" i="6" a="1"/>
  <c r="K92" i="6" s="1"/>
  <c r="N64" i="7" a="1"/>
  <c r="N64" i="7" s="1"/>
  <c r="L158" i="6" a="1"/>
  <c r="L158" i="6" s="1"/>
  <c r="N43" i="7" a="1"/>
  <c r="N43" i="7" s="1"/>
  <c r="F94" i="7" a="1"/>
  <c r="F94" i="7" s="1"/>
  <c r="M25" i="7" a="1"/>
  <c r="M25" i="7" s="1"/>
  <c r="J165" i="6" a="1"/>
  <c r="J165" i="6" s="1"/>
  <c r="N53" i="7" a="1"/>
  <c r="N53" i="7" s="1"/>
  <c r="L116" i="7" a="1"/>
  <c r="L116" i="7" s="1"/>
  <c r="L72" i="6" a="1"/>
  <c r="L72" i="6" s="1"/>
  <c r="L41" i="7" a="1"/>
  <c r="L41" i="7" s="1"/>
  <c r="M108" i="7" a="1"/>
  <c r="M108" i="7" s="1"/>
  <c r="L120" i="7" a="1"/>
  <c r="L120" i="7" s="1"/>
  <c r="N99" i="6" a="1"/>
  <c r="N99" i="6" s="1"/>
  <c r="N163" i="6" a="1"/>
  <c r="N163" i="6" s="1"/>
  <c r="N147" i="7" a="1"/>
  <c r="N147" i="7" s="1"/>
  <c r="L22" i="7" a="1"/>
  <c r="L22" i="7" s="1"/>
  <c r="L73" i="6" a="1"/>
  <c r="L73" i="6" s="1"/>
  <c r="J154" i="6" a="1"/>
  <c r="J154" i="6" s="1"/>
  <c r="K44" i="6" a="1"/>
  <c r="K44" i="6" s="1"/>
  <c r="K116" i="7" a="1"/>
  <c r="K116" i="7" s="1"/>
  <c r="J126" i="7" a="1"/>
  <c r="J126" i="7" s="1"/>
  <c r="J100" i="6" a="1"/>
  <c r="J100" i="6" s="1"/>
  <c r="K47" i="7" a="1"/>
  <c r="K47" i="7" s="1"/>
  <c r="M88" i="7" a="1"/>
  <c r="M88" i="7" s="1"/>
  <c r="F69" i="6" a="1"/>
  <c r="F69" i="6" s="1"/>
  <c r="N29" i="7" a="1"/>
  <c r="N29" i="7" s="1"/>
  <c r="M101" i="7" a="1"/>
  <c r="M101" i="7" s="1"/>
  <c r="L97" i="7" a="1"/>
  <c r="L97" i="7" s="1"/>
  <c r="H86" i="6" a="1"/>
  <c r="H86" i="6" s="1"/>
  <c r="K50" i="7" a="1"/>
  <c r="K50" i="7" s="1"/>
  <c r="K29" i="7" a="1"/>
  <c r="K29" i="7" s="1"/>
  <c r="N72" i="7" a="1"/>
  <c r="N72" i="7" s="1"/>
  <c r="J112" i="7" a="1"/>
  <c r="J112" i="7" s="1"/>
  <c r="N73" i="7" a="1"/>
  <c r="N73" i="7" s="1"/>
  <c r="N116" i="7" a="1"/>
  <c r="N116" i="7" s="1"/>
  <c r="L42" i="6" a="1"/>
  <c r="L42" i="6" s="1"/>
  <c r="L160" i="6" a="1"/>
  <c r="L160" i="6" s="1"/>
  <c r="E76" i="7" a="1"/>
  <c r="E76" i="7" s="1"/>
  <c r="G9" i="6" a="1"/>
  <c r="G9" i="6" s="1"/>
  <c r="N94" i="6" a="1"/>
  <c r="N94" i="6" s="1"/>
  <c r="L50" i="6" a="1"/>
  <c r="L50" i="6" s="1"/>
  <c r="K119" i="6" a="1"/>
  <c r="K119" i="6" s="1"/>
  <c r="J101" i="7" a="1"/>
  <c r="J101" i="7" s="1"/>
  <c r="L163" i="6" a="1"/>
  <c r="L163" i="6" s="1"/>
  <c r="L19" i="7" a="1"/>
  <c r="L19" i="7" s="1"/>
  <c r="N78" i="6" a="1"/>
  <c r="N78" i="6" s="1"/>
  <c r="N75" i="7" a="1"/>
  <c r="N75" i="7" s="1"/>
  <c r="K107" i="7" a="1"/>
  <c r="K107" i="7" s="1"/>
  <c r="E71" i="6" a="1"/>
  <c r="E71" i="6" s="1"/>
  <c r="M155" i="7" a="1"/>
  <c r="M155" i="7" s="1"/>
  <c r="D114" i="7" a="1"/>
  <c r="D114" i="7" s="1"/>
  <c r="L91" i="6" a="1"/>
  <c r="L91" i="6" s="1"/>
  <c r="N65" i="6" a="1"/>
  <c r="N65" i="6" s="1"/>
  <c r="K92" i="7" a="1"/>
  <c r="K92" i="7" s="1"/>
  <c r="L130" i="6" a="1"/>
  <c r="L130" i="6" s="1"/>
  <c r="I119" i="6" a="1"/>
  <c r="I119" i="6" s="1"/>
  <c r="K156" i="6" a="1"/>
  <c r="K156" i="6" s="1"/>
  <c r="M74" i="7" a="1"/>
  <c r="M74" i="7" s="1"/>
  <c r="L76" i="6" a="1"/>
  <c r="L76" i="6" s="1"/>
  <c r="D134" i="6" a="1"/>
  <c r="D134" i="6" s="1"/>
  <c r="M133" i="7" a="1"/>
  <c r="M133" i="7" s="1"/>
  <c r="N104" i="6" a="1"/>
  <c r="N104" i="6" s="1"/>
  <c r="N51" i="6" a="1"/>
  <c r="N51" i="6" s="1"/>
  <c r="K114" i="6" a="1"/>
  <c r="K114" i="6" s="1"/>
  <c r="K87" i="7" a="1"/>
  <c r="K87" i="7" s="1"/>
  <c r="N41" i="7" a="1"/>
  <c r="N41" i="7" s="1"/>
  <c r="N146" i="6" a="1"/>
  <c r="N146" i="6" s="1"/>
  <c r="L102" i="7" a="1"/>
  <c r="L102" i="7" s="1"/>
  <c r="E52" i="7" a="1"/>
  <c r="E52" i="7" s="1"/>
  <c r="N81" i="6" a="1"/>
  <c r="N81" i="6" s="1"/>
  <c r="E50" i="7" a="1"/>
  <c r="E50" i="7" s="1"/>
  <c r="L159" i="6" a="1"/>
  <c r="L159" i="6" s="1"/>
  <c r="L127" i="6" a="1"/>
  <c r="L127" i="6" s="1"/>
  <c r="K75" i="6" a="1"/>
  <c r="K75" i="6" s="1"/>
  <c r="L98" i="7" a="1"/>
  <c r="L98" i="7" s="1"/>
  <c r="L51" i="7" a="1"/>
  <c r="L51" i="7" s="1"/>
  <c r="N104" i="7" a="1"/>
  <c r="N104" i="7" s="1"/>
  <c r="N167" i="6" a="1"/>
  <c r="N167" i="6" s="1"/>
  <c r="N42" i="7" a="1"/>
  <c r="N42" i="7" s="1"/>
  <c r="G55" i="6" a="1"/>
  <c r="G55" i="6" s="1"/>
  <c r="L47" i="7" a="1"/>
  <c r="L47" i="7" s="1"/>
  <c r="E124" i="6" a="1"/>
  <c r="E124" i="6" s="1"/>
  <c r="N105" i="6" a="1"/>
  <c r="N105" i="6" s="1"/>
  <c r="M115" i="6" a="1"/>
  <c r="M115" i="6" s="1"/>
  <c r="K110" i="7" a="1"/>
  <c r="K110" i="7" s="1"/>
  <c r="M29" i="7" a="1"/>
  <c r="M29" i="7" s="1"/>
  <c r="L158" i="7" a="1"/>
  <c r="L158" i="7" s="1"/>
  <c r="K112" i="7" a="1"/>
  <c r="K112" i="7" s="1"/>
  <c r="L71" i="7" a="1"/>
  <c r="L71" i="7" s="1"/>
  <c r="L69" i="6" a="1"/>
  <c r="L69" i="6" s="1"/>
  <c r="L126" i="6" a="1"/>
  <c r="L126" i="6" s="1"/>
  <c r="L49" i="6" a="1"/>
  <c r="L49" i="6" s="1"/>
  <c r="N144" i="6" a="1"/>
  <c r="N144" i="6" s="1"/>
  <c r="M51" i="7" a="1"/>
  <c r="M51" i="7" s="1"/>
  <c r="D129" i="6" a="1"/>
  <c r="D129" i="6" s="1"/>
  <c r="M120" i="6" a="1"/>
  <c r="M120" i="6" s="1"/>
  <c r="M72" i="6" a="1"/>
  <c r="M72" i="6" s="1"/>
  <c r="K9" i="6" a="1"/>
  <c r="K9" i="6" s="1"/>
  <c r="M160" i="7" a="1"/>
  <c r="M160" i="7" s="1"/>
  <c r="L68" i="6" a="1"/>
  <c r="L68" i="6" s="1"/>
  <c r="L151" i="7" a="1"/>
  <c r="L151" i="7" s="1"/>
  <c r="J115" i="6" a="1"/>
  <c r="J115" i="6" s="1"/>
  <c r="M139" i="7" a="1"/>
  <c r="M139" i="7" s="1"/>
  <c r="M149" i="6" a="1"/>
  <c r="M149" i="6" s="1"/>
  <c r="M73" i="6" a="1"/>
  <c r="M73" i="6" s="1"/>
  <c r="K97" i="7" a="1"/>
  <c r="K97" i="7" s="1"/>
  <c r="E93" i="7" a="1"/>
  <c r="E93" i="7" s="1"/>
  <c r="N50" i="7" a="1"/>
  <c r="N50" i="7" s="1"/>
  <c r="J158" i="7" a="1"/>
  <c r="J158" i="7" s="1"/>
  <c r="L139" i="6" a="1"/>
  <c r="L139" i="6" s="1"/>
  <c r="N61" i="7" a="1"/>
  <c r="N61" i="7" s="1"/>
  <c r="M98" i="6" a="1"/>
  <c r="M98" i="6" s="1"/>
  <c r="N144" i="7" a="1"/>
  <c r="N144" i="7" s="1"/>
  <c r="N128" i="6" a="1"/>
  <c r="N128" i="6" s="1"/>
  <c r="M24" i="6" a="1"/>
  <c r="M24" i="6" s="1"/>
  <c r="M132" i="6" a="1"/>
  <c r="M132" i="6" s="1"/>
  <c r="N114" i="6" a="1"/>
  <c r="N114" i="6" s="1"/>
  <c r="M99" i="6" a="1"/>
  <c r="M99" i="6" s="1"/>
  <c r="K141" i="7" a="1"/>
  <c r="K141" i="7" s="1"/>
  <c r="L148" i="6" a="1"/>
  <c r="L148" i="6" s="1"/>
  <c r="J70" i="7" a="1"/>
  <c r="J70" i="7" s="1"/>
  <c r="K53" i="6" a="1"/>
  <c r="K53" i="6" s="1"/>
  <c r="K74" i="6" a="1"/>
  <c r="K74" i="6" s="1"/>
  <c r="L24" i="7" a="1"/>
  <c r="L24" i="7" s="1"/>
  <c r="M81" i="7" a="1"/>
  <c r="M81" i="7" s="1"/>
  <c r="M117" i="6" a="1"/>
  <c r="M117" i="6" s="1"/>
  <c r="M94" i="7" a="1"/>
  <c r="M94" i="7" s="1"/>
  <c r="D55" i="6" a="1"/>
  <c r="D55" i="6" s="1"/>
  <c r="E99" i="6" a="1"/>
  <c r="E99" i="6" s="1"/>
  <c r="L113" i="6" a="1"/>
  <c r="L113" i="6" s="1"/>
  <c r="M136" i="6" a="1"/>
  <c r="M136" i="6" s="1"/>
  <c r="M71" i="7" a="1"/>
  <c r="M71" i="7" s="1"/>
  <c r="K51" i="6" a="1"/>
  <c r="K51" i="6" s="1"/>
  <c r="N138" i="6" a="1"/>
  <c r="N138" i="6" s="1"/>
  <c r="J53" i="6" a="1"/>
  <c r="J53" i="6" s="1"/>
  <c r="J50" i="7" a="1"/>
  <c r="J50" i="7" s="1"/>
  <c r="I45" i="6" a="1"/>
  <c r="I45" i="6" s="1"/>
  <c r="M90" i="6" a="1"/>
  <c r="M90" i="6" s="1"/>
  <c r="N117" i="6" a="1"/>
  <c r="N117" i="6" s="1"/>
  <c r="K87" i="6" a="1"/>
  <c r="K87" i="6" s="1"/>
  <c r="L129" i="6" a="1"/>
  <c r="L129" i="6" s="1"/>
  <c r="K96" i="7" a="1"/>
  <c r="K96" i="7" s="1"/>
  <c r="L90" i="6" a="1"/>
  <c r="L90" i="6" s="1"/>
  <c r="N110" i="7" a="1"/>
  <c r="N110" i="7" s="1"/>
  <c r="F112" i="7" a="1"/>
  <c r="F112" i="7" s="1"/>
  <c r="D115" i="7" a="1"/>
  <c r="D115" i="7" s="1"/>
  <c r="L96" i="7" a="1"/>
  <c r="L96" i="7" s="1"/>
  <c r="L100" i="6" a="1"/>
  <c r="L100" i="6" s="1"/>
  <c r="M119" i="7" a="1"/>
  <c r="M119" i="7" s="1"/>
  <c r="K24" i="6" a="1"/>
  <c r="K24" i="6" s="1"/>
  <c r="L107" i="7" a="1"/>
  <c r="L107" i="7" s="1"/>
  <c r="L81" i="7" a="1"/>
  <c r="L81" i="7" s="1"/>
  <c r="L42" i="7" a="1"/>
  <c r="L42" i="7" s="1"/>
  <c r="J152" i="7" a="1"/>
  <c r="J152" i="7" s="1"/>
  <c r="I94" i="7" a="1"/>
  <c r="I94" i="7" s="1"/>
  <c r="K59" i="7" a="1"/>
  <c r="K59" i="7" s="1"/>
  <c r="D110" i="7" a="1"/>
  <c r="D110" i="7" s="1"/>
  <c r="M156" i="7" a="1"/>
  <c r="M156" i="7" s="1"/>
  <c r="K108" i="6" a="1"/>
  <c r="K108" i="6" s="1"/>
  <c r="K52" i="7" a="1"/>
  <c r="K52" i="7" s="1"/>
  <c r="N22" i="6" a="1"/>
  <c r="N22" i="6" s="1"/>
  <c r="L69" i="7" a="1"/>
  <c r="L69" i="7" s="1"/>
  <c r="M126" i="6" a="1"/>
  <c r="M126" i="6" s="1"/>
  <c r="L79" i="7" a="1"/>
  <c r="L79" i="7" s="1"/>
  <c r="K103" i="7" a="1"/>
  <c r="K103" i="7" s="1"/>
  <c r="F93" i="7" a="1"/>
  <c r="F93" i="7" s="1"/>
  <c r="L125" i="7" a="1"/>
  <c r="L125" i="7" s="1"/>
  <c r="M92" i="7" a="1"/>
  <c r="M92" i="7" s="1"/>
  <c r="N106" i="7" a="1"/>
  <c r="N106" i="7" s="1"/>
  <c r="N95" i="7" a="1"/>
  <c r="N95" i="7" s="1"/>
  <c r="L141" i="7" a="1"/>
  <c r="L141" i="7" s="1"/>
  <c r="N90" i="6" a="1"/>
  <c r="N90" i="6" s="1"/>
  <c r="L116" i="6" a="1"/>
  <c r="L116" i="6" s="1"/>
  <c r="L162" i="6" a="1"/>
  <c r="L162" i="6" s="1"/>
  <c r="L115" i="6" a="1"/>
  <c r="L115" i="6" s="1"/>
  <c r="L9" i="6" a="1"/>
  <c r="L9" i="6" s="1"/>
  <c r="M48" i="7" a="1"/>
  <c r="M48" i="7" s="1"/>
  <c r="K163" i="6" a="1"/>
  <c r="K163" i="6" s="1"/>
  <c r="M21" i="6" a="1"/>
  <c r="M21" i="6" s="1"/>
  <c r="M164" i="6" a="1"/>
  <c r="M164" i="6" s="1"/>
  <c r="L121" i="6" a="1"/>
  <c r="L121" i="6" s="1"/>
  <c r="N98" i="6" a="1"/>
  <c r="N98" i="6" s="1"/>
  <c r="K12" i="6" a="1"/>
  <c r="K12" i="6" s="1"/>
  <c r="L25" i="6" a="1"/>
  <c r="L25" i="6" s="1"/>
  <c r="L71" i="6" a="1"/>
  <c r="L71" i="6" s="1"/>
  <c r="N156" i="7" a="1"/>
  <c r="N156" i="7" s="1"/>
  <c r="L53" i="7" a="1"/>
  <c r="L53" i="7" s="1"/>
  <c r="K31" i="6" a="1"/>
  <c r="K31" i="6" s="1"/>
  <c r="J128" i="7" a="1"/>
  <c r="J128" i="7" s="1"/>
  <c r="K127" i="6" a="1"/>
  <c r="K127" i="6" s="1"/>
  <c r="L61" i="6" a="1"/>
  <c r="L61" i="6" s="1"/>
  <c r="L134" i="7" a="1"/>
  <c r="L134" i="7" s="1"/>
  <c r="K128" i="6" a="1"/>
  <c r="K128" i="6" s="1"/>
  <c r="K89" i="6" a="1"/>
  <c r="K89" i="6" s="1"/>
  <c r="N77" i="6" a="1"/>
  <c r="N77" i="6" s="1"/>
  <c r="I48" i="7" a="1"/>
  <c r="I48" i="7" s="1"/>
  <c r="J108" i="7" a="1"/>
  <c r="J108" i="7" s="1"/>
  <c r="J163" i="6" a="1"/>
  <c r="J163" i="6" s="1"/>
  <c r="K135" i="7" a="1"/>
  <c r="K135" i="7" s="1"/>
  <c r="I54" i="6" a="1"/>
  <c r="I54" i="6" s="1"/>
  <c r="I157" i="7" a="1"/>
  <c r="I157" i="7" s="1"/>
  <c r="K131" i="6" a="1"/>
  <c r="K131" i="6" s="1"/>
  <c r="M104" i="7" a="1"/>
  <c r="M104" i="7" s="1"/>
  <c r="N9" i="6" a="1"/>
  <c r="N9" i="6" s="1"/>
  <c r="L102" i="6" a="1"/>
  <c r="L102" i="6" s="1"/>
  <c r="I54" i="7" a="1"/>
  <c r="I54" i="7" s="1"/>
  <c r="H74" i="6" a="1"/>
  <c r="H74" i="6" s="1"/>
  <c r="N105" i="7" a="1"/>
  <c r="N105" i="7" s="1"/>
  <c r="L143" i="7" a="1"/>
  <c r="L143" i="7" s="1"/>
  <c r="I90" i="6" a="1"/>
  <c r="I90" i="6" s="1"/>
  <c r="H21" i="7" a="1"/>
  <c r="H21" i="7" s="1"/>
  <c r="K140" i="7" a="1"/>
  <c r="K140" i="7" s="1"/>
  <c r="I130" i="7" a="1"/>
  <c r="I130" i="7" s="1"/>
  <c r="I78" i="6" a="1"/>
  <c r="I78" i="6" s="1"/>
  <c r="K154" i="7" a="1"/>
  <c r="K154" i="7" s="1"/>
  <c r="L126" i="7" a="1"/>
  <c r="L126" i="7" s="1"/>
  <c r="K23" i="6" a="1"/>
  <c r="K23" i="6" s="1"/>
  <c r="N80" i="7" a="1"/>
  <c r="N80" i="7" s="1"/>
  <c r="M122" i="7" a="1"/>
  <c r="M122" i="7" s="1"/>
  <c r="I113" i="7" a="1"/>
  <c r="I113" i="7" s="1"/>
  <c r="J93" i="7" a="1"/>
  <c r="J93" i="7" s="1"/>
  <c r="I42" i="6" a="1"/>
  <c r="I42" i="6" s="1"/>
  <c r="K118" i="6" a="1"/>
  <c r="K118" i="6" s="1"/>
  <c r="I85" i="6" a="1"/>
  <c r="I85" i="6" s="1"/>
  <c r="I142" i="6" a="1"/>
  <c r="I142" i="6" s="1"/>
  <c r="F116" i="6" a="1"/>
  <c r="F116" i="6" s="1"/>
  <c r="L130" i="7" a="1"/>
  <c r="L130" i="7" s="1"/>
  <c r="N123" i="6" a="1"/>
  <c r="N123" i="6" s="1"/>
  <c r="L95" i="7" a="1"/>
  <c r="L95" i="7" s="1"/>
  <c r="K109" i="7" a="1"/>
  <c r="K109" i="7" s="1"/>
  <c r="I145" i="7" a="1"/>
  <c r="I145" i="7" s="1"/>
  <c r="K22" i="7" a="1"/>
  <c r="K22" i="7" s="1"/>
  <c r="K72" i="6" a="1"/>
  <c r="K72" i="6" s="1"/>
  <c r="I110" i="7" a="1"/>
  <c r="I110" i="7" s="1"/>
  <c r="J70" i="6" a="1"/>
  <c r="J70" i="6" s="1"/>
  <c r="L161" i="7" a="1"/>
  <c r="L161" i="7" s="1"/>
  <c r="I9" i="6" a="1"/>
  <c r="I9" i="6" s="1"/>
  <c r="H102" i="7" a="1"/>
  <c r="H102" i="7" s="1"/>
  <c r="I96" i="6" a="1"/>
  <c r="I96" i="6" s="1"/>
  <c r="N143" i="6" a="1"/>
  <c r="N143" i="6" s="1"/>
  <c r="K122" i="6" a="1"/>
  <c r="K122" i="6" s="1"/>
  <c r="K162" i="7" a="1"/>
  <c r="K162" i="7" s="1"/>
  <c r="L65" i="7" a="1"/>
  <c r="L65" i="7" s="1"/>
  <c r="L132" i="7" a="1"/>
  <c r="L132" i="7" s="1"/>
  <c r="M84" i="6" a="1"/>
  <c r="M84" i="6" s="1"/>
  <c r="M106" i="6" a="1"/>
  <c r="M106" i="6" s="1"/>
  <c r="H62" i="6" a="1"/>
  <c r="H62" i="6" s="1"/>
  <c r="G24" i="6" a="1"/>
  <c r="G24" i="6" s="1"/>
  <c r="N23" i="6" a="1"/>
  <c r="N23" i="6" s="1"/>
  <c r="M109" i="7" a="1"/>
  <c r="M109" i="7" s="1"/>
  <c r="N94" i="7" a="1"/>
  <c r="N94" i="7" s="1"/>
  <c r="J85" i="6" a="1"/>
  <c r="J85" i="6" s="1"/>
  <c r="I134" i="6" a="1"/>
  <c r="I134" i="6" s="1"/>
  <c r="L27" i="6" a="1"/>
  <c r="L27" i="6" s="1"/>
  <c r="L53" i="6" a="1"/>
  <c r="L53" i="6" s="1"/>
  <c r="L110" i="6" a="1"/>
  <c r="L110" i="6" s="1"/>
  <c r="J72" i="6" a="1"/>
  <c r="J72" i="6" s="1"/>
  <c r="J9" i="6" a="1"/>
  <c r="J9" i="6" s="1"/>
  <c r="K100" i="6" a="1"/>
  <c r="K100" i="6" s="1"/>
  <c r="N55" i="6" a="1"/>
  <c r="N55" i="6" s="1"/>
  <c r="K25" i="6" a="1"/>
  <c r="K25" i="6" s="1"/>
  <c r="K13" i="6" a="1"/>
  <c r="K13" i="6" s="1"/>
  <c r="K69" i="6" a="1"/>
  <c r="K69" i="6" s="1"/>
  <c r="J85" i="7" a="1"/>
  <c r="J85" i="7" s="1"/>
  <c r="L84" i="7" a="1"/>
  <c r="L84" i="7" s="1"/>
  <c r="L135" i="6" a="1"/>
  <c r="L135" i="6" s="1"/>
  <c r="N135" i="7" a="1"/>
  <c r="N135" i="7" s="1"/>
  <c r="N109" i="7" a="1"/>
  <c r="N109" i="7" s="1"/>
  <c r="K127" i="7" a="1"/>
  <c r="K127" i="7" s="1"/>
  <c r="L123" i="6" a="1"/>
  <c r="L123" i="6" s="1"/>
  <c r="N151" i="7" a="1"/>
  <c r="N151" i="7" s="1"/>
  <c r="J89" i="7" a="1"/>
  <c r="J89" i="7" s="1"/>
  <c r="K145" i="6" a="1"/>
  <c r="K145" i="6" s="1"/>
  <c r="J149" i="6" a="1"/>
  <c r="J149" i="6" s="1"/>
  <c r="L109" i="7" a="1"/>
  <c r="L109" i="7" s="1"/>
  <c r="I92" i="6" a="1"/>
  <c r="I92" i="6" s="1"/>
  <c r="K77" i="6" a="1"/>
  <c r="K77" i="6" s="1"/>
  <c r="L82" i="6" a="1"/>
  <c r="L82" i="6" s="1"/>
  <c r="L96" i="6" a="1"/>
  <c r="L96" i="6" s="1"/>
  <c r="N156" i="6" a="1"/>
  <c r="N156" i="6" s="1"/>
  <c r="H95" i="7" a="1"/>
  <c r="H95" i="7" s="1"/>
  <c r="I61" i="6" a="1"/>
  <c r="I61" i="6" s="1"/>
  <c r="J134" i="6" a="1"/>
  <c r="J134" i="6" s="1"/>
  <c r="K72" i="7" a="1"/>
  <c r="K72" i="7" s="1"/>
  <c r="J142" i="6" a="1"/>
  <c r="J142" i="6" s="1"/>
  <c r="I161" i="6" a="1"/>
  <c r="I161" i="6" s="1"/>
  <c r="J162" i="7" a="1"/>
  <c r="J162" i="7" s="1"/>
  <c r="I127" i="7" a="1"/>
  <c r="I127" i="7" s="1"/>
  <c r="J114" i="7" a="1"/>
  <c r="J114" i="7" s="1"/>
  <c r="J120" i="6" a="1"/>
  <c r="J120" i="6" s="1"/>
  <c r="N75" i="6" a="1"/>
  <c r="N75" i="6" s="1"/>
  <c r="N155" i="7" a="1"/>
  <c r="N155" i="7" s="1"/>
  <c r="L165" i="6" a="1"/>
  <c r="L165" i="6" s="1"/>
  <c r="L104" i="6" a="1"/>
  <c r="L104" i="6" s="1"/>
  <c r="M144" i="6" a="1"/>
  <c r="M144" i="6" s="1"/>
  <c r="L23" i="6" a="1"/>
  <c r="L23" i="6" s="1"/>
  <c r="K117" i="7" a="1"/>
  <c r="K117" i="7" s="1"/>
  <c r="N112" i="6" a="1"/>
  <c r="N112" i="6" s="1"/>
  <c r="K130" i="6" a="1"/>
  <c r="K130" i="6" s="1"/>
  <c r="I149" i="6" a="1"/>
  <c r="I149" i="6" s="1"/>
  <c r="K77" i="7" a="1"/>
  <c r="K77" i="7" s="1"/>
  <c r="J99" i="7" a="1"/>
  <c r="J99" i="7" s="1"/>
  <c r="L162" i="7" a="1"/>
  <c r="L162" i="7" s="1"/>
  <c r="I99" i="7" a="1"/>
  <c r="I99" i="7" s="1"/>
  <c r="I91" i="7" a="1"/>
  <c r="I91" i="7" s="1"/>
  <c r="K68" i="7" a="1"/>
  <c r="K68" i="7" s="1"/>
  <c r="N88" i="7" a="1"/>
  <c r="N88" i="7" s="1"/>
  <c r="L147" i="6" a="1"/>
  <c r="L147" i="6" s="1"/>
  <c r="I74" i="6" a="1"/>
  <c r="I74" i="6" s="1"/>
  <c r="L63" i="6" a="1"/>
  <c r="L63" i="6" s="1"/>
  <c r="L156" i="6" a="1"/>
  <c r="L156" i="6" s="1"/>
  <c r="I71" i="6" a="1"/>
  <c r="I71" i="6" s="1"/>
  <c r="J79" i="6" a="1"/>
  <c r="J79" i="6" s="1"/>
  <c r="K63" i="6" a="1"/>
  <c r="K63" i="6" s="1"/>
  <c r="K123" i="7" a="1"/>
  <c r="K123" i="7" s="1"/>
  <c r="N149" i="6" a="1"/>
  <c r="N149" i="6" s="1"/>
  <c r="N87" i="7" a="1"/>
  <c r="N87" i="7" s="1"/>
  <c r="L24" i="6" a="1"/>
  <c r="L24" i="6" s="1"/>
  <c r="K136" i="7" a="1"/>
  <c r="K136" i="7" s="1"/>
  <c r="I49" i="6" a="1"/>
  <c r="I49" i="6" s="1"/>
  <c r="N136" i="7" a="1"/>
  <c r="N136" i="7" s="1"/>
  <c r="J29" i="7" a="1"/>
  <c r="J29" i="7" s="1"/>
  <c r="I71" i="7" a="1"/>
  <c r="I71" i="7" s="1"/>
  <c r="M165" i="6" a="1"/>
  <c r="M165" i="6" s="1"/>
  <c r="L152" i="7" a="1"/>
  <c r="L152" i="7" s="1"/>
  <c r="J23" i="7" a="1"/>
  <c r="J23" i="7" s="1"/>
  <c r="J163" i="7" a="1"/>
  <c r="J163" i="7" s="1"/>
  <c r="J86" i="7" a="1"/>
  <c r="J86" i="7" s="1"/>
  <c r="N12" i="6" a="1"/>
  <c r="N12" i="6" s="1"/>
  <c r="L114" i="6" a="1"/>
  <c r="L114" i="6" s="1"/>
  <c r="M140" i="6" a="1"/>
  <c r="M140" i="6" s="1"/>
  <c r="K54" i="7" a="1"/>
  <c r="K54" i="7" s="1"/>
  <c r="H128" i="6" a="1"/>
  <c r="H128" i="6" s="1"/>
  <c r="N162" i="6" a="1"/>
  <c r="N162" i="6" s="1"/>
  <c r="L124" i="6" a="1"/>
  <c r="L124" i="6" s="1"/>
  <c r="G107" i="7" a="1"/>
  <c r="G107" i="7" s="1"/>
  <c r="K153" i="7" a="1"/>
  <c r="K153" i="7" s="1"/>
  <c r="J21" i="7" a="1"/>
  <c r="J21" i="7" s="1"/>
  <c r="I50" i="6" a="1"/>
  <c r="I50" i="6" s="1"/>
  <c r="L138" i="6" a="1"/>
  <c r="L138" i="6" s="1"/>
  <c r="N137" i="6" a="1"/>
  <c r="N137" i="6" s="1"/>
  <c r="L118" i="7" a="1"/>
  <c r="L118" i="7" s="1"/>
  <c r="I101" i="7" a="1"/>
  <c r="I101" i="7" s="1"/>
  <c r="I163" i="6" a="1"/>
  <c r="I163" i="6" s="1"/>
  <c r="L137" i="7" a="1"/>
  <c r="L137" i="7" s="1"/>
  <c r="N78" i="7" a="1"/>
  <c r="N78" i="7" s="1"/>
  <c r="M141" i="6" a="1"/>
  <c r="M141" i="6" s="1"/>
  <c r="J131" i="6" a="1"/>
  <c r="J131" i="6" s="1"/>
  <c r="J74" i="6" a="1"/>
  <c r="J74" i="6" s="1"/>
  <c r="M153" i="7" a="1"/>
  <c r="M153" i="7" s="1"/>
  <c r="K100" i="7" a="1"/>
  <c r="K100" i="7" s="1"/>
  <c r="N27" i="6" a="1"/>
  <c r="N27" i="6" s="1"/>
  <c r="K136" i="6" a="1"/>
  <c r="K136" i="6" s="1"/>
  <c r="J96" i="6" a="1"/>
  <c r="J96" i="6" s="1"/>
  <c r="F78" i="6" a="1"/>
  <c r="F78" i="6" s="1"/>
  <c r="L137" i="6" a="1"/>
  <c r="L137" i="6" s="1"/>
  <c r="I154" i="6" a="1"/>
  <c r="I154" i="6" s="1"/>
  <c r="I96" i="7" a="1"/>
  <c r="I96" i="7" s="1"/>
  <c r="N53" i="6" a="1"/>
  <c r="N53" i="6" s="1"/>
  <c r="L112" i="6" a="1"/>
  <c r="L112" i="6" s="1"/>
  <c r="I108" i="6" a="1"/>
  <c r="I108" i="6" s="1"/>
  <c r="L87" i="6" a="1"/>
  <c r="L87" i="6" s="1"/>
  <c r="L119" i="6" a="1"/>
  <c r="L119" i="6" s="1"/>
  <c r="J103" i="6" a="1"/>
  <c r="J103" i="6" s="1"/>
  <c r="I147" i="6" a="1"/>
  <c r="I147" i="6" s="1"/>
  <c r="J100" i="7" a="1"/>
  <c r="J100" i="7" s="1"/>
  <c r="H25" i="7" a="1"/>
  <c r="H25" i="7" s="1"/>
  <c r="I61" i="7" a="1"/>
  <c r="I61" i="7" s="1"/>
  <c r="L21" i="6" a="1"/>
  <c r="L21" i="6" s="1"/>
  <c r="N116" i="6" a="1"/>
  <c r="N116" i="6" s="1"/>
  <c r="L49" i="7" a="1"/>
  <c r="L49" i="7" s="1"/>
  <c r="I147" i="7" a="1"/>
  <c r="I147" i="7" s="1"/>
  <c r="L70" i="7" a="1"/>
  <c r="L70" i="7" s="1"/>
  <c r="M113" i="7" a="1"/>
  <c r="M113" i="7" s="1"/>
  <c r="M138" i="7" a="1"/>
  <c r="M138" i="7" s="1"/>
  <c r="I99" i="6" a="1"/>
  <c r="I99" i="6" s="1"/>
  <c r="K158" i="7" a="1"/>
  <c r="K158" i="7" s="1"/>
  <c r="J121" i="6" a="1"/>
  <c r="J121" i="6" s="1"/>
  <c r="K97" i="6" a="1"/>
  <c r="K97" i="6" s="1"/>
  <c r="J13" i="6" a="1"/>
  <c r="J13" i="6" s="1"/>
  <c r="J21" i="6" a="1"/>
  <c r="J21" i="6" s="1"/>
  <c r="J78" i="7" a="1"/>
  <c r="J78" i="7" s="1"/>
  <c r="F103" i="6" a="1"/>
  <c r="F103" i="6" s="1"/>
  <c r="K126" i="6" a="1"/>
  <c r="K126" i="6" s="1"/>
  <c r="H120" i="7" a="1"/>
  <c r="H120" i="7" s="1"/>
  <c r="G87" i="7" a="1"/>
  <c r="G87" i="7" s="1"/>
  <c r="I70" i="7" a="1"/>
  <c r="I70" i="7" s="1"/>
  <c r="I158" i="7" a="1"/>
  <c r="I158" i="7" s="1"/>
  <c r="J20" i="7" a="1"/>
  <c r="J20" i="7" s="1"/>
  <c r="I122" i="7" a="1"/>
  <c r="I122" i="7" s="1"/>
  <c r="J122" i="7" a="1"/>
  <c r="J122" i="7" s="1"/>
  <c r="K121" i="6" a="1"/>
  <c r="K121" i="6" s="1"/>
  <c r="J84" i="6" a="1"/>
  <c r="J84" i="6" s="1"/>
  <c r="K69" i="7" a="1"/>
  <c r="K69" i="7" s="1"/>
  <c r="I78" i="7" a="1"/>
  <c r="I78" i="7" s="1"/>
  <c r="I95" i="6" a="1"/>
  <c r="I95" i="6" s="1"/>
  <c r="J105" i="7" a="1"/>
  <c r="J105" i="7" s="1"/>
  <c r="I89" i="6" a="1"/>
  <c r="I89" i="6" s="1"/>
  <c r="M69" i="6" a="1"/>
  <c r="M69" i="6" s="1"/>
  <c r="L70" i="6" a="1"/>
  <c r="L70" i="6" s="1"/>
  <c r="J78" i="6" a="1"/>
  <c r="J78" i="6" s="1"/>
  <c r="K65" i="6" a="1"/>
  <c r="K65" i="6" s="1"/>
  <c r="N96" i="6" a="1"/>
  <c r="N96" i="6" s="1"/>
  <c r="N63" i="6" a="1"/>
  <c r="N63" i="6" s="1"/>
  <c r="I122" i="6" a="1"/>
  <c r="I122" i="6" s="1"/>
  <c r="I94" i="6" a="1"/>
  <c r="I94" i="6" s="1"/>
  <c r="K25" i="7" a="1"/>
  <c r="K25" i="7" s="1"/>
  <c r="K75" i="7" a="1"/>
  <c r="K75" i="7" s="1"/>
  <c r="N114" i="7" a="1"/>
  <c r="N114" i="7" s="1"/>
  <c r="K78" i="7" a="1"/>
  <c r="K78" i="7" s="1"/>
  <c r="J95" i="6" a="1"/>
  <c r="J95" i="6" s="1"/>
  <c r="J133" i="6" a="1"/>
  <c r="J133" i="6" s="1"/>
  <c r="K81" i="7" a="1"/>
  <c r="K81" i="7" s="1"/>
  <c r="F145" i="7" a="1"/>
  <c r="F145" i="7" s="1"/>
  <c r="J25" i="7" a="1"/>
  <c r="J25" i="7" s="1"/>
  <c r="J106" i="6" a="1"/>
  <c r="J106" i="6" s="1"/>
  <c r="G69" i="7" a="1"/>
  <c r="G69" i="7" s="1"/>
  <c r="L115" i="7" a="1"/>
  <c r="L115" i="7" s="1"/>
  <c r="J82" i="6" a="1"/>
  <c r="J82" i="6" s="1"/>
  <c r="J143" i="7" a="1"/>
  <c r="J143" i="7" s="1"/>
  <c r="J62" i="6" a="1"/>
  <c r="J62" i="6" s="1"/>
  <c r="J62" i="7" a="1"/>
  <c r="J62" i="7" s="1"/>
  <c r="J42" i="6" a="1"/>
  <c r="J42" i="6" s="1"/>
  <c r="I161" i="7" a="1"/>
  <c r="I161" i="7" s="1"/>
  <c r="H154" i="6" a="1"/>
  <c r="H154" i="6" s="1"/>
  <c r="K147" i="6" a="1"/>
  <c r="K147" i="6" s="1"/>
  <c r="K60" i="7" a="1"/>
  <c r="K60" i="7" s="1"/>
  <c r="I145" i="6" a="1"/>
  <c r="I145" i="6" s="1"/>
  <c r="I159" i="6" a="1"/>
  <c r="I159" i="6" s="1"/>
  <c r="H143" i="7" a="1"/>
  <c r="H143" i="7" s="1"/>
  <c r="K142" i="6" a="1"/>
  <c r="K142" i="6" s="1"/>
  <c r="H133" i="6" a="1"/>
  <c r="H133" i="6" s="1"/>
  <c r="L108" i="6" a="1"/>
  <c r="L108" i="6" s="1"/>
  <c r="K129" i="7" a="1"/>
  <c r="K129" i="7" s="1"/>
  <c r="I141" i="7" a="1"/>
  <c r="I141" i="7" s="1"/>
  <c r="K80" i="6" a="1"/>
  <c r="K80" i="6" s="1"/>
  <c r="I56" i="6" a="1"/>
  <c r="I56" i="6" s="1"/>
  <c r="J93" i="6" a="1"/>
  <c r="J93" i="6" s="1"/>
  <c r="H50" i="7" a="1"/>
  <c r="H50" i="7" s="1"/>
  <c r="L153" i="7" a="1"/>
  <c r="L153" i="7" s="1"/>
  <c r="J73" i="6" a="1"/>
  <c r="J73" i="6" s="1"/>
  <c r="H78" i="6" a="1"/>
  <c r="H78" i="6" s="1"/>
  <c r="J55" i="6" a="1"/>
  <c r="J55" i="6" s="1"/>
  <c r="M131" i="6" a="1"/>
  <c r="M131" i="6" s="1"/>
  <c r="K83" i="7" a="1"/>
  <c r="K83" i="7" s="1"/>
  <c r="J125" i="6" a="1"/>
  <c r="J125" i="6" s="1"/>
  <c r="J141" i="7" a="1"/>
  <c r="J141" i="7" s="1"/>
  <c r="F108" i="6" a="1"/>
  <c r="F108" i="6" s="1"/>
  <c r="I107" i="6" a="1"/>
  <c r="I107" i="6" s="1"/>
  <c r="I65" i="7" a="1"/>
  <c r="I65" i="7" s="1"/>
  <c r="K85" i="6" a="1"/>
  <c r="K85" i="6" s="1"/>
  <c r="I139" i="6" a="1"/>
  <c r="I139" i="6" s="1"/>
  <c r="J139" i="6" a="1"/>
  <c r="J139" i="6" s="1"/>
  <c r="H156" i="6" a="1"/>
  <c r="H156" i="6" s="1"/>
  <c r="L52" i="7" a="1"/>
  <c r="L52" i="7" s="1"/>
  <c r="J114" i="6" a="1"/>
  <c r="J114" i="6" s="1"/>
  <c r="F97" i="7" a="1"/>
  <c r="F97" i="7" s="1"/>
  <c r="I144" i="6" a="1"/>
  <c r="I144" i="6" s="1"/>
  <c r="K144" i="7" a="1"/>
  <c r="K144" i="7" s="1"/>
  <c r="K90" i="6" a="1"/>
  <c r="K90" i="6" s="1"/>
  <c r="J86" i="6" a="1"/>
  <c r="J86" i="6" s="1"/>
  <c r="G123" i="7" a="1"/>
  <c r="G123" i="7" s="1"/>
  <c r="H20" i="7" a="1"/>
  <c r="H20" i="7" s="1"/>
  <c r="I25" i="6" a="1"/>
  <c r="I25" i="6" s="1"/>
  <c r="K63" i="7" a="1"/>
  <c r="K63" i="7" s="1"/>
  <c r="I130" i="6" a="1"/>
  <c r="I130" i="6" s="1"/>
  <c r="L106" i="6" a="1"/>
  <c r="L106" i="6" s="1"/>
  <c r="K113" i="6" a="1"/>
  <c r="K113" i="6" s="1"/>
  <c r="K21" i="6" a="1"/>
  <c r="K21" i="6" s="1"/>
  <c r="J124" i="6" a="1"/>
  <c r="J124" i="6" s="1"/>
  <c r="H44" i="6" a="1"/>
  <c r="H44" i="6" s="1"/>
  <c r="I164" i="6" a="1"/>
  <c r="I164" i="6" s="1"/>
  <c r="G137" i="6" a="1"/>
  <c r="G137" i="6" s="1"/>
  <c r="H148" i="6" a="1"/>
  <c r="H148" i="6" s="1"/>
  <c r="J12" i="6" a="1"/>
  <c r="J12" i="6" s="1"/>
  <c r="J91" i="7" a="1"/>
  <c r="J91" i="7" s="1"/>
  <c r="H41" i="7" a="1"/>
  <c r="H41" i="7" s="1"/>
  <c r="G114" i="6" a="1"/>
  <c r="G114" i="6" s="1"/>
  <c r="M67" i="6" a="1"/>
  <c r="M67" i="6" s="1"/>
  <c r="N124" i="6" a="1"/>
  <c r="N124" i="6" s="1"/>
  <c r="J24" i="6" a="1"/>
  <c r="J24" i="6" s="1"/>
  <c r="K143" i="7" a="1"/>
  <c r="K143" i="7" s="1"/>
  <c r="I97" i="6" a="1"/>
  <c r="I97" i="6" s="1"/>
  <c r="I157" i="6" a="1"/>
  <c r="I157" i="6" s="1"/>
  <c r="E60" i="7" a="1"/>
  <c r="E60" i="7" s="1"/>
  <c r="J120" i="7" a="1"/>
  <c r="J120" i="7" s="1"/>
  <c r="K143" i="6" a="1"/>
  <c r="K143" i="6" s="1"/>
  <c r="I25" i="7" a="1"/>
  <c r="I25" i="7" s="1"/>
  <c r="J54" i="7" a="1"/>
  <c r="J54" i="7" s="1"/>
  <c r="K115" i="6" a="1"/>
  <c r="K115" i="6" s="1"/>
  <c r="J147" i="7" a="1"/>
  <c r="J147" i="7" s="1"/>
  <c r="J51" i="7" a="1"/>
  <c r="J51" i="7" s="1"/>
  <c r="J157" i="7" a="1"/>
  <c r="J157" i="7" s="1"/>
  <c r="I62" i="6" a="1"/>
  <c r="I62" i="6" s="1"/>
  <c r="J51" i="6" a="1"/>
  <c r="J51" i="6" s="1"/>
  <c r="I62" i="7" a="1"/>
  <c r="I62" i="7" s="1"/>
  <c r="I106" i="6" a="1"/>
  <c r="I106" i="6" s="1"/>
  <c r="I21" i="7" a="1"/>
  <c r="I21" i="7" s="1"/>
  <c r="J97" i="6" a="1"/>
  <c r="J97" i="6" s="1"/>
  <c r="I21" i="6" a="1"/>
  <c r="I21" i="6" s="1"/>
  <c r="K84" i="6" a="1"/>
  <c r="K84" i="6" s="1"/>
  <c r="I141" i="6" a="1"/>
  <c r="I141" i="6" s="1"/>
  <c r="I129" i="7" a="1"/>
  <c r="I129" i="7" s="1"/>
  <c r="J60" i="7" a="1"/>
  <c r="J60" i="7" s="1"/>
  <c r="I12" i="6" a="1"/>
  <c r="I12" i="6" s="1"/>
  <c r="D139" i="6" a="1"/>
  <c r="D139" i="6" s="1"/>
  <c r="H159" i="6" a="1"/>
  <c r="H159" i="6" s="1"/>
  <c r="J80" i="6" a="1"/>
  <c r="J80" i="6" s="1"/>
  <c r="J31" i="6" a="1"/>
  <c r="J31" i="6" s="1"/>
  <c r="I116" i="6" a="1"/>
  <c r="I116" i="6" s="1"/>
  <c r="H83" i="6" a="1"/>
  <c r="H83" i="6" s="1"/>
  <c r="I42" i="7" a="1"/>
  <c r="I42" i="7" s="1"/>
  <c r="L149" i="6" a="1"/>
  <c r="L149" i="6" s="1"/>
  <c r="K106" i="7" a="1"/>
  <c r="K106" i="7" s="1"/>
  <c r="K158" i="6" a="1"/>
  <c r="K158" i="6" s="1"/>
  <c r="K80" i="7" a="1"/>
  <c r="K80" i="7" s="1"/>
  <c r="I22" i="6" a="1"/>
  <c r="I22" i="6" s="1"/>
  <c r="K115" i="7" a="1"/>
  <c r="K115" i="7" s="1"/>
  <c r="M97" i="7" a="1"/>
  <c r="M97" i="7" s="1"/>
  <c r="L64" i="6" a="1"/>
  <c r="L64" i="6" s="1"/>
  <c r="L93" i="7" a="1"/>
  <c r="L93" i="7" s="1"/>
  <c r="J98" i="7" a="1"/>
  <c r="J98" i="7" s="1"/>
  <c r="I66" i="6" a="1"/>
  <c r="I66" i="6" s="1"/>
  <c r="N118" i="6" a="1"/>
  <c r="N118" i="6" s="1"/>
  <c r="L75" i="6" a="1"/>
  <c r="L75" i="6" s="1"/>
  <c r="L124" i="7" a="1"/>
  <c r="L124" i="7" s="1"/>
  <c r="J144" i="7" a="1"/>
  <c r="J144" i="7" s="1"/>
  <c r="I111" i="7" a="1"/>
  <c r="I111" i="7" s="1"/>
  <c r="J130" i="7" a="1"/>
  <c r="J130" i="7" s="1"/>
  <c r="J83" i="6" a="1"/>
  <c r="J83" i="6" s="1"/>
  <c r="H59" i="7" a="1"/>
  <c r="H59" i="7" s="1"/>
  <c r="I83" i="7" a="1"/>
  <c r="I83" i="7" s="1"/>
  <c r="K71" i="6" a="1"/>
  <c r="K71" i="6" s="1"/>
  <c r="I74" i="7" a="1"/>
  <c r="I74" i="7" s="1"/>
  <c r="I140" i="6" a="1"/>
  <c r="I140" i="6" s="1"/>
  <c r="K144" i="6" a="1"/>
  <c r="K144" i="6" s="1"/>
  <c r="J112" i="6" a="1"/>
  <c r="J112" i="6" s="1"/>
  <c r="K155" i="7" a="1"/>
  <c r="K155" i="7" s="1"/>
  <c r="K79" i="7" a="1"/>
  <c r="K79" i="7" s="1"/>
  <c r="K159" i="6" a="1"/>
  <c r="K159" i="6" s="1"/>
  <c r="K20" i="7" a="1"/>
  <c r="K20" i="7" s="1"/>
  <c r="I87" i="7" a="1"/>
  <c r="I87" i="7" s="1"/>
  <c r="K85" i="7" a="1"/>
  <c r="K85" i="7" s="1"/>
  <c r="I121" i="7" a="1"/>
  <c r="I121" i="7" s="1"/>
  <c r="F88" i="6" a="1"/>
  <c r="F88" i="6" s="1"/>
  <c r="J69" i="6" a="1"/>
  <c r="J69" i="6" s="1"/>
  <c r="J53" i="7" a="1"/>
  <c r="J53" i="7" s="1"/>
  <c r="J162" i="6" a="1"/>
  <c r="J162" i="6" s="1"/>
  <c r="L68" i="7" a="1"/>
  <c r="L68" i="7" s="1"/>
  <c r="M49" i="6" a="1"/>
  <c r="M49" i="6" s="1"/>
  <c r="K135" i="6" a="1"/>
  <c r="K135" i="6" s="1"/>
  <c r="H63" i="6" a="1"/>
  <c r="H63" i="6" s="1"/>
  <c r="J104" i="6" a="1"/>
  <c r="J104" i="6" s="1"/>
  <c r="K82" i="7" a="1"/>
  <c r="K82" i="7" s="1"/>
  <c r="J136" i="6" a="1"/>
  <c r="J136" i="6" s="1"/>
  <c r="L139" i="7" a="1"/>
  <c r="L139" i="7" s="1"/>
  <c r="N82" i="7" a="1"/>
  <c r="N82" i="7" s="1"/>
  <c r="J167" i="6" a="1"/>
  <c r="J167" i="6" s="1"/>
  <c r="J83" i="7" a="1"/>
  <c r="J83" i="7" s="1"/>
  <c r="L144" i="7" a="1"/>
  <c r="L144" i="7" s="1"/>
  <c r="N103" i="7" a="1"/>
  <c r="N103" i="7" s="1"/>
  <c r="N76" i="7" a="1"/>
  <c r="N76" i="7" s="1"/>
  <c r="K96" i="6" a="1"/>
  <c r="K96" i="6" s="1"/>
  <c r="L127" i="7" a="1"/>
  <c r="L127" i="7" s="1"/>
  <c r="H76" i="6" a="1"/>
  <c r="H76" i="6" s="1"/>
  <c r="K156" i="7" a="1"/>
  <c r="K156" i="7" s="1"/>
  <c r="J66" i="7" a="1"/>
  <c r="J66" i="7" s="1"/>
  <c r="H136" i="6" a="1"/>
  <c r="H136" i="6" s="1"/>
  <c r="I68" i="7" a="1"/>
  <c r="I68" i="7" s="1"/>
  <c r="H45" i="6" a="1"/>
  <c r="H45" i="6" s="1"/>
  <c r="J115" i="7" a="1"/>
  <c r="J115" i="7" s="1"/>
  <c r="J65" i="7" a="1"/>
  <c r="J65" i="7" s="1"/>
  <c r="J116" i="7" a="1"/>
  <c r="J116" i="7" s="1"/>
  <c r="J129" i="6" a="1"/>
  <c r="J129" i="6" s="1"/>
  <c r="J45" i="6" a="1"/>
  <c r="J45" i="6" s="1"/>
  <c r="I53" i="7" a="1"/>
  <c r="I53" i="7" s="1"/>
  <c r="I93" i="7" a="1"/>
  <c r="I93" i="7" s="1"/>
  <c r="J140" i="7" a="1"/>
  <c r="J140" i="7" s="1"/>
  <c r="J129" i="7" a="1"/>
  <c r="J129" i="7" s="1"/>
  <c r="L138" i="7" a="1"/>
  <c r="L138" i="7" s="1"/>
  <c r="I132" i="6" a="1"/>
  <c r="I132" i="6" s="1"/>
  <c r="J131" i="7" a="1"/>
  <c r="J131" i="7" s="1"/>
  <c r="K51" i="7" a="1"/>
  <c r="K51" i="7" s="1"/>
  <c r="H87" i="7" a="1"/>
  <c r="H87" i="7" s="1"/>
  <c r="J76" i="6" a="1"/>
  <c r="J76" i="6" s="1"/>
  <c r="M19" i="7" a="1"/>
  <c r="M19" i="7" s="1"/>
  <c r="K141" i="6" a="1"/>
  <c r="K141" i="6" s="1"/>
  <c r="I162" i="6" a="1"/>
  <c r="I162" i="6" s="1"/>
  <c r="K53" i="7" a="1"/>
  <c r="K53" i="7" s="1"/>
  <c r="J127" i="6" a="1"/>
  <c r="J127" i="6" s="1"/>
  <c r="J124" i="7" a="1"/>
  <c r="J124" i="7" s="1"/>
  <c r="K94" i="6" a="1"/>
  <c r="K94" i="6" s="1"/>
  <c r="I100" i="6" a="1"/>
  <c r="I100" i="6" s="1"/>
  <c r="I65" i="6" a="1"/>
  <c r="I65" i="6" s="1"/>
  <c r="K146" i="7" a="1"/>
  <c r="K146" i="7" s="1"/>
  <c r="H27" i="6" a="1"/>
  <c r="H27" i="6" s="1"/>
  <c r="K147" i="7" a="1"/>
  <c r="K147" i="7" s="1"/>
  <c r="L112" i="7" a="1"/>
  <c r="L112" i="7" s="1"/>
  <c r="K130" i="7" a="1"/>
  <c r="K130" i="7" s="1"/>
  <c r="J119" i="7" a="1"/>
  <c r="J119" i="7" s="1"/>
  <c r="J66" i="6" a="1"/>
  <c r="J66" i="6" s="1"/>
  <c r="M67" i="7" a="1"/>
  <c r="M67" i="7" s="1"/>
  <c r="L142" i="6" a="1"/>
  <c r="L142" i="6" s="1"/>
  <c r="I113" i="6" a="1"/>
  <c r="I113" i="6" s="1"/>
  <c r="K64" i="6" a="1"/>
  <c r="K64" i="6" s="1"/>
  <c r="J143" i="6" a="1"/>
  <c r="J143" i="6" s="1"/>
  <c r="J106" i="7" a="1"/>
  <c r="J106" i="7" s="1"/>
  <c r="J139" i="7" a="1"/>
  <c r="J139" i="7" s="1"/>
  <c r="K99" i="7" a="1"/>
  <c r="K99" i="7" s="1"/>
  <c r="I68" i="6" a="1"/>
  <c r="I68" i="6" s="1"/>
  <c r="H72" i="7" a="1"/>
  <c r="H72" i="7" s="1"/>
  <c r="K116" i="6" a="1"/>
  <c r="K116" i="6" s="1"/>
  <c r="J145" i="7" a="1"/>
  <c r="J145" i="7" s="1"/>
  <c r="I140" i="7" a="1"/>
  <c r="I140" i="7" s="1"/>
  <c r="K64" i="7" a="1"/>
  <c r="K64" i="7" s="1"/>
  <c r="I80" i="7" a="1"/>
  <c r="I80" i="7" s="1"/>
  <c r="I135" i="6" a="1"/>
  <c r="I135" i="6" s="1"/>
  <c r="J63" i="7" a="1"/>
  <c r="J63" i="7" s="1"/>
  <c r="I86" i="6" a="1"/>
  <c r="I86" i="6" s="1"/>
  <c r="E9" i="6" a="1"/>
  <c r="E9" i="6" s="1"/>
  <c r="I102" i="6" a="1"/>
  <c r="I102" i="6" s="1"/>
  <c r="H25" i="6" a="1"/>
  <c r="H25" i="6" s="1"/>
  <c r="I88" i="7" a="1"/>
  <c r="I88" i="7" s="1"/>
  <c r="I23" i="7" a="1"/>
  <c r="I23" i="7" s="1"/>
  <c r="I51" i="7" a="1"/>
  <c r="I51" i="7" s="1"/>
  <c r="L111" i="7" a="1"/>
  <c r="L111" i="7" s="1"/>
  <c r="H94" i="7" a="1"/>
  <c r="H94" i="7" s="1"/>
  <c r="J135" i="7" a="1"/>
  <c r="J135" i="7" s="1"/>
  <c r="J92" i="6" a="1"/>
  <c r="J92" i="6" s="1"/>
  <c r="I93" i="6" a="1"/>
  <c r="I93" i="6" s="1"/>
  <c r="G75" i="7" a="1"/>
  <c r="G75" i="7" s="1"/>
  <c r="G152" i="7" a="1"/>
  <c r="G152" i="7" s="1"/>
  <c r="G125" i="7" a="1"/>
  <c r="G125" i="7" s="1"/>
  <c r="H164" i="6" a="1"/>
  <c r="H164" i="6" s="1"/>
  <c r="H31" i="6" a="1"/>
  <c r="H31" i="6" s="1"/>
  <c r="H152" i="7" a="1"/>
  <c r="H152" i="7" s="1"/>
  <c r="H50" i="6" a="1"/>
  <c r="H50" i="6" s="1"/>
  <c r="H132" i="6" a="1"/>
  <c r="H132" i="6" s="1"/>
  <c r="H118" i="7" a="1"/>
  <c r="H118" i="7" s="1"/>
  <c r="H162" i="7" a="1"/>
  <c r="H162" i="7" s="1"/>
  <c r="F135" i="7" a="1"/>
  <c r="F135" i="7" s="1"/>
  <c r="H73" i="6" a="1"/>
  <c r="H73" i="6" s="1"/>
  <c r="E21" i="6" a="1"/>
  <c r="E21" i="6" s="1"/>
  <c r="E72" i="7" a="1"/>
  <c r="E72" i="7" s="1"/>
  <c r="H107" i="7" a="1"/>
  <c r="H107" i="7" s="1"/>
  <c r="G123" i="6" a="1"/>
  <c r="G123" i="6" s="1"/>
  <c r="H156" i="7" a="1"/>
  <c r="H156" i="7" s="1"/>
  <c r="H52" i="6" a="1"/>
  <c r="H52" i="6" s="1"/>
  <c r="G24" i="7" a="1"/>
  <c r="G24" i="7" s="1"/>
  <c r="H94" i="6" a="1"/>
  <c r="H94" i="6" s="1"/>
  <c r="G122" i="6" a="1"/>
  <c r="G122" i="6" s="1"/>
  <c r="F118" i="7" a="1"/>
  <c r="F118" i="7" s="1"/>
  <c r="H123" i="6" a="1"/>
  <c r="H123" i="6" s="1"/>
  <c r="G88" i="7" a="1"/>
  <c r="G88" i="7" s="1"/>
  <c r="M144" i="7" a="1"/>
  <c r="M144" i="7" s="1"/>
  <c r="E129" i="7" a="1"/>
  <c r="E129" i="7" s="1"/>
  <c r="H82" i="6" a="1"/>
  <c r="H82" i="6" s="1"/>
  <c r="H142" i="6" a="1"/>
  <c r="H142" i="6" s="1"/>
  <c r="E122" i="6" a="1"/>
  <c r="E122" i="6" s="1"/>
  <c r="E41" i="7" a="1"/>
  <c r="E41" i="7" s="1"/>
  <c r="F143" i="6" a="1"/>
  <c r="F143" i="6" s="1"/>
  <c r="F114" i="7" a="1"/>
  <c r="F114" i="7" s="1"/>
  <c r="G94" i="7" a="1"/>
  <c r="G94" i="7" s="1"/>
  <c r="E81" i="6" a="1"/>
  <c r="E81" i="6" s="1"/>
  <c r="H146" i="6" a="1"/>
  <c r="H146" i="6" s="1"/>
  <c r="F91" i="7" a="1"/>
  <c r="F91" i="7" s="1"/>
  <c r="H127" i="6" a="1"/>
  <c r="H127" i="6" s="1"/>
  <c r="G97" i="7" a="1"/>
  <c r="G97" i="7" s="1"/>
  <c r="H63" i="7" a="1"/>
  <c r="H63" i="7" s="1"/>
  <c r="G115" i="6" a="1"/>
  <c r="G115" i="6" s="1"/>
  <c r="G43" i="7" a="1"/>
  <c r="G43" i="7" s="1"/>
  <c r="D107" i="7" a="1"/>
  <c r="D107" i="7" s="1"/>
  <c r="F132" i="6" a="1"/>
  <c r="F132" i="6" s="1"/>
  <c r="H75" i="6" a="1"/>
  <c r="H75" i="6" s="1"/>
  <c r="H149" i="6" a="1"/>
  <c r="H149" i="6" s="1"/>
  <c r="F149" i="6" a="1"/>
  <c r="F149" i="6" s="1"/>
  <c r="H141" i="7" a="1"/>
  <c r="H141" i="7" s="1"/>
  <c r="H70" i="7" a="1"/>
  <c r="H70" i="7" s="1"/>
  <c r="F154" i="6" a="1"/>
  <c r="F154" i="6" s="1"/>
  <c r="H126" i="7" a="1"/>
  <c r="H126" i="7" s="1"/>
  <c r="E106" i="6" a="1"/>
  <c r="E106" i="6" s="1"/>
  <c r="F20" i="7" a="1"/>
  <c r="F20" i="7" s="1"/>
  <c r="H77" i="7" a="1"/>
  <c r="H77" i="7" s="1"/>
  <c r="G133" i="7" a="1"/>
  <c r="G133" i="7" s="1"/>
  <c r="F139" i="6" a="1"/>
  <c r="F139" i="6" s="1"/>
  <c r="I116" i="7" a="1"/>
  <c r="I116" i="7" s="1"/>
  <c r="H65" i="7" a="1"/>
  <c r="H65" i="7" s="1"/>
  <c r="H135" i="6" a="1"/>
  <c r="H135" i="6" s="1"/>
  <c r="F84" i="6" a="1"/>
  <c r="F84" i="6" s="1"/>
  <c r="H22" i="7" a="1"/>
  <c r="H22" i="7" s="1"/>
  <c r="H110" i="7" a="1"/>
  <c r="H110" i="7" s="1"/>
  <c r="F125" i="6" a="1"/>
  <c r="F125" i="6" s="1"/>
  <c r="G142" i="6" a="1"/>
  <c r="G142" i="6" s="1"/>
  <c r="G102" i="6" a="1"/>
  <c r="G102" i="6" s="1"/>
  <c r="H47" i="7" a="1"/>
  <c r="H47" i="7" s="1"/>
  <c r="F101" i="7" a="1"/>
  <c r="F101" i="7" s="1"/>
  <c r="F154" i="7" a="1"/>
  <c r="F154" i="7" s="1"/>
  <c r="F91" i="6" a="1"/>
  <c r="F91" i="6" s="1"/>
  <c r="G85" i="7" a="1"/>
  <c r="G85" i="7" s="1"/>
  <c r="H64" i="7" a="1"/>
  <c r="H64" i="7" s="1"/>
  <c r="F155" i="6" a="1"/>
  <c r="F155" i="6" s="1"/>
  <c r="G74" i="6" a="1"/>
  <c r="G74" i="6" s="1"/>
  <c r="G82" i="7" a="1"/>
  <c r="G82" i="7" s="1"/>
  <c r="H127" i="7" a="1"/>
  <c r="H127" i="7" s="1"/>
  <c r="G56" i="6" a="1"/>
  <c r="G56" i="6" s="1"/>
  <c r="F89" i="6" a="1"/>
  <c r="F89" i="6" s="1"/>
  <c r="G103" i="6" a="1"/>
  <c r="G103" i="6" s="1"/>
  <c r="H9" i="6" a="1"/>
  <c r="H9" i="6" s="1"/>
  <c r="E19" i="7" a="1"/>
  <c r="E19" i="7" s="1"/>
  <c r="E152" i="7" a="1"/>
  <c r="E152" i="7" s="1"/>
  <c r="H81" i="7" a="1"/>
  <c r="H81" i="7" s="1"/>
  <c r="G83" i="6" a="1"/>
  <c r="G83" i="6" s="1"/>
  <c r="F116" i="7" a="1"/>
  <c r="F116" i="7" s="1"/>
  <c r="F49" i="6" a="1"/>
  <c r="F49" i="6" s="1"/>
  <c r="F92" i="7" a="1"/>
  <c r="F92" i="7" s="1"/>
  <c r="H119" i="6" a="1"/>
  <c r="H119" i="6" s="1"/>
  <c r="F102" i="6" a="1"/>
  <c r="F102" i="6" s="1"/>
  <c r="E99" i="7" a="1"/>
  <c r="E99" i="7" s="1"/>
  <c r="D158" i="7" a="1"/>
  <c r="D158" i="7" s="1"/>
  <c r="E118" i="6" a="1"/>
  <c r="E118" i="6" s="1"/>
  <c r="F31" i="6" a="1"/>
  <c r="F31" i="6" s="1"/>
  <c r="G62" i="7" a="1"/>
  <c r="G62" i="7" s="1"/>
  <c r="F77" i="7" a="1"/>
  <c r="F77" i="7" s="1"/>
  <c r="H21" i="6" a="1"/>
  <c r="H21" i="6" s="1"/>
  <c r="E158" i="6" a="1"/>
  <c r="E158" i="6" s="1"/>
  <c r="H158" i="7" a="1"/>
  <c r="H158" i="7" s="1"/>
  <c r="E125" i="7" a="1"/>
  <c r="E125" i="7" s="1"/>
  <c r="H137" i="7" a="1"/>
  <c r="H137" i="7" s="1"/>
  <c r="F161" i="7" a="1"/>
  <c r="F161" i="7" s="1"/>
  <c r="H97" i="6" a="1"/>
  <c r="H97" i="6" s="1"/>
  <c r="H99" i="6" a="1"/>
  <c r="H99" i="6" s="1"/>
  <c r="G25" i="6" a="1"/>
  <c r="G25" i="6" s="1"/>
  <c r="G158" i="6" a="1"/>
  <c r="G158" i="6" s="1"/>
  <c r="G79" i="6" a="1"/>
  <c r="G79" i="6" s="1"/>
  <c r="F48" i="7" a="1"/>
  <c r="F48" i="7" s="1"/>
  <c r="H140" i="7" a="1"/>
  <c r="H140" i="7" s="1"/>
  <c r="G134" i="6" a="1"/>
  <c r="G134" i="6" s="1"/>
  <c r="E45" i="6" a="1"/>
  <c r="E45" i="6" s="1"/>
  <c r="F63" i="6" a="1"/>
  <c r="F63" i="6" s="1"/>
  <c r="G48" i="7" a="1"/>
  <c r="G48" i="7" s="1"/>
  <c r="E49" i="7" a="1"/>
  <c r="E49" i="7" s="1"/>
  <c r="G135" i="7" a="1"/>
  <c r="G135" i="7" s="1"/>
  <c r="F44" i="6" a="1"/>
  <c r="F44" i="6" s="1"/>
  <c r="E117" i="6" a="1"/>
  <c r="E117" i="6" s="1"/>
  <c r="F136" i="7" a="1"/>
  <c r="F136" i="7" s="1"/>
  <c r="G78" i="7" a="1"/>
  <c r="G78" i="7" s="1"/>
  <c r="E89" i="7" a="1"/>
  <c r="E89" i="7" s="1"/>
  <c r="G72" i="6" a="1"/>
  <c r="G72" i="6" s="1"/>
  <c r="F117" i="7" a="1"/>
  <c r="F117" i="7" s="1"/>
  <c r="F152" i="7" a="1"/>
  <c r="F152" i="7" s="1"/>
  <c r="G59" i="7" a="1"/>
  <c r="G59" i="7" s="1"/>
  <c r="E120" i="6" a="1"/>
  <c r="E120" i="6" s="1"/>
  <c r="H51" i="7" a="1"/>
  <c r="H51" i="7" s="1"/>
  <c r="H143" i="6" a="1"/>
  <c r="H143" i="6" s="1"/>
  <c r="E74" i="6" a="1"/>
  <c r="E74" i="6" s="1"/>
  <c r="F157" i="6" a="1"/>
  <c r="F157" i="6" s="1"/>
  <c r="F100" i="6" a="1"/>
  <c r="F100" i="6" s="1"/>
  <c r="E61" i="6" a="1"/>
  <c r="E61" i="6" s="1"/>
  <c r="G19" i="7" a="1"/>
  <c r="G19" i="7" s="1"/>
  <c r="D73" i="7" a="1"/>
  <c r="D73" i="7" s="1"/>
  <c r="F137" i="7" a="1"/>
  <c r="F137" i="7" s="1"/>
  <c r="G42" i="6" a="1"/>
  <c r="G42" i="6" s="1"/>
  <c r="G121" i="7" a="1"/>
  <c r="G121" i="7" s="1"/>
  <c r="E108" i="6" a="1"/>
  <c r="E108" i="6" s="1"/>
  <c r="F98" i="7" a="1"/>
  <c r="F98" i="7" s="1"/>
  <c r="G127" i="7" a="1"/>
  <c r="G127" i="7" s="1"/>
  <c r="E64" i="6" a="1"/>
  <c r="E64" i="6" s="1"/>
  <c r="I114" i="6" a="1"/>
  <c r="I114" i="6" s="1"/>
  <c r="E52" i="6" a="1"/>
  <c r="E52" i="6" s="1"/>
  <c r="F94" i="6" a="1"/>
  <c r="F94" i="6" s="1"/>
  <c r="G13" i="6" a="1"/>
  <c r="G13" i="6" s="1"/>
  <c r="H86" i="7" a="1"/>
  <c r="H86" i="7" s="1"/>
  <c r="G131" i="7" a="1"/>
  <c r="G131" i="7" s="1"/>
  <c r="F99" i="7" a="1"/>
  <c r="F99" i="7" s="1"/>
  <c r="G68" i="6" a="1"/>
  <c r="G68" i="6" s="1"/>
  <c r="H115" i="6" a="1"/>
  <c r="H115" i="6" s="1"/>
  <c r="G54" i="6" a="1"/>
  <c r="G54" i="6" s="1"/>
  <c r="E165" i="6" a="1"/>
  <c r="E165" i="6" s="1"/>
  <c r="E141" i="6" a="1"/>
  <c r="E141" i="6" s="1"/>
  <c r="H147" i="7" a="1"/>
  <c r="H147" i="7" s="1"/>
  <c r="E132" i="7" a="1"/>
  <c r="E132" i="7" s="1"/>
  <c r="F113" i="7" a="1"/>
  <c r="F113" i="7" s="1"/>
  <c r="H131" i="7" a="1"/>
  <c r="H131" i="7" s="1"/>
  <c r="H155" i="7" a="1"/>
  <c r="H155" i="7" s="1"/>
  <c r="H161" i="7" a="1"/>
  <c r="H161" i="7" s="1"/>
  <c r="F100" i="7" a="1"/>
  <c r="F100" i="7" s="1"/>
  <c r="H67" i="7" a="1"/>
  <c r="H67" i="7" s="1"/>
  <c r="G116" i="7" a="1"/>
  <c r="G116" i="7" s="1"/>
  <c r="E20" i="7" a="1"/>
  <c r="E20" i="7" s="1"/>
  <c r="G90" i="7" a="1"/>
  <c r="G90" i="7" s="1"/>
  <c r="G127" i="6" a="1"/>
  <c r="G127" i="6" s="1"/>
  <c r="E148" i="6" a="1"/>
  <c r="E148" i="6" s="1"/>
  <c r="F124" i="6" a="1"/>
  <c r="F124" i="6" s="1"/>
  <c r="H71" i="6" a="1"/>
  <c r="H71" i="6" s="1"/>
  <c r="H117" i="7" a="1"/>
  <c r="H117" i="7" s="1"/>
  <c r="G20" i="7" a="1"/>
  <c r="G20" i="7" s="1"/>
  <c r="G134" i="7" a="1"/>
  <c r="G134" i="7" s="1"/>
  <c r="F21" i="6" a="1"/>
  <c r="F21" i="6" s="1"/>
  <c r="G26" i="6" a="1"/>
  <c r="G26" i="6" s="1"/>
  <c r="F103" i="7" a="1"/>
  <c r="F103" i="7" s="1"/>
  <c r="G147" i="6" a="1"/>
  <c r="G147" i="6" s="1"/>
  <c r="G132" i="6" a="1"/>
  <c r="G132" i="6" s="1"/>
  <c r="E131" i="7" a="1"/>
  <c r="E131" i="7" s="1"/>
  <c r="G124" i="7" a="1"/>
  <c r="G124" i="7" s="1"/>
  <c r="F19" i="7" a="1"/>
  <c r="F19" i="7" s="1"/>
  <c r="F144" i="7" a="1"/>
  <c r="F144" i="7" s="1"/>
  <c r="F96" i="7" a="1"/>
  <c r="F96" i="7" s="1"/>
  <c r="G45" i="6" a="1"/>
  <c r="G45" i="6" s="1"/>
  <c r="H87" i="6" a="1"/>
  <c r="H87" i="6" s="1"/>
  <c r="F85" i="6" a="1"/>
  <c r="F85" i="6" s="1"/>
  <c r="F79" i="7" a="1"/>
  <c r="F79" i="7" s="1"/>
  <c r="H66" i="7" a="1"/>
  <c r="H66" i="7" s="1"/>
  <c r="H61" i="6" a="1"/>
  <c r="H61" i="6" s="1"/>
  <c r="E24" i="7" a="1"/>
  <c r="E24" i="7" s="1"/>
  <c r="G156" i="6" a="1"/>
  <c r="G156" i="6" s="1"/>
  <c r="F106" i="7" a="1"/>
  <c r="F106" i="7" s="1"/>
  <c r="F121" i="6" a="1"/>
  <c r="F121" i="6" s="1"/>
  <c r="F67" i="6" a="1"/>
  <c r="F67" i="6" s="1"/>
  <c r="G145" i="7" a="1"/>
  <c r="G145" i="7" s="1"/>
  <c r="D99" i="6" a="1"/>
  <c r="D99" i="6" s="1"/>
  <c r="E138" i="6" a="1"/>
  <c r="E138" i="6" s="1"/>
  <c r="E13" i="6" a="1"/>
  <c r="E13" i="6" s="1"/>
  <c r="E62" i="7" a="1"/>
  <c r="E62" i="7" s="1"/>
  <c r="G98" i="6" a="1"/>
  <c r="G98" i="6" s="1"/>
  <c r="I156" i="6" a="1"/>
  <c r="I156" i="6" s="1"/>
  <c r="G109" i="7" a="1"/>
  <c r="G109" i="7" s="1"/>
  <c r="E25" i="7" a="1"/>
  <c r="E25" i="7" s="1"/>
  <c r="F97" i="6" a="1"/>
  <c r="F97" i="6" s="1"/>
  <c r="H129" i="6" a="1"/>
  <c r="H129" i="6" s="1"/>
  <c r="H108" i="6" a="1"/>
  <c r="H108" i="6" s="1"/>
  <c r="E90" i="7" a="1"/>
  <c r="E90" i="7" s="1"/>
  <c r="G49" i="7" a="1"/>
  <c r="G49" i="7" s="1"/>
  <c r="H43" i="6" a="1"/>
  <c r="H43" i="6" s="1"/>
  <c r="H134" i="7" a="1"/>
  <c r="H134" i="7" s="1"/>
  <c r="F101" i="6" a="1"/>
  <c r="F101" i="6" s="1"/>
  <c r="H144" i="6" a="1"/>
  <c r="H144" i="6" s="1"/>
  <c r="D161" i="6" a="1"/>
  <c r="D161" i="6" s="1"/>
  <c r="G81" i="6" a="1"/>
  <c r="G81" i="6" s="1"/>
  <c r="E117" i="7" a="1"/>
  <c r="E117" i="7" s="1"/>
  <c r="H26" i="6" a="1"/>
  <c r="H26" i="6" s="1"/>
  <c r="E88" i="6" a="1"/>
  <c r="E88" i="6" s="1"/>
  <c r="F56" i="6" a="1"/>
  <c r="F56" i="6" s="1"/>
  <c r="G112" i="7" a="1"/>
  <c r="G112" i="7" s="1"/>
  <c r="E69" i="6" a="1"/>
  <c r="E69" i="6" s="1"/>
  <c r="E116" i="7" a="1"/>
  <c r="E116" i="7" s="1"/>
  <c r="F115" i="7" a="1"/>
  <c r="F115" i="7" s="1"/>
  <c r="G22" i="7" a="1"/>
  <c r="G22" i="7" s="1"/>
  <c r="G124" i="6" a="1"/>
  <c r="G124" i="6" s="1"/>
  <c r="H53" i="7" a="1"/>
  <c r="H53" i="7" s="1"/>
  <c r="H67" i="6" a="1"/>
  <c r="H67" i="6" s="1"/>
  <c r="F118" i="6" a="1"/>
  <c r="F118" i="6" s="1"/>
  <c r="F163" i="6" a="1"/>
  <c r="F163" i="6" s="1"/>
  <c r="F110" i="7" a="1"/>
  <c r="F110" i="7" s="1"/>
  <c r="G106" i="7" a="1"/>
  <c r="G106" i="7" s="1"/>
  <c r="G108" i="6" a="1"/>
  <c r="G108" i="6" s="1"/>
  <c r="H163" i="7" a="1"/>
  <c r="H163" i="7" s="1"/>
  <c r="H65" i="6" a="1"/>
  <c r="H65" i="6" s="1"/>
  <c r="E119" i="6" a="1"/>
  <c r="E119" i="6" s="1"/>
  <c r="G74" i="7" a="1"/>
  <c r="G74" i="7" s="1"/>
  <c r="E98" i="7" a="1"/>
  <c r="E98" i="7" s="1"/>
  <c r="E155" i="7" a="1"/>
  <c r="E155" i="7" s="1"/>
  <c r="G113" i="6" a="1"/>
  <c r="G113" i="6" s="1"/>
  <c r="H61" i="7" a="1"/>
  <c r="H61" i="7" s="1"/>
  <c r="E123" i="6" a="1"/>
  <c r="E123" i="6" s="1"/>
  <c r="G129" i="6" a="1"/>
  <c r="G129" i="6" s="1"/>
  <c r="G65" i="7" a="1"/>
  <c r="G65" i="7" s="1"/>
  <c r="H138" i="7" a="1"/>
  <c r="H138" i="7" s="1"/>
  <c r="G144" i="7" a="1"/>
  <c r="G144" i="7" s="1"/>
  <c r="G61" i="6" a="1"/>
  <c r="G61" i="6" s="1"/>
  <c r="G104" i="6" a="1"/>
  <c r="G104" i="6" s="1"/>
  <c r="H98" i="7" a="1"/>
  <c r="H98" i="7" s="1"/>
  <c r="H121" i="7" a="1"/>
  <c r="H121" i="7" s="1"/>
  <c r="F153" i="7" a="1"/>
  <c r="F153" i="7" s="1"/>
  <c r="E126" i="7" a="1"/>
  <c r="E126" i="7" s="1"/>
  <c r="E137" i="7" a="1"/>
  <c r="E137" i="7" s="1"/>
  <c r="F156" i="6" a="1"/>
  <c r="F156" i="6" s="1"/>
  <c r="E127" i="6" a="1"/>
  <c r="E127" i="6" s="1"/>
  <c r="F161" i="6" a="1"/>
  <c r="F161" i="6" s="1"/>
  <c r="G114" i="7" a="1"/>
  <c r="G114" i="7" s="1"/>
  <c r="E77" i="7" a="1"/>
  <c r="E77" i="7" s="1"/>
  <c r="G47" i="7" a="1"/>
  <c r="G47" i="7" s="1"/>
  <c r="H77" i="6" a="1"/>
  <c r="H77" i="6" s="1"/>
  <c r="F47" i="7" a="1"/>
  <c r="F47" i="7" s="1"/>
  <c r="H75" i="7" a="1"/>
  <c r="H75" i="7" s="1"/>
  <c r="H93" i="7" a="1"/>
  <c r="H93" i="7" s="1"/>
  <c r="H100" i="6" a="1"/>
  <c r="H100" i="6" s="1"/>
  <c r="F130" i="6" a="1"/>
  <c r="F130" i="6" s="1"/>
  <c r="F147" i="7" a="1"/>
  <c r="F147" i="7" s="1"/>
  <c r="G75" i="6" a="1"/>
  <c r="G75" i="6" s="1"/>
  <c r="G108" i="7" a="1"/>
  <c r="G108" i="7" s="1"/>
  <c r="N36" i="6" a="1"/>
  <c r="N36" i="6" s="1"/>
  <c r="N29" i="10" s="1"/>
  <c r="G165" i="7" a="1"/>
  <c r="G165" i="7" s="1"/>
  <c r="G49" i="4" s="1"/>
  <c r="J165" i="7" a="1"/>
  <c r="J165" i="7" s="1"/>
  <c r="J49" i="4" s="1"/>
  <c r="H11" i="6" a="1"/>
  <c r="H11" i="6" s="1"/>
  <c r="H14" i="6" s="1"/>
  <c r="J37" i="6" a="1"/>
  <c r="J37" i="6" s="1"/>
  <c r="J30" i="10" s="1"/>
  <c r="F40" i="6" a="1"/>
  <c r="F40" i="6" s="1"/>
  <c r="F33" i="10" s="1"/>
  <c r="K39" i="6" a="1"/>
  <c r="K39" i="6" s="1"/>
  <c r="K32" i="10" s="1"/>
  <c r="N11" i="6" a="1"/>
  <c r="N11" i="6" s="1"/>
  <c r="C50" i="7" a="1"/>
  <c r="C50" i="7" s="1"/>
  <c r="H39" i="6" a="1"/>
  <c r="H39" i="6" s="1"/>
  <c r="H32" i="10" s="1"/>
  <c r="E38" i="6" a="1"/>
  <c r="E38" i="6" s="1"/>
  <c r="E31" i="10" s="1"/>
  <c r="M36" i="6" a="1"/>
  <c r="M36" i="6" s="1"/>
  <c r="M29" i="10" s="1"/>
  <c r="G40" i="6" a="1"/>
  <c r="G40" i="6" s="1"/>
  <c r="G33" i="10" s="1"/>
  <c r="L35" i="6" a="1"/>
  <c r="L35" i="6" s="1"/>
  <c r="L28" i="10" s="1"/>
  <c r="J40" i="7" a="1"/>
  <c r="J40" i="7" s="1"/>
  <c r="J44" i="7" s="1"/>
  <c r="J44" i="4" s="1"/>
  <c r="D39" i="6" a="1"/>
  <c r="D39" i="6" s="1"/>
  <c r="D32" i="10" s="1"/>
  <c r="H37" i="6" a="1"/>
  <c r="H37" i="6" s="1"/>
  <c r="H30" i="10" s="1"/>
  <c r="N39" i="6" a="1"/>
  <c r="N39" i="6" s="1"/>
  <c r="N32" i="10" s="1"/>
  <c r="C72" i="6" a="1"/>
  <c r="C72" i="6" s="1"/>
  <c r="K36" i="6" a="1"/>
  <c r="K36" i="6" s="1"/>
  <c r="K29" i="10" s="1"/>
  <c r="D12" i="5" a="1"/>
  <c r="D12" i="5" s="1"/>
  <c r="E12" i="5" s="1"/>
  <c r="D13" i="5" a="1"/>
  <c r="D13" i="5" s="1"/>
  <c r="E13" i="5" s="1"/>
  <c r="D11" i="7" a="1"/>
  <c r="D11" i="7" s="1"/>
  <c r="D36" i="4" s="1"/>
  <c r="C142" i="7" a="1"/>
  <c r="C142" i="7" s="1"/>
  <c r="C147" i="6" a="1"/>
  <c r="C147" i="6" s="1"/>
  <c r="C152" i="7" a="1"/>
  <c r="C152" i="7" s="1"/>
  <c r="J10" i="7" a="1"/>
  <c r="J10" i="7" s="1"/>
  <c r="N7" i="7" a="1"/>
  <c r="N7" i="7" s="1"/>
  <c r="N32" i="4" s="1"/>
  <c r="G38" i="6" a="1"/>
  <c r="G38" i="6" s="1"/>
  <c r="G31" i="10" s="1"/>
  <c r="H38" i="6" a="1"/>
  <c r="H38" i="6" s="1"/>
  <c r="H31" i="10" s="1"/>
  <c r="H165" i="7" a="1"/>
  <c r="H165" i="7" s="1"/>
  <c r="H49" i="4" s="1"/>
  <c r="K7" i="7" a="1"/>
  <c r="K7" i="7" s="1"/>
  <c r="K32" i="4" s="1"/>
  <c r="H11" i="7" a="1"/>
  <c r="H11" i="7" s="1"/>
  <c r="H36" i="4" s="1"/>
  <c r="C108" i="6" a="1"/>
  <c r="C108" i="6" s="1"/>
  <c r="D41" i="6" a="1"/>
  <c r="D41" i="6" s="1"/>
  <c r="D34" i="10" s="1"/>
  <c r="M40" i="6" a="1"/>
  <c r="M40" i="6" s="1"/>
  <c r="M33" i="10" s="1"/>
  <c r="H7" i="7" a="1"/>
  <c r="H7" i="7" s="1"/>
  <c r="H32" i="4" s="1"/>
  <c r="M37" i="6" a="1"/>
  <c r="M37" i="6" s="1"/>
  <c r="M30" i="10" s="1"/>
  <c r="N30" i="6" a="1"/>
  <c r="N30" i="6" s="1"/>
  <c r="N32" i="6" s="1"/>
  <c r="C99" i="6" a="1"/>
  <c r="C99" i="6" s="1"/>
  <c r="F165" i="7" a="1"/>
  <c r="F165" i="7" s="1"/>
  <c r="F49" i="4" s="1"/>
  <c r="J30" i="6" a="1"/>
  <c r="J30" i="6" s="1"/>
  <c r="F37" i="6" a="1"/>
  <c r="F37" i="6" s="1"/>
  <c r="F30" i="10" s="1"/>
  <c r="D10" i="5" a="1"/>
  <c r="D10" i="5" s="1"/>
  <c r="E10" i="5" s="1"/>
  <c r="F7" i="7" a="1"/>
  <c r="F7" i="7" s="1"/>
  <c r="F32" i="4" s="1"/>
  <c r="I40" i="6" a="1"/>
  <c r="I40" i="6" s="1"/>
  <c r="I33" i="10" s="1"/>
  <c r="J40" i="6" a="1"/>
  <c r="J40" i="6" s="1"/>
  <c r="J33" i="10" s="1"/>
  <c r="G36" i="6" a="1"/>
  <c r="G36" i="6" s="1"/>
  <c r="G29" i="10" s="1"/>
  <c r="N165" i="7" a="1"/>
  <c r="N165" i="7" s="1"/>
  <c r="N49" i="4" s="1"/>
  <c r="E40" i="6" a="1"/>
  <c r="E40" i="6" s="1"/>
  <c r="E33" i="10" s="1"/>
  <c r="H8" i="6" a="1"/>
  <c r="H8" i="6" s="1"/>
  <c r="K38" i="6" a="1"/>
  <c r="K38" i="6" s="1"/>
  <c r="K31" i="10" s="1"/>
  <c r="M165" i="7" a="1"/>
  <c r="M165" i="7" s="1"/>
  <c r="M49" i="4" s="1"/>
  <c r="I37" i="6" a="1"/>
  <c r="I37" i="6" s="1"/>
  <c r="I30" i="10" s="1"/>
  <c r="N11" i="7" a="1"/>
  <c r="N11" i="7" s="1"/>
  <c r="N36" i="4" s="1"/>
  <c r="D7" i="5" a="1"/>
  <c r="D7" i="5" s="1"/>
  <c r="E7" i="5" s="1"/>
  <c r="I165" i="7" a="1"/>
  <c r="I165" i="7" s="1"/>
  <c r="I49" i="4" s="1"/>
  <c r="D8" i="5" a="1"/>
  <c r="D8" i="5" s="1"/>
  <c r="E8" i="5" s="1"/>
  <c r="N38" i="6" a="1"/>
  <c r="N38" i="6" s="1"/>
  <c r="N31" i="10" s="1"/>
  <c r="L39" i="6" a="1"/>
  <c r="L39" i="6" s="1"/>
  <c r="L32" i="10" s="1"/>
  <c r="K40" i="6" a="1"/>
  <c r="K40" i="6" s="1"/>
  <c r="K33" i="10" s="1"/>
  <c r="M60" i="6" a="1"/>
  <c r="M60" i="6" s="1"/>
  <c r="K10" i="7" a="1"/>
  <c r="K10" i="7" s="1"/>
  <c r="K35" i="4" s="1"/>
  <c r="E39" i="6" a="1"/>
  <c r="E39" i="6" s="1"/>
  <c r="E32" i="10" s="1"/>
  <c r="I38" i="6" a="1"/>
  <c r="I38" i="6" s="1"/>
  <c r="I31" i="10" s="1"/>
  <c r="D15" i="5" a="1"/>
  <c r="D15" i="5" s="1"/>
  <c r="E15" i="5" s="1"/>
  <c r="K35" i="6" a="1"/>
  <c r="K35" i="6" s="1"/>
  <c r="K28" i="10" s="1"/>
  <c r="N41" i="6" a="1"/>
  <c r="N41" i="6" s="1"/>
  <c r="N34" i="10" s="1"/>
  <c r="H152" i="6" a="1"/>
  <c r="H152" i="6" s="1"/>
  <c r="M38" i="6" a="1"/>
  <c r="M38" i="6" s="1"/>
  <c r="M31" i="10" s="1"/>
  <c r="J38" i="6" a="1"/>
  <c r="J38" i="6" s="1"/>
  <c r="J31" i="10" s="1"/>
  <c r="F38" i="6" a="1"/>
  <c r="F38" i="6" s="1"/>
  <c r="F31" i="10" s="1"/>
  <c r="E41" i="6" a="1"/>
  <c r="E41" i="6" s="1"/>
  <c r="E34" i="10" s="1"/>
  <c r="C130" i="7" a="1"/>
  <c r="C130" i="7" s="1"/>
  <c r="C120" i="6" a="1"/>
  <c r="C120" i="6" s="1"/>
  <c r="C132" i="6" a="1"/>
  <c r="C132" i="6" s="1"/>
  <c r="C125" i="7" a="1"/>
  <c r="C125" i="7" s="1"/>
  <c r="G10" i="7" a="1"/>
  <c r="G10" i="7" s="1"/>
  <c r="D18" i="5" a="1"/>
  <c r="D18" i="5" s="1"/>
  <c r="E18" i="5" s="1"/>
  <c r="H35" i="6" a="1"/>
  <c r="H35" i="6" s="1"/>
  <c r="H28" i="10" s="1"/>
  <c r="E36" i="6" a="1"/>
  <c r="E36" i="6" s="1"/>
  <c r="E29" i="10" s="1"/>
  <c r="L165" i="7" a="1"/>
  <c r="L165" i="7" s="1"/>
  <c r="L49" i="4" s="1"/>
  <c r="G35" i="6" a="1"/>
  <c r="G35" i="6" s="1"/>
  <c r="G28" i="10" s="1"/>
  <c r="J11" i="7" a="1"/>
  <c r="J11" i="7" s="1"/>
  <c r="J36" i="4" s="1"/>
  <c r="E11" i="6" a="1"/>
  <c r="E11" i="6" s="1"/>
  <c r="L6" i="7" a="1"/>
  <c r="L6" i="7" s="1"/>
  <c r="L31" i="4" s="1"/>
  <c r="L37" i="6" a="1"/>
  <c r="L37" i="6" s="1"/>
  <c r="L30" i="10" s="1"/>
  <c r="H150" i="7" a="1"/>
  <c r="H150" i="7" s="1"/>
  <c r="I35" i="6" a="1"/>
  <c r="I35" i="6" s="1"/>
  <c r="I28" i="10" s="1"/>
  <c r="I30" i="6" a="1"/>
  <c r="I30" i="6" s="1"/>
  <c r="I32" i="6" s="1"/>
  <c r="K40" i="7" a="1"/>
  <c r="K40" i="7" s="1"/>
  <c r="N35" i="6" a="1"/>
  <c r="N35" i="6" s="1"/>
  <c r="N28" i="10" s="1"/>
  <c r="N37" i="6" a="1"/>
  <c r="N37" i="6" s="1"/>
  <c r="N30" i="10" s="1"/>
  <c r="M39" i="6" a="1"/>
  <c r="M39" i="6" s="1"/>
  <c r="M32" i="10" s="1"/>
  <c r="K11" i="6" a="1"/>
  <c r="K11" i="6" s="1"/>
  <c r="I11" i="7" a="1"/>
  <c r="I11" i="7" s="1"/>
  <c r="I36" i="4" s="1"/>
  <c r="C110" i="6" a="1"/>
  <c r="C110" i="6" s="1"/>
  <c r="N40" i="6" a="1"/>
  <c r="N40" i="6" s="1"/>
  <c r="N33" i="10" s="1"/>
  <c r="M35" i="6" a="1"/>
  <c r="M35" i="6" s="1"/>
  <c r="M28" i="10" s="1"/>
  <c r="L40" i="6" a="1"/>
  <c r="L40" i="6" s="1"/>
  <c r="L33" i="10" s="1"/>
  <c r="D17" i="5" a="1"/>
  <c r="D17" i="5" s="1"/>
  <c r="E17" i="5" s="1"/>
  <c r="D11" i="5" a="1"/>
  <c r="D11" i="5" s="1"/>
  <c r="E11" i="5" s="1"/>
  <c r="C107" i="7" a="1"/>
  <c r="C107" i="7" s="1"/>
  <c r="H40" i="6" a="1"/>
  <c r="H40" i="6" s="1"/>
  <c r="H33" i="10" s="1"/>
  <c r="L38" i="6" a="1"/>
  <c r="L38" i="6" s="1"/>
  <c r="L31" i="10" s="1"/>
  <c r="C62" i="6" a="1"/>
  <c r="C62" i="6" s="1"/>
  <c r="C71" i="6" a="1"/>
  <c r="C71" i="6" s="1"/>
  <c r="C75" i="6" a="1"/>
  <c r="C75" i="6" s="1"/>
  <c r="D35" i="6" a="1"/>
  <c r="D35" i="6" s="1"/>
  <c r="D28" i="10" s="1"/>
  <c r="J35" i="6" a="1"/>
  <c r="J35" i="6" s="1"/>
  <c r="J28" i="10" s="1"/>
  <c r="J39" i="6" a="1"/>
  <c r="J39" i="6" s="1"/>
  <c r="J32" i="10" s="1"/>
  <c r="D37" i="6" a="1"/>
  <c r="D37" i="6" s="1"/>
  <c r="D30" i="10" s="1"/>
  <c r="G37" i="6" a="1"/>
  <c r="G37" i="6" s="1"/>
  <c r="G30" i="10" s="1"/>
  <c r="L11" i="7" a="1"/>
  <c r="L11" i="7" s="1"/>
  <c r="L36" i="4" s="1"/>
  <c r="M7" i="7" a="1"/>
  <c r="M7" i="7" s="1"/>
  <c r="M32" i="4" s="1"/>
  <c r="J7" i="7" a="1"/>
  <c r="J7" i="7" s="1"/>
  <c r="J32" i="4" s="1"/>
  <c r="J150" i="7" a="1"/>
  <c r="J150" i="7" s="1"/>
  <c r="C20" i="7" a="1"/>
  <c r="C20" i="7" s="1"/>
  <c r="C48" i="7" a="1"/>
  <c r="C48" i="7" s="1"/>
  <c r="D10" i="7" a="1"/>
  <c r="D10" i="7" s="1"/>
  <c r="C81" i="7" a="1"/>
  <c r="C81" i="7" s="1"/>
  <c r="E48" i="6" a="1"/>
  <c r="E48" i="6" s="1"/>
  <c r="C163" i="6" a="1"/>
  <c r="C163" i="6" s="1"/>
  <c r="C157" i="6" a="1"/>
  <c r="C157" i="6" s="1"/>
  <c r="C143" i="6" a="1"/>
  <c r="C143" i="6" s="1"/>
  <c r="G11" i="6" a="1"/>
  <c r="G11" i="6" s="1"/>
  <c r="C113" i="7" a="1"/>
  <c r="C113" i="7" s="1"/>
  <c r="C112" i="6" a="1"/>
  <c r="C112" i="6" s="1"/>
  <c r="H10" i="7" a="1"/>
  <c r="H10" i="7" s="1"/>
  <c r="C54" i="6" a="1"/>
  <c r="C54" i="6" s="1"/>
  <c r="C30" i="6" a="1"/>
  <c r="C30" i="6" s="1"/>
  <c r="C92" i="7" a="1"/>
  <c r="C92" i="7" s="1"/>
  <c r="L10" i="7" a="1"/>
  <c r="L10" i="7" s="1"/>
  <c r="L35" i="4" s="1"/>
  <c r="G20" i="6" a="1"/>
  <c r="G20" i="6" s="1"/>
  <c r="C98" i="6" a="1"/>
  <c r="C98" i="6" s="1"/>
  <c r="F60" i="6" a="1"/>
  <c r="F60" i="6" s="1"/>
  <c r="K60" i="6" a="1"/>
  <c r="K60" i="6" s="1"/>
  <c r="C123" i="7" a="1"/>
  <c r="C123" i="7" s="1"/>
  <c r="F10" i="7" a="1"/>
  <c r="F10" i="7" s="1"/>
  <c r="F35" i="4" s="1"/>
  <c r="C78" i="6" a="1"/>
  <c r="C78" i="6" s="1"/>
  <c r="C147" i="7" a="1"/>
  <c r="C147" i="7" s="1"/>
  <c r="C29" i="7" a="1"/>
  <c r="C29" i="7" s="1"/>
  <c r="C118" i="6" a="1"/>
  <c r="C118" i="6" s="1"/>
  <c r="C49" i="7" a="1"/>
  <c r="C49" i="7" s="1"/>
  <c r="C44" i="6" a="1"/>
  <c r="C44" i="6" s="1"/>
  <c r="C31" i="6" a="1"/>
  <c r="C31" i="6" s="1"/>
  <c r="C127" i="7" a="1"/>
  <c r="C127" i="7" s="1"/>
  <c r="J152" i="6" a="1"/>
  <c r="J152" i="6" s="1"/>
  <c r="C156" i="7" a="1"/>
  <c r="C156" i="7" s="1"/>
  <c r="J48" i="6" a="1"/>
  <c r="J48" i="6" s="1"/>
  <c r="I39" i="6" a="1"/>
  <c r="I39" i="6" s="1"/>
  <c r="I32" i="10" s="1"/>
  <c r="L30" i="6" a="1"/>
  <c r="L30" i="6" s="1"/>
  <c r="L32" i="6" s="1"/>
  <c r="M41" i="6" a="1"/>
  <c r="M41" i="6" s="1"/>
  <c r="M34" i="10" s="1"/>
  <c r="N40" i="7" a="1"/>
  <c r="N40" i="7" s="1"/>
  <c r="N44" i="7" s="1"/>
  <c r="N44" i="4" s="1"/>
  <c r="H36" i="6" a="1"/>
  <c r="H36" i="6" s="1"/>
  <c r="H29" i="10" s="1"/>
  <c r="J36" i="6" a="1"/>
  <c r="J36" i="6" s="1"/>
  <c r="J29" i="10" s="1"/>
  <c r="D9" i="5" a="1"/>
  <c r="D9" i="5" s="1"/>
  <c r="E9" i="5" s="1"/>
  <c r="F28" i="7" a="1"/>
  <c r="F28" i="7" s="1"/>
  <c r="F30" i="7" s="1"/>
  <c r="F43" i="4" s="1"/>
  <c r="C95" i="7" a="1"/>
  <c r="C95" i="7" s="1"/>
  <c r="F48" i="6" a="1"/>
  <c r="F48" i="6" s="1"/>
  <c r="L20" i="6" a="1"/>
  <c r="L20" i="6" s="1"/>
  <c r="G11" i="7" a="1"/>
  <c r="G11" i="7" s="1"/>
  <c r="G36" i="4" s="1"/>
  <c r="C160" i="7" a="1"/>
  <c r="C160" i="7" s="1"/>
  <c r="G46" i="7" a="1"/>
  <c r="G46" i="7" s="1"/>
  <c r="C145" i="7" a="1"/>
  <c r="C145" i="7" s="1"/>
  <c r="I20" i="6" a="1"/>
  <c r="I20" i="6" s="1"/>
  <c r="J58" i="7" a="1"/>
  <c r="J58" i="7" s="1"/>
  <c r="E10" i="7" a="1"/>
  <c r="E10" i="7" s="1"/>
  <c r="E35" i="4" s="1"/>
  <c r="E8" i="6" a="1"/>
  <c r="E8" i="6" s="1"/>
  <c r="H48" i="6" a="1"/>
  <c r="H48" i="6" s="1"/>
  <c r="C95" i="6" a="1"/>
  <c r="C95" i="6" s="1"/>
  <c r="C163" i="7" a="1"/>
  <c r="C163" i="7" s="1"/>
  <c r="M9" i="7" a="1"/>
  <c r="M9" i="7" s="1"/>
  <c r="M34" i="4" s="1"/>
  <c r="I58" i="7" a="1"/>
  <c r="I58" i="7" s="1"/>
  <c r="E11" i="7" a="1"/>
  <c r="E11" i="7" s="1"/>
  <c r="E36" i="4" s="1"/>
  <c r="C64" i="6" a="1"/>
  <c r="C64" i="6" s="1"/>
  <c r="C62" i="7" a="1"/>
  <c r="C62" i="7" s="1"/>
  <c r="I11" i="6" a="1"/>
  <c r="I11" i="6" s="1"/>
  <c r="E20" i="6" a="1"/>
  <c r="E20" i="6" s="1"/>
  <c r="J20" i="6" a="1"/>
  <c r="J20" i="6" s="1"/>
  <c r="M11" i="7" a="1"/>
  <c r="M11" i="7" s="1"/>
  <c r="M36" i="4" s="1"/>
  <c r="H41" i="6" a="1"/>
  <c r="H41" i="6" s="1"/>
  <c r="H34" i="10" s="1"/>
  <c r="F35" i="6" a="1"/>
  <c r="F35" i="6" s="1"/>
  <c r="F28" i="10" s="1"/>
  <c r="E37" i="6" a="1"/>
  <c r="E37" i="6" s="1"/>
  <c r="E30" i="10" s="1"/>
  <c r="G30" i="6" a="1"/>
  <c r="G30" i="6" s="1"/>
  <c r="G32" i="6" s="1"/>
  <c r="I36" i="6" a="1"/>
  <c r="I36" i="6" s="1"/>
  <c r="I29" i="10" s="1"/>
  <c r="C141" i="6" a="1"/>
  <c r="C141" i="6" s="1"/>
  <c r="I48" i="6" a="1"/>
  <c r="I48" i="6" s="1"/>
  <c r="L60" i="6" a="1"/>
  <c r="L60" i="6" s="1"/>
  <c r="L34" i="6" a="1"/>
  <c r="L34" i="6" s="1"/>
  <c r="H9" i="7" a="1"/>
  <c r="H9" i="7" s="1"/>
  <c r="H34" i="4" s="1"/>
  <c r="C82" i="6" a="1"/>
  <c r="C82" i="6" s="1"/>
  <c r="L150" i="7" a="1"/>
  <c r="L150" i="7" s="1"/>
  <c r="C100" i="6" a="1"/>
  <c r="C100" i="6" s="1"/>
  <c r="D6" i="7" a="1"/>
  <c r="D6" i="7" s="1"/>
  <c r="E6" i="7" a="1"/>
  <c r="E6" i="7" s="1"/>
  <c r="M18" i="7" a="1"/>
  <c r="M18" i="7" s="1"/>
  <c r="G40" i="7" a="1"/>
  <c r="G40" i="7" s="1"/>
  <c r="C68" i="7" a="1"/>
  <c r="C68" i="7" s="1"/>
  <c r="C24" i="6" a="1"/>
  <c r="C24" i="6" s="1"/>
  <c r="C51" i="7" a="1"/>
  <c r="C51" i="7" s="1"/>
  <c r="C65" i="6" a="1"/>
  <c r="C65" i="6" s="1"/>
  <c r="G6" i="7" a="1"/>
  <c r="G6" i="7" s="1"/>
  <c r="C55" i="6" a="1"/>
  <c r="C55" i="6" s="1"/>
  <c r="H46" i="7" a="1"/>
  <c r="H46" i="7" s="1"/>
  <c r="C122" i="6" a="1"/>
  <c r="C122" i="6" s="1"/>
  <c r="C162" i="7" a="1"/>
  <c r="C162" i="7" s="1"/>
  <c r="C144" i="7" a="1"/>
  <c r="C144" i="7" s="1"/>
  <c r="D165" i="7" a="1"/>
  <c r="D165" i="7" s="1"/>
  <c r="D49" i="4" s="1"/>
  <c r="K165" i="7" a="1"/>
  <c r="K165" i="7" s="1"/>
  <c r="K49" i="4" s="1"/>
  <c r="K41" i="6" a="1"/>
  <c r="K41" i="6" s="1"/>
  <c r="K34" i="10" s="1"/>
  <c r="F39" i="6" a="1"/>
  <c r="F39" i="6" s="1"/>
  <c r="F32" i="10" s="1"/>
  <c r="G41" i="6" a="1"/>
  <c r="G41" i="6" s="1"/>
  <c r="G34" i="10" s="1"/>
  <c r="D14" i="5" a="1"/>
  <c r="D14" i="5" s="1"/>
  <c r="E14" i="5" s="1"/>
  <c r="L28" i="7" a="1"/>
  <c r="L28" i="7" s="1"/>
  <c r="L30" i="7" s="1"/>
  <c r="L43" i="4" s="1"/>
  <c r="E46" i="7" a="1"/>
  <c r="E46" i="7" s="1"/>
  <c r="N152" i="6" a="1"/>
  <c r="N152" i="6" s="1"/>
  <c r="C121" i="6" a="1"/>
  <c r="C121" i="6" s="1"/>
  <c r="C164" i="6" a="1"/>
  <c r="C164" i="6" s="1"/>
  <c r="C126" i="6" a="1"/>
  <c r="C126" i="6" s="1"/>
  <c r="N60" i="6" a="1"/>
  <c r="N60" i="6" s="1"/>
  <c r="C76" i="6" a="1"/>
  <c r="C76" i="6" s="1"/>
  <c r="C103" i="7" a="1"/>
  <c r="C103" i="7" s="1"/>
  <c r="F8" i="6" a="1"/>
  <c r="F8" i="6" s="1"/>
  <c r="M8" i="6" a="1"/>
  <c r="M8" i="6" s="1"/>
  <c r="C13" i="6" a="1"/>
  <c r="C13" i="6" s="1"/>
  <c r="C67" i="7" a="1"/>
  <c r="C67" i="7" s="1"/>
  <c r="C138" i="6" a="1"/>
  <c r="C138" i="6" s="1"/>
  <c r="C111" i="7" a="1"/>
  <c r="C111" i="7" s="1"/>
  <c r="K28" i="7" a="1"/>
  <c r="K28" i="7" s="1"/>
  <c r="K30" i="7" s="1"/>
  <c r="K43" i="4" s="1"/>
  <c r="L36" i="6" a="1"/>
  <c r="L36" i="6" s="1"/>
  <c r="L29" i="10" s="1"/>
  <c r="M28" i="7" a="1"/>
  <c r="M28" i="7" s="1"/>
  <c r="M30" i="7" s="1"/>
  <c r="M43" i="4" s="1"/>
  <c r="E165" i="7" a="1"/>
  <c r="E165" i="7" s="1"/>
  <c r="E49" i="4" s="1"/>
  <c r="K30" i="6" a="1"/>
  <c r="K30" i="6" s="1"/>
  <c r="K32" i="6" s="1"/>
  <c r="H40" i="7" a="1"/>
  <c r="H40" i="7" s="1"/>
  <c r="H44" i="7" s="1"/>
  <c r="H44" i="4" s="1"/>
  <c r="C42" i="7" a="1"/>
  <c r="C42" i="7" s="1"/>
  <c r="C23" i="6" a="1"/>
  <c r="C23" i="6" s="1"/>
  <c r="C80" i="7" a="1"/>
  <c r="C80" i="7" s="1"/>
  <c r="C135" i="7" a="1"/>
  <c r="C135" i="7" s="1"/>
  <c r="M58" i="7" a="1"/>
  <c r="M58" i="7" s="1"/>
  <c r="C59" i="7" a="1"/>
  <c r="C59" i="7" s="1"/>
  <c r="N6" i="7" a="1"/>
  <c r="N6" i="7" s="1"/>
  <c r="N31" i="4" s="1"/>
  <c r="E152" i="6" a="1"/>
  <c r="E152" i="6" s="1"/>
  <c r="C60" i="7" a="1"/>
  <c r="C60" i="7" s="1"/>
  <c r="C133" i="7" a="1"/>
  <c r="C133" i="7" s="1"/>
  <c r="C130" i="6" a="1"/>
  <c r="C130" i="6" s="1"/>
  <c r="C134" i="7" a="1"/>
  <c r="C134" i="7" s="1"/>
  <c r="C129" i="7" a="1"/>
  <c r="C129" i="7" s="1"/>
  <c r="C159" i="7" a="1"/>
  <c r="C159" i="7" s="1"/>
  <c r="C25" i="6" a="1"/>
  <c r="C25" i="6" s="1"/>
  <c r="C93" i="6" a="1"/>
  <c r="C93" i="6" s="1"/>
  <c r="C100" i="7" a="1"/>
  <c r="C100" i="7" s="1"/>
  <c r="C153" i="6" a="1"/>
  <c r="C153" i="6" s="1"/>
  <c r="O153" i="6" s="1"/>
  <c r="J60" i="6" a="1"/>
  <c r="J60" i="6" s="1"/>
  <c r="L41" i="6" a="1"/>
  <c r="L41" i="6" s="1"/>
  <c r="L34" i="10" s="1"/>
  <c r="C154" i="7" a="1"/>
  <c r="C154" i="7" s="1"/>
  <c r="C66" i="6" a="1"/>
  <c r="C66" i="6" s="1"/>
  <c r="J6" i="7" a="1"/>
  <c r="J6" i="7" s="1"/>
  <c r="C9" i="6" a="1"/>
  <c r="C9" i="6" s="1"/>
  <c r="C27" i="6" a="1"/>
  <c r="C27" i="6" s="1"/>
  <c r="H60" i="6" a="1"/>
  <c r="H60" i="6" s="1"/>
  <c r="C146" i="7" a="1"/>
  <c r="C146" i="7" s="1"/>
  <c r="C47" i="7" a="1"/>
  <c r="C47" i="7" s="1"/>
  <c r="D152" i="6" a="1"/>
  <c r="D152" i="6" s="1"/>
  <c r="C144" i="6" a="1"/>
  <c r="C144" i="6" s="1"/>
  <c r="C158" i="7" a="1"/>
  <c r="C158" i="7" s="1"/>
  <c r="F11" i="7" a="1"/>
  <c r="F11" i="7" s="1"/>
  <c r="F36" i="4" s="1"/>
  <c r="I41" i="6" a="1"/>
  <c r="I41" i="6" s="1"/>
  <c r="I34" i="10" s="1"/>
  <c r="D40" i="6" a="1"/>
  <c r="D40" i="6" s="1"/>
  <c r="D33" i="10" s="1"/>
  <c r="D38" i="6" a="1"/>
  <c r="D38" i="6" s="1"/>
  <c r="D31" i="10" s="1"/>
  <c r="D16" i="5" a="1"/>
  <c r="D16" i="5" s="1"/>
  <c r="E16" i="5" s="1"/>
  <c r="C162" i="6" a="1"/>
  <c r="C162" i="6" s="1"/>
  <c r="C102" i="7" a="1"/>
  <c r="C102" i="7" s="1"/>
  <c r="C43" i="7" a="1"/>
  <c r="C43" i="7" s="1"/>
  <c r="C141" i="7" a="1"/>
  <c r="C141" i="7" s="1"/>
  <c r="E58" i="7" a="1"/>
  <c r="E58" i="7" s="1"/>
  <c r="G8" i="6" a="1"/>
  <c r="G8" i="6" s="1"/>
  <c r="I10" i="7" a="1"/>
  <c r="I10" i="7" s="1"/>
  <c r="C72" i="7" a="1"/>
  <c r="C72" i="7" s="1"/>
  <c r="E60" i="6" a="1"/>
  <c r="E60" i="6" s="1"/>
  <c r="C61" i="7" a="1"/>
  <c r="C61" i="7" s="1"/>
  <c r="K6" i="7" a="1"/>
  <c r="K6" i="7" s="1"/>
  <c r="C60" i="6" a="1"/>
  <c r="C60" i="6" s="1"/>
  <c r="C134" i="6" a="1"/>
  <c r="C134" i="6" s="1"/>
  <c r="D9" i="7" a="1"/>
  <c r="D9" i="7" s="1"/>
  <c r="D34" i="4" s="1"/>
  <c r="C52" i="7" a="1"/>
  <c r="C52" i="7" s="1"/>
  <c r="C146" i="6" a="1"/>
  <c r="C146" i="6" s="1"/>
  <c r="O146" i="6" s="1"/>
  <c r="M10" i="7" a="1"/>
  <c r="M10" i="7" s="1"/>
  <c r="C93" i="7" a="1"/>
  <c r="C93" i="7" s="1"/>
  <c r="K9" i="7" a="1"/>
  <c r="K9" i="7" s="1"/>
  <c r="K34" i="4" s="1"/>
  <c r="H58" i="7" a="1"/>
  <c r="H58" i="7" s="1"/>
  <c r="M30" i="6" a="1"/>
  <c r="M30" i="6" s="1"/>
  <c r="M32" i="6" s="1"/>
  <c r="F58" i="7" a="1"/>
  <c r="F58" i="7" s="1"/>
  <c r="C139" i="7" a="1"/>
  <c r="C139" i="7" s="1"/>
  <c r="L152" i="6" a="1"/>
  <c r="L152" i="6" s="1"/>
  <c r="G39" i="6" a="1"/>
  <c r="G39" i="6" s="1"/>
  <c r="G32" i="10" s="1"/>
  <c r="I7" i="7" a="1"/>
  <c r="I7" i="7" s="1"/>
  <c r="I32" i="4" s="1"/>
  <c r="L7" i="7" a="1"/>
  <c r="L7" i="7" s="1"/>
  <c r="L32" i="4" s="1"/>
  <c r="E7" i="7" a="1"/>
  <c r="E7" i="7" s="1"/>
  <c r="E32" i="4" s="1"/>
  <c r="J28" i="7" a="1"/>
  <c r="J28" i="7" s="1"/>
  <c r="E28" i="7" a="1"/>
  <c r="E28" i="7" s="1"/>
  <c r="E30" i="7" s="1"/>
  <c r="E43" i="4" s="1"/>
  <c r="F36" i="6" a="1"/>
  <c r="F36" i="6" s="1"/>
  <c r="F29" i="10" s="1"/>
  <c r="K37" i="6" a="1"/>
  <c r="K37" i="6" s="1"/>
  <c r="K30" i="10" s="1"/>
  <c r="F41" i="6" a="1"/>
  <c r="F41" i="6" s="1"/>
  <c r="F34" i="10" s="1"/>
  <c r="C74" i="7" a="1"/>
  <c r="C74" i="7" s="1"/>
  <c r="N10" i="7" a="1"/>
  <c r="N10" i="7" s="1"/>
  <c r="C128" i="7" a="1"/>
  <c r="C128" i="7" s="1"/>
  <c r="C129" i="6" a="1"/>
  <c r="C129" i="6" s="1"/>
  <c r="C45" i="6" a="1"/>
  <c r="C45" i="6" s="1"/>
  <c r="C90" i="7" a="1"/>
  <c r="C90" i="7" s="1"/>
  <c r="C21" i="6" a="1"/>
  <c r="C21" i="6" s="1"/>
  <c r="H30" i="6" a="1"/>
  <c r="H30" i="6" s="1"/>
  <c r="C89" i="6" a="1"/>
  <c r="C89" i="6" s="1"/>
  <c r="N58" i="7" a="1"/>
  <c r="N58" i="7" s="1"/>
  <c r="C113" i="6" a="1"/>
  <c r="C113" i="6" s="1"/>
  <c r="C136" i="7" a="1"/>
  <c r="C136" i="7" s="1"/>
  <c r="C90" i="6" a="1"/>
  <c r="C90" i="6" s="1"/>
  <c r="H28" i="7" a="1"/>
  <c r="H28" i="7" s="1"/>
  <c r="H30" i="7" s="1"/>
  <c r="H43" i="4" s="1"/>
  <c r="G150" i="7" a="1"/>
  <c r="G150" i="7" s="1"/>
  <c r="D30" i="6" a="1"/>
  <c r="D30" i="6" s="1"/>
  <c r="C136" i="6" a="1"/>
  <c r="C136" i="6" s="1"/>
  <c r="C148" i="6" a="1"/>
  <c r="C148" i="6" s="1"/>
  <c r="J11" i="6" a="1"/>
  <c r="J11" i="6" s="1"/>
  <c r="C155" i="7" a="1"/>
  <c r="C155" i="7" s="1"/>
  <c r="C97" i="6" a="1"/>
  <c r="C97" i="6" s="1"/>
  <c r="D36" i="6" a="1"/>
  <c r="D36" i="6" s="1"/>
  <c r="D29" i="10" s="1"/>
  <c r="J41" i="6" a="1"/>
  <c r="J41" i="6" s="1"/>
  <c r="J34" i="10" s="1"/>
  <c r="D28" i="7" a="1"/>
  <c r="D28" i="7" s="1"/>
  <c r="D30" i="7" s="1"/>
  <c r="D43" i="4" s="1"/>
  <c r="C53" i="7" a="1"/>
  <c r="C53" i="7" s="1"/>
  <c r="F30" i="6" a="1"/>
  <c r="F30" i="6" s="1"/>
  <c r="N28" i="7" a="1"/>
  <c r="N28" i="7" s="1"/>
  <c r="N30" i="7" s="1"/>
  <c r="N43" i="4" s="1"/>
  <c r="K11" i="7" a="1"/>
  <c r="K11" i="7" s="1"/>
  <c r="N48" i="6" a="1"/>
  <c r="N48" i="6" s="1"/>
  <c r="N57" i="6" s="1"/>
  <c r="K34" i="6" a="1"/>
  <c r="K34" i="6" s="1"/>
  <c r="D11" i="6" a="1"/>
  <c r="D11" i="6" s="1"/>
  <c r="D14" i="6" s="1"/>
  <c r="C124" i="6" a="1"/>
  <c r="C124" i="6" s="1"/>
  <c r="C38" i="6" a="1"/>
  <c r="C38" i="6" s="1"/>
  <c r="C53" i="6" a="1"/>
  <c r="C53" i="6" s="1"/>
  <c r="C119" i="6" a="1"/>
  <c r="C119" i="6" s="1"/>
  <c r="H20" i="6" a="1"/>
  <c r="H20" i="6" s="1"/>
  <c r="H6" i="7" a="1"/>
  <c r="H6" i="7" s="1"/>
  <c r="C106" i="6" a="1"/>
  <c r="C106" i="6" s="1"/>
  <c r="E35" i="6" a="1"/>
  <c r="E35" i="6" s="1"/>
  <c r="E28" i="10" s="1"/>
  <c r="C75" i="7" a="1"/>
  <c r="C75" i="7" s="1"/>
  <c r="D20" i="6" a="1"/>
  <c r="D20" i="6" s="1"/>
  <c r="F11" i="6" a="1"/>
  <c r="F11" i="6" s="1"/>
  <c r="G48" i="6" a="1"/>
  <c r="G48" i="6" s="1"/>
  <c r="C87" i="7" a="1"/>
  <c r="C87" i="7" s="1"/>
  <c r="D58" i="7" a="1"/>
  <c r="D58" i="7" s="1"/>
  <c r="I150" i="7" a="1"/>
  <c r="I150" i="7" s="1"/>
  <c r="I164" i="7" s="1"/>
  <c r="I48" i="4" s="1"/>
  <c r="C49" i="6" a="1"/>
  <c r="C49" i="6" s="1"/>
  <c r="E30" i="6" a="1"/>
  <c r="E30" i="6" s="1"/>
  <c r="E32" i="6" s="1"/>
  <c r="K8" i="6" a="1"/>
  <c r="K8" i="6" s="1"/>
  <c r="C142" i="6" a="1"/>
  <c r="C142" i="6" s="1"/>
  <c r="C117" i="7" a="1"/>
  <c r="C117" i="7" s="1"/>
  <c r="C9" i="7" a="1"/>
  <c r="C9" i="7" s="1"/>
  <c r="C65" i="7" a="1"/>
  <c r="C65" i="7" s="1"/>
  <c r="C79" i="6" a="1"/>
  <c r="C79" i="6" s="1"/>
  <c r="C165" i="7" a="1"/>
  <c r="C165" i="7" s="1"/>
  <c r="D60" i="6" a="1"/>
  <c r="D60" i="6" s="1"/>
  <c r="C87" i="6" a="1"/>
  <c r="C87" i="6" s="1"/>
  <c r="E34" i="6" a="1"/>
  <c r="E34" i="6" s="1"/>
  <c r="K20" i="6" a="1"/>
  <c r="K20" i="6" s="1"/>
  <c r="C94" i="7" a="1"/>
  <c r="C94" i="7" s="1"/>
  <c r="C12" i="6" a="1"/>
  <c r="C12" i="6" s="1"/>
  <c r="F9" i="7" a="1"/>
  <c r="F9" i="7" s="1"/>
  <c r="F34" i="4" s="1"/>
  <c r="C167" i="6" a="1"/>
  <c r="C167" i="6" s="1"/>
  <c r="C138" i="7" a="1"/>
  <c r="C138" i="7" s="1"/>
  <c r="I34" i="6" a="1"/>
  <c r="I34" i="6" s="1"/>
  <c r="C50" i="6" a="1"/>
  <c r="C50" i="6" s="1"/>
  <c r="C96" i="6" a="1"/>
  <c r="C96" i="6" s="1"/>
  <c r="C114" i="6" a="1"/>
  <c r="C114" i="6" s="1"/>
  <c r="C63" i="7" a="1"/>
  <c r="C63" i="7" s="1"/>
  <c r="C86" i="6" a="1"/>
  <c r="C86" i="6" s="1"/>
  <c r="F150" i="7" a="1"/>
  <c r="F150" i="7" s="1"/>
  <c r="G34" i="6" a="1"/>
  <c r="G34" i="6" s="1"/>
  <c r="C104" i="7" a="1"/>
  <c r="C104" i="7" s="1"/>
  <c r="C41" i="7" a="1"/>
  <c r="C41" i="7" s="1"/>
  <c r="M46" i="7" a="1"/>
  <c r="M46" i="7" s="1"/>
  <c r="C158" i="6" a="1"/>
  <c r="C158" i="6" s="1"/>
  <c r="C128" i="6" a="1"/>
  <c r="C128" i="6" s="1"/>
  <c r="I6" i="7" a="1"/>
  <c r="I6" i="7" s="1"/>
  <c r="C102" i="6" a="1"/>
  <c r="C102" i="6" s="1"/>
  <c r="C151" i="7" a="1"/>
  <c r="C151" i="7" s="1"/>
  <c r="K58" i="7" a="1"/>
  <c r="K58" i="7" s="1"/>
  <c r="E150" i="7" a="1"/>
  <c r="E150" i="7" s="1"/>
  <c r="C85" i="6" a="1"/>
  <c r="C85" i="6" s="1"/>
  <c r="K150" i="7" a="1"/>
  <c r="K150" i="7" s="1"/>
  <c r="I46" i="7" a="1"/>
  <c r="I46" i="7" s="1"/>
  <c r="L46" i="7" a="1"/>
  <c r="L46" i="7" s="1"/>
  <c r="L55" i="7" s="1"/>
  <c r="L45" i="4" s="1"/>
  <c r="C88" i="6" a="1"/>
  <c r="C88" i="6" s="1"/>
  <c r="O88" i="6" s="1"/>
  <c r="L8" i="6" a="1"/>
  <c r="L8" i="6" s="1"/>
  <c r="C153" i="7" a="1"/>
  <c r="C153" i="7" s="1"/>
  <c r="E40" i="7" a="1"/>
  <c r="E40" i="7" s="1"/>
  <c r="E44" i="7" s="1"/>
  <c r="E44" i="4" s="1"/>
  <c r="C105" i="7" a="1"/>
  <c r="C105" i="7" s="1"/>
  <c r="C37" i="6" a="1"/>
  <c r="C37" i="6" s="1"/>
  <c r="G58" i="7" a="1"/>
  <c r="G58" i="7" s="1"/>
  <c r="D40" i="7" a="1"/>
  <c r="D40" i="7" s="1"/>
  <c r="C135" i="6" a="1"/>
  <c r="C135" i="6" s="1"/>
  <c r="L58" i="7" a="1"/>
  <c r="L58" i="7" s="1"/>
  <c r="C106" i="7" a="1"/>
  <c r="C106" i="7" s="1"/>
  <c r="C77" i="6" a="1"/>
  <c r="C77" i="6" s="1"/>
  <c r="E9" i="7" a="1"/>
  <c r="E9" i="7" s="1"/>
  <c r="E34" i="4" s="1"/>
  <c r="M34" i="6" a="1"/>
  <c r="M34" i="6" s="1"/>
  <c r="M27" i="10" s="1"/>
  <c r="F20" i="6" a="1"/>
  <c r="F20" i="6" s="1"/>
  <c r="D48" i="6" a="1"/>
  <c r="D48" i="6" s="1"/>
  <c r="D57" i="6" s="1"/>
  <c r="G152" i="6" a="1"/>
  <c r="G152" i="6" s="1"/>
  <c r="C165" i="6" a="1"/>
  <c r="C165" i="6" s="1"/>
  <c r="J9" i="7" a="1"/>
  <c r="J9" i="7" s="1"/>
  <c r="J34" i="4" s="1"/>
  <c r="C7" i="7" a="1"/>
  <c r="C7" i="7" s="1"/>
  <c r="C32" i="4" s="1"/>
  <c r="C145" i="6" a="1"/>
  <c r="C145" i="6" s="1"/>
  <c r="C10" i="7" a="1"/>
  <c r="C10" i="7" s="1"/>
  <c r="L11" i="6" a="1"/>
  <c r="L11" i="6" s="1"/>
  <c r="L14" i="6" s="1"/>
  <c r="D7" i="7" a="1"/>
  <c r="D7" i="7" s="1"/>
  <c r="C84" i="6" a="1"/>
  <c r="C84" i="6" s="1"/>
  <c r="O84" i="6" s="1"/>
  <c r="C67" i="6" a="1"/>
  <c r="C67" i="6" s="1"/>
  <c r="D46" i="7" a="1"/>
  <c r="D46" i="7" s="1"/>
  <c r="C70" i="7" a="1"/>
  <c r="C70" i="7" s="1"/>
  <c r="N150" i="7" a="1"/>
  <c r="N150" i="7" s="1"/>
  <c r="C36" i="6" a="1"/>
  <c r="C36" i="6" s="1"/>
  <c r="I28" i="7" a="1"/>
  <c r="I28" i="7" s="1"/>
  <c r="I30" i="7" s="1"/>
  <c r="I43" i="4" s="1"/>
  <c r="C80" i="6" a="1"/>
  <c r="C80" i="6" s="1"/>
  <c r="C131" i="7" a="1"/>
  <c r="C131" i="7" s="1"/>
  <c r="C114" i="7" a="1"/>
  <c r="C114" i="7" s="1"/>
  <c r="M6" i="7" a="1"/>
  <c r="M6" i="7" s="1"/>
  <c r="C112" i="7" a="1"/>
  <c r="C112" i="7" s="1"/>
  <c r="D6" i="5"/>
  <c r="M40" i="7" a="1"/>
  <c r="M40" i="7" s="1"/>
  <c r="C86" i="7" a="1"/>
  <c r="C86" i="7" s="1"/>
  <c r="C116" i="6" a="1"/>
  <c r="C116" i="6" s="1"/>
  <c r="K152" i="6" a="1"/>
  <c r="K152" i="6" s="1"/>
  <c r="L48" i="6" a="1"/>
  <c r="L48" i="6" s="1"/>
  <c r="C83" i="7" a="1"/>
  <c r="C83" i="7" s="1"/>
  <c r="C152" i="6" a="1"/>
  <c r="C152" i="6" s="1"/>
  <c r="C101" i="7" a="1"/>
  <c r="C101" i="7" s="1"/>
  <c r="C98" i="7" a="1"/>
  <c r="C98" i="7" s="1"/>
  <c r="C149" i="6" a="1"/>
  <c r="C149" i="6" s="1"/>
  <c r="C111" i="6" a="1"/>
  <c r="C111" i="6" s="1"/>
  <c r="O111" i="6" s="1"/>
  <c r="M152" i="6" a="1"/>
  <c r="M152" i="6" s="1"/>
  <c r="C115" i="7" a="1"/>
  <c r="C115" i="7" s="1"/>
  <c r="C94" i="6" a="1"/>
  <c r="C94" i="6" s="1"/>
  <c r="E18" i="7" a="1"/>
  <c r="E18" i="7" s="1"/>
  <c r="C58" i="7" a="1"/>
  <c r="C58" i="7" s="1"/>
  <c r="C139" i="6" a="1"/>
  <c r="C139" i="6" s="1"/>
  <c r="H34" i="6" a="1"/>
  <c r="H34" i="6" s="1"/>
  <c r="J34" i="6" a="1"/>
  <c r="J34" i="6" s="1"/>
  <c r="J27" i="10" s="1"/>
  <c r="C123" i="6" a="1"/>
  <c r="C123" i="6" s="1"/>
  <c r="C69" i="7" a="1"/>
  <c r="C69" i="7" s="1"/>
  <c r="L9" i="7" a="1"/>
  <c r="L9" i="7" s="1"/>
  <c r="L34" i="4" s="1"/>
  <c r="C103" i="6" a="1"/>
  <c r="C103" i="6" s="1"/>
  <c r="C101" i="6" a="1"/>
  <c r="C101" i="6" s="1"/>
  <c r="J46" i="7" a="1"/>
  <c r="J46" i="7" s="1"/>
  <c r="C73" i="6" a="1"/>
  <c r="C73" i="6" s="1"/>
  <c r="C28" i="7" a="1"/>
  <c r="C28" i="7" s="1"/>
  <c r="C30" i="7" s="1"/>
  <c r="C43" i="4" s="1"/>
  <c r="C78" i="7" a="1"/>
  <c r="C78" i="7" s="1"/>
  <c r="C137" i="7" a="1"/>
  <c r="C137" i="7" s="1"/>
  <c r="C115" i="6" a="1"/>
  <c r="C115" i="6" s="1"/>
  <c r="C143" i="7" a="1"/>
  <c r="C143" i="7" s="1"/>
  <c r="C51" i="6" a="1"/>
  <c r="C51" i="6" s="1"/>
  <c r="C125" i="6" a="1"/>
  <c r="C125" i="6" s="1"/>
  <c r="M48" i="6" a="1"/>
  <c r="M48" i="6" s="1"/>
  <c r="C73" i="7" a="1"/>
  <c r="C73" i="7" s="1"/>
  <c r="I40" i="7" a="1"/>
  <c r="I40" i="7" s="1"/>
  <c r="K46" i="7" a="1"/>
  <c r="K46" i="7" s="1"/>
  <c r="C63" i="6" a="1"/>
  <c r="C63" i="6" s="1"/>
  <c r="I18" i="7" a="1"/>
  <c r="I18" i="7" s="1"/>
  <c r="C11" i="6" a="1"/>
  <c r="C11" i="6" s="1"/>
  <c r="C25" i="7" a="1"/>
  <c r="C25" i="7" s="1"/>
  <c r="C41" i="6" a="1"/>
  <c r="C41" i="6" s="1"/>
  <c r="C76" i="7" a="1"/>
  <c r="C76" i="7" s="1"/>
  <c r="N46" i="7" a="1"/>
  <c r="N46" i="7" s="1"/>
  <c r="N55" i="7" s="1"/>
  <c r="N45" i="4" s="1"/>
  <c r="C22" i="7" a="1"/>
  <c r="C22" i="7" s="1"/>
  <c r="I60" i="6" a="1"/>
  <c r="I60" i="6" s="1"/>
  <c r="I8" i="6" a="1"/>
  <c r="I8" i="6" s="1"/>
  <c r="C91" i="7" a="1"/>
  <c r="C91" i="7" s="1"/>
  <c r="C137" i="6" a="1"/>
  <c r="C137" i="6" s="1"/>
  <c r="M20" i="6" a="1"/>
  <c r="M20" i="6" s="1"/>
  <c r="C161" i="7" a="1"/>
  <c r="C161" i="7" s="1"/>
  <c r="C43" i="6" a="1"/>
  <c r="C43" i="6" s="1"/>
  <c r="O43" i="6" s="1"/>
  <c r="C108" i="7" a="1"/>
  <c r="C108" i="7" s="1"/>
  <c r="C84" i="7" a="1"/>
  <c r="C84" i="7" s="1"/>
  <c r="O84" i="7" s="1"/>
  <c r="C82" i="7" a="1"/>
  <c r="C82" i="7" s="1"/>
  <c r="I9" i="7" a="1"/>
  <c r="I9" i="7" s="1"/>
  <c r="I34" i="4" s="1"/>
  <c r="C159" i="6" a="1"/>
  <c r="C159" i="6" s="1"/>
  <c r="C132" i="7" a="1"/>
  <c r="C132" i="7" s="1"/>
  <c r="K18" i="7" a="1"/>
  <c r="K18" i="7" s="1"/>
  <c r="C52" i="6" a="1"/>
  <c r="C52" i="6" s="1"/>
  <c r="C99" i="7" a="1"/>
  <c r="C99" i="7" s="1"/>
  <c r="C83" i="6" a="1"/>
  <c r="C83" i="6" s="1"/>
  <c r="C161" i="6" a="1"/>
  <c r="C161" i="6" s="1"/>
  <c r="C107" i="6" a="1"/>
  <c r="C107" i="6" s="1"/>
  <c r="D8" i="6"/>
  <c r="C88" i="7" a="1"/>
  <c r="C88" i="7" s="1"/>
  <c r="G9" i="7" a="1"/>
  <c r="G9" i="7" s="1"/>
  <c r="G34" i="4" s="1"/>
  <c r="C21" i="7" a="1"/>
  <c r="C21" i="7" s="1"/>
  <c r="C20" i="6" a="1"/>
  <c r="C20" i="6" s="1"/>
  <c r="G28" i="7" a="1"/>
  <c r="G28" i="7" s="1"/>
  <c r="G30" i="7" s="1"/>
  <c r="G43" i="4" s="1"/>
  <c r="C92" i="6" a="1"/>
  <c r="C92" i="6" s="1"/>
  <c r="C89" i="7" a="1"/>
  <c r="C89" i="7" s="1"/>
  <c r="C40" i="6" a="1"/>
  <c r="C40" i="6" s="1"/>
  <c r="C33" i="10" s="1"/>
  <c r="C140" i="7" a="1"/>
  <c r="C140" i="7" s="1"/>
  <c r="C97" i="7" a="1"/>
  <c r="C97" i="7" s="1"/>
  <c r="O97" i="7" s="1"/>
  <c r="N20" i="6" a="1"/>
  <c r="N20" i="6" s="1"/>
  <c r="C64" i="7" a="1"/>
  <c r="C64" i="7" s="1"/>
  <c r="C109" i="7" a="1"/>
  <c r="C109" i="7" s="1"/>
  <c r="C156" i="6" a="1"/>
  <c r="C156" i="6" s="1"/>
  <c r="C104" i="6" a="1"/>
  <c r="C104" i="6" s="1"/>
  <c r="C6" i="7" a="1"/>
  <c r="C6" i="7" s="1"/>
  <c r="C31" i="4" s="1"/>
  <c r="G60" i="6" a="1"/>
  <c r="G60" i="6" s="1"/>
  <c r="C117" i="6" a="1"/>
  <c r="C117" i="6" s="1"/>
  <c r="C22" i="6" a="1"/>
  <c r="C22" i="6" s="1"/>
  <c r="C140" i="6" a="1"/>
  <c r="C140" i="6" s="1"/>
  <c r="C160" i="6" a="1"/>
  <c r="C160" i="6" s="1"/>
  <c r="C133" i="6" a="1"/>
  <c r="C133" i="6" s="1"/>
  <c r="C85" i="7" a="1"/>
  <c r="C85" i="7" s="1"/>
  <c r="C119" i="7" a="1"/>
  <c r="C119" i="7" s="1"/>
  <c r="C71" i="7" a="1"/>
  <c r="C71" i="7" s="1"/>
  <c r="O71" i="7" s="1"/>
  <c r="L40" i="7" a="1"/>
  <c r="L40" i="7" s="1"/>
  <c r="C120" i="7" a="1"/>
  <c r="C120" i="7" s="1"/>
  <c r="O120" i="7" s="1"/>
  <c r="C91" i="6" a="1"/>
  <c r="C91" i="6" s="1"/>
  <c r="I152" i="6" a="1"/>
  <c r="I152" i="6" s="1"/>
  <c r="F6" i="7" a="1"/>
  <c r="F6" i="7" s="1"/>
  <c r="C155" i="6" a="1"/>
  <c r="C155" i="6" s="1"/>
  <c r="O155" i="6" s="1"/>
  <c r="C74" i="6" a="1"/>
  <c r="C74" i="6" s="1"/>
  <c r="C124" i="7" a="1"/>
  <c r="C124" i="7" s="1"/>
  <c r="C39" i="6" a="1"/>
  <c r="C39" i="6" s="1"/>
  <c r="C77" i="7" a="1"/>
  <c r="C77" i="7" s="1"/>
  <c r="C131" i="6" a="1"/>
  <c r="C131" i="6" s="1"/>
  <c r="M11" i="6" a="1"/>
  <c r="M11" i="6" s="1"/>
  <c r="C42" i="6" a="1"/>
  <c r="C42" i="6" s="1"/>
  <c r="C48" i="6" a="1"/>
  <c r="C48" i="6" s="1"/>
  <c r="C26" i="6" a="1"/>
  <c r="C26" i="6" s="1"/>
  <c r="C66" i="7" a="1"/>
  <c r="C66" i="7" s="1"/>
  <c r="C109" i="6" a="1"/>
  <c r="C109" i="6" s="1"/>
  <c r="N9" i="7" a="1"/>
  <c r="N9" i="7" s="1"/>
  <c r="D34" i="6" a="1"/>
  <c r="D34" i="6" s="1"/>
  <c r="C116" i="7" a="1"/>
  <c r="C116" i="7" s="1"/>
  <c r="K48" i="6" a="1"/>
  <c r="K48" i="6" s="1"/>
  <c r="K57" i="6" s="1"/>
  <c r="C105" i="6" a="1"/>
  <c r="C105" i="6" s="1"/>
  <c r="O105" i="6" s="1"/>
  <c r="F40" i="7" a="1"/>
  <c r="F40" i="7" s="1"/>
  <c r="F44" i="7" s="1"/>
  <c r="F44" i="4" s="1"/>
  <c r="C68" i="6" a="1"/>
  <c r="C68" i="6" s="1"/>
  <c r="C118" i="7" a="1"/>
  <c r="C118" i="7" s="1"/>
  <c r="O118" i="7" s="1"/>
  <c r="N34" i="6" a="1"/>
  <c r="N34" i="6" s="1"/>
  <c r="F152" i="6" a="1"/>
  <c r="F152" i="6" s="1"/>
  <c r="C61" i="6" a="1"/>
  <c r="C61" i="6" s="1"/>
  <c r="C81" i="6" a="1"/>
  <c r="C81" i="6" s="1"/>
  <c r="C19" i="7" a="1"/>
  <c r="C19" i="7" s="1"/>
  <c r="C23" i="7" a="1"/>
  <c r="C23" i="7" s="1"/>
  <c r="C56" i="6" a="1"/>
  <c r="C56" i="6" s="1"/>
  <c r="C154" i="6" a="1"/>
  <c r="C154" i="6" s="1"/>
  <c r="C18" i="7" a="1"/>
  <c r="C18" i="7" s="1"/>
  <c r="G18" i="7" a="1"/>
  <c r="G18" i="7" s="1"/>
  <c r="J18" i="7" a="1"/>
  <c r="J18" i="7" s="1"/>
  <c r="C46" i="7" a="1"/>
  <c r="C46" i="7" s="1"/>
  <c r="C35" i="6" a="1"/>
  <c r="C35" i="6" s="1"/>
  <c r="C126" i="7" a="1"/>
  <c r="C126" i="7" s="1"/>
  <c r="C157" i="7" a="1"/>
  <c r="C157" i="7" s="1"/>
  <c r="M150" i="7" a="1"/>
  <c r="M150" i="7" s="1"/>
  <c r="M164" i="7" s="1"/>
  <c r="M48" i="4" s="1"/>
  <c r="C110" i="7" a="1"/>
  <c r="C110" i="7" s="1"/>
  <c r="C79" i="7" a="1"/>
  <c r="C79" i="7" s="1"/>
  <c r="C69" i="6" a="1"/>
  <c r="C69" i="6" s="1"/>
  <c r="C127" i="6" a="1"/>
  <c r="C127" i="6" s="1"/>
  <c r="C24" i="7" a="1"/>
  <c r="C24" i="7" s="1"/>
  <c r="C70" i="6" a="1"/>
  <c r="C70" i="6" s="1"/>
  <c r="N18" i="7" a="1"/>
  <c r="N18" i="7" s="1"/>
  <c r="G7" i="7" a="1"/>
  <c r="G7" i="7" s="1"/>
  <c r="G32" i="4" s="1"/>
  <c r="C96" i="7" a="1"/>
  <c r="C96" i="7" s="1"/>
  <c r="C121" i="7" a="1"/>
  <c r="C121" i="7" s="1"/>
  <c r="C54" i="7" a="1"/>
  <c r="C54" i="7" s="1"/>
  <c r="C11" i="7" a="1"/>
  <c r="C11" i="7" s="1"/>
  <c r="C122" i="7" a="1"/>
  <c r="C122" i="7" s="1"/>
  <c r="C150" i="7" a="1"/>
  <c r="C150" i="7" s="1"/>
  <c r="L18" i="7" a="1"/>
  <c r="L18" i="7" s="1"/>
  <c r="L26" i="7" s="1"/>
  <c r="L42" i="4" s="1"/>
  <c r="F34" i="6" a="1"/>
  <c r="F34" i="6" s="1"/>
  <c r="F46" i="7" a="1"/>
  <c r="F46" i="7" s="1"/>
  <c r="N8" i="6" a="1"/>
  <c r="N8" i="6" s="1"/>
  <c r="N15" i="6" s="1"/>
  <c r="N7" i="3" s="1"/>
  <c r="D150" i="7" a="1"/>
  <c r="D150" i="7" s="1"/>
  <c r="C40" i="7" a="1"/>
  <c r="C40" i="7" s="1"/>
  <c r="F18" i="7" a="1"/>
  <c r="F18" i="7" s="1"/>
  <c r="D18" i="7" a="1"/>
  <c r="D18" i="7" s="1"/>
  <c r="H18" i="7" a="1"/>
  <c r="H18" i="7" s="1"/>
  <c r="C8" i="6"/>
  <c r="J8" i="6" a="1"/>
  <c r="J8" i="6" s="1"/>
  <c r="C34" i="6" a="1"/>
  <c r="C34" i="6" s="1"/>
  <c r="L166" i="6" l="1"/>
  <c r="O139" i="6"/>
  <c r="O122" i="7"/>
  <c r="O91" i="7"/>
  <c r="O51" i="6"/>
  <c r="N164" i="7"/>
  <c r="N48" i="4" s="1"/>
  <c r="O145" i="6"/>
  <c r="O105" i="7"/>
  <c r="O128" i="7"/>
  <c r="O140" i="6"/>
  <c r="L57" i="6"/>
  <c r="N14" i="6"/>
  <c r="O161" i="7"/>
  <c r="O56" i="6"/>
  <c r="M57" i="6"/>
  <c r="O149" i="6"/>
  <c r="O12" i="6"/>
  <c r="O42" i="6"/>
  <c r="I15" i="6"/>
  <c r="I7" i="3" s="1"/>
  <c r="I14" i="6"/>
  <c r="O94" i="6"/>
  <c r="O74" i="6"/>
  <c r="O159" i="6"/>
  <c r="O125" i="6"/>
  <c r="O158" i="6"/>
  <c r="O55" i="6"/>
  <c r="I57" i="6"/>
  <c r="O96" i="6"/>
  <c r="J14" i="6"/>
  <c r="O52" i="6"/>
  <c r="O111" i="7"/>
  <c r="O66" i="7"/>
  <c r="O52" i="7"/>
  <c r="O157" i="7"/>
  <c r="O143" i="7"/>
  <c r="O65" i="7"/>
  <c r="O62" i="6"/>
  <c r="O167" i="6"/>
  <c r="O49" i="6"/>
  <c r="K14" i="6"/>
  <c r="O63" i="7"/>
  <c r="J30" i="7"/>
  <c r="J43" i="4" s="1"/>
  <c r="O43" i="4" s="1"/>
  <c r="R43" i="4" s="1"/>
  <c r="O21" i="7"/>
  <c r="O109" i="7"/>
  <c r="O104" i="7"/>
  <c r="O24" i="7"/>
  <c r="O83" i="6"/>
  <c r="O136" i="6"/>
  <c r="O116" i="6"/>
  <c r="O86" i="6"/>
  <c r="O79" i="6"/>
  <c r="J57" i="6"/>
  <c r="O101" i="6"/>
  <c r="O93" i="6"/>
  <c r="O164" i="6"/>
  <c r="O50" i="6"/>
  <c r="O81" i="6"/>
  <c r="F32" i="6"/>
  <c r="H32" i="6"/>
  <c r="I55" i="7"/>
  <c r="I45" i="4" s="1"/>
  <c r="O89" i="6"/>
  <c r="O133" i="7"/>
  <c r="O69" i="6"/>
  <c r="O162" i="6"/>
  <c r="K164" i="7"/>
  <c r="K48" i="4" s="1"/>
  <c r="I26" i="7"/>
  <c r="I42" i="4" s="1"/>
  <c r="O119" i="7"/>
  <c r="O83" i="7"/>
  <c r="O50" i="7"/>
  <c r="O19" i="7"/>
  <c r="O64" i="7"/>
  <c r="O69" i="7"/>
  <c r="O96" i="7"/>
  <c r="I44" i="7"/>
  <c r="I44" i="4" s="1"/>
  <c r="O158" i="7"/>
  <c r="G26" i="7"/>
  <c r="G42" i="4" s="1"/>
  <c r="J55" i="7"/>
  <c r="J45" i="4" s="1"/>
  <c r="O85" i="7"/>
  <c r="O82" i="7"/>
  <c r="E164" i="7"/>
  <c r="E48" i="4" s="1"/>
  <c r="L164" i="7"/>
  <c r="L48" i="4" s="1"/>
  <c r="O23" i="7"/>
  <c r="O60" i="7"/>
  <c r="O106" i="7"/>
  <c r="O79" i="7"/>
  <c r="O103" i="7"/>
  <c r="O107" i="7"/>
  <c r="O90" i="7"/>
  <c r="E55" i="7"/>
  <c r="E45" i="4" s="1"/>
  <c r="O136" i="7"/>
  <c r="G57" i="6"/>
  <c r="I166" i="6"/>
  <c r="O153" i="7"/>
  <c r="O87" i="6"/>
  <c r="O53" i="7"/>
  <c r="O66" i="6"/>
  <c r="O59" i="7"/>
  <c r="O51" i="7"/>
  <c r="O44" i="6"/>
  <c r="O114" i="7"/>
  <c r="O112" i="6"/>
  <c r="O129" i="7"/>
  <c r="O72" i="7"/>
  <c r="O25" i="7"/>
  <c r="O117" i="7"/>
  <c r="O67" i="7"/>
  <c r="O31" i="6"/>
  <c r="O137" i="7"/>
  <c r="O138" i="7"/>
  <c r="K12" i="7"/>
  <c r="F55" i="7"/>
  <c r="F45" i="4" s="1"/>
  <c r="O163" i="7"/>
  <c r="O146" i="7"/>
  <c r="N13" i="7"/>
  <c r="H57" i="6"/>
  <c r="J32" i="6"/>
  <c r="O123" i="6"/>
  <c r="G166" i="6"/>
  <c r="O102" i="6"/>
  <c r="O76" i="6"/>
  <c r="I28" i="6"/>
  <c r="O127" i="6"/>
  <c r="D46" i="6"/>
  <c r="O91" i="6"/>
  <c r="O133" i="6"/>
  <c r="L37" i="4"/>
  <c r="L38" i="4" s="1"/>
  <c r="O93" i="7"/>
  <c r="O68" i="7"/>
  <c r="O98" i="6"/>
  <c r="O70" i="7"/>
  <c r="F164" i="7"/>
  <c r="F48" i="4" s="1"/>
  <c r="O126" i="7"/>
  <c r="D44" i="7"/>
  <c r="D44" i="4" s="1"/>
  <c r="O80" i="7"/>
  <c r="O155" i="7"/>
  <c r="O53" i="6"/>
  <c r="O80" i="6"/>
  <c r="J15" i="6"/>
  <c r="J7" i="3" s="1"/>
  <c r="H166" i="6"/>
  <c r="O118" i="6"/>
  <c r="O131" i="6"/>
  <c r="O68" i="6"/>
  <c r="O110" i="7"/>
  <c r="O90" i="6"/>
  <c r="O26" i="6"/>
  <c r="O137" i="6"/>
  <c r="O161" i="6"/>
  <c r="O103" i="6"/>
  <c r="N12" i="7"/>
  <c r="O65" i="6"/>
  <c r="O123" i="7"/>
  <c r="O54" i="6"/>
  <c r="E57" i="6"/>
  <c r="O130" i="7"/>
  <c r="O124" i="7"/>
  <c r="O116" i="7"/>
  <c r="K15" i="6"/>
  <c r="K7" i="3" s="1"/>
  <c r="O74" i="7"/>
  <c r="O22" i="7"/>
  <c r="D12" i="7"/>
  <c r="O128" i="6"/>
  <c r="F148" i="7"/>
  <c r="F47" i="4" s="1"/>
  <c r="O88" i="7"/>
  <c r="O70" i="6"/>
  <c r="M44" i="7"/>
  <c r="M44" i="4" s="1"/>
  <c r="E148" i="7"/>
  <c r="E47" i="4" s="1"/>
  <c r="O27" i="6"/>
  <c r="O100" i="7"/>
  <c r="O126" i="6"/>
  <c r="O132" i="6"/>
  <c r="O140" i="7"/>
  <c r="O98" i="7"/>
  <c r="O104" i="6"/>
  <c r="O89" i="7"/>
  <c r="O107" i="6"/>
  <c r="O85" i="6"/>
  <c r="M55" i="7"/>
  <c r="M45" i="4" s="1"/>
  <c r="O119" i="6"/>
  <c r="E166" i="6"/>
  <c r="O95" i="6"/>
  <c r="O54" i="7"/>
  <c r="O121" i="7"/>
  <c r="O99" i="7"/>
  <c r="O77" i="6"/>
  <c r="O142" i="6"/>
  <c r="O43" i="7"/>
  <c r="M14" i="6"/>
  <c r="D55" i="7"/>
  <c r="D45" i="4" s="1"/>
  <c r="O67" i="6"/>
  <c r="O154" i="7"/>
  <c r="K55" i="7"/>
  <c r="K45" i="4" s="1"/>
  <c r="O77" i="7"/>
  <c r="O22" i="6"/>
  <c r="O78" i="7"/>
  <c r="O134" i="7"/>
  <c r="D164" i="7"/>
  <c r="D48" i="4" s="1"/>
  <c r="O165" i="6"/>
  <c r="D166" i="6"/>
  <c r="O106" i="6"/>
  <c r="I12" i="7"/>
  <c r="O117" i="6"/>
  <c r="M13" i="7"/>
  <c r="E14" i="6"/>
  <c r="O63" i="6"/>
  <c r="H148" i="7"/>
  <c r="H47" i="4" s="1"/>
  <c r="O64" i="6"/>
  <c r="F57" i="6"/>
  <c r="H164" i="7"/>
  <c r="H48" i="4" s="1"/>
  <c r="G164" i="7"/>
  <c r="G48" i="4" s="1"/>
  <c r="D15" i="6"/>
  <c r="D7" i="3" s="1"/>
  <c r="G148" i="7"/>
  <c r="G47" i="4" s="1"/>
  <c r="H13" i="7"/>
  <c r="O125" i="7"/>
  <c r="H15" i="6"/>
  <c r="H7" i="3" s="1"/>
  <c r="O115" i="6"/>
  <c r="L15" i="6"/>
  <c r="L7" i="3" s="1"/>
  <c r="H12" i="7"/>
  <c r="O61" i="6"/>
  <c r="O114" i="6"/>
  <c r="O73" i="6"/>
  <c r="O86" i="7"/>
  <c r="O135" i="6"/>
  <c r="O39" i="6"/>
  <c r="L44" i="7"/>
  <c r="L44" i="4" s="1"/>
  <c r="L46" i="4" s="1"/>
  <c r="C14" i="6"/>
  <c r="O101" i="7"/>
  <c r="D36" i="5"/>
  <c r="E36" i="5" s="1"/>
  <c r="F37" i="4"/>
  <c r="O124" i="6"/>
  <c r="O45" i="6"/>
  <c r="O159" i="7"/>
  <c r="O138" i="6"/>
  <c r="O157" i="6"/>
  <c r="O75" i="6"/>
  <c r="I150" i="6"/>
  <c r="O112" i="7"/>
  <c r="O113" i="6"/>
  <c r="M26" i="7"/>
  <c r="M42" i="4" s="1"/>
  <c r="L150" i="6"/>
  <c r="G150" i="6"/>
  <c r="O108" i="7"/>
  <c r="O94" i="7"/>
  <c r="D148" i="7"/>
  <c r="D47" i="4" s="1"/>
  <c r="G15" i="6"/>
  <c r="G7" i="3" s="1"/>
  <c r="O41" i="7"/>
  <c r="O134" i="6"/>
  <c r="M148" i="7"/>
  <c r="M47" i="4" s="1"/>
  <c r="N166" i="6"/>
  <c r="O141" i="6"/>
  <c r="K150" i="6"/>
  <c r="O115" i="7"/>
  <c r="O154" i="6"/>
  <c r="F166" i="6"/>
  <c r="O156" i="6"/>
  <c r="M166" i="6"/>
  <c r="K166" i="6"/>
  <c r="O131" i="7"/>
  <c r="K148" i="7"/>
  <c r="K47" i="4" s="1"/>
  <c r="N34" i="4"/>
  <c r="O160" i="6"/>
  <c r="O132" i="7"/>
  <c r="O76" i="7"/>
  <c r="O73" i="7"/>
  <c r="L148" i="7"/>
  <c r="L47" i="4" s="1"/>
  <c r="G46" i="6"/>
  <c r="O97" i="6"/>
  <c r="O144" i="7"/>
  <c r="O147" i="6"/>
  <c r="O92" i="6"/>
  <c r="O41" i="6"/>
  <c r="D150" i="6"/>
  <c r="O21" i="6"/>
  <c r="O61" i="7"/>
  <c r="O23" i="6"/>
  <c r="O109" i="6"/>
  <c r="N28" i="6"/>
  <c r="O36" i="6"/>
  <c r="O75" i="7"/>
  <c r="M12" i="7"/>
  <c r="E150" i="6"/>
  <c r="O144" i="6"/>
  <c r="O25" i="6"/>
  <c r="N150" i="6"/>
  <c r="G55" i="7"/>
  <c r="G45" i="4" s="1"/>
  <c r="J166" i="6"/>
  <c r="O147" i="7"/>
  <c r="O20" i="6"/>
  <c r="C29" i="10"/>
  <c r="O29" i="10" s="1"/>
  <c r="G27" i="10"/>
  <c r="G35" i="10" s="1"/>
  <c r="C32" i="10"/>
  <c r="O32" i="10" s="1"/>
  <c r="H31" i="4"/>
  <c r="H55" i="7"/>
  <c r="H45" i="4" s="1"/>
  <c r="G44" i="7"/>
  <c r="G44" i="4" s="1"/>
  <c r="O160" i="7"/>
  <c r="O127" i="7"/>
  <c r="O78" i="6"/>
  <c r="O92" i="7"/>
  <c r="O143" i="6"/>
  <c r="J164" i="7"/>
  <c r="J48" i="4" s="1"/>
  <c r="O87" i="7"/>
  <c r="O148" i="6"/>
  <c r="O141" i="7"/>
  <c r="H150" i="6"/>
  <c r="J150" i="6"/>
  <c r="O130" i="6"/>
  <c r="O13" i="6"/>
  <c r="O121" i="6"/>
  <c r="I148" i="7"/>
  <c r="I47" i="4" s="1"/>
  <c r="O163" i="6"/>
  <c r="O71" i="6"/>
  <c r="N148" i="7"/>
  <c r="N47" i="4" s="1"/>
  <c r="O129" i="6"/>
  <c r="O139" i="7"/>
  <c r="O102" i="7"/>
  <c r="F12" i="7"/>
  <c r="O135" i="7"/>
  <c r="O100" i="6"/>
  <c r="J148" i="7"/>
  <c r="J47" i="4" s="1"/>
  <c r="O95" i="7"/>
  <c r="O49" i="7"/>
  <c r="F150" i="6"/>
  <c r="O81" i="7"/>
  <c r="O99" i="6"/>
  <c r="O152" i="7"/>
  <c r="O162" i="7"/>
  <c r="O24" i="6"/>
  <c r="O82" i="6"/>
  <c r="O62" i="7"/>
  <c r="O145" i="7"/>
  <c r="O156" i="7"/>
  <c r="O29" i="7"/>
  <c r="O113" i="7"/>
  <c r="O48" i="7"/>
  <c r="O142" i="7"/>
  <c r="O165" i="7"/>
  <c r="C49" i="4"/>
  <c r="O49" i="4" s="1"/>
  <c r="R49" i="4" s="1"/>
  <c r="M31" i="4"/>
  <c r="M15" i="6"/>
  <c r="M7" i="3" s="1"/>
  <c r="I13" i="7"/>
  <c r="F15" i="6"/>
  <c r="F7" i="3" s="1"/>
  <c r="G13" i="7"/>
  <c r="D27" i="10"/>
  <c r="D35" i="10" s="1"/>
  <c r="O33" i="10"/>
  <c r="L46" i="6"/>
  <c r="C34" i="10"/>
  <c r="O34" i="10" s="1"/>
  <c r="I35" i="4"/>
  <c r="I37" i="4" s="1"/>
  <c r="E13" i="7"/>
  <c r="C57" i="6"/>
  <c r="M35" i="10"/>
  <c r="N26" i="7"/>
  <c r="N42" i="4" s="1"/>
  <c r="N46" i="4" s="1"/>
  <c r="J35" i="10"/>
  <c r="E15" i="6"/>
  <c r="E7" i="3" s="1"/>
  <c r="D35" i="4"/>
  <c r="D37" i="4" s="1"/>
  <c r="E37" i="4"/>
  <c r="M150" i="6"/>
  <c r="J12" i="7"/>
  <c r="O122" i="6"/>
  <c r="G14" i="6"/>
  <c r="O120" i="6"/>
  <c r="L28" i="6"/>
  <c r="O20" i="7"/>
  <c r="O110" i="6"/>
  <c r="K44" i="7"/>
  <c r="K44" i="4" s="1"/>
  <c r="O108" i="6"/>
  <c r="O72" i="6"/>
  <c r="H26" i="7"/>
  <c r="H42" i="4" s="1"/>
  <c r="C13" i="7"/>
  <c r="D28" i="6"/>
  <c r="K27" i="10"/>
  <c r="K35" i="10" s="1"/>
  <c r="K46" i="6"/>
  <c r="C27" i="10"/>
  <c r="O34" i="6"/>
  <c r="C46" i="6"/>
  <c r="K26" i="7"/>
  <c r="K42" i="4" s="1"/>
  <c r="J26" i="7"/>
  <c r="J42" i="4" s="1"/>
  <c r="O152" i="6"/>
  <c r="C166" i="6"/>
  <c r="D26" i="7"/>
  <c r="D42" i="4" s="1"/>
  <c r="N46" i="6"/>
  <c r="N27" i="10"/>
  <c r="N35" i="10" s="1"/>
  <c r="F31" i="4"/>
  <c r="F13" i="7"/>
  <c r="D32" i="4"/>
  <c r="O32" i="4" s="1"/>
  <c r="R32" i="4" s="1"/>
  <c r="O7" i="7"/>
  <c r="O37" i="6"/>
  <c r="C30" i="10"/>
  <c r="O30" i="10" s="1"/>
  <c r="E46" i="6"/>
  <c r="E27" i="10"/>
  <c r="E35" i="10" s="1"/>
  <c r="C12" i="7"/>
  <c r="O10" i="7"/>
  <c r="C35" i="4"/>
  <c r="F26" i="7"/>
  <c r="F42" i="4" s="1"/>
  <c r="O58" i="7"/>
  <c r="C148" i="7"/>
  <c r="C47" i="4" s="1"/>
  <c r="O47" i="7"/>
  <c r="C55" i="7"/>
  <c r="C45" i="4" s="1"/>
  <c r="O9" i="7"/>
  <c r="C34" i="4"/>
  <c r="O40" i="7"/>
  <c r="O150" i="7"/>
  <c r="O18" i="7"/>
  <c r="C26" i="7"/>
  <c r="C42" i="4" s="1"/>
  <c r="E26" i="7"/>
  <c r="E42" i="4" s="1"/>
  <c r="O30" i="6"/>
  <c r="O38" i="6"/>
  <c r="C44" i="7"/>
  <c r="C44" i="4" s="1"/>
  <c r="O42" i="7"/>
  <c r="O60" i="6"/>
  <c r="C150" i="6"/>
  <c r="C15" i="6"/>
  <c r="O9" i="6"/>
  <c r="D13" i="7"/>
  <c r="D31" i="4"/>
  <c r="O6" i="7"/>
  <c r="O11" i="7"/>
  <c r="C36" i="4"/>
  <c r="O35" i="6"/>
  <c r="C28" i="10"/>
  <c r="O28" i="10" s="1"/>
  <c r="O8" i="6"/>
  <c r="F46" i="6"/>
  <c r="F27" i="10"/>
  <c r="F35" i="10" s="1"/>
  <c r="O46" i="7"/>
  <c r="H27" i="10"/>
  <c r="H35" i="10" s="1"/>
  <c r="H46" i="6"/>
  <c r="O151" i="7"/>
  <c r="C164" i="7"/>
  <c r="C48" i="4" s="1"/>
  <c r="I46" i="6"/>
  <c r="I27" i="10"/>
  <c r="I35" i="10" s="1"/>
  <c r="O11" i="6"/>
  <c r="F14" i="6"/>
  <c r="K13" i="7"/>
  <c r="K31" i="4"/>
  <c r="J31" i="4"/>
  <c r="J13" i="7"/>
  <c r="O48" i="6"/>
  <c r="O28" i="7"/>
  <c r="K28" i="6"/>
  <c r="K36" i="4"/>
  <c r="K37" i="4" s="1"/>
  <c r="M35" i="4"/>
  <c r="M37" i="4" s="1"/>
  <c r="E6" i="5"/>
  <c r="J28" i="6"/>
  <c r="L12" i="7"/>
  <c r="H28" i="6"/>
  <c r="M46" i="6"/>
  <c r="J46" i="6"/>
  <c r="E28" i="6"/>
  <c r="C31" i="10"/>
  <c r="O31" i="10" s="1"/>
  <c r="D32" i="6"/>
  <c r="N35" i="4"/>
  <c r="E31" i="4"/>
  <c r="L27" i="10"/>
  <c r="L35" i="10" s="1"/>
  <c r="F28" i="6"/>
  <c r="G12" i="7"/>
  <c r="G35" i="4"/>
  <c r="G37" i="4" s="1"/>
  <c r="C28" i="6"/>
  <c r="H35" i="4"/>
  <c r="H37" i="4" s="1"/>
  <c r="O40" i="6"/>
  <c r="M28" i="6"/>
  <c r="E12" i="7"/>
  <c r="C32" i="6"/>
  <c r="I31" i="4"/>
  <c r="G31" i="4"/>
  <c r="L13" i="7"/>
  <c r="G28" i="6"/>
  <c r="J35" i="4"/>
  <c r="J37" i="4" s="1"/>
  <c r="I46" i="4" l="1"/>
  <c r="I50" i="4" s="1"/>
  <c r="J46" i="4"/>
  <c r="J50" i="4" s="1"/>
  <c r="I56" i="7"/>
  <c r="I166" i="7" s="1"/>
  <c r="E46" i="4"/>
  <c r="E50" i="4" s="1"/>
  <c r="O32" i="6"/>
  <c r="F46" i="4"/>
  <c r="F50" i="4" s="1"/>
  <c r="I58" i="6"/>
  <c r="I168" i="6" s="1"/>
  <c r="I8" i="3" s="1"/>
  <c r="M46" i="4"/>
  <c r="M50" i="4" s="1"/>
  <c r="O14" i="6"/>
  <c r="M56" i="7"/>
  <c r="M166" i="7" s="1"/>
  <c r="O57" i="6"/>
  <c r="D46" i="4"/>
  <c r="D50" i="4" s="1"/>
  <c r="F38" i="4"/>
  <c r="L50" i="4"/>
  <c r="N50" i="4"/>
  <c r="L56" i="7"/>
  <c r="L166" i="7" s="1"/>
  <c r="L58" i="6"/>
  <c r="L168" i="6" s="1"/>
  <c r="L8" i="3" s="1"/>
  <c r="N37" i="4"/>
  <c r="N38" i="4" s="1"/>
  <c r="H46" i="4"/>
  <c r="H50" i="4" s="1"/>
  <c r="N58" i="6"/>
  <c r="N168" i="6" s="1"/>
  <c r="N8" i="3" s="1"/>
  <c r="O45" i="4"/>
  <c r="R45" i="4" s="1"/>
  <c r="G46" i="4"/>
  <c r="G50" i="4" s="1"/>
  <c r="O166" i="6"/>
  <c r="G56" i="7"/>
  <c r="G166" i="7" s="1"/>
  <c r="E38" i="4"/>
  <c r="O48" i="4"/>
  <c r="R48" i="4" s="1"/>
  <c r="K58" i="6"/>
  <c r="K168" i="6" s="1"/>
  <c r="K8" i="3" s="1"/>
  <c r="O28" i="6"/>
  <c r="G38" i="4"/>
  <c r="O30" i="7"/>
  <c r="O47" i="4"/>
  <c r="Q47" i="4" s="1"/>
  <c r="K56" i="7"/>
  <c r="K166" i="7" s="1"/>
  <c r="J58" i="6"/>
  <c r="J168" i="6" s="1"/>
  <c r="J8" i="3" s="1"/>
  <c r="O148" i="7"/>
  <c r="H58" i="6"/>
  <c r="H168" i="6" s="1"/>
  <c r="H8" i="3" s="1"/>
  <c r="O150" i="6"/>
  <c r="O36" i="4"/>
  <c r="R36" i="4" s="1"/>
  <c r="O44" i="7"/>
  <c r="O55" i="7"/>
  <c r="O12" i="7"/>
  <c r="M58" i="6"/>
  <c r="M168" i="6" s="1"/>
  <c r="M8" i="3" s="1"/>
  <c r="J56" i="7"/>
  <c r="J166" i="7" s="1"/>
  <c r="N56" i="7"/>
  <c r="N166" i="7" s="1"/>
  <c r="D58" i="6"/>
  <c r="D168" i="6" s="1"/>
  <c r="D8" i="3" s="1"/>
  <c r="D38" i="4"/>
  <c r="O44" i="4"/>
  <c r="Q44" i="4" s="1"/>
  <c r="I38" i="4"/>
  <c r="K46" i="4"/>
  <c r="K50" i="4" s="1"/>
  <c r="H38" i="4"/>
  <c r="C7" i="3"/>
  <c r="O164" i="7"/>
  <c r="G58" i="6"/>
  <c r="G168" i="6" s="1"/>
  <c r="G8" i="3" s="1"/>
  <c r="E56" i="7"/>
  <c r="E166" i="7" s="1"/>
  <c r="F56" i="7"/>
  <c r="F166" i="7" s="1"/>
  <c r="E58" i="6"/>
  <c r="E168" i="6" s="1"/>
  <c r="E8" i="3" s="1"/>
  <c r="O34" i="4"/>
  <c r="C37" i="4"/>
  <c r="O31" i="4"/>
  <c r="O13" i="7"/>
  <c r="O35" i="4"/>
  <c r="R35" i="4" s="1"/>
  <c r="F58" i="6"/>
  <c r="F168" i="6" s="1"/>
  <c r="F8" i="3" s="1"/>
  <c r="H56" i="7"/>
  <c r="H166" i="7" s="1"/>
  <c r="J38" i="4"/>
  <c r="O42" i="4"/>
  <c r="C46" i="4"/>
  <c r="C58" i="6"/>
  <c r="C168" i="6" s="1"/>
  <c r="K38" i="4"/>
  <c r="O15" i="6"/>
  <c r="O26" i="7"/>
  <c r="O46" i="6"/>
  <c r="C56" i="7"/>
  <c r="C166" i="7" s="1"/>
  <c r="M38" i="4"/>
  <c r="D56" i="7"/>
  <c r="D166" i="7" s="1"/>
  <c r="C35" i="10"/>
  <c r="O27" i="10"/>
  <c r="R47" i="4" l="1"/>
  <c r="O56" i="7"/>
  <c r="O166" i="7" s="1"/>
  <c r="Q45" i="4"/>
  <c r="R44" i="4"/>
  <c r="C8" i="3"/>
  <c r="C10" i="3" s="1"/>
  <c r="D5" i="6"/>
  <c r="P6" i="7"/>
  <c r="P9" i="7"/>
  <c r="P13" i="7"/>
  <c r="P11" i="7"/>
  <c r="P7" i="7"/>
  <c r="P10" i="7"/>
  <c r="P12" i="7"/>
  <c r="O58" i="6"/>
  <c r="O168" i="6" s="1"/>
  <c r="P11" i="6"/>
  <c r="P8" i="6"/>
  <c r="P9" i="6"/>
  <c r="P13" i="6"/>
  <c r="P12" i="6"/>
  <c r="P15" i="6"/>
  <c r="P14" i="6"/>
  <c r="R42" i="4"/>
  <c r="Q42" i="4"/>
  <c r="O37" i="4"/>
  <c r="C38" i="4"/>
  <c r="O38" i="4" s="1"/>
  <c r="C36" i="10"/>
  <c r="D5" i="10" s="1"/>
  <c r="D36" i="10" s="1"/>
  <c r="E5" i="10" s="1"/>
  <c r="E36" i="10" s="1"/>
  <c r="F5" i="10" s="1"/>
  <c r="F36" i="10" s="1"/>
  <c r="G5" i="10" s="1"/>
  <c r="G36" i="10" s="1"/>
  <c r="H5" i="10" s="1"/>
  <c r="H36" i="10" s="1"/>
  <c r="I5" i="10" s="1"/>
  <c r="I36" i="10" s="1"/>
  <c r="J5" i="10" s="1"/>
  <c r="J36" i="10" s="1"/>
  <c r="K5" i="10" s="1"/>
  <c r="K36" i="10" s="1"/>
  <c r="L5" i="10" s="1"/>
  <c r="L36" i="10" s="1"/>
  <c r="M5" i="10" s="1"/>
  <c r="M36" i="10" s="1"/>
  <c r="N5" i="10" s="1"/>
  <c r="N36" i="10" s="1"/>
  <c r="D14" i="3" s="1"/>
  <c r="O35" i="10"/>
  <c r="C50" i="4"/>
  <c r="O50" i="4" s="1"/>
  <c r="O46" i="4"/>
  <c r="Q31" i="4"/>
  <c r="R31" i="4"/>
  <c r="Q34" i="4"/>
  <c r="R34" i="4"/>
  <c r="P84" i="7" l="1"/>
  <c r="P35" i="7"/>
  <c r="P36" i="7"/>
  <c r="P85" i="7"/>
  <c r="P114" i="7"/>
  <c r="P158" i="7"/>
  <c r="P128" i="7"/>
  <c r="P21" i="7"/>
  <c r="P59" i="7"/>
  <c r="P55" i="7"/>
  <c r="P93" i="7"/>
  <c r="P101" i="7"/>
  <c r="P112" i="7"/>
  <c r="P41" i="7"/>
  <c r="P131" i="7"/>
  <c r="P66" i="7"/>
  <c r="P30" i="7"/>
  <c r="P139" i="7"/>
  <c r="P118" i="7"/>
  <c r="P159" i="7"/>
  <c r="P105" i="7"/>
  <c r="P160" i="7"/>
  <c r="P127" i="7"/>
  <c r="P74" i="7"/>
  <c r="P146" i="7"/>
  <c r="P134" i="7"/>
  <c r="P40" i="7"/>
  <c r="P145" i="7"/>
  <c r="P64" i="7"/>
  <c r="P24" i="7"/>
  <c r="P92" i="7"/>
  <c r="P163" i="7"/>
  <c r="P165" i="7"/>
  <c r="P86" i="7"/>
  <c r="P126" i="7"/>
  <c r="P47" i="7"/>
  <c r="P117" i="7"/>
  <c r="P63" i="7"/>
  <c r="P142" i="7"/>
  <c r="P140" i="7"/>
  <c r="P143" i="7"/>
  <c r="P130" i="7"/>
  <c r="P52" i="7"/>
  <c r="P166" i="7"/>
  <c r="P61" i="7"/>
  <c r="P100" i="7"/>
  <c r="P109" i="7"/>
  <c r="P79" i="7"/>
  <c r="P153" i="7"/>
  <c r="P157" i="7"/>
  <c r="P108" i="7"/>
  <c r="P69" i="7"/>
  <c r="P82" i="7"/>
  <c r="P116" i="7"/>
  <c r="P83" i="7"/>
  <c r="P129" i="7"/>
  <c r="P138" i="7"/>
  <c r="P162" i="7"/>
  <c r="P132" i="7"/>
  <c r="P62" i="7"/>
  <c r="P73" i="7"/>
  <c r="P75" i="7"/>
  <c r="P119" i="7"/>
  <c r="P39" i="7"/>
  <c r="P122" i="7"/>
  <c r="P76" i="7"/>
  <c r="P49" i="7"/>
  <c r="P148" i="7"/>
  <c r="P71" i="7"/>
  <c r="P29" i="7"/>
  <c r="P70" i="7"/>
  <c r="P121" i="7"/>
  <c r="P56" i="7"/>
  <c r="P53" i="7"/>
  <c r="P89" i="7"/>
  <c r="P151" i="7"/>
  <c r="P98" i="7"/>
  <c r="P115" i="7"/>
  <c r="P67" i="7"/>
  <c r="P43" i="7"/>
  <c r="P147" i="7"/>
  <c r="P81" i="7"/>
  <c r="P97" i="7"/>
  <c r="P50" i="7"/>
  <c r="P120" i="7"/>
  <c r="P102" i="7"/>
  <c r="P156" i="7"/>
  <c r="P54" i="7"/>
  <c r="P90" i="7"/>
  <c r="P104" i="7"/>
  <c r="P124" i="7"/>
  <c r="P60" i="7"/>
  <c r="P87" i="7"/>
  <c r="P123" i="7"/>
  <c r="P19" i="7"/>
  <c r="P96" i="7"/>
  <c r="P23" i="7"/>
  <c r="P80" i="7"/>
  <c r="P65" i="7"/>
  <c r="P72" i="7"/>
  <c r="P152" i="7"/>
  <c r="P111" i="7"/>
  <c r="P44" i="7"/>
  <c r="P95" i="7"/>
  <c r="P34" i="7"/>
  <c r="P144" i="7"/>
  <c r="P20" i="7"/>
  <c r="P42" i="7"/>
  <c r="P77" i="7"/>
  <c r="P99" i="7"/>
  <c r="P110" i="7"/>
  <c r="P103" i="7"/>
  <c r="P58" i="7"/>
  <c r="P37" i="7"/>
  <c r="P141" i="7"/>
  <c r="P154" i="7"/>
  <c r="P28" i="7"/>
  <c r="P164" i="7"/>
  <c r="P46" i="7"/>
  <c r="P25" i="7"/>
  <c r="P68" i="7"/>
  <c r="P78" i="7"/>
  <c r="P91" i="7"/>
  <c r="P32" i="7"/>
  <c r="P48" i="7"/>
  <c r="P136" i="7"/>
  <c r="P106" i="7"/>
  <c r="P150" i="7"/>
  <c r="P135" i="7"/>
  <c r="P88" i="7"/>
  <c r="P125" i="7"/>
  <c r="P51" i="7"/>
  <c r="P161" i="7"/>
  <c r="P22" i="7"/>
  <c r="P107" i="7"/>
  <c r="P18" i="7"/>
  <c r="P94" i="7"/>
  <c r="P33" i="7"/>
  <c r="P38" i="7"/>
  <c r="P137" i="7"/>
  <c r="P26" i="7"/>
  <c r="P133" i="7"/>
  <c r="P155" i="7"/>
  <c r="P113" i="7"/>
  <c r="P137" i="6"/>
  <c r="P153" i="6"/>
  <c r="P79" i="6"/>
  <c r="P119" i="6"/>
  <c r="P107" i="6"/>
  <c r="P21" i="6"/>
  <c r="P70" i="6"/>
  <c r="P92" i="6"/>
  <c r="P156" i="6"/>
  <c r="P77" i="6"/>
  <c r="P60" i="6"/>
  <c r="P94" i="6"/>
  <c r="P149" i="6"/>
  <c r="P109" i="6"/>
  <c r="P67" i="6"/>
  <c r="P154" i="6"/>
  <c r="P115" i="6"/>
  <c r="P43" i="6"/>
  <c r="P32" i="6"/>
  <c r="P128" i="6"/>
  <c r="P99" i="6"/>
  <c r="P117" i="6"/>
  <c r="P41" i="6"/>
  <c r="P164" i="6"/>
  <c r="P52" i="6"/>
  <c r="P31" i="6"/>
  <c r="P73" i="6"/>
  <c r="P47" i="6"/>
  <c r="P44" i="6"/>
  <c r="P80" i="6"/>
  <c r="P78" i="6"/>
  <c r="P146" i="6"/>
  <c r="P118" i="6"/>
  <c r="P160" i="6"/>
  <c r="P61" i="6"/>
  <c r="P142" i="6"/>
  <c r="P50" i="6"/>
  <c r="P71" i="6"/>
  <c r="P37" i="6"/>
  <c r="P134" i="6"/>
  <c r="P96" i="6"/>
  <c r="P87" i="6"/>
  <c r="P46" i="6"/>
  <c r="P68" i="6"/>
  <c r="P130" i="6"/>
  <c r="P26" i="6"/>
  <c r="P20" i="6"/>
  <c r="P48" i="6"/>
  <c r="P113" i="6"/>
  <c r="P100" i="6"/>
  <c r="P144" i="6"/>
  <c r="P27" i="6"/>
  <c r="P110" i="6"/>
  <c r="P84" i="6"/>
  <c r="P85" i="6"/>
  <c r="P86" i="6"/>
  <c r="P42" i="6"/>
  <c r="P116" i="6"/>
  <c r="P101" i="6"/>
  <c r="P104" i="6"/>
  <c r="P56" i="6"/>
  <c r="P111" i="6"/>
  <c r="P55" i="6"/>
  <c r="P74" i="6"/>
  <c r="P66" i="6"/>
  <c r="P159" i="6"/>
  <c r="P34" i="6"/>
  <c r="P28" i="6"/>
  <c r="P24" i="6"/>
  <c r="P121" i="6"/>
  <c r="P83" i="6"/>
  <c r="P167" i="6"/>
  <c r="P145" i="6"/>
  <c r="P97" i="6"/>
  <c r="P126" i="6"/>
  <c r="P135" i="6"/>
  <c r="P123" i="6"/>
  <c r="P36" i="6"/>
  <c r="P143" i="6"/>
  <c r="P53" i="6"/>
  <c r="P35" i="6"/>
  <c r="P65" i="6"/>
  <c r="P127" i="6"/>
  <c r="P132" i="6"/>
  <c r="P166" i="6"/>
  <c r="P114" i="6"/>
  <c r="P150" i="6"/>
  <c r="P133" i="6"/>
  <c r="P158" i="6"/>
  <c r="P108" i="6"/>
  <c r="P125" i="6"/>
  <c r="P62" i="6"/>
  <c r="P54" i="6"/>
  <c r="P98" i="6"/>
  <c r="P58" i="6"/>
  <c r="P141" i="6"/>
  <c r="P63" i="6"/>
  <c r="P57" i="6"/>
  <c r="P82" i="6"/>
  <c r="P39" i="6"/>
  <c r="P129" i="6"/>
  <c r="P122" i="6"/>
  <c r="P38" i="6"/>
  <c r="P93" i="6"/>
  <c r="P88" i="6"/>
  <c r="P40" i="6"/>
  <c r="P72" i="6"/>
  <c r="P152" i="6"/>
  <c r="P106" i="6"/>
  <c r="P124" i="6"/>
  <c r="P148" i="6"/>
  <c r="P64" i="6"/>
  <c r="P162" i="6"/>
  <c r="P81" i="6"/>
  <c r="P95" i="6"/>
  <c r="P103" i="6"/>
  <c r="P131" i="6"/>
  <c r="P51" i="6"/>
  <c r="P112" i="6"/>
  <c r="P90" i="6"/>
  <c r="P168" i="6"/>
  <c r="P102" i="6"/>
  <c r="P161" i="6"/>
  <c r="P155" i="6"/>
  <c r="P76" i="6"/>
  <c r="P163" i="6"/>
  <c r="P120" i="6"/>
  <c r="P49" i="6"/>
  <c r="P91" i="6"/>
  <c r="P23" i="6"/>
  <c r="P136" i="6"/>
  <c r="P69" i="6"/>
  <c r="P140" i="6"/>
  <c r="P25" i="6"/>
  <c r="P45" i="6"/>
  <c r="P105" i="6"/>
  <c r="P139" i="6"/>
  <c r="P147" i="6"/>
  <c r="P138" i="6"/>
  <c r="P165" i="6"/>
  <c r="P22" i="6"/>
  <c r="P89" i="6"/>
  <c r="P157" i="6"/>
  <c r="P75" i="6"/>
  <c r="P30" i="6"/>
  <c r="Q38" i="4"/>
  <c r="R38" i="4"/>
  <c r="Q37" i="4"/>
  <c r="R37" i="4"/>
  <c r="R50" i="4"/>
  <c r="Q50" i="4"/>
  <c r="D5" i="3"/>
  <c r="D10" i="3" s="1"/>
  <c r="E5" i="6"/>
  <c r="D40" i="5"/>
  <c r="C45" i="5" s="1"/>
  <c r="Q46" i="4"/>
  <c r="D41" i="5"/>
  <c r="C46" i="5" s="1"/>
  <c r="R46" i="4"/>
  <c r="E5" i="3" l="1"/>
  <c r="E10" i="3" s="1"/>
  <c r="F5" i="6"/>
  <c r="F5" i="3" l="1"/>
  <c r="F10" i="3" s="1"/>
  <c r="G5" i="6"/>
  <c r="H5" i="6" l="1"/>
  <c r="G5" i="3"/>
  <c r="G10" i="3" s="1"/>
  <c r="I5" i="6" l="1"/>
  <c r="H5" i="3"/>
  <c r="H10" i="3" s="1"/>
  <c r="J5" i="6" l="1"/>
  <c r="I5" i="3"/>
  <c r="I10" i="3" s="1"/>
  <c r="J5" i="3" l="1"/>
  <c r="J10" i="3" s="1"/>
  <c r="K5" i="6"/>
  <c r="K5" i="3" l="1"/>
  <c r="K10" i="3" s="1"/>
  <c r="L5" i="6"/>
  <c r="M5" i="6" l="1"/>
  <c r="L5" i="3"/>
  <c r="L10" i="3" s="1"/>
  <c r="N5" i="6" l="1"/>
  <c r="N5" i="3" s="1"/>
  <c r="N10" i="3" s="1"/>
  <c r="D17" i="3" s="1"/>
  <c r="D18" i="3" s="1"/>
  <c r="I20" i="3" s="1"/>
  <c r="M5" i="3"/>
  <c r="M10" i="3"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<sst xmlns="http://schemas.openxmlformats.org/spreadsheetml/2006/main" count="38930" uniqueCount="5638">
  <si>
    <t>Contrato de Gestão nº. 05/19 celebrado entre a Fundação Clóvis Salgado e a Associação Pró-Cultura e Promoção das Artes</t>
  </si>
  <si>
    <t>17º Relatório Gerencial Financeiro</t>
  </si>
  <si>
    <t>Período Avaliatório</t>
  </si>
  <si>
    <t>a</t>
  </si>
  <si>
    <t>Data de entrega à Comissão de Monitoramento:        /        /</t>
  </si>
  <si>
    <t>Relatório Gerencial Financeiro | Belo Horizonte | Versão 3.0 | Dezembro | 2023 |</t>
  </si>
  <si>
    <t>Selecionar na célula abaixo qual o primeiro Período Avaliaitório do ano corrente:</t>
  </si>
  <si>
    <t>1º Relatório Gerencial Financeiro</t>
  </si>
  <si>
    <t>2º Relatório Gerencial Financeiro</t>
  </si>
  <si>
    <t>3º Relatório Gerencial Financeiro</t>
  </si>
  <si>
    <t>4º Relatório Gerencial Financeiro</t>
  </si>
  <si>
    <t>5º Relatório Gerencial Financeiro</t>
  </si>
  <si>
    <t>6º Relatório Gerencial Financeiro</t>
  </si>
  <si>
    <t>7º Relatório Gerencial Financeiro</t>
  </si>
  <si>
    <t>8º Relatório Gerencial Financeiro</t>
  </si>
  <si>
    <t>9º Relatório Gerencial Financeiro</t>
  </si>
  <si>
    <t>10º Relatório Gerencial Financeiro</t>
  </si>
  <si>
    <t>11º Relatório Gerencial Financeiro</t>
  </si>
  <si>
    <t>12º Relatório Gerencial Financeiro</t>
  </si>
  <si>
    <t>13º Relatório Gerencial Financeiro</t>
  </si>
  <si>
    <t>14º Relatório Gerencial Financeiro</t>
  </si>
  <si>
    <t>15º Relatório Gerencial Financeiro</t>
  </si>
  <si>
    <t>16º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</si>
  <si>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</si>
  <si>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</si>
  <si>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</si>
  <si>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</si>
  <si>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</si>
  <si>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</si>
  <si>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</si>
  <si>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</si>
  <si>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Tabela 1 - Resumo das Movimentações Financeiras no Período em Regime de Caixa</t>
  </si>
  <si>
    <t>Filtrar Movimentação por Conta:</t>
  </si>
  <si>
    <t>(T)</t>
  </si>
  <si>
    <t>Transporte de Saldo Financeiro Anterior</t>
  </si>
  <si>
    <t>16121-7 - Contrato de Gestão</t>
  </si>
  <si>
    <t>(E)</t>
  </si>
  <si>
    <t>Total de Entradas de Recursos</t>
  </si>
  <si>
    <t>(S)</t>
  </si>
  <si>
    <t>Total de Saídas de Recursos</t>
  </si>
  <si>
    <t>(SF)</t>
  </si>
  <si>
    <t>Saldo Financeiro Apurado (T+E-S)</t>
  </si>
  <si>
    <t>Distribuição Gerencial dos Recursos</t>
  </si>
  <si>
    <t>Composição do Saldo Financeiro (SF)</t>
  </si>
  <si>
    <t>Movimentação da Reserva de Recursos</t>
  </si>
  <si>
    <t>(PP)</t>
  </si>
  <si>
    <t>Provisonamentos de Pessoal</t>
  </si>
  <si>
    <t>Saldo Extrato C/C</t>
  </si>
  <si>
    <t>Transporte de Saldo</t>
  </si>
  <si>
    <t>(C)</t>
  </si>
  <si>
    <t>Recursos Comprometidos</t>
  </si>
  <si>
    <t>Saldo Extrato CI 1</t>
  </si>
  <si>
    <t>Transferência para Reserva</t>
  </si>
  <si>
    <t>(AR)</t>
  </si>
  <si>
    <t>Adiantamento de Recursos de Repasse Anterior:</t>
  </si>
  <si>
    <t>Saldo Extrato CI 2</t>
  </si>
  <si>
    <t>Rendimentos Fin da Reserva</t>
  </si>
  <si>
    <t>(SR)</t>
  </si>
  <si>
    <t>Saldo Remanescente (SF-PP-C-AR)</t>
  </si>
  <si>
    <t>Saldo Fundo Fixo</t>
  </si>
  <si>
    <t>Gastos da Reserva</t>
  </si>
  <si>
    <t>Saldo Financeiro  (Somatório)</t>
  </si>
  <si>
    <t>( = ) Saldo Financeiro</t>
  </si>
  <si>
    <t>Saldo</t>
  </si>
  <si>
    <t>(G)</t>
  </si>
  <si>
    <t>CONFERENCIA (Saldo Existente - Apurado)</t>
  </si>
  <si>
    <t>Conta Bancária - Fonte de Recursos</t>
  </si>
  <si>
    <t>Movimentação das Contas Bancárias</t>
  </si>
  <si>
    <t>Saldo C/C</t>
  </si>
  <si>
    <t>Saldo CI 1</t>
  </si>
  <si>
    <t>Saldo CI 2</t>
  </si>
  <si>
    <t>Soma dos Saldos</t>
  </si>
  <si>
    <t>Comprometidos</t>
  </si>
  <si>
    <t>Saldo Remanescente</t>
  </si>
  <si>
    <t>16375-9 - Programa de Artes Visuais da Fundação Clóvis Salgado Pronac: 17.7912</t>
  </si>
  <si>
    <t>16888-2 - Programação Artística da Fundação Clóvis Salgado - Ano 50</t>
  </si>
  <si>
    <t>17276-6 - Plano anual da Fundação Clóvis Salgado - 2023 Pronac 22.2382</t>
  </si>
  <si>
    <t>17234-0 - Programação de Artes Visuais e Audiovisual da Fundação Clóvis Salgado</t>
  </si>
  <si>
    <t>16517-4 - Área Meio - Projetos Meta do Contrato de Gestão</t>
  </si>
  <si>
    <t xml:space="preserve">17299-5 - 25 Festcurtas BH </t>
  </si>
  <si>
    <t>17647-8 - 25º FestCurtas BH – Festival Internacional de Curtas de Belo Horizonte LMIC</t>
  </si>
  <si>
    <t>17824-1 - Plano anual da Fundação Clóvis Salgado - 2024 Pronac 23.5048</t>
  </si>
  <si>
    <t>Total</t>
  </si>
  <si>
    <t>Tabela 2 - Comparativo entre Receitas e Gastos Previstos e Realizados no Período em Regime de Competência</t>
  </si>
  <si>
    <t>TOTAL</t>
  </si>
  <si>
    <t>Previsto</t>
  </si>
  <si>
    <t>Entrada de Recursos</t>
  </si>
  <si>
    <t>1.1</t>
  </si>
  <si>
    <t>Repasses</t>
  </si>
  <si>
    <t>1.2</t>
  </si>
  <si>
    <t>Rendimentos Fin.</t>
  </si>
  <si>
    <t>1.3</t>
  </si>
  <si>
    <t>Receitas Arrecadadas</t>
  </si>
  <si>
    <t>1.3.1</t>
  </si>
  <si>
    <t>Receitas Arrecadadas Previstas</t>
  </si>
  <si>
    <t>1.3.2</t>
  </si>
  <si>
    <t>Rendimentos Fin. c/ Destinação Específica</t>
  </si>
  <si>
    <t>1.3.3</t>
  </si>
  <si>
    <t>Outras Receitas</t>
  </si>
  <si>
    <t>Subtotal Receitas:</t>
  </si>
  <si>
    <t>(E) Total de Entradas:</t>
  </si>
  <si>
    <t>Saída de Recursos</t>
  </si>
  <si>
    <t>2.1</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</si>
  <si>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</si>
  <si>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</si>
  <si>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</si>
  <si>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</si>
  <si>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</si>
  <si>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</si>
  <si>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</si>
  <si>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</si>
  <si>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</si>
  <si>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</si>
  <si>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</si>
  <si>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</si>
  <si>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</si>
  <si>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</si>
  <si>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</si>
  <si>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</si>
  <si>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</si>
  <si>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</si>
  <si>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</si>
  <si>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</si>
  <si>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</si>
  <si>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t>
  </si>
  <si>
    <t>Realizado (/) Previsto</t>
  </si>
  <si>
    <t>N/A</t>
  </si>
  <si>
    <t>Área Meio</t>
  </si>
  <si>
    <t>DIART Apoio à produção artística da Orquestra Sinfônica de Minas Gerais</t>
  </si>
  <si>
    <t>DIART Apoio à produção artística do Coral Lírico de Minas Gerais</t>
  </si>
  <si>
    <t>DIART Apoio à produção artística da Cia de Dança Palácio das Artes</t>
  </si>
  <si>
    <t>DIART Apresentações Conjuntas dos Corpos Artísticos</t>
  </si>
  <si>
    <t>DIPRO Apoio à realização das exposições da FCS</t>
  </si>
  <si>
    <t>DIPRO Mostras Especiais</t>
  </si>
  <si>
    <t>DIPRO História Permanente do Cinema</t>
  </si>
  <si>
    <t>CEFART Apoio aos Cursos De Extensão</t>
  </si>
  <si>
    <t>CEFART Apoio às Mostras e/ou Apresentações das Escolas</t>
  </si>
  <si>
    <t>CEFART Apoio às ações culturais formativas e de extensão</t>
  </si>
  <si>
    <t>Gestão do CTP Marzagão</t>
  </si>
  <si>
    <t>Atividades condicionadas à captação</t>
  </si>
  <si>
    <t>Destinação dos Gastos de Pessoal</t>
  </si>
  <si>
    <t>Destinação</t>
  </si>
  <si>
    <t>%</t>
  </si>
  <si>
    <t>Valor</t>
  </si>
  <si>
    <t>Área Fim</t>
  </si>
  <si>
    <t>Destinação dos Gastos Gerais e de Pessoal</t>
  </si>
  <si>
    <t>Tabela 4 - Demonstrativo Analítico das Receitas e Gastos Mensais em Regime de Caixa</t>
  </si>
  <si>
    <t>% do Total</t>
  </si>
  <si>
    <t>T</t>
  </si>
  <si>
    <t>Transporte de Saldo Acumulado (SA)</t>
  </si>
  <si>
    <t>Receitas Arrecadas</t>
  </si>
  <si>
    <t>(E) Total de Entradas</t>
  </si>
  <si>
    <t>Salários e Remunerações</t>
  </si>
  <si>
    <t>2.1.1.1</t>
  </si>
  <si>
    <t>2.1.1.2</t>
  </si>
  <si>
    <t>Adicional Noturno</t>
  </si>
  <si>
    <t>2.1.1.3</t>
  </si>
  <si>
    <t>DSR Adicional Noturno</t>
  </si>
  <si>
    <t>2.1.1.4</t>
  </si>
  <si>
    <t>Horas Extras</t>
  </si>
  <si>
    <t>2.1.1.5</t>
  </si>
  <si>
    <t>DSR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</si>
  <si>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</si>
  <si>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</si>
  <si>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</si>
  <si>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</si>
  <si>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</si>
  <si>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</si>
  <si>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</si>
  <si>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</si>
  <si>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</si>
  <si>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</si>
  <si>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</si>
  <si>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</si>
  <si>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</si>
  <si>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</si>
  <si>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</si>
  <si>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</si>
  <si>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</si>
  <si>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</si>
  <si>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</si>
  <si>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</si>
  <si>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</si>
  <si>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</si>
  <si>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</si>
  <si>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</si>
  <si>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</si>
  <si>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</si>
  <si>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</si>
  <si>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</si>
  <si>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</si>
  <si>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</si>
  <si>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</si>
  <si>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</si>
  <si>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</si>
  <si>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</si>
  <si>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2.1.3.12</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</si>
  <si>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</si>
  <si>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</si>
  <si>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</si>
  <si>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</si>
  <si>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</si>
  <si>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</si>
  <si>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</si>
  <si>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</si>
  <si>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</si>
  <si>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</si>
  <si>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</si>
  <si>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</si>
  <si>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</si>
  <si>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</si>
  <si>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</si>
  <si>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</si>
  <si>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</si>
  <si>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Cessão de Imagem</t>
  </si>
  <si>
    <t>2.1.4.9</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</si>
  <si>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</si>
  <si>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</si>
  <si>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</si>
  <si>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</si>
  <si>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</si>
  <si>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</si>
  <si>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</si>
  <si>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</si>
  <si>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</si>
  <si>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</si>
  <si>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</si>
  <si>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</si>
  <si>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</si>
  <si>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</si>
  <si>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</si>
  <si>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</si>
  <si>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</si>
  <si>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</si>
  <si>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</si>
  <si>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</si>
  <si>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</si>
  <si>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</si>
  <si>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</si>
  <si>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</si>
  <si>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</si>
  <si>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</si>
  <si>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</si>
  <si>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</si>
  <si>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</si>
  <si>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</si>
  <si>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</si>
  <si>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</si>
  <si>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</si>
  <si>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</si>
  <si>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</si>
  <si>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</si>
  <si>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</si>
  <si>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</si>
  <si>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</si>
  <si>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</si>
  <si>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</si>
  <si>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</si>
  <si>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</si>
  <si>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</si>
  <si>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</si>
  <si>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</si>
  <si>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</si>
  <si>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</si>
  <si>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</si>
  <si>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</si>
  <si>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</si>
  <si>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</si>
  <si>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</si>
  <si>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</si>
  <si>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</si>
  <si>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</si>
  <si>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</si>
  <si>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</si>
  <si>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</si>
  <si>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</si>
  <si>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</si>
  <si>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</si>
  <si>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</si>
  <si>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</si>
  <si>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</si>
  <si>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</si>
  <si>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</si>
  <si>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</si>
  <si>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</si>
  <si>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</si>
  <si>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</si>
  <si>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</si>
  <si>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</si>
  <si>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</si>
  <si>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</si>
  <si>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</si>
  <si>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</si>
  <si>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</si>
  <si>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</si>
  <si>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</si>
  <si>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</si>
  <si>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</si>
  <si>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</si>
  <si>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</si>
  <si>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</si>
  <si>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</si>
  <si>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</si>
  <si>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</si>
  <si>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</si>
  <si>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</si>
  <si>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</si>
  <si>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</si>
  <si>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</si>
  <si>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</si>
  <si>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</si>
  <si>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</si>
  <si>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</si>
  <si>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</si>
  <si>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</si>
  <si>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</si>
  <si>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</si>
  <si>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</si>
  <si>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</si>
  <si>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</si>
  <si>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</si>
  <si>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</si>
  <si>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</si>
  <si>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</si>
  <si>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</si>
  <si>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</si>
  <si>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</si>
  <si>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</si>
  <si>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</si>
  <si>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</si>
  <si>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</si>
  <si>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</si>
  <si>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</si>
  <si>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</si>
  <si>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</si>
  <si>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</si>
  <si>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</si>
  <si>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</si>
  <si>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</si>
  <si>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</si>
  <si>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</si>
  <si>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</si>
  <si>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Outros Gastos Gerais</t>
  </si>
  <si>
    <t>2.2.63</t>
  </si>
  <si>
    <t>Aquisição de Partituras</t>
  </si>
  <si>
    <t>2.2.64</t>
  </si>
  <si>
    <t>Autoração</t>
  </si>
  <si>
    <t>2.2.65</t>
  </si>
  <si>
    <t>Cachê de Artistas e Convidados</t>
  </si>
  <si>
    <t>2.2.66</t>
  </si>
  <si>
    <t>Camareira</t>
  </si>
  <si>
    <t>2.2.67</t>
  </si>
  <si>
    <t>Cenografia</t>
  </si>
  <si>
    <t>2.2.68</t>
  </si>
  <si>
    <t>Comitês de Seleção</t>
  </si>
  <si>
    <t>2.2.69</t>
  </si>
  <si>
    <t>Criação e Confecção de Cenário</t>
  </si>
  <si>
    <t>2.2.70</t>
  </si>
  <si>
    <t>Criação e Confecção de Figurino</t>
  </si>
  <si>
    <t>2.2.71</t>
  </si>
  <si>
    <t>Curadoria</t>
  </si>
  <si>
    <t>2.2.72</t>
  </si>
  <si>
    <t>Direitos Autorais e de Exibição</t>
  </si>
  <si>
    <t>2.2.73</t>
  </si>
  <si>
    <t>Equipe para Produção e Coordenação de Eventos</t>
  </si>
  <si>
    <t>2.2.74</t>
  </si>
  <si>
    <t>Figurino</t>
  </si>
  <si>
    <t>2.2.75</t>
  </si>
  <si>
    <t>Iluminação</t>
  </si>
  <si>
    <t>2.2.76</t>
  </si>
  <si>
    <t>Instrutores, Oficineiros e Palestrantes</t>
  </si>
  <si>
    <t>2.2.77</t>
  </si>
  <si>
    <t>Locação de Equipamentos e Máquinas para Eventos</t>
  </si>
  <si>
    <t>2.2.78</t>
  </si>
  <si>
    <t>Material de consumo</t>
  </si>
  <si>
    <t>2.2.79</t>
  </si>
  <si>
    <t>Outros Gastos para Produção de Eventos</t>
  </si>
  <si>
    <t>2.2.80</t>
  </si>
  <si>
    <t>Registro videográfico ou fotográfico</t>
  </si>
  <si>
    <t>2.2.81</t>
  </si>
  <si>
    <t>Seguros</t>
  </si>
  <si>
    <t>2.2.82</t>
  </si>
  <si>
    <t>Serviços de Direção Artística</t>
  </si>
  <si>
    <t>2.2.83</t>
  </si>
  <si>
    <t>Serviços de Higienização de Figurinos</t>
  </si>
  <si>
    <t>2.2.84</t>
  </si>
  <si>
    <t>Serviços de Manutenção em Equipamentos de Produção de Eventos</t>
  </si>
  <si>
    <t>2.2.85</t>
  </si>
  <si>
    <t>Serviços de Montagem e Desmontagem de Eventos</t>
  </si>
  <si>
    <t>2.2.86</t>
  </si>
  <si>
    <t xml:space="preserve">Serviços de Tradução, Legendagem e Revisão de Texto </t>
  </si>
  <si>
    <t>2.2.87</t>
  </si>
  <si>
    <t>Serviços e Materiais de Maquiagem</t>
  </si>
  <si>
    <t>2.2.88</t>
  </si>
  <si>
    <t>Serviços Gráficos para Realização de Eventos</t>
  </si>
  <si>
    <t>2.2.89</t>
  </si>
  <si>
    <t>Serviços para Produção e Coordenação de Eventos</t>
  </si>
  <si>
    <t>2.2.90</t>
  </si>
  <si>
    <t>Sonorização</t>
  </si>
  <si>
    <t>Subtotal: Gastos Gerais</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</si>
  <si>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</si>
  <si>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</si>
  <si>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</si>
  <si>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</si>
  <si>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</si>
  <si>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</si>
  <si>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</si>
  <si>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</si>
  <si>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</si>
  <si>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</si>
  <si>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</si>
  <si>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</si>
  <si>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</si>
  <si>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</si>
  <si>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</si>
  <si>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</si>
  <si>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</si>
  <si>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</si>
  <si>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</si>
  <si>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</si>
  <si>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</si>
  <si>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</si>
  <si>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</si>
  <si>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</si>
  <si>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</si>
  <si>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Partituras</t>
  </si>
  <si>
    <t>2.3.14</t>
  </si>
  <si>
    <t>Outros Materiais Permanentes</t>
  </si>
  <si>
    <t>Subtotal Aquisição de Bens:</t>
  </si>
  <si>
    <t>(S) Total de Saídas</t>
  </si>
  <si>
    <t>Tabela 5 - Demonstrativo Analítico das Receitas e Gastos Mensais em Regime de Competência</t>
  </si>
  <si>
    <t>Subtotal Gastos Gerais:</t>
  </si>
  <si>
    <t>Tabela 7 - Lista de Bens Permanentes Adquiridos no Período</t>
  </si>
  <si>
    <t>Número do Patrimônio</t>
  </si>
  <si>
    <t>Descrição Completa</t>
  </si>
  <si>
    <t>Subcategoria</t>
  </si>
  <si>
    <t>Valor de Aquisição</t>
  </si>
  <si>
    <t>Data de Aquisição</t>
  </si>
  <si>
    <t>Fornecedor</t>
  </si>
  <si>
    <t>Nota Fiscal</t>
  </si>
  <si>
    <t>Localização do Bem</t>
  </si>
  <si>
    <t>Justificativa para a aquisição</t>
  </si>
  <si>
    <t>ACF Climatizadores Comércio e Serviços Ltda</t>
  </si>
  <si>
    <t>Tabela 8 - Demonstrativo dos Recursos Comprometidos ao Final do Período</t>
  </si>
  <si>
    <r>
      <rPr>
        <sz val="9"/>
        <color theme="1"/>
        <rFont val="Arial"/>
        <family val="2"/>
      </rPr>
      <t>N</t>
    </r>
    <r>
      <rPr>
        <b/>
        <sz val="9"/>
        <color theme="1"/>
        <rFont val="Arial"/>
        <family val="2"/>
      </rPr>
      <t>º</t>
    </r>
  </si>
  <si>
    <t>Mês de
Comp.</t>
  </si>
  <si>
    <t>Categoria</t>
  </si>
  <si>
    <t>Vinculação ao Objeto / Justificativa</t>
  </si>
  <si>
    <t>Apropriação às Atividades</t>
  </si>
  <si>
    <t>Nº Processo</t>
  </si>
  <si>
    <t>Favorecido</t>
  </si>
  <si>
    <t>CNPJ - CPF (Favorecido)</t>
  </si>
  <si>
    <t>Fonte</t>
  </si>
  <si>
    <t>Contratação de empresa de motoboy para serviços de entrega e retirada de documentos.Contratação de empresa de motoboy para serviços de entrega e retirada de documentos.</t>
  </si>
  <si>
    <t>Loggi Tecnologia LTDA</t>
  </si>
  <si>
    <t>18.277.493/0001-77</t>
  </si>
  <si>
    <t>ISSQN referente a nota fiscal 2024/13 -   Dolabella Advocacia e Consultoria</t>
  </si>
  <si>
    <t>Prefeitura de Belo Horizonte</t>
  </si>
  <si>
    <t>18.715.383/0001-40</t>
  </si>
  <si>
    <t>Serviços juridicos</t>
  </si>
  <si>
    <t xml:space="preserve"> Dolabella Advocacia e Consultoria</t>
  </si>
  <si>
    <t>08.215.660/0001-00</t>
  </si>
  <si>
    <t xml:space="preserve">Serviços Contábeis </t>
  </si>
  <si>
    <t>Krypton Serviços Contábeis S.S</t>
  </si>
  <si>
    <t>42.784.421/0001-09</t>
  </si>
  <si>
    <t xml:space="preserve">Consumo de energia elétrica </t>
  </si>
  <si>
    <t>Cemig Distribuição S.A</t>
  </si>
  <si>
    <t>06.981.180/0001-16</t>
  </si>
  <si>
    <t>Internet para sede da Appa referente ao mês 12/2023</t>
  </si>
  <si>
    <t>Telefônica Brasil S.A</t>
  </si>
  <si>
    <t>02.558.157/0001-62</t>
  </si>
  <si>
    <t>Telefone móvel para os funcionários a serviço do Contrato de Gestão</t>
  </si>
  <si>
    <t>TIM S.A</t>
  </si>
  <si>
    <t>02.421.421/0020-84</t>
  </si>
  <si>
    <t>IR retido em folha do mês 11/2023</t>
  </si>
  <si>
    <t>Receita Federal</t>
  </si>
  <si>
    <t>00.394.460/0058-87</t>
  </si>
  <si>
    <t>IR retido em folha do mês 12/2023</t>
  </si>
  <si>
    <t>INSS retido em folha do mês 12/2023</t>
  </si>
  <si>
    <t>17.448.333/0001-80</t>
  </si>
  <si>
    <t>Unimed Belo Horizonte</t>
  </si>
  <si>
    <t>16.513.178/0001-76</t>
  </si>
  <si>
    <t>Salário do mês 03/2024</t>
  </si>
  <si>
    <t>Aquisição de sistema de ponto para utilização pelos colaboradores.</t>
  </si>
  <si>
    <t>Automatizações Século XXl Tratamento de Dados Ltda</t>
  </si>
  <si>
    <t>20.617.386/0001-92</t>
  </si>
  <si>
    <t>Seguro de vida dos funcionários alocados no CG</t>
  </si>
  <si>
    <t>Metropolitan Life Seguros e Previdência Privada S.A</t>
  </si>
  <si>
    <t>02.102.498/0001-29</t>
  </si>
  <si>
    <t>IR  referente a nota fiscal 2023/26066 - Ocupacional - Medicina Do Trabalho Ltda</t>
  </si>
  <si>
    <t xml:space="preserve"> 00.394.460/0058-87</t>
  </si>
  <si>
    <t>PCC referente a nota fiscal 2023/26066 - Ocupacional - Medicina Do Trabalho Ltda</t>
  </si>
  <si>
    <t>PCC referente a nota fiscal 2023/26070 - Ocupacional - Medicina Do Trabalho Ltda</t>
  </si>
  <si>
    <t>Direito de Exibição do filme O HOMEM DO PAU BRASIL, dirigido por Joaquim Pedro de Andrade (BRA, 1981).O filme integra a programação da mostra Exagerados, e será exibido, durante a mostra entre os dias 09 e 29 de setembro de 2021 de forma presencial no Cine Humberto Mauro e também na plataforma virtual CineHumbertoMauroMais.com.</t>
  </si>
  <si>
    <t>Filmes Do Serro Ltda.</t>
  </si>
  <si>
    <t>33.451.113/0001-62</t>
  </si>
  <si>
    <t>Contratação de técnico de montagem/desmontagem especializada para a exposição“Acervo FCS - Cidade Imaginária", na Pequena Galeria do Palácio das Artes.O serviço será dividido em 4 diárias: 2 dias para a montagem - inicio dia 30/11/2021. 2 dias para a desmontagem - inicio 03/01/2022.</t>
  </si>
  <si>
    <t>Leo Jonas Batista Motta 08537248657</t>
  </si>
  <si>
    <t>22.593.299/0001-78</t>
  </si>
  <si>
    <t>Contratação de empresa de Telecomunicação para locação e suporte em PABX virtual utilizado pelos colaboradores da Appa em atendimento às demandas.</t>
  </si>
  <si>
    <t>Tms Telecomunicações Ltda</t>
  </si>
  <si>
    <t>00.072.675/0001-46</t>
  </si>
  <si>
    <t>Contratação de fornecedor para prestação de serviços de Analista Financeiro I da organização.</t>
  </si>
  <si>
    <t xml:space="preserve">Adriana Santana Salgado </t>
  </si>
  <si>
    <t>34.132.550/0001-86</t>
  </si>
  <si>
    <t>Contratação de fornecedor para prestação de serviços de Apoio ao Setor Financeiro da organização.</t>
  </si>
  <si>
    <t>Maria Luíza Luz Alves Mendonça</t>
  </si>
  <si>
    <t>40.274.941/0001-38</t>
  </si>
  <si>
    <t>Serviços de clipping de mídia impressa, online e relatório de mídia, com textos, gráficos, planilhas e destaques.</t>
  </si>
  <si>
    <t>Oliveira Andrade Serviços de monitoramento de informações LTDA</t>
  </si>
  <si>
    <t>07.290.137/0001-77</t>
  </si>
  <si>
    <t>ISSQN referente a nota fiscal 29 - Ligia Amadio Consultoria Musical - Me</t>
  </si>
  <si>
    <t>ISSQN referente a nota fiscal 2024/167 -  F6 Sistemas de Informática Ltda</t>
  </si>
  <si>
    <t xml:space="preserve">Contratação de empresa especializada para prestação de serviço de TV CORPORATIVA / MURAL ELETRÔNICO. </t>
  </si>
  <si>
    <t>F6 Sistemas de Informática Ltda</t>
  </si>
  <si>
    <t>07.029.586/0001-66</t>
  </si>
  <si>
    <t>PCC referente a nota fiscal 2023/53127- TOTVS S.A</t>
  </si>
  <si>
    <t>ISSQN referente a nota fiscal 2024/11 - Elisete Gomes Joaquim de Oliveira - ME</t>
  </si>
  <si>
    <t>Aluguel de partitura junto a Academia Brasileira de Música - Villa Lobos Bachianas Brasileiras nº4, Choros nº 10 e Francisco Mignone Maracatu Chico Rei - maestro e orquestra.</t>
  </si>
  <si>
    <t>Academia Brasileira de Musica</t>
  </si>
  <si>
    <t>29.509.130/0001-36</t>
  </si>
  <si>
    <t>ISSQN referente ao nota fiscal 2024/1 - Marísia do Prado 47395958691-ME</t>
  </si>
  <si>
    <t>ISSQN referente a nota fiscal  2024/2 - Marísia do Prado 47395958691-ME</t>
  </si>
  <si>
    <t xml:space="preserve">Contratação de sistema de administração escolar a ser usado na secretaria acadêmica do Cefart, compreendendo suporte ao sistema Giz, hospedagem em nuvem, licença de uso do Moodle e suporte a portais </t>
  </si>
  <si>
    <t>ACTIVESOFT TECNOLOGIA E
SERVICOS LTDA</t>
  </si>
  <si>
    <t>39.925.966/0001-75</t>
  </si>
  <si>
    <t>Contratação de um profissional para apoio administrativo na equipe APPA/Diart. Esse apoio se dará no acompanhamento e execução de mapas de custos e abertura de processos no sistema APPA, bem como atividades de apoio ao gerente de projetos.</t>
  </si>
  <si>
    <t>Ettiene Matos Amaral Costa</t>
  </si>
  <si>
    <t>48.122.829/0001-93</t>
  </si>
  <si>
    <t>Digitação, preenchimento de planilhas, lançamento de processos, elaboração de relatórios, acompanhamento administrativo e apoio às atividades da equipe APPA/DIPRO. Parcela 09/09.</t>
  </si>
  <si>
    <t>Mariana Parreiras</t>
  </si>
  <si>
    <t>39.623.753/0001-99</t>
  </si>
  <si>
    <t>Contratação de um profissional para apoiar com compras a equipe APPA/DIPRO. Esse apoio se dará na elaboração dos processos de compras, cadastro de novos fornecedores, cotações, solicitação de documentação.</t>
  </si>
  <si>
    <t>Marcela de Oliveira Rodrigues</t>
  </si>
  <si>
    <t>42.225.713/0001-01</t>
  </si>
  <si>
    <t>Contratação de um profissional para apoio administrativo na equipe de Comunicação da APPA. Esse apoio se dará no acompanhamento e execução de mapas de custos e abertura de processos no sistema APPA, bem como atividades de apoio ao setor,.</t>
  </si>
  <si>
    <t>Queila Sabina Benfica 05787809688</t>
  </si>
  <si>
    <t>18.347.921/0001-90</t>
  </si>
  <si>
    <t>Contratação de um profissional para apoiar com compras a equipe APPA/Diart. Esse apoio se dará na elaboração dos processos de compras, cadastro de novos fornecedores, cotações, solicitação de documentação.</t>
  </si>
  <si>
    <t>Geiziane Fernandes da Rocha</t>
  </si>
  <si>
    <t>50.198.885/0001-53</t>
  </si>
  <si>
    <t>Locação de imóvel para a sede administrativa da Appa.</t>
  </si>
  <si>
    <t>Atlântica Negócios Imobiliários Eireli</t>
  </si>
  <si>
    <t>20.446.217/0001-37</t>
  </si>
  <si>
    <t xml:space="preserve">Condominio do imovel da sede da Appa </t>
  </si>
  <si>
    <t>Condomínio do Edifício Comercial David Malamud</t>
  </si>
  <si>
    <t>34.484.109/0001-63</t>
  </si>
  <si>
    <t>Renovação anual de pacote de hospedagem de domínio appa.art.br, incluindo (serviços ilimitados, dominíos adicionais ilimitados, 10 bases de dados MySQL, 3 bases de dados, PostgreSQL, 25 caixas postais (10GB/caixa) e espaço em disco ilimitado. Contratação de 250 mil mensagens por mês.</t>
  </si>
  <si>
    <t>Locaweb Serviços De Internet S/A</t>
  </si>
  <si>
    <t>02.351.877/0001-52</t>
  </si>
  <si>
    <t>INSS e INSS Patronal  referente ao RPA 2780 - Bárbara Rodrigues de Morais</t>
  </si>
  <si>
    <t>ISSQN   referente ao RPA 2893 - Bárbara Rodrigues de Morais</t>
  </si>
  <si>
    <t>INSS e INSS Patronal  referente ao RPA 2893 - Bárbara Rodrigues de Morais</t>
  </si>
  <si>
    <t>Contratação de profissional para produção de conteúdo audiovisual, cobertura de eventos, planejamento de mídias sociais, criação de pautas e redação publicitária, para a Fundação Clóvis Salgado com foco no Palácio da Liberdade.</t>
  </si>
  <si>
    <t>Bárbara Rodrigues de Morais</t>
  </si>
  <si>
    <t>120.276.726-56</t>
  </si>
  <si>
    <t>IR referente ao RPA 2851 - Sammya Nicolle da Cruz Dias</t>
  </si>
  <si>
    <t>INSS e INSS Patronal referente ao RPA 2851 - Sammya Nicolle da Cruz Dias</t>
  </si>
  <si>
    <t>ISSQN referente ao RPA 2894- Sammya Nicolle da Cruz Dias</t>
  </si>
  <si>
    <t>IR referente ao RPA 2894 - Sammya Nicolle da Cruz Dias</t>
  </si>
  <si>
    <t>INSS e INSS Patronal referente ao RPA 2894 - Sammya Nicolle da Cruz Dias</t>
  </si>
  <si>
    <t xml:space="preserve">Contratação de um profissional para apoio administrativo na equipe APPA/Cefart. </t>
  </si>
  <si>
    <t>Daniela Cristina Alves Da Costa</t>
  </si>
  <si>
    <t>51.535.691/0001-69</t>
  </si>
  <si>
    <t>ISSQN referente a nota fiscal 2024/1 - BD Serviços e consultoria LTDA</t>
  </si>
  <si>
    <t>Contratação de fornecedor para prestação de serviços de Analista de Processos da organização.</t>
  </si>
  <si>
    <t>BD Serviços e consultoria LTDA</t>
  </si>
  <si>
    <t>34.271.279/0001-60</t>
  </si>
  <si>
    <t>INSS referente a nota fiscal 2023/160-  Unicusto Limpeza Em Eventos Ltda</t>
  </si>
  <si>
    <t>ISSQN referente a nota fiscal 2024/1-  Unicusto Limpeza Em Eventos Ltda</t>
  </si>
  <si>
    <t>INSS referente a nota fiscal 2024/1-  Unicusto Limpeza Em Eventos Ltda</t>
  </si>
  <si>
    <t>ISSQN referente a nota fiscal 2024/1 - F&amp;R Libras, comunicação e acessibilidade LTDA</t>
  </si>
  <si>
    <t>ISSQN referente a  nota fiscal 2024/1 - Mylene Youssef A Vieira - Producoes E Eventos</t>
  </si>
  <si>
    <t>Contratação de suporte para ferramentas e aplicações do Google Workspace.</t>
  </si>
  <si>
    <t>QI Network Soluções Tecnológicas LTDA</t>
  </si>
  <si>
    <t>08.314.044/0001-06</t>
  </si>
  <si>
    <t>INSS referente a nota fiscal 2023/264 - Acadia Serviços Ltda</t>
  </si>
  <si>
    <t>PCC referente a nota fiscal 2023/264 - Acadia Serviços Ltda</t>
  </si>
  <si>
    <t>ISSQN referente a nota fiscal 2024/1 - Acadia Serviços Ltda</t>
  </si>
  <si>
    <t>INSS referente a nota fiscal 2024/1 - Acadia Serviços Ltda</t>
  </si>
  <si>
    <t>IR referente a nota fiscal 2024/1 - Acadia Serviços Ltda</t>
  </si>
  <si>
    <t>PCCreferente a nota fiscal 2024/1 - Acadia Serviços Ltda</t>
  </si>
  <si>
    <t>Contratação de um profissional para atuar como Apoio de Compras a equipe APPA/Cefart.</t>
  </si>
  <si>
    <t>Danilo Henrique Mendes da Cunha</t>
  </si>
  <si>
    <t>51.897.025/0001-70</t>
  </si>
  <si>
    <t>Internet para o educativo do Palacio da Liberdade -  referente ao mês 12/2023</t>
  </si>
  <si>
    <t>Contratação de auditoria externa independente para exercício 2023, em especial para as contas do Contrato de Gestão.</t>
  </si>
  <si>
    <t xml:space="preserve">Orplan Auditores Independentes </t>
  </si>
  <si>
    <t>17.171.307/0001-58</t>
  </si>
  <si>
    <t>Aquisição de plano de internet fixa para o espaço CTPF Andradas.Com o retorno das atividades presenciais e as ações de catalogação, faz-se necessária a instalação de uma internet no CTPF Andradas.</t>
  </si>
  <si>
    <t>Claro S.A</t>
  </si>
  <si>
    <t>66.970.229/0021-00</t>
  </si>
  <si>
    <t>ISSQN referente a nota fiscal 2024/1 - Mineiridade - Projetos Sociais e Gestão de Serviços Ltda</t>
  </si>
  <si>
    <t xml:space="preserve">INSS e INSS Patronal referetnte ao RPA 2816 Izabela da Silva Moreira </t>
  </si>
  <si>
    <t xml:space="preserve">ISSQN referetnte ao RPA 2895 Izabela da Silva Moreira </t>
  </si>
  <si>
    <t xml:space="preserve">INSS e INSS Patronal referetnte ao RPA 2895  Izabela da Silva Moreira </t>
  </si>
  <si>
    <t>Facebook serviços online do brasil Ltda</t>
  </si>
  <si>
    <t>13.347.016/0001-17</t>
  </si>
  <si>
    <t>Contratação de quatro diárias de laudista profissional, prestação de serviço no Palácio das Artes, para conferências de laudo técnico das obras da artista Vânia Mignone vindas de São Paulo</t>
  </si>
  <si>
    <t>Katia de Salvo Oliveira</t>
  </si>
  <si>
    <t>12.985.415/0001-40</t>
  </si>
  <si>
    <t>IR referente ao recibo de pagamento autoral de Marcio Hilton Fragoso Borges</t>
  </si>
  <si>
    <t xml:space="preserve">IR referente ao recibo de Claudia Regina Prates Cimbleris </t>
  </si>
  <si>
    <t>Contratação de empresa para desenvolvimento de melhorias, dando assim, continuidade a evolução tecnológica do sistema e ferramentas responsivas para gestão dos processos.</t>
  </si>
  <si>
    <t>MCR Computadores e Rede LTDA</t>
  </si>
  <si>
    <t>03.594.723/0001-54</t>
  </si>
  <si>
    <t xml:space="preserve">ISSQN referente a nota fiscal 2024/12- Flag Impressão Digital Ltda </t>
  </si>
  <si>
    <t>IR  referente ao RPA 2857 - Ana Virgínia Guimarães Álvares</t>
  </si>
  <si>
    <t>INSS e INSS Patronal referente ao RPA 2857 - Ana Virgínia Guimarães Álvares</t>
  </si>
  <si>
    <t>INSS referente a nota fiscal 2023/25 - Dodda Engenharia Ltda</t>
  </si>
  <si>
    <t>ISSQN referente a nota fiscal 2024/1 - Dodda Engenharia Ltda</t>
  </si>
  <si>
    <t>INSS referente a nota fiscal 2024/1 - Dodda Engenharia Ltda</t>
  </si>
  <si>
    <t>Contratação de empresa para reforma da sala de dança do Cefart - Fundação Clóvis Salgado</t>
  </si>
  <si>
    <t>Dodda Engenharia Ltda</t>
  </si>
  <si>
    <t>47.099.786/0001-01</t>
  </si>
  <si>
    <t>INSS e INSS Patronal referente ao RPA 2858 - Rafaela Emilie Duarte Fonsec</t>
  </si>
  <si>
    <t xml:space="preserve">INSS e INSS Patronal referente ao RPA 2882 - Danilo Baptista da Cruz </t>
  </si>
  <si>
    <t>ISSQN referente a nota fiscal 2024/2 - Atm Centro Cultural De Danca LTDA</t>
  </si>
  <si>
    <t>INSS referente a nota fiscal 2023/157 - Unicusto Limpeza Em Eventos Ltda</t>
  </si>
  <si>
    <t>Compra de materiais de consumo para a realização do espetáculo turma manhã da escola de Teatro do CEFART. 02 carcaça de refletor Pin Beam.</t>
  </si>
  <si>
    <t>Acropoluz Comercial Ltda</t>
  </si>
  <si>
    <t>13.450.692/0001-11</t>
  </si>
  <si>
    <t xml:space="preserve">﻿Contratação de debatedor para após sessão, filme ''Golpe Dos Eternos Desconhecidos '' (Audace Colpo Dei Soliti Ignoti, Nanni Loy, Itália, 1959), </t>
  </si>
  <si>
    <t>Luís Felipe Duarte Flores</t>
  </si>
  <si>
    <t>50.135.880/0001-81</t>
  </si>
  <si>
    <t>Adesivo digital para plotagem, instalação e retirada em três paredes.</t>
  </si>
  <si>
    <t>Flag Impressão Digital Ltda</t>
  </si>
  <si>
    <t>10.356.504/0001-00</t>
  </si>
  <si>
    <t>Equipe especializada de montagem e desmonagem das obras da exposição "É Noite de Natal!"</t>
  </si>
  <si>
    <t>Sérgio Arruda Felício</t>
  </si>
  <si>
    <t>33.339.017/0001-27</t>
  </si>
  <si>
    <t>INSS e INSS Patronal  referente ao RPA 2852 - Guilherme Macedo de Menezes</t>
  </si>
  <si>
    <t>ISSQN referente a nota fiscal 2024/7 - GY4 Tecnologia e Segurança Eletronica LTDA</t>
  </si>
  <si>
    <t>Instalação de um CFTV mais moderno para a Fundação Clóvis Salgado, com o intuido de manter a propriedade física do espaço e esse modelo de circuito se mostra ser um dos meios mais eficazes para garantir a proteção do patrimônio público.</t>
  </si>
  <si>
    <t>GY4 Tecnologia e Segurança Eletronica LTDA</t>
  </si>
  <si>
    <t>07.813.536/0001-75</t>
  </si>
  <si>
    <t>Contratação de fornecedor para alimentação da equipe e músicos para o Espetáculo Novas Esquinas. (30 almoços e 171 Kits Lanche)</t>
  </si>
  <si>
    <t>HR - Lanches Promocoes e eventos LTDA</t>
  </si>
  <si>
    <t>09.565.838/0001-05</t>
  </si>
  <si>
    <t>INSS e INSS Patronal referente ao RPA 2885 - Adriana Torres Ferreira</t>
  </si>
  <si>
    <t>Contratação de buffet para montagem e desmontagem de camarim.</t>
  </si>
  <si>
    <t>Compra de materiais de limpeza,necessários para o bom funcionamento e manutenção do Palácio da Liberdade.</t>
  </si>
  <si>
    <t>M&amp;M Suprimento para informática LTDA</t>
  </si>
  <si>
    <t>08.608.007/0001-00</t>
  </si>
  <si>
    <t>Contratação de fornecedor para a criação de website institucional para a Fundação Clóvis Salgado, considerando a hospedagem em servidor, gestão de conteúdo e três anos de suporte/manutenção.</t>
  </si>
  <si>
    <t xml:space="preserve">IR referente as férias de Simone Poliana de Jeses Martins e Silva  </t>
  </si>
  <si>
    <t>Serviço de montagem especializada para a exposição de formatura dos alunos, total de seis diárias, sendo necessário dois montadores para dois dias de montagem e um dia de desmontagem, ambas as datas a serem agendadas direto com o fornecedor contratado, pela equipe da Gerencia de Artes Visuais da Fundação Clóvis Salgado.</t>
  </si>
  <si>
    <t>Aquisição de Pochetes porta garrafas para os mediadores que atuam nas exposições dentro das galerias durante um torno de 6 horas precisam utilizar suas garrafas com água.</t>
  </si>
  <si>
    <t>Hidrolight do Brasil S.A</t>
  </si>
  <si>
    <t>08.762.826/0001-08</t>
  </si>
  <si>
    <t>Alimentação da equipe e alunos durante a temporada do Espetáculo de Formatura da Escola de Dança. (7 almoços e 90 lanches)</t>
  </si>
  <si>
    <t>Contratação de serviço para alimentação da equipe e alunos no Recital de Formatura dos alunos da Escola de Música. Lanche para 12 pessoas por dia, nos dias 14 e 15 de dezembro.</t>
  </si>
  <si>
    <t>Transporte e posicionamento das obras que integram a exposição de esculturas do artista Giovani Fantauzzi, na Galeria Aberta Amilcar de Castro.</t>
  </si>
  <si>
    <t>Messi Tubos e Conexões Ltda</t>
  </si>
  <si>
    <t>00.818.991/0001-14</t>
  </si>
  <si>
    <t>Aquisição de 126 metros (9 rolos de 14,00m) de faixa de linóleo.Compra necessária para o evento Espetáculo Mudas, no Palácio da Liberdade.</t>
  </si>
  <si>
    <t>Slow Coffee Brasil e Pfd Ltda</t>
  </si>
  <si>
    <t>08.639.849/0001-11</t>
  </si>
  <si>
    <t>Impressão de 10 exemplares do Folheto de Programação / Cartaz dobrável, para substituição dos folhetos que serão encaminhados para prestação de contas.</t>
  </si>
  <si>
    <t>Artes Gráficas Formato LTDA</t>
  </si>
  <si>
    <t>42.914.408/0001-19</t>
  </si>
  <si>
    <t>Contratação de profissional de conservação e restauro para higienização do acervo e confecção de laudos técnicos para atestar as condições do acervo que estará na exposição "Sou aquilo que se vê". Previstas 5 diárias no processo de desmontagem da exposição</t>
  </si>
  <si>
    <t xml:space="preserve">Hudson Diniz Pereira Marques </t>
  </si>
  <si>
    <t>22.975.881/0001-07</t>
  </si>
  <si>
    <t>IR redito férias Música Cantora - Mariana Corrêa de Oliveira</t>
  </si>
  <si>
    <t>Transporte e embalagem do acervo da Fundação Clóvis Salgado utilizados para o encerramento da exposição "Sou aquilo que se vê" que acontece na CâmeraSete.</t>
  </si>
  <si>
    <t>Patrick Hermany Ferreira Souza 06224225613</t>
  </si>
  <si>
    <t>13.794.450/0001-45</t>
  </si>
  <si>
    <t>Material de limpeza para sede da Appa</t>
  </si>
  <si>
    <t>Arte Group LTDA</t>
  </si>
  <si>
    <t>03.922.845/0001-22</t>
  </si>
  <si>
    <t>IR redito férias Superintendente de Auditoria - Agostinho Neves</t>
  </si>
  <si>
    <t xml:space="preserve">IR redito Férias da Gerente de Projetos - Erika </t>
  </si>
  <si>
    <t xml:space="preserve">IR redito férias Música Instrumentista - Hozana Martins de Barros Santos </t>
  </si>
  <si>
    <t xml:space="preserve">IR retido Férias  Bailarina - Gutielle Ribeiro Costa </t>
  </si>
  <si>
    <t>IR redito férias Música Instrumentista - Fellip Matheus dos Santos Lopes</t>
  </si>
  <si>
    <t xml:space="preserve">IR redito férias Música Cantor - Cristiano Gomes da Rocha  </t>
  </si>
  <si>
    <t>IR redito férias Música Cantor - Elias Magalhães Moreira</t>
  </si>
  <si>
    <t>IR retido Férias  Bailarino - Cristhyan Barbosa</t>
  </si>
  <si>
    <t xml:space="preserve">IR redito Férias  Regente Assistente- Augusto Mário Goulart Pimenta </t>
  </si>
  <si>
    <t xml:space="preserve">IR retido Férias Músico - Ariadna Fernandes </t>
  </si>
  <si>
    <t xml:space="preserve">IR retido Férias Músico Cantora - Andréia Aparecida  de Paula </t>
  </si>
  <si>
    <t>IR retido Féiras Bailarina - Anahí Poty Corteletti Jimenez</t>
  </si>
  <si>
    <t xml:space="preserve">IR retido Férias Músico Instrumentista - Aldo César da Silva </t>
  </si>
  <si>
    <t>IR retido Féiras Bailarino - Pablo Garcia do Carmo</t>
  </si>
  <si>
    <t xml:space="preserve">IR retido Férias Músico Cantora - Maria da Penha Vasconcelos Batista Sabeti </t>
  </si>
  <si>
    <t>IR retido Féiras Bailarina - Maíra Campos de Freitas Lucas</t>
  </si>
  <si>
    <t>IR retido Féiras Bailarina - Ludmilla Ferrara Moraes</t>
  </si>
  <si>
    <t>IR retido Férias Músico Instrumentista - Leise Rodrigues Toledo Renhe</t>
  </si>
  <si>
    <t>IR retido Férias Músico Instrumentista - Leonardo Brasilino</t>
  </si>
  <si>
    <t>IR Retido Férias  Músico Instrumentista -Isadora de Souza</t>
  </si>
  <si>
    <t xml:space="preserve">IR retido Férias Músico Instrumentista - Leandro Lino da Cunha </t>
  </si>
  <si>
    <t>IR retido Féiras Bailarina -Isadora Franca Franco Brandão</t>
  </si>
  <si>
    <t>IR retido Férias Músico Cantor - Thiago Roussin Borges</t>
  </si>
  <si>
    <t>IR retido Férias Músico Instrumentista - Vitor Dutra Oliveira</t>
  </si>
  <si>
    <t xml:space="preserve">IR retiido Férias Músico Cantora - Sônia Aparecida da Conceição </t>
  </si>
  <si>
    <t xml:space="preserve">IR retido Férias  Músico Cantor - Silvia Maurício De Souza Campos Neves </t>
  </si>
  <si>
    <t>IR retido Férias Músico Instrumentista - Rosana Guedes de Oliveira Carneiro</t>
  </si>
  <si>
    <t>IR retido Férias Músico Cantora - Sarah Reis Campos Moreira</t>
  </si>
  <si>
    <t>IR retido Férias  Arquivista - Robert Avelino Camilo</t>
  </si>
  <si>
    <t>IR retido Férias Bailarino - Renato Augusto Silva</t>
  </si>
  <si>
    <t>IR retido Férias  Músico Instrumentista  - Renzo Albierre da Costa</t>
  </si>
  <si>
    <t>IR retido Férias  Músico Cantor - Pedro Lucas</t>
  </si>
  <si>
    <t xml:space="preserve">IR retido Férias Músico  - Rafael Ribeiro </t>
  </si>
  <si>
    <t xml:space="preserve">IR retido Férias  Pianista - Frederico Carlos Natalino </t>
  </si>
  <si>
    <t xml:space="preserve">IR retido Férias Músico Instrumentista -  Patrick Messias Silva  </t>
  </si>
  <si>
    <t>IR retido Férias Músico Instrumentista - Ravel Munaier Lanza Conceição</t>
  </si>
  <si>
    <t xml:space="preserve">IR retido Férias Músico Instrumentista  - Igor de Lima Pereira </t>
  </si>
  <si>
    <t>IR retido Férias Músico Instrumentista - Alef Caetano</t>
  </si>
  <si>
    <t>IR retido Férias  Bailarina - Eliatrice Gischewski Souza</t>
  </si>
  <si>
    <t xml:space="preserve">IR retido Férias Músico Instrumentista - André Lodi </t>
  </si>
  <si>
    <t>Postagem correio (Sedex convencional com aviso de recebimento) referente encaminhamento de Recibo de Mecenato para patrocinador de Projeto de Lei de Incetivo à Cultura vinculado ao Contrato de Gestão - Plano Anual 2024.</t>
  </si>
  <si>
    <t>34.028.316/5965-10</t>
  </si>
  <si>
    <t>Confecção de 2 unidades adesivo aplicado no imantado 50 x 40 cm (não haverá visitação) e 1 unidade de adesivo aplicado em PVC (guarda-volume)</t>
  </si>
  <si>
    <t>Digitação e preenchimento de processos em apoio administrativo das compras e contratações, análise de propostas, garantia de conformidade com o Regulamento de Compras e Contratações, acompanhamento e orientação dos demais apoiadores do setor.</t>
  </si>
  <si>
    <t>Gilney Guedes da Silva</t>
  </si>
  <si>
    <t>47.472.596/0001-96</t>
  </si>
  <si>
    <t xml:space="preserve">Associação Pró-Cultura e Promoção das Artes (Conta Reserva CG 05/2019) </t>
  </si>
  <si>
    <t>70.945.209/0001-03</t>
  </si>
  <si>
    <t>Contratação de ferramenta servidor de nuvem - Google Cloud. - mês de dezembro/2023.</t>
  </si>
  <si>
    <t>25.012.398/0001-07</t>
  </si>
  <si>
    <t>Aquisição de materiais complementares para a instalação de CFTV na Fundação Clóvis Salgado</t>
  </si>
  <si>
    <t>Loja Elétrica Ltda</t>
  </si>
  <si>
    <t>17.155.342/0010-74</t>
  </si>
  <si>
    <t>Necessário a compra de equipamentos de iluminação para manutenção do GTPA, essenciais a operacionalização da programação da FCS.</t>
  </si>
  <si>
    <t>R2LUZ Comercio de Iluminacao e servicos LTDA</t>
  </si>
  <si>
    <t>13.119.440/0001-04</t>
  </si>
  <si>
    <t>Contratação de empresa especializa em manutenção de sistema para correção de erros e segurança do ambiente do sistema</t>
  </si>
  <si>
    <t>Coontratação de empressa para suporte e manutenção dos equipamentos, rede e servidor da APPA.</t>
  </si>
  <si>
    <t>GE Duarte LTDA</t>
  </si>
  <si>
    <t>23.446.767/0001-44</t>
  </si>
  <si>
    <t>Locação de equipamentos para suprir eventuais necessidades de dispositivos para atender as demandas internas da APPA</t>
  </si>
  <si>
    <t>BH Notebooks LTDA</t>
  </si>
  <si>
    <t>13.254.493/0001-38</t>
  </si>
  <si>
    <t>Locação de dois dispositvos de impressão e digitalização para atender as demandas de colaboradores a serviço da Appa.</t>
  </si>
  <si>
    <t>UP Print comércio e locação de Equipamentos LTDA</t>
  </si>
  <si>
    <t>26.433.663/0001-03</t>
  </si>
  <si>
    <t>Ligia Amadio Consultoria Musical - Me</t>
  </si>
  <si>
    <t>23.140.815/0001-71</t>
  </si>
  <si>
    <t xml:space="preserve">Contratação de profissional para preparação de documentos e serviços especializados de apoio administrativo, digitação de textos, apoio à secretaria do CLMG, </t>
  </si>
  <si>
    <t>Luan de Souza Nicacio</t>
  </si>
  <si>
    <t>53.325.543/0001-45</t>
  </si>
  <si>
    <t>02 caixas organizadora de 26 litros e 01 livro de protocolo pequeno.</t>
  </si>
  <si>
    <t>Lelu Livraria, Papelaria &amp; Uniformes Ltda</t>
  </si>
  <si>
    <t>45.186.247/0001-82</t>
  </si>
  <si>
    <t xml:space="preserve">Serviço de  desmontagem especializada em obra de arte para desmontagem das obras do acervo da Fundação Clóvis Salgado, </t>
  </si>
  <si>
    <t>Instalação de vitrine padrão do Cine Humberto Mauro.</t>
  </si>
  <si>
    <t>Instalação de placão individual.</t>
  </si>
  <si>
    <t>INSS e INSS Patronal  referente ao RPA 2941 - Marluce Aparecida Barros</t>
  </si>
  <si>
    <t>Ângela Peres de Oliveira</t>
  </si>
  <si>
    <t>118.436.746-96</t>
  </si>
  <si>
    <t>Locação de equipamentos para limpeza geral da Fundação Clóvis Salgado para receber a programação do ano de 2024.</t>
  </si>
  <si>
    <t>Locadora De Equipamentos Para Limpeza Multiclean Ltda</t>
  </si>
  <si>
    <t>01.999.084/0001-81</t>
  </si>
  <si>
    <t>Alec Mizote Garcia</t>
  </si>
  <si>
    <t>465.040.898-92</t>
  </si>
  <si>
    <t>Sophia Esmeralda Brunetto Borges</t>
  </si>
  <si>
    <t>053.721.091-14</t>
  </si>
  <si>
    <t>Prestação dos serviços de Produção em Artes Visuais.</t>
  </si>
  <si>
    <t>Bárbara Grillo Martins</t>
  </si>
  <si>
    <t>117.104.806-88</t>
  </si>
  <si>
    <t>Graziele Aparecida Ltda</t>
  </si>
  <si>
    <t>51.550.970/0001-00</t>
  </si>
  <si>
    <t>Hanna Mussi Dias</t>
  </si>
  <si>
    <t>IR retido férias do Diretor Financeiro - Guilherme Domingos</t>
  </si>
  <si>
    <t xml:space="preserve">IR retido férias do Músico Cantora - Indaiara Silva Dos Santos Patrocínio </t>
  </si>
  <si>
    <t>IR retido férias da Coordenadora de Comunicação - Raquel Dornelas da Costa Silva</t>
  </si>
  <si>
    <t>ISSQN referente a nota fiscal 2023/27 - Cenário Oscar</t>
  </si>
  <si>
    <t>ISSQN referente a nota fiscal 2023/44 - Pira Arte e Cultura Ltda</t>
  </si>
  <si>
    <t>Contratação de produtor executivo para auxiliar a curadoria na pesquisa, levantamento de acervo, logística, produção da exposição, levantamento de custos e demandas do projeto, entre os meses de novembro de 2023 a fevereiro 2024.</t>
  </si>
  <si>
    <t>Pira Arte e Cultura Ltda</t>
  </si>
  <si>
    <t>26.462.370/0001-34</t>
  </si>
  <si>
    <t>Contratação de profissional designer, responsável pelas atividades de criação e aplicação da identidade visual, realização da pesquisa curatorial, criação do projeto expográfico de ocupação da exposição e seus desdobramentos compreendendo peças de divulgação web, ocupação da fachada do Palácio das Artes e diagramação de textos.</t>
  </si>
  <si>
    <t>Paulo Schmidt Design Gráfico Ltda</t>
  </si>
  <si>
    <t>04.997.964/0001-07</t>
  </si>
  <si>
    <t>ISSQN referente a nota fiscal 2023/14 - Medianera Cultura e Arte Ltda</t>
  </si>
  <si>
    <t>Operação do setor de projetos, tramitação de processos e acompanhamento da execução.</t>
  </si>
  <si>
    <t>Medianera Cultura e Arte Ltda</t>
  </si>
  <si>
    <t>18.959.836/0001-83</t>
  </si>
  <si>
    <t>Prestação de serviços de digitação para Apoio no Acompanhamento dos Projetos.</t>
  </si>
  <si>
    <t>Ana Cristina Pereira Lima</t>
  </si>
  <si>
    <t>50.212.441/0001-25</t>
  </si>
  <si>
    <t>Contratação de profissional independente para apoio nas atividades de gestão de tecnologia de informação interna da Appa - Hardware e Software.</t>
  </si>
  <si>
    <t>40.214.619/0001-13</t>
  </si>
  <si>
    <t>Contratação de editor de vídeo para realizar a produção e edição de conteúdos audiovisuais, criação de trilhas, diálogos, imagens, animações, efeitos e demais elementos/recursos necessários, entre outras atividades correlatas.</t>
  </si>
  <si>
    <t>Anelise Rodrigues Pepe 45591519890</t>
  </si>
  <si>
    <t>43.857.862/0001-48</t>
  </si>
  <si>
    <t>Contratação de empresa ou profissional habilitado para desenvolver atividades no setor de Contratos.</t>
  </si>
  <si>
    <t>Sinara Araújo Costa Sociedade Individual de Advocacia</t>
  </si>
  <si>
    <t>41.308.133/0001-07</t>
  </si>
  <si>
    <t>ISSQN referente a nota fiscal 2023/99 - Arco Cultural LTDA</t>
  </si>
  <si>
    <t>Coordenação das atividades de gestão de pessoas, processos inerentes ao acompanhamento e desenvolvimentos dos colaboradores da organização.  Parcela 09/09</t>
  </si>
  <si>
    <t>Arco Cultural Ltda</t>
  </si>
  <si>
    <t>13.711.589/0001-88</t>
  </si>
  <si>
    <t>ISSQN referente ao RPA 2809- William da Silva Augusto</t>
  </si>
  <si>
    <t>Contratação de designer gráfico para criação e desenvolvimento de peças gráficas, para atuação na divulgação das atividades da APPA no ano de 2023.</t>
  </si>
  <si>
    <t>William da Silva Augusto</t>
  </si>
  <si>
    <t>ISSQN referente ao RPA 2811 - Lucas Lemos de Godoi</t>
  </si>
  <si>
    <t>Contratação para prestação de serviços de Design Gráfico para as ações institucionais da APPA e projetos.</t>
  </si>
  <si>
    <t>Lucas Lemos de Godoi</t>
  </si>
  <si>
    <t>ISSQN referente a nota fiscal 2023/35 - Carolina Abras Maineti 07385135633 - ME</t>
  </si>
  <si>
    <t>ISSQN referente a RPA 2791 - Alexander Teixeira Souza</t>
  </si>
  <si>
    <t>Alexander Teixeira Souza</t>
  </si>
  <si>
    <t>Contratação de um profissional para apoio administrativo na equipe Gente e Gestão</t>
  </si>
  <si>
    <t>Jéssica Leonardo Alves Silva 10381420671</t>
  </si>
  <si>
    <t>45.552.834/0001-48</t>
  </si>
  <si>
    <t>Contratação de prestador de serviços para digitação, agendamento e acompanhamento das atividades do setor de Captação de Recursos.</t>
  </si>
  <si>
    <t xml:space="preserve">Mariana Simões Coelho Teixeira Rangel </t>
  </si>
  <si>
    <t>17.044.757/0001-80</t>
  </si>
  <si>
    <t>ISSQN referente a nota fiscal 2023/7 - Caxanga Produções Artísticas LTDA</t>
  </si>
  <si>
    <t>Contratação de Serviços de Gerência de Projetos Incentivados.</t>
  </si>
  <si>
    <t>Caxanga Produções Artísticas LTDA</t>
  </si>
  <si>
    <t>47.027.048/0001-57</t>
  </si>
  <si>
    <t>Contratação de apoio administrativo para digitação, preenchimento e criação de planilhas de controle para a área de TI.</t>
  </si>
  <si>
    <t>Lucas Alexandre Teixeira 13035532605</t>
  </si>
  <si>
    <t xml:space="preserve">
36.420.881/0001-47</t>
  </si>
  <si>
    <t>Contratação de profissional de Apoio de Compras</t>
  </si>
  <si>
    <t>Helaine Alves de Freitas</t>
  </si>
  <si>
    <t>14.272.167/0001-16</t>
  </si>
  <si>
    <t xml:space="preserve">ISSQN referente a nota fiscal  2023/56 - Ouvex Tecnologia para Compliance LTDA </t>
  </si>
  <si>
    <t xml:space="preserve">ISSQN referente a nota fiscal 2023/4 Comum Gestão e Produção Cultural Ltda </t>
  </si>
  <si>
    <t>Contratação de Coordenação de Projetos Incentivados</t>
  </si>
  <si>
    <t>Comum Gestão e Produção Cultural Ltda</t>
  </si>
  <si>
    <t>52.409.060/0001-66</t>
  </si>
  <si>
    <t>Contratação de fornecedor para prestação de serviços de Analista para Apoio de Compras e Contratações da organização.</t>
  </si>
  <si>
    <t>Patrícia Cláudia Pereira Lima Bernardi</t>
  </si>
  <si>
    <t>38.230.957/0001-05</t>
  </si>
  <si>
    <t>ISSQN referente a nota fiscal 2023/34 - Paulo Campos Comunicação Ltda</t>
  </si>
  <si>
    <t>Paulo Campos Comunicação Ltda</t>
  </si>
  <si>
    <t>46.401.531/0001-97</t>
  </si>
  <si>
    <t>IR referente ao RPA 2832 - Maria Rita Fonseca Lino de Souza</t>
  </si>
  <si>
    <t xml:space="preserve">Maria Rita Fonseca Lino de Souza </t>
  </si>
  <si>
    <t>Contratação de profissional para prestação de serviços de digitação e assistência em departamento de pessoal para atender as demandas do setor de Gente e Gestão.</t>
  </si>
  <si>
    <t>Justine Taina Alves Martins</t>
  </si>
  <si>
    <t>51.941.533/0001-09</t>
  </si>
  <si>
    <t>Contratação de profissional para digitação de processos, listas e dados, no apoio ao setor de processos, em atendimento às atividades da APPA.</t>
  </si>
  <si>
    <t>52.499.302/0001-50</t>
  </si>
  <si>
    <t xml:space="preserve">ISSQN referente ao RPA 2810 - Sérgio Luiz Cataldo Lima </t>
  </si>
  <si>
    <t>Contratação para prestação de serviços de Operador de Marketing Digital para ações institucionais da APPA e projetos.</t>
  </si>
  <si>
    <t xml:space="preserve">Sérgio Luiz Cataldo Lima </t>
  </si>
  <si>
    <t>Assessoria de imprensa para impulsionamento de ações da APPA e de seus parceiros</t>
  </si>
  <si>
    <t>Contratação de fornecedor para prestação de serviços de Analista de Contratos</t>
  </si>
  <si>
    <t>Ana Tereza Costa Rocha</t>
  </si>
  <si>
    <t>Contratação de um de profissional para Prestação de apoio ao setor de comunicação na pesquisa e coleta de informações da divulgação das ações realizadas pela APPA e seus parceiros, em redes sociais e sites, entre outras atividades de publicidade conexas à prestação dos serviços.</t>
  </si>
  <si>
    <t>Luiza Lisboa Malaquias</t>
  </si>
  <si>
    <t>43.051.936/0001-54</t>
  </si>
  <si>
    <t>ISSQN referente a nota fiscal 2023/18 - Hera Gestão e Produção Cultural Ltda</t>
  </si>
  <si>
    <t>Serviço de assessoria, elaboração, planejamento e produção de projetos culturais</t>
  </si>
  <si>
    <t>Hera Gestão e Produção Cultural Ltda</t>
  </si>
  <si>
    <t>46.229.685/0001-43</t>
  </si>
  <si>
    <t>Apoio administrativo para auxiliar no acompanhamento e gestão do CTPF e dar suporte a coordenação e equipe técnica.</t>
  </si>
  <si>
    <t>Janaina Mendes Rolla</t>
  </si>
  <si>
    <t>37.647.709/0001-93</t>
  </si>
  <si>
    <t>Gerenciamento Geral Financeiro, que inclui atividades de acompanhamento da rotina operacional e de obrigações acessórias, controle da execução financeira dos instrumentos de financiamento e apoio às ações estratégicas de acordo com as demandas institucionais. Parcela 09/09.</t>
  </si>
  <si>
    <t>Josie Cristina Da Silva</t>
  </si>
  <si>
    <t>43.801.578/0001-50</t>
  </si>
  <si>
    <t>Gerenciamento Geral dos Projetos, que inclui atividades de produção dos eventos, distribuição de tarefas, supervisão de fluxos de trabalho, alinhamento com parceiros, definição de escopo de projetos, prospecção de editais, acompanhamento e supervisão da execução e entregas previstas nos projetos e apoio às ações estratégicas de acordo com as demandas institucionais. Parcela 09/09.</t>
  </si>
  <si>
    <t>Analista de Contratos para acompanhamento e preenchimento de contratos com prestadores de serviços 
Parcela 02/02</t>
  </si>
  <si>
    <t>Carolina Abras Maineti 07385135633 - ME</t>
  </si>
  <si>
    <t>35.454.796/0001-37</t>
  </si>
  <si>
    <t>Contratação de profissional para prestação de serviços de Produção de programação do Cine Humberto Mauro</t>
  </si>
  <si>
    <t>Caravelas Produções Ltda</t>
  </si>
  <si>
    <t>33.306.315/0001-10</t>
  </si>
  <si>
    <t>Aquisição de trechos aéreos para Ligia Amadio, maestra da OSMG para os eventos Abertura de temporada com Toninho Geraes em 08/02, Aos Olhos de Guignard - Toninho Horta no dia 28/02 e Concerto ao Meio dia e Concerto dia Internacional da Mulher nos dias 07 e 08/03 no Grande Teatro Cemig Palácio das Artes.</t>
  </si>
  <si>
    <t>24.443.151/0001-82</t>
  </si>
  <si>
    <t>Manutenção de Plataforma/Sistema Digital envolvendo desenvolvimento, criação de layout, adaptação, atualização e manutenção constante de plataforma de exibição virtual para realização de mostras e festivais criados e/ou abrigados pelo Cine Humberto Mauro, previstos no Edital 96/2023.</t>
  </si>
  <si>
    <t>Leben 108 Produtora de Filmes Ltda</t>
  </si>
  <si>
    <t>12.709.052/0001-10</t>
  </si>
  <si>
    <t>Contratação de fornecedor que disponibilize ou atue diretamente como responsável por fornecer suporte na gestão de projetos para atendimento às demandas da Fundação Clóvis Salgado - FCS, em especial aquelas relacionadas à execução de projetos e atividades da Diretoria de Relações Institucionais - DRIN. ADITIVO</t>
  </si>
  <si>
    <t>Assessoria de Projetos, para fornecer suporte na gestão de projetos incluindo o desenvolvimento de cronogramas, acompanhamento do progresso de metas, identificação e mitigação de riscos e alocação de recursos, bem conhecimento básico da legislação.ADITIVO</t>
  </si>
  <si>
    <t>Assessoria de Comunicação  - jornalista para atender às demandas de divulgação e assessoria do Projeto da Fundação Clóvis Salgado.ADITIVO</t>
  </si>
  <si>
    <t>Lucas Henrique Gomes de Oliveira</t>
  </si>
  <si>
    <t>019.406.846-33</t>
  </si>
  <si>
    <t>Designer gráfico para atender as demandas da Fundação Clóvis Salgado no periodo de 01 a 14 de janeiro de 2024.</t>
  </si>
  <si>
    <t>Produção, captação e edição de vídeos para atender as demandas da Fundação Clóvis Salgado, no periodo de 01 a 14 de janeiro de 2024.</t>
  </si>
  <si>
    <t>149.958.117-37</t>
  </si>
  <si>
    <t>Digitador/Tráfego e Balcão: Contratação de fornecedor de serviços administrativos, apoio a comunicação e atendimento no balcão de informações na Fundação Clóvis Salgado no periodo de 01 a 14 de janeiro de 2024.</t>
  </si>
  <si>
    <t>Iury Rodrigues Roque 12337662608</t>
  </si>
  <si>
    <t xml:space="preserve">
45.582.689/0001-48</t>
  </si>
  <si>
    <t>Assessoria de Imprensa para atuação junto à Assessoria de Comunicação da Fundação Clóvis Salgado no periodo de 01 a 14 de janeiro de 2024.</t>
  </si>
  <si>
    <t>Designer gráfico para atender as demandas da Fundação Clóvis Salgado para o projeto Plano anual da Fundação Clóvis Salgado - 2023 no período de 01 a 14 de janeiro de
2024.</t>
  </si>
  <si>
    <t>Ferramenta para conversão, compressão, divisão e junção de arquivos em PDF.</t>
  </si>
  <si>
    <t>Esb66921552</t>
  </si>
  <si>
    <t>Aquisição de materiais para reforma do Estúdio A - Sala de Dança do CEFART. Materiais: 30 unidades de óleo de linhaça 900 ml.</t>
  </si>
  <si>
    <t>Ferragens Antonio Falci Ltda</t>
  </si>
  <si>
    <t>17.247.065/0001-39</t>
  </si>
  <si>
    <t>Mediação, conforme previsto no edital 69/2023. O prestador de serviços será responsável por criar conexões significativas e contextuais entre o público e o conteúdo das exposições, desempenhando outras atividades de mediação.</t>
  </si>
  <si>
    <t>Júlio de Almeida Souza</t>
  </si>
  <si>
    <t>111.590.566-09</t>
  </si>
  <si>
    <t>Mediador - serviços de Mediação para recepção do público facilitando a compreensão e a apreciação das criações das exposições dos espaços expositivos da Fundação Clóvis Salgado.</t>
  </si>
  <si>
    <t>Ana Paula Clemente de Souza</t>
  </si>
  <si>
    <t>Diogo Vieira de Melo</t>
  </si>
  <si>
    <t>014.629.566-88</t>
  </si>
  <si>
    <t>Igor Rodrigues Martins</t>
  </si>
  <si>
    <t>085.218.056-08</t>
  </si>
  <si>
    <t>Lilian Parreiras Martins</t>
  </si>
  <si>
    <t>080.638.456-50</t>
  </si>
  <si>
    <t>Maria Clara Torres Costa</t>
  </si>
  <si>
    <t>123.681.616-19</t>
  </si>
  <si>
    <t>Monica Tavares Pereira</t>
  </si>
  <si>
    <t>901.261.306-04</t>
  </si>
  <si>
    <t>Erika Santos de Souza</t>
  </si>
  <si>
    <t>145.547.606-42</t>
  </si>
  <si>
    <t>Compra de 06 galões de água mineral com capacidade de 20 litros cada para reposição dos galões que encontram-se vazios no CTPF unidade Andradas.</t>
  </si>
  <si>
    <t>Rodrigo Ferreira do Nascimento</t>
  </si>
  <si>
    <t>08.846.102/0001-34</t>
  </si>
  <si>
    <t>Contratação de serviço Confecção, instalação e retirada de placão comum externo 150cm x 500cm para o evento Abertura do carnaval da Liberdade com Toninho Geraes.</t>
  </si>
  <si>
    <t>Impulsionamento na divulgação nas redes sociais do evento Abertura do Carnaval da Liberdade - OSMG e CLMG e Toninho Geraes.</t>
  </si>
  <si>
    <t>Contratação de serviço impressão de banner com Qrcode do programa artístico do evento Abertura do carnaval da Liberdade com Toninho Geraes.</t>
  </si>
  <si>
    <t>Impulsionamento na divulgação nas redes sociais do concerto Noites Líricas apresentado pelo CLMG.</t>
  </si>
  <si>
    <t>Aquisição de materiais para reforma do Estúdio A - Sala de Dança do CEFART. Materiais: Granito cinza andorinha levigado, 1.66X0.30m.</t>
  </si>
  <si>
    <t>Gran Torino Comercio De Marmores E Granitos Ltda</t>
  </si>
  <si>
    <t>41.382.564/0001-13</t>
  </si>
  <si>
    <t>Contratação de profissional para ministrar um treinamento com a equipe de secretaria e TI sobre os sistemas de gestão escolar. O treinamento terá carga horária total de 18h e será dividido em duas etapas. A primeira acontecerá entre os dias 22 e 25 de janeiro. A segunda etapa será ministrada no mês de fevereiro, em data a ser definida pelo Cefart.</t>
  </si>
  <si>
    <t>53.164.020/0001-64</t>
  </si>
  <si>
    <t>Aquisição de adereços, acessórios e itens de carnaval para a Abertura do Carnaval da Liberdade, conforme as seguintes especificações: 3 oculos like | 3 oculos gatinha | 9 chapeu com glitter | 30 marabu | 30 colar havaiano | 4 oculos quadrado | 1 chapeu de festa | 3 oculos st patricks day | 3 oculos para festa.</t>
  </si>
  <si>
    <t>Casa Carnaval, Festas e Fantasias Ltda</t>
  </si>
  <si>
    <t xml:space="preserve">
31.082.212/0001-99</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</si>
  <si>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</si>
  <si>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</si>
  <si>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</si>
  <si>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</si>
  <si>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</si>
  <si>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</si>
  <si>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</si>
  <si>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</si>
  <si>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</si>
  <si>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Nº Lançto</t>
  </si>
  <si>
    <t>Data
Pgto</t>
  </si>
  <si>
    <t>Mês
Comp.</t>
  </si>
  <si>
    <t>Valor (R$)</t>
  </si>
  <si>
    <t>Forma de Pagamento</t>
  </si>
  <si>
    <t>Tipo do Documento</t>
  </si>
  <si>
    <t>Nº do Documento</t>
  </si>
  <si>
    <t>Data do Documento</t>
  </si>
  <si>
    <t xml:space="preserve">Tipo Processo </t>
  </si>
  <si>
    <t>Reembolso proporcional realizado pela APPA  referente ao pagamento Seguro de Vida do mês 12/2023</t>
  </si>
  <si>
    <t>Associação Pró-Cultura e Promoção das Artes (Contrato de Gestão 05/2019)</t>
  </si>
  <si>
    <t xml:space="preserve">Transferência recebida </t>
  </si>
  <si>
    <t>Extrato Bancário</t>
  </si>
  <si>
    <t>Reembolso proporcional realizado pelo Projeto Fazenda Boa Esperança  referente ao pagamento Seguro de Vida do mês 12/2023</t>
  </si>
  <si>
    <t>Reembolso proporcional realizado pelo Projeto Legado Brumadinho referente ao pagamento Seguro de Vida do mês 12/2023</t>
  </si>
  <si>
    <t xml:space="preserve">Reembolso a conta da Appa pelo pagamento realizado através de cartão de crédito do processo 3293 - HR - Lanches Promocoes e eventos LTDA </t>
  </si>
  <si>
    <t xml:space="preserve">Associação Pró-Cultura e Promoção das Artes </t>
  </si>
  <si>
    <t>CS</t>
  </si>
  <si>
    <t>Contratação de cantora solista convidada para participação no evento Concertos da Liberdade - Sinfônica e Lírico em Concerto - Encerramento da Temporada.</t>
  </si>
  <si>
    <t>Bellas Artes Associacao de Prestadores de Servicos Artisticos, Culturais e Esportivos</t>
  </si>
  <si>
    <t xml:space="preserve">Nota Fiscal </t>
  </si>
  <si>
    <t>50.179.923/0001-20</t>
  </si>
  <si>
    <t xml:space="preserve">Contratação de fornecedor para alimentação da equipe e alunos para Espetáculo quebra Nozes. </t>
  </si>
  <si>
    <t>Contratação de fornecedor para alimentação da equipe e alunos para Espetáculo de Final de Ano da Escola de Dança.</t>
  </si>
  <si>
    <t>Pagamento de Boleto</t>
  </si>
  <si>
    <t>Compra de material de limpeza para o bom funcionamento e manutenção do Palácio da Liberdade.</t>
  </si>
  <si>
    <t>Atacadão Material de Limpeza LTDA</t>
  </si>
  <si>
    <t>000.040.300</t>
  </si>
  <si>
    <t>02.954.216/0001-11</t>
  </si>
  <si>
    <t>CO</t>
  </si>
  <si>
    <t>Parcela</t>
  </si>
  <si>
    <t>Hospedagem do pianista convidado Luiz Guilherme Pozzi para o Concerto Sinfônico no Grande Teatro Cemig Palácio das Artes no dia 11 novembro de 2023</t>
  </si>
  <si>
    <t xml:space="preserve">Royal Towers S/A </t>
  </si>
  <si>
    <t xml:space="preserve">TED Transf.Eletr.Disponiv </t>
  </si>
  <si>
    <t>2023/11775</t>
  </si>
  <si>
    <t>04.509.250/0003-74</t>
  </si>
  <si>
    <t>Rescisão Contratual Bailarino</t>
  </si>
  <si>
    <t>Paulo Wesley Barbosa Ferreira</t>
  </si>
  <si>
    <t>Termo Rescisão Trabalho</t>
  </si>
  <si>
    <t>610.279.193-24</t>
  </si>
  <si>
    <t>Reembolso a conta da Appa pelo pagamento realizado indevidamente referente ao 13º salário da Gerentes de Projetos:  Laryssa Pereira Martins</t>
  </si>
  <si>
    <t>2024/13</t>
  </si>
  <si>
    <t>Contratação de de produção para a execução do Programa Educativo e Receptivo do Palácio Liberdade,</t>
  </si>
  <si>
    <t>Mylene Youssef A Vieira - Producoes E Eventos</t>
  </si>
  <si>
    <t>2024/1</t>
  </si>
  <si>
    <t>08.769.496/0001-74</t>
  </si>
  <si>
    <t>03 unid bloqueador de odor sanitário e 03 unid aromatizador de ambiente</t>
  </si>
  <si>
    <t>Kalunga SA matriz</t>
  </si>
  <si>
    <t>000.361.937</t>
  </si>
  <si>
    <t>43.283.811/0001-50</t>
  </si>
  <si>
    <t>Contratação de empresa especializada em manutenção de sistemas com as características:Frontend Angular 2+Backend JAVA 11,Banco de Dados PostegresAmbiente AWS.</t>
  </si>
  <si>
    <t xml:space="preserve"> Bárbara Rodrigues de Morais</t>
  </si>
  <si>
    <t>RPA</t>
  </si>
  <si>
    <t>Locação de rádios intercomunicadores para a equipe do Programa Receptivo e Educativo do Palácio da Liberdade. Entrega e devolução do aparelho no Palácio da Liberdade.</t>
  </si>
  <si>
    <t>Tecsol Equipamentos Ltda</t>
  </si>
  <si>
    <t>Nota de Locação</t>
  </si>
  <si>
    <t>07.327.529/0001-63</t>
  </si>
  <si>
    <t>Contratação de Hérnan Sánches, como maestro para planejamento junto à Diretoria Artística e regência, preparação dos ensaios diários do CLMG e solistas para projetos operísticos na sala Juvenal Dias, decupagem dos ensaios de naipes e planejamento de todas as atividades do CLMG</t>
  </si>
  <si>
    <t>Elisete Gomes Joaquim de Oliveira - ME</t>
  </si>
  <si>
    <t>2024/11</t>
  </si>
  <si>
    <t>31.964.548/0001-85</t>
  </si>
  <si>
    <t>Locação de rádios intercomunicadores para a equipe do Programa Receptivo e Educativo do Palácio da Liberdade</t>
  </si>
  <si>
    <t>Contratação de empresa de limpeza e conservação  para a manutenção da limpeza e conservação diária dos espaços de visitação do Palácio da Liberdade, quando dos dias de visitação.</t>
  </si>
  <si>
    <t>Unicusto Limpeza Em Eventos Ltda</t>
  </si>
  <si>
    <t>10.451.580/0001-97</t>
  </si>
  <si>
    <t>Contratação de empresa para apoio de produção executiva, em âmbito local, no Palácio da Liberdade,</t>
  </si>
  <si>
    <t>Marísia do Prado 47395958691-ME</t>
  </si>
  <si>
    <t>34.474.727/0001-22</t>
  </si>
  <si>
    <t>Contratação de profissional para apoio de comunicação para o Palácio da Liberdade</t>
  </si>
  <si>
    <t>Izabela da Silva Moreira</t>
  </si>
  <si>
    <t>085.269.446-65</t>
  </si>
  <si>
    <t>Contratação de assistência de processos da área administrativa, auxiliando na organização de arquivos, elaboração de planilhas e relatórios gerenciais, nas ações referentes ao Palácio da Liberdade.</t>
  </si>
  <si>
    <t>Sammya Nicolle da Cruz Dias</t>
  </si>
  <si>
    <t>123.353.166-21</t>
  </si>
  <si>
    <t>Tarifa Bancária referente a transferência eletrônica pagamento fornecedor: Royal Towers S/A  - Processo: 2629</t>
  </si>
  <si>
    <t>Banco do Brasil S/A</t>
  </si>
  <si>
    <t>Débito em Conta</t>
  </si>
  <si>
    <t>00.000.000/0001-91</t>
  </si>
  <si>
    <t>Tarifa Bancária referente a transferência eletrônica pagamento rescisão contratual de Paulo Wesley Barbosa Ferreira</t>
  </si>
  <si>
    <t>Tarifa Bancária referente a transferência eletrônica pagamento fornecedor:Queila Sabina Benfica  - Processo: 469</t>
  </si>
  <si>
    <t>Tarifa Bancária referente a transferência eletrônica pagamento fornecedor: Maria Luíza Luz Alves Mendonça - Processo: 527</t>
  </si>
  <si>
    <t>Tarifa Bancária referente a transferência eletrônica pagamento fornecedor: MCR Computadores e Rede LTDA - Processo: 3172</t>
  </si>
  <si>
    <t>Tarifa Bancária referente a transferência eletrônica pagamento fornecedor: Marcela de Oliveira Rodrigues  - Processo: 467</t>
  </si>
  <si>
    <t>Tarifa Bancária referente a transferência eletrônica pagamento fornecedor: Gilney Guedes da Silva- Processo: 2218</t>
  </si>
  <si>
    <t>Tarifa Bancária referente a transferência eletrônica pagamento fornecedor: Mylene Youssef A Vieira - Producoes E Eventos - Processo: 1573</t>
  </si>
  <si>
    <t>Tarifa Bancária referente a transferência eletrônica pagamento fornecedor: Danilo Henrique Mendes da Cunha - Processo:  1599</t>
  </si>
  <si>
    <t>Tarifa Bancária referente a transferência eletrônica pagamento fornecedor:Mariana Parreiras  - Processo: 520</t>
  </si>
  <si>
    <t>Tarifa Bancária referente a transferência eletrônica pagamento fornecedor:Adriana Santana Salgado - Processo: 523</t>
  </si>
  <si>
    <t>Tarifa Bancária referente a transferência eletrônica pagamento fornecedor: Daniela Cristina Alves Da Costao  - Processo: 1417</t>
  </si>
  <si>
    <t>Tarifa Bancária referente a transferência eletrônica pagamento fornecedor: Ettiene Matos Amaral Costa - Processo: 470</t>
  </si>
  <si>
    <t>Tarifa Bancária referente a transferência eletrônica pagamento fornecedor: MCR Computadores e Rede LTDA - Processo: 1004</t>
  </si>
  <si>
    <t>Tarifa Bancária referente a transferência eletrônica pagamento fornecedor: BD Serviços e consultoria LTDA - Processo 525</t>
  </si>
  <si>
    <t>Tarifa Bancária referente a transferência eletrônica pagamento fornecedor:  Bárbara Rodrigues de Morais - Processo:  504</t>
  </si>
  <si>
    <t>Tarifa Bancária referente a transferência eletrônica pagamento fornecedor: Tecsol Equipamentos Ltda  - Processo: 2815</t>
  </si>
  <si>
    <t>Transferência Recebida</t>
  </si>
  <si>
    <t>Reembolso realizado pelo Projeto Legado Brumadinho referente ao pagamento de guia de FGTS  - 2º parcela do 13º salário</t>
  </si>
  <si>
    <t>Salário do Produtora Cultural, referente ao mês 12/2023</t>
  </si>
  <si>
    <t xml:space="preserve">Luciana Luanda Silva Gomes </t>
  </si>
  <si>
    <t>Recibo de Salário</t>
  </si>
  <si>
    <t xml:space="preserve">062.480.436-47 </t>
  </si>
  <si>
    <t>Letícia Muniz dos Santos</t>
  </si>
  <si>
    <t>323.034.998-95</t>
  </si>
  <si>
    <t>Aluguel de 02 painéis cenográficos específicos para compor o cenário do Espetáculo Copelia, de fim de ano da escola de dança do CEFART.</t>
  </si>
  <si>
    <t>Atm Centro Cultural De Danca LTDA</t>
  </si>
  <si>
    <t>2024/2</t>
  </si>
  <si>
    <t>30.817.873/0001-52</t>
  </si>
  <si>
    <t>Compra de material de limpeza para sede da Appa</t>
  </si>
  <si>
    <t>Associação Pró-Cultura e Promoção das Artes - Comercial Dahana Limitada</t>
  </si>
  <si>
    <t>Compra de refil para o filtro de água da sede da Appa.</t>
  </si>
  <si>
    <t>Associação Pró-Cultura e Promoção das Artes - Soft Purificadores LTDA</t>
  </si>
  <si>
    <t>contratação(renovação) de uma conta Business Standard para oCefart</t>
  </si>
  <si>
    <t>Associação Pró-Cultura e Promoção das Artes - Google Brasil Internet Ltda.</t>
  </si>
  <si>
    <t>Contratação de ferramenta servidor de nuvem - Google Cloud. - mês de novembro/2023.</t>
  </si>
  <si>
    <t>Contratação de ferramenta servidor de nuvem - Amazon AWS. - mês de novembro/2023.</t>
  </si>
  <si>
    <t>Associação Pró-Cultura e Promoção das Artes - Amazon Aws Serviços Brasil LTDA</t>
  </si>
  <si>
    <t>Salário do Pianista, referente ao mês 12/2023</t>
  </si>
  <si>
    <t xml:space="preserve">Frederico Carlos Natalino </t>
  </si>
  <si>
    <t>068.222.456-18</t>
  </si>
  <si>
    <t>Salário do Musico Instrumentista, referente ao mês 12/2023</t>
  </si>
  <si>
    <t>Alexandre Reis Santos</t>
  </si>
  <si>
    <t>129.121.856-45</t>
  </si>
  <si>
    <t>Salário do Músico Instrumentista, referente ao mês 12/2023</t>
  </si>
  <si>
    <t xml:space="preserve">Patrick Messias Silva </t>
  </si>
  <si>
    <t>108.603.796-04</t>
  </si>
  <si>
    <t>Ravel Munaier Lanza Conceição</t>
  </si>
  <si>
    <t>084.063.176-63</t>
  </si>
  <si>
    <t xml:space="preserve">Igor de Lima Pereira </t>
  </si>
  <si>
    <t>115.495.356-41</t>
  </si>
  <si>
    <t>Marcos Vinicio Alves Corgosinho Rezende</t>
  </si>
  <si>
    <t>092.188.416-88</t>
  </si>
  <si>
    <t>Tiago Carvalho e Silva</t>
  </si>
  <si>
    <t>087.350.466-60</t>
  </si>
  <si>
    <t>Salário do Músico Cantora, referente ao mês 12/2023</t>
  </si>
  <si>
    <t>Mariana Corrêa de Oliveira</t>
  </si>
  <si>
    <t>077.655.896-01</t>
  </si>
  <si>
    <t xml:space="preserve">Alef Caetano Silva </t>
  </si>
  <si>
    <t>016.727.396-59</t>
  </si>
  <si>
    <t>Salário Bailarina, referente ao mês 12/2023</t>
  </si>
  <si>
    <t>Eliatrice Gischewski Souza</t>
  </si>
  <si>
    <t>086.132.186-36</t>
  </si>
  <si>
    <t>Salário do Gerente de Projetos do Palacio,  referente ao mês 12/2023</t>
  </si>
  <si>
    <t>Gustavo dos Santos Fantauzzi</t>
  </si>
  <si>
    <t>079.790.496-40</t>
  </si>
  <si>
    <t>Salário do Presidente referente ao mês 12/2023</t>
  </si>
  <si>
    <t>Felipe Vieira Xavier</t>
  </si>
  <si>
    <t>067.186.996-59</t>
  </si>
  <si>
    <t>André Lodi Rocha</t>
  </si>
  <si>
    <t>041.141.936-69</t>
  </si>
  <si>
    <t>Salário do Coordenadora Executiva, referente ao mês 12/2023</t>
  </si>
  <si>
    <t>Laryssa Pereira Martins</t>
  </si>
  <si>
    <t>047.121.789-14</t>
  </si>
  <si>
    <t xml:space="preserve">Aquisição de materiais para reforma do Estúdio A - Sala de Dança do CEFART. </t>
  </si>
  <si>
    <t>Deposito Savassi Materiais De Construcao Ltda</t>
  </si>
  <si>
    <t>000.021.640</t>
  </si>
  <si>
    <t>24.153.707/0001-04</t>
  </si>
  <si>
    <t>Salário do Superintendente de Auditoria, referente ao mês 12/2023</t>
  </si>
  <si>
    <t>Agostinho Resende Neves</t>
  </si>
  <si>
    <t>827.810.796-34</t>
  </si>
  <si>
    <t xml:space="preserve">Aldo César da Silva </t>
  </si>
  <si>
    <t>067.774.056-58</t>
  </si>
  <si>
    <t>Salário de Bailarina, referente ao mês 12/2023</t>
  </si>
  <si>
    <t>Anahí Poty Corteletti Jimenez</t>
  </si>
  <si>
    <t>090.158.239-52</t>
  </si>
  <si>
    <t>Salário  Montador, referente ao mês 12/2023</t>
  </si>
  <si>
    <t>André Barbosa Ferreira Pinto</t>
  </si>
  <si>
    <t>101.720.066-19</t>
  </si>
  <si>
    <t>Salário de Músico Cantora, referente ao mês 12/2023</t>
  </si>
  <si>
    <t xml:space="preserve">Andréia Aparecida  de Paula </t>
  </si>
  <si>
    <t>037.889.336-07</t>
  </si>
  <si>
    <t>Salário da Analista Financeiro Pleno, referente ao mês 12/2023</t>
  </si>
  <si>
    <t>Andréia Simões Santos</t>
  </si>
  <si>
    <t>060.635.676-23</t>
  </si>
  <si>
    <t>Salário de Músico, referente ao mês 12/2023</t>
  </si>
  <si>
    <t xml:space="preserve">Ariadna Fernandes </t>
  </si>
  <si>
    <t>076.945.796-76</t>
  </si>
  <si>
    <t>Salário do Regente Assistente, referente ao mês 12/2023</t>
  </si>
  <si>
    <t xml:space="preserve">Augusto Mário Goulart Pimenta </t>
  </si>
  <si>
    <t>001.836.186-29</t>
  </si>
  <si>
    <t>Bárbara Augusta Brasil Nicolau</t>
  </si>
  <si>
    <t>142.229.636-90</t>
  </si>
  <si>
    <t>Salário Bailarina, referente ao mês 11/2023</t>
  </si>
  <si>
    <t>Bárbara Cristina de Sousa  Maia</t>
  </si>
  <si>
    <t>107.034.856-28</t>
  </si>
  <si>
    <t>Claúdio Moller de Freitas</t>
  </si>
  <si>
    <t>849.425.176-72</t>
  </si>
  <si>
    <t>Salário do Bailarino, referente ao mês 12/2023</t>
  </si>
  <si>
    <t>Cristhyan Barbosa</t>
  </si>
  <si>
    <t>122.395.787-00</t>
  </si>
  <si>
    <t>Salário da Músico Cantor, referente ao mês 12/2023</t>
  </si>
  <si>
    <t xml:space="preserve">Cristiano Gomes da Rocha   </t>
  </si>
  <si>
    <t>032.236.356-02</t>
  </si>
  <si>
    <t>Elias Magalhães Moreira</t>
  </si>
  <si>
    <t>139.223.746-70</t>
  </si>
  <si>
    <t>Emilia Pinheiro Carneiro Barros</t>
  </si>
  <si>
    <t>015.973.816-40</t>
  </si>
  <si>
    <t>Salário da Gerente de Projetos, referente ao mês 12/2023</t>
  </si>
  <si>
    <t>Erika Fabíola Aniceto Marques</t>
  </si>
  <si>
    <t>075.296.186-10</t>
  </si>
  <si>
    <t>Salário Músico Instrumentista, referente ao mês 12/2023</t>
  </si>
  <si>
    <t>Fellip Matheus dos Santos Lopes</t>
  </si>
  <si>
    <t>148.464.986-97</t>
  </si>
  <si>
    <t>Salário  Músico Cantor, referente ao mês 12/2023</t>
  </si>
  <si>
    <t>Filipe Silva dos Santos</t>
  </si>
  <si>
    <t>129.091.426-55</t>
  </si>
  <si>
    <t>Salário do Músico Cantor, referente ao mês 12/2023</t>
  </si>
  <si>
    <t>Flavia Regina dos Reis Correa Simão</t>
  </si>
  <si>
    <t>007.207.386-10</t>
  </si>
  <si>
    <t>Salário do Coordenador Administrativo referente ao mês 12/2023</t>
  </si>
  <si>
    <t>Flávio César Pereira</t>
  </si>
  <si>
    <t>044.218.046-22</t>
  </si>
  <si>
    <t>Salário do Diretor Financeiro, referente ao mês 12/2023</t>
  </si>
  <si>
    <t>Guilherme Domingos De Oliveira</t>
  </si>
  <si>
    <t>030.761.766-17</t>
  </si>
  <si>
    <t>Salário do Bailarina, referente ao mês 12/2023</t>
  </si>
  <si>
    <t xml:space="preserve">Gutielle Ribeiro Costa </t>
  </si>
  <si>
    <t>120.292.196-57</t>
  </si>
  <si>
    <t xml:space="preserve">Hozana Martins de Barros Santos </t>
  </si>
  <si>
    <t>126.443.966-03</t>
  </si>
  <si>
    <t>Salário do Montador, referente ao mês 12/2023</t>
  </si>
  <si>
    <t>Igor Rodrigues de Araújo</t>
  </si>
  <si>
    <t xml:space="preserve">114.671.286-35 </t>
  </si>
  <si>
    <t xml:space="preserve">Indaiara Silva Dos Santos Patrocínio </t>
  </si>
  <si>
    <t>058.237.986-52</t>
  </si>
  <si>
    <t>Isadora de Souza</t>
  </si>
  <si>
    <t>109.570.336-64</t>
  </si>
  <si>
    <t>Salário Bailarina referente ao mês 12/2023</t>
  </si>
  <si>
    <t>Isadora Franca Franco Brandão</t>
  </si>
  <si>
    <t>138.356.276-86</t>
  </si>
  <si>
    <t>Salário da  Produtora Cultural, referente ao mês 12/2023</t>
  </si>
  <si>
    <t>Josiene Duarte da Silva</t>
  </si>
  <si>
    <t>087.499.346-60</t>
  </si>
  <si>
    <t>Salário do Assessora Pedagogica, referente ao mês 12/2023</t>
  </si>
  <si>
    <t>Kele Conceição Alves Vilaça Amaral</t>
  </si>
  <si>
    <t>045.304.096.94</t>
  </si>
  <si>
    <t>Kênia Regina de Mendonça Perdigão</t>
  </si>
  <si>
    <t>000.061.956-60</t>
  </si>
  <si>
    <t xml:space="preserve">Salário da regente associada, referente aos mês 12/2023 </t>
  </si>
  <si>
    <t>Lara  Daniela Tanaka</t>
  </si>
  <si>
    <t>002.312.386-90</t>
  </si>
  <si>
    <t xml:space="preserve">Salário do Músico Instrumentista,referente aos mês 12/2023 </t>
  </si>
  <si>
    <t xml:space="preserve">Leandro Lino da Cunha </t>
  </si>
  <si>
    <t>113.321.226-39</t>
  </si>
  <si>
    <t xml:space="preserve">Salário do Músico Instrumentista, referente aos mês 12/2023 </t>
  </si>
  <si>
    <t>Leise Rodrigues Toledo Renhe</t>
  </si>
  <si>
    <t>070.864.116-47</t>
  </si>
  <si>
    <t xml:space="preserve">Leonardo Brasilino Rodrigues da Cunha </t>
  </si>
  <si>
    <t>040.390.166-96</t>
  </si>
  <si>
    <t xml:space="preserve">Salário do Gerente de projetos, referente aos mês 12/2023 </t>
  </si>
  <si>
    <t>Lidia Mendes dos Santos</t>
  </si>
  <si>
    <t>064.092.876.58</t>
  </si>
  <si>
    <t xml:space="preserve">Salário do Bailarina, referente aos mês 12/2023 </t>
  </si>
  <si>
    <t>Ludmilla Ferrara Moraes</t>
  </si>
  <si>
    <t>108.344.466-23</t>
  </si>
  <si>
    <t>Maíra Campos de Freitas Lucas</t>
  </si>
  <si>
    <t>694.430.171-72</t>
  </si>
  <si>
    <t xml:space="preserve">Salário do Músico, referente aos mês 12/2023 </t>
  </si>
  <si>
    <t xml:space="preserve">Maria da Penha Vasconcelos Batista Sabeti </t>
  </si>
  <si>
    <t>060.156.864-80</t>
  </si>
  <si>
    <t xml:space="preserve">Salário do Bailarino, referente aos mês 12/2023 </t>
  </si>
  <si>
    <t>Maxmiler Junio Santos de Deus</t>
  </si>
  <si>
    <t>114.620.816-22</t>
  </si>
  <si>
    <t>Pablo Garcia do Carmo</t>
  </si>
  <si>
    <t>121.017.896-63</t>
  </si>
  <si>
    <t>Salário Analista de Comunicação, referente ao mês 12/2023</t>
  </si>
  <si>
    <t>Paola Somara de Faria Campos</t>
  </si>
  <si>
    <t>088.174.356-94</t>
  </si>
  <si>
    <t>Pedro Lucas Viana Da Silva Tavares</t>
  </si>
  <si>
    <t>094.613.766-85</t>
  </si>
  <si>
    <t xml:space="preserve">Rafael Ribeiro </t>
  </si>
  <si>
    <t>105.605.686-06</t>
  </si>
  <si>
    <t>Renato Augusto Silva</t>
  </si>
  <si>
    <t>Salário   Auxiliar de serviços Gerais, referente ao mês 12/2023</t>
  </si>
  <si>
    <t>Renivalda Cândida da Silva Santana</t>
  </si>
  <si>
    <t>024.550.206-81</t>
  </si>
  <si>
    <t>Renzo Albierre da Costa</t>
  </si>
  <si>
    <t>085.709.626-57</t>
  </si>
  <si>
    <t xml:space="preserve"> Salário  Arquivista, referente ao mês 12/2023</t>
  </si>
  <si>
    <t>Robert Avelino Camilo</t>
  </si>
  <si>
    <t>013.263.696-44</t>
  </si>
  <si>
    <t>Salário  Músico Instrumentista, referente ao mês 12/2023</t>
  </si>
  <si>
    <t>Rosana Guedes de Oliveira Carneiro</t>
  </si>
  <si>
    <t>Salário  Músico Cantora, referente ao mês 12/2023</t>
  </si>
  <si>
    <t>Sarah Reis Campos Moreira</t>
  </si>
  <si>
    <t>119.095.936-48</t>
  </si>
  <si>
    <t xml:space="preserve">Silvia Maurício De Souza Campos Neves </t>
  </si>
  <si>
    <t xml:space="preserve"> 954.757.026-91</t>
  </si>
  <si>
    <t xml:space="preserve">Simone Poliana de Jeses Martins e Silva </t>
  </si>
  <si>
    <t>074.691.586-18</t>
  </si>
  <si>
    <t xml:space="preserve">Sônia Aparecida da Conceição </t>
  </si>
  <si>
    <t>881.875.946-91</t>
  </si>
  <si>
    <t>Salário Analista de RH, referente ao mês 12/2023</t>
  </si>
  <si>
    <t>Thabata Rosa Dias</t>
  </si>
  <si>
    <t>085.101.716-96</t>
  </si>
  <si>
    <t>Thiago Roussin Borges</t>
  </si>
  <si>
    <t>056.166.086-70</t>
  </si>
  <si>
    <t>Sálario de Auxiliar Administrativo Financeiro,  referente ao mês 12/2023</t>
  </si>
  <si>
    <t>Vanessa Pires De Oliveira</t>
  </si>
  <si>
    <t>103.855.216-85</t>
  </si>
  <si>
    <t>Vitor Dutra Oliveira</t>
  </si>
  <si>
    <t xml:space="preserve">004.627.926-17 </t>
  </si>
  <si>
    <t>Férias do  Diretor Financeiro</t>
  </si>
  <si>
    <t>Recibo de Férias</t>
  </si>
  <si>
    <t>compra de material de limpeza e higiene se faz necessária para o funcionamento e manutenção do Palácio da Liberdade.</t>
  </si>
  <si>
    <t>B&amp;C Produtos De Limpeza E Embalagens Ltda</t>
  </si>
  <si>
    <t>11.065.582/0001-00</t>
  </si>
  <si>
    <t>FGTS referente a folha de pagamento do mês 12/2023</t>
  </si>
  <si>
    <t>Fundo de Garantia do Tempo de Serviço</t>
  </si>
  <si>
    <t>Impostos</t>
  </si>
  <si>
    <t>FGTS referente a 2º parcela do 13º salário</t>
  </si>
  <si>
    <t>Confecção de placas (Aviso de porta). Necessário para o bom funcionamento e controle de acesso da equipe do Receptivo do Palácio da Liberdade.</t>
  </si>
  <si>
    <t>2024/12</t>
  </si>
  <si>
    <t>Contratação de empresa especializa na prestação do serviço de vigilância, para o Palácio da Liberdade</t>
  </si>
  <si>
    <t>Acadia Serviços Ltda</t>
  </si>
  <si>
    <t>23.583.672/0001-72</t>
  </si>
  <si>
    <t>Tarifa TED/DOC pagamento de salário</t>
  </si>
  <si>
    <t xml:space="preserve">Tarifa Pacote de Serviços </t>
  </si>
  <si>
    <t>Reembolso realizado pelo APPA referente a aquisição de sistema de ponto para utilização pelos colaboradores.</t>
  </si>
  <si>
    <t>Transferência Agendada</t>
  </si>
  <si>
    <t>Reembolso realizado pelo Projeto Legado Brumadinho - referente a aquisição de sistema de ponto para utilização pelos colaboradores.</t>
  </si>
  <si>
    <t xml:space="preserve">Contratação de LígiaAmadio como Maestrina titular para planejamento artístico da OSMG em conjunto com a Diretoria artística, de toda a programação do Corpo Artístico no ano de 2023 e preparação e Regência do Concerto de Abertura da Temporada da Fundação Clóvis Salgado, com OSMG e CLMG </t>
  </si>
  <si>
    <t>Aquisição de removedor de cola para a sala Klauss Vianna da Cia. de Dança.</t>
  </si>
  <si>
    <t>Cofermeta S.A</t>
  </si>
  <si>
    <t>17.281.973/0013-82</t>
  </si>
  <si>
    <t>Aquisição de materiais para reforma do Estúdio A - Sala de Dança do CEFART. Materiais: 3 latas de primer impermeabilizante.</t>
  </si>
  <si>
    <t>Mac Center Engenharia E Comercio Ltda</t>
  </si>
  <si>
    <t>30.386.531/0001-25</t>
  </si>
  <si>
    <t>ISSQN referente a nota fiscal 2056 - ArtQuality Embalagens Especiais e Transportes Ltda</t>
  </si>
  <si>
    <t>Prefeitura Municipal de Belo Horizonte</t>
  </si>
  <si>
    <t>DRAM</t>
  </si>
  <si>
    <t>ISSQN   referente ao RPA 2780 - Bárbara Rodrigues de Morais</t>
  </si>
  <si>
    <t>ISSQN referente aa nota fiscal 2023/5 - Minieiridade - Projetos Sociais e Gestão de Serviços Ltda</t>
  </si>
  <si>
    <t>ISSQN referente a nota fiscal 2023/9 - Borbulho Comunicação e Design Ltda</t>
  </si>
  <si>
    <t>ISSQN referente a nota fiscal 2023/10 - Borbulho Comunicação e Design Ltda</t>
  </si>
  <si>
    <t xml:space="preserve">ISSQN referente a nota fiscal 2023/15 - Atena Criações Artísticas Ltda </t>
  </si>
  <si>
    <t>ISSQN referente a nota fiscal 2023/18 - Translevar Translevar mudanças LTDA</t>
  </si>
  <si>
    <t>ISSQN referente a nota fiscal 2023/19 - Translevar mudanças LTDA</t>
  </si>
  <si>
    <t>ISSQN referente a nota fiscal 2023/21 - BD Serviços e consultoria LTDA</t>
  </si>
  <si>
    <t>ISSQN referente ao nota fiscal 2023/21 - Marísia do Prado 47395958691-ME</t>
  </si>
  <si>
    <t>outros gastos para Produção de Eventos</t>
  </si>
  <si>
    <t>ISSQN referente a nota fiscal 2023/21 - França Locação e Eventos Ltda</t>
  </si>
  <si>
    <t>ISSQN referente a nota fiscal 2023/25 - Dodda Engenharia Ltda</t>
  </si>
  <si>
    <t>ISSQN referente a  nota fiscal 2023/27 - Mylene Youssef A Vieira - Producoes E Eventos</t>
  </si>
  <si>
    <t>ISSQN referente a nota fiscal 2023/28 - Luiz Dias Simoes Neto Artes</t>
  </si>
  <si>
    <t>ISSQN referente a nota fiscal 2023/28 - DF Audiovisual Ltda</t>
  </si>
  <si>
    <t>ISSQN referente a nota fiscal 2023/30 - Horizzonte Produção e eventos Ltda</t>
  </si>
  <si>
    <t>ISSQN referente a nota fiscal 2023/39 - Vasto Mundo Ltda</t>
  </si>
  <si>
    <t>ISSQN referente a nota fiscal 2023/40 - Arthur Maciel Producoes e Eventos Ltda</t>
  </si>
  <si>
    <t>ISSQN referente a nota fiscal 2023/65 - Sérgio Arruda Felício</t>
  </si>
  <si>
    <t>ISSQN referente a nota fiscal 2023/94 - Elisete Gomes Joaquim de Oliveira - ME</t>
  </si>
  <si>
    <t>ISSQN referente a nota fiscal 2023/98 - Elisete Gomes Joaquim de Oliveira - ME</t>
  </si>
  <si>
    <t>ISSQN referente a nota fiscal 2023/117 - GY4 Tecnologia e Segurança Eletronica LTDA</t>
  </si>
  <si>
    <t>ISSQN referente a nota fiscal 2023/156 - F&amp;R Libras, comunicação e acessibilidade LTDA</t>
  </si>
  <si>
    <t>ISSQN referente a nota fiscal 2023/157 - Unicusto Limpeza Em Eventos Ltda</t>
  </si>
  <si>
    <t>ISSQN referente a nota fiscal 2023/221 - Damasco Comunicacao Ltda</t>
  </si>
  <si>
    <t>ISSQN referente a nota fiscal 2023/224 - Damasco Comunicacao Ltda</t>
  </si>
  <si>
    <t>ISSQN referente a nota fiscal 2023/264 - Acadia Serviços Ltda</t>
  </si>
  <si>
    <t xml:space="preserve">ISSQN referente a nota fiscal 2023/505 - Orplan Auditores Independentes </t>
  </si>
  <si>
    <t>ISSQN referente a nota fiscal 2023/786 - Oliveira Andrade Serviços de monitoramento de informações LTDA</t>
  </si>
  <si>
    <t>ISSQN referente a nota fiscal 2023/1016 - Flag Impressão Digital</t>
  </si>
  <si>
    <t>ISSQN referente a nota fiscal 2023/1076 - Flag Impressão Digital Ltda</t>
  </si>
  <si>
    <t>ISSQN referente a nota fiscal 2023/147 - Mas Copy Gráfica rápida e copiadora LTDA</t>
  </si>
  <si>
    <t>ISSQN referente a nota fiscal 2023/1611 - BH Fotocópias Digital LTDA</t>
  </si>
  <si>
    <t>ISSQN referente a nota fiscal  2023/1922 - Tms Telecomunicações Ltda</t>
  </si>
  <si>
    <t>ISSQN referente a nota fiscal 2023/3272 - Copiadora Objetiva Ltda</t>
  </si>
  <si>
    <t>ISSQN referente a nota fiscal 2023/6703 - F6 Sistemas de Informática Ltda</t>
  </si>
  <si>
    <t>ISSQN referente a nota fiscal 2023/26070- Ocupacional - Medicina Do Trabalho Ltda</t>
  </si>
  <si>
    <t>ISSQN referente a nota fiscal 2023/784874 - Unimed Cooperativa Médica</t>
  </si>
  <si>
    <t>ISSQN referente a nota fiscal  2023/789190 - Unimed Cooperativa Médica</t>
  </si>
  <si>
    <t>ISSQN referente ao RPA 2885 - Adriana Torres Ferreira</t>
  </si>
  <si>
    <t xml:space="preserve">ISSQN referente ao RPA 2882 - Danilo Baptista da Cruz </t>
  </si>
  <si>
    <t>ISSQN referente ao RPA 2858 - Rafaela Emilie Duarte Fonsec</t>
  </si>
  <si>
    <t>ISSQN referente ao RPA 2857 - Ana Virgínia Guimarães Álvares</t>
  </si>
  <si>
    <t>ISSQN referente ao RPA 2852 - Guilherme Macedo de Menezes</t>
  </si>
  <si>
    <t>ISSQN referente ao RPA 2851- Sammya Nicolle da Cruz Dias</t>
  </si>
  <si>
    <t xml:space="preserve">ISSQN referetnte ao RPA 2816 Izabela da Silva Moreira </t>
  </si>
  <si>
    <t>ISSQN referente a nota fiscal 2023/160 - Unicusto Limpeza Em Eventos Ltda</t>
  </si>
  <si>
    <t xml:space="preserve">ISSQN referente a nota fiscal 2023/11775 - Royal Towers S/A </t>
  </si>
  <si>
    <t>ISSQN referente a nota fiscal 202/3364693 - Cons Operacional de Transporte</t>
  </si>
  <si>
    <t>ISSQN referente a nota fiscal 2023/26066 - Ocupacional - Medicina Do Trabalho Ltda</t>
  </si>
  <si>
    <t xml:space="preserve">Contratação de buffet para evento de final de ano entre equipe FCS, PL e Appa, além da solenidade de assinatura do novo termo de parceria entre as partes. </t>
  </si>
  <si>
    <t>Lanches Saudaveis da Vivi LTDA</t>
  </si>
  <si>
    <t>49.273.670/0001-70</t>
  </si>
  <si>
    <t>Contratação de prestador de serviços para apoio na divulgação das ações da programação da Fundação Clóvis Salgado.</t>
  </si>
  <si>
    <t>Mineiridade - Projetos Sociais e Gestão de Serviços Ltda</t>
  </si>
  <si>
    <t>52.124.992/0001-62</t>
  </si>
  <si>
    <t>Aquisição de materiais para reforma do Estúdio A - Sala de Dança do CEFART. Materiais: 160m de barrotes.</t>
  </si>
  <si>
    <t>Imobilis Comercial Ltda</t>
  </si>
  <si>
    <t>000.002.450</t>
  </si>
  <si>
    <t>14.887.204/0001-09</t>
  </si>
  <si>
    <t>Contratação de intérprete de libras durante visitações/eventos do Palácio da Liberdade, de modo a proporcionar acessibilidade para pessoas com deficiência auditiva.</t>
  </si>
  <si>
    <t>F&amp;R Libras, comunicação e acessibilidade LTDA</t>
  </si>
  <si>
    <t>22.190.621/0001-18</t>
  </si>
  <si>
    <t xml:space="preserve">Parcela </t>
  </si>
  <si>
    <t>Tarifa Pix Enviado ao forncedor: Mac Center Engenharia E Comercio Ltda - Processo : 3376</t>
  </si>
  <si>
    <t>Tarifa Bancária referente a transferência eletrônica pagamento fornecedor: Lanches Saudaveis da Vivi LTDA -  Processo: 3302</t>
  </si>
  <si>
    <t>Tarifa Bancária referente a transferência eletrônica pagamento fornecedor: Mineiridade - Projetos Sociais e Gestão de Serviços Ltda -  Processo: 1628</t>
  </si>
  <si>
    <t>Tarifa Bancária referente a transferência eletrônica pagamento fornecedor: Imobilis Comercial Ltda -  Processo: 3340</t>
  </si>
  <si>
    <t>Tarifa Bancária referente a transferência eletrônica pagamento fornecedor:F&amp;R Libras, comunicação e acessibilidade LTDA -  Processo: 1520</t>
  </si>
  <si>
    <t>Tarifa Bancária referente a transferência eletrônica pagamento fornecedor: Geiziane Fernandes da Rocha -  Processo: 471</t>
  </si>
  <si>
    <t>Reembolso realizado pela conta do Projeto legado Fortaleza de Macapá referente ao uso de táxi pelos funcionários alocados no projeto</t>
  </si>
  <si>
    <t>Uso de táxi pelos funcionários a serviço do CG 05/2019  referente ao mês 12/2023</t>
  </si>
  <si>
    <t>Cooperativa Mista De Transporte De Passageiros Taxi B H Ltda Corpertaxi</t>
  </si>
  <si>
    <t>Boleto Bancário</t>
  </si>
  <si>
    <t>2024/65</t>
  </si>
  <si>
    <t>25.298.969/0001-11</t>
  </si>
  <si>
    <t>Uso de táxi no mês de dezembro para atender as demandas da Diart</t>
  </si>
  <si>
    <t>Uso de táxi pelos funcionários a serviço do Projeto Forlaleza de Macapá  referente ao mês 12/2023</t>
  </si>
  <si>
    <t>Fornecimento de pães, leite e café para sede da APPA. Sendo: 2ª feira - 1 litro de leite e 1 manteiga e segunda a sexta-feira 7 pães de sal.Endereço: Rua Gonçalves dias 1762 sala 701 Lourdes.</t>
  </si>
  <si>
    <t>Panificadora Pao Santo Ltda</t>
  </si>
  <si>
    <t>01.272.069/0001-37</t>
  </si>
  <si>
    <t>Pagamento Conta Telefone</t>
  </si>
  <si>
    <t xml:space="preserve">Fatura   </t>
  </si>
  <si>
    <t>Contratação de empresa especializada em suporte e manutenção de hardwares e redes, que atenderá a topologia do sistema e rede da sede da APPA.</t>
  </si>
  <si>
    <t>Pagamento Conta Luz</t>
  </si>
  <si>
    <t>Fatura</t>
  </si>
  <si>
    <t>Aquisição de materiais para reforma do Estúdio A - Sala de Dança do CEFART</t>
  </si>
  <si>
    <t>Contratação de prestador de serviços para atuar na limpeza e organização do local do CTPF.</t>
  </si>
  <si>
    <t>Marluce Aparecida Barros</t>
  </si>
  <si>
    <t>112.004.986-58</t>
  </si>
  <si>
    <t>Impulsionamento de redes sociais, Facebook e Instagram. Para as redes oficiais do Palácio das Artes referente a exposição "De tudo se faz canção" por Vânia Mignone, na quantidade de posts e por tempo definido pela comunicação.</t>
  </si>
  <si>
    <t xml:space="preserve">CS </t>
  </si>
  <si>
    <t>Tarifa Bancária referente a transferência eletrônica pagamento fornecedor: Mylene Youssef A Vieira - Producoes E Eventos  - Processo: 1573</t>
  </si>
  <si>
    <t>Tarifa Bancária referente a transferência eletrônica pagamento fornecedor: Deposito Savassi Materiais De Construcao Ltda   - Processo: 3388</t>
  </si>
  <si>
    <t>Tarifa Bancária referente a transferência eletrônica pagamento fornecedor: Marluce Aparecida Barros  - Processo: 1814</t>
  </si>
  <si>
    <t xml:space="preserve">Férias da Analista Financeiro Pleno </t>
  </si>
  <si>
    <t>2024/7</t>
  </si>
  <si>
    <t xml:space="preserve">2024/117                                 272 </t>
  </si>
  <si>
    <t xml:space="preserve">Tarifa Bancária referente a transferência eletrônica pagamento fornecedor: Dodda Engenharia Ltda  - Processo:2750 </t>
  </si>
  <si>
    <t>Tarifa Bancária referente a transferência eletrônica pagamento de Férias da Analista Financeiro Pleno  - Andréia Simões Santos</t>
  </si>
  <si>
    <t>Tarifa Bancária referente a transferência eletrônica pagamento fornecedor:Marísia do Prado 47395958691-ME   - Processo: 1600</t>
  </si>
  <si>
    <t>Tarifa Bancária referente a transferência eletrônica pagamento fornecedor:GY4 Tecnologia e Segurança Eletronica LTDA   - Processo: 3076</t>
  </si>
  <si>
    <t>Reembolso a conta do Contrato de Gestão - 05/2019 referente ao pagamento do Plano de Saúde dos Funcionários a serviço do Projeto fazenda Boa Esperança</t>
  </si>
  <si>
    <t>Reembolso realizado  pelo Projeto  Legado Brumadinho   referente ao pagamento de co particpação plano de saúde</t>
  </si>
  <si>
    <t>Reembolso a conta do Contrato de Gestão - 05/2019 referente ao pagamento do Plano de Saúde dos Funcionários a serviço do Projeto Legado Brumadinho</t>
  </si>
  <si>
    <t>2024/167</t>
  </si>
  <si>
    <t>Contratação de software ERP (Enterprise Resource Planning) que fornecerá funcionalidades de gestão e planejamento. O software deverá conter os requisitos:- backoffice completo; - usuários ilimitados;- Uso em CLOUD - Mensalidade</t>
  </si>
  <si>
    <t>TOTVS S.A</t>
  </si>
  <si>
    <t>Co-particpação dos funcionários referente ao mês 11/2023</t>
  </si>
  <si>
    <t>2023/784874</t>
  </si>
  <si>
    <t xml:space="preserve">Plano de Saúde dos funcionários </t>
  </si>
  <si>
    <t>2023/789190</t>
  </si>
  <si>
    <t>Serviços de cartório</t>
  </si>
  <si>
    <t>8º Cartório de Registro de Notas</t>
  </si>
  <si>
    <t>21.856.505/0001-22</t>
  </si>
  <si>
    <t>Locação de dois dispositvos de impressão e digitalização para atender as demandas de colaboradores a serviço da Appa. - Cotação por dispositivos e configurações.data de execução - início 01/01/2023data final - 31/12/2023</t>
  </si>
  <si>
    <t>U08471</t>
  </si>
  <si>
    <t>Férias da  Músico Cantora</t>
  </si>
  <si>
    <t>Férias da Coordenadora de Comunicação</t>
  </si>
  <si>
    <t>Raquel Dornelas da Costa Silva</t>
  </si>
  <si>
    <t>054.766.346-30</t>
  </si>
  <si>
    <t>Aquisição de 05 climatizadores para a Companhia de Dança Palácio das Artes - CDPA, para ficarem alocados na Sala Klaus Vianna, que serão utilizados em ensaios e apresentações.</t>
  </si>
  <si>
    <t>15.633.807/0001-39</t>
  </si>
  <si>
    <t xml:space="preserve">Tarifa Bancária referente a transferência eletrônica pagamento de Férias da  Músico Cantora -  Indaiara Silva Dos Santos Patrocínio   </t>
  </si>
  <si>
    <t>Tarifa Bancária referente a transferência eletrônica pagamento de Férias da Coordenadora de Comunicação - Raquel Dornelas da Costa Silva</t>
  </si>
  <si>
    <t>Tarifa Bancária referente a transferência eletrônica pagamento fornecedor: ACF Climatizadores Comércio e Serviços Ltda  - Processo: 3363</t>
  </si>
  <si>
    <t>Atenção: Não publicar esta Tabela nos sítios eletrônicos devido à Lei Geral de Proteção de Dados</t>
  </si>
  <si>
    <t>Tabela 11 - Lista de Trabalhadores e Estagiários com Vínculo ao Contrato de Gestão em 2024</t>
  </si>
  <si>
    <t>Celetista</t>
  </si>
  <si>
    <t>Estagiário</t>
  </si>
  <si>
    <t>Cargo Previsto na Memória de Cálculo</t>
  </si>
  <si>
    <t>Nome</t>
  </si>
  <si>
    <t>CPF</t>
  </si>
  <si>
    <t>Forma de Contratação</t>
  </si>
  <si>
    <t>Salário Contratado / Bolsa Estágio custeado pelo CG</t>
  </si>
  <si>
    <t>Salário Contratado / Bolsa Estágio total da pessoa</t>
  </si>
  <si>
    <t>Carga-Horária 
(Semanal)</t>
  </si>
  <si>
    <t>Local de Trabalho</t>
  </si>
  <si>
    <t>Data de Admissão</t>
  </si>
  <si>
    <t>Data de Demissão
(Se ocorrida no ano)</t>
  </si>
  <si>
    <t>DECLARAÇÃO DO DIRIGENTE DA OS</t>
  </si>
  <si>
    <t>__________________________________</t>
  </si>
  <si>
    <t>2024/28</t>
  </si>
  <si>
    <t>ISSQN referente a nota fiscal 2024/28 - Flag Impressão Digital Ltda</t>
  </si>
  <si>
    <t>Tarifa Bancária referente a transferência eletrônica pagamento fornecedor: Flag Impressão Digital Ltda  - Processo: 3378</t>
  </si>
  <si>
    <t>ISSQN referente a nota fiscal 2024/1 - Graziele Aparecida Ltda</t>
  </si>
  <si>
    <t xml:space="preserve">Tarifa Bancária referente a transferência eletrônica pagamento fornecedor: Graziele Aparecida Ltda  - Processo: 1605 </t>
  </si>
  <si>
    <t>Tarifa Bancária referente a transferência eletrônica pagamento fornecedor: Iury Rodrigues Roque 12337662608  - Processo: 1677</t>
  </si>
  <si>
    <t xml:space="preserve">Reembolso realizado pela conta 2462-7 - APPA referente ao pagamento de guia de INSS e INSS Patronal sob RPAS </t>
  </si>
  <si>
    <t>Reembolso realizado pela conta 24627 - APPA referente ao pagamento de guia de INSS  referente a nota fiscal: 2023275 - Acadia Servicos Ltda</t>
  </si>
  <si>
    <t xml:space="preserve">Reembolso realizado pela conta 2462-7 - APPA  referente ao pagamento de guia de IR sob RPAS </t>
  </si>
  <si>
    <t xml:space="preserve">Reembolso realizado pela conta 114073 RECURSOSPROPRIOS referente ao pagamento de guia de INSS e INSS Patronal sob RPAS </t>
  </si>
  <si>
    <t>Reeembolso realizado pela conta 16173-X - FAZENDABOAESPERANÇA referente ao pagamento da guia de IR retido referente a folha do  mês 12/2023 referente ao Projeto Fazenda Boa Esperança</t>
  </si>
  <si>
    <t>Reeembolso realizado pela conta 16173-X - FAZENDABOAESPERANÇA referente ao pagamento da guia de IR retido referente a folha do 13º salário referente ao Projeto Fazenda Boa Esperança</t>
  </si>
  <si>
    <t>Reeembolso realizado pela conta 16173-X - FAZENDABOAESPERANÇA referente ao pagamento da guia de INSS retido referente a folha do  mês 12/2023 referente ao Projeto Fazenda Boa Esperança</t>
  </si>
  <si>
    <t>Reeembolso realizado pela conta 16173-X - FAZENDABOAESPERANÇA referente ao pagamento da guia de INSS Patronal referente a folha do  mês 12/2023 referente ao Projeto Fazenda Boa Esperança</t>
  </si>
  <si>
    <t xml:space="preserve">Reembolso realizado pela conta 16391-0 -  REQUALREVANGLOGOLD referente ao pagamento de guia de INSS e INSS Patronal sob RPAS </t>
  </si>
  <si>
    <t xml:space="preserve">Reembolso realizado pela conta 164763 - CENTRODOPATRIMCULTURALMG  referente ao pagamento de guia de INSS e INSS Patronal RPA </t>
  </si>
  <si>
    <t>Reembolso realizado pela conta 164763 - CENTRODOPATRIMCULTURALMG  referente ao pagamento de guia de IR RPA</t>
  </si>
  <si>
    <t>Reembolso realizado pela conta 16517-4 - AREAMEIOMETACG referente ao pagamento de guia de IR RPAS</t>
  </si>
  <si>
    <t>Reembolso realizado pela conta 16517-4 - AREAMEIOMETACG referente ao pagamento de guia de INSS e INSS Patronal RPAS</t>
  </si>
  <si>
    <t>Reembolso realizado pela conta 17234-0 - PAVAUDIOVISUALFCS referente ao pagamento de guia de IR RPAS</t>
  </si>
  <si>
    <t xml:space="preserve">Reembolso realizado pela conta 17234-0 - PAVAUDIOVISUALFCS  referente ao pagamento de guia de INSS e INSS Patronal RPAS </t>
  </si>
  <si>
    <t xml:space="preserve">Reembolso realizado pela conta 17237-5 - RESTFORTALEZADEMACAPA  referente ao pagamento de guia de INSS e INSS Patronal RPAS </t>
  </si>
  <si>
    <t xml:space="preserve">Reembolso realizado pela conta 172766 - PLANOANUAL referente ao pagamento de guia de INSS e INSS Patronal RPAS </t>
  </si>
  <si>
    <t>Reembolso realizado pela conta 172766 - PLANOANUAL referente ao pagamento de guia de IR referente a RPAS</t>
  </si>
  <si>
    <t>Reembolso realizado pela conta  172766 - PLANOANUAL referente ao pagamento de guia de INSS  referente a nota fiscal: 2023277  - Acadia Servicos Ltda</t>
  </si>
  <si>
    <t>Reembolso realizado pela conta  172766 - PLANOANUAL referente ao pagamento de guia de INSS  referente a nota fiscal: 2023278 - Acadia Servicos Ltda</t>
  </si>
  <si>
    <t>Reembolso realizado pela conta  172766 - PLANOANUAL referente ao pagamento de guia de INSS  referente a nota fiscal: 2023154 -  Unicusto Limpeza Em Eventos Ltda</t>
  </si>
  <si>
    <t>Reembolso realizado pela conta  172766 - PLANOANUAL referente ao pagamento de guia de INSS  referente a nota fiscal: - 2023158 -  Unicusto Limpeza Em Eventos Ltda</t>
  </si>
  <si>
    <t>Reembolso realizado pela conta  172766 - PLANOANUAL referente ao pagamento de guia de INSS  referente a nota fiscal: 2023159 -  Unicusto Limpeza Em Eventos Ltda</t>
  </si>
  <si>
    <t>Reembolso realizado pela conta 25ºFESTCURTASBH - 17299-5 referente ao pagamento de guia de IR RPA</t>
  </si>
  <si>
    <t>Reembolso realizado pela conta 17299-5 - 25ºFESTCURTASBH  referente ao pagamento de guia de INSS e INSS Patronal RPA</t>
  </si>
  <si>
    <t>Reeembolso realizado pela conta 17511-0 referente ao pagamento da guia de INSS retido referente a folha do  mês 10/2023 referente ao Projeto Legado Brumadinho</t>
  </si>
  <si>
    <t>Reeembolso realizado pela conta 17511-0 referente ao pagamento da guia de INSS retido referente a folha do  mês 12/2023 referente ao Projeto Legado Brumadinho</t>
  </si>
  <si>
    <t>Reeembolso realizado pela conta 17511-0 referente ao pagamento da guia de INSS Patronal retido referente a folha do  mês 12/2023 referente ao Projeto Legado Brumadinho</t>
  </si>
  <si>
    <t>Reeembolso realizado pela conta 17511-0 - LEGADOBRUMADINHO referente ao pagamento da guia de IR retido  referente a folha do  mês 12/2023 referente ao  Legado Brumadinho</t>
  </si>
  <si>
    <t>Reeembolso realizado pela conta 17511-0 - LEGADOBRUMADINHO referente ao pagamento da guia de IR retido  referente a folha do 13º salário referente ao  Legado Brumadinho</t>
  </si>
  <si>
    <t>Reembolso realizado pela conta 17511-0 - LEGADOBRUMADINHO referente ao pagamento de guia de IR referente a RPAS</t>
  </si>
  <si>
    <t>Panificadora Pão Santo LTDA</t>
  </si>
  <si>
    <t>ISSQN referente ao RPA 2954 - Lucas Henrique Gomes de Oliveira</t>
  </si>
  <si>
    <t>INSS e INSS Patronal referente ao RPA 2954 - Lucas Henrique Gomes de Oliveira</t>
  </si>
  <si>
    <t>IR referente ao RPA 2954 - Lucas Henrique Gomes de Oliveira</t>
  </si>
  <si>
    <t>ISSQN referente ao RPA 2964 - Maria Clara Torres Costa</t>
  </si>
  <si>
    <t>IR referente ao RPA 2964 - Maria Clara Torres Costa</t>
  </si>
  <si>
    <t>INSS e INSS Patronal referente ao RPA 2964 - Maria Clara Torres Costa</t>
  </si>
  <si>
    <t>ISSQN referente ao RPA 2961 - Diogo Vieira de Melo</t>
  </si>
  <si>
    <t>IR referente ao RPA 2961 - Diogo Vieira de Melo</t>
  </si>
  <si>
    <t>INSS e INSS Patronal referente ao RPA 2961 - Diogo Vieira de Melo</t>
  </si>
  <si>
    <t>DARF</t>
  </si>
  <si>
    <t>PCC referente a nota fiscal 2023/2023712990 - Unimed Belo Horizonte</t>
  </si>
  <si>
    <t>IR referente a nota fiscal 2023/264 - Acadia Serviços Ltda</t>
  </si>
  <si>
    <t>IR referente a nota fiscal 2023784874 - Unimed Belo Horizonte</t>
  </si>
  <si>
    <t>IR referente a nota fiscal 20232993 - Cooperativa Mista De Transporte De Passageiros Taxi B H Ltda Corpertaxi</t>
  </si>
  <si>
    <t xml:space="preserve">Pagamento guia de INSS e INSS Patronal sob RPAS - conta 2462-7 - APPA </t>
  </si>
  <si>
    <t xml:space="preserve">Receita Federal </t>
  </si>
  <si>
    <t>Pagamento guia de INSS e INSS Patronal sob RPAS - conta 17299-5 - 25ºFESTCURTASBH</t>
  </si>
  <si>
    <t>Pagamento guia de INSS e INSS Patronal sob RPAS - conta 16517-4 -  AREAMEIOMETACG</t>
  </si>
  <si>
    <t xml:space="preserve">Pagamento guia de INSS e INSS Patronal sob RPAS - conta 164763 - CENTRODOPATRIMCULTURALMG  </t>
  </si>
  <si>
    <t xml:space="preserve">Pagamento guia de INSS e INSS Patronal sob RPAS - conta 17511-0 LEGADOBRUMADINHO </t>
  </si>
  <si>
    <t xml:space="preserve">Pagamento guia de INSS e INSS Patronal sob RPAS - conta 17234-0 - PAVAUDIOVISUALFCS  </t>
  </si>
  <si>
    <t xml:space="preserve">Pagamento guia de INSS e INSS Patronal sob RPAS - conta 172766 PLANOANUAL </t>
  </si>
  <si>
    <t>Pagamento guia de INSS e INSS Patronal sob RPAS - conta 114073 RECURSOSPROPRIOS</t>
  </si>
  <si>
    <t xml:space="preserve">Pagamento guia de INSS e INSS Patronal sob RPAS - conta 16391-0 REQUALREVANGLOGOLD  </t>
  </si>
  <si>
    <t xml:space="preserve">Pagamento guia de INSS e INSS Patronal sob RPAS - conta 172375 RESTFORTALEZADEMACAPA </t>
  </si>
  <si>
    <t>INSS Patronal referente a folha do mês 12/2023</t>
  </si>
  <si>
    <t>INSS retido referente a folha do  mês 12/2023 referente ao Projeto Fazenda Boa Esperança</t>
  </si>
  <si>
    <t>INSS Patronal  referente a folha do  mês 12/2023 referente ao Projeto Fazenda Boa Esperança</t>
  </si>
  <si>
    <t>INSS retido referente a folha do  mês 12/2023 referente ao Projeto Legado Brumadinho</t>
  </si>
  <si>
    <t>INSS Patronal  referente a folha do  mês 12/2023 referente ao Projeto Legado Brumadinho</t>
  </si>
  <si>
    <t>IR redito Férias Músico Cantora - Bárbara Augusta Brasil Nicolau</t>
  </si>
  <si>
    <t>IR redito Férias Bailarina - Bárbara Cristina de Sousa  Maia</t>
  </si>
  <si>
    <t xml:space="preserve">IR redito férias Coordenador Administrativo - Flávio César Pereira </t>
  </si>
  <si>
    <t>IR retido 13º salário dos funcionários alocados no CG 05/2019</t>
  </si>
  <si>
    <t>IR retido  referente ao 13º salário da conta 16113-X,  Projeto Fazenda Boa Esperança</t>
  </si>
  <si>
    <t>IR retido referente a folha do  mês 12/2023 da conta 16113-X, Projeto Fazenda Boa Esperança</t>
  </si>
  <si>
    <t>IR retido referente a folha do  mês 12/2023 da conta 17511-0 -  Legado Brumadinho</t>
  </si>
  <si>
    <t>IR retido  referente ao 13º salário da conta 17511-0 -  Legado Brumadinho</t>
  </si>
  <si>
    <t>IR referente aos RPAS da conta do projeto 25ºFESTCURTASBH - 17299-5</t>
  </si>
  <si>
    <t>IR referente aos RPAS da conta do projeto 16517-4 - AREAMEIOMETACG</t>
  </si>
  <si>
    <t>IR referente aos RPAS da conta do projeto 164763 - CENTRODOPATRIMCULTURALMG</t>
  </si>
  <si>
    <t>IR referente aos RPAS da conta do projeto 17511-0 LEGADOBRUMADINHO</t>
  </si>
  <si>
    <t>IR referente aos RPAS da conta do projeto 17234-0 - PAVAUDIOVISUALFCS</t>
  </si>
  <si>
    <t>IR referente aos RPAS da conta do projeto 172766 PLANOANUAL</t>
  </si>
  <si>
    <t>IR referente aos RPAS da conta do projeto 2462-7 - APPA</t>
  </si>
  <si>
    <t>Guia de INSS referente as notas fiscais 2023154, 2023158, 2023159 - UNICUSTO LIMPEZA EM EVENTOS LTDA</t>
  </si>
  <si>
    <t>Guia de INSS referente a DACTE 1782 - EXPRESSO UNIR LTDA</t>
  </si>
  <si>
    <t>Guia de INSS referente a DACTE 1783 - EXPRESSO UNIR LTDA</t>
  </si>
  <si>
    <t>Guia de INSS referente as DACTES 1766, 1792 - EXPRESSO UNIR LTDA</t>
  </si>
  <si>
    <t>Guia de INSS referente a nota fiscal 2023275 - ACADIA SERVICOS LTDA</t>
  </si>
  <si>
    <t>Guia de INSS referente as notas fiscais 2023277, 2023278 - ACADIA SERVICOS LTDA</t>
  </si>
  <si>
    <t>2024/41</t>
  </si>
  <si>
    <t>ISSQN referente a nota fiscal 2024/41 - Flag Impressão Digital Ltda</t>
  </si>
  <si>
    <t>2024/3</t>
  </si>
  <si>
    <t>52.732.521/0001-37</t>
  </si>
  <si>
    <t>ISSQN referente a nota fiscal 2024/3 - Júlio César Nogueira Soares LTDA</t>
  </si>
  <si>
    <t>ISSQN referente ao RPA 2966 - Erika Santos de Souza</t>
  </si>
  <si>
    <t>IR referente ao RPA 2966 - Erika Santos de Souza</t>
  </si>
  <si>
    <t>INSS e INSS Patronal referente ao RPA 2966 - Erika Santos de Souza</t>
  </si>
  <si>
    <t>ISSQN referente ao RPA 2965 - Monica Tavares Pereira</t>
  </si>
  <si>
    <t>IR referente ao RPA 2965 - Monica Tavares Pereira</t>
  </si>
  <si>
    <t>INSS e INSS Patronal referente ao RPA 2965 - Monica Tavares Pereira</t>
  </si>
  <si>
    <t>ISSQN referente ao RPA 2962 - Igor Rodrigues Martins</t>
  </si>
  <si>
    <t>IR referente ao RPA 2962 - Igor Rodrigues Martins</t>
  </si>
  <si>
    <t>INSS e INSS Patronal referente ao RPA 2962 - Igor Rodrigues Martins</t>
  </si>
  <si>
    <t>Pagamento de seguro RCTR-C para a obra de arte Yança/Iansã, da exposição "Quero amar quem acenda uma fogueira comigo as 7h da manhã"</t>
  </si>
  <si>
    <t>Liberty Seguros S/A</t>
  </si>
  <si>
    <t>61.550.141/0001-72</t>
  </si>
  <si>
    <t>Contratação de empresa especializada em guarda de documentos, para armazenagem, preservação e conservação dos documentos escriturais da sede administrativa durante o segundo semestre de 2023.</t>
  </si>
  <si>
    <t>Guard - Gerenciamento e Guarda de Documentos Ltda</t>
  </si>
  <si>
    <t>26.171.295/0001-52</t>
  </si>
  <si>
    <t>ISSQN referente ao RPA 2960 - Ana Paula Clemente de Souza</t>
  </si>
  <si>
    <t>IR referente ao RPA 2960 - Ana Paula Clemente de Souza</t>
  </si>
  <si>
    <t>INSS e INSS Patronal referente ao RPA 2960 - Ana Paula Clemente de Souza</t>
  </si>
  <si>
    <t>644.156.276-68</t>
  </si>
  <si>
    <t>ISSQN referente ao RPA 2958 - Ângela Peres de Oliveira</t>
  </si>
  <si>
    <t>IR referente ao RPA 2958 - Ângela Peres de Oliveira</t>
  </si>
  <si>
    <t>INSS e INSS Patronal referente ao RPA 2958 - Ângela Peres de Oliveira</t>
  </si>
  <si>
    <t>ISSQN referente ao RPA 2956 - Hanna Mussi Dias</t>
  </si>
  <si>
    <t>IR referente ao RPA 2956 - Hanna Mussi Dias</t>
  </si>
  <si>
    <t>INSS e INSS Patronal referente ao RPA 2956 - Hanna Mussi Dias</t>
  </si>
  <si>
    <t>ISSQN referente ao RPA 2955 - Alec Mizote Garcia</t>
  </si>
  <si>
    <t>IR referente ao RPA 2955 - Alec Mizote Garcia</t>
  </si>
  <si>
    <t>INSS e INSS Patronal referente ao RPA 2955 - Alec Mizote Garcia</t>
  </si>
  <si>
    <t>ISSQN referente ao RPA 2952 - Bárbara Rodrigues de Morais</t>
  </si>
  <si>
    <t>IR referente ao RPA 2952 - Bárbara Rodrigues de Morais</t>
  </si>
  <si>
    <t>INSS e INSS Patronal referente ao RPA 2952 - Bárbara Rodrigues de Morais</t>
  </si>
  <si>
    <t>ISSQN referente ao RPA 2953 - Sophia Esmeralda Brunetto Borges</t>
  </si>
  <si>
    <t>IR referente ao RPA 2953 - Sophia Esmeralda Brunetto Borges</t>
  </si>
  <si>
    <t>INSS e INSS Patronal referente ao RPA 2953 - Sophia Esmeralda Brunetto Borges</t>
  </si>
  <si>
    <t>Tarifa Bancária referente a transferência eletrônica pagamento fornecedor:  Flag Impressão Digital Ltda - Processo: 3379</t>
  </si>
  <si>
    <t>Tarifa Bancária referente a transferência eletrônica pagamento fornecedor: Ferragens Antonio Falci Ltda  - Processo: 3427</t>
  </si>
  <si>
    <t>Tarifa Bancária referente a transferência eletrônica pagamento fornecedor: Júlio César Nogueira Soares LTDA  - Processo: 1672</t>
  </si>
  <si>
    <t xml:space="preserve">Tarifa Bancária referente a transferência eletrônica pagamento fornecedor: Erika Santos de Souza  - Processo:2593 </t>
  </si>
  <si>
    <t xml:space="preserve">Tarifa Bancária referente a transferência eletrônica pagamento fornecedor:Monica Tavares Pereira   - Processo: 2557 </t>
  </si>
  <si>
    <t xml:space="preserve">Tarifa Bancária referente a transferência eletrônica pagamento fornecedor: Igor Rodrigues Martins   - Processo:2553 </t>
  </si>
  <si>
    <t>Tarifa Bancária referente a transferência eletrônica pagamento fornecedor: Ana Paula Clemente de Souza  - Processo: 2551</t>
  </si>
  <si>
    <t>Tarifa Bancária referente a transferência eletrônica pagamento fornecedor: Ângela Peres de Oliveira - Processo: 1674</t>
  </si>
  <si>
    <t>Tarifa Bancária referente a transferência eletrônica pagamento fornecedor:Hanna Mussi Dias   - Processo: 1671</t>
  </si>
  <si>
    <t>Tarifa Bancária referente a transferência eletrônica pagamento fornecedor: Alec Mizote Garcia  - Processo: 1676</t>
  </si>
  <si>
    <t>Tarifa Bancária referente a transferência eletrônica pagamento fornecedor: Bárbara Rodrigues de Morais  - Processo: 504</t>
  </si>
  <si>
    <t xml:space="preserve">Tarifa Bancária referente a transferência eletrônica pagamento fornecedor: Sophia Esmeralda Brunetto Borges  - Processo:2646 </t>
  </si>
  <si>
    <t>Contratação do Google Workplace com Google meet e demais ferramentas do Google com o suporte 24 horas</t>
  </si>
  <si>
    <t xml:space="preserve">
06.990.590/0001-23</t>
  </si>
  <si>
    <t>Clara Pagamentos Ltda -Empresa Brasileira de Correios e Telégrafos</t>
  </si>
  <si>
    <t>Clara Pagamentos Ltda - Google Cloud Brasil computação e serviços LTDA</t>
  </si>
  <si>
    <t>Clara Pagamentos Ltda - I love pdf</t>
  </si>
  <si>
    <t>WEB-2024-42200</t>
  </si>
  <si>
    <t>19998362-MG</t>
  </si>
  <si>
    <t>ISSQN referente ao RPA 2959 - Júlio de Almeida Souza</t>
  </si>
  <si>
    <t>IR referente ao RPA 2959 - Júlio de Almeida Souza</t>
  </si>
  <si>
    <t>INSS e INSS Patronal referente ao RPA 2959 - Júlio de Almeida Souza</t>
  </si>
  <si>
    <t>Férias da regente associada</t>
  </si>
  <si>
    <t>ISSQN referente ao RPA 2963 - Lilian Parreiras Martins</t>
  </si>
  <si>
    <t>IR referente ao RPA 2963 - Lilian Parreiras Martins</t>
  </si>
  <si>
    <t>INSS e INSS Patronal referente ao RPA 2963 - Lilian Parreiras Martins</t>
  </si>
  <si>
    <t>Tarifa Bancária referente a transferência eletrônica pagamento fornecedor: Júlio de Almeida Souza  - Processo:  2554</t>
  </si>
  <si>
    <t>Tarifa Bancária referente a transferência eletrônica pagamento fornecedor: Lilian Parreiras Martins  - Processo:  2555</t>
  </si>
  <si>
    <t xml:space="preserve">Tarifa Bancária referente a transferência eletrônica  da férias da regente associada  - Lara  Daniela Tanaka </t>
  </si>
  <si>
    <t>2024/46</t>
  </si>
  <si>
    <t>ISSQN referente a nota fiscal 2024/46 - Flag Impressão Digital Ltda</t>
  </si>
  <si>
    <t>Tarifa Bancária referente a transferência eletrônica pagamento fornecedor:Gran Torino Comercio De Marmores E Granitos Ltda   - Processo:  3442</t>
  </si>
  <si>
    <t>Tarifa Bancária referente a transferência eletrônica pagamento fornecedor:Flag Impressão Digital Ltda   - Processo:  3077</t>
  </si>
  <si>
    <t>Tarifa Bancária referente a transferência eletrônica pagamento fornecedor: Iury Rodrigues Roque 12337662608   - Processo: 1677</t>
  </si>
  <si>
    <t>Pix Enviado</t>
  </si>
  <si>
    <t>PIS referente a folha 12/2023</t>
  </si>
  <si>
    <t>PIS referente a 13º Salário</t>
  </si>
  <si>
    <t>Tarifa Bancária referente a transferência eletrônica pagamento fornecedor:R2LUZ Comercio de Iluminacao e servicos LTDA - Processo:  3327</t>
  </si>
  <si>
    <t>Tarifa Bancária referente a transferência eletrônica pagamento fornecedor: Iury Rodrigues Roque 12337662608 - Processo:  1677</t>
  </si>
  <si>
    <t>Tarida Pix Enviado referente a transferência eletrônica pagamento fornecedor: Casa Carnaval, Festas e Fantasias Ltda - Processo: 3385</t>
  </si>
  <si>
    <t>Luciana Soares Veloso</t>
  </si>
  <si>
    <t>Férias Gerente de Projetos Dipro</t>
  </si>
  <si>
    <t>055.473.976-36</t>
  </si>
  <si>
    <t xml:space="preserve">IR retido férias da regente associada - Lara  Daniela Tanaka </t>
  </si>
  <si>
    <t>IR retido férias da  Gerente de Projetos Dipro - Luciana Soares Veloso</t>
  </si>
  <si>
    <t>Férias do Presidente</t>
  </si>
  <si>
    <t>IR retido férias da Férias do Presidente - Felipe Vieira Xavier</t>
  </si>
  <si>
    <t>Vale transporte para os funcionários a serviço do CG 05/2019</t>
  </si>
  <si>
    <t>Consórcio Ótimo de Bilhetagem Eletrônica</t>
  </si>
  <si>
    <t>10.426.715/0001-64</t>
  </si>
  <si>
    <t>Cons Operacional de Transporte Coletivo</t>
  </si>
  <si>
    <t>04.398.505/0001-07</t>
  </si>
  <si>
    <t>Férias Analista de RH</t>
  </si>
  <si>
    <t>Tarifa Bancária referente a transferência eletrônica pagamento de Férias Analista de RH - Thabata Rosa Dias</t>
  </si>
  <si>
    <t>Reembolso de juros/multa realizado pela conta da Appa referente ao pagamento da compra de materiais de limpeza,necessários para o bom funcionamento e manutenção do Palácio da Liberdade. M&amp;M Suprimento para informática LTDA</t>
  </si>
  <si>
    <t>Reembolso de juros/multa realizado pela conta da Appa referente ao pagamento da compra de 80 Rolos Papel higiênico 40m | 2 fardos com 12 pacotes cada de Papel toalha 20x200 | 5L Multiuso | 10pcts Bombril | 4un Cola 793 | 2 centos Saco de lixo reforçado 200L e 2 centos de saco de lixo reforçado, 300L - Atacadão Material de Limpeza LTDA</t>
  </si>
  <si>
    <t>Facebook serviços online do Brasil Ltda</t>
  </si>
  <si>
    <t>Companhia de Saneamento de Minas Gerais</t>
  </si>
  <si>
    <t>17.281.106/0001-03</t>
  </si>
  <si>
    <t>001.24.03051107-4</t>
  </si>
  <si>
    <t>2024/62</t>
  </si>
  <si>
    <t>ISSQN referente a nota fiscal 2024/62 - Oliveira Andrade Serviços de monitoramento de informações LTDA</t>
  </si>
  <si>
    <t>Tarifa Bancária referente a transferência eletrônica pagamento fornecedor: Oliveira Andrade Serviços de monitoramento de informações LTDA - Processo: 189</t>
  </si>
  <si>
    <t>2024/2688</t>
  </si>
  <si>
    <t>Compra de removedor para tratamento de piso, Cyborg Removedor UHS - 20 unidades - Galão de 5L - Removedor de Ceras e Impermeabilizantes</t>
  </si>
  <si>
    <t>Reembolso proporcional realizado pela  projeto Fazenda Boa Esperança referente ao pagamento Medicina do Trabalho do mês 01/2024</t>
  </si>
  <si>
    <t>Reembolso proporcional realizado pela  projeto Legado Brumadinho referente ao pagamento Medicina do Trabalho do mês 01/2024</t>
  </si>
  <si>
    <t>Transferência recebida</t>
  </si>
  <si>
    <t>Ocupacional - Medicina Do Trabalho Ltda</t>
  </si>
  <si>
    <t>26.231.266/0001-39</t>
  </si>
  <si>
    <t>2024/332</t>
  </si>
  <si>
    <t>ISSQN retido nota fiscal 2024/332 - Ocupacional Medicina do Trabalho Ltda</t>
  </si>
  <si>
    <t>IR retido nota fiscal 2024/332 - Ocupacional Medicina do Trabalho Ltda</t>
  </si>
  <si>
    <t>PCC retido nota fiscal 2024/332 - Ocupacional Medicina do Trabalho Ltda</t>
  </si>
  <si>
    <t>Orplan Auditores Independentes</t>
  </si>
  <si>
    <t>ISSQN referente a nota fiscal 2024/6 - Orplan Auditores Independentes</t>
  </si>
  <si>
    <t>2024/6</t>
  </si>
  <si>
    <t>53.347.668/0001-76</t>
  </si>
  <si>
    <t>contratação de prestador de serviços para a instalação do equipamento de iluminação permanentedo Grande Teatro, essenciais a manutenção e operacionalização das atividades da FCS.</t>
  </si>
  <si>
    <t>Elias do Carmo - ME</t>
  </si>
  <si>
    <t>15.800.532/0001-80</t>
  </si>
  <si>
    <t>34.611.163/0001-22</t>
  </si>
  <si>
    <t>Envio do caderno de crítica para parceiros e colaboradores, que residem no exterior.</t>
  </si>
  <si>
    <t>Real Câmbio Turismo Ltda</t>
  </si>
  <si>
    <t>Aquisição de adereços, acessórios e itens de carnaval para a Abertura do Carnaval da Liberdade, conforme as seguintes especificações: 02 óculos bolinha e 05 arcos carnaval.</t>
  </si>
  <si>
    <t>31.082.212/0001-99</t>
  </si>
  <si>
    <t>Vale Refeição para os funcionários a serviço do Contrato de Gestão</t>
  </si>
  <si>
    <t>Vale Alimentação para os funcionários a serviço do Contrato de Gestão</t>
  </si>
  <si>
    <t>Vale Cultura para os funcionários a serviço do Contrato de Gestão</t>
  </si>
  <si>
    <t>Alelo S.A</t>
  </si>
  <si>
    <t>04.740.876/0001-25</t>
  </si>
  <si>
    <t>2024/335</t>
  </si>
  <si>
    <t>ISSQN retido nota fiscal 2024/335 - Ocupacional Medicina do Trabalho Ltda</t>
  </si>
  <si>
    <t>PCC retido nota fiscal 2024/335 - Ocupacional Medicina do Trabalho Ltda</t>
  </si>
  <si>
    <t>Contratação de serviço para impulsionamento na divulgação nas redes sociais do Concertos da Liberdade - Concerto Sinfônico - Aos Olhos de Guignard apresentado pela OSMG</t>
  </si>
  <si>
    <t>Rescisão Contratual Gerente de Projetos</t>
  </si>
  <si>
    <t>IR retido rescisão contratual de Lidia Mendes dos Santos</t>
  </si>
  <si>
    <t>Reembolso ao fornecedor: Marísia do Prado 47395958691-ME - Processo 1600 pelo pagamento realizado a menor - Nota fiscal: 2023/21</t>
  </si>
  <si>
    <t>2023/21</t>
  </si>
  <si>
    <t>Reembolso ao fornecedor: Mylene Youssef A Vieira - Producoes E Eventos-ME - Processo 1573 devido a substituição da nota fisca l em que a alíquota de ISS estava com valor indevido. Nota fiscal: 2024/02 substituída pela 2024/03</t>
  </si>
  <si>
    <t xml:space="preserve">Despesas Bancárias pagamento rescisão contratual Lídia Mendes </t>
  </si>
  <si>
    <t xml:space="preserve">Reembolsos de Juros/Multa realizada pela conta da Appa  referente ao pagamento em atraso do boleto do fornecedor: Ocupacional Medicina do Trabalho Ltda </t>
  </si>
  <si>
    <t>Tarifa Bancária referente a transferência eletrônica pagamento fornecedor: Marísia do Prado 47395958691-ME- Processo: 1600</t>
  </si>
  <si>
    <t>Rendimentos de aplicações financeiras do mês 01/2024</t>
  </si>
  <si>
    <t>Imposto de Renda referente aos rendimentos de aplicações financeiras do mês 01/2024</t>
  </si>
  <si>
    <t>Cofins referente aos rendimentos de aplicações financeiras do mês 01/2024</t>
  </si>
  <si>
    <t>Associação Pró-Cultura e Promoção das Artes (Conta Reserva)</t>
  </si>
  <si>
    <t>Contratação de empresa especializada em guarda de documentos, para armazenagem, preservação e conservação dos documentos escriturais da sede administrativa durante o ano de 2024.</t>
  </si>
  <si>
    <t>000.329.331</t>
  </si>
  <si>
    <t>Fatura Locação</t>
  </si>
  <si>
    <t>2024/22755</t>
  </si>
  <si>
    <t>Contratação de ferramenta servidor de nuvem - Google Cloud. - mês de janeiro/2024.</t>
  </si>
  <si>
    <t>Aquisição de passagens aéreas, conforme trechos: 29.02.2024 BH x Campinas e 03.03.2024 Campinas x BH.</t>
  </si>
  <si>
    <t xml:space="preserve">
24.443.151/0001-82
</t>
  </si>
  <si>
    <t>Contratação de profissional técnico responsável por montagem de diversas naturezas, especialmente voltadas para projetos de exposição, para confecção de mobiliários cenográficos que compõe propostas expograficas e projetos de iluminação. Horário de trabalho será acordado com a Gerência de Artes Visuais</t>
  </si>
  <si>
    <t>Edivaldo Gomes da Cruz</t>
  </si>
  <si>
    <t>42.708.981/0001-76</t>
  </si>
  <si>
    <t xml:space="preserve">
Contratação de profissional que atue diretamente na área de produção cultural, encarregado de viabilizar e acompanhar a pré-produção e produção de todas as mostras, recitais, espetáculos, ensaios e demais apresentações artísticas do CEFART. </t>
  </si>
  <si>
    <t>Lucas Fernando Morais Ferreira</t>
  </si>
  <si>
    <t>077.437.246-03</t>
  </si>
  <si>
    <t xml:space="preserve">Contratação de Montador de cenografias e expografias, em apoio as ações educativas do Cefart. </t>
  </si>
  <si>
    <t>Débora Barbosa de Souza Oliveira</t>
  </si>
  <si>
    <t>49.062.221/0001-83</t>
  </si>
  <si>
    <t>Contratação de assistente para suporte técnico das plataformas EADs e dos sistemas gestão escolar do CEFART</t>
  </si>
  <si>
    <t>Wagner e Arthur LTDA</t>
  </si>
  <si>
    <t>51.129.691/0001-69</t>
  </si>
  <si>
    <t xml:space="preserve">Fornecimento diário de pães de sal para sede da APPA. </t>
  </si>
  <si>
    <t>000.013.761</t>
  </si>
  <si>
    <t>Reembolso proporcional realizado pela APPA  referente ao pagamento Seguro de Vida do mês 01/2024</t>
  </si>
  <si>
    <t>Reembolso proporcional realizado pelo Projeto Legado Brumadinho referente ao pagamento Seguro de Vida do mês 01/2024</t>
  </si>
  <si>
    <t>Reembolso proporcional realizado pelo Termo de Parceria Palácio da Liberdade eferente ao pagamento Seguro de Vida do mês 01/2024</t>
  </si>
  <si>
    <t>Valor recebido de Janaína Mendes Rolla, CPF:098.893.086-22, referente à locação de figurinos</t>
  </si>
  <si>
    <t>Internet para sede da Appa referente ao mês 01/2024</t>
  </si>
  <si>
    <t>Internet para sede da Appa referente ao mês 02/2024</t>
  </si>
  <si>
    <t>Internet para sede da Appa referente ao mês 03/2024</t>
  </si>
  <si>
    <t>Contratação de empresa para acompanhamento de produção e instalação do enxoval de implantação da nova marca do Palácio das Artes.</t>
  </si>
  <si>
    <t>HM Design e Comunicação LTDA</t>
  </si>
  <si>
    <t>04.219.951/0001-07</t>
  </si>
  <si>
    <t>Repasse de recusos referente a parcela 01/2024</t>
  </si>
  <si>
    <t>Contratação de licenciamento de arranjos musicais para as apresentações do concerto de Abertura do Carnaval da Liberdade.</t>
  </si>
  <si>
    <t>Frederico Carlos Natalino</t>
  </si>
  <si>
    <t>Locação de 1 Caixa Térmica grande para Ópera Matraga.</t>
  </si>
  <si>
    <t>Avila Distribuidora De Bebidas Ltda</t>
  </si>
  <si>
    <t>03.237.689/0001-60</t>
  </si>
  <si>
    <t>Contratação de empresa especializada para prestação de serviço de cenografia, montagem e desmontagem do projeto expográfico da exposição "A paixão segundo Guignard", em celebração aos 80 anos da Escola Guignard.</t>
  </si>
  <si>
    <t>Fala Comércio de Cenário Ltda</t>
  </si>
  <si>
    <t>07.900.263/0001-04</t>
  </si>
  <si>
    <t>Copiadora Objetiva Ltda</t>
  </si>
  <si>
    <t>08.159.985/0001-04</t>
  </si>
  <si>
    <t>Salário do Produtora Cultural, referente ao mês 01/2024</t>
  </si>
  <si>
    <t>Salário do músico cantor , referente ao mês 01/2024</t>
  </si>
  <si>
    <t>Salário do músico cantor , referente ao mês 12/2023</t>
  </si>
  <si>
    <t>Salário do Pianista, referente ao mês 01/2024</t>
  </si>
  <si>
    <t>Salário do Musico Instrumentista, referente ao mês 01/2024</t>
  </si>
  <si>
    <t>Salário do Músico Instrumentista, referente ao mês 01/2024</t>
  </si>
  <si>
    <t>Salário do Músico Cantora, referente ao mês 01/2024</t>
  </si>
  <si>
    <t>Salário do Gerente de Projetos do Palacio,  referente ao mês 01/2024</t>
  </si>
  <si>
    <t>Salário do Presidente referente ao mês 01/2024</t>
  </si>
  <si>
    <t>Salário do Coordenadora Executiva, referente ao mês 01/2024</t>
  </si>
  <si>
    <t>Salário de Músico Cantora, referente ao mês 01/2024</t>
  </si>
  <si>
    <t>Salário da Analista Financeiro Pleno, referente ao mês 01/2024</t>
  </si>
  <si>
    <t>Salário Bailarina, referente ao mês 01/2024</t>
  </si>
  <si>
    <t>Salário da Músico Cantor, referente ao mês 01/2024</t>
  </si>
  <si>
    <t>Salário Analista de RH, referente ao mês 01/2024</t>
  </si>
  <si>
    <t>Salário do Regente Assistente, referente ao mês 01/2024</t>
  </si>
  <si>
    <t>Salário de Músico, referente ao mês 01/2024</t>
  </si>
  <si>
    <t>Salário do Superintendente de Auditoria, referente ao mês 01/2024</t>
  </si>
  <si>
    <t>Salário de Bailarina, referente ao mês 01/2024</t>
  </si>
  <si>
    <t>Salário  Montador, referente ao mês 01/2024</t>
  </si>
  <si>
    <t>Salário do Bailarino, referente ao mês 01/2024</t>
  </si>
  <si>
    <t>Salário do Músico Cantor, referente ao mês 01/2024</t>
  </si>
  <si>
    <t>Salário Bailarina referente ao mês 01/2024</t>
  </si>
  <si>
    <t>Salário do Coordenador Administrativo referente ao mês 01/2024</t>
  </si>
  <si>
    <t>Salário do Montador, referente ao mês 01/2024</t>
  </si>
  <si>
    <t>Salário da Gerente de Projetos, referente ao mês 01/2024</t>
  </si>
  <si>
    <t>Salário do Bailarina, referente ao mês 01/2024</t>
  </si>
  <si>
    <t>Salário  Músico Cantor, referente ao mês 01/2024</t>
  </si>
  <si>
    <t>Salário do Diretor Financeiro, referente ao mês 01/2024</t>
  </si>
  <si>
    <t>Salário da  Produtora Cultural, referente ao mês 01/2024</t>
  </si>
  <si>
    <t>Salário do Assessora Pedagogica, referente ao mês 01/2024</t>
  </si>
  <si>
    <t>Salário da regente associada, referente aos mês 01/2024</t>
  </si>
  <si>
    <t>Salário do Bailarino, referente aos mês 01/2024</t>
  </si>
  <si>
    <t>Salário do Músico Instrumentista,referente aos mês 01/2024</t>
  </si>
  <si>
    <t>Salário do Bailarina, referente aos mês 01/2024</t>
  </si>
  <si>
    <t>Salário do Músico, referente aos mês 01/2024</t>
  </si>
  <si>
    <t>Salário Analista de Comunicação, referente ao mês 01/2024</t>
  </si>
  <si>
    <t>Salário   Auxiliar de serviços Gerais, referente ao mês 01/2024</t>
  </si>
  <si>
    <t xml:space="preserve"> Salário  Arquivista, referente ao mês 01/2024</t>
  </si>
  <si>
    <t>Salário Músico Instrumentista, referente ao mês 01/2024</t>
  </si>
  <si>
    <t>Salário  Músico Cantora, referente ao mês 01/2024</t>
  </si>
  <si>
    <t>2024/5</t>
  </si>
  <si>
    <t xml:space="preserve">ISSQN referente a nota fiscal 2024/5 -Sérgio Arruda Felício </t>
  </si>
  <si>
    <t>ISSQN referente ao RPA 2994 - Bárbara Grillo Martins</t>
  </si>
  <si>
    <t>INSS e INSS Patronal referente ao RPA 2994 - Bárbara Grillo Martins</t>
  </si>
  <si>
    <t>2024/129</t>
  </si>
  <si>
    <t>ISSQN referente a nota fiscal 2024/129 - Artes Gráficas Formato LTDA</t>
  </si>
  <si>
    <t>Krypton Serviços Contábeis S.</t>
  </si>
  <si>
    <t>2024/178</t>
  </si>
  <si>
    <t>IR referente a nota fiscal 2024/178 - Krypton Serviços Contábeis S.S</t>
  </si>
  <si>
    <t>PCC referente a nota fiscal 2024/178 - Krypton Serviços Contábeis S.S</t>
  </si>
  <si>
    <t xml:space="preserve">Água e esgoto CTP Marzagão </t>
  </si>
  <si>
    <t>Reembolso realizado pelo Projeto Legado Brumadinho referente ao pagamento de guia de FGTS  - 12/2023</t>
  </si>
  <si>
    <t>Reembolso realizado pelo Projeto Legado Brumadinho referente ao pagamento de guia de FGTS  - 01/2024</t>
  </si>
  <si>
    <t>Reembolso realizado pelo Projeto Termo de Parceria Palácio da Liberdade - 53/2023 referente ao pagamento de guia de FGTS  - 01/2024</t>
  </si>
  <si>
    <t>FGTS rescisório Rosana Guedes</t>
  </si>
  <si>
    <t xml:space="preserve">Rescisão Contratual </t>
  </si>
  <si>
    <t>FGTS referente a folha de pagamento do mês 01/2024</t>
  </si>
  <si>
    <t>Contratação de empresa ou profissional para apoiar na recepção do escritório administrativo da Appa para digitação de documentos e agendas.</t>
  </si>
  <si>
    <t xml:space="preserve">Dione Maire Bastos Nacif Freire </t>
  </si>
  <si>
    <t>49.575.821/0001-45</t>
  </si>
  <si>
    <t>Tarifa Bancária referente a transferência eletrônica pagamento fornecedor: Katia de Salvo Oliveira  - Processo: 2444</t>
  </si>
  <si>
    <t>Tarifa Bancária referente a transferência eletrônica pagamento fornecedor: Elias do Carmo - ME - Processo: 3526</t>
  </si>
  <si>
    <t>Tarifa Bancária referente a transferência eletrônica pagamento rescisão contratual : Rosana Guedes de Oliveira Carneiro</t>
  </si>
  <si>
    <t>Tarifa Bancária referente a transferência eletrônica pagamento fornecedor: Dione Maire Bastos Nacif Freire - Processo: 192</t>
  </si>
  <si>
    <t>Tarifa Bancária referente a transferência eletrônica pagamento fornecedor: Thiago Cesar  - Processo: 3366</t>
  </si>
  <si>
    <t>Reembolso realizado pelo Projeto Fazenda Boa Esperança referente a aquisição de sistema de ponto para utilização pelos colaboradores.</t>
  </si>
  <si>
    <t>Reembolso realizado pelo Termo de Parceria Palácio da Liberdade 53/2023 - referente a aquisição de sistema de ponto para utilização pelos colaboradores.</t>
  </si>
  <si>
    <t>ISSQN referente ao RPA 3006 - Lucas Fernando Morais Ferreira</t>
  </si>
  <si>
    <t>IR referente ao RPA 3006 - Lucas Fernando Morais Ferreira</t>
  </si>
  <si>
    <t>INSS e INSS Patronal referente ao RPA 3006 - Lucas Fernando Morais Ferreira</t>
  </si>
  <si>
    <t>ISSQN referente a nota fiscal 2024/2 - Wagner e Arthur LTDA</t>
  </si>
  <si>
    <t>ISSQN referente a nota fiscal 2024/5 - Messi Tubos e Conexões Ltda</t>
  </si>
  <si>
    <t>2024/42989</t>
  </si>
  <si>
    <t>2024/20</t>
  </si>
  <si>
    <t>ISSQN referente a nota fiscal 2024/20 - Real Câmbio Turismo Ltda</t>
  </si>
  <si>
    <t>ISSQN referente a nota fiscal 2024/142 - Tms Telecomunicações Ltda</t>
  </si>
  <si>
    <t>ISSQN referente a nota fiscal  2024/ 25189  - Unimed Belo Horizonte</t>
  </si>
  <si>
    <t>ISSQN referente a nota fiscal  2024/29395  - Unimed Belo Horizonte</t>
  </si>
  <si>
    <t>ISSQN referente a nota fiscal 2024/22755 - Consórcio Ótimo de Bilhetagem Elertônica</t>
  </si>
  <si>
    <t>ISSQN referente a nota fiscal 2024/26886 - Cons Operacional de Transporte</t>
  </si>
  <si>
    <t xml:space="preserve">224031347312
</t>
  </si>
  <si>
    <t>ISSQN referente a nota fiscal 2024/3 - Mylene Youssef A Vieira - Producoes E Eventos</t>
  </si>
  <si>
    <t>Tarifa Bancária referente a transferência eletrônica pagamento fornecedor:Lucas Fernando Morais Ferreira - Processo: 3367</t>
  </si>
  <si>
    <t>Tarifa Bancária referente a transferência eletrônica pagamento fornecedor: Wagner e Arthur LTDA - Processo: 3373</t>
  </si>
  <si>
    <t>Tarifa Bancária referente a transferência eletrônica pagamento fornecedor: Messi Tubos e Conexões Ltda - Processo:3180</t>
  </si>
  <si>
    <t>Tarifa Bancária referente a transferência eletrônica pagamento fornecedor: Real Câmbio Turismo Ltda - Processo: 3370</t>
  </si>
  <si>
    <t>Tarifa Bancária referente a transferência eletrônica pagamento fornecedor:Caravelas Produções Ltda - Processo:3353</t>
  </si>
  <si>
    <t>Tarifa Bancária referente a transferência eletrônica pagamento fornecedor:Leben 108 Produtora de Filmes Ltda - Processo: 3355</t>
  </si>
  <si>
    <t>Tarifa Bancária referente a transferência eletrônica pagamento fornecedor:Patrick Hermany- Processo: 3286</t>
  </si>
  <si>
    <t>Reembolso realizado pela conta do  Termo de Parceria  Palácio da Liberdade 53/2023 - referente ao uso de táxi pelos funcionários alocados no projeto</t>
  </si>
  <si>
    <t>SIN TRABALHADORES ENTIDADES CULTURAIS</t>
  </si>
  <si>
    <t>00.786.960/0001-29</t>
  </si>
  <si>
    <t>Contribuição Confederativa - Lídia Mendes</t>
  </si>
  <si>
    <t>U08616</t>
  </si>
  <si>
    <t>2024/333</t>
  </si>
  <si>
    <t>Uso de táxi pelos funcionários a serviço do CG 05/2019  referente ao mês 01/2024</t>
  </si>
  <si>
    <t>Uso de táxi pelos funcionários a serviço do Projeto Forlaleza de Macapá referente ao mês 01/2024</t>
  </si>
  <si>
    <t>Uso de táxi pelos funcionários a serviço do Termo de Parceria Palácio da Liberdade referente ao mês 01/2024</t>
  </si>
  <si>
    <t xml:space="preserve">Vale Alimentação para os novos funcionários </t>
  </si>
  <si>
    <t>SINDICATO DOS MUSICOS PROFISSIONAIS</t>
  </si>
  <si>
    <t>Mensalidade Sindical Associativa</t>
  </si>
  <si>
    <t>ISSQN referente a nota fiscal 2024/1 - Leben 108 Produtora de Filmes Ltda</t>
  </si>
  <si>
    <t>2024/4</t>
  </si>
  <si>
    <t>ISSQN  referente a nota fiscal 2024/4 - Dodda Engenharia Ltda</t>
  </si>
  <si>
    <t>INSS  referente a nota fiscal 2024/4 - Dodda Engenharia Ltda</t>
  </si>
  <si>
    <t>2024/101</t>
  </si>
  <si>
    <t>ISSQN referente a nota fiscal 2024/101 - Oliveira Andrade Serviços de monitoramento de informações LTDA</t>
  </si>
  <si>
    <t>Thiago Cesar De Gouveia Sommerlat</t>
  </si>
  <si>
    <t>Uso de internet</t>
  </si>
  <si>
    <t>Tarifa Bancária referente a transferência eletrônica pagamento fornecedor: SINDICATO DOS MUSICOS PROFISSIONAIS</t>
  </si>
  <si>
    <t>Tarifa Bancária referente a transferência eletrônica pagamento fornecedor: Luís Felipe Duarte Flores  - Processo: 2697</t>
  </si>
  <si>
    <t>Tarifa Bancária referente a transferência eletrônica pagamento fornecedor: Leben 108 Produtora de Filmes Ltda  - Processo: 3355</t>
  </si>
  <si>
    <t>Tarifa Bancária referente a transferência eletrônica pagamento fornecedor: Dodda Engenharia Ltda - Processo: 2750</t>
  </si>
  <si>
    <t>Tarifa Bancária referente a transferência eletrônica pagamento fornecedor: Oliveira Andrade Serviços de monitoramento de informações LTDA  - Processo: 189</t>
  </si>
  <si>
    <t>Tarifa Bancária referente a transferência eletrônica pagamento fornecedor: Thiago Cesar De Gouveia Sommerlat  - Processo: 3366</t>
  </si>
  <si>
    <t xml:space="preserve">Josie Cristina Da Silva </t>
  </si>
  <si>
    <t>Digitação de processos, listas e dados, em apoio adiministrativo das atividades do setor financeiro. Parcela 1 - Aditivo</t>
  </si>
  <si>
    <t>Recibo de Locação</t>
  </si>
  <si>
    <t>2024/94</t>
  </si>
  <si>
    <t>2024/15</t>
  </si>
  <si>
    <t>ISSQN referente a nota fiscal 2024/15 - HM Design e Comunicação LTDA</t>
  </si>
  <si>
    <t>2024/856</t>
  </si>
  <si>
    <t>ISSQN referente a nota fiscal 2024/856 - F6 Sistemas de Informática Ltda</t>
  </si>
  <si>
    <t>2024/29395</t>
  </si>
  <si>
    <t>2024/87</t>
  </si>
  <si>
    <t>ISSQN referente a nota fiscal 2024/87 - Flag Impressão Digital Ltda</t>
  </si>
  <si>
    <t>2024/142</t>
  </si>
  <si>
    <t>Co-particpação dos funcionários referente ao mês 12/2023</t>
  </si>
  <si>
    <t>2024/25189</t>
  </si>
  <si>
    <t>IR referente a nota fiscal 2024/25189 - Unimed Belo Horizonte</t>
  </si>
  <si>
    <t>PCC referente a nota fiscal 2024/25189 - Unimed Belo Horizonte</t>
  </si>
  <si>
    <t>Tarifa Bancária referente a transferência eletrônica pagamento fornecedor:Flag Impressão Digital Ltda - Processo:3387</t>
  </si>
  <si>
    <t>Tarifa Bancária referente a transferência eletrônica pagamento fornecedor:HM Design e Comunicação LTDA - Processo:3581</t>
  </si>
  <si>
    <t>Tarifa Bancária referente a transferência eletrônica pagamento fornecedor:Flag Impressão Digital Ltda - Processo:3389</t>
  </si>
  <si>
    <t>Renovação do registro do domínio appa.art.br.</t>
  </si>
  <si>
    <t>05.506.560/0001-36</t>
  </si>
  <si>
    <t>Impressão de 01 cópia do Relatório Final de Prestação de contas do projeto LEIC - Programação de Artes Visuais e Audiovisual - 0191. Impressão colorida, em papel sulfite A4, encadernado em espiral</t>
  </si>
  <si>
    <t>BH Fotocópias Digital LTDA</t>
  </si>
  <si>
    <t>29.032.573/0001-89</t>
  </si>
  <si>
    <t>Aquisição de materiais de divulgação referente nova linguagem das atividades da Fundação Clóvis Salgado, Sendo 500 unidades do Botton em fundição de 3cm</t>
  </si>
  <si>
    <t>26.506.708/0001-02</t>
  </si>
  <si>
    <t>Contratação de laudista profissional para a confecção de laudo técnico na capital do estado do Rio de Janeiro das obras de arte que compõe a exposição "A paixão segundo Guignard", em celebração aos 80 anos da Escola Guignard</t>
  </si>
  <si>
    <t>16.715.071/0001-00</t>
  </si>
  <si>
    <t>Contratação de plano de internet para celular (IPhone), chip digital.</t>
  </si>
  <si>
    <t>Telefônica Brasil S.A.</t>
  </si>
  <si>
    <t>Reembolso realizado para conta do  Termo de Parceria  Palácio da Liberdade 53/2023 - referente ao reembolso a maior do uso de táxi do mês 01/2024</t>
  </si>
  <si>
    <t>Associação Pró-Cultura e Promoção das Artes</t>
  </si>
  <si>
    <t>2024/416</t>
  </si>
  <si>
    <t xml:space="preserve"> Impressões diversas e encadernação de partituras para o evento Abertura do carnaval da Liberdade com Toninho Geraes   - CG 05/2019</t>
  </si>
  <si>
    <t>ISSQN referente a nota fiscal 2024/416 - Copiadora Objetiva Ltda</t>
  </si>
  <si>
    <t>2023/117 - 272</t>
  </si>
  <si>
    <t>ISSQN referente a nota fiscal 2024/17 - HM Design e Comunicação LTDA</t>
  </si>
  <si>
    <t>2024/17</t>
  </si>
  <si>
    <t>Tarifa Bancária referente a transferência eletrônica pagamento fornecedor: GY4 Tecnologia e Segurança Eletronica LTDA - Processo: 3076</t>
  </si>
  <si>
    <t>Tarifa Bancária referente a transferência eletrônica pagamento fornecedor: GY4 Tecnologia e Segurança Eletronica LTDA - Processo: 2679</t>
  </si>
  <si>
    <t>Diário Projeto Área Meio - Conta 16517-4</t>
  </si>
  <si>
    <t>Dário Projeto Programação Artística - Conta 16888-2</t>
  </si>
  <si>
    <t xml:space="preserve">Contratação de empresa para a prestação de serviço de montagem e desmontagem especializada da exposição "A paixão segundo Guignard", </t>
  </si>
  <si>
    <t>Correção de defeitos encontrados nos notebooks 1730552-7 e 1730580-2, as correções serão na troca do teclado conector jack, bateria notebook Dell e SSD 240GB.</t>
  </si>
  <si>
    <t>Contratação de seguro de transporte e permanência para as obras artísticas que compõe exposição "A paixão segundo Guignard", em celebração aos 80 anos da Escola Guignard, que ocorre de 29/02/2024 a 12/05/2024 na Grande Galeria Alberto da Veiga Guignard, no Palácio das Artes</t>
  </si>
  <si>
    <t xml:space="preserve">61.550.141/0001-72
</t>
  </si>
  <si>
    <t>IR retido em folha do mês 01/2024</t>
  </si>
  <si>
    <t>INSS retido em folha do mês 01/2024</t>
  </si>
  <si>
    <t>Contratação de profissional responsável pelos laudos técnicos das obras da exposição "A paixão segundo Guignard", em celebração aos 80 anos da Escola Guignard, na grande Galeria Alberto da Veiga Guignard, de 29/02/2024 a 12/05/2024</t>
  </si>
  <si>
    <t>Hudson Diniz Pereira Marques 01565669665</t>
  </si>
  <si>
    <t>Assinatura de licença de uso da plataforma Ouvex - canal de ouvidoria para a Appa.</t>
  </si>
  <si>
    <t>Ouvex Tecnologia para compliance LTDA</t>
  </si>
  <si>
    <t>39.264.040/0001-86</t>
  </si>
  <si>
    <t>2024/99</t>
  </si>
  <si>
    <t>ISSQN referente a nota fiscal 2024/99 - Flag Impressão Digital Ltda</t>
  </si>
  <si>
    <t>Tarifa Bancária referente a transferência eletrônica pagamento fornecedor: Flag Impressão Digital Ltda - Processo: 3258</t>
  </si>
  <si>
    <t>Tarifa Bancária referente a envio de PIX pagamento fornecedor: Patrick Hermany Ferreira Souza 06224225613- Processo: 3286</t>
  </si>
  <si>
    <t>Valor recebido de Cristina de Fátima Gil Santos, CPF:809.614.796-04, referente à locação de figurinos</t>
  </si>
  <si>
    <t>Valor recebido de Erika Viviane Souza Ramos, CPF:057.965.176-27, referente à locação de figurinos</t>
  </si>
  <si>
    <t>Valor recebido de Ivete Maria de Oliveira, CPF:763.634.816-00, referente à locação de figurinos</t>
  </si>
  <si>
    <t>Sala de Ensaio Cia de Dança</t>
  </si>
  <si>
    <t>Reembolso realizado pela conta da Appa- 24627 referente ao pagamento de guia de IR RPA</t>
  </si>
  <si>
    <t>Reembolso realizado pela conta do Projeto Legado Brumadinho- 17511-0 referente ao pagamento de guia de IR RPA</t>
  </si>
  <si>
    <t xml:space="preserve">Reembolso realizado pela conta 17237-5 - RESTFORTALEZADEMACAPA  referente ao pagamento de guia de IR  RPAS </t>
  </si>
  <si>
    <t>Reeembolso realizado pela conta 16173-X - FAZENDABOAESPERANÇA referente ao pagamento da guia de IR retido referente a folha do  mês 01/2024 referente ao Projeto Fazenda Boa Esperança</t>
  </si>
  <si>
    <t>Reeembolso realizado pela conta 17511-0 - LEGADOBRUMADINHO referente ao pagamento da guia de IR retido  referente a folha do  mês 01/2024 referente ao  Legado Brumadinho</t>
  </si>
  <si>
    <t>Aquisição de passagens aéreas, conforme trechos: 22.02.2024 BH x Campinas</t>
  </si>
  <si>
    <t xml:space="preserve">Plotagem da identidade visual , com textos e sinalizações da exposição "A paixão segundo Guignard", em celebração aos 80 anos da Escola Guignard, na grande Galeria Alberto da Veiga Guignard, de 29/02/2024 a 12/05/2024. </t>
  </si>
  <si>
    <t>Arte em Impressão Digital Ltda</t>
  </si>
  <si>
    <t>00.752.643/0001-91</t>
  </si>
  <si>
    <t>Vale Alimentação para novo funcionário: Fábio Augusto</t>
  </si>
  <si>
    <t xml:space="preserve">Vale Alimentação para nova funcionária: Mlena Maia e Silva </t>
  </si>
  <si>
    <t>Vale Alimentação para novo funcionário: Joana Souza</t>
  </si>
  <si>
    <t>000.002.868</t>
  </si>
  <si>
    <t>20213942-MG</t>
  </si>
  <si>
    <t xml:space="preserve">IR retido nota fiscal 146 - OTZI FILMES LTDA </t>
  </si>
  <si>
    <t xml:space="preserve">Pagamento guia de IRl sob RPAS - conta 2462-7 - APPA </t>
  </si>
  <si>
    <t>Pagamento guia de IRl sob RPAS - conta 16517-4 - AREAMEIOMETACG</t>
  </si>
  <si>
    <t>IR sob RPAS - conta 164763 - CENTRODOPATRIMCULTURALMG</t>
  </si>
  <si>
    <t>IR sob RPAS - conta 17511-0 LEGADOBRUMADINHO</t>
  </si>
  <si>
    <t>IR sob RPAS - conta 17234-0 - PAVAUDIOVISUALFCS</t>
  </si>
  <si>
    <t>IR sob RPAS - conta 172375 RESTFORTALEZADEMACAPA</t>
  </si>
  <si>
    <t>INSS Patronal referente a folha do mês 01/2024</t>
  </si>
  <si>
    <t>INSS retido em folha do mês 01/2024 - Projeto Legado Brumadinho</t>
  </si>
  <si>
    <t>INSS Patronal referente a folha do mês 01/2024 - Projeto Legado Brumadinho</t>
  </si>
  <si>
    <t>INSS retido em folha do mês 01/2024 -Termo de Parceria Palácio da Liberdade</t>
  </si>
  <si>
    <t>INSS Patronal referente a folha do mês 01/2024 - Termo de Parceria Palácio da Liberdade</t>
  </si>
  <si>
    <t>INSS e INSS Patronal sob RPAS - conta 172375 RESTFORTALEZADEMACAPA</t>
  </si>
  <si>
    <t>INSS e INSS Patronal sob RPAS - conta 16391-0 REQUALREVANGLOGOLD</t>
  </si>
  <si>
    <t>INSS e INSS Patronal sob RPAS - conta 114073 RECURSOSPROPRIOS</t>
  </si>
  <si>
    <t>INSS e INSS Patronal sob RPAS - conta 172766 PLANOANUAL</t>
  </si>
  <si>
    <t>INSS e INSS Patronal sob RPAS - conta 17234-0 - PAVAUDIOVISUALFCS</t>
  </si>
  <si>
    <t>INSS e INSS Patronal sob RPAS - conta 176478 25ºFESTCURTASBH-LMIC</t>
  </si>
  <si>
    <t>INSS e INSS Patronal sob RPAS - conta 16173-X - FAZENDABOAESPERANÇA</t>
  </si>
  <si>
    <t>INSS e INSS Patronal sob RPAS - conta 17511-0 LEGADOBRUMADINHO</t>
  </si>
  <si>
    <t>INSS e INSS Patronal sob RPAS - conta 164763 - CENTRODOPATRIMCULTURALM</t>
  </si>
  <si>
    <t>INSS e INSS Patronal sob RPAS - conta 16517-4 - AREAMEIOMETACG</t>
  </si>
  <si>
    <t>INSS e INSS Patronal sob RPAS - conta 2462-7 - APPA</t>
  </si>
  <si>
    <t>Reembolso realizado pela conta da Appa- 24627 referente ao pagamento de guia de INSS e INSS Patronal sob RPAS</t>
  </si>
  <si>
    <t>Reembolso realizado pela conta da 114073 RECURSOSPROPRIOS referente ao pagamento de guia de INSS e INSS Patronal sob RPAS</t>
  </si>
  <si>
    <t>Reembolso realizado pela conta da 16173-X - FAZENDABOAESPERANÇA  referente ao pagamento de guia de INSS e INSS Patronal sob RPAS</t>
  </si>
  <si>
    <t>Reembolso realizado pela conta da 16391-0 REQUALREVANGLOGOLD  referente ao pagamento de guia de INSS e INSS Patronal sob RPAS</t>
  </si>
  <si>
    <t>Reembolso realizado pela conta da 164763 - CENTRODOPATRIMCULTURALMG  referente ao pagamento de guia de INSS e INSS Patronal sob RPAS</t>
  </si>
  <si>
    <t xml:space="preserve">Reembolso realizado pela conta 17234-0 - PAVAUDIOVISUALFCS referente ao pagamento de guia de INSS e INSS Patronal RPAS </t>
  </si>
  <si>
    <t xml:space="preserve">Reembolso realizado pela conta172375 RESTFORTALEZADEMACAPA referente ao pagamento de guia de INSS e INSS Patronal RPAS </t>
  </si>
  <si>
    <t>Reembolso realizado pela conta da 16391-0 REQUALREVANGLOGOLD  referente ao pagamento de guia de IR sob NF</t>
  </si>
  <si>
    <t>Reembolso realizado pela conta do Projeto Legado Brumadinho- 17511-0 referente ao pagamento de guia de IR NF</t>
  </si>
  <si>
    <t>Reembolso realizado pela conta do Projeto 168157 REQUACENTROPATRIMONIOIMATERIALMG  referente ao pagamento de guia de IR NF</t>
  </si>
  <si>
    <t>Reembolso realizado pela conta do Projeto Legado Brumadinho- 17511-0 referente ao pagamento de guia de INSS e INSS Patronal sob RPAS</t>
  </si>
  <si>
    <t>Reembolso realizado pela conta do Projeto 176478 25ºFESTCURTASBH-LMIC referente ao pagamento de guia de INSS e INSS Patronal sob RPAS</t>
  </si>
  <si>
    <t>Reembolso realizado pela conta da 16517-4 - AREAMEIOMETACG  referente ao pagamento de guia de INSS e INSS Patronal sob RPAS</t>
  </si>
  <si>
    <t>Reembolso realizado pela conta168157 REQUACENTROPATRIMONIOIMATERIALMG referente ao pagamento de guia de PCC</t>
  </si>
  <si>
    <t>Reembolso realizado pela conta 172766 - PLANOANUAL referente ao pagamento da guia IR retido NF</t>
  </si>
  <si>
    <t>Reembolso realizado pela conta 172766 - PLANOANUAL referente ao pagamento da guia PCC</t>
  </si>
  <si>
    <t>Reembolso realizado pela conta do Projeto Legado Brumadinho- 17511-0 referente ao pagamento de guia de PCC</t>
  </si>
  <si>
    <t>PCC referente a nota fiscal 2023-784874 - Unimed Belo Horizonte</t>
  </si>
  <si>
    <t>PCC referente a NFS- Projeto 172766 PLANOANUAL</t>
  </si>
  <si>
    <t>PCC referente a NFS- Projeto 17511-0 LEGADOBRUMADINHO</t>
  </si>
  <si>
    <t>PCC referente a NFS- Projeto 168157 REQUACENTROPATRIMONIOIMATERIALMG</t>
  </si>
  <si>
    <t>PCC referente a NFS- Projeto 16391-0 REQUALREVANGLOGOLD</t>
  </si>
  <si>
    <t>IR retido em folha do mês 12/2023 - Projeto Fazenda Boa Esperança</t>
  </si>
  <si>
    <t>IR retido em folha do mês 12/2023 - Projeto Legado Brumadinho</t>
  </si>
  <si>
    <t>IR retido NF - Projeto 17511-0 LEGADOBRUMADINHO</t>
  </si>
  <si>
    <t>IR retido NF - Projeto 168157 REQUACENTROPATRIMONIOIMATERIALMG</t>
  </si>
  <si>
    <t>IR retido NF - Projeto 16391-0 REQUALREVANGLOGOLD</t>
  </si>
  <si>
    <t>2024/8</t>
  </si>
  <si>
    <t>ISSQN referente a nota fiscal 2024/8 - Sérgio Arruda Felício</t>
  </si>
  <si>
    <t>000.013.814</t>
  </si>
  <si>
    <t>Rescisão Trabalhista do Músico Instrumentista</t>
  </si>
  <si>
    <t>Rescisão Trabalhista da Assessora Pedagogica</t>
  </si>
  <si>
    <t>Tarifa TED/DOC pagamento de rescisão trabalhista</t>
  </si>
  <si>
    <t>Tarifa Bancária referente a transferência eletrônica pagamento fornecedor: Hudson Diniz Pereira Marques  - Processo: 3288</t>
  </si>
  <si>
    <t>Minas Placa LTDA</t>
  </si>
  <si>
    <t>100 Etiquetas de patrimônio CG05/2019-FCS</t>
  </si>
  <si>
    <t>11.276.518/0001-79</t>
  </si>
  <si>
    <t>Contratação de equipe caracterizadores para preparação artística dos solistas e coralistas que irão se apresentar no Concerto do Noites Líricas.</t>
  </si>
  <si>
    <t>Damasco Comunicacao Ltda</t>
  </si>
  <si>
    <t>30.688.005/0001-10</t>
  </si>
  <si>
    <t>Contratação de equipe camareiras para preparação artística dos solistas e coralistas que irão se apresentar no Concerto do Noites Líricas.</t>
  </si>
  <si>
    <t>Contratação de 6 diárias de equipe de carregadores para montagem e desmontagem do evento Noites Líricas.</t>
  </si>
  <si>
    <t>Barok Works eventos Ltda</t>
  </si>
  <si>
    <t>50.473.168/0001-92</t>
  </si>
  <si>
    <t>Contratação de 02 Ônibus Executivo (46 lugares) para transporte dos coralistas do CLMG que irão se apresentar no concerto Noites Líricas que será realizado no Teatro Municipal de Nova Lima, sendo 3 diárias no trecho Palácio das Artes X Teatro Muncipal de Nova Lima X Palácio das Artes.</t>
  </si>
  <si>
    <t>Expresso Unir LTDA</t>
  </si>
  <si>
    <t>23.452.196/0001-50</t>
  </si>
  <si>
    <t>Contratação de caminhão/caminhonete para serviço de transporte de material, cenários, adereços cênicos e figurinos para o concerto Noites Líricas.</t>
  </si>
  <si>
    <t>Contratação de serviço para impulsionamento na divulgação nas redes sociais do evento Concertos da Liberdade - Sinfônica e lírico.</t>
  </si>
  <si>
    <t>Contratação de serviços de Contramestra para ajustes e consertos de 20 vestidos avariados parte do figuro de La Traviata que serão utilizados na apresentação do Concerto Noites Líricas.</t>
  </si>
  <si>
    <t>Taires Borzani Scatolin Santana</t>
  </si>
  <si>
    <t>17.904.708/0001-70</t>
  </si>
  <si>
    <t>Reeembolso realizado pela conta 17511-0 referente ao pagamento da guia de INSS retido referente a folha do  mês 01/2024 referente ao Projeto Legado Brumadinho</t>
  </si>
  <si>
    <t>Reeembolso realizado pela conta 17511-0 referente ao pagamento da guia de INSS Patronal retido referente a folha do  mês 01/2024 referente ao Projeto Legado Brumadinho</t>
  </si>
  <si>
    <t>Reeembolso realizado pela conta 17914-0 referente ao pagamento da guia de INSS retido referente a folha do  mês 01/2024 referente ao Termo de Parceria Palácio da Liberdade</t>
  </si>
  <si>
    <t>Reeembolso realizado pela conta 17914-0 referente ao pagamento da guia de INSS Patronal retido referente a folha do  mês 01/2024 referente ao Termo de Parceria Palácio da Liberdade</t>
  </si>
  <si>
    <t>Clara Pagamentos Ltda - 
Google Cloud Brasil computação e serviços LTDA</t>
  </si>
  <si>
    <t>Clara Pagamentos Ltda - 
Núcleo de Informação e Coordenação do Ponto BR - Nic.BR</t>
  </si>
  <si>
    <t>REG03 42504612</t>
  </si>
  <si>
    <t>Contratação de interprete de libras para o concerto apresento pelo CLMG.</t>
  </si>
  <si>
    <t>Dinalva Andrade Martins</t>
  </si>
  <si>
    <t>22.188.570/0001-90</t>
  </si>
  <si>
    <t>ISSQN referente a nota fiscal 2024/1 - Sinara Araújo Costa Sociedade Individual de Advocacia</t>
  </si>
  <si>
    <t>120.710.936-31</t>
  </si>
  <si>
    <t xml:space="preserve">ISSQN referente ao RPA 2888- Alexander Teixeira Souza </t>
  </si>
  <si>
    <t>IR sob RPAS - conta 172766 PLANOANUAL</t>
  </si>
  <si>
    <t>Reembolso realizado pela conta do Projeto Legado Brumadinho referente ao pagamento da  guia de PIS  - Folha 01/2024</t>
  </si>
  <si>
    <t>Reembolso realizado pela conta do Termo de Parceria 53/2023 Palácio da Liberdade referente ao pagamento da  guia de PIS  - Folha 01/2024</t>
  </si>
  <si>
    <t>PIS sob folha do mês 01/2024</t>
  </si>
  <si>
    <t>ISSQN referente a nota fiscal 2024/1 - Caxanga Produções Artísticas LTDA</t>
  </si>
  <si>
    <t>ISSQN referente a nota fiscal 2024/1 - Paulo Campos Comunicação Ltda</t>
  </si>
  <si>
    <t>082.541.856-97</t>
  </si>
  <si>
    <t xml:space="preserve">ISSQN referente ao RPA 2891 - Sérgio Luiz Cataldo Lima </t>
  </si>
  <si>
    <t xml:space="preserve"> 053.848.656-28 </t>
  </si>
  <si>
    <t xml:space="preserve"> 110.894.466-32</t>
  </si>
  <si>
    <t>ISSQN referente ao RPA 2889 - Ana Tereza Costa Rocha</t>
  </si>
  <si>
    <t xml:space="preserve"> 013.424.696-90</t>
  </si>
  <si>
    <t>ISSQN referente ao RPA 2892- Lucas Lemos de Godoi</t>
  </si>
  <si>
    <t>ISSQN referente a nota fiscal 2024/4 - Arco Cultural Ltda.</t>
  </si>
  <si>
    <t>ISSQN referente a nota fiscal 2024/3 - Arco Cultural LTDA</t>
  </si>
  <si>
    <t>ISSQN referente a nota fiscal 2024/2 - Carolina Abras Maineti 07385135633 - ME</t>
  </si>
  <si>
    <t>ISSQN referente a nota fiscal 2024/1 - Hera Gestão e Produção Cultural Ltda</t>
  </si>
  <si>
    <t xml:space="preserve">ISSQN referente a nota fiscal 2024/1-  Medianera Cultura e Arte Ltda </t>
  </si>
  <si>
    <t xml:space="preserve">ISSQN referente a nota fiscal 2024/1 -  Comum Gestão e Produção Cultural Ltda </t>
  </si>
  <si>
    <t xml:space="preserve">Tar DOC/TED Eletrônico </t>
  </si>
  <si>
    <t>Valor recebido de Marco Túlio Araújo Carvalho, CPF:070.575.896-62, referente à locação de figurinos</t>
  </si>
  <si>
    <t>Valor recebido de Lúcia Maria de Paiva Vieira, CPF:746.060.696-00, referente à locação de figurinos</t>
  </si>
  <si>
    <t>Reembolso realizado por Lídia Mendes referente ao pagamento de mensalidade do Plano de Saúde</t>
  </si>
  <si>
    <t xml:space="preserve">Recibo </t>
  </si>
  <si>
    <t xml:space="preserve">IR retido recibo de Frederico Natalino </t>
  </si>
  <si>
    <t>2024/24</t>
  </si>
  <si>
    <t>ISSQN referente a nota fiscal 2024/24 - HM Design e Comunicação LTDA</t>
  </si>
  <si>
    <t>Tarifa Bancária referente a transferência eletrônica pagamento fornecedor: HM Design e Comunicação LTDA - Processo: 3561</t>
  </si>
  <si>
    <t>06 vidros de freeCô; 01 caderno; 01 caixa de caneta azul; 01 caixa de caneta preta; 01 tapete e 06 mouses</t>
  </si>
  <si>
    <t xml:space="preserve">Kalunga SA </t>
  </si>
  <si>
    <t>Manutenção do equipamento 1730551-9 sendo a troca do HD que apresentava problemas por um SSD e troca da carcaça do equipamento 0012.</t>
  </si>
  <si>
    <t>ISSQN referente a nota fiscal 2023/1 - ELIRE GESTAO CULTURAL &amp; SERVICOS LTDA</t>
  </si>
  <si>
    <t>Solicito a renovação do domínio do website do CTPF para manutenção e continuidade de sua operação.</t>
  </si>
  <si>
    <t xml:space="preserve">Núcleo de Informação e Coordenação do Ponto BR - Nic.BR
</t>
  </si>
  <si>
    <t xml:space="preserve">Eireli Gestão Cultural e Serviços Ltda </t>
  </si>
  <si>
    <t xml:space="preserve">ISSQN referente a nota fiscal 204/2 - Eireli Gestão Cultural e Serviços Ltda </t>
  </si>
  <si>
    <t xml:space="preserve">Pacote de Serviços </t>
  </si>
  <si>
    <t xml:space="preserve">Digitação na elaboração e acompanhamento de projetos, preenchimento de documentos de controle, elaboração de relatórios e apoio na organização de documentos em apoio ao setor de projetos conforme demandas institucionais. </t>
  </si>
  <si>
    <t>060.534.106-08</t>
  </si>
  <si>
    <t xml:space="preserve">ISSQN referente ao RPA 2950 - Maria Rita Fonseca Lino de Souza </t>
  </si>
  <si>
    <t xml:space="preserve">Digitação de processos, listas e dados, em apoio adiministrativo das atividades do setor financeiro. </t>
  </si>
  <si>
    <t>Contratação de um de profissional para Prestação de apoio ao setor de comunicação na pesquisa e coleta de informações da divulgação das ações realizadas pela APPA e seus parceiros, em redes sociais e sites, entre outras atividades de publicidade conexas à prestação dos serviços.ADITIVO.</t>
  </si>
  <si>
    <t>Reembolso a conta do Contrato de Gestão referente ao pagamento da guia de IR dos RPAS: 2791 - Alexander Teixeira Souza , RPA 2809 - William da Silva Augusto,  RPA 2810 - Sérgio Luiz Cataldo Lima, RPA 2811 - Lucas Lemos de Godoi e  RPA 2832 - Maria Rita Fonseca Lino de Souza</t>
  </si>
  <si>
    <t>Reembolso a conta do Contrato de Gestão referente ao pagamento da guia de INSS dos RPAS: 2791 - Alexander Teixeira Souza , RPA 2809 - William da Silva Augusto,  RPA 2810 - Sérgio Luiz Cataldo Lima, RPA 2811 - Lucas Lemos de Godoi e  RPA 2832 - Maria Rita Fonseca Lino de Souza</t>
  </si>
  <si>
    <t>ISSQN referente ao RPA 2890 - William da Silva Augusto</t>
  </si>
  <si>
    <t>ISSQN referente a nota fiscal 2024/3 - Hera Gestão e Produção Cultural Ltda</t>
  </si>
  <si>
    <t>Rendimentos de Aplicações Financerias do mês 01/2024 da conta 165174 - Área Meio de Projetos</t>
  </si>
  <si>
    <t>Pagamento Conta Água</t>
  </si>
  <si>
    <t>fatura</t>
  </si>
  <si>
    <t>001.24.10256308-3</t>
  </si>
  <si>
    <t xml:space="preserve">Gestão Financeira e Prestação de Contas para o projeto 25º FestCurtas BH – Festival Internacional de Curtas de Belo Horizonte - Nº 1518/2022 - Aprovado na Lei Municipal de Incentivo à Cultura </t>
  </si>
  <si>
    <t xml:space="preserve">Coordenação Técnica referente à janeiro de 2024 para o projeto Programação Artística da Fundação Clóvis Salgado - Ano 50 CA 2018.13609.0150 aprovado na Lei Estadual de Incentivo à Cultura.   </t>
  </si>
  <si>
    <t>Crédito em Conta</t>
  </si>
  <si>
    <t xml:space="preserve">Coordenação Geral referente à janeiro de 2024 para o projeto Programação Artística da Fundação Clóvis Salgado - Ano 50 CA 2018.13609.0150 aprovado na Lei Estadual de Incentivo à Cultura.   </t>
  </si>
  <si>
    <t xml:space="preserve">Coordenação Financeira referente à janeiro de 2024 para o projeto Programação Artística da Fundação Clóvis Salgado - Ano 50 CA 2018.13609.0150 aprovado na Lei Estadual de Incentivo à Cultura.   </t>
  </si>
  <si>
    <t>Compra de materiais de limpeza para sede da Appa</t>
  </si>
  <si>
    <t>Distribuidora Suporte Forte LTDA</t>
  </si>
  <si>
    <t>21.351.587/0001-53</t>
  </si>
  <si>
    <t xml:space="preserve">Contratação de fotógrafo de visita de exposição para registo fotográfico, incluindo imagens para confecção de catálogo, para a exposição "A Paixão segundo Guignard" - em celebração dos 80 anos da escola Guignard </t>
  </si>
  <si>
    <t>Bruna Lopes Cancado Brandão 11307694616</t>
  </si>
  <si>
    <t xml:space="preserve">
22.307.939/0001-36</t>
  </si>
  <si>
    <t xml:space="preserve">Contratação de empresa para prestação dos serviços de criação e desenvolvimento de sistema de sinalização permanente para o Complexo do Palácio das Artes, incluindo apenas os espaços abertos para o público geral (galerias, grande teatro, Cine Humberto Mauro, café e espaços de circulação entre eles). </t>
  </si>
  <si>
    <t xml:space="preserve">
04.219.951/0001-07</t>
  </si>
  <si>
    <t>01 porta guarda chuvas e 03 pacote Desodorizador Sanitário Caixa Acoplada Marine, Limpeza Banheiro 40g</t>
  </si>
  <si>
    <t>Amazon Serviços de Varejo do Brasil LTDA</t>
  </si>
  <si>
    <t xml:space="preserve">
15.436.940/0001-03</t>
  </si>
  <si>
    <t>Valor recebido de Mariley Simone Celestino Marques Azevedo, CPF:556.133.496-49, referente à locação de figurinos</t>
  </si>
  <si>
    <t>Rendimentos de aplicações financeiras do mês 02/2024</t>
  </si>
  <si>
    <t>Imposto de Renda referente aos rendimentos de aplicações financeiras do mês 02/2024</t>
  </si>
  <si>
    <t>IOF referente aos rendimentos de aplicações financeiras do mês 02/2024</t>
  </si>
  <si>
    <t xml:space="preserve">Reembolso realizado pela conta da Appa referente ao pagamento de juros/multa boleto do fornecedor: Orplan Auditores Independentes </t>
  </si>
  <si>
    <t>Reembolso proporcional realizado pela  projeto Legado Brumadinho referente ao pagamento Medicina do Trabalho do mês 02/2024</t>
  </si>
  <si>
    <t>Reembolso proporcional realizado pela  Termo de Parceria 53/203 Palácio da Liberdade  referente ao pagamento Medicina do Trabalho do mês 02/2024</t>
  </si>
  <si>
    <t>Valor referente a Medicina do Trabalho do mês 01/2024 - PCMSO</t>
  </si>
  <si>
    <t>Valor referente a Medicina do Trabalho do mês 01/2024 - PGR</t>
  </si>
  <si>
    <t>2024/2759</t>
  </si>
  <si>
    <t>ISSQN referente a nota fiscal 2024/2759 - Ocupacional - Medicina Do Trabalho Ltda</t>
  </si>
  <si>
    <t>IR referente a nota fiscal 2024/2759 - Ocupacional - Medicina Do Trabalho Ltda</t>
  </si>
  <si>
    <t>PCC referente a nota fiscal 2024/2759 - Ocupacional - Medicina Do Trabalho Ltda</t>
  </si>
  <si>
    <t>2024/2762</t>
  </si>
  <si>
    <t>ISSQN referente a nota fiscal 2024/2762 - Ocupacional - Medicina Do Trabalho Ltda</t>
  </si>
  <si>
    <t>CTE</t>
  </si>
  <si>
    <t>1848                                         1849</t>
  </si>
  <si>
    <t>2024/51</t>
  </si>
  <si>
    <t>ISSQN referente a nota fiscal 2024/51 - Orplan Auditores Independentes</t>
  </si>
  <si>
    <t>1850                                        1851</t>
  </si>
  <si>
    <t>Cofins referente aos rendimentos de aplicações financeiras do mês 02/2024</t>
  </si>
  <si>
    <t>Rendimentos mensal aplicação finaceira do mês 01/2024</t>
  </si>
  <si>
    <t>Recebimento de Rendimentos de aplicações financeiras do mês 01/2024</t>
  </si>
  <si>
    <t xml:space="preserve"> Tarifa Pacote de Serviços do mês 01/2024</t>
  </si>
  <si>
    <t xml:space="preserve"> Tarifa Pacote de Serviços do mês 02/2024</t>
  </si>
  <si>
    <t>Recebimento de Rendimentos de aplicações financeiras do mês 12/2023</t>
  </si>
  <si>
    <t>Rendimentos mensal aplicação finaceira do mês 02/2024</t>
  </si>
  <si>
    <t>53.917.725/0001-05</t>
  </si>
  <si>
    <t>1852                                        1853</t>
  </si>
  <si>
    <t>Tarifa Pix Enviado ao forncedor: Acropoluz Comercial Ltda - Processo :3064</t>
  </si>
  <si>
    <t>Translevar mudanças LTDA</t>
  </si>
  <si>
    <t>2024/52505</t>
  </si>
  <si>
    <t>2024/49507</t>
  </si>
  <si>
    <t>2024/55821</t>
  </si>
  <si>
    <t>2024/40697</t>
  </si>
  <si>
    <t>Contratação de Montador de cenografias e expografias, em apoio as ações educativas do Cefart. Atividades: Atender as demandas diárias das montagens de sala de aula para os professores</t>
  </si>
  <si>
    <t>Otávio Augusto Queiroz Ribeiro</t>
  </si>
  <si>
    <t>101.843.746-00</t>
  </si>
  <si>
    <t>Contratação de Montador de cenografias e expografias, em apoio as ações educativas do Cefart. Atividades: Atender as demandas diárias das montagens de sala de aula para os professores.</t>
  </si>
  <si>
    <t xml:space="preserve">Contratação de profissional que atue diretamente na área de produção cultural, encarregado de viabilizar e acompanhar a pré-produção e produção de todas as mostras, recitais, espetáculos, ensaios e demais apresentações artísticas do CEFART. </t>
  </si>
  <si>
    <t>2024/82</t>
  </si>
  <si>
    <t xml:space="preserve">ISSQN referente a nota fiscal 2024/82 - Dolabella Advocacia e Consultoria </t>
  </si>
  <si>
    <t xml:space="preserve">Cleber José Leão de Almeida </t>
  </si>
  <si>
    <t>2 via cartão BH BUS fo funcionário Igor Rodrigues</t>
  </si>
  <si>
    <t>Contratação de ferramenta servidor de nuvem - Amazon AWS. - mês de fevereiro/2024.</t>
  </si>
  <si>
    <t>23.412.247/0001-10</t>
  </si>
  <si>
    <t>Krypton Tech de desenvolvimento de software LTDA</t>
  </si>
  <si>
    <t>Aquisição de 2000 assinaturas virtuais (link assinador virtual).</t>
  </si>
  <si>
    <t>40.569.411/0001-17</t>
  </si>
  <si>
    <t>Compra de 5 blusas de uniforme para atender o arquivista s da OSMG</t>
  </si>
  <si>
    <t>Dobra Camisetas personalizadas LTDA</t>
  </si>
  <si>
    <t>30.152.838/0001-61</t>
  </si>
  <si>
    <t>Prestação dos serviços de Produção em Artes Visuais descritos no Edital 96/2023, Contratação para apoio as demandas relacionadas a pré-produção, produção e pós produção das exposições de Artes Visuais, e outras atividades relacionadas à administração da Gerência de Artes Visuais.</t>
  </si>
  <si>
    <t>Prestação dos serviços de Recepcionista para suporte ao atendimento ao público nos teatros da Fundação Clóvis Salgado descritos no Edital 96/2023,</t>
  </si>
  <si>
    <t>Alesandra Filgueiras</t>
  </si>
  <si>
    <t>079.800.426-62</t>
  </si>
  <si>
    <t>Sheila Fernanda Oliveira da Silva</t>
  </si>
  <si>
    <t>054.536.626-70</t>
  </si>
  <si>
    <t>Carla Lima Cattabriga</t>
  </si>
  <si>
    <t>633.442.116-68</t>
  </si>
  <si>
    <t>ISSQN referente ao RPA 3055 - Bárbara Grillo Martins</t>
  </si>
  <si>
    <t>IR referente ao RPA 3055 - Bárbara Grillo Martins</t>
  </si>
  <si>
    <t>INSS e INSS Patronal referente ao RPA 3055 - Bárbara Grillo Martins</t>
  </si>
  <si>
    <t>ISSQN referente a nota fiscal 2024/6 - Barok Works eventos Ltda</t>
  </si>
  <si>
    <t>ISSQN referente a nota fiscal 2024/94 - Flag Impressão Digital Ltda</t>
  </si>
  <si>
    <t>Vale Alimentação para novo funcionário: Jussam Meireles</t>
  </si>
  <si>
    <t>Uso de táxi pelos funcionários a serviço do CG 05/2019  referente ao mês 02/2024</t>
  </si>
  <si>
    <t>Uso de táxi no mês de dezembro para atender as demandas da Diart referente ao mês 02/2024</t>
  </si>
  <si>
    <t>2024/68924</t>
  </si>
  <si>
    <t>Contratação de empresa responsável Assessoria de comunicação de layout para a fachada da exposição A paixão segundo Guignard</t>
  </si>
  <si>
    <t>Salário do Produtora Cultural, referente ao mês 02/2024</t>
  </si>
  <si>
    <t>Salário do músico cantor , referente ao mês 02/2024</t>
  </si>
  <si>
    <t>Salário Bailarino, referente ao mês 02/2024</t>
  </si>
  <si>
    <t>Elton de Souza Silva</t>
  </si>
  <si>
    <t>103.960.336-01</t>
  </si>
  <si>
    <t>Gerente de Projetos, referente ao mês 02/2024</t>
  </si>
  <si>
    <t>Milena Maia e Silva Lago</t>
  </si>
  <si>
    <t xml:space="preserve"> 039.779.874-10</t>
  </si>
  <si>
    <t>Salário do Pianista, referente ao mês 02/2024</t>
  </si>
  <si>
    <t>Salário do Musico Instrumentista, referente ao mês 02/2024</t>
  </si>
  <si>
    <t>Salário do Músico Instrumentista, referente ao mês 02/2024</t>
  </si>
  <si>
    <t>Salário do Músico Cantora, referente ao mês 02/2024</t>
  </si>
  <si>
    <t>Salário Gerente de Projetos, referente ao mês 02/2024</t>
  </si>
  <si>
    <t>Joana Kely Marques de Souza</t>
  </si>
  <si>
    <t>011.131.954-44</t>
  </si>
  <si>
    <t>Salário Bailarina, referente ao mês 02/2024</t>
  </si>
  <si>
    <t>Salário do Gerente de Projetos do Palacio,  referente ao mês 02/2024</t>
  </si>
  <si>
    <t>Salário do Presidente referente ao mês 02/2024</t>
  </si>
  <si>
    <t>CPF Protegido - LGPD</t>
  </si>
  <si>
    <t>Salário do Coordenadora Executiva, referente ao mês 02/2024</t>
  </si>
  <si>
    <t>Salário do Superintendente de Auditoria, referente ao mês 02/2024</t>
  </si>
  <si>
    <t>Salário de Bailarina, referente ao mês 02/224</t>
  </si>
  <si>
    <t>Salário  Montador, referente ao mês 02/2024</t>
  </si>
  <si>
    <t>Salário de Músico Cantora, referente ao mês 02/2024</t>
  </si>
  <si>
    <t>Salário da Analista Financeiro Pleno, referente ao mês 02/2024</t>
  </si>
  <si>
    <t>Salário de Músico, referente ao mês 02/2024</t>
  </si>
  <si>
    <t>Salário do Regente Assistente, referente ao mês 02/2024</t>
  </si>
  <si>
    <t>Christiano Igor da Silva Castro</t>
  </si>
  <si>
    <t>069.318.596-17</t>
  </si>
  <si>
    <t>Salário do Bailarino, referente ao mês 02/2024</t>
  </si>
  <si>
    <t>Salário da Músico Cantor, referente ao mês 02/2024</t>
  </si>
  <si>
    <t>Salário da Gerente de Projetos, referente ao mês 02/2024</t>
  </si>
  <si>
    <t>Fábio Augusto da Costa</t>
  </si>
  <si>
    <t xml:space="preserve">316.612.808-54 </t>
  </si>
  <si>
    <t>Salário Músico Instrumentista, referente ao mês 02/2024</t>
  </si>
  <si>
    <t>Salário  Músico Cantor, referente ao mês 02/2024</t>
  </si>
  <si>
    <t>Salário do Músico Cantor, referente ao mês 02/2024</t>
  </si>
  <si>
    <t>Salário do Coordenador Administrativo referente ao mês 02/2024</t>
  </si>
  <si>
    <t>Salário do Diretor Financeiro, referente ao mês 02/2024</t>
  </si>
  <si>
    <t>Salário do Bailarina, referente ao mês 02/2024</t>
  </si>
  <si>
    <t>Salário do Montador, referente ao mês 02/2024</t>
  </si>
  <si>
    <t>Ariane de Freitas Silva Lavalle</t>
  </si>
  <si>
    <t xml:space="preserve"> 298.998.288-40</t>
  </si>
  <si>
    <t>Salário Bailarina referente ao mês 02/2024</t>
  </si>
  <si>
    <t>Salário da  Produtora Cultural, referente ao mês 02/2024</t>
  </si>
  <si>
    <t>Salário da regente associada, referente aos mês 02/2024</t>
  </si>
  <si>
    <t>Salário do Músico Instrumentista,referente aos mês 02/2024</t>
  </si>
  <si>
    <t>Salário do Músico Instrumentista, referente aos mês 02/2024</t>
  </si>
  <si>
    <t>Salário do Bailarina, referente aos mês 02/2024</t>
  </si>
  <si>
    <t>Salário do Músico, referente aos mês 02/2024</t>
  </si>
  <si>
    <t>Salário do Bailarino, referente aos mês 02/2024</t>
  </si>
  <si>
    <t>Salário Coordenadora de Comunicação, referente ao mês 02/2024</t>
  </si>
  <si>
    <t>Salário   Auxiliar de serviços Gerais, referente ao mês 02/2024</t>
  </si>
  <si>
    <t xml:space="preserve"> Salário  Arquivista, referente ao mês 02/2024</t>
  </si>
  <si>
    <t>Salário  Músico Cantora, referente ao mês 02/2024</t>
  </si>
  <si>
    <t>Salário Analista de RH, referente ao mês 02/2024</t>
  </si>
  <si>
    <t>Salário  Músico Instrumentista, referente ao mês 02/2024</t>
  </si>
  <si>
    <t>Salário  Bailarino, referente ao mês 02/2024</t>
  </si>
  <si>
    <t>Kaiky Marcelo Gonçalves das Neves</t>
  </si>
  <si>
    <t>168.239.196-55</t>
  </si>
  <si>
    <t>Salário  Bailarina, referente ao mês 02/2024</t>
  </si>
  <si>
    <t>Silvia Guedes Maia</t>
  </si>
  <si>
    <t>118.014.486-47</t>
  </si>
  <si>
    <t>IR retido em folha do mês 02/2024</t>
  </si>
  <si>
    <t>INSS retido em folha do mês 02/2024</t>
  </si>
  <si>
    <t>ISSQN referente a nota fiscal 2024/4 - Caravelas Produções Ltda</t>
  </si>
  <si>
    <t>ISSQN referente a nota fiscal 2024/3 - Caravelas Produções Ltda</t>
  </si>
  <si>
    <t>2024/45</t>
  </si>
  <si>
    <t>ISSQN referente a nota fiscal 2024/45 - Dinalva Andrade Martins</t>
  </si>
  <si>
    <t>ISSQN referente ao RPA 3062 - Otávio Augusto Queiroz Ribeiro</t>
  </si>
  <si>
    <t>INSS e INSS Patronal  referente ao RPA 3062 - Otávio Augusto Queiroz Ribeiro</t>
  </si>
  <si>
    <t xml:space="preserve">ISSQN referente ao RPA 3061 - Lucas Fernando Morais Ferreira </t>
  </si>
  <si>
    <t xml:space="preserve">IR  referente ao RPA 3061 - Lucas Fernando Morais Ferreira </t>
  </si>
  <si>
    <t xml:space="preserve">INSS e INSS Patronal  referente ao RPA 3061 - Lucas Fernando Morais Ferreira </t>
  </si>
  <si>
    <t>ISSQN referente a nota fiscal 2024/3 - Wagner e Arthur LTDA</t>
  </si>
  <si>
    <t>Contratação de serviços de impressões diversas e encadernação de partituras.</t>
  </si>
  <si>
    <t>Reembolso realizado pelo Projeto Termo de Parceria Palácio da Liberdade - 53/2023 referente ao pagamento de guia de FGTS  - 02/2024</t>
  </si>
  <si>
    <t>FGTS referente a folha de pagamento do mês 02/2024</t>
  </si>
  <si>
    <t xml:space="preserve">ISSQN referente a nota fiscal 2024/28 - HM Design e Comunicação LTDA </t>
  </si>
  <si>
    <t>ISSQN referente ao RPA 3065 - Sammya Nicolle da Cruz Dias</t>
  </si>
  <si>
    <t>IR referente ao RPA 3065 - Sammya Nicolle da Cruz Dias</t>
  </si>
  <si>
    <t>INSS e INSS Patronal referente ao RPA 3065 - Sammya Nicolle da Cruz Dias</t>
  </si>
  <si>
    <t>2024/153</t>
  </si>
  <si>
    <t>ISSQN referente a nota fiscal 2024/153 - Oliveira Andrade Serviços de monitoramento de informações LTDA</t>
  </si>
  <si>
    <t>Tarifa Bancária referente a transferência eletrônica pagamento fornecedor:HM Design e Comunicação LTDA- Processo:3581</t>
  </si>
  <si>
    <t>Tarifa Bancária referente a transferência eletrônica pagamento fornecedor:Oliveira Andrade Serviços de monitoramento de informações LTDA- Processo:189</t>
  </si>
  <si>
    <t>Tarifa Bancária referente a transferência eletrônica pagamento fornecedor:Dobra Camisetas personalizadas LTDA- Processo:3866</t>
  </si>
  <si>
    <t>Tarifa PIX pagamento de salário</t>
  </si>
  <si>
    <t>Tarifa Bancária referente a transferência eletrônica pagamento fornecedor: Copiadora Objetiva Ltda - Processo: 3550</t>
  </si>
  <si>
    <t>Contratação de curadoria da Casa Triângulo, para intinerância da exposição "De tudo se faz canção", da artista paulista Vânia Mignone.</t>
  </si>
  <si>
    <t>Instituto Tomie Ohtake</t>
  </si>
  <si>
    <t>00.984.768/0001-47</t>
  </si>
  <si>
    <t>Compra de 165 unidades de pães de sal e 10 unidades de pão doce entregue na sede APPA no período de 26 /01 a 15 /02de 2024.</t>
  </si>
  <si>
    <t>Reembolso a conta do Projeto 17824-1 Plano Anaul 2024 referente ao pagamento indevido do processo 3707 - Fornecedor:  Valeria Lilian Evangelista 02902509600 - CNPJ: 32.935.141/0001-92</t>
  </si>
  <si>
    <t>Reembolso a conta do Projeto 17824-1 Plano Anaul 2024 referente ao pagamento indevido do processo 3781 - Fornecedor:  Maria Das Gracas De Sousa Morais 02621402682 - CNPJ: 18.969.186/0001-57</t>
  </si>
  <si>
    <t>Reembolso a conta do Projeto 17824-1 Plano Anaul 2024 referente ao pagamento indevido do processo 3706 - Fornecedor:  Denise Kelli Alves Dos Reis Goncalves  - CNPJ: 34.723.962/0001-90</t>
  </si>
  <si>
    <t>000.015.054</t>
  </si>
  <si>
    <t>ISSQN referente a nota fiscal 2024/236 - Tms Telecomunicações Ltda</t>
  </si>
  <si>
    <t>ISSQN referente a nota fiscal 2024/40697 - Consórcio Ótimo de Bilhetagem Eletrônica</t>
  </si>
  <si>
    <t xml:space="preserve">ISSQN referente a nota fiscal 2024/42989 - Consórcio Ótimo de Bilhetagem Eletrônica </t>
  </si>
  <si>
    <t>ISSQN referente a nota fiscal 2024/97218 - Unimed Belo Horizonte Cooperativa de Trabalho Médico</t>
  </si>
  <si>
    <t>ISSQN referente a nota fiscal 2024/101682- Unimed Belo Horizonte Cooperativa de Trabalho Médico</t>
  </si>
  <si>
    <t xml:space="preserve">ISSQN referente a nota fiscal 2024/49507 - Consórcio Ótimo de Bilhetagem Eletrônica </t>
  </si>
  <si>
    <t>ISSQN referente a nota fiscal  2024/52505 - Cons Operacional Transporte</t>
  </si>
  <si>
    <t>ISSQN referente a nota fiscal  2024/55821 - Cons Operacional Transporte</t>
  </si>
  <si>
    <t>U08764</t>
  </si>
  <si>
    <t>Uso de táxi pelos funcionários a serviço do Termo de Parceria Palácio da Liberdade referente ao mês 02/2024</t>
  </si>
  <si>
    <t>2024/588</t>
  </si>
  <si>
    <t>Vale Alimentação para novo funcionário: Amanda Ribeiro</t>
  </si>
  <si>
    <t>Tarifa Bancária referente a transferência eletrônica pagamento fornecedor: Taires Borzani Scatolin Santana - Processo: 3639</t>
  </si>
  <si>
    <t>Vale Transporte para novo funcionário: Amanda Ribeiro</t>
  </si>
  <si>
    <t>Contratação de fornecedor para atuar como Produtor Cultural.</t>
  </si>
  <si>
    <t>Paulo Henrique Monferrari</t>
  </si>
  <si>
    <t>067.580.876-62</t>
  </si>
  <si>
    <t>Contratação de um profissional para atuar como Produtor Cultural.</t>
  </si>
  <si>
    <t>Marina de Souza Ferreira</t>
  </si>
  <si>
    <t>089.431.966-36</t>
  </si>
  <si>
    <t>ISSQN referente a nota fiscal 2024/2 - Sinara Araújo Costa Sociedade Individual de Advocacia</t>
  </si>
  <si>
    <t>Jordânia Reis Gomes de Oliveira 08657830639</t>
  </si>
  <si>
    <t>39.468.193/0001-45</t>
  </si>
  <si>
    <t>ISSQN referente a nota fiscal 2024/2 - Comum Gestão e Produção Cultural Ltda</t>
  </si>
  <si>
    <t xml:space="preserve">ISSQN referente a nota fiscal 2024/2-  Medianera Cultura e Arte Ltda </t>
  </si>
  <si>
    <t>Digitação, preenchimento de planilhas, lançamento de processos, elaboração de relatórios, acompanhamento administrativo e apoio às atividades da equipe APPA/CEFART.  Parcela Aditivo 02/12</t>
  </si>
  <si>
    <t xml:space="preserve">Coordenação das atividades de gestão de pessoas, processos inerentes ao acompanhamento e desenvolvimentos dos colaboradores da organização.  </t>
  </si>
  <si>
    <t xml:space="preserve">Cíntya Juliana Souza Santos Dias </t>
  </si>
  <si>
    <t>Edição de vídeos para campanhas de divulgação e acompanhamento das ações do projeto Continuidade da Requalificação e Revitalização do Centro de Memória da AngloGold Ashanti  -  PRONAC 203641 - Aprovado na Lei Federal de Incentivo à Cultura.  Parcela 02/12.</t>
  </si>
  <si>
    <t>51.156.157/0001-41</t>
  </si>
  <si>
    <t>04.826.601/0001-09</t>
  </si>
  <si>
    <t>Reembolso realizado pela conta do Projeto Anglo Gold Conta 16391-0 referente ao pagamento da guia de INSS referente as DACTES 1766, 1792 - EXPRESSO UNIR LTDA</t>
  </si>
  <si>
    <t>053.848.656-28</t>
  </si>
  <si>
    <t>ISSQN referente ao RPA 2999 - William da Silva Augusto</t>
  </si>
  <si>
    <t>Compra de lanches para acompanhar as reuniões do Planejamento Estratégico e outras que ocorreram na sede no mês de janeiro.</t>
  </si>
  <si>
    <t>Reembolso a conta do Contrato de Gestão referente ao pagamento da guia de IR dos RPAS: 2791 - Alexander Teixeira Souza , RPA 2809 - William da Silva Augusto,  RPA 2810 - Sérgio Luiz Cataldo Lima, RPA 2811 - Lucas Lemos de Godoi e  RPA 2832 - Maria Rita Fonseca Lino de Souza, 2889 - Ana Tereza Costa Rocha, 2950 - Maria Rita Fonseca Lino de Souza e 2888 - Alexander Teixeira Souza</t>
  </si>
  <si>
    <t>Reembolso a conta do Contrato de Gestão referente ao pagamento da guia de INSS e INSS Patronal dos RPAS: 2791 - Alexander Teixeira Souza , RPA 2809 - William da Silva Augusto,  RPA 2810 - Sérgio Luiz Cataldo Lima, RPA 2811 - Lucas Lemos de Godoi e  RPA 2832 - Maria Rita Fonseca Lino de Souza, 2889 - Ana Tereza Costa Rocha, 2950 - Maria Rita Fonseca Lino de Souza e 2888 - Alexander Teixeira Souza</t>
  </si>
  <si>
    <t>Assinatura de licença de uso da plataforma Ouvex - canal de ouvidoria para a Appa. Dos meses de janeiro e fevereiro/2024</t>
  </si>
  <si>
    <t>2024/9</t>
  </si>
  <si>
    <t>ISSQN referente a nota fiscal 2024/9 -Ouvex Tecnologia para compliance LTDA</t>
  </si>
  <si>
    <t>2024/74036</t>
  </si>
  <si>
    <t>Rendimentos de Aplicações Financerias do mês 02/2024 da conta 165174 - Área Meio de Projetos</t>
  </si>
  <si>
    <t>contratação de transporte especializado para transporte das obras da exposição "A paixão segundo Guignard", em celebração aos 80 anos da Escola Guignard que ocorre de 29/02/2024 a 12/05/2024 na Grande Galeria Alberto da Veiga Guignard, no Palácio das Artes</t>
  </si>
  <si>
    <t>Atlantis Transporte e Mudanças Ltda</t>
  </si>
  <si>
    <t>44.817.176/0001-06</t>
  </si>
  <si>
    <t>Aquisição de materiais de divulgação referente nova linguagem das atividades da Fundação Clóvis Salgado</t>
  </si>
  <si>
    <t>Contratação de serviço para impulsionamento na divulgação nas redes sociais do evento Lírico em Concerto - A Paixão Segundo São João.</t>
  </si>
  <si>
    <t>Rendimentos de Aplicações Financerias do mês 01/2024 da conta  Conta 16888-2 - Projeto Programação Artística</t>
  </si>
  <si>
    <t xml:space="preserve">Coordenação Técnica referente à fevereiro de 2024 para o projeto Programação Artística da Fundação Clóvis Salgado - Ano 50 CA 2018.13609.0150 aprovado na Lei Estadual de Incentivo à Cultura.   </t>
  </si>
  <si>
    <t xml:space="preserve">Coordenação Geral referente à fevereiro de 2024 para o projeto Programação Artística da Fundação Clóvis Salgado - Ano 50 CA 2018.13609.0150 aprovado na Lei Estadual de Incentivo à Cultura.   </t>
  </si>
  <si>
    <t xml:space="preserve">Coordenação Financeira referente a fevereiro de 2024 para o projeto Programação Artística da Fundação Clóvis Salgado - Ano 50 CA 2018.13609.0150 aprovado na Lei Estadual de Incentivo à Cultura.   </t>
  </si>
  <si>
    <t>ISSQN referente a nota fiscal  2024/1 - Pira Arte e Cultura Ltda</t>
  </si>
  <si>
    <t>Cofins referente aos rendimentos de aplicações financeiras do mês 12/2023</t>
  </si>
  <si>
    <t>000.001.266</t>
  </si>
  <si>
    <t>000.001.270</t>
  </si>
  <si>
    <t>Rendimentos de Aplicações Financerias do mês 02/2024 da conta  Conta 16888-2 - Projeto Programação Artística</t>
  </si>
  <si>
    <t xml:space="preserve">Coordenação Financeira referente a janeiro de 2024 para o projeto Programação Artística da Fundação Clóvis Salgado - Ano 50 CA 2018.13609.0150 aprovado na Lei Estadual de Incentivo à Cultura.   </t>
  </si>
  <si>
    <t>Produtor Cultural em apoio e atendimento às ações do projeto Programação Artística da Fundação Clóvis Salgado - Ano 50 CA 2018.13609.0150 aprovado na Lei Estadual de Incentivo à Cultura.   Parcela 02/12</t>
  </si>
  <si>
    <t>Peroni Produções Culturais Ltda</t>
  </si>
  <si>
    <t>23.570.386/0001-72</t>
  </si>
  <si>
    <t>2024/10</t>
  </si>
  <si>
    <t>ISSQN referente a nota fiscal 2024/10 - Peroni Produções Ltda</t>
  </si>
  <si>
    <t>ISSQN referente a nota fiscal  2024/4 - Pira Arte e Cultura Ltda</t>
  </si>
  <si>
    <t>ISSQN referente a nota fiscal  2024/8 - Fala Comércio de Cenários Ltda</t>
  </si>
  <si>
    <t xml:space="preserve">Angélica de Castro Pimenta Deano
</t>
  </si>
  <si>
    <t>2024/14</t>
  </si>
  <si>
    <t>ISSQn referente a nota fiscal 2024/14 - Fala Comércio de Cenário Ltda</t>
  </si>
  <si>
    <t>2024/150</t>
  </si>
  <si>
    <t>ISSQN referente a nota fiscal 2024/150 - Arte em Impressão Digital Ltda</t>
  </si>
  <si>
    <t>Contratação de profissional especializado, que ficará responsável pela confecção/elaboração de laudos técnicos de obras que integram a exposição "A paixão segundo Guignard", em celebração aos 80 anos da Escola Guignard, na Grande Galeria Alberto da Veiga Guignard,</t>
  </si>
  <si>
    <t>Contratação de profissional especializado, que ficará responsável pela confecção/elaboração de laudos técnicos de obras que integram a exposição "A paixão segundo Guignard", em celebração aos 80 anos da Escola Guignard, na Grande Galeria Alberto da Veiga Guignard</t>
  </si>
  <si>
    <t xml:space="preserve"> Katia de Salvo Oliveira</t>
  </si>
  <si>
    <t xml:space="preserve">Alice Almeida Gontijo </t>
  </si>
  <si>
    <t>36.361.101/0001-35</t>
  </si>
  <si>
    <t>ISSQN referente a nota fiscal 2024/12 - Pira Arte e Cultura Ltda</t>
  </si>
  <si>
    <t>FGTS rescisório  Erika Marques</t>
  </si>
  <si>
    <t>ISSQN referente a nota fiscal 2024/655 - Copiadora Objetiva Ltda</t>
  </si>
  <si>
    <t>2024/56</t>
  </si>
  <si>
    <t>ISSQN referente a nota fiscal 2024/56 - Damasco Comunicacao Ltda</t>
  </si>
  <si>
    <t>2024/57</t>
  </si>
  <si>
    <t>ISSQN referente a nota fiscal 2024/57 - Damasco Comunicacao Ltda</t>
  </si>
  <si>
    <t>Tarifa TED/DOC pagamento rescisão Erika Marques</t>
  </si>
  <si>
    <t>Tarifa Bancária referente a transferência eletrônica pagamento fornecedor: Copiadora Objetiva Ltda - Processo: 3807</t>
  </si>
  <si>
    <t>Tarifa Bancária referente a transferência eletrônica pagamento fornecedor: Damasco Comunicacao Ltda - Processo: 3391</t>
  </si>
  <si>
    <t>Tarifa Bancária referente a transferência eletrônica pagamento fornecedor: Damasco Comunicacao Ltda - Processo: 3390</t>
  </si>
  <si>
    <t>Reembolso a conta do Contrato de Gestão - 05/2019 referente ao pagamento do Plano de Saúde dos Funcionários a serviço do Termo de Parceria 53/2023 -TP Palácio da Liberdade</t>
  </si>
  <si>
    <t>Reembolso a conta do Contrato de Gestão - 05/2019 referente ao pagamento do Plano de Saúde (Co-Participação) dos Funcionários a serviço do Projeto Legado Brumadinho</t>
  </si>
  <si>
    <t>Reembolso enviado a conta 16173-x Projeto Fazenda Boa Esperança referente ao pagamento de plano saúde</t>
  </si>
  <si>
    <t>000.002.900</t>
  </si>
  <si>
    <t>Co-particpação dos funcionários referente ao mês 01/2024</t>
  </si>
  <si>
    <t>2024/97218</t>
  </si>
  <si>
    <t>IR referente a nota fiscal 2024/97218 - Unimed Belo Horizonte</t>
  </si>
  <si>
    <t>PCC referente a nota fiscal 2024/97218 - Unimed Belo Horizonte</t>
  </si>
  <si>
    <t>2024/236</t>
  </si>
  <si>
    <t>Exames Complementares - medicia do trabalho</t>
  </si>
  <si>
    <t>2024/1682</t>
  </si>
  <si>
    <t>2024/1537</t>
  </si>
  <si>
    <t>ISSQN referente a nota fiscal 2024/1537 - F6 Sistemas de Informática Ltda</t>
  </si>
  <si>
    <t xml:space="preserve">Coordenação Geral referente à fevereiro de 2024 para o projeto Programação Artística da Fundação Clóvis Salgado - Ano 50 CA 2018.13609.0150 aprovado na Lei Estadual de Incentivo à Cultura. </t>
  </si>
  <si>
    <t xml:space="preserve">Coordenação Técnica referente à fevereiro de 2024 para o projeto Programação Artística da Fundação Clóvis Salgado - Ano 50 CA 2018.13609.0150 aprovado na Lei Estadual de Incentivo à Cultura.  </t>
  </si>
  <si>
    <t>Coordenação Geral para projeto Plano anual da Fundação Clóvis Salgado - 2024 - PRONAC 23.5048 - Aprovado na Lei Federal de Incentivo à Cultura - Parcela de Fevereiro/2024</t>
  </si>
  <si>
    <t>Coordenação Cultural para projeto Plano anual da Fundação Clóvis Salgado - 2024 - PRONAC 23.5048 - Aprovado na Lei Federal de Incentivo à Cultura - Parcela de Fevereiro/2024</t>
  </si>
  <si>
    <t>Coordenador das atividades do projeto Plano anual da Fundação Clóvis Salgado - 2024 - PRONAC 23.5048 - Aprovado na Lei Federal de Incentivo à Cultura - Parcela de Fevereiro/2024</t>
  </si>
  <si>
    <t>Coordenação Técnica para projeto Plano anual da Fundação Clóvis Salgado - 2024 - PRONAC 23.5048 - Aprovado na Lei Federal de Incentivo à Cultura - Parcela de Fevereiro/2024</t>
  </si>
  <si>
    <t>2024/19</t>
  </si>
  <si>
    <t>ISSQN referente a nota fisca 2024/2 - BD Serviços e consultoria LTDA</t>
  </si>
  <si>
    <t>ISSQN referente a nota fisca 2024/3 - BD Serviços e consultoria LTDA</t>
  </si>
  <si>
    <t xml:space="preserve">ISSQN referente a nota fiscal 2024/3-  Medianera Cultura e Arte Ltda </t>
  </si>
  <si>
    <t xml:space="preserve">ISSQN referente a nota fiscal 2024/7 - Carolina Abras Maineti 07385135633 - ME </t>
  </si>
  <si>
    <t>ISSQN referente a nota fiscal 2024/3 - Sinara Araújo Costa Sociedade Individual de Advocacia</t>
  </si>
  <si>
    <t>Contratação de fornecedor para prestação de serviços de Apoio Administrativo junto ao setor Financeiro da organização.</t>
  </si>
  <si>
    <t>Francescole Dos Santos Oliveira</t>
  </si>
  <si>
    <t>25.343.002/0001-04</t>
  </si>
  <si>
    <t>ISSQN referente a nota fiscal 2024/3 - Comum Gestão e Produção Cultural Ltda</t>
  </si>
  <si>
    <t>Digitação, preenchimento de planilhas, lançamento de processos, elaboração de relatórios, acompanhamento administrativo e apoio às atividades da equipe APPA/DIPRO. Parcela 01/11</t>
  </si>
  <si>
    <t>Lucas Ferreira de Souza Cruz</t>
  </si>
  <si>
    <t>49.987.551/0001-80</t>
  </si>
  <si>
    <t>ISSQN referente ao RPA 2980 - Paulo Henrique Monferrari</t>
  </si>
  <si>
    <t>ISSQN referente ao RPA 2981 - Mariana de Souza Ferreira</t>
  </si>
  <si>
    <t>Luiz Fernando Barbosa de Queiroz</t>
  </si>
  <si>
    <t>059.967.106-84</t>
  </si>
  <si>
    <t>Contratação de um profissional para atuar como Apoio de Compras para atender as demandas da Equipe Appa/Cefart.</t>
  </si>
  <si>
    <t xml:space="preserve">AGOSTINHO RESENDE NEVES </t>
  </si>
  <si>
    <t>DIRETOR JURIDICO</t>
  </si>
  <si>
    <t>Appa</t>
  </si>
  <si>
    <t>40 HS</t>
  </si>
  <si>
    <t xml:space="preserve">ALDO CESAR DA SILVA </t>
  </si>
  <si>
    <t>MUSICO INSTRUMENTISTA</t>
  </si>
  <si>
    <t>30 HS</t>
  </si>
  <si>
    <t>FCS</t>
  </si>
  <si>
    <t xml:space="preserve">ALEF CAETANO SILVA </t>
  </si>
  <si>
    <t>ANAHI POTY CORTELETTI JIMENEZ</t>
  </si>
  <si>
    <t xml:space="preserve">090.158.239-52 </t>
  </si>
  <si>
    <t>ANDRE BARBOSA FERREIRA PINTO</t>
  </si>
  <si>
    <t>MONTADOR DE ORQUESTRA</t>
  </si>
  <si>
    <t xml:space="preserve">ANDRE LODI ROCHA </t>
  </si>
  <si>
    <t xml:space="preserve">041.141.936-69 </t>
  </si>
  <si>
    <t>ANDREIA APARECIDA DE PAULA</t>
  </si>
  <si>
    <t>MÚSICO CANTOR</t>
  </si>
  <si>
    <t xml:space="preserve">ANDREIA SIMOES SANTOS </t>
  </si>
  <si>
    <t>ANALISTA FINANCEIRO PLENO</t>
  </si>
  <si>
    <t>ARIADNA FERNANDES</t>
  </si>
  <si>
    <t xml:space="preserve"> MÚSICO CANTOR</t>
  </si>
  <si>
    <t xml:space="preserve">ARIANE DE FREITAS SILVA LAVALLE </t>
  </si>
  <si>
    <t>AUGUSTO MARIO GOULART PIMENTA</t>
  </si>
  <si>
    <t xml:space="preserve"> 001.836.186-29</t>
  </si>
  <si>
    <t>REGENTE ASSISTENTE</t>
  </si>
  <si>
    <t xml:space="preserve"> 13/07/2021</t>
  </si>
  <si>
    <t>BARBARA AUGUSTA BRASIL NICOLAU</t>
  </si>
  <si>
    <t xml:space="preserve">102.562.506-42 </t>
  </si>
  <si>
    <t>BARBARA CRISTINA DE SOUSA MAIA</t>
  </si>
  <si>
    <t>CHRISTIANO IGOR DA SILVA CASTRO</t>
  </si>
  <si>
    <t>CLAUDIO MOLLER DE FREITAS</t>
  </si>
  <si>
    <t>CHEFE DE NAIPE DE FAGOTE</t>
  </si>
  <si>
    <t>CRISTHYAN BARBOSA PIMENTEL</t>
  </si>
  <si>
    <t xml:space="preserve"> 07/10/2021</t>
  </si>
  <si>
    <t>CRISTIANO GOMES DA ROCHA</t>
  </si>
  <si>
    <t xml:space="preserve"> 032.236.356-02</t>
  </si>
  <si>
    <t>ELIAS MAGALHAES MOREIRA</t>
  </si>
  <si>
    <t>ELIATRICE GISCHEWSKI SOUZA</t>
  </si>
  <si>
    <t xml:space="preserve">ELTON DE SOUZA SILVA </t>
  </si>
  <si>
    <t xml:space="preserve"> 103.960.336-01 </t>
  </si>
  <si>
    <t>EMILIA PINHEIRO CARNEIRO BARROS</t>
  </si>
  <si>
    <t xml:space="preserve">015.973.816-40 </t>
  </si>
  <si>
    <t xml:space="preserve"> 13/03/2023</t>
  </si>
  <si>
    <t xml:space="preserve">ERIKA FABIOLA ANICETO MARQUES </t>
  </si>
  <si>
    <t>GERENTE DE PROJETOS</t>
  </si>
  <si>
    <t xml:space="preserve"> FABIO AUGUSTO DA COSTA </t>
  </si>
  <si>
    <t>FELIPE VIEIRA XAVIER</t>
  </si>
  <si>
    <t>PRESIDENTE</t>
  </si>
  <si>
    <t xml:space="preserve">FELLIP MATHEUS DOS SANTOS LOPES </t>
  </si>
  <si>
    <t xml:space="preserve">148.464.986-97 </t>
  </si>
  <si>
    <t>FILIPE SILVA DOS SANTOS</t>
  </si>
  <si>
    <t xml:space="preserve"> 007.207.386-10</t>
  </si>
  <si>
    <t xml:space="preserve"> 06/07/2022 </t>
  </si>
  <si>
    <t>FLAVIA REGINA DOS REIS CORREA SIMAO</t>
  </si>
  <si>
    <t xml:space="preserve">FLAVIO CESAR PEREIRA </t>
  </si>
  <si>
    <t>COORDENADOR ADMINISTRATIVO</t>
  </si>
  <si>
    <t xml:space="preserve">FREDERICO CARLOS NATALINO </t>
  </si>
  <si>
    <t>PIANISTA</t>
  </si>
  <si>
    <t>GUILHERME DOMINGOS DE OLIVEIRA</t>
  </si>
  <si>
    <t xml:space="preserve"> DIRETOR FINANCEIRO</t>
  </si>
  <si>
    <t xml:space="preserve">030.761.766-17 </t>
  </si>
  <si>
    <t xml:space="preserve">GUSTAVO DOS SANTOS FANTAUZZI </t>
  </si>
  <si>
    <t xml:space="preserve">079.790.496-40 </t>
  </si>
  <si>
    <t>GUTIELLE RIBEIRO COSTA</t>
  </si>
  <si>
    <t xml:space="preserve">HOZANA MARTINS DE BARROS SANTOS </t>
  </si>
  <si>
    <t xml:space="preserve"> 07/07/2021 </t>
  </si>
  <si>
    <t>IGOR DE LIMA PEREIRA</t>
  </si>
  <si>
    <t xml:space="preserve"> 115.495.356-41</t>
  </si>
  <si>
    <t xml:space="preserve">IGOR RODRIGUES DE ARAUJO </t>
  </si>
  <si>
    <t>114.671.286-35</t>
  </si>
  <si>
    <t>MONTADOR</t>
  </si>
  <si>
    <t>INDAIARA SILVA DOS SANTOS PATROCINIO</t>
  </si>
  <si>
    <t xml:space="preserve">ISADORA DE SOUZA SODRE </t>
  </si>
  <si>
    <t xml:space="preserve"> 109.570.336-64 </t>
  </si>
  <si>
    <t>ISADORA FRANCA FRANCO BRANDAO</t>
  </si>
  <si>
    <t>JOANA KELLY MARQUES DE SOUZA</t>
  </si>
  <si>
    <t xml:space="preserve"> JOSIENE DUARTE DA SILVA</t>
  </si>
  <si>
    <t>PRODUTOR(A) CULTURAL</t>
  </si>
  <si>
    <t>KAIKY MARCELO GONCALVES DAS NEVES</t>
  </si>
  <si>
    <t xml:space="preserve"> 06/02/2024</t>
  </si>
  <si>
    <t xml:space="preserve">KELE CONCEICAO ALVES VILACA AMARAL </t>
  </si>
  <si>
    <t xml:space="preserve">045.304.096-94 </t>
  </si>
  <si>
    <t>LARA DANIELA TANAKA</t>
  </si>
  <si>
    <t>ASSESSORA ARTÍSTICA</t>
  </si>
  <si>
    <t>LARYSSA PEREIRA MARTINS</t>
  </si>
  <si>
    <t>COORDENADOR(A) EXECUTIVO(A)</t>
  </si>
  <si>
    <t>ASSESSOR (A) PEDAGOGICO (A)</t>
  </si>
  <si>
    <t xml:space="preserve">LEANDRO LINO DA CUNHA </t>
  </si>
  <si>
    <t>LEISE RODRIGUES TOLEDO RENHE</t>
  </si>
  <si>
    <t xml:space="preserve">070.864.116-47 </t>
  </si>
  <si>
    <t xml:space="preserve">LEONARDO BRASILINO RODRIGUES DA CUNHA </t>
  </si>
  <si>
    <t xml:space="preserve">040.390.166-96 </t>
  </si>
  <si>
    <t>LETICIA MUNIZ DOS SANTOS</t>
  </si>
  <si>
    <t>LUCIANA LUANDA SILVA GOMES GONCALVES</t>
  </si>
  <si>
    <t>062.480.436-47</t>
  </si>
  <si>
    <t>LUDMILLA FERRARA MORAES</t>
  </si>
  <si>
    <t xml:space="preserve">108.344.466-26 </t>
  </si>
  <si>
    <t xml:space="preserve">MAIRA CAMPOS DE FREITAS LUCAS </t>
  </si>
  <si>
    <t>MARCOS VINICIO ALVES CORGOSINHO</t>
  </si>
  <si>
    <t xml:space="preserve">MARIA DA PENHA VASCONCELOS BATISTA </t>
  </si>
  <si>
    <t xml:space="preserve">MARIANA CORREA DE OLIVEIRA </t>
  </si>
  <si>
    <t xml:space="preserve">077.655.896-01 </t>
  </si>
  <si>
    <t>MAXMILER JUNIO SANTOS DE DEUS</t>
  </si>
  <si>
    <t xml:space="preserve">114.620.816-22 </t>
  </si>
  <si>
    <t>MILENA MAIA E SILVA LAGO</t>
  </si>
  <si>
    <t>039.779.874-10</t>
  </si>
  <si>
    <t xml:space="preserve">PABLO GARCIA DO CARMO </t>
  </si>
  <si>
    <t xml:space="preserve"> 121.017.896-63</t>
  </si>
  <si>
    <t xml:space="preserve">PATRICK MESSIAS SILVA </t>
  </si>
  <si>
    <t>PEDRO LUCAS VIANA DA SILVA TAVARES</t>
  </si>
  <si>
    <t xml:space="preserve">094.613.766-85 </t>
  </si>
  <si>
    <t xml:space="preserve">RAFAEL RIBEIRO </t>
  </si>
  <si>
    <t xml:space="preserve"> 105.605.686-06 </t>
  </si>
  <si>
    <t>RAQUEL DORNELAS DA COSTA SILVA</t>
  </si>
  <si>
    <t>COORDENADOR DE COMUNICACAO</t>
  </si>
  <si>
    <t xml:space="preserve"> 23/02/2022 </t>
  </si>
  <si>
    <t xml:space="preserve">054.766.346-30 </t>
  </si>
  <si>
    <t xml:space="preserve">RAVEL MUNAIER LANZA CONCEICAO </t>
  </si>
  <si>
    <t>RENATO AUGUSTO SILVA</t>
  </si>
  <si>
    <t xml:space="preserve">142.229.636-90 </t>
  </si>
  <si>
    <t>RENIVALDA CANDIDA DA SILVA SANTANA</t>
  </si>
  <si>
    <t xml:space="preserve">024.550.206-81 </t>
  </si>
  <si>
    <t>AUXILIAR DE SERVIÇOS GERAIS</t>
  </si>
  <si>
    <t xml:space="preserve">RENZO ALBIERRE DA COSTA </t>
  </si>
  <si>
    <t>ROBERT AVELINO CAMILO</t>
  </si>
  <si>
    <t xml:space="preserve">013.263.696-44 </t>
  </si>
  <si>
    <t>ARQUIVISTA</t>
  </si>
  <si>
    <t xml:space="preserve">ROSANA GUEDES DE OLIVEIRA CARNEIRO </t>
  </si>
  <si>
    <t>095.047.226-36</t>
  </si>
  <si>
    <t>SARAH REIS CAMPOS MOREIRA</t>
  </si>
  <si>
    <t xml:space="preserve">SILVIA GUEDES MAIA </t>
  </si>
  <si>
    <t xml:space="preserve">118.014.486-47 </t>
  </si>
  <si>
    <t xml:space="preserve"> 05/02/2024 </t>
  </si>
  <si>
    <t>SILVIA MAURICIO DE SOUZA CAMPOS NEVES</t>
  </si>
  <si>
    <t>954.757.026-91</t>
  </si>
  <si>
    <t xml:space="preserve">SIMONE POLIANA DE JESUS </t>
  </si>
  <si>
    <t xml:space="preserve"> 074.691.586-18</t>
  </si>
  <si>
    <t>SONIA APARECIDA DA CONCEICAO</t>
  </si>
  <si>
    <t xml:space="preserve">881.875.946-91 </t>
  </si>
  <si>
    <t xml:space="preserve">THABATA ROSA DIAS </t>
  </si>
  <si>
    <t xml:space="preserve">085.101.716-96 </t>
  </si>
  <si>
    <t>ANALISTA DE RH</t>
  </si>
  <si>
    <t xml:space="preserve">THIAGO ROUSSIN BORGES </t>
  </si>
  <si>
    <t>TIAGO CARVALHO E SILVA</t>
  </si>
  <si>
    <t>CHEFE DE NAIPE</t>
  </si>
  <si>
    <t xml:space="preserve">VITOR DUTRA OLIVEIRA </t>
  </si>
  <si>
    <t>004.627.926-17</t>
  </si>
  <si>
    <t>LIDIA MENDES DOS SANTOS</t>
  </si>
  <si>
    <t>064.092.876-58</t>
  </si>
  <si>
    <t>BAILARINO (A)</t>
  </si>
  <si>
    <t>ALEXANDRE REIS SANTOS</t>
  </si>
  <si>
    <t>JUSSAN MEIRELES FERNANDES</t>
  </si>
  <si>
    <t>Tarifa Bancária referente a transferência eletrônica pagamento fornecedor:Academia Brasileira de Musica - Processo: 294</t>
  </si>
  <si>
    <t>Tarifa Bancária referente a transferência eletrônica pagamento: SINDICATO DOS MUSICOS PROFISSIONAIS</t>
  </si>
  <si>
    <t>000.071</t>
  </si>
  <si>
    <t>000.072</t>
  </si>
  <si>
    <t>000.073</t>
  </si>
  <si>
    <t>000.074</t>
  </si>
  <si>
    <t>000.075</t>
  </si>
  <si>
    <t>Climatizador Evaporativo Portatil 9000</t>
  </si>
  <si>
    <t>Aquisição de climatizadores para a Companhia de Dança Palácio das Artes - CDPA, para ficarem alocados na Sala Klaus Vianna, que serão utilizados em ensaios e apresentações.</t>
  </si>
  <si>
    <t>000.001.307</t>
  </si>
  <si>
    <t>Dário Plano anual da Fundação Clóvis Salgado - 2023 - Conta 17276-6</t>
  </si>
  <si>
    <t>Reembolso recebido referente ao pagamento realizado indevidamente - Giovana Lemos Vieira Ltda -  NF 202314</t>
  </si>
  <si>
    <t>Reembolso ref. pagto de cartão de crédito, realizado indevidamente na conta 11407-3 , no dia 21/12/2023. NF 38298 - BH Seg equipamentos de proteção Individual Ltda</t>
  </si>
  <si>
    <t>Transferência realizada para a conta 2462-7,  conta que foi paga a fatura do cartão, ref. a despesa NF 38298 - BH Seg equipamentos de proteção Individual Ltda</t>
  </si>
  <si>
    <t>Compra de materiais de consumo para a realização da Mostra de trabalhos finais dos alunos da Escola de Tecnologia da Cena. 01 unidade de alicate universal tipo isolado 1000v tam.08. 01 unidade de alicate de bico, tipo de bico chato isolado tam. 06. 02 Unidades de martelo material, cabo de madeira tam. 25mm. 01 unidade de Trena material de aço e caixa plástica tam.5mx3/4.</t>
  </si>
  <si>
    <t>Contratação de empresa ou profissional para apoiar na recepção do escritório administrativo da Appa para digitação de documentos e agendas.
Setembro a dezembro/2023.</t>
  </si>
  <si>
    <t>Prestação de serviços de Jornalista para assessoria de comunicação do projeto de julho a setembro de 2023.
Aditivo de 13/10 a 13/01/2024</t>
  </si>
  <si>
    <t>ISSQN referente a NF 202330 - HATARI FILMES LTDA</t>
  </si>
  <si>
    <t>Hospedagem para dois convidados, sendo dois quartos individuais: Denilson Lopes da Silva, check-in 12 de dezembro de 2023 e check-out 17 de dezembro de 2023; Gabriel Henrique de Paula Carneiro, 11 de dezembro de 2023 e check-out 14 de dezembro de 2023.</t>
  </si>
  <si>
    <t>ISSQN referente a  NF 202331 - HATARI FILMES LTDA</t>
  </si>
  <si>
    <t>ISSQN referente a NF 202332 - HORIZZONTE PRODUCAO E EVENTOS LTDA</t>
  </si>
  <si>
    <t>Contratação de 01 fornecedor de serviços de Assessoria de Imprensa, para atuar nos projetos da Appa junto à Assessoria de Comunicação da Fundação Clóvis Salgado. Os serviços serão prestados de 01 setembo a 31 de dezembro/23.</t>
  </si>
  <si>
    <t>ISSQN referente a NF 202332 - LUIZ DIAS SIMOES NETO ARTES</t>
  </si>
  <si>
    <t>Contratação de profissional para prestação de serviços de produção, captação e edição ou alteração de conteúdos audiovisuais, para Fundação Clóvis Salgado - FCS, por meio da criação de novos produtos, considerando a utilização de trilhas, diálogos, imagens, animações, efeitos e demais elementos/recursos necessários, além de cobertura de eventos e levantamento e atualização de banco de imagens com os conteúdos já existentes.. Os serviços serão prestados de 01 setembo a 31 de dezembro/23.</t>
  </si>
  <si>
    <t>ISSQN referente a NF 202333 - HORIZZONTE PRODUCAO E EVENTOS LTDA</t>
  </si>
  <si>
    <t>Contratação de um designer gráfico com experiência comprovada na área. Os serviços serão prestados de setembro a 31 de dezembro para atender as demandas da Fundação Clóvis Salgado.</t>
  </si>
  <si>
    <t>ISSQN referente a NF 202316 - ATENA CRIACOES ARTISTICAS LTDA</t>
  </si>
  <si>
    <t>ISSQN referente a NF 202334 - DF AUDIOVISUAL LTDA</t>
  </si>
  <si>
    <t>Contratação de profissional para prestação de serviços de designer, para Fundação Clóvis Salgado - FCS, realizando a criação de material gráfico para impressão e veiculação na internet, como selos, panfletos, pastas, cartilhas, convites, criativos, displays, banners, entre outros; edição de imagens e acompanhamento de produção e instalação de material. Os serviços serão prestados de setembro a 31 de dezembro .</t>
  </si>
  <si>
    <t>ISSQN referente a NF 202338 - ATM CENTRO CULTURAL DE DANCA LTDA</t>
  </si>
  <si>
    <t>Faz-se necessária a contratação de um profissional para atuar como Produtor Cultural.</t>
  </si>
  <si>
    <t>ISSQN referente a NF 202339 - Atm Centro Cultural De Danca Ltda</t>
  </si>
  <si>
    <t>Contratação de serviço de carregador para realização do Espetáculo Mudas, no Palácio da Liberdade.</t>
  </si>
  <si>
    <t>ISSQN referente a NF 202339 - NUVEM PRODUCAO CULTURAL LTDA</t>
  </si>
  <si>
    <t>Contratação de profissional para executar as atividades de digitador, sendo responsável pela digitação e registros das transações do almoxarifado e patrimônio da FCS.</t>
  </si>
  <si>
    <t>ISSQN referente a NF 202339 - MAIK DUMONT NUNES SILVA 09815020676</t>
  </si>
  <si>
    <t>Contratação de profissional para atuação e acompanhamento de atividades no setor de Comunicação da Fundação Clóvis Salgado em Parceria com a Appa, na digitação e acompanhamento das solicitações no sistema de compras e contratações, na digitação e estruturação de cronograma e garantia de que as demandas sejam executadas no prazo e de acordo com o planejamento, relacionando-se com todas as áreas e demandantes; na elaboração e preenchimento de mapas de custos e acompanhamento da realização de compras e/ou contratações de serviços.</t>
  </si>
  <si>
    <t>ISSQN referente a NF 202311546 - ROYAL TOWERS S/A</t>
  </si>
  <si>
    <t xml:space="preserve">ISSQN referente a NF 202341 - CARAVELAS PRODUCOES LTDA  </t>
  </si>
  <si>
    <t>ISSQN referente a NF 28 - LIGIA AMADIO CONSULTORIA MUSICAL</t>
  </si>
  <si>
    <t>ISSQN referente a NF 202341 - ARTHUR MACIEL PRODUCOES E EVENTOS LTDA</t>
  </si>
  <si>
    <t>ISSQN referente a NF 1021 - ZBM PRODUCOES ARTISTICAS E SONORIZACAO LTDA - ME</t>
  </si>
  <si>
    <t>ISSQN referente a NF 202344 - PERONI PRODUCOES CULTURAIS LTDA</t>
  </si>
  <si>
    <t>ISSQN referente a RPA 2781 - SHEILA FERNANDA OLIVEIRA DA SILVA</t>
  </si>
  <si>
    <t>ISSQN referente a NF 20233 - SALA 35 GESTAO CULTURAL LTDA</t>
  </si>
  <si>
    <t>ISSQN referente a RPA 2782 - ALESANDRA FILGUEIRAS</t>
  </si>
  <si>
    <t>ISSQN referente a NF 202345 - DAVIDSON MAURITY LIMA ARAUJO 08775738678</t>
  </si>
  <si>
    <t>ISSQN referente a RPA 2783- CARLA LIMA CATTABRIGA</t>
  </si>
  <si>
    <t>ISSQN referente a NF 202364 - SERGIO ARRUDA FELICIO</t>
  </si>
  <si>
    <t>ISSQN referente a RPA 2784 - PAULO HENRIQUE MONFERRARI</t>
  </si>
  <si>
    <t>ISSQN referente a NF 202380 - ASSOCIACAO BRAVURA</t>
  </si>
  <si>
    <t>ISSQN referente a RPA 2785 - MARIANA DE SOUZA FERREIRA</t>
  </si>
  <si>
    <t>ISSQN referente a NF 202381 - ASSOCIACAO BRAVURA</t>
  </si>
  <si>
    <t>ISSQN referente a RPA  - ALEC MIZOTE GARCIA</t>
  </si>
  <si>
    <t>ISSQN referente a NF 202382 - EQUIPE SOM MAIOR LTDA</t>
  </si>
  <si>
    <t>ISSQN referente a RPA 2787 - ANGELA PERES DE OLIVEIRA</t>
  </si>
  <si>
    <t>ISSQN referente a RPA 2827 - LUCAS HENRIQUE DO CARMO</t>
  </si>
  <si>
    <t>ISSQN referente a RPA 2790 - LUCAS HENRIQUE GOMES DE OLIVEIRA</t>
  </si>
  <si>
    <t>ISSQN referente a NF 1025 - ZBM PRODUCOES ARTISTICAS E SONORIZACAO LTDA</t>
  </si>
  <si>
    <t>ISSQN referente a RPA 2793 - ANDRE LUIZ DE SOUSA</t>
  </si>
  <si>
    <t>ISSQN referente a NF 202396 - NF: 202396</t>
  </si>
  <si>
    <t>ISSQN referente a RPA 2794 - LAURA MARTINS BELEM VIEIRA</t>
  </si>
  <si>
    <t>ISSQN referente a NF 202399</t>
  </si>
  <si>
    <t>ISSQN referente a RPA 2795 - ELISANGELA RIBEIRO DA SILVA</t>
  </si>
  <si>
    <t>ISSQN referente a NF 2023100 - 2023100</t>
  </si>
  <si>
    <t>ISSQN referente a RPA 2796 - BEATRIZ BARRADAS CORDEIRO</t>
  </si>
  <si>
    <t>ISSQN referente a NF 2023101 - ELISETE GOMES JOAQUIM DE OLIVEIRA</t>
  </si>
  <si>
    <t>ISSQN referente a RPA 2797 - ANDERSON FILIPE GONÇALVES MOREIRA</t>
  </si>
  <si>
    <t>ISSQN referente a NF 2023117 - EMER-SOM LTDA</t>
  </si>
  <si>
    <t>ISSQN referente a RPA 2798 - SABRINA FERNANDA DE SOUZA RODRIGUES</t>
  </si>
  <si>
    <t>ISSQN referente a NF 2023118 - EMER-SOM LTDA</t>
  </si>
  <si>
    <t>ISSQN referente a RPA 2799 - GIOVANA DO CARMO VAZ</t>
  </si>
  <si>
    <t>ISSQN referente a NF 2023128 - SCRIPTUS COMUNICACAO LTDA</t>
  </si>
  <si>
    <t>ISSQN referente a RPA 2800 - TAIRINE PENA LADISLAR</t>
  </si>
  <si>
    <t>ISSQN referente a NF 2023129 - EMER-SOM LTDA NF:</t>
  </si>
  <si>
    <t>ISSQN referente a RPA 2802 - ALEXIA BASTOS NACIF E NASCIMENTO</t>
  </si>
  <si>
    <t>ISSQN referente a NF 2023130 - EMER-SOM LTDA</t>
  </si>
  <si>
    <t>ISSQN referente a RPA 2818 - Maria Luiza Pereira Oliveira Costa</t>
  </si>
  <si>
    <t>ISSQN referente a NF 2023154 - UNICUSTO LIMPEZA EM EVENTOS LTDA</t>
  </si>
  <si>
    <t xml:space="preserve">ISSQN referente a RPA 2833 - JACIRA NOBERTA DA CONCEICAO </t>
  </si>
  <si>
    <t>ISSQN referente a NF 2023410 - DOLABELLA ADVOCACIA E CONSULTORIA</t>
  </si>
  <si>
    <t>ISSQN referente a RPA 2805 - LUCAS FERNANDO MORAIS FERREIRA</t>
  </si>
  <si>
    <t>ISSQN referente a NF 20231005 - FLAG IMPRESSÃO DIGITAL LTDA</t>
  </si>
  <si>
    <t>ISSQN referente a RPA 2806 - MARCIO JOSE DA LUZ MELO</t>
  </si>
  <si>
    <t>ISSQN referente a NF 20231006 - FLAG IMPRESSÃO DIGITAL LTDA</t>
  </si>
  <si>
    <t>ISSQN referente a RPA 2807 - FABIO AUGUSTO DA COSTA</t>
  </si>
  <si>
    <t>ISSQN referente a NF 2023158 - UNICUSTO LIMPEZA EM EVENTOS LTDA</t>
  </si>
  <si>
    <t>ISSQN referente a RPA 2808 - SILVIA GUEDES MAIA</t>
  </si>
  <si>
    <t>ISSQN referente a NF 2023159 - UNICUSTO LIMPEZA EM EVENTOS LTDA</t>
  </si>
  <si>
    <t>ISSQN referente a RPA 2813 - EDIVALDO GOMES DA CRUZ</t>
  </si>
  <si>
    <t>ISSQN referente a NF 2023172 - LUZ COMUNICACAO LTDA</t>
  </si>
  <si>
    <t>ISSQN referente a RPA 2814 - DEBORA BARBOSA DE SOUZA OLIVEIRA</t>
  </si>
  <si>
    <t>ISSQN referente a NF 2023174 - ESPACO TENDAS E SERVICOS DE ALUGUEL DE PALCOS LTDA</t>
  </si>
  <si>
    <t>ISSQN referente a RPA 2803 - VANDERSON BRUNO DA SILVA</t>
  </si>
  <si>
    <t>ISSQN referente a NF 2023227 - DAMASCO COMUNICACAO EIRELI</t>
  </si>
  <si>
    <t>ISSQN referente a NF 202385 - ASSOCIACAO BRAVURA</t>
  </si>
  <si>
    <t>ISSQN referente a NF 2023230 - ALFA SOLUCOES EM COMUNICACAO VISUAL LTDA.</t>
  </si>
  <si>
    <t>ISSQN referente a RPA 2828 - SOPHIA ESMERALDA BRUNETTO BORGES</t>
  </si>
  <si>
    <t>ISSQN referente a NF 2023231 - LIGHTINGBH SERVICOS EIRELI</t>
  </si>
  <si>
    <t>ISSQN referente a RPA 2829 - MARCIO JOSE DA LUZ MELO</t>
  </si>
  <si>
    <t>ISSQN referente a RPA 2870 - DIOGO RAMON DOS REIS LAURENTINO</t>
  </si>
  <si>
    <t>ISSQN referente a RPA 2830 - Marília Andrés Ribeiro</t>
  </si>
  <si>
    <t>ISSQN referente a NF 2023256 - AJG VIGILANCIA LTDA</t>
  </si>
  <si>
    <t>ISSQN referente a RPA 2804 - ANA CANDIDA COSTA DE ARAUJO</t>
  </si>
  <si>
    <t>ISSQN referente a NF 2023277 - ACADIA SERVICOS LTDA</t>
  </si>
  <si>
    <t>ISSQN referente a RPA 2836 - IGOR VINICIUS ARAUJO SALGADO</t>
  </si>
  <si>
    <t>ISSQN referente a NF 2023278 - ACADIA SERVICOS LTDA</t>
  </si>
  <si>
    <t>ISSQN referente a RPA 2837 - ISABELLA ANDRADE OLIVEIRA MELO PROENCA</t>
  </si>
  <si>
    <t>ISSQN referente a NF 2023310 - DINALVA ANDRADE MARTINS</t>
  </si>
  <si>
    <t>ISSQN referente a RPA 2838 - VALDIR RODRIGUES DOS SANTOS</t>
  </si>
  <si>
    <t>ISSQN referente a NF 2023314 - DINALVA ANDRADE MARTINS</t>
  </si>
  <si>
    <t>ISSQN referente a RPA 2839 - LETICIA DO CARMO NUNES</t>
  </si>
  <si>
    <t>ISSQN referente a NF 2023315 - DINALVA ANDRADE MARTINS</t>
  </si>
  <si>
    <t>ISSQN referente a RPA 2840 - PEDRO MARRA BENICIO SIQUEIRA</t>
  </si>
  <si>
    <t>ISSQN referente a NF 2023316 - DINALVA ANDRADE MARTINS</t>
  </si>
  <si>
    <t>ISSQN referente a RPA 2841 - ALEX DIAS MENDES MOREIRA</t>
  </si>
  <si>
    <t>ISSQN referente a NF 2023318 - DINALVA ANDRADE MARTINS</t>
  </si>
  <si>
    <t>ISSQN referente a RPA  2842 - SUZANA MARIA MAFRA</t>
  </si>
  <si>
    <t>ISSQN referente a NF 2023324 - DINALVA ANDRADE MARTINS</t>
  </si>
  <si>
    <t>ISSQN referente a RPA 2843 - ERIKA SANTOS DE SOUZA</t>
  </si>
  <si>
    <t>ISSQN referente a NF 2023329 - DINALVA ANDRADE MARTINS</t>
  </si>
  <si>
    <t>ISSQN referente a RPA 2844 - MONICA TAVARES PEREIRA</t>
  </si>
  <si>
    <t>ISSQN referente a NF 2023352 - DINALVA ANDRADE MARTINS</t>
  </si>
  <si>
    <t>ISSQN referente a RPA 2845 - MARIA CLARA TORRES COSTA</t>
  </si>
  <si>
    <t>ISSQN referente a  NF 2023353 - DINALVA ANDRADE MARTINS</t>
  </si>
  <si>
    <t>ISSQN referente a RPA 2846 - LILIAN PARREIRAS MARTINS</t>
  </si>
  <si>
    <t>ISSQN referente a NF 2023356 - DINALVA ANDRADE MARTINS</t>
  </si>
  <si>
    <t>ISSQN referente a RPA 2847 - JULIO DE ALMEIDA SOUZA</t>
  </si>
  <si>
    <t>ISSQN referente a NF 20231028 - FLAG IMPRESSÃO DIGITAL LTDA</t>
  </si>
  <si>
    <t>ISSQN referente a RPA 2848 - IGOR RODRIGUES MARTINS</t>
  </si>
  <si>
    <t>ISSQN referente a NF 20231033 - FLAG IMPRESSÃO DIGITAL LTDA</t>
  </si>
  <si>
    <t>ISSQN referente a RPA 2849 - DIOGO VIEIRA DE MELO</t>
  </si>
  <si>
    <t>ISSQN referente a NF 20231043 - FLAG IMPRESSÃO DIGITAL LTDA</t>
  </si>
  <si>
    <t>ISSQN referente a rpa 2850 - ANA PAULA CLEMENTE DE SOUZA</t>
  </si>
  <si>
    <t>ISSQN referente a NF 20231046 - FLAG IMPRESSÃO DIGITAL LTDA</t>
  </si>
  <si>
    <t>ISSQN referente a RPA 2853 - MARCIO JOSE DA LUZ MELO</t>
  </si>
  <si>
    <t>ISSQN referente a NF 20231053 - FLAG IMPRESSÃO DIGITAL LTDA</t>
  </si>
  <si>
    <t>ISSQN referente a RPA 2854 - FABIO AUGUSTO DA COSTA</t>
  </si>
  <si>
    <t>ISSQN referente a NF 20231061 - FLAG IMPRESSÃO DIGITAL LTDA</t>
  </si>
  <si>
    <t>ISSQN referente a RPA 2855 - FILIPE BRUSCHI DE MIRANDA</t>
  </si>
  <si>
    <t>ISSQN referente a NF 20231063 - FLAG IMPRESSÃO DIGITAL LTDA</t>
  </si>
  <si>
    <t>ISSQN referente a RPA 2856 - SILVIA GUEDES MAIA</t>
  </si>
  <si>
    <t>ISSQN referente a NF 20231075 - FLAG IMPRESSÃO DIGITAL LTDA</t>
  </si>
  <si>
    <t>ISSQN referente a RPA 2859 - CARLA LUDMILA MAIA MARTINS</t>
  </si>
  <si>
    <t>ISSQN referente a NF 20231081 - FLAG IMPRESSÃO DIGITAL LTDA</t>
  </si>
  <si>
    <t>ISSQN referente a RPA 2860 - LUIZ FERNANDO COUTINHO DE OLIVEIRA</t>
  </si>
  <si>
    <t>ISSQN referente a NF 20232205 - ARTES GRAFICAS FORMATO LTDA</t>
  </si>
  <si>
    <t>ISSQN referente a RPA 2861 - ALEX DIAS MENDES MOREIRA</t>
  </si>
  <si>
    <t>ISSQN referente a NF 20232209 - ARTES GRAFICAS FORMATO LTDA</t>
  </si>
  <si>
    <t xml:space="preserve">ISSQN referente a RPA 2862 -  MARIA LUIZA PEREIRA OLIVEIRA COSTA </t>
  </si>
  <si>
    <t xml:space="preserve">ISSQN referente a NF 20232268 - ARTES GRAFICAS FORMATO LTDA </t>
  </si>
  <si>
    <t xml:space="preserve">ISSQN referente RPA 2864 -  ELTON JHONN DA SILVA </t>
  </si>
  <si>
    <t xml:space="preserve">ISSQN referente a NF 20232273 - ARTES GRAFICAS FORMATO LTDA </t>
  </si>
  <si>
    <t xml:space="preserve">ISSQN referente a RPA 2865 - SHEILA FERNANDA OLIVEIRA DA SILVA </t>
  </si>
  <si>
    <t xml:space="preserve">ISSQN referente a NF 20232274 - ARTES GRAFICAS FORMATO LTDA </t>
  </si>
  <si>
    <t xml:space="preserve">ISSQN referente a RPA 2866 - ALESANDRA FILGUEIRAS </t>
  </si>
  <si>
    <t xml:space="preserve">ISSQN referente a NF 20232340 - ARTES GRAFICAS FORMATO LTDA </t>
  </si>
  <si>
    <t xml:space="preserve">ISSQN referente a RPA 2867 - CARLA LIMA CATTABRIGA </t>
  </si>
  <si>
    <t xml:space="preserve">ISSQN referente a NF 20232343 - ARTES GRAFICAS FORMATO LTDA </t>
  </si>
  <si>
    <t xml:space="preserve">ISSQN referente a RPA 2868 - KELLI CRISTINA DE OLIVEIRA </t>
  </si>
  <si>
    <t xml:space="preserve">ISSQN referente a NF 20233244 - COPIADORA OBJETIVA LTDA </t>
  </si>
  <si>
    <t>ISSQN referente a  RPA 2869 - THAYNA STEFANIE SILVA DE LIMAR</t>
  </si>
  <si>
    <t xml:space="preserve">ISSQN referente a NF 2023364 - DINALVA ANDRADE MARTINS </t>
  </si>
  <si>
    <t xml:space="preserve">ISSQN referente a RPA 2871 - DIOGO RAMON DOS REIS LAURENTINO </t>
  </si>
  <si>
    <t xml:space="preserve">ISSQN referente a  NF 2023363 - DINALVA ANDRADE MARTINS </t>
  </si>
  <si>
    <t xml:space="preserve">ISSQN referente a NF 2023235 - LIGHTINGBH SERVICOS EIRELI </t>
  </si>
  <si>
    <t xml:space="preserve">ISSQN referente a NF 20233260 - COPIADORA OBJETIVA LTDA </t>
  </si>
  <si>
    <t xml:space="preserve">ISSQN referente a NF 27 - GIOVANI TRISTACCI 00550746005 </t>
  </si>
  <si>
    <t xml:space="preserve">ISSQN referente a NF 202322429 - ROYAL TOW ERS S/A </t>
  </si>
  <si>
    <t>ISSQN referente a  NF 202386 - ELISETE GOMES JOAQUIM DE OLIVEIRA</t>
  </si>
  <si>
    <t xml:space="preserve">ISSQN referente a NF 202316093 - ROYAL TOW ERS S/A </t>
  </si>
  <si>
    <t xml:space="preserve">ISSQN referente a NF 20896 - ELEVADORES MODULO LTDA - ME </t>
  </si>
  <si>
    <t>ISSQN referente a  NF 202316096 - ROYAL TOW ERS S/A</t>
  </si>
  <si>
    <t xml:space="preserve">ISSQN referente a NF 202332 - CASA DE BONECO LTDA </t>
  </si>
  <si>
    <t xml:space="preserve">ISSQN referente a NF 202316097 - ROYAL TOW ERS S/A </t>
  </si>
  <si>
    <t xml:space="preserve">ISSQN referente a NF 20232  - JULIO CESAR NOGUEIRA SOARES LTDA </t>
  </si>
  <si>
    <t xml:space="preserve">ISSQN referente a NF 202316098 - ROYAL TOW ERS S/A </t>
  </si>
  <si>
    <t xml:space="preserve">ISSQN referente a NF 202344 - DAVIDSON MAURITY LIMA ARAUJO 08775738678 </t>
  </si>
  <si>
    <t xml:space="preserve">ISSQN referente a RPA 2874 - MARIANA SOUTO DE MELO SILVA </t>
  </si>
  <si>
    <t xml:space="preserve">ISSQN referente a NF 20237 - GRAZIELE APARECIDA LTDA </t>
  </si>
  <si>
    <t xml:space="preserve">ISSQN referente a RPA 2875 - EVERSON GALVAO BOTELHO </t>
  </si>
  <si>
    <t xml:space="preserve">ISSQN referente a RPA 2788 - HANNA MUSSI DIAS </t>
  </si>
  <si>
    <t xml:space="preserve">ISSQN referente a RPA 2880 - JULIANA ABREU DE MELO </t>
  </si>
  <si>
    <t xml:space="preserve">ISSQN referente a NF 20238 - WAGNER &amp; ARTHUR LTDA </t>
  </si>
  <si>
    <t xml:space="preserve">ISSQN referente a RPA 2877 - ANA CAROLINA FARINA </t>
  </si>
  <si>
    <t>ISSQN referente a NF 202314 - GIOVANA LEMOS VIEIRA LTDA .Reembolso realizado no dia 18/01/2024</t>
  </si>
  <si>
    <t xml:space="preserve">ISSQN referente a RPA 2878 - PEDRO HENRIQUE LIMA LOPES </t>
  </si>
  <si>
    <t xml:space="preserve">ISSQN referente a NF 202316 - LEBEN 108 PRODUTORA DE FILMES LTDA </t>
  </si>
  <si>
    <t xml:space="preserve">ISSQN referente a RPA 2876 - MARIA CAROLINA FESCINA SILVA </t>
  </si>
  <si>
    <t xml:space="preserve">ISSQN referente a NF 202317 - JURUA CRIACOES ARTISTICAS LTDA </t>
  </si>
  <si>
    <t xml:space="preserve">ISSQN referente a RPA 2883 - MATHEUS SILVA MACEDO </t>
  </si>
  <si>
    <t xml:space="preserve">ISSQN referente a NF 202333 - ESTUDIO VENTANA LTDA </t>
  </si>
  <si>
    <t>ISSQN referente a  RPA 2884 - MIRIAN BICALHO RODRIGUES</t>
  </si>
  <si>
    <t xml:space="preserve">ISSQN referente a NF 202318 - JURUA CRIACOES ARTISTICAS LTDA </t>
  </si>
  <si>
    <t xml:space="preserve">ISSQN referente a RPA 2887 - ANA CANDIDA COSTA DE ARAUJO </t>
  </si>
  <si>
    <t xml:space="preserve">ISSQN referente a NF 202320 - TRANSLEVAR MUDANÇAS LTDA </t>
  </si>
  <si>
    <t xml:space="preserve">ISSQN referente a NF 28 - GIOVANI TRISTACCI 00550746005 </t>
  </si>
  <si>
    <t xml:space="preserve">ISSQN referente a NF 202322 - FRANCA LOCACAO E EVENTOS LTDA </t>
  </si>
  <si>
    <t>ISSQN referente a  NF 20235 - GRAZIELE APARECIDA LTDA</t>
  </si>
  <si>
    <t xml:space="preserve">ISSQN referente a NF 202327 - MAIRA NASSIF PASSOS </t>
  </si>
  <si>
    <t xml:space="preserve">ISSQN referente a NF 202315 - LEBEN 108 PRODUTORA DE FILMES LTDA </t>
  </si>
  <si>
    <t xml:space="preserve">ISSQN referente a NF 202327 - ROSA DE AREIA PRODUCOES LTDA </t>
  </si>
  <si>
    <t xml:space="preserve">ISSQN referente a NF 202334 - HATARI FILMES LTDA </t>
  </si>
  <si>
    <t>ISSQN referente a  NF 202328 - MAIRA NASSIF PASSOS</t>
  </si>
  <si>
    <t xml:space="preserve">ISSQN referente a NF 202344 - CARAVELAS PRODUCOES LTDA </t>
  </si>
  <si>
    <t xml:space="preserve">ISSQN referente a NF 202328 - MYLENE YOUSSEF A VIEIRA - PRODUCOES E EVENTOS </t>
  </si>
  <si>
    <t xml:space="preserve">ISSQN referente a NF 202369 - SERGIO ARRUDA FELICIO </t>
  </si>
  <si>
    <t xml:space="preserve">ISSQN referente a NF 202329 - LUIZ DIAS SIMOES NETO ARTES </t>
  </si>
  <si>
    <t xml:space="preserve">ISSQN referente a NF 2023132 - EMER-SOM LTDA </t>
  </si>
  <si>
    <t xml:space="preserve">ISSQN referente a NF 202329 - HORIZZONTE PRODUCAO E EVENTOS LTDA </t>
  </si>
  <si>
    <t xml:space="preserve">ISSQN referente a NF 20232366 - FUTURA EXPRESS SOLUCOES DIGITAIS LTDA - EPP </t>
  </si>
  <si>
    <t xml:space="preserve">ISSQN referente a NF 202329 - MYLENE YOUSSEF A VIEIRA - PRODUCOES E EVENTOS </t>
  </si>
  <si>
    <t xml:space="preserve">ISSQN referente a NF 20236 - GRAZIELE APARECIDA LTDA </t>
  </si>
  <si>
    <t xml:space="preserve">ISSQN referente a NF 202330 - LUIZ DIAS SIMOES NETO ARTES </t>
  </si>
  <si>
    <t>Contratação de profissional externo para compor as bancas examinadoras do edital do segundo semestre de 2023, para a Escola de Artes Visuais do Cefart.</t>
  </si>
  <si>
    <t>Serviço de montagem especializada para a exposição de formatura dos aluno.</t>
  </si>
  <si>
    <t xml:space="preserve">Reembolso ref. pagto de cartão de crédito.Aquisição de itens para figurino que será utilizado na Ópera Matraga. NF  784844 - Cofermeta </t>
  </si>
  <si>
    <t>Reembolso ref. pagto de cartão de crédito.Aquisição de item para composição de figurinos,. NF   7737 - IMAGINACAO PAPELARIA</t>
  </si>
  <si>
    <t>Contratação do Coro Madrigale, grupo convidado para participação no evento Concertos da Liberdade - Sinfônica e Lírico em Concerto - Encerramento da Temporada .</t>
  </si>
  <si>
    <t>Contratação de transfer para 2 solistas convidados para o Concertos da Liberdade - Sinfônica e Lírico em Concerto - Encerramento da Temporada, sendo: Trecho AeroportoXHotelXAeroporto nos dias 18 e 22/12.</t>
  </si>
  <si>
    <t>Contratação de transfer para a Maestra para o Concertos da Liberdade - Sinfônica e Lírico em Concerto - Encerramento da Temporada, sendo: HotelxFCSxHotel nos dias 20 e 21/12.</t>
  </si>
  <si>
    <t>Transporte para o convidado Denilson Lopes.Aeroporto X Hotel (Dia 12/12) Aeroporto Confins x Hotel Royal Hotel X Aeroporto (Dia 17/12)Translado para a convidada Mariana Souto.Ida: Aeroporto Confins X R prof. Estevão Pinto 555, Serra (Dia 21/12)</t>
  </si>
  <si>
    <t>Contratação de transfer para maestra Ligia Amadio para o Concertos da Liberdade Sinfônica e Lírico em Concerto - Encerramento da Temporada, sendo: Trecho AeroportoXHotelXAeroporto nos dias 10 e 22/12.</t>
  </si>
  <si>
    <t>Contratação de transfer para maestro Ligia Amadio para o Concertos da Liberdade - Sinfônica e Lírico em Concerto - Encerramento da Temporada, sendo: Trecho AeroportoXHotelXAeroporto nos dias 03 e 06/12.</t>
  </si>
  <si>
    <t>Contratação de transfer para os solistas convidados para o Concertos da Liberdade - Sinfônica e Lírico em Concerto - Encerramento da Temporada, sendo: HotelxFCSxHotel nos dias 19, 20 e 21/12.</t>
  </si>
  <si>
    <t>Translado para o convidado Gabriel Carneiro, que participará de diversas atividades da mostra "A Rotina Têm Seu Encanto: 120 Anos de Ozu": Trechos aeroporto x hotel, data 12 de dezembro de 2023 e hotel x aeroporto, na data 14 de dezembro de 2023, conforme horários, compras das passagem e endereço do hotel reservado</t>
  </si>
  <si>
    <t>Mediador - serviços de Mediação para recepção do público facilitando a compreensão e a apreciação das criações das exposições dos espaços expositivos da Fundação Clóvis Salgado. Referente a Dezembro de 2023 - 3ª parcela.</t>
  </si>
  <si>
    <t>Comitê de Seleção - profissional para compor as bancas examinadoras do edital do segundo semestre de 2023, do Processo Seletivo Novos Alunos da Escola de Artes Visuais do Cefart.</t>
  </si>
  <si>
    <t>Contratação de músico instrumentista viola para complementação de naipe na OSMG e participação dos ensaios e apresentação do evento Concertos da Liberdade Sinfônica e Lírico em Concerto - Encerramento da Temporada</t>
  </si>
  <si>
    <t>Produtor para apoio à Gerência na pré-produção, produção e pós-produção das exposições de Artes Visuais .Referente a Dezembro - 3ª Parcela do Aditivo.</t>
  </si>
  <si>
    <t>Contratação de serviços de hospedagens, para atender os solistas convidados do evento Concertos da Liberdade - Sinfônica e Lírico em Concerto - Encerramento da Temporada. Serão 04 solistas convidados pelo período de 18/12 a 22/12.</t>
  </si>
  <si>
    <t>Contratação de serviço de Filmagem e edição da mostra de dança dos alunos da escola de dança do Cefart para o espetáculo de fim de ano.</t>
  </si>
  <si>
    <t>Contratação de músico cantor para complementação de naipe nos ensaios e apresentações do evento Concertos da Liberdade - Sinfônica e Lírico em Concerto - Encerramento da Temporada .</t>
  </si>
  <si>
    <t>Contratação de debatedor para após sessão, filme "Dia de Outono", do diretor japonês Yasujirõ Ozu, a ser exibido em Dezembro.</t>
  </si>
  <si>
    <t>Assistente para secretaria escolar, profissional responsável por prestar suporte administrativo às gerências, coordenações e secretaria do Cefart .Referente a dezembro/2023 - 3ª parcela do contrato.</t>
  </si>
  <si>
    <t>Contratação de serviço de videográfico para a formatura de dança da escola do CEFART</t>
  </si>
  <si>
    <t>Compra de 2 lâmpadas para projetores com as seguintes especificações: 1. Projetor Multimídia Sanyo, mod: PLC-XU106, 4500 ansi lumens, série 60z30429. 2. Projetor Multimídia Optoma, mod: TH1060P, série IDOG1102112310197.</t>
  </si>
  <si>
    <t>Contratação de empresa para fornecimento e instalação de 01 (um) elevador com duas paradas no Palácio das Artes - plataforma de acessibilidade. Referente a 5ª e 6ª  parcela.</t>
  </si>
  <si>
    <t>Contratação de músico instrumentista violinista para complementação de naipe na OSMG e participação dos ensaios e apresentação do evento Concertos da Liberdade Sinfônica e Lírico em Concerto - Encerramento da Temporada.</t>
  </si>
  <si>
    <t>Montador de cenografias e expografias, em apoio as ações educativas do Cefart.Referente a Dezembro/2023 - 3ª parcela do contrato.</t>
  </si>
  <si>
    <t>Contratação de fotógrafo para registros do Espetáculo Novas Esquinas.</t>
  </si>
  <si>
    <t>Contratação de profissional externo para compor as bancas examinadoras do edital do segundo semestre de 2023, para a Escola de Música do Cefart.</t>
  </si>
  <si>
    <t>Compra de tinta para manutenção predial da Galeria Mari'Stella Tristão, um galão de 18 litros, marca Coral cor “Além da Escuridão”.</t>
  </si>
  <si>
    <t>Digitação de textos, planilhas e preparação de documentos para apoio administrativo da secretaria da OSMG, transcrição de documentos, organização, guarda e conservação de documentos e partituras, para a rotina da Orquestra Sinfônica de Minas Gerais. Referente a 3ª Parcela do Aditivo .</t>
  </si>
  <si>
    <t>Assistente para secretaria escolar, profissional responsável por prestar suporte administrativo às gerências, coordenações e secretaria do Cefart.Referente a 3ª parcela do contrato.</t>
  </si>
  <si>
    <t>Arquivista - Técnica de Acervo e Higienização para acompanhamento das atividades e acondicionamento do acervo do Centro Técnico de Produção e Formação – CTPF., para o projeto Plano anual da Fundação Clóvis Salgado - 2023 - PRONAC 22.2382 - Aprovado na Lei Federal de Incentivo à Cultura.  Conforme 2º Aditivo - Referente a 2ª parcela.</t>
  </si>
  <si>
    <t>Contratação de músico instrumentista, na categoria contrabaixista, para participação nos ensaios e apresentações do evento Concertos da Liberdade - Sinfônica e Lírico em Concerto - Encerramento da temporada.</t>
  </si>
  <si>
    <t>Contratação de músico instrumentista contrabaixista para complementação de naipe na OSMG e participação dos ensaios e apresentação do evento Concertos da Liberdade Sinfônica e Lírico em Concerto - Encerramento da Temporada.</t>
  </si>
  <si>
    <t>Técnico de palco para teatro em atendimento às demandas de iluminação e sonorização nos teatros da Fundação Clóvis Salgado - Parcela de Dezembro/2023</t>
  </si>
  <si>
    <t>Mediador - serviços de Mediação para recepção do público facilitando a compreensão e a apreciação das criações das exposições dos espaços expositivos da Fundação Clóvis Salgado. Referente Dezembro de 2023 - 3ª parcela.</t>
  </si>
  <si>
    <t>Mediador - serviços de Mediação para recepção do público facilitando a compreensão e a apreciação das criações das exposições dos espaços expositivos da Fundação Clóvis Salgado. Referente Dezembro/2023 - 3ª parcela.</t>
  </si>
  <si>
    <t>Assistente de produção para apoio à programação dos teatros da Fundação Clóvis Salgado, em especial as Juvenal Dias e João Ceschiatti, espaços essenciais para a realização de atividades artísticas da instituição. Referente a Dezembro/2023 - 4ª parcela do contrato.</t>
  </si>
  <si>
    <t>Assessoria de Projetos - desenvolvimento de cronogramas, acompanhamento do progresso de metas, identificação e mitigação de riscos e alocação de recursos, para às demandas institucionais da Fundação Clóvis Salgado vinculadas ao projeto Plano anual . Referente a 4ª parcela do contrato .</t>
  </si>
  <si>
    <t>Agenciamento de Patricia Valadão como pianista para acompanhamentos durante o ensaio geral no dia 18 de dezembro de 2023., referente as apresentações do evento Concertos da Liberdade Sinfônica e Lírico em  concerto - Encerramento da Temporada.</t>
  </si>
  <si>
    <t>Contratação de fornecedor para alimentação da equipe e alunos para Espetáculo de Final de Ano da Escola de Dança. (244 lanches - sanduíche, suco e 1 fruta)</t>
  </si>
  <si>
    <t>Mediador - serviços de Mediação para recepção do público facilitando a compreensão e a apreciação das criações das exposições dos espaços expositivos da Fundação Clóvis Salgado, para o projeto Plano anual da Fundação Clóvis Salgado - 2023 - PRONAC 22.2382 - Aprovado na Lei Federal de Incentivo à Cultura. Referente a Dezembro/2023 - 3ª parcela.</t>
  </si>
  <si>
    <t>Lanche para o camarim do evento Quarta Kuir Cefart, do Programa Ações Afirmativas</t>
  </si>
  <si>
    <t>Desenvolvimento da primeira fase do Sistema Digital de Gestão de Acervo (SGA) para o CTPF, que contemple a migração dos dados e da tecnologia do sistema atual de catalogação do acervo para uma versão mais robusta, segura e moderna; bem como a implantação de banco de dados em nuvem e integração dos dados com o sistema Tainacan. Referente a 50% final do contrato.</t>
  </si>
  <si>
    <t>Assistente para suporte técnico das plataformas EADs e dos sistemas gestão escolar do CEFART. Referente a Dezembro/2023 - 3ª parcela.</t>
  </si>
  <si>
    <t>Lanche para camarim de evento do Programa Ações Afirmativas.</t>
  </si>
  <si>
    <t xml:space="preserve">Contratação de profissional externo para compor as bancas examinadoras do edital do segundo semestre de 2023, para a Escola de Tecnologia da Cena do Cefart.  </t>
  </si>
  <si>
    <t>Produtor para apoio à Gerência na pré-produção, produção e pós-produção das exposições de Artes Visuais .Referente a dezembro de 2023 - 3ª Parcela do Aditivo.</t>
  </si>
  <si>
    <t>Locação/reposição de acessórios dos rádios comunicadores para atender as necessidade de comunicação entre a equipe durante os ensaios e apresentações da Ópera Matraga.</t>
  </si>
  <si>
    <t>Produtor Cultural em apoio e atendimento às
ações da DIPRO.Referente a Dezembro/23.</t>
  </si>
  <si>
    <t>Agenciamento de Priscila Viana como musico instrumentista trompista para complementação de naipe nos ensaios e apresentação do evento Concertos da Liberdade - Sinfônica e Lírico em Concerto - Encerramento da Temporada.</t>
  </si>
  <si>
    <t>Produção técnica, autoração e legendagem para as  mostras de cinema produzidas no Cine Humberto Mauro – FCS. Referente a 3ª parcela.</t>
  </si>
  <si>
    <t>Assistente de produção (Audiovisual) para a logística e execução das demandas da mostra de cinema e atividades realizadas no Cine Humberto Mauro.  Conforme Aditivo - Referente a 3ª parcela.</t>
  </si>
  <si>
    <t>Solista  - agenciamento de Luiz-Ottavio Faria como cantor solista convidado para participação no evento Concertos da Liberdade - Sinfônica e Lírico em Concerto - Encerramento da Temporada.Referente a 70% do contrato.</t>
  </si>
  <si>
    <t>Mediador com fluência em Libras (Língua Brasileira dos Sinais) para o desenvolvimento e execução do programa educativo e de mediação cultural da Fundação Clóvis Salgado.Referente a 1ª parcela (Dezembro/2023)</t>
  </si>
  <si>
    <t>Mediação com fluência em Libras (Língua Brasileira dos Sinais) para o desenvolvimento e execução do programa educativo e de mediação cultural da Fundação Clóvis Salgado. Referente a Dezembro/2023 - 1º parcela do contrato.</t>
  </si>
  <si>
    <t>Solista  - agenciamento de Luiz-Ottavio Faria como cantor solista convidado para participação no evento Concertos da Liberdade - Sinfônica e Lírico em Concerto - Encerramento da Temporada.Referente a 30% do contrato.</t>
  </si>
  <si>
    <t>Contratação de fornecedor para alimentação da equipe e alunos para Mostra Chama, da escola de Artes Visuais. (17 Kits Lanches, embalados individualmente, compostos por: 1 suco Tial de 200ml + 1 fruta (ex.: maçã, banana) + 1 sanduíche natural (3 fatias de pão de forma com patê de frango com cenoura ou patê de ricota com ervas (vegetariano) + alface e tomate). Obs.: serão 15 sanduiches com patê de frango + 2 sanduiches com patê de ricota (vegetariano).</t>
  </si>
  <si>
    <t>Contratação de fornecedor para alimentação da equipe e alunos para Espetáculo quebra Nozes. (96 lanches - sanduíche, suco e 1 fruta)</t>
  </si>
  <si>
    <t>Arquivista -  Técnica de Acervo para guarda, conservação, catalogação e manutenção dos materiais, cenários e figurinos do acervo do Centro Técnico de Produção e Formação – CTPF. Referente a Outubro/2023 - 3ª Parcela do 3º aditivo.</t>
  </si>
  <si>
    <t>Contratação de profissional externo para compor as bancas examinadoras do edital do 2º semestre de 2023, para a Escola de Artes Visuais do Cefart.</t>
  </si>
  <si>
    <t>Contratação de serviços de gravação de video e áudio da apresentação do evento Concertos da Liberdade Sinfônica e Lírico em Concerto - Encerramento da Temporada, no dia 21 de dezembro de 2023.</t>
  </si>
  <si>
    <t>Produtor cultural encarregado de viabilizar e acompanhar a pré-produção, produção e pós-produção de todas as mostras, recitais, espetáculos, ensaios e demais apresentações artísticas do CEFART, além de atender às atividades pedagógicas dos alunos.Referente a 3ª parcela do contrato.</t>
  </si>
  <si>
    <t xml:space="preserve">Suporte na gestão de projetos para atendimento às demandas da Fundação Clóvis Salgado - FCS, em especial aquelas relacionadas à execução de projetos e atividades da Diretoria de Relações Institucionais - DRIN. Referente a 2ª parcela do contrato.	</t>
  </si>
  <si>
    <t>Locação de equipamento de sonorização para o Espetáculo de Final de Ano da Escola de Dança CEFART.</t>
  </si>
  <si>
    <t>Contratação de profissional externo para compor as bancas examinadoras do edital do segundo semestre de 2023, para a Escola de Artes Visuais do Cefart. Atribuições: Trabalhar durante o período das etapas de seleção dos cursos semestrais da escola, ficando disponível para reuniões e atividades pontuais no período de 20/10 /23 a 22/12/23.</t>
  </si>
  <si>
    <t>Encadernação de 01 partitura para o evento Concertos da Liberdade - Sinfônica e Lírico em Concerto - Encerramento da Temporada, a ser realizado nos dias 19, 20 e 21 de dezembro de 2023, no Grande Teatro Cemig Palácio das Artes.</t>
  </si>
  <si>
    <t>Montagem e Desmontagem de cenografias e expografias, em apoio as ações educativas do Cefart. Referente a 3ª parcela do contrato.</t>
  </si>
  <si>
    <t>Mediador - serviços de Mediação para recepção do público facilitando a compreensão e a apreciação das criações das exposições dos espaços expositivos da Fundação Clóvis Salgado. Referente a Dezembro 2023 - 3ª parcela.</t>
  </si>
  <si>
    <t>Contratação de um profissional responsável por montar e desmontar e operar os equipamentos de som durante a temporada e ensaios gerais (10 apresentações e ensaios) dos alunos do curso de teatro noite do CEFART.</t>
  </si>
  <si>
    <t>Mediador - serviços de Mediação para recepção do público facilitando a compreensão e a apreciação das criações das exposições dos espaços expositivos da Fundação Clóvis Salgado. Referente a 3ª parcela.</t>
  </si>
  <si>
    <t>Contratação de profissional responsável pelo registro audiovisual de um dia de espetáculo utilizando câmera e edição da apresentação da montagem dos alunos da escola de teatro da noite do CEFART.</t>
  </si>
  <si>
    <t>Arte Educador para o desenvolvimento e execução do programa educativo da Fundação Clóvis Salgado, atuando diretamente na condução de atividades educacionais que envolvam os participantes em experiências criativas e reflexivas relacionadas à arte e à cultura . Referente a 3ª parcela do contrato.</t>
  </si>
  <si>
    <t>Locação de equipamentos de Projeção (disponibilização, instalação e desmontagem ) para a exposição “Rendeiras da Aldeira”, a ser inaugurada na Pequena Galeria do Palácio das Artes. Referente a 2ª Parcela do Contrato.</t>
  </si>
  <si>
    <t>Mediador - serviços de Mediação para recepção do público facilitando a compreensão e a apreciação das criações das exposições dos espaços expositivos da Fundação Clóvis Salgado. Referente a 2ª parcela.</t>
  </si>
  <si>
    <t>Apoio administrativo para auxiliar nas atividades de monitoramento, organização e
inserção/digitação de informações contábeis em planilhas, na execução de projetos e atividades da Diretoria de Relações Institucionais - DRIN. Referente a 2ª parcela do contrato.</t>
  </si>
  <si>
    <t>Contratação de músico instrumentista pianista para complementação de naipe na OSMG e participação dos ensaios e apresentação do evento Concertos da Liberdade Sinfônica e Lírico em Concerto - Encerramento da Temporada.</t>
  </si>
  <si>
    <t>Contratação de impulsionamento e divulgação através de digital influencer, por meio de postagens em redes sociais (reels, stories e publicações na timeline), com ao menos uma publicação durante a primeira semana da mostra "120 Anos de Ozu". Período da mostra de 12 a 29 de dezembro de 2023.</t>
  </si>
  <si>
    <t>Assessoria de Imprensa em atendimento às demandas da Fundação Clóvis Salgado, das ações do projeto.Referente a 7ª parcela do contrato.</t>
  </si>
  <si>
    <t>Arte Educador para o desenvolvimento e execução do programa educativo da Fundação Clóvis Salgado, atuando diretamente na condução de atividades educacionais que envolvam os participantes em experiências criativas e reflexivas relacionadas à arte e à cultura .Referente a 3ª parcela do contrato.</t>
  </si>
  <si>
    <t>Contratação de músico cantor para complementação de naipe nos ensaios e apresentações do evento Concertos da Liberdade - Sinfônica e Lírico em Concerto - Encerramento da Temporada.</t>
  </si>
  <si>
    <t>Devolução valor devido (ISSQN) NF 20234285 - Administradora de Hotéis Cheverny</t>
  </si>
  <si>
    <t>Reembolso da despesa pago indevimente, referente ao pagamento da DRAM
0224005825474 , referente a NF 202314 - Giovana Lemos Vieira</t>
  </si>
  <si>
    <t>Direito de exibição dos filmes ''Temporada'' e ''Ela Volta Na Quinta'', com uma única exibição, no período de 12 a 29 de dezembro de 2023.</t>
  </si>
  <si>
    <t>Reembolso diferença ref. pagto de cartão de crédito.Aquisição de item para composição de figurinos,. NF   7737 - IMAGINACAO PAPELARIA</t>
  </si>
  <si>
    <t>Reembolso de despesa ref. INSS Retido do RPA 2781 - SHEILA FERNANDA OLIVEIRA DA SILVA</t>
  </si>
  <si>
    <t>Reembolso de despesa ref. INSS Retido do RPA 2782 - ALESANDRA FILGUEIRAS</t>
  </si>
  <si>
    <t>Reembolso de despesa ref. INSS Retido do RPA 2783 - CARLA LIMA CATTABRIGA</t>
  </si>
  <si>
    <t>Reembolso de despesa ref. INSS Retido do RPA 2784 - PAULO HENRIQUE MONFERRARI</t>
  </si>
  <si>
    <t>Reembolso de despesa ref. INSS Retido do RPA 2785 - MARIANA DE SOUZA FERREIRA</t>
  </si>
  <si>
    <t>Reembolso de despesa ref. INSS Retido do RPA 2786 - ALEC MIZOTE GARCIA</t>
  </si>
  <si>
    <t xml:space="preserve">Reembolso de despesa ref. INSS Retido do RPA 2787 - ANGELA PERES DE OLIVEIRA </t>
  </si>
  <si>
    <t>Reembolso de despesa ref. INSS Retido do RPA 2788 - HANNA MUSSI DIAS</t>
  </si>
  <si>
    <t>Reembolso de despesa ref. INSS Retido do RPA 2790 - LUCAS HENRIQUE GOMES DE OLIVEIRA</t>
  </si>
  <si>
    <t>Reembolso de despesa ref. INSS Retido do RPA 2793 - ANDRE LUIZ DE SOUSA</t>
  </si>
  <si>
    <t>Reembolso de despesa ref. INSS Retido do RPA 2794 - LAURA MARTINS BELEM VIEIRA</t>
  </si>
  <si>
    <t>Reembolso de despesa ref. INSS Retido do RPA 2795 - ELISANGELA RIBEIRO DA SILVA</t>
  </si>
  <si>
    <t>Reembolso de despesa ref. INSS Retido do RPA 2796 - BEATRIZ BARRADAS CORDEIRO</t>
  </si>
  <si>
    <t>Reembolso de despesa ref. INSS Retido do RPA 2797 - ANDERSON FILIPE GONCALVES MOREIRA</t>
  </si>
  <si>
    <t>Reembolso de despesa ref. INSS Retido do RPA 2798 - SABRINA FERNANDA DE SOUZA RODRIGUES</t>
  </si>
  <si>
    <t>Reembolso de despesa ref. INSS Retido do RPA 2799 - GIOVANA DO CARMO VAZ</t>
  </si>
  <si>
    <t>Reembolso de despesa ref. INSS Retido do RPA 2800 - TAIRINE PENA LADISLAU</t>
  </si>
  <si>
    <t>Reembolso de despesa ref. INSS Retido do RPA 2802 - ALEXIA BASTOS NACIF E NASCIMENTO</t>
  </si>
  <si>
    <t>Reembolso de despesa ref. INSS Retido do RPA 2803 - VANDERSON BRUNO DA SILVA</t>
  </si>
  <si>
    <t>Reembolso de despesa ref. INSS Retido do RPA 2804 - ANA CANDIDA COSTA DE ARAUJO</t>
  </si>
  <si>
    <t>Reembolso de despesa ref. INSS Retido do RPA 2805 - LUCAS FERNANDO MORAIS FERREIRA</t>
  </si>
  <si>
    <t>Reembolso de despesa ref. INSS Retido do RPA 2806 - MARCIO JOSE DA LUZ MELO</t>
  </si>
  <si>
    <t>Reembolso de despesa ref. INSS Retido do RPA 2807 - FABIO AUGUSTO DA COSTA</t>
  </si>
  <si>
    <t>Reembolso de despesa ref. INSS Retido do RPA 2808 - SILVIA GUEDES MAIA</t>
  </si>
  <si>
    <t>Reembolso de despesa ref. INSS Retido do RPA 2813 - EDIVALDO GOMES DA CRUZ</t>
  </si>
  <si>
    <t>Reembolso de despesa ref. INSS Retido do RPA 2814 - DEBORA BARBOSA DE SOUZA OLIVEIRA</t>
  </si>
  <si>
    <t>Reembolso de despesa ref. INSS Retido do RPA 2818 - MARIA LUIZA PEREIRA OLIVEIRA COSTA</t>
  </si>
  <si>
    <t>Reembolso de despesa ref. INSS Retido do RPA 2827 - LUCAS HENRIQUE DO CARMO</t>
  </si>
  <si>
    <t>Reembolso de despesa ref. INSS Retido do RPA 2828 - SOPHIA ESMERALDA BRUNETTO BORGES</t>
  </si>
  <si>
    <t>Reembolso de despesa ref. INSS Retido do RPA 2829 - MARCIO JOSE DA LUZ MELO</t>
  </si>
  <si>
    <t>Reembolso de despesa ref. INSS Retido do RPA 2830 - MARILIA ANDRES RIBEIRO</t>
  </si>
  <si>
    <t>Reembolso de despesa ref. INSS Retido do RPA 2833 - JACIRA NOBERTA DA CONCEICAO</t>
  </si>
  <si>
    <t>Reembolso de despesa ref. INSS Retido do RPA 2834 - LOURDES ISABEL MIRANDA</t>
  </si>
  <si>
    <t>Reembolso de despesa ref. INSS Retido do RPA 2835 -LUCIANA CAMPOS HORTA</t>
  </si>
  <si>
    <t>Reembolso de despesa ref. INSS Retido do RPA 2836 - IGOR VINICIUS ARAUJO SALGADO</t>
  </si>
  <si>
    <t>Reembolso de despesa ref. INSS Retido do RPA 2837 - ISABELLA ANDRADE OLIVEIRA MELO PROENCA</t>
  </si>
  <si>
    <t>Reembolso de despesa ref. INSS Retido do RPA 2838 - VALDIR RODRIGUES DOS SANTOS</t>
  </si>
  <si>
    <t>Reembolso de despesa ref. INSS Retido do RPA 2839 - LETICIA DO CARMO NUNES</t>
  </si>
  <si>
    <t>Reembolso de despesa ref. INSS Retido do RPA 2840 - PEDRO MARRA BENICIO SIQUEIRA</t>
  </si>
  <si>
    <t>Reembolso de despesa ref. INSS Retido do RPA 2841 - ALEX DIAS MENDES MOREIRA</t>
  </si>
  <si>
    <t>Reembolso de despesa ref. INSS Retido do RPA 2842 - SUZANA MARIA MAFRA</t>
  </si>
  <si>
    <t>Reembolso de despesa ref. INSS Retido do RPA 2843 - ERIKA SANTOS DE SOUZA</t>
  </si>
  <si>
    <t>Reembolso de despesa ref. INSS Retido do RPA 2844 - MONICA TAVARES PEREIRA</t>
  </si>
  <si>
    <t>Reembolso de despesa ref. INSS Retido do RPA 2845 - MARIA CLARA TORRES COSTA</t>
  </si>
  <si>
    <t>Reembolso de despesa ref. INSS Retido do RPA 2846 - LILIAN PARREIRAS MARTINS</t>
  </si>
  <si>
    <t xml:space="preserve">Reembolso de despesa ref. INSS Retido do RPA 2847 - JULIO DE ALMEIDA SOUZA </t>
  </si>
  <si>
    <t>Reembolso de despesa ref. INSS Retido do RPA 2848 - IGOR RODRIGUES MARTINS</t>
  </si>
  <si>
    <t>Reembolso de despesa ref. INSS Retido do RPA 2849 - DIOGO VIEIRA DE MELO</t>
  </si>
  <si>
    <t>Reembolso de despesa ref. INSS Retido do RPA 2850 - ANA PAULA CLEMENTE DE SOUZA</t>
  </si>
  <si>
    <t>Reembolso de despesa ref. INSS Retido do RPA 2853 - MARCIO JOSE DA LUZ MELO</t>
  </si>
  <si>
    <t>Reembolso de despesa ref. INSS Retido do RPA 2854 -FABIO AUGUSTO DA COSTA</t>
  </si>
  <si>
    <t>Reembolso de despesa ref. INSS Retido do RPA 2855 - FILIPE BRUSCHI DE MIRANDA</t>
  </si>
  <si>
    <t>Reembolso de despesa ref. INSS Retido do RPA 2856 - SILVIA GUEDES MAIA</t>
  </si>
  <si>
    <t>Reembolso de despesa ref. INSS Retido do RPA 2859 - CARLA LUDMILA MAIA MARTINS</t>
  </si>
  <si>
    <t>Reembolso de despesa ref. INSS Retido do RPA 2860 - LUIZ FERNANDO COUTINHO DE OLIVEIRA</t>
  </si>
  <si>
    <t>Reembolso de despesa ref. INSS Retido do RPA 2861 - ALEX DIAS MENDES MOREIRA</t>
  </si>
  <si>
    <t>Reembolso de despesa ref. INSS Retido do RPA 2862 - MARIA LUIZA PEREIRA OLIVEIRA COSTA</t>
  </si>
  <si>
    <t>Reembolso de despesa ref. INSS Retido do RPA 2864 - ELTON JHONN DA SILVA</t>
  </si>
  <si>
    <t>Reembolso de despesa ref. INSS Retido do RPA 2865 - SHEILA FERNANDA OLIVEIRA DA SILVA</t>
  </si>
  <si>
    <t>Reembolso de despesa ref. INSS Retido do RPA 2866 - ALESANDRA FILGUEIRAS</t>
  </si>
  <si>
    <t>Reembolso de despesa ref. INSS Retido do RPA 2867 - CARLA LIMA CATTABRIGA</t>
  </si>
  <si>
    <t>Reembolso de despesa ref. INSS Retido do RPA 2868 - KELLI CRISTINA DE OLIVEIRA</t>
  </si>
  <si>
    <t>Reembolso de despesa ref. INSS Retido do RPA 2869  - THAYNA STEFANIE SILVA DE LIMAR</t>
  </si>
  <si>
    <t>Reembolso de despesa ref. INSS Retido do RPA 2870 - DIOGO RAMON DOS REIS LAURENTINO</t>
  </si>
  <si>
    <t>Reembolso de despesa ref. INSS Retido do RPA 2871 - DIOGO RAMON DOS REIS LAURENTINO</t>
  </si>
  <si>
    <t>Reembolso de despesa ref. INSS Retido do RPA 2874 - MARIANA SOUTO DE MELO SILVA</t>
  </si>
  <si>
    <t>Reembolso de despesa ref. INSS Retido do RPA 2875 - EVERSON GALVAO BOTELHO</t>
  </si>
  <si>
    <t>Reembolso de despesa ref. INSS Retido do RPA 2876 - MARIA CAROLINA FESCINA SILVA</t>
  </si>
  <si>
    <t>Reembolso de despesa ref. INSS Retido do RPA 2877 - ANA CAROLINA FARINA</t>
  </si>
  <si>
    <t>Reembolso de despesa ref. INSS Retido do RPA 2878 - PEDRO HENRIQUE LIMA LOPES</t>
  </si>
  <si>
    <t>Reembolso de despesa ref. INSS Retido do RPA 2880 - JULIANA ABREU DE MELO</t>
  </si>
  <si>
    <t>Reembolso de despesa ref. INSS Retido do RPA 2881 - MARLUCE APARECIDA BARROS</t>
  </si>
  <si>
    <t>Reembolso de despesa ref. INSS Retido do RPA 2883 - MATHEUS SILVA MACEDO</t>
  </si>
  <si>
    <t>Reembolso de despesa ref. INSS Retido do RPA 2884 - MIRIAN BICALHO RODRIGUES</t>
  </si>
  <si>
    <t>Reembolso de despesa ref. INSS Retido do RPA 2887 - ANA CANDIDA COSTA DE ARAUJO</t>
  </si>
  <si>
    <t>Reembolso de despesa ref. INSS Patronal do RPA 2781 - SHEILA FERNANDA OLIVEIRA DA SILVA</t>
  </si>
  <si>
    <t>Reembolso de despesa ref. INSS Patronal do RPA 2782 - ALESANDRA FILGUEIRAS</t>
  </si>
  <si>
    <t>Reembolso de despesa ref. INSS Patronal do RPA 2783 - CARLA LIMA CATTABRIGA</t>
  </si>
  <si>
    <t>Reembolso de despesa ref. INSS Patronal do RPA 2784 - PAULO HENRIQUE MONFERRARI</t>
  </si>
  <si>
    <t>Reembolso de despesa ref. INSS Patronal do RPA 2785 - MARIANA DE SOUZA FERREIRA</t>
  </si>
  <si>
    <t>Reembolso de despesa ref. INSS Patronal do RPA 2786 - ALEC MIZOTE GARCIA</t>
  </si>
  <si>
    <t xml:space="preserve">Reembolso de despesa ref. INSS Patronal do RPA 2787 - ANGELA PERES DE OLIVEIRA </t>
  </si>
  <si>
    <t>Reembolso de despesa ref. INSS Patronal do RPA 2788 - HANNA MUSSI DIAS</t>
  </si>
  <si>
    <t>Reembolso de despesa ref. INSS Patronal do RPA 2790 - LUCAS HENRIQUE GOMES DE OLIVEIRA</t>
  </si>
  <si>
    <t>Reembolso de despesa ref. INSS Patronal do RPA 2793 - ANDRE LUIZ DE SOUSA</t>
  </si>
  <si>
    <t>Reembolso de despesa ref. INSS Patronal do RPA 2794 - LAURA MARTINS BELEM VIEIRA</t>
  </si>
  <si>
    <t>Reembolso de despesa ref. INSS Patronal do RPA 2795 - ELISANGELA RIBEIRO DA SILVA</t>
  </si>
  <si>
    <t>Reembolso de despesa ref. INSS Patronal do RPA 2796 - BEATRIZ BARRADAS CORDEIRO</t>
  </si>
  <si>
    <t>Reembolso de despesa ref. INSS Patronal do RPA 2797 - ANDERSON FILIPE GONCALVES MOREIRA</t>
  </si>
  <si>
    <t>Reembolso de despesa ref. INSS Patronal do RPA 2798 - SABRINA FERNANDA DE SOUZA RODRIGUES</t>
  </si>
  <si>
    <t>Reembolso de despesa ref. INSS Patronal do RPA 2799 - GIOVANA DO CARMO VAZ</t>
  </si>
  <si>
    <t>Reembolso de despesa ref. INSS Patronal do RPA 2800 - TAIRINE PENA LADISLAU</t>
  </si>
  <si>
    <t>Reembolso de despesa ref. INSS Patronal do RPA 2802 - ALEXIA BASTOS NACIF E NASCIMENTO</t>
  </si>
  <si>
    <t>Reembolso de despesa ref. INSS Patronal do RPA 2803 - VANDERSON BRUNO DA SILVA</t>
  </si>
  <si>
    <t>Reembolso de despesa ref. INSS Patronal do RPA 2804 - ANA CANDIDA COSTA DE ARAUJO</t>
  </si>
  <si>
    <t>Reembolso de despesa ref. INSS Patronal do RPA 2805 - LUCAS FERNANDO MORAIS FERREIRA</t>
  </si>
  <si>
    <t>Reembolso de despesa ref. INSS Patronal do RPA 2806 - MARCIO JOSE DA LUZ MELO</t>
  </si>
  <si>
    <t>Reembolso de despesa ref. INSS Patronal do RPA 2807 - FABIO AUGUSTO DA COSTA</t>
  </si>
  <si>
    <t>Reembolso de despesa ref. INSS Patronal do RPA 2808 - SILVIA GUEDES MAIA</t>
  </si>
  <si>
    <t>Reembolso de despesa ref. INSS Patronal do RPA 2813 - EDIVALDO GOMES DA CRUZ</t>
  </si>
  <si>
    <t>Reembolso de despesa ref. INSS Patronal do RPA 2814 - DEBORA BARBOSA DE SOUZA OLIVEIRA</t>
  </si>
  <si>
    <t>Reembolso de despesa ref. INSS Patronal do RPA 2818 - MARIA LUIZA PEREIRA OLIVEIRA COSTA</t>
  </si>
  <si>
    <t>Reembolso de despesa ref. INSS Patronal do RPA 2827 - LUCAS HENRIQUE DO CARMO</t>
  </si>
  <si>
    <t>Reembolso de despesa ref. INSS Patronal do RPA 2828 - SOPHIA ESMERALDA BRUNETTO BORGES</t>
  </si>
  <si>
    <t>Reembolso de despesa ref. INSS Patronal do RPA 2829 - MARCIO JOSE DA LUZ MELO</t>
  </si>
  <si>
    <t>Reembolso de despesa ref. INSS Patronal do RPA 2830 - MARILIA ANDRES RIBEIRO</t>
  </si>
  <si>
    <t>Reembolso de despesa ref. INSS Patronal do RPA 2833 - JACIRA NOBERTA DA CONCEICAO</t>
  </si>
  <si>
    <t>Reembolso de despesa ref. INSS Patronal do RPA 2834 - LOURDES ISABEL MIRANDA</t>
  </si>
  <si>
    <t>Reembolso de despesa ref. INSS Patronal do RPA 2835 -LUCIANA CAMPOS HORTA</t>
  </si>
  <si>
    <t>Reembolso de despesa ref. INSS Patronal do RPA 2836 - IGOR VINICIUS ARAUJO SALGADO</t>
  </si>
  <si>
    <t>Reembolso de despesa ref. INSS Patronal do RPA 2837 - ISABELLA ANDRADE OLIVEIRA MELO PROENCA</t>
  </si>
  <si>
    <t>Reembolso de despesa ref. INSS Patronal do RPA 2838 - VALDIR RODRIGUES DOS SANTOS</t>
  </si>
  <si>
    <t>Reembolso de despesa ref. INSS Patronal do RPA 2839 - LETICIA DO CARMO NUNES</t>
  </si>
  <si>
    <t>Reembolso de despesa ref. INSS Patronal do RPA 2840 - PEDRO MARRA BENICIO SIQUEIRA</t>
  </si>
  <si>
    <t>Reembolso de despesa ref. INSS Patronal do RPA 2841 - ALEX DIAS MENDES MOREIRA</t>
  </si>
  <si>
    <t>Reembolso de despesa ref. INSS Patronal do RPA 2842 - SUZANA MARIA MAFRA</t>
  </si>
  <si>
    <t>Reembolso de despesa ref. INSS Patronal do RPA 2843 - ERIKA SANTOS DE SOUZA</t>
  </si>
  <si>
    <t>Reembolso de despesa ref. INSS Patronal do RPA 2844 - MONICA TAVARES PEREIRA</t>
  </si>
  <si>
    <t>Reembolso de despesa ref. INSS Patronal do RPA 2845 - MARIA CLARA TORRES COSTA</t>
  </si>
  <si>
    <t>Reembolso de despesa ref. INSS Patronal do RPA 2846 - LILIAN PARREIRAS MARTINS</t>
  </si>
  <si>
    <t xml:space="preserve">Reembolso de despesa ref. INSS Patronal do RPA 2847 - JULIO DE ALMEIDA SOUZA </t>
  </si>
  <si>
    <t>Reembolso de despesa ref. INSS Patronal do RPA 2848 - IGOR RODRIGUES MARTINS</t>
  </si>
  <si>
    <t>Reembolso de despesa ref. INSS Patronal do RPA 2849 - DIOGO VIEIRA DE MELO</t>
  </si>
  <si>
    <t>Reembolso de despesa ref. INSS Patronal do RPA 2850 - ANA PAULA CLEMENTE DE SOUZA</t>
  </si>
  <si>
    <t>Reembolso de despesa ref. INSS Patronal do RPA 2853 - MARCIO JOSE DA LUZ MELO</t>
  </si>
  <si>
    <t>Reembolso de despesa ref. INSS Patronal do RPA 2854 -FABIO AUGUSTO DA COSTA</t>
  </si>
  <si>
    <t>Reembolso de despesa ref. INSS Patronal do RPA 2855 - FILIPE BRUSCHI DE MIRANDA</t>
  </si>
  <si>
    <t>Reembolso de despesa ref. INSS Patronal do RPA 2856 - SILVIA GUEDES MAIA</t>
  </si>
  <si>
    <t>Reembolso de despesa ref. INSS Patronal do RPA 2859 - CARLA LUDMILA MAIA MARTINS</t>
  </si>
  <si>
    <t>Reembolso de despesa ref. INSS Patronal do RPA 2860 - LUIZ FERNANDO COUTINHO DE OLIVEIRA</t>
  </si>
  <si>
    <t>Reembolso de despesa ref. INSS Patronal do RPA 2861 - ALEX DIAS MENDES MOREIRA</t>
  </si>
  <si>
    <t>Reembolso de despesa ref. INSS Patronal do RPA 2862 - MARIA LUIZA PEREIRA OLIVEIRA COSTA</t>
  </si>
  <si>
    <t>Reembolso de despesa ref. INSS Patronal do RPA 2864 - ELTON JHONN DA SILVA</t>
  </si>
  <si>
    <t>Reembolso de despesa ref. INSS Patronal do RPA 2865 - SHEILA FERNANDA OLIVEIRA DA SILVA</t>
  </si>
  <si>
    <t>Reembolso de despesa ref. INSS Patronal do RPA 2866 - ALESANDRA FILGUEIRAS</t>
  </si>
  <si>
    <t>Reembolso de despesa ref. INSS Patronal do RPA 2867 - CARLA LIMA CATTABRIGA</t>
  </si>
  <si>
    <t>Reembolso de despesa ref. INSS Patronal do RPA 2868 - KELLI CRISTINA DE OLIVEIRA</t>
  </si>
  <si>
    <t>Reembolso de despesa ref. INSS Patronal do RPA 2869  - THAYNA STEFANIE SILVA DE LIMAR</t>
  </si>
  <si>
    <t>Reembolso de despesa ref. INSS Patronal do RPA 2870 - DIOGO RAMON DOS REIS LAURENTINO</t>
  </si>
  <si>
    <t>Reembolso de despesa ref. INSS Patronal do RPA 2871 - DIOGO RAMON DOS REIS LAURENTINO</t>
  </si>
  <si>
    <t>Reembolso de despesa ref. INSS Patronal do RPA 2874 - MARIANA SOUTO DE MELO SILVA</t>
  </si>
  <si>
    <t>Reembolso de despesa ref. INSS Patronal do RPA 2875 - EVERSON GALVAO BOTELHO</t>
  </si>
  <si>
    <t>Reembolso de despesa ref. INSS Patronal do RPA 2876 - MARIA CAROLINA FESCINA SILVA</t>
  </si>
  <si>
    <t>Reembolso de despesa ref. INSS Patronal do RPA 2877 - ANA CAROLINA FARINA</t>
  </si>
  <si>
    <t>Reembolso de despesa ref. INSS Patronal do RPA 2878 - PEDRO HENRIQUE LIMA LOPES</t>
  </si>
  <si>
    <t>Reembolso de despesa ref. INSS Patronal do RPA 2880 - JULIANA ABREU DE MELO</t>
  </si>
  <si>
    <t>Reembolso de despesa ref. INSS Patronal do RPA 2881 - MARLUCE APARECIDA BARROS</t>
  </si>
  <si>
    <t>Reembolso de despesa ref. INSS Patronal do RPA 2883 - MATHEUS SILVA MACEDO</t>
  </si>
  <si>
    <t>Reembolso de despesa ref. INSS Patronal do RPA 2884 - MIRIAN BICALHO RODRIGUES</t>
  </si>
  <si>
    <t>Reembolso de despesa ref. INSS Patronal do RPA 2887 - ANA CANDIDA COSTA DE ARAUJO</t>
  </si>
  <si>
    <t>Reembolso de despesa ref. INSS Patronal do NF 29 - ISRAEL AUGUSTO DA SILVA 08998463601</t>
  </si>
  <si>
    <t>Reembolso ref. IRRF do RPA 2784 - PAULO HENRIQUE MONFERRARI</t>
  </si>
  <si>
    <t>Reembolso ref. IRRF do RPA 2785  - MARIANA DE SOUZA FERREIRA</t>
  </si>
  <si>
    <t>Reembolso ref. IRRF do RPA 2786 - ALEC MIZOTE GARCIA</t>
  </si>
  <si>
    <t>Reembolso ref. IRRF do RPA 2787 - ANGELA PERES DE OLIVEIRA</t>
  </si>
  <si>
    <t>Reembolso ref. IRRF do RPA 2788  - HANNA MUSSI DIAS</t>
  </si>
  <si>
    <t>Reembolso ref. IRRF do RPA 2790 - LUCAS HENRIQUE GOMES DE OLIVEIRA</t>
  </si>
  <si>
    <t>Reembolso ref. IRRF do RPA 2794 - LAURA MARTINS BELEM VIEIRA</t>
  </si>
  <si>
    <t>Reembolso ref. IRRF do RPA 2795 - ELISANGELA RIBEIRO DA SILVA</t>
  </si>
  <si>
    <t>Reembolso ref. IRRF do RPA 2796 - BEATRIZ BARRADAS CORDEIRO</t>
  </si>
  <si>
    <t>Reembolso ref. IRRF do RPA 2797 - ANDERSON FILIPE GONCALVES MOREIRA</t>
  </si>
  <si>
    <t>Reembolso ref. IRRF do RPA 2798 - SABRINA FERNANDA DE SOUZA RODRIGUES</t>
  </si>
  <si>
    <t>Reembolso ref. IRRF do RPA 2799 - GIOVANA DO CARMO VAZ</t>
  </si>
  <si>
    <t>Reembolso ref. IRRF do RPA 2800 - TAIRINE PENA LADISLAU</t>
  </si>
  <si>
    <t>Reembolso ref. IRRF do RPA 2802 - ALEXIA BASTOS NACIF E NASCIMENTO</t>
  </si>
  <si>
    <t>Reembolso ref. IRRF do RPA 2805 - LUCAS FERNANDO MORAIS FERREIRA</t>
  </si>
  <si>
    <t>Reembolso ref. IRRF do RPA 2828 - SOPHIA ESMERALDA BRUNETTO BORGES</t>
  </si>
  <si>
    <t>Reembolso ref. IRRF do RPA 2834 - LOURDES ISABEL MIRANDA</t>
  </si>
  <si>
    <t>Reembolso ref. IRRF do RPA 2835 - LUCIANA CAMPOS HORTA</t>
  </si>
  <si>
    <t>Reembolso ref. IRRF do RPA 2836 - IGOR VINICIUS ARAUJO SALGADO</t>
  </si>
  <si>
    <t>Reembolso ref. IRRF do RPA 2837 - ISABELLA ANDRADE OLIVEIRA MELO PROENCA</t>
  </si>
  <si>
    <t>Reembolso ref. IRRF do RPA 2838 -VALDIR RODRIGUES DOS SANTOS</t>
  </si>
  <si>
    <t>Reembolso ref. IRRF do RPA 2839 - LETICIA DO CARMO NUNES</t>
  </si>
  <si>
    <t>Reembolso ref. IRRF do RPA 2843 - ERIKA SANTOS DE SOUZA</t>
  </si>
  <si>
    <t>Reembolso ref. IRRF do RPA 2844 - MONICA TAVARES PEREIRA</t>
  </si>
  <si>
    <t>Reembolso ref. IRRF do RPA 2845 - MARIA CLARA TORRES COSTA</t>
  </si>
  <si>
    <t>Reembolso ref. IRRF do RPA 2846 - LILIAN PARREIRAS MARTINS</t>
  </si>
  <si>
    <t>Reembolso ref. IRRF do RPA 2847 - JULIO DE ALMEIDA SOUZA</t>
  </si>
  <si>
    <t>Reembolso ref. IRRF do RPA 2848 - IGOR RODRIGUES MARTINS</t>
  </si>
  <si>
    <t>Reembolso ref. IRRF do RPA 2849 - DIOGO VIEIRA DE MELO</t>
  </si>
  <si>
    <t>Reembolso ref. IRRF do RPA 2850-  ANA PAULA CLEMENTE DE SOUZA</t>
  </si>
  <si>
    <t>Reembolso ref. IRRF do RPA 2853 - MARCIO JOSE DA LUZ MELO</t>
  </si>
  <si>
    <t>Reembolso ref. IRRF do RPA 2854 - FABIO AUGUSTO DA COSTA</t>
  </si>
  <si>
    <t>Reembolso ref. IRRF do RPA 2861 - ALEX DIAS MENDES MOREIRA</t>
  </si>
  <si>
    <t>Reembolso ref. IRRF do RPA 2862 - MARIA LUIZA PEREIRA OLIVEIRA COSTA</t>
  </si>
  <si>
    <t>Reembolso ref. IRRF do RPA 2865 - SHEILA FERNANDA OLIVEIRA DA SILVA</t>
  </si>
  <si>
    <t>Reembolso ref. IRRF do RPA 2866 - ALESANDRA FILGUEIRAS</t>
  </si>
  <si>
    <t>Reembolso ref. IRRF do RPA 2867 - CARLA LIMA CATTABRIGA</t>
  </si>
  <si>
    <t>Reembolso ref. IRRF do RPA 2876 - MARIA CAROLINA FESCINA SILVA</t>
  </si>
  <si>
    <t>Reembolso ref. IRRF do RPA 2878 - PEDRO HENRIQUE LIMA LOPES</t>
  </si>
  <si>
    <t>Reembolso ref. IRRF do RPA 2880 - JULIANA ABREU DE MELO</t>
  </si>
  <si>
    <t>Reembolso ref. IRRF do RPA 2887  - ANA CANDIDA COSTA DE ARAUJO</t>
  </si>
  <si>
    <t>Reembolso ref. INSS Retido NF 2023277 - ACADIA SERVICOS LTDA</t>
  </si>
  <si>
    <t>Reembolso ref. INSS Retido NF 2023278 - ACADIA SERVICOS LTDA</t>
  </si>
  <si>
    <t>Reembolso ref. INSS Retido NF 2023154 - UNICUSTO LIMPEZA EM EVENTOS LTDA</t>
  </si>
  <si>
    <t>Reembolso ref. INSS Retido NF 2023158 - UNICUSTO LIMPEZA EM EVENTOS LTDA</t>
  </si>
  <si>
    <t>Reembolso ref. INSS Retido NF 2023159 - UNICUSTO LIMPEZA EM EVENTOS LTDA</t>
  </si>
  <si>
    <t>Contratação de debatedor para após sessão, filme "No Quarto de Vanda"', a ser exibido em Dezembro.</t>
  </si>
  <si>
    <t>Aquisição de direitos de publicação de texto, para publicação em livro/caderno de crítica.</t>
  </si>
  <si>
    <t>INSS Retido NF 2023256 - AJG VIGILANCIA LTDA</t>
  </si>
  <si>
    <t>IRRF NF 20235 - GRAZIELE APARECIDA LTDA</t>
  </si>
  <si>
    <t>IRRF NF 20236 - GRAZIELE APARECIDA LTDA</t>
  </si>
  <si>
    <t>IRRF NF 20237 - GRAZIELE APARECIDA LTDA</t>
  </si>
  <si>
    <t>IRRF  NF 2023277- ACADIA SERVICOS</t>
  </si>
  <si>
    <t>IRRF  NF 2023278- ACADIA SERVICOS</t>
  </si>
  <si>
    <t>IRRF NF 20232045 - KRYPTON SERVICOS</t>
  </si>
  <si>
    <t>PCC  NF 20231886 - KRYPTON SERVICOS</t>
  </si>
  <si>
    <t>PCC NF 20232045 - KRYPTON SERVICOS CONT</t>
  </si>
  <si>
    <t>PCC NF 20235 - GRAZIELE APARECIDA LTDA</t>
  </si>
  <si>
    <t>PCC NF 20236 - GRAZIELE APARECIDA LTDA</t>
  </si>
  <si>
    <t>PCC NF 2023256 - AJG VIGILANCIA LTDA</t>
  </si>
  <si>
    <t>PCC NF 2023277- ACADIA SERVICOS</t>
  </si>
  <si>
    <t>PCC NF 2023278- ACADIA SERVICOS</t>
  </si>
  <si>
    <t>Reembolso recebido referente a diferença do pagamento realizado a maior , NF 2023/15 - Horizzonte Produção e Eventos Ltda.</t>
  </si>
  <si>
    <t>Envio do caderno de crítica para parceiros e colaboradores, 42 exemplares para sete endereços distintos, conforme anexo com as informações para distribuição.</t>
  </si>
  <si>
    <t>Transporte de cópias físicas para retirada e devolução dos filmes: ''Temporada'' e ''Ela Volta Na Quinta'' da distribuidora Vitrine Filmes, dois HD´s externos, de aproximadamente três quilos, cada. "Yara" e "Na Praia à Noite Sozinha"- transporte terrestre / da distribuidora Zeta Filmes, dois HD´s externos, de aproximadamente três quilos, cada.</t>
  </si>
  <si>
    <t>Transporte de cópias físicas de películas para compor a programação da mostra especial em caráter comemorativo ao " 120 anos de Ozu" ( 16mm dos seguintes filmes: A Rotina Tem Seu Encanto - Dimensões: 38x38x7 - peso 7,3kg; Pai e Filha - Dimensões: 38 x 38 x 7- peso 7,3g; Filho Único - Dimensões: 38 x 38 x 5 - peso 5kg),</t>
  </si>
  <si>
    <t>Contratação de profissional externo para compor as bancas examinadoras do edital do segundo semestre de 2023, para a Escola de Dança do Cefart.</t>
  </si>
  <si>
    <t>Restauração/Conservação - 2 diárias de laudista para confecção/produção dos laudos técnicos sobre o estado de conservação das obras ,desmontagem da exposição "Quero amar alguém que acenda uma fogueira comigo às 7 da manhã", inaugurada em outubro/2023 . Referente a 2ª parcela do contrato.</t>
  </si>
  <si>
    <t>Restauração/Conservação - 02 diárias de laudista para confecção/produção dos laudos técnicos sobre o estado de conservação das obras , desmontagem da exposição “Madeira doce, água áspera" , inaugurada em outubro de 2023.</t>
  </si>
  <si>
    <t>Reembolso ref. ao valor da multa do pagamento
em atraso da DRAM 0223222150060, referente ao ISS do RPA 2557 -MERYELLEN FARIA ALVES.</t>
  </si>
  <si>
    <t>Contratação de profissional convidado para preparação corporal (tecnica classica) no processo de Seleção de bailarinos da Cia de Dança do Palácio das Artes, em dezembro 2023.</t>
  </si>
  <si>
    <t>Agenciamento de Glaucia Furtado como musico instrumentista violoncelista para complementação de naipe nos ensaios e apresentação do evento Concertos da Liberdade Sinfônica e Lírico em Concerto - Encerramento da Temporada.</t>
  </si>
  <si>
    <t>Necessária a contratação de hospedagem para vinda da curadoria da exposição “De tudo se faz canção”, a ser realizada na Grande Galeria Alberto da Veiga Guignard do Palácio das Artes, com abertura prevista para o dia 07 de novembro de 2023. Check in 02 de novembro de 2023, check out 08 de novembro de 20231 hospede Priscyla Freitas GomesRG 29128062-6CPF 304226158-11</t>
  </si>
  <si>
    <t>Devolução ref. ao pagamento realizado a maior - MGV DISTRIBUIDORA DE FERRAGENS - NF 19043, no dia 03/10/2023</t>
  </si>
  <si>
    <t>Contratação de serviço para fornecimento de 189 lanches para realização da montagem de formatura dos alunos de teatro. (Conforme listado no e-mail anexado ao processo)</t>
  </si>
  <si>
    <t>Transporte - retorno de peças das obras da exposição “Quero amar alguém que acenda uma fogueira comigo às 7 da manhã”,inaugurada em outubro/2023.</t>
  </si>
  <si>
    <t>COFINS sobre rendimentos financeiros ref. 12/2023</t>
  </si>
  <si>
    <t>Reembolso ref. ao pagamento realizado a maior, NF 1021 - Zbm Producoes Artisticas E Sonorizacao Ltda</t>
  </si>
  <si>
    <t>Intérprete de libras para Concerto dos dias 27 e 28 de junho de 2023 para o acompanhamento das ações e orientação do público PCD auditivo.</t>
  </si>
  <si>
    <t>Contratação de fornecedor responsável pela alimentação da equipe e convidados da Mostra de Tecnologia da Cena. Almoço para 12 pessoas, durante 2 dias de montagem, total: 24 almoços. Lanche coletivo para 25 pessoas, durante 4 dias montagem/evento, total: 100 lanches.</t>
  </si>
  <si>
    <t>Desmontagem do projeto expográfico da Exposição “Madeira doce, água áspera”, inaugurada em outubro de 2023, na galeria Genesco Murta no Palácio das Artes.</t>
  </si>
  <si>
    <t>Contratação do direito autoral destinado a artista Ana Elisa Gonçalves , responsável por ceder parte de seu acervo e produção para compor a curadoria da exposição.</t>
  </si>
  <si>
    <t>Contratação de fornecedor para realização de ajustes/reparos (costura) em peças de figurinos para apresentação da Cia de Dança no evento Poderia ser Rosa, que será realizado no dia 31 de agosto de 2023 na Praça da Estação em Belo Horizonte.</t>
  </si>
  <si>
    <t>Assessoria para alcance de público por intermédio de digital influencer, postagens em redes sociais (reels, stories e publicações na timeline), para a mostra especial “A Rotina tem seu encanto: 120 Anos de Ozu", parte da programação do Cine Humberto Mauro</t>
  </si>
  <si>
    <t>Desmontagem da exposição "De tudo se faz canção", inaugurada em novembro/2023 na Grande Galeria Alberto da Veiga Guignard no Palácio das artes.</t>
  </si>
  <si>
    <t>Desmontagem especializada da exposição “O corte e o fio”, inaugurada em novembro/2023 na PQNA Galeria do Palácio das Artes.</t>
  </si>
  <si>
    <t>Desmontagem da exposição “De tudo se faz canção”, inaugurada em novembro/2023 , na Grande Galeria Alberto da Veiga Guignard do Palácio das Artes.</t>
  </si>
  <si>
    <t>03 diárias de desmontagem especializada da exposição “quero amar quem acenda uma fogueira comigo as 7 da manhã”, inaugurada em outubro de 2023, na galeria Arlinda Correa no Palácio das Artes .</t>
  </si>
  <si>
    <t>Intérprete de libras para acompanhamento e orientação de público PCD auditivo no concerto dos dias 06 e 07 de junho de 2023 .</t>
  </si>
  <si>
    <t>Registro videográfico - Audiovisual e edição de imagens durante o espetáculo “O que fica de nós mesmos”, da montagem de formatura dos alunos da Escola de Teatro do CEFART nos dias 14 e 15 de dezembro de 2023.</t>
  </si>
  <si>
    <t>Assistente de Diretor para atuar em conjunto com o diretor e os docentes na elaboração, criação e direção de montagem do espetáculo de formatura da Turma da Noite do Teatro do CEFART.</t>
  </si>
  <si>
    <t>Confecção de 25 cartazes divulgação das apresentações da CIA de Dança Palácio das Artes, na Ocupação Jequitinhonha - origem e gesto, inaugurada em agosto/2023.</t>
  </si>
  <si>
    <t>Transporte - retorno de peças das obras da exposição “Madeira doce, água áspera”, inaugurada em outubro de 2023. Referente a 2ª Parcela do Contrato.</t>
  </si>
  <si>
    <t>Repasse ( conta correnta bloqueada 172758)</t>
  </si>
  <si>
    <t>Contratação de transporte especializado para as obras da exposição "De tudo se faz canção", da artista paulista Vânia Mignone  inaugurada na data 07 de novembro de 2023. Referente a 2ª parcela do contrato.</t>
  </si>
  <si>
    <t>Contratação de profissional para realizar palestras durante a programação da Mostra Especial "A Rotina Têm Seu Encanto: 120 anos de Ozu".</t>
  </si>
  <si>
    <t>Desmontagem do projeto expográfico da Exposição“quero amar quem acenda uma fogueira comigo as 7 da manhã”, inaugurada em outubro/2023, na galeria Arlinda Correa no Palácio das Artes .</t>
  </si>
  <si>
    <t>Contratação de profissional convidado para preparação corporal e provocador nos processos de criação da Cia de Dança do Palácio das Artes.</t>
  </si>
  <si>
    <t>Plotagem da identidade visual, com textos e sinalizações da exposição "De tudo se faz canção", a ser inaugurada na data 07 de novembro de 2023. Necessária instalação e retirada, seguem em anexo as especificações e informações técnicas.</t>
  </si>
  <si>
    <t>Reembolso ref. ao ISSQN não retido da NF 202418</t>
  </si>
  <si>
    <t>Reembolso ref. ao pagamento de juros e multa da guia de ISS -ATM CENTRO CULTURAL DE DANCA LTDA NF: 20245</t>
  </si>
  <si>
    <t>Reembolso ref. ao pagamento de juros e multa da guia de ISS - ROYAL TOWERS S/A NF: 20239692</t>
  </si>
  <si>
    <t xml:space="preserve">ISSQN ref. RPA 2930 - JOSAFA FERREIRA VITOR </t>
  </si>
  <si>
    <t xml:space="preserve">ISSQN ref. NF: 202418 - SIGNUMW EB COMUNICACAO INCLUSIVA LTDA </t>
  </si>
  <si>
    <t xml:space="preserve">ISSQN ref. RPA: 2918 - DOMINICK LATTUADA ABREU BARBOSA </t>
  </si>
  <si>
    <t xml:space="preserve">ISSQN ref. RPA: 2971 - DENILSON LOPES SILVA </t>
  </si>
  <si>
    <t>ISSQN ref. HANNA MUSSI DIAS RPA: 2909</t>
  </si>
  <si>
    <t xml:space="preserve">ISSQN ref. NF: 202415 - ELISETE GOMES JOAQUIM DE OLIVEIRA </t>
  </si>
  <si>
    <t xml:space="preserve">ISSQN ref. NF: 20241 - SERGIO ARRUDA FELICIO </t>
  </si>
  <si>
    <t xml:space="preserve">ISSQN ref. NF: 20239692 - ROYAL TOWERS S/A </t>
  </si>
  <si>
    <t xml:space="preserve">ISSQN ref. RPA: 2911 - ANDERSON FILIPE GONÇALVES MOREIRA </t>
  </si>
  <si>
    <t xml:space="preserve">ISSQN ref. RPA: 2912 - ELISANGELA RIBEIRO DA SILVA </t>
  </si>
  <si>
    <t>ISSQN ref.  RPA: 2907 - ALEC MIZOTE GARCIA</t>
  </si>
  <si>
    <t>ISSQN ref. RPA: 2919 - CLÁUDIA MARIA DE SOUZA</t>
  </si>
  <si>
    <t xml:space="preserve">ISSQN ref. RPA: 2921 - TAIRINE PENA LADISLAR </t>
  </si>
  <si>
    <t xml:space="preserve">ISSQN ref. RPA: 2920 - TENISON SANTANA DOS SANTOS </t>
  </si>
  <si>
    <t xml:space="preserve">ISSQN ref. NF: 202419 - SIGNUMW EB COMUNICACAO INCLUSIVA LTDA </t>
  </si>
  <si>
    <t xml:space="preserve">ISSQN ref. NF: 20241 - ESTUDIO 739 DE PUBLICIDADE E PROPAGANDA LTDA </t>
  </si>
  <si>
    <t xml:space="preserve">ISSQN ref. NF: 20243 - SERGIO ARRUDA FELICIO </t>
  </si>
  <si>
    <t xml:space="preserve">ISSQN ref. NF: 20242 - JULIO CESAR NOGUEIRA SOARES LTDA </t>
  </si>
  <si>
    <t xml:space="preserve">ISSQN ref. RPA: 2913 - BEATRIZ BARRADAS CORDEIRO </t>
  </si>
  <si>
    <t xml:space="preserve">ISSQN ref. RPA: 2967 - DANIEL RIBEIRO DUARTE </t>
  </si>
  <si>
    <t xml:space="preserve">ISSQN ref. NF: 20242 - EMER-SOM LTDA </t>
  </si>
  <si>
    <t xml:space="preserve">ISSQN ref. RPA: 2914 - SABRINA FERNANDA DE SOUZA RODRIGUES </t>
  </si>
  <si>
    <t xml:space="preserve">ISSQN ref. RPA: 2935 - DEBORA BARBOSA DE SOUZA OLIVEIRA </t>
  </si>
  <si>
    <t xml:space="preserve">ISSQN ref. NF: 20241 - MARCELOMUSIK LTDA </t>
  </si>
  <si>
    <t xml:space="preserve">ISSQN ref. RPA: 2917 - VANDERSON BRUNO DA SILVA </t>
  </si>
  <si>
    <t xml:space="preserve">ISSQN ref. RPA: 2931 - PRISCILA PAULA SANTOS VIANA </t>
  </si>
  <si>
    <t xml:space="preserve">ISSQN ref. RPA: 2936 - LUCAS FERNANDO MORAIS FERREIRA </t>
  </si>
  <si>
    <t xml:space="preserve">ISSQN ref. RPA: 2944 - IGOR VINICIUS ARAUJO SALGADO </t>
  </si>
  <si>
    <t>ISSQN ref.  NF: 20241 - JULIO CESAR DE MENDONCA CHAVES 05996601630</t>
  </si>
  <si>
    <t xml:space="preserve">ISSQN ref. NF: 20241 - PERONI PRODUCOES CULTURAIS LTDA </t>
  </si>
  <si>
    <t xml:space="preserve">ISSQN ref. RPA: 2915 - GIOVANA DO CARMO VAZ </t>
  </si>
  <si>
    <t xml:space="preserve">ISSQN ref. NF: 202422 - ALEX TULIO ANDRADE CARVALHO </t>
  </si>
  <si>
    <t xml:space="preserve">ISSQN ref. RPA: 2905 - MARIANA DE SOUZA FERREIRA </t>
  </si>
  <si>
    <t xml:space="preserve">ISSQN ref .RPA: 2916 - ALEXIA BASTOS NACIF E NASCIMENTO </t>
  </si>
  <si>
    <t xml:space="preserve">ISSQN ref. NF: 20242 - ESTUDIO 739 DE PUBLICIDADE E PROPAGANDA LTDA </t>
  </si>
  <si>
    <t xml:space="preserve">ISSQN ref. RPA: 2927 - BIANCA XAVIER LEMES </t>
  </si>
  <si>
    <t xml:space="preserve">ISSQN ref. NF: 20245 - ATM CENTRO CULTURAL DE DANCA LTDA </t>
  </si>
  <si>
    <t xml:space="preserve">ISSQN ref. NF: 20241 - CENARIO OSCAR 2019 SERVICOS DE MONTAGEM EIRELI </t>
  </si>
  <si>
    <t xml:space="preserve">ISSQN ref. NF: 20244 - SERGIO ARRUDA FELICIO </t>
  </si>
  <si>
    <t xml:space="preserve">ISSQN ref. NF: 20241- WAGNER &amp; ARTHUR LTDA </t>
  </si>
  <si>
    <t xml:space="preserve">ISSQN ref. NF: 20243 - CENARIO OSCAR 2019 SERVICOS DE MONTAGEM EIRELI </t>
  </si>
  <si>
    <t xml:space="preserve">ISSQN ref. NF: 20247 - LUZ COMUNICACAO LTDA </t>
  </si>
  <si>
    <t>ISSQN ref.  NF: 20249 - ELISETE GOMES JOAQUIM DE OLIVEIRA</t>
  </si>
  <si>
    <t xml:space="preserve">ISSQN ref. NF: 20242 - CENARIO OSCAR 2019 SERVICOS DE MONTAGEM EIRELI </t>
  </si>
  <si>
    <t xml:space="preserve">ISSQN ref. RPA: 2932 - KATIA ARIANE DA SILVA </t>
  </si>
  <si>
    <t xml:space="preserve">ISSQN ref. NF: 20246 - ATM CENTRO CULTURAL DE DANCA LTDA </t>
  </si>
  <si>
    <t xml:space="preserve">ISSQN ref. RPA: 2908 - ANGELA PERES DE OLIVEIRA </t>
  </si>
  <si>
    <t xml:space="preserve">ISSQN ref. NF: 20241 - ESTUDIO VENTANA LTDA </t>
  </si>
  <si>
    <t xml:space="preserve">ISSQN ref. RPA: 2934 - SOPHIA ESMERALDA BRUNETTO BORGES </t>
  </si>
  <si>
    <t>ISSQN ref.  NF: 20248 - ELISETE GOMES JOAQUIM DE OLIVEIRA</t>
  </si>
  <si>
    <t xml:space="preserve">ISSQN ref. RPA: 2945 - ISABELLA ANDRADE OLIVEIRA MELO PROENCA </t>
  </si>
  <si>
    <t xml:space="preserve">ISSQN ref. RPA: 2910 -  LUCAS HENRIQUE GOMES DE OLIVEIRA </t>
  </si>
  <si>
    <t>ISSQN ref.  RPA: 2929 - RAFAEL SELLAMANO SILVA PEREIRA</t>
  </si>
  <si>
    <t xml:space="preserve">ISSQN ref. RPA: 2946 - VALDIR RODRIGUES DOS SANTOS </t>
  </si>
  <si>
    <t xml:space="preserve">ISSQN ref. RPA: 2904 - PAULO HENRIQUE MONFERRARI </t>
  </si>
  <si>
    <t xml:space="preserve">ISSQN ref.  RPA: 2949 - LIVIA MAYARA PRADO </t>
  </si>
  <si>
    <t xml:space="preserve">ISSQN ref. NF: 202460 - FLAG IMPRESSAO DIGITAL LTDA </t>
  </si>
  <si>
    <t xml:space="preserve">ISSQN ref. RPA: 2947 - LETICIA DO CARMO NUNES </t>
  </si>
  <si>
    <t xml:space="preserve">ISSQN ref. RPA: 2933 - LUCAS HENRIQUE DO CARMO </t>
  </si>
  <si>
    <t>Reembolso ref. IRRF do RPA 2932 - KATIA ARIANE DA SILVA</t>
  </si>
  <si>
    <t>Reembolso ref. IRRF do RPA 2909 - HANNA MUSSI DIAS</t>
  </si>
  <si>
    <t>Reembolso ref. IRRF do RPA 2911 - ANDERSON FILIPE GONCALVES MOREIRA</t>
  </si>
  <si>
    <t>Reembolso ref. IRRF do RPA 2912 - ELISANGELA RIBEIRO DA SILVA</t>
  </si>
  <si>
    <t>Reembolso ref. IRRF do RPA 2913 - BEATRIZ BARRADAS CORDEIRO</t>
  </si>
  <si>
    <t>Reembolso ref. IRRF do RPA 2914 - SABRINA FERNANDA DE SOUZA RODRIGUES</t>
  </si>
  <si>
    <t>Reembolso ref. IRRF do RPA 2915 - GIOVANA DO CARMO VAZ</t>
  </si>
  <si>
    <t>Reembolso ref. IRRF do RPA 2916 - ALEXIA BASTOS NACIF E NASCIMENTO</t>
  </si>
  <si>
    <t>Reembolso ref. IRRF do RPA 2921 - TAIRINE PENA LADISLAU</t>
  </si>
  <si>
    <t>Reembolso ref. IRRF do RPA 2945 - ISABELLA ANDRADE OLIVEIRA MELO PROENCA</t>
  </si>
  <si>
    <t>Reembolso ref. IRRF do RPA 2946 - VALDIR RODRIGUES DOS SANTOS</t>
  </si>
  <si>
    <t>Reembolso ref. IRRF do RPA 2947 - LETICIA DO CARMO NUNES</t>
  </si>
  <si>
    <t>Reembolso ref. IRRF do RPA 2931 - PRISCILA PAULA SANTOS VIANA</t>
  </si>
  <si>
    <t>Reembolso ref. IRRF do RPA 2934 - SOPHIA ESMERALDA BRUNETTO BORGES</t>
  </si>
  <si>
    <t>Reembolso ref. IRRF do RPA 2944 - IGOR VINICIUS ARAUJO SALGADO</t>
  </si>
  <si>
    <t>Reembolso ref. IRRF do RPA 2907 - ALEC MIZOTE GARCIA</t>
  </si>
  <si>
    <t>Reembolso ref. IRRF do RPA 2908  ANGELA PERES DE OLIVEIRA</t>
  </si>
  <si>
    <t>Reembolso ref. IRRF do RPA 2910 - LUCAS HENRIQUE GOMES DE OLIVEIRA</t>
  </si>
  <si>
    <t>Reembolso ref. IRRF do RPA 2942 - LOURDES ISABEL MIRANDA</t>
  </si>
  <si>
    <t>Reembolso ref. IRRF do RPA 2943 - LUCIANA CAMPOS HORTA</t>
  </si>
  <si>
    <t>Reembolso ref. IRRF do RPA 2936 - LUCAS FERNANDO MORAIS FERREIRA</t>
  </si>
  <si>
    <t>Reembolso ref. IRRF do RPA 2904 - PAULO HENRIQUE MONFERRARI</t>
  </si>
  <si>
    <t>Reembolso ref. IRRF do RPA 2905 - MARIANA DE SOUZA FERREIRA</t>
  </si>
  <si>
    <t>Reembolso de despesa ref. INSS Retido do RPA 2918 - DOMINICK LATTUADA ABREU BARBOSA</t>
  </si>
  <si>
    <t>Reembolso de despesa ref. INSS Retido do RPA 2919 - CLAUDIA MARIA DE SOUZA</t>
  </si>
  <si>
    <t>Reembolso de despesa ref. INSS Retido do RPA 2920 - TENISON SANTANA DOS SANTOS</t>
  </si>
  <si>
    <t>Reembolso de despesa ref. INSS Retido do RPA 2927 - BIANCA XAVIER LEMES</t>
  </si>
  <si>
    <t>Reembolso de despesa ref. INSS Retido do RPA 2929 - RAFAEL SELLAMANO SILVA PEREIRA</t>
  </si>
  <si>
    <t>Reembolso de despesa ref. INSS Retido do RPA 2930 - JOSAFA FERREIRA VITOR</t>
  </si>
  <si>
    <t>Reembolso de despesa ref. INSS Retido do RPA 2971 - DENILSON LOPES SILVA</t>
  </si>
  <si>
    <t>Reembolso de despesa ref. INSS Retido do RPA 2935 - DEBORA BARBOSA DE SOUZA OLIVEIRA</t>
  </si>
  <si>
    <t>Reembolso de despesa ref. INSS Retido do RPA 2917 - VANDERSON BRUNO DA SILVA</t>
  </si>
  <si>
    <t>Reembolso de despesa ref. INSS Retido do RPA 2933 - LUCAS HENRIQUE DO CARMO</t>
  </si>
  <si>
    <t>Reembolso de despesa ref. INSS Retido do RPA 2932 - KATIA ARIANE DA SILVA</t>
  </si>
  <si>
    <t>Reembolso de despesa ref. INSS Retido do RPA 2909 - HANNA MUSSI DIAS</t>
  </si>
  <si>
    <t>Reembolso de despesa ref. INSS Retido do RPA 2911 - ANDERSON FILIPE GONCALVES MOREIRA</t>
  </si>
  <si>
    <t>Reembolso de despesa ref. INSS Retido do RPA 2912 - ELISANGELA RIBEIRO DA SILVA</t>
  </si>
  <si>
    <t>Reembolso de despesa ref. INSS Retido do RPA 2913 - BEATRIZ BARRADAS CORDEIRO</t>
  </si>
  <si>
    <t>Reembolso de despesa ref. INSS Retido do RPA 2914 - SABRINA FERNANDA DE SOUZA RODRIGUES</t>
  </si>
  <si>
    <t>Reembolso de despesa ref. INSS Retido do RPA 2915 - GIOVANA DO CARMO VAZ</t>
  </si>
  <si>
    <t>Reembolso de despesa ref. INSS Retido do RPA 2916 - ALEXIA BASTOS NACIF E NASCIMENTO</t>
  </si>
  <si>
    <t>Reembolso de despesa ref. INSS Retido do RPA 2921 - TAIRINE PENA LADISLAU</t>
  </si>
  <si>
    <t>Reembolso de despesa ref. INSS Retido do RPA 2945 - ISABELLA ANDRADE OLIVEIRA MELO PROENCA</t>
  </si>
  <si>
    <t>Reembolso de despesa ref. INSS Retido do RPA 2946 - VALDIR RODRIGUES DOS SANTOS</t>
  </si>
  <si>
    <t>Reembolso de despesa ref. INSS Retido do RPA 2947 - LETICIA DO CARMO NUNES</t>
  </si>
  <si>
    <t>Reembolso de despesa ref. INSS Retido do RPA 2931 - PRISCILA PAULA SANTOS VIANA</t>
  </si>
  <si>
    <t>Reembolso de despesa ref. INSS Retido do RPA 2934 - SOPHIA ESMERALDA BRUNETTO BORGES</t>
  </si>
  <si>
    <t>Reembolso de despesa ref. INSS Retido do RPA 2944 - IGOR VINICIUS ARAUJO SALGADO</t>
  </si>
  <si>
    <t>Reembolso de despesa ref. INSS Retido do RPA 2907 - ALEC MIZOTE GARCIA</t>
  </si>
  <si>
    <t>Reembolso de despesa ref. INSS Retido do RPA 2908 - ANGELA PERES DE OLIVEIRA</t>
  </si>
  <si>
    <t>Reembolso de despesa ref. INSS Retido do RPA 2910  - LUCAS HENRIQUE GOMES DE OLIVEIRA</t>
  </si>
  <si>
    <t>Reembolso de despesa ref. INSS Retido do RPA 2942 - LOURDES ISABEL MIRANDA</t>
  </si>
  <si>
    <t>Reembolso de despesa ref. INSS Retido do RPA 2943 - LUCIANA CAMPOS HORTA</t>
  </si>
  <si>
    <t>Reembolso de despesa ref. INSS Retido do RPA 2936 - LUCAS FERNANDO MORAIS FERREIRA</t>
  </si>
  <si>
    <t>Reembolso de despesa ref. INSS Retido do RPA 2904 - PAULO HENRIQUE MONFERRARI</t>
  </si>
  <si>
    <t>Reembolso de despesa ref. INSS Retido do RPA 2905 - MARIANA DE SOUZA FERREIRA</t>
  </si>
  <si>
    <t>Reembolso de despesa ref. INSS Retido do RPA 2967 - DANIEL RIBEIRO DUARTE</t>
  </si>
  <si>
    <t>Reembolso de despesa ref. INSS Retido do RPA 2949 - LIVIA MAYARA PRADO</t>
  </si>
  <si>
    <t>Reembolso de despesa ref. INSS Patronal do RPA 2918 - DOMINICK LATTUADA ABREU BARBOSA</t>
  </si>
  <si>
    <t>Reembolso de despesa ref. INSS Patronal do RPA 2919 - CLAUDIA MARIA DE SOUZA</t>
  </si>
  <si>
    <t>Reembolso de despesa ref. INSS Patronal do RPA 2920 - TENISON SANTANA DOS SANTOS</t>
  </si>
  <si>
    <t>Reembolso de despesa ref. INSS Patronal do RPA 2927 - BIANCA XAVIER LEMES</t>
  </si>
  <si>
    <t>Reembolso de despesa ref. INSS Patronal do RPA 2929 - RAFAEL SELLAMANO SILVA PEREIRA</t>
  </si>
  <si>
    <t>Reembolso de despesa ref. INSS Patronal do RPA 2930 - JOSAFA FERREIRA VITOR</t>
  </si>
  <si>
    <t>Reembolso de despesa ref. INSS Patronal do RPA 2971 - DENILSON LOPES SILVA</t>
  </si>
  <si>
    <t>Reembolso de despesa ref. INSS Patronal do RPA 2935 - DEBORA BARBOSA DE SOUZA OLIVEIRA</t>
  </si>
  <si>
    <t>Reembolso de despesa ref. INSS Patronal do RPA 2917 - VANDERSON BRUNO DA SILVA</t>
  </si>
  <si>
    <t>Reembolso de despesa ref. INSS Patronal do RPA 2933 - LUCAS HENRIQUE DO CARMO</t>
  </si>
  <si>
    <t>Reembolso de despesa ref. INSS Patronal do RPA 2932 - KATIA ARIANE DA SILVA</t>
  </si>
  <si>
    <t>Reembolso de despesa ref. INSS Patronal do RPA 2909 - HANNA MUSSI DIAS</t>
  </si>
  <si>
    <t>Reembolso de despesa ref. INSS Patronal do RPA 2911 - ANDERSON FILIPE GONCALVES MOREIRA</t>
  </si>
  <si>
    <t>Reembolso de despesa ref. INSS Patronal do RPA 2912 - ELISANGELA RIBEIRO DA SILVA</t>
  </si>
  <si>
    <t>Reembolso de despesa ref. INSS Patronal do RPA 2913 - BEATRIZ BARRADAS CORDEIRO</t>
  </si>
  <si>
    <t>Reembolso de despesa ref. INSS Patronal do RPA 2914 - SABRINA FERNANDA DE SOUZA RODRIGUES</t>
  </si>
  <si>
    <t>Reembolso de despesa ref. INSS Patronal do RPA 2915 - GIOVANA DO CARMO VAZ</t>
  </si>
  <si>
    <t>Reembolso de despesa ref. INSSPatronal do RPA 2916 - ALEXIA BASTOS NACIF E NASCIMENTO</t>
  </si>
  <si>
    <t>Reembolso de despesa ref. INSS Patronal do RPA 2921 - TAIRINE PENA LADISLAU</t>
  </si>
  <si>
    <t>Reembolso de despesa ref. INSS Patronal do RPA 2945 - ISABELLA ANDRADE OLIVEIRA MELO PROENCA</t>
  </si>
  <si>
    <t>Reembolso de despesa ref. INSS Patronal do RPA 2946 - VALDIR RODRIGUES DOS SANTOS</t>
  </si>
  <si>
    <t>Reembolso de despesa ref. INSS Patronal do RPA 2947 - LETICIA DO CARMO NUNES</t>
  </si>
  <si>
    <t>Reembolso de despesa ref. INSS Patronal do RPA 2931 - PRISCILA PAULA SANTOS VIANA</t>
  </si>
  <si>
    <t>Reembolso de despesa ref. INSS Patronal do RPA 2934 - SOPHIA ESMERALDA BRUNETTO BORGES</t>
  </si>
  <si>
    <t>Reembolso de despesa ref. INSS Patronal do RPA 2944 - IGOR VINICIUS ARAUJO SALGADO</t>
  </si>
  <si>
    <t>Reembolso de despesa ref. INSS Patronal do RPA 2907 - ALEC MIZOTE GARCIA</t>
  </si>
  <si>
    <t>Reembolso de despesa ref. INSS Patronal do RPA 2908 - ANGELA PERES DE OLIVEIRA</t>
  </si>
  <si>
    <t>Reembolso de despesa ref. INSS Patronal do RPA 2910  - LUCAS HENRIQUE GOMES DE OLIVEIRA</t>
  </si>
  <si>
    <t>Reembolso de despesa ref. INSS Patronal do RPA 2942 - LOURDES ISABEL MIRANDA</t>
  </si>
  <si>
    <t>Reembolso de despesa ref. INSS Patronal do RPA 2943 - LUCIANA CAMPOS HORTA</t>
  </si>
  <si>
    <t>Reembolso de despesa ref. INSS Patronal do RPA 2936 - LUCAS FERNANDO MORAIS FERREIRA</t>
  </si>
  <si>
    <t>Reembolso de despesa ref. INSS Patronal do RPA 2904 - PAULO HENRIQUE MONFERRARI</t>
  </si>
  <si>
    <t>Reembolso de despesa ref. INSS Patronal do RPA 2905 - MARIANA DE SOUZA FERREIRA</t>
  </si>
  <si>
    <t>Reembolso de despesa ref. INSS Patronal do RPA 2967 - DANIEL RIBEIRO DUARTE</t>
  </si>
  <si>
    <t>Reembolso de despesa ref. INSS Patronal do RPA 2949 - LIVIA MAYARA PRADO</t>
  </si>
  <si>
    <t>Reembolso de despesa ref. IR retido NF 146 - OTZI FILMES LTDA</t>
  </si>
  <si>
    <t>Reembolso de despesa ref. PCC NF 20237 - GRAZIELE APARECIDA LTDA</t>
  </si>
  <si>
    <t>Reembolso de despesa ref. PCC NF 146 - OTZI FILMES LTDA</t>
  </si>
  <si>
    <t>Reembolso referente ao pagamento do IR e PCC da NF 146 - OTZI FILMES LTDA</t>
  </si>
  <si>
    <t>ISSQN referente a NF 20241 - Madrigale Associacao Coral</t>
  </si>
  <si>
    <t>COFINS sobre rendimentos financeiros ref. 01/2024</t>
  </si>
  <si>
    <t>Minas ferramentas Ltda</t>
  </si>
  <si>
    <t>Royal Towers S.A.</t>
  </si>
  <si>
    <t xml:space="preserve">Julio Cesar Nogueira Soares Ltda </t>
  </si>
  <si>
    <t>Mariana de Souza Ferreira</t>
  </si>
  <si>
    <t>53.109.660 Amanda Michele Mendes da Silva</t>
  </si>
  <si>
    <t>51.524.306 Clarice Costa Ferreira</t>
  </si>
  <si>
    <t>50.783.021 Cristiano Elias De Paulo</t>
  </si>
  <si>
    <t>Madrigale Associacao Coral</t>
  </si>
  <si>
    <t>Fábio de Paula Fiorini 48373214615</t>
  </si>
  <si>
    <t>Beatriz Barradas Cordeiro</t>
  </si>
  <si>
    <t>Gislaine Gonçalves Dias Pinto 07394425622</t>
  </si>
  <si>
    <t>Ludson Vitor Sales Alves 01841278661</t>
  </si>
  <si>
    <t>Rafael Sellamano Silva Pereira</t>
  </si>
  <si>
    <t>Tairine Pena Ladislau</t>
  </si>
  <si>
    <t>23.500.129 Gilberto De Lima Goulart</t>
  </si>
  <si>
    <t>45.254.130 Rhaniel Verissimo Aniceto</t>
  </si>
  <si>
    <t>36.595.503 Larissa de Freitas Muniz</t>
  </si>
  <si>
    <t>50.312.295 Erik Filipe De Paula Barbosa</t>
  </si>
  <si>
    <t>Central Lampadas Ltda</t>
  </si>
  <si>
    <t>Elevadores Modulo LTDA</t>
  </si>
  <si>
    <t>53.218.917 Pedro José da Silva Ferreira</t>
  </si>
  <si>
    <t>Matheus Luiz Ferreira 07459160660</t>
  </si>
  <si>
    <t>Manasses Morais De Arruda 01188938665</t>
  </si>
  <si>
    <t>Atacadão das Tintas Ltda.</t>
  </si>
  <si>
    <t>Maicon Alexandre Paereira Barbosa</t>
  </si>
  <si>
    <t>Jussan Meireles Fernandes 07641748600</t>
  </si>
  <si>
    <t>Michelle Aparecida Da Silva Barreto 08651559682</t>
  </si>
  <si>
    <t>Laysla Silva Araújo Dias 10629910600</t>
  </si>
  <si>
    <t>Joice Rafaela Coutinho 13144996610</t>
  </si>
  <si>
    <t>Alberto Fernandes Ouziel 01563705656</t>
  </si>
  <si>
    <t>53.211.820 Rodrigo Monteiro Vilela de Miranda</t>
  </si>
  <si>
    <t>Romulo Soares Rodrigues 10194350622</t>
  </si>
  <si>
    <t>49.292.047 Adilson Henrique Lucas</t>
  </si>
  <si>
    <t>Sabrina Fernanda de Souza Rodrigues</t>
  </si>
  <si>
    <t>Elisângela Ribeiro da Silva</t>
  </si>
  <si>
    <t>Vanderson Bruno da Silva</t>
  </si>
  <si>
    <t>Bianca Xavier Lemes</t>
  </si>
  <si>
    <t>Alexia Bastos Nacif e Nascimento</t>
  </si>
  <si>
    <t>Josafá Ferreira Vitor</t>
  </si>
  <si>
    <t>MCR Computadores e Rede Ltda</t>
  </si>
  <si>
    <t>Luciana Candida Gomes 90489179649</t>
  </si>
  <si>
    <t>Anderson Filipe Gonçalves Moreira</t>
  </si>
  <si>
    <t>Peroni Produções Culturais Ltda.</t>
  </si>
  <si>
    <t>Hatari Filmes Ltda.</t>
  </si>
  <si>
    <t>Tenison Santana dos Santos</t>
  </si>
  <si>
    <t>Ana Cândida Costa de Araújo</t>
  </si>
  <si>
    <t>Priscila Paula Santos Viana</t>
  </si>
  <si>
    <t>Katia Ariane da Silva</t>
  </si>
  <si>
    <t>Ivete Maria de Oliveira 76363481600</t>
  </si>
  <si>
    <t>Estudio 739 De Publicidade E Propaganda Ltda</t>
  </si>
  <si>
    <t>41.928.617 Hanna Mussi Dias</t>
  </si>
  <si>
    <t>Emer-som Ltda.</t>
  </si>
  <si>
    <t>Dominick Lattuada Abreu Barbosa</t>
  </si>
  <si>
    <t>Giovana do Carmo Vaz</t>
  </si>
  <si>
    <t>Leticia Angelo Rocha 14093764603</t>
  </si>
  <si>
    <t>53.060.370 Larissa Kelen Josue</t>
  </si>
  <si>
    <t>29.644.631 Ana Calina de Araújo Pinto</t>
  </si>
  <si>
    <t>Igor Vinicius Araújo Salgado</t>
  </si>
  <si>
    <t>Estudio Ventana Ltda</t>
  </si>
  <si>
    <t>Luciana Campos Horta</t>
  </si>
  <si>
    <t>Valdir Rodrigues dos Santos</t>
  </si>
  <si>
    <t>Isabella Andrade Oliveira Melo Proença</t>
  </si>
  <si>
    <t>Taina Aparecida De Oliveira Rosa 07018374626</t>
  </si>
  <si>
    <t>Leticia do Carmo Nunes</t>
  </si>
  <si>
    <t>Lucas Henrique do Carmo</t>
  </si>
  <si>
    <t>MarceloMusik Ltda</t>
  </si>
  <si>
    <t>Lívia Mayara Prado</t>
  </si>
  <si>
    <t>Luz Comunicação Ltda.</t>
  </si>
  <si>
    <t>Lourdes Isabel Miranda</t>
  </si>
  <si>
    <t>Júlio Cesar de Mendonça Chaves 05996601630</t>
  </si>
  <si>
    <t>Vitrine Filmes Ltda</t>
  </si>
  <si>
    <t>Daniel Ribeiro Duarte</t>
  </si>
  <si>
    <t>Kênia Cardoso Vilaça de Freitas</t>
  </si>
  <si>
    <t>Secretaria da Receita Federal do Brasil</t>
  </si>
  <si>
    <t>Mandar Ltda</t>
  </si>
  <si>
    <t>LC do Brasil Transportes Ltda</t>
  </si>
  <si>
    <t>Atm Centro Cultural De Danca Ltda</t>
  </si>
  <si>
    <t>Everson Galvao Botelho</t>
  </si>
  <si>
    <t>SECRETARIA DA RECEITA FEDERAL DO BRASIL</t>
  </si>
  <si>
    <t>Signumweb Comunicação Inclusiva Ltda.</t>
  </si>
  <si>
    <t>Cenário Oscar 2019 Serviços de Montagem Ltda</t>
  </si>
  <si>
    <t>Ana Elisa Neves Correa</t>
  </si>
  <si>
    <t>Ednara Botrel 57602573668</t>
  </si>
  <si>
    <t>Otzi Filmes Ltda</t>
  </si>
  <si>
    <t>Pamela Vieira Bernardo 08248464601</t>
  </si>
  <si>
    <t xml:space="preserve">Juliana Abreu de Melo </t>
  </si>
  <si>
    <t>Alex Tulio Andrade Carvalho</t>
  </si>
  <si>
    <t>NA</t>
  </si>
  <si>
    <t>Eriko dos Santos Locação e Transportes Ltda</t>
  </si>
  <si>
    <t>Denilson Lopes Silva</t>
  </si>
  <si>
    <t>Claudia Maria de Souza</t>
  </si>
  <si>
    <t>17.194.994/0001-27</t>
  </si>
  <si>
    <t>53.109.660/0001-71</t>
  </si>
  <si>
    <t>51.524.306/0001-88</t>
  </si>
  <si>
    <t>45.582.689/0001-48</t>
  </si>
  <si>
    <t>50.783.021/0001-07</t>
  </si>
  <si>
    <t>02.196.712/0001-53</t>
  </si>
  <si>
    <t>23.444.923/0001-38</t>
  </si>
  <si>
    <t>004.591.472-93</t>
  </si>
  <si>
    <t>47.948.003/0001-15</t>
  </si>
  <si>
    <t>45.639.967/0001-56</t>
  </si>
  <si>
    <t>050.614.506-98</t>
  </si>
  <si>
    <t>105.585.976-45</t>
  </si>
  <si>
    <t>04.509.250/0001-02</t>
  </si>
  <si>
    <t>23.500.129/0001-64</t>
  </si>
  <si>
    <t>45.254.130/0001-99</t>
  </si>
  <si>
    <t>36.595.503/0001-02</t>
  </si>
  <si>
    <t>50.312.295/0001-00</t>
  </si>
  <si>
    <t>17.646.970/0001-61</t>
  </si>
  <si>
    <t>00.822.938/0001-97</t>
  </si>
  <si>
    <t>53.218.917/0001-23</t>
  </si>
  <si>
    <t>47.315.240/0001-49</t>
  </si>
  <si>
    <t>15.406.084/0001-35</t>
  </si>
  <si>
    <t>00.830.498/0001-10</t>
  </si>
  <si>
    <t>47.555.906/0001-36</t>
  </si>
  <si>
    <t>24.201.729/0001-94</t>
  </si>
  <si>
    <t>44.976.479/0001-71</t>
  </si>
  <si>
    <t xml:space="preserve">46.044.141/0001-07
</t>
  </si>
  <si>
    <t>33.177.464/0001-27</t>
  </si>
  <si>
    <t>24.400.899/0001-06</t>
  </si>
  <si>
    <t>53.211.820/0001-99</t>
  </si>
  <si>
    <t>41.674.867/0001-00</t>
  </si>
  <si>
    <t>49.292.047/0001-65</t>
  </si>
  <si>
    <t>142.713.376-09</t>
  </si>
  <si>
    <t>068.585.606-29</t>
  </si>
  <si>
    <t>016.024.696-28</t>
  </si>
  <si>
    <t>052.887.536-10</t>
  </si>
  <si>
    <t>095.607.806-03</t>
  </si>
  <si>
    <t>113.741.596-70</t>
  </si>
  <si>
    <t>32.857.995/0001-06</t>
  </si>
  <si>
    <t>111.095.206-62</t>
  </si>
  <si>
    <t>22.204.920/0001-64</t>
  </si>
  <si>
    <t>033.429.375-80</t>
  </si>
  <si>
    <t>020.866.146-83</t>
  </si>
  <si>
    <t>069.947.786-73</t>
  </si>
  <si>
    <t>090.151.766-63</t>
  </si>
  <si>
    <t>20.273.014/0001-96</t>
  </si>
  <si>
    <t>13.606.139/0001-25</t>
  </si>
  <si>
    <t>41.928.617/0001-59</t>
  </si>
  <si>
    <t>02.028.930/0001-89</t>
  </si>
  <si>
    <t>075.783.736-09</t>
  </si>
  <si>
    <t>102.143.966-57</t>
  </si>
  <si>
    <t>139.148.376-67</t>
  </si>
  <si>
    <t>46.331.445/0001-55</t>
  </si>
  <si>
    <t>53.060.370/0001-80</t>
  </si>
  <si>
    <t>29.644.631/0001-25</t>
  </si>
  <si>
    <t>107.682.076-06</t>
  </si>
  <si>
    <t>27.506.102/0001-30</t>
  </si>
  <si>
    <t>788.556.596-34</t>
  </si>
  <si>
    <t>990.636.116-68</t>
  </si>
  <si>
    <t>103.735.366-82</t>
  </si>
  <si>
    <t>44.536.923/0001-38</t>
  </si>
  <si>
    <t>098.344.996-05</t>
  </si>
  <si>
    <t>131.698.166-59</t>
  </si>
  <si>
    <t>30.729.582/0001-02</t>
  </si>
  <si>
    <t>393.795.618-22</t>
  </si>
  <si>
    <t>18.165.912/0001-89</t>
  </si>
  <si>
    <t>071.836.066-43</t>
  </si>
  <si>
    <t>26.544.639/0001-21</t>
  </si>
  <si>
    <t>11.620.976/0001-83</t>
  </si>
  <si>
    <t>013.499.196-67</t>
  </si>
  <si>
    <t>097.746.807-07</t>
  </si>
  <si>
    <t>39.373.770/0001-15</t>
  </si>
  <si>
    <t>74.522.061/0001-55</t>
  </si>
  <si>
    <t>263.122.298-90</t>
  </si>
  <si>
    <t>27.785.481/0001-44</t>
  </si>
  <si>
    <t>35.810.363/0001-77</t>
  </si>
  <si>
    <t>102.231.756-33</t>
  </si>
  <si>
    <t>20.544.626/0001-76</t>
  </si>
  <si>
    <t>40.520.226/0001-38</t>
  </si>
  <si>
    <t>34.680.621/0001-85</t>
  </si>
  <si>
    <t>081.191.976-58</t>
  </si>
  <si>
    <t>08.377.308/0001-62</t>
  </si>
  <si>
    <t>37.802.478/0001-45</t>
  </si>
  <si>
    <t>297.802.251-53</t>
  </si>
  <si>
    <t>316.612.808-54</t>
  </si>
  <si>
    <t>699.882.776-87</t>
  </si>
  <si>
    <t>Memorando</t>
  </si>
  <si>
    <t>DANFE</t>
  </si>
  <si>
    <t>942085</t>
  </si>
  <si>
    <t>NFS-e</t>
  </si>
  <si>
    <t>15</t>
  </si>
  <si>
    <t>2910</t>
  </si>
  <si>
    <t>0224006346286</t>
  </si>
  <si>
    <t>202322429</t>
  </si>
  <si>
    <t>0224006346790</t>
  </si>
  <si>
    <t>0224006347762</t>
  </si>
  <si>
    <t>0224006348653</t>
  </si>
  <si>
    <t>2909</t>
  </si>
  <si>
    <t>0224006352090</t>
  </si>
  <si>
    <t>2908</t>
  </si>
  <si>
    <t>0224006327737</t>
  </si>
  <si>
    <t>2904</t>
  </si>
  <si>
    <t>0224006355781</t>
  </si>
  <si>
    <t>2907</t>
  </si>
  <si>
    <t>0224006356672</t>
  </si>
  <si>
    <t>2905</t>
  </si>
  <si>
    <t>0224006357130</t>
  </si>
  <si>
    <t>2</t>
  </si>
  <si>
    <t>0224006358535</t>
  </si>
  <si>
    <t>6</t>
  </si>
  <si>
    <t>0224006359930</t>
  </si>
  <si>
    <t>9</t>
  </si>
  <si>
    <t>0224007812302</t>
  </si>
  <si>
    <t>0224006361323</t>
  </si>
  <si>
    <t>0224005799457</t>
  </si>
  <si>
    <t>0224006362133</t>
  </si>
  <si>
    <t>0224005802261</t>
  </si>
  <si>
    <t>0224006364187</t>
  </si>
  <si>
    <t>0224005802342</t>
  </si>
  <si>
    <t>0224005823692</t>
  </si>
  <si>
    <t>0224005802423</t>
  </si>
  <si>
    <t>0224006366040</t>
  </si>
  <si>
    <t>0224005802857</t>
  </si>
  <si>
    <t>0224006367100</t>
  </si>
  <si>
    <t>0224005802938</t>
  </si>
  <si>
    <t>0224006368093</t>
  </si>
  <si>
    <t>0224005803403</t>
  </si>
  <si>
    <t>0224006369308</t>
  </si>
  <si>
    <t>0224005803586</t>
  </si>
  <si>
    <t>0224006371558</t>
  </si>
  <si>
    <t>0224005803829</t>
  </si>
  <si>
    <t>0224005809940</t>
  </si>
  <si>
    <t>0224005804124</t>
  </si>
  <si>
    <t>0224005821487</t>
  </si>
  <si>
    <t>0224005804396</t>
  </si>
  <si>
    <t>0224005804981</t>
  </si>
  <si>
    <t>0224006375898</t>
  </si>
  <si>
    <t>0224005805368</t>
  </si>
  <si>
    <t>2023100</t>
  </si>
  <si>
    <t>0224005805600</t>
  </si>
  <si>
    <t>0224006378218</t>
  </si>
  <si>
    <t>0224005805872</t>
  </si>
  <si>
    <t>0224006380115</t>
  </si>
  <si>
    <t>0224005806097</t>
  </si>
  <si>
    <t>0224006381006</t>
  </si>
  <si>
    <t>0224005806259</t>
  </si>
  <si>
    <t>0224006381944</t>
  </si>
  <si>
    <t>0224005806500</t>
  </si>
  <si>
    <t>0224006382592</t>
  </si>
  <si>
    <t>0224005806763</t>
  </si>
  <si>
    <t>0224006382835</t>
  </si>
  <si>
    <t>0224005806925</t>
  </si>
  <si>
    <t>0224006383300</t>
  </si>
  <si>
    <t>0224005812062</t>
  </si>
  <si>
    <t>0224006384293</t>
  </si>
  <si>
    <t>0224005808200</t>
  </si>
  <si>
    <t>0224006385850</t>
  </si>
  <si>
    <t>0224005808383</t>
  </si>
  <si>
    <t>0224006386237</t>
  </si>
  <si>
    <t>0224005808545</t>
  </si>
  <si>
    <t>0224006387985</t>
  </si>
  <si>
    <t>0224005808707</t>
  </si>
  <si>
    <t>0224006388280</t>
  </si>
  <si>
    <t>0224005809355</t>
  </si>
  <si>
    <t>0224006400329</t>
  </si>
  <si>
    <t>0224005809789</t>
  </si>
  <si>
    <t>0224006400752</t>
  </si>
  <si>
    <t>0224006401562</t>
  </si>
  <si>
    <t>0224006372368</t>
  </si>
  <si>
    <t>0224006403263</t>
  </si>
  <si>
    <t>0224005811333</t>
  </si>
  <si>
    <t>0224006405126</t>
  </si>
  <si>
    <t>0224005811686</t>
  </si>
  <si>
    <t>0224005820677</t>
  </si>
  <si>
    <t>0224005811767</t>
  </si>
  <si>
    <t>0224006409032</t>
  </si>
  <si>
    <t>0224005807654</t>
  </si>
  <si>
    <t>0224006410987</t>
  </si>
  <si>
    <t>0224005812224</t>
  </si>
  <si>
    <t>0224006411797</t>
  </si>
  <si>
    <t>0224005812496</t>
  </si>
  <si>
    <t>0224006413145</t>
  </si>
  <si>
    <t>0224005812810</t>
  </si>
  <si>
    <t>0224006414389</t>
  </si>
  <si>
    <t>0224005813034</t>
  </si>
  <si>
    <t>0224006414893</t>
  </si>
  <si>
    <t>0224005813204</t>
  </si>
  <si>
    <t>0224006415784</t>
  </si>
  <si>
    <t>0224005813620</t>
  </si>
  <si>
    <t>0224006417990</t>
  </si>
  <si>
    <t>0224005813891</t>
  </si>
  <si>
    <t>0224006423450</t>
  </si>
  <si>
    <t>0224005814197</t>
  </si>
  <si>
    <t>0224006423884</t>
  </si>
  <si>
    <t>0224005814600</t>
  </si>
  <si>
    <t>0224006435203</t>
  </si>
  <si>
    <t>0224005814863</t>
  </si>
  <si>
    <t>0224006435629</t>
  </si>
  <si>
    <t>0224005815169</t>
  </si>
  <si>
    <t>0224006436358</t>
  </si>
  <si>
    <t>0224005815240</t>
  </si>
  <si>
    <t>0224006437087</t>
  </si>
  <si>
    <t>0224005815401</t>
  </si>
  <si>
    <t>0224006437672</t>
  </si>
  <si>
    <t>0224005815673</t>
  </si>
  <si>
    <t>0224006438059</t>
  </si>
  <si>
    <t>0224005816130</t>
  </si>
  <si>
    <t>0224006438482</t>
  </si>
  <si>
    <t>0224005816211</t>
  </si>
  <si>
    <t>0224006438725</t>
  </si>
  <si>
    <t>0224005816483</t>
  </si>
  <si>
    <t>0224006439373</t>
  </si>
  <si>
    <t>0224005816726</t>
  </si>
  <si>
    <t>0224006439969</t>
  </si>
  <si>
    <t>0224005816998</t>
  </si>
  <si>
    <t>0224006440622</t>
  </si>
  <si>
    <t>0224005817617</t>
  </si>
  <si>
    <t>0224006441190</t>
  </si>
  <si>
    <t>0224005817889</t>
  </si>
  <si>
    <t>0224006441866</t>
  </si>
  <si>
    <t>0224005818001</t>
  </si>
  <si>
    <t>0224006442323</t>
  </si>
  <si>
    <t>0224005818346</t>
  </si>
  <si>
    <t>0224006446078</t>
  </si>
  <si>
    <t>0224006446744</t>
  </si>
  <si>
    <t>0224005819318</t>
  </si>
  <si>
    <t>0224006447392</t>
  </si>
  <si>
    <t>0224005819580</t>
  </si>
  <si>
    <t>0224006448100</t>
  </si>
  <si>
    <t>0224005819741</t>
  </si>
  <si>
    <t>0224006449255</t>
  </si>
  <si>
    <t>0224005820081</t>
  </si>
  <si>
    <t>0224006450776</t>
  </si>
  <si>
    <t>0224005820405</t>
  </si>
  <si>
    <t>0224006451667</t>
  </si>
  <si>
    <t>0224005820758</t>
  </si>
  <si>
    <t>0224006452396</t>
  </si>
  <si>
    <t>0224006405630</t>
  </si>
  <si>
    <t>0224006454682</t>
  </si>
  <si>
    <t>0224005820910</t>
  </si>
  <si>
    <t>0224006464807</t>
  </si>
  <si>
    <t>0224006373410</t>
  </si>
  <si>
    <t>0224006465455</t>
  </si>
  <si>
    <t>0224005821649</t>
  </si>
  <si>
    <t>0224006465889</t>
  </si>
  <si>
    <t>0224005822106</t>
  </si>
  <si>
    <t>0224006466346</t>
  </si>
  <si>
    <t>0224005822378</t>
  </si>
  <si>
    <t>0224006467407</t>
  </si>
  <si>
    <t>0224006365663</t>
  </si>
  <si>
    <t>0224006468047</t>
  </si>
  <si>
    <t>0224006480926</t>
  </si>
  <si>
    <t>0224006468390</t>
  </si>
  <si>
    <t>0224006868819</t>
  </si>
  <si>
    <t>0224006476309</t>
  </si>
  <si>
    <t>0224005825040</t>
  </si>
  <si>
    <t>0224006469876</t>
  </si>
  <si>
    <t>0224005825474</t>
  </si>
  <si>
    <t>0224006475337</t>
  </si>
  <si>
    <t>0224006481655</t>
  </si>
  <si>
    <t>0224006469280</t>
  </si>
  <si>
    <t>0224006328202</t>
  </si>
  <si>
    <t>0224006477119</t>
  </si>
  <si>
    <t>0224006353495</t>
  </si>
  <si>
    <t>0224006477704</t>
  </si>
  <si>
    <t>0224006329861</t>
  </si>
  <si>
    <t>0224006479758</t>
  </si>
  <si>
    <t>0224006331173</t>
  </si>
  <si>
    <t>0224006480683</t>
  </si>
  <si>
    <t>0224006332307</t>
  </si>
  <si>
    <t>0224005823854</t>
  </si>
  <si>
    <t>0224006333540</t>
  </si>
  <si>
    <t>0224006327141</t>
  </si>
  <si>
    <t>0224006334008</t>
  </si>
  <si>
    <t>0224006482627</t>
  </si>
  <si>
    <t>0224006337295</t>
  </si>
  <si>
    <t>0224006482970</t>
  </si>
  <si>
    <t>0224006337619</t>
  </si>
  <si>
    <t>0224006483607</t>
  </si>
  <si>
    <t>0224006338690</t>
  </si>
  <si>
    <t>0224006484166</t>
  </si>
  <si>
    <t>0224006340911</t>
  </si>
  <si>
    <t>0224006514090</t>
  </si>
  <si>
    <t>0224006341721</t>
  </si>
  <si>
    <t>0224005824745</t>
  </si>
  <si>
    <t>0224006343503</t>
  </si>
  <si>
    <t>202369</t>
  </si>
  <si>
    <t>20241</t>
  </si>
  <si>
    <t>41993070</t>
  </si>
  <si>
    <t xml:space="preserve">41993172 </t>
  </si>
  <si>
    <t>41999997</t>
  </si>
  <si>
    <t>41995101</t>
  </si>
  <si>
    <t>41995492</t>
  </si>
  <si>
    <t xml:space="preserve">41999817 </t>
  </si>
  <si>
    <t>41995323</t>
  </si>
  <si>
    <t xml:space="preserve">41999891 </t>
  </si>
  <si>
    <t>2913</t>
  </si>
  <si>
    <t>18</t>
  </si>
  <si>
    <t>2929</t>
  </si>
  <si>
    <t>2921</t>
  </si>
  <si>
    <t>202316093</t>
  </si>
  <si>
    <t>7</t>
  </si>
  <si>
    <t>8</t>
  </si>
  <si>
    <t>7593</t>
  </si>
  <si>
    <t>NF Manual</t>
  </si>
  <si>
    <t>20896</t>
  </si>
  <si>
    <t>3</t>
  </si>
  <si>
    <t>202316096</t>
  </si>
  <si>
    <t>202316097</t>
  </si>
  <si>
    <t>4</t>
  </si>
  <si>
    <t>7132</t>
  </si>
  <si>
    <t>6965</t>
  </si>
  <si>
    <t>5</t>
  </si>
  <si>
    <t>19</t>
  </si>
  <si>
    <t>1</t>
  </si>
  <si>
    <t>202316098</t>
  </si>
  <si>
    <t>2914</t>
  </si>
  <si>
    <t>2912</t>
  </si>
  <si>
    <t>2917</t>
  </si>
  <si>
    <t>20237</t>
  </si>
  <si>
    <t>20248</t>
  </si>
  <si>
    <t>201</t>
  </si>
  <si>
    <t>2927</t>
  </si>
  <si>
    <t>2916</t>
  </si>
  <si>
    <t>2930</t>
  </si>
  <si>
    <t>200</t>
  </si>
  <si>
    <t>279</t>
  </si>
  <si>
    <t>204</t>
  </si>
  <si>
    <t>20</t>
  </si>
  <si>
    <t>2911</t>
  </si>
  <si>
    <t>Recibo</t>
  </si>
  <si>
    <t>25900</t>
  </si>
  <si>
    <t>20249</t>
  </si>
  <si>
    <t>202334</t>
  </si>
  <si>
    <t>2920</t>
  </si>
  <si>
    <t>2887</t>
  </si>
  <si>
    <t>350</t>
  </si>
  <si>
    <t>2931</t>
  </si>
  <si>
    <t>2932</t>
  </si>
  <si>
    <t>199</t>
  </si>
  <si>
    <t>349</t>
  </si>
  <si>
    <t>203</t>
  </si>
  <si>
    <t>202</t>
  </si>
  <si>
    <t>13</t>
  </si>
  <si>
    <t>25</t>
  </si>
  <si>
    <t>2936</t>
  </si>
  <si>
    <t>2934</t>
  </si>
  <si>
    <t>2023132</t>
  </si>
  <si>
    <t>2918</t>
  </si>
  <si>
    <t>20233260</t>
  </si>
  <si>
    <t>2935</t>
  </si>
  <si>
    <t>2915</t>
  </si>
  <si>
    <t>11</t>
  </si>
  <si>
    <t>2944</t>
  </si>
  <si>
    <t>2943</t>
  </si>
  <si>
    <t>20242</t>
  </si>
  <si>
    <t>2946</t>
  </si>
  <si>
    <t>2945</t>
  </si>
  <si>
    <t>2947</t>
  </si>
  <si>
    <t>202311546</t>
  </si>
  <si>
    <t>2933</t>
  </si>
  <si>
    <t>2949</t>
  </si>
  <si>
    <t>20247</t>
  </si>
  <si>
    <t>2942</t>
  </si>
  <si>
    <t>07.16.24015.0979247-7</t>
  </si>
  <si>
    <t>07.16.24015.0979247-8</t>
  </si>
  <si>
    <t>07.16.24015.0988346-4</t>
  </si>
  <si>
    <t>07.16.24015.0968995-1</t>
  </si>
  <si>
    <t>07.16.24015.0965628-0</t>
  </si>
  <si>
    <t>2967</t>
  </si>
  <si>
    <t>07.16.24015.0967902-6</t>
  </si>
  <si>
    <t>07.01.24009.4690544-4</t>
  </si>
  <si>
    <t>07.01.24009.4644363-7</t>
  </si>
  <si>
    <t>07.01.24009.4635811-7</t>
  </si>
  <si>
    <t>07.01.24009.4608133-6</t>
  </si>
  <si>
    <t>07.01.24009.4485768-0</t>
  </si>
  <si>
    <t>07.01.24009.4899300-6</t>
  </si>
  <si>
    <t>07.01.24009.5019065-9</t>
  </si>
  <si>
    <t>07.01.24009.4918925-1</t>
  </si>
  <si>
    <t>07.01.24009.5073663-5</t>
  </si>
  <si>
    <t>07.01.24009.5026135-1</t>
  </si>
  <si>
    <t>07.01.24009.5062858-1</t>
  </si>
  <si>
    <t>90</t>
  </si>
  <si>
    <t>22739</t>
  </si>
  <si>
    <t>22738</t>
  </si>
  <si>
    <t>20246</t>
  </si>
  <si>
    <t>2875</t>
  </si>
  <si>
    <t>202415</t>
  </si>
  <si>
    <t>20239692</t>
  </si>
  <si>
    <t>205</t>
  </si>
  <si>
    <t xml:space="preserve">42289587 </t>
  </si>
  <si>
    <t>202418</t>
  </si>
  <si>
    <t>206</t>
  </si>
  <si>
    <t>146</t>
  </si>
  <si>
    <t>20243</t>
  </si>
  <si>
    <t>20244</t>
  </si>
  <si>
    <t>202419</t>
  </si>
  <si>
    <t>32</t>
  </si>
  <si>
    <t>2880</t>
  </si>
  <si>
    <t>202422</t>
  </si>
  <si>
    <t>42338479</t>
  </si>
  <si>
    <t>DACTE</t>
  </si>
  <si>
    <t>357</t>
  </si>
  <si>
    <t>2971</t>
  </si>
  <si>
    <t>2854</t>
  </si>
  <si>
    <t>202460</t>
  </si>
  <si>
    <t>2919</t>
  </si>
  <si>
    <t>0224031419160</t>
  </si>
  <si>
    <t>0224031438202</t>
  </si>
  <si>
    <t>0224031416144</t>
  </si>
  <si>
    <t>0224031424678</t>
  </si>
  <si>
    <t>0224031411347</t>
  </si>
  <si>
    <t>0224031438113</t>
  </si>
  <si>
    <t>0224031442650</t>
  </si>
  <si>
    <t>0224031248845</t>
  </si>
  <si>
    <t>0224031412076</t>
  </si>
  <si>
    <t>0224031412661</t>
  </si>
  <si>
    <t>0224031410294</t>
  </si>
  <si>
    <t>0224031416659</t>
  </si>
  <si>
    <t>0224031417973</t>
  </si>
  <si>
    <t>0224031417116</t>
  </si>
  <si>
    <t>0224031438547</t>
  </si>
  <si>
    <t>0224031431968</t>
  </si>
  <si>
    <t>0224031442900</t>
  </si>
  <si>
    <t>0224031432263</t>
  </si>
  <si>
    <t>0224031412823</t>
  </si>
  <si>
    <t>0224031424082</t>
  </si>
  <si>
    <t>0224031436170</t>
  </si>
  <si>
    <t>0224031413471</t>
  </si>
  <si>
    <t>0224031420680</t>
  </si>
  <si>
    <t>0224031436927</t>
  </si>
  <si>
    <t>0224031416063</t>
  </si>
  <si>
    <t>0224031419402</t>
  </si>
  <si>
    <t>0224031421229</t>
  </si>
  <si>
    <t>0224031421733</t>
  </si>
  <si>
    <t>0224031437575</t>
  </si>
  <si>
    <t>0224031434550</t>
  </si>
  <si>
    <t>0224031413986</t>
  </si>
  <si>
    <t>0224031443540</t>
  </si>
  <si>
    <t>0224031409954</t>
  </si>
  <si>
    <t>0224031414281</t>
  </si>
  <si>
    <t>0224031437141</t>
  </si>
  <si>
    <t>0224031418350</t>
  </si>
  <si>
    <t>0224031267394</t>
  </si>
  <si>
    <t>0224031438466</t>
  </si>
  <si>
    <t>0224031443036</t>
  </si>
  <si>
    <t>0224031432859</t>
  </si>
  <si>
    <t>0224031443974</t>
  </si>
  <si>
    <t>0224031437818</t>
  </si>
  <si>
    <t>0224031431704</t>
  </si>
  <si>
    <t>0224031443389</t>
  </si>
  <si>
    <t>0224031420095</t>
  </si>
  <si>
    <t>0224031438032</t>
  </si>
  <si>
    <t>0224031410456</t>
  </si>
  <si>
    <t>0224031435955</t>
  </si>
  <si>
    <t>0224031420257</t>
  </si>
  <si>
    <t>0224031431534</t>
  </si>
  <si>
    <t>0224031422110</t>
  </si>
  <si>
    <t>0224031411851</t>
  </si>
  <si>
    <t>0224031418864</t>
  </si>
  <si>
    <t>0224031422381</t>
  </si>
  <si>
    <t>0224031407749</t>
  </si>
  <si>
    <t>0224031423000</t>
  </si>
  <si>
    <t>0224031444008</t>
  </si>
  <si>
    <t>0224031422624</t>
  </si>
  <si>
    <t>0224031445241</t>
  </si>
  <si>
    <t>07.16.24050.5091441-0</t>
  </si>
  <si>
    <t>07.16.24046.6463453-1</t>
  </si>
  <si>
    <t>07.16.24047.8400308-3</t>
  </si>
  <si>
    <t>07.16.24047.8401554-5</t>
  </si>
  <si>
    <t>0224031403832</t>
  </si>
  <si>
    <t>DOC/TED Eletrônico</t>
  </si>
  <si>
    <t>Repasse</t>
  </si>
  <si>
    <t>2290</t>
  </si>
  <si>
    <t>192</t>
  </si>
  <si>
    <t>1124</t>
  </si>
  <si>
    <t>2959</t>
  </si>
  <si>
    <t>1252</t>
  </si>
  <si>
    <t>1672 (I)</t>
  </si>
  <si>
    <t>1671</t>
  </si>
  <si>
    <t>1674</t>
  </si>
  <si>
    <t>1399</t>
  </si>
  <si>
    <t>1676</t>
  </si>
  <si>
    <t>1400</t>
  </si>
  <si>
    <t>3124</t>
  </si>
  <si>
    <t>1680</t>
  </si>
  <si>
    <t>1677</t>
  </si>
  <si>
    <t>1407</t>
  </si>
  <si>
    <t>2830</t>
  </si>
  <si>
    <t>2301</t>
  </si>
  <si>
    <t>2168</t>
  </si>
  <si>
    <t>2169</t>
  </si>
  <si>
    <t>1259</t>
  </si>
  <si>
    <t>2171</t>
  </si>
  <si>
    <t>2172</t>
  </si>
  <si>
    <t>1258</t>
  </si>
  <si>
    <t>1813</t>
  </si>
  <si>
    <t>2178</t>
  </si>
  <si>
    <t>848</t>
  </si>
  <si>
    <t>2199</t>
  </si>
  <si>
    <t>1688</t>
  </si>
  <si>
    <t>2646</t>
  </si>
  <si>
    <t>1255</t>
  </si>
  <si>
    <t>2545</t>
  </si>
  <si>
    <t>2547</t>
  </si>
  <si>
    <t>2548</t>
  </si>
  <si>
    <t>2549</t>
  </si>
  <si>
    <t>2873</t>
  </si>
  <si>
    <t>2937</t>
  </si>
  <si>
    <t>3207</t>
  </si>
  <si>
    <t>2884</t>
  </si>
  <si>
    <t>1471</t>
  </si>
  <si>
    <t>1605</t>
  </si>
  <si>
    <t>2039</t>
  </si>
  <si>
    <t>2206</t>
  </si>
  <si>
    <t>3168</t>
  </si>
  <si>
    <t>2349</t>
  </si>
  <si>
    <t>2954</t>
  </si>
  <si>
    <t>3117</t>
  </si>
  <si>
    <t>3118</t>
  </si>
  <si>
    <t>2826</t>
  </si>
  <si>
    <t>3259</t>
  </si>
  <si>
    <t>3083</t>
  </si>
  <si>
    <t>3197</t>
  </si>
  <si>
    <t>2846</t>
  </si>
  <si>
    <t>3067</t>
  </si>
  <si>
    <t>2354</t>
  </si>
  <si>
    <t>3210</t>
  </si>
  <si>
    <t>2355</t>
  </si>
  <si>
    <t>2482</t>
  </si>
  <si>
    <t>2860</t>
  </si>
  <si>
    <t>2623</t>
  </si>
  <si>
    <t>2201</t>
  </si>
  <si>
    <t>3020</t>
  </si>
  <si>
    <t>1967</t>
  </si>
  <si>
    <t>3223</t>
  </si>
  <si>
    <t>2197</t>
  </si>
  <si>
    <t>3010</t>
  </si>
  <si>
    <t>2413</t>
  </si>
  <si>
    <t>3256</t>
  </si>
  <si>
    <t>3169</t>
  </si>
  <si>
    <t>3220</t>
  </si>
  <si>
    <t>1099</t>
  </si>
  <si>
    <t>2204</t>
  </si>
  <si>
    <t>581(III)</t>
  </si>
  <si>
    <t>3212</t>
  </si>
  <si>
    <t>3079</t>
  </si>
  <si>
    <t>3216</t>
  </si>
  <si>
    <t>2351</t>
  </si>
  <si>
    <t>181</t>
  </si>
  <si>
    <t>3241</t>
  </si>
  <si>
    <t>3084</t>
  </si>
  <si>
    <t>2356</t>
  </si>
  <si>
    <t>3211</t>
  </si>
  <si>
    <t>3171</t>
  </si>
  <si>
    <t>1862</t>
  </si>
  <si>
    <t>2841</t>
  </si>
  <si>
    <t>2436</t>
  </si>
  <si>
    <t>2013</t>
  </si>
  <si>
    <t>3082</t>
  </si>
  <si>
    <t>2414</t>
  </si>
  <si>
    <t>3080</t>
  </si>
  <si>
    <t>3081</t>
  </si>
  <si>
    <t>3043</t>
  </si>
  <si>
    <t>3147</t>
  </si>
  <si>
    <t>3048</t>
  </si>
  <si>
    <t>119(I)</t>
  </si>
  <si>
    <t>2347</t>
  </si>
  <si>
    <t>3274</t>
  </si>
  <si>
    <t>2348</t>
  </si>
  <si>
    <t>2049</t>
  </si>
  <si>
    <t>3222</t>
  </si>
  <si>
    <t>3209</t>
  </si>
  <si>
    <t>2144</t>
  </si>
  <si>
    <t>2544</t>
  </si>
  <si>
    <t>1626</t>
  </si>
  <si>
    <t>2437</t>
  </si>
  <si>
    <t>2350</t>
  </si>
  <si>
    <t>3272</t>
  </si>
  <si>
    <t>3205</t>
  </si>
  <si>
    <t>2543</t>
  </si>
  <si>
    <t>2882</t>
  </si>
  <si>
    <t>2957</t>
  </si>
  <si>
    <t>2622</t>
  </si>
  <si>
    <t>2693</t>
  </si>
  <si>
    <t>3279</t>
  </si>
  <si>
    <t>3179</t>
  </si>
  <si>
    <t>2981</t>
  </si>
  <si>
    <t>2462</t>
  </si>
  <si>
    <t>1869</t>
  </si>
  <si>
    <t>1923</t>
  </si>
  <si>
    <t>3214</t>
  </si>
  <si>
    <t>2326</t>
  </si>
  <si>
    <t>3153</t>
  </si>
  <si>
    <t>1871</t>
  </si>
  <si>
    <t>1009</t>
  </si>
  <si>
    <t>2706</t>
  </si>
  <si>
    <t>1715</t>
  </si>
  <si>
    <t>1723</t>
  </si>
  <si>
    <t>1587</t>
  </si>
  <si>
    <t>3206</t>
  </si>
  <si>
    <t>2393</t>
  </si>
  <si>
    <t>2321</t>
  </si>
  <si>
    <t>1719</t>
  </si>
  <si>
    <t>793</t>
  </si>
  <si>
    <t>3055</t>
  </si>
  <si>
    <t>1549</t>
  </si>
  <si>
    <t>1924</t>
  </si>
  <si>
    <t>2448</t>
  </si>
  <si>
    <t>2628</t>
  </si>
  <si>
    <t>1876</t>
  </si>
  <si>
    <t>2390</t>
  </si>
  <si>
    <t>2441</t>
  </si>
  <si>
    <t xml:space="preserve">Rendimentos de Aplicações Financerias do mês 01/2024 da conta  17276-6 - Plano anual da Fundação Clóvis Salgado - 2023 </t>
  </si>
  <si>
    <t xml:space="preserve">Rendimentos de Aplicações Financerias do mês 02/2024 da conta  17276-6 - Plano anual da Fundação Clóvis Salgado - 2023 </t>
  </si>
  <si>
    <t>Dário 17234-0 - Programação de Artes Visuais e Audiovisual da Fundação Clóvis Salgado</t>
  </si>
  <si>
    <t>Serviço de Design Artísitco para criação da identidade visual do 3° Prêmio Décio Noviello de Artes Visuais e Fotografia. Além da criação da identidade, o escopo dos serviços inclui: desdobramento da identidade visual em peças gráficas para divulgação das exposição em midias sociais; diagramação do catálogo do 3° Prêmio Décio Noviello; Peças de sinalização da exposição; textos, legendas e vitrines das galerias. A entrega da Identidade deve ser feita até o dia 02/03.</t>
  </si>
  <si>
    <t>Contratação de medida de acessibilidade, intérprete de libras para o debate após a sessão "CineClube Acessível" do dia 7 de novembro de 2023, horário da sessão às 19h, horário do debate previsto para inicio 21h com duração de 60 minutos.</t>
  </si>
  <si>
    <t>Contratação de medida de acessibilidade, intérprete de libras para o debate após a sessão "CineClube Acessível" do dia 18 de outubro de 2023.</t>
  </si>
  <si>
    <t>Contratação de produtor para apoio à Gerência de Artes Visuais do Palácio das Artes, nas demandas relacionadas à pré-produção, produção e pós-produção das exposições de Artes Visuais e outras atividades relacionadas à administração da Gerência. Integrando parte da equipe recorrente. Período de três meses corridos, com vigência a partir da data 10/08/2023 a 10/11/2023.</t>
  </si>
  <si>
    <t>Aquisição de lâmpada de DCP específica para projetor DCP Barco, modelo de referência DXL-40BAF/L/USHIO, tipo XENON, para manutenção do projetor utilizado no Cinema Humberto Mauro.</t>
  </si>
  <si>
    <t>Serviço de montagem especializada em obra de arte para montagem das obras do acervo da Fundação Clóvis Salgado, que compõe a curadoria da exposição Sou aquilo que se vê". 20 diárias utilizadas para a abertura da exposição.</t>
  </si>
  <si>
    <t>Tarifa DOC/TED Eletrônico</t>
  </si>
  <si>
    <t>ISSQN ref. RPA 2819 - BARBARA GRILLO MARTINS</t>
  </si>
  <si>
    <t>ISSQN ref NF: 202348 - CAROLINA MAGALHAES BRAGA</t>
  </si>
  <si>
    <t>ISSQN ref NF 2023354 - DINALVA ANDRADE MARTINS</t>
  </si>
  <si>
    <t>ISSQN ref RPA 2873 - SARA DE OLIVEIRA PAOLIELLO</t>
  </si>
  <si>
    <t>ISSQN ref NF: 202370 - SERGIO ARRUDA FELICIO</t>
  </si>
  <si>
    <t>ISSQN ref NF: 2023365 - DINALVA ANDRADE MARTINS</t>
  </si>
  <si>
    <t>ISSQN ref NF: 2023366 - DINALVA ANDRADE MARTINS</t>
  </si>
  <si>
    <t xml:space="preserve">Plotagem da identidade visual, textos e sinalizações da exposição, que acontece a partir da data 19/02/2024 a 03/02/2025, incluindo os banners na CâmeraSete. Necessária instalação e desinstalação, datas a serem informadas direto pela produção da GEAVI com o fornecedor contratado, durante o período vigente do contrato. </t>
  </si>
  <si>
    <t xml:space="preserve">Contratação de profissional de conservação e restauro para higienização do acervo e confecção de laudos técnicos para atestar as condições do acervo que estará na exposição "Sou aquilo que se vê". </t>
  </si>
  <si>
    <t>Transporte e embalagem do acervo da Fundação Clóvis Salgado, para a abertura da exposição "Sou aquilo que se vê" que acontecerá na CâmeraSete. Endereço: Av. Afonso Pena, 1537 - Centro, Belo Horizonte - MG, 30130-004, Palácio das Artes para Av. Afonso Pena, 737 - Centro, Belo Horizonte - MG, 30130-002, CâmeraSete - Casa da Fotografia de Minas Gerais.</t>
  </si>
  <si>
    <t>Criação de versão em acessibilidade para o filme "Monstros" com duração aproximada de 65 minutos, escolhido pela curadoria, com audiodescrição.</t>
  </si>
  <si>
    <t>Reembolso de despesa referente ao IRRF do RPA  2819 - BARBARA GRILLO MARTINS</t>
  </si>
  <si>
    <t>Reembolso de despesa referente ao IRRF do RPA  2873 - SARA DE OLIVEIRA PAOLIELLO</t>
  </si>
  <si>
    <t>Reembolso de despesa referente ao INSS Retido do RPA  2819 - BARBARA GRILLO MARTINS</t>
  </si>
  <si>
    <t>Reembolso de despesa referente ao INSS Patronal do RPA 2819 - BARBARA GRILLO MARTINS</t>
  </si>
  <si>
    <t>Reembolso de despesa referente ao INSS  retido do RPA  2873 -  SARA DE OLIVEIRA PAOLIELLO</t>
  </si>
  <si>
    <t>Reembolso de despesa referente ao INSS Patronal do RPA 2873 -  SARA DE OLIVEIRA PAOLIELLO</t>
  </si>
  <si>
    <t>COFINS sobre rendimentos ref. 12/2023</t>
  </si>
  <si>
    <t>Impressão de 400 livros/catálogos do 3° Prêmio Décio NovielloAproximadamente: 140 páginasCapa: 36x24cm, 4x4 cores, Tinta Escala em Cartão Supremo. 350g.Prep. Arquivo Aberto. Prova Digital Epson. Prova.Miolo: 128 pgs, 17x24cm, 4 cores, Tinta Escala em Off-set. 120g. Prep. Arquivo Fechado(PDF). Prova Digital Epson. Prova.Lombada:14mm, Laminacao Fosca, Nº Lados: 1(Capa), Dobrado(Miolo), Lombada Quadrada PUR(Miolo), Pacote</t>
  </si>
  <si>
    <t>Compra de tinta para manutenção predial da CâmeraSete, duas unidades de 18 litros, marca Coral ou Suvinil na cor “Branco Neve Fosco”.</t>
  </si>
  <si>
    <t xml:space="preserve">produtora editorial para acompanhamento da publicação do catálogo "3° Prêmio Décio Noviello de Artes Visuais e Fotografia", incluindo o acompanhamento junto a gráfica . </t>
  </si>
  <si>
    <t>ISSQN ref. NF20248 Flag Impressão Digital Ltda</t>
  </si>
  <si>
    <t>ISSQN ref. RPA 2898 - BARBARA GRILLO MARTINS</t>
  </si>
  <si>
    <t>ISSQN ref. NF20244 Scriptus Comunicação Ltda</t>
  </si>
  <si>
    <t>Faz necessária contratação de tradução de libras para o debate da sessão do Cineclube Acessível de julho, curtas do BDMG Cultural, para o debate, sessão às 19h30, do dia 26/07, por uma hora, no Cine Humberto Mauro. Período da contratação, debate de 20h ás 21h.</t>
  </si>
  <si>
    <t>Reembolso de despesa referente ao IRRF do RPA  2898 - BARBARA GRILLO MARTINS</t>
  </si>
  <si>
    <t>Reembolso de despesa referente ao INSS Retido do RPA 2898 - BARBARA GRILLO MARTINS</t>
  </si>
  <si>
    <t>Reembolso de despesa referente ao INSS Patronal do RPA 2898 - BARBARA GRILLO MARTINS</t>
  </si>
  <si>
    <t>37.141.823/0001-47</t>
  </si>
  <si>
    <t>46.797.348/0001-52</t>
  </si>
  <si>
    <t>18.330.330/0001-00</t>
  </si>
  <si>
    <t>19.270.206/0001-60</t>
  </si>
  <si>
    <t>33.968.972/0001-23</t>
  </si>
  <si>
    <t>Laura Cardoso Moretzsohn 11848223609</t>
  </si>
  <si>
    <t>Dinâmica Distribuição Ltda</t>
  </si>
  <si>
    <t>Sergio Arruda Felicio</t>
  </si>
  <si>
    <t>12.985.415 Katia de Salvo Oliveira</t>
  </si>
  <si>
    <t>Scriptus Comunicação Ltda.</t>
  </si>
  <si>
    <t>Rona Editora Ltda</t>
  </si>
  <si>
    <t>Daniella Cristina Domingues 30192699890</t>
  </si>
  <si>
    <t>2023365</t>
  </si>
  <si>
    <t>2023366</t>
  </si>
  <si>
    <t>2898</t>
  </si>
  <si>
    <t>271</t>
  </si>
  <si>
    <t>2023/70</t>
  </si>
  <si>
    <t>0224005476798</t>
  </si>
  <si>
    <t>0224005480710</t>
  </si>
  <si>
    <t>0224005482178</t>
  </si>
  <si>
    <t>0224005483069</t>
  </si>
  <si>
    <t>0224005484898</t>
  </si>
  <si>
    <t>0224005485606</t>
  </si>
  <si>
    <t>0224005487218</t>
  </si>
  <si>
    <t>65247</t>
  </si>
  <si>
    <t>7556</t>
  </si>
  <si>
    <t>0224031392377</t>
  </si>
  <si>
    <t>0224031390676</t>
  </si>
  <si>
    <t>0224031391486</t>
  </si>
  <si>
    <t>2024/25</t>
  </si>
  <si>
    <t>Tarifa Bancária</t>
  </si>
  <si>
    <t>153</t>
  </si>
  <si>
    <t>2515</t>
  </si>
  <si>
    <t>2220</t>
  </si>
  <si>
    <t>1483</t>
  </si>
  <si>
    <t>3300</t>
  </si>
  <si>
    <t>3249</t>
  </si>
  <si>
    <t>3246</t>
  </si>
  <si>
    <t>3248</t>
  </si>
  <si>
    <t>3247</t>
  </si>
  <si>
    <t>3101</t>
  </si>
  <si>
    <t>3037</t>
  </si>
  <si>
    <t>3315</t>
  </si>
  <si>
    <t>3412</t>
  </si>
  <si>
    <t>1262</t>
  </si>
  <si>
    <t>Rendimentos de Aplicações Financerias do mês 02/2024 da conta  17234-0 - Programação de Artes Visuais e Audiovisual da Fundação Clóvis Salgado</t>
  </si>
  <si>
    <t>DAE</t>
  </si>
  <si>
    <t>Devolução de saldo</t>
  </si>
  <si>
    <t>Secretaria do Estado da Fazenda de Minas Gerais</t>
  </si>
  <si>
    <t>Co- participação do mês 02/2024</t>
  </si>
  <si>
    <t>000.003.063</t>
  </si>
  <si>
    <t>Dário 17647-8 - 25º FestCurtas BH – Festival Internacional de Curtas de Belo Horizonte LMIC</t>
  </si>
  <si>
    <t>Remuneração do proponente</t>
  </si>
  <si>
    <t>Debatedora da mesa-redonda intitulada
“Manifestar entre Experiências e Experimentações: Cinema
e Audiovisual Feito Por Mulheres”.</t>
  </si>
  <si>
    <t>Júri Oficial da Competitiva Internacional do 25º FestCurtasBH</t>
  </si>
  <si>
    <t>Debatedora da mesa-redonda intitulada
“Manifestar entre Experiências e Experimentações: Cinema
e Audiovisual Feito Por Mulheres para a programação do 25º
Festcurtas BH .</t>
  </si>
  <si>
    <t xml:space="preserve">ISSQN referente  NF 202341 - DAYANE DE SOUZA GOMES </t>
  </si>
  <si>
    <t>IOF refente a remessa de cambio 389096969 - Monica Grisell Delgado Chumpitazi</t>
  </si>
  <si>
    <t>Júri Oficial da Competitiva Minas do 25º Festival Internacional de Curtas de Belo Horizonte</t>
  </si>
  <si>
    <t>IR refente a remessa de cambio 389096969 - Monica Grisell Delgado Chumpitazi</t>
  </si>
  <si>
    <t>IOF refente a remessa de cambio 389096991 - Ivonne Stephanie Sheen Mogollon - Remessa devolvida</t>
  </si>
  <si>
    <t>Júri Oficial da Competitiva Minas do 25º Festival Internacional de Curtas de Belo Horizonte - Remessa devolvida</t>
  </si>
  <si>
    <t>IR refente a remessa de cambio 389096991 - Ivonne Stephanie Sheen Mogollon - Remessa devolvida</t>
  </si>
  <si>
    <t>PIS Importação refente a remessa de cambio 389096969 - Monica Grisell Delgado Chumpitazi</t>
  </si>
  <si>
    <t>COFINS Importação refente a remessa de cambio 389096969 - Monica Grisell Delgado Chumpitazi</t>
  </si>
  <si>
    <t>PIS Importação refente a remessa de  389096991 - Ivonne Stephanie Sheen Mogollo</t>
  </si>
  <si>
    <t>COFINS Importação refente a remessa de  389096991 - Ivonne Stephanie Sheen Mogollo</t>
  </si>
  <si>
    <t>CIDE Importação refente a remessa de cambio 389096969 - Monica Grisell Delgado Chumpitazi</t>
  </si>
  <si>
    <t>CIDE Importação refente a remessa de  389096991 - Ivonne Stephanie Sheen Mogollo</t>
  </si>
  <si>
    <t>Tarifa pacote de serviços ref. Janeiro/24</t>
  </si>
  <si>
    <t>Júri oficial da competitiva Brasil do 25º Festival Internacional de Curtas de Belo Horizonte</t>
  </si>
  <si>
    <t>Pagamento de erro operacional feito duplicado referente a Júri oficial da competitiva Brasil do 25º Festival Internacional de Curtas de Belo Horizonte. Fornecedor: Tempero Filmes Ltda.</t>
  </si>
  <si>
    <t>Recebimento de valor referente ao erro operacional feito duplicado o pagamento de Júri oficial da competitiva Brasil do 25º Festival Internacional de Curtas de Belo Horizonte. Fornecedor: Tempero Filmes Ltda.</t>
  </si>
  <si>
    <t>Júri Oficial da Competitiva Internacional do 25º Festival Internacional de Curtas de Belo Horizonte, que foi realizado entre os dias 13 e 22 de outubro de 2023, nas dependências do Palácio das Artes.</t>
  </si>
  <si>
    <t>Premiação oficial "Melhor filme competitiva Minas", no 25º Festival Internacional de Curtas de Belo Horizonte, que aconteceu entre os dias 13 e 22 de outubro de 2023, nas dependências do Palácio das Artes.</t>
  </si>
  <si>
    <t>Devolução de remessa de cambio de Ivonne Stephanie Sheen Mogollon - Júri Oficial da Competitiva Minas do 25º Festival Internacional de Curtas de Belo Horizonte</t>
  </si>
  <si>
    <t>IOF refente a devolução da remessa de cambio de Ivonne Stephanie Sheen Mogollon</t>
  </si>
  <si>
    <t>ISSQN referente a a remessa de cambio 389096969 - Monica Grisell Delgado Chumpitazi</t>
  </si>
  <si>
    <t>ISSQN referente a RPA 2923 - JULIANA MAGALHÃES E RIBEIRO GUSMAN</t>
  </si>
  <si>
    <t>ISSQN referente a RPA 2926 - MARIA CAMPANA RAMIA</t>
  </si>
  <si>
    <t>ISSQN referente a NF 20242 - TEMPERO FILMES LTDA</t>
  </si>
  <si>
    <t>ISSQN referente a RPA 2899 - CLAUDIA CARDOSO MESQUITA</t>
  </si>
  <si>
    <t>ISSQN referente  a RPA 2925 - JULIANA MAGALHÃES E RIBEIRO GUSMAN</t>
  </si>
  <si>
    <t>ISSQN referente a RPA 2937- DAYANE DE SOUZA GOMES</t>
  </si>
  <si>
    <t>IOF refente a remessa de cambio 389096991 - Ivonne Stephanie Sheen Mogollon</t>
  </si>
  <si>
    <t>IR refente a remessa de cambio 389096991 - Ivonne Stephanie Sheen Mogollon</t>
  </si>
  <si>
    <t>Reembolso de despesa referente ao INSS do RPA 2923 - JULIANA MAGALHAES E RIBEIRO GUSMAN</t>
  </si>
  <si>
    <t>Reembolso de despesa referente ao INSS Patronal do RPA 2923 - JULIANA MAGALHAES E RIBEIRO GUSMAN</t>
  </si>
  <si>
    <t>Reembolso de despesa referente ao INSS do RPA 2926 - MARIA CAMPANA RAMIA</t>
  </si>
  <si>
    <t>Reembolso de despesa referente ao INSS Patronal do RPA 2926 - MARIA CAMPANA RAMIA</t>
  </si>
  <si>
    <t>Reembolso de despesa referente ao INSS do RPA 2937 - DAYANE DE SOUZA GOMES</t>
  </si>
  <si>
    <t>Reembolso de despesa referente ao INSS Patronal do RPA 2937 - DAYANE DE SOUZA GOMES</t>
  </si>
  <si>
    <t>Reembolso de despesa referente ao INSS do RPA 2899 - CLAUDIA CARDOSO MESQUITA</t>
  </si>
  <si>
    <t>Reembolso de despesa referente ao INSS Patronal do RPA 2899 - CLAUDIA CARDOSO MESQUITA</t>
  </si>
  <si>
    <t>Reembolso de despesa referente ao INSS do RPA 2925 - JULIANA MAGALHAES E RIBEIRO GUSMAN</t>
  </si>
  <si>
    <t>Reembolso de despesa referente ao INSS Patronal do RPA 2925 - JULIANA MAGALHAES E RIBEIRO GUSMAN</t>
  </si>
  <si>
    <t>Tarifa pacote de serviços ref. Fevereiro/24</t>
  </si>
  <si>
    <t>Premiação oficial "Melhor Filme da Competitiva Brasil", no 25º Festival Internacional de Curtas de Belo Horizonte, que aconteceu entre os dias 13 e 22 de outubro de 2023, nas dependências do Palácio das Artes.</t>
  </si>
  <si>
    <t>Reembolso de pagamento feito para a conta 17914-0, referente a Debatedora da exibição de Drylongso, da realizadora Cauleen Smith, que foi exibido no dia 22 de outubro, no 25º Festival Internacional de Curtas de Belo Horizonte, entre os dias 13 e 22 de outubro de 2023, nas dependências do Palácio das Artes.</t>
  </si>
  <si>
    <t>ISSQN referente a RPA 3029 - TATIANA ALVES DE CARVALHO COSTA</t>
  </si>
  <si>
    <t>Complemnetação de valor referente a premiação oficial "Melhor filme competitiva Minas", no 25º Festival Internacional de Curtas de Belo Horizonte, que aconteceu entre os dias 13 e 22 de outubro de 2023, nas dependências do Palácio das Artes.</t>
  </si>
  <si>
    <t>ISSQN exportação referente a remessa de cambio 389096991 - Ivonne Stephanie Sheen Mogollon</t>
  </si>
  <si>
    <t>Cláudia Cardoso Mesquita</t>
  </si>
  <si>
    <t>34.004.574 João Maria de Almeida Rocha</t>
  </si>
  <si>
    <t>Juliana Magalhães e Ribeiro Gusman</t>
  </si>
  <si>
    <t>Maria Campaña Ramia</t>
  </si>
  <si>
    <t>IMF Produções Ltda.</t>
  </si>
  <si>
    <t>Monica Grisell Delgado Chumpitazi</t>
  </si>
  <si>
    <t>Tempero Filmes Ltda.</t>
  </si>
  <si>
    <t>Dayane de Souza Gomes</t>
  </si>
  <si>
    <t>Meibe Ferreira Rodrigues</t>
  </si>
  <si>
    <t>Ivonne Stephanie Sheen Mogollon</t>
  </si>
  <si>
    <t>36.015.430 Joao Pedro Rodrigues</t>
  </si>
  <si>
    <t>787.056.656-04</t>
  </si>
  <si>
    <t>34.004.574/0001-50</t>
  </si>
  <si>
    <t>025.300.411-05</t>
  </si>
  <si>
    <t>061.579.737-73</t>
  </si>
  <si>
    <t>22.142.693/0001-90</t>
  </si>
  <si>
    <t>15.745.495/0001-55</t>
  </si>
  <si>
    <t>081.107.696-24</t>
  </si>
  <si>
    <t>971.022.706-82</t>
  </si>
  <si>
    <t>36.015.430/0001-24</t>
  </si>
  <si>
    <t>2899</t>
  </si>
  <si>
    <t>2923</t>
  </si>
  <si>
    <t>2926</t>
  </si>
  <si>
    <t>2925</t>
  </si>
  <si>
    <t>58</t>
  </si>
  <si>
    <t>0224005471214</t>
  </si>
  <si>
    <t>0224011122269</t>
  </si>
  <si>
    <t>0224031386644</t>
  </si>
  <si>
    <t>0224031387616</t>
  </si>
  <si>
    <t>0224031389236</t>
  </si>
  <si>
    <t>0224031386059</t>
  </si>
  <si>
    <t>0224031387373</t>
  </si>
  <si>
    <t>0224031388183</t>
  </si>
  <si>
    <t>0224052336131</t>
  </si>
  <si>
    <t>0224056309902</t>
  </si>
  <si>
    <t>Câmbio</t>
  </si>
  <si>
    <t>3290</t>
  </si>
  <si>
    <t>3263</t>
  </si>
  <si>
    <t>3264</t>
  </si>
  <si>
    <t>3269</t>
  </si>
  <si>
    <t>3289</t>
  </si>
  <si>
    <t>3266</t>
  </si>
  <si>
    <t>3267</t>
  </si>
  <si>
    <t>3270</t>
  </si>
  <si>
    <t>3268</t>
  </si>
  <si>
    <t>3265</t>
  </si>
  <si>
    <t>3312</t>
  </si>
  <si>
    <t>3311</t>
  </si>
  <si>
    <t>3291</t>
  </si>
  <si>
    <t>Rendimentos de Aplicações Financerias do mês 01/2024 da conta  17647-8 - 25º FestCurtas BH – Festival Internacional de Curtas de Belo Horizonte LMIC</t>
  </si>
  <si>
    <t>Rendimentos de Aplicações Financerias do mês 02/2024 da conta  17647-8 - 25º FestCurtas BH – Festival Internacional de Curtas de Belo Horizonte LMIC</t>
  </si>
  <si>
    <t>Contratação de serviços de impressão e encadernação de partituras.</t>
  </si>
  <si>
    <t>Valor recebido de Pedro Arthur Bastos Nacif Freire/Sérgio Reis , CPF:101.913.046-62, referente à locação de figurinos</t>
  </si>
  <si>
    <t>confeccção de crechás de identificação para colaboradores que atuam presencialmente na Fundação Clóvis Salgado para controle do acesso as dependências da Instituição, segurança e identificação.</t>
  </si>
  <si>
    <t>10.788.546/0001-02</t>
  </si>
  <si>
    <t>RF Tecnologia &amp; Servicos Ltda</t>
  </si>
  <si>
    <t>Apólice</t>
  </si>
  <si>
    <t>54.94.2024.00016165</t>
  </si>
  <si>
    <t>20436662-MG</t>
  </si>
  <si>
    <t>Tarifa Bancária referente a transferência eletrônica pagamento fornecedor: Dobra Camisetas personalizadas LTDA - Processo: 3866</t>
  </si>
  <si>
    <t xml:space="preserve">07.01.24068.5145427-4 </t>
  </si>
  <si>
    <t xml:space="preserve">07.16.24072.4077473-0  </t>
  </si>
  <si>
    <t>INSS referente a CTES 1848,1849, 1850, 1851, 1852 e 1853 - Expresso Unir LTDA</t>
  </si>
  <si>
    <t xml:space="preserve">07.16.24072.4073528-9   </t>
  </si>
  <si>
    <t>INSS referente a CTES 1151 e 1814 - Expresso Unir LTDA - Projeto Plano Anual</t>
  </si>
  <si>
    <t>INSS referente a CTES 1160 e 1842 - Expresso Unir LTDA - Projeto Anglo Gold</t>
  </si>
  <si>
    <t xml:space="preserve">07.16.24073.7200954-2    </t>
  </si>
  <si>
    <t>IR referente aos RPAS - 16517-4 - AREAMEIOMETACG</t>
  </si>
  <si>
    <t>IR referente aos RPAS - Projeto 2462-7 - APPA</t>
  </si>
  <si>
    <t>IR referente aos RPAS - 17511-0 LEGADOBRUMADINHO</t>
  </si>
  <si>
    <t>IR referente aos RPAS - 178241 PLANOANUAL</t>
  </si>
  <si>
    <t xml:space="preserve">07.16.24073.7198397-9 </t>
  </si>
  <si>
    <t>IR retido em folha do mês 01/2024 do Projeto Legado Brumadinho</t>
  </si>
  <si>
    <t>IR retido em folha do mês 01/2024 do Termo de Parceria 53/2023 Palácio da Liberdade.</t>
  </si>
  <si>
    <t xml:space="preserve">07.16.24078.5080679-1 </t>
  </si>
  <si>
    <t>IR referente as notas fiscais do Projeto 2462-7 - APPA</t>
  </si>
  <si>
    <t>IR referente as notas fiscais do Projeto 164763 - CENTRODOPATRIMCULTURALMG</t>
  </si>
  <si>
    <t>IR referente as notas fiscais do Projeto 164763 - 17511-0 LEGADOBRUMADINHO</t>
  </si>
  <si>
    <t>IR referente as notas fiscais do Projeto 164763 - 172375 RESTFORTALEZADEMACAPA</t>
  </si>
  <si>
    <t>IR referente as notas fiscais do Projeto 179140 TPPALACIOLIBERDADE</t>
  </si>
  <si>
    <t xml:space="preserve">07.16.24078.5082028-0 </t>
  </si>
  <si>
    <t>PCC referente as notas fiscais do Projeto 2462-7 - APPA</t>
  </si>
  <si>
    <t>PCC referente as notas fiscais do Projeto 164763 - CENTRODOPATRIMCULTURALMG</t>
  </si>
  <si>
    <t>PCC referente a nota fiscal 2024/2762 - Ocupacional - Medicina Do Trabalho Ltda</t>
  </si>
  <si>
    <t>PCC referente as notas fiscais do Projeto 172375 RESTFORTALEZADEMACAPA</t>
  </si>
  <si>
    <t>PCC referente as notas fiscais do Projeto 179140 TPPALACIOLIBERDADE</t>
  </si>
  <si>
    <t>PCC referente as notas fiscais do Projeto 17511-0 LEGADOBRUMADINHO</t>
  </si>
  <si>
    <t>04 pano para tampar cesta bolos e biscoito para utilização na sede da APPA.</t>
  </si>
  <si>
    <t>07.16.24072.4048700-5</t>
  </si>
  <si>
    <t>INSS Patronal referente a folha do mês 02/2024</t>
  </si>
  <si>
    <t>INSS Patronal referente a folha do mês 02/2024 - Projeto Legado Brumadinho</t>
  </si>
  <si>
    <t>INSS Patronal referente a folha do mês 02/2024 - Termo de Parceria Palácio da Liberdade</t>
  </si>
  <si>
    <t>INSS retido em folha do mês 02/2024 - Projeto Legado Brumadinho</t>
  </si>
  <si>
    <t>INSS retido em folha do mês 02/2024 - Termo de Parceria Palácio da Liberdade</t>
  </si>
  <si>
    <t>INSS referente aos RPAS - Projeto 2462-7 - APPA</t>
  </si>
  <si>
    <t>INSS referente aos RPAS - 16517-4 - AREAMEIOMETACG</t>
  </si>
  <si>
    <t>INSS referente aos RPAS - 176478 25ºFESTCURTASBH-LMIC</t>
  </si>
  <si>
    <t>INSS referente aos RPAS - 178241 PLANOANUAL</t>
  </si>
  <si>
    <t>INSS referente aos RPAS - 17511-0 LEGADOBRUMADINHO</t>
  </si>
  <si>
    <t>INSS referente aos RPAS - 16391-0 REQUALREVANGLOGOLD</t>
  </si>
  <si>
    <t>Reembolso referente ao pagamento da guia INSS referente aos RPAS - 178241 PLANOANUAL</t>
  </si>
  <si>
    <t>Reembolso referente ao pagamento da guia INSS referente aos RPAS - 176478 25ºFESTCURTASBH-LMIC</t>
  </si>
  <si>
    <t>Reembolso referente ao pagamento da guia INSS referente aos RPAS - 17511-0 LEGADOBRUMADINHO</t>
  </si>
  <si>
    <t>Reembolso referente ao pagamento da guia INSS referente aos RPAS - 16517-4 - AREAMEIOMETACG</t>
  </si>
  <si>
    <t>Reembolso referente ao pagamento da guia INSS referente aos RPAS - 16391-0 REQUALREVANGLOGOLD</t>
  </si>
  <si>
    <t>Reembolso referente ao pagamento da guia INSS referente aos RPAS - Projeto 2462-7 - APPA</t>
  </si>
  <si>
    <t>Reembolso referente ao pagamento da guia INSS referente a CTES 1151 e 1814 - Expresso Unir LTDA - Projeto Plano Anual</t>
  </si>
  <si>
    <t>Reembolso referente ao pagamento da guia IR referente as notas fiscais do Projeto 164763 - 17511-0 LEGADOBRUMADINHO</t>
  </si>
  <si>
    <t>Reembolso referente ao pagamento da guia  IR referente as notas fiscais do Projeto 179140 TPPALACIOLIBERDADE</t>
  </si>
  <si>
    <t>Reembolso referente ao pagamento da guia  PCC referente as notas fiscais do Projeto 179140 TPPALACIOLIBERDADE</t>
  </si>
  <si>
    <t>Reembolso referente ao pagamento da guia  IR retido em folha do mês 01/2024 do Termo de Parceria 53/2023 Palácio da Liberdade.</t>
  </si>
  <si>
    <t>Reembolso referente ao pagamento da guia IR referente aos RPAS - 178241 PLANOANUAL</t>
  </si>
  <si>
    <t>Reembolso referente ao pagamento da guia  INSS referente a CTES 1160 e 1842 - Expresso Unir LTDA - Projeto Anglo Gold</t>
  </si>
  <si>
    <t>Reembolso referente ao pagamento da guia IR referente aos RPAS - Projeto 2462-7 - APPA</t>
  </si>
  <si>
    <t>Reembolso referente ao pagamento da guia IR referente as notas fiscais do Projeto 2462-7 - APPA</t>
  </si>
  <si>
    <t>Brindes RJ &amp; Couromix LTDA</t>
  </si>
  <si>
    <t>Distribuidora Triângulo LTDA</t>
  </si>
  <si>
    <t>17.498.163/0001-49</t>
  </si>
  <si>
    <t>Aquisição de quatro unidades de Bobina de Plástico Bolha (dimensões: 1,30x100 Metros) para subsidiar a manutenção, reparo e retoques das montagens de exposições que acontecem no Palácio das Artes e na CâmeraSete e também a realização da preparação das galerias para novas exposições.</t>
  </si>
  <si>
    <t>Aquisição de 3 (três) unidades de Massa acrílica (de 18 Litros) branca e 2 (duas) unidades de Tinta (esmalte sintético, alto brilho, cor branca, tamanho 3,6L) para subsidiar a manutenção, reparo e retoques das montagens de exposições que acontecem no Palácio das Artes e na CâmeraSete e também a realização da preparação das galerias para novas exposições.</t>
  </si>
  <si>
    <t>Atacadão das Tintas Ltda</t>
  </si>
  <si>
    <t>Compra de 3 sacos de gelo do tipo escama de 20 quilogramas para subsidiar a abertura das exposições do 4º Prêmio Décio Noviello alocadas no Palácio das Artes.</t>
  </si>
  <si>
    <t>Reembolso referente ao pagamento da guia IR referente as notas fiscais do Projeto 164763 - CENTRODOPATRIMCULTURALMG</t>
  </si>
  <si>
    <t>Reembolso referente ao pagamento da guia PCC referente as notas fiscais do Projeto 2462-7 - APPA</t>
  </si>
  <si>
    <t>Reembolso referente ao pagamento da guia PCC referente as notas fiscais do Projeto 164763 - CENTRODOPATRIMCULTURALMG</t>
  </si>
  <si>
    <t>Reembolso referente ao pagamento da guia IR referente aos RPAS - 16517-4 - AREAMEIOMETACG</t>
  </si>
  <si>
    <t>Reembolso referente ao pagamento da guia IR referente as notas fiscais do Projeto 164763 - 172375 RESTFORTALEZADEMACAPA</t>
  </si>
  <si>
    <t>Reembolso referente ao pagamento da guia PCC referente as notas fiscais do Projeto 172375 RESTFORTALEZADEMACAPA</t>
  </si>
  <si>
    <t>Reembolso referente ao pagamento da guia INSS PCC referente as notas fiscais do Projeto 17511-0 LEGADOBRUMADINHO</t>
  </si>
  <si>
    <t>Reembolso referente ao pagamento da guia IR referente aos RPAS - 17511-0 LEGADOBRUMADINHO</t>
  </si>
  <si>
    <t>Reembolso referente ao pagamento da guia INSS retido em folha do mês 02/2024 - Projeto Legado Brumadinho</t>
  </si>
  <si>
    <t>Reembolso referente ao pagamento da guia INSS Patronal referente a folha do mês 02/2024 - Projeto Legado Brumadinho</t>
  </si>
  <si>
    <t>Reembolso referente ao pagamento da guia INSS retido em folha do mês 02/2024 - Termo de Parceria Palácio da Liberdade</t>
  </si>
  <si>
    <t>Reembolso referente ao pagamento da guia INSS Patronal referente a folha do mês 02/2024 - Termo de Parceria Palácio da Liberdade</t>
  </si>
  <si>
    <t>Clara Pagamentos Ltda - Google Brasil Internet Ltda.</t>
  </si>
  <si>
    <t>Clara Pagamentos Ltda - Amazon Aws Serviços Brasil LTDA</t>
  </si>
  <si>
    <t>Compra de Tomadas Fêmea e Plugues Macho, Lâmpadas Bolinha, Boquilhas, Abraçadeiras de nylon, Soquetes, Tomadas de 2 pinos e Fio paralelo para subsidiar a manutenção, reparo e retoques das montagens de exposições que acontecem no Palácio das Artes e na CâmeraSete e também a realização da preparação das galerias para novas exposições.</t>
  </si>
  <si>
    <t>Contratação de profissional para preparação de documentos e serviços especializados de apoio administrativo, digitação de textos, apoio à secretaria do CLMG.</t>
  </si>
  <si>
    <t>Reembolso a conta do Contrato de Gestão referente ao pagamento da guia de INSS e INSS Patronal dos RPAS: 2980 Paulo Henrique - 2981 Mariana de Souza - 2999 - William da Silva e 3000 Sérgio Luiz</t>
  </si>
  <si>
    <t>Reembolso a conta do Contrato de Gestão referente ao pagamento da guia de IR dos RPAS: 2980 Paulo Henrique - 2981 Mariana de Souza - 2999 - William da Silva e 3000 Sérgio Luiz</t>
  </si>
  <si>
    <t>Contratação de serviço de clipping, mailing e disparador de e-mail marketing segmentado para imprensa.</t>
  </si>
  <si>
    <t>Comunique-Se S/A</t>
  </si>
  <si>
    <t>04.558.476/0001-01</t>
  </si>
  <si>
    <t>Aquisição de 10 unidades de Lâmina para Estilete Largo (25mm) Fertak para subsidiar a manutenção, reparo e retoques das montagens de exposições que acontecem no Palácio das Artes e na CâmeraSete e também a realização da preparação das galerias para novas exposições.</t>
  </si>
  <si>
    <t>Gurgelmix Maquinas E Ferramentas S.A.</t>
  </si>
  <si>
    <t>29.302.348/0003-87</t>
  </si>
  <si>
    <t xml:space="preserve">Transferência  Enviada </t>
  </si>
  <si>
    <t>2024/31</t>
  </si>
  <si>
    <t>ISSQN referente a nota fiscal 2024/31 - Arco Cultural LTDA</t>
  </si>
  <si>
    <t>Reembolso realizado pela conta do Projeto Legado Brumadinho referente ao pagamento da  guia de PIS  - Folha 02/2024</t>
  </si>
  <si>
    <t>Reembolso realizado pela conta do Termo de Parceria 53/2023 Palácio da Liberdade referente ao pagamento da  guia de PIS  - Folha 02/2024</t>
  </si>
  <si>
    <t>PIS sob folha do mês 02/2024</t>
  </si>
  <si>
    <t>Guia de ISSQN referemte a nota fiscal 2024/10 - Sérgio Arruda Felício</t>
  </si>
  <si>
    <t xml:space="preserve">Activesoft Tecnologia e Serviços Ltda </t>
  </si>
  <si>
    <t xml:space="preserve">Dário 17299-5 - 25 Festcurtas BH </t>
  </si>
  <si>
    <t>Reembolso de pagamento indevido referente a Assistente de Produção, profissional responsável por prestar suporte aos produtores, dedicado para a produção geral, logística e demais atividades de execução e acompanhamento do Festival Internacional de Curtas de Belo Horizonte. - Fornecedor: Giovana Lemos Vieira Ltda</t>
  </si>
  <si>
    <t>Tar DOC/TED Eletrônico</t>
  </si>
  <si>
    <t>Contratação de 37 diárias single e 24 diárias duplo, entre os dias 09 e 23 de outubro, sendo 07 quartos single 06 quartos duplos.</t>
  </si>
  <si>
    <t>ISSQN referente a NF 20239 - MARINA LAMAS PEIXOTO</t>
  </si>
  <si>
    <t>ISSQN referente a NF 202328 - ROSA DE AREIA PRODUCOES LTDA</t>
  </si>
  <si>
    <t>ISSQN referente a NF 202333 - CHAO DA FEIRA LTDA</t>
  </si>
  <si>
    <t>ISSQN referente a NF 202338 - JAVALI DO MAR EXPERIMENTACOES ARTISTICAS LTDA</t>
  </si>
  <si>
    <t>ISSQN referente a NF 202339 - JAVALI DO MAR EXPERIMENTACOES ARTISTICAS LTDA</t>
  </si>
  <si>
    <t>ISSQN referente a NF 2023801 - OLIVEIRA ANDRADE SERVICOS DE MONITORAMENTO DE INFORMACOES LTDA</t>
  </si>
  <si>
    <t>ISSQN referente a NF 202310877 - ROYAL TOWERS S/A</t>
  </si>
  <si>
    <t>ISSQN referente a RPA 2872 - BRUNA FIGUEIREDO BARBOSA</t>
  </si>
  <si>
    <t>IOF referente ao contrato de cambio 388934682 - Lourdes Roxana Lacayo de Herquedas</t>
  </si>
  <si>
    <t>Contratação do direito de exibição do filme "Un secreto para mi sola" (Rossana Lacayo, 1988), na Mostra Especial do FestCurtasBH dedicada ao cinema latino-americano.</t>
  </si>
  <si>
    <t>Tarifa Operacional referente ao contrato de  cambio 388934682 - Lourdes Roxana Lacayo de Herquedas</t>
  </si>
  <si>
    <t>IR referente ao contrato de cambio 388934682 - Lourdes Roxana Lacayo de Herquedas</t>
  </si>
  <si>
    <t>IOF refente a invoice 5 - Cauleen Smith Studio</t>
  </si>
  <si>
    <t>Contratação do direito de exibição dexibição de oito filmes da diretora Cauleen Smith: “White Suit” (1996), “Space Is The Place - A March for Sun Ra (2011)”, “Song for Earth and Folk” (2013), “3 Songs About Liberation” (2017), “H-E-L-L-O” (2014), “Crow Requiem” (2016), “Sojourner” (2018) e “Chronicles of a Lying Spirit by Kelly Gabron (1992)”, integrando a Mostra Especial do FestCurtasBH dedicada ao cinema da mesma.</t>
  </si>
  <si>
    <t>IR refente a remessa de cambio 5 - Cauleen Smith Studio</t>
  </si>
  <si>
    <t xml:space="preserve">IOF refente a remessa de cambio </t>
  </si>
  <si>
    <t xml:space="preserve"> Contratação do direito de exibição do filme "El polvo ya no nubla nuestros ojos" (Colectivo Silencio,2022), integrando a Mostra Especial do FestCurtasBH, dedicada ao cinema norte-americano.</t>
  </si>
  <si>
    <t>IR refente a remessa de cambio 388935291 - Fernando Arturo Vilchez Rodriguez</t>
  </si>
  <si>
    <t>IOF refente a remessa de cambio 16211288 - Federico Jose Windhausen</t>
  </si>
  <si>
    <t>Contratação do direito de exibição do filme "Canto Errante" (Génesis Valenzuela, 2022), para integração na Mostra Especial do FestCurtasBH dedicada ao cinema latino-americano.</t>
  </si>
  <si>
    <t>Tarifa Operacional referente a cambio 16211288 - Federico Jose Windhausen</t>
  </si>
  <si>
    <t>IR refente a remessa de cambio 16211288 - Federico Jose Windhausen</t>
  </si>
  <si>
    <t>IOF refente a remessa 389096999 - Pamela Lucia Carrasco Salinas(Complementar)</t>
  </si>
  <si>
    <t>Contratação do direito de exibição do filme "Por la mañana" (Patricia Restrepo, 1979).</t>
  </si>
  <si>
    <t>IR refente a remessa 389096999 - Pamela Lucia Carrasco Salinas(Complementar)</t>
  </si>
  <si>
    <t>IOF refente a remessa 389118890 - Maria Daniela Delgado Viteri(complementar)</t>
  </si>
  <si>
    <t>Contratação do direito de exibição do filme "Todxs queremos un lugar al que llamar nuestro" (Daniela Delgado Viteri, 2021).</t>
  </si>
  <si>
    <t>IR refente a remessa 389118890 - Maria Daniela Delgado Viteri(complementar)</t>
  </si>
  <si>
    <t>IOF refente a remessa 389118974 - Patricia Del Socorro Restrepo Madrigal</t>
  </si>
  <si>
    <t>IR refente a remessa 389118974 - Patricia Del Socorro Restrepo Madrigal</t>
  </si>
  <si>
    <t>IOF refente a contrato389317302 - Geraldine Martha Zuasnabar Ravelo</t>
  </si>
  <si>
    <t>Complemento contratação do direito de exibição do filme "Tunanteras" (Gerita Zuasnabar, 2020)".</t>
  </si>
  <si>
    <t>IR refente a contrato 389317302- Geraldine Martha Zuasnabar Ravelo</t>
  </si>
  <si>
    <t>IOF refente a contrato 389317364 - Odin Teatret</t>
  </si>
  <si>
    <t>Complemento contratação do direito de exibição do filme "Victoria Black and Woman" (Torgeir Wethal, 1978), ara integração na Mostra Especial do FestCurtasBH dedicada ao cinema latino-americano.</t>
  </si>
  <si>
    <t>IR refente a contrato 389317364 - Odin Teatret</t>
  </si>
  <si>
    <t>IOF refente a remessa de cambio 389317369 - Davani Del Rocio Varillas Muñoz</t>
  </si>
  <si>
    <t>Complemento contratação do direito de exibição do filme "Coyolxauhqui" (Colectivo Los Ingrávidos, 2018).</t>
  </si>
  <si>
    <t>IR refente a remessa de cambio 389317369 - Davani Del Rocio Varillas Muñoz</t>
  </si>
  <si>
    <t>IOF refente a contrato 389317580 - Guadalupe Sanchez Sosa</t>
  </si>
  <si>
    <t>Complemento contratação do direito de exibição do filme "Y si eres mujer screening" (Guadalupe Sanchez Sosa, 1976).</t>
  </si>
  <si>
    <t>IR refente a contrato389317580 - Guadalupe Sanchez Sosa</t>
  </si>
  <si>
    <t>IOF refente a contrato 389317440 - Florencia Angelina Mamani</t>
  </si>
  <si>
    <t xml:space="preserve"> Complemento contratação do direito de exibição do filme "Aquí yacen los restos de mi padre ausente" (Florencia Mamani, 2021).</t>
  </si>
  <si>
    <t>IR refente a contrato 389317440 - Florencia Angelina Mamani</t>
  </si>
  <si>
    <t>IOF refente a remessa de cambio 389317537 - Maria Dominguez Aillon</t>
  </si>
  <si>
    <t>Complemento contratação do direito de exibição do filme "Todos Santos" (Maria Dominguez &amp;amp; Luciana Decker, 2017).</t>
  </si>
  <si>
    <t>IR refente a remessa de cambio 389317537 - Maria Dominguez Aillon</t>
  </si>
  <si>
    <t>IOF refente a remessa 389317528 - Sofia Mercedes Gallisa Muriente</t>
  </si>
  <si>
    <t>Complemento contratação do direito de exibição do filme "Rain with snow" (Sofia Gallisá, 2014).</t>
  </si>
  <si>
    <t>IR refente a remessa 389317528 - Sofia Mercedes Gallisa Muriente</t>
  </si>
  <si>
    <t>IOF refente a remessa de cambio 389317513 - Viviane Mamani Cori</t>
  </si>
  <si>
    <t>Complementação contratação do direito de exibição do filme "Tránsito Liminal" (Viviana Mamani Cori, 2020),integrando a Mostra Especial do FestCurtasBH dedicada ao cinema latino-americano.</t>
  </si>
  <si>
    <t>IR refente a remessa de cambio 389317513 - Viviane Mamani Cori</t>
  </si>
  <si>
    <t>IOF refente ao contrato 389317542 - Irma Milagros Cabrera Abanto</t>
  </si>
  <si>
    <t>Complementação contratação do direito de exibição do filme "La fuente del agua" (Irma Cabrera, 201).</t>
  </si>
  <si>
    <t>IR refente ao contrato 389317542 - Irma Milagros Cabrera Abanto</t>
  </si>
  <si>
    <t>IOF refente a contrato 389317414 - Tatiana Gloria Gaviola Artigas</t>
  </si>
  <si>
    <t>Complemento contratação do direito de exibição do filme "Yo No Le Tengo Miedo A Nada" (Tatiana Graviola, 1984),.</t>
  </si>
  <si>
    <t>IR refente a contrato 389317414 - Tatiana Gloria Gaviola Artigas</t>
  </si>
  <si>
    <t>IOF refente a contrato 389317600 - Annalisa Donatella Quagliata Blanco</t>
  </si>
  <si>
    <t xml:space="preserve">Complemento contratação do direito de exibição do filme "Xochipilli" (Annalisa D. Quagliata, 2018), integrando a Mostra Especial do FestCurtasBH, dedicadaao cinema norte-americano. </t>
  </si>
  <si>
    <t>IR refente a contrato 389317600 - Annalisa Donatella Quagliata Blanco</t>
  </si>
  <si>
    <t>IOF refente a contrato 389522479 - Sauve Qui Peut le Court Métrage Association</t>
  </si>
  <si>
    <t>Pagamento da taxa referente a plataforma oficial de inscrições, Short Film Depot voltada especificamente para festivais internacionais de curta-metragem.</t>
  </si>
  <si>
    <t>IR refente a contrato 389522479 - Sauve Qui Peut le Court Métrage Association</t>
  </si>
  <si>
    <t>Reembolso referente ao pagamento do ISSQN referente a NF 202314 - GIOVANA LEMOS VIEIRA LTDA</t>
  </si>
  <si>
    <t>Reembolso de despesa referente ao IRRF do  RPA 2872 - BRUNA FIGUEIREDO BARBOSA</t>
  </si>
  <si>
    <t>Reembolso de despesa referente ao INSS Retido do  RPA 2872 - BRUNA FIGUEIREDO BARBOSA</t>
  </si>
  <si>
    <t>Reembolso de despesa referente ao INSS Patronal do  RPA 2872 - BRUNA FIGUEIREDO BARBOSA</t>
  </si>
  <si>
    <t>Despesa bancaria referente a remessa de cambio 389317369 - Davani Del Rocio Varillas Muñoz</t>
  </si>
  <si>
    <t>Tarifa Pacote de Serviços</t>
  </si>
  <si>
    <t>IOF refente a contrato 395671042 - Jeanne Elisabeth Yasmina</t>
  </si>
  <si>
    <t xml:space="preserve">Cessão de direito de publicação de texto e/ou imagem "Drylongso: A Refuge of Their Own" (Yasmina Price, 2023).
</t>
  </si>
  <si>
    <t>IR refente a contrato 395671042 - Jeanne Elisabeth Yasmina</t>
  </si>
  <si>
    <t>Contratação de serviços de interpretação em libras nos seguintes dias 20 e 21 de outubro de 2023. Totalizando três horas de serviço, uma hora por evento.</t>
  </si>
  <si>
    <t>Cessão de direito de publicação de texto inédito "Elaborações sobre experimentalismo" (Kariny Martins, 2023).</t>
  </si>
  <si>
    <t>IOF refente a contrato 396221815 - Ana Fernanda Poliak</t>
  </si>
  <si>
    <t>Cessão de direito de exibição do filme "Suco de sábado" (Ana Poliak, 1989).</t>
  </si>
  <si>
    <t>IR refente a contrato 396221815 - Ana Fernanda Poliak</t>
  </si>
  <si>
    <t>IOF refente a contrato 396223308 - Maria Natalia Rojas Gamarra</t>
  </si>
  <si>
    <t>Contratação do direito de exibição do filme "Record Dar" (Natalia Rojas Gamarra, 2023).</t>
  </si>
  <si>
    <t>IR refente a contrato 396223308 - Maria Natalia Rojas Gamarra</t>
  </si>
  <si>
    <t>Pagamento indevido de reembolso feito na conta errada do projeto .</t>
  </si>
  <si>
    <t>IOF refente a contrato 396717101 - Génesis Scarlet Valenzuela Valdez</t>
  </si>
  <si>
    <t xml:space="preserve"> Contratação do direito de exibição do filme "Canto Errante" (Génesis Valenzuela, 2022).</t>
  </si>
  <si>
    <t>IR refente a contrato 396717101 - Génesis Scarlet Valenzuela Valdez</t>
  </si>
  <si>
    <t>IOF refente a contrato 397214935 - Maite Xaviera Mérida</t>
  </si>
  <si>
    <t>Contratação dos direitos de exibições dos filmes "De las heridas renaceremos" e "Cintas y lazos" (Maite Mérida, 2021).</t>
  </si>
  <si>
    <t>IR refente a contrato 397214935 - Maite Xaviera Mérida</t>
  </si>
  <si>
    <t>4 Bobina Plástico Bolha 1,30x100 Metros</t>
  </si>
  <si>
    <t>Pagamento indevido de erro operacional feito na conta errada. Fornecedor: Lr Teixeira Comercio E Transportes</t>
  </si>
  <si>
    <t>Segurança, disponibilização de 4 a 5 seguranças para suporte no evento de abertura do FestCurtasBH. Data 13 de outubro de 2023, horário de 19h ás 3h.</t>
  </si>
  <si>
    <t>Recebimento de valor referente a pagamento indevido de erro operacional feito na conta errada. Fornecedor: Lr Teixeira Comercio E Transportes</t>
  </si>
  <si>
    <t>Recebimento de valor referente a pagamento indevido de reembolso feito na conta errada do projeto .</t>
  </si>
  <si>
    <t>1 rolo de Papel Siliconado Glassine 1 ou 2 Lados - 100 Mts X 31 Cm</t>
  </si>
  <si>
    <t>Aquisição de materiais para manutenção das galerias Compra de 2 galões de Massa corrida de 25kg - branco nev</t>
  </si>
  <si>
    <t>ISSQN referente a NF 202323 - MAIRA NASSIF PASSOS</t>
  </si>
  <si>
    <t>ISSQN referente a NF 202419 - NL SEGURANCAS E SERVICOS LTDA</t>
  </si>
  <si>
    <t>Compra de 100 Lâmpadas Lampada PAR 38 15w/3000k cor amarela Compra de 80 Lâmpadas Lâmpada PAR 30 11w/3000k cor amarela Compra de 50 Lâmpadas Lâmpadas AR111 Led 10W/3000K cor amarela</t>
  </si>
  <si>
    <t>IOF refente a contrato 122164076 - Rosamaria Milagros Alvarez Gil Heredia</t>
  </si>
  <si>
    <t>Contratação do direito de exibição do filme "Luna de Almendra" (Rosamaría Álvarez Gil, 199).</t>
  </si>
  <si>
    <t>IR refente a contrato 122164076 - Rosamaria Milagros Alvarez Gil Heredia</t>
  </si>
  <si>
    <t>Royal Towers S/A (Royal Design)</t>
  </si>
  <si>
    <t>Lourdes Roxana Lacayo de Herquedas</t>
  </si>
  <si>
    <t>Cauleen Smith Studio</t>
  </si>
  <si>
    <t>Fernando Arturo Vilchez Rodriguez</t>
  </si>
  <si>
    <t>Federico Jose Windhausen</t>
  </si>
  <si>
    <t>Pamela Lucia Carrasco Salinas</t>
  </si>
  <si>
    <t>Maria Daniela Delgado Viteri</t>
  </si>
  <si>
    <t>Patricia Del Socorro Restrepo Madrigal</t>
  </si>
  <si>
    <t>Geraldine Martha Zuasnabar Ravelo</t>
  </si>
  <si>
    <t>Odin Teatret</t>
  </si>
  <si>
    <t>Davani Del Rocio Varillas Muñoz</t>
  </si>
  <si>
    <t>Guadalupe Sanchez Sosa</t>
  </si>
  <si>
    <t>Florencia Angelina Mamani</t>
  </si>
  <si>
    <t>Maria Dominguez Aillon</t>
  </si>
  <si>
    <t>Sofia Mercedes Gallisa Muriente</t>
  </si>
  <si>
    <t>Viviane Mamani Cori</t>
  </si>
  <si>
    <t>Irma Milagros Cabrera Abanto</t>
  </si>
  <si>
    <t>Tatiana Gloria Gaviola Artigas</t>
  </si>
  <si>
    <t>Annalisa Donatella Quagliata Blanco</t>
  </si>
  <si>
    <t>Sauve Qui Peut le Court Métrage Association</t>
  </si>
  <si>
    <t>Jeanne Elisabeth Yasmina</t>
  </si>
  <si>
    <t>Kariny Felipe Martins</t>
  </si>
  <si>
    <t>Ana Fernanda Poliak</t>
  </si>
  <si>
    <t>Maria Natalia Rojas Gamarra</t>
  </si>
  <si>
    <t>Génesis Scarlet Valenzuela Valdez</t>
  </si>
  <si>
    <t>Maite Xaviera Mérida</t>
  </si>
  <si>
    <t>Topa Tudo Bh Caixas Ltda</t>
  </si>
  <si>
    <t>NL Seguranças e Serviços Ltda</t>
  </si>
  <si>
    <t>Rosamaria Milagros Alvarez Gil Heredia</t>
  </si>
  <si>
    <t>00.394.460/0058-8</t>
  </si>
  <si>
    <t>C02186283</t>
  </si>
  <si>
    <t>A4184524</t>
  </si>
  <si>
    <t>AR029678</t>
  </si>
  <si>
    <t>N03011549</t>
  </si>
  <si>
    <t>G15048000</t>
  </si>
  <si>
    <t>AAE321939</t>
  </si>
  <si>
    <t xml:space="preserve">SE78750
</t>
  </si>
  <si>
    <t>890.908.1</t>
  </si>
  <si>
    <t>F35320307</t>
  </si>
  <si>
    <t>G32549326</t>
  </si>
  <si>
    <t>094.109.729-30</t>
  </si>
  <si>
    <t>AAI613949</t>
  </si>
  <si>
    <t>RD5600420</t>
  </si>
  <si>
    <t>17.743.972-K</t>
  </si>
  <si>
    <t>50.356.701/0001-36</t>
  </si>
  <si>
    <t>43.467.379/0001-57</t>
  </si>
  <si>
    <t>Reembolso</t>
  </si>
  <si>
    <t>2023/10877</t>
  </si>
  <si>
    <t>0224005394392</t>
  </si>
  <si>
    <t>0224005395526</t>
  </si>
  <si>
    <t>0224005396174</t>
  </si>
  <si>
    <t>0224005396689</t>
  </si>
  <si>
    <t>0224005397227</t>
  </si>
  <si>
    <t>0224005399513</t>
  </si>
  <si>
    <t>0224005401275</t>
  </si>
  <si>
    <t>0224005402328</t>
  </si>
  <si>
    <t>Invoice</t>
  </si>
  <si>
    <t>388934682</t>
  </si>
  <si>
    <t>388935291</t>
  </si>
  <si>
    <t>16211288</t>
  </si>
  <si>
    <t>389096999</t>
  </si>
  <si>
    <t>389118890</t>
  </si>
  <si>
    <t>389118974</t>
  </si>
  <si>
    <t>SC20240096</t>
  </si>
  <si>
    <t>395671042</t>
  </si>
  <si>
    <t>2024/29</t>
  </si>
  <si>
    <t>396221815</t>
  </si>
  <si>
    <t>396223308</t>
  </si>
  <si>
    <t>396717101</t>
  </si>
  <si>
    <t>397214935</t>
  </si>
  <si>
    <t>187</t>
  </si>
  <si>
    <t>0224052337618</t>
  </si>
  <si>
    <t>0224052493075</t>
  </si>
  <si>
    <t>356762</t>
  </si>
  <si>
    <t>399967843</t>
  </si>
  <si>
    <t>PIX Enviado</t>
  </si>
  <si>
    <t>1567</t>
  </si>
  <si>
    <t>2166</t>
  </si>
  <si>
    <t>2490</t>
  </si>
  <si>
    <t>2491</t>
  </si>
  <si>
    <t>2865</t>
  </si>
  <si>
    <t>2487</t>
  </si>
  <si>
    <t>2086</t>
  </si>
  <si>
    <t>2004</t>
  </si>
  <si>
    <t>1739</t>
  </si>
  <si>
    <t>1834</t>
  </si>
  <si>
    <t>2005</t>
  </si>
  <si>
    <t>1223</t>
  </si>
  <si>
    <t>2893</t>
  </si>
  <si>
    <t>2278</t>
  </si>
  <si>
    <t>2894</t>
  </si>
  <si>
    <t>2906</t>
  </si>
  <si>
    <t>2003</t>
  </si>
  <si>
    <t>1826</t>
  </si>
  <si>
    <t>1753</t>
  </si>
  <si>
    <t>3732</t>
  </si>
  <si>
    <t>2276</t>
  </si>
  <si>
    <t>3729</t>
  </si>
  <si>
    <t>3739</t>
  </si>
  <si>
    <t>3726</t>
  </si>
  <si>
    <t>1833</t>
  </si>
  <si>
    <t>Rendimentos de Aplicações Financerias do mês 02/2024 da conta  17299-5 - 25 Festcurtas BH</t>
  </si>
  <si>
    <t>Rendimentos de Aplicações Financerias do mês 01/2024 da conta  17299-5 - 25 Festcurtas BH</t>
  </si>
  <si>
    <t>000.076</t>
  </si>
  <si>
    <t>000.077</t>
  </si>
  <si>
    <t>000.078</t>
  </si>
  <si>
    <t>000.079</t>
  </si>
  <si>
    <t>000.080</t>
  </si>
  <si>
    <t>000.081</t>
  </si>
  <si>
    <t>000.082</t>
  </si>
  <si>
    <t>000.083</t>
  </si>
  <si>
    <t>000.084</t>
  </si>
  <si>
    <t>000.085</t>
  </si>
  <si>
    <t>000.086</t>
  </si>
  <si>
    <t>000.087</t>
  </si>
  <si>
    <t>000.088</t>
  </si>
  <si>
    <t>000.089</t>
  </si>
  <si>
    <t>000.090</t>
  </si>
  <si>
    <t>000.091</t>
  </si>
  <si>
    <t>000.092</t>
  </si>
  <si>
    <t>000.093</t>
  </si>
  <si>
    <t>000.094</t>
  </si>
  <si>
    <t>000.095</t>
  </si>
  <si>
    <t>000.096</t>
  </si>
  <si>
    <t>000.097</t>
  </si>
  <si>
    <t>000.098</t>
  </si>
  <si>
    <t>000.099</t>
  </si>
  <si>
    <t>000.100</t>
  </si>
  <si>
    <t>000.101</t>
  </si>
  <si>
    <t>000.102</t>
  </si>
  <si>
    <t>000.103</t>
  </si>
  <si>
    <t>000.104</t>
  </si>
  <si>
    <t>000.105</t>
  </si>
  <si>
    <t>000.106</t>
  </si>
  <si>
    <t>000.107</t>
  </si>
  <si>
    <t>000.108</t>
  </si>
  <si>
    <t>000.109</t>
  </si>
  <si>
    <t>000.110</t>
  </si>
  <si>
    <t>000.111</t>
  </si>
  <si>
    <t>000.112</t>
  </si>
  <si>
    <t>000.113</t>
  </si>
  <si>
    <t>000.114</t>
  </si>
  <si>
    <t>000.115</t>
  </si>
  <si>
    <t>000.116</t>
  </si>
  <si>
    <t>000.117</t>
  </si>
  <si>
    <t>000.118</t>
  </si>
  <si>
    <t>000.119</t>
  </si>
  <si>
    <t>000.120</t>
  </si>
  <si>
    <t>000.121</t>
  </si>
  <si>
    <t>000.122</t>
  </si>
  <si>
    <t>000.123</t>
  </si>
  <si>
    <t>000.124</t>
  </si>
  <si>
    <t>000.125</t>
  </si>
  <si>
    <t>000.126</t>
  </si>
  <si>
    <t>000.127</t>
  </si>
  <si>
    <t>000.128</t>
  </si>
  <si>
    <t>000.129</t>
  </si>
  <si>
    <t>000.130</t>
  </si>
  <si>
    <t>000.131</t>
  </si>
  <si>
    <t>000.132</t>
  </si>
  <si>
    <t>000.133</t>
  </si>
  <si>
    <t>000.134</t>
  </si>
  <si>
    <t>000.135</t>
  </si>
  <si>
    <t>Refletor Led COB 300W</t>
  </si>
  <si>
    <t>Presidente</t>
  </si>
  <si>
    <t>CPF 067.186.996-59</t>
  </si>
  <si>
    <t>Cintia Marques Faleiro</t>
  </si>
  <si>
    <t>25.133.180/0001-00</t>
  </si>
  <si>
    <t>2024/36</t>
  </si>
  <si>
    <t>ISSQN referente a nota fiscal 2024/36 - HM Design e Comunicação LTDA</t>
  </si>
  <si>
    <t>ISSQN referente a nota fiscal 2024/12 -- Sérgio Arruda Felício</t>
  </si>
  <si>
    <t>Reembolso realizado através da conta da Appa pelo pagamento feito a maior da rescisão trabalhista de Rosana Guedes de Oliveira Carneiro</t>
  </si>
  <si>
    <t>2024/83907</t>
  </si>
  <si>
    <t>Transferência para conta Reserva referente aos Rendimentos de Aplicações Financerias do mês 12/2023</t>
  </si>
  <si>
    <t>Transferência para conta Reserva referente aos Rendimentos de Aplicações Financerias do mês 01/2024</t>
  </si>
  <si>
    <t>Transferência para conta Reserva referente aos Rendimentos de Aplicações Financerias do mês 02/2024</t>
  </si>
  <si>
    <t>Digitação, preenchimento de planilhas, lançamento de processos, elaboração de relatórios, acompanhamento administrativo e apoio às atividades da equipe APPA/DIPRO. Parcela 02/11Contratação de fornecedor para prestação de serviços de Apoio ao Setor Financeiro da organização.</t>
  </si>
  <si>
    <t>Digitação, preenchimento de planilhas, lançamento de processos, elaboração de relatórios, acompanhamento administrativo e apoio às atividades da equipe APPA/DIPRO. Parcela 02/11</t>
  </si>
  <si>
    <t>Cleber José Leão de Almeida</t>
  </si>
  <si>
    <t>2024/106</t>
  </si>
  <si>
    <t xml:space="preserve">ISSQN referente a nota fiscal 2024/106 - Orplan Auditores Independentes </t>
  </si>
  <si>
    <t>Reembolso proporcional realizado pela  Termo de Parceria 53/203 Palácio da Liberdade  referente ao pagamento Medicina do Trabalho do mês 03/2024</t>
  </si>
  <si>
    <t>Reembolso proporcional realizado pela  projeto Legado Brumadinho referente ao pagamento Medicina do Trabalho do mês 03/2024</t>
  </si>
  <si>
    <t>Valor referente a Medicina do Trabalho do mês 02/2024 - PGR</t>
  </si>
  <si>
    <t>Valor referente a Medicina do Trabalho do mês 02/2024 - PCMSO</t>
  </si>
  <si>
    <t>Valor referente a Medicina do Trabalho do mês 03/2024 - PCMSO</t>
  </si>
  <si>
    <t>Valor referente a Medicina do Trabalho do mês 03/2024 - PGR</t>
  </si>
  <si>
    <t>2024/5198</t>
  </si>
  <si>
    <t xml:space="preserve">IR referente a nota fiscal 2024/5198 - Ocupacional Medicina do Trabalho Ltda </t>
  </si>
  <si>
    <t xml:space="preserve">PCC referente a nota fiscal 2024/5198 - Ocupacional Medicina do Trabalho Ltda </t>
  </si>
  <si>
    <t>2024/5202</t>
  </si>
  <si>
    <t xml:space="preserve">ISS referente a nota fiscal 2024/5198 - Ocupacional Medicina do Trabalho Ltda </t>
  </si>
  <si>
    <t xml:space="preserve">ISSQN referente a nota fiscal 2024/5202 - Ocupacional Medicina do Trabalho Ltda </t>
  </si>
  <si>
    <t xml:space="preserve">PCC referente a nota fiscal 2024/5202 - Ocupacional Medicina do Trabalho Ltda </t>
  </si>
  <si>
    <t>Reembolso a conta da Appa pelo pagamento indevido  realizado na contratação de serviço para impulsionamento na divulgação nas redes sociais. Fornecedor: Facebook serviços online do Brasil Ltda - Processo 2531</t>
  </si>
  <si>
    <t>Vale Cultura para os funcionários a serviço do Contrato de Gestão - Milena Lago</t>
  </si>
  <si>
    <t>Vale Cultura para os funcionários a serviço do Contrato de Gestão - Jussan Meireles</t>
  </si>
  <si>
    <t>Pix Enviado referente ao pagamento fornecedor :Hidrolight do Brasil S.A - Processo:3154</t>
  </si>
  <si>
    <t>Rendimentos de aplicações financeiras do mês 03/2024</t>
  </si>
  <si>
    <t>Imposto de Renda referente aos rendimentos de aplicações financeiras do mês 03/2024</t>
  </si>
  <si>
    <t>IOF referente aos rendimentos de aplicações financeiras do mês 03/2024</t>
  </si>
  <si>
    <t>Recebimento de Rendimentos de aplicações financeiras do mês 02/2024</t>
  </si>
  <si>
    <t xml:space="preserve"> Tarifa Pacote de Serviços do mês 03/2024</t>
  </si>
  <si>
    <t>Rendimentos mensal aplicação finaceira do mês 03/2024</t>
  </si>
  <si>
    <t>Cofins referente aos rendimentos de aplicações financeiras do mês 03/2024</t>
  </si>
  <si>
    <t>2024/75689</t>
  </si>
  <si>
    <t>Complemento da plotagem de textos que compõe a nova identidade visual , com textos e sinalizações dentro da Fundação Clovis Salgado, do Palácio das Artes. Necessária instalação e retirada, especificações em anexo.</t>
  </si>
  <si>
    <t>Contratação de serviço para impulsionamento na divulgação nas redes sociais do evento Concertos da Liberdade - Revolução e Liberdade.</t>
  </si>
  <si>
    <t xml:space="preserve">36.789.264/0001-13
</t>
  </si>
  <si>
    <t>Facebook Serviços Online do Brasil Ltda</t>
  </si>
  <si>
    <t>ASSESSOR (a) PEDAGOGICO (a</t>
  </si>
  <si>
    <t>AMANDA RIBEIRO CAROLINO</t>
  </si>
  <si>
    <t xml:space="preserve"> 135.480.196-25 </t>
  </si>
  <si>
    <t>OCP Exames Ocupacionais Ltda</t>
  </si>
  <si>
    <t>44.645.381/0001-31</t>
  </si>
  <si>
    <t>2024/3336</t>
  </si>
  <si>
    <t>ISSQN referente a nota fiscal 2024/3336 - OCP Exames Ocupacionais Ltda</t>
  </si>
  <si>
    <t>Dário 17824-1 - Plano anual da Fundação Clóvis Salgado - 2024 Pronac 23.5048</t>
  </si>
  <si>
    <t>Prêmio com o valor destinado aos artistas, curadores, coletivas(os) selecionados pela banca curatorial como ganhadores do 4° Prêmio Décio Noviello, com resultado publicado na data 31 de outubro de 2023. Prêmio destinado a categoria fotografia coletiva.</t>
  </si>
  <si>
    <t>André Corgosinho Baumecker</t>
  </si>
  <si>
    <t>Produtor para apoio à Gerência na pré-produção, produção e pós-produção das exposições de Artes Visuais.Referente a parcela 1/12, conforme contrato.</t>
  </si>
  <si>
    <t>Técnico de palco para teatro em atendimento às demandas de iluminação e sonorização nos teatros da Fundação Clóvis Salgado - Parcela de Janeiro/2024</t>
  </si>
  <si>
    <t xml:space="preserve">Fábio Silva Martins de Jesus 71328173100
</t>
  </si>
  <si>
    <t>Técnica de Acervo para guarda, conservação, catalogação e manutenção dos materiais, cenários e figurinos do acervo do Centro Técnico de Produção e Formação – CTPF. Referente a parcela 1/12, conforme  04º aditivo.</t>
  </si>
  <si>
    <t>Produção, captação e edição de vídeos  para atender as demandas da Fundação Clóvis Salgado  - Parcela 01/12</t>
  </si>
  <si>
    <t>Recepcionista para suporte ao atendimento ao público nos teatros da Fundação Clóvis Salgado - Referente a parcela de 01/12.</t>
  </si>
  <si>
    <t>Mediador com fluência em Libras (Língua Brasileira dos Sinais) para o desenvolvimento e execução do programa educativo e de mediação cultural da Fundação Clóvis Salgado.Referente ao período 13 de janeiro a 02 de fevereiro/2024.</t>
  </si>
  <si>
    <t>Prestação dos
serviços de Assistência administrativa na gestão de projetos
para atendimento às atividades da Diretoria de Relações
Institucionais - DRIN  - Parcela:
Aditivo 01/12</t>
  </si>
  <si>
    <t>Designer gráfico para atender as demandas da
Fundação Clóvis Salgado  - Parcela 01/12</t>
  </si>
  <si>
    <t>Designer gráfico para atender as demandas da
Fundação Clóvis Salgado - Parcela 01/12</t>
  </si>
  <si>
    <t>Assessoria de Comunicação, cobertura de
eventos, planejamento de mídias sociais, criação de pautas
e redação publicitária, para a Fundação Clóvis Salgado - Parcela 01/12"</t>
  </si>
  <si>
    <t>Produção técnica, autoração e legendagem para as  mostras de cinema produzidas no Cine Humberto Mauro – FCS. Referente a parcela de 01/12.</t>
  </si>
  <si>
    <t>Assessoria de Imprensa para atuação junto à assessoria de comunicação da Fundação Clóvis Salgado - Parcela 01/12</t>
  </si>
  <si>
    <t>Direitos autorais -exibição do filme "Era uma vez em... Hollywood" (2019), para compor a mostra "O Preço de Hollywood".</t>
  </si>
  <si>
    <t>Bv Consultoria, Licenciamentos E Representacoes Ltda</t>
  </si>
  <si>
    <t>Técnica de Acervo e Higienização para acompanhamento das atividades e acondicionamento do acervo do Centro Técnico de Produção e Formação – CTPF.  Conforme 2º Aditivo - Referente Janeiro/2024</t>
  </si>
  <si>
    <t>Mediador - serviços de Mediação para recepção do público facilitando a compreensão e a apreciação das criações das exposições dos espaços expositivos da Fundação Clóvis Salgado.Referente parcela 01/12, conforme aditivo.</t>
  </si>
  <si>
    <t>Assistente para secretaria escolar, profissional responsável por prestar suporte administrativo às gerências, coordenações e secretaria do Cefart. Referente parcela 01/12.</t>
  </si>
  <si>
    <t>Michelle Aparecida da Silva Barreto 08651559682</t>
  </si>
  <si>
    <t>Serviços de Técnicos de Palco para assistência e atendimento às demandas de iluminação, sonorização e/ou cenotécnica nos teatros da Fundação Clóvis Salgado.</t>
  </si>
  <si>
    <t>49.293.918 Paulo Ricardo Botelho Cordeiro</t>
  </si>
  <si>
    <t>Digitador/Tráfego e Balcão: Contratação de fornecedor de serviços administrativos, apoio a comunicação e atendimento no balcão de informações na Fundação Clóvis Salgado - 
Parcela 01/12</t>
  </si>
  <si>
    <t>Assistente de produção para apoio à programação dos teatros da Fundação Clóvis Salgado, em especial as Juvenal Dias e João Ceschiatti, espaços essenciais para a realização de atividades artísticas da instituição.Referente ao período 09 de janeiro a 05 de fevereiro de 2024.</t>
  </si>
  <si>
    <t>Auxiliar de Serviços Gerais para limpeza diária do CTPF unidade Marzagão considerando, áreas de circulação, oficinas, reservas técnicas, banheiros, copa, escritório, bem como mobiliário e equipamentos, além dos objetos que compõem o acervo artístico da FCS. Referente a 1ª parcela, conforme aditivo</t>
  </si>
  <si>
    <t>Apoio administrativo para auxiliar nas atividades de monitoramento, organização e inserção/digitação de informações contábeis em planilhas, na execução de projetos e atividades da DRIN. Referente parcela 01/12.</t>
  </si>
  <si>
    <t>Assistente de produção para apoio geral nas demandas do Coral lìrico de Minas Gerais. Referente a 2ª parcela do contrato.</t>
  </si>
  <si>
    <t>Horizzonte Produção e Eventos Ltda.</t>
  </si>
  <si>
    <t>Assessoria de Projetos - desenvolvimento de cronogramas, acompanhamento do progresso de metas, identificação e mitigação de riscos e alocação de recursos, para às demandas institucionais da Fundação Clóvis Salgado.
Parcela 01/12</t>
  </si>
  <si>
    <t>Manutenção de instrumento musical (corne-inglês Patrícola), luthier, atendendo às demandas da Orquestra Sinfônica de Minas Gerais .</t>
  </si>
  <si>
    <t>2Reeds Comercio E Servicos Ltda</t>
  </si>
  <si>
    <t>Mediador - serviços de Mediação para recepção do público facilitando a compreensão e a apreciação das criações das exposições dos espaços expositivos da Fundação Clóvis Salgado. Referente parcela 01/11, conforme aditivo.</t>
  </si>
  <si>
    <t>Assistente de produção, atendendo às demandas relacionadas à programação das Gerências de Artes Visuais, Cinema – CHM e Palco da Fundação Clóvis Salgado. Referente parcela 01/12.</t>
  </si>
  <si>
    <t xml:space="preserve">43.666.687 Marina Silva Dias </t>
  </si>
  <si>
    <t>Digitação de textos, planilhas e preparação de documentos para apoio administrativo da secretaria da OSMG, transcrição de documentos, organização, guarda e conservação de documentos e partituras, para a rotina da Orquestra Sinfônica de Minas Gerais.Referente a parcela de 01/12.</t>
  </si>
  <si>
    <t>Arte Educador para o desenvolvimento e execução do programa educativo da FCS, atuando diretamente na condução de atividades educacionais que envolvam os participantes em experiências criativas e reflexivas relacionadas à arte e à cultura. Parcela 01/11.</t>
  </si>
  <si>
    <t>Mediador - serviços de Mediação para recepção do público facilitando a compreensão e a apreciação das criações das exposições dos espaços expositivos da Fundação Clóvis Salgado.Referente parcela 01/11, conforme aditivo.</t>
  </si>
  <si>
    <t>Aluguel do mês de Fevereiro do CTPF</t>
  </si>
  <si>
    <t>JMMX Imovéis Ltda.</t>
  </si>
  <si>
    <t>Técnico de palco para teatro em atendimento às demandas de iluminação e sonorização nos teatros da Fundação Clóvis Salgado - Referente a parcela de 01/12</t>
  </si>
  <si>
    <t>Comitê de Seleção - profissional para compor as bancas examinadoras do edital do segundo semestre de 2023, do Processo Seletivo Novos Alunos da Escola de Teatro do Cefart.</t>
  </si>
  <si>
    <t>32.675.823 Fabiana Oliveira de Jesus</t>
  </si>
  <si>
    <t>Apoio administrativo para serviços pontuais relacionados à Diretoria de Relações Institucionais da Fundação Clóvis Salgado - Parcela: Aditivo 01/12</t>
  </si>
  <si>
    <t>Agenciamento do maestro Hérnan Sánches para ensaios e apresentações do Coral Lírico de  Minas Gerais , referente Janeiro/2024.</t>
  </si>
  <si>
    <t xml:space="preserve">Contratação de 1 Micro-ônibus, 25 lugares, para transporte dos bailarinos e equipe da Cia de Dança do Palácio das Artes para apresentação do Carnaval.  Serão realizadas no dia 9 de fevereiro de 2024, na Rodoviária de Belo Horizonte.        </t>
  </si>
  <si>
    <t>Expresso Unir Ltda.</t>
  </si>
  <si>
    <t xml:space="preserve">Contratação de 1 Micro-ônibus, 25 lugares, para transporte dos bailarinos e equipe da Cia de Dança do Palácio das Artes para apresentação do Carnaval.  Serão realizadas no dia 9 de fevereiro de 2024,  no Aeroporto de Belo Horizonte.        </t>
  </si>
  <si>
    <t>Aquisição de Guilhotina de mesa para papel tamanho A3, 43 cm de boca, capacidade de corte de até 400 folhas para OSMG.</t>
  </si>
  <si>
    <t>Nts do Brasil Comercio de Maquinas e Ferramentas Ltda</t>
  </si>
  <si>
    <t>Pagamento ref. ao valor restante do RPA 3009</t>
  </si>
  <si>
    <t>Aquisição de Encadernadora Perfuradora Manual A3, 70 furos, capacidade de perfuração 25 folhas para OSMG.</t>
  </si>
  <si>
    <t>Leandro Gandarez Resina</t>
  </si>
  <si>
    <t>Luis Otavio Santana Ferreira 05585059610</t>
  </si>
  <si>
    <t>Professora para ministrar aulas abertas de letramento sobre questões que envolvem machismo e capacitismo no âmbito da “Semana Pedagógica CEFART".</t>
  </si>
  <si>
    <t>Brisa Ramos Marques</t>
  </si>
  <si>
    <t>47.350.126 Amora Alice Ribeiro</t>
  </si>
  <si>
    <t>Coordenação Educativa - para Programa Educativo e de Mediação Cultural da Fundação Clovis Salgado  - Referente ao período de 27/01 a 31/01/2024.</t>
  </si>
  <si>
    <t>Nuvem Produção Cultural Ltda</t>
  </si>
  <si>
    <t>Maestra - Regente Titular para planejamento, ensaios e apresentações da Orquestra Sinfônica de Minas Geais na Temporada 2024, nos Concertos da Liberdade  - Referente a parcela 1/12, conforme contrato.</t>
  </si>
  <si>
    <t>Retenção de IOF sobre câmbio - Furore Verlag</t>
  </si>
  <si>
    <t>Locação de partituras para ORQUESTRA para os ensaios e apresentações do Concertos da Liberdade - Mulheres Lendárias, sendo elas: "Trois Fémmes de légende: I.Cléopâtre II.Ophélie III.Salomé"</t>
  </si>
  <si>
    <t>Furore Verlag</t>
  </si>
  <si>
    <t>Retenção Imposto de renda sobre câmbio - Furore Verlag</t>
  </si>
  <si>
    <t>Aquisição de tecidos para confecção/ajustes de figurinos e elementos de cena, conforme as seguintes especificações: 250 m de tecido Tule Preto.</t>
  </si>
  <si>
    <t>Comercial de Produtos Cmb Ltda</t>
  </si>
  <si>
    <t>Mediador - serviços de Mediação para o programa educativo da Fundação Clóvis Salgado, sendo responsável por criar conexões significativas e contextuais entre o público. Referente parcela 01/11.</t>
  </si>
  <si>
    <t>Juliana Kelly do Carmo Goncalves</t>
  </si>
  <si>
    <t>Anair Patrícia Braga Moreira</t>
  </si>
  <si>
    <t>Mediador - serviços de Mediação para recepção do público facilitando a compreensão e a apreciação das criações das exposições dos espaços expositivos da Fundação Clóvis Salgado.Referente a  parcela 1/11, conforme aditivo.</t>
  </si>
  <si>
    <t>Aquisição de itens para caracterização, maquiagem e cabelo, conforme as seguintes especificações: 1 - base claríssima | 1 - base clara-01 | 1 - base media-02 | 2 - base Escura- 03 e 04 | 10 pacotes Lenços demaquilantes | 5 Prime</t>
  </si>
  <si>
    <t>Bijuterias fio de ouro Ltda</t>
  </si>
  <si>
    <t>Aquisição de itens para caracterização, maquiagem e cabelo, conforme as seguintes especificações: 5 Lápis retrátil de olho preto | 3 caixas - Grampo grande preto (nº 7)</t>
  </si>
  <si>
    <t>Drogaria TLC Ltda</t>
  </si>
  <si>
    <t>Professor para ministrar aulas abertas de letramento sobre questões raciais e LGBTQIA+fobia no âmbito da “Semana Pedagógica CEFART”.Referente a 1ª parcela do contrato.</t>
  </si>
  <si>
    <t>Juhlia Andre Santos 07692430616</t>
  </si>
  <si>
    <t>Mediador - serviços de Mediação para recepção do público facilitando a compreensão e a apreciação das criações das exposições dos espaços expositivos da Fundação Clóvis Salgado .Ref. parcela 1/11, conforme aditivo.</t>
  </si>
  <si>
    <t>Julio de Almeida Souza</t>
  </si>
  <si>
    <t>Reembolso ref. ao pagamento do Recibo de Juliana Sousa de Oliveira - Prêmio com o valor destinado aos artistas, curadores, coletivas(os) selecionados pela banca curatorial como ganhadores do 4° Prêmio Décio Noviello.</t>
  </si>
  <si>
    <t>Juliana Sousa de Oliveira</t>
  </si>
  <si>
    <t>Reembolso ref. ao pagamento da NF 20242 - Nuvem Produção Cultural - Coordenação de Programa Educativo e de Mediação Cultural da Fundação Clovis Salgado.Parcela 04/04</t>
  </si>
  <si>
    <t xml:space="preserve">Reembolso ref. ao pagamento do Recibo de 36.494.067 Marlon Bruno Vitor de Paula - Prêmio com o valor destinado aos artistas, curadores, coletivas(os) selecionados pela banca curatorial como ganhadores do 4° Prêmio Décio Noviello </t>
  </si>
  <si>
    <t>36.494.067 Marlon Bruno Vitor de Paula</t>
  </si>
  <si>
    <t xml:space="preserve">Reembolso ref. ao pagamento do Recibo de Rubens Pilegi da Silva Sá - Prêmio com o valor destinado aos artistas, curadores, coletivas(os) selecionados pela banca curatorial como ganhadores do 4° Prêmio Décio Noviello </t>
  </si>
  <si>
    <t>Rubens Pilegi da Silva Sá</t>
  </si>
  <si>
    <t xml:space="preserve">Reembolso ref. ao pagamento do Recibo de Marcus Vinicius Barbosa Deusdedit 13784286682- Prêmio com o valor destinado aos artistas, curadores, coletivas(os) selecionados pela banca curatorial como ganhadores do 4° Prêmio Décio Noviello </t>
  </si>
  <si>
    <t>Marcus Vinicius Barbosa Deusdedit 13784286682</t>
  </si>
  <si>
    <t xml:space="preserve">IRRF ref. Recibo - JULIANA SOUSA DE OLIVEIRA </t>
  </si>
  <si>
    <t>Compra das peças (  1 fusível retardado 20 e 1 micro swift de porta ) para reparo do microondas danificado, de uso indispensável, da equipe do CTPF unidade Marzagão.</t>
  </si>
  <si>
    <t>Eletrônica Santa Efigênia Ltda</t>
  </si>
  <si>
    <t>Aquisição de tecidos para confecção/ajustes de figurinos e elementos de cena, conforme as seguintes especificações: 100 m de tecido Tule Cinza.</t>
  </si>
  <si>
    <t>Modista Textil Ltda</t>
  </si>
  <si>
    <t>Aquisição de ventilador de coluna 3 Velocidades, 6 pás, 160W e 110V para a sala da mestra regente da OSMG.</t>
  </si>
  <si>
    <t>Friovix Comercio de Refrigeracao Ltda</t>
  </si>
  <si>
    <t>Assessoria de comunicação atendendo às demandas de divulgação das ações da Fundação Clóvis Salgado do Palácio das Artes.Referente a parcela 1/4, conforme contrato.</t>
  </si>
  <si>
    <t>Eduardo Fukushima Kuroiwa</t>
  </si>
  <si>
    <t>Reembolso ref. ao pagto realizado com cartão de crédito Clara para Furore Verlag-  locação de partituras para maestro para os ensaios e apresentações do Concertos da Liberdade - Mulheres Lendárias, sendo elas: "Trois Fémmes de légende: I.Cléopâtre II.Ophélie III.Salomé"</t>
  </si>
  <si>
    <t>Direitos autorais - licenciante do arranjo musical da música Aos Olhos de Guignard, a ser apresentada no evento Concertos da Liberdade - concerto em homenagem aos 80 anos da Escola Guignard,  no Grande Teatro Cemig Palácio das Artes</t>
  </si>
  <si>
    <t>Afinação de 2 pianos em atendimento a Orquestra Sinfônica de Minas Gerais para o evento Concertos da Liberdade - Concerto Sinfônico - Aos Olhos de Guignard.</t>
  </si>
  <si>
    <t>Bernardo Brandão de Oliveira 05319440693</t>
  </si>
  <si>
    <t>Arranjador - criação e disponibilização de 06 arranjos musicais para serem utilizados pela Orquestra Sinfônica de Minas Gerais – OSMG, para serem utilizados nos seus concertos a serem apresentados ao longo do ano de 2024.</t>
  </si>
  <si>
    <t>Inconfidentes Producoes Artísticas Ltda</t>
  </si>
  <si>
    <t>Aquisição de passagem aérea para Simone Leitão ,pianista convidada pela OSMG para participação no Concerto da Liberdade - Mulheres lendárias.</t>
  </si>
  <si>
    <t>Pagamento de RECIBO DE LIBERACAO ALFANDEGARIA referente à liberação de partituras para ORQUESTRA locadas para os ensaios e apresentações do Concertos da Liberdade - Mulheres Lendárias.</t>
  </si>
  <si>
    <t>DHL Express (Brasil) Ltda</t>
  </si>
  <si>
    <t>Contratação de empresa para fornecimento de Kit lanches para a equipe de produção e bailarinos da CDPA durante o evento Carnaval da Liberdade, conforme as seguintes especificações: 15 comum e 10 com restrição alimentar, de acordo com rider em anexo.</t>
  </si>
  <si>
    <t>Carolina Cattoni Koh</t>
  </si>
  <si>
    <t>Preparador Corporal para realizar a preparação corporal e provocação artística nos processos de criação da Cia de Dança do Palácio das Artes durante o mês de fevereiro de 2024.</t>
  </si>
  <si>
    <t>Morvan Couto Teixeira</t>
  </si>
  <si>
    <t>Aquisição de itens para caracterização, maquiagem e cabelo, conforme as seguintes especificações: 2 caixas de Mascara Descartável Tripla Proteção com 100 unidades</t>
  </si>
  <si>
    <t>Amazonas Epi Ltda</t>
  </si>
  <si>
    <t>Compra de 10 metros de fita de cetim, na cor vermelha, com 7cm de largura (ou mais) para sinalização na inauguração da exposição "A Paixão segundo Guignard" a ser realizada no dia 29/02.</t>
  </si>
  <si>
    <t>Alpino Linhas e Aviamentos Ltda.</t>
  </si>
  <si>
    <t>Pagamento da diferença, referente ao Imposto de renda retido a maior no recibo pago no dia 06/02/2024</t>
  </si>
  <si>
    <t>Captação de recursos - Consultoria especializada na estruturação de programas de incentivo e realização de doações por pessoas físicas, viabilizando a realização de variados projetos culturais, esportivos e de outras naturezas, aprovados em mecanismos de incentivo fiscal.</t>
  </si>
  <si>
    <t>Vivas Cultura e Esporte Ltda</t>
  </si>
  <si>
    <t>Pagamento da diferença, referente ao Imposto de renda retido a maior no recibo pago no dia 02/02/2024</t>
  </si>
  <si>
    <t>Coordenação Geral para projeto Plano anual da Fundação ClóvisSalgado - 2024 - PRONAC 23.5048 - Aprovado na Lei Federal deIncenti vo à Cultura - Parcela de Fevereiro/2024</t>
  </si>
  <si>
    <t>Coordenação Técnica para projeto Plano anual da Fundação ClóvisSalgado - 2024 - PRONAC 23.5048 - Aprovado na Lei Federal deIncenti vo à Cultura - Parcela de Fevereiro/2024</t>
  </si>
  <si>
    <t>Coordenação Cultural para projeto Plano anual da Fundação ClóvisSalgado - 2024 - PRONAC 23.5048 - Aprovado na Lei Federal deIncenti vo à Cultura - Parcela de Fevereiro/2024</t>
  </si>
  <si>
    <t>Coordenador das atividades do projeto Plano anual da FundaçãoClóvis Salgado - 2024 - PRONAC 23.5048 - Aprovado na Lei Federal deIncenti vo à Cultura - Parcela de Fevereiro/2024</t>
  </si>
  <si>
    <t>Aquisição de passagem aérea para maestro convidado pela OSMG e CLMG, conforme trecho: Maestro 10/03/2024 ida e 21/03/2024 Volta</t>
  </si>
  <si>
    <t>Aluguel de caçambas para descarte de entulhos provenientes de obra realizada no Estúdio A - Sala de dança do CEFART.</t>
  </si>
  <si>
    <t>Lr Teixeira Comercio E Transportes Ltda</t>
  </si>
  <si>
    <t>Contratação de laudista profissional, para confecção de laudo técnico referente a desmontagem e devolução das obras na capital do estado de São Paulo, totalizando 10 diárias do dia 26 de janeiro a 02 de feveiro de 2024.</t>
  </si>
  <si>
    <t>Marília Palhares Fernandes 22210703808</t>
  </si>
  <si>
    <t>Técnica de Acervo e Higienização para acompanhamento das atividades e acondicionamento do acervo do Centro Técnico de Produção e Formação – CTPF.Conforme 3º Aditivo - Referente a parcela 01/11.</t>
  </si>
  <si>
    <t>53.674.836 Camila Gabriela Furtunato</t>
  </si>
  <si>
    <t>Assistente para secretaria escolar, profissional responsável por prestar suporte administrativo às gerências, coordenações e secretaria do Cefart.Referente parcela 02/12.</t>
  </si>
  <si>
    <t>Técnica de Acervo e Higienização para acompanhamento das atividades e acondicionamento do acervo do Centro Técnico de Produção e Formação – CTPF.  Conforme 3º Aditivo - Referente a parcela 01/11.</t>
  </si>
  <si>
    <t>Digitador/Tráfego e Balcão: Contratação de fornecedor de serviços administrativos, apoio a comunicação e atendimento no balcão de informações na Fundação Clóvis Salgado - Parcela 02/12.</t>
  </si>
  <si>
    <t>Técnica de Acervo para guarda, conservação, catalogação e manutenção dos materiais, cenários e figurinos do acervo do Centro Técnico de Produção e Formação – CTPF. Referente a parcela 2/12, conforme  4º aditivo.</t>
  </si>
  <si>
    <t>Produção, captação e edição de vídeos  para atender as demandas da Fundação Clóvis Salgado - Parcela 02/12.</t>
  </si>
  <si>
    <t>Assessoria de Imprensa para atuação junto à assessoria de comunicação da Fundação Clóvis Salgado - Parcela 02/12.</t>
  </si>
  <si>
    <t>Assessoria de comunicação atendendo às demandas de divulgação das ações da Fundação Clóvis Salgado do Palácio das Artes.Referente a parcela 2/4.</t>
  </si>
  <si>
    <t>Aquisição de passagem aérea para Daniel Umbelino e Lorena Pires, solistas convidados pela OSMG e CLMG, conforme trecho: 17/03/2024 ida e 21/03/2024 volta.</t>
  </si>
  <si>
    <t>Aluguel do mês de Março do CTPF</t>
  </si>
  <si>
    <t>Sonorização - disponibilização, montagem e desmontagem de equipamentos para os ensaios e apresentações do  Concerto em homenagem aos 80 anos da Escola de Guignard,no Grande Teatro Cemig Palácio das Artes.</t>
  </si>
  <si>
    <t>Murillo Corrêa e Cia. Som e Luz Ltda.</t>
  </si>
  <si>
    <t>Contratação de profissional especialista em música para se apresentar em aula inaugural, presencial, para os alunos da escola de música sobre o cenário atual das orquestras e grandes grupos musicais em Minas Gerais e no Brasil..</t>
  </si>
  <si>
    <t>Mais Artes Produções Artísticas Ltda</t>
  </si>
  <si>
    <t>Mediador - serviços de Mediação para recepção do público facilitando a compreensão e a apreciação das criações das exposições dos espaços expositivos da Fundação Clóvis Salgado. Referente parcela 02/12, conforme aditivo.</t>
  </si>
  <si>
    <t>Maestra - Regente Titular para planejamento, ensaios e apresentações da Orquestra Sinfônica de Minas Geais na Temporada 2024, nos Concertos da Liberdade - Referente a parcela 2/12</t>
  </si>
  <si>
    <t>Produtor para apoio à Gerência na pré-produção, produção e pós-produção das exposições de Artes Visuais,.Referente a parcela 2/12</t>
  </si>
  <si>
    <t>Aquisição de 4.200 pulseiras de vinil lacre de botão personalizadas cores neon variadas para as atividades conjuntas da OSMG e CLMG</t>
  </si>
  <si>
    <t>Med Id Comércio de Artigos Promocionais Ltda</t>
  </si>
  <si>
    <t>Auxiliar de Serviços Gerais para limpeza diária do CTPF unidade Marzagão considerando, áreas de circulação, oficinas, reservas técnicas, banheiros, copa, escritório, bem como mobiliário e equipamentos, além dos objetos que compõem o acervo artístico da FCS. Referente a 2ª parcela, conforme aditivo.</t>
  </si>
  <si>
    <t>Professor para ministrar duas aulas inaugurais, presenciais, para os alunos da escola de Teatro do Centro de Formação Artística e Tecnológica (CEFART).</t>
  </si>
  <si>
    <t>Kelly Cristina Ferreira 04971220658</t>
  </si>
  <si>
    <t>Produtor para apoio à Gerência na pré-produção, produção e pós-produção das exposições de Artes Visuais.Referente a parcela 2/12</t>
  </si>
  <si>
    <t>Músicos / Intérpretes - cantor/intérprete para as apresentações do evento Concertos da Liberdade - Concerto Sinfônico - Concerto em homenagem aos 80 anos da Escola Guignard,no Grande Teatro Cemig Palácio das Artes.</t>
  </si>
  <si>
    <t>Geraldo Tadeu Pereira Franca 34395547672</t>
  </si>
  <si>
    <t>Apoio administrativo para auxiliar nas
atividades de monitoramento, organização e
inserção/digitação de informações contábeis em planilhas,
na execução de projetos e atividades da DRIN. Referente parcela 02/12"</t>
  </si>
  <si>
    <t>Assistência administrativa na gestão de projetos
para atendimento às atividades da Diretoria de Relações
Institucionais - DRIN nas demandas  - Parcela:
Aditivo 02/12</t>
  </si>
  <si>
    <t>Restauração / Conservação- higienização, lavagem, secagem e passagem das peças de figurinos, adereços, acessórios, e calçados albergadas no CTPF - unidade Andradas.  Referente a parcela 01/11</t>
  </si>
  <si>
    <t>Mirian Bicalho Rodrigues</t>
  </si>
  <si>
    <t>Assessoria de Comunicação, cobertura de eventos, planejamento de mídias sociais, criação de pautas e redação publicitária, para a Fundação Clóvis Salgado - Parcela 02/12</t>
  </si>
  <si>
    <t>Digitação de textos, planilhas e preparação de documentos para apoio administrativo da secretaria da OSMG, transcrição de documentos, organização, guarda e conservação de documentos e partituras, para a rotina da Orquestra Sinfônica de Minas Gerais - Referente a 2ª parcela .</t>
  </si>
  <si>
    <t>Técnicos de Palco para assistência e atendimento às demandas de iluminação, sonorização e/ou cenotécnica nos teatros da Fundação Clóvis Salgado . Referente a parcela 01/11.</t>
  </si>
  <si>
    <t>Músico instrumentista -  pianista/tecladista  para complementação da Orquestra Sinfônica de Minas Gerais para as apresentações do evento Concertos da Liberdade - Concerto Sinfônico -Concerto em homenagem aos 80 anos da Escola de Guignard.</t>
  </si>
  <si>
    <t>Ensinart Escola de Música Ltda</t>
  </si>
  <si>
    <t>Designer gráfico para atender as demandas da Fundação Clóvis Salgado  - 
Parcela 02/12</t>
  </si>
  <si>
    <t>Designer gráfico para atender as demandas da Fundação Clóvis Salgado - 
Parcela 02/12</t>
  </si>
  <si>
    <t>Impressão de banner com Qrcode do programa artístico para divulgação do evento Concertos da Liberdade - Concerto Sinfônico - Concerto em homenagem aos 80 anos da Escola de Guignard.</t>
  </si>
  <si>
    <t>Flag Impressão Digital Ltda.</t>
  </si>
  <si>
    <t>Sinalização - 2 impressões e instalações de vitrine de programação para sinalização do Cine Humberto Mauro das mostras "Prêmio Humberto Mauro" e "Clássicas: Mulheres na Direção".</t>
  </si>
  <si>
    <t>Mediador com fluência em Libras (Língua Brasileira dos Sinais) para o desenvolvimento e execução do programa educativo e de mediação cultural da Fundação Clóvis Salgado.Referente a parcela 01/11, conforme aditivo.</t>
  </si>
  <si>
    <t>Mediador - serviços de Mediação para recepção do público facilitando a compreensão e a apreciação das criações das exposições dos espaços expositivos da Fundação Clóvis Salgado,. Referente parcela 02/12, conforme aditivo.</t>
  </si>
  <si>
    <t>Músico instrumentista - pianista para acompanhamento de 4 aulas de clássico da Cia de Dança do Palácio das Artes no mês de Fevereiro de 2024.</t>
  </si>
  <si>
    <t>Márcio José da Luz Melo</t>
  </si>
  <si>
    <t>Assistente de produção, atendendo às demandas relacionadas à programação das Gerências de Artes Visuais, Cinema – CHM e Palco da Fundação Clóvis Salgado. Referente parcela 02/12.</t>
  </si>
  <si>
    <t>Produção técnica, autoração e legendagem para as  mostras de cinema produzidas no Cine Humberto Mauro – FCS - Referente a parcela de 02/12.</t>
  </si>
  <si>
    <t>Contratação do direito de exibição do filme "A Mulher Rei", para duas exibições durante o período da mostra 'Clássicas: Mulheres na Direção', que acontecerá entre o dia 1 a 27 de Março.</t>
  </si>
  <si>
    <t>Músicos / Intérpretes - Agenciamento de Toninho Horta, como cantor/intérprete para as apresentações do evento Concertos da Liberdade - Concerto Sinfônico - Concerto em homenagem aos 80 anos da Escola Guignard.</t>
  </si>
  <si>
    <t>Mais Cultura Producoes Ltda</t>
  </si>
  <si>
    <t>Compra de molduras para algumas obras que irão compor a exposição “A Paixão Segundo Guignard”, a ser realizada na Grande Galeria Alberto da Veiga Guignard no Palácio das Artes, com abertura prevista para o dia 29/02/2024.</t>
  </si>
  <si>
    <t>Van Gogh Molduras Ltda</t>
  </si>
  <si>
    <t>Preparador Corporal - para ministrar 3 aulas de preparação corporal e provocador nos processos de criação da Cia de Dança do Palácio das Artes.</t>
  </si>
  <si>
    <t>Alex Dias Mendes Moreira</t>
  </si>
  <si>
    <t>Preparador Corporal - realizar a preparação corporal e provocação artística, aplicando a técnica Gyrokinesis, nos processos de criação da Cia de Dança do Palácio das Artes durante o mês de  fevereiro de 2024.</t>
  </si>
  <si>
    <t>Naline Ferraz Martins Dias Lopes</t>
  </si>
  <si>
    <t>Apoio Administrativo de Compras na digitação de processos, preenchimento de planilhas, negociação com fornecedores, acompanhamento de demandas, realização de orçamentos .  Parcela Aditivo 02/12</t>
  </si>
  <si>
    <t>42.225.713 Marcela de Oliveira Rodrigues</t>
  </si>
  <si>
    <t>Produtor Cultural em apoio e atendimento às ações da Diart .  Parcela Aditivo 02/12</t>
  </si>
  <si>
    <t>43.213.819 Paulo Henrique Monferrari</t>
  </si>
  <si>
    <t>Coordenação Educativa - para Programa Educativo e de Mediação Cultural da Fundação Clovis Salgado e  fornecimento de materiais necessários a execução das atividades contempladas na programação mensal - Referente a parcela 02/12 conforme 1º , e 2º aditivo.</t>
  </si>
  <si>
    <t>Produtor Cultural em apoio e atendimento às ações da escola do Cefart .  Parcela Aditivo 02/12</t>
  </si>
  <si>
    <t xml:space="preserve">Mariana de Souza Ferreira Ltda </t>
  </si>
  <si>
    <t>Assessoria de Comunicação  - jornalista para atender às demandas de divulgação e assessoria do Projeto da Fundação Clóvis Salgado.Referente fevereiro/2024.</t>
  </si>
  <si>
    <t>Músico instrumentista - guitarrista para complementação da Orquestra Sinfônica de Minas Gerais para as apresentações do evento Concertos da Liberdade - Concerto Sinfônico - Concerto em homenagem aos 80 anos da Escola de Guignard.</t>
  </si>
  <si>
    <t>Felipe Boabaid Guerzoni</t>
  </si>
  <si>
    <t>Apoio administrativo para serviços pontuais relacionados à Diretoria de Relações Institucionais da Fundação Clóvis Salgado . Parcela: Aditivo 02/12</t>
  </si>
  <si>
    <t>Assessoria de Projetos - desenvolvimento de cronogramas, acompanhamento do progresso de metas, identificação e mitigação de riscos e alocação de recursos, para às demandas institucionais da Fundação Clóvis Salgado  - 
Parcela 02/12</t>
  </si>
  <si>
    <t>Técnico de palco para teatro em atendimento às demandas de iluminação e sonorização nos teatros da Fundação Clóvis Salgado para projeto Plano anual da Fundação Clóvis Salgado - 2024 - Pronac 235048 - Aprovado na Lei Federal de Incentivo à Cultura - Referente a parcela de 02/12.</t>
  </si>
  <si>
    <t>Assistente para secretaria escolar, profissional responsável por prestar suporte administrativo às gerências, coordenações e secretaria do Cefart. Referente parcela 02/12.</t>
  </si>
  <si>
    <t>Contratação de profissional externo para compor as bancas examinadoras do edital do segundo semestre de 2023, para a Escola de Teatro do Cefart.</t>
  </si>
  <si>
    <t>Rikelle Aparecida Ribeiro Neves</t>
  </si>
  <si>
    <t>Recepcionista para suporte ao atendimento ao público nos teatros da Fundação Clóvis Salgado - Referente a parcela de 02/12.</t>
  </si>
  <si>
    <t>Intérprete de libras para o concerto em homenagem aos 80 anos da Escola Guignard, no Grande Teatro Cemig Palácio das Artes.</t>
  </si>
  <si>
    <t>Pagamento realizado indevidamente NF 2 Denise Kelli Alves Dos Reis Goncalves  - Processo 3706 - 161217 . Reembolso realizado no dia 08/03/2024</t>
  </si>
  <si>
    <t>Denise Kelli Alves Dos Reis Goncalves</t>
  </si>
  <si>
    <t>Pagamento realizado indevidamente : NF 7 - Valeria Lilian Evangelista - Processo 3707 - 161217 . Reembolso realizado no dia 08/03/2024</t>
  </si>
  <si>
    <t>Valeria Lilian Evangelista 02902509600</t>
  </si>
  <si>
    <t>Pagamento realizado indevidamente : NF 3  – Maria das Graças de Sousa - Processo 3781 -  161217 . Reembolso realizado no dia 08/03/2024</t>
  </si>
  <si>
    <t>Maria das Graças de Sousa 02621402682</t>
  </si>
  <si>
    <t>Mediador - serviços de Mediação para o programa educativo da Fundação Clóvis Salgado, sendo responsável por criar conexões significativas e contextuais entre o público,. Referente parcela 01/11.</t>
  </si>
  <si>
    <t>Bianca Isabel de Sá</t>
  </si>
  <si>
    <t>Serviços de manutenção de Plataforma/Sistema Digital, envolvendo desenvolvimento, criação de layout, adaptação, atualização e manutenção constante de plataforma de exibição virtual para realização de mostras e festivais criados e/ou abrigados pelo Cine Humberto Mauro.Referente a parcela , 1/11.</t>
  </si>
  <si>
    <t>Leben 108 Produtora de Filmes Ltda.</t>
  </si>
  <si>
    <t>Apoio administrativo na digitação de controles de acessos internos, preenchimento de planilhas, acompanhamento de agenda e preparo de documentos .  Parcela Aditivo 02/12</t>
  </si>
  <si>
    <t>Músicos / Intérpretes - Agenciamento doTrio Amaranto, composto por Flavia da Cunha Ferraz Guedes, Lucia da Cunha Ferraz e Marina da Cunha Ferrazc, para as apresentações do Concerto em homenagem aos 80 anos da Escola Guignard</t>
  </si>
  <si>
    <t>Amaranto Producoes Ltda</t>
  </si>
  <si>
    <t>Restauração / Conservação - elaboração de laudos técnicos, assegurando o estado de conservação e não danificação das obras, que compôs a exposição "Quero amar alguém que acenda uma fogueira comigo às 7 da manhã.</t>
  </si>
  <si>
    <t>Debatedora de sessão da mostra História Permanente do Cinema, do filme ‘‘A Mulher Rei’’, durante o período da mostra 'Clássicas: Mulheres na Direção,no Cine Humberto Mauro.</t>
  </si>
  <si>
    <t>Yasmine Paula Evaristo 06872918608</t>
  </si>
  <si>
    <t>Recepcionista para suporte ao atendimento ao público nos teatros da Fundação Clóvis Salgado- Referente a parcela de 02/12.</t>
  </si>
  <si>
    <t>Aquisição de passagem aérea para solistas convidados pela OSMG e CLMG, conforme trecho: 17/03/2024 ida e 21/03/2024 volta.</t>
  </si>
  <si>
    <t>Professor para ministrar uma aula aberta presencial para os alunos do curso básico de dança do Centro de Formação Artística e Tecnológica (CEFART.)</t>
  </si>
  <si>
    <t>Sara Helena de Souza Brito</t>
  </si>
  <si>
    <t>Professor para ministrar aula inaugural presencial para os alunos da Escola de Música do CEFART</t>
  </si>
  <si>
    <t>Breno Rodrigo Bartolomeu da Silva 11847365612</t>
  </si>
  <si>
    <t>Operador de Marketing Digital para apoio da
divulgação das ações do projeto com desenvolvimento de
campanhas de marcas, aumento da relevância na internet - Ref.parcela 02/12 - 1º aditivo</t>
  </si>
  <si>
    <t>Sérgio Luiz Cataldo Lima</t>
  </si>
  <si>
    <t xml:space="preserve">Reembolso ref. ao pagamento realizado indevidamente NF 2 Denise Kelli Alves Dos Reis Goncalves  - Processo 3706 - 161217 . </t>
  </si>
  <si>
    <t xml:space="preserve">Reembolso ref. ao pagamento realizado indevidamente : NF 7 - Valeria Lilian Evangelista - Processo 3707 - 161217 . </t>
  </si>
  <si>
    <t xml:space="preserve">Reembolso ref. ao pagamento realizado indevidamente : NF 3  – Maria das Graças de Sousa - Processo 3781 -  161217 . </t>
  </si>
  <si>
    <t xml:space="preserve">ISSQN ref. RPA: 2983 - TAIRINE PENA LADISLAR </t>
  </si>
  <si>
    <t>ISSQN ref.  RPA : 2984 - ALESANDRA FILGUEIRAS</t>
  </si>
  <si>
    <t xml:space="preserve">ISSQN ref. RPA : 2985 - CARLA LIMA CATTABRIGA </t>
  </si>
  <si>
    <t xml:space="preserve">ISSQN ref. RPA: 2986 - SHEILA FERNANDA OLIVEIRA DA SILVA </t>
  </si>
  <si>
    <t xml:space="preserve">ISSQN ref. RPA: 2987 - PRISCILA PAULA SANTOS VIANA </t>
  </si>
  <si>
    <t>ISSQN ref.  RPA : 2988 - ANDERSON FILIPE GONÇALVES MOREIRA</t>
  </si>
  <si>
    <t xml:space="preserve">ISSQN ref. RPA: 2989 - SOPHIA ESMERALDA BRUNETTO BORGES </t>
  </si>
  <si>
    <t xml:space="preserve">ISSQN ref. RPA: 2990 - ALEC MIZOTE GARCIA </t>
  </si>
  <si>
    <t xml:space="preserve">ISSQN ref. RPA: 2991 - ANGELA PERES DE OLIVEIRA </t>
  </si>
  <si>
    <t xml:space="preserve">ISSQN ref. RPA: 2993 - BARBARA RODRIGUES DE MORAIS </t>
  </si>
  <si>
    <t xml:space="preserve">ISSQN ref. RPA: 2996 - VANDERSON BRUNO DA SILVA </t>
  </si>
  <si>
    <t xml:space="preserve">ISSQN ref. RPA: 2998 - LUCAS HENRIQUE DO CARMO </t>
  </si>
  <si>
    <t xml:space="preserve">ISSQN ref. RPA: 3001 - ELISANGELA RIBEIRO DA SILVA </t>
  </si>
  <si>
    <t xml:space="preserve">ISSQN ref. RPA: 3002 - BEATRIZ BARRADAS CORDEIRO </t>
  </si>
  <si>
    <t>ISSQN ref.  RPA: 3003 - SABRINA FERNANDA DE SOUZA RODRIGUES</t>
  </si>
  <si>
    <t xml:space="preserve">ISSQN ref. RPA: 3004 - GIOVANA DO CARMO VAZ </t>
  </si>
  <si>
    <t xml:space="preserve">ISSQN ref. RPA: 3005 - KATIA ARIANE DA SILVA </t>
  </si>
  <si>
    <t xml:space="preserve">ISSQN ref. NF: 30 - LIGIA AMADIO CONSULTORIA MUSICAL </t>
  </si>
  <si>
    <t xml:space="preserve">ISSQN ref. NF: 1151 - EXPRESSO UNIR LTDA </t>
  </si>
  <si>
    <t xml:space="preserve">ISSQN ref. NF: 20241 - HATARI FILMES LTDA </t>
  </si>
  <si>
    <t xml:space="preserve">ISSQN ref. NF: 20241 - HORIZZONTE PRODUCAO E EVENTOS LTDA </t>
  </si>
  <si>
    <t>ISSQN ref.  NF: 20243 - NUVEM PRODUCAO CULTURAL LTDA</t>
  </si>
  <si>
    <t xml:space="preserve">ISSQN ref. NF: 20244 - GRAZIELE APARECIDA LTDA </t>
  </si>
  <si>
    <t xml:space="preserve">ISSQN ref. NF: 20244 - JULIO CESAR NOGUEIRA SOARES LTDA </t>
  </si>
  <si>
    <t xml:space="preserve">ISSQN ref. NF: 20246 - GRAZIELE APARECIDA LTDA </t>
  </si>
  <si>
    <t xml:space="preserve">ISSQN ref. NF: 202415 - LUZ COMUNICACAO LTDA </t>
  </si>
  <si>
    <t xml:space="preserve">ISSQN ref. NF: 202417 - ELISETE GOMES JOAQUIM DE OLIVEIRA </t>
  </si>
  <si>
    <t xml:space="preserve">ISSQN ref. RPA : 3007 - IGOR VINICIUS ARAUJO SALGADO </t>
  </si>
  <si>
    <t xml:space="preserve">ISSQN ref. RPA: 3008 - ISABELLA ANDRADE OLIVEIRA MELO PROENCA </t>
  </si>
  <si>
    <t xml:space="preserve">ISSQN ref. RPA: 3009 - VALDIR RODRIGUES DOS SANTOS </t>
  </si>
  <si>
    <t xml:space="preserve">ISSQN ref. RPA: 3010 -  ANA CANDIDA COSTA DE ARAUJO </t>
  </si>
  <si>
    <t xml:space="preserve">ISSQN ref. RPA: 3014 - JULIANA KELLY DO CARMO GONCALVES </t>
  </si>
  <si>
    <t xml:space="preserve">ISSQN ref. RPA: 3015 - ANAIR PATRICIA BRAGA MOREIRA </t>
  </si>
  <si>
    <t xml:space="preserve">ISSQN ref. RPA: 3017 - MONICA TAVARES PEREIRA </t>
  </si>
  <si>
    <t xml:space="preserve">ISSQN ref. RPA: 3018 - MARIA CLARA TORRES COSTA </t>
  </si>
  <si>
    <t>ISSQN ref.  RPA: 3019 - LILIAN PARREIRAS MARTINS</t>
  </si>
  <si>
    <t xml:space="preserve">ISSQN ref. RPA: 3020 - JULIO DE ALMEIDA SOUZA </t>
  </si>
  <si>
    <t xml:space="preserve">ISSQN ref. RPA: 3021 - IGOR RODRIGUES MARTINS </t>
  </si>
  <si>
    <t xml:space="preserve">ISSQN ref. RPA: 3022 - DIOGO VIEIRA DE MELO </t>
  </si>
  <si>
    <t xml:space="preserve">ISSQN ref. RPA: 3023 - ANA PAULA CLEMENTE DE SOUZA </t>
  </si>
  <si>
    <t xml:space="preserve">ISSQN ref. RPA: 3024 - ERIKA SANTOS DE SOUZA </t>
  </si>
  <si>
    <t xml:space="preserve">ISSQN ref. RPA: 3028 - EDUARDO FUKUSHIMA KUROIW A </t>
  </si>
  <si>
    <t xml:space="preserve">ISSQN ref. RPA: 3031 - ALEXIA BASTOS NACIF E NASCIMENTO </t>
  </si>
  <si>
    <t xml:space="preserve">ISSQN ref. RPA: 3032 - MORVAN COUTO TEIXEIRA </t>
  </si>
  <si>
    <t xml:space="preserve">ISSQN ref. NF: 20242 - INCONFIDENTES PRODUCOES ARTISTICAS LTDA </t>
  </si>
  <si>
    <t xml:space="preserve">ISSQN ref. NF: 202415 - VIVAS CULTURA E ESPORTE LTDA </t>
  </si>
  <si>
    <t xml:space="preserve">ISSQN ref. NF: 7658 - LR TEIXEIRA COMERCIO E TRANSPORTES LTDA </t>
  </si>
  <si>
    <t xml:space="preserve">ISSQN ref. RPA: 3016 - RIKELLE APARECIDA RIBEIRO NEVES </t>
  </si>
  <si>
    <t>Licença Guarda-Chuva (inscrição) de direitos audiovisuais para exibições de obras protegidas por direitos autorais definidas e distribuídas pelos estúdios.Renovação de Licença Guarda-chuva.</t>
  </si>
  <si>
    <t>Entidade de Gestão de Direitos Sobre Obras Audiovisuais da República Federativa do Brasil - Egeda</t>
  </si>
  <si>
    <t>Reembolso ref. ao pagamento de juros e multa - NF 647 Atlanta Soluções em Viagens</t>
  </si>
  <si>
    <t>Aquisição de material para som utilizado nos ensaios e apresentações da CDPA, conforme as seguintes especificações: 2 cabos de áudio de 1,5m com conectores tipo 1 P2 estéreo X 2 P10 Mono | 1 Cabo de Áudio Estéreo de 1,5m com conectores tipo P2 X P2.</t>
  </si>
  <si>
    <t>Eletronica AGM Ltda</t>
  </si>
  <si>
    <t>Assistente de Produção para atendimento às demandas da Sala Juvenal Dias e do Teatro João Ceschiatti. Referente a parcela 01/11.</t>
  </si>
  <si>
    <t>Núbia Kelen Caldeira Fraga</t>
  </si>
  <si>
    <t>Direitos autorais - licenciamento do arranjo musical da música Beijo Partido - de Toninho Horta,  apresentada no evento Concertos da Liberdade - Concerto Sinfônico - Aos Olhos de Guignard.</t>
  </si>
  <si>
    <t>Mateus Helio de Araujo</t>
  </si>
  <si>
    <t>Mediador - serviços de Mediação para recepção do público facilitando a compreensão e a apreciação das criações das exposições dos espaços expositivos da Fundação Clóvis Salgado. Referente parcela 02/11, conforme aditivo.</t>
  </si>
  <si>
    <t>Mediador - serviços de Mediação para o programa educativo da Fundação Clóvis Salgado, sendo responsável por criar conexões significativas e contextuais entre o público. Referente parcela 02/11.</t>
  </si>
  <si>
    <t>Consumo de energia elétrica CTPF</t>
  </si>
  <si>
    <t>Locação de equipamentos de projeção para o Concerto em homenagem aos 80 anos da Escola Guignard,no Grande Teatro Cemig Palácio das Artes.</t>
  </si>
  <si>
    <t>DF Audiovisual Ltda</t>
  </si>
  <si>
    <t>Direitos autorais -  exibição das obras de sua autoria, para compor a Exposição “Mais Vasto é o Meu Coração”, a ser realizada na PQNA Galeria Pedro Moraleida.</t>
  </si>
  <si>
    <t>Silene Higino Fiuza Silva</t>
  </si>
  <si>
    <t>Reembolso ref. ao pagamento realizado no dia 21/02/2024.</t>
  </si>
  <si>
    <t>Aquisição de material para Núcleo de Cuidados Corporais da CDPA, conforme as seguintes especificações: 50 unidades de Lencol descartavel com elastico em TNT tamanho 2,00x0,90cm cor branco.</t>
  </si>
  <si>
    <t>Tele Diu Ltda</t>
  </si>
  <si>
    <t>Técnicos de Palco para assistência e atendimento às demandas de iluminação, sonorização e/ou cenotécnica nos teatros da Fundação Clóvis Salgado.Referente a parcela 01/11.</t>
  </si>
  <si>
    <t>53.796.435 Rodrigo Antunes Nascimento</t>
  </si>
  <si>
    <t>Agenciamento do maestro Hérnan Sánches para ensaios e apresentações do Coral Lírico de  Minas Gerais , referente Fevereiro/2024.</t>
  </si>
  <si>
    <t>Impressão de banner com Qrcode para divulgação do programa artístico do evento Concertos da Liberdade - Mulheres Lendárias.</t>
  </si>
  <si>
    <t>Aquisição de material para utilização nos ensaios e apresentações da CDPA, sendo: Carregador para 4 pilhas recarregáveis AA/AAA com 4 pilhas inclusas.</t>
  </si>
  <si>
    <t>Kalunga S.A</t>
  </si>
  <si>
    <t>Aquisição de vestuário masculino para uniforme dos músicos da OSMG, sendo: 52 Ternos (blazer e calça) liso tipo slim fit, cor preto, 52 camisas social tipo passa facil com composição em poliester e algodão na cor branca e 52 gravatas slim tecido 100% poliéster.Referente a 30% no ato da contratação.</t>
  </si>
  <si>
    <t>Prepar Comercio e Prestacao de Servicos Empresariais Ltda</t>
  </si>
  <si>
    <t>Afinação de piano, atendendo às demandas artísticas da Orquestra Sinfônica de Minas
Gerais para o evento “Concertos da Liberdade - Mulheres lendárias”.</t>
  </si>
  <si>
    <t>Músico instrumentista - clarinetista, para participação nos ensaios e apresentações do concerto de Abertura do Carnaval da Liberdade.</t>
  </si>
  <si>
    <t>Alexandre Pereira da Silva</t>
  </si>
  <si>
    <t>Professor para ministrar aulas abertas de letramento sobre questões raciais e LGBTQIA+fobia no âmbito da “Semana Pedagógica CEFART”.Referente a 2ª parcela do contrato.</t>
  </si>
  <si>
    <t>Arte Educador para o desenvolvimento e execução do programa educativo da FCS, atuando diretamente na condução de atividades educacionais que envolvam os participantes em experiências criativas e reflexivas relacionadas à arte e à cultura. Parcela 02/11.</t>
  </si>
  <si>
    <t>Músicos / Intérpretes - cantor/intérprete para as apresentações do evento Concertos da Liberdade - Concerto Sinfônico -Concerto em homenagem aos 80 anos da Escola Guignard,no Grande Teatro Cemig Palácio das Artes.</t>
  </si>
  <si>
    <t>Sonhos e Sons Ltda</t>
  </si>
  <si>
    <t>Sinalização - Plotagem da identidade visual , com textos e sinalizações da exposição "A paixão segundo Guignard", em celebração aos 80 anos da Escola Guignard, na grande Galeria Alberto da Veiga Guignard.</t>
  </si>
  <si>
    <t>Mediador - serviços de Mediação para recepção do público facilitando a compreensão e a apreciação das criações das exposições dos espaços expositivos da Fundação Clóvis Salgado .Ref. parcela 2/11, conforme aditivo.</t>
  </si>
  <si>
    <t>Interprete de libras para o Concertos da Liberdade - Mulheres lendárias.</t>
  </si>
  <si>
    <t>Confecção, instalação e retirada de placão para divulgação do evento Concertos da Liberdade - Mulheres Lendárias.</t>
  </si>
  <si>
    <t>Locação de maquina de xerox a laser multifuncional utilizando tonner dimensão de impressõa SRA3. impressão colorida e preto e branco. a mesma irá compor a exposição na Camera Sete de 14 a 25/05/2024, durante a exposição do 4º Prêmio Décio Noviello.</t>
  </si>
  <si>
    <t>Flexprint Tecnologia e Suprimentos Ltda</t>
  </si>
  <si>
    <t>Contratação de serviço de entrega agendada</t>
  </si>
  <si>
    <t>Loggi Tecnologia Ltda</t>
  </si>
  <si>
    <t>Solicito a compra de 06 galões de água mineral com capacidade de 20 litros cada para reposição dos galões que encontram-se vazios no CTPF unidade Andradas.</t>
  </si>
  <si>
    <t>Transporte internacional ( logística )para devolução das partituras locadas para o evento Concertos da Liberdade - Mulheres Lendárias, realizado no Grande Teatro do Palácio das Artes.</t>
  </si>
  <si>
    <t>Locação de equipamentos de iluminação para o evento Concertos da Liberdade - Mulheres Lendárias.</t>
  </si>
  <si>
    <t>Elias do Carmo</t>
  </si>
  <si>
    <t>Preparador Corporal  para ministrar 2 (duas) aulas de preparação corporal e provocador nos processos de criação da Cia de Dança do Palácio das Artes.</t>
  </si>
  <si>
    <t>Contratação de serviço de hospedagem para pianista convidada pela OSMG para participação no Concerto da Liberdade - Mulheres Lendárias, conforme as seguintes especificações: 6 diárias em Quarto single com cama de casal.</t>
  </si>
  <si>
    <t>Transporte especializado para retorno daa obras que compôs a exposição "Quero amar alguém que acenda uma fogueira comigo às 7 da manhã".</t>
  </si>
  <si>
    <t>Ventura Mudanças e Transportes Ltda</t>
  </si>
  <si>
    <t>Contratação de prestação de serviço de carregadores, sendo 1 diária de 2 carregadores para demandas do CTPF unidade Andradas.</t>
  </si>
  <si>
    <t>Músico instrumentista ,harpista ,convidada pela OSMG para ensaios e apresentações do evento Concertos da Liberdade - Mulheres Lendárias.</t>
  </si>
  <si>
    <t>Ana Angélica Rugani Vianna 74601458668</t>
  </si>
  <si>
    <t>Músico instrumentista - pianista para complementação da OSMG e participação nas apresentações do evento Concertos da Liberdade - Mulheres Lendárias.</t>
  </si>
  <si>
    <t>Caioa Arte Musical Ltda</t>
  </si>
  <si>
    <t>Reembolso de despesa ref. INSS Retido do RPA 2983 - TAIRINE PENA LADISLAU</t>
  </si>
  <si>
    <t>Reembolso de despesa ref. INSS Retido do RPA 2984 - ALESANDRA FILGUEIRAS</t>
  </si>
  <si>
    <t>Reembolso de despesa ref. INSS Retido do RPA 2985 - CARLA LIMA CATTABRIGA</t>
  </si>
  <si>
    <t>Reembolso de despesa ref. INSS Retido do RPA 2986 - SHEILA FERNANDA OLIVEIRA DA SILVA</t>
  </si>
  <si>
    <t>Reembolso de despesa ref. INSS Retido do RPA 2987 - PRISCILA PAULA SANTOS VIANA</t>
  </si>
  <si>
    <t>Reembolso de despesa ref. INSS Retido do RPA 2988 - ANDERSON FILIPE GONCALVES MOREIRA</t>
  </si>
  <si>
    <t>Reembolso de despesa ref. INSS Retido do RPA 2989 - SOPHIA ESMERALDA BRUNETTO BORGES</t>
  </si>
  <si>
    <t>Reembolso de despesa ref. INSS Retido do RPA 2990 - ALEC MIZOTE GARCIA</t>
  </si>
  <si>
    <t>Reembolso de despesa ref. INSS Retido do RPA 2991 - ANGELA PERES DE OLIV</t>
  </si>
  <si>
    <t>Reembolso de despesa ref. INSS Retido do RPA 2993 - BARBARA RODRIGUES DE MORAIS</t>
  </si>
  <si>
    <t>Reembolso de despesa ref. INSS Retido do RPA 2996 - VANDERSON BRUNO DA SILVA</t>
  </si>
  <si>
    <t>Reembolso de despesa ref. INSS Retido do RPA 2997 - MARLUCE APARECIDA BARROS</t>
  </si>
  <si>
    <t>Reembolso de despesa ref. INSS Retido do RPA 2998 - LUCAS HENRIQUE DO CARMO</t>
  </si>
  <si>
    <t>Reembolso de despesa ref. INSS Retido do RPA 3001 - ELISANGELA RIBEIRO DA SILVA</t>
  </si>
  <si>
    <t>Reembolso de despesa ref. INSS Retido do RPA 3002 - BEATRIZ BARRADAS CORDEIRO</t>
  </si>
  <si>
    <t>Reembolso de despesa ref. INSS Retido do RPA 3003 - SABRINA FERNANDA DE SOUZA RODRIGUES</t>
  </si>
  <si>
    <t>Reembolso de despesa ref. INSS Retido do RPA 3004 - GIOVANA DO CARMO VAZ</t>
  </si>
  <si>
    <t>Reembolso de despesa ref. INSS Retido do RPA 3005 - KATIA ARIANE DA SILVA</t>
  </si>
  <si>
    <t>Reembolso de despesa ref. INSS Retido do RPA 3007 - IGOR VINICIUS ARAUJO SALGADO</t>
  </si>
  <si>
    <t>Reembolso de despesa ref. INSS Retido do RPA 3008 - ISABELLA ANDRADE OLIVEIRA MELO PROENCA</t>
  </si>
  <si>
    <t>Reembolso de despesa ref. INSS Retido do RPA 3009 - VALDIR RODRIGUES DOS SANTOS</t>
  </si>
  <si>
    <t>Reembolso de despesa ref. INSS Retido do RPA 3010 - ANA CANDIDA COSTA DE ARAUJO</t>
  </si>
  <si>
    <t>Reembolso de despesa ref. INSS Retido do RPA 3012 - LUCIANA CAMPOS HORTA</t>
  </si>
  <si>
    <t>Reembolso de despesa ref. INSS Retido do RPA 3013 - BRISA RAMOS MARQUES</t>
  </si>
  <si>
    <t>Reembolso de despesa ref. INSS Retido do RPA 3014 - JULIANA KELLY DO CARMO GONCALVES</t>
  </si>
  <si>
    <t>Reembolso de despesa ref. INSS Retido do RPA 3015 - ANAIR PATRICIA BRAGA MOREIRA</t>
  </si>
  <si>
    <t>Reembolso de despesa ref. INSS Retido do RPA 3016 - RIKELLE APARECIDA RIBEIRO NEVES</t>
  </si>
  <si>
    <t>Reembolso de despesa ref. INSS Retido do RPA 3017 - MONICA TAVARES PEREIRA</t>
  </si>
  <si>
    <t>Reembolso de despesa ref. INSS Retido do RPA 3018 - MARIA CLARA TORRES COSTA</t>
  </si>
  <si>
    <t>Reembolso de despesa ref. INSS Retido do RPA 3019 - LILIAN PARREIRAS MARTINS</t>
  </si>
  <si>
    <t>Reembolso de despesa ref. INSS Retido do RPA 3020 - JULIO DE ALMEIDA SOUZA</t>
  </si>
  <si>
    <t>Reembolso de despesa ref. INSS Retido do RPA 3021 - IGOR RODRIGUES MARTINS</t>
  </si>
  <si>
    <t>Reembolso de despesa ref. INSS Retido do RPA 3022 - DIOGO VIEIRA DE MELO</t>
  </si>
  <si>
    <t>Reembolso de despesa ref. INSS Retido do RPA 3023 - ANA PAULA CLEMENTE DE SOUZA</t>
  </si>
  <si>
    <t>Reembolso de despesa ref. INSS Retido do RPA 3024 - ERIKA SANTOS DE SOUZA</t>
  </si>
  <si>
    <t>Reembolso de despesa ref. INSS Retido do RPA 3028 - EDUARDO FUKUSHIMA KUROIWA</t>
  </si>
  <si>
    <t>Reembolso de despesa ref. INSS Retido do RPA 3031 - ALEXIA BASTOS NACIF E NASCIMENTO</t>
  </si>
  <si>
    <t>Reembolso de despesa ref. INSS Retido do RPA 3032 - MORVAN COUTO TEIXEIRA</t>
  </si>
  <si>
    <t>Reembolso de despesa ref. INSS Patronal do RPA 2984 - ALESANDRA FILGUEIRAS</t>
  </si>
  <si>
    <t>Reembolso de despesa ref. INSS Patronal  do RPA 2985 - CARLA LIMA CATTABRIGA</t>
  </si>
  <si>
    <t>Reembolso de despesa ref. INSS Patronal  do RPA 2986 - SHEILA FERNANDA OLIVEIRA DA SILVA</t>
  </si>
  <si>
    <t>Reembolso de despesa ref. INSS Patronal  do RPA 2987 - PRISCILA PAULA SANTOS VIANA</t>
  </si>
  <si>
    <t>Reembolso de despesa ref. INSS Patronal  do RPA 2988 - ANDERSON FILIPE GONCALVES MOREIRA</t>
  </si>
  <si>
    <t>Reembolso de despesa ref. INSS Patronal  do RPA 2989 - SOPHIA ESMERALDA BRUNETTO BORGES</t>
  </si>
  <si>
    <t>Reembolso de despesa ref. INSS Patronal  do RPA 2990 - ALEC MIZOTE GARCIA</t>
  </si>
  <si>
    <t>Reembolso de despesa ref. INSS Patronal  do RPA 2991 - ANGELA PERES DE OLIV</t>
  </si>
  <si>
    <t>Reembolso de despesa ref. INSS Patronal  do RPA 2993 - BARBARA RODRIGUES DE MORAIS</t>
  </si>
  <si>
    <t>Reembolso de despesa ref. INSS Patronal  do RPA 2996 - VANDERSON BRUNO DA SILVA</t>
  </si>
  <si>
    <t>Reembolso de despesa ref. INSS Patronal  do RPA 2997 - MARLUCE APARECIDA BARROS</t>
  </si>
  <si>
    <t>Reembolso de despesa ref. INSS Patronal  do RPA 2998 - LUCAS HENRIQUE DO CARMO</t>
  </si>
  <si>
    <t>Reembolso de despesa ref. INSS Patronal  do RPA 3001 - ELISANGELA RIBEIRO DA SILVA</t>
  </si>
  <si>
    <t>Reembolso de despesa ref. INSS Patronal  do RPA 3002 - BEATRIZ BARRADAS CORDEIRO</t>
  </si>
  <si>
    <t>Reembolso de despesa ref. INSS Patronal  do RPA 3003 - SABRINA FERNANDA DE SOUZA RODRIGUES</t>
  </si>
  <si>
    <t>Reembolso de despesa ref. INSS Patronal  do RPA 3004 - GIOVANA DO CARMO VAZ</t>
  </si>
  <si>
    <t>Reembolso de despesa ref. INSS Patronal  do RPA 3005 - KATIA ARIANE DA SILVA</t>
  </si>
  <si>
    <t>Reembolso de despesa ref. INSS Patronal  do RPA 3007 - IGOR VINICIUS ARAUJO SALGADO</t>
  </si>
  <si>
    <t>Reembolso de despesa ref. INSS Patronal  do RPA 3008 - ISABELLA ANDRADE OLIVEIRA MELO PROENCA</t>
  </si>
  <si>
    <t>Reembolso de despesa ref. INSS Patronal  do RPA 3009 - VALDIR RODRIGUES DOS SANTOS</t>
  </si>
  <si>
    <t>Reembolso de despesa ref. INSS Patronal  do RPA 3010 - ANA CANDIDA COSTA DE ARAUJO</t>
  </si>
  <si>
    <t>Reembolso de despesa ref. INSS Patronal  do RPA 3012 - LUCIANA CAMPOS HORTA</t>
  </si>
  <si>
    <t>Reembolso de despesa ref. INSS Patronal  do RPA 3013 - BRISA RAMOS MARQUES</t>
  </si>
  <si>
    <t>Reembolso de despesa ref. INSS Patronal  do RPA 3014 - JULIANA KELLY DO CARMO GONCALVES</t>
  </si>
  <si>
    <t>Reembolso de despesa ref. INSS Patronal  do RPA 3015 - ANAIR PATRICIA BRAGA MOREIRA</t>
  </si>
  <si>
    <t>Reembolso de despesa ref. INSS Patronal  do RPA 3016 - RIKELLE APARECIDA RIBEIRO NEVES</t>
  </si>
  <si>
    <t>Reembolso de despesa ref. INSS Patronal  do RPA 3017 - MONICA TAVARES PEREIRA</t>
  </si>
  <si>
    <t>Reembolso de despesa ref. INSS Patronal  do RPA 3018 - MARIA CLARA TORRES COSTA</t>
  </si>
  <si>
    <t>Reembolso de despesa ref. INSS Patronal  do RPA 3019 - LILIAN PARREIRAS MARTINS</t>
  </si>
  <si>
    <t>Reembolso de despesa ref. INSS Patronal  do RPA 3020 - JULIO DE ALMEIDA SOUZA</t>
  </si>
  <si>
    <t>Reembolso de despesa ref. INSS Patronal  do RPA 3021 - IGOR RODRIGUES MARTINS</t>
  </si>
  <si>
    <t>Reembolso de despesa ref. INSS Patronal  do RPA 3022 - DIOGO VIEIRA DE MELO</t>
  </si>
  <si>
    <t>Reembolso de despesa ref. INSS Patronal  do RPA 3023 - ANA PAULA CLEMENTE DE SOUZA</t>
  </si>
  <si>
    <t>Reembolso de despesa ref. INSS Patronal  do RPA 3024 - ERIKA SANTOS DE SOUZA</t>
  </si>
  <si>
    <t>Reembolso de despesa ref. INSS Patronal  do RPA 3028 - EDUARDO FUKUSHIMA KUROIWA</t>
  </si>
  <si>
    <t>Reembolso de despesa ref. INSS Patronal  do RPA 3031 - ALEXIA BASTOS NACIF E NASCIMENTO</t>
  </si>
  <si>
    <t>Reembolso de despesa ref. INSS Patronal  do RPA 3032 - MORVAN COUTO TEIXEIRA</t>
  </si>
  <si>
    <t>Reembolso de despesa ref. INSS Patronal do RPA 2983 - TAIRINE PENA LADISLAU</t>
  </si>
  <si>
    <t>Reembolso de despesa ref. INSS Retido NF 1151 - EXPRESSO UNIR LTDA</t>
  </si>
  <si>
    <t>Reembolso de despesa ref. INSS Retido NF 1814 - EXPRESSO UNIR LTDA</t>
  </si>
  <si>
    <t>Reembolso de despesa ref. IRRF Retido do RPA 2987 - PRISCILA PAULA SANTOS VIANA</t>
  </si>
  <si>
    <t>Reembolso de despesa ref. IRRF Retido do RPA 3001 - ELISANGELA RIBEIRO DA SILVA</t>
  </si>
  <si>
    <t>Reembolso de despesa ref. IRRF Retido do RPA 3002 - BEATRIZ BARRADAS CORDEIRO</t>
  </si>
  <si>
    <t>Reembolso de despesa ref. IRRF Retido do RPA 3003 - SABRINA FERNANDA DE SOUZA RODRIGUES</t>
  </si>
  <si>
    <t>Reembolso de despesa ref. IRRF Retido do RPA 3004 - GIOVANA DO CARMO VAZ</t>
  </si>
  <si>
    <t>Reembolso de despesa ref. IRRF Retido do RPA 3007 - IGOR VINICIUS ARAUJO SALGADO</t>
  </si>
  <si>
    <t>Reembolso de despesa ref. IRRF Retido do RPA 3008  - ISABELLA ANDRADE OLIVEIRA MELO PROENCA</t>
  </si>
  <si>
    <t>Reembolso de despesa ref. IRRF Retido do RPA 3009 - VALDIR RODRIGUES DOS SANTOS</t>
  </si>
  <si>
    <t>Reembolso de despesa ref. IRRF Retido do RPA 3012 - LUCIANA CAMPOS HORTA</t>
  </si>
  <si>
    <t>Reembolso de despesa ref. IRRF Retido do RPA 3014 - JULIANA KELLY DO CARMO GONCALVES</t>
  </si>
  <si>
    <t>Reembolso de despesa ref. IRRF Retido do RPA 3017 - MONICA TAVARES PEREIRA</t>
  </si>
  <si>
    <t>Reembolso de despesa ref. IRRF Retido do RPA 3018 - MARIA CLARA TORRES COSTA</t>
  </si>
  <si>
    <t>Reembolso de despesa ref. IRRF Retido do RPA 3019 - LILIAN PARREIRAS MARTINS</t>
  </si>
  <si>
    <t>Reembolso de despesa ref. IRRF Retido do RPA 3020 -JULIO DE ALMEIDA SOUZA</t>
  </si>
  <si>
    <t>Reembolso de despesa ref. IRRF Retido do RPA 3021 - IGOR RODRIGUES MARTINS</t>
  </si>
  <si>
    <t>Reembolso de despesa ref. IRRF Retido do RPA 3022 - DIOGO VIEIRA DE MELO</t>
  </si>
  <si>
    <t>Reembolso de despesa ref. IRRF Retido do RPA 3023 - ANA PAULA CLEMENTE DE SOUZA</t>
  </si>
  <si>
    <t>Reembolso de despesa ref. IRRF Retido do RPA 3024 - ERIKA SANTOS DE SOUZA</t>
  </si>
  <si>
    <t>Reembolso de despesa ref. IRRF Retido do RPA 3031 - ALEXIA BASTOS NACIF E NASCIMENTO</t>
  </si>
  <si>
    <t>Aquisição de 2 Ventiladores de Coluna 160W, bivolt,para utilização durante as exposições na Camera Sete.</t>
  </si>
  <si>
    <t>Leroy Merlin Companhia Brasileira De Bricolagem</t>
  </si>
  <si>
    <t>Aquisição de material de consumo para encadernação de papéis conforme as seguintes especificações: 100 un de Capa para Encadernação A3 Preta Couro Fundo PP 0,30 100un | 100 un de Capa para Encadernação A3 Branca Couro (Fundo) | 100 un de Espiral para encadernação A3 preto (para 100 folhas)| 100 un de Espiral para encadernação A3 preto ( para 150 folhas)| 100 un de Espiral para encadernação A3 preto( para 200 folhas) e 100 un de Espiral para encadernação A3 preto (para 250 folhas).</t>
  </si>
  <si>
    <t>Lelu Livraria, Papelaria &amp; Uniformes Ltda.</t>
  </si>
  <si>
    <t>Palestrante para participar da semana de Ações formativas em acessibilidade - Inclusão em Libras do Programa Educativo da Fundação Clóvis Salgado</t>
  </si>
  <si>
    <t>Shaieny Aparecida Valgas Gomes</t>
  </si>
  <si>
    <t>Contratação do direito de exibição dos filmes "Vaga Carne" e "Kevin", para duas exibições, uma exibição de cada filme, durante o período da mostra 'Clássicas: Mulheres na Direção', que acontecerá entre o dia 1 a 27 de Março.</t>
  </si>
  <si>
    <t>Embauba Filmes Ltda</t>
  </si>
  <si>
    <t>Compra de 05 und de galões de água com capacidade para 20L cada, para reposição dos vasilhames que encontram-se vazios no CTPF unidade Marzagão.</t>
  </si>
  <si>
    <t>Tatigas Comercio de Gas Ltda</t>
  </si>
  <si>
    <t>IRRF Recibo - ANDRE CORGOSINHO BAUMECKE</t>
  </si>
  <si>
    <t>IRRF Recibo - RUBENS PLLEGI DA SILVA SÁ</t>
  </si>
  <si>
    <t>Transporte local - transfer para pianista convidada pela OSMG para participação no Concertos da Liberdade - Mulheres Lendárias</t>
  </si>
  <si>
    <t>Transporte local para Ligia Amadio, maestra da OSMG e Simone Leitão pianista convidada para participação no Concerto da Liberdade - Mulheres lendárias</t>
  </si>
  <si>
    <t>Confecção e plotagem de adesivos de identificação para as dependências do CEFART.</t>
  </si>
  <si>
    <t>Busines Faz Group - Shows e Comunicação Ltda</t>
  </si>
  <si>
    <t>Aquisição de materiais para a exposição “Mais Vasto é o Meu Coração”, a ser realizada na Pequena Galeria do Palácio das Artes, com abertura prevista para o dia 07 de março de 2024. Compra de 2 galões 18L Tinta Acrílica Fosca - Suvinil Montanha Encantada Compra de 2 rolos de lã de carneiro Premium 25mm x 23cm - sem cabo</t>
  </si>
  <si>
    <t>Aquisição de material de consumo para o Coral Lírico de Minas Gerais, conforme as seguintes especificações: 1.122 unidades de Pasta novaonda universitário 380x276x40mm cores disponíveis.</t>
  </si>
  <si>
    <t>Magazine Luíza S.A filial</t>
  </si>
  <si>
    <t>Sonorização - disponibilização, instalação, apoio técnico e desmontagem de equipamentos de som e projeção para compor a cenografia das exposições contempladas pelo 4° Prêmio Décio Noviello de Artes Visuais e Fotografia.</t>
  </si>
  <si>
    <t>Música instrumentista (fagote) convidada pela OSMG para ensaios e apresentações do evento Concertos da Liberdade - Sinfônica e Lírico em Concerto ,no Grande Teatro Cemig Palácio das Artes.</t>
  </si>
  <si>
    <t>52.627.618 Juliana Santos Santana</t>
  </si>
  <si>
    <t>Compra de materiais de consumos para Cursos regulares da escola do CEFART. 01 Carrinho de transporte de 300kg com área de 90cm x 90cm</t>
  </si>
  <si>
    <t>Compra de materiais para manutenção/ reforma do banheiro feminino no CEFART. Materiais: 2 latas de tinta para piso, 18l cada, na cor preta.</t>
  </si>
  <si>
    <t>Rcn Tintas Online Ltda</t>
  </si>
  <si>
    <t>Músico instrumentista (trombone) convidada pela OSMG para ensaios e apresentações do evento Concertos da Liberdade - Sinfônica e Lírico em Concerto ,no Grande Teatro Cemig Palácio das Artes.</t>
  </si>
  <si>
    <t>Alexsandro Stanley Lemos Gonzaga</t>
  </si>
  <si>
    <t>Aquisição de passagem aérea para solista convidado pelo CLMG, conforme trecho: 09/04/2024 Santiago (chile)X BH (confins) | 18/04 BH (confins) x Santiago (chile).</t>
  </si>
  <si>
    <t>Mw Viagens Inteligentes Operadora E Agencia Digital Ltda</t>
  </si>
  <si>
    <t>Impressão de banner 1x1.50m, lona e corda com Qrcode  para divulgação do programa artístico do evento Concertos da Liberdade - Sinfônica e lírico,.</t>
  </si>
  <si>
    <t>Maestro convidado para reger a OSMG nos ensaios e apresentações do evento Concertos da Liberdade - Sinfônica e Lírico em Concert.</t>
  </si>
  <si>
    <t>Nova Filarmonia Produções Musicais Ltda</t>
  </si>
  <si>
    <t>Aquisição de passagem aérea para maestro convidado pela OSMG, conforme trecho: 25/03/2024 São Paulo (congonhas)X BH (confins) | 04/04 BH (confins) x São Paulo (congonhas).</t>
  </si>
  <si>
    <t>Carregadores para montagem e desmontagem do evento Concertos da Liberdade - Sinfônica e lírico, no Grande Teatro Cemig Palácio das Artes.</t>
  </si>
  <si>
    <t>França Locação e Eventos Ltda.</t>
  </si>
  <si>
    <t>Transporte local - transfer para maestro e solisitas convidados pela OSMG e CLMG para participação no Concertos da Liberdade - Sinfônica e Lírico em Concerto,no Grande Teatro Cemig Palácio das Artes.</t>
  </si>
  <si>
    <t>Compra de 10 und de pacote de 500g de café em pó tradicional, 05 und de amaciante de roupas galão de 3L, 05 und de desinfetante neutro galão de 5L, 05 und de água sanitária galão de 5L, 10 und de pano de chão 45x70cm, 02 und de galão de 5L de detergente de lavar louça, 05 und de caixa de luva nitrílica Tam P e M com 100 unidades, 10 pacotes de 4 und de papel higiênico.</t>
  </si>
  <si>
    <t>Músico instrumentista (trompete) convidada pela OSMG para ensaios e apresentações do evento Concertos da Liberdade - Sinfônica e Lírico em Concerto ,no Grande Teatro Cemig Palácio das Artes.</t>
  </si>
  <si>
    <t>Lucas Henrique Fonseca Guimaraes 10837088640</t>
  </si>
  <si>
    <t>Cantora Solista convidada pelo CLMG para ensaios e apresentação do evento Concertos da Liberdade - Sinfônica e Lírico em Concerto,no Grande Teatro Cemig Palácio das Artes.</t>
  </si>
  <si>
    <t>52.173.220 Lorena Pires Adao</t>
  </si>
  <si>
    <t>Mediador - serviços de Mediação para recepção do público facilitando a compreensão e a apreciação das criações das exposições dos espaços expositivos da Fundação Clóvis Salgado.Referente 2ª parcela , conforme distrato.</t>
  </si>
  <si>
    <t>Interprete de libras para o Concerto da Liberdade - Sinfônica e Lírico em Concerto, no Grande Teatro Cemig Palácio das Artes.</t>
  </si>
  <si>
    <t>ntérprete de libras para o debate após a sessão do filme "Red: Crescer é uma Fera” no "Cineclube Acessível",  no Cine Humberto Mauro.</t>
  </si>
  <si>
    <t>Contratação de empresa para confecção de placão para divulgação do evento Concertos da Liberdade - Sinfônica e lírico, a ser realizado nos dias 19 e 20 de março de 2024, no Grande Teatro Cemig Palácio das Artes.</t>
  </si>
  <si>
    <t>Sinalização - Plotagem (instalação) da identidade visual, com textos e sinalizações da exposição "Mais vasto é meu coração".Refente a 80% do contrato.</t>
  </si>
  <si>
    <t>Aquisição de vestuário masculino para uniforme dos músicos da OSMG, sendo: 52 Ternos (blazer e calça) liso tipo slim fit, cor preto, 52 camisas social tipo passa facil com composição em poliester e algodão na cor branca e 52 gravatas slim tecido 100% poliéster.Referente a 2ª parcela,30% no ato da contratação.</t>
  </si>
  <si>
    <t>Consumo de água e esgoto CTPF</t>
  </si>
  <si>
    <t>COFINS sobre rendimentos financeiros ref. 02/2024</t>
  </si>
  <si>
    <t>Designer para realizar a confecção de peças gráficas, atendendo às demandas do 4° Prêmio Décio Noviello de Artes Visuais e Fotografia.</t>
  </si>
  <si>
    <t>Filipe Costa Silva</t>
  </si>
  <si>
    <t>Restauração / Conservação - confecção dos laudos técnicos para análise do estado de conservação e não danificação das obras , referente a desmontagem da exposição "De tudo se faz canção",na Grande Galeria Alberto da Veiga Guignard no Palácio das Artes.</t>
  </si>
  <si>
    <t>31.960.356 Pollynne Ferreira de Santana</t>
  </si>
  <si>
    <t>Afinador - (2) duas afinações de pianos, atendendo às demandas artísticas da Orquestra Sinfônica de Minas Gerais para o evento “Concertos da Liberdade - Sinfônica e lírico”, no Grande Teatro Cemig Palácio das Artes,para o projeto Plano anual da Fundação Clóvis Salgado - 2024 - Pronac 235048 - Aprovado na Lei Federal de Incentivo à Cultura.</t>
  </si>
  <si>
    <t>Cantor Solista convidada pelo CLMG para ensaios e apresentação do evento Concertos da Liberdade - Sinfônica e Lírico em Concerto,no Grande Teatro Cemig Palácio das Artes.</t>
  </si>
  <si>
    <t>SC Serviços Artísticos Ltda</t>
  </si>
  <si>
    <t>Direção Cênica - co- diretor cênico teatral para atuar em conjunto com os docentes e com o diretor, elaborando, criando e dirigindo a Formatura da Escola de Teatro do CEFART, turno manhã.Referente a parcela 01/02.</t>
  </si>
  <si>
    <t>Amora Alice Ribeiro</t>
  </si>
  <si>
    <t>Aquisição de vestuário masculino para uniforme dos músicos da OSMG, sendo: 52 Ternos (blazer e calça) liso tipo slim fit, cor preto, 52 camisas social tipo passa facil com composição em poliester e algodão na cor branca e 52 gravatas slim tecido 100% poliéster.Referente ao aditivo.</t>
  </si>
  <si>
    <t>084.074.846-95</t>
  </si>
  <si>
    <t>46.856.215/0001-00</t>
  </si>
  <si>
    <t>30.948.973/0001-18</t>
  </si>
  <si>
    <t>49.293.918/0001-65</t>
  </si>
  <si>
    <t>50.856.002/0001-55</t>
  </si>
  <si>
    <t>21.475.619/0001-22</t>
  </si>
  <si>
    <t>43.666.687/0001-01</t>
  </si>
  <si>
    <t>09.422.638/0001-95</t>
  </si>
  <si>
    <t>32.675.823/0001-03</t>
  </si>
  <si>
    <t>05.984.457/0001-00</t>
  </si>
  <si>
    <t>20.884.585/0001-67</t>
  </si>
  <si>
    <t>27.957.959/0001-76</t>
  </si>
  <si>
    <t>016.001.346-10</t>
  </si>
  <si>
    <t>47.350.126/0001-50</t>
  </si>
  <si>
    <t>31.395.134/0001-82</t>
  </si>
  <si>
    <t>49.777.935/0001-78</t>
  </si>
  <si>
    <t xml:space="preserve">097.622.936-65
</t>
  </si>
  <si>
    <t>016.090.026-36</t>
  </si>
  <si>
    <t>05.270.254/0001-43</t>
  </si>
  <si>
    <t>07.741.201/0001-99</t>
  </si>
  <si>
    <t>48.237.970/0001-31</t>
  </si>
  <si>
    <t>120.793.146-29</t>
  </si>
  <si>
    <t>36.494.067/0001-77</t>
  </si>
  <si>
    <t>503.580.149-72</t>
  </si>
  <si>
    <t>44.465.617/0001-58</t>
  </si>
  <si>
    <t>00.521.628/0001-32</t>
  </si>
  <si>
    <t>35.445.973/0001-19</t>
  </si>
  <si>
    <t>09.316.105/0001-29</t>
  </si>
  <si>
    <t>329.669.358-04</t>
  </si>
  <si>
    <t>29.782.437/0001-06</t>
  </si>
  <si>
    <t>34.967.609/0001-56</t>
  </si>
  <si>
    <t>58.890.252/0001-13</t>
  </si>
  <si>
    <t>14.231.353/0001-07</t>
  </si>
  <si>
    <t>122.324.317-62</t>
  </si>
  <si>
    <t>29.136.757/0001-99</t>
  </si>
  <si>
    <t>17.583.196/0001-97</t>
  </si>
  <si>
    <t>20.389.940/0001-21</t>
  </si>
  <si>
    <t>07.853.729/0001-50</t>
  </si>
  <si>
    <t>16.947.813/0001-23</t>
  </si>
  <si>
    <t>53.674.836/0001-38</t>
  </si>
  <si>
    <t>00.099.221/0001-69</t>
  </si>
  <si>
    <t>07.866.570/0001-08</t>
  </si>
  <si>
    <t>30.035.316/0001-80</t>
  </si>
  <si>
    <t>15.215.136/0001-96</t>
  </si>
  <si>
    <t>22.874.566/0001-85</t>
  </si>
  <si>
    <t>551.951.646-49</t>
  </si>
  <si>
    <t>05.166.801/0001-45</t>
  </si>
  <si>
    <t>000.982.417-02</t>
  </si>
  <si>
    <t>53.425.089/0001-02</t>
  </si>
  <si>
    <t>21.168.174/0001-38</t>
  </si>
  <si>
    <t>530.038.456-91</t>
  </si>
  <si>
    <t>122.101.136-79</t>
  </si>
  <si>
    <t>43.213.819/0001-40</t>
  </si>
  <si>
    <t>25.336.889/0001-03</t>
  </si>
  <si>
    <t>043.633.116-06</t>
  </si>
  <si>
    <t>100.849.356-26</t>
  </si>
  <si>
    <t>34.723.962/0001-90</t>
  </si>
  <si>
    <t>32.935.141/0001-92</t>
  </si>
  <si>
    <t>18.969.186/0001-57</t>
  </si>
  <si>
    <t>103.335.936-00</t>
  </si>
  <si>
    <t>18.776.412/0001-83</t>
  </si>
  <si>
    <t>30.777.086/0001-24</t>
  </si>
  <si>
    <t>073.575.336-97</t>
  </si>
  <si>
    <t>48.833.509/0001-41</t>
  </si>
  <si>
    <t>21.056.980/0001-14</t>
  </si>
  <si>
    <t>05.466.209/0001-69</t>
  </si>
  <si>
    <t>019.181.106-89</t>
  </si>
  <si>
    <t>129.023.448-56</t>
  </si>
  <si>
    <t>52.510.068/0001-14</t>
  </si>
  <si>
    <t>296.773.276-15</t>
  </si>
  <si>
    <t>00.391.108/0001-52</t>
  </si>
  <si>
    <t>53.796.435/0001-50</t>
  </si>
  <si>
    <t>43.283.811/0012-02</t>
  </si>
  <si>
    <t>27.657.800/0002-17</t>
  </si>
  <si>
    <t>030.340.184-28</t>
  </si>
  <si>
    <t>25.203.878/0001-55</t>
  </si>
  <si>
    <t>00.258.170/0001-70</t>
  </si>
  <si>
    <t>52.124.358/0001-20</t>
  </si>
  <si>
    <t>14.745.847/0001-00</t>
  </si>
  <si>
    <t>11.257.129/0001-04</t>
  </si>
  <si>
    <t>01.438.784/0001-05</t>
  </si>
  <si>
    <t>117.132.946-64</t>
  </si>
  <si>
    <t>15.144.532/0001-70</t>
  </si>
  <si>
    <t>05.914.086/0001-81</t>
  </si>
  <si>
    <t>40.801.338/0001-67</t>
  </si>
  <si>
    <t>47.960.950/1088-36</t>
  </si>
  <si>
    <t>52.627.618/0001-80</t>
  </si>
  <si>
    <t>48.643.934/0001-78</t>
  </si>
  <si>
    <t>702.141.636-95</t>
  </si>
  <si>
    <t>27.282.282/0001-13</t>
  </si>
  <si>
    <t>02.455.045/0001-86</t>
  </si>
  <si>
    <t>49.363.148/0001-80</t>
  </si>
  <si>
    <t>32.290.976/0001-32</t>
  </si>
  <si>
    <t>52.173.220/0001-10</t>
  </si>
  <si>
    <t>062.630.956-52</t>
  </si>
  <si>
    <t>31.960.356/0001-09</t>
  </si>
  <si>
    <t>13.437.127/0001-14</t>
  </si>
  <si>
    <t>111.270.546-51</t>
  </si>
  <si>
    <t>2983</t>
  </si>
  <si>
    <t>10</t>
  </si>
  <si>
    <t>17</t>
  </si>
  <si>
    <t>27</t>
  </si>
  <si>
    <t>2984</t>
  </si>
  <si>
    <t>2985</t>
  </si>
  <si>
    <t>2986</t>
  </si>
  <si>
    <t>2987</t>
  </si>
  <si>
    <t>2988</t>
  </si>
  <si>
    <t>2989</t>
  </si>
  <si>
    <t>2990</t>
  </si>
  <si>
    <t>2991</t>
  </si>
  <si>
    <t>2993</t>
  </si>
  <si>
    <t>3002</t>
  </si>
  <si>
    <t>12</t>
  </si>
  <si>
    <t>2996</t>
  </si>
  <si>
    <t>2997</t>
  </si>
  <si>
    <t>2998</t>
  </si>
  <si>
    <t>3001</t>
  </si>
  <si>
    <t>3003</t>
  </si>
  <si>
    <t>3004</t>
  </si>
  <si>
    <t>3005</t>
  </si>
  <si>
    <t>80</t>
  </si>
  <si>
    <t>3009</t>
  </si>
  <si>
    <t>3007</t>
  </si>
  <si>
    <t>3012</t>
  </si>
  <si>
    <t>3008</t>
  </si>
  <si>
    <t>21920</t>
  </si>
  <si>
    <t>24</t>
  </si>
  <si>
    <t>202417</t>
  </si>
  <si>
    <t>1151</t>
  </si>
  <si>
    <t>1814</t>
  </si>
  <si>
    <t>88170</t>
  </si>
  <si>
    <t>026517</t>
  </si>
  <si>
    <t>3013</t>
  </si>
  <si>
    <t>21</t>
  </si>
  <si>
    <t>30</t>
  </si>
  <si>
    <t>1838</t>
  </si>
  <si>
    <t>3014</t>
  </si>
  <si>
    <t>3015</t>
  </si>
  <si>
    <t>3018</t>
  </si>
  <si>
    <t>3022</t>
  </si>
  <si>
    <t>11868</t>
  </si>
  <si>
    <t>38020</t>
  </si>
  <si>
    <t>23</t>
  </si>
  <si>
    <t>3019</t>
  </si>
  <si>
    <t>3021</t>
  </si>
  <si>
    <t>3023</t>
  </si>
  <si>
    <t>3017</t>
  </si>
  <si>
    <t>07.01.24050.4494594-0</t>
  </si>
  <si>
    <t>59811</t>
  </si>
  <si>
    <t>720</t>
  </si>
  <si>
    <t>3024</t>
  </si>
  <si>
    <t>3028</t>
  </si>
  <si>
    <t>3031</t>
  </si>
  <si>
    <t>29</t>
  </si>
  <si>
    <t xml:space="preserve">20242 </t>
  </si>
  <si>
    <t>637</t>
  </si>
  <si>
    <t>3254603</t>
  </si>
  <si>
    <t>1313</t>
  </si>
  <si>
    <t>3032</t>
  </si>
  <si>
    <t>17327</t>
  </si>
  <si>
    <t>66617</t>
  </si>
  <si>
    <t>640</t>
  </si>
  <si>
    <t>20245</t>
  </si>
  <si>
    <t>648</t>
  </si>
  <si>
    <t>3046</t>
  </si>
  <si>
    <t>31</t>
  </si>
  <si>
    <t>3039</t>
  </si>
  <si>
    <t>16244</t>
  </si>
  <si>
    <t>14</t>
  </si>
  <si>
    <t>3041</t>
  </si>
  <si>
    <t>3035</t>
  </si>
  <si>
    <t>3036</t>
  </si>
  <si>
    <t>3042</t>
  </si>
  <si>
    <t>3040</t>
  </si>
  <si>
    <t>228</t>
  </si>
  <si>
    <t>3038</t>
  </si>
  <si>
    <t>2024125</t>
  </si>
  <si>
    <t>2024126</t>
  </si>
  <si>
    <t>3044</t>
  </si>
  <si>
    <t>3045</t>
  </si>
  <si>
    <t>3047</t>
  </si>
  <si>
    <t>3050</t>
  </si>
  <si>
    <t>3049</t>
  </si>
  <si>
    <t>8935</t>
  </si>
  <si>
    <t>3052</t>
  </si>
  <si>
    <t>3051</t>
  </si>
  <si>
    <t>3063</t>
  </si>
  <si>
    <t>3058</t>
  </si>
  <si>
    <t>202410</t>
  </si>
  <si>
    <t>3016</t>
  </si>
  <si>
    <t>3060</t>
  </si>
  <si>
    <t>202448</t>
  </si>
  <si>
    <t>3057</t>
  </si>
  <si>
    <t>28</t>
  </si>
  <si>
    <t>16</t>
  </si>
  <si>
    <t>3059</t>
  </si>
  <si>
    <t>3066</t>
  </si>
  <si>
    <t>647</t>
  </si>
  <si>
    <t>3068</t>
  </si>
  <si>
    <t>3064</t>
  </si>
  <si>
    <t>0224052480097</t>
  </si>
  <si>
    <t>0224052480410</t>
  </si>
  <si>
    <t>0224052480682</t>
  </si>
  <si>
    <t>0224052480844</t>
  </si>
  <si>
    <t>0224052481069</t>
  </si>
  <si>
    <t>0224052481140</t>
  </si>
  <si>
    <t>0224052481735</t>
  </si>
  <si>
    <t>0224052482464</t>
  </si>
  <si>
    <t>0224052482898</t>
  </si>
  <si>
    <t>0224052483274</t>
  </si>
  <si>
    <t>0224052483517</t>
  </si>
  <si>
    <t>0224052483940</t>
  </si>
  <si>
    <t>0224052484246</t>
  </si>
  <si>
    <t>0224052484408</t>
  </si>
  <si>
    <t>0224052484750</t>
  </si>
  <si>
    <t>0224052484831</t>
  </si>
  <si>
    <t>0224052485307</t>
  </si>
  <si>
    <t>0224052485480</t>
  </si>
  <si>
    <t>0224052485803</t>
  </si>
  <si>
    <t>0224052486290</t>
  </si>
  <si>
    <t>0224052486370</t>
  </si>
  <si>
    <t>0224052486613</t>
  </si>
  <si>
    <t>0224052486885</t>
  </si>
  <si>
    <t>0224052487180</t>
  </si>
  <si>
    <t>0224052487342</t>
  </si>
  <si>
    <t>0224052487695</t>
  </si>
  <si>
    <t>0224052487776</t>
  </si>
  <si>
    <t>0224052487857</t>
  </si>
  <si>
    <t>0224052488071</t>
  </si>
  <si>
    <t>0224052488233</t>
  </si>
  <si>
    <t>0224052488403</t>
  </si>
  <si>
    <t>0224052488586</t>
  </si>
  <si>
    <t>0224052488748</t>
  </si>
  <si>
    <t>0224052489043</t>
  </si>
  <si>
    <t>0224052489205</t>
  </si>
  <si>
    <t>0224052489639</t>
  </si>
  <si>
    <t>0224052489809</t>
  </si>
  <si>
    <t>0224052489981</t>
  </si>
  <si>
    <t>0224052490130</t>
  </si>
  <si>
    <t>0224052490300</t>
  </si>
  <si>
    <t>0224052490483</t>
  </si>
  <si>
    <t>0224052490726</t>
  </si>
  <si>
    <t>0224052491021</t>
  </si>
  <si>
    <t>0224052491102</t>
  </si>
  <si>
    <t>0224052491374</t>
  </si>
  <si>
    <t>0224052491455</t>
  </si>
  <si>
    <t>0224052491536</t>
  </si>
  <si>
    <t>0224055410677</t>
  </si>
  <si>
    <t>381</t>
  </si>
  <si>
    <t xml:space="preserve">29794 </t>
  </si>
  <si>
    <t>3070</t>
  </si>
  <si>
    <t>3071</t>
  </si>
  <si>
    <t>122115269</t>
  </si>
  <si>
    <t>202416</t>
  </si>
  <si>
    <t>84977</t>
  </si>
  <si>
    <t>2024147</t>
  </si>
  <si>
    <t>13276587</t>
  </si>
  <si>
    <t>4468</t>
  </si>
  <si>
    <t>3074</t>
  </si>
  <si>
    <t>3072</t>
  </si>
  <si>
    <t>3075</t>
  </si>
  <si>
    <t>3073</t>
  </si>
  <si>
    <t>2024151</t>
  </si>
  <si>
    <t>3087</t>
  </si>
  <si>
    <t>3076</t>
  </si>
  <si>
    <t>3085</t>
  </si>
  <si>
    <t>3086</t>
  </si>
  <si>
    <t>202457</t>
  </si>
  <si>
    <t>2024153</t>
  </si>
  <si>
    <t>5945</t>
  </si>
  <si>
    <t>5275332</t>
  </si>
  <si>
    <t>22043</t>
  </si>
  <si>
    <t>202439</t>
  </si>
  <si>
    <t>321</t>
  </si>
  <si>
    <t>3088</t>
  </si>
  <si>
    <t>20241661</t>
  </si>
  <si>
    <t>202421</t>
  </si>
  <si>
    <t>268</t>
  </si>
  <si>
    <t>07.16.24072.4073528-9</t>
  </si>
  <si>
    <t>07.16.24073.7200954-2</t>
  </si>
  <si>
    <t>2167</t>
  </si>
  <si>
    <t>3089</t>
  </si>
  <si>
    <t>88</t>
  </si>
  <si>
    <t>07.01.24068.5151443-9</t>
  </si>
  <si>
    <t>07.01.24068.5154390-0</t>
  </si>
  <si>
    <t>43065635</t>
  </si>
  <si>
    <t>43065616</t>
  </si>
  <si>
    <t>202411</t>
  </si>
  <si>
    <t>396074</t>
  </si>
  <si>
    <t>13312144</t>
  </si>
  <si>
    <t>202426</t>
  </si>
  <si>
    <t>11247</t>
  </si>
  <si>
    <t>3091</t>
  </si>
  <si>
    <t>202427</t>
  </si>
  <si>
    <t>2024179</t>
  </si>
  <si>
    <t>276</t>
  </si>
  <si>
    <t>202428</t>
  </si>
  <si>
    <t>43094655</t>
  </si>
  <si>
    <t>109322</t>
  </si>
  <si>
    <t>3090</t>
  </si>
  <si>
    <t>202469</t>
  </si>
  <si>
    <t>202470</t>
  </si>
  <si>
    <t>2024180</t>
  </si>
  <si>
    <t>2024182</t>
  </si>
  <si>
    <t>00124174194581</t>
  </si>
  <si>
    <t>3092</t>
  </si>
  <si>
    <t>144</t>
  </si>
  <si>
    <t>3093</t>
  </si>
  <si>
    <t>4483</t>
  </si>
  <si>
    <t>3345</t>
  </si>
  <si>
    <t>3349</t>
  </si>
  <si>
    <t>183</t>
  </si>
  <si>
    <t>119</t>
  </si>
  <si>
    <t>3406</t>
  </si>
  <si>
    <t>3360</t>
  </si>
  <si>
    <t>3361</t>
  </si>
  <si>
    <t>3362</t>
  </si>
  <si>
    <t>3080 (I)</t>
  </si>
  <si>
    <t>3350</t>
  </si>
  <si>
    <t>3409</t>
  </si>
  <si>
    <t>3407</t>
  </si>
  <si>
    <t>3403</t>
  </si>
  <si>
    <t>3404</t>
  </si>
  <si>
    <t>3352</t>
  </si>
  <si>
    <t>3472</t>
  </si>
  <si>
    <t>3377</t>
  </si>
  <si>
    <t>581 (I)</t>
  </si>
  <si>
    <t>3372</t>
  </si>
  <si>
    <t>3371</t>
  </si>
  <si>
    <t>3358</t>
  </si>
  <si>
    <t>3405</t>
  </si>
  <si>
    <t>3408</t>
  </si>
  <si>
    <t>3475</t>
  </si>
  <si>
    <t>3354</t>
  </si>
  <si>
    <t>593</t>
  </si>
  <si>
    <t>3335</t>
  </si>
  <si>
    <t>3608</t>
  </si>
  <si>
    <t>3357</t>
  </si>
  <si>
    <t>2432</t>
  </si>
  <si>
    <t>2819</t>
  </si>
  <si>
    <t>171</t>
  </si>
  <si>
    <t>3562</t>
  </si>
  <si>
    <t>3603</t>
  </si>
  <si>
    <t>3599</t>
  </si>
  <si>
    <t>2431</t>
  </si>
  <si>
    <t>3453</t>
  </si>
  <si>
    <t>2433</t>
  </si>
  <si>
    <t>1960</t>
  </si>
  <si>
    <t>3308</t>
  </si>
  <si>
    <t>3638</t>
  </si>
  <si>
    <t>3635</t>
  </si>
  <si>
    <t>3392</t>
  </si>
  <si>
    <t>2434</t>
  </si>
  <si>
    <t>2556</t>
  </si>
  <si>
    <t>2552</t>
  </si>
  <si>
    <t>3636</t>
  </si>
  <si>
    <t>3644</t>
  </si>
  <si>
    <t>3451</t>
  </si>
  <si>
    <t>2555</t>
  </si>
  <si>
    <t>2553</t>
  </si>
  <si>
    <t>2551</t>
  </si>
  <si>
    <t>2557</t>
  </si>
  <si>
    <t>2554</t>
  </si>
  <si>
    <t>3343</t>
  </si>
  <si>
    <t>1960 (I)</t>
  </si>
  <si>
    <t>3348</t>
  </si>
  <si>
    <t>3344</t>
  </si>
  <si>
    <t>3347</t>
  </si>
  <si>
    <t>3648</t>
  </si>
  <si>
    <t>3646</t>
  </si>
  <si>
    <t>3585</t>
  </si>
  <si>
    <t>3469</t>
  </si>
  <si>
    <t>2593</t>
  </si>
  <si>
    <t>3375</t>
  </si>
  <si>
    <t>3623</t>
  </si>
  <si>
    <t>3543</t>
  </si>
  <si>
    <t>3515</t>
  </si>
  <si>
    <t>3544</t>
  </si>
  <si>
    <t>3610</t>
  </si>
  <si>
    <t>3755</t>
  </si>
  <si>
    <t>3583</t>
  </si>
  <si>
    <t>3624</t>
  </si>
  <si>
    <t>3757</t>
  </si>
  <si>
    <t>3785</t>
  </si>
  <si>
    <t>3713</t>
  </si>
  <si>
    <t>3651</t>
  </si>
  <si>
    <t>3468</t>
  </si>
  <si>
    <t>3720</t>
  </si>
  <si>
    <t>3529</t>
  </si>
  <si>
    <t>581</t>
  </si>
  <si>
    <t>3744</t>
  </si>
  <si>
    <t>3632</t>
  </si>
  <si>
    <t>3571</t>
  </si>
  <si>
    <t>3743</t>
  </si>
  <si>
    <t>3582</t>
  </si>
  <si>
    <t>3541</t>
  </si>
  <si>
    <t>3454</t>
  </si>
  <si>
    <t>3546</t>
  </si>
  <si>
    <t>3542</t>
  </si>
  <si>
    <t>3517</t>
  </si>
  <si>
    <t>3604</t>
  </si>
  <si>
    <t>3365</t>
  </si>
  <si>
    <t>3597</t>
  </si>
  <si>
    <t>3540</t>
  </si>
  <si>
    <t>3642</t>
  </si>
  <si>
    <t>3520</t>
  </si>
  <si>
    <t>3374</t>
  </si>
  <si>
    <t>467</t>
  </si>
  <si>
    <t>3538</t>
  </si>
  <si>
    <t>2435</t>
  </si>
  <si>
    <t>3705</t>
  </si>
  <si>
    <t>3706</t>
  </si>
  <si>
    <t>3707</t>
  </si>
  <si>
    <t>3781</t>
  </si>
  <si>
    <t>3491</t>
  </si>
  <si>
    <t>3355</t>
  </si>
  <si>
    <t>3704</t>
  </si>
  <si>
    <t>3380</t>
  </si>
  <si>
    <t>3634</t>
  </si>
  <si>
    <t>3631</t>
  </si>
  <si>
    <t>3572</t>
  </si>
  <si>
    <t>3570</t>
  </si>
  <si>
    <t>1673</t>
  </si>
  <si>
    <t>2307</t>
  </si>
  <si>
    <t>3884</t>
  </si>
  <si>
    <t>3549</t>
  </si>
  <si>
    <t>3547</t>
  </si>
  <si>
    <t>3516</t>
  </si>
  <si>
    <t>3481</t>
  </si>
  <si>
    <t>3885</t>
  </si>
  <si>
    <t>3569</t>
  </si>
  <si>
    <t>3628</t>
  </si>
  <si>
    <t>3886</t>
  </si>
  <si>
    <t>3181</t>
  </si>
  <si>
    <t>3626</t>
  </si>
  <si>
    <t>3584</t>
  </si>
  <si>
    <t>3539</t>
  </si>
  <si>
    <t>3499</t>
  </si>
  <si>
    <t>3762</t>
  </si>
  <si>
    <t>3795</t>
  </si>
  <si>
    <t>3881</t>
  </si>
  <si>
    <t>3804</t>
  </si>
  <si>
    <t>3920</t>
  </si>
  <si>
    <t>3871</t>
  </si>
  <si>
    <t>3851</t>
  </si>
  <si>
    <t>3609</t>
  </si>
  <si>
    <t>3381</t>
  </si>
  <si>
    <t>3873</t>
  </si>
  <si>
    <t>3836</t>
  </si>
  <si>
    <t>3606</t>
  </si>
  <si>
    <t>3960</t>
  </si>
  <si>
    <t>3605</t>
  </si>
  <si>
    <t>3742</t>
  </si>
  <si>
    <t>3601</t>
  </si>
  <si>
    <t>3977</t>
  </si>
  <si>
    <t>3625</t>
  </si>
  <si>
    <t>3888</t>
  </si>
  <si>
    <t>3753</t>
  </si>
  <si>
    <t>3485</t>
  </si>
  <si>
    <t>3958</t>
  </si>
  <si>
    <t>3874</t>
  </si>
  <si>
    <t>3734</t>
  </si>
  <si>
    <t>3788</t>
  </si>
  <si>
    <t>4006</t>
  </si>
  <si>
    <t>3650</t>
  </si>
  <si>
    <t>3790</t>
  </si>
  <si>
    <t>3892</t>
  </si>
  <si>
    <t>3618</t>
  </si>
  <si>
    <t>3611</t>
  </si>
  <si>
    <t>3863</t>
  </si>
  <si>
    <t>3620</t>
  </si>
  <si>
    <t>3629</t>
  </si>
  <si>
    <t>3504</t>
  </si>
  <si>
    <t>3789</t>
  </si>
  <si>
    <t>3615</t>
  </si>
  <si>
    <t>3834</t>
  </si>
  <si>
    <t>3712</t>
  </si>
  <si>
    <t>3617</t>
  </si>
  <si>
    <t>3486</t>
  </si>
  <si>
    <t>3593</t>
  </si>
  <si>
    <t>3721</t>
  </si>
  <si>
    <t>3616</t>
  </si>
  <si>
    <t>3614</t>
  </si>
  <si>
    <t>3930</t>
  </si>
  <si>
    <t>Rendimentos de Aplicações Financerias do mês 02/2024 da conta  17824-1 - Plano anual da Fundação Clóvis Salgado - 2024 Pronac 23.5048</t>
  </si>
  <si>
    <t>Rendimentos de Aplicações Financerias do mês 03/2024 da conta  17824-1 - Plano anual da Fundação Clóvis Salgado - 2024 Pronac 23.5048</t>
  </si>
  <si>
    <t>Rendimentos conta bloqueada</t>
  </si>
  <si>
    <t>Uso de táxi pelos funcionários a serviço do CG 05/2019  referente ao mês 03/2024</t>
  </si>
  <si>
    <t>Reembolso realizado pelo fornecedor: Arco Cultural Ltda devido ao pagamento realizado a maior (substiuição de NF)</t>
  </si>
  <si>
    <t>Rendimentos de Aplicações Financerias do mês 03/2024 da conta 165174 - Área Meio de Projetos</t>
  </si>
  <si>
    <t>Rendimentos de Aplicações Financerias do mês 03/2024 da conta  Conta 16888-2 - Projeto Programação Artística</t>
  </si>
  <si>
    <t xml:space="preserve">Rendimentos de Aplicações Financerias do mês 03/2024 da conta  17276-6 - Plano anual da Fundação Clóvis Salgado - 2023 </t>
  </si>
  <si>
    <t>Rendimentos de Aplicações Financerias do mês 03/2024 da conta  17299-5 - 25 Festcurtas BH</t>
  </si>
  <si>
    <t>Compra de Cabo de aço de diferentes resistências para subsidiar a manutenção, reparo e retoques das montagens de exposições que acontecem no Palácio das Artes e na CâmeraSete e também a realização da preparação das galerias para novas exposições.</t>
  </si>
  <si>
    <t>R Nelson Júnior Ltda</t>
  </si>
  <si>
    <t>26.982.938/0001-48</t>
  </si>
  <si>
    <t>IR retido em folha do mês 03/2024</t>
  </si>
  <si>
    <t>INSS retido em folha do mês 03/2024</t>
  </si>
  <si>
    <t>2024/791</t>
  </si>
  <si>
    <t>Reembolso referenteo ao  pagamento realizado sem a retenção do ISS, no dia 04/03/2021.</t>
  </si>
  <si>
    <t>Compra de 1 escada de Escada Extensível 9x2 18 Degraus em Alumínio 4,44m para montagens na Grande Galeria</t>
  </si>
  <si>
    <t>Compra de 1 und de tinta esmalte brilhante premium, 0,9L Aluminio, ultraresistencia para manutenção das galerias para a Exposição "A Paixão Segundo Guignard".</t>
  </si>
  <si>
    <t>Compra de materiais de consumos para Cursos regulares da escola do CEFART. 02 Rampa de Alongamento Panturrilha.</t>
  </si>
  <si>
    <t>Técnico de Palco para assistência e atendimento às demandas de iluminação, sonorização e/ou cenotécnica nos teatros da Fundação Clóvis Salgado, pelo período 20/02/24 a 21/03/2024.</t>
  </si>
  <si>
    <t>Sinalização - Plotagem da identidade visual , com textos e sinalizações dentro da Fundação Clovis Salgado, instalação e retirada, para os alunos da Escola de Música do CEFART.</t>
  </si>
  <si>
    <t>Música instrumentista (harpa) convidada pela OSMG para ensaios e apresentações do evento Concertos da Liberdade - Sinfônica e Lírico em Concerto ,no Grande Teatro Cemig Palácio das Artes.</t>
  </si>
  <si>
    <t>Contratação de licenciamento para uso da obra "Pelas Serras" no Concertos da Liberdade - Mulheres Lendárias.</t>
  </si>
  <si>
    <t>Direção Cênica - dramaturgo para a montagem de formatura do Curso Técnico em Teatro
da Escola de Teatro do Centro de Formação Artística e Tecnológica (Cefart), turma da manhã.Referente a parcela 01/02.</t>
  </si>
  <si>
    <t>Agencimaneto de Daniel Umbelino, como cantor solista convidado pelo CLMG para ensaios e apresentação do evento Concertos da Liberdade - Sinfônica e Lírico em Concerto,no Grande Teatro Cemig Palácio das Artes.</t>
  </si>
  <si>
    <t>Restauração / Conservação - confecção de laudos técnicos sobre o estado de conservação de obras artísticas que compõem a exposição "Mais Vasto é o Meu Coração".</t>
  </si>
  <si>
    <t>Preparador Corporal para realizar a preparação corporal e provocação artística, aplicando a
técnica Gyrokinesis, nos processos de criação da Cia de Dança do Palácio das Artes,durante o mês de março de 2024.</t>
  </si>
  <si>
    <t>Compra de materiais para manutenção de instrumentos musicais para Cursos Regulares da escola do CEFART. 01 pele para bumbo de banda 22, Pele bumbo Genera G2 transparente.</t>
  </si>
  <si>
    <t>Compra de dois quadros de aviso, moldura de alumínio e revestimento de feltro. Medidas: quadro 01: 2,0 x 1,20m, quadro 02: 1,20 x 1,30m.</t>
  </si>
  <si>
    <t>Compra de materiais de consumos para Cursos regulares da escola do CEFART. 10 Mini Bands.</t>
  </si>
  <si>
    <t>Debatedora para sessão do filme “In Vitro”, que integra o período da mostra 'Clássicas: Mulheres na Direção', no Cine Humberto Mauro.</t>
  </si>
  <si>
    <t>Esmig Indústria de Escadas Ltda</t>
  </si>
  <si>
    <t>Madeira Madeira Comércio Eletrônico S/A</t>
  </si>
  <si>
    <t>Guilherme Henrique Balmant dos Santos 12063367655</t>
  </si>
  <si>
    <t>Thaís Montanari Cabral 07746043607</t>
  </si>
  <si>
    <t>Edineia Oliveira - Canto Lirico Ltda</t>
  </si>
  <si>
    <t>Americanas S.A</t>
  </si>
  <si>
    <t>SBF Comércio de Produtos Esportivos S.A.</t>
  </si>
  <si>
    <t>Partisane Filmes Ltda</t>
  </si>
  <si>
    <t>04.757.157/0003-89</t>
  </si>
  <si>
    <t>10.490.181/0001-35</t>
  </si>
  <si>
    <t>36.212.045/0001-77</t>
  </si>
  <si>
    <t>42.951.643/0001-60</t>
  </si>
  <si>
    <t>43.561.006/0001-40</t>
  </si>
  <si>
    <t>00.776.574/0001-56</t>
  </si>
  <si>
    <t>06.347.409/0069-53</t>
  </si>
  <si>
    <t>31.976.668/0001-00</t>
  </si>
  <si>
    <t>3735</t>
  </si>
  <si>
    <t>3786</t>
  </si>
  <si>
    <t>4024</t>
  </si>
  <si>
    <t>3568</t>
  </si>
  <si>
    <t>3600</t>
  </si>
  <si>
    <t>3805</t>
  </si>
  <si>
    <t>3927</t>
  </si>
  <si>
    <t>3931</t>
  </si>
  <si>
    <t>3613</t>
  </si>
  <si>
    <t>3574</t>
  </si>
  <si>
    <t>3880</t>
  </si>
  <si>
    <t>3612</t>
  </si>
  <si>
    <t>4062</t>
  </si>
  <si>
    <t>3719</t>
  </si>
  <si>
    <t>4035</t>
  </si>
  <si>
    <t>3633</t>
  </si>
  <si>
    <t>2717</t>
  </si>
  <si>
    <t>9472</t>
  </si>
  <si>
    <t>2024197</t>
  </si>
  <si>
    <t>3094</t>
  </si>
  <si>
    <t>415</t>
  </si>
  <si>
    <t>3095</t>
  </si>
  <si>
    <t>46</t>
  </si>
  <si>
    <t>2228</t>
  </si>
  <si>
    <t>IOF refente a contrato 401796328 - Daniela Talia Ortiz de Zevallos Pastor</t>
  </si>
  <si>
    <t xml:space="preserve">contratação do direito de exibição do filme " El imperio de la ley" (Daniela Ortiz, 2018), integrando aMostra Especial do FestCurtasBH dedicada ao cinema latino-americano. </t>
  </si>
  <si>
    <t>IR refente a contrato 401796328 - Daniela Talia Ortiz de Zevallos Pastor</t>
  </si>
  <si>
    <t>Daniela Talia Ortiz de Zevallos Pastor</t>
  </si>
  <si>
    <t>401796328</t>
  </si>
  <si>
    <t>07.01.24079.9144911-5</t>
  </si>
  <si>
    <t>AS184869</t>
  </si>
  <si>
    <t>3310</t>
  </si>
  <si>
    <t>IR referente a recibo de premio - Meibe Ferreira Rodrigues</t>
  </si>
  <si>
    <t>IOF refente a remessa de cambio Ana Mercedes Bravo Perez</t>
  </si>
  <si>
    <t>Premiação oficial "Melhor curta-metragem competitiva internacional", no 25º Festival Internacional de Curtas de Belo Horizonte, que aconteceu entre os dias 13 e 22 de outubro de 2023, nas dependências do Palácio das Artes.</t>
  </si>
  <si>
    <t>Tarifa de envio de OPE refente a remessa de  Ana Mercedes Bravo Perez</t>
  </si>
  <si>
    <t>IR refente a remessa de cambio Ana Mercedes Bravo Perez</t>
  </si>
  <si>
    <t>Ana Mercedes Bravo Perez</t>
  </si>
  <si>
    <t>Rendimentos de Aplicações Financerias do mês 03/2024 da conta  17647-8 - 25º FestCurtas BH – Festival Internacional de Curtas de Belo Horizonte LMIC</t>
  </si>
  <si>
    <t>2024/85275</t>
  </si>
  <si>
    <t xml:space="preserve">076.417.486-00 </t>
  </si>
  <si>
    <t xml:space="preserve"> 000.001.313</t>
  </si>
  <si>
    <t>000.013.039</t>
  </si>
  <si>
    <t>Palco Palácio das Artes</t>
  </si>
  <si>
    <t>Aporte Captação  - Cemig S.A</t>
  </si>
  <si>
    <t>Totvs S.A</t>
  </si>
  <si>
    <t>Contratação de ferramenta servidor de nuvem - Amazon AWS. - mês de março/2024.</t>
  </si>
  <si>
    <t>Amazon Aws Serviços Brasil LTDA</t>
  </si>
  <si>
    <t>Atlanta Soluções em Viagens Ltda</t>
  </si>
  <si>
    <t>Banco do Brasil S.A</t>
  </si>
  <si>
    <t>Wagner e Arthur Ltda</t>
  </si>
  <si>
    <t>Conforme previsto na memória de cálculo para este 17º período avaliatório de acordo com o VI Termo Aditivo ao Contrato de Gestão 05/2019, recebemos em 06/02/2024 o valor da 1º parcela prevista para este ano no valor de R$ 2.766.251,27.É relevante salientar que os rendimentos provenientes das aplicações financeiras estão sujeitos à dedução de todos os impostos aplicáveis, incluindo IRRF, IOF e COFINS sobre essas aplicações. Após as deduções fiscais, o montante líquido é posteriormente transferido para a Conta Reserva vinculada ao Contrato de Gestão. Até o momento, o saldo final dessa conta é de R$ 524.756,62.</t>
  </si>
  <si>
    <t xml:space="preserve">Conforme informado no relatório financeiro do 16º período avaliatório, a economicidade praticada nos Gastos com Pessoal durante o ano de 2023, gerada especialmente pela não contratação de 06 (seis) bailarinos para a Cia de Dança Palácio das Artes, além da economicidade relacionada a encargos e benefícios possibilitou, após reuniões semanais e deliberações, as  seguintes ações:recuperação de um piso da sala da Escola de Dança e manutenção das câmeras de CFTV da Fundação Clóvis Salgado. Ações essas, já concluídas.           </t>
  </si>
  <si>
    <t xml:space="preserve">Os gastos planejados para este primeiro trimestre corresponderam às metas estabelecidas, mantendo-se dentro das expectativas. Durante este período, adquirimos 05 climatizadores destinados ao uso pela Companhia de Dança Palácio das Artes - CDPA. Esses equipamentos foram instalados na Sala Klaus Vianna e serão utilizados durante ensaios e apresentações.          </t>
  </si>
  <si>
    <t>Prêmio com o valor destinado aos artistas, curadores, coletivas(os) selecionados pela banca curatorial como ganhadores do 4° Prêmio Décio Noviello com resultado publicado na data 31 de outubro de 2023. Prêmio destinado a categoria fotografia individual.</t>
  </si>
  <si>
    <t>Prêmio com o valor destinado aos artistas, curadores, coletivas(os) selecionados pela banca curatorial como ganhadores do 4° Prêmio Décio Noviello, com resultado publicado na data 31 de outubro de 2023.</t>
  </si>
  <si>
    <t>Contratação de uma diária de laudista profissional, para a confecção de laudo técnico na capital do estado do Rio de Janeiro, após a entrega da obra através da transportadora, no endereço de destino, data prevista 18 de janeiro de 2024. Detalhes da obra - Artista: Maria Auxiliadora; Técnica: pintura ; Ano: 1970; Dimensões: 33,7 x 25,1; Título: Yançâ/ Iançâ.</t>
  </si>
  <si>
    <t xml:space="preserve">Contratação de transporte especializado para retorno da obra que compôs a exposição "Quero amar alguém que acenda uma fogueira comigo às 7 da manhã", com data da coleta prevista entre os dias 15 a 17 de janeiro de 2024. Detalhes da obra, artista: Maria Auxiliadora; Técnica: pintura ; Ano: 1970; Dimensões: 33,7 x 25,1; Título: Yançâ/ Iançâ, avaliada R$650.000,00 (seiscentos e cinquenta mil reais). 
</t>
  </si>
  <si>
    <t>Contratação de profissional para atuar na Semana Pedagógica Cefart, ministrando o Curso Complementar de letramento docente sobre questões raciais e LGBTQIA+fobia, no formato presencial, a fim de atender à demanda da Escola de Teatro.</t>
  </si>
  <si>
    <t>Contratação de serviço de mediação com fluência em libras (língua brasileira de sinais) para a Fundação Clóvis Salgado, conforme previsto no edital 86/2023. O prestador de serviços será responsável por criar conexões significativas e contextuais entre o público e o conteúdo das exposições, desempenhando outras atividades de mediação com foco em acessibilidade para pessoas com deficiência auditiva. Período 13 de janeiro a 02 de fevereiro</t>
  </si>
  <si>
    <t>INSS Patronal Katia Ariane da Silva</t>
  </si>
  <si>
    <t>Contratação de serviço de mediação com fluência em libras (língua brasileira de sinais) para a Fundação Clóvis Salgado, conforme previsto no edital 86/2023. O prestador de serviços será responsável por criar conexões significativas e contextuais entre o público e o conteúdo das exposições, desempenhando outras atividades de mediação com foco em acessibilidade para pessoas com deficiência auditiva.Referente a janeiro/2024 - 2ªparcela.</t>
  </si>
  <si>
    <t>INSS Patronal Priscila Paula Santos Viana</t>
  </si>
  <si>
    <t>Contratação de profissional para atuar na semana pedagógica, ministrando o Curso Complementar de letramento docente sobre questões que envolvem machismo e capacitismo, no formato presencial, a fim de atender à demanda da Escola de Dança.</t>
  </si>
  <si>
    <t>INSS Patronal Brisa Ramos Marques</t>
  </si>
  <si>
    <t>Contratação de profissional especializado para afinação de piano sendo: 2 afinações.</t>
  </si>
  <si>
    <t>INSS Patronal Eduardo Fukushima Kuroiwa</t>
  </si>
  <si>
    <t>Contratação de músico cantor para os ensaios e apresentações da Orquestra Sinfônica de Minas Gerais. Aditivo sessão extra no dia 27/02/2024</t>
  </si>
  <si>
    <t xml:space="preserve">Contratação de 1 Micro-ônibus, 25 lugares, para transporte dos bailarinos e equipe da Cia de Dança do Palácio das Artes para apresentação do Carnaval.  Serão realizadas no dia 9 de fevereiro de 2024, na Rodoviária e no Aeroporto de Belo Horizonte. </t>
  </si>
  <si>
    <t>Serviço de manutenção no corne inglês instrumento da Orquestra Sinfônica de Minas Gerais.</t>
  </si>
  <si>
    <t>Contratação do direito de exibição do filme "Era uma vez em... Hollywood", de Quentin Tarantino, para uma única exibição, durante o período da data 16 de janeiro a 08 de fevereiro, ano 2024.</t>
  </si>
  <si>
    <t>Contratação de 01 assistente de produção para apoio geral nas demandas do Coral lìrico de Minas Gerais - Período: 01 de dezembro de 2023 a 31 de janeiro de 2024.</t>
  </si>
  <si>
    <t>Técnico de teatro para atendimento às demandas de iluminação e sonorização nos teatros da Fundação Clóvis Salgado pelo período de fevereiro a abril de 2023 (3 meses).
1º aditivo maio a julho
2º aditivo agosto a outubro
3º aditivo novembro a fevereiro/24</t>
  </si>
  <si>
    <t>Prestação dos serviços de Técnicos de Palco para assistência e atendimento às demandas de iluminação, sonorização e/ou cenotécnica nos teatros da Fundação Clóvis Salgado descritos no Edital 96/2023.
Distrato período  de  06 a 19/01/2024</t>
  </si>
  <si>
    <t>Contratação de 01 profissional para preparação de documentos e serviços especializados de apoio administrativo, arquivo, digitação de textos, apoio à secretaria do OSMG, transcrição de documentos, organização, guarda e conservação de documentos e partituras, dentre outros serviços de produção, no ano de 2024.Distrato dia 28/02/2024.</t>
  </si>
  <si>
    <t>Assistente de produção para apoio à programação dos teatros da Fundação Clóvis Salgado, em especial as Juvenal Dias e João Ceschiatti, espaços essenciais para a realização de atividades artísticas da instituição.Período 09/01 a 05/02</t>
  </si>
  <si>
    <t>INSS Patronal Vanderson Bruno da Silva</t>
  </si>
  <si>
    <t>Contratação de prestador de serviço em Técnico (a) de Acervo e Higienização para acompanhamento das atividades e acondicionamento do acervo do Centro Técnico de Produção e Formação – CTPF, unidade Marzagão.
Aditivo , mês 01/2024</t>
  </si>
  <si>
    <t>Contratação de profissional para atuar ministrando uma aula inaugural, presencial, para os alunos da escola de música, sobre os desafios do músico atual.</t>
  </si>
  <si>
    <t>Contratação de Marcelo Ramos, para criação disponibilização de 06 arranjos musicais para serem utilizaos pela Orquestra Sinfônica de Mnas Gerais, para serem apresentados nos concertos ao longo do ano de 2024.</t>
  </si>
  <si>
    <t>Contratação de profissional para atuar em duas aulas inaugurais, presenciais, para os alunos da escola de Teatro do Centro de Formação Artística e Tecnológica (CEFART).</t>
  </si>
  <si>
    <t>INSS Patronal Anair Patrícia Braga Moreira</t>
  </si>
  <si>
    <t>INSS Patronal Rikelle Aparecida Ribeiro Neves</t>
  </si>
  <si>
    <t>Contratação de licenciamento de arranjo musical para as apresentações da Orquestra Sinfônica de Minas Gerais.</t>
  </si>
  <si>
    <t>Contratação para prestação de serviços Técnico de Palco para assistência e atendimento às demandas de iluminação, sonorização e/ou cenotécnica nos teatros da Fundação Clóvis Salgado, pelo período 20/02/24 a 21/03/2024</t>
  </si>
  <si>
    <t>Locação de partituras para maestro para os ensaios e apresentações do Concertos da Liberdade - Mulheres Lendárias, sendo elas: "Trois Fémmes de légende: I.Cléopâtre II.Ophélie III.Salomé"</t>
  </si>
  <si>
    <t>Contratação de serviço especializado para afinação dos pianos em atendimento a Orquestra Sinfônica de Minas Gerais para o evento Concertos da Liberdade - Sinfônica e lírico, a ser realizado nos dias 19 e 20 de março de 2024, no Grande Teatro Cemig Palácio das Artes</t>
  </si>
  <si>
    <t>Contratação de maestro convidado para reger a OSMG nos ensaios e apresentações do evento Concertos da Liberdade - Sinfônica e Lírico em Concerto.</t>
  </si>
  <si>
    <t>Contratação de profissional convidado preparação corporal e provocador nos processos de criação da Cia de Dança do Palácio das Artes.</t>
  </si>
  <si>
    <t>INSS Patronal Morvan Couto Teixeira</t>
  </si>
  <si>
    <t>Contratação de profissional especializado para afinação de piano sendo: 1 afinação.</t>
  </si>
  <si>
    <t>Contratação da pesquisadora Yasmine Evaristo como debatedora de sessão da mostra História Permanente do Cinema, do filme ‘‘A Mulher Rei’’ . A sessão acontecerá durante o período da mostra 'Clássicas: Mulheres na Direção', que acontecerá entre o dia 1 a 27 de Março no Cine Humberto Mauro</t>
  </si>
  <si>
    <t>Aquisição de passagem aérea para pianista convidada pela OSMG, conforme trecho: 09/03/2024 BH (confins) x São Paulo (congonhas).</t>
  </si>
  <si>
    <t>Contratação de transfer para pianista convidada pela OSMG para participação no Concertos da Liberdade - Mulheres Lendárias, conforme as seguintes especificações: 09/03 HotelxAeroporto sem Receptivo.</t>
  </si>
  <si>
    <t>Contratação de transfer para maestro e solisitas convidados pela OSMG e CLMG para participação no Concertos da Liberdade - Sinfônica e Lírico em Concerto, conforme as seguintes especificações: AeroportoXHotelxAeroporto período 10 a 21 de março.</t>
  </si>
  <si>
    <t>Contratação de cantora solista convidada pelo CLMG para ensaios e apresentação do evento Concertos da Liberdade - Sinfônica e Lírico em Concerto.</t>
  </si>
  <si>
    <t>Aquisição de material de consumo para encadernação de papéis conforme as seguintes especificações: 100 un de Capa para Encadernação A3 Preta Couro Fundo PP 0,30 100un | 100 un de Capa para Encadernação PP 0,30mm A3 Branca Couro (Fundo) | 100 un de Espiral para encadernação A3 preto (para 100 folhas)| 100 un de Espiral para encadernação A3 preto ( para 150 folhas)| 100 un de Espiral para encadernação A3 preto( para 200 folhas) e 100 un de Espiral para encadernação A3 preto (para 250 folhas).</t>
  </si>
  <si>
    <t>Aquisição de passagem aérea para Roberto Passos, maestro convidado pela OSMG e CLMG, conforme trecho: Maestro 10/03/2024 ida e 21/03/2024 Volta</t>
  </si>
  <si>
    <t>Contratação de laudista profissional, para confecção de laudo técnico referente a desmontagem e devolução das obras na capital do estado de São Paulo, totalizando 1 diária no dia 29 de janeiro de 2024.</t>
  </si>
  <si>
    <t>Consultoria especializada na estruturação de programas de incentivo e realização de doações por pessoas físicas, viabilizando a realização de variados projetos culturais, esportivos e de outras naturezas, aprovados em mecanismos de incentivo fiscal</t>
  </si>
  <si>
    <t>Compra de 1 und de ti8inta esmalte brilhante premium, 0,9L Aluminio, ultraresistencia para manutenção das galerias para a Exposição "A Paixão Segundo Guignard".</t>
  </si>
  <si>
    <t>Contratação de música instrumentista convidada pela OSMG para ensaios e apresentações do evento Concertos da Liberdade - Sinfônica e Lírico em Concerto.</t>
  </si>
  <si>
    <t>Contratação de músico instrumentista convidada pela OSMG para ensaios e apresentações do evento Concertos da Liberdade - Sinfônica e Lírico em Concerto.</t>
  </si>
  <si>
    <t>Confecção e plotagem de adesivos de identificação para as dependências do CEFART. Impressão em papel vinílico, preto e branco: - 6 Adesivos 20x20. - 19 Adesivos 30cmx10cm. - 3 Adesivos maiores: Página 1: 945mm x 495mm; Páginas 2: 655mm x 495mm; Página 3: 810mm x 495mm. + 28 impressões coloridas em papel A4.</t>
  </si>
  <si>
    <t>Contratação de música instrumentista convidada pela OSMG para ensaios e apresentações do evento Concertos da Liberdade - Sinfônica e Lírico em Concerto no período de 12 a 20 de março de 2024.</t>
  </si>
  <si>
    <t>Locação de equipamentos de iluminação e tecnico para operação, sendo: 30 cabos XLR e 30 extensão para Concertos da Liberdade - Mulheres Lendárias</t>
  </si>
  <si>
    <t>Contratação de música instrumentista convidada pela OSMG para ensaios e apresentações do evento Concertos da Liberdade - Mulheres Lendárias.</t>
  </si>
  <si>
    <t xml:space="preserve">3081 </t>
  </si>
  <si>
    <t>Angélica de Castro Pimenta Deano 03226585789</t>
  </si>
  <si>
    <t>INSS</t>
  </si>
  <si>
    <t>Atlanta Soluções em Viagens Ltda.</t>
  </si>
  <si>
    <t>Tech Shop.com.br Comercio e Serviço de Informatica Ltda</t>
  </si>
  <si>
    <t>Samuel Henrique Pinto Soto</t>
  </si>
  <si>
    <t>016.090.026-37</t>
  </si>
  <si>
    <t>016.090.026-38</t>
  </si>
  <si>
    <t>016.090.026-39</t>
  </si>
  <si>
    <t>08.351.293/0009-10</t>
  </si>
  <si>
    <t>48.285.408/0001-83</t>
  </si>
  <si>
    <t>Premiação oficial "Melhor filme escolhido pelo júri, competitiva júri popular", no 25º Festival Internacional de Curtas de Belo Horizonte, que aconteceu entre os dias 13 e 22 de outubro de 2023, nas dependências do Palácio das Artes.</t>
  </si>
  <si>
    <t>Douwe Dijkstra</t>
  </si>
  <si>
    <t>NX61JD647</t>
  </si>
  <si>
    <t>Rendimentos de Aplicações Financeiras do mês 03/2024</t>
  </si>
  <si>
    <t>confeccção de crachás de identificação para colaboradores que atuam presencialmente na Fundação Clóvis Salgado para controle do acesso as dependências da Instituição, segurança e identificação.</t>
  </si>
  <si>
    <t>Contratação de Serviços de Gerência de Projetos Incentivados</t>
  </si>
  <si>
    <t>Comum Gestão E Produção Cultural Ltda</t>
  </si>
  <si>
    <t>53.113.791/0001-22</t>
  </si>
  <si>
    <t>Belo Horizonte, 08 de Abril de 2024</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</si>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</sst>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mmm/yyyy"/>
    <numFmt numFmtId="166" formatCode="dd/mm/yy"/>
    <numFmt numFmtId="167" formatCode="_-* #,##0.00_-;\-* #,##0.00_-;_-* &quot;-&quot;??_-;_-@"/>
  </numFmts>
  <fonts count="33" x14ac:knownFonts="1">
    <font>
      <sz val="10"/>
      <color rgb="FF000000"/>
      <name val="Arial"/>
      <scheme val="minor"/>
    </font>
    <font>
      <b/>
      <sz val="17"/>
      <color theme="1"/>
      <name val="Arial"/>
      <family val="2"/>
    </font>
    <font>
      <sz val="10"/>
      <color theme="1"/>
      <name val="Arial"/>
      <family val="2"/>
    </font>
    <font>
      <sz val="12"/>
      <color theme="1"/>
      <name val="Arial"/>
      <family val="2"/>
    </font>
    <font>
      <b/>
      <sz val="16"/>
      <color theme="1"/>
      <name val="Arial"/>
      <family val="2"/>
    </font>
    <font>
      <b/>
      <sz val="14"/>
      <color theme="1"/>
      <name val="Arial"/>
      <family val="2"/>
    </font>
    <font>
      <b/>
      <sz val="12"/>
      <color theme="1"/>
      <name val="Arial"/>
      <family val="2"/>
    </font>
    <font>
      <sz val="10"/>
      <name val="Arial"/>
      <family val="2"/>
    </font>
    <font>
      <b/>
      <sz val="11"/>
      <color theme="1"/>
      <name val="Arial"/>
      <family val="2"/>
    </font>
    <font>
      <sz val="11"/>
      <color theme="1"/>
      <name val="Arial"/>
      <family val="2"/>
    </font>
    <font>
      <b/>
      <sz val="10"/>
      <color theme="1"/>
      <name val="Arial"/>
      <family val="2"/>
    </font>
    <font>
      <sz val="10"/>
      <color theme="1"/>
      <name val="Times New Roman"/>
      <family val="1"/>
    </font>
    <font>
      <b/>
      <sz val="8"/>
      <color theme="1"/>
      <name val="Arial"/>
      <family val="2"/>
    </font>
    <font>
      <sz val="8"/>
      <color theme="1"/>
      <name val="Arial"/>
      <family val="2"/>
    </font>
    <font>
      <b/>
      <sz val="7"/>
      <color theme="1"/>
      <name val="Arial"/>
      <family val="2"/>
    </font>
    <font>
      <sz val="7"/>
      <color theme="1"/>
      <name val="Arial"/>
      <family val="2"/>
    </font>
    <font>
      <b/>
      <i/>
      <sz val="8"/>
      <color theme="1"/>
      <name val="Arial"/>
      <family val="2"/>
    </font>
    <font>
      <b/>
      <sz val="10"/>
      <color theme="1"/>
      <name val="Times New Roman"/>
      <family val="1"/>
    </font>
    <font>
      <b/>
      <sz val="9"/>
      <color theme="1"/>
      <name val="Arial"/>
      <family val="2"/>
    </font>
    <font>
      <sz val="9"/>
      <color theme="1"/>
      <name val="Arial"/>
      <family val="2"/>
    </font>
    <font>
      <sz val="10"/>
      <color theme="0"/>
      <name val="Arial Narrow"/>
      <family val="2"/>
    </font>
    <font>
      <sz val="10"/>
      <color theme="1"/>
      <name val="Arial Narrow"/>
      <family val="2"/>
    </font>
    <font>
      <sz val="11"/>
      <color theme="1"/>
      <name val="Calibri"/>
      <family val="2"/>
    </font>
    <font>
      <b/>
      <sz val="9"/>
      <color theme="0"/>
      <name val="Arial"/>
      <family val="2"/>
    </font>
    <font>
      <b/>
      <u/>
      <sz val="14"/>
      <color theme="1"/>
      <name val="Arial"/>
      <family val="2"/>
    </font>
    <font>
      <b/>
      <u/>
      <sz val="10"/>
      <color theme="1"/>
      <name val="Arial"/>
      <family val="2"/>
    </font>
    <font>
      <sz val="9"/>
      <name val="Arial"/>
      <family val="2"/>
    </font>
    <font>
      <sz val="9"/>
      <color theme="1"/>
      <name val="Arial"/>
      <family val="2"/>
    </font>
    <font>
      <sz val="9"/>
      <color theme="1"/>
      <name val="Arial"/>
      <family val="2"/>
      <scheme val="major"/>
    </font>
    <font>
      <sz val="9"/>
      <color rgb="FF000000"/>
      <name val="Arial"/>
      <family val="2"/>
      <scheme val="major"/>
    </font>
    <font>
      <sz val="9"/>
      <color rgb="FF000000"/>
      <name val="Arial"/>
      <family val="2"/>
      <scheme val="minor"/>
    </font>
    <font>
      <sz val="8"/>
      <name val="Arial"/>
      <family val="2"/>
      <scheme val="minor"/>
    </font>
    <font>
      <sz val="11"/>
      <name val="Arial"/>
      <family val="2"/>
    </font>
  </fonts>
  <fills count="21">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BFBFBF"/>
        <bgColor rgb="FFBFBFBF"/>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
      <patternFill patternType="solid">
        <fgColor theme="0"/>
        <bgColor indexed="64"/>
      </patternFill>
    </fill>
    <fill>
      <patternFill patternType="solid">
        <fgColor indexed="9"/>
        <bgColor indexed="64"/>
      </patternFill>
    </fill>
    <fill>
      <patternFill patternType="solid">
        <fgColor theme="0"/>
        <bgColor rgb="FFFFFFFF"/>
      </patternFill>
    </fill>
    <fill>
      <patternFill patternType="solid">
        <fgColor theme="0"/>
        <bgColor rgb="FFFFFF00"/>
      </patternFill>
    </fill>
    <fill>
      <patternFill patternType="solid">
        <fgColor theme="0" tint="-0.34998626667073579"/>
        <bgColor indexed="64"/>
      </patternFill>
    </fill>
    <fill>
      <patternFill patternType="solid">
        <fgColor theme="0" tint="-0.34998626667073579"/>
        <bgColor rgb="FFBFBFBF"/>
      </patternFill>
    </fill>
    <fill>
      <patternFill patternType="solid">
        <fgColor rgb="FFFFFF00"/>
        <bgColor rgb="FFFFFFFF"/>
      </patternFill>
    </fill>
    <fill>
      <patternFill patternType="solid">
        <fgColor theme="6" tint="0.39997558519241921"/>
        <bgColor theme="0"/>
      </patternFill>
    </fill>
    <fill>
      <patternFill patternType="solid">
        <fgColor theme="2"/>
        <bgColor rgb="FFFFFFFF"/>
      </patternFill>
    </fill>
    <fill>
      <patternFill patternType="solid">
        <fgColor theme="0" tint="-0.249977111117893"/>
        <bgColor rgb="FFBFBFBF"/>
      </patternFill>
    </fill>
    <fill>
      <patternFill patternType="solid">
        <fgColor theme="0" tint="-0.249977111117893"/>
        <bgColor rgb="FFFFFFFF"/>
      </patternFill>
    </fill>
    <fill>
      <patternFill patternType="solid">
        <fgColor theme="0" tint="-0.249977111117893"/>
        <bgColor theme="0"/>
      </patternFill>
    </fill>
    <fill>
      <patternFill patternType="solid">
        <fgColor theme="0" tint="-0.249977111117893"/>
        <bgColor indexed="64"/>
      </patternFill>
    </fill>
  </fills>
  <borders count="89">
    <border>
      <left/>
      <right/>
      <top/>
      <bottom/>
      <diagonal/>
    </border>
    <border>
      <left/>
      <right/>
      <top/>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top style="double">
        <color rgb="FF000000"/>
      </top>
      <bottom/>
      <diagonal/>
    </border>
    <border>
      <left/>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right/>
      <top/>
      <bottom style="double">
        <color rgb="FF000000"/>
      </bottom>
      <diagonal/>
    </border>
    <border>
      <left/>
      <right/>
      <top style="double">
        <color rgb="FF000000"/>
      </top>
      <bottom style="double">
        <color rgb="FF000000"/>
      </bottom>
      <diagonal/>
    </border>
    <border>
      <left/>
      <right/>
      <top style="double">
        <color rgb="FF000000"/>
      </top>
      <bottom style="double">
        <color rgb="FF000000"/>
      </bottom>
      <diagonal/>
    </border>
    <border>
      <left/>
      <right/>
      <top style="double">
        <color rgb="FF000000"/>
      </top>
      <bottom style="double">
        <color rgb="FF000000"/>
      </bottom>
      <diagonal/>
    </border>
    <border>
      <left/>
      <right/>
      <top style="double">
        <color rgb="FF000000"/>
      </top>
      <bottom/>
      <diagonal/>
    </border>
    <border>
      <left/>
      <right/>
      <top style="double">
        <color rgb="FF000000"/>
      </top>
      <bottom/>
      <diagonal/>
    </border>
    <border>
      <left/>
      <right/>
      <top style="double">
        <color rgb="FF000000"/>
      </top>
      <bottom/>
      <diagonal/>
    </border>
    <border>
      <left/>
      <right/>
      <top style="double">
        <color rgb="FF000000"/>
      </top>
      <bottom style="thin">
        <color rgb="FF000000"/>
      </bottom>
      <diagonal/>
    </border>
    <border>
      <left/>
      <right/>
      <top style="thin">
        <color rgb="FF000000"/>
      </top>
      <bottom/>
      <diagonal/>
    </border>
    <border>
      <left/>
      <right/>
      <top style="thin">
        <color rgb="FF000000"/>
      </top>
      <bottom style="double">
        <color rgb="FF000000"/>
      </bottom>
      <diagonal/>
    </border>
    <border>
      <left/>
      <right/>
      <top style="double">
        <color rgb="FF000000"/>
      </top>
      <bottom/>
      <diagonal/>
    </border>
    <border>
      <left/>
      <right/>
      <top style="double">
        <color rgb="FF000000"/>
      </top>
      <bottom/>
      <diagonal/>
    </border>
    <border>
      <left/>
      <right style="thin">
        <color rgb="FF000000"/>
      </right>
      <top style="double">
        <color rgb="FF000000"/>
      </top>
      <bottom/>
      <diagonal/>
    </border>
    <border>
      <left style="thin">
        <color rgb="FF000000"/>
      </left>
      <right style="thin">
        <color rgb="FF000000"/>
      </right>
      <top style="double">
        <color rgb="FF000000"/>
      </top>
      <bottom/>
      <diagonal/>
    </border>
    <border>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style="thin">
        <color rgb="FF000000"/>
      </right>
      <top/>
      <bottom style="double">
        <color rgb="FF000000"/>
      </bottom>
      <diagonal/>
    </border>
    <border>
      <left/>
      <right style="thin">
        <color rgb="FF000000"/>
      </right>
      <top style="double">
        <color rgb="FF000000"/>
      </top>
      <bottom style="double">
        <color rgb="FF000000"/>
      </bottom>
      <diagonal/>
    </border>
    <border>
      <left style="thin">
        <color rgb="FF000000"/>
      </left>
      <right style="thin">
        <color rgb="FF000000"/>
      </right>
      <top style="double">
        <color rgb="FF000000"/>
      </top>
      <bottom style="double">
        <color rgb="FF000000"/>
      </bottom>
      <diagonal/>
    </border>
    <border>
      <left/>
      <right style="thin">
        <color rgb="FF000000"/>
      </right>
      <top style="double">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double">
        <color rgb="FF000000"/>
      </bottom>
      <diagonal/>
    </border>
    <border>
      <left style="thin">
        <color rgb="FF000000"/>
      </left>
      <right/>
      <top style="double">
        <color rgb="FF000000"/>
      </top>
      <bottom style="double">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bottom style="medium">
        <color rgb="FF000000"/>
      </bottom>
      <diagonal/>
    </border>
    <border>
      <left/>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dotted">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medium">
        <color rgb="FF000000"/>
      </top>
      <bottom/>
      <diagonal/>
    </border>
    <border>
      <left style="dotted">
        <color rgb="FF000000"/>
      </left>
      <right style="thin">
        <color rgb="FF000000"/>
      </right>
      <top/>
      <bottom/>
      <diagonal/>
    </border>
    <border>
      <left style="thin">
        <color rgb="FF000000"/>
      </left>
      <right/>
      <top style="medium">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dotted">
        <color rgb="FF000000"/>
      </right>
      <top style="thin">
        <color rgb="FF000000"/>
      </top>
      <bottom style="thin">
        <color rgb="FF000000"/>
      </bottom>
      <diagonal/>
    </border>
    <border>
      <left style="dotted">
        <color rgb="FF000000"/>
      </left>
      <right style="dotted">
        <color rgb="FF000000"/>
      </right>
      <top style="thin">
        <color rgb="FF000000"/>
      </top>
      <bottom style="thin">
        <color rgb="FF000000"/>
      </bottom>
      <diagonal/>
    </border>
    <border>
      <left style="dotted">
        <color rgb="FF000000"/>
      </left>
      <right/>
      <top style="thin">
        <color rgb="FF000000"/>
      </top>
      <bottom style="thin">
        <color rgb="FF000000"/>
      </bottom>
      <diagonal/>
    </border>
    <border>
      <left/>
      <right style="dotted">
        <color rgb="FF000000"/>
      </right>
      <top style="thin">
        <color rgb="FF000000"/>
      </top>
      <bottom style="medium">
        <color rgb="FF000000"/>
      </bottom>
      <diagonal/>
    </border>
    <border>
      <left style="dotted">
        <color rgb="FF000000"/>
      </left>
      <right style="dotted">
        <color rgb="FF000000"/>
      </right>
      <top style="thin">
        <color rgb="FF000000"/>
      </top>
      <bottom style="medium">
        <color rgb="FF000000"/>
      </bottom>
      <diagonal/>
    </border>
    <border>
      <left style="dotted">
        <color rgb="FF000000"/>
      </left>
      <right/>
      <top style="thin">
        <color rgb="FF000000"/>
      </top>
      <bottom style="medium">
        <color rgb="FF000000"/>
      </bottom>
      <diagonal/>
    </border>
    <border>
      <left style="hair">
        <color rgb="FF000000"/>
      </left>
      <right style="hair">
        <color rgb="FF000000"/>
      </right>
      <top style="thin">
        <color rgb="FF000000"/>
      </top>
      <bottom style="thin">
        <color rgb="FF000000"/>
      </bottom>
      <diagonal/>
    </border>
    <border>
      <left style="hair">
        <color rgb="FF000000"/>
      </left>
      <right style="hair">
        <color rgb="FF000000"/>
      </right>
      <top style="medium">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hair">
        <color rgb="FF000000"/>
      </left>
      <right/>
      <top style="thin">
        <color rgb="FF000000"/>
      </top>
      <bottom style="thin">
        <color rgb="FF000000"/>
      </bottom>
      <diagonal/>
    </border>
    <border>
      <left style="hair">
        <color rgb="FF000000"/>
      </left>
      <right style="hair">
        <color rgb="FF000000"/>
      </right>
      <top/>
      <bottom style="thin">
        <color rgb="FF000000"/>
      </bottom>
      <diagonal/>
    </border>
    <border>
      <left style="thin">
        <color indexed="64"/>
      </left>
      <right style="thin">
        <color indexed="64"/>
      </right>
      <top/>
      <bottom style="thin">
        <color indexed="64"/>
      </bottom>
      <diagonal/>
    </border>
    <border>
      <left style="hair">
        <color rgb="FF000000"/>
      </left>
      <right/>
      <top style="medium">
        <color rgb="FF000000"/>
      </top>
      <bottom style="thin">
        <color rgb="FF000000"/>
      </bottom>
      <diagonal/>
    </border>
    <border>
      <left style="thin">
        <color rgb="FF000000"/>
      </left>
      <right style="thin">
        <color rgb="FF000000"/>
      </right>
      <top style="medium">
        <color rgb="FF000000"/>
      </top>
      <bottom/>
      <diagonal/>
    </border>
    <border>
      <left style="hair">
        <color rgb="FF000000"/>
      </left>
      <right style="hair">
        <color rgb="FF000000"/>
      </right>
      <top style="thin">
        <color rgb="FF000000"/>
      </top>
      <bottom/>
      <diagonal/>
    </border>
    <border>
      <left style="hair">
        <color rgb="FF000000"/>
      </left>
      <right style="hair">
        <color rgb="FF000000"/>
      </right>
      <top/>
      <bottom/>
      <diagonal/>
    </border>
    <border>
      <left style="dotted">
        <color rgb="FF000000"/>
      </left>
      <right style="dotted">
        <color rgb="FF000000"/>
      </right>
      <top/>
      <bottom style="thin">
        <color rgb="FF000000"/>
      </bottom>
      <diagonal/>
    </border>
    <border>
      <left/>
      <right style="thin">
        <color indexed="64"/>
      </right>
      <top style="thin">
        <color indexed="64"/>
      </top>
      <bottom style="thin">
        <color indexed="64"/>
      </bottom>
      <diagonal/>
    </border>
    <border>
      <left/>
      <right style="hair">
        <color rgb="FF000000"/>
      </right>
      <top style="thin">
        <color rgb="FF000000"/>
      </top>
      <bottom/>
      <diagonal/>
    </border>
  </borders>
  <cellStyleXfs count="1">
    <xf numFmtId="0" fontId="0" fillId="0" borderId="0"/>
  </cellStyleXfs>
  <cellXfs count="568">
    <xf numFmtId="0" fontId="0" fillId="0" borderId="0" xfId="0"/>
    <xf numFmtId="0" fontId="1" fillId="2" borderId="1" xfId="0" applyFont="1" applyFill="1" applyBorder="1" applyAlignment="1">
      <alignment horizontal="center" vertical="center" wrapText="1"/>
    </xf>
    <xf numFmtId="0" fontId="2" fillId="2" borderId="1" xfId="0" applyFont="1" applyFill="1" applyBorder="1"/>
    <xf numFmtId="0" fontId="3" fillId="2" borderId="1" xfId="0" applyFont="1" applyFill="1" applyBorder="1" applyAlignment="1">
      <alignment horizontal="center"/>
    </xf>
    <xf numFmtId="0" fontId="4" fillId="2" borderId="1" xfId="0" applyFont="1" applyFill="1" applyBorder="1" applyAlignment="1">
      <alignment horizontal="center" vertical="center" wrapText="1"/>
    </xf>
    <xf numFmtId="0" fontId="5" fillId="2" borderId="1" xfId="0" applyFont="1" applyFill="1" applyBorder="1" applyAlignment="1">
      <alignment horizontal="center"/>
    </xf>
    <xf numFmtId="14" fontId="5" fillId="2" borderId="1" xfId="0" applyNumberFormat="1" applyFont="1" applyFill="1" applyBorder="1" applyAlignment="1">
      <alignment horizontal="center"/>
    </xf>
    <xf numFmtId="0" fontId="6" fillId="2" borderId="1" xfId="0" applyFont="1" applyFill="1" applyBorder="1"/>
    <xf numFmtId="0" fontId="6" fillId="2" borderId="1" xfId="0" applyFont="1" applyFill="1" applyBorder="1" applyAlignment="1">
      <alignment horizontal="left" vertical="top"/>
    </xf>
    <xf numFmtId="0" fontId="2" fillId="2" borderId="1" xfId="0" applyFont="1" applyFill="1" applyBorder="1" applyAlignment="1">
      <alignment horizontal="left" vertical="top"/>
    </xf>
    <xf numFmtId="0" fontId="6" fillId="2" borderId="2" xfId="0" applyFont="1" applyFill="1" applyBorder="1" applyAlignment="1">
      <alignment horizontal="center" vertical="center"/>
    </xf>
    <xf numFmtId="0" fontId="3" fillId="2" borderId="1" xfId="0" applyFont="1" applyFill="1" applyBorder="1" applyAlignment="1">
      <alignment horizontal="left" vertical="top"/>
    </xf>
    <xf numFmtId="0" fontId="6" fillId="3" borderId="1" xfId="0" applyFont="1" applyFill="1" applyBorder="1" applyAlignment="1">
      <alignment horizontal="center" vertical="center" wrapText="1"/>
    </xf>
    <xf numFmtId="0" fontId="2" fillId="3" borderId="1" xfId="0" applyFont="1" applyFill="1" applyBorder="1"/>
    <xf numFmtId="0" fontId="6" fillId="3" borderId="1" xfId="0" applyFont="1" applyFill="1" applyBorder="1" applyAlignment="1">
      <alignment horizontal="center" vertical="center"/>
    </xf>
    <xf numFmtId="0" fontId="2" fillId="0" borderId="0" xfId="0" applyFont="1" applyAlignment="1">
      <alignment horizontal="left" vertical="center" wrapText="1"/>
    </xf>
    <xf numFmtId="0" fontId="2" fillId="0" borderId="0" xfId="0" applyFont="1"/>
    <xf numFmtId="0" fontId="9" fillId="3" borderId="1" xfId="0" applyFont="1" applyFill="1" applyBorder="1"/>
    <xf numFmtId="0" fontId="8" fillId="4" borderId="6" xfId="0" applyFont="1" applyFill="1" applyBorder="1" applyAlignment="1">
      <alignment horizontal="center" vertical="center"/>
    </xf>
    <xf numFmtId="17" fontId="8" fillId="4" borderId="6" xfId="0" applyNumberFormat="1" applyFont="1" applyFill="1" applyBorder="1" applyAlignment="1">
      <alignment horizontal="right" vertical="center"/>
    </xf>
    <xf numFmtId="0" fontId="10" fillId="3" borderId="1" xfId="0" applyFont="1" applyFill="1" applyBorder="1" applyAlignment="1">
      <alignment horizontal="center" vertical="center"/>
    </xf>
    <xf numFmtId="0" fontId="8" fillId="3" borderId="1" xfId="0" applyFont="1" applyFill="1" applyBorder="1" applyAlignment="1">
      <alignment horizontal="center" vertical="center"/>
    </xf>
    <xf numFmtId="0" fontId="10" fillId="3" borderId="7" xfId="0" applyFont="1" applyFill="1" applyBorder="1" applyAlignment="1">
      <alignment horizontal="left" vertical="center"/>
    </xf>
    <xf numFmtId="164" fontId="10" fillId="3" borderId="7" xfId="0" applyNumberFormat="1" applyFont="1" applyFill="1" applyBorder="1" applyAlignment="1">
      <alignment horizontal="right" vertical="center"/>
    </xf>
    <xf numFmtId="0" fontId="10" fillId="3" borderId="8" xfId="0" applyFont="1" applyFill="1" applyBorder="1" applyAlignment="1">
      <alignment horizontal="left" vertical="center"/>
    </xf>
    <xf numFmtId="0" fontId="11" fillId="3" borderId="1" xfId="0" applyFont="1" applyFill="1" applyBorder="1" applyAlignment="1">
      <alignment vertical="center"/>
    </xf>
    <xf numFmtId="164" fontId="11" fillId="3" borderId="1" xfId="0" applyNumberFormat="1" applyFont="1" applyFill="1" applyBorder="1" applyAlignment="1">
      <alignment horizontal="right" vertical="center"/>
    </xf>
    <xf numFmtId="0" fontId="10" fillId="3" borderId="6" xfId="0" applyFont="1" applyFill="1" applyBorder="1" applyAlignment="1">
      <alignment horizontal="left" vertical="center"/>
    </xf>
    <xf numFmtId="164" fontId="10" fillId="3" borderId="6" xfId="0" applyNumberFormat="1" applyFont="1" applyFill="1" applyBorder="1" applyAlignment="1">
      <alignment horizontal="right" vertical="center"/>
    </xf>
    <xf numFmtId="0" fontId="10" fillId="3" borderId="9" xfId="0" applyFont="1" applyFill="1" applyBorder="1" applyAlignment="1">
      <alignment horizontal="left" vertical="center"/>
    </xf>
    <xf numFmtId="164" fontId="10" fillId="3" borderId="9" xfId="0" applyNumberFormat="1" applyFont="1" applyFill="1" applyBorder="1" applyAlignment="1">
      <alignment horizontal="right" vertical="center"/>
    </xf>
    <xf numFmtId="0" fontId="10" fillId="3" borderId="1" xfId="0" applyFont="1" applyFill="1" applyBorder="1" applyAlignment="1">
      <alignment horizontal="left" vertical="center"/>
    </xf>
    <xf numFmtId="164" fontId="10" fillId="3" borderId="1" xfId="0" applyNumberFormat="1" applyFont="1" applyFill="1" applyBorder="1" applyAlignment="1">
      <alignment horizontal="right" vertical="center"/>
    </xf>
    <xf numFmtId="0" fontId="2" fillId="3" borderId="1" xfId="0" applyFont="1" applyFill="1" applyBorder="1" applyAlignment="1">
      <alignment horizontal="right"/>
    </xf>
    <xf numFmtId="164" fontId="2" fillId="3" borderId="1" xfId="0" applyNumberFormat="1" applyFont="1" applyFill="1" applyBorder="1" applyAlignment="1">
      <alignment horizontal="right" vertical="center"/>
    </xf>
    <xf numFmtId="0" fontId="10" fillId="3" borderId="6" xfId="0" applyFont="1" applyFill="1" applyBorder="1" applyAlignment="1">
      <alignment vertical="center"/>
    </xf>
    <xf numFmtId="164" fontId="2" fillId="3" borderId="16" xfId="0" applyNumberFormat="1" applyFont="1" applyFill="1" applyBorder="1" applyAlignment="1">
      <alignment horizontal="right" vertical="center"/>
    </xf>
    <xf numFmtId="0" fontId="10" fillId="3" borderId="2" xfId="0" applyFont="1" applyFill="1" applyBorder="1" applyAlignment="1">
      <alignment horizontal="left" vertical="center"/>
    </xf>
    <xf numFmtId="164" fontId="10" fillId="3" borderId="2" xfId="0" applyNumberFormat="1" applyFont="1" applyFill="1" applyBorder="1" applyAlignment="1">
      <alignment horizontal="right" vertical="center"/>
    </xf>
    <xf numFmtId="0" fontId="10" fillId="3" borderId="17" xfId="0" applyFont="1" applyFill="1" applyBorder="1" applyAlignment="1">
      <alignment horizontal="left" vertical="center"/>
    </xf>
    <xf numFmtId="164" fontId="2" fillId="3" borderId="17" xfId="0" applyNumberFormat="1" applyFont="1" applyFill="1" applyBorder="1" applyAlignment="1">
      <alignment horizontal="right" vertical="center"/>
    </xf>
    <xf numFmtId="0" fontId="10" fillId="3" borderId="2" xfId="0" applyFont="1" applyFill="1" applyBorder="1" applyAlignment="1">
      <alignment vertical="center"/>
    </xf>
    <xf numFmtId="0" fontId="10" fillId="3" borderId="2" xfId="0" applyFont="1" applyFill="1" applyBorder="1" applyAlignment="1">
      <alignment horizontal="left" vertical="center" wrapText="1"/>
    </xf>
    <xf numFmtId="0" fontId="10" fillId="3" borderId="18" xfId="0" applyFont="1" applyFill="1" applyBorder="1" applyAlignment="1">
      <alignment horizontal="left" vertical="center"/>
    </xf>
    <xf numFmtId="164" fontId="10" fillId="3" borderId="18" xfId="0" applyNumberFormat="1" applyFont="1" applyFill="1" applyBorder="1" applyAlignment="1">
      <alignment horizontal="right" vertical="center"/>
    </xf>
    <xf numFmtId="0" fontId="8" fillId="3" borderId="1" xfId="0" applyFont="1" applyFill="1" applyBorder="1" applyAlignment="1">
      <alignment horizontal="right" vertical="center"/>
    </xf>
    <xf numFmtId="164" fontId="2" fillId="3" borderId="7" xfId="0" applyNumberFormat="1" applyFont="1" applyFill="1" applyBorder="1" applyAlignment="1">
      <alignment horizontal="right" vertical="center"/>
    </xf>
    <xf numFmtId="0" fontId="10" fillId="3" borderId="9" xfId="0" applyFont="1" applyFill="1" applyBorder="1" applyAlignment="1">
      <alignment vertical="center"/>
    </xf>
    <xf numFmtId="164" fontId="2" fillId="3" borderId="18" xfId="0" applyNumberFormat="1" applyFont="1" applyFill="1" applyBorder="1" applyAlignment="1">
      <alignment horizontal="right" vertical="center"/>
    </xf>
    <xf numFmtId="164" fontId="2" fillId="3" borderId="1" xfId="0" applyNumberFormat="1" applyFont="1" applyFill="1" applyBorder="1" applyAlignment="1">
      <alignment vertical="center"/>
    </xf>
    <xf numFmtId="0" fontId="10" fillId="3" borderId="1" xfId="0" applyFont="1" applyFill="1" applyBorder="1" applyAlignment="1">
      <alignment vertical="center"/>
    </xf>
    <xf numFmtId="164" fontId="2" fillId="3" borderId="7" xfId="0" applyNumberFormat="1" applyFont="1" applyFill="1" applyBorder="1" applyAlignment="1">
      <alignment vertical="center"/>
    </xf>
    <xf numFmtId="4" fontId="10" fillId="3" borderId="1" xfId="0" applyNumberFormat="1" applyFont="1" applyFill="1" applyBorder="1" applyAlignment="1">
      <alignment horizontal="center" vertical="center"/>
    </xf>
    <xf numFmtId="0" fontId="10" fillId="4" borderId="7" xfId="0" applyFont="1" applyFill="1" applyBorder="1" applyAlignment="1">
      <alignment horizontal="center" vertical="center"/>
    </xf>
    <xf numFmtId="0" fontId="10" fillId="4" borderId="27" xfId="0" applyFont="1" applyFill="1" applyBorder="1" applyAlignment="1">
      <alignment horizontal="center" vertical="center"/>
    </xf>
    <xf numFmtId="0" fontId="10" fillId="4" borderId="7" xfId="0" applyFont="1" applyFill="1" applyBorder="1" applyAlignment="1">
      <alignment horizontal="center" vertical="center" wrapText="1"/>
    </xf>
    <xf numFmtId="0" fontId="10" fillId="4" borderId="28" xfId="0" applyFont="1" applyFill="1" applyBorder="1" applyAlignment="1">
      <alignment horizontal="center" vertical="center"/>
    </xf>
    <xf numFmtId="0" fontId="10" fillId="3" borderId="16" xfId="0" applyFont="1" applyFill="1" applyBorder="1" applyAlignment="1">
      <alignment vertical="center"/>
    </xf>
    <xf numFmtId="0" fontId="10" fillId="3" borderId="29" xfId="0" applyFont="1" applyFill="1" applyBorder="1" applyAlignment="1">
      <alignment vertical="center"/>
    </xf>
    <xf numFmtId="164" fontId="2" fillId="3" borderId="30" xfId="0" applyNumberFormat="1" applyFont="1" applyFill="1" applyBorder="1" applyAlignment="1">
      <alignment horizontal="right" vertical="center"/>
    </xf>
    <xf numFmtId="164" fontId="2" fillId="3" borderId="31" xfId="0" applyNumberFormat="1" applyFont="1" applyFill="1" applyBorder="1" applyAlignment="1">
      <alignment horizontal="right" vertical="center"/>
    </xf>
    <xf numFmtId="164" fontId="2" fillId="3" borderId="33" xfId="0" applyNumberFormat="1" applyFont="1" applyFill="1" applyBorder="1" applyAlignment="1">
      <alignment horizontal="right" vertical="center"/>
    </xf>
    <xf numFmtId="0" fontId="10" fillId="3" borderId="31" xfId="0" applyFont="1" applyFill="1" applyBorder="1" applyAlignment="1">
      <alignment vertical="center"/>
    </xf>
    <xf numFmtId="0" fontId="10" fillId="3" borderId="34" xfId="0" applyFont="1" applyFill="1" applyBorder="1" applyAlignment="1">
      <alignment vertical="center"/>
    </xf>
    <xf numFmtId="164" fontId="2" fillId="3" borderId="35" xfId="0" applyNumberFormat="1" applyFont="1" applyFill="1" applyBorder="1" applyAlignment="1">
      <alignment horizontal="right" vertical="center"/>
    </xf>
    <xf numFmtId="164" fontId="2" fillId="3" borderId="2" xfId="0" applyNumberFormat="1" applyFont="1" applyFill="1" applyBorder="1" applyAlignment="1">
      <alignment horizontal="right" vertical="center"/>
    </xf>
    <xf numFmtId="0" fontId="10" fillId="3" borderId="18" xfId="0" applyFont="1" applyFill="1" applyBorder="1" applyAlignment="1">
      <alignment vertical="center"/>
    </xf>
    <xf numFmtId="0" fontId="10" fillId="3" borderId="36" xfId="0" applyFont="1" applyFill="1" applyBorder="1" applyAlignment="1">
      <alignment vertical="center"/>
    </xf>
    <xf numFmtId="0" fontId="10" fillId="4" borderId="7" xfId="0" applyFont="1" applyFill="1" applyBorder="1" applyAlignment="1">
      <alignment vertical="center"/>
    </xf>
    <xf numFmtId="164" fontId="2" fillId="4" borderId="37" xfId="0" applyNumberFormat="1" applyFont="1" applyFill="1" applyBorder="1" applyAlignment="1">
      <alignment horizontal="right" vertical="center"/>
    </xf>
    <xf numFmtId="164" fontId="2" fillId="4" borderId="7" xfId="0" applyNumberFormat="1" applyFont="1" applyFill="1" applyBorder="1" applyAlignment="1">
      <alignment horizontal="right" vertical="center"/>
    </xf>
    <xf numFmtId="164" fontId="2" fillId="4" borderId="27" xfId="0" applyNumberFormat="1" applyFont="1" applyFill="1" applyBorder="1" applyAlignment="1">
      <alignment horizontal="right" vertical="center"/>
    </xf>
    <xf numFmtId="164" fontId="2" fillId="4" borderId="28" xfId="0" applyNumberFormat="1" applyFont="1" applyFill="1" applyBorder="1" applyAlignment="1">
      <alignment horizontal="right" vertical="center"/>
    </xf>
    <xf numFmtId="0" fontId="6" fillId="2" borderId="1" xfId="0" applyFont="1" applyFill="1" applyBorder="1" applyAlignment="1">
      <alignment vertical="center" wrapText="1"/>
    </xf>
    <xf numFmtId="0" fontId="8" fillId="2" borderId="1" xfId="0" applyFont="1" applyFill="1" applyBorder="1" applyAlignment="1">
      <alignment vertical="center" wrapText="1"/>
    </xf>
    <xf numFmtId="0" fontId="8" fillId="4" borderId="41" xfId="0" applyFont="1" applyFill="1" applyBorder="1" applyAlignment="1">
      <alignment horizontal="center" vertical="center" wrapText="1"/>
    </xf>
    <xf numFmtId="17" fontId="8" fillId="4" borderId="41" xfId="0" applyNumberFormat="1" applyFont="1" applyFill="1" applyBorder="1" applyAlignment="1">
      <alignment horizontal="right" vertical="center"/>
    </xf>
    <xf numFmtId="0" fontId="12" fillId="4" borderId="41" xfId="0" applyFont="1" applyFill="1" applyBorder="1" applyAlignment="1">
      <alignment horizontal="center" vertical="center" wrapText="1"/>
    </xf>
    <xf numFmtId="0" fontId="13" fillId="3" borderId="1" xfId="0" applyFont="1" applyFill="1" applyBorder="1" applyAlignment="1">
      <alignment vertical="center"/>
    </xf>
    <xf numFmtId="0" fontId="8" fillId="4" borderId="42" xfId="0" applyFont="1" applyFill="1" applyBorder="1" applyAlignment="1">
      <alignment horizontal="center" vertical="center" wrapText="1"/>
    </xf>
    <xf numFmtId="0" fontId="14" fillId="4" borderId="41" xfId="0" applyFont="1" applyFill="1" applyBorder="1" applyAlignment="1">
      <alignment horizontal="left" vertical="center" wrapText="1"/>
    </xf>
    <xf numFmtId="0" fontId="12" fillId="4" borderId="41" xfId="0" applyFont="1" applyFill="1" applyBorder="1" applyAlignment="1">
      <alignment horizontal="left" vertical="center" wrapText="1"/>
    </xf>
    <xf numFmtId="4" fontId="12" fillId="4" borderId="41" xfId="0" applyNumberFormat="1" applyFont="1" applyFill="1" applyBorder="1" applyAlignment="1">
      <alignment horizontal="right" vertical="center" wrapText="1"/>
    </xf>
    <xf numFmtId="0" fontId="13" fillId="2" borderId="1" xfId="0" applyFont="1" applyFill="1" applyBorder="1" applyAlignment="1">
      <alignment horizontal="left" vertical="center"/>
    </xf>
    <xf numFmtId="0" fontId="13" fillId="2" borderId="1" xfId="0" applyFont="1" applyFill="1" applyBorder="1" applyAlignment="1">
      <alignment horizontal="left" vertical="center" wrapText="1"/>
    </xf>
    <xf numFmtId="164" fontId="15" fillId="2" borderId="1" xfId="0" applyNumberFormat="1" applyFont="1" applyFill="1" applyBorder="1" applyAlignment="1">
      <alignment horizontal="right" vertical="center" wrapText="1"/>
    </xf>
    <xf numFmtId="164" fontId="14" fillId="3" borderId="1" xfId="0" applyNumberFormat="1" applyFont="1" applyFill="1" applyBorder="1" applyAlignment="1">
      <alignment horizontal="right" vertical="center" wrapText="1"/>
    </xf>
    <xf numFmtId="0" fontId="12" fillId="0" borderId="0" xfId="0" applyFont="1" applyAlignment="1">
      <alignment vertical="center"/>
    </xf>
    <xf numFmtId="0" fontId="13" fillId="0" borderId="0" xfId="0" applyFont="1" applyAlignment="1">
      <alignment vertical="center"/>
    </xf>
    <xf numFmtId="4" fontId="13" fillId="0" borderId="0" xfId="0" applyNumberFormat="1" applyFont="1" applyAlignment="1">
      <alignment vertical="center"/>
    </xf>
    <xf numFmtId="0" fontId="13" fillId="2" borderId="2" xfId="0" applyFont="1" applyFill="1" applyBorder="1" applyAlignment="1">
      <alignment horizontal="left" vertical="center"/>
    </xf>
    <xf numFmtId="0" fontId="13" fillId="2" borderId="2" xfId="0" applyFont="1" applyFill="1" applyBorder="1" applyAlignment="1">
      <alignment horizontal="left" vertical="center" wrapText="1"/>
    </xf>
    <xf numFmtId="164" fontId="15" fillId="2" borderId="2" xfId="0" applyNumberFormat="1" applyFont="1" applyFill="1" applyBorder="1" applyAlignment="1">
      <alignment horizontal="right" vertical="center" wrapText="1"/>
    </xf>
    <xf numFmtId="164" fontId="14" fillId="3" borderId="2" xfId="0" applyNumberFormat="1" applyFont="1" applyFill="1" applyBorder="1" applyAlignment="1">
      <alignment horizontal="right" vertical="center" wrapText="1"/>
    </xf>
    <xf numFmtId="0" fontId="12" fillId="3" borderId="1" xfId="0" applyFont="1" applyFill="1" applyBorder="1" applyAlignment="1">
      <alignment horizontal="center" vertical="center" wrapText="1"/>
    </xf>
    <xf numFmtId="0" fontId="13" fillId="2" borderId="1" xfId="0" applyFont="1" applyFill="1" applyBorder="1" applyAlignment="1">
      <alignment horizontal="right" vertical="center"/>
    </xf>
    <xf numFmtId="0" fontId="13" fillId="2" borderId="31" xfId="0" applyFont="1" applyFill="1" applyBorder="1" applyAlignment="1">
      <alignment horizontal="left" vertical="center" wrapText="1"/>
    </xf>
    <xf numFmtId="164" fontId="15" fillId="2" borderId="31" xfId="0" applyNumberFormat="1" applyFont="1" applyFill="1" applyBorder="1" applyAlignment="1">
      <alignment horizontal="right" vertical="center" wrapText="1"/>
    </xf>
    <xf numFmtId="164" fontId="14" fillId="3" borderId="17" xfId="0" applyNumberFormat="1" applyFont="1" applyFill="1" applyBorder="1" applyAlignment="1">
      <alignment horizontal="right" vertical="center" wrapText="1"/>
    </xf>
    <xf numFmtId="164" fontId="14" fillId="4" borderId="41" xfId="0" applyNumberFormat="1" applyFont="1" applyFill="1" applyBorder="1" applyAlignment="1">
      <alignment horizontal="right" vertical="center" wrapText="1"/>
    </xf>
    <xf numFmtId="0" fontId="12" fillId="3" borderId="41" xfId="0" applyFont="1" applyFill="1" applyBorder="1" applyAlignment="1">
      <alignment horizontal="left" vertical="center"/>
    </xf>
    <xf numFmtId="0" fontId="12" fillId="3" borderId="41" xfId="0" applyFont="1" applyFill="1" applyBorder="1" applyAlignment="1">
      <alignment horizontal="right" vertical="center" wrapText="1"/>
    </xf>
    <xf numFmtId="164" fontId="12" fillId="3" borderId="41" xfId="0" applyNumberFormat="1" applyFont="1" applyFill="1" applyBorder="1" applyAlignment="1">
      <alignment horizontal="right" vertical="center" wrapText="1"/>
    </xf>
    <xf numFmtId="0" fontId="14" fillId="4" borderId="50" xfId="0" applyFont="1" applyFill="1" applyBorder="1" applyAlignment="1">
      <alignment horizontal="left" vertical="center" wrapText="1"/>
    </xf>
    <xf numFmtId="0" fontId="12" fillId="4" borderId="50" xfId="0" applyFont="1" applyFill="1" applyBorder="1" applyAlignment="1">
      <alignment horizontal="left" vertical="center" wrapText="1"/>
    </xf>
    <xf numFmtId="4" fontId="12" fillId="4" borderId="50" xfId="0" applyNumberFormat="1" applyFont="1" applyFill="1" applyBorder="1" applyAlignment="1">
      <alignment horizontal="right" vertical="center" wrapText="1"/>
    </xf>
    <xf numFmtId="4" fontId="12" fillId="4" borderId="50" xfId="0" applyNumberFormat="1" applyFont="1" applyFill="1" applyBorder="1" applyAlignment="1">
      <alignment horizontal="center" vertical="center" wrapText="1"/>
    </xf>
    <xf numFmtId="0" fontId="15" fillId="3" borderId="1" xfId="0" applyFont="1" applyFill="1" applyBorder="1" applyAlignment="1">
      <alignment horizontal="left" vertical="center"/>
    </xf>
    <xf numFmtId="0" fontId="13" fillId="3" borderId="1" xfId="0" applyFont="1" applyFill="1" applyBorder="1" applyAlignment="1">
      <alignment horizontal="right" vertical="center"/>
    </xf>
    <xf numFmtId="0" fontId="15" fillId="3" borderId="1" xfId="0" applyFont="1" applyFill="1" applyBorder="1" applyAlignment="1">
      <alignment horizontal="right" vertical="center"/>
    </xf>
    <xf numFmtId="164" fontId="15" fillId="3" borderId="1" xfId="0" applyNumberFormat="1" applyFont="1" applyFill="1" applyBorder="1" applyAlignment="1">
      <alignment horizontal="right" vertical="center" wrapText="1"/>
    </xf>
    <xf numFmtId="0" fontId="15" fillId="3" borderId="2" xfId="0" applyFont="1" applyFill="1" applyBorder="1" applyAlignment="1">
      <alignment horizontal="left" vertical="center"/>
    </xf>
    <xf numFmtId="0" fontId="15" fillId="3" borderId="51" xfId="0" applyFont="1" applyFill="1" applyBorder="1" applyAlignment="1">
      <alignment horizontal="left" vertical="center"/>
    </xf>
    <xf numFmtId="0" fontId="13" fillId="2" borderId="51" xfId="0" applyFont="1" applyFill="1" applyBorder="1" applyAlignment="1">
      <alignment horizontal="left" vertical="center" wrapText="1"/>
    </xf>
    <xf numFmtId="164" fontId="15" fillId="3" borderId="51" xfId="0" applyNumberFormat="1" applyFont="1" applyFill="1" applyBorder="1" applyAlignment="1">
      <alignment horizontal="right" vertical="center" wrapText="1"/>
    </xf>
    <xf numFmtId="164" fontId="14" fillId="3" borderId="51" xfId="0" applyNumberFormat="1" applyFont="1" applyFill="1" applyBorder="1" applyAlignment="1">
      <alignment horizontal="right" vertical="center" wrapText="1"/>
    </xf>
    <xf numFmtId="0" fontId="12" fillId="4" borderId="41" xfId="0" applyFont="1" applyFill="1" applyBorder="1" applyAlignment="1">
      <alignment horizontal="left" vertical="center"/>
    </xf>
    <xf numFmtId="0" fontId="12" fillId="4" borderId="41" xfId="0" applyFont="1" applyFill="1" applyBorder="1" applyAlignment="1">
      <alignment horizontal="right" vertical="center" wrapText="1"/>
    </xf>
    <xf numFmtId="0" fontId="12" fillId="2" borderId="1" xfId="0" applyFont="1" applyFill="1" applyBorder="1" applyAlignment="1">
      <alignment horizontal="left" vertical="center"/>
    </xf>
    <xf numFmtId="0" fontId="12" fillId="2" borderId="1" xfId="0" applyFont="1" applyFill="1" applyBorder="1" applyAlignment="1">
      <alignment horizontal="right" vertical="center" wrapText="1"/>
    </xf>
    <xf numFmtId="10" fontId="14" fillId="3" borderId="1" xfId="0" applyNumberFormat="1" applyFont="1" applyFill="1" applyBorder="1" applyAlignment="1">
      <alignment horizontal="right" vertical="center" wrapText="1"/>
    </xf>
    <xf numFmtId="0" fontId="12" fillId="4" borderId="1" xfId="0" applyFont="1" applyFill="1" applyBorder="1" applyAlignment="1">
      <alignment horizontal="left" vertical="center"/>
    </xf>
    <xf numFmtId="0" fontId="12" fillId="4" borderId="1" xfId="0" applyFont="1" applyFill="1" applyBorder="1" applyAlignment="1">
      <alignment horizontal="right" vertical="center" wrapText="1"/>
    </xf>
    <xf numFmtId="0" fontId="8" fillId="2" borderId="1" xfId="0" applyFont="1" applyFill="1" applyBorder="1" applyAlignment="1">
      <alignment horizontal="center" vertical="center" wrapText="1"/>
    </xf>
    <xf numFmtId="10" fontId="15" fillId="3" borderId="1" xfId="0" applyNumberFormat="1" applyFont="1" applyFill="1" applyBorder="1" applyAlignment="1">
      <alignment horizontal="right" vertical="center" wrapText="1"/>
    </xf>
    <xf numFmtId="164" fontId="14" fillId="3" borderId="31" xfId="0" applyNumberFormat="1" applyFont="1" applyFill="1" applyBorder="1" applyAlignment="1">
      <alignment horizontal="right" vertical="center" wrapText="1"/>
    </xf>
    <xf numFmtId="10" fontId="15" fillId="3" borderId="31" xfId="0" applyNumberFormat="1" applyFont="1" applyFill="1" applyBorder="1" applyAlignment="1">
      <alignment horizontal="right" vertical="center" wrapText="1"/>
    </xf>
    <xf numFmtId="10" fontId="14" fillId="2" borderId="2" xfId="0" applyNumberFormat="1" applyFont="1" applyFill="1" applyBorder="1" applyAlignment="1">
      <alignment horizontal="right" vertical="center" wrapText="1"/>
    </xf>
    <xf numFmtId="164" fontId="14" fillId="2" borderId="2" xfId="0" applyNumberFormat="1" applyFont="1" applyFill="1" applyBorder="1" applyAlignment="1">
      <alignment horizontal="right" vertical="center" wrapText="1"/>
    </xf>
    <xf numFmtId="10" fontId="14" fillId="4" borderId="41" xfId="0" applyNumberFormat="1" applyFont="1" applyFill="1" applyBorder="1" applyAlignment="1">
      <alignment horizontal="right" vertical="center" wrapText="1"/>
    </xf>
    <xf numFmtId="164" fontId="12" fillId="3" borderId="1" xfId="0" applyNumberFormat="1" applyFont="1" applyFill="1" applyBorder="1" applyAlignment="1">
      <alignment horizontal="right" vertical="center" wrapText="1"/>
    </xf>
    <xf numFmtId="4" fontId="12" fillId="3" borderId="1" xfId="0" applyNumberFormat="1" applyFont="1" applyFill="1" applyBorder="1" applyAlignment="1">
      <alignment horizontal="right" vertical="center" wrapText="1"/>
    </xf>
    <xf numFmtId="4" fontId="13" fillId="3" borderId="1" xfId="0" applyNumberFormat="1" applyFont="1" applyFill="1" applyBorder="1" applyAlignment="1">
      <alignment vertical="center"/>
    </xf>
    <xf numFmtId="10" fontId="15" fillId="2" borderId="1" xfId="0" applyNumberFormat="1" applyFont="1" applyFill="1" applyBorder="1" applyAlignment="1">
      <alignment horizontal="right" vertical="center" wrapText="1"/>
    </xf>
    <xf numFmtId="10" fontId="15" fillId="2" borderId="51" xfId="0" applyNumberFormat="1" applyFont="1" applyFill="1" applyBorder="1" applyAlignment="1">
      <alignment horizontal="right" vertical="center" wrapText="1"/>
    </xf>
    <xf numFmtId="164" fontId="15" fillId="2" borderId="51" xfId="0" applyNumberFormat="1" applyFont="1" applyFill="1" applyBorder="1" applyAlignment="1">
      <alignment horizontal="right" vertical="center" wrapText="1"/>
    </xf>
    <xf numFmtId="0" fontId="3" fillId="0" borderId="0" xfId="0" applyFont="1" applyAlignment="1">
      <alignment horizontal="left" vertical="center"/>
    </xf>
    <xf numFmtId="0" fontId="6" fillId="0" borderId="0" xfId="0" applyFont="1" applyAlignment="1">
      <alignment horizontal="left" vertical="center"/>
    </xf>
    <xf numFmtId="0" fontId="2" fillId="4" borderId="41" xfId="0" applyFont="1" applyFill="1" applyBorder="1" applyAlignment="1">
      <alignment horizontal="center" vertical="center"/>
    </xf>
    <xf numFmtId="0" fontId="10" fillId="4" borderId="52" xfId="0" applyFont="1" applyFill="1" applyBorder="1" applyAlignment="1">
      <alignment horizontal="center" vertical="center" wrapText="1"/>
    </xf>
    <xf numFmtId="0" fontId="8" fillId="4" borderId="53" xfId="0" applyFont="1" applyFill="1" applyBorder="1" applyAlignment="1">
      <alignment horizontal="center" vertical="center" wrapText="1"/>
    </xf>
    <xf numFmtId="0" fontId="8" fillId="4" borderId="54" xfId="0" applyFont="1" applyFill="1" applyBorder="1" applyAlignment="1">
      <alignment horizontal="center" vertical="center" wrapText="1"/>
    </xf>
    <xf numFmtId="0" fontId="2" fillId="2" borderId="41" xfId="0" applyFont="1" applyFill="1" applyBorder="1" applyAlignment="1">
      <alignment horizontal="center" vertical="center"/>
    </xf>
    <xf numFmtId="0" fontId="2" fillId="0" borderId="55" xfId="0" applyFont="1" applyBorder="1"/>
    <xf numFmtId="0" fontId="10" fillId="2" borderId="41" xfId="0" applyFont="1" applyFill="1" applyBorder="1" applyAlignment="1">
      <alignment horizontal="center" vertical="center" wrapText="1"/>
    </xf>
    <xf numFmtId="0" fontId="10" fillId="2" borderId="54" xfId="0" applyFont="1" applyFill="1" applyBorder="1" applyAlignment="1">
      <alignment horizontal="center" vertical="center"/>
    </xf>
    <xf numFmtId="0" fontId="12" fillId="2" borderId="53" xfId="0" applyFont="1" applyFill="1" applyBorder="1" applyAlignment="1">
      <alignment vertical="center" wrapText="1"/>
    </xf>
    <xf numFmtId="0" fontId="2" fillId="2" borderId="56" xfId="0" applyFont="1" applyFill="1" applyBorder="1" applyAlignment="1">
      <alignment horizontal="center" vertical="center"/>
    </xf>
    <xf numFmtId="0" fontId="2" fillId="2" borderId="56" xfId="0" applyFont="1" applyFill="1" applyBorder="1" applyAlignment="1">
      <alignment horizontal="left" vertical="center" wrapText="1"/>
    </xf>
    <xf numFmtId="164" fontId="2" fillId="2" borderId="42" xfId="0" applyNumberFormat="1" applyFont="1" applyFill="1" applyBorder="1" applyAlignment="1">
      <alignment horizontal="right" vertical="center"/>
    </xf>
    <xf numFmtId="164" fontId="2" fillId="2" borderId="57" xfId="0" applyNumberFormat="1" applyFont="1" applyFill="1" applyBorder="1" applyAlignment="1">
      <alignment horizontal="right" vertical="center"/>
    </xf>
    <xf numFmtId="10" fontId="2" fillId="2" borderId="58" xfId="0" applyNumberFormat="1" applyFont="1" applyFill="1" applyBorder="1" applyAlignment="1">
      <alignment horizontal="right" vertical="center"/>
    </xf>
    <xf numFmtId="0" fontId="2" fillId="2" borderId="59" xfId="0" applyFont="1" applyFill="1" applyBorder="1" applyAlignment="1">
      <alignment horizontal="center" vertical="center"/>
    </xf>
    <xf numFmtId="0" fontId="2" fillId="2" borderId="60" xfId="0" applyFont="1" applyFill="1" applyBorder="1" applyAlignment="1">
      <alignment horizontal="left" vertical="center" wrapText="1"/>
    </xf>
    <xf numFmtId="164" fontId="2" fillId="2" borderId="1" xfId="0" applyNumberFormat="1" applyFont="1" applyFill="1" applyBorder="1" applyAlignment="1">
      <alignment horizontal="right" vertical="center"/>
    </xf>
    <xf numFmtId="10" fontId="2" fillId="2" borderId="61" xfId="0" applyNumberFormat="1" applyFont="1" applyFill="1" applyBorder="1" applyAlignment="1">
      <alignment horizontal="right" vertical="center"/>
    </xf>
    <xf numFmtId="49" fontId="2" fillId="2" borderId="60" xfId="0" applyNumberFormat="1" applyFont="1" applyFill="1" applyBorder="1" applyAlignment="1">
      <alignment horizontal="left" wrapText="1"/>
    </xf>
    <xf numFmtId="0" fontId="2" fillId="2" borderId="62" xfId="0" applyFont="1" applyFill="1" applyBorder="1" applyAlignment="1">
      <alignment horizontal="center" vertical="center"/>
    </xf>
    <xf numFmtId="164" fontId="2" fillId="2" borderId="50" xfId="0" applyNumberFormat="1" applyFont="1" applyFill="1" applyBorder="1" applyAlignment="1">
      <alignment horizontal="right" vertical="center"/>
    </xf>
    <xf numFmtId="10" fontId="2" fillId="2" borderId="63" xfId="0" applyNumberFormat="1" applyFont="1" applyFill="1" applyBorder="1" applyAlignment="1">
      <alignment horizontal="right" vertical="center"/>
    </xf>
    <xf numFmtId="4" fontId="2" fillId="4" borderId="41" xfId="0" applyNumberFormat="1" applyFont="1" applyFill="1" applyBorder="1"/>
    <xf numFmtId="4" fontId="10" fillId="4" borderId="52" xfId="0" applyNumberFormat="1" applyFont="1" applyFill="1" applyBorder="1" applyAlignment="1">
      <alignment horizontal="right" vertical="center"/>
    </xf>
    <xf numFmtId="164" fontId="2" fillId="4" borderId="64" xfId="0" applyNumberFormat="1" applyFont="1" applyFill="1" applyBorder="1" applyAlignment="1">
      <alignment horizontal="right" vertical="center"/>
    </xf>
    <xf numFmtId="164" fontId="2" fillId="4" borderId="41" xfId="0" applyNumberFormat="1" applyFont="1" applyFill="1" applyBorder="1" applyAlignment="1">
      <alignment horizontal="right" vertical="center"/>
    </xf>
    <xf numFmtId="10" fontId="2" fillId="4" borderId="53" xfId="0" applyNumberFormat="1" applyFont="1" applyFill="1" applyBorder="1" applyAlignment="1">
      <alignment horizontal="right" vertical="center"/>
    </xf>
    <xf numFmtId="4" fontId="2" fillId="2" borderId="1" xfId="0" applyNumberFormat="1" applyFont="1" applyFill="1" applyBorder="1"/>
    <xf numFmtId="0" fontId="10" fillId="2" borderId="65" xfId="0" applyFont="1" applyFill="1" applyBorder="1" applyAlignment="1">
      <alignment vertical="center"/>
    </xf>
    <xf numFmtId="0" fontId="10" fillId="2" borderId="66" xfId="0" applyFont="1" applyFill="1" applyBorder="1" applyAlignment="1">
      <alignment horizontal="center"/>
    </xf>
    <xf numFmtId="0" fontId="2" fillId="2" borderId="34" xfId="0" applyFont="1" applyFill="1" applyBorder="1" applyAlignment="1">
      <alignment vertical="center"/>
    </xf>
    <xf numFmtId="10" fontId="2" fillId="2" borderId="35" xfId="0" applyNumberFormat="1" applyFont="1" applyFill="1" applyBorder="1" applyAlignment="1">
      <alignment horizontal="right" vertical="center"/>
    </xf>
    <xf numFmtId="164" fontId="2" fillId="2" borderId="35" xfId="0" applyNumberFormat="1" applyFont="1" applyFill="1" applyBorder="1" applyAlignment="1">
      <alignment horizontal="right" vertical="center"/>
    </xf>
    <xf numFmtId="0" fontId="2" fillId="2" borderId="67" xfId="0" applyFont="1" applyFill="1" applyBorder="1" applyAlignment="1">
      <alignment vertical="center"/>
    </xf>
    <xf numFmtId="10" fontId="2" fillId="2" borderId="68" xfId="0" applyNumberFormat="1" applyFont="1" applyFill="1" applyBorder="1" applyAlignment="1">
      <alignment horizontal="right" vertical="center"/>
    </xf>
    <xf numFmtId="164" fontId="2" fillId="2" borderId="68" xfId="0" applyNumberFormat="1" applyFont="1" applyFill="1" applyBorder="1" applyAlignment="1">
      <alignment horizontal="right" vertical="center"/>
    </xf>
    <xf numFmtId="0" fontId="2" fillId="3" borderId="1" xfId="0" applyFont="1" applyFill="1" applyBorder="1" applyAlignment="1">
      <alignment vertical="center"/>
    </xf>
    <xf numFmtId="0" fontId="8" fillId="4" borderId="1" xfId="0" applyFont="1" applyFill="1" applyBorder="1" applyAlignment="1">
      <alignment horizontal="center" vertical="center"/>
    </xf>
    <xf numFmtId="165" fontId="10" fillId="4" borderId="1" xfId="0" applyNumberFormat="1" applyFont="1" applyFill="1" applyBorder="1" applyAlignment="1">
      <alignment horizontal="right" vertical="center"/>
    </xf>
    <xf numFmtId="4" fontId="10" fillId="4" borderId="41" xfId="0" applyNumberFormat="1" applyFont="1" applyFill="1" applyBorder="1" applyAlignment="1">
      <alignment horizontal="right" vertical="center"/>
    </xf>
    <xf numFmtId="10" fontId="10" fillId="4" borderId="41" xfId="0" applyNumberFormat="1" applyFont="1" applyFill="1" applyBorder="1" applyAlignment="1">
      <alignment horizontal="right" vertical="center"/>
    </xf>
    <xf numFmtId="164" fontId="13" fillId="4" borderId="41" xfId="0" applyNumberFormat="1" applyFont="1" applyFill="1" applyBorder="1" applyAlignment="1">
      <alignment horizontal="right" vertical="center"/>
    </xf>
    <xf numFmtId="164" fontId="12" fillId="4" borderId="41" xfId="0" applyNumberFormat="1" applyFont="1" applyFill="1" applyBorder="1" applyAlignment="1">
      <alignment horizontal="right" vertical="center"/>
    </xf>
    <xf numFmtId="10" fontId="13" fillId="4" borderId="41" xfId="0" applyNumberFormat="1" applyFont="1" applyFill="1" applyBorder="1" applyAlignment="1">
      <alignment horizontal="right" vertical="center"/>
    </xf>
    <xf numFmtId="4" fontId="10" fillId="3" borderId="1" xfId="0" applyNumberFormat="1" applyFont="1" applyFill="1" applyBorder="1" applyAlignment="1">
      <alignment horizontal="right" vertical="center" wrapText="1"/>
    </xf>
    <xf numFmtId="4" fontId="10" fillId="3" borderId="1" xfId="0" applyNumberFormat="1" applyFont="1" applyFill="1" applyBorder="1" applyAlignment="1">
      <alignment horizontal="right" vertical="center"/>
    </xf>
    <xf numFmtId="4" fontId="12" fillId="4" borderId="41" xfId="0" applyNumberFormat="1" applyFont="1" applyFill="1" applyBorder="1" applyAlignment="1">
      <alignment horizontal="center" vertical="center"/>
    </xf>
    <xf numFmtId="10" fontId="12" fillId="4" borderId="41" xfId="0" applyNumberFormat="1" applyFont="1" applyFill="1" applyBorder="1" applyAlignment="1">
      <alignment horizontal="center" vertical="center"/>
    </xf>
    <xf numFmtId="0" fontId="12" fillId="5" borderId="41" xfId="0" applyFont="1" applyFill="1" applyBorder="1" applyAlignment="1">
      <alignment horizontal="left" vertical="center"/>
    </xf>
    <xf numFmtId="0" fontId="12" fillId="5" borderId="41" xfId="0" applyFont="1" applyFill="1" applyBorder="1" applyAlignment="1">
      <alignment horizontal="left" vertical="center" wrapText="1"/>
    </xf>
    <xf numFmtId="164" fontId="13" fillId="5" borderId="41" xfId="0" applyNumberFormat="1" applyFont="1" applyFill="1" applyBorder="1" applyAlignment="1">
      <alignment horizontal="right" vertical="center"/>
    </xf>
    <xf numFmtId="164" fontId="12" fillId="5" borderId="41" xfId="0" applyNumberFormat="1" applyFont="1" applyFill="1" applyBorder="1" applyAlignment="1">
      <alignment horizontal="right" vertical="center"/>
    </xf>
    <xf numFmtId="10" fontId="13" fillId="5" borderId="41" xfId="0" applyNumberFormat="1" applyFont="1" applyFill="1" applyBorder="1" applyAlignment="1">
      <alignment horizontal="right" vertical="center"/>
    </xf>
    <xf numFmtId="0" fontId="12" fillId="5" borderId="50" xfId="0" applyFont="1" applyFill="1" applyBorder="1" applyAlignment="1">
      <alignment horizontal="left" vertical="center"/>
    </xf>
    <xf numFmtId="0" fontId="12" fillId="5" borderId="50" xfId="0" applyFont="1" applyFill="1" applyBorder="1" applyAlignment="1">
      <alignment horizontal="left" vertical="center" wrapText="1"/>
    </xf>
    <xf numFmtId="164" fontId="13" fillId="5" borderId="50" xfId="0" applyNumberFormat="1" applyFont="1" applyFill="1" applyBorder="1" applyAlignment="1">
      <alignment horizontal="right" vertical="center"/>
    </xf>
    <xf numFmtId="164" fontId="12" fillId="5" borderId="50" xfId="0" applyNumberFormat="1" applyFont="1" applyFill="1" applyBorder="1" applyAlignment="1">
      <alignment horizontal="right" vertical="center"/>
    </xf>
    <xf numFmtId="10" fontId="13" fillId="5" borderId="50" xfId="0" applyNumberFormat="1" applyFont="1" applyFill="1" applyBorder="1" applyAlignment="1">
      <alignment horizontal="right" vertical="center"/>
    </xf>
    <xf numFmtId="0" fontId="12" fillId="5" borderId="1" xfId="0" applyFont="1" applyFill="1" applyBorder="1" applyAlignment="1">
      <alignment horizontal="left" vertical="center" wrapText="1"/>
    </xf>
    <xf numFmtId="164" fontId="13" fillId="5" borderId="1" xfId="0" applyNumberFormat="1" applyFont="1" applyFill="1" applyBorder="1" applyAlignment="1">
      <alignment horizontal="center" vertical="center"/>
    </xf>
    <xf numFmtId="10" fontId="13" fillId="5" borderId="42" xfId="0" applyNumberFormat="1" applyFont="1" applyFill="1" applyBorder="1" applyAlignment="1">
      <alignment horizontal="center" vertical="center"/>
    </xf>
    <xf numFmtId="164" fontId="13" fillId="3" borderId="1" xfId="0" applyNumberFormat="1" applyFont="1" applyFill="1" applyBorder="1" applyAlignment="1">
      <alignment horizontal="right" vertical="center"/>
    </xf>
    <xf numFmtId="164" fontId="12" fillId="3" borderId="1" xfId="0" applyNumberFormat="1" applyFont="1" applyFill="1" applyBorder="1" applyAlignment="1">
      <alignment horizontal="right" vertical="center"/>
    </xf>
    <xf numFmtId="10" fontId="13" fillId="2" borderId="1" xfId="0" applyNumberFormat="1" applyFont="1" applyFill="1" applyBorder="1" applyAlignment="1">
      <alignment horizontal="right" vertical="center"/>
    </xf>
    <xf numFmtId="14" fontId="2" fillId="3" borderId="1" xfId="0" applyNumberFormat="1" applyFont="1" applyFill="1" applyBorder="1" applyAlignment="1">
      <alignment vertical="center"/>
    </xf>
    <xf numFmtId="0" fontId="13" fillId="3" borderId="2" xfId="0" applyFont="1" applyFill="1" applyBorder="1" applyAlignment="1">
      <alignment vertical="center"/>
    </xf>
    <xf numFmtId="0" fontId="12" fillId="3" borderId="2" xfId="0" applyFont="1" applyFill="1" applyBorder="1" applyAlignment="1">
      <alignment horizontal="right" vertical="center" wrapText="1"/>
    </xf>
    <xf numFmtId="164" fontId="12" fillId="3" borderId="2" xfId="0" applyNumberFormat="1" applyFont="1" applyFill="1" applyBorder="1" applyAlignment="1">
      <alignment horizontal="right" vertical="center"/>
    </xf>
    <xf numFmtId="10" fontId="12" fillId="2" borderId="2" xfId="0" applyNumberFormat="1" applyFont="1" applyFill="1" applyBorder="1" applyAlignment="1">
      <alignment horizontal="right" vertical="center"/>
    </xf>
    <xf numFmtId="0" fontId="12" fillId="4" borderId="41" xfId="0" applyFont="1" applyFill="1" applyBorder="1" applyAlignment="1">
      <alignment vertical="center" wrapText="1"/>
    </xf>
    <xf numFmtId="10" fontId="12" fillId="4" borderId="41" xfId="0" applyNumberFormat="1" applyFont="1" applyFill="1" applyBorder="1" applyAlignment="1">
      <alignment horizontal="right" vertical="center"/>
    </xf>
    <xf numFmtId="0" fontId="13" fillId="3" borderId="50" xfId="0" applyFont="1" applyFill="1" applyBorder="1" applyAlignment="1">
      <alignment vertical="center"/>
    </xf>
    <xf numFmtId="0" fontId="12" fillId="3" borderId="50" xfId="0" applyFont="1" applyFill="1" applyBorder="1" applyAlignment="1">
      <alignment horizontal="left" vertical="center" wrapText="1"/>
    </xf>
    <xf numFmtId="4" fontId="12" fillId="3" borderId="50" xfId="0" applyNumberFormat="1" applyFont="1" applyFill="1" applyBorder="1" applyAlignment="1">
      <alignment horizontal="right" vertical="center"/>
    </xf>
    <xf numFmtId="0" fontId="12" fillId="4" borderId="50" xfId="0" applyFont="1" applyFill="1" applyBorder="1" applyAlignment="1">
      <alignment horizontal="left" vertical="center"/>
    </xf>
    <xf numFmtId="0" fontId="12" fillId="5" borderId="1" xfId="0" applyFont="1" applyFill="1" applyBorder="1" applyAlignment="1">
      <alignment vertical="center" wrapText="1"/>
    </xf>
    <xf numFmtId="0" fontId="12" fillId="5" borderId="42" xfId="0" applyFont="1" applyFill="1" applyBorder="1" applyAlignment="1">
      <alignment horizontal="center" vertical="center"/>
    </xf>
    <xf numFmtId="10" fontId="12" fillId="5" borderId="42" xfId="0" applyNumberFormat="1" applyFont="1" applyFill="1" applyBorder="1" applyAlignment="1">
      <alignment horizontal="center" vertical="center"/>
    </xf>
    <xf numFmtId="0" fontId="12" fillId="6" borderId="1" xfId="0" applyFont="1" applyFill="1" applyBorder="1" applyAlignment="1">
      <alignment vertical="center"/>
    </xf>
    <xf numFmtId="0" fontId="16" fillId="6" borderId="1" xfId="0" applyFont="1" applyFill="1" applyBorder="1" applyAlignment="1">
      <alignment vertical="center" wrapText="1"/>
    </xf>
    <xf numFmtId="164" fontId="13" fillId="6" borderId="1" xfId="0" applyNumberFormat="1" applyFont="1" applyFill="1" applyBorder="1" applyAlignment="1">
      <alignment horizontal="center" vertical="center"/>
    </xf>
    <xf numFmtId="10" fontId="13" fillId="6" borderId="1" xfId="0" applyNumberFormat="1" applyFont="1" applyFill="1" applyBorder="1" applyAlignment="1">
      <alignment horizontal="center" vertical="center"/>
    </xf>
    <xf numFmtId="0" fontId="13" fillId="2" borderId="1" xfId="0" applyFont="1" applyFill="1" applyBorder="1" applyAlignment="1">
      <alignment vertical="center"/>
    </xf>
    <xf numFmtId="0" fontId="13" fillId="2" borderId="1" xfId="0" applyFont="1" applyFill="1" applyBorder="1" applyAlignment="1">
      <alignment vertical="center" wrapText="1"/>
    </xf>
    <xf numFmtId="164" fontId="13" fillId="6" borderId="17" xfId="0" applyNumberFormat="1" applyFont="1" applyFill="1" applyBorder="1" applyAlignment="1">
      <alignment horizontal="center" vertical="center"/>
    </xf>
    <xf numFmtId="10" fontId="13" fillId="6" borderId="17" xfId="0" applyNumberFormat="1" applyFont="1" applyFill="1" applyBorder="1" applyAlignment="1">
      <alignment horizontal="center" vertical="center"/>
    </xf>
    <xf numFmtId="0" fontId="12" fillId="6" borderId="1" xfId="0" applyFont="1" applyFill="1" applyBorder="1" applyAlignment="1">
      <alignment horizontal="left" vertical="center" wrapText="1"/>
    </xf>
    <xf numFmtId="10" fontId="13" fillId="2" borderId="2" xfId="0" applyNumberFormat="1" applyFont="1" applyFill="1" applyBorder="1" applyAlignment="1">
      <alignment horizontal="right" vertical="center"/>
    </xf>
    <xf numFmtId="10" fontId="13" fillId="6" borderId="1" xfId="0" applyNumberFormat="1" applyFont="1" applyFill="1" applyBorder="1" applyAlignment="1">
      <alignment horizontal="right" vertical="center"/>
    </xf>
    <xf numFmtId="0" fontId="13" fillId="2" borderId="31" xfId="0" applyFont="1" applyFill="1" applyBorder="1" applyAlignment="1">
      <alignment vertical="center" wrapText="1"/>
    </xf>
    <xf numFmtId="0" fontId="13" fillId="5" borderId="50" xfId="0" applyFont="1" applyFill="1" applyBorder="1" applyAlignment="1">
      <alignment vertical="center"/>
    </xf>
    <xf numFmtId="0" fontId="12" fillId="5" borderId="50" xfId="0" applyFont="1" applyFill="1" applyBorder="1" applyAlignment="1">
      <alignment horizontal="right" vertical="center" wrapText="1"/>
    </xf>
    <xf numFmtId="10" fontId="12" fillId="5" borderId="50" xfId="0" applyNumberFormat="1" applyFont="1" applyFill="1" applyBorder="1" applyAlignment="1">
      <alignment horizontal="right" vertical="center"/>
    </xf>
    <xf numFmtId="0" fontId="12" fillId="5" borderId="50" xfId="0" applyFont="1" applyFill="1" applyBorder="1" applyAlignment="1">
      <alignment vertical="center"/>
    </xf>
    <xf numFmtId="164" fontId="12" fillId="5" borderId="41" xfId="0" applyNumberFormat="1" applyFont="1" applyFill="1" applyBorder="1" applyAlignment="1">
      <alignment horizontal="center" vertical="center"/>
    </xf>
    <xf numFmtId="10" fontId="12" fillId="5" borderId="41" xfId="0" applyNumberFormat="1" applyFont="1" applyFill="1" applyBorder="1" applyAlignment="1">
      <alignment horizontal="center" vertical="center"/>
    </xf>
    <xf numFmtId="0" fontId="13" fillId="5" borderId="51" xfId="0" applyFont="1" applyFill="1" applyBorder="1" applyAlignment="1">
      <alignment vertical="center"/>
    </xf>
    <xf numFmtId="0" fontId="12" fillId="5" borderId="51" xfId="0" applyFont="1" applyFill="1" applyBorder="1" applyAlignment="1">
      <alignment horizontal="right" vertical="center" wrapText="1"/>
    </xf>
    <xf numFmtId="164" fontId="12" fillId="5" borderId="51" xfId="0" applyNumberFormat="1" applyFont="1" applyFill="1" applyBorder="1" applyAlignment="1">
      <alignment horizontal="right" vertical="center"/>
    </xf>
    <xf numFmtId="10" fontId="12" fillId="5" borderId="51" xfId="0" applyNumberFormat="1" applyFont="1" applyFill="1" applyBorder="1" applyAlignment="1">
      <alignment horizontal="right" vertical="center"/>
    </xf>
    <xf numFmtId="164" fontId="13" fillId="5" borderId="1" xfId="0" applyNumberFormat="1" applyFont="1" applyFill="1" applyBorder="1" applyAlignment="1">
      <alignment horizontal="right" vertical="center"/>
    </xf>
    <xf numFmtId="164" fontId="12" fillId="4" borderId="50" xfId="0" applyNumberFormat="1" applyFont="1" applyFill="1" applyBorder="1" applyAlignment="1">
      <alignment horizontal="right" vertical="center"/>
    </xf>
    <xf numFmtId="10" fontId="12" fillId="4" borderId="50" xfId="0" applyNumberFormat="1" applyFont="1" applyFill="1" applyBorder="1" applyAlignment="1">
      <alignment horizontal="right" vertical="center"/>
    </xf>
    <xf numFmtId="0" fontId="12" fillId="2" borderId="1" xfId="0" applyFont="1" applyFill="1" applyBorder="1" applyAlignment="1">
      <alignment horizontal="left" vertical="center" wrapText="1"/>
    </xf>
    <xf numFmtId="164" fontId="12" fillId="3" borderId="31" xfId="0" applyNumberFormat="1" applyFont="1" applyFill="1" applyBorder="1" applyAlignment="1">
      <alignment horizontal="right" vertical="center"/>
    </xf>
    <xf numFmtId="0" fontId="2" fillId="2" borderId="1" xfId="0" applyFont="1" applyFill="1" applyBorder="1" applyAlignment="1">
      <alignment horizontal="center"/>
    </xf>
    <xf numFmtId="0" fontId="2" fillId="2" borderId="70" xfId="0" applyFont="1" applyFill="1" applyBorder="1" applyAlignment="1">
      <alignment horizontal="left" vertical="center" wrapText="1"/>
    </xf>
    <xf numFmtId="0" fontId="2" fillId="2" borderId="71"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69" xfId="0" applyFont="1" applyFill="1" applyBorder="1" applyAlignment="1">
      <alignment horizontal="left" vertical="center" wrapText="1"/>
    </xf>
    <xf numFmtId="164" fontId="2" fillId="2" borderId="70" xfId="0" applyNumberFormat="1" applyFont="1" applyFill="1" applyBorder="1" applyAlignment="1">
      <alignment horizontal="right" vertical="center" wrapText="1"/>
    </xf>
    <xf numFmtId="166" fontId="2" fillId="2" borderId="70" xfId="0" applyNumberFormat="1" applyFont="1" applyFill="1" applyBorder="1" applyAlignment="1">
      <alignment horizontal="left" vertical="center" wrapText="1"/>
    </xf>
    <xf numFmtId="0" fontId="2" fillId="2" borderId="72" xfId="0" applyFont="1" applyFill="1" applyBorder="1" applyAlignment="1">
      <alignment horizontal="left" vertical="center" wrapText="1"/>
    </xf>
    <xf numFmtId="0" fontId="2" fillId="2" borderId="73" xfId="0" applyFont="1" applyFill="1" applyBorder="1" applyAlignment="1">
      <alignment horizontal="left" vertical="center" wrapText="1"/>
    </xf>
    <xf numFmtId="164" fontId="2" fillId="2" borderId="73" xfId="0" applyNumberFormat="1" applyFont="1" applyFill="1" applyBorder="1" applyAlignment="1">
      <alignment horizontal="right" vertical="center" wrapText="1"/>
    </xf>
    <xf numFmtId="166" fontId="2" fillId="2" borderId="73" xfId="0" applyNumberFormat="1" applyFont="1" applyFill="1" applyBorder="1" applyAlignment="1">
      <alignment horizontal="left" vertical="center" wrapText="1"/>
    </xf>
    <xf numFmtId="0" fontId="2" fillId="2" borderId="74" xfId="0" applyFont="1" applyFill="1" applyBorder="1" applyAlignment="1">
      <alignment horizontal="left" vertical="center" wrapText="1"/>
    </xf>
    <xf numFmtId="0" fontId="10" fillId="4" borderId="41" xfId="0" applyFont="1" applyFill="1" applyBorder="1" applyAlignment="1">
      <alignment horizontal="left" vertical="center" wrapText="1"/>
    </xf>
    <xf numFmtId="0" fontId="10" fillId="4" borderId="41" xfId="0" applyFont="1" applyFill="1" applyBorder="1" applyAlignment="1">
      <alignment horizontal="right" vertical="center" wrapText="1"/>
    </xf>
    <xf numFmtId="164" fontId="17" fillId="4" borderId="41" xfId="0" applyNumberFormat="1" applyFont="1" applyFill="1" applyBorder="1" applyAlignment="1">
      <alignment horizontal="left" vertical="center" wrapText="1"/>
    </xf>
    <xf numFmtId="0" fontId="2" fillId="2" borderId="1" xfId="0" applyFont="1" applyFill="1" applyBorder="1" applyAlignment="1">
      <alignment horizontal="left" vertical="center"/>
    </xf>
    <xf numFmtId="0" fontId="2" fillId="2" borderId="1" xfId="0" applyFont="1" applyFill="1" applyBorder="1" applyAlignment="1">
      <alignment horizontal="right" vertical="center"/>
    </xf>
    <xf numFmtId="0" fontId="2" fillId="2" borderId="1"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8" fillId="2" borderId="1" xfId="0" applyFont="1" applyFill="1" applyBorder="1" applyAlignment="1">
      <alignment horizontal="center" vertical="center"/>
    </xf>
    <xf numFmtId="0" fontId="18" fillId="4" borderId="2" xfId="0" applyFont="1" applyFill="1" applyBorder="1" applyAlignment="1">
      <alignment horizontal="center" vertical="center" wrapText="1"/>
    </xf>
    <xf numFmtId="0" fontId="18" fillId="4" borderId="8" xfId="0" applyFont="1" applyFill="1" applyBorder="1" applyAlignment="1">
      <alignment horizontal="center" vertical="center" wrapText="1"/>
    </xf>
    <xf numFmtId="164" fontId="18" fillId="4" borderId="8" xfId="0" applyNumberFormat="1" applyFont="1" applyFill="1" applyBorder="1" applyAlignment="1">
      <alignment vertical="center"/>
    </xf>
    <xf numFmtId="164" fontId="18" fillId="4" borderId="8" xfId="0" applyNumberFormat="1" applyFont="1" applyFill="1" applyBorder="1" applyAlignment="1">
      <alignment horizontal="center" vertical="center" wrapText="1"/>
    </xf>
    <xf numFmtId="0" fontId="10" fillId="4" borderId="8" xfId="0" applyFont="1" applyFill="1" applyBorder="1" applyAlignment="1">
      <alignment horizontal="center" vertical="center" wrapText="1"/>
    </xf>
    <xf numFmtId="0" fontId="19" fillId="2" borderId="30" xfId="0" applyFont="1" applyFill="1" applyBorder="1" applyAlignment="1">
      <alignment horizontal="left" vertical="center"/>
    </xf>
    <xf numFmtId="0" fontId="19" fillId="2" borderId="8" xfId="0" applyFont="1" applyFill="1" applyBorder="1" applyAlignment="1">
      <alignment horizontal="left" vertical="center" wrapText="1"/>
    </xf>
    <xf numFmtId="0" fontId="19" fillId="3" borderId="8" xfId="0" applyFont="1" applyFill="1" applyBorder="1" applyAlignment="1">
      <alignment horizontal="left" vertical="center" wrapText="1"/>
    </xf>
    <xf numFmtId="0" fontId="2" fillId="2" borderId="8" xfId="0" applyFont="1" applyFill="1" applyBorder="1" applyAlignment="1">
      <alignment horizontal="left" vertical="center"/>
    </xf>
    <xf numFmtId="0" fontId="19" fillId="2" borderId="8" xfId="0" applyFont="1" applyFill="1" applyBorder="1" applyAlignment="1">
      <alignment horizontal="left" vertical="center"/>
    </xf>
    <xf numFmtId="0" fontId="6" fillId="3" borderId="1" xfId="0" applyFont="1" applyFill="1" applyBorder="1"/>
    <xf numFmtId="0" fontId="8" fillId="3" borderId="1" xfId="0" applyFont="1" applyFill="1" applyBorder="1"/>
    <xf numFmtId="0" fontId="10" fillId="4" borderId="42" xfId="0" applyFont="1" applyFill="1" applyBorder="1" applyAlignment="1">
      <alignment horizontal="left" vertical="center"/>
    </xf>
    <xf numFmtId="0" fontId="10" fillId="4" borderId="42" xfId="0" applyFont="1" applyFill="1" applyBorder="1" applyAlignment="1">
      <alignment horizontal="center" vertical="center"/>
    </xf>
    <xf numFmtId="17" fontId="18" fillId="4" borderId="42" xfId="0" applyNumberFormat="1" applyFont="1" applyFill="1" applyBorder="1" applyAlignment="1">
      <alignment horizontal="right" vertical="center"/>
    </xf>
    <xf numFmtId="164" fontId="18" fillId="4" borderId="42" xfId="0" applyNumberFormat="1" applyFont="1" applyFill="1" applyBorder="1" applyAlignment="1">
      <alignment horizontal="center" vertical="center"/>
    </xf>
    <xf numFmtId="0" fontId="18" fillId="4" borderId="41" xfId="0" applyFont="1" applyFill="1" applyBorder="1" applyAlignment="1">
      <alignment horizontal="left" vertical="center"/>
    </xf>
    <xf numFmtId="0" fontId="18" fillId="4" borderId="41" xfId="0" applyFont="1" applyFill="1" applyBorder="1" applyAlignment="1">
      <alignment horizontal="center" vertical="center"/>
    </xf>
    <xf numFmtId="164" fontId="19" fillId="4" borderId="41" xfId="0" applyNumberFormat="1" applyFont="1" applyFill="1" applyBorder="1" applyAlignment="1">
      <alignment horizontal="right" vertical="center"/>
    </xf>
    <xf numFmtId="164" fontId="18" fillId="4" borderId="41" xfId="0" applyNumberFormat="1" applyFont="1" applyFill="1" applyBorder="1" applyAlignment="1">
      <alignment horizontal="center" vertical="center"/>
    </xf>
    <xf numFmtId="0" fontId="18" fillId="3" borderId="1" xfId="0" applyFont="1" applyFill="1" applyBorder="1" applyAlignment="1">
      <alignment horizontal="left" vertical="center"/>
    </xf>
    <xf numFmtId="0" fontId="19" fillId="3" borderId="1" xfId="0" applyFont="1" applyFill="1" applyBorder="1"/>
    <xf numFmtId="0" fontId="19" fillId="2" borderId="1" xfId="0" applyFont="1" applyFill="1" applyBorder="1" applyAlignment="1">
      <alignment vertical="center"/>
    </xf>
    <xf numFmtId="0" fontId="19" fillId="2" borderId="1" xfId="0" applyFont="1" applyFill="1" applyBorder="1" applyAlignment="1">
      <alignment horizontal="left" vertical="center" wrapText="1"/>
    </xf>
    <xf numFmtId="164" fontId="19" fillId="3" borderId="1" xfId="0" applyNumberFormat="1" applyFont="1" applyFill="1" applyBorder="1" applyAlignment="1">
      <alignment horizontal="right" vertical="center"/>
    </xf>
    <xf numFmtId="0" fontId="18" fillId="6" borderId="51" xfId="0" applyFont="1" applyFill="1" applyBorder="1" applyAlignment="1">
      <alignment vertical="center"/>
    </xf>
    <xf numFmtId="0" fontId="18" fillId="6" borderId="51" xfId="0" applyFont="1" applyFill="1" applyBorder="1" applyAlignment="1">
      <alignment horizontal="left" vertical="center" wrapText="1"/>
    </xf>
    <xf numFmtId="164" fontId="18" fillId="6" borderId="51" xfId="0" applyNumberFormat="1" applyFont="1" applyFill="1" applyBorder="1" applyAlignment="1">
      <alignment horizontal="right" vertical="center"/>
    </xf>
    <xf numFmtId="0" fontId="19" fillId="2" borderId="1" xfId="0" applyFont="1" applyFill="1" applyBorder="1" applyAlignment="1">
      <alignment horizontal="right" vertical="center" wrapText="1"/>
    </xf>
    <xf numFmtId="164" fontId="18" fillId="4" borderId="41" xfId="0" applyNumberFormat="1" applyFont="1" applyFill="1" applyBorder="1" applyAlignment="1">
      <alignment horizontal="right" vertical="center"/>
    </xf>
    <xf numFmtId="0" fontId="2" fillId="3" borderId="1" xfId="0" applyFont="1" applyFill="1" applyBorder="1" applyAlignment="1">
      <alignment horizontal="left" vertical="center"/>
    </xf>
    <xf numFmtId="164" fontId="2" fillId="3" borderId="1" xfId="0" applyNumberFormat="1" applyFont="1" applyFill="1" applyBorder="1"/>
    <xf numFmtId="0" fontId="2" fillId="3" borderId="1" xfId="0" applyFont="1" applyFill="1" applyBorder="1" applyAlignment="1">
      <alignment horizontal="right" vertical="center" wrapText="1"/>
    </xf>
    <xf numFmtId="0" fontId="20" fillId="3" borderId="1" xfId="0" applyFont="1" applyFill="1" applyBorder="1" applyAlignment="1">
      <alignment horizontal="right" vertical="center" wrapText="1"/>
    </xf>
    <xf numFmtId="0" fontId="2" fillId="3" borderId="1"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 fillId="3" borderId="1" xfId="0" applyFont="1" applyFill="1" applyBorder="1" applyAlignment="1">
      <alignment wrapText="1"/>
    </xf>
    <xf numFmtId="1" fontId="8" fillId="3" borderId="1" xfId="0" applyNumberFormat="1" applyFont="1" applyFill="1" applyBorder="1" applyAlignment="1">
      <alignment horizontal="right" vertical="center" wrapText="1"/>
    </xf>
    <xf numFmtId="166" fontId="10" fillId="4" borderId="8" xfId="0" applyNumberFormat="1" applyFont="1" applyFill="1" applyBorder="1" applyAlignment="1">
      <alignment horizontal="center" vertical="center" wrapText="1"/>
    </xf>
    <xf numFmtId="0" fontId="19" fillId="3" borderId="75" xfId="0" applyFont="1" applyFill="1" applyBorder="1" applyAlignment="1">
      <alignment horizontal="right" vertical="center" wrapText="1"/>
    </xf>
    <xf numFmtId="14" fontId="19" fillId="3" borderId="75" xfId="0" applyNumberFormat="1" applyFont="1" applyFill="1" applyBorder="1" applyAlignment="1">
      <alignment horizontal="right" vertical="center" wrapText="1"/>
    </xf>
    <xf numFmtId="17" fontId="19" fillId="3" borderId="75" xfId="0" applyNumberFormat="1" applyFont="1" applyFill="1" applyBorder="1" applyAlignment="1">
      <alignment horizontal="right" vertical="center" wrapText="1"/>
    </xf>
    <xf numFmtId="0" fontId="19" fillId="3" borderId="75" xfId="0" applyFont="1" applyFill="1" applyBorder="1" applyAlignment="1">
      <alignment horizontal="left" vertical="center" wrapText="1"/>
    </xf>
    <xf numFmtId="0" fontId="19" fillId="2" borderId="75" xfId="0" applyFont="1" applyFill="1" applyBorder="1" applyAlignment="1">
      <alignment horizontal="left" vertical="center" wrapText="1"/>
    </xf>
    <xf numFmtId="164" fontId="19" fillId="3" borderId="75" xfId="0" applyNumberFormat="1" applyFont="1" applyFill="1" applyBorder="1" applyAlignment="1">
      <alignment horizontal="right" vertical="center" wrapText="1"/>
    </xf>
    <xf numFmtId="0" fontId="19" fillId="3" borderId="75" xfId="0" applyFont="1" applyFill="1" applyBorder="1" applyAlignment="1">
      <alignment horizontal="center" vertical="center" wrapText="1"/>
    </xf>
    <xf numFmtId="0" fontId="19" fillId="2" borderId="75" xfId="0" applyFont="1" applyFill="1" applyBorder="1" applyAlignment="1">
      <alignment horizontal="center" vertical="center" wrapText="1"/>
    </xf>
    <xf numFmtId="0" fontId="8" fillId="3" borderId="1" xfId="0" applyFont="1" applyFill="1" applyBorder="1" applyAlignment="1">
      <alignment horizontal="center" vertical="center" wrapText="1"/>
    </xf>
    <xf numFmtId="166" fontId="10" fillId="4" borderId="64" xfId="0" applyNumberFormat="1" applyFont="1" applyFill="1" applyBorder="1" applyAlignment="1">
      <alignment horizontal="center" vertical="center" wrapText="1"/>
    </xf>
    <xf numFmtId="0" fontId="10" fillId="4" borderId="64" xfId="0" applyFont="1" applyFill="1" applyBorder="1" applyAlignment="1">
      <alignment horizontal="center" vertical="center" wrapText="1"/>
    </xf>
    <xf numFmtId="0" fontId="2" fillId="3" borderId="1" xfId="0" applyFont="1" applyFill="1" applyBorder="1" applyAlignment="1">
      <alignment horizontal="center" wrapText="1"/>
    </xf>
    <xf numFmtId="0" fontId="19" fillId="3" borderId="76" xfId="0" applyFont="1" applyFill="1" applyBorder="1" applyAlignment="1">
      <alignment horizontal="right" vertical="center" wrapText="1"/>
    </xf>
    <xf numFmtId="14" fontId="19" fillId="3" borderId="76" xfId="0" applyNumberFormat="1" applyFont="1" applyFill="1" applyBorder="1" applyAlignment="1">
      <alignment horizontal="right" vertical="center" wrapText="1"/>
    </xf>
    <xf numFmtId="0" fontId="19" fillId="3" borderId="76" xfId="0" applyFont="1" applyFill="1" applyBorder="1" applyAlignment="1">
      <alignment horizontal="left" vertical="center" wrapText="1"/>
    </xf>
    <xf numFmtId="164" fontId="19" fillId="2" borderId="75" xfId="0" applyNumberFormat="1" applyFont="1" applyFill="1" applyBorder="1" applyAlignment="1">
      <alignment horizontal="right" vertical="center" wrapText="1"/>
    </xf>
    <xf numFmtId="0" fontId="21" fillId="3" borderId="1" xfId="0" applyFont="1" applyFill="1" applyBorder="1" applyAlignment="1">
      <alignment horizontal="right" vertical="center" wrapText="1"/>
    </xf>
    <xf numFmtId="16" fontId="19" fillId="3" borderId="75" xfId="0" applyNumberFormat="1" applyFont="1" applyFill="1" applyBorder="1" applyAlignment="1">
      <alignment horizontal="left" vertical="center" wrapText="1"/>
    </xf>
    <xf numFmtId="0" fontId="19" fillId="0" borderId="75" xfId="0" applyFont="1" applyBorder="1" applyAlignment="1">
      <alignment horizontal="left" vertical="center" wrapText="1"/>
    </xf>
    <xf numFmtId="167" fontId="2" fillId="3" borderId="1" xfId="0" applyNumberFormat="1" applyFont="1" applyFill="1" applyBorder="1" applyAlignment="1">
      <alignment wrapText="1"/>
    </xf>
    <xf numFmtId="9" fontId="2" fillId="3" borderId="1" xfId="0" applyNumberFormat="1" applyFont="1" applyFill="1" applyBorder="1" applyAlignment="1">
      <alignment wrapText="1"/>
    </xf>
    <xf numFmtId="0" fontId="22" fillId="2" borderId="1" xfId="0" applyFont="1" applyFill="1" applyBorder="1"/>
    <xf numFmtId="0" fontId="6" fillId="3" borderId="1" xfId="0" applyFont="1" applyFill="1" applyBorder="1" applyAlignment="1">
      <alignment vertical="center" wrapText="1"/>
    </xf>
    <xf numFmtId="164" fontId="23" fillId="2" borderId="1" xfId="0" applyNumberFormat="1" applyFont="1" applyFill="1" applyBorder="1" applyAlignment="1">
      <alignment horizontal="left" wrapText="1"/>
    </xf>
    <xf numFmtId="0" fontId="19" fillId="2" borderId="69" xfId="0" applyFont="1" applyFill="1" applyBorder="1" applyAlignment="1">
      <alignment horizontal="center"/>
    </xf>
    <xf numFmtId="0" fontId="19" fillId="2" borderId="70" xfId="0" applyFont="1" applyFill="1" applyBorder="1" applyAlignment="1">
      <alignment horizontal="left" vertical="center" wrapText="1"/>
    </xf>
    <xf numFmtId="4" fontId="19" fillId="2" borderId="70" xfId="0" applyNumberFormat="1" applyFont="1" applyFill="1" applyBorder="1" applyAlignment="1">
      <alignment horizontal="right" vertical="center" wrapText="1"/>
    </xf>
    <xf numFmtId="0" fontId="19" fillId="2" borderId="70" xfId="0" applyFont="1" applyFill="1" applyBorder="1" applyAlignment="1">
      <alignment horizontal="right" vertical="center" wrapText="1"/>
    </xf>
    <xf numFmtId="14" fontId="19" fillId="2" borderId="70" xfId="0" applyNumberFormat="1" applyFont="1" applyFill="1" applyBorder="1" applyAlignment="1">
      <alignment horizontal="left" vertical="center"/>
    </xf>
    <xf numFmtId="14" fontId="19" fillId="2" borderId="71" xfId="0" applyNumberFormat="1" applyFont="1" applyFill="1" applyBorder="1" applyAlignment="1">
      <alignment horizontal="left" vertical="center"/>
    </xf>
    <xf numFmtId="0" fontId="24" fillId="3" borderId="1" xfId="0" applyFont="1" applyFill="1" applyBorder="1" applyAlignment="1">
      <alignment horizontal="center" vertical="center" wrapText="1"/>
    </xf>
    <xf numFmtId="0" fontId="25" fillId="3" borderId="1" xfId="0" applyFont="1" applyFill="1" applyBorder="1" applyAlignment="1">
      <alignment horizontal="center"/>
    </xf>
    <xf numFmtId="0" fontId="9" fillId="3" borderId="1" xfId="0" applyFont="1" applyFill="1" applyBorder="1" applyAlignment="1">
      <alignment horizontal="center" wrapText="1"/>
    </xf>
    <xf numFmtId="0" fontId="9" fillId="3" borderId="1" xfId="0" applyFont="1" applyFill="1" applyBorder="1" applyAlignment="1">
      <alignment horizontal="center"/>
    </xf>
    <xf numFmtId="0" fontId="9" fillId="3" borderId="1" xfId="0" applyFont="1" applyFill="1" applyBorder="1" applyAlignment="1">
      <alignment horizontal="left"/>
    </xf>
    <xf numFmtId="0" fontId="2" fillId="2" borderId="1" xfId="0" applyFont="1" applyFill="1" applyBorder="1" applyAlignment="1">
      <alignment wrapText="1"/>
    </xf>
    <xf numFmtId="0" fontId="8" fillId="2" borderId="8" xfId="0" applyFont="1" applyFill="1" applyBorder="1" applyAlignment="1">
      <alignment horizontal="left" vertical="center" wrapText="1"/>
    </xf>
    <xf numFmtId="0" fontId="9" fillId="2" borderId="8" xfId="0" applyFont="1" applyFill="1" applyBorder="1" applyAlignment="1">
      <alignment horizontal="left" vertical="center" wrapText="1"/>
    </xf>
    <xf numFmtId="0" fontId="2" fillId="2" borderId="1" xfId="0" applyFont="1" applyFill="1" applyBorder="1" applyAlignment="1">
      <alignment vertical="center" wrapText="1"/>
    </xf>
    <xf numFmtId="0" fontId="9" fillId="2" borderId="34"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9" fillId="2" borderId="1" xfId="0" applyFont="1" applyFill="1" applyBorder="1" applyAlignment="1">
      <alignment horizontal="left" vertical="center" wrapText="1"/>
    </xf>
    <xf numFmtId="0" fontId="26" fillId="8" borderId="77" xfId="0" applyFont="1" applyFill="1" applyBorder="1" applyAlignment="1" applyProtection="1">
      <alignment horizontal="left" vertical="center" wrapText="1"/>
      <protection locked="0"/>
    </xf>
    <xf numFmtId="0" fontId="27" fillId="8" borderId="77" xfId="0" applyFont="1" applyFill="1" applyBorder="1" applyAlignment="1" applyProtection="1">
      <alignment horizontal="justify" vertical="center" wrapText="1"/>
      <protection locked="0"/>
    </xf>
    <xf numFmtId="0" fontId="2" fillId="2" borderId="5" xfId="0" applyFont="1" applyFill="1" applyBorder="1"/>
    <xf numFmtId="0" fontId="19" fillId="8" borderId="77" xfId="0" applyFont="1" applyFill="1" applyBorder="1" applyAlignment="1" applyProtection="1">
      <alignment horizontal="justify" vertical="center" wrapText="1"/>
      <protection locked="0"/>
    </xf>
    <xf numFmtId="0" fontId="26" fillId="8" borderId="77" xfId="0" applyFont="1" applyFill="1" applyBorder="1" applyAlignment="1" applyProtection="1">
      <alignment horizontal="justify" vertical="center" wrapText="1"/>
      <protection locked="0"/>
    </xf>
    <xf numFmtId="0" fontId="2" fillId="3" borderId="5" xfId="0" applyFont="1" applyFill="1" applyBorder="1" applyAlignment="1">
      <alignment wrapText="1"/>
    </xf>
    <xf numFmtId="0" fontId="26" fillId="8" borderId="77" xfId="0" applyFont="1" applyFill="1" applyBorder="1" applyAlignment="1" applyProtection="1">
      <alignment horizontal="justify" vertical="center"/>
      <protection locked="0"/>
    </xf>
    <xf numFmtId="0" fontId="0" fillId="8" borderId="0" xfId="0" applyFill="1"/>
    <xf numFmtId="0" fontId="19" fillId="10" borderId="77" xfId="0" applyFont="1" applyFill="1" applyBorder="1" applyAlignment="1">
      <alignment horizontal="justify" vertical="center" wrapText="1"/>
    </xf>
    <xf numFmtId="0" fontId="0" fillId="0" borderId="77" xfId="0" applyBorder="1"/>
    <xf numFmtId="0" fontId="0" fillId="12" borderId="77" xfId="0" applyFill="1" applyBorder="1"/>
    <xf numFmtId="0" fontId="19" fillId="13" borderId="8" xfId="0" applyFont="1" applyFill="1" applyBorder="1" applyAlignment="1">
      <alignment horizontal="left" vertical="center" wrapText="1"/>
    </xf>
    <xf numFmtId="17" fontId="28" fillId="2" borderId="8" xfId="0" applyNumberFormat="1" applyFont="1" applyFill="1" applyBorder="1" applyAlignment="1">
      <alignment horizontal="right" vertical="center" wrapText="1"/>
    </xf>
    <xf numFmtId="0" fontId="28" fillId="2" borderId="8" xfId="0" applyFont="1" applyFill="1" applyBorder="1" applyAlignment="1">
      <alignment horizontal="left" vertical="center" wrapText="1"/>
    </xf>
    <xf numFmtId="164" fontId="28" fillId="2" borderId="8" xfId="0" applyNumberFormat="1" applyFont="1" applyFill="1" applyBorder="1" applyAlignment="1">
      <alignment vertical="center" wrapText="1"/>
    </xf>
    <xf numFmtId="0" fontId="28" fillId="3" borderId="8" xfId="0" applyFont="1" applyFill="1" applyBorder="1" applyAlignment="1">
      <alignment horizontal="left" vertical="center" wrapText="1"/>
    </xf>
    <xf numFmtId="164" fontId="28" fillId="0" borderId="8" xfId="0" applyNumberFormat="1" applyFont="1" applyBorder="1" applyAlignment="1">
      <alignment vertical="center" wrapText="1"/>
    </xf>
    <xf numFmtId="0" fontId="28" fillId="0" borderId="8" xfId="0" applyFont="1" applyBorder="1" applyAlignment="1">
      <alignment horizontal="left" vertical="center" wrapText="1"/>
    </xf>
    <xf numFmtId="17" fontId="28" fillId="2" borderId="8" xfId="0" applyNumberFormat="1" applyFont="1" applyFill="1" applyBorder="1" applyAlignment="1">
      <alignment horizontal="right" vertical="center"/>
    </xf>
    <xf numFmtId="164" fontId="28" fillId="2" borderId="8" xfId="0" applyNumberFormat="1" applyFont="1" applyFill="1" applyBorder="1" applyAlignment="1">
      <alignment vertical="center"/>
    </xf>
    <xf numFmtId="17" fontId="28" fillId="2" borderId="8" xfId="0" applyNumberFormat="1" applyFont="1" applyFill="1" applyBorder="1" applyAlignment="1">
      <alignment horizontal="center" vertical="center"/>
    </xf>
    <xf numFmtId="17" fontId="28" fillId="2" borderId="8" xfId="0" applyNumberFormat="1" applyFont="1" applyFill="1" applyBorder="1" applyAlignment="1">
      <alignment horizontal="left" vertical="center"/>
    </xf>
    <xf numFmtId="164" fontId="28" fillId="2" borderId="78" xfId="0" applyNumberFormat="1" applyFont="1" applyFill="1" applyBorder="1" applyAlignment="1">
      <alignment vertical="center"/>
    </xf>
    <xf numFmtId="0" fontId="28" fillId="2" borderId="8" xfId="0" applyFont="1" applyFill="1" applyBorder="1" applyAlignment="1">
      <alignment horizontal="justify" vertical="center" wrapText="1"/>
    </xf>
    <xf numFmtId="0" fontId="28" fillId="0" borderId="8" xfId="0" applyFont="1" applyBorder="1" applyAlignment="1">
      <alignment horizontal="justify" vertical="center" wrapText="1"/>
    </xf>
    <xf numFmtId="0" fontId="28" fillId="3" borderId="8" xfId="0" applyFont="1" applyFill="1" applyBorder="1" applyAlignment="1">
      <alignment horizontal="justify" vertical="center" wrapText="1"/>
    </xf>
    <xf numFmtId="0" fontId="28" fillId="2" borderId="8" xfId="0" applyFont="1" applyFill="1" applyBorder="1" applyAlignment="1">
      <alignment horizontal="justify" vertical="center"/>
    </xf>
    <xf numFmtId="0" fontId="28" fillId="2" borderId="78" xfId="0" applyFont="1" applyFill="1" applyBorder="1" applyAlignment="1">
      <alignment horizontal="justify" vertical="center"/>
    </xf>
    <xf numFmtId="0" fontId="29" fillId="0" borderId="77" xfId="0" applyFont="1" applyBorder="1" applyAlignment="1">
      <alignment horizontal="justify" vertical="center"/>
    </xf>
    <xf numFmtId="0" fontId="0" fillId="0" borderId="77" xfId="0" applyBorder="1" applyAlignment="1">
      <alignment horizontal="justify" vertical="center"/>
    </xf>
    <xf numFmtId="0" fontId="19" fillId="2" borderId="8" xfId="0" applyFont="1" applyFill="1" applyBorder="1" applyAlignment="1">
      <alignment horizontal="justify" vertical="center"/>
    </xf>
    <xf numFmtId="0" fontId="19" fillId="2" borderId="8" xfId="0" applyFont="1" applyFill="1" applyBorder="1" applyAlignment="1">
      <alignment horizontal="justify" vertical="center" wrapText="1"/>
    </xf>
    <xf numFmtId="17" fontId="28" fillId="11" borderId="8" xfId="0" applyNumberFormat="1" applyFont="1" applyFill="1" applyBorder="1" applyAlignment="1">
      <alignment horizontal="right" vertical="center" wrapText="1"/>
    </xf>
    <xf numFmtId="0" fontId="28" fillId="11" borderId="8" xfId="0" applyFont="1" applyFill="1" applyBorder="1" applyAlignment="1">
      <alignment horizontal="left" vertical="center" wrapText="1"/>
    </xf>
    <xf numFmtId="164" fontId="28" fillId="11" borderId="8" xfId="0" applyNumberFormat="1" applyFont="1" applyFill="1" applyBorder="1" applyAlignment="1">
      <alignment vertical="center" wrapText="1"/>
    </xf>
    <xf numFmtId="0" fontId="28" fillId="11" borderId="8" xfId="0" applyFont="1" applyFill="1" applyBorder="1" applyAlignment="1">
      <alignment horizontal="justify" vertical="center" wrapText="1"/>
    </xf>
    <xf numFmtId="0" fontId="2" fillId="2" borderId="8" xfId="0" applyFont="1" applyFill="1" applyBorder="1" applyAlignment="1">
      <alignment horizontal="justify" vertical="center"/>
    </xf>
    <xf numFmtId="164" fontId="2" fillId="3" borderId="30" xfId="0" applyNumberFormat="1" applyFont="1" applyFill="1" applyBorder="1" applyAlignment="1" applyProtection="1">
      <alignment horizontal="right" vertical="center"/>
      <protection locked="0"/>
    </xf>
    <xf numFmtId="164" fontId="2" fillId="3" borderId="31" xfId="0" applyNumberFormat="1" applyFont="1" applyFill="1" applyBorder="1" applyAlignment="1" applyProtection="1">
      <alignment horizontal="right" vertical="center"/>
      <protection locked="0"/>
    </xf>
    <xf numFmtId="164" fontId="2" fillId="3" borderId="32" xfId="0" applyNumberFormat="1" applyFont="1" applyFill="1" applyBorder="1" applyAlignment="1" applyProtection="1">
      <alignment horizontal="right" vertical="center"/>
      <protection locked="0"/>
    </xf>
    <xf numFmtId="164" fontId="2" fillId="3" borderId="35" xfId="0" applyNumberFormat="1" applyFont="1" applyFill="1" applyBorder="1" applyAlignment="1" applyProtection="1">
      <alignment horizontal="right" vertical="center"/>
      <protection locked="0"/>
    </xf>
    <xf numFmtId="164" fontId="2" fillId="3" borderId="2" xfId="0" applyNumberFormat="1" applyFont="1" applyFill="1" applyBorder="1" applyAlignment="1" applyProtection="1">
      <alignment horizontal="right" vertical="center"/>
      <protection locked="0"/>
    </xf>
    <xf numFmtId="0" fontId="19" fillId="3" borderId="77" xfId="0" applyFont="1" applyFill="1" applyBorder="1" applyAlignment="1">
      <alignment horizontal="center" vertical="center" wrapText="1"/>
    </xf>
    <xf numFmtId="0" fontId="28" fillId="13" borderId="8" xfId="0" applyFont="1" applyFill="1" applyBorder="1" applyAlignment="1">
      <alignment horizontal="left" vertical="center" wrapText="1"/>
    </xf>
    <xf numFmtId="0" fontId="28" fillId="2" borderId="8" xfId="0" applyFont="1" applyFill="1" applyBorder="1" applyAlignment="1">
      <alignment vertical="center" wrapText="1"/>
    </xf>
    <xf numFmtId="0" fontId="28" fillId="2" borderId="8" xfId="0" applyFont="1" applyFill="1" applyBorder="1" applyAlignment="1">
      <alignment horizontal="left" vertical="center"/>
    </xf>
    <xf numFmtId="1" fontId="28" fillId="2" borderId="8" xfId="0" applyNumberFormat="1" applyFont="1" applyFill="1" applyBorder="1" applyAlignment="1">
      <alignment horizontal="left" vertical="center"/>
    </xf>
    <xf numFmtId="0" fontId="28" fillId="13" borderId="8" xfId="0" applyFont="1" applyFill="1" applyBorder="1" applyAlignment="1">
      <alignment horizontal="left" vertical="center"/>
    </xf>
    <xf numFmtId="1" fontId="28" fillId="13" borderId="8" xfId="0" applyNumberFormat="1" applyFont="1" applyFill="1" applyBorder="1" applyAlignment="1">
      <alignment horizontal="left" vertical="center"/>
    </xf>
    <xf numFmtId="0" fontId="26" fillId="9" borderId="77" xfId="0" applyFont="1" applyFill="1" applyBorder="1" applyAlignment="1" applyProtection="1">
      <alignment horizontal="justify" vertical="center" wrapText="1"/>
      <protection locked="0"/>
    </xf>
    <xf numFmtId="0" fontId="0" fillId="0" borderId="0" xfId="0" applyAlignment="1">
      <alignment horizontal="justify" vertical="center"/>
    </xf>
    <xf numFmtId="0" fontId="19" fillId="3" borderId="79" xfId="0" applyFont="1" applyFill="1" applyBorder="1" applyAlignment="1">
      <alignment horizontal="right" vertical="center" wrapText="1"/>
    </xf>
    <xf numFmtId="14" fontId="19" fillId="3" borderId="80" xfId="0" applyNumberFormat="1" applyFont="1" applyFill="1" applyBorder="1" applyAlignment="1">
      <alignment horizontal="right" vertical="center" wrapText="1"/>
    </xf>
    <xf numFmtId="0" fontId="19" fillId="3" borderId="80" xfId="0" applyFont="1" applyFill="1" applyBorder="1" applyAlignment="1">
      <alignment horizontal="left" vertical="center" wrapText="1"/>
    </xf>
    <xf numFmtId="0" fontId="19" fillId="3" borderId="80" xfId="0" applyFont="1" applyFill="1" applyBorder="1" applyAlignment="1">
      <alignment horizontal="center" vertical="center" wrapText="1"/>
    </xf>
    <xf numFmtId="14" fontId="19" fillId="3" borderId="77" xfId="0" applyNumberFormat="1" applyFont="1" applyFill="1" applyBorder="1" applyAlignment="1">
      <alignment horizontal="right" vertical="center" wrapText="1"/>
    </xf>
    <xf numFmtId="0" fontId="19" fillId="3" borderId="77" xfId="0" applyFont="1" applyFill="1" applyBorder="1" applyAlignment="1">
      <alignment horizontal="left" vertical="center" wrapText="1"/>
    </xf>
    <xf numFmtId="0" fontId="19" fillId="2" borderId="77" xfId="0" applyFont="1" applyFill="1" applyBorder="1" applyAlignment="1">
      <alignment horizontal="left" vertical="center" wrapText="1"/>
    </xf>
    <xf numFmtId="164" fontId="19" fillId="3" borderId="77" xfId="0" applyNumberFormat="1" applyFont="1" applyFill="1" applyBorder="1" applyAlignment="1">
      <alignment horizontal="right" vertical="center" wrapText="1"/>
    </xf>
    <xf numFmtId="0" fontId="19" fillId="2" borderId="77" xfId="0" applyFont="1" applyFill="1" applyBorder="1" applyAlignment="1">
      <alignment horizontal="justify" vertical="center" wrapText="1"/>
    </xf>
    <xf numFmtId="0" fontId="19" fillId="2" borderId="77" xfId="0" applyFont="1" applyFill="1" applyBorder="1" applyAlignment="1">
      <alignment horizontal="center" vertical="center" wrapText="1"/>
    </xf>
    <xf numFmtId="0" fontId="19" fillId="3" borderId="77" xfId="0" applyFont="1" applyFill="1" applyBorder="1" applyAlignment="1">
      <alignment horizontal="justify" vertical="center" wrapText="1"/>
    </xf>
    <xf numFmtId="164" fontId="19" fillId="2" borderId="77" xfId="0" applyNumberFormat="1" applyFont="1" applyFill="1" applyBorder="1" applyAlignment="1">
      <alignment horizontal="right" vertical="center" wrapText="1"/>
    </xf>
    <xf numFmtId="0" fontId="19" fillId="2" borderId="77" xfId="0" applyFont="1" applyFill="1" applyBorder="1" applyAlignment="1">
      <alignment horizontal="justify" vertical="center"/>
    </xf>
    <xf numFmtId="0" fontId="19" fillId="2" borderId="77" xfId="0" applyFont="1" applyFill="1" applyBorder="1" applyAlignment="1">
      <alignment horizontal="left" vertical="center"/>
    </xf>
    <xf numFmtId="3" fontId="19" fillId="3" borderId="77" xfId="0" applyNumberFormat="1" applyFont="1" applyFill="1" applyBorder="1" applyAlignment="1">
      <alignment horizontal="center" vertical="center" wrapText="1"/>
    </xf>
    <xf numFmtId="1" fontId="19" fillId="3" borderId="77" xfId="0" applyNumberFormat="1" applyFont="1" applyFill="1" applyBorder="1" applyAlignment="1">
      <alignment horizontal="center" vertical="center" wrapText="1"/>
    </xf>
    <xf numFmtId="164" fontId="19" fillId="2" borderId="77" xfId="0" applyNumberFormat="1" applyFont="1" applyFill="1" applyBorder="1" applyAlignment="1">
      <alignment vertical="center" wrapText="1"/>
    </xf>
    <xf numFmtId="0" fontId="19" fillId="0" borderId="77" xfId="0" applyFont="1" applyBorder="1" applyAlignment="1">
      <alignment horizontal="justify" vertical="center" wrapText="1"/>
    </xf>
    <xf numFmtId="0" fontId="19" fillId="0" borderId="77" xfId="0" applyFont="1" applyBorder="1" applyAlignment="1">
      <alignment horizontal="left" vertical="center" wrapText="1"/>
    </xf>
    <xf numFmtId="0" fontId="19" fillId="11" borderId="77" xfId="0" applyFont="1" applyFill="1" applyBorder="1" applyAlignment="1">
      <alignment horizontal="justify" vertical="center" wrapText="1"/>
    </xf>
    <xf numFmtId="164" fontId="19" fillId="2" borderId="77" xfId="0" applyNumberFormat="1" applyFont="1" applyFill="1" applyBorder="1" applyAlignment="1">
      <alignment vertical="center"/>
    </xf>
    <xf numFmtId="14" fontId="19" fillId="10" borderId="77" xfId="0" applyNumberFormat="1" applyFont="1" applyFill="1" applyBorder="1" applyAlignment="1">
      <alignment horizontal="right" vertical="center" wrapText="1"/>
    </xf>
    <xf numFmtId="164" fontId="19" fillId="10" borderId="77" xfId="0" applyNumberFormat="1" applyFont="1" applyFill="1" applyBorder="1" applyAlignment="1">
      <alignment horizontal="right" vertical="center" wrapText="1"/>
    </xf>
    <xf numFmtId="0" fontId="19" fillId="10" borderId="77" xfId="0" applyFont="1" applyFill="1" applyBorder="1" applyAlignment="1">
      <alignment horizontal="center" vertical="center" wrapText="1"/>
    </xf>
    <xf numFmtId="0" fontId="19" fillId="10" borderId="77" xfId="0" applyFont="1" applyFill="1" applyBorder="1" applyAlignment="1">
      <alignment horizontal="left" vertical="center" wrapText="1"/>
    </xf>
    <xf numFmtId="0" fontId="28" fillId="3" borderId="77" xfId="0" applyFont="1" applyFill="1" applyBorder="1" applyAlignment="1">
      <alignment horizontal="left" vertical="center" wrapText="1"/>
    </xf>
    <xf numFmtId="0" fontId="28" fillId="2" borderId="77" xfId="0" applyFont="1" applyFill="1" applyBorder="1" applyAlignment="1">
      <alignment horizontal="justify" vertical="center" wrapText="1"/>
    </xf>
    <xf numFmtId="0" fontId="28" fillId="2" borderId="77" xfId="0" applyFont="1" applyFill="1" applyBorder="1" applyAlignment="1">
      <alignment horizontal="left" vertical="center" wrapText="1"/>
    </xf>
    <xf numFmtId="0" fontId="19" fillId="14" borderId="77" xfId="0" applyFont="1" applyFill="1" applyBorder="1" applyAlignment="1">
      <alignment horizontal="justify" vertical="center" wrapText="1"/>
    </xf>
    <xf numFmtId="0" fontId="28" fillId="11" borderId="77" xfId="0" applyFont="1" applyFill="1" applyBorder="1" applyAlignment="1">
      <alignment horizontal="left" vertical="center" wrapText="1"/>
    </xf>
    <xf numFmtId="0" fontId="28" fillId="2" borderId="77" xfId="0" applyFont="1" applyFill="1" applyBorder="1" applyAlignment="1">
      <alignment horizontal="justify" vertical="center"/>
    </xf>
    <xf numFmtId="0" fontId="28" fillId="2" borderId="77" xfId="0" applyFont="1" applyFill="1" applyBorder="1" applyAlignment="1">
      <alignment horizontal="left" vertical="center"/>
    </xf>
    <xf numFmtId="0" fontId="28" fillId="0" borderId="77" xfId="0" applyFont="1" applyBorder="1" applyAlignment="1">
      <alignment horizontal="justify" vertical="center" wrapText="1"/>
    </xf>
    <xf numFmtId="0" fontId="28" fillId="0" borderId="77" xfId="0" applyFont="1" applyBorder="1" applyAlignment="1">
      <alignment horizontal="left" vertical="center" wrapText="1"/>
    </xf>
    <xf numFmtId="0" fontId="28" fillId="11" borderId="77" xfId="0" applyFont="1" applyFill="1" applyBorder="1" applyAlignment="1">
      <alignment horizontal="justify" vertical="center" wrapText="1"/>
    </xf>
    <xf numFmtId="0" fontId="26" fillId="8" borderId="77" xfId="0" applyFont="1" applyFill="1" applyBorder="1" applyAlignment="1" applyProtection="1">
      <alignment horizontal="center" vertical="center" wrapText="1"/>
      <protection locked="0"/>
    </xf>
    <xf numFmtId="0" fontId="19" fillId="8" borderId="77" xfId="0" applyFont="1" applyFill="1" applyBorder="1" applyAlignment="1" applyProtection="1">
      <alignment horizontal="center" vertical="center" wrapText="1"/>
      <protection locked="0"/>
    </xf>
    <xf numFmtId="0" fontId="26" fillId="9" borderId="77" xfId="0" applyFont="1" applyFill="1" applyBorder="1" applyAlignment="1" applyProtection="1">
      <alignment horizontal="center" vertical="center" wrapText="1"/>
      <protection locked="0"/>
    </xf>
    <xf numFmtId="0" fontId="0" fillId="0" borderId="0" xfId="0" applyAlignment="1">
      <alignment horizontal="center" vertical="center"/>
    </xf>
    <xf numFmtId="164" fontId="19" fillId="3" borderId="1" xfId="0" applyNumberFormat="1" applyFont="1" applyFill="1" applyBorder="1" applyAlignment="1" applyProtection="1">
      <alignment horizontal="right" vertical="center"/>
      <protection locked="0"/>
    </xf>
    <xf numFmtId="164" fontId="19" fillId="4" borderId="41" xfId="0" applyNumberFormat="1" applyFont="1" applyFill="1" applyBorder="1" applyAlignment="1" applyProtection="1">
      <alignment horizontal="right" vertical="center"/>
      <protection locked="0"/>
    </xf>
    <xf numFmtId="0" fontId="28" fillId="10" borderId="8" xfId="0" applyFont="1" applyFill="1" applyBorder="1" applyAlignment="1">
      <alignment horizontal="left" vertical="center" wrapText="1"/>
    </xf>
    <xf numFmtId="0" fontId="28" fillId="13" borderId="33" xfId="0" applyFont="1" applyFill="1" applyBorder="1" applyAlignment="1">
      <alignment horizontal="left" vertical="center" wrapText="1"/>
    </xf>
    <xf numFmtId="164" fontId="18" fillId="4" borderId="35" xfId="0" applyNumberFormat="1" applyFont="1" applyFill="1" applyBorder="1" applyAlignment="1">
      <alignment horizontal="center" vertical="center" wrapText="1"/>
    </xf>
    <xf numFmtId="0" fontId="18" fillId="4" borderId="34" xfId="0" applyFont="1" applyFill="1" applyBorder="1" applyAlignment="1">
      <alignment horizontal="center" vertical="center" wrapText="1"/>
    </xf>
    <xf numFmtId="0" fontId="10" fillId="13" borderId="77" xfId="0" applyFont="1" applyFill="1" applyBorder="1" applyAlignment="1">
      <alignment horizontal="center" vertical="center" wrapText="1"/>
    </xf>
    <xf numFmtId="17" fontId="19" fillId="3" borderId="77" xfId="0" applyNumberFormat="1" applyFont="1" applyFill="1" applyBorder="1" applyAlignment="1">
      <alignment horizontal="center" vertical="center" wrapText="1"/>
    </xf>
    <xf numFmtId="164" fontId="19" fillId="3" borderId="82" xfId="0" applyNumberFormat="1" applyFont="1" applyFill="1" applyBorder="1" applyAlignment="1">
      <alignment horizontal="right" vertical="center" wrapText="1"/>
    </xf>
    <xf numFmtId="164" fontId="19" fillId="3" borderId="79" xfId="0" applyNumberFormat="1" applyFont="1" applyFill="1" applyBorder="1" applyAlignment="1">
      <alignment horizontal="right" vertical="center" wrapText="1"/>
    </xf>
    <xf numFmtId="0" fontId="10" fillId="4" borderId="83" xfId="0" applyFont="1" applyFill="1" applyBorder="1" applyAlignment="1">
      <alignment horizontal="center" vertical="center" wrapText="1"/>
    </xf>
    <xf numFmtId="0" fontId="19" fillId="2" borderId="81" xfId="0" applyFont="1" applyFill="1" applyBorder="1" applyAlignment="1">
      <alignment vertical="center" wrapText="1"/>
    </xf>
    <xf numFmtId="0" fontId="19" fillId="10" borderId="81" xfId="0" applyFont="1" applyFill="1" applyBorder="1" applyAlignment="1">
      <alignment horizontal="center" vertical="center" wrapText="1"/>
    </xf>
    <xf numFmtId="0" fontId="26" fillId="8" borderId="81" xfId="0" applyFont="1" applyFill="1" applyBorder="1" applyAlignment="1" applyProtection="1">
      <alignment horizontal="center" vertical="center" wrapText="1"/>
      <protection locked="0"/>
    </xf>
    <xf numFmtId="14" fontId="19" fillId="3" borderId="84" xfId="0" applyNumberFormat="1" applyFont="1" applyFill="1" applyBorder="1" applyAlignment="1">
      <alignment horizontal="right" vertical="center" wrapText="1"/>
    </xf>
    <xf numFmtId="0" fontId="19" fillId="3" borderId="84" xfId="0" applyFont="1" applyFill="1" applyBorder="1" applyAlignment="1">
      <alignment horizontal="left" vertical="center" wrapText="1"/>
    </xf>
    <xf numFmtId="164" fontId="19" fillId="3" borderId="84" xfId="0" applyNumberFormat="1" applyFont="1" applyFill="1" applyBorder="1" applyAlignment="1">
      <alignment horizontal="right" vertical="center" wrapText="1"/>
    </xf>
    <xf numFmtId="0" fontId="19" fillId="3" borderId="85" xfId="0" applyFont="1" applyFill="1" applyBorder="1" applyAlignment="1">
      <alignment horizontal="left" vertical="center" wrapText="1"/>
    </xf>
    <xf numFmtId="17" fontId="28" fillId="2" borderId="77" xfId="0" applyNumberFormat="1" applyFont="1" applyFill="1" applyBorder="1" applyAlignment="1">
      <alignment horizontal="center" vertical="center" wrapText="1"/>
    </xf>
    <xf numFmtId="17" fontId="19" fillId="2" borderId="77" xfId="0" applyNumberFormat="1" applyFont="1" applyFill="1" applyBorder="1" applyAlignment="1">
      <alignment horizontal="center" vertical="center" wrapText="1"/>
    </xf>
    <xf numFmtId="17" fontId="19" fillId="10" borderId="77" xfId="0" applyNumberFormat="1" applyFont="1" applyFill="1" applyBorder="1" applyAlignment="1">
      <alignment horizontal="center" vertical="center" wrapText="1"/>
    </xf>
    <xf numFmtId="17" fontId="28" fillId="11" borderId="77" xfId="0" applyNumberFormat="1" applyFont="1" applyFill="1" applyBorder="1" applyAlignment="1">
      <alignment horizontal="center" vertical="center" wrapText="1"/>
    </xf>
    <xf numFmtId="0" fontId="19" fillId="2" borderId="70" xfId="0" applyFont="1" applyFill="1" applyBorder="1" applyAlignment="1">
      <alignment horizontal="center" vertical="center" wrapText="1"/>
    </xf>
    <xf numFmtId="4" fontId="19" fillId="2" borderId="70" xfId="0" applyNumberFormat="1" applyFont="1" applyFill="1" applyBorder="1" applyAlignment="1">
      <alignment horizontal="center" vertical="center" wrapText="1"/>
    </xf>
    <xf numFmtId="14" fontId="19" fillId="2" borderId="70" xfId="0" applyNumberFormat="1" applyFont="1" applyFill="1" applyBorder="1" applyAlignment="1">
      <alignment horizontal="center" vertical="center"/>
    </xf>
    <xf numFmtId="14" fontId="19" fillId="2" borderId="71" xfId="0" applyNumberFormat="1" applyFont="1" applyFill="1" applyBorder="1" applyAlignment="1">
      <alignment horizontal="center" vertical="center"/>
    </xf>
    <xf numFmtId="0" fontId="30" fillId="0" borderId="0" xfId="0" applyFont="1" applyAlignment="1">
      <alignment horizontal="center"/>
    </xf>
    <xf numFmtId="14" fontId="19" fillId="2" borderId="70" xfId="0" applyNumberFormat="1" applyFont="1" applyFill="1" applyBorder="1" applyAlignment="1">
      <alignment horizontal="center" vertical="center" wrapText="1"/>
    </xf>
    <xf numFmtId="14" fontId="0" fillId="0" borderId="0" xfId="0" applyNumberFormat="1" applyAlignment="1">
      <alignment horizontal="center"/>
    </xf>
    <xf numFmtId="0" fontId="0" fillId="0" borderId="0" xfId="0" applyAlignment="1">
      <alignment horizontal="center"/>
    </xf>
    <xf numFmtId="0" fontId="22" fillId="2" borderId="5" xfId="0" applyFont="1" applyFill="1" applyBorder="1"/>
    <xf numFmtId="0" fontId="19" fillId="15" borderId="70" xfId="0" applyFont="1" applyFill="1" applyBorder="1" applyAlignment="1">
      <alignment horizontal="center" vertical="center" wrapText="1"/>
    </xf>
    <xf numFmtId="4" fontId="19" fillId="15" borderId="70" xfId="0" applyNumberFormat="1" applyFont="1" applyFill="1" applyBorder="1" applyAlignment="1">
      <alignment horizontal="center" vertical="center" wrapText="1"/>
    </xf>
    <xf numFmtId="14" fontId="19" fillId="15" borderId="70" xfId="0" applyNumberFormat="1" applyFont="1" applyFill="1" applyBorder="1" applyAlignment="1">
      <alignment horizontal="center" vertical="center"/>
    </xf>
    <xf numFmtId="14" fontId="19" fillId="15" borderId="71" xfId="0" applyNumberFormat="1" applyFont="1" applyFill="1" applyBorder="1" applyAlignment="1">
      <alignment horizontal="center" vertical="center"/>
    </xf>
    <xf numFmtId="0" fontId="10" fillId="4" borderId="45" xfId="0" applyFont="1" applyFill="1" applyBorder="1" applyAlignment="1">
      <alignment horizontal="center" vertical="center" wrapText="1"/>
    </xf>
    <xf numFmtId="4" fontId="10" fillId="4" borderId="45" xfId="0" applyNumberFormat="1" applyFont="1" applyFill="1" applyBorder="1" applyAlignment="1">
      <alignment horizontal="center" vertical="center" wrapText="1"/>
    </xf>
    <xf numFmtId="0" fontId="2" fillId="2" borderId="86" xfId="0" applyFont="1" applyFill="1" applyBorder="1" applyAlignment="1">
      <alignment horizontal="left" vertical="center" wrapText="1"/>
    </xf>
    <xf numFmtId="164" fontId="2" fillId="2" borderId="86" xfId="0" applyNumberFormat="1" applyFont="1" applyFill="1" applyBorder="1" applyAlignment="1">
      <alignment horizontal="right" vertical="center" wrapText="1"/>
    </xf>
    <xf numFmtId="166" fontId="2" fillId="2" borderId="86" xfId="0" applyNumberFormat="1" applyFont="1" applyFill="1" applyBorder="1" applyAlignment="1">
      <alignment horizontal="left" vertical="center" wrapText="1"/>
    </xf>
    <xf numFmtId="17" fontId="2" fillId="2" borderId="77" xfId="0" applyNumberFormat="1" applyFont="1" applyFill="1" applyBorder="1" applyAlignment="1">
      <alignment horizontal="left" vertical="center" wrapText="1"/>
    </xf>
    <xf numFmtId="0" fontId="2" fillId="2" borderId="77" xfId="0" applyFont="1" applyFill="1" applyBorder="1" applyAlignment="1">
      <alignment horizontal="left" vertical="center" wrapText="1"/>
    </xf>
    <xf numFmtId="164" fontId="2" fillId="2" borderId="77" xfId="0" applyNumberFormat="1" applyFont="1" applyFill="1" applyBorder="1" applyAlignment="1">
      <alignment horizontal="right" vertical="center" wrapText="1"/>
    </xf>
    <xf numFmtId="166" fontId="2" fillId="2" borderId="77" xfId="0" applyNumberFormat="1" applyFont="1" applyFill="1" applyBorder="1" applyAlignment="1">
      <alignment horizontal="left" vertical="center" wrapText="1"/>
    </xf>
    <xf numFmtId="0" fontId="2" fillId="2" borderId="87" xfId="0" applyFont="1" applyFill="1" applyBorder="1" applyAlignment="1">
      <alignment horizontal="left" vertical="center" wrapText="1"/>
    </xf>
    <xf numFmtId="0" fontId="2" fillId="2" borderId="77" xfId="0" applyFont="1" applyFill="1" applyBorder="1" applyAlignment="1">
      <alignment horizontal="justify" vertical="justify" wrapText="1"/>
    </xf>
    <xf numFmtId="0" fontId="2" fillId="2" borderId="77" xfId="0" applyFont="1" applyFill="1" applyBorder="1" applyAlignment="1">
      <alignment horizontal="center" vertical="center" wrapText="1"/>
    </xf>
    <xf numFmtId="0" fontId="19" fillId="3" borderId="77" xfId="0" applyFont="1" applyFill="1" applyBorder="1" applyAlignment="1">
      <alignment horizontal="right" vertical="center" wrapText="1"/>
    </xf>
    <xf numFmtId="164" fontId="28" fillId="2" borderId="77" xfId="0" applyNumberFormat="1" applyFont="1" applyFill="1" applyBorder="1" applyAlignment="1">
      <alignment vertical="center" wrapText="1"/>
    </xf>
    <xf numFmtId="0" fontId="2" fillId="2" borderId="86" xfId="0" applyFont="1" applyFill="1" applyBorder="1" applyAlignment="1">
      <alignment horizontal="center" vertical="center" wrapText="1"/>
    </xf>
    <xf numFmtId="0" fontId="9" fillId="9" borderId="0" xfId="0" applyFont="1" applyFill="1" applyAlignment="1" applyProtection="1">
      <alignment horizontal="center"/>
      <protection locked="0"/>
    </xf>
    <xf numFmtId="0" fontId="32" fillId="3" borderId="1" xfId="0" applyFont="1" applyFill="1" applyBorder="1" applyAlignment="1">
      <alignment horizontal="center"/>
    </xf>
    <xf numFmtId="17" fontId="28" fillId="2" borderId="77" xfId="0" applyNumberFormat="1" applyFont="1" applyFill="1" applyBorder="1" applyAlignment="1">
      <alignment horizontal="center" vertical="center"/>
    </xf>
    <xf numFmtId="164" fontId="19" fillId="3" borderId="88" xfId="0" applyNumberFormat="1" applyFont="1" applyFill="1" applyBorder="1" applyAlignment="1">
      <alignment horizontal="right" vertical="center" wrapText="1"/>
    </xf>
    <xf numFmtId="164" fontId="19" fillId="3" borderId="87" xfId="0" applyNumberFormat="1" applyFont="1" applyFill="1" applyBorder="1" applyAlignment="1">
      <alignment horizontal="right" vertical="center" wrapText="1"/>
    </xf>
    <xf numFmtId="0" fontId="0" fillId="0" borderId="77" xfId="0" applyBorder="1" applyAlignment="1">
      <alignment horizontal="justify"/>
    </xf>
    <xf numFmtId="0" fontId="0" fillId="0" borderId="0" xfId="0" applyAlignment="1">
      <alignment horizontal="justify"/>
    </xf>
    <xf numFmtId="0" fontId="19" fillId="16" borderId="77" xfId="0" applyFont="1" applyFill="1" applyBorder="1" applyAlignment="1">
      <alignment horizontal="justify" vertical="center" wrapText="1"/>
    </xf>
    <xf numFmtId="164" fontId="28" fillId="2" borderId="77" xfId="0" applyNumberFormat="1" applyFont="1" applyFill="1" applyBorder="1" applyAlignment="1">
      <alignment vertical="center"/>
    </xf>
    <xf numFmtId="0" fontId="2" fillId="10" borderId="5" xfId="0" applyFont="1" applyFill="1" applyBorder="1" applyAlignment="1">
      <alignment wrapText="1"/>
    </xf>
    <xf numFmtId="0" fontId="2" fillId="3" borderId="87" xfId="0" applyFont="1" applyFill="1" applyBorder="1" applyAlignment="1">
      <alignment horizontal="center" vertical="center" wrapText="1"/>
    </xf>
    <xf numFmtId="166" fontId="10" fillId="4" borderId="77" xfId="0" applyNumberFormat="1" applyFont="1" applyFill="1" applyBorder="1" applyAlignment="1">
      <alignment horizontal="center" vertical="center" wrapText="1"/>
    </xf>
    <xf numFmtId="0" fontId="10" fillId="4" borderId="77" xfId="0" applyFont="1" applyFill="1" applyBorder="1" applyAlignment="1">
      <alignment horizontal="center" vertical="center" wrapText="1"/>
    </xf>
    <xf numFmtId="0" fontId="28" fillId="2" borderId="77" xfId="0" applyFont="1" applyFill="1" applyBorder="1" applyAlignment="1">
      <alignment horizontal="center" vertical="center"/>
    </xf>
    <xf numFmtId="0" fontId="28" fillId="10" borderId="77" xfId="0" applyFont="1" applyFill="1" applyBorder="1" applyAlignment="1">
      <alignment horizontal="left" vertical="center" wrapText="1"/>
    </xf>
    <xf numFmtId="0" fontId="28" fillId="3" borderId="77" xfId="0" applyFont="1" applyFill="1" applyBorder="1" applyAlignment="1">
      <alignment horizontal="justify" vertical="center" wrapText="1"/>
    </xf>
    <xf numFmtId="0" fontId="10" fillId="17" borderId="77" xfId="0" applyFont="1" applyFill="1" applyBorder="1" applyAlignment="1">
      <alignment horizontal="center" vertical="center" wrapText="1"/>
    </xf>
    <xf numFmtId="0" fontId="19" fillId="18" borderId="77" xfId="0" applyFont="1" applyFill="1" applyBorder="1" applyAlignment="1">
      <alignment horizontal="center" vertical="center" wrapText="1"/>
    </xf>
    <xf numFmtId="0" fontId="2" fillId="18" borderId="77" xfId="0" applyFont="1" applyFill="1" applyBorder="1" applyAlignment="1">
      <alignment horizontal="center" vertical="center" wrapText="1"/>
    </xf>
    <xf numFmtId="0" fontId="2" fillId="18" borderId="77" xfId="0" quotePrefix="1" applyFont="1" applyFill="1" applyBorder="1" applyAlignment="1">
      <alignment horizontal="center" vertical="center" wrapText="1"/>
    </xf>
    <xf numFmtId="0" fontId="19" fillId="18" borderId="77" xfId="0" applyFont="1" applyFill="1" applyBorder="1" applyAlignment="1">
      <alignment horizontal="left" vertical="center" wrapText="1"/>
    </xf>
    <xf numFmtId="0" fontId="19" fillId="19" borderId="77" xfId="0" applyFont="1" applyFill="1" applyBorder="1" applyAlignment="1">
      <alignment horizontal="left" vertical="center" wrapText="1"/>
    </xf>
    <xf numFmtId="164" fontId="19" fillId="19" borderId="77" xfId="0" applyNumberFormat="1" applyFont="1" applyFill="1" applyBorder="1" applyAlignment="1">
      <alignment horizontal="left" vertical="center" wrapText="1"/>
    </xf>
    <xf numFmtId="0" fontId="19" fillId="19" borderId="77" xfId="0" applyFont="1" applyFill="1" applyBorder="1" applyAlignment="1">
      <alignment horizontal="left" vertical="center"/>
    </xf>
    <xf numFmtId="0" fontId="26" fillId="20" borderId="77" xfId="0" applyFont="1" applyFill="1" applyBorder="1" applyAlignment="1" applyProtection="1">
      <alignment horizontal="left" vertical="center" wrapText="1"/>
      <protection locked="0"/>
    </xf>
    <xf numFmtId="0" fontId="28" fillId="19" borderId="77" xfId="0" applyFont="1" applyFill="1" applyBorder="1" applyAlignment="1">
      <alignment horizontal="left" vertical="center"/>
    </xf>
    <xf numFmtId="3" fontId="26" fillId="20" borderId="77" xfId="0" applyNumberFormat="1" applyFont="1" applyFill="1" applyBorder="1" applyAlignment="1" applyProtection="1">
      <alignment horizontal="left" vertical="center" wrapText="1"/>
      <protection locked="0"/>
    </xf>
    <xf numFmtId="0" fontId="28" fillId="19" borderId="77" xfId="0" applyFont="1" applyFill="1" applyBorder="1" applyAlignment="1">
      <alignment horizontal="left" vertical="center" wrapText="1"/>
    </xf>
    <xf numFmtId="1" fontId="28" fillId="19" borderId="77" xfId="0" applyNumberFormat="1" applyFont="1" applyFill="1" applyBorder="1" applyAlignment="1">
      <alignment horizontal="left" vertical="center"/>
    </xf>
    <xf numFmtId="0" fontId="28" fillId="18" borderId="77" xfId="0" applyFont="1" applyFill="1" applyBorder="1" applyAlignment="1">
      <alignment horizontal="left" vertical="center" wrapText="1"/>
    </xf>
    <xf numFmtId="1" fontId="19" fillId="18" borderId="77" xfId="0" applyNumberFormat="1" applyFont="1" applyFill="1" applyBorder="1" applyAlignment="1">
      <alignment horizontal="left" vertical="center" wrapText="1"/>
    </xf>
    <xf numFmtId="0" fontId="10" fillId="17" borderId="83" xfId="0" applyFont="1" applyFill="1" applyBorder="1" applyAlignment="1">
      <alignment horizontal="center" vertical="center" wrapText="1"/>
    </xf>
    <xf numFmtId="0" fontId="26" fillId="20" borderId="81" xfId="0" applyFont="1" applyFill="1" applyBorder="1" applyAlignment="1" applyProtection="1">
      <alignment horizontal="center" vertical="center" wrapText="1"/>
      <protection locked="0"/>
    </xf>
    <xf numFmtId="0" fontId="2" fillId="0" borderId="0" xfId="0" applyFont="1" applyAlignment="1">
      <alignment horizontal="justify" vertical="center" wrapText="1"/>
    </xf>
    <xf numFmtId="164" fontId="15" fillId="2" borderId="1" xfId="0" applyNumberFormat="1" applyFont="1" applyFill="1" applyBorder="1" applyAlignment="1" applyProtection="1">
      <alignment horizontal="right" vertical="center" wrapText="1"/>
      <protection locked="0"/>
    </xf>
    <xf numFmtId="164" fontId="15" fillId="2" borderId="2" xfId="0" applyNumberFormat="1" applyFont="1" applyFill="1" applyBorder="1" applyAlignment="1" applyProtection="1">
      <alignment horizontal="right" vertical="center" wrapText="1"/>
      <protection locked="0"/>
    </xf>
    <xf numFmtId="164" fontId="15" fillId="2" borderId="31" xfId="0" applyNumberFormat="1" applyFont="1" applyFill="1" applyBorder="1" applyAlignment="1" applyProtection="1">
      <alignment horizontal="right" vertical="center" wrapText="1"/>
      <protection locked="0"/>
    </xf>
    <xf numFmtId="164" fontId="14" fillId="3" borderId="2" xfId="0" applyNumberFormat="1" applyFont="1" applyFill="1" applyBorder="1" applyAlignment="1" applyProtection="1">
      <alignment horizontal="right" vertical="center" wrapText="1"/>
      <protection locked="0"/>
    </xf>
    <xf numFmtId="164" fontId="15" fillId="3" borderId="1" xfId="0" applyNumberFormat="1" applyFont="1" applyFill="1" applyBorder="1" applyAlignment="1" applyProtection="1">
      <alignment horizontal="right" vertical="center" wrapText="1"/>
      <protection locked="0"/>
    </xf>
    <xf numFmtId="164" fontId="15" fillId="3" borderId="2" xfId="0" applyNumberFormat="1" applyFont="1" applyFill="1" applyBorder="1" applyAlignment="1" applyProtection="1">
      <alignment horizontal="right" vertical="center" wrapText="1"/>
      <protection locked="0"/>
    </xf>
    <xf numFmtId="164" fontId="15" fillId="3" borderId="51" xfId="0" applyNumberFormat="1" applyFont="1" applyFill="1" applyBorder="1" applyAlignment="1" applyProtection="1">
      <alignment horizontal="right" vertical="center" wrapText="1"/>
      <protection locked="0"/>
    </xf>
    <xf numFmtId="0" fontId="6" fillId="3" borderId="3" xfId="0" applyFont="1" applyFill="1" applyBorder="1" applyAlignment="1">
      <alignment horizontal="center" vertical="center" wrapText="1"/>
    </xf>
    <xf numFmtId="0" fontId="7" fillId="0" borderId="4" xfId="0" applyFont="1" applyBorder="1"/>
    <xf numFmtId="0" fontId="7" fillId="0" borderId="5" xfId="0" applyFont="1" applyBorder="1"/>
    <xf numFmtId="0" fontId="6" fillId="3" borderId="3" xfId="0" applyFont="1" applyFill="1" applyBorder="1" applyAlignment="1">
      <alignment horizontal="center" vertical="center"/>
    </xf>
    <xf numFmtId="0" fontId="10" fillId="4" borderId="19" xfId="0" applyFont="1" applyFill="1" applyBorder="1" applyAlignment="1">
      <alignment horizontal="center" vertical="center"/>
    </xf>
    <xf numFmtId="0" fontId="7" fillId="0" borderId="20" xfId="0" applyFont="1" applyBorder="1"/>
    <xf numFmtId="0" fontId="7" fillId="0" borderId="21" xfId="0" applyFont="1" applyBorder="1"/>
    <xf numFmtId="0" fontId="7" fillId="0" borderId="23" xfId="0" applyFont="1" applyBorder="1"/>
    <xf numFmtId="0" fontId="7" fillId="0" borderId="24" xfId="0" applyFont="1" applyBorder="1"/>
    <xf numFmtId="0" fontId="7" fillId="0" borderId="25" xfId="0" applyFont="1" applyBorder="1"/>
    <xf numFmtId="0" fontId="10" fillId="4" borderId="22" xfId="0" applyFont="1" applyFill="1" applyBorder="1" applyAlignment="1">
      <alignment horizontal="center" vertical="center" wrapText="1"/>
    </xf>
    <xf numFmtId="0" fontId="7" fillId="0" borderId="26" xfId="0" applyFont="1" applyBorder="1"/>
    <xf numFmtId="0" fontId="8" fillId="4" borderId="10" xfId="0" applyFont="1" applyFill="1" applyBorder="1" applyAlignment="1">
      <alignment horizontal="center" vertical="center"/>
    </xf>
    <xf numFmtId="0" fontId="7" fillId="0" borderId="11" xfId="0" applyFont="1" applyBorder="1"/>
    <xf numFmtId="0" fontId="7" fillId="0" borderId="12" xfId="0" applyFont="1" applyBorder="1"/>
    <xf numFmtId="0" fontId="8" fillId="3" borderId="3" xfId="0" applyFont="1" applyFill="1" applyBorder="1" applyAlignment="1">
      <alignment horizontal="center" vertical="center"/>
    </xf>
    <xf numFmtId="0" fontId="8" fillId="4" borderId="13" xfId="0" applyFont="1" applyFill="1" applyBorder="1" applyAlignment="1">
      <alignment horizontal="center" vertical="center"/>
    </xf>
    <xf numFmtId="0" fontId="7" fillId="0" borderId="14" xfId="0" applyFont="1" applyBorder="1"/>
    <xf numFmtId="0" fontId="7" fillId="0" borderId="15" xfId="0" applyFont="1" applyBorder="1"/>
    <xf numFmtId="0" fontId="10" fillId="3" borderId="10" xfId="0" applyFont="1" applyFill="1" applyBorder="1" applyAlignment="1">
      <alignment horizontal="left" vertical="center" wrapText="1"/>
    </xf>
    <xf numFmtId="0" fontId="12" fillId="3" borderId="46" xfId="0" applyFont="1" applyFill="1" applyBorder="1" applyAlignment="1">
      <alignment horizontal="center" vertical="center" wrapText="1"/>
    </xf>
    <xf numFmtId="0" fontId="7" fillId="0" borderId="47" xfId="0" applyFont="1" applyBorder="1"/>
    <xf numFmtId="0" fontId="12" fillId="2" borderId="46" xfId="0" applyFont="1" applyFill="1" applyBorder="1" applyAlignment="1">
      <alignment horizontal="right" vertical="center" wrapText="1"/>
    </xf>
    <xf numFmtId="0" fontId="12" fillId="4" borderId="48" xfId="0" applyFont="1" applyFill="1" applyBorder="1" applyAlignment="1">
      <alignment horizontal="left" vertical="center" wrapText="1"/>
    </xf>
    <xf numFmtId="0" fontId="7" fillId="0" borderId="49" xfId="0" applyFont="1" applyBorder="1"/>
    <xf numFmtId="0" fontId="6" fillId="2" borderId="3" xfId="0" applyFont="1" applyFill="1" applyBorder="1" applyAlignment="1">
      <alignment horizontal="center" vertical="center" wrapText="1"/>
    </xf>
    <xf numFmtId="0" fontId="8" fillId="2"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8" fillId="4" borderId="43" xfId="0" applyFont="1" applyFill="1" applyBorder="1" applyAlignment="1">
      <alignment horizontal="center" vertical="center" wrapText="1"/>
    </xf>
    <xf numFmtId="0" fontId="7" fillId="0" borderId="44" xfId="0" applyFont="1" applyBorder="1"/>
    <xf numFmtId="0" fontId="7" fillId="0" borderId="45" xfId="0" applyFont="1" applyBorder="1"/>
    <xf numFmtId="0" fontId="8" fillId="2" borderId="3" xfId="0" applyFont="1" applyFill="1" applyBorder="1" applyAlignment="1">
      <alignment horizontal="center" vertical="center" wrapText="1"/>
    </xf>
    <xf numFmtId="0" fontId="8" fillId="2" borderId="38" xfId="0" applyFont="1" applyFill="1" applyBorder="1" applyAlignment="1">
      <alignment horizontal="center"/>
    </xf>
    <xf numFmtId="0" fontId="8" fillId="3" borderId="38" xfId="0" applyFont="1" applyFill="1" applyBorder="1" applyAlignment="1">
      <alignment horizontal="center" vertical="center"/>
    </xf>
    <xf numFmtId="0" fontId="18" fillId="4" borderId="48" xfId="0" applyFont="1" applyFill="1" applyBorder="1" applyAlignment="1">
      <alignment horizontal="left" vertical="center"/>
    </xf>
    <xf numFmtId="0" fontId="18" fillId="3" borderId="3" xfId="0" applyFont="1" applyFill="1" applyBorder="1" applyAlignment="1">
      <alignment horizontal="left" vertical="center"/>
    </xf>
    <xf numFmtId="0" fontId="8" fillId="2" borderId="38" xfId="0" applyFont="1" applyFill="1" applyBorder="1" applyAlignment="1">
      <alignment horizontal="center" vertical="center"/>
    </xf>
    <xf numFmtId="0" fontId="8" fillId="2" borderId="3" xfId="0" applyFont="1" applyFill="1" applyBorder="1" applyAlignment="1">
      <alignment horizontal="center" vertical="center"/>
    </xf>
    <xf numFmtId="0" fontId="7" fillId="0" borderId="4" xfId="0" applyFont="1" applyBorder="1" applyAlignment="1">
      <alignment horizontal="center" vertical="center"/>
    </xf>
    <xf numFmtId="0" fontId="8" fillId="3" borderId="3" xfId="0" applyFont="1" applyFill="1" applyBorder="1" applyAlignment="1">
      <alignment horizontal="center" vertical="center" wrapText="1"/>
    </xf>
    <xf numFmtId="0" fontId="8" fillId="3" borderId="38" xfId="0" applyFont="1" applyFill="1" applyBorder="1" applyAlignment="1">
      <alignment horizontal="center" vertical="center" wrapText="1"/>
    </xf>
    <xf numFmtId="0" fontId="2" fillId="7" borderId="3" xfId="0" applyFont="1" applyFill="1" applyBorder="1" applyAlignment="1">
      <alignment horizontal="center" vertical="center"/>
    </xf>
  </cellXfs>
  <cellStyles count="1">
    <cellStyle name="Normal" xfId="0" builtinId="0"/>
  </cellStyles>
  <dxfs count="6">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CDDC"/>
    <pageSetUpPr fitToPage="1"/>
  </sheetPr>
  <dimension ref="A1:Z1000"/>
  <sheetViews>
    <sheetView workbookViewId="0">
      <selection sqref="A1:A13"/>
    </sheetView>
  </sheetViews>
  <sheetFormatPr defaultColWidth="12.7109375" defaultRowHeight="15" customHeight="1" x14ac:dyDescent="0.2"/>
  <cols>
    <col min="1" max="1" width="159.85546875" customWidth="1"/>
    <col min="2" max="26" width="9.140625" customWidth="1"/>
  </cols>
  <sheetData>
    <row r="1" spans="1:26" ht="60" customHeight="1" x14ac:dyDescent="0.2">
      <c r="A1" s="1" t="s">
        <v>0</v>
      </c>
      <c r="B1" s="2"/>
      <c r="C1" s="2"/>
      <c r="D1" s="2"/>
      <c r="E1" s="2"/>
      <c r="F1" s="2"/>
      <c r="G1" s="2"/>
      <c r="H1" s="2"/>
      <c r="I1" s="2"/>
      <c r="J1" s="2"/>
      <c r="K1" s="2"/>
      <c r="L1" s="2"/>
      <c r="M1" s="2"/>
      <c r="N1" s="2"/>
      <c r="O1" s="2"/>
      <c r="P1" s="2"/>
      <c r="Q1" s="2"/>
      <c r="R1" s="2"/>
      <c r="S1" s="2"/>
      <c r="T1" s="2"/>
      <c r="U1" s="2"/>
      <c r="V1" s="2"/>
      <c r="W1" s="2"/>
      <c r="X1" s="2"/>
      <c r="Y1" s="2"/>
      <c r="Z1" s="2"/>
    </row>
    <row r="2" spans="1:26" ht="69.75" customHeight="1" x14ac:dyDescent="0.2">
      <c r="A2" s="3"/>
      <c r="B2" s="2"/>
      <c r="C2" s="2"/>
      <c r="D2" s="2"/>
      <c r="E2" s="2"/>
      <c r="F2" s="2"/>
      <c r="G2" s="2"/>
      <c r="H2" s="2"/>
      <c r="I2" s="2"/>
      <c r="J2" s="2"/>
      <c r="K2" s="2"/>
      <c r="L2" s="2"/>
      <c r="M2" s="2"/>
      <c r="N2" s="2"/>
      <c r="O2" s="2"/>
      <c r="P2" s="2"/>
      <c r="Q2" s="2"/>
      <c r="R2" s="2"/>
      <c r="S2" s="2"/>
      <c r="T2" s="2"/>
      <c r="U2" s="2"/>
      <c r="V2" s="2"/>
      <c r="W2" s="2"/>
      <c r="X2" s="2"/>
      <c r="Y2" s="2"/>
      <c r="Z2" s="2"/>
    </row>
    <row r="3" spans="1:26" ht="20.25" x14ac:dyDescent="0.2">
      <c r="A3" s="4" t="s">
        <v>1</v>
      </c>
      <c r="B3" s="2"/>
      <c r="C3" s="2"/>
      <c r="D3" s="2"/>
      <c r="E3" s="2"/>
      <c r="F3" s="2"/>
      <c r="G3" s="2"/>
      <c r="H3" s="2"/>
      <c r="I3" s="2"/>
      <c r="J3" s="2"/>
      <c r="K3" s="2"/>
      <c r="L3" s="2"/>
      <c r="M3" s="2"/>
      <c r="N3" s="2"/>
      <c r="O3" s="2"/>
      <c r="P3" s="2"/>
      <c r="Q3" s="2"/>
      <c r="R3" s="2"/>
      <c r="S3" s="2"/>
      <c r="T3" s="2"/>
      <c r="U3" s="2"/>
      <c r="V3" s="2"/>
      <c r="W3" s="2"/>
      <c r="X3" s="2"/>
      <c r="Y3" s="2"/>
      <c r="Z3" s="2"/>
    </row>
    <row r="4" spans="1:26" ht="18" x14ac:dyDescent="0.25">
      <c r="A4" s="5" t="s">
        <v>2</v>
      </c>
      <c r="B4" s="2"/>
      <c r="C4" s="2"/>
      <c r="D4" s="2"/>
      <c r="E4" s="2"/>
      <c r="F4" s="2"/>
      <c r="G4" s="2"/>
      <c r="H4" s="2"/>
      <c r="I4" s="2"/>
      <c r="J4" s="2"/>
      <c r="K4" s="2"/>
      <c r="L4" s="2"/>
      <c r="M4" s="2"/>
      <c r="N4" s="2"/>
      <c r="O4" s="2"/>
      <c r="P4" s="2"/>
      <c r="Q4" s="2"/>
      <c r="R4" s="2"/>
      <c r="S4" s="2"/>
      <c r="T4" s="2"/>
      <c r="U4" s="2"/>
      <c r="V4" s="2"/>
      <c r="W4" s="2"/>
      <c r="X4" s="2"/>
      <c r="Y4" s="2"/>
      <c r="Z4" s="2"/>
    </row>
    <row r="5" spans="1:26" ht="18" x14ac:dyDescent="0.25">
      <c r="A5" s="6">
        <v>45292</v>
      </c>
      <c r="B5" s="2"/>
      <c r="C5" s="2"/>
      <c r="D5" s="2"/>
      <c r="E5" s="2"/>
      <c r="F5" s="2"/>
      <c r="G5" s="2"/>
      <c r="H5" s="2"/>
      <c r="I5" s="2"/>
      <c r="J5" s="2"/>
      <c r="K5" s="2"/>
      <c r="L5" s="2"/>
      <c r="M5" s="2"/>
      <c r="N5" s="2"/>
      <c r="O5" s="2"/>
      <c r="P5" s="2"/>
      <c r="Q5" s="2"/>
      <c r="R5" s="2"/>
      <c r="S5" s="2"/>
      <c r="T5" s="2"/>
      <c r="U5" s="2"/>
      <c r="V5" s="2"/>
      <c r="W5" s="2"/>
      <c r="X5" s="2"/>
      <c r="Y5" s="2"/>
      <c r="Z5" s="2"/>
    </row>
    <row r="6" spans="1:26" ht="18" x14ac:dyDescent="0.25">
      <c r="A6" s="5" t="s">
        <v>3</v>
      </c>
      <c r="B6" s="2"/>
      <c r="C6" s="2"/>
      <c r="D6" s="2"/>
      <c r="E6" s="2"/>
      <c r="F6" s="2"/>
      <c r="G6" s="2"/>
      <c r="H6" s="2"/>
      <c r="I6" s="2"/>
      <c r="J6" s="2"/>
      <c r="K6" s="2"/>
      <c r="L6" s="2"/>
      <c r="M6" s="2"/>
      <c r="N6" s="2"/>
      <c r="O6" s="2"/>
      <c r="P6" s="2"/>
      <c r="Q6" s="2"/>
      <c r="R6" s="2"/>
      <c r="S6" s="2"/>
      <c r="T6" s="2"/>
      <c r="U6" s="2"/>
      <c r="V6" s="2"/>
      <c r="W6" s="2"/>
      <c r="X6" s="2"/>
      <c r="Y6" s="2"/>
      <c r="Z6" s="2"/>
    </row>
    <row r="7" spans="1:26" ht="18" x14ac:dyDescent="0.25">
      <c r="A7" s="6">
        <v>45382</v>
      </c>
      <c r="B7" s="2"/>
      <c r="C7" s="2"/>
      <c r="D7" s="2"/>
      <c r="E7" s="2"/>
      <c r="F7" s="2"/>
      <c r="G7" s="2"/>
      <c r="H7" s="2"/>
      <c r="I7" s="2"/>
      <c r="J7" s="2"/>
      <c r="K7" s="2"/>
      <c r="L7" s="2"/>
      <c r="M7" s="2"/>
      <c r="N7" s="2"/>
      <c r="O7" s="2"/>
      <c r="P7" s="2"/>
      <c r="Q7" s="2"/>
      <c r="R7" s="2"/>
      <c r="S7" s="2"/>
      <c r="T7" s="2"/>
      <c r="U7" s="2"/>
      <c r="V7" s="2"/>
      <c r="W7" s="2"/>
      <c r="X7" s="2"/>
      <c r="Y7" s="2"/>
      <c r="Z7" s="2"/>
    </row>
    <row r="8" spans="1:26" ht="69.75" customHeight="1" x14ac:dyDescent="0.25">
      <c r="A8" s="7"/>
      <c r="B8" s="2"/>
      <c r="C8" s="2"/>
      <c r="D8" s="2"/>
      <c r="E8" s="2"/>
      <c r="F8" s="2"/>
      <c r="G8" s="2"/>
      <c r="H8" s="2"/>
      <c r="I8" s="2"/>
      <c r="J8" s="2"/>
      <c r="K8" s="2"/>
      <c r="L8" s="2"/>
      <c r="M8" s="2"/>
      <c r="N8" s="2"/>
      <c r="O8" s="2"/>
      <c r="P8" s="2"/>
      <c r="Q8" s="2"/>
      <c r="R8" s="2"/>
      <c r="S8" s="2"/>
      <c r="T8" s="2"/>
      <c r="U8" s="2"/>
      <c r="V8" s="2"/>
      <c r="W8" s="2"/>
      <c r="X8" s="2"/>
      <c r="Y8" s="2"/>
      <c r="Z8" s="2"/>
    </row>
    <row r="9" spans="1:26" ht="24.75" customHeight="1" x14ac:dyDescent="0.2">
      <c r="A9" s="8" t="s">
        <v>4</v>
      </c>
      <c r="B9" s="9"/>
      <c r="C9" s="9"/>
      <c r="D9" s="9"/>
      <c r="E9" s="9"/>
      <c r="F9" s="9"/>
      <c r="G9" s="9"/>
      <c r="H9" s="9"/>
      <c r="I9" s="9"/>
      <c r="J9" s="9"/>
      <c r="K9" s="9"/>
      <c r="L9" s="9"/>
      <c r="M9" s="9"/>
      <c r="N9" s="9"/>
      <c r="O9" s="9"/>
      <c r="P9" s="9"/>
      <c r="Q9" s="9"/>
      <c r="R9" s="9"/>
      <c r="S9" s="9"/>
      <c r="T9" s="9"/>
      <c r="U9" s="9"/>
      <c r="V9" s="9"/>
      <c r="W9" s="9"/>
      <c r="X9" s="9"/>
      <c r="Y9" s="9"/>
      <c r="Z9" s="9"/>
    </row>
    <row r="10" spans="1:26" ht="30" customHeight="1" x14ac:dyDescent="0.2">
      <c r="A10" s="10" t="s">
        <v>5</v>
      </c>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x14ac:dyDescent="0.2">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2.75" customHeight="1" x14ac:dyDescent="0.2">
      <c r="A12" s="8" t="s">
        <v>6</v>
      </c>
      <c r="B12" s="2"/>
      <c r="C12" s="2"/>
      <c r="D12" s="2"/>
      <c r="E12" s="2"/>
      <c r="F12" s="2"/>
      <c r="G12" s="2"/>
      <c r="H12" s="2"/>
      <c r="I12" s="2"/>
      <c r="J12" s="2"/>
      <c r="K12" s="2"/>
      <c r="L12" s="2"/>
      <c r="M12" s="2"/>
      <c r="N12" s="2"/>
      <c r="O12" s="2"/>
      <c r="P12" s="2"/>
      <c r="Q12" s="2"/>
      <c r="R12" s="2"/>
      <c r="S12" s="2"/>
      <c r="T12" s="2"/>
      <c r="U12" s="2"/>
      <c r="V12" s="2"/>
      <c r="W12" s="2"/>
      <c r="X12" s="2"/>
      <c r="Y12" s="2"/>
      <c r="Z12" s="2"/>
    </row>
    <row r="13" spans="1:26" ht="12.75" customHeight="1" x14ac:dyDescent="0.2">
      <c r="A13" s="11" t="s">
        <v>7</v>
      </c>
      <c r="B13" s="2"/>
      <c r="C13" s="2"/>
      <c r="D13" s="2"/>
      <c r="E13" s="2"/>
      <c r="F13" s="2"/>
      <c r="G13" s="2"/>
      <c r="H13" s="2"/>
      <c r="I13" s="2"/>
      <c r="J13" s="2"/>
      <c r="K13" s="2"/>
      <c r="L13" s="2"/>
      <c r="M13" s="2"/>
      <c r="N13" s="2"/>
      <c r="O13" s="2"/>
      <c r="P13" s="2"/>
      <c r="Q13" s="2"/>
      <c r="R13" s="2"/>
      <c r="S13" s="2"/>
      <c r="T13" s="2"/>
      <c r="U13" s="2"/>
      <c r="V13" s="2"/>
      <c r="W13" s="2"/>
      <c r="X13" s="2"/>
      <c r="Y13" s="2"/>
      <c r="Z13" s="2"/>
    </row>
    <row r="14" spans="1:26" ht="12.75" customHeight="1" x14ac:dyDescent="0.2">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2.75" customHeight="1" x14ac:dyDescent="0.2">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2.75" hidden="1" customHeight="1" x14ac:dyDescent="0.2">
      <c r="A16" s="2" t="s">
        <v>7</v>
      </c>
      <c r="B16" s="2"/>
      <c r="C16" s="2"/>
      <c r="D16" s="2"/>
      <c r="E16" s="2"/>
      <c r="F16" s="2"/>
      <c r="G16" s="2"/>
      <c r="H16" s="2"/>
      <c r="I16" s="2"/>
      <c r="J16" s="2"/>
      <c r="K16" s="2"/>
      <c r="L16" s="2"/>
      <c r="M16" s="2"/>
      <c r="N16" s="2"/>
      <c r="O16" s="2"/>
      <c r="P16" s="2"/>
      <c r="Q16" s="2"/>
      <c r="R16" s="2"/>
      <c r="S16" s="2"/>
      <c r="T16" s="2"/>
      <c r="U16" s="2"/>
      <c r="V16" s="2"/>
      <c r="W16" s="2"/>
      <c r="X16" s="2"/>
      <c r="Y16" s="2"/>
      <c r="Z16" s="2"/>
    </row>
    <row r="17" spans="1:26" ht="12.75" hidden="1" customHeight="1" x14ac:dyDescent="0.2">
      <c r="A17" s="2" t="s">
        <v>8</v>
      </c>
      <c r="B17" s="2"/>
      <c r="C17" s="2"/>
      <c r="D17" s="2"/>
      <c r="E17" s="2"/>
      <c r="F17" s="2"/>
      <c r="G17" s="2"/>
      <c r="H17" s="2"/>
      <c r="I17" s="2"/>
      <c r="J17" s="2"/>
      <c r="K17" s="2"/>
      <c r="L17" s="2"/>
      <c r="M17" s="2"/>
      <c r="N17" s="2"/>
      <c r="O17" s="2"/>
      <c r="P17" s="2"/>
      <c r="Q17" s="2"/>
      <c r="R17" s="2"/>
      <c r="S17" s="2"/>
      <c r="T17" s="2"/>
      <c r="U17" s="2"/>
      <c r="V17" s="2"/>
      <c r="W17" s="2"/>
      <c r="X17" s="2"/>
      <c r="Y17" s="2"/>
      <c r="Z17" s="2"/>
    </row>
    <row r="18" spans="1:26" ht="12.75" hidden="1" customHeight="1" x14ac:dyDescent="0.2">
      <c r="A18" s="2" t="s">
        <v>9</v>
      </c>
      <c r="B18" s="2"/>
      <c r="C18" s="2"/>
      <c r="D18" s="2"/>
      <c r="E18" s="2"/>
      <c r="F18" s="2"/>
      <c r="G18" s="2"/>
      <c r="H18" s="2"/>
      <c r="I18" s="2"/>
      <c r="J18" s="2"/>
      <c r="K18" s="2"/>
      <c r="L18" s="2"/>
      <c r="M18" s="2"/>
      <c r="N18" s="2"/>
      <c r="O18" s="2"/>
      <c r="P18" s="2"/>
      <c r="Q18" s="2"/>
      <c r="R18" s="2"/>
      <c r="S18" s="2"/>
      <c r="T18" s="2"/>
      <c r="U18" s="2"/>
      <c r="V18" s="2"/>
      <c r="W18" s="2"/>
      <c r="X18" s="2"/>
      <c r="Y18" s="2"/>
      <c r="Z18" s="2"/>
    </row>
    <row r="19" spans="1:26" ht="12.75" hidden="1" customHeight="1" x14ac:dyDescent="0.2">
      <c r="A19" s="2" t="s">
        <v>10</v>
      </c>
      <c r="B19" s="2"/>
      <c r="C19" s="2"/>
      <c r="D19" s="2"/>
      <c r="E19" s="2"/>
      <c r="F19" s="2"/>
      <c r="G19" s="2"/>
      <c r="H19" s="2"/>
      <c r="I19" s="2"/>
      <c r="J19" s="2"/>
      <c r="K19" s="2"/>
      <c r="L19" s="2"/>
      <c r="M19" s="2"/>
      <c r="N19" s="2"/>
      <c r="O19" s="2"/>
      <c r="P19" s="2"/>
      <c r="Q19" s="2"/>
      <c r="R19" s="2"/>
      <c r="S19" s="2"/>
      <c r="T19" s="2"/>
      <c r="U19" s="2"/>
      <c r="V19" s="2"/>
      <c r="W19" s="2"/>
      <c r="X19" s="2"/>
      <c r="Y19" s="2"/>
      <c r="Z19" s="2"/>
    </row>
    <row r="20" spans="1:26" ht="12.75" hidden="1" customHeight="1" x14ac:dyDescent="0.2">
      <c r="A20" s="2" t="s">
        <v>11</v>
      </c>
      <c r="B20" s="2"/>
      <c r="C20" s="2"/>
      <c r="D20" s="2"/>
      <c r="E20" s="2"/>
      <c r="F20" s="2"/>
      <c r="G20" s="2"/>
      <c r="H20" s="2"/>
      <c r="I20" s="2"/>
      <c r="J20" s="2"/>
      <c r="K20" s="2"/>
      <c r="L20" s="2"/>
      <c r="M20" s="2"/>
      <c r="N20" s="2"/>
      <c r="O20" s="2"/>
      <c r="P20" s="2"/>
      <c r="Q20" s="2"/>
      <c r="R20" s="2"/>
      <c r="S20" s="2"/>
      <c r="T20" s="2"/>
      <c r="U20" s="2"/>
      <c r="V20" s="2"/>
      <c r="W20" s="2"/>
      <c r="X20" s="2"/>
      <c r="Y20" s="2"/>
      <c r="Z20" s="2"/>
    </row>
    <row r="21" spans="1:26" ht="12.75" hidden="1" customHeight="1" x14ac:dyDescent="0.2">
      <c r="A21" s="2" t="s">
        <v>12</v>
      </c>
      <c r="B21" s="2"/>
      <c r="C21" s="2"/>
      <c r="D21" s="2"/>
      <c r="E21" s="2"/>
      <c r="F21" s="2"/>
      <c r="G21" s="2"/>
      <c r="H21" s="2"/>
      <c r="I21" s="2"/>
      <c r="J21" s="2"/>
      <c r="K21" s="2"/>
      <c r="L21" s="2"/>
      <c r="M21" s="2"/>
      <c r="N21" s="2"/>
      <c r="O21" s="2"/>
      <c r="P21" s="2"/>
      <c r="Q21" s="2"/>
      <c r="R21" s="2"/>
      <c r="S21" s="2"/>
      <c r="T21" s="2"/>
      <c r="U21" s="2"/>
      <c r="V21" s="2"/>
      <c r="W21" s="2"/>
      <c r="X21" s="2"/>
      <c r="Y21" s="2"/>
      <c r="Z21" s="2"/>
    </row>
    <row r="22" spans="1:26" ht="12.75" hidden="1" customHeight="1" x14ac:dyDescent="0.2">
      <c r="A22" s="2" t="s">
        <v>13</v>
      </c>
      <c r="B22" s="2"/>
      <c r="C22" s="2"/>
      <c r="D22" s="2"/>
      <c r="E22" s="2"/>
      <c r="F22" s="2"/>
      <c r="G22" s="2"/>
      <c r="H22" s="2"/>
      <c r="I22" s="2"/>
      <c r="J22" s="2"/>
      <c r="K22" s="2"/>
      <c r="L22" s="2"/>
      <c r="M22" s="2"/>
      <c r="N22" s="2"/>
      <c r="O22" s="2"/>
      <c r="P22" s="2"/>
      <c r="Q22" s="2"/>
      <c r="R22" s="2"/>
      <c r="S22" s="2"/>
      <c r="T22" s="2"/>
      <c r="U22" s="2"/>
      <c r="V22" s="2"/>
      <c r="W22" s="2"/>
      <c r="X22" s="2"/>
      <c r="Y22" s="2"/>
      <c r="Z22" s="2"/>
    </row>
    <row r="23" spans="1:26" ht="12.75" hidden="1" customHeight="1" x14ac:dyDescent="0.2">
      <c r="A23" s="2" t="s">
        <v>14</v>
      </c>
      <c r="B23" s="2"/>
      <c r="C23" s="2"/>
      <c r="D23" s="2"/>
      <c r="E23" s="2"/>
      <c r="F23" s="2"/>
      <c r="G23" s="2"/>
      <c r="H23" s="2"/>
      <c r="I23" s="2"/>
      <c r="J23" s="2"/>
      <c r="K23" s="2"/>
      <c r="L23" s="2"/>
      <c r="M23" s="2"/>
      <c r="N23" s="2"/>
      <c r="O23" s="2"/>
      <c r="P23" s="2"/>
      <c r="Q23" s="2"/>
      <c r="R23" s="2"/>
      <c r="S23" s="2"/>
      <c r="T23" s="2"/>
      <c r="U23" s="2"/>
      <c r="V23" s="2"/>
      <c r="W23" s="2"/>
      <c r="X23" s="2"/>
      <c r="Y23" s="2"/>
      <c r="Z23" s="2"/>
    </row>
    <row r="24" spans="1:26" ht="12.75" hidden="1" customHeight="1" x14ac:dyDescent="0.2">
      <c r="A24" s="2" t="s">
        <v>15</v>
      </c>
      <c r="B24" s="2"/>
      <c r="C24" s="2"/>
      <c r="D24" s="2"/>
      <c r="E24" s="2"/>
      <c r="F24" s="2"/>
      <c r="G24" s="2"/>
      <c r="H24" s="2"/>
      <c r="I24" s="2"/>
      <c r="J24" s="2"/>
      <c r="K24" s="2"/>
      <c r="L24" s="2"/>
      <c r="M24" s="2"/>
      <c r="N24" s="2"/>
      <c r="O24" s="2"/>
      <c r="P24" s="2"/>
      <c r="Q24" s="2"/>
      <c r="R24" s="2"/>
      <c r="S24" s="2"/>
      <c r="T24" s="2"/>
      <c r="U24" s="2"/>
      <c r="V24" s="2"/>
      <c r="W24" s="2"/>
      <c r="X24" s="2"/>
      <c r="Y24" s="2"/>
      <c r="Z24" s="2"/>
    </row>
    <row r="25" spans="1:26" ht="12.75" hidden="1" customHeight="1" x14ac:dyDescent="0.2">
      <c r="A25" s="2" t="s">
        <v>16</v>
      </c>
      <c r="B25" s="2"/>
      <c r="C25" s="2"/>
      <c r="D25" s="2"/>
      <c r="E25" s="2"/>
      <c r="F25" s="2"/>
      <c r="G25" s="2"/>
      <c r="H25" s="2"/>
      <c r="I25" s="2"/>
      <c r="J25" s="2"/>
      <c r="K25" s="2"/>
      <c r="L25" s="2"/>
      <c r="M25" s="2"/>
      <c r="N25" s="2"/>
      <c r="O25" s="2"/>
      <c r="P25" s="2"/>
      <c r="Q25" s="2"/>
      <c r="R25" s="2"/>
      <c r="S25" s="2"/>
      <c r="T25" s="2"/>
      <c r="U25" s="2"/>
      <c r="V25" s="2"/>
      <c r="W25" s="2"/>
      <c r="X25" s="2"/>
      <c r="Y25" s="2"/>
      <c r="Z25" s="2"/>
    </row>
    <row r="26" spans="1:26" ht="12.75" hidden="1" customHeight="1" x14ac:dyDescent="0.2">
      <c r="A26" s="2" t="s">
        <v>17</v>
      </c>
      <c r="B26" s="2"/>
      <c r="C26" s="2"/>
      <c r="D26" s="2"/>
      <c r="E26" s="2"/>
      <c r="F26" s="2"/>
      <c r="G26" s="2"/>
      <c r="H26" s="2"/>
      <c r="I26" s="2"/>
      <c r="J26" s="2"/>
      <c r="K26" s="2"/>
      <c r="L26" s="2"/>
      <c r="M26" s="2"/>
      <c r="N26" s="2"/>
      <c r="O26" s="2"/>
      <c r="P26" s="2"/>
      <c r="Q26" s="2"/>
      <c r="R26" s="2"/>
      <c r="S26" s="2"/>
      <c r="T26" s="2"/>
      <c r="U26" s="2"/>
      <c r="V26" s="2"/>
      <c r="W26" s="2"/>
      <c r="X26" s="2"/>
      <c r="Y26" s="2"/>
      <c r="Z26" s="2"/>
    </row>
    <row r="27" spans="1:26" ht="12.75" hidden="1" customHeight="1" x14ac:dyDescent="0.2">
      <c r="A27" s="2" t="s">
        <v>18</v>
      </c>
      <c r="B27" s="2"/>
      <c r="C27" s="2"/>
      <c r="D27" s="2"/>
      <c r="E27" s="2"/>
      <c r="F27" s="2"/>
      <c r="G27" s="2"/>
      <c r="H27" s="2"/>
      <c r="I27" s="2"/>
      <c r="J27" s="2"/>
      <c r="K27" s="2"/>
      <c r="L27" s="2"/>
      <c r="M27" s="2"/>
      <c r="N27" s="2"/>
      <c r="O27" s="2"/>
      <c r="P27" s="2"/>
      <c r="Q27" s="2"/>
      <c r="R27" s="2"/>
      <c r="S27" s="2"/>
      <c r="T27" s="2"/>
      <c r="U27" s="2"/>
      <c r="V27" s="2"/>
      <c r="W27" s="2"/>
      <c r="X27" s="2"/>
      <c r="Y27" s="2"/>
      <c r="Z27" s="2"/>
    </row>
    <row r="28" spans="1:26" ht="12.75" hidden="1" customHeight="1" x14ac:dyDescent="0.2">
      <c r="A28" s="2" t="s">
        <v>19</v>
      </c>
      <c r="B28" s="2"/>
      <c r="C28" s="2"/>
      <c r="D28" s="2"/>
      <c r="E28" s="2"/>
      <c r="F28" s="2"/>
      <c r="G28" s="2"/>
      <c r="H28" s="2"/>
      <c r="I28" s="2"/>
      <c r="J28" s="2"/>
      <c r="K28" s="2"/>
      <c r="L28" s="2"/>
      <c r="M28" s="2"/>
      <c r="N28" s="2"/>
      <c r="O28" s="2"/>
      <c r="P28" s="2"/>
      <c r="Q28" s="2"/>
      <c r="R28" s="2"/>
      <c r="S28" s="2"/>
      <c r="T28" s="2"/>
      <c r="U28" s="2"/>
      <c r="V28" s="2"/>
      <c r="W28" s="2"/>
      <c r="X28" s="2"/>
      <c r="Y28" s="2"/>
      <c r="Z28" s="2"/>
    </row>
    <row r="29" spans="1:26" ht="12.75" hidden="1" customHeight="1" x14ac:dyDescent="0.2">
      <c r="A29" s="2" t="s">
        <v>20</v>
      </c>
      <c r="B29" s="2"/>
      <c r="C29" s="2"/>
      <c r="D29" s="2"/>
      <c r="E29" s="2"/>
      <c r="F29" s="2"/>
      <c r="G29" s="2"/>
      <c r="H29" s="2"/>
      <c r="I29" s="2"/>
      <c r="J29" s="2"/>
      <c r="K29" s="2"/>
      <c r="L29" s="2"/>
      <c r="M29" s="2"/>
      <c r="N29" s="2"/>
      <c r="O29" s="2"/>
      <c r="P29" s="2"/>
      <c r="Q29" s="2"/>
      <c r="R29" s="2"/>
      <c r="S29" s="2"/>
      <c r="T29" s="2"/>
      <c r="U29" s="2"/>
      <c r="V29" s="2"/>
      <c r="W29" s="2"/>
      <c r="X29" s="2"/>
      <c r="Y29" s="2"/>
      <c r="Z29" s="2"/>
    </row>
    <row r="30" spans="1:26" ht="12.75" hidden="1" customHeight="1" x14ac:dyDescent="0.2">
      <c r="A30" s="2" t="s">
        <v>21</v>
      </c>
      <c r="B30" s="2"/>
      <c r="C30" s="2"/>
      <c r="D30" s="2"/>
      <c r="E30" s="2"/>
      <c r="F30" s="2"/>
      <c r="G30" s="2"/>
      <c r="H30" s="2"/>
      <c r="I30" s="2"/>
      <c r="J30" s="2"/>
      <c r="K30" s="2"/>
      <c r="L30" s="2"/>
      <c r="M30" s="2"/>
      <c r="N30" s="2"/>
      <c r="O30" s="2"/>
      <c r="P30" s="2"/>
      <c r="Q30" s="2"/>
      <c r="R30" s="2"/>
      <c r="S30" s="2"/>
      <c r="T30" s="2"/>
      <c r="U30" s="2"/>
      <c r="V30" s="2"/>
      <c r="W30" s="2"/>
      <c r="X30" s="2"/>
      <c r="Y30" s="2"/>
      <c r="Z30" s="2"/>
    </row>
    <row r="31" spans="1:26" ht="12.75" hidden="1" customHeight="1" x14ac:dyDescent="0.2">
      <c r="A31" s="2" t="s">
        <v>22</v>
      </c>
      <c r="B31" s="2"/>
      <c r="C31" s="2"/>
      <c r="D31" s="2"/>
      <c r="E31" s="2"/>
      <c r="F31" s="2"/>
      <c r="G31" s="2"/>
      <c r="H31" s="2"/>
      <c r="I31" s="2"/>
      <c r="J31" s="2"/>
      <c r="K31" s="2"/>
      <c r="L31" s="2"/>
      <c r="M31" s="2"/>
      <c r="N31" s="2"/>
      <c r="O31" s="2"/>
      <c r="P31" s="2"/>
      <c r="Q31" s="2"/>
      <c r="R31" s="2"/>
      <c r="S31" s="2"/>
      <c r="T31" s="2"/>
      <c r="U31" s="2"/>
      <c r="V31" s="2"/>
      <c r="W31" s="2"/>
      <c r="X31" s="2"/>
      <c r="Y31" s="2"/>
      <c r="Z31" s="2"/>
    </row>
    <row r="32" spans="1:26" ht="12.75" hidden="1" customHeight="1" x14ac:dyDescent="0.2">
      <c r="A32" s="2" t="s">
        <v>1</v>
      </c>
      <c r="B32" s="2"/>
      <c r="C32" s="2"/>
      <c r="D32" s="2"/>
      <c r="E32" s="2"/>
      <c r="F32" s="2"/>
      <c r="G32" s="2"/>
      <c r="H32" s="2"/>
      <c r="I32" s="2"/>
      <c r="J32" s="2"/>
      <c r="K32" s="2"/>
      <c r="L32" s="2"/>
      <c r="M32" s="2"/>
      <c r="N32" s="2"/>
      <c r="O32" s="2"/>
      <c r="P32" s="2"/>
      <c r="Q32" s="2"/>
      <c r="R32" s="2"/>
      <c r="S32" s="2"/>
      <c r="T32" s="2"/>
      <c r="U32" s="2"/>
      <c r="V32" s="2"/>
      <c r="W32" s="2"/>
      <c r="X32" s="2"/>
      <c r="Y32" s="2"/>
      <c r="Z32" s="2"/>
    </row>
    <row r="33" spans="1:26" ht="12.75" hidden="1" customHeight="1" x14ac:dyDescent="0.2">
      <c r="A33" s="2" t="s">
        <v>23</v>
      </c>
      <c r="B33" s="2"/>
      <c r="C33" s="2"/>
      <c r="D33" s="2"/>
      <c r="E33" s="2"/>
      <c r="F33" s="2"/>
      <c r="G33" s="2"/>
      <c r="H33" s="2"/>
      <c r="I33" s="2"/>
      <c r="J33" s="2"/>
      <c r="K33" s="2"/>
      <c r="L33" s="2"/>
      <c r="M33" s="2"/>
      <c r="N33" s="2"/>
      <c r="O33" s="2"/>
      <c r="P33" s="2"/>
      <c r="Q33" s="2"/>
      <c r="R33" s="2"/>
      <c r="S33" s="2"/>
      <c r="T33" s="2"/>
      <c r="U33" s="2"/>
      <c r="V33" s="2"/>
      <c r="W33" s="2"/>
      <c r="X33" s="2"/>
      <c r="Y33" s="2"/>
      <c r="Z33" s="2"/>
    </row>
    <row r="34" spans="1:26" ht="12.75" hidden="1" customHeight="1" x14ac:dyDescent="0.2">
      <c r="A34" s="2" t="s">
        <v>24</v>
      </c>
      <c r="B34" s="2"/>
      <c r="C34" s="2"/>
      <c r="D34" s="2"/>
      <c r="E34" s="2"/>
      <c r="F34" s="2"/>
      <c r="G34" s="2"/>
      <c r="H34" s="2"/>
      <c r="I34" s="2"/>
      <c r="J34" s="2"/>
      <c r="K34" s="2"/>
      <c r="L34" s="2"/>
      <c r="M34" s="2"/>
      <c r="N34" s="2"/>
      <c r="O34" s="2"/>
      <c r="P34" s="2"/>
      <c r="Q34" s="2"/>
      <c r="R34" s="2"/>
      <c r="S34" s="2"/>
      <c r="T34" s="2"/>
      <c r="U34" s="2"/>
      <c r="V34" s="2"/>
      <c r="W34" s="2"/>
      <c r="X34" s="2"/>
      <c r="Y34" s="2"/>
      <c r="Z34" s="2"/>
    </row>
    <row r="35" spans="1:26" ht="12.75" hidden="1" customHeight="1" x14ac:dyDescent="0.2">
      <c r="A35" s="2" t="s">
        <v>25</v>
      </c>
      <c r="B35" s="2"/>
      <c r="C35" s="2"/>
      <c r="D35" s="2"/>
      <c r="E35" s="2"/>
      <c r="F35" s="2"/>
      <c r="G35" s="2"/>
      <c r="H35" s="2"/>
      <c r="I35" s="2"/>
      <c r="J35" s="2"/>
      <c r="K35" s="2"/>
      <c r="L35" s="2"/>
      <c r="M35" s="2"/>
      <c r="N35" s="2"/>
      <c r="O35" s="2"/>
      <c r="P35" s="2"/>
      <c r="Q35" s="2"/>
      <c r="R35" s="2"/>
      <c r="S35" s="2"/>
      <c r="T35" s="2"/>
      <c r="U35" s="2"/>
      <c r="V35" s="2"/>
      <c r="W35" s="2"/>
      <c r="X35" s="2"/>
      <c r="Y35" s="2"/>
      <c r="Z35" s="2"/>
    </row>
    <row r="36" spans="1:26" ht="12.75" hidden="1" customHeight="1" x14ac:dyDescent="0.2">
      <c r="A36" s="2" t="s">
        <v>26</v>
      </c>
      <c r="B36" s="2"/>
      <c r="C36" s="2"/>
      <c r="D36" s="2"/>
      <c r="E36" s="2"/>
      <c r="F36" s="2"/>
      <c r="G36" s="2"/>
      <c r="H36" s="2"/>
      <c r="I36" s="2"/>
      <c r="J36" s="2"/>
      <c r="K36" s="2"/>
      <c r="L36" s="2"/>
      <c r="M36" s="2"/>
      <c r="N36" s="2"/>
      <c r="O36" s="2"/>
      <c r="P36" s="2"/>
      <c r="Q36" s="2"/>
      <c r="R36" s="2"/>
      <c r="S36" s="2"/>
      <c r="T36" s="2"/>
      <c r="U36" s="2"/>
      <c r="V36" s="2"/>
      <c r="W36" s="2"/>
      <c r="X36" s="2"/>
      <c r="Y36" s="2"/>
      <c r="Z36" s="2"/>
    </row>
    <row r="37" spans="1:26" ht="12.75" hidden="1" customHeight="1" x14ac:dyDescent="0.2">
      <c r="A37" s="2" t="s">
        <v>27</v>
      </c>
      <c r="B37" s="2"/>
      <c r="C37" s="2"/>
      <c r="D37" s="2"/>
      <c r="E37" s="2"/>
      <c r="F37" s="2"/>
      <c r="G37" s="2"/>
      <c r="H37" s="2"/>
      <c r="I37" s="2"/>
      <c r="J37" s="2"/>
      <c r="K37" s="2"/>
      <c r="L37" s="2"/>
      <c r="M37" s="2"/>
      <c r="N37" s="2"/>
      <c r="O37" s="2"/>
      <c r="P37" s="2"/>
      <c r="Q37" s="2"/>
      <c r="R37" s="2"/>
      <c r="S37" s="2"/>
      <c r="T37" s="2"/>
      <c r="U37" s="2"/>
      <c r="V37" s="2"/>
      <c r="W37" s="2"/>
      <c r="X37" s="2"/>
      <c r="Y37" s="2"/>
      <c r="Z37" s="2"/>
    </row>
    <row r="38" spans="1:26" ht="12.75" hidden="1" customHeight="1" x14ac:dyDescent="0.2">
      <c r="A38" s="2" t="s">
        <v>28</v>
      </c>
      <c r="B38" s="2"/>
      <c r="C38" s="2"/>
      <c r="D38" s="2"/>
      <c r="E38" s="2"/>
      <c r="F38" s="2"/>
      <c r="G38" s="2"/>
      <c r="H38" s="2"/>
      <c r="I38" s="2"/>
      <c r="J38" s="2"/>
      <c r="K38" s="2"/>
      <c r="L38" s="2"/>
      <c r="M38" s="2"/>
      <c r="N38" s="2"/>
      <c r="O38" s="2"/>
      <c r="P38" s="2"/>
      <c r="Q38" s="2"/>
      <c r="R38" s="2"/>
      <c r="S38" s="2"/>
      <c r="T38" s="2"/>
      <c r="U38" s="2"/>
      <c r="V38" s="2"/>
      <c r="W38" s="2"/>
      <c r="X38" s="2"/>
      <c r="Y38" s="2"/>
      <c r="Z38" s="2"/>
    </row>
    <row r="39" spans="1:26" ht="12.75" hidden="1" customHeight="1" x14ac:dyDescent="0.2">
      <c r="A39" s="2" t="s">
        <v>29</v>
      </c>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ataValidations count="1">
    <dataValidation type="list" allowBlank="1" showInputMessage="1" showErrorMessage="1" prompt="Selecionar número do RGF na lista suspensa." sqref="A3 A13">
      <formula1>$A$16:$A$39</formula1>
    </dataValidation>
  </dataValidations>
  <printOptions horizontalCentered="1"/>
  <pageMargins left="0.19685039370078741" right="0.19685039370078741" top="0.59055118110236227" bottom="0.59055118110236227" header="0" footer="0"/>
  <pageSetup paperSize="9" scale="92" pageOrder="overThenDown"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94429"/>
    <pageSetUpPr fitToPage="1"/>
  </sheetPr>
  <dimension ref="A1:Z763"/>
  <sheetViews>
    <sheetView showGridLines="0" zoomScale="93" zoomScaleNormal="93" workbookViewId="0">
      <pane xSplit="5" ySplit="4" topLeftCell="G258" activePane="bottomRight" state="frozen"/>
      <selection pane="topRight" activeCell="F1" sqref="F1"/>
      <selection pane="bottomLeft" activeCell="A5" sqref="A5"/>
      <selection pane="bottomRight" sqref="A1:K260"/>
    </sheetView>
  </sheetViews>
  <sheetFormatPr defaultColWidth="12.7109375" defaultRowHeight="15" customHeight="1" x14ac:dyDescent="0.2"/>
  <cols>
    <col min="1" max="1" width="6.7109375" customWidth="1"/>
    <col min="2" max="2" width="7.42578125" customWidth="1"/>
    <col min="3" max="3" width="15.42578125" customWidth="1"/>
    <col min="4" max="4" width="23.42578125" customWidth="1"/>
    <col min="5" max="5" width="14.42578125" customWidth="1"/>
    <col min="6" max="6" width="44.140625" customWidth="1"/>
    <col min="7" max="7" width="25.42578125" customWidth="1"/>
    <col min="8" max="8" width="25.42578125" hidden="1" customWidth="1"/>
    <col min="9" max="9" width="23.85546875" style="490" customWidth="1"/>
    <col min="10" max="10" width="23.85546875" customWidth="1"/>
    <col min="11" max="11" width="15.7109375" customWidth="1"/>
    <col min="12" max="26" width="9.140625" customWidth="1"/>
  </cols>
  <sheetData>
    <row r="1" spans="1:26" ht="12.75" customHeight="1" x14ac:dyDescent="0.2">
      <c r="A1" s="550" t="str">
        <f>Capa!A1</f>
        <v>Contrato de Gestão nº. 05/19 celebrado entre a Fundação Clóvis Salgado e a Associação Pró-Cultura e Promoção das Artes</v>
      </c>
      <c r="B1" s="526"/>
      <c r="C1" s="526"/>
      <c r="D1" s="526"/>
      <c r="E1" s="526"/>
      <c r="F1" s="526"/>
      <c r="G1" s="526"/>
      <c r="H1" s="526"/>
      <c r="I1" s="527"/>
      <c r="J1" s="261"/>
      <c r="K1" s="2"/>
      <c r="L1" s="2"/>
      <c r="M1" s="2"/>
      <c r="N1" s="2"/>
      <c r="O1" s="2"/>
      <c r="P1" s="2"/>
      <c r="Q1" s="2"/>
      <c r="R1" s="2"/>
      <c r="S1" s="2"/>
      <c r="T1" s="2"/>
      <c r="U1" s="2"/>
      <c r="V1" s="2"/>
      <c r="W1" s="2"/>
      <c r="X1" s="2"/>
      <c r="Y1" s="2"/>
      <c r="Z1" s="2"/>
    </row>
    <row r="2" spans="1:26" ht="12.75" customHeight="1" x14ac:dyDescent="0.2">
      <c r="A2" s="550" t="str">
        <f>Capa!A3</f>
        <v>17º Relatório Gerencial Financeiro</v>
      </c>
      <c r="B2" s="526"/>
      <c r="C2" s="526"/>
      <c r="D2" s="526"/>
      <c r="E2" s="526"/>
      <c r="F2" s="526"/>
      <c r="G2" s="526"/>
      <c r="H2" s="526"/>
      <c r="I2" s="527"/>
      <c r="J2" s="261"/>
      <c r="K2" s="2"/>
      <c r="L2" s="2"/>
      <c r="M2" s="2"/>
      <c r="N2" s="2"/>
      <c r="O2" s="2"/>
      <c r="P2" s="2"/>
      <c r="Q2" s="2"/>
      <c r="R2" s="2"/>
      <c r="S2" s="2"/>
      <c r="T2" s="2"/>
      <c r="U2" s="2"/>
      <c r="V2" s="2"/>
      <c r="W2" s="2"/>
      <c r="X2" s="2"/>
      <c r="Y2" s="2"/>
      <c r="Z2" s="2"/>
    </row>
    <row r="3" spans="1:26" ht="12.75" customHeight="1" x14ac:dyDescent="0.2">
      <c r="A3" s="563" t="s">
        <v>443</v>
      </c>
      <c r="B3" s="526"/>
      <c r="C3" s="526"/>
      <c r="D3" s="526"/>
      <c r="E3" s="526"/>
      <c r="F3" s="526"/>
      <c r="G3" s="526"/>
      <c r="H3" s="526"/>
      <c r="I3" s="527"/>
      <c r="J3" s="262"/>
      <c r="K3" s="2"/>
      <c r="L3" s="2"/>
      <c r="M3" s="2"/>
      <c r="N3" s="2"/>
      <c r="O3" s="2"/>
      <c r="P3" s="2"/>
      <c r="Q3" s="2"/>
      <c r="R3" s="2"/>
      <c r="S3" s="2"/>
      <c r="T3" s="2"/>
      <c r="U3" s="2"/>
      <c r="V3" s="2"/>
      <c r="W3" s="2"/>
      <c r="X3" s="2"/>
      <c r="Y3" s="2"/>
      <c r="Z3" s="2"/>
    </row>
    <row r="4" spans="1:26" ht="36" customHeight="1" x14ac:dyDescent="0.2">
      <c r="A4" s="263" t="s">
        <v>444</v>
      </c>
      <c r="B4" s="264" t="s">
        <v>445</v>
      </c>
      <c r="C4" s="264" t="s">
        <v>446</v>
      </c>
      <c r="D4" s="264" t="s">
        <v>435</v>
      </c>
      <c r="E4" s="265" t="s">
        <v>143</v>
      </c>
      <c r="F4" s="264" t="s">
        <v>447</v>
      </c>
      <c r="G4" s="438" t="s">
        <v>448</v>
      </c>
      <c r="H4" s="440" t="s">
        <v>449</v>
      </c>
      <c r="I4" s="439" t="s">
        <v>450</v>
      </c>
      <c r="J4" s="267" t="s">
        <v>451</v>
      </c>
      <c r="K4" s="267" t="s">
        <v>452</v>
      </c>
      <c r="L4" s="2"/>
      <c r="M4" s="2"/>
      <c r="N4" s="2"/>
      <c r="O4" s="2"/>
      <c r="P4" s="2"/>
      <c r="Q4" s="2"/>
      <c r="R4" s="2"/>
      <c r="S4" s="2"/>
      <c r="T4" s="2"/>
      <c r="U4" s="2"/>
      <c r="V4" s="2"/>
      <c r="W4" s="2"/>
      <c r="X4" s="2"/>
      <c r="Y4" s="2"/>
      <c r="Z4" s="2"/>
    </row>
    <row r="5" spans="1:26" ht="48" x14ac:dyDescent="0.2">
      <c r="A5" s="268">
        <v>1</v>
      </c>
      <c r="B5" s="356">
        <v>45352</v>
      </c>
      <c r="C5" s="357" t="s">
        <v>114</v>
      </c>
      <c r="D5" s="357" t="s">
        <v>324</v>
      </c>
      <c r="E5" s="358">
        <v>33.950000000000003</v>
      </c>
      <c r="F5" s="367" t="s">
        <v>453</v>
      </c>
      <c r="G5" s="359" t="s">
        <v>127</v>
      </c>
      <c r="H5" s="437">
        <v>1142</v>
      </c>
      <c r="I5" s="367" t="s">
        <v>454</v>
      </c>
      <c r="J5" s="357" t="s">
        <v>455</v>
      </c>
      <c r="K5" s="359" t="s">
        <v>35</v>
      </c>
      <c r="L5" s="2"/>
      <c r="M5" s="2"/>
      <c r="N5" s="2"/>
      <c r="O5" s="2"/>
      <c r="P5" s="2"/>
      <c r="Q5" s="2"/>
      <c r="R5" s="2"/>
      <c r="S5" s="2"/>
      <c r="T5" s="2"/>
      <c r="U5" s="2"/>
      <c r="V5" s="2"/>
      <c r="W5" s="2"/>
      <c r="X5" s="2"/>
      <c r="Y5" s="2"/>
      <c r="Z5" s="2"/>
    </row>
    <row r="6" spans="1:26" ht="48" x14ac:dyDescent="0.2">
      <c r="A6" s="268">
        <v>2</v>
      </c>
      <c r="B6" s="356">
        <v>45352</v>
      </c>
      <c r="C6" s="357" t="s">
        <v>114</v>
      </c>
      <c r="D6" s="357" t="s">
        <v>324</v>
      </c>
      <c r="E6" s="358">
        <v>171.92</v>
      </c>
      <c r="F6" s="367" t="s">
        <v>453</v>
      </c>
      <c r="G6" s="359" t="s">
        <v>132</v>
      </c>
      <c r="H6" s="437">
        <v>1142</v>
      </c>
      <c r="I6" s="367" t="s">
        <v>454</v>
      </c>
      <c r="J6" s="357" t="s">
        <v>455</v>
      </c>
      <c r="K6" s="359" t="s">
        <v>35</v>
      </c>
      <c r="L6" s="346"/>
      <c r="M6" s="346"/>
      <c r="N6" s="346"/>
      <c r="O6" s="346"/>
      <c r="P6" s="346"/>
      <c r="Q6" s="346"/>
      <c r="R6" s="346"/>
      <c r="S6" s="346"/>
      <c r="T6" s="346"/>
      <c r="U6" s="346"/>
      <c r="V6" s="346"/>
      <c r="W6" s="346"/>
      <c r="X6" s="346"/>
      <c r="Y6" s="346"/>
      <c r="Z6" s="346"/>
    </row>
    <row r="7" spans="1:26" ht="36" x14ac:dyDescent="0.2">
      <c r="A7" s="268">
        <v>3</v>
      </c>
      <c r="B7" s="356">
        <v>45323</v>
      </c>
      <c r="C7" s="357" t="s">
        <v>114</v>
      </c>
      <c r="D7" s="357" t="s">
        <v>242</v>
      </c>
      <c r="E7" s="358">
        <v>318.77</v>
      </c>
      <c r="F7" s="367" t="s">
        <v>2061</v>
      </c>
      <c r="G7" s="359" t="s">
        <v>127</v>
      </c>
      <c r="H7" s="387" t="s">
        <v>126</v>
      </c>
      <c r="I7" s="367" t="s">
        <v>457</v>
      </c>
      <c r="J7" s="389" t="s">
        <v>458</v>
      </c>
      <c r="K7" s="359" t="s">
        <v>35</v>
      </c>
      <c r="L7" s="2"/>
      <c r="M7" s="2"/>
      <c r="N7" s="2"/>
      <c r="O7" s="2"/>
      <c r="P7" s="2"/>
      <c r="Q7" s="2"/>
      <c r="R7" s="2"/>
      <c r="S7" s="2"/>
      <c r="T7" s="2"/>
      <c r="U7" s="2"/>
      <c r="V7" s="2"/>
      <c r="W7" s="2"/>
      <c r="X7" s="2"/>
      <c r="Y7" s="2"/>
      <c r="Z7" s="2"/>
    </row>
    <row r="8" spans="1:26" ht="36" x14ac:dyDescent="0.2">
      <c r="A8" s="268">
        <v>4</v>
      </c>
      <c r="B8" s="356">
        <v>45352</v>
      </c>
      <c r="C8" s="357" t="s">
        <v>114</v>
      </c>
      <c r="D8" s="357" t="s">
        <v>242</v>
      </c>
      <c r="E8" s="358">
        <v>6840.57</v>
      </c>
      <c r="F8" s="367" t="s">
        <v>459</v>
      </c>
      <c r="G8" s="359" t="s">
        <v>127</v>
      </c>
      <c r="H8" s="387">
        <v>2780</v>
      </c>
      <c r="I8" s="357" t="s">
        <v>460</v>
      </c>
      <c r="J8" s="357" t="s">
        <v>461</v>
      </c>
      <c r="K8" s="359" t="s">
        <v>35</v>
      </c>
      <c r="L8" s="2"/>
      <c r="M8" s="2"/>
      <c r="N8" s="2"/>
      <c r="O8" s="2"/>
      <c r="P8" s="2"/>
      <c r="Q8" s="2"/>
      <c r="R8" s="2"/>
      <c r="S8" s="2"/>
      <c r="T8" s="2"/>
      <c r="U8" s="2"/>
      <c r="V8" s="2"/>
      <c r="W8" s="2"/>
      <c r="X8" s="2"/>
      <c r="Y8" s="2"/>
      <c r="Z8" s="2"/>
    </row>
    <row r="9" spans="1:26" ht="36" x14ac:dyDescent="0.2">
      <c r="A9" s="268">
        <v>5</v>
      </c>
      <c r="B9" s="356">
        <v>45352</v>
      </c>
      <c r="C9" s="357" t="s">
        <v>114</v>
      </c>
      <c r="D9" s="357" t="s">
        <v>240</v>
      </c>
      <c r="E9" s="358">
        <v>12460</v>
      </c>
      <c r="F9" s="367" t="s">
        <v>462</v>
      </c>
      <c r="G9" s="359" t="s">
        <v>127</v>
      </c>
      <c r="H9" s="387" t="s">
        <v>126</v>
      </c>
      <c r="I9" s="367" t="s">
        <v>463</v>
      </c>
      <c r="J9" s="357" t="s">
        <v>464</v>
      </c>
      <c r="K9" s="359" t="s">
        <v>35</v>
      </c>
      <c r="L9" s="2"/>
      <c r="M9" s="2"/>
      <c r="N9" s="2"/>
      <c r="O9" s="2"/>
      <c r="P9" s="2"/>
      <c r="Q9" s="2"/>
      <c r="R9" s="2"/>
      <c r="S9" s="2"/>
      <c r="T9" s="2"/>
      <c r="U9" s="2"/>
      <c r="V9" s="2"/>
      <c r="W9" s="2"/>
      <c r="X9" s="2"/>
      <c r="Y9" s="2"/>
      <c r="Z9" s="2"/>
    </row>
    <row r="10" spans="1:26" ht="36" x14ac:dyDescent="0.2">
      <c r="A10" s="268">
        <v>6</v>
      </c>
      <c r="B10" s="356">
        <v>45352</v>
      </c>
      <c r="C10" s="357" t="s">
        <v>114</v>
      </c>
      <c r="D10" s="357" t="s">
        <v>228</v>
      </c>
      <c r="E10" s="358">
        <v>1004.82</v>
      </c>
      <c r="F10" s="367" t="s">
        <v>465</v>
      </c>
      <c r="G10" s="359" t="s">
        <v>127</v>
      </c>
      <c r="H10" s="387" t="s">
        <v>126</v>
      </c>
      <c r="I10" s="367" t="s">
        <v>466</v>
      </c>
      <c r="J10" s="357" t="s">
        <v>467</v>
      </c>
      <c r="K10" s="359" t="s">
        <v>35</v>
      </c>
      <c r="L10" s="2"/>
      <c r="M10" s="2"/>
      <c r="N10" s="2"/>
      <c r="O10" s="2"/>
      <c r="P10" s="2"/>
      <c r="Q10" s="2"/>
      <c r="R10" s="2"/>
      <c r="S10" s="2"/>
      <c r="T10" s="2"/>
      <c r="U10" s="2"/>
      <c r="V10" s="2"/>
      <c r="W10" s="2"/>
      <c r="X10" s="2"/>
      <c r="Y10" s="2"/>
      <c r="Z10" s="2"/>
    </row>
    <row r="11" spans="1:26" ht="60" x14ac:dyDescent="0.2">
      <c r="A11" s="268">
        <v>7</v>
      </c>
      <c r="B11" s="356">
        <v>45352</v>
      </c>
      <c r="C11" s="357" t="s">
        <v>114</v>
      </c>
      <c r="D11" s="357" t="s">
        <v>228</v>
      </c>
      <c r="E11" s="360">
        <v>500</v>
      </c>
      <c r="F11" s="368" t="s">
        <v>465</v>
      </c>
      <c r="G11" s="361" t="s">
        <v>138</v>
      </c>
      <c r="H11" s="387" t="s">
        <v>126</v>
      </c>
      <c r="I11" s="367" t="s">
        <v>466</v>
      </c>
      <c r="J11" s="357" t="s">
        <v>467</v>
      </c>
      <c r="K11" s="359" t="s">
        <v>81</v>
      </c>
      <c r="L11" s="2"/>
      <c r="M11" s="2"/>
      <c r="N11" s="2"/>
      <c r="O11" s="2"/>
      <c r="P11" s="2"/>
      <c r="Q11" s="2"/>
      <c r="R11" s="2"/>
      <c r="S11" s="2"/>
      <c r="T11" s="2"/>
      <c r="U11" s="2"/>
      <c r="V11" s="2"/>
      <c r="W11" s="2"/>
      <c r="X11" s="2"/>
      <c r="Y11" s="2"/>
      <c r="Z11" s="2"/>
    </row>
    <row r="12" spans="1:26" ht="36" x14ac:dyDescent="0.2">
      <c r="A12" s="268">
        <v>8</v>
      </c>
      <c r="B12" s="356">
        <v>45352</v>
      </c>
      <c r="C12" s="357" t="s">
        <v>114</v>
      </c>
      <c r="D12" s="357" t="s">
        <v>234</v>
      </c>
      <c r="E12" s="358">
        <v>850.72</v>
      </c>
      <c r="F12" s="367" t="s">
        <v>471</v>
      </c>
      <c r="G12" s="359" t="s">
        <v>127</v>
      </c>
      <c r="H12" s="387" t="s">
        <v>126</v>
      </c>
      <c r="I12" s="367" t="s">
        <v>469</v>
      </c>
      <c r="J12" s="357" t="s">
        <v>470</v>
      </c>
      <c r="K12" s="359" t="s">
        <v>35</v>
      </c>
      <c r="L12" s="2"/>
      <c r="M12" s="2"/>
      <c r="N12" s="2"/>
      <c r="O12" s="2"/>
      <c r="P12" s="2"/>
      <c r="Q12" s="2"/>
      <c r="R12" s="2"/>
      <c r="S12" s="2"/>
      <c r="T12" s="2"/>
      <c r="U12" s="2"/>
      <c r="V12" s="2"/>
      <c r="W12" s="2"/>
      <c r="X12" s="2"/>
      <c r="Y12" s="2"/>
      <c r="Z12" s="2"/>
    </row>
    <row r="13" spans="1:26" ht="36" x14ac:dyDescent="0.2">
      <c r="A13" s="268">
        <v>9</v>
      </c>
      <c r="B13" s="356">
        <v>45292</v>
      </c>
      <c r="C13" s="357" t="s">
        <v>103</v>
      </c>
      <c r="D13" s="357" t="s">
        <v>105</v>
      </c>
      <c r="E13" s="358">
        <v>116.7</v>
      </c>
      <c r="F13" s="367" t="s">
        <v>2279</v>
      </c>
      <c r="G13" s="359" t="s">
        <v>126</v>
      </c>
      <c r="H13" s="387" t="s">
        <v>126</v>
      </c>
      <c r="I13" s="367" t="s">
        <v>475</v>
      </c>
      <c r="J13" s="357" t="s">
        <v>476</v>
      </c>
      <c r="K13" s="359" t="s">
        <v>35</v>
      </c>
      <c r="L13" s="346"/>
      <c r="M13" s="346"/>
      <c r="N13" s="346"/>
      <c r="O13" s="346"/>
      <c r="P13" s="346"/>
      <c r="Q13" s="346"/>
      <c r="R13" s="346"/>
      <c r="S13" s="346"/>
      <c r="T13" s="346"/>
      <c r="U13" s="346"/>
      <c r="V13" s="346"/>
      <c r="W13" s="346"/>
      <c r="X13" s="346"/>
      <c r="Y13" s="346"/>
      <c r="Z13" s="346"/>
    </row>
    <row r="14" spans="1:26" ht="36" x14ac:dyDescent="0.2">
      <c r="A14" s="268">
        <v>10</v>
      </c>
      <c r="B14" s="356">
        <v>45323</v>
      </c>
      <c r="C14" s="357" t="s">
        <v>103</v>
      </c>
      <c r="D14" s="357" t="s">
        <v>105</v>
      </c>
      <c r="E14" s="358">
        <v>4021.96</v>
      </c>
      <c r="F14" s="367" t="s">
        <v>3962</v>
      </c>
      <c r="G14" s="359" t="s">
        <v>126</v>
      </c>
      <c r="H14" s="387" t="s">
        <v>126</v>
      </c>
      <c r="I14" s="367" t="s">
        <v>480</v>
      </c>
      <c r="J14" s="357" t="s">
        <v>481</v>
      </c>
      <c r="K14" s="359" t="s">
        <v>35</v>
      </c>
      <c r="L14" s="346"/>
      <c r="M14" s="346"/>
      <c r="N14" s="346"/>
      <c r="O14" s="346"/>
      <c r="P14" s="346"/>
      <c r="Q14" s="346"/>
      <c r="R14" s="346"/>
      <c r="S14" s="346"/>
      <c r="T14" s="346"/>
      <c r="U14" s="346"/>
      <c r="V14" s="346"/>
      <c r="W14" s="346"/>
      <c r="X14" s="346"/>
      <c r="Y14" s="346"/>
      <c r="Z14" s="346"/>
    </row>
    <row r="15" spans="1:26" ht="36" x14ac:dyDescent="0.2">
      <c r="A15" s="268">
        <v>11</v>
      </c>
      <c r="B15" s="356">
        <v>45323</v>
      </c>
      <c r="C15" s="357" t="s">
        <v>103</v>
      </c>
      <c r="D15" s="357" t="s">
        <v>105</v>
      </c>
      <c r="E15" s="358">
        <v>17094.080000000002</v>
      </c>
      <c r="F15" s="367" t="s">
        <v>2153</v>
      </c>
      <c r="G15" s="359" t="s">
        <v>126</v>
      </c>
      <c r="H15" s="387" t="s">
        <v>126</v>
      </c>
      <c r="I15" s="367" t="s">
        <v>475</v>
      </c>
      <c r="J15" s="357" t="s">
        <v>476</v>
      </c>
      <c r="K15" s="359" t="s">
        <v>35</v>
      </c>
      <c r="L15" s="346"/>
      <c r="M15" s="346"/>
      <c r="N15" s="346"/>
      <c r="O15" s="346"/>
      <c r="P15" s="346"/>
      <c r="Q15" s="346"/>
      <c r="R15" s="346"/>
      <c r="S15" s="346"/>
      <c r="T15" s="346"/>
      <c r="U15" s="346"/>
      <c r="V15" s="346"/>
      <c r="W15" s="346"/>
      <c r="X15" s="346"/>
      <c r="Y15" s="346"/>
      <c r="Z15" s="346"/>
    </row>
    <row r="16" spans="1:26" ht="36" x14ac:dyDescent="0.2">
      <c r="A16" s="268">
        <v>12</v>
      </c>
      <c r="B16" s="356">
        <v>45352</v>
      </c>
      <c r="C16" s="357" t="s">
        <v>103</v>
      </c>
      <c r="D16" s="357" t="s">
        <v>105</v>
      </c>
      <c r="E16" s="358">
        <v>236064.89</v>
      </c>
      <c r="F16" s="367" t="s">
        <v>482</v>
      </c>
      <c r="G16" s="359" t="s">
        <v>126</v>
      </c>
      <c r="H16" s="387" t="s">
        <v>126</v>
      </c>
      <c r="I16" s="367"/>
      <c r="J16" s="357"/>
      <c r="K16" s="359" t="s">
        <v>35</v>
      </c>
      <c r="L16" s="2"/>
      <c r="M16" s="2"/>
      <c r="N16" s="2"/>
      <c r="O16" s="2"/>
      <c r="P16" s="2"/>
      <c r="Q16" s="2"/>
      <c r="R16" s="2"/>
      <c r="S16" s="2"/>
      <c r="T16" s="2"/>
      <c r="U16" s="2"/>
      <c r="V16" s="2"/>
      <c r="W16" s="2"/>
      <c r="X16" s="2"/>
      <c r="Y16" s="2"/>
      <c r="Z16" s="2"/>
    </row>
    <row r="17" spans="1:26" ht="36" x14ac:dyDescent="0.2">
      <c r="A17" s="268">
        <v>13</v>
      </c>
      <c r="B17" s="356">
        <v>45352</v>
      </c>
      <c r="C17" s="357" t="s">
        <v>103</v>
      </c>
      <c r="D17" s="357" t="s">
        <v>105</v>
      </c>
      <c r="E17" s="358">
        <v>18227.189999999999</v>
      </c>
      <c r="F17" s="367" t="s">
        <v>5475</v>
      </c>
      <c r="G17" s="359" t="s">
        <v>126</v>
      </c>
      <c r="H17" s="387" t="s">
        <v>126</v>
      </c>
      <c r="I17" s="367" t="s">
        <v>475</v>
      </c>
      <c r="J17" s="357" t="s">
        <v>476</v>
      </c>
      <c r="K17" s="359" t="s">
        <v>35</v>
      </c>
      <c r="L17" s="346"/>
      <c r="M17" s="346"/>
      <c r="N17" s="346"/>
      <c r="O17" s="346"/>
      <c r="P17" s="346"/>
      <c r="Q17" s="346"/>
      <c r="R17" s="346"/>
      <c r="S17" s="346"/>
      <c r="T17" s="346"/>
      <c r="U17" s="346"/>
      <c r="V17" s="346"/>
      <c r="W17" s="346"/>
      <c r="X17" s="346"/>
      <c r="Y17" s="346"/>
      <c r="Z17" s="346"/>
    </row>
    <row r="18" spans="1:26" ht="36" x14ac:dyDescent="0.2">
      <c r="A18" s="268">
        <v>14</v>
      </c>
      <c r="B18" s="356">
        <v>45352</v>
      </c>
      <c r="C18" s="357" t="s">
        <v>103</v>
      </c>
      <c r="D18" s="357" t="s">
        <v>105</v>
      </c>
      <c r="E18" s="358">
        <v>24906.45</v>
      </c>
      <c r="F18" s="367" t="s">
        <v>5476</v>
      </c>
      <c r="G18" s="359" t="s">
        <v>126</v>
      </c>
      <c r="H18" s="387" t="s">
        <v>126</v>
      </c>
      <c r="I18" s="367" t="s">
        <v>475</v>
      </c>
      <c r="J18" s="357" t="s">
        <v>476</v>
      </c>
      <c r="K18" s="359" t="s">
        <v>35</v>
      </c>
      <c r="L18" s="346"/>
      <c r="M18" s="346"/>
      <c r="N18" s="346"/>
      <c r="O18" s="346"/>
      <c r="P18" s="346"/>
      <c r="Q18" s="346"/>
      <c r="R18" s="346"/>
      <c r="S18" s="346"/>
      <c r="T18" s="346"/>
      <c r="U18" s="346"/>
      <c r="V18" s="346"/>
      <c r="W18" s="346"/>
      <c r="X18" s="346"/>
      <c r="Y18" s="346"/>
      <c r="Z18" s="346"/>
    </row>
    <row r="19" spans="1:26" ht="36" x14ac:dyDescent="0.2">
      <c r="A19" s="268">
        <v>15</v>
      </c>
      <c r="B19" s="356">
        <v>45323</v>
      </c>
      <c r="C19" s="357" t="s">
        <v>103</v>
      </c>
      <c r="D19" s="357" t="s">
        <v>191</v>
      </c>
      <c r="E19" s="358">
        <v>2.61</v>
      </c>
      <c r="F19" s="367" t="s">
        <v>4492</v>
      </c>
      <c r="G19" s="359" t="s">
        <v>126</v>
      </c>
      <c r="H19" s="387" t="s">
        <v>126</v>
      </c>
      <c r="I19" s="367" t="s">
        <v>457</v>
      </c>
      <c r="J19" s="389" t="s">
        <v>458</v>
      </c>
      <c r="K19" s="359" t="s">
        <v>35</v>
      </c>
      <c r="L19" s="346"/>
      <c r="M19" s="346"/>
      <c r="N19" s="346"/>
      <c r="O19" s="346"/>
      <c r="P19" s="346"/>
      <c r="Q19" s="346"/>
      <c r="R19" s="346"/>
      <c r="S19" s="346"/>
      <c r="T19" s="346"/>
      <c r="U19" s="346"/>
      <c r="V19" s="346"/>
      <c r="W19" s="346"/>
      <c r="X19" s="346"/>
      <c r="Y19" s="346"/>
      <c r="Z19" s="346"/>
    </row>
    <row r="20" spans="1:26" ht="36" x14ac:dyDescent="0.2">
      <c r="A20" s="268">
        <v>16</v>
      </c>
      <c r="B20" s="356">
        <v>45352</v>
      </c>
      <c r="C20" s="357" t="s">
        <v>103</v>
      </c>
      <c r="D20" s="357" t="s">
        <v>191</v>
      </c>
      <c r="E20" s="358">
        <v>25</v>
      </c>
      <c r="F20" s="367" t="s">
        <v>4467</v>
      </c>
      <c r="G20" s="359" t="s">
        <v>126</v>
      </c>
      <c r="H20" s="387" t="s">
        <v>126</v>
      </c>
      <c r="I20" s="367" t="s">
        <v>475</v>
      </c>
      <c r="J20" s="357" t="s">
        <v>476</v>
      </c>
      <c r="K20" s="359" t="s">
        <v>35</v>
      </c>
      <c r="L20" s="346"/>
      <c r="M20" s="346"/>
      <c r="N20" s="346"/>
      <c r="O20" s="346"/>
      <c r="P20" s="346"/>
      <c r="Q20" s="346"/>
      <c r="R20" s="346"/>
      <c r="S20" s="346"/>
      <c r="T20" s="346"/>
      <c r="U20" s="346"/>
      <c r="V20" s="346"/>
      <c r="W20" s="346"/>
      <c r="X20" s="346"/>
      <c r="Y20" s="346"/>
      <c r="Z20" s="346"/>
    </row>
    <row r="21" spans="1:26" ht="36" x14ac:dyDescent="0.2">
      <c r="A21" s="268">
        <v>17</v>
      </c>
      <c r="B21" s="356">
        <v>45352</v>
      </c>
      <c r="C21" s="357" t="s">
        <v>103</v>
      </c>
      <c r="D21" s="357" t="s">
        <v>191</v>
      </c>
      <c r="E21" s="358">
        <v>12.5</v>
      </c>
      <c r="F21" s="367" t="s">
        <v>4464</v>
      </c>
      <c r="G21" s="359" t="s">
        <v>126</v>
      </c>
      <c r="H21" s="387" t="s">
        <v>126</v>
      </c>
      <c r="I21" s="367" t="s">
        <v>475</v>
      </c>
      <c r="J21" s="357" t="s">
        <v>476</v>
      </c>
      <c r="K21" s="359" t="s">
        <v>35</v>
      </c>
      <c r="L21" s="346"/>
      <c r="M21" s="346"/>
      <c r="N21" s="346"/>
      <c r="O21" s="346"/>
      <c r="P21" s="346"/>
      <c r="Q21" s="346"/>
      <c r="R21" s="346"/>
      <c r="S21" s="346"/>
      <c r="T21" s="346"/>
      <c r="U21" s="346"/>
      <c r="V21" s="346"/>
      <c r="W21" s="346"/>
      <c r="X21" s="346"/>
      <c r="Y21" s="346"/>
      <c r="Z21" s="346"/>
    </row>
    <row r="22" spans="1:26" ht="36" x14ac:dyDescent="0.2">
      <c r="A22" s="268">
        <v>18</v>
      </c>
      <c r="B22" s="356">
        <v>45352</v>
      </c>
      <c r="C22" s="357" t="s">
        <v>103</v>
      </c>
      <c r="D22" s="357" t="s">
        <v>191</v>
      </c>
      <c r="E22" s="358">
        <v>38.75</v>
      </c>
      <c r="F22" s="367" t="s">
        <v>4465</v>
      </c>
      <c r="G22" s="359" t="s">
        <v>126</v>
      </c>
      <c r="H22" s="387" t="s">
        <v>126</v>
      </c>
      <c r="I22" s="367" t="s">
        <v>475</v>
      </c>
      <c r="J22" s="357" t="s">
        <v>476</v>
      </c>
      <c r="K22" s="359" t="s">
        <v>35</v>
      </c>
      <c r="L22" s="346"/>
      <c r="M22" s="346"/>
      <c r="N22" s="346"/>
      <c r="O22" s="346"/>
      <c r="P22" s="346"/>
      <c r="Q22" s="346"/>
      <c r="R22" s="346"/>
      <c r="S22" s="346"/>
      <c r="T22" s="346"/>
      <c r="U22" s="346"/>
      <c r="V22" s="346"/>
      <c r="W22" s="346"/>
      <c r="X22" s="346"/>
      <c r="Y22" s="346"/>
      <c r="Z22" s="346"/>
    </row>
    <row r="23" spans="1:26" ht="36" x14ac:dyDescent="0.2">
      <c r="A23" s="268">
        <v>19</v>
      </c>
      <c r="B23" s="356">
        <v>45352</v>
      </c>
      <c r="C23" s="357" t="s">
        <v>103</v>
      </c>
      <c r="D23" s="357" t="s">
        <v>191</v>
      </c>
      <c r="E23" s="358">
        <v>14.34</v>
      </c>
      <c r="F23" s="367" t="s">
        <v>4468</v>
      </c>
      <c r="G23" s="359" t="s">
        <v>126</v>
      </c>
      <c r="H23" s="387" t="s">
        <v>126</v>
      </c>
      <c r="I23" s="367" t="s">
        <v>457</v>
      </c>
      <c r="J23" s="389" t="s">
        <v>458</v>
      </c>
      <c r="K23" s="359" t="s">
        <v>35</v>
      </c>
      <c r="L23" s="346"/>
      <c r="M23" s="346"/>
      <c r="N23" s="346"/>
      <c r="O23" s="346"/>
      <c r="P23" s="346"/>
      <c r="Q23" s="346"/>
      <c r="R23" s="346"/>
      <c r="S23" s="346"/>
      <c r="T23" s="346"/>
      <c r="U23" s="346"/>
      <c r="V23" s="346"/>
      <c r="W23" s="346"/>
      <c r="X23" s="346"/>
      <c r="Y23" s="346"/>
      <c r="Z23" s="346"/>
    </row>
    <row r="24" spans="1:26" ht="36" x14ac:dyDescent="0.2">
      <c r="A24" s="268">
        <v>20</v>
      </c>
      <c r="B24" s="356">
        <v>45352</v>
      </c>
      <c r="C24" s="357" t="s">
        <v>103</v>
      </c>
      <c r="D24" s="357" t="s">
        <v>191</v>
      </c>
      <c r="E24" s="358">
        <v>34.14</v>
      </c>
      <c r="F24" s="367" t="s">
        <v>4469</v>
      </c>
      <c r="G24" s="359" t="s">
        <v>126</v>
      </c>
      <c r="H24" s="387" t="s">
        <v>126</v>
      </c>
      <c r="I24" s="367" t="s">
        <v>475</v>
      </c>
      <c r="J24" s="357" t="s">
        <v>476</v>
      </c>
      <c r="K24" s="359" t="s">
        <v>35</v>
      </c>
      <c r="L24" s="346"/>
      <c r="M24" s="346"/>
      <c r="N24" s="346"/>
      <c r="O24" s="346"/>
      <c r="P24" s="346"/>
      <c r="Q24" s="346"/>
      <c r="R24" s="346"/>
      <c r="S24" s="346"/>
      <c r="T24" s="346"/>
      <c r="U24" s="346"/>
      <c r="V24" s="346"/>
      <c r="W24" s="346"/>
      <c r="X24" s="346"/>
      <c r="Y24" s="346"/>
      <c r="Z24" s="346"/>
    </row>
    <row r="25" spans="1:26" ht="36" x14ac:dyDescent="0.2">
      <c r="A25" s="268">
        <v>21</v>
      </c>
      <c r="B25" s="356">
        <v>45352</v>
      </c>
      <c r="C25" s="357" t="s">
        <v>103</v>
      </c>
      <c r="D25" s="357" t="s">
        <v>167</v>
      </c>
      <c r="E25" s="358">
        <v>1081.23</v>
      </c>
      <c r="F25" s="367" t="s">
        <v>483</v>
      </c>
      <c r="G25" s="359" t="s">
        <v>126</v>
      </c>
      <c r="H25" s="387" t="s">
        <v>126</v>
      </c>
      <c r="I25" s="367" t="s">
        <v>484</v>
      </c>
      <c r="J25" s="357" t="s">
        <v>485</v>
      </c>
      <c r="K25" s="359" t="s">
        <v>35</v>
      </c>
      <c r="L25" s="2"/>
      <c r="M25" s="2"/>
      <c r="N25" s="2"/>
      <c r="O25" s="2"/>
      <c r="P25" s="2"/>
      <c r="Q25" s="2"/>
      <c r="R25" s="2"/>
      <c r="S25" s="2"/>
      <c r="T25" s="2"/>
      <c r="U25" s="2"/>
      <c r="V25" s="2"/>
      <c r="W25" s="2"/>
      <c r="X25" s="2"/>
      <c r="Y25" s="2"/>
      <c r="Z25" s="2"/>
    </row>
    <row r="26" spans="1:26" ht="36" x14ac:dyDescent="0.2">
      <c r="A26" s="268">
        <v>22</v>
      </c>
      <c r="B26" s="356">
        <v>45323</v>
      </c>
      <c r="C26" s="357" t="s">
        <v>103</v>
      </c>
      <c r="D26" s="357" t="s">
        <v>206</v>
      </c>
      <c r="E26" s="358">
        <v>1993.74</v>
      </c>
      <c r="F26" s="367" t="s">
        <v>486</v>
      </c>
      <c r="G26" s="359" t="s">
        <v>126</v>
      </c>
      <c r="H26" s="387" t="s">
        <v>126</v>
      </c>
      <c r="I26" s="367" t="s">
        <v>487</v>
      </c>
      <c r="J26" s="357" t="s">
        <v>488</v>
      </c>
      <c r="K26" s="359" t="s">
        <v>35</v>
      </c>
      <c r="L26" s="2"/>
      <c r="M26" s="2"/>
      <c r="N26" s="2"/>
      <c r="O26" s="2"/>
      <c r="P26" s="2"/>
      <c r="Q26" s="2"/>
      <c r="R26" s="2"/>
      <c r="S26" s="2"/>
      <c r="T26" s="2"/>
      <c r="U26" s="2"/>
      <c r="V26" s="2"/>
      <c r="W26" s="2"/>
      <c r="X26" s="2"/>
      <c r="Y26" s="2"/>
      <c r="Z26" s="2"/>
    </row>
    <row r="27" spans="1:26" ht="36" x14ac:dyDescent="0.2">
      <c r="A27" s="268">
        <v>23</v>
      </c>
      <c r="B27" s="356">
        <v>45352</v>
      </c>
      <c r="C27" s="357" t="s">
        <v>103</v>
      </c>
      <c r="D27" s="357" t="s">
        <v>206</v>
      </c>
      <c r="E27" s="358">
        <v>1966.79</v>
      </c>
      <c r="F27" s="367" t="s">
        <v>486</v>
      </c>
      <c r="G27" s="359" t="s">
        <v>126</v>
      </c>
      <c r="H27" s="387" t="s">
        <v>126</v>
      </c>
      <c r="I27" s="367" t="s">
        <v>487</v>
      </c>
      <c r="J27" s="357" t="s">
        <v>488</v>
      </c>
      <c r="K27" s="359" t="s">
        <v>35</v>
      </c>
      <c r="L27" s="2"/>
      <c r="M27" s="2"/>
      <c r="N27" s="2"/>
      <c r="O27" s="2"/>
      <c r="P27" s="2"/>
      <c r="Q27" s="2"/>
      <c r="R27" s="2"/>
      <c r="S27" s="2"/>
      <c r="T27" s="2"/>
      <c r="U27" s="2"/>
      <c r="V27" s="2"/>
      <c r="W27" s="2"/>
      <c r="X27" s="2"/>
      <c r="Y27" s="2"/>
      <c r="Z27" s="2"/>
    </row>
    <row r="28" spans="1:26" ht="36" x14ac:dyDescent="0.2">
      <c r="A28" s="268">
        <v>24</v>
      </c>
      <c r="B28" s="356">
        <v>45352</v>
      </c>
      <c r="C28" s="357" t="s">
        <v>103</v>
      </c>
      <c r="D28" s="357" t="s">
        <v>206</v>
      </c>
      <c r="E28" s="358">
        <v>1966.79</v>
      </c>
      <c r="F28" s="367" t="s">
        <v>486</v>
      </c>
      <c r="G28" s="359" t="s">
        <v>126</v>
      </c>
      <c r="H28" s="387" t="s">
        <v>126</v>
      </c>
      <c r="I28" s="367" t="s">
        <v>487</v>
      </c>
      <c r="J28" s="357" t="s">
        <v>488</v>
      </c>
      <c r="K28" s="359" t="s">
        <v>35</v>
      </c>
      <c r="L28" s="2"/>
      <c r="M28" s="2"/>
      <c r="N28" s="2"/>
      <c r="O28" s="2"/>
      <c r="P28" s="2"/>
      <c r="Q28" s="2"/>
      <c r="R28" s="2"/>
      <c r="S28" s="2"/>
      <c r="T28" s="2"/>
      <c r="U28" s="2"/>
      <c r="V28" s="2"/>
      <c r="W28" s="2"/>
      <c r="X28" s="2"/>
      <c r="Y28" s="2"/>
      <c r="Z28" s="2"/>
    </row>
    <row r="29" spans="1:26" ht="84" x14ac:dyDescent="0.2">
      <c r="A29" s="268">
        <v>25</v>
      </c>
      <c r="B29" s="356">
        <v>44409</v>
      </c>
      <c r="C29" s="357" t="s">
        <v>114</v>
      </c>
      <c r="D29" s="357" t="s">
        <v>362</v>
      </c>
      <c r="E29" s="358">
        <v>2500</v>
      </c>
      <c r="F29" s="367" t="s">
        <v>493</v>
      </c>
      <c r="G29" s="359" t="s">
        <v>133</v>
      </c>
      <c r="H29" s="387">
        <v>1837</v>
      </c>
      <c r="I29" s="367" t="s">
        <v>494</v>
      </c>
      <c r="J29" s="357" t="s">
        <v>495</v>
      </c>
      <c r="K29" s="359" t="s">
        <v>35</v>
      </c>
      <c r="L29" s="2"/>
      <c r="M29" s="2"/>
      <c r="N29" s="2"/>
      <c r="O29" s="2"/>
      <c r="P29" s="2"/>
      <c r="Q29" s="2"/>
      <c r="R29" s="2"/>
      <c r="S29" s="2"/>
      <c r="T29" s="2"/>
      <c r="U29" s="2"/>
      <c r="V29" s="2"/>
      <c r="W29" s="2"/>
      <c r="X29" s="2"/>
      <c r="Y29" s="2"/>
      <c r="Z29" s="2"/>
    </row>
    <row r="30" spans="1:26" ht="72" x14ac:dyDescent="0.2">
      <c r="A30" s="268">
        <v>26</v>
      </c>
      <c r="B30" s="356">
        <v>44593</v>
      </c>
      <c r="C30" s="357" t="s">
        <v>114</v>
      </c>
      <c r="D30" s="357" t="s">
        <v>264</v>
      </c>
      <c r="E30" s="358">
        <v>500</v>
      </c>
      <c r="F30" s="367" t="s">
        <v>496</v>
      </c>
      <c r="G30" s="359" t="s">
        <v>132</v>
      </c>
      <c r="H30" s="387">
        <v>2528</v>
      </c>
      <c r="I30" s="367" t="s">
        <v>497</v>
      </c>
      <c r="J30" s="357" t="s">
        <v>498</v>
      </c>
      <c r="K30" s="359" t="s">
        <v>35</v>
      </c>
      <c r="L30" s="2"/>
      <c r="M30" s="2"/>
      <c r="N30" s="2"/>
      <c r="O30" s="2"/>
      <c r="P30" s="2"/>
      <c r="Q30" s="2"/>
      <c r="R30" s="2"/>
      <c r="S30" s="2"/>
      <c r="T30" s="2"/>
      <c r="U30" s="2"/>
      <c r="V30" s="2"/>
      <c r="W30" s="2"/>
      <c r="X30" s="2"/>
      <c r="Y30" s="2"/>
      <c r="Z30" s="2"/>
    </row>
    <row r="31" spans="1:26" ht="48" x14ac:dyDescent="0.2">
      <c r="A31" s="268">
        <v>27</v>
      </c>
      <c r="B31" s="356">
        <v>45352</v>
      </c>
      <c r="C31" s="357" t="s">
        <v>114</v>
      </c>
      <c r="D31" s="357" t="s">
        <v>342</v>
      </c>
      <c r="E31" s="358">
        <v>4400</v>
      </c>
      <c r="F31" s="369" t="s">
        <v>502</v>
      </c>
      <c r="G31" s="359" t="s">
        <v>139</v>
      </c>
      <c r="H31" s="387">
        <v>523</v>
      </c>
      <c r="I31" s="367" t="s">
        <v>503</v>
      </c>
      <c r="J31" s="357" t="s">
        <v>504</v>
      </c>
      <c r="K31" s="359" t="s">
        <v>78</v>
      </c>
      <c r="L31" s="2"/>
      <c r="M31" s="2"/>
      <c r="N31" s="2"/>
      <c r="O31" s="2"/>
      <c r="P31" s="2"/>
      <c r="Q31" s="2"/>
      <c r="R31" s="2"/>
      <c r="S31" s="2"/>
      <c r="T31" s="2"/>
      <c r="U31" s="2"/>
      <c r="V31" s="2"/>
      <c r="W31" s="2"/>
      <c r="X31" s="2"/>
      <c r="Y31" s="2"/>
      <c r="Z31" s="2"/>
    </row>
    <row r="32" spans="1:26" ht="48" x14ac:dyDescent="0.2">
      <c r="A32" s="268">
        <v>28</v>
      </c>
      <c r="B32" s="356">
        <v>45352</v>
      </c>
      <c r="C32" s="357" t="s">
        <v>114</v>
      </c>
      <c r="D32" s="357" t="s">
        <v>342</v>
      </c>
      <c r="E32" s="358">
        <v>3000</v>
      </c>
      <c r="F32" s="369" t="s">
        <v>505</v>
      </c>
      <c r="G32" s="359" t="s">
        <v>139</v>
      </c>
      <c r="H32" s="387">
        <v>527</v>
      </c>
      <c r="I32" s="367" t="s">
        <v>506</v>
      </c>
      <c r="J32" s="357" t="s">
        <v>507</v>
      </c>
      <c r="K32" s="359" t="s">
        <v>78</v>
      </c>
      <c r="L32" s="2"/>
      <c r="M32" s="2"/>
      <c r="N32" s="2"/>
      <c r="O32" s="2"/>
      <c r="P32" s="2"/>
      <c r="Q32" s="2"/>
      <c r="R32" s="2"/>
      <c r="S32" s="2"/>
      <c r="T32" s="2"/>
      <c r="U32" s="2"/>
      <c r="V32" s="2"/>
      <c r="W32" s="2"/>
      <c r="X32" s="2"/>
      <c r="Y32" s="2"/>
      <c r="Z32" s="2"/>
    </row>
    <row r="33" spans="1:26" ht="84" x14ac:dyDescent="0.2">
      <c r="A33" s="268">
        <v>29</v>
      </c>
      <c r="B33" s="356">
        <v>45352</v>
      </c>
      <c r="C33" s="357" t="s">
        <v>114</v>
      </c>
      <c r="D33" s="357" t="s">
        <v>342</v>
      </c>
      <c r="E33" s="358">
        <v>3000</v>
      </c>
      <c r="F33" s="369" t="s">
        <v>4452</v>
      </c>
      <c r="G33" s="359" t="s">
        <v>139</v>
      </c>
      <c r="H33" s="387">
        <v>3479</v>
      </c>
      <c r="I33" s="367" t="s">
        <v>2302</v>
      </c>
      <c r="J33" s="357" t="s">
        <v>2303</v>
      </c>
      <c r="K33" s="359" t="s">
        <v>78</v>
      </c>
      <c r="L33" s="346"/>
      <c r="M33" s="346"/>
      <c r="N33" s="346"/>
      <c r="O33" s="346"/>
      <c r="P33" s="346"/>
      <c r="Q33" s="346"/>
      <c r="R33" s="346"/>
      <c r="S33" s="346"/>
      <c r="T33" s="346"/>
      <c r="U33" s="346"/>
      <c r="V33" s="346"/>
      <c r="W33" s="346"/>
      <c r="X33" s="346"/>
      <c r="Y33" s="346"/>
      <c r="Z33" s="346"/>
    </row>
    <row r="34" spans="1:26" ht="48" x14ac:dyDescent="0.2">
      <c r="A34" s="268">
        <v>30</v>
      </c>
      <c r="B34" s="356">
        <v>45352</v>
      </c>
      <c r="C34" s="357" t="s">
        <v>114</v>
      </c>
      <c r="D34" s="357" t="s">
        <v>342</v>
      </c>
      <c r="E34" s="358">
        <v>5700</v>
      </c>
      <c r="F34" s="369" t="s">
        <v>5633</v>
      </c>
      <c r="G34" s="359" t="s">
        <v>139</v>
      </c>
      <c r="H34" s="387">
        <v>3865</v>
      </c>
      <c r="I34" s="367" t="s">
        <v>5634</v>
      </c>
      <c r="J34" s="357" t="s">
        <v>823</v>
      </c>
      <c r="K34" s="359" t="s">
        <v>78</v>
      </c>
      <c r="L34" s="346"/>
      <c r="M34" s="346"/>
      <c r="N34" s="346"/>
      <c r="O34" s="346"/>
      <c r="P34" s="346"/>
      <c r="Q34" s="346"/>
      <c r="R34" s="346"/>
      <c r="S34" s="346"/>
      <c r="T34" s="346"/>
      <c r="U34" s="346"/>
      <c r="V34" s="346"/>
      <c r="W34" s="346"/>
      <c r="X34" s="346"/>
      <c r="Y34" s="346"/>
      <c r="Z34" s="346"/>
    </row>
    <row r="35" spans="1:26" ht="36" x14ac:dyDescent="0.2">
      <c r="A35" s="268">
        <v>31</v>
      </c>
      <c r="B35" s="356">
        <v>45323</v>
      </c>
      <c r="C35" s="357" t="s">
        <v>114</v>
      </c>
      <c r="D35" s="357" t="s">
        <v>248</v>
      </c>
      <c r="E35" s="358">
        <v>41.85</v>
      </c>
      <c r="F35" s="367" t="s">
        <v>2173</v>
      </c>
      <c r="G35" s="359" t="s">
        <v>132</v>
      </c>
      <c r="H35" s="387" t="s">
        <v>126</v>
      </c>
      <c r="I35" s="367" t="s">
        <v>457</v>
      </c>
      <c r="J35" s="389" t="s">
        <v>458</v>
      </c>
      <c r="K35" s="359" t="s">
        <v>35</v>
      </c>
      <c r="L35" s="2"/>
      <c r="M35" s="2"/>
      <c r="N35" s="2"/>
      <c r="O35" s="2"/>
      <c r="P35" s="2"/>
      <c r="Q35" s="2"/>
      <c r="R35" s="2"/>
      <c r="S35" s="2"/>
      <c r="T35" s="2"/>
      <c r="U35" s="2"/>
      <c r="V35" s="2"/>
      <c r="W35" s="2"/>
      <c r="X35" s="2"/>
      <c r="Y35" s="2"/>
      <c r="Z35" s="2"/>
    </row>
    <row r="36" spans="1:26" ht="36" x14ac:dyDescent="0.2">
      <c r="A36" s="268">
        <v>32</v>
      </c>
      <c r="B36" s="356">
        <v>45352</v>
      </c>
      <c r="C36" s="357" t="s">
        <v>114</v>
      </c>
      <c r="D36" s="357" t="s">
        <v>248</v>
      </c>
      <c r="E36" s="358">
        <v>837</v>
      </c>
      <c r="F36" s="367" t="s">
        <v>508</v>
      </c>
      <c r="G36" s="359" t="s">
        <v>132</v>
      </c>
      <c r="H36" s="387">
        <v>189</v>
      </c>
      <c r="I36" s="367" t="s">
        <v>509</v>
      </c>
      <c r="J36" s="357" t="s">
        <v>510</v>
      </c>
      <c r="K36" s="359" t="s">
        <v>35</v>
      </c>
      <c r="L36" s="2"/>
      <c r="M36" s="2"/>
      <c r="N36" s="2"/>
      <c r="O36" s="2"/>
      <c r="P36" s="2"/>
      <c r="Q36" s="2"/>
      <c r="R36" s="2"/>
      <c r="S36" s="2"/>
      <c r="T36" s="2"/>
      <c r="U36" s="2"/>
      <c r="V36" s="2"/>
      <c r="W36" s="2"/>
      <c r="X36" s="2"/>
      <c r="Y36" s="2"/>
      <c r="Z36" s="2"/>
    </row>
    <row r="37" spans="1:26" ht="36" x14ac:dyDescent="0.2">
      <c r="A37" s="268">
        <v>33</v>
      </c>
      <c r="B37" s="356">
        <v>45323</v>
      </c>
      <c r="C37" s="357" t="s">
        <v>114</v>
      </c>
      <c r="D37" s="357" t="s">
        <v>248</v>
      </c>
      <c r="E37" s="358">
        <v>42.08</v>
      </c>
      <c r="F37" s="367" t="s">
        <v>2284</v>
      </c>
      <c r="G37" s="359" t="s">
        <v>132</v>
      </c>
      <c r="H37" s="387" t="s">
        <v>126</v>
      </c>
      <c r="I37" s="367" t="s">
        <v>457</v>
      </c>
      <c r="J37" s="389" t="s">
        <v>458</v>
      </c>
      <c r="K37" s="359" t="s">
        <v>35</v>
      </c>
      <c r="L37" s="2"/>
      <c r="M37" s="2"/>
      <c r="N37" s="2"/>
      <c r="O37" s="2"/>
      <c r="P37" s="2"/>
      <c r="Q37" s="2"/>
      <c r="R37" s="2"/>
      <c r="S37" s="2"/>
      <c r="T37" s="2"/>
      <c r="U37" s="2"/>
      <c r="V37" s="2"/>
      <c r="W37" s="2"/>
      <c r="X37" s="2"/>
      <c r="Y37" s="2"/>
      <c r="Z37" s="2"/>
    </row>
    <row r="38" spans="1:26" ht="36" x14ac:dyDescent="0.2">
      <c r="A38" s="268">
        <v>34</v>
      </c>
      <c r="B38" s="356">
        <v>45352</v>
      </c>
      <c r="C38" s="357" t="s">
        <v>114</v>
      </c>
      <c r="D38" s="357" t="s">
        <v>248</v>
      </c>
      <c r="E38" s="358">
        <v>1683</v>
      </c>
      <c r="F38" s="367" t="s">
        <v>513</v>
      </c>
      <c r="G38" s="359" t="s">
        <v>132</v>
      </c>
      <c r="H38" s="387">
        <v>258</v>
      </c>
      <c r="I38" s="367" t="s">
        <v>514</v>
      </c>
      <c r="J38" s="357" t="s">
        <v>515</v>
      </c>
      <c r="K38" s="359" t="s">
        <v>35</v>
      </c>
      <c r="L38" s="2"/>
      <c r="M38" s="2"/>
      <c r="N38" s="2"/>
      <c r="O38" s="2"/>
      <c r="P38" s="2"/>
      <c r="Q38" s="2"/>
      <c r="R38" s="2"/>
      <c r="S38" s="2"/>
      <c r="T38" s="2"/>
      <c r="U38" s="2"/>
      <c r="V38" s="2"/>
      <c r="W38" s="2"/>
      <c r="X38" s="2"/>
      <c r="Y38" s="2"/>
      <c r="Z38" s="2"/>
    </row>
    <row r="39" spans="1:26" ht="60" x14ac:dyDescent="0.2">
      <c r="A39" s="268">
        <v>35</v>
      </c>
      <c r="B39" s="356">
        <v>45352</v>
      </c>
      <c r="C39" s="357" t="s">
        <v>114</v>
      </c>
      <c r="D39" s="357" t="s">
        <v>256</v>
      </c>
      <c r="E39" s="358">
        <v>3140.98</v>
      </c>
      <c r="F39" s="367" t="s">
        <v>523</v>
      </c>
      <c r="G39" s="359" t="s">
        <v>137</v>
      </c>
      <c r="H39" s="387">
        <v>414</v>
      </c>
      <c r="I39" s="367" t="s">
        <v>524</v>
      </c>
      <c r="J39" s="357" t="s">
        <v>525</v>
      </c>
      <c r="K39" s="359" t="s">
        <v>35</v>
      </c>
      <c r="L39" s="2"/>
      <c r="M39" s="2"/>
      <c r="N39" s="2"/>
      <c r="O39" s="2"/>
      <c r="P39" s="2"/>
      <c r="Q39" s="2"/>
      <c r="R39" s="2"/>
      <c r="S39" s="2"/>
      <c r="T39" s="2"/>
      <c r="U39" s="2"/>
      <c r="V39" s="2"/>
      <c r="W39" s="2"/>
      <c r="X39" s="2"/>
      <c r="Y39" s="2"/>
      <c r="Z39" s="2"/>
    </row>
    <row r="40" spans="1:26" ht="72" x14ac:dyDescent="0.2">
      <c r="A40" s="268">
        <v>36</v>
      </c>
      <c r="B40" s="356">
        <v>45352</v>
      </c>
      <c r="C40" s="357" t="s">
        <v>114</v>
      </c>
      <c r="D40" s="357" t="s">
        <v>342</v>
      </c>
      <c r="E40" s="358">
        <v>3000</v>
      </c>
      <c r="F40" s="367" t="s">
        <v>526</v>
      </c>
      <c r="G40" s="359" t="s">
        <v>139</v>
      </c>
      <c r="H40" s="387">
        <v>470</v>
      </c>
      <c r="I40" s="367" t="s">
        <v>527</v>
      </c>
      <c r="J40" s="357" t="s">
        <v>528</v>
      </c>
      <c r="K40" s="359" t="s">
        <v>78</v>
      </c>
      <c r="L40" s="2"/>
      <c r="M40" s="2"/>
      <c r="N40" s="2"/>
      <c r="O40" s="2"/>
      <c r="P40" s="2"/>
      <c r="Q40" s="2"/>
      <c r="R40" s="2"/>
      <c r="S40" s="2"/>
      <c r="T40" s="2"/>
      <c r="U40" s="2"/>
      <c r="V40" s="2"/>
      <c r="W40" s="2"/>
      <c r="X40" s="2"/>
      <c r="Y40" s="2"/>
      <c r="Z40" s="2"/>
    </row>
    <row r="41" spans="1:26" ht="72" x14ac:dyDescent="0.2">
      <c r="A41" s="268">
        <v>37</v>
      </c>
      <c r="B41" s="356">
        <v>45352</v>
      </c>
      <c r="C41" s="357" t="s">
        <v>114</v>
      </c>
      <c r="D41" s="357" t="s">
        <v>342</v>
      </c>
      <c r="E41" s="358">
        <v>3000</v>
      </c>
      <c r="F41" s="367" t="s">
        <v>535</v>
      </c>
      <c r="G41" s="359" t="s">
        <v>139</v>
      </c>
      <c r="H41" s="387">
        <v>469</v>
      </c>
      <c r="I41" s="367" t="s">
        <v>536</v>
      </c>
      <c r="J41" s="357" t="s">
        <v>537</v>
      </c>
      <c r="K41" s="359" t="s">
        <v>78</v>
      </c>
      <c r="L41" s="2"/>
      <c r="M41" s="2"/>
      <c r="N41" s="2"/>
      <c r="O41" s="2"/>
      <c r="P41" s="2"/>
      <c r="Q41" s="2"/>
      <c r="R41" s="2"/>
      <c r="S41" s="2"/>
      <c r="T41" s="2"/>
      <c r="U41" s="2"/>
      <c r="V41" s="2"/>
      <c r="W41" s="2"/>
      <c r="X41" s="2"/>
      <c r="Y41" s="2"/>
      <c r="Z41" s="2"/>
    </row>
    <row r="42" spans="1:26" ht="60" x14ac:dyDescent="0.2">
      <c r="A42" s="268">
        <v>38</v>
      </c>
      <c r="B42" s="356">
        <v>45352</v>
      </c>
      <c r="C42" s="357" t="s">
        <v>114</v>
      </c>
      <c r="D42" s="357" t="s">
        <v>342</v>
      </c>
      <c r="E42" s="358">
        <v>3000</v>
      </c>
      <c r="F42" s="367" t="s">
        <v>538</v>
      </c>
      <c r="G42" s="359" t="s">
        <v>139</v>
      </c>
      <c r="H42" s="387">
        <v>471</v>
      </c>
      <c r="I42" s="367" t="s">
        <v>539</v>
      </c>
      <c r="J42" s="357" t="s">
        <v>540</v>
      </c>
      <c r="K42" s="359" t="s">
        <v>78</v>
      </c>
      <c r="L42" s="2"/>
      <c r="M42" s="2"/>
      <c r="N42" s="2"/>
      <c r="O42" s="2"/>
      <c r="P42" s="2"/>
      <c r="Q42" s="2"/>
      <c r="R42" s="2"/>
      <c r="S42" s="2"/>
      <c r="T42" s="2"/>
      <c r="U42" s="2"/>
      <c r="V42" s="2"/>
      <c r="W42" s="2"/>
      <c r="X42" s="2"/>
      <c r="Y42" s="2"/>
      <c r="Z42" s="2"/>
    </row>
    <row r="43" spans="1:26" ht="36" x14ac:dyDescent="0.2">
      <c r="A43" s="268">
        <v>39</v>
      </c>
      <c r="B43" s="356">
        <v>45352</v>
      </c>
      <c r="C43" s="357" t="s">
        <v>114</v>
      </c>
      <c r="D43" s="357" t="s">
        <v>220</v>
      </c>
      <c r="E43" s="358">
        <v>11968.75</v>
      </c>
      <c r="F43" s="367" t="s">
        <v>541</v>
      </c>
      <c r="G43" s="359" t="s">
        <v>127</v>
      </c>
      <c r="H43" s="387" t="s">
        <v>126</v>
      </c>
      <c r="I43" s="367" t="s">
        <v>542</v>
      </c>
      <c r="J43" s="357" t="s">
        <v>543</v>
      </c>
      <c r="K43" s="359" t="s">
        <v>35</v>
      </c>
      <c r="L43" s="2"/>
      <c r="M43" s="2"/>
      <c r="N43" s="2"/>
      <c r="O43" s="2"/>
      <c r="P43" s="2"/>
      <c r="Q43" s="2"/>
      <c r="R43" s="2"/>
      <c r="S43" s="2"/>
      <c r="T43" s="2"/>
      <c r="U43" s="2"/>
      <c r="V43" s="2"/>
      <c r="W43" s="2"/>
      <c r="X43" s="2"/>
      <c r="Y43" s="2"/>
      <c r="Z43" s="2"/>
    </row>
    <row r="44" spans="1:26" ht="36" x14ac:dyDescent="0.2">
      <c r="A44" s="268">
        <v>40</v>
      </c>
      <c r="B44" s="356">
        <v>45352</v>
      </c>
      <c r="C44" s="357" t="s">
        <v>114</v>
      </c>
      <c r="D44" s="357" t="s">
        <v>220</v>
      </c>
      <c r="E44" s="358">
        <v>3656.46</v>
      </c>
      <c r="F44" s="367" t="s">
        <v>544</v>
      </c>
      <c r="G44" s="359" t="s">
        <v>127</v>
      </c>
      <c r="H44" s="387" t="s">
        <v>126</v>
      </c>
      <c r="I44" s="367" t="s">
        <v>545</v>
      </c>
      <c r="J44" s="357" t="s">
        <v>546</v>
      </c>
      <c r="K44" s="359" t="s">
        <v>35</v>
      </c>
      <c r="L44" s="2"/>
      <c r="M44" s="2"/>
      <c r="N44" s="2"/>
      <c r="O44" s="2"/>
      <c r="P44" s="2"/>
      <c r="Q44" s="2"/>
      <c r="R44" s="2"/>
      <c r="S44" s="2"/>
      <c r="T44" s="2"/>
      <c r="U44" s="2"/>
      <c r="V44" s="2"/>
      <c r="W44" s="2"/>
      <c r="X44" s="2"/>
      <c r="Y44" s="2"/>
      <c r="Z44" s="2"/>
    </row>
    <row r="45" spans="1:26" ht="48" x14ac:dyDescent="0.2">
      <c r="A45" s="268">
        <v>41</v>
      </c>
      <c r="B45" s="356">
        <v>45352</v>
      </c>
      <c r="C45" s="357" t="s">
        <v>114</v>
      </c>
      <c r="D45" s="357" t="s">
        <v>342</v>
      </c>
      <c r="E45" s="358">
        <v>3000</v>
      </c>
      <c r="F45" s="367" t="s">
        <v>561</v>
      </c>
      <c r="G45" s="359" t="s">
        <v>139</v>
      </c>
      <c r="H45" s="387">
        <v>1417</v>
      </c>
      <c r="I45" s="367" t="s">
        <v>562</v>
      </c>
      <c r="J45" s="357" t="s">
        <v>563</v>
      </c>
      <c r="K45" s="359" t="s">
        <v>78</v>
      </c>
      <c r="L45" s="2"/>
      <c r="M45" s="2"/>
      <c r="N45" s="2"/>
      <c r="O45" s="2"/>
      <c r="P45" s="2"/>
      <c r="Q45" s="2"/>
      <c r="R45" s="2"/>
      <c r="S45" s="2"/>
      <c r="T45" s="2"/>
      <c r="U45" s="2"/>
      <c r="V45" s="2"/>
      <c r="W45" s="2"/>
      <c r="X45" s="2"/>
      <c r="Y45" s="2"/>
      <c r="Z45" s="2"/>
    </row>
    <row r="46" spans="1:26" ht="48" x14ac:dyDescent="0.2">
      <c r="A46" s="268">
        <v>42</v>
      </c>
      <c r="B46" s="356">
        <v>45323</v>
      </c>
      <c r="C46" s="357" t="s">
        <v>114</v>
      </c>
      <c r="D46" s="357" t="s">
        <v>342</v>
      </c>
      <c r="E46" s="358">
        <v>114.57</v>
      </c>
      <c r="F46" s="367" t="s">
        <v>2293</v>
      </c>
      <c r="G46" s="359" t="s">
        <v>139</v>
      </c>
      <c r="H46" s="387" t="s">
        <v>126</v>
      </c>
      <c r="I46" s="367" t="s">
        <v>457</v>
      </c>
      <c r="J46" s="389" t="s">
        <v>458</v>
      </c>
      <c r="K46" s="359" t="s">
        <v>78</v>
      </c>
      <c r="L46" s="2"/>
      <c r="M46" s="2"/>
      <c r="N46" s="2"/>
      <c r="O46" s="2"/>
      <c r="P46" s="2"/>
      <c r="Q46" s="2"/>
      <c r="R46" s="2"/>
      <c r="S46" s="2"/>
      <c r="T46" s="2"/>
      <c r="U46" s="2"/>
      <c r="V46" s="2"/>
      <c r="W46" s="2"/>
      <c r="X46" s="2"/>
      <c r="Y46" s="2"/>
      <c r="Z46" s="2"/>
    </row>
    <row r="47" spans="1:26" ht="48" x14ac:dyDescent="0.2">
      <c r="A47" s="268">
        <v>43</v>
      </c>
      <c r="B47" s="356">
        <v>45352</v>
      </c>
      <c r="C47" s="357" t="s">
        <v>114</v>
      </c>
      <c r="D47" s="357" t="s">
        <v>342</v>
      </c>
      <c r="E47" s="358">
        <v>5700</v>
      </c>
      <c r="F47" s="367" t="s">
        <v>565</v>
      </c>
      <c r="G47" s="359" t="s">
        <v>139</v>
      </c>
      <c r="H47" s="387">
        <v>525</v>
      </c>
      <c r="I47" s="367" t="s">
        <v>566</v>
      </c>
      <c r="J47" s="357" t="s">
        <v>567</v>
      </c>
      <c r="K47" s="359" t="s">
        <v>78</v>
      </c>
      <c r="L47" s="2"/>
      <c r="M47" s="2"/>
      <c r="N47" s="2"/>
      <c r="O47" s="2"/>
      <c r="P47" s="2"/>
      <c r="Q47" s="2"/>
      <c r="R47" s="2"/>
      <c r="S47" s="2"/>
      <c r="T47" s="2"/>
      <c r="U47" s="2"/>
      <c r="V47" s="2"/>
      <c r="W47" s="2"/>
      <c r="X47" s="2"/>
      <c r="Y47" s="2"/>
      <c r="Z47" s="2"/>
    </row>
    <row r="48" spans="1:26" ht="36" x14ac:dyDescent="0.2">
      <c r="A48" s="268">
        <v>44</v>
      </c>
      <c r="B48" s="356">
        <v>45323</v>
      </c>
      <c r="C48" s="357" t="s">
        <v>114</v>
      </c>
      <c r="D48" s="357" t="s">
        <v>342</v>
      </c>
      <c r="E48" s="358">
        <v>299.99</v>
      </c>
      <c r="F48" s="367" t="s">
        <v>573</v>
      </c>
      <c r="G48" s="359" t="s">
        <v>127</v>
      </c>
      <c r="H48" s="387">
        <v>1543</v>
      </c>
      <c r="I48" s="367" t="s">
        <v>574</v>
      </c>
      <c r="J48" s="357" t="s">
        <v>575</v>
      </c>
      <c r="K48" s="359" t="s">
        <v>35</v>
      </c>
      <c r="L48" s="2"/>
      <c r="M48" s="2"/>
      <c r="N48" s="2"/>
      <c r="O48" s="2"/>
      <c r="P48" s="2"/>
      <c r="Q48" s="2"/>
      <c r="R48" s="2"/>
      <c r="S48" s="2"/>
      <c r="T48" s="2"/>
      <c r="U48" s="2"/>
      <c r="V48" s="2"/>
      <c r="W48" s="2"/>
      <c r="X48" s="2"/>
      <c r="Y48" s="2"/>
      <c r="Z48" s="2"/>
    </row>
    <row r="49" spans="1:26" ht="36" x14ac:dyDescent="0.2">
      <c r="A49" s="268">
        <v>45</v>
      </c>
      <c r="B49" s="356">
        <v>45352</v>
      </c>
      <c r="C49" s="357" t="s">
        <v>114</v>
      </c>
      <c r="D49" s="357" t="s">
        <v>342</v>
      </c>
      <c r="E49" s="358">
        <v>299.99</v>
      </c>
      <c r="F49" s="367" t="s">
        <v>573</v>
      </c>
      <c r="G49" s="359" t="s">
        <v>127</v>
      </c>
      <c r="H49" s="387">
        <v>1543</v>
      </c>
      <c r="I49" s="367" t="s">
        <v>574</v>
      </c>
      <c r="J49" s="357" t="s">
        <v>575</v>
      </c>
      <c r="K49" s="359" t="s">
        <v>35</v>
      </c>
      <c r="L49" s="2"/>
      <c r="M49" s="2"/>
      <c r="N49" s="2"/>
      <c r="O49" s="2"/>
      <c r="P49" s="2"/>
      <c r="Q49" s="2"/>
      <c r="R49" s="2"/>
      <c r="S49" s="2"/>
      <c r="T49" s="2"/>
      <c r="U49" s="2"/>
      <c r="V49" s="2"/>
      <c r="W49" s="2"/>
      <c r="X49" s="2"/>
      <c r="Y49" s="2"/>
      <c r="Z49" s="2"/>
    </row>
    <row r="50" spans="1:26" ht="48" x14ac:dyDescent="0.2">
      <c r="A50" s="268">
        <v>46</v>
      </c>
      <c r="B50" s="356">
        <v>45352</v>
      </c>
      <c r="C50" s="357" t="s">
        <v>114</v>
      </c>
      <c r="D50" s="357" t="s">
        <v>342</v>
      </c>
      <c r="E50" s="358">
        <v>3000</v>
      </c>
      <c r="F50" s="367" t="s">
        <v>4453</v>
      </c>
      <c r="G50" s="359" t="s">
        <v>139</v>
      </c>
      <c r="H50" s="387">
        <v>3483</v>
      </c>
      <c r="I50" s="367" t="s">
        <v>2306</v>
      </c>
      <c r="J50" s="357" t="s">
        <v>4484</v>
      </c>
      <c r="K50" s="359" t="s">
        <v>78</v>
      </c>
      <c r="L50" s="346"/>
      <c r="M50" s="346"/>
      <c r="N50" s="346"/>
      <c r="O50" s="346"/>
      <c r="P50" s="346"/>
      <c r="Q50" s="346"/>
      <c r="R50" s="346"/>
      <c r="S50" s="346"/>
      <c r="T50" s="346"/>
      <c r="U50" s="346"/>
      <c r="V50" s="346"/>
      <c r="W50" s="346"/>
      <c r="X50" s="346"/>
      <c r="Y50" s="346"/>
      <c r="Z50" s="346"/>
    </row>
    <row r="51" spans="1:26" ht="36" x14ac:dyDescent="0.2">
      <c r="A51" s="268">
        <v>47</v>
      </c>
      <c r="B51" s="356">
        <v>45352</v>
      </c>
      <c r="C51" s="357" t="s">
        <v>114</v>
      </c>
      <c r="D51" s="357" t="s">
        <v>236</v>
      </c>
      <c r="E51" s="358">
        <v>211.91</v>
      </c>
      <c r="F51" s="367" t="s">
        <v>1660</v>
      </c>
      <c r="G51" s="359" t="s">
        <v>127</v>
      </c>
      <c r="H51" s="387" t="s">
        <v>126</v>
      </c>
      <c r="I51" s="367" t="s">
        <v>469</v>
      </c>
      <c r="J51" s="357" t="s">
        <v>470</v>
      </c>
      <c r="K51" s="359" t="s">
        <v>35</v>
      </c>
      <c r="L51" s="2"/>
      <c r="M51" s="2"/>
      <c r="N51" s="2"/>
      <c r="O51" s="2"/>
      <c r="P51" s="2"/>
      <c r="Q51" s="2"/>
      <c r="R51" s="2"/>
      <c r="S51" s="2"/>
      <c r="T51" s="2"/>
      <c r="U51" s="2"/>
      <c r="V51" s="2"/>
      <c r="W51" s="2"/>
      <c r="X51" s="2"/>
      <c r="Y51" s="2"/>
      <c r="Z51" s="2"/>
    </row>
    <row r="52" spans="1:26" ht="36" x14ac:dyDescent="0.2">
      <c r="A52" s="268">
        <v>48</v>
      </c>
      <c r="B52" s="356">
        <v>45170</v>
      </c>
      <c r="C52" s="357" t="s">
        <v>114</v>
      </c>
      <c r="D52" s="357" t="s">
        <v>244</v>
      </c>
      <c r="E52" s="358">
        <f>10200-1700-1700-1700</f>
        <v>5100</v>
      </c>
      <c r="F52" s="367" t="s">
        <v>586</v>
      </c>
      <c r="G52" s="359" t="s">
        <v>127</v>
      </c>
      <c r="H52" s="387">
        <v>1537</v>
      </c>
      <c r="I52" s="367" t="s">
        <v>587</v>
      </c>
      <c r="J52" s="357" t="s">
        <v>588</v>
      </c>
      <c r="K52" s="359" t="s">
        <v>35</v>
      </c>
      <c r="L52" s="2"/>
      <c r="M52" s="2"/>
      <c r="N52" s="2"/>
      <c r="O52" s="2"/>
      <c r="P52" s="2"/>
      <c r="Q52" s="2"/>
      <c r="R52" s="2"/>
      <c r="S52" s="2"/>
      <c r="T52" s="2"/>
      <c r="U52" s="2"/>
      <c r="V52" s="2"/>
      <c r="W52" s="2"/>
      <c r="X52" s="2"/>
      <c r="Y52" s="2"/>
      <c r="Z52" s="2"/>
    </row>
    <row r="53" spans="1:26" ht="36" x14ac:dyDescent="0.2">
      <c r="A53" s="268">
        <v>49</v>
      </c>
      <c r="B53" s="356">
        <v>45170</v>
      </c>
      <c r="C53" s="357" t="s">
        <v>114</v>
      </c>
      <c r="D53" s="357" t="s">
        <v>244</v>
      </c>
      <c r="E53" s="358">
        <v>74.290000000000006</v>
      </c>
      <c r="F53" s="367" t="s">
        <v>4456</v>
      </c>
      <c r="G53" s="359" t="s">
        <v>127</v>
      </c>
      <c r="H53" s="387" t="s">
        <v>126</v>
      </c>
      <c r="I53" s="367" t="s">
        <v>457</v>
      </c>
      <c r="J53" s="389" t="s">
        <v>458</v>
      </c>
      <c r="K53" s="359" t="s">
        <v>35</v>
      </c>
      <c r="L53" s="346"/>
      <c r="M53" s="346"/>
      <c r="N53" s="346"/>
      <c r="O53" s="346"/>
      <c r="P53" s="346"/>
      <c r="Q53" s="346"/>
      <c r="R53" s="346"/>
      <c r="S53" s="346"/>
      <c r="T53" s="346"/>
      <c r="U53" s="346"/>
      <c r="V53" s="346"/>
      <c r="W53" s="346"/>
      <c r="X53" s="346"/>
      <c r="Y53" s="346"/>
      <c r="Z53" s="346"/>
    </row>
    <row r="54" spans="1:26" ht="60" x14ac:dyDescent="0.2">
      <c r="A54" s="268">
        <v>50</v>
      </c>
      <c r="B54" s="356">
        <v>45352</v>
      </c>
      <c r="C54" s="357" t="s">
        <v>114</v>
      </c>
      <c r="D54" s="357" t="s">
        <v>236</v>
      </c>
      <c r="E54" s="358">
        <v>154.75</v>
      </c>
      <c r="F54" s="367" t="s">
        <v>589</v>
      </c>
      <c r="G54" s="359" t="s">
        <v>138</v>
      </c>
      <c r="H54" s="387">
        <v>1977</v>
      </c>
      <c r="I54" s="367" t="s">
        <v>590</v>
      </c>
      <c r="J54" s="357" t="s">
        <v>591</v>
      </c>
      <c r="K54" s="359" t="s">
        <v>35</v>
      </c>
      <c r="L54" s="2"/>
      <c r="M54" s="2"/>
      <c r="N54" s="2"/>
      <c r="O54" s="2"/>
      <c r="P54" s="2"/>
      <c r="Q54" s="2"/>
      <c r="R54" s="2"/>
      <c r="S54" s="2"/>
      <c r="T54" s="2"/>
      <c r="U54" s="2"/>
      <c r="V54" s="2"/>
      <c r="W54" s="2"/>
      <c r="X54" s="2"/>
      <c r="Y54" s="2"/>
      <c r="Z54" s="2"/>
    </row>
    <row r="55" spans="1:26" ht="36" x14ac:dyDescent="0.2">
      <c r="A55" s="268">
        <v>51</v>
      </c>
      <c r="B55" s="356">
        <v>45231</v>
      </c>
      <c r="C55" s="357" t="s">
        <v>114</v>
      </c>
      <c r="D55" s="357" t="s">
        <v>388</v>
      </c>
      <c r="E55" s="358">
        <v>8</v>
      </c>
      <c r="F55" s="367" t="s">
        <v>4167</v>
      </c>
      <c r="G55" s="359" t="s">
        <v>126</v>
      </c>
      <c r="H55" s="387" t="s">
        <v>126</v>
      </c>
      <c r="I55" s="367" t="s">
        <v>457</v>
      </c>
      <c r="J55" s="389" t="s">
        <v>458</v>
      </c>
      <c r="K55" s="359" t="s">
        <v>35</v>
      </c>
      <c r="L55" s="2"/>
      <c r="M55" s="2"/>
      <c r="N55" s="2"/>
      <c r="O55" s="2"/>
      <c r="P55" s="2"/>
      <c r="Q55" s="2"/>
      <c r="R55" s="2"/>
      <c r="S55" s="2"/>
      <c r="T55" s="2"/>
      <c r="U55" s="2"/>
      <c r="V55" s="2"/>
      <c r="W55" s="2"/>
      <c r="X55" s="2"/>
      <c r="Y55" s="2"/>
      <c r="Z55" s="2"/>
    </row>
    <row r="56" spans="1:26" ht="36" x14ac:dyDescent="0.2">
      <c r="A56" s="268">
        <v>52</v>
      </c>
      <c r="B56" s="356">
        <v>45261</v>
      </c>
      <c r="C56" s="357" t="s">
        <v>114</v>
      </c>
      <c r="D56" s="357" t="s">
        <v>300</v>
      </c>
      <c r="E56" s="358">
        <v>686.85</v>
      </c>
      <c r="F56" s="367" t="s">
        <v>636</v>
      </c>
      <c r="G56" s="359" t="s">
        <v>126</v>
      </c>
      <c r="H56" s="387">
        <v>3043</v>
      </c>
      <c r="I56" s="367" t="s">
        <v>637</v>
      </c>
      <c r="J56" s="357" t="s">
        <v>638</v>
      </c>
      <c r="K56" s="359" t="s">
        <v>35</v>
      </c>
      <c r="L56" s="2"/>
      <c r="M56" s="2"/>
      <c r="N56" s="2"/>
      <c r="O56" s="2"/>
      <c r="P56" s="2"/>
      <c r="Q56" s="2"/>
      <c r="R56" s="2"/>
      <c r="S56" s="2"/>
      <c r="T56" s="2"/>
      <c r="U56" s="2"/>
      <c r="V56" s="2"/>
      <c r="W56" s="2"/>
      <c r="X56" s="2"/>
      <c r="Y56" s="2"/>
      <c r="Z56" s="2"/>
    </row>
    <row r="57" spans="1:26" ht="36" x14ac:dyDescent="0.2">
      <c r="A57" s="268">
        <v>53</v>
      </c>
      <c r="B57" s="356">
        <v>45261</v>
      </c>
      <c r="C57" s="357" t="s">
        <v>114</v>
      </c>
      <c r="D57" s="357" t="s">
        <v>300</v>
      </c>
      <c r="E57" s="358">
        <v>594.54999999999995</v>
      </c>
      <c r="F57" s="367" t="s">
        <v>640</v>
      </c>
      <c r="G57" s="359" t="s">
        <v>126</v>
      </c>
      <c r="H57" s="387">
        <v>3162</v>
      </c>
      <c r="I57" s="367" t="s">
        <v>637</v>
      </c>
      <c r="J57" s="357" t="s">
        <v>638</v>
      </c>
      <c r="K57" s="359" t="s">
        <v>35</v>
      </c>
      <c r="L57" s="2"/>
      <c r="M57" s="2"/>
      <c r="N57" s="2"/>
      <c r="O57" s="2"/>
      <c r="P57" s="2"/>
      <c r="Q57" s="2"/>
      <c r="R57" s="2"/>
      <c r="S57" s="2"/>
      <c r="T57" s="2"/>
      <c r="U57" s="2"/>
      <c r="V57" s="2"/>
      <c r="W57" s="2"/>
      <c r="X57" s="2"/>
      <c r="Y57" s="2"/>
      <c r="Z57" s="2"/>
    </row>
    <row r="58" spans="1:26" ht="48" x14ac:dyDescent="0.2">
      <c r="A58" s="268">
        <v>54</v>
      </c>
      <c r="B58" s="356">
        <v>45261</v>
      </c>
      <c r="C58" s="357" t="s">
        <v>114</v>
      </c>
      <c r="D58" s="357" t="s">
        <v>238</v>
      </c>
      <c r="E58" s="358">
        <f>18000-5700</f>
        <v>12300</v>
      </c>
      <c r="F58" s="367" t="s">
        <v>644</v>
      </c>
      <c r="G58" s="359" t="s">
        <v>132</v>
      </c>
      <c r="H58" s="387">
        <v>3172</v>
      </c>
      <c r="I58" s="367" t="s">
        <v>604</v>
      </c>
      <c r="J58" s="357" t="s">
        <v>605</v>
      </c>
      <c r="K58" s="359" t="s">
        <v>35</v>
      </c>
      <c r="L58" s="2"/>
      <c r="M58" s="2"/>
      <c r="N58" s="2"/>
      <c r="O58" s="2"/>
      <c r="P58" s="2"/>
      <c r="Q58" s="2"/>
      <c r="R58" s="2"/>
      <c r="S58" s="2"/>
      <c r="T58" s="2"/>
      <c r="U58" s="2"/>
      <c r="V58" s="2"/>
      <c r="W58" s="2"/>
      <c r="X58" s="2"/>
      <c r="Y58" s="2"/>
      <c r="Z58" s="2"/>
    </row>
    <row r="59" spans="1:26" ht="36" x14ac:dyDescent="0.2">
      <c r="A59" s="268">
        <v>55</v>
      </c>
      <c r="B59" s="356">
        <v>45261</v>
      </c>
      <c r="C59" s="357" t="s">
        <v>114</v>
      </c>
      <c r="D59" s="357" t="s">
        <v>300</v>
      </c>
      <c r="E59" s="358">
        <v>1446.5</v>
      </c>
      <c r="F59" s="367" t="s">
        <v>650</v>
      </c>
      <c r="G59" s="359" t="s">
        <v>126</v>
      </c>
      <c r="H59" s="387">
        <v>3188</v>
      </c>
      <c r="I59" s="367" t="s">
        <v>637</v>
      </c>
      <c r="J59" s="357" t="s">
        <v>638</v>
      </c>
      <c r="K59" s="359" t="s">
        <v>35</v>
      </c>
      <c r="L59" s="2"/>
      <c r="M59" s="2"/>
      <c r="N59" s="2"/>
      <c r="O59" s="2"/>
      <c r="P59" s="2"/>
      <c r="Q59" s="2"/>
      <c r="R59" s="2"/>
      <c r="S59" s="2"/>
      <c r="T59" s="2"/>
      <c r="U59" s="2"/>
      <c r="V59" s="2"/>
      <c r="W59" s="2"/>
      <c r="X59" s="2"/>
      <c r="Y59" s="2"/>
      <c r="Z59" s="2"/>
    </row>
    <row r="60" spans="1:26" ht="48" x14ac:dyDescent="0.2">
      <c r="A60" s="268">
        <v>56</v>
      </c>
      <c r="B60" s="356">
        <v>45261</v>
      </c>
      <c r="C60" s="357" t="s">
        <v>114</v>
      </c>
      <c r="D60" s="357" t="s">
        <v>300</v>
      </c>
      <c r="E60" s="358">
        <v>607.20000000000005</v>
      </c>
      <c r="F60" s="367" t="s">
        <v>651</v>
      </c>
      <c r="G60" s="359" t="s">
        <v>126</v>
      </c>
      <c r="H60" s="387">
        <v>3225</v>
      </c>
      <c r="I60" s="367" t="s">
        <v>637</v>
      </c>
      <c r="J60" s="357" t="s">
        <v>638</v>
      </c>
      <c r="K60" s="359" t="s">
        <v>35</v>
      </c>
      <c r="L60" s="2"/>
      <c r="M60" s="2"/>
      <c r="N60" s="2"/>
      <c r="O60" s="2"/>
      <c r="P60" s="2"/>
      <c r="Q60" s="2"/>
      <c r="R60" s="2"/>
      <c r="S60" s="2"/>
      <c r="T60" s="2"/>
      <c r="U60" s="2"/>
      <c r="V60" s="2"/>
      <c r="W60" s="2"/>
      <c r="X60" s="2"/>
      <c r="Y60" s="2"/>
      <c r="Z60" s="2"/>
    </row>
    <row r="61" spans="1:26" ht="36" x14ac:dyDescent="0.2">
      <c r="A61" s="268">
        <v>57</v>
      </c>
      <c r="B61" s="356">
        <v>45352</v>
      </c>
      <c r="C61" s="357" t="s">
        <v>114</v>
      </c>
      <c r="D61" s="357" t="s">
        <v>258</v>
      </c>
      <c r="E61" s="358">
        <v>1486.25</v>
      </c>
      <c r="F61" s="367" t="s">
        <v>727</v>
      </c>
      <c r="G61" s="359" t="s">
        <v>127</v>
      </c>
      <c r="H61" s="387">
        <v>3132</v>
      </c>
      <c r="I61" s="367" t="s">
        <v>604</v>
      </c>
      <c r="J61" s="357" t="s">
        <v>605</v>
      </c>
      <c r="K61" s="359" t="s">
        <v>35</v>
      </c>
      <c r="L61" s="2"/>
      <c r="M61" s="2"/>
      <c r="N61" s="2"/>
      <c r="O61" s="2"/>
      <c r="P61" s="2"/>
      <c r="Q61" s="2"/>
      <c r="R61" s="2"/>
      <c r="S61" s="2"/>
      <c r="T61" s="2"/>
      <c r="U61" s="2"/>
      <c r="V61" s="2"/>
      <c r="W61" s="2"/>
      <c r="X61" s="2"/>
      <c r="Y61" s="2"/>
      <c r="Z61" s="2"/>
    </row>
    <row r="62" spans="1:26" ht="36" x14ac:dyDescent="0.2">
      <c r="A62" s="268">
        <v>58</v>
      </c>
      <c r="B62" s="356">
        <v>45352</v>
      </c>
      <c r="C62" s="357" t="s">
        <v>114</v>
      </c>
      <c r="D62" s="357" t="s">
        <v>258</v>
      </c>
      <c r="E62" s="358">
        <v>1000</v>
      </c>
      <c r="F62" s="367" t="s">
        <v>728</v>
      </c>
      <c r="G62" s="359" t="s">
        <v>127</v>
      </c>
      <c r="H62" s="387">
        <v>3129</v>
      </c>
      <c r="I62" s="367" t="s">
        <v>729</v>
      </c>
      <c r="J62" s="357" t="s">
        <v>730</v>
      </c>
      <c r="K62" s="359" t="s">
        <v>35</v>
      </c>
      <c r="L62" s="2"/>
      <c r="M62" s="2"/>
      <c r="N62" s="2"/>
      <c r="O62" s="2"/>
      <c r="P62" s="2"/>
      <c r="Q62" s="2"/>
      <c r="R62" s="2"/>
      <c r="S62" s="2"/>
      <c r="T62" s="2"/>
      <c r="U62" s="2"/>
      <c r="V62" s="2"/>
      <c r="W62" s="2"/>
      <c r="X62" s="2"/>
      <c r="Y62" s="2"/>
      <c r="Z62" s="2"/>
    </row>
    <row r="63" spans="1:26" ht="36" x14ac:dyDescent="0.2">
      <c r="A63" s="268">
        <v>59</v>
      </c>
      <c r="B63" s="356">
        <v>45352</v>
      </c>
      <c r="C63" s="357" t="s">
        <v>114</v>
      </c>
      <c r="D63" s="357" t="s">
        <v>266</v>
      </c>
      <c r="E63" s="358">
        <v>463.5</v>
      </c>
      <c r="F63" s="367" t="s">
        <v>731</v>
      </c>
      <c r="G63" s="359" t="s">
        <v>127</v>
      </c>
      <c r="H63" s="387">
        <v>3134</v>
      </c>
      <c r="I63" s="367" t="s">
        <v>732</v>
      </c>
      <c r="J63" s="357" t="s">
        <v>733</v>
      </c>
      <c r="K63" s="359" t="s">
        <v>35</v>
      </c>
      <c r="L63" s="2"/>
      <c r="M63" s="2"/>
      <c r="N63" s="2"/>
      <c r="O63" s="2"/>
      <c r="P63" s="2"/>
      <c r="Q63" s="2"/>
      <c r="R63" s="2"/>
      <c r="S63" s="2"/>
      <c r="T63" s="2"/>
      <c r="U63" s="2"/>
      <c r="V63" s="2"/>
      <c r="W63" s="2"/>
      <c r="X63" s="2"/>
      <c r="Y63" s="2"/>
      <c r="Z63" s="2"/>
    </row>
    <row r="64" spans="1:26" ht="36" x14ac:dyDescent="0.2">
      <c r="A64" s="268">
        <v>60</v>
      </c>
      <c r="B64" s="356">
        <v>45352</v>
      </c>
      <c r="C64" s="357" t="s">
        <v>114</v>
      </c>
      <c r="D64" s="357" t="s">
        <v>266</v>
      </c>
      <c r="E64" s="358">
        <v>450</v>
      </c>
      <c r="F64" s="367" t="s">
        <v>734</v>
      </c>
      <c r="G64" s="359" t="s">
        <v>127</v>
      </c>
      <c r="H64" s="387">
        <v>3130</v>
      </c>
      <c r="I64" s="367" t="s">
        <v>735</v>
      </c>
      <c r="J64" s="357" t="s">
        <v>736</v>
      </c>
      <c r="K64" s="359" t="s">
        <v>35</v>
      </c>
      <c r="L64" s="2"/>
      <c r="M64" s="2"/>
      <c r="N64" s="2"/>
      <c r="O64" s="2"/>
      <c r="P64" s="2"/>
      <c r="Q64" s="2"/>
      <c r="R64" s="2"/>
      <c r="S64" s="2"/>
      <c r="T64" s="2"/>
      <c r="U64" s="2"/>
      <c r="V64" s="2"/>
      <c r="W64" s="2"/>
      <c r="X64" s="2"/>
      <c r="Y64" s="2"/>
      <c r="Z64" s="2"/>
    </row>
    <row r="65" spans="1:26" ht="48" x14ac:dyDescent="0.2">
      <c r="A65" s="268">
        <v>61</v>
      </c>
      <c r="B65" s="356">
        <v>45352</v>
      </c>
      <c r="C65" s="357" t="s">
        <v>114</v>
      </c>
      <c r="D65" s="357" t="s">
        <v>274</v>
      </c>
      <c r="E65" s="358">
        <v>3000</v>
      </c>
      <c r="F65" s="367" t="s">
        <v>739</v>
      </c>
      <c r="G65" s="359" t="s">
        <v>129</v>
      </c>
      <c r="H65" s="387">
        <v>3336</v>
      </c>
      <c r="I65" s="367" t="s">
        <v>740</v>
      </c>
      <c r="J65" s="357" t="s">
        <v>741</v>
      </c>
      <c r="K65" s="359" t="s">
        <v>35</v>
      </c>
      <c r="L65" s="2"/>
      <c r="M65" s="2"/>
      <c r="N65" s="2"/>
      <c r="O65" s="2"/>
      <c r="P65" s="2"/>
      <c r="Q65" s="2"/>
      <c r="R65" s="2"/>
      <c r="S65" s="2"/>
      <c r="T65" s="2"/>
      <c r="U65" s="2"/>
      <c r="V65" s="2"/>
      <c r="W65" s="2"/>
      <c r="X65" s="2"/>
      <c r="Y65" s="2"/>
      <c r="Z65" s="2"/>
    </row>
    <row r="66" spans="1:26" ht="36" x14ac:dyDescent="0.2">
      <c r="A66" s="268">
        <v>62</v>
      </c>
      <c r="B66" s="356">
        <v>45323</v>
      </c>
      <c r="C66" s="357" t="s">
        <v>114</v>
      </c>
      <c r="D66" s="357" t="s">
        <v>274</v>
      </c>
      <c r="E66" s="358">
        <v>150</v>
      </c>
      <c r="F66" s="367" t="s">
        <v>2080</v>
      </c>
      <c r="G66" s="359" t="s">
        <v>132</v>
      </c>
      <c r="H66" s="387" t="s">
        <v>126</v>
      </c>
      <c r="I66" s="367" t="s">
        <v>457</v>
      </c>
      <c r="J66" s="389" t="s">
        <v>458</v>
      </c>
      <c r="K66" s="359" t="s">
        <v>35</v>
      </c>
      <c r="L66" s="2"/>
      <c r="M66" s="2"/>
      <c r="N66" s="2"/>
      <c r="O66" s="2"/>
      <c r="P66" s="2"/>
      <c r="Q66" s="2"/>
      <c r="R66" s="2"/>
      <c r="S66" s="2"/>
      <c r="T66" s="2"/>
      <c r="U66" s="2"/>
      <c r="V66" s="2"/>
      <c r="W66" s="2"/>
      <c r="X66" s="2"/>
      <c r="Y66" s="2"/>
      <c r="Z66" s="2"/>
    </row>
    <row r="67" spans="1:26" ht="36" x14ac:dyDescent="0.2">
      <c r="A67" s="268">
        <v>63</v>
      </c>
      <c r="B67" s="356">
        <v>45323</v>
      </c>
      <c r="C67" s="357" t="s">
        <v>114</v>
      </c>
      <c r="D67" s="357" t="s">
        <v>274</v>
      </c>
      <c r="E67" s="358">
        <v>30.81</v>
      </c>
      <c r="F67" s="367" t="s">
        <v>2081</v>
      </c>
      <c r="G67" s="359" t="s">
        <v>132</v>
      </c>
      <c r="H67" s="387" t="s">
        <v>126</v>
      </c>
      <c r="I67" s="367" t="s">
        <v>475</v>
      </c>
      <c r="J67" s="388" t="s">
        <v>476</v>
      </c>
      <c r="K67" s="359" t="s">
        <v>35</v>
      </c>
      <c r="L67" s="346"/>
      <c r="M67" s="346"/>
      <c r="N67" s="346"/>
      <c r="O67" s="346"/>
      <c r="P67" s="346"/>
      <c r="Q67" s="346"/>
      <c r="R67" s="346"/>
      <c r="S67" s="346"/>
      <c r="T67" s="346"/>
      <c r="U67" s="346"/>
      <c r="V67" s="346"/>
      <c r="W67" s="346"/>
      <c r="X67" s="346"/>
      <c r="Y67" s="346"/>
      <c r="Z67" s="346"/>
    </row>
    <row r="68" spans="1:26" ht="36" x14ac:dyDescent="0.2">
      <c r="A68" s="268">
        <v>64</v>
      </c>
      <c r="B68" s="356">
        <v>45323</v>
      </c>
      <c r="C68" s="357" t="s">
        <v>114</v>
      </c>
      <c r="D68" s="357" t="s">
        <v>274</v>
      </c>
      <c r="E68" s="358">
        <v>930</v>
      </c>
      <c r="F68" s="367" t="s">
        <v>2082</v>
      </c>
      <c r="G68" s="359" t="s">
        <v>132</v>
      </c>
      <c r="H68" s="387" t="s">
        <v>126</v>
      </c>
      <c r="I68" s="367" t="s">
        <v>475</v>
      </c>
      <c r="J68" s="388" t="s">
        <v>476</v>
      </c>
      <c r="K68" s="359" t="s">
        <v>35</v>
      </c>
      <c r="L68" s="346"/>
      <c r="M68" s="346"/>
      <c r="N68" s="346"/>
      <c r="O68" s="346"/>
      <c r="P68" s="346"/>
      <c r="Q68" s="346"/>
      <c r="R68" s="346"/>
      <c r="S68" s="346"/>
      <c r="T68" s="346"/>
      <c r="U68" s="346"/>
      <c r="V68" s="346"/>
      <c r="W68" s="346"/>
      <c r="X68" s="346"/>
      <c r="Y68" s="346"/>
      <c r="Z68" s="346"/>
    </row>
    <row r="69" spans="1:26" ht="36" x14ac:dyDescent="0.2">
      <c r="A69" s="268">
        <v>65</v>
      </c>
      <c r="B69" s="356">
        <v>45292</v>
      </c>
      <c r="C69" s="357" t="s">
        <v>103</v>
      </c>
      <c r="D69" s="357" t="s">
        <v>185</v>
      </c>
      <c r="E69" s="358">
        <v>82.99</v>
      </c>
      <c r="F69" s="367" t="s">
        <v>1570</v>
      </c>
      <c r="G69" s="359" t="s">
        <v>126</v>
      </c>
      <c r="H69" s="387" t="s">
        <v>126</v>
      </c>
      <c r="I69" s="367" t="s">
        <v>475</v>
      </c>
      <c r="J69" s="357" t="s">
        <v>490</v>
      </c>
      <c r="K69" s="359" t="s">
        <v>35</v>
      </c>
      <c r="L69" s="346"/>
      <c r="M69" s="346"/>
      <c r="N69" s="346"/>
      <c r="O69" s="346"/>
      <c r="P69" s="346"/>
      <c r="Q69" s="346"/>
      <c r="R69" s="346"/>
      <c r="S69" s="346"/>
      <c r="T69" s="346"/>
      <c r="U69" s="346"/>
      <c r="V69" s="346"/>
      <c r="W69" s="346"/>
      <c r="X69" s="346"/>
      <c r="Y69" s="346"/>
      <c r="Z69" s="346"/>
    </row>
    <row r="70" spans="1:26" ht="60" x14ac:dyDescent="0.2">
      <c r="A70" s="268">
        <v>66</v>
      </c>
      <c r="B70" s="362">
        <v>45231</v>
      </c>
      <c r="C70" s="357" t="s">
        <v>114</v>
      </c>
      <c r="D70" s="357" t="s">
        <v>342</v>
      </c>
      <c r="E70" s="363">
        <v>65</v>
      </c>
      <c r="F70" s="370" t="s">
        <v>2261</v>
      </c>
      <c r="G70" s="359" t="s">
        <v>139</v>
      </c>
      <c r="H70" s="391" t="s">
        <v>126</v>
      </c>
      <c r="I70" s="370" t="s">
        <v>457</v>
      </c>
      <c r="J70" s="389" t="s">
        <v>458</v>
      </c>
      <c r="K70" s="359" t="s">
        <v>75</v>
      </c>
      <c r="L70" s="2"/>
      <c r="M70" s="2"/>
      <c r="N70" s="2"/>
      <c r="O70" s="2"/>
      <c r="P70" s="2"/>
      <c r="Q70" s="2"/>
      <c r="R70" s="2"/>
      <c r="S70" s="2"/>
      <c r="T70" s="2"/>
      <c r="U70" s="2"/>
      <c r="V70" s="2"/>
      <c r="W70" s="2"/>
      <c r="X70" s="2"/>
      <c r="Y70" s="2"/>
      <c r="Z70" s="2"/>
    </row>
    <row r="71" spans="1:26" ht="60" x14ac:dyDescent="0.2">
      <c r="A71" s="268">
        <v>67</v>
      </c>
      <c r="B71" s="362">
        <v>45323</v>
      </c>
      <c r="C71" s="357" t="s">
        <v>114</v>
      </c>
      <c r="D71" s="357" t="s">
        <v>342</v>
      </c>
      <c r="E71" s="363">
        <f>98700-49350-39480</f>
        <v>9870</v>
      </c>
      <c r="F71" s="370" t="s">
        <v>1670</v>
      </c>
      <c r="G71" s="359" t="s">
        <v>139</v>
      </c>
      <c r="H71" s="391">
        <v>3942</v>
      </c>
      <c r="I71" s="370" t="s">
        <v>1671</v>
      </c>
      <c r="J71" s="389" t="s">
        <v>1672</v>
      </c>
      <c r="K71" s="359" t="s">
        <v>75</v>
      </c>
      <c r="L71" s="346"/>
      <c r="M71" s="346"/>
      <c r="N71" s="346"/>
      <c r="O71" s="346"/>
      <c r="P71" s="346"/>
      <c r="Q71" s="346"/>
      <c r="R71" s="346"/>
      <c r="S71" s="346"/>
      <c r="T71" s="346"/>
      <c r="U71" s="346"/>
      <c r="V71" s="346"/>
      <c r="W71" s="346"/>
      <c r="X71" s="346"/>
      <c r="Y71" s="346"/>
      <c r="Z71" s="346"/>
    </row>
    <row r="72" spans="1:26" ht="60" x14ac:dyDescent="0.2">
      <c r="A72" s="268">
        <v>68</v>
      </c>
      <c r="B72" s="362">
        <v>45323</v>
      </c>
      <c r="C72" s="357" t="s">
        <v>114</v>
      </c>
      <c r="D72" s="357" t="s">
        <v>342</v>
      </c>
      <c r="E72" s="363">
        <v>1974</v>
      </c>
      <c r="F72" s="370" t="s">
        <v>2253</v>
      </c>
      <c r="G72" s="359" t="s">
        <v>139</v>
      </c>
      <c r="H72" s="391" t="s">
        <v>126</v>
      </c>
      <c r="I72" s="370" t="s">
        <v>457</v>
      </c>
      <c r="J72" s="389" t="s">
        <v>458</v>
      </c>
      <c r="K72" s="359" t="s">
        <v>75</v>
      </c>
      <c r="L72" s="346"/>
      <c r="M72" s="346"/>
      <c r="N72" s="346"/>
      <c r="O72" s="346"/>
      <c r="P72" s="346"/>
      <c r="Q72" s="346"/>
      <c r="R72" s="346"/>
      <c r="S72" s="346"/>
      <c r="T72" s="346"/>
      <c r="U72" s="346"/>
      <c r="V72" s="346"/>
      <c r="W72" s="346"/>
      <c r="X72" s="346"/>
      <c r="Y72" s="346"/>
      <c r="Z72" s="346"/>
    </row>
    <row r="73" spans="1:26" ht="60" x14ac:dyDescent="0.2">
      <c r="A73" s="268">
        <v>69</v>
      </c>
      <c r="B73" s="362">
        <v>45323</v>
      </c>
      <c r="C73" s="357" t="s">
        <v>114</v>
      </c>
      <c r="D73" s="357" t="s">
        <v>342</v>
      </c>
      <c r="E73" s="363">
        <f>1500-750</f>
        <v>750</v>
      </c>
      <c r="F73" s="370" t="s">
        <v>1817</v>
      </c>
      <c r="G73" s="359" t="s">
        <v>139</v>
      </c>
      <c r="H73" s="391">
        <v>3494</v>
      </c>
      <c r="I73" s="367" t="s">
        <v>2251</v>
      </c>
      <c r="J73" s="389" t="s">
        <v>1818</v>
      </c>
      <c r="K73" s="359" t="s">
        <v>75</v>
      </c>
      <c r="L73" s="346"/>
      <c r="M73" s="346"/>
      <c r="N73" s="346"/>
      <c r="O73" s="346"/>
      <c r="P73" s="346"/>
      <c r="Q73" s="346"/>
      <c r="R73" s="346"/>
      <c r="S73" s="346"/>
      <c r="T73" s="346"/>
      <c r="U73" s="346"/>
      <c r="V73" s="346"/>
      <c r="W73" s="346"/>
      <c r="X73" s="346"/>
      <c r="Y73" s="346"/>
      <c r="Z73" s="346"/>
    </row>
    <row r="74" spans="1:26" ht="60" x14ac:dyDescent="0.2">
      <c r="A74" s="268">
        <v>70</v>
      </c>
      <c r="B74" s="362">
        <v>45323</v>
      </c>
      <c r="C74" s="357" t="s">
        <v>114</v>
      </c>
      <c r="D74" s="357" t="s">
        <v>342</v>
      </c>
      <c r="E74" s="363">
        <f>15600-6400</f>
        <v>9200</v>
      </c>
      <c r="F74" s="370" t="s">
        <v>1833</v>
      </c>
      <c r="G74" s="359" t="s">
        <v>139</v>
      </c>
      <c r="H74" s="391">
        <v>3495</v>
      </c>
      <c r="I74" s="367" t="s">
        <v>629</v>
      </c>
      <c r="J74" s="389" t="s">
        <v>630</v>
      </c>
      <c r="K74" s="359" t="s">
        <v>75</v>
      </c>
      <c r="L74" s="346"/>
      <c r="M74" s="346"/>
      <c r="N74" s="346"/>
      <c r="O74" s="346"/>
      <c r="P74" s="346"/>
      <c r="Q74" s="346"/>
      <c r="R74" s="346"/>
      <c r="S74" s="346"/>
      <c r="T74" s="346"/>
      <c r="U74" s="346"/>
      <c r="V74" s="346"/>
      <c r="W74" s="346"/>
      <c r="X74" s="346"/>
      <c r="Y74" s="346"/>
      <c r="Z74" s="346"/>
    </row>
    <row r="75" spans="1:26" ht="60" x14ac:dyDescent="0.2">
      <c r="A75" s="268">
        <v>71</v>
      </c>
      <c r="B75" s="362">
        <v>45323</v>
      </c>
      <c r="C75" s="357" t="s">
        <v>114</v>
      </c>
      <c r="D75" s="357" t="s">
        <v>342</v>
      </c>
      <c r="E75" s="363">
        <v>128</v>
      </c>
      <c r="F75" s="370" t="s">
        <v>4446</v>
      </c>
      <c r="G75" s="359" t="s">
        <v>139</v>
      </c>
      <c r="H75" s="391" t="s">
        <v>126</v>
      </c>
      <c r="I75" s="367" t="s">
        <v>457</v>
      </c>
      <c r="J75" s="389" t="s">
        <v>458</v>
      </c>
      <c r="K75" s="359" t="s">
        <v>75</v>
      </c>
      <c r="L75" s="346"/>
      <c r="M75" s="346"/>
      <c r="N75" s="346"/>
      <c r="O75" s="346"/>
      <c r="P75" s="346"/>
      <c r="Q75" s="346"/>
      <c r="R75" s="346"/>
      <c r="S75" s="346"/>
      <c r="T75" s="346"/>
      <c r="U75" s="346"/>
      <c r="V75" s="346"/>
      <c r="W75" s="346"/>
      <c r="X75" s="346"/>
      <c r="Y75" s="346"/>
      <c r="Z75" s="346"/>
    </row>
    <row r="76" spans="1:26" ht="72" x14ac:dyDescent="0.2">
      <c r="A76" s="268">
        <v>72</v>
      </c>
      <c r="B76" s="362">
        <v>45323</v>
      </c>
      <c r="C76" s="357" t="s">
        <v>114</v>
      </c>
      <c r="D76" s="357" t="s">
        <v>342</v>
      </c>
      <c r="E76" s="363">
        <v>10000</v>
      </c>
      <c r="F76" s="370" t="s">
        <v>1835</v>
      </c>
      <c r="G76" s="359" t="s">
        <v>139</v>
      </c>
      <c r="H76" s="391">
        <v>3497</v>
      </c>
      <c r="I76" s="367" t="s">
        <v>1502</v>
      </c>
      <c r="J76" s="357" t="s">
        <v>1836</v>
      </c>
      <c r="K76" s="359" t="s">
        <v>75</v>
      </c>
      <c r="L76" s="346"/>
      <c r="M76" s="346"/>
      <c r="N76" s="346"/>
      <c r="O76" s="346"/>
      <c r="P76" s="346"/>
      <c r="Q76" s="346"/>
      <c r="R76" s="346"/>
      <c r="S76" s="346"/>
      <c r="T76" s="346"/>
      <c r="U76" s="346"/>
      <c r="V76" s="346"/>
      <c r="W76" s="346"/>
      <c r="X76" s="346"/>
      <c r="Y76" s="346"/>
      <c r="Z76" s="346"/>
    </row>
    <row r="77" spans="1:26" ht="60" x14ac:dyDescent="0.2">
      <c r="A77" s="268">
        <v>73</v>
      </c>
      <c r="B77" s="362">
        <v>45323</v>
      </c>
      <c r="C77" s="357" t="s">
        <v>114</v>
      </c>
      <c r="D77" s="357" t="s">
        <v>342</v>
      </c>
      <c r="E77" s="363">
        <f>11700-3600</f>
        <v>8100</v>
      </c>
      <c r="F77" s="370" t="s">
        <v>1839</v>
      </c>
      <c r="G77" s="359" t="s">
        <v>139</v>
      </c>
      <c r="H77" s="391">
        <v>3493</v>
      </c>
      <c r="I77" s="367" t="s">
        <v>1840</v>
      </c>
      <c r="J77" s="357" t="s">
        <v>663</v>
      </c>
      <c r="K77" s="359" t="s">
        <v>75</v>
      </c>
      <c r="L77" s="346"/>
      <c r="M77" s="346"/>
      <c r="N77" s="346"/>
      <c r="O77" s="346"/>
      <c r="P77" s="346"/>
      <c r="Q77" s="346"/>
      <c r="R77" s="346"/>
      <c r="S77" s="346"/>
      <c r="T77" s="346"/>
      <c r="U77" s="346"/>
      <c r="V77" s="346"/>
      <c r="W77" s="346"/>
      <c r="X77" s="346"/>
      <c r="Y77" s="346"/>
      <c r="Z77" s="346"/>
    </row>
    <row r="78" spans="1:26" ht="60" x14ac:dyDescent="0.2">
      <c r="A78" s="268">
        <v>74</v>
      </c>
      <c r="B78" s="362">
        <v>45323</v>
      </c>
      <c r="C78" s="357" t="s">
        <v>114</v>
      </c>
      <c r="D78" s="357" t="s">
        <v>342</v>
      </c>
      <c r="E78" s="363">
        <v>2961</v>
      </c>
      <c r="F78" s="370" t="s">
        <v>2255</v>
      </c>
      <c r="G78" s="359" t="s">
        <v>139</v>
      </c>
      <c r="H78" s="391" t="s">
        <v>126</v>
      </c>
      <c r="I78" s="367" t="s">
        <v>457</v>
      </c>
      <c r="J78" s="389" t="s">
        <v>458</v>
      </c>
      <c r="K78" s="359" t="s">
        <v>75</v>
      </c>
      <c r="L78" s="346"/>
      <c r="M78" s="346"/>
      <c r="N78" s="346"/>
      <c r="O78" s="346"/>
      <c r="P78" s="346"/>
      <c r="Q78" s="346"/>
      <c r="R78" s="346"/>
      <c r="S78" s="346"/>
      <c r="T78" s="346"/>
      <c r="U78" s="346"/>
      <c r="V78" s="346"/>
      <c r="W78" s="346"/>
      <c r="X78" s="346"/>
      <c r="Y78" s="346"/>
      <c r="Z78" s="346"/>
    </row>
    <row r="79" spans="1:26" ht="60" x14ac:dyDescent="0.2">
      <c r="A79" s="268">
        <v>75</v>
      </c>
      <c r="B79" s="362">
        <v>45323</v>
      </c>
      <c r="C79" s="357" t="s">
        <v>114</v>
      </c>
      <c r="D79" s="357" t="s">
        <v>342</v>
      </c>
      <c r="E79" s="363">
        <v>520</v>
      </c>
      <c r="F79" s="370" t="s">
        <v>1858</v>
      </c>
      <c r="G79" s="359" t="s">
        <v>139</v>
      </c>
      <c r="H79" s="391">
        <v>3499</v>
      </c>
      <c r="I79" s="367" t="s">
        <v>1859</v>
      </c>
      <c r="J79" s="357" t="s">
        <v>1860</v>
      </c>
      <c r="K79" s="359" t="s">
        <v>75</v>
      </c>
      <c r="L79" s="346"/>
      <c r="M79" s="346"/>
      <c r="N79" s="346"/>
      <c r="O79" s="346"/>
      <c r="P79" s="346"/>
      <c r="Q79" s="346"/>
      <c r="R79" s="346"/>
      <c r="S79" s="346"/>
      <c r="T79" s="346"/>
      <c r="U79" s="346"/>
      <c r="V79" s="346"/>
      <c r="W79" s="346"/>
      <c r="X79" s="346"/>
      <c r="Y79" s="346"/>
      <c r="Z79" s="346"/>
    </row>
    <row r="80" spans="1:26" ht="60" x14ac:dyDescent="0.2">
      <c r="A80" s="268">
        <v>76</v>
      </c>
      <c r="B80" s="362">
        <v>45352</v>
      </c>
      <c r="C80" s="357" t="s">
        <v>114</v>
      </c>
      <c r="D80" s="357" t="s">
        <v>342</v>
      </c>
      <c r="E80" s="363">
        <v>180</v>
      </c>
      <c r="F80" s="370" t="s">
        <v>4445</v>
      </c>
      <c r="G80" s="359" t="s">
        <v>139</v>
      </c>
      <c r="H80" s="391" t="s">
        <v>126</v>
      </c>
      <c r="I80" s="367" t="s">
        <v>457</v>
      </c>
      <c r="J80" s="389" t="s">
        <v>458</v>
      </c>
      <c r="K80" s="359" t="s">
        <v>75</v>
      </c>
      <c r="L80" s="346"/>
      <c r="M80" s="346"/>
      <c r="N80" s="346"/>
      <c r="O80" s="346"/>
      <c r="P80" s="346"/>
      <c r="Q80" s="346"/>
      <c r="R80" s="346"/>
      <c r="S80" s="346"/>
      <c r="T80" s="346"/>
      <c r="U80" s="346"/>
      <c r="V80" s="346"/>
      <c r="W80" s="346"/>
      <c r="X80" s="346"/>
      <c r="Y80" s="346"/>
      <c r="Z80" s="346"/>
    </row>
    <row r="81" spans="1:26" ht="60" x14ac:dyDescent="0.2">
      <c r="A81" s="268">
        <v>77</v>
      </c>
      <c r="B81" s="362">
        <v>45352</v>
      </c>
      <c r="C81" s="357" t="s">
        <v>114</v>
      </c>
      <c r="D81" s="357" t="s">
        <v>342</v>
      </c>
      <c r="E81" s="363">
        <v>2550</v>
      </c>
      <c r="F81" s="370" t="s">
        <v>4482</v>
      </c>
      <c r="G81" s="359" t="s">
        <v>139</v>
      </c>
      <c r="H81" s="391">
        <v>3907</v>
      </c>
      <c r="I81" s="367" t="s">
        <v>626</v>
      </c>
      <c r="J81" s="389" t="s">
        <v>627</v>
      </c>
      <c r="K81" s="359" t="s">
        <v>75</v>
      </c>
      <c r="L81" s="346"/>
      <c r="M81" s="346"/>
      <c r="N81" s="346"/>
      <c r="O81" s="346"/>
      <c r="P81" s="346"/>
      <c r="Q81" s="346"/>
      <c r="R81" s="346"/>
      <c r="S81" s="346"/>
      <c r="T81" s="346"/>
      <c r="U81" s="346"/>
      <c r="V81" s="346"/>
      <c r="W81" s="346"/>
      <c r="X81" s="346"/>
      <c r="Y81" s="346"/>
      <c r="Z81" s="346"/>
    </row>
    <row r="82" spans="1:26" ht="72" x14ac:dyDescent="0.2">
      <c r="A82" s="268">
        <v>78</v>
      </c>
      <c r="B82" s="362">
        <v>45292</v>
      </c>
      <c r="C82" s="357" t="s">
        <v>114</v>
      </c>
      <c r="D82" s="357" t="s">
        <v>342</v>
      </c>
      <c r="E82" s="363">
        <v>196.29</v>
      </c>
      <c r="F82" s="370" t="s">
        <v>5472</v>
      </c>
      <c r="G82" s="359" t="s">
        <v>139</v>
      </c>
      <c r="H82" s="391">
        <v>3998</v>
      </c>
      <c r="I82" s="367" t="s">
        <v>5473</v>
      </c>
      <c r="J82" s="389" t="s">
        <v>5474</v>
      </c>
      <c r="K82" s="359" t="s">
        <v>75</v>
      </c>
      <c r="L82" s="346"/>
      <c r="M82" s="346"/>
      <c r="N82" s="346"/>
      <c r="O82" s="346"/>
      <c r="P82" s="346"/>
      <c r="Q82" s="346"/>
      <c r="R82" s="346"/>
      <c r="S82" s="346"/>
      <c r="T82" s="346"/>
      <c r="U82" s="346"/>
      <c r="V82" s="346"/>
      <c r="W82" s="346"/>
      <c r="X82" s="346"/>
      <c r="Y82" s="346"/>
      <c r="Z82" s="346"/>
    </row>
    <row r="83" spans="1:26" ht="48" x14ac:dyDescent="0.2">
      <c r="A83" s="268">
        <v>79</v>
      </c>
      <c r="B83" s="364">
        <v>45323</v>
      </c>
      <c r="C83" s="357" t="s">
        <v>114</v>
      </c>
      <c r="D83" s="357" t="s">
        <v>342</v>
      </c>
      <c r="E83" s="363">
        <v>114.57</v>
      </c>
      <c r="F83" s="370" t="s">
        <v>2294</v>
      </c>
      <c r="G83" s="359" t="s">
        <v>139</v>
      </c>
      <c r="H83" s="391" t="s">
        <v>126</v>
      </c>
      <c r="I83" s="370" t="s">
        <v>457</v>
      </c>
      <c r="J83" s="389" t="s">
        <v>458</v>
      </c>
      <c r="K83" s="359" t="s">
        <v>78</v>
      </c>
      <c r="L83" s="346"/>
      <c r="M83" s="346"/>
      <c r="N83" s="346"/>
      <c r="O83" s="346"/>
      <c r="P83" s="346"/>
      <c r="Q83" s="346"/>
      <c r="R83" s="346"/>
      <c r="S83" s="346"/>
      <c r="T83" s="346"/>
      <c r="U83" s="346"/>
      <c r="V83" s="346"/>
      <c r="W83" s="346"/>
      <c r="X83" s="346"/>
      <c r="Y83" s="346"/>
      <c r="Z83" s="346"/>
    </row>
    <row r="84" spans="1:26" ht="48" x14ac:dyDescent="0.2">
      <c r="A84" s="268">
        <v>80</v>
      </c>
      <c r="B84" s="364">
        <v>45352</v>
      </c>
      <c r="C84" s="357" t="s">
        <v>114</v>
      </c>
      <c r="D84" s="357" t="s">
        <v>342</v>
      </c>
      <c r="E84" s="363">
        <v>5700</v>
      </c>
      <c r="F84" s="370" t="s">
        <v>776</v>
      </c>
      <c r="G84" s="359" t="s">
        <v>139</v>
      </c>
      <c r="H84" s="391">
        <v>529</v>
      </c>
      <c r="I84" s="370" t="s">
        <v>777</v>
      </c>
      <c r="J84" s="357" t="s">
        <v>778</v>
      </c>
      <c r="K84" s="359" t="s">
        <v>78</v>
      </c>
      <c r="L84" s="346"/>
      <c r="M84" s="346"/>
      <c r="N84" s="346"/>
      <c r="O84" s="346"/>
      <c r="P84" s="346"/>
      <c r="Q84" s="346"/>
      <c r="R84" s="346"/>
      <c r="S84" s="346"/>
      <c r="T84" s="346"/>
      <c r="U84" s="346"/>
      <c r="V84" s="346"/>
      <c r="W84" s="346"/>
      <c r="X84" s="346"/>
      <c r="Y84" s="346"/>
      <c r="Z84" s="346"/>
    </row>
    <row r="85" spans="1:26" ht="48" x14ac:dyDescent="0.2">
      <c r="A85" s="268">
        <v>81</v>
      </c>
      <c r="B85" s="364">
        <v>45352</v>
      </c>
      <c r="C85" s="357" t="s">
        <v>114</v>
      </c>
      <c r="D85" s="357" t="s">
        <v>342</v>
      </c>
      <c r="E85" s="363">
        <v>4400</v>
      </c>
      <c r="F85" s="370" t="s">
        <v>779</v>
      </c>
      <c r="G85" s="359" t="s">
        <v>139</v>
      </c>
      <c r="H85" s="391">
        <v>531</v>
      </c>
      <c r="I85" s="370" t="s">
        <v>780</v>
      </c>
      <c r="J85" s="390" t="s">
        <v>781</v>
      </c>
      <c r="K85" s="359" t="s">
        <v>78</v>
      </c>
      <c r="L85" s="346"/>
      <c r="M85" s="346"/>
      <c r="N85" s="346"/>
      <c r="O85" s="346"/>
      <c r="P85" s="346"/>
      <c r="Q85" s="346"/>
      <c r="R85" s="346"/>
      <c r="S85" s="346"/>
      <c r="T85" s="346"/>
      <c r="U85" s="346"/>
      <c r="V85" s="346"/>
      <c r="W85" s="346"/>
      <c r="X85" s="346"/>
      <c r="Y85" s="346"/>
      <c r="Z85" s="346"/>
    </row>
    <row r="86" spans="1:26" ht="60" x14ac:dyDescent="0.2">
      <c r="A86" s="268">
        <v>82</v>
      </c>
      <c r="B86" s="364">
        <v>45352</v>
      </c>
      <c r="C86" s="357" t="s">
        <v>114</v>
      </c>
      <c r="D86" s="357" t="s">
        <v>342</v>
      </c>
      <c r="E86" s="363">
        <v>3170</v>
      </c>
      <c r="F86" s="370" t="s">
        <v>784</v>
      </c>
      <c r="G86" s="359" t="s">
        <v>139</v>
      </c>
      <c r="H86" s="391">
        <v>455</v>
      </c>
      <c r="I86" s="370" t="s">
        <v>785</v>
      </c>
      <c r="J86" s="357" t="s">
        <v>786</v>
      </c>
      <c r="K86" s="359" t="s">
        <v>78</v>
      </c>
      <c r="L86" s="346"/>
      <c r="M86" s="346"/>
      <c r="N86" s="346"/>
      <c r="O86" s="346"/>
      <c r="P86" s="346"/>
      <c r="Q86" s="346"/>
      <c r="R86" s="346"/>
      <c r="S86" s="346"/>
      <c r="T86" s="346"/>
      <c r="U86" s="346"/>
      <c r="V86" s="346"/>
      <c r="W86" s="346"/>
      <c r="X86" s="346"/>
      <c r="Y86" s="346"/>
      <c r="Z86" s="346"/>
    </row>
    <row r="87" spans="1:26" ht="48" x14ac:dyDescent="0.2">
      <c r="A87" s="268">
        <v>83</v>
      </c>
      <c r="B87" s="364">
        <v>45323</v>
      </c>
      <c r="C87" s="357" t="s">
        <v>114</v>
      </c>
      <c r="D87" s="357" t="s">
        <v>342</v>
      </c>
      <c r="E87" s="363">
        <v>202.5</v>
      </c>
      <c r="F87" s="370" t="s">
        <v>2296</v>
      </c>
      <c r="G87" s="359" t="s">
        <v>139</v>
      </c>
      <c r="H87" s="391" t="s">
        <v>126</v>
      </c>
      <c r="I87" s="370" t="s">
        <v>457</v>
      </c>
      <c r="J87" s="389" t="s">
        <v>458</v>
      </c>
      <c r="K87" s="359" t="s">
        <v>78</v>
      </c>
      <c r="L87" s="346"/>
      <c r="M87" s="346"/>
      <c r="N87" s="346"/>
      <c r="O87" s="346"/>
      <c r="P87" s="346"/>
      <c r="Q87" s="346"/>
      <c r="R87" s="346"/>
      <c r="S87" s="346"/>
      <c r="T87" s="346"/>
      <c r="U87" s="346"/>
      <c r="V87" s="346"/>
      <c r="W87" s="346"/>
      <c r="X87" s="346"/>
      <c r="Y87" s="346"/>
      <c r="Z87" s="346"/>
    </row>
    <row r="88" spans="1:26" ht="48" x14ac:dyDescent="0.2">
      <c r="A88" s="268">
        <v>84</v>
      </c>
      <c r="B88" s="364">
        <v>45352</v>
      </c>
      <c r="C88" s="357" t="s">
        <v>114</v>
      </c>
      <c r="D88" s="357" t="s">
        <v>342</v>
      </c>
      <c r="E88" s="363">
        <v>4500</v>
      </c>
      <c r="F88" s="370" t="s">
        <v>787</v>
      </c>
      <c r="G88" s="359" t="s">
        <v>139</v>
      </c>
      <c r="H88" s="391">
        <v>459</v>
      </c>
      <c r="I88" s="370" t="s">
        <v>788</v>
      </c>
      <c r="J88" s="390" t="s">
        <v>789</v>
      </c>
      <c r="K88" s="359" t="s">
        <v>78</v>
      </c>
      <c r="L88" s="346"/>
      <c r="M88" s="346"/>
      <c r="N88" s="346"/>
      <c r="O88" s="346"/>
      <c r="P88" s="346"/>
      <c r="Q88" s="346"/>
      <c r="R88" s="346"/>
      <c r="S88" s="346"/>
      <c r="T88" s="346"/>
      <c r="U88" s="346"/>
      <c r="V88" s="346"/>
      <c r="W88" s="346"/>
      <c r="X88" s="346"/>
      <c r="Y88" s="346"/>
      <c r="Z88" s="346"/>
    </row>
    <row r="89" spans="1:26" ht="48" x14ac:dyDescent="0.2">
      <c r="A89" s="268">
        <v>85</v>
      </c>
      <c r="B89" s="364">
        <v>45323</v>
      </c>
      <c r="C89" s="357" t="s">
        <v>114</v>
      </c>
      <c r="D89" s="357" t="s">
        <v>342</v>
      </c>
      <c r="E89" s="363">
        <v>182.97</v>
      </c>
      <c r="F89" s="370" t="s">
        <v>4163</v>
      </c>
      <c r="G89" s="359" t="s">
        <v>139</v>
      </c>
      <c r="H89" s="391" t="s">
        <v>126</v>
      </c>
      <c r="I89" s="370" t="s">
        <v>457</v>
      </c>
      <c r="J89" s="389" t="s">
        <v>458</v>
      </c>
      <c r="K89" s="359" t="s">
        <v>78</v>
      </c>
      <c r="L89" s="346"/>
      <c r="M89" s="346"/>
      <c r="N89" s="346"/>
      <c r="O89" s="346"/>
      <c r="P89" s="346"/>
      <c r="Q89" s="346"/>
      <c r="R89" s="346"/>
      <c r="S89" s="346"/>
      <c r="T89" s="346"/>
      <c r="U89" s="346"/>
      <c r="V89" s="346"/>
      <c r="W89" s="346"/>
      <c r="X89" s="346"/>
      <c r="Y89" s="346"/>
      <c r="Z89" s="346"/>
    </row>
    <row r="90" spans="1:26" ht="48" x14ac:dyDescent="0.2">
      <c r="A90" s="268">
        <v>86</v>
      </c>
      <c r="B90" s="364">
        <v>45352</v>
      </c>
      <c r="C90" s="357" t="s">
        <v>114</v>
      </c>
      <c r="D90" s="357" t="s">
        <v>342</v>
      </c>
      <c r="E90" s="363">
        <v>5700</v>
      </c>
      <c r="F90" s="370" t="s">
        <v>2213</v>
      </c>
      <c r="G90" s="359" t="s">
        <v>139</v>
      </c>
      <c r="H90" s="391">
        <v>493</v>
      </c>
      <c r="I90" s="370" t="s">
        <v>792</v>
      </c>
      <c r="J90" s="390" t="s">
        <v>793</v>
      </c>
      <c r="K90" s="359" t="s">
        <v>78</v>
      </c>
      <c r="L90" s="346"/>
      <c r="M90" s="346"/>
      <c r="N90" s="346"/>
      <c r="O90" s="346"/>
      <c r="P90" s="346"/>
      <c r="Q90" s="346"/>
      <c r="R90" s="346"/>
      <c r="S90" s="346"/>
      <c r="T90" s="346"/>
      <c r="U90" s="346"/>
      <c r="V90" s="346"/>
      <c r="W90" s="346"/>
      <c r="X90" s="346"/>
      <c r="Y90" s="346"/>
      <c r="Z90" s="346"/>
    </row>
    <row r="91" spans="1:26" ht="48" x14ac:dyDescent="0.2">
      <c r="A91" s="268">
        <v>87</v>
      </c>
      <c r="B91" s="364">
        <v>45352</v>
      </c>
      <c r="C91" s="357" t="s">
        <v>114</v>
      </c>
      <c r="D91" s="357" t="s">
        <v>342</v>
      </c>
      <c r="E91" s="363">
        <v>4000</v>
      </c>
      <c r="F91" s="370" t="s">
        <v>803</v>
      </c>
      <c r="G91" s="359" t="s">
        <v>139</v>
      </c>
      <c r="H91" s="392">
        <v>492</v>
      </c>
      <c r="I91" s="370" t="s">
        <v>804</v>
      </c>
      <c r="J91" s="390" t="s">
        <v>805</v>
      </c>
      <c r="K91" s="359" t="s">
        <v>78</v>
      </c>
      <c r="L91" s="346"/>
      <c r="M91" s="346"/>
      <c r="N91" s="346"/>
      <c r="O91" s="346"/>
      <c r="P91" s="346"/>
      <c r="Q91" s="346"/>
      <c r="R91" s="346"/>
      <c r="S91" s="346"/>
      <c r="T91" s="346"/>
      <c r="U91" s="346"/>
      <c r="V91" s="346"/>
      <c r="W91" s="346"/>
      <c r="X91" s="346"/>
      <c r="Y91" s="346"/>
      <c r="Z91" s="346"/>
    </row>
    <row r="92" spans="1:26" ht="48" x14ac:dyDescent="0.2">
      <c r="A92" s="268">
        <v>88</v>
      </c>
      <c r="B92" s="364">
        <v>45352</v>
      </c>
      <c r="C92" s="357" t="s">
        <v>114</v>
      </c>
      <c r="D92" s="357" t="s">
        <v>342</v>
      </c>
      <c r="E92" s="363">
        <v>5000</v>
      </c>
      <c r="F92" s="370" t="s">
        <v>806</v>
      </c>
      <c r="G92" s="359" t="s">
        <v>139</v>
      </c>
      <c r="H92" s="392">
        <v>434</v>
      </c>
      <c r="I92" s="370" t="s">
        <v>807</v>
      </c>
      <c r="J92" s="390" t="s">
        <v>808</v>
      </c>
      <c r="K92" s="359" t="s">
        <v>78</v>
      </c>
      <c r="L92" s="346"/>
      <c r="M92" s="346"/>
      <c r="N92" s="346"/>
      <c r="O92" s="346"/>
      <c r="P92" s="346"/>
      <c r="Q92" s="346"/>
      <c r="R92" s="346"/>
      <c r="S92" s="346"/>
      <c r="T92" s="346"/>
      <c r="U92" s="346"/>
      <c r="V92" s="346"/>
      <c r="W92" s="346"/>
      <c r="X92" s="346"/>
      <c r="Y92" s="346"/>
      <c r="Z92" s="346"/>
    </row>
    <row r="93" spans="1:26" ht="36" x14ac:dyDescent="0.2">
      <c r="A93" s="268">
        <v>89</v>
      </c>
      <c r="B93" s="364">
        <v>45352</v>
      </c>
      <c r="C93" s="357" t="s">
        <v>114</v>
      </c>
      <c r="D93" s="357" t="s">
        <v>274</v>
      </c>
      <c r="E93" s="363">
        <v>3000</v>
      </c>
      <c r="F93" s="370" t="s">
        <v>816</v>
      </c>
      <c r="G93" s="359" t="s">
        <v>127</v>
      </c>
      <c r="H93" s="392">
        <v>749</v>
      </c>
      <c r="I93" s="370" t="s">
        <v>817</v>
      </c>
      <c r="J93" s="389" t="s">
        <v>818</v>
      </c>
      <c r="K93" s="359" t="s">
        <v>35</v>
      </c>
      <c r="L93" s="346"/>
      <c r="M93" s="346"/>
      <c r="N93" s="346"/>
      <c r="O93" s="346"/>
      <c r="P93" s="346"/>
      <c r="Q93" s="346"/>
      <c r="R93" s="346"/>
      <c r="S93" s="346"/>
      <c r="T93" s="346"/>
      <c r="U93" s="346"/>
      <c r="V93" s="346"/>
      <c r="W93" s="346"/>
      <c r="X93" s="346"/>
      <c r="Y93" s="346"/>
      <c r="Z93" s="346"/>
    </row>
    <row r="94" spans="1:26" ht="48" x14ac:dyDescent="0.2">
      <c r="A94" s="268">
        <v>90</v>
      </c>
      <c r="B94" s="364">
        <v>45323</v>
      </c>
      <c r="C94" s="357" t="s">
        <v>114</v>
      </c>
      <c r="D94" s="357" t="s">
        <v>342</v>
      </c>
      <c r="E94" s="363">
        <v>150.75</v>
      </c>
      <c r="F94" s="370" t="s">
        <v>2300</v>
      </c>
      <c r="G94" s="359" t="s">
        <v>139</v>
      </c>
      <c r="H94" s="392" t="s">
        <v>126</v>
      </c>
      <c r="I94" s="370" t="s">
        <v>457</v>
      </c>
      <c r="J94" s="389" t="s">
        <v>458</v>
      </c>
      <c r="K94" s="359" t="s">
        <v>78</v>
      </c>
      <c r="L94" s="346"/>
      <c r="M94" s="346"/>
      <c r="N94" s="346"/>
      <c r="O94" s="346"/>
      <c r="P94" s="346"/>
      <c r="Q94" s="346"/>
      <c r="R94" s="346"/>
      <c r="S94" s="346"/>
      <c r="T94" s="346"/>
      <c r="U94" s="346"/>
      <c r="V94" s="346"/>
      <c r="W94" s="346"/>
      <c r="X94" s="346"/>
      <c r="Y94" s="346"/>
      <c r="Z94" s="346"/>
    </row>
    <row r="95" spans="1:26" ht="48" x14ac:dyDescent="0.2">
      <c r="A95" s="268">
        <v>91</v>
      </c>
      <c r="B95" s="364">
        <v>45352</v>
      </c>
      <c r="C95" s="357" t="s">
        <v>114</v>
      </c>
      <c r="D95" s="357" t="s">
        <v>342</v>
      </c>
      <c r="E95" s="363">
        <v>7500</v>
      </c>
      <c r="F95" s="370" t="s">
        <v>821</v>
      </c>
      <c r="G95" s="359" t="s">
        <v>139</v>
      </c>
      <c r="H95" s="392">
        <v>1253</v>
      </c>
      <c r="I95" s="370" t="s">
        <v>822</v>
      </c>
      <c r="J95" s="357" t="s">
        <v>823</v>
      </c>
      <c r="K95" s="359" t="s">
        <v>78</v>
      </c>
      <c r="L95" s="346"/>
      <c r="M95" s="346"/>
      <c r="N95" s="346"/>
      <c r="O95" s="346"/>
      <c r="P95" s="346"/>
      <c r="Q95" s="346"/>
      <c r="R95" s="346"/>
      <c r="S95" s="346"/>
      <c r="T95" s="346"/>
      <c r="U95" s="346"/>
      <c r="V95" s="346"/>
      <c r="W95" s="346"/>
      <c r="X95" s="346"/>
      <c r="Y95" s="346"/>
      <c r="Z95" s="346"/>
    </row>
    <row r="96" spans="1:26" ht="48" x14ac:dyDescent="0.2">
      <c r="A96" s="268">
        <v>92</v>
      </c>
      <c r="B96" s="365">
        <v>45352</v>
      </c>
      <c r="C96" s="357" t="s">
        <v>114</v>
      </c>
      <c r="D96" s="357" t="s">
        <v>342</v>
      </c>
      <c r="E96" s="363">
        <v>3500</v>
      </c>
      <c r="F96" s="370" t="s">
        <v>841</v>
      </c>
      <c r="G96" s="359" t="s">
        <v>139</v>
      </c>
      <c r="H96" s="392">
        <v>2581</v>
      </c>
      <c r="I96" s="370" t="s">
        <v>842</v>
      </c>
      <c r="J96" s="357" t="s">
        <v>2047</v>
      </c>
      <c r="K96" s="359" t="s">
        <v>78</v>
      </c>
      <c r="L96" s="346"/>
      <c r="M96" s="346"/>
      <c r="N96" s="346"/>
      <c r="O96" s="346"/>
      <c r="P96" s="346"/>
      <c r="Q96" s="346"/>
      <c r="R96" s="346"/>
      <c r="S96" s="346"/>
      <c r="T96" s="346"/>
      <c r="U96" s="346"/>
      <c r="V96" s="346"/>
      <c r="W96" s="346"/>
      <c r="X96" s="346"/>
      <c r="Y96" s="346"/>
      <c r="Z96" s="346"/>
    </row>
    <row r="97" spans="1:26" ht="48" x14ac:dyDescent="0.2">
      <c r="A97" s="268">
        <v>93</v>
      </c>
      <c r="B97" s="365">
        <v>45352</v>
      </c>
      <c r="C97" s="357" t="s">
        <v>114</v>
      </c>
      <c r="D97" s="357" t="s">
        <v>342</v>
      </c>
      <c r="E97" s="363">
        <v>4000</v>
      </c>
      <c r="F97" s="370" t="s">
        <v>850</v>
      </c>
      <c r="G97" s="359" t="s">
        <v>139</v>
      </c>
      <c r="H97" s="392">
        <v>2616</v>
      </c>
      <c r="I97" s="370" t="s">
        <v>851</v>
      </c>
      <c r="J97" s="357" t="s">
        <v>852</v>
      </c>
      <c r="K97" s="359" t="s">
        <v>78</v>
      </c>
      <c r="L97" s="346"/>
      <c r="M97" s="346"/>
      <c r="N97" s="346"/>
      <c r="O97" s="346"/>
      <c r="P97" s="346"/>
      <c r="Q97" s="346"/>
      <c r="R97" s="346"/>
      <c r="S97" s="346"/>
      <c r="T97" s="346"/>
      <c r="U97" s="346"/>
      <c r="V97" s="346"/>
      <c r="W97" s="346"/>
      <c r="X97" s="346"/>
      <c r="Y97" s="346"/>
      <c r="Z97" s="346"/>
    </row>
    <row r="98" spans="1:26" ht="48" x14ac:dyDescent="0.2">
      <c r="A98" s="268">
        <v>94</v>
      </c>
      <c r="B98" s="365">
        <v>45323</v>
      </c>
      <c r="C98" s="357" t="s">
        <v>114</v>
      </c>
      <c r="D98" s="357" t="s">
        <v>342</v>
      </c>
      <c r="E98" s="363">
        <v>114</v>
      </c>
      <c r="F98" s="367" t="s">
        <v>2295</v>
      </c>
      <c r="G98" s="359" t="s">
        <v>139</v>
      </c>
      <c r="H98" s="392" t="s">
        <v>126</v>
      </c>
      <c r="I98" s="370" t="s">
        <v>457</v>
      </c>
      <c r="J98" s="389" t="s">
        <v>458</v>
      </c>
      <c r="K98" s="359" t="s">
        <v>78</v>
      </c>
      <c r="L98" s="346"/>
      <c r="M98" s="346"/>
      <c r="N98" s="346"/>
      <c r="O98" s="346"/>
      <c r="P98" s="346"/>
      <c r="Q98" s="346"/>
      <c r="R98" s="346"/>
      <c r="S98" s="346"/>
      <c r="T98" s="346"/>
      <c r="U98" s="346"/>
      <c r="V98" s="346"/>
      <c r="W98" s="346"/>
      <c r="X98" s="346"/>
      <c r="Y98" s="346"/>
      <c r="Z98" s="346"/>
    </row>
    <row r="99" spans="1:26" ht="48" x14ac:dyDescent="0.2">
      <c r="A99" s="268">
        <v>95</v>
      </c>
      <c r="B99" s="365">
        <v>45352</v>
      </c>
      <c r="C99" s="357" t="s">
        <v>114</v>
      </c>
      <c r="D99" s="357" t="s">
        <v>342</v>
      </c>
      <c r="E99" s="363">
        <v>5700</v>
      </c>
      <c r="F99" s="367" t="s">
        <v>857</v>
      </c>
      <c r="G99" s="359" t="s">
        <v>139</v>
      </c>
      <c r="H99" s="392">
        <v>2585</v>
      </c>
      <c r="I99" s="370" t="s">
        <v>858</v>
      </c>
      <c r="J99" s="389" t="s">
        <v>859</v>
      </c>
      <c r="K99" s="359" t="s">
        <v>78</v>
      </c>
      <c r="L99" s="346"/>
      <c r="M99" s="346"/>
      <c r="N99" s="346"/>
      <c r="O99" s="346"/>
      <c r="P99" s="346"/>
      <c r="Q99" s="346"/>
      <c r="R99" s="346"/>
      <c r="S99" s="346"/>
      <c r="T99" s="346"/>
      <c r="U99" s="346"/>
      <c r="V99" s="346"/>
      <c r="W99" s="346"/>
      <c r="X99" s="346"/>
      <c r="Y99" s="346"/>
      <c r="Z99" s="346"/>
    </row>
    <row r="100" spans="1:26" ht="48" x14ac:dyDescent="0.2">
      <c r="A100" s="268">
        <v>96</v>
      </c>
      <c r="B100" s="365">
        <v>45352</v>
      </c>
      <c r="C100" s="357" t="s">
        <v>114</v>
      </c>
      <c r="D100" s="357" t="s">
        <v>342</v>
      </c>
      <c r="E100" s="363">
        <v>605</v>
      </c>
      <c r="F100" s="367" t="s">
        <v>1841</v>
      </c>
      <c r="G100" s="359" t="s">
        <v>139</v>
      </c>
      <c r="H100" s="392">
        <v>1005</v>
      </c>
      <c r="I100" s="370" t="s">
        <v>1842</v>
      </c>
      <c r="J100" s="389" t="s">
        <v>1843</v>
      </c>
      <c r="K100" s="359" t="s">
        <v>78</v>
      </c>
      <c r="L100" s="346"/>
      <c r="M100" s="346"/>
      <c r="N100" s="346"/>
      <c r="O100" s="346"/>
      <c r="P100" s="346"/>
      <c r="Q100" s="346"/>
      <c r="R100" s="346"/>
      <c r="S100" s="346"/>
      <c r="T100" s="346"/>
      <c r="U100" s="346"/>
      <c r="V100" s="346"/>
      <c r="W100" s="346"/>
      <c r="X100" s="346"/>
      <c r="Y100" s="346"/>
      <c r="Z100" s="346"/>
    </row>
    <row r="101" spans="1:26" ht="36" x14ac:dyDescent="0.2">
      <c r="A101" s="268">
        <v>97</v>
      </c>
      <c r="B101" s="356">
        <v>45323</v>
      </c>
      <c r="C101" s="357" t="s">
        <v>114</v>
      </c>
      <c r="D101" s="357" t="s">
        <v>274</v>
      </c>
      <c r="E101" s="358">
        <v>65.33</v>
      </c>
      <c r="F101" s="367" t="s">
        <v>2155</v>
      </c>
      <c r="G101" s="359" t="s">
        <v>133</v>
      </c>
      <c r="H101" s="387" t="s">
        <v>126</v>
      </c>
      <c r="I101" s="367" t="s">
        <v>457</v>
      </c>
      <c r="J101" s="389" t="s">
        <v>458</v>
      </c>
      <c r="K101" s="359" t="s">
        <v>35</v>
      </c>
      <c r="L101" s="2"/>
      <c r="M101" s="2"/>
      <c r="N101" s="2"/>
      <c r="O101" s="2"/>
      <c r="P101" s="2"/>
      <c r="Q101" s="2"/>
      <c r="R101" s="2"/>
      <c r="S101" s="2"/>
      <c r="T101" s="2"/>
      <c r="U101" s="2"/>
      <c r="V101" s="2"/>
      <c r="W101" s="2"/>
      <c r="X101" s="2"/>
      <c r="Y101" s="2"/>
      <c r="Z101" s="2"/>
    </row>
    <row r="102" spans="1:26" ht="36" x14ac:dyDescent="0.2">
      <c r="A102" s="268">
        <v>98</v>
      </c>
      <c r="B102" s="356">
        <v>45352</v>
      </c>
      <c r="C102" s="357" t="s">
        <v>114</v>
      </c>
      <c r="D102" s="357" t="s">
        <v>274</v>
      </c>
      <c r="E102" s="358">
        <v>3250</v>
      </c>
      <c r="F102" s="367" t="s">
        <v>860</v>
      </c>
      <c r="G102" s="359" t="s">
        <v>133</v>
      </c>
      <c r="H102" s="387">
        <v>3353</v>
      </c>
      <c r="I102" s="367" t="s">
        <v>861</v>
      </c>
      <c r="J102" s="357" t="s">
        <v>862</v>
      </c>
      <c r="K102" s="359" t="s">
        <v>35</v>
      </c>
      <c r="L102" s="2"/>
      <c r="M102" s="2"/>
      <c r="N102" s="2"/>
      <c r="O102" s="2"/>
      <c r="P102" s="2"/>
      <c r="Q102" s="2"/>
      <c r="R102" s="2"/>
      <c r="S102" s="2"/>
      <c r="T102" s="2"/>
      <c r="U102" s="2"/>
      <c r="V102" s="2"/>
      <c r="W102" s="2"/>
      <c r="X102" s="2"/>
      <c r="Y102" s="2"/>
      <c r="Z102" s="2"/>
    </row>
    <row r="103" spans="1:26" ht="84" x14ac:dyDescent="0.2">
      <c r="A103" s="268">
        <v>99</v>
      </c>
      <c r="B103" s="376">
        <v>45292</v>
      </c>
      <c r="C103" s="377" t="s">
        <v>114</v>
      </c>
      <c r="D103" s="377" t="s">
        <v>370</v>
      </c>
      <c r="E103" s="378">
        <f>2160-1080</f>
        <v>1080</v>
      </c>
      <c r="F103" s="379" t="s">
        <v>913</v>
      </c>
      <c r="G103" s="377" t="s">
        <v>135</v>
      </c>
      <c r="H103" s="387">
        <v>3366</v>
      </c>
      <c r="I103" s="367" t="s">
        <v>1783</v>
      </c>
      <c r="J103" s="357" t="s">
        <v>914</v>
      </c>
      <c r="K103" s="359" t="s">
        <v>35</v>
      </c>
      <c r="L103" s="346"/>
      <c r="M103" s="346"/>
      <c r="N103" s="346"/>
      <c r="O103" s="346"/>
      <c r="P103" s="346"/>
      <c r="Q103" s="346"/>
      <c r="R103" s="346"/>
      <c r="S103" s="346"/>
      <c r="T103" s="346"/>
      <c r="U103" s="346"/>
      <c r="V103" s="346"/>
      <c r="W103" s="346"/>
      <c r="X103" s="346"/>
      <c r="Y103" s="346"/>
      <c r="Z103" s="346"/>
    </row>
    <row r="104" spans="1:26" ht="48" x14ac:dyDescent="0.2">
      <c r="A104" s="268">
        <v>100</v>
      </c>
      <c r="B104" s="356">
        <v>45323</v>
      </c>
      <c r="C104" s="357" t="s">
        <v>114</v>
      </c>
      <c r="D104" s="357" t="s">
        <v>266</v>
      </c>
      <c r="E104" s="358">
        <v>998</v>
      </c>
      <c r="F104" s="367" t="s">
        <v>499</v>
      </c>
      <c r="G104" s="359" t="s">
        <v>127</v>
      </c>
      <c r="H104" s="387">
        <v>3131</v>
      </c>
      <c r="I104" s="367" t="s">
        <v>500</v>
      </c>
      <c r="J104" s="357" t="s">
        <v>501</v>
      </c>
      <c r="K104" s="359" t="s">
        <v>35</v>
      </c>
      <c r="L104" s="346"/>
      <c r="M104" s="346"/>
      <c r="N104" s="346"/>
      <c r="O104" s="346"/>
      <c r="P104" s="346"/>
      <c r="Q104" s="346"/>
      <c r="R104" s="346"/>
      <c r="S104" s="346"/>
      <c r="T104" s="346"/>
      <c r="U104" s="346"/>
      <c r="V104" s="346"/>
      <c r="W104" s="346"/>
      <c r="X104" s="346"/>
      <c r="Y104" s="346"/>
      <c r="Z104" s="346"/>
    </row>
    <row r="105" spans="1:26" ht="48" x14ac:dyDescent="0.2">
      <c r="A105" s="268">
        <v>101</v>
      </c>
      <c r="B105" s="356">
        <v>45352</v>
      </c>
      <c r="C105" s="357" t="s">
        <v>114</v>
      </c>
      <c r="D105" s="357" t="s">
        <v>266</v>
      </c>
      <c r="E105" s="358">
        <v>998</v>
      </c>
      <c r="F105" s="367" t="s">
        <v>499</v>
      </c>
      <c r="G105" s="359" t="s">
        <v>127</v>
      </c>
      <c r="H105" s="387">
        <v>3131</v>
      </c>
      <c r="I105" s="367" t="s">
        <v>500</v>
      </c>
      <c r="J105" s="357" t="s">
        <v>501</v>
      </c>
      <c r="K105" s="359" t="s">
        <v>35</v>
      </c>
      <c r="L105" s="346"/>
      <c r="M105" s="346"/>
      <c r="N105" s="346"/>
      <c r="O105" s="346"/>
      <c r="P105" s="346"/>
      <c r="Q105" s="346"/>
      <c r="R105" s="346"/>
      <c r="S105" s="346"/>
      <c r="T105" s="346"/>
      <c r="U105" s="346"/>
      <c r="V105" s="346"/>
      <c r="W105" s="346"/>
      <c r="X105" s="346"/>
      <c r="Y105" s="346"/>
      <c r="Z105" s="346"/>
    </row>
    <row r="106" spans="1:26" ht="60" x14ac:dyDescent="0.2">
      <c r="A106" s="268">
        <v>102</v>
      </c>
      <c r="B106" s="356">
        <v>45323</v>
      </c>
      <c r="C106" s="357" t="s">
        <v>114</v>
      </c>
      <c r="D106" s="357" t="s">
        <v>342</v>
      </c>
      <c r="E106" s="363">
        <v>315.5</v>
      </c>
      <c r="F106" s="367" t="s">
        <v>1812</v>
      </c>
      <c r="G106" s="359" t="s">
        <v>139</v>
      </c>
      <c r="H106" s="387">
        <v>3640</v>
      </c>
      <c r="I106" s="367" t="s">
        <v>1813</v>
      </c>
      <c r="J106" s="357" t="s">
        <v>1814</v>
      </c>
      <c r="K106" s="359" t="s">
        <v>78</v>
      </c>
      <c r="L106" s="346"/>
      <c r="M106" s="346"/>
      <c r="N106" s="346"/>
      <c r="O106" s="346"/>
      <c r="P106" s="346"/>
      <c r="Q106" s="346"/>
      <c r="R106" s="346"/>
      <c r="S106" s="346"/>
      <c r="T106" s="346"/>
      <c r="U106" s="346"/>
      <c r="V106" s="346"/>
      <c r="W106" s="346"/>
      <c r="X106" s="346"/>
      <c r="Y106" s="346"/>
      <c r="Z106" s="346"/>
    </row>
    <row r="107" spans="1:26" ht="48" x14ac:dyDescent="0.2">
      <c r="A107" s="268">
        <v>103</v>
      </c>
      <c r="B107" s="356">
        <v>45323</v>
      </c>
      <c r="C107" s="357" t="s">
        <v>114</v>
      </c>
      <c r="D107" s="357" t="s">
        <v>342</v>
      </c>
      <c r="E107" s="363">
        <v>4207.4399999999996</v>
      </c>
      <c r="F107" s="367" t="s">
        <v>1633</v>
      </c>
      <c r="G107" s="359" t="s">
        <v>127</v>
      </c>
      <c r="H107" s="387">
        <v>3559</v>
      </c>
      <c r="I107" s="370" t="s">
        <v>1505</v>
      </c>
      <c r="J107" s="389" t="s">
        <v>1506</v>
      </c>
      <c r="K107" s="359" t="s">
        <v>35</v>
      </c>
      <c r="L107" s="346"/>
      <c r="M107" s="346"/>
      <c r="N107" s="346"/>
      <c r="O107" s="346"/>
      <c r="P107" s="346"/>
      <c r="Q107" s="346"/>
      <c r="R107" s="346"/>
      <c r="S107" s="346"/>
      <c r="T107" s="346"/>
      <c r="U107" s="346"/>
      <c r="V107" s="346"/>
      <c r="W107" s="346"/>
      <c r="X107" s="346"/>
      <c r="Y107" s="346"/>
      <c r="Z107" s="346"/>
    </row>
    <row r="108" spans="1:26" ht="84" x14ac:dyDescent="0.2">
      <c r="A108" s="268">
        <v>104</v>
      </c>
      <c r="B108" s="356">
        <v>45352</v>
      </c>
      <c r="C108" s="357" t="s">
        <v>114</v>
      </c>
      <c r="D108" s="357" t="s">
        <v>274</v>
      </c>
      <c r="E108" s="363">
        <v>4000</v>
      </c>
      <c r="F108" s="367" t="s">
        <v>1640</v>
      </c>
      <c r="G108" s="359" t="s">
        <v>132</v>
      </c>
      <c r="H108" s="387">
        <v>3356</v>
      </c>
      <c r="I108" s="370" t="s">
        <v>1641</v>
      </c>
      <c r="J108" s="389" t="s">
        <v>1642</v>
      </c>
      <c r="K108" s="359" t="s">
        <v>35</v>
      </c>
      <c r="L108" s="346"/>
      <c r="M108" s="346"/>
      <c r="N108" s="346"/>
      <c r="O108" s="346"/>
      <c r="P108" s="346"/>
      <c r="Q108" s="346"/>
      <c r="R108" s="346"/>
      <c r="S108" s="346"/>
      <c r="T108" s="346"/>
      <c r="U108" s="346"/>
      <c r="V108" s="346"/>
      <c r="W108" s="346"/>
      <c r="X108" s="346"/>
      <c r="Y108" s="346"/>
      <c r="Z108" s="346"/>
    </row>
    <row r="109" spans="1:26" ht="36" x14ac:dyDescent="0.2">
      <c r="A109" s="268">
        <v>105</v>
      </c>
      <c r="B109" s="356">
        <v>45352</v>
      </c>
      <c r="C109" s="357" t="s">
        <v>103</v>
      </c>
      <c r="D109" s="357" t="s">
        <v>216</v>
      </c>
      <c r="E109" s="366">
        <v>640.66999999999996</v>
      </c>
      <c r="F109" s="371" t="s">
        <v>1652</v>
      </c>
      <c r="G109" s="359" t="s">
        <v>126</v>
      </c>
      <c r="H109" s="387">
        <v>3534</v>
      </c>
      <c r="I109" s="370" t="s">
        <v>1435</v>
      </c>
      <c r="J109" s="389" t="s">
        <v>1336</v>
      </c>
      <c r="K109" s="359" t="s">
        <v>35</v>
      </c>
      <c r="L109" s="346"/>
      <c r="M109" s="346"/>
      <c r="N109" s="346"/>
      <c r="O109" s="346"/>
      <c r="P109" s="346"/>
      <c r="Q109" s="346"/>
      <c r="R109" s="346"/>
      <c r="S109" s="346"/>
      <c r="T109" s="346"/>
      <c r="U109" s="346"/>
      <c r="V109" s="346"/>
      <c r="W109" s="346"/>
      <c r="X109" s="346"/>
      <c r="Y109" s="346"/>
      <c r="Z109" s="346"/>
    </row>
    <row r="110" spans="1:26" ht="36" x14ac:dyDescent="0.2">
      <c r="A110" s="268">
        <v>106</v>
      </c>
      <c r="B110" s="356">
        <v>45323</v>
      </c>
      <c r="C110" s="357" t="s">
        <v>114</v>
      </c>
      <c r="D110" s="357" t="s">
        <v>248</v>
      </c>
      <c r="E110" s="366">
        <v>202.5</v>
      </c>
      <c r="F110" s="372" t="s">
        <v>2168</v>
      </c>
      <c r="G110" s="359" t="s">
        <v>132</v>
      </c>
      <c r="H110" s="387" t="s">
        <v>126</v>
      </c>
      <c r="I110" s="370" t="s">
        <v>457</v>
      </c>
      <c r="J110" s="389" t="s">
        <v>458</v>
      </c>
      <c r="K110" s="359" t="s">
        <v>35</v>
      </c>
      <c r="L110" s="346"/>
      <c r="M110" s="346"/>
      <c r="N110" s="346"/>
      <c r="O110" s="346"/>
      <c r="P110" s="346"/>
      <c r="Q110" s="346"/>
      <c r="R110" s="346"/>
      <c r="S110" s="346"/>
      <c r="T110" s="346"/>
      <c r="U110" s="346"/>
      <c r="V110" s="346"/>
      <c r="W110" s="346"/>
      <c r="X110" s="346"/>
      <c r="Y110" s="346"/>
      <c r="Z110" s="346"/>
    </row>
    <row r="111" spans="1:26" ht="36" x14ac:dyDescent="0.2">
      <c r="A111" s="268">
        <v>107</v>
      </c>
      <c r="B111" s="356">
        <v>45323</v>
      </c>
      <c r="C111" s="357" t="s">
        <v>114</v>
      </c>
      <c r="D111" s="357" t="s">
        <v>236</v>
      </c>
      <c r="E111" s="358">
        <v>1334.76</v>
      </c>
      <c r="F111" s="367" t="s">
        <v>1819</v>
      </c>
      <c r="G111" s="436" t="s">
        <v>128</v>
      </c>
      <c r="H111" s="387">
        <v>3580</v>
      </c>
      <c r="I111" s="367" t="s">
        <v>1820</v>
      </c>
      <c r="J111" s="357" t="s">
        <v>470</v>
      </c>
      <c r="K111" s="359" t="s">
        <v>35</v>
      </c>
      <c r="L111" s="346"/>
      <c r="M111" s="346"/>
      <c r="N111" s="346"/>
      <c r="O111" s="346"/>
      <c r="P111" s="346"/>
      <c r="Q111" s="346"/>
      <c r="R111" s="346"/>
      <c r="S111" s="346"/>
      <c r="T111" s="346"/>
      <c r="U111" s="346"/>
      <c r="V111" s="346"/>
      <c r="W111" s="346"/>
      <c r="X111" s="346"/>
      <c r="Y111" s="346"/>
      <c r="Z111" s="346"/>
    </row>
    <row r="112" spans="1:26" ht="36" x14ac:dyDescent="0.2">
      <c r="A112" s="268">
        <v>108</v>
      </c>
      <c r="B112" s="356">
        <v>45323</v>
      </c>
      <c r="C112" s="357" t="s">
        <v>114</v>
      </c>
      <c r="D112" s="357" t="s">
        <v>376</v>
      </c>
      <c r="E112" s="358">
        <v>211.68</v>
      </c>
      <c r="F112" s="367" t="s">
        <v>2265</v>
      </c>
      <c r="G112" s="436" t="s">
        <v>128</v>
      </c>
      <c r="H112" s="387" t="s">
        <v>126</v>
      </c>
      <c r="I112" s="367" t="s">
        <v>457</v>
      </c>
      <c r="J112" s="389" t="s">
        <v>458</v>
      </c>
      <c r="K112" s="359" t="s">
        <v>35</v>
      </c>
      <c r="L112" s="346"/>
      <c r="M112" s="346"/>
      <c r="N112" s="346"/>
      <c r="O112" s="346"/>
      <c r="P112" s="346"/>
      <c r="Q112" s="346"/>
      <c r="R112" s="346"/>
      <c r="S112" s="346"/>
      <c r="T112" s="346"/>
      <c r="U112" s="346"/>
      <c r="V112" s="346"/>
      <c r="W112" s="346"/>
      <c r="X112" s="346"/>
      <c r="Y112" s="346"/>
      <c r="Z112" s="346"/>
    </row>
    <row r="113" spans="1:26" ht="36" x14ac:dyDescent="0.2">
      <c r="A113" s="268">
        <v>109</v>
      </c>
      <c r="B113" s="356">
        <v>45323</v>
      </c>
      <c r="C113" s="357" t="s">
        <v>114</v>
      </c>
      <c r="D113" s="357" t="s">
        <v>350</v>
      </c>
      <c r="E113" s="358">
        <v>287.27999999999997</v>
      </c>
      <c r="F113" s="367" t="s">
        <v>2267</v>
      </c>
      <c r="G113" s="436" t="s">
        <v>128</v>
      </c>
      <c r="H113" s="387" t="s">
        <v>126</v>
      </c>
      <c r="I113" s="367" t="s">
        <v>457</v>
      </c>
      <c r="J113" s="389" t="s">
        <v>458</v>
      </c>
      <c r="K113" s="359" t="s">
        <v>35</v>
      </c>
      <c r="L113" s="346"/>
      <c r="M113" s="346"/>
      <c r="N113" s="346"/>
      <c r="O113" s="346"/>
      <c r="P113" s="346"/>
      <c r="Q113" s="346"/>
      <c r="R113" s="346"/>
      <c r="S113" s="346"/>
      <c r="T113" s="346"/>
      <c r="U113" s="346"/>
      <c r="V113" s="346"/>
      <c r="W113" s="346"/>
      <c r="X113" s="346"/>
      <c r="Y113" s="346"/>
      <c r="Z113" s="346"/>
    </row>
    <row r="114" spans="1:26" ht="36" x14ac:dyDescent="0.2">
      <c r="A114" s="268">
        <v>110</v>
      </c>
      <c r="B114" s="356">
        <v>45323</v>
      </c>
      <c r="C114" s="357" t="s">
        <v>114</v>
      </c>
      <c r="D114" s="357" t="s">
        <v>388</v>
      </c>
      <c r="E114" s="358">
        <v>30.95</v>
      </c>
      <c r="F114" s="367" t="s">
        <v>2083</v>
      </c>
      <c r="G114" s="436" t="s">
        <v>128</v>
      </c>
      <c r="H114" s="387" t="s">
        <v>126</v>
      </c>
      <c r="I114" s="367" t="s">
        <v>457</v>
      </c>
      <c r="J114" s="389" t="s">
        <v>458</v>
      </c>
      <c r="K114" s="359" t="s">
        <v>35</v>
      </c>
      <c r="L114" s="346"/>
      <c r="M114" s="346"/>
      <c r="N114" s="346"/>
      <c r="O114" s="346"/>
      <c r="P114" s="346"/>
      <c r="Q114" s="346"/>
      <c r="R114" s="346"/>
      <c r="S114" s="346"/>
      <c r="T114" s="346"/>
      <c r="U114" s="346"/>
      <c r="V114" s="346"/>
      <c r="W114" s="346"/>
      <c r="X114" s="346"/>
      <c r="Y114" s="346"/>
      <c r="Z114" s="346"/>
    </row>
    <row r="115" spans="1:26" ht="36" x14ac:dyDescent="0.2">
      <c r="A115" s="268">
        <v>111</v>
      </c>
      <c r="B115" s="356">
        <v>45323</v>
      </c>
      <c r="C115" s="357" t="s">
        <v>114</v>
      </c>
      <c r="D115" s="357" t="s">
        <v>376</v>
      </c>
      <c r="E115" s="358">
        <v>6.25</v>
      </c>
      <c r="F115" s="367" t="s">
        <v>2158</v>
      </c>
      <c r="G115" s="436" t="s">
        <v>128</v>
      </c>
      <c r="H115" s="387" t="s">
        <v>126</v>
      </c>
      <c r="I115" s="367" t="s">
        <v>457</v>
      </c>
      <c r="J115" s="389" t="s">
        <v>458</v>
      </c>
      <c r="K115" s="359" t="s">
        <v>35</v>
      </c>
      <c r="L115" s="346"/>
      <c r="M115" s="346"/>
      <c r="N115" s="346"/>
      <c r="O115" s="346"/>
      <c r="P115" s="346"/>
      <c r="Q115" s="346"/>
      <c r="R115" s="346"/>
      <c r="S115" s="346"/>
      <c r="T115" s="346"/>
      <c r="U115" s="346"/>
      <c r="V115" s="346"/>
      <c r="W115" s="346"/>
      <c r="X115" s="346"/>
      <c r="Y115" s="346"/>
      <c r="Z115" s="346"/>
    </row>
    <row r="116" spans="1:26" ht="36" x14ac:dyDescent="0.2">
      <c r="A116" s="268">
        <v>112</v>
      </c>
      <c r="B116" s="356">
        <v>45323</v>
      </c>
      <c r="C116" s="357" t="s">
        <v>114</v>
      </c>
      <c r="D116" s="357" t="s">
        <v>258</v>
      </c>
      <c r="E116" s="358">
        <v>895</v>
      </c>
      <c r="F116" s="367" t="s">
        <v>1984</v>
      </c>
      <c r="G116" s="359" t="s">
        <v>127</v>
      </c>
      <c r="H116" s="387">
        <v>3776</v>
      </c>
      <c r="I116" s="367" t="s">
        <v>729</v>
      </c>
      <c r="J116" s="357" t="s">
        <v>730</v>
      </c>
      <c r="K116" s="359" t="s">
        <v>35</v>
      </c>
      <c r="L116" s="346"/>
      <c r="M116" s="346"/>
      <c r="N116" s="346"/>
      <c r="O116" s="346"/>
      <c r="P116" s="346"/>
      <c r="Q116" s="346"/>
      <c r="R116" s="346"/>
      <c r="S116" s="346"/>
      <c r="T116" s="346"/>
      <c r="U116" s="346"/>
      <c r="V116" s="346"/>
      <c r="W116" s="346"/>
      <c r="X116" s="346"/>
      <c r="Y116" s="346"/>
      <c r="Z116" s="346"/>
    </row>
    <row r="117" spans="1:26" ht="60" x14ac:dyDescent="0.2">
      <c r="A117" s="268">
        <v>113</v>
      </c>
      <c r="B117" s="356">
        <v>45323</v>
      </c>
      <c r="C117" s="357" t="s">
        <v>114</v>
      </c>
      <c r="D117" s="357" t="s">
        <v>342</v>
      </c>
      <c r="E117" s="358">
        <v>2800</v>
      </c>
      <c r="F117" s="367" t="s">
        <v>2012</v>
      </c>
      <c r="G117" s="359" t="s">
        <v>139</v>
      </c>
      <c r="H117" s="387">
        <v>3589</v>
      </c>
      <c r="I117" s="367" t="s">
        <v>2013</v>
      </c>
      <c r="J117" s="357" t="s">
        <v>2014</v>
      </c>
      <c r="K117" s="359" t="s">
        <v>75</v>
      </c>
      <c r="L117" s="346"/>
      <c r="M117" s="346"/>
      <c r="N117" s="346"/>
      <c r="O117" s="346"/>
      <c r="P117" s="346"/>
      <c r="Q117" s="346"/>
      <c r="R117" s="346"/>
      <c r="S117" s="346"/>
      <c r="T117" s="346"/>
      <c r="U117" s="346"/>
      <c r="V117" s="346"/>
      <c r="W117" s="346"/>
      <c r="X117" s="346"/>
      <c r="Y117" s="346"/>
      <c r="Z117" s="346"/>
    </row>
    <row r="118" spans="1:26" ht="72" x14ac:dyDescent="0.2">
      <c r="A118" s="268">
        <v>114</v>
      </c>
      <c r="B118" s="356">
        <v>45352</v>
      </c>
      <c r="C118" s="357" t="s">
        <v>114</v>
      </c>
      <c r="D118" s="357" t="s">
        <v>342</v>
      </c>
      <c r="E118" s="358">
        <v>3600</v>
      </c>
      <c r="F118" s="367" t="s">
        <v>2072</v>
      </c>
      <c r="G118" s="359" t="s">
        <v>139</v>
      </c>
      <c r="H118" s="387">
        <v>3351</v>
      </c>
      <c r="I118" s="367" t="s">
        <v>759</v>
      </c>
      <c r="J118" s="357" t="s">
        <v>760</v>
      </c>
      <c r="K118" s="359" t="s">
        <v>75</v>
      </c>
      <c r="L118" s="346"/>
      <c r="M118" s="346"/>
      <c r="N118" s="346"/>
      <c r="O118" s="346"/>
      <c r="P118" s="346"/>
      <c r="Q118" s="346"/>
      <c r="R118" s="346"/>
      <c r="S118" s="346"/>
      <c r="T118" s="346"/>
      <c r="U118" s="346"/>
      <c r="V118" s="346"/>
      <c r="W118" s="346"/>
      <c r="X118" s="346"/>
      <c r="Y118" s="346"/>
      <c r="Z118" s="346"/>
    </row>
    <row r="119" spans="1:26" ht="60" x14ac:dyDescent="0.2">
      <c r="A119" s="268">
        <v>115</v>
      </c>
      <c r="B119" s="356">
        <v>45352</v>
      </c>
      <c r="C119" s="357" t="s">
        <v>114</v>
      </c>
      <c r="D119" s="357" t="s">
        <v>342</v>
      </c>
      <c r="E119" s="358">
        <v>2400</v>
      </c>
      <c r="F119" s="367" t="s">
        <v>2073</v>
      </c>
      <c r="G119" s="359" t="s">
        <v>139</v>
      </c>
      <c r="H119" s="387">
        <v>3360</v>
      </c>
      <c r="I119" s="367" t="s">
        <v>2074</v>
      </c>
      <c r="J119" s="357" t="s">
        <v>2075</v>
      </c>
      <c r="K119" s="359" t="s">
        <v>75</v>
      </c>
      <c r="L119" s="346"/>
      <c r="M119" s="346"/>
      <c r="N119" s="346"/>
      <c r="O119" s="346"/>
      <c r="P119" s="346"/>
      <c r="Q119" s="346"/>
      <c r="R119" s="346"/>
      <c r="S119" s="346"/>
      <c r="T119" s="346"/>
      <c r="U119" s="346"/>
      <c r="V119" s="346"/>
      <c r="W119" s="346"/>
      <c r="X119" s="346"/>
      <c r="Y119" s="346"/>
      <c r="Z119" s="346"/>
    </row>
    <row r="120" spans="1:26" ht="60" x14ac:dyDescent="0.2">
      <c r="A120" s="268">
        <v>116</v>
      </c>
      <c r="B120" s="356">
        <v>45352</v>
      </c>
      <c r="C120" s="357" t="s">
        <v>114</v>
      </c>
      <c r="D120" s="357" t="s">
        <v>342</v>
      </c>
      <c r="E120" s="358">
        <v>2400</v>
      </c>
      <c r="F120" s="367" t="s">
        <v>2073</v>
      </c>
      <c r="G120" s="359" t="s">
        <v>139</v>
      </c>
      <c r="H120" s="387">
        <v>3361</v>
      </c>
      <c r="I120" s="367" t="s">
        <v>2078</v>
      </c>
      <c r="J120" s="357" t="s">
        <v>2079</v>
      </c>
      <c r="K120" s="359" t="s">
        <v>75</v>
      </c>
      <c r="L120" s="346"/>
      <c r="M120" s="346"/>
      <c r="N120" s="346"/>
      <c r="O120" s="346"/>
      <c r="P120" s="346"/>
      <c r="Q120" s="346"/>
      <c r="R120" s="346"/>
      <c r="S120" s="346"/>
      <c r="T120" s="346"/>
      <c r="U120" s="346"/>
      <c r="V120" s="346"/>
      <c r="W120" s="346"/>
      <c r="X120" s="346"/>
      <c r="Y120" s="346"/>
      <c r="Z120" s="346"/>
    </row>
    <row r="121" spans="1:26" ht="60" x14ac:dyDescent="0.2">
      <c r="A121" s="268">
        <v>117</v>
      </c>
      <c r="B121" s="356">
        <v>45352</v>
      </c>
      <c r="C121" s="357" t="s">
        <v>114</v>
      </c>
      <c r="D121" s="357" t="s">
        <v>342</v>
      </c>
      <c r="E121" s="358">
        <v>2400</v>
      </c>
      <c r="F121" s="367" t="s">
        <v>2073</v>
      </c>
      <c r="G121" s="359" t="s">
        <v>139</v>
      </c>
      <c r="H121" s="387">
        <v>3362</v>
      </c>
      <c r="I121" s="367" t="s">
        <v>2076</v>
      </c>
      <c r="J121" s="357" t="s">
        <v>2077</v>
      </c>
      <c r="K121" s="359" t="s">
        <v>75</v>
      </c>
      <c r="L121" s="346"/>
      <c r="M121" s="346"/>
      <c r="N121" s="346"/>
      <c r="O121" s="346"/>
      <c r="P121" s="346"/>
      <c r="Q121" s="346"/>
      <c r="R121" s="346"/>
      <c r="S121" s="346"/>
      <c r="T121" s="346"/>
      <c r="U121" s="346"/>
      <c r="V121" s="346"/>
      <c r="W121" s="346"/>
      <c r="X121" s="346"/>
      <c r="Y121" s="346"/>
      <c r="Z121" s="346"/>
    </row>
    <row r="122" spans="1:26" ht="72" x14ac:dyDescent="0.2">
      <c r="A122" s="268">
        <v>118</v>
      </c>
      <c r="B122" s="356">
        <v>45292</v>
      </c>
      <c r="C122" s="357" t="s">
        <v>114</v>
      </c>
      <c r="D122" s="357" t="s">
        <v>342</v>
      </c>
      <c r="E122" s="358">
        <f>70000-17745-17745</f>
        <v>34510</v>
      </c>
      <c r="F122" s="367" t="s">
        <v>2229</v>
      </c>
      <c r="G122" s="359" t="s">
        <v>139</v>
      </c>
      <c r="H122" s="387">
        <v>3496</v>
      </c>
      <c r="I122" s="367" t="s">
        <v>2230</v>
      </c>
      <c r="J122" s="357" t="s">
        <v>2231</v>
      </c>
      <c r="K122" s="359" t="s">
        <v>75</v>
      </c>
      <c r="L122" s="346"/>
      <c r="M122" s="346"/>
      <c r="N122" s="346"/>
      <c r="O122" s="346"/>
      <c r="P122" s="346"/>
      <c r="Q122" s="346"/>
      <c r="R122" s="346"/>
      <c r="S122" s="346"/>
      <c r="T122" s="346"/>
      <c r="U122" s="346"/>
      <c r="V122" s="346"/>
      <c r="W122" s="346"/>
      <c r="X122" s="346"/>
      <c r="Y122" s="346"/>
      <c r="Z122" s="346"/>
    </row>
    <row r="123" spans="1:26" ht="72" x14ac:dyDescent="0.2">
      <c r="A123" s="268">
        <v>119</v>
      </c>
      <c r="B123" s="356">
        <v>45323</v>
      </c>
      <c r="C123" s="357" t="s">
        <v>114</v>
      </c>
      <c r="D123" s="357" t="s">
        <v>342</v>
      </c>
      <c r="E123" s="358">
        <f>12800-4800</f>
        <v>8000</v>
      </c>
      <c r="F123" s="367" t="s">
        <v>2257</v>
      </c>
      <c r="G123" s="359" t="s">
        <v>139</v>
      </c>
      <c r="H123" s="387">
        <v>3701</v>
      </c>
      <c r="I123" s="367" t="s">
        <v>2258</v>
      </c>
      <c r="J123" s="357" t="s">
        <v>600</v>
      </c>
      <c r="K123" s="359" t="s">
        <v>75</v>
      </c>
      <c r="L123" s="346"/>
      <c r="M123" s="346"/>
      <c r="N123" s="346"/>
      <c r="O123" s="346"/>
      <c r="P123" s="346"/>
      <c r="Q123" s="346"/>
      <c r="R123" s="346"/>
      <c r="S123" s="346"/>
      <c r="T123" s="346"/>
      <c r="U123" s="346"/>
      <c r="V123" s="346"/>
      <c r="W123" s="346"/>
      <c r="X123" s="346"/>
      <c r="Y123" s="346"/>
      <c r="Z123" s="346"/>
    </row>
    <row r="124" spans="1:26" ht="72" x14ac:dyDescent="0.2">
      <c r="A124" s="268">
        <v>120</v>
      </c>
      <c r="B124" s="356">
        <v>45323</v>
      </c>
      <c r="C124" s="357" t="s">
        <v>114</v>
      </c>
      <c r="D124" s="357" t="s">
        <v>342</v>
      </c>
      <c r="E124" s="358">
        <f>12800-1100</f>
        <v>11700</v>
      </c>
      <c r="F124" s="367" t="s">
        <v>2257</v>
      </c>
      <c r="G124" s="359" t="s">
        <v>139</v>
      </c>
      <c r="H124" s="387">
        <v>3711</v>
      </c>
      <c r="I124" s="367" t="s">
        <v>2259</v>
      </c>
      <c r="J124" s="357" t="s">
        <v>2260</v>
      </c>
      <c r="K124" s="359" t="s">
        <v>75</v>
      </c>
      <c r="L124" s="346"/>
      <c r="M124" s="346"/>
      <c r="N124" s="346"/>
      <c r="O124" s="346"/>
      <c r="P124" s="346"/>
      <c r="Q124" s="346"/>
      <c r="R124" s="346"/>
      <c r="S124" s="346"/>
      <c r="T124" s="346"/>
      <c r="U124" s="346"/>
      <c r="V124" s="346"/>
      <c r="W124" s="346"/>
      <c r="X124" s="346"/>
      <c r="Y124" s="346"/>
      <c r="Z124" s="346"/>
    </row>
    <row r="125" spans="1:26" ht="72" x14ac:dyDescent="0.2">
      <c r="A125" s="268">
        <v>121</v>
      </c>
      <c r="B125" s="356">
        <v>45352</v>
      </c>
      <c r="C125" s="357" t="s">
        <v>114</v>
      </c>
      <c r="D125" s="357" t="s">
        <v>342</v>
      </c>
      <c r="E125" s="358">
        <v>414.24</v>
      </c>
      <c r="F125" s="367" t="s">
        <v>4133</v>
      </c>
      <c r="G125" s="359" t="s">
        <v>139</v>
      </c>
      <c r="H125" s="387">
        <v>3989</v>
      </c>
      <c r="I125" s="367" t="s">
        <v>4131</v>
      </c>
      <c r="J125" s="357" t="s">
        <v>4132</v>
      </c>
      <c r="K125" s="359" t="s">
        <v>75</v>
      </c>
      <c r="L125" s="346"/>
      <c r="M125" s="346"/>
      <c r="N125" s="346"/>
      <c r="O125" s="346"/>
      <c r="P125" s="346"/>
      <c r="Q125" s="346"/>
      <c r="R125" s="346"/>
      <c r="S125" s="346"/>
      <c r="T125" s="346"/>
      <c r="U125" s="346"/>
      <c r="V125" s="346"/>
      <c r="W125" s="346"/>
      <c r="X125" s="346"/>
      <c r="Y125" s="346"/>
      <c r="Z125" s="346"/>
    </row>
    <row r="126" spans="1:26" ht="96" x14ac:dyDescent="0.2">
      <c r="A126" s="268">
        <v>122</v>
      </c>
      <c r="B126" s="356">
        <v>45352</v>
      </c>
      <c r="C126" s="357" t="s">
        <v>114</v>
      </c>
      <c r="D126" s="357" t="s">
        <v>342</v>
      </c>
      <c r="E126" s="358">
        <v>780</v>
      </c>
      <c r="F126" s="367" t="s">
        <v>4134</v>
      </c>
      <c r="G126" s="359" t="s">
        <v>139</v>
      </c>
      <c r="H126" s="387">
        <v>4003</v>
      </c>
      <c r="I126" s="367" t="s">
        <v>4135</v>
      </c>
      <c r="J126" s="357" t="s">
        <v>3284</v>
      </c>
      <c r="K126" s="359" t="s">
        <v>75</v>
      </c>
      <c r="L126" s="346"/>
      <c r="M126" s="346"/>
      <c r="N126" s="346"/>
      <c r="O126" s="346"/>
      <c r="P126" s="346"/>
      <c r="Q126" s="346"/>
      <c r="R126" s="346"/>
      <c r="S126" s="346"/>
      <c r="T126" s="346"/>
      <c r="U126" s="346"/>
      <c r="V126" s="346"/>
      <c r="W126" s="346"/>
      <c r="X126" s="346"/>
      <c r="Y126" s="346"/>
      <c r="Z126" s="346"/>
    </row>
    <row r="127" spans="1:26" ht="96" x14ac:dyDescent="0.2">
      <c r="A127" s="268">
        <v>123</v>
      </c>
      <c r="B127" s="356">
        <v>45352</v>
      </c>
      <c r="C127" s="357" t="s">
        <v>114</v>
      </c>
      <c r="D127" s="357" t="s">
        <v>342</v>
      </c>
      <c r="E127" s="358">
        <v>1681.34</v>
      </c>
      <c r="F127" s="367" t="s">
        <v>4151</v>
      </c>
      <c r="G127" s="359" t="s">
        <v>139</v>
      </c>
      <c r="H127" s="387">
        <v>4001</v>
      </c>
      <c r="I127" s="367" t="s">
        <v>722</v>
      </c>
      <c r="J127" s="357" t="s">
        <v>723</v>
      </c>
      <c r="K127" s="359" t="s">
        <v>75</v>
      </c>
      <c r="L127" s="346"/>
      <c r="M127" s="346"/>
      <c r="N127" s="346"/>
      <c r="O127" s="346"/>
      <c r="P127" s="346"/>
      <c r="Q127" s="346"/>
      <c r="R127" s="346"/>
      <c r="S127" s="346"/>
      <c r="T127" s="346"/>
      <c r="U127" s="346"/>
      <c r="V127" s="346"/>
      <c r="W127" s="346"/>
      <c r="X127" s="346"/>
      <c r="Y127" s="346"/>
      <c r="Z127" s="346"/>
    </row>
    <row r="128" spans="1:26" ht="84" x14ac:dyDescent="0.2">
      <c r="A128" s="268">
        <v>124</v>
      </c>
      <c r="B128" s="356">
        <v>45323</v>
      </c>
      <c r="C128" s="357" t="s">
        <v>114</v>
      </c>
      <c r="D128" s="357" t="s">
        <v>248</v>
      </c>
      <c r="E128" s="358">
        <v>152700</v>
      </c>
      <c r="F128" s="367" t="s">
        <v>2015</v>
      </c>
      <c r="G128" s="359" t="s">
        <v>132</v>
      </c>
      <c r="H128" s="387">
        <v>3787</v>
      </c>
      <c r="I128" s="367" t="s">
        <v>1662</v>
      </c>
      <c r="J128" s="357" t="s">
        <v>2016</v>
      </c>
      <c r="K128" s="359" t="s">
        <v>35</v>
      </c>
      <c r="L128" s="346"/>
      <c r="M128" s="346"/>
      <c r="N128" s="346"/>
      <c r="O128" s="346"/>
      <c r="P128" s="346"/>
      <c r="Q128" s="346"/>
      <c r="R128" s="346"/>
      <c r="S128" s="346"/>
      <c r="T128" s="346"/>
      <c r="U128" s="346"/>
      <c r="V128" s="346"/>
      <c r="W128" s="346"/>
      <c r="X128" s="346"/>
      <c r="Y128" s="346"/>
      <c r="Z128" s="346"/>
    </row>
    <row r="129" spans="1:26" ht="36" x14ac:dyDescent="0.2">
      <c r="A129" s="268">
        <v>125</v>
      </c>
      <c r="B129" s="356">
        <v>45323</v>
      </c>
      <c r="C129" s="401" t="s">
        <v>114</v>
      </c>
      <c r="D129" s="401" t="s">
        <v>274</v>
      </c>
      <c r="E129" s="358">
        <v>220</v>
      </c>
      <c r="F129" s="403" t="s">
        <v>2169</v>
      </c>
      <c r="G129" s="359" t="s">
        <v>132</v>
      </c>
      <c r="H129" s="387" t="s">
        <v>126</v>
      </c>
      <c r="I129" s="403" t="s">
        <v>457</v>
      </c>
      <c r="J129" s="389" t="s">
        <v>458</v>
      </c>
      <c r="K129" s="359" t="s">
        <v>35</v>
      </c>
      <c r="L129" s="346"/>
      <c r="M129" s="346"/>
      <c r="N129" s="346"/>
      <c r="O129" s="346"/>
      <c r="P129" s="346"/>
      <c r="Q129" s="346"/>
      <c r="R129" s="346"/>
      <c r="S129" s="346"/>
      <c r="T129" s="346"/>
      <c r="U129" s="346"/>
      <c r="V129" s="346"/>
      <c r="W129" s="346"/>
      <c r="X129" s="346"/>
      <c r="Y129" s="346"/>
      <c r="Z129" s="346"/>
    </row>
    <row r="130" spans="1:26" ht="36" x14ac:dyDescent="0.2">
      <c r="A130" s="268">
        <v>126</v>
      </c>
      <c r="B130" s="356">
        <v>45323</v>
      </c>
      <c r="C130" s="401" t="s">
        <v>114</v>
      </c>
      <c r="D130" s="401" t="s">
        <v>274</v>
      </c>
      <c r="E130" s="358">
        <v>218.33</v>
      </c>
      <c r="F130" s="403" t="s">
        <v>2170</v>
      </c>
      <c r="G130" s="359" t="s">
        <v>132</v>
      </c>
      <c r="H130" s="387" t="s">
        <v>126</v>
      </c>
      <c r="I130" s="403" t="s">
        <v>475</v>
      </c>
      <c r="J130" s="357" t="s">
        <v>476</v>
      </c>
      <c r="K130" s="359" t="s">
        <v>35</v>
      </c>
      <c r="L130" s="346"/>
      <c r="M130" s="346"/>
      <c r="N130" s="346"/>
      <c r="O130" s="346"/>
      <c r="P130" s="346"/>
      <c r="Q130" s="346"/>
      <c r="R130" s="346"/>
      <c r="S130" s="346"/>
      <c r="T130" s="346"/>
      <c r="U130" s="346"/>
      <c r="V130" s="346"/>
      <c r="W130" s="346"/>
      <c r="X130" s="346"/>
      <c r="Y130" s="346"/>
      <c r="Z130" s="346"/>
    </row>
    <row r="131" spans="1:26" ht="36" x14ac:dyDescent="0.2">
      <c r="A131" s="268">
        <v>127</v>
      </c>
      <c r="B131" s="356">
        <v>45323</v>
      </c>
      <c r="C131" s="401" t="s">
        <v>114</v>
      </c>
      <c r="D131" s="401" t="s">
        <v>274</v>
      </c>
      <c r="E131" s="358">
        <v>1364</v>
      </c>
      <c r="F131" s="403" t="s">
        <v>2171</v>
      </c>
      <c r="G131" s="359" t="s">
        <v>132</v>
      </c>
      <c r="H131" s="387" t="s">
        <v>126</v>
      </c>
      <c r="I131" s="403" t="s">
        <v>475</v>
      </c>
      <c r="J131" s="357" t="s">
        <v>476</v>
      </c>
      <c r="K131" s="359" t="s">
        <v>35</v>
      </c>
      <c r="L131" s="346"/>
      <c r="M131" s="346"/>
      <c r="N131" s="346"/>
      <c r="O131" s="346"/>
      <c r="P131" s="346"/>
      <c r="Q131" s="346"/>
      <c r="R131" s="346"/>
      <c r="S131" s="346"/>
      <c r="T131" s="346"/>
      <c r="U131" s="346"/>
      <c r="V131" s="346"/>
      <c r="W131" s="346"/>
      <c r="X131" s="346"/>
      <c r="Y131" s="346"/>
      <c r="Z131" s="346"/>
    </row>
    <row r="132" spans="1:26" ht="60" x14ac:dyDescent="0.2">
      <c r="A132" s="268">
        <v>128</v>
      </c>
      <c r="B132" s="356">
        <v>45352</v>
      </c>
      <c r="C132" s="401" t="s">
        <v>114</v>
      </c>
      <c r="D132" s="401" t="s">
        <v>274</v>
      </c>
      <c r="E132" s="358">
        <v>4200</v>
      </c>
      <c r="F132" s="403" t="s">
        <v>998</v>
      </c>
      <c r="G132" s="359" t="s">
        <v>132</v>
      </c>
      <c r="H132" s="387">
        <v>1011</v>
      </c>
      <c r="I132" s="403" t="s">
        <v>999</v>
      </c>
      <c r="J132" s="400" t="s">
        <v>1000</v>
      </c>
      <c r="K132" s="359" t="s">
        <v>35</v>
      </c>
      <c r="L132" s="346"/>
      <c r="M132" s="346"/>
      <c r="N132" s="346"/>
      <c r="O132" s="346"/>
      <c r="P132" s="346"/>
      <c r="Q132" s="346"/>
      <c r="R132" s="346"/>
      <c r="S132" s="346"/>
      <c r="T132" s="346"/>
      <c r="U132" s="346"/>
      <c r="V132" s="346"/>
      <c r="W132" s="346"/>
      <c r="X132" s="346"/>
      <c r="Y132" s="346"/>
      <c r="Z132" s="346"/>
    </row>
    <row r="133" spans="1:26" ht="36" x14ac:dyDescent="0.2">
      <c r="A133" s="268">
        <v>129</v>
      </c>
      <c r="B133" s="356">
        <v>45323</v>
      </c>
      <c r="C133" s="357" t="s">
        <v>114</v>
      </c>
      <c r="D133" s="357" t="s">
        <v>274</v>
      </c>
      <c r="E133" s="358">
        <v>120</v>
      </c>
      <c r="F133" s="367" t="s">
        <v>2159</v>
      </c>
      <c r="G133" s="359" t="s">
        <v>135</v>
      </c>
      <c r="H133" s="387" t="s">
        <v>126</v>
      </c>
      <c r="I133" s="367" t="s">
        <v>457</v>
      </c>
      <c r="J133" s="389" t="s">
        <v>458</v>
      </c>
      <c r="K133" s="359" t="s">
        <v>35</v>
      </c>
      <c r="L133" s="346"/>
      <c r="M133" s="346"/>
      <c r="N133" s="346"/>
      <c r="O133" s="346"/>
      <c r="P133" s="346"/>
      <c r="Q133" s="346"/>
      <c r="R133" s="346"/>
      <c r="S133" s="346"/>
      <c r="T133" s="346"/>
      <c r="U133" s="346"/>
      <c r="V133" s="346"/>
      <c r="W133" s="346"/>
      <c r="X133" s="346"/>
      <c r="Y133" s="346"/>
      <c r="Z133" s="346"/>
    </row>
    <row r="134" spans="1:26" ht="36" x14ac:dyDescent="0.2">
      <c r="A134" s="268">
        <v>130</v>
      </c>
      <c r="B134" s="356">
        <v>45323</v>
      </c>
      <c r="C134" s="357" t="s">
        <v>114</v>
      </c>
      <c r="D134" s="357" t="s">
        <v>274</v>
      </c>
      <c r="E134" s="358">
        <v>744</v>
      </c>
      <c r="F134" s="367" t="s">
        <v>2160</v>
      </c>
      <c r="G134" s="359" t="s">
        <v>135</v>
      </c>
      <c r="H134" s="387" t="s">
        <v>126</v>
      </c>
      <c r="I134" s="367" t="s">
        <v>475</v>
      </c>
      <c r="J134" s="357" t="s">
        <v>476</v>
      </c>
      <c r="K134" s="359" t="s">
        <v>35</v>
      </c>
      <c r="L134" s="346"/>
      <c r="M134" s="346"/>
      <c r="N134" s="346"/>
      <c r="O134" s="346"/>
      <c r="P134" s="346"/>
      <c r="Q134" s="346"/>
      <c r="R134" s="346"/>
      <c r="S134" s="346"/>
      <c r="T134" s="346"/>
      <c r="U134" s="346"/>
      <c r="V134" s="346"/>
      <c r="W134" s="346"/>
      <c r="X134" s="346"/>
      <c r="Y134" s="346"/>
      <c r="Z134" s="346"/>
    </row>
    <row r="135" spans="1:26" ht="36" x14ac:dyDescent="0.2">
      <c r="A135" s="268">
        <v>131</v>
      </c>
      <c r="B135" s="356">
        <v>45323</v>
      </c>
      <c r="C135" s="357" t="s">
        <v>114</v>
      </c>
      <c r="D135" s="357" t="s">
        <v>274</v>
      </c>
      <c r="E135" s="358">
        <v>77.5</v>
      </c>
      <c r="F135" s="367" t="s">
        <v>2164</v>
      </c>
      <c r="G135" s="359" t="s">
        <v>135</v>
      </c>
      <c r="H135" s="387" t="s">
        <v>126</v>
      </c>
      <c r="I135" s="367" t="s">
        <v>457</v>
      </c>
      <c r="J135" s="389" t="s">
        <v>458</v>
      </c>
      <c r="K135" s="359" t="s">
        <v>35</v>
      </c>
      <c r="L135" s="346"/>
      <c r="M135" s="346"/>
      <c r="N135" s="346"/>
      <c r="O135" s="346"/>
      <c r="P135" s="346"/>
      <c r="Q135" s="346"/>
      <c r="R135" s="346"/>
      <c r="S135" s="346"/>
      <c r="T135" s="346"/>
      <c r="U135" s="346"/>
      <c r="V135" s="346"/>
      <c r="W135" s="346"/>
      <c r="X135" s="346"/>
      <c r="Y135" s="346"/>
      <c r="Z135" s="346"/>
    </row>
    <row r="136" spans="1:26" ht="36" x14ac:dyDescent="0.2">
      <c r="A136" s="268">
        <v>132</v>
      </c>
      <c r="B136" s="356">
        <v>45323</v>
      </c>
      <c r="C136" s="357" t="s">
        <v>114</v>
      </c>
      <c r="D136" s="357" t="s">
        <v>274</v>
      </c>
      <c r="E136" s="358">
        <v>200</v>
      </c>
      <c r="F136" s="367" t="s">
        <v>2161</v>
      </c>
      <c r="G136" s="359" t="s">
        <v>135</v>
      </c>
      <c r="H136" s="387" t="s">
        <v>126</v>
      </c>
      <c r="I136" s="367" t="s">
        <v>457</v>
      </c>
      <c r="J136" s="389" t="s">
        <v>458</v>
      </c>
      <c r="K136" s="359" t="s">
        <v>35</v>
      </c>
      <c r="L136" s="346"/>
      <c r="M136" s="346"/>
      <c r="N136" s="346"/>
      <c r="O136" s="346"/>
      <c r="P136" s="346"/>
      <c r="Q136" s="346"/>
      <c r="R136" s="346"/>
      <c r="S136" s="346"/>
      <c r="T136" s="346"/>
      <c r="U136" s="346"/>
      <c r="V136" s="346"/>
      <c r="W136" s="346"/>
      <c r="X136" s="346"/>
      <c r="Y136" s="346"/>
      <c r="Z136" s="346"/>
    </row>
    <row r="137" spans="1:26" ht="36" x14ac:dyDescent="0.2">
      <c r="A137" s="268">
        <v>133</v>
      </c>
      <c r="B137" s="356">
        <v>45323</v>
      </c>
      <c r="C137" s="357" t="s">
        <v>114</v>
      </c>
      <c r="D137" s="357" t="s">
        <v>274</v>
      </c>
      <c r="E137" s="358">
        <v>152.56</v>
      </c>
      <c r="F137" s="367" t="s">
        <v>2162</v>
      </c>
      <c r="G137" s="359" t="s">
        <v>135</v>
      </c>
      <c r="H137" s="387" t="s">
        <v>126</v>
      </c>
      <c r="I137" s="367" t="s">
        <v>475</v>
      </c>
      <c r="J137" s="357" t="s">
        <v>476</v>
      </c>
      <c r="K137" s="359" t="s">
        <v>35</v>
      </c>
      <c r="L137" s="346"/>
      <c r="M137" s="346"/>
      <c r="N137" s="346"/>
      <c r="O137" s="346"/>
      <c r="P137" s="346"/>
      <c r="Q137" s="346"/>
      <c r="R137" s="346"/>
      <c r="S137" s="346"/>
      <c r="T137" s="346"/>
      <c r="U137" s="346"/>
      <c r="V137" s="346"/>
      <c r="W137" s="346"/>
      <c r="X137" s="346"/>
      <c r="Y137" s="346"/>
      <c r="Z137" s="346"/>
    </row>
    <row r="138" spans="1:26" ht="36" x14ac:dyDescent="0.2">
      <c r="A138" s="268">
        <v>134</v>
      </c>
      <c r="B138" s="356">
        <v>45323</v>
      </c>
      <c r="C138" s="357" t="s">
        <v>114</v>
      </c>
      <c r="D138" s="357" t="s">
        <v>274</v>
      </c>
      <c r="E138" s="358">
        <v>1240</v>
      </c>
      <c r="F138" s="367" t="s">
        <v>2163</v>
      </c>
      <c r="G138" s="359" t="s">
        <v>135</v>
      </c>
      <c r="H138" s="387" t="s">
        <v>126</v>
      </c>
      <c r="I138" s="367" t="s">
        <v>475</v>
      </c>
      <c r="J138" s="357" t="s">
        <v>476</v>
      </c>
      <c r="K138" s="359" t="s">
        <v>35</v>
      </c>
      <c r="L138" s="346"/>
      <c r="M138" s="346"/>
      <c r="N138" s="346"/>
      <c r="O138" s="346"/>
      <c r="P138" s="346"/>
      <c r="Q138" s="346"/>
      <c r="R138" s="346"/>
      <c r="S138" s="346"/>
      <c r="T138" s="346"/>
      <c r="U138" s="346"/>
      <c r="V138" s="346"/>
      <c r="W138" s="346"/>
      <c r="X138" s="346"/>
      <c r="Y138" s="346"/>
      <c r="Z138" s="346"/>
    </row>
    <row r="139" spans="1:26" ht="36" x14ac:dyDescent="0.2">
      <c r="A139" s="268">
        <v>135</v>
      </c>
      <c r="B139" s="356">
        <v>45352</v>
      </c>
      <c r="C139" s="357" t="s">
        <v>114</v>
      </c>
      <c r="D139" s="357" t="s">
        <v>342</v>
      </c>
      <c r="E139" s="358">
        <v>3360</v>
      </c>
      <c r="F139" s="367" t="s">
        <v>2067</v>
      </c>
      <c r="G139" s="359" t="s">
        <v>127</v>
      </c>
      <c r="H139" s="387">
        <v>3773</v>
      </c>
      <c r="I139" s="367" t="s">
        <v>2066</v>
      </c>
      <c r="J139" s="357" t="s">
        <v>2068</v>
      </c>
      <c r="K139" s="359" t="s">
        <v>35</v>
      </c>
      <c r="L139" s="346"/>
      <c r="M139" s="346"/>
      <c r="N139" s="346"/>
      <c r="O139" s="346"/>
      <c r="P139" s="346"/>
      <c r="Q139" s="346"/>
      <c r="R139" s="346"/>
      <c r="S139" s="346"/>
      <c r="T139" s="346"/>
      <c r="U139" s="346"/>
      <c r="V139" s="346"/>
      <c r="W139" s="346"/>
      <c r="X139" s="346"/>
      <c r="Y139" s="346"/>
      <c r="Z139" s="346"/>
    </row>
    <row r="140" spans="1:26" ht="36" x14ac:dyDescent="0.2">
      <c r="A140" s="268">
        <v>136</v>
      </c>
      <c r="B140" s="356">
        <v>45352</v>
      </c>
      <c r="C140" s="357" t="s">
        <v>114</v>
      </c>
      <c r="D140" s="357" t="s">
        <v>302</v>
      </c>
      <c r="E140" s="358">
        <v>4.01</v>
      </c>
      <c r="F140" s="367" t="s">
        <v>2263</v>
      </c>
      <c r="G140" s="359" t="s">
        <v>128</v>
      </c>
      <c r="H140" s="387" t="s">
        <v>126</v>
      </c>
      <c r="I140" s="367" t="s">
        <v>457</v>
      </c>
      <c r="J140" s="389" t="s">
        <v>458</v>
      </c>
      <c r="K140" s="359" t="s">
        <v>35</v>
      </c>
      <c r="L140" s="346"/>
      <c r="M140" s="346"/>
      <c r="N140" s="346"/>
      <c r="O140" s="346"/>
      <c r="P140" s="346"/>
      <c r="Q140" s="346"/>
      <c r="R140" s="346"/>
      <c r="S140" s="346"/>
      <c r="T140" s="346"/>
      <c r="U140" s="346"/>
      <c r="V140" s="346"/>
      <c r="W140" s="346"/>
      <c r="X140" s="346"/>
      <c r="Y140" s="346"/>
      <c r="Z140" s="346"/>
    </row>
    <row r="141" spans="1:26" ht="60" x14ac:dyDescent="0.2">
      <c r="A141" s="268">
        <v>137</v>
      </c>
      <c r="B141" s="356">
        <v>45352</v>
      </c>
      <c r="C141" s="422" t="s">
        <v>114</v>
      </c>
      <c r="D141" s="422" t="s">
        <v>256</v>
      </c>
      <c r="E141" s="358">
        <v>4938.13</v>
      </c>
      <c r="F141" s="367" t="s">
        <v>1362</v>
      </c>
      <c r="G141" s="436" t="s">
        <v>127</v>
      </c>
      <c r="H141" s="387">
        <v>214</v>
      </c>
      <c r="I141" s="367" t="s">
        <v>5555</v>
      </c>
      <c r="J141" s="426" t="s">
        <v>5635</v>
      </c>
      <c r="K141" s="359" t="s">
        <v>35</v>
      </c>
      <c r="L141" s="346"/>
      <c r="M141" s="346"/>
      <c r="N141" s="346"/>
      <c r="O141" s="346"/>
      <c r="P141" s="346"/>
      <c r="Q141" s="346"/>
      <c r="R141" s="346"/>
      <c r="S141" s="346"/>
      <c r="T141" s="346"/>
      <c r="U141" s="346"/>
      <c r="V141" s="346"/>
      <c r="W141" s="346"/>
      <c r="X141" s="346"/>
      <c r="Y141" s="346"/>
      <c r="Z141" s="346"/>
    </row>
    <row r="142" spans="1:26" ht="36" x14ac:dyDescent="0.2">
      <c r="A142" s="268">
        <v>138</v>
      </c>
      <c r="B142" s="356">
        <v>45352</v>
      </c>
      <c r="C142" s="357" t="s">
        <v>114</v>
      </c>
      <c r="D142" s="357" t="s">
        <v>302</v>
      </c>
      <c r="E142" s="358">
        <v>40</v>
      </c>
      <c r="F142" s="367" t="s">
        <v>4066</v>
      </c>
      <c r="G142" s="359" t="s">
        <v>128</v>
      </c>
      <c r="H142" s="387">
        <v>3926</v>
      </c>
      <c r="I142" s="367" t="s">
        <v>1673</v>
      </c>
      <c r="J142" s="357" t="s">
        <v>1674</v>
      </c>
      <c r="K142" s="359" t="s">
        <v>35</v>
      </c>
      <c r="L142" s="346"/>
      <c r="M142" s="346"/>
      <c r="N142" s="346"/>
      <c r="O142" s="346"/>
      <c r="P142" s="346"/>
      <c r="Q142" s="346"/>
      <c r="R142" s="346"/>
      <c r="S142" s="346"/>
      <c r="T142" s="346"/>
      <c r="U142" s="346"/>
      <c r="V142" s="346"/>
      <c r="W142" s="346"/>
      <c r="X142" s="346"/>
      <c r="Y142" s="346"/>
      <c r="Z142" s="346"/>
    </row>
    <row r="143" spans="1:26" ht="60" x14ac:dyDescent="0.2">
      <c r="A143" s="268">
        <v>139</v>
      </c>
      <c r="B143" s="356">
        <v>45352</v>
      </c>
      <c r="C143" s="357" t="s">
        <v>103</v>
      </c>
      <c r="D143" s="357" t="s">
        <v>167</v>
      </c>
      <c r="E143" s="358">
        <f>1675.62-502</f>
        <v>1173.6199999999999</v>
      </c>
      <c r="F143" s="367" t="s">
        <v>5632</v>
      </c>
      <c r="G143" s="359" t="s">
        <v>126</v>
      </c>
      <c r="H143" s="387">
        <v>3870</v>
      </c>
      <c r="I143" s="367" t="s">
        <v>4070</v>
      </c>
      <c r="J143" s="357" t="s">
        <v>4069</v>
      </c>
      <c r="K143" s="359" t="s">
        <v>35</v>
      </c>
      <c r="L143" s="346"/>
      <c r="M143" s="346"/>
      <c r="N143" s="346"/>
      <c r="O143" s="346"/>
      <c r="P143" s="346"/>
      <c r="Q143" s="346"/>
      <c r="R143" s="346"/>
      <c r="S143" s="346"/>
      <c r="T143" s="346"/>
      <c r="U143" s="346"/>
      <c r="V143" s="346"/>
      <c r="W143" s="346"/>
      <c r="X143" s="346"/>
      <c r="Y143" s="346"/>
      <c r="Z143" s="346"/>
    </row>
    <row r="144" spans="1:26" ht="36" x14ac:dyDescent="0.2">
      <c r="A144" s="268">
        <v>140</v>
      </c>
      <c r="B144" s="356">
        <v>45352</v>
      </c>
      <c r="C144" s="357" t="s">
        <v>114</v>
      </c>
      <c r="D144" s="357" t="s">
        <v>342</v>
      </c>
      <c r="E144" s="358">
        <v>124.29</v>
      </c>
      <c r="F144" s="367" t="s">
        <v>4102</v>
      </c>
      <c r="G144" s="359" t="s">
        <v>127</v>
      </c>
      <c r="H144" s="387">
        <v>4000</v>
      </c>
      <c r="I144" s="367" t="s">
        <v>4442</v>
      </c>
      <c r="J144" s="357" t="s">
        <v>4443</v>
      </c>
      <c r="K144" s="359" t="s">
        <v>35</v>
      </c>
      <c r="L144" s="346"/>
      <c r="M144" s="346"/>
      <c r="N144" s="346"/>
      <c r="O144" s="346"/>
      <c r="P144" s="346"/>
      <c r="Q144" s="346"/>
      <c r="R144" s="346"/>
      <c r="S144" s="346"/>
      <c r="T144" s="346"/>
      <c r="U144" s="346"/>
      <c r="V144" s="346"/>
      <c r="W144" s="346"/>
      <c r="X144" s="346"/>
      <c r="Y144" s="346"/>
      <c r="Z144" s="346"/>
    </row>
    <row r="145" spans="1:26" ht="36" x14ac:dyDescent="0.2">
      <c r="A145" s="268">
        <v>141</v>
      </c>
      <c r="B145" s="356">
        <v>45352</v>
      </c>
      <c r="C145" s="357" t="s">
        <v>114</v>
      </c>
      <c r="D145" s="357" t="s">
        <v>274</v>
      </c>
      <c r="E145" s="358">
        <v>3005.1</v>
      </c>
      <c r="F145" s="367" t="s">
        <v>782</v>
      </c>
      <c r="G145" s="359" t="s">
        <v>127</v>
      </c>
      <c r="H145" s="387">
        <v>3133</v>
      </c>
      <c r="I145" s="367" t="s">
        <v>4454</v>
      </c>
      <c r="J145" s="357" t="s">
        <v>783</v>
      </c>
      <c r="K145" s="359" t="s">
        <v>35</v>
      </c>
      <c r="L145" s="346"/>
      <c r="M145" s="346"/>
      <c r="N145" s="346"/>
      <c r="O145" s="346"/>
      <c r="P145" s="346"/>
      <c r="Q145" s="346"/>
      <c r="R145" s="346"/>
      <c r="S145" s="346"/>
      <c r="T145" s="346"/>
      <c r="U145" s="346"/>
      <c r="V145" s="346"/>
      <c r="W145" s="346"/>
      <c r="X145" s="346"/>
      <c r="Y145" s="346"/>
      <c r="Z145" s="346"/>
    </row>
    <row r="146" spans="1:26" ht="36" x14ac:dyDescent="0.2">
      <c r="A146" s="268">
        <v>142</v>
      </c>
      <c r="B146" s="356">
        <v>45352</v>
      </c>
      <c r="C146" s="357" t="s">
        <v>114</v>
      </c>
      <c r="D146" s="357" t="s">
        <v>288</v>
      </c>
      <c r="E146" s="358">
        <v>980.18</v>
      </c>
      <c r="F146" s="367" t="s">
        <v>4480</v>
      </c>
      <c r="G146" s="359" t="s">
        <v>126</v>
      </c>
      <c r="H146" s="387" t="s">
        <v>126</v>
      </c>
      <c r="I146" s="367" t="s">
        <v>475</v>
      </c>
      <c r="J146" s="357" t="s">
        <v>476</v>
      </c>
      <c r="K146" s="359" t="s">
        <v>35</v>
      </c>
      <c r="L146" s="346"/>
      <c r="M146" s="346"/>
      <c r="N146" s="346"/>
      <c r="O146" s="346"/>
      <c r="P146" s="346"/>
      <c r="Q146" s="346"/>
      <c r="R146" s="346"/>
      <c r="S146" s="346"/>
      <c r="T146" s="346"/>
      <c r="U146" s="346"/>
      <c r="V146" s="346"/>
      <c r="W146" s="346"/>
      <c r="X146" s="346"/>
      <c r="Y146" s="346"/>
      <c r="Z146" s="346"/>
    </row>
    <row r="147" spans="1:26" ht="36" x14ac:dyDescent="0.2">
      <c r="A147" s="268">
        <v>143</v>
      </c>
      <c r="B147" s="356">
        <v>45352</v>
      </c>
      <c r="C147" s="357" t="s">
        <v>52</v>
      </c>
      <c r="D147" s="357" t="s">
        <v>52</v>
      </c>
      <c r="E147" s="358">
        <v>18403.57</v>
      </c>
      <c r="F147" s="367" t="s">
        <v>5631</v>
      </c>
      <c r="G147" s="359" t="s">
        <v>126</v>
      </c>
      <c r="H147" s="387" t="s">
        <v>126</v>
      </c>
      <c r="I147" s="403" t="s">
        <v>717</v>
      </c>
      <c r="J147" s="400" t="s">
        <v>718</v>
      </c>
      <c r="K147" s="359" t="s">
        <v>35</v>
      </c>
      <c r="L147" s="346"/>
      <c r="M147" s="346"/>
      <c r="N147" s="346"/>
      <c r="O147" s="346"/>
      <c r="P147" s="346"/>
      <c r="Q147" s="346"/>
      <c r="R147" s="346"/>
      <c r="S147" s="346"/>
      <c r="T147" s="346"/>
      <c r="U147" s="346"/>
      <c r="V147" s="346"/>
      <c r="W147" s="346"/>
      <c r="X147" s="346"/>
      <c r="Y147" s="346"/>
      <c r="Z147" s="346"/>
    </row>
    <row r="148" spans="1:26" ht="36" x14ac:dyDescent="0.2">
      <c r="A148" s="268">
        <v>144</v>
      </c>
      <c r="B148" s="356">
        <v>45352</v>
      </c>
      <c r="C148" s="357" t="s">
        <v>114</v>
      </c>
      <c r="D148" s="357" t="s">
        <v>248</v>
      </c>
      <c r="E148" s="358">
        <v>3000</v>
      </c>
      <c r="F148" s="367" t="s">
        <v>4483</v>
      </c>
      <c r="G148" s="359" t="s">
        <v>128</v>
      </c>
      <c r="H148" s="387">
        <v>4047</v>
      </c>
      <c r="I148" s="367" t="s">
        <v>4485</v>
      </c>
      <c r="J148" s="357" t="s">
        <v>597</v>
      </c>
      <c r="K148" s="359" t="s">
        <v>35</v>
      </c>
      <c r="L148" s="346"/>
      <c r="M148" s="346"/>
      <c r="N148" s="346"/>
      <c r="O148" s="346"/>
      <c r="P148" s="346"/>
      <c r="Q148" s="346"/>
      <c r="R148" s="346"/>
      <c r="S148" s="346"/>
      <c r="T148" s="346"/>
      <c r="U148" s="346"/>
      <c r="V148" s="346"/>
      <c r="W148" s="346"/>
      <c r="X148" s="346"/>
      <c r="Y148" s="346"/>
      <c r="Z148" s="346"/>
    </row>
    <row r="149" spans="1:26" ht="36" x14ac:dyDescent="0.2">
      <c r="A149" s="268">
        <v>145</v>
      </c>
      <c r="B149" s="356">
        <v>45352</v>
      </c>
      <c r="C149" s="422" t="s">
        <v>114</v>
      </c>
      <c r="D149" s="422" t="s">
        <v>274</v>
      </c>
      <c r="E149" s="402">
        <v>3100</v>
      </c>
      <c r="F149" s="425" t="s">
        <v>1649</v>
      </c>
      <c r="G149" s="420" t="s">
        <v>137</v>
      </c>
      <c r="H149" s="387">
        <v>3373</v>
      </c>
      <c r="I149" s="367" t="s">
        <v>1650</v>
      </c>
      <c r="J149" s="357" t="s">
        <v>1651</v>
      </c>
      <c r="K149" s="359" t="s">
        <v>35</v>
      </c>
      <c r="L149" s="346"/>
      <c r="M149" s="346"/>
      <c r="N149" s="346"/>
      <c r="O149" s="346"/>
      <c r="P149" s="346"/>
      <c r="Q149" s="346"/>
      <c r="R149" s="346"/>
      <c r="S149" s="346"/>
      <c r="T149" s="346"/>
      <c r="U149" s="346"/>
      <c r="V149" s="346"/>
      <c r="W149" s="346"/>
      <c r="X149" s="346"/>
      <c r="Y149" s="346"/>
      <c r="Z149" s="346"/>
    </row>
    <row r="150" spans="1:26" ht="48" x14ac:dyDescent="0.2">
      <c r="A150" s="268">
        <v>146</v>
      </c>
      <c r="B150" s="356">
        <v>45352</v>
      </c>
      <c r="C150" s="357" t="s">
        <v>114</v>
      </c>
      <c r="D150" s="357" t="s">
        <v>274</v>
      </c>
      <c r="E150" s="358">
        <v>2400</v>
      </c>
      <c r="F150" s="367" t="s">
        <v>2058</v>
      </c>
      <c r="G150" s="359" t="s">
        <v>135</v>
      </c>
      <c r="H150" s="387">
        <v>3368</v>
      </c>
      <c r="I150" s="367" t="s">
        <v>1647</v>
      </c>
      <c r="J150" s="357" t="s">
        <v>1648</v>
      </c>
      <c r="K150" s="359" t="s">
        <v>35</v>
      </c>
      <c r="L150" s="346"/>
      <c r="M150" s="346"/>
      <c r="N150" s="346"/>
      <c r="O150" s="346"/>
      <c r="P150" s="346"/>
      <c r="Q150" s="346"/>
      <c r="R150" s="346"/>
      <c r="S150" s="346"/>
      <c r="T150" s="346"/>
      <c r="U150" s="346"/>
      <c r="V150" s="346"/>
      <c r="W150" s="346"/>
      <c r="X150" s="346"/>
      <c r="Y150" s="346"/>
      <c r="Z150" s="346"/>
    </row>
    <row r="151" spans="1:26" ht="48" x14ac:dyDescent="0.2">
      <c r="A151" s="268">
        <v>147</v>
      </c>
      <c r="B151" s="356">
        <v>45352</v>
      </c>
      <c r="C151" s="357" t="s">
        <v>114</v>
      </c>
      <c r="D151" s="357" t="s">
        <v>274</v>
      </c>
      <c r="E151" s="402">
        <v>2880</v>
      </c>
      <c r="F151" s="367" t="s">
        <v>2055</v>
      </c>
      <c r="G151" s="359" t="s">
        <v>135</v>
      </c>
      <c r="H151" s="387">
        <v>3369</v>
      </c>
      <c r="I151" s="367" t="s">
        <v>2056</v>
      </c>
      <c r="J151" s="357" t="s">
        <v>2057</v>
      </c>
      <c r="K151" s="359" t="s">
        <v>35</v>
      </c>
      <c r="L151" s="346"/>
      <c r="M151" s="346"/>
      <c r="N151" s="346"/>
      <c r="O151" s="346"/>
      <c r="P151" s="346"/>
      <c r="Q151" s="346"/>
      <c r="R151" s="346"/>
      <c r="S151" s="346"/>
      <c r="T151" s="346"/>
      <c r="U151" s="346"/>
      <c r="V151" s="346"/>
      <c r="W151" s="346"/>
      <c r="X151" s="346"/>
      <c r="Y151" s="346"/>
      <c r="Z151" s="346"/>
    </row>
    <row r="152" spans="1:26" ht="60" x14ac:dyDescent="0.2">
      <c r="A152" s="268">
        <v>148</v>
      </c>
      <c r="B152" s="356">
        <v>45352</v>
      </c>
      <c r="C152" s="357" t="s">
        <v>114</v>
      </c>
      <c r="D152" s="357" t="s">
        <v>274</v>
      </c>
      <c r="E152" s="402">
        <v>4800</v>
      </c>
      <c r="F152" s="367" t="s">
        <v>2059</v>
      </c>
      <c r="G152" s="359" t="s">
        <v>135</v>
      </c>
      <c r="H152" s="387">
        <v>3367</v>
      </c>
      <c r="I152" s="367" t="s">
        <v>1644</v>
      </c>
      <c r="J152" s="357" t="s">
        <v>1645</v>
      </c>
      <c r="K152" s="359" t="s">
        <v>35</v>
      </c>
      <c r="L152" s="346"/>
      <c r="M152" s="346"/>
      <c r="N152" s="346"/>
      <c r="O152" s="346"/>
      <c r="P152" s="346"/>
      <c r="Q152" s="346"/>
      <c r="R152" s="346"/>
      <c r="S152" s="346"/>
      <c r="T152" s="346"/>
      <c r="U152" s="346"/>
      <c r="V152" s="346"/>
      <c r="W152" s="346"/>
      <c r="X152" s="346"/>
      <c r="Y152" s="346"/>
      <c r="Z152" s="346"/>
    </row>
    <row r="153" spans="1:26" ht="36" x14ac:dyDescent="0.2">
      <c r="A153" s="268">
        <v>149</v>
      </c>
      <c r="B153" s="356">
        <v>45352</v>
      </c>
      <c r="C153" s="357" t="s">
        <v>114</v>
      </c>
      <c r="D153" s="401" t="s">
        <v>318</v>
      </c>
      <c r="E153" s="358">
        <v>236.53</v>
      </c>
      <c r="F153" s="403" t="s">
        <v>5466</v>
      </c>
      <c r="G153" s="359" t="s">
        <v>127</v>
      </c>
      <c r="H153" s="387" t="s">
        <v>126</v>
      </c>
      <c r="I153" s="407" t="s">
        <v>1328</v>
      </c>
      <c r="J153" s="408" t="s">
        <v>1331</v>
      </c>
      <c r="K153" s="359" t="s">
        <v>35</v>
      </c>
      <c r="L153" s="346"/>
      <c r="M153" s="346"/>
      <c r="N153" s="346"/>
      <c r="O153" s="346"/>
      <c r="P153" s="346"/>
      <c r="Q153" s="346"/>
      <c r="R153" s="346"/>
      <c r="S153" s="346"/>
      <c r="T153" s="346"/>
      <c r="U153" s="346"/>
      <c r="V153" s="346"/>
      <c r="W153" s="346"/>
      <c r="X153" s="346"/>
      <c r="Y153" s="346"/>
      <c r="Z153" s="346"/>
    </row>
    <row r="154" spans="1:26" ht="36" x14ac:dyDescent="0.2">
      <c r="A154" s="268">
        <v>150</v>
      </c>
      <c r="B154" s="356">
        <v>45352</v>
      </c>
      <c r="C154" s="357" t="s">
        <v>114</v>
      </c>
      <c r="D154" s="401" t="s">
        <v>318</v>
      </c>
      <c r="E154" s="358">
        <v>84.15</v>
      </c>
      <c r="F154" s="403" t="s">
        <v>1332</v>
      </c>
      <c r="G154" s="359" t="s">
        <v>128</v>
      </c>
      <c r="H154" s="387" t="s">
        <v>126</v>
      </c>
      <c r="I154" s="407" t="s">
        <v>1328</v>
      </c>
      <c r="J154" s="408" t="s">
        <v>1331</v>
      </c>
      <c r="K154" s="359" t="s">
        <v>35</v>
      </c>
      <c r="L154" s="346"/>
      <c r="M154" s="346"/>
      <c r="N154" s="346"/>
      <c r="O154" s="346"/>
      <c r="P154" s="346"/>
      <c r="Q154" s="346"/>
      <c r="R154" s="346"/>
      <c r="S154" s="346"/>
      <c r="T154" s="346"/>
      <c r="U154" s="346"/>
      <c r="V154" s="346"/>
      <c r="W154" s="346"/>
      <c r="X154" s="346"/>
      <c r="Y154" s="346"/>
      <c r="Z154" s="346"/>
    </row>
    <row r="155" spans="1:26" ht="36" x14ac:dyDescent="0.2">
      <c r="A155" s="268">
        <v>151</v>
      </c>
      <c r="B155" s="356">
        <v>45352</v>
      </c>
      <c r="C155" s="357" t="s">
        <v>114</v>
      </c>
      <c r="D155" s="357" t="s">
        <v>342</v>
      </c>
      <c r="E155" s="358">
        <v>979.05</v>
      </c>
      <c r="F155" s="367" t="s">
        <v>5556</v>
      </c>
      <c r="G155" s="359" t="s">
        <v>127</v>
      </c>
      <c r="H155" s="387">
        <v>4105</v>
      </c>
      <c r="I155" s="367" t="s">
        <v>5557</v>
      </c>
      <c r="J155" s="357" t="s">
        <v>2065</v>
      </c>
      <c r="K155" s="359" t="s">
        <v>35</v>
      </c>
      <c r="L155" s="346"/>
      <c r="M155" s="346"/>
      <c r="N155" s="346"/>
      <c r="O155" s="346"/>
      <c r="P155" s="346"/>
      <c r="Q155" s="346"/>
      <c r="R155" s="346"/>
      <c r="S155" s="346"/>
      <c r="T155" s="346"/>
      <c r="U155" s="346"/>
      <c r="V155" s="346"/>
      <c r="W155" s="346"/>
      <c r="X155" s="346"/>
      <c r="Y155" s="346"/>
      <c r="Z155" s="346"/>
    </row>
    <row r="156" spans="1:26" ht="72" x14ac:dyDescent="0.2">
      <c r="A156" s="268">
        <v>152</v>
      </c>
      <c r="B156" s="356">
        <v>45352</v>
      </c>
      <c r="C156" s="357" t="s">
        <v>114</v>
      </c>
      <c r="D156" s="357" t="s">
        <v>342</v>
      </c>
      <c r="E156" s="358">
        <v>8000</v>
      </c>
      <c r="F156" s="367" t="s">
        <v>5564</v>
      </c>
      <c r="G156" s="359" t="s">
        <v>139</v>
      </c>
      <c r="H156" s="387" t="s">
        <v>5344</v>
      </c>
      <c r="I156" s="367" t="s">
        <v>4576</v>
      </c>
      <c r="J156" s="357" t="s">
        <v>5001</v>
      </c>
      <c r="K156" s="359" t="s">
        <v>81</v>
      </c>
      <c r="L156" s="346"/>
      <c r="M156" s="346"/>
      <c r="N156" s="346"/>
      <c r="O156" s="346"/>
      <c r="P156" s="346"/>
      <c r="Q156" s="346"/>
      <c r="R156" s="346"/>
      <c r="S156" s="346"/>
      <c r="T156" s="346"/>
      <c r="U156" s="346"/>
      <c r="V156" s="346"/>
      <c r="W156" s="346"/>
      <c r="X156" s="346"/>
      <c r="Y156" s="346"/>
      <c r="Z156" s="346"/>
    </row>
    <row r="157" spans="1:26" ht="60" x14ac:dyDescent="0.2">
      <c r="A157" s="268">
        <v>153</v>
      </c>
      <c r="B157" s="356">
        <v>45352</v>
      </c>
      <c r="C157" s="357" t="s">
        <v>114</v>
      </c>
      <c r="D157" s="357" t="s">
        <v>342</v>
      </c>
      <c r="E157" s="358">
        <v>8000</v>
      </c>
      <c r="F157" s="367" t="s">
        <v>5565</v>
      </c>
      <c r="G157" s="359" t="s">
        <v>139</v>
      </c>
      <c r="H157" s="387" t="s">
        <v>5342</v>
      </c>
      <c r="I157" s="367" t="s">
        <v>4573</v>
      </c>
      <c r="J157" s="357" t="s">
        <v>5000</v>
      </c>
      <c r="K157" s="359" t="s">
        <v>81</v>
      </c>
      <c r="L157" s="346"/>
      <c r="M157" s="346"/>
      <c r="N157" s="346"/>
      <c r="O157" s="346"/>
      <c r="P157" s="346"/>
      <c r="Q157" s="346"/>
      <c r="R157" s="346"/>
      <c r="S157" s="346"/>
      <c r="T157" s="346"/>
      <c r="U157" s="346"/>
      <c r="V157" s="346"/>
      <c r="W157" s="346"/>
      <c r="X157" s="346"/>
      <c r="Y157" s="346"/>
      <c r="Z157" s="346"/>
    </row>
    <row r="158" spans="1:26" ht="60" x14ac:dyDescent="0.2">
      <c r="A158" s="268">
        <v>154</v>
      </c>
      <c r="B158" s="356">
        <v>45352</v>
      </c>
      <c r="C158" s="357" t="s">
        <v>114</v>
      </c>
      <c r="D158" s="357" t="s">
        <v>342</v>
      </c>
      <c r="E158" s="358">
        <v>8000</v>
      </c>
      <c r="F158" s="367" t="s">
        <v>5565</v>
      </c>
      <c r="G158" s="359" t="s">
        <v>139</v>
      </c>
      <c r="H158" s="387" t="s">
        <v>5346</v>
      </c>
      <c r="I158" s="367" t="s">
        <v>4580</v>
      </c>
      <c r="J158" s="357" t="s">
        <v>5003</v>
      </c>
      <c r="K158" s="359" t="s">
        <v>81</v>
      </c>
      <c r="L158" s="346"/>
      <c r="M158" s="346"/>
      <c r="N158" s="346"/>
      <c r="O158" s="346"/>
      <c r="P158" s="346"/>
      <c r="Q158" s="346"/>
      <c r="R158" s="346"/>
      <c r="S158" s="346"/>
      <c r="T158" s="346"/>
      <c r="U158" s="346"/>
      <c r="V158" s="346"/>
      <c r="W158" s="346"/>
      <c r="X158" s="346"/>
      <c r="Y158" s="346"/>
      <c r="Z158" s="346"/>
    </row>
    <row r="159" spans="1:26" ht="60" x14ac:dyDescent="0.2">
      <c r="A159" s="268">
        <v>155</v>
      </c>
      <c r="B159" s="356">
        <v>45352</v>
      </c>
      <c r="C159" s="357" t="s">
        <v>114</v>
      </c>
      <c r="D159" s="357" t="s">
        <v>342</v>
      </c>
      <c r="E159" s="358">
        <v>8000</v>
      </c>
      <c r="F159" s="367" t="s">
        <v>5565</v>
      </c>
      <c r="G159" s="359" t="s">
        <v>139</v>
      </c>
      <c r="H159" s="387" t="s">
        <v>5345</v>
      </c>
      <c r="I159" s="367" t="s">
        <v>4578</v>
      </c>
      <c r="J159" s="357" t="s">
        <v>5002</v>
      </c>
      <c r="K159" s="359" t="s">
        <v>81</v>
      </c>
      <c r="L159" s="346"/>
      <c r="M159" s="346"/>
      <c r="N159" s="346"/>
      <c r="O159" s="346"/>
      <c r="P159" s="346"/>
      <c r="Q159" s="346"/>
      <c r="R159" s="346"/>
      <c r="S159" s="346"/>
      <c r="T159" s="346"/>
      <c r="U159" s="346"/>
      <c r="V159" s="346"/>
      <c r="W159" s="346"/>
      <c r="X159" s="346"/>
      <c r="Y159" s="346"/>
      <c r="Z159" s="346"/>
    </row>
    <row r="160" spans="1:26" ht="72" x14ac:dyDescent="0.2">
      <c r="A160" s="268">
        <v>156</v>
      </c>
      <c r="B160" s="356">
        <v>45352</v>
      </c>
      <c r="C160" s="357" t="s">
        <v>114</v>
      </c>
      <c r="D160" s="357" t="s">
        <v>342</v>
      </c>
      <c r="E160" s="358">
        <v>10000</v>
      </c>
      <c r="F160" s="367" t="s">
        <v>4494</v>
      </c>
      <c r="G160" s="359" t="s">
        <v>139</v>
      </c>
      <c r="H160" s="387" t="s">
        <v>5288</v>
      </c>
      <c r="I160" s="367" t="s">
        <v>4495</v>
      </c>
      <c r="J160" s="357" t="s">
        <v>4979</v>
      </c>
      <c r="K160" s="359" t="s">
        <v>81</v>
      </c>
      <c r="L160" s="346"/>
      <c r="M160" s="346"/>
      <c r="N160" s="346"/>
      <c r="O160" s="346"/>
      <c r="P160" s="346"/>
      <c r="Q160" s="346"/>
      <c r="R160" s="346"/>
      <c r="S160" s="346"/>
      <c r="T160" s="346"/>
      <c r="U160" s="346"/>
      <c r="V160" s="346"/>
      <c r="W160" s="346"/>
      <c r="X160" s="346"/>
      <c r="Y160" s="346"/>
      <c r="Z160" s="346"/>
    </row>
    <row r="161" spans="1:26" ht="84" x14ac:dyDescent="0.2">
      <c r="A161" s="268">
        <v>157</v>
      </c>
      <c r="B161" s="356">
        <v>45352</v>
      </c>
      <c r="C161" s="357" t="s">
        <v>114</v>
      </c>
      <c r="D161" s="357" t="s">
        <v>342</v>
      </c>
      <c r="E161" s="358">
        <v>700</v>
      </c>
      <c r="F161" s="367" t="s">
        <v>5566</v>
      </c>
      <c r="G161" s="359" t="s">
        <v>139</v>
      </c>
      <c r="H161" s="387" t="s">
        <v>5396</v>
      </c>
      <c r="I161" s="367" t="s">
        <v>5618</v>
      </c>
      <c r="J161" s="357" t="s">
        <v>1818</v>
      </c>
      <c r="K161" s="359" t="s">
        <v>81</v>
      </c>
      <c r="L161" s="346"/>
      <c r="M161" s="346"/>
      <c r="N161" s="346"/>
      <c r="O161" s="346"/>
      <c r="P161" s="346"/>
      <c r="Q161" s="346"/>
      <c r="R161" s="346"/>
      <c r="S161" s="346"/>
      <c r="T161" s="346"/>
      <c r="U161" s="346"/>
      <c r="V161" s="346"/>
      <c r="W161" s="346"/>
      <c r="X161" s="346"/>
      <c r="Y161" s="346"/>
      <c r="Z161" s="346"/>
    </row>
    <row r="162" spans="1:26" ht="108" x14ac:dyDescent="0.2">
      <c r="A162" s="268">
        <v>158</v>
      </c>
      <c r="B162" s="356">
        <v>45352</v>
      </c>
      <c r="C162" s="357" t="s">
        <v>114</v>
      </c>
      <c r="D162" s="357" t="s">
        <v>342</v>
      </c>
      <c r="E162" s="358">
        <v>7385</v>
      </c>
      <c r="F162" s="367" t="s">
        <v>5567</v>
      </c>
      <c r="G162" s="359" t="s">
        <v>139</v>
      </c>
      <c r="H162" s="387" t="s">
        <v>5425</v>
      </c>
      <c r="I162" s="367" t="s">
        <v>4817</v>
      </c>
      <c r="J162" s="357" t="s">
        <v>5056</v>
      </c>
      <c r="K162" s="359" t="s">
        <v>81</v>
      </c>
      <c r="L162" s="346"/>
      <c r="M162" s="346"/>
      <c r="N162" s="346"/>
      <c r="O162" s="346"/>
      <c r="P162" s="346"/>
      <c r="Q162" s="346"/>
      <c r="R162" s="346"/>
      <c r="S162" s="346"/>
      <c r="T162" s="346"/>
      <c r="U162" s="346"/>
      <c r="V162" s="346"/>
      <c r="W162" s="346"/>
      <c r="X162" s="346"/>
      <c r="Y162" s="346"/>
      <c r="Z162" s="346"/>
    </row>
    <row r="163" spans="1:26" ht="72" x14ac:dyDescent="0.2">
      <c r="A163" s="268">
        <v>159</v>
      </c>
      <c r="B163" s="356">
        <v>45352</v>
      </c>
      <c r="C163" s="357" t="s">
        <v>114</v>
      </c>
      <c r="D163" s="357" t="s">
        <v>342</v>
      </c>
      <c r="E163" s="358">
        <v>900</v>
      </c>
      <c r="F163" s="367" t="s">
        <v>5568</v>
      </c>
      <c r="G163" s="359" t="s">
        <v>139</v>
      </c>
      <c r="H163" s="387" t="s">
        <v>5336</v>
      </c>
      <c r="I163" s="367" t="s">
        <v>4569</v>
      </c>
      <c r="J163" s="357" t="s">
        <v>4999</v>
      </c>
      <c r="K163" s="359" t="s">
        <v>81</v>
      </c>
      <c r="L163" s="346"/>
      <c r="M163" s="346"/>
      <c r="N163" s="346"/>
      <c r="O163" s="346"/>
      <c r="P163" s="346"/>
      <c r="Q163" s="346"/>
      <c r="R163" s="346"/>
      <c r="S163" s="346"/>
      <c r="T163" s="346"/>
      <c r="U163" s="346"/>
      <c r="V163" s="346"/>
      <c r="W163" s="346"/>
      <c r="X163" s="346"/>
      <c r="Y163" s="346"/>
      <c r="Z163" s="346"/>
    </row>
    <row r="164" spans="1:26" ht="120" x14ac:dyDescent="0.2">
      <c r="A164" s="268">
        <v>160</v>
      </c>
      <c r="B164" s="356">
        <v>45352</v>
      </c>
      <c r="C164" s="357" t="s">
        <v>114</v>
      </c>
      <c r="D164" s="357" t="s">
        <v>342</v>
      </c>
      <c r="E164" s="358">
        <v>2000</v>
      </c>
      <c r="F164" s="367" t="s">
        <v>5569</v>
      </c>
      <c r="G164" s="359" t="s">
        <v>139</v>
      </c>
      <c r="H164" s="387" t="s">
        <v>5617</v>
      </c>
      <c r="I164" s="367" t="s">
        <v>3218</v>
      </c>
      <c r="J164" s="357" t="s">
        <v>3306</v>
      </c>
      <c r="K164" s="359" t="s">
        <v>81</v>
      </c>
      <c r="L164" s="346"/>
      <c r="M164" s="346"/>
      <c r="N164" s="346"/>
      <c r="O164" s="346"/>
      <c r="P164" s="346"/>
      <c r="Q164" s="346"/>
      <c r="R164" s="346"/>
      <c r="S164" s="346"/>
      <c r="T164" s="346"/>
      <c r="U164" s="346"/>
      <c r="V164" s="346"/>
      <c r="W164" s="346"/>
      <c r="X164" s="346"/>
      <c r="Y164" s="346"/>
      <c r="Z164" s="346"/>
    </row>
    <row r="165" spans="1:26" ht="60" x14ac:dyDescent="0.2">
      <c r="A165" s="268">
        <v>161</v>
      </c>
      <c r="B165" s="356">
        <v>45352</v>
      </c>
      <c r="C165" s="357" t="s">
        <v>114</v>
      </c>
      <c r="D165" s="357" t="s">
        <v>342</v>
      </c>
      <c r="E165" s="358">
        <v>400</v>
      </c>
      <c r="F165" s="367" t="s">
        <v>5570</v>
      </c>
      <c r="G165" s="359" t="s">
        <v>139</v>
      </c>
      <c r="H165" s="387" t="s">
        <v>3824</v>
      </c>
      <c r="I165" s="367" t="s">
        <v>5619</v>
      </c>
      <c r="J165" s="357" t="s">
        <v>3258</v>
      </c>
      <c r="K165" s="359" t="s">
        <v>81</v>
      </c>
      <c r="L165" s="346"/>
      <c r="M165" s="346"/>
      <c r="N165" s="346"/>
      <c r="O165" s="346"/>
      <c r="P165" s="346"/>
      <c r="Q165" s="346"/>
      <c r="R165" s="346"/>
      <c r="S165" s="346"/>
      <c r="T165" s="346"/>
      <c r="U165" s="346"/>
      <c r="V165" s="346"/>
      <c r="W165" s="346"/>
      <c r="X165" s="346"/>
      <c r="Y165" s="346"/>
      <c r="Z165" s="346"/>
    </row>
    <row r="166" spans="1:26" ht="120" x14ac:dyDescent="0.2">
      <c r="A166" s="268">
        <v>162</v>
      </c>
      <c r="B166" s="356">
        <v>45352</v>
      </c>
      <c r="C166" s="357" t="s">
        <v>114</v>
      </c>
      <c r="D166" s="357" t="s">
        <v>342</v>
      </c>
      <c r="E166" s="358">
        <v>3000</v>
      </c>
      <c r="F166" s="367" t="s">
        <v>5571</v>
      </c>
      <c r="G166" s="359" t="s">
        <v>139</v>
      </c>
      <c r="H166" s="387" t="s">
        <v>5296</v>
      </c>
      <c r="I166" s="367" t="s">
        <v>3217</v>
      </c>
      <c r="J166" s="357" t="s">
        <v>3305</v>
      </c>
      <c r="K166" s="359" t="s">
        <v>81</v>
      </c>
      <c r="L166" s="346"/>
      <c r="M166" s="346"/>
      <c r="N166" s="346"/>
      <c r="O166" s="346"/>
      <c r="P166" s="346"/>
      <c r="Q166" s="346"/>
      <c r="R166" s="346"/>
      <c r="S166" s="346"/>
      <c r="T166" s="346"/>
      <c r="U166" s="346"/>
      <c r="V166" s="346"/>
      <c r="W166" s="346"/>
      <c r="X166" s="346"/>
      <c r="Y166" s="346"/>
      <c r="Z166" s="346"/>
    </row>
    <row r="167" spans="1:26" ht="60" x14ac:dyDescent="0.2">
      <c r="A167" s="268">
        <v>163</v>
      </c>
      <c r="B167" s="356">
        <v>45352</v>
      </c>
      <c r="C167" s="357" t="s">
        <v>114</v>
      </c>
      <c r="D167" s="357" t="s">
        <v>342</v>
      </c>
      <c r="E167" s="358">
        <v>600</v>
      </c>
      <c r="F167" s="367" t="s">
        <v>5572</v>
      </c>
      <c r="G167" s="359" t="s">
        <v>139</v>
      </c>
      <c r="H167" s="387" t="s">
        <v>5296</v>
      </c>
      <c r="I167" s="367" t="s">
        <v>5619</v>
      </c>
      <c r="J167" s="357" t="s">
        <v>3258</v>
      </c>
      <c r="K167" s="359" t="s">
        <v>81</v>
      </c>
      <c r="L167" s="346"/>
      <c r="M167" s="346"/>
      <c r="N167" s="346"/>
      <c r="O167" s="346"/>
      <c r="P167" s="346"/>
      <c r="Q167" s="346"/>
      <c r="R167" s="346"/>
      <c r="S167" s="346"/>
      <c r="T167" s="346"/>
      <c r="U167" s="346"/>
      <c r="V167" s="346"/>
      <c r="W167" s="346"/>
      <c r="X167" s="346"/>
      <c r="Y167" s="346"/>
      <c r="Z167" s="346"/>
    </row>
    <row r="168" spans="1:26" ht="96" x14ac:dyDescent="0.2">
      <c r="A168" s="268">
        <v>164</v>
      </c>
      <c r="B168" s="356">
        <v>45352</v>
      </c>
      <c r="C168" s="357" t="s">
        <v>114</v>
      </c>
      <c r="D168" s="357" t="s">
        <v>342</v>
      </c>
      <c r="E168" s="358">
        <v>603.14</v>
      </c>
      <c r="F168" s="367" t="s">
        <v>4956</v>
      </c>
      <c r="G168" s="359" t="s">
        <v>139</v>
      </c>
      <c r="H168" s="387" t="s">
        <v>5451</v>
      </c>
      <c r="I168" s="367" t="s">
        <v>1230</v>
      </c>
      <c r="J168" s="357" t="s">
        <v>1231</v>
      </c>
      <c r="K168" s="359" t="s">
        <v>81</v>
      </c>
      <c r="L168" s="346"/>
      <c r="M168" s="346"/>
      <c r="N168" s="346"/>
      <c r="O168" s="346"/>
      <c r="P168" s="346"/>
      <c r="Q168" s="346"/>
      <c r="R168" s="346"/>
      <c r="S168" s="346"/>
      <c r="T168" s="346"/>
      <c r="U168" s="346"/>
      <c r="V168" s="346"/>
      <c r="W168" s="346"/>
      <c r="X168" s="346"/>
      <c r="Y168" s="346"/>
      <c r="Z168" s="346"/>
    </row>
    <row r="169" spans="1:26" ht="60" x14ac:dyDescent="0.2">
      <c r="A169" s="268">
        <v>165</v>
      </c>
      <c r="B169" s="356">
        <v>45352</v>
      </c>
      <c r="C169" s="357" t="s">
        <v>114</v>
      </c>
      <c r="D169" s="357" t="s">
        <v>342</v>
      </c>
      <c r="E169" s="358">
        <v>900</v>
      </c>
      <c r="F169" s="367" t="s">
        <v>5573</v>
      </c>
      <c r="G169" s="359" t="s">
        <v>139</v>
      </c>
      <c r="H169" s="387" t="s">
        <v>5324</v>
      </c>
      <c r="I169" s="367" t="s">
        <v>4549</v>
      </c>
      <c r="J169" s="357" t="s">
        <v>4991</v>
      </c>
      <c r="K169" s="359" t="s">
        <v>81</v>
      </c>
      <c r="L169" s="346"/>
      <c r="M169" s="346"/>
      <c r="N169" s="346"/>
      <c r="O169" s="346"/>
      <c r="P169" s="346"/>
      <c r="Q169" s="346"/>
      <c r="R169" s="346"/>
      <c r="S169" s="346"/>
      <c r="T169" s="346"/>
      <c r="U169" s="346"/>
      <c r="V169" s="346"/>
      <c r="W169" s="346"/>
      <c r="X169" s="346"/>
      <c r="Y169" s="346"/>
      <c r="Z169" s="346"/>
    </row>
    <row r="170" spans="1:26" ht="60" x14ac:dyDescent="0.2">
      <c r="A170" s="268">
        <v>166</v>
      </c>
      <c r="B170" s="356">
        <v>45352</v>
      </c>
      <c r="C170" s="357" t="s">
        <v>114</v>
      </c>
      <c r="D170" s="357" t="s">
        <v>342</v>
      </c>
      <c r="E170" s="358">
        <v>180</v>
      </c>
      <c r="F170" s="367" t="s">
        <v>5574</v>
      </c>
      <c r="G170" s="359" t="s">
        <v>139</v>
      </c>
      <c r="H170" s="387" t="s">
        <v>5324</v>
      </c>
      <c r="I170" s="367" t="s">
        <v>5619</v>
      </c>
      <c r="J170" s="357" t="s">
        <v>3258</v>
      </c>
      <c r="K170" s="359" t="s">
        <v>81</v>
      </c>
      <c r="L170" s="346"/>
      <c r="M170" s="346"/>
      <c r="N170" s="346"/>
      <c r="O170" s="346"/>
      <c r="P170" s="346"/>
      <c r="Q170" s="346"/>
      <c r="R170" s="346"/>
      <c r="S170" s="346"/>
      <c r="T170" s="346"/>
      <c r="U170" s="346"/>
      <c r="V170" s="346"/>
      <c r="W170" s="346"/>
      <c r="X170" s="346"/>
      <c r="Y170" s="346"/>
      <c r="Z170" s="346"/>
    </row>
    <row r="171" spans="1:26" ht="60" x14ac:dyDescent="0.2">
      <c r="A171" s="268">
        <v>167</v>
      </c>
      <c r="B171" s="356">
        <v>45352</v>
      </c>
      <c r="C171" s="357" t="s">
        <v>114</v>
      </c>
      <c r="D171" s="357" t="s">
        <v>342</v>
      </c>
      <c r="E171" s="358">
        <v>600</v>
      </c>
      <c r="F171" s="367" t="s">
        <v>5575</v>
      </c>
      <c r="G171" s="359" t="s">
        <v>139</v>
      </c>
      <c r="H171" s="387" t="s">
        <v>5355</v>
      </c>
      <c r="I171" s="367" t="s">
        <v>4593</v>
      </c>
      <c r="J171" s="357" t="s">
        <v>5008</v>
      </c>
      <c r="K171" s="359" t="s">
        <v>81</v>
      </c>
      <c r="L171" s="346"/>
      <c r="M171" s="346"/>
      <c r="N171" s="346"/>
      <c r="O171" s="346"/>
      <c r="P171" s="346"/>
      <c r="Q171" s="346"/>
      <c r="R171" s="346"/>
      <c r="S171" s="346"/>
      <c r="T171" s="346"/>
      <c r="U171" s="346"/>
      <c r="V171" s="346"/>
      <c r="W171" s="346"/>
      <c r="X171" s="346"/>
      <c r="Y171" s="346"/>
      <c r="Z171" s="346"/>
    </row>
    <row r="172" spans="1:26" ht="60" x14ac:dyDescent="0.2">
      <c r="A172" s="268">
        <v>168</v>
      </c>
      <c r="B172" s="356">
        <v>45352</v>
      </c>
      <c r="C172" s="357" t="s">
        <v>114</v>
      </c>
      <c r="D172" s="357" t="s">
        <v>342</v>
      </c>
      <c r="E172" s="358">
        <v>2200</v>
      </c>
      <c r="F172" s="367" t="s">
        <v>3008</v>
      </c>
      <c r="G172" s="359" t="s">
        <v>139</v>
      </c>
      <c r="H172" s="387" t="s">
        <v>5352</v>
      </c>
      <c r="I172" s="367" t="s">
        <v>4589</v>
      </c>
      <c r="J172" s="357" t="s">
        <v>5007</v>
      </c>
      <c r="K172" s="359" t="s">
        <v>81</v>
      </c>
      <c r="L172" s="346"/>
      <c r="M172" s="346"/>
      <c r="N172" s="346"/>
      <c r="O172" s="346"/>
      <c r="P172" s="346"/>
      <c r="Q172" s="346"/>
      <c r="R172" s="346"/>
      <c r="S172" s="346"/>
      <c r="T172" s="346"/>
      <c r="U172" s="346"/>
      <c r="V172" s="346"/>
      <c r="W172" s="346"/>
      <c r="X172" s="346"/>
      <c r="Y172" s="346"/>
      <c r="Z172" s="346"/>
    </row>
    <row r="173" spans="1:26" ht="60" x14ac:dyDescent="0.2">
      <c r="A173" s="268">
        <v>169</v>
      </c>
      <c r="B173" s="356">
        <v>45352</v>
      </c>
      <c r="C173" s="357" t="s">
        <v>114</v>
      </c>
      <c r="D173" s="357" t="s">
        <v>342</v>
      </c>
      <c r="E173" s="358">
        <v>440</v>
      </c>
      <c r="F173" s="367" t="s">
        <v>5576</v>
      </c>
      <c r="G173" s="359" t="s">
        <v>139</v>
      </c>
      <c r="H173" s="387" t="s">
        <v>5352</v>
      </c>
      <c r="I173" s="367" t="s">
        <v>5619</v>
      </c>
      <c r="J173" s="357" t="s">
        <v>3258</v>
      </c>
      <c r="K173" s="359" t="s">
        <v>81</v>
      </c>
      <c r="L173" s="346"/>
      <c r="M173" s="346"/>
      <c r="N173" s="346"/>
      <c r="O173" s="346"/>
      <c r="P173" s="346"/>
      <c r="Q173" s="346"/>
      <c r="R173" s="346"/>
      <c r="S173" s="346"/>
      <c r="T173" s="346"/>
      <c r="U173" s="346"/>
      <c r="V173" s="346"/>
      <c r="W173" s="346"/>
      <c r="X173" s="346"/>
      <c r="Y173" s="346"/>
      <c r="Z173" s="346"/>
    </row>
    <row r="174" spans="1:26" ht="60" x14ac:dyDescent="0.2">
      <c r="A174" s="268">
        <v>170</v>
      </c>
      <c r="B174" s="356">
        <v>45352</v>
      </c>
      <c r="C174" s="357" t="s">
        <v>114</v>
      </c>
      <c r="D174" s="357" t="s">
        <v>342</v>
      </c>
      <c r="E174" s="358">
        <v>12000</v>
      </c>
      <c r="F174" s="367" t="s">
        <v>5577</v>
      </c>
      <c r="G174" s="359" t="s">
        <v>139</v>
      </c>
      <c r="H174" s="387" t="s">
        <v>5374</v>
      </c>
      <c r="I174" s="367" t="s">
        <v>4645</v>
      </c>
      <c r="J174" s="357" t="s">
        <v>5023</v>
      </c>
      <c r="K174" s="359" t="s">
        <v>81</v>
      </c>
      <c r="L174" s="346"/>
      <c r="M174" s="346"/>
      <c r="N174" s="346"/>
      <c r="O174" s="346"/>
      <c r="P174" s="346"/>
      <c r="Q174" s="346"/>
      <c r="R174" s="346"/>
      <c r="S174" s="346"/>
      <c r="T174" s="346"/>
      <c r="U174" s="346"/>
      <c r="V174" s="346"/>
      <c r="W174" s="346"/>
      <c r="X174" s="346"/>
      <c r="Y174" s="346"/>
      <c r="Z174" s="346"/>
    </row>
    <row r="175" spans="1:26" ht="60" x14ac:dyDescent="0.2">
      <c r="A175" s="268">
        <v>171</v>
      </c>
      <c r="B175" s="356">
        <v>45352</v>
      </c>
      <c r="C175" s="357" t="s">
        <v>114</v>
      </c>
      <c r="D175" s="357" t="s">
        <v>342</v>
      </c>
      <c r="E175" s="358">
        <v>1600</v>
      </c>
      <c r="F175" s="367" t="s">
        <v>5578</v>
      </c>
      <c r="G175" s="359" t="s">
        <v>139</v>
      </c>
      <c r="H175" s="387" t="s">
        <v>5320</v>
      </c>
      <c r="I175" s="367" t="s">
        <v>4540</v>
      </c>
      <c r="J175" s="357" t="s">
        <v>1935</v>
      </c>
      <c r="K175" s="359" t="s">
        <v>81</v>
      </c>
      <c r="L175" s="346"/>
      <c r="M175" s="346"/>
      <c r="N175" s="346"/>
      <c r="O175" s="346"/>
      <c r="P175" s="346"/>
      <c r="Q175" s="346"/>
      <c r="R175" s="346"/>
      <c r="S175" s="346"/>
      <c r="T175" s="346"/>
      <c r="U175" s="346"/>
      <c r="V175" s="346"/>
      <c r="W175" s="346"/>
      <c r="X175" s="346"/>
      <c r="Y175" s="346"/>
      <c r="Z175" s="346"/>
    </row>
    <row r="176" spans="1:26" ht="60" x14ac:dyDescent="0.2">
      <c r="A176" s="268">
        <v>172</v>
      </c>
      <c r="B176" s="356">
        <v>45352</v>
      </c>
      <c r="C176" s="357" t="s">
        <v>114</v>
      </c>
      <c r="D176" s="357" t="s">
        <v>342</v>
      </c>
      <c r="E176" s="358">
        <v>4000</v>
      </c>
      <c r="F176" s="367" t="s">
        <v>5579</v>
      </c>
      <c r="G176" s="359" t="s">
        <v>139</v>
      </c>
      <c r="H176" s="387" t="s">
        <v>5311</v>
      </c>
      <c r="I176" s="367" t="s">
        <v>4525</v>
      </c>
      <c r="J176" s="357" t="s">
        <v>4984</v>
      </c>
      <c r="K176" s="359" t="s">
        <v>81</v>
      </c>
      <c r="L176" s="346"/>
      <c r="M176" s="346"/>
      <c r="N176" s="346"/>
      <c r="O176" s="346"/>
      <c r="P176" s="346"/>
      <c r="Q176" s="346"/>
      <c r="R176" s="346"/>
      <c r="S176" s="346"/>
      <c r="T176" s="346"/>
      <c r="U176" s="346"/>
      <c r="V176" s="346"/>
      <c r="W176" s="346"/>
      <c r="X176" s="346"/>
      <c r="Y176" s="346"/>
      <c r="Z176" s="346"/>
    </row>
    <row r="177" spans="1:26" ht="60" x14ac:dyDescent="0.2">
      <c r="A177" s="268">
        <v>173</v>
      </c>
      <c r="B177" s="356">
        <v>45352</v>
      </c>
      <c r="C177" s="357" t="s">
        <v>114</v>
      </c>
      <c r="D177" s="357" t="s">
        <v>342</v>
      </c>
      <c r="E177" s="358">
        <v>1200</v>
      </c>
      <c r="F177" s="367" t="s">
        <v>5580</v>
      </c>
      <c r="G177" s="359" t="s">
        <v>139</v>
      </c>
      <c r="H177" s="387" t="s">
        <v>5304</v>
      </c>
      <c r="I177" s="367" t="s">
        <v>4510</v>
      </c>
      <c r="J177" s="357" t="s">
        <v>4981</v>
      </c>
      <c r="K177" s="359" t="s">
        <v>81</v>
      </c>
      <c r="L177" s="346"/>
      <c r="M177" s="346"/>
      <c r="N177" s="346"/>
      <c r="O177" s="346"/>
      <c r="P177" s="346"/>
      <c r="Q177" s="346"/>
      <c r="R177" s="346"/>
      <c r="S177" s="346"/>
      <c r="T177" s="346"/>
      <c r="U177" s="346"/>
      <c r="V177" s="346"/>
      <c r="W177" s="346"/>
      <c r="X177" s="346"/>
      <c r="Y177" s="346"/>
      <c r="Z177" s="346"/>
    </row>
    <row r="178" spans="1:26" ht="60" x14ac:dyDescent="0.2">
      <c r="A178" s="268">
        <v>174</v>
      </c>
      <c r="B178" s="356">
        <v>45352</v>
      </c>
      <c r="C178" s="357" t="s">
        <v>114</v>
      </c>
      <c r="D178" s="357" t="s">
        <v>342</v>
      </c>
      <c r="E178" s="358">
        <v>3000</v>
      </c>
      <c r="F178" s="367" t="s">
        <v>5581</v>
      </c>
      <c r="G178" s="359" t="s">
        <v>139</v>
      </c>
      <c r="H178" s="387" t="s">
        <v>3622</v>
      </c>
      <c r="I178" s="367" t="s">
        <v>4522</v>
      </c>
      <c r="J178" s="357" t="s">
        <v>4983</v>
      </c>
      <c r="K178" s="359" t="s">
        <v>81</v>
      </c>
      <c r="L178" s="346"/>
      <c r="M178" s="346"/>
      <c r="N178" s="346"/>
      <c r="O178" s="346"/>
      <c r="P178" s="346"/>
      <c r="Q178" s="346"/>
      <c r="R178" s="346"/>
      <c r="S178" s="346"/>
      <c r="T178" s="346"/>
      <c r="U178" s="346"/>
      <c r="V178" s="346"/>
      <c r="W178" s="346"/>
      <c r="X178" s="346"/>
      <c r="Y178" s="346"/>
      <c r="Z178" s="346"/>
    </row>
    <row r="179" spans="1:26" ht="84" x14ac:dyDescent="0.2">
      <c r="A179" s="268">
        <v>175</v>
      </c>
      <c r="B179" s="356">
        <v>45352</v>
      </c>
      <c r="C179" s="357" t="s">
        <v>114</v>
      </c>
      <c r="D179" s="357" t="s">
        <v>342</v>
      </c>
      <c r="E179" s="358">
        <v>3000</v>
      </c>
      <c r="F179" s="367" t="s">
        <v>5582</v>
      </c>
      <c r="G179" s="359" t="s">
        <v>139</v>
      </c>
      <c r="H179" s="387" t="s">
        <v>5290</v>
      </c>
      <c r="I179" s="367" t="s">
        <v>4498</v>
      </c>
      <c r="J179" s="357" t="s">
        <v>4980</v>
      </c>
      <c r="K179" s="359" t="s">
        <v>81</v>
      </c>
      <c r="L179" s="346"/>
      <c r="M179" s="346"/>
      <c r="N179" s="346"/>
      <c r="O179" s="346"/>
      <c r="P179" s="346"/>
      <c r="Q179" s="346"/>
      <c r="R179" s="346"/>
      <c r="S179" s="346"/>
      <c r="T179" s="346"/>
      <c r="U179" s="346"/>
      <c r="V179" s="346"/>
      <c r="W179" s="346"/>
      <c r="X179" s="346"/>
      <c r="Y179" s="346"/>
      <c r="Z179" s="346"/>
    </row>
    <row r="180" spans="1:26" ht="72" x14ac:dyDescent="0.2">
      <c r="A180" s="268">
        <v>176</v>
      </c>
      <c r="B180" s="356">
        <v>45352</v>
      </c>
      <c r="C180" s="357" t="s">
        <v>114</v>
      </c>
      <c r="D180" s="357" t="s">
        <v>342</v>
      </c>
      <c r="E180" s="358">
        <v>1400</v>
      </c>
      <c r="F180" s="367" t="s">
        <v>5583</v>
      </c>
      <c r="G180" s="359" t="s">
        <v>139</v>
      </c>
      <c r="H180" s="387" t="s">
        <v>5308</v>
      </c>
      <c r="I180" s="367" t="s">
        <v>4516</v>
      </c>
      <c r="J180" s="357" t="s">
        <v>4982</v>
      </c>
      <c r="K180" s="359" t="s">
        <v>81</v>
      </c>
      <c r="L180" s="346"/>
      <c r="M180" s="346"/>
      <c r="N180" s="346"/>
      <c r="O180" s="346"/>
      <c r="P180" s="346"/>
      <c r="Q180" s="346"/>
      <c r="R180" s="346"/>
      <c r="S180" s="346"/>
      <c r="T180" s="346"/>
      <c r="U180" s="346"/>
      <c r="V180" s="346"/>
      <c r="W180" s="346"/>
      <c r="X180" s="346"/>
      <c r="Y180" s="346"/>
      <c r="Z180" s="346"/>
    </row>
    <row r="181" spans="1:26" ht="84" x14ac:dyDescent="0.2">
      <c r="A181" s="268">
        <v>177</v>
      </c>
      <c r="B181" s="356">
        <v>45352</v>
      </c>
      <c r="C181" s="357" t="s">
        <v>114</v>
      </c>
      <c r="D181" s="357" t="s">
        <v>342</v>
      </c>
      <c r="E181" s="358">
        <v>5360</v>
      </c>
      <c r="F181" s="367" t="s">
        <v>5584</v>
      </c>
      <c r="G181" s="359" t="s">
        <v>139</v>
      </c>
      <c r="H181" s="387" t="s">
        <v>5314</v>
      </c>
      <c r="I181" s="367" t="s">
        <v>3196</v>
      </c>
      <c r="J181" s="357" t="s">
        <v>3286</v>
      </c>
      <c r="K181" s="359" t="s">
        <v>81</v>
      </c>
      <c r="L181" s="346"/>
      <c r="M181" s="346"/>
      <c r="N181" s="346"/>
      <c r="O181" s="346"/>
      <c r="P181" s="346"/>
      <c r="Q181" s="346"/>
      <c r="R181" s="346"/>
      <c r="S181" s="346"/>
      <c r="T181" s="346"/>
      <c r="U181" s="346"/>
      <c r="V181" s="346"/>
      <c r="W181" s="346"/>
      <c r="X181" s="346"/>
      <c r="Y181" s="346"/>
      <c r="Z181" s="346"/>
    </row>
    <row r="182" spans="1:26" ht="60" x14ac:dyDescent="0.2">
      <c r="A182" s="268">
        <v>178</v>
      </c>
      <c r="B182" s="356">
        <v>45352</v>
      </c>
      <c r="C182" s="357" t="s">
        <v>114</v>
      </c>
      <c r="D182" s="357" t="s">
        <v>342</v>
      </c>
      <c r="E182" s="358">
        <v>2333.33</v>
      </c>
      <c r="F182" s="367" t="s">
        <v>5585</v>
      </c>
      <c r="G182" s="359" t="s">
        <v>139</v>
      </c>
      <c r="H182" s="387" t="s">
        <v>3762</v>
      </c>
      <c r="I182" s="367" t="s">
        <v>3206</v>
      </c>
      <c r="J182" s="357" t="s">
        <v>3296</v>
      </c>
      <c r="K182" s="359" t="s">
        <v>81</v>
      </c>
      <c r="L182" s="346"/>
      <c r="M182" s="346"/>
      <c r="N182" s="346"/>
      <c r="O182" s="346"/>
      <c r="P182" s="346"/>
      <c r="Q182" s="346"/>
      <c r="R182" s="346"/>
      <c r="S182" s="346"/>
      <c r="T182" s="346"/>
      <c r="U182" s="346"/>
      <c r="V182" s="346"/>
      <c r="W182" s="346"/>
      <c r="X182" s="346"/>
      <c r="Y182" s="346"/>
      <c r="Z182" s="346"/>
    </row>
    <row r="183" spans="1:26" ht="60" x14ac:dyDescent="0.2">
      <c r="A183" s="268">
        <v>179</v>
      </c>
      <c r="B183" s="356">
        <v>45352</v>
      </c>
      <c r="C183" s="357" t="s">
        <v>114</v>
      </c>
      <c r="D183" s="357" t="s">
        <v>342</v>
      </c>
      <c r="E183" s="358">
        <v>466.66</v>
      </c>
      <c r="F183" s="367" t="s">
        <v>5586</v>
      </c>
      <c r="G183" s="359" t="s">
        <v>139</v>
      </c>
      <c r="H183" s="387" t="s">
        <v>3762</v>
      </c>
      <c r="I183" s="367" t="s">
        <v>5619</v>
      </c>
      <c r="J183" s="357" t="s">
        <v>3258</v>
      </c>
      <c r="K183" s="359" t="s">
        <v>81</v>
      </c>
      <c r="L183" s="346"/>
      <c r="M183" s="346"/>
      <c r="N183" s="346"/>
      <c r="O183" s="346"/>
      <c r="P183" s="346"/>
      <c r="Q183" s="346"/>
      <c r="R183" s="346"/>
      <c r="S183" s="346"/>
      <c r="T183" s="346"/>
      <c r="U183" s="346"/>
      <c r="V183" s="346"/>
      <c r="W183" s="346"/>
      <c r="X183" s="346"/>
      <c r="Y183" s="346"/>
      <c r="Z183" s="346"/>
    </row>
    <row r="184" spans="1:26" ht="72" x14ac:dyDescent="0.2">
      <c r="A184" s="268">
        <v>180</v>
      </c>
      <c r="B184" s="356">
        <v>45352</v>
      </c>
      <c r="C184" s="357" t="s">
        <v>114</v>
      </c>
      <c r="D184" s="357" t="s">
        <v>342</v>
      </c>
      <c r="E184" s="358">
        <v>3000</v>
      </c>
      <c r="F184" s="367" t="s">
        <v>5587</v>
      </c>
      <c r="G184" s="359" t="s">
        <v>139</v>
      </c>
      <c r="H184" s="387" t="s">
        <v>5313</v>
      </c>
      <c r="I184" s="367" t="s">
        <v>4528</v>
      </c>
      <c r="J184" s="357" t="s">
        <v>4985</v>
      </c>
      <c r="K184" s="359" t="s">
        <v>81</v>
      </c>
      <c r="L184" s="346"/>
      <c r="M184" s="346"/>
      <c r="N184" s="346"/>
      <c r="O184" s="346"/>
      <c r="P184" s="346"/>
      <c r="Q184" s="346"/>
      <c r="R184" s="346"/>
      <c r="S184" s="346"/>
      <c r="T184" s="346"/>
      <c r="U184" s="346"/>
      <c r="V184" s="346"/>
      <c r="W184" s="346"/>
      <c r="X184" s="346"/>
      <c r="Y184" s="346"/>
      <c r="Z184" s="346"/>
    </row>
    <row r="185" spans="1:26" ht="72" x14ac:dyDescent="0.2">
      <c r="A185" s="268">
        <v>181</v>
      </c>
      <c r="B185" s="356">
        <v>45352</v>
      </c>
      <c r="C185" s="357" t="s">
        <v>114</v>
      </c>
      <c r="D185" s="357" t="s">
        <v>342</v>
      </c>
      <c r="E185" s="358">
        <v>769</v>
      </c>
      <c r="F185" s="367" t="s">
        <v>4599</v>
      </c>
      <c r="G185" s="359" t="s">
        <v>139</v>
      </c>
      <c r="H185" s="387" t="s">
        <v>5359</v>
      </c>
      <c r="I185" s="367" t="s">
        <v>4600</v>
      </c>
      <c r="J185" s="357" t="s">
        <v>5011</v>
      </c>
      <c r="K185" s="359" t="s">
        <v>81</v>
      </c>
      <c r="L185" s="346"/>
      <c r="M185" s="346"/>
      <c r="N185" s="346"/>
      <c r="O185" s="346"/>
      <c r="P185" s="346"/>
      <c r="Q185" s="346"/>
      <c r="R185" s="346"/>
      <c r="S185" s="346"/>
      <c r="T185" s="346"/>
      <c r="U185" s="346"/>
      <c r="V185" s="346"/>
      <c r="W185" s="346"/>
      <c r="X185" s="346"/>
      <c r="Y185" s="346"/>
      <c r="Z185" s="346"/>
    </row>
    <row r="186" spans="1:26" ht="60" x14ac:dyDescent="0.2">
      <c r="A186" s="268">
        <v>182</v>
      </c>
      <c r="B186" s="356">
        <v>45352</v>
      </c>
      <c r="C186" s="357" t="s">
        <v>114</v>
      </c>
      <c r="D186" s="357" t="s">
        <v>342</v>
      </c>
      <c r="E186" s="358">
        <v>300</v>
      </c>
      <c r="F186" s="367" t="s">
        <v>5588</v>
      </c>
      <c r="G186" s="359" t="s">
        <v>139</v>
      </c>
      <c r="H186" s="387" t="s">
        <v>5400</v>
      </c>
      <c r="I186" s="367" t="s">
        <v>4714</v>
      </c>
      <c r="J186" s="357" t="s">
        <v>5042</v>
      </c>
      <c r="K186" s="359" t="s">
        <v>81</v>
      </c>
      <c r="L186" s="346"/>
      <c r="M186" s="346"/>
      <c r="N186" s="346"/>
      <c r="O186" s="346"/>
      <c r="P186" s="346"/>
      <c r="Q186" s="346"/>
      <c r="R186" s="346"/>
      <c r="S186" s="346"/>
      <c r="T186" s="346"/>
      <c r="U186" s="346"/>
      <c r="V186" s="346"/>
      <c r="W186" s="346"/>
      <c r="X186" s="346"/>
      <c r="Y186" s="346"/>
      <c r="Z186" s="346"/>
    </row>
    <row r="187" spans="1:26" ht="60" x14ac:dyDescent="0.2">
      <c r="A187" s="268">
        <v>183</v>
      </c>
      <c r="B187" s="356">
        <v>45352</v>
      </c>
      <c r="C187" s="357" t="s">
        <v>114</v>
      </c>
      <c r="D187" s="357" t="s">
        <v>342</v>
      </c>
      <c r="E187" s="358">
        <v>12000</v>
      </c>
      <c r="F187" s="367" t="s">
        <v>5589</v>
      </c>
      <c r="G187" s="359" t="s">
        <v>139</v>
      </c>
      <c r="H187" s="387" t="s">
        <v>5356</v>
      </c>
      <c r="I187" s="367" t="s">
        <v>4595</v>
      </c>
      <c r="J187" s="357" t="s">
        <v>5009</v>
      </c>
      <c r="K187" s="359" t="s">
        <v>81</v>
      </c>
      <c r="L187" s="346"/>
      <c r="M187" s="346"/>
      <c r="N187" s="346"/>
      <c r="O187" s="346"/>
      <c r="P187" s="346"/>
      <c r="Q187" s="346"/>
      <c r="R187" s="346"/>
      <c r="S187" s="346"/>
      <c r="T187" s="346"/>
      <c r="U187" s="346"/>
      <c r="V187" s="346"/>
      <c r="W187" s="346"/>
      <c r="X187" s="346"/>
      <c r="Y187" s="346"/>
      <c r="Z187" s="346"/>
    </row>
    <row r="188" spans="1:26" ht="60" x14ac:dyDescent="0.2">
      <c r="A188" s="268">
        <v>184</v>
      </c>
      <c r="B188" s="356">
        <v>45352</v>
      </c>
      <c r="C188" s="357" t="s">
        <v>114</v>
      </c>
      <c r="D188" s="357" t="s">
        <v>342</v>
      </c>
      <c r="E188" s="358">
        <v>600</v>
      </c>
      <c r="F188" s="367" t="s">
        <v>5590</v>
      </c>
      <c r="G188" s="359" t="s">
        <v>139</v>
      </c>
      <c r="H188" s="387" t="s">
        <v>5373</v>
      </c>
      <c r="I188" s="367" t="s">
        <v>4642</v>
      </c>
      <c r="J188" s="357" t="s">
        <v>5022</v>
      </c>
      <c r="K188" s="359" t="s">
        <v>81</v>
      </c>
      <c r="L188" s="346"/>
      <c r="M188" s="346"/>
      <c r="N188" s="346"/>
      <c r="O188" s="346"/>
      <c r="P188" s="346"/>
      <c r="Q188" s="346"/>
      <c r="R188" s="346"/>
      <c r="S188" s="346"/>
      <c r="T188" s="346"/>
      <c r="U188" s="346"/>
      <c r="V188" s="346"/>
      <c r="W188" s="346"/>
      <c r="X188" s="346"/>
      <c r="Y188" s="346"/>
      <c r="Z188" s="346"/>
    </row>
    <row r="189" spans="1:26" ht="60" x14ac:dyDescent="0.2">
      <c r="A189" s="268">
        <v>185</v>
      </c>
      <c r="B189" s="356">
        <v>45352</v>
      </c>
      <c r="C189" s="357" t="s">
        <v>114</v>
      </c>
      <c r="D189" s="357" t="s">
        <v>342</v>
      </c>
      <c r="E189" s="358">
        <v>1000</v>
      </c>
      <c r="F189" s="367" t="s">
        <v>4689</v>
      </c>
      <c r="G189" s="359" t="s">
        <v>139</v>
      </c>
      <c r="H189" s="387" t="s">
        <v>5323</v>
      </c>
      <c r="I189" s="367" t="s">
        <v>4547</v>
      </c>
      <c r="J189" s="357" t="s">
        <v>4990</v>
      </c>
      <c r="K189" s="359" t="s">
        <v>81</v>
      </c>
      <c r="L189" s="346"/>
      <c r="M189" s="346"/>
      <c r="N189" s="346"/>
      <c r="O189" s="346"/>
      <c r="P189" s="346"/>
      <c r="Q189" s="346"/>
      <c r="R189" s="346"/>
      <c r="S189" s="346"/>
      <c r="T189" s="346"/>
      <c r="U189" s="346"/>
      <c r="V189" s="346"/>
      <c r="W189" s="346"/>
      <c r="X189" s="346"/>
      <c r="Y189" s="346"/>
      <c r="Z189" s="346"/>
    </row>
    <row r="190" spans="1:26" ht="60" x14ac:dyDescent="0.2">
      <c r="A190" s="268">
        <v>186</v>
      </c>
      <c r="B190" s="356">
        <v>45352</v>
      </c>
      <c r="C190" s="357" t="s">
        <v>114</v>
      </c>
      <c r="D190" s="357" t="s">
        <v>342</v>
      </c>
      <c r="E190" s="358">
        <v>1000</v>
      </c>
      <c r="F190" s="367" t="s">
        <v>4689</v>
      </c>
      <c r="G190" s="359" t="s">
        <v>139</v>
      </c>
      <c r="H190" s="387" t="s">
        <v>5317</v>
      </c>
      <c r="I190" s="367" t="s">
        <v>4536</v>
      </c>
      <c r="J190" s="357" t="s">
        <v>4987</v>
      </c>
      <c r="K190" s="359" t="s">
        <v>81</v>
      </c>
      <c r="L190" s="346"/>
      <c r="M190" s="346"/>
      <c r="N190" s="346"/>
      <c r="O190" s="346"/>
      <c r="P190" s="346"/>
      <c r="Q190" s="346"/>
      <c r="R190" s="346"/>
      <c r="S190" s="346"/>
      <c r="T190" s="346"/>
      <c r="U190" s="346"/>
      <c r="V190" s="346"/>
      <c r="W190" s="346"/>
      <c r="X190" s="346"/>
      <c r="Y190" s="346"/>
      <c r="Z190" s="346"/>
    </row>
    <row r="191" spans="1:26" ht="60" x14ac:dyDescent="0.2">
      <c r="A191" s="268">
        <v>187</v>
      </c>
      <c r="B191" s="356">
        <v>45352</v>
      </c>
      <c r="C191" s="357" t="s">
        <v>114</v>
      </c>
      <c r="D191" s="357" t="s">
        <v>342</v>
      </c>
      <c r="E191" s="358">
        <v>1000</v>
      </c>
      <c r="F191" s="367" t="s">
        <v>4689</v>
      </c>
      <c r="G191" s="359" t="s">
        <v>139</v>
      </c>
      <c r="H191" s="387" t="s">
        <v>5325</v>
      </c>
      <c r="I191" s="367" t="s">
        <v>4550</v>
      </c>
      <c r="J191" s="357" t="s">
        <v>4992</v>
      </c>
      <c r="K191" s="359" t="s">
        <v>81</v>
      </c>
      <c r="L191" s="346"/>
      <c r="M191" s="346"/>
      <c r="N191" s="346"/>
      <c r="O191" s="346"/>
      <c r="P191" s="346"/>
      <c r="Q191" s="346"/>
      <c r="R191" s="346"/>
      <c r="S191" s="346"/>
      <c r="T191" s="346"/>
      <c r="U191" s="346"/>
      <c r="V191" s="346"/>
      <c r="W191" s="346"/>
      <c r="X191" s="346"/>
      <c r="Y191" s="346"/>
      <c r="Z191" s="346"/>
    </row>
    <row r="192" spans="1:26" ht="60" x14ac:dyDescent="0.2">
      <c r="A192" s="268">
        <v>188</v>
      </c>
      <c r="B192" s="356">
        <v>45352</v>
      </c>
      <c r="C192" s="357" t="s">
        <v>114</v>
      </c>
      <c r="D192" s="357" t="s">
        <v>342</v>
      </c>
      <c r="E192" s="358">
        <v>1000</v>
      </c>
      <c r="F192" s="367" t="s">
        <v>4689</v>
      </c>
      <c r="G192" s="359" t="s">
        <v>139</v>
      </c>
      <c r="H192" s="387" t="s">
        <v>5331</v>
      </c>
      <c r="I192" s="367" t="s">
        <v>4562</v>
      </c>
      <c r="J192" s="357" t="s">
        <v>4996</v>
      </c>
      <c r="K192" s="359" t="s">
        <v>81</v>
      </c>
      <c r="L192" s="346"/>
      <c r="M192" s="346"/>
      <c r="N192" s="346"/>
      <c r="O192" s="346"/>
      <c r="P192" s="346"/>
      <c r="Q192" s="346"/>
      <c r="R192" s="346"/>
      <c r="S192" s="346"/>
      <c r="T192" s="346"/>
      <c r="U192" s="346"/>
      <c r="V192" s="346"/>
      <c r="W192" s="346"/>
      <c r="X192" s="346"/>
      <c r="Y192" s="346"/>
      <c r="Z192" s="346"/>
    </row>
    <row r="193" spans="1:26" ht="60" x14ac:dyDescent="0.2">
      <c r="A193" s="268">
        <v>189</v>
      </c>
      <c r="B193" s="356">
        <v>45352</v>
      </c>
      <c r="C193" s="357" t="s">
        <v>114</v>
      </c>
      <c r="D193" s="357" t="s">
        <v>342</v>
      </c>
      <c r="E193" s="358">
        <v>200</v>
      </c>
      <c r="F193" s="367" t="s">
        <v>5591</v>
      </c>
      <c r="G193" s="359" t="s">
        <v>139</v>
      </c>
      <c r="H193" s="387" t="s">
        <v>5331</v>
      </c>
      <c r="I193" s="367" t="s">
        <v>5619</v>
      </c>
      <c r="J193" s="357" t="s">
        <v>5623</v>
      </c>
      <c r="K193" s="359" t="s">
        <v>81</v>
      </c>
      <c r="L193" s="346"/>
      <c r="M193" s="346"/>
      <c r="N193" s="346"/>
      <c r="O193" s="346"/>
      <c r="P193" s="346"/>
      <c r="Q193" s="346"/>
      <c r="R193" s="346"/>
      <c r="S193" s="346"/>
      <c r="T193" s="346"/>
      <c r="U193" s="346"/>
      <c r="V193" s="346"/>
      <c r="W193" s="346"/>
      <c r="X193" s="346"/>
      <c r="Y193" s="346"/>
      <c r="Z193" s="346"/>
    </row>
    <row r="194" spans="1:26" ht="60" x14ac:dyDescent="0.2">
      <c r="A194" s="268">
        <v>190</v>
      </c>
      <c r="B194" s="356">
        <v>45352</v>
      </c>
      <c r="C194" s="357" t="s">
        <v>114</v>
      </c>
      <c r="D194" s="357" t="s">
        <v>342</v>
      </c>
      <c r="E194" s="358">
        <v>1000</v>
      </c>
      <c r="F194" s="367" t="s">
        <v>4689</v>
      </c>
      <c r="G194" s="359" t="s">
        <v>139</v>
      </c>
      <c r="H194" s="387" t="s">
        <v>5388</v>
      </c>
      <c r="I194" s="367" t="s">
        <v>4690</v>
      </c>
      <c r="J194" s="357" t="s">
        <v>5624</v>
      </c>
      <c r="K194" s="359" t="s">
        <v>81</v>
      </c>
      <c r="L194" s="346"/>
      <c r="M194" s="346"/>
      <c r="N194" s="346"/>
      <c r="O194" s="346"/>
      <c r="P194" s="346"/>
      <c r="Q194" s="346"/>
      <c r="R194" s="346"/>
      <c r="S194" s="346"/>
      <c r="T194" s="346"/>
      <c r="U194" s="346"/>
      <c r="V194" s="346"/>
      <c r="W194" s="346"/>
      <c r="X194" s="346"/>
      <c r="Y194" s="346"/>
      <c r="Z194" s="346"/>
    </row>
    <row r="195" spans="1:26" ht="60" x14ac:dyDescent="0.2">
      <c r="A195" s="268">
        <v>191</v>
      </c>
      <c r="B195" s="356">
        <v>45352</v>
      </c>
      <c r="C195" s="357" t="s">
        <v>114</v>
      </c>
      <c r="D195" s="357" t="s">
        <v>342</v>
      </c>
      <c r="E195" s="358">
        <v>200</v>
      </c>
      <c r="F195" s="367" t="s">
        <v>5592</v>
      </c>
      <c r="G195" s="359" t="s">
        <v>139</v>
      </c>
      <c r="H195" s="387" t="s">
        <v>5388</v>
      </c>
      <c r="I195" s="367" t="s">
        <v>5619</v>
      </c>
      <c r="J195" s="357" t="s">
        <v>5625</v>
      </c>
      <c r="K195" s="359" t="s">
        <v>81</v>
      </c>
      <c r="L195" s="346"/>
      <c r="M195" s="346"/>
      <c r="N195" s="346"/>
      <c r="O195" s="346"/>
      <c r="P195" s="346"/>
      <c r="Q195" s="346"/>
      <c r="R195" s="346"/>
      <c r="S195" s="346"/>
      <c r="T195" s="346"/>
      <c r="U195" s="346"/>
      <c r="V195" s="346"/>
      <c r="W195" s="346"/>
      <c r="X195" s="346"/>
      <c r="Y195" s="346"/>
      <c r="Z195" s="346"/>
    </row>
    <row r="196" spans="1:26" ht="60" x14ac:dyDescent="0.2">
      <c r="A196" s="268">
        <v>192</v>
      </c>
      <c r="B196" s="356">
        <v>45352</v>
      </c>
      <c r="C196" s="357" t="s">
        <v>114</v>
      </c>
      <c r="D196" s="357" t="s">
        <v>342</v>
      </c>
      <c r="E196" s="358">
        <v>2700</v>
      </c>
      <c r="F196" s="367" t="s">
        <v>4666</v>
      </c>
      <c r="G196" s="359" t="s">
        <v>139</v>
      </c>
      <c r="H196" s="387" t="s">
        <v>5381</v>
      </c>
      <c r="I196" s="367" t="s">
        <v>4510</v>
      </c>
      <c r="J196" s="357" t="s">
        <v>4981</v>
      </c>
      <c r="K196" s="359" t="s">
        <v>81</v>
      </c>
      <c r="L196" s="346"/>
      <c r="M196" s="346"/>
      <c r="N196" s="346"/>
      <c r="O196" s="346"/>
      <c r="P196" s="346"/>
      <c r="Q196" s="346"/>
      <c r="R196" s="346"/>
      <c r="S196" s="346"/>
      <c r="T196" s="346"/>
      <c r="U196" s="346"/>
      <c r="V196" s="346"/>
      <c r="W196" s="346"/>
      <c r="X196" s="346"/>
      <c r="Y196" s="346"/>
      <c r="Z196" s="346"/>
    </row>
    <row r="197" spans="1:26" ht="60" x14ac:dyDescent="0.2">
      <c r="A197" s="268">
        <v>193</v>
      </c>
      <c r="B197" s="356">
        <v>45352</v>
      </c>
      <c r="C197" s="357" t="s">
        <v>114</v>
      </c>
      <c r="D197" s="357" t="s">
        <v>342</v>
      </c>
      <c r="E197" s="358">
        <v>2500</v>
      </c>
      <c r="F197" s="367" t="s">
        <v>4926</v>
      </c>
      <c r="G197" s="359" t="s">
        <v>139</v>
      </c>
      <c r="H197" s="387" t="s">
        <v>5432</v>
      </c>
      <c r="I197" s="367" t="s">
        <v>4927</v>
      </c>
      <c r="J197" s="357" t="s">
        <v>5061</v>
      </c>
      <c r="K197" s="359" t="s">
        <v>81</v>
      </c>
      <c r="L197" s="346"/>
      <c r="M197" s="346"/>
      <c r="N197" s="346"/>
      <c r="O197" s="346"/>
      <c r="P197" s="346"/>
      <c r="Q197" s="346"/>
      <c r="R197" s="346"/>
      <c r="S197" s="346"/>
      <c r="T197" s="346"/>
      <c r="U197" s="346"/>
      <c r="V197" s="346"/>
      <c r="W197" s="346"/>
      <c r="X197" s="346"/>
      <c r="Y197" s="346"/>
      <c r="Z197" s="346"/>
    </row>
    <row r="198" spans="1:26" ht="60" x14ac:dyDescent="0.2">
      <c r="A198" s="268">
        <v>194</v>
      </c>
      <c r="B198" s="356">
        <v>45352</v>
      </c>
      <c r="C198" s="357" t="s">
        <v>114</v>
      </c>
      <c r="D198" s="357" t="s">
        <v>342</v>
      </c>
      <c r="E198" s="358">
        <v>2000</v>
      </c>
      <c r="F198" s="367" t="s">
        <v>5593</v>
      </c>
      <c r="G198" s="359" t="s">
        <v>139</v>
      </c>
      <c r="H198" s="387" t="s">
        <v>5354</v>
      </c>
      <c r="I198" s="367" t="s">
        <v>1666</v>
      </c>
      <c r="J198" s="357" t="s">
        <v>1044</v>
      </c>
      <c r="K198" s="359" t="s">
        <v>81</v>
      </c>
      <c r="L198" s="346"/>
      <c r="M198" s="346"/>
      <c r="N198" s="346"/>
      <c r="O198" s="346"/>
      <c r="P198" s="346"/>
      <c r="Q198" s="346"/>
      <c r="R198" s="346"/>
      <c r="S198" s="346"/>
      <c r="T198" s="346"/>
      <c r="U198" s="346"/>
      <c r="V198" s="346"/>
      <c r="W198" s="346"/>
      <c r="X198" s="346"/>
      <c r="Y198" s="346"/>
      <c r="Z198" s="346"/>
    </row>
    <row r="199" spans="1:26" ht="60" x14ac:dyDescent="0.2">
      <c r="A199" s="268">
        <v>195</v>
      </c>
      <c r="B199" s="356">
        <v>45352</v>
      </c>
      <c r="C199" s="357" t="s">
        <v>114</v>
      </c>
      <c r="D199" s="357" t="s">
        <v>342</v>
      </c>
      <c r="E199" s="358">
        <v>108</v>
      </c>
      <c r="F199" s="367" t="s">
        <v>903</v>
      </c>
      <c r="G199" s="359" t="s">
        <v>139</v>
      </c>
      <c r="H199" s="387" t="s">
        <v>5315</v>
      </c>
      <c r="I199" s="367" t="s">
        <v>904</v>
      </c>
      <c r="J199" s="357" t="s">
        <v>905</v>
      </c>
      <c r="K199" s="359" t="s">
        <v>81</v>
      </c>
      <c r="L199" s="346"/>
      <c r="M199" s="346"/>
      <c r="N199" s="346"/>
      <c r="O199" s="346"/>
      <c r="P199" s="346"/>
      <c r="Q199" s="346"/>
      <c r="R199" s="346"/>
      <c r="S199" s="346"/>
      <c r="T199" s="346"/>
      <c r="U199" s="346"/>
      <c r="V199" s="346"/>
      <c r="W199" s="346"/>
      <c r="X199" s="346"/>
      <c r="Y199" s="346"/>
      <c r="Z199" s="346"/>
    </row>
    <row r="200" spans="1:26" ht="60" x14ac:dyDescent="0.2">
      <c r="A200" s="268">
        <v>196</v>
      </c>
      <c r="B200" s="356">
        <v>45352</v>
      </c>
      <c r="C200" s="357" t="s">
        <v>114</v>
      </c>
      <c r="D200" s="357" t="s">
        <v>342</v>
      </c>
      <c r="E200" s="358">
        <v>1015.06</v>
      </c>
      <c r="F200" s="367" t="s">
        <v>4542</v>
      </c>
      <c r="G200" s="359" t="s">
        <v>139</v>
      </c>
      <c r="H200" s="387" t="s">
        <v>5321</v>
      </c>
      <c r="I200" s="367" t="s">
        <v>4543</v>
      </c>
      <c r="J200" s="357" t="s">
        <v>4988</v>
      </c>
      <c r="K200" s="359" t="s">
        <v>81</v>
      </c>
      <c r="L200" s="346"/>
      <c r="M200" s="346"/>
      <c r="N200" s="346"/>
      <c r="O200" s="346"/>
      <c r="P200" s="346"/>
      <c r="Q200" s="346"/>
      <c r="R200" s="346"/>
      <c r="S200" s="346"/>
      <c r="T200" s="346"/>
      <c r="U200" s="346"/>
      <c r="V200" s="346"/>
      <c r="W200" s="346"/>
      <c r="X200" s="346"/>
      <c r="Y200" s="346"/>
      <c r="Z200" s="346"/>
    </row>
    <row r="201" spans="1:26" ht="60" x14ac:dyDescent="0.2">
      <c r="A201" s="268">
        <v>197</v>
      </c>
      <c r="B201" s="356">
        <v>45352</v>
      </c>
      <c r="C201" s="357" t="s">
        <v>114</v>
      </c>
      <c r="D201" s="357" t="s">
        <v>342</v>
      </c>
      <c r="E201" s="358">
        <v>3000</v>
      </c>
      <c r="F201" s="367" t="s">
        <v>5594</v>
      </c>
      <c r="G201" s="359" t="s">
        <v>139</v>
      </c>
      <c r="H201" s="387" t="s">
        <v>5513</v>
      </c>
      <c r="I201" s="367" t="s">
        <v>5496</v>
      </c>
      <c r="J201" s="357" t="s">
        <v>5504</v>
      </c>
      <c r="K201" s="359" t="s">
        <v>81</v>
      </c>
      <c r="L201" s="346"/>
      <c r="M201" s="346"/>
      <c r="N201" s="346"/>
      <c r="O201" s="346"/>
      <c r="P201" s="346"/>
      <c r="Q201" s="346"/>
      <c r="R201" s="346"/>
      <c r="S201" s="346"/>
      <c r="T201" s="346"/>
      <c r="U201" s="346"/>
      <c r="V201" s="346"/>
      <c r="W201" s="346"/>
      <c r="X201" s="346"/>
      <c r="Y201" s="346"/>
      <c r="Z201" s="346"/>
    </row>
    <row r="202" spans="1:26" ht="60" x14ac:dyDescent="0.2">
      <c r="A202" s="268">
        <v>198</v>
      </c>
      <c r="B202" s="356">
        <v>45352</v>
      </c>
      <c r="C202" s="357" t="s">
        <v>114</v>
      </c>
      <c r="D202" s="357" t="s">
        <v>342</v>
      </c>
      <c r="E202" s="358">
        <v>440.83</v>
      </c>
      <c r="F202" s="367" t="s">
        <v>5595</v>
      </c>
      <c r="G202" s="359" t="s">
        <v>139</v>
      </c>
      <c r="H202" s="387" t="s">
        <v>5353</v>
      </c>
      <c r="I202" s="367" t="s">
        <v>4556</v>
      </c>
      <c r="J202" s="357" t="s">
        <v>3258</v>
      </c>
      <c r="K202" s="359" t="s">
        <v>81</v>
      </c>
      <c r="L202" s="346"/>
      <c r="M202" s="346"/>
      <c r="N202" s="346"/>
      <c r="O202" s="346"/>
      <c r="P202" s="346"/>
      <c r="Q202" s="346"/>
      <c r="R202" s="346"/>
      <c r="S202" s="346"/>
      <c r="T202" s="346"/>
      <c r="U202" s="346"/>
      <c r="V202" s="346"/>
      <c r="W202" s="346"/>
      <c r="X202" s="346"/>
      <c r="Y202" s="346"/>
      <c r="Z202" s="346"/>
    </row>
    <row r="203" spans="1:26" ht="60" x14ac:dyDescent="0.2">
      <c r="A203" s="268">
        <v>199</v>
      </c>
      <c r="B203" s="356">
        <v>45352</v>
      </c>
      <c r="C203" s="357" t="s">
        <v>114</v>
      </c>
      <c r="D203" s="357" t="s">
        <v>342</v>
      </c>
      <c r="E203" s="358">
        <v>1259.99</v>
      </c>
      <c r="F203" s="367" t="s">
        <v>4545</v>
      </c>
      <c r="G203" s="359" t="s">
        <v>139</v>
      </c>
      <c r="H203" s="387" t="s">
        <v>5322</v>
      </c>
      <c r="I203" s="367" t="s">
        <v>4546</v>
      </c>
      <c r="J203" s="357" t="s">
        <v>4989</v>
      </c>
      <c r="K203" s="359" t="s">
        <v>81</v>
      </c>
      <c r="L203" s="346"/>
      <c r="M203" s="346"/>
      <c r="N203" s="346"/>
      <c r="O203" s="346"/>
      <c r="P203" s="346"/>
      <c r="Q203" s="346"/>
      <c r="R203" s="346"/>
      <c r="S203" s="346"/>
      <c r="T203" s="346"/>
      <c r="U203" s="346"/>
      <c r="V203" s="346"/>
      <c r="W203" s="346"/>
      <c r="X203" s="346"/>
      <c r="Y203" s="346"/>
      <c r="Z203" s="346"/>
    </row>
    <row r="204" spans="1:26" ht="72" x14ac:dyDescent="0.2">
      <c r="A204" s="268">
        <v>200</v>
      </c>
      <c r="B204" s="356">
        <v>45352</v>
      </c>
      <c r="C204" s="357" t="s">
        <v>114</v>
      </c>
      <c r="D204" s="357" t="s">
        <v>342</v>
      </c>
      <c r="E204" s="358">
        <v>600</v>
      </c>
      <c r="F204" s="367" t="s">
        <v>5596</v>
      </c>
      <c r="G204" s="359" t="s">
        <v>139</v>
      </c>
      <c r="H204" s="387" t="s">
        <v>5460</v>
      </c>
      <c r="I204" s="367" t="s">
        <v>4593</v>
      </c>
      <c r="J204" s="357" t="s">
        <v>5008</v>
      </c>
      <c r="K204" s="359" t="s">
        <v>81</v>
      </c>
      <c r="L204" s="346"/>
      <c r="M204" s="346"/>
      <c r="N204" s="346"/>
      <c r="O204" s="346"/>
      <c r="P204" s="346"/>
      <c r="Q204" s="346"/>
      <c r="R204" s="346"/>
      <c r="S204" s="346"/>
      <c r="T204" s="346"/>
      <c r="U204" s="346"/>
      <c r="V204" s="346"/>
      <c r="W204" s="346"/>
      <c r="X204" s="346"/>
      <c r="Y204" s="346"/>
      <c r="Z204" s="346"/>
    </row>
    <row r="205" spans="1:26" ht="60" x14ac:dyDescent="0.2">
      <c r="A205" s="268">
        <v>201</v>
      </c>
      <c r="B205" s="356">
        <v>45352</v>
      </c>
      <c r="C205" s="357" t="s">
        <v>114</v>
      </c>
      <c r="D205" s="357" t="s">
        <v>342</v>
      </c>
      <c r="E205" s="358">
        <v>20000</v>
      </c>
      <c r="F205" s="367" t="s">
        <v>5597</v>
      </c>
      <c r="G205" s="359" t="s">
        <v>139</v>
      </c>
      <c r="H205" s="387" t="s">
        <v>5447</v>
      </c>
      <c r="I205" s="367" t="s">
        <v>4951</v>
      </c>
      <c r="J205" s="357" t="s">
        <v>5069</v>
      </c>
      <c r="K205" s="359" t="s">
        <v>81</v>
      </c>
      <c r="L205" s="346"/>
      <c r="M205" s="346"/>
      <c r="N205" s="346"/>
      <c r="O205" s="346"/>
      <c r="P205" s="346"/>
      <c r="Q205" s="346"/>
      <c r="R205" s="346"/>
      <c r="S205" s="346"/>
      <c r="T205" s="346"/>
      <c r="U205" s="346"/>
      <c r="V205" s="346"/>
      <c r="W205" s="346"/>
      <c r="X205" s="346"/>
      <c r="Y205" s="346"/>
      <c r="Z205" s="346"/>
    </row>
    <row r="206" spans="1:26" ht="60" x14ac:dyDescent="0.2">
      <c r="A206" s="268">
        <v>202</v>
      </c>
      <c r="B206" s="356">
        <v>45352</v>
      </c>
      <c r="C206" s="357" t="s">
        <v>114</v>
      </c>
      <c r="D206" s="357" t="s">
        <v>342</v>
      </c>
      <c r="E206" s="358">
        <v>220</v>
      </c>
      <c r="F206" s="367" t="s">
        <v>5598</v>
      </c>
      <c r="G206" s="359" t="s">
        <v>139</v>
      </c>
      <c r="H206" s="387" t="s">
        <v>5360</v>
      </c>
      <c r="I206" s="367" t="s">
        <v>4602</v>
      </c>
      <c r="J206" s="357" t="s">
        <v>5012</v>
      </c>
      <c r="K206" s="359" t="s">
        <v>81</v>
      </c>
      <c r="L206" s="346"/>
      <c r="M206" s="346"/>
      <c r="N206" s="346"/>
      <c r="O206" s="346"/>
      <c r="P206" s="346"/>
      <c r="Q206" s="346"/>
      <c r="R206" s="346"/>
      <c r="S206" s="346"/>
      <c r="T206" s="346"/>
      <c r="U206" s="346"/>
      <c r="V206" s="346"/>
      <c r="W206" s="346"/>
      <c r="X206" s="346"/>
      <c r="Y206" s="346"/>
      <c r="Z206" s="346"/>
    </row>
    <row r="207" spans="1:26" ht="60" x14ac:dyDescent="0.2">
      <c r="A207" s="268">
        <v>203</v>
      </c>
      <c r="B207" s="356">
        <v>45352</v>
      </c>
      <c r="C207" s="357" t="s">
        <v>114</v>
      </c>
      <c r="D207" s="357" t="s">
        <v>342</v>
      </c>
      <c r="E207" s="358">
        <v>44</v>
      </c>
      <c r="F207" s="367" t="s">
        <v>5599</v>
      </c>
      <c r="G207" s="359" t="s">
        <v>139</v>
      </c>
      <c r="H207" s="387" t="s">
        <v>5360</v>
      </c>
      <c r="I207" s="367" t="s">
        <v>5619</v>
      </c>
      <c r="J207" s="357" t="s">
        <v>3258</v>
      </c>
      <c r="K207" s="359" t="s">
        <v>81</v>
      </c>
      <c r="L207" s="346"/>
      <c r="M207" s="346"/>
      <c r="N207" s="346"/>
      <c r="O207" s="346"/>
      <c r="P207" s="346"/>
      <c r="Q207" s="346"/>
      <c r="R207" s="346"/>
      <c r="S207" s="346"/>
      <c r="T207" s="346"/>
      <c r="U207" s="346"/>
      <c r="V207" s="346"/>
      <c r="W207" s="346"/>
      <c r="X207" s="346"/>
      <c r="Y207" s="346"/>
      <c r="Z207" s="346"/>
    </row>
    <row r="208" spans="1:26" ht="60" x14ac:dyDescent="0.2">
      <c r="A208" s="268">
        <v>204</v>
      </c>
      <c r="B208" s="356">
        <v>45352</v>
      </c>
      <c r="C208" s="357" t="s">
        <v>114</v>
      </c>
      <c r="D208" s="357" t="s">
        <v>342</v>
      </c>
      <c r="E208" s="358">
        <v>300</v>
      </c>
      <c r="F208" s="367" t="s">
        <v>5600</v>
      </c>
      <c r="G208" s="359" t="s">
        <v>139</v>
      </c>
      <c r="H208" s="387" t="s">
        <v>5413</v>
      </c>
      <c r="I208" s="367" t="s">
        <v>4593</v>
      </c>
      <c r="J208" s="357" t="s">
        <v>5008</v>
      </c>
      <c r="K208" s="359" t="s">
        <v>81</v>
      </c>
      <c r="L208" s="346"/>
      <c r="M208" s="346"/>
      <c r="N208" s="346"/>
      <c r="O208" s="346"/>
      <c r="P208" s="346"/>
      <c r="Q208" s="346"/>
      <c r="R208" s="346"/>
      <c r="S208" s="346"/>
      <c r="T208" s="346"/>
      <c r="U208" s="346"/>
      <c r="V208" s="346"/>
      <c r="W208" s="346"/>
      <c r="X208" s="346"/>
      <c r="Y208" s="346"/>
      <c r="Z208" s="346"/>
    </row>
    <row r="209" spans="1:26" ht="72" x14ac:dyDescent="0.2">
      <c r="A209" s="268">
        <v>205</v>
      </c>
      <c r="B209" s="356">
        <v>45352</v>
      </c>
      <c r="C209" s="357" t="s">
        <v>114</v>
      </c>
      <c r="D209" s="357" t="s">
        <v>342</v>
      </c>
      <c r="E209" s="358">
        <v>500</v>
      </c>
      <c r="F209" s="367" t="s">
        <v>5601</v>
      </c>
      <c r="G209" s="359" t="s">
        <v>139</v>
      </c>
      <c r="H209" s="387" t="s">
        <v>5397</v>
      </c>
      <c r="I209" s="367" t="s">
        <v>4708</v>
      </c>
      <c r="J209" s="357" t="s">
        <v>5040</v>
      </c>
      <c r="K209" s="359" t="s">
        <v>81</v>
      </c>
      <c r="L209" s="346"/>
      <c r="M209" s="346"/>
      <c r="N209" s="346"/>
      <c r="O209" s="346"/>
      <c r="P209" s="346"/>
      <c r="Q209" s="346"/>
      <c r="R209" s="346"/>
      <c r="S209" s="346"/>
      <c r="T209" s="346"/>
      <c r="U209" s="346"/>
      <c r="V209" s="346"/>
      <c r="W209" s="346"/>
      <c r="X209" s="346"/>
      <c r="Y209" s="346"/>
      <c r="Z209" s="346"/>
    </row>
    <row r="210" spans="1:26" ht="60" x14ac:dyDescent="0.2">
      <c r="A210" s="268">
        <v>206</v>
      </c>
      <c r="B210" s="356">
        <v>45352</v>
      </c>
      <c r="C210" s="357" t="s">
        <v>114</v>
      </c>
      <c r="D210" s="357" t="s">
        <v>342</v>
      </c>
      <c r="E210" s="358">
        <v>3891.04</v>
      </c>
      <c r="F210" s="367" t="s">
        <v>4555</v>
      </c>
      <c r="G210" s="359" t="s">
        <v>139</v>
      </c>
      <c r="H210" s="387" t="s">
        <v>5328</v>
      </c>
      <c r="I210" s="367" t="s">
        <v>4556</v>
      </c>
      <c r="J210" s="357" t="s">
        <v>3258</v>
      </c>
      <c r="K210" s="359" t="s">
        <v>81</v>
      </c>
      <c r="L210" s="346"/>
      <c r="M210" s="346"/>
      <c r="N210" s="346"/>
      <c r="O210" s="346"/>
      <c r="P210" s="346"/>
      <c r="Q210" s="346"/>
      <c r="R210" s="346"/>
      <c r="S210" s="346"/>
      <c r="T210" s="346"/>
      <c r="U210" s="346"/>
      <c r="V210" s="346"/>
      <c r="W210" s="346"/>
      <c r="X210" s="346"/>
      <c r="Y210" s="346"/>
      <c r="Z210" s="346"/>
    </row>
    <row r="211" spans="1:26" ht="60" x14ac:dyDescent="0.2">
      <c r="A211" s="268">
        <v>207</v>
      </c>
      <c r="B211" s="356">
        <v>45352</v>
      </c>
      <c r="C211" s="357" t="s">
        <v>114</v>
      </c>
      <c r="D211" s="357" t="s">
        <v>342</v>
      </c>
      <c r="E211" s="358">
        <v>624.59</v>
      </c>
      <c r="F211" s="367" t="s">
        <v>5602</v>
      </c>
      <c r="G211" s="359" t="s">
        <v>139</v>
      </c>
      <c r="H211" s="387" t="s">
        <v>5357</v>
      </c>
      <c r="I211" s="367" t="s">
        <v>5620</v>
      </c>
      <c r="J211" s="357" t="s">
        <v>864</v>
      </c>
      <c r="K211" s="359" t="s">
        <v>81</v>
      </c>
      <c r="L211" s="346"/>
      <c r="M211" s="346"/>
      <c r="N211" s="346"/>
      <c r="O211" s="346"/>
      <c r="P211" s="346"/>
      <c r="Q211" s="346"/>
      <c r="R211" s="346"/>
      <c r="S211" s="346"/>
      <c r="T211" s="346"/>
      <c r="U211" s="346"/>
      <c r="V211" s="346"/>
      <c r="W211" s="346"/>
      <c r="X211" s="346"/>
      <c r="Y211" s="346"/>
      <c r="Z211" s="346"/>
    </row>
    <row r="212" spans="1:26" ht="60" x14ac:dyDescent="0.2">
      <c r="A212" s="268">
        <v>208</v>
      </c>
      <c r="B212" s="356">
        <v>45352</v>
      </c>
      <c r="C212" s="357" t="s">
        <v>114</v>
      </c>
      <c r="D212" s="357" t="s">
        <v>342</v>
      </c>
      <c r="E212" s="358">
        <v>211.91</v>
      </c>
      <c r="F212" s="367" t="s">
        <v>4586</v>
      </c>
      <c r="G212" s="359" t="s">
        <v>139</v>
      </c>
      <c r="H212" s="387" t="s">
        <v>5349</v>
      </c>
      <c r="I212" s="367" t="s">
        <v>4587</v>
      </c>
      <c r="J212" s="357" t="s">
        <v>5006</v>
      </c>
      <c r="K212" s="359" t="s">
        <v>81</v>
      </c>
      <c r="L212" s="346"/>
      <c r="M212" s="346"/>
      <c r="N212" s="346"/>
      <c r="O212" s="346"/>
      <c r="P212" s="346"/>
      <c r="Q212" s="346"/>
      <c r="R212" s="346"/>
      <c r="S212" s="346"/>
      <c r="T212" s="346"/>
      <c r="U212" s="346"/>
      <c r="V212" s="346"/>
      <c r="W212" s="346"/>
      <c r="X212" s="346"/>
      <c r="Y212" s="346"/>
      <c r="Z212" s="346"/>
    </row>
    <row r="213" spans="1:26" ht="60" x14ac:dyDescent="0.2">
      <c r="A213" s="268">
        <v>209</v>
      </c>
      <c r="B213" s="356">
        <v>45352</v>
      </c>
      <c r="C213" s="357" t="s">
        <v>114</v>
      </c>
      <c r="D213" s="357" t="s">
        <v>342</v>
      </c>
      <c r="E213" s="358">
        <v>176.9</v>
      </c>
      <c r="F213" s="367" t="s">
        <v>4564</v>
      </c>
      <c r="G213" s="359" t="s">
        <v>139</v>
      </c>
      <c r="H213" s="387" t="s">
        <v>5334</v>
      </c>
      <c r="I213" s="367" t="s">
        <v>4565</v>
      </c>
      <c r="J213" s="357" t="s">
        <v>4997</v>
      </c>
      <c r="K213" s="359" t="s">
        <v>81</v>
      </c>
      <c r="L213" s="346"/>
      <c r="M213" s="346"/>
      <c r="N213" s="346"/>
      <c r="O213" s="346"/>
      <c r="P213" s="346"/>
      <c r="Q213" s="346"/>
      <c r="R213" s="346"/>
      <c r="S213" s="346"/>
      <c r="T213" s="346"/>
      <c r="U213" s="346"/>
      <c r="V213" s="346"/>
      <c r="W213" s="346"/>
      <c r="X213" s="346"/>
      <c r="Y213" s="346"/>
      <c r="Z213" s="346"/>
    </row>
    <row r="214" spans="1:26" ht="60" x14ac:dyDescent="0.2">
      <c r="A214" s="268">
        <v>210</v>
      </c>
      <c r="B214" s="356">
        <v>45352</v>
      </c>
      <c r="C214" s="357" t="s">
        <v>114</v>
      </c>
      <c r="D214" s="357" t="s">
        <v>342</v>
      </c>
      <c r="E214" s="358">
        <v>190</v>
      </c>
      <c r="F214" s="367" t="s">
        <v>5603</v>
      </c>
      <c r="G214" s="359" t="s">
        <v>139</v>
      </c>
      <c r="H214" s="387" t="s">
        <v>5434</v>
      </c>
      <c r="I214" s="367" t="s">
        <v>3179</v>
      </c>
      <c r="J214" s="357" t="s">
        <v>3268</v>
      </c>
      <c r="K214" s="359" t="s">
        <v>81</v>
      </c>
      <c r="L214" s="346"/>
      <c r="M214" s="346"/>
      <c r="N214" s="346"/>
      <c r="O214" s="346"/>
      <c r="P214" s="346"/>
      <c r="Q214" s="346"/>
      <c r="R214" s="346"/>
      <c r="S214" s="346"/>
      <c r="T214" s="346"/>
      <c r="U214" s="346"/>
      <c r="V214" s="346"/>
      <c r="W214" s="346"/>
      <c r="X214" s="346"/>
      <c r="Y214" s="346"/>
      <c r="Z214" s="346"/>
    </row>
    <row r="215" spans="1:26" ht="60" x14ac:dyDescent="0.2">
      <c r="A215" s="268">
        <v>211</v>
      </c>
      <c r="B215" s="356">
        <v>45352</v>
      </c>
      <c r="C215" s="357" t="s">
        <v>114</v>
      </c>
      <c r="D215" s="357" t="s">
        <v>342</v>
      </c>
      <c r="E215" s="358">
        <v>1540</v>
      </c>
      <c r="F215" s="367" t="s">
        <v>5604</v>
      </c>
      <c r="G215" s="359" t="s">
        <v>139</v>
      </c>
      <c r="H215" s="387" t="s">
        <v>5450</v>
      </c>
      <c r="I215" s="367" t="s">
        <v>3179</v>
      </c>
      <c r="J215" s="357" t="s">
        <v>3268</v>
      </c>
      <c r="K215" s="359" t="s">
        <v>81</v>
      </c>
      <c r="L215" s="346"/>
      <c r="M215" s="346"/>
      <c r="N215" s="346"/>
      <c r="O215" s="346"/>
      <c r="P215" s="346"/>
      <c r="Q215" s="346"/>
      <c r="R215" s="346"/>
      <c r="S215" s="346"/>
      <c r="T215" s="346"/>
      <c r="U215" s="346"/>
      <c r="V215" s="346"/>
      <c r="W215" s="346"/>
      <c r="X215" s="346"/>
      <c r="Y215" s="346"/>
      <c r="Z215" s="346"/>
    </row>
    <row r="216" spans="1:26" ht="60" x14ac:dyDescent="0.2">
      <c r="A216" s="268">
        <v>212</v>
      </c>
      <c r="B216" s="356">
        <v>45352</v>
      </c>
      <c r="C216" s="357" t="s">
        <v>114</v>
      </c>
      <c r="D216" s="357" t="s">
        <v>342</v>
      </c>
      <c r="E216" s="358">
        <v>2000</v>
      </c>
      <c r="F216" s="367" t="s">
        <v>5593</v>
      </c>
      <c r="G216" s="359" t="s">
        <v>139</v>
      </c>
      <c r="H216" s="387" t="s">
        <v>5405</v>
      </c>
      <c r="I216" s="367" t="s">
        <v>4776</v>
      </c>
      <c r="J216" s="357" t="s">
        <v>5046</v>
      </c>
      <c r="K216" s="359" t="s">
        <v>81</v>
      </c>
      <c r="L216" s="346"/>
      <c r="M216" s="346"/>
      <c r="N216" s="346"/>
      <c r="O216" s="346"/>
      <c r="P216" s="346"/>
      <c r="Q216" s="346"/>
      <c r="R216" s="346"/>
      <c r="S216" s="346"/>
      <c r="T216" s="346"/>
      <c r="U216" s="346"/>
      <c r="V216" s="346"/>
      <c r="W216" s="346"/>
      <c r="X216" s="346"/>
      <c r="Y216" s="346"/>
      <c r="Z216" s="346"/>
    </row>
    <row r="217" spans="1:26" ht="60" x14ac:dyDescent="0.2">
      <c r="A217" s="268">
        <v>213</v>
      </c>
      <c r="B217" s="356">
        <v>45352</v>
      </c>
      <c r="C217" s="357" t="s">
        <v>114</v>
      </c>
      <c r="D217" s="357" t="s">
        <v>342</v>
      </c>
      <c r="E217" s="358">
        <v>700</v>
      </c>
      <c r="F217" s="367" t="s">
        <v>4558</v>
      </c>
      <c r="G217" s="359" t="s">
        <v>139</v>
      </c>
      <c r="H217" s="387" t="s">
        <v>5329</v>
      </c>
      <c r="I217" s="367" t="s">
        <v>4559</v>
      </c>
      <c r="J217" s="357" t="s">
        <v>4994</v>
      </c>
      <c r="K217" s="359" t="s">
        <v>81</v>
      </c>
      <c r="L217" s="346"/>
      <c r="M217" s="346"/>
      <c r="N217" s="346"/>
      <c r="O217" s="346"/>
      <c r="P217" s="346"/>
      <c r="Q217" s="346"/>
      <c r="R217" s="346"/>
      <c r="S217" s="346"/>
      <c r="T217" s="346"/>
      <c r="U217" s="346"/>
      <c r="V217" s="346"/>
      <c r="W217" s="346"/>
      <c r="X217" s="346"/>
      <c r="Y217" s="346"/>
      <c r="Z217" s="346"/>
    </row>
    <row r="218" spans="1:26" ht="60" x14ac:dyDescent="0.2">
      <c r="A218" s="268">
        <v>214</v>
      </c>
      <c r="B218" s="356">
        <v>45352</v>
      </c>
      <c r="C218" s="357" t="s">
        <v>114</v>
      </c>
      <c r="D218" s="357" t="s">
        <v>342</v>
      </c>
      <c r="E218" s="358">
        <v>88.2</v>
      </c>
      <c r="F218" s="367" t="s">
        <v>4566</v>
      </c>
      <c r="G218" s="359" t="s">
        <v>139</v>
      </c>
      <c r="H218" s="387" t="s">
        <v>5335</v>
      </c>
      <c r="I218" s="367" t="s">
        <v>4567</v>
      </c>
      <c r="J218" s="357" t="s">
        <v>4998</v>
      </c>
      <c r="K218" s="359" t="s">
        <v>81</v>
      </c>
      <c r="L218" s="346"/>
      <c r="M218" s="346"/>
      <c r="N218" s="346"/>
      <c r="O218" s="346"/>
      <c r="P218" s="346"/>
      <c r="Q218" s="346"/>
      <c r="R218" s="346"/>
      <c r="S218" s="346"/>
      <c r="T218" s="346"/>
      <c r="U218" s="346"/>
      <c r="V218" s="346"/>
      <c r="W218" s="346"/>
      <c r="X218" s="346"/>
      <c r="Y218" s="346"/>
      <c r="Z218" s="346"/>
    </row>
    <row r="219" spans="1:26" ht="60" x14ac:dyDescent="0.2">
      <c r="A219" s="268">
        <v>215</v>
      </c>
      <c r="B219" s="356">
        <v>45352</v>
      </c>
      <c r="C219" s="357" t="s">
        <v>114</v>
      </c>
      <c r="D219" s="357" t="s">
        <v>342</v>
      </c>
      <c r="E219" s="358">
        <v>396</v>
      </c>
      <c r="F219" s="367" t="s">
        <v>4584</v>
      </c>
      <c r="G219" s="359" t="s">
        <v>139</v>
      </c>
      <c r="H219" s="387" t="s">
        <v>5348</v>
      </c>
      <c r="I219" s="367" t="s">
        <v>4585</v>
      </c>
      <c r="J219" s="357" t="s">
        <v>5005</v>
      </c>
      <c r="K219" s="359" t="s">
        <v>81</v>
      </c>
      <c r="L219" s="346"/>
      <c r="M219" s="346"/>
      <c r="N219" s="346"/>
      <c r="O219" s="346"/>
      <c r="P219" s="346"/>
      <c r="Q219" s="346"/>
      <c r="R219" s="346"/>
      <c r="S219" s="346"/>
      <c r="T219" s="346"/>
      <c r="U219" s="346"/>
      <c r="V219" s="346"/>
      <c r="W219" s="346"/>
      <c r="X219" s="346"/>
      <c r="Y219" s="346"/>
      <c r="Z219" s="346"/>
    </row>
    <row r="220" spans="1:26" ht="60" x14ac:dyDescent="0.2">
      <c r="A220" s="268">
        <v>216</v>
      </c>
      <c r="B220" s="356">
        <v>45352</v>
      </c>
      <c r="C220" s="357" t="s">
        <v>114</v>
      </c>
      <c r="D220" s="357" t="s">
        <v>342</v>
      </c>
      <c r="E220" s="358">
        <v>8000</v>
      </c>
      <c r="F220" s="367" t="s">
        <v>5605</v>
      </c>
      <c r="G220" s="359" t="s">
        <v>139</v>
      </c>
      <c r="H220" s="387" t="s">
        <v>5453</v>
      </c>
      <c r="I220" s="367" t="s">
        <v>4960</v>
      </c>
      <c r="J220" s="357" t="s">
        <v>5072</v>
      </c>
      <c r="K220" s="359" t="s">
        <v>81</v>
      </c>
      <c r="L220" s="346"/>
      <c r="M220" s="346"/>
      <c r="N220" s="346"/>
      <c r="O220" s="346"/>
      <c r="P220" s="346"/>
      <c r="Q220" s="346"/>
      <c r="R220" s="346"/>
      <c r="S220" s="346"/>
      <c r="T220" s="346"/>
      <c r="U220" s="346"/>
      <c r="V220" s="346"/>
      <c r="W220" s="346"/>
      <c r="X220" s="346"/>
      <c r="Y220" s="346"/>
      <c r="Z220" s="346"/>
    </row>
    <row r="221" spans="1:26" ht="60" x14ac:dyDescent="0.2">
      <c r="A221" s="268">
        <v>217</v>
      </c>
      <c r="B221" s="356">
        <v>45352</v>
      </c>
      <c r="C221" s="357" t="s">
        <v>114</v>
      </c>
      <c r="D221" s="357" t="s">
        <v>342</v>
      </c>
      <c r="E221" s="358">
        <v>2400</v>
      </c>
      <c r="F221" s="367" t="s">
        <v>4616</v>
      </c>
      <c r="G221" s="359" t="s">
        <v>139</v>
      </c>
      <c r="H221" s="387" t="s">
        <v>5365</v>
      </c>
      <c r="I221" s="367" t="s">
        <v>4617</v>
      </c>
      <c r="J221" s="357" t="s">
        <v>5016</v>
      </c>
      <c r="K221" s="359" t="s">
        <v>81</v>
      </c>
      <c r="L221" s="346"/>
      <c r="M221" s="346"/>
      <c r="N221" s="346"/>
      <c r="O221" s="346"/>
      <c r="P221" s="346"/>
      <c r="Q221" s="346"/>
      <c r="R221" s="346"/>
      <c r="S221" s="346"/>
      <c r="T221" s="346"/>
      <c r="U221" s="346"/>
      <c r="V221" s="346"/>
      <c r="W221" s="346"/>
      <c r="X221" s="346"/>
      <c r="Y221" s="346"/>
      <c r="Z221" s="346"/>
    </row>
    <row r="222" spans="1:26" ht="60" x14ac:dyDescent="0.2">
      <c r="A222" s="268">
        <v>218</v>
      </c>
      <c r="B222" s="356">
        <v>45352</v>
      </c>
      <c r="C222" s="357" t="s">
        <v>114</v>
      </c>
      <c r="D222" s="357" t="s">
        <v>342</v>
      </c>
      <c r="E222" s="358">
        <v>6.9</v>
      </c>
      <c r="F222" s="367" t="s">
        <v>4582</v>
      </c>
      <c r="G222" s="359" t="s">
        <v>139</v>
      </c>
      <c r="H222" s="387" t="s">
        <v>5347</v>
      </c>
      <c r="I222" s="367" t="s">
        <v>4583</v>
      </c>
      <c r="J222" s="357" t="s">
        <v>5004</v>
      </c>
      <c r="K222" s="359" t="s">
        <v>81</v>
      </c>
      <c r="L222" s="346"/>
      <c r="M222" s="346"/>
      <c r="N222" s="346"/>
      <c r="O222" s="346"/>
      <c r="P222" s="346"/>
      <c r="Q222" s="346"/>
      <c r="R222" s="346"/>
      <c r="S222" s="346"/>
      <c r="T222" s="346"/>
      <c r="U222" s="346"/>
      <c r="V222" s="346"/>
      <c r="W222" s="346"/>
      <c r="X222" s="346"/>
      <c r="Y222" s="346"/>
      <c r="Z222" s="346"/>
    </row>
    <row r="223" spans="1:26" ht="132" x14ac:dyDescent="0.2">
      <c r="A223" s="268">
        <v>219</v>
      </c>
      <c r="B223" s="356">
        <v>45352</v>
      </c>
      <c r="C223" s="357" t="s">
        <v>114</v>
      </c>
      <c r="D223" s="357" t="s">
        <v>342</v>
      </c>
      <c r="E223" s="358">
        <v>596.20000000000005</v>
      </c>
      <c r="F223" s="367" t="s">
        <v>5606</v>
      </c>
      <c r="G223" s="359" t="s">
        <v>139</v>
      </c>
      <c r="H223" s="387" t="s">
        <v>5430</v>
      </c>
      <c r="I223" s="367" t="s">
        <v>4923</v>
      </c>
      <c r="J223" s="357" t="s">
        <v>744</v>
      </c>
      <c r="K223" s="359" t="s">
        <v>81</v>
      </c>
      <c r="L223" s="346"/>
      <c r="M223" s="346"/>
      <c r="N223" s="346"/>
      <c r="O223" s="346"/>
      <c r="P223" s="346"/>
      <c r="Q223" s="346"/>
      <c r="R223" s="346"/>
      <c r="S223" s="346"/>
      <c r="T223" s="346"/>
      <c r="U223" s="346"/>
      <c r="V223" s="346"/>
      <c r="W223" s="346"/>
      <c r="X223" s="346"/>
      <c r="Y223" s="346"/>
      <c r="Z223" s="346"/>
    </row>
    <row r="224" spans="1:26" ht="60" x14ac:dyDescent="0.2">
      <c r="A224" s="268">
        <v>220</v>
      </c>
      <c r="B224" s="356">
        <v>45352</v>
      </c>
      <c r="C224" s="357" t="s">
        <v>114</v>
      </c>
      <c r="D224" s="357" t="s">
        <v>342</v>
      </c>
      <c r="E224" s="358">
        <v>670</v>
      </c>
      <c r="F224" s="367" t="s">
        <v>4943</v>
      </c>
      <c r="G224" s="359" t="s">
        <v>139</v>
      </c>
      <c r="H224" s="387" t="s">
        <v>5443</v>
      </c>
      <c r="I224" s="367" t="s">
        <v>4944</v>
      </c>
      <c r="J224" s="357" t="s">
        <v>5066</v>
      </c>
      <c r="K224" s="359" t="s">
        <v>81</v>
      </c>
      <c r="L224" s="346"/>
      <c r="M224" s="346"/>
      <c r="N224" s="346"/>
      <c r="O224" s="346"/>
      <c r="P224" s="346"/>
      <c r="Q224" s="346"/>
      <c r="R224" s="346"/>
      <c r="S224" s="346"/>
      <c r="T224" s="346"/>
      <c r="U224" s="346"/>
      <c r="V224" s="346"/>
      <c r="W224" s="346"/>
      <c r="X224" s="346"/>
      <c r="Y224" s="346"/>
      <c r="Z224" s="346"/>
    </row>
    <row r="225" spans="1:26" ht="60" x14ac:dyDescent="0.2">
      <c r="A225" s="268">
        <v>221</v>
      </c>
      <c r="B225" s="356">
        <v>45352</v>
      </c>
      <c r="C225" s="357" t="s">
        <v>114</v>
      </c>
      <c r="D225" s="357" t="s">
        <v>342</v>
      </c>
      <c r="E225" s="358">
        <v>1411.22</v>
      </c>
      <c r="F225" s="367" t="s">
        <v>5607</v>
      </c>
      <c r="G225" s="359" t="s">
        <v>139</v>
      </c>
      <c r="H225" s="387" t="s">
        <v>5364</v>
      </c>
      <c r="I225" s="367" t="s">
        <v>5620</v>
      </c>
      <c r="J225" s="357" t="s">
        <v>864</v>
      </c>
      <c r="K225" s="359" t="s">
        <v>81</v>
      </c>
      <c r="L225" s="346"/>
      <c r="M225" s="346"/>
      <c r="N225" s="346"/>
      <c r="O225" s="346"/>
      <c r="P225" s="346"/>
      <c r="Q225" s="346"/>
      <c r="R225" s="346"/>
      <c r="S225" s="346"/>
      <c r="T225" s="346"/>
      <c r="U225" s="346"/>
      <c r="V225" s="346"/>
      <c r="W225" s="346"/>
      <c r="X225" s="346"/>
      <c r="Y225" s="346"/>
      <c r="Z225" s="346"/>
    </row>
    <row r="226" spans="1:26" ht="60" x14ac:dyDescent="0.2">
      <c r="A226" s="268">
        <v>222</v>
      </c>
      <c r="B226" s="356">
        <v>45352</v>
      </c>
      <c r="C226" s="357" t="s">
        <v>114</v>
      </c>
      <c r="D226" s="357" t="s">
        <v>342</v>
      </c>
      <c r="E226" s="358">
        <v>3762.28</v>
      </c>
      <c r="F226" s="367" t="s">
        <v>4669</v>
      </c>
      <c r="G226" s="359" t="s">
        <v>139</v>
      </c>
      <c r="H226" s="387" t="s">
        <v>5383</v>
      </c>
      <c r="I226" s="367" t="s">
        <v>4670</v>
      </c>
      <c r="J226" s="357" t="s">
        <v>5028</v>
      </c>
      <c r="K226" s="359" t="s">
        <v>81</v>
      </c>
      <c r="L226" s="346"/>
      <c r="M226" s="346"/>
      <c r="N226" s="346"/>
      <c r="O226" s="346"/>
      <c r="P226" s="346"/>
      <c r="Q226" s="346"/>
      <c r="R226" s="346"/>
      <c r="S226" s="346"/>
      <c r="T226" s="346"/>
      <c r="U226" s="346"/>
      <c r="V226" s="346"/>
      <c r="W226" s="346"/>
      <c r="X226" s="346"/>
      <c r="Y226" s="346"/>
      <c r="Z226" s="346"/>
    </row>
    <row r="227" spans="1:26" ht="60" x14ac:dyDescent="0.2">
      <c r="A227" s="268">
        <v>223</v>
      </c>
      <c r="B227" s="356">
        <v>45352</v>
      </c>
      <c r="C227" s="357" t="s">
        <v>114</v>
      </c>
      <c r="D227" s="357" t="s">
        <v>342</v>
      </c>
      <c r="E227" s="358">
        <v>672.8</v>
      </c>
      <c r="F227" s="367" t="s">
        <v>5491</v>
      </c>
      <c r="G227" s="359" t="s">
        <v>139</v>
      </c>
      <c r="H227" s="387" t="s">
        <v>5523</v>
      </c>
      <c r="I227" s="367" t="s">
        <v>4923</v>
      </c>
      <c r="J227" s="357" t="s">
        <v>744</v>
      </c>
      <c r="K227" s="359" t="s">
        <v>81</v>
      </c>
      <c r="L227" s="346"/>
      <c r="M227" s="346"/>
      <c r="N227" s="346"/>
      <c r="O227" s="346"/>
      <c r="P227" s="346"/>
      <c r="Q227" s="346"/>
      <c r="R227" s="346"/>
      <c r="S227" s="346"/>
      <c r="T227" s="346"/>
      <c r="U227" s="346"/>
      <c r="V227" s="346"/>
      <c r="W227" s="346"/>
      <c r="X227" s="346"/>
      <c r="Y227" s="346"/>
      <c r="Z227" s="346"/>
    </row>
    <row r="228" spans="1:26" ht="60" x14ac:dyDescent="0.2">
      <c r="A228" s="268">
        <v>224</v>
      </c>
      <c r="B228" s="356">
        <v>45352</v>
      </c>
      <c r="C228" s="357" t="s">
        <v>114</v>
      </c>
      <c r="D228" s="357" t="s">
        <v>342</v>
      </c>
      <c r="E228" s="358">
        <v>6500</v>
      </c>
      <c r="F228" s="367" t="s">
        <v>4618</v>
      </c>
      <c r="G228" s="359" t="s">
        <v>139</v>
      </c>
      <c r="H228" s="387" t="s">
        <v>5366</v>
      </c>
      <c r="I228" s="367" t="s">
        <v>4619</v>
      </c>
      <c r="J228" s="357" t="s">
        <v>5017</v>
      </c>
      <c r="K228" s="359" t="s">
        <v>81</v>
      </c>
      <c r="L228" s="346"/>
      <c r="M228" s="346"/>
      <c r="N228" s="346"/>
      <c r="O228" s="346"/>
      <c r="P228" s="346"/>
      <c r="Q228" s="346"/>
      <c r="R228" s="346"/>
      <c r="S228" s="346"/>
      <c r="T228" s="346"/>
      <c r="U228" s="346"/>
      <c r="V228" s="346"/>
      <c r="W228" s="346"/>
      <c r="X228" s="346"/>
      <c r="Y228" s="346"/>
      <c r="Z228" s="346"/>
    </row>
    <row r="229" spans="1:26" ht="60" x14ac:dyDescent="0.2">
      <c r="A229" s="268">
        <v>225</v>
      </c>
      <c r="B229" s="356">
        <v>45352</v>
      </c>
      <c r="C229" s="357" t="s">
        <v>114</v>
      </c>
      <c r="D229" s="357" t="s">
        <v>342</v>
      </c>
      <c r="E229" s="358">
        <v>600</v>
      </c>
      <c r="F229" s="367" t="s">
        <v>5608</v>
      </c>
      <c r="G229" s="359" t="s">
        <v>139</v>
      </c>
      <c r="H229" s="387" t="s">
        <v>5459</v>
      </c>
      <c r="I229" s="367" t="s">
        <v>4972</v>
      </c>
      <c r="J229" s="357" t="s">
        <v>5074</v>
      </c>
      <c r="K229" s="359" t="s">
        <v>81</v>
      </c>
      <c r="L229" s="346"/>
      <c r="M229" s="346"/>
      <c r="N229" s="346"/>
      <c r="O229" s="346"/>
      <c r="P229" s="346"/>
      <c r="Q229" s="346"/>
      <c r="R229" s="346"/>
      <c r="S229" s="346"/>
      <c r="T229" s="346"/>
      <c r="U229" s="346"/>
      <c r="V229" s="346"/>
      <c r="W229" s="346"/>
      <c r="X229" s="346"/>
      <c r="Y229" s="346"/>
      <c r="Z229" s="346"/>
    </row>
    <row r="230" spans="1:26" ht="84" x14ac:dyDescent="0.2">
      <c r="A230" s="268">
        <v>226</v>
      </c>
      <c r="B230" s="356">
        <v>45352</v>
      </c>
      <c r="C230" s="357" t="s">
        <v>114</v>
      </c>
      <c r="D230" s="357" t="s">
        <v>342</v>
      </c>
      <c r="E230" s="358">
        <v>1314.74</v>
      </c>
      <c r="F230" s="367" t="s">
        <v>4936</v>
      </c>
      <c r="G230" s="359" t="s">
        <v>139</v>
      </c>
      <c r="H230" s="387" t="s">
        <v>5437</v>
      </c>
      <c r="I230" s="367" t="s">
        <v>3194</v>
      </c>
      <c r="J230" s="357" t="s">
        <v>3284</v>
      </c>
      <c r="K230" s="359" t="s">
        <v>81</v>
      </c>
      <c r="L230" s="346"/>
      <c r="M230" s="346"/>
      <c r="N230" s="346"/>
      <c r="O230" s="346"/>
      <c r="P230" s="346"/>
      <c r="Q230" s="346"/>
      <c r="R230" s="346"/>
      <c r="S230" s="346"/>
      <c r="T230" s="346"/>
      <c r="U230" s="346"/>
      <c r="V230" s="346"/>
      <c r="W230" s="346"/>
      <c r="X230" s="346"/>
      <c r="Y230" s="346"/>
      <c r="Z230" s="346"/>
    </row>
    <row r="231" spans="1:26" ht="60" x14ac:dyDescent="0.2">
      <c r="A231" s="268">
        <v>227</v>
      </c>
      <c r="B231" s="356">
        <v>45352</v>
      </c>
      <c r="C231" s="357" t="s">
        <v>114</v>
      </c>
      <c r="D231" s="357" t="s">
        <v>342</v>
      </c>
      <c r="E231" s="358">
        <v>120018.01</v>
      </c>
      <c r="F231" s="367" t="s">
        <v>5609</v>
      </c>
      <c r="G231" s="359" t="s">
        <v>139</v>
      </c>
      <c r="H231" s="387" t="s">
        <v>5363</v>
      </c>
      <c r="I231" s="367" t="s">
        <v>4609</v>
      </c>
      <c r="J231" s="357" t="s">
        <v>5015</v>
      </c>
      <c r="K231" s="359" t="s">
        <v>81</v>
      </c>
      <c r="L231" s="346"/>
      <c r="M231" s="346"/>
      <c r="N231" s="346"/>
      <c r="O231" s="346"/>
      <c r="P231" s="346"/>
      <c r="Q231" s="346"/>
      <c r="R231" s="346"/>
      <c r="S231" s="346"/>
      <c r="T231" s="346"/>
      <c r="U231" s="346"/>
      <c r="V231" s="346"/>
      <c r="W231" s="346"/>
      <c r="X231" s="346"/>
      <c r="Y231" s="346"/>
      <c r="Z231" s="346"/>
    </row>
    <row r="232" spans="1:26" ht="60" x14ac:dyDescent="0.2">
      <c r="A232" s="268">
        <v>228</v>
      </c>
      <c r="B232" s="356">
        <v>45352</v>
      </c>
      <c r="C232" s="357" t="s">
        <v>114</v>
      </c>
      <c r="D232" s="357" t="s">
        <v>342</v>
      </c>
      <c r="E232" s="358">
        <v>3167.06</v>
      </c>
      <c r="F232" s="367" t="s">
        <v>4597</v>
      </c>
      <c r="G232" s="359" t="s">
        <v>139</v>
      </c>
      <c r="H232" s="387" t="s">
        <v>5358</v>
      </c>
      <c r="I232" s="367" t="s">
        <v>4598</v>
      </c>
      <c r="J232" s="357" t="s">
        <v>5010</v>
      </c>
      <c r="K232" s="359" t="s">
        <v>81</v>
      </c>
      <c r="L232" s="346"/>
      <c r="M232" s="346"/>
      <c r="N232" s="346"/>
      <c r="O232" s="346"/>
      <c r="P232" s="346"/>
      <c r="Q232" s="346"/>
      <c r="R232" s="346"/>
      <c r="S232" s="346"/>
      <c r="T232" s="346"/>
      <c r="U232" s="346"/>
      <c r="V232" s="346"/>
      <c r="W232" s="346"/>
      <c r="X232" s="346"/>
      <c r="Y232" s="346"/>
      <c r="Z232" s="346"/>
    </row>
    <row r="233" spans="1:26" ht="60" x14ac:dyDescent="0.2">
      <c r="A233" s="268">
        <v>229</v>
      </c>
      <c r="B233" s="356">
        <v>45352</v>
      </c>
      <c r="C233" s="357" t="s">
        <v>114</v>
      </c>
      <c r="D233" s="357" t="s">
        <v>342</v>
      </c>
      <c r="E233" s="358">
        <v>752</v>
      </c>
      <c r="F233" s="367" t="s">
        <v>5479</v>
      </c>
      <c r="G233" s="359" t="s">
        <v>139</v>
      </c>
      <c r="H233" s="387" t="s">
        <v>5510</v>
      </c>
      <c r="I233" s="367" t="s">
        <v>5494</v>
      </c>
      <c r="J233" s="357" t="s">
        <v>5502</v>
      </c>
      <c r="K233" s="359" t="s">
        <v>81</v>
      </c>
      <c r="L233" s="346"/>
      <c r="M233" s="346"/>
      <c r="N233" s="346"/>
      <c r="O233" s="346"/>
      <c r="P233" s="346"/>
      <c r="Q233" s="346"/>
      <c r="R233" s="346"/>
      <c r="S233" s="346"/>
      <c r="T233" s="346"/>
      <c r="U233" s="346"/>
      <c r="V233" s="346"/>
      <c r="W233" s="346"/>
      <c r="X233" s="346"/>
      <c r="Y233" s="346"/>
      <c r="Z233" s="346"/>
    </row>
    <row r="234" spans="1:26" ht="60" x14ac:dyDescent="0.2">
      <c r="A234" s="268">
        <v>230</v>
      </c>
      <c r="B234" s="356">
        <v>45352</v>
      </c>
      <c r="C234" s="357" t="s">
        <v>114</v>
      </c>
      <c r="D234" s="357" t="s">
        <v>342</v>
      </c>
      <c r="E234" s="358">
        <v>3196.7</v>
      </c>
      <c r="F234" s="367" t="s">
        <v>4629</v>
      </c>
      <c r="G234" s="359" t="s">
        <v>139</v>
      </c>
      <c r="H234" s="387" t="s">
        <v>5369</v>
      </c>
      <c r="I234" s="367" t="s">
        <v>5620</v>
      </c>
      <c r="J234" s="357" t="s">
        <v>864</v>
      </c>
      <c r="K234" s="359" t="s">
        <v>81</v>
      </c>
      <c r="L234" s="346"/>
      <c r="M234" s="346"/>
      <c r="N234" s="346"/>
      <c r="O234" s="346"/>
      <c r="P234" s="346"/>
      <c r="Q234" s="346"/>
      <c r="R234" s="346"/>
      <c r="S234" s="346"/>
      <c r="T234" s="346"/>
      <c r="U234" s="346"/>
      <c r="V234" s="346"/>
      <c r="W234" s="346"/>
      <c r="X234" s="346"/>
      <c r="Y234" s="346"/>
      <c r="Z234" s="346"/>
    </row>
    <row r="235" spans="1:26" ht="60" x14ac:dyDescent="0.2">
      <c r="A235" s="268">
        <v>231</v>
      </c>
      <c r="B235" s="356">
        <v>45352</v>
      </c>
      <c r="C235" s="357" t="s">
        <v>114</v>
      </c>
      <c r="D235" s="357" t="s">
        <v>342</v>
      </c>
      <c r="E235" s="358">
        <v>20</v>
      </c>
      <c r="F235" s="367" t="s">
        <v>4603</v>
      </c>
      <c r="G235" s="359" t="s">
        <v>139</v>
      </c>
      <c r="H235" s="387" t="s">
        <v>5361</v>
      </c>
      <c r="I235" s="367" t="s">
        <v>4604</v>
      </c>
      <c r="J235" s="357" t="s">
        <v>5013</v>
      </c>
      <c r="K235" s="359" t="s">
        <v>81</v>
      </c>
      <c r="L235" s="346"/>
      <c r="M235" s="346"/>
      <c r="N235" s="346"/>
      <c r="O235" s="346"/>
      <c r="P235" s="346"/>
      <c r="Q235" s="346"/>
      <c r="R235" s="346"/>
      <c r="S235" s="346"/>
      <c r="T235" s="346"/>
      <c r="U235" s="346"/>
      <c r="V235" s="346"/>
      <c r="W235" s="346"/>
      <c r="X235" s="346"/>
      <c r="Y235" s="346"/>
      <c r="Z235" s="346"/>
    </row>
    <row r="236" spans="1:26" ht="60" x14ac:dyDescent="0.2">
      <c r="A236" s="268">
        <v>232</v>
      </c>
      <c r="B236" s="356">
        <v>45352</v>
      </c>
      <c r="C236" s="357" t="s">
        <v>114</v>
      </c>
      <c r="D236" s="357" t="s">
        <v>342</v>
      </c>
      <c r="E236" s="358">
        <v>33.17</v>
      </c>
      <c r="F236" s="367" t="s">
        <v>4605</v>
      </c>
      <c r="G236" s="359" t="s">
        <v>139</v>
      </c>
      <c r="H236" s="387" t="s">
        <v>5362</v>
      </c>
      <c r="I236" s="367" t="s">
        <v>4606</v>
      </c>
      <c r="J236" s="357" t="s">
        <v>5014</v>
      </c>
      <c r="K236" s="359" t="s">
        <v>81</v>
      </c>
      <c r="L236" s="346"/>
      <c r="M236" s="346"/>
      <c r="N236" s="346"/>
      <c r="O236" s="346"/>
      <c r="P236" s="346"/>
      <c r="Q236" s="346"/>
      <c r="R236" s="346"/>
      <c r="S236" s="346"/>
      <c r="T236" s="346"/>
      <c r="U236" s="346"/>
      <c r="V236" s="346"/>
      <c r="W236" s="346"/>
      <c r="X236" s="346"/>
      <c r="Y236" s="346"/>
      <c r="Z236" s="346"/>
    </row>
    <row r="237" spans="1:26" ht="60" x14ac:dyDescent="0.2">
      <c r="A237" s="268">
        <v>233</v>
      </c>
      <c r="B237" s="356">
        <v>45352</v>
      </c>
      <c r="C237" s="357" t="s">
        <v>114</v>
      </c>
      <c r="D237" s="357" t="s">
        <v>342</v>
      </c>
      <c r="E237" s="358">
        <v>103.21</v>
      </c>
      <c r="F237" s="367" t="s">
        <v>5610</v>
      </c>
      <c r="G237" s="359" t="s">
        <v>139</v>
      </c>
      <c r="H237" s="387" t="s">
        <v>5511</v>
      </c>
      <c r="I237" s="367" t="s">
        <v>3194</v>
      </c>
      <c r="J237" s="357" t="s">
        <v>3284</v>
      </c>
      <c r="K237" s="359" t="s">
        <v>81</v>
      </c>
      <c r="L237" s="346"/>
      <c r="M237" s="346"/>
      <c r="N237" s="346"/>
      <c r="O237" s="346"/>
      <c r="P237" s="346"/>
      <c r="Q237" s="346"/>
      <c r="R237" s="346"/>
      <c r="S237" s="346"/>
      <c r="T237" s="346"/>
      <c r="U237" s="346"/>
      <c r="V237" s="346"/>
      <c r="W237" s="346"/>
      <c r="X237" s="346"/>
      <c r="Y237" s="346"/>
      <c r="Z237" s="346"/>
    </row>
    <row r="238" spans="1:26" ht="60" x14ac:dyDescent="0.2">
      <c r="A238" s="268">
        <v>234</v>
      </c>
      <c r="B238" s="356">
        <v>45352</v>
      </c>
      <c r="C238" s="357" t="s">
        <v>114</v>
      </c>
      <c r="D238" s="357" t="s">
        <v>342</v>
      </c>
      <c r="E238" s="358">
        <v>2365.8000000000002</v>
      </c>
      <c r="F238" s="367" t="s">
        <v>4638</v>
      </c>
      <c r="G238" s="359" t="s">
        <v>139</v>
      </c>
      <c r="H238" s="387" t="s">
        <v>5372</v>
      </c>
      <c r="I238" s="367" t="s">
        <v>4639</v>
      </c>
      <c r="J238" s="357" t="s">
        <v>5021</v>
      </c>
      <c r="K238" s="359" t="s">
        <v>81</v>
      </c>
      <c r="L238" s="346"/>
      <c r="M238" s="346"/>
      <c r="N238" s="346"/>
      <c r="O238" s="346"/>
      <c r="P238" s="346"/>
      <c r="Q238" s="346"/>
      <c r="R238" s="346"/>
      <c r="S238" s="346"/>
      <c r="T238" s="346"/>
      <c r="U238" s="346"/>
      <c r="V238" s="346"/>
      <c r="W238" s="346"/>
      <c r="X238" s="346"/>
      <c r="Y238" s="346"/>
      <c r="Z238" s="346"/>
    </row>
    <row r="239" spans="1:26" ht="60" x14ac:dyDescent="0.2">
      <c r="A239" s="268">
        <v>235</v>
      </c>
      <c r="B239" s="356">
        <v>45352</v>
      </c>
      <c r="C239" s="357" t="s">
        <v>114</v>
      </c>
      <c r="D239" s="357" t="s">
        <v>342</v>
      </c>
      <c r="E239" s="358">
        <v>8400</v>
      </c>
      <c r="F239" s="367" t="s">
        <v>4768</v>
      </c>
      <c r="G239" s="359" t="s">
        <v>139</v>
      </c>
      <c r="H239" s="387" t="s">
        <v>5402</v>
      </c>
      <c r="I239" s="367" t="s">
        <v>4769</v>
      </c>
      <c r="J239" s="357" t="s">
        <v>5043</v>
      </c>
      <c r="K239" s="359" t="s">
        <v>81</v>
      </c>
      <c r="L239" s="346"/>
      <c r="M239" s="346"/>
      <c r="N239" s="346"/>
      <c r="O239" s="346"/>
      <c r="P239" s="346"/>
      <c r="Q239" s="346"/>
      <c r="R239" s="346"/>
      <c r="S239" s="346"/>
      <c r="T239" s="346"/>
      <c r="U239" s="346"/>
      <c r="V239" s="346"/>
      <c r="W239" s="346"/>
      <c r="X239" s="346"/>
      <c r="Y239" s="346"/>
      <c r="Z239" s="346"/>
    </row>
    <row r="240" spans="1:26" ht="60" x14ac:dyDescent="0.2">
      <c r="A240" s="268">
        <v>236</v>
      </c>
      <c r="B240" s="356">
        <v>45352</v>
      </c>
      <c r="C240" s="357" t="s">
        <v>114</v>
      </c>
      <c r="D240" s="357" t="s">
        <v>342</v>
      </c>
      <c r="E240" s="358">
        <v>2500</v>
      </c>
      <c r="F240" s="367" t="s">
        <v>5611</v>
      </c>
      <c r="G240" s="359" t="s">
        <v>139</v>
      </c>
      <c r="H240" s="387" t="s">
        <v>5441</v>
      </c>
      <c r="I240" s="367" t="s">
        <v>4941</v>
      </c>
      <c r="J240" s="357" t="s">
        <v>5065</v>
      </c>
      <c r="K240" s="359" t="s">
        <v>81</v>
      </c>
      <c r="L240" s="346"/>
      <c r="M240" s="346"/>
      <c r="N240" s="346"/>
      <c r="O240" s="346"/>
      <c r="P240" s="346"/>
      <c r="Q240" s="346"/>
      <c r="R240" s="346"/>
      <c r="S240" s="346"/>
      <c r="T240" s="346"/>
      <c r="U240" s="346"/>
      <c r="V240" s="346"/>
      <c r="W240" s="346"/>
      <c r="X240" s="346"/>
      <c r="Y240" s="346"/>
      <c r="Z240" s="346"/>
    </row>
    <row r="241" spans="1:26" ht="60" x14ac:dyDescent="0.2">
      <c r="A241" s="268">
        <v>237</v>
      </c>
      <c r="B241" s="356">
        <v>45352</v>
      </c>
      <c r="C241" s="357" t="s">
        <v>114</v>
      </c>
      <c r="D241" s="357" t="s">
        <v>342</v>
      </c>
      <c r="E241" s="358">
        <v>108</v>
      </c>
      <c r="F241" s="367" t="s">
        <v>4810</v>
      </c>
      <c r="G241" s="359" t="s">
        <v>139</v>
      </c>
      <c r="H241" s="387" t="s">
        <v>5420</v>
      </c>
      <c r="I241" s="367" t="s">
        <v>904</v>
      </c>
      <c r="J241" s="357" t="s">
        <v>905</v>
      </c>
      <c r="K241" s="359" t="s">
        <v>81</v>
      </c>
      <c r="L241" s="346"/>
      <c r="M241" s="346"/>
      <c r="N241" s="346"/>
      <c r="O241" s="346"/>
      <c r="P241" s="346"/>
      <c r="Q241" s="346"/>
      <c r="R241" s="346"/>
      <c r="S241" s="346"/>
      <c r="T241" s="346"/>
      <c r="U241" s="346"/>
      <c r="V241" s="346"/>
      <c r="W241" s="346"/>
      <c r="X241" s="346"/>
      <c r="Y241" s="346"/>
      <c r="Z241" s="346"/>
    </row>
    <row r="242" spans="1:26" ht="60" x14ac:dyDescent="0.2">
      <c r="A242" s="268">
        <v>238</v>
      </c>
      <c r="B242" s="356">
        <v>45352</v>
      </c>
      <c r="C242" s="357" t="s">
        <v>114</v>
      </c>
      <c r="D242" s="357" t="s">
        <v>342</v>
      </c>
      <c r="E242" s="358">
        <v>1250</v>
      </c>
      <c r="F242" s="367" t="s">
        <v>5612</v>
      </c>
      <c r="G242" s="359" t="s">
        <v>139</v>
      </c>
      <c r="H242" s="387" t="s">
        <v>5452</v>
      </c>
      <c r="I242" s="367" t="s">
        <v>4958</v>
      </c>
      <c r="J242" s="357" t="s">
        <v>5071</v>
      </c>
      <c r="K242" s="359" t="s">
        <v>81</v>
      </c>
      <c r="L242" s="346"/>
      <c r="M242" s="346"/>
      <c r="N242" s="346"/>
      <c r="O242" s="346"/>
      <c r="P242" s="346"/>
      <c r="Q242" s="346"/>
      <c r="R242" s="346"/>
      <c r="S242" s="346"/>
      <c r="T242" s="346"/>
      <c r="U242" s="346"/>
      <c r="V242" s="346"/>
      <c r="W242" s="346"/>
      <c r="X242" s="346"/>
      <c r="Y242" s="346"/>
      <c r="Z242" s="346"/>
    </row>
    <row r="243" spans="1:26" ht="84" x14ac:dyDescent="0.2">
      <c r="A243" s="268">
        <v>239</v>
      </c>
      <c r="B243" s="356">
        <v>45352</v>
      </c>
      <c r="C243" s="357" t="s">
        <v>114</v>
      </c>
      <c r="D243" s="357" t="s">
        <v>342</v>
      </c>
      <c r="E243" s="358">
        <v>613.4</v>
      </c>
      <c r="F243" s="367" t="s">
        <v>5613</v>
      </c>
      <c r="G243" s="359" t="s">
        <v>139</v>
      </c>
      <c r="H243" s="387" t="s">
        <v>5436</v>
      </c>
      <c r="I243" s="367" t="s">
        <v>4935</v>
      </c>
      <c r="J243" s="357" t="s">
        <v>5063</v>
      </c>
      <c r="K243" s="359" t="s">
        <v>81</v>
      </c>
      <c r="L243" s="346"/>
      <c r="M243" s="346"/>
      <c r="N243" s="346"/>
      <c r="O243" s="346"/>
      <c r="P243" s="346"/>
      <c r="Q243" s="346"/>
      <c r="R243" s="346"/>
      <c r="S243" s="346"/>
      <c r="T243" s="346"/>
      <c r="U243" s="346"/>
      <c r="V243" s="346"/>
      <c r="W243" s="346"/>
      <c r="X243" s="346"/>
      <c r="Y243" s="346"/>
      <c r="Z243" s="346"/>
    </row>
    <row r="244" spans="1:26" ht="60" x14ac:dyDescent="0.2">
      <c r="A244" s="268">
        <v>240</v>
      </c>
      <c r="B244" s="356">
        <v>45352</v>
      </c>
      <c r="C244" s="357" t="s">
        <v>114</v>
      </c>
      <c r="D244" s="357" t="s">
        <v>342</v>
      </c>
      <c r="E244" s="358">
        <v>1250</v>
      </c>
      <c r="F244" s="367" t="s">
        <v>5614</v>
      </c>
      <c r="G244" s="359" t="s">
        <v>139</v>
      </c>
      <c r="H244" s="387" t="s">
        <v>5515</v>
      </c>
      <c r="I244" s="367" t="s">
        <v>4820</v>
      </c>
      <c r="J244" s="357" t="s">
        <v>5057</v>
      </c>
      <c r="K244" s="359" t="s">
        <v>81</v>
      </c>
      <c r="L244" s="346"/>
      <c r="M244" s="346"/>
      <c r="N244" s="346"/>
      <c r="O244" s="346"/>
      <c r="P244" s="346"/>
      <c r="Q244" s="346"/>
      <c r="R244" s="346"/>
      <c r="S244" s="346"/>
      <c r="T244" s="346"/>
      <c r="U244" s="346"/>
      <c r="V244" s="346"/>
      <c r="W244" s="346"/>
      <c r="X244" s="346"/>
      <c r="Y244" s="346"/>
      <c r="Z244" s="346"/>
    </row>
    <row r="245" spans="1:26" ht="60" x14ac:dyDescent="0.2">
      <c r="A245" s="268">
        <v>241</v>
      </c>
      <c r="B245" s="356">
        <v>45352</v>
      </c>
      <c r="C245" s="357" t="s">
        <v>114</v>
      </c>
      <c r="D245" s="357" t="s">
        <v>342</v>
      </c>
      <c r="E245" s="358">
        <v>500</v>
      </c>
      <c r="F245" s="367" t="s">
        <v>5615</v>
      </c>
      <c r="G245" s="359" t="s">
        <v>139</v>
      </c>
      <c r="H245" s="387" t="s">
        <v>5422</v>
      </c>
      <c r="I245" s="367" t="s">
        <v>4813</v>
      </c>
      <c r="J245" s="357" t="s">
        <v>1606</v>
      </c>
      <c r="K245" s="359" t="s">
        <v>81</v>
      </c>
      <c r="L245" s="346"/>
      <c r="M245" s="346"/>
      <c r="N245" s="346"/>
      <c r="O245" s="346"/>
      <c r="P245" s="346"/>
      <c r="Q245" s="346"/>
      <c r="R245" s="346"/>
      <c r="S245" s="346"/>
      <c r="T245" s="346"/>
      <c r="U245" s="346"/>
      <c r="V245" s="346"/>
      <c r="W245" s="346"/>
      <c r="X245" s="346"/>
      <c r="Y245" s="346"/>
      <c r="Z245" s="346"/>
    </row>
    <row r="246" spans="1:26" ht="60" x14ac:dyDescent="0.2">
      <c r="A246" s="268">
        <v>242</v>
      </c>
      <c r="B246" s="356">
        <v>45352</v>
      </c>
      <c r="C246" s="357" t="s">
        <v>114</v>
      </c>
      <c r="D246" s="357" t="s">
        <v>342</v>
      </c>
      <c r="E246" s="358">
        <v>1250</v>
      </c>
      <c r="F246" s="367" t="s">
        <v>5616</v>
      </c>
      <c r="G246" s="359" t="s">
        <v>139</v>
      </c>
      <c r="H246" s="387" t="s">
        <v>5427</v>
      </c>
      <c r="I246" s="367" t="s">
        <v>4820</v>
      </c>
      <c r="J246" s="357" t="s">
        <v>5057</v>
      </c>
      <c r="K246" s="359" t="s">
        <v>81</v>
      </c>
      <c r="L246" s="346"/>
      <c r="M246" s="346"/>
      <c r="N246" s="346"/>
      <c r="O246" s="346"/>
      <c r="P246" s="346"/>
      <c r="Q246" s="346"/>
      <c r="R246" s="346"/>
      <c r="S246" s="346"/>
      <c r="T246" s="346"/>
      <c r="U246" s="346"/>
      <c r="V246" s="346"/>
      <c r="W246" s="346"/>
      <c r="X246" s="346"/>
      <c r="Y246" s="346"/>
      <c r="Z246" s="346"/>
    </row>
    <row r="247" spans="1:26" ht="72" x14ac:dyDescent="0.2">
      <c r="A247" s="268">
        <v>243</v>
      </c>
      <c r="B247" s="356">
        <v>45352</v>
      </c>
      <c r="C247" s="357" t="s">
        <v>114</v>
      </c>
      <c r="D247" s="357" t="s">
        <v>342</v>
      </c>
      <c r="E247" s="358">
        <v>66</v>
      </c>
      <c r="F247" s="367" t="s">
        <v>4771</v>
      </c>
      <c r="G247" s="359" t="s">
        <v>139</v>
      </c>
      <c r="H247" s="387" t="s">
        <v>5403</v>
      </c>
      <c r="I247" s="367" t="s">
        <v>4772</v>
      </c>
      <c r="J247" s="357" t="s">
        <v>5044</v>
      </c>
      <c r="K247" s="359" t="s">
        <v>81</v>
      </c>
      <c r="L247" s="346"/>
      <c r="M247" s="346"/>
      <c r="N247" s="346"/>
      <c r="O247" s="346"/>
      <c r="P247" s="346"/>
      <c r="Q247" s="346"/>
      <c r="R247" s="346"/>
      <c r="S247" s="346"/>
      <c r="T247" s="346"/>
      <c r="U247" s="346"/>
      <c r="V247" s="346"/>
      <c r="W247" s="346"/>
      <c r="X247" s="346"/>
      <c r="Y247" s="346"/>
      <c r="Z247" s="346"/>
    </row>
    <row r="248" spans="1:26" ht="60" x14ac:dyDescent="0.2">
      <c r="A248" s="268">
        <v>244</v>
      </c>
      <c r="B248" s="356">
        <v>45352</v>
      </c>
      <c r="C248" s="357" t="s">
        <v>114</v>
      </c>
      <c r="D248" s="357" t="s">
        <v>342</v>
      </c>
      <c r="E248" s="358">
        <v>250.94</v>
      </c>
      <c r="F248" s="367" t="s">
        <v>4586</v>
      </c>
      <c r="G248" s="359" t="s">
        <v>139</v>
      </c>
      <c r="H248" s="387" t="s">
        <v>5439</v>
      </c>
      <c r="I248" s="367" t="s">
        <v>5621</v>
      </c>
      <c r="J248" s="357" t="s">
        <v>5626</v>
      </c>
      <c r="K248" s="359" t="s">
        <v>81</v>
      </c>
      <c r="L248" s="346"/>
      <c r="M248" s="346"/>
      <c r="N248" s="346"/>
      <c r="O248" s="346"/>
      <c r="P248" s="346"/>
      <c r="Q248" s="346"/>
      <c r="R248" s="346"/>
      <c r="S248" s="346"/>
      <c r="T248" s="346"/>
      <c r="U248" s="346"/>
      <c r="V248" s="346"/>
      <c r="W248" s="346"/>
      <c r="X248" s="346"/>
      <c r="Y248" s="346"/>
      <c r="Z248" s="346"/>
    </row>
    <row r="249" spans="1:26" ht="60" x14ac:dyDescent="0.2">
      <c r="A249" s="268">
        <v>245</v>
      </c>
      <c r="B249" s="356">
        <v>45352</v>
      </c>
      <c r="C249" s="357" t="s">
        <v>114</v>
      </c>
      <c r="D249" s="357" t="s">
        <v>342</v>
      </c>
      <c r="E249" s="358">
        <v>94.55</v>
      </c>
      <c r="F249" s="367" t="s">
        <v>4785</v>
      </c>
      <c r="G249" s="359" t="s">
        <v>139</v>
      </c>
      <c r="H249" s="387" t="s">
        <v>5408</v>
      </c>
      <c r="I249" s="367" t="s">
        <v>4786</v>
      </c>
      <c r="J249" s="357" t="s">
        <v>5049</v>
      </c>
      <c r="K249" s="359" t="s">
        <v>81</v>
      </c>
      <c r="L249" s="346"/>
      <c r="M249" s="346"/>
      <c r="N249" s="346"/>
      <c r="O249" s="346"/>
      <c r="P249" s="346"/>
      <c r="Q249" s="346"/>
      <c r="R249" s="346"/>
      <c r="S249" s="346"/>
      <c r="T249" s="346"/>
      <c r="U249" s="346"/>
      <c r="V249" s="346"/>
      <c r="W249" s="346"/>
      <c r="X249" s="346"/>
      <c r="Y249" s="346"/>
      <c r="Z249" s="346"/>
    </row>
    <row r="250" spans="1:26" ht="60" x14ac:dyDescent="0.2">
      <c r="A250" s="268">
        <v>246</v>
      </c>
      <c r="B250" s="356">
        <v>45352</v>
      </c>
      <c r="C250" s="357" t="s">
        <v>114</v>
      </c>
      <c r="D250" s="357" t="s">
        <v>342</v>
      </c>
      <c r="E250" s="358">
        <v>115.03</v>
      </c>
      <c r="F250" s="367" t="s">
        <v>4791</v>
      </c>
      <c r="G250" s="359" t="s">
        <v>139</v>
      </c>
      <c r="H250" s="387" t="s">
        <v>5411</v>
      </c>
      <c r="I250" s="367" t="s">
        <v>4792</v>
      </c>
      <c r="J250" s="357" t="s">
        <v>5051</v>
      </c>
      <c r="K250" s="359" t="s">
        <v>81</v>
      </c>
      <c r="L250" s="346"/>
      <c r="M250" s="346"/>
      <c r="N250" s="346"/>
      <c r="O250" s="346"/>
      <c r="P250" s="346"/>
      <c r="Q250" s="346"/>
      <c r="R250" s="346"/>
      <c r="S250" s="346"/>
      <c r="T250" s="346"/>
      <c r="U250" s="346"/>
      <c r="V250" s="346"/>
      <c r="W250" s="346"/>
      <c r="X250" s="346"/>
      <c r="Y250" s="346"/>
      <c r="Z250" s="346"/>
    </row>
    <row r="251" spans="1:26" ht="72" x14ac:dyDescent="0.2">
      <c r="A251" s="268">
        <v>247</v>
      </c>
      <c r="B251" s="356">
        <v>45352</v>
      </c>
      <c r="C251" s="357" t="s">
        <v>114</v>
      </c>
      <c r="D251" s="357" t="s">
        <v>342</v>
      </c>
      <c r="E251" s="358">
        <v>2000</v>
      </c>
      <c r="F251" s="367" t="s">
        <v>4806</v>
      </c>
      <c r="G251" s="359" t="s">
        <v>139</v>
      </c>
      <c r="H251" s="387" t="s">
        <v>5419</v>
      </c>
      <c r="I251" s="367" t="s">
        <v>4807</v>
      </c>
      <c r="J251" s="357" t="s">
        <v>5055</v>
      </c>
      <c r="K251" s="359" t="s">
        <v>81</v>
      </c>
      <c r="L251" s="346"/>
      <c r="M251" s="346"/>
      <c r="N251" s="346"/>
      <c r="O251" s="346"/>
      <c r="P251" s="346"/>
      <c r="Q251" s="346"/>
      <c r="R251" s="346"/>
      <c r="S251" s="346"/>
      <c r="T251" s="346"/>
      <c r="U251" s="346"/>
      <c r="V251" s="346"/>
      <c r="W251" s="346"/>
      <c r="X251" s="346"/>
      <c r="Y251" s="346"/>
      <c r="Z251" s="346"/>
    </row>
    <row r="252" spans="1:26" ht="60" x14ac:dyDescent="0.2">
      <c r="A252" s="268">
        <v>248</v>
      </c>
      <c r="B252" s="356">
        <v>45352</v>
      </c>
      <c r="C252" s="357" t="s">
        <v>114</v>
      </c>
      <c r="D252" s="357" t="s">
        <v>342</v>
      </c>
      <c r="E252" s="358">
        <v>8883.7999999999993</v>
      </c>
      <c r="F252" s="367" t="s">
        <v>4937</v>
      </c>
      <c r="G252" s="359" t="s">
        <v>139</v>
      </c>
      <c r="H252" s="387" t="s">
        <v>5438</v>
      </c>
      <c r="I252" s="367" t="s">
        <v>4792</v>
      </c>
      <c r="J252" s="357" t="s">
        <v>5051</v>
      </c>
      <c r="K252" s="359" t="s">
        <v>81</v>
      </c>
      <c r="L252" s="346"/>
      <c r="M252" s="346"/>
      <c r="N252" s="346"/>
      <c r="O252" s="346"/>
      <c r="P252" s="346"/>
      <c r="Q252" s="346"/>
      <c r="R252" s="346"/>
      <c r="S252" s="346"/>
      <c r="T252" s="346"/>
      <c r="U252" s="346"/>
      <c r="V252" s="346"/>
      <c r="W252" s="346"/>
      <c r="X252" s="346"/>
      <c r="Y252" s="346"/>
      <c r="Z252" s="346"/>
    </row>
    <row r="253" spans="1:26" ht="60" x14ac:dyDescent="0.2">
      <c r="A253" s="268">
        <v>249</v>
      </c>
      <c r="B253" s="356">
        <v>45352</v>
      </c>
      <c r="C253" s="357" t="s">
        <v>114</v>
      </c>
      <c r="D253" s="357" t="s">
        <v>342</v>
      </c>
      <c r="E253" s="358">
        <v>2500</v>
      </c>
      <c r="F253" s="367" t="s">
        <v>5485</v>
      </c>
      <c r="G253" s="359" t="s">
        <v>139</v>
      </c>
      <c r="H253" s="387" t="s">
        <v>5516</v>
      </c>
      <c r="I253" s="367" t="s">
        <v>5497</v>
      </c>
      <c r="J253" s="357" t="s">
        <v>5505</v>
      </c>
      <c r="K253" s="359" t="s">
        <v>81</v>
      </c>
      <c r="L253" s="346"/>
      <c r="M253" s="346"/>
      <c r="N253" s="346"/>
      <c r="O253" s="346"/>
      <c r="P253" s="346"/>
      <c r="Q253" s="346"/>
      <c r="R253" s="346"/>
      <c r="S253" s="346"/>
      <c r="T253" s="346"/>
      <c r="U253" s="346"/>
      <c r="V253" s="346"/>
      <c r="W253" s="346"/>
      <c r="X253" s="346"/>
      <c r="Y253" s="346"/>
      <c r="Z253" s="346"/>
    </row>
    <row r="254" spans="1:26" ht="60" x14ac:dyDescent="0.2">
      <c r="A254" s="268">
        <v>250</v>
      </c>
      <c r="B254" s="356">
        <v>45352</v>
      </c>
      <c r="C254" s="357" t="s">
        <v>114</v>
      </c>
      <c r="D254" s="357" t="s">
        <v>342</v>
      </c>
      <c r="E254" s="358">
        <v>582.29999999999995</v>
      </c>
      <c r="F254" s="367" t="s">
        <v>4920</v>
      </c>
      <c r="G254" s="359" t="s">
        <v>139</v>
      </c>
      <c r="H254" s="387" t="s">
        <v>5429</v>
      </c>
      <c r="I254" s="367" t="s">
        <v>4921</v>
      </c>
      <c r="J254" s="357" t="s">
        <v>5059</v>
      </c>
      <c r="K254" s="359" t="s">
        <v>81</v>
      </c>
      <c r="L254" s="346"/>
      <c r="M254" s="346"/>
      <c r="N254" s="346"/>
      <c r="O254" s="346"/>
      <c r="P254" s="346"/>
      <c r="Q254" s="346"/>
      <c r="R254" s="346"/>
      <c r="S254" s="346"/>
      <c r="T254" s="346"/>
      <c r="U254" s="346"/>
      <c r="V254" s="346"/>
      <c r="W254" s="346"/>
      <c r="X254" s="346"/>
      <c r="Y254" s="346"/>
      <c r="Z254" s="346"/>
    </row>
    <row r="255" spans="1:26" ht="60" x14ac:dyDescent="0.2">
      <c r="A255" s="268">
        <v>251</v>
      </c>
      <c r="B255" s="356">
        <v>45352</v>
      </c>
      <c r="C255" s="357" t="s">
        <v>114</v>
      </c>
      <c r="D255" s="357" t="s">
        <v>342</v>
      </c>
      <c r="E255" s="358">
        <v>100</v>
      </c>
      <c r="F255" s="367" t="s">
        <v>4928</v>
      </c>
      <c r="G255" s="359" t="s">
        <v>139</v>
      </c>
      <c r="H255" s="387" t="s">
        <v>5433</v>
      </c>
      <c r="I255" s="367" t="s">
        <v>4929</v>
      </c>
      <c r="J255" s="357" t="s">
        <v>5062</v>
      </c>
      <c r="K255" s="359" t="s">
        <v>81</v>
      </c>
      <c r="L255" s="346"/>
      <c r="M255" s="346"/>
      <c r="N255" s="346"/>
      <c r="O255" s="346"/>
      <c r="P255" s="346"/>
      <c r="Q255" s="346"/>
      <c r="R255" s="346"/>
      <c r="S255" s="346"/>
      <c r="T255" s="346"/>
      <c r="U255" s="346"/>
      <c r="V255" s="346"/>
      <c r="W255" s="346"/>
      <c r="X255" s="346"/>
      <c r="Y255" s="346"/>
      <c r="Z255" s="346"/>
    </row>
    <row r="256" spans="1:26" ht="60" x14ac:dyDescent="0.2">
      <c r="A256" s="268">
        <v>252</v>
      </c>
      <c r="B256" s="356">
        <v>45352</v>
      </c>
      <c r="C256" s="357" t="s">
        <v>114</v>
      </c>
      <c r="D256" s="357" t="s">
        <v>342</v>
      </c>
      <c r="E256" s="358">
        <v>681.06</v>
      </c>
      <c r="F256" s="367" t="s">
        <v>4942</v>
      </c>
      <c r="G256" s="359" t="s">
        <v>139</v>
      </c>
      <c r="H256" s="387" t="s">
        <v>5442</v>
      </c>
      <c r="I256" s="367" t="s">
        <v>4921</v>
      </c>
      <c r="J256" s="357" t="s">
        <v>5059</v>
      </c>
      <c r="K256" s="359" t="s">
        <v>81</v>
      </c>
      <c r="L256" s="346"/>
      <c r="M256" s="346"/>
      <c r="N256" s="346"/>
      <c r="O256" s="346"/>
      <c r="P256" s="346"/>
      <c r="Q256" s="346"/>
      <c r="R256" s="346"/>
      <c r="S256" s="346"/>
      <c r="T256" s="346"/>
      <c r="U256" s="346"/>
      <c r="V256" s="346"/>
      <c r="W256" s="346"/>
      <c r="X256" s="346"/>
      <c r="Y256" s="346"/>
      <c r="Z256" s="346"/>
    </row>
    <row r="257" spans="1:26" ht="60" x14ac:dyDescent="0.2">
      <c r="A257" s="268">
        <v>253</v>
      </c>
      <c r="B257" s="356">
        <v>45352</v>
      </c>
      <c r="C257" s="357" t="s">
        <v>114</v>
      </c>
      <c r="D257" s="357" t="s">
        <v>342</v>
      </c>
      <c r="E257" s="358">
        <v>456.66</v>
      </c>
      <c r="F257" s="367" t="s">
        <v>5481</v>
      </c>
      <c r="G257" s="359" t="s">
        <v>139</v>
      </c>
      <c r="H257" s="387" t="s">
        <v>5512</v>
      </c>
      <c r="I257" s="367" t="s">
        <v>5622</v>
      </c>
      <c r="J257" s="357" t="s">
        <v>5627</v>
      </c>
      <c r="K257" s="359" t="s">
        <v>81</v>
      </c>
      <c r="L257" s="346"/>
      <c r="M257" s="346"/>
      <c r="N257" s="346"/>
      <c r="O257" s="346"/>
      <c r="P257" s="346"/>
      <c r="Q257" s="346"/>
      <c r="R257" s="346"/>
      <c r="S257" s="346"/>
      <c r="T257" s="346"/>
      <c r="U257" s="346"/>
      <c r="V257" s="346"/>
      <c r="W257" s="346"/>
      <c r="X257" s="346"/>
      <c r="Y257" s="346"/>
      <c r="Z257" s="346"/>
    </row>
    <row r="258" spans="1:26" ht="60" x14ac:dyDescent="0.2">
      <c r="A258" s="268">
        <v>254</v>
      </c>
      <c r="B258" s="356">
        <v>45352</v>
      </c>
      <c r="C258" s="357" t="s">
        <v>114</v>
      </c>
      <c r="D258" s="357" t="s">
        <v>342</v>
      </c>
      <c r="E258" s="358">
        <v>499.9</v>
      </c>
      <c r="F258" s="367" t="s">
        <v>5492</v>
      </c>
      <c r="G258" s="359" t="s">
        <v>139</v>
      </c>
      <c r="H258" s="387" t="s">
        <v>5524</v>
      </c>
      <c r="I258" s="367" t="s">
        <v>5500</v>
      </c>
      <c r="J258" s="357" t="s">
        <v>5508</v>
      </c>
      <c r="K258" s="359" t="s">
        <v>81</v>
      </c>
      <c r="L258" s="346"/>
      <c r="M258" s="346"/>
      <c r="N258" s="346"/>
      <c r="O258" s="346"/>
      <c r="P258" s="346"/>
      <c r="Q258" s="346"/>
      <c r="R258" s="346"/>
      <c r="S258" s="346"/>
      <c r="T258" s="346"/>
      <c r="U258" s="346"/>
      <c r="V258" s="346"/>
      <c r="W258" s="346"/>
      <c r="X258" s="346"/>
      <c r="Y258" s="346"/>
      <c r="Z258" s="346"/>
    </row>
    <row r="259" spans="1:26" ht="60" x14ac:dyDescent="0.2">
      <c r="A259" s="268">
        <v>255</v>
      </c>
      <c r="B259" s="356">
        <v>45352</v>
      </c>
      <c r="C259" s="357" t="s">
        <v>114</v>
      </c>
      <c r="D259" s="357" t="s">
        <v>342</v>
      </c>
      <c r="E259" s="358">
        <v>87.89</v>
      </c>
      <c r="F259" s="367" t="s">
        <v>5490</v>
      </c>
      <c r="G259" s="359" t="s">
        <v>139</v>
      </c>
      <c r="H259" s="387" t="s">
        <v>5522</v>
      </c>
      <c r="I259" s="367" t="s">
        <v>5499</v>
      </c>
      <c r="J259" s="357" t="s">
        <v>5507</v>
      </c>
      <c r="K259" s="359" t="s">
        <v>81</v>
      </c>
      <c r="L259" s="346"/>
      <c r="M259" s="346"/>
      <c r="N259" s="346"/>
      <c r="O259" s="346"/>
      <c r="P259" s="346"/>
      <c r="Q259" s="346"/>
      <c r="R259" s="346"/>
      <c r="S259" s="346"/>
      <c r="T259" s="346"/>
      <c r="U259" s="346"/>
      <c r="V259" s="346"/>
      <c r="W259" s="346"/>
      <c r="X259" s="346"/>
      <c r="Y259" s="346"/>
      <c r="Z259" s="346"/>
    </row>
    <row r="260" spans="1:26" ht="72" x14ac:dyDescent="0.2">
      <c r="A260" s="268">
        <v>256</v>
      </c>
      <c r="B260" s="356">
        <v>45352</v>
      </c>
      <c r="C260" s="357" t="s">
        <v>114</v>
      </c>
      <c r="D260" s="357" t="s">
        <v>342</v>
      </c>
      <c r="E260" s="358">
        <v>3000</v>
      </c>
      <c r="F260" s="367" t="s">
        <v>5628</v>
      </c>
      <c r="G260" s="359" t="s">
        <v>139</v>
      </c>
      <c r="H260" s="387">
        <v>3313</v>
      </c>
      <c r="I260" s="367" t="s">
        <v>5629</v>
      </c>
      <c r="J260" s="357" t="s">
        <v>5630</v>
      </c>
      <c r="K260" s="359" t="s">
        <v>80</v>
      </c>
      <c r="L260" s="346"/>
      <c r="M260" s="346"/>
      <c r="N260" s="346"/>
      <c r="O260" s="346"/>
      <c r="P260" s="346"/>
      <c r="Q260" s="346"/>
      <c r="R260" s="346"/>
      <c r="S260" s="346"/>
      <c r="T260" s="346"/>
      <c r="U260" s="346"/>
      <c r="V260" s="346"/>
      <c r="W260" s="346"/>
      <c r="X260" s="346"/>
      <c r="Y260" s="346"/>
      <c r="Z260" s="346"/>
    </row>
    <row r="261" spans="1:26" ht="12.75" x14ac:dyDescent="0.2">
      <c r="A261" s="268">
        <v>257</v>
      </c>
      <c r="B261" s="356"/>
      <c r="C261" s="357"/>
      <c r="D261" s="357"/>
      <c r="E261" s="358"/>
      <c r="F261" s="367"/>
      <c r="G261" s="359"/>
      <c r="H261" s="387"/>
      <c r="I261" s="367"/>
      <c r="J261" s="357"/>
      <c r="K261" s="359"/>
      <c r="L261" s="346"/>
      <c r="M261" s="346"/>
      <c r="N261" s="346"/>
      <c r="O261" s="346"/>
      <c r="P261" s="346"/>
      <c r="Q261" s="346"/>
      <c r="R261" s="346"/>
      <c r="S261" s="346"/>
      <c r="T261" s="346"/>
      <c r="U261" s="346"/>
      <c r="V261" s="346"/>
      <c r="W261" s="346"/>
      <c r="X261" s="346"/>
      <c r="Y261" s="346"/>
      <c r="Z261" s="346"/>
    </row>
    <row r="262" spans="1:26" ht="12.75" x14ac:dyDescent="0.2">
      <c r="A262" s="268">
        <v>258</v>
      </c>
      <c r="B262" s="356"/>
      <c r="C262" s="357"/>
      <c r="D262" s="357"/>
      <c r="E262" s="358"/>
      <c r="F262" s="367"/>
      <c r="G262" s="359"/>
      <c r="H262" s="387"/>
      <c r="I262" s="367"/>
      <c r="J262" s="357"/>
      <c r="K262" s="359"/>
      <c r="L262" s="346"/>
      <c r="M262" s="346"/>
      <c r="N262" s="346"/>
      <c r="O262" s="346"/>
      <c r="P262" s="346"/>
      <c r="Q262" s="346"/>
      <c r="R262" s="346"/>
      <c r="S262" s="346"/>
      <c r="T262" s="346"/>
      <c r="U262" s="346"/>
      <c r="V262" s="346"/>
      <c r="W262" s="346"/>
      <c r="X262" s="346"/>
      <c r="Y262" s="346"/>
      <c r="Z262" s="346"/>
    </row>
    <row r="263" spans="1:26" ht="12.75" x14ac:dyDescent="0.2">
      <c r="A263" s="268">
        <v>259</v>
      </c>
      <c r="B263" s="356"/>
      <c r="C263" s="357"/>
      <c r="D263" s="357"/>
      <c r="E263" s="358"/>
      <c r="F263" s="367"/>
      <c r="G263" s="359"/>
      <c r="H263" s="387"/>
      <c r="I263" s="367"/>
      <c r="J263" s="357"/>
      <c r="K263" s="359"/>
      <c r="L263" s="346"/>
      <c r="M263" s="346"/>
      <c r="N263" s="346"/>
      <c r="O263" s="346"/>
      <c r="P263" s="346"/>
      <c r="Q263" s="346"/>
      <c r="R263" s="346"/>
      <c r="S263" s="346"/>
      <c r="T263" s="346"/>
      <c r="U263" s="346"/>
      <c r="V263" s="346"/>
      <c r="W263" s="346"/>
      <c r="X263" s="346"/>
      <c r="Y263" s="346"/>
      <c r="Z263" s="346"/>
    </row>
    <row r="264" spans="1:26" ht="12.75" x14ac:dyDescent="0.2">
      <c r="A264" s="268">
        <v>260</v>
      </c>
      <c r="B264" s="356"/>
      <c r="C264" s="357"/>
      <c r="D264" s="357"/>
      <c r="E264" s="358"/>
      <c r="F264" s="367"/>
      <c r="G264" s="359"/>
      <c r="H264" s="387"/>
      <c r="I264" s="367"/>
      <c r="J264" s="357"/>
      <c r="K264" s="359"/>
      <c r="L264" s="346"/>
      <c r="M264" s="346"/>
      <c r="N264" s="346"/>
      <c r="O264" s="346"/>
      <c r="P264" s="346"/>
      <c r="Q264" s="346"/>
      <c r="R264" s="346"/>
      <c r="S264" s="346"/>
      <c r="T264" s="346"/>
      <c r="U264" s="346"/>
      <c r="V264" s="346"/>
      <c r="W264" s="346"/>
      <c r="X264" s="346"/>
      <c r="Y264" s="346"/>
      <c r="Z264" s="346"/>
    </row>
    <row r="265" spans="1:26" ht="12.75" x14ac:dyDescent="0.2">
      <c r="A265" s="268">
        <v>261</v>
      </c>
      <c r="B265" s="356"/>
      <c r="C265" s="357"/>
      <c r="D265" s="357"/>
      <c r="E265" s="358"/>
      <c r="F265" s="367"/>
      <c r="G265" s="359"/>
      <c r="H265" s="387"/>
      <c r="I265" s="367"/>
      <c r="J265" s="357"/>
      <c r="K265" s="359"/>
      <c r="L265" s="346"/>
      <c r="M265" s="346"/>
      <c r="N265" s="346"/>
      <c r="O265" s="346"/>
      <c r="P265" s="346"/>
      <c r="Q265" s="346"/>
      <c r="R265" s="346"/>
      <c r="S265" s="346"/>
      <c r="T265" s="346"/>
      <c r="U265" s="346"/>
      <c r="V265" s="346"/>
      <c r="W265" s="346"/>
      <c r="X265" s="346"/>
      <c r="Y265" s="346"/>
      <c r="Z265" s="346"/>
    </row>
    <row r="266" spans="1:26" ht="12.75" x14ac:dyDescent="0.2">
      <c r="A266" s="268">
        <v>262</v>
      </c>
      <c r="B266" s="356"/>
      <c r="C266" s="357"/>
      <c r="D266" s="357"/>
      <c r="E266" s="358"/>
      <c r="F266" s="367"/>
      <c r="G266" s="359"/>
      <c r="H266" s="387"/>
      <c r="I266" s="367"/>
      <c r="J266" s="357"/>
      <c r="K266" s="359"/>
      <c r="L266" s="346"/>
      <c r="M266" s="346"/>
      <c r="N266" s="346"/>
      <c r="O266" s="346"/>
      <c r="P266" s="346"/>
      <c r="Q266" s="346"/>
      <c r="R266" s="346"/>
      <c r="S266" s="346"/>
      <c r="T266" s="346"/>
      <c r="U266" s="346"/>
      <c r="V266" s="346"/>
      <c r="W266" s="346"/>
      <c r="X266" s="346"/>
      <c r="Y266" s="346"/>
      <c r="Z266" s="346"/>
    </row>
    <row r="267" spans="1:26" ht="12.75" x14ac:dyDescent="0.2">
      <c r="A267" s="268">
        <v>263</v>
      </c>
      <c r="B267" s="356"/>
      <c r="C267" s="357"/>
      <c r="D267" s="357"/>
      <c r="E267" s="358"/>
      <c r="F267" s="367"/>
      <c r="G267" s="359"/>
      <c r="H267" s="387"/>
      <c r="I267" s="367"/>
      <c r="J267" s="357"/>
      <c r="K267" s="359"/>
      <c r="L267" s="346"/>
      <c r="M267" s="346"/>
      <c r="N267" s="346"/>
      <c r="O267" s="346"/>
      <c r="P267" s="346"/>
      <c r="Q267" s="346"/>
      <c r="R267" s="346"/>
      <c r="S267" s="346"/>
      <c r="T267" s="346"/>
      <c r="U267" s="346"/>
      <c r="V267" s="346"/>
      <c r="W267" s="346"/>
      <c r="X267" s="346"/>
      <c r="Y267" s="346"/>
      <c r="Z267" s="346"/>
    </row>
    <row r="268" spans="1:26" ht="12.75" x14ac:dyDescent="0.2">
      <c r="A268" s="268">
        <v>264</v>
      </c>
      <c r="B268" s="356"/>
      <c r="C268" s="357"/>
      <c r="D268" s="357"/>
      <c r="E268" s="358"/>
      <c r="F268" s="367"/>
      <c r="G268" s="359"/>
      <c r="H268" s="387"/>
      <c r="I268" s="367"/>
      <c r="J268" s="357"/>
      <c r="K268" s="359"/>
      <c r="L268" s="346"/>
      <c r="M268" s="346"/>
      <c r="N268" s="346"/>
      <c r="O268" s="346"/>
      <c r="P268" s="346"/>
      <c r="Q268" s="346"/>
      <c r="R268" s="346"/>
      <c r="S268" s="346"/>
      <c r="T268" s="346"/>
      <c r="U268" s="346"/>
      <c r="V268" s="346"/>
      <c r="W268" s="346"/>
      <c r="X268" s="346"/>
      <c r="Y268" s="346"/>
      <c r="Z268" s="346"/>
    </row>
    <row r="269" spans="1:26" ht="12.75" x14ac:dyDescent="0.2">
      <c r="A269" s="268">
        <v>265</v>
      </c>
      <c r="B269" s="356"/>
      <c r="C269" s="357"/>
      <c r="D269" s="357"/>
      <c r="E269" s="358"/>
      <c r="F269" s="367"/>
      <c r="G269" s="359"/>
      <c r="H269" s="387"/>
      <c r="I269" s="367"/>
      <c r="J269" s="357"/>
      <c r="K269" s="359"/>
      <c r="L269" s="346"/>
      <c r="M269" s="346"/>
      <c r="N269" s="346"/>
      <c r="O269" s="346"/>
      <c r="P269" s="346"/>
      <c r="Q269" s="346"/>
      <c r="R269" s="346"/>
      <c r="S269" s="346"/>
      <c r="T269" s="346"/>
      <c r="U269" s="346"/>
      <c r="V269" s="346"/>
      <c r="W269" s="346"/>
      <c r="X269" s="346"/>
      <c r="Y269" s="346"/>
      <c r="Z269" s="346"/>
    </row>
    <row r="270" spans="1:26" ht="12.75" x14ac:dyDescent="0.2">
      <c r="A270" s="268">
        <v>266</v>
      </c>
      <c r="B270" s="356"/>
      <c r="C270" s="357"/>
      <c r="D270" s="357"/>
      <c r="E270" s="358"/>
      <c r="F270" s="367"/>
      <c r="G270" s="359"/>
      <c r="H270" s="387"/>
      <c r="I270" s="367"/>
      <c r="J270" s="357"/>
      <c r="K270" s="359"/>
      <c r="L270" s="346"/>
      <c r="M270" s="346"/>
      <c r="N270" s="346"/>
      <c r="O270" s="346"/>
      <c r="P270" s="346"/>
      <c r="Q270" s="346"/>
      <c r="R270" s="346"/>
      <c r="S270" s="346"/>
      <c r="T270" s="346"/>
      <c r="U270" s="346"/>
      <c r="V270" s="346"/>
      <c r="W270" s="346"/>
      <c r="X270" s="346"/>
      <c r="Y270" s="346"/>
      <c r="Z270" s="346"/>
    </row>
    <row r="271" spans="1:26" ht="12.75" x14ac:dyDescent="0.2">
      <c r="A271" s="268">
        <v>267</v>
      </c>
      <c r="B271" s="356"/>
      <c r="C271" s="357"/>
      <c r="D271" s="357"/>
      <c r="E271" s="358"/>
      <c r="F271" s="367"/>
      <c r="G271" s="359"/>
      <c r="H271" s="387"/>
      <c r="I271" s="367"/>
      <c r="J271" s="357"/>
      <c r="K271" s="359"/>
      <c r="L271" s="346"/>
      <c r="M271" s="346"/>
      <c r="N271" s="346"/>
      <c r="O271" s="346"/>
      <c r="P271" s="346"/>
      <c r="Q271" s="346"/>
      <c r="R271" s="346"/>
      <c r="S271" s="346"/>
      <c r="T271" s="346"/>
      <c r="U271" s="346"/>
      <c r="V271" s="346"/>
      <c r="W271" s="346"/>
      <c r="X271" s="346"/>
      <c r="Y271" s="346"/>
      <c r="Z271" s="346"/>
    </row>
    <row r="272" spans="1:26" ht="12.75" x14ac:dyDescent="0.2">
      <c r="A272" s="268">
        <v>268</v>
      </c>
      <c r="B272" s="356"/>
      <c r="C272" s="357"/>
      <c r="D272" s="357"/>
      <c r="E272" s="358"/>
      <c r="F272" s="367"/>
      <c r="G272" s="359"/>
      <c r="H272" s="387"/>
      <c r="I272" s="367"/>
      <c r="J272" s="357"/>
      <c r="K272" s="359"/>
      <c r="L272" s="346"/>
      <c r="M272" s="346"/>
      <c r="N272" s="346"/>
      <c r="O272" s="346"/>
      <c r="P272" s="346"/>
      <c r="Q272" s="346"/>
      <c r="R272" s="346"/>
      <c r="S272" s="346"/>
      <c r="T272" s="346"/>
      <c r="U272" s="346"/>
      <c r="V272" s="346"/>
      <c r="W272" s="346"/>
      <c r="X272" s="346"/>
      <c r="Y272" s="346"/>
      <c r="Z272" s="346"/>
    </row>
    <row r="273" spans="1:26" ht="12.75" x14ac:dyDescent="0.2">
      <c r="A273" s="268">
        <v>269</v>
      </c>
      <c r="B273" s="356"/>
      <c r="C273" s="357"/>
      <c r="D273" s="357"/>
      <c r="E273" s="358"/>
      <c r="F273" s="367"/>
      <c r="G273" s="359"/>
      <c r="H273" s="387"/>
      <c r="I273" s="367"/>
      <c r="J273" s="357"/>
      <c r="K273" s="359"/>
      <c r="L273" s="346"/>
      <c r="M273" s="346"/>
      <c r="N273" s="346"/>
      <c r="O273" s="346"/>
      <c r="P273" s="346"/>
      <c r="Q273" s="346"/>
      <c r="R273" s="346"/>
      <c r="S273" s="346"/>
      <c r="T273" s="346"/>
      <c r="U273" s="346"/>
      <c r="V273" s="346"/>
      <c r="W273" s="346"/>
      <c r="X273" s="346"/>
      <c r="Y273" s="346"/>
      <c r="Z273" s="346"/>
    </row>
    <row r="274" spans="1:26" ht="12.75" x14ac:dyDescent="0.2">
      <c r="A274" s="268">
        <v>270</v>
      </c>
      <c r="B274" s="356"/>
      <c r="C274" s="357"/>
      <c r="D274" s="357"/>
      <c r="E274" s="358"/>
      <c r="F274" s="367"/>
      <c r="G274" s="359"/>
      <c r="H274" s="387"/>
      <c r="I274" s="367"/>
      <c r="J274" s="357"/>
      <c r="K274" s="359"/>
      <c r="L274" s="346"/>
      <c r="M274" s="346"/>
      <c r="N274" s="346"/>
      <c r="O274" s="346"/>
      <c r="P274" s="346"/>
      <c r="Q274" s="346"/>
      <c r="R274" s="346"/>
      <c r="S274" s="346"/>
      <c r="T274" s="346"/>
      <c r="U274" s="346"/>
      <c r="V274" s="346"/>
      <c r="W274" s="346"/>
      <c r="X274" s="346"/>
      <c r="Y274" s="346"/>
      <c r="Z274" s="346"/>
    </row>
    <row r="275" spans="1:26" ht="12.75" x14ac:dyDescent="0.2">
      <c r="A275" s="268">
        <v>271</v>
      </c>
      <c r="B275" s="356"/>
      <c r="C275" s="357"/>
      <c r="D275" s="357"/>
      <c r="E275" s="358"/>
      <c r="F275" s="367"/>
      <c r="G275" s="359"/>
      <c r="H275" s="387"/>
      <c r="I275" s="367"/>
      <c r="J275" s="357"/>
      <c r="K275" s="359"/>
      <c r="L275" s="346"/>
      <c r="M275" s="346"/>
      <c r="N275" s="346"/>
      <c r="O275" s="346"/>
      <c r="P275" s="346"/>
      <c r="Q275" s="346"/>
      <c r="R275" s="346"/>
      <c r="S275" s="346"/>
      <c r="T275" s="346"/>
      <c r="U275" s="346"/>
      <c r="V275" s="346"/>
      <c r="W275" s="346"/>
      <c r="X275" s="346"/>
      <c r="Y275" s="346"/>
      <c r="Z275" s="346"/>
    </row>
    <row r="276" spans="1:26" ht="12.75" x14ac:dyDescent="0.2">
      <c r="A276" s="268">
        <v>272</v>
      </c>
      <c r="B276" s="356"/>
      <c r="C276" s="357"/>
      <c r="D276" s="357"/>
      <c r="E276" s="358"/>
      <c r="F276" s="367"/>
      <c r="G276" s="359"/>
      <c r="H276" s="387"/>
      <c r="I276" s="367"/>
      <c r="J276" s="357"/>
      <c r="K276" s="359"/>
      <c r="L276" s="346"/>
      <c r="M276" s="346"/>
      <c r="N276" s="346"/>
      <c r="O276" s="346"/>
      <c r="P276" s="346"/>
      <c r="Q276" s="346"/>
      <c r="R276" s="346"/>
      <c r="S276" s="346"/>
      <c r="T276" s="346"/>
      <c r="U276" s="346"/>
      <c r="V276" s="346"/>
      <c r="W276" s="346"/>
      <c r="X276" s="346"/>
      <c r="Y276" s="346"/>
      <c r="Z276" s="346"/>
    </row>
    <row r="277" spans="1:26" ht="12.75" x14ac:dyDescent="0.2">
      <c r="A277" s="268">
        <v>273</v>
      </c>
      <c r="B277" s="356"/>
      <c r="C277" s="357"/>
      <c r="D277" s="357"/>
      <c r="E277" s="358"/>
      <c r="F277" s="367"/>
      <c r="G277" s="359"/>
      <c r="H277" s="387"/>
      <c r="I277" s="367"/>
      <c r="J277" s="357"/>
      <c r="K277" s="359"/>
      <c r="L277" s="346"/>
      <c r="M277" s="346"/>
      <c r="N277" s="346"/>
      <c r="O277" s="346"/>
      <c r="P277" s="346"/>
      <c r="Q277" s="346"/>
      <c r="R277" s="346"/>
      <c r="S277" s="346"/>
      <c r="T277" s="346"/>
      <c r="U277" s="346"/>
      <c r="V277" s="346"/>
      <c r="W277" s="346"/>
      <c r="X277" s="346"/>
      <c r="Y277" s="346"/>
      <c r="Z277" s="346"/>
    </row>
    <row r="278" spans="1:26" ht="12.75" x14ac:dyDescent="0.2">
      <c r="A278" s="268">
        <v>274</v>
      </c>
      <c r="B278" s="356"/>
      <c r="C278" s="357"/>
      <c r="D278" s="357"/>
      <c r="E278" s="358"/>
      <c r="F278" s="367"/>
      <c r="G278" s="359"/>
      <c r="H278" s="387"/>
      <c r="I278" s="367"/>
      <c r="J278" s="357"/>
      <c r="K278" s="359"/>
      <c r="L278" s="346"/>
      <c r="M278" s="346"/>
      <c r="N278" s="346"/>
      <c r="O278" s="346"/>
      <c r="P278" s="346"/>
      <c r="Q278" s="346"/>
      <c r="R278" s="346"/>
      <c r="S278" s="346"/>
      <c r="T278" s="346"/>
      <c r="U278" s="346"/>
      <c r="V278" s="346"/>
      <c r="W278" s="346"/>
      <c r="X278" s="346"/>
      <c r="Y278" s="346"/>
      <c r="Z278" s="346"/>
    </row>
    <row r="279" spans="1:26" ht="12.75" x14ac:dyDescent="0.2">
      <c r="A279" s="268">
        <v>275</v>
      </c>
      <c r="B279" s="356"/>
      <c r="C279" s="357"/>
      <c r="D279" s="357"/>
      <c r="E279" s="358"/>
      <c r="F279" s="367"/>
      <c r="G279" s="359"/>
      <c r="H279" s="387"/>
      <c r="I279" s="367"/>
      <c r="J279" s="357"/>
      <c r="K279" s="359"/>
      <c r="L279" s="346"/>
      <c r="M279" s="346"/>
      <c r="N279" s="346"/>
      <c r="O279" s="346"/>
      <c r="P279" s="346"/>
      <c r="Q279" s="346"/>
      <c r="R279" s="346"/>
      <c r="S279" s="346"/>
      <c r="T279" s="346"/>
      <c r="U279" s="346"/>
      <c r="V279" s="346"/>
      <c r="W279" s="346"/>
      <c r="X279" s="346"/>
      <c r="Y279" s="346"/>
      <c r="Z279" s="346"/>
    </row>
    <row r="280" spans="1:26" ht="12.75" x14ac:dyDescent="0.2">
      <c r="A280" s="268">
        <v>276</v>
      </c>
      <c r="B280" s="356"/>
      <c r="C280" s="357"/>
      <c r="D280" s="357"/>
      <c r="E280" s="358"/>
      <c r="F280" s="367"/>
      <c r="G280" s="359"/>
      <c r="H280" s="387"/>
      <c r="I280" s="367"/>
      <c r="J280" s="357"/>
      <c r="K280" s="359"/>
      <c r="L280" s="346"/>
      <c r="M280" s="346"/>
      <c r="N280" s="346"/>
      <c r="O280" s="346"/>
      <c r="P280" s="346"/>
      <c r="Q280" s="346"/>
      <c r="R280" s="346"/>
      <c r="S280" s="346"/>
      <c r="T280" s="346"/>
      <c r="U280" s="346"/>
      <c r="V280" s="346"/>
      <c r="W280" s="346"/>
      <c r="X280" s="346"/>
      <c r="Y280" s="346"/>
      <c r="Z280" s="346"/>
    </row>
    <row r="281" spans="1:26" ht="12.75" x14ac:dyDescent="0.2">
      <c r="A281" s="268">
        <v>277</v>
      </c>
      <c r="B281" s="356"/>
      <c r="C281" s="357"/>
      <c r="D281" s="357"/>
      <c r="E281" s="358"/>
      <c r="F281" s="367"/>
      <c r="G281" s="359"/>
      <c r="H281" s="387"/>
      <c r="I281" s="367"/>
      <c r="J281" s="357"/>
      <c r="K281" s="359"/>
      <c r="L281" s="346"/>
      <c r="M281" s="346"/>
      <c r="N281" s="346"/>
      <c r="O281" s="346"/>
      <c r="P281" s="346"/>
      <c r="Q281" s="346"/>
      <c r="R281" s="346"/>
      <c r="S281" s="346"/>
      <c r="T281" s="346"/>
      <c r="U281" s="346"/>
      <c r="V281" s="346"/>
      <c r="W281" s="346"/>
      <c r="X281" s="346"/>
      <c r="Y281" s="346"/>
      <c r="Z281" s="346"/>
    </row>
    <row r="282" spans="1:26" ht="12.75" x14ac:dyDescent="0.2">
      <c r="A282" s="268">
        <v>278</v>
      </c>
      <c r="B282" s="356"/>
      <c r="C282" s="357"/>
      <c r="D282" s="357"/>
      <c r="E282" s="358"/>
      <c r="F282" s="367"/>
      <c r="G282" s="359"/>
      <c r="H282" s="387"/>
      <c r="I282" s="367"/>
      <c r="J282" s="357"/>
      <c r="K282" s="359"/>
      <c r="L282" s="346"/>
      <c r="M282" s="346"/>
      <c r="N282" s="346"/>
      <c r="O282" s="346"/>
      <c r="P282" s="346"/>
      <c r="Q282" s="346"/>
      <c r="R282" s="346"/>
      <c r="S282" s="346"/>
      <c r="T282" s="346"/>
      <c r="U282" s="346"/>
      <c r="V282" s="346"/>
      <c r="W282" s="346"/>
      <c r="X282" s="346"/>
      <c r="Y282" s="346"/>
      <c r="Z282" s="346"/>
    </row>
    <row r="283" spans="1:26" ht="12.75" x14ac:dyDescent="0.2">
      <c r="A283" s="268">
        <v>279</v>
      </c>
      <c r="B283" s="356"/>
      <c r="C283" s="357"/>
      <c r="D283" s="357"/>
      <c r="E283" s="358"/>
      <c r="F283" s="367"/>
      <c r="G283" s="359"/>
      <c r="H283" s="387"/>
      <c r="I283" s="367"/>
      <c r="J283" s="357"/>
      <c r="K283" s="359"/>
      <c r="L283" s="346"/>
      <c r="M283" s="346"/>
      <c r="N283" s="346"/>
      <c r="O283" s="346"/>
      <c r="P283" s="346"/>
      <c r="Q283" s="346"/>
      <c r="R283" s="346"/>
      <c r="S283" s="346"/>
      <c r="T283" s="346"/>
      <c r="U283" s="346"/>
      <c r="V283" s="346"/>
      <c r="W283" s="346"/>
      <c r="X283" s="346"/>
      <c r="Y283" s="346"/>
      <c r="Z283" s="346"/>
    </row>
    <row r="284" spans="1:26" ht="12.75" x14ac:dyDescent="0.2">
      <c r="A284" s="268">
        <v>280</v>
      </c>
      <c r="B284" s="356"/>
      <c r="C284" s="357"/>
      <c r="D284" s="357"/>
      <c r="E284" s="358"/>
      <c r="F284" s="367"/>
      <c r="G284" s="359"/>
      <c r="H284" s="387"/>
      <c r="I284" s="367"/>
      <c r="J284" s="357"/>
      <c r="K284" s="359"/>
      <c r="L284" s="346"/>
      <c r="M284" s="346"/>
      <c r="N284" s="346"/>
      <c r="O284" s="346"/>
      <c r="P284" s="346"/>
      <c r="Q284" s="346"/>
      <c r="R284" s="346"/>
      <c r="S284" s="346"/>
      <c r="T284" s="346"/>
      <c r="U284" s="346"/>
      <c r="V284" s="346"/>
      <c r="W284" s="346"/>
      <c r="X284" s="346"/>
      <c r="Y284" s="346"/>
      <c r="Z284" s="346"/>
    </row>
    <row r="285" spans="1:26" ht="12.75" x14ac:dyDescent="0.2">
      <c r="A285" s="268">
        <v>281</v>
      </c>
      <c r="B285" s="356"/>
      <c r="C285" s="357"/>
      <c r="D285" s="357"/>
      <c r="E285" s="358"/>
      <c r="F285" s="367"/>
      <c r="G285" s="359"/>
      <c r="H285" s="387"/>
      <c r="I285" s="367"/>
      <c r="J285" s="357"/>
      <c r="K285" s="359"/>
      <c r="L285" s="346"/>
      <c r="M285" s="346"/>
      <c r="N285" s="346"/>
      <c r="O285" s="346"/>
      <c r="P285" s="346"/>
      <c r="Q285" s="346"/>
      <c r="R285" s="346"/>
      <c r="S285" s="346"/>
      <c r="T285" s="346"/>
      <c r="U285" s="346"/>
      <c r="V285" s="346"/>
      <c r="W285" s="346"/>
      <c r="X285" s="346"/>
      <c r="Y285" s="346"/>
      <c r="Z285" s="346"/>
    </row>
    <row r="286" spans="1:26" ht="12.75" x14ac:dyDescent="0.2">
      <c r="A286" s="268">
        <v>282</v>
      </c>
      <c r="B286" s="356"/>
      <c r="C286" s="357"/>
      <c r="D286" s="357"/>
      <c r="E286" s="358"/>
      <c r="F286" s="367"/>
      <c r="G286" s="359"/>
      <c r="H286" s="387"/>
      <c r="I286" s="367"/>
      <c r="J286" s="357"/>
      <c r="K286" s="359"/>
      <c r="L286" s="346"/>
      <c r="M286" s="346"/>
      <c r="N286" s="346"/>
      <c r="O286" s="346"/>
      <c r="P286" s="346"/>
      <c r="Q286" s="346"/>
      <c r="R286" s="346"/>
      <c r="S286" s="346"/>
      <c r="T286" s="346"/>
      <c r="U286" s="346"/>
      <c r="V286" s="346"/>
      <c r="W286" s="346"/>
      <c r="X286" s="346"/>
      <c r="Y286" s="346"/>
      <c r="Z286" s="346"/>
    </row>
    <row r="287" spans="1:26" ht="12.75" x14ac:dyDescent="0.2">
      <c r="A287" s="268">
        <v>283</v>
      </c>
      <c r="B287" s="356"/>
      <c r="C287" s="357"/>
      <c r="D287" s="357"/>
      <c r="E287" s="358"/>
      <c r="F287" s="367"/>
      <c r="G287" s="359"/>
      <c r="H287" s="387"/>
      <c r="I287" s="367"/>
      <c r="J287" s="357"/>
      <c r="K287" s="359"/>
      <c r="L287" s="346"/>
      <c r="M287" s="346"/>
      <c r="N287" s="346"/>
      <c r="O287" s="346"/>
      <c r="P287" s="346"/>
      <c r="Q287" s="346"/>
      <c r="R287" s="346"/>
      <c r="S287" s="346"/>
      <c r="T287" s="346"/>
      <c r="U287" s="346"/>
      <c r="V287" s="346"/>
      <c r="W287" s="346"/>
      <c r="X287" s="346"/>
      <c r="Y287" s="346"/>
      <c r="Z287" s="346"/>
    </row>
    <row r="288" spans="1:26" ht="12.75" x14ac:dyDescent="0.2">
      <c r="A288" s="268">
        <v>284</v>
      </c>
      <c r="B288" s="356"/>
      <c r="C288" s="357"/>
      <c r="D288" s="357"/>
      <c r="E288" s="358"/>
      <c r="F288" s="367"/>
      <c r="G288" s="359"/>
      <c r="H288" s="387"/>
      <c r="I288" s="367"/>
      <c r="J288" s="357"/>
      <c r="K288" s="359"/>
      <c r="L288" s="346"/>
      <c r="M288" s="346"/>
      <c r="N288" s="346"/>
      <c r="O288" s="346"/>
      <c r="P288" s="346"/>
      <c r="Q288" s="346"/>
      <c r="R288" s="346"/>
      <c r="S288" s="346"/>
      <c r="T288" s="346"/>
      <c r="U288" s="346"/>
      <c r="V288" s="346"/>
      <c r="W288" s="346"/>
      <c r="X288" s="346"/>
      <c r="Y288" s="346"/>
      <c r="Z288" s="346"/>
    </row>
    <row r="289" spans="1:26" ht="12.75" x14ac:dyDescent="0.2">
      <c r="A289" s="268">
        <v>285</v>
      </c>
      <c r="B289" s="356"/>
      <c r="C289" s="357"/>
      <c r="D289" s="357"/>
      <c r="E289" s="358"/>
      <c r="F289" s="367"/>
      <c r="G289" s="359"/>
      <c r="H289" s="387"/>
      <c r="I289" s="367"/>
      <c r="J289" s="357"/>
      <c r="K289" s="359"/>
      <c r="L289" s="346"/>
      <c r="M289" s="346"/>
      <c r="N289" s="346"/>
      <c r="O289" s="346"/>
      <c r="P289" s="346"/>
      <c r="Q289" s="346"/>
      <c r="R289" s="346"/>
      <c r="S289" s="346"/>
      <c r="T289" s="346"/>
      <c r="U289" s="346"/>
      <c r="V289" s="346"/>
      <c r="W289" s="346"/>
      <c r="X289" s="346"/>
      <c r="Y289" s="346"/>
      <c r="Z289" s="346"/>
    </row>
    <row r="290" spans="1:26" ht="12.75" x14ac:dyDescent="0.2">
      <c r="A290" s="268">
        <v>286</v>
      </c>
      <c r="B290" s="356"/>
      <c r="C290" s="357"/>
      <c r="D290" s="357"/>
      <c r="E290" s="358"/>
      <c r="F290" s="367"/>
      <c r="G290" s="359"/>
      <c r="H290" s="387"/>
      <c r="I290" s="367"/>
      <c r="J290" s="357"/>
      <c r="K290" s="359"/>
      <c r="L290" s="346"/>
      <c r="M290" s="346"/>
      <c r="N290" s="346"/>
      <c r="O290" s="346"/>
      <c r="P290" s="346"/>
      <c r="Q290" s="346"/>
      <c r="R290" s="346"/>
      <c r="S290" s="346"/>
      <c r="T290" s="346"/>
      <c r="U290" s="346"/>
      <c r="V290" s="346"/>
      <c r="W290" s="346"/>
      <c r="X290" s="346"/>
      <c r="Y290" s="346"/>
      <c r="Z290" s="346"/>
    </row>
    <row r="291" spans="1:26" ht="12.75" x14ac:dyDescent="0.2">
      <c r="A291" s="268">
        <v>287</v>
      </c>
      <c r="B291" s="356"/>
      <c r="C291" s="357"/>
      <c r="D291" s="357"/>
      <c r="E291" s="358"/>
      <c r="F291" s="367"/>
      <c r="G291" s="359"/>
      <c r="H291" s="387"/>
      <c r="I291" s="367"/>
      <c r="J291" s="357"/>
      <c r="K291" s="359"/>
      <c r="L291" s="346"/>
      <c r="M291" s="346"/>
      <c r="N291" s="346"/>
      <c r="O291" s="346"/>
      <c r="P291" s="346"/>
      <c r="Q291" s="346"/>
      <c r="R291" s="346"/>
      <c r="S291" s="346"/>
      <c r="T291" s="346"/>
      <c r="U291" s="346"/>
      <c r="V291" s="346"/>
      <c r="W291" s="346"/>
      <c r="X291" s="346"/>
      <c r="Y291" s="346"/>
      <c r="Z291" s="346"/>
    </row>
    <row r="292" spans="1:26" ht="12.75" x14ac:dyDescent="0.2">
      <c r="A292" s="268">
        <v>288</v>
      </c>
      <c r="B292" s="356"/>
      <c r="C292" s="357"/>
      <c r="D292" s="357"/>
      <c r="E292" s="358"/>
      <c r="F292" s="367"/>
      <c r="G292" s="359"/>
      <c r="H292" s="387"/>
      <c r="I292" s="367"/>
      <c r="J292" s="357"/>
      <c r="K292" s="359"/>
      <c r="L292" s="346"/>
      <c r="M292" s="346"/>
      <c r="N292" s="346"/>
      <c r="O292" s="346"/>
      <c r="P292" s="346"/>
      <c r="Q292" s="346"/>
      <c r="R292" s="346"/>
      <c r="S292" s="346"/>
      <c r="T292" s="346"/>
      <c r="U292" s="346"/>
      <c r="V292" s="346"/>
      <c r="W292" s="346"/>
      <c r="X292" s="346"/>
      <c r="Y292" s="346"/>
      <c r="Z292" s="346"/>
    </row>
    <row r="293" spans="1:26" ht="12.75" x14ac:dyDescent="0.2">
      <c r="A293" s="268">
        <v>289</v>
      </c>
      <c r="B293" s="356"/>
      <c r="C293" s="357"/>
      <c r="D293" s="357"/>
      <c r="E293" s="358"/>
      <c r="F293" s="367"/>
      <c r="G293" s="359"/>
      <c r="H293" s="387"/>
      <c r="I293" s="367"/>
      <c r="J293" s="357"/>
      <c r="K293" s="359"/>
      <c r="L293" s="346"/>
      <c r="M293" s="346"/>
      <c r="N293" s="346"/>
      <c r="O293" s="346"/>
      <c r="P293" s="346"/>
      <c r="Q293" s="346"/>
      <c r="R293" s="346"/>
      <c r="S293" s="346"/>
      <c r="T293" s="346"/>
      <c r="U293" s="346"/>
      <c r="V293" s="346"/>
      <c r="W293" s="346"/>
      <c r="X293" s="346"/>
      <c r="Y293" s="346"/>
      <c r="Z293" s="346"/>
    </row>
    <row r="294" spans="1:26" ht="12.75" x14ac:dyDescent="0.2">
      <c r="A294" s="268">
        <v>290</v>
      </c>
      <c r="B294" s="356"/>
      <c r="C294" s="357"/>
      <c r="D294" s="357"/>
      <c r="E294" s="358"/>
      <c r="F294" s="367"/>
      <c r="G294" s="359"/>
      <c r="H294" s="387"/>
      <c r="I294" s="367"/>
      <c r="J294" s="357"/>
      <c r="K294" s="359"/>
      <c r="L294" s="346"/>
      <c r="M294" s="346"/>
      <c r="N294" s="346"/>
      <c r="O294" s="346"/>
      <c r="P294" s="346"/>
      <c r="Q294" s="346"/>
      <c r="R294" s="346"/>
      <c r="S294" s="346"/>
      <c r="T294" s="346"/>
      <c r="U294" s="346"/>
      <c r="V294" s="346"/>
      <c r="W294" s="346"/>
      <c r="X294" s="346"/>
      <c r="Y294" s="346"/>
      <c r="Z294" s="346"/>
    </row>
    <row r="295" spans="1:26" ht="12.75" x14ac:dyDescent="0.2">
      <c r="A295" s="268">
        <v>291</v>
      </c>
      <c r="B295" s="356"/>
      <c r="C295" s="357"/>
      <c r="D295" s="357"/>
      <c r="E295" s="358"/>
      <c r="F295" s="367"/>
      <c r="G295" s="359"/>
      <c r="H295" s="387"/>
      <c r="I295" s="367"/>
      <c r="J295" s="357"/>
      <c r="K295" s="359"/>
      <c r="L295" s="346"/>
      <c r="M295" s="346"/>
      <c r="N295" s="346"/>
      <c r="O295" s="346"/>
      <c r="P295" s="346"/>
      <c r="Q295" s="346"/>
      <c r="R295" s="346"/>
      <c r="S295" s="346"/>
      <c r="T295" s="346"/>
      <c r="U295" s="346"/>
      <c r="V295" s="346"/>
      <c r="W295" s="346"/>
      <c r="X295" s="346"/>
      <c r="Y295" s="346"/>
      <c r="Z295" s="346"/>
    </row>
    <row r="296" spans="1:26" ht="12.75" x14ac:dyDescent="0.2">
      <c r="A296" s="268">
        <v>292</v>
      </c>
      <c r="B296" s="356"/>
      <c r="C296" s="357"/>
      <c r="D296" s="357"/>
      <c r="E296" s="358"/>
      <c r="F296" s="367"/>
      <c r="G296" s="359"/>
      <c r="H296" s="387"/>
      <c r="I296" s="367"/>
      <c r="J296" s="357"/>
      <c r="K296" s="359"/>
      <c r="L296" s="346"/>
      <c r="M296" s="346"/>
      <c r="N296" s="346"/>
      <c r="O296" s="346"/>
      <c r="P296" s="346"/>
      <c r="Q296" s="346"/>
      <c r="R296" s="346"/>
      <c r="S296" s="346"/>
      <c r="T296" s="346"/>
      <c r="U296" s="346"/>
      <c r="V296" s="346"/>
      <c r="W296" s="346"/>
      <c r="X296" s="346"/>
      <c r="Y296" s="346"/>
      <c r="Z296" s="346"/>
    </row>
    <row r="297" spans="1:26" ht="12.75" x14ac:dyDescent="0.2">
      <c r="A297" s="268">
        <v>293</v>
      </c>
      <c r="B297" s="356"/>
      <c r="C297" s="357"/>
      <c r="D297" s="357"/>
      <c r="E297" s="358"/>
      <c r="F297" s="367"/>
      <c r="G297" s="359"/>
      <c r="H297" s="387"/>
      <c r="I297" s="367"/>
      <c r="J297" s="357"/>
      <c r="K297" s="359"/>
      <c r="L297" s="346"/>
      <c r="M297" s="346"/>
      <c r="N297" s="346"/>
      <c r="O297" s="346"/>
      <c r="P297" s="346"/>
      <c r="Q297" s="346"/>
      <c r="R297" s="346"/>
      <c r="S297" s="346"/>
      <c r="T297" s="346"/>
      <c r="U297" s="346"/>
      <c r="V297" s="346"/>
      <c r="W297" s="346"/>
      <c r="X297" s="346"/>
      <c r="Y297" s="346"/>
      <c r="Z297" s="346"/>
    </row>
    <row r="298" spans="1:26" ht="12.75" x14ac:dyDescent="0.2">
      <c r="A298" s="268">
        <v>294</v>
      </c>
      <c r="B298" s="356"/>
      <c r="C298" s="357"/>
      <c r="D298" s="357"/>
      <c r="E298" s="358"/>
      <c r="F298" s="367"/>
      <c r="G298" s="359"/>
      <c r="H298" s="387"/>
      <c r="I298" s="367"/>
      <c r="J298" s="357"/>
      <c r="K298" s="359"/>
      <c r="L298" s="346"/>
      <c r="M298" s="346"/>
      <c r="N298" s="346"/>
      <c r="O298" s="346"/>
      <c r="P298" s="346"/>
      <c r="Q298" s="346"/>
      <c r="R298" s="346"/>
      <c r="S298" s="346"/>
      <c r="T298" s="346"/>
      <c r="U298" s="346"/>
      <c r="V298" s="346"/>
      <c r="W298" s="346"/>
      <c r="X298" s="346"/>
      <c r="Y298" s="346"/>
      <c r="Z298" s="346"/>
    </row>
    <row r="299" spans="1:26" ht="12.75" x14ac:dyDescent="0.2">
      <c r="A299" s="268">
        <v>295</v>
      </c>
      <c r="B299" s="356"/>
      <c r="C299" s="357"/>
      <c r="D299" s="357"/>
      <c r="E299" s="358"/>
      <c r="F299" s="367"/>
      <c r="G299" s="359"/>
      <c r="H299" s="387"/>
      <c r="I299" s="367"/>
      <c r="J299" s="357"/>
      <c r="K299" s="359"/>
      <c r="L299" s="346"/>
      <c r="M299" s="346"/>
      <c r="N299" s="346"/>
      <c r="O299" s="346"/>
      <c r="P299" s="346"/>
      <c r="Q299" s="346"/>
      <c r="R299" s="346"/>
      <c r="S299" s="346"/>
      <c r="T299" s="346"/>
      <c r="U299" s="346"/>
      <c r="V299" s="346"/>
      <c r="W299" s="346"/>
      <c r="X299" s="346"/>
      <c r="Y299" s="346"/>
      <c r="Z299" s="346"/>
    </row>
    <row r="300" spans="1:26" ht="12.75" x14ac:dyDescent="0.2">
      <c r="A300" s="268">
        <v>296</v>
      </c>
      <c r="B300" s="356"/>
      <c r="C300" s="357"/>
      <c r="D300" s="357"/>
      <c r="E300" s="358"/>
      <c r="F300" s="367"/>
      <c r="G300" s="359"/>
      <c r="H300" s="387"/>
      <c r="I300" s="367"/>
      <c r="J300" s="357"/>
      <c r="K300" s="359"/>
      <c r="L300" s="346"/>
      <c r="M300" s="346"/>
      <c r="N300" s="346"/>
      <c r="O300" s="346"/>
      <c r="P300" s="346"/>
      <c r="Q300" s="346"/>
      <c r="R300" s="346"/>
      <c r="S300" s="346"/>
      <c r="T300" s="346"/>
      <c r="U300" s="346"/>
      <c r="V300" s="346"/>
      <c r="W300" s="346"/>
      <c r="X300" s="346"/>
      <c r="Y300" s="346"/>
      <c r="Z300" s="346"/>
    </row>
    <row r="301" spans="1:26" ht="12.75" x14ac:dyDescent="0.2">
      <c r="A301" s="268">
        <v>297</v>
      </c>
      <c r="B301" s="356"/>
      <c r="C301" s="357"/>
      <c r="D301" s="357"/>
      <c r="E301" s="358"/>
      <c r="F301" s="367"/>
      <c r="G301" s="359"/>
      <c r="H301" s="387"/>
      <c r="I301" s="367"/>
      <c r="J301" s="357"/>
      <c r="K301" s="359"/>
      <c r="L301" s="346"/>
      <c r="M301" s="346"/>
      <c r="N301" s="346"/>
      <c r="O301" s="346"/>
      <c r="P301" s="346"/>
      <c r="Q301" s="346"/>
      <c r="R301" s="346"/>
      <c r="S301" s="346"/>
      <c r="T301" s="346"/>
      <c r="U301" s="346"/>
      <c r="V301" s="346"/>
      <c r="W301" s="346"/>
      <c r="X301" s="346"/>
      <c r="Y301" s="346"/>
      <c r="Z301" s="346"/>
    </row>
    <row r="302" spans="1:26" ht="12.75" x14ac:dyDescent="0.2">
      <c r="A302" s="268">
        <v>298</v>
      </c>
      <c r="B302" s="356"/>
      <c r="C302" s="357"/>
      <c r="D302" s="357"/>
      <c r="E302" s="358"/>
      <c r="F302" s="367"/>
      <c r="G302" s="359"/>
      <c r="H302" s="387"/>
      <c r="I302" s="367"/>
      <c r="J302" s="357"/>
      <c r="K302" s="359"/>
      <c r="L302" s="346"/>
      <c r="M302" s="346"/>
      <c r="N302" s="346"/>
      <c r="O302" s="346"/>
      <c r="P302" s="346"/>
      <c r="Q302" s="346"/>
      <c r="R302" s="346"/>
      <c r="S302" s="346"/>
      <c r="T302" s="346"/>
      <c r="U302" s="346"/>
      <c r="V302" s="346"/>
      <c r="W302" s="346"/>
      <c r="X302" s="346"/>
      <c r="Y302" s="346"/>
      <c r="Z302" s="346"/>
    </row>
    <row r="303" spans="1:26" ht="12.75" x14ac:dyDescent="0.2">
      <c r="A303" s="268">
        <v>299</v>
      </c>
      <c r="B303" s="356"/>
      <c r="C303" s="357"/>
      <c r="D303" s="357"/>
      <c r="E303" s="358"/>
      <c r="F303" s="367"/>
      <c r="G303" s="359"/>
      <c r="H303" s="387"/>
      <c r="I303" s="367"/>
      <c r="J303" s="357"/>
      <c r="K303" s="359"/>
      <c r="L303" s="346"/>
      <c r="M303" s="346"/>
      <c r="N303" s="346"/>
      <c r="O303" s="346"/>
      <c r="P303" s="346"/>
      <c r="Q303" s="346"/>
      <c r="R303" s="346"/>
      <c r="S303" s="346"/>
      <c r="T303" s="346"/>
      <c r="U303" s="346"/>
      <c r="V303" s="346"/>
      <c r="W303" s="346"/>
      <c r="X303" s="346"/>
      <c r="Y303" s="346"/>
      <c r="Z303" s="346"/>
    </row>
    <row r="304" spans="1:26" ht="12.75" x14ac:dyDescent="0.2">
      <c r="A304" s="268">
        <v>300</v>
      </c>
      <c r="B304" s="356"/>
      <c r="C304" s="357"/>
      <c r="D304" s="357"/>
      <c r="E304" s="358"/>
      <c r="F304" s="367"/>
      <c r="G304" s="359"/>
      <c r="H304" s="387"/>
      <c r="I304" s="367"/>
      <c r="J304" s="357"/>
      <c r="K304" s="359"/>
      <c r="L304" s="346"/>
      <c r="M304" s="346"/>
      <c r="N304" s="346"/>
      <c r="O304" s="346"/>
      <c r="P304" s="346"/>
      <c r="Q304" s="346"/>
      <c r="R304" s="346"/>
      <c r="S304" s="346"/>
      <c r="T304" s="346"/>
      <c r="U304" s="346"/>
      <c r="V304" s="346"/>
      <c r="W304" s="346"/>
      <c r="X304" s="346"/>
      <c r="Y304" s="346"/>
      <c r="Z304" s="346"/>
    </row>
    <row r="305" spans="1:26" ht="12.75" x14ac:dyDescent="0.2">
      <c r="A305" s="268">
        <v>301</v>
      </c>
      <c r="B305" s="356"/>
      <c r="C305" s="357"/>
      <c r="D305" s="357"/>
      <c r="E305" s="358"/>
      <c r="F305" s="367"/>
      <c r="G305" s="359"/>
      <c r="H305" s="387"/>
      <c r="I305" s="367"/>
      <c r="J305" s="357"/>
      <c r="K305" s="359"/>
      <c r="L305" s="346"/>
      <c r="M305" s="346"/>
      <c r="N305" s="346"/>
      <c r="O305" s="346"/>
      <c r="P305" s="346"/>
      <c r="Q305" s="346"/>
      <c r="R305" s="346"/>
      <c r="S305" s="346"/>
      <c r="T305" s="346"/>
      <c r="U305" s="346"/>
      <c r="V305" s="346"/>
      <c r="W305" s="346"/>
      <c r="X305" s="346"/>
      <c r="Y305" s="346"/>
      <c r="Z305" s="346"/>
    </row>
    <row r="306" spans="1:26" ht="12.75" x14ac:dyDescent="0.2">
      <c r="A306" s="268">
        <v>302</v>
      </c>
      <c r="B306" s="356"/>
      <c r="C306" s="357"/>
      <c r="D306" s="357"/>
      <c r="E306" s="358"/>
      <c r="F306" s="367"/>
      <c r="G306" s="359"/>
      <c r="H306" s="387"/>
      <c r="I306" s="367"/>
      <c r="J306" s="357"/>
      <c r="K306" s="359"/>
      <c r="L306" s="346"/>
      <c r="M306" s="346"/>
      <c r="N306" s="346"/>
      <c r="O306" s="346"/>
      <c r="P306" s="346"/>
      <c r="Q306" s="346"/>
      <c r="R306" s="346"/>
      <c r="S306" s="346"/>
      <c r="T306" s="346"/>
      <c r="U306" s="346"/>
      <c r="V306" s="346"/>
      <c r="W306" s="346"/>
      <c r="X306" s="346"/>
      <c r="Y306" s="346"/>
      <c r="Z306" s="346"/>
    </row>
    <row r="307" spans="1:26" ht="12.75" x14ac:dyDescent="0.2">
      <c r="A307" s="268">
        <v>303</v>
      </c>
      <c r="B307" s="356"/>
      <c r="C307" s="357"/>
      <c r="D307" s="357"/>
      <c r="E307" s="358"/>
      <c r="F307" s="367"/>
      <c r="G307" s="359"/>
      <c r="H307" s="387"/>
      <c r="I307" s="367"/>
      <c r="J307" s="357"/>
      <c r="K307" s="359"/>
      <c r="L307" s="346"/>
      <c r="M307" s="346"/>
      <c r="N307" s="346"/>
      <c r="O307" s="346"/>
      <c r="P307" s="346"/>
      <c r="Q307" s="346"/>
      <c r="R307" s="346"/>
      <c r="S307" s="346"/>
      <c r="T307" s="346"/>
      <c r="U307" s="346"/>
      <c r="V307" s="346"/>
      <c r="W307" s="346"/>
      <c r="X307" s="346"/>
      <c r="Y307" s="346"/>
      <c r="Z307" s="346"/>
    </row>
    <row r="308" spans="1:26" ht="12.75" x14ac:dyDescent="0.2">
      <c r="A308" s="268">
        <v>304</v>
      </c>
      <c r="B308" s="356"/>
      <c r="C308" s="357"/>
      <c r="D308" s="357"/>
      <c r="E308" s="358"/>
      <c r="F308" s="367"/>
      <c r="G308" s="359"/>
      <c r="H308" s="387"/>
      <c r="I308" s="367"/>
      <c r="J308" s="357"/>
      <c r="K308" s="359"/>
      <c r="L308" s="346"/>
      <c r="M308" s="346"/>
      <c r="N308" s="346"/>
      <c r="O308" s="346"/>
      <c r="P308" s="346"/>
      <c r="Q308" s="346"/>
      <c r="R308" s="346"/>
      <c r="S308" s="346"/>
      <c r="T308" s="346"/>
      <c r="U308" s="346"/>
      <c r="V308" s="346"/>
      <c r="W308" s="346"/>
      <c r="X308" s="346"/>
      <c r="Y308" s="346"/>
      <c r="Z308" s="346"/>
    </row>
    <row r="309" spans="1:26" ht="12.75" x14ac:dyDescent="0.2">
      <c r="A309" s="268">
        <v>305</v>
      </c>
      <c r="B309" s="356"/>
      <c r="C309" s="357"/>
      <c r="D309" s="357"/>
      <c r="E309" s="358"/>
      <c r="F309" s="367"/>
      <c r="G309" s="359"/>
      <c r="H309" s="387"/>
      <c r="I309" s="367"/>
      <c r="J309" s="357"/>
      <c r="K309" s="359"/>
      <c r="L309" s="346"/>
      <c r="M309" s="346"/>
      <c r="N309" s="346"/>
      <c r="O309" s="346"/>
      <c r="P309" s="346"/>
      <c r="Q309" s="346"/>
      <c r="R309" s="346"/>
      <c r="S309" s="346"/>
      <c r="T309" s="346"/>
      <c r="U309" s="346"/>
      <c r="V309" s="346"/>
      <c r="W309" s="346"/>
      <c r="X309" s="346"/>
      <c r="Y309" s="346"/>
      <c r="Z309" s="346"/>
    </row>
    <row r="310" spans="1:26" ht="12.75" x14ac:dyDescent="0.2">
      <c r="A310" s="268">
        <v>306</v>
      </c>
      <c r="B310" s="356"/>
      <c r="C310" s="357"/>
      <c r="D310" s="357"/>
      <c r="E310" s="358"/>
      <c r="F310" s="367"/>
      <c r="G310" s="359"/>
      <c r="H310" s="387"/>
      <c r="I310" s="367"/>
      <c r="J310" s="357"/>
      <c r="K310" s="359"/>
      <c r="L310" s="346"/>
      <c r="M310" s="346"/>
      <c r="N310" s="346"/>
      <c r="O310" s="346"/>
      <c r="P310" s="346"/>
      <c r="Q310" s="346"/>
      <c r="R310" s="346"/>
      <c r="S310" s="346"/>
      <c r="T310" s="346"/>
      <c r="U310" s="346"/>
      <c r="V310" s="346"/>
      <c r="W310" s="346"/>
      <c r="X310" s="346"/>
      <c r="Y310" s="346"/>
      <c r="Z310" s="346"/>
    </row>
    <row r="311" spans="1:26" ht="12.75" x14ac:dyDescent="0.2">
      <c r="A311" s="268">
        <v>307</v>
      </c>
      <c r="B311" s="356"/>
      <c r="C311" s="357"/>
      <c r="D311" s="357"/>
      <c r="E311" s="358"/>
      <c r="F311" s="367"/>
      <c r="G311" s="359"/>
      <c r="H311" s="387"/>
      <c r="I311" s="367"/>
      <c r="J311" s="357"/>
      <c r="K311" s="359"/>
      <c r="L311" s="346"/>
      <c r="M311" s="346"/>
      <c r="N311" s="346"/>
      <c r="O311" s="346"/>
      <c r="P311" s="346"/>
      <c r="Q311" s="346"/>
      <c r="R311" s="346"/>
      <c r="S311" s="346"/>
      <c r="T311" s="346"/>
      <c r="U311" s="346"/>
      <c r="V311" s="346"/>
      <c r="W311" s="346"/>
      <c r="X311" s="346"/>
      <c r="Y311" s="346"/>
      <c r="Z311" s="346"/>
    </row>
    <row r="312" spans="1:26" ht="12.75" x14ac:dyDescent="0.2">
      <c r="A312" s="268">
        <v>308</v>
      </c>
      <c r="B312" s="356"/>
      <c r="C312" s="357"/>
      <c r="D312" s="357"/>
      <c r="E312" s="358"/>
      <c r="F312" s="367"/>
      <c r="G312" s="359"/>
      <c r="H312" s="387"/>
      <c r="I312" s="367"/>
      <c r="J312" s="357"/>
      <c r="K312" s="359"/>
      <c r="L312" s="346"/>
      <c r="M312" s="346"/>
      <c r="N312" s="346"/>
      <c r="O312" s="346"/>
      <c r="P312" s="346"/>
      <c r="Q312" s="346"/>
      <c r="R312" s="346"/>
      <c r="S312" s="346"/>
      <c r="T312" s="346"/>
      <c r="U312" s="346"/>
      <c r="V312" s="346"/>
      <c r="W312" s="346"/>
      <c r="X312" s="346"/>
      <c r="Y312" s="346"/>
      <c r="Z312" s="346"/>
    </row>
    <row r="313" spans="1:26" ht="12.75" x14ac:dyDescent="0.2">
      <c r="A313" s="268">
        <v>309</v>
      </c>
      <c r="B313" s="356"/>
      <c r="C313" s="357"/>
      <c r="D313" s="357"/>
      <c r="E313" s="358"/>
      <c r="F313" s="367"/>
      <c r="G313" s="359"/>
      <c r="H313" s="387"/>
      <c r="I313" s="367"/>
      <c r="J313" s="357"/>
      <c r="K313" s="359"/>
      <c r="L313" s="346"/>
      <c r="M313" s="346"/>
      <c r="N313" s="346"/>
      <c r="O313" s="346"/>
      <c r="P313" s="346"/>
      <c r="Q313" s="346"/>
      <c r="R313" s="346"/>
      <c r="S313" s="346"/>
      <c r="T313" s="346"/>
      <c r="U313" s="346"/>
      <c r="V313" s="346"/>
      <c r="W313" s="346"/>
      <c r="X313" s="346"/>
      <c r="Y313" s="346"/>
      <c r="Z313" s="346"/>
    </row>
    <row r="314" spans="1:26" ht="12.75" x14ac:dyDescent="0.2">
      <c r="A314" s="268">
        <v>310</v>
      </c>
      <c r="B314" s="356"/>
      <c r="C314" s="357"/>
      <c r="D314" s="357"/>
      <c r="E314" s="358"/>
      <c r="F314" s="367"/>
      <c r="G314" s="359"/>
      <c r="H314" s="387"/>
      <c r="I314" s="367"/>
      <c r="J314" s="357"/>
      <c r="K314" s="359"/>
      <c r="L314" s="346"/>
      <c r="M314" s="346"/>
      <c r="N314" s="346"/>
      <c r="O314" s="346"/>
      <c r="P314" s="346"/>
      <c r="Q314" s="346"/>
      <c r="R314" s="346"/>
      <c r="S314" s="346"/>
      <c r="T314" s="346"/>
      <c r="U314" s="346"/>
      <c r="V314" s="346"/>
      <c r="W314" s="346"/>
      <c r="X314" s="346"/>
      <c r="Y314" s="346"/>
      <c r="Z314" s="346"/>
    </row>
    <row r="315" spans="1:26" ht="12.75" x14ac:dyDescent="0.2">
      <c r="A315" s="268">
        <v>311</v>
      </c>
      <c r="B315" s="356"/>
      <c r="C315" s="357"/>
      <c r="D315" s="357"/>
      <c r="E315" s="358"/>
      <c r="F315" s="367"/>
      <c r="G315" s="359"/>
      <c r="H315" s="387"/>
      <c r="I315" s="367"/>
      <c r="J315" s="357"/>
      <c r="K315" s="359"/>
      <c r="L315" s="346"/>
      <c r="M315" s="346"/>
      <c r="N315" s="346"/>
      <c r="O315" s="346"/>
      <c r="P315" s="346"/>
      <c r="Q315" s="346"/>
      <c r="R315" s="346"/>
      <c r="S315" s="346"/>
      <c r="T315" s="346"/>
      <c r="U315" s="346"/>
      <c r="V315" s="346"/>
      <c r="W315" s="346"/>
      <c r="X315" s="346"/>
      <c r="Y315" s="346"/>
      <c r="Z315" s="346"/>
    </row>
    <row r="316" spans="1:26" ht="12.75" x14ac:dyDescent="0.2">
      <c r="A316" s="268">
        <v>312</v>
      </c>
      <c r="B316" s="356"/>
      <c r="C316" s="357"/>
      <c r="D316" s="357"/>
      <c r="E316" s="358"/>
      <c r="F316" s="367"/>
      <c r="G316" s="359"/>
      <c r="H316" s="387"/>
      <c r="I316" s="367"/>
      <c r="J316" s="357"/>
      <c r="K316" s="359"/>
      <c r="L316" s="346"/>
      <c r="M316" s="346"/>
      <c r="N316" s="346"/>
      <c r="O316" s="346"/>
      <c r="P316" s="346"/>
      <c r="Q316" s="346"/>
      <c r="R316" s="346"/>
      <c r="S316" s="346"/>
      <c r="T316" s="346"/>
      <c r="U316" s="346"/>
      <c r="V316" s="346"/>
      <c r="W316" s="346"/>
      <c r="X316" s="346"/>
      <c r="Y316" s="346"/>
      <c r="Z316" s="346"/>
    </row>
    <row r="317" spans="1:26" ht="12.75" x14ac:dyDescent="0.2">
      <c r="A317" s="268">
        <v>313</v>
      </c>
      <c r="B317" s="356"/>
      <c r="C317" s="357"/>
      <c r="D317" s="357"/>
      <c r="E317" s="358"/>
      <c r="F317" s="367"/>
      <c r="G317" s="359"/>
      <c r="H317" s="387"/>
      <c r="I317" s="367"/>
      <c r="J317" s="357"/>
      <c r="K317" s="359"/>
      <c r="L317" s="346"/>
      <c r="M317" s="346"/>
      <c r="N317" s="346"/>
      <c r="O317" s="346"/>
      <c r="P317" s="346"/>
      <c r="Q317" s="346"/>
      <c r="R317" s="346"/>
      <c r="S317" s="346"/>
      <c r="T317" s="346"/>
      <c r="U317" s="346"/>
      <c r="V317" s="346"/>
      <c r="W317" s="346"/>
      <c r="X317" s="346"/>
      <c r="Y317" s="346"/>
      <c r="Z317" s="346"/>
    </row>
    <row r="318" spans="1:26" ht="12.75" x14ac:dyDescent="0.2">
      <c r="A318" s="268">
        <v>314</v>
      </c>
      <c r="B318" s="356"/>
      <c r="C318" s="357"/>
      <c r="D318" s="357"/>
      <c r="E318" s="358"/>
      <c r="F318" s="367"/>
      <c r="G318" s="359"/>
      <c r="H318" s="387"/>
      <c r="I318" s="367"/>
      <c r="J318" s="357"/>
      <c r="K318" s="359"/>
      <c r="L318" s="346"/>
      <c r="M318" s="346"/>
      <c r="N318" s="346"/>
      <c r="O318" s="346"/>
      <c r="P318" s="346"/>
      <c r="Q318" s="346"/>
      <c r="R318" s="346"/>
      <c r="S318" s="346"/>
      <c r="T318" s="346"/>
      <c r="U318" s="346"/>
      <c r="V318" s="346"/>
      <c r="W318" s="346"/>
      <c r="X318" s="346"/>
      <c r="Y318" s="346"/>
      <c r="Z318" s="346"/>
    </row>
    <row r="319" spans="1:26" ht="12.75" x14ac:dyDescent="0.2">
      <c r="A319" s="268">
        <v>315</v>
      </c>
      <c r="B319" s="356"/>
      <c r="C319" s="357"/>
      <c r="D319" s="357"/>
      <c r="E319" s="358"/>
      <c r="F319" s="367"/>
      <c r="G319" s="359"/>
      <c r="H319" s="387"/>
      <c r="I319" s="367"/>
      <c r="J319" s="357"/>
      <c r="K319" s="359"/>
      <c r="L319" s="346"/>
      <c r="M319" s="346"/>
      <c r="N319" s="346"/>
      <c r="O319" s="346"/>
      <c r="P319" s="346"/>
      <c r="Q319" s="346"/>
      <c r="R319" s="346"/>
      <c r="S319" s="346"/>
      <c r="T319" s="346"/>
      <c r="U319" s="346"/>
      <c r="V319" s="346"/>
      <c r="W319" s="346"/>
      <c r="X319" s="346"/>
      <c r="Y319" s="346"/>
      <c r="Z319" s="346"/>
    </row>
    <row r="320" spans="1:26" ht="12.75" x14ac:dyDescent="0.2">
      <c r="A320" s="268">
        <v>316</v>
      </c>
      <c r="B320" s="356"/>
      <c r="C320" s="357"/>
      <c r="D320" s="357"/>
      <c r="E320" s="358"/>
      <c r="F320" s="367"/>
      <c r="G320" s="359"/>
      <c r="H320" s="387"/>
      <c r="I320" s="367"/>
      <c r="J320" s="357"/>
      <c r="K320" s="359"/>
      <c r="L320" s="346"/>
      <c r="M320" s="346"/>
      <c r="N320" s="346"/>
      <c r="O320" s="346"/>
      <c r="P320" s="346"/>
      <c r="Q320" s="346"/>
      <c r="R320" s="346"/>
      <c r="S320" s="346"/>
      <c r="T320" s="346"/>
      <c r="U320" s="346"/>
      <c r="V320" s="346"/>
      <c r="W320" s="346"/>
      <c r="X320" s="346"/>
      <c r="Y320" s="346"/>
      <c r="Z320" s="346"/>
    </row>
    <row r="321" spans="1:26" ht="12.75" x14ac:dyDescent="0.2">
      <c r="A321" s="268">
        <v>317</v>
      </c>
      <c r="B321" s="356"/>
      <c r="C321" s="357"/>
      <c r="D321" s="357"/>
      <c r="E321" s="358"/>
      <c r="F321" s="367"/>
      <c r="G321" s="359"/>
      <c r="H321" s="387"/>
      <c r="I321" s="367"/>
      <c r="J321" s="357"/>
      <c r="K321" s="359"/>
      <c r="L321" s="346"/>
      <c r="M321" s="346"/>
      <c r="N321" s="346"/>
      <c r="O321" s="346"/>
      <c r="P321" s="346"/>
      <c r="Q321" s="346"/>
      <c r="R321" s="346"/>
      <c r="S321" s="346"/>
      <c r="T321" s="346"/>
      <c r="U321" s="346"/>
      <c r="V321" s="346"/>
      <c r="W321" s="346"/>
      <c r="X321" s="346"/>
      <c r="Y321" s="346"/>
      <c r="Z321" s="346"/>
    </row>
    <row r="322" spans="1:26" ht="12.75" x14ac:dyDescent="0.2">
      <c r="A322" s="268">
        <v>318</v>
      </c>
      <c r="B322" s="356"/>
      <c r="C322" s="357"/>
      <c r="D322" s="357"/>
      <c r="E322" s="358"/>
      <c r="F322" s="367"/>
      <c r="G322" s="359"/>
      <c r="H322" s="387"/>
      <c r="I322" s="367"/>
      <c r="J322" s="357"/>
      <c r="K322" s="359"/>
      <c r="L322" s="346"/>
      <c r="M322" s="346"/>
      <c r="N322" s="346"/>
      <c r="O322" s="346"/>
      <c r="P322" s="346"/>
      <c r="Q322" s="346"/>
      <c r="R322" s="346"/>
      <c r="S322" s="346"/>
      <c r="T322" s="346"/>
      <c r="U322" s="346"/>
      <c r="V322" s="346"/>
      <c r="W322" s="346"/>
      <c r="X322" s="346"/>
      <c r="Y322" s="346"/>
      <c r="Z322" s="346"/>
    </row>
    <row r="323" spans="1:26" ht="12.75" x14ac:dyDescent="0.2">
      <c r="A323" s="268">
        <v>319</v>
      </c>
      <c r="B323" s="356"/>
      <c r="C323" s="357"/>
      <c r="D323" s="357"/>
      <c r="E323" s="358"/>
      <c r="F323" s="367"/>
      <c r="G323" s="359"/>
      <c r="H323" s="387"/>
      <c r="I323" s="367"/>
      <c r="J323" s="357"/>
      <c r="K323" s="359"/>
      <c r="L323" s="346"/>
      <c r="M323" s="346"/>
      <c r="N323" s="346"/>
      <c r="O323" s="346"/>
      <c r="P323" s="346"/>
      <c r="Q323" s="346"/>
      <c r="R323" s="346"/>
      <c r="S323" s="346"/>
      <c r="T323" s="346"/>
      <c r="U323" s="346"/>
      <c r="V323" s="346"/>
      <c r="W323" s="346"/>
      <c r="X323" s="346"/>
      <c r="Y323" s="346"/>
      <c r="Z323" s="346"/>
    </row>
    <row r="324" spans="1:26" ht="12.75" x14ac:dyDescent="0.2">
      <c r="A324" s="268">
        <v>320</v>
      </c>
      <c r="B324" s="356"/>
      <c r="C324" s="357"/>
      <c r="D324" s="357"/>
      <c r="E324" s="358"/>
      <c r="F324" s="367"/>
      <c r="G324" s="359"/>
      <c r="H324" s="387"/>
      <c r="I324" s="367"/>
      <c r="J324" s="357"/>
      <c r="K324" s="359"/>
      <c r="L324" s="346"/>
      <c r="M324" s="346"/>
      <c r="N324" s="346"/>
      <c r="O324" s="346"/>
      <c r="P324" s="346"/>
      <c r="Q324" s="346"/>
      <c r="R324" s="346"/>
      <c r="S324" s="346"/>
      <c r="T324" s="346"/>
      <c r="U324" s="346"/>
      <c r="V324" s="346"/>
      <c r="W324" s="346"/>
      <c r="X324" s="346"/>
      <c r="Y324" s="346"/>
      <c r="Z324" s="346"/>
    </row>
    <row r="325" spans="1:26" ht="12.75" x14ac:dyDescent="0.2">
      <c r="A325" s="268">
        <v>321</v>
      </c>
      <c r="B325" s="356"/>
      <c r="C325" s="357"/>
      <c r="D325" s="357"/>
      <c r="E325" s="358"/>
      <c r="F325" s="367"/>
      <c r="G325" s="359"/>
      <c r="H325" s="387"/>
      <c r="I325" s="367"/>
      <c r="J325" s="357"/>
      <c r="K325" s="359"/>
      <c r="L325" s="346"/>
      <c r="M325" s="346"/>
      <c r="N325" s="346"/>
      <c r="O325" s="346"/>
      <c r="P325" s="346"/>
      <c r="Q325" s="346"/>
      <c r="R325" s="346"/>
      <c r="S325" s="346"/>
      <c r="T325" s="346"/>
      <c r="U325" s="346"/>
      <c r="V325" s="346"/>
      <c r="W325" s="346"/>
      <c r="X325" s="346"/>
      <c r="Y325" s="346"/>
      <c r="Z325" s="346"/>
    </row>
    <row r="326" spans="1:26" ht="12.75" x14ac:dyDescent="0.2">
      <c r="A326" s="268">
        <v>322</v>
      </c>
      <c r="B326" s="356"/>
      <c r="C326" s="357"/>
      <c r="D326" s="357"/>
      <c r="E326" s="358"/>
      <c r="F326" s="367"/>
      <c r="G326" s="359"/>
      <c r="H326" s="387"/>
      <c r="I326" s="367"/>
      <c r="J326" s="357"/>
      <c r="K326" s="359"/>
      <c r="L326" s="346"/>
      <c r="M326" s="346"/>
      <c r="N326" s="346"/>
      <c r="O326" s="346"/>
      <c r="P326" s="346"/>
      <c r="Q326" s="346"/>
      <c r="R326" s="346"/>
      <c r="S326" s="346"/>
      <c r="T326" s="346"/>
      <c r="U326" s="346"/>
      <c r="V326" s="346"/>
      <c r="W326" s="346"/>
      <c r="X326" s="346"/>
      <c r="Y326" s="346"/>
      <c r="Z326" s="346"/>
    </row>
    <row r="327" spans="1:26" ht="12.75" x14ac:dyDescent="0.2">
      <c r="A327" s="268">
        <v>323</v>
      </c>
      <c r="B327" s="356"/>
      <c r="C327" s="357"/>
      <c r="D327" s="357"/>
      <c r="E327" s="358"/>
      <c r="F327" s="367"/>
      <c r="G327" s="359"/>
      <c r="H327" s="387"/>
      <c r="I327" s="367"/>
      <c r="J327" s="357"/>
      <c r="K327" s="359"/>
      <c r="L327" s="346"/>
      <c r="M327" s="346"/>
      <c r="N327" s="346"/>
      <c r="O327" s="346"/>
      <c r="P327" s="346"/>
      <c r="Q327" s="346"/>
      <c r="R327" s="346"/>
      <c r="S327" s="346"/>
      <c r="T327" s="346"/>
      <c r="U327" s="346"/>
      <c r="V327" s="346"/>
      <c r="W327" s="346"/>
      <c r="X327" s="346"/>
      <c r="Y327" s="346"/>
      <c r="Z327" s="346"/>
    </row>
    <row r="328" spans="1:26" ht="12.75" x14ac:dyDescent="0.2">
      <c r="A328" s="268">
        <v>324</v>
      </c>
      <c r="B328" s="356"/>
      <c r="C328" s="357"/>
      <c r="D328" s="357"/>
      <c r="E328" s="358"/>
      <c r="F328" s="367"/>
      <c r="G328" s="359"/>
      <c r="H328" s="387"/>
      <c r="I328" s="367"/>
      <c r="J328" s="357"/>
      <c r="K328" s="359"/>
      <c r="L328" s="346"/>
      <c r="M328" s="346"/>
      <c r="N328" s="346"/>
      <c r="O328" s="346"/>
      <c r="P328" s="346"/>
      <c r="Q328" s="346"/>
      <c r="R328" s="346"/>
      <c r="S328" s="346"/>
      <c r="T328" s="346"/>
      <c r="U328" s="346"/>
      <c r="V328" s="346"/>
      <c r="W328" s="346"/>
      <c r="X328" s="346"/>
      <c r="Y328" s="346"/>
      <c r="Z328" s="346"/>
    </row>
    <row r="329" spans="1:26" ht="12.75" x14ac:dyDescent="0.2">
      <c r="A329" s="268">
        <v>325</v>
      </c>
      <c r="B329" s="356"/>
      <c r="C329" s="357"/>
      <c r="D329" s="357"/>
      <c r="E329" s="358"/>
      <c r="F329" s="367"/>
      <c r="G329" s="359"/>
      <c r="H329" s="387"/>
      <c r="I329" s="367"/>
      <c r="J329" s="357"/>
      <c r="K329" s="359"/>
      <c r="L329" s="346"/>
      <c r="M329" s="346"/>
      <c r="N329" s="346"/>
      <c r="O329" s="346"/>
      <c r="P329" s="346"/>
      <c r="Q329" s="346"/>
      <c r="R329" s="346"/>
      <c r="S329" s="346"/>
      <c r="T329" s="346"/>
      <c r="U329" s="346"/>
      <c r="V329" s="346"/>
      <c r="W329" s="346"/>
      <c r="X329" s="346"/>
      <c r="Y329" s="346"/>
      <c r="Z329" s="346"/>
    </row>
    <row r="330" spans="1:26" ht="12.75" x14ac:dyDescent="0.2">
      <c r="A330" s="268">
        <v>326</v>
      </c>
      <c r="B330" s="356"/>
      <c r="C330" s="357"/>
      <c r="D330" s="357"/>
      <c r="E330" s="358"/>
      <c r="F330" s="367"/>
      <c r="G330" s="359"/>
      <c r="H330" s="387"/>
      <c r="I330" s="367"/>
      <c r="J330" s="357"/>
      <c r="K330" s="359"/>
      <c r="L330" s="346"/>
      <c r="M330" s="346"/>
      <c r="N330" s="346"/>
      <c r="O330" s="346"/>
      <c r="P330" s="346"/>
      <c r="Q330" s="346"/>
      <c r="R330" s="346"/>
      <c r="S330" s="346"/>
      <c r="T330" s="346"/>
      <c r="U330" s="346"/>
      <c r="V330" s="346"/>
      <c r="W330" s="346"/>
      <c r="X330" s="346"/>
      <c r="Y330" s="346"/>
      <c r="Z330" s="346"/>
    </row>
    <row r="331" spans="1:26" ht="12.75" x14ac:dyDescent="0.2">
      <c r="A331" s="268">
        <v>327</v>
      </c>
      <c r="B331" s="356"/>
      <c r="C331" s="357"/>
      <c r="D331" s="357"/>
      <c r="E331" s="358"/>
      <c r="F331" s="367"/>
      <c r="G331" s="359"/>
      <c r="H331" s="387"/>
      <c r="I331" s="367"/>
      <c r="J331" s="357"/>
      <c r="K331" s="359"/>
      <c r="L331" s="346"/>
      <c r="M331" s="346"/>
      <c r="N331" s="346"/>
      <c r="O331" s="346"/>
      <c r="P331" s="346"/>
      <c r="Q331" s="346"/>
      <c r="R331" s="346"/>
      <c r="S331" s="346"/>
      <c r="T331" s="346"/>
      <c r="U331" s="346"/>
      <c r="V331" s="346"/>
      <c r="W331" s="346"/>
      <c r="X331" s="346"/>
      <c r="Y331" s="346"/>
      <c r="Z331" s="346"/>
    </row>
    <row r="332" spans="1:26" ht="12.75" x14ac:dyDescent="0.2">
      <c r="A332" s="268">
        <v>328</v>
      </c>
      <c r="B332" s="356"/>
      <c r="C332" s="357"/>
      <c r="D332" s="357"/>
      <c r="E332" s="358"/>
      <c r="F332" s="367"/>
      <c r="G332" s="359"/>
      <c r="H332" s="387"/>
      <c r="I332" s="367"/>
      <c r="J332" s="357"/>
      <c r="K332" s="359"/>
      <c r="L332" s="346"/>
      <c r="M332" s="346"/>
      <c r="N332" s="346"/>
      <c r="O332" s="346"/>
      <c r="P332" s="346"/>
      <c r="Q332" s="346"/>
      <c r="R332" s="346"/>
      <c r="S332" s="346"/>
      <c r="T332" s="346"/>
      <c r="U332" s="346"/>
      <c r="V332" s="346"/>
      <c r="W332" s="346"/>
      <c r="X332" s="346"/>
      <c r="Y332" s="346"/>
      <c r="Z332" s="346"/>
    </row>
    <row r="333" spans="1:26" ht="12.75" x14ac:dyDescent="0.2">
      <c r="A333" s="268">
        <v>329</v>
      </c>
      <c r="B333" s="356"/>
      <c r="C333" s="357"/>
      <c r="D333" s="357"/>
      <c r="E333" s="358"/>
      <c r="F333" s="367"/>
      <c r="G333" s="359"/>
      <c r="H333" s="387"/>
      <c r="I333" s="367"/>
      <c r="J333" s="357"/>
      <c r="K333" s="359"/>
      <c r="L333" s="346"/>
      <c r="M333" s="346"/>
      <c r="N333" s="346"/>
      <c r="O333" s="346"/>
      <c r="P333" s="346"/>
      <c r="Q333" s="346"/>
      <c r="R333" s="346"/>
      <c r="S333" s="346"/>
      <c r="T333" s="346"/>
      <c r="U333" s="346"/>
      <c r="V333" s="346"/>
      <c r="W333" s="346"/>
      <c r="X333" s="346"/>
      <c r="Y333" s="346"/>
      <c r="Z333" s="346"/>
    </row>
    <row r="334" spans="1:26" ht="12.75" x14ac:dyDescent="0.2">
      <c r="A334" s="268">
        <v>330</v>
      </c>
      <c r="B334" s="356"/>
      <c r="C334" s="357"/>
      <c r="D334" s="357"/>
      <c r="E334" s="358"/>
      <c r="F334" s="367"/>
      <c r="G334" s="359"/>
      <c r="H334" s="387"/>
      <c r="I334" s="367"/>
      <c r="J334" s="357"/>
      <c r="K334" s="359"/>
      <c r="L334" s="346"/>
      <c r="M334" s="346"/>
      <c r="N334" s="346"/>
      <c r="O334" s="346"/>
      <c r="P334" s="346"/>
      <c r="Q334" s="346"/>
      <c r="R334" s="346"/>
      <c r="S334" s="346"/>
      <c r="T334" s="346"/>
      <c r="U334" s="346"/>
      <c r="V334" s="346"/>
      <c r="W334" s="346"/>
      <c r="X334" s="346"/>
      <c r="Y334" s="346"/>
      <c r="Z334" s="346"/>
    </row>
    <row r="335" spans="1:26" ht="12.75" x14ac:dyDescent="0.2">
      <c r="A335" s="268">
        <v>331</v>
      </c>
      <c r="B335" s="356"/>
      <c r="C335" s="357"/>
      <c r="D335" s="357"/>
      <c r="E335" s="358"/>
      <c r="F335" s="367"/>
      <c r="G335" s="359"/>
      <c r="H335" s="387"/>
      <c r="I335" s="367"/>
      <c r="J335" s="357"/>
      <c r="K335" s="359"/>
      <c r="L335" s="346"/>
      <c r="M335" s="346"/>
      <c r="N335" s="346"/>
      <c r="O335" s="346"/>
      <c r="P335" s="346"/>
      <c r="Q335" s="346"/>
      <c r="R335" s="346"/>
      <c r="S335" s="346"/>
      <c r="T335" s="346"/>
      <c r="U335" s="346"/>
      <c r="V335" s="346"/>
      <c r="W335" s="346"/>
      <c r="X335" s="346"/>
      <c r="Y335" s="346"/>
      <c r="Z335" s="346"/>
    </row>
    <row r="336" spans="1:26" ht="12.75" x14ac:dyDescent="0.2">
      <c r="A336" s="268">
        <v>332</v>
      </c>
      <c r="B336" s="356"/>
      <c r="C336" s="357"/>
      <c r="D336" s="357"/>
      <c r="E336" s="358"/>
      <c r="F336" s="367"/>
      <c r="G336" s="359"/>
      <c r="H336" s="387"/>
      <c r="I336" s="367"/>
      <c r="J336" s="357"/>
      <c r="K336" s="359"/>
      <c r="L336" s="346"/>
      <c r="M336" s="346"/>
      <c r="N336" s="346"/>
      <c r="O336" s="346"/>
      <c r="P336" s="346"/>
      <c r="Q336" s="346"/>
      <c r="R336" s="346"/>
      <c r="S336" s="346"/>
      <c r="T336" s="346"/>
      <c r="U336" s="346"/>
      <c r="V336" s="346"/>
      <c r="W336" s="346"/>
      <c r="X336" s="346"/>
      <c r="Y336" s="346"/>
      <c r="Z336" s="346"/>
    </row>
    <row r="337" spans="1:26" ht="12.75" x14ac:dyDescent="0.2">
      <c r="A337" s="268">
        <v>333</v>
      </c>
      <c r="B337" s="356"/>
      <c r="C337" s="357"/>
      <c r="D337" s="357"/>
      <c r="E337" s="358"/>
      <c r="F337" s="367"/>
      <c r="G337" s="359"/>
      <c r="H337" s="355"/>
      <c r="I337" s="375"/>
      <c r="J337" s="269"/>
      <c r="K337" s="270"/>
      <c r="L337" s="346"/>
      <c r="M337" s="346"/>
      <c r="N337" s="346"/>
      <c r="O337" s="346"/>
      <c r="P337" s="346"/>
      <c r="Q337" s="346"/>
      <c r="R337" s="346"/>
      <c r="S337" s="346"/>
      <c r="T337" s="346"/>
      <c r="U337" s="346"/>
      <c r="V337" s="346"/>
      <c r="W337" s="346"/>
      <c r="X337" s="346"/>
      <c r="Y337" s="346"/>
      <c r="Z337" s="346"/>
    </row>
    <row r="338" spans="1:26" ht="12.75" x14ac:dyDescent="0.2">
      <c r="A338" s="268">
        <v>334</v>
      </c>
      <c r="B338" s="356"/>
      <c r="C338" s="357"/>
      <c r="D338" s="357"/>
      <c r="E338" s="358"/>
      <c r="F338" s="367"/>
      <c r="G338" s="359"/>
      <c r="H338" s="355"/>
      <c r="I338" s="375"/>
      <c r="J338" s="269"/>
      <c r="K338" s="270"/>
      <c r="L338" s="346"/>
      <c r="M338" s="346"/>
      <c r="N338" s="346"/>
      <c r="O338" s="346"/>
      <c r="P338" s="346"/>
      <c r="Q338" s="346"/>
      <c r="R338" s="346"/>
      <c r="S338" s="346"/>
      <c r="T338" s="346"/>
      <c r="U338" s="346"/>
      <c r="V338" s="346"/>
      <c r="W338" s="346"/>
      <c r="X338" s="346"/>
      <c r="Y338" s="346"/>
      <c r="Z338" s="346"/>
    </row>
    <row r="339" spans="1:26" ht="12.75" x14ac:dyDescent="0.2">
      <c r="A339" s="268">
        <v>335</v>
      </c>
      <c r="B339" s="356"/>
      <c r="C339" s="357"/>
      <c r="D339" s="357"/>
      <c r="E339" s="358"/>
      <c r="F339" s="367"/>
      <c r="G339" s="359"/>
      <c r="H339" s="355"/>
      <c r="I339" s="375"/>
      <c r="J339" s="269"/>
      <c r="K339" s="270"/>
      <c r="L339" s="346"/>
      <c r="M339" s="346"/>
      <c r="N339" s="346"/>
      <c r="O339" s="346"/>
      <c r="P339" s="346"/>
      <c r="Q339" s="346"/>
      <c r="R339" s="346"/>
      <c r="S339" s="346"/>
      <c r="T339" s="346"/>
      <c r="U339" s="346"/>
      <c r="V339" s="346"/>
      <c r="W339" s="346"/>
      <c r="X339" s="346"/>
      <c r="Y339" s="346"/>
      <c r="Z339" s="346"/>
    </row>
    <row r="340" spans="1:26" ht="12.75" x14ac:dyDescent="0.2">
      <c r="A340" s="268">
        <v>336</v>
      </c>
      <c r="B340" s="356"/>
      <c r="C340" s="357"/>
      <c r="D340" s="357"/>
      <c r="E340" s="358"/>
      <c r="F340" s="367"/>
      <c r="G340" s="359"/>
      <c r="H340" s="355"/>
      <c r="I340" s="375"/>
      <c r="J340" s="269"/>
      <c r="K340" s="270"/>
      <c r="L340" s="346"/>
      <c r="M340" s="346"/>
      <c r="N340" s="346"/>
      <c r="O340" s="346"/>
      <c r="P340" s="346"/>
      <c r="Q340" s="346"/>
      <c r="R340" s="346"/>
      <c r="S340" s="346"/>
      <c r="T340" s="346"/>
      <c r="U340" s="346"/>
      <c r="V340" s="346"/>
      <c r="W340" s="346"/>
      <c r="X340" s="346"/>
      <c r="Y340" s="346"/>
      <c r="Z340" s="346"/>
    </row>
    <row r="341" spans="1:26" ht="12.75" x14ac:dyDescent="0.2">
      <c r="A341" s="268">
        <v>337</v>
      </c>
      <c r="B341" s="356"/>
      <c r="C341" s="357"/>
      <c r="D341" s="357"/>
      <c r="E341" s="358"/>
      <c r="F341" s="367"/>
      <c r="G341" s="359"/>
      <c r="H341" s="355"/>
      <c r="I341" s="375"/>
      <c r="J341" s="269"/>
      <c r="K341" s="270"/>
      <c r="L341" s="346"/>
      <c r="M341" s="346"/>
      <c r="N341" s="346"/>
      <c r="O341" s="346"/>
      <c r="P341" s="346"/>
      <c r="Q341" s="346"/>
      <c r="R341" s="346"/>
      <c r="S341" s="346"/>
      <c r="T341" s="346"/>
      <c r="U341" s="346"/>
      <c r="V341" s="346"/>
      <c r="W341" s="346"/>
      <c r="X341" s="346"/>
      <c r="Y341" s="346"/>
      <c r="Z341" s="346"/>
    </row>
    <row r="342" spans="1:26" ht="12.75" x14ac:dyDescent="0.2">
      <c r="A342" s="268">
        <v>338</v>
      </c>
      <c r="B342" s="356"/>
      <c r="C342" s="357"/>
      <c r="D342" s="357"/>
      <c r="E342" s="358"/>
      <c r="F342" s="367"/>
      <c r="G342" s="359"/>
      <c r="H342" s="355"/>
      <c r="I342" s="375"/>
      <c r="J342" s="269"/>
      <c r="K342" s="270"/>
      <c r="L342" s="346"/>
      <c r="M342" s="346"/>
      <c r="N342" s="346"/>
      <c r="O342" s="346"/>
      <c r="P342" s="346"/>
      <c r="Q342" s="346"/>
      <c r="R342" s="346"/>
      <c r="S342" s="346"/>
      <c r="T342" s="346"/>
      <c r="U342" s="346"/>
      <c r="V342" s="346"/>
      <c r="W342" s="346"/>
      <c r="X342" s="346"/>
      <c r="Y342" s="346"/>
      <c r="Z342" s="346"/>
    </row>
    <row r="343" spans="1:26" ht="12.75" x14ac:dyDescent="0.2">
      <c r="A343" s="268">
        <v>339</v>
      </c>
      <c r="B343" s="356"/>
      <c r="C343" s="357"/>
      <c r="D343" s="357"/>
      <c r="E343" s="358"/>
      <c r="F343" s="367"/>
      <c r="G343" s="359"/>
      <c r="H343" s="355"/>
      <c r="I343" s="375"/>
      <c r="J343" s="269"/>
      <c r="K343" s="270"/>
      <c r="L343" s="346"/>
      <c r="M343" s="346"/>
      <c r="N343" s="346"/>
      <c r="O343" s="346"/>
      <c r="P343" s="346"/>
      <c r="Q343" s="346"/>
      <c r="R343" s="346"/>
      <c r="S343" s="346"/>
      <c r="T343" s="346"/>
      <c r="U343" s="346"/>
      <c r="V343" s="346"/>
      <c r="W343" s="346"/>
      <c r="X343" s="346"/>
      <c r="Y343" s="346"/>
      <c r="Z343" s="346"/>
    </row>
    <row r="344" spans="1:26" ht="12.75" x14ac:dyDescent="0.2">
      <c r="A344" s="268">
        <v>340</v>
      </c>
      <c r="B344" s="356"/>
      <c r="C344" s="357"/>
      <c r="D344" s="357"/>
      <c r="E344" s="358"/>
      <c r="F344" s="367"/>
      <c r="G344" s="359"/>
      <c r="H344" s="355"/>
      <c r="I344" s="375"/>
      <c r="J344" s="269"/>
      <c r="K344" s="270"/>
      <c r="L344" s="346"/>
      <c r="M344" s="346"/>
      <c r="N344" s="346"/>
      <c r="O344" s="346"/>
      <c r="P344" s="346"/>
      <c r="Q344" s="346"/>
      <c r="R344" s="346"/>
      <c r="S344" s="346"/>
      <c r="T344" s="346"/>
      <c r="U344" s="346"/>
      <c r="V344" s="346"/>
      <c r="W344" s="346"/>
      <c r="X344" s="346"/>
      <c r="Y344" s="346"/>
      <c r="Z344" s="346"/>
    </row>
    <row r="345" spans="1:26" ht="12.75" x14ac:dyDescent="0.2">
      <c r="A345" s="268">
        <v>341</v>
      </c>
      <c r="B345" s="356"/>
      <c r="C345" s="357"/>
      <c r="D345" s="357"/>
      <c r="E345" s="358"/>
      <c r="F345" s="367"/>
      <c r="G345" s="359"/>
      <c r="H345" s="355"/>
      <c r="I345" s="375"/>
      <c r="J345" s="269"/>
      <c r="K345" s="270"/>
      <c r="L345" s="346"/>
      <c r="M345" s="346"/>
      <c r="N345" s="346"/>
      <c r="O345" s="346"/>
      <c r="P345" s="346"/>
      <c r="Q345" s="346"/>
      <c r="R345" s="346"/>
      <c r="S345" s="346"/>
      <c r="T345" s="346"/>
      <c r="U345" s="346"/>
      <c r="V345" s="346"/>
      <c r="W345" s="346"/>
      <c r="X345" s="346"/>
      <c r="Y345" s="346"/>
      <c r="Z345" s="346"/>
    </row>
    <row r="346" spans="1:26" ht="12.75" x14ac:dyDescent="0.2">
      <c r="A346" s="268">
        <v>342</v>
      </c>
      <c r="B346" s="356"/>
      <c r="C346" s="357"/>
      <c r="D346" s="357"/>
      <c r="E346" s="358"/>
      <c r="F346" s="367"/>
      <c r="G346" s="359"/>
      <c r="H346" s="355"/>
      <c r="I346" s="375"/>
      <c r="J346" s="269"/>
      <c r="K346" s="270"/>
      <c r="L346" s="346"/>
      <c r="M346" s="346"/>
      <c r="N346" s="346"/>
      <c r="O346" s="346"/>
      <c r="P346" s="346"/>
      <c r="Q346" s="346"/>
      <c r="R346" s="346"/>
      <c r="S346" s="346"/>
      <c r="T346" s="346"/>
      <c r="U346" s="346"/>
      <c r="V346" s="346"/>
      <c r="W346" s="346"/>
      <c r="X346" s="346"/>
      <c r="Y346" s="346"/>
      <c r="Z346" s="346"/>
    </row>
    <row r="347" spans="1:26" ht="12.75" x14ac:dyDescent="0.2">
      <c r="A347" s="268">
        <v>343</v>
      </c>
      <c r="B347" s="356"/>
      <c r="C347" s="357"/>
      <c r="D347" s="357"/>
      <c r="E347" s="358"/>
      <c r="F347" s="367"/>
      <c r="G347" s="359"/>
      <c r="H347" s="355"/>
      <c r="I347" s="375"/>
      <c r="J347" s="269"/>
      <c r="K347" s="270"/>
      <c r="L347" s="346"/>
      <c r="M347" s="346"/>
      <c r="N347" s="346"/>
      <c r="O347" s="346"/>
      <c r="P347" s="346"/>
      <c r="Q347" s="346"/>
      <c r="R347" s="346"/>
      <c r="S347" s="346"/>
      <c r="T347" s="346"/>
      <c r="U347" s="346"/>
      <c r="V347" s="346"/>
      <c r="W347" s="346"/>
      <c r="X347" s="346"/>
      <c r="Y347" s="346"/>
      <c r="Z347" s="346"/>
    </row>
    <row r="348" spans="1:26" ht="12.75" x14ac:dyDescent="0.2">
      <c r="A348" s="268">
        <v>344</v>
      </c>
      <c r="B348" s="356"/>
      <c r="C348" s="357"/>
      <c r="D348" s="357"/>
      <c r="E348" s="358"/>
      <c r="F348" s="367"/>
      <c r="G348" s="359"/>
      <c r="H348" s="355"/>
      <c r="I348" s="375"/>
      <c r="J348" s="269"/>
      <c r="K348" s="270"/>
      <c r="L348" s="346"/>
      <c r="M348" s="346"/>
      <c r="N348" s="346"/>
      <c r="O348" s="346"/>
      <c r="P348" s="346"/>
      <c r="Q348" s="346"/>
      <c r="R348" s="346"/>
      <c r="S348" s="346"/>
      <c r="T348" s="346"/>
      <c r="U348" s="346"/>
      <c r="V348" s="346"/>
      <c r="W348" s="346"/>
      <c r="X348" s="346"/>
      <c r="Y348" s="346"/>
      <c r="Z348" s="346"/>
    </row>
    <row r="349" spans="1:26" ht="12.75" x14ac:dyDescent="0.2">
      <c r="A349" s="268">
        <v>345</v>
      </c>
      <c r="B349" s="356"/>
      <c r="C349" s="357"/>
      <c r="D349" s="357"/>
      <c r="E349" s="358"/>
      <c r="F349" s="367"/>
      <c r="G349" s="359"/>
      <c r="H349" s="355"/>
      <c r="I349" s="375"/>
      <c r="J349" s="269"/>
      <c r="K349" s="270"/>
      <c r="L349" s="346"/>
      <c r="M349" s="346"/>
      <c r="N349" s="346"/>
      <c r="O349" s="346"/>
      <c r="P349" s="346"/>
      <c r="Q349" s="346"/>
      <c r="R349" s="346"/>
      <c r="S349" s="346"/>
      <c r="T349" s="346"/>
      <c r="U349" s="346"/>
      <c r="V349" s="346"/>
      <c r="W349" s="346"/>
      <c r="X349" s="346"/>
      <c r="Y349" s="346"/>
      <c r="Z349" s="346"/>
    </row>
    <row r="350" spans="1:26" ht="12.75" x14ac:dyDescent="0.2">
      <c r="A350" s="268">
        <v>346</v>
      </c>
      <c r="B350" s="356"/>
      <c r="C350" s="357"/>
      <c r="D350" s="357"/>
      <c r="E350" s="358"/>
      <c r="F350" s="367"/>
      <c r="G350" s="359"/>
      <c r="H350" s="355"/>
      <c r="I350" s="375"/>
      <c r="J350" s="269"/>
      <c r="K350" s="270"/>
      <c r="L350" s="346"/>
      <c r="M350" s="346"/>
      <c r="N350" s="346"/>
      <c r="O350" s="346"/>
      <c r="P350" s="346"/>
      <c r="Q350" s="346"/>
      <c r="R350" s="346"/>
      <c r="S350" s="346"/>
      <c r="T350" s="346"/>
      <c r="U350" s="346"/>
      <c r="V350" s="346"/>
      <c r="W350" s="346"/>
      <c r="X350" s="346"/>
      <c r="Y350" s="346"/>
      <c r="Z350" s="346"/>
    </row>
    <row r="351" spans="1:26" ht="12.75" x14ac:dyDescent="0.2">
      <c r="A351" s="268">
        <v>347</v>
      </c>
      <c r="B351" s="356"/>
      <c r="C351" s="357"/>
      <c r="D351" s="357"/>
      <c r="E351" s="358"/>
      <c r="F351" s="367"/>
      <c r="G351" s="359"/>
      <c r="H351" s="355"/>
      <c r="I351" s="375"/>
      <c r="J351" s="269"/>
      <c r="K351" s="270"/>
      <c r="L351" s="346"/>
      <c r="M351" s="346"/>
      <c r="N351" s="346"/>
      <c r="O351" s="346"/>
      <c r="P351" s="346"/>
      <c r="Q351" s="346"/>
      <c r="R351" s="346"/>
      <c r="S351" s="346"/>
      <c r="T351" s="346"/>
      <c r="U351" s="346"/>
      <c r="V351" s="346"/>
      <c r="W351" s="346"/>
      <c r="X351" s="346"/>
      <c r="Y351" s="346"/>
      <c r="Z351" s="346"/>
    </row>
    <row r="352" spans="1:26" ht="12.75" x14ac:dyDescent="0.2">
      <c r="A352" s="268">
        <v>348</v>
      </c>
      <c r="B352" s="356"/>
      <c r="C352" s="357"/>
      <c r="D352" s="357"/>
      <c r="E352" s="358"/>
      <c r="F352" s="367"/>
      <c r="G352" s="359"/>
      <c r="H352" s="355"/>
      <c r="I352" s="375"/>
      <c r="J352" s="269"/>
      <c r="K352" s="270"/>
      <c r="L352" s="346"/>
      <c r="M352" s="346"/>
      <c r="N352" s="346"/>
      <c r="O352" s="346"/>
      <c r="P352" s="346"/>
      <c r="Q352" s="346"/>
      <c r="R352" s="346"/>
      <c r="S352" s="346"/>
      <c r="T352" s="346"/>
      <c r="U352" s="346"/>
      <c r="V352" s="346"/>
      <c r="W352" s="346"/>
      <c r="X352" s="346"/>
      <c r="Y352" s="346"/>
      <c r="Z352" s="346"/>
    </row>
    <row r="353" spans="1:26" ht="12.75" x14ac:dyDescent="0.2">
      <c r="A353" s="268">
        <v>349</v>
      </c>
      <c r="B353" s="356"/>
      <c r="C353" s="357"/>
      <c r="D353" s="357"/>
      <c r="E353" s="358"/>
      <c r="F353" s="367"/>
      <c r="G353" s="359"/>
      <c r="H353" s="355"/>
      <c r="I353" s="375"/>
      <c r="J353" s="269"/>
      <c r="K353" s="270"/>
      <c r="L353" s="346"/>
      <c r="M353" s="346"/>
      <c r="N353" s="346"/>
      <c r="O353" s="346"/>
      <c r="P353" s="346"/>
      <c r="Q353" s="346"/>
      <c r="R353" s="346"/>
      <c r="S353" s="346"/>
      <c r="T353" s="346"/>
      <c r="U353" s="346"/>
      <c r="V353" s="346"/>
      <c r="W353" s="346"/>
      <c r="X353" s="346"/>
      <c r="Y353" s="346"/>
      <c r="Z353" s="346"/>
    </row>
    <row r="354" spans="1:26" ht="12.75" x14ac:dyDescent="0.2">
      <c r="A354" s="268">
        <v>350</v>
      </c>
      <c r="B354" s="356"/>
      <c r="C354" s="357"/>
      <c r="D354" s="357"/>
      <c r="E354" s="358"/>
      <c r="F354" s="367"/>
      <c r="G354" s="359"/>
      <c r="H354" s="355"/>
      <c r="I354" s="375"/>
      <c r="J354" s="269"/>
      <c r="K354" s="270"/>
      <c r="L354" s="346"/>
      <c r="M354" s="346"/>
      <c r="N354" s="346"/>
      <c r="O354" s="346"/>
      <c r="P354" s="346"/>
      <c r="Q354" s="346"/>
      <c r="R354" s="346"/>
      <c r="S354" s="346"/>
      <c r="T354" s="346"/>
      <c r="U354" s="346"/>
      <c r="V354" s="346"/>
      <c r="W354" s="346"/>
      <c r="X354" s="346"/>
      <c r="Y354" s="346"/>
      <c r="Z354" s="346"/>
    </row>
    <row r="355" spans="1:26" ht="12.75" x14ac:dyDescent="0.2">
      <c r="A355" s="268">
        <v>351</v>
      </c>
      <c r="B355" s="356"/>
      <c r="C355" s="357"/>
      <c r="D355" s="357"/>
      <c r="E355" s="358"/>
      <c r="F355" s="367"/>
      <c r="G355" s="359"/>
      <c r="H355" s="355"/>
      <c r="I355" s="375"/>
      <c r="J355" s="269"/>
      <c r="K355" s="270"/>
      <c r="L355" s="346"/>
      <c r="M355" s="346"/>
      <c r="N355" s="346"/>
      <c r="O355" s="346"/>
      <c r="P355" s="346"/>
      <c r="Q355" s="346"/>
      <c r="R355" s="346"/>
      <c r="S355" s="346"/>
      <c r="T355" s="346"/>
      <c r="U355" s="346"/>
      <c r="V355" s="346"/>
      <c r="W355" s="346"/>
      <c r="X355" s="346"/>
      <c r="Y355" s="346"/>
      <c r="Z355" s="346"/>
    </row>
    <row r="356" spans="1:26" ht="12.75" x14ac:dyDescent="0.2">
      <c r="A356" s="268">
        <v>352</v>
      </c>
      <c r="B356" s="356"/>
      <c r="C356" s="357"/>
      <c r="D356" s="357"/>
      <c r="E356" s="358"/>
      <c r="F356" s="367"/>
      <c r="G356" s="359"/>
      <c r="H356" s="355"/>
      <c r="I356" s="375"/>
      <c r="J356" s="269"/>
      <c r="K356" s="270"/>
      <c r="L356" s="346"/>
      <c r="M356" s="346"/>
      <c r="N356" s="346"/>
      <c r="O356" s="346"/>
      <c r="P356" s="346"/>
      <c r="Q356" s="346"/>
      <c r="R356" s="346"/>
      <c r="S356" s="346"/>
      <c r="T356" s="346"/>
      <c r="U356" s="346"/>
      <c r="V356" s="346"/>
      <c r="W356" s="346"/>
      <c r="X356" s="346"/>
      <c r="Y356" s="346"/>
      <c r="Z356" s="346"/>
    </row>
    <row r="357" spans="1:26" ht="12.75" x14ac:dyDescent="0.2">
      <c r="A357" s="268">
        <v>353</v>
      </c>
      <c r="B357" s="356"/>
      <c r="C357" s="357"/>
      <c r="D357" s="357"/>
      <c r="E357" s="358"/>
      <c r="F357" s="367"/>
      <c r="G357" s="359"/>
      <c r="H357" s="355"/>
      <c r="I357" s="375"/>
      <c r="J357" s="269"/>
      <c r="K357" s="270"/>
      <c r="L357" s="346"/>
      <c r="M357" s="346"/>
      <c r="N357" s="346"/>
      <c r="O357" s="346"/>
      <c r="P357" s="346"/>
      <c r="Q357" s="346"/>
      <c r="R357" s="346"/>
      <c r="S357" s="346"/>
      <c r="T357" s="346"/>
      <c r="U357" s="346"/>
      <c r="V357" s="346"/>
      <c r="W357" s="346"/>
      <c r="X357" s="346"/>
      <c r="Y357" s="346"/>
      <c r="Z357" s="346"/>
    </row>
    <row r="358" spans="1:26" ht="12.75" x14ac:dyDescent="0.2">
      <c r="A358" s="268">
        <v>354</v>
      </c>
      <c r="B358" s="356"/>
      <c r="C358" s="357"/>
      <c r="D358" s="357"/>
      <c r="E358" s="358"/>
      <c r="F358" s="367"/>
      <c r="G358" s="359"/>
      <c r="H358" s="355"/>
      <c r="I358" s="375"/>
      <c r="J358" s="269"/>
      <c r="K358" s="270"/>
      <c r="L358" s="346"/>
      <c r="M358" s="346"/>
      <c r="N358" s="346"/>
      <c r="O358" s="346"/>
      <c r="P358" s="346"/>
      <c r="Q358" s="346"/>
      <c r="R358" s="346"/>
      <c r="S358" s="346"/>
      <c r="T358" s="346"/>
      <c r="U358" s="346"/>
      <c r="V358" s="346"/>
      <c r="W358" s="346"/>
      <c r="X358" s="346"/>
      <c r="Y358" s="346"/>
      <c r="Z358" s="346"/>
    </row>
    <row r="359" spans="1:26" ht="12.75" x14ac:dyDescent="0.2">
      <c r="A359" s="268">
        <v>355</v>
      </c>
      <c r="B359" s="356"/>
      <c r="C359" s="357"/>
      <c r="D359" s="357"/>
      <c r="E359" s="358"/>
      <c r="F359" s="367"/>
      <c r="G359" s="359"/>
      <c r="H359" s="355"/>
      <c r="I359" s="375"/>
      <c r="J359" s="269"/>
      <c r="K359" s="270"/>
      <c r="L359" s="346"/>
      <c r="M359" s="346"/>
      <c r="N359" s="346"/>
      <c r="O359" s="346"/>
      <c r="P359" s="346"/>
      <c r="Q359" s="346"/>
      <c r="R359" s="346"/>
      <c r="S359" s="346"/>
      <c r="T359" s="346"/>
      <c r="U359" s="346"/>
      <c r="V359" s="346"/>
      <c r="W359" s="346"/>
      <c r="X359" s="346"/>
      <c r="Y359" s="346"/>
      <c r="Z359" s="346"/>
    </row>
    <row r="360" spans="1:26" ht="12.75" x14ac:dyDescent="0.2">
      <c r="A360" s="268">
        <v>356</v>
      </c>
      <c r="B360" s="356"/>
      <c r="C360" s="357"/>
      <c r="D360" s="357"/>
      <c r="E360" s="358"/>
      <c r="F360" s="367"/>
      <c r="G360" s="359"/>
      <c r="H360" s="355"/>
      <c r="I360" s="375"/>
      <c r="J360" s="269"/>
      <c r="K360" s="270"/>
      <c r="L360" s="346"/>
      <c r="M360" s="346"/>
      <c r="N360" s="346"/>
      <c r="O360" s="346"/>
      <c r="P360" s="346"/>
      <c r="Q360" s="346"/>
      <c r="R360" s="346"/>
      <c r="S360" s="346"/>
      <c r="T360" s="346"/>
      <c r="U360" s="346"/>
      <c r="V360" s="346"/>
      <c r="W360" s="346"/>
      <c r="X360" s="346"/>
      <c r="Y360" s="346"/>
      <c r="Z360" s="346"/>
    </row>
    <row r="361" spans="1:26" ht="12.75" x14ac:dyDescent="0.2">
      <c r="A361" s="268">
        <v>357</v>
      </c>
      <c r="B361" s="356"/>
      <c r="C361" s="357"/>
      <c r="D361" s="357"/>
      <c r="E361" s="358"/>
      <c r="F361" s="367"/>
      <c r="G361" s="359"/>
      <c r="H361" s="355"/>
      <c r="I361" s="375"/>
      <c r="J361" s="269"/>
      <c r="K361" s="270"/>
      <c r="L361" s="346"/>
      <c r="M361" s="346"/>
      <c r="N361" s="346"/>
      <c r="O361" s="346"/>
      <c r="P361" s="346"/>
      <c r="Q361" s="346"/>
      <c r="R361" s="346"/>
      <c r="S361" s="346"/>
      <c r="T361" s="346"/>
      <c r="U361" s="346"/>
      <c r="V361" s="346"/>
      <c r="W361" s="346"/>
      <c r="X361" s="346"/>
      <c r="Y361" s="346"/>
      <c r="Z361" s="346"/>
    </row>
    <row r="362" spans="1:26" ht="12.75" x14ac:dyDescent="0.2">
      <c r="A362" s="268">
        <v>358</v>
      </c>
      <c r="B362" s="356"/>
      <c r="C362" s="357"/>
      <c r="D362" s="357"/>
      <c r="E362" s="358"/>
      <c r="F362" s="367"/>
      <c r="G362" s="359"/>
      <c r="H362" s="355"/>
      <c r="I362" s="375"/>
      <c r="J362" s="269"/>
      <c r="K362" s="270"/>
      <c r="L362" s="346"/>
      <c r="M362" s="346"/>
      <c r="N362" s="346"/>
      <c r="O362" s="346"/>
      <c r="P362" s="346"/>
      <c r="Q362" s="346"/>
      <c r="R362" s="346"/>
      <c r="S362" s="346"/>
      <c r="T362" s="346"/>
      <c r="U362" s="346"/>
      <c r="V362" s="346"/>
      <c r="W362" s="346"/>
      <c r="X362" s="346"/>
      <c r="Y362" s="346"/>
      <c r="Z362" s="346"/>
    </row>
    <row r="363" spans="1:26" ht="12.75" x14ac:dyDescent="0.2">
      <c r="A363" s="268">
        <v>359</v>
      </c>
      <c r="B363" s="356"/>
      <c r="C363" s="357"/>
      <c r="D363" s="357"/>
      <c r="E363" s="358"/>
      <c r="F363" s="367"/>
      <c r="G363" s="359"/>
      <c r="H363" s="355"/>
      <c r="I363" s="375"/>
      <c r="J363" s="269"/>
      <c r="K363" s="270"/>
      <c r="L363" s="346"/>
      <c r="M363" s="346"/>
      <c r="N363" s="346"/>
      <c r="O363" s="346"/>
      <c r="P363" s="346"/>
      <c r="Q363" s="346"/>
      <c r="R363" s="346"/>
      <c r="S363" s="346"/>
      <c r="T363" s="346"/>
      <c r="U363" s="346"/>
      <c r="V363" s="346"/>
      <c r="W363" s="346"/>
      <c r="X363" s="346"/>
      <c r="Y363" s="346"/>
      <c r="Z363" s="346"/>
    </row>
    <row r="364" spans="1:26" ht="12.75" x14ac:dyDescent="0.2">
      <c r="A364" s="268">
        <v>360</v>
      </c>
      <c r="B364" s="356"/>
      <c r="C364" s="357"/>
      <c r="D364" s="357"/>
      <c r="E364" s="358"/>
      <c r="F364" s="367"/>
      <c r="G364" s="359"/>
      <c r="H364" s="355"/>
      <c r="I364" s="375"/>
      <c r="J364" s="269"/>
      <c r="K364" s="270"/>
      <c r="L364" s="346"/>
      <c r="M364" s="346"/>
      <c r="N364" s="346"/>
      <c r="O364" s="346"/>
      <c r="P364" s="346"/>
      <c r="Q364" s="346"/>
      <c r="R364" s="346"/>
      <c r="S364" s="346"/>
      <c r="T364" s="346"/>
      <c r="U364" s="346"/>
      <c r="V364" s="346"/>
      <c r="W364" s="346"/>
      <c r="X364" s="346"/>
      <c r="Y364" s="346"/>
      <c r="Z364" s="346"/>
    </row>
    <row r="365" spans="1:26" ht="12.75" x14ac:dyDescent="0.2">
      <c r="A365" s="268">
        <v>361</v>
      </c>
      <c r="B365" s="356"/>
      <c r="C365" s="357"/>
      <c r="D365" s="357"/>
      <c r="E365" s="358"/>
      <c r="F365" s="367"/>
      <c r="G365" s="359"/>
      <c r="H365" s="355"/>
      <c r="I365" s="375"/>
      <c r="J365" s="269"/>
      <c r="K365" s="270"/>
      <c r="L365" s="346"/>
      <c r="M365" s="346"/>
      <c r="N365" s="346"/>
      <c r="O365" s="346"/>
      <c r="P365" s="346"/>
      <c r="Q365" s="346"/>
      <c r="R365" s="346"/>
      <c r="S365" s="346"/>
      <c r="T365" s="346"/>
      <c r="U365" s="346"/>
      <c r="V365" s="346"/>
      <c r="W365" s="346"/>
      <c r="X365" s="346"/>
      <c r="Y365" s="346"/>
      <c r="Z365" s="346"/>
    </row>
    <row r="366" spans="1:26" ht="12.75" x14ac:dyDescent="0.2">
      <c r="A366" s="268">
        <v>362</v>
      </c>
      <c r="B366" s="356"/>
      <c r="C366" s="357"/>
      <c r="D366" s="357"/>
      <c r="E366" s="358"/>
      <c r="F366" s="367"/>
      <c r="G366" s="359"/>
      <c r="H366" s="355"/>
      <c r="I366" s="375"/>
      <c r="J366" s="269"/>
      <c r="K366" s="270"/>
      <c r="L366" s="346"/>
      <c r="M366" s="346"/>
      <c r="N366" s="346"/>
      <c r="O366" s="346"/>
      <c r="P366" s="346"/>
      <c r="Q366" s="346"/>
      <c r="R366" s="346"/>
      <c r="S366" s="346"/>
      <c r="T366" s="346"/>
      <c r="U366" s="346"/>
      <c r="V366" s="346"/>
      <c r="W366" s="346"/>
      <c r="X366" s="346"/>
      <c r="Y366" s="346"/>
      <c r="Z366" s="346"/>
    </row>
    <row r="367" spans="1:26" ht="12.75" x14ac:dyDescent="0.2">
      <c r="A367" s="268">
        <v>363</v>
      </c>
      <c r="B367" s="356"/>
      <c r="C367" s="357"/>
      <c r="D367" s="357"/>
      <c r="E367" s="358"/>
      <c r="F367" s="367"/>
      <c r="G367" s="359"/>
      <c r="H367" s="355"/>
      <c r="I367" s="375"/>
      <c r="J367" s="269"/>
      <c r="K367" s="270"/>
      <c r="L367" s="346"/>
      <c r="M367" s="346"/>
      <c r="N367" s="346"/>
      <c r="O367" s="346"/>
      <c r="P367" s="346"/>
      <c r="Q367" s="346"/>
      <c r="R367" s="346"/>
      <c r="S367" s="346"/>
      <c r="T367" s="346"/>
      <c r="U367" s="346"/>
      <c r="V367" s="346"/>
      <c r="W367" s="346"/>
      <c r="X367" s="346"/>
      <c r="Y367" s="346"/>
      <c r="Z367" s="346"/>
    </row>
    <row r="368" spans="1:26" ht="12.75" x14ac:dyDescent="0.2">
      <c r="A368" s="268">
        <v>364</v>
      </c>
      <c r="B368" s="356"/>
      <c r="C368" s="357"/>
      <c r="D368" s="357"/>
      <c r="E368" s="358"/>
      <c r="F368" s="367"/>
      <c r="G368" s="359"/>
      <c r="H368" s="355"/>
      <c r="I368" s="375"/>
      <c r="J368" s="269"/>
      <c r="K368" s="270"/>
      <c r="L368" s="346"/>
      <c r="M368" s="346"/>
      <c r="N368" s="346"/>
      <c r="O368" s="346"/>
      <c r="P368" s="346"/>
      <c r="Q368" s="346"/>
      <c r="R368" s="346"/>
      <c r="S368" s="346"/>
      <c r="T368" s="346"/>
      <c r="U368" s="346"/>
      <c r="V368" s="346"/>
      <c r="W368" s="346"/>
      <c r="X368" s="346"/>
      <c r="Y368" s="346"/>
      <c r="Z368" s="346"/>
    </row>
    <row r="369" spans="1:26" ht="12.75" x14ac:dyDescent="0.2">
      <c r="A369" s="268">
        <v>365</v>
      </c>
      <c r="B369" s="356"/>
      <c r="C369" s="357"/>
      <c r="D369" s="357"/>
      <c r="E369" s="358"/>
      <c r="F369" s="367"/>
      <c r="G369" s="359"/>
      <c r="H369" s="355"/>
      <c r="I369" s="375"/>
      <c r="J369" s="269"/>
      <c r="K369" s="270"/>
      <c r="L369" s="346"/>
      <c r="M369" s="346"/>
      <c r="N369" s="346"/>
      <c r="O369" s="346"/>
      <c r="P369" s="346"/>
      <c r="Q369" s="346"/>
      <c r="R369" s="346"/>
      <c r="S369" s="346"/>
      <c r="T369" s="346"/>
      <c r="U369" s="346"/>
      <c r="V369" s="346"/>
      <c r="W369" s="346"/>
      <c r="X369" s="346"/>
      <c r="Y369" s="346"/>
      <c r="Z369" s="346"/>
    </row>
    <row r="370" spans="1:26" ht="12.75" x14ac:dyDescent="0.2">
      <c r="A370" s="268">
        <v>366</v>
      </c>
      <c r="B370" s="356"/>
      <c r="C370" s="357"/>
      <c r="D370" s="357"/>
      <c r="E370" s="358"/>
      <c r="F370" s="367"/>
      <c r="G370" s="359"/>
      <c r="H370" s="355"/>
      <c r="I370" s="375"/>
      <c r="J370" s="269"/>
      <c r="K370" s="270"/>
      <c r="L370" s="346"/>
      <c r="M370" s="346"/>
      <c r="N370" s="346"/>
      <c r="O370" s="346"/>
      <c r="P370" s="346"/>
      <c r="Q370" s="346"/>
      <c r="R370" s="346"/>
      <c r="S370" s="346"/>
      <c r="T370" s="346"/>
      <c r="U370" s="346"/>
      <c r="V370" s="346"/>
      <c r="W370" s="346"/>
      <c r="X370" s="346"/>
      <c r="Y370" s="346"/>
      <c r="Z370" s="346"/>
    </row>
    <row r="371" spans="1:26" ht="12.75" x14ac:dyDescent="0.2">
      <c r="A371" s="268">
        <v>367</v>
      </c>
      <c r="B371" s="356"/>
      <c r="C371" s="357"/>
      <c r="D371" s="357"/>
      <c r="E371" s="358"/>
      <c r="F371" s="367"/>
      <c r="G371" s="359"/>
      <c r="H371" s="355"/>
      <c r="I371" s="375"/>
      <c r="J371" s="269"/>
      <c r="K371" s="270"/>
      <c r="L371" s="346"/>
      <c r="M371" s="346"/>
      <c r="N371" s="346"/>
      <c r="O371" s="346"/>
      <c r="P371" s="346"/>
      <c r="Q371" s="346"/>
      <c r="R371" s="346"/>
      <c r="S371" s="346"/>
      <c r="T371" s="346"/>
      <c r="U371" s="346"/>
      <c r="V371" s="346"/>
      <c r="W371" s="346"/>
      <c r="X371" s="346"/>
      <c r="Y371" s="346"/>
      <c r="Z371" s="346"/>
    </row>
    <row r="372" spans="1:26" ht="12.75" x14ac:dyDescent="0.2">
      <c r="A372" s="268">
        <v>368</v>
      </c>
      <c r="B372" s="356"/>
      <c r="C372" s="357"/>
      <c r="D372" s="357"/>
      <c r="E372" s="358"/>
      <c r="F372" s="367"/>
      <c r="G372" s="359"/>
      <c r="H372" s="355"/>
      <c r="I372" s="375"/>
      <c r="J372" s="269"/>
      <c r="K372" s="270"/>
      <c r="L372" s="346"/>
      <c r="M372" s="346"/>
      <c r="N372" s="346"/>
      <c r="O372" s="346"/>
      <c r="P372" s="346"/>
      <c r="Q372" s="346"/>
      <c r="R372" s="346"/>
      <c r="S372" s="346"/>
      <c r="T372" s="346"/>
      <c r="U372" s="346"/>
      <c r="V372" s="346"/>
      <c r="W372" s="346"/>
      <c r="X372" s="346"/>
      <c r="Y372" s="346"/>
      <c r="Z372" s="346"/>
    </row>
    <row r="373" spans="1:26" ht="12.75" x14ac:dyDescent="0.2">
      <c r="A373" s="268">
        <v>369</v>
      </c>
      <c r="B373" s="356"/>
      <c r="C373" s="357"/>
      <c r="D373" s="357"/>
      <c r="E373" s="358"/>
      <c r="F373" s="367"/>
      <c r="G373" s="359"/>
      <c r="H373" s="355"/>
      <c r="I373" s="375"/>
      <c r="J373" s="269"/>
      <c r="K373" s="270"/>
      <c r="L373" s="346"/>
      <c r="M373" s="346"/>
      <c r="N373" s="346"/>
      <c r="O373" s="346"/>
      <c r="P373" s="346"/>
      <c r="Q373" s="346"/>
      <c r="R373" s="346"/>
      <c r="S373" s="346"/>
      <c r="T373" s="346"/>
      <c r="U373" s="346"/>
      <c r="V373" s="346"/>
      <c r="W373" s="346"/>
      <c r="X373" s="346"/>
      <c r="Y373" s="346"/>
      <c r="Z373" s="346"/>
    </row>
    <row r="374" spans="1:26" ht="12.75" x14ac:dyDescent="0.2">
      <c r="A374" s="268">
        <v>370</v>
      </c>
      <c r="B374" s="356"/>
      <c r="C374" s="357"/>
      <c r="D374" s="357"/>
      <c r="E374" s="358"/>
      <c r="F374" s="367"/>
      <c r="G374" s="359"/>
      <c r="H374" s="355"/>
      <c r="I374" s="375"/>
      <c r="J374" s="269"/>
      <c r="K374" s="270"/>
      <c r="L374" s="346"/>
      <c r="M374" s="346"/>
      <c r="N374" s="346"/>
      <c r="O374" s="346"/>
      <c r="P374" s="346"/>
      <c r="Q374" s="346"/>
      <c r="R374" s="346"/>
      <c r="S374" s="346"/>
      <c r="T374" s="346"/>
      <c r="U374" s="346"/>
      <c r="V374" s="346"/>
      <c r="W374" s="346"/>
      <c r="X374" s="346"/>
      <c r="Y374" s="346"/>
      <c r="Z374" s="346"/>
    </row>
    <row r="375" spans="1:26" ht="12.75" x14ac:dyDescent="0.2">
      <c r="A375" s="268">
        <v>371</v>
      </c>
      <c r="B375" s="356"/>
      <c r="C375" s="357"/>
      <c r="D375" s="357"/>
      <c r="E375" s="358"/>
      <c r="F375" s="367"/>
      <c r="G375" s="359"/>
      <c r="H375" s="355"/>
      <c r="I375" s="375"/>
      <c r="J375" s="269"/>
      <c r="K375" s="270"/>
      <c r="L375" s="346"/>
      <c r="M375" s="346"/>
      <c r="N375" s="346"/>
      <c r="O375" s="346"/>
      <c r="P375" s="346"/>
      <c r="Q375" s="346"/>
      <c r="R375" s="346"/>
      <c r="S375" s="346"/>
      <c r="T375" s="346"/>
      <c r="U375" s="346"/>
      <c r="V375" s="346"/>
      <c r="W375" s="346"/>
      <c r="X375" s="346"/>
      <c r="Y375" s="346"/>
      <c r="Z375" s="346"/>
    </row>
    <row r="376" spans="1:26" ht="12.75" x14ac:dyDescent="0.2">
      <c r="A376" s="268">
        <v>372</v>
      </c>
      <c r="B376" s="356"/>
      <c r="C376" s="357"/>
      <c r="D376" s="357"/>
      <c r="E376" s="358"/>
      <c r="F376" s="367"/>
      <c r="G376" s="359"/>
      <c r="H376" s="355"/>
      <c r="I376" s="375"/>
      <c r="J376" s="269"/>
      <c r="K376" s="270"/>
      <c r="L376" s="346"/>
      <c r="M376" s="346"/>
      <c r="N376" s="346"/>
      <c r="O376" s="346"/>
      <c r="P376" s="346"/>
      <c r="Q376" s="346"/>
      <c r="R376" s="346"/>
      <c r="S376" s="346"/>
      <c r="T376" s="346"/>
      <c r="U376" s="346"/>
      <c r="V376" s="346"/>
      <c r="W376" s="346"/>
      <c r="X376" s="346"/>
      <c r="Y376" s="346"/>
      <c r="Z376" s="346"/>
    </row>
    <row r="377" spans="1:26" ht="12.75" x14ac:dyDescent="0.2">
      <c r="A377" s="268">
        <v>373</v>
      </c>
      <c r="B377" s="356"/>
      <c r="C377" s="357"/>
      <c r="D377" s="357"/>
      <c r="E377" s="358"/>
      <c r="F377" s="367"/>
      <c r="G377" s="359"/>
      <c r="H377" s="355"/>
      <c r="I377" s="375"/>
      <c r="J377" s="269"/>
      <c r="K377" s="270"/>
      <c r="L377" s="346"/>
      <c r="M377" s="346"/>
      <c r="N377" s="346"/>
      <c r="O377" s="346"/>
      <c r="P377" s="346"/>
      <c r="Q377" s="346"/>
      <c r="R377" s="346"/>
      <c r="S377" s="346"/>
      <c r="T377" s="346"/>
      <c r="U377" s="346"/>
      <c r="V377" s="346"/>
      <c r="W377" s="346"/>
      <c r="X377" s="346"/>
      <c r="Y377" s="346"/>
      <c r="Z377" s="346"/>
    </row>
    <row r="378" spans="1:26" ht="12.75" x14ac:dyDescent="0.2">
      <c r="A378" s="268">
        <v>374</v>
      </c>
      <c r="B378" s="356"/>
      <c r="C378" s="357"/>
      <c r="D378" s="357"/>
      <c r="E378" s="358"/>
      <c r="F378" s="367"/>
      <c r="G378" s="359"/>
      <c r="H378" s="355"/>
      <c r="I378" s="375"/>
      <c r="J378" s="269"/>
      <c r="K378" s="270"/>
      <c r="L378" s="346"/>
      <c r="M378" s="346"/>
      <c r="N378" s="346"/>
      <c r="O378" s="346"/>
      <c r="P378" s="346"/>
      <c r="Q378" s="346"/>
      <c r="R378" s="346"/>
      <c r="S378" s="346"/>
      <c r="T378" s="346"/>
      <c r="U378" s="346"/>
      <c r="V378" s="346"/>
      <c r="W378" s="346"/>
      <c r="X378" s="346"/>
      <c r="Y378" s="346"/>
      <c r="Z378" s="346"/>
    </row>
    <row r="379" spans="1:26" ht="12.75" x14ac:dyDescent="0.2">
      <c r="A379" s="268">
        <v>375</v>
      </c>
      <c r="B379" s="356"/>
      <c r="C379" s="357"/>
      <c r="D379" s="357"/>
      <c r="E379" s="358"/>
      <c r="F379" s="367"/>
      <c r="G379" s="359"/>
      <c r="H379" s="355"/>
      <c r="I379" s="375"/>
      <c r="J379" s="269"/>
      <c r="K379" s="270"/>
      <c r="L379" s="346"/>
      <c r="M379" s="346"/>
      <c r="N379" s="346"/>
      <c r="O379" s="346"/>
      <c r="P379" s="346"/>
      <c r="Q379" s="346"/>
      <c r="R379" s="346"/>
      <c r="S379" s="346"/>
      <c r="T379" s="346"/>
      <c r="U379" s="346"/>
      <c r="V379" s="346"/>
      <c r="W379" s="346"/>
      <c r="X379" s="346"/>
      <c r="Y379" s="346"/>
      <c r="Z379" s="346"/>
    </row>
    <row r="380" spans="1:26" ht="12.75" x14ac:dyDescent="0.2">
      <c r="A380" s="268">
        <v>376</v>
      </c>
      <c r="B380" s="356"/>
      <c r="C380" s="357"/>
      <c r="D380" s="357"/>
      <c r="E380" s="358"/>
      <c r="F380" s="367"/>
      <c r="G380" s="359"/>
      <c r="H380" s="355"/>
      <c r="I380" s="375"/>
      <c r="J380" s="269"/>
      <c r="K380" s="270"/>
      <c r="L380" s="346"/>
      <c r="M380" s="346"/>
      <c r="N380" s="346"/>
      <c r="O380" s="346"/>
      <c r="P380" s="346"/>
      <c r="Q380" s="346"/>
      <c r="R380" s="346"/>
      <c r="S380" s="346"/>
      <c r="T380" s="346"/>
      <c r="U380" s="346"/>
      <c r="V380" s="346"/>
      <c r="W380" s="346"/>
      <c r="X380" s="346"/>
      <c r="Y380" s="346"/>
      <c r="Z380" s="346"/>
    </row>
    <row r="381" spans="1:26" ht="12.75" x14ac:dyDescent="0.2">
      <c r="A381" s="268">
        <v>377</v>
      </c>
      <c r="B381" s="356"/>
      <c r="C381" s="357"/>
      <c r="D381" s="357"/>
      <c r="E381" s="358"/>
      <c r="F381" s="367"/>
      <c r="G381" s="359"/>
      <c r="H381" s="355"/>
      <c r="I381" s="375"/>
      <c r="J381" s="269"/>
      <c r="K381" s="270"/>
      <c r="L381" s="346"/>
      <c r="M381" s="346"/>
      <c r="N381" s="346"/>
      <c r="O381" s="346"/>
      <c r="P381" s="346"/>
      <c r="Q381" s="346"/>
      <c r="R381" s="346"/>
      <c r="S381" s="346"/>
      <c r="T381" s="346"/>
      <c r="U381" s="346"/>
      <c r="V381" s="346"/>
      <c r="W381" s="346"/>
      <c r="X381" s="346"/>
      <c r="Y381" s="346"/>
      <c r="Z381" s="346"/>
    </row>
    <row r="382" spans="1:26" ht="12.75" x14ac:dyDescent="0.2">
      <c r="A382" s="268">
        <v>378</v>
      </c>
      <c r="B382" s="356"/>
      <c r="C382" s="357"/>
      <c r="D382" s="357"/>
      <c r="E382" s="358"/>
      <c r="F382" s="367"/>
      <c r="G382" s="359"/>
      <c r="H382" s="355"/>
      <c r="I382" s="375"/>
      <c r="J382" s="269"/>
      <c r="K382" s="270"/>
      <c r="L382" s="346"/>
      <c r="M382" s="346"/>
      <c r="N382" s="346"/>
      <c r="O382" s="346"/>
      <c r="P382" s="346"/>
      <c r="Q382" s="346"/>
      <c r="R382" s="346"/>
      <c r="S382" s="346"/>
      <c r="T382" s="346"/>
      <c r="U382" s="346"/>
      <c r="V382" s="346"/>
      <c r="W382" s="346"/>
      <c r="X382" s="346"/>
      <c r="Y382" s="346"/>
      <c r="Z382" s="346"/>
    </row>
    <row r="383" spans="1:26" ht="12.75" x14ac:dyDescent="0.2">
      <c r="A383" s="268">
        <v>379</v>
      </c>
      <c r="B383" s="356"/>
      <c r="C383" s="357"/>
      <c r="D383" s="357"/>
      <c r="E383" s="358"/>
      <c r="F383" s="367"/>
      <c r="G383" s="359"/>
      <c r="H383" s="355"/>
      <c r="I383" s="375"/>
      <c r="J383" s="269"/>
      <c r="K383" s="270"/>
      <c r="L383" s="346"/>
      <c r="M383" s="346"/>
      <c r="N383" s="346"/>
      <c r="O383" s="346"/>
      <c r="P383" s="346"/>
      <c r="Q383" s="346"/>
      <c r="R383" s="346"/>
      <c r="S383" s="346"/>
      <c r="T383" s="346"/>
      <c r="U383" s="346"/>
      <c r="V383" s="346"/>
      <c r="W383" s="346"/>
      <c r="X383" s="346"/>
      <c r="Y383" s="346"/>
      <c r="Z383" s="346"/>
    </row>
    <row r="384" spans="1:26" ht="12.75" x14ac:dyDescent="0.2">
      <c r="A384" s="268">
        <v>380</v>
      </c>
      <c r="B384" s="356"/>
      <c r="C384" s="357"/>
      <c r="D384" s="357"/>
      <c r="E384" s="358"/>
      <c r="F384" s="367"/>
      <c r="G384" s="359"/>
      <c r="H384" s="355"/>
      <c r="I384" s="375"/>
      <c r="J384" s="269"/>
      <c r="K384" s="270"/>
      <c r="L384" s="346"/>
      <c r="M384" s="346"/>
      <c r="N384" s="346"/>
      <c r="O384" s="346"/>
      <c r="P384" s="346"/>
      <c r="Q384" s="346"/>
      <c r="R384" s="346"/>
      <c r="S384" s="346"/>
      <c r="T384" s="346"/>
      <c r="U384" s="346"/>
      <c r="V384" s="346"/>
      <c r="W384" s="346"/>
      <c r="X384" s="346"/>
      <c r="Y384" s="346"/>
      <c r="Z384" s="346"/>
    </row>
    <row r="385" spans="1:26" ht="12.75" x14ac:dyDescent="0.2">
      <c r="A385" s="268">
        <v>381</v>
      </c>
      <c r="B385" s="356"/>
      <c r="C385" s="357"/>
      <c r="D385" s="357"/>
      <c r="E385" s="358"/>
      <c r="F385" s="367"/>
      <c r="G385" s="359"/>
      <c r="H385" s="355"/>
      <c r="I385" s="375"/>
      <c r="J385" s="269"/>
      <c r="K385" s="270"/>
      <c r="L385" s="346"/>
      <c r="M385" s="346"/>
      <c r="N385" s="346"/>
      <c r="O385" s="346"/>
      <c r="P385" s="346"/>
      <c r="Q385" s="346"/>
      <c r="R385" s="346"/>
      <c r="S385" s="346"/>
      <c r="T385" s="346"/>
      <c r="U385" s="346"/>
      <c r="V385" s="346"/>
      <c r="W385" s="346"/>
      <c r="X385" s="346"/>
      <c r="Y385" s="346"/>
      <c r="Z385" s="346"/>
    </row>
    <row r="386" spans="1:26" ht="12.75" x14ac:dyDescent="0.2">
      <c r="A386" s="268">
        <v>382</v>
      </c>
      <c r="B386" s="356"/>
      <c r="C386" s="357"/>
      <c r="D386" s="357"/>
      <c r="E386" s="358"/>
      <c r="F386" s="367"/>
      <c r="G386" s="359"/>
      <c r="H386" s="355"/>
      <c r="I386" s="375"/>
      <c r="J386" s="269"/>
      <c r="K386" s="270"/>
      <c r="L386" s="346"/>
      <c r="M386" s="346"/>
      <c r="N386" s="346"/>
      <c r="O386" s="346"/>
      <c r="P386" s="346"/>
      <c r="Q386" s="346"/>
      <c r="R386" s="346"/>
      <c r="S386" s="346"/>
      <c r="T386" s="346"/>
      <c r="U386" s="346"/>
      <c r="V386" s="346"/>
      <c r="W386" s="346"/>
      <c r="X386" s="346"/>
      <c r="Y386" s="346"/>
      <c r="Z386" s="346"/>
    </row>
    <row r="387" spans="1:26" ht="12.75" x14ac:dyDescent="0.2">
      <c r="A387" s="268">
        <v>383</v>
      </c>
      <c r="B387" s="356"/>
      <c r="C387" s="357"/>
      <c r="D387" s="357"/>
      <c r="E387" s="358"/>
      <c r="F387" s="367"/>
      <c r="G387" s="359"/>
      <c r="H387" s="355"/>
      <c r="I387" s="375"/>
      <c r="J387" s="269"/>
      <c r="K387" s="270"/>
      <c r="L387" s="346"/>
      <c r="M387" s="346"/>
      <c r="N387" s="346"/>
      <c r="O387" s="346"/>
      <c r="P387" s="346"/>
      <c r="Q387" s="346"/>
      <c r="R387" s="346"/>
      <c r="S387" s="346"/>
      <c r="T387" s="346"/>
      <c r="U387" s="346"/>
      <c r="V387" s="346"/>
      <c r="W387" s="346"/>
      <c r="X387" s="346"/>
      <c r="Y387" s="346"/>
      <c r="Z387" s="346"/>
    </row>
    <row r="388" spans="1:26" ht="12.75" x14ac:dyDescent="0.2">
      <c r="A388" s="268">
        <v>384</v>
      </c>
      <c r="B388" s="356"/>
      <c r="C388" s="357"/>
      <c r="D388" s="357"/>
      <c r="E388" s="358"/>
      <c r="F388" s="367"/>
      <c r="G388" s="359"/>
      <c r="H388" s="355"/>
      <c r="I388" s="375"/>
      <c r="J388" s="269"/>
      <c r="K388" s="270"/>
      <c r="L388" s="346"/>
      <c r="M388" s="346"/>
      <c r="N388" s="346"/>
      <c r="O388" s="346"/>
      <c r="P388" s="346"/>
      <c r="Q388" s="346"/>
      <c r="R388" s="346"/>
      <c r="S388" s="346"/>
      <c r="T388" s="346"/>
      <c r="U388" s="346"/>
      <c r="V388" s="346"/>
      <c r="W388" s="346"/>
      <c r="X388" s="346"/>
      <c r="Y388" s="346"/>
      <c r="Z388" s="346"/>
    </row>
    <row r="389" spans="1:26" ht="12.75" x14ac:dyDescent="0.2">
      <c r="A389" s="268">
        <v>385</v>
      </c>
      <c r="B389" s="356"/>
      <c r="C389" s="357"/>
      <c r="D389" s="357"/>
      <c r="E389" s="358"/>
      <c r="F389" s="367"/>
      <c r="G389" s="359"/>
      <c r="H389" s="355"/>
      <c r="I389" s="375"/>
      <c r="J389" s="269"/>
      <c r="K389" s="270"/>
      <c r="L389" s="346"/>
      <c r="M389" s="346"/>
      <c r="N389" s="346"/>
      <c r="O389" s="346"/>
      <c r="P389" s="346"/>
      <c r="Q389" s="346"/>
      <c r="R389" s="346"/>
      <c r="S389" s="346"/>
      <c r="T389" s="346"/>
      <c r="U389" s="346"/>
      <c r="V389" s="346"/>
      <c r="W389" s="346"/>
      <c r="X389" s="346"/>
      <c r="Y389" s="346"/>
      <c r="Z389" s="346"/>
    </row>
    <row r="390" spans="1:26" ht="12.75" x14ac:dyDescent="0.2">
      <c r="A390" s="268">
        <v>386</v>
      </c>
      <c r="B390" s="356"/>
      <c r="C390" s="357"/>
      <c r="D390" s="357"/>
      <c r="E390" s="358"/>
      <c r="F390" s="367"/>
      <c r="G390" s="359"/>
      <c r="H390" s="355"/>
      <c r="I390" s="375"/>
      <c r="J390" s="269"/>
      <c r="K390" s="270"/>
      <c r="L390" s="346"/>
      <c r="M390" s="346"/>
      <c r="N390" s="346"/>
      <c r="O390" s="346"/>
      <c r="P390" s="346"/>
      <c r="Q390" s="346"/>
      <c r="R390" s="346"/>
      <c r="S390" s="346"/>
      <c r="T390" s="346"/>
      <c r="U390" s="346"/>
      <c r="V390" s="346"/>
      <c r="W390" s="346"/>
      <c r="X390" s="346"/>
      <c r="Y390" s="346"/>
      <c r="Z390" s="346"/>
    </row>
    <row r="391" spans="1:26" ht="12.75" x14ac:dyDescent="0.2">
      <c r="A391" s="268">
        <v>387</v>
      </c>
      <c r="B391" s="356"/>
      <c r="C391" s="357"/>
      <c r="D391" s="357"/>
      <c r="E391" s="358"/>
      <c r="F391" s="367"/>
      <c r="G391" s="359"/>
      <c r="H391" s="355"/>
      <c r="I391" s="375"/>
      <c r="J391" s="269"/>
      <c r="K391" s="270"/>
      <c r="L391" s="346"/>
      <c r="M391" s="346"/>
      <c r="N391" s="346"/>
      <c r="O391" s="346"/>
      <c r="P391" s="346"/>
      <c r="Q391" s="346"/>
      <c r="R391" s="346"/>
      <c r="S391" s="346"/>
      <c r="T391" s="346"/>
      <c r="U391" s="346"/>
      <c r="V391" s="346"/>
      <c r="W391" s="346"/>
      <c r="X391" s="346"/>
      <c r="Y391" s="346"/>
      <c r="Z391" s="346"/>
    </row>
    <row r="392" spans="1:26" ht="12.75" x14ac:dyDescent="0.2">
      <c r="A392" s="268">
        <v>388</v>
      </c>
      <c r="B392" s="356"/>
      <c r="C392" s="357"/>
      <c r="D392" s="357"/>
      <c r="E392" s="358"/>
      <c r="F392" s="367"/>
      <c r="G392" s="359"/>
      <c r="H392" s="355"/>
      <c r="I392" s="375"/>
      <c r="J392" s="269"/>
      <c r="K392" s="270"/>
      <c r="L392" s="346"/>
      <c r="M392" s="346"/>
      <c r="N392" s="346"/>
      <c r="O392" s="346"/>
      <c r="P392" s="346"/>
      <c r="Q392" s="346"/>
      <c r="R392" s="346"/>
      <c r="S392" s="346"/>
      <c r="T392" s="346"/>
      <c r="U392" s="346"/>
      <c r="V392" s="346"/>
      <c r="W392" s="346"/>
      <c r="X392" s="346"/>
      <c r="Y392" s="346"/>
      <c r="Z392" s="346"/>
    </row>
    <row r="393" spans="1:26" ht="12.75" x14ac:dyDescent="0.2">
      <c r="A393" s="268">
        <v>389</v>
      </c>
      <c r="B393" s="356"/>
      <c r="C393" s="357"/>
      <c r="D393" s="357"/>
      <c r="E393" s="358"/>
      <c r="F393" s="367"/>
      <c r="G393" s="359"/>
      <c r="H393" s="355"/>
      <c r="I393" s="375"/>
      <c r="J393" s="269"/>
      <c r="K393" s="270"/>
      <c r="L393" s="346"/>
      <c r="M393" s="346"/>
      <c r="N393" s="346"/>
      <c r="O393" s="346"/>
      <c r="P393" s="346"/>
      <c r="Q393" s="346"/>
      <c r="R393" s="346"/>
      <c r="S393" s="346"/>
      <c r="T393" s="346"/>
      <c r="U393" s="346"/>
      <c r="V393" s="346"/>
      <c r="W393" s="346"/>
      <c r="X393" s="346"/>
      <c r="Y393" s="346"/>
      <c r="Z393" s="346"/>
    </row>
    <row r="394" spans="1:26" ht="12.75" x14ac:dyDescent="0.2">
      <c r="A394" s="268">
        <v>390</v>
      </c>
      <c r="B394" s="356"/>
      <c r="C394" s="357"/>
      <c r="D394" s="357"/>
      <c r="E394" s="358"/>
      <c r="F394" s="367"/>
      <c r="G394" s="359"/>
      <c r="H394" s="355"/>
      <c r="I394" s="375"/>
      <c r="J394" s="269"/>
      <c r="K394" s="270"/>
      <c r="L394" s="346"/>
      <c r="M394" s="346"/>
      <c r="N394" s="346"/>
      <c r="O394" s="346"/>
      <c r="P394" s="346"/>
      <c r="Q394" s="346"/>
      <c r="R394" s="346"/>
      <c r="S394" s="346"/>
      <c r="T394" s="346"/>
      <c r="U394" s="346"/>
      <c r="V394" s="346"/>
      <c r="W394" s="346"/>
      <c r="X394" s="346"/>
      <c r="Y394" s="346"/>
      <c r="Z394" s="346"/>
    </row>
    <row r="395" spans="1:26" ht="12.75" x14ac:dyDescent="0.2">
      <c r="A395" s="268">
        <v>391</v>
      </c>
      <c r="B395" s="356"/>
      <c r="C395" s="357"/>
      <c r="D395" s="357"/>
      <c r="E395" s="358"/>
      <c r="F395" s="367"/>
      <c r="G395" s="359"/>
      <c r="H395" s="355"/>
      <c r="I395" s="375"/>
      <c r="J395" s="269"/>
      <c r="K395" s="270"/>
      <c r="L395" s="346"/>
      <c r="M395" s="346"/>
      <c r="N395" s="346"/>
      <c r="O395" s="346"/>
      <c r="P395" s="346"/>
      <c r="Q395" s="346"/>
      <c r="R395" s="346"/>
      <c r="S395" s="346"/>
      <c r="T395" s="346"/>
      <c r="U395" s="346"/>
      <c r="V395" s="346"/>
      <c r="W395" s="346"/>
      <c r="X395" s="346"/>
      <c r="Y395" s="346"/>
      <c r="Z395" s="346"/>
    </row>
    <row r="396" spans="1:26" ht="12.75" x14ac:dyDescent="0.2">
      <c r="A396" s="268">
        <v>392</v>
      </c>
      <c r="B396" s="356"/>
      <c r="C396" s="357"/>
      <c r="D396" s="357"/>
      <c r="E396" s="358"/>
      <c r="F396" s="367"/>
      <c r="G396" s="359"/>
      <c r="H396" s="355"/>
      <c r="I396" s="375"/>
      <c r="J396" s="269"/>
      <c r="K396" s="270"/>
      <c r="L396" s="346"/>
      <c r="M396" s="346"/>
      <c r="N396" s="346"/>
      <c r="O396" s="346"/>
      <c r="P396" s="346"/>
      <c r="Q396" s="346"/>
      <c r="R396" s="346"/>
      <c r="S396" s="346"/>
      <c r="T396" s="346"/>
      <c r="U396" s="346"/>
      <c r="V396" s="346"/>
      <c r="W396" s="346"/>
      <c r="X396" s="346"/>
      <c r="Y396" s="346"/>
      <c r="Z396" s="346"/>
    </row>
    <row r="397" spans="1:26" ht="12.75" x14ac:dyDescent="0.2">
      <c r="A397" s="268">
        <v>393</v>
      </c>
      <c r="B397" s="356"/>
      <c r="C397" s="357"/>
      <c r="D397" s="357"/>
      <c r="E397" s="358"/>
      <c r="F397" s="367"/>
      <c r="G397" s="359"/>
      <c r="H397" s="355"/>
      <c r="I397" s="375"/>
      <c r="J397" s="269"/>
      <c r="K397" s="270"/>
      <c r="L397" s="346"/>
      <c r="M397" s="346"/>
      <c r="N397" s="346"/>
      <c r="O397" s="346"/>
      <c r="P397" s="346"/>
      <c r="Q397" s="346"/>
      <c r="R397" s="346"/>
      <c r="S397" s="346"/>
      <c r="T397" s="346"/>
      <c r="U397" s="346"/>
      <c r="V397" s="346"/>
      <c r="W397" s="346"/>
      <c r="X397" s="346"/>
      <c r="Y397" s="346"/>
      <c r="Z397" s="346"/>
    </row>
    <row r="398" spans="1:26" ht="12.75" x14ac:dyDescent="0.2">
      <c r="A398" s="268">
        <v>394</v>
      </c>
      <c r="B398" s="356"/>
      <c r="C398" s="357"/>
      <c r="D398" s="357"/>
      <c r="E398" s="358"/>
      <c r="F398" s="367"/>
      <c r="G398" s="359"/>
      <c r="H398" s="355"/>
      <c r="I398" s="375"/>
      <c r="J398" s="269"/>
      <c r="K398" s="270"/>
      <c r="L398" s="346"/>
      <c r="M398" s="346"/>
      <c r="N398" s="346"/>
      <c r="O398" s="346"/>
      <c r="P398" s="346"/>
      <c r="Q398" s="346"/>
      <c r="R398" s="346"/>
      <c r="S398" s="346"/>
      <c r="T398" s="346"/>
      <c r="U398" s="346"/>
      <c r="V398" s="346"/>
      <c r="W398" s="346"/>
      <c r="X398" s="346"/>
      <c r="Y398" s="346"/>
      <c r="Z398" s="346"/>
    </row>
    <row r="399" spans="1:26" ht="12.75" x14ac:dyDescent="0.2">
      <c r="A399" s="268">
        <v>395</v>
      </c>
      <c r="B399" s="356"/>
      <c r="C399" s="357"/>
      <c r="D399" s="357"/>
      <c r="E399" s="358"/>
      <c r="F399" s="367"/>
      <c r="G399" s="359"/>
      <c r="H399" s="355"/>
      <c r="I399" s="375"/>
      <c r="J399" s="269"/>
      <c r="K399" s="270"/>
      <c r="L399" s="346"/>
      <c r="M399" s="346"/>
      <c r="N399" s="346"/>
      <c r="O399" s="346"/>
      <c r="P399" s="346"/>
      <c r="Q399" s="346"/>
      <c r="R399" s="346"/>
      <c r="S399" s="346"/>
      <c r="T399" s="346"/>
      <c r="U399" s="346"/>
      <c r="V399" s="346"/>
      <c r="W399" s="346"/>
      <c r="X399" s="346"/>
      <c r="Y399" s="346"/>
      <c r="Z399" s="346"/>
    </row>
    <row r="400" spans="1:26" ht="12.75" x14ac:dyDescent="0.2">
      <c r="A400" s="268">
        <v>396</v>
      </c>
      <c r="B400" s="356"/>
      <c r="C400" s="357"/>
      <c r="D400" s="357"/>
      <c r="E400" s="358"/>
      <c r="F400" s="367"/>
      <c r="G400" s="359"/>
      <c r="H400" s="355"/>
      <c r="I400" s="375"/>
      <c r="J400" s="269"/>
      <c r="K400" s="270"/>
      <c r="L400" s="346"/>
      <c r="M400" s="346"/>
      <c r="N400" s="346"/>
      <c r="O400" s="346"/>
      <c r="P400" s="346"/>
      <c r="Q400" s="346"/>
      <c r="R400" s="346"/>
      <c r="S400" s="346"/>
      <c r="T400" s="346"/>
      <c r="U400" s="346"/>
      <c r="V400" s="346"/>
      <c r="W400" s="346"/>
      <c r="X400" s="346"/>
      <c r="Y400" s="346"/>
      <c r="Z400" s="346"/>
    </row>
    <row r="401" spans="1:26" ht="12.75" x14ac:dyDescent="0.2">
      <c r="A401" s="268">
        <v>397</v>
      </c>
      <c r="B401" s="356"/>
      <c r="C401" s="357"/>
      <c r="D401" s="357"/>
      <c r="E401" s="358"/>
      <c r="F401" s="367"/>
      <c r="G401" s="359"/>
      <c r="H401" s="355"/>
      <c r="I401" s="375"/>
      <c r="J401" s="269"/>
      <c r="K401" s="270"/>
      <c r="L401" s="346"/>
      <c r="M401" s="346"/>
      <c r="N401" s="346"/>
      <c r="O401" s="346"/>
      <c r="P401" s="346"/>
      <c r="Q401" s="346"/>
      <c r="R401" s="346"/>
      <c r="S401" s="346"/>
      <c r="T401" s="346"/>
      <c r="U401" s="346"/>
      <c r="V401" s="346"/>
      <c r="W401" s="346"/>
      <c r="X401" s="346"/>
      <c r="Y401" s="346"/>
      <c r="Z401" s="346"/>
    </row>
    <row r="402" spans="1:26" ht="12.75" x14ac:dyDescent="0.2">
      <c r="A402" s="268">
        <v>398</v>
      </c>
      <c r="B402" s="356"/>
      <c r="C402" s="357"/>
      <c r="D402" s="357"/>
      <c r="E402" s="358"/>
      <c r="F402" s="367"/>
      <c r="G402" s="359"/>
      <c r="H402" s="355"/>
      <c r="I402" s="375"/>
      <c r="J402" s="269"/>
      <c r="K402" s="270"/>
      <c r="L402" s="346"/>
      <c r="M402" s="346"/>
      <c r="N402" s="346"/>
      <c r="O402" s="346"/>
      <c r="P402" s="346"/>
      <c r="Q402" s="346"/>
      <c r="R402" s="346"/>
      <c r="S402" s="346"/>
      <c r="T402" s="346"/>
      <c r="U402" s="346"/>
      <c r="V402" s="346"/>
      <c r="W402" s="346"/>
      <c r="X402" s="346"/>
      <c r="Y402" s="346"/>
      <c r="Z402" s="346"/>
    </row>
    <row r="403" spans="1:26" ht="12.75" x14ac:dyDescent="0.2">
      <c r="A403" s="268">
        <v>399</v>
      </c>
      <c r="B403" s="356"/>
      <c r="C403" s="357"/>
      <c r="D403" s="357"/>
      <c r="E403" s="358"/>
      <c r="F403" s="367"/>
      <c r="G403" s="359"/>
      <c r="H403" s="355"/>
      <c r="I403" s="375"/>
      <c r="J403" s="269"/>
      <c r="K403" s="270"/>
      <c r="L403" s="346"/>
      <c r="M403" s="346"/>
      <c r="N403" s="346"/>
      <c r="O403" s="346"/>
      <c r="P403" s="346"/>
      <c r="Q403" s="346"/>
      <c r="R403" s="346"/>
      <c r="S403" s="346"/>
      <c r="T403" s="346"/>
      <c r="U403" s="346"/>
      <c r="V403" s="346"/>
      <c r="W403" s="346"/>
      <c r="X403" s="346"/>
      <c r="Y403" s="346"/>
      <c r="Z403" s="346"/>
    </row>
    <row r="404" spans="1:26" ht="12.75" x14ac:dyDescent="0.2">
      <c r="A404" s="268">
        <v>400</v>
      </c>
      <c r="B404" s="356"/>
      <c r="C404" s="357"/>
      <c r="D404" s="357"/>
      <c r="E404" s="358"/>
      <c r="F404" s="367"/>
      <c r="G404" s="359"/>
      <c r="H404" s="355"/>
      <c r="I404" s="375"/>
      <c r="J404" s="269"/>
      <c r="K404" s="270"/>
      <c r="L404" s="346"/>
      <c r="M404" s="346"/>
      <c r="N404" s="346"/>
      <c r="O404" s="346"/>
      <c r="P404" s="346"/>
      <c r="Q404" s="346"/>
      <c r="R404" s="346"/>
      <c r="S404" s="346"/>
      <c r="T404" s="346"/>
      <c r="U404" s="346"/>
      <c r="V404" s="346"/>
      <c r="W404" s="346"/>
      <c r="X404" s="346"/>
      <c r="Y404" s="346"/>
      <c r="Z404" s="346"/>
    </row>
    <row r="405" spans="1:26" ht="12.75" x14ac:dyDescent="0.2">
      <c r="A405" s="268">
        <v>401</v>
      </c>
      <c r="B405" s="356"/>
      <c r="C405" s="357"/>
      <c r="D405" s="357"/>
      <c r="E405" s="358"/>
      <c r="F405" s="367"/>
      <c r="G405" s="359"/>
      <c r="H405" s="355"/>
      <c r="I405" s="375"/>
      <c r="J405" s="269"/>
      <c r="K405" s="270"/>
      <c r="L405" s="346"/>
      <c r="M405" s="346"/>
      <c r="N405" s="346"/>
      <c r="O405" s="346"/>
      <c r="P405" s="346"/>
      <c r="Q405" s="346"/>
      <c r="R405" s="346"/>
      <c r="S405" s="346"/>
      <c r="T405" s="346"/>
      <c r="U405" s="346"/>
      <c r="V405" s="346"/>
      <c r="W405" s="346"/>
      <c r="X405" s="346"/>
      <c r="Y405" s="346"/>
      <c r="Z405" s="346"/>
    </row>
    <row r="406" spans="1:26" ht="12.75" x14ac:dyDescent="0.2">
      <c r="A406" s="268">
        <v>402</v>
      </c>
      <c r="B406" s="356"/>
      <c r="C406" s="357"/>
      <c r="D406" s="357"/>
      <c r="E406" s="358"/>
      <c r="F406" s="367"/>
      <c r="G406" s="359"/>
      <c r="H406" s="355"/>
      <c r="I406" s="375"/>
      <c r="J406" s="269"/>
      <c r="K406" s="270"/>
      <c r="L406" s="346"/>
      <c r="M406" s="346"/>
      <c r="N406" s="346"/>
      <c r="O406" s="346"/>
      <c r="P406" s="346"/>
      <c r="Q406" s="346"/>
      <c r="R406" s="346"/>
      <c r="S406" s="346"/>
      <c r="T406" s="346"/>
      <c r="U406" s="346"/>
      <c r="V406" s="346"/>
      <c r="W406" s="346"/>
      <c r="X406" s="346"/>
      <c r="Y406" s="346"/>
      <c r="Z406" s="346"/>
    </row>
    <row r="407" spans="1:26" ht="12.75" x14ac:dyDescent="0.2">
      <c r="A407" s="268">
        <v>403</v>
      </c>
      <c r="B407" s="356"/>
      <c r="C407" s="357"/>
      <c r="D407" s="357"/>
      <c r="E407" s="358"/>
      <c r="F407" s="367"/>
      <c r="G407" s="359"/>
      <c r="H407" s="355"/>
      <c r="I407" s="375"/>
      <c r="J407" s="269"/>
      <c r="K407" s="270"/>
      <c r="L407" s="346"/>
      <c r="M407" s="346"/>
      <c r="N407" s="346"/>
      <c r="O407" s="346"/>
      <c r="P407" s="346"/>
      <c r="Q407" s="346"/>
      <c r="R407" s="346"/>
      <c r="S407" s="346"/>
      <c r="T407" s="346"/>
      <c r="U407" s="346"/>
      <c r="V407" s="346"/>
      <c r="W407" s="346"/>
      <c r="X407" s="346"/>
      <c r="Y407" s="346"/>
      <c r="Z407" s="346"/>
    </row>
    <row r="408" spans="1:26" ht="12.75" x14ac:dyDescent="0.2">
      <c r="A408" s="268">
        <v>404</v>
      </c>
      <c r="B408" s="356"/>
      <c r="C408" s="357"/>
      <c r="D408" s="357"/>
      <c r="E408" s="358"/>
      <c r="F408" s="367"/>
      <c r="G408" s="359"/>
      <c r="H408" s="355"/>
      <c r="I408" s="375"/>
      <c r="J408" s="269"/>
      <c r="K408" s="270"/>
      <c r="L408" s="346"/>
      <c r="M408" s="346"/>
      <c r="N408" s="346"/>
      <c r="O408" s="346"/>
      <c r="P408" s="346"/>
      <c r="Q408" s="346"/>
      <c r="R408" s="346"/>
      <c r="S408" s="346"/>
      <c r="T408" s="346"/>
      <c r="U408" s="346"/>
      <c r="V408" s="346"/>
      <c r="W408" s="346"/>
      <c r="X408" s="346"/>
      <c r="Y408" s="346"/>
      <c r="Z408" s="346"/>
    </row>
    <row r="409" spans="1:26" ht="12.75" x14ac:dyDescent="0.2">
      <c r="A409" s="268">
        <v>405</v>
      </c>
      <c r="B409" s="356"/>
      <c r="C409" s="357"/>
      <c r="D409" s="357"/>
      <c r="E409" s="358"/>
      <c r="F409" s="367"/>
      <c r="G409" s="359"/>
      <c r="H409" s="355"/>
      <c r="I409" s="375"/>
      <c r="J409" s="269"/>
      <c r="K409" s="270"/>
      <c r="L409" s="346"/>
      <c r="M409" s="346"/>
      <c r="N409" s="346"/>
      <c r="O409" s="346"/>
      <c r="P409" s="346"/>
      <c r="Q409" s="346"/>
      <c r="R409" s="346"/>
      <c r="S409" s="346"/>
      <c r="T409" s="346"/>
      <c r="U409" s="346"/>
      <c r="V409" s="346"/>
      <c r="W409" s="346"/>
      <c r="X409" s="346"/>
      <c r="Y409" s="346"/>
      <c r="Z409" s="346"/>
    </row>
    <row r="410" spans="1:26" ht="12.75" x14ac:dyDescent="0.2">
      <c r="A410" s="268">
        <v>406</v>
      </c>
      <c r="B410" s="356"/>
      <c r="C410" s="357"/>
      <c r="D410" s="357"/>
      <c r="E410" s="358"/>
      <c r="F410" s="367"/>
      <c r="G410" s="359"/>
      <c r="H410" s="355"/>
      <c r="I410" s="375"/>
      <c r="J410" s="269"/>
      <c r="K410" s="270"/>
      <c r="L410" s="346"/>
      <c r="M410" s="346"/>
      <c r="N410" s="346"/>
      <c r="O410" s="346"/>
      <c r="P410" s="346"/>
      <c r="Q410" s="346"/>
      <c r="R410" s="346"/>
      <c r="S410" s="346"/>
      <c r="T410" s="346"/>
      <c r="U410" s="346"/>
      <c r="V410" s="346"/>
      <c r="W410" s="346"/>
      <c r="X410" s="346"/>
      <c r="Y410" s="346"/>
      <c r="Z410" s="346"/>
    </row>
    <row r="411" spans="1:26" ht="12.75" x14ac:dyDescent="0.2">
      <c r="A411" s="268">
        <v>407</v>
      </c>
      <c r="B411" s="356"/>
      <c r="C411" s="357"/>
      <c r="D411" s="357"/>
      <c r="E411" s="358"/>
      <c r="F411" s="367"/>
      <c r="G411" s="359"/>
      <c r="H411" s="355"/>
      <c r="I411" s="375"/>
      <c r="J411" s="269"/>
      <c r="K411" s="270"/>
      <c r="L411" s="346"/>
      <c r="M411" s="346"/>
      <c r="N411" s="346"/>
      <c r="O411" s="346"/>
      <c r="P411" s="346"/>
      <c r="Q411" s="346"/>
      <c r="R411" s="346"/>
      <c r="S411" s="346"/>
      <c r="T411" s="346"/>
      <c r="U411" s="346"/>
      <c r="V411" s="346"/>
      <c r="W411" s="346"/>
      <c r="X411" s="346"/>
      <c r="Y411" s="346"/>
      <c r="Z411" s="346"/>
    </row>
    <row r="412" spans="1:26" ht="12.75" x14ac:dyDescent="0.2">
      <c r="A412" s="268">
        <v>408</v>
      </c>
      <c r="B412" s="356"/>
      <c r="C412" s="357"/>
      <c r="D412" s="357"/>
      <c r="E412" s="358"/>
      <c r="F412" s="367"/>
      <c r="G412" s="359"/>
      <c r="H412" s="355"/>
      <c r="I412" s="375"/>
      <c r="J412" s="269"/>
      <c r="K412" s="270"/>
      <c r="L412" s="346"/>
      <c r="M412" s="346"/>
      <c r="N412" s="346"/>
      <c r="O412" s="346"/>
      <c r="P412" s="346"/>
      <c r="Q412" s="346"/>
      <c r="R412" s="346"/>
      <c r="S412" s="346"/>
      <c r="T412" s="346"/>
      <c r="U412" s="346"/>
      <c r="V412" s="346"/>
      <c r="W412" s="346"/>
      <c r="X412" s="346"/>
      <c r="Y412" s="346"/>
      <c r="Z412" s="346"/>
    </row>
    <row r="413" spans="1:26" ht="12.75" x14ac:dyDescent="0.2">
      <c r="A413" s="268">
        <v>409</v>
      </c>
      <c r="B413" s="356"/>
      <c r="C413" s="357"/>
      <c r="D413" s="357"/>
      <c r="E413" s="358"/>
      <c r="F413" s="367"/>
      <c r="G413" s="359"/>
      <c r="H413" s="355"/>
      <c r="I413" s="375"/>
      <c r="J413" s="269"/>
      <c r="K413" s="270"/>
      <c r="L413" s="346"/>
      <c r="M413" s="346"/>
      <c r="N413" s="346"/>
      <c r="O413" s="346"/>
      <c r="P413" s="346"/>
      <c r="Q413" s="346"/>
      <c r="R413" s="346"/>
      <c r="S413" s="346"/>
      <c r="T413" s="346"/>
      <c r="U413" s="346"/>
      <c r="V413" s="346"/>
      <c r="W413" s="346"/>
      <c r="X413" s="346"/>
      <c r="Y413" s="346"/>
      <c r="Z413" s="346"/>
    </row>
    <row r="414" spans="1:26" ht="12.75" x14ac:dyDescent="0.2">
      <c r="A414" s="268">
        <v>410</v>
      </c>
      <c r="B414" s="356"/>
      <c r="C414" s="357"/>
      <c r="D414" s="357"/>
      <c r="E414" s="358"/>
      <c r="F414" s="367"/>
      <c r="G414" s="359"/>
      <c r="H414" s="355"/>
      <c r="I414" s="375"/>
      <c r="J414" s="269"/>
      <c r="K414" s="270"/>
      <c r="L414" s="346"/>
      <c r="M414" s="346"/>
      <c r="N414" s="346"/>
      <c r="O414" s="346"/>
      <c r="P414" s="346"/>
      <c r="Q414" s="346"/>
      <c r="R414" s="346"/>
      <c r="S414" s="346"/>
      <c r="T414" s="346"/>
      <c r="U414" s="346"/>
      <c r="V414" s="346"/>
      <c r="W414" s="346"/>
      <c r="X414" s="346"/>
      <c r="Y414" s="346"/>
      <c r="Z414" s="346"/>
    </row>
    <row r="415" spans="1:26" ht="12.75" x14ac:dyDescent="0.2">
      <c r="A415" s="268">
        <v>411</v>
      </c>
      <c r="B415" s="356"/>
      <c r="C415" s="357"/>
      <c r="D415" s="357"/>
      <c r="E415" s="358"/>
      <c r="F415" s="367"/>
      <c r="G415" s="359"/>
      <c r="H415" s="355"/>
      <c r="I415" s="375"/>
      <c r="J415" s="269"/>
      <c r="K415" s="270"/>
      <c r="L415" s="346"/>
      <c r="M415" s="346"/>
      <c r="N415" s="346"/>
      <c r="O415" s="346"/>
      <c r="P415" s="346"/>
      <c r="Q415" s="346"/>
      <c r="R415" s="346"/>
      <c r="S415" s="346"/>
      <c r="T415" s="346"/>
      <c r="U415" s="346"/>
      <c r="V415" s="346"/>
      <c r="W415" s="346"/>
      <c r="X415" s="346"/>
      <c r="Y415" s="346"/>
      <c r="Z415" s="346"/>
    </row>
    <row r="416" spans="1:26" ht="12.75" x14ac:dyDescent="0.2">
      <c r="A416" s="268">
        <v>412</v>
      </c>
      <c r="B416" s="356"/>
      <c r="C416" s="357"/>
      <c r="D416" s="357"/>
      <c r="E416" s="358"/>
      <c r="F416" s="367"/>
      <c r="G416" s="359"/>
      <c r="H416" s="355"/>
      <c r="I416" s="375"/>
      <c r="J416" s="269"/>
      <c r="K416" s="270"/>
      <c r="L416" s="346"/>
      <c r="M416" s="346"/>
      <c r="N416" s="346"/>
      <c r="O416" s="346"/>
      <c r="P416" s="346"/>
      <c r="Q416" s="346"/>
      <c r="R416" s="346"/>
      <c r="S416" s="346"/>
      <c r="T416" s="346"/>
      <c r="U416" s="346"/>
      <c r="V416" s="346"/>
      <c r="W416" s="346"/>
      <c r="X416" s="346"/>
      <c r="Y416" s="346"/>
      <c r="Z416" s="346"/>
    </row>
    <row r="417" spans="1:26" ht="12.75" x14ac:dyDescent="0.2">
      <c r="A417" s="268">
        <v>413</v>
      </c>
      <c r="B417" s="356"/>
      <c r="C417" s="357"/>
      <c r="D417" s="357"/>
      <c r="E417" s="358"/>
      <c r="F417" s="367"/>
      <c r="G417" s="359"/>
      <c r="H417" s="355"/>
      <c r="I417" s="375"/>
      <c r="J417" s="269"/>
      <c r="K417" s="270"/>
      <c r="L417" s="346"/>
      <c r="M417" s="346"/>
      <c r="N417" s="346"/>
      <c r="O417" s="346"/>
      <c r="P417" s="346"/>
      <c r="Q417" s="346"/>
      <c r="R417" s="346"/>
      <c r="S417" s="346"/>
      <c r="T417" s="346"/>
      <c r="U417" s="346"/>
      <c r="V417" s="346"/>
      <c r="W417" s="346"/>
      <c r="X417" s="346"/>
      <c r="Y417" s="346"/>
      <c r="Z417" s="346"/>
    </row>
    <row r="418" spans="1:26" ht="12.75" x14ac:dyDescent="0.2">
      <c r="A418" s="268">
        <v>414</v>
      </c>
      <c r="B418" s="356"/>
      <c r="C418" s="357"/>
      <c r="D418" s="357"/>
      <c r="E418" s="358"/>
      <c r="F418" s="367"/>
      <c r="G418" s="359"/>
      <c r="H418" s="355"/>
      <c r="I418" s="375"/>
      <c r="J418" s="269"/>
      <c r="K418" s="270"/>
      <c r="L418" s="346"/>
      <c r="M418" s="346"/>
      <c r="N418" s="346"/>
      <c r="O418" s="346"/>
      <c r="P418" s="346"/>
      <c r="Q418" s="346"/>
      <c r="R418" s="346"/>
      <c r="S418" s="346"/>
      <c r="T418" s="346"/>
      <c r="U418" s="346"/>
      <c r="V418" s="346"/>
      <c r="W418" s="346"/>
      <c r="X418" s="346"/>
      <c r="Y418" s="346"/>
      <c r="Z418" s="346"/>
    </row>
    <row r="419" spans="1:26" ht="12.75" x14ac:dyDescent="0.2">
      <c r="A419" s="268">
        <v>415</v>
      </c>
      <c r="B419" s="356"/>
      <c r="C419" s="357"/>
      <c r="D419" s="357"/>
      <c r="E419" s="358"/>
      <c r="F419" s="367"/>
      <c r="G419" s="359"/>
      <c r="H419" s="355"/>
      <c r="I419" s="375"/>
      <c r="J419" s="269"/>
      <c r="K419" s="270"/>
      <c r="L419" s="346"/>
      <c r="M419" s="346"/>
      <c r="N419" s="346"/>
      <c r="O419" s="346"/>
      <c r="P419" s="346"/>
      <c r="Q419" s="346"/>
      <c r="R419" s="346"/>
      <c r="S419" s="346"/>
      <c r="T419" s="346"/>
      <c r="U419" s="346"/>
      <c r="V419" s="346"/>
      <c r="W419" s="346"/>
      <c r="X419" s="346"/>
      <c r="Y419" s="346"/>
      <c r="Z419" s="346"/>
    </row>
    <row r="420" spans="1:26" ht="12.75" x14ac:dyDescent="0.2">
      <c r="A420" s="268">
        <v>416</v>
      </c>
      <c r="B420" s="356"/>
      <c r="C420" s="357"/>
      <c r="D420" s="357"/>
      <c r="E420" s="358"/>
      <c r="F420" s="367"/>
      <c r="G420" s="359"/>
      <c r="H420" s="355"/>
      <c r="I420" s="375"/>
      <c r="J420" s="269"/>
      <c r="K420" s="270"/>
      <c r="L420" s="346"/>
      <c r="M420" s="346"/>
      <c r="N420" s="346"/>
      <c r="O420" s="346"/>
      <c r="P420" s="346"/>
      <c r="Q420" s="346"/>
      <c r="R420" s="346"/>
      <c r="S420" s="346"/>
      <c r="T420" s="346"/>
      <c r="U420" s="346"/>
      <c r="V420" s="346"/>
      <c r="W420" s="346"/>
      <c r="X420" s="346"/>
      <c r="Y420" s="346"/>
      <c r="Z420" s="346"/>
    </row>
    <row r="421" spans="1:26" ht="12.75" x14ac:dyDescent="0.2">
      <c r="A421" s="268">
        <v>417</v>
      </c>
      <c r="B421" s="356"/>
      <c r="C421" s="357"/>
      <c r="D421" s="357"/>
      <c r="E421" s="358"/>
      <c r="F421" s="367"/>
      <c r="G421" s="359"/>
      <c r="H421" s="355"/>
      <c r="I421" s="375"/>
      <c r="J421" s="269"/>
      <c r="K421" s="270"/>
      <c r="L421" s="346"/>
      <c r="M421" s="346"/>
      <c r="N421" s="346"/>
      <c r="O421" s="346"/>
      <c r="P421" s="346"/>
      <c r="Q421" s="346"/>
      <c r="R421" s="346"/>
      <c r="S421" s="346"/>
      <c r="T421" s="346"/>
      <c r="U421" s="346"/>
      <c r="V421" s="346"/>
      <c r="W421" s="346"/>
      <c r="X421" s="346"/>
      <c r="Y421" s="346"/>
      <c r="Z421" s="346"/>
    </row>
    <row r="422" spans="1:26" ht="12.75" x14ac:dyDescent="0.2">
      <c r="A422" s="268">
        <v>418</v>
      </c>
      <c r="B422" s="356"/>
      <c r="C422" s="357"/>
      <c r="D422" s="357"/>
      <c r="E422" s="358"/>
      <c r="F422" s="367"/>
      <c r="G422" s="359"/>
      <c r="H422" s="355"/>
      <c r="I422" s="375"/>
      <c r="J422" s="269"/>
      <c r="K422" s="270"/>
      <c r="L422" s="346"/>
      <c r="M422" s="346"/>
      <c r="N422" s="346"/>
      <c r="O422" s="346"/>
      <c r="P422" s="346"/>
      <c r="Q422" s="346"/>
      <c r="R422" s="346"/>
      <c r="S422" s="346"/>
      <c r="T422" s="346"/>
      <c r="U422" s="346"/>
      <c r="V422" s="346"/>
      <c r="W422" s="346"/>
      <c r="X422" s="346"/>
      <c r="Y422" s="346"/>
      <c r="Z422" s="346"/>
    </row>
    <row r="423" spans="1:26" ht="12.75" x14ac:dyDescent="0.2">
      <c r="A423" s="268">
        <v>419</v>
      </c>
      <c r="B423" s="356"/>
      <c r="C423" s="357"/>
      <c r="D423" s="357"/>
      <c r="E423" s="358"/>
      <c r="F423" s="367"/>
      <c r="G423" s="359"/>
      <c r="H423" s="355"/>
      <c r="I423" s="375"/>
      <c r="J423" s="269"/>
      <c r="K423" s="270"/>
      <c r="L423" s="346"/>
      <c r="M423" s="346"/>
      <c r="N423" s="346"/>
      <c r="O423" s="346"/>
      <c r="P423" s="346"/>
      <c r="Q423" s="346"/>
      <c r="R423" s="346"/>
      <c r="S423" s="346"/>
      <c r="T423" s="346"/>
      <c r="U423" s="346"/>
      <c r="V423" s="346"/>
      <c r="W423" s="346"/>
      <c r="X423" s="346"/>
      <c r="Y423" s="346"/>
      <c r="Z423" s="346"/>
    </row>
    <row r="424" spans="1:26" ht="12.75" x14ac:dyDescent="0.2">
      <c r="A424" s="268">
        <v>420</v>
      </c>
      <c r="B424" s="356"/>
      <c r="C424" s="357"/>
      <c r="D424" s="357"/>
      <c r="E424" s="358"/>
      <c r="F424" s="367"/>
      <c r="G424" s="359"/>
      <c r="H424" s="355"/>
      <c r="I424" s="375"/>
      <c r="J424" s="269"/>
      <c r="K424" s="270"/>
      <c r="L424" s="346"/>
      <c r="M424" s="346"/>
      <c r="N424" s="346"/>
      <c r="O424" s="346"/>
      <c r="P424" s="346"/>
      <c r="Q424" s="346"/>
      <c r="R424" s="346"/>
      <c r="S424" s="346"/>
      <c r="T424" s="346"/>
      <c r="U424" s="346"/>
      <c r="V424" s="346"/>
      <c r="W424" s="346"/>
      <c r="X424" s="346"/>
      <c r="Y424" s="346"/>
      <c r="Z424" s="346"/>
    </row>
    <row r="425" spans="1:26" ht="12.75" x14ac:dyDescent="0.2">
      <c r="A425" s="268">
        <v>421</v>
      </c>
      <c r="B425" s="356"/>
      <c r="C425" s="357"/>
      <c r="D425" s="357"/>
      <c r="E425" s="358"/>
      <c r="F425" s="367"/>
      <c r="G425" s="359"/>
      <c r="H425" s="355"/>
      <c r="I425" s="375"/>
      <c r="J425" s="269"/>
      <c r="K425" s="270"/>
      <c r="L425" s="346"/>
      <c r="M425" s="346"/>
      <c r="N425" s="346"/>
      <c r="O425" s="346"/>
      <c r="P425" s="346"/>
      <c r="Q425" s="346"/>
      <c r="R425" s="346"/>
      <c r="S425" s="346"/>
      <c r="T425" s="346"/>
      <c r="U425" s="346"/>
      <c r="V425" s="346"/>
      <c r="W425" s="346"/>
      <c r="X425" s="346"/>
      <c r="Y425" s="346"/>
      <c r="Z425" s="346"/>
    </row>
    <row r="426" spans="1:26" ht="12.75" x14ac:dyDescent="0.2">
      <c r="A426" s="268">
        <v>422</v>
      </c>
      <c r="B426" s="356"/>
      <c r="C426" s="357"/>
      <c r="D426" s="357"/>
      <c r="E426" s="358"/>
      <c r="F426" s="367"/>
      <c r="G426" s="359"/>
      <c r="H426" s="355"/>
      <c r="I426" s="375"/>
      <c r="J426" s="269"/>
      <c r="K426" s="270"/>
      <c r="L426" s="346"/>
      <c r="M426" s="346"/>
      <c r="N426" s="346"/>
      <c r="O426" s="346"/>
      <c r="P426" s="346"/>
      <c r="Q426" s="346"/>
      <c r="R426" s="346"/>
      <c r="S426" s="346"/>
      <c r="T426" s="346"/>
      <c r="U426" s="346"/>
      <c r="V426" s="346"/>
      <c r="W426" s="346"/>
      <c r="X426" s="346"/>
      <c r="Y426" s="346"/>
      <c r="Z426" s="346"/>
    </row>
    <row r="427" spans="1:26" ht="12.75" x14ac:dyDescent="0.2">
      <c r="A427" s="268">
        <v>423</v>
      </c>
      <c r="B427" s="356"/>
      <c r="C427" s="357"/>
      <c r="D427" s="357"/>
      <c r="E427" s="358"/>
      <c r="F427" s="367"/>
      <c r="G427" s="359"/>
      <c r="H427" s="355"/>
      <c r="I427" s="375"/>
      <c r="J427" s="269"/>
      <c r="K427" s="270"/>
      <c r="L427" s="346"/>
      <c r="M427" s="346"/>
      <c r="N427" s="346"/>
      <c r="O427" s="346"/>
      <c r="P427" s="346"/>
      <c r="Q427" s="346"/>
      <c r="R427" s="346"/>
      <c r="S427" s="346"/>
      <c r="T427" s="346"/>
      <c r="U427" s="346"/>
      <c r="V427" s="346"/>
      <c r="W427" s="346"/>
      <c r="X427" s="346"/>
      <c r="Y427" s="346"/>
      <c r="Z427" s="346"/>
    </row>
    <row r="428" spans="1:26" ht="12.75" x14ac:dyDescent="0.2">
      <c r="A428" s="268">
        <v>424</v>
      </c>
      <c r="B428" s="356"/>
      <c r="C428" s="357"/>
      <c r="D428" s="357"/>
      <c r="E428" s="358"/>
      <c r="F428" s="367"/>
      <c r="G428" s="359"/>
      <c r="H428" s="355"/>
      <c r="I428" s="375"/>
      <c r="J428" s="269"/>
      <c r="K428" s="270"/>
      <c r="L428" s="346"/>
      <c r="M428" s="346"/>
      <c r="N428" s="346"/>
      <c r="O428" s="346"/>
      <c r="P428" s="346"/>
      <c r="Q428" s="346"/>
      <c r="R428" s="346"/>
      <c r="S428" s="346"/>
      <c r="T428" s="346"/>
      <c r="U428" s="346"/>
      <c r="V428" s="346"/>
      <c r="W428" s="346"/>
      <c r="X428" s="346"/>
      <c r="Y428" s="346"/>
      <c r="Z428" s="346"/>
    </row>
    <row r="429" spans="1:26" ht="12.75" x14ac:dyDescent="0.2">
      <c r="A429" s="268">
        <v>425</v>
      </c>
      <c r="B429" s="356"/>
      <c r="C429" s="357"/>
      <c r="D429" s="357"/>
      <c r="E429" s="358"/>
      <c r="F429" s="367"/>
      <c r="G429" s="359"/>
      <c r="H429" s="355"/>
      <c r="I429" s="375"/>
      <c r="J429" s="269"/>
      <c r="K429" s="270"/>
      <c r="L429" s="346"/>
      <c r="M429" s="346"/>
      <c r="N429" s="346"/>
      <c r="O429" s="346"/>
      <c r="P429" s="346"/>
      <c r="Q429" s="346"/>
      <c r="R429" s="346"/>
      <c r="S429" s="346"/>
      <c r="T429" s="346"/>
      <c r="U429" s="346"/>
      <c r="V429" s="346"/>
      <c r="W429" s="346"/>
      <c r="X429" s="346"/>
      <c r="Y429" s="346"/>
      <c r="Z429" s="346"/>
    </row>
    <row r="430" spans="1:26" ht="12.75" x14ac:dyDescent="0.2">
      <c r="A430" s="268">
        <v>426</v>
      </c>
      <c r="B430" s="356"/>
      <c r="C430" s="357"/>
      <c r="D430" s="357"/>
      <c r="E430" s="358"/>
      <c r="F430" s="367"/>
      <c r="G430" s="359"/>
      <c r="H430" s="355"/>
      <c r="I430" s="375"/>
      <c r="J430" s="269"/>
      <c r="K430" s="270"/>
      <c r="L430" s="346"/>
      <c r="M430" s="346"/>
      <c r="N430" s="346"/>
      <c r="O430" s="346"/>
      <c r="P430" s="346"/>
      <c r="Q430" s="346"/>
      <c r="R430" s="346"/>
      <c r="S430" s="346"/>
      <c r="T430" s="346"/>
      <c r="U430" s="346"/>
      <c r="V430" s="346"/>
      <c r="W430" s="346"/>
      <c r="X430" s="346"/>
      <c r="Y430" s="346"/>
      <c r="Z430" s="346"/>
    </row>
    <row r="431" spans="1:26" ht="12.75" x14ac:dyDescent="0.2">
      <c r="A431" s="268">
        <v>427</v>
      </c>
      <c r="B431" s="356"/>
      <c r="C431" s="357"/>
      <c r="D431" s="357"/>
      <c r="E431" s="358"/>
      <c r="F431" s="367"/>
      <c r="G431" s="359"/>
      <c r="H431" s="355"/>
      <c r="I431" s="375"/>
      <c r="J431" s="269"/>
      <c r="K431" s="270"/>
      <c r="L431" s="346"/>
      <c r="M431" s="346"/>
      <c r="N431" s="346"/>
      <c r="O431" s="346"/>
      <c r="P431" s="346"/>
      <c r="Q431" s="346"/>
      <c r="R431" s="346"/>
      <c r="S431" s="346"/>
      <c r="T431" s="346"/>
      <c r="U431" s="346"/>
      <c r="V431" s="346"/>
      <c r="W431" s="346"/>
      <c r="X431" s="346"/>
      <c r="Y431" s="346"/>
      <c r="Z431" s="346"/>
    </row>
    <row r="432" spans="1:26" ht="12.75" x14ac:dyDescent="0.2">
      <c r="A432" s="268">
        <v>428</v>
      </c>
      <c r="B432" s="356"/>
      <c r="C432" s="357"/>
      <c r="D432" s="357"/>
      <c r="E432" s="358"/>
      <c r="F432" s="367"/>
      <c r="G432" s="359"/>
      <c r="H432" s="355"/>
      <c r="I432" s="375"/>
      <c r="J432" s="269"/>
      <c r="K432" s="270"/>
      <c r="L432" s="346"/>
      <c r="M432" s="346"/>
      <c r="N432" s="346"/>
      <c r="O432" s="346"/>
      <c r="P432" s="346"/>
      <c r="Q432" s="346"/>
      <c r="R432" s="346"/>
      <c r="S432" s="346"/>
      <c r="T432" s="346"/>
      <c r="U432" s="346"/>
      <c r="V432" s="346"/>
      <c r="W432" s="346"/>
      <c r="X432" s="346"/>
      <c r="Y432" s="346"/>
      <c r="Z432" s="346"/>
    </row>
    <row r="433" spans="1:26" ht="12.75" x14ac:dyDescent="0.2">
      <c r="A433" s="268">
        <v>429</v>
      </c>
      <c r="B433" s="356"/>
      <c r="C433" s="357"/>
      <c r="D433" s="357"/>
      <c r="E433" s="358"/>
      <c r="F433" s="367"/>
      <c r="G433" s="359"/>
      <c r="H433" s="355"/>
      <c r="I433" s="375"/>
      <c r="J433" s="269"/>
      <c r="K433" s="270"/>
      <c r="L433" s="346"/>
      <c r="M433" s="346"/>
      <c r="N433" s="346"/>
      <c r="O433" s="346"/>
      <c r="P433" s="346"/>
      <c r="Q433" s="346"/>
      <c r="R433" s="346"/>
      <c r="S433" s="346"/>
      <c r="T433" s="346"/>
      <c r="U433" s="346"/>
      <c r="V433" s="346"/>
      <c r="W433" s="346"/>
      <c r="X433" s="346"/>
      <c r="Y433" s="346"/>
      <c r="Z433" s="346"/>
    </row>
    <row r="434" spans="1:26" ht="12.75" x14ac:dyDescent="0.2">
      <c r="A434" s="268">
        <v>430</v>
      </c>
      <c r="B434" s="356"/>
      <c r="C434" s="357"/>
      <c r="D434" s="357"/>
      <c r="E434" s="358"/>
      <c r="F434" s="367"/>
      <c r="G434" s="359"/>
      <c r="H434" s="355"/>
      <c r="I434" s="375"/>
      <c r="J434" s="269"/>
      <c r="K434" s="270"/>
      <c r="L434" s="346"/>
      <c r="M434" s="346"/>
      <c r="N434" s="346"/>
      <c r="O434" s="346"/>
      <c r="P434" s="346"/>
      <c r="Q434" s="346"/>
      <c r="R434" s="346"/>
      <c r="S434" s="346"/>
      <c r="T434" s="346"/>
      <c r="U434" s="346"/>
      <c r="V434" s="346"/>
      <c r="W434" s="346"/>
      <c r="X434" s="346"/>
      <c r="Y434" s="346"/>
      <c r="Z434" s="346"/>
    </row>
    <row r="435" spans="1:26" ht="12.75" x14ac:dyDescent="0.2">
      <c r="A435" s="268">
        <v>431</v>
      </c>
      <c r="B435" s="356"/>
      <c r="C435" s="357"/>
      <c r="D435" s="357"/>
      <c r="E435" s="358"/>
      <c r="F435" s="367"/>
      <c r="G435" s="359"/>
      <c r="H435" s="355"/>
      <c r="I435" s="375"/>
      <c r="J435" s="269"/>
      <c r="K435" s="270"/>
      <c r="L435" s="346"/>
      <c r="M435" s="346"/>
      <c r="N435" s="346"/>
      <c r="O435" s="346"/>
      <c r="P435" s="346"/>
      <c r="Q435" s="346"/>
      <c r="R435" s="346"/>
      <c r="S435" s="346"/>
      <c r="T435" s="346"/>
      <c r="U435" s="346"/>
      <c r="V435" s="346"/>
      <c r="W435" s="346"/>
      <c r="X435" s="346"/>
      <c r="Y435" s="346"/>
      <c r="Z435" s="346"/>
    </row>
    <row r="436" spans="1:26" ht="12.75" x14ac:dyDescent="0.2">
      <c r="A436" s="268">
        <v>432</v>
      </c>
      <c r="B436" s="356"/>
      <c r="C436" s="357"/>
      <c r="D436" s="357"/>
      <c r="E436" s="358"/>
      <c r="F436" s="367"/>
      <c r="G436" s="359"/>
      <c r="H436" s="355"/>
      <c r="I436" s="375"/>
      <c r="J436" s="269"/>
      <c r="K436" s="270"/>
      <c r="L436" s="346"/>
      <c r="M436" s="346"/>
      <c r="N436" s="346"/>
      <c r="O436" s="346"/>
      <c r="P436" s="346"/>
      <c r="Q436" s="346"/>
      <c r="R436" s="346"/>
      <c r="S436" s="346"/>
      <c r="T436" s="346"/>
      <c r="U436" s="346"/>
      <c r="V436" s="346"/>
      <c r="W436" s="346"/>
      <c r="X436" s="346"/>
      <c r="Y436" s="346"/>
      <c r="Z436" s="346"/>
    </row>
    <row r="437" spans="1:26" ht="12.75" x14ac:dyDescent="0.2">
      <c r="A437" s="268">
        <v>433</v>
      </c>
      <c r="B437" s="356"/>
      <c r="C437" s="357"/>
      <c r="D437" s="357"/>
      <c r="E437" s="358"/>
      <c r="F437" s="367"/>
      <c r="G437" s="359"/>
      <c r="H437" s="355"/>
      <c r="I437" s="375"/>
      <c r="J437" s="269"/>
      <c r="K437" s="270"/>
      <c r="L437" s="346"/>
      <c r="M437" s="346"/>
      <c r="N437" s="346"/>
      <c r="O437" s="346"/>
      <c r="P437" s="346"/>
      <c r="Q437" s="346"/>
      <c r="R437" s="346"/>
      <c r="S437" s="346"/>
      <c r="T437" s="346"/>
      <c r="U437" s="346"/>
      <c r="V437" s="346"/>
      <c r="W437" s="346"/>
      <c r="X437" s="346"/>
      <c r="Y437" s="346"/>
      <c r="Z437" s="346"/>
    </row>
    <row r="438" spans="1:26" ht="12.75" x14ac:dyDescent="0.2">
      <c r="A438" s="268">
        <v>434</v>
      </c>
      <c r="B438" s="356"/>
      <c r="C438" s="357"/>
      <c r="D438" s="357"/>
      <c r="E438" s="358"/>
      <c r="F438" s="367"/>
      <c r="G438" s="359"/>
      <c r="H438" s="355"/>
      <c r="I438" s="375"/>
      <c r="J438" s="269"/>
      <c r="K438" s="270"/>
      <c r="L438" s="346"/>
      <c r="M438" s="346"/>
      <c r="N438" s="346"/>
      <c r="O438" s="346"/>
      <c r="P438" s="346"/>
      <c r="Q438" s="346"/>
      <c r="R438" s="346"/>
      <c r="S438" s="346"/>
      <c r="T438" s="346"/>
      <c r="U438" s="346"/>
      <c r="V438" s="346"/>
      <c r="W438" s="346"/>
      <c r="X438" s="346"/>
      <c r="Y438" s="346"/>
      <c r="Z438" s="346"/>
    </row>
    <row r="439" spans="1:26" ht="12.75" x14ac:dyDescent="0.2">
      <c r="A439" s="268">
        <v>435</v>
      </c>
      <c r="B439" s="356"/>
      <c r="C439" s="357"/>
      <c r="D439" s="357"/>
      <c r="E439" s="358"/>
      <c r="F439" s="367"/>
      <c r="G439" s="359"/>
      <c r="H439" s="355"/>
      <c r="I439" s="375"/>
      <c r="J439" s="269"/>
      <c r="K439" s="270"/>
      <c r="L439" s="346"/>
      <c r="M439" s="346"/>
      <c r="N439" s="346"/>
      <c r="O439" s="346"/>
      <c r="P439" s="346"/>
      <c r="Q439" s="346"/>
      <c r="R439" s="346"/>
      <c r="S439" s="346"/>
      <c r="T439" s="346"/>
      <c r="U439" s="346"/>
      <c r="V439" s="346"/>
      <c r="W439" s="346"/>
      <c r="X439" s="346"/>
      <c r="Y439" s="346"/>
      <c r="Z439" s="346"/>
    </row>
    <row r="440" spans="1:26" ht="12.75" x14ac:dyDescent="0.2">
      <c r="A440" s="268">
        <v>436</v>
      </c>
      <c r="B440" s="356"/>
      <c r="C440" s="357"/>
      <c r="D440" s="357"/>
      <c r="E440" s="358"/>
      <c r="F440" s="367"/>
      <c r="G440" s="359"/>
      <c r="H440" s="355"/>
      <c r="I440" s="375"/>
      <c r="J440" s="269"/>
      <c r="K440" s="270"/>
      <c r="L440" s="346"/>
      <c r="M440" s="346"/>
      <c r="N440" s="346"/>
      <c r="O440" s="346"/>
      <c r="P440" s="346"/>
      <c r="Q440" s="346"/>
      <c r="R440" s="346"/>
      <c r="S440" s="346"/>
      <c r="T440" s="346"/>
      <c r="U440" s="346"/>
      <c r="V440" s="346"/>
      <c r="W440" s="346"/>
      <c r="X440" s="346"/>
      <c r="Y440" s="346"/>
      <c r="Z440" s="346"/>
    </row>
    <row r="441" spans="1:26" ht="12.75" x14ac:dyDescent="0.2">
      <c r="A441" s="268">
        <v>437</v>
      </c>
      <c r="B441" s="356"/>
      <c r="C441" s="357"/>
      <c r="D441" s="357"/>
      <c r="E441" s="358"/>
      <c r="F441" s="367"/>
      <c r="G441" s="359"/>
      <c r="H441" s="355"/>
      <c r="I441" s="375"/>
      <c r="J441" s="269"/>
      <c r="K441" s="270"/>
      <c r="L441" s="346"/>
      <c r="M441" s="346"/>
      <c r="N441" s="346"/>
      <c r="O441" s="346"/>
      <c r="P441" s="346"/>
      <c r="Q441" s="346"/>
      <c r="R441" s="346"/>
      <c r="S441" s="346"/>
      <c r="T441" s="346"/>
      <c r="U441" s="346"/>
      <c r="V441" s="346"/>
      <c r="W441" s="346"/>
      <c r="X441" s="346"/>
      <c r="Y441" s="346"/>
      <c r="Z441" s="346"/>
    </row>
    <row r="442" spans="1:26" ht="12.75" x14ac:dyDescent="0.2">
      <c r="A442" s="268">
        <v>438</v>
      </c>
      <c r="B442" s="356"/>
      <c r="C442" s="357"/>
      <c r="D442" s="357"/>
      <c r="E442" s="358"/>
      <c r="F442" s="367"/>
      <c r="G442" s="359"/>
      <c r="H442" s="355"/>
      <c r="I442" s="375"/>
      <c r="J442" s="269"/>
      <c r="K442" s="270"/>
      <c r="L442" s="346"/>
      <c r="M442" s="346"/>
      <c r="N442" s="346"/>
      <c r="O442" s="346"/>
      <c r="P442" s="346"/>
      <c r="Q442" s="346"/>
      <c r="R442" s="346"/>
      <c r="S442" s="346"/>
      <c r="T442" s="346"/>
      <c r="U442" s="346"/>
      <c r="V442" s="346"/>
      <c r="W442" s="346"/>
      <c r="X442" s="346"/>
      <c r="Y442" s="346"/>
      <c r="Z442" s="346"/>
    </row>
    <row r="443" spans="1:26" ht="12.75" x14ac:dyDescent="0.2">
      <c r="A443" s="268">
        <v>439</v>
      </c>
      <c r="B443" s="356"/>
      <c r="C443" s="357"/>
      <c r="D443" s="357"/>
      <c r="E443" s="358"/>
      <c r="F443" s="367"/>
      <c r="G443" s="359"/>
      <c r="H443" s="355"/>
      <c r="I443" s="375"/>
      <c r="J443" s="269"/>
      <c r="K443" s="270"/>
      <c r="L443" s="346"/>
      <c r="M443" s="346"/>
      <c r="N443" s="346"/>
      <c r="O443" s="346"/>
      <c r="P443" s="346"/>
      <c r="Q443" s="346"/>
      <c r="R443" s="346"/>
      <c r="S443" s="346"/>
      <c r="T443" s="346"/>
      <c r="U443" s="346"/>
      <c r="V443" s="346"/>
      <c r="W443" s="346"/>
      <c r="X443" s="346"/>
      <c r="Y443" s="346"/>
      <c r="Z443" s="346"/>
    </row>
    <row r="444" spans="1:26" ht="12.75" x14ac:dyDescent="0.2">
      <c r="A444" s="268">
        <v>440</v>
      </c>
      <c r="B444" s="356"/>
      <c r="C444" s="357"/>
      <c r="D444" s="357"/>
      <c r="E444" s="358"/>
      <c r="F444" s="367"/>
      <c r="G444" s="359"/>
      <c r="H444" s="355"/>
      <c r="I444" s="375"/>
      <c r="J444" s="269"/>
      <c r="K444" s="270"/>
      <c r="L444" s="346"/>
      <c r="M444" s="346"/>
      <c r="N444" s="346"/>
      <c r="O444" s="346"/>
      <c r="P444" s="346"/>
      <c r="Q444" s="346"/>
      <c r="R444" s="346"/>
      <c r="S444" s="346"/>
      <c r="T444" s="346"/>
      <c r="U444" s="346"/>
      <c r="V444" s="346"/>
      <c r="W444" s="346"/>
      <c r="X444" s="346"/>
      <c r="Y444" s="346"/>
      <c r="Z444" s="346"/>
    </row>
    <row r="445" spans="1:26" ht="12.75" x14ac:dyDescent="0.2">
      <c r="A445" s="268">
        <v>441</v>
      </c>
      <c r="B445" s="356"/>
      <c r="C445" s="357"/>
      <c r="D445" s="357"/>
      <c r="E445" s="358"/>
      <c r="F445" s="367"/>
      <c r="G445" s="359"/>
      <c r="H445" s="355"/>
      <c r="I445" s="375"/>
      <c r="J445" s="269"/>
      <c r="K445" s="270"/>
      <c r="L445" s="346"/>
      <c r="M445" s="346"/>
      <c r="N445" s="346"/>
      <c r="O445" s="346"/>
      <c r="P445" s="346"/>
      <c r="Q445" s="346"/>
      <c r="R445" s="346"/>
      <c r="S445" s="346"/>
      <c r="T445" s="346"/>
      <c r="U445" s="346"/>
      <c r="V445" s="346"/>
      <c r="W445" s="346"/>
      <c r="X445" s="346"/>
      <c r="Y445" s="346"/>
      <c r="Z445" s="346"/>
    </row>
    <row r="446" spans="1:26" ht="12.75" x14ac:dyDescent="0.2">
      <c r="A446" s="268">
        <v>442</v>
      </c>
      <c r="B446" s="356"/>
      <c r="C446" s="357"/>
      <c r="D446" s="357"/>
      <c r="E446" s="358"/>
      <c r="F446" s="367"/>
      <c r="G446" s="359"/>
      <c r="H446" s="355"/>
      <c r="I446" s="375"/>
      <c r="J446" s="269"/>
      <c r="K446" s="270"/>
      <c r="L446" s="346"/>
      <c r="M446" s="346"/>
      <c r="N446" s="346"/>
      <c r="O446" s="346"/>
      <c r="P446" s="346"/>
      <c r="Q446" s="346"/>
      <c r="R446" s="346"/>
      <c r="S446" s="346"/>
      <c r="T446" s="346"/>
      <c r="U446" s="346"/>
      <c r="V446" s="346"/>
      <c r="W446" s="346"/>
      <c r="X446" s="346"/>
      <c r="Y446" s="346"/>
      <c r="Z446" s="346"/>
    </row>
    <row r="447" spans="1:26" ht="12.75" x14ac:dyDescent="0.2">
      <c r="A447" s="268">
        <v>443</v>
      </c>
      <c r="B447" s="356"/>
      <c r="C447" s="357"/>
      <c r="D447" s="357"/>
      <c r="E447" s="358"/>
      <c r="F447" s="367"/>
      <c r="G447" s="359"/>
      <c r="H447" s="355"/>
      <c r="I447" s="375"/>
      <c r="J447" s="269"/>
      <c r="K447" s="270"/>
      <c r="L447" s="346"/>
      <c r="M447" s="346"/>
      <c r="N447" s="346"/>
      <c r="O447" s="346"/>
      <c r="P447" s="346"/>
      <c r="Q447" s="346"/>
      <c r="R447" s="346"/>
      <c r="S447" s="346"/>
      <c r="T447" s="346"/>
      <c r="U447" s="346"/>
      <c r="V447" s="346"/>
      <c r="W447" s="346"/>
      <c r="X447" s="346"/>
      <c r="Y447" s="346"/>
      <c r="Z447" s="346"/>
    </row>
    <row r="448" spans="1:26" ht="12.75" x14ac:dyDescent="0.2">
      <c r="A448" s="268">
        <v>444</v>
      </c>
      <c r="B448" s="356"/>
      <c r="C448" s="357"/>
      <c r="D448" s="357"/>
      <c r="E448" s="358"/>
      <c r="F448" s="367"/>
      <c r="G448" s="359"/>
      <c r="H448" s="355"/>
      <c r="I448" s="375"/>
      <c r="J448" s="269"/>
      <c r="K448" s="270"/>
      <c r="L448" s="346"/>
      <c r="M448" s="346"/>
      <c r="N448" s="346"/>
      <c r="O448" s="346"/>
      <c r="P448" s="346"/>
      <c r="Q448" s="346"/>
      <c r="R448" s="346"/>
      <c r="S448" s="346"/>
      <c r="T448" s="346"/>
      <c r="U448" s="346"/>
      <c r="V448" s="346"/>
      <c r="W448" s="346"/>
      <c r="X448" s="346"/>
      <c r="Y448" s="346"/>
      <c r="Z448" s="346"/>
    </row>
    <row r="449" spans="1:26" ht="12.75" x14ac:dyDescent="0.2">
      <c r="A449" s="268">
        <v>445</v>
      </c>
      <c r="B449" s="356"/>
      <c r="C449" s="357"/>
      <c r="D449" s="357"/>
      <c r="E449" s="358"/>
      <c r="F449" s="367"/>
      <c r="G449" s="359"/>
      <c r="H449" s="355"/>
      <c r="I449" s="375"/>
      <c r="J449" s="269"/>
      <c r="K449" s="270"/>
      <c r="L449" s="346"/>
      <c r="M449" s="346"/>
      <c r="N449" s="346"/>
      <c r="O449" s="346"/>
      <c r="P449" s="346"/>
      <c r="Q449" s="346"/>
      <c r="R449" s="346"/>
      <c r="S449" s="346"/>
      <c r="T449" s="346"/>
      <c r="U449" s="346"/>
      <c r="V449" s="346"/>
      <c r="W449" s="346"/>
      <c r="X449" s="346"/>
      <c r="Y449" s="346"/>
      <c r="Z449" s="346"/>
    </row>
    <row r="450" spans="1:26" ht="12.75" x14ac:dyDescent="0.2">
      <c r="A450" s="268">
        <v>446</v>
      </c>
      <c r="B450" s="356"/>
      <c r="C450" s="357"/>
      <c r="D450" s="357"/>
      <c r="E450" s="358"/>
      <c r="F450" s="367"/>
      <c r="G450" s="359"/>
      <c r="H450" s="355"/>
      <c r="I450" s="375"/>
      <c r="J450" s="269"/>
      <c r="K450" s="270"/>
      <c r="L450" s="346"/>
      <c r="M450" s="346"/>
      <c r="N450" s="346"/>
      <c r="O450" s="346"/>
      <c r="P450" s="346"/>
      <c r="Q450" s="346"/>
      <c r="R450" s="346"/>
      <c r="S450" s="346"/>
      <c r="T450" s="346"/>
      <c r="U450" s="346"/>
      <c r="V450" s="346"/>
      <c r="W450" s="346"/>
      <c r="X450" s="346"/>
      <c r="Y450" s="346"/>
      <c r="Z450" s="346"/>
    </row>
    <row r="451" spans="1:26" ht="12.75" x14ac:dyDescent="0.2">
      <c r="A451" s="268">
        <v>447</v>
      </c>
      <c r="B451" s="356"/>
      <c r="C451" s="357"/>
      <c r="D451" s="357"/>
      <c r="E451" s="358"/>
      <c r="F451" s="367"/>
      <c r="G451" s="359"/>
      <c r="H451" s="355"/>
      <c r="I451" s="375"/>
      <c r="J451" s="269"/>
      <c r="K451" s="270"/>
      <c r="L451" s="346"/>
      <c r="M451" s="346"/>
      <c r="N451" s="346"/>
      <c r="O451" s="346"/>
      <c r="P451" s="346"/>
      <c r="Q451" s="346"/>
      <c r="R451" s="346"/>
      <c r="S451" s="346"/>
      <c r="T451" s="346"/>
      <c r="U451" s="346"/>
      <c r="V451" s="346"/>
      <c r="W451" s="346"/>
      <c r="X451" s="346"/>
      <c r="Y451" s="346"/>
      <c r="Z451" s="346"/>
    </row>
    <row r="452" spans="1:26" ht="12.75" x14ac:dyDescent="0.2">
      <c r="A452" s="268">
        <v>448</v>
      </c>
      <c r="B452" s="356"/>
      <c r="C452" s="357"/>
      <c r="D452" s="357"/>
      <c r="E452" s="358"/>
      <c r="F452" s="367"/>
      <c r="G452" s="359"/>
      <c r="H452" s="355"/>
      <c r="I452" s="375"/>
      <c r="J452" s="269"/>
      <c r="K452" s="270"/>
      <c r="L452" s="346"/>
      <c r="M452" s="346"/>
      <c r="N452" s="346"/>
      <c r="O452" s="346"/>
      <c r="P452" s="346"/>
      <c r="Q452" s="346"/>
      <c r="R452" s="346"/>
      <c r="S452" s="346"/>
      <c r="T452" s="346"/>
      <c r="U452" s="346"/>
      <c r="V452" s="346"/>
      <c r="W452" s="346"/>
      <c r="X452" s="346"/>
      <c r="Y452" s="346"/>
      <c r="Z452" s="346"/>
    </row>
    <row r="453" spans="1:26" ht="12.75" x14ac:dyDescent="0.2">
      <c r="A453" s="268">
        <v>449</v>
      </c>
      <c r="B453" s="356"/>
      <c r="C453" s="357"/>
      <c r="D453" s="357"/>
      <c r="E453" s="358"/>
      <c r="F453" s="367"/>
      <c r="G453" s="359"/>
      <c r="H453" s="355"/>
      <c r="I453" s="375"/>
      <c r="J453" s="269"/>
      <c r="K453" s="270"/>
      <c r="L453" s="346"/>
      <c r="M453" s="346"/>
      <c r="N453" s="346"/>
      <c r="O453" s="346"/>
      <c r="P453" s="346"/>
      <c r="Q453" s="346"/>
      <c r="R453" s="346"/>
      <c r="S453" s="346"/>
      <c r="T453" s="346"/>
      <c r="U453" s="346"/>
      <c r="V453" s="346"/>
      <c r="W453" s="346"/>
      <c r="X453" s="346"/>
      <c r="Y453" s="346"/>
      <c r="Z453" s="346"/>
    </row>
    <row r="454" spans="1:26" ht="12.75" x14ac:dyDescent="0.2">
      <c r="A454" s="268">
        <v>450</v>
      </c>
      <c r="B454" s="356"/>
      <c r="C454" s="357"/>
      <c r="D454" s="357"/>
      <c r="E454" s="358"/>
      <c r="F454" s="367"/>
      <c r="G454" s="359"/>
      <c r="H454" s="355"/>
      <c r="I454" s="375"/>
      <c r="J454" s="269"/>
      <c r="K454" s="270"/>
      <c r="L454" s="346"/>
      <c r="M454" s="346"/>
      <c r="N454" s="346"/>
      <c r="O454" s="346"/>
      <c r="P454" s="346"/>
      <c r="Q454" s="346"/>
      <c r="R454" s="346"/>
      <c r="S454" s="346"/>
      <c r="T454" s="346"/>
      <c r="U454" s="346"/>
      <c r="V454" s="346"/>
      <c r="W454" s="346"/>
      <c r="X454" s="346"/>
      <c r="Y454" s="346"/>
      <c r="Z454" s="346"/>
    </row>
    <row r="455" spans="1:26" ht="12.75" x14ac:dyDescent="0.2">
      <c r="A455" s="268">
        <v>451</v>
      </c>
      <c r="B455" s="356"/>
      <c r="C455" s="357"/>
      <c r="D455" s="357"/>
      <c r="E455" s="358"/>
      <c r="F455" s="367"/>
      <c r="G455" s="359"/>
      <c r="H455" s="355"/>
      <c r="I455" s="375"/>
      <c r="J455" s="269"/>
      <c r="K455" s="270"/>
      <c r="L455" s="346"/>
      <c r="M455" s="346"/>
      <c r="N455" s="346"/>
      <c r="O455" s="346"/>
      <c r="P455" s="346"/>
      <c r="Q455" s="346"/>
      <c r="R455" s="346"/>
      <c r="S455" s="346"/>
      <c r="T455" s="346"/>
      <c r="U455" s="346"/>
      <c r="V455" s="346"/>
      <c r="W455" s="346"/>
      <c r="X455" s="346"/>
      <c r="Y455" s="346"/>
      <c r="Z455" s="346"/>
    </row>
    <row r="456" spans="1:26" ht="12.75" x14ac:dyDescent="0.2">
      <c r="A456" s="268">
        <v>452</v>
      </c>
      <c r="B456" s="356"/>
      <c r="C456" s="357"/>
      <c r="D456" s="357"/>
      <c r="E456" s="358"/>
      <c r="F456" s="367"/>
      <c r="G456" s="359"/>
      <c r="H456" s="355"/>
      <c r="I456" s="375"/>
      <c r="J456" s="269"/>
      <c r="K456" s="270"/>
      <c r="L456" s="346"/>
      <c r="M456" s="346"/>
      <c r="N456" s="346"/>
      <c r="O456" s="346"/>
      <c r="P456" s="346"/>
      <c r="Q456" s="346"/>
      <c r="R456" s="346"/>
      <c r="S456" s="346"/>
      <c r="T456" s="346"/>
      <c r="U456" s="346"/>
      <c r="V456" s="346"/>
      <c r="W456" s="346"/>
      <c r="X456" s="346"/>
      <c r="Y456" s="346"/>
      <c r="Z456" s="346"/>
    </row>
    <row r="457" spans="1:26" ht="12.75" x14ac:dyDescent="0.2">
      <c r="A457" s="268">
        <v>453</v>
      </c>
      <c r="B457" s="356"/>
      <c r="C457" s="357"/>
      <c r="D457" s="357"/>
      <c r="E457" s="358"/>
      <c r="F457" s="367"/>
      <c r="G457" s="359"/>
      <c r="H457" s="355"/>
      <c r="I457" s="375"/>
      <c r="J457" s="269"/>
      <c r="K457" s="270"/>
      <c r="L457" s="346"/>
      <c r="M457" s="346"/>
      <c r="N457" s="346"/>
      <c r="O457" s="346"/>
      <c r="P457" s="346"/>
      <c r="Q457" s="346"/>
      <c r="R457" s="346"/>
      <c r="S457" s="346"/>
      <c r="T457" s="346"/>
      <c r="U457" s="346"/>
      <c r="V457" s="346"/>
      <c r="W457" s="346"/>
      <c r="X457" s="346"/>
      <c r="Y457" s="346"/>
      <c r="Z457" s="346"/>
    </row>
    <row r="458" spans="1:26" ht="12.75" x14ac:dyDescent="0.2">
      <c r="A458" s="268">
        <v>454</v>
      </c>
      <c r="B458" s="356"/>
      <c r="C458" s="357"/>
      <c r="D458" s="357"/>
      <c r="E458" s="358"/>
      <c r="F458" s="367"/>
      <c r="G458" s="359"/>
      <c r="H458" s="355"/>
      <c r="I458" s="375"/>
      <c r="J458" s="269"/>
      <c r="K458" s="270"/>
      <c r="L458" s="346"/>
      <c r="M458" s="346"/>
      <c r="N458" s="346"/>
      <c r="O458" s="346"/>
      <c r="P458" s="346"/>
      <c r="Q458" s="346"/>
      <c r="R458" s="346"/>
      <c r="S458" s="346"/>
      <c r="T458" s="346"/>
      <c r="U458" s="346"/>
      <c r="V458" s="346"/>
      <c r="W458" s="346"/>
      <c r="X458" s="346"/>
      <c r="Y458" s="346"/>
      <c r="Z458" s="346"/>
    </row>
    <row r="459" spans="1:26" ht="12.75" x14ac:dyDescent="0.2">
      <c r="A459" s="268">
        <v>455</v>
      </c>
      <c r="B459" s="356"/>
      <c r="C459" s="357"/>
      <c r="D459" s="357"/>
      <c r="E459" s="358"/>
      <c r="F459" s="367"/>
      <c r="G459" s="359"/>
      <c r="H459" s="355"/>
      <c r="I459" s="375"/>
      <c r="J459" s="269"/>
      <c r="K459" s="270"/>
      <c r="L459" s="346"/>
      <c r="M459" s="346"/>
      <c r="N459" s="346"/>
      <c r="O459" s="346"/>
      <c r="P459" s="346"/>
      <c r="Q459" s="346"/>
      <c r="R459" s="346"/>
      <c r="S459" s="346"/>
      <c r="T459" s="346"/>
      <c r="U459" s="346"/>
      <c r="V459" s="346"/>
      <c r="W459" s="346"/>
      <c r="X459" s="346"/>
      <c r="Y459" s="346"/>
      <c r="Z459" s="346"/>
    </row>
    <row r="460" spans="1:26" ht="12.75" x14ac:dyDescent="0.2">
      <c r="A460" s="268">
        <v>456</v>
      </c>
      <c r="B460" s="356"/>
      <c r="C460" s="357"/>
      <c r="D460" s="357"/>
      <c r="E460" s="358"/>
      <c r="F460" s="367"/>
      <c r="G460" s="359"/>
      <c r="H460" s="355"/>
      <c r="I460" s="375"/>
      <c r="J460" s="269"/>
      <c r="K460" s="270"/>
      <c r="L460" s="346"/>
      <c r="M460" s="346"/>
      <c r="N460" s="346"/>
      <c r="O460" s="346"/>
      <c r="P460" s="346"/>
      <c r="Q460" s="346"/>
      <c r="R460" s="346"/>
      <c r="S460" s="346"/>
      <c r="T460" s="346"/>
      <c r="U460" s="346"/>
      <c r="V460" s="346"/>
      <c r="W460" s="346"/>
      <c r="X460" s="346"/>
      <c r="Y460" s="346"/>
      <c r="Z460" s="346"/>
    </row>
    <row r="461" spans="1:26" ht="12.75" x14ac:dyDescent="0.2">
      <c r="A461" s="268">
        <v>457</v>
      </c>
      <c r="B461" s="356"/>
      <c r="C461" s="357"/>
      <c r="D461" s="357"/>
      <c r="E461" s="358"/>
      <c r="F461" s="367"/>
      <c r="G461" s="359"/>
      <c r="H461" s="355"/>
      <c r="I461" s="375"/>
      <c r="J461" s="269"/>
      <c r="K461" s="270"/>
      <c r="L461" s="346"/>
      <c r="M461" s="346"/>
      <c r="N461" s="346"/>
      <c r="O461" s="346"/>
      <c r="P461" s="346"/>
      <c r="Q461" s="346"/>
      <c r="R461" s="346"/>
      <c r="S461" s="346"/>
      <c r="T461" s="346"/>
      <c r="U461" s="346"/>
      <c r="V461" s="346"/>
      <c r="W461" s="346"/>
      <c r="X461" s="346"/>
      <c r="Y461" s="346"/>
      <c r="Z461" s="346"/>
    </row>
    <row r="462" spans="1:26" ht="12.75" x14ac:dyDescent="0.2">
      <c r="A462" s="268">
        <v>458</v>
      </c>
      <c r="B462" s="356"/>
      <c r="C462" s="357"/>
      <c r="D462" s="357"/>
      <c r="E462" s="358"/>
      <c r="F462" s="367"/>
      <c r="G462" s="359"/>
      <c r="H462" s="355"/>
      <c r="I462" s="375"/>
      <c r="J462" s="269"/>
      <c r="K462" s="270"/>
      <c r="L462" s="346"/>
      <c r="M462" s="346"/>
      <c r="N462" s="346"/>
      <c r="O462" s="346"/>
      <c r="P462" s="346"/>
      <c r="Q462" s="346"/>
      <c r="R462" s="346"/>
      <c r="S462" s="346"/>
      <c r="T462" s="346"/>
      <c r="U462" s="346"/>
      <c r="V462" s="346"/>
      <c r="W462" s="346"/>
      <c r="X462" s="346"/>
      <c r="Y462" s="346"/>
      <c r="Z462" s="346"/>
    </row>
    <row r="463" spans="1:26" ht="12.75" x14ac:dyDescent="0.2">
      <c r="A463" s="268">
        <v>459</v>
      </c>
      <c r="B463" s="356"/>
      <c r="C463" s="357"/>
      <c r="D463" s="357"/>
      <c r="E463" s="358"/>
      <c r="F463" s="367"/>
      <c r="G463" s="359"/>
      <c r="H463" s="355"/>
      <c r="I463" s="375"/>
      <c r="J463" s="269"/>
      <c r="K463" s="270"/>
      <c r="L463" s="346"/>
      <c r="M463" s="346"/>
      <c r="N463" s="346"/>
      <c r="O463" s="346"/>
      <c r="P463" s="346"/>
      <c r="Q463" s="346"/>
      <c r="R463" s="346"/>
      <c r="S463" s="346"/>
      <c r="T463" s="346"/>
      <c r="U463" s="346"/>
      <c r="V463" s="346"/>
      <c r="W463" s="346"/>
      <c r="X463" s="346"/>
      <c r="Y463" s="346"/>
      <c r="Z463" s="346"/>
    </row>
    <row r="464" spans="1:26" ht="12.75" x14ac:dyDescent="0.2">
      <c r="A464" s="268">
        <v>460</v>
      </c>
      <c r="B464" s="356"/>
      <c r="C464" s="357"/>
      <c r="D464" s="357"/>
      <c r="E464" s="358"/>
      <c r="F464" s="367"/>
      <c r="G464" s="359"/>
      <c r="H464" s="355"/>
      <c r="I464" s="375"/>
      <c r="J464" s="269"/>
      <c r="K464" s="270"/>
      <c r="L464" s="346"/>
      <c r="M464" s="346"/>
      <c r="N464" s="346"/>
      <c r="O464" s="346"/>
      <c r="P464" s="346"/>
      <c r="Q464" s="346"/>
      <c r="R464" s="346"/>
      <c r="S464" s="346"/>
      <c r="T464" s="346"/>
      <c r="U464" s="346"/>
      <c r="V464" s="346"/>
      <c r="W464" s="346"/>
      <c r="X464" s="346"/>
      <c r="Y464" s="346"/>
      <c r="Z464" s="346"/>
    </row>
    <row r="465" spans="1:26" ht="12.75" x14ac:dyDescent="0.2">
      <c r="A465" s="268">
        <v>461</v>
      </c>
      <c r="B465" s="356"/>
      <c r="C465" s="357"/>
      <c r="D465" s="357"/>
      <c r="E465" s="358"/>
      <c r="F465" s="367"/>
      <c r="G465" s="359"/>
      <c r="H465" s="355"/>
      <c r="I465" s="375"/>
      <c r="J465" s="269"/>
      <c r="K465" s="270"/>
      <c r="L465" s="346"/>
      <c r="M465" s="346"/>
      <c r="N465" s="346"/>
      <c r="O465" s="346"/>
      <c r="P465" s="346"/>
      <c r="Q465" s="346"/>
      <c r="R465" s="346"/>
      <c r="S465" s="346"/>
      <c r="T465" s="346"/>
      <c r="U465" s="346"/>
      <c r="V465" s="346"/>
      <c r="W465" s="346"/>
      <c r="X465" s="346"/>
      <c r="Y465" s="346"/>
      <c r="Z465" s="346"/>
    </row>
    <row r="466" spans="1:26" ht="12.75" x14ac:dyDescent="0.2">
      <c r="A466" s="268">
        <v>462</v>
      </c>
      <c r="B466" s="356"/>
      <c r="C466" s="357"/>
      <c r="D466" s="357"/>
      <c r="E466" s="358"/>
      <c r="F466" s="367"/>
      <c r="G466" s="359"/>
      <c r="H466" s="355"/>
      <c r="I466" s="375"/>
      <c r="J466" s="269"/>
      <c r="K466" s="270"/>
      <c r="L466" s="346"/>
      <c r="M466" s="346"/>
      <c r="N466" s="346"/>
      <c r="O466" s="346"/>
      <c r="P466" s="346"/>
      <c r="Q466" s="346"/>
      <c r="R466" s="346"/>
      <c r="S466" s="346"/>
      <c r="T466" s="346"/>
      <c r="U466" s="346"/>
      <c r="V466" s="346"/>
      <c r="W466" s="346"/>
      <c r="X466" s="346"/>
      <c r="Y466" s="346"/>
      <c r="Z466" s="346"/>
    </row>
    <row r="467" spans="1:26" ht="12.75" x14ac:dyDescent="0.2">
      <c r="A467" s="268">
        <v>463</v>
      </c>
      <c r="B467" s="356"/>
      <c r="C467" s="357"/>
      <c r="D467" s="357"/>
      <c r="E467" s="358"/>
      <c r="F467" s="367"/>
      <c r="G467" s="359"/>
      <c r="H467" s="355"/>
      <c r="I467" s="375"/>
      <c r="J467" s="269"/>
      <c r="K467" s="270"/>
      <c r="L467" s="346"/>
      <c r="M467" s="346"/>
      <c r="N467" s="346"/>
      <c r="O467" s="346"/>
      <c r="P467" s="346"/>
      <c r="Q467" s="346"/>
      <c r="R467" s="346"/>
      <c r="S467" s="346"/>
      <c r="T467" s="346"/>
      <c r="U467" s="346"/>
      <c r="V467" s="346"/>
      <c r="W467" s="346"/>
      <c r="X467" s="346"/>
      <c r="Y467" s="346"/>
      <c r="Z467" s="346"/>
    </row>
    <row r="468" spans="1:26" ht="12.75" x14ac:dyDescent="0.2">
      <c r="A468" s="268">
        <v>464</v>
      </c>
      <c r="B468" s="356"/>
      <c r="C468" s="357"/>
      <c r="D468" s="357"/>
      <c r="E468" s="358"/>
      <c r="F468" s="367"/>
      <c r="G468" s="359"/>
      <c r="H468" s="355"/>
      <c r="I468" s="375"/>
      <c r="J468" s="269"/>
      <c r="K468" s="270"/>
      <c r="L468" s="346"/>
      <c r="M468" s="346"/>
      <c r="N468" s="346"/>
      <c r="O468" s="346"/>
      <c r="P468" s="346"/>
      <c r="Q468" s="346"/>
      <c r="R468" s="346"/>
      <c r="S468" s="346"/>
      <c r="T468" s="346"/>
      <c r="U468" s="346"/>
      <c r="V468" s="346"/>
      <c r="W468" s="346"/>
      <c r="X468" s="346"/>
      <c r="Y468" s="346"/>
      <c r="Z468" s="346"/>
    </row>
    <row r="469" spans="1:26" ht="12.75" x14ac:dyDescent="0.2">
      <c r="A469" s="268">
        <v>465</v>
      </c>
      <c r="B469" s="356"/>
      <c r="C469" s="357"/>
      <c r="D469" s="357"/>
      <c r="E469" s="358"/>
      <c r="F469" s="367"/>
      <c r="G469" s="359"/>
      <c r="H469" s="355"/>
      <c r="I469" s="375"/>
      <c r="J469" s="269"/>
      <c r="K469" s="270"/>
      <c r="L469" s="346"/>
      <c r="M469" s="346"/>
      <c r="N469" s="346"/>
      <c r="O469" s="346"/>
      <c r="P469" s="346"/>
      <c r="Q469" s="346"/>
      <c r="R469" s="346"/>
      <c r="S469" s="346"/>
      <c r="T469" s="346"/>
      <c r="U469" s="346"/>
      <c r="V469" s="346"/>
      <c r="W469" s="346"/>
      <c r="X469" s="346"/>
      <c r="Y469" s="346"/>
      <c r="Z469" s="346"/>
    </row>
    <row r="470" spans="1:26" ht="12.75" x14ac:dyDescent="0.2">
      <c r="A470" s="268">
        <v>466</v>
      </c>
      <c r="B470" s="356"/>
      <c r="C470" s="357"/>
      <c r="D470" s="357"/>
      <c r="E470" s="358"/>
      <c r="F470" s="367"/>
      <c r="G470" s="359"/>
      <c r="H470" s="355"/>
      <c r="I470" s="375"/>
      <c r="J470" s="269"/>
      <c r="K470" s="270"/>
      <c r="L470" s="346"/>
      <c r="M470" s="346"/>
      <c r="N470" s="346"/>
      <c r="O470" s="346"/>
      <c r="P470" s="346"/>
      <c r="Q470" s="346"/>
      <c r="R470" s="346"/>
      <c r="S470" s="346"/>
      <c r="T470" s="346"/>
      <c r="U470" s="346"/>
      <c r="V470" s="346"/>
      <c r="W470" s="346"/>
      <c r="X470" s="346"/>
      <c r="Y470" s="346"/>
      <c r="Z470" s="346"/>
    </row>
    <row r="471" spans="1:26" ht="12.75" x14ac:dyDescent="0.2">
      <c r="A471" s="268">
        <v>467</v>
      </c>
      <c r="B471" s="356"/>
      <c r="C471" s="357"/>
      <c r="D471" s="357"/>
      <c r="E471" s="358"/>
      <c r="F471" s="367"/>
      <c r="G471" s="359"/>
      <c r="H471" s="355"/>
      <c r="I471" s="375"/>
      <c r="J471" s="269"/>
      <c r="K471" s="270"/>
      <c r="L471" s="346"/>
      <c r="M471" s="346"/>
      <c r="N471" s="346"/>
      <c r="O471" s="346"/>
      <c r="P471" s="346"/>
      <c r="Q471" s="346"/>
      <c r="R471" s="346"/>
      <c r="S471" s="346"/>
      <c r="T471" s="346"/>
      <c r="U471" s="346"/>
      <c r="V471" s="346"/>
      <c r="W471" s="346"/>
      <c r="X471" s="346"/>
      <c r="Y471" s="346"/>
      <c r="Z471" s="346"/>
    </row>
    <row r="472" spans="1:26" ht="12.75" x14ac:dyDescent="0.2">
      <c r="A472" s="268">
        <v>468</v>
      </c>
      <c r="B472" s="356"/>
      <c r="C472" s="357"/>
      <c r="D472" s="357"/>
      <c r="E472" s="358"/>
      <c r="F472" s="367"/>
      <c r="G472" s="359"/>
      <c r="H472" s="355"/>
      <c r="I472" s="375"/>
      <c r="J472" s="269"/>
      <c r="K472" s="270"/>
      <c r="L472" s="346"/>
      <c r="M472" s="346"/>
      <c r="N472" s="346"/>
      <c r="O472" s="346"/>
      <c r="P472" s="346"/>
      <c r="Q472" s="346"/>
      <c r="R472" s="346"/>
      <c r="S472" s="346"/>
      <c r="T472" s="346"/>
      <c r="U472" s="346"/>
      <c r="V472" s="346"/>
      <c r="W472" s="346"/>
      <c r="X472" s="346"/>
      <c r="Y472" s="346"/>
      <c r="Z472" s="346"/>
    </row>
    <row r="473" spans="1:26" ht="12.75" x14ac:dyDescent="0.2">
      <c r="A473" s="268">
        <v>469</v>
      </c>
      <c r="B473" s="356"/>
      <c r="C473" s="357"/>
      <c r="D473" s="357"/>
      <c r="E473" s="358"/>
      <c r="F473" s="367"/>
      <c r="G473" s="359"/>
      <c r="H473" s="355"/>
      <c r="I473" s="375"/>
      <c r="J473" s="269"/>
      <c r="K473" s="270"/>
      <c r="L473" s="346"/>
      <c r="M473" s="346"/>
      <c r="N473" s="346"/>
      <c r="O473" s="346"/>
      <c r="P473" s="346"/>
      <c r="Q473" s="346"/>
      <c r="R473" s="346"/>
      <c r="S473" s="346"/>
      <c r="T473" s="346"/>
      <c r="U473" s="346"/>
      <c r="V473" s="346"/>
      <c r="W473" s="346"/>
      <c r="X473" s="346"/>
      <c r="Y473" s="346"/>
      <c r="Z473" s="346"/>
    </row>
    <row r="474" spans="1:26" ht="12.75" x14ac:dyDescent="0.2">
      <c r="A474" s="268">
        <v>470</v>
      </c>
      <c r="B474" s="356"/>
      <c r="C474" s="357"/>
      <c r="D474" s="357"/>
      <c r="E474" s="358"/>
      <c r="F474" s="367"/>
      <c r="G474" s="359"/>
      <c r="H474" s="355"/>
      <c r="I474" s="375"/>
      <c r="J474" s="269"/>
      <c r="K474" s="270"/>
      <c r="L474" s="346"/>
      <c r="M474" s="346"/>
      <c r="N474" s="346"/>
      <c r="O474" s="346"/>
      <c r="P474" s="346"/>
      <c r="Q474" s="346"/>
      <c r="R474" s="346"/>
      <c r="S474" s="346"/>
      <c r="T474" s="346"/>
      <c r="U474" s="346"/>
      <c r="V474" s="346"/>
      <c r="W474" s="346"/>
      <c r="X474" s="346"/>
      <c r="Y474" s="346"/>
      <c r="Z474" s="346"/>
    </row>
    <row r="475" spans="1:26" ht="12.75" x14ac:dyDescent="0.2">
      <c r="A475" s="268">
        <v>471</v>
      </c>
      <c r="B475" s="356"/>
      <c r="C475" s="357"/>
      <c r="D475" s="357"/>
      <c r="E475" s="358"/>
      <c r="F475" s="367"/>
      <c r="G475" s="359"/>
      <c r="H475" s="355"/>
      <c r="I475" s="375"/>
      <c r="J475" s="269"/>
      <c r="K475" s="270"/>
      <c r="L475" s="346"/>
      <c r="M475" s="346"/>
      <c r="N475" s="346"/>
      <c r="O475" s="346"/>
      <c r="P475" s="346"/>
      <c r="Q475" s="346"/>
      <c r="R475" s="346"/>
      <c r="S475" s="346"/>
      <c r="T475" s="346"/>
      <c r="U475" s="346"/>
      <c r="V475" s="346"/>
      <c r="W475" s="346"/>
      <c r="X475" s="346"/>
      <c r="Y475" s="346"/>
      <c r="Z475" s="346"/>
    </row>
    <row r="476" spans="1:26" ht="12.75" x14ac:dyDescent="0.2">
      <c r="A476" s="268">
        <v>472</v>
      </c>
      <c r="B476" s="356"/>
      <c r="C476" s="357"/>
      <c r="D476" s="357"/>
      <c r="E476" s="358"/>
      <c r="F476" s="367"/>
      <c r="G476" s="359"/>
      <c r="H476" s="355"/>
      <c r="I476" s="375"/>
      <c r="J476" s="269"/>
      <c r="K476" s="270"/>
      <c r="L476" s="346"/>
      <c r="M476" s="346"/>
      <c r="N476" s="346"/>
      <c r="O476" s="346"/>
      <c r="P476" s="346"/>
      <c r="Q476" s="346"/>
      <c r="R476" s="346"/>
      <c r="S476" s="346"/>
      <c r="T476" s="346"/>
      <c r="U476" s="346"/>
      <c r="V476" s="346"/>
      <c r="W476" s="346"/>
      <c r="X476" s="346"/>
      <c r="Y476" s="346"/>
      <c r="Z476" s="346"/>
    </row>
    <row r="477" spans="1:26" ht="12.75" x14ac:dyDescent="0.2">
      <c r="A477" s="268">
        <v>473</v>
      </c>
      <c r="B477" s="356"/>
      <c r="C477" s="357"/>
      <c r="D477" s="357"/>
      <c r="E477" s="358"/>
      <c r="F477" s="367"/>
      <c r="G477" s="359"/>
      <c r="H477" s="355"/>
      <c r="I477" s="375"/>
      <c r="J477" s="269"/>
      <c r="K477" s="270"/>
      <c r="L477" s="346"/>
      <c r="M477" s="346"/>
      <c r="N477" s="346"/>
      <c r="O477" s="346"/>
      <c r="P477" s="346"/>
      <c r="Q477" s="346"/>
      <c r="R477" s="346"/>
      <c r="S477" s="346"/>
      <c r="T477" s="346"/>
      <c r="U477" s="346"/>
      <c r="V477" s="346"/>
      <c r="W477" s="346"/>
      <c r="X477" s="346"/>
      <c r="Y477" s="346"/>
      <c r="Z477" s="346"/>
    </row>
    <row r="478" spans="1:26" ht="12.75" x14ac:dyDescent="0.2">
      <c r="A478" s="268">
        <v>474</v>
      </c>
      <c r="B478" s="356"/>
      <c r="C478" s="357"/>
      <c r="D478" s="357"/>
      <c r="E478" s="358"/>
      <c r="F478" s="367"/>
      <c r="G478" s="359"/>
      <c r="H478" s="355"/>
      <c r="I478" s="375"/>
      <c r="J478" s="269"/>
      <c r="K478" s="270"/>
      <c r="L478" s="346"/>
      <c r="M478" s="346"/>
      <c r="N478" s="346"/>
      <c r="O478" s="346"/>
      <c r="P478" s="346"/>
      <c r="Q478" s="346"/>
      <c r="R478" s="346"/>
      <c r="S478" s="346"/>
      <c r="T478" s="346"/>
      <c r="U478" s="346"/>
      <c r="V478" s="346"/>
      <c r="W478" s="346"/>
      <c r="X478" s="346"/>
      <c r="Y478" s="346"/>
      <c r="Z478" s="346"/>
    </row>
    <row r="479" spans="1:26" ht="12.75" x14ac:dyDescent="0.2">
      <c r="A479" s="268">
        <v>475</v>
      </c>
      <c r="B479" s="356"/>
      <c r="C479" s="357"/>
      <c r="D479" s="357"/>
      <c r="E479" s="358"/>
      <c r="F479" s="367"/>
      <c r="G479" s="359"/>
      <c r="H479" s="355"/>
      <c r="I479" s="375"/>
      <c r="J479" s="269"/>
      <c r="K479" s="270"/>
      <c r="L479" s="346"/>
      <c r="M479" s="346"/>
      <c r="N479" s="346"/>
      <c r="O479" s="346"/>
      <c r="P479" s="346"/>
      <c r="Q479" s="346"/>
      <c r="R479" s="346"/>
      <c r="S479" s="346"/>
      <c r="T479" s="346"/>
      <c r="U479" s="346"/>
      <c r="V479" s="346"/>
      <c r="W479" s="346"/>
      <c r="X479" s="346"/>
      <c r="Y479" s="346"/>
      <c r="Z479" s="346"/>
    </row>
    <row r="480" spans="1:26" ht="12.75" x14ac:dyDescent="0.2">
      <c r="A480" s="268">
        <v>476</v>
      </c>
      <c r="B480" s="356"/>
      <c r="C480" s="357"/>
      <c r="D480" s="357"/>
      <c r="E480" s="358"/>
      <c r="F480" s="367"/>
      <c r="G480" s="359"/>
      <c r="H480" s="355"/>
      <c r="I480" s="375"/>
      <c r="J480" s="269"/>
      <c r="K480" s="270"/>
      <c r="L480" s="346"/>
      <c r="M480" s="346"/>
      <c r="N480" s="346"/>
      <c r="O480" s="346"/>
      <c r="P480" s="346"/>
      <c r="Q480" s="346"/>
      <c r="R480" s="346"/>
      <c r="S480" s="346"/>
      <c r="T480" s="346"/>
      <c r="U480" s="346"/>
      <c r="V480" s="346"/>
      <c r="W480" s="346"/>
      <c r="X480" s="346"/>
      <c r="Y480" s="346"/>
      <c r="Z480" s="346"/>
    </row>
    <row r="481" spans="1:26" ht="12.75" x14ac:dyDescent="0.2">
      <c r="A481" s="268">
        <v>477</v>
      </c>
      <c r="B481" s="356"/>
      <c r="C481" s="357"/>
      <c r="D481" s="357"/>
      <c r="E481" s="358"/>
      <c r="F481" s="367"/>
      <c r="G481" s="359"/>
      <c r="H481" s="355"/>
      <c r="I481" s="375"/>
      <c r="J481" s="269"/>
      <c r="K481" s="270"/>
      <c r="L481" s="346"/>
      <c r="M481" s="346"/>
      <c r="N481" s="346"/>
      <c r="O481" s="346"/>
      <c r="P481" s="346"/>
      <c r="Q481" s="346"/>
      <c r="R481" s="346"/>
      <c r="S481" s="346"/>
      <c r="T481" s="346"/>
      <c r="U481" s="346"/>
      <c r="V481" s="346"/>
      <c r="W481" s="346"/>
      <c r="X481" s="346"/>
      <c r="Y481" s="346"/>
      <c r="Z481" s="346"/>
    </row>
    <row r="482" spans="1:26" ht="12.75" x14ac:dyDescent="0.2">
      <c r="A482" s="268">
        <v>478</v>
      </c>
      <c r="B482" s="356"/>
      <c r="C482" s="357"/>
      <c r="D482" s="357"/>
      <c r="E482" s="358"/>
      <c r="F482" s="367"/>
      <c r="G482" s="359"/>
      <c r="H482" s="355"/>
      <c r="I482" s="375"/>
      <c r="J482" s="269"/>
      <c r="K482" s="270"/>
      <c r="L482" s="346"/>
      <c r="M482" s="346"/>
      <c r="N482" s="346"/>
      <c r="O482" s="346"/>
      <c r="P482" s="346"/>
      <c r="Q482" s="346"/>
      <c r="R482" s="346"/>
      <c r="S482" s="346"/>
      <c r="T482" s="346"/>
      <c r="U482" s="346"/>
      <c r="V482" s="346"/>
      <c r="W482" s="346"/>
      <c r="X482" s="346"/>
      <c r="Y482" s="346"/>
      <c r="Z482" s="346"/>
    </row>
    <row r="483" spans="1:26" ht="12.75" x14ac:dyDescent="0.2">
      <c r="A483" s="268">
        <v>479</v>
      </c>
      <c r="B483" s="356"/>
      <c r="C483" s="357"/>
      <c r="D483" s="357"/>
      <c r="E483" s="358"/>
      <c r="F483" s="367"/>
      <c r="G483" s="359"/>
      <c r="H483" s="355"/>
      <c r="I483" s="375"/>
      <c r="J483" s="269"/>
      <c r="K483" s="270"/>
      <c r="L483" s="346"/>
      <c r="M483" s="346"/>
      <c r="N483" s="346"/>
      <c r="O483" s="346"/>
      <c r="P483" s="346"/>
      <c r="Q483" s="346"/>
      <c r="R483" s="346"/>
      <c r="S483" s="346"/>
      <c r="T483" s="346"/>
      <c r="U483" s="346"/>
      <c r="V483" s="346"/>
      <c r="W483" s="346"/>
      <c r="X483" s="346"/>
      <c r="Y483" s="346"/>
      <c r="Z483" s="346"/>
    </row>
    <row r="484" spans="1:26" ht="12.75" x14ac:dyDescent="0.2">
      <c r="A484" s="268">
        <v>480</v>
      </c>
      <c r="B484" s="356"/>
      <c r="C484" s="357"/>
      <c r="D484" s="357"/>
      <c r="E484" s="358"/>
      <c r="F484" s="367"/>
      <c r="G484" s="359"/>
      <c r="H484" s="355"/>
      <c r="I484" s="375"/>
      <c r="J484" s="269"/>
      <c r="K484" s="270"/>
      <c r="L484" s="346"/>
      <c r="M484" s="346"/>
      <c r="N484" s="346"/>
      <c r="O484" s="346"/>
      <c r="P484" s="346"/>
      <c r="Q484" s="346"/>
      <c r="R484" s="346"/>
      <c r="S484" s="346"/>
      <c r="T484" s="346"/>
      <c r="U484" s="346"/>
      <c r="V484" s="346"/>
      <c r="W484" s="346"/>
      <c r="X484" s="346"/>
      <c r="Y484" s="346"/>
      <c r="Z484" s="346"/>
    </row>
    <row r="485" spans="1:26" ht="12.75" x14ac:dyDescent="0.2">
      <c r="A485" s="268">
        <v>481</v>
      </c>
      <c r="B485" s="356"/>
      <c r="C485" s="357"/>
      <c r="D485" s="357"/>
      <c r="E485" s="358"/>
      <c r="F485" s="367"/>
      <c r="G485" s="359"/>
      <c r="H485" s="355"/>
      <c r="I485" s="375"/>
      <c r="J485" s="269"/>
      <c r="K485" s="270"/>
      <c r="L485" s="346"/>
      <c r="M485" s="346"/>
      <c r="N485" s="346"/>
      <c r="O485" s="346"/>
      <c r="P485" s="346"/>
      <c r="Q485" s="346"/>
      <c r="R485" s="346"/>
      <c r="S485" s="346"/>
      <c r="T485" s="346"/>
      <c r="U485" s="346"/>
      <c r="V485" s="346"/>
      <c r="W485" s="346"/>
      <c r="X485" s="346"/>
      <c r="Y485" s="346"/>
      <c r="Z485" s="346"/>
    </row>
    <row r="486" spans="1:26" ht="12.75" x14ac:dyDescent="0.2">
      <c r="A486" s="268">
        <v>482</v>
      </c>
      <c r="B486" s="356"/>
      <c r="C486" s="357"/>
      <c r="D486" s="357"/>
      <c r="E486" s="358"/>
      <c r="F486" s="367"/>
      <c r="G486" s="359"/>
      <c r="H486" s="355"/>
      <c r="I486" s="375"/>
      <c r="J486" s="269"/>
      <c r="K486" s="270"/>
      <c r="L486" s="346"/>
      <c r="M486" s="346"/>
      <c r="N486" s="346"/>
      <c r="O486" s="346"/>
      <c r="P486" s="346"/>
      <c r="Q486" s="346"/>
      <c r="R486" s="346"/>
      <c r="S486" s="346"/>
      <c r="T486" s="346"/>
      <c r="U486" s="346"/>
      <c r="V486" s="346"/>
      <c r="W486" s="346"/>
      <c r="X486" s="346"/>
      <c r="Y486" s="346"/>
      <c r="Z486" s="346"/>
    </row>
    <row r="487" spans="1:26" ht="12.75" x14ac:dyDescent="0.2">
      <c r="A487" s="268">
        <v>483</v>
      </c>
      <c r="B487" s="356"/>
      <c r="C487" s="357"/>
      <c r="D487" s="357"/>
      <c r="E487" s="358"/>
      <c r="F487" s="367"/>
      <c r="G487" s="359"/>
      <c r="H487" s="355"/>
      <c r="I487" s="375"/>
      <c r="J487" s="269"/>
      <c r="K487" s="270"/>
      <c r="L487" s="346"/>
      <c r="M487" s="346"/>
      <c r="N487" s="346"/>
      <c r="O487" s="346"/>
      <c r="P487" s="346"/>
      <c r="Q487" s="346"/>
      <c r="R487" s="346"/>
      <c r="S487" s="346"/>
      <c r="T487" s="346"/>
      <c r="U487" s="346"/>
      <c r="V487" s="346"/>
      <c r="W487" s="346"/>
      <c r="X487" s="346"/>
      <c r="Y487" s="346"/>
      <c r="Z487" s="346"/>
    </row>
    <row r="488" spans="1:26" ht="12.75" x14ac:dyDescent="0.2">
      <c r="A488" s="268">
        <v>484</v>
      </c>
      <c r="B488" s="356"/>
      <c r="C488" s="357"/>
      <c r="D488" s="357"/>
      <c r="E488" s="358"/>
      <c r="F488" s="367"/>
      <c r="G488" s="359"/>
      <c r="H488" s="355"/>
      <c r="I488" s="375"/>
      <c r="J488" s="269"/>
      <c r="K488" s="270"/>
      <c r="L488" s="346"/>
      <c r="M488" s="346"/>
      <c r="N488" s="346"/>
      <c r="O488" s="346"/>
      <c r="P488" s="346"/>
      <c r="Q488" s="346"/>
      <c r="R488" s="346"/>
      <c r="S488" s="346"/>
      <c r="T488" s="346"/>
      <c r="U488" s="346"/>
      <c r="V488" s="346"/>
      <c r="W488" s="346"/>
      <c r="X488" s="346"/>
      <c r="Y488" s="346"/>
      <c r="Z488" s="346"/>
    </row>
    <row r="489" spans="1:26" ht="12.75" x14ac:dyDescent="0.2">
      <c r="A489" s="268">
        <v>485</v>
      </c>
      <c r="B489" s="356"/>
      <c r="C489" s="357"/>
      <c r="D489" s="357"/>
      <c r="E489" s="358"/>
      <c r="F489" s="367"/>
      <c r="G489" s="359"/>
      <c r="H489" s="355"/>
      <c r="I489" s="375"/>
      <c r="J489" s="269"/>
      <c r="K489" s="270"/>
      <c r="L489" s="346"/>
      <c r="M489" s="346"/>
      <c r="N489" s="346"/>
      <c r="O489" s="346"/>
      <c r="P489" s="346"/>
      <c r="Q489" s="346"/>
      <c r="R489" s="346"/>
      <c r="S489" s="346"/>
      <c r="T489" s="346"/>
      <c r="U489" s="346"/>
      <c r="V489" s="346"/>
      <c r="W489" s="346"/>
      <c r="X489" s="346"/>
      <c r="Y489" s="346"/>
      <c r="Z489" s="346"/>
    </row>
    <row r="490" spans="1:26" ht="12.75" x14ac:dyDescent="0.2">
      <c r="A490" s="268">
        <v>486</v>
      </c>
      <c r="B490" s="356"/>
      <c r="C490" s="357"/>
      <c r="D490" s="357"/>
      <c r="E490" s="358"/>
      <c r="F490" s="367"/>
      <c r="G490" s="359"/>
      <c r="H490" s="355"/>
      <c r="I490" s="375"/>
      <c r="J490" s="269"/>
      <c r="K490" s="270"/>
      <c r="L490" s="346"/>
      <c r="M490" s="346"/>
      <c r="N490" s="346"/>
      <c r="O490" s="346"/>
      <c r="P490" s="346"/>
      <c r="Q490" s="346"/>
      <c r="R490" s="346"/>
      <c r="S490" s="346"/>
      <c r="T490" s="346"/>
      <c r="U490" s="346"/>
      <c r="V490" s="346"/>
      <c r="W490" s="346"/>
      <c r="X490" s="346"/>
      <c r="Y490" s="346"/>
      <c r="Z490" s="346"/>
    </row>
    <row r="491" spans="1:26" ht="12.75" x14ac:dyDescent="0.2">
      <c r="A491" s="268">
        <v>487</v>
      </c>
      <c r="B491" s="356"/>
      <c r="C491" s="357"/>
      <c r="D491" s="357"/>
      <c r="E491" s="358"/>
      <c r="F491" s="367"/>
      <c r="G491" s="359"/>
      <c r="H491" s="355"/>
      <c r="I491" s="375"/>
      <c r="J491" s="269"/>
      <c r="K491" s="270"/>
      <c r="L491" s="346"/>
      <c r="M491" s="346"/>
      <c r="N491" s="346"/>
      <c r="O491" s="346"/>
      <c r="P491" s="346"/>
      <c r="Q491" s="346"/>
      <c r="R491" s="346"/>
      <c r="S491" s="346"/>
      <c r="T491" s="346"/>
      <c r="U491" s="346"/>
      <c r="V491" s="346"/>
      <c r="W491" s="346"/>
      <c r="X491" s="346"/>
      <c r="Y491" s="346"/>
      <c r="Z491" s="346"/>
    </row>
    <row r="492" spans="1:26" ht="12.75" x14ac:dyDescent="0.2">
      <c r="A492" s="268">
        <v>488</v>
      </c>
      <c r="B492" s="356"/>
      <c r="C492" s="357"/>
      <c r="D492" s="357"/>
      <c r="E492" s="358"/>
      <c r="F492" s="367"/>
      <c r="G492" s="359"/>
      <c r="H492" s="355"/>
      <c r="I492" s="375"/>
      <c r="J492" s="269"/>
      <c r="K492" s="270"/>
      <c r="L492" s="346"/>
      <c r="M492" s="346"/>
      <c r="N492" s="346"/>
      <c r="O492" s="346"/>
      <c r="P492" s="346"/>
      <c r="Q492" s="346"/>
      <c r="R492" s="346"/>
      <c r="S492" s="346"/>
      <c r="T492" s="346"/>
      <c r="U492" s="346"/>
      <c r="V492" s="346"/>
      <c r="W492" s="346"/>
      <c r="X492" s="346"/>
      <c r="Y492" s="346"/>
      <c r="Z492" s="346"/>
    </row>
    <row r="493" spans="1:26" ht="12.75" x14ac:dyDescent="0.2">
      <c r="A493" s="268">
        <v>489</v>
      </c>
      <c r="B493" s="356"/>
      <c r="C493" s="357"/>
      <c r="D493" s="357"/>
      <c r="E493" s="358"/>
      <c r="F493" s="367"/>
      <c r="G493" s="359"/>
      <c r="H493" s="355"/>
      <c r="I493" s="375"/>
      <c r="J493" s="269"/>
      <c r="K493" s="270"/>
      <c r="L493" s="346"/>
      <c r="M493" s="346"/>
      <c r="N493" s="346"/>
      <c r="O493" s="346"/>
      <c r="P493" s="346"/>
      <c r="Q493" s="346"/>
      <c r="R493" s="346"/>
      <c r="S493" s="346"/>
      <c r="T493" s="346"/>
      <c r="U493" s="346"/>
      <c r="V493" s="346"/>
      <c r="W493" s="346"/>
      <c r="X493" s="346"/>
      <c r="Y493" s="346"/>
      <c r="Z493" s="346"/>
    </row>
    <row r="494" spans="1:26" ht="12.75" x14ac:dyDescent="0.2">
      <c r="A494" s="268">
        <v>490</v>
      </c>
      <c r="B494" s="356"/>
      <c r="C494" s="357"/>
      <c r="D494" s="357"/>
      <c r="E494" s="358"/>
      <c r="F494" s="367"/>
      <c r="G494" s="359"/>
      <c r="H494" s="355"/>
      <c r="I494" s="375"/>
      <c r="J494" s="269"/>
      <c r="K494" s="270"/>
      <c r="L494" s="346"/>
      <c r="M494" s="346"/>
      <c r="N494" s="346"/>
      <c r="O494" s="346"/>
      <c r="P494" s="346"/>
      <c r="Q494" s="346"/>
      <c r="R494" s="346"/>
      <c r="S494" s="346"/>
      <c r="T494" s="346"/>
      <c r="U494" s="346"/>
      <c r="V494" s="346"/>
      <c r="W494" s="346"/>
      <c r="X494" s="346"/>
      <c r="Y494" s="346"/>
      <c r="Z494" s="346"/>
    </row>
    <row r="495" spans="1:26" ht="12.75" x14ac:dyDescent="0.2">
      <c r="A495" s="268">
        <v>491</v>
      </c>
      <c r="B495" s="356"/>
      <c r="C495" s="357"/>
      <c r="D495" s="357"/>
      <c r="E495" s="358"/>
      <c r="F495" s="367"/>
      <c r="G495" s="359"/>
      <c r="H495" s="355"/>
      <c r="I495" s="375"/>
      <c r="J495" s="269"/>
      <c r="K495" s="270"/>
      <c r="L495" s="346"/>
      <c r="M495" s="346"/>
      <c r="N495" s="346"/>
      <c r="O495" s="346"/>
      <c r="P495" s="346"/>
      <c r="Q495" s="346"/>
      <c r="R495" s="346"/>
      <c r="S495" s="346"/>
      <c r="T495" s="346"/>
      <c r="U495" s="346"/>
      <c r="V495" s="346"/>
      <c r="W495" s="346"/>
      <c r="X495" s="346"/>
      <c r="Y495" s="346"/>
      <c r="Z495" s="346"/>
    </row>
    <row r="496" spans="1:26" ht="12.75" x14ac:dyDescent="0.2">
      <c r="A496" s="268">
        <v>492</v>
      </c>
      <c r="B496" s="356"/>
      <c r="C496" s="357"/>
      <c r="D496" s="357"/>
      <c r="E496" s="358"/>
      <c r="F496" s="367"/>
      <c r="G496" s="359"/>
      <c r="H496" s="355"/>
      <c r="I496" s="375"/>
      <c r="J496" s="269"/>
      <c r="K496" s="270"/>
      <c r="L496" s="346"/>
      <c r="M496" s="346"/>
      <c r="N496" s="346"/>
      <c r="O496" s="346"/>
      <c r="P496" s="346"/>
      <c r="Q496" s="346"/>
      <c r="R496" s="346"/>
      <c r="S496" s="346"/>
      <c r="T496" s="346"/>
      <c r="U496" s="346"/>
      <c r="V496" s="346"/>
      <c r="W496" s="346"/>
      <c r="X496" s="346"/>
      <c r="Y496" s="346"/>
      <c r="Z496" s="346"/>
    </row>
    <row r="497" spans="1:26" ht="12.75" x14ac:dyDescent="0.2">
      <c r="A497" s="268">
        <v>493</v>
      </c>
      <c r="B497" s="356"/>
      <c r="C497" s="357"/>
      <c r="D497" s="357"/>
      <c r="E497" s="358"/>
      <c r="F497" s="367"/>
      <c r="G497" s="359"/>
      <c r="H497" s="355"/>
      <c r="I497" s="375"/>
      <c r="J497" s="269"/>
      <c r="K497" s="270"/>
      <c r="L497" s="346"/>
      <c r="M497" s="346"/>
      <c r="N497" s="346"/>
      <c r="O497" s="346"/>
      <c r="P497" s="346"/>
      <c r="Q497" s="346"/>
      <c r="R497" s="346"/>
      <c r="S497" s="346"/>
      <c r="T497" s="346"/>
      <c r="U497" s="346"/>
      <c r="V497" s="346"/>
      <c r="W497" s="346"/>
      <c r="X497" s="346"/>
      <c r="Y497" s="346"/>
      <c r="Z497" s="346"/>
    </row>
    <row r="498" spans="1:26" ht="12.75" x14ac:dyDescent="0.2">
      <c r="A498" s="268">
        <v>494</v>
      </c>
      <c r="B498" s="356"/>
      <c r="C498" s="357"/>
      <c r="D498" s="357"/>
      <c r="E498" s="358"/>
      <c r="F498" s="367"/>
      <c r="G498" s="359"/>
      <c r="H498" s="355"/>
      <c r="I498" s="375"/>
      <c r="J498" s="269"/>
      <c r="K498" s="270"/>
      <c r="L498" s="346"/>
      <c r="M498" s="346"/>
      <c r="N498" s="346"/>
      <c r="O498" s="346"/>
      <c r="P498" s="346"/>
      <c r="Q498" s="346"/>
      <c r="R498" s="346"/>
      <c r="S498" s="346"/>
      <c r="T498" s="346"/>
      <c r="U498" s="346"/>
      <c r="V498" s="346"/>
      <c r="W498" s="346"/>
      <c r="X498" s="346"/>
      <c r="Y498" s="346"/>
      <c r="Z498" s="346"/>
    </row>
    <row r="499" spans="1:26" ht="12.75" x14ac:dyDescent="0.2">
      <c r="A499" s="268">
        <v>495</v>
      </c>
      <c r="B499" s="356"/>
      <c r="C499" s="357"/>
      <c r="D499" s="357"/>
      <c r="E499" s="358"/>
      <c r="F499" s="367"/>
      <c r="G499" s="359"/>
      <c r="H499" s="355"/>
      <c r="I499" s="375"/>
      <c r="J499" s="269"/>
      <c r="K499" s="270"/>
      <c r="L499" s="346"/>
      <c r="M499" s="346"/>
      <c r="N499" s="346"/>
      <c r="O499" s="346"/>
      <c r="P499" s="346"/>
      <c r="Q499" s="346"/>
      <c r="R499" s="346"/>
      <c r="S499" s="346"/>
      <c r="T499" s="346"/>
      <c r="U499" s="346"/>
      <c r="V499" s="346"/>
      <c r="W499" s="346"/>
      <c r="X499" s="346"/>
      <c r="Y499" s="346"/>
      <c r="Z499" s="346"/>
    </row>
    <row r="500" spans="1:26" ht="12.75" x14ac:dyDescent="0.2">
      <c r="A500" s="268">
        <v>496</v>
      </c>
      <c r="B500" s="356"/>
      <c r="C500" s="357"/>
      <c r="D500" s="357"/>
      <c r="E500" s="358"/>
      <c r="F500" s="367"/>
      <c r="G500" s="359"/>
      <c r="H500" s="355"/>
      <c r="I500" s="375"/>
      <c r="J500" s="269"/>
      <c r="K500" s="270"/>
      <c r="L500" s="346"/>
      <c r="M500" s="346"/>
      <c r="N500" s="346"/>
      <c r="O500" s="346"/>
      <c r="P500" s="346"/>
      <c r="Q500" s="346"/>
      <c r="R500" s="346"/>
      <c r="S500" s="346"/>
      <c r="T500" s="346"/>
      <c r="U500" s="346"/>
      <c r="V500" s="346"/>
      <c r="W500" s="346"/>
      <c r="X500" s="346"/>
      <c r="Y500" s="346"/>
      <c r="Z500" s="346"/>
    </row>
    <row r="501" spans="1:26" ht="12.75" x14ac:dyDescent="0.2">
      <c r="A501" s="268">
        <v>497</v>
      </c>
      <c r="B501" s="356"/>
      <c r="C501" s="357"/>
      <c r="D501" s="357"/>
      <c r="E501" s="358"/>
      <c r="F501" s="367"/>
      <c r="G501" s="359"/>
      <c r="H501" s="355"/>
      <c r="I501" s="375"/>
      <c r="J501" s="269"/>
      <c r="K501" s="270"/>
      <c r="L501" s="346"/>
      <c r="M501" s="346"/>
      <c r="N501" s="346"/>
      <c r="O501" s="346"/>
      <c r="P501" s="346"/>
      <c r="Q501" s="346"/>
      <c r="R501" s="346"/>
      <c r="S501" s="346"/>
      <c r="T501" s="346"/>
      <c r="U501" s="346"/>
      <c r="V501" s="346"/>
      <c r="W501" s="346"/>
      <c r="X501" s="346"/>
      <c r="Y501" s="346"/>
      <c r="Z501" s="346"/>
    </row>
    <row r="502" spans="1:26" ht="12.75" x14ac:dyDescent="0.2">
      <c r="A502" s="268">
        <v>498</v>
      </c>
      <c r="B502" s="356"/>
      <c r="C502" s="357"/>
      <c r="D502" s="357"/>
      <c r="E502" s="358"/>
      <c r="F502" s="367"/>
      <c r="G502" s="359"/>
      <c r="H502" s="355"/>
      <c r="I502" s="375"/>
      <c r="J502" s="269"/>
      <c r="K502" s="270"/>
      <c r="L502" s="346"/>
      <c r="M502" s="346"/>
      <c r="N502" s="346"/>
      <c r="O502" s="346"/>
      <c r="P502" s="346"/>
      <c r="Q502" s="346"/>
      <c r="R502" s="346"/>
      <c r="S502" s="346"/>
      <c r="T502" s="346"/>
      <c r="U502" s="346"/>
      <c r="V502" s="346"/>
      <c r="W502" s="346"/>
      <c r="X502" s="346"/>
      <c r="Y502" s="346"/>
      <c r="Z502" s="346"/>
    </row>
    <row r="503" spans="1:26" ht="12.75" x14ac:dyDescent="0.2">
      <c r="A503" s="268">
        <v>499</v>
      </c>
      <c r="B503" s="356"/>
      <c r="C503" s="357"/>
      <c r="D503" s="357"/>
      <c r="E503" s="358"/>
      <c r="F503" s="367"/>
      <c r="G503" s="359"/>
      <c r="H503" s="355"/>
      <c r="I503" s="375"/>
      <c r="J503" s="269"/>
      <c r="K503" s="270"/>
      <c r="L503" s="346"/>
      <c r="M503" s="346"/>
      <c r="N503" s="346"/>
      <c r="O503" s="346"/>
      <c r="P503" s="346"/>
      <c r="Q503" s="346"/>
      <c r="R503" s="346"/>
      <c r="S503" s="346"/>
      <c r="T503" s="346"/>
      <c r="U503" s="346"/>
      <c r="V503" s="346"/>
      <c r="W503" s="346"/>
      <c r="X503" s="346"/>
      <c r="Y503" s="346"/>
      <c r="Z503" s="346"/>
    </row>
    <row r="504" spans="1:26" ht="12.75" x14ac:dyDescent="0.2">
      <c r="A504" s="268">
        <v>500</v>
      </c>
      <c r="B504" s="356"/>
      <c r="C504" s="357"/>
      <c r="D504" s="357"/>
      <c r="E504" s="358"/>
      <c r="F504" s="367"/>
      <c r="G504" s="359"/>
      <c r="H504" s="355"/>
      <c r="I504" s="375"/>
      <c r="J504" s="269"/>
      <c r="K504" s="270"/>
      <c r="L504" s="346"/>
      <c r="M504" s="346"/>
      <c r="N504" s="346"/>
      <c r="O504" s="346"/>
      <c r="P504" s="346"/>
      <c r="Q504" s="346"/>
      <c r="R504" s="346"/>
      <c r="S504" s="346"/>
      <c r="T504" s="346"/>
      <c r="U504" s="346"/>
      <c r="V504" s="346"/>
      <c r="W504" s="346"/>
      <c r="X504" s="346"/>
      <c r="Y504" s="346"/>
      <c r="Z504" s="346"/>
    </row>
    <row r="505" spans="1:26" ht="12.75" x14ac:dyDescent="0.2">
      <c r="A505" s="268">
        <v>501</v>
      </c>
      <c r="B505" s="356"/>
      <c r="C505" s="357"/>
      <c r="D505" s="357"/>
      <c r="E505" s="358"/>
      <c r="F505" s="367"/>
      <c r="G505" s="359"/>
      <c r="H505" s="355"/>
      <c r="I505" s="375"/>
      <c r="J505" s="269"/>
      <c r="K505" s="270"/>
      <c r="L505" s="346"/>
      <c r="M505" s="346"/>
      <c r="N505" s="346"/>
      <c r="O505" s="346"/>
      <c r="P505" s="346"/>
      <c r="Q505" s="346"/>
      <c r="R505" s="346"/>
      <c r="S505" s="346"/>
      <c r="T505" s="346"/>
      <c r="U505" s="346"/>
      <c r="V505" s="346"/>
      <c r="W505" s="346"/>
      <c r="X505" s="346"/>
      <c r="Y505" s="346"/>
      <c r="Z505" s="346"/>
    </row>
    <row r="506" spans="1:26" ht="12.75" x14ac:dyDescent="0.2">
      <c r="A506" s="268">
        <v>502</v>
      </c>
      <c r="B506" s="356"/>
      <c r="C506" s="357"/>
      <c r="D506" s="357"/>
      <c r="E506" s="358"/>
      <c r="F506" s="367"/>
      <c r="G506" s="359"/>
      <c r="H506" s="355"/>
      <c r="I506" s="375"/>
      <c r="J506" s="269"/>
      <c r="K506" s="270"/>
      <c r="L506" s="346"/>
      <c r="M506" s="346"/>
      <c r="N506" s="346"/>
      <c r="O506" s="346"/>
      <c r="P506" s="346"/>
      <c r="Q506" s="346"/>
      <c r="R506" s="346"/>
      <c r="S506" s="346"/>
      <c r="T506" s="346"/>
      <c r="U506" s="346"/>
      <c r="V506" s="346"/>
      <c r="W506" s="346"/>
      <c r="X506" s="346"/>
      <c r="Y506" s="346"/>
      <c r="Z506" s="346"/>
    </row>
    <row r="507" spans="1:26" ht="12.75" x14ac:dyDescent="0.2">
      <c r="A507" s="268">
        <v>503</v>
      </c>
      <c r="B507" s="356"/>
      <c r="C507" s="357"/>
      <c r="D507" s="357"/>
      <c r="E507" s="358"/>
      <c r="F507" s="367"/>
      <c r="G507" s="359"/>
      <c r="H507" s="355"/>
      <c r="I507" s="375"/>
      <c r="J507" s="269"/>
      <c r="K507" s="270"/>
      <c r="L507" s="346"/>
      <c r="M507" s="346"/>
      <c r="N507" s="346"/>
      <c r="O507" s="346"/>
      <c r="P507" s="346"/>
      <c r="Q507" s="346"/>
      <c r="R507" s="346"/>
      <c r="S507" s="346"/>
      <c r="T507" s="346"/>
      <c r="U507" s="346"/>
      <c r="V507" s="346"/>
      <c r="W507" s="346"/>
      <c r="X507" s="346"/>
      <c r="Y507" s="346"/>
      <c r="Z507" s="346"/>
    </row>
    <row r="508" spans="1:26" ht="12.75" x14ac:dyDescent="0.2">
      <c r="A508" s="268">
        <v>504</v>
      </c>
      <c r="B508" s="356"/>
      <c r="C508" s="357"/>
      <c r="D508" s="357"/>
      <c r="E508" s="358"/>
      <c r="F508" s="367"/>
      <c r="G508" s="359"/>
      <c r="H508" s="355"/>
      <c r="I508" s="375"/>
      <c r="J508" s="269"/>
      <c r="K508" s="270"/>
      <c r="L508" s="346"/>
      <c r="M508" s="346"/>
      <c r="N508" s="346"/>
      <c r="O508" s="346"/>
      <c r="P508" s="346"/>
      <c r="Q508" s="346"/>
      <c r="R508" s="346"/>
      <c r="S508" s="346"/>
      <c r="T508" s="346"/>
      <c r="U508" s="346"/>
      <c r="V508" s="346"/>
      <c r="W508" s="346"/>
      <c r="X508" s="346"/>
      <c r="Y508" s="346"/>
      <c r="Z508" s="346"/>
    </row>
    <row r="509" spans="1:26" ht="12.75" x14ac:dyDescent="0.2">
      <c r="A509" s="268">
        <v>505</v>
      </c>
      <c r="B509" s="356"/>
      <c r="C509" s="357"/>
      <c r="D509" s="357"/>
      <c r="E509" s="358"/>
      <c r="F509" s="367"/>
      <c r="G509" s="359"/>
      <c r="H509" s="355"/>
      <c r="I509" s="375"/>
      <c r="J509" s="269"/>
      <c r="K509" s="270"/>
      <c r="L509" s="346"/>
      <c r="M509" s="346"/>
      <c r="N509" s="346"/>
      <c r="O509" s="346"/>
      <c r="P509" s="346"/>
      <c r="Q509" s="346"/>
      <c r="R509" s="346"/>
      <c r="S509" s="346"/>
      <c r="T509" s="346"/>
      <c r="U509" s="346"/>
      <c r="V509" s="346"/>
      <c r="W509" s="346"/>
      <c r="X509" s="346"/>
      <c r="Y509" s="346"/>
      <c r="Z509" s="346"/>
    </row>
    <row r="510" spans="1:26" ht="12.75" x14ac:dyDescent="0.2">
      <c r="A510" s="268">
        <v>506</v>
      </c>
      <c r="B510" s="356"/>
      <c r="C510" s="357"/>
      <c r="D510" s="357"/>
      <c r="E510" s="358"/>
      <c r="F510" s="367"/>
      <c r="G510" s="359"/>
      <c r="H510" s="355"/>
      <c r="I510" s="375"/>
      <c r="J510" s="269"/>
      <c r="K510" s="270"/>
      <c r="L510" s="346"/>
      <c r="M510" s="346"/>
      <c r="N510" s="346"/>
      <c r="O510" s="346"/>
      <c r="P510" s="346"/>
      <c r="Q510" s="346"/>
      <c r="R510" s="346"/>
      <c r="S510" s="346"/>
      <c r="T510" s="346"/>
      <c r="U510" s="346"/>
      <c r="V510" s="346"/>
      <c r="W510" s="346"/>
      <c r="X510" s="346"/>
      <c r="Y510" s="346"/>
      <c r="Z510" s="346"/>
    </row>
    <row r="511" spans="1:26" ht="12.75" x14ac:dyDescent="0.2">
      <c r="A511" s="268">
        <v>507</v>
      </c>
      <c r="B511" s="356"/>
      <c r="C511" s="357"/>
      <c r="D511" s="357"/>
      <c r="E511" s="358"/>
      <c r="F511" s="367"/>
      <c r="G511" s="359"/>
      <c r="H511" s="355"/>
      <c r="I511" s="375"/>
      <c r="J511" s="269"/>
      <c r="K511" s="270"/>
      <c r="L511" s="346"/>
      <c r="M511" s="346"/>
      <c r="N511" s="346"/>
      <c r="O511" s="346"/>
      <c r="P511" s="346"/>
      <c r="Q511" s="346"/>
      <c r="R511" s="346"/>
      <c r="S511" s="346"/>
      <c r="T511" s="346"/>
      <c r="U511" s="346"/>
      <c r="V511" s="346"/>
      <c r="W511" s="346"/>
      <c r="X511" s="346"/>
      <c r="Y511" s="346"/>
      <c r="Z511" s="346"/>
    </row>
    <row r="512" spans="1:26" ht="12.75" x14ac:dyDescent="0.2">
      <c r="A512" s="268">
        <v>508</v>
      </c>
      <c r="B512" s="356"/>
      <c r="C512" s="357"/>
      <c r="D512" s="357"/>
      <c r="E512" s="358"/>
      <c r="F512" s="367"/>
      <c r="G512" s="359"/>
      <c r="H512" s="355"/>
      <c r="I512" s="375"/>
      <c r="J512" s="269"/>
      <c r="K512" s="270"/>
      <c r="L512" s="346"/>
      <c r="M512" s="346"/>
      <c r="N512" s="346"/>
      <c r="O512" s="346"/>
      <c r="P512" s="346"/>
      <c r="Q512" s="346"/>
      <c r="R512" s="346"/>
      <c r="S512" s="346"/>
      <c r="T512" s="346"/>
      <c r="U512" s="346"/>
      <c r="V512" s="346"/>
      <c r="W512" s="346"/>
      <c r="X512" s="346"/>
      <c r="Y512" s="346"/>
      <c r="Z512" s="346"/>
    </row>
    <row r="513" spans="1:26" ht="12.75" x14ac:dyDescent="0.2">
      <c r="A513" s="268">
        <v>509</v>
      </c>
      <c r="B513" s="356"/>
      <c r="C513" s="357"/>
      <c r="D513" s="357"/>
      <c r="E513" s="358"/>
      <c r="F513" s="367"/>
      <c r="G513" s="359"/>
      <c r="H513" s="355"/>
      <c r="I513" s="375"/>
      <c r="J513" s="269"/>
      <c r="K513" s="270"/>
      <c r="L513" s="346"/>
      <c r="M513" s="346"/>
      <c r="N513" s="346"/>
      <c r="O513" s="346"/>
      <c r="P513" s="346"/>
      <c r="Q513" s="346"/>
      <c r="R513" s="346"/>
      <c r="S513" s="346"/>
      <c r="T513" s="346"/>
      <c r="U513" s="346"/>
      <c r="V513" s="346"/>
      <c r="W513" s="346"/>
      <c r="X513" s="346"/>
      <c r="Y513" s="346"/>
      <c r="Z513" s="346"/>
    </row>
    <row r="514" spans="1:26" ht="12.75" x14ac:dyDescent="0.2">
      <c r="A514" s="268">
        <v>510</v>
      </c>
      <c r="B514" s="356"/>
      <c r="C514" s="357"/>
      <c r="D514" s="357"/>
      <c r="E514" s="358"/>
      <c r="F514" s="367"/>
      <c r="G514" s="359"/>
      <c r="H514" s="355"/>
      <c r="I514" s="375"/>
      <c r="J514" s="269"/>
      <c r="K514" s="270"/>
      <c r="L514" s="346"/>
      <c r="M514" s="346"/>
      <c r="N514" s="346"/>
      <c r="O514" s="346"/>
      <c r="P514" s="346"/>
      <c r="Q514" s="346"/>
      <c r="R514" s="346"/>
      <c r="S514" s="346"/>
      <c r="T514" s="346"/>
      <c r="U514" s="346"/>
      <c r="V514" s="346"/>
      <c r="W514" s="346"/>
      <c r="X514" s="346"/>
      <c r="Y514" s="346"/>
      <c r="Z514" s="346"/>
    </row>
    <row r="515" spans="1:26" ht="12.75" x14ac:dyDescent="0.2">
      <c r="A515" s="268">
        <v>511</v>
      </c>
      <c r="B515" s="356"/>
      <c r="C515" s="357"/>
      <c r="D515" s="357"/>
      <c r="E515" s="358"/>
      <c r="F515" s="367"/>
      <c r="G515" s="359"/>
      <c r="H515" s="355"/>
      <c r="I515" s="375"/>
      <c r="J515" s="269"/>
      <c r="K515" s="270"/>
      <c r="L515" s="346"/>
      <c r="M515" s="346"/>
      <c r="N515" s="346"/>
      <c r="O515" s="346"/>
      <c r="P515" s="346"/>
      <c r="Q515" s="346"/>
      <c r="R515" s="346"/>
      <c r="S515" s="346"/>
      <c r="T515" s="346"/>
      <c r="U515" s="346"/>
      <c r="V515" s="346"/>
      <c r="W515" s="346"/>
      <c r="X515" s="346"/>
      <c r="Y515" s="346"/>
      <c r="Z515" s="346"/>
    </row>
    <row r="516" spans="1:26" ht="12.75" x14ac:dyDescent="0.2">
      <c r="A516" s="268">
        <v>512</v>
      </c>
      <c r="B516" s="356"/>
      <c r="C516" s="357"/>
      <c r="D516" s="357"/>
      <c r="E516" s="358"/>
      <c r="F516" s="367"/>
      <c r="G516" s="359"/>
      <c r="H516" s="355"/>
      <c r="I516" s="375"/>
      <c r="J516" s="269"/>
      <c r="K516" s="270"/>
      <c r="L516" s="346"/>
      <c r="M516" s="346"/>
      <c r="N516" s="346"/>
      <c r="O516" s="346"/>
      <c r="P516" s="346"/>
      <c r="Q516" s="346"/>
      <c r="R516" s="346"/>
      <c r="S516" s="346"/>
      <c r="T516" s="346"/>
      <c r="U516" s="346"/>
      <c r="V516" s="346"/>
      <c r="W516" s="346"/>
      <c r="X516" s="346"/>
      <c r="Y516" s="346"/>
      <c r="Z516" s="346"/>
    </row>
    <row r="517" spans="1:26" ht="12.75" x14ac:dyDescent="0.2">
      <c r="A517" s="268">
        <v>513</v>
      </c>
      <c r="B517" s="356"/>
      <c r="C517" s="357"/>
      <c r="D517" s="357"/>
      <c r="E517" s="358"/>
      <c r="F517" s="367"/>
      <c r="G517" s="359"/>
      <c r="H517" s="355"/>
      <c r="I517" s="375"/>
      <c r="J517" s="269"/>
      <c r="K517" s="270"/>
      <c r="L517" s="346"/>
      <c r="M517" s="346"/>
      <c r="N517" s="346"/>
      <c r="O517" s="346"/>
      <c r="P517" s="346"/>
      <c r="Q517" s="346"/>
      <c r="R517" s="346"/>
      <c r="S517" s="346"/>
      <c r="T517" s="346"/>
      <c r="U517" s="346"/>
      <c r="V517" s="346"/>
      <c r="W517" s="346"/>
      <c r="X517" s="346"/>
      <c r="Y517" s="346"/>
      <c r="Z517" s="346"/>
    </row>
    <row r="518" spans="1:26" ht="12.75" x14ac:dyDescent="0.2">
      <c r="A518" s="268">
        <v>514</v>
      </c>
      <c r="B518" s="356"/>
      <c r="C518" s="357"/>
      <c r="D518" s="357"/>
      <c r="E518" s="358"/>
      <c r="F518" s="367"/>
      <c r="G518" s="359"/>
      <c r="H518" s="355"/>
      <c r="I518" s="375"/>
      <c r="J518" s="269"/>
      <c r="K518" s="270"/>
      <c r="L518" s="346"/>
      <c r="M518" s="346"/>
      <c r="N518" s="346"/>
      <c r="O518" s="346"/>
      <c r="P518" s="346"/>
      <c r="Q518" s="346"/>
      <c r="R518" s="346"/>
      <c r="S518" s="346"/>
      <c r="T518" s="346"/>
      <c r="U518" s="346"/>
      <c r="V518" s="346"/>
      <c r="W518" s="346"/>
      <c r="X518" s="346"/>
      <c r="Y518" s="346"/>
      <c r="Z518" s="346"/>
    </row>
    <row r="519" spans="1:26" ht="12.75" x14ac:dyDescent="0.2">
      <c r="A519" s="268">
        <v>515</v>
      </c>
      <c r="B519" s="356"/>
      <c r="C519" s="357"/>
      <c r="D519" s="357"/>
      <c r="E519" s="358"/>
      <c r="F519" s="367"/>
      <c r="G519" s="359"/>
      <c r="H519" s="355"/>
      <c r="I519" s="375"/>
      <c r="J519" s="269"/>
      <c r="K519" s="270"/>
      <c r="L519" s="346"/>
      <c r="M519" s="346"/>
      <c r="N519" s="346"/>
      <c r="O519" s="346"/>
      <c r="P519" s="346"/>
      <c r="Q519" s="346"/>
      <c r="R519" s="346"/>
      <c r="S519" s="346"/>
      <c r="T519" s="346"/>
      <c r="U519" s="346"/>
      <c r="V519" s="346"/>
      <c r="W519" s="346"/>
      <c r="X519" s="346"/>
      <c r="Y519" s="346"/>
      <c r="Z519" s="346"/>
    </row>
    <row r="520" spans="1:26" ht="12.75" x14ac:dyDescent="0.2">
      <c r="A520" s="268">
        <v>516</v>
      </c>
      <c r="B520" s="356"/>
      <c r="C520" s="357"/>
      <c r="D520" s="357"/>
      <c r="E520" s="358"/>
      <c r="F520" s="367"/>
      <c r="G520" s="359"/>
      <c r="H520" s="355"/>
      <c r="I520" s="375"/>
      <c r="J520" s="269"/>
      <c r="K520" s="270"/>
      <c r="L520" s="346"/>
      <c r="M520" s="346"/>
      <c r="N520" s="346"/>
      <c r="O520" s="346"/>
      <c r="P520" s="346"/>
      <c r="Q520" s="346"/>
      <c r="R520" s="346"/>
      <c r="S520" s="346"/>
      <c r="T520" s="346"/>
      <c r="U520" s="346"/>
      <c r="V520" s="346"/>
      <c r="W520" s="346"/>
      <c r="X520" s="346"/>
      <c r="Y520" s="346"/>
      <c r="Z520" s="346"/>
    </row>
    <row r="521" spans="1:26" ht="12.75" x14ac:dyDescent="0.2">
      <c r="A521" s="268">
        <v>517</v>
      </c>
      <c r="B521" s="356"/>
      <c r="C521" s="357"/>
      <c r="D521" s="357"/>
      <c r="E521" s="358"/>
      <c r="F521" s="367"/>
      <c r="G521" s="359"/>
      <c r="H521" s="355"/>
      <c r="I521" s="375"/>
      <c r="J521" s="269"/>
      <c r="K521" s="270"/>
      <c r="L521" s="346"/>
      <c r="M521" s="346"/>
      <c r="N521" s="346"/>
      <c r="O521" s="346"/>
      <c r="P521" s="346"/>
      <c r="Q521" s="346"/>
      <c r="R521" s="346"/>
      <c r="S521" s="346"/>
      <c r="T521" s="346"/>
      <c r="U521" s="346"/>
      <c r="V521" s="346"/>
      <c r="W521" s="346"/>
      <c r="X521" s="346"/>
      <c r="Y521" s="346"/>
      <c r="Z521" s="346"/>
    </row>
    <row r="522" spans="1:26" ht="12.75" x14ac:dyDescent="0.2">
      <c r="A522" s="268">
        <v>518</v>
      </c>
      <c r="B522" s="356"/>
      <c r="C522" s="357"/>
      <c r="D522" s="357"/>
      <c r="E522" s="358"/>
      <c r="F522" s="367"/>
      <c r="G522" s="359"/>
      <c r="H522" s="355"/>
      <c r="I522" s="375"/>
      <c r="J522" s="269"/>
      <c r="K522" s="270"/>
      <c r="L522" s="346"/>
      <c r="M522" s="346"/>
      <c r="N522" s="346"/>
      <c r="O522" s="346"/>
      <c r="P522" s="346"/>
      <c r="Q522" s="346"/>
      <c r="R522" s="346"/>
      <c r="S522" s="346"/>
      <c r="T522" s="346"/>
      <c r="U522" s="346"/>
      <c r="V522" s="346"/>
      <c r="W522" s="346"/>
      <c r="X522" s="346"/>
      <c r="Y522" s="346"/>
      <c r="Z522" s="346"/>
    </row>
    <row r="523" spans="1:26" ht="12.75" x14ac:dyDescent="0.2">
      <c r="A523" s="268">
        <v>519</v>
      </c>
      <c r="B523" s="356"/>
      <c r="C523" s="357"/>
      <c r="D523" s="357"/>
      <c r="E523" s="358"/>
      <c r="F523" s="367"/>
      <c r="G523" s="359"/>
      <c r="H523" s="355"/>
      <c r="I523" s="375"/>
      <c r="J523" s="269"/>
      <c r="K523" s="270"/>
      <c r="L523" s="346"/>
      <c r="M523" s="346"/>
      <c r="N523" s="346"/>
      <c r="O523" s="346"/>
      <c r="P523" s="346"/>
      <c r="Q523" s="346"/>
      <c r="R523" s="346"/>
      <c r="S523" s="346"/>
      <c r="T523" s="346"/>
      <c r="U523" s="346"/>
      <c r="V523" s="346"/>
      <c r="W523" s="346"/>
      <c r="X523" s="346"/>
      <c r="Y523" s="346"/>
      <c r="Z523" s="346"/>
    </row>
    <row r="524" spans="1:26" ht="12.75" x14ac:dyDescent="0.2">
      <c r="A524" s="268">
        <v>520</v>
      </c>
      <c r="B524" s="356"/>
      <c r="C524" s="357"/>
      <c r="D524" s="357"/>
      <c r="E524" s="358"/>
      <c r="F524" s="367"/>
      <c r="G524" s="359"/>
      <c r="H524" s="355"/>
      <c r="I524" s="375"/>
      <c r="J524" s="269"/>
      <c r="K524" s="270"/>
      <c r="L524" s="2"/>
      <c r="M524" s="2"/>
      <c r="N524" s="2"/>
      <c r="O524" s="2"/>
      <c r="P524" s="2"/>
      <c r="Q524" s="2"/>
      <c r="R524" s="2"/>
      <c r="S524" s="2"/>
      <c r="T524" s="2"/>
      <c r="U524" s="2"/>
      <c r="V524" s="2"/>
      <c r="W524" s="2"/>
      <c r="X524" s="2"/>
      <c r="Y524" s="2"/>
      <c r="Z524" s="2"/>
    </row>
    <row r="525" spans="1:26" ht="12.75" x14ac:dyDescent="0.2">
      <c r="A525" s="268">
        <v>521</v>
      </c>
      <c r="B525" s="356"/>
      <c r="C525" s="357"/>
      <c r="D525" s="357"/>
      <c r="E525" s="358"/>
      <c r="F525" s="367"/>
      <c r="G525" s="359"/>
      <c r="H525" s="355"/>
      <c r="I525" s="375"/>
      <c r="J525" s="269"/>
      <c r="K525" s="270"/>
      <c r="L525" s="2"/>
      <c r="M525" s="2"/>
      <c r="N525" s="2"/>
      <c r="O525" s="2"/>
      <c r="P525" s="2"/>
      <c r="Q525" s="2"/>
      <c r="R525" s="2"/>
      <c r="S525" s="2"/>
      <c r="T525" s="2"/>
      <c r="U525" s="2"/>
      <c r="V525" s="2"/>
      <c r="W525" s="2"/>
      <c r="X525" s="2"/>
      <c r="Y525" s="2"/>
      <c r="Z525" s="2"/>
    </row>
    <row r="526" spans="1:26" ht="12.75" x14ac:dyDescent="0.2">
      <c r="A526" s="268">
        <v>522</v>
      </c>
      <c r="B526" s="356"/>
      <c r="C526" s="357"/>
      <c r="D526" s="357"/>
      <c r="E526" s="358"/>
      <c r="F526" s="367"/>
      <c r="G526" s="359"/>
      <c r="H526" s="355"/>
      <c r="I526" s="375"/>
      <c r="J526" s="269"/>
      <c r="K526" s="270"/>
      <c r="L526" s="2"/>
      <c r="M526" s="2"/>
      <c r="N526" s="2"/>
      <c r="O526" s="2"/>
      <c r="P526" s="2"/>
      <c r="Q526" s="2"/>
      <c r="R526" s="2"/>
      <c r="S526" s="2"/>
      <c r="T526" s="2"/>
      <c r="U526" s="2"/>
      <c r="V526" s="2"/>
      <c r="W526" s="2"/>
      <c r="X526" s="2"/>
      <c r="Y526" s="2"/>
      <c r="Z526" s="2"/>
    </row>
    <row r="527" spans="1:26" ht="12.75" x14ac:dyDescent="0.2">
      <c r="A527" s="268">
        <v>523</v>
      </c>
      <c r="B527" s="356"/>
      <c r="C527" s="357"/>
      <c r="D527" s="357"/>
      <c r="E527" s="358"/>
      <c r="F527" s="367"/>
      <c r="G527" s="359"/>
      <c r="H527" s="355"/>
      <c r="I527" s="375"/>
      <c r="J527" s="269"/>
      <c r="K527" s="270"/>
      <c r="L527" s="2"/>
      <c r="M527" s="2"/>
      <c r="N527" s="2"/>
      <c r="O527" s="2"/>
      <c r="P527" s="2"/>
      <c r="Q527" s="2"/>
      <c r="R527" s="2"/>
      <c r="S527" s="2"/>
      <c r="T527" s="2"/>
      <c r="U527" s="2"/>
      <c r="V527" s="2"/>
      <c r="W527" s="2"/>
      <c r="X527" s="2"/>
      <c r="Y527" s="2"/>
      <c r="Z527" s="2"/>
    </row>
    <row r="528" spans="1:26" ht="12.75" x14ac:dyDescent="0.2">
      <c r="A528" s="268">
        <v>524</v>
      </c>
      <c r="B528" s="356"/>
      <c r="C528" s="357"/>
      <c r="D528" s="357"/>
      <c r="E528" s="358"/>
      <c r="F528" s="367"/>
      <c r="G528" s="359"/>
      <c r="H528" s="355"/>
      <c r="I528" s="375"/>
      <c r="J528" s="269"/>
      <c r="K528" s="270"/>
      <c r="L528" s="2"/>
      <c r="M528" s="2"/>
      <c r="N528" s="2"/>
      <c r="O528" s="2"/>
      <c r="P528" s="2"/>
      <c r="Q528" s="2"/>
      <c r="R528" s="2"/>
      <c r="S528" s="2"/>
      <c r="T528" s="2"/>
      <c r="U528" s="2"/>
      <c r="V528" s="2"/>
      <c r="W528" s="2"/>
      <c r="X528" s="2"/>
      <c r="Y528" s="2"/>
      <c r="Z528" s="2"/>
    </row>
    <row r="529" spans="1:26" ht="12.75" x14ac:dyDescent="0.2">
      <c r="A529" s="268">
        <v>525</v>
      </c>
      <c r="B529" s="356"/>
      <c r="C529" s="357"/>
      <c r="D529" s="357"/>
      <c r="E529" s="358"/>
      <c r="F529" s="367"/>
      <c r="G529" s="359"/>
      <c r="H529" s="355"/>
      <c r="I529" s="375"/>
      <c r="J529" s="269"/>
      <c r="K529" s="270"/>
      <c r="L529" s="2"/>
      <c r="M529" s="2"/>
      <c r="N529" s="2"/>
      <c r="O529" s="2"/>
      <c r="P529" s="2"/>
      <c r="Q529" s="2"/>
      <c r="R529" s="2"/>
      <c r="S529" s="2"/>
      <c r="T529" s="2"/>
      <c r="U529" s="2"/>
      <c r="V529" s="2"/>
      <c r="W529" s="2"/>
      <c r="X529" s="2"/>
      <c r="Y529" s="2"/>
      <c r="Z529" s="2"/>
    </row>
    <row r="530" spans="1:26" ht="12.75" x14ac:dyDescent="0.2">
      <c r="A530" s="268">
        <v>526</v>
      </c>
      <c r="B530" s="356"/>
      <c r="C530" s="357"/>
      <c r="D530" s="357"/>
      <c r="E530" s="358"/>
      <c r="F530" s="367"/>
      <c r="G530" s="359"/>
      <c r="H530" s="355"/>
      <c r="I530" s="375"/>
      <c r="J530" s="269"/>
      <c r="K530" s="270"/>
      <c r="L530" s="2"/>
      <c r="M530" s="2"/>
      <c r="N530" s="2"/>
      <c r="O530" s="2"/>
      <c r="P530" s="2"/>
      <c r="Q530" s="2"/>
      <c r="R530" s="2"/>
      <c r="S530" s="2"/>
      <c r="T530" s="2"/>
      <c r="U530" s="2"/>
      <c r="V530" s="2"/>
      <c r="W530" s="2"/>
      <c r="X530" s="2"/>
      <c r="Y530" s="2"/>
      <c r="Z530" s="2"/>
    </row>
    <row r="531" spans="1:26" ht="12.75" x14ac:dyDescent="0.2">
      <c r="A531" s="268">
        <v>527</v>
      </c>
      <c r="B531" s="356"/>
      <c r="C531" s="357"/>
      <c r="D531" s="357"/>
      <c r="E531" s="358"/>
      <c r="F531" s="367"/>
      <c r="G531" s="359"/>
      <c r="H531" s="355"/>
      <c r="I531" s="375"/>
      <c r="J531" s="269"/>
      <c r="K531" s="270"/>
      <c r="L531" s="2"/>
      <c r="M531" s="2"/>
      <c r="N531" s="2"/>
      <c r="O531" s="2"/>
      <c r="P531" s="2"/>
      <c r="Q531" s="2"/>
      <c r="R531" s="2"/>
      <c r="S531" s="2"/>
      <c r="T531" s="2"/>
      <c r="U531" s="2"/>
      <c r="V531" s="2"/>
      <c r="W531" s="2"/>
      <c r="X531" s="2"/>
      <c r="Y531" s="2"/>
      <c r="Z531" s="2"/>
    </row>
    <row r="532" spans="1:26" ht="12.75" x14ac:dyDescent="0.2">
      <c r="A532" s="268">
        <v>528</v>
      </c>
      <c r="B532" s="356"/>
      <c r="C532" s="357"/>
      <c r="D532" s="357"/>
      <c r="E532" s="358"/>
      <c r="F532" s="367"/>
      <c r="G532" s="359"/>
      <c r="H532" s="355"/>
      <c r="I532" s="375"/>
      <c r="J532" s="269"/>
      <c r="K532" s="270"/>
      <c r="L532" s="2"/>
      <c r="M532" s="2"/>
      <c r="N532" s="2"/>
      <c r="O532" s="2"/>
      <c r="P532" s="2"/>
      <c r="Q532" s="2"/>
      <c r="R532" s="2"/>
      <c r="S532" s="2"/>
      <c r="T532" s="2"/>
      <c r="U532" s="2"/>
      <c r="V532" s="2"/>
      <c r="W532" s="2"/>
      <c r="X532" s="2"/>
      <c r="Y532" s="2"/>
      <c r="Z532" s="2"/>
    </row>
    <row r="533" spans="1:26" ht="12.75" x14ac:dyDescent="0.2">
      <c r="A533" s="268">
        <v>529</v>
      </c>
      <c r="B533" s="356"/>
      <c r="C533" s="357"/>
      <c r="D533" s="357"/>
      <c r="E533" s="358"/>
      <c r="F533" s="367"/>
      <c r="G533" s="359"/>
      <c r="H533" s="355"/>
      <c r="I533" s="375"/>
      <c r="J533" s="269"/>
      <c r="K533" s="270"/>
      <c r="L533" s="2"/>
      <c r="M533" s="2"/>
      <c r="N533" s="2"/>
      <c r="O533" s="2"/>
      <c r="P533" s="2"/>
      <c r="Q533" s="2"/>
      <c r="R533" s="2"/>
      <c r="S533" s="2"/>
      <c r="T533" s="2"/>
      <c r="U533" s="2"/>
      <c r="V533" s="2"/>
      <c r="W533" s="2"/>
      <c r="X533" s="2"/>
      <c r="Y533" s="2"/>
      <c r="Z533" s="2"/>
    </row>
    <row r="534" spans="1:26" ht="12.75" x14ac:dyDescent="0.2">
      <c r="A534" s="268">
        <v>530</v>
      </c>
      <c r="B534" s="356"/>
      <c r="C534" s="357"/>
      <c r="D534" s="357"/>
      <c r="E534" s="358"/>
      <c r="F534" s="367"/>
      <c r="G534" s="359"/>
      <c r="H534" s="355"/>
      <c r="I534" s="375"/>
      <c r="J534" s="269"/>
      <c r="K534" s="270"/>
      <c r="L534" s="2"/>
      <c r="M534" s="2"/>
      <c r="N534" s="2"/>
      <c r="O534" s="2"/>
      <c r="P534" s="2"/>
      <c r="Q534" s="2"/>
      <c r="R534" s="2"/>
      <c r="S534" s="2"/>
      <c r="T534" s="2"/>
      <c r="U534" s="2"/>
      <c r="V534" s="2"/>
      <c r="W534" s="2"/>
      <c r="X534" s="2"/>
      <c r="Y534" s="2"/>
      <c r="Z534" s="2"/>
    </row>
    <row r="535" spans="1:26" ht="12.75" x14ac:dyDescent="0.2">
      <c r="A535" s="268">
        <v>531</v>
      </c>
      <c r="B535" s="356"/>
      <c r="C535" s="357"/>
      <c r="D535" s="357"/>
      <c r="E535" s="358"/>
      <c r="F535" s="367"/>
      <c r="G535" s="359"/>
      <c r="H535" s="355"/>
      <c r="I535" s="375"/>
      <c r="J535" s="269"/>
      <c r="K535" s="270"/>
      <c r="L535" s="2"/>
      <c r="M535" s="2"/>
      <c r="N535" s="2"/>
      <c r="O535" s="2"/>
      <c r="P535" s="2"/>
      <c r="Q535" s="2"/>
      <c r="R535" s="2"/>
      <c r="S535" s="2"/>
      <c r="T535" s="2"/>
      <c r="U535" s="2"/>
      <c r="V535" s="2"/>
      <c r="W535" s="2"/>
      <c r="X535" s="2"/>
      <c r="Y535" s="2"/>
      <c r="Z535" s="2"/>
    </row>
    <row r="536" spans="1:26" ht="12.75" x14ac:dyDescent="0.2">
      <c r="A536" s="268">
        <v>532</v>
      </c>
      <c r="B536" s="356"/>
      <c r="C536" s="357"/>
      <c r="D536" s="357"/>
      <c r="E536" s="363"/>
      <c r="F536" s="367"/>
      <c r="G536" s="359"/>
      <c r="H536" s="355"/>
      <c r="I536" s="375"/>
      <c r="J536" s="269"/>
      <c r="K536" s="270"/>
      <c r="L536" s="2"/>
      <c r="M536" s="2"/>
      <c r="N536" s="2"/>
      <c r="O536" s="2"/>
      <c r="P536" s="2"/>
      <c r="Q536" s="2"/>
      <c r="R536" s="2"/>
      <c r="S536" s="2"/>
      <c r="T536" s="2"/>
      <c r="U536" s="2"/>
      <c r="V536" s="2"/>
      <c r="W536" s="2"/>
      <c r="X536" s="2"/>
      <c r="Y536" s="2"/>
      <c r="Z536" s="2"/>
    </row>
    <row r="537" spans="1:26" ht="12.75" x14ac:dyDescent="0.2">
      <c r="A537" s="268">
        <v>533</v>
      </c>
      <c r="B537" s="356"/>
      <c r="C537" s="357"/>
      <c r="D537" s="357"/>
      <c r="E537" s="363"/>
      <c r="F537" s="367"/>
      <c r="G537" s="359"/>
      <c r="H537" s="355"/>
      <c r="I537" s="375"/>
      <c r="J537" s="269"/>
      <c r="K537" s="270"/>
      <c r="L537" s="2"/>
      <c r="M537" s="2"/>
      <c r="N537" s="2"/>
      <c r="O537" s="2"/>
      <c r="P537" s="2"/>
      <c r="Q537" s="2"/>
      <c r="R537" s="2"/>
      <c r="S537" s="2"/>
      <c r="T537" s="2"/>
      <c r="U537" s="2"/>
      <c r="V537" s="2"/>
      <c r="W537" s="2"/>
      <c r="X537" s="2"/>
      <c r="Y537" s="2"/>
      <c r="Z537" s="2"/>
    </row>
    <row r="538" spans="1:26" ht="12.75" x14ac:dyDescent="0.2">
      <c r="A538" s="268">
        <v>534</v>
      </c>
      <c r="B538" s="356"/>
      <c r="C538" s="357"/>
      <c r="D538" s="357"/>
      <c r="E538" s="363"/>
      <c r="F538" s="367"/>
      <c r="G538" s="359"/>
      <c r="H538" s="355"/>
      <c r="I538" s="375"/>
      <c r="J538" s="269"/>
      <c r="K538" s="270"/>
      <c r="L538" s="2"/>
      <c r="M538" s="2"/>
      <c r="N538" s="2"/>
      <c r="O538" s="2"/>
      <c r="P538" s="2"/>
      <c r="Q538" s="2"/>
      <c r="R538" s="2"/>
      <c r="S538" s="2"/>
      <c r="T538" s="2"/>
      <c r="U538" s="2"/>
      <c r="V538" s="2"/>
      <c r="W538" s="2"/>
      <c r="X538" s="2"/>
      <c r="Y538" s="2"/>
      <c r="Z538" s="2"/>
    </row>
    <row r="539" spans="1:26" ht="12.75" x14ac:dyDescent="0.2">
      <c r="A539" s="268">
        <v>535</v>
      </c>
      <c r="B539" s="356"/>
      <c r="C539" s="357"/>
      <c r="D539" s="357"/>
      <c r="E539" s="363"/>
      <c r="F539" s="367"/>
      <c r="G539" s="359"/>
      <c r="H539" s="355"/>
      <c r="I539" s="375"/>
      <c r="J539" s="269"/>
      <c r="K539" s="270"/>
      <c r="L539" s="2"/>
      <c r="M539" s="2"/>
      <c r="N539" s="2"/>
      <c r="O539" s="2"/>
      <c r="P539" s="2"/>
      <c r="Q539" s="2"/>
      <c r="R539" s="2"/>
      <c r="S539" s="2"/>
      <c r="T539" s="2"/>
      <c r="U539" s="2"/>
      <c r="V539" s="2"/>
      <c r="W539" s="2"/>
      <c r="X539" s="2"/>
      <c r="Y539" s="2"/>
      <c r="Z539" s="2"/>
    </row>
    <row r="540" spans="1:26" ht="12.75" x14ac:dyDescent="0.2">
      <c r="A540" s="268">
        <v>536</v>
      </c>
      <c r="B540" s="356"/>
      <c r="C540" s="357"/>
      <c r="D540" s="357"/>
      <c r="E540" s="363"/>
      <c r="F540" s="367"/>
      <c r="G540" s="359"/>
      <c r="H540" s="355"/>
      <c r="I540" s="375"/>
      <c r="J540" s="269"/>
      <c r="K540" s="270"/>
      <c r="L540" s="2"/>
      <c r="M540" s="2"/>
      <c r="N540" s="2"/>
      <c r="O540" s="2"/>
      <c r="P540" s="2"/>
      <c r="Q540" s="2"/>
      <c r="R540" s="2"/>
      <c r="S540" s="2"/>
      <c r="T540" s="2"/>
      <c r="U540" s="2"/>
      <c r="V540" s="2"/>
      <c r="W540" s="2"/>
      <c r="X540" s="2"/>
      <c r="Y540" s="2"/>
      <c r="Z540" s="2"/>
    </row>
    <row r="541" spans="1:26" ht="12.75" x14ac:dyDescent="0.2">
      <c r="A541" s="268">
        <v>537</v>
      </c>
      <c r="B541" s="356"/>
      <c r="C541" s="357"/>
      <c r="D541" s="357"/>
      <c r="E541" s="363"/>
      <c r="F541" s="367"/>
      <c r="G541" s="359"/>
      <c r="H541" s="355"/>
      <c r="I541" s="375"/>
      <c r="J541" s="269"/>
      <c r="K541" s="270"/>
      <c r="L541" s="2"/>
      <c r="M541" s="2"/>
      <c r="N541" s="2"/>
      <c r="O541" s="2"/>
      <c r="P541" s="2"/>
      <c r="Q541" s="2"/>
      <c r="R541" s="2"/>
      <c r="S541" s="2"/>
      <c r="T541" s="2"/>
      <c r="U541" s="2"/>
      <c r="V541" s="2"/>
      <c r="W541" s="2"/>
      <c r="X541" s="2"/>
      <c r="Y541" s="2"/>
      <c r="Z541" s="2"/>
    </row>
    <row r="542" spans="1:26" ht="12.75" x14ac:dyDescent="0.2">
      <c r="A542" s="268">
        <v>538</v>
      </c>
      <c r="B542" s="356"/>
      <c r="C542" s="357"/>
      <c r="D542" s="357"/>
      <c r="E542" s="363"/>
      <c r="F542" s="367"/>
      <c r="G542" s="359"/>
      <c r="H542" s="355"/>
      <c r="I542" s="375"/>
      <c r="J542" s="269"/>
      <c r="K542" s="270"/>
      <c r="L542" s="2"/>
      <c r="M542" s="2"/>
      <c r="N542" s="2"/>
      <c r="O542" s="2"/>
      <c r="P542" s="2"/>
      <c r="Q542" s="2"/>
      <c r="R542" s="2"/>
      <c r="S542" s="2"/>
      <c r="T542" s="2"/>
      <c r="U542" s="2"/>
      <c r="V542" s="2"/>
      <c r="W542" s="2"/>
      <c r="X542" s="2"/>
      <c r="Y542" s="2"/>
      <c r="Z542" s="2"/>
    </row>
    <row r="543" spans="1:26" ht="12.75" x14ac:dyDescent="0.2">
      <c r="A543" s="268">
        <v>539</v>
      </c>
      <c r="B543" s="356"/>
      <c r="C543" s="357"/>
      <c r="D543" s="357"/>
      <c r="E543" s="363"/>
      <c r="F543" s="367"/>
      <c r="G543" s="359"/>
      <c r="H543" s="355"/>
      <c r="I543" s="375"/>
      <c r="J543" s="269"/>
      <c r="K543" s="270"/>
      <c r="L543" s="2"/>
      <c r="M543" s="2"/>
      <c r="N543" s="2"/>
      <c r="O543" s="2"/>
      <c r="P543" s="2"/>
      <c r="Q543" s="2"/>
      <c r="R543" s="2"/>
      <c r="S543" s="2"/>
      <c r="T543" s="2"/>
      <c r="U543" s="2"/>
      <c r="V543" s="2"/>
      <c r="W543" s="2"/>
      <c r="X543" s="2"/>
      <c r="Y543" s="2"/>
      <c r="Z543" s="2"/>
    </row>
    <row r="544" spans="1:26" ht="12.75" x14ac:dyDescent="0.2">
      <c r="A544" s="268">
        <v>540</v>
      </c>
      <c r="B544" s="356"/>
      <c r="C544" s="357"/>
      <c r="D544" s="357"/>
      <c r="E544" s="363"/>
      <c r="F544" s="367"/>
      <c r="G544" s="359"/>
      <c r="H544" s="355"/>
      <c r="I544" s="375"/>
      <c r="J544" s="269"/>
      <c r="K544" s="270"/>
      <c r="L544" s="2"/>
      <c r="M544" s="2"/>
      <c r="N544" s="2"/>
      <c r="O544" s="2"/>
      <c r="P544" s="2"/>
      <c r="Q544" s="2"/>
      <c r="R544" s="2"/>
      <c r="S544" s="2"/>
      <c r="T544" s="2"/>
      <c r="U544" s="2"/>
      <c r="V544" s="2"/>
      <c r="W544" s="2"/>
      <c r="X544" s="2"/>
      <c r="Y544" s="2"/>
      <c r="Z544" s="2"/>
    </row>
    <row r="545" spans="1:26" ht="12.75" x14ac:dyDescent="0.2">
      <c r="A545" s="268">
        <v>541</v>
      </c>
      <c r="B545" s="356"/>
      <c r="C545" s="357"/>
      <c r="D545" s="357"/>
      <c r="E545" s="363"/>
      <c r="F545" s="367"/>
      <c r="G545" s="359"/>
      <c r="H545" s="355"/>
      <c r="I545" s="375"/>
      <c r="J545" s="269"/>
      <c r="K545" s="270"/>
      <c r="L545" s="2"/>
      <c r="M545" s="2"/>
      <c r="N545" s="2"/>
      <c r="O545" s="2"/>
      <c r="P545" s="2"/>
      <c r="Q545" s="2"/>
      <c r="R545" s="2"/>
      <c r="S545" s="2"/>
      <c r="T545" s="2"/>
      <c r="U545" s="2"/>
      <c r="V545" s="2"/>
      <c r="W545" s="2"/>
      <c r="X545" s="2"/>
      <c r="Y545" s="2"/>
      <c r="Z545" s="2"/>
    </row>
    <row r="546" spans="1:26" ht="12.75" x14ac:dyDescent="0.2">
      <c r="A546" s="268">
        <v>542</v>
      </c>
      <c r="B546" s="356"/>
      <c r="C546" s="357"/>
      <c r="D546" s="357"/>
      <c r="E546" s="363"/>
      <c r="F546" s="367"/>
      <c r="G546" s="359"/>
      <c r="H546" s="355"/>
      <c r="I546" s="375"/>
      <c r="J546" s="269"/>
      <c r="K546" s="270"/>
      <c r="L546" s="2"/>
      <c r="M546" s="2"/>
      <c r="N546" s="2"/>
      <c r="O546" s="2"/>
      <c r="P546" s="2"/>
      <c r="Q546" s="2"/>
      <c r="R546" s="2"/>
      <c r="S546" s="2"/>
      <c r="T546" s="2"/>
      <c r="U546" s="2"/>
      <c r="V546" s="2"/>
      <c r="W546" s="2"/>
      <c r="X546" s="2"/>
      <c r="Y546" s="2"/>
      <c r="Z546" s="2"/>
    </row>
    <row r="547" spans="1:26" ht="12.75" x14ac:dyDescent="0.2">
      <c r="A547" s="268">
        <v>543</v>
      </c>
      <c r="B547" s="356"/>
      <c r="C547" s="357"/>
      <c r="D547" s="357"/>
      <c r="E547" s="363"/>
      <c r="F547" s="367"/>
      <c r="G547" s="359"/>
      <c r="H547" s="355"/>
      <c r="I547" s="375"/>
      <c r="J547" s="269"/>
      <c r="K547" s="270"/>
      <c r="L547" s="2"/>
      <c r="M547" s="2"/>
      <c r="N547" s="2"/>
      <c r="O547" s="2"/>
      <c r="P547" s="2"/>
      <c r="Q547" s="2"/>
      <c r="R547" s="2"/>
      <c r="S547" s="2"/>
      <c r="T547" s="2"/>
      <c r="U547" s="2"/>
      <c r="V547" s="2"/>
      <c r="W547" s="2"/>
      <c r="X547" s="2"/>
      <c r="Y547" s="2"/>
      <c r="Z547" s="2"/>
    </row>
    <row r="548" spans="1:26" ht="12.75" x14ac:dyDescent="0.2">
      <c r="A548" s="268">
        <v>544</v>
      </c>
      <c r="B548" s="356"/>
      <c r="C548" s="357"/>
      <c r="D548" s="357"/>
      <c r="E548" s="363"/>
      <c r="F548" s="367"/>
      <c r="G548" s="359"/>
      <c r="H548" s="355"/>
      <c r="I548" s="375"/>
      <c r="J548" s="269"/>
      <c r="K548" s="270"/>
      <c r="L548" s="2"/>
      <c r="M548" s="2"/>
      <c r="N548" s="2"/>
      <c r="O548" s="2"/>
      <c r="P548" s="2"/>
      <c r="Q548" s="2"/>
      <c r="R548" s="2"/>
      <c r="S548" s="2"/>
      <c r="T548" s="2"/>
      <c r="U548" s="2"/>
      <c r="V548" s="2"/>
      <c r="W548" s="2"/>
      <c r="X548" s="2"/>
      <c r="Y548" s="2"/>
      <c r="Z548" s="2"/>
    </row>
    <row r="549" spans="1:26" ht="12.75" x14ac:dyDescent="0.2">
      <c r="A549" s="268">
        <v>545</v>
      </c>
      <c r="B549" s="356"/>
      <c r="C549" s="357"/>
      <c r="D549" s="357"/>
      <c r="E549" s="363"/>
      <c r="F549" s="367"/>
      <c r="G549" s="359"/>
      <c r="H549" s="355"/>
      <c r="I549" s="375"/>
      <c r="J549" s="269"/>
      <c r="K549" s="270"/>
      <c r="L549" s="2"/>
      <c r="M549" s="2"/>
      <c r="N549" s="2"/>
      <c r="O549" s="2"/>
      <c r="P549" s="2"/>
      <c r="Q549" s="2"/>
      <c r="R549" s="2"/>
      <c r="S549" s="2"/>
      <c r="T549" s="2"/>
      <c r="U549" s="2"/>
      <c r="V549" s="2"/>
      <c r="W549" s="2"/>
      <c r="X549" s="2"/>
      <c r="Y549" s="2"/>
      <c r="Z549" s="2"/>
    </row>
    <row r="550" spans="1:26" ht="12.75" x14ac:dyDescent="0.2">
      <c r="A550" s="268">
        <v>546</v>
      </c>
      <c r="B550" s="356"/>
      <c r="C550" s="357"/>
      <c r="D550" s="357"/>
      <c r="E550" s="363"/>
      <c r="F550" s="367"/>
      <c r="G550" s="359"/>
      <c r="H550" s="355"/>
      <c r="I550" s="375"/>
      <c r="J550" s="269"/>
      <c r="K550" s="270"/>
      <c r="L550" s="2"/>
      <c r="M550" s="2"/>
      <c r="N550" s="2"/>
      <c r="O550" s="2"/>
      <c r="P550" s="2"/>
      <c r="Q550" s="2"/>
      <c r="R550" s="2"/>
      <c r="S550" s="2"/>
      <c r="T550" s="2"/>
      <c r="U550" s="2"/>
      <c r="V550" s="2"/>
      <c r="W550" s="2"/>
      <c r="X550" s="2"/>
      <c r="Y550" s="2"/>
      <c r="Z550" s="2"/>
    </row>
    <row r="551" spans="1:26" ht="12.75" x14ac:dyDescent="0.2">
      <c r="A551" s="268">
        <v>547</v>
      </c>
      <c r="B551" s="356"/>
      <c r="C551" s="357"/>
      <c r="D551" s="357"/>
      <c r="E551" s="363"/>
      <c r="F551" s="367"/>
      <c r="G551" s="359"/>
      <c r="H551" s="355"/>
      <c r="I551" s="375"/>
      <c r="J551" s="269"/>
      <c r="K551" s="270"/>
      <c r="L551" s="2"/>
      <c r="M551" s="2"/>
      <c r="N551" s="2"/>
      <c r="O551" s="2"/>
      <c r="P551" s="2"/>
      <c r="Q551" s="2"/>
      <c r="R551" s="2"/>
      <c r="S551" s="2"/>
      <c r="T551" s="2"/>
      <c r="U551" s="2"/>
      <c r="V551" s="2"/>
      <c r="W551" s="2"/>
      <c r="X551" s="2"/>
      <c r="Y551" s="2"/>
      <c r="Z551" s="2"/>
    </row>
    <row r="552" spans="1:26" ht="12.75" x14ac:dyDescent="0.2">
      <c r="A552" s="268">
        <v>548</v>
      </c>
      <c r="B552" s="356"/>
      <c r="C552" s="357"/>
      <c r="D552" s="357"/>
      <c r="E552" s="363"/>
      <c r="F552" s="367"/>
      <c r="G552" s="359"/>
      <c r="H552" s="355"/>
      <c r="I552" s="375"/>
      <c r="J552" s="269"/>
      <c r="K552" s="270"/>
      <c r="L552" s="2"/>
      <c r="M552" s="2"/>
      <c r="N552" s="2"/>
      <c r="O552" s="2"/>
      <c r="P552" s="2"/>
      <c r="Q552" s="2"/>
      <c r="R552" s="2"/>
      <c r="S552" s="2"/>
      <c r="T552" s="2"/>
      <c r="U552" s="2"/>
      <c r="V552" s="2"/>
      <c r="W552" s="2"/>
      <c r="X552" s="2"/>
      <c r="Y552" s="2"/>
      <c r="Z552" s="2"/>
    </row>
    <row r="553" spans="1:26" ht="12.75" x14ac:dyDescent="0.2">
      <c r="A553" s="268">
        <v>549</v>
      </c>
      <c r="B553" s="356"/>
      <c r="C553" s="357"/>
      <c r="D553" s="357"/>
      <c r="E553" s="363"/>
      <c r="F553" s="367"/>
      <c r="G553" s="359"/>
      <c r="H553" s="355"/>
      <c r="I553" s="375"/>
      <c r="J553" s="269"/>
      <c r="K553" s="270"/>
      <c r="L553" s="2"/>
      <c r="M553" s="2"/>
      <c r="N553" s="2"/>
      <c r="O553" s="2"/>
      <c r="P553" s="2"/>
      <c r="Q553" s="2"/>
      <c r="R553" s="2"/>
      <c r="S553" s="2"/>
      <c r="T553" s="2"/>
      <c r="U553" s="2"/>
      <c r="V553" s="2"/>
      <c r="W553" s="2"/>
      <c r="X553" s="2"/>
      <c r="Y553" s="2"/>
      <c r="Z553" s="2"/>
    </row>
    <row r="554" spans="1:26" ht="12.75" x14ac:dyDescent="0.2">
      <c r="A554" s="268">
        <v>550</v>
      </c>
      <c r="B554" s="356"/>
      <c r="C554" s="357"/>
      <c r="D554" s="357"/>
      <c r="E554" s="363"/>
      <c r="F554" s="367"/>
      <c r="G554" s="359"/>
      <c r="H554" s="355"/>
      <c r="I554" s="375"/>
      <c r="J554" s="269"/>
      <c r="K554" s="270"/>
      <c r="L554" s="2"/>
      <c r="M554" s="2"/>
      <c r="N554" s="2"/>
      <c r="O554" s="2"/>
      <c r="P554" s="2"/>
      <c r="Q554" s="2"/>
      <c r="R554" s="2"/>
      <c r="S554" s="2"/>
      <c r="T554" s="2"/>
      <c r="U554" s="2"/>
      <c r="V554" s="2"/>
      <c r="W554" s="2"/>
      <c r="X554" s="2"/>
      <c r="Y554" s="2"/>
      <c r="Z554" s="2"/>
    </row>
    <row r="555" spans="1:26" ht="12.75" x14ac:dyDescent="0.2">
      <c r="A555" s="268">
        <v>551</v>
      </c>
      <c r="B555" s="356"/>
      <c r="C555" s="357"/>
      <c r="D555" s="357"/>
      <c r="E555" s="363"/>
      <c r="F555" s="367"/>
      <c r="G555" s="359"/>
      <c r="H555" s="355"/>
      <c r="I555" s="375"/>
      <c r="J555" s="269"/>
      <c r="K555" s="270"/>
      <c r="L555" s="2"/>
      <c r="M555" s="2"/>
      <c r="N555" s="2"/>
      <c r="O555" s="2"/>
      <c r="P555" s="2"/>
      <c r="Q555" s="2"/>
      <c r="R555" s="2"/>
      <c r="S555" s="2"/>
      <c r="T555" s="2"/>
      <c r="U555" s="2"/>
      <c r="V555" s="2"/>
      <c r="W555" s="2"/>
      <c r="X555" s="2"/>
      <c r="Y555" s="2"/>
      <c r="Z555" s="2"/>
    </row>
    <row r="556" spans="1:26" ht="12.75" x14ac:dyDescent="0.2">
      <c r="A556" s="268">
        <v>552</v>
      </c>
      <c r="B556" s="356"/>
      <c r="C556" s="357"/>
      <c r="D556" s="357"/>
      <c r="E556" s="363"/>
      <c r="F556" s="367"/>
      <c r="G556" s="359"/>
      <c r="H556" s="355"/>
      <c r="I556" s="375"/>
      <c r="J556" s="269"/>
      <c r="K556" s="270"/>
      <c r="L556" s="2"/>
      <c r="M556" s="2"/>
      <c r="N556" s="2"/>
      <c r="O556" s="2"/>
      <c r="P556" s="2"/>
      <c r="Q556" s="2"/>
      <c r="R556" s="2"/>
      <c r="S556" s="2"/>
      <c r="T556" s="2"/>
      <c r="U556" s="2"/>
      <c r="V556" s="2"/>
      <c r="W556" s="2"/>
      <c r="X556" s="2"/>
      <c r="Y556" s="2"/>
      <c r="Z556" s="2"/>
    </row>
    <row r="557" spans="1:26" ht="12.75" x14ac:dyDescent="0.2">
      <c r="A557" s="268">
        <v>553</v>
      </c>
      <c r="B557" s="356"/>
      <c r="C557" s="357"/>
      <c r="D557" s="357"/>
      <c r="E557" s="363"/>
      <c r="F557" s="367"/>
      <c r="G557" s="359"/>
      <c r="H557" s="355"/>
      <c r="I557" s="374"/>
      <c r="J557" s="272"/>
      <c r="K557" s="270"/>
      <c r="L557" s="2"/>
      <c r="M557" s="2"/>
      <c r="N557" s="2"/>
      <c r="O557" s="2"/>
      <c r="P557" s="2"/>
      <c r="Q557" s="2"/>
      <c r="R557" s="2"/>
      <c r="S557" s="2"/>
      <c r="T557" s="2"/>
      <c r="U557" s="2"/>
      <c r="V557" s="2"/>
      <c r="W557" s="2"/>
      <c r="X557" s="2"/>
      <c r="Y557" s="2"/>
      <c r="Z557" s="2"/>
    </row>
    <row r="558" spans="1:26" ht="12.75" x14ac:dyDescent="0.2">
      <c r="A558" s="268">
        <v>554</v>
      </c>
      <c r="B558" s="356"/>
      <c r="C558" s="357"/>
      <c r="D558" s="357"/>
      <c r="E558" s="363"/>
      <c r="F558" s="367"/>
      <c r="G558" s="359"/>
      <c r="H558" s="355"/>
      <c r="I558" s="374"/>
      <c r="J558" s="272"/>
      <c r="K558" s="270"/>
      <c r="L558" s="2"/>
      <c r="M558" s="2"/>
      <c r="N558" s="2"/>
      <c r="O558" s="2"/>
      <c r="P558" s="2"/>
      <c r="Q558" s="2"/>
      <c r="R558" s="2"/>
      <c r="S558" s="2"/>
      <c r="T558" s="2"/>
      <c r="U558" s="2"/>
      <c r="V558" s="2"/>
      <c r="W558" s="2"/>
      <c r="X558" s="2"/>
      <c r="Y558" s="2"/>
      <c r="Z558" s="2"/>
    </row>
    <row r="559" spans="1:26" ht="12.75" x14ac:dyDescent="0.2">
      <c r="A559" s="268">
        <v>555</v>
      </c>
      <c r="B559" s="356"/>
      <c r="C559" s="357"/>
      <c r="D559" s="357"/>
      <c r="E559" s="363"/>
      <c r="F559" s="367"/>
      <c r="G559" s="359"/>
      <c r="H559" s="355"/>
      <c r="I559" s="374"/>
      <c r="J559" s="272"/>
      <c r="K559" s="270"/>
      <c r="L559" s="2"/>
      <c r="M559" s="2"/>
      <c r="N559" s="2"/>
      <c r="O559" s="2"/>
      <c r="P559" s="2"/>
      <c r="Q559" s="2"/>
      <c r="R559" s="2"/>
      <c r="S559" s="2"/>
      <c r="T559" s="2"/>
      <c r="U559" s="2"/>
      <c r="V559" s="2"/>
      <c r="W559" s="2"/>
      <c r="X559" s="2"/>
      <c r="Y559" s="2"/>
      <c r="Z559" s="2"/>
    </row>
    <row r="560" spans="1:26" ht="12.75" x14ac:dyDescent="0.2">
      <c r="A560" s="268">
        <v>556</v>
      </c>
      <c r="B560" s="356"/>
      <c r="C560" s="357"/>
      <c r="D560" s="357"/>
      <c r="E560" s="363"/>
      <c r="F560" s="367"/>
      <c r="G560" s="359"/>
      <c r="H560" s="355"/>
      <c r="I560" s="374"/>
      <c r="J560" s="272"/>
      <c r="K560" s="270"/>
      <c r="L560" s="2"/>
      <c r="M560" s="2"/>
      <c r="N560" s="2"/>
      <c r="O560" s="2"/>
      <c r="P560" s="2"/>
      <c r="Q560" s="2"/>
      <c r="R560" s="2"/>
      <c r="S560" s="2"/>
      <c r="T560" s="2"/>
      <c r="U560" s="2"/>
      <c r="V560" s="2"/>
      <c r="W560" s="2"/>
      <c r="X560" s="2"/>
      <c r="Y560" s="2"/>
      <c r="Z560" s="2"/>
    </row>
    <row r="561" spans="1:26" ht="12.75" x14ac:dyDescent="0.2">
      <c r="A561" s="268">
        <v>557</v>
      </c>
      <c r="B561" s="356"/>
      <c r="C561" s="357"/>
      <c r="D561" s="357"/>
      <c r="E561" s="363"/>
      <c r="F561" s="367"/>
      <c r="G561" s="359"/>
      <c r="H561" s="355"/>
      <c r="I561" s="374"/>
      <c r="J561" s="272"/>
      <c r="K561" s="270"/>
      <c r="L561" s="2"/>
      <c r="M561" s="2"/>
      <c r="N561" s="2"/>
      <c r="O561" s="2"/>
      <c r="P561" s="2"/>
      <c r="Q561" s="2"/>
      <c r="R561" s="2"/>
      <c r="S561" s="2"/>
      <c r="T561" s="2"/>
      <c r="U561" s="2"/>
      <c r="V561" s="2"/>
      <c r="W561" s="2"/>
      <c r="X561" s="2"/>
      <c r="Y561" s="2"/>
      <c r="Z561" s="2"/>
    </row>
    <row r="562" spans="1:26" ht="12.75" x14ac:dyDescent="0.2">
      <c r="A562" s="268">
        <v>558</v>
      </c>
      <c r="B562" s="356"/>
      <c r="C562" s="357"/>
      <c r="D562" s="357"/>
      <c r="E562" s="363"/>
      <c r="F562" s="367"/>
      <c r="G562" s="359"/>
      <c r="H562" s="355"/>
      <c r="I562" s="374"/>
      <c r="J562" s="272"/>
      <c r="K562" s="270"/>
      <c r="L562" s="2"/>
      <c r="M562" s="2"/>
      <c r="N562" s="2"/>
      <c r="O562" s="2"/>
      <c r="P562" s="2"/>
      <c r="Q562" s="2"/>
      <c r="R562" s="2"/>
      <c r="S562" s="2"/>
      <c r="T562" s="2"/>
      <c r="U562" s="2"/>
      <c r="V562" s="2"/>
      <c r="W562" s="2"/>
      <c r="X562" s="2"/>
      <c r="Y562" s="2"/>
      <c r="Z562" s="2"/>
    </row>
    <row r="563" spans="1:26" ht="12.75" x14ac:dyDescent="0.2">
      <c r="A563" s="268">
        <v>559</v>
      </c>
      <c r="B563" s="356"/>
      <c r="C563" s="357"/>
      <c r="D563" s="357"/>
      <c r="E563" s="363"/>
      <c r="F563" s="367"/>
      <c r="G563" s="359"/>
      <c r="H563" s="355"/>
      <c r="I563" s="374"/>
      <c r="J563" s="272"/>
      <c r="K563" s="270"/>
      <c r="L563" s="2"/>
      <c r="M563" s="2"/>
      <c r="N563" s="2"/>
      <c r="O563" s="2"/>
      <c r="P563" s="2"/>
      <c r="Q563" s="2"/>
      <c r="R563" s="2"/>
      <c r="S563" s="2"/>
      <c r="T563" s="2"/>
      <c r="U563" s="2"/>
      <c r="V563" s="2"/>
      <c r="W563" s="2"/>
      <c r="X563" s="2"/>
      <c r="Y563" s="2"/>
      <c r="Z563" s="2"/>
    </row>
    <row r="564" spans="1:26" ht="12.75" x14ac:dyDescent="0.2">
      <c r="A564" s="268">
        <v>560</v>
      </c>
      <c r="B564" s="356"/>
      <c r="C564" s="357"/>
      <c r="D564" s="357"/>
      <c r="E564" s="363"/>
      <c r="F564" s="367"/>
      <c r="G564" s="359"/>
      <c r="H564" s="355"/>
      <c r="I564" s="374"/>
      <c r="J564" s="272"/>
      <c r="K564" s="270"/>
      <c r="L564" s="2"/>
      <c r="M564" s="2"/>
      <c r="N564" s="2"/>
      <c r="O564" s="2"/>
      <c r="P564" s="2"/>
      <c r="Q564" s="2"/>
      <c r="R564" s="2"/>
      <c r="S564" s="2"/>
      <c r="T564" s="2"/>
      <c r="U564" s="2"/>
      <c r="V564" s="2"/>
      <c r="W564" s="2"/>
      <c r="X564" s="2"/>
      <c r="Y564" s="2"/>
      <c r="Z564" s="2"/>
    </row>
    <row r="565" spans="1:26" ht="12.75" x14ac:dyDescent="0.2">
      <c r="A565" s="268">
        <v>561</v>
      </c>
      <c r="B565" s="356"/>
      <c r="C565" s="357"/>
      <c r="D565" s="357"/>
      <c r="E565" s="363"/>
      <c r="F565" s="367"/>
      <c r="G565" s="359"/>
      <c r="H565" s="355"/>
      <c r="I565" s="374"/>
      <c r="J565" s="272"/>
      <c r="K565" s="270"/>
      <c r="L565" s="2"/>
      <c r="M565" s="2"/>
      <c r="N565" s="2"/>
      <c r="O565" s="2"/>
      <c r="P565" s="2"/>
      <c r="Q565" s="2"/>
      <c r="R565" s="2"/>
      <c r="S565" s="2"/>
      <c r="T565" s="2"/>
      <c r="U565" s="2"/>
      <c r="V565" s="2"/>
      <c r="W565" s="2"/>
      <c r="X565" s="2"/>
      <c r="Y565" s="2"/>
      <c r="Z565" s="2"/>
    </row>
    <row r="566" spans="1:26" ht="12.75" x14ac:dyDescent="0.2">
      <c r="A566" s="268">
        <v>562</v>
      </c>
      <c r="B566" s="356"/>
      <c r="C566" s="357"/>
      <c r="D566" s="357"/>
      <c r="E566" s="363"/>
      <c r="F566" s="367"/>
      <c r="G566" s="359"/>
      <c r="H566" s="355"/>
      <c r="I566" s="374"/>
      <c r="J566" s="272"/>
      <c r="K566" s="270"/>
      <c r="L566" s="2"/>
      <c r="M566" s="2"/>
      <c r="N566" s="2"/>
      <c r="O566" s="2"/>
      <c r="P566" s="2"/>
      <c r="Q566" s="2"/>
      <c r="R566" s="2"/>
      <c r="S566" s="2"/>
      <c r="T566" s="2"/>
      <c r="U566" s="2"/>
      <c r="V566" s="2"/>
      <c r="W566" s="2"/>
      <c r="X566" s="2"/>
      <c r="Y566" s="2"/>
      <c r="Z566" s="2"/>
    </row>
    <row r="567" spans="1:26" ht="12.75" x14ac:dyDescent="0.2">
      <c r="A567" s="268">
        <v>563</v>
      </c>
      <c r="B567" s="356"/>
      <c r="C567" s="357"/>
      <c r="D567" s="357"/>
      <c r="E567" s="363"/>
      <c r="F567" s="367"/>
      <c r="G567" s="359"/>
      <c r="H567" s="355"/>
      <c r="I567" s="374"/>
      <c r="J567" s="272"/>
      <c r="K567" s="270"/>
      <c r="L567" s="2"/>
      <c r="M567" s="2"/>
      <c r="N567" s="2"/>
      <c r="O567" s="2"/>
      <c r="P567" s="2"/>
      <c r="Q567" s="2"/>
      <c r="R567" s="2"/>
      <c r="S567" s="2"/>
      <c r="T567" s="2"/>
      <c r="U567" s="2"/>
      <c r="V567" s="2"/>
      <c r="W567" s="2"/>
      <c r="X567" s="2"/>
      <c r="Y567" s="2"/>
      <c r="Z567" s="2"/>
    </row>
    <row r="568" spans="1:26" ht="12.75" x14ac:dyDescent="0.2">
      <c r="A568" s="268">
        <v>564</v>
      </c>
      <c r="B568" s="356"/>
      <c r="C568" s="357"/>
      <c r="D568" s="357"/>
      <c r="E568" s="363"/>
      <c r="F568" s="367"/>
      <c r="G568" s="359"/>
      <c r="H568" s="355"/>
      <c r="I568" s="374"/>
      <c r="J568" s="272"/>
      <c r="K568" s="270"/>
      <c r="L568" s="2"/>
      <c r="M568" s="2"/>
      <c r="N568" s="2"/>
      <c r="O568" s="2"/>
      <c r="P568" s="2"/>
      <c r="Q568" s="2"/>
      <c r="R568" s="2"/>
      <c r="S568" s="2"/>
      <c r="T568" s="2"/>
      <c r="U568" s="2"/>
      <c r="V568" s="2"/>
      <c r="W568" s="2"/>
      <c r="X568" s="2"/>
      <c r="Y568" s="2"/>
      <c r="Z568" s="2"/>
    </row>
    <row r="569" spans="1:26" ht="12.75" x14ac:dyDescent="0.2">
      <c r="A569" s="268">
        <v>565</v>
      </c>
      <c r="B569" s="356"/>
      <c r="C569" s="357"/>
      <c r="D569" s="357"/>
      <c r="E569" s="363"/>
      <c r="F569" s="367"/>
      <c r="G569" s="359"/>
      <c r="H569" s="355"/>
      <c r="I569" s="374"/>
      <c r="J569" s="272"/>
      <c r="K569" s="270"/>
      <c r="L569" s="2"/>
      <c r="M569" s="2"/>
      <c r="N569" s="2"/>
      <c r="O569" s="2"/>
      <c r="P569" s="2"/>
      <c r="Q569" s="2"/>
      <c r="R569" s="2"/>
      <c r="S569" s="2"/>
      <c r="T569" s="2"/>
      <c r="U569" s="2"/>
      <c r="V569" s="2"/>
      <c r="W569" s="2"/>
      <c r="X569" s="2"/>
      <c r="Y569" s="2"/>
      <c r="Z569" s="2"/>
    </row>
    <row r="570" spans="1:26" ht="12.75" x14ac:dyDescent="0.2">
      <c r="A570" s="268">
        <v>566</v>
      </c>
      <c r="B570" s="356"/>
      <c r="C570" s="357"/>
      <c r="D570" s="357"/>
      <c r="E570" s="363"/>
      <c r="F570" s="367"/>
      <c r="G570" s="359"/>
      <c r="H570" s="355"/>
      <c r="I570" s="374"/>
      <c r="J570" s="272"/>
      <c r="K570" s="270"/>
      <c r="L570" s="2"/>
      <c r="M570" s="2"/>
      <c r="N570" s="2"/>
      <c r="O570" s="2"/>
      <c r="P570" s="2"/>
      <c r="Q570" s="2"/>
      <c r="R570" s="2"/>
      <c r="S570" s="2"/>
      <c r="T570" s="2"/>
      <c r="U570" s="2"/>
      <c r="V570" s="2"/>
      <c r="W570" s="2"/>
      <c r="X570" s="2"/>
      <c r="Y570" s="2"/>
      <c r="Z570" s="2"/>
    </row>
    <row r="571" spans="1:26" ht="12.75" x14ac:dyDescent="0.2">
      <c r="A571" s="268">
        <v>567</v>
      </c>
      <c r="B571" s="356"/>
      <c r="C571" s="357"/>
      <c r="D571" s="357"/>
      <c r="E571" s="363"/>
      <c r="F571" s="367"/>
      <c r="G571" s="359"/>
      <c r="H571" s="355"/>
      <c r="I571" s="374"/>
      <c r="J571" s="272"/>
      <c r="K571" s="270"/>
      <c r="L571" s="2"/>
      <c r="M571" s="2"/>
      <c r="N571" s="2"/>
      <c r="O571" s="2"/>
      <c r="P571" s="2"/>
      <c r="Q571" s="2"/>
      <c r="R571" s="2"/>
      <c r="S571" s="2"/>
      <c r="T571" s="2"/>
      <c r="U571" s="2"/>
      <c r="V571" s="2"/>
      <c r="W571" s="2"/>
      <c r="X571" s="2"/>
      <c r="Y571" s="2"/>
      <c r="Z571" s="2"/>
    </row>
    <row r="572" spans="1:26" ht="12.75" x14ac:dyDescent="0.2">
      <c r="A572" s="268">
        <v>568</v>
      </c>
      <c r="B572" s="356"/>
      <c r="C572" s="357"/>
      <c r="D572" s="357"/>
      <c r="E572" s="363"/>
      <c r="F572" s="367"/>
      <c r="G572" s="359"/>
      <c r="H572" s="355"/>
      <c r="I572" s="374"/>
      <c r="J572" s="272"/>
      <c r="K572" s="270"/>
      <c r="L572" s="2"/>
      <c r="M572" s="2"/>
      <c r="N572" s="2"/>
      <c r="O572" s="2"/>
      <c r="P572" s="2"/>
      <c r="Q572" s="2"/>
      <c r="R572" s="2"/>
      <c r="S572" s="2"/>
      <c r="T572" s="2"/>
      <c r="U572" s="2"/>
      <c r="V572" s="2"/>
      <c r="W572" s="2"/>
      <c r="X572" s="2"/>
      <c r="Y572" s="2"/>
      <c r="Z572" s="2"/>
    </row>
    <row r="573" spans="1:26" ht="12.75" x14ac:dyDescent="0.2">
      <c r="A573" s="268">
        <v>569</v>
      </c>
      <c r="B573" s="356"/>
      <c r="C573" s="357"/>
      <c r="D573" s="357"/>
      <c r="E573" s="363"/>
      <c r="F573" s="367"/>
      <c r="G573" s="359"/>
      <c r="H573" s="355"/>
      <c r="I573" s="374"/>
      <c r="J573" s="272"/>
      <c r="K573" s="270"/>
      <c r="L573" s="2"/>
      <c r="M573" s="2"/>
      <c r="N573" s="2"/>
      <c r="O573" s="2"/>
      <c r="P573" s="2"/>
      <c r="Q573" s="2"/>
      <c r="R573" s="2"/>
      <c r="S573" s="2"/>
      <c r="T573" s="2"/>
      <c r="U573" s="2"/>
      <c r="V573" s="2"/>
      <c r="W573" s="2"/>
      <c r="X573" s="2"/>
      <c r="Y573" s="2"/>
      <c r="Z573" s="2"/>
    </row>
    <row r="574" spans="1:26" ht="12.75" x14ac:dyDescent="0.2">
      <c r="A574" s="268">
        <v>570</v>
      </c>
      <c r="B574" s="356"/>
      <c r="C574" s="357"/>
      <c r="D574" s="357"/>
      <c r="E574" s="363"/>
      <c r="F574" s="367"/>
      <c r="G574" s="359"/>
      <c r="H574" s="355"/>
      <c r="I574" s="374"/>
      <c r="J574" s="272"/>
      <c r="K574" s="270"/>
      <c r="L574" s="2"/>
      <c r="M574" s="2"/>
      <c r="N574" s="2"/>
      <c r="O574" s="2"/>
      <c r="P574" s="2"/>
      <c r="Q574" s="2"/>
      <c r="R574" s="2"/>
      <c r="S574" s="2"/>
      <c r="T574" s="2"/>
      <c r="U574" s="2"/>
      <c r="V574" s="2"/>
      <c r="W574" s="2"/>
      <c r="X574" s="2"/>
      <c r="Y574" s="2"/>
      <c r="Z574" s="2"/>
    </row>
    <row r="575" spans="1:26" ht="12.75" x14ac:dyDescent="0.2">
      <c r="A575" s="268">
        <v>571</v>
      </c>
      <c r="B575" s="356"/>
      <c r="C575" s="357"/>
      <c r="D575" s="357"/>
      <c r="E575" s="363"/>
      <c r="F575" s="367"/>
      <c r="G575" s="359"/>
      <c r="H575" s="355"/>
      <c r="I575" s="374"/>
      <c r="J575" s="272"/>
      <c r="K575" s="270"/>
      <c r="L575" s="2"/>
      <c r="M575" s="2"/>
      <c r="N575" s="2"/>
      <c r="O575" s="2"/>
      <c r="P575" s="2"/>
      <c r="Q575" s="2"/>
      <c r="R575" s="2"/>
      <c r="S575" s="2"/>
      <c r="T575" s="2"/>
      <c r="U575" s="2"/>
      <c r="V575" s="2"/>
      <c r="W575" s="2"/>
      <c r="X575" s="2"/>
      <c r="Y575" s="2"/>
      <c r="Z575" s="2"/>
    </row>
    <row r="576" spans="1:26" ht="12.75" x14ac:dyDescent="0.2">
      <c r="A576" s="268">
        <v>572</v>
      </c>
      <c r="B576" s="356"/>
      <c r="C576" s="357"/>
      <c r="D576" s="357"/>
      <c r="E576" s="363"/>
      <c r="F576" s="367"/>
      <c r="G576" s="359"/>
      <c r="H576" s="355"/>
      <c r="I576" s="374"/>
      <c r="J576" s="272"/>
      <c r="K576" s="270"/>
      <c r="L576" s="2"/>
      <c r="M576" s="2"/>
      <c r="N576" s="2"/>
      <c r="O576" s="2"/>
      <c r="P576" s="2"/>
      <c r="Q576" s="2"/>
      <c r="R576" s="2"/>
      <c r="S576" s="2"/>
      <c r="T576" s="2"/>
      <c r="U576" s="2"/>
      <c r="V576" s="2"/>
      <c r="W576" s="2"/>
      <c r="X576" s="2"/>
      <c r="Y576" s="2"/>
      <c r="Z576" s="2"/>
    </row>
    <row r="577" spans="1:26" ht="12.75" x14ac:dyDescent="0.2">
      <c r="A577" s="268">
        <v>573</v>
      </c>
      <c r="B577" s="356"/>
      <c r="C577" s="357"/>
      <c r="D577" s="357"/>
      <c r="E577" s="363"/>
      <c r="F577" s="367"/>
      <c r="G577" s="359"/>
      <c r="H577" s="355"/>
      <c r="I577" s="374"/>
      <c r="J577" s="272"/>
      <c r="K577" s="270"/>
      <c r="L577" s="2"/>
      <c r="M577" s="2"/>
      <c r="N577" s="2"/>
      <c r="O577" s="2"/>
      <c r="P577" s="2"/>
      <c r="Q577" s="2"/>
      <c r="R577" s="2"/>
      <c r="S577" s="2"/>
      <c r="T577" s="2"/>
      <c r="U577" s="2"/>
      <c r="V577" s="2"/>
      <c r="W577" s="2"/>
      <c r="X577" s="2"/>
      <c r="Y577" s="2"/>
      <c r="Z577" s="2"/>
    </row>
    <row r="578" spans="1:26" ht="12.75" x14ac:dyDescent="0.2">
      <c r="A578" s="268">
        <v>574</v>
      </c>
      <c r="B578" s="356"/>
      <c r="C578" s="357"/>
      <c r="D578" s="357"/>
      <c r="E578" s="363"/>
      <c r="F578" s="367"/>
      <c r="G578" s="359"/>
      <c r="H578" s="355"/>
      <c r="I578" s="374"/>
      <c r="J578" s="272"/>
      <c r="K578" s="270"/>
      <c r="L578" s="2"/>
      <c r="M578" s="2"/>
      <c r="N578" s="2"/>
      <c r="O578" s="2"/>
      <c r="P578" s="2"/>
      <c r="Q578" s="2"/>
      <c r="R578" s="2"/>
      <c r="S578" s="2"/>
      <c r="T578" s="2"/>
      <c r="U578" s="2"/>
      <c r="V578" s="2"/>
      <c r="W578" s="2"/>
      <c r="X578" s="2"/>
      <c r="Y578" s="2"/>
      <c r="Z578" s="2"/>
    </row>
    <row r="579" spans="1:26" ht="12.75" x14ac:dyDescent="0.2">
      <c r="A579" s="268">
        <v>575</v>
      </c>
      <c r="B579" s="356"/>
      <c r="C579" s="357"/>
      <c r="D579" s="357"/>
      <c r="E579" s="363"/>
      <c r="F579" s="367"/>
      <c r="G579" s="359"/>
      <c r="H579" s="355"/>
      <c r="I579" s="374"/>
      <c r="J579" s="272"/>
      <c r="K579" s="270"/>
      <c r="L579" s="2"/>
      <c r="M579" s="2"/>
      <c r="N579" s="2"/>
      <c r="O579" s="2"/>
      <c r="P579" s="2"/>
      <c r="Q579" s="2"/>
      <c r="R579" s="2"/>
      <c r="S579" s="2"/>
      <c r="T579" s="2"/>
      <c r="U579" s="2"/>
      <c r="V579" s="2"/>
      <c r="W579" s="2"/>
      <c r="X579" s="2"/>
      <c r="Y579" s="2"/>
      <c r="Z579" s="2"/>
    </row>
    <row r="580" spans="1:26" ht="12.75" x14ac:dyDescent="0.2">
      <c r="A580" s="268">
        <v>576</v>
      </c>
      <c r="B580" s="356"/>
      <c r="C580" s="357"/>
      <c r="D580" s="357"/>
      <c r="E580" s="363"/>
      <c r="F580" s="367"/>
      <c r="G580" s="359"/>
      <c r="H580" s="355"/>
      <c r="I580" s="374"/>
      <c r="J580" s="272"/>
      <c r="K580" s="270"/>
      <c r="L580" s="2"/>
      <c r="M580" s="2"/>
      <c r="N580" s="2"/>
      <c r="O580" s="2"/>
      <c r="P580" s="2"/>
      <c r="Q580" s="2"/>
      <c r="R580" s="2"/>
      <c r="S580" s="2"/>
      <c r="T580" s="2"/>
      <c r="U580" s="2"/>
      <c r="V580" s="2"/>
      <c r="W580" s="2"/>
      <c r="X580" s="2"/>
      <c r="Y580" s="2"/>
      <c r="Z580" s="2"/>
    </row>
    <row r="581" spans="1:26" ht="12.75" x14ac:dyDescent="0.2">
      <c r="A581" s="268">
        <v>577</v>
      </c>
      <c r="B581" s="356"/>
      <c r="C581" s="357"/>
      <c r="D581" s="357"/>
      <c r="E581" s="363"/>
      <c r="F581" s="367"/>
      <c r="G581" s="359"/>
      <c r="H581" s="355"/>
      <c r="I581" s="374"/>
      <c r="J581" s="272"/>
      <c r="K581" s="270"/>
      <c r="L581" s="2"/>
      <c r="M581" s="2"/>
      <c r="N581" s="2"/>
      <c r="O581" s="2"/>
      <c r="P581" s="2"/>
      <c r="Q581" s="2"/>
      <c r="R581" s="2"/>
      <c r="S581" s="2"/>
      <c r="T581" s="2"/>
      <c r="U581" s="2"/>
      <c r="V581" s="2"/>
      <c r="W581" s="2"/>
      <c r="X581" s="2"/>
      <c r="Y581" s="2"/>
      <c r="Z581" s="2"/>
    </row>
    <row r="582" spans="1:26" ht="12.75" x14ac:dyDescent="0.2">
      <c r="A582" s="268">
        <v>578</v>
      </c>
      <c r="B582" s="356"/>
      <c r="C582" s="357"/>
      <c r="D582" s="357"/>
      <c r="E582" s="363"/>
      <c r="F582" s="367"/>
      <c r="G582" s="359"/>
      <c r="H582" s="355"/>
      <c r="I582" s="374"/>
      <c r="J582" s="272"/>
      <c r="K582" s="270"/>
      <c r="L582" s="2"/>
      <c r="M582" s="2"/>
      <c r="N582" s="2"/>
      <c r="O582" s="2"/>
      <c r="P582" s="2"/>
      <c r="Q582" s="2"/>
      <c r="R582" s="2"/>
      <c r="S582" s="2"/>
      <c r="T582" s="2"/>
      <c r="U582" s="2"/>
      <c r="V582" s="2"/>
      <c r="W582" s="2"/>
      <c r="X582" s="2"/>
      <c r="Y582" s="2"/>
      <c r="Z582" s="2"/>
    </row>
    <row r="583" spans="1:26" ht="12.75" x14ac:dyDescent="0.2">
      <c r="A583" s="268">
        <v>579</v>
      </c>
      <c r="B583" s="376"/>
      <c r="C583" s="377"/>
      <c r="D583" s="377"/>
      <c r="E583" s="378"/>
      <c r="F583" s="379"/>
      <c r="G583" s="377"/>
      <c r="H583" s="355"/>
      <c r="I583" s="375"/>
      <c r="J583" s="269"/>
      <c r="K583" s="270"/>
      <c r="L583" s="2"/>
      <c r="M583" s="2"/>
      <c r="N583" s="2"/>
      <c r="O583" s="2"/>
      <c r="P583" s="2"/>
      <c r="Q583" s="2"/>
      <c r="R583" s="2"/>
      <c r="S583" s="2"/>
      <c r="T583" s="2"/>
      <c r="U583" s="2"/>
      <c r="V583" s="2"/>
      <c r="W583" s="2"/>
      <c r="X583" s="2"/>
      <c r="Y583" s="2"/>
      <c r="Z583" s="2"/>
    </row>
    <row r="584" spans="1:26" ht="12.75" x14ac:dyDescent="0.2">
      <c r="A584" s="268">
        <v>580</v>
      </c>
      <c r="B584" s="356"/>
      <c r="C584" s="357"/>
      <c r="D584" s="357"/>
      <c r="E584" s="358"/>
      <c r="F584" s="367"/>
      <c r="G584" s="359"/>
      <c r="H584" s="355"/>
      <c r="I584" s="375"/>
      <c r="J584" s="269"/>
      <c r="K584" s="270"/>
      <c r="L584" s="2"/>
      <c r="M584" s="2"/>
      <c r="N584" s="2"/>
      <c r="O584" s="2"/>
      <c r="P584" s="2"/>
      <c r="Q584" s="2"/>
      <c r="R584" s="2"/>
      <c r="S584" s="2"/>
      <c r="T584" s="2"/>
      <c r="U584" s="2"/>
      <c r="V584" s="2"/>
      <c r="W584" s="2"/>
      <c r="X584" s="2"/>
      <c r="Y584" s="2"/>
      <c r="Z584" s="2"/>
    </row>
    <row r="585" spans="1:26" ht="12.75" x14ac:dyDescent="0.2">
      <c r="A585" s="268">
        <v>581</v>
      </c>
      <c r="B585" s="356"/>
      <c r="C585" s="357"/>
      <c r="D585" s="357"/>
      <c r="E585" s="358"/>
      <c r="F585" s="367"/>
      <c r="G585" s="359"/>
      <c r="H585" s="355"/>
      <c r="I585" s="375"/>
      <c r="J585" s="269"/>
      <c r="K585" s="270"/>
      <c r="L585" s="2"/>
      <c r="M585" s="2"/>
      <c r="N585" s="2"/>
      <c r="O585" s="2"/>
      <c r="P585" s="2"/>
      <c r="Q585" s="2"/>
      <c r="R585" s="2"/>
      <c r="S585" s="2"/>
      <c r="T585" s="2"/>
      <c r="U585" s="2"/>
      <c r="V585" s="2"/>
      <c r="W585" s="2"/>
      <c r="X585" s="2"/>
      <c r="Y585" s="2"/>
      <c r="Z585" s="2"/>
    </row>
    <row r="586" spans="1:26" ht="12.75" x14ac:dyDescent="0.2">
      <c r="A586" s="268">
        <v>582</v>
      </c>
      <c r="B586" s="356"/>
      <c r="C586" s="357"/>
      <c r="D586" s="357"/>
      <c r="E586" s="358"/>
      <c r="F586" s="367"/>
      <c r="G586" s="359"/>
      <c r="H586" s="355"/>
      <c r="I586" s="375"/>
      <c r="J586" s="269"/>
      <c r="K586" s="270"/>
      <c r="L586" s="2"/>
      <c r="M586" s="2"/>
      <c r="N586" s="2"/>
      <c r="O586" s="2"/>
      <c r="P586" s="2"/>
      <c r="Q586" s="2"/>
      <c r="R586" s="2"/>
      <c r="S586" s="2"/>
      <c r="T586" s="2"/>
      <c r="U586" s="2"/>
      <c r="V586" s="2"/>
      <c r="W586" s="2"/>
      <c r="X586" s="2"/>
      <c r="Y586" s="2"/>
      <c r="Z586" s="2"/>
    </row>
    <row r="587" spans="1:26" ht="12.75" x14ac:dyDescent="0.2">
      <c r="A587" s="268">
        <v>583</v>
      </c>
      <c r="B587" s="356"/>
      <c r="C587" s="357"/>
      <c r="D587" s="357"/>
      <c r="E587" s="358"/>
      <c r="F587" s="367"/>
      <c r="G587" s="359"/>
      <c r="H587" s="355"/>
      <c r="I587" s="375"/>
      <c r="J587" s="269"/>
      <c r="K587" s="270"/>
      <c r="L587" s="2"/>
      <c r="M587" s="2"/>
      <c r="N587" s="2"/>
      <c r="O587" s="2"/>
      <c r="P587" s="2"/>
      <c r="Q587" s="2"/>
      <c r="R587" s="2"/>
      <c r="S587" s="2"/>
      <c r="T587" s="2"/>
      <c r="U587" s="2"/>
      <c r="V587" s="2"/>
      <c r="W587" s="2"/>
      <c r="X587" s="2"/>
      <c r="Y587" s="2"/>
      <c r="Z587" s="2"/>
    </row>
    <row r="588" spans="1:26" ht="12.75" x14ac:dyDescent="0.2">
      <c r="A588" s="268">
        <v>584</v>
      </c>
      <c r="B588" s="356"/>
      <c r="C588" s="357"/>
      <c r="D588" s="357"/>
      <c r="E588" s="358"/>
      <c r="F588" s="367"/>
      <c r="G588" s="359"/>
      <c r="H588" s="355"/>
      <c r="I588" s="375"/>
      <c r="J588" s="269"/>
      <c r="K588" s="270"/>
      <c r="L588" s="2"/>
      <c r="M588" s="2"/>
      <c r="N588" s="2"/>
      <c r="O588" s="2"/>
      <c r="P588" s="2"/>
      <c r="Q588" s="2"/>
      <c r="R588" s="2"/>
      <c r="S588" s="2"/>
      <c r="T588" s="2"/>
      <c r="U588" s="2"/>
      <c r="V588" s="2"/>
      <c r="W588" s="2"/>
      <c r="X588" s="2"/>
      <c r="Y588" s="2"/>
      <c r="Z588" s="2"/>
    </row>
    <row r="589" spans="1:26" ht="12.75" x14ac:dyDescent="0.2">
      <c r="A589" s="268">
        <v>585</v>
      </c>
      <c r="B589" s="356"/>
      <c r="C589" s="357"/>
      <c r="D589" s="357"/>
      <c r="E589" s="358"/>
      <c r="F589" s="367"/>
      <c r="G589" s="359"/>
      <c r="H589" s="355"/>
      <c r="I589" s="375"/>
      <c r="J589" s="269"/>
      <c r="K589" s="270"/>
      <c r="L589" s="2"/>
      <c r="M589" s="2"/>
      <c r="N589" s="2"/>
      <c r="O589" s="2"/>
      <c r="P589" s="2"/>
      <c r="Q589" s="2"/>
      <c r="R589" s="2"/>
      <c r="S589" s="2"/>
      <c r="T589" s="2"/>
      <c r="U589" s="2"/>
      <c r="V589" s="2"/>
      <c r="W589" s="2"/>
      <c r="X589" s="2"/>
      <c r="Y589" s="2"/>
      <c r="Z589" s="2"/>
    </row>
    <row r="590" spans="1:26" ht="12.75" x14ac:dyDescent="0.2">
      <c r="A590" s="268">
        <v>586</v>
      </c>
      <c r="B590" s="356"/>
      <c r="C590" s="357"/>
      <c r="D590" s="357"/>
      <c r="E590" s="358"/>
      <c r="F590" s="367"/>
      <c r="G590" s="359"/>
      <c r="H590" s="355"/>
      <c r="I590" s="375"/>
      <c r="J590" s="269"/>
      <c r="K590" s="270"/>
      <c r="L590" s="2"/>
      <c r="M590" s="2"/>
      <c r="N590" s="2"/>
      <c r="O590" s="2"/>
      <c r="P590" s="2"/>
      <c r="Q590" s="2"/>
      <c r="R590" s="2"/>
      <c r="S590" s="2"/>
      <c r="T590" s="2"/>
      <c r="U590" s="2"/>
      <c r="V590" s="2"/>
      <c r="W590" s="2"/>
      <c r="X590" s="2"/>
      <c r="Y590" s="2"/>
      <c r="Z590" s="2"/>
    </row>
    <row r="591" spans="1:26" ht="12.75" x14ac:dyDescent="0.2">
      <c r="A591" s="268">
        <v>587</v>
      </c>
      <c r="B591" s="356"/>
      <c r="C591" s="357"/>
      <c r="D591" s="357"/>
      <c r="E591" s="358"/>
      <c r="F591" s="367"/>
      <c r="G591" s="359"/>
      <c r="H591" s="355"/>
      <c r="I591" s="375"/>
      <c r="J591" s="269"/>
      <c r="K591" s="270"/>
      <c r="L591" s="2"/>
      <c r="M591" s="2"/>
      <c r="N591" s="2"/>
      <c r="O591" s="2"/>
      <c r="P591" s="2"/>
      <c r="Q591" s="2"/>
      <c r="R591" s="2"/>
      <c r="S591" s="2"/>
      <c r="T591" s="2"/>
      <c r="U591" s="2"/>
      <c r="V591" s="2"/>
      <c r="W591" s="2"/>
      <c r="X591" s="2"/>
      <c r="Y591" s="2"/>
      <c r="Z591" s="2"/>
    </row>
    <row r="592" spans="1:26" ht="12.75" x14ac:dyDescent="0.2">
      <c r="A592" s="268">
        <v>588</v>
      </c>
      <c r="B592" s="356"/>
      <c r="C592" s="357"/>
      <c r="D592" s="357"/>
      <c r="E592" s="358"/>
      <c r="F592" s="367"/>
      <c r="G592" s="359"/>
      <c r="H592" s="355"/>
      <c r="I592" s="375"/>
      <c r="J592" s="269"/>
      <c r="K592" s="270"/>
      <c r="L592" s="2"/>
      <c r="M592" s="2"/>
      <c r="N592" s="2"/>
      <c r="O592" s="2"/>
      <c r="P592" s="2"/>
      <c r="Q592" s="2"/>
      <c r="R592" s="2"/>
      <c r="S592" s="2"/>
      <c r="T592" s="2"/>
      <c r="U592" s="2"/>
      <c r="V592" s="2"/>
      <c r="W592" s="2"/>
      <c r="X592" s="2"/>
      <c r="Y592" s="2"/>
      <c r="Z592" s="2"/>
    </row>
    <row r="593" spans="1:26" ht="12.75" x14ac:dyDescent="0.2">
      <c r="A593" s="268">
        <v>589</v>
      </c>
      <c r="B593" s="356"/>
      <c r="C593" s="357"/>
      <c r="D593" s="357"/>
      <c r="E593" s="358"/>
      <c r="F593" s="367"/>
      <c r="G593" s="359"/>
      <c r="H593" s="355"/>
      <c r="I593" s="375"/>
      <c r="J593" s="269"/>
      <c r="K593" s="270"/>
      <c r="L593" s="2"/>
      <c r="M593" s="2"/>
      <c r="N593" s="2"/>
      <c r="O593" s="2"/>
      <c r="P593" s="2"/>
      <c r="Q593" s="2"/>
      <c r="R593" s="2"/>
      <c r="S593" s="2"/>
      <c r="T593" s="2"/>
      <c r="U593" s="2"/>
      <c r="V593" s="2"/>
      <c r="W593" s="2"/>
      <c r="X593" s="2"/>
      <c r="Y593" s="2"/>
      <c r="Z593" s="2"/>
    </row>
    <row r="594" spans="1:26" ht="12.75" x14ac:dyDescent="0.2">
      <c r="A594" s="268">
        <v>590</v>
      </c>
      <c r="B594" s="356"/>
      <c r="C594" s="357"/>
      <c r="D594" s="357"/>
      <c r="E594" s="358"/>
      <c r="F594" s="367"/>
      <c r="G594" s="359"/>
      <c r="H594" s="355"/>
      <c r="I594" s="375"/>
      <c r="J594" s="269"/>
      <c r="K594" s="270"/>
      <c r="L594" s="2"/>
      <c r="M594" s="2"/>
      <c r="N594" s="2"/>
      <c r="O594" s="2"/>
      <c r="P594" s="2"/>
      <c r="Q594" s="2"/>
      <c r="R594" s="2"/>
      <c r="S594" s="2"/>
      <c r="T594" s="2"/>
      <c r="U594" s="2"/>
      <c r="V594" s="2"/>
      <c r="W594" s="2"/>
      <c r="X594" s="2"/>
      <c r="Y594" s="2"/>
      <c r="Z594" s="2"/>
    </row>
    <row r="595" spans="1:26" ht="12.75" x14ac:dyDescent="0.2">
      <c r="A595" s="268">
        <v>591</v>
      </c>
      <c r="B595" s="356"/>
      <c r="C595" s="357"/>
      <c r="D595" s="357"/>
      <c r="E595" s="358"/>
      <c r="F595" s="367"/>
      <c r="G595" s="359"/>
      <c r="H595" s="355"/>
      <c r="I595" s="375"/>
      <c r="J595" s="269"/>
      <c r="K595" s="270"/>
      <c r="L595" s="2"/>
      <c r="M595" s="2"/>
      <c r="N595" s="2"/>
      <c r="O595" s="2"/>
      <c r="P595" s="2"/>
      <c r="Q595" s="2"/>
      <c r="R595" s="2"/>
      <c r="S595" s="2"/>
      <c r="T595" s="2"/>
      <c r="U595" s="2"/>
      <c r="V595" s="2"/>
      <c r="W595" s="2"/>
      <c r="X595" s="2"/>
      <c r="Y595" s="2"/>
      <c r="Z595" s="2"/>
    </row>
    <row r="596" spans="1:26" ht="12.75" x14ac:dyDescent="0.2">
      <c r="A596" s="268">
        <v>592</v>
      </c>
      <c r="B596" s="356"/>
      <c r="C596" s="357"/>
      <c r="D596" s="357"/>
      <c r="E596" s="358"/>
      <c r="F596" s="367"/>
      <c r="G596" s="359"/>
      <c r="H596" s="355"/>
      <c r="I596" s="375"/>
      <c r="J596" s="269"/>
      <c r="K596" s="270"/>
      <c r="L596" s="2"/>
      <c r="M596" s="2"/>
      <c r="N596" s="2"/>
      <c r="O596" s="2"/>
      <c r="P596" s="2"/>
      <c r="Q596" s="2"/>
      <c r="R596" s="2"/>
      <c r="S596" s="2"/>
      <c r="T596" s="2"/>
      <c r="U596" s="2"/>
      <c r="V596" s="2"/>
      <c r="W596" s="2"/>
      <c r="X596" s="2"/>
      <c r="Y596" s="2"/>
      <c r="Z596" s="2"/>
    </row>
    <row r="597" spans="1:26" ht="12.75" x14ac:dyDescent="0.2">
      <c r="A597" s="268">
        <v>593</v>
      </c>
      <c r="B597" s="356"/>
      <c r="C597" s="357"/>
      <c r="D597" s="357"/>
      <c r="E597" s="363"/>
      <c r="F597" s="367"/>
      <c r="G597" s="359"/>
      <c r="H597" s="355"/>
      <c r="I597" s="375"/>
      <c r="J597" s="269"/>
      <c r="K597" s="270"/>
      <c r="L597" s="2"/>
      <c r="M597" s="2"/>
      <c r="N597" s="2"/>
      <c r="O597" s="2"/>
      <c r="P597" s="2"/>
      <c r="Q597" s="2"/>
      <c r="R597" s="2"/>
      <c r="S597" s="2"/>
      <c r="T597" s="2"/>
      <c r="U597" s="2"/>
      <c r="V597" s="2"/>
      <c r="W597" s="2"/>
      <c r="X597" s="2"/>
      <c r="Y597" s="2"/>
      <c r="Z597" s="2"/>
    </row>
    <row r="598" spans="1:26" ht="12.75" x14ac:dyDescent="0.2">
      <c r="A598" s="268">
        <v>594</v>
      </c>
      <c r="B598" s="356"/>
      <c r="C598" s="357"/>
      <c r="D598" s="357"/>
      <c r="E598" s="363"/>
      <c r="F598" s="367"/>
      <c r="G598" s="359"/>
      <c r="H598" s="355"/>
      <c r="I598" s="375"/>
      <c r="J598" s="269"/>
      <c r="K598" s="270"/>
      <c r="L598" s="2"/>
      <c r="M598" s="2"/>
      <c r="N598" s="2"/>
      <c r="O598" s="2"/>
      <c r="P598" s="2"/>
      <c r="Q598" s="2"/>
      <c r="R598" s="2"/>
      <c r="S598" s="2"/>
      <c r="T598" s="2"/>
      <c r="U598" s="2"/>
      <c r="V598" s="2"/>
      <c r="W598" s="2"/>
      <c r="X598" s="2"/>
      <c r="Y598" s="2"/>
      <c r="Z598" s="2"/>
    </row>
    <row r="599" spans="1:26" ht="12.75" x14ac:dyDescent="0.2">
      <c r="A599" s="268">
        <v>595</v>
      </c>
      <c r="B599" s="356"/>
      <c r="C599" s="357"/>
      <c r="D599" s="357"/>
      <c r="E599" s="363"/>
      <c r="F599" s="367"/>
      <c r="G599" s="359"/>
      <c r="H599" s="355"/>
      <c r="I599" s="375"/>
      <c r="J599" s="269"/>
      <c r="K599" s="270"/>
      <c r="L599" s="2"/>
      <c r="M599" s="2"/>
      <c r="N599" s="2"/>
      <c r="O599" s="2"/>
      <c r="P599" s="2"/>
      <c r="Q599" s="2"/>
      <c r="R599" s="2"/>
      <c r="S599" s="2"/>
      <c r="T599" s="2"/>
      <c r="U599" s="2"/>
      <c r="V599" s="2"/>
      <c r="W599" s="2"/>
      <c r="X599" s="2"/>
      <c r="Y599" s="2"/>
      <c r="Z599" s="2"/>
    </row>
    <row r="600" spans="1:26" ht="12.75" x14ac:dyDescent="0.2">
      <c r="A600" s="268">
        <v>596</v>
      </c>
      <c r="B600" s="356"/>
      <c r="C600" s="357"/>
      <c r="D600" s="357"/>
      <c r="E600" s="363"/>
      <c r="F600" s="367"/>
      <c r="G600" s="359"/>
      <c r="H600" s="355"/>
      <c r="I600" s="375"/>
      <c r="J600" s="269"/>
      <c r="K600" s="270"/>
      <c r="L600" s="2"/>
      <c r="M600" s="2"/>
      <c r="N600" s="2"/>
      <c r="O600" s="2"/>
      <c r="P600" s="2"/>
      <c r="Q600" s="2"/>
      <c r="R600" s="2"/>
      <c r="S600" s="2"/>
      <c r="T600" s="2"/>
      <c r="U600" s="2"/>
      <c r="V600" s="2"/>
      <c r="W600" s="2"/>
      <c r="X600" s="2"/>
      <c r="Y600" s="2"/>
      <c r="Z600" s="2"/>
    </row>
    <row r="601" spans="1:26" ht="12.75" x14ac:dyDescent="0.2">
      <c r="A601" s="268">
        <v>597</v>
      </c>
      <c r="B601" s="356"/>
      <c r="C601" s="357"/>
      <c r="D601" s="357"/>
      <c r="E601" s="363"/>
      <c r="F601" s="367"/>
      <c r="G601" s="359"/>
      <c r="H601" s="355"/>
      <c r="I601" s="375"/>
      <c r="J601" s="269"/>
      <c r="K601" s="270"/>
      <c r="L601" s="346"/>
      <c r="M601" s="346"/>
      <c r="N601" s="346"/>
      <c r="O601" s="346"/>
      <c r="P601" s="346"/>
      <c r="Q601" s="346"/>
      <c r="R601" s="346"/>
      <c r="S601" s="346"/>
      <c r="T601" s="346"/>
      <c r="U601" s="346"/>
      <c r="V601" s="346"/>
      <c r="W601" s="346"/>
      <c r="X601" s="346"/>
      <c r="Y601" s="346"/>
      <c r="Z601" s="346"/>
    </row>
    <row r="602" spans="1:26" ht="12.75" x14ac:dyDescent="0.2">
      <c r="A602" s="268">
        <v>598</v>
      </c>
      <c r="B602" s="356"/>
      <c r="C602" s="357"/>
      <c r="D602" s="357"/>
      <c r="E602" s="363"/>
      <c r="F602" s="367"/>
      <c r="G602" s="359"/>
      <c r="H602" s="355"/>
      <c r="I602" s="375"/>
      <c r="J602" s="269"/>
      <c r="K602" s="270"/>
      <c r="L602" s="2"/>
      <c r="M602" s="2"/>
      <c r="N602" s="2"/>
      <c r="O602" s="2"/>
      <c r="P602" s="2"/>
      <c r="Q602" s="2"/>
      <c r="R602" s="2"/>
      <c r="S602" s="2"/>
      <c r="T602" s="2"/>
      <c r="U602" s="2"/>
      <c r="V602" s="2"/>
      <c r="W602" s="2"/>
      <c r="X602" s="2"/>
      <c r="Y602" s="2"/>
      <c r="Z602" s="2"/>
    </row>
    <row r="603" spans="1:26" ht="12.75" x14ac:dyDescent="0.2">
      <c r="A603" s="268">
        <v>599</v>
      </c>
      <c r="B603" s="356"/>
      <c r="C603" s="357"/>
      <c r="D603" s="357"/>
      <c r="E603" s="363"/>
      <c r="F603" s="367"/>
      <c r="G603" s="359"/>
      <c r="H603" s="355"/>
      <c r="I603" s="375"/>
      <c r="J603" s="269"/>
      <c r="K603" s="270"/>
      <c r="L603" s="346"/>
      <c r="M603" s="346"/>
      <c r="N603" s="346"/>
      <c r="O603" s="346"/>
      <c r="P603" s="346"/>
      <c r="Q603" s="346"/>
      <c r="R603" s="346"/>
      <c r="S603" s="346"/>
      <c r="T603" s="346"/>
      <c r="U603" s="346"/>
      <c r="V603" s="346"/>
      <c r="W603" s="346"/>
      <c r="X603" s="346"/>
      <c r="Y603" s="346"/>
      <c r="Z603" s="346"/>
    </row>
    <row r="604" spans="1:26" ht="12.75" x14ac:dyDescent="0.2">
      <c r="A604" s="268">
        <v>600</v>
      </c>
      <c r="B604" s="356"/>
      <c r="C604" s="357"/>
      <c r="D604" s="357"/>
      <c r="E604" s="363"/>
      <c r="F604" s="367"/>
      <c r="G604" s="359"/>
      <c r="H604" s="355"/>
      <c r="I604" s="375"/>
      <c r="J604" s="269"/>
      <c r="K604" s="270"/>
      <c r="L604" s="346"/>
      <c r="M604" s="346"/>
      <c r="N604" s="346"/>
      <c r="O604" s="346"/>
      <c r="P604" s="346"/>
      <c r="Q604" s="346"/>
      <c r="R604" s="346"/>
      <c r="S604" s="346"/>
      <c r="T604" s="346"/>
      <c r="U604" s="346"/>
      <c r="V604" s="346"/>
      <c r="W604" s="346"/>
      <c r="X604" s="346"/>
      <c r="Y604" s="346"/>
      <c r="Z604" s="346"/>
    </row>
    <row r="605" spans="1:26" ht="12.75" x14ac:dyDescent="0.2">
      <c r="A605" s="268">
        <v>601</v>
      </c>
      <c r="B605" s="356"/>
      <c r="C605" s="357"/>
      <c r="D605" s="357"/>
      <c r="E605" s="363"/>
      <c r="F605" s="367"/>
      <c r="G605" s="359"/>
      <c r="H605" s="355"/>
      <c r="I605" s="375"/>
      <c r="J605" s="269"/>
      <c r="K605" s="270"/>
      <c r="L605" s="346"/>
      <c r="M605" s="346"/>
      <c r="N605" s="346"/>
      <c r="O605" s="346"/>
      <c r="P605" s="346"/>
      <c r="Q605" s="346"/>
      <c r="R605" s="346"/>
      <c r="S605" s="346"/>
      <c r="T605" s="346"/>
      <c r="U605" s="346"/>
      <c r="V605" s="346"/>
      <c r="W605" s="346"/>
      <c r="X605" s="346"/>
      <c r="Y605" s="346"/>
      <c r="Z605" s="346"/>
    </row>
    <row r="606" spans="1:26" ht="12.75" x14ac:dyDescent="0.2">
      <c r="A606" s="268">
        <v>602</v>
      </c>
      <c r="B606" s="356"/>
      <c r="C606" s="357"/>
      <c r="D606" s="357"/>
      <c r="E606" s="363"/>
      <c r="F606" s="367"/>
      <c r="G606" s="359"/>
      <c r="H606" s="355"/>
      <c r="I606" s="375"/>
      <c r="J606" s="269"/>
      <c r="K606" s="270"/>
      <c r="L606" s="346"/>
      <c r="M606" s="346"/>
      <c r="N606" s="346"/>
      <c r="O606" s="346"/>
      <c r="P606" s="346"/>
      <c r="Q606" s="346"/>
      <c r="R606" s="346"/>
      <c r="S606" s="346"/>
      <c r="T606" s="346"/>
      <c r="U606" s="346"/>
      <c r="V606" s="346"/>
      <c r="W606" s="346"/>
      <c r="X606" s="346"/>
      <c r="Y606" s="346"/>
      <c r="Z606" s="346"/>
    </row>
    <row r="607" spans="1:26" ht="12.75" x14ac:dyDescent="0.2">
      <c r="A607" s="268">
        <v>603</v>
      </c>
      <c r="B607" s="356"/>
      <c r="C607" s="357"/>
      <c r="D607" s="357"/>
      <c r="E607" s="363"/>
      <c r="F607" s="367"/>
      <c r="G607" s="359"/>
      <c r="H607" s="355"/>
      <c r="I607" s="375"/>
      <c r="J607" s="269"/>
      <c r="K607" s="270"/>
      <c r="L607" s="346"/>
      <c r="M607" s="346"/>
      <c r="N607" s="346"/>
      <c r="O607" s="346"/>
      <c r="P607" s="346"/>
      <c r="Q607" s="346"/>
      <c r="R607" s="346"/>
      <c r="S607" s="346"/>
      <c r="T607" s="346"/>
      <c r="U607" s="346"/>
      <c r="V607" s="346"/>
      <c r="W607" s="346"/>
      <c r="X607" s="346"/>
      <c r="Y607" s="346"/>
      <c r="Z607" s="346"/>
    </row>
    <row r="608" spans="1:26" ht="12.75" x14ac:dyDescent="0.2">
      <c r="A608" s="268">
        <v>604</v>
      </c>
      <c r="B608" s="356"/>
      <c r="C608" s="357"/>
      <c r="D608" s="357"/>
      <c r="E608" s="363"/>
      <c r="F608" s="367"/>
      <c r="G608" s="359"/>
      <c r="H608" s="355"/>
      <c r="I608" s="375"/>
      <c r="J608" s="269"/>
      <c r="K608" s="270"/>
      <c r="L608" s="346"/>
      <c r="M608" s="346"/>
      <c r="N608" s="346"/>
      <c r="O608" s="346"/>
      <c r="P608" s="346"/>
      <c r="Q608" s="346"/>
      <c r="R608" s="346"/>
      <c r="S608" s="346"/>
      <c r="T608" s="346"/>
      <c r="U608" s="346"/>
      <c r="V608" s="346"/>
      <c r="W608" s="346"/>
      <c r="X608" s="346"/>
      <c r="Y608" s="346"/>
      <c r="Z608" s="346"/>
    </row>
    <row r="609" spans="1:26" ht="12.75" x14ac:dyDescent="0.2">
      <c r="A609" s="268">
        <v>605</v>
      </c>
      <c r="B609" s="356"/>
      <c r="C609" s="357"/>
      <c r="D609" s="357"/>
      <c r="E609" s="363"/>
      <c r="F609" s="367"/>
      <c r="G609" s="359"/>
      <c r="H609" s="355"/>
      <c r="I609" s="375"/>
      <c r="J609" s="269"/>
      <c r="K609" s="270"/>
      <c r="L609" s="346"/>
      <c r="M609" s="346"/>
      <c r="N609" s="346"/>
      <c r="O609" s="346"/>
      <c r="P609" s="346"/>
      <c r="Q609" s="346"/>
      <c r="R609" s="346"/>
      <c r="S609" s="346"/>
      <c r="T609" s="346"/>
      <c r="U609" s="346"/>
      <c r="V609" s="346"/>
      <c r="W609" s="346"/>
      <c r="X609" s="346"/>
      <c r="Y609" s="346"/>
      <c r="Z609" s="346"/>
    </row>
    <row r="610" spans="1:26" ht="12.75" x14ac:dyDescent="0.2">
      <c r="A610" s="268">
        <v>606</v>
      </c>
      <c r="B610" s="356"/>
      <c r="C610" s="357"/>
      <c r="D610" s="357"/>
      <c r="E610" s="363"/>
      <c r="F610" s="367"/>
      <c r="G610" s="359"/>
      <c r="H610" s="355"/>
      <c r="I610" s="375"/>
      <c r="J610" s="269"/>
      <c r="K610" s="270"/>
      <c r="L610" s="346"/>
      <c r="M610" s="346"/>
      <c r="N610" s="346"/>
      <c r="O610" s="346"/>
      <c r="P610" s="346"/>
      <c r="Q610" s="346"/>
      <c r="R610" s="346"/>
      <c r="S610" s="346"/>
      <c r="T610" s="346"/>
      <c r="U610" s="346"/>
      <c r="V610" s="346"/>
      <c r="W610" s="346"/>
      <c r="X610" s="346"/>
      <c r="Y610" s="346"/>
      <c r="Z610" s="346"/>
    </row>
    <row r="611" spans="1:26" ht="12.75" x14ac:dyDescent="0.2">
      <c r="A611" s="268">
        <v>607</v>
      </c>
      <c r="B611" s="356"/>
      <c r="C611" s="357"/>
      <c r="D611" s="357"/>
      <c r="E611" s="363"/>
      <c r="F611" s="367"/>
      <c r="G611" s="359"/>
      <c r="H611" s="355"/>
      <c r="I611" s="375"/>
      <c r="J611" s="269"/>
      <c r="K611" s="270"/>
      <c r="L611" s="346"/>
      <c r="M611" s="346"/>
      <c r="N611" s="346"/>
      <c r="O611" s="346"/>
      <c r="P611" s="346"/>
      <c r="Q611" s="346"/>
      <c r="R611" s="346"/>
      <c r="S611" s="346"/>
      <c r="T611" s="346"/>
      <c r="U611" s="346"/>
      <c r="V611" s="346"/>
      <c r="W611" s="346"/>
      <c r="X611" s="346"/>
      <c r="Y611" s="346"/>
      <c r="Z611" s="346"/>
    </row>
    <row r="612" spans="1:26" ht="12.75" x14ac:dyDescent="0.2">
      <c r="A612" s="268">
        <v>608</v>
      </c>
      <c r="B612" s="356"/>
      <c r="C612" s="357"/>
      <c r="D612" s="357"/>
      <c r="E612" s="363"/>
      <c r="F612" s="367"/>
      <c r="G612" s="359"/>
      <c r="H612" s="355"/>
      <c r="I612" s="375"/>
      <c r="J612" s="269"/>
      <c r="K612" s="270"/>
      <c r="L612" s="346"/>
      <c r="M612" s="346"/>
      <c r="N612" s="346"/>
      <c r="O612" s="346"/>
      <c r="P612" s="346"/>
      <c r="Q612" s="346"/>
      <c r="R612" s="346"/>
      <c r="S612" s="346"/>
      <c r="T612" s="346"/>
      <c r="U612" s="346"/>
      <c r="V612" s="346"/>
      <c r="W612" s="346"/>
      <c r="X612" s="346"/>
      <c r="Y612" s="346"/>
      <c r="Z612" s="346"/>
    </row>
    <row r="613" spans="1:26" ht="12.75" x14ac:dyDescent="0.2">
      <c r="A613" s="268">
        <v>609</v>
      </c>
      <c r="B613" s="356"/>
      <c r="C613" s="357"/>
      <c r="D613" s="357"/>
      <c r="E613" s="363"/>
      <c r="F613" s="367"/>
      <c r="G613" s="359"/>
      <c r="H613" s="355"/>
      <c r="I613" s="375"/>
      <c r="J613" s="269"/>
      <c r="K613" s="270"/>
      <c r="L613" s="346"/>
      <c r="M613" s="346"/>
      <c r="N613" s="346"/>
      <c r="O613" s="346"/>
      <c r="P613" s="346"/>
      <c r="Q613" s="346"/>
      <c r="R613" s="346"/>
      <c r="S613" s="346"/>
      <c r="T613" s="346"/>
      <c r="U613" s="346"/>
      <c r="V613" s="346"/>
      <c r="W613" s="346"/>
      <c r="X613" s="346"/>
      <c r="Y613" s="346"/>
      <c r="Z613" s="346"/>
    </row>
    <row r="614" spans="1:26" ht="12.75" x14ac:dyDescent="0.2">
      <c r="A614" s="268">
        <v>610</v>
      </c>
      <c r="B614" s="356"/>
      <c r="C614" s="357"/>
      <c r="D614" s="357"/>
      <c r="E614" s="363"/>
      <c r="F614" s="367"/>
      <c r="G614" s="359"/>
      <c r="H614" s="355"/>
      <c r="I614" s="375"/>
      <c r="J614" s="269"/>
      <c r="K614" s="270"/>
      <c r="L614" s="346"/>
      <c r="M614" s="346"/>
      <c r="N614" s="346"/>
      <c r="O614" s="346"/>
      <c r="P614" s="346"/>
      <c r="Q614" s="346"/>
      <c r="R614" s="346"/>
      <c r="S614" s="346"/>
      <c r="T614" s="346"/>
      <c r="U614" s="346"/>
      <c r="V614" s="346"/>
      <c r="W614" s="346"/>
      <c r="X614" s="346"/>
      <c r="Y614" s="346"/>
      <c r="Z614" s="346"/>
    </row>
    <row r="615" spans="1:26" ht="12.75" x14ac:dyDescent="0.2">
      <c r="A615" s="268">
        <v>611</v>
      </c>
      <c r="B615" s="356"/>
      <c r="C615" s="357"/>
      <c r="D615" s="357"/>
      <c r="E615" s="363"/>
      <c r="F615" s="367"/>
      <c r="G615" s="359"/>
      <c r="H615" s="355"/>
      <c r="I615" s="375"/>
      <c r="J615" s="269"/>
      <c r="K615" s="270"/>
      <c r="L615" s="346"/>
      <c r="M615" s="346"/>
      <c r="N615" s="346"/>
      <c r="O615" s="346"/>
      <c r="P615" s="346"/>
      <c r="Q615" s="346"/>
      <c r="R615" s="346"/>
      <c r="S615" s="346"/>
      <c r="T615" s="346"/>
      <c r="U615" s="346"/>
      <c r="V615" s="346"/>
      <c r="W615" s="346"/>
      <c r="X615" s="346"/>
      <c r="Y615" s="346"/>
      <c r="Z615" s="346"/>
    </row>
    <row r="616" spans="1:26" ht="12.75" x14ac:dyDescent="0.2">
      <c r="A616" s="268">
        <v>612</v>
      </c>
      <c r="B616" s="356"/>
      <c r="C616" s="357"/>
      <c r="D616" s="357"/>
      <c r="E616" s="363"/>
      <c r="F616" s="367"/>
      <c r="G616" s="359"/>
      <c r="H616" s="355"/>
      <c r="I616" s="375"/>
      <c r="J616" s="269"/>
      <c r="K616" s="270"/>
      <c r="L616" s="346"/>
      <c r="M616" s="346"/>
      <c r="N616" s="346"/>
      <c r="O616" s="346"/>
      <c r="P616" s="346"/>
      <c r="Q616" s="346"/>
      <c r="R616" s="346"/>
      <c r="S616" s="346"/>
      <c r="T616" s="346"/>
      <c r="U616" s="346"/>
      <c r="V616" s="346"/>
      <c r="W616" s="346"/>
      <c r="X616" s="346"/>
      <c r="Y616" s="346"/>
      <c r="Z616" s="346"/>
    </row>
    <row r="617" spans="1:26" ht="12.75" x14ac:dyDescent="0.2">
      <c r="A617" s="268">
        <v>613</v>
      </c>
      <c r="B617" s="356"/>
      <c r="C617" s="357"/>
      <c r="D617" s="357"/>
      <c r="E617" s="363"/>
      <c r="F617" s="367"/>
      <c r="G617" s="359"/>
      <c r="H617" s="355"/>
      <c r="I617" s="375"/>
      <c r="J617" s="269"/>
      <c r="K617" s="270"/>
      <c r="L617" s="346"/>
      <c r="M617" s="346"/>
      <c r="N617" s="346"/>
      <c r="O617" s="346"/>
      <c r="P617" s="346"/>
      <c r="Q617" s="346"/>
      <c r="R617" s="346"/>
      <c r="S617" s="346"/>
      <c r="T617" s="346"/>
      <c r="U617" s="346"/>
      <c r="V617" s="346"/>
      <c r="W617" s="346"/>
      <c r="X617" s="346"/>
      <c r="Y617" s="346"/>
      <c r="Z617" s="346"/>
    </row>
    <row r="618" spans="1:26" ht="12.75" x14ac:dyDescent="0.2">
      <c r="A618" s="268">
        <v>614</v>
      </c>
      <c r="B618" s="356"/>
      <c r="C618" s="357"/>
      <c r="D618" s="357"/>
      <c r="E618" s="363"/>
      <c r="F618" s="367"/>
      <c r="G618" s="359"/>
      <c r="H618" s="355"/>
      <c r="I618" s="375"/>
      <c r="J618" s="269"/>
      <c r="K618" s="270"/>
      <c r="L618" s="346"/>
      <c r="M618" s="346"/>
      <c r="N618" s="346"/>
      <c r="O618" s="346"/>
      <c r="P618" s="346"/>
      <c r="Q618" s="346"/>
      <c r="R618" s="346"/>
      <c r="S618" s="346"/>
      <c r="T618" s="346"/>
      <c r="U618" s="346"/>
      <c r="V618" s="346"/>
      <c r="W618" s="346"/>
      <c r="X618" s="346"/>
      <c r="Y618" s="346"/>
      <c r="Z618" s="346"/>
    </row>
    <row r="619" spans="1:26" ht="12.75" x14ac:dyDescent="0.2">
      <c r="A619" s="268">
        <v>615</v>
      </c>
      <c r="B619" s="356"/>
      <c r="C619" s="357"/>
      <c r="D619" s="357"/>
      <c r="E619" s="363"/>
      <c r="F619" s="367"/>
      <c r="G619" s="359"/>
      <c r="H619" s="355"/>
      <c r="I619" s="375"/>
      <c r="J619" s="269"/>
      <c r="K619" s="270"/>
      <c r="L619" s="346"/>
      <c r="M619" s="346"/>
      <c r="N619" s="346"/>
      <c r="O619" s="346"/>
      <c r="P619" s="346"/>
      <c r="Q619" s="346"/>
      <c r="R619" s="346"/>
      <c r="S619" s="346"/>
      <c r="T619" s="346"/>
      <c r="U619" s="346"/>
      <c r="V619" s="346"/>
      <c r="W619" s="346"/>
      <c r="X619" s="346"/>
      <c r="Y619" s="346"/>
      <c r="Z619" s="346"/>
    </row>
    <row r="620" spans="1:26" ht="12.75" x14ac:dyDescent="0.2">
      <c r="A620" s="268">
        <v>616</v>
      </c>
      <c r="B620" s="356"/>
      <c r="C620" s="357"/>
      <c r="D620" s="357"/>
      <c r="E620" s="363"/>
      <c r="F620" s="367"/>
      <c r="G620" s="359"/>
      <c r="H620" s="355"/>
      <c r="I620" s="375"/>
      <c r="J620" s="269"/>
      <c r="K620" s="270"/>
      <c r="L620" s="346"/>
      <c r="M620" s="346"/>
      <c r="N620" s="346"/>
      <c r="O620" s="346"/>
      <c r="P620" s="346"/>
      <c r="Q620" s="346"/>
      <c r="R620" s="346"/>
      <c r="S620" s="346"/>
      <c r="T620" s="346"/>
      <c r="U620" s="346"/>
      <c r="V620" s="346"/>
      <c r="W620" s="346"/>
      <c r="X620" s="346"/>
      <c r="Y620" s="346"/>
      <c r="Z620" s="346"/>
    </row>
    <row r="621" spans="1:26" ht="12.75" x14ac:dyDescent="0.2">
      <c r="A621" s="268">
        <v>617</v>
      </c>
      <c r="B621" s="356"/>
      <c r="C621" s="357"/>
      <c r="D621" s="357"/>
      <c r="E621" s="363"/>
      <c r="F621" s="367"/>
      <c r="G621" s="359"/>
      <c r="H621" s="355"/>
      <c r="I621" s="375"/>
      <c r="J621" s="269"/>
      <c r="K621" s="270"/>
      <c r="L621" s="346"/>
      <c r="M621" s="346"/>
      <c r="N621" s="346"/>
      <c r="O621" s="346"/>
      <c r="P621" s="346"/>
      <c r="Q621" s="346"/>
      <c r="R621" s="346"/>
      <c r="S621" s="346"/>
      <c r="T621" s="346"/>
      <c r="U621" s="346"/>
      <c r="V621" s="346"/>
      <c r="W621" s="346"/>
      <c r="X621" s="346"/>
      <c r="Y621" s="346"/>
      <c r="Z621" s="346"/>
    </row>
    <row r="622" spans="1:26" ht="12.75" x14ac:dyDescent="0.2">
      <c r="A622" s="268">
        <v>618</v>
      </c>
      <c r="B622" s="356"/>
      <c r="C622" s="357"/>
      <c r="D622" s="357"/>
      <c r="E622" s="363"/>
      <c r="F622" s="367"/>
      <c r="G622" s="359"/>
      <c r="H622" s="355"/>
      <c r="I622" s="375"/>
      <c r="J622" s="269"/>
      <c r="K622" s="270"/>
      <c r="L622" s="346"/>
      <c r="M622" s="346"/>
      <c r="N622" s="346"/>
      <c r="O622" s="346"/>
      <c r="P622" s="346"/>
      <c r="Q622" s="346"/>
      <c r="R622" s="346"/>
      <c r="S622" s="346"/>
      <c r="T622" s="346"/>
      <c r="U622" s="346"/>
      <c r="V622" s="346"/>
      <c r="W622" s="346"/>
      <c r="X622" s="346"/>
      <c r="Y622" s="346"/>
      <c r="Z622" s="346"/>
    </row>
    <row r="623" spans="1:26" ht="12.75" x14ac:dyDescent="0.2">
      <c r="A623" s="268">
        <v>619</v>
      </c>
      <c r="B623" s="356"/>
      <c r="C623" s="357"/>
      <c r="D623" s="357"/>
      <c r="E623" s="363"/>
      <c r="F623" s="367"/>
      <c r="G623" s="359"/>
      <c r="H623" s="355"/>
      <c r="I623" s="375"/>
      <c r="J623" s="269"/>
      <c r="K623" s="270"/>
      <c r="L623" s="346"/>
      <c r="M623" s="346"/>
      <c r="N623" s="346"/>
      <c r="O623" s="346"/>
      <c r="P623" s="346"/>
      <c r="Q623" s="346"/>
      <c r="R623" s="346"/>
      <c r="S623" s="346"/>
      <c r="T623" s="346"/>
      <c r="U623" s="346"/>
      <c r="V623" s="346"/>
      <c r="W623" s="346"/>
      <c r="X623" s="346"/>
      <c r="Y623" s="346"/>
      <c r="Z623" s="346"/>
    </row>
    <row r="624" spans="1:26" ht="12.75" x14ac:dyDescent="0.2">
      <c r="A624" s="268">
        <v>620</v>
      </c>
      <c r="B624" s="356"/>
      <c r="C624" s="357"/>
      <c r="D624" s="357"/>
      <c r="E624" s="363"/>
      <c r="F624" s="367"/>
      <c r="G624" s="359"/>
      <c r="H624" s="355"/>
      <c r="I624" s="375"/>
      <c r="J624" s="269"/>
      <c r="K624" s="270"/>
      <c r="L624" s="346"/>
      <c r="M624" s="346"/>
      <c r="N624" s="346"/>
      <c r="O624" s="346"/>
      <c r="P624" s="346"/>
      <c r="Q624" s="346"/>
      <c r="R624" s="346"/>
      <c r="S624" s="346"/>
      <c r="T624" s="346"/>
      <c r="U624" s="346"/>
      <c r="V624" s="346"/>
      <c r="W624" s="346"/>
      <c r="X624" s="346"/>
      <c r="Y624" s="346"/>
      <c r="Z624" s="346"/>
    </row>
    <row r="625" spans="1:26" ht="12.75" x14ac:dyDescent="0.2">
      <c r="A625" s="268">
        <v>621</v>
      </c>
      <c r="B625" s="356"/>
      <c r="C625" s="357"/>
      <c r="D625" s="357"/>
      <c r="E625" s="363"/>
      <c r="F625" s="367"/>
      <c r="G625" s="359"/>
      <c r="H625" s="355"/>
      <c r="I625" s="375"/>
      <c r="J625" s="269"/>
      <c r="K625" s="270"/>
      <c r="L625" s="346"/>
      <c r="M625" s="346"/>
      <c r="N625" s="346"/>
      <c r="O625" s="346"/>
      <c r="P625" s="346"/>
      <c r="Q625" s="346"/>
      <c r="R625" s="346"/>
      <c r="S625" s="346"/>
      <c r="T625" s="346"/>
      <c r="U625" s="346"/>
      <c r="V625" s="346"/>
      <c r="W625" s="346"/>
      <c r="X625" s="346"/>
      <c r="Y625" s="346"/>
      <c r="Z625" s="346"/>
    </row>
    <row r="626" spans="1:26" ht="12.75" x14ac:dyDescent="0.2">
      <c r="A626" s="268">
        <v>622</v>
      </c>
      <c r="B626" s="356"/>
      <c r="C626" s="357"/>
      <c r="D626" s="357"/>
      <c r="E626" s="363"/>
      <c r="F626" s="367"/>
      <c r="G626" s="359"/>
      <c r="H626" s="355"/>
      <c r="I626" s="375"/>
      <c r="J626" s="269"/>
      <c r="K626" s="270"/>
      <c r="L626" s="346"/>
      <c r="M626" s="346"/>
      <c r="N626" s="346"/>
      <c r="O626" s="346"/>
      <c r="P626" s="346"/>
      <c r="Q626" s="346"/>
      <c r="R626" s="346"/>
      <c r="S626" s="346"/>
      <c r="T626" s="346"/>
      <c r="U626" s="346"/>
      <c r="V626" s="346"/>
      <c r="W626" s="346"/>
      <c r="X626" s="346"/>
      <c r="Y626" s="346"/>
      <c r="Z626" s="346"/>
    </row>
    <row r="627" spans="1:26" ht="12.75" x14ac:dyDescent="0.2">
      <c r="A627" s="268">
        <v>623</v>
      </c>
      <c r="B627" s="356"/>
      <c r="C627" s="357"/>
      <c r="D627" s="357"/>
      <c r="E627" s="363"/>
      <c r="F627" s="367"/>
      <c r="G627" s="359"/>
      <c r="H627" s="355"/>
      <c r="I627" s="375"/>
      <c r="J627" s="269"/>
      <c r="K627" s="270"/>
      <c r="L627" s="346"/>
      <c r="M627" s="346"/>
      <c r="N627" s="346"/>
      <c r="O627" s="346"/>
      <c r="P627" s="346"/>
      <c r="Q627" s="346"/>
      <c r="R627" s="346"/>
      <c r="S627" s="346"/>
      <c r="T627" s="346"/>
      <c r="U627" s="346"/>
      <c r="V627" s="346"/>
      <c r="W627" s="346"/>
      <c r="X627" s="346"/>
      <c r="Y627" s="346"/>
      <c r="Z627" s="346"/>
    </row>
    <row r="628" spans="1:26" ht="12.75" x14ac:dyDescent="0.2">
      <c r="A628" s="268">
        <v>624</v>
      </c>
      <c r="B628" s="356"/>
      <c r="C628" s="357"/>
      <c r="D628" s="357"/>
      <c r="E628" s="363"/>
      <c r="F628" s="367"/>
      <c r="G628" s="359"/>
      <c r="H628" s="355"/>
      <c r="I628" s="375"/>
      <c r="J628" s="269"/>
      <c r="K628" s="270"/>
      <c r="L628" s="346"/>
      <c r="M628" s="346"/>
      <c r="N628" s="346"/>
      <c r="O628" s="346"/>
      <c r="P628" s="346"/>
      <c r="Q628" s="346"/>
      <c r="R628" s="346"/>
      <c r="S628" s="346"/>
      <c r="T628" s="346"/>
      <c r="U628" s="346"/>
      <c r="V628" s="346"/>
      <c r="W628" s="346"/>
      <c r="X628" s="346"/>
      <c r="Y628" s="346"/>
      <c r="Z628" s="346"/>
    </row>
    <row r="629" spans="1:26" ht="12.75" x14ac:dyDescent="0.2">
      <c r="A629" s="268">
        <v>625</v>
      </c>
      <c r="B629" s="356"/>
      <c r="C629" s="357"/>
      <c r="D629" s="357"/>
      <c r="E629" s="363"/>
      <c r="F629" s="367"/>
      <c r="G629" s="359"/>
      <c r="H629" s="355"/>
      <c r="I629" s="375"/>
      <c r="J629" s="269"/>
      <c r="K629" s="270"/>
      <c r="L629" s="346"/>
      <c r="M629" s="346"/>
      <c r="N629" s="346"/>
      <c r="O629" s="346"/>
      <c r="P629" s="346"/>
      <c r="Q629" s="346"/>
      <c r="R629" s="346"/>
      <c r="S629" s="346"/>
      <c r="T629" s="346"/>
      <c r="U629" s="346"/>
      <c r="V629" s="346"/>
      <c r="W629" s="346"/>
      <c r="X629" s="346"/>
      <c r="Y629" s="346"/>
      <c r="Z629" s="346"/>
    </row>
    <row r="630" spans="1:26" ht="12.75" x14ac:dyDescent="0.2">
      <c r="A630" s="268">
        <v>626</v>
      </c>
      <c r="B630" s="356"/>
      <c r="C630" s="357"/>
      <c r="D630" s="357"/>
      <c r="E630" s="363"/>
      <c r="F630" s="367"/>
      <c r="G630" s="359"/>
      <c r="H630" s="355"/>
      <c r="I630" s="375"/>
      <c r="J630" s="269"/>
      <c r="K630" s="270"/>
      <c r="L630" s="346"/>
      <c r="M630" s="346"/>
      <c r="N630" s="346"/>
      <c r="O630" s="346"/>
      <c r="P630" s="346"/>
      <c r="Q630" s="346"/>
      <c r="R630" s="346"/>
      <c r="S630" s="346"/>
      <c r="T630" s="346"/>
      <c r="U630" s="346"/>
      <c r="V630" s="346"/>
      <c r="W630" s="346"/>
      <c r="X630" s="346"/>
      <c r="Y630" s="346"/>
      <c r="Z630" s="346"/>
    </row>
    <row r="631" spans="1:26" ht="12.75" x14ac:dyDescent="0.2">
      <c r="A631" s="268">
        <v>627</v>
      </c>
      <c r="B631" s="356"/>
      <c r="C631" s="357"/>
      <c r="D631" s="357"/>
      <c r="E631" s="363"/>
      <c r="F631" s="367"/>
      <c r="G631" s="359"/>
      <c r="H631" s="355"/>
      <c r="I631" s="375"/>
      <c r="J631" s="269"/>
      <c r="K631" s="270"/>
      <c r="L631" s="346"/>
      <c r="M631" s="346"/>
      <c r="N631" s="346"/>
      <c r="O631" s="346"/>
      <c r="P631" s="346"/>
      <c r="Q631" s="346"/>
      <c r="R631" s="346"/>
      <c r="S631" s="346"/>
      <c r="T631" s="346"/>
      <c r="U631" s="346"/>
      <c r="V631" s="346"/>
      <c r="W631" s="346"/>
      <c r="X631" s="346"/>
      <c r="Y631" s="346"/>
      <c r="Z631" s="346"/>
    </row>
    <row r="632" spans="1:26" ht="12.75" x14ac:dyDescent="0.2">
      <c r="A632" s="268">
        <v>628</v>
      </c>
      <c r="B632" s="356"/>
      <c r="C632" s="357"/>
      <c r="D632" s="357"/>
      <c r="E632" s="363"/>
      <c r="F632" s="367"/>
      <c r="G632" s="359"/>
      <c r="H632" s="355"/>
      <c r="I632" s="375"/>
      <c r="J632" s="269"/>
      <c r="K632" s="270"/>
      <c r="L632" s="346"/>
      <c r="M632" s="346"/>
      <c r="N632" s="346"/>
      <c r="O632" s="346"/>
      <c r="P632" s="346"/>
      <c r="Q632" s="346"/>
      <c r="R632" s="346"/>
      <c r="S632" s="346"/>
      <c r="T632" s="346"/>
      <c r="U632" s="346"/>
      <c r="V632" s="346"/>
      <c r="W632" s="346"/>
      <c r="X632" s="346"/>
      <c r="Y632" s="346"/>
      <c r="Z632" s="346"/>
    </row>
    <row r="633" spans="1:26" ht="12.75" x14ac:dyDescent="0.2">
      <c r="A633" s="268">
        <v>629</v>
      </c>
      <c r="B633" s="356"/>
      <c r="C633" s="357"/>
      <c r="D633" s="357"/>
      <c r="E633" s="363"/>
      <c r="F633" s="367"/>
      <c r="G633" s="359"/>
      <c r="H633" s="355"/>
      <c r="I633" s="375"/>
      <c r="J633" s="269"/>
      <c r="K633" s="270"/>
      <c r="L633" s="346"/>
      <c r="M633" s="346"/>
      <c r="N633" s="346"/>
      <c r="O633" s="346"/>
      <c r="P633" s="346"/>
      <c r="Q633" s="346"/>
      <c r="R633" s="346"/>
      <c r="S633" s="346"/>
      <c r="T633" s="346"/>
      <c r="U633" s="346"/>
      <c r="V633" s="346"/>
      <c r="W633" s="346"/>
      <c r="X633" s="346"/>
      <c r="Y633" s="346"/>
      <c r="Z633" s="346"/>
    </row>
    <row r="634" spans="1:26" ht="12.75" x14ac:dyDescent="0.2">
      <c r="A634" s="268">
        <v>630</v>
      </c>
      <c r="B634" s="356"/>
      <c r="C634" s="357"/>
      <c r="D634" s="357"/>
      <c r="E634" s="363"/>
      <c r="F634" s="367"/>
      <c r="G634" s="359"/>
      <c r="H634" s="355"/>
      <c r="I634" s="375"/>
      <c r="J634" s="269"/>
      <c r="K634" s="270"/>
      <c r="L634" s="346"/>
      <c r="M634" s="346"/>
      <c r="N634" s="346"/>
      <c r="O634" s="346"/>
      <c r="P634" s="346"/>
      <c r="Q634" s="346"/>
      <c r="R634" s="346"/>
      <c r="S634" s="346"/>
      <c r="T634" s="346"/>
      <c r="U634" s="346"/>
      <c r="V634" s="346"/>
      <c r="W634" s="346"/>
      <c r="X634" s="346"/>
      <c r="Y634" s="346"/>
      <c r="Z634" s="346"/>
    </row>
    <row r="635" spans="1:26" ht="12.75" x14ac:dyDescent="0.2">
      <c r="A635" s="268">
        <v>631</v>
      </c>
      <c r="B635" s="356"/>
      <c r="C635" s="357"/>
      <c r="D635" s="357"/>
      <c r="E635" s="363"/>
      <c r="F635" s="367"/>
      <c r="G635" s="359"/>
      <c r="H635" s="355"/>
      <c r="I635" s="375"/>
      <c r="J635" s="269"/>
      <c r="K635" s="270"/>
      <c r="L635" s="346"/>
      <c r="M635" s="346"/>
      <c r="N635" s="346"/>
      <c r="O635" s="346"/>
      <c r="P635" s="346"/>
      <c r="Q635" s="346"/>
      <c r="R635" s="346"/>
      <c r="S635" s="346"/>
      <c r="T635" s="346"/>
      <c r="U635" s="346"/>
      <c r="V635" s="346"/>
      <c r="W635" s="346"/>
      <c r="X635" s="346"/>
      <c r="Y635" s="346"/>
      <c r="Z635" s="346"/>
    </row>
    <row r="636" spans="1:26" ht="12.75" x14ac:dyDescent="0.2">
      <c r="A636" s="268">
        <v>632</v>
      </c>
      <c r="B636" s="356"/>
      <c r="C636" s="357"/>
      <c r="D636" s="357"/>
      <c r="E636" s="363"/>
      <c r="F636" s="367"/>
      <c r="G636" s="359"/>
      <c r="H636" s="355"/>
      <c r="I636" s="375"/>
      <c r="J636" s="269"/>
      <c r="K636" s="270"/>
      <c r="L636" s="346"/>
      <c r="M636" s="346"/>
      <c r="N636" s="346"/>
      <c r="O636" s="346"/>
      <c r="P636" s="346"/>
      <c r="Q636" s="346"/>
      <c r="R636" s="346"/>
      <c r="S636" s="346"/>
      <c r="T636" s="346"/>
      <c r="U636" s="346"/>
      <c r="V636" s="346"/>
      <c r="W636" s="346"/>
      <c r="X636" s="346"/>
      <c r="Y636" s="346"/>
      <c r="Z636" s="346"/>
    </row>
    <row r="637" spans="1:26" ht="12.75" x14ac:dyDescent="0.2">
      <c r="A637" s="268">
        <v>633</v>
      </c>
      <c r="B637" s="356"/>
      <c r="C637" s="357"/>
      <c r="D637" s="357"/>
      <c r="E637" s="363"/>
      <c r="F637" s="367"/>
      <c r="G637" s="359"/>
      <c r="H637" s="355"/>
      <c r="I637" s="375"/>
      <c r="J637" s="269"/>
      <c r="K637" s="270"/>
      <c r="L637" s="346"/>
      <c r="M637" s="346"/>
      <c r="N637" s="346"/>
      <c r="O637" s="346"/>
      <c r="P637" s="346"/>
      <c r="Q637" s="346"/>
      <c r="R637" s="346"/>
      <c r="S637" s="346"/>
      <c r="T637" s="346"/>
      <c r="U637" s="346"/>
      <c r="V637" s="346"/>
      <c r="W637" s="346"/>
      <c r="X637" s="346"/>
      <c r="Y637" s="346"/>
      <c r="Z637" s="346"/>
    </row>
    <row r="638" spans="1:26" ht="12.75" x14ac:dyDescent="0.2">
      <c r="A638" s="268">
        <v>634</v>
      </c>
      <c r="B638" s="356"/>
      <c r="C638" s="357"/>
      <c r="D638" s="357"/>
      <c r="E638" s="363"/>
      <c r="F638" s="367"/>
      <c r="G638" s="359"/>
      <c r="H638" s="355"/>
      <c r="I638" s="375"/>
      <c r="J638" s="269"/>
      <c r="K638" s="270"/>
      <c r="L638" s="346"/>
      <c r="M638" s="346"/>
      <c r="N638" s="346"/>
      <c r="O638" s="346"/>
      <c r="P638" s="346"/>
      <c r="Q638" s="346"/>
      <c r="R638" s="346"/>
      <c r="S638" s="346"/>
      <c r="T638" s="346"/>
      <c r="U638" s="346"/>
      <c r="V638" s="346"/>
      <c r="W638" s="346"/>
      <c r="X638" s="346"/>
      <c r="Y638" s="346"/>
      <c r="Z638" s="346"/>
    </row>
    <row r="639" spans="1:26" ht="12.75" x14ac:dyDescent="0.2">
      <c r="A639" s="268">
        <v>635</v>
      </c>
      <c r="B639" s="356"/>
      <c r="C639" s="357"/>
      <c r="D639" s="357"/>
      <c r="E639" s="363"/>
      <c r="F639" s="367"/>
      <c r="G639" s="359"/>
      <c r="H639" s="355"/>
      <c r="I639" s="375"/>
      <c r="J639" s="269"/>
      <c r="K639" s="270"/>
      <c r="L639" s="346"/>
      <c r="M639" s="346"/>
      <c r="N639" s="346"/>
      <c r="O639" s="346"/>
      <c r="P639" s="346"/>
      <c r="Q639" s="346"/>
      <c r="R639" s="346"/>
      <c r="S639" s="346"/>
      <c r="T639" s="346"/>
      <c r="U639" s="346"/>
      <c r="V639" s="346"/>
      <c r="W639" s="346"/>
      <c r="X639" s="346"/>
      <c r="Y639" s="346"/>
      <c r="Z639" s="346"/>
    </row>
    <row r="640" spans="1:26" ht="12.75" x14ac:dyDescent="0.2">
      <c r="A640" s="268">
        <v>636</v>
      </c>
      <c r="B640" s="356"/>
      <c r="C640" s="357"/>
      <c r="D640" s="357"/>
      <c r="E640" s="363"/>
      <c r="F640" s="367"/>
      <c r="G640" s="359"/>
      <c r="H640" s="355"/>
      <c r="I640" s="375"/>
      <c r="J640" s="269"/>
      <c r="K640" s="270"/>
      <c r="L640" s="346"/>
      <c r="M640" s="346"/>
      <c r="N640" s="346"/>
      <c r="O640" s="346"/>
      <c r="P640" s="346"/>
      <c r="Q640" s="346"/>
      <c r="R640" s="346"/>
      <c r="S640" s="346"/>
      <c r="T640" s="346"/>
      <c r="U640" s="346"/>
      <c r="V640" s="346"/>
      <c r="W640" s="346"/>
      <c r="X640" s="346"/>
      <c r="Y640" s="346"/>
      <c r="Z640" s="346"/>
    </row>
    <row r="641" spans="1:26" ht="12.75" x14ac:dyDescent="0.2">
      <c r="A641" s="268">
        <v>637</v>
      </c>
      <c r="B641" s="356"/>
      <c r="C641" s="357"/>
      <c r="D641" s="357"/>
      <c r="E641" s="363"/>
      <c r="F641" s="367"/>
      <c r="G641" s="359"/>
      <c r="H641" s="355"/>
      <c r="I641" s="375"/>
      <c r="J641" s="269"/>
      <c r="K641" s="270"/>
      <c r="L641" s="346"/>
      <c r="M641" s="346"/>
      <c r="N641" s="346"/>
      <c r="O641" s="346"/>
      <c r="P641" s="346"/>
      <c r="Q641" s="346"/>
      <c r="R641" s="346"/>
      <c r="S641" s="346"/>
      <c r="T641" s="346"/>
      <c r="U641" s="346"/>
      <c r="V641" s="346"/>
      <c r="W641" s="346"/>
      <c r="X641" s="346"/>
      <c r="Y641" s="346"/>
      <c r="Z641" s="346"/>
    </row>
    <row r="642" spans="1:26" ht="12.75" x14ac:dyDescent="0.2">
      <c r="A642" s="268">
        <v>638</v>
      </c>
      <c r="B642" s="356"/>
      <c r="C642" s="357"/>
      <c r="D642" s="357"/>
      <c r="E642" s="363"/>
      <c r="F642" s="367"/>
      <c r="G642" s="359"/>
      <c r="H642" s="355"/>
      <c r="I642" s="375"/>
      <c r="J642" s="269"/>
      <c r="K642" s="270"/>
      <c r="L642" s="346"/>
      <c r="M642" s="346"/>
      <c r="N642" s="346"/>
      <c r="O642" s="346"/>
      <c r="P642" s="346"/>
      <c r="Q642" s="346"/>
      <c r="R642" s="346"/>
      <c r="S642" s="346"/>
      <c r="T642" s="346"/>
      <c r="U642" s="346"/>
      <c r="V642" s="346"/>
      <c r="W642" s="346"/>
      <c r="X642" s="346"/>
      <c r="Y642" s="346"/>
      <c r="Z642" s="346"/>
    </row>
    <row r="643" spans="1:26" ht="12.75" x14ac:dyDescent="0.2">
      <c r="A643" s="268">
        <v>639</v>
      </c>
      <c r="B643" s="356"/>
      <c r="C643" s="357"/>
      <c r="D643" s="357"/>
      <c r="E643" s="363"/>
      <c r="F643" s="367"/>
      <c r="G643" s="359"/>
      <c r="H643" s="355"/>
      <c r="I643" s="375"/>
      <c r="J643" s="269"/>
      <c r="K643" s="270"/>
      <c r="L643" s="346"/>
      <c r="M643" s="346"/>
      <c r="N643" s="346"/>
      <c r="O643" s="346"/>
      <c r="P643" s="346"/>
      <c r="Q643" s="346"/>
      <c r="R643" s="346"/>
      <c r="S643" s="346"/>
      <c r="T643" s="346"/>
      <c r="U643" s="346"/>
      <c r="V643" s="346"/>
      <c r="W643" s="346"/>
      <c r="X643" s="346"/>
      <c r="Y643" s="346"/>
      <c r="Z643" s="346"/>
    </row>
    <row r="644" spans="1:26" ht="12.75" x14ac:dyDescent="0.2">
      <c r="A644" s="268">
        <v>640</v>
      </c>
      <c r="B644" s="356"/>
      <c r="C644" s="357"/>
      <c r="D644" s="357"/>
      <c r="E644" s="363"/>
      <c r="F644" s="367"/>
      <c r="G644" s="359"/>
      <c r="H644" s="355"/>
      <c r="I644" s="375"/>
      <c r="J644" s="269"/>
      <c r="K644" s="270"/>
      <c r="L644" s="346"/>
      <c r="M644" s="346"/>
      <c r="N644" s="346"/>
      <c r="O644" s="346"/>
      <c r="P644" s="346"/>
      <c r="Q644" s="346"/>
      <c r="R644" s="346"/>
      <c r="S644" s="346"/>
      <c r="T644" s="346"/>
      <c r="U644" s="346"/>
      <c r="V644" s="346"/>
      <c r="W644" s="346"/>
      <c r="X644" s="346"/>
      <c r="Y644" s="346"/>
      <c r="Z644" s="346"/>
    </row>
    <row r="645" spans="1:26" ht="12.75" x14ac:dyDescent="0.2">
      <c r="A645" s="268">
        <v>641</v>
      </c>
      <c r="B645" s="356"/>
      <c r="C645" s="357"/>
      <c r="D645" s="357"/>
      <c r="E645" s="363"/>
      <c r="F645" s="367"/>
      <c r="G645" s="359"/>
      <c r="H645" s="355"/>
      <c r="I645" s="375"/>
      <c r="J645" s="269"/>
      <c r="K645" s="270"/>
      <c r="L645" s="346"/>
      <c r="M645" s="346"/>
      <c r="N645" s="346"/>
      <c r="O645" s="346"/>
      <c r="P645" s="346"/>
      <c r="Q645" s="346"/>
      <c r="R645" s="346"/>
      <c r="S645" s="346"/>
      <c r="T645" s="346"/>
      <c r="U645" s="346"/>
      <c r="V645" s="346"/>
      <c r="W645" s="346"/>
      <c r="X645" s="346"/>
      <c r="Y645" s="346"/>
      <c r="Z645" s="346"/>
    </row>
    <row r="646" spans="1:26" ht="12.75" x14ac:dyDescent="0.2">
      <c r="A646" s="268">
        <v>642</v>
      </c>
      <c r="B646" s="356"/>
      <c r="C646" s="357"/>
      <c r="D646" s="357"/>
      <c r="E646" s="363"/>
      <c r="F646" s="367"/>
      <c r="G646" s="359"/>
      <c r="H646" s="355"/>
      <c r="I646" s="375"/>
      <c r="J646" s="269"/>
      <c r="K646" s="270"/>
      <c r="L646" s="346"/>
      <c r="M646" s="346"/>
      <c r="N646" s="346"/>
      <c r="O646" s="346"/>
      <c r="P646" s="346"/>
      <c r="Q646" s="346"/>
      <c r="R646" s="346"/>
      <c r="S646" s="346"/>
      <c r="T646" s="346"/>
      <c r="U646" s="346"/>
      <c r="V646" s="346"/>
      <c r="W646" s="346"/>
      <c r="X646" s="346"/>
      <c r="Y646" s="346"/>
      <c r="Z646" s="346"/>
    </row>
    <row r="647" spans="1:26" ht="12.75" x14ac:dyDescent="0.2">
      <c r="A647" s="268">
        <v>643</v>
      </c>
      <c r="B647" s="356"/>
      <c r="C647" s="357"/>
      <c r="D647" s="357"/>
      <c r="E647" s="363"/>
      <c r="F647" s="367"/>
      <c r="G647" s="359"/>
      <c r="H647" s="355"/>
      <c r="I647" s="375"/>
      <c r="J647" s="269"/>
      <c r="K647" s="270"/>
      <c r="L647" s="346"/>
      <c r="M647" s="346"/>
      <c r="N647" s="346"/>
      <c r="O647" s="346"/>
      <c r="P647" s="346"/>
      <c r="Q647" s="346"/>
      <c r="R647" s="346"/>
      <c r="S647" s="346"/>
      <c r="T647" s="346"/>
      <c r="U647" s="346"/>
      <c r="V647" s="346"/>
      <c r="W647" s="346"/>
      <c r="X647" s="346"/>
      <c r="Y647" s="346"/>
      <c r="Z647" s="346"/>
    </row>
    <row r="648" spans="1:26" ht="12.75" x14ac:dyDescent="0.2">
      <c r="A648" s="268">
        <v>644</v>
      </c>
      <c r="B648" s="356"/>
      <c r="C648" s="357"/>
      <c r="D648" s="357"/>
      <c r="E648" s="363"/>
      <c r="F648" s="367"/>
      <c r="G648" s="359"/>
      <c r="H648" s="355"/>
      <c r="I648" s="375"/>
      <c r="J648" s="269"/>
      <c r="K648" s="270"/>
      <c r="L648" s="346"/>
      <c r="M648" s="346"/>
      <c r="N648" s="346"/>
      <c r="O648" s="346"/>
      <c r="P648" s="346"/>
      <c r="Q648" s="346"/>
      <c r="R648" s="346"/>
      <c r="S648" s="346"/>
      <c r="T648" s="346"/>
      <c r="U648" s="346"/>
      <c r="V648" s="346"/>
      <c r="W648" s="346"/>
      <c r="X648" s="346"/>
      <c r="Y648" s="346"/>
      <c r="Z648" s="346"/>
    </row>
    <row r="649" spans="1:26" ht="12.75" x14ac:dyDescent="0.2">
      <c r="A649" s="268">
        <v>645</v>
      </c>
      <c r="B649" s="356"/>
      <c r="C649" s="357"/>
      <c r="D649" s="357"/>
      <c r="E649" s="363"/>
      <c r="F649" s="367"/>
      <c r="G649" s="359"/>
      <c r="H649" s="355"/>
      <c r="I649" s="375"/>
      <c r="J649" s="269"/>
      <c r="K649" s="270"/>
      <c r="L649" s="346"/>
      <c r="M649" s="346"/>
      <c r="N649" s="346"/>
      <c r="O649" s="346"/>
      <c r="P649" s="346"/>
      <c r="Q649" s="346"/>
      <c r="R649" s="346"/>
      <c r="S649" s="346"/>
      <c r="T649" s="346"/>
      <c r="U649" s="346"/>
      <c r="V649" s="346"/>
      <c r="W649" s="346"/>
      <c r="X649" s="346"/>
      <c r="Y649" s="346"/>
      <c r="Z649" s="346"/>
    </row>
    <row r="650" spans="1:26" ht="12.75" x14ac:dyDescent="0.2">
      <c r="A650" s="268">
        <v>646</v>
      </c>
      <c r="B650" s="356"/>
      <c r="C650" s="357"/>
      <c r="D650" s="357"/>
      <c r="E650" s="363"/>
      <c r="F650" s="367"/>
      <c r="G650" s="359"/>
      <c r="H650" s="355"/>
      <c r="I650" s="375"/>
      <c r="J650" s="269"/>
      <c r="K650" s="270"/>
      <c r="L650" s="346"/>
      <c r="M650" s="346"/>
      <c r="N650" s="346"/>
      <c r="O650" s="346"/>
      <c r="P650" s="346"/>
      <c r="Q650" s="346"/>
      <c r="R650" s="346"/>
      <c r="S650" s="346"/>
      <c r="T650" s="346"/>
      <c r="U650" s="346"/>
      <c r="V650" s="346"/>
      <c r="W650" s="346"/>
      <c r="X650" s="346"/>
      <c r="Y650" s="346"/>
      <c r="Z650" s="346"/>
    </row>
    <row r="651" spans="1:26" ht="12.75" x14ac:dyDescent="0.2">
      <c r="A651" s="268">
        <v>647</v>
      </c>
      <c r="B651" s="356"/>
      <c r="C651" s="357"/>
      <c r="D651" s="357"/>
      <c r="E651" s="363"/>
      <c r="F651" s="367"/>
      <c r="G651" s="359"/>
      <c r="H651" s="355"/>
      <c r="I651" s="375"/>
      <c r="J651" s="269"/>
      <c r="K651" s="270"/>
      <c r="L651" s="346"/>
      <c r="M651" s="346"/>
      <c r="N651" s="346"/>
      <c r="O651" s="346"/>
      <c r="P651" s="346"/>
      <c r="Q651" s="346"/>
      <c r="R651" s="346"/>
      <c r="S651" s="346"/>
      <c r="T651" s="346"/>
      <c r="U651" s="346"/>
      <c r="V651" s="346"/>
      <c r="W651" s="346"/>
      <c r="X651" s="346"/>
      <c r="Y651" s="346"/>
      <c r="Z651" s="346"/>
    </row>
    <row r="652" spans="1:26" ht="12.75" x14ac:dyDescent="0.2">
      <c r="A652" s="268">
        <v>648</v>
      </c>
      <c r="B652" s="356"/>
      <c r="C652" s="357"/>
      <c r="D652" s="357"/>
      <c r="E652" s="363"/>
      <c r="F652" s="367"/>
      <c r="G652" s="359"/>
      <c r="H652" s="355"/>
      <c r="I652" s="375"/>
      <c r="J652" s="269"/>
      <c r="K652" s="270"/>
      <c r="L652" s="346"/>
      <c r="M652" s="346"/>
      <c r="N652" s="346"/>
      <c r="O652" s="346"/>
      <c r="P652" s="346"/>
      <c r="Q652" s="346"/>
      <c r="R652" s="346"/>
      <c r="S652" s="346"/>
      <c r="T652" s="346"/>
      <c r="U652" s="346"/>
      <c r="V652" s="346"/>
      <c r="W652" s="346"/>
      <c r="X652" s="346"/>
      <c r="Y652" s="346"/>
      <c r="Z652" s="346"/>
    </row>
    <row r="653" spans="1:26" ht="12.75" x14ac:dyDescent="0.2">
      <c r="A653" s="268">
        <v>649</v>
      </c>
      <c r="B653" s="356"/>
      <c r="C653" s="357"/>
      <c r="D653" s="357"/>
      <c r="E653" s="363"/>
      <c r="F653" s="367"/>
      <c r="G653" s="359"/>
      <c r="H653" s="355"/>
      <c r="I653" s="375"/>
      <c r="J653" s="269"/>
      <c r="K653" s="270"/>
      <c r="L653" s="346"/>
      <c r="M653" s="346"/>
      <c r="N653" s="346"/>
      <c r="O653" s="346"/>
      <c r="P653" s="346"/>
      <c r="Q653" s="346"/>
      <c r="R653" s="346"/>
      <c r="S653" s="346"/>
      <c r="T653" s="346"/>
      <c r="U653" s="346"/>
      <c r="V653" s="346"/>
      <c r="W653" s="346"/>
      <c r="X653" s="346"/>
      <c r="Y653" s="346"/>
      <c r="Z653" s="346"/>
    </row>
    <row r="654" spans="1:26" ht="12.75" x14ac:dyDescent="0.2">
      <c r="A654" s="268">
        <v>650</v>
      </c>
      <c r="B654" s="356"/>
      <c r="C654" s="357"/>
      <c r="D654" s="357"/>
      <c r="E654" s="363"/>
      <c r="F654" s="367"/>
      <c r="G654" s="359"/>
      <c r="H654" s="355"/>
      <c r="I654" s="375"/>
      <c r="J654" s="269"/>
      <c r="K654" s="270"/>
      <c r="L654" s="346"/>
      <c r="M654" s="346"/>
      <c r="N654" s="346"/>
      <c r="O654" s="346"/>
      <c r="P654" s="346"/>
      <c r="Q654" s="346"/>
      <c r="R654" s="346"/>
      <c r="S654" s="346"/>
      <c r="T654" s="346"/>
      <c r="U654" s="346"/>
      <c r="V654" s="346"/>
      <c r="W654" s="346"/>
      <c r="X654" s="346"/>
      <c r="Y654" s="346"/>
      <c r="Z654" s="346"/>
    </row>
    <row r="655" spans="1:26" ht="12.75" x14ac:dyDescent="0.2">
      <c r="A655" s="268">
        <v>651</v>
      </c>
      <c r="B655" s="356"/>
      <c r="C655" s="357"/>
      <c r="D655" s="357"/>
      <c r="E655" s="363"/>
      <c r="F655" s="367"/>
      <c r="G655" s="359"/>
      <c r="H655" s="355"/>
      <c r="I655" s="375"/>
      <c r="J655" s="269"/>
      <c r="K655" s="270"/>
      <c r="L655" s="346"/>
      <c r="M655" s="346"/>
      <c r="N655" s="346"/>
      <c r="O655" s="346"/>
      <c r="P655" s="346"/>
      <c r="Q655" s="346"/>
      <c r="R655" s="346"/>
      <c r="S655" s="346"/>
      <c r="T655" s="346"/>
      <c r="U655" s="346"/>
      <c r="V655" s="346"/>
      <c r="W655" s="346"/>
      <c r="X655" s="346"/>
      <c r="Y655" s="346"/>
      <c r="Z655" s="346"/>
    </row>
    <row r="656" spans="1:26" ht="12.75" x14ac:dyDescent="0.2">
      <c r="A656" s="268">
        <v>652</v>
      </c>
      <c r="B656" s="356"/>
      <c r="C656" s="357"/>
      <c r="D656" s="357"/>
      <c r="E656" s="363"/>
      <c r="F656" s="367"/>
      <c r="G656" s="359"/>
      <c r="H656" s="355"/>
      <c r="I656" s="375"/>
      <c r="J656" s="269"/>
      <c r="K656" s="270"/>
      <c r="L656" s="346"/>
      <c r="M656" s="346"/>
      <c r="N656" s="346"/>
      <c r="O656" s="346"/>
      <c r="P656" s="346"/>
      <c r="Q656" s="346"/>
      <c r="R656" s="346"/>
      <c r="S656" s="346"/>
      <c r="T656" s="346"/>
      <c r="U656" s="346"/>
      <c r="V656" s="346"/>
      <c r="W656" s="346"/>
      <c r="X656" s="346"/>
      <c r="Y656" s="346"/>
      <c r="Z656" s="346"/>
    </row>
    <row r="657" spans="1:26" ht="12.75" x14ac:dyDescent="0.2">
      <c r="A657" s="268">
        <v>653</v>
      </c>
      <c r="B657" s="356"/>
      <c r="C657" s="357"/>
      <c r="D657" s="357"/>
      <c r="E657" s="363"/>
      <c r="F657" s="367"/>
      <c r="G657" s="359"/>
      <c r="H657" s="355"/>
      <c r="I657" s="375"/>
      <c r="J657" s="269"/>
      <c r="K657" s="270"/>
      <c r="L657" s="346"/>
      <c r="M657" s="346"/>
      <c r="N657" s="346"/>
      <c r="O657" s="346"/>
      <c r="P657" s="346"/>
      <c r="Q657" s="346"/>
      <c r="R657" s="346"/>
      <c r="S657" s="346"/>
      <c r="T657" s="346"/>
      <c r="U657" s="346"/>
      <c r="V657" s="346"/>
      <c r="W657" s="346"/>
      <c r="X657" s="346"/>
      <c r="Y657" s="346"/>
      <c r="Z657" s="346"/>
    </row>
    <row r="658" spans="1:26" ht="12.75" x14ac:dyDescent="0.2">
      <c r="A658" s="268">
        <v>654</v>
      </c>
      <c r="B658" s="356"/>
      <c r="C658" s="357"/>
      <c r="D658" s="357"/>
      <c r="E658" s="363"/>
      <c r="F658" s="367"/>
      <c r="G658" s="359"/>
      <c r="H658" s="355"/>
      <c r="I658" s="375"/>
      <c r="J658" s="269"/>
      <c r="K658" s="270"/>
      <c r="L658" s="346"/>
      <c r="M658" s="346"/>
      <c r="N658" s="346"/>
      <c r="O658" s="346"/>
      <c r="P658" s="346"/>
      <c r="Q658" s="346"/>
      <c r="R658" s="346"/>
      <c r="S658" s="346"/>
      <c r="T658" s="346"/>
      <c r="U658" s="346"/>
      <c r="V658" s="346"/>
      <c r="W658" s="346"/>
      <c r="X658" s="346"/>
      <c r="Y658" s="346"/>
      <c r="Z658" s="346"/>
    </row>
    <row r="659" spans="1:26" ht="12.75" x14ac:dyDescent="0.2">
      <c r="A659" s="268">
        <v>655</v>
      </c>
      <c r="B659" s="356"/>
      <c r="C659" s="357"/>
      <c r="D659" s="357"/>
      <c r="E659" s="363"/>
      <c r="F659" s="367"/>
      <c r="G659" s="359"/>
      <c r="H659" s="355"/>
      <c r="I659" s="375"/>
      <c r="J659" s="269"/>
      <c r="K659" s="270"/>
      <c r="L659" s="346"/>
      <c r="M659" s="346"/>
      <c r="N659" s="346"/>
      <c r="O659" s="346"/>
      <c r="P659" s="346"/>
      <c r="Q659" s="346"/>
      <c r="R659" s="346"/>
      <c r="S659" s="346"/>
      <c r="T659" s="346"/>
      <c r="U659" s="346"/>
      <c r="V659" s="346"/>
      <c r="W659" s="346"/>
      <c r="X659" s="346"/>
      <c r="Y659" s="346"/>
      <c r="Z659" s="346"/>
    </row>
    <row r="660" spans="1:26" ht="12.75" x14ac:dyDescent="0.2">
      <c r="A660" s="268">
        <v>656</v>
      </c>
      <c r="B660" s="356"/>
      <c r="C660" s="357"/>
      <c r="D660" s="357"/>
      <c r="E660" s="363"/>
      <c r="F660" s="367"/>
      <c r="G660" s="359"/>
      <c r="H660" s="355"/>
      <c r="I660" s="375"/>
      <c r="J660" s="269"/>
      <c r="K660" s="270"/>
      <c r="L660" s="346"/>
      <c r="M660" s="346"/>
      <c r="N660" s="346"/>
      <c r="O660" s="346"/>
      <c r="P660" s="346"/>
      <c r="Q660" s="346"/>
      <c r="R660" s="346"/>
      <c r="S660" s="346"/>
      <c r="T660" s="346"/>
      <c r="U660" s="346"/>
      <c r="V660" s="346"/>
      <c r="W660" s="346"/>
      <c r="X660" s="346"/>
      <c r="Y660" s="346"/>
      <c r="Z660" s="346"/>
    </row>
    <row r="661" spans="1:26" ht="12.75" x14ac:dyDescent="0.2">
      <c r="A661" s="268">
        <v>657</v>
      </c>
      <c r="B661" s="356"/>
      <c r="C661" s="357"/>
      <c r="D661" s="357"/>
      <c r="E661" s="363"/>
      <c r="F661" s="367"/>
      <c r="G661" s="359"/>
      <c r="H661" s="355"/>
      <c r="I661" s="375"/>
      <c r="J661" s="269"/>
      <c r="K661" s="270"/>
      <c r="L661" s="346"/>
      <c r="M661" s="346"/>
      <c r="N661" s="346"/>
      <c r="O661" s="346"/>
      <c r="P661" s="346"/>
      <c r="Q661" s="346"/>
      <c r="R661" s="346"/>
      <c r="S661" s="346"/>
      <c r="T661" s="346"/>
      <c r="U661" s="346"/>
      <c r="V661" s="346"/>
      <c r="W661" s="346"/>
      <c r="X661" s="346"/>
      <c r="Y661" s="346"/>
      <c r="Z661" s="346"/>
    </row>
    <row r="662" spans="1:26" ht="12.75" x14ac:dyDescent="0.2">
      <c r="A662" s="268">
        <v>658</v>
      </c>
      <c r="B662" s="356"/>
      <c r="C662" s="357"/>
      <c r="D662" s="357"/>
      <c r="E662" s="363"/>
      <c r="F662" s="367"/>
      <c r="G662" s="359"/>
      <c r="H662" s="355"/>
      <c r="I662" s="375"/>
      <c r="J662" s="269"/>
      <c r="K662" s="270"/>
      <c r="L662" s="346"/>
      <c r="M662" s="346"/>
      <c r="N662" s="346"/>
      <c r="O662" s="346"/>
      <c r="P662" s="346"/>
      <c r="Q662" s="346"/>
      <c r="R662" s="346"/>
      <c r="S662" s="346"/>
      <c r="T662" s="346"/>
      <c r="U662" s="346"/>
      <c r="V662" s="346"/>
      <c r="W662" s="346"/>
      <c r="X662" s="346"/>
      <c r="Y662" s="346"/>
      <c r="Z662" s="346"/>
    </row>
    <row r="663" spans="1:26" ht="12.75" x14ac:dyDescent="0.2">
      <c r="A663" s="268">
        <v>659</v>
      </c>
      <c r="B663" s="356"/>
      <c r="C663" s="357"/>
      <c r="D663" s="357"/>
      <c r="E663" s="363"/>
      <c r="F663" s="367"/>
      <c r="G663" s="359"/>
      <c r="H663" s="355"/>
      <c r="I663" s="375"/>
      <c r="J663" s="269"/>
      <c r="K663" s="270"/>
      <c r="L663" s="346"/>
      <c r="M663" s="346"/>
      <c r="N663" s="346"/>
      <c r="O663" s="346"/>
      <c r="P663" s="346"/>
      <c r="Q663" s="346"/>
      <c r="R663" s="346"/>
      <c r="S663" s="346"/>
      <c r="T663" s="346"/>
      <c r="U663" s="346"/>
      <c r="V663" s="346"/>
      <c r="W663" s="346"/>
      <c r="X663" s="346"/>
      <c r="Y663" s="346"/>
      <c r="Z663" s="346"/>
    </row>
    <row r="664" spans="1:26" ht="12.75" x14ac:dyDescent="0.2">
      <c r="A664" s="268">
        <v>660</v>
      </c>
      <c r="B664" s="356"/>
      <c r="C664" s="357"/>
      <c r="D664" s="357"/>
      <c r="E664" s="363"/>
      <c r="F664" s="367"/>
      <c r="G664" s="359"/>
      <c r="H664" s="355"/>
      <c r="I664" s="375"/>
      <c r="J664" s="269"/>
      <c r="K664" s="270"/>
      <c r="L664" s="346"/>
      <c r="M664" s="346"/>
      <c r="N664" s="346"/>
      <c r="O664" s="346"/>
      <c r="P664" s="346"/>
      <c r="Q664" s="346"/>
      <c r="R664" s="346"/>
      <c r="S664" s="346"/>
      <c r="T664" s="346"/>
      <c r="U664" s="346"/>
      <c r="V664" s="346"/>
      <c r="W664" s="346"/>
      <c r="X664" s="346"/>
      <c r="Y664" s="346"/>
      <c r="Z664" s="346"/>
    </row>
    <row r="665" spans="1:26" ht="12.75" x14ac:dyDescent="0.2">
      <c r="A665" s="268">
        <v>661</v>
      </c>
      <c r="B665" s="356"/>
      <c r="C665" s="357"/>
      <c r="D665" s="357"/>
      <c r="E665" s="363"/>
      <c r="F665" s="367"/>
      <c r="G665" s="359"/>
      <c r="H665" s="355"/>
      <c r="I665" s="375"/>
      <c r="J665" s="269"/>
      <c r="K665" s="270"/>
      <c r="L665" s="346"/>
      <c r="M665" s="346"/>
      <c r="N665" s="346"/>
      <c r="O665" s="346"/>
      <c r="P665" s="346"/>
      <c r="Q665" s="346"/>
      <c r="R665" s="346"/>
      <c r="S665" s="346"/>
      <c r="T665" s="346"/>
      <c r="U665" s="346"/>
      <c r="V665" s="346"/>
      <c r="W665" s="346"/>
      <c r="X665" s="346"/>
      <c r="Y665" s="346"/>
      <c r="Z665" s="346"/>
    </row>
    <row r="666" spans="1:26" ht="12.75" x14ac:dyDescent="0.2">
      <c r="A666" s="268">
        <v>662</v>
      </c>
      <c r="B666" s="356"/>
      <c r="C666" s="357"/>
      <c r="D666" s="357"/>
      <c r="E666" s="363"/>
      <c r="F666" s="367"/>
      <c r="G666" s="359"/>
      <c r="H666" s="355"/>
      <c r="I666" s="375"/>
      <c r="J666" s="269"/>
      <c r="K666" s="270"/>
      <c r="L666" s="346"/>
      <c r="M666" s="346"/>
      <c r="N666" s="346"/>
      <c r="O666" s="346"/>
      <c r="P666" s="346"/>
      <c r="Q666" s="346"/>
      <c r="R666" s="346"/>
      <c r="S666" s="346"/>
      <c r="T666" s="346"/>
      <c r="U666" s="346"/>
      <c r="V666" s="346"/>
      <c r="W666" s="346"/>
      <c r="X666" s="346"/>
      <c r="Y666" s="346"/>
      <c r="Z666" s="346"/>
    </row>
    <row r="667" spans="1:26" ht="12.75" x14ac:dyDescent="0.2">
      <c r="A667" s="268">
        <v>663</v>
      </c>
      <c r="B667" s="356"/>
      <c r="C667" s="357"/>
      <c r="D667" s="357"/>
      <c r="E667" s="363"/>
      <c r="F667" s="367"/>
      <c r="G667" s="359"/>
      <c r="H667" s="355"/>
      <c r="I667" s="375"/>
      <c r="J667" s="269"/>
      <c r="K667" s="270"/>
      <c r="L667" s="346"/>
      <c r="M667" s="346"/>
      <c r="N667" s="346"/>
      <c r="O667" s="346"/>
      <c r="P667" s="346"/>
      <c r="Q667" s="346"/>
      <c r="R667" s="346"/>
      <c r="S667" s="346"/>
      <c r="T667" s="346"/>
      <c r="U667" s="346"/>
      <c r="V667" s="346"/>
      <c r="W667" s="346"/>
      <c r="X667" s="346"/>
      <c r="Y667" s="346"/>
      <c r="Z667" s="346"/>
    </row>
    <row r="668" spans="1:26" ht="12.75" x14ac:dyDescent="0.2">
      <c r="A668" s="268">
        <v>664</v>
      </c>
      <c r="B668" s="356"/>
      <c r="C668" s="357"/>
      <c r="D668" s="357"/>
      <c r="E668" s="363"/>
      <c r="F668" s="367"/>
      <c r="G668" s="359"/>
      <c r="H668" s="355"/>
      <c r="I668" s="375"/>
      <c r="J668" s="269"/>
      <c r="K668" s="270"/>
      <c r="L668" s="346"/>
      <c r="M668" s="346"/>
      <c r="N668" s="346"/>
      <c r="O668" s="346"/>
      <c r="P668" s="346"/>
      <c r="Q668" s="346"/>
      <c r="R668" s="346"/>
      <c r="S668" s="346"/>
      <c r="T668" s="346"/>
      <c r="U668" s="346"/>
      <c r="V668" s="346"/>
      <c r="W668" s="346"/>
      <c r="X668" s="346"/>
      <c r="Y668" s="346"/>
      <c r="Z668" s="346"/>
    </row>
    <row r="669" spans="1:26" ht="12.75" x14ac:dyDescent="0.2">
      <c r="A669" s="268">
        <v>665</v>
      </c>
      <c r="B669" s="356"/>
      <c r="C669" s="357"/>
      <c r="D669" s="357"/>
      <c r="E669" s="363"/>
      <c r="F669" s="367"/>
      <c r="G669" s="359"/>
      <c r="H669" s="355"/>
      <c r="I669" s="375"/>
      <c r="J669" s="269"/>
      <c r="K669" s="270"/>
      <c r="L669" s="346"/>
      <c r="M669" s="346"/>
      <c r="N669" s="346"/>
      <c r="O669" s="346"/>
      <c r="P669" s="346"/>
      <c r="Q669" s="346"/>
      <c r="R669" s="346"/>
      <c r="S669" s="346"/>
      <c r="T669" s="346"/>
      <c r="U669" s="346"/>
      <c r="V669" s="346"/>
      <c r="W669" s="346"/>
      <c r="X669" s="346"/>
      <c r="Y669" s="346"/>
      <c r="Z669" s="346"/>
    </row>
    <row r="670" spans="1:26" ht="12.75" x14ac:dyDescent="0.2">
      <c r="A670" s="268">
        <v>666</v>
      </c>
      <c r="B670" s="356"/>
      <c r="C670" s="357"/>
      <c r="D670" s="357"/>
      <c r="E670" s="363"/>
      <c r="F670" s="367"/>
      <c r="G670" s="359"/>
      <c r="H670" s="355"/>
      <c r="I670" s="375"/>
      <c r="J670" s="269"/>
      <c r="K670" s="270"/>
      <c r="L670" s="346"/>
      <c r="M670" s="346"/>
      <c r="N670" s="346"/>
      <c r="O670" s="346"/>
      <c r="P670" s="346"/>
      <c r="Q670" s="346"/>
      <c r="R670" s="346"/>
      <c r="S670" s="346"/>
      <c r="T670" s="346"/>
      <c r="U670" s="346"/>
      <c r="V670" s="346"/>
      <c r="W670" s="346"/>
      <c r="X670" s="346"/>
      <c r="Y670" s="346"/>
      <c r="Z670" s="346"/>
    </row>
    <row r="671" spans="1:26" ht="12.75" x14ac:dyDescent="0.2">
      <c r="A671" s="268">
        <v>667</v>
      </c>
      <c r="B671" s="356"/>
      <c r="C671" s="357"/>
      <c r="D671" s="357"/>
      <c r="E671" s="363"/>
      <c r="F671" s="367"/>
      <c r="G671" s="359"/>
      <c r="H671" s="355"/>
      <c r="I671" s="375"/>
      <c r="J671" s="269"/>
      <c r="K671" s="270"/>
      <c r="L671" s="346"/>
      <c r="M671" s="346"/>
      <c r="N671" s="346"/>
      <c r="O671" s="346"/>
      <c r="P671" s="346"/>
      <c r="Q671" s="346"/>
      <c r="R671" s="346"/>
      <c r="S671" s="346"/>
      <c r="T671" s="346"/>
      <c r="U671" s="346"/>
      <c r="V671" s="346"/>
      <c r="W671" s="346"/>
      <c r="X671" s="346"/>
      <c r="Y671" s="346"/>
      <c r="Z671" s="346"/>
    </row>
    <row r="672" spans="1:26" ht="12.75" x14ac:dyDescent="0.2">
      <c r="A672" s="268">
        <v>668</v>
      </c>
      <c r="B672" s="356"/>
      <c r="C672" s="357"/>
      <c r="D672" s="357"/>
      <c r="E672" s="363"/>
      <c r="F672" s="367"/>
      <c r="G672" s="359"/>
      <c r="H672" s="355"/>
      <c r="I672" s="375"/>
      <c r="J672" s="269"/>
      <c r="K672" s="270"/>
      <c r="L672" s="346"/>
      <c r="M672" s="346"/>
      <c r="N672" s="346"/>
      <c r="O672" s="346"/>
      <c r="P672" s="346"/>
      <c r="Q672" s="346"/>
      <c r="R672" s="346"/>
      <c r="S672" s="346"/>
      <c r="T672" s="346"/>
      <c r="U672" s="346"/>
      <c r="V672" s="346"/>
      <c r="W672" s="346"/>
      <c r="X672" s="346"/>
      <c r="Y672" s="346"/>
      <c r="Z672" s="346"/>
    </row>
    <row r="673" spans="1:26" ht="12.75" x14ac:dyDescent="0.2">
      <c r="A673" s="268">
        <v>669</v>
      </c>
      <c r="B673" s="356"/>
      <c r="C673" s="357"/>
      <c r="D673" s="357"/>
      <c r="E673" s="363"/>
      <c r="F673" s="367"/>
      <c r="G673" s="359"/>
      <c r="H673" s="355"/>
      <c r="I673" s="375"/>
      <c r="J673" s="269"/>
      <c r="K673" s="270"/>
      <c r="L673" s="346"/>
      <c r="M673" s="346"/>
      <c r="N673" s="346"/>
      <c r="O673" s="346"/>
      <c r="P673" s="346"/>
      <c r="Q673" s="346"/>
      <c r="R673" s="346"/>
      <c r="S673" s="346"/>
      <c r="T673" s="346"/>
      <c r="U673" s="346"/>
      <c r="V673" s="346"/>
      <c r="W673" s="346"/>
      <c r="X673" s="346"/>
      <c r="Y673" s="346"/>
      <c r="Z673" s="346"/>
    </row>
    <row r="674" spans="1:26" ht="12.75" x14ac:dyDescent="0.2">
      <c r="A674" s="268">
        <v>670</v>
      </c>
      <c r="B674" s="356"/>
      <c r="C674" s="357"/>
      <c r="D674" s="357"/>
      <c r="E674" s="363"/>
      <c r="F674" s="367"/>
      <c r="G674" s="359"/>
      <c r="H674" s="355"/>
      <c r="I674" s="375"/>
      <c r="J674" s="269"/>
      <c r="K674" s="270"/>
      <c r="L674" s="346"/>
      <c r="M674" s="346"/>
      <c r="N674" s="346"/>
      <c r="O674" s="346"/>
      <c r="P674" s="346"/>
      <c r="Q674" s="346"/>
      <c r="R674" s="346"/>
      <c r="S674" s="346"/>
      <c r="T674" s="346"/>
      <c r="U674" s="346"/>
      <c r="V674" s="346"/>
      <c r="W674" s="346"/>
      <c r="X674" s="346"/>
      <c r="Y674" s="346"/>
      <c r="Z674" s="346"/>
    </row>
    <row r="675" spans="1:26" ht="12.75" x14ac:dyDescent="0.2">
      <c r="A675" s="268">
        <v>671</v>
      </c>
      <c r="B675" s="356"/>
      <c r="C675" s="357"/>
      <c r="D675" s="357"/>
      <c r="E675" s="363"/>
      <c r="F675" s="367"/>
      <c r="G675" s="359"/>
      <c r="H675" s="355"/>
      <c r="I675" s="375"/>
      <c r="J675" s="269"/>
      <c r="K675" s="270"/>
      <c r="L675" s="346"/>
      <c r="M675" s="346"/>
      <c r="N675" s="346"/>
      <c r="O675" s="346"/>
      <c r="P675" s="346"/>
      <c r="Q675" s="346"/>
      <c r="R675" s="346"/>
      <c r="S675" s="346"/>
      <c r="T675" s="346"/>
      <c r="U675" s="346"/>
      <c r="V675" s="346"/>
      <c r="W675" s="346"/>
      <c r="X675" s="346"/>
      <c r="Y675" s="346"/>
      <c r="Z675" s="346"/>
    </row>
    <row r="676" spans="1:26" ht="12.75" x14ac:dyDescent="0.2">
      <c r="A676" s="268">
        <v>672</v>
      </c>
      <c r="B676" s="356"/>
      <c r="C676" s="357"/>
      <c r="D676" s="357"/>
      <c r="E676" s="363"/>
      <c r="F676" s="367"/>
      <c r="G676" s="359"/>
      <c r="H676" s="355"/>
      <c r="I676" s="375"/>
      <c r="J676" s="269"/>
      <c r="K676" s="270"/>
      <c r="L676" s="346"/>
      <c r="M676" s="346"/>
      <c r="N676" s="346"/>
      <c r="O676" s="346"/>
      <c r="P676" s="346"/>
      <c r="Q676" s="346"/>
      <c r="R676" s="346"/>
      <c r="S676" s="346"/>
      <c r="T676" s="346"/>
      <c r="U676" s="346"/>
      <c r="V676" s="346"/>
      <c r="W676" s="346"/>
      <c r="X676" s="346"/>
      <c r="Y676" s="346"/>
      <c r="Z676" s="346"/>
    </row>
    <row r="677" spans="1:26" ht="12.75" x14ac:dyDescent="0.2">
      <c r="A677" s="268">
        <v>673</v>
      </c>
      <c r="B677" s="356"/>
      <c r="C677" s="357"/>
      <c r="D677" s="357"/>
      <c r="E677" s="363"/>
      <c r="F677" s="367"/>
      <c r="G677" s="359"/>
      <c r="H677" s="355"/>
      <c r="I677" s="375"/>
      <c r="J677" s="269"/>
      <c r="K677" s="270"/>
      <c r="L677" s="346"/>
      <c r="M677" s="346"/>
      <c r="N677" s="346"/>
      <c r="O677" s="346"/>
      <c r="P677" s="346"/>
      <c r="Q677" s="346"/>
      <c r="R677" s="346"/>
      <c r="S677" s="346"/>
      <c r="T677" s="346"/>
      <c r="U677" s="346"/>
      <c r="V677" s="346"/>
      <c r="W677" s="346"/>
      <c r="X677" s="346"/>
      <c r="Y677" s="346"/>
      <c r="Z677" s="346"/>
    </row>
    <row r="678" spans="1:26" ht="12.75" x14ac:dyDescent="0.2">
      <c r="A678" s="268">
        <v>674</v>
      </c>
      <c r="B678" s="356"/>
      <c r="C678" s="357"/>
      <c r="D678" s="357"/>
      <c r="E678" s="363"/>
      <c r="F678" s="367"/>
      <c r="G678" s="359"/>
      <c r="H678" s="355"/>
      <c r="I678" s="375"/>
      <c r="J678" s="269"/>
      <c r="K678" s="270"/>
      <c r="L678" s="346"/>
      <c r="M678" s="346"/>
      <c r="N678" s="346"/>
      <c r="O678" s="346"/>
      <c r="P678" s="346"/>
      <c r="Q678" s="346"/>
      <c r="R678" s="346"/>
      <c r="S678" s="346"/>
      <c r="T678" s="346"/>
      <c r="U678" s="346"/>
      <c r="V678" s="346"/>
      <c r="W678" s="346"/>
      <c r="X678" s="346"/>
      <c r="Y678" s="346"/>
      <c r="Z678" s="346"/>
    </row>
    <row r="679" spans="1:26" ht="12.75" x14ac:dyDescent="0.2">
      <c r="A679" s="268">
        <v>675</v>
      </c>
      <c r="B679" s="356"/>
      <c r="C679" s="357"/>
      <c r="D679" s="357"/>
      <c r="E679" s="363"/>
      <c r="F679" s="367"/>
      <c r="G679" s="359"/>
      <c r="H679" s="355"/>
      <c r="I679" s="375"/>
      <c r="J679" s="269"/>
      <c r="K679" s="270"/>
      <c r="L679" s="346"/>
      <c r="M679" s="346"/>
      <c r="N679" s="346"/>
      <c r="O679" s="346"/>
      <c r="P679" s="346"/>
      <c r="Q679" s="346"/>
      <c r="R679" s="346"/>
      <c r="S679" s="346"/>
      <c r="T679" s="346"/>
      <c r="U679" s="346"/>
      <c r="V679" s="346"/>
      <c r="W679" s="346"/>
      <c r="X679" s="346"/>
      <c r="Y679" s="346"/>
      <c r="Z679" s="346"/>
    </row>
    <row r="680" spans="1:26" ht="12.75" x14ac:dyDescent="0.2">
      <c r="A680" s="268">
        <v>676</v>
      </c>
      <c r="B680" s="356"/>
      <c r="C680" s="357"/>
      <c r="D680" s="357"/>
      <c r="E680" s="363"/>
      <c r="F680" s="367"/>
      <c r="G680" s="359"/>
      <c r="H680" s="355"/>
      <c r="I680" s="375"/>
      <c r="J680" s="269"/>
      <c r="K680" s="270"/>
      <c r="L680" s="346"/>
      <c r="M680" s="346"/>
      <c r="N680" s="346"/>
      <c r="O680" s="346"/>
      <c r="P680" s="346"/>
      <c r="Q680" s="346"/>
      <c r="R680" s="346"/>
      <c r="S680" s="346"/>
      <c r="T680" s="346"/>
      <c r="U680" s="346"/>
      <c r="V680" s="346"/>
      <c r="W680" s="346"/>
      <c r="X680" s="346"/>
      <c r="Y680" s="346"/>
      <c r="Z680" s="346"/>
    </row>
    <row r="681" spans="1:26" ht="12.75" x14ac:dyDescent="0.2">
      <c r="A681" s="268">
        <v>677</v>
      </c>
      <c r="B681" s="356"/>
      <c r="C681" s="357"/>
      <c r="D681" s="357"/>
      <c r="E681" s="363"/>
      <c r="F681" s="367"/>
      <c r="G681" s="359"/>
      <c r="H681" s="355"/>
      <c r="I681" s="375"/>
      <c r="J681" s="269"/>
      <c r="K681" s="270"/>
      <c r="L681" s="346"/>
      <c r="M681" s="346"/>
      <c r="N681" s="346"/>
      <c r="O681" s="346"/>
      <c r="P681" s="346"/>
      <c r="Q681" s="346"/>
      <c r="R681" s="346"/>
      <c r="S681" s="346"/>
      <c r="T681" s="346"/>
      <c r="U681" s="346"/>
      <c r="V681" s="346"/>
      <c r="W681" s="346"/>
      <c r="X681" s="346"/>
      <c r="Y681" s="346"/>
      <c r="Z681" s="346"/>
    </row>
    <row r="682" spans="1:26" ht="12.75" x14ac:dyDescent="0.2">
      <c r="A682" s="268">
        <v>678</v>
      </c>
      <c r="B682" s="356"/>
      <c r="C682" s="357"/>
      <c r="D682" s="357"/>
      <c r="E682" s="363"/>
      <c r="F682" s="367"/>
      <c r="G682" s="359"/>
      <c r="H682" s="355"/>
      <c r="I682" s="375"/>
      <c r="J682" s="269"/>
      <c r="K682" s="270"/>
      <c r="L682" s="346"/>
      <c r="M682" s="346"/>
      <c r="N682" s="346"/>
      <c r="O682" s="346"/>
      <c r="P682" s="346"/>
      <c r="Q682" s="346"/>
      <c r="R682" s="346"/>
      <c r="S682" s="346"/>
      <c r="T682" s="346"/>
      <c r="U682" s="346"/>
      <c r="V682" s="346"/>
      <c r="W682" s="346"/>
      <c r="X682" s="346"/>
      <c r="Y682" s="346"/>
      <c r="Z682" s="346"/>
    </row>
    <row r="683" spans="1:26" ht="12.75" x14ac:dyDescent="0.2">
      <c r="A683" s="268">
        <v>679</v>
      </c>
      <c r="B683" s="356"/>
      <c r="C683" s="357"/>
      <c r="D683" s="357"/>
      <c r="E683" s="363"/>
      <c r="F683" s="367"/>
      <c r="G683" s="359"/>
      <c r="H683" s="355"/>
      <c r="I683" s="375"/>
      <c r="J683" s="269"/>
      <c r="K683" s="270"/>
      <c r="L683" s="346"/>
      <c r="M683" s="346"/>
      <c r="N683" s="346"/>
      <c r="O683" s="346"/>
      <c r="P683" s="346"/>
      <c r="Q683" s="346"/>
      <c r="R683" s="346"/>
      <c r="S683" s="346"/>
      <c r="T683" s="346"/>
      <c r="U683" s="346"/>
      <c r="V683" s="346"/>
      <c r="W683" s="346"/>
      <c r="X683" s="346"/>
      <c r="Y683" s="346"/>
      <c r="Z683" s="346"/>
    </row>
    <row r="684" spans="1:26" ht="12.75" x14ac:dyDescent="0.2">
      <c r="A684" s="268">
        <v>680</v>
      </c>
      <c r="B684" s="356"/>
      <c r="C684" s="357"/>
      <c r="D684" s="357"/>
      <c r="E684" s="363"/>
      <c r="F684" s="367"/>
      <c r="G684" s="359"/>
      <c r="H684" s="355"/>
      <c r="I684" s="375"/>
      <c r="J684" s="269"/>
      <c r="K684" s="270"/>
      <c r="L684" s="346"/>
      <c r="M684" s="346"/>
      <c r="N684" s="346"/>
      <c r="O684" s="346"/>
      <c r="P684" s="346"/>
      <c r="Q684" s="346"/>
      <c r="R684" s="346"/>
      <c r="S684" s="346"/>
      <c r="T684" s="346"/>
      <c r="U684" s="346"/>
      <c r="V684" s="346"/>
      <c r="W684" s="346"/>
      <c r="X684" s="346"/>
      <c r="Y684" s="346"/>
      <c r="Z684" s="346"/>
    </row>
    <row r="685" spans="1:26" ht="12.75" x14ac:dyDescent="0.2">
      <c r="A685" s="268">
        <v>681</v>
      </c>
      <c r="B685" s="356"/>
      <c r="C685" s="357"/>
      <c r="D685" s="357"/>
      <c r="E685" s="363"/>
      <c r="F685" s="367"/>
      <c r="G685" s="359"/>
      <c r="H685" s="355"/>
      <c r="I685" s="375"/>
      <c r="J685" s="269"/>
      <c r="K685" s="270"/>
      <c r="L685" s="346"/>
      <c r="M685" s="346"/>
      <c r="N685" s="346"/>
      <c r="O685" s="346"/>
      <c r="P685" s="346"/>
      <c r="Q685" s="346"/>
      <c r="R685" s="346"/>
      <c r="S685" s="346"/>
      <c r="T685" s="346"/>
      <c r="U685" s="346"/>
      <c r="V685" s="346"/>
      <c r="W685" s="346"/>
      <c r="X685" s="346"/>
      <c r="Y685" s="346"/>
      <c r="Z685" s="346"/>
    </row>
    <row r="686" spans="1:26" ht="12.75" x14ac:dyDescent="0.2">
      <c r="A686" s="268">
        <v>682</v>
      </c>
      <c r="B686" s="356"/>
      <c r="C686" s="357"/>
      <c r="D686" s="357"/>
      <c r="E686" s="363"/>
      <c r="F686" s="367"/>
      <c r="G686" s="359"/>
      <c r="H686" s="355"/>
      <c r="I686" s="375"/>
      <c r="J686" s="269"/>
      <c r="K686" s="270"/>
      <c r="L686" s="346"/>
      <c r="M686" s="346"/>
      <c r="N686" s="346"/>
      <c r="O686" s="346"/>
      <c r="P686" s="346"/>
      <c r="Q686" s="346"/>
      <c r="R686" s="346"/>
      <c r="S686" s="346"/>
      <c r="T686" s="346"/>
      <c r="U686" s="346"/>
      <c r="V686" s="346"/>
      <c r="W686" s="346"/>
      <c r="X686" s="346"/>
      <c r="Y686" s="346"/>
      <c r="Z686" s="346"/>
    </row>
    <row r="687" spans="1:26" ht="12.75" x14ac:dyDescent="0.2">
      <c r="A687" s="268">
        <v>683</v>
      </c>
      <c r="B687" s="356"/>
      <c r="C687" s="357"/>
      <c r="D687" s="357"/>
      <c r="E687" s="363"/>
      <c r="F687" s="367"/>
      <c r="G687" s="359"/>
      <c r="H687" s="355"/>
      <c r="I687" s="375"/>
      <c r="J687" s="269"/>
      <c r="K687" s="270"/>
      <c r="L687" s="346"/>
      <c r="M687" s="346"/>
      <c r="N687" s="346"/>
      <c r="O687" s="346"/>
      <c r="P687" s="346"/>
      <c r="Q687" s="346"/>
      <c r="R687" s="346"/>
      <c r="S687" s="346"/>
      <c r="T687" s="346"/>
      <c r="U687" s="346"/>
      <c r="V687" s="346"/>
      <c r="W687" s="346"/>
      <c r="X687" s="346"/>
      <c r="Y687" s="346"/>
      <c r="Z687" s="346"/>
    </row>
    <row r="688" spans="1:26" ht="12.75" x14ac:dyDescent="0.2">
      <c r="A688" s="268">
        <v>684</v>
      </c>
      <c r="B688" s="356"/>
      <c r="C688" s="357"/>
      <c r="D688" s="357"/>
      <c r="E688" s="363"/>
      <c r="F688" s="367"/>
      <c r="G688" s="359"/>
      <c r="H688" s="355"/>
      <c r="I688" s="375"/>
      <c r="J688" s="269"/>
      <c r="K688" s="270"/>
      <c r="L688" s="346"/>
      <c r="M688" s="346"/>
      <c r="N688" s="346"/>
      <c r="O688" s="346"/>
      <c r="P688" s="346"/>
      <c r="Q688" s="346"/>
      <c r="R688" s="346"/>
      <c r="S688" s="346"/>
      <c r="T688" s="346"/>
      <c r="U688" s="346"/>
      <c r="V688" s="346"/>
      <c r="W688" s="346"/>
      <c r="X688" s="346"/>
      <c r="Y688" s="346"/>
      <c r="Z688" s="346"/>
    </row>
    <row r="689" spans="1:26" ht="12.75" x14ac:dyDescent="0.2">
      <c r="A689" s="268">
        <v>685</v>
      </c>
      <c r="B689" s="356"/>
      <c r="C689" s="357"/>
      <c r="D689" s="357"/>
      <c r="E689" s="363"/>
      <c r="F689" s="367"/>
      <c r="G689" s="359"/>
      <c r="H689" s="355"/>
      <c r="I689" s="375"/>
      <c r="J689" s="269"/>
      <c r="K689" s="270"/>
      <c r="L689" s="346"/>
      <c r="M689" s="346"/>
      <c r="N689" s="346"/>
      <c r="O689" s="346"/>
      <c r="P689" s="346"/>
      <c r="Q689" s="346"/>
      <c r="R689" s="346"/>
      <c r="S689" s="346"/>
      <c r="T689" s="346"/>
      <c r="U689" s="346"/>
      <c r="V689" s="346"/>
      <c r="W689" s="346"/>
      <c r="X689" s="346"/>
      <c r="Y689" s="346"/>
      <c r="Z689" s="346"/>
    </row>
    <row r="690" spans="1:26" ht="12.75" x14ac:dyDescent="0.2">
      <c r="A690" s="268">
        <v>686</v>
      </c>
      <c r="B690" s="356"/>
      <c r="C690" s="357"/>
      <c r="D690" s="357"/>
      <c r="E690" s="363"/>
      <c r="F690" s="367"/>
      <c r="G690" s="359"/>
      <c r="H690" s="355"/>
      <c r="I690" s="375"/>
      <c r="J690" s="269"/>
      <c r="K690" s="270"/>
      <c r="L690" s="346"/>
      <c r="M690" s="346"/>
      <c r="N690" s="346"/>
      <c r="O690" s="346"/>
      <c r="P690" s="346"/>
      <c r="Q690" s="346"/>
      <c r="R690" s="346"/>
      <c r="S690" s="346"/>
      <c r="T690" s="346"/>
      <c r="U690" s="346"/>
      <c r="V690" s="346"/>
      <c r="W690" s="346"/>
      <c r="X690" s="346"/>
      <c r="Y690" s="346"/>
      <c r="Z690" s="346"/>
    </row>
    <row r="691" spans="1:26" ht="12.75" x14ac:dyDescent="0.2">
      <c r="A691" s="268">
        <v>687</v>
      </c>
      <c r="B691" s="356"/>
      <c r="C691" s="357"/>
      <c r="D691" s="357"/>
      <c r="E691" s="363"/>
      <c r="F691" s="367"/>
      <c r="G691" s="359"/>
      <c r="H691" s="355"/>
      <c r="I691" s="375"/>
      <c r="J691" s="269"/>
      <c r="K691" s="270"/>
      <c r="L691" s="346"/>
      <c r="M691" s="346"/>
      <c r="N691" s="346"/>
      <c r="O691" s="346"/>
      <c r="P691" s="346"/>
      <c r="Q691" s="346"/>
      <c r="R691" s="346"/>
      <c r="S691" s="346"/>
      <c r="T691" s="346"/>
      <c r="U691" s="346"/>
      <c r="V691" s="346"/>
      <c r="W691" s="346"/>
      <c r="X691" s="346"/>
      <c r="Y691" s="346"/>
      <c r="Z691" s="346"/>
    </row>
    <row r="692" spans="1:26" ht="12.75" x14ac:dyDescent="0.2">
      <c r="A692" s="268">
        <v>688</v>
      </c>
      <c r="B692" s="356"/>
      <c r="C692" s="357"/>
      <c r="D692" s="357"/>
      <c r="E692" s="363"/>
      <c r="F692" s="367"/>
      <c r="G692" s="359"/>
      <c r="H692" s="355"/>
      <c r="I692" s="375"/>
      <c r="J692" s="269"/>
      <c r="K692" s="270"/>
      <c r="L692" s="346"/>
      <c r="M692" s="346"/>
      <c r="N692" s="346"/>
      <c r="O692" s="346"/>
      <c r="P692" s="346"/>
      <c r="Q692" s="346"/>
      <c r="R692" s="346"/>
      <c r="S692" s="346"/>
      <c r="T692" s="346"/>
      <c r="U692" s="346"/>
      <c r="V692" s="346"/>
      <c r="W692" s="346"/>
      <c r="X692" s="346"/>
      <c r="Y692" s="346"/>
      <c r="Z692" s="346"/>
    </row>
    <row r="693" spans="1:26" ht="12.75" x14ac:dyDescent="0.2">
      <c r="A693" s="268">
        <v>689</v>
      </c>
      <c r="B693" s="356"/>
      <c r="C693" s="357"/>
      <c r="D693" s="357"/>
      <c r="E693" s="363"/>
      <c r="F693" s="367"/>
      <c r="G693" s="359"/>
      <c r="H693" s="355"/>
      <c r="I693" s="375"/>
      <c r="J693" s="269"/>
      <c r="K693" s="270"/>
      <c r="L693" s="2"/>
      <c r="M693" s="2"/>
      <c r="N693" s="2"/>
      <c r="O693" s="2"/>
      <c r="P693" s="2"/>
      <c r="Q693" s="2"/>
      <c r="R693" s="2"/>
      <c r="S693" s="2"/>
      <c r="T693" s="2"/>
      <c r="U693" s="2"/>
      <c r="V693" s="2"/>
      <c r="W693" s="2"/>
      <c r="X693" s="2"/>
      <c r="Y693" s="2"/>
      <c r="Z693" s="2"/>
    </row>
    <row r="694" spans="1:26" ht="12.75" x14ac:dyDescent="0.2">
      <c r="A694" s="268">
        <v>690</v>
      </c>
      <c r="B694" s="356"/>
      <c r="C694" s="357"/>
      <c r="D694" s="357"/>
      <c r="E694" s="363"/>
      <c r="F694" s="367"/>
      <c r="G694" s="359"/>
      <c r="H694" s="355"/>
      <c r="I694" s="375"/>
      <c r="J694" s="269"/>
      <c r="K694" s="270"/>
      <c r="L694" s="2"/>
      <c r="M694" s="2"/>
      <c r="N694" s="2"/>
      <c r="O694" s="2"/>
      <c r="P694" s="2"/>
      <c r="Q694" s="2"/>
      <c r="R694" s="2"/>
      <c r="S694" s="2"/>
      <c r="T694" s="2"/>
      <c r="U694" s="2"/>
      <c r="V694" s="2"/>
      <c r="W694" s="2"/>
      <c r="X694" s="2"/>
      <c r="Y694" s="2"/>
      <c r="Z694" s="2"/>
    </row>
    <row r="695" spans="1:26" ht="12.75" x14ac:dyDescent="0.2">
      <c r="A695" s="268">
        <v>691</v>
      </c>
      <c r="B695" s="356"/>
      <c r="C695" s="357"/>
      <c r="D695" s="357"/>
      <c r="E695" s="363"/>
      <c r="F695" s="367"/>
      <c r="G695" s="359"/>
      <c r="H695" s="355"/>
      <c r="I695" s="375"/>
      <c r="J695" s="269"/>
      <c r="K695" s="270"/>
      <c r="L695" s="2"/>
      <c r="M695" s="2"/>
      <c r="N695" s="2"/>
      <c r="O695" s="2"/>
      <c r="P695" s="2"/>
      <c r="Q695" s="2"/>
      <c r="R695" s="2"/>
      <c r="S695" s="2"/>
      <c r="T695" s="2"/>
      <c r="U695" s="2"/>
      <c r="V695" s="2"/>
      <c r="W695" s="2"/>
      <c r="X695" s="2"/>
      <c r="Y695" s="2"/>
      <c r="Z695" s="2"/>
    </row>
    <row r="696" spans="1:26" ht="12.75" x14ac:dyDescent="0.2">
      <c r="A696" s="268">
        <v>692</v>
      </c>
      <c r="B696" s="356"/>
      <c r="C696" s="357"/>
      <c r="D696" s="357"/>
      <c r="E696" s="363"/>
      <c r="F696" s="367"/>
      <c r="G696" s="359"/>
      <c r="H696" s="355"/>
      <c r="I696" s="375"/>
      <c r="J696" s="269"/>
      <c r="K696" s="270"/>
      <c r="L696" s="2"/>
      <c r="M696" s="2"/>
      <c r="N696" s="2"/>
      <c r="O696" s="2"/>
      <c r="P696" s="2"/>
      <c r="Q696" s="2"/>
      <c r="R696" s="2"/>
      <c r="S696" s="2"/>
      <c r="T696" s="2"/>
      <c r="U696" s="2"/>
      <c r="V696" s="2"/>
      <c r="W696" s="2"/>
      <c r="X696" s="2"/>
      <c r="Y696" s="2"/>
      <c r="Z696" s="2"/>
    </row>
    <row r="697" spans="1:26" ht="12.75" x14ac:dyDescent="0.2">
      <c r="A697" s="268">
        <v>693</v>
      </c>
      <c r="B697" s="356"/>
      <c r="C697" s="357"/>
      <c r="D697" s="357"/>
      <c r="E697" s="363"/>
      <c r="F697" s="367"/>
      <c r="G697" s="359"/>
      <c r="H697" s="355"/>
      <c r="I697" s="375"/>
      <c r="J697" s="269"/>
      <c r="K697" s="270"/>
      <c r="L697" s="2"/>
      <c r="M697" s="2"/>
      <c r="N697" s="2"/>
      <c r="O697" s="2"/>
      <c r="P697" s="2"/>
      <c r="Q697" s="2"/>
      <c r="R697" s="2"/>
      <c r="S697" s="2"/>
      <c r="T697" s="2"/>
      <c r="U697" s="2"/>
      <c r="V697" s="2"/>
      <c r="W697" s="2"/>
      <c r="X697" s="2"/>
      <c r="Y697" s="2"/>
      <c r="Z697" s="2"/>
    </row>
    <row r="698" spans="1:26" ht="12.75" x14ac:dyDescent="0.2">
      <c r="A698" s="268">
        <v>694</v>
      </c>
      <c r="B698" s="356"/>
      <c r="C698" s="357"/>
      <c r="D698" s="357"/>
      <c r="E698" s="363"/>
      <c r="F698" s="367"/>
      <c r="G698" s="359"/>
      <c r="H698" s="355"/>
      <c r="I698" s="375"/>
      <c r="J698" s="269"/>
      <c r="K698" s="270"/>
      <c r="L698" s="2"/>
      <c r="M698" s="2"/>
      <c r="N698" s="2"/>
      <c r="O698" s="2"/>
      <c r="P698" s="2"/>
      <c r="Q698" s="2"/>
      <c r="R698" s="2"/>
      <c r="S698" s="2"/>
      <c r="T698" s="2"/>
      <c r="U698" s="2"/>
      <c r="V698" s="2"/>
      <c r="W698" s="2"/>
      <c r="X698" s="2"/>
      <c r="Y698" s="2"/>
      <c r="Z698" s="2"/>
    </row>
    <row r="699" spans="1:26" ht="25.9" customHeight="1" x14ac:dyDescent="0.2">
      <c r="A699" s="268">
        <v>695</v>
      </c>
      <c r="B699" s="356"/>
      <c r="C699" s="357"/>
      <c r="D699" s="357"/>
      <c r="E699" s="363"/>
      <c r="F699" s="367"/>
      <c r="G699" s="359"/>
      <c r="H699" s="355"/>
      <c r="I699" s="375"/>
      <c r="J699" s="269"/>
      <c r="K699" s="270"/>
      <c r="L699" s="2"/>
      <c r="M699" s="2"/>
      <c r="N699" s="2"/>
      <c r="O699" s="2"/>
      <c r="P699" s="2"/>
      <c r="Q699" s="2"/>
      <c r="R699" s="2"/>
      <c r="S699" s="2"/>
      <c r="T699" s="2"/>
      <c r="U699" s="2"/>
      <c r="V699" s="2"/>
      <c r="W699" s="2"/>
      <c r="X699" s="2"/>
      <c r="Y699" s="2"/>
      <c r="Z699" s="2"/>
    </row>
    <row r="700" spans="1:26" ht="12.75" x14ac:dyDescent="0.2">
      <c r="A700" s="268">
        <v>696</v>
      </c>
      <c r="B700" s="356"/>
      <c r="C700" s="357"/>
      <c r="D700" s="357"/>
      <c r="E700" s="363"/>
      <c r="F700" s="367"/>
      <c r="G700" s="359"/>
      <c r="H700" s="355"/>
      <c r="I700" s="375"/>
      <c r="J700" s="269"/>
      <c r="K700" s="270"/>
      <c r="L700" s="2"/>
      <c r="M700" s="2"/>
      <c r="N700" s="2"/>
      <c r="O700" s="2"/>
      <c r="P700" s="2"/>
      <c r="Q700" s="2"/>
      <c r="R700" s="2"/>
      <c r="S700" s="2"/>
      <c r="T700" s="2"/>
      <c r="U700" s="2"/>
      <c r="V700" s="2"/>
      <c r="W700" s="2"/>
      <c r="X700" s="2"/>
      <c r="Y700" s="2"/>
      <c r="Z700" s="2"/>
    </row>
    <row r="701" spans="1:26" ht="12.75" x14ac:dyDescent="0.2">
      <c r="A701" s="268">
        <v>697</v>
      </c>
      <c r="B701" s="356"/>
      <c r="C701" s="357"/>
      <c r="D701" s="357"/>
      <c r="E701" s="363"/>
      <c r="F701" s="367"/>
      <c r="G701" s="359"/>
      <c r="H701" s="355"/>
      <c r="I701" s="375"/>
      <c r="J701" s="269"/>
      <c r="K701" s="270"/>
      <c r="L701" s="2"/>
      <c r="M701" s="2"/>
      <c r="N701" s="2"/>
      <c r="O701" s="2"/>
      <c r="P701" s="2"/>
      <c r="Q701" s="2"/>
      <c r="R701" s="2"/>
      <c r="S701" s="2"/>
      <c r="T701" s="2"/>
      <c r="U701" s="2"/>
      <c r="V701" s="2"/>
      <c r="W701" s="2"/>
      <c r="X701" s="2"/>
      <c r="Y701" s="2"/>
      <c r="Z701" s="2"/>
    </row>
    <row r="702" spans="1:26" ht="12.75" x14ac:dyDescent="0.2">
      <c r="A702" s="268">
        <v>698</v>
      </c>
      <c r="B702" s="356"/>
      <c r="C702" s="357"/>
      <c r="D702" s="357"/>
      <c r="E702" s="363"/>
      <c r="F702" s="367"/>
      <c r="G702" s="359"/>
      <c r="H702" s="355"/>
      <c r="I702" s="375"/>
      <c r="J702" s="269"/>
      <c r="K702" s="270"/>
      <c r="L702" s="2"/>
      <c r="M702" s="2"/>
      <c r="N702" s="2"/>
      <c r="O702" s="2"/>
      <c r="P702" s="2"/>
      <c r="Q702" s="2"/>
      <c r="R702" s="2"/>
      <c r="S702" s="2"/>
      <c r="T702" s="2"/>
      <c r="U702" s="2"/>
      <c r="V702" s="2"/>
      <c r="W702" s="2"/>
      <c r="X702" s="2"/>
      <c r="Y702" s="2"/>
      <c r="Z702" s="2"/>
    </row>
    <row r="703" spans="1:26" ht="37.15" customHeight="1" x14ac:dyDescent="0.2">
      <c r="A703" s="268">
        <v>699</v>
      </c>
      <c r="B703" s="356"/>
      <c r="C703" s="357"/>
      <c r="D703" s="357"/>
      <c r="E703" s="363"/>
      <c r="F703" s="367"/>
      <c r="G703" s="359"/>
      <c r="H703" s="355"/>
      <c r="I703" s="375"/>
      <c r="J703" s="269"/>
      <c r="K703" s="270"/>
      <c r="L703" s="2"/>
      <c r="M703" s="2"/>
      <c r="N703" s="2"/>
      <c r="O703" s="2"/>
      <c r="P703" s="2"/>
      <c r="Q703" s="2"/>
      <c r="R703" s="2"/>
      <c r="S703" s="2"/>
      <c r="T703" s="2"/>
      <c r="U703" s="2"/>
      <c r="V703" s="2"/>
      <c r="W703" s="2"/>
      <c r="X703" s="2"/>
      <c r="Y703" s="2"/>
      <c r="Z703" s="2"/>
    </row>
    <row r="704" spans="1:26" ht="51" customHeight="1" x14ac:dyDescent="0.2">
      <c r="A704" s="268">
        <v>700</v>
      </c>
      <c r="B704" s="356"/>
      <c r="C704" s="357"/>
      <c r="D704" s="357"/>
      <c r="E704" s="363"/>
      <c r="F704" s="367"/>
      <c r="G704" s="359"/>
      <c r="H704" s="355"/>
      <c r="I704" s="375"/>
      <c r="J704" s="269"/>
      <c r="K704" s="270"/>
      <c r="L704" s="2"/>
      <c r="M704" s="2"/>
      <c r="N704" s="2"/>
      <c r="O704" s="2"/>
      <c r="P704" s="2"/>
      <c r="Q704" s="2"/>
      <c r="R704" s="2"/>
      <c r="S704" s="2"/>
      <c r="T704" s="2"/>
      <c r="U704" s="2"/>
      <c r="V704" s="2"/>
      <c r="W704" s="2"/>
      <c r="X704" s="2"/>
      <c r="Y704" s="2"/>
      <c r="Z704" s="2"/>
    </row>
    <row r="705" spans="1:26" ht="31.9" customHeight="1" x14ac:dyDescent="0.2">
      <c r="A705" s="268">
        <v>701</v>
      </c>
      <c r="B705" s="356"/>
      <c r="C705" s="357"/>
      <c r="D705" s="357"/>
      <c r="E705" s="363"/>
      <c r="F705" s="367"/>
      <c r="G705" s="359"/>
      <c r="H705" s="355"/>
      <c r="I705" s="375"/>
      <c r="J705" s="269"/>
      <c r="K705" s="270"/>
      <c r="L705" s="2"/>
      <c r="M705" s="2"/>
      <c r="N705" s="2"/>
      <c r="O705" s="2"/>
      <c r="P705" s="2"/>
      <c r="Q705" s="2"/>
      <c r="R705" s="2"/>
      <c r="S705" s="2"/>
      <c r="T705" s="2"/>
      <c r="U705" s="2"/>
      <c r="V705" s="2"/>
      <c r="W705" s="2"/>
      <c r="X705" s="2"/>
      <c r="Y705" s="2"/>
      <c r="Z705" s="2"/>
    </row>
    <row r="706" spans="1:26" ht="30.6" customHeight="1" x14ac:dyDescent="0.2">
      <c r="A706" s="268">
        <v>702</v>
      </c>
      <c r="B706" s="356"/>
      <c r="C706" s="357"/>
      <c r="D706" s="357"/>
      <c r="E706" s="363"/>
      <c r="F706" s="367"/>
      <c r="G706" s="359"/>
      <c r="H706" s="355"/>
      <c r="I706" s="374"/>
      <c r="J706" s="269"/>
      <c r="K706" s="270"/>
      <c r="L706" s="2"/>
      <c r="M706" s="2"/>
      <c r="N706" s="2"/>
      <c r="O706" s="2"/>
      <c r="P706" s="2"/>
      <c r="Q706" s="2"/>
      <c r="R706" s="2"/>
      <c r="S706" s="2"/>
      <c r="T706" s="2"/>
      <c r="U706" s="2"/>
      <c r="V706" s="2"/>
      <c r="W706" s="2"/>
      <c r="X706" s="2"/>
      <c r="Y706" s="2"/>
      <c r="Z706" s="2"/>
    </row>
    <row r="707" spans="1:26" ht="27.6" customHeight="1" x14ac:dyDescent="0.2">
      <c r="A707" s="268">
        <v>703</v>
      </c>
      <c r="B707" s="356"/>
      <c r="C707" s="357"/>
      <c r="D707" s="357"/>
      <c r="E707" s="363"/>
      <c r="F707" s="367"/>
      <c r="G707" s="359"/>
      <c r="H707" s="355"/>
      <c r="I707" s="374"/>
      <c r="J707" s="269"/>
      <c r="K707" s="270"/>
      <c r="L707" s="2"/>
      <c r="M707" s="2"/>
      <c r="N707" s="2"/>
      <c r="O707" s="2"/>
      <c r="P707" s="2"/>
      <c r="Q707" s="2"/>
      <c r="R707" s="2"/>
      <c r="S707" s="2"/>
      <c r="T707" s="2"/>
      <c r="U707" s="2"/>
      <c r="V707" s="2"/>
      <c r="W707" s="2"/>
      <c r="X707" s="2"/>
      <c r="Y707" s="2"/>
      <c r="Z707" s="2"/>
    </row>
    <row r="708" spans="1:26" ht="42" customHeight="1" x14ac:dyDescent="0.2">
      <c r="A708" s="268">
        <v>704</v>
      </c>
      <c r="B708" s="356"/>
      <c r="C708" s="357"/>
      <c r="D708" s="357"/>
      <c r="E708" s="363"/>
      <c r="F708" s="367"/>
      <c r="G708" s="359"/>
      <c r="H708" s="355"/>
      <c r="I708" s="374"/>
      <c r="J708" s="272"/>
      <c r="K708" s="270"/>
      <c r="L708" s="2"/>
      <c r="M708" s="2"/>
      <c r="N708" s="2"/>
      <c r="O708" s="2"/>
      <c r="P708" s="2"/>
      <c r="Q708" s="2"/>
      <c r="R708" s="2"/>
      <c r="S708" s="2"/>
      <c r="T708" s="2"/>
      <c r="U708" s="2"/>
      <c r="V708" s="2"/>
      <c r="W708" s="2"/>
      <c r="X708" s="2"/>
      <c r="Y708" s="2"/>
      <c r="Z708" s="2"/>
    </row>
    <row r="709" spans="1:26" ht="63.6" customHeight="1" x14ac:dyDescent="0.2">
      <c r="A709" s="268">
        <v>705</v>
      </c>
      <c r="B709" s="356"/>
      <c r="C709" s="357"/>
      <c r="D709" s="357"/>
      <c r="E709" s="363"/>
      <c r="F709" s="367"/>
      <c r="G709" s="359"/>
      <c r="H709" s="355"/>
      <c r="I709" s="374"/>
      <c r="J709" s="272"/>
      <c r="K709" s="270"/>
      <c r="L709" s="2"/>
      <c r="M709" s="2"/>
      <c r="N709" s="2"/>
      <c r="O709" s="2"/>
      <c r="P709" s="2"/>
      <c r="Q709" s="2"/>
      <c r="R709" s="2"/>
      <c r="S709" s="2"/>
      <c r="T709" s="2"/>
      <c r="U709" s="2"/>
      <c r="V709" s="2"/>
      <c r="W709" s="2"/>
      <c r="X709" s="2"/>
      <c r="Y709" s="2"/>
      <c r="Z709" s="2"/>
    </row>
    <row r="710" spans="1:26" ht="53.45" customHeight="1" x14ac:dyDescent="0.2">
      <c r="A710" s="268">
        <v>706</v>
      </c>
      <c r="B710" s="356"/>
      <c r="C710" s="357"/>
      <c r="D710" s="357"/>
      <c r="E710" s="363"/>
      <c r="F710" s="367"/>
      <c r="G710" s="359"/>
      <c r="H710" s="355"/>
      <c r="I710" s="374"/>
      <c r="J710" s="272"/>
      <c r="K710" s="270"/>
      <c r="L710" s="2"/>
      <c r="M710" s="2"/>
      <c r="N710" s="2"/>
      <c r="O710" s="2"/>
      <c r="P710" s="2"/>
      <c r="Q710" s="2"/>
      <c r="R710" s="2"/>
      <c r="S710" s="2"/>
      <c r="T710" s="2"/>
      <c r="U710" s="2"/>
      <c r="V710" s="2"/>
      <c r="W710" s="2"/>
      <c r="X710" s="2"/>
      <c r="Y710" s="2"/>
      <c r="Z710" s="2"/>
    </row>
    <row r="711" spans="1:26" ht="52.9" customHeight="1" x14ac:dyDescent="0.2">
      <c r="A711" s="268">
        <v>707</v>
      </c>
      <c r="B711" s="356"/>
      <c r="C711" s="357"/>
      <c r="D711" s="357"/>
      <c r="E711" s="363"/>
      <c r="F711" s="367"/>
      <c r="G711" s="359"/>
      <c r="H711" s="355"/>
      <c r="I711" s="374"/>
      <c r="J711" s="272"/>
      <c r="K711" s="270"/>
      <c r="L711" s="2"/>
      <c r="M711" s="2"/>
      <c r="N711" s="2"/>
      <c r="O711" s="2"/>
      <c r="P711" s="2"/>
      <c r="Q711" s="2"/>
      <c r="R711" s="2"/>
      <c r="S711" s="2"/>
      <c r="T711" s="2"/>
      <c r="U711" s="2"/>
      <c r="V711" s="2"/>
      <c r="W711" s="2"/>
      <c r="X711" s="2"/>
      <c r="Y711" s="2"/>
      <c r="Z711" s="2"/>
    </row>
    <row r="712" spans="1:26" ht="43.15" customHeight="1" x14ac:dyDescent="0.2">
      <c r="A712" s="268">
        <v>708</v>
      </c>
      <c r="B712" s="356"/>
      <c r="C712" s="357"/>
      <c r="D712" s="357"/>
      <c r="E712" s="363"/>
      <c r="F712" s="367"/>
      <c r="G712" s="359"/>
      <c r="H712" s="355"/>
      <c r="I712" s="375"/>
      <c r="J712" s="271"/>
      <c r="K712" s="270"/>
      <c r="L712" s="2"/>
      <c r="M712" s="2"/>
      <c r="N712" s="2"/>
      <c r="O712" s="2"/>
      <c r="P712" s="2"/>
      <c r="Q712" s="2"/>
      <c r="R712" s="2"/>
      <c r="S712" s="2"/>
      <c r="T712" s="2"/>
      <c r="U712" s="2"/>
      <c r="V712" s="2"/>
      <c r="W712" s="2"/>
      <c r="X712" s="2"/>
      <c r="Y712" s="2"/>
      <c r="Z712" s="2"/>
    </row>
    <row r="713" spans="1:26" ht="42" customHeight="1" x14ac:dyDescent="0.2">
      <c r="A713" s="268">
        <v>709</v>
      </c>
      <c r="B713" s="356"/>
      <c r="C713" s="357"/>
      <c r="D713" s="357"/>
      <c r="E713" s="363"/>
      <c r="F713" s="367"/>
      <c r="G713" s="359"/>
      <c r="H713" s="355"/>
      <c r="I713" s="375"/>
      <c r="J713" s="269"/>
      <c r="K713" s="270"/>
      <c r="L713" s="2"/>
      <c r="M713" s="2"/>
      <c r="N713" s="2"/>
      <c r="O713" s="2"/>
      <c r="P713" s="2"/>
      <c r="Q713" s="2"/>
      <c r="R713" s="2"/>
      <c r="S713" s="2"/>
      <c r="T713" s="2"/>
      <c r="U713" s="2"/>
      <c r="V713" s="2"/>
      <c r="W713" s="2"/>
      <c r="X713" s="2"/>
      <c r="Y713" s="2"/>
      <c r="Z713" s="2"/>
    </row>
    <row r="714" spans="1:26" ht="69.599999999999994" customHeight="1" x14ac:dyDescent="0.2">
      <c r="A714" s="268">
        <v>710</v>
      </c>
      <c r="B714" s="356"/>
      <c r="C714" s="357"/>
      <c r="D714" s="357"/>
      <c r="E714" s="363"/>
      <c r="F714" s="367"/>
      <c r="G714" s="359"/>
      <c r="H714" s="355"/>
      <c r="I714" s="380"/>
      <c r="J714" s="272"/>
      <c r="K714" s="270"/>
      <c r="L714" s="2"/>
      <c r="M714" s="2"/>
      <c r="N714" s="2"/>
      <c r="O714" s="2"/>
      <c r="P714" s="2"/>
      <c r="Q714" s="2"/>
      <c r="R714" s="2"/>
      <c r="S714" s="2"/>
      <c r="T714" s="2"/>
      <c r="U714" s="2"/>
      <c r="V714" s="2"/>
      <c r="W714" s="2"/>
      <c r="X714" s="2"/>
      <c r="Y714" s="2"/>
      <c r="Z714" s="2"/>
    </row>
    <row r="715" spans="1:26" ht="70.150000000000006" customHeight="1" x14ac:dyDescent="0.2">
      <c r="A715" s="268">
        <v>711</v>
      </c>
      <c r="B715" s="356"/>
      <c r="C715" s="357"/>
      <c r="D715" s="357"/>
      <c r="E715" s="363"/>
      <c r="F715" s="367"/>
      <c r="G715" s="359"/>
      <c r="H715" s="355"/>
      <c r="I715" s="380"/>
      <c r="J715" s="272"/>
      <c r="K715" s="270"/>
      <c r="L715" s="2"/>
      <c r="M715" s="2"/>
      <c r="N715" s="2"/>
      <c r="O715" s="2"/>
      <c r="P715" s="2"/>
      <c r="Q715" s="2"/>
      <c r="R715" s="2"/>
      <c r="S715" s="2"/>
      <c r="T715" s="2"/>
      <c r="U715" s="2"/>
      <c r="V715" s="2"/>
      <c r="W715" s="2"/>
      <c r="X715" s="2"/>
      <c r="Y715" s="2"/>
      <c r="Z715" s="2"/>
    </row>
    <row r="716" spans="1:26" ht="70.150000000000006" customHeight="1" x14ac:dyDescent="0.2">
      <c r="A716" s="268">
        <v>712</v>
      </c>
      <c r="B716" s="356"/>
      <c r="C716" s="357"/>
      <c r="D716" s="357"/>
      <c r="E716" s="363"/>
      <c r="F716" s="367"/>
      <c r="G716" s="359"/>
      <c r="H716" s="355"/>
      <c r="I716" s="380"/>
      <c r="J716" s="272"/>
      <c r="K716" s="270"/>
      <c r="L716" s="2"/>
      <c r="M716" s="2"/>
      <c r="N716" s="2"/>
      <c r="O716" s="2"/>
      <c r="P716" s="2"/>
      <c r="Q716" s="2"/>
      <c r="R716" s="2"/>
      <c r="S716" s="2"/>
      <c r="T716" s="2"/>
      <c r="U716" s="2"/>
      <c r="V716" s="2"/>
      <c r="W716" s="2"/>
      <c r="X716" s="2"/>
      <c r="Y716" s="2"/>
      <c r="Z716" s="2"/>
    </row>
    <row r="717" spans="1:26" ht="70.150000000000006" customHeight="1" x14ac:dyDescent="0.2">
      <c r="A717" s="268">
        <v>713</v>
      </c>
      <c r="B717" s="356"/>
      <c r="C717" s="357"/>
      <c r="D717" s="357"/>
      <c r="E717" s="363"/>
      <c r="F717" s="367"/>
      <c r="G717" s="359"/>
      <c r="H717" s="355"/>
      <c r="I717" s="380"/>
      <c r="J717" s="272"/>
      <c r="K717" s="270"/>
      <c r="L717" s="2"/>
      <c r="M717" s="2"/>
      <c r="N717" s="2"/>
      <c r="O717" s="2"/>
      <c r="P717" s="2"/>
      <c r="Q717" s="2"/>
      <c r="R717" s="2"/>
      <c r="S717" s="2"/>
      <c r="T717" s="2"/>
      <c r="U717" s="2"/>
      <c r="V717" s="2"/>
      <c r="W717" s="2"/>
      <c r="X717" s="2"/>
      <c r="Y717" s="2"/>
      <c r="Z717" s="2"/>
    </row>
    <row r="718" spans="1:26" ht="70.150000000000006" customHeight="1" x14ac:dyDescent="0.2">
      <c r="A718" s="268">
        <v>714</v>
      </c>
      <c r="B718" s="356"/>
      <c r="C718" s="357"/>
      <c r="D718" s="357"/>
      <c r="E718" s="363"/>
      <c r="F718" s="367"/>
      <c r="G718" s="359"/>
      <c r="H718" s="355"/>
      <c r="I718" s="380"/>
      <c r="J718" s="272"/>
      <c r="K718" s="270"/>
      <c r="L718" s="2"/>
      <c r="M718" s="2"/>
      <c r="N718" s="2"/>
      <c r="O718" s="2"/>
      <c r="P718" s="2"/>
      <c r="Q718" s="2"/>
      <c r="R718" s="2"/>
      <c r="S718" s="2"/>
      <c r="T718" s="2"/>
      <c r="U718" s="2"/>
      <c r="V718" s="2"/>
      <c r="W718" s="2"/>
      <c r="X718" s="2"/>
      <c r="Y718" s="2"/>
      <c r="Z718" s="2"/>
    </row>
    <row r="719" spans="1:26" ht="70.150000000000006" customHeight="1" x14ac:dyDescent="0.2">
      <c r="A719" s="268">
        <v>715</v>
      </c>
      <c r="B719" s="356"/>
      <c r="C719" s="357"/>
      <c r="D719" s="357"/>
      <c r="E719" s="363"/>
      <c r="F719" s="367"/>
      <c r="G719" s="359"/>
      <c r="H719" s="355"/>
      <c r="I719" s="380"/>
      <c r="J719" s="272"/>
      <c r="K719" s="270"/>
      <c r="L719" s="2"/>
      <c r="M719" s="2"/>
      <c r="N719" s="2"/>
      <c r="O719" s="2"/>
      <c r="P719" s="2"/>
      <c r="Q719" s="2"/>
      <c r="R719" s="2"/>
      <c r="S719" s="2"/>
      <c r="T719" s="2"/>
      <c r="U719" s="2"/>
      <c r="V719" s="2"/>
      <c r="W719" s="2"/>
      <c r="X719" s="2"/>
      <c r="Y719" s="2"/>
      <c r="Z719" s="2"/>
    </row>
    <row r="720" spans="1:26" ht="70.150000000000006" customHeight="1" x14ac:dyDescent="0.2">
      <c r="A720" s="268">
        <v>716</v>
      </c>
      <c r="B720" s="356"/>
      <c r="C720" s="357"/>
      <c r="D720" s="357"/>
      <c r="E720" s="363"/>
      <c r="F720" s="367"/>
      <c r="G720" s="359"/>
      <c r="H720" s="355"/>
      <c r="I720" s="380"/>
      <c r="J720" s="272"/>
      <c r="K720" s="270"/>
      <c r="L720" s="2"/>
      <c r="M720" s="2"/>
      <c r="N720" s="2"/>
      <c r="O720" s="2"/>
      <c r="P720" s="2"/>
      <c r="Q720" s="2"/>
      <c r="R720" s="2"/>
      <c r="S720" s="2"/>
      <c r="T720" s="2"/>
      <c r="U720" s="2"/>
      <c r="V720" s="2"/>
      <c r="W720" s="2"/>
      <c r="X720" s="2"/>
      <c r="Y720" s="2"/>
      <c r="Z720" s="2"/>
    </row>
    <row r="721" spans="1:26" ht="70.150000000000006" customHeight="1" x14ac:dyDescent="0.2">
      <c r="A721" s="268">
        <v>717</v>
      </c>
      <c r="B721" s="356"/>
      <c r="C721" s="357"/>
      <c r="D721" s="357"/>
      <c r="E721" s="363"/>
      <c r="F721" s="367"/>
      <c r="G721" s="359"/>
      <c r="H721" s="355"/>
      <c r="I721" s="380"/>
      <c r="J721" s="272"/>
      <c r="K721" s="270"/>
      <c r="L721" s="2"/>
      <c r="M721" s="2"/>
      <c r="N721" s="2"/>
      <c r="O721" s="2"/>
      <c r="P721" s="2"/>
      <c r="Q721" s="2"/>
      <c r="R721" s="2"/>
      <c r="S721" s="2"/>
      <c r="T721" s="2"/>
      <c r="U721" s="2"/>
      <c r="V721" s="2"/>
      <c r="W721" s="2"/>
      <c r="X721" s="2"/>
      <c r="Y721" s="2"/>
      <c r="Z721" s="2"/>
    </row>
    <row r="722" spans="1:26" ht="70.150000000000006" customHeight="1" x14ac:dyDescent="0.2">
      <c r="A722" s="268">
        <v>718</v>
      </c>
      <c r="B722" s="356"/>
      <c r="C722" s="357"/>
      <c r="D722" s="357"/>
      <c r="E722" s="363"/>
      <c r="F722" s="367"/>
      <c r="G722" s="359"/>
      <c r="H722" s="355"/>
      <c r="I722" s="380"/>
      <c r="J722" s="272"/>
      <c r="K722" s="270"/>
      <c r="L722" s="2"/>
      <c r="M722" s="2"/>
      <c r="N722" s="2"/>
      <c r="O722" s="2"/>
      <c r="P722" s="2"/>
      <c r="Q722" s="2"/>
      <c r="R722" s="2"/>
      <c r="S722" s="2"/>
      <c r="T722" s="2"/>
      <c r="U722" s="2"/>
      <c r="V722" s="2"/>
      <c r="W722" s="2"/>
      <c r="X722" s="2"/>
      <c r="Y722" s="2"/>
      <c r="Z722" s="2"/>
    </row>
    <row r="723" spans="1:26" ht="70.150000000000006" customHeight="1" x14ac:dyDescent="0.2">
      <c r="A723" s="268">
        <v>719</v>
      </c>
      <c r="B723" s="356"/>
      <c r="C723" s="357"/>
      <c r="D723" s="357"/>
      <c r="E723" s="363"/>
      <c r="F723" s="367"/>
      <c r="G723" s="359"/>
      <c r="H723" s="355"/>
      <c r="I723" s="380"/>
      <c r="J723" s="272"/>
      <c r="K723" s="270"/>
      <c r="L723" s="2"/>
      <c r="M723" s="2"/>
      <c r="N723" s="2"/>
      <c r="O723" s="2"/>
      <c r="P723" s="2"/>
      <c r="Q723" s="2"/>
      <c r="R723" s="2"/>
      <c r="S723" s="2"/>
      <c r="T723" s="2"/>
      <c r="U723" s="2"/>
      <c r="V723" s="2"/>
      <c r="W723" s="2"/>
      <c r="X723" s="2"/>
      <c r="Y723" s="2"/>
      <c r="Z723" s="2"/>
    </row>
    <row r="724" spans="1:26" ht="70.150000000000006" customHeight="1" x14ac:dyDescent="0.2">
      <c r="A724" s="268">
        <v>720</v>
      </c>
      <c r="B724" s="356"/>
      <c r="C724" s="357"/>
      <c r="D724" s="357"/>
      <c r="E724" s="363"/>
      <c r="F724" s="367"/>
      <c r="G724" s="359"/>
      <c r="H724" s="355"/>
      <c r="I724" s="380"/>
      <c r="J724" s="272"/>
      <c r="K724" s="270"/>
      <c r="L724" s="2"/>
      <c r="M724" s="2"/>
      <c r="N724" s="2"/>
      <c r="O724" s="2"/>
      <c r="P724" s="2"/>
      <c r="Q724" s="2"/>
      <c r="R724" s="2"/>
      <c r="S724" s="2"/>
      <c r="T724" s="2"/>
      <c r="U724" s="2"/>
      <c r="V724" s="2"/>
      <c r="W724" s="2"/>
      <c r="X724" s="2"/>
      <c r="Y724" s="2"/>
      <c r="Z724" s="2"/>
    </row>
    <row r="725" spans="1:26" ht="70.150000000000006" customHeight="1" x14ac:dyDescent="0.2">
      <c r="A725" s="268">
        <v>721</v>
      </c>
      <c r="B725" s="356"/>
      <c r="C725" s="269"/>
      <c r="D725" s="269"/>
      <c r="E725" s="363"/>
      <c r="F725" s="370"/>
      <c r="G725" s="359"/>
      <c r="H725" s="355"/>
      <c r="I725" s="380"/>
      <c r="J725" s="272"/>
      <c r="K725" s="270"/>
      <c r="L725" s="2"/>
      <c r="M725" s="2"/>
      <c r="N725" s="2"/>
      <c r="O725" s="2"/>
      <c r="P725" s="2"/>
      <c r="Q725" s="2"/>
      <c r="R725" s="2"/>
      <c r="S725" s="2"/>
      <c r="T725" s="2"/>
      <c r="U725" s="2"/>
      <c r="V725" s="2"/>
      <c r="W725" s="2"/>
      <c r="X725" s="2"/>
      <c r="Y725" s="2"/>
      <c r="Z725" s="2"/>
    </row>
    <row r="726" spans="1:26" ht="70.150000000000006" customHeight="1" x14ac:dyDescent="0.2">
      <c r="A726" s="268">
        <v>722</v>
      </c>
      <c r="B726" s="356"/>
      <c r="C726" s="357"/>
      <c r="D726" s="357"/>
      <c r="E726" s="363"/>
      <c r="F726" s="367"/>
      <c r="G726" s="359"/>
      <c r="H726" s="355"/>
      <c r="I726" s="380"/>
      <c r="J726" s="271"/>
      <c r="K726" s="270"/>
      <c r="L726" s="2"/>
      <c r="M726" s="2"/>
      <c r="N726" s="2"/>
      <c r="O726" s="2"/>
      <c r="P726" s="2"/>
      <c r="Q726" s="2"/>
      <c r="R726" s="2"/>
      <c r="S726" s="2"/>
      <c r="T726" s="2"/>
      <c r="U726" s="2"/>
      <c r="V726" s="2"/>
      <c r="W726" s="2"/>
      <c r="X726" s="2"/>
      <c r="Y726" s="2"/>
      <c r="Z726" s="2"/>
    </row>
    <row r="727" spans="1:26" ht="48" customHeight="1" x14ac:dyDescent="0.2">
      <c r="A727" s="268">
        <v>723</v>
      </c>
      <c r="B727" s="356"/>
      <c r="C727" s="357"/>
      <c r="D727" s="357"/>
      <c r="E727" s="363"/>
      <c r="F727" s="370"/>
      <c r="G727" s="359"/>
      <c r="H727" s="355"/>
      <c r="I727" s="380"/>
      <c r="J727" s="271"/>
      <c r="K727" s="270"/>
      <c r="L727" s="2"/>
      <c r="M727" s="2"/>
      <c r="N727" s="2"/>
      <c r="O727" s="2"/>
      <c r="P727" s="2"/>
      <c r="Q727" s="2"/>
      <c r="R727" s="2"/>
      <c r="S727" s="2"/>
      <c r="T727" s="2"/>
      <c r="U727" s="2"/>
      <c r="V727" s="2"/>
      <c r="W727" s="2"/>
      <c r="X727" s="2"/>
      <c r="Y727" s="2"/>
      <c r="Z727" s="2"/>
    </row>
    <row r="728" spans="1:26" ht="70.150000000000006" customHeight="1" x14ac:dyDescent="0.2">
      <c r="A728" s="268">
        <v>724</v>
      </c>
      <c r="B728" s="356"/>
      <c r="C728" s="357"/>
      <c r="D728" s="357"/>
      <c r="E728" s="363"/>
      <c r="F728" s="370"/>
      <c r="G728" s="359"/>
      <c r="H728" s="355"/>
      <c r="I728" s="380"/>
      <c r="J728" s="271"/>
      <c r="K728" s="270"/>
      <c r="L728" s="2"/>
      <c r="M728" s="2"/>
      <c r="N728" s="2"/>
      <c r="O728" s="2"/>
      <c r="P728" s="2"/>
      <c r="Q728" s="2"/>
      <c r="R728" s="2"/>
      <c r="S728" s="2"/>
      <c r="T728" s="2"/>
      <c r="U728" s="2"/>
      <c r="V728" s="2"/>
      <c r="W728" s="2"/>
      <c r="X728" s="2"/>
      <c r="Y728" s="2"/>
      <c r="Z728" s="2"/>
    </row>
    <row r="729" spans="1:26" ht="37.15" customHeight="1" x14ac:dyDescent="0.2">
      <c r="A729" s="268">
        <v>725</v>
      </c>
      <c r="B729" s="356"/>
      <c r="C729" s="357"/>
      <c r="D729" s="357"/>
      <c r="E729" s="366"/>
      <c r="F729" s="371"/>
      <c r="G729" s="359"/>
      <c r="H729" s="355"/>
      <c r="I729" s="380"/>
      <c r="J729" s="271"/>
      <c r="K729" s="270"/>
      <c r="L729" s="2"/>
      <c r="M729" s="2"/>
      <c r="N729" s="2"/>
      <c r="O729" s="2"/>
      <c r="P729" s="2"/>
      <c r="Q729" s="2"/>
      <c r="R729" s="2"/>
      <c r="S729" s="2"/>
      <c r="T729" s="2"/>
      <c r="U729" s="2"/>
      <c r="V729" s="2"/>
      <c r="W729" s="2"/>
      <c r="X729" s="2"/>
      <c r="Y729" s="2"/>
      <c r="Z729" s="2"/>
    </row>
    <row r="730" spans="1:26" ht="70.150000000000006" customHeight="1" x14ac:dyDescent="0.2">
      <c r="A730" s="268">
        <v>726</v>
      </c>
      <c r="B730" s="356"/>
      <c r="C730" s="357"/>
      <c r="D730" s="357"/>
      <c r="E730" s="366"/>
      <c r="F730" s="371"/>
      <c r="G730" s="359"/>
      <c r="H730" s="355"/>
      <c r="I730" s="380"/>
      <c r="J730" s="271"/>
      <c r="K730" s="270"/>
    </row>
    <row r="731" spans="1:26" ht="70.150000000000006" customHeight="1" x14ac:dyDescent="0.2">
      <c r="A731" s="268">
        <v>727</v>
      </c>
      <c r="B731" s="356"/>
      <c r="C731" s="357"/>
      <c r="D731" s="357"/>
      <c r="E731" s="366"/>
      <c r="F731" s="371"/>
      <c r="G731" s="359"/>
      <c r="H731" s="355"/>
      <c r="I731" s="380"/>
      <c r="J731" s="271"/>
      <c r="K731" s="270"/>
    </row>
    <row r="732" spans="1:26" ht="70.150000000000006" customHeight="1" x14ac:dyDescent="0.2">
      <c r="A732" s="268">
        <v>728</v>
      </c>
      <c r="B732" s="356"/>
      <c r="C732" s="357"/>
      <c r="D732" s="357"/>
      <c r="E732" s="366"/>
      <c r="F732" s="371"/>
      <c r="G732" s="359"/>
      <c r="H732" s="355"/>
      <c r="I732" s="380"/>
      <c r="J732" s="271"/>
      <c r="K732" s="270"/>
    </row>
    <row r="733" spans="1:26" ht="70.150000000000006" customHeight="1" x14ac:dyDescent="0.2">
      <c r="A733" s="268">
        <v>729</v>
      </c>
      <c r="B733" s="356"/>
      <c r="C733" s="357"/>
      <c r="D733" s="357"/>
      <c r="E733" s="366"/>
      <c r="F733" s="371"/>
      <c r="G733" s="359"/>
      <c r="H733" s="355"/>
      <c r="I733" s="380"/>
      <c r="J733" s="271"/>
      <c r="K733" s="270"/>
    </row>
    <row r="734" spans="1:26" ht="70.150000000000006" customHeight="1" x14ac:dyDescent="0.2">
      <c r="A734" s="268">
        <v>730</v>
      </c>
      <c r="B734" s="356"/>
      <c r="C734" s="357"/>
      <c r="D734" s="357"/>
      <c r="E734" s="366"/>
      <c r="F734" s="371"/>
      <c r="G734" s="359"/>
      <c r="H734" s="355"/>
      <c r="I734" s="380"/>
      <c r="J734" s="271"/>
      <c r="K734" s="270"/>
    </row>
    <row r="735" spans="1:26" ht="70.150000000000006" customHeight="1" x14ac:dyDescent="0.2">
      <c r="A735" s="268">
        <v>731</v>
      </c>
      <c r="B735" s="356"/>
      <c r="C735" s="357"/>
      <c r="D735" s="357"/>
      <c r="E735" s="366"/>
      <c r="F735" s="371"/>
      <c r="G735" s="359"/>
      <c r="H735" s="355"/>
      <c r="I735" s="380"/>
      <c r="J735" s="271"/>
      <c r="K735" s="270"/>
    </row>
    <row r="736" spans="1:26" ht="70.150000000000006" customHeight="1" x14ac:dyDescent="0.2">
      <c r="A736" s="268">
        <v>732</v>
      </c>
      <c r="B736" s="356"/>
      <c r="C736" s="357"/>
      <c r="D736" s="357"/>
      <c r="E736" s="366"/>
      <c r="F736" s="371"/>
      <c r="G736" s="359"/>
      <c r="H736" s="355"/>
      <c r="I736" s="380"/>
      <c r="J736" s="271"/>
      <c r="K736" s="270"/>
    </row>
    <row r="737" spans="1:11" ht="70.150000000000006" customHeight="1" x14ac:dyDescent="0.2">
      <c r="A737" s="268">
        <v>733</v>
      </c>
      <c r="B737" s="356"/>
      <c r="C737" s="357"/>
      <c r="D737" s="357"/>
      <c r="E737" s="366"/>
      <c r="F737" s="371"/>
      <c r="G737" s="359"/>
      <c r="H737" s="355"/>
      <c r="I737" s="380"/>
      <c r="J737" s="271"/>
      <c r="K737" s="270"/>
    </row>
    <row r="738" spans="1:11" ht="70.150000000000006" customHeight="1" x14ac:dyDescent="0.2">
      <c r="A738" s="268">
        <v>734</v>
      </c>
      <c r="B738" s="356"/>
      <c r="C738" s="357"/>
      <c r="D738" s="357"/>
      <c r="E738" s="366"/>
      <c r="F738" s="371"/>
      <c r="G738" s="359"/>
      <c r="H738" s="355"/>
      <c r="I738" s="380"/>
      <c r="J738" s="271"/>
      <c r="K738" s="270"/>
    </row>
    <row r="739" spans="1:11" ht="70.150000000000006" customHeight="1" x14ac:dyDescent="0.2">
      <c r="A739" s="268">
        <v>735</v>
      </c>
      <c r="B739" s="356"/>
      <c r="C739" s="357"/>
      <c r="D739" s="357"/>
      <c r="E739" s="366"/>
      <c r="F739" s="371"/>
      <c r="G739" s="359"/>
      <c r="H739" s="355"/>
      <c r="I739" s="380"/>
      <c r="J739" s="271"/>
      <c r="K739" s="270"/>
    </row>
    <row r="740" spans="1:11" ht="70.150000000000006" customHeight="1" x14ac:dyDescent="0.2">
      <c r="A740" s="268">
        <v>736</v>
      </c>
      <c r="B740" s="356"/>
      <c r="C740" s="357"/>
      <c r="D740" s="357"/>
      <c r="E740" s="366"/>
      <c r="F740" s="372"/>
      <c r="G740" s="359"/>
      <c r="H740" s="355"/>
      <c r="I740" s="380"/>
      <c r="J740" s="271"/>
      <c r="K740" s="270"/>
    </row>
    <row r="741" spans="1:11" ht="70.150000000000006" customHeight="1" x14ac:dyDescent="0.2">
      <c r="A741" s="268">
        <v>737</v>
      </c>
      <c r="B741" s="356"/>
      <c r="C741" s="357"/>
      <c r="D741" s="357"/>
      <c r="E741" s="366"/>
      <c r="F741" s="372"/>
      <c r="G741" s="359"/>
      <c r="H741" s="355"/>
      <c r="I741" s="380"/>
      <c r="J741" s="271"/>
      <c r="K741" s="270"/>
    </row>
    <row r="742" spans="1:11" ht="70.150000000000006" customHeight="1" x14ac:dyDescent="0.2">
      <c r="A742" s="268">
        <v>738</v>
      </c>
      <c r="B742" s="356"/>
      <c r="C742" s="357"/>
      <c r="D742" s="357"/>
      <c r="E742" s="366"/>
      <c r="F742" s="372"/>
      <c r="G742" s="359"/>
      <c r="H742" s="355"/>
      <c r="I742" s="380"/>
      <c r="J742" s="271"/>
      <c r="K742" s="270"/>
    </row>
    <row r="743" spans="1:11" ht="70.150000000000006" customHeight="1" x14ac:dyDescent="0.2">
      <c r="A743" s="268">
        <v>739</v>
      </c>
      <c r="B743" s="356"/>
      <c r="C743" s="269"/>
      <c r="D743" s="269"/>
      <c r="E743" s="353"/>
      <c r="F743" s="373"/>
      <c r="G743" s="353"/>
      <c r="H743" s="354"/>
      <c r="I743" s="489"/>
      <c r="J743" s="353"/>
      <c r="K743" s="270"/>
    </row>
    <row r="744" spans="1:11" ht="70.150000000000006" customHeight="1" x14ac:dyDescent="0.2">
      <c r="A744" s="268">
        <v>740</v>
      </c>
      <c r="B744" s="356"/>
      <c r="C744" s="269"/>
      <c r="D744" s="269"/>
      <c r="E744" s="353"/>
      <c r="F744" s="373"/>
      <c r="G744" s="353"/>
      <c r="H744" s="354"/>
      <c r="I744" s="489"/>
      <c r="J744" s="353"/>
      <c r="K744" s="270"/>
    </row>
    <row r="745" spans="1:11" ht="70.150000000000006" customHeight="1" x14ac:dyDescent="0.2">
      <c r="A745" s="268">
        <v>741</v>
      </c>
      <c r="B745" s="356"/>
      <c r="C745" s="269"/>
      <c r="D745" s="269"/>
      <c r="E745" s="353"/>
      <c r="F745" s="373"/>
      <c r="G745" s="353"/>
      <c r="H745" s="354"/>
      <c r="I745" s="489"/>
      <c r="J745" s="353"/>
      <c r="K745" s="270"/>
    </row>
    <row r="746" spans="1:11" ht="70.150000000000006" customHeight="1" x14ac:dyDescent="0.2">
      <c r="A746" s="268">
        <v>742</v>
      </c>
      <c r="B746" s="353"/>
      <c r="C746" s="269"/>
      <c r="D746" s="269"/>
      <c r="E746" s="353"/>
      <c r="F746" s="373"/>
      <c r="G746" s="353"/>
      <c r="H746" s="354"/>
      <c r="I746" s="489"/>
      <c r="J746" s="353"/>
      <c r="K746" s="270"/>
    </row>
    <row r="747" spans="1:11" ht="70.150000000000006" customHeight="1" x14ac:dyDescent="0.2">
      <c r="A747" s="268">
        <v>743</v>
      </c>
      <c r="B747" s="353"/>
      <c r="C747" s="269"/>
      <c r="D747" s="269"/>
      <c r="E747" s="353"/>
      <c r="F747" s="373"/>
      <c r="G747" s="353"/>
      <c r="H747" s="354"/>
      <c r="I747" s="489"/>
      <c r="J747" s="353"/>
      <c r="K747" s="270"/>
    </row>
    <row r="748" spans="1:11" ht="70.150000000000006" customHeight="1" x14ac:dyDescent="0.2">
      <c r="A748" s="268">
        <v>744</v>
      </c>
      <c r="B748" s="353"/>
      <c r="C748" s="269"/>
      <c r="D748" s="269"/>
      <c r="E748" s="353"/>
      <c r="F748" s="373"/>
      <c r="G748" s="353"/>
      <c r="H748" s="354"/>
      <c r="I748" s="489"/>
      <c r="J748" s="353"/>
      <c r="K748" s="270"/>
    </row>
    <row r="749" spans="1:11" ht="70.150000000000006" customHeight="1" x14ac:dyDescent="0.2">
      <c r="A749" s="268">
        <v>745</v>
      </c>
      <c r="B749" s="353"/>
      <c r="C749" s="269"/>
      <c r="D749" s="269"/>
      <c r="E749" s="353"/>
      <c r="F749" s="373"/>
      <c r="G749" s="353"/>
      <c r="H749" s="354"/>
      <c r="I749" s="489"/>
      <c r="J749" s="353"/>
      <c r="K749" s="270"/>
    </row>
    <row r="750" spans="1:11" ht="70.150000000000006" customHeight="1" x14ac:dyDescent="0.2">
      <c r="A750" s="268">
        <v>746</v>
      </c>
      <c r="B750" s="353"/>
      <c r="C750" s="269"/>
      <c r="D750" s="269"/>
      <c r="E750" s="353"/>
      <c r="F750" s="373"/>
      <c r="G750" s="353"/>
      <c r="H750" s="354"/>
      <c r="I750" s="489"/>
      <c r="J750" s="353"/>
      <c r="K750" s="270"/>
    </row>
    <row r="751" spans="1:11" ht="70.150000000000006" customHeight="1" x14ac:dyDescent="0.2">
      <c r="A751" s="268">
        <v>747</v>
      </c>
      <c r="B751" s="353"/>
      <c r="C751" s="269"/>
      <c r="D751" s="269"/>
      <c r="E751" s="353"/>
      <c r="F751" s="373"/>
      <c r="G751" s="353"/>
      <c r="H751" s="354"/>
      <c r="I751" s="489"/>
      <c r="J751" s="353"/>
      <c r="K751" s="270"/>
    </row>
    <row r="752" spans="1:11" ht="70.150000000000006" customHeight="1" x14ac:dyDescent="0.2">
      <c r="A752" s="268">
        <v>748</v>
      </c>
      <c r="B752" s="353"/>
      <c r="C752" s="269"/>
      <c r="D752" s="269"/>
      <c r="E752" s="353"/>
      <c r="F752" s="373"/>
      <c r="G752" s="353"/>
      <c r="H752" s="354"/>
      <c r="I752" s="489"/>
      <c r="J752" s="353"/>
      <c r="K752" s="270"/>
    </row>
    <row r="753" spans="1:11" ht="70.150000000000006" customHeight="1" x14ac:dyDescent="0.2">
      <c r="A753" s="268">
        <v>749</v>
      </c>
      <c r="B753" s="353"/>
      <c r="C753" s="269"/>
      <c r="D753" s="269"/>
      <c r="E753" s="353"/>
      <c r="F753" s="373"/>
      <c r="G753" s="353"/>
      <c r="H753" s="354"/>
      <c r="I753" s="489"/>
      <c r="J753" s="353"/>
      <c r="K753" s="270"/>
    </row>
    <row r="754" spans="1:11" ht="70.150000000000006" customHeight="1" x14ac:dyDescent="0.2">
      <c r="A754" s="268">
        <v>750</v>
      </c>
      <c r="B754" s="353"/>
      <c r="C754" s="269"/>
      <c r="D754" s="269"/>
      <c r="E754" s="353"/>
      <c r="F754" s="373"/>
      <c r="G754" s="353"/>
      <c r="H754" s="354"/>
      <c r="I754" s="489"/>
      <c r="J754" s="353"/>
      <c r="K754" s="270"/>
    </row>
    <row r="755" spans="1:11" ht="70.150000000000006" customHeight="1" x14ac:dyDescent="0.2">
      <c r="A755" s="268">
        <v>751</v>
      </c>
      <c r="B755" s="353"/>
      <c r="C755" s="269"/>
      <c r="D755" s="269"/>
      <c r="E755" s="353"/>
      <c r="F755" s="373"/>
      <c r="G755" s="353"/>
      <c r="H755" s="354"/>
      <c r="I755" s="489"/>
      <c r="J755" s="353"/>
      <c r="K755" s="270"/>
    </row>
    <row r="756" spans="1:11" ht="70.150000000000006" customHeight="1" x14ac:dyDescent="0.2">
      <c r="A756" s="268">
        <v>752</v>
      </c>
      <c r="B756" s="353"/>
      <c r="C756" s="269"/>
      <c r="D756" s="269"/>
      <c r="E756" s="353"/>
      <c r="F756" s="373"/>
      <c r="G756" s="353"/>
      <c r="H756" s="354"/>
      <c r="I756" s="489"/>
      <c r="J756" s="353"/>
      <c r="K756" s="270"/>
    </row>
    <row r="757" spans="1:11" ht="70.150000000000006" customHeight="1" x14ac:dyDescent="0.2">
      <c r="A757" s="268">
        <v>753</v>
      </c>
      <c r="B757" s="353"/>
      <c r="C757" s="269"/>
      <c r="D757" s="269"/>
      <c r="E757" s="353"/>
      <c r="F757" s="373"/>
      <c r="G757" s="353"/>
      <c r="H757" s="354"/>
      <c r="I757" s="489"/>
      <c r="J757" s="353"/>
      <c r="K757" s="270"/>
    </row>
    <row r="758" spans="1:11" ht="70.150000000000006" customHeight="1" x14ac:dyDescent="0.2">
      <c r="A758" s="268">
        <v>754</v>
      </c>
      <c r="B758" s="353"/>
      <c r="C758" s="269"/>
      <c r="D758" s="269"/>
      <c r="E758" s="353"/>
      <c r="F758" s="373"/>
      <c r="G758" s="353"/>
      <c r="H758" s="354"/>
      <c r="I758" s="489"/>
      <c r="J758" s="353"/>
      <c r="K758" s="270"/>
    </row>
    <row r="759" spans="1:11" ht="70.150000000000006" customHeight="1" x14ac:dyDescent="0.2">
      <c r="A759" s="268">
        <v>755</v>
      </c>
      <c r="B759" s="353"/>
      <c r="C759" s="269"/>
      <c r="D759" s="269"/>
      <c r="E759" s="353"/>
      <c r="F759" s="373"/>
      <c r="G759" s="353"/>
      <c r="H759" s="354"/>
      <c r="I759" s="489"/>
      <c r="J759" s="353"/>
      <c r="K759" s="270"/>
    </row>
    <row r="760" spans="1:11" ht="70.150000000000006" customHeight="1" x14ac:dyDescent="0.2">
      <c r="A760" s="268">
        <v>756</v>
      </c>
      <c r="B760" s="353"/>
      <c r="C760" s="269"/>
      <c r="D760" s="269"/>
      <c r="E760" s="353"/>
      <c r="F760" s="373"/>
      <c r="G760" s="353"/>
      <c r="H760" s="354"/>
      <c r="I760" s="489"/>
      <c r="J760" s="353"/>
      <c r="K760" s="270"/>
    </row>
    <row r="761" spans="1:11" ht="70.150000000000006" customHeight="1" x14ac:dyDescent="0.2">
      <c r="A761" s="268">
        <v>757</v>
      </c>
      <c r="B761" s="353"/>
      <c r="C761" s="269"/>
      <c r="D761" s="269"/>
      <c r="E761" s="353"/>
      <c r="F761" s="373"/>
      <c r="G761" s="353"/>
      <c r="H761" s="354"/>
      <c r="I761" s="489"/>
      <c r="J761" s="353"/>
      <c r="K761" s="270"/>
    </row>
    <row r="762" spans="1:11" ht="15" customHeight="1" x14ac:dyDescent="0.2">
      <c r="A762" s="268">
        <v>758</v>
      </c>
      <c r="B762" s="353"/>
      <c r="C762" s="269"/>
      <c r="D762" s="269"/>
      <c r="E762" s="353"/>
      <c r="F762" s="373"/>
      <c r="G762" s="353"/>
      <c r="H762" s="354"/>
      <c r="I762" s="489"/>
      <c r="J762" s="353"/>
      <c r="K762" s="270"/>
    </row>
    <row r="763" spans="1:11" ht="15" customHeight="1" x14ac:dyDescent="0.2">
      <c r="A763" s="268">
        <v>759</v>
      </c>
      <c r="B763" s="353"/>
      <c r="C763" s="269"/>
      <c r="D763" s="269"/>
      <c r="E763" s="353"/>
      <c r="F763" s="373"/>
      <c r="G763" s="353"/>
      <c r="H763" s="354"/>
      <c r="I763" s="489"/>
      <c r="J763" s="353"/>
      <c r="K763" s="270"/>
    </row>
  </sheetData>
  <autoFilter ref="B4:K763">
    <sortState ref="B4:K698">
      <sortCondition ref="I4:I698"/>
    </sortState>
  </autoFilter>
  <mergeCells count="3">
    <mergeCell ref="A1:I1"/>
    <mergeCell ref="A2:I2"/>
    <mergeCell ref="A3:I3"/>
  </mergeCells>
  <dataValidations count="3">
    <dataValidation type="list" allowBlank="1" showErrorMessage="1" sqref="D703:D763 D5:D601">
      <formula1>OFFSET(Repasses,1,MATCH(C5,Categorias,0)-1,OFFSET(Repasses,-1,MATCH(C5,Categorias,0)-1),1)</formula1>
    </dataValidation>
    <dataValidation type="list" allowBlank="1" showErrorMessage="1" sqref="K5:K763">
      <formula1>Contas</formula1>
    </dataValidation>
    <dataValidation type="list" allowBlank="1" showErrorMessage="1" sqref="G5:G742">
      <formula1>VinculoPT</formula1>
    </dataValidation>
  </dataValidations>
  <printOptions horizontalCentered="1"/>
  <pageMargins left="0.19685039370078741" right="0.19685039370078741" top="0.59055118110236227" bottom="0.59055118110236227" header="0" footer="0"/>
  <pageSetup paperSize="9" scale="73" fitToHeight="0" pageOrder="overThenDown" orientation="landscape" r:id="rId1"/>
  <extLst>
    <ext xmlns:x14="http://schemas.microsoft.com/office/spreadsheetml/2009/9/main" uri="{CCE6A557-97BC-4b89-ADB6-D9C93CAAB3DF}">
      <x14:dataValidations xmlns:xm="http://schemas.microsoft.com/office/excel/2006/main" count="1">
        <x14:dataValidation type="list" allowBlank="1" showErrorMessage="1">
          <x14:formula1>
            <xm:f>Plano!$D$2:$G$2</xm:f>
          </x14:formula1>
          <xm:sqref>C5:C763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S2978"/>
  <sheetViews>
    <sheetView showGridLines="0" zoomScale="91" zoomScaleNormal="91" workbookViewId="0">
      <pane xSplit="6" ySplit="3" topLeftCell="L982" activePane="bottomRight" state="frozen"/>
      <selection pane="topRight" activeCell="G1" sqref="G1"/>
      <selection pane="bottomLeft" activeCell="A4" sqref="A4"/>
      <selection pane="bottomRight" activeCell="O985" sqref="O985"/>
    </sheetView>
  </sheetViews>
  <sheetFormatPr defaultColWidth="12.7109375" defaultRowHeight="15" customHeight="1" x14ac:dyDescent="0.2"/>
  <cols>
    <col min="1" max="1" width="7.42578125" customWidth="1"/>
    <col min="2" max="2" width="10.42578125" customWidth="1"/>
    <col min="3" max="3" width="8.85546875" style="433" customWidth="1"/>
    <col min="4" max="4" width="15.42578125" customWidth="1"/>
    <col min="5" max="5" width="23.42578125" customWidth="1"/>
    <col min="6" max="6" width="14.42578125" customWidth="1"/>
    <col min="7" max="7" width="44.140625" style="394" customWidth="1"/>
    <col min="8" max="8" width="25.42578125" customWidth="1"/>
    <col min="9" max="9" width="23.85546875" style="394" customWidth="1"/>
    <col min="10" max="10" width="19.42578125" style="433" customWidth="1"/>
    <col min="11" max="11" width="17.42578125" style="433" customWidth="1"/>
    <col min="12" max="12" width="14.42578125" style="433" customWidth="1"/>
    <col min="13" max="13" width="20.140625" style="433" customWidth="1"/>
    <col min="14" max="14" width="12.42578125" customWidth="1"/>
    <col min="15" max="15" width="15.7109375" customWidth="1"/>
    <col min="16" max="16" width="19.42578125" customWidth="1"/>
    <col min="17" max="17" width="10.7109375" customWidth="1"/>
    <col min="18" max="18" width="10.5703125" customWidth="1"/>
    <col min="19" max="19" width="9.140625" customWidth="1"/>
  </cols>
  <sheetData>
    <row r="1" spans="1:19" ht="18" customHeight="1" x14ac:dyDescent="0.2">
      <c r="A1" s="550" t="str">
        <f>Capa!A1</f>
        <v>Contrato de Gestão nº. 05/19 celebrado entre a Fundação Clóvis Salgado e a Associação Pró-Cultura e Promoção das Artes</v>
      </c>
      <c r="B1" s="526"/>
      <c r="C1" s="564"/>
      <c r="D1" s="526"/>
      <c r="E1" s="526"/>
      <c r="F1" s="526"/>
      <c r="G1" s="526"/>
      <c r="H1" s="526"/>
      <c r="I1" s="526"/>
      <c r="J1" s="526"/>
      <c r="K1" s="526"/>
      <c r="L1" s="526"/>
      <c r="M1" s="526"/>
      <c r="N1" s="527"/>
      <c r="O1" s="295"/>
      <c r="P1" s="296">
        <f>COUNT('Diário 1º PA'!$A$4:$A$2977)</f>
        <v>2966</v>
      </c>
      <c r="Q1" s="297"/>
      <c r="R1" s="298"/>
      <c r="S1" s="299"/>
    </row>
    <row r="2" spans="1:19" ht="18" customHeight="1" x14ac:dyDescent="0.2">
      <c r="A2" s="565" t="str">
        <f>"Tabela 9 - Diário de Entradas e Saídas do Contrato de Gestão - "&amp;LEFT(Capa!$A$13,1)&amp;"º Período Avaliatório"</f>
        <v>Tabela 9 - Diário de Entradas e Saídas do Contrato de Gestão - 1º Período Avaliatório</v>
      </c>
      <c r="B2" s="526"/>
      <c r="C2" s="564"/>
      <c r="D2" s="526"/>
      <c r="E2" s="526"/>
      <c r="F2" s="526"/>
      <c r="G2" s="526"/>
      <c r="H2" s="526"/>
      <c r="I2" s="526"/>
      <c r="J2" s="526"/>
      <c r="K2" s="526"/>
      <c r="L2" s="526"/>
      <c r="M2" s="526"/>
      <c r="N2" s="527"/>
      <c r="O2" s="300"/>
      <c r="P2" s="299"/>
      <c r="Q2" s="297"/>
      <c r="R2" s="297"/>
      <c r="S2" s="299"/>
    </row>
    <row r="3" spans="1:19" ht="39" customHeight="1" x14ac:dyDescent="0.2">
      <c r="A3" s="495" t="s">
        <v>927</v>
      </c>
      <c r="B3" s="495" t="s">
        <v>928</v>
      </c>
      <c r="C3" s="496" t="s">
        <v>929</v>
      </c>
      <c r="D3" s="495" t="s">
        <v>446</v>
      </c>
      <c r="E3" s="496" t="s">
        <v>435</v>
      </c>
      <c r="F3" s="496" t="s">
        <v>930</v>
      </c>
      <c r="G3" s="496" t="s">
        <v>447</v>
      </c>
      <c r="H3" s="496" t="s">
        <v>448</v>
      </c>
      <c r="I3" s="496" t="s">
        <v>450</v>
      </c>
      <c r="J3" s="496" t="s">
        <v>451</v>
      </c>
      <c r="K3" s="496" t="s">
        <v>931</v>
      </c>
      <c r="L3" s="496" t="s">
        <v>932</v>
      </c>
      <c r="M3" s="496" t="s">
        <v>933</v>
      </c>
      <c r="N3" s="496" t="s">
        <v>934</v>
      </c>
      <c r="O3" s="496" t="s">
        <v>452</v>
      </c>
      <c r="P3" s="500" t="s">
        <v>451</v>
      </c>
      <c r="Q3" s="500" t="s">
        <v>935</v>
      </c>
      <c r="R3" s="500" t="s">
        <v>449</v>
      </c>
      <c r="S3" s="349"/>
    </row>
    <row r="4" spans="1:19" ht="50.1" customHeight="1" x14ac:dyDescent="0.2">
      <c r="A4" s="481">
        <f t="shared" ref="A4" si="0">IF(B4="","",ROW()-ROW($A$3))</f>
        <v>1</v>
      </c>
      <c r="B4" s="399">
        <v>45293</v>
      </c>
      <c r="C4" s="441">
        <v>45261</v>
      </c>
      <c r="D4" s="400" t="s">
        <v>103</v>
      </c>
      <c r="E4" s="401" t="s">
        <v>206</v>
      </c>
      <c r="F4" s="402">
        <v>-26.94</v>
      </c>
      <c r="G4" s="403" t="s">
        <v>936</v>
      </c>
      <c r="H4" s="400" t="s">
        <v>126</v>
      </c>
      <c r="I4" s="403" t="s">
        <v>937</v>
      </c>
      <c r="J4" s="386" t="str">
        <f>IF(P4="","",IF(LEN(TRIM(P4))&gt;14,P4,"CPF Protegido - LGPD"))</f>
        <v>70.945.209/0001-03</v>
      </c>
      <c r="K4" s="386" t="s">
        <v>938</v>
      </c>
      <c r="L4" s="404" t="s">
        <v>939</v>
      </c>
      <c r="M4" s="386" t="s">
        <v>126</v>
      </c>
      <c r="N4" s="399">
        <v>45293</v>
      </c>
      <c r="O4" s="400" t="s">
        <v>35</v>
      </c>
      <c r="P4" s="504" t="s">
        <v>718</v>
      </c>
      <c r="Q4" s="501" t="s">
        <v>126</v>
      </c>
      <c r="R4" s="501" t="s">
        <v>126</v>
      </c>
      <c r="S4" s="349"/>
    </row>
    <row r="5" spans="1:19" ht="50.1" customHeight="1" x14ac:dyDescent="0.2">
      <c r="A5" s="481">
        <f t="shared" ref="A5:A68" si="1">IF(B5="","",ROW()-ROW($A$3))</f>
        <v>2</v>
      </c>
      <c r="B5" s="399">
        <v>45293</v>
      </c>
      <c r="C5" s="441">
        <v>45261</v>
      </c>
      <c r="D5" s="400" t="s">
        <v>103</v>
      </c>
      <c r="E5" s="401" t="s">
        <v>206</v>
      </c>
      <c r="F5" s="402">
        <v>-53.88</v>
      </c>
      <c r="G5" s="403" t="s">
        <v>940</v>
      </c>
      <c r="H5" s="400" t="s">
        <v>126</v>
      </c>
      <c r="I5" s="403" t="s">
        <v>937</v>
      </c>
      <c r="J5" s="386" t="str">
        <f t="shared" ref="J5:J68" si="2">IF(P5="","",IF(LEN(TRIM(P5))&gt;14,P5,"CPF Protegido - LGPD"))</f>
        <v>70.945.209/0001-03</v>
      </c>
      <c r="K5" s="386" t="s">
        <v>938</v>
      </c>
      <c r="L5" s="404" t="s">
        <v>939</v>
      </c>
      <c r="M5" s="386" t="s">
        <v>126</v>
      </c>
      <c r="N5" s="399">
        <v>45293</v>
      </c>
      <c r="O5" s="400" t="s">
        <v>35</v>
      </c>
      <c r="P5" s="504" t="s">
        <v>718</v>
      </c>
      <c r="Q5" s="501" t="s">
        <v>126</v>
      </c>
      <c r="R5" s="501" t="s">
        <v>126</v>
      </c>
      <c r="S5" s="349"/>
    </row>
    <row r="6" spans="1:19" ht="50.1" customHeight="1" x14ac:dyDescent="0.2">
      <c r="A6" s="481">
        <f t="shared" si="1"/>
        <v>3</v>
      </c>
      <c r="B6" s="399">
        <v>45293</v>
      </c>
      <c r="C6" s="441">
        <v>45261</v>
      </c>
      <c r="D6" s="400" t="s">
        <v>103</v>
      </c>
      <c r="E6" s="401" t="s">
        <v>206</v>
      </c>
      <c r="F6" s="402">
        <v>-215.54</v>
      </c>
      <c r="G6" s="403" t="s">
        <v>941</v>
      </c>
      <c r="H6" s="400" t="s">
        <v>126</v>
      </c>
      <c r="I6" s="403" t="s">
        <v>937</v>
      </c>
      <c r="J6" s="386" t="str">
        <f t="shared" si="2"/>
        <v>70.945.209/0001-03</v>
      </c>
      <c r="K6" s="386" t="s">
        <v>938</v>
      </c>
      <c r="L6" s="404" t="s">
        <v>939</v>
      </c>
      <c r="M6" s="386" t="s">
        <v>126</v>
      </c>
      <c r="N6" s="399">
        <v>45293</v>
      </c>
      <c r="O6" s="400" t="s">
        <v>35</v>
      </c>
      <c r="P6" s="504" t="s">
        <v>718</v>
      </c>
      <c r="Q6" s="501" t="s">
        <v>126</v>
      </c>
      <c r="R6" s="501" t="s">
        <v>126</v>
      </c>
      <c r="S6" s="349"/>
    </row>
    <row r="7" spans="1:19" ht="36" x14ac:dyDescent="0.2">
      <c r="A7" s="481">
        <f t="shared" si="1"/>
        <v>4</v>
      </c>
      <c r="B7" s="399">
        <v>45293</v>
      </c>
      <c r="C7" s="441">
        <v>45261</v>
      </c>
      <c r="D7" s="400" t="s">
        <v>114</v>
      </c>
      <c r="E7" s="401" t="s">
        <v>302</v>
      </c>
      <c r="F7" s="402">
        <v>300</v>
      </c>
      <c r="G7" s="403" t="s">
        <v>942</v>
      </c>
      <c r="H7" s="400" t="s">
        <v>126</v>
      </c>
      <c r="I7" s="403" t="s">
        <v>943</v>
      </c>
      <c r="J7" s="386" t="str">
        <f t="shared" si="2"/>
        <v>70.945.209/0001-03</v>
      </c>
      <c r="K7" s="386" t="s">
        <v>4161</v>
      </c>
      <c r="L7" s="404" t="s">
        <v>939</v>
      </c>
      <c r="M7" s="386" t="s">
        <v>126</v>
      </c>
      <c r="N7" s="399">
        <v>45293</v>
      </c>
      <c r="O7" s="400" t="s">
        <v>35</v>
      </c>
      <c r="P7" s="504" t="s">
        <v>718</v>
      </c>
      <c r="Q7" s="502" t="s">
        <v>944</v>
      </c>
      <c r="R7" s="502">
        <v>3293</v>
      </c>
      <c r="S7" s="349"/>
    </row>
    <row r="8" spans="1:19" ht="48" x14ac:dyDescent="0.2">
      <c r="A8" s="481">
        <f t="shared" si="1"/>
        <v>5</v>
      </c>
      <c r="B8" s="399">
        <v>45293</v>
      </c>
      <c r="C8" s="441">
        <v>45261</v>
      </c>
      <c r="D8" s="401" t="s">
        <v>114</v>
      </c>
      <c r="E8" s="401" t="s">
        <v>348</v>
      </c>
      <c r="F8" s="402">
        <v>20000</v>
      </c>
      <c r="G8" s="403" t="s">
        <v>945</v>
      </c>
      <c r="H8" s="400" t="s">
        <v>128</v>
      </c>
      <c r="I8" s="403" t="s">
        <v>946</v>
      </c>
      <c r="J8" s="386" t="str">
        <f t="shared" si="2"/>
        <v>50.179.923/0001-20</v>
      </c>
      <c r="K8" s="386" t="s">
        <v>1560</v>
      </c>
      <c r="L8" s="404" t="s">
        <v>947</v>
      </c>
      <c r="M8" s="386">
        <v>348</v>
      </c>
      <c r="N8" s="399">
        <v>45288</v>
      </c>
      <c r="O8" s="400" t="s">
        <v>35</v>
      </c>
      <c r="P8" s="505" t="s">
        <v>948</v>
      </c>
      <c r="Q8" s="502" t="s">
        <v>944</v>
      </c>
      <c r="R8" s="502">
        <v>2947</v>
      </c>
      <c r="S8" s="349"/>
    </row>
    <row r="9" spans="1:19" ht="36" x14ac:dyDescent="0.2">
      <c r="A9" s="481">
        <f t="shared" si="1"/>
        <v>6</v>
      </c>
      <c r="B9" s="399">
        <v>45293</v>
      </c>
      <c r="C9" s="441">
        <v>45261</v>
      </c>
      <c r="D9" s="400" t="s">
        <v>114</v>
      </c>
      <c r="E9" s="401" t="s">
        <v>300</v>
      </c>
      <c r="F9" s="402">
        <v>600</v>
      </c>
      <c r="G9" s="403" t="s">
        <v>949</v>
      </c>
      <c r="H9" s="400" t="s">
        <v>126</v>
      </c>
      <c r="I9" s="403" t="s">
        <v>637</v>
      </c>
      <c r="J9" s="386" t="str">
        <f t="shared" si="2"/>
        <v>09.565.838/0001-05</v>
      </c>
      <c r="K9" s="386" t="s">
        <v>1560</v>
      </c>
      <c r="L9" s="404" t="s">
        <v>947</v>
      </c>
      <c r="M9" s="386">
        <v>198</v>
      </c>
      <c r="N9" s="399">
        <v>45288</v>
      </c>
      <c r="O9" s="400" t="s">
        <v>35</v>
      </c>
      <c r="P9" s="505" t="s">
        <v>638</v>
      </c>
      <c r="Q9" s="502" t="s">
        <v>957</v>
      </c>
      <c r="R9" s="502">
        <v>3048</v>
      </c>
      <c r="S9" s="349"/>
    </row>
    <row r="10" spans="1:19" ht="36" x14ac:dyDescent="0.2">
      <c r="A10" s="481">
        <f t="shared" si="1"/>
        <v>7</v>
      </c>
      <c r="B10" s="399">
        <v>45293</v>
      </c>
      <c r="C10" s="453">
        <v>45261</v>
      </c>
      <c r="D10" s="401" t="s">
        <v>114</v>
      </c>
      <c r="E10" s="401" t="s">
        <v>300</v>
      </c>
      <c r="F10" s="402">
        <v>1494</v>
      </c>
      <c r="G10" s="403" t="s">
        <v>950</v>
      </c>
      <c r="H10" s="400" t="s">
        <v>126</v>
      </c>
      <c r="I10" s="403" t="s">
        <v>637</v>
      </c>
      <c r="J10" s="386" t="str">
        <f t="shared" si="2"/>
        <v>09.565.838/0001-05</v>
      </c>
      <c r="K10" s="386" t="s">
        <v>1560</v>
      </c>
      <c r="L10" s="404" t="s">
        <v>947</v>
      </c>
      <c r="M10" s="386">
        <v>197</v>
      </c>
      <c r="N10" s="399">
        <v>45288</v>
      </c>
      <c r="O10" s="400" t="s">
        <v>35</v>
      </c>
      <c r="P10" s="505" t="s">
        <v>638</v>
      </c>
      <c r="Q10" s="502" t="s">
        <v>944</v>
      </c>
      <c r="R10" s="502">
        <v>3084</v>
      </c>
      <c r="S10" s="349"/>
    </row>
    <row r="11" spans="1:19" ht="36" x14ac:dyDescent="0.2">
      <c r="A11" s="481">
        <f t="shared" si="1"/>
        <v>8</v>
      </c>
      <c r="B11" s="399">
        <v>45293</v>
      </c>
      <c r="C11" s="453">
        <v>45261</v>
      </c>
      <c r="D11" s="401" t="s">
        <v>114</v>
      </c>
      <c r="E11" s="401" t="s">
        <v>220</v>
      </c>
      <c r="F11" s="402">
        <v>11968.75</v>
      </c>
      <c r="G11" s="403" t="s">
        <v>541</v>
      </c>
      <c r="H11" s="400" t="s">
        <v>127</v>
      </c>
      <c r="I11" s="403" t="s">
        <v>542</v>
      </c>
      <c r="J11" s="386" t="str">
        <f t="shared" si="2"/>
        <v>20.446.217/0001-37</v>
      </c>
      <c r="K11" s="386" t="s">
        <v>951</v>
      </c>
      <c r="L11" s="404" t="s">
        <v>1329</v>
      </c>
      <c r="M11" s="386">
        <v>10903</v>
      </c>
      <c r="N11" s="399">
        <v>45281</v>
      </c>
      <c r="O11" s="400" t="s">
        <v>35</v>
      </c>
      <c r="P11" s="505" t="s">
        <v>543</v>
      </c>
      <c r="Q11" s="501" t="s">
        <v>126</v>
      </c>
      <c r="R11" s="501" t="s">
        <v>126</v>
      </c>
      <c r="S11" s="349"/>
    </row>
    <row r="12" spans="1:19" ht="36" x14ac:dyDescent="0.2">
      <c r="A12" s="481">
        <f t="shared" si="1"/>
        <v>9</v>
      </c>
      <c r="B12" s="399">
        <v>45293</v>
      </c>
      <c r="C12" s="441">
        <v>45261</v>
      </c>
      <c r="D12" s="400" t="s">
        <v>103</v>
      </c>
      <c r="E12" s="401" t="s">
        <v>206</v>
      </c>
      <c r="F12" s="402">
        <v>2263.16</v>
      </c>
      <c r="G12" s="403" t="s">
        <v>486</v>
      </c>
      <c r="H12" s="400" t="s">
        <v>126</v>
      </c>
      <c r="I12" s="403" t="s">
        <v>487</v>
      </c>
      <c r="J12" s="386" t="str">
        <f t="shared" si="2"/>
        <v>02.102.498/0001-29</v>
      </c>
      <c r="K12" s="386" t="s">
        <v>951</v>
      </c>
      <c r="L12" s="404" t="s">
        <v>1329</v>
      </c>
      <c r="M12" s="386">
        <v>241990</v>
      </c>
      <c r="N12" s="399">
        <v>45280</v>
      </c>
      <c r="O12" s="400" t="s">
        <v>35</v>
      </c>
      <c r="P12" s="504" t="s">
        <v>488</v>
      </c>
      <c r="Q12" s="501" t="s">
        <v>126</v>
      </c>
      <c r="R12" s="501" t="s">
        <v>126</v>
      </c>
      <c r="S12" s="349"/>
    </row>
    <row r="13" spans="1:19" ht="36" x14ac:dyDescent="0.2">
      <c r="A13" s="481">
        <f t="shared" si="1"/>
        <v>10</v>
      </c>
      <c r="B13" s="399">
        <v>45293</v>
      </c>
      <c r="C13" s="453">
        <v>45231</v>
      </c>
      <c r="D13" s="401" t="s">
        <v>114</v>
      </c>
      <c r="E13" s="401" t="s">
        <v>296</v>
      </c>
      <c r="F13" s="402">
        <v>674.32</v>
      </c>
      <c r="G13" s="403" t="s">
        <v>952</v>
      </c>
      <c r="H13" s="400" t="s">
        <v>126</v>
      </c>
      <c r="I13" s="403" t="s">
        <v>953</v>
      </c>
      <c r="J13" s="386" t="str">
        <f t="shared" si="2"/>
        <v>02.954.216/0001-11</v>
      </c>
      <c r="K13" s="386" t="s">
        <v>951</v>
      </c>
      <c r="L13" s="404" t="s">
        <v>1329</v>
      </c>
      <c r="M13" s="386" t="s">
        <v>954</v>
      </c>
      <c r="N13" s="399">
        <v>45257</v>
      </c>
      <c r="O13" s="400" t="s">
        <v>35</v>
      </c>
      <c r="P13" s="505" t="s">
        <v>955</v>
      </c>
      <c r="Q13" s="502" t="s">
        <v>956</v>
      </c>
      <c r="R13" s="502">
        <v>2970</v>
      </c>
      <c r="S13" s="349"/>
    </row>
    <row r="14" spans="1:19" ht="36" x14ac:dyDescent="0.2">
      <c r="A14" s="481">
        <f t="shared" si="1"/>
        <v>11</v>
      </c>
      <c r="B14" s="399">
        <v>45293</v>
      </c>
      <c r="C14" s="453">
        <v>45231</v>
      </c>
      <c r="D14" s="401" t="s">
        <v>114</v>
      </c>
      <c r="E14" s="401" t="s">
        <v>342</v>
      </c>
      <c r="F14" s="402">
        <v>299.99</v>
      </c>
      <c r="G14" s="403" t="s">
        <v>573</v>
      </c>
      <c r="H14" s="400" t="s">
        <v>127</v>
      </c>
      <c r="I14" s="403" t="s">
        <v>574</v>
      </c>
      <c r="J14" s="386" t="str">
        <f t="shared" si="2"/>
        <v>08.314.044/0001-06</v>
      </c>
      <c r="K14" s="386" t="s">
        <v>951</v>
      </c>
      <c r="L14" s="404" t="s">
        <v>947</v>
      </c>
      <c r="M14" s="386">
        <v>49682</v>
      </c>
      <c r="N14" s="399">
        <v>45264</v>
      </c>
      <c r="O14" s="400" t="s">
        <v>35</v>
      </c>
      <c r="P14" s="505" t="s">
        <v>575</v>
      </c>
      <c r="Q14" s="502" t="s">
        <v>957</v>
      </c>
      <c r="R14" s="502">
        <v>1543</v>
      </c>
      <c r="S14" s="349"/>
    </row>
    <row r="15" spans="1:19" ht="48" x14ac:dyDescent="0.2">
      <c r="A15" s="481">
        <f t="shared" si="1"/>
        <v>12</v>
      </c>
      <c r="B15" s="399">
        <v>45293</v>
      </c>
      <c r="C15" s="441">
        <v>45231</v>
      </c>
      <c r="D15" s="400" t="s">
        <v>114</v>
      </c>
      <c r="E15" s="401" t="s">
        <v>340</v>
      </c>
      <c r="F15" s="402">
        <v>1054.3900000000001</v>
      </c>
      <c r="G15" s="403" t="s">
        <v>958</v>
      </c>
      <c r="H15" s="400" t="s">
        <v>128</v>
      </c>
      <c r="I15" s="403" t="s">
        <v>959</v>
      </c>
      <c r="J15" s="386" t="str">
        <f t="shared" si="2"/>
        <v>04.509.250/0003-74</v>
      </c>
      <c r="K15" s="386" t="s">
        <v>960</v>
      </c>
      <c r="L15" s="404" t="s">
        <v>947</v>
      </c>
      <c r="M15" s="386" t="s">
        <v>961</v>
      </c>
      <c r="N15" s="399">
        <v>45289</v>
      </c>
      <c r="O15" s="400" t="s">
        <v>35</v>
      </c>
      <c r="P15" s="505" t="s">
        <v>962</v>
      </c>
      <c r="Q15" s="502" t="s">
        <v>944</v>
      </c>
      <c r="R15" s="502">
        <v>2629</v>
      </c>
      <c r="S15" s="349"/>
    </row>
    <row r="16" spans="1:19" ht="36" x14ac:dyDescent="0.2">
      <c r="A16" s="481">
        <f t="shared" si="1"/>
        <v>13</v>
      </c>
      <c r="B16" s="399">
        <v>45293</v>
      </c>
      <c r="C16" s="441">
        <v>45292</v>
      </c>
      <c r="D16" s="400" t="s">
        <v>103</v>
      </c>
      <c r="E16" s="401" t="s">
        <v>189</v>
      </c>
      <c r="F16" s="402">
        <v>9410.26</v>
      </c>
      <c r="G16" s="403" t="s">
        <v>963</v>
      </c>
      <c r="H16" s="400" t="s">
        <v>126</v>
      </c>
      <c r="I16" s="403" t="s">
        <v>964</v>
      </c>
      <c r="J16" s="386" t="str">
        <f t="shared" si="2"/>
        <v>CPF Protegido - LGPD</v>
      </c>
      <c r="K16" s="386" t="s">
        <v>960</v>
      </c>
      <c r="L16" s="404" t="s">
        <v>965</v>
      </c>
      <c r="M16" s="386" t="s">
        <v>126</v>
      </c>
      <c r="N16" s="399">
        <v>45293</v>
      </c>
      <c r="O16" s="400" t="s">
        <v>35</v>
      </c>
      <c r="P16" s="504" t="s">
        <v>966</v>
      </c>
      <c r="Q16" s="501" t="s">
        <v>126</v>
      </c>
      <c r="R16" s="501" t="s">
        <v>126</v>
      </c>
      <c r="S16" s="349"/>
    </row>
    <row r="17" spans="1:19" ht="36" x14ac:dyDescent="0.2">
      <c r="A17" s="481">
        <f t="shared" si="1"/>
        <v>14</v>
      </c>
      <c r="B17" s="399">
        <v>45294</v>
      </c>
      <c r="C17" s="441">
        <v>45261</v>
      </c>
      <c r="D17" s="400" t="s">
        <v>103</v>
      </c>
      <c r="E17" s="401" t="s">
        <v>183</v>
      </c>
      <c r="F17" s="402">
        <v>557.82000000000005</v>
      </c>
      <c r="G17" s="403" t="s">
        <v>967</v>
      </c>
      <c r="H17" s="400" t="s">
        <v>126</v>
      </c>
      <c r="I17" s="403" t="s">
        <v>943</v>
      </c>
      <c r="J17" s="386" t="str">
        <f t="shared" si="2"/>
        <v>70.945.209/0001-03</v>
      </c>
      <c r="K17" s="386" t="s">
        <v>4161</v>
      </c>
      <c r="L17" s="404" t="s">
        <v>939</v>
      </c>
      <c r="M17" s="386" t="s">
        <v>126</v>
      </c>
      <c r="N17" s="399">
        <v>45294</v>
      </c>
      <c r="O17" s="400" t="s">
        <v>35</v>
      </c>
      <c r="P17" s="504" t="s">
        <v>718</v>
      </c>
      <c r="Q17" s="501" t="s">
        <v>126</v>
      </c>
      <c r="R17" s="501" t="s">
        <v>126</v>
      </c>
      <c r="S17" s="349"/>
    </row>
    <row r="18" spans="1:19" ht="36" x14ac:dyDescent="0.2">
      <c r="A18" s="481">
        <f t="shared" si="1"/>
        <v>15</v>
      </c>
      <c r="B18" s="399">
        <v>45295</v>
      </c>
      <c r="C18" s="453">
        <v>45261</v>
      </c>
      <c r="D18" s="401" t="s">
        <v>114</v>
      </c>
      <c r="E18" s="401" t="s">
        <v>242</v>
      </c>
      <c r="F18" s="402">
        <v>6525.9</v>
      </c>
      <c r="G18" s="403" t="s">
        <v>459</v>
      </c>
      <c r="H18" s="400" t="s">
        <v>127</v>
      </c>
      <c r="I18" s="401" t="s">
        <v>460</v>
      </c>
      <c r="J18" s="386" t="str">
        <f t="shared" si="2"/>
        <v>08.215.660/0001-00</v>
      </c>
      <c r="K18" s="386" t="s">
        <v>4161</v>
      </c>
      <c r="L18" s="404" t="s">
        <v>947</v>
      </c>
      <c r="M18" s="386" t="s">
        <v>968</v>
      </c>
      <c r="N18" s="399">
        <v>45293</v>
      </c>
      <c r="O18" s="400" t="s">
        <v>35</v>
      </c>
      <c r="P18" s="505" t="s">
        <v>461</v>
      </c>
      <c r="Q18" s="502" t="s">
        <v>957</v>
      </c>
      <c r="R18" s="502">
        <v>2780</v>
      </c>
      <c r="S18" s="349"/>
    </row>
    <row r="19" spans="1:19" ht="72" x14ac:dyDescent="0.2">
      <c r="A19" s="481">
        <f t="shared" si="1"/>
        <v>16</v>
      </c>
      <c r="B19" s="399">
        <v>45295</v>
      </c>
      <c r="C19" s="453">
        <v>45261</v>
      </c>
      <c r="D19" s="401" t="s">
        <v>114</v>
      </c>
      <c r="E19" s="401" t="s">
        <v>274</v>
      </c>
      <c r="F19" s="402">
        <v>3000</v>
      </c>
      <c r="G19" s="403" t="s">
        <v>535</v>
      </c>
      <c r="H19" s="400" t="s">
        <v>127</v>
      </c>
      <c r="I19" s="403" t="s">
        <v>536</v>
      </c>
      <c r="J19" s="386" t="str">
        <f t="shared" si="2"/>
        <v>18.347.921/0001-90</v>
      </c>
      <c r="K19" s="386" t="s">
        <v>960</v>
      </c>
      <c r="L19" s="404" t="s">
        <v>947</v>
      </c>
      <c r="M19" s="386">
        <v>6</v>
      </c>
      <c r="N19" s="399">
        <v>45293</v>
      </c>
      <c r="O19" s="400" t="s">
        <v>35</v>
      </c>
      <c r="P19" s="505" t="s">
        <v>537</v>
      </c>
      <c r="Q19" s="502" t="s">
        <v>957</v>
      </c>
      <c r="R19" s="502">
        <v>469</v>
      </c>
      <c r="S19" s="349"/>
    </row>
    <row r="20" spans="1:19" ht="36" x14ac:dyDescent="0.2">
      <c r="A20" s="481">
        <f t="shared" si="1"/>
        <v>17</v>
      </c>
      <c r="B20" s="399">
        <v>45295</v>
      </c>
      <c r="C20" s="453">
        <v>45261</v>
      </c>
      <c r="D20" s="401" t="s">
        <v>114</v>
      </c>
      <c r="E20" s="401" t="s">
        <v>274</v>
      </c>
      <c r="F20" s="402">
        <v>3000</v>
      </c>
      <c r="G20" s="405" t="s">
        <v>505</v>
      </c>
      <c r="H20" s="400" t="s">
        <v>127</v>
      </c>
      <c r="I20" s="403" t="s">
        <v>506</v>
      </c>
      <c r="J20" s="386" t="str">
        <f t="shared" si="2"/>
        <v>40.274.941/0001-38</v>
      </c>
      <c r="K20" s="386" t="s">
        <v>960</v>
      </c>
      <c r="L20" s="404" t="s">
        <v>947</v>
      </c>
      <c r="M20" s="386">
        <v>6</v>
      </c>
      <c r="N20" s="399">
        <v>45293</v>
      </c>
      <c r="O20" s="400" t="s">
        <v>35</v>
      </c>
      <c r="P20" s="505" t="s">
        <v>507</v>
      </c>
      <c r="Q20" s="502" t="s">
        <v>957</v>
      </c>
      <c r="R20" s="502">
        <v>527</v>
      </c>
      <c r="S20" s="349"/>
    </row>
    <row r="21" spans="1:19" ht="48" x14ac:dyDescent="0.2">
      <c r="A21" s="481">
        <f t="shared" si="1"/>
        <v>18</v>
      </c>
      <c r="B21" s="399">
        <v>45295</v>
      </c>
      <c r="C21" s="453">
        <v>45261</v>
      </c>
      <c r="D21" s="401" t="s">
        <v>114</v>
      </c>
      <c r="E21" s="401" t="s">
        <v>238</v>
      </c>
      <c r="F21" s="402">
        <v>5750</v>
      </c>
      <c r="G21" s="403" t="s">
        <v>644</v>
      </c>
      <c r="H21" s="400" t="s">
        <v>132</v>
      </c>
      <c r="I21" s="403" t="s">
        <v>604</v>
      </c>
      <c r="J21" s="386" t="str">
        <f t="shared" si="2"/>
        <v>03.594.723/0001-54</v>
      </c>
      <c r="K21" s="386" t="s">
        <v>960</v>
      </c>
      <c r="L21" s="404" t="s">
        <v>947</v>
      </c>
      <c r="M21" s="386">
        <v>277</v>
      </c>
      <c r="N21" s="399">
        <v>45293</v>
      </c>
      <c r="O21" s="400" t="s">
        <v>35</v>
      </c>
      <c r="P21" s="505" t="s">
        <v>605</v>
      </c>
      <c r="Q21" s="502" t="s">
        <v>957</v>
      </c>
      <c r="R21" s="502">
        <v>3172</v>
      </c>
      <c r="S21" s="349"/>
    </row>
    <row r="22" spans="1:19" ht="60" x14ac:dyDescent="0.2">
      <c r="A22" s="481">
        <f t="shared" si="1"/>
        <v>19</v>
      </c>
      <c r="B22" s="399">
        <v>45295</v>
      </c>
      <c r="C22" s="453">
        <v>45261</v>
      </c>
      <c r="D22" s="401" t="s">
        <v>114</v>
      </c>
      <c r="E22" s="401" t="s">
        <v>274</v>
      </c>
      <c r="F22" s="402">
        <v>3000</v>
      </c>
      <c r="G22" s="403" t="s">
        <v>532</v>
      </c>
      <c r="H22" s="400" t="s">
        <v>127</v>
      </c>
      <c r="I22" s="403" t="s">
        <v>533</v>
      </c>
      <c r="J22" s="386" t="str">
        <f t="shared" si="2"/>
        <v>42.225.713/0001-01</v>
      </c>
      <c r="K22" s="386" t="s">
        <v>960</v>
      </c>
      <c r="L22" s="404" t="s">
        <v>947</v>
      </c>
      <c r="M22" s="386">
        <v>70</v>
      </c>
      <c r="N22" s="399">
        <v>45293</v>
      </c>
      <c r="O22" s="400" t="s">
        <v>35</v>
      </c>
      <c r="P22" s="505" t="s">
        <v>534</v>
      </c>
      <c r="Q22" s="502" t="s">
        <v>957</v>
      </c>
      <c r="R22" s="502">
        <v>467</v>
      </c>
      <c r="S22" s="349"/>
    </row>
    <row r="23" spans="1:19" ht="72" x14ac:dyDescent="0.2">
      <c r="A23" s="481">
        <f t="shared" si="1"/>
        <v>20</v>
      </c>
      <c r="B23" s="399">
        <v>45295</v>
      </c>
      <c r="C23" s="453">
        <v>45261</v>
      </c>
      <c r="D23" s="401" t="s">
        <v>114</v>
      </c>
      <c r="E23" s="401" t="s">
        <v>274</v>
      </c>
      <c r="F23" s="402">
        <v>1000</v>
      </c>
      <c r="G23" s="403" t="s">
        <v>714</v>
      </c>
      <c r="H23" s="400" t="s">
        <v>127</v>
      </c>
      <c r="I23" s="403" t="s">
        <v>715</v>
      </c>
      <c r="J23" s="386" t="str">
        <f t="shared" si="2"/>
        <v>47.472.596/0001-96</v>
      </c>
      <c r="K23" s="386" t="s">
        <v>960</v>
      </c>
      <c r="L23" s="404" t="s">
        <v>947</v>
      </c>
      <c r="M23" s="386">
        <v>15</v>
      </c>
      <c r="N23" s="399">
        <v>45293</v>
      </c>
      <c r="O23" s="400" t="s">
        <v>35</v>
      </c>
      <c r="P23" s="505" t="s">
        <v>716</v>
      </c>
      <c r="Q23" s="502" t="s">
        <v>957</v>
      </c>
      <c r="R23" s="502">
        <v>2218</v>
      </c>
      <c r="S23" s="349"/>
    </row>
    <row r="24" spans="1:19" ht="36" x14ac:dyDescent="0.2">
      <c r="A24" s="481">
        <f t="shared" si="1"/>
        <v>21</v>
      </c>
      <c r="B24" s="399">
        <v>45295</v>
      </c>
      <c r="C24" s="441">
        <v>45261</v>
      </c>
      <c r="D24" s="400" t="s">
        <v>114</v>
      </c>
      <c r="E24" s="401" t="s">
        <v>364</v>
      </c>
      <c r="F24" s="402">
        <v>46915.199999999997</v>
      </c>
      <c r="G24" s="403" t="s">
        <v>969</v>
      </c>
      <c r="H24" s="400" t="s">
        <v>126</v>
      </c>
      <c r="I24" s="403" t="s">
        <v>970</v>
      </c>
      <c r="J24" s="386" t="str">
        <f t="shared" si="2"/>
        <v>08.769.496/0001-74</v>
      </c>
      <c r="K24" s="386" t="s">
        <v>960</v>
      </c>
      <c r="L24" s="404" t="s">
        <v>947</v>
      </c>
      <c r="M24" s="386" t="s">
        <v>971</v>
      </c>
      <c r="N24" s="399">
        <v>45293</v>
      </c>
      <c r="O24" s="400" t="s">
        <v>35</v>
      </c>
      <c r="P24" s="505" t="s">
        <v>972</v>
      </c>
      <c r="Q24" s="502" t="s">
        <v>957</v>
      </c>
      <c r="R24" s="502">
        <v>1573</v>
      </c>
      <c r="S24" s="349"/>
    </row>
    <row r="25" spans="1:19" ht="36" x14ac:dyDescent="0.2">
      <c r="A25" s="481">
        <f t="shared" si="1"/>
        <v>22</v>
      </c>
      <c r="B25" s="399">
        <v>45295</v>
      </c>
      <c r="C25" s="453">
        <v>45261</v>
      </c>
      <c r="D25" s="401" t="s">
        <v>114</v>
      </c>
      <c r="E25" s="401" t="s">
        <v>274</v>
      </c>
      <c r="F25" s="402">
        <v>3000</v>
      </c>
      <c r="G25" s="403" t="s">
        <v>582</v>
      </c>
      <c r="H25" s="400" t="s">
        <v>127</v>
      </c>
      <c r="I25" s="403" t="s">
        <v>583</v>
      </c>
      <c r="J25" s="386" t="str">
        <f t="shared" si="2"/>
        <v>51.897.025/0001-70</v>
      </c>
      <c r="K25" s="386" t="s">
        <v>960</v>
      </c>
      <c r="L25" s="404" t="s">
        <v>947</v>
      </c>
      <c r="M25" s="386">
        <v>4</v>
      </c>
      <c r="N25" s="399">
        <v>45293</v>
      </c>
      <c r="O25" s="400" t="s">
        <v>35</v>
      </c>
      <c r="P25" s="505" t="s">
        <v>584</v>
      </c>
      <c r="Q25" s="502" t="s">
        <v>957</v>
      </c>
      <c r="R25" s="502">
        <v>1599</v>
      </c>
      <c r="S25" s="349"/>
    </row>
    <row r="26" spans="1:19" ht="48" x14ac:dyDescent="0.2">
      <c r="A26" s="481">
        <f t="shared" si="1"/>
        <v>23</v>
      </c>
      <c r="B26" s="399">
        <v>45295</v>
      </c>
      <c r="C26" s="453">
        <v>45261</v>
      </c>
      <c r="D26" s="401" t="s">
        <v>114</v>
      </c>
      <c r="E26" s="401" t="s">
        <v>274</v>
      </c>
      <c r="F26" s="402">
        <v>3000</v>
      </c>
      <c r="G26" s="403" t="s">
        <v>529</v>
      </c>
      <c r="H26" s="400" t="s">
        <v>127</v>
      </c>
      <c r="I26" s="403" t="s">
        <v>530</v>
      </c>
      <c r="J26" s="386" t="str">
        <f t="shared" si="2"/>
        <v>39.623.753/0001-99</v>
      </c>
      <c r="K26" s="386" t="s">
        <v>960</v>
      </c>
      <c r="L26" s="404" t="s">
        <v>947</v>
      </c>
      <c r="M26" s="386">
        <v>11</v>
      </c>
      <c r="N26" s="399">
        <v>45597</v>
      </c>
      <c r="O26" s="400" t="s">
        <v>35</v>
      </c>
      <c r="P26" s="505" t="s">
        <v>531</v>
      </c>
      <c r="Q26" s="502" t="s">
        <v>957</v>
      </c>
      <c r="R26" s="502">
        <v>520</v>
      </c>
      <c r="S26" s="349"/>
    </row>
    <row r="27" spans="1:19" ht="36" x14ac:dyDescent="0.2">
      <c r="A27" s="481">
        <f t="shared" si="1"/>
        <v>24</v>
      </c>
      <c r="B27" s="399">
        <v>45295</v>
      </c>
      <c r="C27" s="453">
        <v>45261</v>
      </c>
      <c r="D27" s="401" t="s">
        <v>114</v>
      </c>
      <c r="E27" s="401" t="s">
        <v>274</v>
      </c>
      <c r="F27" s="402">
        <v>4400</v>
      </c>
      <c r="G27" s="405" t="s">
        <v>502</v>
      </c>
      <c r="H27" s="400" t="s">
        <v>127</v>
      </c>
      <c r="I27" s="403" t="s">
        <v>503</v>
      </c>
      <c r="J27" s="386" t="str">
        <f t="shared" si="2"/>
        <v>34.132.550/0001-86</v>
      </c>
      <c r="K27" s="386" t="s">
        <v>960</v>
      </c>
      <c r="L27" s="404" t="s">
        <v>947</v>
      </c>
      <c r="M27" s="386">
        <v>10</v>
      </c>
      <c r="N27" s="399">
        <v>45293</v>
      </c>
      <c r="O27" s="400" t="s">
        <v>35</v>
      </c>
      <c r="P27" s="505" t="s">
        <v>504</v>
      </c>
      <c r="Q27" s="502" t="s">
        <v>957</v>
      </c>
      <c r="R27" s="502">
        <v>523</v>
      </c>
      <c r="S27" s="349"/>
    </row>
    <row r="28" spans="1:19" ht="36" x14ac:dyDescent="0.2">
      <c r="A28" s="481">
        <f t="shared" si="1"/>
        <v>25</v>
      </c>
      <c r="B28" s="399">
        <v>45295</v>
      </c>
      <c r="C28" s="453">
        <v>45261</v>
      </c>
      <c r="D28" s="401" t="s">
        <v>114</v>
      </c>
      <c r="E28" s="401" t="s">
        <v>274</v>
      </c>
      <c r="F28" s="402">
        <v>3000</v>
      </c>
      <c r="G28" s="403" t="s">
        <v>561</v>
      </c>
      <c r="H28" s="400" t="s">
        <v>127</v>
      </c>
      <c r="I28" s="403" t="s">
        <v>562</v>
      </c>
      <c r="J28" s="386" t="str">
        <f t="shared" si="2"/>
        <v>51.535.691/0001-69</v>
      </c>
      <c r="K28" s="386" t="s">
        <v>960</v>
      </c>
      <c r="L28" s="404" t="s">
        <v>947</v>
      </c>
      <c r="M28" s="386">
        <v>10</v>
      </c>
      <c r="N28" s="399">
        <v>45293</v>
      </c>
      <c r="O28" s="400" t="s">
        <v>35</v>
      </c>
      <c r="P28" s="505" t="s">
        <v>563</v>
      </c>
      <c r="Q28" s="502" t="s">
        <v>957</v>
      </c>
      <c r="R28" s="502">
        <v>1417</v>
      </c>
      <c r="S28" s="349"/>
    </row>
    <row r="29" spans="1:19" ht="72" x14ac:dyDescent="0.2">
      <c r="A29" s="481">
        <f t="shared" si="1"/>
        <v>26</v>
      </c>
      <c r="B29" s="399">
        <v>45295</v>
      </c>
      <c r="C29" s="453">
        <v>45261</v>
      </c>
      <c r="D29" s="401" t="s">
        <v>114</v>
      </c>
      <c r="E29" s="401" t="s">
        <v>274</v>
      </c>
      <c r="F29" s="402">
        <v>3000</v>
      </c>
      <c r="G29" s="403" t="s">
        <v>526</v>
      </c>
      <c r="H29" s="400" t="s">
        <v>127</v>
      </c>
      <c r="I29" s="403" t="s">
        <v>527</v>
      </c>
      <c r="J29" s="386" t="str">
        <f t="shared" si="2"/>
        <v>48.122.829/0001-93</v>
      </c>
      <c r="K29" s="386" t="s">
        <v>960</v>
      </c>
      <c r="L29" s="404" t="s">
        <v>947</v>
      </c>
      <c r="M29" s="386">
        <v>11</v>
      </c>
      <c r="N29" s="399">
        <v>45293</v>
      </c>
      <c r="O29" s="400" t="s">
        <v>35</v>
      </c>
      <c r="P29" s="505" t="s">
        <v>528</v>
      </c>
      <c r="Q29" s="502" t="s">
        <v>957</v>
      </c>
      <c r="R29" s="502">
        <v>470</v>
      </c>
      <c r="S29" s="349"/>
    </row>
    <row r="30" spans="1:19" ht="36" x14ac:dyDescent="0.2">
      <c r="A30" s="481">
        <f t="shared" si="1"/>
        <v>27</v>
      </c>
      <c r="B30" s="399">
        <v>45295</v>
      </c>
      <c r="C30" s="453">
        <v>45261</v>
      </c>
      <c r="D30" s="401" t="s">
        <v>114</v>
      </c>
      <c r="E30" s="401" t="s">
        <v>342</v>
      </c>
      <c r="F30" s="402">
        <v>102.6</v>
      </c>
      <c r="G30" s="405" t="s">
        <v>973</v>
      </c>
      <c r="H30" s="400" t="s">
        <v>127</v>
      </c>
      <c r="I30" s="403" t="s">
        <v>974</v>
      </c>
      <c r="J30" s="386" t="str">
        <f t="shared" si="2"/>
        <v>43.283.811/0001-50</v>
      </c>
      <c r="K30" s="386" t="s">
        <v>951</v>
      </c>
      <c r="L30" s="404" t="s">
        <v>947</v>
      </c>
      <c r="M30" s="386" t="s">
        <v>975</v>
      </c>
      <c r="N30" s="399">
        <v>45265</v>
      </c>
      <c r="O30" s="400" t="s">
        <v>35</v>
      </c>
      <c r="P30" s="505" t="s">
        <v>976</v>
      </c>
      <c r="Q30" s="502" t="s">
        <v>956</v>
      </c>
      <c r="R30" s="502">
        <v>3144</v>
      </c>
      <c r="S30" s="349"/>
    </row>
    <row r="31" spans="1:19" ht="48" x14ac:dyDescent="0.2">
      <c r="A31" s="481">
        <f t="shared" si="1"/>
        <v>28</v>
      </c>
      <c r="B31" s="399">
        <v>45295</v>
      </c>
      <c r="C31" s="453">
        <v>45261</v>
      </c>
      <c r="D31" s="401" t="s">
        <v>114</v>
      </c>
      <c r="E31" s="401" t="s">
        <v>258</v>
      </c>
      <c r="F31" s="402">
        <v>1450</v>
      </c>
      <c r="G31" s="403" t="s">
        <v>977</v>
      </c>
      <c r="H31" s="400" t="s">
        <v>127</v>
      </c>
      <c r="I31" s="403" t="s">
        <v>604</v>
      </c>
      <c r="J31" s="386" t="str">
        <f t="shared" si="2"/>
        <v>03.594.723/0001-54</v>
      </c>
      <c r="K31" s="386" t="s">
        <v>960</v>
      </c>
      <c r="L31" s="404" t="s">
        <v>947</v>
      </c>
      <c r="M31" s="386">
        <v>278</v>
      </c>
      <c r="N31" s="399">
        <v>45294</v>
      </c>
      <c r="O31" s="400" t="s">
        <v>35</v>
      </c>
      <c r="P31" s="505" t="s">
        <v>605</v>
      </c>
      <c r="Q31" s="502" t="s">
        <v>944</v>
      </c>
      <c r="R31" s="502">
        <v>1004</v>
      </c>
      <c r="S31" s="349"/>
    </row>
    <row r="32" spans="1:19" ht="36" x14ac:dyDescent="0.2">
      <c r="A32" s="481">
        <f t="shared" si="1"/>
        <v>29</v>
      </c>
      <c r="B32" s="399">
        <v>45295</v>
      </c>
      <c r="C32" s="453">
        <v>45261</v>
      </c>
      <c r="D32" s="401" t="s">
        <v>114</v>
      </c>
      <c r="E32" s="401" t="s">
        <v>274</v>
      </c>
      <c r="F32" s="402">
        <v>5585.43</v>
      </c>
      <c r="G32" s="403" t="s">
        <v>565</v>
      </c>
      <c r="H32" s="400" t="s">
        <v>127</v>
      </c>
      <c r="I32" s="403" t="s">
        <v>566</v>
      </c>
      <c r="J32" s="386" t="str">
        <f t="shared" si="2"/>
        <v>34.271.279/0001-60</v>
      </c>
      <c r="K32" s="386" t="s">
        <v>960</v>
      </c>
      <c r="L32" s="404" t="s">
        <v>947</v>
      </c>
      <c r="M32" s="386" t="s">
        <v>971</v>
      </c>
      <c r="N32" s="399">
        <v>45294</v>
      </c>
      <c r="O32" s="400" t="s">
        <v>35</v>
      </c>
      <c r="P32" s="505" t="s">
        <v>567</v>
      </c>
      <c r="Q32" s="502" t="s">
        <v>957</v>
      </c>
      <c r="R32" s="502">
        <v>525</v>
      </c>
      <c r="S32" s="349"/>
    </row>
    <row r="33" spans="1:19" ht="60" x14ac:dyDescent="0.2">
      <c r="A33" s="481">
        <f t="shared" si="1"/>
        <v>30</v>
      </c>
      <c r="B33" s="399">
        <v>45295</v>
      </c>
      <c r="C33" s="453">
        <v>45261</v>
      </c>
      <c r="D33" s="401" t="s">
        <v>114</v>
      </c>
      <c r="E33" s="401" t="s">
        <v>274</v>
      </c>
      <c r="F33" s="402">
        <v>2100</v>
      </c>
      <c r="G33" s="403" t="s">
        <v>553</v>
      </c>
      <c r="H33" s="400" t="s">
        <v>126</v>
      </c>
      <c r="I33" s="403" t="s">
        <v>978</v>
      </c>
      <c r="J33" s="386" t="str">
        <f t="shared" si="2"/>
        <v>CPF Protegido - LGPD</v>
      </c>
      <c r="K33" s="386" t="s">
        <v>960</v>
      </c>
      <c r="L33" s="404" t="s">
        <v>979</v>
      </c>
      <c r="M33" s="386">
        <v>2893</v>
      </c>
      <c r="N33" s="399">
        <v>45293</v>
      </c>
      <c r="O33" s="400" t="s">
        <v>35</v>
      </c>
      <c r="P33" s="504" t="s">
        <v>555</v>
      </c>
      <c r="Q33" s="502" t="s">
        <v>957</v>
      </c>
      <c r="R33" s="502">
        <v>504</v>
      </c>
      <c r="S33" s="349"/>
    </row>
    <row r="34" spans="1:19" ht="48" x14ac:dyDescent="0.2">
      <c r="A34" s="481">
        <f t="shared" si="1"/>
        <v>31</v>
      </c>
      <c r="B34" s="399">
        <v>45295</v>
      </c>
      <c r="C34" s="453">
        <v>45231</v>
      </c>
      <c r="D34" s="401" t="s">
        <v>114</v>
      </c>
      <c r="E34" s="401" t="s">
        <v>372</v>
      </c>
      <c r="F34" s="402">
        <v>525</v>
      </c>
      <c r="G34" s="403" t="s">
        <v>980</v>
      </c>
      <c r="H34" s="400" t="s">
        <v>126</v>
      </c>
      <c r="I34" s="403" t="s">
        <v>981</v>
      </c>
      <c r="J34" s="386" t="str">
        <f t="shared" si="2"/>
        <v>07.327.529/0001-63</v>
      </c>
      <c r="K34" s="386" t="s">
        <v>960</v>
      </c>
      <c r="L34" s="404" t="s">
        <v>982</v>
      </c>
      <c r="M34" s="386">
        <v>25929</v>
      </c>
      <c r="N34" s="399">
        <v>45294</v>
      </c>
      <c r="O34" s="400" t="s">
        <v>35</v>
      </c>
      <c r="P34" s="505" t="s">
        <v>983</v>
      </c>
      <c r="Q34" s="502" t="s">
        <v>944</v>
      </c>
      <c r="R34" s="502">
        <v>2815</v>
      </c>
      <c r="S34" s="349"/>
    </row>
    <row r="35" spans="1:19" ht="72" x14ac:dyDescent="0.2">
      <c r="A35" s="481">
        <f t="shared" si="1"/>
        <v>32</v>
      </c>
      <c r="B35" s="399">
        <v>45295</v>
      </c>
      <c r="C35" s="453">
        <v>45261</v>
      </c>
      <c r="D35" s="401" t="s">
        <v>114</v>
      </c>
      <c r="E35" s="401" t="s">
        <v>382</v>
      </c>
      <c r="F35" s="402">
        <v>12125</v>
      </c>
      <c r="G35" s="403" t="s">
        <v>984</v>
      </c>
      <c r="H35" s="400" t="s">
        <v>129</v>
      </c>
      <c r="I35" s="403" t="s">
        <v>985</v>
      </c>
      <c r="J35" s="386" t="str">
        <f t="shared" si="2"/>
        <v>31.964.548/0001-85</v>
      </c>
      <c r="K35" s="386" t="s">
        <v>960</v>
      </c>
      <c r="L35" s="404" t="s">
        <v>947</v>
      </c>
      <c r="M35" s="386" t="s">
        <v>986</v>
      </c>
      <c r="N35" s="399">
        <v>45294</v>
      </c>
      <c r="O35" s="400" t="s">
        <v>35</v>
      </c>
      <c r="P35" s="505" t="s">
        <v>987</v>
      </c>
      <c r="Q35" s="502" t="s">
        <v>944</v>
      </c>
      <c r="R35" s="502">
        <v>171</v>
      </c>
      <c r="S35" s="349"/>
    </row>
    <row r="36" spans="1:19" ht="36" x14ac:dyDescent="0.2">
      <c r="A36" s="481">
        <f t="shared" si="1"/>
        <v>33</v>
      </c>
      <c r="B36" s="399">
        <v>45295</v>
      </c>
      <c r="C36" s="453">
        <v>45261</v>
      </c>
      <c r="D36" s="401" t="s">
        <v>114</v>
      </c>
      <c r="E36" s="401" t="s">
        <v>372</v>
      </c>
      <c r="F36" s="402">
        <v>650</v>
      </c>
      <c r="G36" s="403" t="s">
        <v>988</v>
      </c>
      <c r="H36" s="400" t="s">
        <v>126</v>
      </c>
      <c r="I36" s="403" t="s">
        <v>981</v>
      </c>
      <c r="J36" s="386" t="str">
        <f t="shared" si="2"/>
        <v>07.327.529/0001-63</v>
      </c>
      <c r="K36" s="386" t="s">
        <v>960</v>
      </c>
      <c r="L36" s="404" t="s">
        <v>982</v>
      </c>
      <c r="M36" s="386">
        <v>25899</v>
      </c>
      <c r="N36" s="399">
        <v>45294</v>
      </c>
      <c r="O36" s="400" t="s">
        <v>35</v>
      </c>
      <c r="P36" s="505" t="s">
        <v>983</v>
      </c>
      <c r="Q36" s="502" t="s">
        <v>944</v>
      </c>
      <c r="R36" s="502">
        <v>1518</v>
      </c>
      <c r="S36" s="349"/>
    </row>
    <row r="37" spans="1:19" ht="48" x14ac:dyDescent="0.2">
      <c r="A37" s="481">
        <f t="shared" si="1"/>
        <v>34</v>
      </c>
      <c r="B37" s="399">
        <v>45295</v>
      </c>
      <c r="C37" s="453">
        <v>45261</v>
      </c>
      <c r="D37" s="401" t="s">
        <v>114</v>
      </c>
      <c r="E37" s="401" t="s">
        <v>274</v>
      </c>
      <c r="F37" s="402">
        <v>2818.18</v>
      </c>
      <c r="G37" s="403" t="s">
        <v>989</v>
      </c>
      <c r="H37" s="400" t="s">
        <v>126</v>
      </c>
      <c r="I37" s="403" t="s">
        <v>990</v>
      </c>
      <c r="J37" s="386" t="str">
        <f t="shared" si="2"/>
        <v>10.451.580/0001-97</v>
      </c>
      <c r="K37" s="386" t="s">
        <v>960</v>
      </c>
      <c r="L37" s="404" t="s">
        <v>947</v>
      </c>
      <c r="M37" s="386" t="s">
        <v>971</v>
      </c>
      <c r="N37" s="399">
        <v>45294</v>
      </c>
      <c r="O37" s="400" t="s">
        <v>35</v>
      </c>
      <c r="P37" s="505" t="s">
        <v>991</v>
      </c>
      <c r="Q37" s="502" t="s">
        <v>957</v>
      </c>
      <c r="R37" s="502">
        <v>1521</v>
      </c>
      <c r="S37" s="349"/>
    </row>
    <row r="38" spans="1:19" ht="36" x14ac:dyDescent="0.2">
      <c r="A38" s="481">
        <f t="shared" si="1"/>
        <v>35</v>
      </c>
      <c r="B38" s="399">
        <v>45295</v>
      </c>
      <c r="C38" s="453">
        <v>45261</v>
      </c>
      <c r="D38" s="401" t="s">
        <v>114</v>
      </c>
      <c r="E38" s="401" t="s">
        <v>364</v>
      </c>
      <c r="F38" s="402">
        <v>3184.67</v>
      </c>
      <c r="G38" s="403" t="s">
        <v>992</v>
      </c>
      <c r="H38" s="400" t="s">
        <v>126</v>
      </c>
      <c r="I38" s="403" t="s">
        <v>993</v>
      </c>
      <c r="J38" s="386" t="str">
        <f t="shared" si="2"/>
        <v>34.474.727/0001-22</v>
      </c>
      <c r="K38" s="386" t="s">
        <v>960</v>
      </c>
      <c r="L38" s="404" t="s">
        <v>947</v>
      </c>
      <c r="M38" s="386" t="s">
        <v>971</v>
      </c>
      <c r="N38" s="399">
        <v>45294</v>
      </c>
      <c r="O38" s="400" t="s">
        <v>35</v>
      </c>
      <c r="P38" s="505" t="s">
        <v>994</v>
      </c>
      <c r="Q38" s="502" t="s">
        <v>957</v>
      </c>
      <c r="R38" s="502">
        <v>1600</v>
      </c>
      <c r="S38" s="349"/>
    </row>
    <row r="39" spans="1:19" ht="36" x14ac:dyDescent="0.2">
      <c r="A39" s="481">
        <f t="shared" si="1"/>
        <v>36</v>
      </c>
      <c r="B39" s="399">
        <v>45295</v>
      </c>
      <c r="C39" s="453">
        <v>45261</v>
      </c>
      <c r="D39" s="401" t="s">
        <v>114</v>
      </c>
      <c r="E39" s="401" t="s">
        <v>274</v>
      </c>
      <c r="F39" s="406">
        <v>1680</v>
      </c>
      <c r="G39" s="403" t="s">
        <v>995</v>
      </c>
      <c r="H39" s="400" t="s">
        <v>126</v>
      </c>
      <c r="I39" s="403" t="s">
        <v>996</v>
      </c>
      <c r="J39" s="386" t="str">
        <f t="shared" si="2"/>
        <v>CPF Protegido - LGPD</v>
      </c>
      <c r="K39" s="386" t="s">
        <v>960</v>
      </c>
      <c r="L39" s="404" t="s">
        <v>979</v>
      </c>
      <c r="M39" s="386">
        <v>2895</v>
      </c>
      <c r="N39" s="399">
        <v>45293</v>
      </c>
      <c r="O39" s="400" t="s">
        <v>35</v>
      </c>
      <c r="P39" s="504" t="s">
        <v>997</v>
      </c>
      <c r="Q39" s="502" t="s">
        <v>944</v>
      </c>
      <c r="R39" s="502">
        <v>2428</v>
      </c>
      <c r="S39" s="349"/>
    </row>
    <row r="40" spans="1:19" ht="60" x14ac:dyDescent="0.2">
      <c r="A40" s="481">
        <f t="shared" si="1"/>
        <v>37</v>
      </c>
      <c r="B40" s="399">
        <v>45295</v>
      </c>
      <c r="C40" s="453">
        <v>45261</v>
      </c>
      <c r="D40" s="401" t="s">
        <v>114</v>
      </c>
      <c r="E40" s="401" t="s">
        <v>274</v>
      </c>
      <c r="F40" s="406">
        <v>2843.15</v>
      </c>
      <c r="G40" s="403" t="s">
        <v>998</v>
      </c>
      <c r="H40" s="400" t="s">
        <v>126</v>
      </c>
      <c r="I40" s="403" t="s">
        <v>999</v>
      </c>
      <c r="J40" s="386" t="str">
        <f t="shared" si="2"/>
        <v>CPF Protegido - LGPD</v>
      </c>
      <c r="K40" s="386" t="s">
        <v>960</v>
      </c>
      <c r="L40" s="404" t="s">
        <v>979</v>
      </c>
      <c r="M40" s="386">
        <v>2894</v>
      </c>
      <c r="N40" s="399">
        <v>45293</v>
      </c>
      <c r="O40" s="400" t="s">
        <v>35</v>
      </c>
      <c r="P40" s="504" t="s">
        <v>1000</v>
      </c>
      <c r="Q40" s="502" t="s">
        <v>957</v>
      </c>
      <c r="R40" s="502">
        <v>1011</v>
      </c>
      <c r="S40" s="349"/>
    </row>
    <row r="41" spans="1:19" ht="36" x14ac:dyDescent="0.2">
      <c r="A41" s="481">
        <f t="shared" si="1"/>
        <v>38</v>
      </c>
      <c r="B41" s="399">
        <v>45295</v>
      </c>
      <c r="C41" s="441">
        <v>45292</v>
      </c>
      <c r="D41" s="400" t="s">
        <v>114</v>
      </c>
      <c r="E41" s="401" t="s">
        <v>284</v>
      </c>
      <c r="F41" s="402">
        <v>12</v>
      </c>
      <c r="G41" s="403" t="s">
        <v>1001</v>
      </c>
      <c r="H41" s="400" t="s">
        <v>128</v>
      </c>
      <c r="I41" s="403" t="s">
        <v>5559</v>
      </c>
      <c r="J41" s="386" t="str">
        <f t="shared" si="2"/>
        <v>00.000.000/0001-91</v>
      </c>
      <c r="K41" s="404" t="s">
        <v>1003</v>
      </c>
      <c r="L41" s="404" t="s">
        <v>939</v>
      </c>
      <c r="M41" s="386" t="s">
        <v>126</v>
      </c>
      <c r="N41" s="399">
        <v>45295</v>
      </c>
      <c r="O41" s="400" t="s">
        <v>35</v>
      </c>
      <c r="P41" s="505" t="s">
        <v>1004</v>
      </c>
      <c r="Q41" s="501" t="s">
        <v>126</v>
      </c>
      <c r="R41" s="501" t="s">
        <v>126</v>
      </c>
      <c r="S41" s="349"/>
    </row>
    <row r="42" spans="1:19" ht="36" x14ac:dyDescent="0.2">
      <c r="A42" s="481">
        <f t="shared" si="1"/>
        <v>39</v>
      </c>
      <c r="B42" s="399">
        <v>45295</v>
      </c>
      <c r="C42" s="441">
        <v>45292</v>
      </c>
      <c r="D42" s="400" t="s">
        <v>114</v>
      </c>
      <c r="E42" s="401" t="s">
        <v>284</v>
      </c>
      <c r="F42" s="402">
        <v>12</v>
      </c>
      <c r="G42" s="403" t="s">
        <v>1005</v>
      </c>
      <c r="H42" s="400" t="s">
        <v>126</v>
      </c>
      <c r="I42" s="403" t="s">
        <v>5559</v>
      </c>
      <c r="J42" s="386" t="str">
        <f t="shared" si="2"/>
        <v>00.000.000/0001-91</v>
      </c>
      <c r="K42" s="404" t="s">
        <v>1003</v>
      </c>
      <c r="L42" s="404" t="s">
        <v>939</v>
      </c>
      <c r="M42" s="386" t="s">
        <v>126</v>
      </c>
      <c r="N42" s="399">
        <v>45295</v>
      </c>
      <c r="O42" s="400" t="s">
        <v>35</v>
      </c>
      <c r="P42" s="505" t="s">
        <v>1004</v>
      </c>
      <c r="Q42" s="501" t="s">
        <v>126</v>
      </c>
      <c r="R42" s="501" t="s">
        <v>126</v>
      </c>
      <c r="S42" s="349"/>
    </row>
    <row r="43" spans="1:19" ht="36" x14ac:dyDescent="0.2">
      <c r="A43" s="481">
        <f t="shared" si="1"/>
        <v>40</v>
      </c>
      <c r="B43" s="399">
        <v>45295</v>
      </c>
      <c r="C43" s="441">
        <v>45292</v>
      </c>
      <c r="D43" s="400" t="s">
        <v>114</v>
      </c>
      <c r="E43" s="401" t="s">
        <v>284</v>
      </c>
      <c r="F43" s="402">
        <v>12</v>
      </c>
      <c r="G43" s="403" t="s">
        <v>1006</v>
      </c>
      <c r="H43" s="400" t="s">
        <v>127</v>
      </c>
      <c r="I43" s="403" t="s">
        <v>5559</v>
      </c>
      <c r="J43" s="386" t="str">
        <f t="shared" si="2"/>
        <v>00.000.000/0001-91</v>
      </c>
      <c r="K43" s="404" t="s">
        <v>1003</v>
      </c>
      <c r="L43" s="404" t="s">
        <v>939</v>
      </c>
      <c r="M43" s="386" t="s">
        <v>126</v>
      </c>
      <c r="N43" s="399">
        <v>45295</v>
      </c>
      <c r="O43" s="400" t="s">
        <v>35</v>
      </c>
      <c r="P43" s="505" t="s">
        <v>1004</v>
      </c>
      <c r="Q43" s="501" t="s">
        <v>126</v>
      </c>
      <c r="R43" s="501" t="s">
        <v>126</v>
      </c>
      <c r="S43" s="349"/>
    </row>
    <row r="44" spans="1:19" ht="36" x14ac:dyDescent="0.2">
      <c r="A44" s="481">
        <f t="shared" si="1"/>
        <v>41</v>
      </c>
      <c r="B44" s="399">
        <v>45295</v>
      </c>
      <c r="C44" s="441">
        <v>45292</v>
      </c>
      <c r="D44" s="400" t="s">
        <v>114</v>
      </c>
      <c r="E44" s="401" t="s">
        <v>284</v>
      </c>
      <c r="F44" s="402">
        <v>12</v>
      </c>
      <c r="G44" s="403" t="s">
        <v>1007</v>
      </c>
      <c r="H44" s="400" t="s">
        <v>127</v>
      </c>
      <c r="I44" s="403" t="s">
        <v>5559</v>
      </c>
      <c r="J44" s="386" t="str">
        <f t="shared" si="2"/>
        <v>00.000.000/0001-91</v>
      </c>
      <c r="K44" s="404" t="s">
        <v>1003</v>
      </c>
      <c r="L44" s="404" t="s">
        <v>939</v>
      </c>
      <c r="M44" s="386" t="s">
        <v>126</v>
      </c>
      <c r="N44" s="399">
        <v>45295</v>
      </c>
      <c r="O44" s="400" t="s">
        <v>35</v>
      </c>
      <c r="P44" s="505" t="s">
        <v>1004</v>
      </c>
      <c r="Q44" s="501" t="s">
        <v>126</v>
      </c>
      <c r="R44" s="501" t="s">
        <v>126</v>
      </c>
      <c r="S44" s="349"/>
    </row>
    <row r="45" spans="1:19" ht="36" x14ac:dyDescent="0.2">
      <c r="A45" s="481">
        <f t="shared" si="1"/>
        <v>42</v>
      </c>
      <c r="B45" s="399">
        <v>45295</v>
      </c>
      <c r="C45" s="441">
        <v>45292</v>
      </c>
      <c r="D45" s="400" t="s">
        <v>114</v>
      </c>
      <c r="E45" s="401" t="s">
        <v>284</v>
      </c>
      <c r="F45" s="402">
        <v>12</v>
      </c>
      <c r="G45" s="403" t="s">
        <v>1008</v>
      </c>
      <c r="H45" s="400" t="s">
        <v>132</v>
      </c>
      <c r="I45" s="403" t="s">
        <v>5559</v>
      </c>
      <c r="J45" s="386" t="str">
        <f t="shared" si="2"/>
        <v>00.000.000/0001-91</v>
      </c>
      <c r="K45" s="404" t="s">
        <v>1003</v>
      </c>
      <c r="L45" s="404" t="s">
        <v>939</v>
      </c>
      <c r="M45" s="386" t="s">
        <v>126</v>
      </c>
      <c r="N45" s="399">
        <v>45295</v>
      </c>
      <c r="O45" s="400" t="s">
        <v>35</v>
      </c>
      <c r="P45" s="505" t="s">
        <v>1004</v>
      </c>
      <c r="Q45" s="501" t="s">
        <v>126</v>
      </c>
      <c r="R45" s="501" t="s">
        <v>126</v>
      </c>
      <c r="S45" s="349"/>
    </row>
    <row r="46" spans="1:19" ht="36" x14ac:dyDescent="0.2">
      <c r="A46" s="481">
        <f t="shared" si="1"/>
        <v>43</v>
      </c>
      <c r="B46" s="399">
        <v>45295</v>
      </c>
      <c r="C46" s="441">
        <v>45292</v>
      </c>
      <c r="D46" s="400" t="s">
        <v>114</v>
      </c>
      <c r="E46" s="401" t="s">
        <v>284</v>
      </c>
      <c r="F46" s="402">
        <v>12</v>
      </c>
      <c r="G46" s="403" t="s">
        <v>1009</v>
      </c>
      <c r="H46" s="400" t="s">
        <v>127</v>
      </c>
      <c r="I46" s="403" t="s">
        <v>5559</v>
      </c>
      <c r="J46" s="386" t="str">
        <f t="shared" si="2"/>
        <v>00.000.000/0001-91</v>
      </c>
      <c r="K46" s="404" t="s">
        <v>1003</v>
      </c>
      <c r="L46" s="404" t="s">
        <v>939</v>
      </c>
      <c r="M46" s="386" t="s">
        <v>126</v>
      </c>
      <c r="N46" s="399">
        <v>45295</v>
      </c>
      <c r="O46" s="400" t="s">
        <v>35</v>
      </c>
      <c r="P46" s="505" t="s">
        <v>1004</v>
      </c>
      <c r="Q46" s="501" t="s">
        <v>126</v>
      </c>
      <c r="R46" s="501" t="s">
        <v>126</v>
      </c>
      <c r="S46" s="349"/>
    </row>
    <row r="47" spans="1:19" ht="36" x14ac:dyDescent="0.2">
      <c r="A47" s="481">
        <f t="shared" si="1"/>
        <v>44</v>
      </c>
      <c r="B47" s="399">
        <v>45295</v>
      </c>
      <c r="C47" s="441">
        <v>45292</v>
      </c>
      <c r="D47" s="400" t="s">
        <v>114</v>
      </c>
      <c r="E47" s="401" t="s">
        <v>284</v>
      </c>
      <c r="F47" s="402">
        <v>12</v>
      </c>
      <c r="G47" s="403" t="s">
        <v>1010</v>
      </c>
      <c r="H47" s="400" t="s">
        <v>127</v>
      </c>
      <c r="I47" s="403" t="s">
        <v>5559</v>
      </c>
      <c r="J47" s="386" t="str">
        <f t="shared" si="2"/>
        <v>00.000.000/0001-91</v>
      </c>
      <c r="K47" s="404" t="s">
        <v>1003</v>
      </c>
      <c r="L47" s="404" t="s">
        <v>939</v>
      </c>
      <c r="M47" s="386" t="s">
        <v>126</v>
      </c>
      <c r="N47" s="399">
        <v>45295</v>
      </c>
      <c r="O47" s="400" t="s">
        <v>35</v>
      </c>
      <c r="P47" s="505" t="s">
        <v>1004</v>
      </c>
      <c r="Q47" s="501" t="s">
        <v>126</v>
      </c>
      <c r="R47" s="501" t="s">
        <v>126</v>
      </c>
      <c r="S47" s="349"/>
    </row>
    <row r="48" spans="1:19" ht="36" x14ac:dyDescent="0.2">
      <c r="A48" s="481">
        <f t="shared" si="1"/>
        <v>45</v>
      </c>
      <c r="B48" s="399">
        <v>45295</v>
      </c>
      <c r="C48" s="441">
        <v>45292</v>
      </c>
      <c r="D48" s="400" t="s">
        <v>114</v>
      </c>
      <c r="E48" s="401" t="s">
        <v>284</v>
      </c>
      <c r="F48" s="402">
        <v>12</v>
      </c>
      <c r="G48" s="403" t="s">
        <v>1011</v>
      </c>
      <c r="H48" s="400" t="s">
        <v>126</v>
      </c>
      <c r="I48" s="403" t="s">
        <v>5559</v>
      </c>
      <c r="J48" s="386" t="str">
        <f t="shared" si="2"/>
        <v>00.000.000/0001-91</v>
      </c>
      <c r="K48" s="404" t="s">
        <v>1003</v>
      </c>
      <c r="L48" s="404" t="s">
        <v>939</v>
      </c>
      <c r="M48" s="386" t="s">
        <v>126</v>
      </c>
      <c r="N48" s="399">
        <v>45295</v>
      </c>
      <c r="O48" s="400" t="s">
        <v>35</v>
      </c>
      <c r="P48" s="505" t="s">
        <v>1004</v>
      </c>
      <c r="Q48" s="501" t="s">
        <v>126</v>
      </c>
      <c r="R48" s="501" t="s">
        <v>126</v>
      </c>
      <c r="S48" s="349"/>
    </row>
    <row r="49" spans="1:19" ht="36" x14ac:dyDescent="0.2">
      <c r="A49" s="481">
        <f t="shared" si="1"/>
        <v>46</v>
      </c>
      <c r="B49" s="399">
        <v>45295</v>
      </c>
      <c r="C49" s="441">
        <v>45292</v>
      </c>
      <c r="D49" s="400" t="s">
        <v>114</v>
      </c>
      <c r="E49" s="401" t="s">
        <v>284</v>
      </c>
      <c r="F49" s="402">
        <v>12</v>
      </c>
      <c r="G49" s="403" t="s">
        <v>1012</v>
      </c>
      <c r="H49" s="400" t="s">
        <v>127</v>
      </c>
      <c r="I49" s="403" t="s">
        <v>5559</v>
      </c>
      <c r="J49" s="386" t="str">
        <f t="shared" si="2"/>
        <v>00.000.000/0001-91</v>
      </c>
      <c r="K49" s="404" t="s">
        <v>1003</v>
      </c>
      <c r="L49" s="404" t="s">
        <v>939</v>
      </c>
      <c r="M49" s="386" t="s">
        <v>126</v>
      </c>
      <c r="N49" s="399">
        <v>45295</v>
      </c>
      <c r="O49" s="400" t="s">
        <v>35</v>
      </c>
      <c r="P49" s="505" t="s">
        <v>1004</v>
      </c>
      <c r="Q49" s="501" t="s">
        <v>126</v>
      </c>
      <c r="R49" s="501" t="s">
        <v>126</v>
      </c>
      <c r="S49" s="349"/>
    </row>
    <row r="50" spans="1:19" ht="36" x14ac:dyDescent="0.2">
      <c r="A50" s="481">
        <f t="shared" si="1"/>
        <v>47</v>
      </c>
      <c r="B50" s="399">
        <v>45295</v>
      </c>
      <c r="C50" s="441">
        <v>45292</v>
      </c>
      <c r="D50" s="400" t="s">
        <v>114</v>
      </c>
      <c r="E50" s="401" t="s">
        <v>284</v>
      </c>
      <c r="F50" s="402">
        <v>12</v>
      </c>
      <c r="G50" s="403" t="s">
        <v>1013</v>
      </c>
      <c r="H50" s="400" t="s">
        <v>127</v>
      </c>
      <c r="I50" s="403" t="s">
        <v>5559</v>
      </c>
      <c r="J50" s="386" t="str">
        <f t="shared" si="2"/>
        <v>00.000.000/0001-91</v>
      </c>
      <c r="K50" s="404" t="s">
        <v>1003</v>
      </c>
      <c r="L50" s="404" t="s">
        <v>939</v>
      </c>
      <c r="M50" s="386" t="s">
        <v>126</v>
      </c>
      <c r="N50" s="399">
        <v>45295</v>
      </c>
      <c r="O50" s="400" t="s">
        <v>35</v>
      </c>
      <c r="P50" s="505" t="s">
        <v>1004</v>
      </c>
      <c r="Q50" s="501" t="s">
        <v>126</v>
      </c>
      <c r="R50" s="501" t="s">
        <v>126</v>
      </c>
      <c r="S50" s="349"/>
    </row>
    <row r="51" spans="1:19" ht="36" x14ac:dyDescent="0.2">
      <c r="A51" s="481">
        <f t="shared" si="1"/>
        <v>48</v>
      </c>
      <c r="B51" s="399">
        <v>45295</v>
      </c>
      <c r="C51" s="441">
        <v>45292</v>
      </c>
      <c r="D51" s="400" t="s">
        <v>114</v>
      </c>
      <c r="E51" s="401" t="s">
        <v>284</v>
      </c>
      <c r="F51" s="402">
        <v>12</v>
      </c>
      <c r="G51" s="403" t="s">
        <v>1014</v>
      </c>
      <c r="H51" s="400" t="s">
        <v>127</v>
      </c>
      <c r="I51" s="403" t="s">
        <v>5559</v>
      </c>
      <c r="J51" s="386" t="str">
        <f t="shared" si="2"/>
        <v>00.000.000/0001-91</v>
      </c>
      <c r="K51" s="404" t="s">
        <v>1003</v>
      </c>
      <c r="L51" s="404" t="s">
        <v>939</v>
      </c>
      <c r="M51" s="386" t="s">
        <v>126</v>
      </c>
      <c r="N51" s="399">
        <v>45295</v>
      </c>
      <c r="O51" s="400" t="s">
        <v>35</v>
      </c>
      <c r="P51" s="505" t="s">
        <v>1004</v>
      </c>
      <c r="Q51" s="501" t="s">
        <v>126</v>
      </c>
      <c r="R51" s="501" t="s">
        <v>126</v>
      </c>
      <c r="S51" s="349"/>
    </row>
    <row r="52" spans="1:19" ht="36" x14ac:dyDescent="0.2">
      <c r="A52" s="481">
        <f t="shared" si="1"/>
        <v>49</v>
      </c>
      <c r="B52" s="399">
        <v>45295</v>
      </c>
      <c r="C52" s="441">
        <v>45292</v>
      </c>
      <c r="D52" s="400" t="s">
        <v>114</v>
      </c>
      <c r="E52" s="401" t="s">
        <v>284</v>
      </c>
      <c r="F52" s="402">
        <v>12</v>
      </c>
      <c r="G52" s="403" t="s">
        <v>1015</v>
      </c>
      <c r="H52" s="400" t="s">
        <v>127</v>
      </c>
      <c r="I52" s="403" t="s">
        <v>5559</v>
      </c>
      <c r="J52" s="386" t="str">
        <f t="shared" si="2"/>
        <v>00.000.000/0001-91</v>
      </c>
      <c r="K52" s="404" t="s">
        <v>1003</v>
      </c>
      <c r="L52" s="404" t="s">
        <v>939</v>
      </c>
      <c r="M52" s="386" t="s">
        <v>126</v>
      </c>
      <c r="N52" s="399">
        <v>45295</v>
      </c>
      <c r="O52" s="400" t="s">
        <v>35</v>
      </c>
      <c r="P52" s="505" t="s">
        <v>1004</v>
      </c>
      <c r="Q52" s="501" t="s">
        <v>126</v>
      </c>
      <c r="R52" s="501" t="s">
        <v>126</v>
      </c>
      <c r="S52" s="349"/>
    </row>
    <row r="53" spans="1:19" ht="36" x14ac:dyDescent="0.2">
      <c r="A53" s="481">
        <f t="shared" si="1"/>
        <v>50</v>
      </c>
      <c r="B53" s="399">
        <v>45295</v>
      </c>
      <c r="C53" s="441">
        <v>45292</v>
      </c>
      <c r="D53" s="400" t="s">
        <v>114</v>
      </c>
      <c r="E53" s="401" t="s">
        <v>284</v>
      </c>
      <c r="F53" s="402">
        <v>12</v>
      </c>
      <c r="G53" s="403" t="s">
        <v>1016</v>
      </c>
      <c r="H53" s="400" t="s">
        <v>127</v>
      </c>
      <c r="I53" s="403" t="s">
        <v>5559</v>
      </c>
      <c r="J53" s="386" t="str">
        <f t="shared" si="2"/>
        <v>00.000.000/0001-91</v>
      </c>
      <c r="K53" s="404" t="s">
        <v>1003</v>
      </c>
      <c r="L53" s="404" t="s">
        <v>939</v>
      </c>
      <c r="M53" s="386" t="s">
        <v>126</v>
      </c>
      <c r="N53" s="399">
        <v>45295</v>
      </c>
      <c r="O53" s="400" t="s">
        <v>35</v>
      </c>
      <c r="P53" s="505" t="s">
        <v>1004</v>
      </c>
      <c r="Q53" s="501" t="s">
        <v>126</v>
      </c>
      <c r="R53" s="501" t="s">
        <v>126</v>
      </c>
      <c r="S53" s="349"/>
    </row>
    <row r="54" spans="1:19" ht="36" x14ac:dyDescent="0.2">
      <c r="A54" s="481">
        <f t="shared" si="1"/>
        <v>51</v>
      </c>
      <c r="B54" s="399">
        <v>45295</v>
      </c>
      <c r="C54" s="441">
        <v>45292</v>
      </c>
      <c r="D54" s="400" t="s">
        <v>114</v>
      </c>
      <c r="E54" s="401" t="s">
        <v>284</v>
      </c>
      <c r="F54" s="402">
        <v>12</v>
      </c>
      <c r="G54" s="403" t="s">
        <v>1017</v>
      </c>
      <c r="H54" s="400" t="s">
        <v>127</v>
      </c>
      <c r="I54" s="403" t="s">
        <v>5559</v>
      </c>
      <c r="J54" s="386" t="str">
        <f t="shared" si="2"/>
        <v>00.000.000/0001-91</v>
      </c>
      <c r="K54" s="404" t="s">
        <v>1003</v>
      </c>
      <c r="L54" s="404" t="s">
        <v>939</v>
      </c>
      <c r="M54" s="386" t="s">
        <v>126</v>
      </c>
      <c r="N54" s="399">
        <v>45295</v>
      </c>
      <c r="O54" s="400" t="s">
        <v>35</v>
      </c>
      <c r="P54" s="505" t="s">
        <v>1004</v>
      </c>
      <c r="Q54" s="501" t="s">
        <v>126</v>
      </c>
      <c r="R54" s="501" t="s">
        <v>126</v>
      </c>
      <c r="S54" s="349"/>
    </row>
    <row r="55" spans="1:19" ht="36" x14ac:dyDescent="0.2">
      <c r="A55" s="481">
        <f t="shared" si="1"/>
        <v>52</v>
      </c>
      <c r="B55" s="399">
        <v>45295</v>
      </c>
      <c r="C55" s="441">
        <v>45292</v>
      </c>
      <c r="D55" s="400" t="s">
        <v>114</v>
      </c>
      <c r="E55" s="401" t="s">
        <v>284</v>
      </c>
      <c r="F55" s="402">
        <v>12</v>
      </c>
      <c r="G55" s="403" t="s">
        <v>1018</v>
      </c>
      <c r="H55" s="400" t="s">
        <v>127</v>
      </c>
      <c r="I55" s="403" t="s">
        <v>5559</v>
      </c>
      <c r="J55" s="386" t="str">
        <f t="shared" si="2"/>
        <v>00.000.000/0001-91</v>
      </c>
      <c r="K55" s="404" t="s">
        <v>1003</v>
      </c>
      <c r="L55" s="404" t="s">
        <v>939</v>
      </c>
      <c r="M55" s="386" t="s">
        <v>126</v>
      </c>
      <c r="N55" s="399">
        <v>45295</v>
      </c>
      <c r="O55" s="400" t="s">
        <v>35</v>
      </c>
      <c r="P55" s="505" t="s">
        <v>1004</v>
      </c>
      <c r="Q55" s="501" t="s">
        <v>126</v>
      </c>
      <c r="R55" s="501" t="s">
        <v>126</v>
      </c>
      <c r="S55" s="349"/>
    </row>
    <row r="56" spans="1:19" ht="36" x14ac:dyDescent="0.2">
      <c r="A56" s="481">
        <f t="shared" si="1"/>
        <v>53</v>
      </c>
      <c r="B56" s="399">
        <v>45295</v>
      </c>
      <c r="C56" s="441">
        <v>45292</v>
      </c>
      <c r="D56" s="400" t="s">
        <v>114</v>
      </c>
      <c r="E56" s="401" t="s">
        <v>284</v>
      </c>
      <c r="F56" s="402">
        <v>12</v>
      </c>
      <c r="G56" s="403" t="s">
        <v>1019</v>
      </c>
      <c r="H56" s="400" t="s">
        <v>126</v>
      </c>
      <c r="I56" s="403" t="s">
        <v>5559</v>
      </c>
      <c r="J56" s="386" t="str">
        <f t="shared" si="2"/>
        <v>00.000.000/0001-91</v>
      </c>
      <c r="K56" s="404" t="s">
        <v>1003</v>
      </c>
      <c r="L56" s="404" t="s">
        <v>939</v>
      </c>
      <c r="M56" s="386" t="s">
        <v>126</v>
      </c>
      <c r="N56" s="399">
        <v>45295</v>
      </c>
      <c r="O56" s="400" t="s">
        <v>35</v>
      </c>
      <c r="P56" s="505" t="s">
        <v>1004</v>
      </c>
      <c r="Q56" s="501" t="s">
        <v>126</v>
      </c>
      <c r="R56" s="501" t="s">
        <v>126</v>
      </c>
      <c r="S56" s="349"/>
    </row>
    <row r="57" spans="1:19" ht="36" x14ac:dyDescent="0.2">
      <c r="A57" s="481">
        <f t="shared" si="1"/>
        <v>54</v>
      </c>
      <c r="B57" s="399">
        <v>45295</v>
      </c>
      <c r="C57" s="441">
        <v>45292</v>
      </c>
      <c r="D57" s="400" t="s">
        <v>114</v>
      </c>
      <c r="E57" s="401" t="s">
        <v>284</v>
      </c>
      <c r="F57" s="402">
        <v>12</v>
      </c>
      <c r="G57" s="403" t="s">
        <v>1020</v>
      </c>
      <c r="H57" s="400" t="s">
        <v>126</v>
      </c>
      <c r="I57" s="403" t="s">
        <v>5559</v>
      </c>
      <c r="J57" s="386" t="str">
        <f t="shared" si="2"/>
        <v>00.000.000/0001-91</v>
      </c>
      <c r="K57" s="404" t="s">
        <v>1003</v>
      </c>
      <c r="L57" s="404" t="s">
        <v>939</v>
      </c>
      <c r="M57" s="386" t="s">
        <v>126</v>
      </c>
      <c r="N57" s="399">
        <v>45295</v>
      </c>
      <c r="O57" s="400" t="s">
        <v>35</v>
      </c>
      <c r="P57" s="505" t="s">
        <v>1004</v>
      </c>
      <c r="Q57" s="501" t="s">
        <v>126</v>
      </c>
      <c r="R57" s="501" t="s">
        <v>126</v>
      </c>
      <c r="S57" s="349"/>
    </row>
    <row r="58" spans="1:19" ht="50.1" customHeight="1" x14ac:dyDescent="0.2">
      <c r="A58" s="481">
        <f t="shared" si="1"/>
        <v>55</v>
      </c>
      <c r="B58" s="399">
        <v>45296</v>
      </c>
      <c r="C58" s="441">
        <v>45261</v>
      </c>
      <c r="D58" s="400" t="s">
        <v>103</v>
      </c>
      <c r="E58" s="401" t="s">
        <v>179</v>
      </c>
      <c r="F58" s="402">
        <v>-2927.89</v>
      </c>
      <c r="G58" s="405" t="s">
        <v>1727</v>
      </c>
      <c r="H58" s="400" t="s">
        <v>126</v>
      </c>
      <c r="I58" s="403" t="s">
        <v>937</v>
      </c>
      <c r="J58" s="386" t="str">
        <f t="shared" si="2"/>
        <v>70.945.209/0001-03</v>
      </c>
      <c r="K58" s="404" t="s">
        <v>1021</v>
      </c>
      <c r="L58" s="404" t="s">
        <v>939</v>
      </c>
      <c r="M58" s="386" t="s">
        <v>126</v>
      </c>
      <c r="N58" s="399">
        <v>45296</v>
      </c>
      <c r="O58" s="400" t="s">
        <v>35</v>
      </c>
      <c r="P58" s="504" t="s">
        <v>718</v>
      </c>
      <c r="Q58" s="501" t="s">
        <v>126</v>
      </c>
      <c r="R58" s="501" t="s">
        <v>126</v>
      </c>
      <c r="S58" s="349"/>
    </row>
    <row r="59" spans="1:19" ht="50.1" customHeight="1" x14ac:dyDescent="0.2">
      <c r="A59" s="481">
        <f t="shared" si="1"/>
        <v>56</v>
      </c>
      <c r="B59" s="399">
        <v>45296</v>
      </c>
      <c r="C59" s="441">
        <v>45261</v>
      </c>
      <c r="D59" s="400" t="s">
        <v>103</v>
      </c>
      <c r="E59" s="401" t="s">
        <v>183</v>
      </c>
      <c r="F59" s="402">
        <v>-692.6</v>
      </c>
      <c r="G59" s="405" t="s">
        <v>1022</v>
      </c>
      <c r="H59" s="400" t="s">
        <v>126</v>
      </c>
      <c r="I59" s="403" t="s">
        <v>937</v>
      </c>
      <c r="J59" s="386" t="str">
        <f t="shared" si="2"/>
        <v>70.945.209/0001-03</v>
      </c>
      <c r="K59" s="404" t="s">
        <v>1021</v>
      </c>
      <c r="L59" s="404" t="s">
        <v>939</v>
      </c>
      <c r="M59" s="386" t="s">
        <v>126</v>
      </c>
      <c r="N59" s="399">
        <v>45296</v>
      </c>
      <c r="O59" s="400" t="s">
        <v>35</v>
      </c>
      <c r="P59" s="504" t="s">
        <v>718</v>
      </c>
      <c r="Q59" s="501" t="s">
        <v>126</v>
      </c>
      <c r="R59" s="501" t="s">
        <v>126</v>
      </c>
      <c r="S59" s="349"/>
    </row>
    <row r="60" spans="1:19" ht="36" x14ac:dyDescent="0.2">
      <c r="A60" s="481">
        <f t="shared" si="1"/>
        <v>57</v>
      </c>
      <c r="B60" s="399">
        <v>45296</v>
      </c>
      <c r="C60" s="441">
        <v>45261</v>
      </c>
      <c r="D60" s="400" t="s">
        <v>103</v>
      </c>
      <c r="E60" s="401" t="s">
        <v>105</v>
      </c>
      <c r="F60" s="402">
        <v>3264.86</v>
      </c>
      <c r="G60" s="405" t="s">
        <v>1023</v>
      </c>
      <c r="H60" s="400" t="s">
        <v>126</v>
      </c>
      <c r="I60" s="403" t="s">
        <v>1024</v>
      </c>
      <c r="J60" s="386" t="str">
        <f t="shared" si="2"/>
        <v>CPF Protegido - LGPD</v>
      </c>
      <c r="K60" s="386" t="s">
        <v>4161</v>
      </c>
      <c r="L60" s="404" t="s">
        <v>1025</v>
      </c>
      <c r="M60" s="386" t="s">
        <v>126</v>
      </c>
      <c r="N60" s="399">
        <v>45296</v>
      </c>
      <c r="O60" s="400" t="s">
        <v>35</v>
      </c>
      <c r="P60" s="504" t="s">
        <v>1026</v>
      </c>
      <c r="Q60" s="501" t="s">
        <v>126</v>
      </c>
      <c r="R60" s="501" t="s">
        <v>126</v>
      </c>
      <c r="S60" s="349"/>
    </row>
    <row r="61" spans="1:19" ht="36" x14ac:dyDescent="0.2">
      <c r="A61" s="481">
        <f t="shared" si="1"/>
        <v>58</v>
      </c>
      <c r="B61" s="399">
        <v>45296</v>
      </c>
      <c r="C61" s="441">
        <v>45261</v>
      </c>
      <c r="D61" s="400" t="s">
        <v>103</v>
      </c>
      <c r="E61" s="401" t="s">
        <v>105</v>
      </c>
      <c r="F61" s="402">
        <v>2231.04</v>
      </c>
      <c r="G61" s="403" t="s">
        <v>1677</v>
      </c>
      <c r="H61" s="400" t="s">
        <v>126</v>
      </c>
      <c r="I61" s="403" t="s">
        <v>1027</v>
      </c>
      <c r="J61" s="386" t="str">
        <f t="shared" si="2"/>
        <v>CPF Protegido - LGPD</v>
      </c>
      <c r="K61" s="386" t="s">
        <v>4161</v>
      </c>
      <c r="L61" s="404" t="s">
        <v>1025</v>
      </c>
      <c r="M61" s="386" t="s">
        <v>126</v>
      </c>
      <c r="N61" s="399">
        <v>45296</v>
      </c>
      <c r="O61" s="400" t="s">
        <v>35</v>
      </c>
      <c r="P61" s="504" t="s">
        <v>1028</v>
      </c>
      <c r="Q61" s="501" t="s">
        <v>126</v>
      </c>
      <c r="R61" s="501" t="s">
        <v>126</v>
      </c>
      <c r="S61" s="349"/>
    </row>
    <row r="62" spans="1:19" ht="36" x14ac:dyDescent="0.2">
      <c r="A62" s="481">
        <f t="shared" si="1"/>
        <v>59</v>
      </c>
      <c r="B62" s="399">
        <v>45296</v>
      </c>
      <c r="C62" s="453">
        <v>45231</v>
      </c>
      <c r="D62" s="401" t="s">
        <v>114</v>
      </c>
      <c r="E62" s="401" t="s">
        <v>376</v>
      </c>
      <c r="F62" s="402">
        <v>1566.24</v>
      </c>
      <c r="G62" s="403" t="s">
        <v>1029</v>
      </c>
      <c r="H62" s="400" t="s">
        <v>126</v>
      </c>
      <c r="I62" s="403" t="s">
        <v>1030</v>
      </c>
      <c r="J62" s="386" t="str">
        <f t="shared" si="2"/>
        <v>30.817.873/0001-52</v>
      </c>
      <c r="K62" s="386" t="s">
        <v>4161</v>
      </c>
      <c r="L62" s="404" t="s">
        <v>947</v>
      </c>
      <c r="M62" s="386" t="s">
        <v>1031</v>
      </c>
      <c r="N62" s="399">
        <v>45295</v>
      </c>
      <c r="O62" s="400" t="s">
        <v>35</v>
      </c>
      <c r="P62" s="504" t="s">
        <v>1032</v>
      </c>
      <c r="Q62" s="502" t="s">
        <v>944</v>
      </c>
      <c r="R62" s="502">
        <v>2907</v>
      </c>
      <c r="S62" s="349"/>
    </row>
    <row r="63" spans="1:19" ht="36" x14ac:dyDescent="0.2">
      <c r="A63" s="481">
        <f t="shared" si="1"/>
        <v>60</v>
      </c>
      <c r="B63" s="399">
        <v>45296</v>
      </c>
      <c r="C63" s="453">
        <v>45231</v>
      </c>
      <c r="D63" s="401" t="s">
        <v>114</v>
      </c>
      <c r="E63" s="401" t="s">
        <v>296</v>
      </c>
      <c r="F63" s="402">
        <v>776.01</v>
      </c>
      <c r="G63" s="403" t="s">
        <v>1033</v>
      </c>
      <c r="H63" s="400" t="s">
        <v>127</v>
      </c>
      <c r="I63" s="403" t="s">
        <v>1034</v>
      </c>
      <c r="J63" s="386" t="str">
        <f t="shared" si="2"/>
        <v>70.945.209/0001-03</v>
      </c>
      <c r="K63" s="386" t="s">
        <v>4161</v>
      </c>
      <c r="L63" s="404" t="s">
        <v>947</v>
      </c>
      <c r="M63" s="386">
        <v>217238</v>
      </c>
      <c r="N63" s="399">
        <v>45245</v>
      </c>
      <c r="O63" s="400" t="s">
        <v>35</v>
      </c>
      <c r="P63" s="504" t="s">
        <v>718</v>
      </c>
      <c r="Q63" s="502" t="s">
        <v>956</v>
      </c>
      <c r="R63" s="502">
        <v>2712</v>
      </c>
      <c r="S63" s="349"/>
    </row>
    <row r="64" spans="1:19" ht="36" x14ac:dyDescent="0.2">
      <c r="A64" s="481">
        <f t="shared" si="1"/>
        <v>61</v>
      </c>
      <c r="B64" s="399">
        <v>45296</v>
      </c>
      <c r="C64" s="453">
        <v>45231</v>
      </c>
      <c r="D64" s="401" t="s">
        <v>114</v>
      </c>
      <c r="E64" s="401" t="s">
        <v>342</v>
      </c>
      <c r="F64" s="402">
        <v>110</v>
      </c>
      <c r="G64" s="403" t="s">
        <v>1035</v>
      </c>
      <c r="H64" s="400" t="s">
        <v>127</v>
      </c>
      <c r="I64" s="403" t="s">
        <v>1036</v>
      </c>
      <c r="J64" s="386" t="str">
        <f t="shared" si="2"/>
        <v>70.945.209/0001-03</v>
      </c>
      <c r="K64" s="386" t="s">
        <v>4161</v>
      </c>
      <c r="L64" s="404" t="s">
        <v>947</v>
      </c>
      <c r="M64" s="386">
        <v>1977</v>
      </c>
      <c r="N64" s="399">
        <v>45259</v>
      </c>
      <c r="O64" s="400" t="s">
        <v>35</v>
      </c>
      <c r="P64" s="504" t="s">
        <v>718</v>
      </c>
      <c r="Q64" s="502" t="s">
        <v>956</v>
      </c>
      <c r="R64" s="502">
        <v>2858</v>
      </c>
      <c r="S64" s="349"/>
    </row>
    <row r="65" spans="1:19" ht="36" x14ac:dyDescent="0.2">
      <c r="A65" s="481">
        <f t="shared" si="1"/>
        <v>62</v>
      </c>
      <c r="B65" s="399">
        <v>45296</v>
      </c>
      <c r="C65" s="453">
        <v>45261</v>
      </c>
      <c r="D65" s="401" t="s">
        <v>114</v>
      </c>
      <c r="E65" s="401" t="s">
        <v>342</v>
      </c>
      <c r="F65" s="402">
        <v>108</v>
      </c>
      <c r="G65" s="403" t="s">
        <v>1037</v>
      </c>
      <c r="H65" s="400" t="s">
        <v>126</v>
      </c>
      <c r="I65" s="403" t="s">
        <v>1038</v>
      </c>
      <c r="J65" s="386" t="str">
        <f t="shared" si="2"/>
        <v>70.945.209/0001-03</v>
      </c>
      <c r="K65" s="386" t="s">
        <v>4161</v>
      </c>
      <c r="L65" s="404" t="s">
        <v>947</v>
      </c>
      <c r="M65" s="386">
        <v>7972656</v>
      </c>
      <c r="N65" s="399">
        <v>45261</v>
      </c>
      <c r="O65" s="400" t="s">
        <v>35</v>
      </c>
      <c r="P65" s="504" t="s">
        <v>718</v>
      </c>
      <c r="Q65" s="501" t="s">
        <v>126</v>
      </c>
      <c r="R65" s="501" t="s">
        <v>126</v>
      </c>
      <c r="S65" s="349"/>
    </row>
    <row r="66" spans="1:19" ht="36" x14ac:dyDescent="0.2">
      <c r="A66" s="481">
        <f t="shared" si="1"/>
        <v>63</v>
      </c>
      <c r="B66" s="399">
        <v>45296</v>
      </c>
      <c r="C66" s="453">
        <v>45231</v>
      </c>
      <c r="D66" s="401" t="s">
        <v>114</v>
      </c>
      <c r="E66" s="401" t="s">
        <v>342</v>
      </c>
      <c r="F66" s="402">
        <v>338.85</v>
      </c>
      <c r="G66" s="403" t="s">
        <v>1039</v>
      </c>
      <c r="H66" s="400" t="s">
        <v>127</v>
      </c>
      <c r="I66" s="403" t="s">
        <v>1038</v>
      </c>
      <c r="J66" s="386" t="str">
        <f t="shared" si="2"/>
        <v>70.945.209/0001-03</v>
      </c>
      <c r="K66" s="386" t="s">
        <v>4161</v>
      </c>
      <c r="L66" s="404" t="s">
        <v>947</v>
      </c>
      <c r="M66" s="386">
        <v>8090827</v>
      </c>
      <c r="N66" s="399">
        <v>45261</v>
      </c>
      <c r="O66" s="400" t="s">
        <v>35</v>
      </c>
      <c r="P66" s="504" t="s">
        <v>718</v>
      </c>
      <c r="Q66" s="502" t="s">
        <v>944</v>
      </c>
      <c r="R66" s="502">
        <v>3113</v>
      </c>
      <c r="S66" s="349"/>
    </row>
    <row r="67" spans="1:19" ht="48" x14ac:dyDescent="0.2">
      <c r="A67" s="481">
        <f t="shared" si="1"/>
        <v>64</v>
      </c>
      <c r="B67" s="399">
        <v>45296</v>
      </c>
      <c r="C67" s="453">
        <v>45231</v>
      </c>
      <c r="D67" s="401" t="s">
        <v>114</v>
      </c>
      <c r="E67" s="401" t="s">
        <v>342</v>
      </c>
      <c r="F67" s="402">
        <v>446.42</v>
      </c>
      <c r="G67" s="403" t="s">
        <v>1040</v>
      </c>
      <c r="H67" s="400" t="s">
        <v>127</v>
      </c>
      <c r="I67" s="403" t="s">
        <v>1041</v>
      </c>
      <c r="J67" s="386" t="str">
        <f t="shared" si="2"/>
        <v>70.945.209/0001-03</v>
      </c>
      <c r="K67" s="386" t="s">
        <v>4161</v>
      </c>
      <c r="L67" s="404" t="s">
        <v>947</v>
      </c>
      <c r="M67" s="386">
        <v>2671079</v>
      </c>
      <c r="N67" s="399">
        <v>45263</v>
      </c>
      <c r="O67" s="400" t="s">
        <v>35</v>
      </c>
      <c r="P67" s="504" t="s">
        <v>718</v>
      </c>
      <c r="Q67" s="502" t="s">
        <v>956</v>
      </c>
      <c r="R67" s="502">
        <v>3112</v>
      </c>
      <c r="S67" s="349"/>
    </row>
    <row r="68" spans="1:19" ht="36" x14ac:dyDescent="0.2">
      <c r="A68" s="481">
        <f t="shared" si="1"/>
        <v>65</v>
      </c>
      <c r="B68" s="399">
        <v>45296</v>
      </c>
      <c r="C68" s="441">
        <v>45261</v>
      </c>
      <c r="D68" s="400" t="s">
        <v>103</v>
      </c>
      <c r="E68" s="401" t="s">
        <v>105</v>
      </c>
      <c r="F68" s="402">
        <v>3419.32</v>
      </c>
      <c r="G68" s="403" t="s">
        <v>1042</v>
      </c>
      <c r="H68" s="400" t="s">
        <v>126</v>
      </c>
      <c r="I68" s="403" t="s">
        <v>1043</v>
      </c>
      <c r="J68" s="386" t="str">
        <f t="shared" si="2"/>
        <v>CPF Protegido - LGPD</v>
      </c>
      <c r="K68" s="386" t="s">
        <v>4161</v>
      </c>
      <c r="L68" s="404" t="s">
        <v>1025</v>
      </c>
      <c r="M68" s="386" t="s">
        <v>126</v>
      </c>
      <c r="N68" s="399">
        <v>45296</v>
      </c>
      <c r="O68" s="400" t="s">
        <v>35</v>
      </c>
      <c r="P68" s="505" t="s">
        <v>1044</v>
      </c>
      <c r="Q68" s="501" t="s">
        <v>126</v>
      </c>
      <c r="R68" s="501" t="s">
        <v>126</v>
      </c>
      <c r="S68" s="349"/>
    </row>
    <row r="69" spans="1:19" ht="36" x14ac:dyDescent="0.2">
      <c r="A69" s="481">
        <f t="shared" ref="A69:A132" si="3">IF(B69="","",ROW()-ROW($A$3))</f>
        <v>66</v>
      </c>
      <c r="B69" s="399">
        <v>45296</v>
      </c>
      <c r="C69" s="441">
        <v>45261</v>
      </c>
      <c r="D69" s="400" t="s">
        <v>103</v>
      </c>
      <c r="E69" s="401" t="s">
        <v>105</v>
      </c>
      <c r="F69" s="402">
        <v>2390.4299999999998</v>
      </c>
      <c r="G69" s="403" t="s">
        <v>1045</v>
      </c>
      <c r="H69" s="400" t="s">
        <v>126</v>
      </c>
      <c r="I69" s="403" t="s">
        <v>1046</v>
      </c>
      <c r="J69" s="386" t="str">
        <f t="shared" ref="J69:J132" si="4">IF(P69="","",IF(LEN(TRIM(P69))&gt;14,P69,"CPF Protegido - LGPD"))</f>
        <v>CPF Protegido - LGPD</v>
      </c>
      <c r="K69" s="386" t="s">
        <v>4161</v>
      </c>
      <c r="L69" s="404" t="s">
        <v>1025</v>
      </c>
      <c r="M69" s="386" t="s">
        <v>126</v>
      </c>
      <c r="N69" s="399">
        <v>45296</v>
      </c>
      <c r="O69" s="400" t="s">
        <v>35</v>
      </c>
      <c r="P69" s="505" t="s">
        <v>1047</v>
      </c>
      <c r="Q69" s="501" t="s">
        <v>126</v>
      </c>
      <c r="R69" s="501" t="s">
        <v>126</v>
      </c>
      <c r="S69" s="349"/>
    </row>
    <row r="70" spans="1:19" ht="36" x14ac:dyDescent="0.2">
      <c r="A70" s="481">
        <f t="shared" si="3"/>
        <v>67</v>
      </c>
      <c r="B70" s="399">
        <v>45296</v>
      </c>
      <c r="C70" s="441">
        <v>45261</v>
      </c>
      <c r="D70" s="400" t="s">
        <v>103</v>
      </c>
      <c r="E70" s="401" t="s">
        <v>105</v>
      </c>
      <c r="F70" s="402">
        <v>1975.82</v>
      </c>
      <c r="G70" s="403" t="s">
        <v>1048</v>
      </c>
      <c r="H70" s="400" t="s">
        <v>126</v>
      </c>
      <c r="I70" s="403" t="s">
        <v>1049</v>
      </c>
      <c r="J70" s="386" t="str">
        <f t="shared" si="4"/>
        <v>CPF Protegido - LGPD</v>
      </c>
      <c r="K70" s="386" t="s">
        <v>4161</v>
      </c>
      <c r="L70" s="404" t="s">
        <v>1025</v>
      </c>
      <c r="M70" s="386" t="s">
        <v>126</v>
      </c>
      <c r="N70" s="399">
        <v>45296</v>
      </c>
      <c r="O70" s="400" t="s">
        <v>35</v>
      </c>
      <c r="P70" s="506" t="s">
        <v>1050</v>
      </c>
      <c r="Q70" s="501" t="s">
        <v>126</v>
      </c>
      <c r="R70" s="501" t="s">
        <v>126</v>
      </c>
      <c r="S70" s="349"/>
    </row>
    <row r="71" spans="1:19" ht="36" x14ac:dyDescent="0.2">
      <c r="A71" s="481">
        <f t="shared" si="3"/>
        <v>68</v>
      </c>
      <c r="B71" s="399">
        <v>45296</v>
      </c>
      <c r="C71" s="441">
        <v>45261</v>
      </c>
      <c r="D71" s="400" t="s">
        <v>103</v>
      </c>
      <c r="E71" s="401" t="s">
        <v>105</v>
      </c>
      <c r="F71" s="402">
        <v>2412.67</v>
      </c>
      <c r="G71" s="403" t="s">
        <v>1048</v>
      </c>
      <c r="H71" s="400" t="s">
        <v>126</v>
      </c>
      <c r="I71" s="403" t="s">
        <v>1051</v>
      </c>
      <c r="J71" s="386" t="str">
        <f t="shared" si="4"/>
        <v>CPF Protegido - LGPD</v>
      </c>
      <c r="K71" s="386" t="s">
        <v>4161</v>
      </c>
      <c r="L71" s="404" t="s">
        <v>1025</v>
      </c>
      <c r="M71" s="386" t="s">
        <v>126</v>
      </c>
      <c r="N71" s="399">
        <v>45296</v>
      </c>
      <c r="O71" s="400" t="s">
        <v>35</v>
      </c>
      <c r="P71" s="505" t="s">
        <v>1052</v>
      </c>
      <c r="Q71" s="501" t="s">
        <v>126</v>
      </c>
      <c r="R71" s="501" t="s">
        <v>126</v>
      </c>
      <c r="S71" s="349"/>
    </row>
    <row r="72" spans="1:19" ht="36" x14ac:dyDescent="0.2">
      <c r="A72" s="481">
        <f t="shared" si="3"/>
        <v>69</v>
      </c>
      <c r="B72" s="399">
        <v>45296</v>
      </c>
      <c r="C72" s="441">
        <v>45261</v>
      </c>
      <c r="D72" s="400" t="s">
        <v>103</v>
      </c>
      <c r="E72" s="401" t="s">
        <v>105</v>
      </c>
      <c r="F72" s="402">
        <v>2390.4299999999998</v>
      </c>
      <c r="G72" s="403" t="s">
        <v>1048</v>
      </c>
      <c r="H72" s="400" t="s">
        <v>126</v>
      </c>
      <c r="I72" s="403" t="s">
        <v>1053</v>
      </c>
      <c r="J72" s="386" t="str">
        <f t="shared" si="4"/>
        <v>CPF Protegido - LGPD</v>
      </c>
      <c r="K72" s="386" t="s">
        <v>4161</v>
      </c>
      <c r="L72" s="404" t="s">
        <v>1025</v>
      </c>
      <c r="M72" s="386" t="s">
        <v>126</v>
      </c>
      <c r="N72" s="399">
        <v>45296</v>
      </c>
      <c r="O72" s="400" t="s">
        <v>35</v>
      </c>
      <c r="P72" s="505" t="s">
        <v>1054</v>
      </c>
      <c r="Q72" s="501" t="s">
        <v>126</v>
      </c>
      <c r="R72" s="501" t="s">
        <v>126</v>
      </c>
      <c r="S72" s="349"/>
    </row>
    <row r="73" spans="1:19" ht="36" x14ac:dyDescent="0.2">
      <c r="A73" s="481">
        <f t="shared" si="3"/>
        <v>70</v>
      </c>
      <c r="B73" s="399">
        <v>45296</v>
      </c>
      <c r="C73" s="441">
        <v>45261</v>
      </c>
      <c r="D73" s="400" t="s">
        <v>103</v>
      </c>
      <c r="E73" s="401" t="s">
        <v>105</v>
      </c>
      <c r="F73" s="402">
        <v>2390.4299999999998</v>
      </c>
      <c r="G73" s="403" t="s">
        <v>1048</v>
      </c>
      <c r="H73" s="400" t="s">
        <v>126</v>
      </c>
      <c r="I73" s="403" t="s">
        <v>1055</v>
      </c>
      <c r="J73" s="386" t="str">
        <f t="shared" si="4"/>
        <v>CPF Protegido - LGPD</v>
      </c>
      <c r="K73" s="386" t="s">
        <v>4161</v>
      </c>
      <c r="L73" s="404" t="s">
        <v>1025</v>
      </c>
      <c r="M73" s="386" t="s">
        <v>126</v>
      </c>
      <c r="N73" s="399">
        <v>45296</v>
      </c>
      <c r="O73" s="400" t="s">
        <v>35</v>
      </c>
      <c r="P73" s="505" t="s">
        <v>1056</v>
      </c>
      <c r="Q73" s="501" t="s">
        <v>126</v>
      </c>
      <c r="R73" s="501" t="s">
        <v>126</v>
      </c>
      <c r="S73" s="349"/>
    </row>
    <row r="74" spans="1:19" ht="36" x14ac:dyDescent="0.2">
      <c r="A74" s="481">
        <f t="shared" si="3"/>
        <v>71</v>
      </c>
      <c r="B74" s="399">
        <v>45296</v>
      </c>
      <c r="C74" s="441">
        <v>45261</v>
      </c>
      <c r="D74" s="400" t="s">
        <v>103</v>
      </c>
      <c r="E74" s="401" t="s">
        <v>105</v>
      </c>
      <c r="F74" s="402">
        <v>2767.54</v>
      </c>
      <c r="G74" s="403" t="s">
        <v>1048</v>
      </c>
      <c r="H74" s="400" t="s">
        <v>126</v>
      </c>
      <c r="I74" s="403" t="s">
        <v>1057</v>
      </c>
      <c r="J74" s="386" t="str">
        <f t="shared" si="4"/>
        <v>CPF Protegido - LGPD</v>
      </c>
      <c r="K74" s="386" t="s">
        <v>4161</v>
      </c>
      <c r="L74" s="404" t="s">
        <v>1025</v>
      </c>
      <c r="M74" s="386" t="s">
        <v>126</v>
      </c>
      <c r="N74" s="399">
        <v>45296</v>
      </c>
      <c r="O74" s="400" t="s">
        <v>35</v>
      </c>
      <c r="P74" s="505" t="s">
        <v>1058</v>
      </c>
      <c r="Q74" s="501" t="s">
        <v>126</v>
      </c>
      <c r="R74" s="501" t="s">
        <v>126</v>
      </c>
      <c r="S74" s="349"/>
    </row>
    <row r="75" spans="1:19" ht="36" x14ac:dyDescent="0.2">
      <c r="A75" s="481">
        <f t="shared" si="3"/>
        <v>72</v>
      </c>
      <c r="B75" s="399">
        <v>45296</v>
      </c>
      <c r="C75" s="441">
        <v>45261</v>
      </c>
      <c r="D75" s="400" t="s">
        <v>103</v>
      </c>
      <c r="E75" s="401" t="s">
        <v>105</v>
      </c>
      <c r="F75" s="402">
        <v>2253.2800000000002</v>
      </c>
      <c r="G75" s="403" t="s">
        <v>1059</v>
      </c>
      <c r="H75" s="400" t="s">
        <v>126</v>
      </c>
      <c r="I75" s="403" t="s">
        <v>1060</v>
      </c>
      <c r="J75" s="386" t="str">
        <f t="shared" si="4"/>
        <v>CPF Protegido - LGPD</v>
      </c>
      <c r="K75" s="386" t="s">
        <v>4161</v>
      </c>
      <c r="L75" s="404" t="s">
        <v>1025</v>
      </c>
      <c r="M75" s="386" t="s">
        <v>126</v>
      </c>
      <c r="N75" s="399">
        <v>45296</v>
      </c>
      <c r="O75" s="400" t="s">
        <v>35</v>
      </c>
      <c r="P75" s="505" t="s">
        <v>1061</v>
      </c>
      <c r="Q75" s="501" t="s">
        <v>126</v>
      </c>
      <c r="R75" s="501" t="s">
        <v>126</v>
      </c>
      <c r="S75" s="349"/>
    </row>
    <row r="76" spans="1:19" ht="36" x14ac:dyDescent="0.2">
      <c r="A76" s="481">
        <f t="shared" si="3"/>
        <v>73</v>
      </c>
      <c r="B76" s="399">
        <v>45296</v>
      </c>
      <c r="C76" s="441">
        <v>45261</v>
      </c>
      <c r="D76" s="400" t="s">
        <v>103</v>
      </c>
      <c r="E76" s="401" t="s">
        <v>105</v>
      </c>
      <c r="F76" s="402">
        <v>2337.2399999999998</v>
      </c>
      <c r="G76" s="403" t="s">
        <v>1048</v>
      </c>
      <c r="H76" s="400" t="s">
        <v>126</v>
      </c>
      <c r="I76" s="403" t="s">
        <v>1062</v>
      </c>
      <c r="J76" s="386" t="str">
        <f t="shared" si="4"/>
        <v>CPF Protegido - LGPD</v>
      </c>
      <c r="K76" s="386" t="s">
        <v>4161</v>
      </c>
      <c r="L76" s="404" t="s">
        <v>1025</v>
      </c>
      <c r="M76" s="386" t="s">
        <v>126</v>
      </c>
      <c r="N76" s="399">
        <v>45296</v>
      </c>
      <c r="O76" s="400" t="s">
        <v>35</v>
      </c>
      <c r="P76" s="505" t="s">
        <v>1063</v>
      </c>
      <c r="Q76" s="501" t="s">
        <v>126</v>
      </c>
      <c r="R76" s="501" t="s">
        <v>126</v>
      </c>
      <c r="S76" s="349"/>
    </row>
    <row r="77" spans="1:19" ht="36" x14ac:dyDescent="0.2">
      <c r="A77" s="481">
        <f t="shared" si="3"/>
        <v>74</v>
      </c>
      <c r="B77" s="399">
        <v>45296</v>
      </c>
      <c r="C77" s="441">
        <v>45261</v>
      </c>
      <c r="D77" s="400" t="s">
        <v>103</v>
      </c>
      <c r="E77" s="401" t="s">
        <v>105</v>
      </c>
      <c r="F77" s="402">
        <v>3314.97</v>
      </c>
      <c r="G77" s="403" t="s">
        <v>1064</v>
      </c>
      <c r="H77" s="400" t="s">
        <v>126</v>
      </c>
      <c r="I77" s="403" t="s">
        <v>1065</v>
      </c>
      <c r="J77" s="386" t="str">
        <f t="shared" si="4"/>
        <v>CPF Protegido - LGPD</v>
      </c>
      <c r="K77" s="386" t="s">
        <v>4161</v>
      </c>
      <c r="L77" s="404" t="s">
        <v>1025</v>
      </c>
      <c r="M77" s="386" t="s">
        <v>126</v>
      </c>
      <c r="N77" s="399">
        <v>45296</v>
      </c>
      <c r="O77" s="400" t="s">
        <v>35</v>
      </c>
      <c r="P77" s="505" t="s">
        <v>1066</v>
      </c>
      <c r="Q77" s="501" t="s">
        <v>126</v>
      </c>
      <c r="R77" s="501" t="s">
        <v>126</v>
      </c>
      <c r="S77" s="349"/>
    </row>
    <row r="78" spans="1:19" ht="36" x14ac:dyDescent="0.2">
      <c r="A78" s="481">
        <f t="shared" si="3"/>
        <v>75</v>
      </c>
      <c r="B78" s="399">
        <v>45296</v>
      </c>
      <c r="C78" s="441">
        <v>45261</v>
      </c>
      <c r="D78" s="400" t="s">
        <v>103</v>
      </c>
      <c r="E78" s="401" t="s">
        <v>105</v>
      </c>
      <c r="F78" s="402">
        <v>5111.93</v>
      </c>
      <c r="G78" s="403" t="s">
        <v>1067</v>
      </c>
      <c r="H78" s="400" t="s">
        <v>126</v>
      </c>
      <c r="I78" s="403" t="s">
        <v>1068</v>
      </c>
      <c r="J78" s="386" t="str">
        <f t="shared" si="4"/>
        <v>CPF Protegido - LGPD</v>
      </c>
      <c r="K78" s="386" t="s">
        <v>4161</v>
      </c>
      <c r="L78" s="404" t="s">
        <v>1025</v>
      </c>
      <c r="M78" s="386" t="s">
        <v>126</v>
      </c>
      <c r="N78" s="399">
        <v>45296</v>
      </c>
      <c r="O78" s="400" t="s">
        <v>35</v>
      </c>
      <c r="P78" s="505" t="s">
        <v>1069</v>
      </c>
      <c r="Q78" s="501" t="s">
        <v>126</v>
      </c>
      <c r="R78" s="501" t="s">
        <v>126</v>
      </c>
      <c r="S78" s="349"/>
    </row>
    <row r="79" spans="1:19" ht="36" x14ac:dyDescent="0.2">
      <c r="A79" s="481">
        <f t="shared" si="3"/>
        <v>76</v>
      </c>
      <c r="B79" s="399">
        <v>45296</v>
      </c>
      <c r="C79" s="441">
        <v>45261</v>
      </c>
      <c r="D79" s="400" t="s">
        <v>103</v>
      </c>
      <c r="E79" s="401" t="s">
        <v>105</v>
      </c>
      <c r="F79" s="402">
        <v>14268.56</v>
      </c>
      <c r="G79" s="403" t="s">
        <v>1070</v>
      </c>
      <c r="H79" s="400" t="s">
        <v>126</v>
      </c>
      <c r="I79" s="403" t="s">
        <v>1071</v>
      </c>
      <c r="J79" s="386" t="str">
        <f t="shared" si="4"/>
        <v>CPF Protegido - LGPD</v>
      </c>
      <c r="K79" s="386" t="s">
        <v>4161</v>
      </c>
      <c r="L79" s="404" t="s">
        <v>1025</v>
      </c>
      <c r="M79" s="386" t="s">
        <v>126</v>
      </c>
      <c r="N79" s="399">
        <v>45296</v>
      </c>
      <c r="O79" s="400" t="s">
        <v>35</v>
      </c>
      <c r="P79" s="505" t="s">
        <v>1072</v>
      </c>
      <c r="Q79" s="501" t="s">
        <v>126</v>
      </c>
      <c r="R79" s="501" t="s">
        <v>126</v>
      </c>
      <c r="S79" s="349"/>
    </row>
    <row r="80" spans="1:19" ht="36" x14ac:dyDescent="0.2">
      <c r="A80" s="481">
        <f t="shared" si="3"/>
        <v>77</v>
      </c>
      <c r="B80" s="399">
        <v>45296</v>
      </c>
      <c r="C80" s="441">
        <v>45261</v>
      </c>
      <c r="D80" s="400" t="s">
        <v>103</v>
      </c>
      <c r="E80" s="401" t="s">
        <v>105</v>
      </c>
      <c r="F80" s="402">
        <v>2412.67</v>
      </c>
      <c r="G80" s="403" t="s">
        <v>1048</v>
      </c>
      <c r="H80" s="400" t="s">
        <v>126</v>
      </c>
      <c r="I80" s="403" t="s">
        <v>1073</v>
      </c>
      <c r="J80" s="386" t="str">
        <f t="shared" si="4"/>
        <v>CPF Protegido - LGPD</v>
      </c>
      <c r="K80" s="386" t="s">
        <v>4161</v>
      </c>
      <c r="L80" s="404" t="s">
        <v>1025</v>
      </c>
      <c r="M80" s="386" t="s">
        <v>126</v>
      </c>
      <c r="N80" s="399">
        <v>45296</v>
      </c>
      <c r="O80" s="400" t="s">
        <v>35</v>
      </c>
      <c r="P80" s="505" t="s">
        <v>1074</v>
      </c>
      <c r="Q80" s="501" t="s">
        <v>126</v>
      </c>
      <c r="R80" s="501" t="s">
        <v>126</v>
      </c>
      <c r="S80" s="349"/>
    </row>
    <row r="81" spans="1:19" ht="36" x14ac:dyDescent="0.2">
      <c r="A81" s="481">
        <f t="shared" si="3"/>
        <v>78</v>
      </c>
      <c r="B81" s="399">
        <v>45296</v>
      </c>
      <c r="C81" s="441">
        <v>45261</v>
      </c>
      <c r="D81" s="400" t="s">
        <v>103</v>
      </c>
      <c r="E81" s="401" t="s">
        <v>105</v>
      </c>
      <c r="F81" s="402">
        <v>5953.55</v>
      </c>
      <c r="G81" s="403" t="s">
        <v>1075</v>
      </c>
      <c r="H81" s="400" t="s">
        <v>126</v>
      </c>
      <c r="I81" s="403" t="s">
        <v>1076</v>
      </c>
      <c r="J81" s="386" t="str">
        <f t="shared" si="4"/>
        <v>CPF Protegido - LGPD</v>
      </c>
      <c r="K81" s="386" t="s">
        <v>4161</v>
      </c>
      <c r="L81" s="404" t="s">
        <v>1025</v>
      </c>
      <c r="M81" s="386" t="s">
        <v>126</v>
      </c>
      <c r="N81" s="399">
        <v>45296</v>
      </c>
      <c r="O81" s="400" t="s">
        <v>35</v>
      </c>
      <c r="P81" s="504" t="s">
        <v>1077</v>
      </c>
      <c r="Q81" s="501" t="s">
        <v>126</v>
      </c>
      <c r="R81" s="501" t="s">
        <v>126</v>
      </c>
      <c r="S81" s="349"/>
    </row>
    <row r="82" spans="1:19" ht="36" x14ac:dyDescent="0.2">
      <c r="A82" s="481">
        <f t="shared" si="3"/>
        <v>79</v>
      </c>
      <c r="B82" s="399">
        <v>45296</v>
      </c>
      <c r="C82" s="453">
        <v>45261</v>
      </c>
      <c r="D82" s="401" t="s">
        <v>114</v>
      </c>
      <c r="E82" s="401" t="s">
        <v>342</v>
      </c>
      <c r="F82" s="402">
        <v>3593.7</v>
      </c>
      <c r="G82" s="403" t="s">
        <v>1078</v>
      </c>
      <c r="H82" s="400" t="s">
        <v>126</v>
      </c>
      <c r="I82" s="403" t="s">
        <v>1079</v>
      </c>
      <c r="J82" s="386" t="str">
        <f t="shared" si="4"/>
        <v>24.153.707/0001-04</v>
      </c>
      <c r="K82" s="386" t="s">
        <v>1560</v>
      </c>
      <c r="L82" s="404" t="s">
        <v>947</v>
      </c>
      <c r="M82" s="386" t="s">
        <v>1080</v>
      </c>
      <c r="N82" s="399">
        <v>45295</v>
      </c>
      <c r="O82" s="400" t="s">
        <v>35</v>
      </c>
      <c r="P82" s="505" t="s">
        <v>1081</v>
      </c>
      <c r="Q82" s="502" t="s">
        <v>956</v>
      </c>
      <c r="R82" s="502">
        <v>3339</v>
      </c>
      <c r="S82" s="349"/>
    </row>
    <row r="83" spans="1:19" ht="36" x14ac:dyDescent="0.2">
      <c r="A83" s="481">
        <f t="shared" si="3"/>
        <v>80</v>
      </c>
      <c r="B83" s="399">
        <v>45296</v>
      </c>
      <c r="C83" s="441">
        <v>45261</v>
      </c>
      <c r="D83" s="400" t="s">
        <v>103</v>
      </c>
      <c r="E83" s="401" t="s">
        <v>105</v>
      </c>
      <c r="F83" s="402">
        <v>12307.83</v>
      </c>
      <c r="G83" s="405" t="s">
        <v>1082</v>
      </c>
      <c r="H83" s="400" t="s">
        <v>126</v>
      </c>
      <c r="I83" s="403" t="s">
        <v>1083</v>
      </c>
      <c r="J83" s="386" t="str">
        <f t="shared" si="4"/>
        <v>CPF Protegido - LGPD</v>
      </c>
      <c r="K83" s="386" t="s">
        <v>960</v>
      </c>
      <c r="L83" s="404" t="s">
        <v>1025</v>
      </c>
      <c r="M83" s="386" t="s">
        <v>126</v>
      </c>
      <c r="N83" s="399">
        <v>45296</v>
      </c>
      <c r="O83" s="400" t="s">
        <v>35</v>
      </c>
      <c r="P83" s="504" t="s">
        <v>1084</v>
      </c>
      <c r="Q83" s="501" t="s">
        <v>126</v>
      </c>
      <c r="R83" s="501" t="s">
        <v>126</v>
      </c>
      <c r="S83" s="349"/>
    </row>
    <row r="84" spans="1:19" ht="36" x14ac:dyDescent="0.2">
      <c r="A84" s="481">
        <f t="shared" si="3"/>
        <v>81</v>
      </c>
      <c r="B84" s="399">
        <v>45296</v>
      </c>
      <c r="C84" s="441">
        <v>45261</v>
      </c>
      <c r="D84" s="400" t="s">
        <v>103</v>
      </c>
      <c r="E84" s="401" t="s">
        <v>105</v>
      </c>
      <c r="F84" s="402">
        <v>2390.4299999999998</v>
      </c>
      <c r="G84" s="405" t="s">
        <v>1048</v>
      </c>
      <c r="H84" s="400" t="s">
        <v>126</v>
      </c>
      <c r="I84" s="403" t="s">
        <v>1085</v>
      </c>
      <c r="J84" s="386" t="str">
        <f t="shared" si="4"/>
        <v>CPF Protegido - LGPD</v>
      </c>
      <c r="K84" s="386" t="s">
        <v>960</v>
      </c>
      <c r="L84" s="404" t="s">
        <v>1025</v>
      </c>
      <c r="M84" s="386" t="s">
        <v>126</v>
      </c>
      <c r="N84" s="399">
        <v>45296</v>
      </c>
      <c r="O84" s="400" t="s">
        <v>35</v>
      </c>
      <c r="P84" s="504" t="s">
        <v>1086</v>
      </c>
      <c r="Q84" s="501" t="s">
        <v>126</v>
      </c>
      <c r="R84" s="501" t="s">
        <v>126</v>
      </c>
      <c r="S84" s="349"/>
    </row>
    <row r="85" spans="1:19" ht="36" x14ac:dyDescent="0.2">
      <c r="A85" s="481">
        <f t="shared" si="3"/>
        <v>82</v>
      </c>
      <c r="B85" s="399">
        <v>45296</v>
      </c>
      <c r="C85" s="441">
        <v>45261</v>
      </c>
      <c r="D85" s="400" t="s">
        <v>103</v>
      </c>
      <c r="E85" s="401" t="s">
        <v>105</v>
      </c>
      <c r="F85" s="402">
        <v>3303.7</v>
      </c>
      <c r="G85" s="405" t="s">
        <v>1087</v>
      </c>
      <c r="H85" s="400" t="s">
        <v>126</v>
      </c>
      <c r="I85" s="403" t="s">
        <v>1088</v>
      </c>
      <c r="J85" s="386" t="str">
        <f t="shared" si="4"/>
        <v>CPF Protegido - LGPD</v>
      </c>
      <c r="K85" s="386" t="s">
        <v>960</v>
      </c>
      <c r="L85" s="404" t="s">
        <v>1025</v>
      </c>
      <c r="M85" s="386" t="s">
        <v>126</v>
      </c>
      <c r="N85" s="399">
        <v>45296</v>
      </c>
      <c r="O85" s="400" t="s">
        <v>35</v>
      </c>
      <c r="P85" s="504" t="s">
        <v>1089</v>
      </c>
      <c r="Q85" s="501" t="s">
        <v>126</v>
      </c>
      <c r="R85" s="501" t="s">
        <v>126</v>
      </c>
      <c r="S85" s="349"/>
    </row>
    <row r="86" spans="1:19" ht="36" x14ac:dyDescent="0.2">
      <c r="A86" s="481">
        <f t="shared" si="3"/>
        <v>83</v>
      </c>
      <c r="B86" s="399">
        <v>45296</v>
      </c>
      <c r="C86" s="441">
        <v>45261</v>
      </c>
      <c r="D86" s="400" t="s">
        <v>103</v>
      </c>
      <c r="E86" s="401" t="s">
        <v>105</v>
      </c>
      <c r="F86" s="402">
        <v>1797.86</v>
      </c>
      <c r="G86" s="403" t="s">
        <v>1090</v>
      </c>
      <c r="H86" s="400" t="s">
        <v>126</v>
      </c>
      <c r="I86" s="403" t="s">
        <v>1091</v>
      </c>
      <c r="J86" s="386" t="str">
        <f t="shared" si="4"/>
        <v>CPF Protegido - LGPD</v>
      </c>
      <c r="K86" s="386" t="s">
        <v>960</v>
      </c>
      <c r="L86" s="404" t="s">
        <v>1025</v>
      </c>
      <c r="M86" s="386" t="s">
        <v>126</v>
      </c>
      <c r="N86" s="399">
        <v>45296</v>
      </c>
      <c r="O86" s="400" t="s">
        <v>35</v>
      </c>
      <c r="P86" s="504" t="s">
        <v>1092</v>
      </c>
      <c r="Q86" s="501" t="s">
        <v>126</v>
      </c>
      <c r="R86" s="501" t="s">
        <v>126</v>
      </c>
      <c r="S86" s="349"/>
    </row>
    <row r="87" spans="1:19" ht="36" x14ac:dyDescent="0.2">
      <c r="A87" s="481">
        <f t="shared" si="3"/>
        <v>84</v>
      </c>
      <c r="B87" s="399">
        <v>45296</v>
      </c>
      <c r="C87" s="441">
        <v>45261</v>
      </c>
      <c r="D87" s="400" t="s">
        <v>103</v>
      </c>
      <c r="E87" s="401" t="s">
        <v>105</v>
      </c>
      <c r="F87" s="402">
        <v>2315</v>
      </c>
      <c r="G87" s="405" t="s">
        <v>1093</v>
      </c>
      <c r="H87" s="400" t="s">
        <v>126</v>
      </c>
      <c r="I87" s="403" t="s">
        <v>1094</v>
      </c>
      <c r="J87" s="386" t="str">
        <f t="shared" si="4"/>
        <v>CPF Protegido - LGPD</v>
      </c>
      <c r="K87" s="386" t="s">
        <v>960</v>
      </c>
      <c r="L87" s="404" t="s">
        <v>1025</v>
      </c>
      <c r="M87" s="386" t="s">
        <v>126</v>
      </c>
      <c r="N87" s="399">
        <v>45296</v>
      </c>
      <c r="O87" s="400" t="s">
        <v>35</v>
      </c>
      <c r="P87" s="504" t="s">
        <v>1095</v>
      </c>
      <c r="Q87" s="501" t="s">
        <v>126</v>
      </c>
      <c r="R87" s="501" t="s">
        <v>126</v>
      </c>
      <c r="S87" s="349"/>
    </row>
    <row r="88" spans="1:19" ht="36" x14ac:dyDescent="0.2">
      <c r="A88" s="481">
        <f t="shared" si="3"/>
        <v>85</v>
      </c>
      <c r="B88" s="399">
        <v>45296</v>
      </c>
      <c r="C88" s="441">
        <v>45261</v>
      </c>
      <c r="D88" s="400" t="s">
        <v>103</v>
      </c>
      <c r="E88" s="401" t="s">
        <v>105</v>
      </c>
      <c r="F88" s="402">
        <v>3529.29</v>
      </c>
      <c r="G88" s="403" t="s">
        <v>1096</v>
      </c>
      <c r="H88" s="400" t="s">
        <v>126</v>
      </c>
      <c r="I88" s="403" t="s">
        <v>1097</v>
      </c>
      <c r="J88" s="386" t="str">
        <f t="shared" si="4"/>
        <v>CPF Protegido - LGPD</v>
      </c>
      <c r="K88" s="386" t="s">
        <v>960</v>
      </c>
      <c r="L88" s="404" t="s">
        <v>1025</v>
      </c>
      <c r="M88" s="386" t="s">
        <v>126</v>
      </c>
      <c r="N88" s="399">
        <v>45296</v>
      </c>
      <c r="O88" s="400" t="s">
        <v>35</v>
      </c>
      <c r="P88" s="504" t="s">
        <v>1098</v>
      </c>
      <c r="Q88" s="501" t="s">
        <v>126</v>
      </c>
      <c r="R88" s="501" t="s">
        <v>126</v>
      </c>
      <c r="S88" s="349"/>
    </row>
    <row r="89" spans="1:19" ht="36" x14ac:dyDescent="0.2">
      <c r="A89" s="481">
        <f t="shared" si="3"/>
        <v>86</v>
      </c>
      <c r="B89" s="399">
        <v>45296</v>
      </c>
      <c r="C89" s="441">
        <v>45261</v>
      </c>
      <c r="D89" s="400" t="s">
        <v>103</v>
      </c>
      <c r="E89" s="401" t="s">
        <v>105</v>
      </c>
      <c r="F89" s="402">
        <v>2177.5500000000002</v>
      </c>
      <c r="G89" s="403" t="s">
        <v>1099</v>
      </c>
      <c r="H89" s="400" t="s">
        <v>126</v>
      </c>
      <c r="I89" s="403" t="s">
        <v>1100</v>
      </c>
      <c r="J89" s="386" t="str">
        <f t="shared" si="4"/>
        <v>CPF Protegido - LGPD</v>
      </c>
      <c r="K89" s="386" t="s">
        <v>960</v>
      </c>
      <c r="L89" s="404" t="s">
        <v>1025</v>
      </c>
      <c r="M89" s="386" t="s">
        <v>126</v>
      </c>
      <c r="N89" s="399">
        <v>45296</v>
      </c>
      <c r="O89" s="400" t="s">
        <v>35</v>
      </c>
      <c r="P89" s="504" t="s">
        <v>1101</v>
      </c>
      <c r="Q89" s="501" t="s">
        <v>126</v>
      </c>
      <c r="R89" s="501" t="s">
        <v>126</v>
      </c>
      <c r="S89" s="349"/>
    </row>
    <row r="90" spans="1:19" ht="36" x14ac:dyDescent="0.2">
      <c r="A90" s="481">
        <f t="shared" si="3"/>
        <v>87</v>
      </c>
      <c r="B90" s="399">
        <v>45296</v>
      </c>
      <c r="C90" s="441">
        <v>45261</v>
      </c>
      <c r="D90" s="400" t="s">
        <v>103</v>
      </c>
      <c r="E90" s="401" t="s">
        <v>105</v>
      </c>
      <c r="F90" s="402">
        <v>3417.32</v>
      </c>
      <c r="G90" s="403" t="s">
        <v>1102</v>
      </c>
      <c r="H90" s="400" t="s">
        <v>126</v>
      </c>
      <c r="I90" s="403" t="s">
        <v>1103</v>
      </c>
      <c r="J90" s="386" t="str">
        <f t="shared" si="4"/>
        <v>CPF Protegido - LGPD</v>
      </c>
      <c r="K90" s="386" t="s">
        <v>960</v>
      </c>
      <c r="L90" s="404" t="s">
        <v>1025</v>
      </c>
      <c r="M90" s="386" t="s">
        <v>126</v>
      </c>
      <c r="N90" s="399">
        <v>45296</v>
      </c>
      <c r="O90" s="400" t="s">
        <v>35</v>
      </c>
      <c r="P90" s="504" t="s">
        <v>1104</v>
      </c>
      <c r="Q90" s="501" t="s">
        <v>126</v>
      </c>
      <c r="R90" s="501" t="s">
        <v>126</v>
      </c>
      <c r="S90" s="349"/>
    </row>
    <row r="91" spans="1:19" ht="36" x14ac:dyDescent="0.2">
      <c r="A91" s="481">
        <f t="shared" si="3"/>
        <v>88</v>
      </c>
      <c r="B91" s="399">
        <v>45296</v>
      </c>
      <c r="C91" s="441">
        <v>45261</v>
      </c>
      <c r="D91" s="400" t="s">
        <v>103</v>
      </c>
      <c r="E91" s="401" t="s">
        <v>105</v>
      </c>
      <c r="F91" s="402">
        <v>2320.17</v>
      </c>
      <c r="G91" s="403" t="s">
        <v>1059</v>
      </c>
      <c r="H91" s="400" t="s">
        <v>126</v>
      </c>
      <c r="I91" s="403" t="s">
        <v>1105</v>
      </c>
      <c r="J91" s="386" t="str">
        <f t="shared" si="4"/>
        <v>CPF Protegido - LGPD</v>
      </c>
      <c r="K91" s="386" t="s">
        <v>960</v>
      </c>
      <c r="L91" s="404" t="s">
        <v>1025</v>
      </c>
      <c r="M91" s="386" t="s">
        <v>126</v>
      </c>
      <c r="N91" s="399">
        <v>45296</v>
      </c>
      <c r="O91" s="400" t="s">
        <v>35</v>
      </c>
      <c r="P91" s="504" t="s">
        <v>1106</v>
      </c>
      <c r="Q91" s="501" t="s">
        <v>126</v>
      </c>
      <c r="R91" s="501" t="s">
        <v>126</v>
      </c>
      <c r="S91" s="349"/>
    </row>
    <row r="92" spans="1:19" ht="36" x14ac:dyDescent="0.2">
      <c r="A92" s="481">
        <f t="shared" si="3"/>
        <v>89</v>
      </c>
      <c r="B92" s="399">
        <v>45296</v>
      </c>
      <c r="C92" s="441">
        <v>45261</v>
      </c>
      <c r="D92" s="400" t="s">
        <v>103</v>
      </c>
      <c r="E92" s="401" t="s">
        <v>105</v>
      </c>
      <c r="F92" s="402">
        <v>3234.07</v>
      </c>
      <c r="G92" s="403" t="s">
        <v>1107</v>
      </c>
      <c r="H92" s="400" t="s">
        <v>126</v>
      </c>
      <c r="I92" s="403" t="s">
        <v>1108</v>
      </c>
      <c r="J92" s="386" t="str">
        <f t="shared" si="4"/>
        <v>CPF Protegido - LGPD</v>
      </c>
      <c r="K92" s="386" t="s">
        <v>960</v>
      </c>
      <c r="L92" s="404" t="s">
        <v>1025</v>
      </c>
      <c r="M92" s="386" t="s">
        <v>126</v>
      </c>
      <c r="N92" s="399">
        <v>45296</v>
      </c>
      <c r="O92" s="400" t="s">
        <v>35</v>
      </c>
      <c r="P92" s="504" t="s">
        <v>1109</v>
      </c>
      <c r="Q92" s="501" t="s">
        <v>126</v>
      </c>
      <c r="R92" s="501" t="s">
        <v>126</v>
      </c>
      <c r="S92" s="349"/>
    </row>
    <row r="93" spans="1:19" ht="36" x14ac:dyDescent="0.2">
      <c r="A93" s="481">
        <f t="shared" si="3"/>
        <v>90</v>
      </c>
      <c r="B93" s="399">
        <v>45296</v>
      </c>
      <c r="C93" s="441">
        <v>45261</v>
      </c>
      <c r="D93" s="400" t="s">
        <v>103</v>
      </c>
      <c r="E93" s="401" t="s">
        <v>105</v>
      </c>
      <c r="F93" s="402">
        <v>2101.21</v>
      </c>
      <c r="G93" s="405" t="s">
        <v>1048</v>
      </c>
      <c r="H93" s="400" t="s">
        <v>126</v>
      </c>
      <c r="I93" s="403" t="s">
        <v>1110</v>
      </c>
      <c r="J93" s="386" t="str">
        <f t="shared" si="4"/>
        <v>CPF Protegido - LGPD</v>
      </c>
      <c r="K93" s="386" t="s">
        <v>960</v>
      </c>
      <c r="L93" s="404" t="s">
        <v>1025</v>
      </c>
      <c r="M93" s="386" t="s">
        <v>126</v>
      </c>
      <c r="N93" s="399">
        <v>45296</v>
      </c>
      <c r="O93" s="400" t="s">
        <v>35</v>
      </c>
      <c r="P93" s="504" t="s">
        <v>1111</v>
      </c>
      <c r="Q93" s="501" t="s">
        <v>126</v>
      </c>
      <c r="R93" s="501" t="s">
        <v>126</v>
      </c>
      <c r="S93" s="349"/>
    </row>
    <row r="94" spans="1:19" ht="36" x14ac:dyDescent="0.2">
      <c r="A94" s="481">
        <f t="shared" si="3"/>
        <v>91</v>
      </c>
      <c r="B94" s="399">
        <v>45296</v>
      </c>
      <c r="C94" s="441">
        <v>45261</v>
      </c>
      <c r="D94" s="400" t="s">
        <v>103</v>
      </c>
      <c r="E94" s="401" t="s">
        <v>105</v>
      </c>
      <c r="F94" s="402">
        <v>3268.92</v>
      </c>
      <c r="G94" s="403" t="s">
        <v>1112</v>
      </c>
      <c r="H94" s="400" t="s">
        <v>126</v>
      </c>
      <c r="I94" s="403" t="s">
        <v>1113</v>
      </c>
      <c r="J94" s="386" t="str">
        <f t="shared" si="4"/>
        <v>CPF Protegido - LGPD</v>
      </c>
      <c r="K94" s="386" t="s">
        <v>960</v>
      </c>
      <c r="L94" s="404" t="s">
        <v>1025</v>
      </c>
      <c r="M94" s="386" t="s">
        <v>126</v>
      </c>
      <c r="N94" s="399">
        <v>45296</v>
      </c>
      <c r="O94" s="400" t="s">
        <v>35</v>
      </c>
      <c r="P94" s="504" t="s">
        <v>1114</v>
      </c>
      <c r="Q94" s="501" t="s">
        <v>126</v>
      </c>
      <c r="R94" s="501" t="s">
        <v>126</v>
      </c>
      <c r="S94" s="349"/>
    </row>
    <row r="95" spans="1:19" ht="36" x14ac:dyDescent="0.2">
      <c r="A95" s="481">
        <f t="shared" si="3"/>
        <v>92</v>
      </c>
      <c r="B95" s="399">
        <v>45296</v>
      </c>
      <c r="C95" s="441">
        <v>45261</v>
      </c>
      <c r="D95" s="400" t="s">
        <v>103</v>
      </c>
      <c r="E95" s="401" t="s">
        <v>105</v>
      </c>
      <c r="F95" s="402">
        <v>2390.4299999999998</v>
      </c>
      <c r="G95" s="405" t="s">
        <v>1115</v>
      </c>
      <c r="H95" s="400" t="s">
        <v>126</v>
      </c>
      <c r="I95" s="403" t="s">
        <v>1116</v>
      </c>
      <c r="J95" s="386" t="str">
        <f t="shared" si="4"/>
        <v>CPF Protegido - LGPD</v>
      </c>
      <c r="K95" s="386" t="s">
        <v>960</v>
      </c>
      <c r="L95" s="404" t="s">
        <v>1025</v>
      </c>
      <c r="M95" s="386" t="s">
        <v>126</v>
      </c>
      <c r="N95" s="399">
        <v>45296</v>
      </c>
      <c r="O95" s="400" t="s">
        <v>35</v>
      </c>
      <c r="P95" s="504" t="s">
        <v>1117</v>
      </c>
      <c r="Q95" s="501" t="s">
        <v>126</v>
      </c>
      <c r="R95" s="501" t="s">
        <v>126</v>
      </c>
      <c r="S95" s="349"/>
    </row>
    <row r="96" spans="1:19" ht="36" x14ac:dyDescent="0.2">
      <c r="A96" s="481">
        <f t="shared" si="3"/>
        <v>93</v>
      </c>
      <c r="B96" s="399">
        <v>45296</v>
      </c>
      <c r="C96" s="441">
        <v>45261</v>
      </c>
      <c r="D96" s="400" t="s">
        <v>103</v>
      </c>
      <c r="E96" s="401" t="s">
        <v>105</v>
      </c>
      <c r="F96" s="402">
        <v>2281.63</v>
      </c>
      <c r="G96" s="405" t="s">
        <v>1115</v>
      </c>
      <c r="H96" s="400" t="s">
        <v>126</v>
      </c>
      <c r="I96" s="403" t="s">
        <v>1118</v>
      </c>
      <c r="J96" s="386" t="str">
        <f t="shared" si="4"/>
        <v>CPF Protegido - LGPD</v>
      </c>
      <c r="K96" s="386" t="s">
        <v>960</v>
      </c>
      <c r="L96" s="404" t="s">
        <v>1025</v>
      </c>
      <c r="M96" s="386" t="s">
        <v>126</v>
      </c>
      <c r="N96" s="399">
        <v>45296</v>
      </c>
      <c r="O96" s="400" t="s">
        <v>35</v>
      </c>
      <c r="P96" s="504" t="s">
        <v>1119</v>
      </c>
      <c r="Q96" s="501" t="s">
        <v>126</v>
      </c>
      <c r="R96" s="501" t="s">
        <v>126</v>
      </c>
      <c r="S96" s="349"/>
    </row>
    <row r="97" spans="1:19" ht="36" x14ac:dyDescent="0.2">
      <c r="A97" s="481">
        <f t="shared" si="3"/>
        <v>94</v>
      </c>
      <c r="B97" s="399">
        <v>45296</v>
      </c>
      <c r="C97" s="441">
        <v>45261</v>
      </c>
      <c r="D97" s="400" t="s">
        <v>103</v>
      </c>
      <c r="E97" s="401" t="s">
        <v>105</v>
      </c>
      <c r="F97" s="402">
        <v>2287.6799999999998</v>
      </c>
      <c r="G97" s="405" t="s">
        <v>1048</v>
      </c>
      <c r="H97" s="400" t="s">
        <v>126</v>
      </c>
      <c r="I97" s="403" t="s">
        <v>1120</v>
      </c>
      <c r="J97" s="386" t="str">
        <f t="shared" si="4"/>
        <v>CPF Protegido - LGPD</v>
      </c>
      <c r="K97" s="386" t="s">
        <v>960</v>
      </c>
      <c r="L97" s="404" t="s">
        <v>1025</v>
      </c>
      <c r="M97" s="386" t="s">
        <v>126</v>
      </c>
      <c r="N97" s="399">
        <v>45296</v>
      </c>
      <c r="O97" s="400" t="s">
        <v>35</v>
      </c>
      <c r="P97" s="504" t="s">
        <v>1121</v>
      </c>
      <c r="Q97" s="501" t="s">
        <v>126</v>
      </c>
      <c r="R97" s="501" t="s">
        <v>126</v>
      </c>
      <c r="S97" s="349"/>
    </row>
    <row r="98" spans="1:19" ht="36" x14ac:dyDescent="0.2">
      <c r="A98" s="481">
        <f t="shared" si="3"/>
        <v>95</v>
      </c>
      <c r="B98" s="399">
        <v>45296</v>
      </c>
      <c r="C98" s="441">
        <v>45261</v>
      </c>
      <c r="D98" s="400" t="s">
        <v>103</v>
      </c>
      <c r="E98" s="401" t="s">
        <v>105</v>
      </c>
      <c r="F98" s="402">
        <v>4987.4399999999996</v>
      </c>
      <c r="G98" s="405" t="s">
        <v>1122</v>
      </c>
      <c r="H98" s="400" t="s">
        <v>126</v>
      </c>
      <c r="I98" s="403" t="s">
        <v>1123</v>
      </c>
      <c r="J98" s="386" t="str">
        <f t="shared" si="4"/>
        <v>CPF Protegido - LGPD</v>
      </c>
      <c r="K98" s="386" t="s">
        <v>960</v>
      </c>
      <c r="L98" s="404" t="s">
        <v>1025</v>
      </c>
      <c r="M98" s="386" t="s">
        <v>126</v>
      </c>
      <c r="N98" s="399">
        <v>45296</v>
      </c>
      <c r="O98" s="400" t="s">
        <v>35</v>
      </c>
      <c r="P98" s="504" t="s">
        <v>1124</v>
      </c>
      <c r="Q98" s="501" t="s">
        <v>126</v>
      </c>
      <c r="R98" s="501" t="s">
        <v>126</v>
      </c>
      <c r="S98" s="349"/>
    </row>
    <row r="99" spans="1:19" ht="36" x14ac:dyDescent="0.2">
      <c r="A99" s="481">
        <f t="shared" si="3"/>
        <v>96</v>
      </c>
      <c r="B99" s="399">
        <v>45296</v>
      </c>
      <c r="C99" s="441">
        <v>45261</v>
      </c>
      <c r="D99" s="400" t="s">
        <v>103</v>
      </c>
      <c r="E99" s="401" t="s">
        <v>105</v>
      </c>
      <c r="F99" s="402">
        <v>2355.65</v>
      </c>
      <c r="G99" s="405" t="s">
        <v>1125</v>
      </c>
      <c r="H99" s="400" t="s">
        <v>126</v>
      </c>
      <c r="I99" s="403" t="s">
        <v>1126</v>
      </c>
      <c r="J99" s="386" t="str">
        <f t="shared" si="4"/>
        <v>CPF Protegido - LGPD</v>
      </c>
      <c r="K99" s="386" t="s">
        <v>960</v>
      </c>
      <c r="L99" s="404" t="s">
        <v>1025</v>
      </c>
      <c r="M99" s="386" t="s">
        <v>126</v>
      </c>
      <c r="N99" s="399">
        <v>45296</v>
      </c>
      <c r="O99" s="400" t="s">
        <v>35</v>
      </c>
      <c r="P99" s="504" t="s">
        <v>1127</v>
      </c>
      <c r="Q99" s="501" t="s">
        <v>126</v>
      </c>
      <c r="R99" s="501" t="s">
        <v>126</v>
      </c>
      <c r="S99" s="349"/>
    </row>
    <row r="100" spans="1:19" ht="36" x14ac:dyDescent="0.2">
      <c r="A100" s="481">
        <f t="shared" si="3"/>
        <v>97</v>
      </c>
      <c r="B100" s="399">
        <v>45296</v>
      </c>
      <c r="C100" s="441">
        <v>45261</v>
      </c>
      <c r="D100" s="400" t="s">
        <v>103</v>
      </c>
      <c r="E100" s="401" t="s">
        <v>105</v>
      </c>
      <c r="F100" s="402">
        <v>2390.4299999999998</v>
      </c>
      <c r="G100" s="403" t="s">
        <v>1128</v>
      </c>
      <c r="H100" s="400" t="s">
        <v>126</v>
      </c>
      <c r="I100" s="403" t="s">
        <v>1129</v>
      </c>
      <c r="J100" s="386" t="str">
        <f t="shared" si="4"/>
        <v>CPF Protegido - LGPD</v>
      </c>
      <c r="K100" s="386" t="s">
        <v>960</v>
      </c>
      <c r="L100" s="404" t="s">
        <v>1025</v>
      </c>
      <c r="M100" s="386" t="s">
        <v>126</v>
      </c>
      <c r="N100" s="399">
        <v>45296</v>
      </c>
      <c r="O100" s="400" t="s">
        <v>35</v>
      </c>
      <c r="P100" s="504" t="s">
        <v>1130</v>
      </c>
      <c r="Q100" s="501" t="s">
        <v>126</v>
      </c>
      <c r="R100" s="501" t="s">
        <v>126</v>
      </c>
      <c r="S100" s="349"/>
    </row>
    <row r="101" spans="1:19" ht="36" x14ac:dyDescent="0.2">
      <c r="A101" s="481">
        <f t="shared" si="3"/>
        <v>98</v>
      </c>
      <c r="B101" s="399">
        <v>45296</v>
      </c>
      <c r="C101" s="441">
        <v>45261</v>
      </c>
      <c r="D101" s="400" t="s">
        <v>103</v>
      </c>
      <c r="E101" s="401" t="s">
        <v>105</v>
      </c>
      <c r="F101" s="402">
        <v>2390.4299999999998</v>
      </c>
      <c r="G101" s="403" t="s">
        <v>1131</v>
      </c>
      <c r="H101" s="400" t="s">
        <v>126</v>
      </c>
      <c r="I101" s="403" t="s">
        <v>1132</v>
      </c>
      <c r="J101" s="386" t="str">
        <f t="shared" si="4"/>
        <v>CPF Protegido - LGPD</v>
      </c>
      <c r="K101" s="386" t="s">
        <v>960</v>
      </c>
      <c r="L101" s="404" t="s">
        <v>1025</v>
      </c>
      <c r="M101" s="386" t="s">
        <v>126</v>
      </c>
      <c r="N101" s="399">
        <v>45296</v>
      </c>
      <c r="O101" s="400" t="s">
        <v>35</v>
      </c>
      <c r="P101" s="505" t="s">
        <v>1133</v>
      </c>
      <c r="Q101" s="501" t="s">
        <v>126</v>
      </c>
      <c r="R101" s="501" t="s">
        <v>126</v>
      </c>
      <c r="S101" s="349"/>
    </row>
    <row r="102" spans="1:19" ht="36" x14ac:dyDescent="0.2">
      <c r="A102" s="481">
        <f t="shared" si="3"/>
        <v>99</v>
      </c>
      <c r="B102" s="399">
        <v>45296</v>
      </c>
      <c r="C102" s="441">
        <v>45261</v>
      </c>
      <c r="D102" s="400" t="s">
        <v>103</v>
      </c>
      <c r="E102" s="401" t="s">
        <v>105</v>
      </c>
      <c r="F102" s="402">
        <v>306.07</v>
      </c>
      <c r="G102" s="405" t="s">
        <v>1134</v>
      </c>
      <c r="H102" s="400" t="s">
        <v>126</v>
      </c>
      <c r="I102" s="403" t="s">
        <v>1135</v>
      </c>
      <c r="J102" s="386" t="str">
        <f t="shared" si="4"/>
        <v>CPF Protegido - LGPD</v>
      </c>
      <c r="K102" s="386" t="s">
        <v>960</v>
      </c>
      <c r="L102" s="404" t="s">
        <v>1025</v>
      </c>
      <c r="M102" s="386" t="s">
        <v>126</v>
      </c>
      <c r="N102" s="399">
        <v>45296</v>
      </c>
      <c r="O102" s="400" t="s">
        <v>35</v>
      </c>
      <c r="P102" s="505" t="s">
        <v>1136</v>
      </c>
      <c r="Q102" s="501" t="s">
        <v>126</v>
      </c>
      <c r="R102" s="501" t="s">
        <v>126</v>
      </c>
      <c r="S102" s="349"/>
    </row>
    <row r="103" spans="1:19" ht="36" x14ac:dyDescent="0.2">
      <c r="A103" s="481">
        <f t="shared" si="3"/>
        <v>100</v>
      </c>
      <c r="B103" s="399">
        <v>45296</v>
      </c>
      <c r="C103" s="441">
        <v>45261</v>
      </c>
      <c r="D103" s="400" t="s">
        <v>103</v>
      </c>
      <c r="E103" s="401" t="s">
        <v>105</v>
      </c>
      <c r="F103" s="402">
        <v>12300.92</v>
      </c>
      <c r="G103" s="403" t="s">
        <v>1137</v>
      </c>
      <c r="H103" s="400" t="s">
        <v>126</v>
      </c>
      <c r="I103" s="403" t="s">
        <v>1138</v>
      </c>
      <c r="J103" s="386" t="str">
        <f t="shared" si="4"/>
        <v>CPF Protegido - LGPD</v>
      </c>
      <c r="K103" s="386" t="s">
        <v>960</v>
      </c>
      <c r="L103" s="404" t="s">
        <v>1025</v>
      </c>
      <c r="M103" s="386" t="s">
        <v>126</v>
      </c>
      <c r="N103" s="399">
        <v>45296</v>
      </c>
      <c r="O103" s="400" t="s">
        <v>35</v>
      </c>
      <c r="P103" s="505" t="s">
        <v>1139</v>
      </c>
      <c r="Q103" s="501" t="s">
        <v>126</v>
      </c>
      <c r="R103" s="501" t="s">
        <v>126</v>
      </c>
      <c r="S103" s="349"/>
    </row>
    <row r="104" spans="1:19" ht="36" x14ac:dyDescent="0.2">
      <c r="A104" s="481">
        <f t="shared" si="3"/>
        <v>101</v>
      </c>
      <c r="B104" s="399">
        <v>45296</v>
      </c>
      <c r="C104" s="441">
        <v>45261</v>
      </c>
      <c r="D104" s="400" t="s">
        <v>103</v>
      </c>
      <c r="E104" s="401" t="s">
        <v>105</v>
      </c>
      <c r="F104" s="402">
        <v>3087.66</v>
      </c>
      <c r="G104" s="405" t="s">
        <v>1140</v>
      </c>
      <c r="H104" s="400" t="s">
        <v>126</v>
      </c>
      <c r="I104" s="403" t="s">
        <v>1141</v>
      </c>
      <c r="J104" s="386" t="str">
        <f t="shared" si="4"/>
        <v>CPF Protegido - LGPD</v>
      </c>
      <c r="K104" s="386" t="s">
        <v>960</v>
      </c>
      <c r="L104" s="404" t="s">
        <v>1025</v>
      </c>
      <c r="M104" s="386" t="s">
        <v>126</v>
      </c>
      <c r="N104" s="399">
        <v>45296</v>
      </c>
      <c r="O104" s="400" t="s">
        <v>35</v>
      </c>
      <c r="P104" s="505" t="s">
        <v>1142</v>
      </c>
      <c r="Q104" s="501" t="s">
        <v>126</v>
      </c>
      <c r="R104" s="501" t="s">
        <v>126</v>
      </c>
      <c r="S104" s="349"/>
    </row>
    <row r="105" spans="1:19" ht="36" x14ac:dyDescent="0.2">
      <c r="A105" s="481">
        <f t="shared" si="3"/>
        <v>102</v>
      </c>
      <c r="B105" s="399">
        <v>45296</v>
      </c>
      <c r="C105" s="441">
        <v>45261</v>
      </c>
      <c r="D105" s="400" t="s">
        <v>103</v>
      </c>
      <c r="E105" s="401" t="s">
        <v>105</v>
      </c>
      <c r="F105" s="402">
        <v>2251.31</v>
      </c>
      <c r="G105" s="403" t="s">
        <v>1048</v>
      </c>
      <c r="H105" s="400" t="s">
        <v>126</v>
      </c>
      <c r="I105" s="403" t="s">
        <v>1143</v>
      </c>
      <c r="J105" s="386" t="str">
        <f t="shared" si="4"/>
        <v>CPF Protegido - LGPD</v>
      </c>
      <c r="K105" s="386" t="s">
        <v>960</v>
      </c>
      <c r="L105" s="404" t="s">
        <v>1025</v>
      </c>
      <c r="M105" s="386" t="s">
        <v>126</v>
      </c>
      <c r="N105" s="399">
        <v>45296</v>
      </c>
      <c r="O105" s="400" t="s">
        <v>35</v>
      </c>
      <c r="P105" s="505" t="s">
        <v>1144</v>
      </c>
      <c r="Q105" s="501" t="s">
        <v>126</v>
      </c>
      <c r="R105" s="501" t="s">
        <v>126</v>
      </c>
      <c r="S105" s="349"/>
    </row>
    <row r="106" spans="1:19" ht="36" x14ac:dyDescent="0.2">
      <c r="A106" s="481">
        <f t="shared" si="3"/>
        <v>103</v>
      </c>
      <c r="B106" s="399">
        <v>45296</v>
      </c>
      <c r="C106" s="441">
        <v>45261</v>
      </c>
      <c r="D106" s="400" t="s">
        <v>103</v>
      </c>
      <c r="E106" s="401" t="s">
        <v>105</v>
      </c>
      <c r="F106" s="402">
        <v>1642.38</v>
      </c>
      <c r="G106" s="403" t="s">
        <v>1145</v>
      </c>
      <c r="H106" s="400" t="s">
        <v>126</v>
      </c>
      <c r="I106" s="403" t="s">
        <v>1146</v>
      </c>
      <c r="J106" s="386" t="str">
        <f t="shared" si="4"/>
        <v>CPF Protegido - LGPD</v>
      </c>
      <c r="K106" s="386" t="s">
        <v>960</v>
      </c>
      <c r="L106" s="404" t="s">
        <v>1025</v>
      </c>
      <c r="M106" s="386" t="s">
        <v>126</v>
      </c>
      <c r="N106" s="399">
        <v>45296</v>
      </c>
      <c r="O106" s="400" t="s">
        <v>35</v>
      </c>
      <c r="P106" s="505" t="s">
        <v>1147</v>
      </c>
      <c r="Q106" s="501" t="s">
        <v>126</v>
      </c>
      <c r="R106" s="501" t="s">
        <v>126</v>
      </c>
      <c r="S106" s="349"/>
    </row>
    <row r="107" spans="1:19" ht="36" x14ac:dyDescent="0.2">
      <c r="A107" s="481">
        <f t="shared" si="3"/>
        <v>104</v>
      </c>
      <c r="B107" s="399">
        <v>45296</v>
      </c>
      <c r="C107" s="441">
        <v>45261</v>
      </c>
      <c r="D107" s="400" t="s">
        <v>103</v>
      </c>
      <c r="E107" s="401" t="s">
        <v>105</v>
      </c>
      <c r="F107" s="402">
        <v>796.95</v>
      </c>
      <c r="G107" s="403" t="s">
        <v>1059</v>
      </c>
      <c r="H107" s="400" t="s">
        <v>126</v>
      </c>
      <c r="I107" s="403" t="s">
        <v>1148</v>
      </c>
      <c r="J107" s="386" t="str">
        <f t="shared" si="4"/>
        <v>CPF Protegido - LGPD</v>
      </c>
      <c r="K107" s="386" t="s">
        <v>960</v>
      </c>
      <c r="L107" s="404" t="s">
        <v>1025</v>
      </c>
      <c r="M107" s="386" t="s">
        <v>126</v>
      </c>
      <c r="N107" s="399">
        <v>45296</v>
      </c>
      <c r="O107" s="400" t="s">
        <v>35</v>
      </c>
      <c r="P107" s="505" t="s">
        <v>1149</v>
      </c>
      <c r="Q107" s="501" t="s">
        <v>126</v>
      </c>
      <c r="R107" s="501" t="s">
        <v>126</v>
      </c>
      <c r="S107" s="349"/>
    </row>
    <row r="108" spans="1:19" ht="36" x14ac:dyDescent="0.2">
      <c r="A108" s="481">
        <f t="shared" si="3"/>
        <v>105</v>
      </c>
      <c r="B108" s="399">
        <v>45296</v>
      </c>
      <c r="C108" s="441">
        <v>45261</v>
      </c>
      <c r="D108" s="400" t="s">
        <v>103</v>
      </c>
      <c r="E108" s="401" t="s">
        <v>105</v>
      </c>
      <c r="F108" s="402">
        <v>2377.89</v>
      </c>
      <c r="G108" s="405" t="s">
        <v>1048</v>
      </c>
      <c r="H108" s="400" t="s">
        <v>126</v>
      </c>
      <c r="I108" s="403" t="s">
        <v>1150</v>
      </c>
      <c r="J108" s="386" t="str">
        <f t="shared" si="4"/>
        <v>CPF Protegido - LGPD</v>
      </c>
      <c r="K108" s="386" t="s">
        <v>960</v>
      </c>
      <c r="L108" s="404" t="s">
        <v>1025</v>
      </c>
      <c r="M108" s="386" t="s">
        <v>126</v>
      </c>
      <c r="N108" s="399">
        <v>45296</v>
      </c>
      <c r="O108" s="400" t="s">
        <v>35</v>
      </c>
      <c r="P108" s="504" t="s">
        <v>1151</v>
      </c>
      <c r="Q108" s="501" t="s">
        <v>126</v>
      </c>
      <c r="R108" s="501" t="s">
        <v>126</v>
      </c>
      <c r="S108" s="349"/>
    </row>
    <row r="109" spans="1:19" ht="36" x14ac:dyDescent="0.2">
      <c r="A109" s="481">
        <f t="shared" si="3"/>
        <v>106</v>
      </c>
      <c r="B109" s="399">
        <v>45296</v>
      </c>
      <c r="C109" s="441">
        <v>45261</v>
      </c>
      <c r="D109" s="400" t="s">
        <v>103</v>
      </c>
      <c r="E109" s="401" t="s">
        <v>105</v>
      </c>
      <c r="F109" s="402">
        <v>3050.57</v>
      </c>
      <c r="G109" s="405" t="s">
        <v>1152</v>
      </c>
      <c r="H109" s="400" t="s">
        <v>126</v>
      </c>
      <c r="I109" s="403" t="s">
        <v>1153</v>
      </c>
      <c r="J109" s="386" t="str">
        <f t="shared" si="4"/>
        <v>CPF Protegido - LGPD</v>
      </c>
      <c r="K109" s="386" t="s">
        <v>960</v>
      </c>
      <c r="L109" s="404" t="s">
        <v>1025</v>
      </c>
      <c r="M109" s="386" t="s">
        <v>126</v>
      </c>
      <c r="N109" s="399">
        <v>45296</v>
      </c>
      <c r="O109" s="400" t="s">
        <v>35</v>
      </c>
      <c r="P109" s="505" t="s">
        <v>1154</v>
      </c>
      <c r="Q109" s="501" t="s">
        <v>126</v>
      </c>
      <c r="R109" s="501" t="s">
        <v>126</v>
      </c>
      <c r="S109" s="349"/>
    </row>
    <row r="110" spans="1:19" ht="36" x14ac:dyDescent="0.2">
      <c r="A110" s="481">
        <f t="shared" si="3"/>
        <v>107</v>
      </c>
      <c r="B110" s="399">
        <v>45296</v>
      </c>
      <c r="C110" s="441">
        <v>45261</v>
      </c>
      <c r="D110" s="400" t="s">
        <v>103</v>
      </c>
      <c r="E110" s="401" t="s">
        <v>105</v>
      </c>
      <c r="F110" s="402">
        <v>3261.86</v>
      </c>
      <c r="G110" s="403" t="s">
        <v>1155</v>
      </c>
      <c r="H110" s="400" t="s">
        <v>126</v>
      </c>
      <c r="I110" s="407" t="s">
        <v>1156</v>
      </c>
      <c r="J110" s="386" t="str">
        <f t="shared" si="4"/>
        <v>CPF Protegido - LGPD</v>
      </c>
      <c r="K110" s="386" t="s">
        <v>960</v>
      </c>
      <c r="L110" s="404" t="s">
        <v>1025</v>
      </c>
      <c r="M110" s="386" t="s">
        <v>126</v>
      </c>
      <c r="N110" s="399">
        <v>45296</v>
      </c>
      <c r="O110" s="400" t="s">
        <v>35</v>
      </c>
      <c r="P110" s="504" t="s">
        <v>1157</v>
      </c>
      <c r="Q110" s="501" t="s">
        <v>126</v>
      </c>
      <c r="R110" s="501" t="s">
        <v>126</v>
      </c>
      <c r="S110" s="349"/>
    </row>
    <row r="111" spans="1:19" ht="36" x14ac:dyDescent="0.2">
      <c r="A111" s="481">
        <f t="shared" si="3"/>
        <v>108</v>
      </c>
      <c r="B111" s="399">
        <v>45296</v>
      </c>
      <c r="C111" s="441">
        <v>45261</v>
      </c>
      <c r="D111" s="400" t="s">
        <v>103</v>
      </c>
      <c r="E111" s="401" t="s">
        <v>105</v>
      </c>
      <c r="F111" s="402">
        <v>3157.31</v>
      </c>
      <c r="G111" s="403" t="s">
        <v>1158</v>
      </c>
      <c r="H111" s="400" t="s">
        <v>126</v>
      </c>
      <c r="I111" s="403" t="s">
        <v>1159</v>
      </c>
      <c r="J111" s="386" t="str">
        <f t="shared" si="4"/>
        <v>CPF Protegido - LGPD</v>
      </c>
      <c r="K111" s="386" t="s">
        <v>960</v>
      </c>
      <c r="L111" s="404" t="s">
        <v>1025</v>
      </c>
      <c r="M111" s="386" t="s">
        <v>126</v>
      </c>
      <c r="N111" s="399">
        <v>45296</v>
      </c>
      <c r="O111" s="400" t="s">
        <v>35</v>
      </c>
      <c r="P111" s="504" t="s">
        <v>1160</v>
      </c>
      <c r="Q111" s="501" t="s">
        <v>126</v>
      </c>
      <c r="R111" s="501" t="s">
        <v>126</v>
      </c>
      <c r="S111" s="349"/>
    </row>
    <row r="112" spans="1:19" ht="36" x14ac:dyDescent="0.2">
      <c r="A112" s="481">
        <f t="shared" si="3"/>
        <v>109</v>
      </c>
      <c r="B112" s="399">
        <v>45296</v>
      </c>
      <c r="C112" s="441">
        <v>45261</v>
      </c>
      <c r="D112" s="400" t="s">
        <v>103</v>
      </c>
      <c r="E112" s="401" t="s">
        <v>105</v>
      </c>
      <c r="F112" s="402">
        <v>4955.71</v>
      </c>
      <c r="G112" s="405" t="s">
        <v>1122</v>
      </c>
      <c r="H112" s="400" t="s">
        <v>126</v>
      </c>
      <c r="I112" s="403" t="s">
        <v>1161</v>
      </c>
      <c r="J112" s="386" t="str">
        <f t="shared" si="4"/>
        <v>CPF Protegido - LGPD</v>
      </c>
      <c r="K112" s="386" t="s">
        <v>960</v>
      </c>
      <c r="L112" s="404" t="s">
        <v>1025</v>
      </c>
      <c r="M112" s="386" t="s">
        <v>126</v>
      </c>
      <c r="N112" s="399">
        <v>45296</v>
      </c>
      <c r="O112" s="400" t="s">
        <v>35</v>
      </c>
      <c r="P112" s="504" t="s">
        <v>1162</v>
      </c>
      <c r="Q112" s="501" t="s">
        <v>126</v>
      </c>
      <c r="R112" s="501" t="s">
        <v>126</v>
      </c>
      <c r="S112" s="349"/>
    </row>
    <row r="113" spans="1:19" ht="36" x14ac:dyDescent="0.2">
      <c r="A113" s="481">
        <f t="shared" si="3"/>
        <v>110</v>
      </c>
      <c r="B113" s="399">
        <v>45296</v>
      </c>
      <c r="C113" s="441">
        <v>45261</v>
      </c>
      <c r="D113" s="400" t="s">
        <v>103</v>
      </c>
      <c r="E113" s="401" t="s">
        <v>105</v>
      </c>
      <c r="F113" s="402">
        <v>6383.51</v>
      </c>
      <c r="G113" s="405" t="s">
        <v>1163</v>
      </c>
      <c r="H113" s="400" t="s">
        <v>126</v>
      </c>
      <c r="I113" s="403" t="s">
        <v>1164</v>
      </c>
      <c r="J113" s="386" t="str">
        <f t="shared" si="4"/>
        <v>CPF Protegido - LGPD</v>
      </c>
      <c r="K113" s="386" t="s">
        <v>960</v>
      </c>
      <c r="L113" s="404" t="s">
        <v>1025</v>
      </c>
      <c r="M113" s="386" t="s">
        <v>126</v>
      </c>
      <c r="N113" s="399">
        <v>45296</v>
      </c>
      <c r="O113" s="400" t="s">
        <v>35</v>
      </c>
      <c r="P113" s="505" t="s">
        <v>1165</v>
      </c>
      <c r="Q113" s="501" t="s">
        <v>126</v>
      </c>
      <c r="R113" s="501" t="s">
        <v>126</v>
      </c>
      <c r="S113" s="349"/>
    </row>
    <row r="114" spans="1:19" ht="36" x14ac:dyDescent="0.2">
      <c r="A114" s="481">
        <f t="shared" si="3"/>
        <v>111</v>
      </c>
      <c r="B114" s="399">
        <v>45296</v>
      </c>
      <c r="C114" s="441">
        <v>45261</v>
      </c>
      <c r="D114" s="400" t="s">
        <v>103</v>
      </c>
      <c r="E114" s="401" t="s">
        <v>105</v>
      </c>
      <c r="F114" s="402">
        <v>2390.4299999999998</v>
      </c>
      <c r="G114" s="405" t="s">
        <v>1166</v>
      </c>
      <c r="H114" s="400" t="s">
        <v>126</v>
      </c>
      <c r="I114" s="403" t="s">
        <v>1167</v>
      </c>
      <c r="J114" s="386" t="str">
        <f t="shared" si="4"/>
        <v>CPF Protegido - LGPD</v>
      </c>
      <c r="K114" s="386" t="s">
        <v>960</v>
      </c>
      <c r="L114" s="404" t="s">
        <v>1025</v>
      </c>
      <c r="M114" s="386" t="s">
        <v>126</v>
      </c>
      <c r="N114" s="399">
        <v>45296</v>
      </c>
      <c r="O114" s="400" t="s">
        <v>35</v>
      </c>
      <c r="P114" s="505" t="s">
        <v>1168</v>
      </c>
      <c r="Q114" s="501" t="s">
        <v>126</v>
      </c>
      <c r="R114" s="501" t="s">
        <v>126</v>
      </c>
      <c r="S114" s="349"/>
    </row>
    <row r="115" spans="1:19" ht="36" x14ac:dyDescent="0.2">
      <c r="A115" s="481">
        <f t="shared" si="3"/>
        <v>112</v>
      </c>
      <c r="B115" s="399">
        <v>45296</v>
      </c>
      <c r="C115" s="441">
        <v>45261</v>
      </c>
      <c r="D115" s="400" t="s">
        <v>103</v>
      </c>
      <c r="E115" s="401" t="s">
        <v>105</v>
      </c>
      <c r="F115" s="402">
        <v>2023.53</v>
      </c>
      <c r="G115" s="405" t="s">
        <v>1169</v>
      </c>
      <c r="H115" s="400" t="s">
        <v>126</v>
      </c>
      <c r="I115" s="403" t="s">
        <v>1170</v>
      </c>
      <c r="J115" s="386" t="str">
        <f t="shared" si="4"/>
        <v>CPF Protegido - LGPD</v>
      </c>
      <c r="K115" s="386" t="s">
        <v>960</v>
      </c>
      <c r="L115" s="404" t="s">
        <v>1025</v>
      </c>
      <c r="M115" s="386" t="s">
        <v>126</v>
      </c>
      <c r="N115" s="399">
        <v>45296</v>
      </c>
      <c r="O115" s="400" t="s">
        <v>35</v>
      </c>
      <c r="P115" s="505" t="s">
        <v>1171</v>
      </c>
      <c r="Q115" s="501" t="s">
        <v>126</v>
      </c>
      <c r="R115" s="501" t="s">
        <v>126</v>
      </c>
      <c r="S115" s="349"/>
    </row>
    <row r="116" spans="1:19" ht="36" x14ac:dyDescent="0.2">
      <c r="A116" s="481">
        <f t="shared" si="3"/>
        <v>113</v>
      </c>
      <c r="B116" s="399">
        <v>45296</v>
      </c>
      <c r="C116" s="441">
        <v>45261</v>
      </c>
      <c r="D116" s="400" t="s">
        <v>103</v>
      </c>
      <c r="E116" s="401" t="s">
        <v>105</v>
      </c>
      <c r="F116" s="402">
        <v>1666.6</v>
      </c>
      <c r="G116" s="405" t="s">
        <v>1169</v>
      </c>
      <c r="H116" s="400" t="s">
        <v>126</v>
      </c>
      <c r="I116" s="403" t="s">
        <v>1172</v>
      </c>
      <c r="J116" s="386" t="str">
        <f t="shared" si="4"/>
        <v>CPF Protegido - LGPD</v>
      </c>
      <c r="K116" s="386" t="s">
        <v>960</v>
      </c>
      <c r="L116" s="404" t="s">
        <v>1025</v>
      </c>
      <c r="M116" s="386" t="s">
        <v>126</v>
      </c>
      <c r="N116" s="399">
        <v>45296</v>
      </c>
      <c r="O116" s="400" t="s">
        <v>35</v>
      </c>
      <c r="P116" s="505" t="s">
        <v>1173</v>
      </c>
      <c r="Q116" s="501" t="s">
        <v>126</v>
      </c>
      <c r="R116" s="501" t="s">
        <v>126</v>
      </c>
      <c r="S116" s="349"/>
    </row>
    <row r="117" spans="1:19" ht="36" x14ac:dyDescent="0.2">
      <c r="A117" s="481">
        <f t="shared" si="3"/>
        <v>114</v>
      </c>
      <c r="B117" s="399">
        <v>45296</v>
      </c>
      <c r="C117" s="441">
        <v>45261</v>
      </c>
      <c r="D117" s="400" t="s">
        <v>103</v>
      </c>
      <c r="E117" s="401" t="s">
        <v>105</v>
      </c>
      <c r="F117" s="402">
        <v>4903.47</v>
      </c>
      <c r="G117" s="405" t="s">
        <v>1174</v>
      </c>
      <c r="H117" s="400" t="s">
        <v>126</v>
      </c>
      <c r="I117" s="403" t="s">
        <v>1175</v>
      </c>
      <c r="J117" s="386" t="str">
        <f t="shared" si="4"/>
        <v>CPF Protegido - LGPD</v>
      </c>
      <c r="K117" s="386" t="s">
        <v>960</v>
      </c>
      <c r="L117" s="404" t="s">
        <v>1025</v>
      </c>
      <c r="M117" s="386" t="s">
        <v>126</v>
      </c>
      <c r="N117" s="399">
        <v>45296</v>
      </c>
      <c r="O117" s="400" t="s">
        <v>35</v>
      </c>
      <c r="P117" s="505" t="s">
        <v>1176</v>
      </c>
      <c r="Q117" s="501" t="s">
        <v>126</v>
      </c>
      <c r="R117" s="501" t="s">
        <v>126</v>
      </c>
      <c r="S117" s="349"/>
    </row>
    <row r="118" spans="1:19" ht="36" x14ac:dyDescent="0.2">
      <c r="A118" s="481">
        <f t="shared" si="3"/>
        <v>115</v>
      </c>
      <c r="B118" s="399">
        <v>45296</v>
      </c>
      <c r="C118" s="441">
        <v>45261</v>
      </c>
      <c r="D118" s="400" t="s">
        <v>103</v>
      </c>
      <c r="E118" s="401" t="s">
        <v>105</v>
      </c>
      <c r="F118" s="402">
        <v>3325.94</v>
      </c>
      <c r="G118" s="405" t="s">
        <v>1177</v>
      </c>
      <c r="H118" s="400" t="s">
        <v>126</v>
      </c>
      <c r="I118" s="403" t="s">
        <v>1178</v>
      </c>
      <c r="J118" s="386" t="str">
        <f t="shared" si="4"/>
        <v>CPF Protegido - LGPD</v>
      </c>
      <c r="K118" s="386" t="s">
        <v>960</v>
      </c>
      <c r="L118" s="404" t="s">
        <v>1025</v>
      </c>
      <c r="M118" s="386" t="s">
        <v>126</v>
      </c>
      <c r="N118" s="399">
        <v>45296</v>
      </c>
      <c r="O118" s="400" t="s">
        <v>35</v>
      </c>
      <c r="P118" s="505" t="s">
        <v>1179</v>
      </c>
      <c r="Q118" s="501" t="s">
        <v>126</v>
      </c>
      <c r="R118" s="501" t="s">
        <v>126</v>
      </c>
      <c r="S118" s="349"/>
    </row>
    <row r="119" spans="1:19" ht="36" x14ac:dyDescent="0.2">
      <c r="A119" s="481">
        <f t="shared" si="3"/>
        <v>116</v>
      </c>
      <c r="B119" s="399">
        <v>45296</v>
      </c>
      <c r="C119" s="441">
        <v>45261</v>
      </c>
      <c r="D119" s="400" t="s">
        <v>103</v>
      </c>
      <c r="E119" s="401" t="s">
        <v>105</v>
      </c>
      <c r="F119" s="402">
        <v>3253.91</v>
      </c>
      <c r="G119" s="405" t="s">
        <v>1177</v>
      </c>
      <c r="H119" s="400" t="s">
        <v>126</v>
      </c>
      <c r="I119" s="403" t="s">
        <v>1180</v>
      </c>
      <c r="J119" s="386" t="str">
        <f t="shared" si="4"/>
        <v>CPF Protegido - LGPD</v>
      </c>
      <c r="K119" s="386" t="s">
        <v>960</v>
      </c>
      <c r="L119" s="404" t="s">
        <v>1025</v>
      </c>
      <c r="M119" s="386" t="s">
        <v>126</v>
      </c>
      <c r="N119" s="399">
        <v>45296</v>
      </c>
      <c r="O119" s="400" t="s">
        <v>35</v>
      </c>
      <c r="P119" s="505" t="s">
        <v>1181</v>
      </c>
      <c r="Q119" s="501" t="s">
        <v>126</v>
      </c>
      <c r="R119" s="501" t="s">
        <v>126</v>
      </c>
      <c r="S119" s="349"/>
    </row>
    <row r="120" spans="1:19" ht="36" x14ac:dyDescent="0.2">
      <c r="A120" s="481">
        <f t="shared" si="3"/>
        <v>117</v>
      </c>
      <c r="B120" s="399">
        <v>45296</v>
      </c>
      <c r="C120" s="441">
        <v>45261</v>
      </c>
      <c r="D120" s="400" t="s">
        <v>103</v>
      </c>
      <c r="E120" s="401" t="s">
        <v>105</v>
      </c>
      <c r="F120" s="402">
        <v>2412.67</v>
      </c>
      <c r="G120" s="405" t="s">
        <v>1182</v>
      </c>
      <c r="H120" s="400" t="s">
        <v>126</v>
      </c>
      <c r="I120" s="403" t="s">
        <v>1183</v>
      </c>
      <c r="J120" s="386" t="str">
        <f t="shared" si="4"/>
        <v>CPF Protegido - LGPD</v>
      </c>
      <c r="K120" s="386" t="s">
        <v>960</v>
      </c>
      <c r="L120" s="404" t="s">
        <v>1025</v>
      </c>
      <c r="M120" s="386" t="s">
        <v>126</v>
      </c>
      <c r="N120" s="399">
        <v>45296</v>
      </c>
      <c r="O120" s="400" t="s">
        <v>35</v>
      </c>
      <c r="P120" s="505" t="s">
        <v>1184</v>
      </c>
      <c r="Q120" s="501" t="s">
        <v>126</v>
      </c>
      <c r="R120" s="501" t="s">
        <v>126</v>
      </c>
      <c r="S120" s="349"/>
    </row>
    <row r="121" spans="1:19" ht="36" x14ac:dyDescent="0.2">
      <c r="A121" s="481">
        <f t="shared" si="3"/>
        <v>118</v>
      </c>
      <c r="B121" s="399">
        <v>45296</v>
      </c>
      <c r="C121" s="441">
        <v>45261</v>
      </c>
      <c r="D121" s="400" t="s">
        <v>103</v>
      </c>
      <c r="E121" s="401" t="s">
        <v>105</v>
      </c>
      <c r="F121" s="402">
        <v>2860.97</v>
      </c>
      <c r="G121" s="405" t="s">
        <v>1185</v>
      </c>
      <c r="H121" s="400" t="s">
        <v>126</v>
      </c>
      <c r="I121" s="403" t="s">
        <v>1186</v>
      </c>
      <c r="J121" s="386" t="str">
        <f t="shared" si="4"/>
        <v>CPF Protegido - LGPD</v>
      </c>
      <c r="K121" s="386" t="s">
        <v>960</v>
      </c>
      <c r="L121" s="404" t="s">
        <v>1025</v>
      </c>
      <c r="M121" s="386" t="s">
        <v>126</v>
      </c>
      <c r="N121" s="399">
        <v>45296</v>
      </c>
      <c r="O121" s="400" t="s">
        <v>35</v>
      </c>
      <c r="P121" s="505" t="s">
        <v>1187</v>
      </c>
      <c r="Q121" s="501" t="s">
        <v>126</v>
      </c>
      <c r="R121" s="501" t="s">
        <v>126</v>
      </c>
      <c r="S121" s="349"/>
    </row>
    <row r="122" spans="1:19" ht="36" x14ac:dyDescent="0.2">
      <c r="A122" s="481">
        <f t="shared" si="3"/>
        <v>119</v>
      </c>
      <c r="B122" s="399">
        <v>45296</v>
      </c>
      <c r="C122" s="441">
        <v>45261</v>
      </c>
      <c r="D122" s="400" t="s">
        <v>103</v>
      </c>
      <c r="E122" s="401" t="s">
        <v>105</v>
      </c>
      <c r="F122" s="402">
        <v>3303.7</v>
      </c>
      <c r="G122" s="405" t="s">
        <v>1112</v>
      </c>
      <c r="H122" s="400" t="s">
        <v>126</v>
      </c>
      <c r="I122" s="403" t="s">
        <v>1188</v>
      </c>
      <c r="J122" s="386" t="str">
        <f t="shared" si="4"/>
        <v>CPF Protegido - LGPD</v>
      </c>
      <c r="K122" s="386" t="s">
        <v>960</v>
      </c>
      <c r="L122" s="404" t="s">
        <v>1025</v>
      </c>
      <c r="M122" s="386" t="s">
        <v>126</v>
      </c>
      <c r="N122" s="399">
        <v>45296</v>
      </c>
      <c r="O122" s="400" t="s">
        <v>35</v>
      </c>
      <c r="P122" s="505" t="s">
        <v>1189</v>
      </c>
      <c r="Q122" s="501" t="s">
        <v>126</v>
      </c>
      <c r="R122" s="501" t="s">
        <v>126</v>
      </c>
      <c r="S122" s="349"/>
    </row>
    <row r="123" spans="1:19" ht="36" x14ac:dyDescent="0.2">
      <c r="A123" s="481">
        <f t="shared" si="3"/>
        <v>120</v>
      </c>
      <c r="B123" s="399">
        <v>45296</v>
      </c>
      <c r="C123" s="441">
        <v>45261</v>
      </c>
      <c r="D123" s="400" t="s">
        <v>103</v>
      </c>
      <c r="E123" s="401" t="s">
        <v>105</v>
      </c>
      <c r="F123" s="402">
        <v>4020.54</v>
      </c>
      <c r="G123" s="403" t="s">
        <v>1190</v>
      </c>
      <c r="H123" s="400" t="s">
        <v>126</v>
      </c>
      <c r="I123" s="403" t="s">
        <v>1191</v>
      </c>
      <c r="J123" s="386" t="str">
        <f t="shared" si="4"/>
        <v>CPF Protegido - LGPD</v>
      </c>
      <c r="K123" s="386" t="s">
        <v>960</v>
      </c>
      <c r="L123" s="404" t="s">
        <v>1025</v>
      </c>
      <c r="M123" s="386" t="s">
        <v>126</v>
      </c>
      <c r="N123" s="399">
        <v>45296</v>
      </c>
      <c r="O123" s="400" t="s">
        <v>35</v>
      </c>
      <c r="P123" s="505" t="s">
        <v>1192</v>
      </c>
      <c r="Q123" s="501" t="s">
        <v>126</v>
      </c>
      <c r="R123" s="501" t="s">
        <v>126</v>
      </c>
      <c r="S123" s="349"/>
    </row>
    <row r="124" spans="1:19" ht="36" x14ac:dyDescent="0.2">
      <c r="A124" s="481">
        <f t="shared" si="3"/>
        <v>121</v>
      </c>
      <c r="B124" s="399">
        <v>45296</v>
      </c>
      <c r="C124" s="441">
        <v>45261</v>
      </c>
      <c r="D124" s="400" t="s">
        <v>103</v>
      </c>
      <c r="E124" s="401" t="s">
        <v>105</v>
      </c>
      <c r="F124" s="402">
        <v>2390.4299999999998</v>
      </c>
      <c r="G124" s="405" t="s">
        <v>1115</v>
      </c>
      <c r="H124" s="400" t="s">
        <v>126</v>
      </c>
      <c r="I124" s="403" t="s">
        <v>1193</v>
      </c>
      <c r="J124" s="386" t="str">
        <f t="shared" si="4"/>
        <v>CPF Protegido - LGPD</v>
      </c>
      <c r="K124" s="386" t="s">
        <v>960</v>
      </c>
      <c r="L124" s="404" t="s">
        <v>1025</v>
      </c>
      <c r="M124" s="386" t="s">
        <v>126</v>
      </c>
      <c r="N124" s="399">
        <v>45296</v>
      </c>
      <c r="O124" s="400" t="s">
        <v>35</v>
      </c>
      <c r="P124" s="505" t="s">
        <v>1194</v>
      </c>
      <c r="Q124" s="501" t="s">
        <v>126</v>
      </c>
      <c r="R124" s="501" t="s">
        <v>126</v>
      </c>
      <c r="S124" s="349"/>
    </row>
    <row r="125" spans="1:19" ht="36" x14ac:dyDescent="0.2">
      <c r="A125" s="481">
        <f t="shared" si="3"/>
        <v>122</v>
      </c>
      <c r="B125" s="399">
        <v>45296</v>
      </c>
      <c r="C125" s="441">
        <v>45261</v>
      </c>
      <c r="D125" s="400" t="s">
        <v>103</v>
      </c>
      <c r="E125" s="401" t="s">
        <v>105</v>
      </c>
      <c r="F125" s="402">
        <v>1950.98</v>
      </c>
      <c r="G125" s="405" t="s">
        <v>1115</v>
      </c>
      <c r="H125" s="400" t="s">
        <v>126</v>
      </c>
      <c r="I125" s="403" t="s">
        <v>1195</v>
      </c>
      <c r="J125" s="386" t="str">
        <f t="shared" si="4"/>
        <v>CPF Protegido - LGPD</v>
      </c>
      <c r="K125" s="386" t="s">
        <v>960</v>
      </c>
      <c r="L125" s="404" t="s">
        <v>1025</v>
      </c>
      <c r="M125" s="386" t="s">
        <v>126</v>
      </c>
      <c r="N125" s="399">
        <v>45296</v>
      </c>
      <c r="O125" s="400" t="s">
        <v>35</v>
      </c>
      <c r="P125" s="505" t="s">
        <v>1196</v>
      </c>
      <c r="Q125" s="501" t="s">
        <v>126</v>
      </c>
      <c r="R125" s="501" t="s">
        <v>126</v>
      </c>
      <c r="S125" s="349"/>
    </row>
    <row r="126" spans="1:19" ht="36" x14ac:dyDescent="0.2">
      <c r="A126" s="481">
        <f t="shared" si="3"/>
        <v>123</v>
      </c>
      <c r="B126" s="399">
        <v>45296</v>
      </c>
      <c r="C126" s="441">
        <v>45261</v>
      </c>
      <c r="D126" s="400" t="s">
        <v>103</v>
      </c>
      <c r="E126" s="401" t="s">
        <v>105</v>
      </c>
      <c r="F126" s="402">
        <v>3124.7</v>
      </c>
      <c r="G126" s="403" t="s">
        <v>1112</v>
      </c>
      <c r="H126" s="400" t="s">
        <v>126</v>
      </c>
      <c r="I126" s="403" t="s">
        <v>1197</v>
      </c>
      <c r="J126" s="386" t="str">
        <f t="shared" si="4"/>
        <v>CPF Protegido - LGPD</v>
      </c>
      <c r="K126" s="386" t="s">
        <v>960</v>
      </c>
      <c r="L126" s="404" t="s">
        <v>1025</v>
      </c>
      <c r="M126" s="386" t="s">
        <v>126</v>
      </c>
      <c r="N126" s="399">
        <v>45296</v>
      </c>
      <c r="O126" s="400" t="s">
        <v>35</v>
      </c>
      <c r="P126" s="505" t="s">
        <v>1106</v>
      </c>
      <c r="Q126" s="501" t="s">
        <v>126</v>
      </c>
      <c r="R126" s="501" t="s">
        <v>126</v>
      </c>
      <c r="S126" s="349"/>
    </row>
    <row r="127" spans="1:19" ht="36" x14ac:dyDescent="0.2">
      <c r="A127" s="481">
        <f t="shared" si="3"/>
        <v>124</v>
      </c>
      <c r="B127" s="399">
        <v>45296</v>
      </c>
      <c r="C127" s="441">
        <v>45261</v>
      </c>
      <c r="D127" s="400" t="s">
        <v>103</v>
      </c>
      <c r="E127" s="401" t="s">
        <v>105</v>
      </c>
      <c r="F127" s="402">
        <v>567.88</v>
      </c>
      <c r="G127" s="403" t="s">
        <v>1198</v>
      </c>
      <c r="H127" s="400" t="s">
        <v>126</v>
      </c>
      <c r="I127" s="403" t="s">
        <v>1199</v>
      </c>
      <c r="J127" s="386" t="str">
        <f t="shared" si="4"/>
        <v>CPF Protegido - LGPD</v>
      </c>
      <c r="K127" s="386" t="s">
        <v>960</v>
      </c>
      <c r="L127" s="404" t="s">
        <v>1025</v>
      </c>
      <c r="M127" s="386" t="s">
        <v>126</v>
      </c>
      <c r="N127" s="399">
        <v>45296</v>
      </c>
      <c r="O127" s="400" t="s">
        <v>35</v>
      </c>
      <c r="P127" s="505" t="s">
        <v>1200</v>
      </c>
      <c r="Q127" s="501" t="s">
        <v>126</v>
      </c>
      <c r="R127" s="501" t="s">
        <v>126</v>
      </c>
      <c r="S127" s="349"/>
    </row>
    <row r="128" spans="1:19" ht="36" x14ac:dyDescent="0.2">
      <c r="A128" s="481">
        <f t="shared" si="3"/>
        <v>125</v>
      </c>
      <c r="B128" s="399">
        <v>45296</v>
      </c>
      <c r="C128" s="441">
        <v>45261</v>
      </c>
      <c r="D128" s="400" t="s">
        <v>103</v>
      </c>
      <c r="E128" s="401" t="s">
        <v>105</v>
      </c>
      <c r="F128" s="402">
        <v>2414.67</v>
      </c>
      <c r="G128" s="403" t="s">
        <v>1048</v>
      </c>
      <c r="H128" s="400" t="s">
        <v>126</v>
      </c>
      <c r="I128" s="403" t="s">
        <v>1201</v>
      </c>
      <c r="J128" s="386" t="str">
        <f t="shared" si="4"/>
        <v>CPF Protegido - LGPD</v>
      </c>
      <c r="K128" s="386" t="s">
        <v>960</v>
      </c>
      <c r="L128" s="404" t="s">
        <v>1025</v>
      </c>
      <c r="M128" s="386" t="s">
        <v>126</v>
      </c>
      <c r="N128" s="399">
        <v>45296</v>
      </c>
      <c r="O128" s="400" t="s">
        <v>35</v>
      </c>
      <c r="P128" s="505" t="s">
        <v>1202</v>
      </c>
      <c r="Q128" s="501" t="s">
        <v>126</v>
      </c>
      <c r="R128" s="501" t="s">
        <v>126</v>
      </c>
      <c r="S128" s="349"/>
    </row>
    <row r="129" spans="1:19" ht="36" x14ac:dyDescent="0.2">
      <c r="A129" s="481">
        <f t="shared" si="3"/>
        <v>126</v>
      </c>
      <c r="B129" s="399">
        <v>45296</v>
      </c>
      <c r="C129" s="441">
        <v>45261</v>
      </c>
      <c r="D129" s="400" t="s">
        <v>103</v>
      </c>
      <c r="E129" s="401" t="s">
        <v>105</v>
      </c>
      <c r="F129" s="402">
        <v>2436.7199999999998</v>
      </c>
      <c r="G129" s="403" t="s">
        <v>1203</v>
      </c>
      <c r="H129" s="400" t="s">
        <v>126</v>
      </c>
      <c r="I129" s="403" t="s">
        <v>1204</v>
      </c>
      <c r="J129" s="386" t="str">
        <f t="shared" si="4"/>
        <v>CPF Protegido - LGPD</v>
      </c>
      <c r="K129" s="386" t="s">
        <v>960</v>
      </c>
      <c r="L129" s="404" t="s">
        <v>1025</v>
      </c>
      <c r="M129" s="386" t="s">
        <v>126</v>
      </c>
      <c r="N129" s="399">
        <v>45296</v>
      </c>
      <c r="O129" s="400" t="s">
        <v>35</v>
      </c>
      <c r="P129" s="505" t="s">
        <v>1205</v>
      </c>
      <c r="Q129" s="501" t="s">
        <v>126</v>
      </c>
      <c r="R129" s="501" t="s">
        <v>126</v>
      </c>
      <c r="S129" s="349"/>
    </row>
    <row r="130" spans="1:19" ht="36" x14ac:dyDescent="0.2">
      <c r="A130" s="481">
        <f t="shared" si="3"/>
        <v>127</v>
      </c>
      <c r="B130" s="399">
        <v>45296</v>
      </c>
      <c r="C130" s="441">
        <v>45261</v>
      </c>
      <c r="D130" s="400" t="s">
        <v>103</v>
      </c>
      <c r="E130" s="401" t="s">
        <v>105</v>
      </c>
      <c r="F130" s="402">
        <v>2120.83</v>
      </c>
      <c r="G130" s="403" t="s">
        <v>1206</v>
      </c>
      <c r="H130" s="400" t="s">
        <v>126</v>
      </c>
      <c r="I130" s="403" t="s">
        <v>1207</v>
      </c>
      <c r="J130" s="386" t="str">
        <f t="shared" si="4"/>
        <v>CPF Protegido - LGPD</v>
      </c>
      <c r="K130" s="386" t="s">
        <v>960</v>
      </c>
      <c r="L130" s="404" t="s">
        <v>1025</v>
      </c>
      <c r="M130" s="386" t="s">
        <v>126</v>
      </c>
      <c r="N130" s="399">
        <v>45296</v>
      </c>
      <c r="O130" s="400" t="s">
        <v>35</v>
      </c>
      <c r="P130" s="505" t="s">
        <v>1205</v>
      </c>
      <c r="Q130" s="501" t="s">
        <v>126</v>
      </c>
      <c r="R130" s="501" t="s">
        <v>126</v>
      </c>
      <c r="S130" s="349"/>
    </row>
    <row r="131" spans="1:19" ht="36" x14ac:dyDescent="0.2">
      <c r="A131" s="481">
        <f t="shared" si="3"/>
        <v>128</v>
      </c>
      <c r="B131" s="399">
        <v>45296</v>
      </c>
      <c r="C131" s="441">
        <v>45261</v>
      </c>
      <c r="D131" s="400" t="s">
        <v>103</v>
      </c>
      <c r="E131" s="401" t="s">
        <v>105</v>
      </c>
      <c r="F131" s="402">
        <v>2171</v>
      </c>
      <c r="G131" s="403" t="s">
        <v>1208</v>
      </c>
      <c r="H131" s="400" t="s">
        <v>126</v>
      </c>
      <c r="I131" s="403" t="s">
        <v>1209</v>
      </c>
      <c r="J131" s="386" t="str">
        <f t="shared" si="4"/>
        <v>CPF Protegido - LGPD</v>
      </c>
      <c r="K131" s="386" t="s">
        <v>960</v>
      </c>
      <c r="L131" s="404" t="s">
        <v>1025</v>
      </c>
      <c r="M131" s="386" t="s">
        <v>126</v>
      </c>
      <c r="N131" s="399">
        <v>45296</v>
      </c>
      <c r="O131" s="400" t="s">
        <v>35</v>
      </c>
      <c r="P131" s="505" t="s">
        <v>1210</v>
      </c>
      <c r="Q131" s="501" t="s">
        <v>126</v>
      </c>
      <c r="R131" s="501" t="s">
        <v>126</v>
      </c>
      <c r="S131" s="349"/>
    </row>
    <row r="132" spans="1:19" ht="36" x14ac:dyDescent="0.2">
      <c r="A132" s="481">
        <f t="shared" si="3"/>
        <v>129</v>
      </c>
      <c r="B132" s="399">
        <v>45296</v>
      </c>
      <c r="C132" s="441">
        <v>45261</v>
      </c>
      <c r="D132" s="400" t="s">
        <v>103</v>
      </c>
      <c r="E132" s="401" t="s">
        <v>105</v>
      </c>
      <c r="F132" s="402">
        <v>1471.63</v>
      </c>
      <c r="G132" s="403" t="s">
        <v>1048</v>
      </c>
      <c r="H132" s="400" t="s">
        <v>126</v>
      </c>
      <c r="I132" s="403" t="s">
        <v>1211</v>
      </c>
      <c r="J132" s="386" t="str">
        <f t="shared" si="4"/>
        <v>CPF Protegido - LGPD</v>
      </c>
      <c r="K132" s="386" t="s">
        <v>960</v>
      </c>
      <c r="L132" s="404" t="s">
        <v>1025</v>
      </c>
      <c r="M132" s="386" t="s">
        <v>126</v>
      </c>
      <c r="N132" s="399">
        <v>45296</v>
      </c>
      <c r="O132" s="400" t="s">
        <v>35</v>
      </c>
      <c r="P132" s="505" t="s">
        <v>1212</v>
      </c>
      <c r="Q132" s="501" t="s">
        <v>126</v>
      </c>
      <c r="R132" s="501" t="s">
        <v>126</v>
      </c>
      <c r="S132" s="349"/>
    </row>
    <row r="133" spans="1:19" ht="36" x14ac:dyDescent="0.2">
      <c r="A133" s="481">
        <f t="shared" ref="A133:A196" si="5">IF(B133="","",ROW()-ROW($A$3))</f>
        <v>130</v>
      </c>
      <c r="B133" s="399">
        <v>45296</v>
      </c>
      <c r="C133" s="441">
        <v>45261</v>
      </c>
      <c r="D133" s="400" t="s">
        <v>103</v>
      </c>
      <c r="E133" s="401" t="s">
        <v>105</v>
      </c>
      <c r="F133" s="402">
        <v>1410.32</v>
      </c>
      <c r="G133" s="403" t="s">
        <v>1125</v>
      </c>
      <c r="H133" s="400" t="s">
        <v>126</v>
      </c>
      <c r="I133" s="403" t="s">
        <v>1213</v>
      </c>
      <c r="J133" s="386" t="str">
        <f t="shared" ref="J133:J196" si="6">IF(P133="","",IF(LEN(TRIM(P133))&gt;14,P133,"CPF Protegido - LGPD"))</f>
        <v>CPF Protegido - LGPD</v>
      </c>
      <c r="K133" s="386" t="s">
        <v>960</v>
      </c>
      <c r="L133" s="404" t="s">
        <v>1025</v>
      </c>
      <c r="M133" s="386" t="s">
        <v>126</v>
      </c>
      <c r="N133" s="399">
        <v>45296</v>
      </c>
      <c r="O133" s="400" t="s">
        <v>35</v>
      </c>
      <c r="P133" s="505" t="s">
        <v>1214</v>
      </c>
      <c r="Q133" s="501" t="s">
        <v>126</v>
      </c>
      <c r="R133" s="501" t="s">
        <v>126</v>
      </c>
      <c r="S133" s="349"/>
    </row>
    <row r="134" spans="1:19" ht="36" x14ac:dyDescent="0.2">
      <c r="A134" s="481">
        <f t="shared" si="5"/>
        <v>131</v>
      </c>
      <c r="B134" s="399">
        <v>45296</v>
      </c>
      <c r="C134" s="441">
        <v>45261</v>
      </c>
      <c r="D134" s="400" t="s">
        <v>103</v>
      </c>
      <c r="E134" s="401" t="s">
        <v>105</v>
      </c>
      <c r="F134" s="402">
        <v>2233.04</v>
      </c>
      <c r="G134" s="403" t="s">
        <v>1208</v>
      </c>
      <c r="H134" s="400" t="s">
        <v>126</v>
      </c>
      <c r="I134" s="403" t="s">
        <v>1215</v>
      </c>
      <c r="J134" s="386" t="str">
        <f t="shared" si="6"/>
        <v>CPF Protegido - LGPD</v>
      </c>
      <c r="K134" s="386" t="s">
        <v>960</v>
      </c>
      <c r="L134" s="404" t="s">
        <v>1025</v>
      </c>
      <c r="M134" s="386" t="s">
        <v>126</v>
      </c>
      <c r="N134" s="399">
        <v>45296</v>
      </c>
      <c r="O134" s="400" t="s">
        <v>35</v>
      </c>
      <c r="P134" s="505" t="s">
        <v>1216</v>
      </c>
      <c r="Q134" s="501" t="s">
        <v>126</v>
      </c>
      <c r="R134" s="501" t="s">
        <v>126</v>
      </c>
      <c r="S134" s="349"/>
    </row>
    <row r="135" spans="1:19" ht="36" x14ac:dyDescent="0.2">
      <c r="A135" s="481">
        <f t="shared" si="5"/>
        <v>132</v>
      </c>
      <c r="B135" s="399">
        <v>45296</v>
      </c>
      <c r="C135" s="441">
        <v>45261</v>
      </c>
      <c r="D135" s="400" t="s">
        <v>103</v>
      </c>
      <c r="E135" s="401" t="s">
        <v>105</v>
      </c>
      <c r="F135" s="406">
        <v>3095.08</v>
      </c>
      <c r="G135" s="403" t="s">
        <v>1217</v>
      </c>
      <c r="H135" s="400" t="s">
        <v>126</v>
      </c>
      <c r="I135" s="403" t="s">
        <v>1218</v>
      </c>
      <c r="J135" s="386" t="str">
        <f t="shared" si="6"/>
        <v>CPF Protegido - LGPD</v>
      </c>
      <c r="K135" s="386" t="s">
        <v>960</v>
      </c>
      <c r="L135" s="404" t="s">
        <v>1025</v>
      </c>
      <c r="M135" s="386" t="s">
        <v>126</v>
      </c>
      <c r="N135" s="399">
        <v>45296</v>
      </c>
      <c r="O135" s="400" t="s">
        <v>35</v>
      </c>
      <c r="P135" s="505" t="s">
        <v>1219</v>
      </c>
      <c r="Q135" s="501" t="s">
        <v>126</v>
      </c>
      <c r="R135" s="501" t="s">
        <v>126</v>
      </c>
      <c r="S135" s="349"/>
    </row>
    <row r="136" spans="1:19" ht="36" x14ac:dyDescent="0.2">
      <c r="A136" s="481">
        <f t="shared" si="5"/>
        <v>133</v>
      </c>
      <c r="B136" s="399">
        <v>45296</v>
      </c>
      <c r="C136" s="441">
        <v>45261</v>
      </c>
      <c r="D136" s="400" t="s">
        <v>103</v>
      </c>
      <c r="E136" s="401" t="s">
        <v>105</v>
      </c>
      <c r="F136" s="406">
        <v>2355.65</v>
      </c>
      <c r="G136" s="403" t="s">
        <v>1128</v>
      </c>
      <c r="H136" s="400" t="s">
        <v>126</v>
      </c>
      <c r="I136" s="403" t="s">
        <v>1220</v>
      </c>
      <c r="J136" s="386" t="str">
        <f t="shared" si="6"/>
        <v>CPF Protegido - LGPD</v>
      </c>
      <c r="K136" s="386" t="s">
        <v>960</v>
      </c>
      <c r="L136" s="404" t="s">
        <v>1025</v>
      </c>
      <c r="M136" s="386" t="s">
        <v>126</v>
      </c>
      <c r="N136" s="399">
        <v>45296</v>
      </c>
      <c r="O136" s="400" t="s">
        <v>35</v>
      </c>
      <c r="P136" s="505" t="s">
        <v>1221</v>
      </c>
      <c r="Q136" s="501" t="s">
        <v>126</v>
      </c>
      <c r="R136" s="501" t="s">
        <v>126</v>
      </c>
      <c r="S136" s="349"/>
    </row>
    <row r="137" spans="1:19" ht="36" x14ac:dyDescent="0.2">
      <c r="A137" s="481">
        <f t="shared" si="5"/>
        <v>134</v>
      </c>
      <c r="B137" s="399">
        <v>45296</v>
      </c>
      <c r="C137" s="441">
        <v>45261</v>
      </c>
      <c r="D137" s="400" t="s">
        <v>103</v>
      </c>
      <c r="E137" s="401" t="s">
        <v>105</v>
      </c>
      <c r="F137" s="402">
        <v>2029.86</v>
      </c>
      <c r="G137" s="403" t="s">
        <v>1222</v>
      </c>
      <c r="H137" s="400" t="s">
        <v>126</v>
      </c>
      <c r="I137" s="403" t="s">
        <v>1223</v>
      </c>
      <c r="J137" s="386" t="str">
        <f t="shared" si="6"/>
        <v>CPF Protegido - LGPD</v>
      </c>
      <c r="K137" s="386" t="s">
        <v>960</v>
      </c>
      <c r="L137" s="404" t="s">
        <v>1025</v>
      </c>
      <c r="M137" s="386" t="s">
        <v>126</v>
      </c>
      <c r="N137" s="399">
        <v>45296</v>
      </c>
      <c r="O137" s="400" t="s">
        <v>35</v>
      </c>
      <c r="P137" s="507" t="s">
        <v>1224</v>
      </c>
      <c r="Q137" s="501" t="s">
        <v>126</v>
      </c>
      <c r="R137" s="501" t="s">
        <v>126</v>
      </c>
      <c r="S137" s="349"/>
    </row>
    <row r="138" spans="1:19" ht="36" x14ac:dyDescent="0.2">
      <c r="A138" s="481">
        <f t="shared" si="5"/>
        <v>135</v>
      </c>
      <c r="B138" s="399">
        <v>45296</v>
      </c>
      <c r="C138" s="441">
        <v>45261</v>
      </c>
      <c r="D138" s="400" t="s">
        <v>103</v>
      </c>
      <c r="E138" s="401" t="s">
        <v>105</v>
      </c>
      <c r="F138" s="402">
        <v>2338.86</v>
      </c>
      <c r="G138" s="403" t="s">
        <v>1206</v>
      </c>
      <c r="H138" s="400" t="s">
        <v>126</v>
      </c>
      <c r="I138" s="403" t="s">
        <v>1225</v>
      </c>
      <c r="J138" s="386" t="str">
        <f t="shared" si="6"/>
        <v>CPF Protegido - LGPD</v>
      </c>
      <c r="K138" s="386" t="s">
        <v>960</v>
      </c>
      <c r="L138" s="404" t="s">
        <v>1025</v>
      </c>
      <c r="M138" s="386" t="s">
        <v>126</v>
      </c>
      <c r="N138" s="399">
        <v>45296</v>
      </c>
      <c r="O138" s="400" t="s">
        <v>35</v>
      </c>
      <c r="P138" s="505" t="s">
        <v>1226</v>
      </c>
      <c r="Q138" s="501" t="s">
        <v>126</v>
      </c>
      <c r="R138" s="501" t="s">
        <v>126</v>
      </c>
      <c r="S138" s="349"/>
    </row>
    <row r="139" spans="1:19" ht="36" x14ac:dyDescent="0.2">
      <c r="A139" s="481">
        <f t="shared" si="5"/>
        <v>136</v>
      </c>
      <c r="B139" s="399">
        <v>45296</v>
      </c>
      <c r="C139" s="441">
        <v>45261</v>
      </c>
      <c r="D139" s="400" t="s">
        <v>103</v>
      </c>
      <c r="E139" s="401" t="s">
        <v>185</v>
      </c>
      <c r="F139" s="402">
        <v>8064.72</v>
      </c>
      <c r="G139" s="403" t="s">
        <v>1227</v>
      </c>
      <c r="H139" s="400" t="s">
        <v>126</v>
      </c>
      <c r="I139" s="403" t="s">
        <v>1138</v>
      </c>
      <c r="J139" s="386" t="str">
        <f t="shared" si="6"/>
        <v>CPF Protegido - LGPD</v>
      </c>
      <c r="K139" s="386" t="s">
        <v>960</v>
      </c>
      <c r="L139" s="404" t="s">
        <v>1228</v>
      </c>
      <c r="M139" s="386" t="s">
        <v>126</v>
      </c>
      <c r="N139" s="399">
        <v>45296</v>
      </c>
      <c r="O139" s="400" t="s">
        <v>35</v>
      </c>
      <c r="P139" s="504" t="s">
        <v>1139</v>
      </c>
      <c r="Q139" s="501" t="s">
        <v>126</v>
      </c>
      <c r="R139" s="501" t="s">
        <v>126</v>
      </c>
      <c r="S139" s="349"/>
    </row>
    <row r="140" spans="1:19" ht="36" x14ac:dyDescent="0.2">
      <c r="A140" s="481">
        <f t="shared" si="5"/>
        <v>137</v>
      </c>
      <c r="B140" s="399">
        <v>45296</v>
      </c>
      <c r="C140" s="453">
        <v>45261</v>
      </c>
      <c r="D140" s="401" t="s">
        <v>114</v>
      </c>
      <c r="E140" s="401" t="s">
        <v>296</v>
      </c>
      <c r="F140" s="402">
        <v>569</v>
      </c>
      <c r="G140" s="403" t="s">
        <v>1229</v>
      </c>
      <c r="H140" s="400" t="s">
        <v>126</v>
      </c>
      <c r="I140" s="403" t="s">
        <v>1230</v>
      </c>
      <c r="J140" s="386" t="str">
        <f t="shared" si="6"/>
        <v>11.065.582/0001-00</v>
      </c>
      <c r="K140" s="386" t="s">
        <v>951</v>
      </c>
      <c r="L140" s="404" t="s">
        <v>947</v>
      </c>
      <c r="M140" s="386">
        <v>107518</v>
      </c>
      <c r="N140" s="399">
        <v>45266</v>
      </c>
      <c r="O140" s="400" t="s">
        <v>35</v>
      </c>
      <c r="P140" s="505" t="s">
        <v>1231</v>
      </c>
      <c r="Q140" s="502" t="s">
        <v>956</v>
      </c>
      <c r="R140" s="502">
        <v>3126</v>
      </c>
      <c r="S140" s="349"/>
    </row>
    <row r="141" spans="1:19" ht="36" x14ac:dyDescent="0.2">
      <c r="A141" s="481">
        <f t="shared" si="5"/>
        <v>138</v>
      </c>
      <c r="B141" s="399">
        <v>45296</v>
      </c>
      <c r="C141" s="441">
        <v>45261</v>
      </c>
      <c r="D141" s="400" t="s">
        <v>103</v>
      </c>
      <c r="E141" s="401" t="s">
        <v>179</v>
      </c>
      <c r="F141" s="402">
        <v>26227</v>
      </c>
      <c r="G141" s="403" t="s">
        <v>1232</v>
      </c>
      <c r="H141" s="400" t="s">
        <v>126</v>
      </c>
      <c r="I141" s="403" t="s">
        <v>1233</v>
      </c>
      <c r="J141" s="386" t="str">
        <f t="shared" si="6"/>
        <v>CPF Protegido - LGPD</v>
      </c>
      <c r="K141" s="386" t="s">
        <v>1234</v>
      </c>
      <c r="L141" s="404" t="s">
        <v>179</v>
      </c>
      <c r="M141" s="386" t="s">
        <v>126</v>
      </c>
      <c r="N141" s="399">
        <v>45296</v>
      </c>
      <c r="O141" s="400" t="s">
        <v>35</v>
      </c>
      <c r="P141" s="504" t="s">
        <v>126</v>
      </c>
      <c r="Q141" s="501" t="s">
        <v>126</v>
      </c>
      <c r="R141" s="501" t="s">
        <v>126</v>
      </c>
      <c r="S141" s="349"/>
    </row>
    <row r="142" spans="1:19" ht="36" x14ac:dyDescent="0.2">
      <c r="A142" s="481">
        <f t="shared" si="5"/>
        <v>139</v>
      </c>
      <c r="B142" s="399">
        <v>45296</v>
      </c>
      <c r="C142" s="441">
        <v>45261</v>
      </c>
      <c r="D142" s="400" t="s">
        <v>103</v>
      </c>
      <c r="E142" s="401" t="s">
        <v>183</v>
      </c>
      <c r="F142" s="402">
        <v>11553.77</v>
      </c>
      <c r="G142" s="403" t="s">
        <v>1235</v>
      </c>
      <c r="H142" s="400" t="s">
        <v>126</v>
      </c>
      <c r="I142" s="403" t="s">
        <v>1233</v>
      </c>
      <c r="J142" s="386" t="str">
        <f t="shared" si="6"/>
        <v>CPF Protegido - LGPD</v>
      </c>
      <c r="K142" s="386" t="s">
        <v>1234</v>
      </c>
      <c r="L142" s="404" t="s">
        <v>179</v>
      </c>
      <c r="M142" s="386" t="s">
        <v>126</v>
      </c>
      <c r="N142" s="399">
        <v>45296</v>
      </c>
      <c r="O142" s="400" t="s">
        <v>35</v>
      </c>
      <c r="P142" s="504" t="s">
        <v>126</v>
      </c>
      <c r="Q142" s="501" t="s">
        <v>126</v>
      </c>
      <c r="R142" s="501" t="s">
        <v>126</v>
      </c>
      <c r="S142" s="349"/>
    </row>
    <row r="143" spans="1:19" ht="36" x14ac:dyDescent="0.2">
      <c r="A143" s="481">
        <f t="shared" si="5"/>
        <v>140</v>
      </c>
      <c r="B143" s="399">
        <v>45296</v>
      </c>
      <c r="C143" s="453">
        <v>45231</v>
      </c>
      <c r="D143" s="401" t="s">
        <v>114</v>
      </c>
      <c r="E143" s="401" t="s">
        <v>342</v>
      </c>
      <c r="F143" s="402">
        <v>310.02</v>
      </c>
      <c r="G143" s="403" t="s">
        <v>1236</v>
      </c>
      <c r="H143" s="400" t="s">
        <v>126</v>
      </c>
      <c r="I143" s="403" t="s">
        <v>626</v>
      </c>
      <c r="J143" s="386" t="str">
        <f t="shared" si="6"/>
        <v>10.356.504/0001-00</v>
      </c>
      <c r="K143" s="386" t="s">
        <v>960</v>
      </c>
      <c r="L143" s="404" t="s">
        <v>947</v>
      </c>
      <c r="M143" s="386" t="s">
        <v>1237</v>
      </c>
      <c r="N143" s="399">
        <v>45295</v>
      </c>
      <c r="O143" s="400" t="s">
        <v>35</v>
      </c>
      <c r="P143" s="505" t="s">
        <v>627</v>
      </c>
      <c r="Q143" s="502" t="s">
        <v>956</v>
      </c>
      <c r="R143" s="502">
        <v>2836</v>
      </c>
      <c r="S143" s="349"/>
    </row>
    <row r="144" spans="1:19" ht="36" x14ac:dyDescent="0.2">
      <c r="A144" s="481">
        <f t="shared" si="5"/>
        <v>141</v>
      </c>
      <c r="B144" s="399">
        <v>45296</v>
      </c>
      <c r="C144" s="453">
        <v>45261</v>
      </c>
      <c r="D144" s="401" t="s">
        <v>114</v>
      </c>
      <c r="E144" s="401" t="s">
        <v>278</v>
      </c>
      <c r="F144" s="402">
        <v>32295.87</v>
      </c>
      <c r="G144" s="403" t="s">
        <v>1238</v>
      </c>
      <c r="H144" s="400" t="s">
        <v>126</v>
      </c>
      <c r="I144" s="403" t="s">
        <v>1239</v>
      </c>
      <c r="J144" s="386" t="str">
        <f t="shared" si="6"/>
        <v>23.583.672/0001-72</v>
      </c>
      <c r="K144" s="386" t="s">
        <v>960</v>
      </c>
      <c r="L144" s="404" t="s">
        <v>947</v>
      </c>
      <c r="M144" s="386" t="s">
        <v>971</v>
      </c>
      <c r="N144" s="399">
        <v>45295</v>
      </c>
      <c r="O144" s="400" t="s">
        <v>35</v>
      </c>
      <c r="P144" s="504" t="s">
        <v>1240</v>
      </c>
      <c r="Q144" s="502" t="s">
        <v>957</v>
      </c>
      <c r="R144" s="502">
        <v>2310</v>
      </c>
      <c r="S144" s="349"/>
    </row>
    <row r="145" spans="1:19" ht="36" x14ac:dyDescent="0.2">
      <c r="A145" s="481">
        <f t="shared" si="5"/>
        <v>142</v>
      </c>
      <c r="B145" s="399">
        <v>45296</v>
      </c>
      <c r="C145" s="441">
        <v>45292</v>
      </c>
      <c r="D145" s="400" t="s">
        <v>114</v>
      </c>
      <c r="E145" s="401" t="s">
        <v>284</v>
      </c>
      <c r="F145" s="402">
        <v>12</v>
      </c>
      <c r="G145" s="403" t="s">
        <v>1241</v>
      </c>
      <c r="H145" s="400" t="s">
        <v>126</v>
      </c>
      <c r="I145" s="403" t="s">
        <v>5559</v>
      </c>
      <c r="J145" s="386" t="str">
        <f t="shared" si="6"/>
        <v>00.000.000/0001-91</v>
      </c>
      <c r="K145" s="404" t="s">
        <v>1003</v>
      </c>
      <c r="L145" s="404" t="s">
        <v>939</v>
      </c>
      <c r="M145" s="386" t="s">
        <v>126</v>
      </c>
      <c r="N145" s="399">
        <v>45296</v>
      </c>
      <c r="O145" s="400" t="s">
        <v>35</v>
      </c>
      <c r="P145" s="505" t="s">
        <v>1004</v>
      </c>
      <c r="Q145" s="501" t="s">
        <v>126</v>
      </c>
      <c r="R145" s="501" t="s">
        <v>126</v>
      </c>
      <c r="S145" s="349"/>
    </row>
    <row r="146" spans="1:19" ht="36" x14ac:dyDescent="0.2">
      <c r="A146" s="481">
        <f t="shared" si="5"/>
        <v>143</v>
      </c>
      <c r="B146" s="399">
        <v>45296</v>
      </c>
      <c r="C146" s="441">
        <v>45292</v>
      </c>
      <c r="D146" s="400" t="s">
        <v>114</v>
      </c>
      <c r="E146" s="401" t="s">
        <v>284</v>
      </c>
      <c r="F146" s="402">
        <v>12</v>
      </c>
      <c r="G146" s="403" t="s">
        <v>1241</v>
      </c>
      <c r="H146" s="400" t="s">
        <v>126</v>
      </c>
      <c r="I146" s="403" t="s">
        <v>5559</v>
      </c>
      <c r="J146" s="386" t="str">
        <f t="shared" si="6"/>
        <v>00.000.000/0001-91</v>
      </c>
      <c r="K146" s="404" t="s">
        <v>1003</v>
      </c>
      <c r="L146" s="404" t="s">
        <v>939</v>
      </c>
      <c r="M146" s="386" t="s">
        <v>126</v>
      </c>
      <c r="N146" s="399">
        <v>45296</v>
      </c>
      <c r="O146" s="400" t="s">
        <v>35</v>
      </c>
      <c r="P146" s="505" t="s">
        <v>1004</v>
      </c>
      <c r="Q146" s="501" t="s">
        <v>126</v>
      </c>
      <c r="R146" s="501" t="s">
        <v>126</v>
      </c>
      <c r="S146" s="349"/>
    </row>
    <row r="147" spans="1:19" ht="36" x14ac:dyDescent="0.2">
      <c r="A147" s="481">
        <f t="shared" si="5"/>
        <v>144</v>
      </c>
      <c r="B147" s="399">
        <v>45296</v>
      </c>
      <c r="C147" s="441">
        <v>45292</v>
      </c>
      <c r="D147" s="400" t="s">
        <v>114</v>
      </c>
      <c r="E147" s="401" t="s">
        <v>284</v>
      </c>
      <c r="F147" s="402">
        <v>12</v>
      </c>
      <c r="G147" s="403" t="s">
        <v>1241</v>
      </c>
      <c r="H147" s="400" t="s">
        <v>126</v>
      </c>
      <c r="I147" s="403" t="s">
        <v>5559</v>
      </c>
      <c r="J147" s="386" t="str">
        <f t="shared" si="6"/>
        <v>00.000.000/0001-91</v>
      </c>
      <c r="K147" s="404" t="s">
        <v>1003</v>
      </c>
      <c r="L147" s="404" t="s">
        <v>939</v>
      </c>
      <c r="M147" s="386" t="s">
        <v>126</v>
      </c>
      <c r="N147" s="399">
        <v>45296</v>
      </c>
      <c r="O147" s="400" t="s">
        <v>35</v>
      </c>
      <c r="P147" s="505" t="s">
        <v>1004</v>
      </c>
      <c r="Q147" s="501" t="s">
        <v>126</v>
      </c>
      <c r="R147" s="501" t="s">
        <v>126</v>
      </c>
      <c r="S147" s="349"/>
    </row>
    <row r="148" spans="1:19" ht="36" x14ac:dyDescent="0.2">
      <c r="A148" s="481">
        <f t="shared" si="5"/>
        <v>145</v>
      </c>
      <c r="B148" s="399">
        <v>45296</v>
      </c>
      <c r="C148" s="441">
        <v>45292</v>
      </c>
      <c r="D148" s="400" t="s">
        <v>114</v>
      </c>
      <c r="E148" s="401" t="s">
        <v>284</v>
      </c>
      <c r="F148" s="402">
        <v>12</v>
      </c>
      <c r="G148" s="403" t="s">
        <v>1241</v>
      </c>
      <c r="H148" s="400" t="s">
        <v>126</v>
      </c>
      <c r="I148" s="403" t="s">
        <v>5559</v>
      </c>
      <c r="J148" s="386" t="str">
        <f t="shared" si="6"/>
        <v>00.000.000/0001-91</v>
      </c>
      <c r="K148" s="404" t="s">
        <v>1003</v>
      </c>
      <c r="L148" s="404" t="s">
        <v>939</v>
      </c>
      <c r="M148" s="386" t="s">
        <v>126</v>
      </c>
      <c r="N148" s="399">
        <v>45296</v>
      </c>
      <c r="O148" s="400" t="s">
        <v>35</v>
      </c>
      <c r="P148" s="505" t="s">
        <v>1004</v>
      </c>
      <c r="Q148" s="501" t="s">
        <v>126</v>
      </c>
      <c r="R148" s="501" t="s">
        <v>126</v>
      </c>
      <c r="S148" s="349"/>
    </row>
    <row r="149" spans="1:19" ht="36" x14ac:dyDescent="0.2">
      <c r="A149" s="481">
        <f t="shared" si="5"/>
        <v>146</v>
      </c>
      <c r="B149" s="399">
        <v>45296</v>
      </c>
      <c r="C149" s="441">
        <v>45292</v>
      </c>
      <c r="D149" s="400" t="s">
        <v>114</v>
      </c>
      <c r="E149" s="401" t="s">
        <v>284</v>
      </c>
      <c r="F149" s="402">
        <v>12</v>
      </c>
      <c r="G149" s="403" t="s">
        <v>1241</v>
      </c>
      <c r="H149" s="400" t="s">
        <v>126</v>
      </c>
      <c r="I149" s="403" t="s">
        <v>5559</v>
      </c>
      <c r="J149" s="386" t="str">
        <f t="shared" si="6"/>
        <v>00.000.000/0001-91</v>
      </c>
      <c r="K149" s="404" t="s">
        <v>1003</v>
      </c>
      <c r="L149" s="404" t="s">
        <v>939</v>
      </c>
      <c r="M149" s="386" t="s">
        <v>126</v>
      </c>
      <c r="N149" s="399">
        <v>45296</v>
      </c>
      <c r="O149" s="400" t="s">
        <v>35</v>
      </c>
      <c r="P149" s="505" t="s">
        <v>1004</v>
      </c>
      <c r="Q149" s="501" t="s">
        <v>126</v>
      </c>
      <c r="R149" s="501" t="s">
        <v>126</v>
      </c>
      <c r="S149" s="349"/>
    </row>
    <row r="150" spans="1:19" ht="36" x14ac:dyDescent="0.2">
      <c r="A150" s="481">
        <f t="shared" si="5"/>
        <v>147</v>
      </c>
      <c r="B150" s="399">
        <v>45296</v>
      </c>
      <c r="C150" s="441">
        <v>45292</v>
      </c>
      <c r="D150" s="400" t="s">
        <v>114</v>
      </c>
      <c r="E150" s="401" t="s">
        <v>284</v>
      </c>
      <c r="F150" s="402">
        <v>12</v>
      </c>
      <c r="G150" s="403" t="s">
        <v>1241</v>
      </c>
      <c r="H150" s="400" t="s">
        <v>126</v>
      </c>
      <c r="I150" s="403" t="s">
        <v>5559</v>
      </c>
      <c r="J150" s="386" t="str">
        <f t="shared" si="6"/>
        <v>00.000.000/0001-91</v>
      </c>
      <c r="K150" s="404" t="s">
        <v>1003</v>
      </c>
      <c r="L150" s="404" t="s">
        <v>939</v>
      </c>
      <c r="M150" s="386" t="s">
        <v>126</v>
      </c>
      <c r="N150" s="399">
        <v>45296</v>
      </c>
      <c r="O150" s="400" t="s">
        <v>35</v>
      </c>
      <c r="P150" s="505" t="s">
        <v>1004</v>
      </c>
      <c r="Q150" s="501" t="s">
        <v>126</v>
      </c>
      <c r="R150" s="501" t="s">
        <v>126</v>
      </c>
      <c r="S150" s="349"/>
    </row>
    <row r="151" spans="1:19" ht="36" x14ac:dyDescent="0.2">
      <c r="A151" s="481">
        <f t="shared" si="5"/>
        <v>148</v>
      </c>
      <c r="B151" s="399">
        <v>45296</v>
      </c>
      <c r="C151" s="441">
        <v>45292</v>
      </c>
      <c r="D151" s="400" t="s">
        <v>114</v>
      </c>
      <c r="E151" s="401" t="s">
        <v>284</v>
      </c>
      <c r="F151" s="402">
        <v>12</v>
      </c>
      <c r="G151" s="403" t="s">
        <v>1241</v>
      </c>
      <c r="H151" s="400" t="s">
        <v>126</v>
      </c>
      <c r="I151" s="403" t="s">
        <v>5559</v>
      </c>
      <c r="J151" s="386" t="str">
        <f t="shared" si="6"/>
        <v>00.000.000/0001-91</v>
      </c>
      <c r="K151" s="404" t="s">
        <v>1003</v>
      </c>
      <c r="L151" s="404" t="s">
        <v>939</v>
      </c>
      <c r="M151" s="386" t="s">
        <v>126</v>
      </c>
      <c r="N151" s="399">
        <v>45296</v>
      </c>
      <c r="O151" s="400" t="s">
        <v>35</v>
      </c>
      <c r="P151" s="505" t="s">
        <v>1004</v>
      </c>
      <c r="Q151" s="501" t="s">
        <v>126</v>
      </c>
      <c r="R151" s="501" t="s">
        <v>126</v>
      </c>
      <c r="S151" s="349"/>
    </row>
    <row r="152" spans="1:19" ht="36" x14ac:dyDescent="0.2">
      <c r="A152" s="481">
        <f t="shared" si="5"/>
        <v>149</v>
      </c>
      <c r="B152" s="399">
        <v>45296</v>
      </c>
      <c r="C152" s="441">
        <v>45292</v>
      </c>
      <c r="D152" s="400" t="s">
        <v>114</v>
      </c>
      <c r="E152" s="401" t="s">
        <v>284</v>
      </c>
      <c r="F152" s="402">
        <v>12</v>
      </c>
      <c r="G152" s="403" t="s">
        <v>1241</v>
      </c>
      <c r="H152" s="400" t="s">
        <v>126</v>
      </c>
      <c r="I152" s="403" t="s">
        <v>5559</v>
      </c>
      <c r="J152" s="386" t="str">
        <f t="shared" si="6"/>
        <v>00.000.000/0001-91</v>
      </c>
      <c r="K152" s="404" t="s">
        <v>1003</v>
      </c>
      <c r="L152" s="404" t="s">
        <v>939</v>
      </c>
      <c r="M152" s="386" t="s">
        <v>126</v>
      </c>
      <c r="N152" s="399">
        <v>45296</v>
      </c>
      <c r="O152" s="400" t="s">
        <v>35</v>
      </c>
      <c r="P152" s="505" t="s">
        <v>1004</v>
      </c>
      <c r="Q152" s="501" t="s">
        <v>126</v>
      </c>
      <c r="R152" s="501" t="s">
        <v>126</v>
      </c>
      <c r="S152" s="349"/>
    </row>
    <row r="153" spans="1:19" ht="36" x14ac:dyDescent="0.2">
      <c r="A153" s="481">
        <f t="shared" si="5"/>
        <v>150</v>
      </c>
      <c r="B153" s="399">
        <v>45296</v>
      </c>
      <c r="C153" s="441">
        <v>45292</v>
      </c>
      <c r="D153" s="400" t="s">
        <v>114</v>
      </c>
      <c r="E153" s="401" t="s">
        <v>284</v>
      </c>
      <c r="F153" s="402">
        <v>12</v>
      </c>
      <c r="G153" s="403" t="s">
        <v>1241</v>
      </c>
      <c r="H153" s="400" t="s">
        <v>126</v>
      </c>
      <c r="I153" s="403" t="s">
        <v>5559</v>
      </c>
      <c r="J153" s="386" t="str">
        <f t="shared" si="6"/>
        <v>00.000.000/0001-91</v>
      </c>
      <c r="K153" s="404" t="s">
        <v>1003</v>
      </c>
      <c r="L153" s="404" t="s">
        <v>939</v>
      </c>
      <c r="M153" s="386" t="s">
        <v>126</v>
      </c>
      <c r="N153" s="399">
        <v>45296</v>
      </c>
      <c r="O153" s="400" t="s">
        <v>35</v>
      </c>
      <c r="P153" s="505" t="s">
        <v>1004</v>
      </c>
      <c r="Q153" s="501" t="s">
        <v>126</v>
      </c>
      <c r="R153" s="501" t="s">
        <v>126</v>
      </c>
      <c r="S153" s="349"/>
    </row>
    <row r="154" spans="1:19" ht="36" x14ac:dyDescent="0.2">
      <c r="A154" s="481">
        <f t="shared" si="5"/>
        <v>151</v>
      </c>
      <c r="B154" s="399">
        <v>45296</v>
      </c>
      <c r="C154" s="441">
        <v>45292</v>
      </c>
      <c r="D154" s="400" t="s">
        <v>114</v>
      </c>
      <c r="E154" s="401" t="s">
        <v>284</v>
      </c>
      <c r="F154" s="402">
        <v>12</v>
      </c>
      <c r="G154" s="403" t="s">
        <v>1241</v>
      </c>
      <c r="H154" s="400" t="s">
        <v>126</v>
      </c>
      <c r="I154" s="403" t="s">
        <v>5559</v>
      </c>
      <c r="J154" s="386" t="str">
        <f t="shared" si="6"/>
        <v>00.000.000/0001-91</v>
      </c>
      <c r="K154" s="404" t="s">
        <v>1003</v>
      </c>
      <c r="L154" s="404" t="s">
        <v>939</v>
      </c>
      <c r="M154" s="386" t="s">
        <v>126</v>
      </c>
      <c r="N154" s="399">
        <v>45296</v>
      </c>
      <c r="O154" s="400" t="s">
        <v>35</v>
      </c>
      <c r="P154" s="505" t="s">
        <v>1004</v>
      </c>
      <c r="Q154" s="501" t="s">
        <v>126</v>
      </c>
      <c r="R154" s="501" t="s">
        <v>126</v>
      </c>
      <c r="S154" s="349"/>
    </row>
    <row r="155" spans="1:19" ht="36" x14ac:dyDescent="0.2">
      <c r="A155" s="481">
        <f t="shared" si="5"/>
        <v>152</v>
      </c>
      <c r="B155" s="399">
        <v>45296</v>
      </c>
      <c r="C155" s="441">
        <v>45292</v>
      </c>
      <c r="D155" s="400" t="s">
        <v>114</v>
      </c>
      <c r="E155" s="401" t="s">
        <v>284</v>
      </c>
      <c r="F155" s="402">
        <v>12</v>
      </c>
      <c r="G155" s="403" t="s">
        <v>1241</v>
      </c>
      <c r="H155" s="400" t="s">
        <v>126</v>
      </c>
      <c r="I155" s="403" t="s">
        <v>5559</v>
      </c>
      <c r="J155" s="386" t="str">
        <f t="shared" si="6"/>
        <v>00.000.000/0001-91</v>
      </c>
      <c r="K155" s="404" t="s">
        <v>1003</v>
      </c>
      <c r="L155" s="404" t="s">
        <v>939</v>
      </c>
      <c r="M155" s="386" t="s">
        <v>126</v>
      </c>
      <c r="N155" s="399">
        <v>45296</v>
      </c>
      <c r="O155" s="400" t="s">
        <v>35</v>
      </c>
      <c r="P155" s="505" t="s">
        <v>1004</v>
      </c>
      <c r="Q155" s="501" t="s">
        <v>126</v>
      </c>
      <c r="R155" s="501" t="s">
        <v>126</v>
      </c>
      <c r="S155" s="349"/>
    </row>
    <row r="156" spans="1:19" ht="36" x14ac:dyDescent="0.2">
      <c r="A156" s="481">
        <f t="shared" si="5"/>
        <v>153</v>
      </c>
      <c r="B156" s="399">
        <v>45296</v>
      </c>
      <c r="C156" s="441">
        <v>45292</v>
      </c>
      <c r="D156" s="400" t="s">
        <v>114</v>
      </c>
      <c r="E156" s="401" t="s">
        <v>284</v>
      </c>
      <c r="F156" s="402">
        <v>12</v>
      </c>
      <c r="G156" s="403" t="s">
        <v>1241</v>
      </c>
      <c r="H156" s="400" t="s">
        <v>126</v>
      </c>
      <c r="I156" s="403" t="s">
        <v>5559</v>
      </c>
      <c r="J156" s="386" t="str">
        <f t="shared" si="6"/>
        <v>00.000.000/0001-91</v>
      </c>
      <c r="K156" s="404" t="s">
        <v>1003</v>
      </c>
      <c r="L156" s="404" t="s">
        <v>939</v>
      </c>
      <c r="M156" s="386" t="s">
        <v>126</v>
      </c>
      <c r="N156" s="399">
        <v>45296</v>
      </c>
      <c r="O156" s="400" t="s">
        <v>35</v>
      </c>
      <c r="P156" s="505" t="s">
        <v>1004</v>
      </c>
      <c r="Q156" s="501" t="s">
        <v>126</v>
      </c>
      <c r="R156" s="501" t="s">
        <v>126</v>
      </c>
      <c r="S156" s="349"/>
    </row>
    <row r="157" spans="1:19" ht="36" x14ac:dyDescent="0.2">
      <c r="A157" s="481">
        <f t="shared" si="5"/>
        <v>154</v>
      </c>
      <c r="B157" s="399">
        <v>45296</v>
      </c>
      <c r="C157" s="441">
        <v>45292</v>
      </c>
      <c r="D157" s="400" t="s">
        <v>114</v>
      </c>
      <c r="E157" s="401" t="s">
        <v>284</v>
      </c>
      <c r="F157" s="402">
        <v>12</v>
      </c>
      <c r="G157" s="403" t="s">
        <v>1241</v>
      </c>
      <c r="H157" s="400" t="s">
        <v>126</v>
      </c>
      <c r="I157" s="403" t="s">
        <v>5559</v>
      </c>
      <c r="J157" s="386" t="str">
        <f t="shared" si="6"/>
        <v>00.000.000/0001-91</v>
      </c>
      <c r="K157" s="404" t="s">
        <v>1003</v>
      </c>
      <c r="L157" s="404" t="s">
        <v>939</v>
      </c>
      <c r="M157" s="386" t="s">
        <v>126</v>
      </c>
      <c r="N157" s="399">
        <v>45296</v>
      </c>
      <c r="O157" s="400" t="s">
        <v>35</v>
      </c>
      <c r="P157" s="505" t="s">
        <v>1004</v>
      </c>
      <c r="Q157" s="501" t="s">
        <v>126</v>
      </c>
      <c r="R157" s="501" t="s">
        <v>126</v>
      </c>
      <c r="S157" s="349"/>
    </row>
    <row r="158" spans="1:19" ht="36" x14ac:dyDescent="0.2">
      <c r="A158" s="481">
        <f t="shared" si="5"/>
        <v>155</v>
      </c>
      <c r="B158" s="399">
        <v>45296</v>
      </c>
      <c r="C158" s="441">
        <v>45292</v>
      </c>
      <c r="D158" s="400" t="s">
        <v>114</v>
      </c>
      <c r="E158" s="401" t="s">
        <v>284</v>
      </c>
      <c r="F158" s="402">
        <v>12</v>
      </c>
      <c r="G158" s="403" t="s">
        <v>1241</v>
      </c>
      <c r="H158" s="400" t="s">
        <v>126</v>
      </c>
      <c r="I158" s="403" t="s">
        <v>5559</v>
      </c>
      <c r="J158" s="386" t="str">
        <f t="shared" si="6"/>
        <v>00.000.000/0001-91</v>
      </c>
      <c r="K158" s="404" t="s">
        <v>1003</v>
      </c>
      <c r="L158" s="404" t="s">
        <v>939</v>
      </c>
      <c r="M158" s="386" t="s">
        <v>126</v>
      </c>
      <c r="N158" s="399">
        <v>45296</v>
      </c>
      <c r="O158" s="400" t="s">
        <v>35</v>
      </c>
      <c r="P158" s="505" t="s">
        <v>1004</v>
      </c>
      <c r="Q158" s="501" t="s">
        <v>126</v>
      </c>
      <c r="R158" s="501" t="s">
        <v>126</v>
      </c>
      <c r="S158" s="349"/>
    </row>
    <row r="159" spans="1:19" ht="36" x14ac:dyDescent="0.2">
      <c r="A159" s="481">
        <f t="shared" si="5"/>
        <v>156</v>
      </c>
      <c r="B159" s="399">
        <v>45296</v>
      </c>
      <c r="C159" s="441">
        <v>45292</v>
      </c>
      <c r="D159" s="400" t="s">
        <v>114</v>
      </c>
      <c r="E159" s="401" t="s">
        <v>284</v>
      </c>
      <c r="F159" s="402">
        <v>12</v>
      </c>
      <c r="G159" s="403" t="s">
        <v>1241</v>
      </c>
      <c r="H159" s="400" t="s">
        <v>126</v>
      </c>
      <c r="I159" s="403" t="s">
        <v>5559</v>
      </c>
      <c r="J159" s="386" t="str">
        <f t="shared" si="6"/>
        <v>00.000.000/0001-91</v>
      </c>
      <c r="K159" s="404" t="s">
        <v>1003</v>
      </c>
      <c r="L159" s="404" t="s">
        <v>939</v>
      </c>
      <c r="M159" s="386" t="s">
        <v>126</v>
      </c>
      <c r="N159" s="399">
        <v>45296</v>
      </c>
      <c r="O159" s="400" t="s">
        <v>35</v>
      </c>
      <c r="P159" s="505" t="s">
        <v>1004</v>
      </c>
      <c r="Q159" s="501" t="s">
        <v>126</v>
      </c>
      <c r="R159" s="501" t="s">
        <v>126</v>
      </c>
      <c r="S159" s="349"/>
    </row>
    <row r="160" spans="1:19" ht="36" x14ac:dyDescent="0.2">
      <c r="A160" s="481">
        <f t="shared" si="5"/>
        <v>157</v>
      </c>
      <c r="B160" s="399">
        <v>45296</v>
      </c>
      <c r="C160" s="441">
        <v>45292</v>
      </c>
      <c r="D160" s="400" t="s">
        <v>114</v>
      </c>
      <c r="E160" s="401" t="s">
        <v>284</v>
      </c>
      <c r="F160" s="402">
        <v>12</v>
      </c>
      <c r="G160" s="403" t="s">
        <v>1241</v>
      </c>
      <c r="H160" s="400" t="s">
        <v>126</v>
      </c>
      <c r="I160" s="403" t="s">
        <v>5559</v>
      </c>
      <c r="J160" s="386" t="str">
        <f t="shared" si="6"/>
        <v>00.000.000/0001-91</v>
      </c>
      <c r="K160" s="404" t="s">
        <v>1003</v>
      </c>
      <c r="L160" s="404" t="s">
        <v>939</v>
      </c>
      <c r="M160" s="386" t="s">
        <v>126</v>
      </c>
      <c r="N160" s="399">
        <v>45296</v>
      </c>
      <c r="O160" s="400" t="s">
        <v>35</v>
      </c>
      <c r="P160" s="505" t="s">
        <v>1004</v>
      </c>
      <c r="Q160" s="501" t="s">
        <v>126</v>
      </c>
      <c r="R160" s="501" t="s">
        <v>126</v>
      </c>
      <c r="S160" s="349"/>
    </row>
    <row r="161" spans="1:19" ht="36" x14ac:dyDescent="0.2">
      <c r="A161" s="481">
        <f t="shared" si="5"/>
        <v>158</v>
      </c>
      <c r="B161" s="399">
        <v>45296</v>
      </c>
      <c r="C161" s="441">
        <v>45292</v>
      </c>
      <c r="D161" s="400" t="s">
        <v>114</v>
      </c>
      <c r="E161" s="401" t="s">
        <v>284</v>
      </c>
      <c r="F161" s="402">
        <v>12</v>
      </c>
      <c r="G161" s="403" t="s">
        <v>1241</v>
      </c>
      <c r="H161" s="400" t="s">
        <v>126</v>
      </c>
      <c r="I161" s="403" t="s">
        <v>5559</v>
      </c>
      <c r="J161" s="386" t="str">
        <f t="shared" si="6"/>
        <v>00.000.000/0001-91</v>
      </c>
      <c r="K161" s="404" t="s">
        <v>1003</v>
      </c>
      <c r="L161" s="404" t="s">
        <v>939</v>
      </c>
      <c r="M161" s="386" t="s">
        <v>126</v>
      </c>
      <c r="N161" s="399">
        <v>45296</v>
      </c>
      <c r="O161" s="400" t="s">
        <v>35</v>
      </c>
      <c r="P161" s="505" t="s">
        <v>1004</v>
      </c>
      <c r="Q161" s="501" t="s">
        <v>126</v>
      </c>
      <c r="R161" s="501" t="s">
        <v>126</v>
      </c>
      <c r="S161" s="349"/>
    </row>
    <row r="162" spans="1:19" ht="36" x14ac:dyDescent="0.2">
      <c r="A162" s="481">
        <f t="shared" si="5"/>
        <v>159</v>
      </c>
      <c r="B162" s="399">
        <v>45296</v>
      </c>
      <c r="C162" s="441">
        <v>45292</v>
      </c>
      <c r="D162" s="400" t="s">
        <v>114</v>
      </c>
      <c r="E162" s="401" t="s">
        <v>284</v>
      </c>
      <c r="F162" s="402">
        <v>12</v>
      </c>
      <c r="G162" s="403" t="s">
        <v>1241</v>
      </c>
      <c r="H162" s="400" t="s">
        <v>126</v>
      </c>
      <c r="I162" s="403" t="s">
        <v>5559</v>
      </c>
      <c r="J162" s="386" t="str">
        <f t="shared" si="6"/>
        <v>00.000.000/0001-91</v>
      </c>
      <c r="K162" s="404" t="s">
        <v>1003</v>
      </c>
      <c r="L162" s="404" t="s">
        <v>939</v>
      </c>
      <c r="M162" s="386" t="s">
        <v>126</v>
      </c>
      <c r="N162" s="399">
        <v>45296</v>
      </c>
      <c r="O162" s="400" t="s">
        <v>35</v>
      </c>
      <c r="P162" s="505" t="s">
        <v>1004</v>
      </c>
      <c r="Q162" s="501" t="s">
        <v>126</v>
      </c>
      <c r="R162" s="501" t="s">
        <v>126</v>
      </c>
      <c r="S162" s="349"/>
    </row>
    <row r="163" spans="1:19" ht="36" x14ac:dyDescent="0.2">
      <c r="A163" s="481">
        <f t="shared" si="5"/>
        <v>160</v>
      </c>
      <c r="B163" s="399">
        <v>45296</v>
      </c>
      <c r="C163" s="441">
        <v>45292</v>
      </c>
      <c r="D163" s="400" t="s">
        <v>114</v>
      </c>
      <c r="E163" s="401" t="s">
        <v>284</v>
      </c>
      <c r="F163" s="402">
        <v>12</v>
      </c>
      <c r="G163" s="403" t="s">
        <v>1241</v>
      </c>
      <c r="H163" s="400" t="s">
        <v>126</v>
      </c>
      <c r="I163" s="403" t="s">
        <v>5559</v>
      </c>
      <c r="J163" s="386" t="str">
        <f t="shared" si="6"/>
        <v>00.000.000/0001-91</v>
      </c>
      <c r="K163" s="404" t="s">
        <v>1003</v>
      </c>
      <c r="L163" s="404" t="s">
        <v>939</v>
      </c>
      <c r="M163" s="386" t="s">
        <v>126</v>
      </c>
      <c r="N163" s="399">
        <v>45296</v>
      </c>
      <c r="O163" s="400" t="s">
        <v>35</v>
      </c>
      <c r="P163" s="505" t="s">
        <v>1004</v>
      </c>
      <c r="Q163" s="501" t="s">
        <v>126</v>
      </c>
      <c r="R163" s="501" t="s">
        <v>126</v>
      </c>
      <c r="S163" s="349"/>
    </row>
    <row r="164" spans="1:19" ht="36" x14ac:dyDescent="0.2">
      <c r="A164" s="481">
        <f t="shared" si="5"/>
        <v>161</v>
      </c>
      <c r="B164" s="399">
        <v>45296</v>
      </c>
      <c r="C164" s="441">
        <v>45292</v>
      </c>
      <c r="D164" s="400" t="s">
        <v>114</v>
      </c>
      <c r="E164" s="401" t="s">
        <v>284</v>
      </c>
      <c r="F164" s="402">
        <v>12</v>
      </c>
      <c r="G164" s="403" t="s">
        <v>1241</v>
      </c>
      <c r="H164" s="400" t="s">
        <v>126</v>
      </c>
      <c r="I164" s="403" t="s">
        <v>5559</v>
      </c>
      <c r="J164" s="386" t="str">
        <f t="shared" si="6"/>
        <v>00.000.000/0001-91</v>
      </c>
      <c r="K164" s="404" t="s">
        <v>1003</v>
      </c>
      <c r="L164" s="404" t="s">
        <v>939</v>
      </c>
      <c r="M164" s="386" t="s">
        <v>126</v>
      </c>
      <c r="N164" s="399">
        <v>45296</v>
      </c>
      <c r="O164" s="400" t="s">
        <v>35</v>
      </c>
      <c r="P164" s="505" t="s">
        <v>1004</v>
      </c>
      <c r="Q164" s="501" t="s">
        <v>126</v>
      </c>
      <c r="R164" s="501" t="s">
        <v>126</v>
      </c>
      <c r="S164" s="349"/>
    </row>
    <row r="165" spans="1:19" ht="36" x14ac:dyDescent="0.2">
      <c r="A165" s="481">
        <f t="shared" si="5"/>
        <v>162</v>
      </c>
      <c r="B165" s="399">
        <v>45296</v>
      </c>
      <c r="C165" s="441">
        <v>45292</v>
      </c>
      <c r="D165" s="400" t="s">
        <v>114</v>
      </c>
      <c r="E165" s="401" t="s">
        <v>284</v>
      </c>
      <c r="F165" s="402">
        <v>12</v>
      </c>
      <c r="G165" s="403" t="s">
        <v>1241</v>
      </c>
      <c r="H165" s="400" t="s">
        <v>126</v>
      </c>
      <c r="I165" s="403" t="s">
        <v>5559</v>
      </c>
      <c r="J165" s="386" t="str">
        <f t="shared" si="6"/>
        <v>00.000.000/0001-91</v>
      </c>
      <c r="K165" s="404" t="s">
        <v>1003</v>
      </c>
      <c r="L165" s="404" t="s">
        <v>939</v>
      </c>
      <c r="M165" s="386" t="s">
        <v>126</v>
      </c>
      <c r="N165" s="399">
        <v>45296</v>
      </c>
      <c r="O165" s="400" t="s">
        <v>35</v>
      </c>
      <c r="P165" s="505" t="s">
        <v>1004</v>
      </c>
      <c r="Q165" s="501" t="s">
        <v>126</v>
      </c>
      <c r="R165" s="501" t="s">
        <v>126</v>
      </c>
      <c r="S165" s="349"/>
    </row>
    <row r="166" spans="1:19" ht="36" x14ac:dyDescent="0.2">
      <c r="A166" s="481">
        <f t="shared" si="5"/>
        <v>163</v>
      </c>
      <c r="B166" s="399">
        <v>45296</v>
      </c>
      <c r="C166" s="441">
        <v>45292</v>
      </c>
      <c r="D166" s="400" t="s">
        <v>114</v>
      </c>
      <c r="E166" s="401" t="s">
        <v>284</v>
      </c>
      <c r="F166" s="402">
        <v>12</v>
      </c>
      <c r="G166" s="403" t="s">
        <v>1241</v>
      </c>
      <c r="H166" s="400" t="s">
        <v>126</v>
      </c>
      <c r="I166" s="403" t="s">
        <v>5559</v>
      </c>
      <c r="J166" s="386" t="str">
        <f t="shared" si="6"/>
        <v>00.000.000/0001-91</v>
      </c>
      <c r="K166" s="404" t="s">
        <v>1003</v>
      </c>
      <c r="L166" s="404" t="s">
        <v>939</v>
      </c>
      <c r="M166" s="386" t="s">
        <v>126</v>
      </c>
      <c r="N166" s="399">
        <v>45296</v>
      </c>
      <c r="O166" s="400" t="s">
        <v>35</v>
      </c>
      <c r="P166" s="505" t="s">
        <v>1004</v>
      </c>
      <c r="Q166" s="501" t="s">
        <v>126</v>
      </c>
      <c r="R166" s="501" t="s">
        <v>126</v>
      </c>
      <c r="S166" s="349"/>
    </row>
    <row r="167" spans="1:19" ht="36" x14ac:dyDescent="0.2">
      <c r="A167" s="481">
        <f t="shared" si="5"/>
        <v>164</v>
      </c>
      <c r="B167" s="399">
        <v>45296</v>
      </c>
      <c r="C167" s="441">
        <v>45292</v>
      </c>
      <c r="D167" s="400" t="s">
        <v>114</v>
      </c>
      <c r="E167" s="401" t="s">
        <v>284</v>
      </c>
      <c r="F167" s="402">
        <v>12</v>
      </c>
      <c r="G167" s="403" t="s">
        <v>1241</v>
      </c>
      <c r="H167" s="400" t="s">
        <v>126</v>
      </c>
      <c r="I167" s="403" t="s">
        <v>5559</v>
      </c>
      <c r="J167" s="386" t="str">
        <f t="shared" si="6"/>
        <v>00.000.000/0001-91</v>
      </c>
      <c r="K167" s="404" t="s">
        <v>1003</v>
      </c>
      <c r="L167" s="404" t="s">
        <v>939</v>
      </c>
      <c r="M167" s="386" t="s">
        <v>126</v>
      </c>
      <c r="N167" s="399">
        <v>45296</v>
      </c>
      <c r="O167" s="400" t="s">
        <v>35</v>
      </c>
      <c r="P167" s="505" t="s">
        <v>1004</v>
      </c>
      <c r="Q167" s="501" t="s">
        <v>126</v>
      </c>
      <c r="R167" s="501" t="s">
        <v>126</v>
      </c>
      <c r="S167" s="349"/>
    </row>
    <row r="168" spans="1:19" ht="36" x14ac:dyDescent="0.2">
      <c r="A168" s="481">
        <f t="shared" si="5"/>
        <v>165</v>
      </c>
      <c r="B168" s="399">
        <v>45296</v>
      </c>
      <c r="C168" s="441">
        <v>45292</v>
      </c>
      <c r="D168" s="400" t="s">
        <v>114</v>
      </c>
      <c r="E168" s="401" t="s">
        <v>284</v>
      </c>
      <c r="F168" s="402">
        <v>12</v>
      </c>
      <c r="G168" s="403" t="s">
        <v>1241</v>
      </c>
      <c r="H168" s="400" t="s">
        <v>126</v>
      </c>
      <c r="I168" s="403" t="s">
        <v>5559</v>
      </c>
      <c r="J168" s="386" t="str">
        <f t="shared" si="6"/>
        <v>00.000.000/0001-91</v>
      </c>
      <c r="K168" s="404" t="s">
        <v>1003</v>
      </c>
      <c r="L168" s="404" t="s">
        <v>939</v>
      </c>
      <c r="M168" s="386" t="s">
        <v>126</v>
      </c>
      <c r="N168" s="399">
        <v>45296</v>
      </c>
      <c r="O168" s="400" t="s">
        <v>35</v>
      </c>
      <c r="P168" s="505" t="s">
        <v>1004</v>
      </c>
      <c r="Q168" s="501" t="s">
        <v>126</v>
      </c>
      <c r="R168" s="501" t="s">
        <v>126</v>
      </c>
      <c r="S168" s="349"/>
    </row>
    <row r="169" spans="1:19" ht="36" x14ac:dyDescent="0.2">
      <c r="A169" s="481">
        <f t="shared" si="5"/>
        <v>166</v>
      </c>
      <c r="B169" s="399">
        <v>45296</v>
      </c>
      <c r="C169" s="441">
        <v>45292</v>
      </c>
      <c r="D169" s="400" t="s">
        <v>114</v>
      </c>
      <c r="E169" s="401" t="s">
        <v>284</v>
      </c>
      <c r="F169" s="402">
        <v>12</v>
      </c>
      <c r="G169" s="403" t="s">
        <v>1241</v>
      </c>
      <c r="H169" s="400" t="s">
        <v>126</v>
      </c>
      <c r="I169" s="403" t="s">
        <v>5559</v>
      </c>
      <c r="J169" s="386" t="str">
        <f t="shared" si="6"/>
        <v>00.000.000/0001-91</v>
      </c>
      <c r="K169" s="404" t="s">
        <v>1003</v>
      </c>
      <c r="L169" s="404" t="s">
        <v>939</v>
      </c>
      <c r="M169" s="386" t="s">
        <v>126</v>
      </c>
      <c r="N169" s="399">
        <v>45296</v>
      </c>
      <c r="O169" s="400" t="s">
        <v>35</v>
      </c>
      <c r="P169" s="505" t="s">
        <v>1004</v>
      </c>
      <c r="Q169" s="501" t="s">
        <v>126</v>
      </c>
      <c r="R169" s="501" t="s">
        <v>126</v>
      </c>
      <c r="S169" s="349"/>
    </row>
    <row r="170" spans="1:19" ht="36" x14ac:dyDescent="0.2">
      <c r="A170" s="481">
        <f t="shared" si="5"/>
        <v>167</v>
      </c>
      <c r="B170" s="399">
        <v>45296</v>
      </c>
      <c r="C170" s="441">
        <v>45292</v>
      </c>
      <c r="D170" s="400" t="s">
        <v>114</v>
      </c>
      <c r="E170" s="401" t="s">
        <v>284</v>
      </c>
      <c r="F170" s="402">
        <v>12</v>
      </c>
      <c r="G170" s="403" t="s">
        <v>1241</v>
      </c>
      <c r="H170" s="400" t="s">
        <v>126</v>
      </c>
      <c r="I170" s="403" t="s">
        <v>5559</v>
      </c>
      <c r="J170" s="386" t="str">
        <f t="shared" si="6"/>
        <v>00.000.000/0001-91</v>
      </c>
      <c r="K170" s="404" t="s">
        <v>1003</v>
      </c>
      <c r="L170" s="404" t="s">
        <v>939</v>
      </c>
      <c r="M170" s="386" t="s">
        <v>126</v>
      </c>
      <c r="N170" s="399">
        <v>45296</v>
      </c>
      <c r="O170" s="400" t="s">
        <v>35</v>
      </c>
      <c r="P170" s="505" t="s">
        <v>1004</v>
      </c>
      <c r="Q170" s="501" t="s">
        <v>126</v>
      </c>
      <c r="R170" s="501" t="s">
        <v>126</v>
      </c>
      <c r="S170" s="349"/>
    </row>
    <row r="171" spans="1:19" ht="36" x14ac:dyDescent="0.2">
      <c r="A171" s="481">
        <f t="shared" si="5"/>
        <v>168</v>
      </c>
      <c r="B171" s="399">
        <v>45296</v>
      </c>
      <c r="C171" s="441">
        <v>45292</v>
      </c>
      <c r="D171" s="400" t="s">
        <v>114</v>
      </c>
      <c r="E171" s="401" t="s">
        <v>284</v>
      </c>
      <c r="F171" s="402">
        <v>12</v>
      </c>
      <c r="G171" s="403" t="s">
        <v>1241</v>
      </c>
      <c r="H171" s="400" t="s">
        <v>126</v>
      </c>
      <c r="I171" s="403" t="s">
        <v>5559</v>
      </c>
      <c r="J171" s="386" t="str">
        <f t="shared" si="6"/>
        <v>00.000.000/0001-91</v>
      </c>
      <c r="K171" s="404" t="s">
        <v>1003</v>
      </c>
      <c r="L171" s="404" t="s">
        <v>939</v>
      </c>
      <c r="M171" s="386" t="s">
        <v>126</v>
      </c>
      <c r="N171" s="399">
        <v>45296</v>
      </c>
      <c r="O171" s="400" t="s">
        <v>35</v>
      </c>
      <c r="P171" s="505" t="s">
        <v>1004</v>
      </c>
      <c r="Q171" s="501" t="s">
        <v>126</v>
      </c>
      <c r="R171" s="501" t="s">
        <v>126</v>
      </c>
      <c r="S171" s="349"/>
    </row>
    <row r="172" spans="1:19" ht="36" x14ac:dyDescent="0.2">
      <c r="A172" s="481">
        <f t="shared" si="5"/>
        <v>169</v>
      </c>
      <c r="B172" s="399">
        <v>45296</v>
      </c>
      <c r="C172" s="441">
        <v>45292</v>
      </c>
      <c r="D172" s="400" t="s">
        <v>114</v>
      </c>
      <c r="E172" s="401" t="s">
        <v>284</v>
      </c>
      <c r="F172" s="402">
        <v>12</v>
      </c>
      <c r="G172" s="403" t="s">
        <v>1241</v>
      </c>
      <c r="H172" s="400" t="s">
        <v>126</v>
      </c>
      <c r="I172" s="403" t="s">
        <v>5559</v>
      </c>
      <c r="J172" s="386" t="str">
        <f t="shared" si="6"/>
        <v>00.000.000/0001-91</v>
      </c>
      <c r="K172" s="404" t="s">
        <v>1003</v>
      </c>
      <c r="L172" s="404" t="s">
        <v>939</v>
      </c>
      <c r="M172" s="386" t="s">
        <v>126</v>
      </c>
      <c r="N172" s="399">
        <v>45296</v>
      </c>
      <c r="O172" s="400" t="s">
        <v>35</v>
      </c>
      <c r="P172" s="505" t="s">
        <v>1004</v>
      </c>
      <c r="Q172" s="501" t="s">
        <v>126</v>
      </c>
      <c r="R172" s="501" t="s">
        <v>126</v>
      </c>
      <c r="S172" s="349"/>
    </row>
    <row r="173" spans="1:19" ht="36" x14ac:dyDescent="0.2">
      <c r="A173" s="481">
        <f t="shared" si="5"/>
        <v>170</v>
      </c>
      <c r="B173" s="399">
        <v>45296</v>
      </c>
      <c r="C173" s="441">
        <v>45292</v>
      </c>
      <c r="D173" s="400" t="s">
        <v>114</v>
      </c>
      <c r="E173" s="401" t="s">
        <v>284</v>
      </c>
      <c r="F173" s="402">
        <v>12</v>
      </c>
      <c r="G173" s="403" t="s">
        <v>1241</v>
      </c>
      <c r="H173" s="400" t="s">
        <v>126</v>
      </c>
      <c r="I173" s="403" t="s">
        <v>5559</v>
      </c>
      <c r="J173" s="386" t="str">
        <f t="shared" si="6"/>
        <v>00.000.000/0001-91</v>
      </c>
      <c r="K173" s="404" t="s">
        <v>1003</v>
      </c>
      <c r="L173" s="404" t="s">
        <v>939</v>
      </c>
      <c r="M173" s="386" t="s">
        <v>126</v>
      </c>
      <c r="N173" s="399">
        <v>45296</v>
      </c>
      <c r="O173" s="400" t="s">
        <v>35</v>
      </c>
      <c r="P173" s="505" t="s">
        <v>1004</v>
      </c>
      <c r="Q173" s="501" t="s">
        <v>126</v>
      </c>
      <c r="R173" s="501" t="s">
        <v>126</v>
      </c>
      <c r="S173" s="349"/>
    </row>
    <row r="174" spans="1:19" ht="36" x14ac:dyDescent="0.2">
      <c r="A174" s="481">
        <f t="shared" si="5"/>
        <v>171</v>
      </c>
      <c r="B174" s="399">
        <v>45296</v>
      </c>
      <c r="C174" s="441">
        <v>45292</v>
      </c>
      <c r="D174" s="400" t="s">
        <v>114</v>
      </c>
      <c r="E174" s="401" t="s">
        <v>284</v>
      </c>
      <c r="F174" s="402">
        <v>12</v>
      </c>
      <c r="G174" s="403" t="s">
        <v>1241</v>
      </c>
      <c r="H174" s="400" t="s">
        <v>126</v>
      </c>
      <c r="I174" s="403" t="s">
        <v>5559</v>
      </c>
      <c r="J174" s="386" t="str">
        <f t="shared" si="6"/>
        <v>00.000.000/0001-91</v>
      </c>
      <c r="K174" s="404" t="s">
        <v>1003</v>
      </c>
      <c r="L174" s="404" t="s">
        <v>939</v>
      </c>
      <c r="M174" s="386" t="s">
        <v>126</v>
      </c>
      <c r="N174" s="399">
        <v>45296</v>
      </c>
      <c r="O174" s="400" t="s">
        <v>35</v>
      </c>
      <c r="P174" s="505" t="s">
        <v>1004</v>
      </c>
      <c r="Q174" s="501" t="s">
        <v>126</v>
      </c>
      <c r="R174" s="501" t="s">
        <v>126</v>
      </c>
      <c r="S174" s="349"/>
    </row>
    <row r="175" spans="1:19" ht="36" x14ac:dyDescent="0.2">
      <c r="A175" s="481">
        <f t="shared" si="5"/>
        <v>172</v>
      </c>
      <c r="B175" s="399">
        <v>45296</v>
      </c>
      <c r="C175" s="441">
        <v>45292</v>
      </c>
      <c r="D175" s="400" t="s">
        <v>114</v>
      </c>
      <c r="E175" s="401" t="s">
        <v>284</v>
      </c>
      <c r="F175" s="402">
        <v>12</v>
      </c>
      <c r="G175" s="403" t="s">
        <v>1241</v>
      </c>
      <c r="H175" s="400" t="s">
        <v>126</v>
      </c>
      <c r="I175" s="403" t="s">
        <v>5559</v>
      </c>
      <c r="J175" s="386" t="str">
        <f t="shared" si="6"/>
        <v>00.000.000/0001-91</v>
      </c>
      <c r="K175" s="404" t="s">
        <v>1003</v>
      </c>
      <c r="L175" s="404" t="s">
        <v>939</v>
      </c>
      <c r="M175" s="386" t="s">
        <v>126</v>
      </c>
      <c r="N175" s="399">
        <v>45296</v>
      </c>
      <c r="O175" s="400" t="s">
        <v>35</v>
      </c>
      <c r="P175" s="505" t="s">
        <v>1004</v>
      </c>
      <c r="Q175" s="501" t="s">
        <v>126</v>
      </c>
      <c r="R175" s="501" t="s">
        <v>126</v>
      </c>
      <c r="S175" s="349"/>
    </row>
    <row r="176" spans="1:19" ht="36" x14ac:dyDescent="0.2">
      <c r="A176" s="481">
        <f t="shared" si="5"/>
        <v>173</v>
      </c>
      <c r="B176" s="399">
        <v>45296</v>
      </c>
      <c r="C176" s="441">
        <v>45292</v>
      </c>
      <c r="D176" s="400" t="s">
        <v>114</v>
      </c>
      <c r="E176" s="401" t="s">
        <v>284</v>
      </c>
      <c r="F176" s="402">
        <v>12</v>
      </c>
      <c r="G176" s="403" t="s">
        <v>1241</v>
      </c>
      <c r="H176" s="400" t="s">
        <v>126</v>
      </c>
      <c r="I176" s="403" t="s">
        <v>5559</v>
      </c>
      <c r="J176" s="386" t="str">
        <f t="shared" si="6"/>
        <v>00.000.000/0001-91</v>
      </c>
      <c r="K176" s="404" t="s">
        <v>1003</v>
      </c>
      <c r="L176" s="404" t="s">
        <v>939</v>
      </c>
      <c r="M176" s="386" t="s">
        <v>126</v>
      </c>
      <c r="N176" s="399">
        <v>45296</v>
      </c>
      <c r="O176" s="400" t="s">
        <v>35</v>
      </c>
      <c r="P176" s="505" t="s">
        <v>1004</v>
      </c>
      <c r="Q176" s="501" t="s">
        <v>126</v>
      </c>
      <c r="R176" s="501" t="s">
        <v>126</v>
      </c>
      <c r="S176" s="349"/>
    </row>
    <row r="177" spans="1:19" ht="36" x14ac:dyDescent="0.2">
      <c r="A177" s="481">
        <f t="shared" si="5"/>
        <v>174</v>
      </c>
      <c r="B177" s="399">
        <v>45296</v>
      </c>
      <c r="C177" s="441">
        <v>45292</v>
      </c>
      <c r="D177" s="400" t="s">
        <v>114</v>
      </c>
      <c r="E177" s="401" t="s">
        <v>284</v>
      </c>
      <c r="F177" s="402">
        <v>12</v>
      </c>
      <c r="G177" s="403" t="s">
        <v>1241</v>
      </c>
      <c r="H177" s="400" t="s">
        <v>126</v>
      </c>
      <c r="I177" s="403" t="s">
        <v>5559</v>
      </c>
      <c r="J177" s="386" t="str">
        <f t="shared" si="6"/>
        <v>00.000.000/0001-91</v>
      </c>
      <c r="K177" s="404" t="s">
        <v>1003</v>
      </c>
      <c r="L177" s="404" t="s">
        <v>939</v>
      </c>
      <c r="M177" s="386" t="s">
        <v>126</v>
      </c>
      <c r="N177" s="399">
        <v>45296</v>
      </c>
      <c r="O177" s="400" t="s">
        <v>35</v>
      </c>
      <c r="P177" s="505" t="s">
        <v>1004</v>
      </c>
      <c r="Q177" s="501" t="s">
        <v>126</v>
      </c>
      <c r="R177" s="501" t="s">
        <v>126</v>
      </c>
      <c r="S177" s="349"/>
    </row>
    <row r="178" spans="1:19" ht="36" x14ac:dyDescent="0.2">
      <c r="A178" s="481">
        <f t="shared" si="5"/>
        <v>175</v>
      </c>
      <c r="B178" s="399">
        <v>45296</v>
      </c>
      <c r="C178" s="441">
        <v>45292</v>
      </c>
      <c r="D178" s="400" t="s">
        <v>114</v>
      </c>
      <c r="E178" s="401" t="s">
        <v>284</v>
      </c>
      <c r="F178" s="402">
        <v>12</v>
      </c>
      <c r="G178" s="403" t="s">
        <v>1241</v>
      </c>
      <c r="H178" s="400" t="s">
        <v>126</v>
      </c>
      <c r="I178" s="403" t="s">
        <v>5559</v>
      </c>
      <c r="J178" s="386" t="str">
        <f t="shared" si="6"/>
        <v>00.000.000/0001-91</v>
      </c>
      <c r="K178" s="404" t="s">
        <v>1003</v>
      </c>
      <c r="L178" s="404" t="s">
        <v>939</v>
      </c>
      <c r="M178" s="386" t="s">
        <v>126</v>
      </c>
      <c r="N178" s="399">
        <v>45296</v>
      </c>
      <c r="O178" s="400" t="s">
        <v>35</v>
      </c>
      <c r="P178" s="505" t="s">
        <v>1004</v>
      </c>
      <c r="Q178" s="501" t="s">
        <v>126</v>
      </c>
      <c r="R178" s="501" t="s">
        <v>126</v>
      </c>
      <c r="S178" s="349"/>
    </row>
    <row r="179" spans="1:19" ht="36" x14ac:dyDescent="0.2">
      <c r="A179" s="481">
        <f t="shared" si="5"/>
        <v>176</v>
      </c>
      <c r="B179" s="399">
        <v>45296</v>
      </c>
      <c r="C179" s="441">
        <v>45292</v>
      </c>
      <c r="D179" s="400" t="s">
        <v>114</v>
      </c>
      <c r="E179" s="401" t="s">
        <v>284</v>
      </c>
      <c r="F179" s="402">
        <v>12</v>
      </c>
      <c r="G179" s="403" t="s">
        <v>1241</v>
      </c>
      <c r="H179" s="400" t="s">
        <v>126</v>
      </c>
      <c r="I179" s="403" t="s">
        <v>5559</v>
      </c>
      <c r="J179" s="386" t="str">
        <f t="shared" si="6"/>
        <v>00.000.000/0001-91</v>
      </c>
      <c r="K179" s="404" t="s">
        <v>1003</v>
      </c>
      <c r="L179" s="404" t="s">
        <v>939</v>
      </c>
      <c r="M179" s="386" t="s">
        <v>126</v>
      </c>
      <c r="N179" s="399">
        <v>45296</v>
      </c>
      <c r="O179" s="400" t="s">
        <v>35</v>
      </c>
      <c r="P179" s="505" t="s">
        <v>1004</v>
      </c>
      <c r="Q179" s="501" t="s">
        <v>126</v>
      </c>
      <c r="R179" s="501" t="s">
        <v>126</v>
      </c>
      <c r="S179" s="349"/>
    </row>
    <row r="180" spans="1:19" ht="36" x14ac:dyDescent="0.2">
      <c r="A180" s="481">
        <f t="shared" si="5"/>
        <v>177</v>
      </c>
      <c r="B180" s="399">
        <v>45296</v>
      </c>
      <c r="C180" s="441">
        <v>45292</v>
      </c>
      <c r="D180" s="400" t="s">
        <v>114</v>
      </c>
      <c r="E180" s="401" t="s">
        <v>284</v>
      </c>
      <c r="F180" s="402">
        <v>12</v>
      </c>
      <c r="G180" s="403" t="s">
        <v>1241</v>
      </c>
      <c r="H180" s="400" t="s">
        <v>126</v>
      </c>
      <c r="I180" s="403" t="s">
        <v>5559</v>
      </c>
      <c r="J180" s="386" t="str">
        <f t="shared" si="6"/>
        <v>00.000.000/0001-91</v>
      </c>
      <c r="K180" s="404" t="s">
        <v>1003</v>
      </c>
      <c r="L180" s="404" t="s">
        <v>939</v>
      </c>
      <c r="M180" s="386" t="s">
        <v>126</v>
      </c>
      <c r="N180" s="399">
        <v>45296</v>
      </c>
      <c r="O180" s="400" t="s">
        <v>35</v>
      </c>
      <c r="P180" s="505" t="s">
        <v>1004</v>
      </c>
      <c r="Q180" s="501" t="s">
        <v>126</v>
      </c>
      <c r="R180" s="501" t="s">
        <v>126</v>
      </c>
      <c r="S180" s="349"/>
    </row>
    <row r="181" spans="1:19" ht="36" x14ac:dyDescent="0.2">
      <c r="A181" s="481">
        <f t="shared" si="5"/>
        <v>178</v>
      </c>
      <c r="B181" s="399">
        <v>45296</v>
      </c>
      <c r="C181" s="441">
        <v>45292</v>
      </c>
      <c r="D181" s="400" t="s">
        <v>114</v>
      </c>
      <c r="E181" s="401" t="s">
        <v>284</v>
      </c>
      <c r="F181" s="402">
        <v>12</v>
      </c>
      <c r="G181" s="403" t="s">
        <v>1241</v>
      </c>
      <c r="H181" s="400" t="s">
        <v>126</v>
      </c>
      <c r="I181" s="403" t="s">
        <v>5559</v>
      </c>
      <c r="J181" s="386" t="str">
        <f t="shared" si="6"/>
        <v>00.000.000/0001-91</v>
      </c>
      <c r="K181" s="404" t="s">
        <v>1003</v>
      </c>
      <c r="L181" s="404" t="s">
        <v>939</v>
      </c>
      <c r="M181" s="386" t="s">
        <v>126</v>
      </c>
      <c r="N181" s="399">
        <v>45296</v>
      </c>
      <c r="O181" s="400" t="s">
        <v>35</v>
      </c>
      <c r="P181" s="505" t="s">
        <v>1004</v>
      </c>
      <c r="Q181" s="501" t="s">
        <v>126</v>
      </c>
      <c r="R181" s="501" t="s">
        <v>126</v>
      </c>
      <c r="S181" s="349"/>
    </row>
    <row r="182" spans="1:19" ht="36" x14ac:dyDescent="0.2">
      <c r="A182" s="481">
        <f t="shared" si="5"/>
        <v>179</v>
      </c>
      <c r="B182" s="399">
        <v>45296</v>
      </c>
      <c r="C182" s="441">
        <v>45292</v>
      </c>
      <c r="D182" s="400" t="s">
        <v>114</v>
      </c>
      <c r="E182" s="401" t="s">
        <v>284</v>
      </c>
      <c r="F182" s="402">
        <v>12</v>
      </c>
      <c r="G182" s="403" t="s">
        <v>1241</v>
      </c>
      <c r="H182" s="400" t="s">
        <v>126</v>
      </c>
      <c r="I182" s="403" t="s">
        <v>5559</v>
      </c>
      <c r="J182" s="386" t="str">
        <f t="shared" si="6"/>
        <v>00.000.000/0001-91</v>
      </c>
      <c r="K182" s="404" t="s">
        <v>1003</v>
      </c>
      <c r="L182" s="404" t="s">
        <v>939</v>
      </c>
      <c r="M182" s="386" t="s">
        <v>126</v>
      </c>
      <c r="N182" s="399">
        <v>45296</v>
      </c>
      <c r="O182" s="400" t="s">
        <v>35</v>
      </c>
      <c r="P182" s="505" t="s">
        <v>1004</v>
      </c>
      <c r="Q182" s="501" t="s">
        <v>126</v>
      </c>
      <c r="R182" s="501" t="s">
        <v>126</v>
      </c>
      <c r="S182" s="349"/>
    </row>
    <row r="183" spans="1:19" ht="36" x14ac:dyDescent="0.2">
      <c r="A183" s="481">
        <f t="shared" si="5"/>
        <v>180</v>
      </c>
      <c r="B183" s="399">
        <v>45296</v>
      </c>
      <c r="C183" s="441">
        <v>45292</v>
      </c>
      <c r="D183" s="400" t="s">
        <v>114</v>
      </c>
      <c r="E183" s="401" t="s">
        <v>284</v>
      </c>
      <c r="F183" s="402">
        <v>12</v>
      </c>
      <c r="G183" s="403" t="s">
        <v>1241</v>
      </c>
      <c r="H183" s="400" t="s">
        <v>126</v>
      </c>
      <c r="I183" s="403" t="s">
        <v>5559</v>
      </c>
      <c r="J183" s="386" t="str">
        <f t="shared" si="6"/>
        <v>00.000.000/0001-91</v>
      </c>
      <c r="K183" s="404" t="s">
        <v>1003</v>
      </c>
      <c r="L183" s="404" t="s">
        <v>939</v>
      </c>
      <c r="M183" s="386" t="s">
        <v>126</v>
      </c>
      <c r="N183" s="399">
        <v>45296</v>
      </c>
      <c r="O183" s="400" t="s">
        <v>35</v>
      </c>
      <c r="P183" s="505" t="s">
        <v>1004</v>
      </c>
      <c r="Q183" s="501" t="s">
        <v>126</v>
      </c>
      <c r="R183" s="501" t="s">
        <v>126</v>
      </c>
      <c r="S183" s="349"/>
    </row>
    <row r="184" spans="1:19" ht="36" x14ac:dyDescent="0.2">
      <c r="A184" s="481">
        <f t="shared" si="5"/>
        <v>181</v>
      </c>
      <c r="B184" s="399">
        <v>45296</v>
      </c>
      <c r="C184" s="441">
        <v>45292</v>
      </c>
      <c r="D184" s="400" t="s">
        <v>114</v>
      </c>
      <c r="E184" s="401" t="s">
        <v>284</v>
      </c>
      <c r="F184" s="402">
        <v>12</v>
      </c>
      <c r="G184" s="403" t="s">
        <v>1241</v>
      </c>
      <c r="H184" s="400" t="s">
        <v>126</v>
      </c>
      <c r="I184" s="403" t="s">
        <v>5559</v>
      </c>
      <c r="J184" s="386" t="str">
        <f t="shared" si="6"/>
        <v>00.000.000/0001-91</v>
      </c>
      <c r="K184" s="404" t="s">
        <v>1003</v>
      </c>
      <c r="L184" s="404" t="s">
        <v>939</v>
      </c>
      <c r="M184" s="386" t="s">
        <v>126</v>
      </c>
      <c r="N184" s="399">
        <v>45296</v>
      </c>
      <c r="O184" s="400" t="s">
        <v>35</v>
      </c>
      <c r="P184" s="505" t="s">
        <v>1004</v>
      </c>
      <c r="Q184" s="501" t="s">
        <v>126</v>
      </c>
      <c r="R184" s="501" t="s">
        <v>126</v>
      </c>
      <c r="S184" s="349"/>
    </row>
    <row r="185" spans="1:19" ht="36" x14ac:dyDescent="0.2">
      <c r="A185" s="481">
        <f t="shared" si="5"/>
        <v>182</v>
      </c>
      <c r="B185" s="399">
        <v>45296</v>
      </c>
      <c r="C185" s="441">
        <v>45292</v>
      </c>
      <c r="D185" s="400" t="s">
        <v>114</v>
      </c>
      <c r="E185" s="401" t="s">
        <v>284</v>
      </c>
      <c r="F185" s="402">
        <v>12</v>
      </c>
      <c r="G185" s="403" t="s">
        <v>1241</v>
      </c>
      <c r="H185" s="400" t="s">
        <v>126</v>
      </c>
      <c r="I185" s="403" t="s">
        <v>5559</v>
      </c>
      <c r="J185" s="386" t="str">
        <f t="shared" si="6"/>
        <v>00.000.000/0001-91</v>
      </c>
      <c r="K185" s="404" t="s">
        <v>1003</v>
      </c>
      <c r="L185" s="404" t="s">
        <v>939</v>
      </c>
      <c r="M185" s="386" t="s">
        <v>126</v>
      </c>
      <c r="N185" s="399">
        <v>45296</v>
      </c>
      <c r="O185" s="400" t="s">
        <v>35</v>
      </c>
      <c r="P185" s="505" t="s">
        <v>1004</v>
      </c>
      <c r="Q185" s="501" t="s">
        <v>126</v>
      </c>
      <c r="R185" s="501" t="s">
        <v>126</v>
      </c>
      <c r="S185" s="349"/>
    </row>
    <row r="186" spans="1:19" ht="36" x14ac:dyDescent="0.2">
      <c r="A186" s="481">
        <f t="shared" si="5"/>
        <v>183</v>
      </c>
      <c r="B186" s="399">
        <v>45296</v>
      </c>
      <c r="C186" s="441">
        <v>45292</v>
      </c>
      <c r="D186" s="400" t="s">
        <v>114</v>
      </c>
      <c r="E186" s="401" t="s">
        <v>284</v>
      </c>
      <c r="F186" s="402">
        <v>12</v>
      </c>
      <c r="G186" s="403" t="s">
        <v>1241</v>
      </c>
      <c r="H186" s="400" t="s">
        <v>126</v>
      </c>
      <c r="I186" s="403" t="s">
        <v>5559</v>
      </c>
      <c r="J186" s="386" t="str">
        <f t="shared" si="6"/>
        <v>00.000.000/0001-91</v>
      </c>
      <c r="K186" s="404" t="s">
        <v>1003</v>
      </c>
      <c r="L186" s="404" t="s">
        <v>939</v>
      </c>
      <c r="M186" s="386" t="s">
        <v>126</v>
      </c>
      <c r="N186" s="399">
        <v>45296</v>
      </c>
      <c r="O186" s="400" t="s">
        <v>35</v>
      </c>
      <c r="P186" s="505" t="s">
        <v>1004</v>
      </c>
      <c r="Q186" s="501" t="s">
        <v>126</v>
      </c>
      <c r="R186" s="501" t="s">
        <v>126</v>
      </c>
      <c r="S186" s="349"/>
    </row>
    <row r="187" spans="1:19" ht="36" x14ac:dyDescent="0.2">
      <c r="A187" s="481">
        <f t="shared" si="5"/>
        <v>184</v>
      </c>
      <c r="B187" s="399">
        <v>45296</v>
      </c>
      <c r="C187" s="441">
        <v>45292</v>
      </c>
      <c r="D187" s="400" t="s">
        <v>114</v>
      </c>
      <c r="E187" s="401" t="s">
        <v>284</v>
      </c>
      <c r="F187" s="402">
        <v>12</v>
      </c>
      <c r="G187" s="403" t="s">
        <v>1241</v>
      </c>
      <c r="H187" s="400" t="s">
        <v>126</v>
      </c>
      <c r="I187" s="403" t="s">
        <v>5559</v>
      </c>
      <c r="J187" s="386" t="str">
        <f t="shared" si="6"/>
        <v>00.000.000/0001-91</v>
      </c>
      <c r="K187" s="404" t="s">
        <v>1003</v>
      </c>
      <c r="L187" s="404" t="s">
        <v>939</v>
      </c>
      <c r="M187" s="386" t="s">
        <v>126</v>
      </c>
      <c r="N187" s="399">
        <v>45296</v>
      </c>
      <c r="O187" s="400" t="s">
        <v>35</v>
      </c>
      <c r="P187" s="505" t="s">
        <v>1004</v>
      </c>
      <c r="Q187" s="501" t="s">
        <v>126</v>
      </c>
      <c r="R187" s="501" t="s">
        <v>126</v>
      </c>
      <c r="S187" s="349"/>
    </row>
    <row r="188" spans="1:19" ht="36" x14ac:dyDescent="0.2">
      <c r="A188" s="481">
        <f t="shared" si="5"/>
        <v>185</v>
      </c>
      <c r="B188" s="399">
        <v>45296</v>
      </c>
      <c r="C188" s="441">
        <v>45292</v>
      </c>
      <c r="D188" s="400" t="s">
        <v>114</v>
      </c>
      <c r="E188" s="401" t="s">
        <v>284</v>
      </c>
      <c r="F188" s="402">
        <v>12</v>
      </c>
      <c r="G188" s="403" t="s">
        <v>1241</v>
      </c>
      <c r="H188" s="400" t="s">
        <v>126</v>
      </c>
      <c r="I188" s="403" t="s">
        <v>5559</v>
      </c>
      <c r="J188" s="386" t="str">
        <f t="shared" si="6"/>
        <v>00.000.000/0001-91</v>
      </c>
      <c r="K188" s="404" t="s">
        <v>1003</v>
      </c>
      <c r="L188" s="404" t="s">
        <v>939</v>
      </c>
      <c r="M188" s="386" t="s">
        <v>126</v>
      </c>
      <c r="N188" s="399">
        <v>45296</v>
      </c>
      <c r="O188" s="400" t="s">
        <v>35</v>
      </c>
      <c r="P188" s="505" t="s">
        <v>1004</v>
      </c>
      <c r="Q188" s="501" t="s">
        <v>126</v>
      </c>
      <c r="R188" s="501" t="s">
        <v>126</v>
      </c>
      <c r="S188" s="349"/>
    </row>
    <row r="189" spans="1:19" ht="36" x14ac:dyDescent="0.2">
      <c r="A189" s="481">
        <f t="shared" si="5"/>
        <v>186</v>
      </c>
      <c r="B189" s="399">
        <v>45296</v>
      </c>
      <c r="C189" s="441">
        <v>45292</v>
      </c>
      <c r="D189" s="400" t="s">
        <v>114</v>
      </c>
      <c r="E189" s="401" t="s">
        <v>284</v>
      </c>
      <c r="F189" s="402">
        <v>12</v>
      </c>
      <c r="G189" s="403" t="s">
        <v>1241</v>
      </c>
      <c r="H189" s="400" t="s">
        <v>126</v>
      </c>
      <c r="I189" s="403" t="s">
        <v>5559</v>
      </c>
      <c r="J189" s="386" t="str">
        <f t="shared" si="6"/>
        <v>00.000.000/0001-91</v>
      </c>
      <c r="K189" s="404" t="s">
        <v>1003</v>
      </c>
      <c r="L189" s="404" t="s">
        <v>939</v>
      </c>
      <c r="M189" s="386" t="s">
        <v>126</v>
      </c>
      <c r="N189" s="399">
        <v>45296</v>
      </c>
      <c r="O189" s="400" t="s">
        <v>35</v>
      </c>
      <c r="P189" s="505" t="s">
        <v>1004</v>
      </c>
      <c r="Q189" s="501" t="s">
        <v>126</v>
      </c>
      <c r="R189" s="501" t="s">
        <v>126</v>
      </c>
      <c r="S189" s="349"/>
    </row>
    <row r="190" spans="1:19" ht="36" x14ac:dyDescent="0.2">
      <c r="A190" s="481">
        <f t="shared" si="5"/>
        <v>187</v>
      </c>
      <c r="B190" s="399">
        <v>45296</v>
      </c>
      <c r="C190" s="441">
        <v>45292</v>
      </c>
      <c r="D190" s="400" t="s">
        <v>114</v>
      </c>
      <c r="E190" s="401" t="s">
        <v>284</v>
      </c>
      <c r="F190" s="402">
        <v>12</v>
      </c>
      <c r="G190" s="403" t="s">
        <v>1241</v>
      </c>
      <c r="H190" s="400" t="s">
        <v>126</v>
      </c>
      <c r="I190" s="403" t="s">
        <v>5559</v>
      </c>
      <c r="J190" s="386" t="str">
        <f t="shared" si="6"/>
        <v>00.000.000/0001-91</v>
      </c>
      <c r="K190" s="404" t="s">
        <v>1003</v>
      </c>
      <c r="L190" s="404" t="s">
        <v>939</v>
      </c>
      <c r="M190" s="386" t="s">
        <v>126</v>
      </c>
      <c r="N190" s="399">
        <v>45296</v>
      </c>
      <c r="O190" s="400" t="s">
        <v>35</v>
      </c>
      <c r="P190" s="505" t="s">
        <v>1004</v>
      </c>
      <c r="Q190" s="501" t="s">
        <v>126</v>
      </c>
      <c r="R190" s="501" t="s">
        <v>126</v>
      </c>
      <c r="S190" s="349"/>
    </row>
    <row r="191" spans="1:19" ht="36" x14ac:dyDescent="0.2">
      <c r="A191" s="481">
        <f t="shared" si="5"/>
        <v>188</v>
      </c>
      <c r="B191" s="399">
        <v>45296</v>
      </c>
      <c r="C191" s="441">
        <v>45292</v>
      </c>
      <c r="D191" s="400" t="s">
        <v>114</v>
      </c>
      <c r="E191" s="401" t="s">
        <v>284</v>
      </c>
      <c r="F191" s="402">
        <v>12</v>
      </c>
      <c r="G191" s="403" t="s">
        <v>1241</v>
      </c>
      <c r="H191" s="400" t="s">
        <v>126</v>
      </c>
      <c r="I191" s="403" t="s">
        <v>5559</v>
      </c>
      <c r="J191" s="386" t="str">
        <f t="shared" si="6"/>
        <v>00.000.000/0001-91</v>
      </c>
      <c r="K191" s="404" t="s">
        <v>1003</v>
      </c>
      <c r="L191" s="404" t="s">
        <v>939</v>
      </c>
      <c r="M191" s="386" t="s">
        <v>126</v>
      </c>
      <c r="N191" s="399">
        <v>45296</v>
      </c>
      <c r="O191" s="400" t="s">
        <v>35</v>
      </c>
      <c r="P191" s="505" t="s">
        <v>1004</v>
      </c>
      <c r="Q191" s="501" t="s">
        <v>126</v>
      </c>
      <c r="R191" s="501" t="s">
        <v>126</v>
      </c>
      <c r="S191" s="349"/>
    </row>
    <row r="192" spans="1:19" ht="36" x14ac:dyDescent="0.2">
      <c r="A192" s="481">
        <f t="shared" si="5"/>
        <v>189</v>
      </c>
      <c r="B192" s="399">
        <v>45296</v>
      </c>
      <c r="C192" s="441">
        <v>45292</v>
      </c>
      <c r="D192" s="400" t="s">
        <v>114</v>
      </c>
      <c r="E192" s="401" t="s">
        <v>284</v>
      </c>
      <c r="F192" s="402">
        <v>12</v>
      </c>
      <c r="G192" s="403" t="s">
        <v>1241</v>
      </c>
      <c r="H192" s="400" t="s">
        <v>126</v>
      </c>
      <c r="I192" s="403" t="s">
        <v>5559</v>
      </c>
      <c r="J192" s="386" t="str">
        <f t="shared" si="6"/>
        <v>00.000.000/0001-91</v>
      </c>
      <c r="K192" s="404" t="s">
        <v>1003</v>
      </c>
      <c r="L192" s="404" t="s">
        <v>939</v>
      </c>
      <c r="M192" s="386" t="s">
        <v>126</v>
      </c>
      <c r="N192" s="399">
        <v>45296</v>
      </c>
      <c r="O192" s="400" t="s">
        <v>35</v>
      </c>
      <c r="P192" s="505" t="s">
        <v>1004</v>
      </c>
      <c r="Q192" s="501" t="s">
        <v>126</v>
      </c>
      <c r="R192" s="501" t="s">
        <v>126</v>
      </c>
      <c r="S192" s="349"/>
    </row>
    <row r="193" spans="1:19" ht="36" x14ac:dyDescent="0.2">
      <c r="A193" s="481">
        <f t="shared" si="5"/>
        <v>190</v>
      </c>
      <c r="B193" s="399">
        <v>45296</v>
      </c>
      <c r="C193" s="441">
        <v>45292</v>
      </c>
      <c r="D193" s="400" t="s">
        <v>114</v>
      </c>
      <c r="E193" s="401" t="s">
        <v>284</v>
      </c>
      <c r="F193" s="402">
        <v>12</v>
      </c>
      <c r="G193" s="403" t="s">
        <v>1241</v>
      </c>
      <c r="H193" s="400" t="s">
        <v>126</v>
      </c>
      <c r="I193" s="403" t="s">
        <v>5559</v>
      </c>
      <c r="J193" s="386" t="str">
        <f t="shared" si="6"/>
        <v>00.000.000/0001-91</v>
      </c>
      <c r="K193" s="404" t="s">
        <v>1003</v>
      </c>
      <c r="L193" s="404" t="s">
        <v>939</v>
      </c>
      <c r="M193" s="386" t="s">
        <v>126</v>
      </c>
      <c r="N193" s="399">
        <v>45296</v>
      </c>
      <c r="O193" s="400" t="s">
        <v>35</v>
      </c>
      <c r="P193" s="505" t="s">
        <v>1004</v>
      </c>
      <c r="Q193" s="501" t="s">
        <v>126</v>
      </c>
      <c r="R193" s="501" t="s">
        <v>126</v>
      </c>
      <c r="S193" s="349"/>
    </row>
    <row r="194" spans="1:19" ht="36" x14ac:dyDescent="0.2">
      <c r="A194" s="481">
        <f t="shared" si="5"/>
        <v>191</v>
      </c>
      <c r="B194" s="399">
        <v>45296</v>
      </c>
      <c r="C194" s="441">
        <v>45292</v>
      </c>
      <c r="D194" s="400" t="s">
        <v>114</v>
      </c>
      <c r="E194" s="401" t="s">
        <v>284</v>
      </c>
      <c r="F194" s="402">
        <v>12</v>
      </c>
      <c r="G194" s="403" t="s">
        <v>1241</v>
      </c>
      <c r="H194" s="400" t="s">
        <v>126</v>
      </c>
      <c r="I194" s="403" t="s">
        <v>5559</v>
      </c>
      <c r="J194" s="386" t="str">
        <f t="shared" si="6"/>
        <v>00.000.000/0001-91</v>
      </c>
      <c r="K194" s="404" t="s">
        <v>1003</v>
      </c>
      <c r="L194" s="404" t="s">
        <v>939</v>
      </c>
      <c r="M194" s="386" t="s">
        <v>126</v>
      </c>
      <c r="N194" s="399">
        <v>45296</v>
      </c>
      <c r="O194" s="400" t="s">
        <v>35</v>
      </c>
      <c r="P194" s="505" t="s">
        <v>1004</v>
      </c>
      <c r="Q194" s="501" t="s">
        <v>126</v>
      </c>
      <c r="R194" s="501" t="s">
        <v>126</v>
      </c>
      <c r="S194" s="349"/>
    </row>
    <row r="195" spans="1:19" ht="36" x14ac:dyDescent="0.2">
      <c r="A195" s="481">
        <f t="shared" si="5"/>
        <v>192</v>
      </c>
      <c r="B195" s="399">
        <v>45296</v>
      </c>
      <c r="C195" s="441">
        <v>45292</v>
      </c>
      <c r="D195" s="400" t="s">
        <v>114</v>
      </c>
      <c r="E195" s="401" t="s">
        <v>284</v>
      </c>
      <c r="F195" s="402">
        <v>12</v>
      </c>
      <c r="G195" s="403" t="s">
        <v>1241</v>
      </c>
      <c r="H195" s="400" t="s">
        <v>126</v>
      </c>
      <c r="I195" s="403" t="s">
        <v>5559</v>
      </c>
      <c r="J195" s="386" t="str">
        <f t="shared" si="6"/>
        <v>00.000.000/0001-91</v>
      </c>
      <c r="K195" s="404" t="s">
        <v>1003</v>
      </c>
      <c r="L195" s="404" t="s">
        <v>939</v>
      </c>
      <c r="M195" s="386" t="s">
        <v>126</v>
      </c>
      <c r="N195" s="399">
        <v>45296</v>
      </c>
      <c r="O195" s="400" t="s">
        <v>35</v>
      </c>
      <c r="P195" s="505" t="s">
        <v>1004</v>
      </c>
      <c r="Q195" s="501" t="s">
        <v>126</v>
      </c>
      <c r="R195" s="501" t="s">
        <v>126</v>
      </c>
      <c r="S195" s="349"/>
    </row>
    <row r="196" spans="1:19" ht="36" x14ac:dyDescent="0.2">
      <c r="A196" s="481">
        <f t="shared" si="5"/>
        <v>193</v>
      </c>
      <c r="B196" s="399">
        <v>45296</v>
      </c>
      <c r="C196" s="441">
        <v>45292</v>
      </c>
      <c r="D196" s="400" t="s">
        <v>114</v>
      </c>
      <c r="E196" s="401" t="s">
        <v>284</v>
      </c>
      <c r="F196" s="402">
        <v>12</v>
      </c>
      <c r="G196" s="403" t="s">
        <v>1241</v>
      </c>
      <c r="H196" s="400" t="s">
        <v>126</v>
      </c>
      <c r="I196" s="403" t="s">
        <v>5559</v>
      </c>
      <c r="J196" s="386" t="str">
        <f t="shared" si="6"/>
        <v>00.000.000/0001-91</v>
      </c>
      <c r="K196" s="404" t="s">
        <v>1003</v>
      </c>
      <c r="L196" s="404" t="s">
        <v>939</v>
      </c>
      <c r="M196" s="386" t="s">
        <v>126</v>
      </c>
      <c r="N196" s="399">
        <v>45296</v>
      </c>
      <c r="O196" s="400" t="s">
        <v>35</v>
      </c>
      <c r="P196" s="505" t="s">
        <v>1004</v>
      </c>
      <c r="Q196" s="501" t="s">
        <v>126</v>
      </c>
      <c r="R196" s="501" t="s">
        <v>126</v>
      </c>
      <c r="S196" s="349"/>
    </row>
    <row r="197" spans="1:19" ht="36" x14ac:dyDescent="0.2">
      <c r="A197" s="481">
        <f t="shared" ref="A197:A260" si="7">IF(B197="","",ROW()-ROW($A$3))</f>
        <v>194</v>
      </c>
      <c r="B197" s="399">
        <v>45296</v>
      </c>
      <c r="C197" s="441">
        <v>45292</v>
      </c>
      <c r="D197" s="400" t="s">
        <v>114</v>
      </c>
      <c r="E197" s="401" t="s">
        <v>284</v>
      </c>
      <c r="F197" s="402">
        <v>12</v>
      </c>
      <c r="G197" s="403" t="s">
        <v>1241</v>
      </c>
      <c r="H197" s="400" t="s">
        <v>126</v>
      </c>
      <c r="I197" s="403" t="s">
        <v>5559</v>
      </c>
      <c r="J197" s="386" t="str">
        <f t="shared" ref="J197:J260" si="8">IF(P197="","",IF(LEN(TRIM(P197))&gt;14,P197,"CPF Protegido - LGPD"))</f>
        <v>00.000.000/0001-91</v>
      </c>
      <c r="K197" s="404" t="s">
        <v>1003</v>
      </c>
      <c r="L197" s="404" t="s">
        <v>939</v>
      </c>
      <c r="M197" s="386" t="s">
        <v>126</v>
      </c>
      <c r="N197" s="399">
        <v>45296</v>
      </c>
      <c r="O197" s="400" t="s">
        <v>35</v>
      </c>
      <c r="P197" s="505" t="s">
        <v>1004</v>
      </c>
      <c r="Q197" s="501" t="s">
        <v>126</v>
      </c>
      <c r="R197" s="501" t="s">
        <v>126</v>
      </c>
      <c r="S197" s="349"/>
    </row>
    <row r="198" spans="1:19" ht="36" x14ac:dyDescent="0.2">
      <c r="A198" s="481">
        <f t="shared" si="7"/>
        <v>195</v>
      </c>
      <c r="B198" s="399">
        <v>45296</v>
      </c>
      <c r="C198" s="441">
        <v>45292</v>
      </c>
      <c r="D198" s="400" t="s">
        <v>114</v>
      </c>
      <c r="E198" s="401" t="s">
        <v>284</v>
      </c>
      <c r="F198" s="402">
        <v>12</v>
      </c>
      <c r="G198" s="403" t="s">
        <v>1241</v>
      </c>
      <c r="H198" s="400" t="s">
        <v>126</v>
      </c>
      <c r="I198" s="403" t="s">
        <v>5559</v>
      </c>
      <c r="J198" s="386" t="str">
        <f t="shared" si="8"/>
        <v>00.000.000/0001-91</v>
      </c>
      <c r="K198" s="404" t="s">
        <v>1003</v>
      </c>
      <c r="L198" s="404" t="s">
        <v>939</v>
      </c>
      <c r="M198" s="386" t="s">
        <v>126</v>
      </c>
      <c r="N198" s="399">
        <v>45296</v>
      </c>
      <c r="O198" s="400" t="s">
        <v>35</v>
      </c>
      <c r="P198" s="505" t="s">
        <v>1004</v>
      </c>
      <c r="Q198" s="501" t="s">
        <v>126</v>
      </c>
      <c r="R198" s="501" t="s">
        <v>126</v>
      </c>
      <c r="S198" s="349"/>
    </row>
    <row r="199" spans="1:19" ht="36" x14ac:dyDescent="0.2">
      <c r="A199" s="481">
        <f t="shared" si="7"/>
        <v>196</v>
      </c>
      <c r="B199" s="399">
        <v>45296</v>
      </c>
      <c r="C199" s="441">
        <v>45292</v>
      </c>
      <c r="D199" s="400" t="s">
        <v>114</v>
      </c>
      <c r="E199" s="401" t="s">
        <v>284</v>
      </c>
      <c r="F199" s="402">
        <v>12</v>
      </c>
      <c r="G199" s="403" t="s">
        <v>1241</v>
      </c>
      <c r="H199" s="400" t="s">
        <v>126</v>
      </c>
      <c r="I199" s="403" t="s">
        <v>5559</v>
      </c>
      <c r="J199" s="386" t="str">
        <f t="shared" si="8"/>
        <v>00.000.000/0001-91</v>
      </c>
      <c r="K199" s="404" t="s">
        <v>1003</v>
      </c>
      <c r="L199" s="404" t="s">
        <v>939</v>
      </c>
      <c r="M199" s="386" t="s">
        <v>126</v>
      </c>
      <c r="N199" s="399">
        <v>45296</v>
      </c>
      <c r="O199" s="400" t="s">
        <v>35</v>
      </c>
      <c r="P199" s="505" t="s">
        <v>1004</v>
      </c>
      <c r="Q199" s="501" t="s">
        <v>126</v>
      </c>
      <c r="R199" s="501" t="s">
        <v>126</v>
      </c>
      <c r="S199" s="349"/>
    </row>
    <row r="200" spans="1:19" ht="36" x14ac:dyDescent="0.2">
      <c r="A200" s="481">
        <f t="shared" si="7"/>
        <v>197</v>
      </c>
      <c r="B200" s="399">
        <v>45296</v>
      </c>
      <c r="C200" s="441">
        <v>45292</v>
      </c>
      <c r="D200" s="400" t="s">
        <v>114</v>
      </c>
      <c r="E200" s="401" t="s">
        <v>284</v>
      </c>
      <c r="F200" s="402">
        <v>12</v>
      </c>
      <c r="G200" s="403" t="s">
        <v>1241</v>
      </c>
      <c r="H200" s="400" t="s">
        <v>126</v>
      </c>
      <c r="I200" s="403" t="s">
        <v>5559</v>
      </c>
      <c r="J200" s="386" t="str">
        <f t="shared" si="8"/>
        <v>00.000.000/0001-91</v>
      </c>
      <c r="K200" s="404" t="s">
        <v>1003</v>
      </c>
      <c r="L200" s="404" t="s">
        <v>939</v>
      </c>
      <c r="M200" s="386" t="s">
        <v>126</v>
      </c>
      <c r="N200" s="399">
        <v>45296</v>
      </c>
      <c r="O200" s="400" t="s">
        <v>35</v>
      </c>
      <c r="P200" s="505" t="s">
        <v>1004</v>
      </c>
      <c r="Q200" s="501" t="s">
        <v>126</v>
      </c>
      <c r="R200" s="501" t="s">
        <v>126</v>
      </c>
      <c r="S200" s="349"/>
    </row>
    <row r="201" spans="1:19" ht="36" x14ac:dyDescent="0.2">
      <c r="A201" s="481">
        <f t="shared" si="7"/>
        <v>198</v>
      </c>
      <c r="B201" s="399">
        <v>45296</v>
      </c>
      <c r="C201" s="441">
        <v>45292</v>
      </c>
      <c r="D201" s="400" t="s">
        <v>114</v>
      </c>
      <c r="E201" s="401" t="s">
        <v>284</v>
      </c>
      <c r="F201" s="402">
        <v>12</v>
      </c>
      <c r="G201" s="403" t="s">
        <v>1241</v>
      </c>
      <c r="H201" s="400" t="s">
        <v>126</v>
      </c>
      <c r="I201" s="403" t="s">
        <v>5559</v>
      </c>
      <c r="J201" s="386" t="str">
        <f t="shared" si="8"/>
        <v>00.000.000/0001-91</v>
      </c>
      <c r="K201" s="404" t="s">
        <v>1003</v>
      </c>
      <c r="L201" s="404" t="s">
        <v>939</v>
      </c>
      <c r="M201" s="386" t="s">
        <v>126</v>
      </c>
      <c r="N201" s="399">
        <v>45296</v>
      </c>
      <c r="O201" s="400" t="s">
        <v>35</v>
      </c>
      <c r="P201" s="505" t="s">
        <v>1004</v>
      </c>
      <c r="Q201" s="501" t="s">
        <v>126</v>
      </c>
      <c r="R201" s="501" t="s">
        <v>126</v>
      </c>
      <c r="S201" s="349"/>
    </row>
    <row r="202" spans="1:19" ht="36" x14ac:dyDescent="0.2">
      <c r="A202" s="481">
        <f t="shared" si="7"/>
        <v>199</v>
      </c>
      <c r="B202" s="399">
        <v>45296</v>
      </c>
      <c r="C202" s="441">
        <v>45292</v>
      </c>
      <c r="D202" s="400" t="s">
        <v>114</v>
      </c>
      <c r="E202" s="401" t="s">
        <v>284</v>
      </c>
      <c r="F202" s="402">
        <v>12</v>
      </c>
      <c r="G202" s="403" t="s">
        <v>1241</v>
      </c>
      <c r="H202" s="400" t="s">
        <v>126</v>
      </c>
      <c r="I202" s="403" t="s">
        <v>5559</v>
      </c>
      <c r="J202" s="386" t="str">
        <f t="shared" si="8"/>
        <v>00.000.000/0001-91</v>
      </c>
      <c r="K202" s="404" t="s">
        <v>1003</v>
      </c>
      <c r="L202" s="404" t="s">
        <v>939</v>
      </c>
      <c r="M202" s="386" t="s">
        <v>126</v>
      </c>
      <c r="N202" s="399">
        <v>45296</v>
      </c>
      <c r="O202" s="400" t="s">
        <v>35</v>
      </c>
      <c r="P202" s="505" t="s">
        <v>1004</v>
      </c>
      <c r="Q202" s="501" t="s">
        <v>126</v>
      </c>
      <c r="R202" s="501" t="s">
        <v>126</v>
      </c>
      <c r="S202" s="349"/>
    </row>
    <row r="203" spans="1:19" ht="36" x14ac:dyDescent="0.2">
      <c r="A203" s="481">
        <f t="shared" si="7"/>
        <v>200</v>
      </c>
      <c r="B203" s="399">
        <v>45296</v>
      </c>
      <c r="C203" s="441">
        <v>45292</v>
      </c>
      <c r="D203" s="400" t="s">
        <v>114</v>
      </c>
      <c r="E203" s="401" t="s">
        <v>284</v>
      </c>
      <c r="F203" s="402">
        <v>12</v>
      </c>
      <c r="G203" s="403" t="s">
        <v>1241</v>
      </c>
      <c r="H203" s="400" t="s">
        <v>126</v>
      </c>
      <c r="I203" s="403" t="s">
        <v>5559</v>
      </c>
      <c r="J203" s="386" t="str">
        <f t="shared" si="8"/>
        <v>00.000.000/0001-91</v>
      </c>
      <c r="K203" s="404" t="s">
        <v>1003</v>
      </c>
      <c r="L203" s="404" t="s">
        <v>939</v>
      </c>
      <c r="M203" s="386" t="s">
        <v>126</v>
      </c>
      <c r="N203" s="399">
        <v>45296</v>
      </c>
      <c r="O203" s="400" t="s">
        <v>35</v>
      </c>
      <c r="P203" s="505" t="s">
        <v>1004</v>
      </c>
      <c r="Q203" s="501" t="s">
        <v>126</v>
      </c>
      <c r="R203" s="501" t="s">
        <v>126</v>
      </c>
      <c r="S203" s="349"/>
    </row>
    <row r="204" spans="1:19" ht="36" x14ac:dyDescent="0.2">
      <c r="A204" s="481">
        <f t="shared" si="7"/>
        <v>201</v>
      </c>
      <c r="B204" s="399">
        <v>45296</v>
      </c>
      <c r="C204" s="441">
        <v>45292</v>
      </c>
      <c r="D204" s="400" t="s">
        <v>114</v>
      </c>
      <c r="E204" s="401" t="s">
        <v>284</v>
      </c>
      <c r="F204" s="402">
        <v>167</v>
      </c>
      <c r="G204" s="403" t="s">
        <v>1242</v>
      </c>
      <c r="H204" s="400" t="s">
        <v>127</v>
      </c>
      <c r="I204" s="403" t="s">
        <v>5559</v>
      </c>
      <c r="J204" s="386" t="str">
        <f t="shared" si="8"/>
        <v>00.000.000/0001-91</v>
      </c>
      <c r="K204" s="404" t="s">
        <v>1003</v>
      </c>
      <c r="L204" s="404" t="s">
        <v>939</v>
      </c>
      <c r="M204" s="386" t="s">
        <v>126</v>
      </c>
      <c r="N204" s="399">
        <v>45296</v>
      </c>
      <c r="O204" s="400" t="s">
        <v>35</v>
      </c>
      <c r="P204" s="505" t="s">
        <v>1004</v>
      </c>
      <c r="Q204" s="501" t="s">
        <v>126</v>
      </c>
      <c r="R204" s="501" t="s">
        <v>126</v>
      </c>
      <c r="S204" s="349"/>
    </row>
    <row r="205" spans="1:19" ht="50.1" customHeight="1" x14ac:dyDescent="0.2">
      <c r="A205" s="481">
        <f t="shared" si="7"/>
        <v>202</v>
      </c>
      <c r="B205" s="399">
        <v>45299</v>
      </c>
      <c r="C205" s="453">
        <v>45261</v>
      </c>
      <c r="D205" s="401" t="s">
        <v>103</v>
      </c>
      <c r="E205" s="401" t="s">
        <v>167</v>
      </c>
      <c r="F205" s="402">
        <v>-60.08</v>
      </c>
      <c r="G205" s="405" t="s">
        <v>1243</v>
      </c>
      <c r="H205" s="400" t="s">
        <v>126</v>
      </c>
      <c r="I205" s="403" t="s">
        <v>937</v>
      </c>
      <c r="J205" s="386" t="str">
        <f t="shared" si="8"/>
        <v>70.945.209/0001-03</v>
      </c>
      <c r="K205" s="386" t="s">
        <v>1244</v>
      </c>
      <c r="L205" s="404" t="s">
        <v>939</v>
      </c>
      <c r="M205" s="386" t="s">
        <v>126</v>
      </c>
      <c r="N205" s="399">
        <v>45299</v>
      </c>
      <c r="O205" s="400" t="s">
        <v>35</v>
      </c>
      <c r="P205" s="504" t="s">
        <v>718</v>
      </c>
      <c r="Q205" s="501" t="s">
        <v>126</v>
      </c>
      <c r="R205" s="501" t="s">
        <v>126</v>
      </c>
      <c r="S205" s="349"/>
    </row>
    <row r="206" spans="1:19" ht="50.1" customHeight="1" x14ac:dyDescent="0.2">
      <c r="A206" s="481">
        <f t="shared" si="7"/>
        <v>203</v>
      </c>
      <c r="B206" s="399">
        <v>45299</v>
      </c>
      <c r="C206" s="453">
        <v>45261</v>
      </c>
      <c r="D206" s="401" t="s">
        <v>103</v>
      </c>
      <c r="E206" s="401" t="s">
        <v>167</v>
      </c>
      <c r="F206" s="402">
        <v>-105.14</v>
      </c>
      <c r="G206" s="403" t="s">
        <v>1245</v>
      </c>
      <c r="H206" s="400" t="s">
        <v>126</v>
      </c>
      <c r="I206" s="403" t="s">
        <v>937</v>
      </c>
      <c r="J206" s="386" t="str">
        <f t="shared" si="8"/>
        <v>70.945.209/0001-03</v>
      </c>
      <c r="K206" s="386" t="s">
        <v>1244</v>
      </c>
      <c r="L206" s="404" t="s">
        <v>939</v>
      </c>
      <c r="M206" s="386" t="s">
        <v>126</v>
      </c>
      <c r="N206" s="399">
        <v>45299</v>
      </c>
      <c r="O206" s="400" t="s">
        <v>35</v>
      </c>
      <c r="P206" s="504" t="s">
        <v>718</v>
      </c>
      <c r="Q206" s="501" t="s">
        <v>126</v>
      </c>
      <c r="R206" s="501" t="s">
        <v>126</v>
      </c>
      <c r="S206" s="349"/>
    </row>
    <row r="207" spans="1:19" ht="72" x14ac:dyDescent="0.2">
      <c r="A207" s="481">
        <f t="shared" si="7"/>
        <v>204</v>
      </c>
      <c r="B207" s="399">
        <v>45299</v>
      </c>
      <c r="C207" s="453">
        <v>45261</v>
      </c>
      <c r="D207" s="401" t="s">
        <v>114</v>
      </c>
      <c r="E207" s="401" t="s">
        <v>382</v>
      </c>
      <c r="F207" s="402">
        <v>19600</v>
      </c>
      <c r="G207" s="403" t="s">
        <v>1246</v>
      </c>
      <c r="H207" s="400" t="s">
        <v>128</v>
      </c>
      <c r="I207" s="403" t="s">
        <v>737</v>
      </c>
      <c r="J207" s="386" t="str">
        <f t="shared" si="8"/>
        <v>23.140.815/0001-71</v>
      </c>
      <c r="K207" s="386" t="s">
        <v>4161</v>
      </c>
      <c r="L207" s="404" t="s">
        <v>947</v>
      </c>
      <c r="M207" s="386">
        <v>29</v>
      </c>
      <c r="N207" s="399">
        <v>45296</v>
      </c>
      <c r="O207" s="400" t="s">
        <v>35</v>
      </c>
      <c r="P207" s="505" t="s">
        <v>738</v>
      </c>
      <c r="Q207" s="502" t="s">
        <v>944</v>
      </c>
      <c r="R207" s="502">
        <v>160</v>
      </c>
      <c r="S207" s="349"/>
    </row>
    <row r="208" spans="1:19" ht="36" x14ac:dyDescent="0.2">
      <c r="A208" s="481">
        <f t="shared" si="7"/>
        <v>205</v>
      </c>
      <c r="B208" s="399">
        <v>45299</v>
      </c>
      <c r="C208" s="453">
        <v>45261</v>
      </c>
      <c r="D208" s="401" t="s">
        <v>103</v>
      </c>
      <c r="E208" s="401" t="s">
        <v>167</v>
      </c>
      <c r="F208" s="402">
        <v>1171.56</v>
      </c>
      <c r="G208" s="403" t="s">
        <v>483</v>
      </c>
      <c r="H208" s="400" t="s">
        <v>126</v>
      </c>
      <c r="I208" s="403" t="s">
        <v>484</v>
      </c>
      <c r="J208" s="386" t="str">
        <f t="shared" si="8"/>
        <v>20.617.386/0001-92</v>
      </c>
      <c r="K208" s="386" t="s">
        <v>951</v>
      </c>
      <c r="L208" s="404" t="s">
        <v>947</v>
      </c>
      <c r="M208" s="386">
        <v>80019</v>
      </c>
      <c r="N208" s="399">
        <v>45293</v>
      </c>
      <c r="O208" s="400" t="s">
        <v>35</v>
      </c>
      <c r="P208" s="505" t="s">
        <v>485</v>
      </c>
      <c r="Q208" s="501" t="s">
        <v>126</v>
      </c>
      <c r="R208" s="501" t="s">
        <v>126</v>
      </c>
      <c r="S208" s="349"/>
    </row>
    <row r="209" spans="1:19" ht="36" x14ac:dyDescent="0.2">
      <c r="A209" s="481">
        <f t="shared" si="7"/>
        <v>206</v>
      </c>
      <c r="B209" s="399">
        <v>45299</v>
      </c>
      <c r="C209" s="453">
        <v>45261</v>
      </c>
      <c r="D209" s="401" t="s">
        <v>114</v>
      </c>
      <c r="E209" s="401" t="s">
        <v>342</v>
      </c>
      <c r="F209" s="402">
        <v>287.5</v>
      </c>
      <c r="G209" s="403" t="s">
        <v>1247</v>
      </c>
      <c r="H209" s="400" t="s">
        <v>130</v>
      </c>
      <c r="I209" s="403" t="s">
        <v>1248</v>
      </c>
      <c r="J209" s="386" t="str">
        <f t="shared" si="8"/>
        <v>17.281.973/0013-82</v>
      </c>
      <c r="K209" s="386" t="s">
        <v>951</v>
      </c>
      <c r="L209" s="404" t="s">
        <v>947</v>
      </c>
      <c r="M209" s="409">
        <v>794715</v>
      </c>
      <c r="N209" s="399">
        <v>45267</v>
      </c>
      <c r="O209" s="400" t="s">
        <v>35</v>
      </c>
      <c r="P209" s="505" t="s">
        <v>1249</v>
      </c>
      <c r="Q209" s="502" t="s">
        <v>956</v>
      </c>
      <c r="R209" s="502">
        <v>3137</v>
      </c>
      <c r="S209" s="349"/>
    </row>
    <row r="210" spans="1:19" ht="36" x14ac:dyDescent="0.2">
      <c r="A210" s="481">
        <f t="shared" si="7"/>
        <v>207</v>
      </c>
      <c r="B210" s="399">
        <v>45299</v>
      </c>
      <c r="C210" s="453">
        <v>45292</v>
      </c>
      <c r="D210" s="401" t="s">
        <v>114</v>
      </c>
      <c r="E210" s="401" t="s">
        <v>342</v>
      </c>
      <c r="F210" s="402">
        <v>863.6</v>
      </c>
      <c r="G210" s="403" t="s">
        <v>1250</v>
      </c>
      <c r="H210" s="400" t="s">
        <v>136</v>
      </c>
      <c r="I210" s="403" t="s">
        <v>1251</v>
      </c>
      <c r="J210" s="386" t="str">
        <f t="shared" si="8"/>
        <v>30.386.531/0001-25</v>
      </c>
      <c r="K210" s="386" t="s">
        <v>1560</v>
      </c>
      <c r="L210" s="404" t="s">
        <v>947</v>
      </c>
      <c r="M210" s="386">
        <v>726</v>
      </c>
      <c r="N210" s="399">
        <v>45299</v>
      </c>
      <c r="O210" s="400" t="s">
        <v>35</v>
      </c>
      <c r="P210" s="505" t="s">
        <v>1252</v>
      </c>
      <c r="Q210" s="502" t="s">
        <v>956</v>
      </c>
      <c r="R210" s="502">
        <v>3376</v>
      </c>
      <c r="S210" s="349"/>
    </row>
    <row r="211" spans="1:19" ht="36" x14ac:dyDescent="0.2">
      <c r="A211" s="481">
        <f t="shared" si="7"/>
        <v>208</v>
      </c>
      <c r="B211" s="399">
        <v>45299</v>
      </c>
      <c r="C211" s="453">
        <v>45200</v>
      </c>
      <c r="D211" s="401" t="s">
        <v>114</v>
      </c>
      <c r="E211" s="401" t="s">
        <v>324</v>
      </c>
      <c r="F211" s="402">
        <v>104.05</v>
      </c>
      <c r="G211" s="403" t="s">
        <v>1253</v>
      </c>
      <c r="H211" s="400" t="s">
        <v>132</v>
      </c>
      <c r="I211" s="403" t="s">
        <v>1254</v>
      </c>
      <c r="J211" s="386" t="str">
        <f t="shared" si="8"/>
        <v>18.715.383/0001-40</v>
      </c>
      <c r="K211" s="386" t="s">
        <v>1234</v>
      </c>
      <c r="L211" s="404" t="s">
        <v>1255</v>
      </c>
      <c r="M211" s="410">
        <v>224005591899</v>
      </c>
      <c r="N211" s="399">
        <v>45299</v>
      </c>
      <c r="O211" s="400" t="s">
        <v>35</v>
      </c>
      <c r="P211" s="504" t="s">
        <v>458</v>
      </c>
      <c r="Q211" s="501" t="s">
        <v>126</v>
      </c>
      <c r="R211" s="501" t="s">
        <v>126</v>
      </c>
      <c r="S211" s="349"/>
    </row>
    <row r="212" spans="1:19" ht="36" x14ac:dyDescent="0.2">
      <c r="A212" s="481">
        <f t="shared" si="7"/>
        <v>209</v>
      </c>
      <c r="B212" s="399">
        <v>45299</v>
      </c>
      <c r="C212" s="453">
        <v>45231</v>
      </c>
      <c r="D212" s="401" t="s">
        <v>114</v>
      </c>
      <c r="E212" s="401" t="s">
        <v>274</v>
      </c>
      <c r="F212" s="402">
        <v>125</v>
      </c>
      <c r="G212" s="403" t="s">
        <v>1256</v>
      </c>
      <c r="H212" s="400" t="s">
        <v>126</v>
      </c>
      <c r="I212" s="403" t="s">
        <v>1254</v>
      </c>
      <c r="J212" s="386" t="str">
        <f t="shared" si="8"/>
        <v>18.715.383/0001-40</v>
      </c>
      <c r="K212" s="386" t="s">
        <v>1234</v>
      </c>
      <c r="L212" s="404" t="s">
        <v>1255</v>
      </c>
      <c r="M212" s="410">
        <v>224005595290</v>
      </c>
      <c r="N212" s="399">
        <v>45299</v>
      </c>
      <c r="O212" s="400" t="s">
        <v>35</v>
      </c>
      <c r="P212" s="504" t="s">
        <v>458</v>
      </c>
      <c r="Q212" s="501" t="s">
        <v>126</v>
      </c>
      <c r="R212" s="501" t="s">
        <v>126</v>
      </c>
      <c r="S212" s="349"/>
    </row>
    <row r="213" spans="1:19" ht="36" x14ac:dyDescent="0.2">
      <c r="A213" s="481">
        <f t="shared" si="7"/>
        <v>210</v>
      </c>
      <c r="B213" s="399">
        <v>45299</v>
      </c>
      <c r="C213" s="453">
        <v>45231</v>
      </c>
      <c r="D213" s="401" t="s">
        <v>114</v>
      </c>
      <c r="E213" s="401" t="s">
        <v>274</v>
      </c>
      <c r="F213" s="402">
        <v>120.6</v>
      </c>
      <c r="G213" s="403" t="s">
        <v>1257</v>
      </c>
      <c r="H213" s="400" t="s">
        <v>126</v>
      </c>
      <c r="I213" s="403" t="s">
        <v>1254</v>
      </c>
      <c r="J213" s="386" t="str">
        <f t="shared" si="8"/>
        <v>18.715.383/0001-40</v>
      </c>
      <c r="K213" s="386" t="s">
        <v>1234</v>
      </c>
      <c r="L213" s="404" t="s">
        <v>1255</v>
      </c>
      <c r="M213" s="410">
        <v>224005596424</v>
      </c>
      <c r="N213" s="399">
        <v>45299</v>
      </c>
      <c r="O213" s="400" t="s">
        <v>35</v>
      </c>
      <c r="P213" s="504" t="s">
        <v>458</v>
      </c>
      <c r="Q213" s="501" t="s">
        <v>126</v>
      </c>
      <c r="R213" s="501" t="s">
        <v>126</v>
      </c>
      <c r="S213" s="349"/>
    </row>
    <row r="214" spans="1:19" ht="36" x14ac:dyDescent="0.2">
      <c r="A214" s="481">
        <f t="shared" si="7"/>
        <v>211</v>
      </c>
      <c r="B214" s="399">
        <v>45299</v>
      </c>
      <c r="C214" s="453">
        <v>45200</v>
      </c>
      <c r="D214" s="401" t="s">
        <v>114</v>
      </c>
      <c r="E214" s="401" t="s">
        <v>342</v>
      </c>
      <c r="F214" s="402">
        <v>4.3</v>
      </c>
      <c r="G214" s="403" t="s">
        <v>1258</v>
      </c>
      <c r="H214" s="400" t="s">
        <v>126</v>
      </c>
      <c r="I214" s="403" t="s">
        <v>1254</v>
      </c>
      <c r="J214" s="386" t="str">
        <f t="shared" si="8"/>
        <v>18.715.383/0001-40</v>
      </c>
      <c r="K214" s="386" t="s">
        <v>1234</v>
      </c>
      <c r="L214" s="404" t="s">
        <v>1255</v>
      </c>
      <c r="M214" s="410">
        <v>224005597315</v>
      </c>
      <c r="N214" s="399">
        <v>45299</v>
      </c>
      <c r="O214" s="400" t="s">
        <v>35</v>
      </c>
      <c r="P214" s="504" t="s">
        <v>458</v>
      </c>
      <c r="Q214" s="501" t="s">
        <v>126</v>
      </c>
      <c r="R214" s="501" t="s">
        <v>126</v>
      </c>
      <c r="S214" s="349"/>
    </row>
    <row r="215" spans="1:19" ht="36" x14ac:dyDescent="0.2">
      <c r="A215" s="481">
        <f t="shared" si="7"/>
        <v>212</v>
      </c>
      <c r="B215" s="399">
        <v>45299</v>
      </c>
      <c r="C215" s="453">
        <v>45139</v>
      </c>
      <c r="D215" s="401" t="s">
        <v>114</v>
      </c>
      <c r="E215" s="401" t="s">
        <v>238</v>
      </c>
      <c r="F215" s="402">
        <v>1.4</v>
      </c>
      <c r="G215" s="403" t="s">
        <v>1259</v>
      </c>
      <c r="H215" s="400" t="s">
        <v>126</v>
      </c>
      <c r="I215" s="403" t="s">
        <v>1254</v>
      </c>
      <c r="J215" s="386" t="str">
        <f t="shared" si="8"/>
        <v>18.715.383/0001-40</v>
      </c>
      <c r="K215" s="386" t="s">
        <v>1234</v>
      </c>
      <c r="L215" s="404" t="s">
        <v>1255</v>
      </c>
      <c r="M215" s="410">
        <v>224005597900</v>
      </c>
      <c r="N215" s="399">
        <v>45299</v>
      </c>
      <c r="O215" s="400" t="s">
        <v>35</v>
      </c>
      <c r="P215" s="504" t="s">
        <v>458</v>
      </c>
      <c r="Q215" s="501" t="s">
        <v>126</v>
      </c>
      <c r="R215" s="501" t="s">
        <v>126</v>
      </c>
      <c r="S215" s="349"/>
    </row>
    <row r="216" spans="1:19" ht="36" x14ac:dyDescent="0.2">
      <c r="A216" s="481">
        <f t="shared" si="7"/>
        <v>213</v>
      </c>
      <c r="B216" s="399">
        <v>45299</v>
      </c>
      <c r="C216" s="453">
        <v>45200</v>
      </c>
      <c r="D216" s="401" t="s">
        <v>114</v>
      </c>
      <c r="E216" s="401" t="s">
        <v>358</v>
      </c>
      <c r="F216" s="402">
        <v>100.5</v>
      </c>
      <c r="G216" s="403" t="s">
        <v>1260</v>
      </c>
      <c r="H216" s="400" t="s">
        <v>126</v>
      </c>
      <c r="I216" s="403" t="s">
        <v>1254</v>
      </c>
      <c r="J216" s="386" t="str">
        <f t="shared" si="8"/>
        <v>18.715.383/0001-40</v>
      </c>
      <c r="K216" s="386" t="s">
        <v>1234</v>
      </c>
      <c r="L216" s="404" t="s">
        <v>1255</v>
      </c>
      <c r="M216" s="410">
        <v>224005598710</v>
      </c>
      <c r="N216" s="399">
        <v>45299</v>
      </c>
      <c r="O216" s="400" t="s">
        <v>35</v>
      </c>
      <c r="P216" s="504" t="s">
        <v>458</v>
      </c>
      <c r="Q216" s="501" t="s">
        <v>126</v>
      </c>
      <c r="R216" s="501" t="s">
        <v>126</v>
      </c>
      <c r="S216" s="349"/>
    </row>
    <row r="217" spans="1:19" ht="36" x14ac:dyDescent="0.2">
      <c r="A217" s="481">
        <f t="shared" si="7"/>
        <v>214</v>
      </c>
      <c r="B217" s="399">
        <v>45299</v>
      </c>
      <c r="C217" s="453">
        <v>45231</v>
      </c>
      <c r="D217" s="401" t="s">
        <v>114</v>
      </c>
      <c r="E217" s="401" t="s">
        <v>324</v>
      </c>
      <c r="F217" s="402">
        <v>154</v>
      </c>
      <c r="G217" s="403" t="s">
        <v>1261</v>
      </c>
      <c r="H217" s="400" t="s">
        <v>128</v>
      </c>
      <c r="I217" s="403" t="s">
        <v>1254</v>
      </c>
      <c r="J217" s="386" t="str">
        <f t="shared" si="8"/>
        <v>18.715.383/0001-40</v>
      </c>
      <c r="K217" s="386" t="s">
        <v>1234</v>
      </c>
      <c r="L217" s="404" t="s">
        <v>1255</v>
      </c>
      <c r="M217" s="410">
        <v>224005598800</v>
      </c>
      <c r="N217" s="399">
        <v>45299</v>
      </c>
      <c r="O217" s="400" t="s">
        <v>35</v>
      </c>
      <c r="P217" s="504" t="s">
        <v>458</v>
      </c>
      <c r="Q217" s="501" t="s">
        <v>126</v>
      </c>
      <c r="R217" s="501" t="s">
        <v>126</v>
      </c>
      <c r="S217" s="349"/>
    </row>
    <row r="218" spans="1:19" ht="36" x14ac:dyDescent="0.2">
      <c r="A218" s="481">
        <f t="shared" si="7"/>
        <v>215</v>
      </c>
      <c r="B218" s="399">
        <v>45299</v>
      </c>
      <c r="C218" s="453">
        <v>45231</v>
      </c>
      <c r="D218" s="401" t="s">
        <v>114</v>
      </c>
      <c r="E218" s="401" t="s">
        <v>324</v>
      </c>
      <c r="F218" s="402">
        <v>44</v>
      </c>
      <c r="G218" s="403" t="s">
        <v>1262</v>
      </c>
      <c r="H218" s="400" t="s">
        <v>126</v>
      </c>
      <c r="I218" s="403" t="s">
        <v>1254</v>
      </c>
      <c r="J218" s="386" t="str">
        <f t="shared" si="8"/>
        <v>18.715.383/0001-40</v>
      </c>
      <c r="K218" s="386" t="s">
        <v>1234</v>
      </c>
      <c r="L218" s="404" t="s">
        <v>1255</v>
      </c>
      <c r="M218" s="410">
        <v>224005600049</v>
      </c>
      <c r="N218" s="399">
        <v>45299</v>
      </c>
      <c r="O218" s="400" t="s">
        <v>35</v>
      </c>
      <c r="P218" s="504" t="s">
        <v>458</v>
      </c>
      <c r="Q218" s="501" t="s">
        <v>126</v>
      </c>
      <c r="R218" s="501" t="s">
        <v>126</v>
      </c>
      <c r="S218" s="349"/>
    </row>
    <row r="219" spans="1:19" ht="36" x14ac:dyDescent="0.2">
      <c r="A219" s="481">
        <f t="shared" si="7"/>
        <v>216</v>
      </c>
      <c r="B219" s="399">
        <v>45299</v>
      </c>
      <c r="C219" s="453">
        <v>45231</v>
      </c>
      <c r="D219" s="401" t="s">
        <v>114</v>
      </c>
      <c r="E219" s="401" t="s">
        <v>274</v>
      </c>
      <c r="F219" s="402">
        <v>114.57</v>
      </c>
      <c r="G219" s="403" t="s">
        <v>1263</v>
      </c>
      <c r="H219" s="400" t="s">
        <v>127</v>
      </c>
      <c r="I219" s="403" t="s">
        <v>1254</v>
      </c>
      <c r="J219" s="386" t="str">
        <f t="shared" si="8"/>
        <v>18.715.383/0001-40</v>
      </c>
      <c r="K219" s="386" t="s">
        <v>1234</v>
      </c>
      <c r="L219" s="404" t="s">
        <v>1255</v>
      </c>
      <c r="M219" s="410">
        <v>224005601525</v>
      </c>
      <c r="N219" s="399">
        <v>45299</v>
      </c>
      <c r="O219" s="400" t="s">
        <v>35</v>
      </c>
      <c r="P219" s="504" t="s">
        <v>458</v>
      </c>
      <c r="Q219" s="501" t="s">
        <v>126</v>
      </c>
      <c r="R219" s="501" t="s">
        <v>126</v>
      </c>
      <c r="S219" s="349"/>
    </row>
    <row r="220" spans="1:19" ht="36" x14ac:dyDescent="0.2">
      <c r="A220" s="481">
        <f t="shared" si="7"/>
        <v>217</v>
      </c>
      <c r="B220" s="399">
        <v>45299</v>
      </c>
      <c r="C220" s="453">
        <v>45231</v>
      </c>
      <c r="D220" s="401" t="s">
        <v>114</v>
      </c>
      <c r="E220" s="401" t="s">
        <v>364</v>
      </c>
      <c r="F220" s="402">
        <v>65.33</v>
      </c>
      <c r="G220" s="403" t="s">
        <v>1264</v>
      </c>
      <c r="H220" s="400" t="s">
        <v>126</v>
      </c>
      <c r="I220" s="403" t="s">
        <v>1254</v>
      </c>
      <c r="J220" s="386" t="str">
        <f t="shared" si="8"/>
        <v>18.715.383/0001-40</v>
      </c>
      <c r="K220" s="386" t="s">
        <v>1234</v>
      </c>
      <c r="L220" s="404" t="s">
        <v>1255</v>
      </c>
      <c r="M220" s="410">
        <v>224005602335</v>
      </c>
      <c r="N220" s="399">
        <v>45299</v>
      </c>
      <c r="O220" s="400" t="s">
        <v>35</v>
      </c>
      <c r="P220" s="504" t="s">
        <v>458</v>
      </c>
      <c r="Q220" s="501" t="s">
        <v>126</v>
      </c>
      <c r="R220" s="501" t="s">
        <v>126</v>
      </c>
      <c r="S220" s="349"/>
    </row>
    <row r="221" spans="1:19" ht="36" x14ac:dyDescent="0.2">
      <c r="A221" s="481">
        <f t="shared" si="7"/>
        <v>218</v>
      </c>
      <c r="B221" s="399">
        <v>45299</v>
      </c>
      <c r="C221" s="453">
        <v>45231</v>
      </c>
      <c r="D221" s="401" t="s">
        <v>114</v>
      </c>
      <c r="E221" s="401" t="s">
        <v>1265</v>
      </c>
      <c r="F221" s="402">
        <v>21</v>
      </c>
      <c r="G221" s="403" t="s">
        <v>1266</v>
      </c>
      <c r="H221" s="400" t="s">
        <v>126</v>
      </c>
      <c r="I221" s="403" t="s">
        <v>1254</v>
      </c>
      <c r="J221" s="386" t="str">
        <f t="shared" si="8"/>
        <v>18.715.383/0001-40</v>
      </c>
      <c r="K221" s="386" t="s">
        <v>1234</v>
      </c>
      <c r="L221" s="404" t="s">
        <v>1255</v>
      </c>
      <c r="M221" s="410">
        <v>224005603811</v>
      </c>
      <c r="N221" s="399">
        <v>45299</v>
      </c>
      <c r="O221" s="400" t="s">
        <v>35</v>
      </c>
      <c r="P221" s="504" t="s">
        <v>458</v>
      </c>
      <c r="Q221" s="501" t="s">
        <v>126</v>
      </c>
      <c r="R221" s="501" t="s">
        <v>126</v>
      </c>
      <c r="S221" s="349"/>
    </row>
    <row r="222" spans="1:19" ht="36" x14ac:dyDescent="0.2">
      <c r="A222" s="481">
        <f t="shared" si="7"/>
        <v>219</v>
      </c>
      <c r="B222" s="399">
        <v>45299</v>
      </c>
      <c r="C222" s="453">
        <v>45231</v>
      </c>
      <c r="D222" s="401" t="s">
        <v>114</v>
      </c>
      <c r="E222" s="401" t="s">
        <v>274</v>
      </c>
      <c r="F222" s="402">
        <v>732.33</v>
      </c>
      <c r="G222" s="403" t="s">
        <v>1267</v>
      </c>
      <c r="H222" s="400" t="s">
        <v>126</v>
      </c>
      <c r="I222" s="403" t="s">
        <v>1254</v>
      </c>
      <c r="J222" s="386" t="str">
        <f t="shared" si="8"/>
        <v>18.715.383/0001-40</v>
      </c>
      <c r="K222" s="386" t="s">
        <v>1234</v>
      </c>
      <c r="L222" s="404" t="s">
        <v>1255</v>
      </c>
      <c r="M222" s="410">
        <v>224005606322</v>
      </c>
      <c r="N222" s="399">
        <v>45299</v>
      </c>
      <c r="O222" s="400" t="s">
        <v>35</v>
      </c>
      <c r="P222" s="504" t="s">
        <v>458</v>
      </c>
      <c r="Q222" s="501" t="s">
        <v>126</v>
      </c>
      <c r="R222" s="501" t="s">
        <v>126</v>
      </c>
      <c r="S222" s="349"/>
    </row>
    <row r="223" spans="1:19" ht="36" x14ac:dyDescent="0.2">
      <c r="A223" s="481">
        <f t="shared" si="7"/>
        <v>220</v>
      </c>
      <c r="B223" s="399">
        <v>45299</v>
      </c>
      <c r="C223" s="453">
        <v>45231</v>
      </c>
      <c r="D223" s="401" t="s">
        <v>114</v>
      </c>
      <c r="E223" s="401" t="s">
        <v>364</v>
      </c>
      <c r="F223" s="402">
        <v>1100.8900000000001</v>
      </c>
      <c r="G223" s="403" t="s">
        <v>1268</v>
      </c>
      <c r="H223" s="400" t="s">
        <v>126</v>
      </c>
      <c r="I223" s="403" t="s">
        <v>1254</v>
      </c>
      <c r="J223" s="386" t="str">
        <f t="shared" si="8"/>
        <v>18.715.383/0001-40</v>
      </c>
      <c r="K223" s="386" t="s">
        <v>1234</v>
      </c>
      <c r="L223" s="404" t="s">
        <v>1255</v>
      </c>
      <c r="M223" s="410">
        <v>224005610354</v>
      </c>
      <c r="N223" s="399">
        <v>45299</v>
      </c>
      <c r="O223" s="400" t="s">
        <v>35</v>
      </c>
      <c r="P223" s="504" t="s">
        <v>458</v>
      </c>
      <c r="Q223" s="501" t="s">
        <v>126</v>
      </c>
      <c r="R223" s="501" t="s">
        <v>126</v>
      </c>
      <c r="S223" s="349"/>
    </row>
    <row r="224" spans="1:19" ht="36" x14ac:dyDescent="0.2">
      <c r="A224" s="481">
        <f t="shared" si="7"/>
        <v>221</v>
      </c>
      <c r="B224" s="399">
        <v>45299</v>
      </c>
      <c r="C224" s="453">
        <v>45231</v>
      </c>
      <c r="D224" s="401" t="s">
        <v>114</v>
      </c>
      <c r="E224" s="401" t="s">
        <v>366</v>
      </c>
      <c r="F224" s="402">
        <v>25.12</v>
      </c>
      <c r="G224" s="403" t="s">
        <v>1269</v>
      </c>
      <c r="H224" s="400" t="s">
        <v>126</v>
      </c>
      <c r="I224" s="403" t="s">
        <v>1254</v>
      </c>
      <c r="J224" s="386" t="str">
        <f t="shared" si="8"/>
        <v>18.715.383/0001-40</v>
      </c>
      <c r="K224" s="386" t="s">
        <v>1234</v>
      </c>
      <c r="L224" s="404" t="s">
        <v>1255</v>
      </c>
      <c r="M224" s="410">
        <v>224005617103</v>
      </c>
      <c r="N224" s="399">
        <v>45299</v>
      </c>
      <c r="O224" s="400" t="s">
        <v>35</v>
      </c>
      <c r="P224" s="504" t="s">
        <v>458</v>
      </c>
      <c r="Q224" s="501" t="s">
        <v>126</v>
      </c>
      <c r="R224" s="501" t="s">
        <v>126</v>
      </c>
      <c r="S224" s="349"/>
    </row>
    <row r="225" spans="1:19" ht="36" x14ac:dyDescent="0.2">
      <c r="A225" s="481">
        <f t="shared" si="7"/>
        <v>222</v>
      </c>
      <c r="B225" s="399">
        <v>45299</v>
      </c>
      <c r="C225" s="453">
        <v>45231</v>
      </c>
      <c r="D225" s="401" t="s">
        <v>114</v>
      </c>
      <c r="E225" s="401" t="s">
        <v>372</v>
      </c>
      <c r="F225" s="402">
        <v>138.69</v>
      </c>
      <c r="G225" s="403" t="s">
        <v>1270</v>
      </c>
      <c r="H225" s="400" t="s">
        <v>126</v>
      </c>
      <c r="I225" s="403" t="s">
        <v>1254</v>
      </c>
      <c r="J225" s="386" t="str">
        <f t="shared" si="8"/>
        <v>18.715.383/0001-40</v>
      </c>
      <c r="K225" s="386" t="s">
        <v>1234</v>
      </c>
      <c r="L225" s="404" t="s">
        <v>1255</v>
      </c>
      <c r="M225" s="410">
        <v>224005619815</v>
      </c>
      <c r="N225" s="399">
        <v>45299</v>
      </c>
      <c r="O225" s="400" t="s">
        <v>35</v>
      </c>
      <c r="P225" s="504" t="s">
        <v>458</v>
      </c>
      <c r="Q225" s="501" t="s">
        <v>126</v>
      </c>
      <c r="R225" s="501" t="s">
        <v>126</v>
      </c>
      <c r="S225" s="349"/>
    </row>
    <row r="226" spans="1:19" ht="36" x14ac:dyDescent="0.2">
      <c r="A226" s="481">
        <f t="shared" si="7"/>
        <v>223</v>
      </c>
      <c r="B226" s="399">
        <v>45299</v>
      </c>
      <c r="C226" s="453">
        <v>45231</v>
      </c>
      <c r="D226" s="401" t="s">
        <v>114</v>
      </c>
      <c r="E226" s="401" t="s">
        <v>364</v>
      </c>
      <c r="F226" s="406">
        <v>80</v>
      </c>
      <c r="G226" s="403" t="s">
        <v>1271</v>
      </c>
      <c r="H226" s="400" t="s">
        <v>130</v>
      </c>
      <c r="I226" s="403" t="s">
        <v>1254</v>
      </c>
      <c r="J226" s="386" t="str">
        <f t="shared" si="8"/>
        <v>18.715.383/0001-40</v>
      </c>
      <c r="K226" s="386" t="s">
        <v>1234</v>
      </c>
      <c r="L226" s="404" t="s">
        <v>1255</v>
      </c>
      <c r="M226" s="410">
        <v>224005622018</v>
      </c>
      <c r="N226" s="399">
        <v>45299</v>
      </c>
      <c r="O226" s="400" t="s">
        <v>35</v>
      </c>
      <c r="P226" s="504" t="s">
        <v>458</v>
      </c>
      <c r="Q226" s="501" t="s">
        <v>126</v>
      </c>
      <c r="R226" s="501" t="s">
        <v>126</v>
      </c>
      <c r="S226" s="349"/>
    </row>
    <row r="227" spans="1:19" ht="36" x14ac:dyDescent="0.2">
      <c r="A227" s="481">
        <f t="shared" si="7"/>
        <v>224</v>
      </c>
      <c r="B227" s="399">
        <v>45299</v>
      </c>
      <c r="C227" s="453">
        <v>45231</v>
      </c>
      <c r="D227" s="401" t="s">
        <v>114</v>
      </c>
      <c r="E227" s="401" t="s">
        <v>370</v>
      </c>
      <c r="F227" s="406">
        <v>10.050000000000001</v>
      </c>
      <c r="G227" s="403" t="s">
        <v>1272</v>
      </c>
      <c r="H227" s="400" t="s">
        <v>134</v>
      </c>
      <c r="I227" s="403" t="s">
        <v>1254</v>
      </c>
      <c r="J227" s="386" t="str">
        <f t="shared" si="8"/>
        <v>18.715.383/0001-40</v>
      </c>
      <c r="K227" s="386" t="s">
        <v>1234</v>
      </c>
      <c r="L227" s="404" t="s">
        <v>1255</v>
      </c>
      <c r="M227" s="410">
        <v>224005622956</v>
      </c>
      <c r="N227" s="399">
        <v>45299</v>
      </c>
      <c r="O227" s="400" t="s">
        <v>35</v>
      </c>
      <c r="P227" s="504" t="s">
        <v>458</v>
      </c>
      <c r="Q227" s="501" t="s">
        <v>126</v>
      </c>
      <c r="R227" s="501" t="s">
        <v>126</v>
      </c>
      <c r="S227" s="349"/>
    </row>
    <row r="228" spans="1:19" ht="36" x14ac:dyDescent="0.2">
      <c r="A228" s="481">
        <f t="shared" si="7"/>
        <v>225</v>
      </c>
      <c r="B228" s="399">
        <v>45299</v>
      </c>
      <c r="C228" s="453">
        <v>45231</v>
      </c>
      <c r="D228" s="401" t="s">
        <v>114</v>
      </c>
      <c r="E228" s="401" t="s">
        <v>300</v>
      </c>
      <c r="F228" s="402">
        <v>46.63</v>
      </c>
      <c r="G228" s="403" t="s">
        <v>1273</v>
      </c>
      <c r="H228" s="400" t="s">
        <v>129</v>
      </c>
      <c r="I228" s="403" t="s">
        <v>1254</v>
      </c>
      <c r="J228" s="386" t="str">
        <f t="shared" si="8"/>
        <v>18.715.383/0001-40</v>
      </c>
      <c r="K228" s="386" t="s">
        <v>1234</v>
      </c>
      <c r="L228" s="404" t="s">
        <v>1255</v>
      </c>
      <c r="M228" s="410">
        <v>224005624061</v>
      </c>
      <c r="N228" s="399">
        <v>45299</v>
      </c>
      <c r="O228" s="400" t="s">
        <v>35</v>
      </c>
      <c r="P228" s="504" t="s">
        <v>458</v>
      </c>
      <c r="Q228" s="501" t="s">
        <v>126</v>
      </c>
      <c r="R228" s="501" t="s">
        <v>126</v>
      </c>
      <c r="S228" s="349"/>
    </row>
    <row r="229" spans="1:19" ht="36" x14ac:dyDescent="0.2">
      <c r="A229" s="481">
        <f t="shared" si="7"/>
        <v>226</v>
      </c>
      <c r="B229" s="399">
        <v>45299</v>
      </c>
      <c r="C229" s="453">
        <v>45231</v>
      </c>
      <c r="D229" s="401" t="s">
        <v>114</v>
      </c>
      <c r="E229" s="401" t="s">
        <v>388</v>
      </c>
      <c r="F229" s="402">
        <v>8</v>
      </c>
      <c r="G229" s="403" t="s">
        <v>1274</v>
      </c>
      <c r="H229" s="400" t="s">
        <v>126</v>
      </c>
      <c r="I229" s="403" t="s">
        <v>1254</v>
      </c>
      <c r="J229" s="386" t="str">
        <f t="shared" si="8"/>
        <v>18.715.383/0001-40</v>
      </c>
      <c r="K229" s="386" t="s">
        <v>1234</v>
      </c>
      <c r="L229" s="404" t="s">
        <v>1255</v>
      </c>
      <c r="M229" s="410">
        <v>224005627591</v>
      </c>
      <c r="N229" s="399">
        <v>45299</v>
      </c>
      <c r="O229" s="400" t="s">
        <v>35</v>
      </c>
      <c r="P229" s="504" t="s">
        <v>458</v>
      </c>
      <c r="Q229" s="501" t="s">
        <v>126</v>
      </c>
      <c r="R229" s="501" t="s">
        <v>126</v>
      </c>
      <c r="S229" s="349"/>
    </row>
    <row r="230" spans="1:19" ht="36" x14ac:dyDescent="0.2">
      <c r="A230" s="481">
        <f t="shared" si="7"/>
        <v>227</v>
      </c>
      <c r="B230" s="399">
        <v>45299</v>
      </c>
      <c r="C230" s="453">
        <v>45200</v>
      </c>
      <c r="D230" s="401" t="s">
        <v>114</v>
      </c>
      <c r="E230" s="401" t="s">
        <v>370</v>
      </c>
      <c r="F230" s="402">
        <v>74.099999999999994</v>
      </c>
      <c r="G230" s="403" t="s">
        <v>1275</v>
      </c>
      <c r="H230" s="400" t="s">
        <v>129</v>
      </c>
      <c r="I230" s="403" t="s">
        <v>1254</v>
      </c>
      <c r="J230" s="386" t="str">
        <f t="shared" si="8"/>
        <v>18.715.383/0001-40</v>
      </c>
      <c r="K230" s="386" t="s">
        <v>1234</v>
      </c>
      <c r="L230" s="404" t="s">
        <v>1255</v>
      </c>
      <c r="M230" s="410">
        <v>224005630541</v>
      </c>
      <c r="N230" s="399">
        <v>45299</v>
      </c>
      <c r="O230" s="400" t="s">
        <v>35</v>
      </c>
      <c r="P230" s="504" t="s">
        <v>458</v>
      </c>
      <c r="Q230" s="501" t="s">
        <v>126</v>
      </c>
      <c r="R230" s="501" t="s">
        <v>126</v>
      </c>
      <c r="S230" s="349"/>
    </row>
    <row r="231" spans="1:19" ht="36" x14ac:dyDescent="0.2">
      <c r="A231" s="481">
        <f t="shared" si="7"/>
        <v>228</v>
      </c>
      <c r="B231" s="399">
        <v>45299</v>
      </c>
      <c r="C231" s="453">
        <v>45200</v>
      </c>
      <c r="D231" s="401" t="s">
        <v>114</v>
      </c>
      <c r="E231" s="401" t="s">
        <v>348</v>
      </c>
      <c r="F231" s="402">
        <v>60</v>
      </c>
      <c r="G231" s="403" t="s">
        <v>1276</v>
      </c>
      <c r="H231" s="400" t="s">
        <v>126</v>
      </c>
      <c r="I231" s="403" t="s">
        <v>1254</v>
      </c>
      <c r="J231" s="386" t="str">
        <f t="shared" si="8"/>
        <v>18.715.383/0001-40</v>
      </c>
      <c r="K231" s="386" t="s">
        <v>1234</v>
      </c>
      <c r="L231" s="404" t="s">
        <v>1255</v>
      </c>
      <c r="M231" s="410">
        <v>224005631513</v>
      </c>
      <c r="N231" s="399">
        <v>45299</v>
      </c>
      <c r="O231" s="400" t="s">
        <v>35</v>
      </c>
      <c r="P231" s="504" t="s">
        <v>458</v>
      </c>
      <c r="Q231" s="501" t="s">
        <v>126</v>
      </c>
      <c r="R231" s="501" t="s">
        <v>126</v>
      </c>
      <c r="S231" s="349"/>
    </row>
    <row r="232" spans="1:19" ht="36" x14ac:dyDescent="0.2">
      <c r="A232" s="481">
        <f t="shared" si="7"/>
        <v>229</v>
      </c>
      <c r="B232" s="399">
        <v>45299</v>
      </c>
      <c r="C232" s="453">
        <v>45261</v>
      </c>
      <c r="D232" s="401" t="s">
        <v>114</v>
      </c>
      <c r="E232" s="401" t="s">
        <v>278</v>
      </c>
      <c r="F232" s="402">
        <v>308.36</v>
      </c>
      <c r="G232" s="403" t="s">
        <v>1277</v>
      </c>
      <c r="H232" s="400" t="s">
        <v>132</v>
      </c>
      <c r="I232" s="403" t="s">
        <v>1254</v>
      </c>
      <c r="J232" s="386" t="str">
        <f t="shared" si="8"/>
        <v>18.715.383/0001-40</v>
      </c>
      <c r="K232" s="386" t="s">
        <v>1234</v>
      </c>
      <c r="L232" s="404" t="s">
        <v>1255</v>
      </c>
      <c r="M232" s="410">
        <v>224005633567</v>
      </c>
      <c r="N232" s="399">
        <v>45299</v>
      </c>
      <c r="O232" s="400" t="s">
        <v>35</v>
      </c>
      <c r="P232" s="504" t="s">
        <v>458</v>
      </c>
      <c r="Q232" s="501" t="s">
        <v>126</v>
      </c>
      <c r="R232" s="501" t="s">
        <v>126</v>
      </c>
      <c r="S232" s="349"/>
    </row>
    <row r="233" spans="1:19" ht="36" x14ac:dyDescent="0.2">
      <c r="A233" s="481">
        <f t="shared" si="7"/>
        <v>230</v>
      </c>
      <c r="B233" s="399">
        <v>45299</v>
      </c>
      <c r="C233" s="453">
        <v>45231</v>
      </c>
      <c r="D233" s="401" t="s">
        <v>114</v>
      </c>
      <c r="E233" s="401" t="s">
        <v>376</v>
      </c>
      <c r="F233" s="402">
        <v>12.86</v>
      </c>
      <c r="G233" s="403" t="s">
        <v>1278</v>
      </c>
      <c r="H233" s="400" t="s">
        <v>126</v>
      </c>
      <c r="I233" s="403" t="s">
        <v>1254</v>
      </c>
      <c r="J233" s="386" t="str">
        <f t="shared" si="8"/>
        <v>18.715.383/0001-40</v>
      </c>
      <c r="K233" s="386" t="s">
        <v>1234</v>
      </c>
      <c r="L233" s="404" t="s">
        <v>1255</v>
      </c>
      <c r="M233" s="410">
        <v>224005635691</v>
      </c>
      <c r="N233" s="399">
        <v>45299</v>
      </c>
      <c r="O233" s="400" t="s">
        <v>35</v>
      </c>
      <c r="P233" s="504" t="s">
        <v>458</v>
      </c>
      <c r="Q233" s="501" t="s">
        <v>126</v>
      </c>
      <c r="R233" s="501" t="s">
        <v>126</v>
      </c>
      <c r="S233" s="349"/>
    </row>
    <row r="234" spans="1:19" ht="36" x14ac:dyDescent="0.2">
      <c r="A234" s="481">
        <f t="shared" si="7"/>
        <v>231</v>
      </c>
      <c r="B234" s="399">
        <v>45299</v>
      </c>
      <c r="C234" s="453">
        <v>45231</v>
      </c>
      <c r="D234" s="401" t="s">
        <v>114</v>
      </c>
      <c r="E234" s="401" t="s">
        <v>274</v>
      </c>
      <c r="F234" s="402">
        <v>47.98</v>
      </c>
      <c r="G234" s="403" t="s">
        <v>1279</v>
      </c>
      <c r="H234" s="400" t="s">
        <v>127</v>
      </c>
      <c r="I234" s="403" t="s">
        <v>1254</v>
      </c>
      <c r="J234" s="386" t="str">
        <f t="shared" si="8"/>
        <v>18.715.383/0001-40</v>
      </c>
      <c r="K234" s="386" t="s">
        <v>1234</v>
      </c>
      <c r="L234" s="404" t="s">
        <v>1255</v>
      </c>
      <c r="M234" s="410">
        <v>224005636744</v>
      </c>
      <c r="N234" s="399">
        <v>45299</v>
      </c>
      <c r="O234" s="400" t="s">
        <v>35</v>
      </c>
      <c r="P234" s="504" t="s">
        <v>458</v>
      </c>
      <c r="Q234" s="501" t="s">
        <v>126</v>
      </c>
      <c r="R234" s="501" t="s">
        <v>126</v>
      </c>
      <c r="S234" s="349"/>
    </row>
    <row r="235" spans="1:19" ht="36" x14ac:dyDescent="0.2">
      <c r="A235" s="481">
        <f t="shared" si="7"/>
        <v>232</v>
      </c>
      <c r="B235" s="399">
        <v>45299</v>
      </c>
      <c r="C235" s="453">
        <v>45231</v>
      </c>
      <c r="D235" s="401" t="s">
        <v>114</v>
      </c>
      <c r="E235" s="401" t="s">
        <v>350</v>
      </c>
      <c r="F235" s="402">
        <v>227.85</v>
      </c>
      <c r="G235" s="403" t="s">
        <v>1280</v>
      </c>
      <c r="H235" s="400" t="s">
        <v>126</v>
      </c>
      <c r="I235" s="403" t="s">
        <v>1254</v>
      </c>
      <c r="J235" s="386" t="str">
        <f t="shared" si="8"/>
        <v>18.715.383/0001-40</v>
      </c>
      <c r="K235" s="386" t="s">
        <v>1234</v>
      </c>
      <c r="L235" s="404" t="s">
        <v>1255</v>
      </c>
      <c r="M235" s="410">
        <v>224005637392</v>
      </c>
      <c r="N235" s="399">
        <v>45299</v>
      </c>
      <c r="O235" s="400" t="s">
        <v>35</v>
      </c>
      <c r="P235" s="504" t="s">
        <v>458</v>
      </c>
      <c r="Q235" s="501" t="s">
        <v>126</v>
      </c>
      <c r="R235" s="501" t="s">
        <v>126</v>
      </c>
      <c r="S235" s="349"/>
    </row>
    <row r="236" spans="1:19" ht="36" x14ac:dyDescent="0.2">
      <c r="A236" s="481">
        <f t="shared" si="7"/>
        <v>233</v>
      </c>
      <c r="B236" s="399">
        <v>45299</v>
      </c>
      <c r="C236" s="453">
        <v>45231</v>
      </c>
      <c r="D236" s="401" t="s">
        <v>114</v>
      </c>
      <c r="E236" s="401" t="s">
        <v>1265</v>
      </c>
      <c r="F236" s="402">
        <v>182.28</v>
      </c>
      <c r="G236" s="403" t="s">
        <v>1281</v>
      </c>
      <c r="H236" s="400" t="s">
        <v>126</v>
      </c>
      <c r="I236" s="403" t="s">
        <v>1254</v>
      </c>
      <c r="J236" s="386" t="str">
        <f t="shared" si="8"/>
        <v>18.715.383/0001-40</v>
      </c>
      <c r="K236" s="386" t="s">
        <v>1234</v>
      </c>
      <c r="L236" s="404" t="s">
        <v>1255</v>
      </c>
      <c r="M236" s="410">
        <v>224005640504</v>
      </c>
      <c r="N236" s="399">
        <v>45299</v>
      </c>
      <c r="O236" s="400" t="s">
        <v>35</v>
      </c>
      <c r="P236" s="504" t="s">
        <v>458</v>
      </c>
      <c r="Q236" s="501" t="s">
        <v>126</v>
      </c>
      <c r="R236" s="501" t="s">
        <v>126</v>
      </c>
      <c r="S236" s="349"/>
    </row>
    <row r="237" spans="1:19" ht="36" x14ac:dyDescent="0.2">
      <c r="A237" s="481">
        <f t="shared" si="7"/>
        <v>234</v>
      </c>
      <c r="B237" s="399">
        <v>45299</v>
      </c>
      <c r="C237" s="453">
        <v>45231</v>
      </c>
      <c r="D237" s="401" t="s">
        <v>114</v>
      </c>
      <c r="E237" s="401" t="s">
        <v>278</v>
      </c>
      <c r="F237" s="402">
        <v>2304</v>
      </c>
      <c r="G237" s="403" t="s">
        <v>1282</v>
      </c>
      <c r="H237" s="400" t="s">
        <v>126</v>
      </c>
      <c r="I237" s="403" t="s">
        <v>1254</v>
      </c>
      <c r="J237" s="386" t="str">
        <f t="shared" si="8"/>
        <v>18.715.383/0001-40</v>
      </c>
      <c r="K237" s="386" t="s">
        <v>1234</v>
      </c>
      <c r="L237" s="404" t="s">
        <v>1255</v>
      </c>
      <c r="M237" s="410">
        <v>224005643600</v>
      </c>
      <c r="N237" s="399">
        <v>45299</v>
      </c>
      <c r="O237" s="400" t="s">
        <v>35</v>
      </c>
      <c r="P237" s="504" t="s">
        <v>458</v>
      </c>
      <c r="Q237" s="501" t="s">
        <v>126</v>
      </c>
      <c r="R237" s="501" t="s">
        <v>126</v>
      </c>
      <c r="S237" s="349"/>
    </row>
    <row r="238" spans="1:19" ht="36" x14ac:dyDescent="0.2">
      <c r="A238" s="481">
        <f t="shared" si="7"/>
        <v>235</v>
      </c>
      <c r="B238" s="399">
        <v>45299</v>
      </c>
      <c r="C238" s="453">
        <v>45170</v>
      </c>
      <c r="D238" s="401" t="s">
        <v>114</v>
      </c>
      <c r="E238" s="401" t="s">
        <v>244</v>
      </c>
      <c r="F238" s="402">
        <v>74.290000000000006</v>
      </c>
      <c r="G238" s="403" t="s">
        <v>1283</v>
      </c>
      <c r="H238" s="400" t="s">
        <v>127</v>
      </c>
      <c r="I238" s="403" t="s">
        <v>1254</v>
      </c>
      <c r="J238" s="386" t="str">
        <f t="shared" si="8"/>
        <v>18.715.383/0001-40</v>
      </c>
      <c r="K238" s="386" t="s">
        <v>1234</v>
      </c>
      <c r="L238" s="404" t="s">
        <v>1255</v>
      </c>
      <c r="M238" s="410">
        <v>224005647436</v>
      </c>
      <c r="N238" s="399">
        <v>45299</v>
      </c>
      <c r="O238" s="400" t="s">
        <v>35</v>
      </c>
      <c r="P238" s="504" t="s">
        <v>458</v>
      </c>
      <c r="Q238" s="501" t="s">
        <v>126</v>
      </c>
      <c r="R238" s="501" t="s">
        <v>126</v>
      </c>
      <c r="S238" s="349"/>
    </row>
    <row r="239" spans="1:19" ht="36" x14ac:dyDescent="0.2">
      <c r="A239" s="481">
        <f t="shared" si="7"/>
        <v>236</v>
      </c>
      <c r="B239" s="399">
        <v>45299</v>
      </c>
      <c r="C239" s="453">
        <v>45231</v>
      </c>
      <c r="D239" s="401" t="s">
        <v>114</v>
      </c>
      <c r="E239" s="401" t="s">
        <v>248</v>
      </c>
      <c r="F239" s="402">
        <v>41.85</v>
      </c>
      <c r="G239" s="403" t="s">
        <v>1284</v>
      </c>
      <c r="H239" s="400" t="s">
        <v>126</v>
      </c>
      <c r="I239" s="403" t="s">
        <v>1254</v>
      </c>
      <c r="J239" s="386" t="str">
        <f t="shared" si="8"/>
        <v>18.715.383/0001-40</v>
      </c>
      <c r="K239" s="386" t="s">
        <v>1234</v>
      </c>
      <c r="L239" s="404" t="s">
        <v>1255</v>
      </c>
      <c r="M239" s="410">
        <v>224005650577</v>
      </c>
      <c r="N239" s="399">
        <v>45299</v>
      </c>
      <c r="O239" s="400" t="s">
        <v>35</v>
      </c>
      <c r="P239" s="504" t="s">
        <v>458</v>
      </c>
      <c r="Q239" s="501" t="s">
        <v>126</v>
      </c>
      <c r="R239" s="501" t="s">
        <v>126</v>
      </c>
      <c r="S239" s="349"/>
    </row>
    <row r="240" spans="1:19" ht="36" x14ac:dyDescent="0.2">
      <c r="A240" s="481">
        <f t="shared" si="7"/>
        <v>237</v>
      </c>
      <c r="B240" s="399">
        <v>45299</v>
      </c>
      <c r="C240" s="453">
        <v>45200</v>
      </c>
      <c r="D240" s="401" t="s">
        <v>114</v>
      </c>
      <c r="E240" s="401" t="s">
        <v>394</v>
      </c>
      <c r="F240" s="402">
        <v>139.32</v>
      </c>
      <c r="G240" s="403" t="s">
        <v>1285</v>
      </c>
      <c r="H240" s="400" t="s">
        <v>126</v>
      </c>
      <c r="I240" s="403" t="s">
        <v>1254</v>
      </c>
      <c r="J240" s="386" t="str">
        <f t="shared" si="8"/>
        <v>18.715.383/0001-40</v>
      </c>
      <c r="K240" s="386" t="s">
        <v>1234</v>
      </c>
      <c r="L240" s="404" t="s">
        <v>1255</v>
      </c>
      <c r="M240" s="410">
        <v>224005669758</v>
      </c>
      <c r="N240" s="399">
        <v>45299</v>
      </c>
      <c r="O240" s="400" t="s">
        <v>35</v>
      </c>
      <c r="P240" s="504" t="s">
        <v>458</v>
      </c>
      <c r="Q240" s="501" t="s">
        <v>126</v>
      </c>
      <c r="R240" s="501" t="s">
        <v>126</v>
      </c>
      <c r="S240" s="349"/>
    </row>
    <row r="241" spans="1:19" ht="36" x14ac:dyDescent="0.2">
      <c r="A241" s="481">
        <f t="shared" si="7"/>
        <v>238</v>
      </c>
      <c r="B241" s="399">
        <v>45299</v>
      </c>
      <c r="C241" s="453">
        <v>45261</v>
      </c>
      <c r="D241" s="401" t="s">
        <v>114</v>
      </c>
      <c r="E241" s="401" t="s">
        <v>302</v>
      </c>
      <c r="F241" s="402">
        <v>112.23</v>
      </c>
      <c r="G241" s="403" t="s">
        <v>1286</v>
      </c>
      <c r="H241" s="400" t="s">
        <v>126</v>
      </c>
      <c r="I241" s="403" t="s">
        <v>1254</v>
      </c>
      <c r="J241" s="386" t="str">
        <f t="shared" si="8"/>
        <v>18.715.383/0001-40</v>
      </c>
      <c r="K241" s="386" t="s">
        <v>1234</v>
      </c>
      <c r="L241" s="404" t="s">
        <v>1255</v>
      </c>
      <c r="M241" s="410">
        <v>224005671221</v>
      </c>
      <c r="N241" s="399">
        <v>45299</v>
      </c>
      <c r="O241" s="400" t="s">
        <v>35</v>
      </c>
      <c r="P241" s="504" t="s">
        <v>458</v>
      </c>
      <c r="Q241" s="501" t="s">
        <v>126</v>
      </c>
      <c r="R241" s="501" t="s">
        <v>126</v>
      </c>
      <c r="S241" s="349"/>
    </row>
    <row r="242" spans="1:19" ht="36" x14ac:dyDescent="0.2">
      <c r="A242" s="481">
        <f t="shared" si="7"/>
        <v>239</v>
      </c>
      <c r="B242" s="399">
        <v>45299</v>
      </c>
      <c r="C242" s="453">
        <v>45231</v>
      </c>
      <c r="D242" s="401" t="s">
        <v>114</v>
      </c>
      <c r="E242" s="401" t="s">
        <v>342</v>
      </c>
      <c r="F242" s="402">
        <v>6.59</v>
      </c>
      <c r="G242" s="403" t="s">
        <v>1287</v>
      </c>
      <c r="H242" s="400" t="s">
        <v>126</v>
      </c>
      <c r="I242" s="403" t="s">
        <v>1254</v>
      </c>
      <c r="J242" s="386" t="str">
        <f t="shared" si="8"/>
        <v>18.715.383/0001-40</v>
      </c>
      <c r="K242" s="386" t="s">
        <v>1234</v>
      </c>
      <c r="L242" s="404" t="s">
        <v>1255</v>
      </c>
      <c r="M242" s="410">
        <v>224005673003</v>
      </c>
      <c r="N242" s="399">
        <v>45299</v>
      </c>
      <c r="O242" s="400" t="s">
        <v>35</v>
      </c>
      <c r="P242" s="504" t="s">
        <v>458</v>
      </c>
      <c r="Q242" s="501" t="s">
        <v>126</v>
      </c>
      <c r="R242" s="501" t="s">
        <v>126</v>
      </c>
      <c r="S242" s="349"/>
    </row>
    <row r="243" spans="1:19" ht="36" x14ac:dyDescent="0.2">
      <c r="A243" s="481">
        <f t="shared" si="7"/>
        <v>240</v>
      </c>
      <c r="B243" s="399">
        <v>45299</v>
      </c>
      <c r="C243" s="453">
        <v>45231</v>
      </c>
      <c r="D243" s="401" t="s">
        <v>114</v>
      </c>
      <c r="E243" s="401" t="s">
        <v>394</v>
      </c>
      <c r="F243" s="402">
        <v>6.03</v>
      </c>
      <c r="G243" s="403" t="s">
        <v>1288</v>
      </c>
      <c r="H243" s="400" t="s">
        <v>126</v>
      </c>
      <c r="I243" s="403" t="s">
        <v>1254</v>
      </c>
      <c r="J243" s="386" t="str">
        <f t="shared" si="8"/>
        <v>18.715.383/0001-40</v>
      </c>
      <c r="K243" s="386" t="s">
        <v>1234</v>
      </c>
      <c r="L243" s="404" t="s">
        <v>1255</v>
      </c>
      <c r="M243" s="410">
        <v>224005694515</v>
      </c>
      <c r="N243" s="399">
        <v>45299</v>
      </c>
      <c r="O243" s="400" t="s">
        <v>35</v>
      </c>
      <c r="P243" s="504" t="s">
        <v>458</v>
      </c>
      <c r="Q243" s="501" t="s">
        <v>126</v>
      </c>
      <c r="R243" s="501" t="s">
        <v>126</v>
      </c>
      <c r="S243" s="349"/>
    </row>
    <row r="244" spans="1:19" ht="36" x14ac:dyDescent="0.2">
      <c r="A244" s="481">
        <f t="shared" si="7"/>
        <v>241</v>
      </c>
      <c r="B244" s="399">
        <v>45299</v>
      </c>
      <c r="C244" s="453">
        <v>45231</v>
      </c>
      <c r="D244" s="401" t="s">
        <v>114</v>
      </c>
      <c r="E244" s="401" t="s">
        <v>266</v>
      </c>
      <c r="F244" s="402">
        <v>50.55</v>
      </c>
      <c r="G244" s="403" t="s">
        <v>1289</v>
      </c>
      <c r="H244" s="400" t="s">
        <v>127</v>
      </c>
      <c r="I244" s="403" t="s">
        <v>1254</v>
      </c>
      <c r="J244" s="386" t="str">
        <f t="shared" si="8"/>
        <v>18.715.383/0001-40</v>
      </c>
      <c r="K244" s="386" t="s">
        <v>1234</v>
      </c>
      <c r="L244" s="404" t="s">
        <v>1255</v>
      </c>
      <c r="M244" s="410">
        <v>224005695597</v>
      </c>
      <c r="N244" s="399">
        <v>45299</v>
      </c>
      <c r="O244" s="400" t="s">
        <v>35</v>
      </c>
      <c r="P244" s="504" t="s">
        <v>458</v>
      </c>
      <c r="Q244" s="501" t="s">
        <v>126</v>
      </c>
      <c r="R244" s="501" t="s">
        <v>126</v>
      </c>
      <c r="S244" s="349"/>
    </row>
    <row r="245" spans="1:19" ht="36" x14ac:dyDescent="0.2">
      <c r="A245" s="481">
        <f t="shared" si="7"/>
        <v>242</v>
      </c>
      <c r="B245" s="399">
        <v>45299</v>
      </c>
      <c r="C245" s="453">
        <v>45261</v>
      </c>
      <c r="D245" s="401" t="s">
        <v>114</v>
      </c>
      <c r="E245" s="401" t="s">
        <v>302</v>
      </c>
      <c r="F245" s="402">
        <v>0.66</v>
      </c>
      <c r="G245" s="403" t="s">
        <v>1290</v>
      </c>
      <c r="H245" s="400" t="s">
        <v>128</v>
      </c>
      <c r="I245" s="403" t="s">
        <v>1254</v>
      </c>
      <c r="J245" s="386" t="str">
        <f t="shared" si="8"/>
        <v>18.715.383/0001-40</v>
      </c>
      <c r="K245" s="386" t="s">
        <v>1234</v>
      </c>
      <c r="L245" s="404" t="s">
        <v>1255</v>
      </c>
      <c r="M245" s="410">
        <v>224005699312</v>
      </c>
      <c r="N245" s="399">
        <v>45299</v>
      </c>
      <c r="O245" s="400" t="s">
        <v>35</v>
      </c>
      <c r="P245" s="504" t="s">
        <v>458</v>
      </c>
      <c r="Q245" s="501" t="s">
        <v>126</v>
      </c>
      <c r="R245" s="501" t="s">
        <v>126</v>
      </c>
      <c r="S245" s="349"/>
    </row>
    <row r="246" spans="1:19" ht="36" x14ac:dyDescent="0.2">
      <c r="A246" s="481">
        <f t="shared" si="7"/>
        <v>243</v>
      </c>
      <c r="B246" s="399">
        <v>45299</v>
      </c>
      <c r="C246" s="453">
        <v>45231</v>
      </c>
      <c r="D246" s="401" t="s">
        <v>114</v>
      </c>
      <c r="E246" s="401" t="s">
        <v>248</v>
      </c>
      <c r="F246" s="402">
        <v>42.08</v>
      </c>
      <c r="G246" s="403" t="s">
        <v>1291</v>
      </c>
      <c r="H246" s="400" t="s">
        <v>132</v>
      </c>
      <c r="I246" s="403" t="s">
        <v>1254</v>
      </c>
      <c r="J246" s="386" t="str">
        <f t="shared" si="8"/>
        <v>18.715.383/0001-40</v>
      </c>
      <c r="K246" s="386" t="s">
        <v>1234</v>
      </c>
      <c r="L246" s="404" t="s">
        <v>1255</v>
      </c>
      <c r="M246" s="410">
        <v>224005701660</v>
      </c>
      <c r="N246" s="399">
        <v>45299</v>
      </c>
      <c r="O246" s="400" t="s">
        <v>35</v>
      </c>
      <c r="P246" s="504" t="s">
        <v>458</v>
      </c>
      <c r="Q246" s="501" t="s">
        <v>126</v>
      </c>
      <c r="R246" s="501" t="s">
        <v>126</v>
      </c>
      <c r="S246" s="349"/>
    </row>
    <row r="247" spans="1:19" ht="36" x14ac:dyDescent="0.2">
      <c r="A247" s="481">
        <f t="shared" si="7"/>
        <v>244</v>
      </c>
      <c r="B247" s="399">
        <v>45299</v>
      </c>
      <c r="C247" s="453">
        <v>45261</v>
      </c>
      <c r="D247" s="401" t="s">
        <v>103</v>
      </c>
      <c r="E247" s="401" t="s">
        <v>191</v>
      </c>
      <c r="F247" s="402">
        <v>13.84</v>
      </c>
      <c r="G247" s="403" t="s">
        <v>1292</v>
      </c>
      <c r="H247" s="400" t="s">
        <v>126</v>
      </c>
      <c r="I247" s="403" t="s">
        <v>1254</v>
      </c>
      <c r="J247" s="386" t="str">
        <f t="shared" si="8"/>
        <v>18.715.383/0001-40</v>
      </c>
      <c r="K247" s="386" t="s">
        <v>1234</v>
      </c>
      <c r="L247" s="404" t="s">
        <v>1255</v>
      </c>
      <c r="M247" s="410">
        <v>224005702712</v>
      </c>
      <c r="N247" s="399">
        <v>45299</v>
      </c>
      <c r="O247" s="400" t="s">
        <v>35</v>
      </c>
      <c r="P247" s="504" t="s">
        <v>458</v>
      </c>
      <c r="Q247" s="501" t="s">
        <v>126</v>
      </c>
      <c r="R247" s="501" t="s">
        <v>126</v>
      </c>
      <c r="S247" s="349"/>
    </row>
    <row r="248" spans="1:19" ht="36" x14ac:dyDescent="0.2">
      <c r="A248" s="481">
        <f t="shared" si="7"/>
        <v>245</v>
      </c>
      <c r="B248" s="399">
        <v>45299</v>
      </c>
      <c r="C248" s="453">
        <v>45261</v>
      </c>
      <c r="D248" s="401" t="s">
        <v>103</v>
      </c>
      <c r="E248" s="401" t="s">
        <v>204</v>
      </c>
      <c r="F248" s="402">
        <v>23.76</v>
      </c>
      <c r="G248" s="403" t="s">
        <v>1293</v>
      </c>
      <c r="H248" s="400" t="s">
        <v>126</v>
      </c>
      <c r="I248" s="403" t="s">
        <v>1254</v>
      </c>
      <c r="J248" s="386" t="str">
        <f t="shared" si="8"/>
        <v>18.715.383/0001-40</v>
      </c>
      <c r="K248" s="386" t="s">
        <v>1234</v>
      </c>
      <c r="L248" s="404" t="s">
        <v>1255</v>
      </c>
      <c r="M248" s="410">
        <v>224005703107</v>
      </c>
      <c r="N248" s="399">
        <v>45299</v>
      </c>
      <c r="O248" s="400" t="s">
        <v>35</v>
      </c>
      <c r="P248" s="504" t="s">
        <v>458</v>
      </c>
      <c r="Q248" s="501" t="s">
        <v>126</v>
      </c>
      <c r="R248" s="501" t="s">
        <v>126</v>
      </c>
      <c r="S248" s="349"/>
    </row>
    <row r="249" spans="1:19" ht="36" x14ac:dyDescent="0.2">
      <c r="A249" s="481">
        <f t="shared" si="7"/>
        <v>246</v>
      </c>
      <c r="B249" s="399">
        <v>45299</v>
      </c>
      <c r="C249" s="453">
        <v>45292</v>
      </c>
      <c r="D249" s="401" t="s">
        <v>103</v>
      </c>
      <c r="E249" s="401" t="s">
        <v>204</v>
      </c>
      <c r="F249" s="402">
        <v>373.23</v>
      </c>
      <c r="G249" s="403" t="s">
        <v>1294</v>
      </c>
      <c r="H249" s="400" t="s">
        <v>126</v>
      </c>
      <c r="I249" s="403" t="s">
        <v>1254</v>
      </c>
      <c r="J249" s="386" t="str">
        <f t="shared" si="8"/>
        <v>18.715.383/0001-40</v>
      </c>
      <c r="K249" s="386" t="s">
        <v>1234</v>
      </c>
      <c r="L249" s="404" t="s">
        <v>1255</v>
      </c>
      <c r="M249" s="410">
        <v>224005703956</v>
      </c>
      <c r="N249" s="399">
        <v>45299</v>
      </c>
      <c r="O249" s="400" t="s">
        <v>35</v>
      </c>
      <c r="P249" s="504" t="s">
        <v>458</v>
      </c>
      <c r="Q249" s="501" t="s">
        <v>126</v>
      </c>
      <c r="R249" s="501" t="s">
        <v>126</v>
      </c>
      <c r="S249" s="349"/>
    </row>
    <row r="250" spans="1:19" ht="36" x14ac:dyDescent="0.2">
      <c r="A250" s="481">
        <f t="shared" si="7"/>
        <v>247</v>
      </c>
      <c r="B250" s="399">
        <v>45299</v>
      </c>
      <c r="C250" s="453">
        <v>45261</v>
      </c>
      <c r="D250" s="401" t="s">
        <v>114</v>
      </c>
      <c r="E250" s="401" t="s">
        <v>370</v>
      </c>
      <c r="F250" s="402">
        <v>25</v>
      </c>
      <c r="G250" s="403" t="s">
        <v>1295</v>
      </c>
      <c r="H250" s="400" t="s">
        <v>134</v>
      </c>
      <c r="I250" s="403" t="s">
        <v>1254</v>
      </c>
      <c r="J250" s="386" t="str">
        <f t="shared" si="8"/>
        <v>18.715.383/0001-40</v>
      </c>
      <c r="K250" s="386" t="s">
        <v>1234</v>
      </c>
      <c r="L250" s="404" t="s">
        <v>1255</v>
      </c>
      <c r="M250" s="410">
        <v>224005704928</v>
      </c>
      <c r="N250" s="399">
        <v>45299</v>
      </c>
      <c r="O250" s="400" t="s">
        <v>35</v>
      </c>
      <c r="P250" s="504" t="s">
        <v>458</v>
      </c>
      <c r="Q250" s="501" t="s">
        <v>126</v>
      </c>
      <c r="R250" s="501" t="s">
        <v>126</v>
      </c>
      <c r="S250" s="349"/>
    </row>
    <row r="251" spans="1:19" ht="36" x14ac:dyDescent="0.2">
      <c r="A251" s="481">
        <f t="shared" si="7"/>
        <v>248</v>
      </c>
      <c r="B251" s="399">
        <v>45299</v>
      </c>
      <c r="C251" s="453">
        <v>45231</v>
      </c>
      <c r="D251" s="401" t="s">
        <v>114</v>
      </c>
      <c r="E251" s="401" t="s">
        <v>376</v>
      </c>
      <c r="F251" s="402">
        <v>40</v>
      </c>
      <c r="G251" s="403" t="s">
        <v>1296</v>
      </c>
      <c r="H251" s="400" t="s">
        <v>126</v>
      </c>
      <c r="I251" s="403" t="s">
        <v>1254</v>
      </c>
      <c r="J251" s="386" t="str">
        <f t="shared" si="8"/>
        <v>18.715.383/0001-40</v>
      </c>
      <c r="K251" s="386" t="s">
        <v>1234</v>
      </c>
      <c r="L251" s="404" t="s">
        <v>1255</v>
      </c>
      <c r="M251" s="410">
        <v>224005705819</v>
      </c>
      <c r="N251" s="399">
        <v>45299</v>
      </c>
      <c r="O251" s="400" t="s">
        <v>35</v>
      </c>
      <c r="P251" s="504" t="s">
        <v>458</v>
      </c>
      <c r="Q251" s="501" t="s">
        <v>126</v>
      </c>
      <c r="R251" s="501" t="s">
        <v>126</v>
      </c>
      <c r="S251" s="349"/>
    </row>
    <row r="252" spans="1:19" ht="36" x14ac:dyDescent="0.2">
      <c r="A252" s="481">
        <f t="shared" si="7"/>
        <v>249</v>
      </c>
      <c r="B252" s="399">
        <v>45299</v>
      </c>
      <c r="C252" s="453">
        <v>45231</v>
      </c>
      <c r="D252" s="401" t="s">
        <v>114</v>
      </c>
      <c r="E252" s="401" t="s">
        <v>376</v>
      </c>
      <c r="F252" s="402">
        <v>100</v>
      </c>
      <c r="G252" s="403" t="s">
        <v>1297</v>
      </c>
      <c r="H252" s="400" t="s">
        <v>128</v>
      </c>
      <c r="I252" s="403" t="s">
        <v>1254</v>
      </c>
      <c r="J252" s="386" t="str">
        <f t="shared" si="8"/>
        <v>18.715.383/0001-40</v>
      </c>
      <c r="K252" s="386" t="s">
        <v>1234</v>
      </c>
      <c r="L252" s="404" t="s">
        <v>1255</v>
      </c>
      <c r="M252" s="410">
        <v>224005706203</v>
      </c>
      <c r="N252" s="399">
        <v>45299</v>
      </c>
      <c r="O252" s="400" t="s">
        <v>35</v>
      </c>
      <c r="P252" s="504" t="s">
        <v>458</v>
      </c>
      <c r="Q252" s="501" t="s">
        <v>126</v>
      </c>
      <c r="R252" s="501" t="s">
        <v>126</v>
      </c>
      <c r="S252" s="349"/>
    </row>
    <row r="253" spans="1:19" ht="36" x14ac:dyDescent="0.2">
      <c r="A253" s="481">
        <f t="shared" si="7"/>
        <v>250</v>
      </c>
      <c r="B253" s="399">
        <v>45299</v>
      </c>
      <c r="C253" s="453">
        <v>45231</v>
      </c>
      <c r="D253" s="401" t="s">
        <v>114</v>
      </c>
      <c r="E253" s="401" t="s">
        <v>358</v>
      </c>
      <c r="F253" s="402">
        <v>275</v>
      </c>
      <c r="G253" s="403" t="s">
        <v>1298</v>
      </c>
      <c r="H253" s="400" t="s">
        <v>126</v>
      </c>
      <c r="I253" s="403" t="s">
        <v>1254</v>
      </c>
      <c r="J253" s="386" t="str">
        <f t="shared" si="8"/>
        <v>18.715.383/0001-40</v>
      </c>
      <c r="K253" s="386" t="s">
        <v>1234</v>
      </c>
      <c r="L253" s="404" t="s">
        <v>1255</v>
      </c>
      <c r="M253" s="410">
        <v>224005706629</v>
      </c>
      <c r="N253" s="399">
        <v>45299</v>
      </c>
      <c r="O253" s="400" t="s">
        <v>35</v>
      </c>
      <c r="P253" s="504" t="s">
        <v>458</v>
      </c>
      <c r="Q253" s="501" t="s">
        <v>126</v>
      </c>
      <c r="R253" s="501" t="s">
        <v>126</v>
      </c>
      <c r="S253" s="349"/>
    </row>
    <row r="254" spans="1:19" ht="36" x14ac:dyDescent="0.2">
      <c r="A254" s="481">
        <f t="shared" si="7"/>
        <v>251</v>
      </c>
      <c r="B254" s="399">
        <v>45299</v>
      </c>
      <c r="C254" s="453">
        <v>45231</v>
      </c>
      <c r="D254" s="401" t="s">
        <v>114</v>
      </c>
      <c r="E254" s="401" t="s">
        <v>376</v>
      </c>
      <c r="F254" s="402">
        <v>40</v>
      </c>
      <c r="G254" s="403" t="s">
        <v>1299</v>
      </c>
      <c r="H254" s="400" t="s">
        <v>126</v>
      </c>
      <c r="I254" s="403" t="s">
        <v>1254</v>
      </c>
      <c r="J254" s="386" t="str">
        <f t="shared" si="8"/>
        <v>18.715.383/0001-40</v>
      </c>
      <c r="K254" s="386" t="s">
        <v>1234</v>
      </c>
      <c r="L254" s="404" t="s">
        <v>1255</v>
      </c>
      <c r="M254" s="410">
        <v>224005707510</v>
      </c>
      <c r="N254" s="399">
        <v>45299</v>
      </c>
      <c r="O254" s="400" t="s">
        <v>35</v>
      </c>
      <c r="P254" s="504" t="s">
        <v>458</v>
      </c>
      <c r="Q254" s="501" t="s">
        <v>126</v>
      </c>
      <c r="R254" s="501" t="s">
        <v>126</v>
      </c>
      <c r="S254" s="349"/>
    </row>
    <row r="255" spans="1:19" ht="36" x14ac:dyDescent="0.2">
      <c r="A255" s="481">
        <f t="shared" si="7"/>
        <v>252</v>
      </c>
      <c r="B255" s="399">
        <v>45299</v>
      </c>
      <c r="C255" s="453">
        <v>45231</v>
      </c>
      <c r="D255" s="401" t="s">
        <v>114</v>
      </c>
      <c r="E255" s="401" t="s">
        <v>274</v>
      </c>
      <c r="F255" s="402">
        <v>175</v>
      </c>
      <c r="G255" s="403" t="s">
        <v>1300</v>
      </c>
      <c r="H255" s="400" t="s">
        <v>126</v>
      </c>
      <c r="I255" s="403" t="s">
        <v>1254</v>
      </c>
      <c r="J255" s="386" t="str">
        <f t="shared" si="8"/>
        <v>18.715.383/0001-40</v>
      </c>
      <c r="K255" s="386" t="s">
        <v>1234</v>
      </c>
      <c r="L255" s="404" t="s">
        <v>1255</v>
      </c>
      <c r="M255" s="410">
        <v>224005708168</v>
      </c>
      <c r="N255" s="399">
        <v>45299</v>
      </c>
      <c r="O255" s="400" t="s">
        <v>35</v>
      </c>
      <c r="P255" s="504" t="s">
        <v>458</v>
      </c>
      <c r="Q255" s="501" t="s">
        <v>126</v>
      </c>
      <c r="R255" s="501" t="s">
        <v>126</v>
      </c>
      <c r="S255" s="349"/>
    </row>
    <row r="256" spans="1:19" ht="36" x14ac:dyDescent="0.2">
      <c r="A256" s="481">
        <f t="shared" si="7"/>
        <v>253</v>
      </c>
      <c r="B256" s="399">
        <v>45299</v>
      </c>
      <c r="C256" s="453">
        <v>45231</v>
      </c>
      <c r="D256" s="401" t="s">
        <v>114</v>
      </c>
      <c r="E256" s="401" t="s">
        <v>274</v>
      </c>
      <c r="F256" s="402">
        <v>100</v>
      </c>
      <c r="G256" s="403" t="s">
        <v>1301</v>
      </c>
      <c r="H256" s="400" t="s">
        <v>126</v>
      </c>
      <c r="I256" s="403" t="s">
        <v>1254</v>
      </c>
      <c r="J256" s="386" t="str">
        <f t="shared" si="8"/>
        <v>18.715.383/0001-40</v>
      </c>
      <c r="K256" s="386" t="s">
        <v>1234</v>
      </c>
      <c r="L256" s="404" t="s">
        <v>1255</v>
      </c>
      <c r="M256" s="410">
        <v>224005708915</v>
      </c>
      <c r="N256" s="399">
        <v>45299</v>
      </c>
      <c r="O256" s="400" t="s">
        <v>35</v>
      </c>
      <c r="P256" s="504" t="s">
        <v>458</v>
      </c>
      <c r="Q256" s="501" t="s">
        <v>126</v>
      </c>
      <c r="R256" s="501" t="s">
        <v>126</v>
      </c>
      <c r="S256" s="349"/>
    </row>
    <row r="257" spans="1:19" ht="36" x14ac:dyDescent="0.2">
      <c r="A257" s="481">
        <f t="shared" si="7"/>
        <v>254</v>
      </c>
      <c r="B257" s="399">
        <v>45299</v>
      </c>
      <c r="C257" s="453">
        <v>45231</v>
      </c>
      <c r="D257" s="401" t="s">
        <v>114</v>
      </c>
      <c r="E257" s="401" t="s">
        <v>274</v>
      </c>
      <c r="F257" s="402">
        <v>185.72</v>
      </c>
      <c r="G257" s="403" t="s">
        <v>1302</v>
      </c>
      <c r="H257" s="400" t="s">
        <v>126</v>
      </c>
      <c r="I257" s="403" t="s">
        <v>1254</v>
      </c>
      <c r="J257" s="386" t="str">
        <f t="shared" si="8"/>
        <v>18.715.383/0001-40</v>
      </c>
      <c r="K257" s="386" t="s">
        <v>1234</v>
      </c>
      <c r="L257" s="404" t="s">
        <v>1255</v>
      </c>
      <c r="M257" s="410">
        <v>224005709806</v>
      </c>
      <c r="N257" s="399">
        <v>45299</v>
      </c>
      <c r="O257" s="400" t="s">
        <v>35</v>
      </c>
      <c r="P257" s="504" t="s">
        <v>458</v>
      </c>
      <c r="Q257" s="501" t="s">
        <v>126</v>
      </c>
      <c r="R257" s="501" t="s">
        <v>126</v>
      </c>
      <c r="S257" s="349"/>
    </row>
    <row r="258" spans="1:19" ht="36" x14ac:dyDescent="0.2">
      <c r="A258" s="481">
        <f t="shared" si="7"/>
        <v>255</v>
      </c>
      <c r="B258" s="399">
        <v>45299</v>
      </c>
      <c r="C258" s="453">
        <v>45231</v>
      </c>
      <c r="D258" s="401" t="s">
        <v>114</v>
      </c>
      <c r="E258" s="401" t="s">
        <v>340</v>
      </c>
      <c r="F258" s="402">
        <v>45.61</v>
      </c>
      <c r="G258" s="403" t="s">
        <v>1303</v>
      </c>
      <c r="H258" s="400" t="s">
        <v>128</v>
      </c>
      <c r="I258" s="403" t="s">
        <v>1254</v>
      </c>
      <c r="J258" s="386" t="str">
        <f t="shared" si="8"/>
        <v>18.715.383/0001-40</v>
      </c>
      <c r="K258" s="386" t="s">
        <v>1234</v>
      </c>
      <c r="L258" s="404" t="s">
        <v>1255</v>
      </c>
      <c r="M258" s="410">
        <v>224005710650</v>
      </c>
      <c r="N258" s="399">
        <v>45299</v>
      </c>
      <c r="O258" s="400" t="s">
        <v>35</v>
      </c>
      <c r="P258" s="504" t="s">
        <v>458</v>
      </c>
      <c r="Q258" s="501" t="s">
        <v>126</v>
      </c>
      <c r="R258" s="501" t="s">
        <v>126</v>
      </c>
      <c r="S258" s="349"/>
    </row>
    <row r="259" spans="1:19" ht="36" x14ac:dyDescent="0.2">
      <c r="A259" s="481">
        <f t="shared" si="7"/>
        <v>256</v>
      </c>
      <c r="B259" s="399">
        <v>45299</v>
      </c>
      <c r="C259" s="441">
        <v>45261</v>
      </c>
      <c r="D259" s="400" t="s">
        <v>103</v>
      </c>
      <c r="E259" s="401" t="s">
        <v>200</v>
      </c>
      <c r="F259" s="402">
        <v>0.11</v>
      </c>
      <c r="G259" s="403" t="s">
        <v>1304</v>
      </c>
      <c r="H259" s="400" t="s">
        <v>126</v>
      </c>
      <c r="I259" s="403" t="s">
        <v>1254</v>
      </c>
      <c r="J259" s="386" t="str">
        <f t="shared" si="8"/>
        <v>18.715.383/0001-40</v>
      </c>
      <c r="K259" s="386" t="s">
        <v>1234</v>
      </c>
      <c r="L259" s="404" t="s">
        <v>1255</v>
      </c>
      <c r="M259" s="410">
        <v>224005712270</v>
      </c>
      <c r="N259" s="399">
        <v>45299</v>
      </c>
      <c r="O259" s="400" t="s">
        <v>35</v>
      </c>
      <c r="P259" s="504" t="s">
        <v>458</v>
      </c>
      <c r="Q259" s="501" t="s">
        <v>126</v>
      </c>
      <c r="R259" s="501" t="s">
        <v>126</v>
      </c>
      <c r="S259" s="349"/>
    </row>
    <row r="260" spans="1:19" ht="36" x14ac:dyDescent="0.2">
      <c r="A260" s="481">
        <f t="shared" si="7"/>
        <v>257</v>
      </c>
      <c r="B260" s="399">
        <v>45299</v>
      </c>
      <c r="C260" s="453">
        <v>45261</v>
      </c>
      <c r="D260" s="401" t="s">
        <v>103</v>
      </c>
      <c r="E260" s="401" t="s">
        <v>191</v>
      </c>
      <c r="F260" s="402">
        <v>24.13</v>
      </c>
      <c r="G260" s="403" t="s">
        <v>1305</v>
      </c>
      <c r="H260" s="400" t="s">
        <v>126</v>
      </c>
      <c r="I260" s="403" t="s">
        <v>1254</v>
      </c>
      <c r="J260" s="386" t="str">
        <f t="shared" si="8"/>
        <v>18.715.383/0001-40</v>
      </c>
      <c r="K260" s="386" t="s">
        <v>1234</v>
      </c>
      <c r="L260" s="404" t="s">
        <v>1255</v>
      </c>
      <c r="M260" s="410">
        <v>224005729750</v>
      </c>
      <c r="N260" s="399">
        <v>45299</v>
      </c>
      <c r="O260" s="400" t="s">
        <v>35</v>
      </c>
      <c r="P260" s="504" t="s">
        <v>458</v>
      </c>
      <c r="Q260" s="501" t="s">
        <v>126</v>
      </c>
      <c r="R260" s="501" t="s">
        <v>126</v>
      </c>
      <c r="S260" s="349"/>
    </row>
    <row r="261" spans="1:19" ht="36" x14ac:dyDescent="0.2">
      <c r="A261" s="481">
        <f t="shared" ref="A261:A324" si="9">IF(B261="","",ROW()-ROW($A$3))</f>
        <v>258</v>
      </c>
      <c r="B261" s="399">
        <v>45299</v>
      </c>
      <c r="C261" s="453">
        <v>45261</v>
      </c>
      <c r="D261" s="401" t="s">
        <v>114</v>
      </c>
      <c r="E261" s="401" t="s">
        <v>300</v>
      </c>
      <c r="F261" s="402">
        <v>1333.1</v>
      </c>
      <c r="G261" s="403" t="s">
        <v>1306</v>
      </c>
      <c r="H261" s="400" t="s">
        <v>126</v>
      </c>
      <c r="I261" s="403" t="s">
        <v>1307</v>
      </c>
      <c r="J261" s="386" t="str">
        <f t="shared" ref="J261:J324" si="10">IF(P261="","",IF(LEN(TRIM(P261))&gt;14,P261,"CPF Protegido - LGPD"))</f>
        <v>49.273.670/0001-70</v>
      </c>
      <c r="K261" s="386" t="s">
        <v>960</v>
      </c>
      <c r="L261" s="404" t="s">
        <v>947</v>
      </c>
      <c r="M261" s="386">
        <v>638</v>
      </c>
      <c r="N261" s="399">
        <v>45296</v>
      </c>
      <c r="O261" s="400" t="s">
        <v>35</v>
      </c>
      <c r="P261" s="505" t="s">
        <v>1308</v>
      </c>
      <c r="Q261" s="502" t="s">
        <v>944</v>
      </c>
      <c r="R261" s="502">
        <v>3302</v>
      </c>
      <c r="S261" s="349"/>
    </row>
    <row r="262" spans="1:19" ht="36" x14ac:dyDescent="0.2">
      <c r="A262" s="481">
        <f t="shared" si="9"/>
        <v>259</v>
      </c>
      <c r="B262" s="399">
        <v>45299</v>
      </c>
      <c r="C262" s="453">
        <v>45261</v>
      </c>
      <c r="D262" s="401" t="s">
        <v>114</v>
      </c>
      <c r="E262" s="401" t="s">
        <v>274</v>
      </c>
      <c r="F262" s="402">
        <v>5879.4</v>
      </c>
      <c r="G262" s="403" t="s">
        <v>1309</v>
      </c>
      <c r="H262" s="400" t="s">
        <v>133</v>
      </c>
      <c r="I262" s="403" t="s">
        <v>1310</v>
      </c>
      <c r="J262" s="386" t="str">
        <f t="shared" si="10"/>
        <v>52.124.992/0001-62</v>
      </c>
      <c r="K262" s="386" t="s">
        <v>960</v>
      </c>
      <c r="L262" s="404" t="s">
        <v>947</v>
      </c>
      <c r="M262" s="386" t="s">
        <v>971</v>
      </c>
      <c r="N262" s="399">
        <v>45293</v>
      </c>
      <c r="O262" s="400" t="s">
        <v>35</v>
      </c>
      <c r="P262" s="505" t="s">
        <v>1311</v>
      </c>
      <c r="Q262" s="502" t="s">
        <v>944</v>
      </c>
      <c r="R262" s="502">
        <v>1628</v>
      </c>
      <c r="S262" s="349"/>
    </row>
    <row r="263" spans="1:19" ht="36" x14ac:dyDescent="0.2">
      <c r="A263" s="481">
        <f t="shared" si="9"/>
        <v>260</v>
      </c>
      <c r="B263" s="399">
        <v>45299</v>
      </c>
      <c r="C263" s="453">
        <v>45292</v>
      </c>
      <c r="D263" s="401" t="s">
        <v>114</v>
      </c>
      <c r="E263" s="401" t="s">
        <v>342</v>
      </c>
      <c r="F263" s="402">
        <v>2122</v>
      </c>
      <c r="G263" s="403" t="s">
        <v>1312</v>
      </c>
      <c r="H263" s="400" t="s">
        <v>136</v>
      </c>
      <c r="I263" s="403" t="s">
        <v>1313</v>
      </c>
      <c r="J263" s="386" t="str">
        <f t="shared" si="10"/>
        <v>14.887.204/0001-09</v>
      </c>
      <c r="K263" s="386" t="s">
        <v>960</v>
      </c>
      <c r="L263" s="404" t="s">
        <v>947</v>
      </c>
      <c r="M263" s="386" t="s">
        <v>1314</v>
      </c>
      <c r="N263" s="399">
        <v>45299</v>
      </c>
      <c r="O263" s="400" t="s">
        <v>35</v>
      </c>
      <c r="P263" s="505" t="s">
        <v>1315</v>
      </c>
      <c r="Q263" s="502" t="s">
        <v>956</v>
      </c>
      <c r="R263" s="502">
        <v>3340</v>
      </c>
      <c r="S263" s="349"/>
    </row>
    <row r="264" spans="1:19" ht="48" x14ac:dyDescent="0.2">
      <c r="A264" s="481">
        <f t="shared" si="9"/>
        <v>261</v>
      </c>
      <c r="B264" s="399">
        <v>45299</v>
      </c>
      <c r="C264" s="453">
        <v>45261</v>
      </c>
      <c r="D264" s="401" t="s">
        <v>114</v>
      </c>
      <c r="E264" s="401" t="s">
        <v>376</v>
      </c>
      <c r="F264" s="402">
        <v>311.62</v>
      </c>
      <c r="G264" s="403" t="s">
        <v>1316</v>
      </c>
      <c r="H264" s="400" t="s">
        <v>126</v>
      </c>
      <c r="I264" s="403" t="s">
        <v>1317</v>
      </c>
      <c r="J264" s="386" t="str">
        <f t="shared" si="10"/>
        <v>22.190.621/0001-18</v>
      </c>
      <c r="K264" s="386" t="s">
        <v>960</v>
      </c>
      <c r="L264" s="404" t="s">
        <v>947</v>
      </c>
      <c r="M264" s="404" t="s">
        <v>971</v>
      </c>
      <c r="N264" s="399">
        <v>45297</v>
      </c>
      <c r="O264" s="400" t="s">
        <v>35</v>
      </c>
      <c r="P264" s="505" t="s">
        <v>1318</v>
      </c>
      <c r="Q264" s="502" t="s">
        <v>944</v>
      </c>
      <c r="R264" s="502">
        <v>1520</v>
      </c>
      <c r="S264" s="349"/>
    </row>
    <row r="265" spans="1:19" ht="60" x14ac:dyDescent="0.2">
      <c r="A265" s="481">
        <f t="shared" si="9"/>
        <v>262</v>
      </c>
      <c r="B265" s="399">
        <v>45299</v>
      </c>
      <c r="C265" s="453">
        <v>45261</v>
      </c>
      <c r="D265" s="401" t="s">
        <v>114</v>
      </c>
      <c r="E265" s="401" t="s">
        <v>274</v>
      </c>
      <c r="F265" s="402">
        <v>3000</v>
      </c>
      <c r="G265" s="403" t="s">
        <v>538</v>
      </c>
      <c r="H265" s="400" t="s">
        <v>127</v>
      </c>
      <c r="I265" s="403" t="s">
        <v>539</v>
      </c>
      <c r="J265" s="386" t="str">
        <f t="shared" si="10"/>
        <v>50.198.885/0001-53</v>
      </c>
      <c r="K265" s="386" t="s">
        <v>960</v>
      </c>
      <c r="L265" s="404" t="s">
        <v>947</v>
      </c>
      <c r="M265" s="386">
        <v>15</v>
      </c>
      <c r="N265" s="399">
        <v>45294</v>
      </c>
      <c r="O265" s="400" t="s">
        <v>35</v>
      </c>
      <c r="P265" s="505" t="s">
        <v>540</v>
      </c>
      <c r="Q265" s="502" t="s">
        <v>1319</v>
      </c>
      <c r="R265" s="502">
        <v>471</v>
      </c>
      <c r="S265" s="349"/>
    </row>
    <row r="266" spans="1:19" ht="36" x14ac:dyDescent="0.2">
      <c r="A266" s="481">
        <f t="shared" si="9"/>
        <v>263</v>
      </c>
      <c r="B266" s="399">
        <v>45299</v>
      </c>
      <c r="C266" s="441">
        <v>45292</v>
      </c>
      <c r="D266" s="400" t="s">
        <v>114</v>
      </c>
      <c r="E266" s="401" t="s">
        <v>284</v>
      </c>
      <c r="F266" s="402">
        <v>10</v>
      </c>
      <c r="G266" s="403" t="s">
        <v>1320</v>
      </c>
      <c r="H266" s="400" t="s">
        <v>136</v>
      </c>
      <c r="I266" s="403" t="s">
        <v>5559</v>
      </c>
      <c r="J266" s="386" t="str">
        <f t="shared" si="10"/>
        <v>00.000.000/0001-91</v>
      </c>
      <c r="K266" s="386" t="s">
        <v>1003</v>
      </c>
      <c r="L266" s="404" t="s">
        <v>939</v>
      </c>
      <c r="M266" s="386" t="s">
        <v>126</v>
      </c>
      <c r="N266" s="399">
        <v>45299</v>
      </c>
      <c r="O266" s="400" t="s">
        <v>35</v>
      </c>
      <c r="P266" s="505" t="s">
        <v>1004</v>
      </c>
      <c r="Q266" s="501" t="s">
        <v>126</v>
      </c>
      <c r="R266" s="501" t="s">
        <v>126</v>
      </c>
      <c r="S266" s="349"/>
    </row>
    <row r="267" spans="1:19" ht="36" x14ac:dyDescent="0.2">
      <c r="A267" s="481">
        <f t="shared" si="9"/>
        <v>264</v>
      </c>
      <c r="B267" s="399">
        <v>45299</v>
      </c>
      <c r="C267" s="441">
        <v>45292</v>
      </c>
      <c r="D267" s="400" t="s">
        <v>114</v>
      </c>
      <c r="E267" s="401" t="s">
        <v>284</v>
      </c>
      <c r="F267" s="402">
        <v>12</v>
      </c>
      <c r="G267" s="403" t="s">
        <v>1321</v>
      </c>
      <c r="H267" s="400" t="s">
        <v>126</v>
      </c>
      <c r="I267" s="403" t="s">
        <v>5559</v>
      </c>
      <c r="J267" s="386" t="str">
        <f t="shared" si="10"/>
        <v>00.000.000/0001-91</v>
      </c>
      <c r="K267" s="386" t="s">
        <v>1003</v>
      </c>
      <c r="L267" s="404" t="s">
        <v>939</v>
      </c>
      <c r="M267" s="386" t="s">
        <v>126</v>
      </c>
      <c r="N267" s="399">
        <v>45299</v>
      </c>
      <c r="O267" s="400" t="s">
        <v>35</v>
      </c>
      <c r="P267" s="505" t="s">
        <v>1004</v>
      </c>
      <c r="Q267" s="501" t="s">
        <v>126</v>
      </c>
      <c r="R267" s="501" t="s">
        <v>126</v>
      </c>
      <c r="S267" s="349"/>
    </row>
    <row r="268" spans="1:19" ht="36" x14ac:dyDescent="0.2">
      <c r="A268" s="481">
        <f t="shared" si="9"/>
        <v>265</v>
      </c>
      <c r="B268" s="399">
        <v>45299</v>
      </c>
      <c r="C268" s="441">
        <v>45292</v>
      </c>
      <c r="D268" s="400" t="s">
        <v>114</v>
      </c>
      <c r="E268" s="401" t="s">
        <v>284</v>
      </c>
      <c r="F268" s="402">
        <v>12</v>
      </c>
      <c r="G268" s="403" t="s">
        <v>1322</v>
      </c>
      <c r="H268" s="400" t="s">
        <v>133</v>
      </c>
      <c r="I268" s="403" t="s">
        <v>5559</v>
      </c>
      <c r="J268" s="386" t="str">
        <f t="shared" si="10"/>
        <v>00.000.000/0001-91</v>
      </c>
      <c r="K268" s="386" t="s">
        <v>1003</v>
      </c>
      <c r="L268" s="404" t="s">
        <v>939</v>
      </c>
      <c r="M268" s="386" t="s">
        <v>126</v>
      </c>
      <c r="N268" s="399">
        <v>45299</v>
      </c>
      <c r="O268" s="400" t="s">
        <v>35</v>
      </c>
      <c r="P268" s="505" t="s">
        <v>1004</v>
      </c>
      <c r="Q268" s="501" t="s">
        <v>126</v>
      </c>
      <c r="R268" s="501" t="s">
        <v>126</v>
      </c>
      <c r="S268" s="349"/>
    </row>
    <row r="269" spans="1:19" ht="36" x14ac:dyDescent="0.2">
      <c r="A269" s="481">
        <f t="shared" si="9"/>
        <v>266</v>
      </c>
      <c r="B269" s="399">
        <v>45299</v>
      </c>
      <c r="C269" s="441">
        <v>45292</v>
      </c>
      <c r="D269" s="400" t="s">
        <v>114</v>
      </c>
      <c r="E269" s="401" t="s">
        <v>284</v>
      </c>
      <c r="F269" s="402">
        <v>12</v>
      </c>
      <c r="G269" s="403" t="s">
        <v>1323</v>
      </c>
      <c r="H269" s="400" t="s">
        <v>136</v>
      </c>
      <c r="I269" s="403" t="s">
        <v>5559</v>
      </c>
      <c r="J269" s="386" t="str">
        <f t="shared" si="10"/>
        <v>00.000.000/0001-91</v>
      </c>
      <c r="K269" s="386" t="s">
        <v>1003</v>
      </c>
      <c r="L269" s="404" t="s">
        <v>939</v>
      </c>
      <c r="M269" s="386" t="s">
        <v>126</v>
      </c>
      <c r="N269" s="399">
        <v>45299</v>
      </c>
      <c r="O269" s="400" t="s">
        <v>35</v>
      </c>
      <c r="P269" s="505" t="s">
        <v>1004</v>
      </c>
      <c r="Q269" s="501" t="s">
        <v>126</v>
      </c>
      <c r="R269" s="501" t="s">
        <v>126</v>
      </c>
      <c r="S269" s="349"/>
    </row>
    <row r="270" spans="1:19" ht="36" x14ac:dyDescent="0.2">
      <c r="A270" s="481">
        <f t="shared" si="9"/>
        <v>267</v>
      </c>
      <c r="B270" s="399">
        <v>45299</v>
      </c>
      <c r="C270" s="441">
        <v>45292</v>
      </c>
      <c r="D270" s="400" t="s">
        <v>114</v>
      </c>
      <c r="E270" s="401" t="s">
        <v>284</v>
      </c>
      <c r="F270" s="402">
        <v>12</v>
      </c>
      <c r="G270" s="403" t="s">
        <v>1324</v>
      </c>
      <c r="H270" s="400" t="s">
        <v>126</v>
      </c>
      <c r="I270" s="403" t="s">
        <v>5559</v>
      </c>
      <c r="J270" s="386" t="str">
        <f t="shared" si="10"/>
        <v>00.000.000/0001-91</v>
      </c>
      <c r="K270" s="386" t="s">
        <v>1003</v>
      </c>
      <c r="L270" s="404" t="s">
        <v>939</v>
      </c>
      <c r="M270" s="386" t="s">
        <v>126</v>
      </c>
      <c r="N270" s="399">
        <v>45299</v>
      </c>
      <c r="O270" s="400" t="s">
        <v>35</v>
      </c>
      <c r="P270" s="505" t="s">
        <v>1004</v>
      </c>
      <c r="Q270" s="501" t="s">
        <v>126</v>
      </c>
      <c r="R270" s="501" t="s">
        <v>126</v>
      </c>
      <c r="S270" s="349"/>
    </row>
    <row r="271" spans="1:19" ht="36" x14ac:dyDescent="0.2">
      <c r="A271" s="481">
        <f t="shared" si="9"/>
        <v>268</v>
      </c>
      <c r="B271" s="399">
        <v>45299</v>
      </c>
      <c r="C271" s="441">
        <v>45292</v>
      </c>
      <c r="D271" s="400" t="s">
        <v>114</v>
      </c>
      <c r="E271" s="401" t="s">
        <v>284</v>
      </c>
      <c r="F271" s="402">
        <v>12</v>
      </c>
      <c r="G271" s="403" t="s">
        <v>1325</v>
      </c>
      <c r="H271" s="400" t="s">
        <v>127</v>
      </c>
      <c r="I271" s="403" t="s">
        <v>5559</v>
      </c>
      <c r="J271" s="386" t="str">
        <f t="shared" si="10"/>
        <v>00.000.000/0001-91</v>
      </c>
      <c r="K271" s="386" t="s">
        <v>1003</v>
      </c>
      <c r="L271" s="404" t="s">
        <v>939</v>
      </c>
      <c r="M271" s="386" t="s">
        <v>126</v>
      </c>
      <c r="N271" s="399">
        <v>45299</v>
      </c>
      <c r="O271" s="400" t="s">
        <v>35</v>
      </c>
      <c r="P271" s="505" t="s">
        <v>1004</v>
      </c>
      <c r="Q271" s="501" t="s">
        <v>126</v>
      </c>
      <c r="R271" s="501" t="s">
        <v>126</v>
      </c>
      <c r="S271" s="349"/>
    </row>
    <row r="272" spans="1:19" ht="50.1" customHeight="1" x14ac:dyDescent="0.2">
      <c r="A272" s="481">
        <f t="shared" si="9"/>
        <v>269</v>
      </c>
      <c r="B272" s="399">
        <v>45300</v>
      </c>
      <c r="C272" s="441">
        <v>45261</v>
      </c>
      <c r="D272" s="400" t="s">
        <v>114</v>
      </c>
      <c r="E272" s="401" t="s">
        <v>318</v>
      </c>
      <c r="F272" s="402">
        <v>-327.05</v>
      </c>
      <c r="G272" s="403" t="s">
        <v>1326</v>
      </c>
      <c r="H272" s="400" t="s">
        <v>126</v>
      </c>
      <c r="I272" s="403" t="s">
        <v>937</v>
      </c>
      <c r="J272" s="386" t="str">
        <f t="shared" si="10"/>
        <v>70.945.209/0001-03</v>
      </c>
      <c r="K272" s="386" t="s">
        <v>1021</v>
      </c>
      <c r="L272" s="404" t="s">
        <v>939</v>
      </c>
      <c r="M272" s="386" t="s">
        <v>126</v>
      </c>
      <c r="N272" s="399">
        <v>45300</v>
      </c>
      <c r="O272" s="400" t="s">
        <v>35</v>
      </c>
      <c r="P272" s="505" t="s">
        <v>718</v>
      </c>
      <c r="Q272" s="501" t="s">
        <v>126</v>
      </c>
      <c r="R272" s="501" t="s">
        <v>126</v>
      </c>
      <c r="S272" s="349"/>
    </row>
    <row r="273" spans="1:19" ht="36" x14ac:dyDescent="0.2">
      <c r="A273" s="481">
        <f t="shared" si="9"/>
        <v>270</v>
      </c>
      <c r="B273" s="399">
        <v>45300</v>
      </c>
      <c r="C273" s="453">
        <v>45261</v>
      </c>
      <c r="D273" s="401" t="s">
        <v>114</v>
      </c>
      <c r="E273" s="401" t="s">
        <v>318</v>
      </c>
      <c r="F273" s="411">
        <v>179.17</v>
      </c>
      <c r="G273" s="403" t="s">
        <v>1327</v>
      </c>
      <c r="H273" s="400" t="s">
        <v>127</v>
      </c>
      <c r="I273" s="407" t="s">
        <v>1328</v>
      </c>
      <c r="J273" s="386" t="str">
        <f t="shared" si="10"/>
        <v>25.298.969/0001-11</v>
      </c>
      <c r="K273" s="386" t="s">
        <v>951</v>
      </c>
      <c r="L273" s="404" t="s">
        <v>947</v>
      </c>
      <c r="M273" s="386" t="s">
        <v>1330</v>
      </c>
      <c r="N273" s="399">
        <v>45295</v>
      </c>
      <c r="O273" s="400" t="s">
        <v>35</v>
      </c>
      <c r="P273" s="507" t="s">
        <v>1331</v>
      </c>
      <c r="Q273" s="501" t="s">
        <v>126</v>
      </c>
      <c r="R273" s="501" t="s">
        <v>126</v>
      </c>
      <c r="S273" s="349"/>
    </row>
    <row r="274" spans="1:19" ht="36" x14ac:dyDescent="0.2">
      <c r="A274" s="481">
        <f t="shared" si="9"/>
        <v>271</v>
      </c>
      <c r="B274" s="399">
        <v>45300</v>
      </c>
      <c r="C274" s="453">
        <v>45261</v>
      </c>
      <c r="D274" s="401" t="s">
        <v>114</v>
      </c>
      <c r="E274" s="401" t="s">
        <v>318</v>
      </c>
      <c r="F274" s="411">
        <v>368.47</v>
      </c>
      <c r="G274" s="403" t="s">
        <v>1332</v>
      </c>
      <c r="H274" s="400" t="s">
        <v>128</v>
      </c>
      <c r="I274" s="407" t="s">
        <v>1328</v>
      </c>
      <c r="J274" s="386" t="str">
        <f t="shared" si="10"/>
        <v>25.298.969/0001-11</v>
      </c>
      <c r="K274" s="386" t="s">
        <v>951</v>
      </c>
      <c r="L274" s="404" t="s">
        <v>947</v>
      </c>
      <c r="M274" s="386" t="s">
        <v>1330</v>
      </c>
      <c r="N274" s="399">
        <v>45295</v>
      </c>
      <c r="O274" s="400" t="s">
        <v>35</v>
      </c>
      <c r="P274" s="507" t="s">
        <v>1331</v>
      </c>
      <c r="Q274" s="501" t="s">
        <v>126</v>
      </c>
      <c r="R274" s="501" t="s">
        <v>126</v>
      </c>
      <c r="S274" s="349"/>
    </row>
    <row r="275" spans="1:19" ht="36" x14ac:dyDescent="0.2">
      <c r="A275" s="481">
        <f t="shared" si="9"/>
        <v>272</v>
      </c>
      <c r="B275" s="399">
        <v>45300</v>
      </c>
      <c r="C275" s="453">
        <v>45261</v>
      </c>
      <c r="D275" s="401" t="s">
        <v>114</v>
      </c>
      <c r="E275" s="401" t="s">
        <v>318</v>
      </c>
      <c r="F275" s="402">
        <v>327.05</v>
      </c>
      <c r="G275" s="407" t="s">
        <v>1333</v>
      </c>
      <c r="H275" s="400" t="s">
        <v>126</v>
      </c>
      <c r="I275" s="407" t="s">
        <v>1328</v>
      </c>
      <c r="J275" s="386" t="str">
        <f t="shared" si="10"/>
        <v>25.298.969/0001-11</v>
      </c>
      <c r="K275" s="386" t="s">
        <v>951</v>
      </c>
      <c r="L275" s="404" t="s">
        <v>947</v>
      </c>
      <c r="M275" s="386" t="s">
        <v>1330</v>
      </c>
      <c r="N275" s="399">
        <v>45295</v>
      </c>
      <c r="O275" s="400" t="s">
        <v>35</v>
      </c>
      <c r="P275" s="507" t="s">
        <v>1331</v>
      </c>
      <c r="Q275" s="501" t="s">
        <v>126</v>
      </c>
      <c r="R275" s="501" t="s">
        <v>126</v>
      </c>
      <c r="S275" s="349"/>
    </row>
    <row r="276" spans="1:19" ht="36" x14ac:dyDescent="0.2">
      <c r="A276" s="481">
        <f t="shared" si="9"/>
        <v>273</v>
      </c>
      <c r="B276" s="399">
        <v>45300</v>
      </c>
      <c r="C276" s="441">
        <v>45292</v>
      </c>
      <c r="D276" s="400" t="s">
        <v>114</v>
      </c>
      <c r="E276" s="401" t="s">
        <v>284</v>
      </c>
      <c r="F276" s="402">
        <v>8.5399999999999991</v>
      </c>
      <c r="G276" s="403" t="s">
        <v>1320</v>
      </c>
      <c r="H276" s="400" t="s">
        <v>136</v>
      </c>
      <c r="I276" s="403" t="s">
        <v>5559</v>
      </c>
      <c r="J276" s="386" t="str">
        <f t="shared" si="10"/>
        <v>00.000.000/0001-91</v>
      </c>
      <c r="K276" s="386" t="s">
        <v>1003</v>
      </c>
      <c r="L276" s="404" t="s">
        <v>939</v>
      </c>
      <c r="M276" s="386" t="s">
        <v>126</v>
      </c>
      <c r="N276" s="399">
        <v>45299</v>
      </c>
      <c r="O276" s="400" t="s">
        <v>35</v>
      </c>
      <c r="P276" s="505" t="s">
        <v>1004</v>
      </c>
      <c r="Q276" s="501" t="s">
        <v>126</v>
      </c>
      <c r="R276" s="501" t="s">
        <v>126</v>
      </c>
      <c r="S276" s="349"/>
    </row>
    <row r="277" spans="1:19" ht="48" x14ac:dyDescent="0.2">
      <c r="A277" s="481">
        <f t="shared" si="9"/>
        <v>274</v>
      </c>
      <c r="B277" s="399">
        <v>45301</v>
      </c>
      <c r="C277" s="453">
        <v>45261</v>
      </c>
      <c r="D277" s="401" t="s">
        <v>103</v>
      </c>
      <c r="E277" s="401" t="s">
        <v>216</v>
      </c>
      <c r="F277" s="402">
        <v>295.55</v>
      </c>
      <c r="G277" s="403" t="s">
        <v>1334</v>
      </c>
      <c r="H277" s="400" t="s">
        <v>126</v>
      </c>
      <c r="I277" s="403" t="s">
        <v>1335</v>
      </c>
      <c r="J277" s="386" t="str">
        <f t="shared" si="10"/>
        <v>01.272.069/0001-37</v>
      </c>
      <c r="K277" s="386" t="s">
        <v>951</v>
      </c>
      <c r="L277" s="404" t="s">
        <v>947</v>
      </c>
      <c r="M277" s="386">
        <v>7243</v>
      </c>
      <c r="N277" s="399">
        <v>45294</v>
      </c>
      <c r="O277" s="400" t="s">
        <v>35</v>
      </c>
      <c r="P277" s="505" t="s">
        <v>1336</v>
      </c>
      <c r="Q277" s="502" t="s">
        <v>956</v>
      </c>
      <c r="R277" s="502">
        <v>4417</v>
      </c>
      <c r="S277" s="349"/>
    </row>
    <row r="278" spans="1:19" ht="60" x14ac:dyDescent="0.2">
      <c r="A278" s="481">
        <f t="shared" si="9"/>
        <v>275</v>
      </c>
      <c r="B278" s="399">
        <v>45301</v>
      </c>
      <c r="C278" s="453">
        <v>45261</v>
      </c>
      <c r="D278" s="401" t="s">
        <v>114</v>
      </c>
      <c r="E278" s="401" t="s">
        <v>236</v>
      </c>
      <c r="F278" s="402">
        <v>140.53</v>
      </c>
      <c r="G278" s="403" t="s">
        <v>589</v>
      </c>
      <c r="H278" s="400" t="s">
        <v>138</v>
      </c>
      <c r="I278" s="403" t="s">
        <v>590</v>
      </c>
      <c r="J278" s="386" t="str">
        <f t="shared" si="10"/>
        <v>66.970.229/0021-00</v>
      </c>
      <c r="K278" s="386" t="s">
        <v>1337</v>
      </c>
      <c r="L278" s="404" t="s">
        <v>1338</v>
      </c>
      <c r="M278" s="386">
        <v>18211918</v>
      </c>
      <c r="N278" s="399">
        <v>45282</v>
      </c>
      <c r="O278" s="400" t="s">
        <v>35</v>
      </c>
      <c r="P278" s="505" t="s">
        <v>591</v>
      </c>
      <c r="Q278" s="502" t="s">
        <v>957</v>
      </c>
      <c r="R278" s="502">
        <v>1977</v>
      </c>
      <c r="S278" s="349"/>
    </row>
    <row r="279" spans="1:19" ht="36" x14ac:dyDescent="0.2">
      <c r="A279" s="481">
        <f t="shared" si="9"/>
        <v>276</v>
      </c>
      <c r="B279" s="399">
        <v>45301</v>
      </c>
      <c r="C279" s="453">
        <v>45261</v>
      </c>
      <c r="D279" s="401" t="s">
        <v>114</v>
      </c>
      <c r="E279" s="401" t="s">
        <v>258</v>
      </c>
      <c r="F279" s="402">
        <v>800</v>
      </c>
      <c r="G279" s="403" t="s">
        <v>1339</v>
      </c>
      <c r="H279" s="400" t="s">
        <v>127</v>
      </c>
      <c r="I279" s="403" t="s">
        <v>729</v>
      </c>
      <c r="J279" s="386" t="str">
        <f t="shared" si="10"/>
        <v>23.446.767/0001-44</v>
      </c>
      <c r="K279" s="386" t="s">
        <v>951</v>
      </c>
      <c r="L279" s="404" t="s">
        <v>947</v>
      </c>
      <c r="M279" s="386">
        <v>35</v>
      </c>
      <c r="N279" s="399">
        <v>45293</v>
      </c>
      <c r="O279" s="400" t="s">
        <v>35</v>
      </c>
      <c r="P279" s="505" t="s">
        <v>730</v>
      </c>
      <c r="Q279" s="502" t="s">
        <v>944</v>
      </c>
      <c r="R279" s="502">
        <v>33</v>
      </c>
      <c r="S279" s="349"/>
    </row>
    <row r="280" spans="1:19" ht="36" x14ac:dyDescent="0.2">
      <c r="A280" s="481">
        <f t="shared" si="9"/>
        <v>277</v>
      </c>
      <c r="B280" s="399">
        <v>45301</v>
      </c>
      <c r="C280" s="453">
        <v>45261</v>
      </c>
      <c r="D280" s="401" t="s">
        <v>114</v>
      </c>
      <c r="E280" s="401" t="s">
        <v>220</v>
      </c>
      <c r="F280" s="402">
        <v>1978.28</v>
      </c>
      <c r="G280" s="403" t="s">
        <v>544</v>
      </c>
      <c r="H280" s="400" t="s">
        <v>127</v>
      </c>
      <c r="I280" s="403" t="s">
        <v>545</v>
      </c>
      <c r="J280" s="386" t="str">
        <f t="shared" si="10"/>
        <v>34.484.109/0001-63</v>
      </c>
      <c r="K280" s="386" t="s">
        <v>951</v>
      </c>
      <c r="L280" s="404" t="s">
        <v>126</v>
      </c>
      <c r="M280" s="386">
        <v>67285916</v>
      </c>
      <c r="N280" s="399">
        <v>45279</v>
      </c>
      <c r="O280" s="400" t="s">
        <v>35</v>
      </c>
      <c r="P280" s="505" t="s">
        <v>546</v>
      </c>
      <c r="Q280" s="501" t="s">
        <v>126</v>
      </c>
      <c r="R280" s="501" t="s">
        <v>126</v>
      </c>
      <c r="S280" s="349"/>
    </row>
    <row r="281" spans="1:19" ht="36" x14ac:dyDescent="0.2">
      <c r="A281" s="481">
        <f t="shared" si="9"/>
        <v>278</v>
      </c>
      <c r="B281" s="399">
        <v>45301</v>
      </c>
      <c r="C281" s="453">
        <v>45261</v>
      </c>
      <c r="D281" s="401" t="s">
        <v>114</v>
      </c>
      <c r="E281" s="401" t="s">
        <v>228</v>
      </c>
      <c r="F281" s="402">
        <v>1145.6500000000001</v>
      </c>
      <c r="G281" s="412" t="s">
        <v>465</v>
      </c>
      <c r="H281" s="413" t="s">
        <v>138</v>
      </c>
      <c r="I281" s="403" t="s">
        <v>466</v>
      </c>
      <c r="J281" s="386" t="str">
        <f t="shared" si="10"/>
        <v>06.981.180/0001-16</v>
      </c>
      <c r="K281" s="386" t="s">
        <v>1340</v>
      </c>
      <c r="L281" s="404" t="s">
        <v>1341</v>
      </c>
      <c r="M281" s="386">
        <v>102613569</v>
      </c>
      <c r="N281" s="399">
        <v>45279</v>
      </c>
      <c r="O281" s="400" t="s">
        <v>35</v>
      </c>
      <c r="P281" s="505" t="s">
        <v>467</v>
      </c>
      <c r="Q281" s="501" t="s">
        <v>126</v>
      </c>
      <c r="R281" s="501" t="s">
        <v>126</v>
      </c>
      <c r="S281" s="349"/>
    </row>
    <row r="282" spans="1:19" ht="50.1" customHeight="1" x14ac:dyDescent="0.2">
      <c r="A282" s="481">
        <f t="shared" si="9"/>
        <v>279</v>
      </c>
      <c r="B282" s="399">
        <v>45302</v>
      </c>
      <c r="C282" s="453">
        <v>45231</v>
      </c>
      <c r="D282" s="401" t="s">
        <v>114</v>
      </c>
      <c r="E282" s="401" t="s">
        <v>296</v>
      </c>
      <c r="F282" s="402">
        <v>-14.32</v>
      </c>
      <c r="G282" s="414" t="s">
        <v>1581</v>
      </c>
      <c r="H282" s="400" t="s">
        <v>126</v>
      </c>
      <c r="I282" s="403" t="s">
        <v>937</v>
      </c>
      <c r="J282" s="386" t="str">
        <f t="shared" si="10"/>
        <v>70.945.209/0001-03</v>
      </c>
      <c r="K282" s="386" t="s">
        <v>1021</v>
      </c>
      <c r="L282" s="404" t="s">
        <v>939</v>
      </c>
      <c r="M282" s="386" t="s">
        <v>126</v>
      </c>
      <c r="N282" s="399">
        <v>45302</v>
      </c>
      <c r="O282" s="400" t="s">
        <v>35</v>
      </c>
      <c r="P282" s="508" t="s">
        <v>718</v>
      </c>
      <c r="Q282" s="501" t="s">
        <v>126</v>
      </c>
      <c r="R282" s="501" t="s">
        <v>126</v>
      </c>
      <c r="S282" s="349"/>
    </row>
    <row r="283" spans="1:19" ht="36" x14ac:dyDescent="0.2">
      <c r="A283" s="481">
        <f t="shared" si="9"/>
        <v>280</v>
      </c>
      <c r="B283" s="399">
        <v>45302</v>
      </c>
      <c r="C283" s="453">
        <v>45261</v>
      </c>
      <c r="D283" s="401" t="s">
        <v>114</v>
      </c>
      <c r="E283" s="401" t="s">
        <v>228</v>
      </c>
      <c r="F283" s="411">
        <v>1353.45</v>
      </c>
      <c r="G283" s="403" t="s">
        <v>465</v>
      </c>
      <c r="H283" s="400" t="s">
        <v>127</v>
      </c>
      <c r="I283" s="403" t="s">
        <v>466</v>
      </c>
      <c r="J283" s="386" t="str">
        <f t="shared" si="10"/>
        <v>06.981.180/0001-16</v>
      </c>
      <c r="K283" s="386" t="s">
        <v>1340</v>
      </c>
      <c r="L283" s="404" t="s">
        <v>1341</v>
      </c>
      <c r="M283" s="386">
        <v>97864937</v>
      </c>
      <c r="N283" s="399">
        <v>45266</v>
      </c>
      <c r="O283" s="400" t="s">
        <v>35</v>
      </c>
      <c r="P283" s="505" t="s">
        <v>467</v>
      </c>
      <c r="Q283" s="501" t="s">
        <v>126</v>
      </c>
      <c r="R283" s="501" t="s">
        <v>126</v>
      </c>
      <c r="S283" s="349"/>
    </row>
    <row r="284" spans="1:19" ht="36" x14ac:dyDescent="0.2">
      <c r="A284" s="481">
        <f t="shared" si="9"/>
        <v>281</v>
      </c>
      <c r="B284" s="399">
        <v>45302</v>
      </c>
      <c r="C284" s="453">
        <v>45292</v>
      </c>
      <c r="D284" s="401" t="s">
        <v>114</v>
      </c>
      <c r="E284" s="401" t="s">
        <v>364</v>
      </c>
      <c r="F284" s="411">
        <v>19494</v>
      </c>
      <c r="G284" s="403" t="s">
        <v>969</v>
      </c>
      <c r="H284" s="400" t="s">
        <v>126</v>
      </c>
      <c r="I284" s="403" t="s">
        <v>970</v>
      </c>
      <c r="J284" s="386" t="str">
        <f t="shared" si="10"/>
        <v>08.769.496/0001-74</v>
      </c>
      <c r="K284" s="386" t="s">
        <v>960</v>
      </c>
      <c r="L284" s="404" t="s">
        <v>947</v>
      </c>
      <c r="M284" s="386" t="s">
        <v>1489</v>
      </c>
      <c r="N284" s="399">
        <v>45301</v>
      </c>
      <c r="O284" s="400" t="s">
        <v>35</v>
      </c>
      <c r="P284" s="505" t="s">
        <v>972</v>
      </c>
      <c r="Q284" s="502" t="s">
        <v>944</v>
      </c>
      <c r="R284" s="502">
        <v>1573</v>
      </c>
      <c r="S284" s="349"/>
    </row>
    <row r="285" spans="1:19" ht="36" x14ac:dyDescent="0.2">
      <c r="A285" s="481">
        <f t="shared" si="9"/>
        <v>282</v>
      </c>
      <c r="B285" s="399">
        <v>45302</v>
      </c>
      <c r="C285" s="453">
        <v>45292</v>
      </c>
      <c r="D285" s="401" t="s">
        <v>114</v>
      </c>
      <c r="E285" s="401" t="s">
        <v>342</v>
      </c>
      <c r="F285" s="411">
        <v>2028.4</v>
      </c>
      <c r="G285" s="403" t="s">
        <v>1342</v>
      </c>
      <c r="H285" s="400" t="s">
        <v>137</v>
      </c>
      <c r="I285" s="403" t="s">
        <v>1079</v>
      </c>
      <c r="J285" s="386" t="str">
        <f t="shared" si="10"/>
        <v>24.153.707/0001-04</v>
      </c>
      <c r="K285" s="386" t="s">
        <v>960</v>
      </c>
      <c r="L285" s="404" t="s">
        <v>947</v>
      </c>
      <c r="M285" s="386">
        <v>21704</v>
      </c>
      <c r="N285" s="399">
        <v>45301</v>
      </c>
      <c r="O285" s="400" t="s">
        <v>35</v>
      </c>
      <c r="P285" s="505" t="s">
        <v>1081</v>
      </c>
      <c r="Q285" s="502" t="s">
        <v>956</v>
      </c>
      <c r="R285" s="502">
        <v>3388</v>
      </c>
      <c r="S285" s="349"/>
    </row>
    <row r="286" spans="1:19" ht="36" x14ac:dyDescent="0.2">
      <c r="A286" s="481">
        <f t="shared" si="9"/>
        <v>283</v>
      </c>
      <c r="B286" s="399">
        <v>45302</v>
      </c>
      <c r="C286" s="453">
        <v>45261</v>
      </c>
      <c r="D286" s="401" t="s">
        <v>114</v>
      </c>
      <c r="E286" s="401" t="s">
        <v>274</v>
      </c>
      <c r="F286" s="411">
        <v>593.33000000000004</v>
      </c>
      <c r="G286" s="403" t="s">
        <v>1343</v>
      </c>
      <c r="H286" s="400" t="s">
        <v>126</v>
      </c>
      <c r="I286" s="403" t="s">
        <v>1344</v>
      </c>
      <c r="J286" s="386" t="str">
        <f t="shared" si="10"/>
        <v>CPF Protegido - LGPD</v>
      </c>
      <c r="K286" s="386" t="s">
        <v>960</v>
      </c>
      <c r="L286" s="404" t="s">
        <v>979</v>
      </c>
      <c r="M286" s="386">
        <v>2941</v>
      </c>
      <c r="N286" s="399">
        <v>45301</v>
      </c>
      <c r="O286" s="400" t="s">
        <v>35</v>
      </c>
      <c r="P286" s="505" t="s">
        <v>1345</v>
      </c>
      <c r="Q286" s="502" t="s">
        <v>957</v>
      </c>
      <c r="R286" s="502">
        <v>1814</v>
      </c>
      <c r="S286" s="349"/>
    </row>
    <row r="287" spans="1:19" ht="60" x14ac:dyDescent="0.2">
      <c r="A287" s="481">
        <f t="shared" si="9"/>
        <v>284</v>
      </c>
      <c r="B287" s="399">
        <v>45302</v>
      </c>
      <c r="C287" s="453">
        <v>45292</v>
      </c>
      <c r="D287" s="401" t="s">
        <v>114</v>
      </c>
      <c r="E287" s="401" t="s">
        <v>248</v>
      </c>
      <c r="F287" s="411">
        <v>2000</v>
      </c>
      <c r="G287" s="403" t="s">
        <v>1346</v>
      </c>
      <c r="H287" s="400" t="s">
        <v>132</v>
      </c>
      <c r="I287" s="403" t="s">
        <v>596</v>
      </c>
      <c r="J287" s="386" t="str">
        <f t="shared" si="10"/>
        <v>13.347.016/0001-17</v>
      </c>
      <c r="K287" s="386" t="s">
        <v>951</v>
      </c>
      <c r="L287" s="404" t="s">
        <v>1341</v>
      </c>
      <c r="M287" s="386" t="s">
        <v>126</v>
      </c>
      <c r="N287" s="399">
        <v>45302</v>
      </c>
      <c r="O287" s="400" t="s">
        <v>35</v>
      </c>
      <c r="P287" s="505" t="s">
        <v>597</v>
      </c>
      <c r="Q287" s="502" t="s">
        <v>1347</v>
      </c>
      <c r="R287" s="502">
        <v>3400</v>
      </c>
      <c r="S287" s="349"/>
    </row>
    <row r="288" spans="1:19" ht="36" x14ac:dyDescent="0.2">
      <c r="A288" s="481">
        <f t="shared" si="9"/>
        <v>285</v>
      </c>
      <c r="B288" s="399">
        <v>45302</v>
      </c>
      <c r="C288" s="441">
        <v>45292</v>
      </c>
      <c r="D288" s="400" t="s">
        <v>114</v>
      </c>
      <c r="E288" s="401" t="s">
        <v>284</v>
      </c>
      <c r="F288" s="402">
        <v>12</v>
      </c>
      <c r="G288" s="403" t="s">
        <v>1348</v>
      </c>
      <c r="H288" s="400" t="s">
        <v>126</v>
      </c>
      <c r="I288" s="403" t="s">
        <v>5559</v>
      </c>
      <c r="J288" s="386" t="str">
        <f t="shared" si="10"/>
        <v>00.000.000/0001-91</v>
      </c>
      <c r="K288" s="386" t="s">
        <v>1003</v>
      </c>
      <c r="L288" s="404" t="s">
        <v>939</v>
      </c>
      <c r="M288" s="386" t="s">
        <v>126</v>
      </c>
      <c r="N288" s="399">
        <v>45637</v>
      </c>
      <c r="O288" s="400" t="s">
        <v>35</v>
      </c>
      <c r="P288" s="505" t="s">
        <v>1004</v>
      </c>
      <c r="Q288" s="501" t="s">
        <v>126</v>
      </c>
      <c r="R288" s="501" t="s">
        <v>126</v>
      </c>
      <c r="S288" s="349"/>
    </row>
    <row r="289" spans="1:19" ht="36" x14ac:dyDescent="0.2">
      <c r="A289" s="481">
        <f t="shared" si="9"/>
        <v>286</v>
      </c>
      <c r="B289" s="399">
        <v>45302</v>
      </c>
      <c r="C289" s="441">
        <v>45292</v>
      </c>
      <c r="D289" s="400" t="s">
        <v>114</v>
      </c>
      <c r="E289" s="401" t="s">
        <v>284</v>
      </c>
      <c r="F289" s="402">
        <v>12</v>
      </c>
      <c r="G289" s="403" t="s">
        <v>1349</v>
      </c>
      <c r="H289" s="400" t="s">
        <v>137</v>
      </c>
      <c r="I289" s="403" t="s">
        <v>5559</v>
      </c>
      <c r="J289" s="386" t="str">
        <f t="shared" si="10"/>
        <v>00.000.000/0001-91</v>
      </c>
      <c r="K289" s="386" t="s">
        <v>1003</v>
      </c>
      <c r="L289" s="404" t="s">
        <v>939</v>
      </c>
      <c r="M289" s="386" t="s">
        <v>126</v>
      </c>
      <c r="N289" s="399">
        <v>45637</v>
      </c>
      <c r="O289" s="400" t="s">
        <v>35</v>
      </c>
      <c r="P289" s="505" t="s">
        <v>1004</v>
      </c>
      <c r="Q289" s="501" t="s">
        <v>126</v>
      </c>
      <c r="R289" s="501" t="s">
        <v>126</v>
      </c>
      <c r="S289" s="349"/>
    </row>
    <row r="290" spans="1:19" ht="36" x14ac:dyDescent="0.2">
      <c r="A290" s="481">
        <f t="shared" si="9"/>
        <v>287</v>
      </c>
      <c r="B290" s="399">
        <v>45302</v>
      </c>
      <c r="C290" s="441">
        <v>45292</v>
      </c>
      <c r="D290" s="400" t="s">
        <v>114</v>
      </c>
      <c r="E290" s="401" t="s">
        <v>284</v>
      </c>
      <c r="F290" s="402">
        <v>12</v>
      </c>
      <c r="G290" s="403" t="s">
        <v>1350</v>
      </c>
      <c r="H290" s="400" t="s">
        <v>126</v>
      </c>
      <c r="I290" s="403" t="s">
        <v>5559</v>
      </c>
      <c r="J290" s="386" t="str">
        <f t="shared" si="10"/>
        <v>00.000.000/0001-91</v>
      </c>
      <c r="K290" s="386" t="s">
        <v>1003</v>
      </c>
      <c r="L290" s="404" t="s">
        <v>939</v>
      </c>
      <c r="M290" s="386" t="s">
        <v>126</v>
      </c>
      <c r="N290" s="399">
        <v>45637</v>
      </c>
      <c r="O290" s="400" t="s">
        <v>35</v>
      </c>
      <c r="P290" s="505" t="s">
        <v>1004</v>
      </c>
      <c r="Q290" s="501" t="s">
        <v>126</v>
      </c>
      <c r="R290" s="501" t="s">
        <v>126</v>
      </c>
      <c r="S290" s="349"/>
    </row>
    <row r="291" spans="1:19" ht="36" x14ac:dyDescent="0.2">
      <c r="A291" s="481">
        <f t="shared" si="9"/>
        <v>288</v>
      </c>
      <c r="B291" s="399">
        <v>45303</v>
      </c>
      <c r="C291" s="453">
        <v>45231</v>
      </c>
      <c r="D291" s="401" t="s">
        <v>114</v>
      </c>
      <c r="E291" s="401" t="s">
        <v>274</v>
      </c>
      <c r="F291" s="402">
        <v>27213.919999999998</v>
      </c>
      <c r="G291" s="403" t="s">
        <v>612</v>
      </c>
      <c r="H291" s="400" t="s">
        <v>126</v>
      </c>
      <c r="I291" s="403" t="s">
        <v>613</v>
      </c>
      <c r="J291" s="386" t="str">
        <f t="shared" si="10"/>
        <v>47.099.786/0001-01</v>
      </c>
      <c r="K291" s="386" t="s">
        <v>960</v>
      </c>
      <c r="L291" s="404" t="s">
        <v>947</v>
      </c>
      <c r="M291" s="386" t="s">
        <v>971</v>
      </c>
      <c r="N291" s="399">
        <v>45294</v>
      </c>
      <c r="O291" s="400" t="s">
        <v>35</v>
      </c>
      <c r="P291" s="505" t="s">
        <v>614</v>
      </c>
      <c r="Q291" s="502" t="s">
        <v>957</v>
      </c>
      <c r="R291" s="502">
        <v>2750</v>
      </c>
      <c r="S291" s="349"/>
    </row>
    <row r="292" spans="1:19" ht="36" x14ac:dyDescent="0.2">
      <c r="A292" s="481">
        <f t="shared" si="9"/>
        <v>289</v>
      </c>
      <c r="B292" s="399">
        <v>45303</v>
      </c>
      <c r="C292" s="441">
        <v>45292</v>
      </c>
      <c r="D292" s="400" t="s">
        <v>103</v>
      </c>
      <c r="E292" s="401" t="s">
        <v>185</v>
      </c>
      <c r="F292" s="402">
        <v>2415.65</v>
      </c>
      <c r="G292" s="403" t="s">
        <v>1351</v>
      </c>
      <c r="H292" s="400" t="s">
        <v>126</v>
      </c>
      <c r="I292" s="403" t="s">
        <v>1097</v>
      </c>
      <c r="J292" s="386" t="str">
        <f t="shared" si="10"/>
        <v>CPF Protegido - LGPD</v>
      </c>
      <c r="K292" s="386" t="s">
        <v>960</v>
      </c>
      <c r="L292" s="404" t="s">
        <v>1228</v>
      </c>
      <c r="M292" s="386" t="s">
        <v>126</v>
      </c>
      <c r="N292" s="399">
        <v>45303</v>
      </c>
      <c r="O292" s="400" t="s">
        <v>35</v>
      </c>
      <c r="P292" s="504" t="s">
        <v>1098</v>
      </c>
      <c r="Q292" s="501" t="s">
        <v>126</v>
      </c>
      <c r="R292" s="501" t="s">
        <v>126</v>
      </c>
      <c r="S292" s="349"/>
    </row>
    <row r="293" spans="1:19" ht="36" x14ac:dyDescent="0.2">
      <c r="A293" s="481">
        <f t="shared" si="9"/>
        <v>290</v>
      </c>
      <c r="B293" s="399">
        <v>45303</v>
      </c>
      <c r="C293" s="453">
        <v>45292</v>
      </c>
      <c r="D293" s="401" t="s">
        <v>114</v>
      </c>
      <c r="E293" s="401" t="s">
        <v>364</v>
      </c>
      <c r="F293" s="411">
        <v>1063.19</v>
      </c>
      <c r="G293" s="403" t="s">
        <v>992</v>
      </c>
      <c r="H293" s="400" t="s">
        <v>126</v>
      </c>
      <c r="I293" s="403" t="s">
        <v>993</v>
      </c>
      <c r="J293" s="386" t="str">
        <f t="shared" si="10"/>
        <v>34.474.727/0001-22</v>
      </c>
      <c r="K293" s="386" t="s">
        <v>960</v>
      </c>
      <c r="L293" s="404" t="s">
        <v>947</v>
      </c>
      <c r="M293" s="386" t="s">
        <v>1031</v>
      </c>
      <c r="N293" s="399">
        <v>45302</v>
      </c>
      <c r="O293" s="400" t="s">
        <v>35</v>
      </c>
      <c r="P293" s="505" t="s">
        <v>994</v>
      </c>
      <c r="Q293" s="502" t="s">
        <v>944</v>
      </c>
      <c r="R293" s="502">
        <v>1600</v>
      </c>
      <c r="S293" s="349"/>
    </row>
    <row r="294" spans="1:19" ht="60" x14ac:dyDescent="0.2">
      <c r="A294" s="481">
        <f t="shared" si="9"/>
        <v>291</v>
      </c>
      <c r="B294" s="399">
        <v>45303</v>
      </c>
      <c r="C294" s="453">
        <v>45261</v>
      </c>
      <c r="D294" s="401" t="s">
        <v>114</v>
      </c>
      <c r="E294" s="401" t="s">
        <v>278</v>
      </c>
      <c r="F294" s="411">
        <v>4871.78</v>
      </c>
      <c r="G294" s="403" t="s">
        <v>633</v>
      </c>
      <c r="H294" s="400" t="s">
        <v>132</v>
      </c>
      <c r="I294" s="403" t="s">
        <v>634</v>
      </c>
      <c r="J294" s="386" t="str">
        <f t="shared" si="10"/>
        <v>07.813.536/0001-75</v>
      </c>
      <c r="K294" s="386" t="s">
        <v>960</v>
      </c>
      <c r="L294" s="404" t="s">
        <v>947</v>
      </c>
      <c r="M294" s="386" t="s">
        <v>1352</v>
      </c>
      <c r="N294" s="399">
        <v>45299</v>
      </c>
      <c r="O294" s="400" t="s">
        <v>35</v>
      </c>
      <c r="P294" s="505" t="s">
        <v>635</v>
      </c>
      <c r="Q294" s="502" t="s">
        <v>957</v>
      </c>
      <c r="R294" s="502">
        <v>3076</v>
      </c>
      <c r="S294" s="349"/>
    </row>
    <row r="295" spans="1:19" ht="60" x14ac:dyDescent="0.2">
      <c r="A295" s="481">
        <f t="shared" si="9"/>
        <v>292</v>
      </c>
      <c r="B295" s="399">
        <v>45303</v>
      </c>
      <c r="C295" s="453">
        <v>45261</v>
      </c>
      <c r="D295" s="401" t="s">
        <v>114</v>
      </c>
      <c r="E295" s="401" t="s">
        <v>278</v>
      </c>
      <c r="F295" s="411">
        <v>24823.16</v>
      </c>
      <c r="G295" s="403" t="s">
        <v>633</v>
      </c>
      <c r="H295" s="400" t="s">
        <v>132</v>
      </c>
      <c r="I295" s="403" t="s">
        <v>634</v>
      </c>
      <c r="J295" s="386" t="str">
        <f t="shared" si="10"/>
        <v>07.813.536/0001-75</v>
      </c>
      <c r="K295" s="386" t="s">
        <v>960</v>
      </c>
      <c r="L295" s="404" t="s">
        <v>947</v>
      </c>
      <c r="M295" s="386" t="s">
        <v>1353</v>
      </c>
      <c r="N295" s="399">
        <v>45299</v>
      </c>
      <c r="O295" s="400" t="s">
        <v>35</v>
      </c>
      <c r="P295" s="505" t="s">
        <v>635</v>
      </c>
      <c r="Q295" s="502" t="s">
        <v>957</v>
      </c>
      <c r="R295" s="502">
        <v>3076</v>
      </c>
      <c r="S295" s="349"/>
    </row>
    <row r="296" spans="1:19" ht="36" x14ac:dyDescent="0.2">
      <c r="A296" s="481">
        <f t="shared" si="9"/>
        <v>293</v>
      </c>
      <c r="B296" s="399">
        <v>45303</v>
      </c>
      <c r="C296" s="441">
        <v>45292</v>
      </c>
      <c r="D296" s="400" t="s">
        <v>114</v>
      </c>
      <c r="E296" s="401" t="s">
        <v>284</v>
      </c>
      <c r="F296" s="402">
        <v>12</v>
      </c>
      <c r="G296" s="403" t="s">
        <v>1354</v>
      </c>
      <c r="H296" s="400" t="s">
        <v>126</v>
      </c>
      <c r="I296" s="403" t="s">
        <v>5559</v>
      </c>
      <c r="J296" s="386" t="str">
        <f t="shared" si="10"/>
        <v>00.000.000/0001-91</v>
      </c>
      <c r="K296" s="386" t="s">
        <v>1003</v>
      </c>
      <c r="L296" s="404" t="s">
        <v>939</v>
      </c>
      <c r="M296" s="386" t="s">
        <v>126</v>
      </c>
      <c r="N296" s="399">
        <v>45303</v>
      </c>
      <c r="O296" s="400" t="s">
        <v>35</v>
      </c>
      <c r="P296" s="505" t="s">
        <v>1004</v>
      </c>
      <c r="Q296" s="501" t="s">
        <v>126</v>
      </c>
      <c r="R296" s="501" t="s">
        <v>126</v>
      </c>
      <c r="S296" s="349"/>
    </row>
    <row r="297" spans="1:19" ht="36" x14ac:dyDescent="0.2">
      <c r="A297" s="481">
        <f t="shared" si="9"/>
        <v>294</v>
      </c>
      <c r="B297" s="399">
        <v>45303</v>
      </c>
      <c r="C297" s="441">
        <v>45292</v>
      </c>
      <c r="D297" s="400" t="s">
        <v>114</v>
      </c>
      <c r="E297" s="401" t="s">
        <v>284</v>
      </c>
      <c r="F297" s="402">
        <v>12</v>
      </c>
      <c r="G297" s="403" t="s">
        <v>1355</v>
      </c>
      <c r="H297" s="400" t="s">
        <v>126</v>
      </c>
      <c r="I297" s="403" t="s">
        <v>5559</v>
      </c>
      <c r="J297" s="386" t="str">
        <f t="shared" si="10"/>
        <v>00.000.000/0001-91</v>
      </c>
      <c r="K297" s="386" t="s">
        <v>1003</v>
      </c>
      <c r="L297" s="404" t="s">
        <v>939</v>
      </c>
      <c r="M297" s="386" t="s">
        <v>126</v>
      </c>
      <c r="N297" s="399">
        <v>45303</v>
      </c>
      <c r="O297" s="400" t="s">
        <v>35</v>
      </c>
      <c r="P297" s="505" t="s">
        <v>1004</v>
      </c>
      <c r="Q297" s="501" t="s">
        <v>126</v>
      </c>
      <c r="R297" s="501" t="s">
        <v>126</v>
      </c>
      <c r="S297" s="349"/>
    </row>
    <row r="298" spans="1:19" ht="36" x14ac:dyDescent="0.2">
      <c r="A298" s="481">
        <f t="shared" si="9"/>
        <v>295</v>
      </c>
      <c r="B298" s="399">
        <v>45303</v>
      </c>
      <c r="C298" s="441">
        <v>45292</v>
      </c>
      <c r="D298" s="400" t="s">
        <v>114</v>
      </c>
      <c r="E298" s="401" t="s">
        <v>284</v>
      </c>
      <c r="F298" s="402">
        <v>12</v>
      </c>
      <c r="G298" s="403" t="s">
        <v>1356</v>
      </c>
      <c r="H298" s="400" t="s">
        <v>126</v>
      </c>
      <c r="I298" s="403" t="s">
        <v>5559</v>
      </c>
      <c r="J298" s="386" t="str">
        <f t="shared" si="10"/>
        <v>00.000.000/0001-91</v>
      </c>
      <c r="K298" s="386" t="s">
        <v>1003</v>
      </c>
      <c r="L298" s="404" t="s">
        <v>939</v>
      </c>
      <c r="M298" s="386" t="s">
        <v>126</v>
      </c>
      <c r="N298" s="399">
        <v>45303</v>
      </c>
      <c r="O298" s="400" t="s">
        <v>35</v>
      </c>
      <c r="P298" s="505" t="s">
        <v>1004</v>
      </c>
      <c r="Q298" s="501" t="s">
        <v>126</v>
      </c>
      <c r="R298" s="501" t="s">
        <v>126</v>
      </c>
      <c r="S298" s="349"/>
    </row>
    <row r="299" spans="1:19" ht="36" x14ac:dyDescent="0.2">
      <c r="A299" s="481">
        <f t="shared" si="9"/>
        <v>296</v>
      </c>
      <c r="B299" s="399">
        <v>45303</v>
      </c>
      <c r="C299" s="441">
        <v>45292</v>
      </c>
      <c r="D299" s="400" t="s">
        <v>114</v>
      </c>
      <c r="E299" s="401" t="s">
        <v>284</v>
      </c>
      <c r="F299" s="402">
        <v>12</v>
      </c>
      <c r="G299" s="403" t="s">
        <v>1357</v>
      </c>
      <c r="H299" s="400" t="s">
        <v>132</v>
      </c>
      <c r="I299" s="403" t="s">
        <v>5559</v>
      </c>
      <c r="J299" s="386" t="str">
        <f t="shared" si="10"/>
        <v>00.000.000/0001-91</v>
      </c>
      <c r="K299" s="386" t="s">
        <v>1003</v>
      </c>
      <c r="L299" s="404" t="s">
        <v>939</v>
      </c>
      <c r="M299" s="386" t="s">
        <v>126</v>
      </c>
      <c r="N299" s="399">
        <v>45303</v>
      </c>
      <c r="O299" s="400" t="s">
        <v>35</v>
      </c>
      <c r="P299" s="505" t="s">
        <v>1004</v>
      </c>
      <c r="Q299" s="501" t="s">
        <v>126</v>
      </c>
      <c r="R299" s="501" t="s">
        <v>126</v>
      </c>
      <c r="S299" s="349"/>
    </row>
    <row r="300" spans="1:19" ht="36" x14ac:dyDescent="0.2">
      <c r="A300" s="481">
        <f t="shared" si="9"/>
        <v>297</v>
      </c>
      <c r="B300" s="399">
        <v>45303</v>
      </c>
      <c r="C300" s="441">
        <v>45292</v>
      </c>
      <c r="D300" s="400" t="s">
        <v>114</v>
      </c>
      <c r="E300" s="401" t="s">
        <v>284</v>
      </c>
      <c r="F300" s="402">
        <v>12</v>
      </c>
      <c r="G300" s="403" t="s">
        <v>1357</v>
      </c>
      <c r="H300" s="400" t="s">
        <v>132</v>
      </c>
      <c r="I300" s="403" t="s">
        <v>5559</v>
      </c>
      <c r="J300" s="386" t="str">
        <f t="shared" si="10"/>
        <v>00.000.000/0001-91</v>
      </c>
      <c r="K300" s="386" t="s">
        <v>1003</v>
      </c>
      <c r="L300" s="404" t="s">
        <v>939</v>
      </c>
      <c r="M300" s="386" t="s">
        <v>126</v>
      </c>
      <c r="N300" s="399">
        <v>45303</v>
      </c>
      <c r="O300" s="400" t="s">
        <v>35</v>
      </c>
      <c r="P300" s="505" t="s">
        <v>1004</v>
      </c>
      <c r="Q300" s="501" t="s">
        <v>126</v>
      </c>
      <c r="R300" s="501" t="s">
        <v>126</v>
      </c>
      <c r="S300" s="349"/>
    </row>
    <row r="301" spans="1:19" ht="50.1" customHeight="1" x14ac:dyDescent="0.2">
      <c r="A301" s="481">
        <f t="shared" si="9"/>
        <v>298</v>
      </c>
      <c r="B301" s="399">
        <v>45306</v>
      </c>
      <c r="C301" s="441">
        <v>45292</v>
      </c>
      <c r="D301" s="400" t="s">
        <v>103</v>
      </c>
      <c r="E301" s="401" t="s">
        <v>204</v>
      </c>
      <c r="F301" s="402">
        <v>-934.71</v>
      </c>
      <c r="G301" s="403" t="s">
        <v>1358</v>
      </c>
      <c r="H301" s="400" t="s">
        <v>126</v>
      </c>
      <c r="I301" s="403" t="s">
        <v>937</v>
      </c>
      <c r="J301" s="386" t="str">
        <f t="shared" si="10"/>
        <v>70.945.209/0001-03</v>
      </c>
      <c r="K301" s="386" t="s">
        <v>1021</v>
      </c>
      <c r="L301" s="404" t="s">
        <v>939</v>
      </c>
      <c r="M301" s="386" t="s">
        <v>126</v>
      </c>
      <c r="N301" s="399">
        <v>45306</v>
      </c>
      <c r="O301" s="400" t="s">
        <v>35</v>
      </c>
      <c r="P301" s="505" t="s">
        <v>718</v>
      </c>
      <c r="Q301" s="501" t="s">
        <v>126</v>
      </c>
      <c r="R301" s="501" t="s">
        <v>126</v>
      </c>
      <c r="S301" s="349"/>
    </row>
    <row r="302" spans="1:19" ht="50.1" customHeight="1" x14ac:dyDescent="0.2">
      <c r="A302" s="481">
        <f t="shared" si="9"/>
        <v>299</v>
      </c>
      <c r="B302" s="399">
        <v>45306</v>
      </c>
      <c r="C302" s="453">
        <v>45231</v>
      </c>
      <c r="D302" s="400" t="s">
        <v>103</v>
      </c>
      <c r="E302" s="401" t="s">
        <v>105</v>
      </c>
      <c r="F302" s="402">
        <v>-34.78</v>
      </c>
      <c r="G302" s="403" t="s">
        <v>1359</v>
      </c>
      <c r="H302" s="400" t="s">
        <v>126</v>
      </c>
      <c r="I302" s="403" t="s">
        <v>937</v>
      </c>
      <c r="J302" s="386" t="str">
        <f t="shared" si="10"/>
        <v>70.945.209/0001-03</v>
      </c>
      <c r="K302" s="386" t="s">
        <v>1021</v>
      </c>
      <c r="L302" s="404" t="s">
        <v>939</v>
      </c>
      <c r="M302" s="386" t="s">
        <v>126</v>
      </c>
      <c r="N302" s="399">
        <v>45306</v>
      </c>
      <c r="O302" s="400" t="s">
        <v>35</v>
      </c>
      <c r="P302" s="505" t="s">
        <v>718</v>
      </c>
      <c r="Q302" s="501" t="s">
        <v>126</v>
      </c>
      <c r="R302" s="501" t="s">
        <v>126</v>
      </c>
      <c r="S302" s="349"/>
    </row>
    <row r="303" spans="1:19" ht="50.1" customHeight="1" x14ac:dyDescent="0.2">
      <c r="A303" s="481">
        <f t="shared" si="9"/>
        <v>300</v>
      </c>
      <c r="B303" s="399">
        <v>45306</v>
      </c>
      <c r="C303" s="441">
        <v>45292</v>
      </c>
      <c r="D303" s="400" t="s">
        <v>103</v>
      </c>
      <c r="E303" s="401" t="s">
        <v>204</v>
      </c>
      <c r="F303" s="402">
        <v>-3302.38</v>
      </c>
      <c r="G303" s="403" t="s">
        <v>1360</v>
      </c>
      <c r="H303" s="400" t="s">
        <v>126</v>
      </c>
      <c r="I303" s="403" t="s">
        <v>937</v>
      </c>
      <c r="J303" s="386" t="str">
        <f t="shared" si="10"/>
        <v>70.945.209/0001-03</v>
      </c>
      <c r="K303" s="386" t="s">
        <v>1021</v>
      </c>
      <c r="L303" s="404" t="s">
        <v>939</v>
      </c>
      <c r="M303" s="386" t="s">
        <v>126</v>
      </c>
      <c r="N303" s="399">
        <v>45306</v>
      </c>
      <c r="O303" s="400" t="s">
        <v>35</v>
      </c>
      <c r="P303" s="505" t="s">
        <v>718</v>
      </c>
      <c r="Q303" s="501" t="s">
        <v>126</v>
      </c>
      <c r="R303" s="501" t="s">
        <v>126</v>
      </c>
      <c r="S303" s="349"/>
    </row>
    <row r="304" spans="1:19" ht="48" x14ac:dyDescent="0.2">
      <c r="A304" s="481">
        <f t="shared" si="9"/>
        <v>301</v>
      </c>
      <c r="B304" s="399">
        <v>45306</v>
      </c>
      <c r="C304" s="453">
        <v>45231</v>
      </c>
      <c r="D304" s="401" t="s">
        <v>114</v>
      </c>
      <c r="E304" s="401" t="s">
        <v>266</v>
      </c>
      <c r="F304" s="411">
        <v>960.45</v>
      </c>
      <c r="G304" s="403" t="s">
        <v>499</v>
      </c>
      <c r="H304" s="400" t="s">
        <v>127</v>
      </c>
      <c r="I304" s="403" t="s">
        <v>500</v>
      </c>
      <c r="J304" s="386" t="str">
        <f t="shared" si="10"/>
        <v>00.072.675/0001-46</v>
      </c>
      <c r="K304" s="386" t="s">
        <v>951</v>
      </c>
      <c r="L304" s="404" t="s">
        <v>947</v>
      </c>
      <c r="M304" s="386">
        <v>20231922</v>
      </c>
      <c r="N304" s="399">
        <v>45273</v>
      </c>
      <c r="O304" s="400" t="s">
        <v>35</v>
      </c>
      <c r="P304" s="505" t="s">
        <v>501</v>
      </c>
      <c r="Q304" s="502" t="s">
        <v>957</v>
      </c>
      <c r="R304" s="502">
        <v>4364</v>
      </c>
      <c r="S304" s="349"/>
    </row>
    <row r="305" spans="1:19" ht="36" x14ac:dyDescent="0.2">
      <c r="A305" s="481">
        <f t="shared" si="9"/>
        <v>302</v>
      </c>
      <c r="B305" s="399">
        <v>45306</v>
      </c>
      <c r="C305" s="453">
        <v>45261</v>
      </c>
      <c r="D305" s="401" t="s">
        <v>114</v>
      </c>
      <c r="E305" s="401" t="s">
        <v>248</v>
      </c>
      <c r="F305" s="411">
        <v>1640.92</v>
      </c>
      <c r="G305" s="403" t="s">
        <v>513</v>
      </c>
      <c r="H305" s="400" t="s">
        <v>132</v>
      </c>
      <c r="I305" s="403" t="s">
        <v>514</v>
      </c>
      <c r="J305" s="386" t="str">
        <f t="shared" si="10"/>
        <v>07.029.586/0001-66</v>
      </c>
      <c r="K305" s="386" t="s">
        <v>951</v>
      </c>
      <c r="L305" s="404" t="s">
        <v>947</v>
      </c>
      <c r="M305" s="386" t="s">
        <v>1361</v>
      </c>
      <c r="N305" s="399">
        <v>45294</v>
      </c>
      <c r="O305" s="400" t="s">
        <v>35</v>
      </c>
      <c r="P305" s="505" t="s">
        <v>515</v>
      </c>
      <c r="Q305" s="502" t="s">
        <v>957</v>
      </c>
      <c r="R305" s="502">
        <v>258</v>
      </c>
      <c r="S305" s="349"/>
    </row>
    <row r="306" spans="1:19" ht="60" x14ac:dyDescent="0.2">
      <c r="A306" s="481">
        <f t="shared" si="9"/>
        <v>303</v>
      </c>
      <c r="B306" s="399">
        <v>45306</v>
      </c>
      <c r="C306" s="453">
        <v>45292</v>
      </c>
      <c r="D306" s="401" t="s">
        <v>114</v>
      </c>
      <c r="E306" s="401" t="s">
        <v>256</v>
      </c>
      <c r="F306" s="411">
        <v>3543.88</v>
      </c>
      <c r="G306" s="403" t="s">
        <v>1362</v>
      </c>
      <c r="H306" s="400" t="s">
        <v>127</v>
      </c>
      <c r="I306" s="403" t="s">
        <v>1363</v>
      </c>
      <c r="J306" s="386" t="str">
        <f t="shared" si="10"/>
        <v>53.113.791/0001-22</v>
      </c>
      <c r="K306" s="386" t="s">
        <v>951</v>
      </c>
      <c r="L306" s="404" t="s">
        <v>947</v>
      </c>
      <c r="M306" s="386">
        <v>3742106</v>
      </c>
      <c r="N306" s="399">
        <v>45313</v>
      </c>
      <c r="O306" s="400" t="s">
        <v>35</v>
      </c>
      <c r="P306" s="509" t="s">
        <v>5635</v>
      </c>
      <c r="Q306" s="502" t="s">
        <v>957</v>
      </c>
      <c r="R306" s="502">
        <v>214</v>
      </c>
      <c r="S306" s="349"/>
    </row>
    <row r="307" spans="1:19" ht="48" x14ac:dyDescent="0.2">
      <c r="A307" s="481">
        <f t="shared" si="9"/>
        <v>304</v>
      </c>
      <c r="B307" s="399">
        <v>45306</v>
      </c>
      <c r="C307" s="453">
        <v>45261</v>
      </c>
      <c r="D307" s="401" t="s">
        <v>114</v>
      </c>
      <c r="E307" s="401" t="s">
        <v>324</v>
      </c>
      <c r="F307" s="411">
        <v>198.47</v>
      </c>
      <c r="G307" s="403" t="s">
        <v>453</v>
      </c>
      <c r="H307" s="400" t="s">
        <v>127</v>
      </c>
      <c r="I307" s="403" t="s">
        <v>454</v>
      </c>
      <c r="J307" s="386" t="str">
        <f t="shared" si="10"/>
        <v>18.277.493/0001-77</v>
      </c>
      <c r="K307" s="386" t="s">
        <v>951</v>
      </c>
      <c r="L307" s="404" t="s">
        <v>947</v>
      </c>
      <c r="M307" s="386">
        <v>5233103</v>
      </c>
      <c r="N307" s="399">
        <v>45295</v>
      </c>
      <c r="O307" s="400" t="s">
        <v>35</v>
      </c>
      <c r="P307" s="505" t="s">
        <v>455</v>
      </c>
      <c r="Q307" s="502" t="s">
        <v>957</v>
      </c>
      <c r="R307" s="502">
        <v>1142</v>
      </c>
      <c r="S307" s="349"/>
    </row>
    <row r="308" spans="1:19" ht="36" x14ac:dyDescent="0.2">
      <c r="A308" s="481">
        <f t="shared" si="9"/>
        <v>305</v>
      </c>
      <c r="B308" s="399">
        <v>45306</v>
      </c>
      <c r="C308" s="453">
        <v>45231</v>
      </c>
      <c r="D308" s="400" t="s">
        <v>103</v>
      </c>
      <c r="E308" s="401" t="s">
        <v>105</v>
      </c>
      <c r="F308" s="402">
        <v>2530.0300000000002</v>
      </c>
      <c r="G308" s="403" t="s">
        <v>1364</v>
      </c>
      <c r="H308" s="400" t="s">
        <v>126</v>
      </c>
      <c r="I308" s="403" t="s">
        <v>480</v>
      </c>
      <c r="J308" s="386" t="str">
        <f t="shared" si="10"/>
        <v>16.513.178/0001-76</v>
      </c>
      <c r="K308" s="386" t="s">
        <v>951</v>
      </c>
      <c r="L308" s="404" t="s">
        <v>947</v>
      </c>
      <c r="M308" s="386" t="s">
        <v>1365</v>
      </c>
      <c r="N308" s="399">
        <v>45265</v>
      </c>
      <c r="O308" s="400" t="s">
        <v>35</v>
      </c>
      <c r="P308" s="504" t="s">
        <v>481</v>
      </c>
      <c r="Q308" s="501" t="s">
        <v>126</v>
      </c>
      <c r="R308" s="501" t="s">
        <v>126</v>
      </c>
      <c r="S308" s="349"/>
    </row>
    <row r="309" spans="1:19" ht="36" x14ac:dyDescent="0.2">
      <c r="A309" s="481">
        <f t="shared" si="9"/>
        <v>306</v>
      </c>
      <c r="B309" s="399">
        <v>45306</v>
      </c>
      <c r="C309" s="453">
        <v>45292</v>
      </c>
      <c r="D309" s="401" t="s">
        <v>103</v>
      </c>
      <c r="E309" s="401" t="s">
        <v>204</v>
      </c>
      <c r="F309" s="411">
        <v>41097.19</v>
      </c>
      <c r="G309" s="403" t="s">
        <v>1366</v>
      </c>
      <c r="H309" s="400" t="s">
        <v>126</v>
      </c>
      <c r="I309" s="403" t="s">
        <v>480</v>
      </c>
      <c r="J309" s="386" t="str">
        <f t="shared" si="10"/>
        <v>16.513.178/0001-76</v>
      </c>
      <c r="K309" s="386" t="s">
        <v>951</v>
      </c>
      <c r="L309" s="404" t="s">
        <v>947</v>
      </c>
      <c r="M309" s="386" t="s">
        <v>1367</v>
      </c>
      <c r="N309" s="399">
        <v>45267</v>
      </c>
      <c r="O309" s="400" t="s">
        <v>35</v>
      </c>
      <c r="P309" s="504" t="s">
        <v>481</v>
      </c>
      <c r="Q309" s="501" t="s">
        <v>126</v>
      </c>
      <c r="R309" s="501" t="s">
        <v>126</v>
      </c>
      <c r="S309" s="349"/>
    </row>
    <row r="310" spans="1:19" ht="36" x14ac:dyDescent="0.2">
      <c r="A310" s="481">
        <f t="shared" si="9"/>
        <v>307</v>
      </c>
      <c r="B310" s="399">
        <v>45306</v>
      </c>
      <c r="C310" s="453">
        <v>45261</v>
      </c>
      <c r="D310" s="401" t="s">
        <v>114</v>
      </c>
      <c r="E310" s="401" t="s">
        <v>282</v>
      </c>
      <c r="F310" s="411">
        <v>14.75</v>
      </c>
      <c r="G310" s="403" t="s">
        <v>1368</v>
      </c>
      <c r="H310" s="400" t="s">
        <v>127</v>
      </c>
      <c r="I310" s="403" t="s">
        <v>1369</v>
      </c>
      <c r="J310" s="386" t="str">
        <f t="shared" si="10"/>
        <v>21.856.505/0001-22</v>
      </c>
      <c r="K310" s="386" t="s">
        <v>951</v>
      </c>
      <c r="L310" s="404" t="s">
        <v>126</v>
      </c>
      <c r="M310" s="386">
        <v>26661028</v>
      </c>
      <c r="N310" s="399">
        <v>45293</v>
      </c>
      <c r="O310" s="400" t="s">
        <v>35</v>
      </c>
      <c r="P310" s="505" t="s">
        <v>1370</v>
      </c>
      <c r="Q310" s="501" t="s">
        <v>126</v>
      </c>
      <c r="R310" s="501" t="s">
        <v>126</v>
      </c>
      <c r="S310" s="349"/>
    </row>
    <row r="311" spans="1:19" ht="60" x14ac:dyDescent="0.2">
      <c r="A311" s="481">
        <f t="shared" si="9"/>
        <v>308</v>
      </c>
      <c r="B311" s="399">
        <v>45306</v>
      </c>
      <c r="C311" s="453">
        <v>45261</v>
      </c>
      <c r="D311" s="401" t="s">
        <v>114</v>
      </c>
      <c r="E311" s="401" t="s">
        <v>266</v>
      </c>
      <c r="F311" s="411">
        <v>450</v>
      </c>
      <c r="G311" s="403" t="s">
        <v>1371</v>
      </c>
      <c r="H311" s="400" t="s">
        <v>127</v>
      </c>
      <c r="I311" s="403" t="s">
        <v>735</v>
      </c>
      <c r="J311" s="386" t="str">
        <f t="shared" si="10"/>
        <v>26.433.663/0001-03</v>
      </c>
      <c r="K311" s="386" t="s">
        <v>951</v>
      </c>
      <c r="L311" s="404" t="s">
        <v>1341</v>
      </c>
      <c r="M311" s="386" t="s">
        <v>1372</v>
      </c>
      <c r="N311" s="399">
        <v>45294</v>
      </c>
      <c r="O311" s="400" t="s">
        <v>35</v>
      </c>
      <c r="P311" s="505" t="s">
        <v>736</v>
      </c>
      <c r="Q311" s="502" t="s">
        <v>944</v>
      </c>
      <c r="R311" s="502">
        <v>32</v>
      </c>
      <c r="S311" s="349"/>
    </row>
    <row r="312" spans="1:19" ht="36" x14ac:dyDescent="0.2">
      <c r="A312" s="481">
        <f t="shared" si="9"/>
        <v>309</v>
      </c>
      <c r="B312" s="399">
        <v>45306</v>
      </c>
      <c r="C312" s="441">
        <v>45292</v>
      </c>
      <c r="D312" s="400" t="s">
        <v>103</v>
      </c>
      <c r="E312" s="401" t="s">
        <v>185</v>
      </c>
      <c r="F312" s="402">
        <v>3129.34</v>
      </c>
      <c r="G312" s="403" t="s">
        <v>1373</v>
      </c>
      <c r="H312" s="400" t="s">
        <v>126</v>
      </c>
      <c r="I312" s="403" t="s">
        <v>1148</v>
      </c>
      <c r="J312" s="386" t="str">
        <f t="shared" si="10"/>
        <v>CPF Protegido - LGPD</v>
      </c>
      <c r="K312" s="386" t="s">
        <v>960</v>
      </c>
      <c r="L312" s="404" t="s">
        <v>1228</v>
      </c>
      <c r="M312" s="386" t="s">
        <v>126</v>
      </c>
      <c r="N312" s="399">
        <v>45306</v>
      </c>
      <c r="O312" s="400" t="s">
        <v>35</v>
      </c>
      <c r="P312" s="505" t="s">
        <v>1149</v>
      </c>
      <c r="Q312" s="501" t="s">
        <v>126</v>
      </c>
      <c r="R312" s="501" t="s">
        <v>126</v>
      </c>
      <c r="S312" s="349"/>
    </row>
    <row r="313" spans="1:19" ht="36" x14ac:dyDescent="0.2">
      <c r="A313" s="481">
        <f t="shared" si="9"/>
        <v>310</v>
      </c>
      <c r="B313" s="399">
        <v>45306</v>
      </c>
      <c r="C313" s="441">
        <v>45292</v>
      </c>
      <c r="D313" s="400" t="s">
        <v>103</v>
      </c>
      <c r="E313" s="401" t="s">
        <v>185</v>
      </c>
      <c r="F313" s="402">
        <v>2645.25</v>
      </c>
      <c r="G313" s="403" t="s">
        <v>1374</v>
      </c>
      <c r="H313" s="400" t="s">
        <v>126</v>
      </c>
      <c r="I313" s="403" t="s">
        <v>1375</v>
      </c>
      <c r="J313" s="386" t="str">
        <f t="shared" si="10"/>
        <v>CPF Protegido - LGPD</v>
      </c>
      <c r="K313" s="386" t="s">
        <v>960</v>
      </c>
      <c r="L313" s="404" t="s">
        <v>1228</v>
      </c>
      <c r="M313" s="386" t="s">
        <v>126</v>
      </c>
      <c r="N313" s="399">
        <v>45306</v>
      </c>
      <c r="O313" s="400" t="s">
        <v>35</v>
      </c>
      <c r="P313" s="504" t="s">
        <v>1376</v>
      </c>
      <c r="Q313" s="501" t="s">
        <v>126</v>
      </c>
      <c r="R313" s="501" t="s">
        <v>126</v>
      </c>
      <c r="S313" s="349"/>
    </row>
    <row r="314" spans="1:19" ht="48" x14ac:dyDescent="0.2">
      <c r="A314" s="481">
        <f t="shared" si="9"/>
        <v>311</v>
      </c>
      <c r="B314" s="399">
        <v>45306</v>
      </c>
      <c r="C314" s="453">
        <v>45292</v>
      </c>
      <c r="D314" s="401" t="s">
        <v>116</v>
      </c>
      <c r="E314" s="401" t="s">
        <v>427</v>
      </c>
      <c r="F314" s="402">
        <v>23000</v>
      </c>
      <c r="G314" s="403" t="s">
        <v>1377</v>
      </c>
      <c r="H314" s="400" t="s">
        <v>126</v>
      </c>
      <c r="I314" s="403" t="s">
        <v>442</v>
      </c>
      <c r="J314" s="386" t="str">
        <f t="shared" si="10"/>
        <v>15.633.807/0001-39</v>
      </c>
      <c r="K314" s="386" t="s">
        <v>960</v>
      </c>
      <c r="L314" s="404" t="s">
        <v>947</v>
      </c>
      <c r="M314" s="386">
        <v>1307</v>
      </c>
      <c r="N314" s="399">
        <v>45307</v>
      </c>
      <c r="O314" s="400" t="s">
        <v>35</v>
      </c>
      <c r="P314" s="507" t="s">
        <v>1378</v>
      </c>
      <c r="Q314" s="502" t="s">
        <v>956</v>
      </c>
      <c r="R314" s="502">
        <v>3363</v>
      </c>
      <c r="S314" s="349"/>
    </row>
    <row r="315" spans="1:19" ht="36" x14ac:dyDescent="0.2">
      <c r="A315" s="481">
        <f t="shared" si="9"/>
        <v>312</v>
      </c>
      <c r="B315" s="399">
        <v>45306</v>
      </c>
      <c r="C315" s="441">
        <v>45292</v>
      </c>
      <c r="D315" s="400" t="s">
        <v>114</v>
      </c>
      <c r="E315" s="401" t="s">
        <v>284</v>
      </c>
      <c r="F315" s="402">
        <v>12</v>
      </c>
      <c r="G315" s="403" t="s">
        <v>1379</v>
      </c>
      <c r="H315" s="400" t="s">
        <v>126</v>
      </c>
      <c r="I315" s="403" t="s">
        <v>5559</v>
      </c>
      <c r="J315" s="386" t="str">
        <f t="shared" si="10"/>
        <v>00.000.000/0001-91</v>
      </c>
      <c r="K315" s="386" t="s">
        <v>1003</v>
      </c>
      <c r="L315" s="404" t="s">
        <v>939</v>
      </c>
      <c r="M315" s="386" t="s">
        <v>126</v>
      </c>
      <c r="N315" s="399">
        <v>45306</v>
      </c>
      <c r="O315" s="400" t="s">
        <v>35</v>
      </c>
      <c r="P315" s="505" t="s">
        <v>1004</v>
      </c>
      <c r="Q315" s="501" t="s">
        <v>126</v>
      </c>
      <c r="R315" s="501" t="s">
        <v>126</v>
      </c>
      <c r="S315" s="349"/>
    </row>
    <row r="316" spans="1:19" ht="36" x14ac:dyDescent="0.2">
      <c r="A316" s="481">
        <f t="shared" si="9"/>
        <v>313</v>
      </c>
      <c r="B316" s="399">
        <v>45306</v>
      </c>
      <c r="C316" s="441">
        <v>45292</v>
      </c>
      <c r="D316" s="400" t="s">
        <v>114</v>
      </c>
      <c r="E316" s="401" t="s">
        <v>284</v>
      </c>
      <c r="F316" s="402">
        <v>12</v>
      </c>
      <c r="G316" s="403" t="s">
        <v>1380</v>
      </c>
      <c r="H316" s="400" t="s">
        <v>126</v>
      </c>
      <c r="I316" s="403" t="s">
        <v>5559</v>
      </c>
      <c r="J316" s="386" t="str">
        <f t="shared" si="10"/>
        <v>00.000.000/0001-91</v>
      </c>
      <c r="K316" s="386" t="s">
        <v>1003</v>
      </c>
      <c r="L316" s="404" t="s">
        <v>939</v>
      </c>
      <c r="M316" s="386" t="s">
        <v>126</v>
      </c>
      <c r="N316" s="399">
        <v>45306</v>
      </c>
      <c r="O316" s="400" t="s">
        <v>35</v>
      </c>
      <c r="P316" s="505" t="s">
        <v>1004</v>
      </c>
      <c r="Q316" s="501" t="s">
        <v>126</v>
      </c>
      <c r="R316" s="501" t="s">
        <v>126</v>
      </c>
      <c r="S316" s="349"/>
    </row>
    <row r="317" spans="1:19" ht="36" x14ac:dyDescent="0.2">
      <c r="A317" s="481">
        <f t="shared" si="9"/>
        <v>314</v>
      </c>
      <c r="B317" s="399">
        <v>45306</v>
      </c>
      <c r="C317" s="441">
        <v>45292</v>
      </c>
      <c r="D317" s="400" t="s">
        <v>114</v>
      </c>
      <c r="E317" s="401" t="s">
        <v>284</v>
      </c>
      <c r="F317" s="402">
        <v>12</v>
      </c>
      <c r="G317" s="403" t="s">
        <v>1381</v>
      </c>
      <c r="H317" s="400" t="s">
        <v>130</v>
      </c>
      <c r="I317" s="403" t="s">
        <v>5559</v>
      </c>
      <c r="J317" s="386" t="str">
        <f t="shared" si="10"/>
        <v>00.000.000/0001-91</v>
      </c>
      <c r="K317" s="386" t="s">
        <v>1003</v>
      </c>
      <c r="L317" s="404" t="s">
        <v>939</v>
      </c>
      <c r="M317" s="386" t="s">
        <v>126</v>
      </c>
      <c r="N317" s="399">
        <v>45306</v>
      </c>
      <c r="O317" s="400" t="s">
        <v>35</v>
      </c>
      <c r="P317" s="505" t="s">
        <v>1004</v>
      </c>
      <c r="Q317" s="501" t="s">
        <v>126</v>
      </c>
      <c r="R317" s="501" t="s">
        <v>126</v>
      </c>
      <c r="S317" s="349"/>
    </row>
    <row r="318" spans="1:19" ht="36" x14ac:dyDescent="0.2">
      <c r="A318" s="481">
        <f t="shared" si="9"/>
        <v>315</v>
      </c>
      <c r="B318" s="399">
        <v>45307</v>
      </c>
      <c r="C318" s="453">
        <v>45292</v>
      </c>
      <c r="D318" s="401" t="s">
        <v>114</v>
      </c>
      <c r="E318" s="401" t="s">
        <v>302</v>
      </c>
      <c r="F318" s="411">
        <v>528.71</v>
      </c>
      <c r="G318" s="403" t="s">
        <v>746</v>
      </c>
      <c r="H318" s="400" t="s">
        <v>133</v>
      </c>
      <c r="I318" s="403" t="s">
        <v>626</v>
      </c>
      <c r="J318" s="386" t="str">
        <f t="shared" si="10"/>
        <v>10.356.504/0001-00</v>
      </c>
      <c r="K318" s="386" t="s">
        <v>960</v>
      </c>
      <c r="L318" s="404" t="s">
        <v>947</v>
      </c>
      <c r="M318" s="386" t="s">
        <v>1398</v>
      </c>
      <c r="N318" s="399">
        <v>45303</v>
      </c>
      <c r="O318" s="400" t="s">
        <v>35</v>
      </c>
      <c r="P318" s="504" t="s">
        <v>627</v>
      </c>
      <c r="Q318" s="502" t="s">
        <v>944</v>
      </c>
      <c r="R318" s="502">
        <v>3378</v>
      </c>
      <c r="S318" s="349"/>
    </row>
    <row r="319" spans="1:19" ht="36" x14ac:dyDescent="0.2">
      <c r="A319" s="481">
        <f t="shared" si="9"/>
        <v>316</v>
      </c>
      <c r="B319" s="399">
        <v>45307</v>
      </c>
      <c r="C319" s="441">
        <v>45292</v>
      </c>
      <c r="D319" s="400" t="s">
        <v>114</v>
      </c>
      <c r="E319" s="401" t="s">
        <v>284</v>
      </c>
      <c r="F319" s="402">
        <v>12</v>
      </c>
      <c r="G319" s="403" t="s">
        <v>1400</v>
      </c>
      <c r="H319" s="400" t="s">
        <v>126</v>
      </c>
      <c r="I319" s="403" t="s">
        <v>5559</v>
      </c>
      <c r="J319" s="386" t="str">
        <f t="shared" si="10"/>
        <v>00.000.000/0001-91</v>
      </c>
      <c r="K319" s="386" t="s">
        <v>1003</v>
      </c>
      <c r="L319" s="404" t="s">
        <v>939</v>
      </c>
      <c r="M319" s="386" t="s">
        <v>126</v>
      </c>
      <c r="N319" s="399">
        <v>45307</v>
      </c>
      <c r="O319" s="400" t="s">
        <v>35</v>
      </c>
      <c r="P319" s="505" t="s">
        <v>1004</v>
      </c>
      <c r="Q319" s="501" t="s">
        <v>126</v>
      </c>
      <c r="R319" s="501" t="s">
        <v>126</v>
      </c>
      <c r="S319" s="349"/>
    </row>
    <row r="320" spans="1:19" ht="36" x14ac:dyDescent="0.2">
      <c r="A320" s="481">
        <f t="shared" si="9"/>
        <v>317</v>
      </c>
      <c r="B320" s="399">
        <v>45308</v>
      </c>
      <c r="C320" s="453">
        <v>45261</v>
      </c>
      <c r="D320" s="401" t="s">
        <v>114</v>
      </c>
      <c r="E320" s="401" t="s">
        <v>234</v>
      </c>
      <c r="F320" s="411">
        <v>510.78</v>
      </c>
      <c r="G320" s="403" t="s">
        <v>471</v>
      </c>
      <c r="H320" s="400" t="s">
        <v>127</v>
      </c>
      <c r="I320" s="403" t="s">
        <v>469</v>
      </c>
      <c r="J320" s="386" t="str">
        <f t="shared" si="10"/>
        <v>02.558.157/0001-62</v>
      </c>
      <c r="K320" s="386" t="s">
        <v>1337</v>
      </c>
      <c r="L320" s="404" t="s">
        <v>1338</v>
      </c>
      <c r="M320" s="386" t="s">
        <v>126</v>
      </c>
      <c r="N320" s="399">
        <v>45287</v>
      </c>
      <c r="O320" s="400" t="s">
        <v>35</v>
      </c>
      <c r="P320" s="508" t="s">
        <v>470</v>
      </c>
      <c r="Q320" s="501" t="s">
        <v>126</v>
      </c>
      <c r="R320" s="501" t="s">
        <v>126</v>
      </c>
      <c r="S320" s="349"/>
    </row>
    <row r="321" spans="1:19" ht="36" x14ac:dyDescent="0.2">
      <c r="A321" s="481">
        <f t="shared" si="9"/>
        <v>318</v>
      </c>
      <c r="B321" s="399">
        <v>45308</v>
      </c>
      <c r="C321" s="453">
        <v>45261</v>
      </c>
      <c r="D321" s="401" t="s">
        <v>114</v>
      </c>
      <c r="E321" s="401" t="s">
        <v>236</v>
      </c>
      <c r="F321" s="411">
        <v>161.36000000000001</v>
      </c>
      <c r="G321" s="403" t="s">
        <v>585</v>
      </c>
      <c r="H321" s="400" t="s">
        <v>126</v>
      </c>
      <c r="I321" s="403" t="s">
        <v>469</v>
      </c>
      <c r="J321" s="386" t="str">
        <f t="shared" si="10"/>
        <v>02.558.157/0001-62</v>
      </c>
      <c r="K321" s="386" t="s">
        <v>1337</v>
      </c>
      <c r="L321" s="404" t="s">
        <v>1338</v>
      </c>
      <c r="M321" s="386" t="s">
        <v>126</v>
      </c>
      <c r="N321" s="399">
        <v>45653</v>
      </c>
      <c r="O321" s="400" t="s">
        <v>35</v>
      </c>
      <c r="P321" s="508" t="s">
        <v>470</v>
      </c>
      <c r="Q321" s="501" t="s">
        <v>126</v>
      </c>
      <c r="R321" s="501" t="s">
        <v>126</v>
      </c>
      <c r="S321" s="349"/>
    </row>
    <row r="322" spans="1:19" ht="72" x14ac:dyDescent="0.2">
      <c r="A322" s="481">
        <f t="shared" si="9"/>
        <v>319</v>
      </c>
      <c r="B322" s="399">
        <v>45309</v>
      </c>
      <c r="C322" s="453">
        <v>45292</v>
      </c>
      <c r="D322" s="401" t="s">
        <v>114</v>
      </c>
      <c r="E322" s="401" t="s">
        <v>274</v>
      </c>
      <c r="F322" s="415">
        <v>2476.65</v>
      </c>
      <c r="G322" s="403" t="s">
        <v>869</v>
      </c>
      <c r="H322" s="400" t="s">
        <v>132</v>
      </c>
      <c r="I322" s="407" t="s">
        <v>761</v>
      </c>
      <c r="J322" s="386" t="str">
        <f t="shared" si="10"/>
        <v>51.550.970/0001-00</v>
      </c>
      <c r="K322" s="386" t="s">
        <v>960</v>
      </c>
      <c r="L322" s="404" t="s">
        <v>947</v>
      </c>
      <c r="M322" s="386" t="s">
        <v>971</v>
      </c>
      <c r="N322" s="399">
        <v>45308</v>
      </c>
      <c r="O322" s="400" t="s">
        <v>35</v>
      </c>
      <c r="P322" s="507" t="s">
        <v>762</v>
      </c>
      <c r="Q322" s="502" t="s">
        <v>944</v>
      </c>
      <c r="R322" s="502">
        <v>1605</v>
      </c>
      <c r="S322" s="349"/>
    </row>
    <row r="323" spans="1:19" ht="36" x14ac:dyDescent="0.2">
      <c r="A323" s="481">
        <f t="shared" si="9"/>
        <v>320</v>
      </c>
      <c r="B323" s="399">
        <v>45309</v>
      </c>
      <c r="C323" s="441">
        <v>45292</v>
      </c>
      <c r="D323" s="400" t="s">
        <v>114</v>
      </c>
      <c r="E323" s="401" t="s">
        <v>284</v>
      </c>
      <c r="F323" s="402">
        <v>12</v>
      </c>
      <c r="G323" s="403" t="s">
        <v>1403</v>
      </c>
      <c r="H323" s="400" t="s">
        <v>132</v>
      </c>
      <c r="I323" s="403" t="s">
        <v>5559</v>
      </c>
      <c r="J323" s="386" t="str">
        <f t="shared" si="10"/>
        <v>00.000.000/0001-91</v>
      </c>
      <c r="K323" s="386" t="s">
        <v>1003</v>
      </c>
      <c r="L323" s="404" t="s">
        <v>939</v>
      </c>
      <c r="M323" s="386" t="s">
        <v>126</v>
      </c>
      <c r="N323" s="399">
        <v>45309</v>
      </c>
      <c r="O323" s="400" t="s">
        <v>35</v>
      </c>
      <c r="P323" s="505" t="s">
        <v>1004</v>
      </c>
      <c r="Q323" s="501" t="s">
        <v>126</v>
      </c>
      <c r="R323" s="501" t="s">
        <v>126</v>
      </c>
      <c r="S323" s="349"/>
    </row>
    <row r="324" spans="1:19" ht="36" x14ac:dyDescent="0.2">
      <c r="A324" s="481">
        <f t="shared" si="9"/>
        <v>321</v>
      </c>
      <c r="B324" s="399">
        <v>45309</v>
      </c>
      <c r="C324" s="441">
        <v>45292</v>
      </c>
      <c r="D324" s="400" t="s">
        <v>114</v>
      </c>
      <c r="E324" s="401" t="s">
        <v>284</v>
      </c>
      <c r="F324" s="402">
        <v>12</v>
      </c>
      <c r="G324" s="403" t="s">
        <v>1402</v>
      </c>
      <c r="H324" s="400" t="s">
        <v>132</v>
      </c>
      <c r="I324" s="403" t="s">
        <v>5559</v>
      </c>
      <c r="J324" s="386" t="str">
        <f t="shared" si="10"/>
        <v>00.000.000/0001-91</v>
      </c>
      <c r="K324" s="386" t="s">
        <v>1003</v>
      </c>
      <c r="L324" s="404" t="s">
        <v>939</v>
      </c>
      <c r="M324" s="386" t="s">
        <v>126</v>
      </c>
      <c r="N324" s="399">
        <v>45309</v>
      </c>
      <c r="O324" s="400" t="s">
        <v>35</v>
      </c>
      <c r="P324" s="505" t="s">
        <v>1004</v>
      </c>
      <c r="Q324" s="501" t="s">
        <v>126</v>
      </c>
      <c r="R324" s="501" t="s">
        <v>126</v>
      </c>
      <c r="S324" s="349"/>
    </row>
    <row r="325" spans="1:19" ht="50.1" customHeight="1" x14ac:dyDescent="0.2">
      <c r="A325" s="481">
        <f t="shared" ref="A325:A388" si="11">IF(B325="","",ROW()-ROW($A$3))</f>
        <v>322</v>
      </c>
      <c r="B325" s="399">
        <v>45310</v>
      </c>
      <c r="C325" s="441">
        <v>45261</v>
      </c>
      <c r="D325" s="400" t="s">
        <v>114</v>
      </c>
      <c r="E325" s="401" t="s">
        <v>342</v>
      </c>
      <c r="F325" s="402">
        <v>-1085</v>
      </c>
      <c r="G325" s="345" t="s">
        <v>1404</v>
      </c>
      <c r="H325" s="400" t="s">
        <v>139</v>
      </c>
      <c r="I325" s="403" t="s">
        <v>937</v>
      </c>
      <c r="J325" s="386" t="str">
        <f t="shared" ref="J325:J388" si="12">IF(P325="","",IF(LEN(TRIM(P325))&gt;14,P325,"CPF Protegido - LGPD"))</f>
        <v>70.945.209/0001-03</v>
      </c>
      <c r="K325" s="386" t="s">
        <v>1021</v>
      </c>
      <c r="L325" s="430" t="s">
        <v>939</v>
      </c>
      <c r="M325" s="386" t="s">
        <v>126</v>
      </c>
      <c r="N325" s="399">
        <v>45310</v>
      </c>
      <c r="O325" s="400" t="s">
        <v>35</v>
      </c>
      <c r="P325" s="508" t="s">
        <v>718</v>
      </c>
      <c r="Q325" s="501" t="s">
        <v>126</v>
      </c>
      <c r="R325" s="501" t="s">
        <v>126</v>
      </c>
      <c r="S325" s="349"/>
    </row>
    <row r="326" spans="1:19" ht="50.1" customHeight="1" x14ac:dyDescent="0.2">
      <c r="A326" s="481">
        <f t="shared" si="11"/>
        <v>323</v>
      </c>
      <c r="B326" s="399">
        <v>45310</v>
      </c>
      <c r="C326" s="441">
        <v>45261</v>
      </c>
      <c r="D326" s="400" t="s">
        <v>114</v>
      </c>
      <c r="E326" s="401" t="s">
        <v>342</v>
      </c>
      <c r="F326" s="402">
        <v>-138.6</v>
      </c>
      <c r="G326" s="347" t="s">
        <v>1405</v>
      </c>
      <c r="H326" s="400" t="s">
        <v>139</v>
      </c>
      <c r="I326" s="403" t="s">
        <v>937</v>
      </c>
      <c r="J326" s="386" t="str">
        <f t="shared" si="12"/>
        <v>70.945.209/0001-03</v>
      </c>
      <c r="K326" s="386" t="s">
        <v>1021</v>
      </c>
      <c r="L326" s="430" t="s">
        <v>939</v>
      </c>
      <c r="M326" s="386" t="s">
        <v>126</v>
      </c>
      <c r="N326" s="399">
        <v>45310</v>
      </c>
      <c r="O326" s="400" t="s">
        <v>35</v>
      </c>
      <c r="P326" s="508" t="s">
        <v>718</v>
      </c>
      <c r="Q326" s="501" t="s">
        <v>126</v>
      </c>
      <c r="R326" s="501" t="s">
        <v>126</v>
      </c>
      <c r="S326" s="349"/>
    </row>
    <row r="327" spans="1:19" ht="50.1" customHeight="1" x14ac:dyDescent="0.2">
      <c r="A327" s="481">
        <f t="shared" si="11"/>
        <v>324</v>
      </c>
      <c r="B327" s="399">
        <v>45310</v>
      </c>
      <c r="C327" s="441">
        <v>45261</v>
      </c>
      <c r="D327" s="400" t="s">
        <v>114</v>
      </c>
      <c r="E327" s="401" t="s">
        <v>342</v>
      </c>
      <c r="F327" s="402">
        <v>-96.85</v>
      </c>
      <c r="G327" s="345" t="s">
        <v>1406</v>
      </c>
      <c r="H327" s="400" t="s">
        <v>139</v>
      </c>
      <c r="I327" s="403" t="s">
        <v>937</v>
      </c>
      <c r="J327" s="386" t="str">
        <f t="shared" si="12"/>
        <v>70.945.209/0001-03</v>
      </c>
      <c r="K327" s="386" t="s">
        <v>1021</v>
      </c>
      <c r="L327" s="430" t="s">
        <v>939</v>
      </c>
      <c r="M327" s="386" t="s">
        <v>126</v>
      </c>
      <c r="N327" s="399">
        <v>45310</v>
      </c>
      <c r="O327" s="400" t="s">
        <v>35</v>
      </c>
      <c r="P327" s="508" t="s">
        <v>718</v>
      </c>
      <c r="Q327" s="501" t="s">
        <v>126</v>
      </c>
      <c r="R327" s="501" t="s">
        <v>126</v>
      </c>
      <c r="S327" s="349"/>
    </row>
    <row r="328" spans="1:19" ht="50.1" customHeight="1" x14ac:dyDescent="0.2">
      <c r="A328" s="481">
        <f t="shared" si="11"/>
        <v>325</v>
      </c>
      <c r="B328" s="399">
        <v>45310</v>
      </c>
      <c r="C328" s="441">
        <v>45261</v>
      </c>
      <c r="D328" s="400" t="s">
        <v>114</v>
      </c>
      <c r="E328" s="401" t="s">
        <v>342</v>
      </c>
      <c r="F328" s="402">
        <v>-186</v>
      </c>
      <c r="G328" s="345" t="s">
        <v>1407</v>
      </c>
      <c r="H328" s="400" t="s">
        <v>139</v>
      </c>
      <c r="I328" s="403" t="s">
        <v>937</v>
      </c>
      <c r="J328" s="386" t="str">
        <f t="shared" si="12"/>
        <v>70.945.209/0001-03</v>
      </c>
      <c r="K328" s="386" t="s">
        <v>1021</v>
      </c>
      <c r="L328" s="430" t="s">
        <v>939</v>
      </c>
      <c r="M328" s="386" t="s">
        <v>126</v>
      </c>
      <c r="N328" s="399">
        <v>45310</v>
      </c>
      <c r="O328" s="400" t="s">
        <v>35</v>
      </c>
      <c r="P328" s="508" t="s">
        <v>718</v>
      </c>
      <c r="Q328" s="501" t="s">
        <v>126</v>
      </c>
      <c r="R328" s="501" t="s">
        <v>126</v>
      </c>
      <c r="S328" s="349"/>
    </row>
    <row r="329" spans="1:19" ht="50.1" customHeight="1" x14ac:dyDescent="0.2">
      <c r="A329" s="481">
        <f t="shared" si="11"/>
        <v>326</v>
      </c>
      <c r="B329" s="399">
        <v>45310</v>
      </c>
      <c r="C329" s="441">
        <v>45261</v>
      </c>
      <c r="D329" s="400" t="s">
        <v>103</v>
      </c>
      <c r="E329" s="401" t="s">
        <v>105</v>
      </c>
      <c r="F329" s="402">
        <v>-246.68</v>
      </c>
      <c r="G329" s="393" t="s">
        <v>1408</v>
      </c>
      <c r="H329" s="400" t="s">
        <v>126</v>
      </c>
      <c r="I329" s="403" t="s">
        <v>937</v>
      </c>
      <c r="J329" s="386" t="str">
        <f t="shared" si="12"/>
        <v>70.945.209/0001-03</v>
      </c>
      <c r="K329" s="386" t="s">
        <v>1021</v>
      </c>
      <c r="L329" s="430" t="s">
        <v>939</v>
      </c>
      <c r="M329" s="386" t="s">
        <v>126</v>
      </c>
      <c r="N329" s="399">
        <v>45310</v>
      </c>
      <c r="O329" s="400" t="s">
        <v>35</v>
      </c>
      <c r="P329" s="508" t="s">
        <v>718</v>
      </c>
      <c r="Q329" s="501" t="s">
        <v>126</v>
      </c>
      <c r="R329" s="501" t="s">
        <v>126</v>
      </c>
      <c r="S329" s="349"/>
    </row>
    <row r="330" spans="1:19" ht="50.1" customHeight="1" x14ac:dyDescent="0.2">
      <c r="A330" s="481">
        <f t="shared" si="11"/>
        <v>327</v>
      </c>
      <c r="B330" s="399">
        <v>45310</v>
      </c>
      <c r="C330" s="441">
        <v>45261</v>
      </c>
      <c r="D330" s="400" t="s">
        <v>103</v>
      </c>
      <c r="E330" s="401" t="s">
        <v>183</v>
      </c>
      <c r="F330" s="402">
        <v>-174.18</v>
      </c>
      <c r="G330" s="393" t="s">
        <v>1409</v>
      </c>
      <c r="H330" s="400" t="s">
        <v>126</v>
      </c>
      <c r="I330" s="403" t="s">
        <v>937</v>
      </c>
      <c r="J330" s="386" t="str">
        <f t="shared" si="12"/>
        <v>70.945.209/0001-03</v>
      </c>
      <c r="K330" s="386" t="s">
        <v>1021</v>
      </c>
      <c r="L330" s="430" t="s">
        <v>939</v>
      </c>
      <c r="M330" s="386" t="s">
        <v>126</v>
      </c>
      <c r="N330" s="399">
        <v>45310</v>
      </c>
      <c r="O330" s="400" t="s">
        <v>35</v>
      </c>
      <c r="P330" s="508" t="s">
        <v>718</v>
      </c>
      <c r="Q330" s="501" t="s">
        <v>126</v>
      </c>
      <c r="R330" s="501" t="s">
        <v>126</v>
      </c>
      <c r="S330" s="349"/>
    </row>
    <row r="331" spans="1:19" ht="50.1" customHeight="1" x14ac:dyDescent="0.2">
      <c r="A331" s="481">
        <f t="shared" si="11"/>
        <v>328</v>
      </c>
      <c r="B331" s="399">
        <v>45310</v>
      </c>
      <c r="C331" s="441">
        <v>45261</v>
      </c>
      <c r="D331" s="400" t="s">
        <v>103</v>
      </c>
      <c r="E331" s="401" t="s">
        <v>105</v>
      </c>
      <c r="F331" s="402">
        <v>-708.99</v>
      </c>
      <c r="G331" s="393" t="s">
        <v>1410</v>
      </c>
      <c r="H331" s="400" t="s">
        <v>126</v>
      </c>
      <c r="I331" s="403" t="s">
        <v>937</v>
      </c>
      <c r="J331" s="386" t="str">
        <f t="shared" si="12"/>
        <v>70.945.209/0001-03</v>
      </c>
      <c r="K331" s="386" t="s">
        <v>1021</v>
      </c>
      <c r="L331" s="430" t="s">
        <v>939</v>
      </c>
      <c r="M331" s="386" t="s">
        <v>126</v>
      </c>
      <c r="N331" s="399">
        <v>45310</v>
      </c>
      <c r="O331" s="400" t="s">
        <v>35</v>
      </c>
      <c r="P331" s="508" t="s">
        <v>718</v>
      </c>
      <c r="Q331" s="501" t="s">
        <v>126</v>
      </c>
      <c r="R331" s="501" t="s">
        <v>126</v>
      </c>
      <c r="S331" s="349"/>
    </row>
    <row r="332" spans="1:19" ht="50.1" customHeight="1" x14ac:dyDescent="0.2">
      <c r="A332" s="481">
        <f t="shared" si="11"/>
        <v>329</v>
      </c>
      <c r="B332" s="399">
        <v>45310</v>
      </c>
      <c r="C332" s="441">
        <v>45261</v>
      </c>
      <c r="D332" s="400" t="s">
        <v>103</v>
      </c>
      <c r="E332" s="401" t="s">
        <v>175</v>
      </c>
      <c r="F332" s="402">
        <v>-1918.61</v>
      </c>
      <c r="G332" s="393" t="s">
        <v>1411</v>
      </c>
      <c r="H332" s="400" t="s">
        <v>126</v>
      </c>
      <c r="I332" s="403" t="s">
        <v>937</v>
      </c>
      <c r="J332" s="386" t="str">
        <f t="shared" si="12"/>
        <v>70.945.209/0001-03</v>
      </c>
      <c r="K332" s="386" t="s">
        <v>1021</v>
      </c>
      <c r="L332" s="430" t="s">
        <v>939</v>
      </c>
      <c r="M332" s="386" t="s">
        <v>126</v>
      </c>
      <c r="N332" s="399">
        <v>45310</v>
      </c>
      <c r="O332" s="400" t="s">
        <v>35</v>
      </c>
      <c r="P332" s="508" t="s">
        <v>718</v>
      </c>
      <c r="Q332" s="501" t="s">
        <v>126</v>
      </c>
      <c r="R332" s="501" t="s">
        <v>126</v>
      </c>
      <c r="S332" s="349"/>
    </row>
    <row r="333" spans="1:19" ht="50.1" customHeight="1" x14ac:dyDescent="0.2">
      <c r="A333" s="481">
        <f t="shared" si="11"/>
        <v>330</v>
      </c>
      <c r="B333" s="399">
        <v>45310</v>
      </c>
      <c r="C333" s="441">
        <v>45261</v>
      </c>
      <c r="D333" s="400" t="s">
        <v>114</v>
      </c>
      <c r="E333" s="401" t="s">
        <v>342</v>
      </c>
      <c r="F333" s="402">
        <v>-558</v>
      </c>
      <c r="G333" s="345" t="s">
        <v>1412</v>
      </c>
      <c r="H333" s="400" t="s">
        <v>139</v>
      </c>
      <c r="I333" s="403" t="s">
        <v>937</v>
      </c>
      <c r="J333" s="386" t="str">
        <f t="shared" si="12"/>
        <v>70.945.209/0001-03</v>
      </c>
      <c r="K333" s="386" t="s">
        <v>1021</v>
      </c>
      <c r="L333" s="430" t="s">
        <v>939</v>
      </c>
      <c r="M333" s="386" t="s">
        <v>126</v>
      </c>
      <c r="N333" s="399">
        <v>45310</v>
      </c>
      <c r="O333" s="400" t="s">
        <v>35</v>
      </c>
      <c r="P333" s="508" t="s">
        <v>718</v>
      </c>
      <c r="Q333" s="501" t="s">
        <v>126</v>
      </c>
      <c r="R333" s="501" t="s">
        <v>126</v>
      </c>
      <c r="S333" s="349"/>
    </row>
    <row r="334" spans="1:19" ht="50.1" customHeight="1" x14ac:dyDescent="0.2">
      <c r="A334" s="481">
        <f t="shared" si="11"/>
        <v>331</v>
      </c>
      <c r="B334" s="399">
        <v>45310</v>
      </c>
      <c r="C334" s="441">
        <v>45261</v>
      </c>
      <c r="D334" s="400" t="s">
        <v>114</v>
      </c>
      <c r="E334" s="401" t="s">
        <v>342</v>
      </c>
      <c r="F334" s="402">
        <v>-1255.5</v>
      </c>
      <c r="G334" s="345" t="s">
        <v>1413</v>
      </c>
      <c r="H334" s="400" t="s">
        <v>139</v>
      </c>
      <c r="I334" s="403" t="s">
        <v>937</v>
      </c>
      <c r="J334" s="386" t="str">
        <f t="shared" si="12"/>
        <v>70.945.209/0001-03</v>
      </c>
      <c r="K334" s="386" t="s">
        <v>1021</v>
      </c>
      <c r="L334" s="430" t="s">
        <v>939</v>
      </c>
      <c r="M334" s="386" t="s">
        <v>126</v>
      </c>
      <c r="N334" s="399">
        <v>45310</v>
      </c>
      <c r="O334" s="400" t="s">
        <v>35</v>
      </c>
      <c r="P334" s="508" t="s">
        <v>718</v>
      </c>
      <c r="Q334" s="501" t="s">
        <v>126</v>
      </c>
      <c r="R334" s="501" t="s">
        <v>126</v>
      </c>
      <c r="S334" s="349"/>
    </row>
    <row r="335" spans="1:19" ht="50.1" customHeight="1" x14ac:dyDescent="0.2">
      <c r="A335" s="481">
        <f t="shared" si="11"/>
        <v>332</v>
      </c>
      <c r="B335" s="399">
        <v>45310</v>
      </c>
      <c r="C335" s="441">
        <v>45261</v>
      </c>
      <c r="D335" s="400" t="s">
        <v>114</v>
      </c>
      <c r="E335" s="401" t="s">
        <v>342</v>
      </c>
      <c r="F335" s="402">
        <v>-170.28</v>
      </c>
      <c r="G335" s="345" t="s">
        <v>1414</v>
      </c>
      <c r="H335" s="400" t="s">
        <v>139</v>
      </c>
      <c r="I335" s="403" t="s">
        <v>937</v>
      </c>
      <c r="J335" s="386" t="str">
        <f t="shared" si="12"/>
        <v>70.945.209/0001-03</v>
      </c>
      <c r="K335" s="386" t="s">
        <v>1021</v>
      </c>
      <c r="L335" s="430" t="s">
        <v>939</v>
      </c>
      <c r="M335" s="386" t="s">
        <v>126</v>
      </c>
      <c r="N335" s="399">
        <v>45310</v>
      </c>
      <c r="O335" s="400" t="s">
        <v>35</v>
      </c>
      <c r="P335" s="508" t="s">
        <v>718</v>
      </c>
      <c r="Q335" s="501" t="s">
        <v>126</v>
      </c>
      <c r="R335" s="501" t="s">
        <v>126</v>
      </c>
      <c r="S335" s="349"/>
    </row>
    <row r="336" spans="1:19" ht="50.1" customHeight="1" x14ac:dyDescent="0.2">
      <c r="A336" s="481">
        <f t="shared" si="11"/>
        <v>333</v>
      </c>
      <c r="B336" s="399">
        <v>45310</v>
      </c>
      <c r="C336" s="441">
        <v>45261</v>
      </c>
      <c r="D336" s="400" t="s">
        <v>114</v>
      </c>
      <c r="E336" s="401" t="s">
        <v>342</v>
      </c>
      <c r="F336" s="402">
        <v>-674.98</v>
      </c>
      <c r="G336" s="345" t="s">
        <v>1415</v>
      </c>
      <c r="H336" s="400" t="s">
        <v>139</v>
      </c>
      <c r="I336" s="403" t="s">
        <v>937</v>
      </c>
      <c r="J336" s="386" t="str">
        <f t="shared" si="12"/>
        <v>70.945.209/0001-03</v>
      </c>
      <c r="K336" s="386" t="s">
        <v>1021</v>
      </c>
      <c r="L336" s="430" t="s">
        <v>939</v>
      </c>
      <c r="M336" s="386" t="s">
        <v>126</v>
      </c>
      <c r="N336" s="399">
        <v>45310</v>
      </c>
      <c r="O336" s="400" t="s">
        <v>35</v>
      </c>
      <c r="P336" s="508" t="s">
        <v>718</v>
      </c>
      <c r="Q336" s="501" t="s">
        <v>126</v>
      </c>
      <c r="R336" s="501" t="s">
        <v>126</v>
      </c>
      <c r="S336" s="349"/>
    </row>
    <row r="337" spans="1:19" ht="50.1" customHeight="1" x14ac:dyDescent="0.2">
      <c r="A337" s="481">
        <f t="shared" si="11"/>
        <v>334</v>
      </c>
      <c r="B337" s="399">
        <v>45310</v>
      </c>
      <c r="C337" s="441">
        <v>45261</v>
      </c>
      <c r="D337" s="400" t="s">
        <v>114</v>
      </c>
      <c r="E337" s="401" t="s">
        <v>342</v>
      </c>
      <c r="F337" s="402">
        <v>-5784.6</v>
      </c>
      <c r="G337" s="347" t="s">
        <v>1416</v>
      </c>
      <c r="H337" s="400" t="s">
        <v>139</v>
      </c>
      <c r="I337" s="403" t="s">
        <v>937</v>
      </c>
      <c r="J337" s="386" t="str">
        <f t="shared" si="12"/>
        <v>70.945.209/0001-03</v>
      </c>
      <c r="K337" s="386" t="s">
        <v>1021</v>
      </c>
      <c r="L337" s="430" t="s">
        <v>939</v>
      </c>
      <c r="M337" s="386" t="s">
        <v>126</v>
      </c>
      <c r="N337" s="399">
        <v>45310</v>
      </c>
      <c r="O337" s="400" t="s">
        <v>35</v>
      </c>
      <c r="P337" s="508" t="s">
        <v>718</v>
      </c>
      <c r="Q337" s="501" t="s">
        <v>126</v>
      </c>
      <c r="R337" s="501" t="s">
        <v>126</v>
      </c>
      <c r="S337" s="349"/>
    </row>
    <row r="338" spans="1:19" ht="50.1" customHeight="1" x14ac:dyDescent="0.2">
      <c r="A338" s="481">
        <f t="shared" si="11"/>
        <v>335</v>
      </c>
      <c r="B338" s="399">
        <v>45310</v>
      </c>
      <c r="C338" s="441">
        <v>45261</v>
      </c>
      <c r="D338" s="400" t="s">
        <v>114</v>
      </c>
      <c r="E338" s="401" t="s">
        <v>342</v>
      </c>
      <c r="F338" s="402">
        <v>-747.77</v>
      </c>
      <c r="G338" s="345" t="s">
        <v>1417</v>
      </c>
      <c r="H338" s="400" t="s">
        <v>139</v>
      </c>
      <c r="I338" s="403" t="s">
        <v>937</v>
      </c>
      <c r="J338" s="386" t="str">
        <f t="shared" si="12"/>
        <v>70.945.209/0001-03</v>
      </c>
      <c r="K338" s="386" t="s">
        <v>1021</v>
      </c>
      <c r="L338" s="430" t="s">
        <v>939</v>
      </c>
      <c r="M338" s="386" t="s">
        <v>126</v>
      </c>
      <c r="N338" s="399">
        <v>45310</v>
      </c>
      <c r="O338" s="400" t="s">
        <v>35</v>
      </c>
      <c r="P338" s="508" t="s">
        <v>718</v>
      </c>
      <c r="Q338" s="501" t="s">
        <v>126</v>
      </c>
      <c r="R338" s="501" t="s">
        <v>126</v>
      </c>
      <c r="S338" s="349"/>
    </row>
    <row r="339" spans="1:19" ht="50.1" customHeight="1" x14ac:dyDescent="0.2">
      <c r="A339" s="481">
        <f t="shared" si="11"/>
        <v>336</v>
      </c>
      <c r="B339" s="399">
        <v>45310</v>
      </c>
      <c r="C339" s="441">
        <v>45261</v>
      </c>
      <c r="D339" s="400" t="s">
        <v>114</v>
      </c>
      <c r="E339" s="401" t="s">
        <v>342</v>
      </c>
      <c r="F339" s="402">
        <v>-2945</v>
      </c>
      <c r="G339" s="345" t="s">
        <v>1418</v>
      </c>
      <c r="H339" s="400" t="s">
        <v>139</v>
      </c>
      <c r="I339" s="403" t="s">
        <v>937</v>
      </c>
      <c r="J339" s="386" t="str">
        <f t="shared" si="12"/>
        <v>70.945.209/0001-03</v>
      </c>
      <c r="K339" s="386" t="s">
        <v>1021</v>
      </c>
      <c r="L339" s="430" t="s">
        <v>939</v>
      </c>
      <c r="M339" s="386" t="s">
        <v>126</v>
      </c>
      <c r="N339" s="399">
        <v>45310</v>
      </c>
      <c r="O339" s="400" t="s">
        <v>35</v>
      </c>
      <c r="P339" s="508" t="s">
        <v>718</v>
      </c>
      <c r="Q339" s="501" t="s">
        <v>126</v>
      </c>
      <c r="R339" s="501" t="s">
        <v>126</v>
      </c>
      <c r="S339" s="349"/>
    </row>
    <row r="340" spans="1:19" ht="50.1" customHeight="1" x14ac:dyDescent="0.2">
      <c r="A340" s="481">
        <f t="shared" si="11"/>
        <v>337</v>
      </c>
      <c r="B340" s="399">
        <v>45310</v>
      </c>
      <c r="C340" s="441">
        <v>45261</v>
      </c>
      <c r="D340" s="400" t="s">
        <v>114</v>
      </c>
      <c r="E340" s="401" t="s">
        <v>342</v>
      </c>
      <c r="F340" s="402">
        <v>-2825.82</v>
      </c>
      <c r="G340" s="345" t="s">
        <v>1419</v>
      </c>
      <c r="H340" s="400" t="s">
        <v>139</v>
      </c>
      <c r="I340" s="403" t="s">
        <v>937</v>
      </c>
      <c r="J340" s="386" t="str">
        <f t="shared" si="12"/>
        <v>70.945.209/0001-03</v>
      </c>
      <c r="K340" s="386" t="s">
        <v>1021</v>
      </c>
      <c r="L340" s="430" t="s">
        <v>939</v>
      </c>
      <c r="M340" s="386" t="s">
        <v>126</v>
      </c>
      <c r="N340" s="399">
        <v>45310</v>
      </c>
      <c r="O340" s="400" t="s">
        <v>35</v>
      </c>
      <c r="P340" s="508" t="s">
        <v>718</v>
      </c>
      <c r="Q340" s="501" t="s">
        <v>126</v>
      </c>
      <c r="R340" s="501" t="s">
        <v>126</v>
      </c>
      <c r="S340" s="349"/>
    </row>
    <row r="341" spans="1:19" ht="50.1" customHeight="1" x14ac:dyDescent="0.2">
      <c r="A341" s="481">
        <f t="shared" si="11"/>
        <v>338</v>
      </c>
      <c r="B341" s="399">
        <v>45310</v>
      </c>
      <c r="C341" s="441">
        <v>45261</v>
      </c>
      <c r="D341" s="400" t="s">
        <v>114</v>
      </c>
      <c r="E341" s="401" t="s">
        <v>342</v>
      </c>
      <c r="F341" s="402">
        <v>-52715.7</v>
      </c>
      <c r="G341" s="345" t="s">
        <v>1420</v>
      </c>
      <c r="H341" s="400" t="s">
        <v>139</v>
      </c>
      <c r="I341" s="403" t="s">
        <v>937</v>
      </c>
      <c r="J341" s="386" t="str">
        <f t="shared" si="12"/>
        <v>70.945.209/0001-03</v>
      </c>
      <c r="K341" s="386" t="s">
        <v>1021</v>
      </c>
      <c r="L341" s="430" t="s">
        <v>939</v>
      </c>
      <c r="M341" s="386" t="s">
        <v>126</v>
      </c>
      <c r="N341" s="399">
        <v>45310</v>
      </c>
      <c r="O341" s="400" t="s">
        <v>35</v>
      </c>
      <c r="P341" s="508" t="s">
        <v>718</v>
      </c>
      <c r="Q341" s="501" t="s">
        <v>126</v>
      </c>
      <c r="R341" s="501" t="s">
        <v>126</v>
      </c>
      <c r="S341" s="349"/>
    </row>
    <row r="342" spans="1:19" ht="50.1" customHeight="1" x14ac:dyDescent="0.2">
      <c r="A342" s="481">
        <f t="shared" si="11"/>
        <v>339</v>
      </c>
      <c r="B342" s="399">
        <v>45310</v>
      </c>
      <c r="C342" s="441">
        <v>45261</v>
      </c>
      <c r="D342" s="400" t="s">
        <v>114</v>
      </c>
      <c r="E342" s="401" t="s">
        <v>342</v>
      </c>
      <c r="F342" s="402">
        <v>-3336.63</v>
      </c>
      <c r="G342" s="345" t="s">
        <v>1421</v>
      </c>
      <c r="H342" s="400" t="s">
        <v>139</v>
      </c>
      <c r="I342" s="403" t="s">
        <v>937</v>
      </c>
      <c r="J342" s="386" t="str">
        <f t="shared" si="12"/>
        <v>70.945.209/0001-03</v>
      </c>
      <c r="K342" s="386" t="s">
        <v>1021</v>
      </c>
      <c r="L342" s="430" t="s">
        <v>939</v>
      </c>
      <c r="M342" s="386" t="s">
        <v>126</v>
      </c>
      <c r="N342" s="399">
        <v>45310</v>
      </c>
      <c r="O342" s="400" t="s">
        <v>35</v>
      </c>
      <c r="P342" s="508" t="s">
        <v>718</v>
      </c>
      <c r="Q342" s="501" t="s">
        <v>126</v>
      </c>
      <c r="R342" s="501" t="s">
        <v>126</v>
      </c>
      <c r="S342" s="349"/>
    </row>
    <row r="343" spans="1:19" ht="50.1" customHeight="1" x14ac:dyDescent="0.2">
      <c r="A343" s="481">
        <f t="shared" si="11"/>
        <v>340</v>
      </c>
      <c r="B343" s="399">
        <v>45310</v>
      </c>
      <c r="C343" s="441">
        <v>45261</v>
      </c>
      <c r="D343" s="400" t="s">
        <v>114</v>
      </c>
      <c r="E343" s="401" t="s">
        <v>342</v>
      </c>
      <c r="F343" s="402">
        <v>-19.8</v>
      </c>
      <c r="G343" s="345" t="s">
        <v>1422</v>
      </c>
      <c r="H343" s="400" t="s">
        <v>139</v>
      </c>
      <c r="I343" s="403" t="s">
        <v>937</v>
      </c>
      <c r="J343" s="386" t="str">
        <f t="shared" si="12"/>
        <v>70.945.209/0001-03</v>
      </c>
      <c r="K343" s="386" t="s">
        <v>1021</v>
      </c>
      <c r="L343" s="430" t="s">
        <v>939</v>
      </c>
      <c r="M343" s="386" t="s">
        <v>126</v>
      </c>
      <c r="N343" s="399">
        <v>45310</v>
      </c>
      <c r="O343" s="400" t="s">
        <v>35</v>
      </c>
      <c r="P343" s="508" t="s">
        <v>718</v>
      </c>
      <c r="Q343" s="501" t="s">
        <v>126</v>
      </c>
      <c r="R343" s="501" t="s">
        <v>126</v>
      </c>
      <c r="S343" s="349"/>
    </row>
    <row r="344" spans="1:19" ht="50.1" customHeight="1" x14ac:dyDescent="0.2">
      <c r="A344" s="481">
        <f t="shared" si="11"/>
        <v>341</v>
      </c>
      <c r="B344" s="399">
        <v>45310</v>
      </c>
      <c r="C344" s="441">
        <v>45261</v>
      </c>
      <c r="D344" s="400" t="s">
        <v>114</v>
      </c>
      <c r="E344" s="401" t="s">
        <v>342</v>
      </c>
      <c r="F344" s="402">
        <v>-118.8</v>
      </c>
      <c r="G344" s="345" t="s">
        <v>1423</v>
      </c>
      <c r="H344" s="400" t="s">
        <v>139</v>
      </c>
      <c r="I344" s="403" t="s">
        <v>937</v>
      </c>
      <c r="J344" s="386" t="str">
        <f t="shared" si="12"/>
        <v>70.945.209/0001-03</v>
      </c>
      <c r="K344" s="386" t="s">
        <v>1021</v>
      </c>
      <c r="L344" s="430" t="s">
        <v>939</v>
      </c>
      <c r="M344" s="386" t="s">
        <v>126</v>
      </c>
      <c r="N344" s="399">
        <v>45310</v>
      </c>
      <c r="O344" s="400" t="s">
        <v>35</v>
      </c>
      <c r="P344" s="508" t="s">
        <v>718</v>
      </c>
      <c r="Q344" s="501" t="s">
        <v>126</v>
      </c>
      <c r="R344" s="501" t="s">
        <v>126</v>
      </c>
      <c r="S344" s="349"/>
    </row>
    <row r="345" spans="1:19" ht="50.1" customHeight="1" x14ac:dyDescent="0.2">
      <c r="A345" s="481">
        <f t="shared" si="11"/>
        <v>342</v>
      </c>
      <c r="B345" s="399">
        <v>45310</v>
      </c>
      <c r="C345" s="441">
        <v>45261</v>
      </c>
      <c r="D345" s="400" t="s">
        <v>114</v>
      </c>
      <c r="E345" s="401" t="s">
        <v>342</v>
      </c>
      <c r="F345" s="402">
        <v>-83.6</v>
      </c>
      <c r="G345" s="345" t="s">
        <v>1424</v>
      </c>
      <c r="H345" s="400" t="s">
        <v>139</v>
      </c>
      <c r="I345" s="403" t="s">
        <v>937</v>
      </c>
      <c r="J345" s="386" t="str">
        <f t="shared" si="12"/>
        <v>70.945.209/0001-03</v>
      </c>
      <c r="K345" s="386" t="s">
        <v>1021</v>
      </c>
      <c r="L345" s="430" t="s">
        <v>939</v>
      </c>
      <c r="M345" s="386" t="s">
        <v>126</v>
      </c>
      <c r="N345" s="399">
        <v>45310</v>
      </c>
      <c r="O345" s="400" t="s">
        <v>35</v>
      </c>
      <c r="P345" s="508" t="s">
        <v>718</v>
      </c>
      <c r="Q345" s="501" t="s">
        <v>126</v>
      </c>
      <c r="R345" s="501" t="s">
        <v>126</v>
      </c>
      <c r="S345" s="349"/>
    </row>
    <row r="346" spans="1:19" ht="50.1" customHeight="1" x14ac:dyDescent="0.2">
      <c r="A346" s="481">
        <f t="shared" si="11"/>
        <v>343</v>
      </c>
      <c r="B346" s="399">
        <v>45310</v>
      </c>
      <c r="C346" s="441">
        <v>45261</v>
      </c>
      <c r="D346" s="400" t="s">
        <v>114</v>
      </c>
      <c r="E346" s="401" t="s">
        <v>342</v>
      </c>
      <c r="F346" s="402">
        <v>-836</v>
      </c>
      <c r="G346" s="345" t="s">
        <v>1425</v>
      </c>
      <c r="H346" s="400" t="s">
        <v>139</v>
      </c>
      <c r="I346" s="403" t="s">
        <v>937</v>
      </c>
      <c r="J346" s="386" t="str">
        <f t="shared" si="12"/>
        <v>70.945.209/0001-03</v>
      </c>
      <c r="K346" s="386" t="s">
        <v>1021</v>
      </c>
      <c r="L346" s="430" t="s">
        <v>939</v>
      </c>
      <c r="M346" s="386" t="s">
        <v>126</v>
      </c>
      <c r="N346" s="399">
        <v>45310</v>
      </c>
      <c r="O346" s="400" t="s">
        <v>35</v>
      </c>
      <c r="P346" s="508" t="s">
        <v>718</v>
      </c>
      <c r="Q346" s="501" t="s">
        <v>126</v>
      </c>
      <c r="R346" s="501" t="s">
        <v>126</v>
      </c>
      <c r="S346" s="349"/>
    </row>
    <row r="347" spans="1:19" ht="50.1" customHeight="1" x14ac:dyDescent="0.2">
      <c r="A347" s="481">
        <f t="shared" si="11"/>
        <v>344</v>
      </c>
      <c r="B347" s="399">
        <v>45310</v>
      </c>
      <c r="C347" s="441">
        <v>45261</v>
      </c>
      <c r="D347" s="400" t="s">
        <v>114</v>
      </c>
      <c r="E347" s="401" t="s">
        <v>342</v>
      </c>
      <c r="F347" s="402">
        <v>-836</v>
      </c>
      <c r="G347" s="345" t="s">
        <v>1426</v>
      </c>
      <c r="H347" s="400" t="s">
        <v>139</v>
      </c>
      <c r="I347" s="403" t="s">
        <v>937</v>
      </c>
      <c r="J347" s="386" t="str">
        <f t="shared" si="12"/>
        <v>70.945.209/0001-03</v>
      </c>
      <c r="K347" s="386" t="s">
        <v>1021</v>
      </c>
      <c r="L347" s="430" t="s">
        <v>939</v>
      </c>
      <c r="M347" s="386" t="s">
        <v>126</v>
      </c>
      <c r="N347" s="399">
        <v>45310</v>
      </c>
      <c r="O347" s="400" t="s">
        <v>35</v>
      </c>
      <c r="P347" s="508" t="s">
        <v>718</v>
      </c>
      <c r="Q347" s="501" t="s">
        <v>126</v>
      </c>
      <c r="R347" s="501" t="s">
        <v>126</v>
      </c>
      <c r="S347" s="349"/>
    </row>
    <row r="348" spans="1:19" ht="50.1" customHeight="1" x14ac:dyDescent="0.2">
      <c r="A348" s="481">
        <f t="shared" si="11"/>
        <v>345</v>
      </c>
      <c r="B348" s="399">
        <v>45310</v>
      </c>
      <c r="C348" s="441">
        <v>45261</v>
      </c>
      <c r="D348" s="400" t="s">
        <v>114</v>
      </c>
      <c r="E348" s="401" t="s">
        <v>342</v>
      </c>
      <c r="F348" s="402">
        <v>-41.85</v>
      </c>
      <c r="G348" s="345" t="s">
        <v>1427</v>
      </c>
      <c r="H348" s="400" t="s">
        <v>139</v>
      </c>
      <c r="I348" s="403" t="s">
        <v>937</v>
      </c>
      <c r="J348" s="386" t="str">
        <f t="shared" si="12"/>
        <v>70.945.209/0001-03</v>
      </c>
      <c r="K348" s="386" t="s">
        <v>1021</v>
      </c>
      <c r="L348" s="430" t="s">
        <v>939</v>
      </c>
      <c r="M348" s="386" t="s">
        <v>126</v>
      </c>
      <c r="N348" s="399">
        <v>45310</v>
      </c>
      <c r="O348" s="400" t="s">
        <v>35</v>
      </c>
      <c r="P348" s="508" t="s">
        <v>718</v>
      </c>
      <c r="Q348" s="501" t="s">
        <v>126</v>
      </c>
      <c r="R348" s="501" t="s">
        <v>126</v>
      </c>
      <c r="S348" s="349"/>
    </row>
    <row r="349" spans="1:19" ht="50.1" customHeight="1" x14ac:dyDescent="0.2">
      <c r="A349" s="481">
        <f t="shared" si="11"/>
        <v>346</v>
      </c>
      <c r="B349" s="399">
        <v>45310</v>
      </c>
      <c r="C349" s="441">
        <v>45261</v>
      </c>
      <c r="D349" s="400" t="s">
        <v>114</v>
      </c>
      <c r="E349" s="401" t="s">
        <v>342</v>
      </c>
      <c r="F349" s="402">
        <v>-930</v>
      </c>
      <c r="G349" s="347" t="s">
        <v>1428</v>
      </c>
      <c r="H349" s="400" t="s">
        <v>139</v>
      </c>
      <c r="I349" s="403" t="s">
        <v>937</v>
      </c>
      <c r="J349" s="386" t="str">
        <f t="shared" si="12"/>
        <v>70.945.209/0001-03</v>
      </c>
      <c r="K349" s="386" t="s">
        <v>1021</v>
      </c>
      <c r="L349" s="430" t="s">
        <v>939</v>
      </c>
      <c r="M349" s="386" t="s">
        <v>126</v>
      </c>
      <c r="N349" s="399">
        <v>45310</v>
      </c>
      <c r="O349" s="400" t="s">
        <v>35</v>
      </c>
      <c r="P349" s="508" t="s">
        <v>718</v>
      </c>
      <c r="Q349" s="501" t="s">
        <v>126</v>
      </c>
      <c r="R349" s="501" t="s">
        <v>126</v>
      </c>
      <c r="S349" s="349"/>
    </row>
    <row r="350" spans="1:19" s="351" customFormat="1" ht="50.1" customHeight="1" x14ac:dyDescent="0.2">
      <c r="A350" s="481">
        <f t="shared" si="11"/>
        <v>347</v>
      </c>
      <c r="B350" s="416">
        <v>45310</v>
      </c>
      <c r="C350" s="454">
        <v>45261</v>
      </c>
      <c r="D350" s="400" t="s">
        <v>114</v>
      </c>
      <c r="E350" s="401" t="s">
        <v>342</v>
      </c>
      <c r="F350" s="417">
        <v>-8160.75</v>
      </c>
      <c r="G350" s="348" t="s">
        <v>1429</v>
      </c>
      <c r="H350" s="400" t="s">
        <v>139</v>
      </c>
      <c r="I350" s="403" t="s">
        <v>937</v>
      </c>
      <c r="J350" s="386" t="str">
        <f t="shared" si="12"/>
        <v>70.945.209/0001-03</v>
      </c>
      <c r="K350" s="418" t="s">
        <v>1021</v>
      </c>
      <c r="L350" s="430" t="s">
        <v>939</v>
      </c>
      <c r="M350" s="418" t="s">
        <v>126</v>
      </c>
      <c r="N350" s="416">
        <v>45310</v>
      </c>
      <c r="O350" s="419" t="s">
        <v>35</v>
      </c>
      <c r="P350" s="508" t="s">
        <v>718</v>
      </c>
      <c r="Q350" s="501" t="s">
        <v>126</v>
      </c>
      <c r="R350" s="501" t="s">
        <v>126</v>
      </c>
      <c r="S350" s="493"/>
    </row>
    <row r="351" spans="1:19" ht="50.1" customHeight="1" x14ac:dyDescent="0.2">
      <c r="A351" s="481">
        <f t="shared" si="11"/>
        <v>348</v>
      </c>
      <c r="B351" s="399">
        <v>45310</v>
      </c>
      <c r="C351" s="441">
        <v>45261</v>
      </c>
      <c r="D351" s="400" t="s">
        <v>103</v>
      </c>
      <c r="E351" s="401" t="s">
        <v>105</v>
      </c>
      <c r="F351" s="402">
        <v>-3885.65</v>
      </c>
      <c r="G351" s="393" t="s">
        <v>1430</v>
      </c>
      <c r="H351" s="400" t="s">
        <v>126</v>
      </c>
      <c r="I351" s="403" t="s">
        <v>937</v>
      </c>
      <c r="J351" s="386" t="str">
        <f t="shared" si="12"/>
        <v>70.945.209/0001-03</v>
      </c>
      <c r="K351" s="386" t="s">
        <v>1021</v>
      </c>
      <c r="L351" s="430" t="s">
        <v>939</v>
      </c>
      <c r="M351" s="386" t="s">
        <v>126</v>
      </c>
      <c r="N351" s="399">
        <v>45310</v>
      </c>
      <c r="O351" s="400" t="s">
        <v>35</v>
      </c>
      <c r="P351" s="508" t="s">
        <v>718</v>
      </c>
      <c r="Q351" s="501" t="s">
        <v>126</v>
      </c>
      <c r="R351" s="501" t="s">
        <v>126</v>
      </c>
      <c r="S351" s="349"/>
    </row>
    <row r="352" spans="1:19" ht="50.1" customHeight="1" x14ac:dyDescent="0.2">
      <c r="A352" s="481">
        <f t="shared" si="11"/>
        <v>349</v>
      </c>
      <c r="B352" s="399">
        <v>45310</v>
      </c>
      <c r="C352" s="441">
        <v>45261</v>
      </c>
      <c r="D352" s="400" t="s">
        <v>103</v>
      </c>
      <c r="E352" s="401" t="s">
        <v>175</v>
      </c>
      <c r="F352" s="402">
        <v>-9332.64</v>
      </c>
      <c r="G352" s="393" t="s">
        <v>1431</v>
      </c>
      <c r="H352" s="400" t="s">
        <v>126</v>
      </c>
      <c r="I352" s="403" t="s">
        <v>937</v>
      </c>
      <c r="J352" s="386" t="str">
        <f t="shared" si="12"/>
        <v>70.945.209/0001-03</v>
      </c>
      <c r="K352" s="386" t="s">
        <v>1021</v>
      </c>
      <c r="L352" s="430" t="s">
        <v>939</v>
      </c>
      <c r="M352" s="386" t="s">
        <v>126</v>
      </c>
      <c r="N352" s="399">
        <v>45310</v>
      </c>
      <c r="O352" s="400" t="s">
        <v>35</v>
      </c>
      <c r="P352" s="508" t="s">
        <v>718</v>
      </c>
      <c r="Q352" s="501" t="s">
        <v>126</v>
      </c>
      <c r="R352" s="501" t="s">
        <v>126</v>
      </c>
      <c r="S352" s="349"/>
    </row>
    <row r="353" spans="1:19" ht="50.1" customHeight="1" x14ac:dyDescent="0.2">
      <c r="A353" s="481">
        <f t="shared" si="11"/>
        <v>350</v>
      </c>
      <c r="B353" s="399">
        <v>45310</v>
      </c>
      <c r="C353" s="441">
        <v>45261</v>
      </c>
      <c r="D353" s="400" t="s">
        <v>103</v>
      </c>
      <c r="E353" s="401" t="s">
        <v>105</v>
      </c>
      <c r="F353" s="402">
        <v>-3304.09</v>
      </c>
      <c r="G353" s="393" t="s">
        <v>1432</v>
      </c>
      <c r="H353" s="400" t="s">
        <v>126</v>
      </c>
      <c r="I353" s="403" t="s">
        <v>937</v>
      </c>
      <c r="J353" s="386" t="str">
        <f t="shared" si="12"/>
        <v>70.945.209/0001-03</v>
      </c>
      <c r="K353" s="386" t="s">
        <v>1021</v>
      </c>
      <c r="L353" s="430" t="s">
        <v>939</v>
      </c>
      <c r="M353" s="386" t="s">
        <v>126</v>
      </c>
      <c r="N353" s="399">
        <v>45310</v>
      </c>
      <c r="O353" s="400" t="s">
        <v>35</v>
      </c>
      <c r="P353" s="508" t="s">
        <v>718</v>
      </c>
      <c r="Q353" s="501" t="s">
        <v>126</v>
      </c>
      <c r="R353" s="501" t="s">
        <v>126</v>
      </c>
      <c r="S353" s="349"/>
    </row>
    <row r="354" spans="1:19" ht="50.1" customHeight="1" x14ac:dyDescent="0.2">
      <c r="A354" s="481">
        <f t="shared" si="11"/>
        <v>351</v>
      </c>
      <c r="B354" s="399">
        <v>45310</v>
      </c>
      <c r="C354" s="441">
        <v>45261</v>
      </c>
      <c r="D354" s="400" t="s">
        <v>103</v>
      </c>
      <c r="E354" s="401" t="s">
        <v>183</v>
      </c>
      <c r="F354" s="402">
        <v>-1039.5</v>
      </c>
      <c r="G354" s="393" t="s">
        <v>1433</v>
      </c>
      <c r="H354" s="400" t="s">
        <v>126</v>
      </c>
      <c r="I354" s="403" t="s">
        <v>937</v>
      </c>
      <c r="J354" s="386" t="str">
        <f t="shared" si="12"/>
        <v>70.945.209/0001-03</v>
      </c>
      <c r="K354" s="386" t="s">
        <v>1021</v>
      </c>
      <c r="L354" s="430" t="s">
        <v>939</v>
      </c>
      <c r="M354" s="386" t="s">
        <v>126</v>
      </c>
      <c r="N354" s="399">
        <v>45310</v>
      </c>
      <c r="O354" s="400" t="s">
        <v>35</v>
      </c>
      <c r="P354" s="508" t="s">
        <v>718</v>
      </c>
      <c r="Q354" s="501" t="s">
        <v>126</v>
      </c>
      <c r="R354" s="501" t="s">
        <v>126</v>
      </c>
      <c r="S354" s="349"/>
    </row>
    <row r="355" spans="1:19" ht="50.1" customHeight="1" x14ac:dyDescent="0.2">
      <c r="A355" s="481">
        <f t="shared" si="11"/>
        <v>352</v>
      </c>
      <c r="B355" s="399">
        <v>45310</v>
      </c>
      <c r="C355" s="441">
        <v>45261</v>
      </c>
      <c r="D355" s="400" t="s">
        <v>114</v>
      </c>
      <c r="E355" s="401" t="s">
        <v>342</v>
      </c>
      <c r="F355" s="402">
        <v>-837.18</v>
      </c>
      <c r="G355" s="345" t="s">
        <v>1434</v>
      </c>
      <c r="H355" s="400" t="s">
        <v>139</v>
      </c>
      <c r="I355" s="403" t="s">
        <v>937</v>
      </c>
      <c r="J355" s="386" t="str">
        <f t="shared" si="12"/>
        <v>70.945.209/0001-03</v>
      </c>
      <c r="K355" s="386" t="s">
        <v>1021</v>
      </c>
      <c r="L355" s="430" t="s">
        <v>939</v>
      </c>
      <c r="M355" s="386" t="s">
        <v>126</v>
      </c>
      <c r="N355" s="399">
        <v>45310</v>
      </c>
      <c r="O355" s="400" t="s">
        <v>35</v>
      </c>
      <c r="P355" s="508" t="s">
        <v>718</v>
      </c>
      <c r="Q355" s="501" t="s">
        <v>126</v>
      </c>
      <c r="R355" s="501" t="s">
        <v>126</v>
      </c>
      <c r="S355" s="349"/>
    </row>
    <row r="356" spans="1:19" ht="36" x14ac:dyDescent="0.2">
      <c r="A356" s="481">
        <f t="shared" si="11"/>
        <v>353</v>
      </c>
      <c r="B356" s="399">
        <v>45310</v>
      </c>
      <c r="C356" s="453">
        <v>45292</v>
      </c>
      <c r="D356" s="401" t="s">
        <v>114</v>
      </c>
      <c r="E356" s="401" t="s">
        <v>274</v>
      </c>
      <c r="F356" s="415">
        <v>152.69</v>
      </c>
      <c r="G356" s="403" t="s">
        <v>870</v>
      </c>
      <c r="H356" s="400" t="s">
        <v>132</v>
      </c>
      <c r="I356" s="403" t="s">
        <v>871</v>
      </c>
      <c r="J356" s="386" t="str">
        <f t="shared" si="12"/>
        <v>CPF Protegido - LGPD</v>
      </c>
      <c r="K356" s="386" t="s">
        <v>4161</v>
      </c>
      <c r="L356" s="404" t="s">
        <v>979</v>
      </c>
      <c r="M356" s="386">
        <v>2954</v>
      </c>
      <c r="N356" s="399">
        <v>45308</v>
      </c>
      <c r="O356" s="400" t="s">
        <v>35</v>
      </c>
      <c r="P356" s="507" t="s">
        <v>872</v>
      </c>
      <c r="Q356" s="502" t="s">
        <v>944</v>
      </c>
      <c r="R356" s="502">
        <v>1124</v>
      </c>
      <c r="S356" s="349"/>
    </row>
    <row r="357" spans="1:19" ht="48" x14ac:dyDescent="0.2">
      <c r="A357" s="481">
        <f t="shared" si="11"/>
        <v>354</v>
      </c>
      <c r="B357" s="399">
        <v>45310</v>
      </c>
      <c r="C357" s="453">
        <v>45292</v>
      </c>
      <c r="D357" s="401" t="s">
        <v>114</v>
      </c>
      <c r="E357" s="401" t="s">
        <v>274</v>
      </c>
      <c r="F357" s="415">
        <v>2478.15</v>
      </c>
      <c r="G357" s="403" t="s">
        <v>889</v>
      </c>
      <c r="H357" s="400" t="s">
        <v>132</v>
      </c>
      <c r="I357" s="403" t="s">
        <v>897</v>
      </c>
      <c r="J357" s="386" t="str">
        <f t="shared" si="12"/>
        <v>CPF Protegido - LGPD</v>
      </c>
      <c r="K357" s="386" t="s">
        <v>4161</v>
      </c>
      <c r="L357" s="404" t="s">
        <v>979</v>
      </c>
      <c r="M357" s="386">
        <v>2964</v>
      </c>
      <c r="N357" s="399">
        <v>45308</v>
      </c>
      <c r="O357" s="400" t="s">
        <v>35</v>
      </c>
      <c r="P357" s="504" t="s">
        <v>898</v>
      </c>
      <c r="Q357" s="502" t="s">
        <v>944</v>
      </c>
      <c r="R357" s="502">
        <v>2556</v>
      </c>
      <c r="S357" s="349"/>
    </row>
    <row r="358" spans="1:19" ht="48" x14ac:dyDescent="0.2">
      <c r="A358" s="481">
        <f t="shared" si="11"/>
        <v>355</v>
      </c>
      <c r="B358" s="399">
        <v>45310</v>
      </c>
      <c r="C358" s="453">
        <v>45292</v>
      </c>
      <c r="D358" s="401" t="s">
        <v>114</v>
      </c>
      <c r="E358" s="401" t="s">
        <v>274</v>
      </c>
      <c r="F358" s="415">
        <v>2478.15</v>
      </c>
      <c r="G358" s="403" t="s">
        <v>889</v>
      </c>
      <c r="H358" s="400" t="s">
        <v>132</v>
      </c>
      <c r="I358" s="403" t="s">
        <v>891</v>
      </c>
      <c r="J358" s="386" t="str">
        <f t="shared" si="12"/>
        <v>CPF Protegido - LGPD</v>
      </c>
      <c r="K358" s="386" t="s">
        <v>4161</v>
      </c>
      <c r="L358" s="404" t="s">
        <v>979</v>
      </c>
      <c r="M358" s="386">
        <v>2961</v>
      </c>
      <c r="N358" s="399">
        <v>45308</v>
      </c>
      <c r="O358" s="400" t="s">
        <v>35</v>
      </c>
      <c r="P358" s="505" t="s">
        <v>892</v>
      </c>
      <c r="Q358" s="502" t="s">
        <v>944</v>
      </c>
      <c r="R358" s="502">
        <v>2552</v>
      </c>
      <c r="S358" s="349"/>
    </row>
    <row r="359" spans="1:19" ht="36" x14ac:dyDescent="0.2">
      <c r="A359" s="481">
        <f t="shared" si="11"/>
        <v>356</v>
      </c>
      <c r="B359" s="399">
        <v>45310</v>
      </c>
      <c r="C359" s="453">
        <v>45261</v>
      </c>
      <c r="D359" s="401" t="s">
        <v>103</v>
      </c>
      <c r="E359" s="401" t="s">
        <v>191</v>
      </c>
      <c r="F359" s="411">
        <v>25.75</v>
      </c>
      <c r="G359" s="403" t="s">
        <v>492</v>
      </c>
      <c r="H359" s="400" t="s">
        <v>126</v>
      </c>
      <c r="I359" s="403" t="s">
        <v>475</v>
      </c>
      <c r="J359" s="386" t="str">
        <f t="shared" si="12"/>
        <v xml:space="preserve"> 00.394.460/0058-87</v>
      </c>
      <c r="K359" s="386" t="s">
        <v>1234</v>
      </c>
      <c r="L359" s="404" t="s">
        <v>1445</v>
      </c>
      <c r="M359" s="386" t="s">
        <v>126</v>
      </c>
      <c r="N359" s="399">
        <v>45310</v>
      </c>
      <c r="O359" s="400" t="s">
        <v>35</v>
      </c>
      <c r="P359" s="505" t="s">
        <v>490</v>
      </c>
      <c r="Q359" s="501" t="s">
        <v>126</v>
      </c>
      <c r="R359" s="501" t="s">
        <v>126</v>
      </c>
      <c r="S359" s="349"/>
    </row>
    <row r="360" spans="1:19" ht="36" x14ac:dyDescent="0.2">
      <c r="A360" s="481">
        <f t="shared" si="11"/>
        <v>357</v>
      </c>
      <c r="B360" s="399">
        <v>45310</v>
      </c>
      <c r="C360" s="453">
        <v>45261</v>
      </c>
      <c r="D360" s="401" t="s">
        <v>103</v>
      </c>
      <c r="E360" s="401" t="s">
        <v>191</v>
      </c>
      <c r="F360" s="411">
        <v>37.4</v>
      </c>
      <c r="G360" s="403" t="s">
        <v>491</v>
      </c>
      <c r="H360" s="400" t="s">
        <v>126</v>
      </c>
      <c r="I360" s="403" t="s">
        <v>475</v>
      </c>
      <c r="J360" s="386" t="str">
        <f t="shared" si="12"/>
        <v xml:space="preserve"> 00.394.460/0058-87</v>
      </c>
      <c r="K360" s="386" t="s">
        <v>1234</v>
      </c>
      <c r="L360" s="404" t="s">
        <v>1445</v>
      </c>
      <c r="M360" s="386" t="s">
        <v>126</v>
      </c>
      <c r="N360" s="399">
        <v>45310</v>
      </c>
      <c r="O360" s="400" t="s">
        <v>35</v>
      </c>
      <c r="P360" s="505" t="s">
        <v>490</v>
      </c>
      <c r="Q360" s="501" t="s">
        <v>126</v>
      </c>
      <c r="R360" s="501" t="s">
        <v>126</v>
      </c>
      <c r="S360" s="349"/>
    </row>
    <row r="361" spans="1:19" ht="36" x14ac:dyDescent="0.2">
      <c r="A361" s="481">
        <f t="shared" si="11"/>
        <v>358</v>
      </c>
      <c r="B361" s="399">
        <v>45310</v>
      </c>
      <c r="C361" s="453">
        <v>45231</v>
      </c>
      <c r="D361" s="401" t="s">
        <v>114</v>
      </c>
      <c r="E361" s="401" t="s">
        <v>278</v>
      </c>
      <c r="F361" s="411">
        <v>2142.7199999999998</v>
      </c>
      <c r="G361" s="403" t="s">
        <v>577</v>
      </c>
      <c r="H361" s="400" t="s">
        <v>126</v>
      </c>
      <c r="I361" s="403" t="s">
        <v>475</v>
      </c>
      <c r="J361" s="386" t="str">
        <f t="shared" si="12"/>
        <v xml:space="preserve"> 00.394.460/0058-87</v>
      </c>
      <c r="K361" s="386" t="s">
        <v>1234</v>
      </c>
      <c r="L361" s="404" t="s">
        <v>1445</v>
      </c>
      <c r="M361" s="386" t="s">
        <v>126</v>
      </c>
      <c r="N361" s="399">
        <v>45310</v>
      </c>
      <c r="O361" s="400" t="s">
        <v>35</v>
      </c>
      <c r="P361" s="505" t="s">
        <v>490</v>
      </c>
      <c r="Q361" s="501" t="s">
        <v>126</v>
      </c>
      <c r="R361" s="501" t="s">
        <v>126</v>
      </c>
      <c r="S361" s="349"/>
    </row>
    <row r="362" spans="1:19" ht="36" x14ac:dyDescent="0.2">
      <c r="A362" s="481">
        <f t="shared" si="11"/>
        <v>359</v>
      </c>
      <c r="B362" s="399">
        <v>45310</v>
      </c>
      <c r="C362" s="441">
        <v>45200</v>
      </c>
      <c r="D362" s="401" t="s">
        <v>103</v>
      </c>
      <c r="E362" s="401" t="s">
        <v>105</v>
      </c>
      <c r="F362" s="402">
        <v>52.72</v>
      </c>
      <c r="G362" s="403" t="s">
        <v>1446</v>
      </c>
      <c r="H362" s="400" t="s">
        <v>126</v>
      </c>
      <c r="I362" s="403" t="s">
        <v>475</v>
      </c>
      <c r="J362" s="386" t="str">
        <f t="shared" si="12"/>
        <v xml:space="preserve"> 00.394.460/0058-87</v>
      </c>
      <c r="K362" s="386" t="s">
        <v>1234</v>
      </c>
      <c r="L362" s="404" t="s">
        <v>1445</v>
      </c>
      <c r="M362" s="386" t="s">
        <v>126</v>
      </c>
      <c r="N362" s="399">
        <v>45310</v>
      </c>
      <c r="O362" s="400" t="s">
        <v>35</v>
      </c>
      <c r="P362" s="505" t="s">
        <v>490</v>
      </c>
      <c r="Q362" s="501" t="s">
        <v>126</v>
      </c>
      <c r="R362" s="501" t="s">
        <v>126</v>
      </c>
      <c r="S362" s="349"/>
    </row>
    <row r="363" spans="1:19" ht="36" x14ac:dyDescent="0.2">
      <c r="A363" s="481">
        <f t="shared" si="11"/>
        <v>360</v>
      </c>
      <c r="B363" s="399">
        <v>45310</v>
      </c>
      <c r="C363" s="453">
        <v>45108</v>
      </c>
      <c r="D363" s="401" t="s">
        <v>114</v>
      </c>
      <c r="E363" s="401" t="s">
        <v>256</v>
      </c>
      <c r="F363" s="411">
        <v>223.82</v>
      </c>
      <c r="G363" s="403" t="s">
        <v>516</v>
      </c>
      <c r="H363" s="400" t="s">
        <v>127</v>
      </c>
      <c r="I363" s="403" t="s">
        <v>475</v>
      </c>
      <c r="J363" s="386" t="str">
        <f t="shared" si="12"/>
        <v xml:space="preserve"> 00.394.460/0058-87</v>
      </c>
      <c r="K363" s="386" t="s">
        <v>1234</v>
      </c>
      <c r="L363" s="404" t="s">
        <v>1445</v>
      </c>
      <c r="M363" s="386" t="s">
        <v>126</v>
      </c>
      <c r="N363" s="399">
        <v>45310</v>
      </c>
      <c r="O363" s="400" t="s">
        <v>35</v>
      </c>
      <c r="P363" s="505" t="s">
        <v>490</v>
      </c>
      <c r="Q363" s="501" t="s">
        <v>126</v>
      </c>
      <c r="R363" s="501" t="s">
        <v>126</v>
      </c>
      <c r="S363" s="349"/>
    </row>
    <row r="364" spans="1:19" ht="36" x14ac:dyDescent="0.2">
      <c r="A364" s="481">
        <f t="shared" si="11"/>
        <v>361</v>
      </c>
      <c r="B364" s="399">
        <v>45310</v>
      </c>
      <c r="C364" s="453">
        <v>45261</v>
      </c>
      <c r="D364" s="401" t="s">
        <v>103</v>
      </c>
      <c r="E364" s="401" t="s">
        <v>191</v>
      </c>
      <c r="F364" s="411">
        <v>12.06</v>
      </c>
      <c r="G364" s="403" t="s">
        <v>489</v>
      </c>
      <c r="H364" s="400" t="s">
        <v>126</v>
      </c>
      <c r="I364" s="403" t="s">
        <v>475</v>
      </c>
      <c r="J364" s="386" t="str">
        <f t="shared" si="12"/>
        <v xml:space="preserve"> 00.394.460/0058-87</v>
      </c>
      <c r="K364" s="386" t="s">
        <v>1234</v>
      </c>
      <c r="L364" s="404" t="s">
        <v>1445</v>
      </c>
      <c r="M364" s="386" t="s">
        <v>126</v>
      </c>
      <c r="N364" s="399">
        <v>45310</v>
      </c>
      <c r="O364" s="400" t="s">
        <v>35</v>
      </c>
      <c r="P364" s="505" t="s">
        <v>490</v>
      </c>
      <c r="Q364" s="501" t="s">
        <v>126</v>
      </c>
      <c r="R364" s="501" t="s">
        <v>126</v>
      </c>
      <c r="S364" s="349"/>
    </row>
    <row r="365" spans="1:19" ht="30.75" customHeight="1" x14ac:dyDescent="0.2">
      <c r="A365" s="481">
        <f t="shared" si="11"/>
        <v>362</v>
      </c>
      <c r="B365" s="399">
        <v>45310</v>
      </c>
      <c r="C365" s="453">
        <v>45231</v>
      </c>
      <c r="D365" s="401" t="s">
        <v>114</v>
      </c>
      <c r="E365" s="401" t="s">
        <v>278</v>
      </c>
      <c r="F365" s="411">
        <v>460.8</v>
      </c>
      <c r="G365" s="403" t="s">
        <v>1447</v>
      </c>
      <c r="H365" s="400" t="s">
        <v>126</v>
      </c>
      <c r="I365" s="403" t="s">
        <v>475</v>
      </c>
      <c r="J365" s="386" t="str">
        <f t="shared" si="12"/>
        <v xml:space="preserve"> 00.394.460/0058-87</v>
      </c>
      <c r="K365" s="386" t="s">
        <v>1234</v>
      </c>
      <c r="L365" s="404" t="s">
        <v>1445</v>
      </c>
      <c r="M365" s="386" t="s">
        <v>126</v>
      </c>
      <c r="N365" s="399">
        <v>45310</v>
      </c>
      <c r="O365" s="400" t="s">
        <v>35</v>
      </c>
      <c r="P365" s="505" t="s">
        <v>490</v>
      </c>
      <c r="Q365" s="501" t="s">
        <v>126</v>
      </c>
      <c r="R365" s="501" t="s">
        <v>126</v>
      </c>
      <c r="S365" s="349"/>
    </row>
    <row r="366" spans="1:19" ht="36" x14ac:dyDescent="0.2">
      <c r="A366" s="481">
        <f t="shared" si="11"/>
        <v>363</v>
      </c>
      <c r="B366" s="399">
        <v>45310</v>
      </c>
      <c r="C366" s="453">
        <v>45231</v>
      </c>
      <c r="D366" s="401" t="s">
        <v>114</v>
      </c>
      <c r="E366" s="401" t="s">
        <v>362</v>
      </c>
      <c r="F366" s="411">
        <v>4469.83</v>
      </c>
      <c r="G366" s="403" t="s">
        <v>601</v>
      </c>
      <c r="H366" s="400" t="s">
        <v>128</v>
      </c>
      <c r="I366" s="403" t="s">
        <v>475</v>
      </c>
      <c r="J366" s="386" t="str">
        <f t="shared" si="12"/>
        <v xml:space="preserve"> 00.394.460/0058-87</v>
      </c>
      <c r="K366" s="386" t="s">
        <v>1234</v>
      </c>
      <c r="L366" s="404" t="s">
        <v>1445</v>
      </c>
      <c r="M366" s="386" t="s">
        <v>126</v>
      </c>
      <c r="N366" s="399">
        <v>45310</v>
      </c>
      <c r="O366" s="400" t="s">
        <v>35</v>
      </c>
      <c r="P366" s="505" t="s">
        <v>490</v>
      </c>
      <c r="Q366" s="501" t="s">
        <v>126</v>
      </c>
      <c r="R366" s="501" t="s">
        <v>126</v>
      </c>
      <c r="S366" s="349"/>
    </row>
    <row r="367" spans="1:19" ht="36" x14ac:dyDescent="0.2">
      <c r="A367" s="481">
        <f t="shared" si="11"/>
        <v>364</v>
      </c>
      <c r="B367" s="399">
        <v>45310</v>
      </c>
      <c r="C367" s="453">
        <v>45231</v>
      </c>
      <c r="D367" s="401" t="s">
        <v>114</v>
      </c>
      <c r="E367" s="401" t="s">
        <v>362</v>
      </c>
      <c r="F367" s="411">
        <v>5844.83</v>
      </c>
      <c r="G367" s="403" t="s">
        <v>602</v>
      </c>
      <c r="H367" s="400" t="s">
        <v>128</v>
      </c>
      <c r="I367" s="403" t="s">
        <v>475</v>
      </c>
      <c r="J367" s="386" t="str">
        <f t="shared" si="12"/>
        <v xml:space="preserve"> 00.394.460/0058-87</v>
      </c>
      <c r="K367" s="386" t="s">
        <v>1234</v>
      </c>
      <c r="L367" s="404" t="s">
        <v>1445</v>
      </c>
      <c r="M367" s="386" t="s">
        <v>126</v>
      </c>
      <c r="N367" s="399">
        <v>45310</v>
      </c>
      <c r="O367" s="400" t="s">
        <v>35</v>
      </c>
      <c r="P367" s="505" t="s">
        <v>490</v>
      </c>
      <c r="Q367" s="501" t="s">
        <v>126</v>
      </c>
      <c r="R367" s="501" t="s">
        <v>126</v>
      </c>
      <c r="S367" s="349"/>
    </row>
    <row r="368" spans="1:19" ht="36" x14ac:dyDescent="0.2">
      <c r="A368" s="481">
        <f t="shared" si="11"/>
        <v>365</v>
      </c>
      <c r="B368" s="399">
        <v>45310</v>
      </c>
      <c r="C368" s="453">
        <v>45231</v>
      </c>
      <c r="D368" s="400" t="s">
        <v>103</v>
      </c>
      <c r="E368" s="401" t="s">
        <v>105</v>
      </c>
      <c r="F368" s="402">
        <v>21.07</v>
      </c>
      <c r="G368" s="403" t="s">
        <v>1448</v>
      </c>
      <c r="H368" s="400" t="s">
        <v>126</v>
      </c>
      <c r="I368" s="403" t="s">
        <v>475</v>
      </c>
      <c r="J368" s="386" t="str">
        <f t="shared" si="12"/>
        <v xml:space="preserve"> 00.394.460/0058-87</v>
      </c>
      <c r="K368" s="386" t="s">
        <v>1234</v>
      </c>
      <c r="L368" s="404" t="s">
        <v>1445</v>
      </c>
      <c r="M368" s="386" t="s">
        <v>126</v>
      </c>
      <c r="N368" s="399">
        <v>45310</v>
      </c>
      <c r="O368" s="400" t="s">
        <v>35</v>
      </c>
      <c r="P368" s="505" t="s">
        <v>490</v>
      </c>
      <c r="Q368" s="501" t="s">
        <v>126</v>
      </c>
      <c r="R368" s="501" t="s">
        <v>126</v>
      </c>
      <c r="S368" s="349"/>
    </row>
    <row r="369" spans="1:19" ht="36" x14ac:dyDescent="0.2">
      <c r="A369" s="481">
        <f t="shared" si="11"/>
        <v>366</v>
      </c>
      <c r="B369" s="399">
        <v>45310</v>
      </c>
      <c r="C369" s="453">
        <v>45231</v>
      </c>
      <c r="D369" s="401" t="s">
        <v>114</v>
      </c>
      <c r="E369" s="401" t="s">
        <v>318</v>
      </c>
      <c r="F369" s="402">
        <v>17.809999999999999</v>
      </c>
      <c r="G369" s="403" t="s">
        <v>1449</v>
      </c>
      <c r="H369" s="400" t="s">
        <v>129</v>
      </c>
      <c r="I369" s="403" t="s">
        <v>475</v>
      </c>
      <c r="J369" s="386" t="str">
        <f t="shared" si="12"/>
        <v xml:space="preserve"> 00.394.460/0058-87</v>
      </c>
      <c r="K369" s="386" t="s">
        <v>1234</v>
      </c>
      <c r="L369" s="404" t="s">
        <v>1445</v>
      </c>
      <c r="M369" s="386" t="s">
        <v>126</v>
      </c>
      <c r="N369" s="399">
        <v>45310</v>
      </c>
      <c r="O369" s="400" t="s">
        <v>35</v>
      </c>
      <c r="P369" s="505" t="s">
        <v>490</v>
      </c>
      <c r="Q369" s="501" t="s">
        <v>126</v>
      </c>
      <c r="R369" s="501" t="s">
        <v>126</v>
      </c>
      <c r="S369" s="349"/>
    </row>
    <row r="370" spans="1:19" ht="36" x14ac:dyDescent="0.2">
      <c r="A370" s="481">
        <f t="shared" si="11"/>
        <v>367</v>
      </c>
      <c r="B370" s="399">
        <v>45310</v>
      </c>
      <c r="C370" s="441">
        <v>45261</v>
      </c>
      <c r="D370" s="400" t="s">
        <v>114</v>
      </c>
      <c r="E370" s="401" t="s">
        <v>342</v>
      </c>
      <c r="F370" s="402">
        <v>930</v>
      </c>
      <c r="G370" s="347" t="s">
        <v>1452</v>
      </c>
      <c r="H370" s="400" t="s">
        <v>139</v>
      </c>
      <c r="I370" s="348" t="s">
        <v>1451</v>
      </c>
      <c r="J370" s="386" t="str">
        <f t="shared" si="12"/>
        <v xml:space="preserve"> 00.394.460/0058-87</v>
      </c>
      <c r="K370" s="386" t="s">
        <v>1234</v>
      </c>
      <c r="L370" s="404" t="s">
        <v>1445</v>
      </c>
      <c r="M370" s="386" t="s">
        <v>126</v>
      </c>
      <c r="N370" s="399">
        <v>45310</v>
      </c>
      <c r="O370" s="400" t="s">
        <v>35</v>
      </c>
      <c r="P370" s="505" t="s">
        <v>490</v>
      </c>
      <c r="Q370" s="501" t="s">
        <v>126</v>
      </c>
      <c r="R370" s="501" t="s">
        <v>126</v>
      </c>
      <c r="S370" s="349"/>
    </row>
    <row r="371" spans="1:19" ht="36" x14ac:dyDescent="0.2">
      <c r="A371" s="481">
        <f t="shared" si="11"/>
        <v>368</v>
      </c>
      <c r="B371" s="399">
        <v>45310</v>
      </c>
      <c r="C371" s="441">
        <v>45261</v>
      </c>
      <c r="D371" s="400" t="s">
        <v>114</v>
      </c>
      <c r="E371" s="401" t="s">
        <v>342</v>
      </c>
      <c r="F371" s="402">
        <v>1085</v>
      </c>
      <c r="G371" s="347" t="s">
        <v>1450</v>
      </c>
      <c r="H371" s="400" t="s">
        <v>139</v>
      </c>
      <c r="I371" s="348" t="s">
        <v>1451</v>
      </c>
      <c r="J371" s="386" t="str">
        <f t="shared" si="12"/>
        <v xml:space="preserve"> 00.394.460/0058-87</v>
      </c>
      <c r="K371" s="386" t="s">
        <v>1234</v>
      </c>
      <c r="L371" s="404" t="s">
        <v>1445</v>
      </c>
      <c r="M371" s="386" t="s">
        <v>126</v>
      </c>
      <c r="N371" s="399">
        <v>45310</v>
      </c>
      <c r="O371" s="400" t="s">
        <v>35</v>
      </c>
      <c r="P371" s="505" t="s">
        <v>490</v>
      </c>
      <c r="Q371" s="501" t="s">
        <v>126</v>
      </c>
      <c r="R371" s="501" t="s">
        <v>126</v>
      </c>
      <c r="S371" s="349"/>
    </row>
    <row r="372" spans="1:19" ht="36" x14ac:dyDescent="0.2">
      <c r="A372" s="481">
        <f t="shared" si="11"/>
        <v>369</v>
      </c>
      <c r="B372" s="399">
        <v>45310</v>
      </c>
      <c r="C372" s="441">
        <v>45261</v>
      </c>
      <c r="D372" s="400" t="s">
        <v>114</v>
      </c>
      <c r="E372" s="401" t="s">
        <v>342</v>
      </c>
      <c r="F372" s="402">
        <v>5784.6</v>
      </c>
      <c r="G372" s="347" t="s">
        <v>1453</v>
      </c>
      <c r="H372" s="400" t="s">
        <v>139</v>
      </c>
      <c r="I372" s="348" t="s">
        <v>1451</v>
      </c>
      <c r="J372" s="386" t="str">
        <f t="shared" si="12"/>
        <v xml:space="preserve"> 00.394.460/0058-87</v>
      </c>
      <c r="K372" s="386" t="s">
        <v>1234</v>
      </c>
      <c r="L372" s="404" t="s">
        <v>1445</v>
      </c>
      <c r="M372" s="386" t="s">
        <v>126</v>
      </c>
      <c r="N372" s="399">
        <v>45310</v>
      </c>
      <c r="O372" s="400" t="s">
        <v>35</v>
      </c>
      <c r="P372" s="505" t="s">
        <v>490</v>
      </c>
      <c r="Q372" s="501" t="s">
        <v>126</v>
      </c>
      <c r="R372" s="501" t="s">
        <v>126</v>
      </c>
      <c r="S372" s="349"/>
    </row>
    <row r="373" spans="1:19" ht="36" x14ac:dyDescent="0.2">
      <c r="A373" s="481">
        <f t="shared" si="11"/>
        <v>370</v>
      </c>
      <c r="B373" s="399">
        <v>45310</v>
      </c>
      <c r="C373" s="441">
        <v>45261</v>
      </c>
      <c r="D373" s="400" t="s">
        <v>114</v>
      </c>
      <c r="E373" s="401" t="s">
        <v>342</v>
      </c>
      <c r="F373" s="402">
        <v>1255.5</v>
      </c>
      <c r="G373" s="347" t="s">
        <v>1454</v>
      </c>
      <c r="H373" s="400" t="s">
        <v>139</v>
      </c>
      <c r="I373" s="348" t="s">
        <v>1451</v>
      </c>
      <c r="J373" s="386" t="str">
        <f t="shared" si="12"/>
        <v xml:space="preserve"> 00.394.460/0058-87</v>
      </c>
      <c r="K373" s="386" t="s">
        <v>1234</v>
      </c>
      <c r="L373" s="404" t="s">
        <v>1445</v>
      </c>
      <c r="M373" s="386" t="s">
        <v>126</v>
      </c>
      <c r="N373" s="399">
        <v>45310</v>
      </c>
      <c r="O373" s="400" t="s">
        <v>35</v>
      </c>
      <c r="P373" s="505" t="s">
        <v>490</v>
      </c>
      <c r="Q373" s="501" t="s">
        <v>126</v>
      </c>
      <c r="R373" s="501" t="s">
        <v>126</v>
      </c>
      <c r="S373" s="349"/>
    </row>
    <row r="374" spans="1:19" ht="36" x14ac:dyDescent="0.2">
      <c r="A374" s="481">
        <f t="shared" si="11"/>
        <v>371</v>
      </c>
      <c r="B374" s="399">
        <v>45310</v>
      </c>
      <c r="C374" s="441">
        <v>45261</v>
      </c>
      <c r="D374" s="400" t="s">
        <v>114</v>
      </c>
      <c r="E374" s="401" t="s">
        <v>342</v>
      </c>
      <c r="F374" s="402">
        <v>8160.75</v>
      </c>
      <c r="G374" s="347" t="s">
        <v>1455</v>
      </c>
      <c r="H374" s="400" t="s">
        <v>139</v>
      </c>
      <c r="I374" s="348" t="s">
        <v>1451</v>
      </c>
      <c r="J374" s="386" t="str">
        <f t="shared" si="12"/>
        <v xml:space="preserve"> 00.394.460/0058-87</v>
      </c>
      <c r="K374" s="386" t="s">
        <v>1234</v>
      </c>
      <c r="L374" s="404" t="s">
        <v>1445</v>
      </c>
      <c r="M374" s="386" t="s">
        <v>126</v>
      </c>
      <c r="N374" s="399">
        <v>45310</v>
      </c>
      <c r="O374" s="400" t="s">
        <v>35</v>
      </c>
      <c r="P374" s="505" t="s">
        <v>490</v>
      </c>
      <c r="Q374" s="501" t="s">
        <v>126</v>
      </c>
      <c r="R374" s="501" t="s">
        <v>126</v>
      </c>
      <c r="S374" s="349"/>
    </row>
    <row r="375" spans="1:19" ht="36" x14ac:dyDescent="0.2">
      <c r="A375" s="481">
        <f t="shared" si="11"/>
        <v>372</v>
      </c>
      <c r="B375" s="399">
        <v>45310</v>
      </c>
      <c r="C375" s="441">
        <v>45261</v>
      </c>
      <c r="D375" s="400" t="s">
        <v>114</v>
      </c>
      <c r="E375" s="401" t="s">
        <v>342</v>
      </c>
      <c r="F375" s="402">
        <v>2945</v>
      </c>
      <c r="G375" s="347" t="s">
        <v>1456</v>
      </c>
      <c r="H375" s="400" t="s">
        <v>139</v>
      </c>
      <c r="I375" s="348" t="s">
        <v>1451</v>
      </c>
      <c r="J375" s="386" t="str">
        <f t="shared" si="12"/>
        <v xml:space="preserve"> 00.394.460/0058-87</v>
      </c>
      <c r="K375" s="386" t="s">
        <v>1234</v>
      </c>
      <c r="L375" s="404" t="s">
        <v>1445</v>
      </c>
      <c r="M375" s="386" t="s">
        <v>126</v>
      </c>
      <c r="N375" s="399">
        <v>45310</v>
      </c>
      <c r="O375" s="400" t="s">
        <v>35</v>
      </c>
      <c r="P375" s="505" t="s">
        <v>490</v>
      </c>
      <c r="Q375" s="501" t="s">
        <v>126</v>
      </c>
      <c r="R375" s="501" t="s">
        <v>126</v>
      </c>
      <c r="S375" s="349"/>
    </row>
    <row r="376" spans="1:19" ht="36" x14ac:dyDescent="0.2">
      <c r="A376" s="481">
        <f t="shared" si="11"/>
        <v>373</v>
      </c>
      <c r="B376" s="399">
        <v>45310</v>
      </c>
      <c r="C376" s="441">
        <v>45261</v>
      </c>
      <c r="D376" s="400" t="s">
        <v>114</v>
      </c>
      <c r="E376" s="401" t="s">
        <v>342</v>
      </c>
      <c r="F376" s="402">
        <v>52715.7</v>
      </c>
      <c r="G376" s="347" t="s">
        <v>1457</v>
      </c>
      <c r="H376" s="400" t="s">
        <v>139</v>
      </c>
      <c r="I376" s="348" t="s">
        <v>1451</v>
      </c>
      <c r="J376" s="386" t="str">
        <f t="shared" si="12"/>
        <v xml:space="preserve"> 00.394.460/0058-87</v>
      </c>
      <c r="K376" s="386" t="s">
        <v>1234</v>
      </c>
      <c r="L376" s="404" t="s">
        <v>1445</v>
      </c>
      <c r="M376" s="386" t="s">
        <v>126</v>
      </c>
      <c r="N376" s="399">
        <v>45310</v>
      </c>
      <c r="O376" s="400" t="s">
        <v>35</v>
      </c>
      <c r="P376" s="505" t="s">
        <v>490</v>
      </c>
      <c r="Q376" s="501" t="s">
        <v>126</v>
      </c>
      <c r="R376" s="501" t="s">
        <v>126</v>
      </c>
      <c r="S376" s="349"/>
    </row>
    <row r="377" spans="1:19" ht="36" x14ac:dyDescent="0.2">
      <c r="A377" s="481">
        <f t="shared" si="11"/>
        <v>374</v>
      </c>
      <c r="B377" s="399">
        <v>45310</v>
      </c>
      <c r="C377" s="441">
        <v>45261</v>
      </c>
      <c r="D377" s="400" t="s">
        <v>114</v>
      </c>
      <c r="E377" s="401" t="s">
        <v>342</v>
      </c>
      <c r="F377" s="402">
        <v>186</v>
      </c>
      <c r="G377" s="347" t="s">
        <v>1458</v>
      </c>
      <c r="H377" s="400" t="s">
        <v>139</v>
      </c>
      <c r="I377" s="348" t="s">
        <v>1451</v>
      </c>
      <c r="J377" s="386" t="str">
        <f t="shared" si="12"/>
        <v xml:space="preserve"> 00.394.460/0058-87</v>
      </c>
      <c r="K377" s="386" t="s">
        <v>1234</v>
      </c>
      <c r="L377" s="404" t="s">
        <v>1445</v>
      </c>
      <c r="M377" s="386" t="s">
        <v>126</v>
      </c>
      <c r="N377" s="399">
        <v>45310</v>
      </c>
      <c r="O377" s="400" t="s">
        <v>35</v>
      </c>
      <c r="P377" s="505" t="s">
        <v>490</v>
      </c>
      <c r="Q377" s="501" t="s">
        <v>126</v>
      </c>
      <c r="R377" s="501" t="s">
        <v>126</v>
      </c>
      <c r="S377" s="349"/>
    </row>
    <row r="378" spans="1:19" ht="36" x14ac:dyDescent="0.2">
      <c r="A378" s="481">
        <f t="shared" si="11"/>
        <v>375</v>
      </c>
      <c r="B378" s="399">
        <v>45310</v>
      </c>
      <c r="C378" s="441">
        <v>45261</v>
      </c>
      <c r="D378" s="400" t="s">
        <v>114</v>
      </c>
      <c r="E378" s="401" t="s">
        <v>342</v>
      </c>
      <c r="F378" s="402">
        <v>558</v>
      </c>
      <c r="G378" s="347" t="s">
        <v>1459</v>
      </c>
      <c r="H378" s="400" t="s">
        <v>139</v>
      </c>
      <c r="I378" s="348" t="s">
        <v>1451</v>
      </c>
      <c r="J378" s="386" t="str">
        <f t="shared" si="12"/>
        <v xml:space="preserve"> 00.394.460/0058-87</v>
      </c>
      <c r="K378" s="386" t="s">
        <v>1234</v>
      </c>
      <c r="L378" s="404" t="s">
        <v>1445</v>
      </c>
      <c r="M378" s="386" t="s">
        <v>126</v>
      </c>
      <c r="N378" s="399">
        <v>45310</v>
      </c>
      <c r="O378" s="400" t="s">
        <v>35</v>
      </c>
      <c r="P378" s="505" t="s">
        <v>490</v>
      </c>
      <c r="Q378" s="501" t="s">
        <v>126</v>
      </c>
      <c r="R378" s="501" t="s">
        <v>126</v>
      </c>
      <c r="S378" s="349"/>
    </row>
    <row r="379" spans="1:19" ht="36" x14ac:dyDescent="0.2">
      <c r="A379" s="481">
        <f t="shared" si="11"/>
        <v>376</v>
      </c>
      <c r="B379" s="399">
        <v>45310</v>
      </c>
      <c r="C379" s="441">
        <v>45261</v>
      </c>
      <c r="D379" s="400" t="s">
        <v>114</v>
      </c>
      <c r="E379" s="401" t="s">
        <v>342</v>
      </c>
      <c r="F379" s="402">
        <v>2825.82</v>
      </c>
      <c r="G379" s="347" t="s">
        <v>1460</v>
      </c>
      <c r="H379" s="400" t="s">
        <v>139</v>
      </c>
      <c r="I379" s="348" t="s">
        <v>1451</v>
      </c>
      <c r="J379" s="386" t="str">
        <f t="shared" si="12"/>
        <v xml:space="preserve"> 00.394.460/0058-87</v>
      </c>
      <c r="K379" s="386" t="s">
        <v>1234</v>
      </c>
      <c r="L379" s="404" t="s">
        <v>1445</v>
      </c>
      <c r="M379" s="386" t="s">
        <v>126</v>
      </c>
      <c r="N379" s="399">
        <v>45310</v>
      </c>
      <c r="O379" s="400" t="s">
        <v>35</v>
      </c>
      <c r="P379" s="505" t="s">
        <v>490</v>
      </c>
      <c r="Q379" s="501" t="s">
        <v>126</v>
      </c>
      <c r="R379" s="501" t="s">
        <v>126</v>
      </c>
      <c r="S379" s="349"/>
    </row>
    <row r="380" spans="1:19" ht="36" x14ac:dyDescent="0.2">
      <c r="A380" s="481">
        <f t="shared" si="11"/>
        <v>377</v>
      </c>
      <c r="B380" s="399">
        <v>45310</v>
      </c>
      <c r="C380" s="441">
        <v>45261</v>
      </c>
      <c r="D380" s="400" t="s">
        <v>103</v>
      </c>
      <c r="E380" s="401" t="s">
        <v>105</v>
      </c>
      <c r="F380" s="402">
        <v>24746.880000000001</v>
      </c>
      <c r="G380" s="350" t="s">
        <v>478</v>
      </c>
      <c r="H380" s="400" t="s">
        <v>126</v>
      </c>
      <c r="I380" s="348" t="s">
        <v>1451</v>
      </c>
      <c r="J380" s="386" t="str">
        <f t="shared" si="12"/>
        <v xml:space="preserve"> 00.394.460/0058-87</v>
      </c>
      <c r="K380" s="386" t="s">
        <v>1234</v>
      </c>
      <c r="L380" s="404" t="s">
        <v>1445</v>
      </c>
      <c r="M380" s="386" t="s">
        <v>126</v>
      </c>
      <c r="N380" s="399">
        <v>45310</v>
      </c>
      <c r="O380" s="400" t="s">
        <v>35</v>
      </c>
      <c r="P380" s="505" t="s">
        <v>490</v>
      </c>
      <c r="Q380" s="501" t="s">
        <v>126</v>
      </c>
      <c r="R380" s="501" t="s">
        <v>126</v>
      </c>
      <c r="S380" s="349"/>
    </row>
    <row r="381" spans="1:19" ht="36" x14ac:dyDescent="0.2">
      <c r="A381" s="481">
        <f t="shared" si="11"/>
        <v>378</v>
      </c>
      <c r="B381" s="399">
        <v>45310</v>
      </c>
      <c r="C381" s="441">
        <v>45261</v>
      </c>
      <c r="D381" s="400" t="s">
        <v>103</v>
      </c>
      <c r="E381" s="401" t="s">
        <v>175</v>
      </c>
      <c r="F381" s="402">
        <v>68996.509999999995</v>
      </c>
      <c r="G381" s="348" t="s">
        <v>1461</v>
      </c>
      <c r="H381" s="400" t="s">
        <v>126</v>
      </c>
      <c r="I381" s="348" t="s">
        <v>1451</v>
      </c>
      <c r="J381" s="386" t="str">
        <f t="shared" si="12"/>
        <v xml:space="preserve"> 00.394.460/0058-87</v>
      </c>
      <c r="K381" s="386" t="s">
        <v>1234</v>
      </c>
      <c r="L381" s="404" t="s">
        <v>1445</v>
      </c>
      <c r="M381" s="386" t="s">
        <v>126</v>
      </c>
      <c r="N381" s="399">
        <v>45310</v>
      </c>
      <c r="O381" s="400" t="s">
        <v>35</v>
      </c>
      <c r="P381" s="505" t="s">
        <v>490</v>
      </c>
      <c r="Q381" s="501" t="s">
        <v>126</v>
      </c>
      <c r="R381" s="501" t="s">
        <v>126</v>
      </c>
      <c r="S381" s="349"/>
    </row>
    <row r="382" spans="1:19" ht="36" x14ac:dyDescent="0.2">
      <c r="A382" s="481">
        <f t="shared" si="11"/>
        <v>379</v>
      </c>
      <c r="B382" s="399">
        <v>45310</v>
      </c>
      <c r="C382" s="441">
        <v>45261</v>
      </c>
      <c r="D382" s="400" t="s">
        <v>103</v>
      </c>
      <c r="E382" s="401" t="s">
        <v>105</v>
      </c>
      <c r="F382" s="402">
        <v>708.99</v>
      </c>
      <c r="G382" s="393" t="s">
        <v>1462</v>
      </c>
      <c r="H382" s="400" t="s">
        <v>126</v>
      </c>
      <c r="I382" s="348" t="s">
        <v>1451</v>
      </c>
      <c r="J382" s="386" t="str">
        <f t="shared" si="12"/>
        <v xml:space="preserve"> 00.394.460/0058-87</v>
      </c>
      <c r="K382" s="386" t="s">
        <v>1234</v>
      </c>
      <c r="L382" s="404" t="s">
        <v>1445</v>
      </c>
      <c r="M382" s="386" t="s">
        <v>126</v>
      </c>
      <c r="N382" s="399">
        <v>45310</v>
      </c>
      <c r="O382" s="400" t="s">
        <v>35</v>
      </c>
      <c r="P382" s="505" t="s">
        <v>490</v>
      </c>
      <c r="Q382" s="501" t="s">
        <v>126</v>
      </c>
      <c r="R382" s="501" t="s">
        <v>126</v>
      </c>
      <c r="S382" s="349"/>
    </row>
    <row r="383" spans="1:19" ht="36" x14ac:dyDescent="0.2">
      <c r="A383" s="481">
        <f t="shared" si="11"/>
        <v>380</v>
      </c>
      <c r="B383" s="399">
        <v>45310</v>
      </c>
      <c r="C383" s="441">
        <v>45261</v>
      </c>
      <c r="D383" s="400" t="s">
        <v>103</v>
      </c>
      <c r="E383" s="401" t="s">
        <v>175</v>
      </c>
      <c r="F383" s="402">
        <v>1918.61</v>
      </c>
      <c r="G383" s="393" t="s">
        <v>1463</v>
      </c>
      <c r="H383" s="400" t="s">
        <v>126</v>
      </c>
      <c r="I383" s="348" t="s">
        <v>1451</v>
      </c>
      <c r="J383" s="386" t="str">
        <f t="shared" si="12"/>
        <v xml:space="preserve"> 00.394.460/0058-87</v>
      </c>
      <c r="K383" s="386" t="s">
        <v>1234</v>
      </c>
      <c r="L383" s="404" t="s">
        <v>1445</v>
      </c>
      <c r="M383" s="386" t="s">
        <v>126</v>
      </c>
      <c r="N383" s="399">
        <v>45310</v>
      </c>
      <c r="O383" s="400" t="s">
        <v>35</v>
      </c>
      <c r="P383" s="505" t="s">
        <v>490</v>
      </c>
      <c r="Q383" s="501" t="s">
        <v>126</v>
      </c>
      <c r="R383" s="501" t="s">
        <v>126</v>
      </c>
      <c r="S383" s="349"/>
    </row>
    <row r="384" spans="1:19" ht="36" x14ac:dyDescent="0.2">
      <c r="A384" s="481">
        <f t="shared" si="11"/>
        <v>381</v>
      </c>
      <c r="B384" s="399">
        <v>45310</v>
      </c>
      <c r="C384" s="441">
        <v>45261</v>
      </c>
      <c r="D384" s="400" t="s">
        <v>103</v>
      </c>
      <c r="E384" s="401" t="s">
        <v>105</v>
      </c>
      <c r="F384" s="402">
        <v>3885.65</v>
      </c>
      <c r="G384" s="393" t="s">
        <v>1464</v>
      </c>
      <c r="H384" s="400" t="s">
        <v>126</v>
      </c>
      <c r="I384" s="348" t="s">
        <v>1451</v>
      </c>
      <c r="J384" s="386" t="str">
        <f t="shared" si="12"/>
        <v xml:space="preserve"> 00.394.460/0058-87</v>
      </c>
      <c r="K384" s="386" t="s">
        <v>1234</v>
      </c>
      <c r="L384" s="404" t="s">
        <v>1445</v>
      </c>
      <c r="M384" s="386" t="s">
        <v>126</v>
      </c>
      <c r="N384" s="399">
        <v>45310</v>
      </c>
      <c r="O384" s="400" t="s">
        <v>35</v>
      </c>
      <c r="P384" s="505" t="s">
        <v>490</v>
      </c>
      <c r="Q384" s="501" t="s">
        <v>126</v>
      </c>
      <c r="R384" s="501" t="s">
        <v>126</v>
      </c>
      <c r="S384" s="349"/>
    </row>
    <row r="385" spans="1:19" ht="36" x14ac:dyDescent="0.2">
      <c r="A385" s="481">
        <f t="shared" si="11"/>
        <v>382</v>
      </c>
      <c r="B385" s="399">
        <v>45310</v>
      </c>
      <c r="C385" s="441">
        <v>45261</v>
      </c>
      <c r="D385" s="400" t="s">
        <v>103</v>
      </c>
      <c r="E385" s="401" t="s">
        <v>175</v>
      </c>
      <c r="F385" s="402">
        <v>9332.64</v>
      </c>
      <c r="G385" s="393" t="s">
        <v>1465</v>
      </c>
      <c r="H385" s="400" t="s">
        <v>126</v>
      </c>
      <c r="I385" s="348" t="s">
        <v>1451</v>
      </c>
      <c r="J385" s="386" t="str">
        <f t="shared" si="12"/>
        <v xml:space="preserve"> 00.394.460/0058-87</v>
      </c>
      <c r="K385" s="386" t="s">
        <v>1234</v>
      </c>
      <c r="L385" s="404" t="s">
        <v>1445</v>
      </c>
      <c r="M385" s="386" t="s">
        <v>126</v>
      </c>
      <c r="N385" s="399">
        <v>45310</v>
      </c>
      <c r="O385" s="400" t="s">
        <v>35</v>
      </c>
      <c r="P385" s="505" t="s">
        <v>490</v>
      </c>
      <c r="Q385" s="501" t="s">
        <v>126</v>
      </c>
      <c r="R385" s="501" t="s">
        <v>126</v>
      </c>
      <c r="S385" s="349"/>
    </row>
    <row r="386" spans="1:19" ht="36" x14ac:dyDescent="0.2">
      <c r="A386" s="481">
        <f t="shared" si="11"/>
        <v>383</v>
      </c>
      <c r="B386" s="399">
        <v>45310</v>
      </c>
      <c r="C386" s="453">
        <v>45231</v>
      </c>
      <c r="D386" s="401" t="s">
        <v>114</v>
      </c>
      <c r="E386" s="401" t="s">
        <v>274</v>
      </c>
      <c r="F386" s="402">
        <v>775</v>
      </c>
      <c r="G386" s="403" t="s">
        <v>550</v>
      </c>
      <c r="H386" s="400" t="s">
        <v>126</v>
      </c>
      <c r="I386" s="348" t="s">
        <v>1451</v>
      </c>
      <c r="J386" s="386" t="str">
        <f t="shared" si="12"/>
        <v xml:space="preserve"> 00.394.460/0058-87</v>
      </c>
      <c r="K386" s="386" t="s">
        <v>1234</v>
      </c>
      <c r="L386" s="404" t="s">
        <v>1445</v>
      </c>
      <c r="M386" s="386" t="s">
        <v>126</v>
      </c>
      <c r="N386" s="399">
        <v>45310</v>
      </c>
      <c r="O386" s="400" t="s">
        <v>35</v>
      </c>
      <c r="P386" s="505" t="s">
        <v>490</v>
      </c>
      <c r="Q386" s="501" t="s">
        <v>126</v>
      </c>
      <c r="R386" s="501" t="s">
        <v>126</v>
      </c>
      <c r="S386" s="349"/>
    </row>
    <row r="387" spans="1:19" ht="36" x14ac:dyDescent="0.2">
      <c r="A387" s="481">
        <f t="shared" si="11"/>
        <v>384</v>
      </c>
      <c r="B387" s="399">
        <v>45310</v>
      </c>
      <c r="C387" s="453">
        <v>45231</v>
      </c>
      <c r="D387" s="401" t="s">
        <v>114</v>
      </c>
      <c r="E387" s="401" t="s">
        <v>274</v>
      </c>
      <c r="F387" s="402">
        <v>620</v>
      </c>
      <c r="G387" s="403" t="s">
        <v>593</v>
      </c>
      <c r="H387" s="400" t="s">
        <v>126</v>
      </c>
      <c r="I387" s="348" t="s">
        <v>1451</v>
      </c>
      <c r="J387" s="386" t="str">
        <f t="shared" si="12"/>
        <v xml:space="preserve"> 00.394.460/0058-87</v>
      </c>
      <c r="K387" s="386" t="s">
        <v>1234</v>
      </c>
      <c r="L387" s="404" t="s">
        <v>1445</v>
      </c>
      <c r="M387" s="386" t="s">
        <v>126</v>
      </c>
      <c r="N387" s="399">
        <v>45310</v>
      </c>
      <c r="O387" s="400" t="s">
        <v>35</v>
      </c>
      <c r="P387" s="505" t="s">
        <v>490</v>
      </c>
      <c r="Q387" s="501" t="s">
        <v>126</v>
      </c>
      <c r="R387" s="501" t="s">
        <v>126</v>
      </c>
      <c r="S387" s="349"/>
    </row>
    <row r="388" spans="1:19" ht="36" x14ac:dyDescent="0.2">
      <c r="A388" s="481">
        <f t="shared" si="11"/>
        <v>385</v>
      </c>
      <c r="B388" s="399">
        <v>45310</v>
      </c>
      <c r="C388" s="453">
        <v>45231</v>
      </c>
      <c r="D388" s="401" t="s">
        <v>114</v>
      </c>
      <c r="E388" s="401" t="s">
        <v>274</v>
      </c>
      <c r="F388" s="402">
        <v>1085</v>
      </c>
      <c r="G388" s="403" t="s">
        <v>557</v>
      </c>
      <c r="H388" s="400" t="s">
        <v>126</v>
      </c>
      <c r="I388" s="348" t="s">
        <v>1451</v>
      </c>
      <c r="J388" s="386" t="str">
        <f t="shared" si="12"/>
        <v xml:space="preserve"> 00.394.460/0058-87</v>
      </c>
      <c r="K388" s="386" t="s">
        <v>1234</v>
      </c>
      <c r="L388" s="404" t="s">
        <v>1445</v>
      </c>
      <c r="M388" s="386" t="s">
        <v>126</v>
      </c>
      <c r="N388" s="399">
        <v>45310</v>
      </c>
      <c r="O388" s="400" t="s">
        <v>35</v>
      </c>
      <c r="P388" s="505" t="s">
        <v>490</v>
      </c>
      <c r="Q388" s="501" t="s">
        <v>126</v>
      </c>
      <c r="R388" s="501" t="s">
        <v>126</v>
      </c>
      <c r="S388" s="349"/>
    </row>
    <row r="389" spans="1:19" ht="36" x14ac:dyDescent="0.2">
      <c r="A389" s="481">
        <f t="shared" ref="A389:A452" si="13">IF(B389="","",ROW()-ROW($A$3))</f>
        <v>386</v>
      </c>
      <c r="B389" s="399">
        <v>45310</v>
      </c>
      <c r="C389" s="453">
        <v>45231</v>
      </c>
      <c r="D389" s="401" t="s">
        <v>114</v>
      </c>
      <c r="E389" s="401" t="s">
        <v>376</v>
      </c>
      <c r="F389" s="402">
        <v>248</v>
      </c>
      <c r="G389" s="403" t="s">
        <v>631</v>
      </c>
      <c r="H389" s="400" t="s">
        <v>126</v>
      </c>
      <c r="I389" s="348" t="s">
        <v>1451</v>
      </c>
      <c r="J389" s="386" t="str">
        <f t="shared" ref="J389:J452" si="14">IF(P389="","",IF(LEN(TRIM(P389))&gt;14,P389,"CPF Protegido - LGPD"))</f>
        <v xml:space="preserve"> 00.394.460/0058-87</v>
      </c>
      <c r="K389" s="386" t="s">
        <v>1234</v>
      </c>
      <c r="L389" s="404" t="s">
        <v>1445</v>
      </c>
      <c r="M389" s="386" t="s">
        <v>126</v>
      </c>
      <c r="N389" s="399">
        <v>45310</v>
      </c>
      <c r="O389" s="400" t="s">
        <v>35</v>
      </c>
      <c r="P389" s="505" t="s">
        <v>490</v>
      </c>
      <c r="Q389" s="501" t="s">
        <v>126</v>
      </c>
      <c r="R389" s="501" t="s">
        <v>126</v>
      </c>
      <c r="S389" s="349"/>
    </row>
    <row r="390" spans="1:19" ht="36" x14ac:dyDescent="0.2">
      <c r="A390" s="481">
        <f t="shared" si="13"/>
        <v>387</v>
      </c>
      <c r="B390" s="399">
        <v>45310</v>
      </c>
      <c r="C390" s="453">
        <v>45231</v>
      </c>
      <c r="D390" s="401" t="s">
        <v>114</v>
      </c>
      <c r="E390" s="401" t="s">
        <v>358</v>
      </c>
      <c r="F390" s="402">
        <v>1705</v>
      </c>
      <c r="G390" s="403" t="s">
        <v>608</v>
      </c>
      <c r="H390" s="400" t="s">
        <v>126</v>
      </c>
      <c r="I390" s="348" t="s">
        <v>1451</v>
      </c>
      <c r="J390" s="386" t="str">
        <f t="shared" si="14"/>
        <v xml:space="preserve"> 00.394.460/0058-87</v>
      </c>
      <c r="K390" s="386" t="s">
        <v>1234</v>
      </c>
      <c r="L390" s="404" t="s">
        <v>1445</v>
      </c>
      <c r="M390" s="386" t="s">
        <v>126</v>
      </c>
      <c r="N390" s="399">
        <v>45310</v>
      </c>
      <c r="O390" s="400" t="s">
        <v>35</v>
      </c>
      <c r="P390" s="505" t="s">
        <v>490</v>
      </c>
      <c r="Q390" s="501" t="s">
        <v>126</v>
      </c>
      <c r="R390" s="501" t="s">
        <v>126</v>
      </c>
      <c r="S390" s="349"/>
    </row>
    <row r="391" spans="1:19" ht="36" x14ac:dyDescent="0.2">
      <c r="A391" s="481">
        <f t="shared" si="13"/>
        <v>388</v>
      </c>
      <c r="B391" s="399">
        <v>45310</v>
      </c>
      <c r="C391" s="453">
        <v>45231</v>
      </c>
      <c r="D391" s="401" t="s">
        <v>114</v>
      </c>
      <c r="E391" s="401" t="s">
        <v>376</v>
      </c>
      <c r="F391" s="402">
        <v>620</v>
      </c>
      <c r="G391" s="403" t="s">
        <v>615</v>
      </c>
      <c r="H391" s="400" t="s">
        <v>128</v>
      </c>
      <c r="I391" s="348" t="s">
        <v>1451</v>
      </c>
      <c r="J391" s="386" t="str">
        <f t="shared" si="14"/>
        <v xml:space="preserve"> 00.394.460/0058-87</v>
      </c>
      <c r="K391" s="386" t="s">
        <v>1234</v>
      </c>
      <c r="L391" s="404" t="s">
        <v>1445</v>
      </c>
      <c r="M391" s="386" t="s">
        <v>126</v>
      </c>
      <c r="N391" s="399">
        <v>45310</v>
      </c>
      <c r="O391" s="400" t="s">
        <v>35</v>
      </c>
      <c r="P391" s="505" t="s">
        <v>490</v>
      </c>
      <c r="Q391" s="501" t="s">
        <v>126</v>
      </c>
      <c r="R391" s="501" t="s">
        <v>126</v>
      </c>
      <c r="S391" s="349"/>
    </row>
    <row r="392" spans="1:19" ht="36" x14ac:dyDescent="0.2">
      <c r="A392" s="481">
        <f t="shared" si="13"/>
        <v>389</v>
      </c>
      <c r="B392" s="399">
        <v>45310</v>
      </c>
      <c r="C392" s="453">
        <v>45231</v>
      </c>
      <c r="D392" s="401" t="s">
        <v>114</v>
      </c>
      <c r="E392" s="401" t="s">
        <v>376</v>
      </c>
      <c r="F392" s="402">
        <v>248</v>
      </c>
      <c r="G392" s="403" t="s">
        <v>616</v>
      </c>
      <c r="H392" s="400" t="s">
        <v>126</v>
      </c>
      <c r="I392" s="348" t="s">
        <v>1451</v>
      </c>
      <c r="J392" s="386" t="str">
        <f t="shared" si="14"/>
        <v xml:space="preserve"> 00.394.460/0058-87</v>
      </c>
      <c r="K392" s="386" t="s">
        <v>1234</v>
      </c>
      <c r="L392" s="404" t="s">
        <v>1445</v>
      </c>
      <c r="M392" s="386" t="s">
        <v>126</v>
      </c>
      <c r="N392" s="399">
        <v>45310</v>
      </c>
      <c r="O392" s="400" t="s">
        <v>35</v>
      </c>
      <c r="P392" s="505" t="s">
        <v>490</v>
      </c>
      <c r="Q392" s="501" t="s">
        <v>126</v>
      </c>
      <c r="R392" s="501" t="s">
        <v>126</v>
      </c>
      <c r="S392" s="349"/>
    </row>
    <row r="393" spans="1:19" ht="36" x14ac:dyDescent="0.2">
      <c r="A393" s="481">
        <f t="shared" si="13"/>
        <v>390</v>
      </c>
      <c r="B393" s="399">
        <v>45310</v>
      </c>
      <c r="C393" s="453">
        <v>45261</v>
      </c>
      <c r="D393" s="401" t="s">
        <v>114</v>
      </c>
      <c r="E393" s="401" t="s">
        <v>370</v>
      </c>
      <c r="F393" s="402">
        <f>155+0.03</f>
        <v>155.03</v>
      </c>
      <c r="G393" s="403" t="s">
        <v>639</v>
      </c>
      <c r="H393" s="400" t="s">
        <v>134</v>
      </c>
      <c r="I393" s="348" t="s">
        <v>1451</v>
      </c>
      <c r="J393" s="386" t="str">
        <f t="shared" si="14"/>
        <v xml:space="preserve"> 00.394.460/0058-87</v>
      </c>
      <c r="K393" s="386" t="s">
        <v>1234</v>
      </c>
      <c r="L393" s="404" t="s">
        <v>1445</v>
      </c>
      <c r="M393" s="386" t="s">
        <v>126</v>
      </c>
      <c r="N393" s="399">
        <v>45310</v>
      </c>
      <c r="O393" s="400" t="s">
        <v>35</v>
      </c>
      <c r="P393" s="505" t="s">
        <v>490</v>
      </c>
      <c r="Q393" s="501" t="s">
        <v>126</v>
      </c>
      <c r="R393" s="501" t="s">
        <v>126</v>
      </c>
      <c r="S393" s="349"/>
    </row>
    <row r="394" spans="1:19" ht="36" x14ac:dyDescent="0.2">
      <c r="A394" s="481">
        <f t="shared" si="13"/>
        <v>391</v>
      </c>
      <c r="B394" s="399">
        <v>45310</v>
      </c>
      <c r="C394" s="453">
        <v>45261</v>
      </c>
      <c r="D394" s="401" t="s">
        <v>103</v>
      </c>
      <c r="E394" s="401" t="s">
        <v>185</v>
      </c>
      <c r="F394" s="402">
        <v>1826.06</v>
      </c>
      <c r="G394" s="403" t="s">
        <v>671</v>
      </c>
      <c r="H394" s="400" t="s">
        <v>126</v>
      </c>
      <c r="I394" s="348" t="s">
        <v>1451</v>
      </c>
      <c r="J394" s="386" t="str">
        <f t="shared" si="14"/>
        <v xml:space="preserve"> 00.394.460/0058-87</v>
      </c>
      <c r="K394" s="386" t="s">
        <v>1234</v>
      </c>
      <c r="L394" s="404" t="s">
        <v>1445</v>
      </c>
      <c r="M394" s="386" t="s">
        <v>126</v>
      </c>
      <c r="N394" s="399">
        <v>45310</v>
      </c>
      <c r="O394" s="400" t="s">
        <v>35</v>
      </c>
      <c r="P394" s="505" t="s">
        <v>490</v>
      </c>
      <c r="Q394" s="501" t="s">
        <v>126</v>
      </c>
      <c r="R394" s="501" t="s">
        <v>126</v>
      </c>
      <c r="S394" s="349"/>
    </row>
    <row r="395" spans="1:19" ht="36" x14ac:dyDescent="0.2">
      <c r="A395" s="481">
        <f t="shared" si="13"/>
        <v>392</v>
      </c>
      <c r="B395" s="399">
        <v>45310</v>
      </c>
      <c r="C395" s="453">
        <v>45261</v>
      </c>
      <c r="D395" s="401" t="s">
        <v>103</v>
      </c>
      <c r="E395" s="401" t="s">
        <v>185</v>
      </c>
      <c r="F395" s="402">
        <v>64.56</v>
      </c>
      <c r="G395" s="403" t="s">
        <v>683</v>
      </c>
      <c r="H395" s="400" t="s">
        <v>126</v>
      </c>
      <c r="I395" s="348" t="s">
        <v>1451</v>
      </c>
      <c r="J395" s="386" t="str">
        <f t="shared" si="14"/>
        <v xml:space="preserve"> 00.394.460/0058-87</v>
      </c>
      <c r="K395" s="386" t="s">
        <v>1234</v>
      </c>
      <c r="L395" s="404" t="s">
        <v>1445</v>
      </c>
      <c r="M395" s="386" t="s">
        <v>126</v>
      </c>
      <c r="N395" s="399">
        <v>45310</v>
      </c>
      <c r="O395" s="400" t="s">
        <v>35</v>
      </c>
      <c r="P395" s="505" t="s">
        <v>490</v>
      </c>
      <c r="Q395" s="501" t="s">
        <v>126</v>
      </c>
      <c r="R395" s="501" t="s">
        <v>126</v>
      </c>
      <c r="S395" s="349"/>
    </row>
    <row r="396" spans="1:19" ht="36" x14ac:dyDescent="0.2">
      <c r="A396" s="481">
        <f t="shared" si="13"/>
        <v>393</v>
      </c>
      <c r="B396" s="399">
        <v>45310</v>
      </c>
      <c r="C396" s="453">
        <v>45261</v>
      </c>
      <c r="D396" s="401" t="s">
        <v>103</v>
      </c>
      <c r="E396" s="401" t="s">
        <v>185</v>
      </c>
      <c r="F396" s="411">
        <v>64.56</v>
      </c>
      <c r="G396" s="403" t="s">
        <v>708</v>
      </c>
      <c r="H396" s="400" t="s">
        <v>126</v>
      </c>
      <c r="I396" s="348" t="s">
        <v>1451</v>
      </c>
      <c r="J396" s="386" t="str">
        <f t="shared" si="14"/>
        <v xml:space="preserve"> 00.394.460/0058-87</v>
      </c>
      <c r="K396" s="386" t="s">
        <v>1234</v>
      </c>
      <c r="L396" s="404" t="s">
        <v>1445</v>
      </c>
      <c r="M396" s="386" t="s">
        <v>126</v>
      </c>
      <c r="N396" s="399">
        <v>45310</v>
      </c>
      <c r="O396" s="400" t="s">
        <v>35</v>
      </c>
      <c r="P396" s="505" t="s">
        <v>490</v>
      </c>
      <c r="Q396" s="501" t="s">
        <v>126</v>
      </c>
      <c r="R396" s="501" t="s">
        <v>126</v>
      </c>
      <c r="S396" s="349"/>
    </row>
    <row r="397" spans="1:19" ht="36" x14ac:dyDescent="0.2">
      <c r="A397" s="481">
        <f t="shared" si="13"/>
        <v>394</v>
      </c>
      <c r="B397" s="399">
        <v>45310</v>
      </c>
      <c r="C397" s="453">
        <v>45261</v>
      </c>
      <c r="D397" s="401" t="s">
        <v>103</v>
      </c>
      <c r="E397" s="401" t="s">
        <v>185</v>
      </c>
      <c r="F397" s="411">
        <v>336.04</v>
      </c>
      <c r="G397" s="403" t="s">
        <v>682</v>
      </c>
      <c r="H397" s="400" t="s">
        <v>126</v>
      </c>
      <c r="I397" s="348" t="s">
        <v>1451</v>
      </c>
      <c r="J397" s="386" t="str">
        <f t="shared" si="14"/>
        <v xml:space="preserve"> 00.394.460/0058-87</v>
      </c>
      <c r="K397" s="386" t="s">
        <v>1234</v>
      </c>
      <c r="L397" s="404" t="s">
        <v>1445</v>
      </c>
      <c r="M397" s="386" t="s">
        <v>126</v>
      </c>
      <c r="N397" s="399">
        <v>45310</v>
      </c>
      <c r="O397" s="400" t="s">
        <v>35</v>
      </c>
      <c r="P397" s="505" t="s">
        <v>490</v>
      </c>
      <c r="Q397" s="501" t="s">
        <v>126</v>
      </c>
      <c r="R397" s="501" t="s">
        <v>126</v>
      </c>
      <c r="S397" s="349"/>
    </row>
    <row r="398" spans="1:19" ht="36" x14ac:dyDescent="0.2">
      <c r="A398" s="481">
        <f t="shared" si="13"/>
        <v>395</v>
      </c>
      <c r="B398" s="399">
        <v>45310</v>
      </c>
      <c r="C398" s="453">
        <v>45261</v>
      </c>
      <c r="D398" s="401" t="s">
        <v>103</v>
      </c>
      <c r="E398" s="401" t="s">
        <v>185</v>
      </c>
      <c r="F398" s="411">
        <v>64.56</v>
      </c>
      <c r="G398" s="403" t="s">
        <v>710</v>
      </c>
      <c r="H398" s="400" t="s">
        <v>126</v>
      </c>
      <c r="I398" s="348" t="s">
        <v>1451</v>
      </c>
      <c r="J398" s="386" t="str">
        <f t="shared" si="14"/>
        <v xml:space="preserve"> 00.394.460/0058-87</v>
      </c>
      <c r="K398" s="386" t="s">
        <v>1234</v>
      </c>
      <c r="L398" s="404" t="s">
        <v>1445</v>
      </c>
      <c r="M398" s="386" t="s">
        <v>126</v>
      </c>
      <c r="N398" s="399">
        <v>45310</v>
      </c>
      <c r="O398" s="400" t="s">
        <v>35</v>
      </c>
      <c r="P398" s="505" t="s">
        <v>490</v>
      </c>
      <c r="Q398" s="501" t="s">
        <v>126</v>
      </c>
      <c r="R398" s="501" t="s">
        <v>126</v>
      </c>
      <c r="S398" s="349"/>
    </row>
    <row r="399" spans="1:19" ht="36" x14ac:dyDescent="0.2">
      <c r="A399" s="481">
        <f t="shared" si="13"/>
        <v>396</v>
      </c>
      <c r="B399" s="399">
        <v>45310</v>
      </c>
      <c r="C399" s="453">
        <v>45261</v>
      </c>
      <c r="D399" s="401" t="s">
        <v>103</v>
      </c>
      <c r="E399" s="401" t="s">
        <v>185</v>
      </c>
      <c r="F399" s="411">
        <v>64.56</v>
      </c>
      <c r="G399" s="403" t="s">
        <v>681</v>
      </c>
      <c r="H399" s="400" t="s">
        <v>126</v>
      </c>
      <c r="I399" s="348" t="s">
        <v>1451</v>
      </c>
      <c r="J399" s="386" t="str">
        <f t="shared" si="14"/>
        <v xml:space="preserve"> 00.394.460/0058-87</v>
      </c>
      <c r="K399" s="386" t="s">
        <v>1234</v>
      </c>
      <c r="L399" s="404" t="s">
        <v>1445</v>
      </c>
      <c r="M399" s="386" t="s">
        <v>126</v>
      </c>
      <c r="N399" s="399">
        <v>45310</v>
      </c>
      <c r="O399" s="400" t="s">
        <v>35</v>
      </c>
      <c r="P399" s="505" t="s">
        <v>490</v>
      </c>
      <c r="Q399" s="501" t="s">
        <v>126</v>
      </c>
      <c r="R399" s="501" t="s">
        <v>126</v>
      </c>
      <c r="S399" s="349"/>
    </row>
    <row r="400" spans="1:19" ht="36" x14ac:dyDescent="0.2">
      <c r="A400" s="481">
        <f t="shared" si="13"/>
        <v>397</v>
      </c>
      <c r="B400" s="399">
        <v>45310</v>
      </c>
      <c r="C400" s="453">
        <v>45261</v>
      </c>
      <c r="D400" s="401" t="s">
        <v>103</v>
      </c>
      <c r="E400" s="401" t="s">
        <v>185</v>
      </c>
      <c r="F400" s="411">
        <v>64.56</v>
      </c>
      <c r="G400" s="403" t="s">
        <v>680</v>
      </c>
      <c r="H400" s="400" t="s">
        <v>126</v>
      </c>
      <c r="I400" s="348" t="s">
        <v>1451</v>
      </c>
      <c r="J400" s="386" t="str">
        <f t="shared" si="14"/>
        <v xml:space="preserve"> 00.394.460/0058-87</v>
      </c>
      <c r="K400" s="386" t="s">
        <v>1234</v>
      </c>
      <c r="L400" s="404" t="s">
        <v>1445</v>
      </c>
      <c r="M400" s="386" t="s">
        <v>126</v>
      </c>
      <c r="N400" s="399">
        <v>45310</v>
      </c>
      <c r="O400" s="400" t="s">
        <v>35</v>
      </c>
      <c r="P400" s="505" t="s">
        <v>490</v>
      </c>
      <c r="Q400" s="501" t="s">
        <v>126</v>
      </c>
      <c r="R400" s="501" t="s">
        <v>126</v>
      </c>
      <c r="S400" s="349"/>
    </row>
    <row r="401" spans="1:19" ht="36" x14ac:dyDescent="0.2">
      <c r="A401" s="481">
        <f t="shared" si="13"/>
        <v>398</v>
      </c>
      <c r="B401" s="399">
        <v>45310</v>
      </c>
      <c r="C401" s="453">
        <v>45261</v>
      </c>
      <c r="D401" s="401" t="s">
        <v>103</v>
      </c>
      <c r="E401" s="401" t="s">
        <v>185</v>
      </c>
      <c r="F401" s="411">
        <v>370.55</v>
      </c>
      <c r="G401" s="403" t="s">
        <v>679</v>
      </c>
      <c r="H401" s="400" t="s">
        <v>126</v>
      </c>
      <c r="I401" s="348" t="s">
        <v>1451</v>
      </c>
      <c r="J401" s="386" t="str">
        <f t="shared" si="14"/>
        <v xml:space="preserve"> 00.394.460/0058-87</v>
      </c>
      <c r="K401" s="386" t="s">
        <v>1234</v>
      </c>
      <c r="L401" s="404" t="s">
        <v>1445</v>
      </c>
      <c r="M401" s="386" t="s">
        <v>126</v>
      </c>
      <c r="N401" s="399">
        <v>45310</v>
      </c>
      <c r="O401" s="400" t="s">
        <v>35</v>
      </c>
      <c r="P401" s="505" t="s">
        <v>490</v>
      </c>
      <c r="Q401" s="501" t="s">
        <v>126</v>
      </c>
      <c r="R401" s="501" t="s">
        <v>126</v>
      </c>
      <c r="S401" s="349"/>
    </row>
    <row r="402" spans="1:19" ht="36" x14ac:dyDescent="0.2">
      <c r="A402" s="481">
        <f t="shared" si="13"/>
        <v>399</v>
      </c>
      <c r="B402" s="399">
        <v>45310</v>
      </c>
      <c r="C402" s="453">
        <v>45261</v>
      </c>
      <c r="D402" s="401" t="s">
        <v>103</v>
      </c>
      <c r="E402" s="401" t="s">
        <v>185</v>
      </c>
      <c r="F402" s="411">
        <v>64.56</v>
      </c>
      <c r="G402" s="403" t="s">
        <v>1466</v>
      </c>
      <c r="H402" s="400" t="s">
        <v>126</v>
      </c>
      <c r="I402" s="348" t="s">
        <v>1451</v>
      </c>
      <c r="J402" s="386" t="str">
        <f t="shared" si="14"/>
        <v xml:space="preserve"> 00.394.460/0058-87</v>
      </c>
      <c r="K402" s="386" t="s">
        <v>1234</v>
      </c>
      <c r="L402" s="404" t="s">
        <v>1445</v>
      </c>
      <c r="M402" s="386" t="s">
        <v>126</v>
      </c>
      <c r="N402" s="399">
        <v>45310</v>
      </c>
      <c r="O402" s="400" t="s">
        <v>35</v>
      </c>
      <c r="P402" s="505" t="s">
        <v>490</v>
      </c>
      <c r="Q402" s="501" t="s">
        <v>126</v>
      </c>
      <c r="R402" s="501" t="s">
        <v>126</v>
      </c>
      <c r="S402" s="349"/>
    </row>
    <row r="403" spans="1:19" ht="36" x14ac:dyDescent="0.2">
      <c r="A403" s="481">
        <f t="shared" si="13"/>
        <v>400</v>
      </c>
      <c r="B403" s="399">
        <v>45310</v>
      </c>
      <c r="C403" s="453">
        <v>45261</v>
      </c>
      <c r="D403" s="401" t="s">
        <v>103</v>
      </c>
      <c r="E403" s="401" t="s">
        <v>185</v>
      </c>
      <c r="F403" s="411">
        <v>336.04</v>
      </c>
      <c r="G403" s="403" t="s">
        <v>1467</v>
      </c>
      <c r="H403" s="400" t="s">
        <v>126</v>
      </c>
      <c r="I403" s="348" t="s">
        <v>1451</v>
      </c>
      <c r="J403" s="386" t="str">
        <f t="shared" si="14"/>
        <v xml:space="preserve"> 00.394.460/0058-87</v>
      </c>
      <c r="K403" s="386" t="s">
        <v>1234</v>
      </c>
      <c r="L403" s="404" t="s">
        <v>1445</v>
      </c>
      <c r="M403" s="386" t="s">
        <v>126</v>
      </c>
      <c r="N403" s="399">
        <v>45310</v>
      </c>
      <c r="O403" s="400" t="s">
        <v>35</v>
      </c>
      <c r="P403" s="505" t="s">
        <v>490</v>
      </c>
      <c r="Q403" s="501" t="s">
        <v>126</v>
      </c>
      <c r="R403" s="501" t="s">
        <v>126</v>
      </c>
      <c r="S403" s="349"/>
    </row>
    <row r="404" spans="1:19" ht="36" x14ac:dyDescent="0.2">
      <c r="A404" s="481">
        <f t="shared" si="13"/>
        <v>401</v>
      </c>
      <c r="B404" s="399">
        <v>45310</v>
      </c>
      <c r="C404" s="453">
        <v>45261</v>
      </c>
      <c r="D404" s="401" t="s">
        <v>103</v>
      </c>
      <c r="E404" s="401" t="s">
        <v>185</v>
      </c>
      <c r="F404" s="411">
        <v>336.04</v>
      </c>
      <c r="G404" s="403" t="s">
        <v>678</v>
      </c>
      <c r="H404" s="400" t="s">
        <v>126</v>
      </c>
      <c r="I404" s="348" t="s">
        <v>1451</v>
      </c>
      <c r="J404" s="386" t="str">
        <f t="shared" si="14"/>
        <v xml:space="preserve"> 00.394.460/0058-87</v>
      </c>
      <c r="K404" s="386" t="s">
        <v>1234</v>
      </c>
      <c r="L404" s="404" t="s">
        <v>1445</v>
      </c>
      <c r="M404" s="386" t="s">
        <v>126</v>
      </c>
      <c r="N404" s="399">
        <v>45310</v>
      </c>
      <c r="O404" s="400" t="s">
        <v>35</v>
      </c>
      <c r="P404" s="505" t="s">
        <v>490</v>
      </c>
      <c r="Q404" s="501" t="s">
        <v>126</v>
      </c>
      <c r="R404" s="501" t="s">
        <v>126</v>
      </c>
      <c r="S404" s="349"/>
    </row>
    <row r="405" spans="1:19" ht="36" x14ac:dyDescent="0.2">
      <c r="A405" s="481">
        <f t="shared" si="13"/>
        <v>402</v>
      </c>
      <c r="B405" s="399">
        <v>45310</v>
      </c>
      <c r="C405" s="453">
        <v>45261</v>
      </c>
      <c r="D405" s="401" t="s">
        <v>103</v>
      </c>
      <c r="E405" s="401" t="s">
        <v>185</v>
      </c>
      <c r="F405" s="411">
        <v>64.56</v>
      </c>
      <c r="G405" s="403" t="s">
        <v>676</v>
      </c>
      <c r="H405" s="400" t="s">
        <v>126</v>
      </c>
      <c r="I405" s="348" t="s">
        <v>1451</v>
      </c>
      <c r="J405" s="386" t="str">
        <f t="shared" si="14"/>
        <v xml:space="preserve"> 00.394.460/0058-87</v>
      </c>
      <c r="K405" s="386" t="s">
        <v>1234</v>
      </c>
      <c r="L405" s="404" t="s">
        <v>1445</v>
      </c>
      <c r="M405" s="386" t="s">
        <v>126</v>
      </c>
      <c r="N405" s="399">
        <v>45310</v>
      </c>
      <c r="O405" s="400" t="s">
        <v>35</v>
      </c>
      <c r="P405" s="505" t="s">
        <v>490</v>
      </c>
      <c r="Q405" s="501" t="s">
        <v>126</v>
      </c>
      <c r="R405" s="501" t="s">
        <v>126</v>
      </c>
      <c r="S405" s="349"/>
    </row>
    <row r="406" spans="1:19" ht="36" x14ac:dyDescent="0.2">
      <c r="A406" s="481">
        <f t="shared" si="13"/>
        <v>403</v>
      </c>
      <c r="B406" s="399">
        <v>45310</v>
      </c>
      <c r="C406" s="453">
        <v>45261</v>
      </c>
      <c r="D406" s="401" t="s">
        <v>103</v>
      </c>
      <c r="E406" s="401" t="s">
        <v>185</v>
      </c>
      <c r="F406" s="411">
        <v>64.56</v>
      </c>
      <c r="G406" s="403" t="s">
        <v>677</v>
      </c>
      <c r="H406" s="400" t="s">
        <v>126</v>
      </c>
      <c r="I406" s="348" t="s">
        <v>1451</v>
      </c>
      <c r="J406" s="386" t="str">
        <f t="shared" si="14"/>
        <v xml:space="preserve"> 00.394.460/0058-87</v>
      </c>
      <c r="K406" s="386" t="s">
        <v>1234</v>
      </c>
      <c r="L406" s="404" t="s">
        <v>1445</v>
      </c>
      <c r="M406" s="386" t="s">
        <v>126</v>
      </c>
      <c r="N406" s="399">
        <v>45310</v>
      </c>
      <c r="O406" s="400" t="s">
        <v>35</v>
      </c>
      <c r="P406" s="505" t="s">
        <v>490</v>
      </c>
      <c r="Q406" s="501" t="s">
        <v>126</v>
      </c>
      <c r="R406" s="501" t="s">
        <v>126</v>
      </c>
      <c r="S406" s="349"/>
    </row>
    <row r="407" spans="1:19" ht="36" x14ac:dyDescent="0.2">
      <c r="A407" s="481">
        <f t="shared" si="13"/>
        <v>404</v>
      </c>
      <c r="B407" s="399">
        <v>45310</v>
      </c>
      <c r="C407" s="453">
        <v>45261</v>
      </c>
      <c r="D407" s="401" t="s">
        <v>103</v>
      </c>
      <c r="E407" s="401" t="s">
        <v>185</v>
      </c>
      <c r="F407" s="411">
        <v>336.04</v>
      </c>
      <c r="G407" s="403" t="s">
        <v>709</v>
      </c>
      <c r="H407" s="400" t="s">
        <v>126</v>
      </c>
      <c r="I407" s="348" t="s">
        <v>1451</v>
      </c>
      <c r="J407" s="386" t="str">
        <f t="shared" si="14"/>
        <v xml:space="preserve"> 00.394.460/0058-87</v>
      </c>
      <c r="K407" s="386" t="s">
        <v>1234</v>
      </c>
      <c r="L407" s="404" t="s">
        <v>1445</v>
      </c>
      <c r="M407" s="386" t="s">
        <v>126</v>
      </c>
      <c r="N407" s="399">
        <v>45310</v>
      </c>
      <c r="O407" s="400" t="s">
        <v>35</v>
      </c>
      <c r="P407" s="505" t="s">
        <v>490</v>
      </c>
      <c r="Q407" s="501" t="s">
        <v>126</v>
      </c>
      <c r="R407" s="501" t="s">
        <v>126</v>
      </c>
      <c r="S407" s="349"/>
    </row>
    <row r="408" spans="1:19" ht="36" x14ac:dyDescent="0.2">
      <c r="A408" s="481">
        <f t="shared" si="13"/>
        <v>405</v>
      </c>
      <c r="B408" s="399">
        <v>45310</v>
      </c>
      <c r="C408" s="453">
        <v>45261</v>
      </c>
      <c r="D408" s="401" t="s">
        <v>103</v>
      </c>
      <c r="E408" s="401" t="s">
        <v>185</v>
      </c>
      <c r="F408" s="411">
        <v>379.26</v>
      </c>
      <c r="G408" s="403" t="s">
        <v>672</v>
      </c>
      <c r="H408" s="400" t="s">
        <v>126</v>
      </c>
      <c r="I408" s="348" t="s">
        <v>1451</v>
      </c>
      <c r="J408" s="386" t="str">
        <f t="shared" si="14"/>
        <v xml:space="preserve"> 00.394.460/0058-87</v>
      </c>
      <c r="K408" s="386" t="s">
        <v>1234</v>
      </c>
      <c r="L408" s="404" t="s">
        <v>1445</v>
      </c>
      <c r="M408" s="386" t="s">
        <v>126</v>
      </c>
      <c r="N408" s="399">
        <v>45310</v>
      </c>
      <c r="O408" s="400" t="s">
        <v>35</v>
      </c>
      <c r="P408" s="505" t="s">
        <v>490</v>
      </c>
      <c r="Q408" s="501" t="s">
        <v>126</v>
      </c>
      <c r="R408" s="501" t="s">
        <v>126</v>
      </c>
      <c r="S408" s="349"/>
    </row>
    <row r="409" spans="1:19" ht="36" x14ac:dyDescent="0.2">
      <c r="A409" s="481">
        <f t="shared" si="13"/>
        <v>406</v>
      </c>
      <c r="B409" s="399">
        <v>45310</v>
      </c>
      <c r="C409" s="453">
        <v>45261</v>
      </c>
      <c r="D409" s="401" t="s">
        <v>103</v>
      </c>
      <c r="E409" s="401" t="s">
        <v>185</v>
      </c>
      <c r="F409" s="411">
        <v>64.56</v>
      </c>
      <c r="G409" s="403" t="s">
        <v>675</v>
      </c>
      <c r="H409" s="400" t="s">
        <v>126</v>
      </c>
      <c r="I409" s="348" t="s">
        <v>1451</v>
      </c>
      <c r="J409" s="386" t="str">
        <f t="shared" si="14"/>
        <v xml:space="preserve"> 00.394.460/0058-87</v>
      </c>
      <c r="K409" s="386" t="s">
        <v>1234</v>
      </c>
      <c r="L409" s="404" t="s">
        <v>1445</v>
      </c>
      <c r="M409" s="386" t="s">
        <v>126</v>
      </c>
      <c r="N409" s="399">
        <v>45310</v>
      </c>
      <c r="O409" s="400" t="s">
        <v>35</v>
      </c>
      <c r="P409" s="505" t="s">
        <v>490</v>
      </c>
      <c r="Q409" s="501" t="s">
        <v>126</v>
      </c>
      <c r="R409" s="501" t="s">
        <v>126</v>
      </c>
      <c r="S409" s="349"/>
    </row>
    <row r="410" spans="1:19" ht="36" x14ac:dyDescent="0.2">
      <c r="A410" s="481">
        <f t="shared" si="13"/>
        <v>407</v>
      </c>
      <c r="B410" s="399">
        <v>45310</v>
      </c>
      <c r="C410" s="453">
        <v>45261</v>
      </c>
      <c r="D410" s="401" t="s">
        <v>103</v>
      </c>
      <c r="E410" s="401" t="s">
        <v>185</v>
      </c>
      <c r="F410" s="402">
        <v>344.73</v>
      </c>
      <c r="G410" s="403" t="s">
        <v>1468</v>
      </c>
      <c r="H410" s="400" t="s">
        <v>126</v>
      </c>
      <c r="I410" s="348" t="s">
        <v>1451</v>
      </c>
      <c r="J410" s="386" t="str">
        <f t="shared" si="14"/>
        <v xml:space="preserve"> 00.394.460/0058-87</v>
      </c>
      <c r="K410" s="386" t="s">
        <v>1234</v>
      </c>
      <c r="L410" s="404" t="s">
        <v>1445</v>
      </c>
      <c r="M410" s="386" t="s">
        <v>126</v>
      </c>
      <c r="N410" s="399">
        <v>45310</v>
      </c>
      <c r="O410" s="400" t="s">
        <v>35</v>
      </c>
      <c r="P410" s="505" t="s">
        <v>490</v>
      </c>
      <c r="Q410" s="501" t="s">
        <v>126</v>
      </c>
      <c r="R410" s="501" t="s">
        <v>126</v>
      </c>
      <c r="S410" s="349"/>
    </row>
    <row r="411" spans="1:19" ht="36" x14ac:dyDescent="0.2">
      <c r="A411" s="481">
        <f t="shared" si="13"/>
        <v>408</v>
      </c>
      <c r="B411" s="399">
        <v>45310</v>
      </c>
      <c r="C411" s="453">
        <v>45261</v>
      </c>
      <c r="D411" s="401" t="s">
        <v>103</v>
      </c>
      <c r="E411" s="401" t="s">
        <v>185</v>
      </c>
      <c r="F411" s="411">
        <v>370.55</v>
      </c>
      <c r="G411" s="403" t="s">
        <v>704</v>
      </c>
      <c r="H411" s="400" t="s">
        <v>126</v>
      </c>
      <c r="I411" s="348" t="s">
        <v>1451</v>
      </c>
      <c r="J411" s="386" t="str">
        <f t="shared" si="14"/>
        <v xml:space="preserve"> 00.394.460/0058-87</v>
      </c>
      <c r="K411" s="386" t="s">
        <v>1234</v>
      </c>
      <c r="L411" s="404" t="s">
        <v>1445</v>
      </c>
      <c r="M411" s="386" t="s">
        <v>126</v>
      </c>
      <c r="N411" s="399">
        <v>45310</v>
      </c>
      <c r="O411" s="400" t="s">
        <v>35</v>
      </c>
      <c r="P411" s="505" t="s">
        <v>490</v>
      </c>
      <c r="Q411" s="501" t="s">
        <v>126</v>
      </c>
      <c r="R411" s="501" t="s">
        <v>126</v>
      </c>
      <c r="S411" s="349"/>
    </row>
    <row r="412" spans="1:19" ht="36" x14ac:dyDescent="0.2">
      <c r="A412" s="481">
        <f t="shared" si="13"/>
        <v>409</v>
      </c>
      <c r="B412" s="399">
        <v>45310</v>
      </c>
      <c r="C412" s="453">
        <v>45261</v>
      </c>
      <c r="D412" s="401" t="s">
        <v>103</v>
      </c>
      <c r="E412" s="401" t="s">
        <v>185</v>
      </c>
      <c r="F412" s="411">
        <v>253.77</v>
      </c>
      <c r="G412" s="403" t="s">
        <v>674</v>
      </c>
      <c r="H412" s="400" t="s">
        <v>126</v>
      </c>
      <c r="I412" s="348" t="s">
        <v>1451</v>
      </c>
      <c r="J412" s="386" t="str">
        <f t="shared" si="14"/>
        <v xml:space="preserve"> 00.394.460/0058-87</v>
      </c>
      <c r="K412" s="386" t="s">
        <v>1234</v>
      </c>
      <c r="L412" s="404" t="s">
        <v>1445</v>
      </c>
      <c r="M412" s="386" t="s">
        <v>126</v>
      </c>
      <c r="N412" s="399">
        <v>45310</v>
      </c>
      <c r="O412" s="400" t="s">
        <v>35</v>
      </c>
      <c r="P412" s="505" t="s">
        <v>490</v>
      </c>
      <c r="Q412" s="501" t="s">
        <v>126</v>
      </c>
      <c r="R412" s="501" t="s">
        <v>126</v>
      </c>
      <c r="S412" s="349"/>
    </row>
    <row r="413" spans="1:19" ht="36" x14ac:dyDescent="0.2">
      <c r="A413" s="481">
        <f t="shared" si="13"/>
        <v>410</v>
      </c>
      <c r="B413" s="399">
        <v>45310</v>
      </c>
      <c r="C413" s="453">
        <v>45261</v>
      </c>
      <c r="D413" s="401" t="s">
        <v>103</v>
      </c>
      <c r="E413" s="401" t="s">
        <v>185</v>
      </c>
      <c r="F413" s="411">
        <v>64.56</v>
      </c>
      <c r="G413" s="403" t="s">
        <v>673</v>
      </c>
      <c r="H413" s="400" t="s">
        <v>126</v>
      </c>
      <c r="I413" s="348" t="s">
        <v>1451</v>
      </c>
      <c r="J413" s="386" t="str">
        <f t="shared" si="14"/>
        <v xml:space="preserve"> 00.394.460/0058-87</v>
      </c>
      <c r="K413" s="386" t="s">
        <v>1234</v>
      </c>
      <c r="L413" s="404" t="s">
        <v>1445</v>
      </c>
      <c r="M413" s="386" t="s">
        <v>126</v>
      </c>
      <c r="N413" s="399">
        <v>45310</v>
      </c>
      <c r="O413" s="400" t="s">
        <v>35</v>
      </c>
      <c r="P413" s="505" t="s">
        <v>490</v>
      </c>
      <c r="Q413" s="501" t="s">
        <v>126</v>
      </c>
      <c r="R413" s="501" t="s">
        <v>126</v>
      </c>
      <c r="S413" s="349"/>
    </row>
    <row r="414" spans="1:19" ht="36" x14ac:dyDescent="0.2">
      <c r="A414" s="481">
        <f t="shared" si="13"/>
        <v>411</v>
      </c>
      <c r="B414" s="399">
        <v>45310</v>
      </c>
      <c r="C414" s="453">
        <v>45261</v>
      </c>
      <c r="D414" s="401" t="s">
        <v>103</v>
      </c>
      <c r="E414" s="401" t="s">
        <v>185</v>
      </c>
      <c r="F414" s="411">
        <v>64.56</v>
      </c>
      <c r="G414" s="403" t="s">
        <v>707</v>
      </c>
      <c r="H414" s="400" t="s">
        <v>126</v>
      </c>
      <c r="I414" s="348" t="s">
        <v>1451</v>
      </c>
      <c r="J414" s="386" t="str">
        <f t="shared" si="14"/>
        <v xml:space="preserve"> 00.394.460/0058-87</v>
      </c>
      <c r="K414" s="386" t="s">
        <v>1234</v>
      </c>
      <c r="L414" s="404" t="s">
        <v>1445</v>
      </c>
      <c r="M414" s="386" t="s">
        <v>126</v>
      </c>
      <c r="N414" s="399">
        <v>45310</v>
      </c>
      <c r="O414" s="400" t="s">
        <v>35</v>
      </c>
      <c r="P414" s="505" t="s">
        <v>490</v>
      </c>
      <c r="Q414" s="501" t="s">
        <v>126</v>
      </c>
      <c r="R414" s="501" t="s">
        <v>126</v>
      </c>
      <c r="S414" s="349"/>
    </row>
    <row r="415" spans="1:19" ht="27.75" customHeight="1" x14ac:dyDescent="0.2">
      <c r="A415" s="481">
        <f t="shared" si="13"/>
        <v>412</v>
      </c>
      <c r="B415" s="399">
        <v>45310</v>
      </c>
      <c r="C415" s="453">
        <v>45261</v>
      </c>
      <c r="D415" s="401" t="s">
        <v>103</v>
      </c>
      <c r="E415" s="401" t="s">
        <v>185</v>
      </c>
      <c r="F415" s="411">
        <v>64.56</v>
      </c>
      <c r="G415" s="403" t="s">
        <v>690</v>
      </c>
      <c r="H415" s="400" t="s">
        <v>126</v>
      </c>
      <c r="I415" s="348" t="s">
        <v>1451</v>
      </c>
      <c r="J415" s="386" t="str">
        <f t="shared" si="14"/>
        <v xml:space="preserve"> 00.394.460/0058-87</v>
      </c>
      <c r="K415" s="386" t="s">
        <v>1234</v>
      </c>
      <c r="L415" s="404" t="s">
        <v>1445</v>
      </c>
      <c r="M415" s="386" t="s">
        <v>126</v>
      </c>
      <c r="N415" s="399">
        <v>45310</v>
      </c>
      <c r="O415" s="400" t="s">
        <v>35</v>
      </c>
      <c r="P415" s="505" t="s">
        <v>490</v>
      </c>
      <c r="Q415" s="501" t="s">
        <v>126</v>
      </c>
      <c r="R415" s="501" t="s">
        <v>126</v>
      </c>
      <c r="S415" s="349"/>
    </row>
    <row r="416" spans="1:19" ht="35.25" customHeight="1" x14ac:dyDescent="0.2">
      <c r="A416" s="481">
        <f t="shared" si="13"/>
        <v>413</v>
      </c>
      <c r="B416" s="399">
        <v>45310</v>
      </c>
      <c r="C416" s="453">
        <v>45261</v>
      </c>
      <c r="D416" s="401" t="s">
        <v>103</v>
      </c>
      <c r="E416" s="401" t="s">
        <v>185</v>
      </c>
      <c r="F416" s="411">
        <v>336.04</v>
      </c>
      <c r="G416" s="403" t="s">
        <v>692</v>
      </c>
      <c r="H416" s="400" t="s">
        <v>126</v>
      </c>
      <c r="I416" s="348" t="s">
        <v>1451</v>
      </c>
      <c r="J416" s="386" t="str">
        <f t="shared" si="14"/>
        <v xml:space="preserve"> 00.394.460/0058-87</v>
      </c>
      <c r="K416" s="386" t="s">
        <v>1234</v>
      </c>
      <c r="L416" s="404" t="s">
        <v>1445</v>
      </c>
      <c r="M416" s="386" t="s">
        <v>126</v>
      </c>
      <c r="N416" s="399">
        <v>45310</v>
      </c>
      <c r="O416" s="400" t="s">
        <v>35</v>
      </c>
      <c r="P416" s="505" t="s">
        <v>490</v>
      </c>
      <c r="Q416" s="501" t="s">
        <v>126</v>
      </c>
      <c r="R416" s="501" t="s">
        <v>126</v>
      </c>
      <c r="S416" s="349"/>
    </row>
    <row r="417" spans="1:19" ht="36" x14ac:dyDescent="0.2">
      <c r="A417" s="481">
        <f t="shared" si="13"/>
        <v>414</v>
      </c>
      <c r="B417" s="399">
        <v>45310</v>
      </c>
      <c r="C417" s="453">
        <v>45261</v>
      </c>
      <c r="D417" s="401" t="s">
        <v>103</v>
      </c>
      <c r="E417" s="401" t="s">
        <v>185</v>
      </c>
      <c r="F417" s="411">
        <v>64.56</v>
      </c>
      <c r="G417" s="403" t="s">
        <v>691</v>
      </c>
      <c r="H417" s="400" t="s">
        <v>126</v>
      </c>
      <c r="I417" s="348" t="s">
        <v>1451</v>
      </c>
      <c r="J417" s="386" t="str">
        <f t="shared" si="14"/>
        <v xml:space="preserve"> 00.394.460/0058-87</v>
      </c>
      <c r="K417" s="386" t="s">
        <v>1234</v>
      </c>
      <c r="L417" s="404" t="s">
        <v>1445</v>
      </c>
      <c r="M417" s="386" t="s">
        <v>126</v>
      </c>
      <c r="N417" s="399">
        <v>45310</v>
      </c>
      <c r="O417" s="400" t="s">
        <v>35</v>
      </c>
      <c r="P417" s="505" t="s">
        <v>490</v>
      </c>
      <c r="Q417" s="501" t="s">
        <v>126</v>
      </c>
      <c r="R417" s="501" t="s">
        <v>126</v>
      </c>
      <c r="S417" s="349"/>
    </row>
    <row r="418" spans="1:19" ht="36" x14ac:dyDescent="0.2">
      <c r="A418" s="481">
        <f t="shared" si="13"/>
        <v>415</v>
      </c>
      <c r="B418" s="399">
        <v>45310</v>
      </c>
      <c r="C418" s="453">
        <v>45261</v>
      </c>
      <c r="D418" s="401" t="s">
        <v>103</v>
      </c>
      <c r="E418" s="401" t="s">
        <v>185</v>
      </c>
      <c r="F418" s="411">
        <v>64.56</v>
      </c>
      <c r="G418" s="403" t="s">
        <v>688</v>
      </c>
      <c r="H418" s="400" t="s">
        <v>126</v>
      </c>
      <c r="I418" s="348" t="s">
        <v>1451</v>
      </c>
      <c r="J418" s="386" t="str">
        <f t="shared" si="14"/>
        <v xml:space="preserve"> 00.394.460/0058-87</v>
      </c>
      <c r="K418" s="386" t="s">
        <v>1234</v>
      </c>
      <c r="L418" s="404" t="s">
        <v>1445</v>
      </c>
      <c r="M418" s="386" t="s">
        <v>126</v>
      </c>
      <c r="N418" s="399">
        <v>45310</v>
      </c>
      <c r="O418" s="400" t="s">
        <v>35</v>
      </c>
      <c r="P418" s="505" t="s">
        <v>490</v>
      </c>
      <c r="Q418" s="501" t="s">
        <v>126</v>
      </c>
      <c r="R418" s="501" t="s">
        <v>126</v>
      </c>
      <c r="S418" s="349"/>
    </row>
    <row r="419" spans="1:19" ht="32.25" customHeight="1" x14ac:dyDescent="0.2">
      <c r="A419" s="481">
        <f t="shared" si="13"/>
        <v>416</v>
      </c>
      <c r="B419" s="399">
        <v>45310</v>
      </c>
      <c r="C419" s="453">
        <v>45261</v>
      </c>
      <c r="D419" s="401" t="s">
        <v>103</v>
      </c>
      <c r="E419" s="401" t="s">
        <v>185</v>
      </c>
      <c r="F419" s="411">
        <v>64.56</v>
      </c>
      <c r="G419" s="403" t="s">
        <v>689</v>
      </c>
      <c r="H419" s="400" t="s">
        <v>126</v>
      </c>
      <c r="I419" s="348" t="s">
        <v>1451</v>
      </c>
      <c r="J419" s="386" t="str">
        <f t="shared" si="14"/>
        <v xml:space="preserve"> 00.394.460/0058-87</v>
      </c>
      <c r="K419" s="386" t="s">
        <v>1234</v>
      </c>
      <c r="L419" s="404" t="s">
        <v>1445</v>
      </c>
      <c r="M419" s="386" t="s">
        <v>126</v>
      </c>
      <c r="N419" s="399">
        <v>45310</v>
      </c>
      <c r="O419" s="400" t="s">
        <v>35</v>
      </c>
      <c r="P419" s="505" t="s">
        <v>490</v>
      </c>
      <c r="Q419" s="501" t="s">
        <v>126</v>
      </c>
      <c r="R419" s="501" t="s">
        <v>126</v>
      </c>
      <c r="S419" s="349"/>
    </row>
    <row r="420" spans="1:19" ht="36" x14ac:dyDescent="0.2">
      <c r="A420" s="481">
        <f t="shared" si="13"/>
        <v>417</v>
      </c>
      <c r="B420" s="399">
        <v>45310</v>
      </c>
      <c r="C420" s="453">
        <v>45261</v>
      </c>
      <c r="D420" s="401" t="s">
        <v>103</v>
      </c>
      <c r="E420" s="401" t="s">
        <v>185</v>
      </c>
      <c r="F420" s="411">
        <v>336.04</v>
      </c>
      <c r="G420" s="403" t="s">
        <v>687</v>
      </c>
      <c r="H420" s="400" t="s">
        <v>126</v>
      </c>
      <c r="I420" s="348" t="s">
        <v>1451</v>
      </c>
      <c r="J420" s="386" t="str">
        <f t="shared" si="14"/>
        <v xml:space="preserve"> 00.394.460/0058-87</v>
      </c>
      <c r="K420" s="386" t="s">
        <v>1234</v>
      </c>
      <c r="L420" s="404" t="s">
        <v>1445</v>
      </c>
      <c r="M420" s="386" t="s">
        <v>126</v>
      </c>
      <c r="N420" s="399">
        <v>45310</v>
      </c>
      <c r="O420" s="400" t="s">
        <v>35</v>
      </c>
      <c r="P420" s="505" t="s">
        <v>490</v>
      </c>
      <c r="Q420" s="501" t="s">
        <v>126</v>
      </c>
      <c r="R420" s="501" t="s">
        <v>126</v>
      </c>
      <c r="S420" s="349"/>
    </row>
    <row r="421" spans="1:19" ht="36" x14ac:dyDescent="0.2">
      <c r="A421" s="481">
        <f t="shared" si="13"/>
        <v>418</v>
      </c>
      <c r="B421" s="399">
        <v>45310</v>
      </c>
      <c r="C421" s="453">
        <v>45261</v>
      </c>
      <c r="D421" s="401" t="s">
        <v>103</v>
      </c>
      <c r="E421" s="401" t="s">
        <v>185</v>
      </c>
      <c r="F421" s="411">
        <v>336.04</v>
      </c>
      <c r="G421" s="403" t="s">
        <v>686</v>
      </c>
      <c r="H421" s="400" t="s">
        <v>126</v>
      </c>
      <c r="I421" s="348" t="s">
        <v>1451</v>
      </c>
      <c r="J421" s="386" t="str">
        <f t="shared" si="14"/>
        <v xml:space="preserve"> 00.394.460/0058-87</v>
      </c>
      <c r="K421" s="386" t="s">
        <v>1234</v>
      </c>
      <c r="L421" s="404" t="s">
        <v>1445</v>
      </c>
      <c r="M421" s="386" t="s">
        <v>126</v>
      </c>
      <c r="N421" s="399">
        <v>45310</v>
      </c>
      <c r="O421" s="400" t="s">
        <v>35</v>
      </c>
      <c r="P421" s="505" t="s">
        <v>490</v>
      </c>
      <c r="Q421" s="501" t="s">
        <v>126</v>
      </c>
      <c r="R421" s="501" t="s">
        <v>126</v>
      </c>
      <c r="S421" s="349"/>
    </row>
    <row r="422" spans="1:19" ht="36" x14ac:dyDescent="0.2">
      <c r="A422" s="481">
        <f t="shared" si="13"/>
        <v>419</v>
      </c>
      <c r="B422" s="399">
        <v>45310</v>
      </c>
      <c r="C422" s="453">
        <v>45261</v>
      </c>
      <c r="D422" s="401" t="s">
        <v>103</v>
      </c>
      <c r="E422" s="401" t="s">
        <v>185</v>
      </c>
      <c r="F422" s="411">
        <v>64.56</v>
      </c>
      <c r="G422" s="403" t="s">
        <v>685</v>
      </c>
      <c r="H422" s="400" t="s">
        <v>126</v>
      </c>
      <c r="I422" s="348" t="s">
        <v>1451</v>
      </c>
      <c r="J422" s="386" t="str">
        <f t="shared" si="14"/>
        <v xml:space="preserve"> 00.394.460/0058-87</v>
      </c>
      <c r="K422" s="386" t="s">
        <v>1234</v>
      </c>
      <c r="L422" s="404" t="s">
        <v>1445</v>
      </c>
      <c r="M422" s="386" t="s">
        <v>126</v>
      </c>
      <c r="N422" s="399">
        <v>45310</v>
      </c>
      <c r="O422" s="400" t="s">
        <v>35</v>
      </c>
      <c r="P422" s="505" t="s">
        <v>490</v>
      </c>
      <c r="Q422" s="501" t="s">
        <v>126</v>
      </c>
      <c r="R422" s="501" t="s">
        <v>126</v>
      </c>
      <c r="S422" s="349"/>
    </row>
    <row r="423" spans="1:19" ht="36" x14ac:dyDescent="0.2">
      <c r="A423" s="481">
        <f t="shared" si="13"/>
        <v>420</v>
      </c>
      <c r="B423" s="399">
        <v>45310</v>
      </c>
      <c r="C423" s="453">
        <v>45261</v>
      </c>
      <c r="D423" s="401" t="s">
        <v>103</v>
      </c>
      <c r="E423" s="401" t="s">
        <v>185</v>
      </c>
      <c r="F423" s="411">
        <v>64.56</v>
      </c>
      <c r="G423" s="403" t="s">
        <v>664</v>
      </c>
      <c r="H423" s="400" t="s">
        <v>126</v>
      </c>
      <c r="I423" s="348" t="s">
        <v>1451</v>
      </c>
      <c r="J423" s="386" t="str">
        <f t="shared" si="14"/>
        <v xml:space="preserve"> 00.394.460/0058-87</v>
      </c>
      <c r="K423" s="386" t="s">
        <v>1234</v>
      </c>
      <c r="L423" s="404" t="s">
        <v>1445</v>
      </c>
      <c r="M423" s="386" t="s">
        <v>126</v>
      </c>
      <c r="N423" s="399">
        <v>45310</v>
      </c>
      <c r="O423" s="400" t="s">
        <v>35</v>
      </c>
      <c r="P423" s="505" t="s">
        <v>490</v>
      </c>
      <c r="Q423" s="501" t="s">
        <v>126</v>
      </c>
      <c r="R423" s="501" t="s">
        <v>126</v>
      </c>
      <c r="S423" s="349"/>
    </row>
    <row r="424" spans="1:19" ht="36" x14ac:dyDescent="0.2">
      <c r="A424" s="481">
        <f t="shared" si="13"/>
        <v>421</v>
      </c>
      <c r="B424" s="399">
        <v>45310</v>
      </c>
      <c r="C424" s="453">
        <v>45261</v>
      </c>
      <c r="D424" s="401" t="s">
        <v>103</v>
      </c>
      <c r="E424" s="401" t="s">
        <v>185</v>
      </c>
      <c r="F424" s="411">
        <v>336.04</v>
      </c>
      <c r="G424" s="403" t="s">
        <v>684</v>
      </c>
      <c r="H424" s="400" t="s">
        <v>126</v>
      </c>
      <c r="I424" s="348" t="s">
        <v>1451</v>
      </c>
      <c r="J424" s="386" t="str">
        <f t="shared" si="14"/>
        <v xml:space="preserve"> 00.394.460/0058-87</v>
      </c>
      <c r="K424" s="386" t="s">
        <v>1234</v>
      </c>
      <c r="L424" s="404" t="s">
        <v>1445</v>
      </c>
      <c r="M424" s="386" t="s">
        <v>126</v>
      </c>
      <c r="N424" s="399">
        <v>45310</v>
      </c>
      <c r="O424" s="400" t="s">
        <v>35</v>
      </c>
      <c r="P424" s="505" t="s">
        <v>490</v>
      </c>
      <c r="Q424" s="501" t="s">
        <v>126</v>
      </c>
      <c r="R424" s="501" t="s">
        <v>126</v>
      </c>
      <c r="S424" s="349"/>
    </row>
    <row r="425" spans="1:19" ht="36" x14ac:dyDescent="0.2">
      <c r="A425" s="481">
        <f t="shared" si="13"/>
        <v>422</v>
      </c>
      <c r="B425" s="399">
        <v>45310</v>
      </c>
      <c r="C425" s="453">
        <v>45261</v>
      </c>
      <c r="D425" s="401" t="s">
        <v>103</v>
      </c>
      <c r="E425" s="401" t="s">
        <v>185</v>
      </c>
      <c r="F425" s="411">
        <v>64.56</v>
      </c>
      <c r="G425" s="403" t="s">
        <v>705</v>
      </c>
      <c r="H425" s="400" t="s">
        <v>126</v>
      </c>
      <c r="I425" s="348" t="s">
        <v>1451</v>
      </c>
      <c r="J425" s="386" t="str">
        <f t="shared" si="14"/>
        <v xml:space="preserve"> 00.394.460/0058-87</v>
      </c>
      <c r="K425" s="386" t="s">
        <v>1234</v>
      </c>
      <c r="L425" s="404" t="s">
        <v>1445</v>
      </c>
      <c r="M425" s="386" t="s">
        <v>126</v>
      </c>
      <c r="N425" s="399">
        <v>45310</v>
      </c>
      <c r="O425" s="400" t="s">
        <v>35</v>
      </c>
      <c r="P425" s="505" t="s">
        <v>490</v>
      </c>
      <c r="Q425" s="501" t="s">
        <v>126</v>
      </c>
      <c r="R425" s="501" t="s">
        <v>126</v>
      </c>
      <c r="S425" s="349"/>
    </row>
    <row r="426" spans="1:19" ht="36" x14ac:dyDescent="0.2">
      <c r="A426" s="481">
        <f t="shared" si="13"/>
        <v>423</v>
      </c>
      <c r="B426" s="399">
        <v>45310</v>
      </c>
      <c r="C426" s="453">
        <v>45261</v>
      </c>
      <c r="D426" s="401" t="s">
        <v>103</v>
      </c>
      <c r="E426" s="401" t="s">
        <v>185</v>
      </c>
      <c r="F426" s="411">
        <v>64.56</v>
      </c>
      <c r="G426" s="403" t="s">
        <v>702</v>
      </c>
      <c r="H426" s="400" t="s">
        <v>126</v>
      </c>
      <c r="I426" s="348" t="s">
        <v>1451</v>
      </c>
      <c r="J426" s="386" t="str">
        <f t="shared" si="14"/>
        <v xml:space="preserve"> 00.394.460/0058-87</v>
      </c>
      <c r="K426" s="386" t="s">
        <v>1234</v>
      </c>
      <c r="L426" s="404" t="s">
        <v>1445</v>
      </c>
      <c r="M426" s="386" t="s">
        <v>126</v>
      </c>
      <c r="N426" s="399">
        <v>45310</v>
      </c>
      <c r="O426" s="400" t="s">
        <v>35</v>
      </c>
      <c r="P426" s="505" t="s">
        <v>490</v>
      </c>
      <c r="Q426" s="501" t="s">
        <v>126</v>
      </c>
      <c r="R426" s="501" t="s">
        <v>126</v>
      </c>
      <c r="S426" s="349"/>
    </row>
    <row r="427" spans="1:19" ht="36" x14ac:dyDescent="0.2">
      <c r="A427" s="481">
        <f t="shared" si="13"/>
        <v>424</v>
      </c>
      <c r="B427" s="399">
        <v>45310</v>
      </c>
      <c r="C427" s="453">
        <v>45261</v>
      </c>
      <c r="D427" s="401" t="s">
        <v>103</v>
      </c>
      <c r="E427" s="401" t="s">
        <v>185</v>
      </c>
      <c r="F427" s="411">
        <v>64.56</v>
      </c>
      <c r="G427" s="403" t="s">
        <v>703</v>
      </c>
      <c r="H427" s="400" t="s">
        <v>126</v>
      </c>
      <c r="I427" s="348" t="s">
        <v>1451</v>
      </c>
      <c r="J427" s="386" t="str">
        <f t="shared" si="14"/>
        <v xml:space="preserve"> 00.394.460/0058-87</v>
      </c>
      <c r="K427" s="386" t="s">
        <v>1234</v>
      </c>
      <c r="L427" s="404" t="s">
        <v>1445</v>
      </c>
      <c r="M427" s="386" t="s">
        <v>126</v>
      </c>
      <c r="N427" s="399">
        <v>45310</v>
      </c>
      <c r="O427" s="400" t="s">
        <v>35</v>
      </c>
      <c r="P427" s="505" t="s">
        <v>490</v>
      </c>
      <c r="Q427" s="501" t="s">
        <v>126</v>
      </c>
      <c r="R427" s="501" t="s">
        <v>126</v>
      </c>
      <c r="S427" s="349"/>
    </row>
    <row r="428" spans="1:19" ht="36" x14ac:dyDescent="0.2">
      <c r="A428" s="481">
        <f t="shared" si="13"/>
        <v>425</v>
      </c>
      <c r="B428" s="399">
        <v>45310</v>
      </c>
      <c r="C428" s="453">
        <v>45261</v>
      </c>
      <c r="D428" s="401" t="s">
        <v>103</v>
      </c>
      <c r="E428" s="401" t="s">
        <v>185</v>
      </c>
      <c r="F428" s="411">
        <v>64.56</v>
      </c>
      <c r="G428" s="403" t="s">
        <v>706</v>
      </c>
      <c r="H428" s="400" t="s">
        <v>126</v>
      </c>
      <c r="I428" s="348" t="s">
        <v>1451</v>
      </c>
      <c r="J428" s="386" t="str">
        <f t="shared" si="14"/>
        <v xml:space="preserve"> 00.394.460/0058-87</v>
      </c>
      <c r="K428" s="386" t="s">
        <v>1234</v>
      </c>
      <c r="L428" s="404" t="s">
        <v>1445</v>
      </c>
      <c r="M428" s="386" t="s">
        <v>126</v>
      </c>
      <c r="N428" s="399">
        <v>45310</v>
      </c>
      <c r="O428" s="400" t="s">
        <v>35</v>
      </c>
      <c r="P428" s="505" t="s">
        <v>490</v>
      </c>
      <c r="Q428" s="501" t="s">
        <v>126</v>
      </c>
      <c r="R428" s="501" t="s">
        <v>126</v>
      </c>
      <c r="S428" s="349"/>
    </row>
    <row r="429" spans="1:19" ht="36" x14ac:dyDescent="0.2">
      <c r="A429" s="481">
        <f t="shared" si="13"/>
        <v>426</v>
      </c>
      <c r="B429" s="399">
        <v>45310</v>
      </c>
      <c r="C429" s="453">
        <v>45261</v>
      </c>
      <c r="D429" s="401" t="s">
        <v>103</v>
      </c>
      <c r="E429" s="401" t="s">
        <v>185</v>
      </c>
      <c r="F429" s="411">
        <v>336.04</v>
      </c>
      <c r="G429" s="403" t="s">
        <v>700</v>
      </c>
      <c r="H429" s="400" t="s">
        <v>126</v>
      </c>
      <c r="I429" s="348" t="s">
        <v>1451</v>
      </c>
      <c r="J429" s="386" t="str">
        <f t="shared" si="14"/>
        <v xml:space="preserve"> 00.394.460/0058-87</v>
      </c>
      <c r="K429" s="386" t="s">
        <v>1234</v>
      </c>
      <c r="L429" s="404" t="s">
        <v>1445</v>
      </c>
      <c r="M429" s="386" t="s">
        <v>126</v>
      </c>
      <c r="N429" s="399">
        <v>45310</v>
      </c>
      <c r="O429" s="400" t="s">
        <v>35</v>
      </c>
      <c r="P429" s="505" t="s">
        <v>490</v>
      </c>
      <c r="Q429" s="501" t="s">
        <v>126</v>
      </c>
      <c r="R429" s="501" t="s">
        <v>126</v>
      </c>
      <c r="S429" s="349"/>
    </row>
    <row r="430" spans="1:19" ht="36" x14ac:dyDescent="0.2">
      <c r="A430" s="481">
        <f t="shared" si="13"/>
        <v>427</v>
      </c>
      <c r="B430" s="399">
        <v>45310</v>
      </c>
      <c r="C430" s="453">
        <v>45261</v>
      </c>
      <c r="D430" s="401" t="s">
        <v>103</v>
      </c>
      <c r="E430" s="401" t="s">
        <v>185</v>
      </c>
      <c r="F430" s="411">
        <v>64.56</v>
      </c>
      <c r="G430" s="403" t="s">
        <v>701</v>
      </c>
      <c r="H430" s="400" t="s">
        <v>126</v>
      </c>
      <c r="I430" s="348" t="s">
        <v>1451</v>
      </c>
      <c r="J430" s="386" t="str">
        <f t="shared" si="14"/>
        <v xml:space="preserve"> 00.394.460/0058-87</v>
      </c>
      <c r="K430" s="386" t="s">
        <v>1234</v>
      </c>
      <c r="L430" s="404" t="s">
        <v>1445</v>
      </c>
      <c r="M430" s="386" t="s">
        <v>126</v>
      </c>
      <c r="N430" s="399">
        <v>45310</v>
      </c>
      <c r="O430" s="400" t="s">
        <v>35</v>
      </c>
      <c r="P430" s="505" t="s">
        <v>490</v>
      </c>
      <c r="Q430" s="501" t="s">
        <v>126</v>
      </c>
      <c r="R430" s="501" t="s">
        <v>126</v>
      </c>
      <c r="S430" s="349"/>
    </row>
    <row r="431" spans="1:19" ht="36" x14ac:dyDescent="0.2">
      <c r="A431" s="481">
        <f t="shared" si="13"/>
        <v>428</v>
      </c>
      <c r="B431" s="399">
        <v>45310</v>
      </c>
      <c r="C431" s="453">
        <v>45261</v>
      </c>
      <c r="D431" s="401" t="s">
        <v>103</v>
      </c>
      <c r="E431" s="401" t="s">
        <v>185</v>
      </c>
      <c r="F431" s="411">
        <v>95.05</v>
      </c>
      <c r="G431" s="403" t="s">
        <v>699</v>
      </c>
      <c r="H431" s="400" t="s">
        <v>126</v>
      </c>
      <c r="I431" s="348" t="s">
        <v>1451</v>
      </c>
      <c r="J431" s="386" t="str">
        <f t="shared" si="14"/>
        <v xml:space="preserve"> 00.394.460/0058-87</v>
      </c>
      <c r="K431" s="386" t="s">
        <v>1234</v>
      </c>
      <c r="L431" s="404" t="s">
        <v>1445</v>
      </c>
      <c r="M431" s="386" t="s">
        <v>126</v>
      </c>
      <c r="N431" s="399">
        <v>45310</v>
      </c>
      <c r="O431" s="400" t="s">
        <v>35</v>
      </c>
      <c r="P431" s="505" t="s">
        <v>490</v>
      </c>
      <c r="Q431" s="501" t="s">
        <v>126</v>
      </c>
      <c r="R431" s="501" t="s">
        <v>126</v>
      </c>
      <c r="S431" s="349"/>
    </row>
    <row r="432" spans="1:19" ht="36" x14ac:dyDescent="0.2">
      <c r="A432" s="481">
        <f t="shared" si="13"/>
        <v>429</v>
      </c>
      <c r="B432" s="399">
        <v>45310</v>
      </c>
      <c r="C432" s="453">
        <v>45261</v>
      </c>
      <c r="D432" s="401" t="s">
        <v>103</v>
      </c>
      <c r="E432" s="401" t="s">
        <v>185</v>
      </c>
      <c r="F432" s="411">
        <v>64.56</v>
      </c>
      <c r="G432" s="403" t="s">
        <v>697</v>
      </c>
      <c r="H432" s="400" t="s">
        <v>126</v>
      </c>
      <c r="I432" s="348" t="s">
        <v>1451</v>
      </c>
      <c r="J432" s="386" t="str">
        <f t="shared" si="14"/>
        <v xml:space="preserve"> 00.394.460/0058-87</v>
      </c>
      <c r="K432" s="386" t="s">
        <v>1234</v>
      </c>
      <c r="L432" s="404" t="s">
        <v>1445</v>
      </c>
      <c r="M432" s="386" t="s">
        <v>126</v>
      </c>
      <c r="N432" s="399">
        <v>45310</v>
      </c>
      <c r="O432" s="400" t="s">
        <v>35</v>
      </c>
      <c r="P432" s="505" t="s">
        <v>490</v>
      </c>
      <c r="Q432" s="501" t="s">
        <v>126</v>
      </c>
      <c r="R432" s="501" t="s">
        <v>126</v>
      </c>
      <c r="S432" s="349"/>
    </row>
    <row r="433" spans="1:19" ht="36" x14ac:dyDescent="0.2">
      <c r="A433" s="481">
        <f t="shared" si="13"/>
        <v>430</v>
      </c>
      <c r="B433" s="399">
        <v>45310</v>
      </c>
      <c r="C433" s="453">
        <v>45261</v>
      </c>
      <c r="D433" s="401" t="s">
        <v>103</v>
      </c>
      <c r="E433" s="401" t="s">
        <v>185</v>
      </c>
      <c r="F433" s="411">
        <v>64.56</v>
      </c>
      <c r="G433" s="403" t="s">
        <v>698</v>
      </c>
      <c r="H433" s="400" t="s">
        <v>126</v>
      </c>
      <c r="I433" s="348" t="s">
        <v>1451</v>
      </c>
      <c r="J433" s="386" t="str">
        <f t="shared" si="14"/>
        <v xml:space="preserve"> 00.394.460/0058-87</v>
      </c>
      <c r="K433" s="386" t="s">
        <v>1234</v>
      </c>
      <c r="L433" s="404" t="s">
        <v>1445</v>
      </c>
      <c r="M433" s="386" t="s">
        <v>126</v>
      </c>
      <c r="N433" s="399">
        <v>45310</v>
      </c>
      <c r="O433" s="400" t="s">
        <v>35</v>
      </c>
      <c r="P433" s="505" t="s">
        <v>490</v>
      </c>
      <c r="Q433" s="501" t="s">
        <v>126</v>
      </c>
      <c r="R433" s="501" t="s">
        <v>126</v>
      </c>
      <c r="S433" s="349"/>
    </row>
    <row r="434" spans="1:19" ht="36" x14ac:dyDescent="0.2">
      <c r="A434" s="481">
        <f t="shared" si="13"/>
        <v>431</v>
      </c>
      <c r="B434" s="399">
        <v>45310</v>
      </c>
      <c r="C434" s="453">
        <v>45261</v>
      </c>
      <c r="D434" s="401" t="s">
        <v>103</v>
      </c>
      <c r="E434" s="401" t="s">
        <v>185</v>
      </c>
      <c r="F434" s="411">
        <v>64.56</v>
      </c>
      <c r="G434" s="403" t="s">
        <v>696</v>
      </c>
      <c r="H434" s="400" t="s">
        <v>126</v>
      </c>
      <c r="I434" s="348" t="s">
        <v>1451</v>
      </c>
      <c r="J434" s="386" t="str">
        <f t="shared" si="14"/>
        <v xml:space="preserve"> 00.394.460/0058-87</v>
      </c>
      <c r="K434" s="386" t="s">
        <v>1234</v>
      </c>
      <c r="L434" s="404" t="s">
        <v>1445</v>
      </c>
      <c r="M434" s="386" t="s">
        <v>126</v>
      </c>
      <c r="N434" s="399">
        <v>45310</v>
      </c>
      <c r="O434" s="400" t="s">
        <v>35</v>
      </c>
      <c r="P434" s="505" t="s">
        <v>490</v>
      </c>
      <c r="Q434" s="501" t="s">
        <v>126</v>
      </c>
      <c r="R434" s="501" t="s">
        <v>126</v>
      </c>
      <c r="S434" s="349"/>
    </row>
    <row r="435" spans="1:19" ht="36" x14ac:dyDescent="0.2">
      <c r="A435" s="481">
        <f t="shared" si="13"/>
        <v>432</v>
      </c>
      <c r="B435" s="399">
        <v>45310</v>
      </c>
      <c r="C435" s="453">
        <v>45261</v>
      </c>
      <c r="D435" s="401" t="s">
        <v>103</v>
      </c>
      <c r="E435" s="401" t="s">
        <v>185</v>
      </c>
      <c r="F435" s="411">
        <v>64.56</v>
      </c>
      <c r="G435" s="403" t="s">
        <v>645</v>
      </c>
      <c r="H435" s="400" t="s">
        <v>126</v>
      </c>
      <c r="I435" s="348" t="s">
        <v>1451</v>
      </c>
      <c r="J435" s="386" t="str">
        <f t="shared" si="14"/>
        <v xml:space="preserve"> 00.394.460/0058-87</v>
      </c>
      <c r="K435" s="386" t="s">
        <v>1234</v>
      </c>
      <c r="L435" s="404" t="s">
        <v>1445</v>
      </c>
      <c r="M435" s="386" t="s">
        <v>126</v>
      </c>
      <c r="N435" s="399">
        <v>45310</v>
      </c>
      <c r="O435" s="400" t="s">
        <v>35</v>
      </c>
      <c r="P435" s="505" t="s">
        <v>490</v>
      </c>
      <c r="Q435" s="501" t="s">
        <v>126</v>
      </c>
      <c r="R435" s="501" t="s">
        <v>126</v>
      </c>
      <c r="S435" s="349"/>
    </row>
    <row r="436" spans="1:19" ht="36" x14ac:dyDescent="0.2">
      <c r="A436" s="481">
        <f t="shared" si="13"/>
        <v>433</v>
      </c>
      <c r="B436" s="399">
        <v>45310</v>
      </c>
      <c r="C436" s="453">
        <v>45261</v>
      </c>
      <c r="D436" s="401" t="s">
        <v>103</v>
      </c>
      <c r="E436" s="401" t="s">
        <v>185</v>
      </c>
      <c r="F436" s="411">
        <v>64.56</v>
      </c>
      <c r="G436" s="403" t="s">
        <v>695</v>
      </c>
      <c r="H436" s="400" t="s">
        <v>126</v>
      </c>
      <c r="I436" s="348" t="s">
        <v>1451</v>
      </c>
      <c r="J436" s="386" t="str">
        <f t="shared" si="14"/>
        <v xml:space="preserve"> 00.394.460/0058-87</v>
      </c>
      <c r="K436" s="386" t="s">
        <v>1234</v>
      </c>
      <c r="L436" s="404" t="s">
        <v>1445</v>
      </c>
      <c r="M436" s="386" t="s">
        <v>126</v>
      </c>
      <c r="N436" s="399">
        <v>45310</v>
      </c>
      <c r="O436" s="400" t="s">
        <v>35</v>
      </c>
      <c r="P436" s="505" t="s">
        <v>490</v>
      </c>
      <c r="Q436" s="501" t="s">
        <v>126</v>
      </c>
      <c r="R436" s="501" t="s">
        <v>126</v>
      </c>
      <c r="S436" s="349"/>
    </row>
    <row r="437" spans="1:19" ht="36" x14ac:dyDescent="0.2">
      <c r="A437" s="481">
        <f t="shared" si="13"/>
        <v>434</v>
      </c>
      <c r="B437" s="399">
        <v>45310</v>
      </c>
      <c r="C437" s="453">
        <v>45261</v>
      </c>
      <c r="D437" s="401" t="s">
        <v>103</v>
      </c>
      <c r="E437" s="401" t="s">
        <v>185</v>
      </c>
      <c r="F437" s="411">
        <v>64.56</v>
      </c>
      <c r="G437" s="403" t="s">
        <v>693</v>
      </c>
      <c r="H437" s="400" t="s">
        <v>126</v>
      </c>
      <c r="I437" s="348" t="s">
        <v>1451</v>
      </c>
      <c r="J437" s="386" t="str">
        <f t="shared" si="14"/>
        <v xml:space="preserve"> 00.394.460/0058-87</v>
      </c>
      <c r="K437" s="386" t="s">
        <v>1234</v>
      </c>
      <c r="L437" s="404" t="s">
        <v>1445</v>
      </c>
      <c r="M437" s="386" t="s">
        <v>126</v>
      </c>
      <c r="N437" s="399">
        <v>45310</v>
      </c>
      <c r="O437" s="400" t="s">
        <v>35</v>
      </c>
      <c r="P437" s="505" t="s">
        <v>490</v>
      </c>
      <c r="Q437" s="501" t="s">
        <v>126</v>
      </c>
      <c r="R437" s="501" t="s">
        <v>126</v>
      </c>
      <c r="S437" s="349"/>
    </row>
    <row r="438" spans="1:19" ht="36" x14ac:dyDescent="0.2">
      <c r="A438" s="481">
        <f t="shared" si="13"/>
        <v>435</v>
      </c>
      <c r="B438" s="399">
        <v>45310</v>
      </c>
      <c r="C438" s="453">
        <v>45261</v>
      </c>
      <c r="D438" s="401" t="s">
        <v>103</v>
      </c>
      <c r="E438" s="401" t="s">
        <v>185</v>
      </c>
      <c r="F438" s="411">
        <v>64.56</v>
      </c>
      <c r="G438" s="403" t="s">
        <v>694</v>
      </c>
      <c r="H438" s="400" t="s">
        <v>126</v>
      </c>
      <c r="I438" s="348" t="s">
        <v>1451</v>
      </c>
      <c r="J438" s="386" t="str">
        <f t="shared" si="14"/>
        <v xml:space="preserve"> 00.394.460/0058-87</v>
      </c>
      <c r="K438" s="386" t="s">
        <v>1234</v>
      </c>
      <c r="L438" s="404" t="s">
        <v>1445</v>
      </c>
      <c r="M438" s="386" t="s">
        <v>126</v>
      </c>
      <c r="N438" s="399">
        <v>45310</v>
      </c>
      <c r="O438" s="400" t="s">
        <v>35</v>
      </c>
      <c r="P438" s="505" t="s">
        <v>490</v>
      </c>
      <c r="Q438" s="501" t="s">
        <v>126</v>
      </c>
      <c r="R438" s="501" t="s">
        <v>126</v>
      </c>
      <c r="S438" s="349"/>
    </row>
    <row r="439" spans="1:19" ht="36" x14ac:dyDescent="0.2">
      <c r="A439" s="481">
        <f t="shared" si="13"/>
        <v>436</v>
      </c>
      <c r="B439" s="399">
        <v>45310</v>
      </c>
      <c r="C439" s="453">
        <v>45261</v>
      </c>
      <c r="D439" s="401" t="s">
        <v>103</v>
      </c>
      <c r="E439" s="401" t="s">
        <v>183</v>
      </c>
      <c r="F439" s="402">
        <v>16862.28</v>
      </c>
      <c r="G439" s="405" t="s">
        <v>1469</v>
      </c>
      <c r="H439" s="400" t="s">
        <v>126</v>
      </c>
      <c r="I439" s="348" t="s">
        <v>1451</v>
      </c>
      <c r="J439" s="386" t="str">
        <f t="shared" si="14"/>
        <v xml:space="preserve"> 00.394.460/0058-87</v>
      </c>
      <c r="K439" s="386" t="s">
        <v>1234</v>
      </c>
      <c r="L439" s="404" t="s">
        <v>1445</v>
      </c>
      <c r="M439" s="386" t="s">
        <v>126</v>
      </c>
      <c r="N439" s="399">
        <v>45310</v>
      </c>
      <c r="O439" s="400" t="s">
        <v>35</v>
      </c>
      <c r="P439" s="505" t="s">
        <v>490</v>
      </c>
      <c r="Q439" s="501" t="s">
        <v>126</v>
      </c>
      <c r="R439" s="501" t="s">
        <v>126</v>
      </c>
      <c r="S439" s="349"/>
    </row>
    <row r="440" spans="1:19" ht="36" x14ac:dyDescent="0.2">
      <c r="A440" s="481">
        <f t="shared" si="13"/>
        <v>437</v>
      </c>
      <c r="B440" s="399">
        <v>45310</v>
      </c>
      <c r="C440" s="453">
        <v>45231</v>
      </c>
      <c r="D440" s="401" t="s">
        <v>103</v>
      </c>
      <c r="E440" s="401" t="s">
        <v>105</v>
      </c>
      <c r="F440" s="411">
        <v>22396.58</v>
      </c>
      <c r="G440" s="403" t="s">
        <v>474</v>
      </c>
      <c r="H440" s="400" t="s">
        <v>126</v>
      </c>
      <c r="I440" s="348" t="s">
        <v>1451</v>
      </c>
      <c r="J440" s="386" t="str">
        <f t="shared" si="14"/>
        <v xml:space="preserve"> 00.394.460/0058-87</v>
      </c>
      <c r="K440" s="386" t="s">
        <v>1234</v>
      </c>
      <c r="L440" s="404" t="s">
        <v>1445</v>
      </c>
      <c r="M440" s="386" t="s">
        <v>126</v>
      </c>
      <c r="N440" s="399">
        <v>45310</v>
      </c>
      <c r="O440" s="400" t="s">
        <v>35</v>
      </c>
      <c r="P440" s="505" t="s">
        <v>490</v>
      </c>
      <c r="Q440" s="501" t="s">
        <v>126</v>
      </c>
      <c r="R440" s="501" t="s">
        <v>126</v>
      </c>
      <c r="S440" s="349"/>
    </row>
    <row r="441" spans="1:19" ht="36" x14ac:dyDescent="0.2">
      <c r="A441" s="481">
        <f t="shared" si="13"/>
        <v>438</v>
      </c>
      <c r="B441" s="399">
        <v>45310</v>
      </c>
      <c r="C441" s="453">
        <v>45261</v>
      </c>
      <c r="D441" s="401" t="s">
        <v>103</v>
      </c>
      <c r="E441" s="401" t="s">
        <v>105</v>
      </c>
      <c r="F441" s="402">
        <v>246.68</v>
      </c>
      <c r="G441" s="393" t="s">
        <v>1471</v>
      </c>
      <c r="H441" s="400" t="s">
        <v>126</v>
      </c>
      <c r="I441" s="348" t="s">
        <v>1451</v>
      </c>
      <c r="J441" s="386" t="str">
        <f t="shared" si="14"/>
        <v xml:space="preserve"> 00.394.460/0058-87</v>
      </c>
      <c r="K441" s="386" t="s">
        <v>1234</v>
      </c>
      <c r="L441" s="404" t="s">
        <v>1445</v>
      </c>
      <c r="M441" s="386" t="s">
        <v>126</v>
      </c>
      <c r="N441" s="399">
        <v>45310</v>
      </c>
      <c r="O441" s="400" t="s">
        <v>35</v>
      </c>
      <c r="P441" s="505" t="s">
        <v>490</v>
      </c>
      <c r="Q441" s="501" t="s">
        <v>126</v>
      </c>
      <c r="R441" s="501" t="s">
        <v>126</v>
      </c>
      <c r="S441" s="349"/>
    </row>
    <row r="442" spans="1:19" ht="36" x14ac:dyDescent="0.2">
      <c r="A442" s="481">
        <f t="shared" si="13"/>
        <v>439</v>
      </c>
      <c r="B442" s="399">
        <v>45310</v>
      </c>
      <c r="C442" s="453">
        <v>45261</v>
      </c>
      <c r="D442" s="401" t="s">
        <v>103</v>
      </c>
      <c r="E442" s="401" t="s">
        <v>183</v>
      </c>
      <c r="F442" s="402">
        <v>174.18</v>
      </c>
      <c r="G442" s="393" t="s">
        <v>1470</v>
      </c>
      <c r="H442" s="400" t="s">
        <v>126</v>
      </c>
      <c r="I442" s="348" t="s">
        <v>1451</v>
      </c>
      <c r="J442" s="386" t="str">
        <f t="shared" si="14"/>
        <v xml:space="preserve"> 00.394.460/0058-87</v>
      </c>
      <c r="K442" s="386" t="s">
        <v>1234</v>
      </c>
      <c r="L442" s="404" t="s">
        <v>1445</v>
      </c>
      <c r="M442" s="386" t="s">
        <v>126</v>
      </c>
      <c r="N442" s="399">
        <v>45310</v>
      </c>
      <c r="O442" s="400" t="s">
        <v>35</v>
      </c>
      <c r="P442" s="505" t="s">
        <v>490</v>
      </c>
      <c r="Q442" s="501" t="s">
        <v>126</v>
      </c>
      <c r="R442" s="501" t="s">
        <v>126</v>
      </c>
      <c r="S442" s="349"/>
    </row>
    <row r="443" spans="1:19" ht="36" x14ac:dyDescent="0.2">
      <c r="A443" s="481">
        <f t="shared" si="13"/>
        <v>440</v>
      </c>
      <c r="B443" s="399">
        <v>45310</v>
      </c>
      <c r="C443" s="441">
        <v>45261</v>
      </c>
      <c r="D443" s="400" t="s">
        <v>114</v>
      </c>
      <c r="E443" s="401" t="s">
        <v>342</v>
      </c>
      <c r="F443" s="402">
        <v>3304.09</v>
      </c>
      <c r="G443" s="393" t="s">
        <v>1472</v>
      </c>
      <c r="H443" s="400" t="s">
        <v>139</v>
      </c>
      <c r="I443" s="348" t="s">
        <v>1451</v>
      </c>
      <c r="J443" s="386" t="str">
        <f t="shared" si="14"/>
        <v xml:space="preserve"> 00.394.460/0058-87</v>
      </c>
      <c r="K443" s="386" t="s">
        <v>1234</v>
      </c>
      <c r="L443" s="404" t="s">
        <v>1445</v>
      </c>
      <c r="M443" s="386" t="s">
        <v>126</v>
      </c>
      <c r="N443" s="399">
        <v>45310</v>
      </c>
      <c r="O443" s="400" t="s">
        <v>35</v>
      </c>
      <c r="P443" s="505" t="s">
        <v>490</v>
      </c>
      <c r="Q443" s="501" t="s">
        <v>126</v>
      </c>
      <c r="R443" s="501" t="s">
        <v>126</v>
      </c>
      <c r="S443" s="349"/>
    </row>
    <row r="444" spans="1:19" ht="36" x14ac:dyDescent="0.2">
      <c r="A444" s="481">
        <f t="shared" si="13"/>
        <v>441</v>
      </c>
      <c r="B444" s="399">
        <v>45310</v>
      </c>
      <c r="C444" s="453">
        <v>45261</v>
      </c>
      <c r="D444" s="401" t="s">
        <v>103</v>
      </c>
      <c r="E444" s="401" t="s">
        <v>183</v>
      </c>
      <c r="F444" s="402">
        <v>1039.5</v>
      </c>
      <c r="G444" s="393" t="s">
        <v>1473</v>
      </c>
      <c r="H444" s="400" t="s">
        <v>126</v>
      </c>
      <c r="I444" s="348" t="s">
        <v>1451</v>
      </c>
      <c r="J444" s="386" t="str">
        <f t="shared" si="14"/>
        <v xml:space="preserve"> 00.394.460/0058-87</v>
      </c>
      <c r="K444" s="386" t="s">
        <v>1234</v>
      </c>
      <c r="L444" s="404" t="s">
        <v>1445</v>
      </c>
      <c r="M444" s="386" t="s">
        <v>126</v>
      </c>
      <c r="N444" s="399">
        <v>45310</v>
      </c>
      <c r="O444" s="400" t="s">
        <v>35</v>
      </c>
      <c r="P444" s="505" t="s">
        <v>490</v>
      </c>
      <c r="Q444" s="501" t="s">
        <v>126</v>
      </c>
      <c r="R444" s="501" t="s">
        <v>126</v>
      </c>
      <c r="S444" s="349"/>
    </row>
    <row r="445" spans="1:19" ht="36" x14ac:dyDescent="0.2">
      <c r="A445" s="481">
        <f t="shared" si="13"/>
        <v>442</v>
      </c>
      <c r="B445" s="399">
        <v>45310</v>
      </c>
      <c r="C445" s="453">
        <v>45231</v>
      </c>
      <c r="D445" s="401" t="s">
        <v>114</v>
      </c>
      <c r="E445" s="401" t="s">
        <v>274</v>
      </c>
      <c r="F445" s="411">
        <v>96.85</v>
      </c>
      <c r="G445" s="403" t="s">
        <v>556</v>
      </c>
      <c r="H445" s="400" t="s">
        <v>126</v>
      </c>
      <c r="I445" s="348" t="s">
        <v>1451</v>
      </c>
      <c r="J445" s="386" t="str">
        <f t="shared" si="14"/>
        <v xml:space="preserve"> 00.394.460/0058-87</v>
      </c>
      <c r="K445" s="386" t="s">
        <v>1234</v>
      </c>
      <c r="L445" s="404" t="s">
        <v>1445</v>
      </c>
      <c r="M445" s="386" t="s">
        <v>126</v>
      </c>
      <c r="N445" s="399">
        <v>45310</v>
      </c>
      <c r="O445" s="400" t="s">
        <v>35</v>
      </c>
      <c r="P445" s="505" t="s">
        <v>490</v>
      </c>
      <c r="Q445" s="501" t="s">
        <v>126</v>
      </c>
      <c r="R445" s="501" t="s">
        <v>126</v>
      </c>
      <c r="S445" s="349"/>
    </row>
    <row r="446" spans="1:19" ht="36" x14ac:dyDescent="0.2">
      <c r="A446" s="481">
        <f t="shared" si="13"/>
        <v>443</v>
      </c>
      <c r="B446" s="399">
        <v>45310</v>
      </c>
      <c r="C446" s="453">
        <v>45231</v>
      </c>
      <c r="D446" s="401" t="s">
        <v>114</v>
      </c>
      <c r="E446" s="401" t="s">
        <v>358</v>
      </c>
      <c r="F446" s="411">
        <v>461.17</v>
      </c>
      <c r="G446" s="403" t="s">
        <v>607</v>
      </c>
      <c r="H446" s="400" t="s">
        <v>126</v>
      </c>
      <c r="I446" s="348" t="s">
        <v>1451</v>
      </c>
      <c r="J446" s="386" t="str">
        <f t="shared" si="14"/>
        <v xml:space="preserve"> 00.394.460/0058-87</v>
      </c>
      <c r="K446" s="386" t="s">
        <v>1234</v>
      </c>
      <c r="L446" s="404" t="s">
        <v>1445</v>
      </c>
      <c r="M446" s="386" t="s">
        <v>126</v>
      </c>
      <c r="N446" s="399">
        <v>45310</v>
      </c>
      <c r="O446" s="400" t="s">
        <v>35</v>
      </c>
      <c r="P446" s="505" t="s">
        <v>490</v>
      </c>
      <c r="Q446" s="501" t="s">
        <v>126</v>
      </c>
      <c r="R446" s="501" t="s">
        <v>126</v>
      </c>
      <c r="S446" s="349"/>
    </row>
    <row r="447" spans="1:19" ht="36" x14ac:dyDescent="0.2">
      <c r="A447" s="481">
        <f t="shared" si="13"/>
        <v>444</v>
      </c>
      <c r="B447" s="399">
        <v>45310</v>
      </c>
      <c r="C447" s="441">
        <v>45261</v>
      </c>
      <c r="D447" s="400" t="s">
        <v>114</v>
      </c>
      <c r="E447" s="401" t="s">
        <v>342</v>
      </c>
      <c r="F447" s="402">
        <v>41.85</v>
      </c>
      <c r="G447" s="348" t="s">
        <v>1474</v>
      </c>
      <c r="H447" s="400" t="s">
        <v>139</v>
      </c>
      <c r="I447" s="348" t="s">
        <v>1451</v>
      </c>
      <c r="J447" s="386" t="str">
        <f t="shared" si="14"/>
        <v xml:space="preserve"> 00.394.460/0058-87</v>
      </c>
      <c r="K447" s="386" t="s">
        <v>1234</v>
      </c>
      <c r="L447" s="404" t="s">
        <v>1445</v>
      </c>
      <c r="M447" s="386" t="s">
        <v>126</v>
      </c>
      <c r="N447" s="399">
        <v>45310</v>
      </c>
      <c r="O447" s="400" t="s">
        <v>35</v>
      </c>
      <c r="P447" s="505" t="s">
        <v>490</v>
      </c>
      <c r="Q447" s="501" t="s">
        <v>126</v>
      </c>
      <c r="R447" s="501" t="s">
        <v>126</v>
      </c>
      <c r="S447" s="349"/>
    </row>
    <row r="448" spans="1:19" ht="36" x14ac:dyDescent="0.2">
      <c r="A448" s="481">
        <f t="shared" si="13"/>
        <v>445</v>
      </c>
      <c r="B448" s="399">
        <v>45310</v>
      </c>
      <c r="C448" s="441">
        <v>45261</v>
      </c>
      <c r="D448" s="400" t="s">
        <v>114</v>
      </c>
      <c r="E448" s="401" t="s">
        <v>342</v>
      </c>
      <c r="F448" s="402">
        <v>96.85</v>
      </c>
      <c r="G448" s="348" t="s">
        <v>1480</v>
      </c>
      <c r="H448" s="400" t="s">
        <v>139</v>
      </c>
      <c r="I448" s="348" t="s">
        <v>1451</v>
      </c>
      <c r="J448" s="386" t="str">
        <f t="shared" si="14"/>
        <v xml:space="preserve"> 00.394.460/0058-87</v>
      </c>
      <c r="K448" s="386" t="s">
        <v>1234</v>
      </c>
      <c r="L448" s="404" t="s">
        <v>1445</v>
      </c>
      <c r="M448" s="386" t="s">
        <v>126</v>
      </c>
      <c r="N448" s="399">
        <v>45310</v>
      </c>
      <c r="O448" s="400" t="s">
        <v>35</v>
      </c>
      <c r="P448" s="505" t="s">
        <v>490</v>
      </c>
      <c r="Q448" s="501" t="s">
        <v>126</v>
      </c>
      <c r="R448" s="501" t="s">
        <v>126</v>
      </c>
      <c r="S448" s="349"/>
    </row>
    <row r="449" spans="1:19" ht="36" x14ac:dyDescent="0.2">
      <c r="A449" s="481">
        <f t="shared" si="13"/>
        <v>446</v>
      </c>
      <c r="B449" s="399">
        <v>45310</v>
      </c>
      <c r="C449" s="441">
        <v>45261</v>
      </c>
      <c r="D449" s="400" t="s">
        <v>114</v>
      </c>
      <c r="E449" s="401" t="s">
        <v>342</v>
      </c>
      <c r="F449" s="402">
        <v>674.98</v>
      </c>
      <c r="G449" s="348" t="s">
        <v>1475</v>
      </c>
      <c r="H449" s="400" t="s">
        <v>139</v>
      </c>
      <c r="I449" s="348" t="s">
        <v>1451</v>
      </c>
      <c r="J449" s="386" t="str">
        <f t="shared" si="14"/>
        <v xml:space="preserve"> 00.394.460/0058-87</v>
      </c>
      <c r="K449" s="386" t="s">
        <v>1234</v>
      </c>
      <c r="L449" s="404" t="s">
        <v>1445</v>
      </c>
      <c r="M449" s="386" t="s">
        <v>126</v>
      </c>
      <c r="N449" s="399">
        <v>45310</v>
      </c>
      <c r="O449" s="400" t="s">
        <v>35</v>
      </c>
      <c r="P449" s="505" t="s">
        <v>490</v>
      </c>
      <c r="Q449" s="501" t="s">
        <v>126</v>
      </c>
      <c r="R449" s="501" t="s">
        <v>126</v>
      </c>
      <c r="S449" s="349"/>
    </row>
    <row r="450" spans="1:19" ht="36" x14ac:dyDescent="0.2">
      <c r="A450" s="481">
        <f t="shared" si="13"/>
        <v>447</v>
      </c>
      <c r="B450" s="399">
        <v>45310</v>
      </c>
      <c r="C450" s="441">
        <v>45261</v>
      </c>
      <c r="D450" s="400" t="s">
        <v>114</v>
      </c>
      <c r="E450" s="401" t="s">
        <v>342</v>
      </c>
      <c r="F450" s="402">
        <v>170.28</v>
      </c>
      <c r="G450" s="348" t="s">
        <v>1476</v>
      </c>
      <c r="H450" s="400" t="s">
        <v>139</v>
      </c>
      <c r="I450" s="348" t="s">
        <v>1451</v>
      </c>
      <c r="J450" s="386" t="str">
        <f t="shared" si="14"/>
        <v xml:space="preserve"> 00.394.460/0058-87</v>
      </c>
      <c r="K450" s="386" t="s">
        <v>1234</v>
      </c>
      <c r="L450" s="404" t="s">
        <v>1445</v>
      </c>
      <c r="M450" s="386" t="s">
        <v>126</v>
      </c>
      <c r="N450" s="399">
        <v>45310</v>
      </c>
      <c r="O450" s="400" t="s">
        <v>35</v>
      </c>
      <c r="P450" s="505" t="s">
        <v>490</v>
      </c>
      <c r="Q450" s="501" t="s">
        <v>126</v>
      </c>
      <c r="R450" s="501" t="s">
        <v>126</v>
      </c>
      <c r="S450" s="349"/>
    </row>
    <row r="451" spans="1:19" ht="36" x14ac:dyDescent="0.2">
      <c r="A451" s="481">
        <f t="shared" si="13"/>
        <v>448</v>
      </c>
      <c r="B451" s="399">
        <v>45310</v>
      </c>
      <c r="C451" s="441">
        <v>45261</v>
      </c>
      <c r="D451" s="400" t="s">
        <v>114</v>
      </c>
      <c r="E451" s="401" t="s">
        <v>342</v>
      </c>
      <c r="F451" s="402">
        <v>837.18</v>
      </c>
      <c r="G451" s="348" t="s">
        <v>1477</v>
      </c>
      <c r="H451" s="400" t="s">
        <v>139</v>
      </c>
      <c r="I451" s="348" t="s">
        <v>1451</v>
      </c>
      <c r="J451" s="386" t="str">
        <f t="shared" si="14"/>
        <v xml:space="preserve"> 00.394.460/0058-87</v>
      </c>
      <c r="K451" s="386" t="s">
        <v>1234</v>
      </c>
      <c r="L451" s="404" t="s">
        <v>1445</v>
      </c>
      <c r="M451" s="386" t="s">
        <v>126</v>
      </c>
      <c r="N451" s="399">
        <v>45310</v>
      </c>
      <c r="O451" s="400" t="s">
        <v>35</v>
      </c>
      <c r="P451" s="505" t="s">
        <v>490</v>
      </c>
      <c r="Q451" s="501" t="s">
        <v>126</v>
      </c>
      <c r="R451" s="501" t="s">
        <v>126</v>
      </c>
      <c r="S451" s="349"/>
    </row>
    <row r="452" spans="1:19" ht="36" x14ac:dyDescent="0.2">
      <c r="A452" s="481">
        <f t="shared" si="13"/>
        <v>449</v>
      </c>
      <c r="B452" s="399">
        <v>45310</v>
      </c>
      <c r="C452" s="441">
        <v>45261</v>
      </c>
      <c r="D452" s="400" t="s">
        <v>114</v>
      </c>
      <c r="E452" s="401" t="s">
        <v>342</v>
      </c>
      <c r="F452" s="402">
        <v>747.77</v>
      </c>
      <c r="G452" s="348" t="s">
        <v>1478</v>
      </c>
      <c r="H452" s="400" t="s">
        <v>139</v>
      </c>
      <c r="I452" s="348" t="s">
        <v>1451</v>
      </c>
      <c r="J452" s="386" t="str">
        <f t="shared" si="14"/>
        <v xml:space="preserve"> 00.394.460/0058-87</v>
      </c>
      <c r="K452" s="386" t="s">
        <v>1234</v>
      </c>
      <c r="L452" s="404" t="s">
        <v>1445</v>
      </c>
      <c r="M452" s="386" t="s">
        <v>126</v>
      </c>
      <c r="N452" s="399">
        <v>45310</v>
      </c>
      <c r="O452" s="400" t="s">
        <v>35</v>
      </c>
      <c r="P452" s="505" t="s">
        <v>490</v>
      </c>
      <c r="Q452" s="501" t="s">
        <v>126</v>
      </c>
      <c r="R452" s="501" t="s">
        <v>126</v>
      </c>
      <c r="S452" s="349"/>
    </row>
    <row r="453" spans="1:19" ht="36" x14ac:dyDescent="0.2">
      <c r="A453" s="481">
        <f t="shared" ref="A453:A516" si="15">IF(B453="","",ROW()-ROW($A$3))</f>
        <v>450</v>
      </c>
      <c r="B453" s="399">
        <v>45310</v>
      </c>
      <c r="C453" s="441">
        <v>45261</v>
      </c>
      <c r="D453" s="400" t="s">
        <v>114</v>
      </c>
      <c r="E453" s="401" t="s">
        <v>342</v>
      </c>
      <c r="F453" s="402">
        <v>3336.63</v>
      </c>
      <c r="G453" s="348" t="s">
        <v>1479</v>
      </c>
      <c r="H453" s="400" t="s">
        <v>139</v>
      </c>
      <c r="I453" s="348" t="s">
        <v>1451</v>
      </c>
      <c r="J453" s="386" t="str">
        <f t="shared" ref="J453:J516" si="16">IF(P453="","",IF(LEN(TRIM(P453))&gt;14,P453,"CPF Protegido - LGPD"))</f>
        <v xml:space="preserve"> 00.394.460/0058-87</v>
      </c>
      <c r="K453" s="386" t="s">
        <v>1234</v>
      </c>
      <c r="L453" s="404" t="s">
        <v>1445</v>
      </c>
      <c r="M453" s="386" t="s">
        <v>126</v>
      </c>
      <c r="N453" s="399">
        <v>45310</v>
      </c>
      <c r="O453" s="400" t="s">
        <v>35</v>
      </c>
      <c r="P453" s="505" t="s">
        <v>490</v>
      </c>
      <c r="Q453" s="501" t="s">
        <v>126</v>
      </c>
      <c r="R453" s="501" t="s">
        <v>126</v>
      </c>
      <c r="S453" s="349"/>
    </row>
    <row r="454" spans="1:19" ht="36" x14ac:dyDescent="0.2">
      <c r="A454" s="481">
        <f t="shared" si="15"/>
        <v>451</v>
      </c>
      <c r="B454" s="399">
        <v>45310</v>
      </c>
      <c r="C454" s="441">
        <v>45261</v>
      </c>
      <c r="D454" s="400" t="s">
        <v>114</v>
      </c>
      <c r="E454" s="401" t="s">
        <v>342</v>
      </c>
      <c r="F454" s="402">
        <v>1637.94</v>
      </c>
      <c r="G454" s="348" t="s">
        <v>1479</v>
      </c>
      <c r="H454" s="400" t="s">
        <v>139</v>
      </c>
      <c r="I454" s="348" t="s">
        <v>1451</v>
      </c>
      <c r="J454" s="386" t="str">
        <f t="shared" si="16"/>
        <v xml:space="preserve"> 00.394.460/0058-87</v>
      </c>
      <c r="K454" s="386" t="s">
        <v>1234</v>
      </c>
      <c r="L454" s="404" t="s">
        <v>1445</v>
      </c>
      <c r="M454" s="386" t="s">
        <v>126</v>
      </c>
      <c r="N454" s="399">
        <v>45310</v>
      </c>
      <c r="O454" s="400" t="s">
        <v>35</v>
      </c>
      <c r="P454" s="505" t="s">
        <v>490</v>
      </c>
      <c r="Q454" s="501" t="s">
        <v>126</v>
      </c>
      <c r="R454" s="501" t="s">
        <v>126</v>
      </c>
      <c r="S454" s="349"/>
    </row>
    <row r="455" spans="1:19" ht="36" x14ac:dyDescent="0.2">
      <c r="A455" s="481">
        <f t="shared" si="15"/>
        <v>452</v>
      </c>
      <c r="B455" s="399">
        <v>45310</v>
      </c>
      <c r="C455" s="453">
        <v>45231</v>
      </c>
      <c r="D455" s="401" t="s">
        <v>114</v>
      </c>
      <c r="E455" s="401" t="s">
        <v>274</v>
      </c>
      <c r="F455" s="411">
        <v>120.78</v>
      </c>
      <c r="G455" s="403" t="s">
        <v>618</v>
      </c>
      <c r="H455" s="400" t="s">
        <v>127</v>
      </c>
      <c r="I455" s="348" t="s">
        <v>1451</v>
      </c>
      <c r="J455" s="386" t="str">
        <f t="shared" si="16"/>
        <v xml:space="preserve"> 00.394.460/0058-87</v>
      </c>
      <c r="K455" s="386" t="s">
        <v>1234</v>
      </c>
      <c r="L455" s="404" t="s">
        <v>1445</v>
      </c>
      <c r="M455" s="386" t="s">
        <v>126</v>
      </c>
      <c r="N455" s="399">
        <v>45310</v>
      </c>
      <c r="O455" s="400" t="s">
        <v>35</v>
      </c>
      <c r="P455" s="505" t="s">
        <v>490</v>
      </c>
      <c r="Q455" s="501" t="s">
        <v>126</v>
      </c>
      <c r="R455" s="501" t="s">
        <v>126</v>
      </c>
      <c r="S455" s="349"/>
    </row>
    <row r="456" spans="1:19" ht="36" x14ac:dyDescent="0.2">
      <c r="A456" s="481">
        <f t="shared" si="15"/>
        <v>453</v>
      </c>
      <c r="B456" s="399">
        <v>45310</v>
      </c>
      <c r="C456" s="453">
        <v>45200</v>
      </c>
      <c r="D456" s="401" t="s">
        <v>114</v>
      </c>
      <c r="E456" s="401" t="s">
        <v>274</v>
      </c>
      <c r="F456" s="411">
        <v>467.5</v>
      </c>
      <c r="G456" s="403" t="s">
        <v>568</v>
      </c>
      <c r="H456" s="400" t="s">
        <v>126</v>
      </c>
      <c r="I456" s="348" t="s">
        <v>1451</v>
      </c>
      <c r="J456" s="386" t="str">
        <f t="shared" si="16"/>
        <v xml:space="preserve"> 00.394.460/0058-87</v>
      </c>
      <c r="K456" s="386" t="s">
        <v>1234</v>
      </c>
      <c r="L456" s="404" t="s">
        <v>1445</v>
      </c>
      <c r="M456" s="386" t="s">
        <v>126</v>
      </c>
      <c r="N456" s="399">
        <v>45310</v>
      </c>
      <c r="O456" s="400" t="s">
        <v>35</v>
      </c>
      <c r="P456" s="505" t="s">
        <v>490</v>
      </c>
      <c r="Q456" s="501" t="s">
        <v>126</v>
      </c>
      <c r="R456" s="501" t="s">
        <v>126</v>
      </c>
      <c r="S456" s="349"/>
    </row>
    <row r="457" spans="1:19" ht="36" x14ac:dyDescent="0.2">
      <c r="A457" s="481">
        <f t="shared" si="15"/>
        <v>454</v>
      </c>
      <c r="B457" s="399">
        <v>45310</v>
      </c>
      <c r="C457" s="441">
        <v>45261</v>
      </c>
      <c r="D457" s="400" t="s">
        <v>114</v>
      </c>
      <c r="E457" s="401" t="s">
        <v>342</v>
      </c>
      <c r="F457" s="402">
        <v>1755.6</v>
      </c>
      <c r="G457" s="347" t="s">
        <v>1481</v>
      </c>
      <c r="H457" s="400" t="s">
        <v>139</v>
      </c>
      <c r="I457" s="348" t="s">
        <v>1451</v>
      </c>
      <c r="J457" s="386" t="str">
        <f t="shared" si="16"/>
        <v xml:space="preserve"> 00.394.460/0058-87</v>
      </c>
      <c r="K457" s="386" t="s">
        <v>1234</v>
      </c>
      <c r="L457" s="404" t="s">
        <v>1445</v>
      </c>
      <c r="M457" s="386" t="s">
        <v>126</v>
      </c>
      <c r="N457" s="399">
        <v>45310</v>
      </c>
      <c r="O457" s="400" t="s">
        <v>35</v>
      </c>
      <c r="P457" s="505" t="s">
        <v>490</v>
      </c>
      <c r="Q457" s="501" t="s">
        <v>126</v>
      </c>
      <c r="R457" s="501" t="s">
        <v>126</v>
      </c>
      <c r="S457" s="349"/>
    </row>
    <row r="458" spans="1:19" ht="36" x14ac:dyDescent="0.2">
      <c r="A458" s="481">
        <f t="shared" si="15"/>
        <v>455</v>
      </c>
      <c r="B458" s="399">
        <v>45310</v>
      </c>
      <c r="C458" s="453">
        <v>45261</v>
      </c>
      <c r="D458" s="401" t="s">
        <v>114</v>
      </c>
      <c r="E458" s="401" t="s">
        <v>322</v>
      </c>
      <c r="F458" s="402">
        <v>33.25</v>
      </c>
      <c r="G458" s="347" t="s">
        <v>1482</v>
      </c>
      <c r="H458" s="400" t="s">
        <v>129</v>
      </c>
      <c r="I458" s="348" t="s">
        <v>1451</v>
      </c>
      <c r="J458" s="386" t="str">
        <f t="shared" si="16"/>
        <v xml:space="preserve"> 00.394.460/0058-87</v>
      </c>
      <c r="K458" s="386" t="s">
        <v>1234</v>
      </c>
      <c r="L458" s="404" t="s">
        <v>1445</v>
      </c>
      <c r="M458" s="386" t="s">
        <v>126</v>
      </c>
      <c r="N458" s="399">
        <v>45310</v>
      </c>
      <c r="O458" s="400" t="s">
        <v>35</v>
      </c>
      <c r="P458" s="505" t="s">
        <v>490</v>
      </c>
      <c r="Q458" s="501" t="s">
        <v>126</v>
      </c>
      <c r="R458" s="501" t="s">
        <v>126</v>
      </c>
      <c r="S458" s="349"/>
    </row>
    <row r="459" spans="1:19" ht="36" x14ac:dyDescent="0.2">
      <c r="A459" s="481">
        <f t="shared" si="15"/>
        <v>456</v>
      </c>
      <c r="B459" s="399">
        <v>45310</v>
      </c>
      <c r="C459" s="453">
        <v>45261</v>
      </c>
      <c r="D459" s="401" t="s">
        <v>114</v>
      </c>
      <c r="E459" s="401" t="s">
        <v>322</v>
      </c>
      <c r="F459" s="402">
        <v>33.25</v>
      </c>
      <c r="G459" s="347" t="s">
        <v>1483</v>
      </c>
      <c r="H459" s="400" t="s">
        <v>129</v>
      </c>
      <c r="I459" s="348" t="s">
        <v>1451</v>
      </c>
      <c r="J459" s="386" t="str">
        <f t="shared" si="16"/>
        <v xml:space="preserve"> 00.394.460/0058-87</v>
      </c>
      <c r="K459" s="386" t="s">
        <v>1234</v>
      </c>
      <c r="L459" s="404" t="s">
        <v>1445</v>
      </c>
      <c r="M459" s="386" t="s">
        <v>126</v>
      </c>
      <c r="N459" s="399">
        <v>45310</v>
      </c>
      <c r="O459" s="400" t="s">
        <v>35</v>
      </c>
      <c r="P459" s="505" t="s">
        <v>490</v>
      </c>
      <c r="Q459" s="501" t="s">
        <v>126</v>
      </c>
      <c r="R459" s="501" t="s">
        <v>126</v>
      </c>
      <c r="S459" s="349"/>
    </row>
    <row r="460" spans="1:19" ht="36" x14ac:dyDescent="0.2">
      <c r="A460" s="481">
        <f t="shared" si="15"/>
        <v>457</v>
      </c>
      <c r="B460" s="399">
        <v>45310</v>
      </c>
      <c r="C460" s="441">
        <v>45261</v>
      </c>
      <c r="D460" s="400" t="s">
        <v>114</v>
      </c>
      <c r="E460" s="401" t="s">
        <v>342</v>
      </c>
      <c r="F460" s="402">
        <v>87.5</v>
      </c>
      <c r="G460" s="347" t="s">
        <v>1484</v>
      </c>
      <c r="H460" s="400" t="s">
        <v>139</v>
      </c>
      <c r="I460" s="348" t="s">
        <v>1451</v>
      </c>
      <c r="J460" s="386" t="str">
        <f t="shared" si="16"/>
        <v xml:space="preserve"> 00.394.460/0058-87</v>
      </c>
      <c r="K460" s="386" t="s">
        <v>1234</v>
      </c>
      <c r="L460" s="404" t="s">
        <v>1445</v>
      </c>
      <c r="M460" s="386" t="s">
        <v>126</v>
      </c>
      <c r="N460" s="399">
        <v>45310</v>
      </c>
      <c r="O460" s="400" t="s">
        <v>35</v>
      </c>
      <c r="P460" s="505" t="s">
        <v>490</v>
      </c>
      <c r="Q460" s="501" t="s">
        <v>126</v>
      </c>
      <c r="R460" s="501" t="s">
        <v>126</v>
      </c>
      <c r="S460" s="349"/>
    </row>
    <row r="461" spans="1:19" ht="36" x14ac:dyDescent="0.2">
      <c r="A461" s="481">
        <f t="shared" si="15"/>
        <v>458</v>
      </c>
      <c r="B461" s="399">
        <v>45310</v>
      </c>
      <c r="C461" s="453">
        <v>45231</v>
      </c>
      <c r="D461" s="401" t="s">
        <v>114</v>
      </c>
      <c r="E461" s="401" t="s">
        <v>274</v>
      </c>
      <c r="F461" s="402">
        <v>2607</v>
      </c>
      <c r="G461" s="403" t="s">
        <v>609</v>
      </c>
      <c r="H461" s="400" t="s">
        <v>126</v>
      </c>
      <c r="I461" s="348" t="s">
        <v>1451</v>
      </c>
      <c r="J461" s="386" t="str">
        <f t="shared" si="16"/>
        <v xml:space="preserve"> 00.394.460/0058-87</v>
      </c>
      <c r="K461" s="386" t="s">
        <v>1234</v>
      </c>
      <c r="L461" s="404" t="s">
        <v>1445</v>
      </c>
      <c r="M461" s="386" t="s">
        <v>126</v>
      </c>
      <c r="N461" s="399">
        <v>45310</v>
      </c>
      <c r="O461" s="400" t="s">
        <v>35</v>
      </c>
      <c r="P461" s="505" t="s">
        <v>490</v>
      </c>
      <c r="Q461" s="501" t="s">
        <v>126</v>
      </c>
      <c r="R461" s="501" t="s">
        <v>126</v>
      </c>
      <c r="S461" s="349"/>
    </row>
    <row r="462" spans="1:19" ht="36" x14ac:dyDescent="0.2">
      <c r="A462" s="481">
        <f t="shared" si="15"/>
        <v>459</v>
      </c>
      <c r="B462" s="399">
        <v>45310</v>
      </c>
      <c r="C462" s="453">
        <v>45231</v>
      </c>
      <c r="D462" s="401" t="s">
        <v>114</v>
      </c>
      <c r="E462" s="401" t="s">
        <v>278</v>
      </c>
      <c r="F462" s="411">
        <v>5068.8</v>
      </c>
      <c r="G462" s="403" t="s">
        <v>576</v>
      </c>
      <c r="H462" s="400" t="s">
        <v>126</v>
      </c>
      <c r="I462" s="348" t="s">
        <v>1451</v>
      </c>
      <c r="J462" s="386" t="str">
        <f t="shared" si="16"/>
        <v xml:space="preserve"> 00.394.460/0058-87</v>
      </c>
      <c r="K462" s="386" t="s">
        <v>1234</v>
      </c>
      <c r="L462" s="404" t="s">
        <v>1445</v>
      </c>
      <c r="M462" s="386" t="s">
        <v>126</v>
      </c>
      <c r="N462" s="399">
        <v>45310</v>
      </c>
      <c r="O462" s="400" t="s">
        <v>35</v>
      </c>
      <c r="P462" s="505" t="s">
        <v>490</v>
      </c>
      <c r="Q462" s="501" t="s">
        <v>126</v>
      </c>
      <c r="R462" s="501" t="s">
        <v>126</v>
      </c>
      <c r="S462" s="349"/>
    </row>
    <row r="463" spans="1:19" ht="36" x14ac:dyDescent="0.2">
      <c r="A463" s="481">
        <f t="shared" si="15"/>
        <v>460</v>
      </c>
      <c r="B463" s="399">
        <v>45310</v>
      </c>
      <c r="C463" s="441">
        <v>45261</v>
      </c>
      <c r="D463" s="400" t="s">
        <v>114</v>
      </c>
      <c r="E463" s="401" t="s">
        <v>342</v>
      </c>
      <c r="F463" s="402">
        <v>138.6</v>
      </c>
      <c r="G463" s="347" t="s">
        <v>1485</v>
      </c>
      <c r="H463" s="400" t="s">
        <v>139</v>
      </c>
      <c r="I463" s="348" t="s">
        <v>1451</v>
      </c>
      <c r="J463" s="386" t="str">
        <f t="shared" si="16"/>
        <v xml:space="preserve"> 00.394.460/0058-87</v>
      </c>
      <c r="K463" s="386" t="s">
        <v>1234</v>
      </c>
      <c r="L463" s="404" t="s">
        <v>1445</v>
      </c>
      <c r="M463" s="386" t="s">
        <v>126</v>
      </c>
      <c r="N463" s="399">
        <v>45310</v>
      </c>
      <c r="O463" s="400" t="s">
        <v>35</v>
      </c>
      <c r="P463" s="505" t="s">
        <v>490</v>
      </c>
      <c r="Q463" s="501" t="s">
        <v>126</v>
      </c>
      <c r="R463" s="501" t="s">
        <v>126</v>
      </c>
      <c r="S463" s="349"/>
    </row>
    <row r="464" spans="1:19" ht="36" x14ac:dyDescent="0.2">
      <c r="A464" s="481">
        <f t="shared" si="15"/>
        <v>461</v>
      </c>
      <c r="B464" s="399">
        <v>45310</v>
      </c>
      <c r="C464" s="441">
        <v>45261</v>
      </c>
      <c r="D464" s="400" t="s">
        <v>114</v>
      </c>
      <c r="E464" s="401" t="s">
        <v>342</v>
      </c>
      <c r="F464" s="402">
        <v>138.6</v>
      </c>
      <c r="G464" s="347" t="s">
        <v>1486</v>
      </c>
      <c r="H464" s="400" t="s">
        <v>139</v>
      </c>
      <c r="I464" s="348" t="s">
        <v>1451</v>
      </c>
      <c r="J464" s="386" t="str">
        <f t="shared" si="16"/>
        <v xml:space="preserve"> 00.394.460/0058-87</v>
      </c>
      <c r="K464" s="386" t="s">
        <v>1234</v>
      </c>
      <c r="L464" s="404" t="s">
        <v>1445</v>
      </c>
      <c r="M464" s="386" t="s">
        <v>126</v>
      </c>
      <c r="N464" s="399">
        <v>45310</v>
      </c>
      <c r="O464" s="400" t="s">
        <v>35</v>
      </c>
      <c r="P464" s="505" t="s">
        <v>490</v>
      </c>
      <c r="Q464" s="501" t="s">
        <v>126</v>
      </c>
      <c r="R464" s="501" t="s">
        <v>126</v>
      </c>
      <c r="S464" s="349"/>
    </row>
    <row r="465" spans="1:19" ht="36" x14ac:dyDescent="0.2">
      <c r="A465" s="481">
        <f t="shared" si="15"/>
        <v>462</v>
      </c>
      <c r="B465" s="399">
        <v>45310</v>
      </c>
      <c r="C465" s="453">
        <v>45292</v>
      </c>
      <c r="D465" s="401" t="s">
        <v>114</v>
      </c>
      <c r="E465" s="401" t="s">
        <v>302</v>
      </c>
      <c r="F465" s="411">
        <v>720.97</v>
      </c>
      <c r="G465" s="403" t="s">
        <v>747</v>
      </c>
      <c r="H465" s="400" t="s">
        <v>133</v>
      </c>
      <c r="I465" s="403" t="s">
        <v>626</v>
      </c>
      <c r="J465" s="386" t="str">
        <f t="shared" si="16"/>
        <v>10.356.504/0001-00</v>
      </c>
      <c r="K465" s="386" t="s">
        <v>960</v>
      </c>
      <c r="L465" s="404" t="s">
        <v>947</v>
      </c>
      <c r="M465" s="386" t="s">
        <v>1487</v>
      </c>
      <c r="N465" s="399">
        <v>45309</v>
      </c>
      <c r="O465" s="400" t="s">
        <v>35</v>
      </c>
      <c r="P465" s="505" t="s">
        <v>627</v>
      </c>
      <c r="Q465" s="502" t="s">
        <v>944</v>
      </c>
      <c r="R465" s="502">
        <v>3379</v>
      </c>
      <c r="S465" s="349"/>
    </row>
    <row r="466" spans="1:19" ht="36" x14ac:dyDescent="0.2">
      <c r="A466" s="481">
        <f t="shared" si="15"/>
        <v>463</v>
      </c>
      <c r="B466" s="399">
        <v>45310</v>
      </c>
      <c r="C466" s="453">
        <v>45292</v>
      </c>
      <c r="D466" s="401" t="s">
        <v>114</v>
      </c>
      <c r="E466" s="401" t="s">
        <v>342</v>
      </c>
      <c r="F466" s="411">
        <v>735</v>
      </c>
      <c r="G466" s="403" t="s">
        <v>883</v>
      </c>
      <c r="H466" s="400" t="s">
        <v>137</v>
      </c>
      <c r="I466" s="403" t="s">
        <v>884</v>
      </c>
      <c r="J466" s="386" t="str">
        <f t="shared" si="16"/>
        <v>17.247.065/0001-39</v>
      </c>
      <c r="K466" s="386" t="s">
        <v>960</v>
      </c>
      <c r="L466" s="404" t="s">
        <v>947</v>
      </c>
      <c r="M466" s="386">
        <v>74233</v>
      </c>
      <c r="N466" s="399">
        <v>45309</v>
      </c>
      <c r="O466" s="400" t="s">
        <v>35</v>
      </c>
      <c r="P466" s="505" t="s">
        <v>885</v>
      </c>
      <c r="Q466" s="502" t="s">
        <v>956</v>
      </c>
      <c r="R466" s="502">
        <v>3427</v>
      </c>
      <c r="S466" s="349"/>
    </row>
    <row r="467" spans="1:19" ht="36" x14ac:dyDescent="0.2">
      <c r="A467" s="481">
        <f t="shared" si="15"/>
        <v>464</v>
      </c>
      <c r="B467" s="399">
        <v>45310</v>
      </c>
      <c r="C467" s="453">
        <v>45292</v>
      </c>
      <c r="D467" s="401" t="s">
        <v>114</v>
      </c>
      <c r="E467" s="401" t="s">
        <v>274</v>
      </c>
      <c r="F467" s="415">
        <v>1931.35</v>
      </c>
      <c r="G467" s="403" t="s">
        <v>879</v>
      </c>
      <c r="H467" s="400" t="s">
        <v>132</v>
      </c>
      <c r="I467" s="403" t="s">
        <v>3173</v>
      </c>
      <c r="J467" s="386" t="str">
        <f t="shared" si="16"/>
        <v>52.732.521/0001-37</v>
      </c>
      <c r="K467" s="386" t="s">
        <v>960</v>
      </c>
      <c r="L467" s="404" t="s">
        <v>947</v>
      </c>
      <c r="M467" s="386" t="s">
        <v>1489</v>
      </c>
      <c r="N467" s="399">
        <v>45309</v>
      </c>
      <c r="O467" s="400" t="s">
        <v>35</v>
      </c>
      <c r="P467" s="504" t="s">
        <v>1490</v>
      </c>
      <c r="Q467" s="502" t="s">
        <v>944</v>
      </c>
      <c r="R467" s="502">
        <v>1672</v>
      </c>
      <c r="S467" s="349"/>
    </row>
    <row r="468" spans="1:19" ht="48" x14ac:dyDescent="0.2">
      <c r="A468" s="481">
        <f t="shared" si="15"/>
        <v>465</v>
      </c>
      <c r="B468" s="399">
        <v>45310</v>
      </c>
      <c r="C468" s="453">
        <v>45292</v>
      </c>
      <c r="D468" s="401" t="s">
        <v>114</v>
      </c>
      <c r="E468" s="401" t="s">
        <v>274</v>
      </c>
      <c r="F468" s="415">
        <v>2478.15</v>
      </c>
      <c r="G468" s="403" t="s">
        <v>889</v>
      </c>
      <c r="H468" s="400" t="s">
        <v>132</v>
      </c>
      <c r="I468" s="403" t="s">
        <v>901</v>
      </c>
      <c r="J468" s="386" t="str">
        <f t="shared" si="16"/>
        <v>CPF Protegido - LGPD</v>
      </c>
      <c r="K468" s="386" t="s">
        <v>960</v>
      </c>
      <c r="L468" s="404" t="s">
        <v>979</v>
      </c>
      <c r="M468" s="386">
        <v>2966</v>
      </c>
      <c r="N468" s="399">
        <v>45308</v>
      </c>
      <c r="O468" s="400" t="s">
        <v>35</v>
      </c>
      <c r="P468" s="505" t="s">
        <v>902</v>
      </c>
      <c r="Q468" s="502" t="s">
        <v>944</v>
      </c>
      <c r="R468" s="502">
        <v>2593</v>
      </c>
      <c r="S468" s="349"/>
    </row>
    <row r="469" spans="1:19" ht="48" x14ac:dyDescent="0.2">
      <c r="A469" s="481">
        <f t="shared" si="15"/>
        <v>466</v>
      </c>
      <c r="B469" s="399">
        <v>45310</v>
      </c>
      <c r="C469" s="453">
        <v>45292</v>
      </c>
      <c r="D469" s="401" t="s">
        <v>114</v>
      </c>
      <c r="E469" s="401" t="s">
        <v>274</v>
      </c>
      <c r="F469" s="415">
        <v>2478.15</v>
      </c>
      <c r="G469" s="403" t="s">
        <v>889</v>
      </c>
      <c r="H469" s="400" t="s">
        <v>132</v>
      </c>
      <c r="I469" s="403" t="s">
        <v>899</v>
      </c>
      <c r="J469" s="386" t="str">
        <f t="shared" si="16"/>
        <v>CPF Protegido - LGPD</v>
      </c>
      <c r="K469" s="386" t="s">
        <v>960</v>
      </c>
      <c r="L469" s="404" t="s">
        <v>979</v>
      </c>
      <c r="M469" s="386">
        <v>2965</v>
      </c>
      <c r="N469" s="399">
        <v>45308</v>
      </c>
      <c r="O469" s="400" t="s">
        <v>35</v>
      </c>
      <c r="P469" s="504" t="s">
        <v>900</v>
      </c>
      <c r="Q469" s="502" t="s">
        <v>944</v>
      </c>
      <c r="R469" s="502">
        <v>2557</v>
      </c>
      <c r="S469" s="349"/>
    </row>
    <row r="470" spans="1:19" ht="48" x14ac:dyDescent="0.2">
      <c r="A470" s="481">
        <f t="shared" si="15"/>
        <v>467</v>
      </c>
      <c r="B470" s="399">
        <v>45310</v>
      </c>
      <c r="C470" s="453">
        <v>45292</v>
      </c>
      <c r="D470" s="401" t="s">
        <v>114</v>
      </c>
      <c r="E470" s="401" t="s">
        <v>274</v>
      </c>
      <c r="F470" s="415">
        <v>2478.15</v>
      </c>
      <c r="G470" s="403" t="s">
        <v>889</v>
      </c>
      <c r="H470" s="400" t="s">
        <v>132</v>
      </c>
      <c r="I470" s="403" t="s">
        <v>893</v>
      </c>
      <c r="J470" s="386" t="str">
        <f t="shared" si="16"/>
        <v>CPF Protegido - LGPD</v>
      </c>
      <c r="K470" s="386" t="s">
        <v>960</v>
      </c>
      <c r="L470" s="404" t="s">
        <v>979</v>
      </c>
      <c r="M470" s="386">
        <v>2962</v>
      </c>
      <c r="N470" s="399">
        <v>45308</v>
      </c>
      <c r="O470" s="400" t="s">
        <v>35</v>
      </c>
      <c r="P470" s="505" t="s">
        <v>894</v>
      </c>
      <c r="Q470" s="502" t="s">
        <v>944</v>
      </c>
      <c r="R470" s="502">
        <v>2553</v>
      </c>
      <c r="S470" s="349"/>
    </row>
    <row r="471" spans="1:19" ht="48" x14ac:dyDescent="0.2">
      <c r="A471" s="481">
        <f t="shared" si="15"/>
        <v>468</v>
      </c>
      <c r="B471" s="399">
        <v>45310</v>
      </c>
      <c r="C471" s="453">
        <v>45292</v>
      </c>
      <c r="D471" s="401" t="s">
        <v>114</v>
      </c>
      <c r="E471" s="401" t="s">
        <v>274</v>
      </c>
      <c r="F471" s="415">
        <v>2478.15</v>
      </c>
      <c r="G471" s="403" t="s">
        <v>889</v>
      </c>
      <c r="H471" s="400" t="s">
        <v>132</v>
      </c>
      <c r="I471" s="403" t="s">
        <v>890</v>
      </c>
      <c r="J471" s="386" t="str">
        <f t="shared" si="16"/>
        <v>CPF Protegido - LGPD</v>
      </c>
      <c r="K471" s="386" t="s">
        <v>960</v>
      </c>
      <c r="L471" s="404" t="s">
        <v>979</v>
      </c>
      <c r="M471" s="386">
        <v>2960</v>
      </c>
      <c r="N471" s="399">
        <v>45308</v>
      </c>
      <c r="O471" s="400" t="s">
        <v>35</v>
      </c>
      <c r="P471" s="505" t="s">
        <v>1510</v>
      </c>
      <c r="Q471" s="502" t="s">
        <v>944</v>
      </c>
      <c r="R471" s="502">
        <v>2551</v>
      </c>
      <c r="S471" s="349"/>
    </row>
    <row r="472" spans="1:19" ht="60" x14ac:dyDescent="0.2">
      <c r="A472" s="481">
        <f t="shared" si="15"/>
        <v>469</v>
      </c>
      <c r="B472" s="399">
        <v>45310</v>
      </c>
      <c r="C472" s="453">
        <v>45292</v>
      </c>
      <c r="D472" s="401" t="s">
        <v>114</v>
      </c>
      <c r="E472" s="401" t="s">
        <v>274</v>
      </c>
      <c r="F472" s="415">
        <v>986.79</v>
      </c>
      <c r="G472" s="403" t="s">
        <v>880</v>
      </c>
      <c r="H472" s="400" t="s">
        <v>132</v>
      </c>
      <c r="I472" s="407" t="s">
        <v>749</v>
      </c>
      <c r="J472" s="386" t="str">
        <f t="shared" si="16"/>
        <v>CPF Protegido - LGPD</v>
      </c>
      <c r="K472" s="386" t="s">
        <v>960</v>
      </c>
      <c r="L472" s="404" t="s">
        <v>979</v>
      </c>
      <c r="M472" s="386">
        <v>2958</v>
      </c>
      <c r="N472" s="399">
        <v>45308</v>
      </c>
      <c r="O472" s="400" t="s">
        <v>35</v>
      </c>
      <c r="P472" s="507" t="s">
        <v>750</v>
      </c>
      <c r="Q472" s="502" t="s">
        <v>944</v>
      </c>
      <c r="R472" s="502">
        <v>1674</v>
      </c>
      <c r="S472" s="349"/>
    </row>
    <row r="473" spans="1:19" ht="36" x14ac:dyDescent="0.2">
      <c r="A473" s="481">
        <f t="shared" si="15"/>
        <v>470</v>
      </c>
      <c r="B473" s="399">
        <v>45310</v>
      </c>
      <c r="C473" s="453">
        <v>45292</v>
      </c>
      <c r="D473" s="401" t="s">
        <v>114</v>
      </c>
      <c r="E473" s="401" t="s">
        <v>364</v>
      </c>
      <c r="F473" s="415">
        <v>959.69</v>
      </c>
      <c r="G473" s="403" t="s">
        <v>874</v>
      </c>
      <c r="H473" s="400" t="s">
        <v>132</v>
      </c>
      <c r="I473" s="407" t="s">
        <v>763</v>
      </c>
      <c r="J473" s="386" t="str">
        <f t="shared" si="16"/>
        <v>CPF Protegido - LGPD</v>
      </c>
      <c r="K473" s="386" t="s">
        <v>960</v>
      </c>
      <c r="L473" s="404" t="s">
        <v>979</v>
      </c>
      <c r="M473" s="386">
        <v>2956</v>
      </c>
      <c r="N473" s="399">
        <v>45308</v>
      </c>
      <c r="O473" s="400" t="s">
        <v>35</v>
      </c>
      <c r="P473" s="507" t="s">
        <v>875</v>
      </c>
      <c r="Q473" s="502" t="s">
        <v>944</v>
      </c>
      <c r="R473" s="502">
        <v>1671</v>
      </c>
      <c r="S473" s="349"/>
    </row>
    <row r="474" spans="1:19" ht="36" x14ac:dyDescent="0.2">
      <c r="A474" s="481">
        <f t="shared" si="15"/>
        <v>471</v>
      </c>
      <c r="B474" s="399">
        <v>45310</v>
      </c>
      <c r="C474" s="453">
        <v>45292</v>
      </c>
      <c r="D474" s="401" t="s">
        <v>114</v>
      </c>
      <c r="E474" s="401" t="s">
        <v>274</v>
      </c>
      <c r="F474" s="415">
        <v>986.79</v>
      </c>
      <c r="G474" s="403" t="s">
        <v>873</v>
      </c>
      <c r="H474" s="400" t="s">
        <v>132</v>
      </c>
      <c r="I474" s="407" t="s">
        <v>754</v>
      </c>
      <c r="J474" s="386" t="str">
        <f t="shared" si="16"/>
        <v>CPF Protegido - LGPD</v>
      </c>
      <c r="K474" s="386" t="s">
        <v>960</v>
      </c>
      <c r="L474" s="404" t="s">
        <v>979</v>
      </c>
      <c r="M474" s="386">
        <v>2955</v>
      </c>
      <c r="N474" s="399">
        <v>45308</v>
      </c>
      <c r="O474" s="400" t="s">
        <v>35</v>
      </c>
      <c r="P474" s="507" t="s">
        <v>755</v>
      </c>
      <c r="Q474" s="502" t="s">
        <v>944</v>
      </c>
      <c r="R474" s="502">
        <v>1676</v>
      </c>
      <c r="S474" s="349"/>
    </row>
    <row r="475" spans="1:19" ht="60" x14ac:dyDescent="0.2">
      <c r="A475" s="481">
        <f t="shared" si="15"/>
        <v>472</v>
      </c>
      <c r="B475" s="399">
        <v>45310</v>
      </c>
      <c r="C475" s="453">
        <v>45292</v>
      </c>
      <c r="D475" s="401" t="s">
        <v>114</v>
      </c>
      <c r="E475" s="401" t="s">
        <v>274</v>
      </c>
      <c r="F475" s="411">
        <v>834.99</v>
      </c>
      <c r="G475" s="403" t="s">
        <v>553</v>
      </c>
      <c r="H475" s="400" t="s">
        <v>126</v>
      </c>
      <c r="I475" s="403" t="s">
        <v>554</v>
      </c>
      <c r="J475" s="386" t="str">
        <f t="shared" si="16"/>
        <v>CPF Protegido - LGPD</v>
      </c>
      <c r="K475" s="386" t="s">
        <v>960</v>
      </c>
      <c r="L475" s="404" t="s">
        <v>979</v>
      </c>
      <c r="M475" s="386">
        <v>2952</v>
      </c>
      <c r="N475" s="399">
        <v>45308</v>
      </c>
      <c r="O475" s="400" t="s">
        <v>35</v>
      </c>
      <c r="P475" s="505" t="s">
        <v>555</v>
      </c>
      <c r="Q475" s="502" t="s">
        <v>944</v>
      </c>
      <c r="R475" s="502">
        <v>504</v>
      </c>
      <c r="S475" s="349"/>
    </row>
    <row r="476" spans="1:19" ht="84" x14ac:dyDescent="0.2">
      <c r="A476" s="481">
        <f t="shared" si="15"/>
        <v>473</v>
      </c>
      <c r="B476" s="399">
        <v>45310</v>
      </c>
      <c r="C476" s="453">
        <v>45292</v>
      </c>
      <c r="D476" s="401" t="s">
        <v>114</v>
      </c>
      <c r="E476" s="401" t="s">
        <v>274</v>
      </c>
      <c r="F476" s="415">
        <v>970.7</v>
      </c>
      <c r="G476" s="403" t="s">
        <v>868</v>
      </c>
      <c r="H476" s="400" t="s">
        <v>132</v>
      </c>
      <c r="I476" s="403" t="s">
        <v>756</v>
      </c>
      <c r="J476" s="386" t="str">
        <f t="shared" si="16"/>
        <v>CPF Protegido - LGPD</v>
      </c>
      <c r="K476" s="386" t="s">
        <v>960</v>
      </c>
      <c r="L476" s="404" t="s">
        <v>979</v>
      </c>
      <c r="M476" s="386">
        <v>2953</v>
      </c>
      <c r="N476" s="399">
        <v>45308</v>
      </c>
      <c r="O476" s="400" t="s">
        <v>35</v>
      </c>
      <c r="P476" s="507" t="s">
        <v>757</v>
      </c>
      <c r="Q476" s="502" t="s">
        <v>944</v>
      </c>
      <c r="R476" s="502">
        <v>2646</v>
      </c>
      <c r="S476" s="349"/>
    </row>
    <row r="477" spans="1:19" ht="36" x14ac:dyDescent="0.2">
      <c r="A477" s="481">
        <f t="shared" si="15"/>
        <v>474</v>
      </c>
      <c r="B477" s="399">
        <v>45310</v>
      </c>
      <c r="C477" s="441">
        <v>45292</v>
      </c>
      <c r="D477" s="400" t="s">
        <v>114</v>
      </c>
      <c r="E477" s="401" t="s">
        <v>284</v>
      </c>
      <c r="F477" s="402">
        <v>12</v>
      </c>
      <c r="G477" s="403" t="s">
        <v>1526</v>
      </c>
      <c r="H477" s="400" t="s">
        <v>133</v>
      </c>
      <c r="I477" s="403" t="s">
        <v>5559</v>
      </c>
      <c r="J477" s="386" t="str">
        <f t="shared" si="16"/>
        <v>00.000.000/0001-91</v>
      </c>
      <c r="K477" s="386" t="s">
        <v>1003</v>
      </c>
      <c r="L477" s="404" t="s">
        <v>939</v>
      </c>
      <c r="M477" s="386" t="s">
        <v>126</v>
      </c>
      <c r="N477" s="399">
        <v>45310</v>
      </c>
      <c r="O477" s="400" t="s">
        <v>35</v>
      </c>
      <c r="P477" s="505" t="s">
        <v>1004</v>
      </c>
      <c r="Q477" s="501" t="s">
        <v>126</v>
      </c>
      <c r="R477" s="501" t="s">
        <v>126</v>
      </c>
      <c r="S477" s="349"/>
    </row>
    <row r="478" spans="1:19" ht="36" x14ac:dyDescent="0.2">
      <c r="A478" s="481">
        <f t="shared" si="15"/>
        <v>475</v>
      </c>
      <c r="B478" s="399">
        <v>45310</v>
      </c>
      <c r="C478" s="441">
        <v>45292</v>
      </c>
      <c r="D478" s="400" t="s">
        <v>114</v>
      </c>
      <c r="E478" s="401" t="s">
        <v>284</v>
      </c>
      <c r="F478" s="402">
        <v>12</v>
      </c>
      <c r="G478" s="403" t="s">
        <v>1527</v>
      </c>
      <c r="H478" s="400" t="s">
        <v>137</v>
      </c>
      <c r="I478" s="403" t="s">
        <v>5559</v>
      </c>
      <c r="J478" s="386" t="str">
        <f t="shared" si="16"/>
        <v>00.000.000/0001-91</v>
      </c>
      <c r="K478" s="386" t="s">
        <v>1003</v>
      </c>
      <c r="L478" s="404" t="s">
        <v>939</v>
      </c>
      <c r="M478" s="386" t="s">
        <v>126</v>
      </c>
      <c r="N478" s="399">
        <v>45310</v>
      </c>
      <c r="O478" s="400" t="s">
        <v>35</v>
      </c>
      <c r="P478" s="505" t="s">
        <v>1004</v>
      </c>
      <c r="Q478" s="501" t="s">
        <v>126</v>
      </c>
      <c r="R478" s="501" t="s">
        <v>126</v>
      </c>
      <c r="S478" s="349"/>
    </row>
    <row r="479" spans="1:19" ht="36" x14ac:dyDescent="0.2">
      <c r="A479" s="481">
        <f t="shared" si="15"/>
        <v>476</v>
      </c>
      <c r="B479" s="399">
        <v>45310</v>
      </c>
      <c r="C479" s="441">
        <v>45292</v>
      </c>
      <c r="D479" s="400" t="s">
        <v>114</v>
      </c>
      <c r="E479" s="401" t="s">
        <v>284</v>
      </c>
      <c r="F479" s="402">
        <v>12</v>
      </c>
      <c r="G479" s="403" t="s">
        <v>1528</v>
      </c>
      <c r="H479" s="400" t="s">
        <v>132</v>
      </c>
      <c r="I479" s="403" t="s">
        <v>5559</v>
      </c>
      <c r="J479" s="386" t="str">
        <f t="shared" si="16"/>
        <v>00.000.000/0001-91</v>
      </c>
      <c r="K479" s="386" t="s">
        <v>1003</v>
      </c>
      <c r="L479" s="404" t="s">
        <v>939</v>
      </c>
      <c r="M479" s="386" t="s">
        <v>126</v>
      </c>
      <c r="N479" s="399">
        <v>45310</v>
      </c>
      <c r="O479" s="400" t="s">
        <v>35</v>
      </c>
      <c r="P479" s="505" t="s">
        <v>1004</v>
      </c>
      <c r="Q479" s="501" t="s">
        <v>126</v>
      </c>
      <c r="R479" s="501" t="s">
        <v>126</v>
      </c>
      <c r="S479" s="349"/>
    </row>
    <row r="480" spans="1:19" ht="36" x14ac:dyDescent="0.2">
      <c r="A480" s="481">
        <f t="shared" si="15"/>
        <v>477</v>
      </c>
      <c r="B480" s="399">
        <v>45310</v>
      </c>
      <c r="C480" s="441">
        <v>45292</v>
      </c>
      <c r="D480" s="400" t="s">
        <v>114</v>
      </c>
      <c r="E480" s="401" t="s">
        <v>284</v>
      </c>
      <c r="F480" s="402">
        <v>12</v>
      </c>
      <c r="G480" s="403" t="s">
        <v>1529</v>
      </c>
      <c r="H480" s="400" t="s">
        <v>132</v>
      </c>
      <c r="I480" s="403" t="s">
        <v>5559</v>
      </c>
      <c r="J480" s="386" t="str">
        <f t="shared" si="16"/>
        <v>00.000.000/0001-91</v>
      </c>
      <c r="K480" s="386" t="s">
        <v>1003</v>
      </c>
      <c r="L480" s="404" t="s">
        <v>939</v>
      </c>
      <c r="M480" s="386" t="s">
        <v>126</v>
      </c>
      <c r="N480" s="399">
        <v>45310</v>
      </c>
      <c r="O480" s="400" t="s">
        <v>35</v>
      </c>
      <c r="P480" s="505" t="s">
        <v>1004</v>
      </c>
      <c r="Q480" s="501" t="s">
        <v>126</v>
      </c>
      <c r="R480" s="501" t="s">
        <v>126</v>
      </c>
      <c r="S480" s="349"/>
    </row>
    <row r="481" spans="1:19" ht="36" x14ac:dyDescent="0.2">
      <c r="A481" s="481">
        <f t="shared" si="15"/>
        <v>478</v>
      </c>
      <c r="B481" s="399">
        <v>45310</v>
      </c>
      <c r="C481" s="441">
        <v>45292</v>
      </c>
      <c r="D481" s="400" t="s">
        <v>114</v>
      </c>
      <c r="E481" s="401" t="s">
        <v>284</v>
      </c>
      <c r="F481" s="402">
        <v>12</v>
      </c>
      <c r="G481" s="403" t="s">
        <v>1530</v>
      </c>
      <c r="H481" s="400" t="s">
        <v>132</v>
      </c>
      <c r="I481" s="403" t="s">
        <v>5559</v>
      </c>
      <c r="J481" s="386" t="str">
        <f t="shared" si="16"/>
        <v>00.000.000/0001-91</v>
      </c>
      <c r="K481" s="386" t="s">
        <v>1003</v>
      </c>
      <c r="L481" s="404" t="s">
        <v>939</v>
      </c>
      <c r="M481" s="386" t="s">
        <v>126</v>
      </c>
      <c r="N481" s="399">
        <v>45310</v>
      </c>
      <c r="O481" s="400" t="s">
        <v>35</v>
      </c>
      <c r="P481" s="505" t="s">
        <v>1004</v>
      </c>
      <c r="Q481" s="501" t="s">
        <v>126</v>
      </c>
      <c r="R481" s="501" t="s">
        <v>126</v>
      </c>
      <c r="S481" s="349"/>
    </row>
    <row r="482" spans="1:19" ht="36" x14ac:dyDescent="0.2">
      <c r="A482" s="481">
        <f t="shared" si="15"/>
        <v>479</v>
      </c>
      <c r="B482" s="399">
        <v>45310</v>
      </c>
      <c r="C482" s="441">
        <v>45292</v>
      </c>
      <c r="D482" s="400" t="s">
        <v>114</v>
      </c>
      <c r="E482" s="401" t="s">
        <v>284</v>
      </c>
      <c r="F482" s="402">
        <v>12</v>
      </c>
      <c r="G482" s="403" t="s">
        <v>1531</v>
      </c>
      <c r="H482" s="400" t="s">
        <v>132</v>
      </c>
      <c r="I482" s="403" t="s">
        <v>5559</v>
      </c>
      <c r="J482" s="386" t="str">
        <f t="shared" si="16"/>
        <v>00.000.000/0001-91</v>
      </c>
      <c r="K482" s="386" t="s">
        <v>1003</v>
      </c>
      <c r="L482" s="404" t="s">
        <v>939</v>
      </c>
      <c r="M482" s="386" t="s">
        <v>126</v>
      </c>
      <c r="N482" s="399">
        <v>45310</v>
      </c>
      <c r="O482" s="400" t="s">
        <v>35</v>
      </c>
      <c r="P482" s="505" t="s">
        <v>1004</v>
      </c>
      <c r="Q482" s="501" t="s">
        <v>126</v>
      </c>
      <c r="R482" s="501" t="s">
        <v>126</v>
      </c>
      <c r="S482" s="349"/>
    </row>
    <row r="483" spans="1:19" ht="36" x14ac:dyDescent="0.2">
      <c r="A483" s="481">
        <f t="shared" si="15"/>
        <v>480</v>
      </c>
      <c r="B483" s="399">
        <v>45310</v>
      </c>
      <c r="C483" s="441">
        <v>45292</v>
      </c>
      <c r="D483" s="400" t="s">
        <v>114</v>
      </c>
      <c r="E483" s="401" t="s">
        <v>284</v>
      </c>
      <c r="F483" s="402">
        <v>12</v>
      </c>
      <c r="G483" s="403" t="s">
        <v>1532</v>
      </c>
      <c r="H483" s="400" t="s">
        <v>132</v>
      </c>
      <c r="I483" s="403" t="s">
        <v>5559</v>
      </c>
      <c r="J483" s="386" t="str">
        <f t="shared" si="16"/>
        <v>00.000.000/0001-91</v>
      </c>
      <c r="K483" s="386" t="s">
        <v>1003</v>
      </c>
      <c r="L483" s="404" t="s">
        <v>939</v>
      </c>
      <c r="M483" s="386" t="s">
        <v>126</v>
      </c>
      <c r="N483" s="399">
        <v>45310</v>
      </c>
      <c r="O483" s="400" t="s">
        <v>35</v>
      </c>
      <c r="P483" s="505" t="s">
        <v>1004</v>
      </c>
      <c r="Q483" s="501" t="s">
        <v>126</v>
      </c>
      <c r="R483" s="501" t="s">
        <v>126</v>
      </c>
      <c r="S483" s="349"/>
    </row>
    <row r="484" spans="1:19" ht="36" x14ac:dyDescent="0.2">
      <c r="A484" s="481">
        <f t="shared" si="15"/>
        <v>481</v>
      </c>
      <c r="B484" s="399">
        <v>45310</v>
      </c>
      <c r="C484" s="441">
        <v>45292</v>
      </c>
      <c r="D484" s="400" t="s">
        <v>114</v>
      </c>
      <c r="E484" s="401" t="s">
        <v>284</v>
      </c>
      <c r="F484" s="402">
        <v>12</v>
      </c>
      <c r="G484" s="403" t="s">
        <v>1533</v>
      </c>
      <c r="H484" s="400" t="s">
        <v>132</v>
      </c>
      <c r="I484" s="403" t="s">
        <v>5559</v>
      </c>
      <c r="J484" s="386" t="str">
        <f t="shared" si="16"/>
        <v>00.000.000/0001-91</v>
      </c>
      <c r="K484" s="386" t="s">
        <v>1003</v>
      </c>
      <c r="L484" s="404" t="s">
        <v>939</v>
      </c>
      <c r="M484" s="386" t="s">
        <v>126</v>
      </c>
      <c r="N484" s="399">
        <v>45310</v>
      </c>
      <c r="O484" s="400" t="s">
        <v>35</v>
      </c>
      <c r="P484" s="505" t="s">
        <v>1004</v>
      </c>
      <c r="Q484" s="501" t="s">
        <v>126</v>
      </c>
      <c r="R484" s="501" t="s">
        <v>126</v>
      </c>
      <c r="S484" s="349"/>
    </row>
    <row r="485" spans="1:19" ht="36" x14ac:dyDescent="0.2">
      <c r="A485" s="481">
        <f t="shared" si="15"/>
        <v>482</v>
      </c>
      <c r="B485" s="399">
        <v>45310</v>
      </c>
      <c r="C485" s="441">
        <v>45292</v>
      </c>
      <c r="D485" s="400" t="s">
        <v>114</v>
      </c>
      <c r="E485" s="401" t="s">
        <v>284</v>
      </c>
      <c r="F485" s="402">
        <v>12</v>
      </c>
      <c r="G485" s="403" t="s">
        <v>1534</v>
      </c>
      <c r="H485" s="400" t="s">
        <v>132</v>
      </c>
      <c r="I485" s="403" t="s">
        <v>5559</v>
      </c>
      <c r="J485" s="386" t="str">
        <f t="shared" si="16"/>
        <v>00.000.000/0001-91</v>
      </c>
      <c r="K485" s="386" t="s">
        <v>1003</v>
      </c>
      <c r="L485" s="404" t="s">
        <v>939</v>
      </c>
      <c r="M485" s="386" t="s">
        <v>126</v>
      </c>
      <c r="N485" s="399">
        <v>45310</v>
      </c>
      <c r="O485" s="400" t="s">
        <v>35</v>
      </c>
      <c r="P485" s="505" t="s">
        <v>1004</v>
      </c>
      <c r="Q485" s="501" t="s">
        <v>126</v>
      </c>
      <c r="R485" s="501" t="s">
        <v>126</v>
      </c>
      <c r="S485" s="349"/>
    </row>
    <row r="486" spans="1:19" ht="36" x14ac:dyDescent="0.2">
      <c r="A486" s="481">
        <f t="shared" si="15"/>
        <v>483</v>
      </c>
      <c r="B486" s="399">
        <v>45310</v>
      </c>
      <c r="C486" s="441">
        <v>45292</v>
      </c>
      <c r="D486" s="400" t="s">
        <v>114</v>
      </c>
      <c r="E486" s="401" t="s">
        <v>284</v>
      </c>
      <c r="F486" s="402">
        <v>12</v>
      </c>
      <c r="G486" s="403" t="s">
        <v>1535</v>
      </c>
      <c r="H486" s="400" t="s">
        <v>132</v>
      </c>
      <c r="I486" s="403" t="s">
        <v>5559</v>
      </c>
      <c r="J486" s="386" t="str">
        <f t="shared" si="16"/>
        <v>00.000.000/0001-91</v>
      </c>
      <c r="K486" s="386" t="s">
        <v>1003</v>
      </c>
      <c r="L486" s="404" t="s">
        <v>939</v>
      </c>
      <c r="M486" s="386" t="s">
        <v>126</v>
      </c>
      <c r="N486" s="399">
        <v>45310</v>
      </c>
      <c r="O486" s="400" t="s">
        <v>35</v>
      </c>
      <c r="P486" s="505" t="s">
        <v>1004</v>
      </c>
      <c r="Q486" s="501" t="s">
        <v>126</v>
      </c>
      <c r="R486" s="501" t="s">
        <v>126</v>
      </c>
      <c r="S486" s="349"/>
    </row>
    <row r="487" spans="1:19" ht="36" x14ac:dyDescent="0.2">
      <c r="A487" s="481">
        <f t="shared" si="15"/>
        <v>484</v>
      </c>
      <c r="B487" s="399">
        <v>45310</v>
      </c>
      <c r="C487" s="441">
        <v>45292</v>
      </c>
      <c r="D487" s="400" t="s">
        <v>114</v>
      </c>
      <c r="E487" s="401" t="s">
        <v>284</v>
      </c>
      <c r="F487" s="402">
        <v>12</v>
      </c>
      <c r="G487" s="403" t="s">
        <v>1536</v>
      </c>
      <c r="H487" s="400" t="s">
        <v>126</v>
      </c>
      <c r="I487" s="403" t="s">
        <v>5559</v>
      </c>
      <c r="J487" s="386" t="str">
        <f t="shared" si="16"/>
        <v>00.000.000/0001-91</v>
      </c>
      <c r="K487" s="386" t="s">
        <v>1003</v>
      </c>
      <c r="L487" s="404" t="s">
        <v>939</v>
      </c>
      <c r="M487" s="386" t="s">
        <v>126</v>
      </c>
      <c r="N487" s="399">
        <v>45310</v>
      </c>
      <c r="O487" s="400" t="s">
        <v>35</v>
      </c>
      <c r="P487" s="505" t="s">
        <v>1004</v>
      </c>
      <c r="Q487" s="501" t="s">
        <v>126</v>
      </c>
      <c r="R487" s="501" t="s">
        <v>126</v>
      </c>
      <c r="S487" s="349"/>
    </row>
    <row r="488" spans="1:19" ht="36" x14ac:dyDescent="0.2">
      <c r="A488" s="481">
        <f t="shared" si="15"/>
        <v>485</v>
      </c>
      <c r="B488" s="399">
        <v>45310</v>
      </c>
      <c r="C488" s="441">
        <v>45292</v>
      </c>
      <c r="D488" s="400" t="s">
        <v>114</v>
      </c>
      <c r="E488" s="401" t="s">
        <v>284</v>
      </c>
      <c r="F488" s="402">
        <v>12</v>
      </c>
      <c r="G488" s="403" t="s">
        <v>1537</v>
      </c>
      <c r="H488" s="400" t="s">
        <v>132</v>
      </c>
      <c r="I488" s="403" t="s">
        <v>5559</v>
      </c>
      <c r="J488" s="386" t="str">
        <f t="shared" si="16"/>
        <v>00.000.000/0001-91</v>
      </c>
      <c r="K488" s="386" t="s">
        <v>1003</v>
      </c>
      <c r="L488" s="404" t="s">
        <v>939</v>
      </c>
      <c r="M488" s="386" t="s">
        <v>126</v>
      </c>
      <c r="N488" s="399">
        <v>45310</v>
      </c>
      <c r="O488" s="400" t="s">
        <v>35</v>
      </c>
      <c r="P488" s="505" t="s">
        <v>1004</v>
      </c>
      <c r="Q488" s="501" t="s">
        <v>126</v>
      </c>
      <c r="R488" s="501" t="s">
        <v>126</v>
      </c>
      <c r="S488" s="349"/>
    </row>
    <row r="489" spans="1:19" ht="50.1" customHeight="1" x14ac:dyDescent="0.2">
      <c r="A489" s="481">
        <f t="shared" si="15"/>
        <v>486</v>
      </c>
      <c r="B489" s="399">
        <v>45313</v>
      </c>
      <c r="C489" s="453">
        <v>45261</v>
      </c>
      <c r="D489" s="401" t="s">
        <v>114</v>
      </c>
      <c r="E489" s="401" t="s">
        <v>296</v>
      </c>
      <c r="F489" s="402">
        <v>-83.7</v>
      </c>
      <c r="G489" s="352" t="s">
        <v>1580</v>
      </c>
      <c r="H489" s="400" t="s">
        <v>126</v>
      </c>
      <c r="I489" s="403" t="s">
        <v>937</v>
      </c>
      <c r="J489" s="386" t="str">
        <f t="shared" si="16"/>
        <v>70.945.209/0001-03</v>
      </c>
      <c r="K489" s="386" t="s">
        <v>1021</v>
      </c>
      <c r="L489" s="404" t="s">
        <v>939</v>
      </c>
      <c r="M489" s="386" t="s">
        <v>126</v>
      </c>
      <c r="N489" s="399">
        <v>45313</v>
      </c>
      <c r="O489" s="400" t="s">
        <v>35</v>
      </c>
      <c r="P489" s="508" t="s">
        <v>718</v>
      </c>
      <c r="Q489" s="501" t="s">
        <v>126</v>
      </c>
      <c r="R489" s="501" t="s">
        <v>126</v>
      </c>
      <c r="S489" s="349"/>
    </row>
    <row r="490" spans="1:19" ht="60" x14ac:dyDescent="0.2">
      <c r="A490" s="481">
        <f t="shared" si="15"/>
        <v>487</v>
      </c>
      <c r="B490" s="399">
        <v>45313</v>
      </c>
      <c r="C490" s="453">
        <v>45261</v>
      </c>
      <c r="D490" s="401" t="s">
        <v>114</v>
      </c>
      <c r="E490" s="401" t="s">
        <v>342</v>
      </c>
      <c r="F490" s="411">
        <v>42.5</v>
      </c>
      <c r="G490" s="403" t="s">
        <v>711</v>
      </c>
      <c r="H490" s="400" t="s">
        <v>127</v>
      </c>
      <c r="I490" s="403" t="s">
        <v>1540</v>
      </c>
      <c r="J490" s="386" t="str">
        <f t="shared" si="16"/>
        <v>34.028.316/5965-10</v>
      </c>
      <c r="K490" s="386" t="s">
        <v>4161</v>
      </c>
      <c r="L490" s="404" t="s">
        <v>939</v>
      </c>
      <c r="M490" s="386" t="s">
        <v>126</v>
      </c>
      <c r="N490" s="399">
        <v>45313</v>
      </c>
      <c r="O490" s="400" t="s">
        <v>35</v>
      </c>
      <c r="P490" s="505" t="s">
        <v>712</v>
      </c>
      <c r="Q490" s="502" t="s">
        <v>944</v>
      </c>
      <c r="R490" s="502">
        <v>3328</v>
      </c>
      <c r="S490" s="349"/>
    </row>
    <row r="491" spans="1:19" ht="48" x14ac:dyDescent="0.2">
      <c r="A491" s="481">
        <f t="shared" si="15"/>
        <v>488</v>
      </c>
      <c r="B491" s="399">
        <v>45313</v>
      </c>
      <c r="C491" s="453">
        <v>45261</v>
      </c>
      <c r="D491" s="401" t="s">
        <v>114</v>
      </c>
      <c r="E491" s="401" t="s">
        <v>342</v>
      </c>
      <c r="F491" s="411">
        <v>343.46</v>
      </c>
      <c r="G491" s="403" t="s">
        <v>719</v>
      </c>
      <c r="H491" s="400" t="s">
        <v>127</v>
      </c>
      <c r="I491" s="403" t="s">
        <v>1541</v>
      </c>
      <c r="J491" s="386" t="str">
        <f>IF(P491="","",IF(LEN(TRIM(P491))&gt;14,P491,"CPF Protegido - LGPD"))</f>
        <v>25.012.398/0001-07</v>
      </c>
      <c r="K491" s="386" t="s">
        <v>4161</v>
      </c>
      <c r="L491" s="404" t="s">
        <v>947</v>
      </c>
      <c r="M491" s="386">
        <v>8333946</v>
      </c>
      <c r="N491" s="399">
        <v>45293</v>
      </c>
      <c r="O491" s="400" t="s">
        <v>35</v>
      </c>
      <c r="P491" s="505" t="s">
        <v>720</v>
      </c>
      <c r="Q491" s="502" t="s">
        <v>944</v>
      </c>
      <c r="R491" s="502">
        <v>3337</v>
      </c>
      <c r="S491" s="349"/>
    </row>
    <row r="492" spans="1:19" ht="36" x14ac:dyDescent="0.2">
      <c r="A492" s="481">
        <f t="shared" si="15"/>
        <v>489</v>
      </c>
      <c r="B492" s="399">
        <v>45313</v>
      </c>
      <c r="C492" s="453">
        <v>45292</v>
      </c>
      <c r="D492" s="401" t="s">
        <v>114</v>
      </c>
      <c r="E492" s="401" t="s">
        <v>342</v>
      </c>
      <c r="F492" s="415">
        <v>108</v>
      </c>
      <c r="G492" s="403" t="s">
        <v>1538</v>
      </c>
      <c r="H492" s="400" t="s">
        <v>135</v>
      </c>
      <c r="I492" s="403" t="s">
        <v>4149</v>
      </c>
      <c r="J492" s="386" t="str">
        <f t="shared" si="16"/>
        <v xml:space="preserve">
06.990.590/0001-23</v>
      </c>
      <c r="K492" s="386" t="s">
        <v>4161</v>
      </c>
      <c r="L492" s="404" t="s">
        <v>947</v>
      </c>
      <c r="M492" s="386">
        <v>8314321</v>
      </c>
      <c r="N492" s="399">
        <v>45293</v>
      </c>
      <c r="O492" s="400" t="s">
        <v>35</v>
      </c>
      <c r="P492" s="505" t="s">
        <v>1539</v>
      </c>
      <c r="Q492" s="502" t="s">
        <v>957</v>
      </c>
      <c r="R492" s="502">
        <v>3237</v>
      </c>
      <c r="S492" s="349"/>
    </row>
    <row r="493" spans="1:19" ht="36" x14ac:dyDescent="0.2">
      <c r="A493" s="481">
        <f t="shared" si="15"/>
        <v>490</v>
      </c>
      <c r="B493" s="399">
        <v>45313</v>
      </c>
      <c r="C493" s="453">
        <v>45292</v>
      </c>
      <c r="D493" s="401" t="s">
        <v>114</v>
      </c>
      <c r="E493" s="401" t="s">
        <v>256</v>
      </c>
      <c r="F493" s="411">
        <v>132</v>
      </c>
      <c r="G493" s="403" t="s">
        <v>881</v>
      </c>
      <c r="H493" s="400" t="s">
        <v>127</v>
      </c>
      <c r="I493" s="403" t="s">
        <v>1542</v>
      </c>
      <c r="J493" s="386" t="str">
        <f t="shared" si="16"/>
        <v>CPF Protegido - LGPD</v>
      </c>
      <c r="K493" s="386" t="s">
        <v>4161</v>
      </c>
      <c r="L493" s="404" t="s">
        <v>1341</v>
      </c>
      <c r="M493" s="386" t="s">
        <v>1543</v>
      </c>
      <c r="N493" s="399">
        <v>45303</v>
      </c>
      <c r="O493" s="400" t="s">
        <v>35</v>
      </c>
      <c r="P493" s="504" t="s">
        <v>882</v>
      </c>
      <c r="Q493" s="502" t="s">
        <v>957</v>
      </c>
      <c r="R493" s="502">
        <v>3424</v>
      </c>
      <c r="S493" s="349"/>
    </row>
    <row r="494" spans="1:19" ht="36" x14ac:dyDescent="0.2">
      <c r="A494" s="481">
        <f t="shared" si="15"/>
        <v>491</v>
      </c>
      <c r="B494" s="399">
        <v>45313</v>
      </c>
      <c r="C494" s="453">
        <v>45292</v>
      </c>
      <c r="D494" s="401" t="s">
        <v>114</v>
      </c>
      <c r="E494" s="401" t="s">
        <v>256</v>
      </c>
      <c r="F494" s="411">
        <v>5.78</v>
      </c>
      <c r="G494" s="403" t="s">
        <v>881</v>
      </c>
      <c r="H494" s="400" t="s">
        <v>127</v>
      </c>
      <c r="I494" s="403" t="s">
        <v>1542</v>
      </c>
      <c r="J494" s="386" t="str">
        <f t="shared" si="16"/>
        <v>CPF Protegido - LGPD</v>
      </c>
      <c r="K494" s="386" t="s">
        <v>4161</v>
      </c>
      <c r="L494" s="404" t="s">
        <v>1341</v>
      </c>
      <c r="M494" s="386" t="s">
        <v>1543</v>
      </c>
      <c r="N494" s="399">
        <v>45303</v>
      </c>
      <c r="O494" s="400" t="s">
        <v>35</v>
      </c>
      <c r="P494" s="504" t="s">
        <v>882</v>
      </c>
      <c r="Q494" s="502" t="s">
        <v>944</v>
      </c>
      <c r="R494" s="502">
        <v>3424</v>
      </c>
      <c r="S494" s="349"/>
    </row>
    <row r="495" spans="1:19" ht="36" x14ac:dyDescent="0.2">
      <c r="A495" s="481">
        <f t="shared" si="15"/>
        <v>492</v>
      </c>
      <c r="B495" s="399">
        <v>45313</v>
      </c>
      <c r="C495" s="453">
        <v>45292</v>
      </c>
      <c r="D495" s="401" t="s">
        <v>114</v>
      </c>
      <c r="E495" s="401" t="s">
        <v>234</v>
      </c>
      <c r="F495" s="411">
        <v>588.78</v>
      </c>
      <c r="G495" s="403" t="s">
        <v>471</v>
      </c>
      <c r="H495" s="400" t="s">
        <v>127</v>
      </c>
      <c r="I495" s="403" t="s">
        <v>472</v>
      </c>
      <c r="J495" s="386" t="str">
        <f t="shared" si="16"/>
        <v>02.421.421/0020-84</v>
      </c>
      <c r="K495" s="386" t="s">
        <v>1337</v>
      </c>
      <c r="L495" s="404" t="s">
        <v>1338</v>
      </c>
      <c r="M495" s="386">
        <v>5112414852</v>
      </c>
      <c r="N495" s="399">
        <v>45292</v>
      </c>
      <c r="O495" s="400" t="s">
        <v>35</v>
      </c>
      <c r="P495" s="505" t="s">
        <v>473</v>
      </c>
      <c r="Q495" s="501" t="s">
        <v>126</v>
      </c>
      <c r="R495" s="501" t="s">
        <v>126</v>
      </c>
      <c r="S495" s="349"/>
    </row>
    <row r="496" spans="1:19" ht="84" x14ac:dyDescent="0.2">
      <c r="A496" s="481">
        <f t="shared" si="15"/>
        <v>493</v>
      </c>
      <c r="B496" s="399">
        <v>45313</v>
      </c>
      <c r="C496" s="453">
        <v>45292</v>
      </c>
      <c r="D496" s="401" t="s">
        <v>114</v>
      </c>
      <c r="E496" s="401" t="s">
        <v>336</v>
      </c>
      <c r="F496" s="411">
        <v>2145.4699999999998</v>
      </c>
      <c r="G496" s="403" t="s">
        <v>863</v>
      </c>
      <c r="H496" s="400" t="s">
        <v>131</v>
      </c>
      <c r="I496" s="403" t="s">
        <v>5558</v>
      </c>
      <c r="J496" s="386" t="str">
        <f t="shared" si="16"/>
        <v>24.443.151/0001-82</v>
      </c>
      <c r="K496" s="386" t="s">
        <v>951</v>
      </c>
      <c r="L496" s="404" t="s">
        <v>947</v>
      </c>
      <c r="M496" s="386">
        <v>618</v>
      </c>
      <c r="N496" s="399">
        <v>45308</v>
      </c>
      <c r="O496" s="400" t="s">
        <v>35</v>
      </c>
      <c r="P496" s="507" t="s">
        <v>864</v>
      </c>
      <c r="Q496" s="502" t="s">
        <v>956</v>
      </c>
      <c r="R496" s="502">
        <v>3414</v>
      </c>
      <c r="S496" s="349"/>
    </row>
    <row r="497" spans="1:19" ht="60" x14ac:dyDescent="0.2">
      <c r="A497" s="481">
        <f t="shared" si="15"/>
        <v>494</v>
      </c>
      <c r="B497" s="399">
        <v>45313</v>
      </c>
      <c r="C497" s="453">
        <v>45261</v>
      </c>
      <c r="D497" s="401" t="s">
        <v>114</v>
      </c>
      <c r="E497" s="401" t="s">
        <v>256</v>
      </c>
      <c r="F497" s="411">
        <v>3140.98</v>
      </c>
      <c r="G497" s="403" t="s">
        <v>523</v>
      </c>
      <c r="H497" s="400" t="s">
        <v>126</v>
      </c>
      <c r="I497" s="403" t="s">
        <v>4168</v>
      </c>
      <c r="J497" s="386" t="str">
        <f t="shared" si="16"/>
        <v>39.925.966/0001-75</v>
      </c>
      <c r="K497" s="386" t="s">
        <v>951</v>
      </c>
      <c r="L497" s="404" t="s">
        <v>947</v>
      </c>
      <c r="M497" s="386">
        <v>27292</v>
      </c>
      <c r="N497" s="399">
        <v>45307</v>
      </c>
      <c r="O497" s="400" t="s">
        <v>35</v>
      </c>
      <c r="P497" s="505" t="s">
        <v>525</v>
      </c>
      <c r="Q497" s="502" t="s">
        <v>957</v>
      </c>
      <c r="R497" s="502">
        <v>414</v>
      </c>
      <c r="S497" s="349"/>
    </row>
    <row r="498" spans="1:19" ht="36" x14ac:dyDescent="0.2">
      <c r="A498" s="481">
        <f t="shared" si="15"/>
        <v>495</v>
      </c>
      <c r="B498" s="399">
        <v>45313</v>
      </c>
      <c r="C498" s="453">
        <v>45261</v>
      </c>
      <c r="D498" s="401" t="s">
        <v>114</v>
      </c>
      <c r="E498" s="401" t="s">
        <v>236</v>
      </c>
      <c r="F498" s="411">
        <v>160.99</v>
      </c>
      <c r="G498" s="403" t="s">
        <v>468</v>
      </c>
      <c r="H498" s="400" t="s">
        <v>127</v>
      </c>
      <c r="I498" s="403" t="s">
        <v>469</v>
      </c>
      <c r="J498" s="386" t="str">
        <f t="shared" si="16"/>
        <v>02.558.157/0001-62</v>
      </c>
      <c r="K498" s="386" t="s">
        <v>1337</v>
      </c>
      <c r="L498" s="404" t="s">
        <v>1338</v>
      </c>
      <c r="M498" s="386" t="s">
        <v>1544</v>
      </c>
      <c r="N498" s="399">
        <v>45292</v>
      </c>
      <c r="O498" s="400" t="s">
        <v>35</v>
      </c>
      <c r="P498" s="505" t="s">
        <v>470</v>
      </c>
      <c r="Q498" s="501" t="s">
        <v>126</v>
      </c>
      <c r="R498" s="501" t="s">
        <v>126</v>
      </c>
      <c r="S498" s="349"/>
    </row>
    <row r="499" spans="1:19" ht="60" x14ac:dyDescent="0.2">
      <c r="A499" s="481">
        <f t="shared" si="15"/>
        <v>496</v>
      </c>
      <c r="B499" s="399">
        <v>45313</v>
      </c>
      <c r="C499" s="453">
        <v>45292</v>
      </c>
      <c r="D499" s="401" t="s">
        <v>114</v>
      </c>
      <c r="E499" s="401" t="s">
        <v>274</v>
      </c>
      <c r="F499" s="411">
        <v>2478.15</v>
      </c>
      <c r="G499" s="403" t="s">
        <v>886</v>
      </c>
      <c r="H499" s="400" t="s">
        <v>132</v>
      </c>
      <c r="I499" s="403" t="s">
        <v>887</v>
      </c>
      <c r="J499" s="386" t="str">
        <f t="shared" si="16"/>
        <v>CPF Protegido - LGPD</v>
      </c>
      <c r="K499" s="386" t="s">
        <v>960</v>
      </c>
      <c r="L499" s="404" t="s">
        <v>979</v>
      </c>
      <c r="M499" s="386">
        <v>2959</v>
      </c>
      <c r="N499" s="399">
        <v>45308</v>
      </c>
      <c r="O499" s="400" t="s">
        <v>35</v>
      </c>
      <c r="P499" s="505" t="s">
        <v>888</v>
      </c>
      <c r="Q499" s="502" t="s">
        <v>944</v>
      </c>
      <c r="R499" s="502">
        <v>2554</v>
      </c>
      <c r="S499" s="349"/>
    </row>
    <row r="500" spans="1:19" ht="36" x14ac:dyDescent="0.2">
      <c r="A500" s="481">
        <f t="shared" si="15"/>
        <v>497</v>
      </c>
      <c r="B500" s="399">
        <v>45313</v>
      </c>
      <c r="C500" s="441">
        <v>45292</v>
      </c>
      <c r="D500" s="400" t="s">
        <v>103</v>
      </c>
      <c r="E500" s="401" t="s">
        <v>185</v>
      </c>
      <c r="F500" s="411">
        <v>5306.27</v>
      </c>
      <c r="G500" s="405" t="s">
        <v>1548</v>
      </c>
      <c r="H500" s="400" t="s">
        <v>126</v>
      </c>
      <c r="I500" s="403" t="s">
        <v>1164</v>
      </c>
      <c r="J500" s="386" t="str">
        <f t="shared" si="16"/>
        <v>CPF Protegido - LGPD</v>
      </c>
      <c r="K500" s="386" t="s">
        <v>960</v>
      </c>
      <c r="L500" s="404" t="s">
        <v>1228</v>
      </c>
      <c r="M500" s="386" t="s">
        <v>126</v>
      </c>
      <c r="N500" s="399">
        <v>45313</v>
      </c>
      <c r="O500" s="400" t="s">
        <v>35</v>
      </c>
      <c r="P500" s="505" t="s">
        <v>1165</v>
      </c>
      <c r="Q500" s="501" t="s">
        <v>126</v>
      </c>
      <c r="R500" s="501" t="s">
        <v>126</v>
      </c>
      <c r="S500" s="349"/>
    </row>
    <row r="501" spans="1:19" ht="48" x14ac:dyDescent="0.2">
      <c r="A501" s="481">
        <f t="shared" si="15"/>
        <v>498</v>
      </c>
      <c r="B501" s="399">
        <v>45313</v>
      </c>
      <c r="C501" s="453">
        <v>45292</v>
      </c>
      <c r="D501" s="401" t="s">
        <v>114</v>
      </c>
      <c r="E501" s="401" t="s">
        <v>274</v>
      </c>
      <c r="F501" s="411">
        <v>2478.15</v>
      </c>
      <c r="G501" s="403" t="s">
        <v>889</v>
      </c>
      <c r="H501" s="400" t="s">
        <v>132</v>
      </c>
      <c r="I501" s="403" t="s">
        <v>895</v>
      </c>
      <c r="J501" s="386" t="str">
        <f t="shared" si="16"/>
        <v>CPF Protegido - LGPD</v>
      </c>
      <c r="K501" s="386" t="s">
        <v>960</v>
      </c>
      <c r="L501" s="404" t="s">
        <v>979</v>
      </c>
      <c r="M501" s="386">
        <v>2963</v>
      </c>
      <c r="N501" s="399">
        <v>45308</v>
      </c>
      <c r="O501" s="400" t="s">
        <v>35</v>
      </c>
      <c r="P501" s="505" t="s">
        <v>896</v>
      </c>
      <c r="Q501" s="502" t="s">
        <v>944</v>
      </c>
      <c r="R501" s="502">
        <v>2555</v>
      </c>
      <c r="S501" s="349"/>
    </row>
    <row r="502" spans="1:19" ht="36" x14ac:dyDescent="0.2">
      <c r="A502" s="481">
        <f t="shared" si="15"/>
        <v>499</v>
      </c>
      <c r="B502" s="399">
        <v>45313</v>
      </c>
      <c r="C502" s="453">
        <v>45261</v>
      </c>
      <c r="D502" s="401" t="s">
        <v>114</v>
      </c>
      <c r="E502" s="401" t="s">
        <v>296</v>
      </c>
      <c r="F502" s="411">
        <v>1883.7</v>
      </c>
      <c r="G502" s="403" t="s">
        <v>641</v>
      </c>
      <c r="H502" s="400" t="s">
        <v>126</v>
      </c>
      <c r="I502" s="403" t="s">
        <v>642</v>
      </c>
      <c r="J502" s="386" t="str">
        <f t="shared" si="16"/>
        <v>08.608.007/0001-00</v>
      </c>
      <c r="K502" s="386" t="s">
        <v>951</v>
      </c>
      <c r="L502" s="404" t="s">
        <v>947</v>
      </c>
      <c r="M502" s="386">
        <v>21845</v>
      </c>
      <c r="N502" s="399">
        <v>45646</v>
      </c>
      <c r="O502" s="400" t="s">
        <v>35</v>
      </c>
      <c r="P502" s="505" t="s">
        <v>643</v>
      </c>
      <c r="Q502" s="502" t="s">
        <v>956</v>
      </c>
      <c r="R502" s="502">
        <v>3208</v>
      </c>
      <c r="S502" s="349"/>
    </row>
    <row r="503" spans="1:19" ht="36" x14ac:dyDescent="0.2">
      <c r="A503" s="481">
        <f t="shared" si="15"/>
        <v>500</v>
      </c>
      <c r="B503" s="399">
        <v>45313</v>
      </c>
      <c r="C503" s="441">
        <v>45292</v>
      </c>
      <c r="D503" s="400" t="s">
        <v>114</v>
      </c>
      <c r="E503" s="401" t="s">
        <v>284</v>
      </c>
      <c r="F503" s="411">
        <v>12</v>
      </c>
      <c r="G503" s="403" t="s">
        <v>1552</v>
      </c>
      <c r="H503" s="400" t="s">
        <v>132</v>
      </c>
      <c r="I503" s="403" t="s">
        <v>5559</v>
      </c>
      <c r="J503" s="386" t="str">
        <f t="shared" si="16"/>
        <v>00.000.000/0001-91</v>
      </c>
      <c r="K503" s="386" t="s">
        <v>1003</v>
      </c>
      <c r="L503" s="404" t="s">
        <v>939</v>
      </c>
      <c r="M503" s="386" t="s">
        <v>126</v>
      </c>
      <c r="N503" s="399">
        <v>45313</v>
      </c>
      <c r="O503" s="400" t="s">
        <v>35</v>
      </c>
      <c r="P503" s="505" t="s">
        <v>1004</v>
      </c>
      <c r="Q503" s="501" t="s">
        <v>126</v>
      </c>
      <c r="R503" s="501" t="s">
        <v>126</v>
      </c>
      <c r="S503" s="349"/>
    </row>
    <row r="504" spans="1:19" ht="36" x14ac:dyDescent="0.2">
      <c r="A504" s="481">
        <f t="shared" si="15"/>
        <v>501</v>
      </c>
      <c r="B504" s="399">
        <v>45313</v>
      </c>
      <c r="C504" s="441">
        <v>45292</v>
      </c>
      <c r="D504" s="400" t="s">
        <v>114</v>
      </c>
      <c r="E504" s="401" t="s">
        <v>284</v>
      </c>
      <c r="F504" s="411">
        <v>12</v>
      </c>
      <c r="G504" s="403" t="s">
        <v>1554</v>
      </c>
      <c r="H504" s="400" t="s">
        <v>126</v>
      </c>
      <c r="I504" s="403" t="s">
        <v>5559</v>
      </c>
      <c r="J504" s="386" t="str">
        <f t="shared" si="16"/>
        <v>00.000.000/0001-91</v>
      </c>
      <c r="K504" s="386" t="s">
        <v>1003</v>
      </c>
      <c r="L504" s="404" t="s">
        <v>939</v>
      </c>
      <c r="M504" s="386" t="s">
        <v>126</v>
      </c>
      <c r="N504" s="399">
        <v>45313</v>
      </c>
      <c r="O504" s="400" t="s">
        <v>35</v>
      </c>
      <c r="P504" s="505" t="s">
        <v>1004</v>
      </c>
      <c r="Q504" s="501" t="s">
        <v>126</v>
      </c>
      <c r="R504" s="501" t="s">
        <v>126</v>
      </c>
      <c r="S504" s="349"/>
    </row>
    <row r="505" spans="1:19" ht="36" x14ac:dyDescent="0.2">
      <c r="A505" s="481">
        <f t="shared" si="15"/>
        <v>502</v>
      </c>
      <c r="B505" s="399">
        <v>45313</v>
      </c>
      <c r="C505" s="441">
        <v>45292</v>
      </c>
      <c r="D505" s="400" t="s">
        <v>114</v>
      </c>
      <c r="E505" s="401" t="s">
        <v>284</v>
      </c>
      <c r="F505" s="411">
        <v>12</v>
      </c>
      <c r="G505" s="403" t="s">
        <v>1553</v>
      </c>
      <c r="H505" s="400" t="s">
        <v>132</v>
      </c>
      <c r="I505" s="403" t="s">
        <v>5559</v>
      </c>
      <c r="J505" s="386" t="str">
        <f t="shared" si="16"/>
        <v>00.000.000/0001-91</v>
      </c>
      <c r="K505" s="386" t="s">
        <v>1003</v>
      </c>
      <c r="L505" s="404" t="s">
        <v>939</v>
      </c>
      <c r="M505" s="386" t="s">
        <v>126</v>
      </c>
      <c r="N505" s="399">
        <v>45313</v>
      </c>
      <c r="O505" s="400" t="s">
        <v>35</v>
      </c>
      <c r="P505" s="505" t="s">
        <v>1004</v>
      </c>
      <c r="Q505" s="501" t="s">
        <v>126</v>
      </c>
      <c r="R505" s="501" t="s">
        <v>126</v>
      </c>
      <c r="S505" s="349"/>
    </row>
    <row r="506" spans="1:19" ht="36" x14ac:dyDescent="0.2">
      <c r="A506" s="481">
        <f t="shared" si="15"/>
        <v>503</v>
      </c>
      <c r="B506" s="399">
        <v>45314</v>
      </c>
      <c r="C506" s="453">
        <v>45292</v>
      </c>
      <c r="D506" s="401" t="s">
        <v>114</v>
      </c>
      <c r="E506" s="401" t="s">
        <v>342</v>
      </c>
      <c r="F506" s="411">
        <v>201.9</v>
      </c>
      <c r="G506" s="403" t="s">
        <v>910</v>
      </c>
      <c r="H506" s="400" t="s">
        <v>137</v>
      </c>
      <c r="I506" s="403" t="s">
        <v>911</v>
      </c>
      <c r="J506" s="386" t="str">
        <f t="shared" si="16"/>
        <v>41.382.564/0001-13</v>
      </c>
      <c r="K506" s="386" t="s">
        <v>960</v>
      </c>
      <c r="L506" s="404" t="s">
        <v>947</v>
      </c>
      <c r="M506" s="386">
        <v>235</v>
      </c>
      <c r="N506" s="399">
        <v>45313</v>
      </c>
      <c r="O506" s="400" t="s">
        <v>35</v>
      </c>
      <c r="P506" s="505" t="s">
        <v>912</v>
      </c>
      <c r="Q506" s="502" t="s">
        <v>956</v>
      </c>
      <c r="R506" s="502">
        <v>3442</v>
      </c>
      <c r="S506" s="349"/>
    </row>
    <row r="507" spans="1:19" ht="36" x14ac:dyDescent="0.2">
      <c r="A507" s="481">
        <f t="shared" si="15"/>
        <v>504</v>
      </c>
      <c r="B507" s="399">
        <v>45314</v>
      </c>
      <c r="C507" s="453">
        <v>45231</v>
      </c>
      <c r="D507" s="401" t="s">
        <v>114</v>
      </c>
      <c r="E507" s="401" t="s">
        <v>394</v>
      </c>
      <c r="F507" s="411">
        <v>1057.43</v>
      </c>
      <c r="G507" s="403" t="s">
        <v>625</v>
      </c>
      <c r="H507" s="400" t="s">
        <v>126</v>
      </c>
      <c r="I507" s="403" t="s">
        <v>626</v>
      </c>
      <c r="J507" s="386" t="str">
        <f t="shared" si="16"/>
        <v>10.356.504/0001-00</v>
      </c>
      <c r="K507" s="386" t="s">
        <v>960</v>
      </c>
      <c r="L507" s="404" t="s">
        <v>947</v>
      </c>
      <c r="M507" s="386" t="s">
        <v>1555</v>
      </c>
      <c r="N507" s="399">
        <v>45313</v>
      </c>
      <c r="O507" s="400" t="s">
        <v>35</v>
      </c>
      <c r="P507" s="505" t="s">
        <v>627</v>
      </c>
      <c r="Q507" s="502" t="s">
        <v>944</v>
      </c>
      <c r="R507" s="502">
        <v>3077</v>
      </c>
      <c r="S507" s="349"/>
    </row>
    <row r="508" spans="1:19" ht="36" x14ac:dyDescent="0.2">
      <c r="A508" s="481">
        <f t="shared" si="15"/>
        <v>505</v>
      </c>
      <c r="B508" s="399">
        <v>45314</v>
      </c>
      <c r="C508" s="441">
        <v>45292</v>
      </c>
      <c r="D508" s="400" t="s">
        <v>114</v>
      </c>
      <c r="E508" s="401" t="s">
        <v>284</v>
      </c>
      <c r="F508" s="402">
        <v>12</v>
      </c>
      <c r="G508" s="403" t="s">
        <v>1557</v>
      </c>
      <c r="H508" s="400" t="s">
        <v>137</v>
      </c>
      <c r="I508" s="403" t="s">
        <v>5559</v>
      </c>
      <c r="J508" s="386" t="str">
        <f t="shared" si="16"/>
        <v>00.000.000/0001-91</v>
      </c>
      <c r="K508" s="386" t="s">
        <v>1003</v>
      </c>
      <c r="L508" s="404" t="s">
        <v>939</v>
      </c>
      <c r="M508" s="386" t="s">
        <v>126</v>
      </c>
      <c r="N508" s="399">
        <v>45314</v>
      </c>
      <c r="O508" s="400" t="s">
        <v>35</v>
      </c>
      <c r="P508" s="505" t="s">
        <v>1004</v>
      </c>
      <c r="Q508" s="501" t="s">
        <v>126</v>
      </c>
      <c r="R508" s="501" t="s">
        <v>126</v>
      </c>
      <c r="S508" s="349"/>
    </row>
    <row r="509" spans="1:19" ht="36" x14ac:dyDescent="0.2">
      <c r="A509" s="481">
        <f t="shared" si="15"/>
        <v>506</v>
      </c>
      <c r="B509" s="399">
        <v>45314</v>
      </c>
      <c r="C509" s="441">
        <v>45292</v>
      </c>
      <c r="D509" s="400" t="s">
        <v>114</v>
      </c>
      <c r="E509" s="401" t="s">
        <v>284</v>
      </c>
      <c r="F509" s="402">
        <v>12</v>
      </c>
      <c r="G509" s="403" t="s">
        <v>1558</v>
      </c>
      <c r="H509" s="400" t="s">
        <v>126</v>
      </c>
      <c r="I509" s="403" t="s">
        <v>5559</v>
      </c>
      <c r="J509" s="386" t="str">
        <f t="shared" si="16"/>
        <v>00.000.000/0001-91</v>
      </c>
      <c r="K509" s="386" t="s">
        <v>1003</v>
      </c>
      <c r="L509" s="404" t="s">
        <v>939</v>
      </c>
      <c r="M509" s="386" t="s">
        <v>126</v>
      </c>
      <c r="N509" s="399">
        <v>45314</v>
      </c>
      <c r="O509" s="400" t="s">
        <v>35</v>
      </c>
      <c r="P509" s="505" t="s">
        <v>1004</v>
      </c>
      <c r="Q509" s="501" t="s">
        <v>126</v>
      </c>
      <c r="R509" s="501" t="s">
        <v>126</v>
      </c>
      <c r="S509" s="349"/>
    </row>
    <row r="510" spans="1:19" ht="36" x14ac:dyDescent="0.2">
      <c r="A510" s="481">
        <f t="shared" si="15"/>
        <v>507</v>
      </c>
      <c r="B510" s="399">
        <v>45314</v>
      </c>
      <c r="C510" s="441">
        <v>45292</v>
      </c>
      <c r="D510" s="400" t="s">
        <v>114</v>
      </c>
      <c r="E510" s="401" t="s">
        <v>284</v>
      </c>
      <c r="F510" s="402">
        <v>12</v>
      </c>
      <c r="G510" s="403" t="s">
        <v>1559</v>
      </c>
      <c r="H510" s="400" t="s">
        <v>132</v>
      </c>
      <c r="I510" s="403" t="s">
        <v>5559</v>
      </c>
      <c r="J510" s="386" t="str">
        <f t="shared" si="16"/>
        <v>00.000.000/0001-91</v>
      </c>
      <c r="K510" s="386" t="s">
        <v>1003</v>
      </c>
      <c r="L510" s="404" t="s">
        <v>939</v>
      </c>
      <c r="M510" s="386" t="s">
        <v>126</v>
      </c>
      <c r="N510" s="399">
        <v>45314</v>
      </c>
      <c r="O510" s="400" t="s">
        <v>35</v>
      </c>
      <c r="P510" s="505" t="s">
        <v>1004</v>
      </c>
      <c r="Q510" s="501" t="s">
        <v>126</v>
      </c>
      <c r="R510" s="501" t="s">
        <v>126</v>
      </c>
      <c r="S510" s="349"/>
    </row>
    <row r="511" spans="1:19" ht="72" x14ac:dyDescent="0.2">
      <c r="A511" s="481">
        <f t="shared" si="15"/>
        <v>508</v>
      </c>
      <c r="B511" s="399">
        <v>45315</v>
      </c>
      <c r="C511" s="453">
        <v>45292</v>
      </c>
      <c r="D511" s="401" t="s">
        <v>114</v>
      </c>
      <c r="E511" s="401" t="s">
        <v>342</v>
      </c>
      <c r="F511" s="415">
        <v>692.59</v>
      </c>
      <c r="G511" s="403" t="s">
        <v>915</v>
      </c>
      <c r="H511" s="400" t="s">
        <v>131</v>
      </c>
      <c r="I511" s="403" t="s">
        <v>916</v>
      </c>
      <c r="J511" s="386" t="str">
        <f t="shared" si="16"/>
        <v xml:space="preserve">
31.082.212/0001-99</v>
      </c>
      <c r="K511" s="386" t="s">
        <v>1560</v>
      </c>
      <c r="L511" s="404" t="s">
        <v>947</v>
      </c>
      <c r="M511" s="386">
        <v>85</v>
      </c>
      <c r="N511" s="399">
        <v>45315</v>
      </c>
      <c r="O511" s="400" t="s">
        <v>35</v>
      </c>
      <c r="P511" s="505" t="s">
        <v>917</v>
      </c>
      <c r="Q511" s="502" t="s">
        <v>956</v>
      </c>
      <c r="R511" s="502">
        <v>3385</v>
      </c>
      <c r="S511" s="349"/>
    </row>
    <row r="512" spans="1:19" ht="72" x14ac:dyDescent="0.2">
      <c r="A512" s="481">
        <f t="shared" si="15"/>
        <v>509</v>
      </c>
      <c r="B512" s="399">
        <v>45316</v>
      </c>
      <c r="C512" s="453">
        <v>45292</v>
      </c>
      <c r="D512" s="401" t="s">
        <v>114</v>
      </c>
      <c r="E512" s="401" t="s">
        <v>342</v>
      </c>
      <c r="F512" s="411">
        <v>631.14</v>
      </c>
      <c r="G512" s="403" t="s">
        <v>547</v>
      </c>
      <c r="H512" s="400" t="s">
        <v>127</v>
      </c>
      <c r="I512" s="403" t="s">
        <v>548</v>
      </c>
      <c r="J512" s="386" t="str">
        <f t="shared" si="16"/>
        <v>02.351.877/0001-52</v>
      </c>
      <c r="K512" s="386" t="s">
        <v>951</v>
      </c>
      <c r="L512" s="404" t="s">
        <v>947</v>
      </c>
      <c r="M512" s="418">
        <v>9081441</v>
      </c>
      <c r="N512" s="416">
        <v>45317</v>
      </c>
      <c r="O512" s="400" t="s">
        <v>35</v>
      </c>
      <c r="P512" s="505" t="s">
        <v>549</v>
      </c>
      <c r="Q512" s="502" t="s">
        <v>957</v>
      </c>
      <c r="R512" s="502">
        <v>1784</v>
      </c>
      <c r="S512" s="349"/>
    </row>
    <row r="513" spans="1:19" ht="36" x14ac:dyDescent="0.2">
      <c r="A513" s="481">
        <f t="shared" si="15"/>
        <v>510</v>
      </c>
      <c r="B513" s="399">
        <v>45316</v>
      </c>
      <c r="C513" s="441">
        <v>45627</v>
      </c>
      <c r="D513" s="400" t="s">
        <v>103</v>
      </c>
      <c r="E513" s="401" t="s">
        <v>177</v>
      </c>
      <c r="F513" s="402">
        <v>2912.4</v>
      </c>
      <c r="G513" s="348" t="s">
        <v>1561</v>
      </c>
      <c r="H513" s="400" t="s">
        <v>126</v>
      </c>
      <c r="I513" s="348" t="s">
        <v>1451</v>
      </c>
      <c r="J513" s="386" t="str">
        <f t="shared" si="16"/>
        <v xml:space="preserve"> 00.394.460/0058-87</v>
      </c>
      <c r="K513" s="386" t="s">
        <v>1234</v>
      </c>
      <c r="L513" s="431" t="s">
        <v>1445</v>
      </c>
      <c r="M513" s="432" t="s">
        <v>126</v>
      </c>
      <c r="N513" s="399">
        <v>45316</v>
      </c>
      <c r="O513" s="400" t="s">
        <v>35</v>
      </c>
      <c r="P513" s="505" t="s">
        <v>490</v>
      </c>
      <c r="Q513" s="501" t="s">
        <v>126</v>
      </c>
      <c r="R513" s="501" t="s">
        <v>126</v>
      </c>
      <c r="S513" s="349"/>
    </row>
    <row r="514" spans="1:19" ht="36" x14ac:dyDescent="0.2">
      <c r="A514" s="481">
        <f t="shared" si="15"/>
        <v>511</v>
      </c>
      <c r="B514" s="399">
        <v>45316</v>
      </c>
      <c r="C514" s="453">
        <v>45261</v>
      </c>
      <c r="D514" s="401" t="s">
        <v>114</v>
      </c>
      <c r="E514" s="401" t="s">
        <v>288</v>
      </c>
      <c r="F514" s="411">
        <v>1058.23</v>
      </c>
      <c r="G514" s="421" t="s">
        <v>2239</v>
      </c>
      <c r="H514" s="400" t="s">
        <v>126</v>
      </c>
      <c r="I514" s="348" t="s">
        <v>1451</v>
      </c>
      <c r="J514" s="386" t="str">
        <f t="shared" si="16"/>
        <v xml:space="preserve"> 00.394.460/0058-87</v>
      </c>
      <c r="K514" s="386" t="s">
        <v>1234</v>
      </c>
      <c r="L514" s="431" t="s">
        <v>1445</v>
      </c>
      <c r="M514" s="432" t="s">
        <v>126</v>
      </c>
      <c r="N514" s="399">
        <v>45316</v>
      </c>
      <c r="O514" s="400" t="s">
        <v>35</v>
      </c>
      <c r="P514" s="505" t="s">
        <v>490</v>
      </c>
      <c r="Q514" s="501" t="s">
        <v>126</v>
      </c>
      <c r="R514" s="501" t="s">
        <v>126</v>
      </c>
      <c r="S514" s="349"/>
    </row>
    <row r="515" spans="1:19" ht="36" x14ac:dyDescent="0.2">
      <c r="A515" s="481">
        <f t="shared" si="15"/>
        <v>512</v>
      </c>
      <c r="B515" s="399">
        <v>45316</v>
      </c>
      <c r="C515" s="441">
        <v>45292</v>
      </c>
      <c r="D515" s="400" t="s">
        <v>103</v>
      </c>
      <c r="E515" s="401" t="s">
        <v>183</v>
      </c>
      <c r="F515" s="402">
        <v>2691.23</v>
      </c>
      <c r="G515" s="348" t="s">
        <v>1562</v>
      </c>
      <c r="H515" s="400" t="s">
        <v>126</v>
      </c>
      <c r="I515" s="348" t="s">
        <v>1451</v>
      </c>
      <c r="J515" s="386" t="str">
        <f t="shared" si="16"/>
        <v xml:space="preserve"> 00.394.460/0058-87</v>
      </c>
      <c r="K515" s="386" t="s">
        <v>1234</v>
      </c>
      <c r="L515" s="431" t="s">
        <v>1445</v>
      </c>
      <c r="M515" s="432" t="s">
        <v>126</v>
      </c>
      <c r="N515" s="399">
        <v>45316</v>
      </c>
      <c r="O515" s="400" t="s">
        <v>35</v>
      </c>
      <c r="P515" s="505" t="s">
        <v>490</v>
      </c>
      <c r="Q515" s="501" t="s">
        <v>126</v>
      </c>
      <c r="R515" s="501" t="s">
        <v>126</v>
      </c>
      <c r="S515" s="349"/>
    </row>
    <row r="516" spans="1:19" ht="36" x14ac:dyDescent="0.2">
      <c r="A516" s="481">
        <f t="shared" si="15"/>
        <v>513</v>
      </c>
      <c r="B516" s="399">
        <v>45316</v>
      </c>
      <c r="C516" s="453">
        <v>45261</v>
      </c>
      <c r="D516" s="401" t="s">
        <v>116</v>
      </c>
      <c r="E516" s="401" t="s">
        <v>427</v>
      </c>
      <c r="F516" s="402">
        <v>77242</v>
      </c>
      <c r="G516" s="403" t="s">
        <v>724</v>
      </c>
      <c r="H516" s="400" t="s">
        <v>126</v>
      </c>
      <c r="I516" s="403" t="s">
        <v>725</v>
      </c>
      <c r="J516" s="386" t="str">
        <f t="shared" si="16"/>
        <v>13.119.440/0001-04</v>
      </c>
      <c r="K516" s="386" t="s">
        <v>960</v>
      </c>
      <c r="L516" s="404" t="s">
        <v>947</v>
      </c>
      <c r="M516" s="386">
        <v>15811</v>
      </c>
      <c r="N516" s="399">
        <v>45309</v>
      </c>
      <c r="O516" s="400" t="s">
        <v>35</v>
      </c>
      <c r="P516" s="505" t="s">
        <v>726</v>
      </c>
      <c r="Q516" s="502" t="s">
        <v>957</v>
      </c>
      <c r="R516" s="503">
        <v>3327</v>
      </c>
      <c r="S516" s="349"/>
    </row>
    <row r="517" spans="1:19" ht="36" x14ac:dyDescent="0.2">
      <c r="A517" s="481">
        <f t="shared" ref="A517:A580" si="17">IF(B517="","",ROW()-ROW($A$3))</f>
        <v>514</v>
      </c>
      <c r="B517" s="399">
        <v>45316</v>
      </c>
      <c r="C517" s="453">
        <v>45261</v>
      </c>
      <c r="D517" s="401" t="s">
        <v>116</v>
      </c>
      <c r="E517" s="401" t="s">
        <v>427</v>
      </c>
      <c r="F517" s="402">
        <v>1600</v>
      </c>
      <c r="G517" s="403" t="s">
        <v>724</v>
      </c>
      <c r="H517" s="400" t="s">
        <v>126</v>
      </c>
      <c r="I517" s="403" t="s">
        <v>725</v>
      </c>
      <c r="J517" s="386" t="str">
        <f t="shared" ref="J517:J580" si="18">IF(P517="","",IF(LEN(TRIM(P517))&gt;14,P517,"CPF Protegido - LGPD"))</f>
        <v>13.119.440/0001-04</v>
      </c>
      <c r="K517" s="386" t="s">
        <v>960</v>
      </c>
      <c r="L517" s="404" t="s">
        <v>947</v>
      </c>
      <c r="M517" s="386">
        <v>15862</v>
      </c>
      <c r="N517" s="399">
        <v>45314</v>
      </c>
      <c r="O517" s="400" t="s">
        <v>35</v>
      </c>
      <c r="P517" s="505" t="s">
        <v>726</v>
      </c>
      <c r="Q517" s="502" t="s">
        <v>956</v>
      </c>
      <c r="R517" s="503">
        <v>3327</v>
      </c>
      <c r="S517" s="349"/>
    </row>
    <row r="518" spans="1:19" ht="60" x14ac:dyDescent="0.2">
      <c r="A518" s="481">
        <f t="shared" si="17"/>
        <v>515</v>
      </c>
      <c r="B518" s="399">
        <v>45316</v>
      </c>
      <c r="C518" s="453">
        <v>45292</v>
      </c>
      <c r="D518" s="401" t="s">
        <v>114</v>
      </c>
      <c r="E518" s="401" t="s">
        <v>274</v>
      </c>
      <c r="F518" s="402">
        <v>1355</v>
      </c>
      <c r="G518" s="403" t="s">
        <v>876</v>
      </c>
      <c r="H518" s="400" t="s">
        <v>132</v>
      </c>
      <c r="I518" s="403" t="s">
        <v>877</v>
      </c>
      <c r="J518" s="386" t="str">
        <f t="shared" si="18"/>
        <v xml:space="preserve">
45.582.689/0001-48</v>
      </c>
      <c r="K518" s="386" t="s">
        <v>960</v>
      </c>
      <c r="L518" s="404" t="s">
        <v>947</v>
      </c>
      <c r="M518" s="386">
        <v>11</v>
      </c>
      <c r="N518" s="399">
        <v>45308</v>
      </c>
      <c r="O518" s="400" t="s">
        <v>35</v>
      </c>
      <c r="P518" s="505" t="s">
        <v>878</v>
      </c>
      <c r="Q518" s="502" t="s">
        <v>944</v>
      </c>
      <c r="R518" s="502">
        <v>1677</v>
      </c>
      <c r="S518" s="349"/>
    </row>
    <row r="519" spans="1:19" ht="36" x14ac:dyDescent="0.2">
      <c r="A519" s="481">
        <f t="shared" si="17"/>
        <v>516</v>
      </c>
      <c r="B519" s="399">
        <v>45316</v>
      </c>
      <c r="C519" s="441">
        <v>45292</v>
      </c>
      <c r="D519" s="400" t="s">
        <v>114</v>
      </c>
      <c r="E519" s="401" t="s">
        <v>284</v>
      </c>
      <c r="F519" s="402">
        <v>12</v>
      </c>
      <c r="G519" s="403" t="s">
        <v>1563</v>
      </c>
      <c r="H519" s="400" t="s">
        <v>126</v>
      </c>
      <c r="I519" s="403" t="s">
        <v>5559</v>
      </c>
      <c r="J519" s="386" t="str">
        <f t="shared" si="18"/>
        <v>00.000.000/0001-91</v>
      </c>
      <c r="K519" s="386" t="s">
        <v>1003</v>
      </c>
      <c r="L519" s="404" t="s">
        <v>939</v>
      </c>
      <c r="M519" s="386" t="s">
        <v>126</v>
      </c>
      <c r="N519" s="399">
        <v>45316</v>
      </c>
      <c r="O519" s="400" t="s">
        <v>35</v>
      </c>
      <c r="P519" s="505" t="s">
        <v>1004</v>
      </c>
      <c r="Q519" s="501" t="s">
        <v>126</v>
      </c>
      <c r="R519" s="501" t="s">
        <v>126</v>
      </c>
      <c r="S519" s="349"/>
    </row>
    <row r="520" spans="1:19" ht="36" x14ac:dyDescent="0.2">
      <c r="A520" s="481">
        <f t="shared" si="17"/>
        <v>517</v>
      </c>
      <c r="B520" s="399">
        <v>45316</v>
      </c>
      <c r="C520" s="441">
        <v>45292</v>
      </c>
      <c r="D520" s="400" t="s">
        <v>114</v>
      </c>
      <c r="E520" s="401" t="s">
        <v>284</v>
      </c>
      <c r="F520" s="402">
        <v>12</v>
      </c>
      <c r="G520" s="403" t="s">
        <v>1563</v>
      </c>
      <c r="H520" s="400" t="s">
        <v>126</v>
      </c>
      <c r="I520" s="403" t="s">
        <v>5559</v>
      </c>
      <c r="J520" s="386" t="str">
        <f t="shared" si="18"/>
        <v>00.000.000/0001-91</v>
      </c>
      <c r="K520" s="386" t="s">
        <v>1003</v>
      </c>
      <c r="L520" s="404" t="s">
        <v>939</v>
      </c>
      <c r="M520" s="386" t="s">
        <v>126</v>
      </c>
      <c r="N520" s="399">
        <v>45316</v>
      </c>
      <c r="O520" s="400" t="s">
        <v>35</v>
      </c>
      <c r="P520" s="505" t="s">
        <v>1004</v>
      </c>
      <c r="Q520" s="501" t="s">
        <v>126</v>
      </c>
      <c r="R520" s="501" t="s">
        <v>126</v>
      </c>
      <c r="S520" s="349"/>
    </row>
    <row r="521" spans="1:19" ht="36" x14ac:dyDescent="0.2">
      <c r="A521" s="481">
        <f t="shared" si="17"/>
        <v>518</v>
      </c>
      <c r="B521" s="399">
        <v>45316</v>
      </c>
      <c r="C521" s="441">
        <v>45292</v>
      </c>
      <c r="D521" s="400" t="s">
        <v>114</v>
      </c>
      <c r="E521" s="401" t="s">
        <v>284</v>
      </c>
      <c r="F521" s="402">
        <v>12</v>
      </c>
      <c r="G521" s="403" t="s">
        <v>1564</v>
      </c>
      <c r="H521" s="400" t="s">
        <v>132</v>
      </c>
      <c r="I521" s="403" t="s">
        <v>5559</v>
      </c>
      <c r="J521" s="386" t="str">
        <f t="shared" si="18"/>
        <v>00.000.000/0001-91</v>
      </c>
      <c r="K521" s="386" t="s">
        <v>1003</v>
      </c>
      <c r="L521" s="404" t="s">
        <v>939</v>
      </c>
      <c r="M521" s="386" t="s">
        <v>126</v>
      </c>
      <c r="N521" s="399">
        <v>45316</v>
      </c>
      <c r="O521" s="400" t="s">
        <v>35</v>
      </c>
      <c r="P521" s="505" t="s">
        <v>1004</v>
      </c>
      <c r="Q521" s="501" t="s">
        <v>126</v>
      </c>
      <c r="R521" s="501" t="s">
        <v>126</v>
      </c>
      <c r="S521" s="349"/>
    </row>
    <row r="522" spans="1:19" ht="36" x14ac:dyDescent="0.2">
      <c r="A522" s="481">
        <f t="shared" si="17"/>
        <v>519</v>
      </c>
      <c r="B522" s="399">
        <v>45316</v>
      </c>
      <c r="C522" s="441">
        <v>45292</v>
      </c>
      <c r="D522" s="400" t="s">
        <v>114</v>
      </c>
      <c r="E522" s="401" t="s">
        <v>284</v>
      </c>
      <c r="F522" s="402">
        <v>6.85</v>
      </c>
      <c r="G522" s="403" t="s">
        <v>1565</v>
      </c>
      <c r="H522" s="400" t="s">
        <v>131</v>
      </c>
      <c r="I522" s="403" t="s">
        <v>5559</v>
      </c>
      <c r="J522" s="386" t="str">
        <f t="shared" si="18"/>
        <v>00.000.000/0001-91</v>
      </c>
      <c r="K522" s="386" t="s">
        <v>1003</v>
      </c>
      <c r="L522" s="404" t="s">
        <v>939</v>
      </c>
      <c r="M522" s="386" t="s">
        <v>126</v>
      </c>
      <c r="N522" s="399">
        <v>45316</v>
      </c>
      <c r="O522" s="400" t="s">
        <v>35</v>
      </c>
      <c r="P522" s="505" t="s">
        <v>1004</v>
      </c>
      <c r="Q522" s="501" t="s">
        <v>126</v>
      </c>
      <c r="R522" s="501" t="s">
        <v>126</v>
      </c>
      <c r="S522" s="349"/>
    </row>
    <row r="523" spans="1:19" ht="36" x14ac:dyDescent="0.2">
      <c r="A523" s="481">
        <f t="shared" si="17"/>
        <v>520</v>
      </c>
      <c r="B523" s="399">
        <v>45317</v>
      </c>
      <c r="C523" s="441">
        <v>45292</v>
      </c>
      <c r="D523" s="400" t="s">
        <v>103</v>
      </c>
      <c r="E523" s="401" t="s">
        <v>185</v>
      </c>
      <c r="F523" s="402">
        <v>3142.73</v>
      </c>
      <c r="G523" s="405" t="s">
        <v>1567</v>
      </c>
      <c r="H523" s="401" t="s">
        <v>126</v>
      </c>
      <c r="I523" s="348" t="s">
        <v>1566</v>
      </c>
      <c r="J523" s="386" t="str">
        <f t="shared" si="18"/>
        <v>CPF Protegido - LGPD</v>
      </c>
      <c r="K523" s="386" t="s">
        <v>4161</v>
      </c>
      <c r="L523" s="404" t="s">
        <v>1228</v>
      </c>
      <c r="M523" s="386" t="s">
        <v>126</v>
      </c>
      <c r="N523" s="399">
        <v>45317</v>
      </c>
      <c r="O523" s="400" t="s">
        <v>35</v>
      </c>
      <c r="P523" s="504" t="s">
        <v>1568</v>
      </c>
      <c r="Q523" s="501" t="s">
        <v>126</v>
      </c>
      <c r="R523" s="501" t="s">
        <v>126</v>
      </c>
      <c r="S523" s="349"/>
    </row>
    <row r="524" spans="1:19" ht="36" x14ac:dyDescent="0.2">
      <c r="A524" s="481">
        <f t="shared" si="17"/>
        <v>521</v>
      </c>
      <c r="B524" s="399">
        <v>45317</v>
      </c>
      <c r="C524" s="441">
        <v>45292</v>
      </c>
      <c r="D524" s="400" t="s">
        <v>103</v>
      </c>
      <c r="E524" s="401" t="s">
        <v>185</v>
      </c>
      <c r="F524" s="402">
        <v>16584.82</v>
      </c>
      <c r="G524" s="403" t="s">
        <v>1571</v>
      </c>
      <c r="H524" s="400" t="s">
        <v>126</v>
      </c>
      <c r="I524" s="403" t="s">
        <v>1071</v>
      </c>
      <c r="J524" s="386" t="str">
        <f t="shared" si="18"/>
        <v>CPF Protegido - LGPD</v>
      </c>
      <c r="K524" s="386" t="s">
        <v>4161</v>
      </c>
      <c r="L524" s="404" t="s">
        <v>1228</v>
      </c>
      <c r="M524" s="386" t="s">
        <v>126</v>
      </c>
      <c r="N524" s="399">
        <v>45317</v>
      </c>
      <c r="O524" s="400" t="s">
        <v>35</v>
      </c>
      <c r="P524" s="505" t="s">
        <v>1072</v>
      </c>
      <c r="Q524" s="501" t="s">
        <v>126</v>
      </c>
      <c r="R524" s="501" t="s">
        <v>126</v>
      </c>
      <c r="S524" s="349"/>
    </row>
    <row r="525" spans="1:19" ht="36" x14ac:dyDescent="0.2">
      <c r="A525" s="481">
        <f t="shared" si="17"/>
        <v>522</v>
      </c>
      <c r="B525" s="399">
        <v>45317</v>
      </c>
      <c r="C525" s="441">
        <v>45292</v>
      </c>
      <c r="D525" s="400" t="s">
        <v>103</v>
      </c>
      <c r="E525" s="401" t="s">
        <v>200</v>
      </c>
      <c r="F525" s="402">
        <v>343.43</v>
      </c>
      <c r="G525" s="348" t="s">
        <v>1573</v>
      </c>
      <c r="H525" s="400" t="s">
        <v>126</v>
      </c>
      <c r="I525" s="348" t="s">
        <v>1574</v>
      </c>
      <c r="J525" s="386" t="str">
        <f t="shared" si="18"/>
        <v>10.426.715/0001-64</v>
      </c>
      <c r="K525" s="386" t="s">
        <v>951</v>
      </c>
      <c r="L525" s="404" t="s">
        <v>947</v>
      </c>
      <c r="M525" s="418" t="s">
        <v>1636</v>
      </c>
      <c r="N525" s="416">
        <v>45320</v>
      </c>
      <c r="O525" s="400" t="s">
        <v>35</v>
      </c>
      <c r="P525" s="510" t="s">
        <v>1575</v>
      </c>
      <c r="Q525" s="501" t="s">
        <v>126</v>
      </c>
      <c r="R525" s="501" t="s">
        <v>126</v>
      </c>
      <c r="S525" s="349"/>
    </row>
    <row r="526" spans="1:19" ht="36" x14ac:dyDescent="0.2">
      <c r="A526" s="481">
        <f t="shared" si="17"/>
        <v>523</v>
      </c>
      <c r="B526" s="399">
        <v>45317</v>
      </c>
      <c r="C526" s="441">
        <v>45292</v>
      </c>
      <c r="D526" s="400" t="s">
        <v>103</v>
      </c>
      <c r="E526" s="401" t="s">
        <v>200</v>
      </c>
      <c r="F526" s="402">
        <v>3245.04</v>
      </c>
      <c r="G526" s="348" t="s">
        <v>1573</v>
      </c>
      <c r="H526" s="400" t="s">
        <v>126</v>
      </c>
      <c r="I526" s="348" t="s">
        <v>1576</v>
      </c>
      <c r="J526" s="386" t="str">
        <f t="shared" si="18"/>
        <v>04.398.505/0001-07</v>
      </c>
      <c r="K526" s="386" t="s">
        <v>951</v>
      </c>
      <c r="L526" s="404" t="s">
        <v>947</v>
      </c>
      <c r="M526" s="418" t="s">
        <v>1589</v>
      </c>
      <c r="N526" s="416">
        <v>45321</v>
      </c>
      <c r="O526" s="400" t="s">
        <v>35</v>
      </c>
      <c r="P526" s="510" t="s">
        <v>1577</v>
      </c>
      <c r="Q526" s="501" t="s">
        <v>126</v>
      </c>
      <c r="R526" s="501" t="s">
        <v>126</v>
      </c>
      <c r="S526" s="349"/>
    </row>
    <row r="527" spans="1:19" ht="13.5" customHeight="1" x14ac:dyDescent="0.2">
      <c r="A527" s="481">
        <f t="shared" si="17"/>
        <v>524</v>
      </c>
      <c r="B527" s="399">
        <v>45317</v>
      </c>
      <c r="C527" s="453">
        <v>45261</v>
      </c>
      <c r="D527" s="401" t="s">
        <v>114</v>
      </c>
      <c r="E527" s="401" t="s">
        <v>296</v>
      </c>
      <c r="F527" s="411">
        <v>1400</v>
      </c>
      <c r="G527" s="403" t="s">
        <v>668</v>
      </c>
      <c r="H527" s="400" t="s">
        <v>127</v>
      </c>
      <c r="I527" s="403" t="s">
        <v>669</v>
      </c>
      <c r="J527" s="386" t="str">
        <f t="shared" si="18"/>
        <v>03.922.845/0001-22</v>
      </c>
      <c r="K527" s="386" t="s">
        <v>951</v>
      </c>
      <c r="L527" s="404" t="s">
        <v>947</v>
      </c>
      <c r="M527" s="386">
        <v>83881</v>
      </c>
      <c r="N527" s="399">
        <v>45655</v>
      </c>
      <c r="O527" s="400" t="s">
        <v>35</v>
      </c>
      <c r="P527" s="505" t="s">
        <v>670</v>
      </c>
      <c r="Q527" s="502" t="s">
        <v>956</v>
      </c>
      <c r="R527" s="502">
        <v>3316</v>
      </c>
      <c r="S527" s="349"/>
    </row>
    <row r="528" spans="1:19" ht="36" x14ac:dyDescent="0.2">
      <c r="A528" s="481">
        <f t="shared" si="17"/>
        <v>525</v>
      </c>
      <c r="B528" s="399">
        <v>45317</v>
      </c>
      <c r="C528" s="441">
        <v>45292</v>
      </c>
      <c r="D528" s="400" t="s">
        <v>103</v>
      </c>
      <c r="E528" s="401" t="s">
        <v>185</v>
      </c>
      <c r="F528" s="402">
        <v>1934.03</v>
      </c>
      <c r="G528" s="403" t="s">
        <v>1578</v>
      </c>
      <c r="H528" s="400" t="s">
        <v>126</v>
      </c>
      <c r="I528" s="403" t="s">
        <v>1218</v>
      </c>
      <c r="J528" s="386" t="str">
        <f t="shared" si="18"/>
        <v>CPF Protegido - LGPD</v>
      </c>
      <c r="K528" s="386" t="s">
        <v>960</v>
      </c>
      <c r="L528" s="404" t="s">
        <v>1228</v>
      </c>
      <c r="M528" s="386" t="s">
        <v>126</v>
      </c>
      <c r="N528" s="399">
        <v>45317</v>
      </c>
      <c r="O528" s="400" t="s">
        <v>35</v>
      </c>
      <c r="P528" s="505" t="s">
        <v>1219</v>
      </c>
      <c r="Q528" s="501" t="s">
        <v>126</v>
      </c>
      <c r="R528" s="501" t="s">
        <v>126</v>
      </c>
      <c r="S528" s="349"/>
    </row>
    <row r="529" spans="1:19" ht="36" x14ac:dyDescent="0.2">
      <c r="A529" s="481">
        <f t="shared" si="17"/>
        <v>526</v>
      </c>
      <c r="B529" s="399">
        <v>45317</v>
      </c>
      <c r="C529" s="441">
        <v>45292</v>
      </c>
      <c r="D529" s="400" t="s">
        <v>114</v>
      </c>
      <c r="E529" s="401" t="s">
        <v>284</v>
      </c>
      <c r="F529" s="402">
        <v>12</v>
      </c>
      <c r="G529" s="403" t="s">
        <v>1579</v>
      </c>
      <c r="H529" s="400" t="s">
        <v>132</v>
      </c>
      <c r="I529" s="403" t="s">
        <v>5559</v>
      </c>
      <c r="J529" s="386" t="str">
        <f t="shared" si="18"/>
        <v>00.000.000/0001-91</v>
      </c>
      <c r="K529" s="386" t="s">
        <v>1003</v>
      </c>
      <c r="L529" s="404" t="s">
        <v>939</v>
      </c>
      <c r="M529" s="386" t="s">
        <v>126</v>
      </c>
      <c r="N529" s="399">
        <v>45317</v>
      </c>
      <c r="O529" s="400" t="s">
        <v>35</v>
      </c>
      <c r="P529" s="505" t="s">
        <v>1004</v>
      </c>
      <c r="Q529" s="501" t="s">
        <v>126</v>
      </c>
      <c r="R529" s="501" t="s">
        <v>126</v>
      </c>
      <c r="S529" s="349"/>
    </row>
    <row r="530" spans="1:19" ht="21.6" customHeight="1" x14ac:dyDescent="0.2">
      <c r="A530" s="481">
        <f t="shared" si="17"/>
        <v>527</v>
      </c>
      <c r="B530" s="399">
        <v>45320</v>
      </c>
      <c r="C530" s="441">
        <v>45292</v>
      </c>
      <c r="D530" s="400" t="s">
        <v>114</v>
      </c>
      <c r="E530" s="401" t="s">
        <v>230</v>
      </c>
      <c r="F530" s="402">
        <v>28.49</v>
      </c>
      <c r="G530" s="421" t="s">
        <v>1726</v>
      </c>
      <c r="H530" s="400" t="s">
        <v>138</v>
      </c>
      <c r="I530" s="403" t="s">
        <v>1583</v>
      </c>
      <c r="J530" s="386" t="str">
        <f t="shared" si="18"/>
        <v>17.281.106/0001-03</v>
      </c>
      <c r="K530" s="404" t="s">
        <v>2001</v>
      </c>
      <c r="L530" s="404" t="s">
        <v>1341</v>
      </c>
      <c r="M530" s="386" t="s">
        <v>1585</v>
      </c>
      <c r="N530" s="399">
        <v>45308</v>
      </c>
      <c r="O530" s="400" t="s">
        <v>35</v>
      </c>
      <c r="P530" s="504" t="s">
        <v>1584</v>
      </c>
      <c r="Q530" s="501" t="s">
        <v>126</v>
      </c>
      <c r="R530" s="501" t="s">
        <v>126</v>
      </c>
      <c r="S530" s="349"/>
    </row>
    <row r="531" spans="1:19" ht="34.15" customHeight="1" x14ac:dyDescent="0.2">
      <c r="A531" s="481">
        <f t="shared" si="17"/>
        <v>528</v>
      </c>
      <c r="B531" s="399">
        <v>45320</v>
      </c>
      <c r="C531" s="441">
        <v>45261</v>
      </c>
      <c r="D531" s="400" t="s">
        <v>114</v>
      </c>
      <c r="E531" s="401" t="s">
        <v>248</v>
      </c>
      <c r="F531" s="402">
        <v>795.15</v>
      </c>
      <c r="G531" s="403" t="s">
        <v>508</v>
      </c>
      <c r="H531" s="400" t="s">
        <v>126</v>
      </c>
      <c r="I531" s="403" t="s">
        <v>509</v>
      </c>
      <c r="J531" s="386" t="str">
        <f t="shared" si="18"/>
        <v>07.290.137/0001-77</v>
      </c>
      <c r="K531" s="386" t="s">
        <v>960</v>
      </c>
      <c r="L531" s="404" t="s">
        <v>947</v>
      </c>
      <c r="M531" s="386" t="s">
        <v>1586</v>
      </c>
      <c r="N531" s="399">
        <v>45317</v>
      </c>
      <c r="O531" s="400" t="s">
        <v>35</v>
      </c>
      <c r="P531" s="504" t="s">
        <v>510</v>
      </c>
      <c r="Q531" s="502" t="s">
        <v>957</v>
      </c>
      <c r="R531" s="502">
        <v>189</v>
      </c>
      <c r="S531" s="349"/>
    </row>
    <row r="532" spans="1:19" ht="37.9" customHeight="1" x14ac:dyDescent="0.2">
      <c r="A532" s="481">
        <f t="shared" si="17"/>
        <v>529</v>
      </c>
      <c r="B532" s="399">
        <v>45320</v>
      </c>
      <c r="C532" s="441">
        <v>45292</v>
      </c>
      <c r="D532" s="400" t="s">
        <v>114</v>
      </c>
      <c r="E532" s="401" t="s">
        <v>284</v>
      </c>
      <c r="F532" s="402">
        <v>12</v>
      </c>
      <c r="G532" s="403" t="s">
        <v>1588</v>
      </c>
      <c r="H532" s="400" t="s">
        <v>126</v>
      </c>
      <c r="I532" s="403" t="s">
        <v>5559</v>
      </c>
      <c r="J532" s="386" t="str">
        <f t="shared" si="18"/>
        <v>00.000.000/0001-91</v>
      </c>
      <c r="K532" s="386" t="s">
        <v>1003</v>
      </c>
      <c r="L532" s="404" t="s">
        <v>939</v>
      </c>
      <c r="M532" s="386" t="s">
        <v>126</v>
      </c>
      <c r="N532" s="399">
        <v>45320</v>
      </c>
      <c r="O532" s="400" t="s">
        <v>35</v>
      </c>
      <c r="P532" s="505" t="s">
        <v>1004</v>
      </c>
      <c r="Q532" s="501" t="s">
        <v>126</v>
      </c>
      <c r="R532" s="501" t="s">
        <v>126</v>
      </c>
      <c r="S532" s="349"/>
    </row>
    <row r="533" spans="1:19" ht="50.1" customHeight="1" x14ac:dyDescent="0.2">
      <c r="A533" s="481">
        <f t="shared" si="17"/>
        <v>530</v>
      </c>
      <c r="B533" s="399">
        <v>45321</v>
      </c>
      <c r="C533" s="441">
        <v>45292</v>
      </c>
      <c r="D533" s="400" t="s">
        <v>103</v>
      </c>
      <c r="E533" s="401" t="s">
        <v>191</v>
      </c>
      <c r="F533" s="402">
        <v>-32.72</v>
      </c>
      <c r="G533" s="393" t="s">
        <v>1591</v>
      </c>
      <c r="H533" s="400" t="s">
        <v>126</v>
      </c>
      <c r="I533" s="403" t="s">
        <v>937</v>
      </c>
      <c r="J533" s="386" t="str">
        <f t="shared" si="18"/>
        <v>70.945.209/0001-03</v>
      </c>
      <c r="K533" s="386" t="s">
        <v>1593</v>
      </c>
      <c r="L533" s="404" t="s">
        <v>939</v>
      </c>
      <c r="M533" s="386" t="s">
        <v>126</v>
      </c>
      <c r="N533" s="399">
        <v>45321</v>
      </c>
      <c r="O533" s="400" t="s">
        <v>35</v>
      </c>
      <c r="P533" s="504" t="s">
        <v>718</v>
      </c>
      <c r="Q533" s="501" t="s">
        <v>126</v>
      </c>
      <c r="R533" s="501" t="s">
        <v>126</v>
      </c>
      <c r="S533" s="349"/>
    </row>
    <row r="534" spans="1:19" ht="50.1" customHeight="1" x14ac:dyDescent="0.2">
      <c r="A534" s="481">
        <f t="shared" si="17"/>
        <v>531</v>
      </c>
      <c r="B534" s="399">
        <v>45321</v>
      </c>
      <c r="C534" s="441">
        <v>45292</v>
      </c>
      <c r="D534" s="400" t="s">
        <v>103</v>
      </c>
      <c r="E534" s="401" t="s">
        <v>191</v>
      </c>
      <c r="F534" s="402">
        <v>-114.52</v>
      </c>
      <c r="G534" s="393" t="s">
        <v>1592</v>
      </c>
      <c r="H534" s="400" t="s">
        <v>126</v>
      </c>
      <c r="I534" s="403" t="s">
        <v>937</v>
      </c>
      <c r="J534" s="386" t="str">
        <f t="shared" si="18"/>
        <v>70.945.209/0001-03</v>
      </c>
      <c r="K534" s="386" t="s">
        <v>1593</v>
      </c>
      <c r="L534" s="404" t="s">
        <v>939</v>
      </c>
      <c r="M534" s="386" t="s">
        <v>126</v>
      </c>
      <c r="N534" s="399">
        <v>45321</v>
      </c>
      <c r="O534" s="400" t="s">
        <v>35</v>
      </c>
      <c r="P534" s="504" t="s">
        <v>718</v>
      </c>
      <c r="Q534" s="501" t="s">
        <v>126</v>
      </c>
      <c r="R534" s="501" t="s">
        <v>126</v>
      </c>
      <c r="S534" s="349"/>
    </row>
    <row r="535" spans="1:19" ht="33" customHeight="1" x14ac:dyDescent="0.2">
      <c r="A535" s="481">
        <f t="shared" si="17"/>
        <v>532</v>
      </c>
      <c r="B535" s="399">
        <v>45321</v>
      </c>
      <c r="C535" s="441">
        <v>45292</v>
      </c>
      <c r="D535" s="400" t="s">
        <v>103</v>
      </c>
      <c r="E535" s="401" t="s">
        <v>191</v>
      </c>
      <c r="F535" s="402">
        <v>730.68</v>
      </c>
      <c r="G535" s="352" t="s">
        <v>2027</v>
      </c>
      <c r="H535" s="400" t="s">
        <v>126</v>
      </c>
      <c r="I535" s="403" t="s">
        <v>1594</v>
      </c>
      <c r="J535" s="386" t="str">
        <f t="shared" si="18"/>
        <v>26.231.266/0001-39</v>
      </c>
      <c r="K535" s="386" t="s">
        <v>951</v>
      </c>
      <c r="L535" s="404" t="s">
        <v>947</v>
      </c>
      <c r="M535" s="386" t="s">
        <v>1596</v>
      </c>
      <c r="N535" s="399">
        <v>45301</v>
      </c>
      <c r="O535" s="400" t="s">
        <v>35</v>
      </c>
      <c r="P535" s="504" t="s">
        <v>1595</v>
      </c>
      <c r="Q535" s="501" t="s">
        <v>126</v>
      </c>
      <c r="R535" s="501" t="s">
        <v>126</v>
      </c>
      <c r="S535" s="349"/>
    </row>
    <row r="536" spans="1:19" ht="29.45" customHeight="1" x14ac:dyDescent="0.2">
      <c r="A536" s="481">
        <f t="shared" si="17"/>
        <v>533</v>
      </c>
      <c r="B536" s="399">
        <v>45321</v>
      </c>
      <c r="C536" s="441">
        <v>45261</v>
      </c>
      <c r="D536" s="400" t="s">
        <v>114</v>
      </c>
      <c r="E536" s="401" t="s">
        <v>342</v>
      </c>
      <c r="F536" s="402">
        <v>299.99</v>
      </c>
      <c r="G536" s="405" t="s">
        <v>573</v>
      </c>
      <c r="H536" s="400" t="s">
        <v>127</v>
      </c>
      <c r="I536" s="403" t="s">
        <v>574</v>
      </c>
      <c r="J536" s="386" t="str">
        <f t="shared" si="18"/>
        <v>08.314.044/0001-06</v>
      </c>
      <c r="K536" s="386" t="s">
        <v>951</v>
      </c>
      <c r="L536" s="404" t="s">
        <v>947</v>
      </c>
      <c r="M536" s="386">
        <v>50629</v>
      </c>
      <c r="N536" s="399">
        <v>44930</v>
      </c>
      <c r="O536" s="400" t="s">
        <v>35</v>
      </c>
      <c r="P536" s="504" t="s">
        <v>575</v>
      </c>
      <c r="Q536" s="502" t="s">
        <v>957</v>
      </c>
      <c r="R536" s="502">
        <v>1543</v>
      </c>
      <c r="S536" s="349"/>
    </row>
    <row r="537" spans="1:19" ht="41.45" customHeight="1" x14ac:dyDescent="0.2">
      <c r="A537" s="481">
        <f t="shared" si="17"/>
        <v>534</v>
      </c>
      <c r="B537" s="399">
        <v>45321</v>
      </c>
      <c r="C537" s="441">
        <v>45170</v>
      </c>
      <c r="D537" s="400" t="s">
        <v>114</v>
      </c>
      <c r="E537" s="401" t="s">
        <v>244</v>
      </c>
      <c r="F537" s="402">
        <v>1625.71</v>
      </c>
      <c r="G537" s="403" t="s">
        <v>586</v>
      </c>
      <c r="H537" s="400" t="s">
        <v>127</v>
      </c>
      <c r="I537" s="403" t="s">
        <v>1600</v>
      </c>
      <c r="J537" s="386" t="str">
        <f t="shared" si="18"/>
        <v>17.171.307/0001-58</v>
      </c>
      <c r="K537" s="386" t="s">
        <v>951</v>
      </c>
      <c r="L537" s="404" t="s">
        <v>947</v>
      </c>
      <c r="M537" s="386" t="s">
        <v>1602</v>
      </c>
      <c r="N537" s="399">
        <v>45301</v>
      </c>
      <c r="O537" s="400" t="s">
        <v>35</v>
      </c>
      <c r="P537" s="504" t="s">
        <v>588</v>
      </c>
      <c r="Q537" s="502" t="s">
        <v>957</v>
      </c>
      <c r="R537" s="502">
        <v>1537</v>
      </c>
      <c r="S537" s="349"/>
    </row>
    <row r="538" spans="1:19" ht="50.1" customHeight="1" x14ac:dyDescent="0.2">
      <c r="A538" s="481">
        <f t="shared" si="17"/>
        <v>535</v>
      </c>
      <c r="B538" s="399">
        <v>45322</v>
      </c>
      <c r="C538" s="441">
        <v>45292</v>
      </c>
      <c r="D538" s="400" t="s">
        <v>103</v>
      </c>
      <c r="E538" s="401" t="s">
        <v>191</v>
      </c>
      <c r="F538" s="402">
        <v>-2.74</v>
      </c>
      <c r="G538" s="405" t="s">
        <v>1627</v>
      </c>
      <c r="H538" s="400" t="s">
        <v>126</v>
      </c>
      <c r="I538" s="403" t="s">
        <v>937</v>
      </c>
      <c r="J538" s="386" t="str">
        <f t="shared" si="18"/>
        <v>70.945.209/0001-03</v>
      </c>
      <c r="K538" s="386" t="s">
        <v>1593</v>
      </c>
      <c r="L538" s="404" t="s">
        <v>939</v>
      </c>
      <c r="M538" s="386" t="s">
        <v>126</v>
      </c>
      <c r="N538" s="399">
        <v>45322</v>
      </c>
      <c r="O538" s="400" t="s">
        <v>35</v>
      </c>
      <c r="P538" s="504" t="s">
        <v>718</v>
      </c>
      <c r="Q538" s="501" t="s">
        <v>126</v>
      </c>
      <c r="R538" s="501" t="s">
        <v>126</v>
      </c>
      <c r="S538" s="349"/>
    </row>
    <row r="539" spans="1:19" ht="27" customHeight="1" x14ac:dyDescent="0.2">
      <c r="A539" s="481">
        <f t="shared" si="17"/>
        <v>536</v>
      </c>
      <c r="B539" s="399">
        <v>45322</v>
      </c>
      <c r="C539" s="441">
        <v>45292</v>
      </c>
      <c r="D539" s="400" t="s">
        <v>103</v>
      </c>
      <c r="E539" s="401" t="s">
        <v>202</v>
      </c>
      <c r="F539" s="402">
        <v>6083.58</v>
      </c>
      <c r="G539" s="405" t="s">
        <v>1612</v>
      </c>
      <c r="H539" s="400" t="s">
        <v>126</v>
      </c>
      <c r="I539" s="403" t="s">
        <v>1615</v>
      </c>
      <c r="J539" s="386" t="str">
        <f t="shared" si="18"/>
        <v>04.740.876/0001-25</v>
      </c>
      <c r="K539" s="386" t="s">
        <v>951</v>
      </c>
      <c r="L539" s="404" t="s">
        <v>947</v>
      </c>
      <c r="M539" s="386">
        <v>277461</v>
      </c>
      <c r="N539" s="399">
        <v>45323</v>
      </c>
      <c r="O539" s="400" t="s">
        <v>35</v>
      </c>
      <c r="P539" s="504" t="s">
        <v>1616</v>
      </c>
      <c r="Q539" s="501" t="s">
        <v>126</v>
      </c>
      <c r="R539" s="501" t="s">
        <v>126</v>
      </c>
      <c r="S539" s="349"/>
    </row>
    <row r="540" spans="1:19" ht="27" customHeight="1" x14ac:dyDescent="0.2">
      <c r="A540" s="481">
        <f t="shared" si="17"/>
        <v>537</v>
      </c>
      <c r="B540" s="399">
        <v>45322</v>
      </c>
      <c r="C540" s="441">
        <v>45292</v>
      </c>
      <c r="D540" s="400" t="s">
        <v>103</v>
      </c>
      <c r="E540" s="401" t="s">
        <v>216</v>
      </c>
      <c r="F540" s="402">
        <v>3195.48</v>
      </c>
      <c r="G540" s="405" t="s">
        <v>1614</v>
      </c>
      <c r="H540" s="400" t="s">
        <v>126</v>
      </c>
      <c r="I540" s="403" t="s">
        <v>1615</v>
      </c>
      <c r="J540" s="386" t="str">
        <f t="shared" si="18"/>
        <v>04.740.876/0001-25</v>
      </c>
      <c r="K540" s="386" t="s">
        <v>951</v>
      </c>
      <c r="L540" s="404" t="s">
        <v>947</v>
      </c>
      <c r="M540" s="386">
        <v>271513</v>
      </c>
      <c r="N540" s="399">
        <v>45323</v>
      </c>
      <c r="O540" s="400" t="s">
        <v>35</v>
      </c>
      <c r="P540" s="504" t="s">
        <v>1616</v>
      </c>
      <c r="Q540" s="501" t="s">
        <v>126</v>
      </c>
      <c r="R540" s="501" t="s">
        <v>126</v>
      </c>
      <c r="S540" s="349"/>
    </row>
    <row r="541" spans="1:19" ht="28.15" customHeight="1" x14ac:dyDescent="0.2">
      <c r="A541" s="481">
        <f t="shared" si="17"/>
        <v>538</v>
      </c>
      <c r="B541" s="399">
        <v>45322</v>
      </c>
      <c r="C541" s="441">
        <v>45292</v>
      </c>
      <c r="D541" s="400" t="s">
        <v>103</v>
      </c>
      <c r="E541" s="401" t="s">
        <v>202</v>
      </c>
      <c r="F541" s="402">
        <v>30378.04</v>
      </c>
      <c r="G541" s="405" t="s">
        <v>1613</v>
      </c>
      <c r="H541" s="400" t="s">
        <v>126</v>
      </c>
      <c r="I541" s="403" t="s">
        <v>1615</v>
      </c>
      <c r="J541" s="386" t="str">
        <f t="shared" si="18"/>
        <v>04.740.876/0001-25</v>
      </c>
      <c r="K541" s="386" t="s">
        <v>951</v>
      </c>
      <c r="L541" s="404" t="s">
        <v>947</v>
      </c>
      <c r="M541" s="386">
        <v>291068</v>
      </c>
      <c r="N541" s="399">
        <v>45323</v>
      </c>
      <c r="O541" s="400" t="s">
        <v>35</v>
      </c>
      <c r="P541" s="504" t="s">
        <v>1616</v>
      </c>
      <c r="Q541" s="501" t="s">
        <v>126</v>
      </c>
      <c r="R541" s="501" t="s">
        <v>126</v>
      </c>
      <c r="S541" s="349"/>
    </row>
    <row r="542" spans="1:19" ht="30.6" customHeight="1" x14ac:dyDescent="0.2">
      <c r="A542" s="481">
        <f t="shared" si="17"/>
        <v>539</v>
      </c>
      <c r="B542" s="399">
        <v>45322</v>
      </c>
      <c r="C542" s="441">
        <v>45292</v>
      </c>
      <c r="D542" s="400" t="s">
        <v>103</v>
      </c>
      <c r="E542" s="401" t="s">
        <v>191</v>
      </c>
      <c r="F542" s="402">
        <v>516.76</v>
      </c>
      <c r="G542" s="405" t="s">
        <v>2028</v>
      </c>
      <c r="H542" s="400" t="s">
        <v>126</v>
      </c>
      <c r="I542" s="403" t="s">
        <v>1594</v>
      </c>
      <c r="J542" s="386" t="str">
        <f t="shared" si="18"/>
        <v>26.231.266/0001-39</v>
      </c>
      <c r="K542" s="386" t="s">
        <v>951</v>
      </c>
      <c r="L542" s="404" t="s">
        <v>947</v>
      </c>
      <c r="M542" s="386" t="s">
        <v>1617</v>
      </c>
      <c r="N542" s="399">
        <v>45301</v>
      </c>
      <c r="O542" s="400" t="s">
        <v>35</v>
      </c>
      <c r="P542" s="504" t="s">
        <v>1595</v>
      </c>
      <c r="Q542" s="501" t="s">
        <v>126</v>
      </c>
      <c r="R542" s="501" t="s">
        <v>126</v>
      </c>
      <c r="S542" s="349"/>
    </row>
    <row r="543" spans="1:19" ht="36" customHeight="1" x14ac:dyDescent="0.2">
      <c r="A543" s="481">
        <f t="shared" si="17"/>
        <v>540</v>
      </c>
      <c r="B543" s="399">
        <v>45322</v>
      </c>
      <c r="C543" s="441">
        <v>45292</v>
      </c>
      <c r="D543" s="400" t="s">
        <v>114</v>
      </c>
      <c r="E543" s="401" t="s">
        <v>298</v>
      </c>
      <c r="F543" s="402">
        <v>108</v>
      </c>
      <c r="G543" s="405" t="s">
        <v>903</v>
      </c>
      <c r="H543" s="420" t="s">
        <v>138</v>
      </c>
      <c r="I543" s="403" t="s">
        <v>904</v>
      </c>
      <c r="J543" s="386" t="str">
        <f t="shared" si="18"/>
        <v>08.846.102/0001-34</v>
      </c>
      <c r="K543" s="386" t="s">
        <v>951</v>
      </c>
      <c r="L543" s="404" t="s">
        <v>947</v>
      </c>
      <c r="M543" s="409">
        <v>1021763</v>
      </c>
      <c r="N543" s="399">
        <v>45315</v>
      </c>
      <c r="O543" s="400" t="s">
        <v>35</v>
      </c>
      <c r="P543" s="504" t="s">
        <v>905</v>
      </c>
      <c r="Q543" s="502" t="s">
        <v>956</v>
      </c>
      <c r="R543" s="502">
        <v>3439</v>
      </c>
      <c r="S543" s="349"/>
    </row>
    <row r="544" spans="1:19" ht="72" customHeight="1" x14ac:dyDescent="0.2">
      <c r="A544" s="481">
        <f t="shared" si="17"/>
        <v>541</v>
      </c>
      <c r="B544" s="399">
        <v>45322</v>
      </c>
      <c r="C544" s="441">
        <v>45292</v>
      </c>
      <c r="D544" s="400" t="s">
        <v>114</v>
      </c>
      <c r="E544" s="401" t="s">
        <v>248</v>
      </c>
      <c r="F544" s="402">
        <v>5000</v>
      </c>
      <c r="G544" s="412" t="s">
        <v>1620</v>
      </c>
      <c r="H544" s="420" t="s">
        <v>128</v>
      </c>
      <c r="I544" s="403" t="s">
        <v>1582</v>
      </c>
      <c r="J544" s="386" t="str">
        <f t="shared" si="18"/>
        <v>13.347.016/0001-17</v>
      </c>
      <c r="K544" s="386" t="s">
        <v>951</v>
      </c>
      <c r="L544" s="404" t="s">
        <v>126</v>
      </c>
      <c r="M544" s="386" t="s">
        <v>126</v>
      </c>
      <c r="N544" s="399">
        <v>45322</v>
      </c>
      <c r="O544" s="400" t="s">
        <v>35</v>
      </c>
      <c r="P544" s="504" t="s">
        <v>597</v>
      </c>
      <c r="Q544" s="502" t="s">
        <v>944</v>
      </c>
      <c r="R544" s="502">
        <v>3519</v>
      </c>
      <c r="S544" s="349"/>
    </row>
    <row r="545" spans="1:19" ht="36" customHeight="1" x14ac:dyDescent="0.2">
      <c r="A545" s="481">
        <f t="shared" si="17"/>
        <v>542</v>
      </c>
      <c r="B545" s="399">
        <v>45322</v>
      </c>
      <c r="C545" s="441">
        <v>45292</v>
      </c>
      <c r="D545" s="400" t="s">
        <v>103</v>
      </c>
      <c r="E545" s="401" t="s">
        <v>189</v>
      </c>
      <c r="F545" s="402">
        <v>11024.35</v>
      </c>
      <c r="G545" s="405" t="s">
        <v>1621</v>
      </c>
      <c r="H545" s="400" t="s">
        <v>126</v>
      </c>
      <c r="I545" s="403" t="s">
        <v>1175</v>
      </c>
      <c r="J545" s="386" t="str">
        <f t="shared" si="18"/>
        <v>CPF Protegido - LGPD</v>
      </c>
      <c r="K545" s="386" t="s">
        <v>960</v>
      </c>
      <c r="L545" s="404" t="s">
        <v>965</v>
      </c>
      <c r="M545" s="386" t="s">
        <v>126</v>
      </c>
      <c r="N545" s="399">
        <v>45322</v>
      </c>
      <c r="O545" s="400" t="s">
        <v>35</v>
      </c>
      <c r="P545" s="504" t="s">
        <v>1176</v>
      </c>
      <c r="Q545" s="501" t="s">
        <v>126</v>
      </c>
      <c r="R545" s="501" t="s">
        <v>126</v>
      </c>
      <c r="S545" s="349"/>
    </row>
    <row r="546" spans="1:19" ht="37.15" customHeight="1" x14ac:dyDescent="0.2">
      <c r="A546" s="481">
        <f t="shared" si="17"/>
        <v>543</v>
      </c>
      <c r="B546" s="399">
        <v>45322</v>
      </c>
      <c r="C546" s="453">
        <v>45231</v>
      </c>
      <c r="D546" s="401" t="s">
        <v>114</v>
      </c>
      <c r="E546" s="401" t="s">
        <v>364</v>
      </c>
      <c r="F546" s="402">
        <v>36</v>
      </c>
      <c r="G546" s="403" t="s">
        <v>1623</v>
      </c>
      <c r="H546" s="400" t="s">
        <v>126</v>
      </c>
      <c r="I546" s="403" t="s">
        <v>993</v>
      </c>
      <c r="J546" s="386" t="str">
        <f t="shared" si="18"/>
        <v>34.474.727/0001-22</v>
      </c>
      <c r="K546" s="386" t="s">
        <v>960</v>
      </c>
      <c r="L546" s="404" t="s">
        <v>947</v>
      </c>
      <c r="M546" s="386" t="s">
        <v>1624</v>
      </c>
      <c r="N546" s="399">
        <v>45261</v>
      </c>
      <c r="O546" s="400" t="s">
        <v>35</v>
      </c>
      <c r="P546" s="505" t="s">
        <v>994</v>
      </c>
      <c r="Q546" s="501" t="s">
        <v>126</v>
      </c>
      <c r="R546" s="501" t="s">
        <v>126</v>
      </c>
      <c r="S546" s="349"/>
    </row>
    <row r="547" spans="1:19" ht="63.6" customHeight="1" x14ac:dyDescent="0.2">
      <c r="A547" s="481">
        <f t="shared" si="17"/>
        <v>544</v>
      </c>
      <c r="B547" s="399">
        <v>45322</v>
      </c>
      <c r="C547" s="453">
        <v>45292</v>
      </c>
      <c r="D547" s="401" t="s">
        <v>114</v>
      </c>
      <c r="E547" s="401" t="s">
        <v>364</v>
      </c>
      <c r="F547" s="411">
        <v>54</v>
      </c>
      <c r="G547" s="403" t="s">
        <v>1625</v>
      </c>
      <c r="H547" s="400" t="s">
        <v>126</v>
      </c>
      <c r="I547" s="403" t="s">
        <v>970</v>
      </c>
      <c r="J547" s="386" t="str">
        <f t="shared" si="18"/>
        <v>08.769.496/0001-74</v>
      </c>
      <c r="K547" s="386" t="s">
        <v>960</v>
      </c>
      <c r="L547" s="404" t="s">
        <v>947</v>
      </c>
      <c r="M547" s="386" t="s">
        <v>1489</v>
      </c>
      <c r="N547" s="399">
        <v>45301</v>
      </c>
      <c r="O547" s="400" t="s">
        <v>35</v>
      </c>
      <c r="P547" s="505" t="s">
        <v>972</v>
      </c>
      <c r="Q547" s="501" t="s">
        <v>126</v>
      </c>
      <c r="R547" s="501" t="s">
        <v>126</v>
      </c>
      <c r="S547" s="349"/>
    </row>
    <row r="548" spans="1:19" ht="23.45" customHeight="1" x14ac:dyDescent="0.2">
      <c r="A548" s="481">
        <f t="shared" si="17"/>
        <v>545</v>
      </c>
      <c r="B548" s="399">
        <v>45322</v>
      </c>
      <c r="C548" s="441">
        <v>45292</v>
      </c>
      <c r="D548" s="400" t="s">
        <v>114</v>
      </c>
      <c r="E548" s="401" t="s">
        <v>284</v>
      </c>
      <c r="F548" s="402">
        <v>12</v>
      </c>
      <c r="G548" s="405" t="s">
        <v>1626</v>
      </c>
      <c r="H548" s="400" t="s">
        <v>126</v>
      </c>
      <c r="I548" s="403" t="s">
        <v>5559</v>
      </c>
      <c r="J548" s="386" t="str">
        <f t="shared" si="18"/>
        <v>00.000.000/0001-91</v>
      </c>
      <c r="K548" s="386" t="s">
        <v>1003</v>
      </c>
      <c r="L548" s="404" t="s">
        <v>939</v>
      </c>
      <c r="M548" s="386" t="s">
        <v>126</v>
      </c>
      <c r="N548" s="399">
        <v>45322</v>
      </c>
      <c r="O548" s="400" t="s">
        <v>35</v>
      </c>
      <c r="P548" s="505" t="s">
        <v>1004</v>
      </c>
      <c r="Q548" s="501" t="s">
        <v>126</v>
      </c>
      <c r="R548" s="501" t="s">
        <v>126</v>
      </c>
      <c r="S548" s="349"/>
    </row>
    <row r="549" spans="1:19" ht="39" customHeight="1" x14ac:dyDescent="0.2">
      <c r="A549" s="481">
        <f t="shared" si="17"/>
        <v>546</v>
      </c>
      <c r="B549" s="399">
        <v>45322</v>
      </c>
      <c r="C549" s="441">
        <v>45292</v>
      </c>
      <c r="D549" s="400" t="s">
        <v>114</v>
      </c>
      <c r="E549" s="401" t="s">
        <v>284</v>
      </c>
      <c r="F549" s="402">
        <v>12</v>
      </c>
      <c r="G549" s="403" t="s">
        <v>1628</v>
      </c>
      <c r="H549" s="400" t="s">
        <v>126</v>
      </c>
      <c r="I549" s="403" t="s">
        <v>5559</v>
      </c>
      <c r="J549" s="386" t="str">
        <f t="shared" si="18"/>
        <v>00.000.000/0001-91</v>
      </c>
      <c r="K549" s="386" t="s">
        <v>1003</v>
      </c>
      <c r="L549" s="404" t="s">
        <v>939</v>
      </c>
      <c r="M549" s="386" t="s">
        <v>126</v>
      </c>
      <c r="N549" s="399">
        <v>45322</v>
      </c>
      <c r="O549" s="400" t="s">
        <v>35</v>
      </c>
      <c r="P549" s="505" t="s">
        <v>1004</v>
      </c>
      <c r="Q549" s="501" t="s">
        <v>126</v>
      </c>
      <c r="R549" s="501" t="s">
        <v>126</v>
      </c>
      <c r="S549" s="349"/>
    </row>
    <row r="550" spans="1:19" ht="39" customHeight="1" x14ac:dyDescent="0.2">
      <c r="A550" s="481">
        <f t="shared" si="17"/>
        <v>547</v>
      </c>
      <c r="B550" s="399">
        <v>45322</v>
      </c>
      <c r="C550" s="441">
        <v>45292</v>
      </c>
      <c r="D550" s="400" t="s">
        <v>114</v>
      </c>
      <c r="E550" s="401" t="s">
        <v>284</v>
      </c>
      <c r="F550" s="417">
        <f>12</f>
        <v>12</v>
      </c>
      <c r="G550" s="403" t="s">
        <v>1011</v>
      </c>
      <c r="H550" s="400" t="s">
        <v>126</v>
      </c>
      <c r="I550" s="403" t="s">
        <v>5559</v>
      </c>
      <c r="J550" s="386" t="str">
        <f t="shared" si="18"/>
        <v>00.000.000/0001-91</v>
      </c>
      <c r="K550" s="386" t="s">
        <v>1003</v>
      </c>
      <c r="L550" s="404" t="s">
        <v>939</v>
      </c>
      <c r="M550" s="386" t="s">
        <v>126</v>
      </c>
      <c r="N550" s="399">
        <v>45322</v>
      </c>
      <c r="O550" s="400" t="s">
        <v>35</v>
      </c>
      <c r="P550" s="505" t="s">
        <v>1004</v>
      </c>
      <c r="Q550" s="501" t="s">
        <v>126</v>
      </c>
      <c r="R550" s="501" t="s">
        <v>126</v>
      </c>
      <c r="S550" s="349"/>
    </row>
    <row r="551" spans="1:19" ht="37.9" customHeight="1" x14ac:dyDescent="0.2">
      <c r="A551" s="481">
        <f t="shared" si="17"/>
        <v>548</v>
      </c>
      <c r="B551" s="399">
        <v>45322</v>
      </c>
      <c r="C551" s="441">
        <v>45292</v>
      </c>
      <c r="D551" s="400" t="s">
        <v>90</v>
      </c>
      <c r="E551" s="401" t="s">
        <v>90</v>
      </c>
      <c r="F551" s="402">
        <f>3381.78+10857.8</f>
        <v>14239.58</v>
      </c>
      <c r="G551" s="405" t="s">
        <v>1629</v>
      </c>
      <c r="H551" s="400" t="s">
        <v>126</v>
      </c>
      <c r="I551" s="403" t="s">
        <v>937</v>
      </c>
      <c r="J551" s="386" t="str">
        <f t="shared" si="18"/>
        <v>70.945.209/0001-03</v>
      </c>
      <c r="K551" s="386" t="s">
        <v>1021</v>
      </c>
      <c r="L551" s="404" t="s">
        <v>939</v>
      </c>
      <c r="M551" s="386" t="s">
        <v>126</v>
      </c>
      <c r="N551" s="399">
        <v>45322</v>
      </c>
      <c r="O551" s="400" t="s">
        <v>35</v>
      </c>
      <c r="P551" s="504" t="s">
        <v>718</v>
      </c>
      <c r="Q551" s="501" t="s">
        <v>126</v>
      </c>
      <c r="R551" s="501" t="s">
        <v>126</v>
      </c>
      <c r="S551" s="349"/>
    </row>
    <row r="552" spans="1:19" ht="37.9" customHeight="1" x14ac:dyDescent="0.2">
      <c r="A552" s="481">
        <f t="shared" si="17"/>
        <v>549</v>
      </c>
      <c r="B552" s="399">
        <v>45322</v>
      </c>
      <c r="C552" s="441">
        <v>45292</v>
      </c>
      <c r="D552" s="400" t="s">
        <v>114</v>
      </c>
      <c r="E552" s="401" t="s">
        <v>292</v>
      </c>
      <c r="F552" s="402">
        <f>155.45 +2589.98</f>
        <v>2745.43</v>
      </c>
      <c r="G552" s="405" t="s">
        <v>1630</v>
      </c>
      <c r="H552" s="400" t="s">
        <v>126</v>
      </c>
      <c r="I552" s="403" t="s">
        <v>1451</v>
      </c>
      <c r="J552" s="386" t="str">
        <f t="shared" si="18"/>
        <v xml:space="preserve"> 00.394.460/0058-87</v>
      </c>
      <c r="K552" s="386" t="s">
        <v>1234</v>
      </c>
      <c r="L552" s="404" t="s">
        <v>939</v>
      </c>
      <c r="M552" s="386" t="s">
        <v>126</v>
      </c>
      <c r="N552" s="399">
        <v>45322</v>
      </c>
      <c r="O552" s="400" t="s">
        <v>35</v>
      </c>
      <c r="P552" s="505" t="s">
        <v>490</v>
      </c>
      <c r="Q552" s="501" t="s">
        <v>126</v>
      </c>
      <c r="R552" s="501" t="s">
        <v>126</v>
      </c>
      <c r="S552" s="349"/>
    </row>
    <row r="553" spans="1:19" ht="37.9" customHeight="1" x14ac:dyDescent="0.2">
      <c r="A553" s="481">
        <f t="shared" si="17"/>
        <v>550</v>
      </c>
      <c r="B553" s="399">
        <v>45323</v>
      </c>
      <c r="C553" s="441">
        <v>45261</v>
      </c>
      <c r="D553" s="400" t="s">
        <v>114</v>
      </c>
      <c r="E553" s="401" t="s">
        <v>278</v>
      </c>
      <c r="F553" s="402">
        <v>3648.9</v>
      </c>
      <c r="G553" s="421" t="s">
        <v>721</v>
      </c>
      <c r="H553" s="420" t="s">
        <v>132</v>
      </c>
      <c r="I553" s="403" t="s">
        <v>722</v>
      </c>
      <c r="J553" s="386" t="str">
        <f t="shared" si="18"/>
        <v>17.155.342/0010-74</v>
      </c>
      <c r="K553" s="386" t="s">
        <v>951</v>
      </c>
      <c r="L553" s="404" t="s">
        <v>947</v>
      </c>
      <c r="M553" s="386" t="s">
        <v>1634</v>
      </c>
      <c r="N553" s="399">
        <v>45295</v>
      </c>
      <c r="O553" s="400" t="s">
        <v>35</v>
      </c>
      <c r="P553" s="504" t="s">
        <v>723</v>
      </c>
      <c r="Q553" s="502" t="s">
        <v>956</v>
      </c>
      <c r="R553" s="502">
        <v>3341</v>
      </c>
      <c r="S553" s="349"/>
    </row>
    <row r="554" spans="1:19" ht="25.9" customHeight="1" x14ac:dyDescent="0.2">
      <c r="A554" s="481">
        <f t="shared" si="17"/>
        <v>551</v>
      </c>
      <c r="B554" s="399">
        <v>45323</v>
      </c>
      <c r="C554" s="441">
        <v>45292</v>
      </c>
      <c r="D554" s="400" t="s">
        <v>114</v>
      </c>
      <c r="E554" s="401" t="s">
        <v>220</v>
      </c>
      <c r="F554" s="402">
        <v>11968.75</v>
      </c>
      <c r="G554" s="421" t="s">
        <v>541</v>
      </c>
      <c r="H554" s="400" t="s">
        <v>127</v>
      </c>
      <c r="I554" s="403" t="s">
        <v>542</v>
      </c>
      <c r="J554" s="386" t="str">
        <f t="shared" si="18"/>
        <v>20.446.217/0001-37</v>
      </c>
      <c r="K554" s="386" t="s">
        <v>951</v>
      </c>
      <c r="L554" s="404" t="s">
        <v>1329</v>
      </c>
      <c r="M554" s="386">
        <v>11271</v>
      </c>
      <c r="N554" s="399">
        <v>45314</v>
      </c>
      <c r="O554" s="400" t="s">
        <v>35</v>
      </c>
      <c r="P554" s="505" t="s">
        <v>543</v>
      </c>
      <c r="Q554" s="501" t="s">
        <v>126</v>
      </c>
      <c r="R554" s="501" t="s">
        <v>126</v>
      </c>
      <c r="S554" s="349"/>
    </row>
    <row r="555" spans="1:19" ht="40.9" customHeight="1" x14ac:dyDescent="0.2">
      <c r="A555" s="481">
        <f t="shared" si="17"/>
        <v>552</v>
      </c>
      <c r="B555" s="399">
        <v>45323</v>
      </c>
      <c r="C555" s="441">
        <v>45292</v>
      </c>
      <c r="D555" s="400" t="s">
        <v>114</v>
      </c>
      <c r="E555" s="401" t="s">
        <v>266</v>
      </c>
      <c r="F555" s="402">
        <v>5338</v>
      </c>
      <c r="G555" s="421" t="s">
        <v>751</v>
      </c>
      <c r="H555" s="420" t="s">
        <v>128</v>
      </c>
      <c r="I555" s="403" t="s">
        <v>752</v>
      </c>
      <c r="J555" s="386" t="str">
        <f t="shared" si="18"/>
        <v>01.999.084/0001-81</v>
      </c>
      <c r="K555" s="386" t="s">
        <v>951</v>
      </c>
      <c r="L555" s="404" t="s">
        <v>1635</v>
      </c>
      <c r="M555" s="386">
        <v>39909</v>
      </c>
      <c r="N555" s="399">
        <v>45302</v>
      </c>
      <c r="O555" s="400" t="s">
        <v>35</v>
      </c>
      <c r="P555" s="505" t="s">
        <v>753</v>
      </c>
      <c r="Q555" s="502" t="s">
        <v>957</v>
      </c>
      <c r="R555" s="502">
        <v>3342</v>
      </c>
      <c r="S555" s="349"/>
    </row>
    <row r="556" spans="1:19" ht="36.6" customHeight="1" x14ac:dyDescent="0.2">
      <c r="A556" s="481">
        <f t="shared" si="17"/>
        <v>553</v>
      </c>
      <c r="B556" s="399">
        <v>45323</v>
      </c>
      <c r="C556" s="452">
        <v>45292</v>
      </c>
      <c r="D556" s="422" t="s">
        <v>114</v>
      </c>
      <c r="E556" s="422" t="s">
        <v>248</v>
      </c>
      <c r="F556" s="402">
        <v>3000</v>
      </c>
      <c r="G556" s="421" t="s">
        <v>909</v>
      </c>
      <c r="H556" s="420" t="s">
        <v>129</v>
      </c>
      <c r="I556" s="403" t="s">
        <v>596</v>
      </c>
      <c r="J556" s="386" t="str">
        <f t="shared" si="18"/>
        <v>13.347.016/0001-17</v>
      </c>
      <c r="K556" s="386" t="s">
        <v>951</v>
      </c>
      <c r="L556" s="404" t="s">
        <v>1329</v>
      </c>
      <c r="M556" s="386">
        <v>5767066520</v>
      </c>
      <c r="N556" s="399">
        <v>45310</v>
      </c>
      <c r="O556" s="400" t="s">
        <v>35</v>
      </c>
      <c r="P556" s="505" t="s">
        <v>597</v>
      </c>
      <c r="Q556" s="502" t="s">
        <v>944</v>
      </c>
      <c r="R556" s="502">
        <v>3462</v>
      </c>
      <c r="S556" s="349"/>
    </row>
    <row r="557" spans="1:19" ht="39" customHeight="1" x14ac:dyDescent="0.2">
      <c r="A557" s="481">
        <f t="shared" si="17"/>
        <v>554</v>
      </c>
      <c r="B557" s="399">
        <v>45323</v>
      </c>
      <c r="C557" s="452">
        <v>45292</v>
      </c>
      <c r="D557" s="422" t="s">
        <v>114</v>
      </c>
      <c r="E557" s="422" t="s">
        <v>248</v>
      </c>
      <c r="F557" s="402">
        <v>5000</v>
      </c>
      <c r="G557" s="421" t="s">
        <v>907</v>
      </c>
      <c r="H557" s="420" t="s">
        <v>131</v>
      </c>
      <c r="I557" s="403" t="s">
        <v>596</v>
      </c>
      <c r="J557" s="386" t="str">
        <f t="shared" si="18"/>
        <v>13.347.016/0001-17</v>
      </c>
      <c r="K557" s="386" t="s">
        <v>951</v>
      </c>
      <c r="L557" s="404" t="s">
        <v>1329</v>
      </c>
      <c r="M557" s="386">
        <v>5766065261</v>
      </c>
      <c r="N557" s="399">
        <v>45310</v>
      </c>
      <c r="O557" s="400" t="s">
        <v>35</v>
      </c>
      <c r="P557" s="505" t="s">
        <v>597</v>
      </c>
      <c r="Q557" s="502" t="s">
        <v>944</v>
      </c>
      <c r="R557" s="502">
        <v>3456</v>
      </c>
      <c r="S557" s="349"/>
    </row>
    <row r="558" spans="1:19" ht="51" customHeight="1" x14ac:dyDescent="0.2">
      <c r="A558" s="481">
        <f t="shared" si="17"/>
        <v>555</v>
      </c>
      <c r="B558" s="399">
        <v>45323</v>
      </c>
      <c r="C558" s="452">
        <v>45292</v>
      </c>
      <c r="D558" s="422" t="s">
        <v>114</v>
      </c>
      <c r="E558" s="422" t="s">
        <v>342</v>
      </c>
      <c r="F558" s="402">
        <v>123</v>
      </c>
      <c r="G558" s="421" t="s">
        <v>1610</v>
      </c>
      <c r="H558" s="420" t="s">
        <v>128</v>
      </c>
      <c r="I558" s="403" t="s">
        <v>916</v>
      </c>
      <c r="J558" s="386" t="str">
        <f t="shared" si="18"/>
        <v>31.082.212/0001-99</v>
      </c>
      <c r="K558" s="386" t="s">
        <v>1560</v>
      </c>
      <c r="L558" s="404" t="s">
        <v>947</v>
      </c>
      <c r="M558" s="386">
        <v>88</v>
      </c>
      <c r="N558" s="399">
        <v>45323</v>
      </c>
      <c r="O558" s="400" t="s">
        <v>35</v>
      </c>
      <c r="P558" s="505" t="s">
        <v>1611</v>
      </c>
      <c r="Q558" s="502" t="s">
        <v>956</v>
      </c>
      <c r="R558" s="502">
        <v>3548</v>
      </c>
      <c r="S558" s="349"/>
    </row>
    <row r="559" spans="1:19" ht="34.9" customHeight="1" x14ac:dyDescent="0.2">
      <c r="A559" s="481">
        <f t="shared" si="17"/>
        <v>556</v>
      </c>
      <c r="B559" s="399">
        <v>45324</v>
      </c>
      <c r="C559" s="441">
        <v>45323</v>
      </c>
      <c r="D559" s="400" t="s">
        <v>103</v>
      </c>
      <c r="E559" s="401" t="s">
        <v>202</v>
      </c>
      <c r="F559" s="402">
        <v>504.66</v>
      </c>
      <c r="G559" s="405" t="s">
        <v>1862</v>
      </c>
      <c r="H559" s="400" t="s">
        <v>126</v>
      </c>
      <c r="I559" s="403" t="s">
        <v>1615</v>
      </c>
      <c r="J559" s="386" t="str">
        <f t="shared" si="18"/>
        <v>04.740.876/0001-25</v>
      </c>
      <c r="K559" s="386" t="s">
        <v>951</v>
      </c>
      <c r="L559" s="404" t="s">
        <v>947</v>
      </c>
      <c r="M559" s="386">
        <v>316667</v>
      </c>
      <c r="N559" s="399">
        <v>45325</v>
      </c>
      <c r="O559" s="400" t="s">
        <v>35</v>
      </c>
      <c r="P559" s="504" t="s">
        <v>1616</v>
      </c>
      <c r="Q559" s="501" t="s">
        <v>126</v>
      </c>
      <c r="R559" s="501" t="s">
        <v>126</v>
      </c>
      <c r="S559" s="349"/>
    </row>
    <row r="560" spans="1:19" ht="36" x14ac:dyDescent="0.2">
      <c r="A560" s="481">
        <f t="shared" si="17"/>
        <v>557</v>
      </c>
      <c r="B560" s="399">
        <v>45324</v>
      </c>
      <c r="C560" s="452">
        <v>45292</v>
      </c>
      <c r="D560" s="422" t="s">
        <v>114</v>
      </c>
      <c r="E560" s="422" t="s">
        <v>266</v>
      </c>
      <c r="F560" s="402">
        <v>300</v>
      </c>
      <c r="G560" s="421" t="s">
        <v>751</v>
      </c>
      <c r="H560" s="420" t="s">
        <v>128</v>
      </c>
      <c r="I560" s="403" t="s">
        <v>752</v>
      </c>
      <c r="J560" s="386" t="str">
        <f t="shared" si="18"/>
        <v>01.999.084/0001-81</v>
      </c>
      <c r="K560" s="386" t="s">
        <v>951</v>
      </c>
      <c r="L560" s="404" t="s">
        <v>947</v>
      </c>
      <c r="M560" s="386" t="s">
        <v>1653</v>
      </c>
      <c r="N560" s="399">
        <v>45303</v>
      </c>
      <c r="O560" s="400" t="s">
        <v>35</v>
      </c>
      <c r="P560" s="505" t="s">
        <v>753</v>
      </c>
      <c r="Q560" s="502" t="s">
        <v>957</v>
      </c>
      <c r="R560" s="502">
        <v>3342</v>
      </c>
      <c r="S560" s="349"/>
    </row>
    <row r="561" spans="1:19" ht="31.9" customHeight="1" x14ac:dyDescent="0.2">
      <c r="A561" s="481">
        <f t="shared" si="17"/>
        <v>558</v>
      </c>
      <c r="B561" s="399">
        <v>45324</v>
      </c>
      <c r="C561" s="452">
        <v>45292</v>
      </c>
      <c r="D561" s="422" t="s">
        <v>114</v>
      </c>
      <c r="E561" s="422" t="s">
        <v>306</v>
      </c>
      <c r="F561" s="402">
        <v>134.69999999999999</v>
      </c>
      <c r="G561" s="421" t="s">
        <v>742</v>
      </c>
      <c r="H561" s="420" t="s">
        <v>127</v>
      </c>
      <c r="I561" s="403" t="s">
        <v>743</v>
      </c>
      <c r="J561" s="386" t="str">
        <f t="shared" si="18"/>
        <v>45.186.247/0001-82</v>
      </c>
      <c r="K561" s="386" t="s">
        <v>951</v>
      </c>
      <c r="L561" s="404" t="s">
        <v>947</v>
      </c>
      <c r="M561" s="386">
        <v>1811</v>
      </c>
      <c r="N561" s="399">
        <v>45293</v>
      </c>
      <c r="O561" s="400" t="s">
        <v>35</v>
      </c>
      <c r="P561" s="505" t="s">
        <v>744</v>
      </c>
      <c r="Q561" s="502" t="s">
        <v>956</v>
      </c>
      <c r="R561" s="502">
        <v>3329</v>
      </c>
      <c r="S561" s="349"/>
    </row>
    <row r="562" spans="1:19" ht="50.1" customHeight="1" x14ac:dyDescent="0.2">
      <c r="A562" s="481">
        <f t="shared" si="17"/>
        <v>559</v>
      </c>
      <c r="B562" s="399">
        <v>45327</v>
      </c>
      <c r="C562" s="441">
        <v>45292</v>
      </c>
      <c r="D562" s="400" t="s">
        <v>103</v>
      </c>
      <c r="E562" s="401" t="s">
        <v>206</v>
      </c>
      <c r="F562" s="402">
        <v>-26.94</v>
      </c>
      <c r="G562" s="403" t="s">
        <v>1654</v>
      </c>
      <c r="H562" s="400" t="s">
        <v>126</v>
      </c>
      <c r="I562" s="403" t="s">
        <v>937</v>
      </c>
      <c r="J562" s="386" t="str">
        <f t="shared" si="18"/>
        <v>70.945.209/0001-03</v>
      </c>
      <c r="K562" s="386" t="s">
        <v>938</v>
      </c>
      <c r="L562" s="404" t="s">
        <v>939</v>
      </c>
      <c r="M562" s="386" t="s">
        <v>126</v>
      </c>
      <c r="N562" s="399">
        <v>45327</v>
      </c>
      <c r="O562" s="400" t="s">
        <v>35</v>
      </c>
      <c r="P562" s="504" t="s">
        <v>718</v>
      </c>
      <c r="Q562" s="501" t="s">
        <v>126</v>
      </c>
      <c r="R562" s="501" t="s">
        <v>126</v>
      </c>
      <c r="S562" s="349"/>
    </row>
    <row r="563" spans="1:19" ht="50.1" customHeight="1" x14ac:dyDescent="0.2">
      <c r="A563" s="481">
        <f t="shared" si="17"/>
        <v>560</v>
      </c>
      <c r="B563" s="399">
        <v>45327</v>
      </c>
      <c r="C563" s="441">
        <v>45292</v>
      </c>
      <c r="D563" s="400" t="s">
        <v>103</v>
      </c>
      <c r="E563" s="401" t="s">
        <v>206</v>
      </c>
      <c r="F563" s="402">
        <v>-215.54</v>
      </c>
      <c r="G563" s="403" t="s">
        <v>1655</v>
      </c>
      <c r="H563" s="400" t="s">
        <v>126</v>
      </c>
      <c r="I563" s="403" t="s">
        <v>937</v>
      </c>
      <c r="J563" s="386" t="str">
        <f t="shared" si="18"/>
        <v>70.945.209/0001-03</v>
      </c>
      <c r="K563" s="386" t="s">
        <v>938</v>
      </c>
      <c r="L563" s="404" t="s">
        <v>939</v>
      </c>
      <c r="M563" s="386" t="s">
        <v>126</v>
      </c>
      <c r="N563" s="399">
        <v>45327</v>
      </c>
      <c r="O563" s="400" t="s">
        <v>35</v>
      </c>
      <c r="P563" s="504" t="s">
        <v>718</v>
      </c>
      <c r="Q563" s="501" t="s">
        <v>126</v>
      </c>
      <c r="R563" s="501" t="s">
        <v>126</v>
      </c>
      <c r="S563" s="349"/>
    </row>
    <row r="564" spans="1:19" ht="50.1" customHeight="1" x14ac:dyDescent="0.2">
      <c r="A564" s="481">
        <f t="shared" si="17"/>
        <v>561</v>
      </c>
      <c r="B564" s="399">
        <v>45327</v>
      </c>
      <c r="C564" s="441">
        <v>45292</v>
      </c>
      <c r="D564" s="400" t="s">
        <v>103</v>
      </c>
      <c r="E564" s="401" t="s">
        <v>206</v>
      </c>
      <c r="F564" s="402">
        <v>-80.819999999999993</v>
      </c>
      <c r="G564" s="403" t="s">
        <v>1656</v>
      </c>
      <c r="H564" s="400" t="s">
        <v>126</v>
      </c>
      <c r="I564" s="403" t="s">
        <v>937</v>
      </c>
      <c r="J564" s="386" t="str">
        <f t="shared" si="18"/>
        <v>70.945.209/0001-03</v>
      </c>
      <c r="K564" s="386" t="s">
        <v>938</v>
      </c>
      <c r="L564" s="404" t="s">
        <v>939</v>
      </c>
      <c r="M564" s="386" t="s">
        <v>126</v>
      </c>
      <c r="N564" s="399">
        <v>45327</v>
      </c>
      <c r="O564" s="400" t="s">
        <v>35</v>
      </c>
      <c r="P564" s="504" t="s">
        <v>718</v>
      </c>
      <c r="Q564" s="501" t="s">
        <v>126</v>
      </c>
      <c r="R564" s="501" t="s">
        <v>126</v>
      </c>
      <c r="S564" s="349"/>
    </row>
    <row r="565" spans="1:19" ht="50.1" customHeight="1" x14ac:dyDescent="0.2">
      <c r="A565" s="481">
        <f t="shared" si="17"/>
        <v>562</v>
      </c>
      <c r="B565" s="399">
        <v>45327</v>
      </c>
      <c r="C565" s="441">
        <v>45323</v>
      </c>
      <c r="D565" s="400" t="s">
        <v>92</v>
      </c>
      <c r="E565" s="401" t="s">
        <v>98</v>
      </c>
      <c r="F565" s="402">
        <v>135</v>
      </c>
      <c r="G565" s="352" t="s">
        <v>1657</v>
      </c>
      <c r="H565" s="400" t="s">
        <v>126</v>
      </c>
      <c r="I565" s="403" t="s">
        <v>937</v>
      </c>
      <c r="J565" s="386" t="str">
        <f t="shared" si="18"/>
        <v>70.945.209/0001-03</v>
      </c>
      <c r="K565" s="386" t="s">
        <v>938</v>
      </c>
      <c r="L565" s="404" t="s">
        <v>939</v>
      </c>
      <c r="M565" s="386" t="s">
        <v>126</v>
      </c>
      <c r="N565" s="399">
        <v>45327</v>
      </c>
      <c r="O565" s="400" t="s">
        <v>35</v>
      </c>
      <c r="P565" s="504" t="s">
        <v>718</v>
      </c>
      <c r="Q565" s="501" t="s">
        <v>126</v>
      </c>
      <c r="R565" s="501" t="s">
        <v>126</v>
      </c>
      <c r="S565" s="349"/>
    </row>
    <row r="566" spans="1:19" ht="30.6" customHeight="1" x14ac:dyDescent="0.2">
      <c r="A566" s="481">
        <f t="shared" si="17"/>
        <v>563</v>
      </c>
      <c r="B566" s="399">
        <v>45327</v>
      </c>
      <c r="C566" s="441">
        <v>45292</v>
      </c>
      <c r="D566" s="400" t="s">
        <v>103</v>
      </c>
      <c r="E566" s="401" t="s">
        <v>206</v>
      </c>
      <c r="F566" s="402">
        <v>2236.2199999999998</v>
      </c>
      <c r="G566" s="403" t="s">
        <v>486</v>
      </c>
      <c r="H566" s="400" t="s">
        <v>126</v>
      </c>
      <c r="I566" s="403" t="s">
        <v>487</v>
      </c>
      <c r="J566" s="386" t="str">
        <f t="shared" si="18"/>
        <v>02.102.498/0001-29</v>
      </c>
      <c r="K566" s="386" t="s">
        <v>951</v>
      </c>
      <c r="L566" s="404" t="s">
        <v>1329</v>
      </c>
      <c r="M566" s="386">
        <v>248615</v>
      </c>
      <c r="N566" s="399">
        <v>45315</v>
      </c>
      <c r="O566" s="400" t="s">
        <v>35</v>
      </c>
      <c r="P566" s="504" t="s">
        <v>488</v>
      </c>
      <c r="Q566" s="501" t="s">
        <v>126</v>
      </c>
      <c r="R566" s="501" t="s">
        <v>126</v>
      </c>
      <c r="S566" s="349"/>
    </row>
    <row r="567" spans="1:19" ht="23.45" customHeight="1" x14ac:dyDescent="0.2">
      <c r="A567" s="481">
        <f t="shared" si="17"/>
        <v>564</v>
      </c>
      <c r="B567" s="399">
        <v>45327</v>
      </c>
      <c r="C567" s="441">
        <v>45323</v>
      </c>
      <c r="D567" s="400" t="s">
        <v>114</v>
      </c>
      <c r="E567" s="401" t="s">
        <v>284</v>
      </c>
      <c r="F567" s="402">
        <v>167</v>
      </c>
      <c r="G567" s="403" t="s">
        <v>1242</v>
      </c>
      <c r="H567" s="400" t="s">
        <v>127</v>
      </c>
      <c r="I567" s="403" t="s">
        <v>5559</v>
      </c>
      <c r="J567" s="386" t="str">
        <f t="shared" si="18"/>
        <v>00.000.000/0001-91</v>
      </c>
      <c r="K567" s="404" t="s">
        <v>1003</v>
      </c>
      <c r="L567" s="404" t="s">
        <v>939</v>
      </c>
      <c r="M567" s="386" t="s">
        <v>126</v>
      </c>
      <c r="N567" s="399">
        <v>45327</v>
      </c>
      <c r="O567" s="400" t="s">
        <v>35</v>
      </c>
      <c r="P567" s="505" t="s">
        <v>1004</v>
      </c>
      <c r="Q567" s="501" t="s">
        <v>126</v>
      </c>
      <c r="R567" s="501" t="s">
        <v>126</v>
      </c>
      <c r="S567" s="349"/>
    </row>
    <row r="568" spans="1:19" ht="50.1" customHeight="1" x14ac:dyDescent="0.2">
      <c r="A568" s="481">
        <f t="shared" si="17"/>
        <v>565</v>
      </c>
      <c r="B568" s="399">
        <v>45328</v>
      </c>
      <c r="C568" s="441">
        <v>45292</v>
      </c>
      <c r="D568" s="400" t="s">
        <v>88</v>
      </c>
      <c r="E568" s="401" t="s">
        <v>88</v>
      </c>
      <c r="F568" s="402">
        <v>2766251.27</v>
      </c>
      <c r="G568" s="405" t="s">
        <v>1664</v>
      </c>
      <c r="H568" s="400" t="s">
        <v>126</v>
      </c>
      <c r="I568" s="403" t="s">
        <v>937</v>
      </c>
      <c r="J568" s="386" t="str">
        <f t="shared" si="18"/>
        <v>70.945.209/0001-03</v>
      </c>
      <c r="K568" s="386" t="s">
        <v>938</v>
      </c>
      <c r="L568" s="404" t="s">
        <v>939</v>
      </c>
      <c r="M568" s="386" t="s">
        <v>126</v>
      </c>
      <c r="N568" s="399">
        <v>45328</v>
      </c>
      <c r="O568" s="400" t="s">
        <v>35</v>
      </c>
      <c r="P568" s="504" t="s">
        <v>718</v>
      </c>
      <c r="Q568" s="501" t="s">
        <v>126</v>
      </c>
      <c r="R568" s="501" t="s">
        <v>126</v>
      </c>
      <c r="S568" s="349"/>
    </row>
    <row r="569" spans="1:19" ht="40.15" customHeight="1" x14ac:dyDescent="0.2">
      <c r="A569" s="481">
        <f t="shared" ref="A569:A571" si="19">IF(B569="","",ROW()-ROW($A$3))</f>
        <v>566</v>
      </c>
      <c r="B569" s="399">
        <v>45328</v>
      </c>
      <c r="C569" s="441">
        <v>45292</v>
      </c>
      <c r="D569" s="400" t="s">
        <v>103</v>
      </c>
      <c r="E569" s="401" t="s">
        <v>105</v>
      </c>
      <c r="F569" s="402">
        <v>3266.1</v>
      </c>
      <c r="G569" s="405" t="s">
        <v>1675</v>
      </c>
      <c r="H569" s="400" t="s">
        <v>126</v>
      </c>
      <c r="I569" s="403" t="s">
        <v>1024</v>
      </c>
      <c r="J569" s="386" t="str">
        <f t="shared" si="18"/>
        <v>CPF Protegido - LGPD</v>
      </c>
      <c r="K569" s="386" t="s">
        <v>4161</v>
      </c>
      <c r="L569" s="404" t="s">
        <v>1025</v>
      </c>
      <c r="M569" s="386" t="s">
        <v>126</v>
      </c>
      <c r="N569" s="399">
        <v>45328</v>
      </c>
      <c r="O569" s="400" t="s">
        <v>35</v>
      </c>
      <c r="P569" s="505" t="s">
        <v>1026</v>
      </c>
      <c r="Q569" s="501" t="s">
        <v>126</v>
      </c>
      <c r="R569" s="501" t="s">
        <v>126</v>
      </c>
      <c r="S569" s="349"/>
    </row>
    <row r="570" spans="1:19" ht="40.15" customHeight="1" x14ac:dyDescent="0.2">
      <c r="A570" s="481">
        <f t="shared" si="19"/>
        <v>567</v>
      </c>
      <c r="B570" s="399">
        <v>45328</v>
      </c>
      <c r="C570" s="441">
        <v>45292</v>
      </c>
      <c r="D570" s="400" t="s">
        <v>103</v>
      </c>
      <c r="E570" s="401" t="s">
        <v>105</v>
      </c>
      <c r="F570" s="402">
        <v>2355.9299999999998</v>
      </c>
      <c r="G570" s="403" t="s">
        <v>1676</v>
      </c>
      <c r="H570" s="400" t="s">
        <v>126</v>
      </c>
      <c r="I570" s="403" t="s">
        <v>1027</v>
      </c>
      <c r="J570" s="386" t="str">
        <f t="shared" si="18"/>
        <v>CPF Protegido - LGPD</v>
      </c>
      <c r="K570" s="386" t="s">
        <v>4161</v>
      </c>
      <c r="L570" s="404" t="s">
        <v>1025</v>
      </c>
      <c r="M570" s="386" t="s">
        <v>126</v>
      </c>
      <c r="N570" s="399">
        <v>45328</v>
      </c>
      <c r="O570" s="400" t="s">
        <v>35</v>
      </c>
      <c r="P570" s="504" t="s">
        <v>1028</v>
      </c>
      <c r="Q570" s="501" t="s">
        <v>126</v>
      </c>
      <c r="R570" s="501" t="s">
        <v>126</v>
      </c>
      <c r="S570" s="349"/>
    </row>
    <row r="571" spans="1:19" ht="93.6" customHeight="1" x14ac:dyDescent="0.2">
      <c r="A571" s="481">
        <f t="shared" si="19"/>
        <v>568</v>
      </c>
      <c r="B571" s="399">
        <v>45328</v>
      </c>
      <c r="C571" s="452">
        <v>45261</v>
      </c>
      <c r="D571" s="422" t="s">
        <v>114</v>
      </c>
      <c r="E571" s="422" t="s">
        <v>264</v>
      </c>
      <c r="F571" s="402">
        <v>784</v>
      </c>
      <c r="G571" s="421" t="s">
        <v>646</v>
      </c>
      <c r="H571" s="420" t="s">
        <v>132</v>
      </c>
      <c r="I571" s="421" t="s">
        <v>629</v>
      </c>
      <c r="J571" s="386" t="str">
        <f t="shared" si="18"/>
        <v>33.339.017/0001-27</v>
      </c>
      <c r="K571" s="386" t="s">
        <v>4161</v>
      </c>
      <c r="L571" s="404" t="s">
        <v>947</v>
      </c>
      <c r="M571" s="386" t="s">
        <v>1716</v>
      </c>
      <c r="N571" s="399">
        <v>45318</v>
      </c>
      <c r="O571" s="400" t="s">
        <v>35</v>
      </c>
      <c r="P571" s="504" t="s">
        <v>630</v>
      </c>
      <c r="Q571" s="502" t="s">
        <v>944</v>
      </c>
      <c r="R571" s="502">
        <v>3168</v>
      </c>
      <c r="S571" s="349"/>
    </row>
    <row r="572" spans="1:19" ht="40.15" customHeight="1" x14ac:dyDescent="0.2">
      <c r="A572" s="481">
        <f t="shared" si="17"/>
        <v>569</v>
      </c>
      <c r="B572" s="399">
        <v>45328</v>
      </c>
      <c r="C572" s="452">
        <v>45261</v>
      </c>
      <c r="D572" s="400" t="s">
        <v>52</v>
      </c>
      <c r="E572" s="401" t="s">
        <v>52</v>
      </c>
      <c r="F572" s="402">
        <v>19914.03</v>
      </c>
      <c r="G572" s="421" t="s">
        <v>4449</v>
      </c>
      <c r="H572" s="400" t="s">
        <v>126</v>
      </c>
      <c r="I572" s="403" t="s">
        <v>717</v>
      </c>
      <c r="J572" s="386" t="str">
        <f t="shared" si="18"/>
        <v>70.945.209/0001-03</v>
      </c>
      <c r="K572" s="386" t="s">
        <v>4161</v>
      </c>
      <c r="L572" s="404" t="s">
        <v>939</v>
      </c>
      <c r="M572" s="386" t="s">
        <v>126</v>
      </c>
      <c r="N572" s="399">
        <v>45328</v>
      </c>
      <c r="O572" s="400" t="s">
        <v>35</v>
      </c>
      <c r="P572" s="504" t="s">
        <v>718</v>
      </c>
      <c r="Q572" s="501" t="s">
        <v>126</v>
      </c>
      <c r="R572" s="501" t="s">
        <v>126</v>
      </c>
      <c r="S572" s="349"/>
    </row>
    <row r="573" spans="1:19" ht="40.15" customHeight="1" x14ac:dyDescent="0.2">
      <c r="A573" s="481">
        <f t="shared" si="17"/>
        <v>570</v>
      </c>
      <c r="B573" s="399">
        <v>45328</v>
      </c>
      <c r="C573" s="441">
        <v>45292</v>
      </c>
      <c r="D573" s="400" t="s">
        <v>103</v>
      </c>
      <c r="E573" s="401" t="s">
        <v>105</v>
      </c>
      <c r="F573" s="402">
        <v>116.33</v>
      </c>
      <c r="G573" s="403" t="s">
        <v>1678</v>
      </c>
      <c r="H573" s="400" t="s">
        <v>126</v>
      </c>
      <c r="I573" s="403" t="s">
        <v>1043</v>
      </c>
      <c r="J573" s="386" t="str">
        <f t="shared" si="18"/>
        <v>CPF Protegido - LGPD</v>
      </c>
      <c r="K573" s="386" t="s">
        <v>4161</v>
      </c>
      <c r="L573" s="404" t="s">
        <v>1025</v>
      </c>
      <c r="M573" s="386" t="s">
        <v>126</v>
      </c>
      <c r="N573" s="399">
        <v>45328</v>
      </c>
      <c r="O573" s="400" t="s">
        <v>35</v>
      </c>
      <c r="P573" s="505" t="s">
        <v>1044</v>
      </c>
      <c r="Q573" s="501" t="s">
        <v>126</v>
      </c>
      <c r="R573" s="501" t="s">
        <v>126</v>
      </c>
      <c r="S573" s="349"/>
    </row>
    <row r="574" spans="1:19" ht="40.15" customHeight="1" x14ac:dyDescent="0.2">
      <c r="A574" s="481">
        <f t="shared" si="17"/>
        <v>571</v>
      </c>
      <c r="B574" s="399">
        <v>45328</v>
      </c>
      <c r="C574" s="441">
        <v>45292</v>
      </c>
      <c r="D574" s="400" t="s">
        <v>103</v>
      </c>
      <c r="E574" s="401" t="s">
        <v>105</v>
      </c>
      <c r="F574" s="402">
        <v>2394.36</v>
      </c>
      <c r="G574" s="403" t="s">
        <v>1679</v>
      </c>
      <c r="H574" s="400" t="s">
        <v>126</v>
      </c>
      <c r="I574" s="403" t="s">
        <v>1046</v>
      </c>
      <c r="J574" s="386" t="str">
        <f t="shared" si="18"/>
        <v>CPF Protegido - LGPD</v>
      </c>
      <c r="K574" s="386" t="s">
        <v>4161</v>
      </c>
      <c r="L574" s="404" t="s">
        <v>1025</v>
      </c>
      <c r="M574" s="386" t="s">
        <v>126</v>
      </c>
      <c r="N574" s="399">
        <v>45328</v>
      </c>
      <c r="O574" s="400" t="s">
        <v>35</v>
      </c>
      <c r="P574" s="505" t="s">
        <v>1047</v>
      </c>
      <c r="Q574" s="501" t="s">
        <v>126</v>
      </c>
      <c r="R574" s="501" t="s">
        <v>126</v>
      </c>
      <c r="S574" s="349"/>
    </row>
    <row r="575" spans="1:19" ht="40.15" customHeight="1" x14ac:dyDescent="0.2">
      <c r="A575" s="481">
        <f t="shared" si="17"/>
        <v>572</v>
      </c>
      <c r="B575" s="399">
        <v>45328</v>
      </c>
      <c r="C575" s="441">
        <v>45292</v>
      </c>
      <c r="D575" s="400" t="s">
        <v>103</v>
      </c>
      <c r="E575" s="401" t="s">
        <v>105</v>
      </c>
      <c r="F575" s="402">
        <v>57.64</v>
      </c>
      <c r="G575" s="403" t="s">
        <v>1680</v>
      </c>
      <c r="H575" s="400" t="s">
        <v>126</v>
      </c>
      <c r="I575" s="403" t="s">
        <v>1051</v>
      </c>
      <c r="J575" s="386" t="str">
        <f t="shared" si="18"/>
        <v>CPF Protegido - LGPD</v>
      </c>
      <c r="K575" s="386" t="s">
        <v>4161</v>
      </c>
      <c r="L575" s="404" t="s">
        <v>1025</v>
      </c>
      <c r="M575" s="386" t="s">
        <v>126</v>
      </c>
      <c r="N575" s="399">
        <v>45328</v>
      </c>
      <c r="O575" s="400" t="s">
        <v>35</v>
      </c>
      <c r="P575" s="505" t="s">
        <v>1052</v>
      </c>
      <c r="Q575" s="501" t="s">
        <v>126</v>
      </c>
      <c r="R575" s="501" t="s">
        <v>126</v>
      </c>
      <c r="S575" s="349"/>
    </row>
    <row r="576" spans="1:19" ht="40.15" customHeight="1" x14ac:dyDescent="0.2">
      <c r="A576" s="481">
        <f t="shared" si="17"/>
        <v>573</v>
      </c>
      <c r="B576" s="399">
        <v>45328</v>
      </c>
      <c r="C576" s="441">
        <v>45292</v>
      </c>
      <c r="D576" s="400" t="s">
        <v>103</v>
      </c>
      <c r="E576" s="401" t="s">
        <v>105</v>
      </c>
      <c r="F576" s="402">
        <v>35.4</v>
      </c>
      <c r="G576" s="403" t="s">
        <v>1680</v>
      </c>
      <c r="H576" s="400" t="s">
        <v>126</v>
      </c>
      <c r="I576" s="403" t="s">
        <v>1053</v>
      </c>
      <c r="J576" s="386" t="str">
        <f t="shared" si="18"/>
        <v>CPF Protegido - LGPD</v>
      </c>
      <c r="K576" s="386" t="s">
        <v>4161</v>
      </c>
      <c r="L576" s="404" t="s">
        <v>1025</v>
      </c>
      <c r="M576" s="386" t="s">
        <v>126</v>
      </c>
      <c r="N576" s="399">
        <v>45328</v>
      </c>
      <c r="O576" s="400" t="s">
        <v>35</v>
      </c>
      <c r="P576" s="505" t="s">
        <v>1054</v>
      </c>
      <c r="Q576" s="501" t="s">
        <v>126</v>
      </c>
      <c r="R576" s="501" t="s">
        <v>126</v>
      </c>
      <c r="S576" s="349"/>
    </row>
    <row r="577" spans="1:19" ht="40.15" customHeight="1" x14ac:dyDescent="0.2">
      <c r="A577" s="481">
        <f t="shared" si="17"/>
        <v>574</v>
      </c>
      <c r="B577" s="399">
        <v>45328</v>
      </c>
      <c r="C577" s="452">
        <v>45292</v>
      </c>
      <c r="D577" s="422" t="s">
        <v>114</v>
      </c>
      <c r="E577" s="422" t="s">
        <v>274</v>
      </c>
      <c r="F577" s="402">
        <v>1764</v>
      </c>
      <c r="G577" s="421" t="s">
        <v>758</v>
      </c>
      <c r="H577" s="420" t="s">
        <v>132</v>
      </c>
      <c r="I577" s="403" t="s">
        <v>759</v>
      </c>
      <c r="J577" s="386" t="str">
        <f t="shared" si="18"/>
        <v>CPF Protegido - LGPD</v>
      </c>
      <c r="K577" s="386" t="s">
        <v>4161</v>
      </c>
      <c r="L577" s="404" t="s">
        <v>979</v>
      </c>
      <c r="M577" s="386">
        <v>2994</v>
      </c>
      <c r="N577" s="399">
        <v>45327</v>
      </c>
      <c r="O577" s="400" t="s">
        <v>35</v>
      </c>
      <c r="P577" s="505" t="s">
        <v>760</v>
      </c>
      <c r="Q577" s="502" t="s">
        <v>957</v>
      </c>
      <c r="R577" s="502">
        <v>3351</v>
      </c>
      <c r="S577" s="349"/>
    </row>
    <row r="578" spans="1:19" ht="40.15" customHeight="1" x14ac:dyDescent="0.2">
      <c r="A578" s="481">
        <f t="shared" si="17"/>
        <v>575</v>
      </c>
      <c r="B578" s="399">
        <v>45328</v>
      </c>
      <c r="C578" s="441">
        <v>45292</v>
      </c>
      <c r="D578" s="400" t="s">
        <v>103</v>
      </c>
      <c r="E578" s="401" t="s">
        <v>105</v>
      </c>
      <c r="F578" s="402">
        <v>2355.9299999999998</v>
      </c>
      <c r="G578" s="403" t="s">
        <v>1680</v>
      </c>
      <c r="H578" s="400" t="s">
        <v>126</v>
      </c>
      <c r="I578" s="403" t="s">
        <v>1055</v>
      </c>
      <c r="J578" s="386" t="str">
        <f t="shared" si="18"/>
        <v>CPF Protegido - LGPD</v>
      </c>
      <c r="K578" s="386" t="s">
        <v>4161</v>
      </c>
      <c r="L578" s="404" t="s">
        <v>1025</v>
      </c>
      <c r="M578" s="386" t="s">
        <v>126</v>
      </c>
      <c r="N578" s="399">
        <v>45328</v>
      </c>
      <c r="O578" s="400" t="s">
        <v>35</v>
      </c>
      <c r="P578" s="505" t="s">
        <v>1056</v>
      </c>
      <c r="Q578" s="501" t="s">
        <v>126</v>
      </c>
      <c r="R578" s="501" t="s">
        <v>126</v>
      </c>
      <c r="S578" s="349"/>
    </row>
    <row r="579" spans="1:19" ht="40.15" customHeight="1" x14ac:dyDescent="0.2">
      <c r="A579" s="481">
        <f t="shared" si="17"/>
        <v>576</v>
      </c>
      <c r="B579" s="399">
        <v>45328</v>
      </c>
      <c r="C579" s="441">
        <v>45292</v>
      </c>
      <c r="D579" s="400" t="s">
        <v>103</v>
      </c>
      <c r="E579" s="401" t="s">
        <v>105</v>
      </c>
      <c r="F579" s="402">
        <v>2724.34</v>
      </c>
      <c r="G579" s="403" t="s">
        <v>1680</v>
      </c>
      <c r="H579" s="400" t="s">
        <v>126</v>
      </c>
      <c r="I579" s="403" t="s">
        <v>1057</v>
      </c>
      <c r="J579" s="386" t="str">
        <f t="shared" si="18"/>
        <v>CPF Protegido - LGPD</v>
      </c>
      <c r="K579" s="386" t="s">
        <v>4161</v>
      </c>
      <c r="L579" s="404" t="s">
        <v>1025</v>
      </c>
      <c r="M579" s="386" t="s">
        <v>126</v>
      </c>
      <c r="N579" s="399">
        <v>45328</v>
      </c>
      <c r="O579" s="400" t="s">
        <v>35</v>
      </c>
      <c r="P579" s="505" t="s">
        <v>1058</v>
      </c>
      <c r="Q579" s="501" t="s">
        <v>126</v>
      </c>
      <c r="R579" s="501" t="s">
        <v>126</v>
      </c>
      <c r="S579" s="349"/>
    </row>
    <row r="580" spans="1:19" ht="40.15" customHeight="1" x14ac:dyDescent="0.2">
      <c r="A580" s="481">
        <f t="shared" si="17"/>
        <v>577</v>
      </c>
      <c r="B580" s="399">
        <v>45328</v>
      </c>
      <c r="C580" s="441">
        <v>45292</v>
      </c>
      <c r="D580" s="400" t="s">
        <v>103</v>
      </c>
      <c r="E580" s="401" t="s">
        <v>105</v>
      </c>
      <c r="F580" s="402">
        <v>57.64</v>
      </c>
      <c r="G580" s="403" t="s">
        <v>1681</v>
      </c>
      <c r="H580" s="400" t="s">
        <v>126</v>
      </c>
      <c r="I580" s="403" t="s">
        <v>1060</v>
      </c>
      <c r="J580" s="386" t="str">
        <f t="shared" si="18"/>
        <v>CPF Protegido - LGPD</v>
      </c>
      <c r="K580" s="386" t="s">
        <v>4161</v>
      </c>
      <c r="L580" s="404" t="s">
        <v>1025</v>
      </c>
      <c r="M580" s="386" t="s">
        <v>126</v>
      </c>
      <c r="N580" s="399">
        <v>45328</v>
      </c>
      <c r="O580" s="400" t="s">
        <v>35</v>
      </c>
      <c r="P580" s="505" t="s">
        <v>1061</v>
      </c>
      <c r="Q580" s="501" t="s">
        <v>126</v>
      </c>
      <c r="R580" s="501" t="s">
        <v>126</v>
      </c>
      <c r="S580" s="349"/>
    </row>
    <row r="581" spans="1:19" ht="40.15" customHeight="1" x14ac:dyDescent="0.2">
      <c r="A581" s="481">
        <f t="shared" ref="A581:A644" si="20">IF(B581="","",ROW()-ROW($A$3))</f>
        <v>578</v>
      </c>
      <c r="B581" s="399">
        <v>45328</v>
      </c>
      <c r="C581" s="441">
        <v>45292</v>
      </c>
      <c r="D581" s="400" t="s">
        <v>103</v>
      </c>
      <c r="E581" s="401" t="s">
        <v>105</v>
      </c>
      <c r="F581" s="402">
        <v>57.64</v>
      </c>
      <c r="G581" s="403" t="s">
        <v>1680</v>
      </c>
      <c r="H581" s="400" t="s">
        <v>126</v>
      </c>
      <c r="I581" s="403" t="s">
        <v>1062</v>
      </c>
      <c r="J581" s="386" t="str">
        <f t="shared" ref="J581:J644" si="21">IF(P581="","",IF(LEN(TRIM(P581))&gt;14,P581,"CPF Protegido - LGPD"))</f>
        <v>CPF Protegido - LGPD</v>
      </c>
      <c r="K581" s="386" t="s">
        <v>4161</v>
      </c>
      <c r="L581" s="404" t="s">
        <v>1025</v>
      </c>
      <c r="M581" s="386" t="s">
        <v>126</v>
      </c>
      <c r="N581" s="399">
        <v>45328</v>
      </c>
      <c r="O581" s="400" t="s">
        <v>35</v>
      </c>
      <c r="P581" s="505" t="s">
        <v>1063</v>
      </c>
      <c r="Q581" s="501" t="s">
        <v>126</v>
      </c>
      <c r="R581" s="501" t="s">
        <v>126</v>
      </c>
      <c r="S581" s="349"/>
    </row>
    <row r="582" spans="1:19" ht="40.15" customHeight="1" x14ac:dyDescent="0.2">
      <c r="A582" s="481">
        <f t="shared" si="20"/>
        <v>579</v>
      </c>
      <c r="B582" s="399">
        <v>45328</v>
      </c>
      <c r="C582" s="441">
        <v>45292</v>
      </c>
      <c r="D582" s="400" t="s">
        <v>103</v>
      </c>
      <c r="E582" s="401" t="s">
        <v>105</v>
      </c>
      <c r="F582" s="402">
        <v>5117.07</v>
      </c>
      <c r="G582" s="403" t="s">
        <v>1682</v>
      </c>
      <c r="H582" s="400" t="s">
        <v>126</v>
      </c>
      <c r="I582" s="403" t="s">
        <v>1068</v>
      </c>
      <c r="J582" s="386" t="str">
        <f t="shared" si="21"/>
        <v>CPF Protegido - LGPD</v>
      </c>
      <c r="K582" s="386" t="s">
        <v>4161</v>
      </c>
      <c r="L582" s="404" t="s">
        <v>1025</v>
      </c>
      <c r="M582" s="386" t="s">
        <v>126</v>
      </c>
      <c r="N582" s="399">
        <v>45328</v>
      </c>
      <c r="O582" s="400" t="s">
        <v>35</v>
      </c>
      <c r="P582" s="505" t="s">
        <v>1069</v>
      </c>
      <c r="Q582" s="501" t="s">
        <v>126</v>
      </c>
      <c r="R582" s="501" t="s">
        <v>126</v>
      </c>
      <c r="S582" s="349"/>
    </row>
    <row r="583" spans="1:19" ht="40.15" customHeight="1" x14ac:dyDescent="0.2">
      <c r="A583" s="481">
        <f t="shared" si="20"/>
        <v>580</v>
      </c>
      <c r="B583" s="399">
        <v>45328</v>
      </c>
      <c r="C583" s="441">
        <v>45292</v>
      </c>
      <c r="D583" s="400" t="s">
        <v>103</v>
      </c>
      <c r="E583" s="401" t="s">
        <v>105</v>
      </c>
      <c r="F583" s="402">
        <v>13010.43</v>
      </c>
      <c r="G583" s="403" t="s">
        <v>1683</v>
      </c>
      <c r="H583" s="400" t="s">
        <v>126</v>
      </c>
      <c r="I583" s="403" t="s">
        <v>1071</v>
      </c>
      <c r="J583" s="386" t="str">
        <f t="shared" si="21"/>
        <v>CPF Protegido - LGPD</v>
      </c>
      <c r="K583" s="386" t="s">
        <v>4161</v>
      </c>
      <c r="L583" s="404" t="s">
        <v>1025</v>
      </c>
      <c r="M583" s="386" t="s">
        <v>126</v>
      </c>
      <c r="N583" s="399">
        <v>45328</v>
      </c>
      <c r="O583" s="400" t="s">
        <v>35</v>
      </c>
      <c r="P583" s="505" t="s">
        <v>1072</v>
      </c>
      <c r="Q583" s="501" t="s">
        <v>126</v>
      </c>
      <c r="R583" s="501" t="s">
        <v>126</v>
      </c>
      <c r="S583" s="349"/>
    </row>
    <row r="584" spans="1:19" ht="40.15" customHeight="1" x14ac:dyDescent="0.2">
      <c r="A584" s="481">
        <f t="shared" si="20"/>
        <v>581</v>
      </c>
      <c r="B584" s="399">
        <v>45328</v>
      </c>
      <c r="C584" s="441">
        <v>45292</v>
      </c>
      <c r="D584" s="400" t="s">
        <v>103</v>
      </c>
      <c r="E584" s="401" t="s">
        <v>105</v>
      </c>
      <c r="F584" s="402">
        <v>57.64</v>
      </c>
      <c r="G584" s="403" t="s">
        <v>1680</v>
      </c>
      <c r="H584" s="400" t="s">
        <v>126</v>
      </c>
      <c r="I584" s="403" t="s">
        <v>1073</v>
      </c>
      <c r="J584" s="386" t="str">
        <f t="shared" si="21"/>
        <v>CPF Protegido - LGPD</v>
      </c>
      <c r="K584" s="386" t="s">
        <v>4161</v>
      </c>
      <c r="L584" s="404" t="s">
        <v>1025</v>
      </c>
      <c r="M584" s="386" t="s">
        <v>126</v>
      </c>
      <c r="N584" s="399">
        <v>45328</v>
      </c>
      <c r="O584" s="400" t="s">
        <v>35</v>
      </c>
      <c r="P584" s="505" t="s">
        <v>1074</v>
      </c>
      <c r="Q584" s="501" t="s">
        <v>126</v>
      </c>
      <c r="R584" s="501" t="s">
        <v>126</v>
      </c>
      <c r="S584" s="349"/>
    </row>
    <row r="585" spans="1:19" ht="40.15" customHeight="1" x14ac:dyDescent="0.2">
      <c r="A585" s="481">
        <f t="shared" si="20"/>
        <v>582</v>
      </c>
      <c r="B585" s="399">
        <v>45328</v>
      </c>
      <c r="C585" s="441">
        <v>45292</v>
      </c>
      <c r="D585" s="400" t="s">
        <v>103</v>
      </c>
      <c r="E585" s="401" t="s">
        <v>105</v>
      </c>
      <c r="F585" s="402">
        <v>5930.42</v>
      </c>
      <c r="G585" s="403" t="s">
        <v>1684</v>
      </c>
      <c r="H585" s="400" t="s">
        <v>126</v>
      </c>
      <c r="I585" s="403" t="s">
        <v>1076</v>
      </c>
      <c r="J585" s="386" t="str">
        <f t="shared" si="21"/>
        <v>CPF Protegido - LGPD</v>
      </c>
      <c r="K585" s="386" t="s">
        <v>4161</v>
      </c>
      <c r="L585" s="404" t="s">
        <v>1025</v>
      </c>
      <c r="M585" s="386" t="s">
        <v>126</v>
      </c>
      <c r="N585" s="399">
        <v>45328</v>
      </c>
      <c r="O585" s="400" t="s">
        <v>35</v>
      </c>
      <c r="P585" s="504" t="s">
        <v>1077</v>
      </c>
      <c r="Q585" s="501" t="s">
        <v>126</v>
      </c>
      <c r="R585" s="501" t="s">
        <v>126</v>
      </c>
      <c r="S585" s="349"/>
    </row>
    <row r="586" spans="1:19" ht="40.15" customHeight="1" x14ac:dyDescent="0.2">
      <c r="A586" s="481">
        <f t="shared" si="20"/>
        <v>583</v>
      </c>
      <c r="B586" s="399">
        <v>45328</v>
      </c>
      <c r="C586" s="452">
        <v>45292</v>
      </c>
      <c r="D586" s="422" t="s">
        <v>114</v>
      </c>
      <c r="E586" s="422" t="s">
        <v>258</v>
      </c>
      <c r="F586" s="402">
        <v>1486.25</v>
      </c>
      <c r="G586" s="421" t="s">
        <v>727</v>
      </c>
      <c r="H586" s="400" t="s">
        <v>127</v>
      </c>
      <c r="I586" s="403" t="s">
        <v>604</v>
      </c>
      <c r="J586" s="386" t="str">
        <f t="shared" si="21"/>
        <v>03.594.723/0001-54</v>
      </c>
      <c r="K586" s="386" t="s">
        <v>960</v>
      </c>
      <c r="L586" s="404" t="s">
        <v>947</v>
      </c>
      <c r="M586" s="386">
        <v>280</v>
      </c>
      <c r="N586" s="399">
        <v>45327</v>
      </c>
      <c r="O586" s="400" t="s">
        <v>35</v>
      </c>
      <c r="P586" s="505" t="s">
        <v>605</v>
      </c>
      <c r="Q586" s="502" t="s">
        <v>957</v>
      </c>
      <c r="R586" s="502">
        <v>3132</v>
      </c>
      <c r="S586" s="349"/>
    </row>
    <row r="587" spans="1:19" ht="53.25" customHeight="1" x14ac:dyDescent="0.2">
      <c r="A587" s="481">
        <f t="shared" si="20"/>
        <v>584</v>
      </c>
      <c r="B587" s="399">
        <v>45328</v>
      </c>
      <c r="C587" s="452">
        <v>45261</v>
      </c>
      <c r="D587" s="422" t="s">
        <v>114</v>
      </c>
      <c r="E587" s="422" t="s">
        <v>394</v>
      </c>
      <c r="F587" s="402">
        <v>1271.67</v>
      </c>
      <c r="G587" s="421" t="s">
        <v>658</v>
      </c>
      <c r="H587" s="420" t="s">
        <v>133</v>
      </c>
      <c r="I587" s="403" t="s">
        <v>659</v>
      </c>
      <c r="J587" s="386" t="str">
        <f t="shared" si="21"/>
        <v>42.914.408/0001-19</v>
      </c>
      <c r="K587" s="386" t="s">
        <v>960</v>
      </c>
      <c r="L587" s="404" t="s">
        <v>947</v>
      </c>
      <c r="M587" s="386" t="s">
        <v>1720</v>
      </c>
      <c r="N587" s="399">
        <v>45323</v>
      </c>
      <c r="O587" s="400" t="s">
        <v>35</v>
      </c>
      <c r="P587" s="505" t="s">
        <v>660</v>
      </c>
      <c r="Q587" s="502" t="s">
        <v>944</v>
      </c>
      <c r="R587" s="502">
        <v>3281</v>
      </c>
      <c r="S587" s="349"/>
    </row>
    <row r="588" spans="1:19" ht="40.15" customHeight="1" x14ac:dyDescent="0.2">
      <c r="A588" s="481">
        <f t="shared" si="20"/>
        <v>585</v>
      </c>
      <c r="B588" s="399">
        <v>45328</v>
      </c>
      <c r="C588" s="452">
        <v>45292</v>
      </c>
      <c r="D588" s="422" t="s">
        <v>114</v>
      </c>
      <c r="E588" s="422" t="s">
        <v>240</v>
      </c>
      <c r="F588" s="402">
        <v>11496.62</v>
      </c>
      <c r="G588" s="421" t="s">
        <v>462</v>
      </c>
      <c r="H588" s="400" t="s">
        <v>127</v>
      </c>
      <c r="I588" s="403" t="s">
        <v>1722</v>
      </c>
      <c r="J588" s="386" t="str">
        <f t="shared" si="21"/>
        <v>42.784.421/0001-09</v>
      </c>
      <c r="K588" s="386" t="s">
        <v>951</v>
      </c>
      <c r="L588" s="404" t="s">
        <v>947</v>
      </c>
      <c r="M588" s="386" t="s">
        <v>1723</v>
      </c>
      <c r="N588" s="399">
        <v>45327</v>
      </c>
      <c r="O588" s="400" t="s">
        <v>35</v>
      </c>
      <c r="P588" s="504" t="s">
        <v>464</v>
      </c>
      <c r="Q588" s="501" t="s">
        <v>126</v>
      </c>
      <c r="R588" s="501" t="s">
        <v>126</v>
      </c>
      <c r="S588" s="349"/>
    </row>
    <row r="589" spans="1:19" ht="40.15" customHeight="1" x14ac:dyDescent="0.2">
      <c r="A589" s="481">
        <f t="shared" si="20"/>
        <v>586</v>
      </c>
      <c r="B589" s="399">
        <v>45328</v>
      </c>
      <c r="C589" s="441">
        <v>45292</v>
      </c>
      <c r="D589" s="400" t="s">
        <v>103</v>
      </c>
      <c r="E589" s="401" t="s">
        <v>105</v>
      </c>
      <c r="F589" s="402">
        <v>1841.35</v>
      </c>
      <c r="G589" s="403" t="s">
        <v>1686</v>
      </c>
      <c r="H589" s="400" t="s">
        <v>126</v>
      </c>
      <c r="I589" s="403" t="s">
        <v>1097</v>
      </c>
      <c r="J589" s="386" t="str">
        <f t="shared" si="21"/>
        <v>CPF Protegido - LGPD</v>
      </c>
      <c r="K589" s="386" t="s">
        <v>960</v>
      </c>
      <c r="L589" s="404" t="s">
        <v>1025</v>
      </c>
      <c r="M589" s="386" t="s">
        <v>126</v>
      </c>
      <c r="N589" s="399">
        <v>45328</v>
      </c>
      <c r="O589" s="400" t="s">
        <v>35</v>
      </c>
      <c r="P589" s="504" t="s">
        <v>1098</v>
      </c>
      <c r="Q589" s="501" t="s">
        <v>126</v>
      </c>
      <c r="R589" s="501" t="s">
        <v>126</v>
      </c>
      <c r="S589" s="349"/>
    </row>
    <row r="590" spans="1:19" ht="40.15" customHeight="1" x14ac:dyDescent="0.2">
      <c r="A590" s="481">
        <f t="shared" si="20"/>
        <v>587</v>
      </c>
      <c r="B590" s="399">
        <v>45328</v>
      </c>
      <c r="C590" s="441">
        <v>45292</v>
      </c>
      <c r="D590" s="400" t="s">
        <v>103</v>
      </c>
      <c r="E590" s="401" t="s">
        <v>105</v>
      </c>
      <c r="F590" s="402">
        <v>35.4</v>
      </c>
      <c r="G590" s="405" t="s">
        <v>1685</v>
      </c>
      <c r="H590" s="400" t="s">
        <v>126</v>
      </c>
      <c r="I590" s="403" t="s">
        <v>1094</v>
      </c>
      <c r="J590" s="386" t="str">
        <f t="shared" si="21"/>
        <v>CPF Protegido - LGPD</v>
      </c>
      <c r="K590" s="386" t="s">
        <v>960</v>
      </c>
      <c r="L590" s="404" t="s">
        <v>1025</v>
      </c>
      <c r="M590" s="386" t="s">
        <v>126</v>
      </c>
      <c r="N590" s="399">
        <v>45328</v>
      </c>
      <c r="O590" s="400" t="s">
        <v>35</v>
      </c>
      <c r="P590" s="504" t="s">
        <v>1095</v>
      </c>
      <c r="Q590" s="501" t="s">
        <v>126</v>
      </c>
      <c r="R590" s="501" t="s">
        <v>126</v>
      </c>
      <c r="S590" s="349"/>
    </row>
    <row r="591" spans="1:19" ht="40.15" customHeight="1" x14ac:dyDescent="0.2">
      <c r="A591" s="481">
        <f t="shared" si="20"/>
        <v>588</v>
      </c>
      <c r="B591" s="399">
        <v>45328</v>
      </c>
      <c r="C591" s="441">
        <v>45292</v>
      </c>
      <c r="D591" s="400" t="s">
        <v>103</v>
      </c>
      <c r="E591" s="401" t="s">
        <v>105</v>
      </c>
      <c r="F591" s="402">
        <v>109.83</v>
      </c>
      <c r="G591" s="403" t="s">
        <v>1687</v>
      </c>
      <c r="H591" s="400" t="s">
        <v>126</v>
      </c>
      <c r="I591" s="403" t="s">
        <v>1108</v>
      </c>
      <c r="J591" s="386" t="str">
        <f t="shared" si="21"/>
        <v>CPF Protegido - LGPD</v>
      </c>
      <c r="K591" s="386" t="s">
        <v>960</v>
      </c>
      <c r="L591" s="404" t="s">
        <v>1025</v>
      </c>
      <c r="M591" s="386" t="s">
        <v>126</v>
      </c>
      <c r="N591" s="399">
        <v>45328</v>
      </c>
      <c r="O591" s="400" t="s">
        <v>35</v>
      </c>
      <c r="P591" s="504" t="s">
        <v>1109</v>
      </c>
      <c r="Q591" s="501" t="s">
        <v>126</v>
      </c>
      <c r="R591" s="501" t="s">
        <v>126</v>
      </c>
      <c r="S591" s="349"/>
    </row>
    <row r="592" spans="1:19" ht="40.15" customHeight="1" x14ac:dyDescent="0.2">
      <c r="A592" s="481">
        <f t="shared" si="20"/>
        <v>589</v>
      </c>
      <c r="B592" s="399">
        <v>45328</v>
      </c>
      <c r="C592" s="441">
        <v>45292</v>
      </c>
      <c r="D592" s="400" t="s">
        <v>103</v>
      </c>
      <c r="E592" s="401" t="s">
        <v>105</v>
      </c>
      <c r="F592" s="402">
        <v>502.06</v>
      </c>
      <c r="G592" s="405" t="s">
        <v>1688</v>
      </c>
      <c r="H592" s="400" t="s">
        <v>126</v>
      </c>
      <c r="I592" s="403" t="s">
        <v>1116</v>
      </c>
      <c r="J592" s="386" t="str">
        <f t="shared" si="21"/>
        <v>CPF Protegido - LGPD</v>
      </c>
      <c r="K592" s="386" t="s">
        <v>960</v>
      </c>
      <c r="L592" s="404" t="s">
        <v>1025</v>
      </c>
      <c r="M592" s="386" t="s">
        <v>126</v>
      </c>
      <c r="N592" s="399">
        <v>45328</v>
      </c>
      <c r="O592" s="400" t="s">
        <v>35</v>
      </c>
      <c r="P592" s="504" t="s">
        <v>1117</v>
      </c>
      <c r="Q592" s="501" t="s">
        <v>126</v>
      </c>
      <c r="R592" s="501" t="s">
        <v>126</v>
      </c>
      <c r="S592" s="349"/>
    </row>
    <row r="593" spans="1:19" ht="40.15" customHeight="1" x14ac:dyDescent="0.2">
      <c r="A593" s="481">
        <f t="shared" si="20"/>
        <v>590</v>
      </c>
      <c r="B593" s="399">
        <v>45328</v>
      </c>
      <c r="C593" s="441">
        <v>45292</v>
      </c>
      <c r="D593" s="400" t="s">
        <v>103</v>
      </c>
      <c r="E593" s="401" t="s">
        <v>105</v>
      </c>
      <c r="F593" s="402">
        <v>2021.72</v>
      </c>
      <c r="G593" s="403" t="s">
        <v>1689</v>
      </c>
      <c r="H593" s="400" t="s">
        <v>126</v>
      </c>
      <c r="I593" s="403" t="s">
        <v>1218</v>
      </c>
      <c r="J593" s="386" t="str">
        <f t="shared" si="21"/>
        <v>CPF Protegido - LGPD</v>
      </c>
      <c r="K593" s="386" t="s">
        <v>960</v>
      </c>
      <c r="L593" s="404" t="s">
        <v>1025</v>
      </c>
      <c r="M593" s="386" t="s">
        <v>126</v>
      </c>
      <c r="N593" s="399">
        <v>45328</v>
      </c>
      <c r="O593" s="400" t="s">
        <v>35</v>
      </c>
      <c r="P593" s="505" t="s">
        <v>1219</v>
      </c>
      <c r="Q593" s="501" t="s">
        <v>126</v>
      </c>
      <c r="R593" s="501" t="s">
        <v>126</v>
      </c>
      <c r="S593" s="349"/>
    </row>
    <row r="594" spans="1:19" ht="40.15" customHeight="1" x14ac:dyDescent="0.2">
      <c r="A594" s="481">
        <f t="shared" si="20"/>
        <v>591</v>
      </c>
      <c r="B594" s="399">
        <v>45328</v>
      </c>
      <c r="C594" s="441">
        <v>45292</v>
      </c>
      <c r="D594" s="400" t="s">
        <v>103</v>
      </c>
      <c r="E594" s="401" t="s">
        <v>105</v>
      </c>
      <c r="F594" s="402">
        <v>114.33</v>
      </c>
      <c r="G594" s="403" t="s">
        <v>1690</v>
      </c>
      <c r="H594" s="400" t="s">
        <v>126</v>
      </c>
      <c r="I594" s="403" t="s">
        <v>1103</v>
      </c>
      <c r="J594" s="386" t="str">
        <f t="shared" si="21"/>
        <v>CPF Protegido - LGPD</v>
      </c>
      <c r="K594" s="386" t="s">
        <v>960</v>
      </c>
      <c r="L594" s="404" t="s">
        <v>1025</v>
      </c>
      <c r="M594" s="386" t="s">
        <v>126</v>
      </c>
      <c r="N594" s="399">
        <v>45328</v>
      </c>
      <c r="O594" s="400" t="s">
        <v>35</v>
      </c>
      <c r="P594" s="504" t="s">
        <v>1104</v>
      </c>
      <c r="Q594" s="501" t="s">
        <v>126</v>
      </c>
      <c r="R594" s="501" t="s">
        <v>126</v>
      </c>
      <c r="S594" s="349"/>
    </row>
    <row r="595" spans="1:19" ht="40.15" customHeight="1" x14ac:dyDescent="0.2">
      <c r="A595" s="481">
        <f t="shared" si="20"/>
        <v>592</v>
      </c>
      <c r="B595" s="399">
        <v>45328</v>
      </c>
      <c r="C595" s="441">
        <v>45292</v>
      </c>
      <c r="D595" s="400" t="s">
        <v>103</v>
      </c>
      <c r="E595" s="401" t="s">
        <v>105</v>
      </c>
      <c r="F595" s="402">
        <v>2193.1</v>
      </c>
      <c r="G595" s="405" t="s">
        <v>1680</v>
      </c>
      <c r="H595" s="400" t="s">
        <v>126</v>
      </c>
      <c r="I595" s="403" t="s">
        <v>1110</v>
      </c>
      <c r="J595" s="386" t="str">
        <f t="shared" si="21"/>
        <v>CPF Protegido - LGPD</v>
      </c>
      <c r="K595" s="386" t="s">
        <v>960</v>
      </c>
      <c r="L595" s="404" t="s">
        <v>1025</v>
      </c>
      <c r="M595" s="386" t="s">
        <v>126</v>
      </c>
      <c r="N595" s="399">
        <v>45328</v>
      </c>
      <c r="O595" s="400" t="s">
        <v>35</v>
      </c>
      <c r="P595" s="504" t="s">
        <v>1111</v>
      </c>
      <c r="Q595" s="501" t="s">
        <v>126</v>
      </c>
      <c r="R595" s="501" t="s">
        <v>126</v>
      </c>
      <c r="S595" s="349"/>
    </row>
    <row r="596" spans="1:19" ht="40.15" customHeight="1" x14ac:dyDescent="0.2">
      <c r="A596" s="481">
        <f t="shared" si="20"/>
        <v>593</v>
      </c>
      <c r="B596" s="399">
        <v>45328</v>
      </c>
      <c r="C596" s="441">
        <v>45292</v>
      </c>
      <c r="D596" s="400" t="s">
        <v>103</v>
      </c>
      <c r="E596" s="401" t="s">
        <v>105</v>
      </c>
      <c r="F596" s="402">
        <v>59.64</v>
      </c>
      <c r="G596" s="403" t="s">
        <v>1691</v>
      </c>
      <c r="H596" s="400" t="s">
        <v>126</v>
      </c>
      <c r="I596" s="403" t="s">
        <v>1100</v>
      </c>
      <c r="J596" s="386" t="str">
        <f t="shared" si="21"/>
        <v>CPF Protegido - LGPD</v>
      </c>
      <c r="K596" s="386" t="s">
        <v>960</v>
      </c>
      <c r="L596" s="404" t="s">
        <v>1025</v>
      </c>
      <c r="M596" s="386" t="s">
        <v>126</v>
      </c>
      <c r="N596" s="399">
        <v>45328</v>
      </c>
      <c r="O596" s="400" t="s">
        <v>35</v>
      </c>
      <c r="P596" s="504" t="s">
        <v>1101</v>
      </c>
      <c r="Q596" s="501" t="s">
        <v>126</v>
      </c>
      <c r="R596" s="501" t="s">
        <v>126</v>
      </c>
      <c r="S596" s="349"/>
    </row>
    <row r="597" spans="1:19" ht="40.15" customHeight="1" x14ac:dyDescent="0.2">
      <c r="A597" s="481">
        <f t="shared" si="20"/>
        <v>594</v>
      </c>
      <c r="B597" s="399">
        <v>45328</v>
      </c>
      <c r="C597" s="441">
        <v>45292</v>
      </c>
      <c r="D597" s="400" t="s">
        <v>103</v>
      </c>
      <c r="E597" s="401" t="s">
        <v>105</v>
      </c>
      <c r="F597" s="402">
        <v>983.21</v>
      </c>
      <c r="G597" s="403" t="s">
        <v>1681</v>
      </c>
      <c r="H597" s="400" t="s">
        <v>126</v>
      </c>
      <c r="I597" s="403" t="s">
        <v>1105</v>
      </c>
      <c r="J597" s="386" t="str">
        <f t="shared" si="21"/>
        <v>CPF Protegido - LGPD</v>
      </c>
      <c r="K597" s="386" t="s">
        <v>960</v>
      </c>
      <c r="L597" s="404" t="s">
        <v>1025</v>
      </c>
      <c r="M597" s="386" t="s">
        <v>126</v>
      </c>
      <c r="N597" s="399">
        <v>45328</v>
      </c>
      <c r="O597" s="400" t="s">
        <v>35</v>
      </c>
      <c r="P597" s="504" t="s">
        <v>1106</v>
      </c>
      <c r="Q597" s="501" t="s">
        <v>126</v>
      </c>
      <c r="R597" s="501" t="s">
        <v>126</v>
      </c>
      <c r="S597" s="349"/>
    </row>
    <row r="598" spans="1:19" ht="40.15" customHeight="1" x14ac:dyDescent="0.2">
      <c r="A598" s="481">
        <f t="shared" si="20"/>
        <v>595</v>
      </c>
      <c r="B598" s="399">
        <v>45328</v>
      </c>
      <c r="C598" s="441">
        <v>45292</v>
      </c>
      <c r="D598" s="400" t="s">
        <v>103</v>
      </c>
      <c r="E598" s="401" t="s">
        <v>105</v>
      </c>
      <c r="F598" s="402">
        <v>7219.67</v>
      </c>
      <c r="G598" s="405" t="s">
        <v>1692</v>
      </c>
      <c r="H598" s="400" t="s">
        <v>126</v>
      </c>
      <c r="I598" s="403" t="s">
        <v>1083</v>
      </c>
      <c r="J598" s="386" t="str">
        <f t="shared" si="21"/>
        <v>CPF Protegido - LGPD</v>
      </c>
      <c r="K598" s="386" t="s">
        <v>960</v>
      </c>
      <c r="L598" s="404" t="s">
        <v>1025</v>
      </c>
      <c r="M598" s="386" t="s">
        <v>126</v>
      </c>
      <c r="N598" s="399">
        <v>45328</v>
      </c>
      <c r="O598" s="400" t="s">
        <v>35</v>
      </c>
      <c r="P598" s="504" t="s">
        <v>1084</v>
      </c>
      <c r="Q598" s="501" t="s">
        <v>126</v>
      </c>
      <c r="R598" s="501" t="s">
        <v>126</v>
      </c>
      <c r="S598" s="349"/>
    </row>
    <row r="599" spans="1:19" ht="40.15" customHeight="1" x14ac:dyDescent="0.2">
      <c r="A599" s="481">
        <f t="shared" si="20"/>
        <v>596</v>
      </c>
      <c r="B599" s="399">
        <v>45328</v>
      </c>
      <c r="C599" s="441">
        <v>45292</v>
      </c>
      <c r="D599" s="400" t="s">
        <v>103</v>
      </c>
      <c r="E599" s="401" t="s">
        <v>105</v>
      </c>
      <c r="F599" s="402">
        <v>35.4</v>
      </c>
      <c r="G599" s="405" t="s">
        <v>1680</v>
      </c>
      <c r="H599" s="400" t="s">
        <v>126</v>
      </c>
      <c r="I599" s="403" t="s">
        <v>1085</v>
      </c>
      <c r="J599" s="386" t="str">
        <f t="shared" si="21"/>
        <v>CPF Protegido - LGPD</v>
      </c>
      <c r="K599" s="386" t="s">
        <v>960</v>
      </c>
      <c r="L599" s="404" t="s">
        <v>1025</v>
      </c>
      <c r="M599" s="386" t="s">
        <v>126</v>
      </c>
      <c r="N599" s="399">
        <v>45328</v>
      </c>
      <c r="O599" s="400" t="s">
        <v>35</v>
      </c>
      <c r="P599" s="504" t="s">
        <v>1086</v>
      </c>
      <c r="Q599" s="501" t="s">
        <v>126</v>
      </c>
      <c r="R599" s="501" t="s">
        <v>126</v>
      </c>
      <c r="S599" s="349"/>
    </row>
    <row r="600" spans="1:19" ht="40.15" customHeight="1" x14ac:dyDescent="0.2">
      <c r="A600" s="481">
        <f t="shared" si="20"/>
        <v>597</v>
      </c>
      <c r="B600" s="399">
        <v>45328</v>
      </c>
      <c r="C600" s="441">
        <v>45292</v>
      </c>
      <c r="D600" s="400" t="s">
        <v>103</v>
      </c>
      <c r="E600" s="401" t="s">
        <v>105</v>
      </c>
      <c r="F600" s="402">
        <v>87.59</v>
      </c>
      <c r="G600" s="405" t="s">
        <v>1693</v>
      </c>
      <c r="H600" s="400" t="s">
        <v>126</v>
      </c>
      <c r="I600" s="403" t="s">
        <v>1088</v>
      </c>
      <c r="J600" s="386" t="str">
        <f t="shared" si="21"/>
        <v>CPF Protegido - LGPD</v>
      </c>
      <c r="K600" s="386" t="s">
        <v>960</v>
      </c>
      <c r="L600" s="404" t="s">
        <v>1025</v>
      </c>
      <c r="M600" s="386" t="s">
        <v>126</v>
      </c>
      <c r="N600" s="399">
        <v>45328</v>
      </c>
      <c r="O600" s="400" t="s">
        <v>35</v>
      </c>
      <c r="P600" s="504" t="s">
        <v>1089</v>
      </c>
      <c r="Q600" s="501" t="s">
        <v>126</v>
      </c>
      <c r="R600" s="501" t="s">
        <v>126</v>
      </c>
      <c r="S600" s="349"/>
    </row>
    <row r="601" spans="1:19" ht="40.15" customHeight="1" x14ac:dyDescent="0.2">
      <c r="A601" s="481">
        <f t="shared" si="20"/>
        <v>598</v>
      </c>
      <c r="B601" s="399">
        <v>45328</v>
      </c>
      <c r="C601" s="441">
        <v>45292</v>
      </c>
      <c r="D601" s="400" t="s">
        <v>103</v>
      </c>
      <c r="E601" s="401" t="s">
        <v>105</v>
      </c>
      <c r="F601" s="402">
        <v>1799.24</v>
      </c>
      <c r="G601" s="403" t="s">
        <v>1694</v>
      </c>
      <c r="H601" s="400" t="s">
        <v>126</v>
      </c>
      <c r="I601" s="403" t="s">
        <v>1091</v>
      </c>
      <c r="J601" s="386" t="str">
        <f t="shared" si="21"/>
        <v>CPF Protegido - LGPD</v>
      </c>
      <c r="K601" s="386" t="s">
        <v>960</v>
      </c>
      <c r="L601" s="404" t="s">
        <v>1025</v>
      </c>
      <c r="M601" s="386" t="s">
        <v>126</v>
      </c>
      <c r="N601" s="399">
        <v>45328</v>
      </c>
      <c r="O601" s="400" t="s">
        <v>35</v>
      </c>
      <c r="P601" s="504" t="s">
        <v>1092</v>
      </c>
      <c r="Q601" s="501" t="s">
        <v>126</v>
      </c>
      <c r="R601" s="501" t="s">
        <v>126</v>
      </c>
      <c r="S601" s="349"/>
    </row>
    <row r="602" spans="1:19" ht="40.15" customHeight="1" x14ac:dyDescent="0.2">
      <c r="A602" s="481">
        <f t="shared" si="20"/>
        <v>599</v>
      </c>
      <c r="B602" s="399">
        <v>45328</v>
      </c>
      <c r="C602" s="441">
        <v>45292</v>
      </c>
      <c r="D602" s="400" t="s">
        <v>103</v>
      </c>
      <c r="E602" s="401" t="s">
        <v>105</v>
      </c>
      <c r="F602" s="402">
        <v>49.16</v>
      </c>
      <c r="G602" s="403" t="s">
        <v>1695</v>
      </c>
      <c r="H602" s="400" t="s">
        <v>126</v>
      </c>
      <c r="I602" s="403" t="s">
        <v>1113</v>
      </c>
      <c r="J602" s="386" t="str">
        <f t="shared" si="21"/>
        <v>CPF Protegido - LGPD</v>
      </c>
      <c r="K602" s="386" t="s">
        <v>960</v>
      </c>
      <c r="L602" s="404" t="s">
        <v>1025</v>
      </c>
      <c r="M602" s="386" t="s">
        <v>126</v>
      </c>
      <c r="N602" s="399">
        <v>45328</v>
      </c>
      <c r="O602" s="400" t="s">
        <v>35</v>
      </c>
      <c r="P602" s="504" t="s">
        <v>1114</v>
      </c>
      <c r="Q602" s="501" t="s">
        <v>126</v>
      </c>
      <c r="R602" s="501" t="s">
        <v>126</v>
      </c>
      <c r="S602" s="349"/>
    </row>
    <row r="603" spans="1:19" ht="40.15" customHeight="1" x14ac:dyDescent="0.2">
      <c r="A603" s="481">
        <f t="shared" si="20"/>
        <v>600</v>
      </c>
      <c r="B603" s="399">
        <v>45328</v>
      </c>
      <c r="C603" s="441">
        <v>45292</v>
      </c>
      <c r="D603" s="400" t="s">
        <v>103</v>
      </c>
      <c r="E603" s="401" t="s">
        <v>105</v>
      </c>
      <c r="F603" s="402">
        <v>35.4</v>
      </c>
      <c r="G603" s="405" t="s">
        <v>1688</v>
      </c>
      <c r="H603" s="400" t="s">
        <v>126</v>
      </c>
      <c r="I603" s="403" t="s">
        <v>1118</v>
      </c>
      <c r="J603" s="386" t="str">
        <f t="shared" si="21"/>
        <v>CPF Protegido - LGPD</v>
      </c>
      <c r="K603" s="386" t="s">
        <v>960</v>
      </c>
      <c r="L603" s="404" t="s">
        <v>1025</v>
      </c>
      <c r="M603" s="386" t="s">
        <v>126</v>
      </c>
      <c r="N603" s="399">
        <v>45328</v>
      </c>
      <c r="O603" s="400" t="s">
        <v>35</v>
      </c>
      <c r="P603" s="504" t="s">
        <v>1119</v>
      </c>
      <c r="Q603" s="501" t="s">
        <v>126</v>
      </c>
      <c r="R603" s="501" t="s">
        <v>126</v>
      </c>
      <c r="S603" s="349"/>
    </row>
    <row r="604" spans="1:19" ht="40.15" customHeight="1" x14ac:dyDescent="0.2">
      <c r="A604" s="481">
        <f t="shared" si="20"/>
        <v>601</v>
      </c>
      <c r="B604" s="399">
        <v>45328</v>
      </c>
      <c r="C604" s="441">
        <v>45292</v>
      </c>
      <c r="D604" s="400" t="s">
        <v>103</v>
      </c>
      <c r="E604" s="401" t="s">
        <v>105</v>
      </c>
      <c r="F604" s="402">
        <v>2394.36</v>
      </c>
      <c r="G604" s="403" t="s">
        <v>1696</v>
      </c>
      <c r="H604" s="400" t="s">
        <v>126</v>
      </c>
      <c r="I604" s="403" t="s">
        <v>1132</v>
      </c>
      <c r="J604" s="386" t="str">
        <f t="shared" si="21"/>
        <v>CPF Protegido - LGPD</v>
      </c>
      <c r="K604" s="386" t="s">
        <v>960</v>
      </c>
      <c r="L604" s="404" t="s">
        <v>1025</v>
      </c>
      <c r="M604" s="386" t="s">
        <v>126</v>
      </c>
      <c r="N604" s="399">
        <v>45328</v>
      </c>
      <c r="O604" s="400" t="s">
        <v>35</v>
      </c>
      <c r="P604" s="505" t="s">
        <v>1133</v>
      </c>
      <c r="Q604" s="501" t="s">
        <v>126</v>
      </c>
      <c r="R604" s="501" t="s">
        <v>126</v>
      </c>
      <c r="S604" s="349"/>
    </row>
    <row r="605" spans="1:19" ht="40.15" customHeight="1" x14ac:dyDescent="0.2">
      <c r="A605" s="481">
        <f t="shared" si="20"/>
        <v>602</v>
      </c>
      <c r="B605" s="399">
        <v>45328</v>
      </c>
      <c r="C605" s="441">
        <v>45292</v>
      </c>
      <c r="D605" s="400" t="s">
        <v>103</v>
      </c>
      <c r="E605" s="401" t="s">
        <v>105</v>
      </c>
      <c r="F605" s="402">
        <v>19.21</v>
      </c>
      <c r="G605" s="405" t="s">
        <v>1680</v>
      </c>
      <c r="H605" s="400" t="s">
        <v>126</v>
      </c>
      <c r="I605" s="403" t="s">
        <v>1150</v>
      </c>
      <c r="J605" s="386" t="str">
        <f t="shared" si="21"/>
        <v>CPF Protegido - LGPD</v>
      </c>
      <c r="K605" s="386" t="s">
        <v>960</v>
      </c>
      <c r="L605" s="404" t="s">
        <v>1025</v>
      </c>
      <c r="M605" s="386" t="s">
        <v>126</v>
      </c>
      <c r="N605" s="399">
        <v>45328</v>
      </c>
      <c r="O605" s="400" t="s">
        <v>35</v>
      </c>
      <c r="P605" s="504" t="s">
        <v>1151</v>
      </c>
      <c r="Q605" s="501" t="s">
        <v>126</v>
      </c>
      <c r="R605" s="501" t="s">
        <v>126</v>
      </c>
      <c r="S605" s="349"/>
    </row>
    <row r="606" spans="1:19" ht="40.15" customHeight="1" x14ac:dyDescent="0.2">
      <c r="A606" s="481">
        <f t="shared" si="20"/>
        <v>603</v>
      </c>
      <c r="B606" s="399">
        <v>45328</v>
      </c>
      <c r="C606" s="441">
        <v>45292</v>
      </c>
      <c r="D606" s="400" t="s">
        <v>103</v>
      </c>
      <c r="E606" s="401" t="s">
        <v>105</v>
      </c>
      <c r="F606" s="402">
        <v>3143.89</v>
      </c>
      <c r="G606" s="405" t="s">
        <v>1698</v>
      </c>
      <c r="H606" s="400" t="s">
        <v>126</v>
      </c>
      <c r="I606" s="403" t="s">
        <v>1135</v>
      </c>
      <c r="J606" s="386" t="str">
        <f t="shared" si="21"/>
        <v>CPF Protegido - LGPD</v>
      </c>
      <c r="K606" s="386" t="s">
        <v>960</v>
      </c>
      <c r="L606" s="404" t="s">
        <v>1025</v>
      </c>
      <c r="M606" s="386" t="s">
        <v>126</v>
      </c>
      <c r="N606" s="399">
        <v>45328</v>
      </c>
      <c r="O606" s="400" t="s">
        <v>35</v>
      </c>
      <c r="P606" s="505" t="s">
        <v>1136</v>
      </c>
      <c r="Q606" s="501" t="s">
        <v>126</v>
      </c>
      <c r="R606" s="501" t="s">
        <v>126</v>
      </c>
      <c r="S606" s="349"/>
    </row>
    <row r="607" spans="1:19" ht="40.15" customHeight="1" x14ac:dyDescent="0.2">
      <c r="A607" s="481">
        <f t="shared" si="20"/>
        <v>604</v>
      </c>
      <c r="B607" s="399">
        <v>45328</v>
      </c>
      <c r="C607" s="441">
        <v>45292</v>
      </c>
      <c r="D607" s="400" t="s">
        <v>103</v>
      </c>
      <c r="E607" s="401" t="s">
        <v>105</v>
      </c>
      <c r="F607" s="402">
        <v>2436.6</v>
      </c>
      <c r="G607" s="405" t="s">
        <v>1680</v>
      </c>
      <c r="H607" s="400" t="s">
        <v>126</v>
      </c>
      <c r="I607" s="403" t="s">
        <v>1120</v>
      </c>
      <c r="J607" s="386" t="str">
        <f t="shared" si="21"/>
        <v>CPF Protegido - LGPD</v>
      </c>
      <c r="K607" s="386" t="s">
        <v>960</v>
      </c>
      <c r="L607" s="404" t="s">
        <v>1025</v>
      </c>
      <c r="M607" s="386" t="s">
        <v>126</v>
      </c>
      <c r="N607" s="399">
        <v>45328</v>
      </c>
      <c r="O607" s="400" t="s">
        <v>35</v>
      </c>
      <c r="P607" s="504" t="s">
        <v>1121</v>
      </c>
      <c r="Q607" s="501" t="s">
        <v>126</v>
      </c>
      <c r="R607" s="501" t="s">
        <v>126</v>
      </c>
      <c r="S607" s="349"/>
    </row>
    <row r="608" spans="1:19" ht="40.15" customHeight="1" x14ac:dyDescent="0.2">
      <c r="A608" s="481">
        <f t="shared" si="20"/>
        <v>605</v>
      </c>
      <c r="B608" s="399">
        <v>45328</v>
      </c>
      <c r="C608" s="441">
        <v>45292</v>
      </c>
      <c r="D608" s="400" t="s">
        <v>103</v>
      </c>
      <c r="E608" s="401" t="s">
        <v>105</v>
      </c>
      <c r="F608" s="402">
        <v>1797.24</v>
      </c>
      <c r="G608" s="403" t="s">
        <v>1699</v>
      </c>
      <c r="H608" s="400" t="s">
        <v>126</v>
      </c>
      <c r="I608" s="403" t="s">
        <v>1146</v>
      </c>
      <c r="J608" s="386" t="str">
        <f t="shared" si="21"/>
        <v>CPF Protegido - LGPD</v>
      </c>
      <c r="K608" s="386" t="s">
        <v>960</v>
      </c>
      <c r="L608" s="404" t="s">
        <v>1025</v>
      </c>
      <c r="M608" s="386" t="s">
        <v>126</v>
      </c>
      <c r="N608" s="399">
        <v>45328</v>
      </c>
      <c r="O608" s="400" t="s">
        <v>35</v>
      </c>
      <c r="P608" s="505" t="s">
        <v>1147</v>
      </c>
      <c r="Q608" s="501" t="s">
        <v>126</v>
      </c>
      <c r="R608" s="501" t="s">
        <v>126</v>
      </c>
      <c r="S608" s="349"/>
    </row>
    <row r="609" spans="1:19" ht="40.15" customHeight="1" x14ac:dyDescent="0.2">
      <c r="A609" s="481">
        <f t="shared" si="20"/>
        <v>606</v>
      </c>
      <c r="B609" s="399">
        <v>45328</v>
      </c>
      <c r="C609" s="441">
        <v>45292</v>
      </c>
      <c r="D609" s="400" t="s">
        <v>103</v>
      </c>
      <c r="E609" s="401" t="s">
        <v>105</v>
      </c>
      <c r="F609" s="402">
        <v>19.21</v>
      </c>
      <c r="G609" s="403" t="s">
        <v>1680</v>
      </c>
      <c r="H609" s="400" t="s">
        <v>126</v>
      </c>
      <c r="I609" s="403" t="s">
        <v>1143</v>
      </c>
      <c r="J609" s="386" t="str">
        <f t="shared" si="21"/>
        <v>CPF Protegido - LGPD</v>
      </c>
      <c r="K609" s="386" t="s">
        <v>960</v>
      </c>
      <c r="L609" s="404" t="s">
        <v>1025</v>
      </c>
      <c r="M609" s="386" t="s">
        <v>126</v>
      </c>
      <c r="N609" s="399">
        <v>45328</v>
      </c>
      <c r="O609" s="400" t="s">
        <v>35</v>
      </c>
      <c r="P609" s="505" t="s">
        <v>1144</v>
      </c>
      <c r="Q609" s="501" t="s">
        <v>126</v>
      </c>
      <c r="R609" s="501" t="s">
        <v>126</v>
      </c>
      <c r="S609" s="349"/>
    </row>
    <row r="610" spans="1:19" ht="40.15" customHeight="1" x14ac:dyDescent="0.2">
      <c r="A610" s="481">
        <f t="shared" si="20"/>
        <v>607</v>
      </c>
      <c r="B610" s="399">
        <v>45328</v>
      </c>
      <c r="C610" s="441">
        <v>45292</v>
      </c>
      <c r="D610" s="400" t="s">
        <v>103</v>
      </c>
      <c r="E610" s="401" t="s">
        <v>105</v>
      </c>
      <c r="F610" s="402">
        <v>2251</v>
      </c>
      <c r="G610" s="405" t="s">
        <v>1700</v>
      </c>
      <c r="H610" s="400" t="s">
        <v>126</v>
      </c>
      <c r="I610" s="403" t="s">
        <v>1123</v>
      </c>
      <c r="J610" s="386" t="str">
        <f t="shared" si="21"/>
        <v>CPF Protegido - LGPD</v>
      </c>
      <c r="K610" s="386" t="s">
        <v>960</v>
      </c>
      <c r="L610" s="404" t="s">
        <v>1025</v>
      </c>
      <c r="M610" s="386" t="s">
        <v>126</v>
      </c>
      <c r="N610" s="399">
        <v>45328</v>
      </c>
      <c r="O610" s="400" t="s">
        <v>35</v>
      </c>
      <c r="P610" s="504" t="s">
        <v>1124</v>
      </c>
      <c r="Q610" s="501" t="s">
        <v>126</v>
      </c>
      <c r="R610" s="501" t="s">
        <v>126</v>
      </c>
      <c r="S610" s="349"/>
    </row>
    <row r="611" spans="1:19" ht="40.15" customHeight="1" x14ac:dyDescent="0.2">
      <c r="A611" s="481">
        <f t="shared" si="20"/>
        <v>608</v>
      </c>
      <c r="B611" s="399">
        <v>45328</v>
      </c>
      <c r="C611" s="441">
        <v>45292</v>
      </c>
      <c r="D611" s="400" t="s">
        <v>103</v>
      </c>
      <c r="E611" s="401" t="s">
        <v>105</v>
      </c>
      <c r="F611" s="402">
        <v>49.16</v>
      </c>
      <c r="G611" s="405" t="s">
        <v>1701</v>
      </c>
      <c r="H611" s="400" t="s">
        <v>126</v>
      </c>
      <c r="I611" s="403" t="s">
        <v>1141</v>
      </c>
      <c r="J611" s="386" t="str">
        <f t="shared" si="21"/>
        <v>CPF Protegido - LGPD</v>
      </c>
      <c r="K611" s="386" t="s">
        <v>960</v>
      </c>
      <c r="L611" s="404" t="s">
        <v>1025</v>
      </c>
      <c r="M611" s="386" t="s">
        <v>126</v>
      </c>
      <c r="N611" s="399">
        <v>45328</v>
      </c>
      <c r="O611" s="400" t="s">
        <v>35</v>
      </c>
      <c r="P611" s="505" t="s">
        <v>1142</v>
      </c>
      <c r="Q611" s="501" t="s">
        <v>126</v>
      </c>
      <c r="R611" s="501" t="s">
        <v>126</v>
      </c>
      <c r="S611" s="349"/>
    </row>
    <row r="612" spans="1:19" ht="40.15" customHeight="1" x14ac:dyDescent="0.2">
      <c r="A612" s="481">
        <f t="shared" si="20"/>
        <v>609</v>
      </c>
      <c r="B612" s="399">
        <v>45328</v>
      </c>
      <c r="C612" s="441">
        <v>45292</v>
      </c>
      <c r="D612" s="400" t="s">
        <v>103</v>
      </c>
      <c r="E612" s="401" t="s">
        <v>105</v>
      </c>
      <c r="F612" s="402">
        <v>955.41</v>
      </c>
      <c r="G612" s="403" t="s">
        <v>1702</v>
      </c>
      <c r="H612" s="400" t="s">
        <v>126</v>
      </c>
      <c r="I612" s="403" t="s">
        <v>1129</v>
      </c>
      <c r="J612" s="386" t="str">
        <f t="shared" si="21"/>
        <v>CPF Protegido - LGPD</v>
      </c>
      <c r="K612" s="386" t="s">
        <v>960</v>
      </c>
      <c r="L612" s="404" t="s">
        <v>1025</v>
      </c>
      <c r="M612" s="386" t="s">
        <v>126</v>
      </c>
      <c r="N612" s="399">
        <v>45328</v>
      </c>
      <c r="O612" s="400" t="s">
        <v>35</v>
      </c>
      <c r="P612" s="504" t="s">
        <v>1130</v>
      </c>
      <c r="Q612" s="501" t="s">
        <v>126</v>
      </c>
      <c r="R612" s="501" t="s">
        <v>126</v>
      </c>
      <c r="S612" s="349"/>
    </row>
    <row r="613" spans="1:19" ht="40.15" customHeight="1" x14ac:dyDescent="0.2">
      <c r="A613" s="481">
        <f t="shared" si="20"/>
        <v>610</v>
      </c>
      <c r="B613" s="399">
        <v>45328</v>
      </c>
      <c r="C613" s="441">
        <v>45292</v>
      </c>
      <c r="D613" s="400" t="s">
        <v>103</v>
      </c>
      <c r="E613" s="401" t="s">
        <v>105</v>
      </c>
      <c r="F613" s="402">
        <v>7057.51</v>
      </c>
      <c r="G613" s="403" t="s">
        <v>1703</v>
      </c>
      <c r="H613" s="400" t="s">
        <v>126</v>
      </c>
      <c r="I613" s="403" t="s">
        <v>1138</v>
      </c>
      <c r="J613" s="386" t="str">
        <f t="shared" si="21"/>
        <v>CPF Protegido - LGPD</v>
      </c>
      <c r="K613" s="386" t="s">
        <v>960</v>
      </c>
      <c r="L613" s="404" t="s">
        <v>1025</v>
      </c>
      <c r="M613" s="386" t="s">
        <v>126</v>
      </c>
      <c r="N613" s="399">
        <v>45328</v>
      </c>
      <c r="O613" s="400" t="s">
        <v>35</v>
      </c>
      <c r="P613" s="505" t="s">
        <v>1139</v>
      </c>
      <c r="Q613" s="501" t="s">
        <v>126</v>
      </c>
      <c r="R613" s="501" t="s">
        <v>126</v>
      </c>
      <c r="S613" s="349"/>
    </row>
    <row r="614" spans="1:19" ht="40.15" customHeight="1" x14ac:dyDescent="0.2">
      <c r="A614" s="481">
        <f t="shared" si="20"/>
        <v>611</v>
      </c>
      <c r="B614" s="399">
        <v>45328</v>
      </c>
      <c r="C614" s="441">
        <v>45292</v>
      </c>
      <c r="D614" s="400" t="s">
        <v>103</v>
      </c>
      <c r="E614" s="401" t="s">
        <v>105</v>
      </c>
      <c r="F614" s="402">
        <v>66.36</v>
      </c>
      <c r="G614" s="405" t="s">
        <v>1697</v>
      </c>
      <c r="H614" s="400" t="s">
        <v>126</v>
      </c>
      <c r="I614" s="403" t="s">
        <v>1153</v>
      </c>
      <c r="J614" s="386" t="str">
        <f t="shared" si="21"/>
        <v>CPF Protegido - LGPD</v>
      </c>
      <c r="K614" s="386" t="s">
        <v>960</v>
      </c>
      <c r="L614" s="404" t="s">
        <v>1025</v>
      </c>
      <c r="M614" s="386" t="s">
        <v>126</v>
      </c>
      <c r="N614" s="399">
        <v>45328</v>
      </c>
      <c r="O614" s="400" t="s">
        <v>35</v>
      </c>
      <c r="P614" s="505" t="s">
        <v>1154</v>
      </c>
      <c r="Q614" s="501" t="s">
        <v>126</v>
      </c>
      <c r="R614" s="501" t="s">
        <v>126</v>
      </c>
      <c r="S614" s="349"/>
    </row>
    <row r="615" spans="1:19" ht="40.15" customHeight="1" x14ac:dyDescent="0.2">
      <c r="A615" s="481">
        <f t="shared" si="20"/>
        <v>612</v>
      </c>
      <c r="B615" s="399">
        <v>45328</v>
      </c>
      <c r="C615" s="441">
        <v>45292</v>
      </c>
      <c r="D615" s="400" t="s">
        <v>103</v>
      </c>
      <c r="E615" s="401" t="s">
        <v>105</v>
      </c>
      <c r="F615" s="402">
        <v>1691.11</v>
      </c>
      <c r="G615" s="403" t="s">
        <v>1704</v>
      </c>
      <c r="H615" s="400" t="s">
        <v>126</v>
      </c>
      <c r="I615" s="407" t="s">
        <v>1156</v>
      </c>
      <c r="J615" s="386" t="str">
        <f t="shared" si="21"/>
        <v>CPF Protegido - LGPD</v>
      </c>
      <c r="K615" s="386" t="s">
        <v>960</v>
      </c>
      <c r="L615" s="404" t="s">
        <v>1025</v>
      </c>
      <c r="M615" s="386" t="s">
        <v>126</v>
      </c>
      <c r="N615" s="399">
        <v>45328</v>
      </c>
      <c r="O615" s="400" t="s">
        <v>35</v>
      </c>
      <c r="P615" s="504" t="s">
        <v>1157</v>
      </c>
      <c r="Q615" s="501" t="s">
        <v>126</v>
      </c>
      <c r="R615" s="501" t="s">
        <v>126</v>
      </c>
      <c r="S615" s="349"/>
    </row>
    <row r="616" spans="1:19" ht="40.15" customHeight="1" x14ac:dyDescent="0.2">
      <c r="A616" s="481">
        <f t="shared" si="20"/>
        <v>613</v>
      </c>
      <c r="B616" s="399">
        <v>45328</v>
      </c>
      <c r="C616" s="441">
        <v>45292</v>
      </c>
      <c r="D616" s="400" t="s">
        <v>103</v>
      </c>
      <c r="E616" s="401" t="s">
        <v>105</v>
      </c>
      <c r="F616" s="402">
        <v>3161.55</v>
      </c>
      <c r="G616" s="403" t="s">
        <v>1705</v>
      </c>
      <c r="H616" s="400" t="s">
        <v>126</v>
      </c>
      <c r="I616" s="403" t="s">
        <v>1159</v>
      </c>
      <c r="J616" s="386" t="str">
        <f t="shared" si="21"/>
        <v>CPF Protegido - LGPD</v>
      </c>
      <c r="K616" s="386" t="s">
        <v>960</v>
      </c>
      <c r="L616" s="404" t="s">
        <v>1025</v>
      </c>
      <c r="M616" s="386" t="s">
        <v>126</v>
      </c>
      <c r="N616" s="399">
        <v>45328</v>
      </c>
      <c r="O616" s="400" t="s">
        <v>35</v>
      </c>
      <c r="P616" s="504" t="s">
        <v>1160</v>
      </c>
      <c r="Q616" s="501" t="s">
        <v>126</v>
      </c>
      <c r="R616" s="501" t="s">
        <v>126</v>
      </c>
      <c r="S616" s="349"/>
    </row>
    <row r="617" spans="1:19" ht="40.15" customHeight="1" x14ac:dyDescent="0.2">
      <c r="A617" s="481">
        <f t="shared" si="20"/>
        <v>614</v>
      </c>
      <c r="B617" s="399">
        <v>45328</v>
      </c>
      <c r="C617" s="441">
        <v>45292</v>
      </c>
      <c r="D617" s="400" t="s">
        <v>103</v>
      </c>
      <c r="E617" s="401" t="s">
        <v>105</v>
      </c>
      <c r="F617" s="402">
        <v>4790.3900000000003</v>
      </c>
      <c r="G617" s="405" t="s">
        <v>1706</v>
      </c>
      <c r="H617" s="400" t="s">
        <v>126</v>
      </c>
      <c r="I617" s="403" t="s">
        <v>1164</v>
      </c>
      <c r="J617" s="386" t="str">
        <f t="shared" si="21"/>
        <v>CPF Protegido - LGPD</v>
      </c>
      <c r="K617" s="386" t="s">
        <v>960</v>
      </c>
      <c r="L617" s="404" t="s">
        <v>1025</v>
      </c>
      <c r="M617" s="386" t="s">
        <v>126</v>
      </c>
      <c r="N617" s="399">
        <v>45328</v>
      </c>
      <c r="O617" s="400" t="s">
        <v>35</v>
      </c>
      <c r="P617" s="505" t="s">
        <v>1165</v>
      </c>
      <c r="Q617" s="501" t="s">
        <v>126</v>
      </c>
      <c r="R617" s="501" t="s">
        <v>126</v>
      </c>
      <c r="S617" s="349"/>
    </row>
    <row r="618" spans="1:19" ht="40.15" customHeight="1" x14ac:dyDescent="0.2">
      <c r="A618" s="481">
        <f t="shared" si="20"/>
        <v>615</v>
      </c>
      <c r="B618" s="399">
        <v>45328</v>
      </c>
      <c r="C618" s="441">
        <v>45292</v>
      </c>
      <c r="D618" s="400" t="s">
        <v>103</v>
      </c>
      <c r="E618" s="401" t="s">
        <v>105</v>
      </c>
      <c r="F618" s="402">
        <v>3307.94</v>
      </c>
      <c r="G618" s="405" t="s">
        <v>1707</v>
      </c>
      <c r="H618" s="400" t="s">
        <v>126</v>
      </c>
      <c r="I618" s="403" t="s">
        <v>1186</v>
      </c>
      <c r="J618" s="386" t="str">
        <f t="shared" si="21"/>
        <v>CPF Protegido - LGPD</v>
      </c>
      <c r="K618" s="386" t="s">
        <v>960</v>
      </c>
      <c r="L618" s="404" t="s">
        <v>1025</v>
      </c>
      <c r="M618" s="386" t="s">
        <v>126</v>
      </c>
      <c r="N618" s="399">
        <v>45328</v>
      </c>
      <c r="O618" s="400" t="s">
        <v>35</v>
      </c>
      <c r="P618" s="505" t="s">
        <v>1187</v>
      </c>
      <c r="Q618" s="501" t="s">
        <v>126</v>
      </c>
      <c r="R618" s="501" t="s">
        <v>126</v>
      </c>
      <c r="S618" s="349"/>
    </row>
    <row r="619" spans="1:19" ht="40.15" customHeight="1" x14ac:dyDescent="0.2">
      <c r="A619" s="481">
        <f t="shared" si="20"/>
        <v>616</v>
      </c>
      <c r="B619" s="399">
        <v>45328</v>
      </c>
      <c r="C619" s="441">
        <v>45292</v>
      </c>
      <c r="D619" s="400" t="s">
        <v>103</v>
      </c>
      <c r="E619" s="401" t="s">
        <v>105</v>
      </c>
      <c r="F619" s="402">
        <v>35.4</v>
      </c>
      <c r="G619" s="405" t="s">
        <v>1708</v>
      </c>
      <c r="H619" s="400" t="s">
        <v>126</v>
      </c>
      <c r="I619" s="403" t="s">
        <v>1167</v>
      </c>
      <c r="J619" s="386" t="str">
        <f t="shared" si="21"/>
        <v>CPF Protegido - LGPD</v>
      </c>
      <c r="K619" s="386" t="s">
        <v>960</v>
      </c>
      <c r="L619" s="404" t="s">
        <v>1025</v>
      </c>
      <c r="M619" s="386" t="s">
        <v>126</v>
      </c>
      <c r="N619" s="399">
        <v>45328</v>
      </c>
      <c r="O619" s="400" t="s">
        <v>35</v>
      </c>
      <c r="P619" s="505" t="s">
        <v>1168</v>
      </c>
      <c r="Q619" s="501" t="s">
        <v>126</v>
      </c>
      <c r="R619" s="501" t="s">
        <v>126</v>
      </c>
      <c r="S619" s="349"/>
    </row>
    <row r="620" spans="1:19" ht="40.15" customHeight="1" x14ac:dyDescent="0.2">
      <c r="A620" s="481">
        <f t="shared" si="20"/>
        <v>617</v>
      </c>
      <c r="B620" s="399">
        <v>45328</v>
      </c>
      <c r="C620" s="441">
        <v>45292</v>
      </c>
      <c r="D620" s="400" t="s">
        <v>103</v>
      </c>
      <c r="E620" s="401" t="s">
        <v>105</v>
      </c>
      <c r="F620" s="402">
        <v>109.83</v>
      </c>
      <c r="G620" s="405" t="s">
        <v>1709</v>
      </c>
      <c r="H620" s="400" t="s">
        <v>126</v>
      </c>
      <c r="I620" s="403" t="s">
        <v>1178</v>
      </c>
      <c r="J620" s="386" t="str">
        <f t="shared" si="21"/>
        <v>CPF Protegido - LGPD</v>
      </c>
      <c r="K620" s="386" t="s">
        <v>960</v>
      </c>
      <c r="L620" s="404" t="s">
        <v>1025</v>
      </c>
      <c r="M620" s="386" t="s">
        <v>126</v>
      </c>
      <c r="N620" s="399">
        <v>45328</v>
      </c>
      <c r="O620" s="400" t="s">
        <v>35</v>
      </c>
      <c r="P620" s="505" t="s">
        <v>1179</v>
      </c>
      <c r="Q620" s="501" t="s">
        <v>126</v>
      </c>
      <c r="R620" s="501" t="s">
        <v>126</v>
      </c>
      <c r="S620" s="349"/>
    </row>
    <row r="621" spans="1:19" ht="40.15" customHeight="1" x14ac:dyDescent="0.2">
      <c r="A621" s="481">
        <f t="shared" si="20"/>
        <v>618</v>
      </c>
      <c r="B621" s="399">
        <v>45328</v>
      </c>
      <c r="C621" s="441">
        <v>45292</v>
      </c>
      <c r="D621" s="400" t="s">
        <v>103</v>
      </c>
      <c r="E621" s="401" t="s">
        <v>105</v>
      </c>
      <c r="F621" s="402">
        <v>2.62</v>
      </c>
      <c r="G621" s="405" t="s">
        <v>1710</v>
      </c>
      <c r="H621" s="400" t="s">
        <v>126</v>
      </c>
      <c r="I621" s="403" t="s">
        <v>1183</v>
      </c>
      <c r="J621" s="386" t="str">
        <f t="shared" si="21"/>
        <v>CPF Protegido - LGPD</v>
      </c>
      <c r="K621" s="386" t="s">
        <v>960</v>
      </c>
      <c r="L621" s="404" t="s">
        <v>1025</v>
      </c>
      <c r="M621" s="386" t="s">
        <v>126</v>
      </c>
      <c r="N621" s="399">
        <v>45328</v>
      </c>
      <c r="O621" s="400" t="s">
        <v>35</v>
      </c>
      <c r="P621" s="505" t="s">
        <v>1184</v>
      </c>
      <c r="Q621" s="501" t="s">
        <v>126</v>
      </c>
      <c r="R621" s="501" t="s">
        <v>126</v>
      </c>
      <c r="S621" s="349"/>
    </row>
    <row r="622" spans="1:19" ht="40.15" customHeight="1" x14ac:dyDescent="0.2">
      <c r="A622" s="481">
        <f t="shared" si="20"/>
        <v>619</v>
      </c>
      <c r="B622" s="399">
        <v>45328</v>
      </c>
      <c r="C622" s="441">
        <v>45292</v>
      </c>
      <c r="D622" s="400" t="s">
        <v>103</v>
      </c>
      <c r="E622" s="401" t="s">
        <v>105</v>
      </c>
      <c r="F622" s="402">
        <v>49.16</v>
      </c>
      <c r="G622" s="405" t="s">
        <v>1695</v>
      </c>
      <c r="H622" s="400" t="s">
        <v>126</v>
      </c>
      <c r="I622" s="403" t="s">
        <v>1188</v>
      </c>
      <c r="J622" s="386" t="str">
        <f t="shared" si="21"/>
        <v>CPF Protegido - LGPD</v>
      </c>
      <c r="K622" s="386" t="s">
        <v>960</v>
      </c>
      <c r="L622" s="404" t="s">
        <v>1025</v>
      </c>
      <c r="M622" s="386" t="s">
        <v>126</v>
      </c>
      <c r="N622" s="399">
        <v>45328</v>
      </c>
      <c r="O622" s="400" t="s">
        <v>35</v>
      </c>
      <c r="P622" s="505" t="s">
        <v>1189</v>
      </c>
      <c r="Q622" s="501" t="s">
        <v>126</v>
      </c>
      <c r="R622" s="501" t="s">
        <v>126</v>
      </c>
      <c r="S622" s="349"/>
    </row>
    <row r="623" spans="1:19" ht="40.15" customHeight="1" x14ac:dyDescent="0.2">
      <c r="A623" s="481">
        <f t="shared" si="20"/>
        <v>620</v>
      </c>
      <c r="B623" s="399">
        <v>45328</v>
      </c>
      <c r="C623" s="441">
        <v>45292</v>
      </c>
      <c r="D623" s="400" t="s">
        <v>103</v>
      </c>
      <c r="E623" s="401" t="s">
        <v>105</v>
      </c>
      <c r="F623" s="402">
        <v>3757.15</v>
      </c>
      <c r="G623" s="403" t="s">
        <v>1711</v>
      </c>
      <c r="H623" s="400" t="s">
        <v>126</v>
      </c>
      <c r="I623" s="403" t="s">
        <v>1191</v>
      </c>
      <c r="J623" s="386" t="str">
        <f t="shared" si="21"/>
        <v>CPF Protegido - LGPD</v>
      </c>
      <c r="K623" s="386" t="s">
        <v>960</v>
      </c>
      <c r="L623" s="404" t="s">
        <v>1025</v>
      </c>
      <c r="M623" s="386" t="s">
        <v>126</v>
      </c>
      <c r="N623" s="399">
        <v>45328</v>
      </c>
      <c r="O623" s="400" t="s">
        <v>35</v>
      </c>
      <c r="P623" s="505" t="s">
        <v>1192</v>
      </c>
      <c r="Q623" s="501" t="s">
        <v>126</v>
      </c>
      <c r="R623" s="501" t="s">
        <v>126</v>
      </c>
      <c r="S623" s="349"/>
    </row>
    <row r="624" spans="1:19" ht="40.15" customHeight="1" x14ac:dyDescent="0.2">
      <c r="A624" s="481">
        <f t="shared" si="20"/>
        <v>621</v>
      </c>
      <c r="B624" s="399">
        <v>45328</v>
      </c>
      <c r="C624" s="441">
        <v>45292</v>
      </c>
      <c r="D624" s="400" t="s">
        <v>103</v>
      </c>
      <c r="E624" s="401" t="s">
        <v>105</v>
      </c>
      <c r="F624" s="402">
        <v>349.83</v>
      </c>
      <c r="G624" s="405" t="s">
        <v>1688</v>
      </c>
      <c r="H624" s="400" t="s">
        <v>126</v>
      </c>
      <c r="I624" s="403" t="s">
        <v>1193</v>
      </c>
      <c r="J624" s="386" t="str">
        <f t="shared" si="21"/>
        <v>CPF Protegido - LGPD</v>
      </c>
      <c r="K624" s="386" t="s">
        <v>960</v>
      </c>
      <c r="L624" s="404" t="s">
        <v>1025</v>
      </c>
      <c r="M624" s="386" t="s">
        <v>126</v>
      </c>
      <c r="N624" s="399">
        <v>45328</v>
      </c>
      <c r="O624" s="400" t="s">
        <v>35</v>
      </c>
      <c r="P624" s="505" t="s">
        <v>1194</v>
      </c>
      <c r="Q624" s="501" t="s">
        <v>126</v>
      </c>
      <c r="R624" s="501" t="s">
        <v>126</v>
      </c>
      <c r="S624" s="349"/>
    </row>
    <row r="625" spans="1:19" ht="40.15" customHeight="1" x14ac:dyDescent="0.2">
      <c r="A625" s="481">
        <f t="shared" si="20"/>
        <v>622</v>
      </c>
      <c r="B625" s="399">
        <v>45328</v>
      </c>
      <c r="C625" s="441">
        <v>45292</v>
      </c>
      <c r="D625" s="400" t="s">
        <v>103</v>
      </c>
      <c r="E625" s="401" t="s">
        <v>105</v>
      </c>
      <c r="F625" s="402">
        <v>1198.1400000000001</v>
      </c>
      <c r="G625" s="403" t="s">
        <v>1712</v>
      </c>
      <c r="H625" s="400" t="s">
        <v>126</v>
      </c>
      <c r="I625" s="403" t="s">
        <v>1199</v>
      </c>
      <c r="J625" s="386" t="str">
        <f t="shared" si="21"/>
        <v>CPF Protegido - LGPD</v>
      </c>
      <c r="K625" s="386" t="s">
        <v>960</v>
      </c>
      <c r="L625" s="404" t="s">
        <v>1025</v>
      </c>
      <c r="M625" s="386" t="s">
        <v>126</v>
      </c>
      <c r="N625" s="399">
        <v>45328</v>
      </c>
      <c r="O625" s="400" t="s">
        <v>35</v>
      </c>
      <c r="P625" s="505" t="s">
        <v>1200</v>
      </c>
      <c r="Q625" s="501" t="s">
        <v>126</v>
      </c>
      <c r="R625" s="501" t="s">
        <v>126</v>
      </c>
      <c r="S625" s="349"/>
    </row>
    <row r="626" spans="1:19" ht="40.15" customHeight="1" x14ac:dyDescent="0.2">
      <c r="A626" s="481">
        <f t="shared" si="20"/>
        <v>623</v>
      </c>
      <c r="B626" s="399">
        <v>45328</v>
      </c>
      <c r="C626" s="441">
        <v>45292</v>
      </c>
      <c r="D626" s="400" t="s">
        <v>103</v>
      </c>
      <c r="E626" s="401" t="s">
        <v>105</v>
      </c>
      <c r="F626" s="402">
        <v>24.25</v>
      </c>
      <c r="G626" s="403" t="s">
        <v>1695</v>
      </c>
      <c r="H626" s="400" t="s">
        <v>126</v>
      </c>
      <c r="I626" s="403" t="s">
        <v>1197</v>
      </c>
      <c r="J626" s="386" t="str">
        <f t="shared" si="21"/>
        <v>CPF Protegido - LGPD</v>
      </c>
      <c r="K626" s="386" t="s">
        <v>960</v>
      </c>
      <c r="L626" s="404" t="s">
        <v>1025</v>
      </c>
      <c r="M626" s="386" t="s">
        <v>126</v>
      </c>
      <c r="N626" s="399">
        <v>45328</v>
      </c>
      <c r="O626" s="400" t="s">
        <v>35</v>
      </c>
      <c r="P626" s="505" t="s">
        <v>1106</v>
      </c>
      <c r="Q626" s="501" t="s">
        <v>126</v>
      </c>
      <c r="R626" s="501" t="s">
        <v>126</v>
      </c>
      <c r="S626" s="349"/>
    </row>
    <row r="627" spans="1:19" ht="40.15" customHeight="1" x14ac:dyDescent="0.2">
      <c r="A627" s="481">
        <f t="shared" si="20"/>
        <v>624</v>
      </c>
      <c r="B627" s="399">
        <v>45328</v>
      </c>
      <c r="C627" s="441">
        <v>45292</v>
      </c>
      <c r="D627" s="400" t="s">
        <v>103</v>
      </c>
      <c r="E627" s="401" t="s">
        <v>105</v>
      </c>
      <c r="F627" s="402">
        <v>59.64</v>
      </c>
      <c r="G627" s="403" t="s">
        <v>1680</v>
      </c>
      <c r="H627" s="400" t="s">
        <v>126</v>
      </c>
      <c r="I627" s="403" t="s">
        <v>1201</v>
      </c>
      <c r="J627" s="386" t="str">
        <f t="shared" si="21"/>
        <v>CPF Protegido - LGPD</v>
      </c>
      <c r="K627" s="386" t="s">
        <v>960</v>
      </c>
      <c r="L627" s="404" t="s">
        <v>1025</v>
      </c>
      <c r="M627" s="386" t="s">
        <v>126</v>
      </c>
      <c r="N627" s="399">
        <v>45328</v>
      </c>
      <c r="O627" s="400" t="s">
        <v>35</v>
      </c>
      <c r="P627" s="505" t="s">
        <v>1202</v>
      </c>
      <c r="Q627" s="501" t="s">
        <v>126</v>
      </c>
      <c r="R627" s="501" t="s">
        <v>126</v>
      </c>
      <c r="S627" s="349"/>
    </row>
    <row r="628" spans="1:19" ht="40.15" customHeight="1" x14ac:dyDescent="0.2">
      <c r="A628" s="481">
        <f t="shared" si="20"/>
        <v>625</v>
      </c>
      <c r="B628" s="399">
        <v>45328</v>
      </c>
      <c r="C628" s="441">
        <v>45292</v>
      </c>
      <c r="D628" s="400" t="s">
        <v>103</v>
      </c>
      <c r="E628" s="401" t="s">
        <v>105</v>
      </c>
      <c r="F628" s="402">
        <v>78.47</v>
      </c>
      <c r="G628" s="403" t="s">
        <v>1713</v>
      </c>
      <c r="H628" s="400" t="s">
        <v>126</v>
      </c>
      <c r="I628" s="403" t="s">
        <v>1204</v>
      </c>
      <c r="J628" s="386" t="str">
        <f t="shared" si="21"/>
        <v>CPF Protegido - LGPD</v>
      </c>
      <c r="K628" s="386" t="s">
        <v>960</v>
      </c>
      <c r="L628" s="404" t="s">
        <v>1025</v>
      </c>
      <c r="M628" s="386" t="s">
        <v>126</v>
      </c>
      <c r="N628" s="399">
        <v>45328</v>
      </c>
      <c r="O628" s="400" t="s">
        <v>35</v>
      </c>
      <c r="P628" s="505" t="s">
        <v>1205</v>
      </c>
      <c r="Q628" s="501" t="s">
        <v>126</v>
      </c>
      <c r="R628" s="501" t="s">
        <v>126</v>
      </c>
      <c r="S628" s="349"/>
    </row>
    <row r="629" spans="1:19" ht="40.15" customHeight="1" x14ac:dyDescent="0.2">
      <c r="A629" s="481">
        <f t="shared" si="20"/>
        <v>626</v>
      </c>
      <c r="B629" s="399">
        <v>45328</v>
      </c>
      <c r="C629" s="441">
        <v>45292</v>
      </c>
      <c r="D629" s="400" t="s">
        <v>103</v>
      </c>
      <c r="E629" s="401" t="s">
        <v>105</v>
      </c>
      <c r="F629" s="402">
        <v>787.15</v>
      </c>
      <c r="G629" s="403" t="s">
        <v>1714</v>
      </c>
      <c r="H629" s="400" t="s">
        <v>126</v>
      </c>
      <c r="I629" s="403" t="s">
        <v>1213</v>
      </c>
      <c r="J629" s="386" t="str">
        <f t="shared" si="21"/>
        <v>CPF Protegido - LGPD</v>
      </c>
      <c r="K629" s="386" t="s">
        <v>960</v>
      </c>
      <c r="L629" s="404" t="s">
        <v>1025</v>
      </c>
      <c r="M629" s="386" t="s">
        <v>126</v>
      </c>
      <c r="N629" s="399">
        <v>45328</v>
      </c>
      <c r="O629" s="400" t="s">
        <v>35</v>
      </c>
      <c r="P629" s="505" t="s">
        <v>1214</v>
      </c>
      <c r="Q629" s="501" t="s">
        <v>126</v>
      </c>
      <c r="R629" s="501" t="s">
        <v>126</v>
      </c>
      <c r="S629" s="349"/>
    </row>
    <row r="630" spans="1:19" ht="40.15" customHeight="1" x14ac:dyDescent="0.2">
      <c r="A630" s="481">
        <f t="shared" si="20"/>
        <v>627</v>
      </c>
      <c r="B630" s="399">
        <v>45328</v>
      </c>
      <c r="C630" s="441">
        <v>45292</v>
      </c>
      <c r="D630" s="400" t="s">
        <v>103</v>
      </c>
      <c r="E630" s="401" t="s">
        <v>105</v>
      </c>
      <c r="F630" s="402">
        <v>35.4</v>
      </c>
      <c r="G630" s="403" t="s">
        <v>1715</v>
      </c>
      <c r="H630" s="400" t="s">
        <v>126</v>
      </c>
      <c r="I630" s="403" t="s">
        <v>1209</v>
      </c>
      <c r="J630" s="386" t="str">
        <f t="shared" si="21"/>
        <v>CPF Protegido - LGPD</v>
      </c>
      <c r="K630" s="386" t="s">
        <v>960</v>
      </c>
      <c r="L630" s="404" t="s">
        <v>1025</v>
      </c>
      <c r="M630" s="386" t="s">
        <v>126</v>
      </c>
      <c r="N630" s="399">
        <v>45328</v>
      </c>
      <c r="O630" s="400" t="s">
        <v>35</v>
      </c>
      <c r="P630" s="505" t="s">
        <v>1210</v>
      </c>
      <c r="Q630" s="501" t="s">
        <v>126</v>
      </c>
      <c r="R630" s="501" t="s">
        <v>126</v>
      </c>
      <c r="S630" s="349"/>
    </row>
    <row r="631" spans="1:19" ht="40.15" customHeight="1" x14ac:dyDescent="0.2">
      <c r="A631" s="481">
        <f t="shared" si="20"/>
        <v>628</v>
      </c>
      <c r="B631" s="399">
        <v>45328</v>
      </c>
      <c r="C631" s="441">
        <v>45292</v>
      </c>
      <c r="D631" s="400" t="s">
        <v>103</v>
      </c>
      <c r="E631" s="401" t="s">
        <v>105</v>
      </c>
      <c r="F631" s="402">
        <v>37.4</v>
      </c>
      <c r="G631" s="403" t="s">
        <v>1715</v>
      </c>
      <c r="H631" s="400" t="s">
        <v>126</v>
      </c>
      <c r="I631" s="403" t="s">
        <v>1215</v>
      </c>
      <c r="J631" s="386" t="str">
        <f t="shared" si="21"/>
        <v>CPF Protegido - LGPD</v>
      </c>
      <c r="K631" s="386" t="s">
        <v>960</v>
      </c>
      <c r="L631" s="404" t="s">
        <v>1025</v>
      </c>
      <c r="M631" s="386" t="s">
        <v>126</v>
      </c>
      <c r="N631" s="399">
        <v>45328</v>
      </c>
      <c r="O631" s="400" t="s">
        <v>35</v>
      </c>
      <c r="P631" s="505" t="s">
        <v>1216</v>
      </c>
      <c r="Q631" s="501" t="s">
        <v>126</v>
      </c>
      <c r="R631" s="501" t="s">
        <v>126</v>
      </c>
      <c r="S631" s="349"/>
    </row>
    <row r="632" spans="1:19" ht="40.15" customHeight="1" x14ac:dyDescent="0.2">
      <c r="A632" s="481">
        <f t="shared" si="20"/>
        <v>629</v>
      </c>
      <c r="B632" s="399">
        <v>45328</v>
      </c>
      <c r="C632" s="441">
        <v>45292</v>
      </c>
      <c r="D632" s="400" t="s">
        <v>103</v>
      </c>
      <c r="E632" s="401" t="s">
        <v>105</v>
      </c>
      <c r="F632" s="402">
        <v>35.4</v>
      </c>
      <c r="G632" s="403" t="s">
        <v>1702</v>
      </c>
      <c r="H632" s="400" t="s">
        <v>126</v>
      </c>
      <c r="I632" s="403" t="s">
        <v>1220</v>
      </c>
      <c r="J632" s="386" t="str">
        <f t="shared" si="21"/>
        <v>CPF Protegido - LGPD</v>
      </c>
      <c r="K632" s="386" t="s">
        <v>960</v>
      </c>
      <c r="L632" s="404" t="s">
        <v>1025</v>
      </c>
      <c r="M632" s="386" t="s">
        <v>126</v>
      </c>
      <c r="N632" s="399">
        <v>45328</v>
      </c>
      <c r="O632" s="400" t="s">
        <v>35</v>
      </c>
      <c r="P632" s="505" t="s">
        <v>1221</v>
      </c>
      <c r="Q632" s="501" t="s">
        <v>126</v>
      </c>
      <c r="R632" s="501" t="s">
        <v>126</v>
      </c>
      <c r="S632" s="349"/>
    </row>
    <row r="633" spans="1:19" ht="40.15" customHeight="1" x14ac:dyDescent="0.2">
      <c r="A633" s="481">
        <f t="shared" si="20"/>
        <v>630</v>
      </c>
      <c r="B633" s="399">
        <v>45328</v>
      </c>
      <c r="C633" s="441">
        <v>45323</v>
      </c>
      <c r="D633" s="400" t="s">
        <v>114</v>
      </c>
      <c r="E633" s="401" t="s">
        <v>284</v>
      </c>
      <c r="F633" s="402">
        <v>12</v>
      </c>
      <c r="G633" s="403" t="s">
        <v>1241</v>
      </c>
      <c r="H633" s="400" t="s">
        <v>126</v>
      </c>
      <c r="I633" s="403" t="s">
        <v>5559</v>
      </c>
      <c r="J633" s="386" t="str">
        <f t="shared" si="21"/>
        <v>00.000.000/0001-91</v>
      </c>
      <c r="K633" s="404" t="s">
        <v>1003</v>
      </c>
      <c r="L633" s="404" t="s">
        <v>939</v>
      </c>
      <c r="M633" s="386" t="s">
        <v>126</v>
      </c>
      <c r="N633" s="399">
        <v>45328</v>
      </c>
      <c r="O633" s="400" t="s">
        <v>35</v>
      </c>
      <c r="P633" s="505" t="s">
        <v>1004</v>
      </c>
      <c r="Q633" s="501" t="s">
        <v>126</v>
      </c>
      <c r="R633" s="501" t="s">
        <v>126</v>
      </c>
      <c r="S633" s="349"/>
    </row>
    <row r="634" spans="1:19" ht="40.15" customHeight="1" x14ac:dyDescent="0.2">
      <c r="A634" s="481">
        <f t="shared" si="20"/>
        <v>631</v>
      </c>
      <c r="B634" s="399">
        <v>45328</v>
      </c>
      <c r="C634" s="441">
        <v>45323</v>
      </c>
      <c r="D634" s="400" t="s">
        <v>114</v>
      </c>
      <c r="E634" s="401" t="s">
        <v>284</v>
      </c>
      <c r="F634" s="402">
        <v>12</v>
      </c>
      <c r="G634" s="403" t="s">
        <v>1241</v>
      </c>
      <c r="H634" s="400" t="s">
        <v>126</v>
      </c>
      <c r="I634" s="403" t="s">
        <v>5559</v>
      </c>
      <c r="J634" s="386" t="str">
        <f t="shared" si="21"/>
        <v>00.000.000/0001-91</v>
      </c>
      <c r="K634" s="404" t="s">
        <v>1003</v>
      </c>
      <c r="L634" s="404" t="s">
        <v>939</v>
      </c>
      <c r="M634" s="386" t="s">
        <v>126</v>
      </c>
      <c r="N634" s="399">
        <v>45328</v>
      </c>
      <c r="O634" s="400" t="s">
        <v>35</v>
      </c>
      <c r="P634" s="505" t="s">
        <v>1004</v>
      </c>
      <c r="Q634" s="501" t="s">
        <v>126</v>
      </c>
      <c r="R634" s="501" t="s">
        <v>126</v>
      </c>
      <c r="S634" s="349"/>
    </row>
    <row r="635" spans="1:19" ht="40.15" customHeight="1" x14ac:dyDescent="0.2">
      <c r="A635" s="481">
        <f t="shared" si="20"/>
        <v>632</v>
      </c>
      <c r="B635" s="399">
        <v>45328</v>
      </c>
      <c r="C635" s="441">
        <v>45323</v>
      </c>
      <c r="D635" s="400" t="s">
        <v>114</v>
      </c>
      <c r="E635" s="401" t="s">
        <v>284</v>
      </c>
      <c r="F635" s="402">
        <v>12</v>
      </c>
      <c r="G635" s="403" t="s">
        <v>1241</v>
      </c>
      <c r="H635" s="400" t="s">
        <v>126</v>
      </c>
      <c r="I635" s="403" t="s">
        <v>5559</v>
      </c>
      <c r="J635" s="386" t="str">
        <f t="shared" si="21"/>
        <v>00.000.000/0001-91</v>
      </c>
      <c r="K635" s="404" t="s">
        <v>1003</v>
      </c>
      <c r="L635" s="404" t="s">
        <v>939</v>
      </c>
      <c r="M635" s="386" t="s">
        <v>126</v>
      </c>
      <c r="N635" s="399">
        <v>45328</v>
      </c>
      <c r="O635" s="400" t="s">
        <v>35</v>
      </c>
      <c r="P635" s="505" t="s">
        <v>1004</v>
      </c>
      <c r="Q635" s="501" t="s">
        <v>126</v>
      </c>
      <c r="R635" s="501" t="s">
        <v>126</v>
      </c>
      <c r="S635" s="349"/>
    </row>
    <row r="636" spans="1:19" ht="40.15" customHeight="1" x14ac:dyDescent="0.2">
      <c r="A636" s="481">
        <f t="shared" si="20"/>
        <v>633</v>
      </c>
      <c r="B636" s="399">
        <v>45328</v>
      </c>
      <c r="C636" s="441">
        <v>45323</v>
      </c>
      <c r="D636" s="400" t="s">
        <v>114</v>
      </c>
      <c r="E636" s="401" t="s">
        <v>284</v>
      </c>
      <c r="F636" s="402">
        <v>12</v>
      </c>
      <c r="G636" s="403" t="s">
        <v>1241</v>
      </c>
      <c r="H636" s="400" t="s">
        <v>126</v>
      </c>
      <c r="I636" s="403" t="s">
        <v>5559</v>
      </c>
      <c r="J636" s="386" t="str">
        <f t="shared" si="21"/>
        <v>00.000.000/0001-91</v>
      </c>
      <c r="K636" s="404" t="s">
        <v>1003</v>
      </c>
      <c r="L636" s="404" t="s">
        <v>939</v>
      </c>
      <c r="M636" s="386" t="s">
        <v>126</v>
      </c>
      <c r="N636" s="399">
        <v>45328</v>
      </c>
      <c r="O636" s="400" t="s">
        <v>35</v>
      </c>
      <c r="P636" s="505" t="s">
        <v>1004</v>
      </c>
      <c r="Q636" s="501" t="s">
        <v>126</v>
      </c>
      <c r="R636" s="501" t="s">
        <v>126</v>
      </c>
      <c r="S636" s="349"/>
    </row>
    <row r="637" spans="1:19" ht="40.15" customHeight="1" x14ac:dyDescent="0.2">
      <c r="A637" s="481">
        <f t="shared" si="20"/>
        <v>634</v>
      </c>
      <c r="B637" s="399">
        <v>45328</v>
      </c>
      <c r="C637" s="441">
        <v>45323</v>
      </c>
      <c r="D637" s="400" t="s">
        <v>114</v>
      </c>
      <c r="E637" s="401" t="s">
        <v>284</v>
      </c>
      <c r="F637" s="402">
        <v>12</v>
      </c>
      <c r="G637" s="403" t="s">
        <v>1241</v>
      </c>
      <c r="H637" s="400" t="s">
        <v>126</v>
      </c>
      <c r="I637" s="403" t="s">
        <v>5559</v>
      </c>
      <c r="J637" s="386" t="str">
        <f t="shared" si="21"/>
        <v>00.000.000/0001-91</v>
      </c>
      <c r="K637" s="404" t="s">
        <v>1003</v>
      </c>
      <c r="L637" s="404" t="s">
        <v>939</v>
      </c>
      <c r="M637" s="386" t="s">
        <v>126</v>
      </c>
      <c r="N637" s="399">
        <v>45328</v>
      </c>
      <c r="O637" s="400" t="s">
        <v>35</v>
      </c>
      <c r="P637" s="505" t="s">
        <v>1004</v>
      </c>
      <c r="Q637" s="501" t="s">
        <v>126</v>
      </c>
      <c r="R637" s="501" t="s">
        <v>126</v>
      </c>
      <c r="S637" s="349"/>
    </row>
    <row r="638" spans="1:19" ht="40.15" customHeight="1" x14ac:dyDescent="0.2">
      <c r="A638" s="481">
        <f t="shared" si="20"/>
        <v>635</v>
      </c>
      <c r="B638" s="399">
        <v>45328</v>
      </c>
      <c r="C638" s="441">
        <v>45323</v>
      </c>
      <c r="D638" s="400" t="s">
        <v>114</v>
      </c>
      <c r="E638" s="401" t="s">
        <v>284</v>
      </c>
      <c r="F638" s="402">
        <v>12</v>
      </c>
      <c r="G638" s="403" t="s">
        <v>1241</v>
      </c>
      <c r="H638" s="400" t="s">
        <v>126</v>
      </c>
      <c r="I638" s="403" t="s">
        <v>5559</v>
      </c>
      <c r="J638" s="386" t="str">
        <f t="shared" si="21"/>
        <v>00.000.000/0001-91</v>
      </c>
      <c r="K638" s="404" t="s">
        <v>1003</v>
      </c>
      <c r="L638" s="404" t="s">
        <v>939</v>
      </c>
      <c r="M638" s="386" t="s">
        <v>126</v>
      </c>
      <c r="N638" s="399">
        <v>45328</v>
      </c>
      <c r="O638" s="400" t="s">
        <v>35</v>
      </c>
      <c r="P638" s="505" t="s">
        <v>1004</v>
      </c>
      <c r="Q638" s="501" t="s">
        <v>126</v>
      </c>
      <c r="R638" s="501" t="s">
        <v>126</v>
      </c>
      <c r="S638" s="349"/>
    </row>
    <row r="639" spans="1:19" ht="40.15" customHeight="1" x14ac:dyDescent="0.2">
      <c r="A639" s="481">
        <f t="shared" si="20"/>
        <v>636</v>
      </c>
      <c r="B639" s="399">
        <v>45328</v>
      </c>
      <c r="C639" s="441">
        <v>45323</v>
      </c>
      <c r="D639" s="400" t="s">
        <v>114</v>
      </c>
      <c r="E639" s="401" t="s">
        <v>284</v>
      </c>
      <c r="F639" s="402">
        <v>12</v>
      </c>
      <c r="G639" s="403" t="s">
        <v>1241</v>
      </c>
      <c r="H639" s="400" t="s">
        <v>126</v>
      </c>
      <c r="I639" s="403" t="s">
        <v>5559</v>
      </c>
      <c r="J639" s="386" t="str">
        <f t="shared" si="21"/>
        <v>00.000.000/0001-91</v>
      </c>
      <c r="K639" s="404" t="s">
        <v>1003</v>
      </c>
      <c r="L639" s="404" t="s">
        <v>939</v>
      </c>
      <c r="M639" s="386" t="s">
        <v>126</v>
      </c>
      <c r="N639" s="399">
        <v>45328</v>
      </c>
      <c r="O639" s="400" t="s">
        <v>35</v>
      </c>
      <c r="P639" s="505" t="s">
        <v>1004</v>
      </c>
      <c r="Q639" s="501" t="s">
        <v>126</v>
      </c>
      <c r="R639" s="501" t="s">
        <v>126</v>
      </c>
      <c r="S639" s="349"/>
    </row>
    <row r="640" spans="1:19" ht="40.15" customHeight="1" x14ac:dyDescent="0.2">
      <c r="A640" s="481">
        <f t="shared" si="20"/>
        <v>637</v>
      </c>
      <c r="B640" s="399">
        <v>45328</v>
      </c>
      <c r="C640" s="441">
        <v>45323</v>
      </c>
      <c r="D640" s="400" t="s">
        <v>114</v>
      </c>
      <c r="E640" s="401" t="s">
        <v>284</v>
      </c>
      <c r="F640" s="402">
        <v>12</v>
      </c>
      <c r="G640" s="403" t="s">
        <v>1241</v>
      </c>
      <c r="H640" s="400" t="s">
        <v>126</v>
      </c>
      <c r="I640" s="403" t="s">
        <v>5559</v>
      </c>
      <c r="J640" s="386" t="str">
        <f t="shared" si="21"/>
        <v>00.000.000/0001-91</v>
      </c>
      <c r="K640" s="404" t="s">
        <v>1003</v>
      </c>
      <c r="L640" s="404" t="s">
        <v>939</v>
      </c>
      <c r="M640" s="386" t="s">
        <v>126</v>
      </c>
      <c r="N640" s="399">
        <v>45328</v>
      </c>
      <c r="O640" s="400" t="s">
        <v>35</v>
      </c>
      <c r="P640" s="505" t="s">
        <v>1004</v>
      </c>
      <c r="Q640" s="501" t="s">
        <v>126</v>
      </c>
      <c r="R640" s="501" t="s">
        <v>126</v>
      </c>
      <c r="S640" s="349"/>
    </row>
    <row r="641" spans="1:19" ht="40.15" customHeight="1" x14ac:dyDescent="0.2">
      <c r="A641" s="481">
        <f t="shared" si="20"/>
        <v>638</v>
      </c>
      <c r="B641" s="399">
        <v>45328</v>
      </c>
      <c r="C641" s="441">
        <v>45323</v>
      </c>
      <c r="D641" s="400" t="s">
        <v>114</v>
      </c>
      <c r="E641" s="401" t="s">
        <v>284</v>
      </c>
      <c r="F641" s="402">
        <v>12</v>
      </c>
      <c r="G641" s="403" t="s">
        <v>1241</v>
      </c>
      <c r="H641" s="400" t="s">
        <v>126</v>
      </c>
      <c r="I641" s="403" t="s">
        <v>5559</v>
      </c>
      <c r="J641" s="386" t="str">
        <f t="shared" si="21"/>
        <v>00.000.000/0001-91</v>
      </c>
      <c r="K641" s="404" t="s">
        <v>1003</v>
      </c>
      <c r="L641" s="404" t="s">
        <v>939</v>
      </c>
      <c r="M641" s="386" t="s">
        <v>126</v>
      </c>
      <c r="N641" s="399">
        <v>45328</v>
      </c>
      <c r="O641" s="400" t="s">
        <v>35</v>
      </c>
      <c r="P641" s="505" t="s">
        <v>1004</v>
      </c>
      <c r="Q641" s="501" t="s">
        <v>126</v>
      </c>
      <c r="R641" s="501" t="s">
        <v>126</v>
      </c>
      <c r="S641" s="349"/>
    </row>
    <row r="642" spans="1:19" ht="40.15" customHeight="1" x14ac:dyDescent="0.2">
      <c r="A642" s="481">
        <f t="shared" si="20"/>
        <v>639</v>
      </c>
      <c r="B642" s="399">
        <v>45328</v>
      </c>
      <c r="C642" s="441">
        <v>45323</v>
      </c>
      <c r="D642" s="400" t="s">
        <v>114</v>
      </c>
      <c r="E642" s="401" t="s">
        <v>284</v>
      </c>
      <c r="F642" s="402">
        <v>12</v>
      </c>
      <c r="G642" s="403" t="s">
        <v>1241</v>
      </c>
      <c r="H642" s="400" t="s">
        <v>126</v>
      </c>
      <c r="I642" s="403" t="s">
        <v>5559</v>
      </c>
      <c r="J642" s="386" t="str">
        <f t="shared" si="21"/>
        <v>00.000.000/0001-91</v>
      </c>
      <c r="K642" s="404" t="s">
        <v>1003</v>
      </c>
      <c r="L642" s="404" t="s">
        <v>939</v>
      </c>
      <c r="M642" s="386" t="s">
        <v>126</v>
      </c>
      <c r="N642" s="399">
        <v>45328</v>
      </c>
      <c r="O642" s="400" t="s">
        <v>35</v>
      </c>
      <c r="P642" s="505" t="s">
        <v>1004</v>
      </c>
      <c r="Q642" s="501" t="s">
        <v>126</v>
      </c>
      <c r="R642" s="501" t="s">
        <v>126</v>
      </c>
      <c r="S642" s="349"/>
    </row>
    <row r="643" spans="1:19" ht="40.15" customHeight="1" x14ac:dyDescent="0.2">
      <c r="A643" s="481">
        <f t="shared" si="20"/>
        <v>640</v>
      </c>
      <c r="B643" s="399">
        <v>45328</v>
      </c>
      <c r="C643" s="441">
        <v>45323</v>
      </c>
      <c r="D643" s="400" t="s">
        <v>114</v>
      </c>
      <c r="E643" s="401" t="s">
        <v>284</v>
      </c>
      <c r="F643" s="402">
        <v>12</v>
      </c>
      <c r="G643" s="403" t="s">
        <v>1241</v>
      </c>
      <c r="H643" s="400" t="s">
        <v>126</v>
      </c>
      <c r="I643" s="403" t="s">
        <v>5559</v>
      </c>
      <c r="J643" s="386" t="str">
        <f t="shared" si="21"/>
        <v>00.000.000/0001-91</v>
      </c>
      <c r="K643" s="404" t="s">
        <v>1003</v>
      </c>
      <c r="L643" s="404" t="s">
        <v>939</v>
      </c>
      <c r="M643" s="386" t="s">
        <v>126</v>
      </c>
      <c r="N643" s="399">
        <v>45328</v>
      </c>
      <c r="O643" s="400" t="s">
        <v>35</v>
      </c>
      <c r="P643" s="505" t="s">
        <v>1004</v>
      </c>
      <c r="Q643" s="501" t="s">
        <v>126</v>
      </c>
      <c r="R643" s="501" t="s">
        <v>126</v>
      </c>
      <c r="S643" s="349"/>
    </row>
    <row r="644" spans="1:19" ht="40.15" customHeight="1" x14ac:dyDescent="0.2">
      <c r="A644" s="481">
        <f t="shared" si="20"/>
        <v>641</v>
      </c>
      <c r="B644" s="399">
        <v>45328</v>
      </c>
      <c r="C644" s="441">
        <v>45323</v>
      </c>
      <c r="D644" s="400" t="s">
        <v>114</v>
      </c>
      <c r="E644" s="401" t="s">
        <v>284</v>
      </c>
      <c r="F644" s="402">
        <v>12</v>
      </c>
      <c r="G644" s="403" t="s">
        <v>1241</v>
      </c>
      <c r="H644" s="400" t="s">
        <v>126</v>
      </c>
      <c r="I644" s="403" t="s">
        <v>5559</v>
      </c>
      <c r="J644" s="386" t="str">
        <f t="shared" si="21"/>
        <v>00.000.000/0001-91</v>
      </c>
      <c r="K644" s="404" t="s">
        <v>1003</v>
      </c>
      <c r="L644" s="404" t="s">
        <v>939</v>
      </c>
      <c r="M644" s="386" t="s">
        <v>126</v>
      </c>
      <c r="N644" s="399">
        <v>45328</v>
      </c>
      <c r="O644" s="400" t="s">
        <v>35</v>
      </c>
      <c r="P644" s="505" t="s">
        <v>1004</v>
      </c>
      <c r="Q644" s="501" t="s">
        <v>126</v>
      </c>
      <c r="R644" s="501" t="s">
        <v>126</v>
      </c>
      <c r="S644" s="349"/>
    </row>
    <row r="645" spans="1:19" ht="40.15" customHeight="1" x14ac:dyDescent="0.2">
      <c r="A645" s="481">
        <f t="shared" ref="A645:A662" si="22">IF(B645="","",ROW()-ROW($A$3))</f>
        <v>642</v>
      </c>
      <c r="B645" s="399">
        <v>45328</v>
      </c>
      <c r="C645" s="441">
        <v>45323</v>
      </c>
      <c r="D645" s="400" t="s">
        <v>114</v>
      </c>
      <c r="E645" s="401" t="s">
        <v>284</v>
      </c>
      <c r="F645" s="402">
        <v>12</v>
      </c>
      <c r="G645" s="403" t="s">
        <v>1241</v>
      </c>
      <c r="H645" s="400" t="s">
        <v>126</v>
      </c>
      <c r="I645" s="403" t="s">
        <v>5559</v>
      </c>
      <c r="J645" s="386" t="str">
        <f t="shared" ref="J645:J709" si="23">IF(P645="","",IF(LEN(TRIM(P645))&gt;14,P645,"CPF Protegido - LGPD"))</f>
        <v>00.000.000/0001-91</v>
      </c>
      <c r="K645" s="404" t="s">
        <v>1003</v>
      </c>
      <c r="L645" s="404" t="s">
        <v>939</v>
      </c>
      <c r="M645" s="386" t="s">
        <v>126</v>
      </c>
      <c r="N645" s="399">
        <v>45328</v>
      </c>
      <c r="O645" s="400" t="s">
        <v>35</v>
      </c>
      <c r="P645" s="505" t="s">
        <v>1004</v>
      </c>
      <c r="Q645" s="501" t="s">
        <v>126</v>
      </c>
      <c r="R645" s="501" t="s">
        <v>126</v>
      </c>
      <c r="S645" s="349"/>
    </row>
    <row r="646" spans="1:19" ht="40.15" customHeight="1" x14ac:dyDescent="0.2">
      <c r="A646" s="481">
        <f t="shared" si="22"/>
        <v>643</v>
      </c>
      <c r="B646" s="399">
        <v>45328</v>
      </c>
      <c r="C646" s="441">
        <v>45323</v>
      </c>
      <c r="D646" s="400" t="s">
        <v>114</v>
      </c>
      <c r="E646" s="401" t="s">
        <v>284</v>
      </c>
      <c r="F646" s="402">
        <v>12</v>
      </c>
      <c r="G646" s="403" t="s">
        <v>1241</v>
      </c>
      <c r="H646" s="400" t="s">
        <v>126</v>
      </c>
      <c r="I646" s="403" t="s">
        <v>5559</v>
      </c>
      <c r="J646" s="386" t="str">
        <f t="shared" si="23"/>
        <v>00.000.000/0001-91</v>
      </c>
      <c r="K646" s="404" t="s">
        <v>1003</v>
      </c>
      <c r="L646" s="404" t="s">
        <v>939</v>
      </c>
      <c r="M646" s="386" t="s">
        <v>126</v>
      </c>
      <c r="N646" s="399">
        <v>45328</v>
      </c>
      <c r="O646" s="400" t="s">
        <v>35</v>
      </c>
      <c r="P646" s="505" t="s">
        <v>1004</v>
      </c>
      <c r="Q646" s="501" t="s">
        <v>126</v>
      </c>
      <c r="R646" s="501" t="s">
        <v>126</v>
      </c>
      <c r="S646" s="349"/>
    </row>
    <row r="647" spans="1:19" ht="40.15" customHeight="1" x14ac:dyDescent="0.2">
      <c r="A647" s="481">
        <f t="shared" si="22"/>
        <v>644</v>
      </c>
      <c r="B647" s="399">
        <v>45328</v>
      </c>
      <c r="C647" s="441">
        <v>45323</v>
      </c>
      <c r="D647" s="400" t="s">
        <v>114</v>
      </c>
      <c r="E647" s="401" t="s">
        <v>284</v>
      </c>
      <c r="F647" s="402">
        <v>12</v>
      </c>
      <c r="G647" s="403" t="s">
        <v>1241</v>
      </c>
      <c r="H647" s="400" t="s">
        <v>126</v>
      </c>
      <c r="I647" s="403" t="s">
        <v>5559</v>
      </c>
      <c r="J647" s="386" t="str">
        <f t="shared" si="23"/>
        <v>00.000.000/0001-91</v>
      </c>
      <c r="K647" s="404" t="s">
        <v>1003</v>
      </c>
      <c r="L647" s="404" t="s">
        <v>939</v>
      </c>
      <c r="M647" s="386" t="s">
        <v>126</v>
      </c>
      <c r="N647" s="399">
        <v>45328</v>
      </c>
      <c r="O647" s="400" t="s">
        <v>35</v>
      </c>
      <c r="P647" s="505" t="s">
        <v>1004</v>
      </c>
      <c r="Q647" s="501" t="s">
        <v>126</v>
      </c>
      <c r="R647" s="501" t="s">
        <v>126</v>
      </c>
      <c r="S647" s="349"/>
    </row>
    <row r="648" spans="1:19" ht="40.15" customHeight="1" x14ac:dyDescent="0.2">
      <c r="A648" s="481">
        <f t="shared" si="22"/>
        <v>645</v>
      </c>
      <c r="B648" s="399">
        <v>45328</v>
      </c>
      <c r="C648" s="441">
        <v>45323</v>
      </c>
      <c r="D648" s="400" t="s">
        <v>114</v>
      </c>
      <c r="E648" s="401" t="s">
        <v>284</v>
      </c>
      <c r="F648" s="402">
        <v>12</v>
      </c>
      <c r="G648" s="403" t="s">
        <v>1241</v>
      </c>
      <c r="H648" s="400" t="s">
        <v>126</v>
      </c>
      <c r="I648" s="403" t="s">
        <v>5559</v>
      </c>
      <c r="J648" s="386" t="str">
        <f t="shared" si="23"/>
        <v>00.000.000/0001-91</v>
      </c>
      <c r="K648" s="404" t="s">
        <v>1003</v>
      </c>
      <c r="L648" s="404" t="s">
        <v>939</v>
      </c>
      <c r="M648" s="386" t="s">
        <v>126</v>
      </c>
      <c r="N648" s="399">
        <v>45328</v>
      </c>
      <c r="O648" s="400" t="s">
        <v>35</v>
      </c>
      <c r="P648" s="505" t="s">
        <v>1004</v>
      </c>
      <c r="Q648" s="501" t="s">
        <v>126</v>
      </c>
      <c r="R648" s="501" t="s">
        <v>126</v>
      </c>
      <c r="S648" s="349"/>
    </row>
    <row r="649" spans="1:19" ht="40.15" customHeight="1" x14ac:dyDescent="0.2">
      <c r="A649" s="481">
        <f t="shared" si="22"/>
        <v>646</v>
      </c>
      <c r="B649" s="399">
        <v>45328</v>
      </c>
      <c r="C649" s="441">
        <v>45323</v>
      </c>
      <c r="D649" s="400" t="s">
        <v>114</v>
      </c>
      <c r="E649" s="401" t="s">
        <v>284</v>
      </c>
      <c r="F649" s="402">
        <v>12</v>
      </c>
      <c r="G649" s="403" t="s">
        <v>1241</v>
      </c>
      <c r="H649" s="400" t="s">
        <v>126</v>
      </c>
      <c r="I649" s="403" t="s">
        <v>5559</v>
      </c>
      <c r="J649" s="386" t="str">
        <f t="shared" si="23"/>
        <v>00.000.000/0001-91</v>
      </c>
      <c r="K649" s="404" t="s">
        <v>1003</v>
      </c>
      <c r="L649" s="404" t="s">
        <v>939</v>
      </c>
      <c r="M649" s="386" t="s">
        <v>126</v>
      </c>
      <c r="N649" s="399">
        <v>45328</v>
      </c>
      <c r="O649" s="400" t="s">
        <v>35</v>
      </c>
      <c r="P649" s="505" t="s">
        <v>1004</v>
      </c>
      <c r="Q649" s="501" t="s">
        <v>126</v>
      </c>
      <c r="R649" s="501" t="s">
        <v>126</v>
      </c>
      <c r="S649" s="349"/>
    </row>
    <row r="650" spans="1:19" ht="40.15" customHeight="1" x14ac:dyDescent="0.2">
      <c r="A650" s="481">
        <f t="shared" si="22"/>
        <v>647</v>
      </c>
      <c r="B650" s="399">
        <v>45328</v>
      </c>
      <c r="C650" s="441">
        <v>45323</v>
      </c>
      <c r="D650" s="400" t="s">
        <v>114</v>
      </c>
      <c r="E650" s="401" t="s">
        <v>284</v>
      </c>
      <c r="F650" s="402">
        <v>12</v>
      </c>
      <c r="G650" s="403" t="s">
        <v>1241</v>
      </c>
      <c r="H650" s="400" t="s">
        <v>126</v>
      </c>
      <c r="I650" s="403" t="s">
        <v>5559</v>
      </c>
      <c r="J650" s="386" t="str">
        <f t="shared" si="23"/>
        <v>00.000.000/0001-91</v>
      </c>
      <c r="K650" s="404" t="s">
        <v>1003</v>
      </c>
      <c r="L650" s="404" t="s">
        <v>939</v>
      </c>
      <c r="M650" s="386" t="s">
        <v>126</v>
      </c>
      <c r="N650" s="399">
        <v>45328</v>
      </c>
      <c r="O650" s="400" t="s">
        <v>35</v>
      </c>
      <c r="P650" s="505" t="s">
        <v>1004</v>
      </c>
      <c r="Q650" s="501" t="s">
        <v>126</v>
      </c>
      <c r="R650" s="501" t="s">
        <v>126</v>
      </c>
      <c r="S650" s="349"/>
    </row>
    <row r="651" spans="1:19" ht="40.15" customHeight="1" x14ac:dyDescent="0.2">
      <c r="A651" s="481">
        <f t="shared" si="22"/>
        <v>648</v>
      </c>
      <c r="B651" s="399">
        <v>45328</v>
      </c>
      <c r="C651" s="441">
        <v>45323</v>
      </c>
      <c r="D651" s="400" t="s">
        <v>114</v>
      </c>
      <c r="E651" s="401" t="s">
        <v>284</v>
      </c>
      <c r="F651" s="402">
        <v>12</v>
      </c>
      <c r="G651" s="403" t="s">
        <v>1241</v>
      </c>
      <c r="H651" s="400" t="s">
        <v>126</v>
      </c>
      <c r="I651" s="403" t="s">
        <v>5559</v>
      </c>
      <c r="J651" s="386" t="str">
        <f t="shared" si="23"/>
        <v>00.000.000/0001-91</v>
      </c>
      <c r="K651" s="404" t="s">
        <v>1003</v>
      </c>
      <c r="L651" s="404" t="s">
        <v>939</v>
      </c>
      <c r="M651" s="386" t="s">
        <v>126</v>
      </c>
      <c r="N651" s="399">
        <v>45328</v>
      </c>
      <c r="O651" s="400" t="s">
        <v>35</v>
      </c>
      <c r="P651" s="505" t="s">
        <v>1004</v>
      </c>
      <c r="Q651" s="501" t="s">
        <v>126</v>
      </c>
      <c r="R651" s="501" t="s">
        <v>126</v>
      </c>
      <c r="S651" s="349"/>
    </row>
    <row r="652" spans="1:19" ht="40.15" customHeight="1" x14ac:dyDescent="0.2">
      <c r="A652" s="481">
        <f t="shared" si="22"/>
        <v>649</v>
      </c>
      <c r="B652" s="399">
        <v>45328</v>
      </c>
      <c r="C652" s="441">
        <v>45323</v>
      </c>
      <c r="D652" s="400" t="s">
        <v>114</v>
      </c>
      <c r="E652" s="401" t="s">
        <v>284</v>
      </c>
      <c r="F652" s="402">
        <v>12</v>
      </c>
      <c r="G652" s="403" t="s">
        <v>1241</v>
      </c>
      <c r="H652" s="400" t="s">
        <v>126</v>
      </c>
      <c r="I652" s="403" t="s">
        <v>5559</v>
      </c>
      <c r="J652" s="386" t="str">
        <f t="shared" si="23"/>
        <v>00.000.000/0001-91</v>
      </c>
      <c r="K652" s="404" t="s">
        <v>1003</v>
      </c>
      <c r="L652" s="404" t="s">
        <v>939</v>
      </c>
      <c r="M652" s="386" t="s">
        <v>126</v>
      </c>
      <c r="N652" s="399">
        <v>45328</v>
      </c>
      <c r="O652" s="400" t="s">
        <v>35</v>
      </c>
      <c r="P652" s="505" t="s">
        <v>1004</v>
      </c>
      <c r="Q652" s="501" t="s">
        <v>126</v>
      </c>
      <c r="R652" s="501" t="s">
        <v>126</v>
      </c>
      <c r="S652" s="349"/>
    </row>
    <row r="653" spans="1:19" ht="40.15" customHeight="1" x14ac:dyDescent="0.2">
      <c r="A653" s="481">
        <f t="shared" si="22"/>
        <v>650</v>
      </c>
      <c r="B653" s="399">
        <v>45328</v>
      </c>
      <c r="C653" s="441">
        <v>45323</v>
      </c>
      <c r="D653" s="400" t="s">
        <v>114</v>
      </c>
      <c r="E653" s="401" t="s">
        <v>284</v>
      </c>
      <c r="F653" s="402">
        <v>12</v>
      </c>
      <c r="G653" s="403" t="s">
        <v>1241</v>
      </c>
      <c r="H653" s="400" t="s">
        <v>126</v>
      </c>
      <c r="I653" s="403" t="s">
        <v>5559</v>
      </c>
      <c r="J653" s="386" t="str">
        <f t="shared" si="23"/>
        <v>00.000.000/0001-91</v>
      </c>
      <c r="K653" s="404" t="s">
        <v>1003</v>
      </c>
      <c r="L653" s="404" t="s">
        <v>939</v>
      </c>
      <c r="M653" s="386" t="s">
        <v>126</v>
      </c>
      <c r="N653" s="399">
        <v>45328</v>
      </c>
      <c r="O653" s="400" t="s">
        <v>35</v>
      </c>
      <c r="P653" s="505" t="s">
        <v>1004</v>
      </c>
      <c r="Q653" s="501" t="s">
        <v>126</v>
      </c>
      <c r="R653" s="501" t="s">
        <v>126</v>
      </c>
      <c r="S653" s="349"/>
    </row>
    <row r="654" spans="1:19" ht="40.15" customHeight="1" x14ac:dyDescent="0.2">
      <c r="A654" s="481">
        <f t="shared" si="22"/>
        <v>651</v>
      </c>
      <c r="B654" s="399">
        <v>45328</v>
      </c>
      <c r="C654" s="441">
        <v>45323</v>
      </c>
      <c r="D654" s="400" t="s">
        <v>114</v>
      </c>
      <c r="E654" s="401" t="s">
        <v>284</v>
      </c>
      <c r="F654" s="402">
        <v>12</v>
      </c>
      <c r="G654" s="403" t="s">
        <v>1241</v>
      </c>
      <c r="H654" s="400" t="s">
        <v>126</v>
      </c>
      <c r="I654" s="403" t="s">
        <v>5559</v>
      </c>
      <c r="J654" s="386" t="str">
        <f t="shared" si="23"/>
        <v>00.000.000/0001-91</v>
      </c>
      <c r="K654" s="404" t="s">
        <v>1003</v>
      </c>
      <c r="L654" s="404" t="s">
        <v>939</v>
      </c>
      <c r="M654" s="386" t="s">
        <v>126</v>
      </c>
      <c r="N654" s="399">
        <v>45328</v>
      </c>
      <c r="O654" s="400" t="s">
        <v>35</v>
      </c>
      <c r="P654" s="505" t="s">
        <v>1004</v>
      </c>
      <c r="Q654" s="501" t="s">
        <v>126</v>
      </c>
      <c r="R654" s="501" t="s">
        <v>126</v>
      </c>
      <c r="S654" s="349"/>
    </row>
    <row r="655" spans="1:19" ht="40.15" customHeight="1" x14ac:dyDescent="0.2">
      <c r="A655" s="481">
        <f t="shared" si="22"/>
        <v>652</v>
      </c>
      <c r="B655" s="399">
        <v>45328</v>
      </c>
      <c r="C655" s="441">
        <v>45323</v>
      </c>
      <c r="D655" s="400" t="s">
        <v>114</v>
      </c>
      <c r="E655" s="401" t="s">
        <v>284</v>
      </c>
      <c r="F655" s="402">
        <v>12</v>
      </c>
      <c r="G655" s="403" t="s">
        <v>1241</v>
      </c>
      <c r="H655" s="400" t="s">
        <v>126</v>
      </c>
      <c r="I655" s="403" t="s">
        <v>5559</v>
      </c>
      <c r="J655" s="386" t="str">
        <f t="shared" si="23"/>
        <v>00.000.000/0001-91</v>
      </c>
      <c r="K655" s="404" t="s">
        <v>1003</v>
      </c>
      <c r="L655" s="404" t="s">
        <v>939</v>
      </c>
      <c r="M655" s="386" t="s">
        <v>126</v>
      </c>
      <c r="N655" s="399">
        <v>45328</v>
      </c>
      <c r="O655" s="400" t="s">
        <v>35</v>
      </c>
      <c r="P655" s="505" t="s">
        <v>1004</v>
      </c>
      <c r="Q655" s="501" t="s">
        <v>126</v>
      </c>
      <c r="R655" s="501" t="s">
        <v>126</v>
      </c>
      <c r="S655" s="349"/>
    </row>
    <row r="656" spans="1:19" ht="40.15" customHeight="1" x14ac:dyDescent="0.2">
      <c r="A656" s="481">
        <f t="shared" si="22"/>
        <v>653</v>
      </c>
      <c r="B656" s="399">
        <v>45328</v>
      </c>
      <c r="C656" s="441">
        <v>45323</v>
      </c>
      <c r="D656" s="400" t="s">
        <v>114</v>
      </c>
      <c r="E656" s="401" t="s">
        <v>284</v>
      </c>
      <c r="F656" s="402">
        <v>12</v>
      </c>
      <c r="G656" s="403" t="s">
        <v>1241</v>
      </c>
      <c r="H656" s="400" t="s">
        <v>126</v>
      </c>
      <c r="I656" s="403" t="s">
        <v>5559</v>
      </c>
      <c r="J656" s="386" t="str">
        <f t="shared" si="23"/>
        <v>00.000.000/0001-91</v>
      </c>
      <c r="K656" s="404" t="s">
        <v>1003</v>
      </c>
      <c r="L656" s="404" t="s">
        <v>939</v>
      </c>
      <c r="M656" s="386" t="s">
        <v>126</v>
      </c>
      <c r="N656" s="399">
        <v>45328</v>
      </c>
      <c r="O656" s="400" t="s">
        <v>35</v>
      </c>
      <c r="P656" s="505" t="s">
        <v>1004</v>
      </c>
      <c r="Q656" s="501" t="s">
        <v>126</v>
      </c>
      <c r="R656" s="501" t="s">
        <v>126</v>
      </c>
      <c r="S656" s="349"/>
    </row>
    <row r="657" spans="1:19" ht="40.15" customHeight="1" x14ac:dyDescent="0.2">
      <c r="A657" s="481">
        <f t="shared" si="22"/>
        <v>654</v>
      </c>
      <c r="B657" s="399">
        <v>45328</v>
      </c>
      <c r="C657" s="441">
        <v>45323</v>
      </c>
      <c r="D657" s="400" t="s">
        <v>114</v>
      </c>
      <c r="E657" s="401" t="s">
        <v>284</v>
      </c>
      <c r="F657" s="402">
        <v>12</v>
      </c>
      <c r="G657" s="403" t="s">
        <v>1241</v>
      </c>
      <c r="H657" s="400" t="s">
        <v>126</v>
      </c>
      <c r="I657" s="403" t="s">
        <v>5559</v>
      </c>
      <c r="J657" s="386" t="str">
        <f t="shared" si="23"/>
        <v>00.000.000/0001-91</v>
      </c>
      <c r="K657" s="404" t="s">
        <v>1003</v>
      </c>
      <c r="L657" s="404" t="s">
        <v>939</v>
      </c>
      <c r="M657" s="386" t="s">
        <v>126</v>
      </c>
      <c r="N657" s="399">
        <v>45328</v>
      </c>
      <c r="O657" s="400" t="s">
        <v>35</v>
      </c>
      <c r="P657" s="505" t="s">
        <v>1004</v>
      </c>
      <c r="Q657" s="501" t="s">
        <v>126</v>
      </c>
      <c r="R657" s="501" t="s">
        <v>126</v>
      </c>
      <c r="S657" s="349"/>
    </row>
    <row r="658" spans="1:19" ht="40.15" customHeight="1" x14ac:dyDescent="0.2">
      <c r="A658" s="481">
        <f t="shared" si="22"/>
        <v>655</v>
      </c>
      <c r="B658" s="399">
        <v>45328</v>
      </c>
      <c r="C658" s="441">
        <v>45323</v>
      </c>
      <c r="D658" s="400" t="s">
        <v>114</v>
      </c>
      <c r="E658" s="401" t="s">
        <v>284</v>
      </c>
      <c r="F658" s="402">
        <v>12</v>
      </c>
      <c r="G658" s="403" t="s">
        <v>1241</v>
      </c>
      <c r="H658" s="400" t="s">
        <v>126</v>
      </c>
      <c r="I658" s="403" t="s">
        <v>5559</v>
      </c>
      <c r="J658" s="386" t="str">
        <f t="shared" si="23"/>
        <v>00.000.000/0001-91</v>
      </c>
      <c r="K658" s="404" t="s">
        <v>1003</v>
      </c>
      <c r="L658" s="404" t="s">
        <v>939</v>
      </c>
      <c r="M658" s="386" t="s">
        <v>126</v>
      </c>
      <c r="N658" s="399">
        <v>45328</v>
      </c>
      <c r="O658" s="400" t="s">
        <v>35</v>
      </c>
      <c r="P658" s="505" t="s">
        <v>1004</v>
      </c>
      <c r="Q658" s="501" t="s">
        <v>126</v>
      </c>
      <c r="R658" s="501" t="s">
        <v>126</v>
      </c>
      <c r="S658" s="349"/>
    </row>
    <row r="659" spans="1:19" ht="40.15" customHeight="1" x14ac:dyDescent="0.2">
      <c r="A659" s="481">
        <f t="shared" si="22"/>
        <v>656</v>
      </c>
      <c r="B659" s="399">
        <v>45328</v>
      </c>
      <c r="C659" s="441">
        <v>45323</v>
      </c>
      <c r="D659" s="400" t="s">
        <v>114</v>
      </c>
      <c r="E659" s="401" t="s">
        <v>284</v>
      </c>
      <c r="F659" s="402">
        <v>12</v>
      </c>
      <c r="G659" s="403" t="s">
        <v>1241</v>
      </c>
      <c r="H659" s="400" t="s">
        <v>126</v>
      </c>
      <c r="I659" s="403" t="s">
        <v>5559</v>
      </c>
      <c r="J659" s="386" t="str">
        <f t="shared" si="23"/>
        <v>00.000.000/0001-91</v>
      </c>
      <c r="K659" s="404" t="s">
        <v>1003</v>
      </c>
      <c r="L659" s="404" t="s">
        <v>939</v>
      </c>
      <c r="M659" s="386" t="s">
        <v>126</v>
      </c>
      <c r="N659" s="399">
        <v>45328</v>
      </c>
      <c r="O659" s="400" t="s">
        <v>35</v>
      </c>
      <c r="P659" s="505" t="s">
        <v>1004</v>
      </c>
      <c r="Q659" s="501" t="s">
        <v>126</v>
      </c>
      <c r="R659" s="501" t="s">
        <v>126</v>
      </c>
      <c r="S659" s="349"/>
    </row>
    <row r="660" spans="1:19" ht="40.15" customHeight="1" x14ac:dyDescent="0.2">
      <c r="A660" s="481">
        <f t="shared" si="22"/>
        <v>657</v>
      </c>
      <c r="B660" s="399">
        <v>45328</v>
      </c>
      <c r="C660" s="441">
        <v>45323</v>
      </c>
      <c r="D660" s="400" t="s">
        <v>114</v>
      </c>
      <c r="E660" s="401" t="s">
        <v>284</v>
      </c>
      <c r="F660" s="402">
        <v>12</v>
      </c>
      <c r="G660" s="403" t="s">
        <v>1241</v>
      </c>
      <c r="H660" s="400" t="s">
        <v>126</v>
      </c>
      <c r="I660" s="403" t="s">
        <v>5559</v>
      </c>
      <c r="J660" s="386" t="str">
        <f t="shared" si="23"/>
        <v>00.000.000/0001-91</v>
      </c>
      <c r="K660" s="404" t="s">
        <v>1003</v>
      </c>
      <c r="L660" s="404" t="s">
        <v>939</v>
      </c>
      <c r="M660" s="386" t="s">
        <v>126</v>
      </c>
      <c r="N660" s="399">
        <v>45328</v>
      </c>
      <c r="O660" s="400" t="s">
        <v>35</v>
      </c>
      <c r="P660" s="505" t="s">
        <v>1004</v>
      </c>
      <c r="Q660" s="501" t="s">
        <v>126</v>
      </c>
      <c r="R660" s="501" t="s">
        <v>126</v>
      </c>
      <c r="S660" s="349"/>
    </row>
    <row r="661" spans="1:19" ht="40.15" customHeight="1" x14ac:dyDescent="0.2">
      <c r="A661" s="481">
        <f t="shared" si="22"/>
        <v>658</v>
      </c>
      <c r="B661" s="399">
        <v>45328</v>
      </c>
      <c r="C661" s="441">
        <v>45323</v>
      </c>
      <c r="D661" s="400" t="s">
        <v>114</v>
      </c>
      <c r="E661" s="401" t="s">
        <v>284</v>
      </c>
      <c r="F661" s="402">
        <v>12</v>
      </c>
      <c r="G661" s="403" t="s">
        <v>1241</v>
      </c>
      <c r="H661" s="400" t="s">
        <v>126</v>
      </c>
      <c r="I661" s="403" t="s">
        <v>5559</v>
      </c>
      <c r="J661" s="386" t="str">
        <f t="shared" si="23"/>
        <v>00.000.000/0001-91</v>
      </c>
      <c r="K661" s="404" t="s">
        <v>1003</v>
      </c>
      <c r="L661" s="404" t="s">
        <v>939</v>
      </c>
      <c r="M661" s="386" t="s">
        <v>126</v>
      </c>
      <c r="N661" s="399">
        <v>45328</v>
      </c>
      <c r="O661" s="400" t="s">
        <v>35</v>
      </c>
      <c r="P661" s="505" t="s">
        <v>1004</v>
      </c>
      <c r="Q661" s="501" t="s">
        <v>126</v>
      </c>
      <c r="R661" s="501" t="s">
        <v>126</v>
      </c>
      <c r="S661" s="349"/>
    </row>
    <row r="662" spans="1:19" ht="40.15" customHeight="1" x14ac:dyDescent="0.2">
      <c r="A662" s="481">
        <f t="shared" si="22"/>
        <v>659</v>
      </c>
      <c r="B662" s="399">
        <v>45328</v>
      </c>
      <c r="C662" s="441">
        <v>45323</v>
      </c>
      <c r="D662" s="400" t="s">
        <v>114</v>
      </c>
      <c r="E662" s="401" t="s">
        <v>284</v>
      </c>
      <c r="F662" s="402">
        <v>12</v>
      </c>
      <c r="G662" s="403" t="s">
        <v>1241</v>
      </c>
      <c r="H662" s="400" t="s">
        <v>126</v>
      </c>
      <c r="I662" s="403" t="s">
        <v>5559</v>
      </c>
      <c r="J662" s="386" t="str">
        <f t="shared" si="23"/>
        <v>00.000.000/0001-91</v>
      </c>
      <c r="K662" s="404" t="s">
        <v>1003</v>
      </c>
      <c r="L662" s="404" t="s">
        <v>939</v>
      </c>
      <c r="M662" s="386" t="s">
        <v>126</v>
      </c>
      <c r="N662" s="399">
        <v>45328</v>
      </c>
      <c r="O662" s="400" t="s">
        <v>35</v>
      </c>
      <c r="P662" s="505" t="s">
        <v>1004</v>
      </c>
      <c r="Q662" s="501" t="s">
        <v>126</v>
      </c>
      <c r="R662" s="501" t="s">
        <v>126</v>
      </c>
      <c r="S662" s="349"/>
    </row>
    <row r="663" spans="1:19" ht="40.15" customHeight="1" x14ac:dyDescent="0.2">
      <c r="A663" s="481">
        <f t="shared" ref="A663:A745" si="24">IF(B663="","",ROW()-ROW($A$3))</f>
        <v>660</v>
      </c>
      <c r="B663" s="399">
        <v>45328</v>
      </c>
      <c r="C663" s="441">
        <v>45323</v>
      </c>
      <c r="D663" s="400" t="s">
        <v>114</v>
      </c>
      <c r="E663" s="401" t="s">
        <v>284</v>
      </c>
      <c r="F663" s="402">
        <v>12</v>
      </c>
      <c r="G663" s="403" t="s">
        <v>1241</v>
      </c>
      <c r="H663" s="400" t="s">
        <v>126</v>
      </c>
      <c r="I663" s="403" t="s">
        <v>5559</v>
      </c>
      <c r="J663" s="386" t="str">
        <f t="shared" si="23"/>
        <v>00.000.000/0001-91</v>
      </c>
      <c r="K663" s="404" t="s">
        <v>1003</v>
      </c>
      <c r="L663" s="404" t="s">
        <v>939</v>
      </c>
      <c r="M663" s="386" t="s">
        <v>126</v>
      </c>
      <c r="N663" s="399">
        <v>45328</v>
      </c>
      <c r="O663" s="400" t="s">
        <v>35</v>
      </c>
      <c r="P663" s="505" t="s">
        <v>1004</v>
      </c>
      <c r="Q663" s="501" t="s">
        <v>126</v>
      </c>
      <c r="R663" s="501" t="s">
        <v>126</v>
      </c>
      <c r="S663" s="349"/>
    </row>
    <row r="664" spans="1:19" ht="40.15" customHeight="1" x14ac:dyDescent="0.2">
      <c r="A664" s="481">
        <f t="shared" si="24"/>
        <v>661</v>
      </c>
      <c r="B664" s="399">
        <v>45328</v>
      </c>
      <c r="C664" s="441">
        <v>45323</v>
      </c>
      <c r="D664" s="400" t="s">
        <v>114</v>
      </c>
      <c r="E664" s="401" t="s">
        <v>284</v>
      </c>
      <c r="F664" s="402">
        <v>12</v>
      </c>
      <c r="G664" s="403" t="s">
        <v>1241</v>
      </c>
      <c r="H664" s="400" t="s">
        <v>126</v>
      </c>
      <c r="I664" s="403" t="s">
        <v>5559</v>
      </c>
      <c r="J664" s="386" t="str">
        <f t="shared" si="23"/>
        <v>00.000.000/0001-91</v>
      </c>
      <c r="K664" s="404" t="s">
        <v>1003</v>
      </c>
      <c r="L664" s="404" t="s">
        <v>939</v>
      </c>
      <c r="M664" s="386" t="s">
        <v>126</v>
      </c>
      <c r="N664" s="399">
        <v>45328</v>
      </c>
      <c r="O664" s="400" t="s">
        <v>35</v>
      </c>
      <c r="P664" s="505" t="s">
        <v>1004</v>
      </c>
      <c r="Q664" s="501" t="s">
        <v>126</v>
      </c>
      <c r="R664" s="501" t="s">
        <v>126</v>
      </c>
      <c r="S664" s="349"/>
    </row>
    <row r="665" spans="1:19" ht="40.15" customHeight="1" x14ac:dyDescent="0.2">
      <c r="A665" s="481">
        <f t="shared" si="24"/>
        <v>662</v>
      </c>
      <c r="B665" s="399">
        <v>45328</v>
      </c>
      <c r="C665" s="441">
        <v>45323</v>
      </c>
      <c r="D665" s="400" t="s">
        <v>114</v>
      </c>
      <c r="E665" s="401" t="s">
        <v>284</v>
      </c>
      <c r="F665" s="402">
        <v>12</v>
      </c>
      <c r="G665" s="403" t="s">
        <v>1241</v>
      </c>
      <c r="H665" s="400" t="s">
        <v>126</v>
      </c>
      <c r="I665" s="403" t="s">
        <v>5559</v>
      </c>
      <c r="J665" s="386" t="str">
        <f t="shared" si="23"/>
        <v>00.000.000/0001-91</v>
      </c>
      <c r="K665" s="404" t="s">
        <v>1003</v>
      </c>
      <c r="L665" s="404" t="s">
        <v>939</v>
      </c>
      <c r="M665" s="386" t="s">
        <v>126</v>
      </c>
      <c r="N665" s="399">
        <v>45328</v>
      </c>
      <c r="O665" s="400" t="s">
        <v>35</v>
      </c>
      <c r="P665" s="505" t="s">
        <v>1004</v>
      </c>
      <c r="Q665" s="501" t="s">
        <v>126</v>
      </c>
      <c r="R665" s="501" t="s">
        <v>126</v>
      </c>
      <c r="S665" s="349"/>
    </row>
    <row r="666" spans="1:19" ht="40.15" customHeight="1" x14ac:dyDescent="0.2">
      <c r="A666" s="481">
        <f t="shared" si="24"/>
        <v>663</v>
      </c>
      <c r="B666" s="399">
        <v>45328</v>
      </c>
      <c r="C666" s="441">
        <v>45323</v>
      </c>
      <c r="D666" s="400" t="s">
        <v>114</v>
      </c>
      <c r="E666" s="401" t="s">
        <v>284</v>
      </c>
      <c r="F666" s="402">
        <v>12</v>
      </c>
      <c r="G666" s="403" t="s">
        <v>1241</v>
      </c>
      <c r="H666" s="400" t="s">
        <v>126</v>
      </c>
      <c r="I666" s="403" t="s">
        <v>5559</v>
      </c>
      <c r="J666" s="386" t="str">
        <f t="shared" si="23"/>
        <v>00.000.000/0001-91</v>
      </c>
      <c r="K666" s="404" t="s">
        <v>1003</v>
      </c>
      <c r="L666" s="404" t="s">
        <v>939</v>
      </c>
      <c r="M666" s="386" t="s">
        <v>126</v>
      </c>
      <c r="N666" s="399">
        <v>45328</v>
      </c>
      <c r="O666" s="400" t="s">
        <v>35</v>
      </c>
      <c r="P666" s="505" t="s">
        <v>1004</v>
      </c>
      <c r="Q666" s="501" t="s">
        <v>126</v>
      </c>
      <c r="R666" s="501" t="s">
        <v>126</v>
      </c>
      <c r="S666" s="349"/>
    </row>
    <row r="667" spans="1:19" ht="40.15" customHeight="1" x14ac:dyDescent="0.2">
      <c r="A667" s="481">
        <f t="shared" si="24"/>
        <v>664</v>
      </c>
      <c r="B667" s="399">
        <v>45328</v>
      </c>
      <c r="C667" s="441">
        <v>45323</v>
      </c>
      <c r="D667" s="400" t="s">
        <v>114</v>
      </c>
      <c r="E667" s="401" t="s">
        <v>284</v>
      </c>
      <c r="F667" s="402">
        <v>12</v>
      </c>
      <c r="G667" s="403" t="s">
        <v>1241</v>
      </c>
      <c r="H667" s="400" t="s">
        <v>126</v>
      </c>
      <c r="I667" s="403" t="s">
        <v>5559</v>
      </c>
      <c r="J667" s="386" t="str">
        <f t="shared" si="23"/>
        <v>00.000.000/0001-91</v>
      </c>
      <c r="K667" s="404" t="s">
        <v>1003</v>
      </c>
      <c r="L667" s="404" t="s">
        <v>939</v>
      </c>
      <c r="M667" s="386" t="s">
        <v>126</v>
      </c>
      <c r="N667" s="399">
        <v>45328</v>
      </c>
      <c r="O667" s="400" t="s">
        <v>35</v>
      </c>
      <c r="P667" s="505" t="s">
        <v>1004</v>
      </c>
      <c r="Q667" s="501" t="s">
        <v>126</v>
      </c>
      <c r="R667" s="501" t="s">
        <v>126</v>
      </c>
      <c r="S667" s="349"/>
    </row>
    <row r="668" spans="1:19" ht="40.15" customHeight="1" x14ac:dyDescent="0.2">
      <c r="A668" s="481">
        <f t="shared" si="24"/>
        <v>665</v>
      </c>
      <c r="B668" s="399">
        <v>45328</v>
      </c>
      <c r="C668" s="441">
        <v>45323</v>
      </c>
      <c r="D668" s="400" t="s">
        <v>114</v>
      </c>
      <c r="E668" s="401" t="s">
        <v>284</v>
      </c>
      <c r="F668" s="402">
        <v>12</v>
      </c>
      <c r="G668" s="403" t="s">
        <v>1241</v>
      </c>
      <c r="H668" s="400" t="s">
        <v>126</v>
      </c>
      <c r="I668" s="403" t="s">
        <v>5559</v>
      </c>
      <c r="J668" s="386" t="str">
        <f t="shared" si="23"/>
        <v>00.000.000/0001-91</v>
      </c>
      <c r="K668" s="404" t="s">
        <v>1003</v>
      </c>
      <c r="L668" s="404" t="s">
        <v>939</v>
      </c>
      <c r="M668" s="386" t="s">
        <v>126</v>
      </c>
      <c r="N668" s="399">
        <v>45328</v>
      </c>
      <c r="O668" s="400" t="s">
        <v>35</v>
      </c>
      <c r="P668" s="505" t="s">
        <v>1004</v>
      </c>
      <c r="Q668" s="501" t="s">
        <v>126</v>
      </c>
      <c r="R668" s="501" t="s">
        <v>126</v>
      </c>
      <c r="S668" s="349"/>
    </row>
    <row r="669" spans="1:19" ht="40.15" customHeight="1" x14ac:dyDescent="0.2">
      <c r="A669" s="481">
        <f t="shared" si="24"/>
        <v>666</v>
      </c>
      <c r="B669" s="399">
        <v>45328</v>
      </c>
      <c r="C669" s="441">
        <v>45323</v>
      </c>
      <c r="D669" s="400" t="s">
        <v>114</v>
      </c>
      <c r="E669" s="401" t="s">
        <v>284</v>
      </c>
      <c r="F669" s="402">
        <v>12</v>
      </c>
      <c r="G669" s="403" t="s">
        <v>1241</v>
      </c>
      <c r="H669" s="400" t="s">
        <v>126</v>
      </c>
      <c r="I669" s="403" t="s">
        <v>5559</v>
      </c>
      <c r="J669" s="386" t="str">
        <f t="shared" si="23"/>
        <v>00.000.000/0001-91</v>
      </c>
      <c r="K669" s="404" t="s">
        <v>1003</v>
      </c>
      <c r="L669" s="404" t="s">
        <v>939</v>
      </c>
      <c r="M669" s="386" t="s">
        <v>126</v>
      </c>
      <c r="N669" s="399">
        <v>45328</v>
      </c>
      <c r="O669" s="400" t="s">
        <v>35</v>
      </c>
      <c r="P669" s="505" t="s">
        <v>1004</v>
      </c>
      <c r="Q669" s="501" t="s">
        <v>126</v>
      </c>
      <c r="R669" s="501" t="s">
        <v>126</v>
      </c>
      <c r="S669" s="349"/>
    </row>
    <row r="670" spans="1:19" ht="40.15" customHeight="1" x14ac:dyDescent="0.2">
      <c r="A670" s="481">
        <f t="shared" si="24"/>
        <v>667</v>
      </c>
      <c r="B670" s="399">
        <v>45328</v>
      </c>
      <c r="C670" s="441">
        <v>45323</v>
      </c>
      <c r="D670" s="400" t="s">
        <v>114</v>
      </c>
      <c r="E670" s="401" t="s">
        <v>284</v>
      </c>
      <c r="F670" s="402">
        <v>12</v>
      </c>
      <c r="G670" s="403" t="s">
        <v>1241</v>
      </c>
      <c r="H670" s="400" t="s">
        <v>126</v>
      </c>
      <c r="I670" s="403" t="s">
        <v>5559</v>
      </c>
      <c r="J670" s="386" t="str">
        <f t="shared" si="23"/>
        <v>00.000.000/0001-91</v>
      </c>
      <c r="K670" s="404" t="s">
        <v>1003</v>
      </c>
      <c r="L670" s="404" t="s">
        <v>939</v>
      </c>
      <c r="M670" s="386" t="s">
        <v>126</v>
      </c>
      <c r="N670" s="399">
        <v>45328</v>
      </c>
      <c r="O670" s="400" t="s">
        <v>35</v>
      </c>
      <c r="P670" s="505" t="s">
        <v>1004</v>
      </c>
      <c r="Q670" s="501" t="s">
        <v>126</v>
      </c>
      <c r="R670" s="501" t="s">
        <v>126</v>
      </c>
      <c r="S670" s="349"/>
    </row>
    <row r="671" spans="1:19" ht="50.1" customHeight="1" x14ac:dyDescent="0.2">
      <c r="A671" s="481">
        <f t="shared" si="24"/>
        <v>668</v>
      </c>
      <c r="B671" s="399">
        <v>45329</v>
      </c>
      <c r="C671" s="441">
        <v>45292</v>
      </c>
      <c r="D671" s="400" t="s">
        <v>103</v>
      </c>
      <c r="E671" s="401" t="s">
        <v>179</v>
      </c>
      <c r="F671" s="402">
        <v>-2968.85</v>
      </c>
      <c r="G671" s="405" t="s">
        <v>1728</v>
      </c>
      <c r="H671" s="400" t="s">
        <v>126</v>
      </c>
      <c r="I671" s="403" t="s">
        <v>937</v>
      </c>
      <c r="J671" s="386" t="str">
        <f t="shared" si="23"/>
        <v>70.945.209/0001-03</v>
      </c>
      <c r="K671" s="404" t="s">
        <v>1021</v>
      </c>
      <c r="L671" s="404" t="s">
        <v>939</v>
      </c>
      <c r="M671" s="386" t="s">
        <v>126</v>
      </c>
      <c r="N671" s="399">
        <v>45329</v>
      </c>
      <c r="O671" s="400" t="s">
        <v>35</v>
      </c>
      <c r="P671" s="504" t="s">
        <v>718</v>
      </c>
      <c r="Q671" s="501" t="s">
        <v>126</v>
      </c>
      <c r="R671" s="501" t="s">
        <v>126</v>
      </c>
      <c r="S671" s="349"/>
    </row>
    <row r="672" spans="1:19" ht="50.1" customHeight="1" x14ac:dyDescent="0.2">
      <c r="A672" s="481">
        <f t="shared" si="24"/>
        <v>669</v>
      </c>
      <c r="B672" s="399">
        <v>45329</v>
      </c>
      <c r="C672" s="441">
        <v>45292</v>
      </c>
      <c r="D672" s="400" t="s">
        <v>103</v>
      </c>
      <c r="E672" s="401" t="s">
        <v>179</v>
      </c>
      <c r="F672" s="402">
        <v>-1329.84</v>
      </c>
      <c r="G672" s="405" t="s">
        <v>1729</v>
      </c>
      <c r="H672" s="400" t="s">
        <v>126</v>
      </c>
      <c r="I672" s="403" t="s">
        <v>937</v>
      </c>
      <c r="J672" s="386" t="str">
        <f t="shared" si="23"/>
        <v>70.945.209/0001-03</v>
      </c>
      <c r="K672" s="404" t="s">
        <v>1021</v>
      </c>
      <c r="L672" s="404" t="s">
        <v>939</v>
      </c>
      <c r="M672" s="386" t="s">
        <v>126</v>
      </c>
      <c r="N672" s="399">
        <v>45329</v>
      </c>
      <c r="O672" s="400" t="s">
        <v>35</v>
      </c>
      <c r="P672" s="504" t="s">
        <v>718</v>
      </c>
      <c r="Q672" s="501" t="s">
        <v>126</v>
      </c>
      <c r="R672" s="501" t="s">
        <v>126</v>
      </c>
      <c r="S672" s="349"/>
    </row>
    <row r="673" spans="1:19" ht="50.1" customHeight="1" x14ac:dyDescent="0.2">
      <c r="A673" s="481">
        <f t="shared" ref="A673" si="25">IF(B673="","",ROW()-ROW($A$3))</f>
        <v>670</v>
      </c>
      <c r="B673" s="399">
        <v>45329</v>
      </c>
      <c r="C673" s="441">
        <v>45323</v>
      </c>
      <c r="D673" s="400" t="s">
        <v>92</v>
      </c>
      <c r="E673" s="401" t="s">
        <v>98</v>
      </c>
      <c r="F673" s="402">
        <v>155</v>
      </c>
      <c r="G673" s="352" t="s">
        <v>4067</v>
      </c>
      <c r="H673" s="400" t="s">
        <v>126</v>
      </c>
      <c r="I673" s="403" t="s">
        <v>937</v>
      </c>
      <c r="J673" s="386" t="str">
        <f t="shared" ref="J673" si="26">IF(P673="","",IF(LEN(TRIM(P673))&gt;14,P673,"CPF Protegido - LGPD"))</f>
        <v>70.945.209/0001-03</v>
      </c>
      <c r="K673" s="386" t="s">
        <v>938</v>
      </c>
      <c r="L673" s="404" t="s">
        <v>939</v>
      </c>
      <c r="M673" s="386" t="s">
        <v>126</v>
      </c>
      <c r="N673" s="399">
        <v>45329</v>
      </c>
      <c r="O673" s="400" t="s">
        <v>35</v>
      </c>
      <c r="P673" s="504" t="s">
        <v>718</v>
      </c>
      <c r="Q673" s="501" t="s">
        <v>126</v>
      </c>
      <c r="R673" s="501" t="s">
        <v>126</v>
      </c>
      <c r="S673" s="349"/>
    </row>
    <row r="674" spans="1:19" ht="50.1" customHeight="1" x14ac:dyDescent="0.2">
      <c r="A674" s="481">
        <f t="shared" si="24"/>
        <v>671</v>
      </c>
      <c r="B674" s="399">
        <v>45329</v>
      </c>
      <c r="C674" s="441">
        <v>45323</v>
      </c>
      <c r="D674" s="400" t="s">
        <v>92</v>
      </c>
      <c r="E674" s="401" t="s">
        <v>98</v>
      </c>
      <c r="F674" s="402">
        <v>125</v>
      </c>
      <c r="G674" s="352" t="s">
        <v>1850</v>
      </c>
      <c r="H674" s="400" t="s">
        <v>126</v>
      </c>
      <c r="I674" s="403" t="s">
        <v>937</v>
      </c>
      <c r="J674" s="386" t="str">
        <f t="shared" si="23"/>
        <v>70.945.209/0001-03</v>
      </c>
      <c r="K674" s="386" t="s">
        <v>938</v>
      </c>
      <c r="L674" s="404" t="s">
        <v>939</v>
      </c>
      <c r="M674" s="386" t="s">
        <v>126</v>
      </c>
      <c r="N674" s="399">
        <v>45329</v>
      </c>
      <c r="O674" s="400" t="s">
        <v>35</v>
      </c>
      <c r="P674" s="504" t="s">
        <v>718</v>
      </c>
      <c r="Q674" s="501" t="s">
        <v>126</v>
      </c>
      <c r="R674" s="501" t="s">
        <v>126</v>
      </c>
      <c r="S674" s="349"/>
    </row>
    <row r="675" spans="1:19" ht="50.1" customHeight="1" x14ac:dyDescent="0.2">
      <c r="A675" s="481">
        <f t="shared" si="24"/>
        <v>672</v>
      </c>
      <c r="B675" s="399">
        <v>45329</v>
      </c>
      <c r="C675" s="441">
        <v>45323</v>
      </c>
      <c r="D675" s="400" t="s">
        <v>92</v>
      </c>
      <c r="E675" s="401" t="s">
        <v>98</v>
      </c>
      <c r="F675" s="402">
        <v>120</v>
      </c>
      <c r="G675" s="352" t="s">
        <v>1848</v>
      </c>
      <c r="H675" s="400" t="s">
        <v>126</v>
      </c>
      <c r="I675" s="403" t="s">
        <v>937</v>
      </c>
      <c r="J675" s="386" t="str">
        <f t="shared" si="23"/>
        <v>70.945.209/0001-03</v>
      </c>
      <c r="K675" s="386" t="s">
        <v>938</v>
      </c>
      <c r="L675" s="404" t="s">
        <v>939</v>
      </c>
      <c r="M675" s="386" t="s">
        <v>126</v>
      </c>
      <c r="N675" s="399">
        <v>45329</v>
      </c>
      <c r="O675" s="400" t="s">
        <v>35</v>
      </c>
      <c r="P675" s="504" t="s">
        <v>718</v>
      </c>
      <c r="Q675" s="501" t="s">
        <v>126</v>
      </c>
      <c r="R675" s="501" t="s">
        <v>126</v>
      </c>
      <c r="S675" s="349"/>
    </row>
    <row r="676" spans="1:19" ht="50.1" customHeight="1" x14ac:dyDescent="0.2">
      <c r="A676" s="481">
        <f t="shared" si="24"/>
        <v>673</v>
      </c>
      <c r="B676" s="399">
        <v>45329</v>
      </c>
      <c r="C676" s="441">
        <v>45323</v>
      </c>
      <c r="D676" s="400" t="s">
        <v>92</v>
      </c>
      <c r="E676" s="401" t="s">
        <v>98</v>
      </c>
      <c r="F676" s="402">
        <v>60</v>
      </c>
      <c r="G676" s="352" t="s">
        <v>1849</v>
      </c>
      <c r="H676" s="400" t="s">
        <v>126</v>
      </c>
      <c r="I676" s="403" t="s">
        <v>937</v>
      </c>
      <c r="J676" s="386" t="str">
        <f t="shared" si="23"/>
        <v>70.945.209/0001-03</v>
      </c>
      <c r="K676" s="386" t="s">
        <v>938</v>
      </c>
      <c r="L676" s="404" t="s">
        <v>939</v>
      </c>
      <c r="M676" s="386" t="s">
        <v>126</v>
      </c>
      <c r="N676" s="399">
        <v>45329</v>
      </c>
      <c r="O676" s="400" t="s">
        <v>35</v>
      </c>
      <c r="P676" s="504" t="s">
        <v>718</v>
      </c>
      <c r="Q676" s="501" t="s">
        <v>126</v>
      </c>
      <c r="R676" s="501" t="s">
        <v>126</v>
      </c>
      <c r="S676" s="349"/>
    </row>
    <row r="677" spans="1:19" ht="50.45" customHeight="1" x14ac:dyDescent="0.2">
      <c r="A677" s="481">
        <f t="shared" ref="A677:A688" si="27">IF(B677="","",ROW()-ROW($A$3))</f>
        <v>674</v>
      </c>
      <c r="B677" s="399">
        <v>45329</v>
      </c>
      <c r="C677" s="441">
        <v>45231</v>
      </c>
      <c r="D677" s="400" t="s">
        <v>114</v>
      </c>
      <c r="E677" s="401" t="s">
        <v>376</v>
      </c>
      <c r="F677" s="402">
        <v>1100</v>
      </c>
      <c r="G677" s="421" t="s">
        <v>598</v>
      </c>
      <c r="H677" s="420" t="s">
        <v>132</v>
      </c>
      <c r="I677" s="403" t="s">
        <v>599</v>
      </c>
      <c r="J677" s="386" t="str">
        <f t="shared" si="23"/>
        <v>12.985.415/0001-40</v>
      </c>
      <c r="K677" s="404" t="s">
        <v>960</v>
      </c>
      <c r="L677" s="404" t="s">
        <v>947</v>
      </c>
      <c r="M677" s="386">
        <v>6</v>
      </c>
      <c r="N677" s="399">
        <v>45325</v>
      </c>
      <c r="O677" s="400" t="s">
        <v>35</v>
      </c>
      <c r="P677" s="505" t="s">
        <v>600</v>
      </c>
      <c r="Q677" s="502" t="s">
        <v>944</v>
      </c>
      <c r="R677" s="502">
        <v>2444</v>
      </c>
      <c r="S677" s="349"/>
    </row>
    <row r="678" spans="1:19" ht="57" customHeight="1" x14ac:dyDescent="0.2">
      <c r="A678" s="481">
        <f t="shared" si="27"/>
        <v>675</v>
      </c>
      <c r="B678" s="399">
        <v>45329</v>
      </c>
      <c r="C678" s="452">
        <v>45292</v>
      </c>
      <c r="D678" s="422" t="s">
        <v>114</v>
      </c>
      <c r="E678" s="422" t="s">
        <v>368</v>
      </c>
      <c r="F678" s="402">
        <v>15450</v>
      </c>
      <c r="G678" s="421" t="s">
        <v>1604</v>
      </c>
      <c r="H678" s="420" t="s">
        <v>132</v>
      </c>
      <c r="I678" s="403" t="s">
        <v>1605</v>
      </c>
      <c r="J678" s="386" t="str">
        <f t="shared" si="23"/>
        <v>15.800.532/0001-80</v>
      </c>
      <c r="K678" s="404" t="s">
        <v>960</v>
      </c>
      <c r="L678" s="404" t="s">
        <v>947</v>
      </c>
      <c r="M678" s="386">
        <v>310</v>
      </c>
      <c r="N678" s="399">
        <v>45328</v>
      </c>
      <c r="O678" s="400" t="s">
        <v>35</v>
      </c>
      <c r="P678" s="505" t="s">
        <v>1606</v>
      </c>
      <c r="Q678" s="502" t="s">
        <v>957</v>
      </c>
      <c r="R678" s="502">
        <v>3526</v>
      </c>
      <c r="S678" s="349"/>
    </row>
    <row r="679" spans="1:19" ht="34.9" customHeight="1" x14ac:dyDescent="0.2">
      <c r="A679" s="481">
        <f t="shared" si="27"/>
        <v>676</v>
      </c>
      <c r="B679" s="399">
        <v>45329</v>
      </c>
      <c r="C679" s="452">
        <v>45292</v>
      </c>
      <c r="D679" s="422" t="s">
        <v>114</v>
      </c>
      <c r="E679" s="422" t="s">
        <v>336</v>
      </c>
      <c r="F679" s="402">
        <v>728.05</v>
      </c>
      <c r="G679" s="421" t="s">
        <v>1638</v>
      </c>
      <c r="H679" s="420" t="s">
        <v>128</v>
      </c>
      <c r="I679" s="403" t="s">
        <v>5558</v>
      </c>
      <c r="J679" s="386" t="str">
        <f t="shared" si="23"/>
        <v xml:space="preserve">
24.443.151/0001-82
</v>
      </c>
      <c r="K679" s="386" t="s">
        <v>951</v>
      </c>
      <c r="L679" s="404" t="s">
        <v>947</v>
      </c>
      <c r="M679" s="386">
        <v>631</v>
      </c>
      <c r="N679" s="399">
        <v>45328</v>
      </c>
      <c r="O679" s="400" t="s">
        <v>35</v>
      </c>
      <c r="P679" s="505" t="s">
        <v>1639</v>
      </c>
      <c r="Q679" s="502" t="s">
        <v>944</v>
      </c>
      <c r="R679" s="502">
        <v>3537</v>
      </c>
      <c r="S679" s="349"/>
    </row>
    <row r="680" spans="1:19" ht="34.9" customHeight="1" x14ac:dyDescent="0.2">
      <c r="A680" s="481">
        <f t="shared" si="27"/>
        <v>677</v>
      </c>
      <c r="B680" s="399">
        <v>45329</v>
      </c>
      <c r="C680" s="441">
        <v>45323</v>
      </c>
      <c r="D680" s="400" t="s">
        <v>103</v>
      </c>
      <c r="E680" s="401" t="s">
        <v>181</v>
      </c>
      <c r="F680" s="402">
        <v>3276.5</v>
      </c>
      <c r="G680" s="403" t="s">
        <v>1730</v>
      </c>
      <c r="H680" s="400" t="s">
        <v>126</v>
      </c>
      <c r="I680" s="403" t="s">
        <v>1233</v>
      </c>
      <c r="J680" s="386" t="str">
        <f t="shared" si="23"/>
        <v>CPF Protegido - LGPD</v>
      </c>
      <c r="K680" s="386" t="s">
        <v>1234</v>
      </c>
      <c r="L680" s="404" t="s">
        <v>179</v>
      </c>
      <c r="M680" s="386" t="s">
        <v>126</v>
      </c>
      <c r="N680" s="399">
        <v>45329</v>
      </c>
      <c r="O680" s="400" t="s">
        <v>35</v>
      </c>
      <c r="P680" s="504" t="s">
        <v>126</v>
      </c>
      <c r="Q680" s="501" t="s">
        <v>126</v>
      </c>
      <c r="R680" s="501" t="s">
        <v>126</v>
      </c>
      <c r="S680" s="349"/>
    </row>
    <row r="681" spans="1:19" ht="34.9" customHeight="1" x14ac:dyDescent="0.2">
      <c r="A681" s="481">
        <f t="shared" si="27"/>
        <v>678</v>
      </c>
      <c r="B681" s="399">
        <v>45329</v>
      </c>
      <c r="C681" s="441">
        <v>45323</v>
      </c>
      <c r="D681" s="400" t="s">
        <v>103</v>
      </c>
      <c r="E681" s="401" t="s">
        <v>189</v>
      </c>
      <c r="F681" s="402">
        <v>6083.5</v>
      </c>
      <c r="G681" s="403" t="s">
        <v>1731</v>
      </c>
      <c r="H681" s="400" t="s">
        <v>126</v>
      </c>
      <c r="I681" s="403" t="s">
        <v>1207</v>
      </c>
      <c r="J681" s="386" t="str">
        <f t="shared" si="23"/>
        <v>CPF Protegido - LGPD</v>
      </c>
      <c r="K681" s="386" t="s">
        <v>960</v>
      </c>
      <c r="L681" s="404" t="s">
        <v>965</v>
      </c>
      <c r="M681" s="386" t="s">
        <v>126</v>
      </c>
      <c r="N681" s="399">
        <v>45329</v>
      </c>
      <c r="O681" s="400" t="s">
        <v>35</v>
      </c>
      <c r="P681" s="505" t="s">
        <v>1205</v>
      </c>
      <c r="Q681" s="501" t="s">
        <v>126</v>
      </c>
      <c r="R681" s="501" t="s">
        <v>126</v>
      </c>
      <c r="S681" s="349"/>
    </row>
    <row r="682" spans="1:19" ht="34.9" customHeight="1" x14ac:dyDescent="0.2">
      <c r="A682" s="481">
        <f t="shared" si="27"/>
        <v>679</v>
      </c>
      <c r="B682" s="399">
        <v>45329</v>
      </c>
      <c r="C682" s="441">
        <v>45292</v>
      </c>
      <c r="D682" s="400" t="s">
        <v>103</v>
      </c>
      <c r="E682" s="401" t="s">
        <v>179</v>
      </c>
      <c r="F682" s="402">
        <v>30894.04</v>
      </c>
      <c r="G682" s="403" t="s">
        <v>1732</v>
      </c>
      <c r="H682" s="400" t="s">
        <v>126</v>
      </c>
      <c r="I682" s="403" t="s">
        <v>1233</v>
      </c>
      <c r="J682" s="386" t="str">
        <f t="shared" si="23"/>
        <v>CPF Protegido - LGPD</v>
      </c>
      <c r="K682" s="386" t="s">
        <v>1234</v>
      </c>
      <c r="L682" s="404" t="s">
        <v>179</v>
      </c>
      <c r="M682" s="386" t="s">
        <v>126</v>
      </c>
      <c r="N682" s="399">
        <v>45296</v>
      </c>
      <c r="O682" s="400" t="s">
        <v>35</v>
      </c>
      <c r="P682" s="504" t="s">
        <v>126</v>
      </c>
      <c r="Q682" s="501" t="s">
        <v>126</v>
      </c>
      <c r="R682" s="501" t="s">
        <v>126</v>
      </c>
      <c r="S682" s="349"/>
    </row>
    <row r="683" spans="1:19" ht="34.9" customHeight="1" x14ac:dyDescent="0.2">
      <c r="A683" s="481">
        <f t="shared" si="27"/>
        <v>680</v>
      </c>
      <c r="B683" s="399">
        <v>45329</v>
      </c>
      <c r="C683" s="441">
        <v>45292</v>
      </c>
      <c r="D683" s="400" t="s">
        <v>114</v>
      </c>
      <c r="E683" s="401" t="s">
        <v>274</v>
      </c>
      <c r="F683" s="402">
        <v>2500</v>
      </c>
      <c r="G683" s="405" t="s">
        <v>1733</v>
      </c>
      <c r="H683" s="400" t="s">
        <v>127</v>
      </c>
      <c r="I683" s="403" t="s">
        <v>1734</v>
      </c>
      <c r="J683" s="386" t="str">
        <f t="shared" si="23"/>
        <v>49.575.821/0001-45</v>
      </c>
      <c r="K683" s="386" t="s">
        <v>960</v>
      </c>
      <c r="L683" s="404" t="s">
        <v>947</v>
      </c>
      <c r="M683" s="386">
        <v>18</v>
      </c>
      <c r="N683" s="399">
        <v>45324</v>
      </c>
      <c r="O683" s="400" t="s">
        <v>35</v>
      </c>
      <c r="P683" s="504" t="s">
        <v>1735</v>
      </c>
      <c r="Q683" s="502" t="s">
        <v>957</v>
      </c>
      <c r="R683" s="502">
        <v>192</v>
      </c>
      <c r="S683" s="349"/>
    </row>
    <row r="684" spans="1:19" ht="34.9" customHeight="1" x14ac:dyDescent="0.2">
      <c r="A684" s="481">
        <f t="shared" si="27"/>
        <v>681</v>
      </c>
      <c r="B684" s="399">
        <v>45329</v>
      </c>
      <c r="C684" s="441">
        <v>45323</v>
      </c>
      <c r="D684" s="400" t="s">
        <v>114</v>
      </c>
      <c r="E684" s="401" t="s">
        <v>284</v>
      </c>
      <c r="F684" s="402">
        <v>12</v>
      </c>
      <c r="G684" s="403" t="s">
        <v>1736</v>
      </c>
      <c r="H684" s="420" t="s">
        <v>132</v>
      </c>
      <c r="I684" s="403" t="s">
        <v>5559</v>
      </c>
      <c r="J684" s="386" t="str">
        <f t="shared" si="23"/>
        <v>00.000.000/0001-91</v>
      </c>
      <c r="K684" s="404" t="s">
        <v>1003</v>
      </c>
      <c r="L684" s="404" t="s">
        <v>939</v>
      </c>
      <c r="M684" s="386" t="s">
        <v>126</v>
      </c>
      <c r="N684" s="399">
        <v>45329</v>
      </c>
      <c r="O684" s="400" t="s">
        <v>35</v>
      </c>
      <c r="P684" s="505" t="s">
        <v>1004</v>
      </c>
      <c r="Q684" s="501" t="s">
        <v>126</v>
      </c>
      <c r="R684" s="501" t="s">
        <v>126</v>
      </c>
      <c r="S684" s="349"/>
    </row>
    <row r="685" spans="1:19" ht="34.9" customHeight="1" x14ac:dyDescent="0.2">
      <c r="A685" s="481">
        <f t="shared" si="27"/>
        <v>682</v>
      </c>
      <c r="B685" s="399">
        <v>45329</v>
      </c>
      <c r="C685" s="441">
        <v>45323</v>
      </c>
      <c r="D685" s="400" t="s">
        <v>114</v>
      </c>
      <c r="E685" s="401" t="s">
        <v>284</v>
      </c>
      <c r="F685" s="402">
        <v>12</v>
      </c>
      <c r="G685" s="403" t="s">
        <v>1737</v>
      </c>
      <c r="H685" s="420" t="s">
        <v>132</v>
      </c>
      <c r="I685" s="403" t="s">
        <v>5559</v>
      </c>
      <c r="J685" s="386" t="str">
        <f t="shared" si="23"/>
        <v>00.000.000/0001-91</v>
      </c>
      <c r="K685" s="404" t="s">
        <v>1003</v>
      </c>
      <c r="L685" s="404" t="s">
        <v>939</v>
      </c>
      <c r="M685" s="386" t="s">
        <v>126</v>
      </c>
      <c r="N685" s="399">
        <v>45329</v>
      </c>
      <c r="O685" s="400" t="s">
        <v>35</v>
      </c>
      <c r="P685" s="505" t="s">
        <v>1004</v>
      </c>
      <c r="Q685" s="501" t="s">
        <v>126</v>
      </c>
      <c r="R685" s="501" t="s">
        <v>126</v>
      </c>
      <c r="S685" s="349"/>
    </row>
    <row r="686" spans="1:19" ht="34.9" customHeight="1" x14ac:dyDescent="0.2">
      <c r="A686" s="481">
        <f t="shared" si="27"/>
        <v>683</v>
      </c>
      <c r="B686" s="399">
        <v>45329</v>
      </c>
      <c r="C686" s="441">
        <v>45323</v>
      </c>
      <c r="D686" s="400" t="s">
        <v>114</v>
      </c>
      <c r="E686" s="401" t="s">
        <v>284</v>
      </c>
      <c r="F686" s="402">
        <v>12</v>
      </c>
      <c r="G686" s="403" t="s">
        <v>1738</v>
      </c>
      <c r="H686" s="400" t="s">
        <v>126</v>
      </c>
      <c r="I686" s="403" t="s">
        <v>5559</v>
      </c>
      <c r="J686" s="386" t="str">
        <f t="shared" si="23"/>
        <v>00.000.000/0001-91</v>
      </c>
      <c r="K686" s="404" t="s">
        <v>1003</v>
      </c>
      <c r="L686" s="404" t="s">
        <v>939</v>
      </c>
      <c r="M686" s="386" t="s">
        <v>126</v>
      </c>
      <c r="N686" s="399">
        <v>45329</v>
      </c>
      <c r="O686" s="400" t="s">
        <v>35</v>
      </c>
      <c r="P686" s="505" t="s">
        <v>1004</v>
      </c>
      <c r="Q686" s="501" t="s">
        <v>126</v>
      </c>
      <c r="R686" s="501" t="s">
        <v>126</v>
      </c>
      <c r="S686" s="349"/>
    </row>
    <row r="687" spans="1:19" ht="34.9" customHeight="1" x14ac:dyDescent="0.2">
      <c r="A687" s="481">
        <f t="shared" si="27"/>
        <v>684</v>
      </c>
      <c r="B687" s="399">
        <v>45329</v>
      </c>
      <c r="C687" s="441">
        <v>45323</v>
      </c>
      <c r="D687" s="400" t="s">
        <v>114</v>
      </c>
      <c r="E687" s="401" t="s">
        <v>284</v>
      </c>
      <c r="F687" s="402">
        <v>12</v>
      </c>
      <c r="G687" s="403" t="s">
        <v>1739</v>
      </c>
      <c r="H687" s="400" t="s">
        <v>127</v>
      </c>
      <c r="I687" s="403" t="s">
        <v>5559</v>
      </c>
      <c r="J687" s="386" t="str">
        <f t="shared" si="23"/>
        <v>00.000.000/0001-91</v>
      </c>
      <c r="K687" s="404" t="s">
        <v>1003</v>
      </c>
      <c r="L687" s="404" t="s">
        <v>939</v>
      </c>
      <c r="M687" s="386" t="s">
        <v>126</v>
      </c>
      <c r="N687" s="399">
        <v>45329</v>
      </c>
      <c r="O687" s="400" t="s">
        <v>35</v>
      </c>
      <c r="P687" s="505" t="s">
        <v>1004</v>
      </c>
      <c r="Q687" s="501" t="s">
        <v>126</v>
      </c>
      <c r="R687" s="501" t="s">
        <v>126</v>
      </c>
      <c r="S687" s="349"/>
    </row>
    <row r="688" spans="1:19" ht="34.9" customHeight="1" x14ac:dyDescent="0.2">
      <c r="A688" s="481">
        <f t="shared" si="27"/>
        <v>685</v>
      </c>
      <c r="B688" s="399">
        <v>45329</v>
      </c>
      <c r="C688" s="441">
        <v>45323</v>
      </c>
      <c r="D688" s="400" t="s">
        <v>114</v>
      </c>
      <c r="E688" s="401" t="s">
        <v>284</v>
      </c>
      <c r="F688" s="402">
        <v>12</v>
      </c>
      <c r="G688" s="403" t="s">
        <v>1740</v>
      </c>
      <c r="H688" s="424" t="s">
        <v>135</v>
      </c>
      <c r="I688" s="403" t="s">
        <v>5559</v>
      </c>
      <c r="J688" s="386" t="str">
        <f t="shared" si="23"/>
        <v>00.000.000/0001-91</v>
      </c>
      <c r="K688" s="404" t="s">
        <v>1003</v>
      </c>
      <c r="L688" s="404" t="s">
        <v>939</v>
      </c>
      <c r="M688" s="386" t="s">
        <v>126</v>
      </c>
      <c r="N688" s="399">
        <v>45329</v>
      </c>
      <c r="O688" s="400" t="s">
        <v>35</v>
      </c>
      <c r="P688" s="505" t="s">
        <v>1004</v>
      </c>
      <c r="Q688" s="501" t="s">
        <v>126</v>
      </c>
      <c r="R688" s="501" t="s">
        <v>126</v>
      </c>
      <c r="S688" s="349"/>
    </row>
    <row r="689" spans="1:19" ht="50.1" customHeight="1" x14ac:dyDescent="0.2">
      <c r="A689" s="481">
        <f t="shared" si="24"/>
        <v>686</v>
      </c>
      <c r="B689" s="399">
        <v>45330</v>
      </c>
      <c r="C689" s="441">
        <v>45292</v>
      </c>
      <c r="D689" s="400" t="s">
        <v>103</v>
      </c>
      <c r="E689" s="401" t="s">
        <v>167</v>
      </c>
      <c r="F689" s="402">
        <v>-60.08</v>
      </c>
      <c r="G689" s="405" t="s">
        <v>1243</v>
      </c>
      <c r="H689" s="400" t="s">
        <v>126</v>
      </c>
      <c r="I689" s="403" t="s">
        <v>937</v>
      </c>
      <c r="J689" s="386" t="str">
        <f t="shared" si="23"/>
        <v>70.945.209/0001-03</v>
      </c>
      <c r="K689" s="386" t="s">
        <v>1244</v>
      </c>
      <c r="L689" s="404" t="s">
        <v>939</v>
      </c>
      <c r="M689" s="386" t="s">
        <v>126</v>
      </c>
      <c r="N689" s="399">
        <v>45330</v>
      </c>
      <c r="O689" s="400" t="s">
        <v>35</v>
      </c>
      <c r="P689" s="504" t="s">
        <v>718</v>
      </c>
      <c r="Q689" s="501" t="s">
        <v>126</v>
      </c>
      <c r="R689" s="501" t="s">
        <v>126</v>
      </c>
      <c r="S689" s="349"/>
    </row>
    <row r="690" spans="1:19" ht="50.1" customHeight="1" x14ac:dyDescent="0.2">
      <c r="A690" s="481">
        <f t="shared" si="24"/>
        <v>687</v>
      </c>
      <c r="B690" s="399">
        <v>45330</v>
      </c>
      <c r="C690" s="441">
        <v>45292</v>
      </c>
      <c r="D690" s="400" t="s">
        <v>103</v>
      </c>
      <c r="E690" s="401" t="s">
        <v>167</v>
      </c>
      <c r="F690" s="402">
        <v>-15.02</v>
      </c>
      <c r="G690" s="405" t="s">
        <v>1741</v>
      </c>
      <c r="H690" s="400" t="s">
        <v>126</v>
      </c>
      <c r="I690" s="403" t="s">
        <v>937</v>
      </c>
      <c r="J690" s="386" t="str">
        <f t="shared" si="23"/>
        <v>70.945.209/0001-03</v>
      </c>
      <c r="K690" s="386" t="s">
        <v>1244</v>
      </c>
      <c r="L690" s="404" t="s">
        <v>939</v>
      </c>
      <c r="M690" s="386" t="s">
        <v>126</v>
      </c>
      <c r="N690" s="399">
        <v>45330</v>
      </c>
      <c r="O690" s="400" t="s">
        <v>35</v>
      </c>
      <c r="P690" s="504" t="s">
        <v>718</v>
      </c>
      <c r="Q690" s="501" t="s">
        <v>126</v>
      </c>
      <c r="R690" s="501" t="s">
        <v>126</v>
      </c>
      <c r="S690" s="349"/>
    </row>
    <row r="691" spans="1:19" ht="50.1" customHeight="1" x14ac:dyDescent="0.2">
      <c r="A691" s="481">
        <f t="shared" si="24"/>
        <v>688</v>
      </c>
      <c r="B691" s="399">
        <v>45330</v>
      </c>
      <c r="C691" s="441">
        <v>45292</v>
      </c>
      <c r="D691" s="400" t="s">
        <v>103</v>
      </c>
      <c r="E691" s="401" t="s">
        <v>167</v>
      </c>
      <c r="F691" s="402">
        <v>-105.14</v>
      </c>
      <c r="G691" s="405" t="s">
        <v>1245</v>
      </c>
      <c r="H691" s="400" t="s">
        <v>126</v>
      </c>
      <c r="I691" s="403" t="s">
        <v>937</v>
      </c>
      <c r="J691" s="386" t="str">
        <f t="shared" si="23"/>
        <v>70.945.209/0001-03</v>
      </c>
      <c r="K691" s="386" t="s">
        <v>1244</v>
      </c>
      <c r="L691" s="404" t="s">
        <v>939</v>
      </c>
      <c r="M691" s="386" t="s">
        <v>126</v>
      </c>
      <c r="N691" s="399">
        <v>45330</v>
      </c>
      <c r="O691" s="400" t="s">
        <v>35</v>
      </c>
      <c r="P691" s="504" t="s">
        <v>718</v>
      </c>
      <c r="Q691" s="501" t="s">
        <v>126</v>
      </c>
      <c r="R691" s="501" t="s">
        <v>126</v>
      </c>
      <c r="S691" s="349"/>
    </row>
    <row r="692" spans="1:19" ht="50.1" customHeight="1" x14ac:dyDescent="0.2">
      <c r="A692" s="481">
        <f t="shared" si="24"/>
        <v>689</v>
      </c>
      <c r="B692" s="399">
        <v>45330</v>
      </c>
      <c r="C692" s="441">
        <v>45292</v>
      </c>
      <c r="D692" s="400" t="s">
        <v>103</v>
      </c>
      <c r="E692" s="401" t="s">
        <v>167</v>
      </c>
      <c r="F692" s="402">
        <v>-45.06</v>
      </c>
      <c r="G692" s="405" t="s">
        <v>1742</v>
      </c>
      <c r="H692" s="400" t="s">
        <v>126</v>
      </c>
      <c r="I692" s="403" t="s">
        <v>937</v>
      </c>
      <c r="J692" s="386" t="str">
        <f t="shared" si="23"/>
        <v>70.945.209/0001-03</v>
      </c>
      <c r="K692" s="386" t="s">
        <v>1244</v>
      </c>
      <c r="L692" s="404" t="s">
        <v>939</v>
      </c>
      <c r="M692" s="386" t="s">
        <v>126</v>
      </c>
      <c r="N692" s="399">
        <v>45330</v>
      </c>
      <c r="O692" s="400" t="s">
        <v>35</v>
      </c>
      <c r="P692" s="504" t="s">
        <v>718</v>
      </c>
      <c r="Q692" s="501" t="s">
        <v>126</v>
      </c>
      <c r="R692" s="501" t="s">
        <v>126</v>
      </c>
      <c r="S692" s="349"/>
    </row>
    <row r="693" spans="1:19" ht="72" customHeight="1" x14ac:dyDescent="0.2">
      <c r="A693" s="481">
        <f t="shared" si="24"/>
        <v>690</v>
      </c>
      <c r="B693" s="399">
        <v>45330</v>
      </c>
      <c r="C693" s="452">
        <v>45292</v>
      </c>
      <c r="D693" s="422" t="s">
        <v>114</v>
      </c>
      <c r="E693" s="422" t="s">
        <v>274</v>
      </c>
      <c r="F693" s="402">
        <v>3196.4</v>
      </c>
      <c r="G693" s="421" t="s">
        <v>1643</v>
      </c>
      <c r="H693" s="420" t="s">
        <v>137</v>
      </c>
      <c r="I693" s="407" t="s">
        <v>1644</v>
      </c>
      <c r="J693" s="386" t="str">
        <f t="shared" si="23"/>
        <v>CPF Protegido - LGPD</v>
      </c>
      <c r="K693" s="386" t="s">
        <v>960</v>
      </c>
      <c r="L693" s="404" t="s">
        <v>979</v>
      </c>
      <c r="M693" s="386">
        <v>3006</v>
      </c>
      <c r="N693" s="399">
        <v>45328</v>
      </c>
      <c r="O693" s="400" t="s">
        <v>35</v>
      </c>
      <c r="P693" s="507" t="s">
        <v>1645</v>
      </c>
      <c r="Q693" s="501" t="s">
        <v>957</v>
      </c>
      <c r="R693" s="501">
        <v>3367</v>
      </c>
      <c r="S693" s="349"/>
    </row>
    <row r="694" spans="1:19" ht="34.9" customHeight="1" x14ac:dyDescent="0.2">
      <c r="A694" s="481">
        <f t="shared" si="24"/>
        <v>691</v>
      </c>
      <c r="B694" s="399">
        <v>45330</v>
      </c>
      <c r="C694" s="452">
        <v>45292</v>
      </c>
      <c r="D694" s="422" t="s">
        <v>114</v>
      </c>
      <c r="E694" s="422" t="s">
        <v>274</v>
      </c>
      <c r="F694" s="402">
        <v>3022.5</v>
      </c>
      <c r="G694" s="425" t="s">
        <v>1649</v>
      </c>
      <c r="H694" s="420" t="s">
        <v>137</v>
      </c>
      <c r="I694" s="403" t="s">
        <v>5560</v>
      </c>
      <c r="J694" s="386" t="str">
        <f t="shared" si="23"/>
        <v>51.129.691/0001-69</v>
      </c>
      <c r="K694" s="386" t="s">
        <v>960</v>
      </c>
      <c r="L694" s="404" t="s">
        <v>947</v>
      </c>
      <c r="M694" s="386" t="s">
        <v>1031</v>
      </c>
      <c r="N694" s="399">
        <v>45328</v>
      </c>
      <c r="O694" s="400" t="s">
        <v>35</v>
      </c>
      <c r="P694" s="509" t="s">
        <v>1651</v>
      </c>
      <c r="Q694" s="502" t="s">
        <v>957</v>
      </c>
      <c r="R694" s="502">
        <v>3373</v>
      </c>
      <c r="S694" s="349"/>
    </row>
    <row r="695" spans="1:19" ht="34.9" customHeight="1" x14ac:dyDescent="0.2">
      <c r="A695" s="481">
        <f t="shared" si="24"/>
        <v>692</v>
      </c>
      <c r="B695" s="399">
        <v>45330</v>
      </c>
      <c r="C695" s="452">
        <v>45261</v>
      </c>
      <c r="D695" s="422" t="s">
        <v>114</v>
      </c>
      <c r="E695" s="422" t="s">
        <v>324</v>
      </c>
      <c r="F695" s="402">
        <v>4312</v>
      </c>
      <c r="G695" s="421" t="s">
        <v>652</v>
      </c>
      <c r="H695" s="420" t="s">
        <v>132</v>
      </c>
      <c r="I695" s="421" t="s">
        <v>653</v>
      </c>
      <c r="J695" s="386" t="str">
        <f t="shared" si="23"/>
        <v>00.818.991/0001-14</v>
      </c>
      <c r="K695" s="386" t="s">
        <v>960</v>
      </c>
      <c r="L695" s="404" t="s">
        <v>947</v>
      </c>
      <c r="M695" s="386" t="s">
        <v>1716</v>
      </c>
      <c r="N695" s="399">
        <v>45328</v>
      </c>
      <c r="O695" s="400" t="s">
        <v>35</v>
      </c>
      <c r="P695" s="511" t="s">
        <v>654</v>
      </c>
      <c r="Q695" s="502" t="s">
        <v>944</v>
      </c>
      <c r="R695" s="502">
        <v>3180</v>
      </c>
      <c r="S695" s="349"/>
    </row>
    <row r="696" spans="1:19" ht="34.9" customHeight="1" x14ac:dyDescent="0.2">
      <c r="A696" s="481">
        <f t="shared" si="24"/>
        <v>693</v>
      </c>
      <c r="B696" s="399">
        <v>45330</v>
      </c>
      <c r="C696" s="452">
        <v>45292</v>
      </c>
      <c r="D696" s="400" t="s">
        <v>103</v>
      </c>
      <c r="E696" s="401" t="s">
        <v>167</v>
      </c>
      <c r="F696" s="402">
        <v>856.14</v>
      </c>
      <c r="G696" s="403" t="s">
        <v>483</v>
      </c>
      <c r="H696" s="400" t="s">
        <v>126</v>
      </c>
      <c r="I696" s="403" t="s">
        <v>484</v>
      </c>
      <c r="J696" s="386" t="str">
        <f t="shared" si="23"/>
        <v>20.617.386/0001-92</v>
      </c>
      <c r="K696" s="386" t="s">
        <v>951</v>
      </c>
      <c r="L696" s="404" t="s">
        <v>947</v>
      </c>
      <c r="M696" s="386">
        <v>82683</v>
      </c>
      <c r="N696" s="399">
        <v>45323</v>
      </c>
      <c r="O696" s="400" t="s">
        <v>35</v>
      </c>
      <c r="P696" s="505" t="s">
        <v>485</v>
      </c>
      <c r="Q696" s="501" t="s">
        <v>126</v>
      </c>
      <c r="R696" s="501" t="s">
        <v>126</v>
      </c>
      <c r="S696" s="349"/>
    </row>
    <row r="697" spans="1:19" ht="34.9" customHeight="1" x14ac:dyDescent="0.2">
      <c r="A697" s="481">
        <f t="shared" si="24"/>
        <v>694</v>
      </c>
      <c r="B697" s="399">
        <v>45330</v>
      </c>
      <c r="C697" s="441">
        <v>45323</v>
      </c>
      <c r="D697" s="400" t="s">
        <v>103</v>
      </c>
      <c r="E697" s="401" t="s">
        <v>200</v>
      </c>
      <c r="F697" s="402">
        <v>163.59</v>
      </c>
      <c r="G697" s="348" t="s">
        <v>1573</v>
      </c>
      <c r="H697" s="400" t="s">
        <v>126</v>
      </c>
      <c r="I697" s="403" t="s">
        <v>1576</v>
      </c>
      <c r="J697" s="386" t="str">
        <f t="shared" si="23"/>
        <v>04.398.505/0001-07</v>
      </c>
      <c r="K697" s="386" t="s">
        <v>951</v>
      </c>
      <c r="L697" s="404" t="s">
        <v>947</v>
      </c>
      <c r="M697" s="386" t="s">
        <v>1748</v>
      </c>
      <c r="N697" s="399">
        <v>45336</v>
      </c>
      <c r="O697" s="400" t="s">
        <v>35</v>
      </c>
      <c r="P697" s="510" t="s">
        <v>1577</v>
      </c>
      <c r="Q697" s="501" t="s">
        <v>126</v>
      </c>
      <c r="R697" s="501" t="s">
        <v>126</v>
      </c>
      <c r="S697" s="349"/>
    </row>
    <row r="698" spans="1:19" ht="34.9" customHeight="1" x14ac:dyDescent="0.2">
      <c r="A698" s="481">
        <f t="shared" si="24"/>
        <v>695</v>
      </c>
      <c r="B698" s="399">
        <v>45330</v>
      </c>
      <c r="C698" s="452">
        <v>45292</v>
      </c>
      <c r="D698" s="422" t="s">
        <v>114</v>
      </c>
      <c r="E698" s="422" t="s">
        <v>324</v>
      </c>
      <c r="F698" s="402">
        <v>932.31</v>
      </c>
      <c r="G698" s="421" t="s">
        <v>1608</v>
      </c>
      <c r="H698" s="420" t="s">
        <v>133</v>
      </c>
      <c r="I698" s="421" t="s">
        <v>1609</v>
      </c>
      <c r="J698" s="386" t="str">
        <f t="shared" si="23"/>
        <v>34.611.163/0001-22</v>
      </c>
      <c r="K698" s="386" t="s">
        <v>960</v>
      </c>
      <c r="L698" s="404" t="s">
        <v>947</v>
      </c>
      <c r="M698" s="386" t="s">
        <v>1749</v>
      </c>
      <c r="N698" s="399">
        <v>45329</v>
      </c>
      <c r="O698" s="400" t="s">
        <v>35</v>
      </c>
      <c r="P698" s="511" t="s">
        <v>1607</v>
      </c>
      <c r="Q698" s="502" t="s">
        <v>944</v>
      </c>
      <c r="R698" s="502">
        <v>3370</v>
      </c>
      <c r="S698" s="349"/>
    </row>
    <row r="699" spans="1:19" ht="34.9" customHeight="1" x14ac:dyDescent="0.2">
      <c r="A699" s="481">
        <f t="shared" si="24"/>
        <v>696</v>
      </c>
      <c r="B699" s="399">
        <v>45330</v>
      </c>
      <c r="C699" s="452">
        <v>45292</v>
      </c>
      <c r="D699" s="422" t="s">
        <v>114</v>
      </c>
      <c r="E699" s="422" t="s">
        <v>274</v>
      </c>
      <c r="F699" s="402">
        <v>1380.02</v>
      </c>
      <c r="G699" s="421" t="s">
        <v>860</v>
      </c>
      <c r="H699" s="420" t="s">
        <v>133</v>
      </c>
      <c r="I699" s="421" t="s">
        <v>861</v>
      </c>
      <c r="J699" s="386" t="str">
        <f t="shared" si="23"/>
        <v>33.306.315/0001-10</v>
      </c>
      <c r="K699" s="386" t="s">
        <v>960</v>
      </c>
      <c r="L699" s="404" t="s">
        <v>947</v>
      </c>
      <c r="M699" s="386" t="s">
        <v>1489</v>
      </c>
      <c r="N699" s="399">
        <v>45329</v>
      </c>
      <c r="O699" s="400" t="s">
        <v>35</v>
      </c>
      <c r="P699" s="511" t="s">
        <v>862</v>
      </c>
      <c r="Q699" s="502" t="s">
        <v>957</v>
      </c>
      <c r="R699" s="502">
        <v>3353</v>
      </c>
      <c r="S699" s="349"/>
    </row>
    <row r="700" spans="1:19" ht="34.9" customHeight="1" x14ac:dyDescent="0.2">
      <c r="A700" s="481">
        <f t="shared" si="24"/>
        <v>697</v>
      </c>
      <c r="B700" s="399">
        <v>45330</v>
      </c>
      <c r="C700" s="452">
        <v>45261</v>
      </c>
      <c r="D700" s="422" t="s">
        <v>114</v>
      </c>
      <c r="E700" s="422" t="s">
        <v>382</v>
      </c>
      <c r="F700" s="402">
        <v>400</v>
      </c>
      <c r="G700" s="421" t="s">
        <v>511</v>
      </c>
      <c r="H700" s="420" t="s">
        <v>128</v>
      </c>
      <c r="I700" s="421" t="s">
        <v>457</v>
      </c>
      <c r="J700" s="386" t="str">
        <f t="shared" si="23"/>
        <v>18.715.383/0001-40</v>
      </c>
      <c r="K700" s="386" t="s">
        <v>1234</v>
      </c>
      <c r="L700" s="404" t="s">
        <v>1255</v>
      </c>
      <c r="M700" s="410">
        <v>224031450598</v>
      </c>
      <c r="N700" s="399">
        <v>45330</v>
      </c>
      <c r="O700" s="400" t="s">
        <v>35</v>
      </c>
      <c r="P700" s="511" t="s">
        <v>458</v>
      </c>
      <c r="Q700" s="501" t="s">
        <v>126</v>
      </c>
      <c r="R700" s="501" t="s">
        <v>126</v>
      </c>
      <c r="S700" s="349"/>
    </row>
    <row r="701" spans="1:19" ht="34.9" customHeight="1" x14ac:dyDescent="0.2">
      <c r="A701" s="481">
        <f t="shared" si="24"/>
        <v>698</v>
      </c>
      <c r="B701" s="399">
        <v>45330</v>
      </c>
      <c r="C701" s="452">
        <v>45261</v>
      </c>
      <c r="D701" s="422" t="s">
        <v>114</v>
      </c>
      <c r="E701" s="422" t="s">
        <v>274</v>
      </c>
      <c r="F701" s="402">
        <v>125</v>
      </c>
      <c r="G701" s="421" t="s">
        <v>551</v>
      </c>
      <c r="H701" s="420" t="s">
        <v>126</v>
      </c>
      <c r="I701" s="421" t="s">
        <v>457</v>
      </c>
      <c r="J701" s="386" t="str">
        <f t="shared" si="23"/>
        <v>18.715.383/0001-40</v>
      </c>
      <c r="K701" s="386" t="s">
        <v>1234</v>
      </c>
      <c r="L701" s="404" t="s">
        <v>1255</v>
      </c>
      <c r="M701" s="410">
        <v>224031309143</v>
      </c>
      <c r="N701" s="399">
        <v>45330</v>
      </c>
      <c r="O701" s="400" t="s">
        <v>35</v>
      </c>
      <c r="P701" s="511" t="s">
        <v>458</v>
      </c>
      <c r="Q701" s="501" t="s">
        <v>126</v>
      </c>
      <c r="R701" s="501" t="s">
        <v>126</v>
      </c>
      <c r="S701" s="349"/>
    </row>
    <row r="702" spans="1:19" ht="34.9" customHeight="1" x14ac:dyDescent="0.2">
      <c r="A702" s="481">
        <f t="shared" si="24"/>
        <v>699</v>
      </c>
      <c r="B702" s="399">
        <v>45330</v>
      </c>
      <c r="C702" s="452">
        <v>45261</v>
      </c>
      <c r="D702" s="422" t="s">
        <v>114</v>
      </c>
      <c r="E702" s="422" t="s">
        <v>274</v>
      </c>
      <c r="F702" s="402">
        <v>175</v>
      </c>
      <c r="G702" s="421" t="s">
        <v>558</v>
      </c>
      <c r="H702" s="420" t="s">
        <v>126</v>
      </c>
      <c r="I702" s="421" t="s">
        <v>457</v>
      </c>
      <c r="J702" s="386" t="str">
        <f t="shared" si="23"/>
        <v>18.715.383/0001-40</v>
      </c>
      <c r="K702" s="386" t="s">
        <v>1234</v>
      </c>
      <c r="L702" s="404" t="s">
        <v>1255</v>
      </c>
      <c r="M702" s="410">
        <v>224031309577</v>
      </c>
      <c r="N702" s="399">
        <v>45330</v>
      </c>
      <c r="O702" s="400" t="s">
        <v>35</v>
      </c>
      <c r="P702" s="511" t="s">
        <v>458</v>
      </c>
      <c r="Q702" s="501" t="s">
        <v>126</v>
      </c>
      <c r="R702" s="501" t="s">
        <v>126</v>
      </c>
      <c r="S702" s="349"/>
    </row>
    <row r="703" spans="1:19" ht="34.9" customHeight="1" x14ac:dyDescent="0.2">
      <c r="A703" s="481">
        <f t="shared" si="24"/>
        <v>700</v>
      </c>
      <c r="B703" s="399">
        <v>45330</v>
      </c>
      <c r="C703" s="452">
        <v>45261</v>
      </c>
      <c r="D703" s="422" t="s">
        <v>114</v>
      </c>
      <c r="E703" s="422" t="s">
        <v>274</v>
      </c>
      <c r="F703" s="402">
        <v>100</v>
      </c>
      <c r="G703" s="421" t="s">
        <v>594</v>
      </c>
      <c r="H703" s="420" t="s">
        <v>126</v>
      </c>
      <c r="I703" s="421" t="s">
        <v>457</v>
      </c>
      <c r="J703" s="386" t="str">
        <f t="shared" si="23"/>
        <v>18.715.383/0001-40</v>
      </c>
      <c r="K703" s="386" t="s">
        <v>1234</v>
      </c>
      <c r="L703" s="404" t="s">
        <v>1255</v>
      </c>
      <c r="M703" s="410">
        <v>224031310079</v>
      </c>
      <c r="N703" s="399">
        <v>45330</v>
      </c>
      <c r="O703" s="400" t="s">
        <v>35</v>
      </c>
      <c r="P703" s="511" t="s">
        <v>458</v>
      </c>
      <c r="Q703" s="501" t="s">
        <v>126</v>
      </c>
      <c r="R703" s="501" t="s">
        <v>126</v>
      </c>
      <c r="S703" s="349"/>
    </row>
    <row r="704" spans="1:19" ht="34.9" customHeight="1" x14ac:dyDescent="0.2">
      <c r="A704" s="481">
        <f t="shared" si="24"/>
        <v>701</v>
      </c>
      <c r="B704" s="399">
        <v>45330</v>
      </c>
      <c r="C704" s="452">
        <v>45292</v>
      </c>
      <c r="D704" s="422" t="s">
        <v>114</v>
      </c>
      <c r="E704" s="422" t="s">
        <v>274</v>
      </c>
      <c r="F704" s="402">
        <v>56.5</v>
      </c>
      <c r="G704" s="421" t="s">
        <v>1520</v>
      </c>
      <c r="H704" s="420" t="s">
        <v>126</v>
      </c>
      <c r="I704" s="421" t="s">
        <v>457</v>
      </c>
      <c r="J704" s="386" t="str">
        <f t="shared" si="23"/>
        <v>18.715.383/0001-40</v>
      </c>
      <c r="K704" s="386" t="s">
        <v>1234</v>
      </c>
      <c r="L704" s="404" t="s">
        <v>1255</v>
      </c>
      <c r="M704" s="410">
        <v>224031310826</v>
      </c>
      <c r="N704" s="399">
        <v>45330</v>
      </c>
      <c r="O704" s="400" t="s">
        <v>35</v>
      </c>
      <c r="P704" s="511" t="s">
        <v>458</v>
      </c>
      <c r="Q704" s="501" t="s">
        <v>126</v>
      </c>
      <c r="R704" s="501" t="s">
        <v>126</v>
      </c>
      <c r="S704" s="349"/>
    </row>
    <row r="705" spans="1:19" ht="34.9" customHeight="1" x14ac:dyDescent="0.2">
      <c r="A705" s="481">
        <f t="shared" si="24"/>
        <v>702</v>
      </c>
      <c r="B705" s="399">
        <v>45330</v>
      </c>
      <c r="C705" s="452">
        <v>45292</v>
      </c>
      <c r="D705" s="422" t="s">
        <v>114</v>
      </c>
      <c r="E705" s="422" t="s">
        <v>274</v>
      </c>
      <c r="F705" s="402">
        <v>67.75</v>
      </c>
      <c r="G705" s="421" t="s">
        <v>1523</v>
      </c>
      <c r="H705" s="420" t="s">
        <v>132</v>
      </c>
      <c r="I705" s="421" t="s">
        <v>457</v>
      </c>
      <c r="J705" s="386" t="str">
        <f t="shared" si="23"/>
        <v>18.715.383/0001-40</v>
      </c>
      <c r="K705" s="386" t="s">
        <v>1234</v>
      </c>
      <c r="L705" s="404" t="s">
        <v>1255</v>
      </c>
      <c r="M705" s="410">
        <v>224031311393</v>
      </c>
      <c r="N705" s="399">
        <v>45330</v>
      </c>
      <c r="O705" s="400" t="s">
        <v>35</v>
      </c>
      <c r="P705" s="511" t="s">
        <v>458</v>
      </c>
      <c r="Q705" s="501" t="s">
        <v>126</v>
      </c>
      <c r="R705" s="501" t="s">
        <v>126</v>
      </c>
      <c r="S705" s="349"/>
    </row>
    <row r="706" spans="1:19" ht="34.9" customHeight="1" x14ac:dyDescent="0.2">
      <c r="A706" s="481">
        <f t="shared" si="24"/>
        <v>703</v>
      </c>
      <c r="B706" s="399">
        <v>45330</v>
      </c>
      <c r="C706" s="452">
        <v>45292</v>
      </c>
      <c r="D706" s="422" t="s">
        <v>114</v>
      </c>
      <c r="E706" s="422" t="s">
        <v>274</v>
      </c>
      <c r="F706" s="402">
        <v>5.82</v>
      </c>
      <c r="G706" s="421" t="s">
        <v>1436</v>
      </c>
      <c r="H706" s="420" t="s">
        <v>132</v>
      </c>
      <c r="I706" s="421" t="s">
        <v>457</v>
      </c>
      <c r="J706" s="386" t="str">
        <f t="shared" si="23"/>
        <v>18.715.383/0001-40</v>
      </c>
      <c r="K706" s="386" t="s">
        <v>1234</v>
      </c>
      <c r="L706" s="404" t="s">
        <v>1255</v>
      </c>
      <c r="M706" s="410">
        <v>224031311806</v>
      </c>
      <c r="N706" s="399">
        <v>45330</v>
      </c>
      <c r="O706" s="400" t="s">
        <v>35</v>
      </c>
      <c r="P706" s="511" t="s">
        <v>458</v>
      </c>
      <c r="Q706" s="501" t="s">
        <v>126</v>
      </c>
      <c r="R706" s="501" t="s">
        <v>126</v>
      </c>
      <c r="S706" s="349"/>
    </row>
    <row r="707" spans="1:19" ht="34.9" customHeight="1" x14ac:dyDescent="0.2">
      <c r="A707" s="481">
        <f t="shared" si="24"/>
        <v>704</v>
      </c>
      <c r="B707" s="399">
        <v>45330</v>
      </c>
      <c r="C707" s="452">
        <v>45292</v>
      </c>
      <c r="D707" s="422" t="s">
        <v>114</v>
      </c>
      <c r="E707" s="422" t="s">
        <v>274</v>
      </c>
      <c r="F707" s="402">
        <v>40.65</v>
      </c>
      <c r="G707" s="421" t="s">
        <v>1517</v>
      </c>
      <c r="H707" s="420" t="s">
        <v>132</v>
      </c>
      <c r="I707" s="421" t="s">
        <v>457</v>
      </c>
      <c r="J707" s="386" t="str">
        <f t="shared" si="23"/>
        <v>18.715.383/0001-40</v>
      </c>
      <c r="K707" s="386" t="s">
        <v>1234</v>
      </c>
      <c r="L707" s="404" t="s">
        <v>1255</v>
      </c>
      <c r="M707" s="410">
        <v>224031312284</v>
      </c>
      <c r="N707" s="399">
        <v>45330</v>
      </c>
      <c r="O707" s="400" t="s">
        <v>35</v>
      </c>
      <c r="P707" s="511" t="s">
        <v>458</v>
      </c>
      <c r="Q707" s="501" t="s">
        <v>126</v>
      </c>
      <c r="R707" s="501" t="s">
        <v>126</v>
      </c>
      <c r="S707" s="349"/>
    </row>
    <row r="708" spans="1:19" ht="34.9" customHeight="1" x14ac:dyDescent="0.2">
      <c r="A708" s="481">
        <f t="shared" si="24"/>
        <v>705</v>
      </c>
      <c r="B708" s="399">
        <v>45330</v>
      </c>
      <c r="C708" s="452">
        <v>45292</v>
      </c>
      <c r="D708" s="422" t="s">
        <v>114</v>
      </c>
      <c r="E708" s="422" t="s">
        <v>364</v>
      </c>
      <c r="F708" s="402">
        <v>67.75</v>
      </c>
      <c r="G708" s="421" t="s">
        <v>1514</v>
      </c>
      <c r="H708" s="420" t="s">
        <v>132</v>
      </c>
      <c r="I708" s="421" t="s">
        <v>457</v>
      </c>
      <c r="J708" s="386" t="str">
        <f t="shared" si="23"/>
        <v>18.715.383/0001-40</v>
      </c>
      <c r="K708" s="386" t="s">
        <v>1234</v>
      </c>
      <c r="L708" s="404" t="s">
        <v>1255</v>
      </c>
      <c r="M708" s="410">
        <v>224031312870</v>
      </c>
      <c r="N708" s="399">
        <v>45330</v>
      </c>
      <c r="O708" s="400" t="s">
        <v>35</v>
      </c>
      <c r="P708" s="511" t="s">
        <v>458</v>
      </c>
      <c r="Q708" s="501" t="s">
        <v>126</v>
      </c>
      <c r="R708" s="501" t="s">
        <v>126</v>
      </c>
      <c r="S708" s="349"/>
    </row>
    <row r="709" spans="1:19" ht="34.9" customHeight="1" x14ac:dyDescent="0.2">
      <c r="A709" s="481">
        <f t="shared" si="24"/>
        <v>706</v>
      </c>
      <c r="B709" s="399">
        <v>45330</v>
      </c>
      <c r="C709" s="452">
        <v>45292</v>
      </c>
      <c r="D709" s="422" t="s">
        <v>114</v>
      </c>
      <c r="E709" s="422" t="s">
        <v>274</v>
      </c>
      <c r="F709" s="402">
        <v>40.65</v>
      </c>
      <c r="G709" s="421" t="s">
        <v>1511</v>
      </c>
      <c r="H709" s="420" t="s">
        <v>132</v>
      </c>
      <c r="I709" s="421" t="s">
        <v>457</v>
      </c>
      <c r="J709" s="386" t="str">
        <f t="shared" si="23"/>
        <v>18.715.383/0001-40</v>
      </c>
      <c r="K709" s="386" t="s">
        <v>1234</v>
      </c>
      <c r="L709" s="404" t="s">
        <v>1255</v>
      </c>
      <c r="M709" s="410">
        <v>224031313175</v>
      </c>
      <c r="N709" s="399">
        <v>45330</v>
      </c>
      <c r="O709" s="400" t="s">
        <v>35</v>
      </c>
      <c r="P709" s="511" t="s">
        <v>458</v>
      </c>
      <c r="Q709" s="501" t="s">
        <v>126</v>
      </c>
      <c r="R709" s="501" t="s">
        <v>126</v>
      </c>
      <c r="S709" s="349"/>
    </row>
    <row r="710" spans="1:19" ht="34.9" customHeight="1" x14ac:dyDescent="0.2">
      <c r="A710" s="481">
        <f t="shared" si="24"/>
        <v>707</v>
      </c>
      <c r="B710" s="399">
        <v>45330</v>
      </c>
      <c r="C710" s="452">
        <v>45292</v>
      </c>
      <c r="D710" s="422" t="s">
        <v>114</v>
      </c>
      <c r="E710" s="422" t="s">
        <v>274</v>
      </c>
      <c r="F710" s="402">
        <v>150</v>
      </c>
      <c r="G710" s="421" t="s">
        <v>1545</v>
      </c>
      <c r="H710" s="420" t="s">
        <v>132</v>
      </c>
      <c r="I710" s="421" t="s">
        <v>457</v>
      </c>
      <c r="J710" s="386" t="str">
        <f t="shared" ref="J710:J773" si="28">IF(P710="","",IF(LEN(TRIM(P710))&gt;14,P710,"CPF Protegido - LGPD"))</f>
        <v>18.715.383/0001-40</v>
      </c>
      <c r="K710" s="386" t="s">
        <v>1234</v>
      </c>
      <c r="L710" s="404" t="s">
        <v>1255</v>
      </c>
      <c r="M710" s="410">
        <v>224031317162</v>
      </c>
      <c r="N710" s="399">
        <v>45330</v>
      </c>
      <c r="O710" s="400" t="s">
        <v>35</v>
      </c>
      <c r="P710" s="511" t="s">
        <v>458</v>
      </c>
      <c r="Q710" s="501" t="s">
        <v>126</v>
      </c>
      <c r="R710" s="501" t="s">
        <v>126</v>
      </c>
      <c r="S710" s="349"/>
    </row>
    <row r="711" spans="1:19" ht="34.9" customHeight="1" x14ac:dyDescent="0.2">
      <c r="A711" s="481">
        <f t="shared" si="24"/>
        <v>708</v>
      </c>
      <c r="B711" s="399">
        <v>45330</v>
      </c>
      <c r="C711" s="452">
        <v>45292</v>
      </c>
      <c r="D711" s="422" t="s">
        <v>114</v>
      </c>
      <c r="E711" s="422" t="s">
        <v>274</v>
      </c>
      <c r="F711" s="402">
        <v>150</v>
      </c>
      <c r="G711" s="421" t="s">
        <v>1507</v>
      </c>
      <c r="H711" s="420" t="s">
        <v>132</v>
      </c>
      <c r="I711" s="421" t="s">
        <v>457</v>
      </c>
      <c r="J711" s="386" t="str">
        <f t="shared" si="28"/>
        <v>18.715.383/0001-40</v>
      </c>
      <c r="K711" s="386" t="s">
        <v>1234</v>
      </c>
      <c r="L711" s="404" t="s">
        <v>1255</v>
      </c>
      <c r="M711" s="410">
        <v>224031317324</v>
      </c>
      <c r="N711" s="399">
        <v>45330</v>
      </c>
      <c r="O711" s="400" t="s">
        <v>35</v>
      </c>
      <c r="P711" s="511" t="s">
        <v>458</v>
      </c>
      <c r="Q711" s="501" t="s">
        <v>126</v>
      </c>
      <c r="R711" s="501" t="s">
        <v>126</v>
      </c>
      <c r="S711" s="349"/>
    </row>
    <row r="712" spans="1:19" ht="34.9" customHeight="1" x14ac:dyDescent="0.2">
      <c r="A712" s="481">
        <f t="shared" si="24"/>
        <v>709</v>
      </c>
      <c r="B712" s="399">
        <v>45330</v>
      </c>
      <c r="C712" s="452">
        <v>45292</v>
      </c>
      <c r="D712" s="422" t="s">
        <v>114</v>
      </c>
      <c r="E712" s="422" t="s">
        <v>274</v>
      </c>
      <c r="F712" s="402">
        <v>150</v>
      </c>
      <c r="G712" s="421" t="s">
        <v>1442</v>
      </c>
      <c r="H712" s="420" t="s">
        <v>132</v>
      </c>
      <c r="I712" s="421" t="s">
        <v>457</v>
      </c>
      <c r="J712" s="386" t="str">
        <f t="shared" si="28"/>
        <v>18.715.383/0001-40</v>
      </c>
      <c r="K712" s="386" t="s">
        <v>1234</v>
      </c>
      <c r="L712" s="404" t="s">
        <v>1255</v>
      </c>
      <c r="M712" s="410">
        <v>224031317910</v>
      </c>
      <c r="N712" s="399">
        <v>45330</v>
      </c>
      <c r="O712" s="400" t="s">
        <v>35</v>
      </c>
      <c r="P712" s="511" t="s">
        <v>458</v>
      </c>
      <c r="Q712" s="501" t="s">
        <v>126</v>
      </c>
      <c r="R712" s="501" t="s">
        <v>126</v>
      </c>
      <c r="S712" s="349"/>
    </row>
    <row r="713" spans="1:19" ht="34.9" customHeight="1" x14ac:dyDescent="0.2">
      <c r="A713" s="481">
        <f t="shared" si="24"/>
        <v>710</v>
      </c>
      <c r="B713" s="399">
        <v>45330</v>
      </c>
      <c r="C713" s="452">
        <v>45292</v>
      </c>
      <c r="D713" s="422" t="s">
        <v>114</v>
      </c>
      <c r="E713" s="422" t="s">
        <v>274</v>
      </c>
      <c r="F713" s="402">
        <v>150</v>
      </c>
      <c r="G713" s="421" t="s">
        <v>1498</v>
      </c>
      <c r="H713" s="420" t="s">
        <v>132</v>
      </c>
      <c r="I713" s="421" t="s">
        <v>457</v>
      </c>
      <c r="J713" s="386" t="str">
        <f t="shared" si="28"/>
        <v>18.715.383/0001-40</v>
      </c>
      <c r="K713" s="386" t="s">
        <v>1234</v>
      </c>
      <c r="L713" s="404" t="s">
        <v>1255</v>
      </c>
      <c r="M713" s="410">
        <v>224031318304</v>
      </c>
      <c r="N713" s="399">
        <v>45330</v>
      </c>
      <c r="O713" s="400" t="s">
        <v>35</v>
      </c>
      <c r="P713" s="511" t="s">
        <v>458</v>
      </c>
      <c r="Q713" s="501" t="s">
        <v>126</v>
      </c>
      <c r="R713" s="501" t="s">
        <v>126</v>
      </c>
      <c r="S713" s="349"/>
    </row>
    <row r="714" spans="1:19" ht="34.9" customHeight="1" x14ac:dyDescent="0.2">
      <c r="A714" s="481">
        <f t="shared" si="24"/>
        <v>711</v>
      </c>
      <c r="B714" s="399">
        <v>45330</v>
      </c>
      <c r="C714" s="452">
        <v>45292</v>
      </c>
      <c r="D714" s="422" t="s">
        <v>114</v>
      </c>
      <c r="E714" s="422" t="s">
        <v>274</v>
      </c>
      <c r="F714" s="402">
        <v>150</v>
      </c>
      <c r="G714" s="421" t="s">
        <v>1549</v>
      </c>
      <c r="H714" s="420" t="s">
        <v>132</v>
      </c>
      <c r="I714" s="421" t="s">
        <v>457</v>
      </c>
      <c r="J714" s="386" t="str">
        <f t="shared" si="28"/>
        <v>18.715.383/0001-40</v>
      </c>
      <c r="K714" s="386" t="s">
        <v>1234</v>
      </c>
      <c r="L714" s="404" t="s">
        <v>1255</v>
      </c>
      <c r="M714" s="410">
        <v>224031318800</v>
      </c>
      <c r="N714" s="399">
        <v>45330</v>
      </c>
      <c r="O714" s="400" t="s">
        <v>35</v>
      </c>
      <c r="P714" s="511" t="s">
        <v>458</v>
      </c>
      <c r="Q714" s="501" t="s">
        <v>126</v>
      </c>
      <c r="R714" s="501" t="s">
        <v>126</v>
      </c>
      <c r="S714" s="349"/>
    </row>
    <row r="715" spans="1:19" ht="34.9" customHeight="1" x14ac:dyDescent="0.2">
      <c r="A715" s="481">
        <f t="shared" si="24"/>
        <v>712</v>
      </c>
      <c r="B715" s="399">
        <v>45330</v>
      </c>
      <c r="C715" s="452">
        <v>45292</v>
      </c>
      <c r="D715" s="422" t="s">
        <v>114</v>
      </c>
      <c r="E715" s="422" t="s">
        <v>274</v>
      </c>
      <c r="F715" s="402">
        <v>150</v>
      </c>
      <c r="G715" s="421" t="s">
        <v>1439</v>
      </c>
      <c r="H715" s="420" t="s">
        <v>132</v>
      </c>
      <c r="I715" s="421" t="s">
        <v>457</v>
      </c>
      <c r="J715" s="386" t="str">
        <f t="shared" si="28"/>
        <v>18.715.383/0001-40</v>
      </c>
      <c r="K715" s="386" t="s">
        <v>1234</v>
      </c>
      <c r="L715" s="404" t="s">
        <v>1255</v>
      </c>
      <c r="M715" s="410">
        <v>224031324100</v>
      </c>
      <c r="N715" s="399">
        <v>45330</v>
      </c>
      <c r="O715" s="400" t="s">
        <v>35</v>
      </c>
      <c r="P715" s="511" t="s">
        <v>458</v>
      </c>
      <c r="Q715" s="501" t="s">
        <v>126</v>
      </c>
      <c r="R715" s="501" t="s">
        <v>126</v>
      </c>
      <c r="S715" s="349"/>
    </row>
    <row r="716" spans="1:19" ht="34.9" customHeight="1" x14ac:dyDescent="0.2">
      <c r="A716" s="481">
        <f t="shared" si="24"/>
        <v>713</v>
      </c>
      <c r="B716" s="399">
        <v>45330</v>
      </c>
      <c r="C716" s="452">
        <v>45292</v>
      </c>
      <c r="D716" s="422" t="s">
        <v>114</v>
      </c>
      <c r="E716" s="422" t="s">
        <v>274</v>
      </c>
      <c r="F716" s="402">
        <v>150</v>
      </c>
      <c r="G716" s="421" t="s">
        <v>1495</v>
      </c>
      <c r="H716" s="420" t="s">
        <v>132</v>
      </c>
      <c r="I716" s="421" t="s">
        <v>457</v>
      </c>
      <c r="J716" s="386" t="str">
        <f t="shared" si="28"/>
        <v>18.715.383/0001-40</v>
      </c>
      <c r="K716" s="386" t="s">
        <v>1234</v>
      </c>
      <c r="L716" s="404" t="s">
        <v>1255</v>
      </c>
      <c r="M716" s="410">
        <v>224031328016</v>
      </c>
      <c r="N716" s="399">
        <v>45330</v>
      </c>
      <c r="O716" s="400" t="s">
        <v>35</v>
      </c>
      <c r="P716" s="511" t="s">
        <v>458</v>
      </c>
      <c r="Q716" s="501" t="s">
        <v>126</v>
      </c>
      <c r="R716" s="501" t="s">
        <v>126</v>
      </c>
      <c r="S716" s="349"/>
    </row>
    <row r="717" spans="1:19" ht="34.9" customHeight="1" x14ac:dyDescent="0.2">
      <c r="A717" s="481">
        <f t="shared" si="24"/>
        <v>714</v>
      </c>
      <c r="B717" s="399">
        <v>45330</v>
      </c>
      <c r="C717" s="452">
        <v>45261</v>
      </c>
      <c r="D717" s="422" t="s">
        <v>114</v>
      </c>
      <c r="E717" s="422" t="s">
        <v>278</v>
      </c>
      <c r="F717" s="402">
        <v>2061</v>
      </c>
      <c r="G717" s="421" t="s">
        <v>578</v>
      </c>
      <c r="H717" s="420" t="s">
        <v>126</v>
      </c>
      <c r="I717" s="421" t="s">
        <v>457</v>
      </c>
      <c r="J717" s="386" t="str">
        <f t="shared" si="28"/>
        <v>18.715.383/0001-40</v>
      </c>
      <c r="K717" s="386" t="s">
        <v>1234</v>
      </c>
      <c r="L717" s="404" t="s">
        <v>1255</v>
      </c>
      <c r="M717" s="410">
        <v>224031329098</v>
      </c>
      <c r="N717" s="399">
        <v>45330</v>
      </c>
      <c r="O717" s="400" t="s">
        <v>35</v>
      </c>
      <c r="P717" s="511" t="s">
        <v>458</v>
      </c>
      <c r="Q717" s="501" t="s">
        <v>126</v>
      </c>
      <c r="R717" s="501" t="s">
        <v>126</v>
      </c>
      <c r="S717" s="349"/>
    </row>
    <row r="718" spans="1:19" ht="34.9" customHeight="1" x14ac:dyDescent="0.2">
      <c r="A718" s="481">
        <f t="shared" si="24"/>
        <v>715</v>
      </c>
      <c r="B718" s="399">
        <v>45330</v>
      </c>
      <c r="C718" s="452">
        <v>45261</v>
      </c>
      <c r="D718" s="422" t="s">
        <v>114</v>
      </c>
      <c r="E718" s="422" t="s">
        <v>274</v>
      </c>
      <c r="F718" s="402">
        <v>114.57</v>
      </c>
      <c r="G718" s="421" t="s">
        <v>564</v>
      </c>
      <c r="H718" s="420" t="s">
        <v>127</v>
      </c>
      <c r="I718" s="421" t="s">
        <v>457</v>
      </c>
      <c r="J718" s="386" t="str">
        <f t="shared" si="28"/>
        <v>18.715.383/0001-40</v>
      </c>
      <c r="K718" s="386" t="s">
        <v>1234</v>
      </c>
      <c r="L718" s="404" t="s">
        <v>1255</v>
      </c>
      <c r="M718" s="410">
        <v>224031329845</v>
      </c>
      <c r="N718" s="399">
        <v>45330</v>
      </c>
      <c r="O718" s="400" t="s">
        <v>35</v>
      </c>
      <c r="P718" s="511" t="s">
        <v>458</v>
      </c>
      <c r="Q718" s="501" t="s">
        <v>126</v>
      </c>
      <c r="R718" s="501" t="s">
        <v>126</v>
      </c>
      <c r="S718" s="349"/>
    </row>
    <row r="719" spans="1:19" ht="34.9" customHeight="1" x14ac:dyDescent="0.2">
      <c r="A719" s="481">
        <f t="shared" si="24"/>
        <v>716</v>
      </c>
      <c r="B719" s="399">
        <v>45330</v>
      </c>
      <c r="C719" s="452">
        <v>45261</v>
      </c>
      <c r="D719" s="422" t="s">
        <v>114</v>
      </c>
      <c r="E719" s="422" t="s">
        <v>364</v>
      </c>
      <c r="F719" s="402">
        <v>65.33</v>
      </c>
      <c r="G719" s="421" t="s">
        <v>521</v>
      </c>
      <c r="H719" s="420" t="s">
        <v>126</v>
      </c>
      <c r="I719" s="421" t="s">
        <v>457</v>
      </c>
      <c r="J719" s="386" t="str">
        <f t="shared" si="28"/>
        <v>18.715.383/0001-40</v>
      </c>
      <c r="K719" s="386" t="s">
        <v>1234</v>
      </c>
      <c r="L719" s="404" t="s">
        <v>1255</v>
      </c>
      <c r="M719" s="410">
        <v>224031332200</v>
      </c>
      <c r="N719" s="399">
        <v>45330</v>
      </c>
      <c r="O719" s="400" t="s">
        <v>35</v>
      </c>
      <c r="P719" s="511" t="s">
        <v>458</v>
      </c>
      <c r="Q719" s="501" t="s">
        <v>126</v>
      </c>
      <c r="R719" s="501" t="s">
        <v>126</v>
      </c>
      <c r="S719" s="349"/>
    </row>
    <row r="720" spans="1:19" ht="34.9" customHeight="1" x14ac:dyDescent="0.2">
      <c r="A720" s="481">
        <f t="shared" si="24"/>
        <v>717</v>
      </c>
      <c r="B720" s="399">
        <v>45330</v>
      </c>
      <c r="C720" s="452">
        <v>45231</v>
      </c>
      <c r="D720" s="422" t="s">
        <v>114</v>
      </c>
      <c r="E720" s="422" t="s">
        <v>274</v>
      </c>
      <c r="F720" s="402">
        <v>910.08</v>
      </c>
      <c r="G720" s="421" t="s">
        <v>610</v>
      </c>
      <c r="H720" s="420" t="s">
        <v>126</v>
      </c>
      <c r="I720" s="421" t="s">
        <v>457</v>
      </c>
      <c r="J720" s="386" t="str">
        <f t="shared" si="28"/>
        <v>18.715.383/0001-40</v>
      </c>
      <c r="K720" s="386" t="s">
        <v>1234</v>
      </c>
      <c r="L720" s="404" t="s">
        <v>1255</v>
      </c>
      <c r="M720" s="410">
        <v>224031332714</v>
      </c>
      <c r="N720" s="399">
        <v>45330</v>
      </c>
      <c r="O720" s="400" t="s">
        <v>35</v>
      </c>
      <c r="P720" s="511" t="s">
        <v>458</v>
      </c>
      <c r="Q720" s="501" t="s">
        <v>126</v>
      </c>
      <c r="R720" s="501" t="s">
        <v>126</v>
      </c>
      <c r="S720" s="349"/>
    </row>
    <row r="721" spans="1:19" ht="34.9" customHeight="1" x14ac:dyDescent="0.2">
      <c r="A721" s="481">
        <f t="shared" si="24"/>
        <v>718</v>
      </c>
      <c r="B721" s="399">
        <v>45330</v>
      </c>
      <c r="C721" s="452">
        <v>45292</v>
      </c>
      <c r="D721" s="422" t="s">
        <v>114</v>
      </c>
      <c r="E721" s="422" t="s">
        <v>274</v>
      </c>
      <c r="F721" s="402">
        <v>130.35</v>
      </c>
      <c r="G721" s="421" t="s">
        <v>1401</v>
      </c>
      <c r="H721" s="420" t="s">
        <v>132</v>
      </c>
      <c r="I721" s="421" t="s">
        <v>457</v>
      </c>
      <c r="J721" s="386" t="str">
        <f t="shared" si="28"/>
        <v>18.715.383/0001-40</v>
      </c>
      <c r="K721" s="386" t="s">
        <v>1234</v>
      </c>
      <c r="L721" s="404" t="s">
        <v>1255</v>
      </c>
      <c r="M721" s="410">
        <v>224031333443</v>
      </c>
      <c r="N721" s="399">
        <v>45330</v>
      </c>
      <c r="O721" s="400" t="s">
        <v>35</v>
      </c>
      <c r="P721" s="511" t="s">
        <v>458</v>
      </c>
      <c r="Q721" s="501" t="s">
        <v>126</v>
      </c>
      <c r="R721" s="501" t="s">
        <v>126</v>
      </c>
      <c r="S721" s="349"/>
    </row>
    <row r="722" spans="1:19" ht="34.9" customHeight="1" x14ac:dyDescent="0.2">
      <c r="A722" s="481">
        <f t="shared" si="24"/>
        <v>719</v>
      </c>
      <c r="B722" s="399">
        <v>45330</v>
      </c>
      <c r="C722" s="452">
        <v>45261</v>
      </c>
      <c r="D722" s="422" t="s">
        <v>114</v>
      </c>
      <c r="E722" s="422" t="s">
        <v>274</v>
      </c>
      <c r="F722" s="402">
        <v>120.6</v>
      </c>
      <c r="G722" s="421" t="s">
        <v>592</v>
      </c>
      <c r="H722" s="420" t="s">
        <v>133</v>
      </c>
      <c r="I722" s="421" t="s">
        <v>457</v>
      </c>
      <c r="J722" s="386" t="str">
        <f t="shared" si="28"/>
        <v>18.715.383/0001-40</v>
      </c>
      <c r="K722" s="386" t="s">
        <v>1234</v>
      </c>
      <c r="L722" s="404" t="s">
        <v>1255</v>
      </c>
      <c r="M722" s="410">
        <v>224031333958</v>
      </c>
      <c r="N722" s="399">
        <v>45330</v>
      </c>
      <c r="O722" s="400" t="s">
        <v>35</v>
      </c>
      <c r="P722" s="511" t="s">
        <v>458</v>
      </c>
      <c r="Q722" s="501" t="s">
        <v>126</v>
      </c>
      <c r="R722" s="501" t="s">
        <v>126</v>
      </c>
      <c r="S722" s="349"/>
    </row>
    <row r="723" spans="1:19" ht="34.9" customHeight="1" x14ac:dyDescent="0.2">
      <c r="A723" s="481">
        <f t="shared" si="24"/>
        <v>720</v>
      </c>
      <c r="B723" s="399">
        <v>45330</v>
      </c>
      <c r="C723" s="452">
        <v>45261</v>
      </c>
      <c r="D723" s="422" t="s">
        <v>114</v>
      </c>
      <c r="E723" s="422" t="s">
        <v>364</v>
      </c>
      <c r="F723" s="402">
        <v>1084.8</v>
      </c>
      <c r="G723" s="421" t="s">
        <v>572</v>
      </c>
      <c r="H723" s="420" t="s">
        <v>126</v>
      </c>
      <c r="I723" s="421" t="s">
        <v>457</v>
      </c>
      <c r="J723" s="386" t="str">
        <f t="shared" si="28"/>
        <v>18.715.383/0001-40</v>
      </c>
      <c r="K723" s="386" t="s">
        <v>1234</v>
      </c>
      <c r="L723" s="404" t="s">
        <v>1255</v>
      </c>
      <c r="M723" s="410">
        <v>224031334504</v>
      </c>
      <c r="N723" s="399">
        <v>45330</v>
      </c>
      <c r="O723" s="400" t="s">
        <v>35</v>
      </c>
      <c r="P723" s="511" t="s">
        <v>458</v>
      </c>
      <c r="Q723" s="501" t="s">
        <v>126</v>
      </c>
      <c r="R723" s="501" t="s">
        <v>126</v>
      </c>
      <c r="S723" s="349"/>
    </row>
    <row r="724" spans="1:19" ht="34.9" customHeight="1" x14ac:dyDescent="0.2">
      <c r="A724" s="481">
        <f t="shared" si="24"/>
        <v>721</v>
      </c>
      <c r="B724" s="399">
        <v>45330</v>
      </c>
      <c r="C724" s="452">
        <v>45261</v>
      </c>
      <c r="D724" s="422" t="s">
        <v>114</v>
      </c>
      <c r="E724" s="422" t="s">
        <v>274</v>
      </c>
      <c r="F724" s="402">
        <v>145.52000000000001</v>
      </c>
      <c r="G724" s="421" t="s">
        <v>569</v>
      </c>
      <c r="H724" s="420" t="s">
        <v>126</v>
      </c>
      <c r="I724" s="421" t="s">
        <v>457</v>
      </c>
      <c r="J724" s="386" t="str">
        <f t="shared" si="28"/>
        <v>18.715.383/0001-40</v>
      </c>
      <c r="K724" s="386" t="s">
        <v>1234</v>
      </c>
      <c r="L724" s="404" t="s">
        <v>1255</v>
      </c>
      <c r="M724" s="410">
        <v>224031334849</v>
      </c>
      <c r="N724" s="399">
        <v>45330</v>
      </c>
      <c r="O724" s="400" t="s">
        <v>35</v>
      </c>
      <c r="P724" s="511" t="s">
        <v>458</v>
      </c>
      <c r="Q724" s="501" t="s">
        <v>126</v>
      </c>
      <c r="R724" s="501" t="s">
        <v>126</v>
      </c>
      <c r="S724" s="349"/>
    </row>
    <row r="725" spans="1:19" ht="34.9" customHeight="1" x14ac:dyDescent="0.2">
      <c r="A725" s="481">
        <f t="shared" si="24"/>
        <v>722</v>
      </c>
      <c r="B725" s="399">
        <v>45330</v>
      </c>
      <c r="C725" s="452">
        <v>45261</v>
      </c>
      <c r="D725" s="422" t="s">
        <v>114</v>
      </c>
      <c r="E725" s="422" t="s">
        <v>376</v>
      </c>
      <c r="F725" s="402">
        <v>8.3800000000000008</v>
      </c>
      <c r="G725" s="421" t="s">
        <v>571</v>
      </c>
      <c r="H725" s="420" t="s">
        <v>126</v>
      </c>
      <c r="I725" s="421" t="s">
        <v>457</v>
      </c>
      <c r="J725" s="386" t="str">
        <f t="shared" si="28"/>
        <v>18.715.383/0001-40</v>
      </c>
      <c r="K725" s="386" t="s">
        <v>1234</v>
      </c>
      <c r="L725" s="404" t="s">
        <v>1255</v>
      </c>
      <c r="M725" s="410">
        <v>224031335659</v>
      </c>
      <c r="N725" s="399">
        <v>45330</v>
      </c>
      <c r="O725" s="400" t="s">
        <v>35</v>
      </c>
      <c r="P725" s="511" t="s">
        <v>458</v>
      </c>
      <c r="Q725" s="501" t="s">
        <v>126</v>
      </c>
      <c r="R725" s="501" t="s">
        <v>126</v>
      </c>
      <c r="S725" s="349"/>
    </row>
    <row r="726" spans="1:19" ht="34.9" customHeight="1" x14ac:dyDescent="0.2">
      <c r="A726" s="481">
        <f t="shared" si="24"/>
        <v>723</v>
      </c>
      <c r="B726" s="399">
        <v>45330</v>
      </c>
      <c r="C726" s="452">
        <v>45231</v>
      </c>
      <c r="D726" s="422" t="s">
        <v>114</v>
      </c>
      <c r="E726" s="422" t="s">
        <v>376</v>
      </c>
      <c r="F726" s="402">
        <v>33.76</v>
      </c>
      <c r="G726" s="421" t="s">
        <v>617</v>
      </c>
      <c r="H726" s="420" t="s">
        <v>126</v>
      </c>
      <c r="I726" s="421" t="s">
        <v>457</v>
      </c>
      <c r="J726" s="386" t="str">
        <f t="shared" si="28"/>
        <v>18.715.383/0001-40</v>
      </c>
      <c r="K726" s="386" t="s">
        <v>1234</v>
      </c>
      <c r="L726" s="404" t="s">
        <v>1255</v>
      </c>
      <c r="M726" s="410">
        <v>224031336116</v>
      </c>
      <c r="N726" s="399">
        <v>45330</v>
      </c>
      <c r="O726" s="400" t="s">
        <v>35</v>
      </c>
      <c r="P726" s="511" t="s">
        <v>458</v>
      </c>
      <c r="Q726" s="501" t="s">
        <v>126</v>
      </c>
      <c r="R726" s="501" t="s">
        <v>126</v>
      </c>
      <c r="S726" s="349"/>
    </row>
    <row r="727" spans="1:19" ht="34.9" customHeight="1" x14ac:dyDescent="0.2">
      <c r="A727" s="481">
        <f t="shared" si="24"/>
        <v>724</v>
      </c>
      <c r="B727" s="399">
        <v>45330</v>
      </c>
      <c r="C727" s="452">
        <v>45292</v>
      </c>
      <c r="D727" s="422" t="s">
        <v>114</v>
      </c>
      <c r="E727" s="422" t="s">
        <v>364</v>
      </c>
      <c r="F727" s="402">
        <v>21.81</v>
      </c>
      <c r="G727" s="421" t="s">
        <v>522</v>
      </c>
      <c r="H727" s="420" t="s">
        <v>126</v>
      </c>
      <c r="I727" s="421" t="s">
        <v>457</v>
      </c>
      <c r="J727" s="386" t="str">
        <f t="shared" si="28"/>
        <v>18.715.383/0001-40</v>
      </c>
      <c r="K727" s="386" t="s">
        <v>1234</v>
      </c>
      <c r="L727" s="404" t="s">
        <v>1255</v>
      </c>
      <c r="M727" s="410">
        <v>224031336469</v>
      </c>
      <c r="N727" s="399">
        <v>45330</v>
      </c>
      <c r="O727" s="400" t="s">
        <v>35</v>
      </c>
      <c r="P727" s="511" t="s">
        <v>458</v>
      </c>
      <c r="Q727" s="501" t="s">
        <v>126</v>
      </c>
      <c r="R727" s="501" t="s">
        <v>126</v>
      </c>
      <c r="S727" s="349"/>
    </row>
    <row r="728" spans="1:19" ht="34.9" customHeight="1" x14ac:dyDescent="0.2">
      <c r="A728" s="481">
        <f t="shared" si="24"/>
        <v>725</v>
      </c>
      <c r="B728" s="399">
        <v>45330</v>
      </c>
      <c r="C728" s="452">
        <v>45292</v>
      </c>
      <c r="D728" s="422" t="s">
        <v>114</v>
      </c>
      <c r="E728" s="422" t="s">
        <v>274</v>
      </c>
      <c r="F728" s="402">
        <v>101.65</v>
      </c>
      <c r="G728" s="421" t="s">
        <v>1491</v>
      </c>
      <c r="H728" s="420" t="s">
        <v>132</v>
      </c>
      <c r="I728" s="421" t="s">
        <v>457</v>
      </c>
      <c r="J728" s="386" t="str">
        <f t="shared" si="28"/>
        <v>18.715.383/0001-40</v>
      </c>
      <c r="K728" s="386" t="s">
        <v>1234</v>
      </c>
      <c r="L728" s="404" t="s">
        <v>1255</v>
      </c>
      <c r="M728" s="410">
        <v>224031336973</v>
      </c>
      <c r="N728" s="399">
        <v>45330</v>
      </c>
      <c r="O728" s="400" t="s">
        <v>35</v>
      </c>
      <c r="P728" s="511" t="s">
        <v>458</v>
      </c>
      <c r="Q728" s="501" t="s">
        <v>126</v>
      </c>
      <c r="R728" s="501" t="s">
        <v>126</v>
      </c>
      <c r="S728" s="349"/>
    </row>
    <row r="729" spans="1:19" ht="34.9" customHeight="1" x14ac:dyDescent="0.2">
      <c r="A729" s="481">
        <f t="shared" si="24"/>
        <v>726</v>
      </c>
      <c r="B729" s="399">
        <v>45330</v>
      </c>
      <c r="C729" s="452">
        <v>45170</v>
      </c>
      <c r="D729" s="422" t="s">
        <v>114</v>
      </c>
      <c r="E729" s="422" t="s">
        <v>244</v>
      </c>
      <c r="F729" s="402">
        <v>74.290000000000006</v>
      </c>
      <c r="G729" s="421" t="s">
        <v>1601</v>
      </c>
      <c r="H729" s="400" t="s">
        <v>127</v>
      </c>
      <c r="I729" s="421" t="s">
        <v>457</v>
      </c>
      <c r="J729" s="386" t="str">
        <f t="shared" si="28"/>
        <v>18.715.383/0001-40</v>
      </c>
      <c r="K729" s="386" t="s">
        <v>1234</v>
      </c>
      <c r="L729" s="404" t="s">
        <v>1255</v>
      </c>
      <c r="M729" s="410">
        <v>224031337864</v>
      </c>
      <c r="N729" s="399">
        <v>45330</v>
      </c>
      <c r="O729" s="400" t="s">
        <v>35</v>
      </c>
      <c r="P729" s="511" t="s">
        <v>458</v>
      </c>
      <c r="Q729" s="501" t="s">
        <v>126</v>
      </c>
      <c r="R729" s="501" t="s">
        <v>126</v>
      </c>
      <c r="S729" s="349"/>
    </row>
    <row r="730" spans="1:19" ht="34.9" customHeight="1" x14ac:dyDescent="0.2">
      <c r="A730" s="481">
        <f t="shared" si="24"/>
        <v>727</v>
      </c>
      <c r="B730" s="399">
        <v>45330</v>
      </c>
      <c r="C730" s="452">
        <v>45261</v>
      </c>
      <c r="D730" s="422" t="s">
        <v>114</v>
      </c>
      <c r="E730" s="422" t="s">
        <v>278</v>
      </c>
      <c r="F730" s="402">
        <v>129.02000000000001</v>
      </c>
      <c r="G730" s="421" t="s">
        <v>632</v>
      </c>
      <c r="H730" s="420" t="s">
        <v>132</v>
      </c>
      <c r="I730" s="421" t="s">
        <v>457</v>
      </c>
      <c r="J730" s="386" t="str">
        <f t="shared" si="28"/>
        <v>18.715.383/0001-40</v>
      </c>
      <c r="K730" s="386" t="s">
        <v>1234</v>
      </c>
      <c r="L730" s="404" t="s">
        <v>1255</v>
      </c>
      <c r="M730" s="410">
        <v>224031338160</v>
      </c>
      <c r="N730" s="399">
        <v>45330</v>
      </c>
      <c r="O730" s="400" t="s">
        <v>35</v>
      </c>
      <c r="P730" s="511" t="s">
        <v>458</v>
      </c>
      <c r="Q730" s="501" t="s">
        <v>126</v>
      </c>
      <c r="R730" s="501" t="s">
        <v>126</v>
      </c>
      <c r="S730" s="349"/>
    </row>
    <row r="731" spans="1:19" ht="34.9" customHeight="1" x14ac:dyDescent="0.2">
      <c r="A731" s="481">
        <f t="shared" si="24"/>
        <v>728</v>
      </c>
      <c r="B731" s="399">
        <v>45330</v>
      </c>
      <c r="C731" s="452">
        <v>45261</v>
      </c>
      <c r="D731" s="422" t="s">
        <v>114</v>
      </c>
      <c r="E731" s="422" t="s">
        <v>382</v>
      </c>
      <c r="F731" s="402">
        <v>375</v>
      </c>
      <c r="G731" s="421" t="s">
        <v>517</v>
      </c>
      <c r="H731" s="420" t="s">
        <v>129</v>
      </c>
      <c r="I731" s="421" t="s">
        <v>457</v>
      </c>
      <c r="J731" s="386" t="str">
        <f t="shared" si="28"/>
        <v>18.715.383/0001-40</v>
      </c>
      <c r="K731" s="386" t="s">
        <v>1234</v>
      </c>
      <c r="L731" s="404" t="s">
        <v>1255</v>
      </c>
      <c r="M731" s="410">
        <v>224031338755</v>
      </c>
      <c r="N731" s="399">
        <v>45330</v>
      </c>
      <c r="O731" s="400" t="s">
        <v>35</v>
      </c>
      <c r="P731" s="511" t="s">
        <v>458</v>
      </c>
      <c r="Q731" s="501" t="s">
        <v>126</v>
      </c>
      <c r="R731" s="501" t="s">
        <v>126</v>
      </c>
      <c r="S731" s="349"/>
    </row>
    <row r="732" spans="1:19" ht="34.9" customHeight="1" x14ac:dyDescent="0.2">
      <c r="A732" s="481">
        <f t="shared" si="24"/>
        <v>729</v>
      </c>
      <c r="B732" s="399">
        <v>45330</v>
      </c>
      <c r="C732" s="452">
        <v>45231</v>
      </c>
      <c r="D732" s="422" t="s">
        <v>114</v>
      </c>
      <c r="E732" s="422" t="s">
        <v>342</v>
      </c>
      <c r="F732" s="402">
        <v>12.48</v>
      </c>
      <c r="G732" s="421" t="s">
        <v>606</v>
      </c>
      <c r="H732" s="420" t="s">
        <v>126</v>
      </c>
      <c r="I732" s="421" t="s">
        <v>457</v>
      </c>
      <c r="J732" s="386" t="str">
        <f t="shared" si="28"/>
        <v>18.715.383/0001-40</v>
      </c>
      <c r="K732" s="386" t="s">
        <v>1234</v>
      </c>
      <c r="L732" s="404" t="s">
        <v>1255</v>
      </c>
      <c r="M732" s="410">
        <v>224031338836</v>
      </c>
      <c r="N732" s="399">
        <v>45330</v>
      </c>
      <c r="O732" s="400" t="s">
        <v>35</v>
      </c>
      <c r="P732" s="511" t="s">
        <v>458</v>
      </c>
      <c r="Q732" s="501" t="s">
        <v>126</v>
      </c>
      <c r="R732" s="501" t="s">
        <v>126</v>
      </c>
      <c r="S732" s="349"/>
    </row>
    <row r="733" spans="1:19" ht="34.9" customHeight="1" x14ac:dyDescent="0.2">
      <c r="A733" s="481">
        <f t="shared" si="24"/>
        <v>730</v>
      </c>
      <c r="B733" s="399">
        <v>45330</v>
      </c>
      <c r="C733" s="452">
        <v>45261</v>
      </c>
      <c r="D733" s="422" t="s">
        <v>114</v>
      </c>
      <c r="E733" s="422" t="s">
        <v>242</v>
      </c>
      <c r="F733" s="402">
        <v>314.67</v>
      </c>
      <c r="G733" s="421" t="s">
        <v>456</v>
      </c>
      <c r="H733" s="400" t="s">
        <v>127</v>
      </c>
      <c r="I733" s="421" t="s">
        <v>457</v>
      </c>
      <c r="J733" s="386" t="str">
        <f t="shared" si="28"/>
        <v>18.715.383/0001-40</v>
      </c>
      <c r="K733" s="386" t="s">
        <v>1234</v>
      </c>
      <c r="L733" s="404" t="s">
        <v>1255</v>
      </c>
      <c r="M733" s="410">
        <v>224031339484</v>
      </c>
      <c r="N733" s="399">
        <v>45330</v>
      </c>
      <c r="O733" s="400" t="s">
        <v>35</v>
      </c>
      <c r="P733" s="511" t="s">
        <v>458</v>
      </c>
      <c r="Q733" s="501" t="s">
        <v>126</v>
      </c>
      <c r="R733" s="501" t="s">
        <v>126</v>
      </c>
      <c r="S733" s="349"/>
    </row>
    <row r="734" spans="1:19" ht="34.9" customHeight="1" x14ac:dyDescent="0.2">
      <c r="A734" s="481">
        <f t="shared" si="24"/>
        <v>731</v>
      </c>
      <c r="B734" s="399">
        <v>45330</v>
      </c>
      <c r="C734" s="452">
        <v>45292</v>
      </c>
      <c r="D734" s="422" t="s">
        <v>114</v>
      </c>
      <c r="E734" s="422" t="s">
        <v>302</v>
      </c>
      <c r="F734" s="402">
        <v>21.29</v>
      </c>
      <c r="G734" s="421" t="s">
        <v>1399</v>
      </c>
      <c r="H734" s="420" t="s">
        <v>133</v>
      </c>
      <c r="I734" s="421" t="s">
        <v>457</v>
      </c>
      <c r="J734" s="386" t="str">
        <f t="shared" si="28"/>
        <v>18.715.383/0001-40</v>
      </c>
      <c r="K734" s="386" t="s">
        <v>1234</v>
      </c>
      <c r="L734" s="404" t="s">
        <v>1255</v>
      </c>
      <c r="M734" s="410">
        <v>224031340148</v>
      </c>
      <c r="N734" s="399">
        <v>45330</v>
      </c>
      <c r="O734" s="400" t="s">
        <v>35</v>
      </c>
      <c r="P734" s="511" t="s">
        <v>458</v>
      </c>
      <c r="Q734" s="501" t="s">
        <v>126</v>
      </c>
      <c r="R734" s="501" t="s">
        <v>126</v>
      </c>
      <c r="S734" s="349"/>
    </row>
    <row r="735" spans="1:19" ht="34.9" customHeight="1" x14ac:dyDescent="0.2">
      <c r="A735" s="481">
        <f t="shared" si="24"/>
        <v>732</v>
      </c>
      <c r="B735" s="399">
        <v>45330</v>
      </c>
      <c r="C735" s="452">
        <v>45292</v>
      </c>
      <c r="D735" s="422" t="s">
        <v>114</v>
      </c>
      <c r="E735" s="422" t="s">
        <v>302</v>
      </c>
      <c r="F735" s="402">
        <v>29.02</v>
      </c>
      <c r="G735" s="421" t="s">
        <v>1488</v>
      </c>
      <c r="H735" s="420" t="s">
        <v>133</v>
      </c>
      <c r="I735" s="421" t="s">
        <v>457</v>
      </c>
      <c r="J735" s="386" t="str">
        <f t="shared" si="28"/>
        <v>18.715.383/0001-40</v>
      </c>
      <c r="K735" s="386" t="s">
        <v>1234</v>
      </c>
      <c r="L735" s="404" t="s">
        <v>1255</v>
      </c>
      <c r="M735" s="410">
        <v>224031340814</v>
      </c>
      <c r="N735" s="399">
        <v>45330</v>
      </c>
      <c r="O735" s="400" t="s">
        <v>35</v>
      </c>
      <c r="P735" s="511" t="s">
        <v>458</v>
      </c>
      <c r="Q735" s="501" t="s">
        <v>126</v>
      </c>
      <c r="R735" s="501" t="s">
        <v>126</v>
      </c>
      <c r="S735" s="349"/>
    </row>
    <row r="736" spans="1:19" ht="34.9" customHeight="1" x14ac:dyDescent="0.2">
      <c r="A736" s="481">
        <f t="shared" si="24"/>
        <v>733</v>
      </c>
      <c r="B736" s="399">
        <v>45330</v>
      </c>
      <c r="C736" s="452">
        <v>45231</v>
      </c>
      <c r="D736" s="422" t="s">
        <v>114</v>
      </c>
      <c r="E736" s="422" t="s">
        <v>394</v>
      </c>
      <c r="F736" s="402">
        <v>42.57</v>
      </c>
      <c r="G736" s="421" t="s">
        <v>1556</v>
      </c>
      <c r="H736" s="420" t="s">
        <v>126</v>
      </c>
      <c r="I736" s="421" t="s">
        <v>457</v>
      </c>
      <c r="J736" s="386" t="str">
        <f t="shared" si="28"/>
        <v>18.715.383/0001-40</v>
      </c>
      <c r="K736" s="386" t="s">
        <v>1234</v>
      </c>
      <c r="L736" s="404" t="s">
        <v>1255</v>
      </c>
      <c r="M736" s="410">
        <v>224031341039</v>
      </c>
      <c r="N736" s="399">
        <v>45330</v>
      </c>
      <c r="O736" s="400" t="s">
        <v>35</v>
      </c>
      <c r="P736" s="511" t="s">
        <v>458</v>
      </c>
      <c r="Q736" s="501" t="s">
        <v>126</v>
      </c>
      <c r="R736" s="501" t="s">
        <v>126</v>
      </c>
      <c r="S736" s="349"/>
    </row>
    <row r="737" spans="1:19" ht="34.9" customHeight="1" x14ac:dyDescent="0.2">
      <c r="A737" s="481">
        <f t="shared" si="24"/>
        <v>734</v>
      </c>
      <c r="B737" s="399">
        <v>45330</v>
      </c>
      <c r="C737" s="452">
        <v>45261</v>
      </c>
      <c r="D737" s="422" t="s">
        <v>114</v>
      </c>
      <c r="E737" s="422" t="s">
        <v>266</v>
      </c>
      <c r="F737" s="402">
        <v>50.55</v>
      </c>
      <c r="G737" s="405" t="s">
        <v>1751</v>
      </c>
      <c r="H737" s="400" t="s">
        <v>127</v>
      </c>
      <c r="I737" s="421" t="s">
        <v>457</v>
      </c>
      <c r="J737" s="386" t="str">
        <f t="shared" si="28"/>
        <v>18.715.383/0001-40</v>
      </c>
      <c r="K737" s="386" t="s">
        <v>1234</v>
      </c>
      <c r="L737" s="404" t="s">
        <v>1255</v>
      </c>
      <c r="M737" s="410">
        <v>224031341462</v>
      </c>
      <c r="N737" s="399">
        <v>45330</v>
      </c>
      <c r="O737" s="400" t="s">
        <v>35</v>
      </c>
      <c r="P737" s="511" t="s">
        <v>458</v>
      </c>
      <c r="Q737" s="501" t="s">
        <v>126</v>
      </c>
      <c r="R737" s="501" t="s">
        <v>126</v>
      </c>
      <c r="S737" s="349"/>
    </row>
    <row r="738" spans="1:19" ht="34.9" customHeight="1" x14ac:dyDescent="0.2">
      <c r="A738" s="481">
        <f t="shared" si="24"/>
        <v>735</v>
      </c>
      <c r="B738" s="399">
        <v>45330</v>
      </c>
      <c r="C738" s="452">
        <v>45261</v>
      </c>
      <c r="D738" s="422" t="s">
        <v>114</v>
      </c>
      <c r="E738" s="422" t="s">
        <v>248</v>
      </c>
      <c r="F738" s="402">
        <v>42.08</v>
      </c>
      <c r="G738" s="421" t="s">
        <v>512</v>
      </c>
      <c r="H738" s="420" t="s">
        <v>132</v>
      </c>
      <c r="I738" s="421" t="s">
        <v>457</v>
      </c>
      <c r="J738" s="386" t="str">
        <f t="shared" si="28"/>
        <v>18.715.383/0001-40</v>
      </c>
      <c r="K738" s="386" t="s">
        <v>1234</v>
      </c>
      <c r="L738" s="404" t="s">
        <v>1255</v>
      </c>
      <c r="M738" s="410">
        <v>224031342000</v>
      </c>
      <c r="N738" s="399">
        <v>45330</v>
      </c>
      <c r="O738" s="400" t="s">
        <v>35</v>
      </c>
      <c r="P738" s="511" t="s">
        <v>458</v>
      </c>
      <c r="Q738" s="501" t="s">
        <v>126</v>
      </c>
      <c r="R738" s="501" t="s">
        <v>126</v>
      </c>
      <c r="S738" s="349"/>
    </row>
    <row r="739" spans="1:19" ht="34.9" customHeight="1" x14ac:dyDescent="0.2">
      <c r="A739" s="481">
        <f t="shared" si="24"/>
        <v>736</v>
      </c>
      <c r="B739" s="399">
        <v>45330</v>
      </c>
      <c r="C739" s="452">
        <v>45292</v>
      </c>
      <c r="D739" s="422" t="s">
        <v>103</v>
      </c>
      <c r="E739" s="422" t="s">
        <v>191</v>
      </c>
      <c r="F739" s="402">
        <v>24.13</v>
      </c>
      <c r="G739" s="421" t="s">
        <v>1597</v>
      </c>
      <c r="H739" s="420" t="s">
        <v>126</v>
      </c>
      <c r="I739" s="421" t="s">
        <v>457</v>
      </c>
      <c r="J739" s="386" t="str">
        <f t="shared" si="28"/>
        <v>18.715.383/0001-40</v>
      </c>
      <c r="K739" s="386" t="s">
        <v>1234</v>
      </c>
      <c r="L739" s="404" t="s">
        <v>1255</v>
      </c>
      <c r="M739" s="410">
        <v>224031342868</v>
      </c>
      <c r="N739" s="399">
        <v>45330</v>
      </c>
      <c r="O739" s="400" t="s">
        <v>35</v>
      </c>
      <c r="P739" s="511" t="s">
        <v>458</v>
      </c>
      <c r="Q739" s="501" t="s">
        <v>126</v>
      </c>
      <c r="R739" s="501" t="s">
        <v>126</v>
      </c>
      <c r="S739" s="349"/>
    </row>
    <row r="740" spans="1:19" ht="34.9" customHeight="1" x14ac:dyDescent="0.2">
      <c r="A740" s="481">
        <f t="shared" si="24"/>
        <v>737</v>
      </c>
      <c r="B740" s="399">
        <v>45330</v>
      </c>
      <c r="C740" s="452">
        <v>45292</v>
      </c>
      <c r="D740" s="422" t="s">
        <v>103</v>
      </c>
      <c r="E740" s="422" t="s">
        <v>191</v>
      </c>
      <c r="F740" s="402">
        <v>13.84</v>
      </c>
      <c r="G740" s="421" t="s">
        <v>1618</v>
      </c>
      <c r="H740" s="420" t="s">
        <v>126</v>
      </c>
      <c r="I740" s="421" t="s">
        <v>457</v>
      </c>
      <c r="J740" s="386" t="str">
        <f t="shared" si="28"/>
        <v>18.715.383/0001-40</v>
      </c>
      <c r="K740" s="386" t="s">
        <v>1234</v>
      </c>
      <c r="L740" s="404" t="s">
        <v>1255</v>
      </c>
      <c r="M740" s="410">
        <v>224031343163</v>
      </c>
      <c r="N740" s="399">
        <v>45330</v>
      </c>
      <c r="O740" s="400" t="s">
        <v>35</v>
      </c>
      <c r="P740" s="511" t="s">
        <v>458</v>
      </c>
      <c r="Q740" s="501" t="s">
        <v>126</v>
      </c>
      <c r="R740" s="501" t="s">
        <v>126</v>
      </c>
      <c r="S740" s="349"/>
    </row>
    <row r="741" spans="1:19" ht="34.9" customHeight="1" x14ac:dyDescent="0.2">
      <c r="A741" s="481">
        <f t="shared" si="24"/>
        <v>738</v>
      </c>
      <c r="B741" s="399">
        <v>45330</v>
      </c>
      <c r="C741" s="441">
        <v>45261</v>
      </c>
      <c r="D741" s="400" t="s">
        <v>103</v>
      </c>
      <c r="E741" s="401" t="s">
        <v>105</v>
      </c>
      <c r="F741" s="402">
        <v>42.4</v>
      </c>
      <c r="G741" s="405" t="s">
        <v>1752</v>
      </c>
      <c r="H741" s="420" t="s">
        <v>126</v>
      </c>
      <c r="I741" s="421" t="s">
        <v>457</v>
      </c>
      <c r="J741" s="386" t="str">
        <f t="shared" si="28"/>
        <v>18.715.383/0001-40</v>
      </c>
      <c r="K741" s="386" t="s">
        <v>1234</v>
      </c>
      <c r="L741" s="404" t="s">
        <v>1255</v>
      </c>
      <c r="M741" s="410">
        <v>224031343830</v>
      </c>
      <c r="N741" s="399">
        <v>45330</v>
      </c>
      <c r="O741" s="400" t="s">
        <v>35</v>
      </c>
      <c r="P741" s="511" t="s">
        <v>458</v>
      </c>
      <c r="Q741" s="501" t="s">
        <v>126</v>
      </c>
      <c r="R741" s="501" t="s">
        <v>126</v>
      </c>
      <c r="S741" s="349"/>
    </row>
    <row r="742" spans="1:19" ht="34.9" customHeight="1" x14ac:dyDescent="0.2">
      <c r="A742" s="481">
        <f t="shared" si="24"/>
        <v>739</v>
      </c>
      <c r="B742" s="399">
        <v>45330</v>
      </c>
      <c r="C742" s="441">
        <v>45323</v>
      </c>
      <c r="D742" s="400" t="s">
        <v>103</v>
      </c>
      <c r="E742" s="401" t="s">
        <v>204</v>
      </c>
      <c r="F742" s="402">
        <v>368.07</v>
      </c>
      <c r="G742" s="405" t="s">
        <v>1753</v>
      </c>
      <c r="H742" s="420" t="s">
        <v>126</v>
      </c>
      <c r="I742" s="421" t="s">
        <v>457</v>
      </c>
      <c r="J742" s="386" t="str">
        <f t="shared" si="28"/>
        <v>18.715.383/0001-40</v>
      </c>
      <c r="K742" s="386" t="s">
        <v>1234</v>
      </c>
      <c r="L742" s="404" t="s">
        <v>1255</v>
      </c>
      <c r="M742" s="410">
        <v>224031344216</v>
      </c>
      <c r="N742" s="399">
        <v>45330</v>
      </c>
      <c r="O742" s="400" t="s">
        <v>35</v>
      </c>
      <c r="P742" s="511" t="s">
        <v>458</v>
      </c>
      <c r="Q742" s="501" t="s">
        <v>126</v>
      </c>
      <c r="R742" s="501" t="s">
        <v>126</v>
      </c>
      <c r="S742" s="349"/>
    </row>
    <row r="743" spans="1:19" ht="34.9" customHeight="1" x14ac:dyDescent="0.2">
      <c r="A743" s="481">
        <f t="shared" si="24"/>
        <v>740</v>
      </c>
      <c r="B743" s="399">
        <v>45330</v>
      </c>
      <c r="C743" s="452">
        <v>45261</v>
      </c>
      <c r="D743" s="422" t="s">
        <v>114</v>
      </c>
      <c r="E743" s="422" t="s">
        <v>264</v>
      </c>
      <c r="F743" s="402">
        <v>16</v>
      </c>
      <c r="G743" s="421" t="s">
        <v>1717</v>
      </c>
      <c r="H743" s="420" t="s">
        <v>132</v>
      </c>
      <c r="I743" s="421" t="s">
        <v>457</v>
      </c>
      <c r="J743" s="386" t="str">
        <f t="shared" si="28"/>
        <v>18.715.383/0001-40</v>
      </c>
      <c r="K743" s="386" t="s">
        <v>1234</v>
      </c>
      <c r="L743" s="404" t="s">
        <v>1255</v>
      </c>
      <c r="M743" s="410">
        <v>224031345530</v>
      </c>
      <c r="N743" s="399">
        <v>45330</v>
      </c>
      <c r="O743" s="400" t="s">
        <v>35</v>
      </c>
      <c r="P743" s="511" t="s">
        <v>458</v>
      </c>
      <c r="Q743" s="501" t="s">
        <v>126</v>
      </c>
      <c r="R743" s="501" t="s">
        <v>126</v>
      </c>
      <c r="S743" s="349"/>
    </row>
    <row r="744" spans="1:19" ht="34.9" customHeight="1" x14ac:dyDescent="0.2">
      <c r="A744" s="481">
        <f t="shared" si="24"/>
        <v>741</v>
      </c>
      <c r="B744" s="399">
        <v>45330</v>
      </c>
      <c r="C744" s="452">
        <v>45261</v>
      </c>
      <c r="D744" s="422" t="s">
        <v>114</v>
      </c>
      <c r="E744" s="422" t="s">
        <v>248</v>
      </c>
      <c r="F744" s="402">
        <v>41.85</v>
      </c>
      <c r="G744" s="421" t="s">
        <v>1587</v>
      </c>
      <c r="H744" s="420" t="s">
        <v>126</v>
      </c>
      <c r="I744" s="421" t="s">
        <v>457</v>
      </c>
      <c r="J744" s="386" t="str">
        <f t="shared" si="28"/>
        <v>18.715.383/0001-40</v>
      </c>
      <c r="K744" s="386" t="s">
        <v>1234</v>
      </c>
      <c r="L744" s="404" t="s">
        <v>1255</v>
      </c>
      <c r="M744" s="410">
        <v>224031346189</v>
      </c>
      <c r="N744" s="399">
        <v>45330</v>
      </c>
      <c r="O744" s="400" t="s">
        <v>35</v>
      </c>
      <c r="P744" s="511" t="s">
        <v>458</v>
      </c>
      <c r="Q744" s="501" t="s">
        <v>126</v>
      </c>
      <c r="R744" s="501" t="s">
        <v>126</v>
      </c>
      <c r="S744" s="349"/>
    </row>
    <row r="745" spans="1:19" ht="34.9" customHeight="1" x14ac:dyDescent="0.2">
      <c r="A745" s="481">
        <f t="shared" si="24"/>
        <v>742</v>
      </c>
      <c r="B745" s="399">
        <v>45330</v>
      </c>
      <c r="C745" s="441">
        <v>45292</v>
      </c>
      <c r="D745" s="400" t="s">
        <v>103</v>
      </c>
      <c r="E745" s="401" t="s">
        <v>200</v>
      </c>
      <c r="F745" s="402">
        <v>0.17</v>
      </c>
      <c r="G745" s="405" t="s">
        <v>1754</v>
      </c>
      <c r="H745" s="400" t="s">
        <v>126</v>
      </c>
      <c r="I745" s="421" t="s">
        <v>457</v>
      </c>
      <c r="J745" s="386" t="str">
        <f t="shared" si="28"/>
        <v>18.715.383/0001-40</v>
      </c>
      <c r="K745" s="386" t="s">
        <v>1234</v>
      </c>
      <c r="L745" s="404" t="s">
        <v>1255</v>
      </c>
      <c r="M745" s="410">
        <v>224031346340</v>
      </c>
      <c r="N745" s="399">
        <v>45330</v>
      </c>
      <c r="O745" s="400" t="s">
        <v>35</v>
      </c>
      <c r="P745" s="511" t="s">
        <v>458</v>
      </c>
      <c r="Q745" s="501" t="s">
        <v>126</v>
      </c>
      <c r="R745" s="501" t="s">
        <v>126</v>
      </c>
      <c r="S745" s="349"/>
    </row>
    <row r="746" spans="1:19" ht="34.9" customHeight="1" x14ac:dyDescent="0.2">
      <c r="A746" s="481">
        <f t="shared" ref="A746:A1607" si="29">IF(B746="","",ROW()-ROW($A$3))</f>
        <v>743</v>
      </c>
      <c r="B746" s="399">
        <v>45330</v>
      </c>
      <c r="C746" s="441">
        <v>45292</v>
      </c>
      <c r="D746" s="400" t="s">
        <v>103</v>
      </c>
      <c r="E746" s="401" t="s">
        <v>200</v>
      </c>
      <c r="F746" s="402">
        <v>1.61</v>
      </c>
      <c r="G746" s="405" t="s">
        <v>1755</v>
      </c>
      <c r="H746" s="400" t="s">
        <v>126</v>
      </c>
      <c r="I746" s="421" t="s">
        <v>457</v>
      </c>
      <c r="J746" s="386" t="str">
        <f t="shared" si="28"/>
        <v>18.715.383/0001-40</v>
      </c>
      <c r="K746" s="386" t="s">
        <v>1234</v>
      </c>
      <c r="L746" s="404" t="s">
        <v>1255</v>
      </c>
      <c r="M746" s="410" t="s">
        <v>1756</v>
      </c>
      <c r="N746" s="399">
        <v>45330</v>
      </c>
      <c r="O746" s="400" t="s">
        <v>35</v>
      </c>
      <c r="P746" s="511" t="s">
        <v>458</v>
      </c>
      <c r="Q746" s="501" t="s">
        <v>126</v>
      </c>
      <c r="R746" s="501" t="s">
        <v>126</v>
      </c>
      <c r="S746" s="349"/>
    </row>
    <row r="747" spans="1:19" ht="34.9" customHeight="1" x14ac:dyDescent="0.2">
      <c r="A747" s="481">
        <f t="shared" si="29"/>
        <v>744</v>
      </c>
      <c r="B747" s="399">
        <v>45330</v>
      </c>
      <c r="C747" s="452">
        <v>45292</v>
      </c>
      <c r="D747" s="422" t="s">
        <v>114</v>
      </c>
      <c r="E747" s="422" t="s">
        <v>364</v>
      </c>
      <c r="F747" s="402">
        <v>452</v>
      </c>
      <c r="G747" s="421" t="s">
        <v>1757</v>
      </c>
      <c r="H747" s="420" t="s">
        <v>126</v>
      </c>
      <c r="I747" s="421" t="s">
        <v>457</v>
      </c>
      <c r="J747" s="386" t="str">
        <f t="shared" si="28"/>
        <v>18.715.383/0001-40</v>
      </c>
      <c r="K747" s="386" t="s">
        <v>1234</v>
      </c>
      <c r="L747" s="404" t="s">
        <v>1255</v>
      </c>
      <c r="M747" s="410">
        <v>224031347827</v>
      </c>
      <c r="N747" s="399">
        <v>45330</v>
      </c>
      <c r="O747" s="400" t="s">
        <v>35</v>
      </c>
      <c r="P747" s="511" t="s">
        <v>458</v>
      </c>
      <c r="Q747" s="501" t="s">
        <v>126</v>
      </c>
      <c r="R747" s="501" t="s">
        <v>126</v>
      </c>
      <c r="S747" s="349"/>
    </row>
    <row r="748" spans="1:19" ht="34.9" customHeight="1" x14ac:dyDescent="0.2">
      <c r="A748" s="481">
        <f t="shared" si="29"/>
        <v>745</v>
      </c>
      <c r="B748" s="399">
        <v>45330</v>
      </c>
      <c r="C748" s="452">
        <v>45292</v>
      </c>
      <c r="D748" s="422" t="s">
        <v>114</v>
      </c>
      <c r="E748" s="422" t="s">
        <v>274</v>
      </c>
      <c r="F748" s="402">
        <v>150</v>
      </c>
      <c r="G748" s="421" t="s">
        <v>1492</v>
      </c>
      <c r="H748" s="420" t="s">
        <v>132</v>
      </c>
      <c r="I748" s="421" t="s">
        <v>457</v>
      </c>
      <c r="J748" s="386" t="str">
        <f t="shared" si="28"/>
        <v>18.715.383/0001-40</v>
      </c>
      <c r="K748" s="386" t="s">
        <v>1234</v>
      </c>
      <c r="L748" s="404" t="s">
        <v>1255</v>
      </c>
      <c r="M748" s="410">
        <v>224031348122</v>
      </c>
      <c r="N748" s="399">
        <v>45330</v>
      </c>
      <c r="O748" s="400" t="s">
        <v>35</v>
      </c>
      <c r="P748" s="511" t="s">
        <v>458</v>
      </c>
      <c r="Q748" s="501" t="s">
        <v>126</v>
      </c>
      <c r="R748" s="501" t="s">
        <v>126</v>
      </c>
      <c r="S748" s="349"/>
    </row>
    <row r="749" spans="1:19" ht="36" x14ac:dyDescent="0.2">
      <c r="A749" s="481">
        <f t="shared" si="29"/>
        <v>746</v>
      </c>
      <c r="B749" s="399">
        <v>45330</v>
      </c>
      <c r="C749" s="441">
        <v>45323</v>
      </c>
      <c r="D749" s="400" t="s">
        <v>114</v>
      </c>
      <c r="E749" s="401" t="s">
        <v>284</v>
      </c>
      <c r="F749" s="402">
        <v>12</v>
      </c>
      <c r="G749" s="403" t="s">
        <v>1758</v>
      </c>
      <c r="H749" s="420" t="s">
        <v>137</v>
      </c>
      <c r="I749" s="403" t="s">
        <v>5559</v>
      </c>
      <c r="J749" s="386" t="str">
        <f t="shared" si="28"/>
        <v>00.000.000/0001-91</v>
      </c>
      <c r="K749" s="404" t="s">
        <v>1003</v>
      </c>
      <c r="L749" s="404" t="s">
        <v>939</v>
      </c>
      <c r="M749" s="386" t="s">
        <v>126</v>
      </c>
      <c r="N749" s="399">
        <v>45330</v>
      </c>
      <c r="O749" s="400" t="s">
        <v>35</v>
      </c>
      <c r="P749" s="505" t="s">
        <v>1004</v>
      </c>
      <c r="Q749" s="501" t="s">
        <v>126</v>
      </c>
      <c r="R749" s="501" t="s">
        <v>126</v>
      </c>
      <c r="S749" s="349"/>
    </row>
    <row r="750" spans="1:19" ht="36" x14ac:dyDescent="0.2">
      <c r="A750" s="481">
        <f t="shared" si="29"/>
        <v>747</v>
      </c>
      <c r="B750" s="399">
        <v>45330</v>
      </c>
      <c r="C750" s="441">
        <v>45323</v>
      </c>
      <c r="D750" s="400" t="s">
        <v>114</v>
      </c>
      <c r="E750" s="401" t="s">
        <v>284</v>
      </c>
      <c r="F750" s="402">
        <v>12</v>
      </c>
      <c r="G750" s="403" t="s">
        <v>1759</v>
      </c>
      <c r="H750" s="420" t="s">
        <v>137</v>
      </c>
      <c r="I750" s="403" t="s">
        <v>5559</v>
      </c>
      <c r="J750" s="386" t="str">
        <f t="shared" si="28"/>
        <v>00.000.000/0001-91</v>
      </c>
      <c r="K750" s="404" t="s">
        <v>1003</v>
      </c>
      <c r="L750" s="404" t="s">
        <v>939</v>
      </c>
      <c r="M750" s="386" t="s">
        <v>126</v>
      </c>
      <c r="N750" s="399">
        <v>45330</v>
      </c>
      <c r="O750" s="400" t="s">
        <v>35</v>
      </c>
      <c r="P750" s="505" t="s">
        <v>1004</v>
      </c>
      <c r="Q750" s="501" t="s">
        <v>126</v>
      </c>
      <c r="R750" s="501" t="s">
        <v>126</v>
      </c>
      <c r="S750" s="349"/>
    </row>
    <row r="751" spans="1:19" ht="34.9" customHeight="1" x14ac:dyDescent="0.2">
      <c r="A751" s="481">
        <f t="shared" si="29"/>
        <v>748</v>
      </c>
      <c r="B751" s="399">
        <v>45330</v>
      </c>
      <c r="C751" s="441">
        <v>45323</v>
      </c>
      <c r="D751" s="400" t="s">
        <v>114</v>
      </c>
      <c r="E751" s="401" t="s">
        <v>284</v>
      </c>
      <c r="F751" s="402">
        <v>12</v>
      </c>
      <c r="G751" s="403" t="s">
        <v>1760</v>
      </c>
      <c r="H751" s="420" t="s">
        <v>132</v>
      </c>
      <c r="I751" s="403" t="s">
        <v>5559</v>
      </c>
      <c r="J751" s="386" t="str">
        <f t="shared" si="28"/>
        <v>00.000.000/0001-91</v>
      </c>
      <c r="K751" s="404" t="s">
        <v>1003</v>
      </c>
      <c r="L751" s="404" t="s">
        <v>939</v>
      </c>
      <c r="M751" s="386" t="s">
        <v>126</v>
      </c>
      <c r="N751" s="399">
        <v>45330</v>
      </c>
      <c r="O751" s="400" t="s">
        <v>35</v>
      </c>
      <c r="P751" s="505" t="s">
        <v>1004</v>
      </c>
      <c r="Q751" s="501" t="s">
        <v>126</v>
      </c>
      <c r="R751" s="501" t="s">
        <v>126</v>
      </c>
      <c r="S751" s="349"/>
    </row>
    <row r="752" spans="1:19" ht="34.9" customHeight="1" x14ac:dyDescent="0.2">
      <c r="A752" s="481">
        <f t="shared" si="29"/>
        <v>749</v>
      </c>
      <c r="B752" s="399">
        <v>45330</v>
      </c>
      <c r="C752" s="441">
        <v>45323</v>
      </c>
      <c r="D752" s="400" t="s">
        <v>114</v>
      </c>
      <c r="E752" s="401" t="s">
        <v>284</v>
      </c>
      <c r="F752" s="402">
        <v>12</v>
      </c>
      <c r="G752" s="403" t="s">
        <v>1761</v>
      </c>
      <c r="H752" s="420" t="s">
        <v>133</v>
      </c>
      <c r="I752" s="403" t="s">
        <v>5559</v>
      </c>
      <c r="J752" s="386" t="str">
        <f t="shared" si="28"/>
        <v>00.000.000/0001-91</v>
      </c>
      <c r="K752" s="404" t="s">
        <v>1003</v>
      </c>
      <c r="L752" s="404" t="s">
        <v>939</v>
      </c>
      <c r="M752" s="386" t="s">
        <v>126</v>
      </c>
      <c r="N752" s="399">
        <v>45330</v>
      </c>
      <c r="O752" s="400" t="s">
        <v>35</v>
      </c>
      <c r="P752" s="505" t="s">
        <v>1004</v>
      </c>
      <c r="Q752" s="501" t="s">
        <v>126</v>
      </c>
      <c r="R752" s="501" t="s">
        <v>126</v>
      </c>
      <c r="S752" s="349"/>
    </row>
    <row r="753" spans="1:19" ht="34.9" customHeight="1" x14ac:dyDescent="0.2">
      <c r="A753" s="481">
        <f t="shared" si="29"/>
        <v>750</v>
      </c>
      <c r="B753" s="399">
        <v>45330</v>
      </c>
      <c r="C753" s="441">
        <v>45323</v>
      </c>
      <c r="D753" s="400" t="s">
        <v>114</v>
      </c>
      <c r="E753" s="401" t="s">
        <v>284</v>
      </c>
      <c r="F753" s="402">
        <v>12</v>
      </c>
      <c r="G753" s="403" t="s">
        <v>1762</v>
      </c>
      <c r="H753" s="420" t="s">
        <v>133</v>
      </c>
      <c r="I753" s="403" t="s">
        <v>5559</v>
      </c>
      <c r="J753" s="386" t="str">
        <f t="shared" si="28"/>
        <v>00.000.000/0001-91</v>
      </c>
      <c r="K753" s="404" t="s">
        <v>1003</v>
      </c>
      <c r="L753" s="404" t="s">
        <v>939</v>
      </c>
      <c r="M753" s="386" t="s">
        <v>126</v>
      </c>
      <c r="N753" s="399">
        <v>45330</v>
      </c>
      <c r="O753" s="400" t="s">
        <v>35</v>
      </c>
      <c r="P753" s="505" t="s">
        <v>1004</v>
      </c>
      <c r="Q753" s="501" t="s">
        <v>126</v>
      </c>
      <c r="R753" s="501" t="s">
        <v>126</v>
      </c>
      <c r="S753" s="349"/>
    </row>
    <row r="754" spans="1:19" ht="34.9" customHeight="1" x14ac:dyDescent="0.2">
      <c r="A754" s="481">
        <f t="shared" si="29"/>
        <v>751</v>
      </c>
      <c r="B754" s="399">
        <v>45330</v>
      </c>
      <c r="C754" s="441">
        <v>45323</v>
      </c>
      <c r="D754" s="400" t="s">
        <v>114</v>
      </c>
      <c r="E754" s="401" t="s">
        <v>284</v>
      </c>
      <c r="F754" s="402">
        <v>12</v>
      </c>
      <c r="G754" s="403" t="s">
        <v>1763</v>
      </c>
      <c r="H754" s="420" t="s">
        <v>133</v>
      </c>
      <c r="I754" s="403" t="s">
        <v>5559</v>
      </c>
      <c r="J754" s="386" t="str">
        <f t="shared" si="28"/>
        <v>00.000.000/0001-91</v>
      </c>
      <c r="K754" s="404" t="s">
        <v>1003</v>
      </c>
      <c r="L754" s="404" t="s">
        <v>939</v>
      </c>
      <c r="M754" s="386" t="s">
        <v>126</v>
      </c>
      <c r="N754" s="399">
        <v>45330</v>
      </c>
      <c r="O754" s="400" t="s">
        <v>35</v>
      </c>
      <c r="P754" s="505" t="s">
        <v>1004</v>
      </c>
      <c r="Q754" s="501" t="s">
        <v>126</v>
      </c>
      <c r="R754" s="501" t="s">
        <v>126</v>
      </c>
      <c r="S754" s="349"/>
    </row>
    <row r="755" spans="1:19" ht="34.9" customHeight="1" x14ac:dyDescent="0.2">
      <c r="A755" s="481">
        <f t="shared" si="29"/>
        <v>752</v>
      </c>
      <c r="B755" s="399">
        <v>45330</v>
      </c>
      <c r="C755" s="441">
        <v>45323</v>
      </c>
      <c r="D755" s="400" t="s">
        <v>114</v>
      </c>
      <c r="E755" s="401" t="s">
        <v>284</v>
      </c>
      <c r="F755" s="402">
        <v>12</v>
      </c>
      <c r="G755" s="403" t="s">
        <v>1764</v>
      </c>
      <c r="H755" s="420" t="s">
        <v>132</v>
      </c>
      <c r="I755" s="403" t="s">
        <v>5559</v>
      </c>
      <c r="J755" s="386" t="str">
        <f t="shared" si="28"/>
        <v>00.000.000/0001-91</v>
      </c>
      <c r="K755" s="404" t="s">
        <v>1003</v>
      </c>
      <c r="L755" s="404" t="s">
        <v>939</v>
      </c>
      <c r="M755" s="386" t="s">
        <v>126</v>
      </c>
      <c r="N755" s="399">
        <v>45330</v>
      </c>
      <c r="O755" s="400" t="s">
        <v>35</v>
      </c>
      <c r="P755" s="505" t="s">
        <v>1004</v>
      </c>
      <c r="Q755" s="501" t="s">
        <v>126</v>
      </c>
      <c r="R755" s="501" t="s">
        <v>126</v>
      </c>
      <c r="S755" s="349"/>
    </row>
    <row r="756" spans="1:19" ht="50.1" customHeight="1" x14ac:dyDescent="0.2">
      <c r="A756" s="481">
        <f t="shared" si="29"/>
        <v>753</v>
      </c>
      <c r="B756" s="399">
        <v>45331</v>
      </c>
      <c r="C756" s="441">
        <v>45292</v>
      </c>
      <c r="D756" s="400" t="s">
        <v>114</v>
      </c>
      <c r="E756" s="401" t="s">
        <v>318</v>
      </c>
      <c r="F756" s="402">
        <v>-373.45</v>
      </c>
      <c r="G756" s="405" t="s">
        <v>1326</v>
      </c>
      <c r="H756" s="400" t="s">
        <v>126</v>
      </c>
      <c r="I756" s="403" t="s">
        <v>937</v>
      </c>
      <c r="J756" s="386" t="str">
        <f t="shared" si="28"/>
        <v>70.945.209/0001-03</v>
      </c>
      <c r="K756" s="386" t="s">
        <v>1021</v>
      </c>
      <c r="L756" s="404" t="s">
        <v>939</v>
      </c>
      <c r="M756" s="386" t="s">
        <v>126</v>
      </c>
      <c r="N756" s="399">
        <v>45331</v>
      </c>
      <c r="O756" s="400" t="s">
        <v>35</v>
      </c>
      <c r="P756" s="505" t="s">
        <v>718</v>
      </c>
      <c r="Q756" s="501" t="s">
        <v>126</v>
      </c>
      <c r="R756" s="501" t="s">
        <v>126</v>
      </c>
      <c r="S756" s="349"/>
    </row>
    <row r="757" spans="1:19" ht="50.1" customHeight="1" x14ac:dyDescent="0.2">
      <c r="A757" s="481">
        <f t="shared" si="29"/>
        <v>754</v>
      </c>
      <c r="B757" s="399">
        <v>45331</v>
      </c>
      <c r="C757" s="441">
        <v>45292</v>
      </c>
      <c r="D757" s="400" t="s">
        <v>114</v>
      </c>
      <c r="E757" s="401" t="s">
        <v>318</v>
      </c>
      <c r="F757" s="402">
        <v>-21.24</v>
      </c>
      <c r="G757" s="405" t="s">
        <v>1765</v>
      </c>
      <c r="H757" s="400" t="s">
        <v>126</v>
      </c>
      <c r="I757" s="403" t="s">
        <v>937</v>
      </c>
      <c r="J757" s="386" t="str">
        <f t="shared" si="28"/>
        <v>70.945.209/0001-03</v>
      </c>
      <c r="K757" s="386" t="s">
        <v>1021</v>
      </c>
      <c r="L757" s="404" t="s">
        <v>939</v>
      </c>
      <c r="M757" s="386" t="s">
        <v>126</v>
      </c>
      <c r="N757" s="399">
        <v>45331</v>
      </c>
      <c r="O757" s="400" t="s">
        <v>35</v>
      </c>
      <c r="P757" s="505" t="s">
        <v>718</v>
      </c>
      <c r="Q757" s="501" t="s">
        <v>126</v>
      </c>
      <c r="R757" s="501" t="s">
        <v>126</v>
      </c>
      <c r="S757" s="349"/>
    </row>
    <row r="758" spans="1:19" ht="34.9" customHeight="1" x14ac:dyDescent="0.2">
      <c r="A758" s="481">
        <f t="shared" si="29"/>
        <v>755</v>
      </c>
      <c r="B758" s="399">
        <v>45331</v>
      </c>
      <c r="C758" s="441">
        <v>45323</v>
      </c>
      <c r="D758" s="400" t="s">
        <v>103</v>
      </c>
      <c r="E758" s="401" t="s">
        <v>167</v>
      </c>
      <c r="F758" s="402">
        <v>66.209999999999994</v>
      </c>
      <c r="G758" s="405" t="s">
        <v>1768</v>
      </c>
      <c r="H758" s="400" t="s">
        <v>126</v>
      </c>
      <c r="I758" s="403" t="s">
        <v>1766</v>
      </c>
      <c r="J758" s="386" t="str">
        <f t="shared" si="28"/>
        <v>00.786.960/0001-29</v>
      </c>
      <c r="K758" s="386" t="s">
        <v>4161</v>
      </c>
      <c r="L758" s="404" t="s">
        <v>1341</v>
      </c>
      <c r="M758" s="386" t="s">
        <v>126</v>
      </c>
      <c r="N758" s="399">
        <v>45331</v>
      </c>
      <c r="O758" s="400" t="s">
        <v>35</v>
      </c>
      <c r="P758" s="504" t="s">
        <v>1767</v>
      </c>
      <c r="Q758" s="501" t="s">
        <v>126</v>
      </c>
      <c r="R758" s="501" t="s">
        <v>126</v>
      </c>
      <c r="S758" s="349"/>
    </row>
    <row r="759" spans="1:19" ht="34.9" customHeight="1" x14ac:dyDescent="0.2">
      <c r="A759" s="481">
        <f t="shared" si="29"/>
        <v>756</v>
      </c>
      <c r="B759" s="399">
        <v>45331</v>
      </c>
      <c r="C759" s="452">
        <v>45292</v>
      </c>
      <c r="D759" s="422" t="s">
        <v>114</v>
      </c>
      <c r="E759" s="422" t="s">
        <v>228</v>
      </c>
      <c r="F759" s="402">
        <v>423.34</v>
      </c>
      <c r="G759" s="427" t="s">
        <v>465</v>
      </c>
      <c r="H759" s="428" t="s">
        <v>138</v>
      </c>
      <c r="I759" s="403" t="s">
        <v>466</v>
      </c>
      <c r="J759" s="386" t="str">
        <f t="shared" si="28"/>
        <v>06.981.180/0001-16</v>
      </c>
      <c r="K759" s="386" t="s">
        <v>1340</v>
      </c>
      <c r="L759" s="404" t="s">
        <v>947</v>
      </c>
      <c r="M759" s="386">
        <v>113019344</v>
      </c>
      <c r="N759" s="399">
        <v>45313</v>
      </c>
      <c r="O759" s="400" t="s">
        <v>35</v>
      </c>
      <c r="P759" s="511" t="s">
        <v>467</v>
      </c>
      <c r="Q759" s="501" t="s">
        <v>126</v>
      </c>
      <c r="R759" s="501" t="s">
        <v>126</v>
      </c>
      <c r="S759" s="349"/>
    </row>
    <row r="760" spans="1:19" ht="34.9" customHeight="1" x14ac:dyDescent="0.2">
      <c r="A760" s="481">
        <f t="shared" si="29"/>
        <v>757</v>
      </c>
      <c r="B760" s="399">
        <v>45331</v>
      </c>
      <c r="C760" s="452">
        <v>45292</v>
      </c>
      <c r="D760" s="422" t="s">
        <v>114</v>
      </c>
      <c r="E760" s="422" t="s">
        <v>258</v>
      </c>
      <c r="F760" s="402">
        <v>1000</v>
      </c>
      <c r="G760" s="421" t="s">
        <v>728</v>
      </c>
      <c r="H760" s="420" t="s">
        <v>127</v>
      </c>
      <c r="I760" s="421" t="s">
        <v>729</v>
      </c>
      <c r="J760" s="386" t="str">
        <f t="shared" si="28"/>
        <v>23.446.767/0001-44</v>
      </c>
      <c r="K760" s="386" t="s">
        <v>951</v>
      </c>
      <c r="L760" s="404" t="s">
        <v>947</v>
      </c>
      <c r="M760" s="386">
        <v>49</v>
      </c>
      <c r="N760" s="399">
        <v>45324</v>
      </c>
      <c r="O760" s="400" t="s">
        <v>35</v>
      </c>
      <c r="P760" s="511" t="s">
        <v>730</v>
      </c>
      <c r="Q760" s="502" t="s">
        <v>957</v>
      </c>
      <c r="R760" s="502">
        <v>3129</v>
      </c>
      <c r="S760" s="349"/>
    </row>
    <row r="761" spans="1:19" ht="48" x14ac:dyDescent="0.2">
      <c r="A761" s="481">
        <f t="shared" si="29"/>
        <v>758</v>
      </c>
      <c r="B761" s="399">
        <v>45331</v>
      </c>
      <c r="C761" s="452">
        <v>45292</v>
      </c>
      <c r="D761" s="422" t="s">
        <v>103</v>
      </c>
      <c r="E761" s="422" t="s">
        <v>216</v>
      </c>
      <c r="F761" s="402">
        <v>208.6</v>
      </c>
      <c r="G761" s="421" t="s">
        <v>1334</v>
      </c>
      <c r="H761" s="400" t="s">
        <v>126</v>
      </c>
      <c r="I761" s="421" t="s">
        <v>1435</v>
      </c>
      <c r="J761" s="386" t="str">
        <f t="shared" si="28"/>
        <v>01.272.069/0001-37</v>
      </c>
      <c r="K761" s="386" t="s">
        <v>951</v>
      </c>
      <c r="L761" s="404" t="s">
        <v>947</v>
      </c>
      <c r="M761" s="386">
        <v>7264</v>
      </c>
      <c r="N761" s="399">
        <v>45316</v>
      </c>
      <c r="O761" s="400" t="s">
        <v>35</v>
      </c>
      <c r="P761" s="511" t="s">
        <v>1336</v>
      </c>
      <c r="Q761" s="502" t="s">
        <v>944</v>
      </c>
      <c r="R761" s="502">
        <v>3532</v>
      </c>
      <c r="S761" s="349"/>
    </row>
    <row r="762" spans="1:19" ht="34.9" customHeight="1" x14ac:dyDescent="0.2">
      <c r="A762" s="481">
        <f t="shared" si="29"/>
        <v>759</v>
      </c>
      <c r="B762" s="399">
        <v>45331</v>
      </c>
      <c r="C762" s="452">
        <v>45292</v>
      </c>
      <c r="D762" s="422" t="s">
        <v>114</v>
      </c>
      <c r="E762" s="422" t="s">
        <v>266</v>
      </c>
      <c r="F762" s="402">
        <v>450</v>
      </c>
      <c r="G762" s="421" t="s">
        <v>734</v>
      </c>
      <c r="H762" s="420" t="s">
        <v>127</v>
      </c>
      <c r="I762" s="421" t="s">
        <v>735</v>
      </c>
      <c r="J762" s="386" t="str">
        <f t="shared" si="28"/>
        <v>26.433.663/0001-03</v>
      </c>
      <c r="K762" s="386" t="s">
        <v>951</v>
      </c>
      <c r="L762" s="404" t="s">
        <v>1635</v>
      </c>
      <c r="M762" s="386" t="s">
        <v>1769</v>
      </c>
      <c r="N762" s="399">
        <v>45323</v>
      </c>
      <c r="O762" s="400" t="s">
        <v>35</v>
      </c>
      <c r="P762" s="511" t="s">
        <v>736</v>
      </c>
      <c r="Q762" s="501" t="s">
        <v>126</v>
      </c>
      <c r="R762" s="501" t="s">
        <v>126</v>
      </c>
      <c r="S762" s="349"/>
    </row>
    <row r="763" spans="1:19" ht="34.9" customHeight="1" x14ac:dyDescent="0.2">
      <c r="A763" s="481">
        <f t="shared" si="29"/>
        <v>760</v>
      </c>
      <c r="B763" s="399">
        <v>45331</v>
      </c>
      <c r="C763" s="452">
        <v>45292</v>
      </c>
      <c r="D763" s="400" t="s">
        <v>114</v>
      </c>
      <c r="E763" s="401" t="s">
        <v>318</v>
      </c>
      <c r="F763" s="402">
        <v>373.45</v>
      </c>
      <c r="G763" s="407" t="s">
        <v>1772</v>
      </c>
      <c r="H763" s="400" t="s">
        <v>126</v>
      </c>
      <c r="I763" s="407" t="s">
        <v>1328</v>
      </c>
      <c r="J763" s="386" t="str">
        <f t="shared" si="28"/>
        <v>25.298.969/0001-11</v>
      </c>
      <c r="K763" s="386" t="s">
        <v>951</v>
      </c>
      <c r="L763" s="404" t="s">
        <v>947</v>
      </c>
      <c r="M763" s="386" t="s">
        <v>1770</v>
      </c>
      <c r="N763" s="399">
        <v>45328</v>
      </c>
      <c r="O763" s="400" t="s">
        <v>35</v>
      </c>
      <c r="P763" s="507" t="s">
        <v>1331</v>
      </c>
      <c r="Q763" s="501" t="s">
        <v>126</v>
      </c>
      <c r="R763" s="501" t="s">
        <v>126</v>
      </c>
      <c r="S763" s="349"/>
    </row>
    <row r="764" spans="1:19" ht="34.9" customHeight="1" x14ac:dyDescent="0.2">
      <c r="A764" s="481">
        <f t="shared" ref="A764:A765" si="30">IF(B764="","",ROW()-ROW($A$3))</f>
        <v>761</v>
      </c>
      <c r="B764" s="399">
        <v>45331</v>
      </c>
      <c r="C764" s="452">
        <v>45292</v>
      </c>
      <c r="D764" s="400" t="s">
        <v>114</v>
      </c>
      <c r="E764" s="401" t="s">
        <v>318</v>
      </c>
      <c r="F764" s="402">
        <v>20.9</v>
      </c>
      <c r="G764" s="407" t="s">
        <v>1773</v>
      </c>
      <c r="H764" s="400" t="s">
        <v>126</v>
      </c>
      <c r="I764" s="407" t="s">
        <v>1328</v>
      </c>
      <c r="J764" s="386" t="str">
        <f t="shared" si="28"/>
        <v>25.298.969/0001-11</v>
      </c>
      <c r="K764" s="386" t="s">
        <v>951</v>
      </c>
      <c r="L764" s="404" t="s">
        <v>947</v>
      </c>
      <c r="M764" s="386" t="s">
        <v>1770</v>
      </c>
      <c r="N764" s="399">
        <v>45328</v>
      </c>
      <c r="O764" s="400" t="s">
        <v>35</v>
      </c>
      <c r="P764" s="507" t="s">
        <v>1331</v>
      </c>
      <c r="Q764" s="501" t="s">
        <v>126</v>
      </c>
      <c r="R764" s="501" t="s">
        <v>126</v>
      </c>
      <c r="S764" s="349"/>
    </row>
    <row r="765" spans="1:19" ht="34.9" customHeight="1" x14ac:dyDescent="0.2">
      <c r="A765" s="481">
        <f t="shared" si="30"/>
        <v>762</v>
      </c>
      <c r="B765" s="399">
        <v>45331</v>
      </c>
      <c r="C765" s="452">
        <v>45292</v>
      </c>
      <c r="D765" s="400" t="s">
        <v>114</v>
      </c>
      <c r="E765" s="401" t="s">
        <v>318</v>
      </c>
      <c r="F765" s="402">
        <v>21.24</v>
      </c>
      <c r="G765" s="403" t="s">
        <v>1771</v>
      </c>
      <c r="H765" s="400" t="s">
        <v>127</v>
      </c>
      <c r="I765" s="407" t="s">
        <v>1328</v>
      </c>
      <c r="J765" s="386" t="str">
        <f t="shared" si="28"/>
        <v>25.298.969/0001-11</v>
      </c>
      <c r="K765" s="386" t="s">
        <v>951</v>
      </c>
      <c r="L765" s="404" t="s">
        <v>947</v>
      </c>
      <c r="M765" s="386" t="s">
        <v>1770</v>
      </c>
      <c r="N765" s="399">
        <v>45328</v>
      </c>
      <c r="O765" s="400" t="s">
        <v>35</v>
      </c>
      <c r="P765" s="507" t="s">
        <v>1331</v>
      </c>
      <c r="Q765" s="501" t="s">
        <v>126</v>
      </c>
      <c r="R765" s="501" t="s">
        <v>126</v>
      </c>
      <c r="S765" s="349"/>
    </row>
    <row r="766" spans="1:19" ht="61.15" customHeight="1" x14ac:dyDescent="0.2">
      <c r="A766" s="481">
        <f t="shared" si="29"/>
        <v>763</v>
      </c>
      <c r="B766" s="399">
        <v>45331</v>
      </c>
      <c r="C766" s="452">
        <v>45323</v>
      </c>
      <c r="D766" s="422" t="s">
        <v>114</v>
      </c>
      <c r="E766" s="422" t="s">
        <v>256</v>
      </c>
      <c r="F766" s="402">
        <v>3543.88</v>
      </c>
      <c r="G766" s="425" t="s">
        <v>1362</v>
      </c>
      <c r="H766" s="420" t="s">
        <v>127</v>
      </c>
      <c r="I766" s="425" t="s">
        <v>1363</v>
      </c>
      <c r="J766" s="386" t="str">
        <f t="shared" si="28"/>
        <v>53.113.791/0001-22</v>
      </c>
      <c r="K766" s="386" t="s">
        <v>951</v>
      </c>
      <c r="L766" s="404" t="s">
        <v>947</v>
      </c>
      <c r="M766" s="386">
        <v>3752856</v>
      </c>
      <c r="N766" s="399">
        <v>45324</v>
      </c>
      <c r="O766" s="400" t="s">
        <v>35</v>
      </c>
      <c r="P766" s="509" t="s">
        <v>5635</v>
      </c>
      <c r="Q766" s="502" t="s">
        <v>957</v>
      </c>
      <c r="R766" s="502">
        <v>214</v>
      </c>
      <c r="S766" s="349"/>
    </row>
    <row r="767" spans="1:19" ht="34.9" customHeight="1" x14ac:dyDescent="0.2">
      <c r="A767" s="481">
        <f t="shared" si="29"/>
        <v>764</v>
      </c>
      <c r="B767" s="399">
        <v>45331</v>
      </c>
      <c r="C767" s="441">
        <v>45323</v>
      </c>
      <c r="D767" s="400" t="s">
        <v>103</v>
      </c>
      <c r="E767" s="401" t="s">
        <v>202</v>
      </c>
      <c r="F767" s="402">
        <v>2282.5100000000002</v>
      </c>
      <c r="G767" s="405" t="s">
        <v>1774</v>
      </c>
      <c r="H767" s="400" t="s">
        <v>126</v>
      </c>
      <c r="I767" s="403" t="s">
        <v>1615</v>
      </c>
      <c r="J767" s="386" t="str">
        <f t="shared" si="28"/>
        <v>04.740.876/0001-25</v>
      </c>
      <c r="K767" s="386" t="s">
        <v>951</v>
      </c>
      <c r="L767" s="404" t="s">
        <v>947</v>
      </c>
      <c r="M767" s="386">
        <v>563081</v>
      </c>
      <c r="N767" s="399">
        <v>45332</v>
      </c>
      <c r="O767" s="400" t="s">
        <v>35</v>
      </c>
      <c r="P767" s="504" t="s">
        <v>1616</v>
      </c>
      <c r="Q767" s="501" t="s">
        <v>126</v>
      </c>
      <c r="R767" s="501" t="s">
        <v>126</v>
      </c>
      <c r="S767" s="349"/>
    </row>
    <row r="768" spans="1:19" ht="34.9" customHeight="1" x14ac:dyDescent="0.2">
      <c r="A768" s="481">
        <f t="shared" si="29"/>
        <v>765</v>
      </c>
      <c r="B768" s="399">
        <v>45331</v>
      </c>
      <c r="C768" s="441">
        <v>45292</v>
      </c>
      <c r="D768" s="400" t="s">
        <v>103</v>
      </c>
      <c r="E768" s="401" t="s">
        <v>167</v>
      </c>
      <c r="F768" s="402">
        <v>720</v>
      </c>
      <c r="G768" s="405" t="s">
        <v>1776</v>
      </c>
      <c r="H768" s="400" t="s">
        <v>126</v>
      </c>
      <c r="I768" s="403" t="s">
        <v>1775</v>
      </c>
      <c r="J768" s="386" t="str">
        <f t="shared" si="28"/>
        <v>17.448.333/0001-80</v>
      </c>
      <c r="K768" s="386" t="s">
        <v>960</v>
      </c>
      <c r="L768" s="404" t="s">
        <v>126</v>
      </c>
      <c r="M768" s="386" t="s">
        <v>126</v>
      </c>
      <c r="N768" s="399">
        <v>45331</v>
      </c>
      <c r="O768" s="400" t="s">
        <v>35</v>
      </c>
      <c r="P768" s="504" t="s">
        <v>479</v>
      </c>
      <c r="Q768" s="501" t="s">
        <v>126</v>
      </c>
      <c r="R768" s="501" t="s">
        <v>126</v>
      </c>
      <c r="S768" s="349"/>
    </row>
    <row r="769" spans="1:19" ht="34.9" customHeight="1" x14ac:dyDescent="0.2">
      <c r="A769" s="481">
        <f t="shared" si="29"/>
        <v>766</v>
      </c>
      <c r="B769" s="399">
        <v>45331</v>
      </c>
      <c r="C769" s="452">
        <v>45292</v>
      </c>
      <c r="D769" s="422" t="s">
        <v>114</v>
      </c>
      <c r="E769" s="422" t="s">
        <v>228</v>
      </c>
      <c r="F769" s="402">
        <v>1008.89</v>
      </c>
      <c r="G769" s="421" t="s">
        <v>465</v>
      </c>
      <c r="H769" s="420" t="s">
        <v>127</v>
      </c>
      <c r="I769" s="421" t="s">
        <v>466</v>
      </c>
      <c r="J769" s="386" t="str">
        <f t="shared" si="28"/>
        <v>06.981.180/0001-16</v>
      </c>
      <c r="K769" s="386" t="s">
        <v>1340</v>
      </c>
      <c r="L769" s="404" t="s">
        <v>947</v>
      </c>
      <c r="M769" s="386">
        <v>107147584</v>
      </c>
      <c r="N769" s="399">
        <v>45296</v>
      </c>
      <c r="O769" s="400" t="s">
        <v>35</v>
      </c>
      <c r="P769" s="511" t="s">
        <v>467</v>
      </c>
      <c r="Q769" s="501" t="s">
        <v>126</v>
      </c>
      <c r="R769" s="501" t="s">
        <v>126</v>
      </c>
      <c r="S769" s="349"/>
    </row>
    <row r="770" spans="1:19" ht="36" x14ac:dyDescent="0.2">
      <c r="A770" s="481">
        <f t="shared" si="29"/>
        <v>767</v>
      </c>
      <c r="B770" s="399">
        <v>45331</v>
      </c>
      <c r="C770" s="452">
        <v>45231</v>
      </c>
      <c r="D770" s="422" t="s">
        <v>114</v>
      </c>
      <c r="E770" s="422" t="s">
        <v>370</v>
      </c>
      <c r="F770" s="402">
        <v>500</v>
      </c>
      <c r="G770" s="421" t="s">
        <v>622</v>
      </c>
      <c r="H770" s="420" t="s">
        <v>134</v>
      </c>
      <c r="I770" s="421" t="s">
        <v>623</v>
      </c>
      <c r="J770" s="386" t="str">
        <f t="shared" si="28"/>
        <v>50.135.880/0001-81</v>
      </c>
      <c r="K770" s="386" t="s">
        <v>960</v>
      </c>
      <c r="L770" s="404" t="s">
        <v>947</v>
      </c>
      <c r="M770" s="386">
        <v>11</v>
      </c>
      <c r="N770" s="399">
        <v>45330</v>
      </c>
      <c r="O770" s="400" t="s">
        <v>35</v>
      </c>
      <c r="P770" s="511" t="s">
        <v>624</v>
      </c>
      <c r="Q770" s="502" t="s">
        <v>944</v>
      </c>
      <c r="R770" s="502">
        <v>2697</v>
      </c>
      <c r="S770" s="349"/>
    </row>
    <row r="771" spans="1:19" ht="72" x14ac:dyDescent="0.2">
      <c r="A771" s="481">
        <f t="shared" si="29"/>
        <v>768</v>
      </c>
      <c r="B771" s="399">
        <v>45331</v>
      </c>
      <c r="C771" s="452">
        <v>45292</v>
      </c>
      <c r="D771" s="422" t="s">
        <v>114</v>
      </c>
      <c r="E771" s="422" t="s">
        <v>238</v>
      </c>
      <c r="F771" s="402">
        <v>4108.8599999999997</v>
      </c>
      <c r="G771" s="421" t="s">
        <v>865</v>
      </c>
      <c r="H771" s="420" t="s">
        <v>133</v>
      </c>
      <c r="I771" s="425" t="s">
        <v>866</v>
      </c>
      <c r="J771" s="386" t="str">
        <f t="shared" si="28"/>
        <v>12.709.052/0001-10</v>
      </c>
      <c r="K771" s="386" t="s">
        <v>960</v>
      </c>
      <c r="L771" s="404" t="s">
        <v>947</v>
      </c>
      <c r="M771" s="386" t="s">
        <v>971</v>
      </c>
      <c r="N771" s="399">
        <v>45327</v>
      </c>
      <c r="O771" s="400" t="s">
        <v>35</v>
      </c>
      <c r="P771" s="509" t="s">
        <v>867</v>
      </c>
      <c r="Q771" s="502" t="s">
        <v>957</v>
      </c>
      <c r="R771" s="502">
        <v>3355</v>
      </c>
      <c r="S771" s="349"/>
    </row>
    <row r="772" spans="1:19" ht="34.9" customHeight="1" x14ac:dyDescent="0.2">
      <c r="A772" s="481">
        <f t="shared" si="29"/>
        <v>769</v>
      </c>
      <c r="B772" s="399">
        <v>45331</v>
      </c>
      <c r="C772" s="452">
        <v>45231</v>
      </c>
      <c r="D772" s="422" t="s">
        <v>114</v>
      </c>
      <c r="E772" s="422" t="s">
        <v>274</v>
      </c>
      <c r="F772" s="402">
        <v>20443.62</v>
      </c>
      <c r="G772" s="421" t="s">
        <v>612</v>
      </c>
      <c r="H772" s="420" t="s">
        <v>126</v>
      </c>
      <c r="I772" s="421" t="s">
        <v>613</v>
      </c>
      <c r="J772" s="386" t="str">
        <f t="shared" si="28"/>
        <v>47.099.786/0001-01</v>
      </c>
      <c r="K772" s="386" t="s">
        <v>960</v>
      </c>
      <c r="L772" s="404" t="s">
        <v>947</v>
      </c>
      <c r="M772" s="386" t="s">
        <v>1778</v>
      </c>
      <c r="N772" s="399">
        <v>45330</v>
      </c>
      <c r="O772" s="400" t="s">
        <v>35</v>
      </c>
      <c r="P772" s="511" t="s">
        <v>614</v>
      </c>
      <c r="Q772" s="502" t="s">
        <v>944</v>
      </c>
      <c r="R772" s="502">
        <v>2750</v>
      </c>
      <c r="S772" s="349"/>
    </row>
    <row r="773" spans="1:19" ht="34.9" customHeight="1" x14ac:dyDescent="0.2">
      <c r="A773" s="481">
        <f t="shared" si="29"/>
        <v>770</v>
      </c>
      <c r="B773" s="399">
        <v>45331</v>
      </c>
      <c r="C773" s="452">
        <v>45292</v>
      </c>
      <c r="D773" s="422" t="s">
        <v>114</v>
      </c>
      <c r="E773" s="422" t="s">
        <v>248</v>
      </c>
      <c r="F773" s="402">
        <v>795.15</v>
      </c>
      <c r="G773" s="421" t="s">
        <v>508</v>
      </c>
      <c r="H773" s="420" t="s">
        <v>132</v>
      </c>
      <c r="I773" s="421" t="s">
        <v>509</v>
      </c>
      <c r="J773" s="386" t="str">
        <f t="shared" si="28"/>
        <v>07.290.137/0001-77</v>
      </c>
      <c r="K773" s="386" t="s">
        <v>960</v>
      </c>
      <c r="L773" s="404" t="s">
        <v>947</v>
      </c>
      <c r="M773" s="386" t="s">
        <v>1781</v>
      </c>
      <c r="N773" s="399">
        <v>45330</v>
      </c>
      <c r="O773" s="400" t="s">
        <v>35</v>
      </c>
      <c r="P773" s="511" t="s">
        <v>510</v>
      </c>
      <c r="Q773" s="502" t="s">
        <v>957</v>
      </c>
      <c r="R773" s="502">
        <v>189</v>
      </c>
      <c r="S773" s="349"/>
    </row>
    <row r="774" spans="1:19" ht="58.9" customHeight="1" x14ac:dyDescent="0.2">
      <c r="A774" s="481">
        <f t="shared" si="29"/>
        <v>771</v>
      </c>
      <c r="B774" s="399">
        <v>45331</v>
      </c>
      <c r="C774" s="452">
        <v>45292</v>
      </c>
      <c r="D774" s="422" t="s">
        <v>114</v>
      </c>
      <c r="E774" s="422" t="s">
        <v>236</v>
      </c>
      <c r="F774" s="402">
        <v>141.72</v>
      </c>
      <c r="G774" s="421" t="s">
        <v>589</v>
      </c>
      <c r="H774" s="420" t="s">
        <v>138</v>
      </c>
      <c r="I774" s="421" t="s">
        <v>590</v>
      </c>
      <c r="J774" s="386" t="str">
        <f t="shared" ref="J774:J1377" si="31">IF(P774="","",IF(LEN(TRIM(P774))&gt;14,P774,"CPF Protegido - LGPD"))</f>
        <v>66.970.229/0021-00</v>
      </c>
      <c r="K774" s="386" t="s">
        <v>1337</v>
      </c>
      <c r="L774" s="404" t="s">
        <v>947</v>
      </c>
      <c r="M774" s="386">
        <v>18841658</v>
      </c>
      <c r="N774" s="399">
        <v>45314</v>
      </c>
      <c r="O774" s="400" t="s">
        <v>35</v>
      </c>
      <c r="P774" s="511" t="s">
        <v>591</v>
      </c>
      <c r="Q774" s="502" t="s">
        <v>957</v>
      </c>
      <c r="R774" s="502">
        <v>1977</v>
      </c>
      <c r="S774" s="349"/>
    </row>
    <row r="775" spans="1:19" ht="34.9" customHeight="1" x14ac:dyDescent="0.2">
      <c r="A775" s="481">
        <f t="shared" si="29"/>
        <v>772</v>
      </c>
      <c r="B775" s="399">
        <v>45331</v>
      </c>
      <c r="C775" s="452">
        <v>45292</v>
      </c>
      <c r="D775" s="422" t="s">
        <v>114</v>
      </c>
      <c r="E775" s="401" t="s">
        <v>220</v>
      </c>
      <c r="F775" s="402">
        <v>4098.42</v>
      </c>
      <c r="G775" s="403" t="s">
        <v>544</v>
      </c>
      <c r="H775" s="400" t="s">
        <v>127</v>
      </c>
      <c r="I775" s="403" t="s">
        <v>545</v>
      </c>
      <c r="J775" s="386" t="str">
        <f t="shared" si="31"/>
        <v>34.484.109/0001-63</v>
      </c>
      <c r="K775" s="386" t="s">
        <v>951</v>
      </c>
      <c r="L775" s="404" t="s">
        <v>126</v>
      </c>
      <c r="M775" s="386">
        <v>69182901</v>
      </c>
      <c r="N775" s="399">
        <v>45313</v>
      </c>
      <c r="O775" s="400" t="s">
        <v>35</v>
      </c>
      <c r="P775" s="505" t="s">
        <v>546</v>
      </c>
      <c r="Q775" s="501" t="s">
        <v>126</v>
      </c>
      <c r="R775" s="501" t="s">
        <v>126</v>
      </c>
      <c r="S775" s="349"/>
    </row>
    <row r="776" spans="1:19" ht="90.6" customHeight="1" x14ac:dyDescent="0.2">
      <c r="A776" s="481">
        <f t="shared" si="29"/>
        <v>773</v>
      </c>
      <c r="B776" s="399">
        <v>45331</v>
      </c>
      <c r="C776" s="455">
        <v>45292</v>
      </c>
      <c r="D776" s="424" t="s">
        <v>114</v>
      </c>
      <c r="E776" s="424" t="s">
        <v>370</v>
      </c>
      <c r="F776" s="402">
        <v>1080</v>
      </c>
      <c r="G776" s="429" t="s">
        <v>913</v>
      </c>
      <c r="H776" s="424" t="s">
        <v>135</v>
      </c>
      <c r="I776" s="403" t="s">
        <v>1783</v>
      </c>
      <c r="J776" s="386" t="str">
        <f t="shared" si="31"/>
        <v>53.164.020/0001-64</v>
      </c>
      <c r="K776" s="386" t="s">
        <v>960</v>
      </c>
      <c r="L776" s="404" t="s">
        <v>947</v>
      </c>
      <c r="M776" s="386">
        <v>5</v>
      </c>
      <c r="N776" s="399">
        <v>45328</v>
      </c>
      <c r="O776" s="400" t="s">
        <v>35</v>
      </c>
      <c r="P776" s="511" t="s">
        <v>914</v>
      </c>
      <c r="Q776" s="502" t="s">
        <v>957</v>
      </c>
      <c r="R776" s="502">
        <v>3366</v>
      </c>
      <c r="S776" s="349"/>
    </row>
    <row r="777" spans="1:19" ht="34.9" customHeight="1" x14ac:dyDescent="0.2">
      <c r="A777" s="481">
        <f t="shared" si="29"/>
        <v>774</v>
      </c>
      <c r="B777" s="399">
        <v>45331</v>
      </c>
      <c r="C777" s="441">
        <v>45170</v>
      </c>
      <c r="D777" s="400" t="s">
        <v>114</v>
      </c>
      <c r="E777" s="401" t="s">
        <v>236</v>
      </c>
      <c r="F777" s="402">
        <v>85.61</v>
      </c>
      <c r="G777" s="405" t="s">
        <v>1784</v>
      </c>
      <c r="H777" s="400" t="s">
        <v>127</v>
      </c>
      <c r="I777" s="403" t="s">
        <v>469</v>
      </c>
      <c r="J777" s="386" t="str">
        <f t="shared" si="31"/>
        <v>02.558.157/0001-62</v>
      </c>
      <c r="K777" s="386" t="s">
        <v>1337</v>
      </c>
      <c r="L777" s="404" t="s">
        <v>1338</v>
      </c>
      <c r="M777" s="386" t="s">
        <v>126</v>
      </c>
      <c r="N777" s="399">
        <v>45566</v>
      </c>
      <c r="O777" s="400" t="s">
        <v>35</v>
      </c>
      <c r="P777" s="505" t="s">
        <v>470</v>
      </c>
      <c r="Q777" s="501" t="s">
        <v>126</v>
      </c>
      <c r="R777" s="501" t="s">
        <v>126</v>
      </c>
      <c r="S777" s="349"/>
    </row>
    <row r="778" spans="1:19" ht="34.9" customHeight="1" x14ac:dyDescent="0.2">
      <c r="A778" s="481">
        <f t="shared" si="29"/>
        <v>775</v>
      </c>
      <c r="B778" s="399">
        <v>45331</v>
      </c>
      <c r="C778" s="441">
        <v>45323</v>
      </c>
      <c r="D778" s="400" t="s">
        <v>114</v>
      </c>
      <c r="E778" s="401" t="s">
        <v>284</v>
      </c>
      <c r="F778" s="402">
        <v>12</v>
      </c>
      <c r="G778" s="403" t="s">
        <v>1785</v>
      </c>
      <c r="H778" s="400" t="s">
        <v>126</v>
      </c>
      <c r="I778" s="403" t="s">
        <v>5559</v>
      </c>
      <c r="J778" s="386" t="str">
        <f t="shared" si="31"/>
        <v>00.000.000/0001-91</v>
      </c>
      <c r="K778" s="404" t="s">
        <v>1003</v>
      </c>
      <c r="L778" s="404" t="s">
        <v>939</v>
      </c>
      <c r="M778" s="386" t="s">
        <v>126</v>
      </c>
      <c r="N778" s="399">
        <v>45331</v>
      </c>
      <c r="O778" s="400" t="s">
        <v>35</v>
      </c>
      <c r="P778" s="505" t="s">
        <v>1004</v>
      </c>
      <c r="Q778" s="501" t="s">
        <v>126</v>
      </c>
      <c r="R778" s="501" t="s">
        <v>126</v>
      </c>
      <c r="S778" s="349"/>
    </row>
    <row r="779" spans="1:19" ht="34.9" customHeight="1" x14ac:dyDescent="0.2">
      <c r="A779" s="481">
        <f t="shared" si="29"/>
        <v>776</v>
      </c>
      <c r="B779" s="399">
        <v>45331</v>
      </c>
      <c r="C779" s="441">
        <v>45323</v>
      </c>
      <c r="D779" s="400" t="s">
        <v>114</v>
      </c>
      <c r="E779" s="401" t="s">
        <v>284</v>
      </c>
      <c r="F779" s="402">
        <v>12</v>
      </c>
      <c r="G779" s="403" t="s">
        <v>1786</v>
      </c>
      <c r="H779" s="424" t="s">
        <v>134</v>
      </c>
      <c r="I779" s="403" t="s">
        <v>5559</v>
      </c>
      <c r="J779" s="386" t="str">
        <f t="shared" si="31"/>
        <v>00.000.000/0001-91</v>
      </c>
      <c r="K779" s="404" t="s">
        <v>1003</v>
      </c>
      <c r="L779" s="404" t="s">
        <v>939</v>
      </c>
      <c r="M779" s="386" t="s">
        <v>126</v>
      </c>
      <c r="N779" s="399">
        <v>45331</v>
      </c>
      <c r="O779" s="400" t="s">
        <v>35</v>
      </c>
      <c r="P779" s="505" t="s">
        <v>1004</v>
      </c>
      <c r="Q779" s="501" t="s">
        <v>126</v>
      </c>
      <c r="R779" s="501" t="s">
        <v>126</v>
      </c>
      <c r="S779" s="349"/>
    </row>
    <row r="780" spans="1:19" ht="34.9" customHeight="1" x14ac:dyDescent="0.2">
      <c r="A780" s="481">
        <f t="shared" si="29"/>
        <v>777</v>
      </c>
      <c r="B780" s="399">
        <v>45331</v>
      </c>
      <c r="C780" s="441">
        <v>45323</v>
      </c>
      <c r="D780" s="400" t="s">
        <v>114</v>
      </c>
      <c r="E780" s="401" t="s">
        <v>284</v>
      </c>
      <c r="F780" s="402">
        <v>12</v>
      </c>
      <c r="G780" s="403" t="s">
        <v>1787</v>
      </c>
      <c r="H780" s="424" t="s">
        <v>135</v>
      </c>
      <c r="I780" s="403" t="s">
        <v>5559</v>
      </c>
      <c r="J780" s="386" t="str">
        <f t="shared" si="31"/>
        <v>00.000.000/0001-91</v>
      </c>
      <c r="K780" s="404" t="s">
        <v>1003</v>
      </c>
      <c r="L780" s="404" t="s">
        <v>939</v>
      </c>
      <c r="M780" s="386" t="s">
        <v>126</v>
      </c>
      <c r="N780" s="399">
        <v>45331</v>
      </c>
      <c r="O780" s="400" t="s">
        <v>35</v>
      </c>
      <c r="P780" s="505" t="s">
        <v>1004</v>
      </c>
      <c r="Q780" s="501" t="s">
        <v>126</v>
      </c>
      <c r="R780" s="501" t="s">
        <v>126</v>
      </c>
      <c r="S780" s="349"/>
    </row>
    <row r="781" spans="1:19" ht="34.9" customHeight="1" x14ac:dyDescent="0.2">
      <c r="A781" s="481">
        <f t="shared" si="29"/>
        <v>778</v>
      </c>
      <c r="B781" s="399">
        <v>45331</v>
      </c>
      <c r="C781" s="441">
        <v>45323</v>
      </c>
      <c r="D781" s="400" t="s">
        <v>114</v>
      </c>
      <c r="E781" s="401" t="s">
        <v>284</v>
      </c>
      <c r="F781" s="402">
        <v>12</v>
      </c>
      <c r="G781" s="403" t="s">
        <v>1788</v>
      </c>
      <c r="H781" s="420" t="s">
        <v>126</v>
      </c>
      <c r="I781" s="403" t="s">
        <v>5559</v>
      </c>
      <c r="J781" s="386" t="str">
        <f t="shared" si="31"/>
        <v>00.000.000/0001-91</v>
      </c>
      <c r="K781" s="404" t="s">
        <v>1003</v>
      </c>
      <c r="L781" s="404" t="s">
        <v>939</v>
      </c>
      <c r="M781" s="386" t="s">
        <v>126</v>
      </c>
      <c r="N781" s="399">
        <v>45331</v>
      </c>
      <c r="O781" s="400" t="s">
        <v>35</v>
      </c>
      <c r="P781" s="505" t="s">
        <v>1004</v>
      </c>
      <c r="Q781" s="501" t="s">
        <v>126</v>
      </c>
      <c r="R781" s="501" t="s">
        <v>126</v>
      </c>
      <c r="S781" s="349"/>
    </row>
    <row r="782" spans="1:19" ht="34.9" customHeight="1" x14ac:dyDescent="0.2">
      <c r="A782" s="481">
        <f t="shared" si="29"/>
        <v>779</v>
      </c>
      <c r="B782" s="399">
        <v>45331</v>
      </c>
      <c r="C782" s="441">
        <v>45323</v>
      </c>
      <c r="D782" s="400" t="s">
        <v>114</v>
      </c>
      <c r="E782" s="401" t="s">
        <v>284</v>
      </c>
      <c r="F782" s="402">
        <v>12</v>
      </c>
      <c r="G782" s="403" t="s">
        <v>1789</v>
      </c>
      <c r="H782" s="424" t="s">
        <v>132</v>
      </c>
      <c r="I782" s="403" t="s">
        <v>5559</v>
      </c>
      <c r="J782" s="386" t="str">
        <f t="shared" si="31"/>
        <v>00.000.000/0001-91</v>
      </c>
      <c r="K782" s="404" t="s">
        <v>1003</v>
      </c>
      <c r="L782" s="404" t="s">
        <v>939</v>
      </c>
      <c r="M782" s="386" t="s">
        <v>126</v>
      </c>
      <c r="N782" s="399">
        <v>45331</v>
      </c>
      <c r="O782" s="400" t="s">
        <v>35</v>
      </c>
      <c r="P782" s="505" t="s">
        <v>1004</v>
      </c>
      <c r="Q782" s="501" t="s">
        <v>126</v>
      </c>
      <c r="R782" s="501" t="s">
        <v>126</v>
      </c>
      <c r="S782" s="349"/>
    </row>
    <row r="783" spans="1:19" ht="36" x14ac:dyDescent="0.2">
      <c r="A783" s="481">
        <f t="shared" si="29"/>
        <v>780</v>
      </c>
      <c r="B783" s="399">
        <v>45331</v>
      </c>
      <c r="C783" s="441">
        <v>45323</v>
      </c>
      <c r="D783" s="400" t="s">
        <v>114</v>
      </c>
      <c r="E783" s="401" t="s">
        <v>284</v>
      </c>
      <c r="F783" s="402">
        <v>12</v>
      </c>
      <c r="G783" s="403" t="s">
        <v>1790</v>
      </c>
      <c r="H783" s="424" t="s">
        <v>135</v>
      </c>
      <c r="I783" s="403" t="s">
        <v>5559</v>
      </c>
      <c r="J783" s="386" t="str">
        <f t="shared" si="31"/>
        <v>00.000.000/0001-91</v>
      </c>
      <c r="K783" s="404" t="s">
        <v>1003</v>
      </c>
      <c r="L783" s="404" t="s">
        <v>939</v>
      </c>
      <c r="M783" s="386" t="s">
        <v>126</v>
      </c>
      <c r="N783" s="399">
        <v>45331</v>
      </c>
      <c r="O783" s="400" t="s">
        <v>35</v>
      </c>
      <c r="P783" s="505" t="s">
        <v>1004</v>
      </c>
      <c r="Q783" s="501" t="s">
        <v>126</v>
      </c>
      <c r="R783" s="501" t="s">
        <v>126</v>
      </c>
      <c r="S783" s="349"/>
    </row>
    <row r="784" spans="1:19" ht="34.9" customHeight="1" x14ac:dyDescent="0.2">
      <c r="A784" s="481">
        <f t="shared" si="29"/>
        <v>781</v>
      </c>
      <c r="B784" s="399">
        <v>45331</v>
      </c>
      <c r="C784" s="441">
        <v>45323</v>
      </c>
      <c r="D784" s="400" t="s">
        <v>114</v>
      </c>
      <c r="E784" s="401" t="s">
        <v>284</v>
      </c>
      <c r="F784" s="402">
        <v>12</v>
      </c>
      <c r="G784" s="403" t="s">
        <v>1764</v>
      </c>
      <c r="H784" s="420" t="s">
        <v>132</v>
      </c>
      <c r="I784" s="403" t="s">
        <v>5559</v>
      </c>
      <c r="J784" s="386" t="str">
        <f t="shared" si="31"/>
        <v>00.000.000/0001-91</v>
      </c>
      <c r="K784" s="404" t="s">
        <v>1003</v>
      </c>
      <c r="L784" s="404" t="s">
        <v>939</v>
      </c>
      <c r="M784" s="386" t="s">
        <v>126</v>
      </c>
      <c r="N784" s="399">
        <v>45331</v>
      </c>
      <c r="O784" s="400" t="s">
        <v>35</v>
      </c>
      <c r="P784" s="505" t="s">
        <v>1004</v>
      </c>
      <c r="Q784" s="501" t="s">
        <v>126</v>
      </c>
      <c r="R784" s="501" t="s">
        <v>126</v>
      </c>
      <c r="S784" s="349"/>
    </row>
    <row r="785" spans="1:19" ht="50.1" customHeight="1" x14ac:dyDescent="0.2">
      <c r="A785" s="481">
        <f t="shared" si="29"/>
        <v>782</v>
      </c>
      <c r="B785" s="399">
        <v>45337</v>
      </c>
      <c r="C785" s="441">
        <v>45323</v>
      </c>
      <c r="D785" s="400" t="s">
        <v>103</v>
      </c>
      <c r="E785" s="401" t="s">
        <v>204</v>
      </c>
      <c r="F785" s="402">
        <v>-934.71</v>
      </c>
      <c r="G785" s="403" t="s">
        <v>1358</v>
      </c>
      <c r="H785" s="400" t="s">
        <v>126</v>
      </c>
      <c r="I785" s="403" t="s">
        <v>937</v>
      </c>
      <c r="J785" s="386" t="str">
        <f t="shared" si="31"/>
        <v>70.945.209/0001-03</v>
      </c>
      <c r="K785" s="386" t="s">
        <v>1021</v>
      </c>
      <c r="L785" s="404" t="s">
        <v>939</v>
      </c>
      <c r="M785" s="386" t="s">
        <v>126</v>
      </c>
      <c r="N785" s="399">
        <v>45337</v>
      </c>
      <c r="O785" s="400" t="s">
        <v>35</v>
      </c>
      <c r="P785" s="505" t="s">
        <v>718</v>
      </c>
      <c r="Q785" s="501" t="s">
        <v>126</v>
      </c>
      <c r="R785" s="501" t="s">
        <v>126</v>
      </c>
      <c r="S785" s="349"/>
    </row>
    <row r="786" spans="1:19" ht="50.1" customHeight="1" x14ac:dyDescent="0.2">
      <c r="A786" s="481">
        <f t="shared" si="29"/>
        <v>783</v>
      </c>
      <c r="B786" s="399">
        <v>45337</v>
      </c>
      <c r="C786" s="441">
        <v>45323</v>
      </c>
      <c r="D786" s="400" t="s">
        <v>103</v>
      </c>
      <c r="E786" s="401" t="s">
        <v>204</v>
      </c>
      <c r="F786" s="402">
        <v>-2843.75</v>
      </c>
      <c r="G786" s="403" t="s">
        <v>1360</v>
      </c>
      <c r="H786" s="400" t="s">
        <v>126</v>
      </c>
      <c r="I786" s="403" t="s">
        <v>937</v>
      </c>
      <c r="J786" s="386" t="str">
        <f t="shared" si="31"/>
        <v>70.945.209/0001-03</v>
      </c>
      <c r="K786" s="386" t="s">
        <v>1021</v>
      </c>
      <c r="L786" s="404" t="s">
        <v>939</v>
      </c>
      <c r="M786" s="386" t="s">
        <v>126</v>
      </c>
      <c r="N786" s="399">
        <v>45337</v>
      </c>
      <c r="O786" s="400" t="s">
        <v>35</v>
      </c>
      <c r="P786" s="505" t="s">
        <v>718</v>
      </c>
      <c r="Q786" s="501" t="s">
        <v>126</v>
      </c>
      <c r="R786" s="501" t="s">
        <v>126</v>
      </c>
      <c r="S786" s="349"/>
    </row>
    <row r="787" spans="1:19" ht="50.1" customHeight="1" x14ac:dyDescent="0.2">
      <c r="A787" s="481">
        <f t="shared" si="29"/>
        <v>784</v>
      </c>
      <c r="B787" s="399">
        <v>45337</v>
      </c>
      <c r="C787" s="441">
        <v>45261</v>
      </c>
      <c r="D787" s="400" t="s">
        <v>103</v>
      </c>
      <c r="E787" s="401" t="s">
        <v>105</v>
      </c>
      <c r="F787" s="402">
        <v>-315.66000000000003</v>
      </c>
      <c r="G787" s="403" t="s">
        <v>1359</v>
      </c>
      <c r="H787" s="400" t="s">
        <v>126</v>
      </c>
      <c r="I787" s="403" t="s">
        <v>937</v>
      </c>
      <c r="J787" s="386" t="str">
        <f t="shared" si="31"/>
        <v>70.945.209/0001-03</v>
      </c>
      <c r="K787" s="386" t="s">
        <v>1021</v>
      </c>
      <c r="L787" s="404" t="s">
        <v>939</v>
      </c>
      <c r="M787" s="386" t="s">
        <v>126</v>
      </c>
      <c r="N787" s="399">
        <v>45337</v>
      </c>
      <c r="O787" s="400" t="s">
        <v>35</v>
      </c>
      <c r="P787" s="505" t="s">
        <v>718</v>
      </c>
      <c r="Q787" s="501" t="s">
        <v>126</v>
      </c>
      <c r="R787" s="501" t="s">
        <v>126</v>
      </c>
      <c r="S787" s="349"/>
    </row>
    <row r="788" spans="1:19" ht="34.9" customHeight="1" x14ac:dyDescent="0.2">
      <c r="A788" s="481">
        <f t="shared" si="29"/>
        <v>785</v>
      </c>
      <c r="B788" s="399">
        <v>45337</v>
      </c>
      <c r="C788" s="452">
        <v>45200</v>
      </c>
      <c r="D788" s="422" t="s">
        <v>114</v>
      </c>
      <c r="E788" s="422" t="s">
        <v>342</v>
      </c>
      <c r="F788" s="402">
        <v>180</v>
      </c>
      <c r="G788" s="421" t="s">
        <v>1667</v>
      </c>
      <c r="H788" s="420" t="s">
        <v>126</v>
      </c>
      <c r="I788" s="422" t="s">
        <v>1668</v>
      </c>
      <c r="J788" s="386" t="str">
        <f t="shared" si="31"/>
        <v>03.237.689/0001-60</v>
      </c>
      <c r="K788" s="386" t="s">
        <v>4161</v>
      </c>
      <c r="L788" s="404" t="s">
        <v>1793</v>
      </c>
      <c r="M788" s="386">
        <v>18080</v>
      </c>
      <c r="N788" s="399">
        <v>45218</v>
      </c>
      <c r="O788" s="400" t="s">
        <v>35</v>
      </c>
      <c r="P788" s="504" t="s">
        <v>1669</v>
      </c>
      <c r="Q788" s="502" t="s">
        <v>944</v>
      </c>
      <c r="R788" s="502">
        <v>2443</v>
      </c>
      <c r="S788" s="349"/>
    </row>
    <row r="789" spans="1:19" ht="51" customHeight="1" x14ac:dyDescent="0.2">
      <c r="A789" s="481">
        <f t="shared" si="29"/>
        <v>786</v>
      </c>
      <c r="B789" s="399">
        <v>45337</v>
      </c>
      <c r="C789" s="452">
        <v>45292</v>
      </c>
      <c r="D789" s="422" t="s">
        <v>114</v>
      </c>
      <c r="E789" s="422" t="s">
        <v>324</v>
      </c>
      <c r="F789" s="402">
        <v>68</v>
      </c>
      <c r="G789" s="421" t="s">
        <v>453</v>
      </c>
      <c r="H789" s="420" t="s">
        <v>127</v>
      </c>
      <c r="I789" s="422" t="s">
        <v>454</v>
      </c>
      <c r="J789" s="386" t="str">
        <f t="shared" si="31"/>
        <v>18.277.493/0001-77</v>
      </c>
      <c r="K789" s="386" t="s">
        <v>951</v>
      </c>
      <c r="L789" s="404" t="s">
        <v>947</v>
      </c>
      <c r="M789" s="386">
        <v>5236762</v>
      </c>
      <c r="N789" s="399">
        <v>45324</v>
      </c>
      <c r="O789" s="400" t="s">
        <v>35</v>
      </c>
      <c r="P789" s="511" t="s">
        <v>455</v>
      </c>
      <c r="Q789" s="502" t="s">
        <v>957</v>
      </c>
      <c r="R789" s="502">
        <v>1142</v>
      </c>
      <c r="S789" s="349"/>
    </row>
    <row r="790" spans="1:19" ht="36" x14ac:dyDescent="0.2">
      <c r="A790" s="481">
        <f t="shared" si="29"/>
        <v>787</v>
      </c>
      <c r="B790" s="399">
        <v>45337</v>
      </c>
      <c r="C790" s="452">
        <v>45292</v>
      </c>
      <c r="D790" s="422" t="s">
        <v>114</v>
      </c>
      <c r="E790" s="422" t="s">
        <v>394</v>
      </c>
      <c r="F790" s="402">
        <v>115.36</v>
      </c>
      <c r="G790" s="421" t="s">
        <v>908</v>
      </c>
      <c r="H790" s="420" t="s">
        <v>131</v>
      </c>
      <c r="I790" s="403" t="s">
        <v>626</v>
      </c>
      <c r="J790" s="386" t="str">
        <f t="shared" si="31"/>
        <v>10.356.504/0001-00</v>
      </c>
      <c r="K790" s="386" t="s">
        <v>960</v>
      </c>
      <c r="L790" s="404" t="s">
        <v>947</v>
      </c>
      <c r="M790" s="386" t="s">
        <v>1794</v>
      </c>
      <c r="N790" s="399">
        <v>45331</v>
      </c>
      <c r="O790" s="400" t="s">
        <v>35</v>
      </c>
      <c r="P790" s="509" t="s">
        <v>627</v>
      </c>
      <c r="Q790" s="502" t="s">
        <v>944</v>
      </c>
      <c r="R790" s="502">
        <v>3387</v>
      </c>
      <c r="S790" s="349"/>
    </row>
    <row r="791" spans="1:19" ht="36" x14ac:dyDescent="0.2">
      <c r="A791" s="481">
        <f t="shared" si="29"/>
        <v>788</v>
      </c>
      <c r="B791" s="399">
        <v>45337</v>
      </c>
      <c r="C791" s="452">
        <v>45323</v>
      </c>
      <c r="D791" s="422" t="s">
        <v>114</v>
      </c>
      <c r="E791" s="422" t="s">
        <v>248</v>
      </c>
      <c r="F791" s="402">
        <v>6547.5</v>
      </c>
      <c r="G791" s="372" t="s">
        <v>1661</v>
      </c>
      <c r="H791" s="420" t="s">
        <v>132</v>
      </c>
      <c r="I791" s="403" t="s">
        <v>1662</v>
      </c>
      <c r="J791" s="386" t="str">
        <f t="shared" si="31"/>
        <v>04.219.951/0001-07</v>
      </c>
      <c r="K791" s="386" t="s">
        <v>960</v>
      </c>
      <c r="L791" s="404" t="s">
        <v>947</v>
      </c>
      <c r="M791" s="386" t="s">
        <v>1795</v>
      </c>
      <c r="N791" s="399">
        <v>45331</v>
      </c>
      <c r="O791" s="400" t="s">
        <v>35</v>
      </c>
      <c r="P791" s="504" t="s">
        <v>1663</v>
      </c>
      <c r="Q791" s="502" t="s">
        <v>957</v>
      </c>
      <c r="R791" s="502">
        <v>3581</v>
      </c>
      <c r="S791" s="349"/>
    </row>
    <row r="792" spans="1:19" ht="34.9" customHeight="1" x14ac:dyDescent="0.2">
      <c r="A792" s="481">
        <f t="shared" si="29"/>
        <v>789</v>
      </c>
      <c r="B792" s="399">
        <v>45337</v>
      </c>
      <c r="C792" s="452">
        <v>45292</v>
      </c>
      <c r="D792" s="422" t="s">
        <v>114</v>
      </c>
      <c r="E792" s="422" t="s">
        <v>248</v>
      </c>
      <c r="F792" s="402">
        <v>1640.92</v>
      </c>
      <c r="G792" s="421" t="s">
        <v>513</v>
      </c>
      <c r="H792" s="420" t="s">
        <v>132</v>
      </c>
      <c r="I792" s="422" t="s">
        <v>514</v>
      </c>
      <c r="J792" s="386" t="str">
        <f t="shared" si="31"/>
        <v>07.029.586/0001-66</v>
      </c>
      <c r="K792" s="386" t="s">
        <v>951</v>
      </c>
      <c r="L792" s="404" t="s">
        <v>947</v>
      </c>
      <c r="M792" s="386" t="s">
        <v>1797</v>
      </c>
      <c r="N792" s="399">
        <v>45327</v>
      </c>
      <c r="O792" s="400" t="s">
        <v>35</v>
      </c>
      <c r="P792" s="511" t="s">
        <v>515</v>
      </c>
      <c r="Q792" s="502" t="s">
        <v>957</v>
      </c>
      <c r="R792" s="502">
        <v>258</v>
      </c>
      <c r="S792" s="349"/>
    </row>
    <row r="793" spans="1:19" ht="34.9" customHeight="1" x14ac:dyDescent="0.2">
      <c r="A793" s="481">
        <f t="shared" si="29"/>
        <v>790</v>
      </c>
      <c r="B793" s="399">
        <v>45337</v>
      </c>
      <c r="C793" s="441">
        <v>45323</v>
      </c>
      <c r="D793" s="400" t="s">
        <v>103</v>
      </c>
      <c r="E793" s="401" t="s">
        <v>204</v>
      </c>
      <c r="F793" s="402">
        <v>40528.949999999997</v>
      </c>
      <c r="G793" s="403" t="s">
        <v>1366</v>
      </c>
      <c r="H793" s="400" t="s">
        <v>126</v>
      </c>
      <c r="I793" s="403" t="s">
        <v>480</v>
      </c>
      <c r="J793" s="386" t="str">
        <f t="shared" si="31"/>
        <v>16.513.178/0001-76</v>
      </c>
      <c r="K793" s="386" t="s">
        <v>951</v>
      </c>
      <c r="L793" s="404" t="s">
        <v>947</v>
      </c>
      <c r="M793" s="386" t="s">
        <v>1799</v>
      </c>
      <c r="N793" s="399">
        <v>45299</v>
      </c>
      <c r="O793" s="400" t="s">
        <v>35</v>
      </c>
      <c r="P793" s="504" t="s">
        <v>481</v>
      </c>
      <c r="Q793" s="501" t="s">
        <v>126</v>
      </c>
      <c r="R793" s="501" t="s">
        <v>126</v>
      </c>
      <c r="S793" s="349"/>
    </row>
    <row r="794" spans="1:19" ht="34.9" customHeight="1" x14ac:dyDescent="0.2">
      <c r="A794" s="481">
        <f t="shared" si="29"/>
        <v>791</v>
      </c>
      <c r="B794" s="399">
        <v>45337</v>
      </c>
      <c r="C794" s="452">
        <v>45292</v>
      </c>
      <c r="D794" s="422" t="s">
        <v>114</v>
      </c>
      <c r="E794" s="422" t="s">
        <v>394</v>
      </c>
      <c r="F794" s="402">
        <v>720.97</v>
      </c>
      <c r="G794" s="421" t="s">
        <v>906</v>
      </c>
      <c r="H794" s="420" t="s">
        <v>131</v>
      </c>
      <c r="I794" s="403" t="s">
        <v>626</v>
      </c>
      <c r="J794" s="386" t="str">
        <f t="shared" ref="J794:J795" si="32">IF(P794="","",IF(LEN(TRIM(P794))&gt;14,P794,"CPF Protegido - LGPD"))</f>
        <v>10.356.504/0001-00</v>
      </c>
      <c r="K794" s="386" t="s">
        <v>960</v>
      </c>
      <c r="L794" s="404" t="s">
        <v>947</v>
      </c>
      <c r="M794" s="386" t="s">
        <v>1800</v>
      </c>
      <c r="N794" s="399">
        <v>45331</v>
      </c>
      <c r="O794" s="400" t="s">
        <v>35</v>
      </c>
      <c r="P794" s="509" t="s">
        <v>627</v>
      </c>
      <c r="Q794" s="502" t="s">
        <v>944</v>
      </c>
      <c r="R794" s="502">
        <v>3389</v>
      </c>
      <c r="S794" s="349"/>
    </row>
    <row r="795" spans="1:19" ht="34.9" customHeight="1" x14ac:dyDescent="0.2">
      <c r="A795" s="481">
        <f t="shared" si="29"/>
        <v>792</v>
      </c>
      <c r="B795" s="399">
        <v>45337</v>
      </c>
      <c r="C795" s="441">
        <v>45323</v>
      </c>
      <c r="D795" s="401" t="s">
        <v>114</v>
      </c>
      <c r="E795" s="401" t="s">
        <v>234</v>
      </c>
      <c r="F795" s="402">
        <v>596.82000000000005</v>
      </c>
      <c r="G795" s="403" t="s">
        <v>471</v>
      </c>
      <c r="H795" s="400" t="s">
        <v>127</v>
      </c>
      <c r="I795" s="403" t="s">
        <v>472</v>
      </c>
      <c r="J795" s="386" t="str">
        <f t="shared" si="32"/>
        <v>02.421.421/0020-84</v>
      </c>
      <c r="K795" s="386" t="s">
        <v>1337</v>
      </c>
      <c r="L795" s="404" t="s">
        <v>1338</v>
      </c>
      <c r="M795" s="386">
        <v>5130832693</v>
      </c>
      <c r="N795" s="399">
        <v>45323</v>
      </c>
      <c r="O795" s="400" t="s">
        <v>35</v>
      </c>
      <c r="P795" s="505" t="s">
        <v>473</v>
      </c>
      <c r="Q795" s="501" t="s">
        <v>126</v>
      </c>
      <c r="R795" s="501" t="s">
        <v>126</v>
      </c>
      <c r="S795" s="349"/>
    </row>
    <row r="796" spans="1:19" ht="34.9" customHeight="1" x14ac:dyDescent="0.2">
      <c r="A796" s="481">
        <f t="shared" si="29"/>
        <v>793</v>
      </c>
      <c r="B796" s="399">
        <v>45337</v>
      </c>
      <c r="C796" s="452">
        <v>45261</v>
      </c>
      <c r="D796" s="422" t="s">
        <v>114</v>
      </c>
      <c r="E796" s="422" t="s">
        <v>266</v>
      </c>
      <c r="F796" s="402">
        <v>960.45</v>
      </c>
      <c r="G796" s="421" t="s">
        <v>499</v>
      </c>
      <c r="H796" s="420" t="s">
        <v>127</v>
      </c>
      <c r="I796" s="422" t="s">
        <v>500</v>
      </c>
      <c r="J796" s="386" t="str">
        <f t="shared" si="31"/>
        <v>00.072.675/0001-46</v>
      </c>
      <c r="K796" s="386" t="s">
        <v>951</v>
      </c>
      <c r="L796" s="404" t="s">
        <v>947</v>
      </c>
      <c r="M796" s="386" t="s">
        <v>1802</v>
      </c>
      <c r="N796" s="399">
        <v>45315</v>
      </c>
      <c r="O796" s="400" t="s">
        <v>35</v>
      </c>
      <c r="P796" s="511" t="s">
        <v>501</v>
      </c>
      <c r="Q796" s="502" t="s">
        <v>944</v>
      </c>
      <c r="R796" s="502">
        <v>4364</v>
      </c>
      <c r="S796" s="349"/>
    </row>
    <row r="797" spans="1:19" ht="34.9" customHeight="1" x14ac:dyDescent="0.2">
      <c r="A797" s="481">
        <f t="shared" si="29"/>
        <v>794</v>
      </c>
      <c r="B797" s="399">
        <v>45337</v>
      </c>
      <c r="C797" s="441">
        <v>45261</v>
      </c>
      <c r="D797" s="400" t="s">
        <v>103</v>
      </c>
      <c r="E797" s="401" t="s">
        <v>105</v>
      </c>
      <c r="F797" s="402">
        <v>4550.41</v>
      </c>
      <c r="G797" s="403" t="s">
        <v>1803</v>
      </c>
      <c r="H797" s="400" t="s">
        <v>126</v>
      </c>
      <c r="I797" s="403" t="s">
        <v>480</v>
      </c>
      <c r="J797" s="386" t="str">
        <f t="shared" si="31"/>
        <v>16.513.178/0001-76</v>
      </c>
      <c r="K797" s="386" t="s">
        <v>951</v>
      </c>
      <c r="L797" s="404" t="s">
        <v>947</v>
      </c>
      <c r="M797" s="386" t="s">
        <v>1804</v>
      </c>
      <c r="N797" s="399">
        <v>45295</v>
      </c>
      <c r="O797" s="400" t="s">
        <v>35</v>
      </c>
      <c r="P797" s="504" t="s">
        <v>481</v>
      </c>
      <c r="Q797" s="501" t="s">
        <v>126</v>
      </c>
      <c r="R797" s="501" t="s">
        <v>126</v>
      </c>
      <c r="S797" s="349"/>
    </row>
    <row r="798" spans="1:19" ht="34.9" customHeight="1" x14ac:dyDescent="0.2">
      <c r="A798" s="481">
        <f t="shared" si="29"/>
        <v>795</v>
      </c>
      <c r="B798" s="399">
        <v>45337</v>
      </c>
      <c r="C798" s="441">
        <v>45323</v>
      </c>
      <c r="D798" s="400" t="s">
        <v>114</v>
      </c>
      <c r="E798" s="401" t="s">
        <v>284</v>
      </c>
      <c r="F798" s="402">
        <v>12</v>
      </c>
      <c r="G798" s="403" t="s">
        <v>1807</v>
      </c>
      <c r="H798" s="420" t="s">
        <v>131</v>
      </c>
      <c r="I798" s="403" t="s">
        <v>5559</v>
      </c>
      <c r="J798" s="386" t="str">
        <f t="shared" si="31"/>
        <v>00.000.000/0001-91</v>
      </c>
      <c r="K798" s="404" t="s">
        <v>1003</v>
      </c>
      <c r="L798" s="404" t="s">
        <v>939</v>
      </c>
      <c r="M798" s="386" t="s">
        <v>126</v>
      </c>
      <c r="N798" s="399">
        <v>45337</v>
      </c>
      <c r="O798" s="400" t="s">
        <v>35</v>
      </c>
      <c r="P798" s="505" t="s">
        <v>1004</v>
      </c>
      <c r="Q798" s="501" t="s">
        <v>126</v>
      </c>
      <c r="R798" s="501" t="s">
        <v>126</v>
      </c>
      <c r="S798" s="349"/>
    </row>
    <row r="799" spans="1:19" ht="34.9" customHeight="1" x14ac:dyDescent="0.2">
      <c r="A799" s="481">
        <f t="shared" si="29"/>
        <v>796</v>
      </c>
      <c r="B799" s="399">
        <v>45337</v>
      </c>
      <c r="C799" s="441">
        <v>45323</v>
      </c>
      <c r="D799" s="400" t="s">
        <v>114</v>
      </c>
      <c r="E799" s="401" t="s">
        <v>284</v>
      </c>
      <c r="F799" s="402">
        <v>12</v>
      </c>
      <c r="G799" s="403" t="s">
        <v>1808</v>
      </c>
      <c r="H799" s="420" t="s">
        <v>132</v>
      </c>
      <c r="I799" s="403" t="s">
        <v>5559</v>
      </c>
      <c r="J799" s="386" t="str">
        <f t="shared" si="31"/>
        <v>00.000.000/0001-91</v>
      </c>
      <c r="K799" s="404" t="s">
        <v>1003</v>
      </c>
      <c r="L799" s="404" t="s">
        <v>939</v>
      </c>
      <c r="M799" s="386" t="s">
        <v>126</v>
      </c>
      <c r="N799" s="399">
        <v>45337</v>
      </c>
      <c r="O799" s="400" t="s">
        <v>35</v>
      </c>
      <c r="P799" s="505" t="s">
        <v>1004</v>
      </c>
      <c r="Q799" s="501" t="s">
        <v>126</v>
      </c>
      <c r="R799" s="501" t="s">
        <v>126</v>
      </c>
      <c r="S799" s="349"/>
    </row>
    <row r="800" spans="1:19" ht="34.9" customHeight="1" x14ac:dyDescent="0.2">
      <c r="A800" s="481">
        <f t="shared" si="29"/>
        <v>797</v>
      </c>
      <c r="B800" s="399">
        <v>45337</v>
      </c>
      <c r="C800" s="441">
        <v>45323</v>
      </c>
      <c r="D800" s="400" t="s">
        <v>114</v>
      </c>
      <c r="E800" s="401" t="s">
        <v>284</v>
      </c>
      <c r="F800" s="402">
        <v>12</v>
      </c>
      <c r="G800" s="403" t="s">
        <v>1809</v>
      </c>
      <c r="H800" s="420" t="s">
        <v>131</v>
      </c>
      <c r="I800" s="403" t="s">
        <v>5559</v>
      </c>
      <c r="J800" s="386" t="str">
        <f t="shared" si="31"/>
        <v>00.000.000/0001-91</v>
      </c>
      <c r="K800" s="404" t="s">
        <v>1003</v>
      </c>
      <c r="L800" s="404" t="s">
        <v>939</v>
      </c>
      <c r="M800" s="386" t="s">
        <v>126</v>
      </c>
      <c r="N800" s="399">
        <v>45337</v>
      </c>
      <c r="O800" s="400" t="s">
        <v>35</v>
      </c>
      <c r="P800" s="505" t="s">
        <v>1004</v>
      </c>
      <c r="Q800" s="501" t="s">
        <v>126</v>
      </c>
      <c r="R800" s="501" t="s">
        <v>126</v>
      </c>
      <c r="S800" s="349"/>
    </row>
    <row r="801" spans="1:19" ht="34.9" customHeight="1" x14ac:dyDescent="0.2">
      <c r="A801" s="481">
        <f t="shared" si="29"/>
        <v>798</v>
      </c>
      <c r="B801" s="399">
        <v>45338</v>
      </c>
      <c r="C801" s="441">
        <v>45292</v>
      </c>
      <c r="D801" s="400" t="s">
        <v>114</v>
      </c>
      <c r="E801" s="401" t="s">
        <v>318</v>
      </c>
      <c r="F801" s="402">
        <v>0.34</v>
      </c>
      <c r="G801" s="405" t="s">
        <v>1821</v>
      </c>
      <c r="H801" s="400" t="s">
        <v>126</v>
      </c>
      <c r="I801" s="403" t="s">
        <v>1822</v>
      </c>
      <c r="J801" s="386" t="str">
        <f t="shared" si="31"/>
        <v>70.945.209/0001-03</v>
      </c>
      <c r="K801" s="386" t="s">
        <v>1021</v>
      </c>
      <c r="L801" s="404" t="s">
        <v>939</v>
      </c>
      <c r="M801" s="386" t="s">
        <v>126</v>
      </c>
      <c r="N801" s="399">
        <v>45338</v>
      </c>
      <c r="O801" s="400" t="s">
        <v>35</v>
      </c>
      <c r="P801" s="505" t="s">
        <v>718</v>
      </c>
      <c r="Q801" s="501" t="s">
        <v>126</v>
      </c>
      <c r="R801" s="501" t="s">
        <v>126</v>
      </c>
      <c r="S801" s="349"/>
    </row>
    <row r="802" spans="1:19" ht="34.9" customHeight="1" x14ac:dyDescent="0.2">
      <c r="A802" s="481">
        <f t="shared" si="29"/>
        <v>799</v>
      </c>
      <c r="B802" s="399">
        <v>45338</v>
      </c>
      <c r="C802" s="452">
        <v>45261</v>
      </c>
      <c r="D802" s="422" t="s">
        <v>114</v>
      </c>
      <c r="E802" s="422" t="s">
        <v>324</v>
      </c>
      <c r="F802" s="482">
        <v>1000</v>
      </c>
      <c r="G802" s="421" t="s">
        <v>665</v>
      </c>
      <c r="H802" s="420" t="s">
        <v>132</v>
      </c>
      <c r="I802" s="422" t="s">
        <v>666</v>
      </c>
      <c r="J802" s="386" t="str">
        <f t="shared" si="31"/>
        <v>13.794.450/0001-45</v>
      </c>
      <c r="K802" s="386" t="s">
        <v>1560</v>
      </c>
      <c r="L802" s="404" t="s">
        <v>947</v>
      </c>
      <c r="M802" s="386">
        <v>14</v>
      </c>
      <c r="N802" s="399">
        <v>45329</v>
      </c>
      <c r="O802" s="400" t="s">
        <v>35</v>
      </c>
      <c r="P802" s="511" t="s">
        <v>667</v>
      </c>
      <c r="Q802" s="502" t="s">
        <v>944</v>
      </c>
      <c r="R802" s="502">
        <v>3286</v>
      </c>
      <c r="S802" s="349"/>
    </row>
    <row r="803" spans="1:19" ht="34.9" customHeight="1" x14ac:dyDescent="0.2">
      <c r="A803" s="481">
        <f t="shared" si="29"/>
        <v>800</v>
      </c>
      <c r="B803" s="399">
        <v>45338</v>
      </c>
      <c r="C803" s="441">
        <v>45323</v>
      </c>
      <c r="D803" s="400" t="s">
        <v>103</v>
      </c>
      <c r="E803" s="401" t="s">
        <v>200</v>
      </c>
      <c r="F803" s="402">
        <v>147.38999999999999</v>
      </c>
      <c r="G803" s="348" t="s">
        <v>1573</v>
      </c>
      <c r="H803" s="400" t="s">
        <v>126</v>
      </c>
      <c r="I803" s="403" t="s">
        <v>1574</v>
      </c>
      <c r="J803" s="386" t="str">
        <f t="shared" si="31"/>
        <v>10.426.715/0001-64</v>
      </c>
      <c r="K803" s="386" t="s">
        <v>951</v>
      </c>
      <c r="L803" s="404" t="s">
        <v>947</v>
      </c>
      <c r="M803" s="386" t="s">
        <v>2054</v>
      </c>
      <c r="N803" s="399">
        <v>45341</v>
      </c>
      <c r="O803" s="400" t="s">
        <v>35</v>
      </c>
      <c r="P803" s="510" t="s">
        <v>1575</v>
      </c>
      <c r="Q803" s="501" t="s">
        <v>126</v>
      </c>
      <c r="R803" s="501" t="s">
        <v>126</v>
      </c>
      <c r="S803" s="349"/>
    </row>
    <row r="804" spans="1:19" ht="34.9" customHeight="1" x14ac:dyDescent="0.2">
      <c r="A804" s="481">
        <f t="shared" si="29"/>
        <v>801</v>
      </c>
      <c r="B804" s="399">
        <v>45338</v>
      </c>
      <c r="C804" s="452">
        <v>44958</v>
      </c>
      <c r="D804" s="422" t="s">
        <v>114</v>
      </c>
      <c r="E804" s="422" t="s">
        <v>302</v>
      </c>
      <c r="F804" s="402">
        <v>35.090000000000003</v>
      </c>
      <c r="G804" s="421" t="s">
        <v>1824</v>
      </c>
      <c r="H804" s="420" t="s">
        <v>128</v>
      </c>
      <c r="I804" s="422" t="s">
        <v>1673</v>
      </c>
      <c r="J804" s="386" t="str">
        <f t="shared" si="31"/>
        <v>08.159.985/0001-04</v>
      </c>
      <c r="K804" s="386" t="s">
        <v>960</v>
      </c>
      <c r="L804" s="404" t="s">
        <v>947</v>
      </c>
      <c r="M804" s="386" t="s">
        <v>1823</v>
      </c>
      <c r="N804" s="399">
        <v>45337</v>
      </c>
      <c r="O804" s="400" t="s">
        <v>35</v>
      </c>
      <c r="P804" s="511" t="s">
        <v>1674</v>
      </c>
      <c r="Q804" s="502" t="s">
        <v>944</v>
      </c>
      <c r="R804" s="502">
        <v>3550</v>
      </c>
      <c r="S804" s="349"/>
    </row>
    <row r="805" spans="1:19" ht="67.900000000000006" customHeight="1" x14ac:dyDescent="0.2">
      <c r="A805" s="481">
        <f t="shared" si="29"/>
        <v>802</v>
      </c>
      <c r="B805" s="399">
        <v>45338</v>
      </c>
      <c r="C805" s="452">
        <v>45261</v>
      </c>
      <c r="D805" s="422" t="s">
        <v>114</v>
      </c>
      <c r="E805" s="422" t="s">
        <v>278</v>
      </c>
      <c r="F805" s="402">
        <v>24823.16</v>
      </c>
      <c r="G805" s="421" t="s">
        <v>633</v>
      </c>
      <c r="H805" s="420" t="s">
        <v>132</v>
      </c>
      <c r="I805" s="422" t="s">
        <v>634</v>
      </c>
      <c r="J805" s="386" t="str">
        <f t="shared" si="31"/>
        <v>07.813.536/0001-75</v>
      </c>
      <c r="K805" s="386" t="s">
        <v>951</v>
      </c>
      <c r="L805" s="404" t="s">
        <v>947</v>
      </c>
      <c r="M805" s="386" t="s">
        <v>1826</v>
      </c>
      <c r="N805" s="399">
        <v>45278</v>
      </c>
      <c r="O805" s="400" t="s">
        <v>35</v>
      </c>
      <c r="P805" s="511" t="s">
        <v>635</v>
      </c>
      <c r="Q805" s="502" t="s">
        <v>944</v>
      </c>
      <c r="R805" s="502">
        <v>3076</v>
      </c>
      <c r="S805" s="349"/>
    </row>
    <row r="806" spans="1:19" ht="34.9" customHeight="1" x14ac:dyDescent="0.2">
      <c r="A806" s="481">
        <f t="shared" si="29"/>
        <v>803</v>
      </c>
      <c r="B806" s="399">
        <v>45338</v>
      </c>
      <c r="C806" s="452">
        <v>45292</v>
      </c>
      <c r="D806" s="422" t="s">
        <v>114</v>
      </c>
      <c r="E806" s="422" t="s">
        <v>274</v>
      </c>
      <c r="F806" s="402">
        <v>2750</v>
      </c>
      <c r="G806" s="421" t="s">
        <v>1792</v>
      </c>
      <c r="H806" s="400" t="s">
        <v>127</v>
      </c>
      <c r="I806" s="422" t="s">
        <v>1791</v>
      </c>
      <c r="J806" s="386" t="str">
        <f t="shared" si="31"/>
        <v>43.801.578/0001-50</v>
      </c>
      <c r="K806" s="386" t="s">
        <v>960</v>
      </c>
      <c r="L806" s="404" t="s">
        <v>947</v>
      </c>
      <c r="M806" s="386">
        <v>4</v>
      </c>
      <c r="N806" s="399">
        <v>45338</v>
      </c>
      <c r="O806" s="400" t="s">
        <v>35</v>
      </c>
      <c r="P806" s="511" t="s">
        <v>855</v>
      </c>
      <c r="Q806" s="502" t="s">
        <v>957</v>
      </c>
      <c r="R806" s="502">
        <v>2679</v>
      </c>
      <c r="S806" s="349"/>
    </row>
    <row r="807" spans="1:19" ht="36" x14ac:dyDescent="0.2">
      <c r="A807" s="481">
        <f t="shared" si="29"/>
        <v>804</v>
      </c>
      <c r="B807" s="399">
        <v>45338</v>
      </c>
      <c r="C807" s="452">
        <v>45323</v>
      </c>
      <c r="D807" s="422" t="s">
        <v>114</v>
      </c>
      <c r="E807" s="422" t="s">
        <v>248</v>
      </c>
      <c r="F807" s="402">
        <v>46501.8</v>
      </c>
      <c r="G807" s="372" t="s">
        <v>1661</v>
      </c>
      <c r="H807" s="420" t="s">
        <v>132</v>
      </c>
      <c r="I807" s="425" t="s">
        <v>1662</v>
      </c>
      <c r="J807" s="386" t="str">
        <f t="shared" si="31"/>
        <v>04.219.951/0001-07</v>
      </c>
      <c r="K807" s="386" t="s">
        <v>960</v>
      </c>
      <c r="L807" s="404" t="s">
        <v>947</v>
      </c>
      <c r="M807" s="386" t="s">
        <v>1828</v>
      </c>
      <c r="N807" s="399">
        <v>45337</v>
      </c>
      <c r="O807" s="400" t="s">
        <v>35</v>
      </c>
      <c r="P807" s="509" t="s">
        <v>1663</v>
      </c>
      <c r="Q807" s="502" t="s">
        <v>957</v>
      </c>
      <c r="R807" s="502">
        <v>3561</v>
      </c>
      <c r="S807" s="349"/>
    </row>
    <row r="808" spans="1:19" ht="34.9" customHeight="1" x14ac:dyDescent="0.2">
      <c r="A808" s="481">
        <f t="shared" si="29"/>
        <v>805</v>
      </c>
      <c r="B808" s="399">
        <v>45338</v>
      </c>
      <c r="C808" s="441">
        <v>45323</v>
      </c>
      <c r="D808" s="400" t="s">
        <v>114</v>
      </c>
      <c r="E808" s="401" t="s">
        <v>284</v>
      </c>
      <c r="F808" s="402">
        <v>12</v>
      </c>
      <c r="G808" s="403" t="s">
        <v>2178</v>
      </c>
      <c r="H808" s="420" t="s">
        <v>132</v>
      </c>
      <c r="I808" s="403" t="s">
        <v>5559</v>
      </c>
      <c r="J808" s="386" t="str">
        <f t="shared" ref="J808:J813" si="33">IF(P808="","",IF(LEN(TRIM(P808))&gt;14,P808,"CPF Protegido - LGPD"))</f>
        <v>00.000.000/0001-91</v>
      </c>
      <c r="K808" s="404" t="s">
        <v>1003</v>
      </c>
      <c r="L808" s="404" t="s">
        <v>939</v>
      </c>
      <c r="M808" s="386" t="s">
        <v>126</v>
      </c>
      <c r="N808" s="399">
        <v>45338</v>
      </c>
      <c r="O808" s="400" t="s">
        <v>35</v>
      </c>
      <c r="P808" s="505" t="s">
        <v>1004</v>
      </c>
      <c r="Q808" s="501" t="s">
        <v>126</v>
      </c>
      <c r="R808" s="501" t="s">
        <v>126</v>
      </c>
      <c r="S808" s="349"/>
    </row>
    <row r="809" spans="1:19" ht="34.9" customHeight="1" x14ac:dyDescent="0.2">
      <c r="A809" s="481">
        <f t="shared" si="29"/>
        <v>806</v>
      </c>
      <c r="B809" s="399">
        <v>45338</v>
      </c>
      <c r="C809" s="441">
        <v>45323</v>
      </c>
      <c r="D809" s="400" t="s">
        <v>114</v>
      </c>
      <c r="E809" s="401" t="s">
        <v>284</v>
      </c>
      <c r="F809" s="402">
        <v>12</v>
      </c>
      <c r="G809" s="403" t="s">
        <v>1829</v>
      </c>
      <c r="H809" s="420" t="s">
        <v>132</v>
      </c>
      <c r="I809" s="403" t="s">
        <v>5559</v>
      </c>
      <c r="J809" s="386" t="str">
        <f t="shared" si="33"/>
        <v>00.000.000/0001-91</v>
      </c>
      <c r="K809" s="404" t="s">
        <v>1003</v>
      </c>
      <c r="L809" s="404" t="s">
        <v>939</v>
      </c>
      <c r="M809" s="386" t="s">
        <v>126</v>
      </c>
      <c r="N809" s="399">
        <v>45337</v>
      </c>
      <c r="O809" s="400" t="s">
        <v>35</v>
      </c>
      <c r="P809" s="505" t="s">
        <v>1004</v>
      </c>
      <c r="Q809" s="501" t="s">
        <v>126</v>
      </c>
      <c r="R809" s="501" t="s">
        <v>126</v>
      </c>
      <c r="S809" s="349"/>
    </row>
    <row r="810" spans="1:19" ht="34.9" customHeight="1" x14ac:dyDescent="0.2">
      <c r="A810" s="481">
        <f t="shared" si="29"/>
        <v>807</v>
      </c>
      <c r="B810" s="399">
        <v>45338</v>
      </c>
      <c r="C810" s="441">
        <v>45323</v>
      </c>
      <c r="D810" s="400" t="s">
        <v>114</v>
      </c>
      <c r="E810" s="401" t="s">
        <v>284</v>
      </c>
      <c r="F810" s="402">
        <v>12</v>
      </c>
      <c r="G810" s="403" t="s">
        <v>1830</v>
      </c>
      <c r="H810" s="400" t="s">
        <v>127</v>
      </c>
      <c r="I810" s="403" t="s">
        <v>5559</v>
      </c>
      <c r="J810" s="386" t="str">
        <f t="shared" si="33"/>
        <v>00.000.000/0001-91</v>
      </c>
      <c r="K810" s="404" t="s">
        <v>1003</v>
      </c>
      <c r="L810" s="404" t="s">
        <v>939</v>
      </c>
      <c r="M810" s="386" t="s">
        <v>126</v>
      </c>
      <c r="N810" s="399">
        <v>45337</v>
      </c>
      <c r="O810" s="400" t="s">
        <v>35</v>
      </c>
      <c r="P810" s="505" t="s">
        <v>1004</v>
      </c>
      <c r="Q810" s="501" t="s">
        <v>126</v>
      </c>
      <c r="R810" s="501" t="s">
        <v>126</v>
      </c>
      <c r="S810" s="349"/>
    </row>
    <row r="811" spans="1:19" ht="34.9" customHeight="1" x14ac:dyDescent="0.2">
      <c r="A811" s="481">
        <f t="shared" ref="A811:A814" si="34">IF(B811="","",ROW()-ROW($A$3))</f>
        <v>808</v>
      </c>
      <c r="B811" s="399">
        <v>45341</v>
      </c>
      <c r="C811" s="452">
        <v>45292</v>
      </c>
      <c r="D811" s="422" t="s">
        <v>114</v>
      </c>
      <c r="E811" s="422" t="s">
        <v>274</v>
      </c>
      <c r="F811" s="402">
        <v>2400</v>
      </c>
      <c r="G811" s="425" t="s">
        <v>1646</v>
      </c>
      <c r="H811" s="420" t="s">
        <v>137</v>
      </c>
      <c r="I811" s="425" t="s">
        <v>1647</v>
      </c>
      <c r="J811" s="386" t="str">
        <f t="shared" si="33"/>
        <v>49.062.221/0001-83</v>
      </c>
      <c r="K811" s="386" t="s">
        <v>4161</v>
      </c>
      <c r="L811" s="404" t="s">
        <v>947</v>
      </c>
      <c r="M811" s="386">
        <v>5</v>
      </c>
      <c r="N811" s="399">
        <v>45338</v>
      </c>
      <c r="O811" s="400" t="s">
        <v>35</v>
      </c>
      <c r="P811" s="509" t="s">
        <v>1648</v>
      </c>
      <c r="Q811" s="502" t="s">
        <v>957</v>
      </c>
      <c r="R811" s="502">
        <v>3368</v>
      </c>
      <c r="S811" s="349"/>
    </row>
    <row r="812" spans="1:19" ht="34.9" customHeight="1" x14ac:dyDescent="0.2">
      <c r="A812" s="481">
        <f t="shared" si="34"/>
        <v>809</v>
      </c>
      <c r="B812" s="399">
        <v>45341</v>
      </c>
      <c r="C812" s="452">
        <v>45292</v>
      </c>
      <c r="D812" s="422" t="s">
        <v>114</v>
      </c>
      <c r="E812" s="422" t="s">
        <v>234</v>
      </c>
      <c r="F812" s="402">
        <v>510.78</v>
      </c>
      <c r="G812" s="421" t="s">
        <v>471</v>
      </c>
      <c r="H812" s="420" t="s">
        <v>127</v>
      </c>
      <c r="I812" s="422" t="s">
        <v>469</v>
      </c>
      <c r="J812" s="386" t="str">
        <f t="shared" si="33"/>
        <v>02.558.157/0001-62</v>
      </c>
      <c r="K812" s="404" t="s">
        <v>1337</v>
      </c>
      <c r="L812" s="404" t="s">
        <v>1341</v>
      </c>
      <c r="M812" s="386" t="s">
        <v>126</v>
      </c>
      <c r="N812" s="399">
        <v>45318</v>
      </c>
      <c r="O812" s="400" t="s">
        <v>35</v>
      </c>
      <c r="P812" s="511" t="s">
        <v>470</v>
      </c>
      <c r="Q812" s="501" t="s">
        <v>126</v>
      </c>
      <c r="R812" s="501" t="s">
        <v>126</v>
      </c>
      <c r="S812" s="349"/>
    </row>
    <row r="813" spans="1:19" ht="34.9" customHeight="1" x14ac:dyDescent="0.2">
      <c r="A813" s="481">
        <f t="shared" si="34"/>
        <v>810</v>
      </c>
      <c r="B813" s="399">
        <v>45341</v>
      </c>
      <c r="C813" s="452">
        <v>45261</v>
      </c>
      <c r="D813" s="422" t="s">
        <v>114</v>
      </c>
      <c r="E813" s="422" t="s">
        <v>302</v>
      </c>
      <c r="F813" s="402">
        <v>384.52</v>
      </c>
      <c r="G813" s="421" t="s">
        <v>713</v>
      </c>
      <c r="H813" s="420" t="s">
        <v>126</v>
      </c>
      <c r="I813" s="403" t="s">
        <v>626</v>
      </c>
      <c r="J813" s="386" t="str">
        <f t="shared" si="33"/>
        <v>10.356.504/0001-00</v>
      </c>
      <c r="K813" s="404" t="s">
        <v>960</v>
      </c>
      <c r="L813" s="404" t="s">
        <v>947</v>
      </c>
      <c r="M813" s="386" t="s">
        <v>1844</v>
      </c>
      <c r="N813" s="399">
        <v>45338</v>
      </c>
      <c r="O813" s="400" t="s">
        <v>35</v>
      </c>
      <c r="P813" s="511" t="s">
        <v>627</v>
      </c>
      <c r="Q813" s="502" t="s">
        <v>944</v>
      </c>
      <c r="R813" s="502">
        <v>3258</v>
      </c>
      <c r="S813" s="349"/>
    </row>
    <row r="814" spans="1:19" ht="36" x14ac:dyDescent="0.2">
      <c r="A814" s="481">
        <f t="shared" si="34"/>
        <v>811</v>
      </c>
      <c r="B814" s="399">
        <v>45341</v>
      </c>
      <c r="C814" s="441">
        <v>45323</v>
      </c>
      <c r="D814" s="400" t="s">
        <v>114</v>
      </c>
      <c r="E814" s="401" t="s">
        <v>284</v>
      </c>
      <c r="F814" s="402">
        <v>12</v>
      </c>
      <c r="G814" s="403" t="s">
        <v>1846</v>
      </c>
      <c r="H814" s="420" t="s">
        <v>126</v>
      </c>
      <c r="I814" s="403" t="s">
        <v>5559</v>
      </c>
      <c r="J814" s="386" t="str">
        <f t="shared" ref="J814" si="35">IF(P814="","",IF(LEN(TRIM(P814))&gt;14,P814,"CPF Protegido - LGPD"))</f>
        <v>00.000.000/0001-91</v>
      </c>
      <c r="K814" s="404" t="s">
        <v>1003</v>
      </c>
      <c r="L814" s="404" t="s">
        <v>939</v>
      </c>
      <c r="M814" s="386" t="s">
        <v>126</v>
      </c>
      <c r="N814" s="399">
        <v>45341</v>
      </c>
      <c r="O814" s="400" t="s">
        <v>35</v>
      </c>
      <c r="P814" s="505" t="s">
        <v>1004</v>
      </c>
      <c r="Q814" s="501" t="s">
        <v>126</v>
      </c>
      <c r="R814" s="501" t="s">
        <v>126</v>
      </c>
      <c r="S814" s="349"/>
    </row>
    <row r="815" spans="1:19" ht="36" x14ac:dyDescent="0.2">
      <c r="A815" s="481">
        <f t="shared" si="29"/>
        <v>812</v>
      </c>
      <c r="B815" s="399">
        <v>45341</v>
      </c>
      <c r="C815" s="441">
        <v>45323</v>
      </c>
      <c r="D815" s="400" t="s">
        <v>114</v>
      </c>
      <c r="E815" s="401" t="s">
        <v>284</v>
      </c>
      <c r="F815" s="402">
        <v>9.9</v>
      </c>
      <c r="G815" s="403" t="s">
        <v>1847</v>
      </c>
      <c r="H815" s="420" t="s">
        <v>132</v>
      </c>
      <c r="I815" s="403" t="s">
        <v>5559</v>
      </c>
      <c r="J815" s="386" t="str">
        <f t="shared" ref="J815:J816" si="36">IF(P815="","",IF(LEN(TRIM(P815))&gt;14,P815,"CPF Protegido - LGPD"))</f>
        <v>00.000.000/0001-91</v>
      </c>
      <c r="K815" s="404" t="s">
        <v>1003</v>
      </c>
      <c r="L815" s="404" t="s">
        <v>939</v>
      </c>
      <c r="M815" s="386" t="s">
        <v>126</v>
      </c>
      <c r="N815" s="399">
        <v>45341</v>
      </c>
      <c r="O815" s="400" t="s">
        <v>35</v>
      </c>
      <c r="P815" s="505" t="s">
        <v>1004</v>
      </c>
      <c r="Q815" s="501" t="s">
        <v>126</v>
      </c>
      <c r="R815" s="501" t="s">
        <v>126</v>
      </c>
      <c r="S815" s="349"/>
    </row>
    <row r="816" spans="1:19" ht="50.1" customHeight="1" x14ac:dyDescent="0.2">
      <c r="A816" s="481">
        <f t="shared" ref="A816:A955" si="37">IF(B816="","",ROW()-ROW($A$3))</f>
        <v>813</v>
      </c>
      <c r="B816" s="399">
        <v>45342</v>
      </c>
      <c r="C816" s="441">
        <v>45292</v>
      </c>
      <c r="D816" s="400" t="s">
        <v>114</v>
      </c>
      <c r="E816" s="401" t="s">
        <v>342</v>
      </c>
      <c r="F816" s="402">
        <v>-229.37</v>
      </c>
      <c r="G816" s="347" t="s">
        <v>1852</v>
      </c>
      <c r="H816" s="400" t="s">
        <v>139</v>
      </c>
      <c r="I816" s="403" t="s">
        <v>937</v>
      </c>
      <c r="J816" s="386" t="str">
        <f t="shared" si="36"/>
        <v>70.945.209/0001-03</v>
      </c>
      <c r="K816" s="386" t="s">
        <v>1021</v>
      </c>
      <c r="L816" s="430" t="s">
        <v>939</v>
      </c>
      <c r="M816" s="386" t="s">
        <v>126</v>
      </c>
      <c r="N816" s="399">
        <v>45342</v>
      </c>
      <c r="O816" s="400" t="s">
        <v>35</v>
      </c>
      <c r="P816" s="508" t="s">
        <v>718</v>
      </c>
      <c r="Q816" s="501" t="s">
        <v>126</v>
      </c>
      <c r="R816" s="501" t="s">
        <v>126</v>
      </c>
      <c r="S816" s="349"/>
    </row>
    <row r="817" spans="1:19" ht="50.1" customHeight="1" x14ac:dyDescent="0.2">
      <c r="A817" s="481">
        <f t="shared" si="37"/>
        <v>814</v>
      </c>
      <c r="B817" s="399">
        <v>45342</v>
      </c>
      <c r="C817" s="441">
        <v>45292</v>
      </c>
      <c r="D817" s="400" t="s">
        <v>114</v>
      </c>
      <c r="E817" s="401" t="s">
        <v>342</v>
      </c>
      <c r="F817" s="402">
        <v>-1364</v>
      </c>
      <c r="G817" s="347" t="s">
        <v>1889</v>
      </c>
      <c r="H817" s="400" t="s">
        <v>139</v>
      </c>
      <c r="I817" s="403" t="s">
        <v>937</v>
      </c>
      <c r="J817" s="386" t="str">
        <f t="shared" ref="J817" si="38">IF(P817="","",IF(LEN(TRIM(P817))&gt;14,P817,"CPF Protegido - LGPD"))</f>
        <v>70.945.209/0001-03</v>
      </c>
      <c r="K817" s="386" t="s">
        <v>1021</v>
      </c>
      <c r="L817" s="430" t="s">
        <v>939</v>
      </c>
      <c r="M817" s="386" t="s">
        <v>126</v>
      </c>
      <c r="N817" s="399">
        <v>45342</v>
      </c>
      <c r="O817" s="400" t="s">
        <v>35</v>
      </c>
      <c r="P817" s="508" t="s">
        <v>718</v>
      </c>
      <c r="Q817" s="501" t="s">
        <v>126</v>
      </c>
      <c r="R817" s="501" t="s">
        <v>126</v>
      </c>
      <c r="S817" s="349"/>
    </row>
    <row r="818" spans="1:19" ht="50.1" customHeight="1" x14ac:dyDescent="0.2">
      <c r="A818" s="481">
        <f t="shared" si="37"/>
        <v>815</v>
      </c>
      <c r="B818" s="399">
        <v>45342</v>
      </c>
      <c r="C818" s="441">
        <v>45292</v>
      </c>
      <c r="D818" s="400" t="s">
        <v>114</v>
      </c>
      <c r="E818" s="401" t="s">
        <v>342</v>
      </c>
      <c r="F818" s="402">
        <v>-62</v>
      </c>
      <c r="G818" s="347" t="s">
        <v>1890</v>
      </c>
      <c r="H818" s="400" t="s">
        <v>139</v>
      </c>
      <c r="I818" s="403" t="s">
        <v>937</v>
      </c>
      <c r="J818" s="386" t="str">
        <f t="shared" ref="J818" si="39">IF(P818="","",IF(LEN(TRIM(P818))&gt;14,P818,"CPF Protegido - LGPD"))</f>
        <v>70.945.209/0001-03</v>
      </c>
      <c r="K818" s="386" t="s">
        <v>1021</v>
      </c>
      <c r="L818" s="430" t="s">
        <v>939</v>
      </c>
      <c r="M818" s="386" t="s">
        <v>126</v>
      </c>
      <c r="N818" s="399">
        <v>45342</v>
      </c>
      <c r="O818" s="400" t="s">
        <v>35</v>
      </c>
      <c r="P818" s="508" t="s">
        <v>718</v>
      </c>
      <c r="Q818" s="501" t="s">
        <v>126</v>
      </c>
      <c r="R818" s="501" t="s">
        <v>126</v>
      </c>
      <c r="S818" s="349"/>
    </row>
    <row r="819" spans="1:19" ht="50.1" customHeight="1" x14ac:dyDescent="0.2">
      <c r="A819" s="481">
        <f t="shared" si="37"/>
        <v>816</v>
      </c>
      <c r="B819" s="399">
        <v>45342</v>
      </c>
      <c r="C819" s="441">
        <v>45292</v>
      </c>
      <c r="D819" s="400" t="s">
        <v>114</v>
      </c>
      <c r="E819" s="401" t="s">
        <v>342</v>
      </c>
      <c r="F819" s="402">
        <v>-331.7</v>
      </c>
      <c r="G819" s="347" t="s">
        <v>1891</v>
      </c>
      <c r="H819" s="400" t="s">
        <v>139</v>
      </c>
      <c r="I819" s="403" t="s">
        <v>937</v>
      </c>
      <c r="J819" s="386" t="str">
        <f t="shared" ref="J819" si="40">IF(P819="","",IF(LEN(TRIM(P819))&gt;14,P819,"CPF Protegido - LGPD"))</f>
        <v>70.945.209/0001-03</v>
      </c>
      <c r="K819" s="386" t="s">
        <v>1021</v>
      </c>
      <c r="L819" s="430" t="s">
        <v>939</v>
      </c>
      <c r="M819" s="386" t="s">
        <v>126</v>
      </c>
      <c r="N819" s="399">
        <v>45342</v>
      </c>
      <c r="O819" s="400" t="s">
        <v>35</v>
      </c>
      <c r="P819" s="508" t="s">
        <v>718</v>
      </c>
      <c r="Q819" s="501" t="s">
        <v>126</v>
      </c>
      <c r="R819" s="501" t="s">
        <v>126</v>
      </c>
      <c r="S819" s="349"/>
    </row>
    <row r="820" spans="1:19" ht="50.1" customHeight="1" x14ac:dyDescent="0.2">
      <c r="A820" s="481">
        <f t="shared" si="37"/>
        <v>817</v>
      </c>
      <c r="B820" s="399">
        <v>45342</v>
      </c>
      <c r="C820" s="441">
        <v>45292</v>
      </c>
      <c r="D820" s="400" t="s">
        <v>103</v>
      </c>
      <c r="E820" s="401" t="s">
        <v>105</v>
      </c>
      <c r="F820" s="402">
        <v>-227.68</v>
      </c>
      <c r="G820" s="393" t="s">
        <v>1855</v>
      </c>
      <c r="H820" s="400" t="s">
        <v>126</v>
      </c>
      <c r="I820" s="403" t="s">
        <v>937</v>
      </c>
      <c r="J820" s="386" t="str">
        <f t="shared" ref="J820:J821" si="41">IF(P820="","",IF(LEN(TRIM(P820))&gt;14,P820,"CPF Protegido - LGPD"))</f>
        <v>70.945.209/0001-03</v>
      </c>
      <c r="K820" s="386" t="s">
        <v>1021</v>
      </c>
      <c r="L820" s="430" t="s">
        <v>939</v>
      </c>
      <c r="M820" s="386" t="s">
        <v>126</v>
      </c>
      <c r="N820" s="399">
        <v>45342</v>
      </c>
      <c r="O820" s="400" t="s">
        <v>35</v>
      </c>
      <c r="P820" s="508" t="s">
        <v>718</v>
      </c>
      <c r="Q820" s="501" t="s">
        <v>126</v>
      </c>
      <c r="R820" s="501" t="s">
        <v>126</v>
      </c>
      <c r="S820" s="349"/>
    </row>
    <row r="821" spans="1:19" ht="50.1" customHeight="1" x14ac:dyDescent="0.2">
      <c r="A821" s="481">
        <f t="shared" si="37"/>
        <v>818</v>
      </c>
      <c r="B821" s="399">
        <v>45342</v>
      </c>
      <c r="C821" s="441">
        <v>45292</v>
      </c>
      <c r="D821" s="400" t="s">
        <v>114</v>
      </c>
      <c r="E821" s="401" t="s">
        <v>342</v>
      </c>
      <c r="F821" s="402">
        <v>-558</v>
      </c>
      <c r="G821" s="347" t="s">
        <v>1892</v>
      </c>
      <c r="H821" s="400" t="s">
        <v>139</v>
      </c>
      <c r="I821" s="403" t="s">
        <v>937</v>
      </c>
      <c r="J821" s="386" t="str">
        <f t="shared" si="41"/>
        <v>70.945.209/0001-03</v>
      </c>
      <c r="K821" s="386" t="s">
        <v>1021</v>
      </c>
      <c r="L821" s="430" t="s">
        <v>939</v>
      </c>
      <c r="M821" s="386" t="s">
        <v>126</v>
      </c>
      <c r="N821" s="399">
        <v>45342</v>
      </c>
      <c r="O821" s="400" t="s">
        <v>35</v>
      </c>
      <c r="P821" s="508" t="s">
        <v>718</v>
      </c>
      <c r="Q821" s="501" t="s">
        <v>126</v>
      </c>
      <c r="R821" s="501" t="s">
        <v>126</v>
      </c>
      <c r="S821" s="349"/>
    </row>
    <row r="822" spans="1:19" ht="50.1" customHeight="1" x14ac:dyDescent="0.2">
      <c r="A822" s="481">
        <f t="shared" si="37"/>
        <v>819</v>
      </c>
      <c r="B822" s="399">
        <v>45342</v>
      </c>
      <c r="C822" s="441">
        <v>45292</v>
      </c>
      <c r="D822" s="400" t="s">
        <v>114</v>
      </c>
      <c r="E822" s="401" t="s">
        <v>342</v>
      </c>
      <c r="F822" s="402">
        <v>-1302</v>
      </c>
      <c r="G822" s="347" t="s">
        <v>1892</v>
      </c>
      <c r="H822" s="400" t="s">
        <v>139</v>
      </c>
      <c r="I822" s="403" t="s">
        <v>937</v>
      </c>
      <c r="J822" s="386" t="str">
        <f t="shared" ref="J822" si="42">IF(P822="","",IF(LEN(TRIM(P822))&gt;14,P822,"CPF Protegido - LGPD"))</f>
        <v>70.945.209/0001-03</v>
      </c>
      <c r="K822" s="386" t="s">
        <v>1021</v>
      </c>
      <c r="L822" s="430" t="s">
        <v>939</v>
      </c>
      <c r="M822" s="386" t="s">
        <v>126</v>
      </c>
      <c r="N822" s="399">
        <v>45342</v>
      </c>
      <c r="O822" s="400" t="s">
        <v>35</v>
      </c>
      <c r="P822" s="508" t="s">
        <v>718</v>
      </c>
      <c r="Q822" s="501" t="s">
        <v>126</v>
      </c>
      <c r="R822" s="501" t="s">
        <v>126</v>
      </c>
      <c r="S822" s="349"/>
    </row>
    <row r="823" spans="1:19" ht="50.1" customHeight="1" x14ac:dyDescent="0.2">
      <c r="A823" s="481">
        <f t="shared" si="37"/>
        <v>820</v>
      </c>
      <c r="B823" s="399">
        <v>45342</v>
      </c>
      <c r="C823" s="441">
        <v>45292</v>
      </c>
      <c r="D823" s="400" t="s">
        <v>114</v>
      </c>
      <c r="E823" s="401" t="s">
        <v>342</v>
      </c>
      <c r="F823" s="402">
        <v>-420</v>
      </c>
      <c r="G823" s="347" t="s">
        <v>1896</v>
      </c>
      <c r="H823" s="400" t="s">
        <v>139</v>
      </c>
      <c r="I823" s="403" t="s">
        <v>937</v>
      </c>
      <c r="J823" s="386" t="str">
        <f t="shared" ref="J823" si="43">IF(P823="","",IF(LEN(TRIM(P823))&gt;14,P823,"CPF Protegido - LGPD"))</f>
        <v>70.945.209/0001-03</v>
      </c>
      <c r="K823" s="386" t="s">
        <v>1021</v>
      </c>
      <c r="L823" s="430" t="s">
        <v>939</v>
      </c>
      <c r="M823" s="386" t="s">
        <v>126</v>
      </c>
      <c r="N823" s="399">
        <v>45342</v>
      </c>
      <c r="O823" s="400" t="s">
        <v>35</v>
      </c>
      <c r="P823" s="508" t="s">
        <v>718</v>
      </c>
      <c r="Q823" s="501" t="s">
        <v>126</v>
      </c>
      <c r="R823" s="501" t="s">
        <v>126</v>
      </c>
      <c r="S823" s="349"/>
    </row>
    <row r="824" spans="1:19" ht="50.1" customHeight="1" x14ac:dyDescent="0.2">
      <c r="A824" s="481">
        <f t="shared" si="37"/>
        <v>821</v>
      </c>
      <c r="B824" s="399">
        <v>45342</v>
      </c>
      <c r="C824" s="441">
        <v>45292</v>
      </c>
      <c r="D824" s="400" t="s">
        <v>114</v>
      </c>
      <c r="E824" s="401" t="s">
        <v>342</v>
      </c>
      <c r="F824" s="402">
        <v>-1255.5</v>
      </c>
      <c r="G824" s="347" t="s">
        <v>1893</v>
      </c>
      <c r="H824" s="400" t="s">
        <v>139</v>
      </c>
      <c r="I824" s="403" t="s">
        <v>937</v>
      </c>
      <c r="J824" s="386" t="str">
        <f t="shared" ref="J824" si="44">IF(P824="","",IF(LEN(TRIM(P824))&gt;14,P824,"CPF Protegido - LGPD"))</f>
        <v>70.945.209/0001-03</v>
      </c>
      <c r="K824" s="386" t="s">
        <v>1021</v>
      </c>
      <c r="L824" s="430" t="s">
        <v>939</v>
      </c>
      <c r="M824" s="386" t="s">
        <v>126</v>
      </c>
      <c r="N824" s="399">
        <v>45342</v>
      </c>
      <c r="O824" s="400" t="s">
        <v>35</v>
      </c>
      <c r="P824" s="508" t="s">
        <v>718</v>
      </c>
      <c r="Q824" s="501" t="s">
        <v>126</v>
      </c>
      <c r="R824" s="501" t="s">
        <v>126</v>
      </c>
      <c r="S824" s="349"/>
    </row>
    <row r="825" spans="1:19" ht="50.1" customHeight="1" x14ac:dyDescent="0.2">
      <c r="A825" s="481">
        <f t="shared" si="37"/>
        <v>822</v>
      </c>
      <c r="B825" s="399">
        <v>45342</v>
      </c>
      <c r="C825" s="441">
        <v>45292</v>
      </c>
      <c r="D825" s="400" t="s">
        <v>114</v>
      </c>
      <c r="E825" s="401" t="s">
        <v>342</v>
      </c>
      <c r="F825" s="402">
        <v>-170.28</v>
      </c>
      <c r="G825" s="345" t="s">
        <v>1414</v>
      </c>
      <c r="H825" s="400" t="s">
        <v>139</v>
      </c>
      <c r="I825" s="403" t="s">
        <v>937</v>
      </c>
      <c r="J825" s="386" t="str">
        <f t="shared" ref="J825:J826" si="45">IF(P825="","",IF(LEN(TRIM(P825))&gt;14,P825,"CPF Protegido - LGPD"))</f>
        <v>70.945.209/0001-03</v>
      </c>
      <c r="K825" s="386" t="s">
        <v>1021</v>
      </c>
      <c r="L825" s="430" t="s">
        <v>939</v>
      </c>
      <c r="M825" s="386" t="s">
        <v>126</v>
      </c>
      <c r="N825" s="399">
        <v>45342</v>
      </c>
      <c r="O825" s="400" t="s">
        <v>35</v>
      </c>
      <c r="P825" s="508" t="s">
        <v>718</v>
      </c>
      <c r="Q825" s="501" t="s">
        <v>126</v>
      </c>
      <c r="R825" s="501" t="s">
        <v>126</v>
      </c>
      <c r="S825" s="349"/>
    </row>
    <row r="826" spans="1:19" ht="50.1" customHeight="1" x14ac:dyDescent="0.2">
      <c r="A826" s="481">
        <f t="shared" si="37"/>
        <v>823</v>
      </c>
      <c r="B826" s="399">
        <v>45342</v>
      </c>
      <c r="C826" s="441">
        <v>45292</v>
      </c>
      <c r="D826" s="400" t="s">
        <v>114</v>
      </c>
      <c r="E826" s="401" t="s">
        <v>342</v>
      </c>
      <c r="F826" s="402">
        <v>-6869.6</v>
      </c>
      <c r="G826" s="347" t="s">
        <v>1901</v>
      </c>
      <c r="H826" s="400" t="s">
        <v>139</v>
      </c>
      <c r="I826" s="403" t="s">
        <v>937</v>
      </c>
      <c r="J826" s="386" t="str">
        <f t="shared" si="45"/>
        <v>70.945.209/0001-03</v>
      </c>
      <c r="K826" s="386" t="s">
        <v>1021</v>
      </c>
      <c r="L826" s="430" t="s">
        <v>939</v>
      </c>
      <c r="M826" s="386" t="s">
        <v>126</v>
      </c>
      <c r="N826" s="399">
        <v>45342</v>
      </c>
      <c r="O826" s="400" t="s">
        <v>35</v>
      </c>
      <c r="P826" s="508" t="s">
        <v>718</v>
      </c>
      <c r="Q826" s="501" t="s">
        <v>126</v>
      </c>
      <c r="R826" s="501" t="s">
        <v>126</v>
      </c>
      <c r="S826" s="349"/>
    </row>
    <row r="827" spans="1:19" ht="50.1" customHeight="1" x14ac:dyDescent="0.2">
      <c r="A827" s="481">
        <f t="shared" si="37"/>
        <v>824</v>
      </c>
      <c r="B827" s="399">
        <v>45342</v>
      </c>
      <c r="C827" s="441">
        <v>45292</v>
      </c>
      <c r="D827" s="400" t="s">
        <v>114</v>
      </c>
      <c r="E827" s="401" t="s">
        <v>342</v>
      </c>
      <c r="F827" s="402">
        <v>-771.83</v>
      </c>
      <c r="G827" s="345" t="s">
        <v>1415</v>
      </c>
      <c r="H827" s="400" t="s">
        <v>139</v>
      </c>
      <c r="I827" s="403" t="s">
        <v>937</v>
      </c>
      <c r="J827" s="386" t="str">
        <f t="shared" ref="J827" si="46">IF(P827="","",IF(LEN(TRIM(P827))&gt;14,P827,"CPF Protegido - LGPD"))</f>
        <v>70.945.209/0001-03</v>
      </c>
      <c r="K827" s="386" t="s">
        <v>1021</v>
      </c>
      <c r="L827" s="430" t="s">
        <v>939</v>
      </c>
      <c r="M827" s="386" t="s">
        <v>126</v>
      </c>
      <c r="N827" s="399">
        <v>45342</v>
      </c>
      <c r="O827" s="400" t="s">
        <v>35</v>
      </c>
      <c r="P827" s="508" t="s">
        <v>718</v>
      </c>
      <c r="Q827" s="501" t="s">
        <v>126</v>
      </c>
      <c r="R827" s="501" t="s">
        <v>126</v>
      </c>
      <c r="S827" s="349"/>
    </row>
    <row r="828" spans="1:19" ht="50.1" customHeight="1" x14ac:dyDescent="0.2">
      <c r="A828" s="481">
        <f t="shared" si="37"/>
        <v>825</v>
      </c>
      <c r="B828" s="399">
        <v>45342</v>
      </c>
      <c r="C828" s="441">
        <v>45292</v>
      </c>
      <c r="D828" s="400" t="s">
        <v>114</v>
      </c>
      <c r="E828" s="401" t="s">
        <v>342</v>
      </c>
      <c r="F828" s="402">
        <v>-1131.06</v>
      </c>
      <c r="G828" s="347" t="s">
        <v>1902</v>
      </c>
      <c r="H828" s="400" t="s">
        <v>139</v>
      </c>
      <c r="I828" s="403" t="s">
        <v>937</v>
      </c>
      <c r="J828" s="386" t="str">
        <f t="shared" ref="J828" si="47">IF(P828="","",IF(LEN(TRIM(P828))&gt;14,P828,"CPF Protegido - LGPD"))</f>
        <v>70.945.209/0001-03</v>
      </c>
      <c r="K828" s="386" t="s">
        <v>1021</v>
      </c>
      <c r="L828" s="430" t="s">
        <v>939</v>
      </c>
      <c r="M828" s="386" t="s">
        <v>126</v>
      </c>
      <c r="N828" s="399">
        <v>45342</v>
      </c>
      <c r="O828" s="400" t="s">
        <v>35</v>
      </c>
      <c r="P828" s="508" t="s">
        <v>718</v>
      </c>
      <c r="Q828" s="501" t="s">
        <v>126</v>
      </c>
      <c r="R828" s="501" t="s">
        <v>126</v>
      </c>
      <c r="S828" s="349"/>
    </row>
    <row r="829" spans="1:19" ht="50.1" customHeight="1" x14ac:dyDescent="0.2">
      <c r="A829" s="481">
        <f t="shared" si="37"/>
        <v>826</v>
      </c>
      <c r="B829" s="399">
        <v>45342</v>
      </c>
      <c r="C829" s="441">
        <v>45292</v>
      </c>
      <c r="D829" s="400" t="s">
        <v>114</v>
      </c>
      <c r="E829" s="401" t="s">
        <v>342</v>
      </c>
      <c r="F829" s="402">
        <v>-364.86</v>
      </c>
      <c r="G829" s="347" t="s">
        <v>1898</v>
      </c>
      <c r="H829" s="400" t="s">
        <v>139</v>
      </c>
      <c r="I829" s="403" t="s">
        <v>937</v>
      </c>
      <c r="J829" s="386" t="str">
        <f t="shared" ref="J829" si="48">IF(P829="","",IF(LEN(TRIM(P829))&gt;14,P829,"CPF Protegido - LGPD"))</f>
        <v>70.945.209/0001-03</v>
      </c>
      <c r="K829" s="386" t="s">
        <v>1021</v>
      </c>
      <c r="L829" s="430" t="s">
        <v>939</v>
      </c>
      <c r="M829" s="386" t="s">
        <v>126</v>
      </c>
      <c r="N829" s="399">
        <v>45342</v>
      </c>
      <c r="O829" s="400" t="s">
        <v>35</v>
      </c>
      <c r="P829" s="508" t="s">
        <v>718</v>
      </c>
      <c r="Q829" s="501" t="s">
        <v>126</v>
      </c>
      <c r="R829" s="501" t="s">
        <v>126</v>
      </c>
      <c r="S829" s="349"/>
    </row>
    <row r="830" spans="1:19" ht="50.1" customHeight="1" x14ac:dyDescent="0.2">
      <c r="A830" s="481">
        <f t="shared" si="37"/>
        <v>827</v>
      </c>
      <c r="B830" s="399">
        <v>45342</v>
      </c>
      <c r="C830" s="441">
        <v>45292</v>
      </c>
      <c r="D830" s="400" t="s">
        <v>114</v>
      </c>
      <c r="E830" s="401" t="s">
        <v>342</v>
      </c>
      <c r="F830" s="402">
        <v>-41.85</v>
      </c>
      <c r="G830" s="345" t="s">
        <v>1417</v>
      </c>
      <c r="H830" s="400" t="s">
        <v>139</v>
      </c>
      <c r="I830" s="403" t="s">
        <v>937</v>
      </c>
      <c r="J830" s="386" t="str">
        <f t="shared" ref="J830:J831" si="49">IF(P830="","",IF(LEN(TRIM(P830))&gt;14,P830,"CPF Protegido - LGPD"))</f>
        <v>70.945.209/0001-03</v>
      </c>
      <c r="K830" s="386" t="s">
        <v>1021</v>
      </c>
      <c r="L830" s="430" t="s">
        <v>939</v>
      </c>
      <c r="M830" s="386" t="s">
        <v>126</v>
      </c>
      <c r="N830" s="399">
        <v>45342</v>
      </c>
      <c r="O830" s="400" t="s">
        <v>35</v>
      </c>
      <c r="P830" s="508" t="s">
        <v>718</v>
      </c>
      <c r="Q830" s="501" t="s">
        <v>126</v>
      </c>
      <c r="R830" s="501" t="s">
        <v>126</v>
      </c>
      <c r="S830" s="349"/>
    </row>
    <row r="831" spans="1:19" ht="50.1" customHeight="1" x14ac:dyDescent="0.2">
      <c r="A831" s="481">
        <f t="shared" si="37"/>
        <v>828</v>
      </c>
      <c r="B831" s="399">
        <v>45342</v>
      </c>
      <c r="C831" s="441">
        <v>45292</v>
      </c>
      <c r="D831" s="400" t="s">
        <v>114</v>
      </c>
      <c r="E831" s="401" t="s">
        <v>342</v>
      </c>
      <c r="F831" s="402">
        <v>-930</v>
      </c>
      <c r="G831" s="347" t="s">
        <v>1894</v>
      </c>
      <c r="H831" s="400" t="s">
        <v>139</v>
      </c>
      <c r="I831" s="403" t="s">
        <v>937</v>
      </c>
      <c r="J831" s="386" t="str">
        <f t="shared" si="49"/>
        <v>70.945.209/0001-03</v>
      </c>
      <c r="K831" s="386" t="s">
        <v>1021</v>
      </c>
      <c r="L831" s="430" t="s">
        <v>939</v>
      </c>
      <c r="M831" s="386" t="s">
        <v>126</v>
      </c>
      <c r="N831" s="399">
        <v>45342</v>
      </c>
      <c r="O831" s="400" t="s">
        <v>35</v>
      </c>
      <c r="P831" s="508" t="s">
        <v>718</v>
      </c>
      <c r="Q831" s="501" t="s">
        <v>126</v>
      </c>
      <c r="R831" s="501" t="s">
        <v>126</v>
      </c>
      <c r="S831" s="349"/>
    </row>
    <row r="832" spans="1:19" ht="50.1" customHeight="1" x14ac:dyDescent="0.2">
      <c r="A832" s="481">
        <f t="shared" si="37"/>
        <v>829</v>
      </c>
      <c r="B832" s="399">
        <v>45342</v>
      </c>
      <c r="C832" s="441">
        <v>45292</v>
      </c>
      <c r="D832" s="400" t="s">
        <v>114</v>
      </c>
      <c r="E832" s="401" t="s">
        <v>342</v>
      </c>
      <c r="F832" s="402">
        <v>-2856.46</v>
      </c>
      <c r="G832" s="347" t="s">
        <v>1895</v>
      </c>
      <c r="H832" s="400" t="s">
        <v>139</v>
      </c>
      <c r="I832" s="403" t="s">
        <v>937</v>
      </c>
      <c r="J832" s="386" t="str">
        <f t="shared" ref="J832" si="50">IF(P832="","",IF(LEN(TRIM(P832))&gt;14,P832,"CPF Protegido - LGPD"))</f>
        <v>70.945.209/0001-03</v>
      </c>
      <c r="K832" s="386" t="s">
        <v>1021</v>
      </c>
      <c r="L832" s="430" t="s">
        <v>939</v>
      </c>
      <c r="M832" s="386" t="s">
        <v>126</v>
      </c>
      <c r="N832" s="399">
        <v>45342</v>
      </c>
      <c r="O832" s="400" t="s">
        <v>35</v>
      </c>
      <c r="P832" s="508" t="s">
        <v>718</v>
      </c>
      <c r="Q832" s="501" t="s">
        <v>126</v>
      </c>
      <c r="R832" s="501" t="s">
        <v>126</v>
      </c>
      <c r="S832" s="349"/>
    </row>
    <row r="833" spans="1:19" ht="50.1" customHeight="1" x14ac:dyDescent="0.2">
      <c r="A833" s="481">
        <f t="shared" si="37"/>
        <v>830</v>
      </c>
      <c r="B833" s="399">
        <v>45342</v>
      </c>
      <c r="C833" s="441">
        <v>45292</v>
      </c>
      <c r="D833" s="400" t="s">
        <v>114</v>
      </c>
      <c r="E833" s="401" t="s">
        <v>342</v>
      </c>
      <c r="F833" s="402">
        <v>-1629.51</v>
      </c>
      <c r="G833" s="347" t="s">
        <v>1854</v>
      </c>
      <c r="H833" s="400" t="s">
        <v>139</v>
      </c>
      <c r="I833" s="403" t="s">
        <v>937</v>
      </c>
      <c r="J833" s="386" t="str">
        <f t="shared" ref="J833" si="51">IF(P833="","",IF(LEN(TRIM(P833))&gt;14,P833,"CPF Protegido - LGPD"))</f>
        <v>70.945.209/0001-03</v>
      </c>
      <c r="K833" s="386" t="s">
        <v>1021</v>
      </c>
      <c r="L833" s="430" t="s">
        <v>939</v>
      </c>
      <c r="M833" s="386" t="s">
        <v>126</v>
      </c>
      <c r="N833" s="399">
        <v>45342</v>
      </c>
      <c r="O833" s="400" t="s">
        <v>35</v>
      </c>
      <c r="P833" s="508" t="s">
        <v>718</v>
      </c>
      <c r="Q833" s="501" t="s">
        <v>126</v>
      </c>
      <c r="R833" s="501" t="s">
        <v>126</v>
      </c>
      <c r="S833" s="349"/>
    </row>
    <row r="834" spans="1:19" ht="50.1" customHeight="1" x14ac:dyDescent="0.2">
      <c r="A834" s="481">
        <f t="shared" si="37"/>
        <v>831</v>
      </c>
      <c r="B834" s="399">
        <v>45342</v>
      </c>
      <c r="C834" s="441">
        <v>45292</v>
      </c>
      <c r="D834" s="400" t="s">
        <v>114</v>
      </c>
      <c r="E834" s="401" t="s">
        <v>342</v>
      </c>
      <c r="F834" s="402">
        <v>-1558.1</v>
      </c>
      <c r="G834" s="347" t="s">
        <v>1421</v>
      </c>
      <c r="H834" s="400" t="s">
        <v>139</v>
      </c>
      <c r="I834" s="403" t="s">
        <v>937</v>
      </c>
      <c r="J834" s="386" t="str">
        <f t="shared" ref="J834" si="52">IF(P834="","",IF(LEN(TRIM(P834))&gt;14,P834,"CPF Protegido - LGPD"))</f>
        <v>70.945.209/0001-03</v>
      </c>
      <c r="K834" s="386" t="s">
        <v>1021</v>
      </c>
      <c r="L834" s="430" t="s">
        <v>939</v>
      </c>
      <c r="M834" s="386" t="s">
        <v>126</v>
      </c>
      <c r="N834" s="399">
        <v>45342</v>
      </c>
      <c r="O834" s="400" t="s">
        <v>35</v>
      </c>
      <c r="P834" s="508" t="s">
        <v>718</v>
      </c>
      <c r="Q834" s="501" t="s">
        <v>126</v>
      </c>
      <c r="R834" s="501" t="s">
        <v>126</v>
      </c>
      <c r="S834" s="349"/>
    </row>
    <row r="835" spans="1:19" ht="50.1" customHeight="1" x14ac:dyDescent="0.2">
      <c r="A835" s="481">
        <f t="shared" si="37"/>
        <v>832</v>
      </c>
      <c r="B835" s="399">
        <v>45342</v>
      </c>
      <c r="C835" s="441">
        <v>45292</v>
      </c>
      <c r="D835" s="400" t="s">
        <v>114</v>
      </c>
      <c r="E835" s="401" t="s">
        <v>342</v>
      </c>
      <c r="F835" s="402">
        <v>-28200.7</v>
      </c>
      <c r="G835" s="347" t="s">
        <v>1420</v>
      </c>
      <c r="H835" s="400" t="s">
        <v>139</v>
      </c>
      <c r="I835" s="403" t="s">
        <v>937</v>
      </c>
      <c r="J835" s="386" t="str">
        <f t="shared" ref="J835" si="53">IF(P835="","",IF(LEN(TRIM(P835))&gt;14,P835,"CPF Protegido - LGPD"))</f>
        <v>70.945.209/0001-03</v>
      </c>
      <c r="K835" s="386" t="s">
        <v>1021</v>
      </c>
      <c r="L835" s="430" t="s">
        <v>939</v>
      </c>
      <c r="M835" s="386" t="s">
        <v>126</v>
      </c>
      <c r="N835" s="399">
        <v>45342</v>
      </c>
      <c r="O835" s="400" t="s">
        <v>35</v>
      </c>
      <c r="P835" s="508" t="s">
        <v>718</v>
      </c>
      <c r="Q835" s="501" t="s">
        <v>126</v>
      </c>
      <c r="R835" s="501" t="s">
        <v>126</v>
      </c>
      <c r="S835" s="349"/>
    </row>
    <row r="836" spans="1:19" ht="50.1" customHeight="1" x14ac:dyDescent="0.2">
      <c r="A836" s="481">
        <f t="shared" si="37"/>
        <v>833</v>
      </c>
      <c r="B836" s="399">
        <v>45342</v>
      </c>
      <c r="C836" s="452">
        <v>45292</v>
      </c>
      <c r="D836" s="400" t="s">
        <v>114</v>
      </c>
      <c r="E836" s="401" t="s">
        <v>342</v>
      </c>
      <c r="F836" s="402">
        <v>-15</v>
      </c>
      <c r="G836" s="403" t="s">
        <v>1903</v>
      </c>
      <c r="H836" s="400" t="s">
        <v>139</v>
      </c>
      <c r="I836" s="403" t="s">
        <v>937</v>
      </c>
      <c r="J836" s="386" t="str">
        <f t="shared" ref="J836" si="54">IF(P836="","",IF(LEN(TRIM(P836))&gt;14,P836,"CPF Protegido - LGPD"))</f>
        <v>70.945.209/0001-03</v>
      </c>
      <c r="K836" s="386" t="s">
        <v>1021</v>
      </c>
      <c r="L836" s="430" t="s">
        <v>939</v>
      </c>
      <c r="M836" s="386" t="s">
        <v>126</v>
      </c>
      <c r="N836" s="399">
        <v>45342</v>
      </c>
      <c r="O836" s="400" t="s">
        <v>35</v>
      </c>
      <c r="P836" s="508" t="s">
        <v>718</v>
      </c>
      <c r="Q836" s="501" t="s">
        <v>126</v>
      </c>
      <c r="R836" s="501" t="s">
        <v>126</v>
      </c>
      <c r="S836" s="349"/>
    </row>
    <row r="837" spans="1:19" ht="50.1" customHeight="1" x14ac:dyDescent="0.2">
      <c r="A837" s="481">
        <f t="shared" si="37"/>
        <v>834</v>
      </c>
      <c r="B837" s="399">
        <v>45342</v>
      </c>
      <c r="C837" s="452">
        <v>45292</v>
      </c>
      <c r="D837" s="400" t="s">
        <v>114</v>
      </c>
      <c r="E837" s="401" t="s">
        <v>342</v>
      </c>
      <c r="F837" s="402">
        <v>-232.5</v>
      </c>
      <c r="G837" s="403" t="s">
        <v>1904</v>
      </c>
      <c r="H837" s="400" t="s">
        <v>139</v>
      </c>
      <c r="I837" s="403" t="s">
        <v>937</v>
      </c>
      <c r="J837" s="386" t="str">
        <f t="shared" ref="J837" si="55">IF(P837="","",IF(LEN(TRIM(P837))&gt;14,P837,"CPF Protegido - LGPD"))</f>
        <v>70.945.209/0001-03</v>
      </c>
      <c r="K837" s="386" t="s">
        <v>1021</v>
      </c>
      <c r="L837" s="430" t="s">
        <v>939</v>
      </c>
      <c r="M837" s="386" t="s">
        <v>126</v>
      </c>
      <c r="N837" s="399">
        <v>45342</v>
      </c>
      <c r="O837" s="400" t="s">
        <v>35</v>
      </c>
      <c r="P837" s="508" t="s">
        <v>718</v>
      </c>
      <c r="Q837" s="501" t="s">
        <v>126</v>
      </c>
      <c r="R837" s="501" t="s">
        <v>126</v>
      </c>
      <c r="S837" s="349"/>
    </row>
    <row r="838" spans="1:19" ht="50.1" customHeight="1" x14ac:dyDescent="0.2">
      <c r="A838" s="481">
        <f t="shared" si="37"/>
        <v>835</v>
      </c>
      <c r="B838" s="399">
        <v>45342</v>
      </c>
      <c r="C838" s="441">
        <v>45292</v>
      </c>
      <c r="D838" s="400" t="s">
        <v>114</v>
      </c>
      <c r="E838" s="401" t="s">
        <v>342</v>
      </c>
      <c r="F838" s="402">
        <v>-4418.07</v>
      </c>
      <c r="G838" s="347" t="s">
        <v>1853</v>
      </c>
      <c r="H838" s="400" t="s">
        <v>139</v>
      </c>
      <c r="I838" s="403" t="s">
        <v>937</v>
      </c>
      <c r="J838" s="386" t="str">
        <f t="shared" ref="J838" si="56">IF(P838="","",IF(LEN(TRIM(P838))&gt;14,P838,"CPF Protegido - LGPD"))</f>
        <v>70.945.209/0001-03</v>
      </c>
      <c r="K838" s="386" t="s">
        <v>1021</v>
      </c>
      <c r="L838" s="430" t="s">
        <v>939</v>
      </c>
      <c r="M838" s="386" t="s">
        <v>126</v>
      </c>
      <c r="N838" s="399">
        <v>45342</v>
      </c>
      <c r="O838" s="400" t="s">
        <v>35</v>
      </c>
      <c r="P838" s="508" t="s">
        <v>718</v>
      </c>
      <c r="Q838" s="501" t="s">
        <v>126</v>
      </c>
      <c r="R838" s="501" t="s">
        <v>126</v>
      </c>
      <c r="S838" s="349"/>
    </row>
    <row r="839" spans="1:19" ht="50.1" customHeight="1" x14ac:dyDescent="0.2">
      <c r="A839" s="481">
        <f t="shared" si="37"/>
        <v>836</v>
      </c>
      <c r="B839" s="399">
        <v>45342</v>
      </c>
      <c r="C839" s="441">
        <v>45292</v>
      </c>
      <c r="D839" s="400" t="s">
        <v>114</v>
      </c>
      <c r="E839" s="401" t="s">
        <v>342</v>
      </c>
      <c r="F839" s="402">
        <v>-179.01</v>
      </c>
      <c r="G839" s="347" t="s">
        <v>1897</v>
      </c>
      <c r="H839" s="400" t="s">
        <v>139</v>
      </c>
      <c r="I839" s="403" t="s">
        <v>937</v>
      </c>
      <c r="J839" s="386" t="str">
        <f t="shared" ref="J839" si="57">IF(P839="","",IF(LEN(TRIM(P839))&gt;14,P839,"CPF Protegido - LGPD"))</f>
        <v>70.945.209/0001-03</v>
      </c>
      <c r="K839" s="386" t="s">
        <v>1021</v>
      </c>
      <c r="L839" s="430" t="s">
        <v>939</v>
      </c>
      <c r="M839" s="386" t="s">
        <v>126</v>
      </c>
      <c r="N839" s="399">
        <v>45342</v>
      </c>
      <c r="O839" s="400" t="s">
        <v>35</v>
      </c>
      <c r="P839" s="508" t="s">
        <v>718</v>
      </c>
      <c r="Q839" s="501" t="s">
        <v>126</v>
      </c>
      <c r="R839" s="501" t="s">
        <v>126</v>
      </c>
      <c r="S839" s="349"/>
    </row>
    <row r="840" spans="1:19" ht="50.1" customHeight="1" x14ac:dyDescent="0.2">
      <c r="A840" s="481">
        <f t="shared" si="37"/>
        <v>837</v>
      </c>
      <c r="B840" s="399">
        <v>45342</v>
      </c>
      <c r="C840" s="441">
        <v>45292</v>
      </c>
      <c r="D840" s="400" t="s">
        <v>103</v>
      </c>
      <c r="E840" s="401" t="s">
        <v>105</v>
      </c>
      <c r="F840" s="402">
        <v>-3254.91</v>
      </c>
      <c r="G840" s="393" t="s">
        <v>1856</v>
      </c>
      <c r="H840" s="400" t="s">
        <v>126</v>
      </c>
      <c r="I840" s="403" t="s">
        <v>937</v>
      </c>
      <c r="J840" s="386" t="str">
        <f t="shared" ref="J840:J841" si="58">IF(P840="","",IF(LEN(TRIM(P840))&gt;14,P840,"CPF Protegido - LGPD"))</f>
        <v>70.945.209/0001-03</v>
      </c>
      <c r="K840" s="386" t="s">
        <v>1021</v>
      </c>
      <c r="L840" s="430" t="s">
        <v>939</v>
      </c>
      <c r="M840" s="386" t="s">
        <v>126</v>
      </c>
      <c r="N840" s="399">
        <v>45342</v>
      </c>
      <c r="O840" s="400" t="s">
        <v>35</v>
      </c>
      <c r="P840" s="508" t="s">
        <v>718</v>
      </c>
      <c r="Q840" s="501" t="s">
        <v>126</v>
      </c>
      <c r="R840" s="501" t="s">
        <v>126</v>
      </c>
      <c r="S840" s="349"/>
    </row>
    <row r="841" spans="1:19" ht="50.1" customHeight="1" x14ac:dyDescent="0.2">
      <c r="A841" s="481">
        <f t="shared" si="37"/>
        <v>838</v>
      </c>
      <c r="B841" s="399">
        <v>45342</v>
      </c>
      <c r="C841" s="441">
        <v>45292</v>
      </c>
      <c r="D841" s="400" t="s">
        <v>114</v>
      </c>
      <c r="E841" s="401" t="s">
        <v>342</v>
      </c>
      <c r="F841" s="402">
        <v>-554.94000000000005</v>
      </c>
      <c r="G841" s="347" t="s">
        <v>1905</v>
      </c>
      <c r="H841" s="400" t="s">
        <v>139</v>
      </c>
      <c r="I841" s="403" t="s">
        <v>937</v>
      </c>
      <c r="J841" s="386" t="str">
        <f t="shared" si="58"/>
        <v>70.945.209/0001-03</v>
      </c>
      <c r="K841" s="386" t="s">
        <v>1021</v>
      </c>
      <c r="L841" s="430" t="s">
        <v>939</v>
      </c>
      <c r="M841" s="386" t="s">
        <v>126</v>
      </c>
      <c r="N841" s="399">
        <v>45342</v>
      </c>
      <c r="O841" s="400" t="s">
        <v>35</v>
      </c>
      <c r="P841" s="508" t="s">
        <v>718</v>
      </c>
      <c r="Q841" s="501" t="s">
        <v>126</v>
      </c>
      <c r="R841" s="501" t="s">
        <v>126</v>
      </c>
      <c r="S841" s="349"/>
    </row>
    <row r="842" spans="1:19" ht="50.1" customHeight="1" x14ac:dyDescent="0.2">
      <c r="A842" s="481">
        <f t="shared" si="37"/>
        <v>839</v>
      </c>
      <c r="B842" s="399">
        <v>45342</v>
      </c>
      <c r="C842" s="441">
        <v>45292</v>
      </c>
      <c r="D842" s="400" t="s">
        <v>114</v>
      </c>
      <c r="E842" s="401" t="s">
        <v>342</v>
      </c>
      <c r="F842" s="402">
        <v>-14401.12</v>
      </c>
      <c r="G842" s="347" t="s">
        <v>1899</v>
      </c>
      <c r="H842" s="400" t="s">
        <v>139</v>
      </c>
      <c r="I842" s="403" t="s">
        <v>937</v>
      </c>
      <c r="J842" s="386" t="str">
        <f t="shared" ref="J842" si="59">IF(P842="","",IF(LEN(TRIM(P842))&gt;14,P842,"CPF Protegido - LGPD"))</f>
        <v>70.945.209/0001-03</v>
      </c>
      <c r="K842" s="386" t="s">
        <v>1021</v>
      </c>
      <c r="L842" s="430" t="s">
        <v>939</v>
      </c>
      <c r="M842" s="386" t="s">
        <v>126</v>
      </c>
      <c r="N842" s="399">
        <v>45342</v>
      </c>
      <c r="O842" s="400" t="s">
        <v>35</v>
      </c>
      <c r="P842" s="508" t="s">
        <v>718</v>
      </c>
      <c r="Q842" s="501" t="s">
        <v>126</v>
      </c>
      <c r="R842" s="501" t="s">
        <v>126</v>
      </c>
      <c r="S842" s="349"/>
    </row>
    <row r="843" spans="1:19" ht="50.1" customHeight="1" x14ac:dyDescent="0.2">
      <c r="A843" s="481">
        <f t="shared" si="37"/>
        <v>840</v>
      </c>
      <c r="B843" s="399">
        <v>45342</v>
      </c>
      <c r="C843" s="441">
        <v>45292</v>
      </c>
      <c r="D843" s="400" t="s">
        <v>114</v>
      </c>
      <c r="E843" s="401" t="s">
        <v>342</v>
      </c>
      <c r="F843" s="402">
        <v>-1705</v>
      </c>
      <c r="G843" s="347" t="s">
        <v>1900</v>
      </c>
      <c r="H843" s="400" t="s">
        <v>139</v>
      </c>
      <c r="I843" s="403" t="s">
        <v>937</v>
      </c>
      <c r="J843" s="386" t="str">
        <f t="shared" ref="J843" si="60">IF(P843="","",IF(LEN(TRIM(P843))&gt;14,P843,"CPF Protegido - LGPD"))</f>
        <v>70.945.209/0001-03</v>
      </c>
      <c r="K843" s="386" t="s">
        <v>1021</v>
      </c>
      <c r="L843" s="430" t="s">
        <v>939</v>
      </c>
      <c r="M843" s="386" t="s">
        <v>126</v>
      </c>
      <c r="N843" s="399">
        <v>45342</v>
      </c>
      <c r="O843" s="400" t="s">
        <v>35</v>
      </c>
      <c r="P843" s="508" t="s">
        <v>718</v>
      </c>
      <c r="Q843" s="501" t="s">
        <v>126</v>
      </c>
      <c r="R843" s="501" t="s">
        <v>126</v>
      </c>
      <c r="S843" s="349"/>
    </row>
    <row r="844" spans="1:19" ht="63" customHeight="1" x14ac:dyDescent="0.2">
      <c r="A844" s="481">
        <f t="shared" si="37"/>
        <v>841</v>
      </c>
      <c r="B844" s="399">
        <v>45342</v>
      </c>
      <c r="C844" s="452">
        <v>45323</v>
      </c>
      <c r="D844" s="422" t="s">
        <v>114</v>
      </c>
      <c r="E844" s="422" t="s">
        <v>342</v>
      </c>
      <c r="F844" s="402">
        <v>2450</v>
      </c>
      <c r="G844" s="421" t="s">
        <v>1815</v>
      </c>
      <c r="H844" s="420" t="s">
        <v>132</v>
      </c>
      <c r="I844" s="422" t="s">
        <v>4130</v>
      </c>
      <c r="J844" s="386" t="str">
        <f t="shared" ref="J844:J848" si="61">IF(P844="","",IF(LEN(TRIM(P844))&gt;14,P844,"CPF Protegido - LGPD"))</f>
        <v>26.506.708/0001-02</v>
      </c>
      <c r="K844" s="386" t="s">
        <v>4161</v>
      </c>
      <c r="L844" s="404" t="s">
        <v>947</v>
      </c>
      <c r="M844" s="386" t="s">
        <v>1864</v>
      </c>
      <c r="N844" s="399">
        <v>45341</v>
      </c>
      <c r="O844" s="400" t="s">
        <v>35</v>
      </c>
      <c r="P844" s="511" t="s">
        <v>1816</v>
      </c>
      <c r="Q844" s="502" t="s">
        <v>957</v>
      </c>
      <c r="R844" s="502">
        <v>3622</v>
      </c>
      <c r="S844" s="349"/>
    </row>
    <row r="845" spans="1:19" ht="34.9" customHeight="1" x14ac:dyDescent="0.2">
      <c r="A845" s="481">
        <f t="shared" si="37"/>
        <v>842</v>
      </c>
      <c r="B845" s="399">
        <v>45342</v>
      </c>
      <c r="C845" s="441">
        <v>45261</v>
      </c>
      <c r="D845" s="400" t="s">
        <v>103</v>
      </c>
      <c r="E845" s="401" t="s">
        <v>105</v>
      </c>
      <c r="F845" s="402">
        <v>65.3</v>
      </c>
      <c r="G845" s="403" t="s">
        <v>1906</v>
      </c>
      <c r="H845" s="420" t="s">
        <v>126</v>
      </c>
      <c r="I845" s="422" t="s">
        <v>475</v>
      </c>
      <c r="J845" s="386" t="str">
        <f t="shared" si="61"/>
        <v xml:space="preserve"> 00.394.460/0058-87</v>
      </c>
      <c r="K845" s="404" t="s">
        <v>1234</v>
      </c>
      <c r="L845" s="404" t="s">
        <v>1445</v>
      </c>
      <c r="M845" s="386" t="s">
        <v>126</v>
      </c>
      <c r="N845" s="399">
        <v>45342</v>
      </c>
      <c r="O845" s="400" t="s">
        <v>35</v>
      </c>
      <c r="P845" s="505" t="s">
        <v>490</v>
      </c>
      <c r="Q845" s="501" t="s">
        <v>126</v>
      </c>
      <c r="R845" s="501" t="s">
        <v>126</v>
      </c>
      <c r="S845" s="349"/>
    </row>
    <row r="846" spans="1:19" ht="34.9" customHeight="1" x14ac:dyDescent="0.2">
      <c r="A846" s="481">
        <f t="shared" ref="A846:A848" si="62">IF(B846="","",ROW()-ROW($A$3))</f>
        <v>843</v>
      </c>
      <c r="B846" s="399">
        <v>45342</v>
      </c>
      <c r="C846" s="452">
        <v>45261</v>
      </c>
      <c r="D846" s="422" t="s">
        <v>114</v>
      </c>
      <c r="E846" s="422" t="s">
        <v>278</v>
      </c>
      <c r="F846" s="402">
        <v>1916.73</v>
      </c>
      <c r="G846" s="421" t="s">
        <v>581</v>
      </c>
      <c r="H846" s="420" t="s">
        <v>126</v>
      </c>
      <c r="I846" s="422" t="s">
        <v>475</v>
      </c>
      <c r="J846" s="386" t="str">
        <f t="shared" si="61"/>
        <v xml:space="preserve"> 00.394.460/0058-87</v>
      </c>
      <c r="K846" s="404" t="s">
        <v>1234</v>
      </c>
      <c r="L846" s="404" t="s">
        <v>1445</v>
      </c>
      <c r="M846" s="386" t="s">
        <v>126</v>
      </c>
      <c r="N846" s="399">
        <v>45342</v>
      </c>
      <c r="O846" s="400" t="s">
        <v>35</v>
      </c>
      <c r="P846" s="505" t="s">
        <v>490</v>
      </c>
      <c r="Q846" s="501" t="s">
        <v>126</v>
      </c>
      <c r="R846" s="501" t="s">
        <v>126</v>
      </c>
      <c r="S846" s="349"/>
    </row>
    <row r="847" spans="1:19" ht="34.9" customHeight="1" x14ac:dyDescent="0.2">
      <c r="A847" s="481">
        <f t="shared" si="62"/>
        <v>844</v>
      </c>
      <c r="B847" s="399">
        <v>45342</v>
      </c>
      <c r="C847" s="452">
        <v>45292</v>
      </c>
      <c r="D847" s="422" t="s">
        <v>103</v>
      </c>
      <c r="E847" s="422" t="s">
        <v>191</v>
      </c>
      <c r="F847" s="402">
        <v>25.75</v>
      </c>
      <c r="G847" s="421" t="s">
        <v>1619</v>
      </c>
      <c r="H847" s="420" t="s">
        <v>126</v>
      </c>
      <c r="I847" s="422" t="s">
        <v>475</v>
      </c>
      <c r="J847" s="386" t="str">
        <f t="shared" si="61"/>
        <v xml:space="preserve"> 00.394.460/0058-87</v>
      </c>
      <c r="K847" s="404" t="s">
        <v>1234</v>
      </c>
      <c r="L847" s="404" t="s">
        <v>1445</v>
      </c>
      <c r="M847" s="386" t="s">
        <v>126</v>
      </c>
      <c r="N847" s="399">
        <v>45342</v>
      </c>
      <c r="O847" s="400" t="s">
        <v>35</v>
      </c>
      <c r="P847" s="505" t="s">
        <v>490</v>
      </c>
      <c r="Q847" s="501" t="s">
        <v>126</v>
      </c>
      <c r="R847" s="501" t="s">
        <v>126</v>
      </c>
      <c r="S847" s="349"/>
    </row>
    <row r="848" spans="1:19" ht="34.9" customHeight="1" x14ac:dyDescent="0.2">
      <c r="A848" s="481">
        <f t="shared" si="62"/>
        <v>845</v>
      </c>
      <c r="B848" s="399">
        <v>45342</v>
      </c>
      <c r="C848" s="452">
        <v>45292</v>
      </c>
      <c r="D848" s="422" t="s">
        <v>103</v>
      </c>
      <c r="E848" s="422" t="s">
        <v>191</v>
      </c>
      <c r="F848" s="402">
        <v>37.4</v>
      </c>
      <c r="G848" s="421" t="s">
        <v>1599</v>
      </c>
      <c r="H848" s="420" t="s">
        <v>126</v>
      </c>
      <c r="I848" s="422" t="s">
        <v>475</v>
      </c>
      <c r="J848" s="386" t="str">
        <f t="shared" si="61"/>
        <v xml:space="preserve"> 00.394.460/0058-87</v>
      </c>
      <c r="K848" s="404" t="s">
        <v>1234</v>
      </c>
      <c r="L848" s="404" t="s">
        <v>1445</v>
      </c>
      <c r="M848" s="386" t="s">
        <v>126</v>
      </c>
      <c r="N848" s="399">
        <v>45342</v>
      </c>
      <c r="O848" s="400" t="s">
        <v>35</v>
      </c>
      <c r="P848" s="505" t="s">
        <v>490</v>
      </c>
      <c r="Q848" s="501" t="s">
        <v>126</v>
      </c>
      <c r="R848" s="501" t="s">
        <v>126</v>
      </c>
      <c r="S848" s="349"/>
    </row>
    <row r="849" spans="1:19" ht="34.9" customHeight="1" x14ac:dyDescent="0.2">
      <c r="A849" s="481">
        <f t="shared" ref="A849:A850" si="63">IF(B849="","",ROW()-ROW($A$3))</f>
        <v>846</v>
      </c>
      <c r="B849" s="399">
        <v>45342</v>
      </c>
      <c r="C849" s="452">
        <v>45292</v>
      </c>
      <c r="D849" s="400" t="s">
        <v>114</v>
      </c>
      <c r="E849" s="401" t="s">
        <v>342</v>
      </c>
      <c r="F849" s="402">
        <v>232.5</v>
      </c>
      <c r="G849" s="403" t="s">
        <v>1907</v>
      </c>
      <c r="H849" s="420" t="s">
        <v>139</v>
      </c>
      <c r="I849" s="422" t="s">
        <v>475</v>
      </c>
      <c r="J849" s="386" t="str">
        <f t="shared" ref="J849:J852" si="64">IF(P849="","",IF(LEN(TRIM(P849))&gt;14,P849,"CPF Protegido - LGPD"))</f>
        <v xml:space="preserve"> 00.394.460/0058-87</v>
      </c>
      <c r="K849" s="404" t="s">
        <v>1234</v>
      </c>
      <c r="L849" s="404" t="s">
        <v>1445</v>
      </c>
      <c r="M849" s="386" t="s">
        <v>126</v>
      </c>
      <c r="N849" s="399">
        <v>45342</v>
      </c>
      <c r="O849" s="400" t="s">
        <v>35</v>
      </c>
      <c r="P849" s="505" t="s">
        <v>490</v>
      </c>
      <c r="Q849" s="501" t="s">
        <v>126</v>
      </c>
      <c r="R849" s="501" t="s">
        <v>126</v>
      </c>
      <c r="S849" s="349"/>
    </row>
    <row r="850" spans="1:19" ht="34.9" customHeight="1" x14ac:dyDescent="0.2">
      <c r="A850" s="481">
        <f t="shared" si="63"/>
        <v>847</v>
      </c>
      <c r="B850" s="399">
        <v>45342</v>
      </c>
      <c r="C850" s="452">
        <v>45292</v>
      </c>
      <c r="D850" s="400" t="s">
        <v>114</v>
      </c>
      <c r="E850" s="401" t="s">
        <v>342</v>
      </c>
      <c r="F850" s="402">
        <v>554.94000000000005</v>
      </c>
      <c r="G850" s="403" t="s">
        <v>1908</v>
      </c>
      <c r="H850" s="420" t="s">
        <v>139</v>
      </c>
      <c r="I850" s="422" t="s">
        <v>475</v>
      </c>
      <c r="J850" s="386" t="str">
        <f t="shared" si="64"/>
        <v xml:space="preserve"> 00.394.460/0058-87</v>
      </c>
      <c r="K850" s="404" t="s">
        <v>1234</v>
      </c>
      <c r="L850" s="404" t="s">
        <v>1445</v>
      </c>
      <c r="M850" s="386" t="s">
        <v>126</v>
      </c>
      <c r="N850" s="399">
        <v>45342</v>
      </c>
      <c r="O850" s="400" t="s">
        <v>35</v>
      </c>
      <c r="P850" s="505" t="s">
        <v>490</v>
      </c>
      <c r="Q850" s="501" t="s">
        <v>126</v>
      </c>
      <c r="R850" s="501" t="s">
        <v>126</v>
      </c>
      <c r="S850" s="349"/>
    </row>
    <row r="851" spans="1:19" ht="34.9" customHeight="1" x14ac:dyDescent="0.2">
      <c r="A851" s="481">
        <f t="shared" ref="A851:A852" si="65">IF(B851="","",ROW()-ROW($A$3))</f>
        <v>848</v>
      </c>
      <c r="B851" s="399">
        <v>45342</v>
      </c>
      <c r="C851" s="452">
        <v>45292</v>
      </c>
      <c r="D851" s="400" t="s">
        <v>114</v>
      </c>
      <c r="E851" s="401" t="s">
        <v>342</v>
      </c>
      <c r="F851" s="402">
        <v>1131.06</v>
      </c>
      <c r="G851" s="403" t="s">
        <v>1909</v>
      </c>
      <c r="H851" s="420" t="s">
        <v>139</v>
      </c>
      <c r="I851" s="422" t="s">
        <v>475</v>
      </c>
      <c r="J851" s="386" t="str">
        <f t="shared" si="64"/>
        <v xml:space="preserve"> 00.394.460/0058-87</v>
      </c>
      <c r="K851" s="404" t="s">
        <v>1234</v>
      </c>
      <c r="L851" s="404" t="s">
        <v>1445</v>
      </c>
      <c r="M851" s="386" t="s">
        <v>126</v>
      </c>
      <c r="N851" s="399">
        <v>45342</v>
      </c>
      <c r="O851" s="400" t="s">
        <v>35</v>
      </c>
      <c r="P851" s="505" t="s">
        <v>490</v>
      </c>
      <c r="Q851" s="501" t="s">
        <v>126</v>
      </c>
      <c r="R851" s="501" t="s">
        <v>126</v>
      </c>
      <c r="S851" s="349"/>
    </row>
    <row r="852" spans="1:19" ht="34.9" customHeight="1" x14ac:dyDescent="0.2">
      <c r="A852" s="481">
        <f t="shared" si="65"/>
        <v>849</v>
      </c>
      <c r="B852" s="399">
        <v>45342</v>
      </c>
      <c r="C852" s="452">
        <v>45292</v>
      </c>
      <c r="D852" s="400" t="s">
        <v>114</v>
      </c>
      <c r="E852" s="401" t="s">
        <v>342</v>
      </c>
      <c r="F852" s="402">
        <v>1302</v>
      </c>
      <c r="G852" s="403" t="s">
        <v>1910</v>
      </c>
      <c r="H852" s="420" t="s">
        <v>139</v>
      </c>
      <c r="I852" s="422" t="s">
        <v>475</v>
      </c>
      <c r="J852" s="386" t="str">
        <f t="shared" si="64"/>
        <v xml:space="preserve"> 00.394.460/0058-87</v>
      </c>
      <c r="K852" s="404" t="s">
        <v>1234</v>
      </c>
      <c r="L852" s="404" t="s">
        <v>1445</v>
      </c>
      <c r="M852" s="386" t="s">
        <v>126</v>
      </c>
      <c r="N852" s="399">
        <v>45342</v>
      </c>
      <c r="O852" s="400" t="s">
        <v>35</v>
      </c>
      <c r="P852" s="505" t="s">
        <v>490</v>
      </c>
      <c r="Q852" s="501" t="s">
        <v>126</v>
      </c>
      <c r="R852" s="501" t="s">
        <v>126</v>
      </c>
      <c r="S852" s="349"/>
    </row>
    <row r="853" spans="1:19" ht="34.9" customHeight="1" x14ac:dyDescent="0.2">
      <c r="A853" s="481">
        <f t="shared" si="37"/>
        <v>850</v>
      </c>
      <c r="B853" s="399">
        <v>45342</v>
      </c>
      <c r="C853" s="452">
        <v>45231</v>
      </c>
      <c r="D853" s="422" t="s">
        <v>114</v>
      </c>
      <c r="E853" s="422" t="s">
        <v>274</v>
      </c>
      <c r="F853" s="402">
        <v>3476</v>
      </c>
      <c r="G853" s="421" t="s">
        <v>611</v>
      </c>
      <c r="H853" s="420" t="s">
        <v>126</v>
      </c>
      <c r="I853" s="422" t="s">
        <v>475</v>
      </c>
      <c r="J853" s="386" t="str">
        <f t="shared" ref="J853" si="66">IF(P853="","",IF(LEN(TRIM(P853))&gt;14,P853,"CPF Protegido - LGPD"))</f>
        <v xml:space="preserve"> 00.394.460/0058-87</v>
      </c>
      <c r="K853" s="404" t="s">
        <v>1234</v>
      </c>
      <c r="L853" s="404" t="s">
        <v>1445</v>
      </c>
      <c r="M853" s="386" t="s">
        <v>126</v>
      </c>
      <c r="N853" s="399">
        <v>45342</v>
      </c>
      <c r="O853" s="400" t="s">
        <v>35</v>
      </c>
      <c r="P853" s="505" t="s">
        <v>490</v>
      </c>
      <c r="Q853" s="501" t="s">
        <v>126</v>
      </c>
      <c r="R853" s="501" t="s">
        <v>126</v>
      </c>
      <c r="S853" s="349"/>
    </row>
    <row r="854" spans="1:19" ht="34.9" customHeight="1" x14ac:dyDescent="0.2">
      <c r="A854" s="481">
        <f t="shared" si="37"/>
        <v>851</v>
      </c>
      <c r="B854" s="399">
        <v>45342</v>
      </c>
      <c r="C854" s="441">
        <v>45323</v>
      </c>
      <c r="D854" s="400" t="s">
        <v>103</v>
      </c>
      <c r="E854" s="401" t="s">
        <v>202</v>
      </c>
      <c r="F854" s="402">
        <v>224.04</v>
      </c>
      <c r="G854" s="405" t="s">
        <v>1863</v>
      </c>
      <c r="H854" s="420" t="s">
        <v>126</v>
      </c>
      <c r="I854" s="403" t="s">
        <v>1615</v>
      </c>
      <c r="J854" s="386" t="str">
        <f t="shared" ref="J854" si="67">IF(P854="","",IF(LEN(TRIM(P854))&gt;14,P854,"CPF Protegido - LGPD"))</f>
        <v>04.740.876/0001-25</v>
      </c>
      <c r="K854" s="386" t="s">
        <v>951</v>
      </c>
      <c r="L854" s="404" t="s">
        <v>947</v>
      </c>
      <c r="M854" s="386">
        <v>869116</v>
      </c>
      <c r="N854" s="399">
        <v>45343</v>
      </c>
      <c r="O854" s="400" t="s">
        <v>35</v>
      </c>
      <c r="P854" s="504" t="s">
        <v>1616</v>
      </c>
      <c r="Q854" s="501" t="s">
        <v>126</v>
      </c>
      <c r="R854" s="501" t="s">
        <v>126</v>
      </c>
      <c r="S854" s="349"/>
    </row>
    <row r="855" spans="1:19" ht="34.9" customHeight="1" x14ac:dyDescent="0.2">
      <c r="A855" s="481">
        <f t="shared" si="37"/>
        <v>852</v>
      </c>
      <c r="B855" s="399">
        <v>45342</v>
      </c>
      <c r="C855" s="441">
        <v>45323</v>
      </c>
      <c r="D855" s="400" t="s">
        <v>103</v>
      </c>
      <c r="E855" s="401" t="s">
        <v>202</v>
      </c>
      <c r="F855" s="402">
        <v>373.89</v>
      </c>
      <c r="G855" s="405" t="s">
        <v>1861</v>
      </c>
      <c r="H855" s="420" t="s">
        <v>126</v>
      </c>
      <c r="I855" s="403" t="s">
        <v>1615</v>
      </c>
      <c r="J855" s="386" t="str">
        <f t="shared" ref="J855:J857" si="68">IF(P855="","",IF(LEN(TRIM(P855))&gt;14,P855,"CPF Protegido - LGPD"))</f>
        <v>04.740.876/0001-25</v>
      </c>
      <c r="K855" s="386" t="s">
        <v>951</v>
      </c>
      <c r="L855" s="404" t="s">
        <v>947</v>
      </c>
      <c r="M855" s="386">
        <v>869430</v>
      </c>
      <c r="N855" s="399">
        <v>45343</v>
      </c>
      <c r="O855" s="400" t="s">
        <v>35</v>
      </c>
      <c r="P855" s="504" t="s">
        <v>1616</v>
      </c>
      <c r="Q855" s="501" t="s">
        <v>126</v>
      </c>
      <c r="R855" s="501" t="s">
        <v>126</v>
      </c>
      <c r="S855" s="349"/>
    </row>
    <row r="856" spans="1:19" ht="60" customHeight="1" x14ac:dyDescent="0.2">
      <c r="A856" s="481">
        <f t="shared" si="37"/>
        <v>853</v>
      </c>
      <c r="B856" s="399">
        <v>45342</v>
      </c>
      <c r="C856" s="452">
        <v>45292</v>
      </c>
      <c r="D856" s="422" t="s">
        <v>114</v>
      </c>
      <c r="E856" s="422" t="s">
        <v>256</v>
      </c>
      <c r="F856" s="402">
        <v>3140.98</v>
      </c>
      <c r="G856" s="421" t="s">
        <v>523</v>
      </c>
      <c r="H856" s="420" t="s">
        <v>137</v>
      </c>
      <c r="I856" s="403" t="s">
        <v>4168</v>
      </c>
      <c r="J856" s="386" t="str">
        <f t="shared" si="68"/>
        <v>39.925.966/0001-75</v>
      </c>
      <c r="K856" s="386" t="s">
        <v>951</v>
      </c>
      <c r="L856" s="404" t="s">
        <v>947</v>
      </c>
      <c r="M856" s="386">
        <v>28882</v>
      </c>
      <c r="N856" s="399">
        <v>45344</v>
      </c>
      <c r="O856" s="400" t="s">
        <v>35</v>
      </c>
      <c r="P856" s="511" t="s">
        <v>525</v>
      </c>
      <c r="Q856" s="502" t="s">
        <v>957</v>
      </c>
      <c r="R856" s="502">
        <v>414</v>
      </c>
      <c r="S856" s="349"/>
    </row>
    <row r="857" spans="1:19" ht="34.5" customHeight="1" x14ac:dyDescent="0.2">
      <c r="A857" s="481">
        <f t="shared" ref="A857" si="69">IF(B857="","",ROW()-ROW($A$3))</f>
        <v>854</v>
      </c>
      <c r="B857" s="399">
        <v>45342</v>
      </c>
      <c r="C857" s="452">
        <v>45292</v>
      </c>
      <c r="D857" s="422" t="s">
        <v>114</v>
      </c>
      <c r="E857" s="422" t="s">
        <v>240</v>
      </c>
      <c r="F857" s="402">
        <v>183.75</v>
      </c>
      <c r="G857" s="421" t="s">
        <v>1724</v>
      </c>
      <c r="H857" s="420" t="s">
        <v>127</v>
      </c>
      <c r="I857" s="422" t="s">
        <v>475</v>
      </c>
      <c r="J857" s="386" t="str">
        <f t="shared" si="68"/>
        <v xml:space="preserve"> 00.394.460/0058-87</v>
      </c>
      <c r="K857" s="404" t="s">
        <v>1234</v>
      </c>
      <c r="L857" s="404" t="s">
        <v>1445</v>
      </c>
      <c r="M857" s="386" t="s">
        <v>126</v>
      </c>
      <c r="N857" s="399">
        <v>45342</v>
      </c>
      <c r="O857" s="400" t="s">
        <v>35</v>
      </c>
      <c r="P857" s="505" t="s">
        <v>490</v>
      </c>
      <c r="Q857" s="501" t="s">
        <v>126</v>
      </c>
      <c r="R857" s="501" t="s">
        <v>126</v>
      </c>
      <c r="S857" s="349"/>
    </row>
    <row r="858" spans="1:19" ht="34.5" customHeight="1" x14ac:dyDescent="0.2">
      <c r="A858" s="481">
        <f t="shared" ref="A858" si="70">IF(B858="","",ROW()-ROW($A$3))</f>
        <v>855</v>
      </c>
      <c r="B858" s="399">
        <v>45342</v>
      </c>
      <c r="C858" s="452">
        <v>45261</v>
      </c>
      <c r="D858" s="422" t="s">
        <v>103</v>
      </c>
      <c r="E858" s="422" t="s">
        <v>105</v>
      </c>
      <c r="F858" s="402">
        <v>28.91</v>
      </c>
      <c r="G858" s="421" t="s">
        <v>1805</v>
      </c>
      <c r="H858" s="420" t="s">
        <v>126</v>
      </c>
      <c r="I858" s="422" t="s">
        <v>475</v>
      </c>
      <c r="J858" s="386" t="str">
        <f t="shared" ref="J858" si="71">IF(P858="","",IF(LEN(TRIM(P858))&gt;14,P858,"CPF Protegido - LGPD"))</f>
        <v xml:space="preserve"> 00.394.460/0058-87</v>
      </c>
      <c r="K858" s="404" t="s">
        <v>1234</v>
      </c>
      <c r="L858" s="404" t="s">
        <v>1445</v>
      </c>
      <c r="M858" s="386" t="s">
        <v>126</v>
      </c>
      <c r="N858" s="399">
        <v>45342</v>
      </c>
      <c r="O858" s="400" t="s">
        <v>35</v>
      </c>
      <c r="P858" s="505" t="s">
        <v>490</v>
      </c>
      <c r="Q858" s="501" t="s">
        <v>126</v>
      </c>
      <c r="R858" s="501" t="s">
        <v>126</v>
      </c>
      <c r="S858" s="349"/>
    </row>
    <row r="859" spans="1:19" ht="34.5" customHeight="1" x14ac:dyDescent="0.2">
      <c r="A859" s="481">
        <f t="shared" ref="A859:A866" si="72">IF(B859="","",ROW()-ROW($A$3))</f>
        <v>856</v>
      </c>
      <c r="B859" s="399">
        <v>45342</v>
      </c>
      <c r="C859" s="452">
        <v>45261</v>
      </c>
      <c r="D859" s="422" t="s">
        <v>114</v>
      </c>
      <c r="E859" s="422" t="s">
        <v>278</v>
      </c>
      <c r="F859" s="482">
        <v>412.2</v>
      </c>
      <c r="G859" s="421" t="s">
        <v>580</v>
      </c>
      <c r="H859" s="420" t="s">
        <v>126</v>
      </c>
      <c r="I859" s="422" t="s">
        <v>475</v>
      </c>
      <c r="J859" s="386" t="str">
        <f t="shared" ref="J859:J864" si="73">IF(P859="","",IF(LEN(TRIM(P859))&gt;14,P859,"CPF Protegido - LGPD"))</f>
        <v xml:space="preserve"> 00.394.460/0058-87</v>
      </c>
      <c r="K859" s="404" t="s">
        <v>1234</v>
      </c>
      <c r="L859" s="404" t="s">
        <v>1445</v>
      </c>
      <c r="M859" s="386" t="s">
        <v>126</v>
      </c>
      <c r="N859" s="399">
        <v>45342</v>
      </c>
      <c r="O859" s="400" t="s">
        <v>35</v>
      </c>
      <c r="P859" s="505" t="s">
        <v>490</v>
      </c>
      <c r="Q859" s="501" t="s">
        <v>126</v>
      </c>
      <c r="R859" s="501" t="s">
        <v>126</v>
      </c>
      <c r="S859" s="349"/>
    </row>
    <row r="860" spans="1:19" ht="34.5" customHeight="1" x14ac:dyDescent="0.2">
      <c r="A860" s="481">
        <f t="shared" si="72"/>
        <v>857</v>
      </c>
      <c r="B860" s="399">
        <v>45342</v>
      </c>
      <c r="C860" s="452">
        <v>45292</v>
      </c>
      <c r="D860" s="422" t="s">
        <v>103</v>
      </c>
      <c r="E860" s="422" t="s">
        <v>191</v>
      </c>
      <c r="F860" s="482">
        <v>12.06</v>
      </c>
      <c r="G860" s="421" t="s">
        <v>1598</v>
      </c>
      <c r="H860" s="420" t="s">
        <v>126</v>
      </c>
      <c r="I860" s="422" t="s">
        <v>475</v>
      </c>
      <c r="J860" s="386" t="str">
        <f t="shared" si="73"/>
        <v xml:space="preserve"> 00.394.460/0058-87</v>
      </c>
      <c r="K860" s="404" t="s">
        <v>1234</v>
      </c>
      <c r="L860" s="404" t="s">
        <v>1445</v>
      </c>
      <c r="M860" s="386" t="s">
        <v>126</v>
      </c>
      <c r="N860" s="399">
        <v>45342</v>
      </c>
      <c r="O860" s="400" t="s">
        <v>35</v>
      </c>
      <c r="P860" s="505" t="s">
        <v>490</v>
      </c>
      <c r="Q860" s="501" t="s">
        <v>126</v>
      </c>
      <c r="R860" s="501" t="s">
        <v>126</v>
      </c>
      <c r="S860" s="349"/>
    </row>
    <row r="861" spans="1:19" ht="34.5" customHeight="1" x14ac:dyDescent="0.2">
      <c r="A861" s="481">
        <f t="shared" si="72"/>
        <v>858</v>
      </c>
      <c r="B861" s="399">
        <v>45342</v>
      </c>
      <c r="C861" s="452">
        <v>45292</v>
      </c>
      <c r="D861" s="400" t="s">
        <v>114</v>
      </c>
      <c r="E861" s="401" t="s">
        <v>342</v>
      </c>
      <c r="F861" s="402">
        <v>15</v>
      </c>
      <c r="G861" s="403" t="s">
        <v>1866</v>
      </c>
      <c r="H861" s="420" t="s">
        <v>139</v>
      </c>
      <c r="I861" s="422" t="s">
        <v>475</v>
      </c>
      <c r="J861" s="386" t="str">
        <f t="shared" si="73"/>
        <v xml:space="preserve"> 00.394.460/0058-87</v>
      </c>
      <c r="K861" s="404" t="s">
        <v>1234</v>
      </c>
      <c r="L861" s="404" t="s">
        <v>1445</v>
      </c>
      <c r="M861" s="386" t="s">
        <v>126</v>
      </c>
      <c r="N861" s="399">
        <v>45342</v>
      </c>
      <c r="O861" s="400" t="s">
        <v>35</v>
      </c>
      <c r="P861" s="505" t="s">
        <v>490</v>
      </c>
      <c r="Q861" s="501" t="s">
        <v>126</v>
      </c>
      <c r="R861" s="501" t="s">
        <v>126</v>
      </c>
      <c r="S861" s="349"/>
    </row>
    <row r="862" spans="1:19" ht="34.5" customHeight="1" x14ac:dyDescent="0.2">
      <c r="A862" s="481">
        <f t="shared" si="72"/>
        <v>859</v>
      </c>
      <c r="B862" s="399">
        <v>45342</v>
      </c>
      <c r="C862" s="452">
        <v>45292</v>
      </c>
      <c r="D862" s="400" t="s">
        <v>114</v>
      </c>
      <c r="E862" s="401" t="s">
        <v>342</v>
      </c>
      <c r="F862" s="402">
        <v>179.01</v>
      </c>
      <c r="G862" s="403" t="s">
        <v>1913</v>
      </c>
      <c r="H862" s="420" t="s">
        <v>139</v>
      </c>
      <c r="I862" s="422" t="s">
        <v>475</v>
      </c>
      <c r="J862" s="386" t="str">
        <f t="shared" si="73"/>
        <v xml:space="preserve"> 00.394.460/0058-87</v>
      </c>
      <c r="K862" s="404" t="s">
        <v>1234</v>
      </c>
      <c r="L862" s="404" t="s">
        <v>1445</v>
      </c>
      <c r="M862" s="386" t="s">
        <v>126</v>
      </c>
      <c r="N862" s="399">
        <v>45342</v>
      </c>
      <c r="O862" s="400" t="s">
        <v>35</v>
      </c>
      <c r="P862" s="505" t="s">
        <v>490</v>
      </c>
      <c r="Q862" s="501" t="s">
        <v>126</v>
      </c>
      <c r="R862" s="501" t="s">
        <v>126</v>
      </c>
      <c r="S862" s="349"/>
    </row>
    <row r="863" spans="1:19" ht="34.5" customHeight="1" x14ac:dyDescent="0.2">
      <c r="A863" s="481">
        <f t="shared" si="72"/>
        <v>860</v>
      </c>
      <c r="B863" s="399">
        <v>45342</v>
      </c>
      <c r="C863" s="452">
        <v>45292</v>
      </c>
      <c r="D863" s="400" t="s">
        <v>114</v>
      </c>
      <c r="E863" s="401" t="s">
        <v>342</v>
      </c>
      <c r="F863" s="402">
        <v>364.86</v>
      </c>
      <c r="G863" s="403" t="s">
        <v>1914</v>
      </c>
      <c r="H863" s="420" t="s">
        <v>139</v>
      </c>
      <c r="I863" s="422" t="s">
        <v>475</v>
      </c>
      <c r="J863" s="386" t="str">
        <f t="shared" si="73"/>
        <v xml:space="preserve"> 00.394.460/0058-87</v>
      </c>
      <c r="K863" s="404" t="s">
        <v>1234</v>
      </c>
      <c r="L863" s="404" t="s">
        <v>1445</v>
      </c>
      <c r="M863" s="386" t="s">
        <v>126</v>
      </c>
      <c r="N863" s="399">
        <v>45342</v>
      </c>
      <c r="O863" s="400" t="s">
        <v>35</v>
      </c>
      <c r="P863" s="505" t="s">
        <v>490</v>
      </c>
      <c r="Q863" s="501" t="s">
        <v>126</v>
      </c>
      <c r="R863" s="501" t="s">
        <v>126</v>
      </c>
      <c r="S863" s="349"/>
    </row>
    <row r="864" spans="1:19" ht="34.5" customHeight="1" x14ac:dyDescent="0.2">
      <c r="A864" s="481">
        <f t="shared" si="72"/>
        <v>861</v>
      </c>
      <c r="B864" s="399">
        <v>45342</v>
      </c>
      <c r="C864" s="452">
        <v>45292</v>
      </c>
      <c r="D864" s="400" t="s">
        <v>114</v>
      </c>
      <c r="E864" s="401" t="s">
        <v>342</v>
      </c>
      <c r="F864" s="402">
        <v>420</v>
      </c>
      <c r="G864" s="403" t="s">
        <v>1915</v>
      </c>
      <c r="H864" s="420" t="s">
        <v>139</v>
      </c>
      <c r="I864" s="422" t="s">
        <v>475</v>
      </c>
      <c r="J864" s="386" t="str">
        <f t="shared" si="73"/>
        <v xml:space="preserve"> 00.394.460/0058-87</v>
      </c>
      <c r="K864" s="404" t="s">
        <v>1234</v>
      </c>
      <c r="L864" s="404" t="s">
        <v>1445</v>
      </c>
      <c r="M864" s="386" t="s">
        <v>126</v>
      </c>
      <c r="N864" s="399">
        <v>45342</v>
      </c>
      <c r="O864" s="400" t="s">
        <v>35</v>
      </c>
      <c r="P864" s="505" t="s">
        <v>490</v>
      </c>
      <c r="Q864" s="501" t="s">
        <v>126</v>
      </c>
      <c r="R864" s="501" t="s">
        <v>126</v>
      </c>
      <c r="S864" s="349"/>
    </row>
    <row r="865" spans="1:19" ht="58.5" customHeight="1" x14ac:dyDescent="0.2">
      <c r="A865" s="481">
        <f t="shared" si="72"/>
        <v>862</v>
      </c>
      <c r="B865" s="399">
        <v>45342</v>
      </c>
      <c r="C865" s="452">
        <v>45292</v>
      </c>
      <c r="D865" s="422" t="s">
        <v>114</v>
      </c>
      <c r="E865" s="422" t="s">
        <v>368</v>
      </c>
      <c r="F865" s="402">
        <v>15450</v>
      </c>
      <c r="G865" s="421" t="s">
        <v>1604</v>
      </c>
      <c r="H865" s="420" t="s">
        <v>132</v>
      </c>
      <c r="I865" s="422" t="s">
        <v>1605</v>
      </c>
      <c r="J865" s="386" t="str">
        <f t="shared" ref="J865:J867" si="74">IF(P865="","",IF(LEN(TRIM(P865))&gt;14,P865,"CPF Protegido - LGPD"))</f>
        <v>15.800.532/0001-80</v>
      </c>
      <c r="K865" s="404" t="s">
        <v>960</v>
      </c>
      <c r="L865" s="404" t="s">
        <v>947</v>
      </c>
      <c r="M865" s="386">
        <v>315</v>
      </c>
      <c r="N865" s="399">
        <v>45341</v>
      </c>
      <c r="O865" s="400" t="s">
        <v>35</v>
      </c>
      <c r="P865" s="505" t="s">
        <v>1606</v>
      </c>
      <c r="Q865" s="502" t="s">
        <v>944</v>
      </c>
      <c r="R865" s="502">
        <v>3526</v>
      </c>
      <c r="S865" s="349"/>
    </row>
    <row r="866" spans="1:19" ht="34.9" customHeight="1" x14ac:dyDescent="0.2">
      <c r="A866" s="481">
        <f t="shared" si="72"/>
        <v>863</v>
      </c>
      <c r="B866" s="399">
        <v>45342</v>
      </c>
      <c r="C866" s="452">
        <v>45292</v>
      </c>
      <c r="D866" s="422" t="s">
        <v>114</v>
      </c>
      <c r="E866" s="422" t="s">
        <v>236</v>
      </c>
      <c r="F866" s="402">
        <v>160.99</v>
      </c>
      <c r="G866" s="421" t="s">
        <v>1658</v>
      </c>
      <c r="H866" s="420" t="s">
        <v>127</v>
      </c>
      <c r="I866" s="422" t="s">
        <v>469</v>
      </c>
      <c r="J866" s="386" t="str">
        <f t="shared" si="74"/>
        <v>02.558.157/0001-62</v>
      </c>
      <c r="K866" s="404" t="s">
        <v>1337</v>
      </c>
      <c r="L866" s="404" t="s">
        <v>947</v>
      </c>
      <c r="M866" s="386" t="s">
        <v>1865</v>
      </c>
      <c r="N866" s="399">
        <v>45323</v>
      </c>
      <c r="O866" s="400" t="s">
        <v>35</v>
      </c>
      <c r="P866" s="511" t="s">
        <v>470</v>
      </c>
      <c r="Q866" s="501" t="s">
        <v>126</v>
      </c>
      <c r="R866" s="501" t="s">
        <v>126</v>
      </c>
      <c r="S866" s="349"/>
    </row>
    <row r="867" spans="1:19" ht="34.9" customHeight="1" x14ac:dyDescent="0.2">
      <c r="A867" s="481">
        <f t="shared" si="37"/>
        <v>864</v>
      </c>
      <c r="B867" s="399">
        <v>45342</v>
      </c>
      <c r="C867" s="452">
        <v>45292</v>
      </c>
      <c r="D867" s="400" t="s">
        <v>114</v>
      </c>
      <c r="E867" s="401" t="s">
        <v>342</v>
      </c>
      <c r="F867" s="402">
        <v>229.37</v>
      </c>
      <c r="G867" s="347" t="s">
        <v>1867</v>
      </c>
      <c r="H867" s="420" t="s">
        <v>139</v>
      </c>
      <c r="I867" s="422" t="s">
        <v>475</v>
      </c>
      <c r="J867" s="386" t="str">
        <f t="shared" si="74"/>
        <v xml:space="preserve"> 00.394.460/0058-87</v>
      </c>
      <c r="K867" s="404" t="s">
        <v>1234</v>
      </c>
      <c r="L867" s="404" t="s">
        <v>1445</v>
      </c>
      <c r="M867" s="386" t="s">
        <v>126</v>
      </c>
      <c r="N867" s="399">
        <v>45342</v>
      </c>
      <c r="O867" s="400" t="s">
        <v>35</v>
      </c>
      <c r="P867" s="505" t="s">
        <v>490</v>
      </c>
      <c r="Q867" s="501" t="s">
        <v>126</v>
      </c>
      <c r="R867" s="501" t="s">
        <v>126</v>
      </c>
      <c r="S867" s="349"/>
    </row>
    <row r="868" spans="1:19" ht="34.9" customHeight="1" x14ac:dyDescent="0.2">
      <c r="A868" s="481">
        <f t="shared" ref="A868" si="75">IF(B868="","",ROW()-ROW($A$3))</f>
        <v>865</v>
      </c>
      <c r="B868" s="399">
        <v>45342</v>
      </c>
      <c r="C868" s="452">
        <v>45292</v>
      </c>
      <c r="D868" s="400" t="s">
        <v>114</v>
      </c>
      <c r="E868" s="401" t="s">
        <v>342</v>
      </c>
      <c r="F868" s="402">
        <v>771.83</v>
      </c>
      <c r="G868" s="347" t="s">
        <v>1868</v>
      </c>
      <c r="H868" s="420" t="s">
        <v>139</v>
      </c>
      <c r="I868" s="422" t="s">
        <v>475</v>
      </c>
      <c r="J868" s="386" t="str">
        <f t="shared" ref="J868" si="76">IF(P868="","",IF(LEN(TRIM(P868))&gt;14,P868,"CPF Protegido - LGPD"))</f>
        <v xml:space="preserve"> 00.394.460/0058-87</v>
      </c>
      <c r="K868" s="404" t="s">
        <v>1234</v>
      </c>
      <c r="L868" s="404" t="s">
        <v>1445</v>
      </c>
      <c r="M868" s="386" t="s">
        <v>126</v>
      </c>
      <c r="N868" s="399">
        <v>45342</v>
      </c>
      <c r="O868" s="400" t="s">
        <v>35</v>
      </c>
      <c r="P868" s="505" t="s">
        <v>490</v>
      </c>
      <c r="Q868" s="501" t="s">
        <v>126</v>
      </c>
      <c r="R868" s="501" t="s">
        <v>126</v>
      </c>
      <c r="S868" s="349"/>
    </row>
    <row r="869" spans="1:19" ht="34.9" customHeight="1" x14ac:dyDescent="0.2">
      <c r="A869" s="481">
        <f t="shared" ref="A869" si="77">IF(B869="","",ROW()-ROW($A$3))</f>
        <v>866</v>
      </c>
      <c r="B869" s="399">
        <v>45342</v>
      </c>
      <c r="C869" s="452">
        <v>45292</v>
      </c>
      <c r="D869" s="400" t="s">
        <v>114</v>
      </c>
      <c r="E869" s="401" t="s">
        <v>342</v>
      </c>
      <c r="F869" s="402">
        <v>170.28</v>
      </c>
      <c r="G869" s="347" t="s">
        <v>1869</v>
      </c>
      <c r="H869" s="420" t="s">
        <v>139</v>
      </c>
      <c r="I869" s="422" t="s">
        <v>475</v>
      </c>
      <c r="J869" s="386" t="str">
        <f t="shared" ref="J869" si="78">IF(P869="","",IF(LEN(TRIM(P869))&gt;14,P869,"CPF Protegido - LGPD"))</f>
        <v xml:space="preserve"> 00.394.460/0058-87</v>
      </c>
      <c r="K869" s="404" t="s">
        <v>1234</v>
      </c>
      <c r="L869" s="404" t="s">
        <v>1445</v>
      </c>
      <c r="M869" s="386" t="s">
        <v>126</v>
      </c>
      <c r="N869" s="399">
        <v>45342</v>
      </c>
      <c r="O869" s="400" t="s">
        <v>35</v>
      </c>
      <c r="P869" s="505" t="s">
        <v>490</v>
      </c>
      <c r="Q869" s="501" t="s">
        <v>126</v>
      </c>
      <c r="R869" s="501" t="s">
        <v>126</v>
      </c>
      <c r="S869" s="349"/>
    </row>
    <row r="870" spans="1:19" ht="34.9" customHeight="1" x14ac:dyDescent="0.2">
      <c r="A870" s="481">
        <f t="shared" ref="A870:A885" si="79">IF(B870="","",ROW()-ROW($A$3))</f>
        <v>867</v>
      </c>
      <c r="B870" s="399">
        <v>45342</v>
      </c>
      <c r="C870" s="452">
        <v>45292</v>
      </c>
      <c r="D870" s="422" t="s">
        <v>114</v>
      </c>
      <c r="E870" s="422" t="s">
        <v>274</v>
      </c>
      <c r="F870" s="402">
        <v>114.21</v>
      </c>
      <c r="G870" s="421" t="s">
        <v>1521</v>
      </c>
      <c r="H870" s="420" t="s">
        <v>126</v>
      </c>
      <c r="I870" s="422" t="s">
        <v>475</v>
      </c>
      <c r="J870" s="386" t="str">
        <f t="shared" ref="J870:J885" si="80">IF(P870="","",IF(LEN(TRIM(P870))&gt;14,P870,"CPF Protegido - LGPD"))</f>
        <v xml:space="preserve"> 00.394.460/0058-87</v>
      </c>
      <c r="K870" s="404" t="s">
        <v>1234</v>
      </c>
      <c r="L870" s="404" t="s">
        <v>1445</v>
      </c>
      <c r="M870" s="386" t="s">
        <v>126</v>
      </c>
      <c r="N870" s="399">
        <v>45342</v>
      </c>
      <c r="O870" s="400" t="s">
        <v>35</v>
      </c>
      <c r="P870" s="505" t="s">
        <v>490</v>
      </c>
      <c r="Q870" s="501" t="s">
        <v>126</v>
      </c>
      <c r="R870" s="501" t="s">
        <v>126</v>
      </c>
      <c r="S870" s="349"/>
    </row>
    <row r="871" spans="1:19" ht="34.9" customHeight="1" x14ac:dyDescent="0.2">
      <c r="A871" s="481">
        <f t="shared" si="79"/>
        <v>868</v>
      </c>
      <c r="B871" s="399">
        <v>45342</v>
      </c>
      <c r="C871" s="452">
        <v>45292</v>
      </c>
      <c r="D871" s="422" t="s">
        <v>114</v>
      </c>
      <c r="E871" s="422" t="s">
        <v>274</v>
      </c>
      <c r="F871" s="402">
        <v>178.51</v>
      </c>
      <c r="G871" s="421" t="s">
        <v>1518</v>
      </c>
      <c r="H871" s="420" t="s">
        <v>132</v>
      </c>
      <c r="I871" s="422" t="s">
        <v>475</v>
      </c>
      <c r="J871" s="386" t="str">
        <f t="shared" si="80"/>
        <v xml:space="preserve"> 00.394.460/0058-87</v>
      </c>
      <c r="K871" s="404" t="s">
        <v>1234</v>
      </c>
      <c r="L871" s="404" t="s">
        <v>1445</v>
      </c>
      <c r="M871" s="386" t="s">
        <v>126</v>
      </c>
      <c r="N871" s="399">
        <v>45342</v>
      </c>
      <c r="O871" s="400" t="s">
        <v>35</v>
      </c>
      <c r="P871" s="505" t="s">
        <v>490</v>
      </c>
      <c r="Q871" s="501" t="s">
        <v>126</v>
      </c>
      <c r="R871" s="501" t="s">
        <v>126</v>
      </c>
      <c r="S871" s="349"/>
    </row>
    <row r="872" spans="1:19" ht="34.9" customHeight="1" x14ac:dyDescent="0.2">
      <c r="A872" s="481">
        <f t="shared" si="79"/>
        <v>869</v>
      </c>
      <c r="B872" s="399">
        <v>45342</v>
      </c>
      <c r="C872" s="452">
        <v>45292</v>
      </c>
      <c r="D872" s="422" t="s">
        <v>114</v>
      </c>
      <c r="E872" s="422" t="s">
        <v>274</v>
      </c>
      <c r="F872" s="402">
        <v>178.51</v>
      </c>
      <c r="G872" s="421" t="s">
        <v>1512</v>
      </c>
      <c r="H872" s="420" t="s">
        <v>132</v>
      </c>
      <c r="I872" s="422" t="s">
        <v>475</v>
      </c>
      <c r="J872" s="386" t="str">
        <f t="shared" si="80"/>
        <v xml:space="preserve"> 00.394.460/0058-87</v>
      </c>
      <c r="K872" s="404" t="s">
        <v>1234</v>
      </c>
      <c r="L872" s="404" t="s">
        <v>1445</v>
      </c>
      <c r="M872" s="386" t="s">
        <v>126</v>
      </c>
      <c r="N872" s="399">
        <v>45342</v>
      </c>
      <c r="O872" s="400" t="s">
        <v>35</v>
      </c>
      <c r="P872" s="505" t="s">
        <v>490</v>
      </c>
      <c r="Q872" s="501" t="s">
        <v>126</v>
      </c>
      <c r="R872" s="501" t="s">
        <v>126</v>
      </c>
      <c r="S872" s="349"/>
    </row>
    <row r="873" spans="1:19" ht="34.9" customHeight="1" x14ac:dyDescent="0.2">
      <c r="A873" s="481">
        <f t="shared" si="79"/>
        <v>870</v>
      </c>
      <c r="B873" s="399">
        <v>45342</v>
      </c>
      <c r="C873" s="452">
        <v>45292</v>
      </c>
      <c r="D873" s="422" t="s">
        <v>114</v>
      </c>
      <c r="E873" s="422" t="s">
        <v>274</v>
      </c>
      <c r="F873" s="402">
        <v>167.5</v>
      </c>
      <c r="G873" s="421" t="s">
        <v>1524</v>
      </c>
      <c r="H873" s="420" t="s">
        <v>132</v>
      </c>
      <c r="I873" s="422" t="s">
        <v>475</v>
      </c>
      <c r="J873" s="386" t="str">
        <f t="shared" si="80"/>
        <v xml:space="preserve"> 00.394.460/0058-87</v>
      </c>
      <c r="K873" s="404" t="s">
        <v>1234</v>
      </c>
      <c r="L873" s="404" t="s">
        <v>1445</v>
      </c>
      <c r="M873" s="386" t="s">
        <v>126</v>
      </c>
      <c r="N873" s="399">
        <v>45342</v>
      </c>
      <c r="O873" s="400" t="s">
        <v>35</v>
      </c>
      <c r="P873" s="505" t="s">
        <v>490</v>
      </c>
      <c r="Q873" s="501" t="s">
        <v>126</v>
      </c>
      <c r="R873" s="501" t="s">
        <v>126</v>
      </c>
      <c r="S873" s="349"/>
    </row>
    <row r="874" spans="1:19" ht="34.9" customHeight="1" x14ac:dyDescent="0.2">
      <c r="A874" s="481">
        <f t="shared" si="79"/>
        <v>871</v>
      </c>
      <c r="B874" s="399">
        <v>45342</v>
      </c>
      <c r="C874" s="452">
        <v>45292</v>
      </c>
      <c r="D874" s="422" t="s">
        <v>114</v>
      </c>
      <c r="E874" s="422" t="s">
        <v>364</v>
      </c>
      <c r="F874" s="402">
        <v>178.51</v>
      </c>
      <c r="G874" s="421" t="s">
        <v>1515</v>
      </c>
      <c r="H874" s="420" t="s">
        <v>132</v>
      </c>
      <c r="I874" s="422" t="s">
        <v>475</v>
      </c>
      <c r="J874" s="386" t="str">
        <f t="shared" si="80"/>
        <v xml:space="preserve"> 00.394.460/0058-87</v>
      </c>
      <c r="K874" s="404" t="s">
        <v>1234</v>
      </c>
      <c r="L874" s="404" t="s">
        <v>1445</v>
      </c>
      <c r="M874" s="386" t="s">
        <v>126</v>
      </c>
      <c r="N874" s="399">
        <v>45342</v>
      </c>
      <c r="O874" s="400" t="s">
        <v>35</v>
      </c>
      <c r="P874" s="505" t="s">
        <v>490</v>
      </c>
      <c r="Q874" s="501" t="s">
        <v>126</v>
      </c>
      <c r="R874" s="501" t="s">
        <v>126</v>
      </c>
      <c r="S874" s="349"/>
    </row>
    <row r="875" spans="1:19" ht="34.9" customHeight="1" x14ac:dyDescent="0.2">
      <c r="A875" s="481">
        <f t="shared" si="79"/>
        <v>872</v>
      </c>
      <c r="B875" s="399">
        <v>45342</v>
      </c>
      <c r="C875" s="452">
        <v>45292</v>
      </c>
      <c r="D875" s="422" t="s">
        <v>114</v>
      </c>
      <c r="E875" s="422" t="s">
        <v>274</v>
      </c>
      <c r="F875" s="402">
        <v>14.15</v>
      </c>
      <c r="G875" s="421" t="s">
        <v>1438</v>
      </c>
      <c r="H875" s="420" t="s">
        <v>132</v>
      </c>
      <c r="I875" s="422" t="s">
        <v>475</v>
      </c>
      <c r="J875" s="386" t="str">
        <f t="shared" si="80"/>
        <v xml:space="preserve"> 00.394.460/0058-87</v>
      </c>
      <c r="K875" s="404" t="s">
        <v>1234</v>
      </c>
      <c r="L875" s="404" t="s">
        <v>1445</v>
      </c>
      <c r="M875" s="386" t="s">
        <v>126</v>
      </c>
      <c r="N875" s="399">
        <v>45342</v>
      </c>
      <c r="O875" s="400" t="s">
        <v>35</v>
      </c>
      <c r="P875" s="505" t="s">
        <v>490</v>
      </c>
      <c r="Q875" s="501" t="s">
        <v>126</v>
      </c>
      <c r="R875" s="501" t="s">
        <v>126</v>
      </c>
      <c r="S875" s="349"/>
    </row>
    <row r="876" spans="1:19" ht="34.9" customHeight="1" x14ac:dyDescent="0.2">
      <c r="A876" s="481">
        <f t="shared" si="79"/>
        <v>873</v>
      </c>
      <c r="B876" s="399">
        <v>45342</v>
      </c>
      <c r="C876" s="452">
        <v>45292</v>
      </c>
      <c r="D876" s="422" t="s">
        <v>114</v>
      </c>
      <c r="E876" s="422" t="s">
        <v>274</v>
      </c>
      <c r="F876" s="402">
        <v>41.85</v>
      </c>
      <c r="G876" s="421" t="s">
        <v>1546</v>
      </c>
      <c r="H876" s="420" t="s">
        <v>132</v>
      </c>
      <c r="I876" s="422" t="s">
        <v>475</v>
      </c>
      <c r="J876" s="386" t="str">
        <f t="shared" si="80"/>
        <v xml:space="preserve"> 00.394.460/0058-87</v>
      </c>
      <c r="K876" s="404" t="s">
        <v>1234</v>
      </c>
      <c r="L876" s="404" t="s">
        <v>1445</v>
      </c>
      <c r="M876" s="386" t="s">
        <v>126</v>
      </c>
      <c r="N876" s="399">
        <v>45342</v>
      </c>
      <c r="O876" s="400" t="s">
        <v>35</v>
      </c>
      <c r="P876" s="505" t="s">
        <v>490</v>
      </c>
      <c r="Q876" s="501" t="s">
        <v>126</v>
      </c>
      <c r="R876" s="501" t="s">
        <v>126</v>
      </c>
      <c r="S876" s="349"/>
    </row>
    <row r="877" spans="1:19" ht="34.9" customHeight="1" x14ac:dyDescent="0.2">
      <c r="A877" s="481">
        <f t="shared" si="79"/>
        <v>874</v>
      </c>
      <c r="B877" s="399">
        <v>45342</v>
      </c>
      <c r="C877" s="452">
        <v>45292</v>
      </c>
      <c r="D877" s="422" t="s">
        <v>114</v>
      </c>
      <c r="E877" s="422" t="s">
        <v>274</v>
      </c>
      <c r="F877" s="402">
        <v>41.85</v>
      </c>
      <c r="G877" s="421" t="s">
        <v>1508</v>
      </c>
      <c r="H877" s="420" t="s">
        <v>132</v>
      </c>
      <c r="I877" s="422" t="s">
        <v>475</v>
      </c>
      <c r="J877" s="386" t="str">
        <f t="shared" si="80"/>
        <v xml:space="preserve"> 00.394.460/0058-87</v>
      </c>
      <c r="K877" s="404" t="s">
        <v>1234</v>
      </c>
      <c r="L877" s="404" t="s">
        <v>1445</v>
      </c>
      <c r="M877" s="386" t="s">
        <v>126</v>
      </c>
      <c r="N877" s="399">
        <v>45342</v>
      </c>
      <c r="O877" s="400" t="s">
        <v>35</v>
      </c>
      <c r="P877" s="505" t="s">
        <v>490</v>
      </c>
      <c r="Q877" s="501" t="s">
        <v>126</v>
      </c>
      <c r="R877" s="501" t="s">
        <v>126</v>
      </c>
      <c r="S877" s="349"/>
    </row>
    <row r="878" spans="1:19" ht="34.9" customHeight="1" x14ac:dyDescent="0.2">
      <c r="A878" s="481">
        <f t="shared" si="79"/>
        <v>875</v>
      </c>
      <c r="B878" s="399">
        <v>45342</v>
      </c>
      <c r="C878" s="452">
        <v>45292</v>
      </c>
      <c r="D878" s="422" t="s">
        <v>114</v>
      </c>
      <c r="E878" s="422" t="s">
        <v>274</v>
      </c>
      <c r="F878" s="402">
        <v>41.85</v>
      </c>
      <c r="G878" s="421" t="s">
        <v>1443</v>
      </c>
      <c r="H878" s="420" t="s">
        <v>132</v>
      </c>
      <c r="I878" s="422" t="s">
        <v>475</v>
      </c>
      <c r="J878" s="386" t="str">
        <f t="shared" si="80"/>
        <v xml:space="preserve"> 00.394.460/0058-87</v>
      </c>
      <c r="K878" s="404" t="s">
        <v>1234</v>
      </c>
      <c r="L878" s="404" t="s">
        <v>1445</v>
      </c>
      <c r="M878" s="386" t="s">
        <v>126</v>
      </c>
      <c r="N878" s="399">
        <v>45342</v>
      </c>
      <c r="O878" s="400" t="s">
        <v>35</v>
      </c>
      <c r="P878" s="505" t="s">
        <v>490</v>
      </c>
      <c r="Q878" s="501" t="s">
        <v>126</v>
      </c>
      <c r="R878" s="501" t="s">
        <v>126</v>
      </c>
      <c r="S878" s="349"/>
    </row>
    <row r="879" spans="1:19" ht="34.9" customHeight="1" x14ac:dyDescent="0.2">
      <c r="A879" s="481">
        <f t="shared" si="79"/>
        <v>876</v>
      </c>
      <c r="B879" s="399">
        <v>45342</v>
      </c>
      <c r="C879" s="452">
        <v>45292</v>
      </c>
      <c r="D879" s="422" t="s">
        <v>114</v>
      </c>
      <c r="E879" s="422" t="s">
        <v>274</v>
      </c>
      <c r="F879" s="402">
        <v>41.85</v>
      </c>
      <c r="G879" s="421" t="s">
        <v>1499</v>
      </c>
      <c r="H879" s="420" t="s">
        <v>132</v>
      </c>
      <c r="I879" s="422" t="s">
        <v>475</v>
      </c>
      <c r="J879" s="386" t="str">
        <f t="shared" si="80"/>
        <v xml:space="preserve"> 00.394.460/0058-87</v>
      </c>
      <c r="K879" s="404" t="s">
        <v>1234</v>
      </c>
      <c r="L879" s="404" t="s">
        <v>1445</v>
      </c>
      <c r="M879" s="386" t="s">
        <v>126</v>
      </c>
      <c r="N879" s="399">
        <v>45342</v>
      </c>
      <c r="O879" s="400" t="s">
        <v>35</v>
      </c>
      <c r="P879" s="505" t="s">
        <v>490</v>
      </c>
      <c r="Q879" s="501" t="s">
        <v>126</v>
      </c>
      <c r="R879" s="501" t="s">
        <v>126</v>
      </c>
      <c r="S879" s="349"/>
    </row>
    <row r="880" spans="1:19" ht="34.9" customHeight="1" x14ac:dyDescent="0.2">
      <c r="A880" s="481">
        <f t="shared" si="79"/>
        <v>877</v>
      </c>
      <c r="B880" s="399">
        <v>45342</v>
      </c>
      <c r="C880" s="452">
        <v>45292</v>
      </c>
      <c r="D880" s="422" t="s">
        <v>114</v>
      </c>
      <c r="E880" s="422" t="s">
        <v>274</v>
      </c>
      <c r="F880" s="402">
        <v>41.85</v>
      </c>
      <c r="G880" s="421" t="s">
        <v>1550</v>
      </c>
      <c r="H880" s="420" t="s">
        <v>132</v>
      </c>
      <c r="I880" s="422" t="s">
        <v>475</v>
      </c>
      <c r="J880" s="386" t="str">
        <f t="shared" si="80"/>
        <v xml:space="preserve"> 00.394.460/0058-87</v>
      </c>
      <c r="K880" s="404" t="s">
        <v>1234</v>
      </c>
      <c r="L880" s="404" t="s">
        <v>1445</v>
      </c>
      <c r="M880" s="386" t="s">
        <v>126</v>
      </c>
      <c r="N880" s="399">
        <v>45342</v>
      </c>
      <c r="O880" s="400" t="s">
        <v>35</v>
      </c>
      <c r="P880" s="505" t="s">
        <v>490</v>
      </c>
      <c r="Q880" s="501" t="s">
        <v>126</v>
      </c>
      <c r="R880" s="501" t="s">
        <v>126</v>
      </c>
      <c r="S880" s="349"/>
    </row>
    <row r="881" spans="1:19" ht="34.9" customHeight="1" x14ac:dyDescent="0.2">
      <c r="A881" s="481">
        <f t="shared" si="79"/>
        <v>878</v>
      </c>
      <c r="B881" s="399">
        <v>45342</v>
      </c>
      <c r="C881" s="452">
        <v>45292</v>
      </c>
      <c r="D881" s="422" t="s">
        <v>114</v>
      </c>
      <c r="E881" s="422" t="s">
        <v>274</v>
      </c>
      <c r="F881" s="402">
        <v>41.85</v>
      </c>
      <c r="G881" s="421" t="s">
        <v>1440</v>
      </c>
      <c r="H881" s="420" t="s">
        <v>132</v>
      </c>
      <c r="I881" s="422" t="s">
        <v>475</v>
      </c>
      <c r="J881" s="386" t="str">
        <f t="shared" si="80"/>
        <v xml:space="preserve"> 00.394.460/0058-87</v>
      </c>
      <c r="K881" s="404" t="s">
        <v>1234</v>
      </c>
      <c r="L881" s="404" t="s">
        <v>1445</v>
      </c>
      <c r="M881" s="386" t="s">
        <v>126</v>
      </c>
      <c r="N881" s="399">
        <v>45342</v>
      </c>
      <c r="O881" s="400" t="s">
        <v>35</v>
      </c>
      <c r="P881" s="505" t="s">
        <v>490</v>
      </c>
      <c r="Q881" s="501" t="s">
        <v>126</v>
      </c>
      <c r="R881" s="501" t="s">
        <v>126</v>
      </c>
      <c r="S881" s="349"/>
    </row>
    <row r="882" spans="1:19" ht="34.9" customHeight="1" x14ac:dyDescent="0.2">
      <c r="A882" s="481">
        <f t="shared" si="79"/>
        <v>879</v>
      </c>
      <c r="B882" s="399">
        <v>45342</v>
      </c>
      <c r="C882" s="452">
        <v>45292</v>
      </c>
      <c r="D882" s="422" t="s">
        <v>114</v>
      </c>
      <c r="E882" s="422" t="s">
        <v>274</v>
      </c>
      <c r="F882" s="402">
        <v>41.85</v>
      </c>
      <c r="G882" s="421" t="s">
        <v>1496</v>
      </c>
      <c r="H882" s="420" t="s">
        <v>132</v>
      </c>
      <c r="I882" s="422" t="s">
        <v>475</v>
      </c>
      <c r="J882" s="386" t="str">
        <f t="shared" si="80"/>
        <v xml:space="preserve"> 00.394.460/0058-87</v>
      </c>
      <c r="K882" s="404" t="s">
        <v>1234</v>
      </c>
      <c r="L882" s="404" t="s">
        <v>1445</v>
      </c>
      <c r="M882" s="386" t="s">
        <v>126</v>
      </c>
      <c r="N882" s="399">
        <v>45342</v>
      </c>
      <c r="O882" s="400" t="s">
        <v>35</v>
      </c>
      <c r="P882" s="505" t="s">
        <v>490</v>
      </c>
      <c r="Q882" s="501" t="s">
        <v>126</v>
      </c>
      <c r="R882" s="501" t="s">
        <v>126</v>
      </c>
      <c r="S882" s="349"/>
    </row>
    <row r="883" spans="1:19" ht="34.9" customHeight="1" x14ac:dyDescent="0.2">
      <c r="A883" s="481">
        <f t="shared" si="79"/>
        <v>880</v>
      </c>
      <c r="B883" s="399">
        <v>45342</v>
      </c>
      <c r="C883" s="452">
        <v>45292</v>
      </c>
      <c r="D883" s="422" t="s">
        <v>114</v>
      </c>
      <c r="E883" s="422" t="s">
        <v>274</v>
      </c>
      <c r="F883" s="402">
        <v>41.85</v>
      </c>
      <c r="G883" s="421" t="s">
        <v>1493</v>
      </c>
      <c r="H883" s="420" t="s">
        <v>132</v>
      </c>
      <c r="I883" s="422" t="s">
        <v>475</v>
      </c>
      <c r="J883" s="386" t="str">
        <f t="shared" si="80"/>
        <v xml:space="preserve"> 00.394.460/0058-87</v>
      </c>
      <c r="K883" s="404" t="s">
        <v>1234</v>
      </c>
      <c r="L883" s="404" t="s">
        <v>1445</v>
      </c>
      <c r="M883" s="386" t="s">
        <v>126</v>
      </c>
      <c r="N883" s="399">
        <v>45342</v>
      </c>
      <c r="O883" s="400" t="s">
        <v>35</v>
      </c>
      <c r="P883" s="505" t="s">
        <v>490</v>
      </c>
      <c r="Q883" s="501" t="s">
        <v>126</v>
      </c>
      <c r="R883" s="501" t="s">
        <v>126</v>
      </c>
      <c r="S883" s="349"/>
    </row>
    <row r="884" spans="1:19" ht="34.9" customHeight="1" x14ac:dyDescent="0.2">
      <c r="A884" s="481">
        <f t="shared" si="79"/>
        <v>881</v>
      </c>
      <c r="B884" s="399">
        <v>45342</v>
      </c>
      <c r="C884" s="452">
        <v>45261</v>
      </c>
      <c r="D884" s="422" t="s">
        <v>114</v>
      </c>
      <c r="E884" s="422" t="s">
        <v>274</v>
      </c>
      <c r="F884" s="402">
        <v>96.85</v>
      </c>
      <c r="G884" s="421" t="s">
        <v>559</v>
      </c>
      <c r="H884" s="420" t="s">
        <v>126</v>
      </c>
      <c r="I884" s="422" t="s">
        <v>475</v>
      </c>
      <c r="J884" s="386" t="str">
        <f t="shared" si="80"/>
        <v xml:space="preserve"> 00.394.460/0058-87</v>
      </c>
      <c r="K884" s="404" t="s">
        <v>1234</v>
      </c>
      <c r="L884" s="404" t="s">
        <v>1445</v>
      </c>
      <c r="M884" s="386" t="s">
        <v>126</v>
      </c>
      <c r="N884" s="399">
        <v>45342</v>
      </c>
      <c r="O884" s="400" t="s">
        <v>35</v>
      </c>
      <c r="P884" s="505" t="s">
        <v>490</v>
      </c>
      <c r="Q884" s="501" t="s">
        <v>126</v>
      </c>
      <c r="R884" s="501" t="s">
        <v>126</v>
      </c>
      <c r="S884" s="349"/>
    </row>
    <row r="885" spans="1:19" ht="34.9" customHeight="1" x14ac:dyDescent="0.2">
      <c r="A885" s="481">
        <f t="shared" si="79"/>
        <v>882</v>
      </c>
      <c r="B885" s="399">
        <v>45342</v>
      </c>
      <c r="C885" s="452">
        <v>45292</v>
      </c>
      <c r="D885" s="400" t="s">
        <v>114</v>
      </c>
      <c r="E885" s="401" t="s">
        <v>342</v>
      </c>
      <c r="F885" s="402">
        <v>4418.07</v>
      </c>
      <c r="G885" s="347" t="s">
        <v>1870</v>
      </c>
      <c r="H885" s="420" t="s">
        <v>139</v>
      </c>
      <c r="I885" s="422" t="s">
        <v>475</v>
      </c>
      <c r="J885" s="386" t="str">
        <f t="shared" si="80"/>
        <v xml:space="preserve"> 00.394.460/0058-87</v>
      </c>
      <c r="K885" s="404" t="s">
        <v>1234</v>
      </c>
      <c r="L885" s="404" t="s">
        <v>1445</v>
      </c>
      <c r="M885" s="386" t="s">
        <v>126</v>
      </c>
      <c r="N885" s="399">
        <v>45342</v>
      </c>
      <c r="O885" s="400" t="s">
        <v>35</v>
      </c>
      <c r="P885" s="505" t="s">
        <v>490</v>
      </c>
      <c r="Q885" s="501" t="s">
        <v>126</v>
      </c>
      <c r="R885" s="501" t="s">
        <v>126</v>
      </c>
      <c r="S885" s="349"/>
    </row>
    <row r="886" spans="1:19" ht="34.9" customHeight="1" x14ac:dyDescent="0.2">
      <c r="A886" s="481">
        <f t="shared" ref="A886" si="81">IF(B886="","",ROW()-ROW($A$3))</f>
        <v>883</v>
      </c>
      <c r="B886" s="399">
        <v>45342</v>
      </c>
      <c r="C886" s="452">
        <v>45292</v>
      </c>
      <c r="D886" s="400" t="s">
        <v>114</v>
      </c>
      <c r="E886" s="401" t="s">
        <v>342</v>
      </c>
      <c r="F886" s="402">
        <v>41.85</v>
      </c>
      <c r="G886" s="347" t="s">
        <v>1871</v>
      </c>
      <c r="H886" s="420" t="s">
        <v>139</v>
      </c>
      <c r="I886" s="422" t="s">
        <v>475</v>
      </c>
      <c r="J886" s="386" t="str">
        <f t="shared" ref="J886" si="82">IF(P886="","",IF(LEN(TRIM(P886))&gt;14,P886,"CPF Protegido - LGPD"))</f>
        <v xml:space="preserve"> 00.394.460/0058-87</v>
      </c>
      <c r="K886" s="404" t="s">
        <v>1234</v>
      </c>
      <c r="L886" s="404" t="s">
        <v>1445</v>
      </c>
      <c r="M886" s="386" t="s">
        <v>126</v>
      </c>
      <c r="N886" s="399">
        <v>45342</v>
      </c>
      <c r="O886" s="400" t="s">
        <v>35</v>
      </c>
      <c r="P886" s="505" t="s">
        <v>490</v>
      </c>
      <c r="Q886" s="501" t="s">
        <v>126</v>
      </c>
      <c r="R886" s="501" t="s">
        <v>126</v>
      </c>
      <c r="S886" s="349"/>
    </row>
    <row r="887" spans="1:19" ht="34.9" customHeight="1" x14ac:dyDescent="0.2">
      <c r="A887" s="481">
        <f t="shared" ref="A887" si="83">IF(B887="","",ROW()-ROW($A$3))</f>
        <v>884</v>
      </c>
      <c r="B887" s="399">
        <v>45342</v>
      </c>
      <c r="C887" s="452">
        <v>45292</v>
      </c>
      <c r="D887" s="400" t="s">
        <v>114</v>
      </c>
      <c r="E887" s="401" t="s">
        <v>342</v>
      </c>
      <c r="F887" s="402">
        <v>1558.1</v>
      </c>
      <c r="G887" s="347" t="s">
        <v>1954</v>
      </c>
      <c r="H887" s="420" t="s">
        <v>139</v>
      </c>
      <c r="I887" s="422" t="s">
        <v>475</v>
      </c>
      <c r="J887" s="386" t="str">
        <f t="shared" ref="J887" si="84">IF(P887="","",IF(LEN(TRIM(P887))&gt;14,P887,"CPF Protegido - LGPD"))</f>
        <v xml:space="preserve"> 00.394.460/0058-87</v>
      </c>
      <c r="K887" s="404" t="s">
        <v>1234</v>
      </c>
      <c r="L887" s="404" t="s">
        <v>1445</v>
      </c>
      <c r="M887" s="386" t="s">
        <v>126</v>
      </c>
      <c r="N887" s="399">
        <v>45342</v>
      </c>
      <c r="O887" s="400" t="s">
        <v>35</v>
      </c>
      <c r="P887" s="505" t="s">
        <v>490</v>
      </c>
      <c r="Q887" s="501" t="s">
        <v>126</v>
      </c>
      <c r="R887" s="501" t="s">
        <v>126</v>
      </c>
      <c r="S887" s="349"/>
    </row>
    <row r="888" spans="1:19" ht="34.9" customHeight="1" x14ac:dyDescent="0.2">
      <c r="A888" s="481">
        <f t="shared" ref="A888" si="85">IF(B888="","",ROW()-ROW($A$3))</f>
        <v>885</v>
      </c>
      <c r="B888" s="399">
        <v>45342</v>
      </c>
      <c r="C888" s="452">
        <v>45292</v>
      </c>
      <c r="D888" s="400" t="s">
        <v>114</v>
      </c>
      <c r="E888" s="401" t="s">
        <v>342</v>
      </c>
      <c r="F888" s="402">
        <v>1629.51</v>
      </c>
      <c r="G888" s="347" t="s">
        <v>1872</v>
      </c>
      <c r="H888" s="420" t="s">
        <v>139</v>
      </c>
      <c r="I888" s="422" t="s">
        <v>475</v>
      </c>
      <c r="J888" s="386" t="str">
        <f t="shared" ref="J888" si="86">IF(P888="","",IF(LEN(TRIM(P888))&gt;14,P888,"CPF Protegido - LGPD"))</f>
        <v xml:space="preserve"> 00.394.460/0058-87</v>
      </c>
      <c r="K888" s="404" t="s">
        <v>1234</v>
      </c>
      <c r="L888" s="404" t="s">
        <v>1445</v>
      </c>
      <c r="M888" s="386" t="s">
        <v>126</v>
      </c>
      <c r="N888" s="399">
        <v>45342</v>
      </c>
      <c r="O888" s="400" t="s">
        <v>35</v>
      </c>
      <c r="P888" s="505" t="s">
        <v>490</v>
      </c>
      <c r="Q888" s="501" t="s">
        <v>126</v>
      </c>
      <c r="R888" s="501" t="s">
        <v>126</v>
      </c>
      <c r="S888" s="349"/>
    </row>
    <row r="889" spans="1:19" ht="34.9" customHeight="1" x14ac:dyDescent="0.2">
      <c r="A889" s="481">
        <f t="shared" si="37"/>
        <v>886</v>
      </c>
      <c r="B889" s="399">
        <v>45342</v>
      </c>
      <c r="C889" s="441">
        <v>45292</v>
      </c>
      <c r="D889" s="400" t="s">
        <v>114</v>
      </c>
      <c r="E889" s="401" t="s">
        <v>342</v>
      </c>
      <c r="F889" s="402">
        <v>1364</v>
      </c>
      <c r="G889" s="347" t="s">
        <v>1888</v>
      </c>
      <c r="H889" s="400" t="s">
        <v>139</v>
      </c>
      <c r="I889" s="422" t="s">
        <v>475</v>
      </c>
      <c r="J889" s="386" t="str">
        <f t="shared" ref="J889:J917" si="87">IF(P889="","",IF(LEN(TRIM(P889))&gt;14,P889,"CPF Protegido - LGPD"))</f>
        <v xml:space="preserve"> 00.394.460/0058-87</v>
      </c>
      <c r="K889" s="404" t="s">
        <v>1234</v>
      </c>
      <c r="L889" s="404" t="s">
        <v>1445</v>
      </c>
      <c r="M889" s="386" t="s">
        <v>126</v>
      </c>
      <c r="N889" s="399">
        <v>45342</v>
      </c>
      <c r="O889" s="400" t="s">
        <v>35</v>
      </c>
      <c r="P889" s="505" t="s">
        <v>490</v>
      </c>
      <c r="Q889" s="501" t="s">
        <v>126</v>
      </c>
      <c r="R889" s="501" t="s">
        <v>126</v>
      </c>
      <c r="S889" s="349"/>
    </row>
    <row r="890" spans="1:19" ht="34.9" customHeight="1" x14ac:dyDescent="0.2">
      <c r="A890" s="481">
        <f t="shared" ref="A890:A916" si="88">IF(B890="","",ROW()-ROW($A$3))</f>
        <v>887</v>
      </c>
      <c r="B890" s="399">
        <v>45342</v>
      </c>
      <c r="C890" s="441">
        <v>45292</v>
      </c>
      <c r="D890" s="400" t="s">
        <v>114</v>
      </c>
      <c r="E890" s="401" t="s">
        <v>342</v>
      </c>
      <c r="F890" s="402">
        <v>6869.6</v>
      </c>
      <c r="G890" s="347" t="s">
        <v>1887</v>
      </c>
      <c r="H890" s="400" t="s">
        <v>139</v>
      </c>
      <c r="I890" s="422" t="s">
        <v>475</v>
      </c>
      <c r="J890" s="386" t="str">
        <f t="shared" si="87"/>
        <v xml:space="preserve"> 00.394.460/0058-87</v>
      </c>
      <c r="K890" s="404" t="s">
        <v>1234</v>
      </c>
      <c r="L890" s="404" t="s">
        <v>1445</v>
      </c>
      <c r="M890" s="386" t="s">
        <v>126</v>
      </c>
      <c r="N890" s="399">
        <v>45342</v>
      </c>
      <c r="O890" s="400" t="s">
        <v>35</v>
      </c>
      <c r="P890" s="505" t="s">
        <v>490</v>
      </c>
      <c r="Q890" s="501" t="s">
        <v>126</v>
      </c>
      <c r="R890" s="501" t="s">
        <v>126</v>
      </c>
      <c r="S890" s="349"/>
    </row>
    <row r="891" spans="1:19" ht="34.9" customHeight="1" x14ac:dyDescent="0.2">
      <c r="A891" s="481">
        <f t="shared" si="88"/>
        <v>888</v>
      </c>
      <c r="B891" s="399">
        <v>45342</v>
      </c>
      <c r="C891" s="441">
        <v>45292</v>
      </c>
      <c r="D891" s="400" t="s">
        <v>114</v>
      </c>
      <c r="E891" s="401" t="s">
        <v>342</v>
      </c>
      <c r="F891" s="402">
        <v>1255.5</v>
      </c>
      <c r="G891" s="347" t="s">
        <v>1886</v>
      </c>
      <c r="H891" s="400" t="s">
        <v>139</v>
      </c>
      <c r="I891" s="422" t="s">
        <v>475</v>
      </c>
      <c r="J891" s="386" t="str">
        <f t="shared" si="87"/>
        <v xml:space="preserve"> 00.394.460/0058-87</v>
      </c>
      <c r="K891" s="404" t="s">
        <v>1234</v>
      </c>
      <c r="L891" s="404" t="s">
        <v>1445</v>
      </c>
      <c r="M891" s="386" t="s">
        <v>126</v>
      </c>
      <c r="N891" s="399">
        <v>45342</v>
      </c>
      <c r="O891" s="400" t="s">
        <v>35</v>
      </c>
      <c r="P891" s="505" t="s">
        <v>490</v>
      </c>
      <c r="Q891" s="501" t="s">
        <v>126</v>
      </c>
      <c r="R891" s="501" t="s">
        <v>126</v>
      </c>
      <c r="S891" s="349"/>
    </row>
    <row r="892" spans="1:19" ht="34.9" customHeight="1" x14ac:dyDescent="0.2">
      <c r="A892" s="481">
        <f t="shared" si="88"/>
        <v>889</v>
      </c>
      <c r="B892" s="399">
        <v>45342</v>
      </c>
      <c r="C892" s="452">
        <v>45292</v>
      </c>
      <c r="D892" s="422" t="s">
        <v>114</v>
      </c>
      <c r="E892" s="422" t="s">
        <v>274</v>
      </c>
      <c r="F892" s="482">
        <v>350.3</v>
      </c>
      <c r="G892" s="421" t="s">
        <v>1522</v>
      </c>
      <c r="H892" s="420" t="s">
        <v>126</v>
      </c>
      <c r="I892" s="422" t="s">
        <v>475</v>
      </c>
      <c r="J892" s="386" t="str">
        <f t="shared" si="87"/>
        <v xml:space="preserve"> 00.394.460/0058-87</v>
      </c>
      <c r="K892" s="404" t="s">
        <v>1234</v>
      </c>
      <c r="L892" s="404" t="s">
        <v>1445</v>
      </c>
      <c r="M892" s="386" t="s">
        <v>126</v>
      </c>
      <c r="N892" s="399">
        <v>45342</v>
      </c>
      <c r="O892" s="400" t="s">
        <v>35</v>
      </c>
      <c r="P892" s="505" t="s">
        <v>490</v>
      </c>
      <c r="Q892" s="501" t="s">
        <v>126</v>
      </c>
      <c r="R892" s="501" t="s">
        <v>126</v>
      </c>
      <c r="S892" s="349"/>
    </row>
    <row r="893" spans="1:19" ht="34.9" customHeight="1" x14ac:dyDescent="0.2">
      <c r="A893" s="481">
        <f t="shared" si="88"/>
        <v>890</v>
      </c>
      <c r="B893" s="399">
        <v>45342</v>
      </c>
      <c r="C893" s="452">
        <v>45292</v>
      </c>
      <c r="D893" s="422" t="s">
        <v>114</v>
      </c>
      <c r="E893" s="422" t="s">
        <v>274</v>
      </c>
      <c r="F893" s="492">
        <v>420.05</v>
      </c>
      <c r="G893" s="421" t="s">
        <v>1519</v>
      </c>
      <c r="H893" s="420" t="s">
        <v>132</v>
      </c>
      <c r="I893" s="422" t="s">
        <v>475</v>
      </c>
      <c r="J893" s="386" t="str">
        <f t="shared" si="87"/>
        <v xml:space="preserve"> 00.394.460/0058-87</v>
      </c>
      <c r="K893" s="404" t="s">
        <v>1234</v>
      </c>
      <c r="L893" s="404" t="s">
        <v>1445</v>
      </c>
      <c r="M893" s="386" t="s">
        <v>126</v>
      </c>
      <c r="N893" s="399">
        <v>45342</v>
      </c>
      <c r="O893" s="400" t="s">
        <v>35</v>
      </c>
      <c r="P893" s="505" t="s">
        <v>490</v>
      </c>
      <c r="Q893" s="501" t="s">
        <v>126</v>
      </c>
      <c r="R893" s="501" t="s">
        <v>126</v>
      </c>
      <c r="S893" s="349"/>
    </row>
    <row r="894" spans="1:19" ht="34.9" customHeight="1" x14ac:dyDescent="0.2">
      <c r="A894" s="481">
        <f t="shared" si="88"/>
        <v>891</v>
      </c>
      <c r="B894" s="399">
        <v>45342</v>
      </c>
      <c r="C894" s="452">
        <v>45292</v>
      </c>
      <c r="D894" s="422" t="s">
        <v>114</v>
      </c>
      <c r="E894" s="422" t="s">
        <v>274</v>
      </c>
      <c r="F894" s="492">
        <v>420.05</v>
      </c>
      <c r="G894" s="421" t="s">
        <v>1513</v>
      </c>
      <c r="H894" s="420" t="s">
        <v>132</v>
      </c>
      <c r="I894" s="422" t="s">
        <v>475</v>
      </c>
      <c r="J894" s="386" t="str">
        <f t="shared" si="87"/>
        <v xml:space="preserve"> 00.394.460/0058-87</v>
      </c>
      <c r="K894" s="404" t="s">
        <v>1234</v>
      </c>
      <c r="L894" s="404" t="s">
        <v>1445</v>
      </c>
      <c r="M894" s="386" t="s">
        <v>126</v>
      </c>
      <c r="N894" s="399">
        <v>45342</v>
      </c>
      <c r="O894" s="400" t="s">
        <v>35</v>
      </c>
      <c r="P894" s="505" t="s">
        <v>490</v>
      </c>
      <c r="Q894" s="501" t="s">
        <v>126</v>
      </c>
      <c r="R894" s="501" t="s">
        <v>126</v>
      </c>
      <c r="S894" s="349"/>
    </row>
    <row r="895" spans="1:19" ht="34.9" customHeight="1" x14ac:dyDescent="0.2">
      <c r="A895" s="481">
        <f t="shared" si="88"/>
        <v>892</v>
      </c>
      <c r="B895" s="399">
        <v>45342</v>
      </c>
      <c r="C895" s="452">
        <v>45292</v>
      </c>
      <c r="D895" s="422" t="s">
        <v>114</v>
      </c>
      <c r="E895" s="422" t="s">
        <v>274</v>
      </c>
      <c r="F895" s="492">
        <v>420.05</v>
      </c>
      <c r="G895" s="421" t="s">
        <v>1525</v>
      </c>
      <c r="H895" s="420" t="s">
        <v>132</v>
      </c>
      <c r="I895" s="422" t="s">
        <v>475</v>
      </c>
      <c r="J895" s="386" t="str">
        <f t="shared" si="87"/>
        <v xml:space="preserve"> 00.394.460/0058-87</v>
      </c>
      <c r="K895" s="404" t="s">
        <v>1234</v>
      </c>
      <c r="L895" s="404" t="s">
        <v>1445</v>
      </c>
      <c r="M895" s="386" t="s">
        <v>126</v>
      </c>
      <c r="N895" s="399">
        <v>45342</v>
      </c>
      <c r="O895" s="400" t="s">
        <v>35</v>
      </c>
      <c r="P895" s="505" t="s">
        <v>490</v>
      </c>
      <c r="Q895" s="501" t="s">
        <v>126</v>
      </c>
      <c r="R895" s="501" t="s">
        <v>126</v>
      </c>
      <c r="S895" s="349"/>
    </row>
    <row r="896" spans="1:19" ht="34.9" customHeight="1" x14ac:dyDescent="0.2">
      <c r="A896" s="481">
        <f t="shared" si="88"/>
        <v>893</v>
      </c>
      <c r="B896" s="399">
        <v>45342</v>
      </c>
      <c r="C896" s="452">
        <v>45292</v>
      </c>
      <c r="D896" s="422" t="s">
        <v>114</v>
      </c>
      <c r="E896" s="422" t="s">
        <v>364</v>
      </c>
      <c r="F896" s="492">
        <v>420.05</v>
      </c>
      <c r="G896" s="421" t="s">
        <v>1516</v>
      </c>
      <c r="H896" s="420" t="s">
        <v>132</v>
      </c>
      <c r="I896" s="422" t="s">
        <v>475</v>
      </c>
      <c r="J896" s="386" t="str">
        <f t="shared" si="87"/>
        <v xml:space="preserve"> 00.394.460/0058-87</v>
      </c>
      <c r="K896" s="404" t="s">
        <v>1234</v>
      </c>
      <c r="L896" s="404" t="s">
        <v>1445</v>
      </c>
      <c r="M896" s="386" t="s">
        <v>126</v>
      </c>
      <c r="N896" s="399">
        <v>45342</v>
      </c>
      <c r="O896" s="400" t="s">
        <v>35</v>
      </c>
      <c r="P896" s="505" t="s">
        <v>490</v>
      </c>
      <c r="Q896" s="501" t="s">
        <v>126</v>
      </c>
      <c r="R896" s="501" t="s">
        <v>126</v>
      </c>
      <c r="S896" s="349"/>
    </row>
    <row r="897" spans="1:19" ht="34.9" customHeight="1" x14ac:dyDescent="0.2">
      <c r="A897" s="481">
        <f t="shared" si="88"/>
        <v>894</v>
      </c>
      <c r="B897" s="399">
        <v>45342</v>
      </c>
      <c r="C897" s="452">
        <v>45292</v>
      </c>
      <c r="D897" s="422" t="s">
        <v>114</v>
      </c>
      <c r="E897" s="422" t="s">
        <v>274</v>
      </c>
      <c r="F897" s="492">
        <v>60.14</v>
      </c>
      <c r="G897" s="421" t="s">
        <v>1437</v>
      </c>
      <c r="H897" s="420" t="s">
        <v>132</v>
      </c>
      <c r="I897" s="422" t="s">
        <v>475</v>
      </c>
      <c r="J897" s="386" t="str">
        <f t="shared" si="87"/>
        <v xml:space="preserve"> 00.394.460/0058-87</v>
      </c>
      <c r="K897" s="404" t="s">
        <v>1234</v>
      </c>
      <c r="L897" s="404" t="s">
        <v>1445</v>
      </c>
      <c r="M897" s="386" t="s">
        <v>126</v>
      </c>
      <c r="N897" s="399">
        <v>45342</v>
      </c>
      <c r="O897" s="400" t="s">
        <v>35</v>
      </c>
      <c r="P897" s="505" t="s">
        <v>490</v>
      </c>
      <c r="Q897" s="501" t="s">
        <v>126</v>
      </c>
      <c r="R897" s="501" t="s">
        <v>126</v>
      </c>
      <c r="S897" s="349"/>
    </row>
    <row r="898" spans="1:19" ht="34.9" customHeight="1" x14ac:dyDescent="0.2">
      <c r="A898" s="481">
        <f t="shared" si="88"/>
        <v>895</v>
      </c>
      <c r="B898" s="399">
        <v>45342</v>
      </c>
      <c r="C898" s="452">
        <v>45261</v>
      </c>
      <c r="D898" s="422" t="s">
        <v>114</v>
      </c>
      <c r="E898" s="422" t="s">
        <v>274</v>
      </c>
      <c r="F898" s="482">
        <v>620</v>
      </c>
      <c r="G898" s="421" t="s">
        <v>595</v>
      </c>
      <c r="H898" s="420" t="s">
        <v>126</v>
      </c>
      <c r="I898" s="422" t="s">
        <v>475</v>
      </c>
      <c r="J898" s="386" t="str">
        <f t="shared" si="87"/>
        <v xml:space="preserve"> 00.394.460/0058-87</v>
      </c>
      <c r="K898" s="404" t="s">
        <v>1234</v>
      </c>
      <c r="L898" s="404" t="s">
        <v>1445</v>
      </c>
      <c r="M898" s="386" t="s">
        <v>126</v>
      </c>
      <c r="N898" s="399">
        <v>45342</v>
      </c>
      <c r="O898" s="400" t="s">
        <v>35</v>
      </c>
      <c r="P898" s="505" t="s">
        <v>490</v>
      </c>
      <c r="Q898" s="501" t="s">
        <v>126</v>
      </c>
      <c r="R898" s="501" t="s">
        <v>126</v>
      </c>
      <c r="S898" s="349"/>
    </row>
    <row r="899" spans="1:19" ht="34.9" customHeight="1" x14ac:dyDescent="0.2">
      <c r="A899" s="481">
        <f t="shared" si="88"/>
        <v>896</v>
      </c>
      <c r="B899" s="399">
        <v>45342</v>
      </c>
      <c r="C899" s="452">
        <v>45261</v>
      </c>
      <c r="D899" s="422" t="s">
        <v>114</v>
      </c>
      <c r="E899" s="422" t="s">
        <v>274</v>
      </c>
      <c r="F899" s="482">
        <v>775</v>
      </c>
      <c r="G899" s="421" t="s">
        <v>552</v>
      </c>
      <c r="H899" s="420" t="s">
        <v>126</v>
      </c>
      <c r="I899" s="422" t="s">
        <v>475</v>
      </c>
      <c r="J899" s="386" t="str">
        <f t="shared" si="87"/>
        <v xml:space="preserve"> 00.394.460/0058-87</v>
      </c>
      <c r="K899" s="404" t="s">
        <v>1234</v>
      </c>
      <c r="L899" s="404" t="s">
        <v>1445</v>
      </c>
      <c r="M899" s="386" t="s">
        <v>126</v>
      </c>
      <c r="N899" s="399">
        <v>45342</v>
      </c>
      <c r="O899" s="400" t="s">
        <v>35</v>
      </c>
      <c r="P899" s="505" t="s">
        <v>490</v>
      </c>
      <c r="Q899" s="501" t="s">
        <v>126</v>
      </c>
      <c r="R899" s="501" t="s">
        <v>126</v>
      </c>
      <c r="S899" s="349"/>
    </row>
    <row r="900" spans="1:19" ht="34.9" customHeight="1" x14ac:dyDescent="0.2">
      <c r="A900" s="481">
        <f t="shared" si="88"/>
        <v>897</v>
      </c>
      <c r="B900" s="399">
        <v>45342</v>
      </c>
      <c r="C900" s="452">
        <v>45292</v>
      </c>
      <c r="D900" s="422" t="s">
        <v>114</v>
      </c>
      <c r="E900" s="422" t="s">
        <v>274</v>
      </c>
      <c r="F900" s="482">
        <v>930</v>
      </c>
      <c r="G900" s="421" t="s">
        <v>1547</v>
      </c>
      <c r="H900" s="420" t="s">
        <v>132</v>
      </c>
      <c r="I900" s="422" t="s">
        <v>475</v>
      </c>
      <c r="J900" s="386" t="str">
        <f t="shared" si="87"/>
        <v xml:space="preserve"> 00.394.460/0058-87</v>
      </c>
      <c r="K900" s="404" t="s">
        <v>1234</v>
      </c>
      <c r="L900" s="404" t="s">
        <v>1445</v>
      </c>
      <c r="M900" s="386" t="s">
        <v>126</v>
      </c>
      <c r="N900" s="399">
        <v>45342</v>
      </c>
      <c r="O900" s="400" t="s">
        <v>35</v>
      </c>
      <c r="P900" s="505" t="s">
        <v>490</v>
      </c>
      <c r="Q900" s="501" t="s">
        <v>126</v>
      </c>
      <c r="R900" s="501" t="s">
        <v>126</v>
      </c>
      <c r="S900" s="349"/>
    </row>
    <row r="901" spans="1:19" ht="34.9" customHeight="1" x14ac:dyDescent="0.2">
      <c r="A901" s="481">
        <f t="shared" si="88"/>
        <v>898</v>
      </c>
      <c r="B901" s="399">
        <v>45342</v>
      </c>
      <c r="C901" s="452">
        <v>45292</v>
      </c>
      <c r="D901" s="422" t="s">
        <v>114</v>
      </c>
      <c r="E901" s="422" t="s">
        <v>274</v>
      </c>
      <c r="F901" s="492">
        <v>930</v>
      </c>
      <c r="G901" s="421" t="s">
        <v>1509</v>
      </c>
      <c r="H901" s="420" t="s">
        <v>132</v>
      </c>
      <c r="I901" s="422" t="s">
        <v>475</v>
      </c>
      <c r="J901" s="386" t="str">
        <f t="shared" si="87"/>
        <v xml:space="preserve"> 00.394.460/0058-87</v>
      </c>
      <c r="K901" s="404" t="s">
        <v>1234</v>
      </c>
      <c r="L901" s="404" t="s">
        <v>1445</v>
      </c>
      <c r="M901" s="386" t="s">
        <v>126</v>
      </c>
      <c r="N901" s="399">
        <v>45342</v>
      </c>
      <c r="O901" s="400" t="s">
        <v>35</v>
      </c>
      <c r="P901" s="505" t="s">
        <v>490</v>
      </c>
      <c r="Q901" s="501" t="s">
        <v>126</v>
      </c>
      <c r="R901" s="501" t="s">
        <v>126</v>
      </c>
      <c r="S901" s="349"/>
    </row>
    <row r="902" spans="1:19" ht="34.9" customHeight="1" x14ac:dyDescent="0.2">
      <c r="A902" s="481">
        <f t="shared" ref="A902:A909" si="89">IF(B902="","",ROW()-ROW($A$3))</f>
        <v>899</v>
      </c>
      <c r="B902" s="399">
        <v>45342</v>
      </c>
      <c r="C902" s="452">
        <v>45292</v>
      </c>
      <c r="D902" s="422" t="s">
        <v>114</v>
      </c>
      <c r="E902" s="422" t="s">
        <v>274</v>
      </c>
      <c r="F902" s="492">
        <v>930</v>
      </c>
      <c r="G902" s="421" t="s">
        <v>1444</v>
      </c>
      <c r="H902" s="420" t="s">
        <v>132</v>
      </c>
      <c r="I902" s="422" t="s">
        <v>475</v>
      </c>
      <c r="J902" s="386" t="str">
        <f t="shared" si="87"/>
        <v xml:space="preserve"> 00.394.460/0058-87</v>
      </c>
      <c r="K902" s="404" t="s">
        <v>1234</v>
      </c>
      <c r="L902" s="404" t="s">
        <v>1445</v>
      </c>
      <c r="M902" s="386" t="s">
        <v>126</v>
      </c>
      <c r="N902" s="399">
        <v>45342</v>
      </c>
      <c r="O902" s="400" t="s">
        <v>35</v>
      </c>
      <c r="P902" s="505" t="s">
        <v>490</v>
      </c>
      <c r="Q902" s="501" t="s">
        <v>126</v>
      </c>
      <c r="R902" s="501" t="s">
        <v>126</v>
      </c>
      <c r="S902" s="349"/>
    </row>
    <row r="903" spans="1:19" ht="34.9" customHeight="1" x14ac:dyDescent="0.2">
      <c r="A903" s="481">
        <f t="shared" si="89"/>
        <v>900</v>
      </c>
      <c r="B903" s="399">
        <v>45342</v>
      </c>
      <c r="C903" s="452">
        <v>45292</v>
      </c>
      <c r="D903" s="422" t="s">
        <v>114</v>
      </c>
      <c r="E903" s="422" t="s">
        <v>274</v>
      </c>
      <c r="F903" s="492">
        <v>930</v>
      </c>
      <c r="G903" s="421" t="s">
        <v>1500</v>
      </c>
      <c r="H903" s="420" t="s">
        <v>132</v>
      </c>
      <c r="I903" s="422" t="s">
        <v>475</v>
      </c>
      <c r="J903" s="386" t="str">
        <f t="shared" si="87"/>
        <v xml:space="preserve"> 00.394.460/0058-87</v>
      </c>
      <c r="K903" s="404" t="s">
        <v>1234</v>
      </c>
      <c r="L903" s="404" t="s">
        <v>1445</v>
      </c>
      <c r="M903" s="386" t="s">
        <v>126</v>
      </c>
      <c r="N903" s="399">
        <v>45342</v>
      </c>
      <c r="O903" s="400" t="s">
        <v>35</v>
      </c>
      <c r="P903" s="505" t="s">
        <v>490</v>
      </c>
      <c r="Q903" s="501" t="s">
        <v>126</v>
      </c>
      <c r="R903" s="501" t="s">
        <v>126</v>
      </c>
      <c r="S903" s="349"/>
    </row>
    <row r="904" spans="1:19" ht="34.9" customHeight="1" x14ac:dyDescent="0.2">
      <c r="A904" s="481">
        <f t="shared" si="89"/>
        <v>901</v>
      </c>
      <c r="B904" s="399">
        <v>45342</v>
      </c>
      <c r="C904" s="452">
        <v>45292</v>
      </c>
      <c r="D904" s="422" t="s">
        <v>114</v>
      </c>
      <c r="E904" s="422" t="s">
        <v>274</v>
      </c>
      <c r="F904" s="492">
        <v>930</v>
      </c>
      <c r="G904" s="421" t="s">
        <v>1551</v>
      </c>
      <c r="H904" s="420" t="s">
        <v>132</v>
      </c>
      <c r="I904" s="422" t="s">
        <v>475</v>
      </c>
      <c r="J904" s="386" t="str">
        <f t="shared" si="87"/>
        <v xml:space="preserve"> 00.394.460/0058-87</v>
      </c>
      <c r="K904" s="404" t="s">
        <v>1234</v>
      </c>
      <c r="L904" s="404" t="s">
        <v>1445</v>
      </c>
      <c r="M904" s="386" t="s">
        <v>126</v>
      </c>
      <c r="N904" s="399">
        <v>45342</v>
      </c>
      <c r="O904" s="400" t="s">
        <v>35</v>
      </c>
      <c r="P904" s="505" t="s">
        <v>490</v>
      </c>
      <c r="Q904" s="501" t="s">
        <v>126</v>
      </c>
      <c r="R904" s="501" t="s">
        <v>126</v>
      </c>
      <c r="S904" s="349"/>
    </row>
    <row r="905" spans="1:19" ht="34.9" customHeight="1" x14ac:dyDescent="0.2">
      <c r="A905" s="481">
        <f t="shared" si="89"/>
        <v>902</v>
      </c>
      <c r="B905" s="399">
        <v>45342</v>
      </c>
      <c r="C905" s="452">
        <v>45292</v>
      </c>
      <c r="D905" s="422" t="s">
        <v>114</v>
      </c>
      <c r="E905" s="422" t="s">
        <v>274</v>
      </c>
      <c r="F905" s="492">
        <v>930</v>
      </c>
      <c r="G905" s="421" t="s">
        <v>1441</v>
      </c>
      <c r="H905" s="420" t="s">
        <v>132</v>
      </c>
      <c r="I905" s="422" t="s">
        <v>475</v>
      </c>
      <c r="J905" s="386" t="str">
        <f t="shared" si="87"/>
        <v xml:space="preserve"> 00.394.460/0058-87</v>
      </c>
      <c r="K905" s="404" t="s">
        <v>1234</v>
      </c>
      <c r="L905" s="404" t="s">
        <v>1445</v>
      </c>
      <c r="M905" s="386" t="s">
        <v>126</v>
      </c>
      <c r="N905" s="399">
        <v>45342</v>
      </c>
      <c r="O905" s="400" t="s">
        <v>35</v>
      </c>
      <c r="P905" s="505" t="s">
        <v>490</v>
      </c>
      <c r="Q905" s="501" t="s">
        <v>126</v>
      </c>
      <c r="R905" s="501" t="s">
        <v>126</v>
      </c>
      <c r="S905" s="349"/>
    </row>
    <row r="906" spans="1:19" ht="34.9" customHeight="1" x14ac:dyDescent="0.2">
      <c r="A906" s="481">
        <f t="shared" si="89"/>
        <v>903</v>
      </c>
      <c r="B906" s="399">
        <v>45342</v>
      </c>
      <c r="C906" s="452">
        <v>45292</v>
      </c>
      <c r="D906" s="422" t="s">
        <v>114</v>
      </c>
      <c r="E906" s="422" t="s">
        <v>274</v>
      </c>
      <c r="F906" s="492">
        <v>930</v>
      </c>
      <c r="G906" s="421" t="s">
        <v>1497</v>
      </c>
      <c r="H906" s="420" t="s">
        <v>132</v>
      </c>
      <c r="I906" s="422" t="s">
        <v>475</v>
      </c>
      <c r="J906" s="386" t="str">
        <f t="shared" si="87"/>
        <v xml:space="preserve"> 00.394.460/0058-87</v>
      </c>
      <c r="K906" s="404" t="s">
        <v>1234</v>
      </c>
      <c r="L906" s="404" t="s">
        <v>1445</v>
      </c>
      <c r="M906" s="386" t="s">
        <v>126</v>
      </c>
      <c r="N906" s="399">
        <v>45342</v>
      </c>
      <c r="O906" s="400" t="s">
        <v>35</v>
      </c>
      <c r="P906" s="505" t="s">
        <v>490</v>
      </c>
      <c r="Q906" s="501" t="s">
        <v>126</v>
      </c>
      <c r="R906" s="501" t="s">
        <v>126</v>
      </c>
      <c r="S906" s="349"/>
    </row>
    <row r="907" spans="1:19" ht="34.9" customHeight="1" x14ac:dyDescent="0.2">
      <c r="A907" s="481">
        <f t="shared" si="89"/>
        <v>904</v>
      </c>
      <c r="B907" s="399">
        <v>45342</v>
      </c>
      <c r="C907" s="452">
        <v>45292</v>
      </c>
      <c r="D907" s="422" t="s">
        <v>114</v>
      </c>
      <c r="E907" s="422" t="s">
        <v>274</v>
      </c>
      <c r="F907" s="492">
        <v>930</v>
      </c>
      <c r="G907" s="421" t="s">
        <v>1494</v>
      </c>
      <c r="H907" s="420" t="s">
        <v>132</v>
      </c>
      <c r="I907" s="422" t="s">
        <v>475</v>
      </c>
      <c r="J907" s="386" t="str">
        <f t="shared" si="87"/>
        <v xml:space="preserve"> 00.394.460/0058-87</v>
      </c>
      <c r="K907" s="404" t="s">
        <v>1234</v>
      </c>
      <c r="L907" s="404" t="s">
        <v>1445</v>
      </c>
      <c r="M907" s="386" t="s">
        <v>126</v>
      </c>
      <c r="N907" s="399">
        <v>45342</v>
      </c>
      <c r="O907" s="400" t="s">
        <v>35</v>
      </c>
      <c r="P907" s="505" t="s">
        <v>490</v>
      </c>
      <c r="Q907" s="501" t="s">
        <v>126</v>
      </c>
      <c r="R907" s="501" t="s">
        <v>126</v>
      </c>
      <c r="S907" s="349"/>
    </row>
    <row r="908" spans="1:19" ht="34.9" customHeight="1" x14ac:dyDescent="0.2">
      <c r="A908" s="481">
        <f t="shared" si="89"/>
        <v>905</v>
      </c>
      <c r="B908" s="399">
        <v>45342</v>
      </c>
      <c r="C908" s="452">
        <v>45261</v>
      </c>
      <c r="D908" s="422" t="s">
        <v>114</v>
      </c>
      <c r="E908" s="422" t="s">
        <v>274</v>
      </c>
      <c r="F908" s="482">
        <v>1085</v>
      </c>
      <c r="G908" s="421" t="s">
        <v>560</v>
      </c>
      <c r="H908" s="420" t="s">
        <v>126</v>
      </c>
      <c r="I908" s="422" t="s">
        <v>475</v>
      </c>
      <c r="J908" s="386" t="str">
        <f t="shared" si="87"/>
        <v xml:space="preserve"> 00.394.460/0058-87</v>
      </c>
      <c r="K908" s="404" t="s">
        <v>1234</v>
      </c>
      <c r="L908" s="404" t="s">
        <v>1445</v>
      </c>
      <c r="M908" s="386" t="s">
        <v>126</v>
      </c>
      <c r="N908" s="399">
        <v>45342</v>
      </c>
      <c r="O908" s="400" t="s">
        <v>35</v>
      </c>
      <c r="P908" s="505" t="s">
        <v>490</v>
      </c>
      <c r="Q908" s="501" t="s">
        <v>126</v>
      </c>
      <c r="R908" s="501" t="s">
        <v>126</v>
      </c>
      <c r="S908" s="349"/>
    </row>
    <row r="909" spans="1:19" ht="34.9" customHeight="1" x14ac:dyDescent="0.2">
      <c r="A909" s="481">
        <f t="shared" si="89"/>
        <v>906</v>
      </c>
      <c r="B909" s="399">
        <v>45342</v>
      </c>
      <c r="C909" s="452">
        <v>45261</v>
      </c>
      <c r="D909" s="422" t="s">
        <v>114</v>
      </c>
      <c r="E909" s="422" t="s">
        <v>274</v>
      </c>
      <c r="F909" s="482">
        <v>206.66</v>
      </c>
      <c r="G909" s="421" t="s">
        <v>748</v>
      </c>
      <c r="H909" s="420" t="s">
        <v>126</v>
      </c>
      <c r="I909" s="422" t="s">
        <v>475</v>
      </c>
      <c r="J909" s="386" t="str">
        <f t="shared" si="87"/>
        <v xml:space="preserve"> 00.394.460/0058-87</v>
      </c>
      <c r="K909" s="404" t="s">
        <v>1234</v>
      </c>
      <c r="L909" s="404" t="s">
        <v>1445</v>
      </c>
      <c r="M909" s="386" t="s">
        <v>126</v>
      </c>
      <c r="N909" s="399">
        <v>45342</v>
      </c>
      <c r="O909" s="400" t="s">
        <v>35</v>
      </c>
      <c r="P909" s="505" t="s">
        <v>490</v>
      </c>
      <c r="Q909" s="501" t="s">
        <v>126</v>
      </c>
      <c r="R909" s="501" t="s">
        <v>126</v>
      </c>
      <c r="S909" s="349"/>
    </row>
    <row r="910" spans="1:19" ht="34.9" customHeight="1" x14ac:dyDescent="0.2">
      <c r="A910" s="481">
        <f t="shared" si="88"/>
        <v>907</v>
      </c>
      <c r="B910" s="399">
        <v>45342</v>
      </c>
      <c r="C910" s="441">
        <v>45292</v>
      </c>
      <c r="D910" s="400" t="s">
        <v>114</v>
      </c>
      <c r="E910" s="401" t="s">
        <v>342</v>
      </c>
      <c r="F910" s="402">
        <v>14401.12</v>
      </c>
      <c r="G910" s="347" t="s">
        <v>1885</v>
      </c>
      <c r="H910" s="400" t="s">
        <v>139</v>
      </c>
      <c r="I910" s="422" t="s">
        <v>475</v>
      </c>
      <c r="J910" s="386" t="str">
        <f t="shared" si="87"/>
        <v xml:space="preserve"> 00.394.460/0058-87</v>
      </c>
      <c r="K910" s="404" t="s">
        <v>1234</v>
      </c>
      <c r="L910" s="404" t="s">
        <v>1445</v>
      </c>
      <c r="M910" s="386" t="s">
        <v>126</v>
      </c>
      <c r="N910" s="399">
        <v>45342</v>
      </c>
      <c r="O910" s="400" t="s">
        <v>35</v>
      </c>
      <c r="P910" s="505" t="s">
        <v>490</v>
      </c>
      <c r="Q910" s="501" t="s">
        <v>126</v>
      </c>
      <c r="R910" s="501" t="s">
        <v>126</v>
      </c>
      <c r="S910" s="349"/>
    </row>
    <row r="911" spans="1:19" ht="34.9" customHeight="1" x14ac:dyDescent="0.2">
      <c r="A911" s="481">
        <f t="shared" si="88"/>
        <v>908</v>
      </c>
      <c r="B911" s="399">
        <v>45342</v>
      </c>
      <c r="C911" s="441">
        <v>45292</v>
      </c>
      <c r="D911" s="400" t="s">
        <v>114</v>
      </c>
      <c r="E911" s="401" t="s">
        <v>342</v>
      </c>
      <c r="F911" s="402">
        <v>331.7</v>
      </c>
      <c r="G911" s="347" t="s">
        <v>1884</v>
      </c>
      <c r="H911" s="400" t="s">
        <v>139</v>
      </c>
      <c r="I911" s="422" t="s">
        <v>475</v>
      </c>
      <c r="J911" s="386" t="str">
        <f t="shared" si="87"/>
        <v xml:space="preserve"> 00.394.460/0058-87</v>
      </c>
      <c r="K911" s="404" t="s">
        <v>1234</v>
      </c>
      <c r="L911" s="404" t="s">
        <v>1445</v>
      </c>
      <c r="M911" s="386" t="s">
        <v>126</v>
      </c>
      <c r="N911" s="399">
        <v>45342</v>
      </c>
      <c r="O911" s="400" t="s">
        <v>35</v>
      </c>
      <c r="P911" s="505" t="s">
        <v>490</v>
      </c>
      <c r="Q911" s="501" t="s">
        <v>126</v>
      </c>
      <c r="R911" s="501" t="s">
        <v>126</v>
      </c>
      <c r="S911" s="349"/>
    </row>
    <row r="912" spans="1:19" ht="34.9" customHeight="1" x14ac:dyDescent="0.2">
      <c r="A912" s="481">
        <f t="shared" ref="A912" si="90">IF(B912="","",ROW()-ROW($A$3))</f>
        <v>909</v>
      </c>
      <c r="B912" s="399">
        <v>45342</v>
      </c>
      <c r="C912" s="441">
        <v>45292</v>
      </c>
      <c r="D912" s="400" t="s">
        <v>114</v>
      </c>
      <c r="E912" s="401" t="s">
        <v>342</v>
      </c>
      <c r="F912" s="402">
        <v>1705</v>
      </c>
      <c r="G912" s="347" t="s">
        <v>1883</v>
      </c>
      <c r="H912" s="400" t="s">
        <v>139</v>
      </c>
      <c r="I912" s="422" t="s">
        <v>475</v>
      </c>
      <c r="J912" s="386" t="str">
        <f t="shared" ref="J912" si="91">IF(P912="","",IF(LEN(TRIM(P912))&gt;14,P912,"CPF Protegido - LGPD"))</f>
        <v xml:space="preserve"> 00.394.460/0058-87</v>
      </c>
      <c r="K912" s="404" t="s">
        <v>1234</v>
      </c>
      <c r="L912" s="404" t="s">
        <v>1445</v>
      </c>
      <c r="M912" s="386" t="s">
        <v>126</v>
      </c>
      <c r="N912" s="399">
        <v>45342</v>
      </c>
      <c r="O912" s="400" t="s">
        <v>35</v>
      </c>
      <c r="P912" s="505" t="s">
        <v>490</v>
      </c>
      <c r="Q912" s="501" t="s">
        <v>126</v>
      </c>
      <c r="R912" s="501" t="s">
        <v>126</v>
      </c>
      <c r="S912" s="349"/>
    </row>
    <row r="913" spans="1:19" ht="34.9" customHeight="1" x14ac:dyDescent="0.2">
      <c r="A913" s="481">
        <f t="shared" ref="A913" si="92">IF(B913="","",ROW()-ROW($A$3))</f>
        <v>910</v>
      </c>
      <c r="B913" s="399">
        <v>45342</v>
      </c>
      <c r="C913" s="441">
        <v>45292</v>
      </c>
      <c r="D913" s="400" t="s">
        <v>114</v>
      </c>
      <c r="E913" s="401" t="s">
        <v>342</v>
      </c>
      <c r="F913" s="402">
        <v>930</v>
      </c>
      <c r="G913" s="347" t="s">
        <v>1882</v>
      </c>
      <c r="H913" s="400" t="s">
        <v>139</v>
      </c>
      <c r="I913" s="422" t="s">
        <v>475</v>
      </c>
      <c r="J913" s="386" t="str">
        <f t="shared" ref="J913" si="93">IF(P913="","",IF(LEN(TRIM(P913))&gt;14,P913,"CPF Protegido - LGPD"))</f>
        <v xml:space="preserve"> 00.394.460/0058-87</v>
      </c>
      <c r="K913" s="404" t="s">
        <v>1234</v>
      </c>
      <c r="L913" s="404" t="s">
        <v>1445</v>
      </c>
      <c r="M913" s="386" t="s">
        <v>126</v>
      </c>
      <c r="N913" s="399">
        <v>45342</v>
      </c>
      <c r="O913" s="400" t="s">
        <v>35</v>
      </c>
      <c r="P913" s="505" t="s">
        <v>490</v>
      </c>
      <c r="Q913" s="501" t="s">
        <v>126</v>
      </c>
      <c r="R913" s="501" t="s">
        <v>126</v>
      </c>
      <c r="S913" s="349"/>
    </row>
    <row r="914" spans="1:19" ht="34.9" customHeight="1" x14ac:dyDescent="0.2">
      <c r="A914" s="481">
        <f t="shared" ref="A914" si="94">IF(B914="","",ROW()-ROW($A$3))</f>
        <v>911</v>
      </c>
      <c r="B914" s="399">
        <v>45342</v>
      </c>
      <c r="C914" s="441">
        <v>45292</v>
      </c>
      <c r="D914" s="400" t="s">
        <v>114</v>
      </c>
      <c r="E914" s="401" t="s">
        <v>342</v>
      </c>
      <c r="F914" s="402">
        <v>28200.7</v>
      </c>
      <c r="G914" s="347" t="s">
        <v>1881</v>
      </c>
      <c r="H914" s="400" t="s">
        <v>139</v>
      </c>
      <c r="I914" s="422" t="s">
        <v>475</v>
      </c>
      <c r="J914" s="386" t="str">
        <f t="shared" ref="J914" si="95">IF(P914="","",IF(LEN(TRIM(P914))&gt;14,P914,"CPF Protegido - LGPD"))</f>
        <v xml:space="preserve"> 00.394.460/0058-87</v>
      </c>
      <c r="K914" s="404" t="s">
        <v>1234</v>
      </c>
      <c r="L914" s="404" t="s">
        <v>1445</v>
      </c>
      <c r="M914" s="386" t="s">
        <v>126</v>
      </c>
      <c r="N914" s="399">
        <v>45342</v>
      </c>
      <c r="O914" s="400" t="s">
        <v>35</v>
      </c>
      <c r="P914" s="505" t="s">
        <v>490</v>
      </c>
      <c r="Q914" s="501" t="s">
        <v>126</v>
      </c>
      <c r="R914" s="501" t="s">
        <v>126</v>
      </c>
      <c r="S914" s="349"/>
    </row>
    <row r="915" spans="1:19" ht="34.9" customHeight="1" x14ac:dyDescent="0.2">
      <c r="A915" s="481">
        <f t="shared" ref="A915" si="96">IF(B915="","",ROW()-ROW($A$3))</f>
        <v>912</v>
      </c>
      <c r="B915" s="399">
        <v>45342</v>
      </c>
      <c r="C915" s="441">
        <v>45292</v>
      </c>
      <c r="D915" s="400" t="s">
        <v>114</v>
      </c>
      <c r="E915" s="401" t="s">
        <v>342</v>
      </c>
      <c r="F915" s="402">
        <v>62</v>
      </c>
      <c r="G915" s="347" t="s">
        <v>1880</v>
      </c>
      <c r="H915" s="400" t="s">
        <v>139</v>
      </c>
      <c r="I915" s="422" t="s">
        <v>475</v>
      </c>
      <c r="J915" s="386" t="str">
        <f t="shared" ref="J915" si="97">IF(P915="","",IF(LEN(TRIM(P915))&gt;14,P915,"CPF Protegido - LGPD"))</f>
        <v xml:space="preserve"> 00.394.460/0058-87</v>
      </c>
      <c r="K915" s="404" t="s">
        <v>1234</v>
      </c>
      <c r="L915" s="404" t="s">
        <v>1445</v>
      </c>
      <c r="M915" s="386" t="s">
        <v>126</v>
      </c>
      <c r="N915" s="399">
        <v>45342</v>
      </c>
      <c r="O915" s="400" t="s">
        <v>35</v>
      </c>
      <c r="P915" s="505" t="s">
        <v>490</v>
      </c>
      <c r="Q915" s="501" t="s">
        <v>126</v>
      </c>
      <c r="R915" s="501" t="s">
        <v>126</v>
      </c>
      <c r="S915" s="349"/>
    </row>
    <row r="916" spans="1:19" ht="34.9" customHeight="1" x14ac:dyDescent="0.2">
      <c r="A916" s="481">
        <f t="shared" si="88"/>
        <v>913</v>
      </c>
      <c r="B916" s="399">
        <v>45342</v>
      </c>
      <c r="C916" s="441">
        <v>45292</v>
      </c>
      <c r="D916" s="400" t="s">
        <v>114</v>
      </c>
      <c r="E916" s="401" t="s">
        <v>342</v>
      </c>
      <c r="F916" s="402">
        <v>558</v>
      </c>
      <c r="G916" s="347" t="s">
        <v>1879</v>
      </c>
      <c r="H916" s="400" t="s">
        <v>139</v>
      </c>
      <c r="I916" s="422" t="s">
        <v>475</v>
      </c>
      <c r="J916" s="386" t="str">
        <f t="shared" si="87"/>
        <v xml:space="preserve"> 00.394.460/0058-87</v>
      </c>
      <c r="K916" s="404" t="s">
        <v>1234</v>
      </c>
      <c r="L916" s="404" t="s">
        <v>1445</v>
      </c>
      <c r="M916" s="386" t="s">
        <v>126</v>
      </c>
      <c r="N916" s="399">
        <v>45342</v>
      </c>
      <c r="O916" s="400" t="s">
        <v>35</v>
      </c>
      <c r="P916" s="505" t="s">
        <v>490</v>
      </c>
      <c r="Q916" s="501" t="s">
        <v>126</v>
      </c>
      <c r="R916" s="501" t="s">
        <v>126</v>
      </c>
      <c r="S916" s="349"/>
    </row>
    <row r="917" spans="1:19" ht="34.9" customHeight="1" x14ac:dyDescent="0.2">
      <c r="A917" s="481">
        <f t="shared" ref="A917" si="98">IF(B917="","",ROW()-ROW($A$3))</f>
        <v>914</v>
      </c>
      <c r="B917" s="399">
        <v>45342</v>
      </c>
      <c r="C917" s="441">
        <v>45292</v>
      </c>
      <c r="D917" s="400" t="s">
        <v>114</v>
      </c>
      <c r="E917" s="401" t="s">
        <v>342</v>
      </c>
      <c r="F917" s="402">
        <v>2856.46</v>
      </c>
      <c r="G917" s="347" t="s">
        <v>1878</v>
      </c>
      <c r="H917" s="400" t="s">
        <v>139</v>
      </c>
      <c r="I917" s="348" t="s">
        <v>1451</v>
      </c>
      <c r="J917" s="386" t="str">
        <f t="shared" si="87"/>
        <v xml:space="preserve"> 00.394.460/0058-87</v>
      </c>
      <c r="K917" s="386" t="s">
        <v>1234</v>
      </c>
      <c r="L917" s="404" t="s">
        <v>1445</v>
      </c>
      <c r="M917" s="386" t="s">
        <v>126</v>
      </c>
      <c r="N917" s="399">
        <v>45342</v>
      </c>
      <c r="O917" s="400" t="s">
        <v>35</v>
      </c>
      <c r="P917" s="505" t="s">
        <v>490</v>
      </c>
      <c r="Q917" s="501" t="s">
        <v>126</v>
      </c>
      <c r="R917" s="501" t="s">
        <v>126</v>
      </c>
      <c r="S917" s="349"/>
    </row>
    <row r="918" spans="1:19" ht="34.9" customHeight="1" x14ac:dyDescent="0.2">
      <c r="A918" s="481">
        <f t="shared" ref="A918:A923" si="99">IF(B918="","",ROW()-ROW($A$3))</f>
        <v>915</v>
      </c>
      <c r="B918" s="399">
        <v>45342</v>
      </c>
      <c r="C918" s="452">
        <v>45292</v>
      </c>
      <c r="D918" s="422" t="s">
        <v>103</v>
      </c>
      <c r="E918" s="422" t="s">
        <v>105</v>
      </c>
      <c r="F918" s="482">
        <v>29096.12</v>
      </c>
      <c r="G918" s="421" t="s">
        <v>1838</v>
      </c>
      <c r="H918" s="420" t="s">
        <v>126</v>
      </c>
      <c r="I918" s="422" t="s">
        <v>475</v>
      </c>
      <c r="J918" s="386" t="str">
        <f t="shared" ref="J918:J919" si="100">IF(P918="","",IF(LEN(TRIM(P918))&gt;14,P918,"CPF Protegido - LGPD"))</f>
        <v xml:space="preserve"> 00.394.460/0058-87</v>
      </c>
      <c r="K918" s="404" t="s">
        <v>1234</v>
      </c>
      <c r="L918" s="404" t="s">
        <v>1445</v>
      </c>
      <c r="M918" s="386" t="s">
        <v>126</v>
      </c>
      <c r="N918" s="399">
        <v>45342</v>
      </c>
      <c r="O918" s="400" t="s">
        <v>35</v>
      </c>
      <c r="P918" s="505" t="s">
        <v>490</v>
      </c>
      <c r="Q918" s="501" t="s">
        <v>126</v>
      </c>
      <c r="R918" s="501" t="s">
        <v>126</v>
      </c>
      <c r="S918" s="349"/>
    </row>
    <row r="919" spans="1:19" ht="34.9" customHeight="1" x14ac:dyDescent="0.2">
      <c r="A919" s="481">
        <f t="shared" si="99"/>
        <v>916</v>
      </c>
      <c r="B919" s="399">
        <v>45342</v>
      </c>
      <c r="C919" s="452">
        <v>45292</v>
      </c>
      <c r="D919" s="422" t="s">
        <v>103</v>
      </c>
      <c r="E919" s="422" t="s">
        <v>175</v>
      </c>
      <c r="F919" s="402">
        <v>88114.92</v>
      </c>
      <c r="G919" s="403" t="s">
        <v>1873</v>
      </c>
      <c r="H919" s="420" t="s">
        <v>126</v>
      </c>
      <c r="I919" s="422" t="s">
        <v>475</v>
      </c>
      <c r="J919" s="386" t="str">
        <f t="shared" si="100"/>
        <v xml:space="preserve"> 00.394.460/0058-87</v>
      </c>
      <c r="K919" s="404" t="s">
        <v>1234</v>
      </c>
      <c r="L919" s="404" t="s">
        <v>1445</v>
      </c>
      <c r="M919" s="386" t="s">
        <v>126</v>
      </c>
      <c r="N919" s="399">
        <v>45342</v>
      </c>
      <c r="O919" s="400" t="s">
        <v>35</v>
      </c>
      <c r="P919" s="505" t="s">
        <v>490</v>
      </c>
      <c r="Q919" s="501" t="s">
        <v>126</v>
      </c>
      <c r="R919" s="501" t="s">
        <v>126</v>
      </c>
      <c r="S919" s="349"/>
    </row>
    <row r="920" spans="1:19" ht="34.9" customHeight="1" x14ac:dyDescent="0.2">
      <c r="A920" s="481">
        <f t="shared" si="99"/>
        <v>917</v>
      </c>
      <c r="B920" s="399">
        <v>45342</v>
      </c>
      <c r="C920" s="452">
        <v>45292</v>
      </c>
      <c r="D920" s="422" t="s">
        <v>103</v>
      </c>
      <c r="E920" s="422" t="s">
        <v>105</v>
      </c>
      <c r="F920" s="482">
        <v>3909.94</v>
      </c>
      <c r="G920" s="421" t="s">
        <v>1874</v>
      </c>
      <c r="H920" s="420" t="s">
        <v>126</v>
      </c>
      <c r="I920" s="422" t="s">
        <v>475</v>
      </c>
      <c r="J920" s="386" t="str">
        <f t="shared" ref="J920:J921" si="101">IF(P920="","",IF(LEN(TRIM(P920))&gt;14,P920,"CPF Protegido - LGPD"))</f>
        <v xml:space="preserve"> 00.394.460/0058-87</v>
      </c>
      <c r="K920" s="404" t="s">
        <v>1234</v>
      </c>
      <c r="L920" s="404" t="s">
        <v>1445</v>
      </c>
      <c r="M920" s="386" t="s">
        <v>126</v>
      </c>
      <c r="N920" s="399">
        <v>45342</v>
      </c>
      <c r="O920" s="400" t="s">
        <v>35</v>
      </c>
      <c r="P920" s="505" t="s">
        <v>490</v>
      </c>
      <c r="Q920" s="501" t="s">
        <v>126</v>
      </c>
      <c r="R920" s="501" t="s">
        <v>126</v>
      </c>
      <c r="S920" s="349"/>
    </row>
    <row r="921" spans="1:19" ht="34.9" customHeight="1" x14ac:dyDescent="0.2">
      <c r="A921" s="481">
        <f t="shared" si="99"/>
        <v>918</v>
      </c>
      <c r="B921" s="399">
        <v>45342</v>
      </c>
      <c r="C921" s="452">
        <v>45292</v>
      </c>
      <c r="D921" s="422" t="s">
        <v>103</v>
      </c>
      <c r="E921" s="422" t="s">
        <v>175</v>
      </c>
      <c r="F921" s="402">
        <v>10018.57</v>
      </c>
      <c r="G921" s="403" t="s">
        <v>1875</v>
      </c>
      <c r="H921" s="420" t="s">
        <v>126</v>
      </c>
      <c r="I921" s="422" t="s">
        <v>475</v>
      </c>
      <c r="J921" s="386" t="str">
        <f t="shared" si="101"/>
        <v xml:space="preserve"> 00.394.460/0058-87</v>
      </c>
      <c r="K921" s="404" t="s">
        <v>1234</v>
      </c>
      <c r="L921" s="404" t="s">
        <v>1445</v>
      </c>
      <c r="M921" s="386" t="s">
        <v>126</v>
      </c>
      <c r="N921" s="399">
        <v>45342</v>
      </c>
      <c r="O921" s="400" t="s">
        <v>35</v>
      </c>
      <c r="P921" s="505" t="s">
        <v>490</v>
      </c>
      <c r="Q921" s="501" t="s">
        <v>126</v>
      </c>
      <c r="R921" s="501" t="s">
        <v>126</v>
      </c>
      <c r="S921" s="349"/>
    </row>
    <row r="922" spans="1:19" ht="34.9" customHeight="1" x14ac:dyDescent="0.2">
      <c r="A922" s="481">
        <f t="shared" si="99"/>
        <v>919</v>
      </c>
      <c r="B922" s="399">
        <v>45342</v>
      </c>
      <c r="C922" s="452">
        <v>45292</v>
      </c>
      <c r="D922" s="422" t="s">
        <v>103</v>
      </c>
      <c r="E922" s="422" t="s">
        <v>105</v>
      </c>
      <c r="F922" s="482">
        <v>1572.64</v>
      </c>
      <c r="G922" s="421" t="s">
        <v>1876</v>
      </c>
      <c r="H922" s="420" t="s">
        <v>126</v>
      </c>
      <c r="I922" s="422" t="s">
        <v>475</v>
      </c>
      <c r="J922" s="386" t="str">
        <f t="shared" ref="J922:J923" si="102">IF(P922="","",IF(LEN(TRIM(P922))&gt;14,P922,"CPF Protegido - LGPD"))</f>
        <v xml:space="preserve"> 00.394.460/0058-87</v>
      </c>
      <c r="K922" s="404" t="s">
        <v>1234</v>
      </c>
      <c r="L922" s="404" t="s">
        <v>1445</v>
      </c>
      <c r="M922" s="386" t="s">
        <v>126</v>
      </c>
      <c r="N922" s="399">
        <v>45342</v>
      </c>
      <c r="O922" s="400" t="s">
        <v>35</v>
      </c>
      <c r="P922" s="505" t="s">
        <v>490</v>
      </c>
      <c r="Q922" s="501" t="s">
        <v>126</v>
      </c>
      <c r="R922" s="501" t="s">
        <v>126</v>
      </c>
      <c r="S922" s="349"/>
    </row>
    <row r="923" spans="1:19" ht="34.9" customHeight="1" x14ac:dyDescent="0.2">
      <c r="A923" s="481">
        <f t="shared" si="99"/>
        <v>920</v>
      </c>
      <c r="B923" s="399">
        <v>45342</v>
      </c>
      <c r="C923" s="452">
        <v>45292</v>
      </c>
      <c r="D923" s="422" t="s">
        <v>103</v>
      </c>
      <c r="E923" s="422" t="s">
        <v>175</v>
      </c>
      <c r="F923" s="402">
        <v>4487.58</v>
      </c>
      <c r="G923" s="403" t="s">
        <v>1877</v>
      </c>
      <c r="H923" s="420" t="s">
        <v>126</v>
      </c>
      <c r="I923" s="422" t="s">
        <v>475</v>
      </c>
      <c r="J923" s="386" t="str">
        <f t="shared" si="102"/>
        <v xml:space="preserve"> 00.394.460/0058-87</v>
      </c>
      <c r="K923" s="404" t="s">
        <v>1234</v>
      </c>
      <c r="L923" s="404" t="s">
        <v>1445</v>
      </c>
      <c r="M923" s="386" t="s">
        <v>126</v>
      </c>
      <c r="N923" s="399">
        <v>45342</v>
      </c>
      <c r="O923" s="400" t="s">
        <v>35</v>
      </c>
      <c r="P923" s="505" t="s">
        <v>490</v>
      </c>
      <c r="Q923" s="501" t="s">
        <v>126</v>
      </c>
      <c r="R923" s="501" t="s">
        <v>126</v>
      </c>
      <c r="S923" s="349"/>
    </row>
    <row r="924" spans="1:19" ht="34.9" customHeight="1" x14ac:dyDescent="0.2">
      <c r="A924" s="481">
        <f t="shared" si="37"/>
        <v>921</v>
      </c>
      <c r="B924" s="399">
        <v>45342</v>
      </c>
      <c r="C924" s="452">
        <v>45261</v>
      </c>
      <c r="D924" s="422" t="s">
        <v>103</v>
      </c>
      <c r="E924" s="422" t="s">
        <v>105</v>
      </c>
      <c r="F924" s="482">
        <v>18735.34</v>
      </c>
      <c r="G924" s="421" t="s">
        <v>477</v>
      </c>
      <c r="H924" s="420" t="s">
        <v>126</v>
      </c>
      <c r="I924" s="422" t="s">
        <v>475</v>
      </c>
      <c r="J924" s="386" t="str">
        <f t="shared" ref="J924" si="103">IF(P924="","",IF(LEN(TRIM(P924))&gt;14,P924,"CPF Protegido - LGPD"))</f>
        <v xml:space="preserve"> 00.394.460/0058-87</v>
      </c>
      <c r="K924" s="404" t="s">
        <v>1234</v>
      </c>
      <c r="L924" s="404" t="s">
        <v>1445</v>
      </c>
      <c r="M924" s="386" t="s">
        <v>126</v>
      </c>
      <c r="N924" s="399">
        <v>45342</v>
      </c>
      <c r="O924" s="400" t="s">
        <v>35</v>
      </c>
      <c r="P924" s="505" t="s">
        <v>490</v>
      </c>
      <c r="Q924" s="501" t="s">
        <v>126</v>
      </c>
      <c r="R924" s="501" t="s">
        <v>126</v>
      </c>
      <c r="S924" s="349"/>
    </row>
    <row r="925" spans="1:19" ht="34.9" customHeight="1" x14ac:dyDescent="0.2">
      <c r="A925" s="481">
        <f t="shared" ref="A925:A931" si="104">IF(B925="","",ROW()-ROW($A$3))</f>
        <v>922</v>
      </c>
      <c r="B925" s="399">
        <v>45342</v>
      </c>
      <c r="C925" s="452">
        <v>45292</v>
      </c>
      <c r="D925" s="422" t="s">
        <v>103</v>
      </c>
      <c r="E925" s="422" t="s">
        <v>185</v>
      </c>
      <c r="F925" s="482">
        <v>4998.24</v>
      </c>
      <c r="G925" s="421" t="s">
        <v>1572</v>
      </c>
      <c r="H925" s="420" t="s">
        <v>126</v>
      </c>
      <c r="I925" s="422" t="s">
        <v>475</v>
      </c>
      <c r="J925" s="386" t="str">
        <f t="shared" ref="J925" si="105">IF(P925="","",IF(LEN(TRIM(P925))&gt;14,P925,"CPF Protegido - LGPD"))</f>
        <v xml:space="preserve"> 00.394.460/0058-87</v>
      </c>
      <c r="K925" s="404" t="s">
        <v>1234</v>
      </c>
      <c r="L925" s="404" t="s">
        <v>1445</v>
      </c>
      <c r="M925" s="386" t="s">
        <v>126</v>
      </c>
      <c r="N925" s="399">
        <v>45342</v>
      </c>
      <c r="O925" s="400" t="s">
        <v>35</v>
      </c>
      <c r="P925" s="505" t="s">
        <v>490</v>
      </c>
      <c r="Q925" s="501" t="s">
        <v>126</v>
      </c>
      <c r="R925" s="501" t="s">
        <v>126</v>
      </c>
      <c r="S925" s="349"/>
    </row>
    <row r="926" spans="1:19" ht="34.9" customHeight="1" x14ac:dyDescent="0.2">
      <c r="A926" s="481">
        <f t="shared" ref="A926" si="106">IF(B926="","",ROW()-ROW($A$3))</f>
        <v>923</v>
      </c>
      <c r="B926" s="399">
        <v>45342</v>
      </c>
      <c r="C926" s="452">
        <v>45292</v>
      </c>
      <c r="D926" s="422" t="s">
        <v>103</v>
      </c>
      <c r="E926" s="422" t="s">
        <v>185</v>
      </c>
      <c r="F926" s="482">
        <v>1694.57</v>
      </c>
      <c r="G926" s="421" t="s">
        <v>764</v>
      </c>
      <c r="H926" s="420" t="s">
        <v>126</v>
      </c>
      <c r="I926" s="422" t="s">
        <v>475</v>
      </c>
      <c r="J926" s="386" t="str">
        <f t="shared" ref="J926" si="107">IF(P926="","",IF(LEN(TRIM(P926))&gt;14,P926,"CPF Protegido - LGPD"))</f>
        <v xml:space="preserve"> 00.394.460/0058-87</v>
      </c>
      <c r="K926" s="404" t="s">
        <v>1234</v>
      </c>
      <c r="L926" s="404" t="s">
        <v>1445</v>
      </c>
      <c r="M926" s="386" t="s">
        <v>126</v>
      </c>
      <c r="N926" s="399">
        <v>45342</v>
      </c>
      <c r="O926" s="400" t="s">
        <v>35</v>
      </c>
      <c r="P926" s="505" t="s">
        <v>490</v>
      </c>
      <c r="Q926" s="501" t="s">
        <v>126</v>
      </c>
      <c r="R926" s="501" t="s">
        <v>126</v>
      </c>
      <c r="S926" s="349"/>
    </row>
    <row r="927" spans="1:19" ht="34.9" customHeight="1" x14ac:dyDescent="0.2">
      <c r="A927" s="481">
        <f t="shared" ref="A927" si="108">IF(B927="","",ROW()-ROW($A$3))</f>
        <v>924</v>
      </c>
      <c r="B927" s="399">
        <v>45342</v>
      </c>
      <c r="C927" s="452">
        <v>45292</v>
      </c>
      <c r="D927" s="422" t="s">
        <v>103</v>
      </c>
      <c r="E927" s="422" t="s">
        <v>185</v>
      </c>
      <c r="F927" s="482">
        <v>81.11</v>
      </c>
      <c r="G927" s="421" t="s">
        <v>765</v>
      </c>
      <c r="H927" s="420" t="s">
        <v>126</v>
      </c>
      <c r="I927" s="422" t="s">
        <v>475</v>
      </c>
      <c r="J927" s="386" t="str">
        <f t="shared" ref="J927" si="109">IF(P927="","",IF(LEN(TRIM(P927))&gt;14,P927,"CPF Protegido - LGPD"))</f>
        <v xml:space="preserve"> 00.394.460/0058-87</v>
      </c>
      <c r="K927" s="404" t="s">
        <v>1234</v>
      </c>
      <c r="L927" s="404" t="s">
        <v>1445</v>
      </c>
      <c r="M927" s="386" t="s">
        <v>126</v>
      </c>
      <c r="N927" s="399">
        <v>45342</v>
      </c>
      <c r="O927" s="400" t="s">
        <v>35</v>
      </c>
      <c r="P927" s="505" t="s">
        <v>490</v>
      </c>
      <c r="Q927" s="501" t="s">
        <v>126</v>
      </c>
      <c r="R927" s="501" t="s">
        <v>126</v>
      </c>
      <c r="S927" s="349"/>
    </row>
    <row r="928" spans="1:19" ht="34.9" customHeight="1" x14ac:dyDescent="0.2">
      <c r="A928" s="481">
        <f t="shared" ref="A928" si="110">IF(B928="","",ROW()-ROW($A$3))</f>
        <v>925</v>
      </c>
      <c r="B928" s="399">
        <v>45342</v>
      </c>
      <c r="C928" s="452">
        <v>45292</v>
      </c>
      <c r="D928" s="422" t="s">
        <v>103</v>
      </c>
      <c r="E928" s="422" t="s">
        <v>185</v>
      </c>
      <c r="F928" s="482">
        <v>720.18</v>
      </c>
      <c r="G928" s="421" t="s">
        <v>1569</v>
      </c>
      <c r="H928" s="420" t="s">
        <v>126</v>
      </c>
      <c r="I928" s="422" t="s">
        <v>475</v>
      </c>
      <c r="J928" s="386" t="str">
        <f t="shared" ref="J928" si="111">IF(P928="","",IF(LEN(TRIM(P928))&gt;14,P928,"CPF Protegido - LGPD"))</f>
        <v xml:space="preserve"> 00.394.460/0058-87</v>
      </c>
      <c r="K928" s="404" t="s">
        <v>1234</v>
      </c>
      <c r="L928" s="404" t="s">
        <v>1445</v>
      </c>
      <c r="M928" s="386" t="s">
        <v>126</v>
      </c>
      <c r="N928" s="399">
        <v>45342</v>
      </c>
      <c r="O928" s="400" t="s">
        <v>35</v>
      </c>
      <c r="P928" s="505" t="s">
        <v>490</v>
      </c>
      <c r="Q928" s="501" t="s">
        <v>126</v>
      </c>
      <c r="R928" s="501" t="s">
        <v>126</v>
      </c>
      <c r="S928" s="349"/>
    </row>
    <row r="929" spans="1:19" ht="34.9" customHeight="1" x14ac:dyDescent="0.2">
      <c r="A929" s="481">
        <f t="shared" si="104"/>
        <v>926</v>
      </c>
      <c r="B929" s="399">
        <v>45342</v>
      </c>
      <c r="C929" s="452">
        <v>45292</v>
      </c>
      <c r="D929" s="422" t="s">
        <v>103</v>
      </c>
      <c r="E929" s="422" t="s">
        <v>185</v>
      </c>
      <c r="F929" s="482">
        <v>20.97</v>
      </c>
      <c r="G929" s="421" t="s">
        <v>766</v>
      </c>
      <c r="H929" s="420" t="s">
        <v>126</v>
      </c>
      <c r="I929" s="422" t="s">
        <v>475</v>
      </c>
      <c r="J929" s="386" t="str">
        <f t="shared" ref="J929:J931" si="112">IF(P929="","",IF(LEN(TRIM(P929))&gt;14,P929,"CPF Protegido - LGPD"))</f>
        <v xml:space="preserve"> 00.394.460/0058-87</v>
      </c>
      <c r="K929" s="404" t="s">
        <v>1234</v>
      </c>
      <c r="L929" s="404" t="s">
        <v>1445</v>
      </c>
      <c r="M929" s="386" t="s">
        <v>126</v>
      </c>
      <c r="N929" s="399">
        <v>45342</v>
      </c>
      <c r="O929" s="400" t="s">
        <v>35</v>
      </c>
      <c r="P929" s="505" t="s">
        <v>490</v>
      </c>
      <c r="Q929" s="501" t="s">
        <v>126</v>
      </c>
      <c r="R929" s="501" t="s">
        <v>126</v>
      </c>
      <c r="S929" s="349"/>
    </row>
    <row r="930" spans="1:19" ht="34.9" customHeight="1" x14ac:dyDescent="0.2">
      <c r="A930" s="481">
        <f t="shared" si="104"/>
        <v>927</v>
      </c>
      <c r="B930" s="399">
        <v>45342</v>
      </c>
      <c r="C930" s="452">
        <v>45261</v>
      </c>
      <c r="D930" s="422" t="s">
        <v>103</v>
      </c>
      <c r="E930" s="422" t="s">
        <v>105</v>
      </c>
      <c r="F930" s="482">
        <v>227.68</v>
      </c>
      <c r="G930" s="421" t="s">
        <v>1911</v>
      </c>
      <c r="H930" s="420" t="s">
        <v>126</v>
      </c>
      <c r="I930" s="422" t="s">
        <v>475</v>
      </c>
      <c r="J930" s="386" t="str">
        <f t="shared" si="112"/>
        <v xml:space="preserve"> 00.394.460/0058-87</v>
      </c>
      <c r="K930" s="404" t="s">
        <v>1234</v>
      </c>
      <c r="L930" s="404" t="s">
        <v>1445</v>
      </c>
      <c r="M930" s="386" t="s">
        <v>126</v>
      </c>
      <c r="N930" s="399">
        <v>45342</v>
      </c>
      <c r="O930" s="400" t="s">
        <v>35</v>
      </c>
      <c r="P930" s="505" t="s">
        <v>490</v>
      </c>
      <c r="Q930" s="501" t="s">
        <v>126</v>
      </c>
      <c r="R930" s="501" t="s">
        <v>126</v>
      </c>
      <c r="S930" s="349"/>
    </row>
    <row r="931" spans="1:19" ht="34.9" customHeight="1" x14ac:dyDescent="0.2">
      <c r="A931" s="481">
        <f t="shared" si="104"/>
        <v>928</v>
      </c>
      <c r="B931" s="399">
        <v>45342</v>
      </c>
      <c r="C931" s="452">
        <v>45261</v>
      </c>
      <c r="D931" s="422" t="s">
        <v>103</v>
      </c>
      <c r="E931" s="422" t="s">
        <v>105</v>
      </c>
      <c r="F931" s="482">
        <v>3254.91</v>
      </c>
      <c r="G931" s="421" t="s">
        <v>1912</v>
      </c>
      <c r="H931" s="420" t="s">
        <v>126</v>
      </c>
      <c r="I931" s="422" t="s">
        <v>475</v>
      </c>
      <c r="J931" s="386" t="str">
        <f t="shared" si="112"/>
        <v xml:space="preserve"> 00.394.460/0058-87</v>
      </c>
      <c r="K931" s="404" t="s">
        <v>1234</v>
      </c>
      <c r="L931" s="404" t="s">
        <v>1445</v>
      </c>
      <c r="M931" s="386" t="s">
        <v>126</v>
      </c>
      <c r="N931" s="399">
        <v>45342</v>
      </c>
      <c r="O931" s="400" t="s">
        <v>35</v>
      </c>
      <c r="P931" s="505" t="s">
        <v>490</v>
      </c>
      <c r="Q931" s="501" t="s">
        <v>126</v>
      </c>
      <c r="R931" s="501" t="s">
        <v>126</v>
      </c>
      <c r="S931" s="349"/>
    </row>
    <row r="932" spans="1:19" ht="34.9" customHeight="1" x14ac:dyDescent="0.2">
      <c r="A932" s="481">
        <f t="shared" si="37"/>
        <v>929</v>
      </c>
      <c r="B932" s="399">
        <v>45342</v>
      </c>
      <c r="C932" s="452">
        <v>45261</v>
      </c>
      <c r="D932" s="422" t="s">
        <v>114</v>
      </c>
      <c r="E932" s="422" t="s">
        <v>274</v>
      </c>
      <c r="F932" s="402">
        <v>366.3</v>
      </c>
      <c r="G932" s="421" t="s">
        <v>570</v>
      </c>
      <c r="H932" s="420" t="s">
        <v>126</v>
      </c>
      <c r="I932" s="422" t="s">
        <v>475</v>
      </c>
      <c r="J932" s="386" t="str">
        <f t="shared" ref="J932" si="113">IF(P932="","",IF(LEN(TRIM(P932))&gt;14,P932,"CPF Protegido - LGPD"))</f>
        <v xml:space="preserve"> 00.394.460/0058-87</v>
      </c>
      <c r="K932" s="404" t="s">
        <v>1234</v>
      </c>
      <c r="L932" s="404" t="s">
        <v>1445</v>
      </c>
      <c r="M932" s="386" t="s">
        <v>126</v>
      </c>
      <c r="N932" s="399">
        <v>45342</v>
      </c>
      <c r="O932" s="400" t="s">
        <v>35</v>
      </c>
      <c r="P932" s="505" t="s">
        <v>490</v>
      </c>
      <c r="Q932" s="501" t="s">
        <v>126</v>
      </c>
      <c r="R932" s="501" t="s">
        <v>126</v>
      </c>
      <c r="S932" s="349"/>
    </row>
    <row r="933" spans="1:19" ht="34.9" customHeight="1" x14ac:dyDescent="0.2">
      <c r="A933" s="481">
        <f t="shared" si="37"/>
        <v>930</v>
      </c>
      <c r="B933" s="399">
        <v>45342</v>
      </c>
      <c r="C933" s="452">
        <v>45261</v>
      </c>
      <c r="D933" s="422" t="s">
        <v>114</v>
      </c>
      <c r="E933" s="422" t="s">
        <v>278</v>
      </c>
      <c r="F933" s="402">
        <v>4534.2</v>
      </c>
      <c r="G933" s="421" t="s">
        <v>579</v>
      </c>
      <c r="H933" s="420" t="s">
        <v>126</v>
      </c>
      <c r="I933" s="422" t="s">
        <v>475</v>
      </c>
      <c r="J933" s="386" t="str">
        <f t="shared" ref="J933:J945" si="114">IF(P933="","",IF(LEN(TRIM(P933))&gt;14,P933,"CPF Protegido - LGPD"))</f>
        <v xml:space="preserve"> 00.394.460/0058-87</v>
      </c>
      <c r="K933" s="404" t="s">
        <v>1234</v>
      </c>
      <c r="L933" s="404" t="s">
        <v>1445</v>
      </c>
      <c r="M933" s="386" t="s">
        <v>126</v>
      </c>
      <c r="N933" s="399">
        <v>45342</v>
      </c>
      <c r="O933" s="400" t="s">
        <v>35</v>
      </c>
      <c r="P933" s="505" t="s">
        <v>490</v>
      </c>
      <c r="Q933" s="501" t="s">
        <v>126</v>
      </c>
      <c r="R933" s="501" t="s">
        <v>126</v>
      </c>
      <c r="S933" s="494"/>
    </row>
    <row r="934" spans="1:19" ht="72.75" customHeight="1" x14ac:dyDescent="0.2">
      <c r="A934" s="481">
        <f t="shared" si="37"/>
        <v>931</v>
      </c>
      <c r="B934" s="399">
        <v>45342</v>
      </c>
      <c r="C934" s="452">
        <v>45261</v>
      </c>
      <c r="D934" s="422" t="s">
        <v>114</v>
      </c>
      <c r="E934" s="422" t="s">
        <v>376</v>
      </c>
      <c r="F934" s="402">
        <v>2250</v>
      </c>
      <c r="G934" s="421" t="s">
        <v>661</v>
      </c>
      <c r="H934" s="420" t="s">
        <v>132</v>
      </c>
      <c r="I934" s="422" t="s">
        <v>662</v>
      </c>
      <c r="J934" s="386" t="str">
        <f t="shared" si="114"/>
        <v>22.975.881/0001-07</v>
      </c>
      <c r="K934" s="386" t="s">
        <v>1560</v>
      </c>
      <c r="L934" s="404" t="s">
        <v>947</v>
      </c>
      <c r="M934" s="386">
        <v>10</v>
      </c>
      <c r="N934" s="399">
        <v>45341</v>
      </c>
      <c r="O934" s="400" t="s">
        <v>35</v>
      </c>
      <c r="P934" s="505" t="s">
        <v>663</v>
      </c>
      <c r="Q934" s="502" t="s">
        <v>944</v>
      </c>
      <c r="R934" s="502">
        <v>3288</v>
      </c>
      <c r="S934" s="349"/>
    </row>
    <row r="935" spans="1:19" ht="34.9" customHeight="1" x14ac:dyDescent="0.2">
      <c r="A935" s="481">
        <f t="shared" si="37"/>
        <v>932</v>
      </c>
      <c r="B935" s="399">
        <v>45342</v>
      </c>
      <c r="C935" s="441">
        <v>45323</v>
      </c>
      <c r="D935" s="400" t="s">
        <v>114</v>
      </c>
      <c r="E935" s="401" t="s">
        <v>284</v>
      </c>
      <c r="F935" s="402">
        <v>12</v>
      </c>
      <c r="G935" s="403" t="s">
        <v>1737</v>
      </c>
      <c r="H935" s="420" t="s">
        <v>132</v>
      </c>
      <c r="I935" s="403" t="s">
        <v>5559</v>
      </c>
      <c r="J935" s="386" t="str">
        <f t="shared" si="114"/>
        <v>00.000.000/0001-91</v>
      </c>
      <c r="K935" s="404" t="s">
        <v>1003</v>
      </c>
      <c r="L935" s="404" t="s">
        <v>939</v>
      </c>
      <c r="M935" s="386" t="s">
        <v>126</v>
      </c>
      <c r="N935" s="399">
        <v>45342</v>
      </c>
      <c r="O935" s="400" t="s">
        <v>35</v>
      </c>
      <c r="P935" s="505" t="s">
        <v>1004</v>
      </c>
      <c r="Q935" s="501" t="s">
        <v>126</v>
      </c>
      <c r="R935" s="501" t="s">
        <v>126</v>
      </c>
      <c r="S935" s="349"/>
    </row>
    <row r="936" spans="1:19" ht="50.1" customHeight="1" x14ac:dyDescent="0.2">
      <c r="A936" s="481">
        <f t="shared" si="37"/>
        <v>933</v>
      </c>
      <c r="B936" s="399">
        <v>45343</v>
      </c>
      <c r="C936" s="441">
        <v>45323</v>
      </c>
      <c r="D936" s="400" t="s">
        <v>92</v>
      </c>
      <c r="E936" s="401" t="s">
        <v>98</v>
      </c>
      <c r="F936" s="402">
        <v>340</v>
      </c>
      <c r="G936" s="352" t="s">
        <v>1974</v>
      </c>
      <c r="H936" s="400" t="s">
        <v>126</v>
      </c>
      <c r="I936" s="403" t="s">
        <v>937</v>
      </c>
      <c r="J936" s="386" t="str">
        <f t="shared" si="114"/>
        <v>70.945.209/0001-03</v>
      </c>
      <c r="K936" s="386" t="s">
        <v>938</v>
      </c>
      <c r="L936" s="404" t="s">
        <v>939</v>
      </c>
      <c r="M936" s="386" t="s">
        <v>126</v>
      </c>
      <c r="N936" s="399">
        <v>45343</v>
      </c>
      <c r="O936" s="400" t="s">
        <v>35</v>
      </c>
      <c r="P936" s="504" t="s">
        <v>718</v>
      </c>
      <c r="Q936" s="501" t="s">
        <v>126</v>
      </c>
      <c r="R936" s="501" t="s">
        <v>126</v>
      </c>
      <c r="S936" s="349"/>
    </row>
    <row r="937" spans="1:19" ht="34.9" customHeight="1" x14ac:dyDescent="0.2">
      <c r="A937" s="481">
        <f t="shared" si="37"/>
        <v>934</v>
      </c>
      <c r="B937" s="399">
        <v>45343</v>
      </c>
      <c r="C937" s="452">
        <v>45292</v>
      </c>
      <c r="D937" s="422" t="s">
        <v>114</v>
      </c>
      <c r="E937" s="422" t="s">
        <v>388</v>
      </c>
      <c r="F937" s="402">
        <v>3920</v>
      </c>
      <c r="G937" s="421" t="s">
        <v>745</v>
      </c>
      <c r="H937" s="420" t="s">
        <v>132</v>
      </c>
      <c r="I937" s="422" t="s">
        <v>629</v>
      </c>
      <c r="J937" s="386" t="str">
        <f t="shared" si="114"/>
        <v>33.339.017/0001-27</v>
      </c>
      <c r="K937" s="386" t="s">
        <v>4161</v>
      </c>
      <c r="L937" s="404" t="s">
        <v>947</v>
      </c>
      <c r="M937" s="386" t="s">
        <v>1916</v>
      </c>
      <c r="N937" s="399">
        <v>45401</v>
      </c>
      <c r="O937" s="400" t="s">
        <v>35</v>
      </c>
      <c r="P937" s="511" t="s">
        <v>630</v>
      </c>
      <c r="Q937" s="502" t="s">
        <v>944</v>
      </c>
      <c r="R937" s="502">
        <v>3287</v>
      </c>
      <c r="S937" s="349"/>
    </row>
    <row r="938" spans="1:19" ht="34.9" customHeight="1" x14ac:dyDescent="0.2">
      <c r="A938" s="481">
        <f t="shared" si="37"/>
        <v>935</v>
      </c>
      <c r="B938" s="399">
        <v>45343</v>
      </c>
      <c r="C938" s="441">
        <v>45323</v>
      </c>
      <c r="D938" s="400" t="s">
        <v>103</v>
      </c>
      <c r="E938" s="401" t="s">
        <v>189</v>
      </c>
      <c r="F938" s="402">
        <v>1704.4</v>
      </c>
      <c r="G938" s="403" t="s">
        <v>1919</v>
      </c>
      <c r="H938" s="400" t="s">
        <v>126</v>
      </c>
      <c r="I938" s="403" t="s">
        <v>1062</v>
      </c>
      <c r="J938" s="386" t="str">
        <f t="shared" si="114"/>
        <v>CPF Protegido - LGPD</v>
      </c>
      <c r="K938" s="386" t="s">
        <v>4161</v>
      </c>
      <c r="L938" s="404" t="s">
        <v>965</v>
      </c>
      <c r="M938" s="386" t="s">
        <v>126</v>
      </c>
      <c r="N938" s="399">
        <v>45343</v>
      </c>
      <c r="O938" s="400" t="s">
        <v>35</v>
      </c>
      <c r="P938" s="505" t="s">
        <v>1063</v>
      </c>
      <c r="Q938" s="501" t="s">
        <v>126</v>
      </c>
      <c r="R938" s="501" t="s">
        <v>126</v>
      </c>
      <c r="S938" s="349"/>
    </row>
    <row r="939" spans="1:19" ht="34.9" customHeight="1" x14ac:dyDescent="0.2">
      <c r="A939" s="481">
        <f t="shared" si="37"/>
        <v>936</v>
      </c>
      <c r="B939" s="399">
        <v>45343</v>
      </c>
      <c r="C939" s="452">
        <v>45292</v>
      </c>
      <c r="D939" s="422" t="s">
        <v>114</v>
      </c>
      <c r="E939" s="422" t="s">
        <v>342</v>
      </c>
      <c r="F939" s="402">
        <v>1930</v>
      </c>
      <c r="G939" s="421" t="s">
        <v>1590</v>
      </c>
      <c r="H939" s="420" t="s">
        <v>132</v>
      </c>
      <c r="I939" s="422" t="s">
        <v>752</v>
      </c>
      <c r="J939" s="386" t="str">
        <f t="shared" si="114"/>
        <v>01.999.084/0001-81</v>
      </c>
      <c r="K939" s="386" t="s">
        <v>951</v>
      </c>
      <c r="L939" s="404" t="s">
        <v>947</v>
      </c>
      <c r="M939" s="386" t="s">
        <v>1918</v>
      </c>
      <c r="N939" s="399">
        <v>45322</v>
      </c>
      <c r="O939" s="400" t="s">
        <v>35</v>
      </c>
      <c r="P939" s="511" t="s">
        <v>753</v>
      </c>
      <c r="Q939" s="502" t="s">
        <v>944</v>
      </c>
      <c r="R939" s="502">
        <v>3536</v>
      </c>
      <c r="S939" s="349"/>
    </row>
    <row r="940" spans="1:19" ht="34.9" customHeight="1" x14ac:dyDescent="0.2">
      <c r="A940" s="481">
        <f t="shared" si="37"/>
        <v>937</v>
      </c>
      <c r="B940" s="399">
        <v>45343</v>
      </c>
      <c r="C940" s="441">
        <v>45323</v>
      </c>
      <c r="D940" s="400" t="s">
        <v>103</v>
      </c>
      <c r="E940" s="401" t="s">
        <v>189</v>
      </c>
      <c r="F940" s="402">
        <v>1045.45</v>
      </c>
      <c r="G940" s="403" t="s">
        <v>1920</v>
      </c>
      <c r="H940" s="400" t="s">
        <v>126</v>
      </c>
      <c r="I940" s="403" t="s">
        <v>1159</v>
      </c>
      <c r="J940" s="386" t="str">
        <f t="shared" si="114"/>
        <v>CPF Protegido - LGPD</v>
      </c>
      <c r="K940" s="386" t="s">
        <v>960</v>
      </c>
      <c r="L940" s="404" t="s">
        <v>965</v>
      </c>
      <c r="M940" s="386" t="s">
        <v>126</v>
      </c>
      <c r="N940" s="399">
        <v>45343</v>
      </c>
      <c r="O940" s="400" t="s">
        <v>35</v>
      </c>
      <c r="P940" s="504" t="s">
        <v>1160</v>
      </c>
      <c r="Q940" s="501" t="s">
        <v>126</v>
      </c>
      <c r="R940" s="501" t="s">
        <v>126</v>
      </c>
      <c r="S940" s="349"/>
    </row>
    <row r="941" spans="1:19" ht="34.9" customHeight="1" x14ac:dyDescent="0.2">
      <c r="A941" s="481">
        <f t="shared" si="37"/>
        <v>938</v>
      </c>
      <c r="B941" s="399">
        <v>45343</v>
      </c>
      <c r="C941" s="441">
        <v>45323</v>
      </c>
      <c r="D941" s="400" t="s">
        <v>103</v>
      </c>
      <c r="E941" s="401" t="s">
        <v>189</v>
      </c>
      <c r="F941" s="402">
        <v>1972.07</v>
      </c>
      <c r="G941" s="403" t="s">
        <v>1919</v>
      </c>
      <c r="H941" s="400" t="s">
        <v>126</v>
      </c>
      <c r="I941" s="403" t="s">
        <v>1213</v>
      </c>
      <c r="J941" s="386" t="str">
        <f t="shared" si="114"/>
        <v>CPF Protegido - LGPD</v>
      </c>
      <c r="K941" s="386" t="s">
        <v>960</v>
      </c>
      <c r="L941" s="404" t="s">
        <v>965</v>
      </c>
      <c r="M941" s="386" t="s">
        <v>126</v>
      </c>
      <c r="N941" s="399">
        <v>45343</v>
      </c>
      <c r="O941" s="400" t="s">
        <v>35</v>
      </c>
      <c r="P941" s="505" t="s">
        <v>1214</v>
      </c>
      <c r="Q941" s="501" t="s">
        <v>126</v>
      </c>
      <c r="R941" s="501" t="s">
        <v>126</v>
      </c>
      <c r="S941" s="349"/>
    </row>
    <row r="942" spans="1:19" ht="46.9" customHeight="1" x14ac:dyDescent="0.2">
      <c r="A942" s="481">
        <f t="shared" ref="A942:A946" si="115">IF(B942="","",ROW()-ROW($A$3))</f>
        <v>939</v>
      </c>
      <c r="B942" s="399">
        <v>45343</v>
      </c>
      <c r="C942" s="452">
        <v>45231</v>
      </c>
      <c r="D942" s="422" t="s">
        <v>114</v>
      </c>
      <c r="E942" s="422" t="s">
        <v>256</v>
      </c>
      <c r="F942" s="482">
        <v>8890</v>
      </c>
      <c r="G942" s="421" t="s">
        <v>603</v>
      </c>
      <c r="H942" s="420" t="s">
        <v>127</v>
      </c>
      <c r="I942" s="422" t="s">
        <v>604</v>
      </c>
      <c r="J942" s="386" t="str">
        <f>IF(P942="","",IF(LEN(TRIM(P942))&gt;14,P942,"CPF Protegido - LGPD"))</f>
        <v>03.594.723/0001-54</v>
      </c>
      <c r="K942" s="386" t="s">
        <v>960</v>
      </c>
      <c r="L942" s="404" t="s">
        <v>947</v>
      </c>
      <c r="M942" s="386">
        <v>281</v>
      </c>
      <c r="N942" s="399">
        <v>45342</v>
      </c>
      <c r="O942" s="400" t="s">
        <v>35</v>
      </c>
      <c r="P942" s="511" t="s">
        <v>605</v>
      </c>
      <c r="Q942" s="502" t="s">
        <v>944</v>
      </c>
      <c r="R942" s="502">
        <v>2536</v>
      </c>
      <c r="S942" s="349"/>
    </row>
    <row r="943" spans="1:19" ht="34.9" customHeight="1" x14ac:dyDescent="0.2">
      <c r="A943" s="481">
        <f t="shared" si="115"/>
        <v>940</v>
      </c>
      <c r="B943" s="399">
        <v>45343</v>
      </c>
      <c r="C943" s="441">
        <v>45323</v>
      </c>
      <c r="D943" s="400" t="s">
        <v>114</v>
      </c>
      <c r="E943" s="401" t="s">
        <v>284</v>
      </c>
      <c r="F943" s="402">
        <v>12</v>
      </c>
      <c r="G943" s="403" t="s">
        <v>1921</v>
      </c>
      <c r="H943" s="400" t="s">
        <v>126</v>
      </c>
      <c r="I943" s="403" t="s">
        <v>5559</v>
      </c>
      <c r="J943" s="386" t="str">
        <f t="shared" si="114"/>
        <v>00.000.000/0001-91</v>
      </c>
      <c r="K943" s="404" t="s">
        <v>1003</v>
      </c>
      <c r="L943" s="404" t="s">
        <v>939</v>
      </c>
      <c r="M943" s="386" t="s">
        <v>126</v>
      </c>
      <c r="N943" s="399">
        <v>45343</v>
      </c>
      <c r="O943" s="400" t="s">
        <v>35</v>
      </c>
      <c r="P943" s="505" t="s">
        <v>1004</v>
      </c>
      <c r="Q943" s="501" t="s">
        <v>126</v>
      </c>
      <c r="R943" s="501" t="s">
        <v>126</v>
      </c>
      <c r="S943" s="349"/>
    </row>
    <row r="944" spans="1:19" ht="34.9" customHeight="1" x14ac:dyDescent="0.2">
      <c r="A944" s="481">
        <f t="shared" si="115"/>
        <v>941</v>
      </c>
      <c r="B944" s="399">
        <v>45343</v>
      </c>
      <c r="C944" s="441">
        <v>45323</v>
      </c>
      <c r="D944" s="400" t="s">
        <v>114</v>
      </c>
      <c r="E944" s="401" t="s">
        <v>284</v>
      </c>
      <c r="F944" s="402">
        <v>12</v>
      </c>
      <c r="G944" s="403" t="s">
        <v>1921</v>
      </c>
      <c r="H944" s="400" t="s">
        <v>126</v>
      </c>
      <c r="I944" s="403" t="s">
        <v>5559</v>
      </c>
      <c r="J944" s="386" t="str">
        <f t="shared" si="114"/>
        <v>00.000.000/0001-91</v>
      </c>
      <c r="K944" s="404" t="s">
        <v>1003</v>
      </c>
      <c r="L944" s="404" t="s">
        <v>939</v>
      </c>
      <c r="M944" s="386" t="s">
        <v>126</v>
      </c>
      <c r="N944" s="399">
        <v>45343</v>
      </c>
      <c r="O944" s="400" t="s">
        <v>35</v>
      </c>
      <c r="P944" s="505" t="s">
        <v>1004</v>
      </c>
      <c r="Q944" s="501" t="s">
        <v>126</v>
      </c>
      <c r="R944" s="501" t="s">
        <v>126</v>
      </c>
      <c r="S944" s="349"/>
    </row>
    <row r="945" spans="1:19" ht="34.9" customHeight="1" x14ac:dyDescent="0.2">
      <c r="A945" s="481">
        <f t="shared" si="115"/>
        <v>942</v>
      </c>
      <c r="B945" s="399">
        <v>45343</v>
      </c>
      <c r="C945" s="441">
        <v>45323</v>
      </c>
      <c r="D945" s="400" t="s">
        <v>114</v>
      </c>
      <c r="E945" s="401" t="s">
        <v>284</v>
      </c>
      <c r="F945" s="402">
        <v>12</v>
      </c>
      <c r="G945" s="403" t="s">
        <v>1921</v>
      </c>
      <c r="H945" s="400" t="s">
        <v>126</v>
      </c>
      <c r="I945" s="403" t="s">
        <v>5559</v>
      </c>
      <c r="J945" s="386" t="str">
        <f t="shared" si="114"/>
        <v>00.000.000/0001-91</v>
      </c>
      <c r="K945" s="404" t="s">
        <v>1003</v>
      </c>
      <c r="L945" s="404" t="s">
        <v>939</v>
      </c>
      <c r="M945" s="386" t="s">
        <v>126</v>
      </c>
      <c r="N945" s="399">
        <v>45343</v>
      </c>
      <c r="O945" s="400" t="s">
        <v>35</v>
      </c>
      <c r="P945" s="505" t="s">
        <v>1004</v>
      </c>
      <c r="Q945" s="501" t="s">
        <v>126</v>
      </c>
      <c r="R945" s="501" t="s">
        <v>126</v>
      </c>
      <c r="S945" s="349"/>
    </row>
    <row r="946" spans="1:19" ht="43.5" customHeight="1" x14ac:dyDescent="0.2">
      <c r="A946" s="481">
        <f t="shared" si="115"/>
        <v>943</v>
      </c>
      <c r="B946" s="399">
        <v>45343</v>
      </c>
      <c r="C946" s="441">
        <v>45323</v>
      </c>
      <c r="D946" s="400" t="s">
        <v>114</v>
      </c>
      <c r="E946" s="401" t="s">
        <v>284</v>
      </c>
      <c r="F946" s="402">
        <v>10</v>
      </c>
      <c r="G946" s="403" t="s">
        <v>1922</v>
      </c>
      <c r="H946" s="420" t="s">
        <v>132</v>
      </c>
      <c r="I946" s="403" t="s">
        <v>5559</v>
      </c>
      <c r="J946" s="386" t="str">
        <f t="shared" ref="J946:J955" si="116">IF(P946="","",IF(LEN(TRIM(P946))&gt;14,P946,"CPF Protegido - LGPD"))</f>
        <v>00.000.000/0001-91</v>
      </c>
      <c r="K946" s="404" t="s">
        <v>1003</v>
      </c>
      <c r="L946" s="404" t="s">
        <v>939</v>
      </c>
      <c r="M946" s="386" t="s">
        <v>126</v>
      </c>
      <c r="N946" s="399">
        <v>45343</v>
      </c>
      <c r="O946" s="400" t="s">
        <v>35</v>
      </c>
      <c r="P946" s="505" t="s">
        <v>1004</v>
      </c>
      <c r="Q946" s="501" t="s">
        <v>126</v>
      </c>
      <c r="R946" s="501" t="s">
        <v>126</v>
      </c>
      <c r="S946" s="349"/>
    </row>
    <row r="947" spans="1:19" ht="48" customHeight="1" x14ac:dyDescent="0.2">
      <c r="A947" s="481">
        <f t="shared" si="37"/>
        <v>944</v>
      </c>
      <c r="B947" s="399">
        <v>45344</v>
      </c>
      <c r="C947" s="441">
        <v>45292</v>
      </c>
      <c r="D947" s="400" t="s">
        <v>103</v>
      </c>
      <c r="E947" s="401" t="s">
        <v>105</v>
      </c>
      <c r="F947" s="402">
        <v>-3909.94</v>
      </c>
      <c r="G947" s="393" t="s">
        <v>1941</v>
      </c>
      <c r="H947" s="420" t="s">
        <v>126</v>
      </c>
      <c r="I947" s="403" t="s">
        <v>937</v>
      </c>
      <c r="J947" s="386" t="str">
        <f t="shared" si="116"/>
        <v>70.945.209/0001-03</v>
      </c>
      <c r="K947" s="386" t="s">
        <v>1021</v>
      </c>
      <c r="L947" s="430" t="s">
        <v>939</v>
      </c>
      <c r="M947" s="386" t="s">
        <v>126</v>
      </c>
      <c r="N947" s="399">
        <v>45344</v>
      </c>
      <c r="O947" s="400" t="s">
        <v>35</v>
      </c>
      <c r="P947" s="508" t="s">
        <v>718</v>
      </c>
      <c r="Q947" s="501" t="s">
        <v>126</v>
      </c>
      <c r="R947" s="501" t="s">
        <v>126</v>
      </c>
      <c r="S947" s="349"/>
    </row>
    <row r="948" spans="1:19" ht="46.5" customHeight="1" x14ac:dyDescent="0.2">
      <c r="A948" s="481">
        <f t="shared" si="37"/>
        <v>945</v>
      </c>
      <c r="B948" s="399">
        <v>45344</v>
      </c>
      <c r="C948" s="441">
        <v>45292</v>
      </c>
      <c r="D948" s="400" t="s">
        <v>103</v>
      </c>
      <c r="E948" s="401" t="s">
        <v>175</v>
      </c>
      <c r="F948" s="402">
        <v>-10018.57</v>
      </c>
      <c r="G948" s="393" t="s">
        <v>1942</v>
      </c>
      <c r="H948" s="420" t="s">
        <v>126</v>
      </c>
      <c r="I948" s="403" t="s">
        <v>937</v>
      </c>
      <c r="J948" s="386" t="str">
        <f t="shared" si="116"/>
        <v>70.945.209/0001-03</v>
      </c>
      <c r="K948" s="386" t="s">
        <v>1021</v>
      </c>
      <c r="L948" s="430" t="s">
        <v>939</v>
      </c>
      <c r="M948" s="386" t="s">
        <v>126</v>
      </c>
      <c r="N948" s="399">
        <v>45344</v>
      </c>
      <c r="O948" s="400" t="s">
        <v>35</v>
      </c>
      <c r="P948" s="508" t="s">
        <v>718</v>
      </c>
      <c r="Q948" s="501" t="s">
        <v>126</v>
      </c>
      <c r="R948" s="501" t="s">
        <v>126</v>
      </c>
      <c r="S948" s="349"/>
    </row>
    <row r="949" spans="1:19" ht="53.25" customHeight="1" x14ac:dyDescent="0.2">
      <c r="A949" s="481">
        <f t="shared" si="37"/>
        <v>946</v>
      </c>
      <c r="B949" s="399">
        <v>45344</v>
      </c>
      <c r="C949" s="441">
        <v>45292</v>
      </c>
      <c r="D949" s="400" t="s">
        <v>103</v>
      </c>
      <c r="E949" s="401" t="s">
        <v>105</v>
      </c>
      <c r="F949" s="402">
        <v>-1572.64</v>
      </c>
      <c r="G949" s="393" t="s">
        <v>1943</v>
      </c>
      <c r="H949" s="420" t="s">
        <v>126</v>
      </c>
      <c r="I949" s="403" t="s">
        <v>937</v>
      </c>
      <c r="J949" s="386" t="str">
        <f t="shared" si="116"/>
        <v>70.945.209/0001-03</v>
      </c>
      <c r="K949" s="386" t="s">
        <v>1021</v>
      </c>
      <c r="L949" s="430" t="s">
        <v>939</v>
      </c>
      <c r="M949" s="386" t="s">
        <v>126</v>
      </c>
      <c r="N949" s="399">
        <v>45344</v>
      </c>
      <c r="O949" s="400" t="s">
        <v>35</v>
      </c>
      <c r="P949" s="508" t="s">
        <v>718</v>
      </c>
      <c r="Q949" s="501" t="s">
        <v>126</v>
      </c>
      <c r="R949" s="501" t="s">
        <v>126</v>
      </c>
      <c r="S949" s="349"/>
    </row>
    <row r="950" spans="1:19" ht="60.75" customHeight="1" x14ac:dyDescent="0.2">
      <c r="A950" s="481">
        <f t="shared" si="37"/>
        <v>947</v>
      </c>
      <c r="B950" s="399">
        <v>45344</v>
      </c>
      <c r="C950" s="441">
        <v>45292</v>
      </c>
      <c r="D950" s="400" t="s">
        <v>103</v>
      </c>
      <c r="E950" s="401" t="s">
        <v>175</v>
      </c>
      <c r="F950" s="402">
        <v>-4487.58</v>
      </c>
      <c r="G950" s="393" t="s">
        <v>1944</v>
      </c>
      <c r="H950" s="420" t="s">
        <v>126</v>
      </c>
      <c r="I950" s="403" t="s">
        <v>937</v>
      </c>
      <c r="J950" s="386" t="str">
        <f t="shared" si="116"/>
        <v>70.945.209/0001-03</v>
      </c>
      <c r="K950" s="386" t="s">
        <v>1021</v>
      </c>
      <c r="L950" s="430" t="s">
        <v>939</v>
      </c>
      <c r="M950" s="386" t="s">
        <v>126</v>
      </c>
      <c r="N950" s="399">
        <v>45344</v>
      </c>
      <c r="O950" s="400" t="s">
        <v>35</v>
      </c>
      <c r="P950" s="508" t="s">
        <v>718</v>
      </c>
      <c r="Q950" s="501" t="s">
        <v>126</v>
      </c>
      <c r="R950" s="501" t="s">
        <v>126</v>
      </c>
      <c r="S950" s="349"/>
    </row>
    <row r="951" spans="1:19" ht="34.9" customHeight="1" x14ac:dyDescent="0.2">
      <c r="A951" s="481">
        <f t="shared" si="37"/>
        <v>948</v>
      </c>
      <c r="B951" s="399">
        <v>45344</v>
      </c>
      <c r="C951" s="441">
        <v>45323</v>
      </c>
      <c r="D951" s="400" t="s">
        <v>92</v>
      </c>
      <c r="E951" s="401" t="s">
        <v>98</v>
      </c>
      <c r="F951" s="402">
        <v>140</v>
      </c>
      <c r="G951" s="352" t="s">
        <v>1975</v>
      </c>
      <c r="H951" s="400" t="s">
        <v>126</v>
      </c>
      <c r="I951" s="403" t="s">
        <v>937</v>
      </c>
      <c r="J951" s="386" t="str">
        <f t="shared" si="116"/>
        <v>70.945.209/0001-03</v>
      </c>
      <c r="K951" s="386" t="s">
        <v>938</v>
      </c>
      <c r="L951" s="404" t="s">
        <v>939</v>
      </c>
      <c r="M951" s="386" t="s">
        <v>126</v>
      </c>
      <c r="N951" s="399">
        <v>45344</v>
      </c>
      <c r="O951" s="400" t="s">
        <v>35</v>
      </c>
      <c r="P951" s="504" t="s">
        <v>718</v>
      </c>
      <c r="Q951" s="501" t="s">
        <v>126</v>
      </c>
      <c r="R951" s="501" t="s">
        <v>126</v>
      </c>
      <c r="S951" s="349"/>
    </row>
    <row r="952" spans="1:19" ht="34.9" customHeight="1" x14ac:dyDescent="0.2">
      <c r="A952" s="481">
        <f t="shared" si="37"/>
        <v>949</v>
      </c>
      <c r="B952" s="399">
        <v>45344</v>
      </c>
      <c r="C952" s="452">
        <v>45292</v>
      </c>
      <c r="D952" s="422" t="s">
        <v>114</v>
      </c>
      <c r="E952" s="422" t="s">
        <v>342</v>
      </c>
      <c r="F952" s="492">
        <v>341.4</v>
      </c>
      <c r="G952" s="421" t="s">
        <v>1637</v>
      </c>
      <c r="H952" s="420" t="s">
        <v>127</v>
      </c>
      <c r="I952" s="403" t="s">
        <v>1945</v>
      </c>
      <c r="J952" s="386" t="str">
        <f t="shared" si="116"/>
        <v>25.012.398/0001-07</v>
      </c>
      <c r="K952" s="386" t="s">
        <v>4161</v>
      </c>
      <c r="L952" s="404" t="s">
        <v>947</v>
      </c>
      <c r="M952" s="386">
        <v>8603291</v>
      </c>
      <c r="N952" s="399">
        <v>45324</v>
      </c>
      <c r="O952" s="400" t="s">
        <v>35</v>
      </c>
      <c r="P952" s="505" t="s">
        <v>720</v>
      </c>
      <c r="Q952" s="502" t="s">
        <v>944</v>
      </c>
      <c r="R952" s="502">
        <v>3573</v>
      </c>
      <c r="S952" s="349"/>
    </row>
    <row r="953" spans="1:19" ht="34.9" customHeight="1" x14ac:dyDescent="0.2">
      <c r="A953" s="481">
        <f t="shared" si="37"/>
        <v>950</v>
      </c>
      <c r="B953" s="399">
        <v>45344</v>
      </c>
      <c r="C953" s="452">
        <v>45323</v>
      </c>
      <c r="D953" s="422" t="s">
        <v>114</v>
      </c>
      <c r="E953" s="422" t="s">
        <v>342</v>
      </c>
      <c r="F953" s="492">
        <v>108</v>
      </c>
      <c r="G953" s="421" t="s">
        <v>1538</v>
      </c>
      <c r="H953" s="420" t="s">
        <v>135</v>
      </c>
      <c r="I953" s="403" t="s">
        <v>4149</v>
      </c>
      <c r="J953" s="386" t="str">
        <f t="shared" si="116"/>
        <v xml:space="preserve">
06.990.590/0001-23</v>
      </c>
      <c r="K953" s="386" t="s">
        <v>4161</v>
      </c>
      <c r="L953" s="404" t="s">
        <v>947</v>
      </c>
      <c r="M953" s="386">
        <v>8851087</v>
      </c>
      <c r="N953" s="399">
        <v>45353</v>
      </c>
      <c r="O953" s="400" t="s">
        <v>35</v>
      </c>
      <c r="P953" s="505" t="s">
        <v>1539</v>
      </c>
      <c r="Q953" s="502" t="s">
        <v>957</v>
      </c>
      <c r="R953" s="502">
        <v>3237</v>
      </c>
      <c r="S953" s="349"/>
    </row>
    <row r="954" spans="1:19" ht="48" customHeight="1" x14ac:dyDescent="0.2">
      <c r="A954" s="481">
        <f t="shared" si="37"/>
        <v>951</v>
      </c>
      <c r="B954" s="399">
        <v>45344</v>
      </c>
      <c r="C954" s="452">
        <v>45323</v>
      </c>
      <c r="D954" s="422" t="s">
        <v>114</v>
      </c>
      <c r="E954" s="422" t="s">
        <v>238</v>
      </c>
      <c r="F954" s="482">
        <v>76</v>
      </c>
      <c r="G954" s="421" t="s">
        <v>1810</v>
      </c>
      <c r="H954" s="420" t="s">
        <v>127</v>
      </c>
      <c r="I954" s="403" t="s">
        <v>1946</v>
      </c>
      <c r="J954" s="386" t="str">
        <f t="shared" si="116"/>
        <v>05.506.560/0001-36</v>
      </c>
      <c r="K954" s="386" t="s">
        <v>4161</v>
      </c>
      <c r="L954" s="404" t="s">
        <v>1341</v>
      </c>
      <c r="M954" s="386" t="s">
        <v>1947</v>
      </c>
      <c r="N954" s="399">
        <v>45329</v>
      </c>
      <c r="O954" s="400" t="s">
        <v>35</v>
      </c>
      <c r="P954" s="505" t="s">
        <v>1811</v>
      </c>
      <c r="Q954" s="502" t="s">
        <v>944</v>
      </c>
      <c r="R954" s="502">
        <v>3588</v>
      </c>
      <c r="S954" s="349"/>
    </row>
    <row r="955" spans="1:19" ht="57.75" customHeight="1" x14ac:dyDescent="0.2">
      <c r="A955" s="481">
        <f t="shared" si="37"/>
        <v>952</v>
      </c>
      <c r="B955" s="399">
        <v>45345</v>
      </c>
      <c r="C955" s="452">
        <v>45261</v>
      </c>
      <c r="D955" s="400" t="s">
        <v>114</v>
      </c>
      <c r="E955" s="401" t="s">
        <v>342</v>
      </c>
      <c r="F955" s="402">
        <v>-1637.94</v>
      </c>
      <c r="G955" s="345" t="s">
        <v>1421</v>
      </c>
      <c r="H955" s="420" t="s">
        <v>139</v>
      </c>
      <c r="I955" s="403" t="s">
        <v>937</v>
      </c>
      <c r="J955" s="386" t="str">
        <f t="shared" si="116"/>
        <v>70.945.209/0001-03</v>
      </c>
      <c r="K955" s="386" t="s">
        <v>1021</v>
      </c>
      <c r="L955" s="430" t="s">
        <v>939</v>
      </c>
      <c r="M955" s="386" t="s">
        <v>126</v>
      </c>
      <c r="N955" s="399">
        <v>45345</v>
      </c>
      <c r="O955" s="400" t="s">
        <v>35</v>
      </c>
      <c r="P955" s="508" t="s">
        <v>718</v>
      </c>
      <c r="Q955" s="501" t="s">
        <v>126</v>
      </c>
      <c r="R955" s="501" t="s">
        <v>126</v>
      </c>
      <c r="S955" s="349"/>
    </row>
    <row r="956" spans="1:19" ht="53.25" customHeight="1" x14ac:dyDescent="0.2">
      <c r="A956" s="481">
        <f t="shared" ref="A956:A1019" si="117">IF(B956="","",ROW()-ROW($A$3))</f>
        <v>953</v>
      </c>
      <c r="B956" s="399">
        <v>45345</v>
      </c>
      <c r="C956" s="441">
        <v>45292</v>
      </c>
      <c r="D956" s="400" t="s">
        <v>103</v>
      </c>
      <c r="E956" s="401" t="s">
        <v>177</v>
      </c>
      <c r="F956" s="402">
        <v>-371.11</v>
      </c>
      <c r="G956" s="403" t="s">
        <v>1955</v>
      </c>
      <c r="H956" s="420" t="s">
        <v>126</v>
      </c>
      <c r="I956" s="403" t="s">
        <v>937</v>
      </c>
      <c r="J956" s="386" t="str">
        <f t="shared" ref="J956" si="118">IF(P956="","",IF(LEN(TRIM(P956))&gt;14,P956,"CPF Protegido - LGPD"))</f>
        <v>70.945.209/0001-03</v>
      </c>
      <c r="K956" s="386" t="s">
        <v>1021</v>
      </c>
      <c r="L956" s="430" t="s">
        <v>939</v>
      </c>
      <c r="M956" s="386" t="s">
        <v>126</v>
      </c>
      <c r="N956" s="399">
        <v>45345</v>
      </c>
      <c r="O956" s="400" t="s">
        <v>35</v>
      </c>
      <c r="P956" s="508" t="s">
        <v>718</v>
      </c>
      <c r="Q956" s="501" t="s">
        <v>126</v>
      </c>
      <c r="R956" s="501" t="s">
        <v>126</v>
      </c>
      <c r="S956" s="349"/>
    </row>
    <row r="957" spans="1:19" ht="51" customHeight="1" x14ac:dyDescent="0.2">
      <c r="A957" s="481">
        <f t="shared" si="117"/>
        <v>954</v>
      </c>
      <c r="B957" s="399">
        <v>45345</v>
      </c>
      <c r="C957" s="441">
        <v>45292</v>
      </c>
      <c r="D957" s="400" t="s">
        <v>103</v>
      </c>
      <c r="E957" s="401" t="s">
        <v>177</v>
      </c>
      <c r="F957" s="402">
        <v>-166.23</v>
      </c>
      <c r="G957" s="403" t="s">
        <v>1956</v>
      </c>
      <c r="H957" s="420" t="s">
        <v>126</v>
      </c>
      <c r="I957" s="403" t="s">
        <v>937</v>
      </c>
      <c r="J957" s="386" t="str">
        <f t="shared" ref="J957" si="119">IF(P957="","",IF(LEN(TRIM(P957))&gt;14,P957,"CPF Protegido - LGPD"))</f>
        <v>70.945.209/0001-03</v>
      </c>
      <c r="K957" s="386" t="s">
        <v>1021</v>
      </c>
      <c r="L957" s="497" t="s">
        <v>1445</v>
      </c>
      <c r="M957" s="386" t="s">
        <v>126</v>
      </c>
      <c r="N957" s="399">
        <v>45345</v>
      </c>
      <c r="O957" s="400" t="s">
        <v>35</v>
      </c>
      <c r="P957" s="508" t="s">
        <v>718</v>
      </c>
      <c r="Q957" s="501" t="s">
        <v>126</v>
      </c>
      <c r="R957" s="501" t="s">
        <v>126</v>
      </c>
      <c r="S957" s="349"/>
    </row>
    <row r="958" spans="1:19" ht="46.5" customHeight="1" x14ac:dyDescent="0.2">
      <c r="A958" s="481">
        <f t="shared" si="117"/>
        <v>955</v>
      </c>
      <c r="B958" s="399">
        <v>45345</v>
      </c>
      <c r="C958" s="452">
        <v>45292</v>
      </c>
      <c r="D958" s="422" t="s">
        <v>52</v>
      </c>
      <c r="E958" s="422" t="s">
        <v>52</v>
      </c>
      <c r="F958" s="492">
        <v>10760.62</v>
      </c>
      <c r="G958" s="421" t="s">
        <v>4450</v>
      </c>
      <c r="H958" s="420" t="s">
        <v>126</v>
      </c>
      <c r="I958" s="425" t="s">
        <v>717</v>
      </c>
      <c r="J958" s="386" t="str">
        <f t="shared" ref="J958:J959" si="120">IF(P958="","",IF(LEN(TRIM(P958))&gt;14,P958,"CPF Protegido - LGPD"))</f>
        <v>70.945.209/0001-03</v>
      </c>
      <c r="K958" s="386" t="s">
        <v>1021</v>
      </c>
      <c r="L958" s="430" t="s">
        <v>939</v>
      </c>
      <c r="M958" s="386" t="s">
        <v>126</v>
      </c>
      <c r="N958" s="399">
        <v>45345</v>
      </c>
      <c r="O958" s="400" t="s">
        <v>35</v>
      </c>
      <c r="P958" s="508" t="s">
        <v>718</v>
      </c>
      <c r="Q958" s="501" t="s">
        <v>126</v>
      </c>
      <c r="R958" s="501" t="s">
        <v>126</v>
      </c>
      <c r="S958" s="349"/>
    </row>
    <row r="959" spans="1:19" ht="34.9" customHeight="1" x14ac:dyDescent="0.2">
      <c r="A959" s="481">
        <f t="shared" si="117"/>
        <v>956</v>
      </c>
      <c r="B959" s="399">
        <v>45345</v>
      </c>
      <c r="C959" s="452">
        <v>45292</v>
      </c>
      <c r="D959" s="422" t="s">
        <v>114</v>
      </c>
      <c r="E959" s="422" t="s">
        <v>288</v>
      </c>
      <c r="F959" s="492">
        <v>733.53</v>
      </c>
      <c r="G959" s="421" t="s">
        <v>1631</v>
      </c>
      <c r="H959" s="420" t="s">
        <v>126</v>
      </c>
      <c r="I959" s="426" t="s">
        <v>475</v>
      </c>
      <c r="J959" s="386" t="str">
        <f t="shared" si="120"/>
        <v xml:space="preserve"> 00.394.460/0058-87</v>
      </c>
      <c r="K959" s="404" t="s">
        <v>1234</v>
      </c>
      <c r="L959" s="404" t="s">
        <v>1445</v>
      </c>
      <c r="M959" s="386" t="s">
        <v>126</v>
      </c>
      <c r="N959" s="399">
        <v>45345</v>
      </c>
      <c r="O959" s="400" t="s">
        <v>35</v>
      </c>
      <c r="P959" s="505" t="s">
        <v>490</v>
      </c>
      <c r="Q959" s="501" t="s">
        <v>126</v>
      </c>
      <c r="R959" s="501" t="s">
        <v>126</v>
      </c>
      <c r="S959" s="349"/>
    </row>
    <row r="960" spans="1:19" ht="34.9" customHeight="1" x14ac:dyDescent="0.2">
      <c r="A960" s="481">
        <f t="shared" si="117"/>
        <v>957</v>
      </c>
      <c r="B960" s="399">
        <v>45345</v>
      </c>
      <c r="C960" s="441">
        <v>45292</v>
      </c>
      <c r="D960" s="400" t="s">
        <v>103</v>
      </c>
      <c r="E960" s="401" t="s">
        <v>177</v>
      </c>
      <c r="F960" s="402">
        <v>3848.9</v>
      </c>
      <c r="G960" s="403" t="s">
        <v>1957</v>
      </c>
      <c r="H960" s="420" t="s">
        <v>126</v>
      </c>
      <c r="I960" s="426" t="s">
        <v>475</v>
      </c>
      <c r="J960" s="386" t="str">
        <f t="shared" ref="J960:J962" si="121">IF(P960="","",IF(LEN(TRIM(P960))&gt;14,P960,"CPF Protegido - LGPD"))</f>
        <v xml:space="preserve"> 00.394.460/0058-87</v>
      </c>
      <c r="K960" s="404" t="s">
        <v>1234</v>
      </c>
      <c r="L960" s="404" t="s">
        <v>1445</v>
      </c>
      <c r="M960" s="386" t="s">
        <v>126</v>
      </c>
      <c r="N960" s="399">
        <v>45345</v>
      </c>
      <c r="O960" s="400" t="s">
        <v>35</v>
      </c>
      <c r="P960" s="505" t="s">
        <v>490</v>
      </c>
      <c r="Q960" s="501" t="s">
        <v>126</v>
      </c>
      <c r="R960" s="501" t="s">
        <v>126</v>
      </c>
      <c r="S960" s="349"/>
    </row>
    <row r="961" spans="1:19" ht="34.9" customHeight="1" x14ac:dyDescent="0.2">
      <c r="A961" s="481">
        <f t="shared" si="117"/>
        <v>958</v>
      </c>
      <c r="B961" s="399">
        <v>45345</v>
      </c>
      <c r="C961" s="441">
        <v>45323</v>
      </c>
      <c r="D961" s="400" t="s">
        <v>103</v>
      </c>
      <c r="E961" s="401" t="s">
        <v>200</v>
      </c>
      <c r="F961" s="402">
        <v>106</v>
      </c>
      <c r="G961" s="348" t="s">
        <v>1573</v>
      </c>
      <c r="H961" s="400" t="s">
        <v>126</v>
      </c>
      <c r="I961" s="403" t="s">
        <v>1576</v>
      </c>
      <c r="J961" s="386" t="str">
        <f t="shared" si="121"/>
        <v>04.398.505/0001-07</v>
      </c>
      <c r="K961" s="386" t="s">
        <v>951</v>
      </c>
      <c r="L961" s="404" t="s">
        <v>947</v>
      </c>
      <c r="M961" s="386" t="s">
        <v>2051</v>
      </c>
      <c r="N961" s="399">
        <v>45349</v>
      </c>
      <c r="O961" s="400" t="s">
        <v>35</v>
      </c>
      <c r="P961" s="510" t="s">
        <v>1577</v>
      </c>
      <c r="Q961" s="501" t="s">
        <v>126</v>
      </c>
      <c r="R961" s="501" t="s">
        <v>126</v>
      </c>
      <c r="S961" s="349"/>
    </row>
    <row r="962" spans="1:19" ht="45" customHeight="1" x14ac:dyDescent="0.2">
      <c r="A962" s="481">
        <f t="shared" si="117"/>
        <v>959</v>
      </c>
      <c r="B962" s="399">
        <v>45348</v>
      </c>
      <c r="C962" s="441">
        <v>45323</v>
      </c>
      <c r="D962" s="400" t="s">
        <v>103</v>
      </c>
      <c r="E962" s="401" t="s">
        <v>204</v>
      </c>
      <c r="F962" s="402">
        <v>-580</v>
      </c>
      <c r="G962" s="403" t="s">
        <v>1976</v>
      </c>
      <c r="H962" s="420" t="s">
        <v>126</v>
      </c>
      <c r="I962" s="403" t="s">
        <v>937</v>
      </c>
      <c r="J962" s="386" t="str">
        <f t="shared" si="121"/>
        <v>70.945.209/0001-03</v>
      </c>
      <c r="K962" s="386" t="s">
        <v>1021</v>
      </c>
      <c r="L962" s="430" t="s">
        <v>939</v>
      </c>
      <c r="M962" s="386" t="s">
        <v>126</v>
      </c>
      <c r="N962" s="399">
        <v>45348</v>
      </c>
      <c r="O962" s="400" t="s">
        <v>35</v>
      </c>
      <c r="P962" s="508" t="s">
        <v>718</v>
      </c>
      <c r="Q962" s="501" t="s">
        <v>126</v>
      </c>
      <c r="R962" s="501" t="s">
        <v>126</v>
      </c>
      <c r="S962" s="349"/>
    </row>
    <row r="963" spans="1:19" ht="34.9" customHeight="1" x14ac:dyDescent="0.2">
      <c r="A963" s="481">
        <f t="shared" si="117"/>
        <v>960</v>
      </c>
      <c r="B963" s="399">
        <v>45348</v>
      </c>
      <c r="C963" s="441">
        <v>45323</v>
      </c>
      <c r="D963" s="400" t="s">
        <v>103</v>
      </c>
      <c r="E963" s="401" t="s">
        <v>204</v>
      </c>
      <c r="F963" s="402">
        <v>-50</v>
      </c>
      <c r="G963" s="403" t="s">
        <v>1976</v>
      </c>
      <c r="H963" s="420" t="s">
        <v>126</v>
      </c>
      <c r="I963" s="403" t="s">
        <v>937</v>
      </c>
      <c r="J963" s="386" t="str">
        <f t="shared" ref="J963:J965" si="122">IF(P963="","",IF(LEN(TRIM(P963))&gt;14,P963,"CPF Protegido - LGPD"))</f>
        <v>70.945.209/0001-03</v>
      </c>
      <c r="K963" s="386" t="s">
        <v>1021</v>
      </c>
      <c r="L963" s="430" t="s">
        <v>939</v>
      </c>
      <c r="M963" s="386" t="s">
        <v>126</v>
      </c>
      <c r="N963" s="399">
        <v>45348</v>
      </c>
      <c r="O963" s="400" t="s">
        <v>35</v>
      </c>
      <c r="P963" s="508" t="s">
        <v>718</v>
      </c>
      <c r="Q963" s="501" t="s">
        <v>126</v>
      </c>
      <c r="R963" s="501" t="s">
        <v>126</v>
      </c>
      <c r="S963" s="349"/>
    </row>
    <row r="964" spans="1:19" ht="34.9" customHeight="1" x14ac:dyDescent="0.2">
      <c r="A964" s="481">
        <f t="shared" si="117"/>
        <v>961</v>
      </c>
      <c r="B964" s="399">
        <v>45348</v>
      </c>
      <c r="C964" s="452">
        <v>45323</v>
      </c>
      <c r="D964" s="422" t="s">
        <v>114</v>
      </c>
      <c r="E964" s="422" t="s">
        <v>362</v>
      </c>
      <c r="F964" s="402">
        <v>8301.33</v>
      </c>
      <c r="G964" s="421" t="s">
        <v>1665</v>
      </c>
      <c r="H964" s="420" t="s">
        <v>128</v>
      </c>
      <c r="I964" s="422" t="s">
        <v>1666</v>
      </c>
      <c r="J964" s="386" t="str">
        <f t="shared" si="122"/>
        <v>CPF Protegido - LGPD</v>
      </c>
      <c r="K964" s="386" t="s">
        <v>4161</v>
      </c>
      <c r="L964" s="404" t="s">
        <v>1977</v>
      </c>
      <c r="M964" s="386" t="s">
        <v>126</v>
      </c>
      <c r="N964" s="399">
        <v>45345</v>
      </c>
      <c r="O964" s="400" t="s">
        <v>35</v>
      </c>
      <c r="P964" s="511" t="s">
        <v>1044</v>
      </c>
      <c r="Q964" s="502" t="s">
        <v>944</v>
      </c>
      <c r="R964" s="502">
        <v>3592</v>
      </c>
      <c r="S964" s="349"/>
    </row>
    <row r="965" spans="1:19" ht="34.9" customHeight="1" x14ac:dyDescent="0.2">
      <c r="A965" s="481">
        <f t="shared" si="117"/>
        <v>962</v>
      </c>
      <c r="B965" s="399">
        <v>45348</v>
      </c>
      <c r="C965" s="452">
        <v>45323</v>
      </c>
      <c r="D965" s="422" t="s">
        <v>114</v>
      </c>
      <c r="E965" s="422" t="s">
        <v>248</v>
      </c>
      <c r="F965" s="402">
        <v>31001.200000000001</v>
      </c>
      <c r="G965" s="372" t="s">
        <v>1661</v>
      </c>
      <c r="H965" s="420" t="s">
        <v>132</v>
      </c>
      <c r="I965" s="425" t="s">
        <v>1662</v>
      </c>
      <c r="J965" s="386" t="str">
        <f t="shared" si="122"/>
        <v>04.219.951/0001-07</v>
      </c>
      <c r="K965" s="404" t="s">
        <v>960</v>
      </c>
      <c r="L965" s="404" t="s">
        <v>947</v>
      </c>
      <c r="M965" s="386" t="s">
        <v>1979</v>
      </c>
      <c r="N965" s="399">
        <v>45344</v>
      </c>
      <c r="O965" s="400" t="s">
        <v>35</v>
      </c>
      <c r="P965" s="509" t="s">
        <v>1663</v>
      </c>
      <c r="Q965" s="502" t="s">
        <v>944</v>
      </c>
      <c r="R965" s="502">
        <v>3561</v>
      </c>
      <c r="S965" s="349"/>
    </row>
    <row r="966" spans="1:19" ht="34.9" customHeight="1" x14ac:dyDescent="0.2">
      <c r="A966" s="481">
        <f t="shared" si="117"/>
        <v>963</v>
      </c>
      <c r="B966" s="399">
        <v>45348</v>
      </c>
      <c r="C966" s="441">
        <v>45323</v>
      </c>
      <c r="D966" s="400" t="s">
        <v>103</v>
      </c>
      <c r="E966" s="401" t="s">
        <v>200</v>
      </c>
      <c r="F966" s="402">
        <v>965.99</v>
      </c>
      <c r="G966" s="348" t="s">
        <v>1573</v>
      </c>
      <c r="H966" s="400" t="s">
        <v>126</v>
      </c>
      <c r="I966" s="403" t="s">
        <v>1574</v>
      </c>
      <c r="J966" s="386" t="str">
        <f t="shared" si="31"/>
        <v>10.426.715/0001-64</v>
      </c>
      <c r="K966" s="386" t="s">
        <v>951</v>
      </c>
      <c r="L966" s="404" t="s">
        <v>947</v>
      </c>
      <c r="M966" s="386" t="s">
        <v>2052</v>
      </c>
      <c r="N966" s="399">
        <v>45350</v>
      </c>
      <c r="O966" s="400" t="s">
        <v>35</v>
      </c>
      <c r="P966" s="510" t="s">
        <v>1575</v>
      </c>
      <c r="Q966" s="501" t="s">
        <v>126</v>
      </c>
      <c r="R966" s="501" t="s">
        <v>126</v>
      </c>
      <c r="S966" s="349"/>
    </row>
    <row r="967" spans="1:19" ht="34.9" customHeight="1" x14ac:dyDescent="0.2">
      <c r="A967" s="481">
        <f t="shared" si="117"/>
        <v>964</v>
      </c>
      <c r="B967" s="399">
        <v>45348</v>
      </c>
      <c r="C967" s="441">
        <v>45323</v>
      </c>
      <c r="D967" s="400" t="s">
        <v>103</v>
      </c>
      <c r="E967" s="401" t="s">
        <v>200</v>
      </c>
      <c r="F967" s="402">
        <v>2207.52</v>
      </c>
      <c r="G967" s="348" t="s">
        <v>1573</v>
      </c>
      <c r="H967" s="400" t="s">
        <v>126</v>
      </c>
      <c r="I967" s="403" t="s">
        <v>1576</v>
      </c>
      <c r="J967" s="386" t="str">
        <f t="shared" ref="J967:J975" si="123">IF(P967="","",IF(LEN(TRIM(P967))&gt;14,P967,"CPF Protegido - LGPD"))</f>
        <v>04.398.505/0001-07</v>
      </c>
      <c r="K967" s="386" t="s">
        <v>951</v>
      </c>
      <c r="L967" s="404" t="s">
        <v>947</v>
      </c>
      <c r="M967" s="386" t="s">
        <v>2053</v>
      </c>
      <c r="N967" s="399">
        <v>45350</v>
      </c>
      <c r="O967" s="400" t="s">
        <v>35</v>
      </c>
      <c r="P967" s="510" t="s">
        <v>1577</v>
      </c>
      <c r="Q967" s="501" t="s">
        <v>126</v>
      </c>
      <c r="R967" s="501" t="s">
        <v>126</v>
      </c>
      <c r="S967" s="349"/>
    </row>
    <row r="968" spans="1:19" ht="34.9" customHeight="1" x14ac:dyDescent="0.2">
      <c r="A968" s="481">
        <f t="shared" si="117"/>
        <v>965</v>
      </c>
      <c r="B968" s="399">
        <v>45348</v>
      </c>
      <c r="C968" s="441">
        <v>45323</v>
      </c>
      <c r="D968" s="400" t="s">
        <v>103</v>
      </c>
      <c r="E968" s="401" t="s">
        <v>202</v>
      </c>
      <c r="F968" s="402">
        <v>32163.01</v>
      </c>
      <c r="G968" s="405" t="s">
        <v>1613</v>
      </c>
      <c r="H968" s="420" t="s">
        <v>126</v>
      </c>
      <c r="I968" s="403" t="s">
        <v>1615</v>
      </c>
      <c r="J968" s="386" t="str">
        <f t="shared" si="123"/>
        <v>04.740.876/0001-25</v>
      </c>
      <c r="K968" s="386" t="s">
        <v>951</v>
      </c>
      <c r="L968" s="404" t="s">
        <v>947</v>
      </c>
      <c r="M968" s="386">
        <v>23536</v>
      </c>
      <c r="N968" s="399">
        <v>45352</v>
      </c>
      <c r="O968" s="400" t="s">
        <v>35</v>
      </c>
      <c r="P968" s="504" t="s">
        <v>1616</v>
      </c>
      <c r="Q968" s="501" t="s">
        <v>126</v>
      </c>
      <c r="R968" s="501" t="s">
        <v>126</v>
      </c>
      <c r="S968" s="349"/>
    </row>
    <row r="969" spans="1:19" ht="34.9" customHeight="1" x14ac:dyDescent="0.2">
      <c r="A969" s="481">
        <f t="shared" si="117"/>
        <v>966</v>
      </c>
      <c r="B969" s="399">
        <v>45348</v>
      </c>
      <c r="C969" s="441">
        <v>45323</v>
      </c>
      <c r="D969" s="400" t="s">
        <v>103</v>
      </c>
      <c r="E969" s="401" t="s">
        <v>216</v>
      </c>
      <c r="F969" s="402">
        <v>3195.48</v>
      </c>
      <c r="G969" s="405" t="s">
        <v>1614</v>
      </c>
      <c r="H969" s="420" t="s">
        <v>126</v>
      </c>
      <c r="I969" s="403" t="s">
        <v>1615</v>
      </c>
      <c r="J969" s="386" t="str">
        <f t="shared" si="123"/>
        <v>04.740.876/0001-25</v>
      </c>
      <c r="K969" s="386" t="s">
        <v>951</v>
      </c>
      <c r="L969" s="404" t="s">
        <v>947</v>
      </c>
      <c r="M969" s="386">
        <v>26289</v>
      </c>
      <c r="N969" s="399">
        <v>45352</v>
      </c>
      <c r="O969" s="400" t="s">
        <v>35</v>
      </c>
      <c r="P969" s="504" t="s">
        <v>1616</v>
      </c>
      <c r="Q969" s="501" t="s">
        <v>126</v>
      </c>
      <c r="R969" s="501" t="s">
        <v>126</v>
      </c>
      <c r="S969" s="349"/>
    </row>
    <row r="970" spans="1:19" ht="34.9" customHeight="1" x14ac:dyDescent="0.2">
      <c r="A970" s="481">
        <f t="shared" si="117"/>
        <v>967</v>
      </c>
      <c r="B970" s="399">
        <v>45348</v>
      </c>
      <c r="C970" s="441">
        <v>45323</v>
      </c>
      <c r="D970" s="400" t="s">
        <v>103</v>
      </c>
      <c r="E970" s="401" t="s">
        <v>202</v>
      </c>
      <c r="F970" s="402">
        <v>6429.8</v>
      </c>
      <c r="G970" s="405" t="s">
        <v>1612</v>
      </c>
      <c r="H970" s="420" t="s">
        <v>126</v>
      </c>
      <c r="I970" s="403" t="s">
        <v>1615</v>
      </c>
      <c r="J970" s="386" t="str">
        <f t="shared" si="123"/>
        <v>04.740.876/0001-25</v>
      </c>
      <c r="K970" s="386" t="s">
        <v>951</v>
      </c>
      <c r="L970" s="404" t="s">
        <v>947</v>
      </c>
      <c r="M970" s="386">
        <v>21172</v>
      </c>
      <c r="N970" s="399">
        <v>45352</v>
      </c>
      <c r="O970" s="400" t="s">
        <v>35</v>
      </c>
      <c r="P970" s="504" t="s">
        <v>1616</v>
      </c>
      <c r="Q970" s="501" t="s">
        <v>126</v>
      </c>
      <c r="R970" s="501" t="s">
        <v>126</v>
      </c>
      <c r="S970" s="349"/>
    </row>
    <row r="971" spans="1:19" ht="83.45" customHeight="1" x14ac:dyDescent="0.2">
      <c r="A971" s="481">
        <f t="shared" si="117"/>
        <v>968</v>
      </c>
      <c r="B971" s="399">
        <v>45348</v>
      </c>
      <c r="C971" s="452">
        <v>45323</v>
      </c>
      <c r="D971" s="422" t="s">
        <v>114</v>
      </c>
      <c r="E971" s="422" t="s">
        <v>342</v>
      </c>
      <c r="F971" s="402">
        <v>631.14</v>
      </c>
      <c r="G971" s="421" t="s">
        <v>547</v>
      </c>
      <c r="H971" s="420" t="s">
        <v>127</v>
      </c>
      <c r="I971" s="422" t="s">
        <v>548</v>
      </c>
      <c r="J971" s="386" t="str">
        <f>IF(P971="","",IF(LEN(TRIM(P971))&gt;14,P971,"CPF Protegido - LGPD"))</f>
        <v>02.351.877/0001-52</v>
      </c>
      <c r="K971" s="386" t="s">
        <v>951</v>
      </c>
      <c r="L971" s="404" t="s">
        <v>947</v>
      </c>
      <c r="M971" s="386">
        <v>9194418</v>
      </c>
      <c r="N971" s="399">
        <v>45349</v>
      </c>
      <c r="O971" s="400" t="s">
        <v>35</v>
      </c>
      <c r="P971" s="511" t="s">
        <v>549</v>
      </c>
      <c r="Q971" s="502" t="s">
        <v>957</v>
      </c>
      <c r="R971" s="502">
        <v>1784</v>
      </c>
      <c r="S971" s="349"/>
    </row>
    <row r="972" spans="1:19" ht="43.15" customHeight="1" x14ac:dyDescent="0.2">
      <c r="A972" s="481">
        <f t="shared" si="117"/>
        <v>969</v>
      </c>
      <c r="B972" s="399">
        <v>45348</v>
      </c>
      <c r="C972" s="452">
        <v>45323</v>
      </c>
      <c r="D972" s="422" t="s">
        <v>114</v>
      </c>
      <c r="E972" s="422" t="s">
        <v>248</v>
      </c>
      <c r="F972" s="402">
        <v>5000</v>
      </c>
      <c r="G972" s="421" t="s">
        <v>1937</v>
      </c>
      <c r="H972" s="498" t="s">
        <v>128</v>
      </c>
      <c r="I972" s="422" t="s">
        <v>596</v>
      </c>
      <c r="J972" s="386" t="str">
        <f t="shared" si="123"/>
        <v>13.347.016/0001-17</v>
      </c>
      <c r="K972" s="386" t="s">
        <v>951</v>
      </c>
      <c r="L972" s="404" t="s">
        <v>1329</v>
      </c>
      <c r="M972" s="386">
        <v>6606020437</v>
      </c>
      <c r="N972" s="399">
        <v>45342</v>
      </c>
      <c r="O972" s="400" t="s">
        <v>35</v>
      </c>
      <c r="P972" s="511" t="s">
        <v>597</v>
      </c>
      <c r="Q972" s="502" t="s">
        <v>944</v>
      </c>
      <c r="R972" s="502">
        <v>3709</v>
      </c>
      <c r="S972" s="349"/>
    </row>
    <row r="973" spans="1:19" ht="34.9" customHeight="1" x14ac:dyDescent="0.2">
      <c r="A973" s="481">
        <f t="shared" si="117"/>
        <v>970</v>
      </c>
      <c r="B973" s="399">
        <v>45348</v>
      </c>
      <c r="C973" s="441">
        <v>45323</v>
      </c>
      <c r="D973" s="400" t="s">
        <v>114</v>
      </c>
      <c r="E973" s="401" t="s">
        <v>284</v>
      </c>
      <c r="F973" s="402">
        <v>12</v>
      </c>
      <c r="G973" s="403" t="s">
        <v>1981</v>
      </c>
      <c r="H973" s="420" t="s">
        <v>132</v>
      </c>
      <c r="I973" s="403" t="s">
        <v>5559</v>
      </c>
      <c r="J973" s="386" t="str">
        <f t="shared" si="123"/>
        <v>00.000.000/0001-91</v>
      </c>
      <c r="K973" s="404" t="s">
        <v>1003</v>
      </c>
      <c r="L973" s="404" t="s">
        <v>939</v>
      </c>
      <c r="M973" s="386" t="s">
        <v>126</v>
      </c>
      <c r="N973" s="399">
        <v>45348</v>
      </c>
      <c r="O973" s="400" t="s">
        <v>35</v>
      </c>
      <c r="P973" s="505" t="s">
        <v>1004</v>
      </c>
      <c r="Q973" s="501" t="s">
        <v>126</v>
      </c>
      <c r="R973" s="501" t="s">
        <v>126</v>
      </c>
      <c r="S973" s="349"/>
    </row>
    <row r="974" spans="1:19" ht="34.9" customHeight="1" x14ac:dyDescent="0.2">
      <c r="A974" s="481">
        <f t="shared" si="117"/>
        <v>971</v>
      </c>
      <c r="B974" s="399">
        <v>45349</v>
      </c>
      <c r="C974" s="452">
        <v>45323</v>
      </c>
      <c r="D974" s="422" t="s">
        <v>114</v>
      </c>
      <c r="E974" s="422" t="s">
        <v>230</v>
      </c>
      <c r="F974" s="402">
        <v>42.75</v>
      </c>
      <c r="G974" s="421" t="s">
        <v>1726</v>
      </c>
      <c r="H974" s="420" t="s">
        <v>138</v>
      </c>
      <c r="I974" s="403" t="s">
        <v>1583</v>
      </c>
      <c r="J974" s="386" t="str">
        <f t="shared" si="123"/>
        <v>17.281.106/0001-03</v>
      </c>
      <c r="K974" s="404" t="s">
        <v>2001</v>
      </c>
      <c r="L974" s="404" t="s">
        <v>2002</v>
      </c>
      <c r="M974" s="386" t="s">
        <v>2003</v>
      </c>
      <c r="N974" s="399">
        <v>45336</v>
      </c>
      <c r="O974" s="400" t="s">
        <v>35</v>
      </c>
      <c r="P974" s="511" t="s">
        <v>1584</v>
      </c>
      <c r="Q974" s="501" t="s">
        <v>126</v>
      </c>
      <c r="R974" s="501" t="s">
        <v>126</v>
      </c>
      <c r="S974" s="349"/>
    </row>
    <row r="975" spans="1:19" ht="45.75" customHeight="1" x14ac:dyDescent="0.2">
      <c r="A975" s="481">
        <f t="shared" si="117"/>
        <v>972</v>
      </c>
      <c r="B975" s="399">
        <v>45350</v>
      </c>
      <c r="C975" s="441">
        <v>45323</v>
      </c>
      <c r="D975" s="400" t="s">
        <v>92</v>
      </c>
      <c r="E975" s="401" t="s">
        <v>98</v>
      </c>
      <c r="F975" s="402">
        <v>200</v>
      </c>
      <c r="G975" s="352" t="s">
        <v>2020</v>
      </c>
      <c r="H975" s="400" t="s">
        <v>126</v>
      </c>
      <c r="I975" s="403" t="s">
        <v>937</v>
      </c>
      <c r="J975" s="386" t="str">
        <f t="shared" si="123"/>
        <v>70.945.209/0001-03</v>
      </c>
      <c r="K975" s="386" t="s">
        <v>938</v>
      </c>
      <c r="L975" s="404" t="s">
        <v>939</v>
      </c>
      <c r="M975" s="386" t="s">
        <v>126</v>
      </c>
      <c r="N975" s="399">
        <v>45350</v>
      </c>
      <c r="O975" s="400" t="s">
        <v>35</v>
      </c>
      <c r="P975" s="504" t="s">
        <v>718</v>
      </c>
      <c r="Q975" s="501" t="s">
        <v>126</v>
      </c>
      <c r="R975" s="501" t="s">
        <v>126</v>
      </c>
      <c r="S975" s="349"/>
    </row>
    <row r="976" spans="1:19" ht="47.25" customHeight="1" x14ac:dyDescent="0.2">
      <c r="A976" s="481">
        <f t="shared" si="117"/>
        <v>973</v>
      </c>
      <c r="B976" s="399">
        <v>45351</v>
      </c>
      <c r="C976" s="441">
        <v>45170</v>
      </c>
      <c r="D976" s="400" t="s">
        <v>114</v>
      </c>
      <c r="E976" s="401" t="s">
        <v>244</v>
      </c>
      <c r="F976" s="402">
        <v>-0.54</v>
      </c>
      <c r="G976" s="403" t="s">
        <v>2024</v>
      </c>
      <c r="H976" s="420" t="s">
        <v>127</v>
      </c>
      <c r="I976" s="403" t="s">
        <v>937</v>
      </c>
      <c r="J976" s="386" t="str">
        <f t="shared" ref="J976:J980" si="124">IF(P976="","",IF(LEN(TRIM(P976))&gt;14,P976,"CPF Protegido - LGPD"))</f>
        <v>70.945.209/0001-03</v>
      </c>
      <c r="K976" s="386" t="s">
        <v>938</v>
      </c>
      <c r="L976" s="404" t="s">
        <v>939</v>
      </c>
      <c r="M976" s="386" t="s">
        <v>126</v>
      </c>
      <c r="N976" s="399">
        <v>45351</v>
      </c>
      <c r="O976" s="400" t="s">
        <v>35</v>
      </c>
      <c r="P976" s="504" t="s">
        <v>718</v>
      </c>
      <c r="Q976" s="501" t="s">
        <v>126</v>
      </c>
      <c r="R976" s="501" t="s">
        <v>126</v>
      </c>
      <c r="S976" s="349"/>
    </row>
    <row r="977" spans="1:19" ht="34.9" customHeight="1" x14ac:dyDescent="0.2">
      <c r="A977" s="481">
        <f t="shared" si="117"/>
        <v>974</v>
      </c>
      <c r="B977" s="399">
        <v>45351</v>
      </c>
      <c r="C977" s="441">
        <v>45323</v>
      </c>
      <c r="D977" s="400" t="s">
        <v>103</v>
      </c>
      <c r="E977" s="401" t="s">
        <v>191</v>
      </c>
      <c r="F977" s="402">
        <v>-114.52</v>
      </c>
      <c r="G977" s="393" t="s">
        <v>2025</v>
      </c>
      <c r="H977" s="420" t="s">
        <v>126</v>
      </c>
      <c r="I977" s="403" t="s">
        <v>937</v>
      </c>
      <c r="J977" s="386" t="str">
        <f t="shared" si="124"/>
        <v>70.945.209/0001-03</v>
      </c>
      <c r="K977" s="386" t="s">
        <v>1593</v>
      </c>
      <c r="L977" s="404" t="s">
        <v>939</v>
      </c>
      <c r="M977" s="386" t="s">
        <v>126</v>
      </c>
      <c r="N977" s="399">
        <v>45351</v>
      </c>
      <c r="O977" s="400" t="s">
        <v>35</v>
      </c>
      <c r="P977" s="504" t="s">
        <v>718</v>
      </c>
      <c r="Q977" s="501" t="s">
        <v>126</v>
      </c>
      <c r="R977" s="501" t="s">
        <v>126</v>
      </c>
      <c r="S977" s="349"/>
    </row>
    <row r="978" spans="1:19" ht="34.9" customHeight="1" x14ac:dyDescent="0.2">
      <c r="A978" s="481">
        <f t="shared" si="117"/>
        <v>975</v>
      </c>
      <c r="B978" s="399">
        <v>45351</v>
      </c>
      <c r="C978" s="441">
        <v>45323</v>
      </c>
      <c r="D978" s="400" t="s">
        <v>103</v>
      </c>
      <c r="E978" s="401" t="s">
        <v>191</v>
      </c>
      <c r="F978" s="402">
        <v>-65.44</v>
      </c>
      <c r="G978" s="393" t="s">
        <v>2026</v>
      </c>
      <c r="H978" s="420" t="s">
        <v>126</v>
      </c>
      <c r="I978" s="403" t="s">
        <v>937</v>
      </c>
      <c r="J978" s="386" t="str">
        <f t="shared" si="124"/>
        <v>70.945.209/0001-03</v>
      </c>
      <c r="K978" s="386" t="s">
        <v>1593</v>
      </c>
      <c r="L978" s="404" t="s">
        <v>939</v>
      </c>
      <c r="M978" s="386" t="s">
        <v>126</v>
      </c>
      <c r="N978" s="399">
        <v>45351</v>
      </c>
      <c r="O978" s="400" t="s">
        <v>35</v>
      </c>
      <c r="P978" s="504" t="s">
        <v>718</v>
      </c>
      <c r="Q978" s="501" t="s">
        <v>126</v>
      </c>
      <c r="R978" s="501" t="s">
        <v>126</v>
      </c>
      <c r="S978" s="349"/>
    </row>
    <row r="979" spans="1:19" ht="34.9" customHeight="1" x14ac:dyDescent="0.2">
      <c r="A979" s="481">
        <f t="shared" si="117"/>
        <v>976</v>
      </c>
      <c r="B979" s="399">
        <v>45351</v>
      </c>
      <c r="C979" s="452">
        <v>45231</v>
      </c>
      <c r="D979" s="422" t="s">
        <v>114</v>
      </c>
      <c r="E979" s="422" t="s">
        <v>368</v>
      </c>
      <c r="F979" s="482">
        <v>110</v>
      </c>
      <c r="G979" s="421" t="s">
        <v>619</v>
      </c>
      <c r="H979" s="420" t="s">
        <v>126</v>
      </c>
      <c r="I979" s="422" t="s">
        <v>620</v>
      </c>
      <c r="J979" s="386" t="str">
        <f t="shared" si="124"/>
        <v>13.450.692/0001-11</v>
      </c>
      <c r="K979" s="386" t="s">
        <v>1560</v>
      </c>
      <c r="L979" s="404" t="s">
        <v>947</v>
      </c>
      <c r="M979" s="386">
        <v>8765</v>
      </c>
      <c r="N979" s="399">
        <v>45261</v>
      </c>
      <c r="O979" s="400" t="s">
        <v>35</v>
      </c>
      <c r="P979" s="511" t="s">
        <v>621</v>
      </c>
      <c r="Q979" s="502" t="s">
        <v>956</v>
      </c>
      <c r="R979" s="502">
        <v>3064</v>
      </c>
      <c r="S979" s="349"/>
    </row>
    <row r="980" spans="1:19" ht="75.75" customHeight="1" x14ac:dyDescent="0.2">
      <c r="A980" s="481">
        <f t="shared" si="117"/>
        <v>977</v>
      </c>
      <c r="B980" s="399">
        <v>45351</v>
      </c>
      <c r="C980" s="452">
        <v>45323</v>
      </c>
      <c r="D980" s="422" t="s">
        <v>114</v>
      </c>
      <c r="E980" s="422" t="s">
        <v>322</v>
      </c>
      <c r="F980" s="482">
        <v>1737</v>
      </c>
      <c r="G980" s="421" t="s">
        <v>1933</v>
      </c>
      <c r="H980" s="498" t="s">
        <v>128</v>
      </c>
      <c r="I980" s="422" t="s">
        <v>1934</v>
      </c>
      <c r="J980" s="386" t="str">
        <f t="shared" si="124"/>
        <v>23.452.196/0001-50</v>
      </c>
      <c r="K980" s="386" t="s">
        <v>951</v>
      </c>
      <c r="L980" s="404" t="s">
        <v>2035</v>
      </c>
      <c r="M980" s="386" t="s">
        <v>2036</v>
      </c>
      <c r="N980" s="399">
        <v>45348</v>
      </c>
      <c r="O980" s="400" t="s">
        <v>35</v>
      </c>
      <c r="P980" s="511" t="s">
        <v>1935</v>
      </c>
      <c r="Q980" s="502" t="s">
        <v>957</v>
      </c>
      <c r="R980" s="502">
        <v>3460</v>
      </c>
      <c r="S980" s="349"/>
    </row>
    <row r="981" spans="1:19" ht="34.9" customHeight="1" x14ac:dyDescent="0.2">
      <c r="A981" s="481">
        <f t="shared" si="117"/>
        <v>978</v>
      </c>
      <c r="B981" s="399">
        <v>45351</v>
      </c>
      <c r="C981" s="441">
        <v>45323</v>
      </c>
      <c r="D981" s="400" t="s">
        <v>103</v>
      </c>
      <c r="E981" s="401" t="s">
        <v>191</v>
      </c>
      <c r="F981" s="402">
        <v>544.99</v>
      </c>
      <c r="G981" s="405" t="s">
        <v>4459</v>
      </c>
      <c r="H981" s="400" t="s">
        <v>126</v>
      </c>
      <c r="I981" s="403" t="s">
        <v>1594</v>
      </c>
      <c r="J981" s="386" t="str">
        <f t="shared" ref="J981:J985" si="125">IF(P981="","",IF(LEN(TRIM(P981))&gt;14,P981,"CPF Protegido - LGPD"))</f>
        <v>26.231.266/0001-39</v>
      </c>
      <c r="K981" s="386" t="s">
        <v>951</v>
      </c>
      <c r="L981" s="404" t="s">
        <v>947</v>
      </c>
      <c r="M981" s="386" t="s">
        <v>2033</v>
      </c>
      <c r="N981" s="399">
        <v>45330</v>
      </c>
      <c r="O981" s="400" t="s">
        <v>35</v>
      </c>
      <c r="P981" s="504" t="s">
        <v>1595</v>
      </c>
      <c r="Q981" s="501" t="s">
        <v>126</v>
      </c>
      <c r="R981" s="501" t="s">
        <v>126</v>
      </c>
      <c r="S981" s="349"/>
    </row>
    <row r="982" spans="1:19" ht="34.9" customHeight="1" x14ac:dyDescent="0.2">
      <c r="A982" s="481">
        <f t="shared" si="117"/>
        <v>979</v>
      </c>
      <c r="B982" s="399">
        <v>45351</v>
      </c>
      <c r="C982" s="452">
        <v>45170</v>
      </c>
      <c r="D982" s="422" t="s">
        <v>114</v>
      </c>
      <c r="E982" s="422" t="s">
        <v>244</v>
      </c>
      <c r="F982" s="402">
        <v>1626.25</v>
      </c>
      <c r="G982" s="421" t="s">
        <v>586</v>
      </c>
      <c r="H982" s="420" t="s">
        <v>127</v>
      </c>
      <c r="I982" s="422" t="s">
        <v>587</v>
      </c>
      <c r="J982" s="386" t="str">
        <f t="shared" si="125"/>
        <v>17.171.307/0001-58</v>
      </c>
      <c r="K982" s="386" t="s">
        <v>951</v>
      </c>
      <c r="L982" s="404" t="s">
        <v>947</v>
      </c>
      <c r="M982" s="386" t="s">
        <v>2037</v>
      </c>
      <c r="N982" s="399">
        <v>45328</v>
      </c>
      <c r="O982" s="400" t="s">
        <v>35</v>
      </c>
      <c r="P982" s="511" t="s">
        <v>588</v>
      </c>
      <c r="Q982" s="502" t="s">
        <v>957</v>
      </c>
      <c r="R982" s="502">
        <v>1537</v>
      </c>
      <c r="S982" s="349"/>
    </row>
    <row r="983" spans="1:19" ht="82.5" customHeight="1" x14ac:dyDescent="0.2">
      <c r="A983" s="481">
        <f t="shared" si="117"/>
        <v>980</v>
      </c>
      <c r="B983" s="399">
        <v>45351</v>
      </c>
      <c r="C983" s="452">
        <v>45323</v>
      </c>
      <c r="D983" s="422" t="s">
        <v>114</v>
      </c>
      <c r="E983" s="422" t="s">
        <v>322</v>
      </c>
      <c r="F983" s="482">
        <v>1737</v>
      </c>
      <c r="G983" s="421" t="s">
        <v>1933</v>
      </c>
      <c r="H983" s="498" t="s">
        <v>128</v>
      </c>
      <c r="I983" s="422" t="s">
        <v>1934</v>
      </c>
      <c r="J983" s="386" t="str">
        <f t="shared" si="125"/>
        <v>23.452.196/0001-50</v>
      </c>
      <c r="K983" s="386" t="s">
        <v>951</v>
      </c>
      <c r="L983" s="404" t="s">
        <v>2035</v>
      </c>
      <c r="M983" s="386" t="s">
        <v>2039</v>
      </c>
      <c r="N983" s="399">
        <v>45349</v>
      </c>
      <c r="O983" s="400" t="s">
        <v>35</v>
      </c>
      <c r="P983" s="511" t="s">
        <v>1935</v>
      </c>
      <c r="Q983" s="502" t="s">
        <v>957</v>
      </c>
      <c r="R983" s="502">
        <v>3460</v>
      </c>
      <c r="S983" s="349"/>
    </row>
    <row r="984" spans="1:19" ht="34.9" customHeight="1" x14ac:dyDescent="0.2">
      <c r="A984" s="481">
        <f t="shared" si="117"/>
        <v>981</v>
      </c>
      <c r="B984" s="399">
        <v>45351</v>
      </c>
      <c r="C984" s="452">
        <v>45323</v>
      </c>
      <c r="D984" s="422" t="s">
        <v>114</v>
      </c>
      <c r="E984" s="422" t="s">
        <v>342</v>
      </c>
      <c r="F984" s="482">
        <v>194.5</v>
      </c>
      <c r="G984" s="421" t="s">
        <v>2017</v>
      </c>
      <c r="H984" s="420" t="s">
        <v>127</v>
      </c>
      <c r="I984" s="422" t="s">
        <v>2018</v>
      </c>
      <c r="J984" s="386" t="str">
        <f t="shared" si="125"/>
        <v xml:space="preserve">
15.436.940/0001-03</v>
      </c>
      <c r="K984" s="386" t="s">
        <v>951</v>
      </c>
      <c r="L984" s="404" t="s">
        <v>947</v>
      </c>
      <c r="M984" s="409">
        <v>28773977</v>
      </c>
      <c r="N984" s="399" t="s">
        <v>5637</v>
      </c>
      <c r="O984" s="400" t="s">
        <v>35</v>
      </c>
      <c r="P984" s="511" t="s">
        <v>2019</v>
      </c>
      <c r="Q984" s="502" t="s">
        <v>956</v>
      </c>
      <c r="R984" s="502">
        <v>3775</v>
      </c>
      <c r="S984" s="349"/>
    </row>
    <row r="985" spans="1:19" ht="34.9" customHeight="1" x14ac:dyDescent="0.2">
      <c r="A985" s="481">
        <f t="shared" si="117"/>
        <v>982</v>
      </c>
      <c r="B985" s="399">
        <v>45351</v>
      </c>
      <c r="C985" s="452">
        <v>45292</v>
      </c>
      <c r="D985" s="422" t="s">
        <v>114</v>
      </c>
      <c r="E985" s="422" t="s">
        <v>342</v>
      </c>
      <c r="F985" s="482">
        <v>299.99</v>
      </c>
      <c r="G985" s="421" t="s">
        <v>573</v>
      </c>
      <c r="H985" s="420" t="s">
        <v>127</v>
      </c>
      <c r="I985" s="422" t="s">
        <v>574</v>
      </c>
      <c r="J985" s="386" t="str">
        <f t="shared" si="125"/>
        <v>08.314.044/0001-06</v>
      </c>
      <c r="K985" s="386" t="s">
        <v>951</v>
      </c>
      <c r="L985" s="404" t="s">
        <v>947</v>
      </c>
      <c r="M985" s="386">
        <v>51639</v>
      </c>
      <c r="N985" s="399">
        <v>45330</v>
      </c>
      <c r="O985" s="400" t="s">
        <v>35</v>
      </c>
      <c r="P985" s="511" t="s">
        <v>575</v>
      </c>
      <c r="Q985" s="502" t="s">
        <v>957</v>
      </c>
      <c r="R985" s="502">
        <v>1543</v>
      </c>
      <c r="S985" s="349"/>
    </row>
    <row r="986" spans="1:19" ht="34.9" customHeight="1" x14ac:dyDescent="0.2">
      <c r="A986" s="481">
        <f t="shared" si="117"/>
        <v>983</v>
      </c>
      <c r="B986" s="399">
        <v>45351</v>
      </c>
      <c r="C986" s="441">
        <v>45323</v>
      </c>
      <c r="D986" s="400" t="s">
        <v>103</v>
      </c>
      <c r="E986" s="401" t="s">
        <v>191</v>
      </c>
      <c r="F986" s="402">
        <v>774.7</v>
      </c>
      <c r="G986" s="352" t="s">
        <v>4460</v>
      </c>
      <c r="H986" s="400" t="s">
        <v>126</v>
      </c>
      <c r="I986" s="403" t="s">
        <v>1594</v>
      </c>
      <c r="J986" s="386" t="str">
        <f t="shared" ref="J986" si="126">IF(P986="","",IF(LEN(TRIM(P986))&gt;14,P986,"CPF Protegido - LGPD"))</f>
        <v>26.231.266/0001-39</v>
      </c>
      <c r="K986" s="386" t="s">
        <v>951</v>
      </c>
      <c r="L986" s="404" t="s">
        <v>947</v>
      </c>
      <c r="M986" s="386" t="s">
        <v>2029</v>
      </c>
      <c r="N986" s="399">
        <v>45330</v>
      </c>
      <c r="O986" s="400" t="s">
        <v>35</v>
      </c>
      <c r="P986" s="504" t="s">
        <v>1595</v>
      </c>
      <c r="Q986" s="501" t="s">
        <v>126</v>
      </c>
      <c r="R986" s="501" t="s">
        <v>126</v>
      </c>
      <c r="S986" s="349"/>
    </row>
    <row r="987" spans="1:19" ht="34.9" customHeight="1" x14ac:dyDescent="0.2">
      <c r="A987" s="481">
        <f t="shared" si="117"/>
        <v>984</v>
      </c>
      <c r="B987" s="399">
        <v>45351</v>
      </c>
      <c r="C987" s="441">
        <v>45323</v>
      </c>
      <c r="D987" s="400" t="s">
        <v>90</v>
      </c>
      <c r="E987" s="401" t="s">
        <v>90</v>
      </c>
      <c r="F987" s="402">
        <v>20830.98</v>
      </c>
      <c r="G987" s="405" t="s">
        <v>2021</v>
      </c>
      <c r="H987" s="400" t="s">
        <v>126</v>
      </c>
      <c r="I987" s="403" t="s">
        <v>937</v>
      </c>
      <c r="J987" s="386" t="str">
        <f t="shared" ref="J987:J988" si="127">IF(P987="","",IF(LEN(TRIM(P987))&gt;14,P987,"CPF Protegido - LGPD"))</f>
        <v>70.945.209/0001-03</v>
      </c>
      <c r="K987" s="386" t="s">
        <v>1021</v>
      </c>
      <c r="L987" s="404" t="s">
        <v>939</v>
      </c>
      <c r="M987" s="386" t="s">
        <v>126</v>
      </c>
      <c r="N987" s="399">
        <v>45351</v>
      </c>
      <c r="O987" s="400" t="s">
        <v>35</v>
      </c>
      <c r="P987" s="504" t="s">
        <v>718</v>
      </c>
      <c r="Q987" s="501" t="s">
        <v>126</v>
      </c>
      <c r="R987" s="501" t="s">
        <v>126</v>
      </c>
      <c r="S987" s="349"/>
    </row>
    <row r="988" spans="1:19" ht="34.9" customHeight="1" x14ac:dyDescent="0.2">
      <c r="A988" s="481">
        <f t="shared" si="117"/>
        <v>985</v>
      </c>
      <c r="B988" s="399">
        <v>45351</v>
      </c>
      <c r="C988" s="441">
        <v>45323</v>
      </c>
      <c r="D988" s="400" t="s">
        <v>114</v>
      </c>
      <c r="E988" s="401" t="s">
        <v>292</v>
      </c>
      <c r="F988" s="402">
        <v>297.58</v>
      </c>
      <c r="G988" s="405" t="s">
        <v>2022</v>
      </c>
      <c r="H988" s="400" t="s">
        <v>126</v>
      </c>
      <c r="I988" s="403" t="s">
        <v>1451</v>
      </c>
      <c r="J988" s="386" t="str">
        <f t="shared" si="127"/>
        <v xml:space="preserve"> 00.394.460/0058-87</v>
      </c>
      <c r="K988" s="386" t="s">
        <v>1234</v>
      </c>
      <c r="L988" s="404" t="s">
        <v>939</v>
      </c>
      <c r="M988" s="386" t="s">
        <v>126</v>
      </c>
      <c r="N988" s="399">
        <v>45351</v>
      </c>
      <c r="O988" s="400" t="s">
        <v>35</v>
      </c>
      <c r="P988" s="505" t="s">
        <v>490</v>
      </c>
      <c r="Q988" s="501" t="s">
        <v>126</v>
      </c>
      <c r="R988" s="501" t="s">
        <v>126</v>
      </c>
      <c r="S988" s="349"/>
    </row>
    <row r="989" spans="1:19" ht="34.9" customHeight="1" x14ac:dyDescent="0.2">
      <c r="A989" s="481">
        <f t="shared" si="117"/>
        <v>986</v>
      </c>
      <c r="B989" s="399">
        <v>45351</v>
      </c>
      <c r="C989" s="441">
        <v>45323</v>
      </c>
      <c r="D989" s="400" t="s">
        <v>114</v>
      </c>
      <c r="E989" s="401" t="s">
        <v>290</v>
      </c>
      <c r="F989" s="402">
        <v>700.86</v>
      </c>
      <c r="G989" s="405" t="s">
        <v>2023</v>
      </c>
      <c r="H989" s="400" t="s">
        <v>126</v>
      </c>
      <c r="I989" s="403" t="s">
        <v>1451</v>
      </c>
      <c r="J989" s="386" t="str">
        <f t="shared" ref="J989:J991" si="128">IF(P989="","",IF(LEN(TRIM(P989))&gt;14,P989,"CPF Protegido - LGPD"))</f>
        <v xml:space="preserve"> 00.394.460/0058-87</v>
      </c>
      <c r="K989" s="386" t="s">
        <v>1234</v>
      </c>
      <c r="L989" s="404" t="s">
        <v>939</v>
      </c>
      <c r="M989" s="386" t="s">
        <v>126</v>
      </c>
      <c r="N989" s="399">
        <v>45351</v>
      </c>
      <c r="O989" s="400" t="s">
        <v>35</v>
      </c>
      <c r="P989" s="505" t="s">
        <v>490</v>
      </c>
      <c r="Q989" s="501" t="s">
        <v>126</v>
      </c>
      <c r="R989" s="501" t="s">
        <v>126</v>
      </c>
      <c r="S989" s="349"/>
    </row>
    <row r="990" spans="1:19" ht="93.75" customHeight="1" x14ac:dyDescent="0.2">
      <c r="A990" s="481">
        <f t="shared" si="117"/>
        <v>987</v>
      </c>
      <c r="B990" s="399">
        <v>45352</v>
      </c>
      <c r="C990" s="452">
        <v>45323</v>
      </c>
      <c r="D990" s="422" t="s">
        <v>114</v>
      </c>
      <c r="E990" s="422" t="s">
        <v>322</v>
      </c>
      <c r="F990" s="402">
        <v>1737</v>
      </c>
      <c r="G990" s="421" t="s">
        <v>1933</v>
      </c>
      <c r="H990" s="498" t="s">
        <v>128</v>
      </c>
      <c r="I990" s="422" t="s">
        <v>1934</v>
      </c>
      <c r="J990" s="386" t="str">
        <f t="shared" si="128"/>
        <v>23.452.196/0001-50</v>
      </c>
      <c r="K990" s="386" t="s">
        <v>951</v>
      </c>
      <c r="L990" s="404" t="s">
        <v>2035</v>
      </c>
      <c r="M990" s="386" t="s">
        <v>2048</v>
      </c>
      <c r="N990" s="399">
        <v>45350</v>
      </c>
      <c r="O990" s="400" t="s">
        <v>35</v>
      </c>
      <c r="P990" s="511" t="s">
        <v>1935</v>
      </c>
      <c r="Q990" s="502" t="s">
        <v>944</v>
      </c>
      <c r="R990" s="502">
        <v>3460</v>
      </c>
      <c r="S990" s="349"/>
    </row>
    <row r="991" spans="1:19" ht="34.9" customHeight="1" x14ac:dyDescent="0.2">
      <c r="A991" s="481">
        <f t="shared" si="117"/>
        <v>988</v>
      </c>
      <c r="B991" s="399">
        <v>45352</v>
      </c>
      <c r="C991" s="452">
        <v>45323</v>
      </c>
      <c r="D991" s="422" t="s">
        <v>114</v>
      </c>
      <c r="E991" s="422" t="s">
        <v>336</v>
      </c>
      <c r="F991" s="482">
        <v>2481.98</v>
      </c>
      <c r="G991" s="421" t="s">
        <v>1857</v>
      </c>
      <c r="H991" s="498" t="s">
        <v>128</v>
      </c>
      <c r="I991" s="403" t="s">
        <v>5558</v>
      </c>
      <c r="J991" s="386" t="str">
        <f t="shared" si="128"/>
        <v>24.443.151/0001-82</v>
      </c>
      <c r="K991" s="386" t="s">
        <v>951</v>
      </c>
      <c r="L991" s="404" t="s">
        <v>947</v>
      </c>
      <c r="M991" s="386">
        <v>641</v>
      </c>
      <c r="N991" s="399">
        <v>45344</v>
      </c>
      <c r="O991" s="400" t="s">
        <v>35</v>
      </c>
      <c r="P991" s="511" t="s">
        <v>864</v>
      </c>
      <c r="Q991" s="502" t="s">
        <v>944</v>
      </c>
      <c r="R991" s="502">
        <v>3715</v>
      </c>
      <c r="S991" s="349"/>
    </row>
    <row r="992" spans="1:19" ht="34.9" customHeight="1" x14ac:dyDescent="0.2">
      <c r="A992" s="481">
        <f t="shared" si="117"/>
        <v>989</v>
      </c>
      <c r="B992" s="399">
        <v>45352</v>
      </c>
      <c r="C992" s="452">
        <v>45323</v>
      </c>
      <c r="D992" s="422" t="s">
        <v>114</v>
      </c>
      <c r="E992" s="422" t="s">
        <v>220</v>
      </c>
      <c r="F992" s="402">
        <v>11968.75</v>
      </c>
      <c r="G992" s="421" t="s">
        <v>541</v>
      </c>
      <c r="H992" s="420" t="s">
        <v>127</v>
      </c>
      <c r="I992" s="422" t="s">
        <v>542</v>
      </c>
      <c r="J992" s="386" t="str">
        <f t="shared" ref="J992:J997" si="129">IF(P992="","",IF(LEN(TRIM(P992))&gt;14,P992,"CPF Protegido - LGPD"))</f>
        <v>20.446.217/0001-37</v>
      </c>
      <c r="K992" s="386" t="s">
        <v>951</v>
      </c>
      <c r="L992" s="404" t="s">
        <v>1329</v>
      </c>
      <c r="M992" s="386">
        <v>11600</v>
      </c>
      <c r="N992" s="399">
        <v>45349</v>
      </c>
      <c r="O992" s="400" t="s">
        <v>35</v>
      </c>
      <c r="P992" s="511" t="s">
        <v>543</v>
      </c>
      <c r="Q992" s="501" t="s">
        <v>126</v>
      </c>
      <c r="R992" s="501" t="s">
        <v>126</v>
      </c>
      <c r="S992" s="349"/>
    </row>
    <row r="993" spans="1:19" ht="34.9" customHeight="1" x14ac:dyDescent="0.2">
      <c r="A993" s="481">
        <f t="shared" si="117"/>
        <v>990</v>
      </c>
      <c r="B993" s="399">
        <v>45352</v>
      </c>
      <c r="C993" s="452">
        <v>45323</v>
      </c>
      <c r="D993" s="422" t="s">
        <v>114</v>
      </c>
      <c r="E993" s="422" t="s">
        <v>266</v>
      </c>
      <c r="F993" s="482">
        <v>4588</v>
      </c>
      <c r="G993" s="421" t="s">
        <v>751</v>
      </c>
      <c r="H993" s="420" t="s">
        <v>128</v>
      </c>
      <c r="I993" s="422" t="s">
        <v>752</v>
      </c>
      <c r="J993" s="386" t="str">
        <f t="shared" si="129"/>
        <v>01.999.084/0001-81</v>
      </c>
      <c r="K993" s="386" t="s">
        <v>951</v>
      </c>
      <c r="L993" s="404" t="s">
        <v>1635</v>
      </c>
      <c r="M993" s="386">
        <v>40032</v>
      </c>
      <c r="N993" s="399">
        <v>45330</v>
      </c>
      <c r="O993" s="400" t="s">
        <v>35</v>
      </c>
      <c r="P993" s="511" t="s">
        <v>753</v>
      </c>
      <c r="Q993" s="502" t="s">
        <v>944</v>
      </c>
      <c r="R993" s="502">
        <v>3342</v>
      </c>
      <c r="S993" s="349"/>
    </row>
    <row r="994" spans="1:19" ht="34.9" customHeight="1" x14ac:dyDescent="0.2">
      <c r="A994" s="481">
        <f t="shared" si="117"/>
        <v>991</v>
      </c>
      <c r="B994" s="399">
        <v>45352</v>
      </c>
      <c r="C994" s="441">
        <v>45352</v>
      </c>
      <c r="D994" s="400" t="s">
        <v>114</v>
      </c>
      <c r="E994" s="401" t="s">
        <v>284</v>
      </c>
      <c r="F994" s="402">
        <v>1.08</v>
      </c>
      <c r="G994" s="403" t="s">
        <v>2049</v>
      </c>
      <c r="H994" s="420" t="s">
        <v>126</v>
      </c>
      <c r="I994" s="403" t="s">
        <v>5559</v>
      </c>
      <c r="J994" s="386" t="str">
        <f t="shared" si="129"/>
        <v>00.000.000/0001-91</v>
      </c>
      <c r="K994" s="404" t="s">
        <v>1003</v>
      </c>
      <c r="L994" s="404" t="s">
        <v>939</v>
      </c>
      <c r="M994" s="386" t="s">
        <v>126</v>
      </c>
      <c r="N994" s="399">
        <v>45352</v>
      </c>
      <c r="O994" s="400" t="s">
        <v>35</v>
      </c>
      <c r="P994" s="505" t="s">
        <v>1004</v>
      </c>
      <c r="Q994" s="501" t="s">
        <v>126</v>
      </c>
      <c r="R994" s="501" t="s">
        <v>126</v>
      </c>
      <c r="S994" s="349"/>
    </row>
    <row r="995" spans="1:19" ht="34.9" customHeight="1" x14ac:dyDescent="0.2">
      <c r="A995" s="481">
        <f t="shared" si="117"/>
        <v>992</v>
      </c>
      <c r="B995" s="399">
        <v>45355</v>
      </c>
      <c r="C995" s="452">
        <v>45323</v>
      </c>
      <c r="D995" s="422" t="s">
        <v>114</v>
      </c>
      <c r="E995" s="422" t="s">
        <v>242</v>
      </c>
      <c r="F995" s="402">
        <v>6521.8</v>
      </c>
      <c r="G995" s="421" t="s">
        <v>459</v>
      </c>
      <c r="H995" s="420" t="s">
        <v>127</v>
      </c>
      <c r="I995" s="422" t="s">
        <v>460</v>
      </c>
      <c r="J995" s="386" t="str">
        <f t="shared" si="129"/>
        <v>08.215.660/0001-00</v>
      </c>
      <c r="K995" s="386" t="s">
        <v>4161</v>
      </c>
      <c r="L995" s="404" t="s">
        <v>947</v>
      </c>
      <c r="M995" s="386" t="s">
        <v>2060</v>
      </c>
      <c r="N995" s="399">
        <v>45355</v>
      </c>
      <c r="O995" s="400" t="s">
        <v>35</v>
      </c>
      <c r="P995" s="511" t="s">
        <v>461</v>
      </c>
      <c r="Q995" s="502" t="s">
        <v>957</v>
      </c>
      <c r="R995" s="502">
        <v>2780</v>
      </c>
      <c r="S995" s="349"/>
    </row>
    <row r="996" spans="1:19" ht="34.9" customHeight="1" x14ac:dyDescent="0.2">
      <c r="A996" s="481">
        <f t="shared" si="117"/>
        <v>993</v>
      </c>
      <c r="B996" s="399">
        <v>45355</v>
      </c>
      <c r="C996" s="441">
        <v>45323</v>
      </c>
      <c r="D996" s="400" t="s">
        <v>114</v>
      </c>
      <c r="E996" s="401" t="s">
        <v>274</v>
      </c>
      <c r="F996" s="402">
        <v>3005.1</v>
      </c>
      <c r="G996" s="403" t="s">
        <v>782</v>
      </c>
      <c r="H996" s="420" t="s">
        <v>127</v>
      </c>
      <c r="I996" s="403" t="s">
        <v>2062</v>
      </c>
      <c r="J996" s="386" t="str">
        <f t="shared" si="129"/>
        <v>40.214.619/0001-13</v>
      </c>
      <c r="K996" s="404" t="s">
        <v>960</v>
      </c>
      <c r="L996" s="404" t="s">
        <v>947</v>
      </c>
      <c r="M996" s="386">
        <v>27</v>
      </c>
      <c r="N996" s="399">
        <v>45352</v>
      </c>
      <c r="O996" s="400" t="s">
        <v>35</v>
      </c>
      <c r="P996" s="511" t="s">
        <v>783</v>
      </c>
      <c r="Q996" s="502" t="s">
        <v>957</v>
      </c>
      <c r="R996" s="502">
        <v>3133</v>
      </c>
      <c r="S996" s="349"/>
    </row>
    <row r="997" spans="1:19" ht="34.9" customHeight="1" x14ac:dyDescent="0.2">
      <c r="A997" s="481">
        <f t="shared" si="117"/>
        <v>994</v>
      </c>
      <c r="B997" s="399">
        <v>45355</v>
      </c>
      <c r="C997" s="486">
        <v>45323</v>
      </c>
      <c r="D997" s="422" t="s">
        <v>114</v>
      </c>
      <c r="E997" s="422" t="s">
        <v>274</v>
      </c>
      <c r="F997" s="402">
        <v>3000</v>
      </c>
      <c r="G997" s="425" t="s">
        <v>816</v>
      </c>
      <c r="H997" s="420" t="s">
        <v>127</v>
      </c>
      <c r="I997" s="426" t="s">
        <v>817</v>
      </c>
      <c r="J997" s="386" t="str">
        <f t="shared" si="129"/>
        <v>14.272.167/0001-16</v>
      </c>
      <c r="K997" s="404" t="s">
        <v>960</v>
      </c>
      <c r="L997" s="404" t="s">
        <v>947</v>
      </c>
      <c r="M997" s="386">
        <v>35</v>
      </c>
      <c r="N997" s="399">
        <v>45355</v>
      </c>
      <c r="O997" s="400" t="s">
        <v>35</v>
      </c>
      <c r="P997" s="509" t="s">
        <v>818</v>
      </c>
      <c r="Q997" s="502" t="s">
        <v>957</v>
      </c>
      <c r="R997" s="502">
        <v>749</v>
      </c>
      <c r="S997" s="349"/>
    </row>
    <row r="998" spans="1:19" ht="34.9" customHeight="1" x14ac:dyDescent="0.2">
      <c r="A998" s="481">
        <f t="shared" si="117"/>
        <v>995</v>
      </c>
      <c r="B998" s="399">
        <v>45355</v>
      </c>
      <c r="C998" s="452">
        <v>45323</v>
      </c>
      <c r="D998" s="422" t="s">
        <v>114</v>
      </c>
      <c r="E998" s="422" t="s">
        <v>258</v>
      </c>
      <c r="F998" s="482">
        <v>834.6</v>
      </c>
      <c r="G998" s="421" t="s">
        <v>1834</v>
      </c>
      <c r="H998" s="498" t="s">
        <v>127</v>
      </c>
      <c r="I998" s="422" t="s">
        <v>729</v>
      </c>
      <c r="J998" s="386" t="str">
        <f t="shared" ref="J998:J1008" si="130">IF(P998="","",IF(LEN(TRIM(P998))&gt;14,P998,"CPF Protegido - LGPD"))</f>
        <v>23.446.767/0001-44</v>
      </c>
      <c r="K998" s="404" t="s">
        <v>960</v>
      </c>
      <c r="L998" s="404" t="s">
        <v>947</v>
      </c>
      <c r="M998" s="386">
        <v>50</v>
      </c>
      <c r="N998" s="399">
        <v>45352</v>
      </c>
      <c r="O998" s="400" t="s">
        <v>35</v>
      </c>
      <c r="P998" s="511" t="s">
        <v>730</v>
      </c>
      <c r="Q998" s="502" t="s">
        <v>944</v>
      </c>
      <c r="R998" s="502">
        <v>3645</v>
      </c>
      <c r="S998" s="349"/>
    </row>
    <row r="999" spans="1:19" ht="34.9" customHeight="1" x14ac:dyDescent="0.2">
      <c r="A999" s="481">
        <f t="shared" si="117"/>
        <v>996</v>
      </c>
      <c r="B999" s="399">
        <v>45355</v>
      </c>
      <c r="C999" s="441">
        <v>45352</v>
      </c>
      <c r="D999" s="400" t="s">
        <v>103</v>
      </c>
      <c r="E999" s="401" t="s">
        <v>200</v>
      </c>
      <c r="F999" s="402">
        <v>14.25</v>
      </c>
      <c r="G999" s="403" t="s">
        <v>2063</v>
      </c>
      <c r="H999" s="420" t="s">
        <v>126</v>
      </c>
      <c r="I999" s="403" t="s">
        <v>1576</v>
      </c>
      <c r="J999" s="386" t="str">
        <f t="shared" si="130"/>
        <v>04.398.505/0001-07</v>
      </c>
      <c r="K999" s="386" t="s">
        <v>951</v>
      </c>
      <c r="L999" s="404" t="s">
        <v>947</v>
      </c>
      <c r="M999" s="386" t="s">
        <v>2088</v>
      </c>
      <c r="N999" s="399">
        <v>45357</v>
      </c>
      <c r="O999" s="400" t="s">
        <v>35</v>
      </c>
      <c r="P999" s="510" t="s">
        <v>1577</v>
      </c>
      <c r="Q999" s="501" t="s">
        <v>126</v>
      </c>
      <c r="R999" s="501" t="s">
        <v>126</v>
      </c>
      <c r="S999" s="349"/>
    </row>
    <row r="1000" spans="1:19" ht="34.9" customHeight="1" x14ac:dyDescent="0.2">
      <c r="A1000" s="481">
        <f t="shared" si="117"/>
        <v>997</v>
      </c>
      <c r="B1000" s="399">
        <v>45356</v>
      </c>
      <c r="C1000" s="452">
        <v>45323</v>
      </c>
      <c r="D1000" s="422" t="s">
        <v>114</v>
      </c>
      <c r="E1000" s="422" t="s">
        <v>274</v>
      </c>
      <c r="F1000" s="402">
        <v>2489.19</v>
      </c>
      <c r="G1000" s="421" t="s">
        <v>758</v>
      </c>
      <c r="H1000" s="420" t="s">
        <v>132</v>
      </c>
      <c r="I1000" s="422" t="s">
        <v>759</v>
      </c>
      <c r="J1000" s="386" t="str">
        <f t="shared" si="130"/>
        <v>CPF Protegido - LGPD</v>
      </c>
      <c r="K1000" s="386" t="s">
        <v>4161</v>
      </c>
      <c r="L1000" s="404" t="s">
        <v>979</v>
      </c>
      <c r="M1000" s="386">
        <v>3055</v>
      </c>
      <c r="N1000" s="399">
        <v>45355</v>
      </c>
      <c r="O1000" s="400" t="s">
        <v>35</v>
      </c>
      <c r="P1000" s="511" t="s">
        <v>760</v>
      </c>
      <c r="Q1000" s="502" t="s">
        <v>957</v>
      </c>
      <c r="R1000" s="502">
        <v>3351</v>
      </c>
      <c r="S1000" s="349"/>
    </row>
    <row r="1001" spans="1:19" ht="34.9" customHeight="1" x14ac:dyDescent="0.2">
      <c r="A1001" s="481">
        <f t="shared" si="117"/>
        <v>998</v>
      </c>
      <c r="B1001" s="399">
        <v>45356</v>
      </c>
      <c r="C1001" s="452">
        <v>45323</v>
      </c>
      <c r="D1001" s="422" t="s">
        <v>114</v>
      </c>
      <c r="E1001" s="422" t="s">
        <v>388</v>
      </c>
      <c r="F1001" s="402">
        <v>1509.25</v>
      </c>
      <c r="G1001" s="421" t="s">
        <v>1930</v>
      </c>
      <c r="H1001" s="498" t="s">
        <v>128</v>
      </c>
      <c r="I1001" s="422" t="s">
        <v>1931</v>
      </c>
      <c r="J1001" s="386" t="str">
        <f t="shared" si="130"/>
        <v>50.473.168/0001-92</v>
      </c>
      <c r="K1001" s="404" t="s">
        <v>960</v>
      </c>
      <c r="L1001" s="404" t="s">
        <v>947</v>
      </c>
      <c r="M1001" s="386" t="s">
        <v>1602</v>
      </c>
      <c r="N1001" s="399">
        <v>45355</v>
      </c>
      <c r="O1001" s="400" t="s">
        <v>35</v>
      </c>
      <c r="P1001" s="511" t="s">
        <v>1932</v>
      </c>
      <c r="Q1001" s="502" t="s">
        <v>944</v>
      </c>
      <c r="R1001" s="502">
        <v>3463</v>
      </c>
      <c r="S1001" s="349"/>
    </row>
    <row r="1002" spans="1:19" ht="36" x14ac:dyDescent="0.2">
      <c r="A1002" s="481">
        <f t="shared" si="117"/>
        <v>999</v>
      </c>
      <c r="B1002" s="399">
        <v>45356</v>
      </c>
      <c r="C1002" s="452">
        <v>45323</v>
      </c>
      <c r="D1002" s="422" t="s">
        <v>114</v>
      </c>
      <c r="E1002" s="422" t="s">
        <v>324</v>
      </c>
      <c r="F1002" s="482">
        <v>2800</v>
      </c>
      <c r="G1002" s="421" t="s">
        <v>1936</v>
      </c>
      <c r="H1002" s="498" t="s">
        <v>128</v>
      </c>
      <c r="I1002" s="422" t="s">
        <v>2050</v>
      </c>
      <c r="J1002" s="386" t="str">
        <f t="shared" si="130"/>
        <v>04.826.601/0001-09</v>
      </c>
      <c r="K1002" s="404" t="s">
        <v>960</v>
      </c>
      <c r="L1002" s="404" t="s">
        <v>2035</v>
      </c>
      <c r="M1002" s="386">
        <v>354</v>
      </c>
      <c r="N1002" s="399">
        <v>45355</v>
      </c>
      <c r="O1002" s="400" t="s">
        <v>35</v>
      </c>
      <c r="P1002" s="511" t="s">
        <v>2217</v>
      </c>
      <c r="Q1002" s="502" t="s">
        <v>944</v>
      </c>
      <c r="R1002" s="502">
        <v>3461</v>
      </c>
      <c r="S1002" s="349"/>
    </row>
    <row r="1003" spans="1:19" ht="34.9" customHeight="1" x14ac:dyDescent="0.2">
      <c r="A1003" s="481">
        <f t="shared" si="117"/>
        <v>1000</v>
      </c>
      <c r="B1003" s="399">
        <v>45356</v>
      </c>
      <c r="C1003" s="441">
        <v>45352</v>
      </c>
      <c r="D1003" s="400" t="s">
        <v>103</v>
      </c>
      <c r="E1003" s="401" t="s">
        <v>202</v>
      </c>
      <c r="F1003" s="402">
        <v>547</v>
      </c>
      <c r="G1003" s="405" t="s">
        <v>2085</v>
      </c>
      <c r="H1003" s="420" t="s">
        <v>126</v>
      </c>
      <c r="I1003" s="403" t="s">
        <v>1615</v>
      </c>
      <c r="J1003" s="386" t="str">
        <f t="shared" si="130"/>
        <v>04.740.876/0001-25</v>
      </c>
      <c r="K1003" s="386" t="s">
        <v>951</v>
      </c>
      <c r="L1003" s="404" t="s">
        <v>947</v>
      </c>
      <c r="M1003" s="386">
        <v>204732</v>
      </c>
      <c r="N1003" s="399">
        <v>45357</v>
      </c>
      <c r="O1003" s="400" t="s">
        <v>35</v>
      </c>
      <c r="P1003" s="504" t="s">
        <v>1616</v>
      </c>
      <c r="Q1003" s="501" t="s">
        <v>126</v>
      </c>
      <c r="R1003" s="501" t="s">
        <v>126</v>
      </c>
      <c r="S1003" s="349"/>
    </row>
    <row r="1004" spans="1:19" ht="34.9" customHeight="1" x14ac:dyDescent="0.2">
      <c r="A1004" s="481">
        <f t="shared" si="117"/>
        <v>1001</v>
      </c>
      <c r="B1004" s="399">
        <v>45356</v>
      </c>
      <c r="C1004" s="452">
        <v>45323</v>
      </c>
      <c r="D1004" s="422" t="s">
        <v>114</v>
      </c>
      <c r="E1004" s="422" t="s">
        <v>258</v>
      </c>
      <c r="F1004" s="482">
        <v>1486.25</v>
      </c>
      <c r="G1004" s="421" t="s">
        <v>727</v>
      </c>
      <c r="H1004" s="420" t="s">
        <v>127</v>
      </c>
      <c r="I1004" s="422" t="s">
        <v>604</v>
      </c>
      <c r="J1004" s="386" t="str">
        <f t="shared" si="130"/>
        <v>03.594.723/0001-54</v>
      </c>
      <c r="K1004" s="404" t="s">
        <v>960</v>
      </c>
      <c r="L1004" s="404" t="s">
        <v>947</v>
      </c>
      <c r="M1004" s="386">
        <v>282</v>
      </c>
      <c r="N1004" s="399">
        <v>45355</v>
      </c>
      <c r="O1004" s="400" t="s">
        <v>35</v>
      </c>
      <c r="P1004" s="511" t="s">
        <v>605</v>
      </c>
      <c r="Q1004" s="502" t="s">
        <v>957</v>
      </c>
      <c r="R1004" s="502">
        <v>3132</v>
      </c>
      <c r="S1004" s="349"/>
    </row>
    <row r="1005" spans="1:19" ht="34.9" customHeight="1" x14ac:dyDescent="0.2">
      <c r="A1005" s="481">
        <f t="shared" si="117"/>
        <v>1002</v>
      </c>
      <c r="B1005" s="399">
        <v>45356</v>
      </c>
      <c r="C1005" s="441">
        <v>45352</v>
      </c>
      <c r="D1005" s="400" t="s">
        <v>114</v>
      </c>
      <c r="E1005" s="401" t="s">
        <v>284</v>
      </c>
      <c r="F1005" s="402">
        <v>167</v>
      </c>
      <c r="G1005" s="403" t="s">
        <v>1990</v>
      </c>
      <c r="H1005" s="400" t="s">
        <v>127</v>
      </c>
      <c r="I1005" s="403" t="s">
        <v>5559</v>
      </c>
      <c r="J1005" s="386" t="str">
        <f t="shared" si="130"/>
        <v>00.000.000/0001-91</v>
      </c>
      <c r="K1005" s="404" t="s">
        <v>1003</v>
      </c>
      <c r="L1005" s="404" t="s">
        <v>939</v>
      </c>
      <c r="M1005" s="386" t="s">
        <v>126</v>
      </c>
      <c r="N1005" s="399">
        <v>45356</v>
      </c>
      <c r="O1005" s="400" t="s">
        <v>35</v>
      </c>
      <c r="P1005" s="505" t="s">
        <v>1004</v>
      </c>
      <c r="Q1005" s="501" t="s">
        <v>126</v>
      </c>
      <c r="R1005" s="501" t="s">
        <v>126</v>
      </c>
      <c r="S1005" s="349"/>
    </row>
    <row r="1006" spans="1:19" ht="34.9" customHeight="1" x14ac:dyDescent="0.2">
      <c r="A1006" s="481">
        <f t="shared" si="117"/>
        <v>1003</v>
      </c>
      <c r="B1006" s="399">
        <v>45357</v>
      </c>
      <c r="C1006" s="441">
        <v>45323</v>
      </c>
      <c r="D1006" s="400" t="s">
        <v>103</v>
      </c>
      <c r="E1006" s="401" t="s">
        <v>105</v>
      </c>
      <c r="F1006" s="402">
        <v>2937.81</v>
      </c>
      <c r="G1006" s="405" t="s">
        <v>2090</v>
      </c>
      <c r="H1006" s="400" t="s">
        <v>126</v>
      </c>
      <c r="I1006" s="403" t="s">
        <v>1024</v>
      </c>
      <c r="J1006" s="386" t="str">
        <f t="shared" si="130"/>
        <v>CPF Protegido - LGPD</v>
      </c>
      <c r="K1006" s="386" t="s">
        <v>4161</v>
      </c>
      <c r="L1006" s="404" t="s">
        <v>1025</v>
      </c>
      <c r="M1006" s="386" t="s">
        <v>126</v>
      </c>
      <c r="N1006" s="399">
        <v>45357</v>
      </c>
      <c r="O1006" s="400" t="s">
        <v>35</v>
      </c>
      <c r="P1006" s="505" t="s">
        <v>1026</v>
      </c>
      <c r="Q1006" s="501" t="s">
        <v>126</v>
      </c>
      <c r="R1006" s="501" t="s">
        <v>126</v>
      </c>
      <c r="S1006" s="349"/>
    </row>
    <row r="1007" spans="1:19" ht="34.9" customHeight="1" x14ac:dyDescent="0.2">
      <c r="A1007" s="481">
        <f t="shared" si="117"/>
        <v>1004</v>
      </c>
      <c r="B1007" s="399">
        <v>45357</v>
      </c>
      <c r="C1007" s="441">
        <v>45323</v>
      </c>
      <c r="D1007" s="400" t="s">
        <v>103</v>
      </c>
      <c r="E1007" s="401" t="s">
        <v>105</v>
      </c>
      <c r="F1007" s="402">
        <v>2124.9299999999998</v>
      </c>
      <c r="G1007" s="403" t="s">
        <v>2091</v>
      </c>
      <c r="H1007" s="400" t="s">
        <v>126</v>
      </c>
      <c r="I1007" s="403" t="s">
        <v>1027</v>
      </c>
      <c r="J1007" s="386" t="str">
        <f t="shared" si="130"/>
        <v>CPF Protegido - LGPD</v>
      </c>
      <c r="K1007" s="386" t="s">
        <v>4161</v>
      </c>
      <c r="L1007" s="404" t="s">
        <v>1025</v>
      </c>
      <c r="M1007" s="386" t="s">
        <v>126</v>
      </c>
      <c r="N1007" s="399">
        <v>45357</v>
      </c>
      <c r="O1007" s="400" t="s">
        <v>35</v>
      </c>
      <c r="P1007" s="504" t="s">
        <v>1028</v>
      </c>
      <c r="Q1007" s="501" t="s">
        <v>126</v>
      </c>
      <c r="R1007" s="501" t="s">
        <v>126</v>
      </c>
      <c r="S1007" s="349"/>
    </row>
    <row r="1008" spans="1:19" ht="34.9" customHeight="1" x14ac:dyDescent="0.2">
      <c r="A1008" s="481">
        <f t="shared" si="117"/>
        <v>1005</v>
      </c>
      <c r="B1008" s="399">
        <v>45357</v>
      </c>
      <c r="C1008" s="441">
        <v>45323</v>
      </c>
      <c r="D1008" s="400" t="s">
        <v>103</v>
      </c>
      <c r="E1008" s="401" t="s">
        <v>105</v>
      </c>
      <c r="F1008" s="402">
        <v>2947.54</v>
      </c>
      <c r="G1008" s="403" t="s">
        <v>2092</v>
      </c>
      <c r="H1008" s="420" t="s">
        <v>126</v>
      </c>
      <c r="I1008" s="403" t="s">
        <v>2093</v>
      </c>
      <c r="J1008" s="386" t="str">
        <f t="shared" si="130"/>
        <v>CPF Protegido - LGPD</v>
      </c>
      <c r="K1008" s="386" t="s">
        <v>4161</v>
      </c>
      <c r="L1008" s="404" t="s">
        <v>1025</v>
      </c>
      <c r="M1008" s="386" t="s">
        <v>126</v>
      </c>
      <c r="N1008" s="399">
        <v>45357</v>
      </c>
      <c r="O1008" s="400" t="s">
        <v>35</v>
      </c>
      <c r="P1008" s="504" t="s">
        <v>2094</v>
      </c>
      <c r="Q1008" s="501" t="s">
        <v>126</v>
      </c>
      <c r="R1008" s="501" t="s">
        <v>126</v>
      </c>
      <c r="S1008" s="349"/>
    </row>
    <row r="1009" spans="1:19" ht="34.9" customHeight="1" x14ac:dyDescent="0.2">
      <c r="A1009" s="481">
        <f t="shared" si="117"/>
        <v>1006</v>
      </c>
      <c r="B1009" s="399">
        <v>45357</v>
      </c>
      <c r="C1009" s="452">
        <v>45323</v>
      </c>
      <c r="D1009" s="422" t="s">
        <v>114</v>
      </c>
      <c r="E1009" s="422" t="s">
        <v>274</v>
      </c>
      <c r="F1009" s="482">
        <v>2400</v>
      </c>
      <c r="G1009" s="421" t="s">
        <v>2058</v>
      </c>
      <c r="H1009" s="420" t="s">
        <v>135</v>
      </c>
      <c r="I1009" s="422" t="s">
        <v>1647</v>
      </c>
      <c r="J1009" s="386" t="str">
        <f t="shared" ref="J1009" si="131">IF(P1009="","",IF(LEN(TRIM(P1009))&gt;14,P1009,"CPF Protegido - LGPD"))</f>
        <v>49.062.221/0001-83</v>
      </c>
      <c r="K1009" s="386" t="s">
        <v>4161</v>
      </c>
      <c r="L1009" s="404" t="s">
        <v>947</v>
      </c>
      <c r="M1009" s="386">
        <v>9</v>
      </c>
      <c r="N1009" s="399">
        <v>45356</v>
      </c>
      <c r="O1009" s="400" t="s">
        <v>35</v>
      </c>
      <c r="P1009" s="511" t="s">
        <v>1648</v>
      </c>
      <c r="Q1009" s="502" t="s">
        <v>957</v>
      </c>
      <c r="R1009" s="502">
        <v>3368</v>
      </c>
      <c r="S1009" s="349"/>
    </row>
    <row r="1010" spans="1:19" ht="34.9" customHeight="1" x14ac:dyDescent="0.2">
      <c r="A1010" s="481">
        <f t="shared" si="117"/>
        <v>1007</v>
      </c>
      <c r="B1010" s="399">
        <v>45357</v>
      </c>
      <c r="C1010" s="441">
        <v>45323</v>
      </c>
      <c r="D1010" s="400" t="s">
        <v>103</v>
      </c>
      <c r="E1010" s="401" t="s">
        <v>105</v>
      </c>
      <c r="F1010" s="402">
        <v>5155.3500000000004</v>
      </c>
      <c r="G1010" s="403" t="s">
        <v>2095</v>
      </c>
      <c r="H1010" s="420" t="s">
        <v>126</v>
      </c>
      <c r="I1010" s="403" t="s">
        <v>2096</v>
      </c>
      <c r="J1010" s="386" t="str">
        <f t="shared" ref="J1010:J1018" si="132">IF(P1010="","",IF(LEN(TRIM(P1010))&gt;14,P1010,"CPF Protegido - LGPD"))</f>
        <v>CPF Protegido - LGPD</v>
      </c>
      <c r="K1010" s="386" t="s">
        <v>4161</v>
      </c>
      <c r="L1010" s="404" t="s">
        <v>1025</v>
      </c>
      <c r="M1010" s="386" t="s">
        <v>126</v>
      </c>
      <c r="N1010" s="399">
        <v>45357</v>
      </c>
      <c r="O1010" s="400" t="s">
        <v>35</v>
      </c>
      <c r="P1010" s="504" t="s">
        <v>2097</v>
      </c>
      <c r="Q1010" s="501" t="s">
        <v>126</v>
      </c>
      <c r="R1010" s="501" t="s">
        <v>126</v>
      </c>
      <c r="S1010" s="349"/>
    </row>
    <row r="1011" spans="1:19" ht="34.9" customHeight="1" x14ac:dyDescent="0.2">
      <c r="A1011" s="481">
        <f t="shared" si="117"/>
        <v>1008</v>
      </c>
      <c r="B1011" s="399">
        <v>45357</v>
      </c>
      <c r="C1011" s="441">
        <v>45323</v>
      </c>
      <c r="D1011" s="400" t="s">
        <v>103</v>
      </c>
      <c r="E1011" s="401" t="s">
        <v>105</v>
      </c>
      <c r="F1011" s="402">
        <v>3441.72</v>
      </c>
      <c r="G1011" s="403" t="s">
        <v>2098</v>
      </c>
      <c r="H1011" s="400" t="s">
        <v>126</v>
      </c>
      <c r="I1011" s="403" t="s">
        <v>1043</v>
      </c>
      <c r="J1011" s="386" t="str">
        <f t="shared" si="132"/>
        <v>CPF Protegido - LGPD</v>
      </c>
      <c r="K1011" s="386" t="s">
        <v>4161</v>
      </c>
      <c r="L1011" s="404" t="s">
        <v>1025</v>
      </c>
      <c r="M1011" s="386" t="s">
        <v>126</v>
      </c>
      <c r="N1011" s="399">
        <v>45357</v>
      </c>
      <c r="O1011" s="400" t="s">
        <v>35</v>
      </c>
      <c r="P1011" s="505" t="s">
        <v>1044</v>
      </c>
      <c r="Q1011" s="501" t="s">
        <v>126</v>
      </c>
      <c r="R1011" s="501" t="s">
        <v>126</v>
      </c>
      <c r="S1011" s="349"/>
    </row>
    <row r="1012" spans="1:19" ht="34.9" customHeight="1" x14ac:dyDescent="0.2">
      <c r="A1012" s="481">
        <f t="shared" si="117"/>
        <v>1009</v>
      </c>
      <c r="B1012" s="399">
        <v>45357</v>
      </c>
      <c r="C1012" s="441">
        <v>45323</v>
      </c>
      <c r="D1012" s="400" t="s">
        <v>103</v>
      </c>
      <c r="E1012" s="401" t="s">
        <v>105</v>
      </c>
      <c r="F1012" s="402">
        <v>2394.36</v>
      </c>
      <c r="G1012" s="403" t="s">
        <v>2099</v>
      </c>
      <c r="H1012" s="400" t="s">
        <v>126</v>
      </c>
      <c r="I1012" s="403" t="s">
        <v>1046</v>
      </c>
      <c r="J1012" s="386" t="str">
        <f t="shared" si="132"/>
        <v>CPF Protegido - LGPD</v>
      </c>
      <c r="K1012" s="386" t="s">
        <v>4161</v>
      </c>
      <c r="L1012" s="404" t="s">
        <v>1025</v>
      </c>
      <c r="M1012" s="386" t="s">
        <v>126</v>
      </c>
      <c r="N1012" s="399">
        <v>45357</v>
      </c>
      <c r="O1012" s="400" t="s">
        <v>35</v>
      </c>
      <c r="P1012" s="505" t="s">
        <v>1047</v>
      </c>
      <c r="Q1012" s="501" t="s">
        <v>126</v>
      </c>
      <c r="R1012" s="501" t="s">
        <v>126</v>
      </c>
      <c r="S1012" s="349"/>
    </row>
    <row r="1013" spans="1:19" ht="34.9" customHeight="1" x14ac:dyDescent="0.2">
      <c r="A1013" s="481">
        <f t="shared" si="117"/>
        <v>1010</v>
      </c>
      <c r="B1013" s="399">
        <v>45357</v>
      </c>
      <c r="C1013" s="441">
        <v>45323</v>
      </c>
      <c r="D1013" s="400" t="s">
        <v>103</v>
      </c>
      <c r="E1013" s="401" t="s">
        <v>105</v>
      </c>
      <c r="F1013" s="402">
        <v>1062.6400000000001</v>
      </c>
      <c r="G1013" s="403" t="s">
        <v>2100</v>
      </c>
      <c r="H1013" s="400" t="s">
        <v>126</v>
      </c>
      <c r="I1013" s="403" t="s">
        <v>1049</v>
      </c>
      <c r="J1013" s="386" t="str">
        <f t="shared" si="132"/>
        <v>CPF Protegido - LGPD</v>
      </c>
      <c r="K1013" s="386" t="s">
        <v>4161</v>
      </c>
      <c r="L1013" s="404" t="s">
        <v>1025</v>
      </c>
      <c r="M1013" s="386" t="s">
        <v>126</v>
      </c>
      <c r="N1013" s="399">
        <v>45357</v>
      </c>
      <c r="O1013" s="400" t="s">
        <v>35</v>
      </c>
      <c r="P1013" s="506" t="s">
        <v>1050</v>
      </c>
      <c r="Q1013" s="501" t="s">
        <v>126</v>
      </c>
      <c r="R1013" s="501" t="s">
        <v>126</v>
      </c>
      <c r="S1013" s="349"/>
    </row>
    <row r="1014" spans="1:19" ht="34.9" customHeight="1" x14ac:dyDescent="0.2">
      <c r="A1014" s="481">
        <f t="shared" si="117"/>
        <v>1011</v>
      </c>
      <c r="B1014" s="399">
        <v>45357</v>
      </c>
      <c r="C1014" s="441">
        <v>45323</v>
      </c>
      <c r="D1014" s="400" t="s">
        <v>103</v>
      </c>
      <c r="E1014" s="401" t="s">
        <v>105</v>
      </c>
      <c r="F1014" s="402">
        <v>2416.6</v>
      </c>
      <c r="G1014" s="403" t="s">
        <v>2100</v>
      </c>
      <c r="H1014" s="400" t="s">
        <v>126</v>
      </c>
      <c r="I1014" s="403" t="s">
        <v>1051</v>
      </c>
      <c r="J1014" s="386" t="str">
        <f t="shared" si="132"/>
        <v>CPF Protegido - LGPD</v>
      </c>
      <c r="K1014" s="386" t="s">
        <v>4161</v>
      </c>
      <c r="L1014" s="404" t="s">
        <v>1025</v>
      </c>
      <c r="M1014" s="386" t="s">
        <v>126</v>
      </c>
      <c r="N1014" s="399">
        <v>45357</v>
      </c>
      <c r="O1014" s="400" t="s">
        <v>35</v>
      </c>
      <c r="P1014" s="505" t="s">
        <v>1052</v>
      </c>
      <c r="Q1014" s="501" t="s">
        <v>126</v>
      </c>
      <c r="R1014" s="501" t="s">
        <v>126</v>
      </c>
      <c r="S1014" s="349"/>
    </row>
    <row r="1015" spans="1:19" ht="34.9" customHeight="1" x14ac:dyDescent="0.2">
      <c r="A1015" s="481">
        <f t="shared" si="117"/>
        <v>1012</v>
      </c>
      <c r="B1015" s="399">
        <v>45357</v>
      </c>
      <c r="C1015" s="441">
        <v>45323</v>
      </c>
      <c r="D1015" s="400" t="s">
        <v>103</v>
      </c>
      <c r="E1015" s="401" t="s">
        <v>105</v>
      </c>
      <c r="F1015" s="402">
        <v>2394.36</v>
      </c>
      <c r="G1015" s="403" t="s">
        <v>2100</v>
      </c>
      <c r="H1015" s="400" t="s">
        <v>126</v>
      </c>
      <c r="I1015" s="403" t="s">
        <v>1053</v>
      </c>
      <c r="J1015" s="386" t="str">
        <f t="shared" si="132"/>
        <v>CPF Protegido - LGPD</v>
      </c>
      <c r="K1015" s="386" t="s">
        <v>4161</v>
      </c>
      <c r="L1015" s="404" t="s">
        <v>1025</v>
      </c>
      <c r="M1015" s="386" t="s">
        <v>126</v>
      </c>
      <c r="N1015" s="399">
        <v>45357</v>
      </c>
      <c r="O1015" s="400" t="s">
        <v>35</v>
      </c>
      <c r="P1015" s="505" t="s">
        <v>1054</v>
      </c>
      <c r="Q1015" s="501" t="s">
        <v>126</v>
      </c>
      <c r="R1015" s="501" t="s">
        <v>126</v>
      </c>
      <c r="S1015" s="349"/>
    </row>
    <row r="1016" spans="1:19" ht="34.9" customHeight="1" x14ac:dyDescent="0.2">
      <c r="A1016" s="481">
        <f t="shared" si="117"/>
        <v>1013</v>
      </c>
      <c r="B1016" s="399">
        <v>45357</v>
      </c>
      <c r="C1016" s="441">
        <v>45323</v>
      </c>
      <c r="D1016" s="400" t="s">
        <v>103</v>
      </c>
      <c r="E1016" s="401" t="s">
        <v>105</v>
      </c>
      <c r="F1016" s="402">
        <v>2353.6799999999998</v>
      </c>
      <c r="G1016" s="403" t="s">
        <v>2100</v>
      </c>
      <c r="H1016" s="400" t="s">
        <v>126</v>
      </c>
      <c r="I1016" s="403" t="s">
        <v>1055</v>
      </c>
      <c r="J1016" s="386" t="str">
        <f t="shared" si="132"/>
        <v>CPF Protegido - LGPD</v>
      </c>
      <c r="K1016" s="386" t="s">
        <v>4161</v>
      </c>
      <c r="L1016" s="404" t="s">
        <v>1025</v>
      </c>
      <c r="M1016" s="386" t="s">
        <v>126</v>
      </c>
      <c r="N1016" s="399">
        <v>45357</v>
      </c>
      <c r="O1016" s="400" t="s">
        <v>35</v>
      </c>
      <c r="P1016" s="505" t="s">
        <v>1056</v>
      </c>
      <c r="Q1016" s="501" t="s">
        <v>126</v>
      </c>
      <c r="R1016" s="501" t="s">
        <v>126</v>
      </c>
      <c r="S1016" s="349"/>
    </row>
    <row r="1017" spans="1:19" ht="34.9" customHeight="1" x14ac:dyDescent="0.2">
      <c r="A1017" s="481">
        <f t="shared" si="117"/>
        <v>1014</v>
      </c>
      <c r="B1017" s="399">
        <v>45357</v>
      </c>
      <c r="C1017" s="441">
        <v>45323</v>
      </c>
      <c r="D1017" s="400" t="s">
        <v>103</v>
      </c>
      <c r="E1017" s="401" t="s">
        <v>105</v>
      </c>
      <c r="F1017" s="402">
        <v>2785.58</v>
      </c>
      <c r="G1017" s="403" t="s">
        <v>2100</v>
      </c>
      <c r="H1017" s="400" t="s">
        <v>126</v>
      </c>
      <c r="I1017" s="403" t="s">
        <v>1057</v>
      </c>
      <c r="J1017" s="386" t="str">
        <f t="shared" si="132"/>
        <v>CPF Protegido - LGPD</v>
      </c>
      <c r="K1017" s="386" t="s">
        <v>4161</v>
      </c>
      <c r="L1017" s="404" t="s">
        <v>1025</v>
      </c>
      <c r="M1017" s="386" t="s">
        <v>126</v>
      </c>
      <c r="N1017" s="399">
        <v>45357</v>
      </c>
      <c r="O1017" s="400" t="s">
        <v>35</v>
      </c>
      <c r="P1017" s="505" t="s">
        <v>1058</v>
      </c>
      <c r="Q1017" s="501" t="s">
        <v>126</v>
      </c>
      <c r="R1017" s="501" t="s">
        <v>126</v>
      </c>
      <c r="S1017" s="349"/>
    </row>
    <row r="1018" spans="1:19" ht="34.9" customHeight="1" x14ac:dyDescent="0.2">
      <c r="A1018" s="481">
        <f t="shared" si="117"/>
        <v>1015</v>
      </c>
      <c r="B1018" s="399">
        <v>45357</v>
      </c>
      <c r="C1018" s="441">
        <v>45323</v>
      </c>
      <c r="D1018" s="400" t="s">
        <v>103</v>
      </c>
      <c r="E1018" s="401" t="s">
        <v>105</v>
      </c>
      <c r="F1018" s="402">
        <v>2257.21</v>
      </c>
      <c r="G1018" s="403" t="s">
        <v>2101</v>
      </c>
      <c r="H1018" s="400" t="s">
        <v>126</v>
      </c>
      <c r="I1018" s="403" t="s">
        <v>1060</v>
      </c>
      <c r="J1018" s="386" t="str">
        <f t="shared" si="132"/>
        <v>CPF Protegido - LGPD</v>
      </c>
      <c r="K1018" s="386" t="s">
        <v>4161</v>
      </c>
      <c r="L1018" s="404" t="s">
        <v>1025</v>
      </c>
      <c r="M1018" s="386" t="s">
        <v>126</v>
      </c>
      <c r="N1018" s="399">
        <v>45357</v>
      </c>
      <c r="O1018" s="400" t="s">
        <v>35</v>
      </c>
      <c r="P1018" s="505" t="s">
        <v>1061</v>
      </c>
      <c r="Q1018" s="501" t="s">
        <v>126</v>
      </c>
      <c r="R1018" s="501" t="s">
        <v>126</v>
      </c>
      <c r="S1018" s="349"/>
    </row>
    <row r="1019" spans="1:19" ht="34.9" customHeight="1" x14ac:dyDescent="0.2">
      <c r="A1019" s="481">
        <f t="shared" si="117"/>
        <v>1016</v>
      </c>
      <c r="B1019" s="399">
        <v>45357</v>
      </c>
      <c r="C1019" s="441">
        <v>45323</v>
      </c>
      <c r="D1019" s="400" t="s">
        <v>103</v>
      </c>
      <c r="E1019" s="401" t="s">
        <v>105</v>
      </c>
      <c r="F1019" s="402">
        <v>2306.46</v>
      </c>
      <c r="G1019" s="403" t="s">
        <v>2102</v>
      </c>
      <c r="H1019" s="400" t="s">
        <v>126</v>
      </c>
      <c r="I1019" s="403" t="s">
        <v>2103</v>
      </c>
      <c r="J1019" s="386" t="str">
        <f t="shared" ref="J1019:J1021" si="133">IF(P1019="","",IF(LEN(TRIM(P1019))&gt;14,P1019,"CPF Protegido - LGPD"))</f>
        <v>CPF Protegido - LGPD</v>
      </c>
      <c r="K1019" s="386" t="s">
        <v>4161</v>
      </c>
      <c r="L1019" s="404" t="s">
        <v>1025</v>
      </c>
      <c r="M1019" s="386" t="s">
        <v>126</v>
      </c>
      <c r="N1019" s="399">
        <v>45357</v>
      </c>
      <c r="O1019" s="400" t="s">
        <v>35</v>
      </c>
      <c r="P1019" s="505" t="s">
        <v>2104</v>
      </c>
      <c r="Q1019" s="501" t="s">
        <v>126</v>
      </c>
      <c r="R1019" s="501" t="s">
        <v>126</v>
      </c>
      <c r="S1019" s="349"/>
    </row>
    <row r="1020" spans="1:19" ht="34.9" customHeight="1" x14ac:dyDescent="0.2">
      <c r="A1020" s="481">
        <f t="shared" ref="A1020:A1131" si="134">IF(B1020="","",ROW()-ROW($A$3))</f>
        <v>1017</v>
      </c>
      <c r="B1020" s="399">
        <v>45357</v>
      </c>
      <c r="C1020" s="441">
        <v>45323</v>
      </c>
      <c r="D1020" s="400" t="s">
        <v>103</v>
      </c>
      <c r="E1020" s="401" t="s">
        <v>105</v>
      </c>
      <c r="F1020" s="402">
        <v>3192.81</v>
      </c>
      <c r="G1020" s="403" t="s">
        <v>2105</v>
      </c>
      <c r="H1020" s="400" t="s">
        <v>126</v>
      </c>
      <c r="I1020" s="403" t="s">
        <v>1065</v>
      </c>
      <c r="J1020" s="386" t="str">
        <f t="shared" si="133"/>
        <v>CPF Protegido - LGPD</v>
      </c>
      <c r="K1020" s="386" t="s">
        <v>4161</v>
      </c>
      <c r="L1020" s="404" t="s">
        <v>1025</v>
      </c>
      <c r="M1020" s="386" t="s">
        <v>126</v>
      </c>
      <c r="N1020" s="399">
        <v>45357</v>
      </c>
      <c r="O1020" s="400" t="s">
        <v>35</v>
      </c>
      <c r="P1020" s="505" t="s">
        <v>1066</v>
      </c>
      <c r="Q1020" s="501" t="s">
        <v>126</v>
      </c>
      <c r="R1020" s="501" t="s">
        <v>126</v>
      </c>
      <c r="S1020" s="349"/>
    </row>
    <row r="1021" spans="1:19" ht="34.9" customHeight="1" x14ac:dyDescent="0.2">
      <c r="A1021" s="481">
        <f t="shared" si="134"/>
        <v>1018</v>
      </c>
      <c r="B1021" s="399">
        <v>45357</v>
      </c>
      <c r="C1021" s="441">
        <v>45323</v>
      </c>
      <c r="D1021" s="400" t="s">
        <v>103</v>
      </c>
      <c r="E1021" s="401" t="s">
        <v>105</v>
      </c>
      <c r="F1021" s="402">
        <v>5128.1099999999997</v>
      </c>
      <c r="G1021" s="403" t="s">
        <v>2106</v>
      </c>
      <c r="H1021" s="400" t="s">
        <v>126</v>
      </c>
      <c r="I1021" s="403" t="s">
        <v>1068</v>
      </c>
      <c r="J1021" s="386" t="str">
        <f t="shared" si="133"/>
        <v>CPF Protegido - LGPD</v>
      </c>
      <c r="K1021" s="386" t="s">
        <v>4161</v>
      </c>
      <c r="L1021" s="404" t="s">
        <v>1025</v>
      </c>
      <c r="M1021" s="386" t="s">
        <v>126</v>
      </c>
      <c r="N1021" s="399">
        <v>45357</v>
      </c>
      <c r="O1021" s="400" t="s">
        <v>35</v>
      </c>
      <c r="P1021" s="505" t="s">
        <v>1069</v>
      </c>
      <c r="Q1021" s="501" t="s">
        <v>126</v>
      </c>
      <c r="R1021" s="501" t="s">
        <v>126</v>
      </c>
      <c r="S1021" s="349"/>
    </row>
    <row r="1022" spans="1:19" ht="34.9" customHeight="1" x14ac:dyDescent="0.2">
      <c r="A1022" s="481">
        <f t="shared" si="134"/>
        <v>1019</v>
      </c>
      <c r="B1022" s="399">
        <v>45357</v>
      </c>
      <c r="C1022" s="452">
        <v>45261</v>
      </c>
      <c r="D1022" s="422" t="s">
        <v>114</v>
      </c>
      <c r="E1022" s="422" t="s">
        <v>342</v>
      </c>
      <c r="F1022" s="402">
        <v>3250</v>
      </c>
      <c r="G1022" s="421" t="s">
        <v>655</v>
      </c>
      <c r="H1022" s="420" t="s">
        <v>126</v>
      </c>
      <c r="I1022" s="422" t="s">
        <v>656</v>
      </c>
      <c r="J1022" s="386" t="str">
        <f>IF(P1022="","",IF(LEN(TRIM(P1022))&gt;14,P1022,"CPF Protegido - LGPD"))</f>
        <v>08.639.849/0001-11</v>
      </c>
      <c r="K1022" s="386" t="s">
        <v>4161</v>
      </c>
      <c r="L1022" s="404" t="s">
        <v>947</v>
      </c>
      <c r="M1022" s="386">
        <v>40</v>
      </c>
      <c r="N1022" s="399">
        <v>45355</v>
      </c>
      <c r="O1022" s="400" t="s">
        <v>35</v>
      </c>
      <c r="P1022" s="511" t="s">
        <v>657</v>
      </c>
      <c r="Q1022" s="502" t="s">
        <v>957</v>
      </c>
      <c r="R1022" s="502">
        <v>3174</v>
      </c>
      <c r="S1022" s="349"/>
    </row>
    <row r="1023" spans="1:19" ht="34.9" customHeight="1" x14ac:dyDescent="0.2">
      <c r="A1023" s="481">
        <f t="shared" si="134"/>
        <v>1020</v>
      </c>
      <c r="B1023" s="399">
        <v>45357</v>
      </c>
      <c r="C1023" s="452">
        <v>45261</v>
      </c>
      <c r="D1023" s="422" t="s">
        <v>114</v>
      </c>
      <c r="E1023" s="422" t="s">
        <v>342</v>
      </c>
      <c r="F1023" s="402">
        <v>17117.599999999999</v>
      </c>
      <c r="G1023" s="421" t="s">
        <v>655</v>
      </c>
      <c r="H1023" s="420" t="s">
        <v>126</v>
      </c>
      <c r="I1023" s="422" t="s">
        <v>656</v>
      </c>
      <c r="J1023" s="386" t="str">
        <f t="shared" ref="J1023" si="135">IF(P1023="","",IF(LEN(TRIM(P1023))&gt;14,P1023,"CPF Protegido - LGPD"))</f>
        <v>08.639.849/0001-11</v>
      </c>
      <c r="K1023" s="386" t="s">
        <v>4161</v>
      </c>
      <c r="L1023" s="404" t="s">
        <v>947</v>
      </c>
      <c r="M1023" s="386">
        <v>3155</v>
      </c>
      <c r="N1023" s="399">
        <v>45355</v>
      </c>
      <c r="O1023" s="400" t="s">
        <v>35</v>
      </c>
      <c r="P1023" s="511" t="s">
        <v>657</v>
      </c>
      <c r="Q1023" s="502" t="s">
        <v>944</v>
      </c>
      <c r="R1023" s="502">
        <v>3174</v>
      </c>
      <c r="S1023" s="349"/>
    </row>
    <row r="1024" spans="1:19" ht="34.9" customHeight="1" x14ac:dyDescent="0.2">
      <c r="A1024" s="481">
        <f t="shared" si="134"/>
        <v>1021</v>
      </c>
      <c r="B1024" s="399">
        <v>45357</v>
      </c>
      <c r="C1024" s="441">
        <v>45323</v>
      </c>
      <c r="D1024" s="400" t="s">
        <v>103</v>
      </c>
      <c r="E1024" s="401" t="s">
        <v>105</v>
      </c>
      <c r="F1024" s="402">
        <v>4070.83</v>
      </c>
      <c r="G1024" s="403" t="s">
        <v>2107</v>
      </c>
      <c r="H1024" s="400" t="s">
        <v>126</v>
      </c>
      <c r="I1024" s="403" t="s">
        <v>1071</v>
      </c>
      <c r="J1024" s="386" t="str">
        <f t="shared" ref="J1024:J1025" si="136">IF(P1024="","",IF(LEN(TRIM(P1024))&gt;14,P1024,"CPF Protegido - LGPD"))</f>
        <v>CPF Protegido - LGPD</v>
      </c>
      <c r="K1024" s="386" t="s">
        <v>4161</v>
      </c>
      <c r="L1024" s="404" t="s">
        <v>1025</v>
      </c>
      <c r="M1024" s="386" t="s">
        <v>126</v>
      </c>
      <c r="N1024" s="399">
        <v>45357</v>
      </c>
      <c r="O1024" s="400" t="s">
        <v>35</v>
      </c>
      <c r="P1024" s="505" t="s">
        <v>1072</v>
      </c>
      <c r="Q1024" s="501" t="s">
        <v>126</v>
      </c>
      <c r="R1024" s="501" t="s">
        <v>126</v>
      </c>
      <c r="S1024" s="349"/>
    </row>
    <row r="1025" spans="1:19" ht="34.9" customHeight="1" x14ac:dyDescent="0.2">
      <c r="A1025" s="481">
        <f t="shared" si="134"/>
        <v>1022</v>
      </c>
      <c r="B1025" s="399">
        <v>45357</v>
      </c>
      <c r="C1025" s="441">
        <v>45323</v>
      </c>
      <c r="D1025" s="400" t="s">
        <v>103</v>
      </c>
      <c r="E1025" s="401" t="s">
        <v>105</v>
      </c>
      <c r="F1025" s="402">
        <v>2416.6</v>
      </c>
      <c r="G1025" s="403" t="s">
        <v>2100</v>
      </c>
      <c r="H1025" s="400" t="s">
        <v>126</v>
      </c>
      <c r="I1025" s="403" t="s">
        <v>1073</v>
      </c>
      <c r="J1025" s="386" t="str">
        <f t="shared" si="136"/>
        <v>CPF Protegido - LGPD</v>
      </c>
      <c r="K1025" s="386" t="s">
        <v>4161</v>
      </c>
      <c r="L1025" s="404" t="s">
        <v>1025</v>
      </c>
      <c r="M1025" s="386" t="s">
        <v>126</v>
      </c>
      <c r="N1025" s="399">
        <v>45357</v>
      </c>
      <c r="O1025" s="400" t="s">
        <v>35</v>
      </c>
      <c r="P1025" s="505" t="s">
        <v>1074</v>
      </c>
      <c r="Q1025" s="501" t="s">
        <v>126</v>
      </c>
      <c r="R1025" s="501" t="s">
        <v>126</v>
      </c>
      <c r="S1025" s="349"/>
    </row>
    <row r="1026" spans="1:19" ht="34.9" customHeight="1" x14ac:dyDescent="0.2">
      <c r="A1026" s="481">
        <f t="shared" si="134"/>
        <v>1023</v>
      </c>
      <c r="B1026" s="399">
        <v>45357</v>
      </c>
      <c r="C1026" s="441">
        <v>45323</v>
      </c>
      <c r="D1026" s="400" t="s">
        <v>103</v>
      </c>
      <c r="E1026" s="401" t="s">
        <v>105</v>
      </c>
      <c r="F1026" s="402">
        <v>5941.46</v>
      </c>
      <c r="G1026" s="403" t="s">
        <v>2109</v>
      </c>
      <c r="H1026" s="400" t="s">
        <v>126</v>
      </c>
      <c r="I1026" s="403" t="s">
        <v>1076</v>
      </c>
      <c r="J1026" s="386" t="s">
        <v>2108</v>
      </c>
      <c r="K1026" s="386" t="s">
        <v>4161</v>
      </c>
      <c r="L1026" s="404" t="s">
        <v>1025</v>
      </c>
      <c r="M1026" s="386" t="s">
        <v>126</v>
      </c>
      <c r="N1026" s="399">
        <v>45357</v>
      </c>
      <c r="O1026" s="400" t="s">
        <v>35</v>
      </c>
      <c r="P1026" s="504" t="s">
        <v>1077</v>
      </c>
      <c r="Q1026" s="501" t="s">
        <v>126</v>
      </c>
      <c r="R1026" s="501" t="s">
        <v>126</v>
      </c>
      <c r="S1026" s="349"/>
    </row>
    <row r="1027" spans="1:19" ht="34.9" customHeight="1" x14ac:dyDescent="0.2">
      <c r="A1027" s="481">
        <f t="shared" si="134"/>
        <v>1024</v>
      </c>
      <c r="B1027" s="399">
        <v>45357</v>
      </c>
      <c r="C1027" s="441">
        <v>45323</v>
      </c>
      <c r="D1027" s="400" t="s">
        <v>103</v>
      </c>
      <c r="E1027" s="401" t="s">
        <v>105</v>
      </c>
      <c r="F1027" s="402">
        <v>12257.31</v>
      </c>
      <c r="G1027" s="405" t="s">
        <v>2110</v>
      </c>
      <c r="H1027" s="400" t="s">
        <v>126</v>
      </c>
      <c r="I1027" s="403" t="s">
        <v>1083</v>
      </c>
      <c r="J1027" s="386" t="s">
        <v>2108</v>
      </c>
      <c r="K1027" s="386" t="s">
        <v>960</v>
      </c>
      <c r="L1027" s="404" t="s">
        <v>1025</v>
      </c>
      <c r="M1027" s="386" t="s">
        <v>126</v>
      </c>
      <c r="N1027" s="399">
        <v>45357</v>
      </c>
      <c r="O1027" s="400" t="s">
        <v>35</v>
      </c>
      <c r="P1027" s="504" t="s">
        <v>1084</v>
      </c>
      <c r="Q1027" s="501" t="s">
        <v>126</v>
      </c>
      <c r="R1027" s="501" t="s">
        <v>126</v>
      </c>
      <c r="S1027" s="349"/>
    </row>
    <row r="1028" spans="1:19" ht="34.9" customHeight="1" x14ac:dyDescent="0.2">
      <c r="A1028" s="481">
        <f t="shared" si="134"/>
        <v>1025</v>
      </c>
      <c r="B1028" s="399">
        <v>45357</v>
      </c>
      <c r="C1028" s="441">
        <v>45323</v>
      </c>
      <c r="D1028" s="400" t="s">
        <v>103</v>
      </c>
      <c r="E1028" s="401" t="s">
        <v>105</v>
      </c>
      <c r="F1028" s="402">
        <v>2144.25</v>
      </c>
      <c r="G1028" s="405" t="s">
        <v>1048</v>
      </c>
      <c r="H1028" s="400" t="s">
        <v>126</v>
      </c>
      <c r="I1028" s="403" t="s">
        <v>1085</v>
      </c>
      <c r="J1028" s="386" t="s">
        <v>2108</v>
      </c>
      <c r="K1028" s="386" t="s">
        <v>960</v>
      </c>
      <c r="L1028" s="404" t="s">
        <v>1025</v>
      </c>
      <c r="M1028" s="386" t="s">
        <v>126</v>
      </c>
      <c r="N1028" s="399">
        <v>45357</v>
      </c>
      <c r="O1028" s="400" t="s">
        <v>35</v>
      </c>
      <c r="P1028" s="504" t="s">
        <v>1086</v>
      </c>
      <c r="Q1028" s="501" t="s">
        <v>126</v>
      </c>
      <c r="R1028" s="501" t="s">
        <v>126</v>
      </c>
      <c r="S1028" s="349"/>
    </row>
    <row r="1029" spans="1:19" ht="34.9" customHeight="1" x14ac:dyDescent="0.2">
      <c r="A1029" s="481">
        <f t="shared" si="134"/>
        <v>1026</v>
      </c>
      <c r="B1029" s="399">
        <v>45357</v>
      </c>
      <c r="C1029" s="441">
        <v>45323</v>
      </c>
      <c r="D1029" s="400" t="s">
        <v>103</v>
      </c>
      <c r="E1029" s="401" t="s">
        <v>105</v>
      </c>
      <c r="F1029" s="402">
        <v>3219.73</v>
      </c>
      <c r="G1029" s="405" t="s">
        <v>2111</v>
      </c>
      <c r="H1029" s="400" t="s">
        <v>126</v>
      </c>
      <c r="I1029" s="403" t="s">
        <v>1088</v>
      </c>
      <c r="J1029" s="386" t="s">
        <v>2108</v>
      </c>
      <c r="K1029" s="386" t="s">
        <v>960</v>
      </c>
      <c r="L1029" s="404" t="s">
        <v>1025</v>
      </c>
      <c r="M1029" s="386" t="s">
        <v>126</v>
      </c>
      <c r="N1029" s="399">
        <v>45357</v>
      </c>
      <c r="O1029" s="400" t="s">
        <v>35</v>
      </c>
      <c r="P1029" s="504" t="s">
        <v>1089</v>
      </c>
      <c r="Q1029" s="501" t="s">
        <v>126</v>
      </c>
      <c r="R1029" s="501" t="s">
        <v>126</v>
      </c>
      <c r="S1029" s="349"/>
    </row>
    <row r="1030" spans="1:19" ht="34.9" customHeight="1" x14ac:dyDescent="0.2">
      <c r="A1030" s="481">
        <f t="shared" si="134"/>
        <v>1027</v>
      </c>
      <c r="B1030" s="399">
        <v>45357</v>
      </c>
      <c r="C1030" s="441">
        <v>45323</v>
      </c>
      <c r="D1030" s="400" t="s">
        <v>103</v>
      </c>
      <c r="E1030" s="401" t="s">
        <v>105</v>
      </c>
      <c r="F1030" s="402">
        <v>1799.24</v>
      </c>
      <c r="G1030" s="403" t="s">
        <v>2112</v>
      </c>
      <c r="H1030" s="400" t="s">
        <v>126</v>
      </c>
      <c r="I1030" s="403" t="s">
        <v>1091</v>
      </c>
      <c r="J1030" s="386" t="s">
        <v>2108</v>
      </c>
      <c r="K1030" s="386" t="s">
        <v>960</v>
      </c>
      <c r="L1030" s="404" t="s">
        <v>1025</v>
      </c>
      <c r="M1030" s="386" t="s">
        <v>126</v>
      </c>
      <c r="N1030" s="399">
        <v>45357</v>
      </c>
      <c r="O1030" s="400" t="s">
        <v>35</v>
      </c>
      <c r="P1030" s="504" t="s">
        <v>1092</v>
      </c>
      <c r="Q1030" s="501" t="s">
        <v>126</v>
      </c>
      <c r="R1030" s="501" t="s">
        <v>126</v>
      </c>
      <c r="S1030" s="349"/>
    </row>
    <row r="1031" spans="1:19" ht="34.9" customHeight="1" x14ac:dyDescent="0.2">
      <c r="A1031" s="481">
        <f t="shared" si="134"/>
        <v>1028</v>
      </c>
      <c r="B1031" s="399">
        <v>45357</v>
      </c>
      <c r="C1031" s="441">
        <v>45323</v>
      </c>
      <c r="D1031" s="400" t="s">
        <v>103</v>
      </c>
      <c r="E1031" s="401" t="s">
        <v>105</v>
      </c>
      <c r="F1031" s="402">
        <v>2394.36</v>
      </c>
      <c r="G1031" s="405" t="s">
        <v>2113</v>
      </c>
      <c r="H1031" s="400" t="s">
        <v>126</v>
      </c>
      <c r="I1031" s="403" t="s">
        <v>1094</v>
      </c>
      <c r="J1031" s="386" t="s">
        <v>2108</v>
      </c>
      <c r="K1031" s="386" t="s">
        <v>960</v>
      </c>
      <c r="L1031" s="404" t="s">
        <v>1025</v>
      </c>
      <c r="M1031" s="386" t="s">
        <v>126</v>
      </c>
      <c r="N1031" s="399">
        <v>45357</v>
      </c>
      <c r="O1031" s="400" t="s">
        <v>35</v>
      </c>
      <c r="P1031" s="504" t="s">
        <v>1095</v>
      </c>
      <c r="Q1031" s="501" t="s">
        <v>126</v>
      </c>
      <c r="R1031" s="501" t="s">
        <v>126</v>
      </c>
      <c r="S1031" s="349"/>
    </row>
    <row r="1032" spans="1:19" ht="34.9" customHeight="1" x14ac:dyDescent="0.2">
      <c r="A1032" s="481">
        <f t="shared" si="134"/>
        <v>1029</v>
      </c>
      <c r="B1032" s="399">
        <v>45357</v>
      </c>
      <c r="C1032" s="441">
        <v>45323</v>
      </c>
      <c r="D1032" s="400" t="s">
        <v>103</v>
      </c>
      <c r="E1032" s="401" t="s">
        <v>105</v>
      </c>
      <c r="F1032" s="402">
        <v>3546.35</v>
      </c>
      <c r="G1032" s="403" t="s">
        <v>2114</v>
      </c>
      <c r="H1032" s="400" t="s">
        <v>126</v>
      </c>
      <c r="I1032" s="403" t="s">
        <v>1097</v>
      </c>
      <c r="J1032" s="386" t="s">
        <v>2108</v>
      </c>
      <c r="K1032" s="386" t="s">
        <v>960</v>
      </c>
      <c r="L1032" s="404" t="s">
        <v>1025</v>
      </c>
      <c r="M1032" s="386" t="s">
        <v>126</v>
      </c>
      <c r="N1032" s="399">
        <v>45357</v>
      </c>
      <c r="O1032" s="400" t="s">
        <v>35</v>
      </c>
      <c r="P1032" s="504" t="s">
        <v>1098</v>
      </c>
      <c r="Q1032" s="501" t="s">
        <v>126</v>
      </c>
      <c r="R1032" s="501" t="s">
        <v>126</v>
      </c>
      <c r="S1032" s="349"/>
    </row>
    <row r="1033" spans="1:19" ht="34.9" customHeight="1" x14ac:dyDescent="0.2">
      <c r="A1033" s="481">
        <f t="shared" si="134"/>
        <v>1030</v>
      </c>
      <c r="B1033" s="399">
        <v>45357</v>
      </c>
      <c r="C1033" s="441">
        <v>45323</v>
      </c>
      <c r="D1033" s="400" t="s">
        <v>103</v>
      </c>
      <c r="E1033" s="401" t="s">
        <v>105</v>
      </c>
      <c r="F1033" s="402">
        <v>2308.56</v>
      </c>
      <c r="G1033" s="403" t="s">
        <v>2115</v>
      </c>
      <c r="H1033" s="400" t="s">
        <v>126</v>
      </c>
      <c r="I1033" s="403" t="s">
        <v>1100</v>
      </c>
      <c r="J1033" s="386" t="s">
        <v>2108</v>
      </c>
      <c r="K1033" s="386" t="s">
        <v>960</v>
      </c>
      <c r="L1033" s="404" t="s">
        <v>1025</v>
      </c>
      <c r="M1033" s="386" t="s">
        <v>126</v>
      </c>
      <c r="N1033" s="399">
        <v>45357</v>
      </c>
      <c r="O1033" s="400" t="s">
        <v>35</v>
      </c>
      <c r="P1033" s="504" t="s">
        <v>1101</v>
      </c>
      <c r="Q1033" s="501" t="s">
        <v>126</v>
      </c>
      <c r="R1033" s="501" t="s">
        <v>126</v>
      </c>
      <c r="S1033" s="349"/>
    </row>
    <row r="1034" spans="1:19" ht="34.9" customHeight="1" x14ac:dyDescent="0.2">
      <c r="A1034" s="481">
        <f t="shared" si="134"/>
        <v>1031</v>
      </c>
      <c r="B1034" s="399">
        <v>45357</v>
      </c>
      <c r="C1034" s="441">
        <v>45323</v>
      </c>
      <c r="D1034" s="400" t="s">
        <v>103</v>
      </c>
      <c r="E1034" s="401" t="s">
        <v>105</v>
      </c>
      <c r="F1034" s="402">
        <v>3439.72</v>
      </c>
      <c r="G1034" s="403" t="s">
        <v>2116</v>
      </c>
      <c r="H1034" s="400" t="s">
        <v>126</v>
      </c>
      <c r="I1034" s="403" t="s">
        <v>1103</v>
      </c>
      <c r="J1034" s="386" t="s">
        <v>2108</v>
      </c>
      <c r="K1034" s="386" t="s">
        <v>960</v>
      </c>
      <c r="L1034" s="404" t="s">
        <v>1025</v>
      </c>
      <c r="M1034" s="386" t="s">
        <v>126</v>
      </c>
      <c r="N1034" s="399">
        <v>45357</v>
      </c>
      <c r="O1034" s="400" t="s">
        <v>35</v>
      </c>
      <c r="P1034" s="504" t="s">
        <v>1104</v>
      </c>
      <c r="Q1034" s="501" t="s">
        <v>126</v>
      </c>
      <c r="R1034" s="501" t="s">
        <v>126</v>
      </c>
      <c r="S1034" s="349"/>
    </row>
    <row r="1035" spans="1:19" ht="34.9" customHeight="1" x14ac:dyDescent="0.2">
      <c r="A1035" s="481">
        <f t="shared" si="134"/>
        <v>1032</v>
      </c>
      <c r="B1035" s="399">
        <v>45357</v>
      </c>
      <c r="C1035" s="441">
        <v>45323</v>
      </c>
      <c r="D1035" s="400" t="s">
        <v>103</v>
      </c>
      <c r="E1035" s="401" t="s">
        <v>105</v>
      </c>
      <c r="F1035" s="402">
        <v>2330.6</v>
      </c>
      <c r="G1035" s="403" t="s">
        <v>2101</v>
      </c>
      <c r="H1035" s="400" t="s">
        <v>126</v>
      </c>
      <c r="I1035" s="403" t="s">
        <v>1105</v>
      </c>
      <c r="J1035" s="386" t="s">
        <v>2108</v>
      </c>
      <c r="K1035" s="386" t="s">
        <v>960</v>
      </c>
      <c r="L1035" s="404" t="s">
        <v>1025</v>
      </c>
      <c r="M1035" s="386" t="s">
        <v>126</v>
      </c>
      <c r="N1035" s="399">
        <v>45357</v>
      </c>
      <c r="O1035" s="400" t="s">
        <v>35</v>
      </c>
      <c r="P1035" s="504" t="s">
        <v>1106</v>
      </c>
      <c r="Q1035" s="501" t="s">
        <v>126</v>
      </c>
      <c r="R1035" s="501" t="s">
        <v>126</v>
      </c>
      <c r="S1035" s="349"/>
    </row>
    <row r="1036" spans="1:19" ht="34.9" customHeight="1" x14ac:dyDescent="0.2">
      <c r="A1036" s="481">
        <f t="shared" si="134"/>
        <v>1033</v>
      </c>
      <c r="B1036" s="399">
        <v>45357</v>
      </c>
      <c r="C1036" s="441">
        <v>45323</v>
      </c>
      <c r="D1036" s="400" t="s">
        <v>103</v>
      </c>
      <c r="E1036" s="401" t="s">
        <v>105</v>
      </c>
      <c r="F1036" s="402">
        <v>3346.74</v>
      </c>
      <c r="G1036" s="403" t="s">
        <v>2105</v>
      </c>
      <c r="H1036" s="400" t="s">
        <v>126</v>
      </c>
      <c r="I1036" s="403" t="s">
        <v>1108</v>
      </c>
      <c r="J1036" s="386" t="s">
        <v>2108</v>
      </c>
      <c r="K1036" s="386" t="s">
        <v>960</v>
      </c>
      <c r="L1036" s="404" t="s">
        <v>1025</v>
      </c>
      <c r="M1036" s="386" t="s">
        <v>126</v>
      </c>
      <c r="N1036" s="399">
        <v>45357</v>
      </c>
      <c r="O1036" s="400" t="s">
        <v>35</v>
      </c>
      <c r="P1036" s="504" t="s">
        <v>1109</v>
      </c>
      <c r="Q1036" s="501" t="s">
        <v>126</v>
      </c>
      <c r="R1036" s="501" t="s">
        <v>126</v>
      </c>
      <c r="S1036" s="349"/>
    </row>
    <row r="1037" spans="1:19" ht="34.9" customHeight="1" x14ac:dyDescent="0.2">
      <c r="A1037" s="481">
        <f t="shared" si="134"/>
        <v>1034</v>
      </c>
      <c r="B1037" s="399">
        <v>45357</v>
      </c>
      <c r="C1037" s="441">
        <v>45323</v>
      </c>
      <c r="D1037" s="400" t="s">
        <v>103</v>
      </c>
      <c r="E1037" s="401" t="s">
        <v>105</v>
      </c>
      <c r="F1037" s="402">
        <v>2852.23</v>
      </c>
      <c r="G1037" s="403" t="s">
        <v>2092</v>
      </c>
      <c r="H1037" s="400" t="s">
        <v>126</v>
      </c>
      <c r="I1037" s="403" t="s">
        <v>2117</v>
      </c>
      <c r="J1037" s="386" t="s">
        <v>2108</v>
      </c>
      <c r="K1037" s="386" t="s">
        <v>960</v>
      </c>
      <c r="L1037" s="404" t="s">
        <v>1025</v>
      </c>
      <c r="M1037" s="386" t="s">
        <v>126</v>
      </c>
      <c r="N1037" s="399">
        <v>45357</v>
      </c>
      <c r="O1037" s="400" t="s">
        <v>35</v>
      </c>
      <c r="P1037" s="504" t="s">
        <v>2118</v>
      </c>
      <c r="Q1037" s="501" t="s">
        <v>126</v>
      </c>
      <c r="R1037" s="501" t="s">
        <v>126</v>
      </c>
      <c r="S1037" s="349"/>
    </row>
    <row r="1038" spans="1:19" ht="34.9" customHeight="1" x14ac:dyDescent="0.2">
      <c r="A1038" s="481">
        <f t="shared" si="134"/>
        <v>1035</v>
      </c>
      <c r="B1038" s="399">
        <v>45357</v>
      </c>
      <c r="C1038" s="441">
        <v>45323</v>
      </c>
      <c r="D1038" s="400" t="s">
        <v>103</v>
      </c>
      <c r="E1038" s="401" t="s">
        <v>105</v>
      </c>
      <c r="F1038" s="402">
        <v>2049.5700000000002</v>
      </c>
      <c r="G1038" s="405" t="s">
        <v>2100</v>
      </c>
      <c r="H1038" s="400" t="s">
        <v>126</v>
      </c>
      <c r="I1038" s="403" t="s">
        <v>1110</v>
      </c>
      <c r="J1038" s="386" t="str">
        <f t="shared" ref="J1038:J1043" si="137">IF(P1038="","",IF(LEN(TRIM(P1038))&gt;14,P1038,"CPF Protegido - LGPD"))</f>
        <v>CPF Protegido - LGPD</v>
      </c>
      <c r="K1038" s="386" t="s">
        <v>960</v>
      </c>
      <c r="L1038" s="404" t="s">
        <v>1025</v>
      </c>
      <c r="M1038" s="386" t="s">
        <v>126</v>
      </c>
      <c r="N1038" s="399">
        <v>45357</v>
      </c>
      <c r="O1038" s="400" t="s">
        <v>35</v>
      </c>
      <c r="P1038" s="504" t="s">
        <v>1111</v>
      </c>
      <c r="Q1038" s="501" t="s">
        <v>126</v>
      </c>
      <c r="R1038" s="501" t="s">
        <v>126</v>
      </c>
      <c r="S1038" s="349"/>
    </row>
    <row r="1039" spans="1:19" ht="34.9" customHeight="1" x14ac:dyDescent="0.2">
      <c r="A1039" s="481">
        <f t="shared" si="134"/>
        <v>1036</v>
      </c>
      <c r="B1039" s="399">
        <v>45357</v>
      </c>
      <c r="C1039" s="441">
        <v>45323</v>
      </c>
      <c r="D1039" s="400" t="s">
        <v>103</v>
      </c>
      <c r="E1039" s="401" t="s">
        <v>105</v>
      </c>
      <c r="F1039" s="402">
        <v>3324.5</v>
      </c>
      <c r="G1039" s="403" t="s">
        <v>2119</v>
      </c>
      <c r="H1039" s="400" t="s">
        <v>126</v>
      </c>
      <c r="I1039" s="403" t="s">
        <v>1113</v>
      </c>
      <c r="J1039" s="386" t="str">
        <f t="shared" si="137"/>
        <v>CPF Protegido - LGPD</v>
      </c>
      <c r="K1039" s="386" t="s">
        <v>960</v>
      </c>
      <c r="L1039" s="404" t="s">
        <v>1025</v>
      </c>
      <c r="M1039" s="386" t="s">
        <v>126</v>
      </c>
      <c r="N1039" s="399">
        <v>45357</v>
      </c>
      <c r="O1039" s="400" t="s">
        <v>35</v>
      </c>
      <c r="P1039" s="504" t="s">
        <v>1114</v>
      </c>
      <c r="Q1039" s="501" t="s">
        <v>126</v>
      </c>
      <c r="R1039" s="501" t="s">
        <v>126</v>
      </c>
      <c r="S1039" s="349"/>
    </row>
    <row r="1040" spans="1:19" ht="34.9" customHeight="1" x14ac:dyDescent="0.2">
      <c r="A1040" s="481">
        <f t="shared" si="134"/>
        <v>1037</v>
      </c>
      <c r="B1040" s="399">
        <v>45357</v>
      </c>
      <c r="C1040" s="441">
        <v>45323</v>
      </c>
      <c r="D1040" s="400" t="s">
        <v>103</v>
      </c>
      <c r="E1040" s="401" t="s">
        <v>105</v>
      </c>
      <c r="F1040" s="402">
        <v>2394.36</v>
      </c>
      <c r="G1040" s="405" t="s">
        <v>2120</v>
      </c>
      <c r="H1040" s="400" t="s">
        <v>126</v>
      </c>
      <c r="I1040" s="403" t="s">
        <v>1116</v>
      </c>
      <c r="J1040" s="386" t="str">
        <f t="shared" si="137"/>
        <v>CPF Protegido - LGPD</v>
      </c>
      <c r="K1040" s="386" t="s">
        <v>960</v>
      </c>
      <c r="L1040" s="404" t="s">
        <v>1025</v>
      </c>
      <c r="M1040" s="386" t="s">
        <v>126</v>
      </c>
      <c r="N1040" s="399">
        <v>45357</v>
      </c>
      <c r="O1040" s="400" t="s">
        <v>35</v>
      </c>
      <c r="P1040" s="504" t="s">
        <v>1117</v>
      </c>
      <c r="Q1040" s="501" t="s">
        <v>126</v>
      </c>
      <c r="R1040" s="501" t="s">
        <v>126</v>
      </c>
      <c r="S1040" s="349"/>
    </row>
    <row r="1041" spans="1:19" ht="34.9" customHeight="1" x14ac:dyDescent="0.2">
      <c r="A1041" s="481">
        <f t="shared" si="134"/>
        <v>1038</v>
      </c>
      <c r="B1041" s="399">
        <v>45357</v>
      </c>
      <c r="C1041" s="441">
        <v>45323</v>
      </c>
      <c r="D1041" s="400" t="s">
        <v>103</v>
      </c>
      <c r="E1041" s="401" t="s">
        <v>105</v>
      </c>
      <c r="F1041" s="402">
        <v>2252.36</v>
      </c>
      <c r="G1041" s="405" t="s">
        <v>2120</v>
      </c>
      <c r="H1041" s="400" t="s">
        <v>126</v>
      </c>
      <c r="I1041" s="403" t="s">
        <v>1118</v>
      </c>
      <c r="J1041" s="386" t="str">
        <f t="shared" si="137"/>
        <v>CPF Protegido - LGPD</v>
      </c>
      <c r="K1041" s="386" t="s">
        <v>960</v>
      </c>
      <c r="L1041" s="404" t="s">
        <v>1025</v>
      </c>
      <c r="M1041" s="386" t="s">
        <v>126</v>
      </c>
      <c r="N1041" s="399">
        <v>45357</v>
      </c>
      <c r="O1041" s="400" t="s">
        <v>35</v>
      </c>
      <c r="P1041" s="504" t="s">
        <v>1119</v>
      </c>
      <c r="Q1041" s="501" t="s">
        <v>126</v>
      </c>
      <c r="R1041" s="501" t="s">
        <v>126</v>
      </c>
      <c r="S1041" s="349"/>
    </row>
    <row r="1042" spans="1:19" ht="34.9" customHeight="1" x14ac:dyDescent="0.2">
      <c r="A1042" s="481">
        <f t="shared" si="134"/>
        <v>1039</v>
      </c>
      <c r="B1042" s="399">
        <v>45357</v>
      </c>
      <c r="C1042" s="441">
        <v>45323</v>
      </c>
      <c r="D1042" s="400" t="s">
        <v>103</v>
      </c>
      <c r="E1042" s="401" t="s">
        <v>105</v>
      </c>
      <c r="F1042" s="402">
        <v>2370.2600000000002</v>
      </c>
      <c r="G1042" s="405" t="s">
        <v>2100</v>
      </c>
      <c r="H1042" s="400" t="s">
        <v>126</v>
      </c>
      <c r="I1042" s="403" t="s">
        <v>1120</v>
      </c>
      <c r="J1042" s="386" t="str">
        <f t="shared" si="137"/>
        <v>CPF Protegido - LGPD</v>
      </c>
      <c r="K1042" s="386" t="s">
        <v>960</v>
      </c>
      <c r="L1042" s="404" t="s">
        <v>1025</v>
      </c>
      <c r="M1042" s="386" t="s">
        <v>126</v>
      </c>
      <c r="N1042" s="399">
        <v>45357</v>
      </c>
      <c r="O1042" s="400" t="s">
        <v>35</v>
      </c>
      <c r="P1042" s="504" t="s">
        <v>1121</v>
      </c>
      <c r="Q1042" s="501" t="s">
        <v>126</v>
      </c>
      <c r="R1042" s="501" t="s">
        <v>126</v>
      </c>
      <c r="S1042" s="349"/>
    </row>
    <row r="1043" spans="1:19" ht="34.9" customHeight="1" x14ac:dyDescent="0.2">
      <c r="A1043" s="481">
        <f t="shared" si="134"/>
        <v>1040</v>
      </c>
      <c r="B1043" s="399">
        <v>45357</v>
      </c>
      <c r="C1043" s="441">
        <v>45323</v>
      </c>
      <c r="D1043" s="400" t="s">
        <v>103</v>
      </c>
      <c r="E1043" s="401" t="s">
        <v>105</v>
      </c>
      <c r="F1043" s="402">
        <v>4651.96</v>
      </c>
      <c r="G1043" s="405" t="s">
        <v>2121</v>
      </c>
      <c r="H1043" s="400" t="s">
        <v>126</v>
      </c>
      <c r="I1043" s="403" t="s">
        <v>1123</v>
      </c>
      <c r="J1043" s="386" t="str">
        <f t="shared" si="137"/>
        <v>CPF Protegido - LGPD</v>
      </c>
      <c r="K1043" s="386" t="s">
        <v>960</v>
      </c>
      <c r="L1043" s="404" t="s">
        <v>1025</v>
      </c>
      <c r="M1043" s="386" t="s">
        <v>126</v>
      </c>
      <c r="N1043" s="399">
        <v>45357</v>
      </c>
      <c r="O1043" s="400" t="s">
        <v>35</v>
      </c>
      <c r="P1043" s="504" t="s">
        <v>1124</v>
      </c>
      <c r="Q1043" s="501" t="s">
        <v>126</v>
      </c>
      <c r="R1043" s="501" t="s">
        <v>126</v>
      </c>
      <c r="S1043" s="349"/>
    </row>
    <row r="1044" spans="1:19" ht="34.9" customHeight="1" x14ac:dyDescent="0.2">
      <c r="A1044" s="481">
        <f t="shared" si="134"/>
        <v>1041</v>
      </c>
      <c r="B1044" s="399">
        <v>45357</v>
      </c>
      <c r="C1044" s="441">
        <v>45323</v>
      </c>
      <c r="D1044" s="400" t="s">
        <v>103</v>
      </c>
      <c r="E1044" s="401" t="s">
        <v>105</v>
      </c>
      <c r="F1044" s="402">
        <v>2530.0300000000002</v>
      </c>
      <c r="G1044" s="403" t="s">
        <v>2092</v>
      </c>
      <c r="H1044" s="400" t="s">
        <v>126</v>
      </c>
      <c r="I1044" s="403" t="s">
        <v>2122</v>
      </c>
      <c r="J1044" s="386" t="str">
        <f t="shared" ref="J1044:J1053" si="138">IF(P1044="","",IF(LEN(TRIM(P1044))&gt;14,P1044,"CPF Protegido - LGPD"))</f>
        <v>CPF Protegido - LGPD</v>
      </c>
      <c r="K1044" s="386" t="s">
        <v>960</v>
      </c>
      <c r="L1044" s="404" t="s">
        <v>1025</v>
      </c>
      <c r="M1044" s="386" t="s">
        <v>126</v>
      </c>
      <c r="N1044" s="399">
        <v>45357</v>
      </c>
      <c r="O1044" s="400" t="s">
        <v>35</v>
      </c>
      <c r="P1044" s="504" t="s">
        <v>2123</v>
      </c>
      <c r="Q1044" s="501" t="s">
        <v>126</v>
      </c>
      <c r="R1044" s="501" t="s">
        <v>126</v>
      </c>
      <c r="S1044" s="349"/>
    </row>
    <row r="1045" spans="1:19" ht="34.9" customHeight="1" x14ac:dyDescent="0.2">
      <c r="A1045" s="481">
        <f t="shared" si="134"/>
        <v>1042</v>
      </c>
      <c r="B1045" s="399">
        <v>45357</v>
      </c>
      <c r="C1045" s="441">
        <v>45323</v>
      </c>
      <c r="D1045" s="400" t="s">
        <v>103</v>
      </c>
      <c r="E1045" s="401" t="s">
        <v>105</v>
      </c>
      <c r="F1045" s="402">
        <v>1599.05</v>
      </c>
      <c r="G1045" s="405" t="s">
        <v>2124</v>
      </c>
      <c r="H1045" s="400" t="s">
        <v>126</v>
      </c>
      <c r="I1045" s="403" t="s">
        <v>1126</v>
      </c>
      <c r="J1045" s="386" t="str">
        <f t="shared" si="138"/>
        <v>CPF Protegido - LGPD</v>
      </c>
      <c r="K1045" s="386" t="s">
        <v>960</v>
      </c>
      <c r="L1045" s="404" t="s">
        <v>1025</v>
      </c>
      <c r="M1045" s="386" t="s">
        <v>126</v>
      </c>
      <c r="N1045" s="399">
        <v>45357</v>
      </c>
      <c r="O1045" s="400" t="s">
        <v>35</v>
      </c>
      <c r="P1045" s="504" t="s">
        <v>1127</v>
      </c>
      <c r="Q1045" s="501" t="s">
        <v>126</v>
      </c>
      <c r="R1045" s="501" t="s">
        <v>126</v>
      </c>
      <c r="S1045" s="349"/>
    </row>
    <row r="1046" spans="1:19" ht="34.9" customHeight="1" x14ac:dyDescent="0.2">
      <c r="A1046" s="481">
        <f t="shared" si="134"/>
        <v>1043</v>
      </c>
      <c r="B1046" s="399">
        <v>45357</v>
      </c>
      <c r="C1046" s="441">
        <v>45323</v>
      </c>
      <c r="D1046" s="400" t="s">
        <v>103</v>
      </c>
      <c r="E1046" s="401" t="s">
        <v>105</v>
      </c>
      <c r="F1046" s="402">
        <v>2146.35</v>
      </c>
      <c r="G1046" s="403" t="s">
        <v>2125</v>
      </c>
      <c r="H1046" s="400" t="s">
        <v>126</v>
      </c>
      <c r="I1046" s="403" t="s">
        <v>1129</v>
      </c>
      <c r="J1046" s="386" t="str">
        <f t="shared" si="138"/>
        <v>CPF Protegido - LGPD</v>
      </c>
      <c r="K1046" s="386" t="s">
        <v>960</v>
      </c>
      <c r="L1046" s="404" t="s">
        <v>1025</v>
      </c>
      <c r="M1046" s="386" t="s">
        <v>126</v>
      </c>
      <c r="N1046" s="399">
        <v>45357</v>
      </c>
      <c r="O1046" s="400" t="s">
        <v>35</v>
      </c>
      <c r="P1046" s="504" t="s">
        <v>1130</v>
      </c>
      <c r="Q1046" s="501" t="s">
        <v>126</v>
      </c>
      <c r="R1046" s="501" t="s">
        <v>126</v>
      </c>
      <c r="S1046" s="349"/>
    </row>
    <row r="1047" spans="1:19" ht="34.9" customHeight="1" x14ac:dyDescent="0.2">
      <c r="A1047" s="481">
        <f t="shared" si="134"/>
        <v>1044</v>
      </c>
      <c r="B1047" s="399">
        <v>45357</v>
      </c>
      <c r="C1047" s="441">
        <v>45323</v>
      </c>
      <c r="D1047" s="400" t="s">
        <v>103</v>
      </c>
      <c r="E1047" s="401" t="s">
        <v>105</v>
      </c>
      <c r="F1047" s="402">
        <v>2394.36</v>
      </c>
      <c r="G1047" s="403" t="s">
        <v>2126</v>
      </c>
      <c r="H1047" s="400" t="s">
        <v>126</v>
      </c>
      <c r="I1047" s="403" t="s">
        <v>1132</v>
      </c>
      <c r="J1047" s="386" t="str">
        <f t="shared" si="138"/>
        <v>CPF Protegido - LGPD</v>
      </c>
      <c r="K1047" s="386" t="s">
        <v>960</v>
      </c>
      <c r="L1047" s="404" t="s">
        <v>1025</v>
      </c>
      <c r="M1047" s="386" t="s">
        <v>126</v>
      </c>
      <c r="N1047" s="399">
        <v>45357</v>
      </c>
      <c r="O1047" s="400" t="s">
        <v>35</v>
      </c>
      <c r="P1047" s="505" t="s">
        <v>1133</v>
      </c>
      <c r="Q1047" s="501" t="s">
        <v>126</v>
      </c>
      <c r="R1047" s="501" t="s">
        <v>126</v>
      </c>
      <c r="S1047" s="349"/>
    </row>
    <row r="1048" spans="1:19" ht="34.9" customHeight="1" x14ac:dyDescent="0.2">
      <c r="A1048" s="481">
        <f t="shared" si="134"/>
        <v>1045</v>
      </c>
      <c r="B1048" s="399">
        <v>45357</v>
      </c>
      <c r="C1048" s="441">
        <v>45323</v>
      </c>
      <c r="D1048" s="400" t="s">
        <v>103</v>
      </c>
      <c r="E1048" s="401" t="s">
        <v>105</v>
      </c>
      <c r="F1048" s="402">
        <v>3346.35</v>
      </c>
      <c r="G1048" s="405" t="s">
        <v>2127</v>
      </c>
      <c r="H1048" s="400" t="s">
        <v>126</v>
      </c>
      <c r="I1048" s="403" t="s">
        <v>1135</v>
      </c>
      <c r="J1048" s="386" t="str">
        <f t="shared" si="138"/>
        <v>CPF Protegido - LGPD</v>
      </c>
      <c r="K1048" s="386" t="s">
        <v>960</v>
      </c>
      <c r="L1048" s="404" t="s">
        <v>1025</v>
      </c>
      <c r="M1048" s="386" t="s">
        <v>126</v>
      </c>
      <c r="N1048" s="399">
        <v>45357</v>
      </c>
      <c r="O1048" s="400" t="s">
        <v>35</v>
      </c>
      <c r="P1048" s="505" t="s">
        <v>1136</v>
      </c>
      <c r="Q1048" s="501" t="s">
        <v>126</v>
      </c>
      <c r="R1048" s="501" t="s">
        <v>126</v>
      </c>
      <c r="S1048" s="349"/>
    </row>
    <row r="1049" spans="1:19" ht="34.9" customHeight="1" x14ac:dyDescent="0.2">
      <c r="A1049" s="481">
        <f t="shared" si="134"/>
        <v>1046</v>
      </c>
      <c r="B1049" s="399">
        <v>45357</v>
      </c>
      <c r="C1049" s="441">
        <v>45323</v>
      </c>
      <c r="D1049" s="400" t="s">
        <v>103</v>
      </c>
      <c r="E1049" s="401" t="s">
        <v>105</v>
      </c>
      <c r="F1049" s="402">
        <v>12233.81</v>
      </c>
      <c r="G1049" s="403" t="s">
        <v>2128</v>
      </c>
      <c r="H1049" s="400" t="s">
        <v>126</v>
      </c>
      <c r="I1049" s="403" t="s">
        <v>1138</v>
      </c>
      <c r="J1049" s="386" t="str">
        <f t="shared" si="138"/>
        <v>CPF Protegido - LGPD</v>
      </c>
      <c r="K1049" s="386" t="s">
        <v>960</v>
      </c>
      <c r="L1049" s="404" t="s">
        <v>1025</v>
      </c>
      <c r="M1049" s="386" t="s">
        <v>126</v>
      </c>
      <c r="N1049" s="399">
        <v>45357</v>
      </c>
      <c r="O1049" s="400" t="s">
        <v>35</v>
      </c>
      <c r="P1049" s="505" t="s">
        <v>1139</v>
      </c>
      <c r="Q1049" s="501" t="s">
        <v>126</v>
      </c>
      <c r="R1049" s="501" t="s">
        <v>126</v>
      </c>
      <c r="S1049" s="349"/>
    </row>
    <row r="1050" spans="1:19" ht="34.9" customHeight="1" x14ac:dyDescent="0.2">
      <c r="A1050" s="481">
        <f t="shared" si="134"/>
        <v>1047</v>
      </c>
      <c r="B1050" s="399">
        <v>45357</v>
      </c>
      <c r="C1050" s="441">
        <v>45323</v>
      </c>
      <c r="D1050" s="400" t="s">
        <v>103</v>
      </c>
      <c r="E1050" s="401" t="s">
        <v>105</v>
      </c>
      <c r="F1050" s="402">
        <v>3459.73</v>
      </c>
      <c r="G1050" s="405" t="s">
        <v>2129</v>
      </c>
      <c r="H1050" s="400" t="s">
        <v>126</v>
      </c>
      <c r="I1050" s="403" t="s">
        <v>1141</v>
      </c>
      <c r="J1050" s="386" t="str">
        <f t="shared" si="138"/>
        <v>CPF Protegido - LGPD</v>
      </c>
      <c r="K1050" s="386" t="s">
        <v>960</v>
      </c>
      <c r="L1050" s="404" t="s">
        <v>1025</v>
      </c>
      <c r="M1050" s="386" t="s">
        <v>126</v>
      </c>
      <c r="N1050" s="399">
        <v>45357</v>
      </c>
      <c r="O1050" s="400" t="s">
        <v>35</v>
      </c>
      <c r="P1050" s="505" t="s">
        <v>1142</v>
      </c>
      <c r="Q1050" s="501" t="s">
        <v>126</v>
      </c>
      <c r="R1050" s="501" t="s">
        <v>126</v>
      </c>
      <c r="S1050" s="349"/>
    </row>
    <row r="1051" spans="1:19" ht="34.9" customHeight="1" x14ac:dyDescent="0.2">
      <c r="A1051" s="481">
        <f t="shared" si="134"/>
        <v>1048</v>
      </c>
      <c r="B1051" s="399">
        <v>45357</v>
      </c>
      <c r="C1051" s="441">
        <v>45323</v>
      </c>
      <c r="D1051" s="400" t="s">
        <v>103</v>
      </c>
      <c r="E1051" s="401" t="s">
        <v>105</v>
      </c>
      <c r="F1051" s="402">
        <v>2416.6</v>
      </c>
      <c r="G1051" s="403" t="s">
        <v>2100</v>
      </c>
      <c r="H1051" s="400" t="s">
        <v>126</v>
      </c>
      <c r="I1051" s="403" t="s">
        <v>1143</v>
      </c>
      <c r="J1051" s="386" t="str">
        <f t="shared" si="138"/>
        <v>CPF Protegido - LGPD</v>
      </c>
      <c r="K1051" s="386" t="s">
        <v>960</v>
      </c>
      <c r="L1051" s="404" t="s">
        <v>1025</v>
      </c>
      <c r="M1051" s="386" t="s">
        <v>126</v>
      </c>
      <c r="N1051" s="399">
        <v>45357</v>
      </c>
      <c r="O1051" s="400" t="s">
        <v>35</v>
      </c>
      <c r="P1051" s="505" t="s">
        <v>1144</v>
      </c>
      <c r="Q1051" s="501" t="s">
        <v>126</v>
      </c>
      <c r="R1051" s="501" t="s">
        <v>126</v>
      </c>
      <c r="S1051" s="349"/>
    </row>
    <row r="1052" spans="1:19" ht="34.9" customHeight="1" x14ac:dyDescent="0.2">
      <c r="A1052" s="481">
        <f t="shared" si="134"/>
        <v>1049</v>
      </c>
      <c r="B1052" s="399">
        <v>45357</v>
      </c>
      <c r="C1052" s="441">
        <v>45323</v>
      </c>
      <c r="D1052" s="400" t="s">
        <v>103</v>
      </c>
      <c r="E1052" s="401" t="s">
        <v>105</v>
      </c>
      <c r="F1052" s="402">
        <v>1678.54</v>
      </c>
      <c r="G1052" s="403" t="s">
        <v>2130</v>
      </c>
      <c r="H1052" s="400" t="s">
        <v>126</v>
      </c>
      <c r="I1052" s="403" t="s">
        <v>1146</v>
      </c>
      <c r="J1052" s="386" t="str">
        <f t="shared" si="138"/>
        <v>CPF Protegido - LGPD</v>
      </c>
      <c r="K1052" s="386" t="s">
        <v>960</v>
      </c>
      <c r="L1052" s="404" t="s">
        <v>1025</v>
      </c>
      <c r="M1052" s="386" t="s">
        <v>126</v>
      </c>
      <c r="N1052" s="399">
        <v>45357</v>
      </c>
      <c r="O1052" s="400" t="s">
        <v>35</v>
      </c>
      <c r="P1052" s="505" t="s">
        <v>1147</v>
      </c>
      <c r="Q1052" s="501" t="s">
        <v>126</v>
      </c>
      <c r="R1052" s="501" t="s">
        <v>126</v>
      </c>
      <c r="S1052" s="349"/>
    </row>
    <row r="1053" spans="1:19" ht="34.9" customHeight="1" x14ac:dyDescent="0.2">
      <c r="A1053" s="481">
        <f t="shared" si="134"/>
        <v>1050</v>
      </c>
      <c r="B1053" s="399">
        <v>45357</v>
      </c>
      <c r="C1053" s="441">
        <v>45323</v>
      </c>
      <c r="D1053" s="400" t="s">
        <v>103</v>
      </c>
      <c r="E1053" s="401" t="s">
        <v>105</v>
      </c>
      <c r="F1053" s="402">
        <v>2416.6</v>
      </c>
      <c r="G1053" s="405" t="s">
        <v>2100</v>
      </c>
      <c r="H1053" s="400" t="s">
        <v>126</v>
      </c>
      <c r="I1053" s="403" t="s">
        <v>1150</v>
      </c>
      <c r="J1053" s="386" t="str">
        <f t="shared" si="138"/>
        <v>CPF Protegido - LGPD</v>
      </c>
      <c r="K1053" s="386" t="s">
        <v>960</v>
      </c>
      <c r="L1053" s="404" t="s">
        <v>1025</v>
      </c>
      <c r="M1053" s="386" t="s">
        <v>126</v>
      </c>
      <c r="N1053" s="399">
        <v>45357</v>
      </c>
      <c r="O1053" s="400" t="s">
        <v>35</v>
      </c>
      <c r="P1053" s="504" t="s">
        <v>1151</v>
      </c>
      <c r="Q1053" s="501" t="s">
        <v>126</v>
      </c>
      <c r="R1053" s="501" t="s">
        <v>126</v>
      </c>
      <c r="S1053" s="349"/>
    </row>
    <row r="1054" spans="1:19" ht="34.9" customHeight="1" x14ac:dyDescent="0.2">
      <c r="A1054" s="481">
        <f t="shared" si="134"/>
        <v>1051</v>
      </c>
      <c r="B1054" s="399">
        <v>45357</v>
      </c>
      <c r="C1054" s="441">
        <v>45323</v>
      </c>
      <c r="D1054" s="400" t="s">
        <v>103</v>
      </c>
      <c r="E1054" s="401" t="s">
        <v>105</v>
      </c>
      <c r="F1054" s="402">
        <v>2852.23</v>
      </c>
      <c r="G1054" s="405" t="s">
        <v>2129</v>
      </c>
      <c r="H1054" s="400" t="s">
        <v>126</v>
      </c>
      <c r="I1054" s="403" t="s">
        <v>2131</v>
      </c>
      <c r="J1054" s="386" t="str">
        <f t="shared" ref="J1054:J1078" si="139">IF(P1054="","",IF(LEN(TRIM(P1054))&gt;14,P1054,"CPF Protegido - LGPD"))</f>
        <v>CPF Protegido - LGPD</v>
      </c>
      <c r="K1054" s="386" t="s">
        <v>960</v>
      </c>
      <c r="L1054" s="404" t="s">
        <v>1025</v>
      </c>
      <c r="M1054" s="386" t="s">
        <v>126</v>
      </c>
      <c r="N1054" s="399">
        <v>45357</v>
      </c>
      <c r="O1054" s="400" t="s">
        <v>35</v>
      </c>
      <c r="P1054" s="504" t="s">
        <v>2132</v>
      </c>
      <c r="Q1054" s="501" t="s">
        <v>126</v>
      </c>
      <c r="R1054" s="501" t="s">
        <v>126</v>
      </c>
      <c r="S1054" s="349"/>
    </row>
    <row r="1055" spans="1:19" ht="34.9" customHeight="1" x14ac:dyDescent="0.2">
      <c r="A1055" s="481">
        <f t="shared" si="134"/>
        <v>1052</v>
      </c>
      <c r="B1055" s="399">
        <v>45357</v>
      </c>
      <c r="C1055" s="441">
        <v>45323</v>
      </c>
      <c r="D1055" s="400" t="s">
        <v>103</v>
      </c>
      <c r="E1055" s="401" t="s">
        <v>105</v>
      </c>
      <c r="F1055" s="402">
        <v>3324.5</v>
      </c>
      <c r="G1055" s="405" t="s">
        <v>2133</v>
      </c>
      <c r="H1055" s="400" t="s">
        <v>126</v>
      </c>
      <c r="I1055" s="403" t="s">
        <v>1153</v>
      </c>
      <c r="J1055" s="386" t="str">
        <f t="shared" si="139"/>
        <v>CPF Protegido - LGPD</v>
      </c>
      <c r="K1055" s="386" t="s">
        <v>960</v>
      </c>
      <c r="L1055" s="404" t="s">
        <v>1025</v>
      </c>
      <c r="M1055" s="386" t="s">
        <v>126</v>
      </c>
      <c r="N1055" s="399">
        <v>45357</v>
      </c>
      <c r="O1055" s="400" t="s">
        <v>35</v>
      </c>
      <c r="P1055" s="505" t="s">
        <v>1154</v>
      </c>
      <c r="Q1055" s="501" t="s">
        <v>126</v>
      </c>
      <c r="R1055" s="501" t="s">
        <v>126</v>
      </c>
      <c r="S1055" s="349"/>
    </row>
    <row r="1056" spans="1:19" ht="34.9" customHeight="1" x14ac:dyDescent="0.2">
      <c r="A1056" s="481">
        <f t="shared" si="134"/>
        <v>1053</v>
      </c>
      <c r="B1056" s="399">
        <v>45357</v>
      </c>
      <c r="C1056" s="441">
        <v>45323</v>
      </c>
      <c r="D1056" s="400" t="s">
        <v>103</v>
      </c>
      <c r="E1056" s="401" t="s">
        <v>105</v>
      </c>
      <c r="F1056" s="402">
        <v>3059.24</v>
      </c>
      <c r="G1056" s="403" t="s">
        <v>2134</v>
      </c>
      <c r="H1056" s="400" t="s">
        <v>126</v>
      </c>
      <c r="I1056" s="407" t="s">
        <v>1156</v>
      </c>
      <c r="J1056" s="386" t="str">
        <f t="shared" si="139"/>
        <v>CPF Protegido - LGPD</v>
      </c>
      <c r="K1056" s="386" t="s">
        <v>960</v>
      </c>
      <c r="L1056" s="404" t="s">
        <v>1025</v>
      </c>
      <c r="M1056" s="386" t="s">
        <v>126</v>
      </c>
      <c r="N1056" s="399">
        <v>45357</v>
      </c>
      <c r="O1056" s="400" t="s">
        <v>35</v>
      </c>
      <c r="P1056" s="504" t="s">
        <v>1157</v>
      </c>
      <c r="Q1056" s="501" t="s">
        <v>126</v>
      </c>
      <c r="R1056" s="501" t="s">
        <v>126</v>
      </c>
      <c r="S1056" s="349"/>
    </row>
    <row r="1057" spans="1:19" ht="34.9" customHeight="1" x14ac:dyDescent="0.2">
      <c r="A1057" s="481">
        <f t="shared" si="134"/>
        <v>1054</v>
      </c>
      <c r="B1057" s="399">
        <v>45357</v>
      </c>
      <c r="C1057" s="441">
        <v>45323</v>
      </c>
      <c r="D1057" s="400" t="s">
        <v>103</v>
      </c>
      <c r="E1057" s="401" t="s">
        <v>105</v>
      </c>
      <c r="F1057" s="402">
        <v>4907.68</v>
      </c>
      <c r="G1057" s="405" t="s">
        <v>2135</v>
      </c>
      <c r="H1057" s="400" t="s">
        <v>126</v>
      </c>
      <c r="I1057" s="403" t="s">
        <v>1164</v>
      </c>
      <c r="J1057" s="386" t="str">
        <f t="shared" si="139"/>
        <v>CPF Protegido - LGPD</v>
      </c>
      <c r="K1057" s="386" t="s">
        <v>960</v>
      </c>
      <c r="L1057" s="404" t="s">
        <v>1025</v>
      </c>
      <c r="M1057" s="386" t="s">
        <v>126</v>
      </c>
      <c r="N1057" s="399">
        <v>45357</v>
      </c>
      <c r="O1057" s="400" t="s">
        <v>35</v>
      </c>
      <c r="P1057" s="505" t="s">
        <v>1165</v>
      </c>
      <c r="Q1057" s="501" t="s">
        <v>126</v>
      </c>
      <c r="R1057" s="501" t="s">
        <v>126</v>
      </c>
      <c r="S1057" s="349"/>
    </row>
    <row r="1058" spans="1:19" ht="34.9" customHeight="1" x14ac:dyDescent="0.2">
      <c r="A1058" s="481">
        <f t="shared" si="134"/>
        <v>1055</v>
      </c>
      <c r="B1058" s="399">
        <v>45357</v>
      </c>
      <c r="C1058" s="441">
        <v>45323</v>
      </c>
      <c r="D1058" s="400" t="s">
        <v>103</v>
      </c>
      <c r="E1058" s="401" t="s">
        <v>105</v>
      </c>
      <c r="F1058" s="402">
        <v>2394.36</v>
      </c>
      <c r="G1058" s="405" t="s">
        <v>2136</v>
      </c>
      <c r="H1058" s="400" t="s">
        <v>126</v>
      </c>
      <c r="I1058" s="403" t="s">
        <v>1167</v>
      </c>
      <c r="J1058" s="386" t="str">
        <f t="shared" si="139"/>
        <v>CPF Protegido - LGPD</v>
      </c>
      <c r="K1058" s="386" t="s">
        <v>960</v>
      </c>
      <c r="L1058" s="404" t="s">
        <v>1025</v>
      </c>
      <c r="M1058" s="386" t="s">
        <v>126</v>
      </c>
      <c r="N1058" s="399">
        <v>45357</v>
      </c>
      <c r="O1058" s="400" t="s">
        <v>35</v>
      </c>
      <c r="P1058" s="505" t="s">
        <v>1168</v>
      </c>
      <c r="Q1058" s="501" t="s">
        <v>126</v>
      </c>
      <c r="R1058" s="501" t="s">
        <v>126</v>
      </c>
      <c r="S1058" s="349"/>
    </row>
    <row r="1059" spans="1:19" ht="34.9" customHeight="1" x14ac:dyDescent="0.2">
      <c r="A1059" s="481">
        <f t="shared" si="134"/>
        <v>1056</v>
      </c>
      <c r="B1059" s="399">
        <v>45357</v>
      </c>
      <c r="C1059" s="441">
        <v>45323</v>
      </c>
      <c r="D1059" s="400" t="s">
        <v>103</v>
      </c>
      <c r="E1059" s="401" t="s">
        <v>105</v>
      </c>
      <c r="F1059" s="402">
        <v>1962.94</v>
      </c>
      <c r="G1059" s="405" t="s">
        <v>2137</v>
      </c>
      <c r="H1059" s="400" t="s">
        <v>126</v>
      </c>
      <c r="I1059" s="403" t="s">
        <v>1170</v>
      </c>
      <c r="J1059" s="386" t="str">
        <f t="shared" si="139"/>
        <v>CPF Protegido - LGPD</v>
      </c>
      <c r="K1059" s="386" t="s">
        <v>960</v>
      </c>
      <c r="L1059" s="404" t="s">
        <v>1025</v>
      </c>
      <c r="M1059" s="386" t="s">
        <v>126</v>
      </c>
      <c r="N1059" s="399">
        <v>45357</v>
      </c>
      <c r="O1059" s="400" t="s">
        <v>35</v>
      </c>
      <c r="P1059" s="505" t="s">
        <v>1171</v>
      </c>
      <c r="Q1059" s="501" t="s">
        <v>126</v>
      </c>
      <c r="R1059" s="501" t="s">
        <v>126</v>
      </c>
      <c r="S1059" s="349"/>
    </row>
    <row r="1060" spans="1:19" ht="34.9" customHeight="1" x14ac:dyDescent="0.2">
      <c r="A1060" s="481">
        <f t="shared" si="134"/>
        <v>1057</v>
      </c>
      <c r="B1060" s="399">
        <v>45357</v>
      </c>
      <c r="C1060" s="441">
        <v>45323</v>
      </c>
      <c r="D1060" s="400" t="s">
        <v>103</v>
      </c>
      <c r="E1060" s="401" t="s">
        <v>105</v>
      </c>
      <c r="F1060" s="402">
        <v>1215.04</v>
      </c>
      <c r="G1060" s="405" t="s">
        <v>2137</v>
      </c>
      <c r="H1060" s="400" t="s">
        <v>126</v>
      </c>
      <c r="I1060" s="403" t="s">
        <v>1172</v>
      </c>
      <c r="J1060" s="386" t="str">
        <f t="shared" si="139"/>
        <v>CPF Protegido - LGPD</v>
      </c>
      <c r="K1060" s="386" t="s">
        <v>960</v>
      </c>
      <c r="L1060" s="404" t="s">
        <v>1025</v>
      </c>
      <c r="M1060" s="386" t="s">
        <v>126</v>
      </c>
      <c r="N1060" s="399">
        <v>45357</v>
      </c>
      <c r="O1060" s="400" t="s">
        <v>35</v>
      </c>
      <c r="P1060" s="505" t="s">
        <v>1173</v>
      </c>
      <c r="Q1060" s="501" t="s">
        <v>126</v>
      </c>
      <c r="R1060" s="501" t="s">
        <v>126</v>
      </c>
      <c r="S1060" s="349"/>
    </row>
    <row r="1061" spans="1:19" ht="34.9" customHeight="1" x14ac:dyDescent="0.2">
      <c r="A1061" s="481">
        <f t="shared" si="134"/>
        <v>1058</v>
      </c>
      <c r="B1061" s="399">
        <v>45357</v>
      </c>
      <c r="C1061" s="441">
        <v>45323</v>
      </c>
      <c r="D1061" s="400" t="s">
        <v>103</v>
      </c>
      <c r="E1061" s="401" t="s">
        <v>105</v>
      </c>
      <c r="F1061" s="402">
        <v>3346.74</v>
      </c>
      <c r="G1061" s="405" t="s">
        <v>2138</v>
      </c>
      <c r="H1061" s="400" t="s">
        <v>126</v>
      </c>
      <c r="I1061" s="403" t="s">
        <v>1178</v>
      </c>
      <c r="J1061" s="386" t="str">
        <f t="shared" si="139"/>
        <v>CPF Protegido - LGPD</v>
      </c>
      <c r="K1061" s="386" t="s">
        <v>960</v>
      </c>
      <c r="L1061" s="404" t="s">
        <v>1025</v>
      </c>
      <c r="M1061" s="386" t="s">
        <v>126</v>
      </c>
      <c r="N1061" s="399">
        <v>45357</v>
      </c>
      <c r="O1061" s="400" t="s">
        <v>35</v>
      </c>
      <c r="P1061" s="505" t="s">
        <v>1179</v>
      </c>
      <c r="Q1061" s="501" t="s">
        <v>126</v>
      </c>
      <c r="R1061" s="501" t="s">
        <v>126</v>
      </c>
      <c r="S1061" s="349"/>
    </row>
    <row r="1062" spans="1:19" ht="34.9" customHeight="1" x14ac:dyDescent="0.2">
      <c r="A1062" s="481">
        <f t="shared" si="134"/>
        <v>1059</v>
      </c>
      <c r="B1062" s="399">
        <v>45357</v>
      </c>
      <c r="C1062" s="441">
        <v>45323</v>
      </c>
      <c r="D1062" s="400" t="s">
        <v>103</v>
      </c>
      <c r="E1062" s="401" t="s">
        <v>105</v>
      </c>
      <c r="F1062" s="402">
        <v>3268.85</v>
      </c>
      <c r="G1062" s="405" t="s">
        <v>2138</v>
      </c>
      <c r="H1062" s="400" t="s">
        <v>126</v>
      </c>
      <c r="I1062" s="403" t="s">
        <v>1180</v>
      </c>
      <c r="J1062" s="386" t="str">
        <f t="shared" si="139"/>
        <v>CPF Protegido - LGPD</v>
      </c>
      <c r="K1062" s="386" t="s">
        <v>960</v>
      </c>
      <c r="L1062" s="404" t="s">
        <v>1025</v>
      </c>
      <c r="M1062" s="386" t="s">
        <v>126</v>
      </c>
      <c r="N1062" s="399">
        <v>45357</v>
      </c>
      <c r="O1062" s="400" t="s">
        <v>35</v>
      </c>
      <c r="P1062" s="505" t="s">
        <v>1181</v>
      </c>
      <c r="Q1062" s="501" t="s">
        <v>126</v>
      </c>
      <c r="R1062" s="501" t="s">
        <v>126</v>
      </c>
      <c r="S1062" s="349"/>
    </row>
    <row r="1063" spans="1:19" ht="34.9" customHeight="1" x14ac:dyDescent="0.2">
      <c r="A1063" s="481">
        <f t="shared" si="134"/>
        <v>1060</v>
      </c>
      <c r="B1063" s="399">
        <v>45357</v>
      </c>
      <c r="C1063" s="441">
        <v>45323</v>
      </c>
      <c r="D1063" s="400" t="s">
        <v>103</v>
      </c>
      <c r="E1063" s="401" t="s">
        <v>105</v>
      </c>
      <c r="F1063" s="402">
        <v>2416.6</v>
      </c>
      <c r="G1063" s="405" t="s">
        <v>2139</v>
      </c>
      <c r="H1063" s="400" t="s">
        <v>126</v>
      </c>
      <c r="I1063" s="403" t="s">
        <v>1183</v>
      </c>
      <c r="J1063" s="386" t="str">
        <f t="shared" si="139"/>
        <v>CPF Protegido - LGPD</v>
      </c>
      <c r="K1063" s="386" t="s">
        <v>960</v>
      </c>
      <c r="L1063" s="404" t="s">
        <v>1025</v>
      </c>
      <c r="M1063" s="386" t="s">
        <v>126</v>
      </c>
      <c r="N1063" s="399">
        <v>45357</v>
      </c>
      <c r="O1063" s="400" t="s">
        <v>35</v>
      </c>
      <c r="P1063" s="505" t="s">
        <v>1184</v>
      </c>
      <c r="Q1063" s="501" t="s">
        <v>126</v>
      </c>
      <c r="R1063" s="501" t="s">
        <v>126</v>
      </c>
      <c r="S1063" s="349"/>
    </row>
    <row r="1064" spans="1:19" ht="34.9" customHeight="1" x14ac:dyDescent="0.2">
      <c r="A1064" s="481">
        <f t="shared" si="134"/>
        <v>1061</v>
      </c>
      <c r="B1064" s="399">
        <v>45357</v>
      </c>
      <c r="C1064" s="441">
        <v>45323</v>
      </c>
      <c r="D1064" s="400" t="s">
        <v>103</v>
      </c>
      <c r="E1064" s="401" t="s">
        <v>105</v>
      </c>
      <c r="F1064" s="402">
        <v>3324.5</v>
      </c>
      <c r="G1064" s="405" t="s">
        <v>2140</v>
      </c>
      <c r="H1064" s="400" t="s">
        <v>126</v>
      </c>
      <c r="I1064" s="403" t="s">
        <v>1186</v>
      </c>
      <c r="J1064" s="386" t="str">
        <f t="shared" si="139"/>
        <v>CPF Protegido - LGPD</v>
      </c>
      <c r="K1064" s="386" t="s">
        <v>960</v>
      </c>
      <c r="L1064" s="404" t="s">
        <v>1025</v>
      </c>
      <c r="M1064" s="386" t="s">
        <v>126</v>
      </c>
      <c r="N1064" s="399">
        <v>45357</v>
      </c>
      <c r="O1064" s="400" t="s">
        <v>35</v>
      </c>
      <c r="P1064" s="505" t="s">
        <v>1187</v>
      </c>
      <c r="Q1064" s="501" t="s">
        <v>126</v>
      </c>
      <c r="R1064" s="501" t="s">
        <v>126</v>
      </c>
      <c r="S1064" s="349"/>
    </row>
    <row r="1065" spans="1:19" ht="34.9" customHeight="1" x14ac:dyDescent="0.2">
      <c r="A1065" s="481">
        <f t="shared" si="134"/>
        <v>1062</v>
      </c>
      <c r="B1065" s="399">
        <v>45357</v>
      </c>
      <c r="C1065" s="441">
        <v>45323</v>
      </c>
      <c r="D1065" s="400" t="s">
        <v>103</v>
      </c>
      <c r="E1065" s="401" t="s">
        <v>105</v>
      </c>
      <c r="F1065" s="402">
        <v>2394.36</v>
      </c>
      <c r="G1065" s="405" t="s">
        <v>2120</v>
      </c>
      <c r="H1065" s="400" t="s">
        <v>126</v>
      </c>
      <c r="I1065" s="403" t="s">
        <v>1193</v>
      </c>
      <c r="J1065" s="386" t="str">
        <f t="shared" si="139"/>
        <v>CPF Protegido - LGPD</v>
      </c>
      <c r="K1065" s="386" t="s">
        <v>960</v>
      </c>
      <c r="L1065" s="404" t="s">
        <v>1025</v>
      </c>
      <c r="M1065" s="386" t="s">
        <v>126</v>
      </c>
      <c r="N1065" s="399">
        <v>45357</v>
      </c>
      <c r="O1065" s="400" t="s">
        <v>35</v>
      </c>
      <c r="P1065" s="505" t="s">
        <v>1194</v>
      </c>
      <c r="Q1065" s="501" t="s">
        <v>126</v>
      </c>
      <c r="R1065" s="501" t="s">
        <v>126</v>
      </c>
      <c r="S1065" s="349"/>
    </row>
    <row r="1066" spans="1:19" ht="34.9" customHeight="1" x14ac:dyDescent="0.2">
      <c r="A1066" s="481">
        <f t="shared" si="134"/>
        <v>1063</v>
      </c>
      <c r="B1066" s="399">
        <v>45357</v>
      </c>
      <c r="C1066" s="441">
        <v>45323</v>
      </c>
      <c r="D1066" s="400" t="s">
        <v>103</v>
      </c>
      <c r="E1066" s="401" t="s">
        <v>105</v>
      </c>
      <c r="F1066" s="402">
        <v>1512.81</v>
      </c>
      <c r="G1066" s="405" t="s">
        <v>2120</v>
      </c>
      <c r="H1066" s="400" t="s">
        <v>126</v>
      </c>
      <c r="I1066" s="403" t="s">
        <v>1195</v>
      </c>
      <c r="J1066" s="386" t="str">
        <f t="shared" si="139"/>
        <v>CPF Protegido - LGPD</v>
      </c>
      <c r="K1066" s="386" t="s">
        <v>960</v>
      </c>
      <c r="L1066" s="404" t="s">
        <v>1025</v>
      </c>
      <c r="M1066" s="386" t="s">
        <v>126</v>
      </c>
      <c r="N1066" s="399">
        <v>45357</v>
      </c>
      <c r="O1066" s="400" t="s">
        <v>35</v>
      </c>
      <c r="P1066" s="505" t="s">
        <v>1196</v>
      </c>
      <c r="Q1066" s="501" t="s">
        <v>126</v>
      </c>
      <c r="R1066" s="501" t="s">
        <v>126</v>
      </c>
      <c r="S1066" s="349"/>
    </row>
    <row r="1067" spans="1:19" ht="34.9" customHeight="1" x14ac:dyDescent="0.2">
      <c r="A1067" s="481">
        <f t="shared" si="134"/>
        <v>1064</v>
      </c>
      <c r="B1067" s="399">
        <v>45357</v>
      </c>
      <c r="C1067" s="441">
        <v>45323</v>
      </c>
      <c r="D1067" s="400" t="s">
        <v>103</v>
      </c>
      <c r="E1067" s="401" t="s">
        <v>105</v>
      </c>
      <c r="F1067" s="402">
        <v>3870.46</v>
      </c>
      <c r="G1067" s="403" t="s">
        <v>2141</v>
      </c>
      <c r="H1067" s="400" t="s">
        <v>126</v>
      </c>
      <c r="I1067" s="403" t="s">
        <v>1375</v>
      </c>
      <c r="J1067" s="386" t="str">
        <f t="shared" si="139"/>
        <v>CPF Protegido - LGPD</v>
      </c>
      <c r="K1067" s="386" t="s">
        <v>960</v>
      </c>
      <c r="L1067" s="404" t="s">
        <v>1025</v>
      </c>
      <c r="M1067" s="386" t="s">
        <v>126</v>
      </c>
      <c r="N1067" s="399">
        <v>45357</v>
      </c>
      <c r="O1067" s="400" t="s">
        <v>35</v>
      </c>
      <c r="P1067" s="504" t="s">
        <v>1376</v>
      </c>
      <c r="Q1067" s="501" t="s">
        <v>126</v>
      </c>
      <c r="R1067" s="501" t="s">
        <v>126</v>
      </c>
      <c r="S1067" s="349"/>
    </row>
    <row r="1068" spans="1:19" ht="34.9" customHeight="1" x14ac:dyDescent="0.2">
      <c r="A1068" s="481">
        <f t="shared" si="134"/>
        <v>1065</v>
      </c>
      <c r="B1068" s="399">
        <v>45357</v>
      </c>
      <c r="C1068" s="441">
        <v>45323</v>
      </c>
      <c r="D1068" s="400" t="s">
        <v>103</v>
      </c>
      <c r="E1068" s="401" t="s">
        <v>105</v>
      </c>
      <c r="F1068" s="402">
        <v>3212.3</v>
      </c>
      <c r="G1068" s="403" t="s">
        <v>2119</v>
      </c>
      <c r="H1068" s="400" t="s">
        <v>126</v>
      </c>
      <c r="I1068" s="403" t="s">
        <v>1197</v>
      </c>
      <c r="J1068" s="386" t="str">
        <f t="shared" si="139"/>
        <v>CPF Protegido - LGPD</v>
      </c>
      <c r="K1068" s="386" t="s">
        <v>960</v>
      </c>
      <c r="L1068" s="404" t="s">
        <v>1025</v>
      </c>
      <c r="M1068" s="386" t="s">
        <v>126</v>
      </c>
      <c r="N1068" s="399">
        <v>45357</v>
      </c>
      <c r="O1068" s="400" t="s">
        <v>35</v>
      </c>
      <c r="P1068" s="505" t="s">
        <v>1106</v>
      </c>
      <c r="Q1068" s="501" t="s">
        <v>126</v>
      </c>
      <c r="R1068" s="501" t="s">
        <v>126</v>
      </c>
      <c r="S1068" s="349"/>
    </row>
    <row r="1069" spans="1:19" ht="34.9" customHeight="1" x14ac:dyDescent="0.2">
      <c r="A1069" s="481">
        <f t="shared" si="134"/>
        <v>1066</v>
      </c>
      <c r="B1069" s="399">
        <v>45357</v>
      </c>
      <c r="C1069" s="441">
        <v>45323</v>
      </c>
      <c r="D1069" s="400" t="s">
        <v>103</v>
      </c>
      <c r="E1069" s="401" t="s">
        <v>105</v>
      </c>
      <c r="F1069" s="402">
        <v>1198.1400000000001</v>
      </c>
      <c r="G1069" s="403" t="s">
        <v>2142</v>
      </c>
      <c r="H1069" s="400" t="s">
        <v>126</v>
      </c>
      <c r="I1069" s="403" t="s">
        <v>1199</v>
      </c>
      <c r="J1069" s="386" t="str">
        <f t="shared" si="139"/>
        <v>CPF Protegido - LGPD</v>
      </c>
      <c r="K1069" s="386" t="s">
        <v>960</v>
      </c>
      <c r="L1069" s="404" t="s">
        <v>1025</v>
      </c>
      <c r="M1069" s="386" t="s">
        <v>126</v>
      </c>
      <c r="N1069" s="399">
        <v>45357</v>
      </c>
      <c r="O1069" s="400" t="s">
        <v>35</v>
      </c>
      <c r="P1069" s="505" t="s">
        <v>1200</v>
      </c>
      <c r="Q1069" s="501" t="s">
        <v>126</v>
      </c>
      <c r="R1069" s="501" t="s">
        <v>126</v>
      </c>
      <c r="S1069" s="349"/>
    </row>
    <row r="1070" spans="1:19" ht="34.9" customHeight="1" x14ac:dyDescent="0.2">
      <c r="A1070" s="481">
        <f t="shared" si="134"/>
        <v>1067</v>
      </c>
      <c r="B1070" s="399">
        <v>45357</v>
      </c>
      <c r="C1070" s="441">
        <v>45323</v>
      </c>
      <c r="D1070" s="400" t="s">
        <v>103</v>
      </c>
      <c r="E1070" s="401" t="s">
        <v>105</v>
      </c>
      <c r="F1070" s="402">
        <v>2418.6</v>
      </c>
      <c r="G1070" s="403" t="s">
        <v>2100</v>
      </c>
      <c r="H1070" s="400" t="s">
        <v>126</v>
      </c>
      <c r="I1070" s="403" t="s">
        <v>1201</v>
      </c>
      <c r="J1070" s="386" t="str">
        <f t="shared" si="139"/>
        <v>CPF Protegido - LGPD</v>
      </c>
      <c r="K1070" s="386" t="s">
        <v>960</v>
      </c>
      <c r="L1070" s="404" t="s">
        <v>1025</v>
      </c>
      <c r="M1070" s="386" t="s">
        <v>126</v>
      </c>
      <c r="N1070" s="399">
        <v>45357</v>
      </c>
      <c r="O1070" s="400" t="s">
        <v>35</v>
      </c>
      <c r="P1070" s="505" t="s">
        <v>1202</v>
      </c>
      <c r="Q1070" s="501" t="s">
        <v>126</v>
      </c>
      <c r="R1070" s="501" t="s">
        <v>126</v>
      </c>
      <c r="S1070" s="349"/>
    </row>
    <row r="1071" spans="1:19" ht="34.9" customHeight="1" x14ac:dyDescent="0.2">
      <c r="A1071" s="481">
        <f t="shared" si="134"/>
        <v>1068</v>
      </c>
      <c r="B1071" s="399">
        <v>45357</v>
      </c>
      <c r="C1071" s="441">
        <v>45323</v>
      </c>
      <c r="D1071" s="400" t="s">
        <v>103</v>
      </c>
      <c r="E1071" s="401" t="s">
        <v>105</v>
      </c>
      <c r="F1071" s="402">
        <v>2399.58</v>
      </c>
      <c r="G1071" s="403" t="s">
        <v>2143</v>
      </c>
      <c r="H1071" s="400" t="s">
        <v>126</v>
      </c>
      <c r="I1071" s="403" t="s">
        <v>1204</v>
      </c>
      <c r="J1071" s="386" t="str">
        <f t="shared" si="139"/>
        <v>CPF Protegido - LGPD</v>
      </c>
      <c r="K1071" s="386" t="s">
        <v>960</v>
      </c>
      <c r="L1071" s="404" t="s">
        <v>1025</v>
      </c>
      <c r="M1071" s="386" t="s">
        <v>126</v>
      </c>
      <c r="N1071" s="399">
        <v>45357</v>
      </c>
      <c r="O1071" s="400" t="s">
        <v>35</v>
      </c>
      <c r="P1071" s="505" t="s">
        <v>1205</v>
      </c>
      <c r="Q1071" s="501" t="s">
        <v>126</v>
      </c>
      <c r="R1071" s="501" t="s">
        <v>126</v>
      </c>
      <c r="S1071" s="349"/>
    </row>
    <row r="1072" spans="1:19" ht="34.9" customHeight="1" x14ac:dyDescent="0.2">
      <c r="A1072" s="481">
        <f t="shared" si="134"/>
        <v>1069</v>
      </c>
      <c r="B1072" s="399">
        <v>45357</v>
      </c>
      <c r="C1072" s="441">
        <v>45323</v>
      </c>
      <c r="D1072" s="400" t="s">
        <v>103</v>
      </c>
      <c r="E1072" s="401" t="s">
        <v>105</v>
      </c>
      <c r="F1072" s="402">
        <v>2292.91</v>
      </c>
      <c r="G1072" s="403" t="s">
        <v>2144</v>
      </c>
      <c r="H1072" s="400" t="s">
        <v>126</v>
      </c>
      <c r="I1072" s="403" t="s">
        <v>1209</v>
      </c>
      <c r="J1072" s="386" t="str">
        <f t="shared" si="139"/>
        <v>CPF Protegido - LGPD</v>
      </c>
      <c r="K1072" s="386" t="s">
        <v>960</v>
      </c>
      <c r="L1072" s="404" t="s">
        <v>1025</v>
      </c>
      <c r="M1072" s="386" t="s">
        <v>126</v>
      </c>
      <c r="N1072" s="399">
        <v>45357</v>
      </c>
      <c r="O1072" s="400" t="s">
        <v>35</v>
      </c>
      <c r="P1072" s="505" t="s">
        <v>1210</v>
      </c>
      <c r="Q1072" s="501" t="s">
        <v>126</v>
      </c>
      <c r="R1072" s="501" t="s">
        <v>126</v>
      </c>
      <c r="S1072" s="349"/>
    </row>
    <row r="1073" spans="1:19" ht="34.9" customHeight="1" x14ac:dyDescent="0.2">
      <c r="A1073" s="481">
        <f t="shared" si="134"/>
        <v>1070</v>
      </c>
      <c r="B1073" s="399">
        <v>45357</v>
      </c>
      <c r="C1073" s="441">
        <v>45323</v>
      </c>
      <c r="D1073" s="400" t="s">
        <v>103</v>
      </c>
      <c r="E1073" s="401" t="s">
        <v>105</v>
      </c>
      <c r="F1073" s="402">
        <v>743.17</v>
      </c>
      <c r="G1073" s="403" t="s">
        <v>2100</v>
      </c>
      <c r="H1073" s="400" t="s">
        <v>126</v>
      </c>
      <c r="I1073" s="403" t="s">
        <v>1211</v>
      </c>
      <c r="J1073" s="386" t="str">
        <f t="shared" si="139"/>
        <v>CPF Protegido - LGPD</v>
      </c>
      <c r="K1073" s="386" t="s">
        <v>960</v>
      </c>
      <c r="L1073" s="404" t="s">
        <v>1025</v>
      </c>
      <c r="M1073" s="386" t="s">
        <v>126</v>
      </c>
      <c r="N1073" s="399">
        <v>45357</v>
      </c>
      <c r="O1073" s="400" t="s">
        <v>35</v>
      </c>
      <c r="P1073" s="505" t="s">
        <v>1212</v>
      </c>
      <c r="Q1073" s="501" t="s">
        <v>126</v>
      </c>
      <c r="R1073" s="501" t="s">
        <v>126</v>
      </c>
      <c r="S1073" s="349"/>
    </row>
    <row r="1074" spans="1:19" ht="34.9" customHeight="1" x14ac:dyDescent="0.2">
      <c r="A1074" s="481">
        <f t="shared" si="134"/>
        <v>1071</v>
      </c>
      <c r="B1074" s="399">
        <v>45357</v>
      </c>
      <c r="C1074" s="441">
        <v>45323</v>
      </c>
      <c r="D1074" s="400" t="s">
        <v>103</v>
      </c>
      <c r="E1074" s="401" t="s">
        <v>105</v>
      </c>
      <c r="F1074" s="402">
        <v>2236.9699999999998</v>
      </c>
      <c r="G1074" s="403" t="s">
        <v>2144</v>
      </c>
      <c r="H1074" s="400" t="s">
        <v>126</v>
      </c>
      <c r="I1074" s="403" t="s">
        <v>1215</v>
      </c>
      <c r="J1074" s="386" t="str">
        <f t="shared" si="139"/>
        <v>CPF Protegido - LGPD</v>
      </c>
      <c r="K1074" s="386" t="s">
        <v>960</v>
      </c>
      <c r="L1074" s="404" t="s">
        <v>1025</v>
      </c>
      <c r="M1074" s="386" t="s">
        <v>126</v>
      </c>
      <c r="N1074" s="399">
        <v>45357</v>
      </c>
      <c r="O1074" s="400" t="s">
        <v>35</v>
      </c>
      <c r="P1074" s="505" t="s">
        <v>1216</v>
      </c>
      <c r="Q1074" s="501" t="s">
        <v>126</v>
      </c>
      <c r="R1074" s="501" t="s">
        <v>126</v>
      </c>
      <c r="S1074" s="349"/>
    </row>
    <row r="1075" spans="1:19" ht="34.9" customHeight="1" x14ac:dyDescent="0.2">
      <c r="A1075" s="481">
        <f t="shared" si="134"/>
        <v>1072</v>
      </c>
      <c r="B1075" s="399">
        <v>45357</v>
      </c>
      <c r="C1075" s="441">
        <v>45323</v>
      </c>
      <c r="D1075" s="400" t="s">
        <v>103</v>
      </c>
      <c r="E1075" s="401" t="s">
        <v>105</v>
      </c>
      <c r="F1075" s="402">
        <v>1413.78</v>
      </c>
      <c r="G1075" s="403" t="s">
        <v>2145</v>
      </c>
      <c r="H1075" s="400" t="s">
        <v>126</v>
      </c>
      <c r="I1075" s="403" t="s">
        <v>1218</v>
      </c>
      <c r="J1075" s="386" t="str">
        <f t="shared" si="139"/>
        <v>CPF Protegido - LGPD</v>
      </c>
      <c r="K1075" s="386" t="s">
        <v>960</v>
      </c>
      <c r="L1075" s="404" t="s">
        <v>1025</v>
      </c>
      <c r="M1075" s="386" t="s">
        <v>126</v>
      </c>
      <c r="N1075" s="399">
        <v>45357</v>
      </c>
      <c r="O1075" s="400" t="s">
        <v>35</v>
      </c>
      <c r="P1075" s="505" t="s">
        <v>1219</v>
      </c>
      <c r="Q1075" s="501" t="s">
        <v>126</v>
      </c>
      <c r="R1075" s="501" t="s">
        <v>126</v>
      </c>
      <c r="S1075" s="349"/>
    </row>
    <row r="1076" spans="1:19" ht="34.9" customHeight="1" x14ac:dyDescent="0.2">
      <c r="A1076" s="481">
        <f t="shared" si="134"/>
        <v>1073</v>
      </c>
      <c r="B1076" s="399">
        <v>45357</v>
      </c>
      <c r="C1076" s="441">
        <v>45323</v>
      </c>
      <c r="D1076" s="400" t="s">
        <v>103</v>
      </c>
      <c r="E1076" s="401" t="s">
        <v>105</v>
      </c>
      <c r="F1076" s="402">
        <v>2162.14</v>
      </c>
      <c r="G1076" s="403" t="s">
        <v>2125</v>
      </c>
      <c r="H1076" s="400" t="s">
        <v>126</v>
      </c>
      <c r="I1076" s="403" t="s">
        <v>1220</v>
      </c>
      <c r="J1076" s="386" t="str">
        <f t="shared" si="139"/>
        <v>CPF Protegido - LGPD</v>
      </c>
      <c r="K1076" s="386" t="s">
        <v>960</v>
      </c>
      <c r="L1076" s="404" t="s">
        <v>1025</v>
      </c>
      <c r="M1076" s="386" t="s">
        <v>126</v>
      </c>
      <c r="N1076" s="399">
        <v>45357</v>
      </c>
      <c r="O1076" s="400" t="s">
        <v>35</v>
      </c>
      <c r="P1076" s="505" t="s">
        <v>1221</v>
      </c>
      <c r="Q1076" s="501" t="s">
        <v>126</v>
      </c>
      <c r="R1076" s="501" t="s">
        <v>126</v>
      </c>
      <c r="S1076" s="349"/>
    </row>
    <row r="1077" spans="1:19" ht="34.9" customHeight="1" x14ac:dyDescent="0.2">
      <c r="A1077" s="481">
        <f t="shared" si="134"/>
        <v>1074</v>
      </c>
      <c r="B1077" s="399">
        <v>45357</v>
      </c>
      <c r="C1077" s="441">
        <v>45323</v>
      </c>
      <c r="D1077" s="400" t="s">
        <v>103</v>
      </c>
      <c r="E1077" s="401" t="s">
        <v>105</v>
      </c>
      <c r="F1077" s="402">
        <v>2407.9</v>
      </c>
      <c r="G1077" s="403" t="s">
        <v>2146</v>
      </c>
      <c r="H1077" s="400" t="s">
        <v>126</v>
      </c>
      <c r="I1077" s="403" t="s">
        <v>1225</v>
      </c>
      <c r="J1077" s="386" t="str">
        <f t="shared" si="139"/>
        <v>CPF Protegido - LGPD</v>
      </c>
      <c r="K1077" s="386" t="s">
        <v>960</v>
      </c>
      <c r="L1077" s="404" t="s">
        <v>1025</v>
      </c>
      <c r="M1077" s="386" t="s">
        <v>126</v>
      </c>
      <c r="N1077" s="399">
        <v>45357</v>
      </c>
      <c r="O1077" s="400" t="s">
        <v>35</v>
      </c>
      <c r="P1077" s="505" t="s">
        <v>1226</v>
      </c>
      <c r="Q1077" s="501" t="s">
        <v>126</v>
      </c>
      <c r="R1077" s="501" t="s">
        <v>126</v>
      </c>
      <c r="S1077" s="349"/>
    </row>
    <row r="1078" spans="1:19" ht="48" x14ac:dyDescent="0.2">
      <c r="A1078" s="481">
        <f t="shared" si="134"/>
        <v>1075</v>
      </c>
      <c r="B1078" s="399">
        <v>45357</v>
      </c>
      <c r="C1078" s="452">
        <v>45323</v>
      </c>
      <c r="D1078" s="422" t="s">
        <v>114</v>
      </c>
      <c r="E1078" s="422" t="s">
        <v>274</v>
      </c>
      <c r="F1078" s="417">
        <v>3000</v>
      </c>
      <c r="G1078" s="421" t="s">
        <v>4152</v>
      </c>
      <c r="H1078" s="420" t="s">
        <v>129</v>
      </c>
      <c r="I1078" s="422" t="s">
        <v>740</v>
      </c>
      <c r="J1078" s="386" t="str">
        <f t="shared" si="139"/>
        <v>53.325.543/0001-45</v>
      </c>
      <c r="K1078" s="386" t="s">
        <v>960</v>
      </c>
      <c r="L1078" s="404" t="s">
        <v>947</v>
      </c>
      <c r="M1078" s="386">
        <v>1</v>
      </c>
      <c r="N1078" s="399">
        <v>45355</v>
      </c>
      <c r="O1078" s="400" t="s">
        <v>35</v>
      </c>
      <c r="P1078" s="511" t="s">
        <v>741</v>
      </c>
      <c r="Q1078" s="502" t="s">
        <v>957</v>
      </c>
      <c r="R1078" s="502">
        <v>3336</v>
      </c>
      <c r="S1078" s="349"/>
    </row>
    <row r="1079" spans="1:19" ht="34.9" customHeight="1" x14ac:dyDescent="0.2">
      <c r="A1079" s="481">
        <f t="shared" si="134"/>
        <v>1076</v>
      </c>
      <c r="B1079" s="399">
        <v>45357</v>
      </c>
      <c r="C1079" s="441">
        <v>45323</v>
      </c>
      <c r="D1079" s="400" t="s">
        <v>103</v>
      </c>
      <c r="E1079" s="401" t="s">
        <v>105</v>
      </c>
      <c r="F1079" s="402">
        <v>2623.54</v>
      </c>
      <c r="G1079" s="403" t="s">
        <v>2147</v>
      </c>
      <c r="H1079" s="400" t="s">
        <v>126</v>
      </c>
      <c r="I1079" s="403" t="s">
        <v>2148</v>
      </c>
      <c r="J1079" s="386" t="str">
        <f t="shared" ref="J1079" si="140">IF(P1079="","",IF(LEN(TRIM(P1079))&gt;14,P1079,"CPF Protegido - LGPD"))</f>
        <v>CPF Protegido - LGPD</v>
      </c>
      <c r="K1079" s="386" t="s">
        <v>960</v>
      </c>
      <c r="L1079" s="404" t="s">
        <v>1025</v>
      </c>
      <c r="M1079" s="386" t="s">
        <v>126</v>
      </c>
      <c r="N1079" s="399">
        <v>45357</v>
      </c>
      <c r="O1079" s="400" t="s">
        <v>35</v>
      </c>
      <c r="P1079" s="505" t="s">
        <v>2149</v>
      </c>
      <c r="Q1079" s="501" t="s">
        <v>126</v>
      </c>
      <c r="R1079" s="501" t="s">
        <v>126</v>
      </c>
      <c r="S1079" s="349"/>
    </row>
    <row r="1080" spans="1:19" ht="34.9" customHeight="1" x14ac:dyDescent="0.2">
      <c r="A1080" s="481">
        <f t="shared" si="134"/>
        <v>1077</v>
      </c>
      <c r="B1080" s="399">
        <v>45357</v>
      </c>
      <c r="C1080" s="441">
        <v>45323</v>
      </c>
      <c r="D1080" s="400" t="s">
        <v>103</v>
      </c>
      <c r="E1080" s="401" t="s">
        <v>105</v>
      </c>
      <c r="F1080" s="402">
        <v>2958.04</v>
      </c>
      <c r="G1080" s="403" t="s">
        <v>2150</v>
      </c>
      <c r="H1080" s="400" t="s">
        <v>126</v>
      </c>
      <c r="I1080" s="403" t="s">
        <v>2151</v>
      </c>
      <c r="J1080" s="386" t="str">
        <f t="shared" ref="J1080" si="141">IF(P1080="","",IF(LEN(TRIM(P1080))&gt;14,P1080,"CPF Protegido - LGPD"))</f>
        <v>CPF Protegido - LGPD</v>
      </c>
      <c r="K1080" s="386" t="s">
        <v>960</v>
      </c>
      <c r="L1080" s="404" t="s">
        <v>1025</v>
      </c>
      <c r="M1080" s="386" t="s">
        <v>126</v>
      </c>
      <c r="N1080" s="399">
        <v>45357</v>
      </c>
      <c r="O1080" s="400" t="s">
        <v>35</v>
      </c>
      <c r="P1080" s="505" t="s">
        <v>2152</v>
      </c>
      <c r="Q1080" s="501" t="s">
        <v>126</v>
      </c>
      <c r="R1080" s="501" t="s">
        <v>126</v>
      </c>
      <c r="S1080" s="349"/>
    </row>
    <row r="1081" spans="1:19" ht="36" x14ac:dyDescent="0.2">
      <c r="A1081" s="481">
        <f t="shared" si="134"/>
        <v>1078</v>
      </c>
      <c r="B1081" s="399">
        <v>45357</v>
      </c>
      <c r="C1081" s="452">
        <v>45323</v>
      </c>
      <c r="D1081" s="422" t="s">
        <v>114</v>
      </c>
      <c r="E1081" s="422" t="s">
        <v>274</v>
      </c>
      <c r="F1081" s="402">
        <v>3022.5</v>
      </c>
      <c r="G1081" s="421" t="s">
        <v>1649</v>
      </c>
      <c r="H1081" s="420" t="s">
        <v>135</v>
      </c>
      <c r="I1081" s="403" t="s">
        <v>5560</v>
      </c>
      <c r="J1081" s="386" t="str">
        <f t="shared" ref="J1081" si="142">IF(P1081="","",IF(LEN(TRIM(P1081))&gt;14,P1081,"CPF Protegido - LGPD"))</f>
        <v>51.129.691/0001-69</v>
      </c>
      <c r="K1081" s="386" t="s">
        <v>960</v>
      </c>
      <c r="L1081" s="404" t="s">
        <v>947</v>
      </c>
      <c r="M1081" s="386" t="s">
        <v>1489</v>
      </c>
      <c r="N1081" s="399">
        <v>45356</v>
      </c>
      <c r="O1081" s="400" t="s">
        <v>35</v>
      </c>
      <c r="P1081" s="511" t="s">
        <v>1651</v>
      </c>
      <c r="Q1081" s="502" t="s">
        <v>957</v>
      </c>
      <c r="R1081" s="502">
        <v>3373</v>
      </c>
      <c r="S1081" s="349"/>
    </row>
    <row r="1082" spans="1:19" ht="60" x14ac:dyDescent="0.2">
      <c r="A1082" s="481">
        <f t="shared" si="134"/>
        <v>1079</v>
      </c>
      <c r="B1082" s="399">
        <v>45357</v>
      </c>
      <c r="C1082" s="452">
        <v>45323</v>
      </c>
      <c r="D1082" s="422" t="s">
        <v>114</v>
      </c>
      <c r="E1082" s="422" t="s">
        <v>274</v>
      </c>
      <c r="F1082" s="402">
        <v>3207.44</v>
      </c>
      <c r="G1082" s="421" t="s">
        <v>2059</v>
      </c>
      <c r="H1082" s="420" t="s">
        <v>135</v>
      </c>
      <c r="I1082" s="422" t="s">
        <v>1644</v>
      </c>
      <c r="J1082" s="386" t="str">
        <f t="shared" ref="J1082" si="143">IF(P1082="","",IF(LEN(TRIM(P1082))&gt;14,P1082,"CPF Protegido - LGPD"))</f>
        <v>CPF Protegido - LGPD</v>
      </c>
      <c r="K1082" s="386" t="s">
        <v>960</v>
      </c>
      <c r="L1082" s="404" t="s">
        <v>979</v>
      </c>
      <c r="M1082" s="386">
        <v>3061</v>
      </c>
      <c r="N1082" s="399">
        <v>45356</v>
      </c>
      <c r="O1082" s="400" t="s">
        <v>35</v>
      </c>
      <c r="P1082" s="511" t="s">
        <v>1645</v>
      </c>
      <c r="Q1082" s="502" t="s">
        <v>957</v>
      </c>
      <c r="R1082" s="502">
        <v>3367</v>
      </c>
      <c r="S1082" s="349"/>
    </row>
    <row r="1083" spans="1:19" ht="48" x14ac:dyDescent="0.2">
      <c r="A1083" s="481">
        <f t="shared" si="134"/>
        <v>1080</v>
      </c>
      <c r="B1083" s="399">
        <v>45357</v>
      </c>
      <c r="C1083" s="452">
        <v>45323</v>
      </c>
      <c r="D1083" s="422" t="s">
        <v>114</v>
      </c>
      <c r="E1083" s="422" t="s">
        <v>274</v>
      </c>
      <c r="F1083" s="402">
        <v>2016</v>
      </c>
      <c r="G1083" s="421" t="s">
        <v>2055</v>
      </c>
      <c r="H1083" s="420" t="s">
        <v>135</v>
      </c>
      <c r="I1083" s="422" t="s">
        <v>2056</v>
      </c>
      <c r="J1083" s="386" t="str">
        <f t="shared" ref="J1083" si="144">IF(P1083="","",IF(LEN(TRIM(P1083))&gt;14,P1083,"CPF Protegido - LGPD"))</f>
        <v>CPF Protegido - LGPD</v>
      </c>
      <c r="K1083" s="386" t="s">
        <v>960</v>
      </c>
      <c r="L1083" s="404" t="s">
        <v>979</v>
      </c>
      <c r="M1083" s="386">
        <v>3062</v>
      </c>
      <c r="N1083" s="399">
        <v>45356</v>
      </c>
      <c r="O1083" s="400" t="s">
        <v>35</v>
      </c>
      <c r="P1083" s="511" t="s">
        <v>2057</v>
      </c>
      <c r="Q1083" s="502" t="s">
        <v>957</v>
      </c>
      <c r="R1083" s="502">
        <v>3369</v>
      </c>
      <c r="S1083" s="349"/>
    </row>
    <row r="1084" spans="1:19" ht="34.9" customHeight="1" x14ac:dyDescent="0.2">
      <c r="A1084" s="481">
        <f t="shared" si="134"/>
        <v>1081</v>
      </c>
      <c r="B1084" s="399">
        <v>45357</v>
      </c>
      <c r="C1084" s="452">
        <v>45323</v>
      </c>
      <c r="D1084" s="422" t="s">
        <v>114</v>
      </c>
      <c r="E1084" s="422" t="s">
        <v>376</v>
      </c>
      <c r="F1084" s="402">
        <v>213.75</v>
      </c>
      <c r="G1084" s="421" t="s">
        <v>1948</v>
      </c>
      <c r="H1084" s="498" t="s">
        <v>128</v>
      </c>
      <c r="I1084" s="422" t="s">
        <v>1949</v>
      </c>
      <c r="J1084" s="386" t="str">
        <f t="shared" ref="J1084" si="145">IF(P1084="","",IF(LEN(TRIM(P1084))&gt;14,P1084,"CPF Protegido - LGPD"))</f>
        <v>22.188.570/0001-90</v>
      </c>
      <c r="K1084" s="404" t="s">
        <v>960</v>
      </c>
      <c r="L1084" s="404" t="s">
        <v>947</v>
      </c>
      <c r="M1084" s="386" t="s">
        <v>2157</v>
      </c>
      <c r="N1084" s="399">
        <v>45356</v>
      </c>
      <c r="O1084" s="400" t="s">
        <v>35</v>
      </c>
      <c r="P1084" s="511" t="s">
        <v>1950</v>
      </c>
      <c r="Q1084" s="502" t="s">
        <v>944</v>
      </c>
      <c r="R1084" s="502">
        <v>3471</v>
      </c>
      <c r="S1084" s="349"/>
    </row>
    <row r="1085" spans="1:19" ht="84" x14ac:dyDescent="0.2">
      <c r="A1085" s="481">
        <f t="shared" si="134"/>
        <v>1082</v>
      </c>
      <c r="B1085" s="399">
        <v>45357</v>
      </c>
      <c r="C1085" s="452">
        <v>45323</v>
      </c>
      <c r="D1085" s="422" t="s">
        <v>114</v>
      </c>
      <c r="E1085" s="422" t="s">
        <v>274</v>
      </c>
      <c r="F1085" s="492">
        <v>2000</v>
      </c>
      <c r="G1085" s="421" t="s">
        <v>1640</v>
      </c>
      <c r="H1085" s="420" t="s">
        <v>132</v>
      </c>
      <c r="I1085" s="426" t="s">
        <v>1641</v>
      </c>
      <c r="J1085" s="386" t="str">
        <f t="shared" ref="J1085" si="146">IF(P1085="","",IF(LEN(TRIM(P1085))&gt;14,P1085,"CPF Protegido - LGPD"))</f>
        <v>42.708.981/0001-76</v>
      </c>
      <c r="K1085" s="404" t="s">
        <v>960</v>
      </c>
      <c r="L1085" s="404" t="s">
        <v>947</v>
      </c>
      <c r="M1085" s="386">
        <v>7</v>
      </c>
      <c r="N1085" s="399">
        <v>45355</v>
      </c>
      <c r="O1085" s="400" t="s">
        <v>35</v>
      </c>
      <c r="P1085" s="509" t="s">
        <v>1642</v>
      </c>
      <c r="Q1085" s="502" t="s">
        <v>957</v>
      </c>
      <c r="R1085" s="502">
        <v>3356</v>
      </c>
      <c r="S1085" s="349"/>
    </row>
    <row r="1086" spans="1:19" ht="34.9" customHeight="1" x14ac:dyDescent="0.2">
      <c r="A1086" s="481">
        <f t="shared" si="134"/>
        <v>1083</v>
      </c>
      <c r="B1086" s="399">
        <v>45357</v>
      </c>
      <c r="C1086" s="452">
        <v>45323</v>
      </c>
      <c r="D1086" s="422" t="s">
        <v>114</v>
      </c>
      <c r="E1086" s="422" t="s">
        <v>274</v>
      </c>
      <c r="F1086" s="402">
        <v>3184.67</v>
      </c>
      <c r="G1086" s="421" t="s">
        <v>860</v>
      </c>
      <c r="H1086" s="420" t="s">
        <v>133</v>
      </c>
      <c r="I1086" s="422" t="s">
        <v>861</v>
      </c>
      <c r="J1086" s="386" t="str">
        <f t="shared" ref="J1086:J1087" si="147">IF(P1086="","",IF(LEN(TRIM(P1086))&gt;14,P1086,"CPF Protegido - LGPD"))</f>
        <v>33.306.315/0001-10</v>
      </c>
      <c r="K1086" s="404" t="s">
        <v>960</v>
      </c>
      <c r="L1086" s="404" t="s">
        <v>947</v>
      </c>
      <c r="M1086" s="386" t="s">
        <v>1778</v>
      </c>
      <c r="N1086" s="399">
        <v>45356</v>
      </c>
      <c r="O1086" s="400" t="s">
        <v>35</v>
      </c>
      <c r="P1086" s="511" t="s">
        <v>862</v>
      </c>
      <c r="Q1086" s="502" t="s">
        <v>957</v>
      </c>
      <c r="R1086" s="502">
        <v>3353</v>
      </c>
      <c r="S1086" s="349"/>
    </row>
    <row r="1087" spans="1:19" ht="34.9" customHeight="1" x14ac:dyDescent="0.2">
      <c r="A1087" s="481">
        <f t="shared" si="134"/>
        <v>1084</v>
      </c>
      <c r="B1087" s="399">
        <v>45357</v>
      </c>
      <c r="C1087" s="441">
        <v>45352</v>
      </c>
      <c r="D1087" s="400" t="s">
        <v>114</v>
      </c>
      <c r="E1087" s="401" t="s">
        <v>284</v>
      </c>
      <c r="F1087" s="402">
        <v>12</v>
      </c>
      <c r="G1087" s="403" t="s">
        <v>1241</v>
      </c>
      <c r="H1087" s="400" t="s">
        <v>126</v>
      </c>
      <c r="I1087" s="403" t="s">
        <v>5559</v>
      </c>
      <c r="J1087" s="386" t="str">
        <f t="shared" si="147"/>
        <v>00.000.000/0001-91</v>
      </c>
      <c r="K1087" s="404" t="s">
        <v>1003</v>
      </c>
      <c r="L1087" s="404" t="s">
        <v>939</v>
      </c>
      <c r="M1087" s="386" t="s">
        <v>126</v>
      </c>
      <c r="N1087" s="399">
        <v>45357</v>
      </c>
      <c r="O1087" s="400" t="s">
        <v>35</v>
      </c>
      <c r="P1087" s="505" t="s">
        <v>1004</v>
      </c>
      <c r="Q1087" s="501" t="s">
        <v>126</v>
      </c>
      <c r="R1087" s="501" t="s">
        <v>126</v>
      </c>
      <c r="S1087" s="349"/>
    </row>
    <row r="1088" spans="1:19" ht="34.9" customHeight="1" x14ac:dyDescent="0.2">
      <c r="A1088" s="481">
        <f t="shared" si="134"/>
        <v>1085</v>
      </c>
      <c r="B1088" s="399">
        <v>45357</v>
      </c>
      <c r="C1088" s="441">
        <v>45352</v>
      </c>
      <c r="D1088" s="400" t="s">
        <v>114</v>
      </c>
      <c r="E1088" s="401" t="s">
        <v>284</v>
      </c>
      <c r="F1088" s="402">
        <v>12</v>
      </c>
      <c r="G1088" s="403" t="s">
        <v>1241</v>
      </c>
      <c r="H1088" s="400" t="s">
        <v>126</v>
      </c>
      <c r="I1088" s="403" t="s">
        <v>5559</v>
      </c>
      <c r="J1088" s="386" t="str">
        <f t="shared" ref="J1088:J1145" si="148">IF(P1088="","",IF(LEN(TRIM(P1088))&gt;14,P1088,"CPF Protegido - LGPD"))</f>
        <v>00.000.000/0001-91</v>
      </c>
      <c r="K1088" s="404" t="s">
        <v>1003</v>
      </c>
      <c r="L1088" s="404" t="s">
        <v>939</v>
      </c>
      <c r="M1088" s="386" t="s">
        <v>126</v>
      </c>
      <c r="N1088" s="399">
        <v>45357</v>
      </c>
      <c r="O1088" s="400" t="s">
        <v>35</v>
      </c>
      <c r="P1088" s="505" t="s">
        <v>1004</v>
      </c>
      <c r="Q1088" s="501" t="s">
        <v>126</v>
      </c>
      <c r="R1088" s="501" t="s">
        <v>126</v>
      </c>
      <c r="S1088" s="349"/>
    </row>
    <row r="1089" spans="1:19" ht="34.9" customHeight="1" x14ac:dyDescent="0.2">
      <c r="A1089" s="481">
        <f t="shared" si="134"/>
        <v>1086</v>
      </c>
      <c r="B1089" s="399">
        <v>45357</v>
      </c>
      <c r="C1089" s="441">
        <v>45352</v>
      </c>
      <c r="D1089" s="400" t="s">
        <v>114</v>
      </c>
      <c r="E1089" s="401" t="s">
        <v>284</v>
      </c>
      <c r="F1089" s="402">
        <v>12</v>
      </c>
      <c r="G1089" s="403" t="s">
        <v>1241</v>
      </c>
      <c r="H1089" s="400" t="s">
        <v>126</v>
      </c>
      <c r="I1089" s="403" t="s">
        <v>5559</v>
      </c>
      <c r="J1089" s="386" t="str">
        <f t="shared" si="148"/>
        <v>00.000.000/0001-91</v>
      </c>
      <c r="K1089" s="404" t="s">
        <v>1003</v>
      </c>
      <c r="L1089" s="404" t="s">
        <v>939</v>
      </c>
      <c r="M1089" s="386" t="s">
        <v>126</v>
      </c>
      <c r="N1089" s="399">
        <v>45357</v>
      </c>
      <c r="O1089" s="400" t="s">
        <v>35</v>
      </c>
      <c r="P1089" s="505" t="s">
        <v>1004</v>
      </c>
      <c r="Q1089" s="501" t="s">
        <v>126</v>
      </c>
      <c r="R1089" s="501" t="s">
        <v>126</v>
      </c>
      <c r="S1089" s="349"/>
    </row>
    <row r="1090" spans="1:19" ht="34.9" customHeight="1" x14ac:dyDescent="0.2">
      <c r="A1090" s="481">
        <f t="shared" si="134"/>
        <v>1087</v>
      </c>
      <c r="B1090" s="399">
        <v>45357</v>
      </c>
      <c r="C1090" s="441">
        <v>45352</v>
      </c>
      <c r="D1090" s="400" t="s">
        <v>114</v>
      </c>
      <c r="E1090" s="401" t="s">
        <v>284</v>
      </c>
      <c r="F1090" s="402">
        <v>12</v>
      </c>
      <c r="G1090" s="403" t="s">
        <v>1241</v>
      </c>
      <c r="H1090" s="400" t="s">
        <v>126</v>
      </c>
      <c r="I1090" s="403" t="s">
        <v>5559</v>
      </c>
      <c r="J1090" s="386" t="str">
        <f t="shared" si="148"/>
        <v>00.000.000/0001-91</v>
      </c>
      <c r="K1090" s="404" t="s">
        <v>1003</v>
      </c>
      <c r="L1090" s="404" t="s">
        <v>939</v>
      </c>
      <c r="M1090" s="386" t="s">
        <v>126</v>
      </c>
      <c r="N1090" s="399">
        <v>45357</v>
      </c>
      <c r="O1090" s="400" t="s">
        <v>35</v>
      </c>
      <c r="P1090" s="505" t="s">
        <v>1004</v>
      </c>
      <c r="Q1090" s="501" t="s">
        <v>126</v>
      </c>
      <c r="R1090" s="501" t="s">
        <v>126</v>
      </c>
      <c r="S1090" s="349"/>
    </row>
    <row r="1091" spans="1:19" ht="34.9" customHeight="1" x14ac:dyDescent="0.2">
      <c r="A1091" s="481">
        <f t="shared" si="134"/>
        <v>1088</v>
      </c>
      <c r="B1091" s="399">
        <v>45357</v>
      </c>
      <c r="C1091" s="441">
        <v>45352</v>
      </c>
      <c r="D1091" s="400" t="s">
        <v>114</v>
      </c>
      <c r="E1091" s="401" t="s">
        <v>284</v>
      </c>
      <c r="F1091" s="402">
        <v>12</v>
      </c>
      <c r="G1091" s="403" t="s">
        <v>1241</v>
      </c>
      <c r="H1091" s="400" t="s">
        <v>126</v>
      </c>
      <c r="I1091" s="403" t="s">
        <v>5559</v>
      </c>
      <c r="J1091" s="386" t="str">
        <f t="shared" si="148"/>
        <v>00.000.000/0001-91</v>
      </c>
      <c r="K1091" s="404" t="s">
        <v>1003</v>
      </c>
      <c r="L1091" s="404" t="s">
        <v>939</v>
      </c>
      <c r="M1091" s="386" t="s">
        <v>126</v>
      </c>
      <c r="N1091" s="399">
        <v>45357</v>
      </c>
      <c r="O1091" s="400" t="s">
        <v>35</v>
      </c>
      <c r="P1091" s="505" t="s">
        <v>1004</v>
      </c>
      <c r="Q1091" s="501" t="s">
        <v>126</v>
      </c>
      <c r="R1091" s="501" t="s">
        <v>126</v>
      </c>
      <c r="S1091" s="349"/>
    </row>
    <row r="1092" spans="1:19" ht="34.9" customHeight="1" x14ac:dyDescent="0.2">
      <c r="A1092" s="481">
        <f t="shared" si="134"/>
        <v>1089</v>
      </c>
      <c r="B1092" s="399">
        <v>45357</v>
      </c>
      <c r="C1092" s="441">
        <v>45352</v>
      </c>
      <c r="D1092" s="400" t="s">
        <v>114</v>
      </c>
      <c r="E1092" s="401" t="s">
        <v>284</v>
      </c>
      <c r="F1092" s="402">
        <v>12</v>
      </c>
      <c r="G1092" s="403" t="s">
        <v>1241</v>
      </c>
      <c r="H1092" s="400" t="s">
        <v>126</v>
      </c>
      <c r="I1092" s="403" t="s">
        <v>5559</v>
      </c>
      <c r="J1092" s="386" t="str">
        <f t="shared" si="148"/>
        <v>00.000.000/0001-91</v>
      </c>
      <c r="K1092" s="404" t="s">
        <v>1003</v>
      </c>
      <c r="L1092" s="404" t="s">
        <v>939</v>
      </c>
      <c r="M1092" s="386" t="s">
        <v>126</v>
      </c>
      <c r="N1092" s="399">
        <v>45357</v>
      </c>
      <c r="O1092" s="400" t="s">
        <v>35</v>
      </c>
      <c r="P1092" s="505" t="s">
        <v>1004</v>
      </c>
      <c r="Q1092" s="501" t="s">
        <v>126</v>
      </c>
      <c r="R1092" s="501" t="s">
        <v>126</v>
      </c>
      <c r="S1092" s="349"/>
    </row>
    <row r="1093" spans="1:19" ht="34.9" customHeight="1" x14ac:dyDescent="0.2">
      <c r="A1093" s="481">
        <f t="shared" si="134"/>
        <v>1090</v>
      </c>
      <c r="B1093" s="399">
        <v>45357</v>
      </c>
      <c r="C1093" s="441">
        <v>45352</v>
      </c>
      <c r="D1093" s="400" t="s">
        <v>114</v>
      </c>
      <c r="E1093" s="401" t="s">
        <v>284</v>
      </c>
      <c r="F1093" s="402">
        <v>12</v>
      </c>
      <c r="G1093" s="403" t="s">
        <v>1241</v>
      </c>
      <c r="H1093" s="400" t="s">
        <v>126</v>
      </c>
      <c r="I1093" s="403" t="s">
        <v>5559</v>
      </c>
      <c r="J1093" s="386" t="str">
        <f t="shared" si="148"/>
        <v>00.000.000/0001-91</v>
      </c>
      <c r="K1093" s="404" t="s">
        <v>1003</v>
      </c>
      <c r="L1093" s="404" t="s">
        <v>939</v>
      </c>
      <c r="M1093" s="386" t="s">
        <v>126</v>
      </c>
      <c r="N1093" s="399">
        <v>45357</v>
      </c>
      <c r="O1093" s="400" t="s">
        <v>35</v>
      </c>
      <c r="P1093" s="505" t="s">
        <v>1004</v>
      </c>
      <c r="Q1093" s="501" t="s">
        <v>126</v>
      </c>
      <c r="R1093" s="501" t="s">
        <v>126</v>
      </c>
      <c r="S1093" s="349"/>
    </row>
    <row r="1094" spans="1:19" ht="34.9" customHeight="1" x14ac:dyDescent="0.2">
      <c r="A1094" s="481">
        <f t="shared" si="134"/>
        <v>1091</v>
      </c>
      <c r="B1094" s="399">
        <v>45357</v>
      </c>
      <c r="C1094" s="441">
        <v>45352</v>
      </c>
      <c r="D1094" s="400" t="s">
        <v>114</v>
      </c>
      <c r="E1094" s="401" t="s">
        <v>284</v>
      </c>
      <c r="F1094" s="402">
        <v>12</v>
      </c>
      <c r="G1094" s="403" t="s">
        <v>1241</v>
      </c>
      <c r="H1094" s="400" t="s">
        <v>126</v>
      </c>
      <c r="I1094" s="403" t="s">
        <v>5559</v>
      </c>
      <c r="J1094" s="386" t="str">
        <f t="shared" si="148"/>
        <v>00.000.000/0001-91</v>
      </c>
      <c r="K1094" s="404" t="s">
        <v>1003</v>
      </c>
      <c r="L1094" s="404" t="s">
        <v>939</v>
      </c>
      <c r="M1094" s="386" t="s">
        <v>126</v>
      </c>
      <c r="N1094" s="399">
        <v>45357</v>
      </c>
      <c r="O1094" s="400" t="s">
        <v>35</v>
      </c>
      <c r="P1094" s="505" t="s">
        <v>1004</v>
      </c>
      <c r="Q1094" s="501" t="s">
        <v>126</v>
      </c>
      <c r="R1094" s="501" t="s">
        <v>126</v>
      </c>
      <c r="S1094" s="349"/>
    </row>
    <row r="1095" spans="1:19" ht="34.9" customHeight="1" x14ac:dyDescent="0.2">
      <c r="A1095" s="481">
        <f t="shared" si="134"/>
        <v>1092</v>
      </c>
      <c r="B1095" s="399">
        <v>45357</v>
      </c>
      <c r="C1095" s="441">
        <v>45352</v>
      </c>
      <c r="D1095" s="400" t="s">
        <v>114</v>
      </c>
      <c r="E1095" s="401" t="s">
        <v>284</v>
      </c>
      <c r="F1095" s="402">
        <v>12</v>
      </c>
      <c r="G1095" s="403" t="s">
        <v>1241</v>
      </c>
      <c r="H1095" s="400" t="s">
        <v>126</v>
      </c>
      <c r="I1095" s="403" t="s">
        <v>5559</v>
      </c>
      <c r="J1095" s="386" t="str">
        <f t="shared" si="148"/>
        <v>00.000.000/0001-91</v>
      </c>
      <c r="K1095" s="404" t="s">
        <v>1003</v>
      </c>
      <c r="L1095" s="404" t="s">
        <v>939</v>
      </c>
      <c r="M1095" s="386" t="s">
        <v>126</v>
      </c>
      <c r="N1095" s="399">
        <v>45357</v>
      </c>
      <c r="O1095" s="400" t="s">
        <v>35</v>
      </c>
      <c r="P1095" s="505" t="s">
        <v>1004</v>
      </c>
      <c r="Q1095" s="501" t="s">
        <v>126</v>
      </c>
      <c r="R1095" s="501" t="s">
        <v>126</v>
      </c>
      <c r="S1095" s="349"/>
    </row>
    <row r="1096" spans="1:19" ht="34.9" customHeight="1" x14ac:dyDescent="0.2">
      <c r="A1096" s="481">
        <f t="shared" si="134"/>
        <v>1093</v>
      </c>
      <c r="B1096" s="399">
        <v>45357</v>
      </c>
      <c r="C1096" s="441">
        <v>45352</v>
      </c>
      <c r="D1096" s="400" t="s">
        <v>114</v>
      </c>
      <c r="E1096" s="401" t="s">
        <v>284</v>
      </c>
      <c r="F1096" s="402">
        <v>12</v>
      </c>
      <c r="G1096" s="403" t="s">
        <v>1241</v>
      </c>
      <c r="H1096" s="400" t="s">
        <v>126</v>
      </c>
      <c r="I1096" s="403" t="s">
        <v>5559</v>
      </c>
      <c r="J1096" s="386" t="str">
        <f t="shared" si="148"/>
        <v>00.000.000/0001-91</v>
      </c>
      <c r="K1096" s="404" t="s">
        <v>1003</v>
      </c>
      <c r="L1096" s="404" t="s">
        <v>939</v>
      </c>
      <c r="M1096" s="386" t="s">
        <v>126</v>
      </c>
      <c r="N1096" s="399">
        <v>45357</v>
      </c>
      <c r="O1096" s="400" t="s">
        <v>35</v>
      </c>
      <c r="P1096" s="505" t="s">
        <v>1004</v>
      </c>
      <c r="Q1096" s="501" t="s">
        <v>126</v>
      </c>
      <c r="R1096" s="501" t="s">
        <v>126</v>
      </c>
      <c r="S1096" s="349"/>
    </row>
    <row r="1097" spans="1:19" ht="34.9" customHeight="1" x14ac:dyDescent="0.2">
      <c r="A1097" s="481">
        <f t="shared" si="134"/>
        <v>1094</v>
      </c>
      <c r="B1097" s="399">
        <v>45357</v>
      </c>
      <c r="C1097" s="441">
        <v>45352</v>
      </c>
      <c r="D1097" s="400" t="s">
        <v>114</v>
      </c>
      <c r="E1097" s="401" t="s">
        <v>284</v>
      </c>
      <c r="F1097" s="402">
        <v>12</v>
      </c>
      <c r="G1097" s="403" t="s">
        <v>1241</v>
      </c>
      <c r="H1097" s="400" t="s">
        <v>126</v>
      </c>
      <c r="I1097" s="403" t="s">
        <v>5559</v>
      </c>
      <c r="J1097" s="386" t="str">
        <f t="shared" si="148"/>
        <v>00.000.000/0001-91</v>
      </c>
      <c r="K1097" s="404" t="s">
        <v>1003</v>
      </c>
      <c r="L1097" s="404" t="s">
        <v>939</v>
      </c>
      <c r="M1097" s="386" t="s">
        <v>126</v>
      </c>
      <c r="N1097" s="399">
        <v>45357</v>
      </c>
      <c r="O1097" s="400" t="s">
        <v>35</v>
      </c>
      <c r="P1097" s="505" t="s">
        <v>1004</v>
      </c>
      <c r="Q1097" s="501" t="s">
        <v>126</v>
      </c>
      <c r="R1097" s="501" t="s">
        <v>126</v>
      </c>
      <c r="S1097" s="349"/>
    </row>
    <row r="1098" spans="1:19" ht="34.9" customHeight="1" x14ac:dyDescent="0.2">
      <c r="A1098" s="481">
        <f t="shared" si="134"/>
        <v>1095</v>
      </c>
      <c r="B1098" s="399">
        <v>45357</v>
      </c>
      <c r="C1098" s="441">
        <v>45352</v>
      </c>
      <c r="D1098" s="400" t="s">
        <v>114</v>
      </c>
      <c r="E1098" s="401" t="s">
        <v>284</v>
      </c>
      <c r="F1098" s="402">
        <v>12</v>
      </c>
      <c r="G1098" s="403" t="s">
        <v>1241</v>
      </c>
      <c r="H1098" s="400" t="s">
        <v>126</v>
      </c>
      <c r="I1098" s="403" t="s">
        <v>5559</v>
      </c>
      <c r="J1098" s="386" t="str">
        <f t="shared" si="148"/>
        <v>00.000.000/0001-91</v>
      </c>
      <c r="K1098" s="404" t="s">
        <v>1003</v>
      </c>
      <c r="L1098" s="404" t="s">
        <v>939</v>
      </c>
      <c r="M1098" s="386" t="s">
        <v>126</v>
      </c>
      <c r="N1098" s="399">
        <v>45357</v>
      </c>
      <c r="O1098" s="400" t="s">
        <v>35</v>
      </c>
      <c r="P1098" s="505" t="s">
        <v>1004</v>
      </c>
      <c r="Q1098" s="501" t="s">
        <v>126</v>
      </c>
      <c r="R1098" s="501" t="s">
        <v>126</v>
      </c>
      <c r="S1098" s="349"/>
    </row>
    <row r="1099" spans="1:19" ht="34.9" customHeight="1" x14ac:dyDescent="0.2">
      <c r="A1099" s="481">
        <f t="shared" si="134"/>
        <v>1096</v>
      </c>
      <c r="B1099" s="399">
        <v>45357</v>
      </c>
      <c r="C1099" s="441">
        <v>45352</v>
      </c>
      <c r="D1099" s="400" t="s">
        <v>114</v>
      </c>
      <c r="E1099" s="401" t="s">
        <v>284</v>
      </c>
      <c r="F1099" s="402">
        <v>12</v>
      </c>
      <c r="G1099" s="403" t="s">
        <v>1241</v>
      </c>
      <c r="H1099" s="400" t="s">
        <v>126</v>
      </c>
      <c r="I1099" s="403" t="s">
        <v>5559</v>
      </c>
      <c r="J1099" s="386" t="str">
        <f t="shared" si="148"/>
        <v>00.000.000/0001-91</v>
      </c>
      <c r="K1099" s="404" t="s">
        <v>1003</v>
      </c>
      <c r="L1099" s="404" t="s">
        <v>939</v>
      </c>
      <c r="M1099" s="386" t="s">
        <v>126</v>
      </c>
      <c r="N1099" s="399">
        <v>45357</v>
      </c>
      <c r="O1099" s="400" t="s">
        <v>35</v>
      </c>
      <c r="P1099" s="505" t="s">
        <v>1004</v>
      </c>
      <c r="Q1099" s="501" t="s">
        <v>126</v>
      </c>
      <c r="R1099" s="501" t="s">
        <v>126</v>
      </c>
      <c r="S1099" s="349"/>
    </row>
    <row r="1100" spans="1:19" ht="34.9" customHeight="1" x14ac:dyDescent="0.2">
      <c r="A1100" s="481">
        <f t="shared" si="134"/>
        <v>1097</v>
      </c>
      <c r="B1100" s="399">
        <v>45357</v>
      </c>
      <c r="C1100" s="441">
        <v>45352</v>
      </c>
      <c r="D1100" s="400" t="s">
        <v>114</v>
      </c>
      <c r="E1100" s="401" t="s">
        <v>284</v>
      </c>
      <c r="F1100" s="402">
        <v>12</v>
      </c>
      <c r="G1100" s="403" t="s">
        <v>1241</v>
      </c>
      <c r="H1100" s="400" t="s">
        <v>126</v>
      </c>
      <c r="I1100" s="403" t="s">
        <v>5559</v>
      </c>
      <c r="J1100" s="386" t="str">
        <f t="shared" si="148"/>
        <v>00.000.000/0001-91</v>
      </c>
      <c r="K1100" s="404" t="s">
        <v>1003</v>
      </c>
      <c r="L1100" s="404" t="s">
        <v>939</v>
      </c>
      <c r="M1100" s="386" t="s">
        <v>126</v>
      </c>
      <c r="N1100" s="399">
        <v>45357</v>
      </c>
      <c r="O1100" s="400" t="s">
        <v>35</v>
      </c>
      <c r="P1100" s="505" t="s">
        <v>1004</v>
      </c>
      <c r="Q1100" s="501" t="s">
        <v>126</v>
      </c>
      <c r="R1100" s="501" t="s">
        <v>126</v>
      </c>
      <c r="S1100" s="349"/>
    </row>
    <row r="1101" spans="1:19" ht="34.9" customHeight="1" x14ac:dyDescent="0.2">
      <c r="A1101" s="481">
        <f t="shared" si="134"/>
        <v>1098</v>
      </c>
      <c r="B1101" s="399">
        <v>45357</v>
      </c>
      <c r="C1101" s="441">
        <v>45352</v>
      </c>
      <c r="D1101" s="400" t="s">
        <v>114</v>
      </c>
      <c r="E1101" s="401" t="s">
        <v>284</v>
      </c>
      <c r="F1101" s="402">
        <v>12</v>
      </c>
      <c r="G1101" s="403" t="s">
        <v>1241</v>
      </c>
      <c r="H1101" s="400" t="s">
        <v>126</v>
      </c>
      <c r="I1101" s="403" t="s">
        <v>5559</v>
      </c>
      <c r="J1101" s="386" t="str">
        <f t="shared" si="148"/>
        <v>00.000.000/0001-91</v>
      </c>
      <c r="K1101" s="404" t="s">
        <v>1003</v>
      </c>
      <c r="L1101" s="404" t="s">
        <v>939</v>
      </c>
      <c r="M1101" s="386" t="s">
        <v>126</v>
      </c>
      <c r="N1101" s="399">
        <v>45357</v>
      </c>
      <c r="O1101" s="400" t="s">
        <v>35</v>
      </c>
      <c r="P1101" s="505" t="s">
        <v>1004</v>
      </c>
      <c r="Q1101" s="501" t="s">
        <v>126</v>
      </c>
      <c r="R1101" s="501" t="s">
        <v>126</v>
      </c>
      <c r="S1101" s="349"/>
    </row>
    <row r="1102" spans="1:19" ht="34.9" customHeight="1" x14ac:dyDescent="0.2">
      <c r="A1102" s="481">
        <f t="shared" si="134"/>
        <v>1099</v>
      </c>
      <c r="B1102" s="399">
        <v>45357</v>
      </c>
      <c r="C1102" s="441">
        <v>45352</v>
      </c>
      <c r="D1102" s="400" t="s">
        <v>114</v>
      </c>
      <c r="E1102" s="401" t="s">
        <v>284</v>
      </c>
      <c r="F1102" s="402">
        <v>12</v>
      </c>
      <c r="G1102" s="403" t="s">
        <v>1241</v>
      </c>
      <c r="H1102" s="400" t="s">
        <v>126</v>
      </c>
      <c r="I1102" s="403" t="s">
        <v>5559</v>
      </c>
      <c r="J1102" s="386" t="str">
        <f t="shared" si="148"/>
        <v>00.000.000/0001-91</v>
      </c>
      <c r="K1102" s="404" t="s">
        <v>1003</v>
      </c>
      <c r="L1102" s="404" t="s">
        <v>939</v>
      </c>
      <c r="M1102" s="386" t="s">
        <v>126</v>
      </c>
      <c r="N1102" s="399">
        <v>45357</v>
      </c>
      <c r="O1102" s="400" t="s">
        <v>35</v>
      </c>
      <c r="P1102" s="505" t="s">
        <v>1004</v>
      </c>
      <c r="Q1102" s="501" t="s">
        <v>126</v>
      </c>
      <c r="R1102" s="501" t="s">
        <v>126</v>
      </c>
      <c r="S1102" s="349"/>
    </row>
    <row r="1103" spans="1:19" ht="34.9" customHeight="1" x14ac:dyDescent="0.2">
      <c r="A1103" s="481">
        <f t="shared" si="134"/>
        <v>1100</v>
      </c>
      <c r="B1103" s="399">
        <v>45357</v>
      </c>
      <c r="C1103" s="441">
        <v>45352</v>
      </c>
      <c r="D1103" s="400" t="s">
        <v>114</v>
      </c>
      <c r="E1103" s="401" t="s">
        <v>284</v>
      </c>
      <c r="F1103" s="402">
        <v>12</v>
      </c>
      <c r="G1103" s="403" t="s">
        <v>1241</v>
      </c>
      <c r="H1103" s="400" t="s">
        <v>126</v>
      </c>
      <c r="I1103" s="403" t="s">
        <v>5559</v>
      </c>
      <c r="J1103" s="386" t="str">
        <f t="shared" si="148"/>
        <v>00.000.000/0001-91</v>
      </c>
      <c r="K1103" s="404" t="s">
        <v>1003</v>
      </c>
      <c r="L1103" s="404" t="s">
        <v>939</v>
      </c>
      <c r="M1103" s="386" t="s">
        <v>126</v>
      </c>
      <c r="N1103" s="399">
        <v>45357</v>
      </c>
      <c r="O1103" s="400" t="s">
        <v>35</v>
      </c>
      <c r="P1103" s="505" t="s">
        <v>1004</v>
      </c>
      <c r="Q1103" s="501" t="s">
        <v>126</v>
      </c>
      <c r="R1103" s="501" t="s">
        <v>126</v>
      </c>
      <c r="S1103" s="349"/>
    </row>
    <row r="1104" spans="1:19" ht="34.9" customHeight="1" x14ac:dyDescent="0.2">
      <c r="A1104" s="481">
        <f t="shared" si="134"/>
        <v>1101</v>
      </c>
      <c r="B1104" s="399">
        <v>45357</v>
      </c>
      <c r="C1104" s="441">
        <v>45352</v>
      </c>
      <c r="D1104" s="400" t="s">
        <v>114</v>
      </c>
      <c r="E1104" s="401" t="s">
        <v>284</v>
      </c>
      <c r="F1104" s="402">
        <v>12</v>
      </c>
      <c r="G1104" s="403" t="s">
        <v>1241</v>
      </c>
      <c r="H1104" s="400" t="s">
        <v>126</v>
      </c>
      <c r="I1104" s="403" t="s">
        <v>5559</v>
      </c>
      <c r="J1104" s="386" t="str">
        <f t="shared" si="148"/>
        <v>00.000.000/0001-91</v>
      </c>
      <c r="K1104" s="404" t="s">
        <v>1003</v>
      </c>
      <c r="L1104" s="404" t="s">
        <v>939</v>
      </c>
      <c r="M1104" s="386" t="s">
        <v>126</v>
      </c>
      <c r="N1104" s="399">
        <v>45357</v>
      </c>
      <c r="O1104" s="400" t="s">
        <v>35</v>
      </c>
      <c r="P1104" s="505" t="s">
        <v>1004</v>
      </c>
      <c r="Q1104" s="501" t="s">
        <v>126</v>
      </c>
      <c r="R1104" s="501" t="s">
        <v>126</v>
      </c>
      <c r="S1104" s="349"/>
    </row>
    <row r="1105" spans="1:19" ht="34.9" customHeight="1" x14ac:dyDescent="0.2">
      <c r="A1105" s="481">
        <f t="shared" si="134"/>
        <v>1102</v>
      </c>
      <c r="B1105" s="399">
        <v>45357</v>
      </c>
      <c r="C1105" s="441">
        <v>45352</v>
      </c>
      <c r="D1105" s="400" t="s">
        <v>114</v>
      </c>
      <c r="E1105" s="401" t="s">
        <v>284</v>
      </c>
      <c r="F1105" s="402">
        <v>12</v>
      </c>
      <c r="G1105" s="403" t="s">
        <v>1241</v>
      </c>
      <c r="H1105" s="400" t="s">
        <v>126</v>
      </c>
      <c r="I1105" s="403" t="s">
        <v>5559</v>
      </c>
      <c r="J1105" s="386" t="str">
        <f t="shared" si="148"/>
        <v>00.000.000/0001-91</v>
      </c>
      <c r="K1105" s="404" t="s">
        <v>1003</v>
      </c>
      <c r="L1105" s="404" t="s">
        <v>939</v>
      </c>
      <c r="M1105" s="386" t="s">
        <v>126</v>
      </c>
      <c r="N1105" s="399">
        <v>45357</v>
      </c>
      <c r="O1105" s="400" t="s">
        <v>35</v>
      </c>
      <c r="P1105" s="505" t="s">
        <v>1004</v>
      </c>
      <c r="Q1105" s="501" t="s">
        <v>126</v>
      </c>
      <c r="R1105" s="501" t="s">
        <v>126</v>
      </c>
      <c r="S1105" s="349"/>
    </row>
    <row r="1106" spans="1:19" ht="34.9" customHeight="1" x14ac:dyDescent="0.2">
      <c r="A1106" s="481">
        <f t="shared" si="134"/>
        <v>1103</v>
      </c>
      <c r="B1106" s="399">
        <v>45357</v>
      </c>
      <c r="C1106" s="441">
        <v>45352</v>
      </c>
      <c r="D1106" s="400" t="s">
        <v>114</v>
      </c>
      <c r="E1106" s="401" t="s">
        <v>284</v>
      </c>
      <c r="F1106" s="402">
        <v>12</v>
      </c>
      <c r="G1106" s="403" t="s">
        <v>1241</v>
      </c>
      <c r="H1106" s="400" t="s">
        <v>126</v>
      </c>
      <c r="I1106" s="403" t="s">
        <v>5559</v>
      </c>
      <c r="J1106" s="386" t="str">
        <f t="shared" si="148"/>
        <v>00.000.000/0001-91</v>
      </c>
      <c r="K1106" s="404" t="s">
        <v>1003</v>
      </c>
      <c r="L1106" s="404" t="s">
        <v>939</v>
      </c>
      <c r="M1106" s="386" t="s">
        <v>126</v>
      </c>
      <c r="N1106" s="399">
        <v>45357</v>
      </c>
      <c r="O1106" s="400" t="s">
        <v>35</v>
      </c>
      <c r="P1106" s="505" t="s">
        <v>1004</v>
      </c>
      <c r="Q1106" s="501" t="s">
        <v>126</v>
      </c>
      <c r="R1106" s="501" t="s">
        <v>126</v>
      </c>
      <c r="S1106" s="349"/>
    </row>
    <row r="1107" spans="1:19" ht="34.9" customHeight="1" x14ac:dyDescent="0.2">
      <c r="A1107" s="481">
        <f t="shared" si="134"/>
        <v>1104</v>
      </c>
      <c r="B1107" s="399">
        <v>45357</v>
      </c>
      <c r="C1107" s="441">
        <v>45352</v>
      </c>
      <c r="D1107" s="400" t="s">
        <v>114</v>
      </c>
      <c r="E1107" s="401" t="s">
        <v>284</v>
      </c>
      <c r="F1107" s="402">
        <v>12</v>
      </c>
      <c r="G1107" s="403" t="s">
        <v>1241</v>
      </c>
      <c r="H1107" s="400" t="s">
        <v>126</v>
      </c>
      <c r="I1107" s="403" t="s">
        <v>5559</v>
      </c>
      <c r="J1107" s="386" t="str">
        <f t="shared" si="148"/>
        <v>00.000.000/0001-91</v>
      </c>
      <c r="K1107" s="404" t="s">
        <v>1003</v>
      </c>
      <c r="L1107" s="404" t="s">
        <v>939</v>
      </c>
      <c r="M1107" s="386" t="s">
        <v>126</v>
      </c>
      <c r="N1107" s="399">
        <v>45357</v>
      </c>
      <c r="O1107" s="400" t="s">
        <v>35</v>
      </c>
      <c r="P1107" s="505" t="s">
        <v>1004</v>
      </c>
      <c r="Q1107" s="501" t="s">
        <v>126</v>
      </c>
      <c r="R1107" s="501" t="s">
        <v>126</v>
      </c>
      <c r="S1107" s="349"/>
    </row>
    <row r="1108" spans="1:19" ht="34.9" customHeight="1" x14ac:dyDescent="0.2">
      <c r="A1108" s="481">
        <f t="shared" si="134"/>
        <v>1105</v>
      </c>
      <c r="B1108" s="399">
        <v>45357</v>
      </c>
      <c r="C1108" s="441">
        <v>45352</v>
      </c>
      <c r="D1108" s="400" t="s">
        <v>114</v>
      </c>
      <c r="E1108" s="401" t="s">
        <v>284</v>
      </c>
      <c r="F1108" s="402">
        <v>12</v>
      </c>
      <c r="G1108" s="403" t="s">
        <v>1241</v>
      </c>
      <c r="H1108" s="400" t="s">
        <v>126</v>
      </c>
      <c r="I1108" s="403" t="s">
        <v>5559</v>
      </c>
      <c r="J1108" s="386" t="str">
        <f t="shared" si="148"/>
        <v>00.000.000/0001-91</v>
      </c>
      <c r="K1108" s="404" t="s">
        <v>1003</v>
      </c>
      <c r="L1108" s="404" t="s">
        <v>939</v>
      </c>
      <c r="M1108" s="386" t="s">
        <v>126</v>
      </c>
      <c r="N1108" s="399">
        <v>45357</v>
      </c>
      <c r="O1108" s="400" t="s">
        <v>35</v>
      </c>
      <c r="P1108" s="505" t="s">
        <v>1004</v>
      </c>
      <c r="Q1108" s="501" t="s">
        <v>126</v>
      </c>
      <c r="R1108" s="501" t="s">
        <v>126</v>
      </c>
      <c r="S1108" s="349"/>
    </row>
    <row r="1109" spans="1:19" ht="34.9" customHeight="1" x14ac:dyDescent="0.2">
      <c r="A1109" s="481">
        <f t="shared" si="134"/>
        <v>1106</v>
      </c>
      <c r="B1109" s="399">
        <v>45357</v>
      </c>
      <c r="C1109" s="441">
        <v>45352</v>
      </c>
      <c r="D1109" s="400" t="s">
        <v>114</v>
      </c>
      <c r="E1109" s="401" t="s">
        <v>284</v>
      </c>
      <c r="F1109" s="402">
        <v>12</v>
      </c>
      <c r="G1109" s="403" t="s">
        <v>1241</v>
      </c>
      <c r="H1109" s="400" t="s">
        <v>126</v>
      </c>
      <c r="I1109" s="403" t="s">
        <v>5559</v>
      </c>
      <c r="J1109" s="386" t="str">
        <f t="shared" si="148"/>
        <v>00.000.000/0001-91</v>
      </c>
      <c r="K1109" s="404" t="s">
        <v>1003</v>
      </c>
      <c r="L1109" s="404" t="s">
        <v>939</v>
      </c>
      <c r="M1109" s="386" t="s">
        <v>126</v>
      </c>
      <c r="N1109" s="399">
        <v>45357</v>
      </c>
      <c r="O1109" s="400" t="s">
        <v>35</v>
      </c>
      <c r="P1109" s="505" t="s">
        <v>1004</v>
      </c>
      <c r="Q1109" s="501" t="s">
        <v>126</v>
      </c>
      <c r="R1109" s="501" t="s">
        <v>126</v>
      </c>
      <c r="S1109" s="349"/>
    </row>
    <row r="1110" spans="1:19" ht="34.9" customHeight="1" x14ac:dyDescent="0.2">
      <c r="A1110" s="481">
        <f t="shared" si="134"/>
        <v>1107</v>
      </c>
      <c r="B1110" s="399">
        <v>45357</v>
      </c>
      <c r="C1110" s="441">
        <v>45352</v>
      </c>
      <c r="D1110" s="400" t="s">
        <v>114</v>
      </c>
      <c r="E1110" s="401" t="s">
        <v>284</v>
      </c>
      <c r="F1110" s="402">
        <v>12</v>
      </c>
      <c r="G1110" s="403" t="s">
        <v>1241</v>
      </c>
      <c r="H1110" s="400" t="s">
        <v>126</v>
      </c>
      <c r="I1110" s="403" t="s">
        <v>5559</v>
      </c>
      <c r="J1110" s="386" t="str">
        <f t="shared" si="148"/>
        <v>00.000.000/0001-91</v>
      </c>
      <c r="K1110" s="404" t="s">
        <v>1003</v>
      </c>
      <c r="L1110" s="404" t="s">
        <v>939</v>
      </c>
      <c r="M1110" s="386" t="s">
        <v>126</v>
      </c>
      <c r="N1110" s="399">
        <v>45357</v>
      </c>
      <c r="O1110" s="400" t="s">
        <v>35</v>
      </c>
      <c r="P1110" s="505" t="s">
        <v>1004</v>
      </c>
      <c r="Q1110" s="501" t="s">
        <v>126</v>
      </c>
      <c r="R1110" s="501" t="s">
        <v>126</v>
      </c>
      <c r="S1110" s="349"/>
    </row>
    <row r="1111" spans="1:19" ht="34.9" customHeight="1" x14ac:dyDescent="0.2">
      <c r="A1111" s="481">
        <f t="shared" si="134"/>
        <v>1108</v>
      </c>
      <c r="B1111" s="399">
        <v>45357</v>
      </c>
      <c r="C1111" s="441">
        <v>45352</v>
      </c>
      <c r="D1111" s="400" t="s">
        <v>114</v>
      </c>
      <c r="E1111" s="401" t="s">
        <v>284</v>
      </c>
      <c r="F1111" s="402">
        <v>12</v>
      </c>
      <c r="G1111" s="403" t="s">
        <v>1241</v>
      </c>
      <c r="H1111" s="400" t="s">
        <v>126</v>
      </c>
      <c r="I1111" s="403" t="s">
        <v>5559</v>
      </c>
      <c r="J1111" s="386" t="str">
        <f t="shared" si="148"/>
        <v>00.000.000/0001-91</v>
      </c>
      <c r="K1111" s="404" t="s">
        <v>1003</v>
      </c>
      <c r="L1111" s="404" t="s">
        <v>939</v>
      </c>
      <c r="M1111" s="386" t="s">
        <v>126</v>
      </c>
      <c r="N1111" s="399">
        <v>45357</v>
      </c>
      <c r="O1111" s="400" t="s">
        <v>35</v>
      </c>
      <c r="P1111" s="505" t="s">
        <v>1004</v>
      </c>
      <c r="Q1111" s="501" t="s">
        <v>126</v>
      </c>
      <c r="R1111" s="501" t="s">
        <v>126</v>
      </c>
      <c r="S1111" s="349"/>
    </row>
    <row r="1112" spans="1:19" ht="34.9" customHeight="1" x14ac:dyDescent="0.2">
      <c r="A1112" s="481">
        <f t="shared" si="134"/>
        <v>1109</v>
      </c>
      <c r="B1112" s="399">
        <v>45357</v>
      </c>
      <c r="C1112" s="441">
        <v>45352</v>
      </c>
      <c r="D1112" s="400" t="s">
        <v>114</v>
      </c>
      <c r="E1112" s="401" t="s">
        <v>284</v>
      </c>
      <c r="F1112" s="402">
        <v>12</v>
      </c>
      <c r="G1112" s="403" t="s">
        <v>1241</v>
      </c>
      <c r="H1112" s="400" t="s">
        <v>126</v>
      </c>
      <c r="I1112" s="403" t="s">
        <v>5559</v>
      </c>
      <c r="J1112" s="386" t="str">
        <f t="shared" si="148"/>
        <v>00.000.000/0001-91</v>
      </c>
      <c r="K1112" s="404" t="s">
        <v>1003</v>
      </c>
      <c r="L1112" s="404" t="s">
        <v>939</v>
      </c>
      <c r="M1112" s="386" t="s">
        <v>126</v>
      </c>
      <c r="N1112" s="399">
        <v>45357</v>
      </c>
      <c r="O1112" s="400" t="s">
        <v>35</v>
      </c>
      <c r="P1112" s="505" t="s">
        <v>1004</v>
      </c>
      <c r="Q1112" s="501" t="s">
        <v>126</v>
      </c>
      <c r="R1112" s="501" t="s">
        <v>126</v>
      </c>
      <c r="S1112" s="349"/>
    </row>
    <row r="1113" spans="1:19" ht="34.9" customHeight="1" x14ac:dyDescent="0.2">
      <c r="A1113" s="481">
        <f t="shared" si="134"/>
        <v>1110</v>
      </c>
      <c r="B1113" s="399">
        <v>45357</v>
      </c>
      <c r="C1113" s="441">
        <v>45352</v>
      </c>
      <c r="D1113" s="400" t="s">
        <v>114</v>
      </c>
      <c r="E1113" s="401" t="s">
        <v>284</v>
      </c>
      <c r="F1113" s="402">
        <v>12</v>
      </c>
      <c r="G1113" s="403" t="s">
        <v>1241</v>
      </c>
      <c r="H1113" s="400" t="s">
        <v>126</v>
      </c>
      <c r="I1113" s="403" t="s">
        <v>5559</v>
      </c>
      <c r="J1113" s="386" t="str">
        <f t="shared" si="148"/>
        <v>00.000.000/0001-91</v>
      </c>
      <c r="K1113" s="404" t="s">
        <v>1003</v>
      </c>
      <c r="L1113" s="404" t="s">
        <v>939</v>
      </c>
      <c r="M1113" s="386" t="s">
        <v>126</v>
      </c>
      <c r="N1113" s="399">
        <v>45357</v>
      </c>
      <c r="O1113" s="400" t="s">
        <v>35</v>
      </c>
      <c r="P1113" s="505" t="s">
        <v>1004</v>
      </c>
      <c r="Q1113" s="501" t="s">
        <v>126</v>
      </c>
      <c r="R1113" s="501" t="s">
        <v>126</v>
      </c>
      <c r="S1113" s="349"/>
    </row>
    <row r="1114" spans="1:19" ht="34.9" customHeight="1" x14ac:dyDescent="0.2">
      <c r="A1114" s="481">
        <f t="shared" si="134"/>
        <v>1111</v>
      </c>
      <c r="B1114" s="399">
        <v>45357</v>
      </c>
      <c r="C1114" s="441">
        <v>45352</v>
      </c>
      <c r="D1114" s="400" t="s">
        <v>114</v>
      </c>
      <c r="E1114" s="401" t="s">
        <v>284</v>
      </c>
      <c r="F1114" s="402">
        <v>12</v>
      </c>
      <c r="G1114" s="403" t="s">
        <v>1241</v>
      </c>
      <c r="H1114" s="400" t="s">
        <v>126</v>
      </c>
      <c r="I1114" s="403" t="s">
        <v>5559</v>
      </c>
      <c r="J1114" s="386" t="str">
        <f t="shared" si="148"/>
        <v>00.000.000/0001-91</v>
      </c>
      <c r="K1114" s="404" t="s">
        <v>1003</v>
      </c>
      <c r="L1114" s="404" t="s">
        <v>939</v>
      </c>
      <c r="M1114" s="386" t="s">
        <v>126</v>
      </c>
      <c r="N1114" s="399">
        <v>45357</v>
      </c>
      <c r="O1114" s="400" t="s">
        <v>35</v>
      </c>
      <c r="P1114" s="505" t="s">
        <v>1004</v>
      </c>
      <c r="Q1114" s="501" t="s">
        <v>126</v>
      </c>
      <c r="R1114" s="501" t="s">
        <v>126</v>
      </c>
      <c r="S1114" s="349"/>
    </row>
    <row r="1115" spans="1:19" ht="34.9" customHeight="1" x14ac:dyDescent="0.2">
      <c r="A1115" s="481">
        <f t="shared" si="134"/>
        <v>1112</v>
      </c>
      <c r="B1115" s="399">
        <v>45357</v>
      </c>
      <c r="C1115" s="441">
        <v>45352</v>
      </c>
      <c r="D1115" s="400" t="s">
        <v>114</v>
      </c>
      <c r="E1115" s="401" t="s">
        <v>284</v>
      </c>
      <c r="F1115" s="402">
        <v>12</v>
      </c>
      <c r="G1115" s="403" t="s">
        <v>1241</v>
      </c>
      <c r="H1115" s="400" t="s">
        <v>126</v>
      </c>
      <c r="I1115" s="403" t="s">
        <v>5559</v>
      </c>
      <c r="J1115" s="386" t="str">
        <f t="shared" si="148"/>
        <v>00.000.000/0001-91</v>
      </c>
      <c r="K1115" s="404" t="s">
        <v>1003</v>
      </c>
      <c r="L1115" s="404" t="s">
        <v>939</v>
      </c>
      <c r="M1115" s="386" t="s">
        <v>126</v>
      </c>
      <c r="N1115" s="399">
        <v>45357</v>
      </c>
      <c r="O1115" s="400" t="s">
        <v>35</v>
      </c>
      <c r="P1115" s="505" t="s">
        <v>1004</v>
      </c>
      <c r="Q1115" s="501" t="s">
        <v>126</v>
      </c>
      <c r="R1115" s="501" t="s">
        <v>126</v>
      </c>
      <c r="S1115" s="349"/>
    </row>
    <row r="1116" spans="1:19" ht="34.9" customHeight="1" x14ac:dyDescent="0.2">
      <c r="A1116" s="481">
        <f t="shared" si="134"/>
        <v>1113</v>
      </c>
      <c r="B1116" s="399">
        <v>45357</v>
      </c>
      <c r="C1116" s="441">
        <v>45352</v>
      </c>
      <c r="D1116" s="400" t="s">
        <v>114</v>
      </c>
      <c r="E1116" s="401" t="s">
        <v>284</v>
      </c>
      <c r="F1116" s="402">
        <v>12</v>
      </c>
      <c r="G1116" s="403" t="s">
        <v>1241</v>
      </c>
      <c r="H1116" s="400" t="s">
        <v>126</v>
      </c>
      <c r="I1116" s="403" t="s">
        <v>5559</v>
      </c>
      <c r="J1116" s="386" t="str">
        <f t="shared" si="148"/>
        <v>00.000.000/0001-91</v>
      </c>
      <c r="K1116" s="404" t="s">
        <v>1003</v>
      </c>
      <c r="L1116" s="404" t="s">
        <v>939</v>
      </c>
      <c r="M1116" s="386" t="s">
        <v>126</v>
      </c>
      <c r="N1116" s="399">
        <v>45357</v>
      </c>
      <c r="O1116" s="400" t="s">
        <v>35</v>
      </c>
      <c r="P1116" s="505" t="s">
        <v>1004</v>
      </c>
      <c r="Q1116" s="501" t="s">
        <v>126</v>
      </c>
      <c r="R1116" s="501" t="s">
        <v>126</v>
      </c>
      <c r="S1116" s="349"/>
    </row>
    <row r="1117" spans="1:19" ht="34.9" customHeight="1" x14ac:dyDescent="0.2">
      <c r="A1117" s="481">
        <f t="shared" si="134"/>
        <v>1114</v>
      </c>
      <c r="B1117" s="399">
        <v>45357</v>
      </c>
      <c r="C1117" s="441">
        <v>45352</v>
      </c>
      <c r="D1117" s="400" t="s">
        <v>114</v>
      </c>
      <c r="E1117" s="401" t="s">
        <v>284</v>
      </c>
      <c r="F1117" s="402">
        <v>12</v>
      </c>
      <c r="G1117" s="403" t="s">
        <v>1241</v>
      </c>
      <c r="H1117" s="400" t="s">
        <v>126</v>
      </c>
      <c r="I1117" s="403" t="s">
        <v>5559</v>
      </c>
      <c r="J1117" s="386" t="str">
        <f t="shared" si="148"/>
        <v>00.000.000/0001-91</v>
      </c>
      <c r="K1117" s="404" t="s">
        <v>1003</v>
      </c>
      <c r="L1117" s="404" t="s">
        <v>939</v>
      </c>
      <c r="M1117" s="386" t="s">
        <v>126</v>
      </c>
      <c r="N1117" s="399">
        <v>45357</v>
      </c>
      <c r="O1117" s="400" t="s">
        <v>35</v>
      </c>
      <c r="P1117" s="505" t="s">
        <v>1004</v>
      </c>
      <c r="Q1117" s="501" t="s">
        <v>126</v>
      </c>
      <c r="R1117" s="501" t="s">
        <v>126</v>
      </c>
      <c r="S1117" s="349"/>
    </row>
    <row r="1118" spans="1:19" ht="34.9" customHeight="1" x14ac:dyDescent="0.2">
      <c r="A1118" s="481">
        <f t="shared" si="134"/>
        <v>1115</v>
      </c>
      <c r="B1118" s="399">
        <v>45357</v>
      </c>
      <c r="C1118" s="441">
        <v>45352</v>
      </c>
      <c r="D1118" s="400" t="s">
        <v>114</v>
      </c>
      <c r="E1118" s="401" t="s">
        <v>284</v>
      </c>
      <c r="F1118" s="402">
        <v>12</v>
      </c>
      <c r="G1118" s="403" t="s">
        <v>1241</v>
      </c>
      <c r="H1118" s="400" t="s">
        <v>126</v>
      </c>
      <c r="I1118" s="403" t="s">
        <v>5559</v>
      </c>
      <c r="J1118" s="386" t="str">
        <f t="shared" si="148"/>
        <v>00.000.000/0001-91</v>
      </c>
      <c r="K1118" s="404" t="s">
        <v>1003</v>
      </c>
      <c r="L1118" s="404" t="s">
        <v>939</v>
      </c>
      <c r="M1118" s="386" t="s">
        <v>126</v>
      </c>
      <c r="N1118" s="399">
        <v>45357</v>
      </c>
      <c r="O1118" s="400" t="s">
        <v>35</v>
      </c>
      <c r="P1118" s="505" t="s">
        <v>1004</v>
      </c>
      <c r="Q1118" s="501" t="s">
        <v>126</v>
      </c>
      <c r="R1118" s="501" t="s">
        <v>126</v>
      </c>
      <c r="S1118" s="349"/>
    </row>
    <row r="1119" spans="1:19" ht="34.9" customHeight="1" x14ac:dyDescent="0.2">
      <c r="A1119" s="481">
        <f t="shared" si="134"/>
        <v>1116</v>
      </c>
      <c r="B1119" s="399">
        <v>45357</v>
      </c>
      <c r="C1119" s="441">
        <v>45352</v>
      </c>
      <c r="D1119" s="400" t="s">
        <v>114</v>
      </c>
      <c r="E1119" s="401" t="s">
        <v>284</v>
      </c>
      <c r="F1119" s="402">
        <v>12</v>
      </c>
      <c r="G1119" s="403" t="s">
        <v>1241</v>
      </c>
      <c r="H1119" s="400" t="s">
        <v>126</v>
      </c>
      <c r="I1119" s="403" t="s">
        <v>5559</v>
      </c>
      <c r="J1119" s="386" t="str">
        <f t="shared" si="148"/>
        <v>00.000.000/0001-91</v>
      </c>
      <c r="K1119" s="404" t="s">
        <v>1003</v>
      </c>
      <c r="L1119" s="404" t="s">
        <v>939</v>
      </c>
      <c r="M1119" s="386" t="s">
        <v>126</v>
      </c>
      <c r="N1119" s="399">
        <v>45357</v>
      </c>
      <c r="O1119" s="400" t="s">
        <v>35</v>
      </c>
      <c r="P1119" s="505" t="s">
        <v>1004</v>
      </c>
      <c r="Q1119" s="501" t="s">
        <v>126</v>
      </c>
      <c r="R1119" s="501" t="s">
        <v>126</v>
      </c>
      <c r="S1119" s="349"/>
    </row>
    <row r="1120" spans="1:19" ht="34.9" customHeight="1" x14ac:dyDescent="0.2">
      <c r="A1120" s="481">
        <f t="shared" si="134"/>
        <v>1117</v>
      </c>
      <c r="B1120" s="399">
        <v>45357</v>
      </c>
      <c r="C1120" s="441">
        <v>45352</v>
      </c>
      <c r="D1120" s="400" t="s">
        <v>114</v>
      </c>
      <c r="E1120" s="401" t="s">
        <v>284</v>
      </c>
      <c r="F1120" s="402">
        <v>12</v>
      </c>
      <c r="G1120" s="403" t="s">
        <v>1241</v>
      </c>
      <c r="H1120" s="400" t="s">
        <v>126</v>
      </c>
      <c r="I1120" s="403" t="s">
        <v>5559</v>
      </c>
      <c r="J1120" s="386" t="str">
        <f t="shared" si="148"/>
        <v>00.000.000/0001-91</v>
      </c>
      <c r="K1120" s="404" t="s">
        <v>1003</v>
      </c>
      <c r="L1120" s="404" t="s">
        <v>939</v>
      </c>
      <c r="M1120" s="386" t="s">
        <v>126</v>
      </c>
      <c r="N1120" s="399">
        <v>45357</v>
      </c>
      <c r="O1120" s="400" t="s">
        <v>35</v>
      </c>
      <c r="P1120" s="505" t="s">
        <v>1004</v>
      </c>
      <c r="Q1120" s="501" t="s">
        <v>126</v>
      </c>
      <c r="R1120" s="501" t="s">
        <v>126</v>
      </c>
      <c r="S1120" s="349"/>
    </row>
    <row r="1121" spans="1:19" ht="34.9" customHeight="1" x14ac:dyDescent="0.2">
      <c r="A1121" s="481">
        <f t="shared" si="134"/>
        <v>1118</v>
      </c>
      <c r="B1121" s="399">
        <v>45357</v>
      </c>
      <c r="C1121" s="441">
        <v>45352</v>
      </c>
      <c r="D1121" s="400" t="s">
        <v>114</v>
      </c>
      <c r="E1121" s="401" t="s">
        <v>284</v>
      </c>
      <c r="F1121" s="402">
        <v>12</v>
      </c>
      <c r="G1121" s="403" t="s">
        <v>1241</v>
      </c>
      <c r="H1121" s="400" t="s">
        <v>126</v>
      </c>
      <c r="I1121" s="403" t="s">
        <v>5559</v>
      </c>
      <c r="J1121" s="386" t="str">
        <f t="shared" si="148"/>
        <v>00.000.000/0001-91</v>
      </c>
      <c r="K1121" s="404" t="s">
        <v>1003</v>
      </c>
      <c r="L1121" s="404" t="s">
        <v>939</v>
      </c>
      <c r="M1121" s="386" t="s">
        <v>126</v>
      </c>
      <c r="N1121" s="399">
        <v>45357</v>
      </c>
      <c r="O1121" s="400" t="s">
        <v>35</v>
      </c>
      <c r="P1121" s="505" t="s">
        <v>1004</v>
      </c>
      <c r="Q1121" s="501" t="s">
        <v>126</v>
      </c>
      <c r="R1121" s="501" t="s">
        <v>126</v>
      </c>
      <c r="S1121" s="349"/>
    </row>
    <row r="1122" spans="1:19" ht="34.9" customHeight="1" x14ac:dyDescent="0.2">
      <c r="A1122" s="481">
        <f t="shared" si="134"/>
        <v>1119</v>
      </c>
      <c r="B1122" s="399">
        <v>45357</v>
      </c>
      <c r="C1122" s="441">
        <v>45352</v>
      </c>
      <c r="D1122" s="400" t="s">
        <v>114</v>
      </c>
      <c r="E1122" s="401" t="s">
        <v>284</v>
      </c>
      <c r="F1122" s="402">
        <v>12</v>
      </c>
      <c r="G1122" s="403" t="s">
        <v>1241</v>
      </c>
      <c r="H1122" s="400" t="s">
        <v>126</v>
      </c>
      <c r="I1122" s="403" t="s">
        <v>5559</v>
      </c>
      <c r="J1122" s="386" t="str">
        <f t="shared" si="148"/>
        <v>00.000.000/0001-91</v>
      </c>
      <c r="K1122" s="404" t="s">
        <v>1003</v>
      </c>
      <c r="L1122" s="404" t="s">
        <v>939</v>
      </c>
      <c r="M1122" s="386" t="s">
        <v>126</v>
      </c>
      <c r="N1122" s="399">
        <v>45357</v>
      </c>
      <c r="O1122" s="400" t="s">
        <v>35</v>
      </c>
      <c r="P1122" s="505" t="s">
        <v>1004</v>
      </c>
      <c r="Q1122" s="501" t="s">
        <v>126</v>
      </c>
      <c r="R1122" s="501" t="s">
        <v>126</v>
      </c>
      <c r="S1122" s="349"/>
    </row>
    <row r="1123" spans="1:19" ht="34.9" customHeight="1" x14ac:dyDescent="0.2">
      <c r="A1123" s="481">
        <f t="shared" si="134"/>
        <v>1120</v>
      </c>
      <c r="B1123" s="399">
        <v>45357</v>
      </c>
      <c r="C1123" s="441">
        <v>45352</v>
      </c>
      <c r="D1123" s="400" t="s">
        <v>114</v>
      </c>
      <c r="E1123" s="401" t="s">
        <v>284</v>
      </c>
      <c r="F1123" s="402">
        <v>12</v>
      </c>
      <c r="G1123" s="403" t="s">
        <v>1241</v>
      </c>
      <c r="H1123" s="400" t="s">
        <v>126</v>
      </c>
      <c r="I1123" s="403" t="s">
        <v>5559</v>
      </c>
      <c r="J1123" s="386" t="str">
        <f t="shared" si="148"/>
        <v>00.000.000/0001-91</v>
      </c>
      <c r="K1123" s="404" t="s">
        <v>1003</v>
      </c>
      <c r="L1123" s="404" t="s">
        <v>939</v>
      </c>
      <c r="M1123" s="386" t="s">
        <v>126</v>
      </c>
      <c r="N1123" s="399">
        <v>45357</v>
      </c>
      <c r="O1123" s="400" t="s">
        <v>35</v>
      </c>
      <c r="P1123" s="505" t="s">
        <v>1004</v>
      </c>
      <c r="Q1123" s="501" t="s">
        <v>126</v>
      </c>
      <c r="R1123" s="501" t="s">
        <v>126</v>
      </c>
      <c r="S1123" s="349"/>
    </row>
    <row r="1124" spans="1:19" ht="34.9" customHeight="1" x14ac:dyDescent="0.2">
      <c r="A1124" s="481">
        <f t="shared" si="134"/>
        <v>1121</v>
      </c>
      <c r="B1124" s="399">
        <v>45357</v>
      </c>
      <c r="C1124" s="441">
        <v>45352</v>
      </c>
      <c r="D1124" s="400" t="s">
        <v>114</v>
      </c>
      <c r="E1124" s="401" t="s">
        <v>284</v>
      </c>
      <c r="F1124" s="402">
        <v>12</v>
      </c>
      <c r="G1124" s="403" t="s">
        <v>1241</v>
      </c>
      <c r="H1124" s="400" t="s">
        <v>126</v>
      </c>
      <c r="I1124" s="403" t="s">
        <v>5559</v>
      </c>
      <c r="J1124" s="386" t="str">
        <f t="shared" si="148"/>
        <v>00.000.000/0001-91</v>
      </c>
      <c r="K1124" s="404" t="s">
        <v>1003</v>
      </c>
      <c r="L1124" s="404" t="s">
        <v>939</v>
      </c>
      <c r="M1124" s="386" t="s">
        <v>126</v>
      </c>
      <c r="N1124" s="399">
        <v>45357</v>
      </c>
      <c r="O1124" s="400" t="s">
        <v>35</v>
      </c>
      <c r="P1124" s="505" t="s">
        <v>1004</v>
      </c>
      <c r="Q1124" s="501" t="s">
        <v>126</v>
      </c>
      <c r="R1124" s="501" t="s">
        <v>126</v>
      </c>
      <c r="S1124" s="349"/>
    </row>
    <row r="1125" spans="1:19" ht="34.9" customHeight="1" x14ac:dyDescent="0.2">
      <c r="A1125" s="481">
        <f t="shared" si="134"/>
        <v>1122</v>
      </c>
      <c r="B1125" s="399">
        <v>45357</v>
      </c>
      <c r="C1125" s="441">
        <v>45352</v>
      </c>
      <c r="D1125" s="400" t="s">
        <v>114</v>
      </c>
      <c r="E1125" s="401" t="s">
        <v>284</v>
      </c>
      <c r="F1125" s="402">
        <v>12</v>
      </c>
      <c r="G1125" s="403" t="s">
        <v>1241</v>
      </c>
      <c r="H1125" s="400" t="s">
        <v>126</v>
      </c>
      <c r="I1125" s="403" t="s">
        <v>5559</v>
      </c>
      <c r="J1125" s="386" t="str">
        <f t="shared" si="148"/>
        <v>00.000.000/0001-91</v>
      </c>
      <c r="K1125" s="404" t="s">
        <v>1003</v>
      </c>
      <c r="L1125" s="404" t="s">
        <v>939</v>
      </c>
      <c r="M1125" s="386" t="s">
        <v>126</v>
      </c>
      <c r="N1125" s="399">
        <v>45357</v>
      </c>
      <c r="O1125" s="400" t="s">
        <v>35</v>
      </c>
      <c r="P1125" s="505" t="s">
        <v>1004</v>
      </c>
      <c r="Q1125" s="501" t="s">
        <v>126</v>
      </c>
      <c r="R1125" s="501" t="s">
        <v>126</v>
      </c>
      <c r="S1125" s="349"/>
    </row>
    <row r="1126" spans="1:19" ht="34.9" customHeight="1" x14ac:dyDescent="0.2">
      <c r="A1126" s="481">
        <f t="shared" si="134"/>
        <v>1123</v>
      </c>
      <c r="B1126" s="399">
        <v>45357</v>
      </c>
      <c r="C1126" s="441">
        <v>45352</v>
      </c>
      <c r="D1126" s="400" t="s">
        <v>114</v>
      </c>
      <c r="E1126" s="401" t="s">
        <v>284</v>
      </c>
      <c r="F1126" s="402">
        <v>12</v>
      </c>
      <c r="G1126" s="403" t="s">
        <v>1241</v>
      </c>
      <c r="H1126" s="400" t="s">
        <v>126</v>
      </c>
      <c r="I1126" s="403" t="s">
        <v>5559</v>
      </c>
      <c r="J1126" s="386" t="str">
        <f t="shared" si="148"/>
        <v>00.000.000/0001-91</v>
      </c>
      <c r="K1126" s="404" t="s">
        <v>1003</v>
      </c>
      <c r="L1126" s="404" t="s">
        <v>939</v>
      </c>
      <c r="M1126" s="386" t="s">
        <v>126</v>
      </c>
      <c r="N1126" s="399">
        <v>45357</v>
      </c>
      <c r="O1126" s="400" t="s">
        <v>35</v>
      </c>
      <c r="P1126" s="505" t="s">
        <v>1004</v>
      </c>
      <c r="Q1126" s="501" t="s">
        <v>126</v>
      </c>
      <c r="R1126" s="501" t="s">
        <v>126</v>
      </c>
      <c r="S1126" s="349"/>
    </row>
    <row r="1127" spans="1:19" ht="34.9" customHeight="1" x14ac:dyDescent="0.2">
      <c r="A1127" s="481">
        <f t="shared" si="134"/>
        <v>1124</v>
      </c>
      <c r="B1127" s="399">
        <v>45357</v>
      </c>
      <c r="C1127" s="441">
        <v>45352</v>
      </c>
      <c r="D1127" s="400" t="s">
        <v>114</v>
      </c>
      <c r="E1127" s="401" t="s">
        <v>284</v>
      </c>
      <c r="F1127" s="402">
        <v>12</v>
      </c>
      <c r="G1127" s="403" t="s">
        <v>1241</v>
      </c>
      <c r="H1127" s="400" t="s">
        <v>126</v>
      </c>
      <c r="I1127" s="403" t="s">
        <v>5559</v>
      </c>
      <c r="J1127" s="386" t="str">
        <f t="shared" si="148"/>
        <v>00.000.000/0001-91</v>
      </c>
      <c r="K1127" s="404" t="s">
        <v>1003</v>
      </c>
      <c r="L1127" s="404" t="s">
        <v>939</v>
      </c>
      <c r="M1127" s="386" t="s">
        <v>126</v>
      </c>
      <c r="N1127" s="399">
        <v>45357</v>
      </c>
      <c r="O1127" s="400" t="s">
        <v>35</v>
      </c>
      <c r="P1127" s="505" t="s">
        <v>1004</v>
      </c>
      <c r="Q1127" s="501" t="s">
        <v>126</v>
      </c>
      <c r="R1127" s="501" t="s">
        <v>126</v>
      </c>
      <c r="S1127" s="349"/>
    </row>
    <row r="1128" spans="1:19" ht="34.9" customHeight="1" x14ac:dyDescent="0.2">
      <c r="A1128" s="481">
        <f t="shared" si="134"/>
        <v>1125</v>
      </c>
      <c r="B1128" s="399">
        <v>45357</v>
      </c>
      <c r="C1128" s="441">
        <v>45352</v>
      </c>
      <c r="D1128" s="400" t="s">
        <v>114</v>
      </c>
      <c r="E1128" s="401" t="s">
        <v>284</v>
      </c>
      <c r="F1128" s="402">
        <v>12</v>
      </c>
      <c r="G1128" s="403" t="s">
        <v>1241</v>
      </c>
      <c r="H1128" s="400" t="s">
        <v>126</v>
      </c>
      <c r="I1128" s="403" t="s">
        <v>5559</v>
      </c>
      <c r="J1128" s="386" t="str">
        <f t="shared" si="148"/>
        <v>00.000.000/0001-91</v>
      </c>
      <c r="K1128" s="404" t="s">
        <v>1003</v>
      </c>
      <c r="L1128" s="404" t="s">
        <v>939</v>
      </c>
      <c r="M1128" s="386" t="s">
        <v>126</v>
      </c>
      <c r="N1128" s="399">
        <v>45357</v>
      </c>
      <c r="O1128" s="400" t="s">
        <v>35</v>
      </c>
      <c r="P1128" s="505" t="s">
        <v>1004</v>
      </c>
      <c r="Q1128" s="501" t="s">
        <v>126</v>
      </c>
      <c r="R1128" s="501" t="s">
        <v>126</v>
      </c>
      <c r="S1128" s="349"/>
    </row>
    <row r="1129" spans="1:19" ht="34.9" customHeight="1" x14ac:dyDescent="0.2">
      <c r="A1129" s="481">
        <f t="shared" si="134"/>
        <v>1126</v>
      </c>
      <c r="B1129" s="399">
        <v>45357</v>
      </c>
      <c r="C1129" s="441">
        <v>45352</v>
      </c>
      <c r="D1129" s="400" t="s">
        <v>114</v>
      </c>
      <c r="E1129" s="401" t="s">
        <v>284</v>
      </c>
      <c r="F1129" s="402">
        <v>12</v>
      </c>
      <c r="G1129" s="403" t="s">
        <v>1241</v>
      </c>
      <c r="H1129" s="400" t="s">
        <v>126</v>
      </c>
      <c r="I1129" s="403" t="s">
        <v>5559</v>
      </c>
      <c r="J1129" s="386" t="str">
        <f t="shared" si="148"/>
        <v>00.000.000/0001-91</v>
      </c>
      <c r="K1129" s="404" t="s">
        <v>1003</v>
      </c>
      <c r="L1129" s="404" t="s">
        <v>939</v>
      </c>
      <c r="M1129" s="386" t="s">
        <v>126</v>
      </c>
      <c r="N1129" s="399">
        <v>45357</v>
      </c>
      <c r="O1129" s="400" t="s">
        <v>35</v>
      </c>
      <c r="P1129" s="505" t="s">
        <v>1004</v>
      </c>
      <c r="Q1129" s="501" t="s">
        <v>126</v>
      </c>
      <c r="R1129" s="501" t="s">
        <v>126</v>
      </c>
      <c r="S1129" s="349"/>
    </row>
    <row r="1130" spans="1:19" ht="34.5" customHeight="1" x14ac:dyDescent="0.2">
      <c r="A1130" s="481">
        <f t="shared" si="134"/>
        <v>1127</v>
      </c>
      <c r="B1130" s="399">
        <v>45357</v>
      </c>
      <c r="C1130" s="441">
        <v>45352</v>
      </c>
      <c r="D1130" s="400" t="s">
        <v>114</v>
      </c>
      <c r="E1130" s="401" t="s">
        <v>284</v>
      </c>
      <c r="F1130" s="402">
        <v>12</v>
      </c>
      <c r="G1130" s="403" t="s">
        <v>1241</v>
      </c>
      <c r="H1130" s="400" t="s">
        <v>126</v>
      </c>
      <c r="I1130" s="403" t="s">
        <v>5559</v>
      </c>
      <c r="J1130" s="386" t="str">
        <f t="shared" si="148"/>
        <v>00.000.000/0001-91</v>
      </c>
      <c r="K1130" s="404" t="s">
        <v>1003</v>
      </c>
      <c r="L1130" s="404" t="s">
        <v>939</v>
      </c>
      <c r="M1130" s="386" t="s">
        <v>126</v>
      </c>
      <c r="N1130" s="399">
        <v>45357</v>
      </c>
      <c r="O1130" s="400" t="s">
        <v>35</v>
      </c>
      <c r="P1130" s="505" t="s">
        <v>1004</v>
      </c>
      <c r="Q1130" s="501" t="s">
        <v>126</v>
      </c>
      <c r="R1130" s="501" t="s">
        <v>126</v>
      </c>
      <c r="S1130" s="349"/>
    </row>
    <row r="1131" spans="1:19" ht="34.5" customHeight="1" x14ac:dyDescent="0.2">
      <c r="A1131" s="481">
        <f t="shared" si="134"/>
        <v>1128</v>
      </c>
      <c r="B1131" s="399">
        <v>45357</v>
      </c>
      <c r="C1131" s="441">
        <v>45352</v>
      </c>
      <c r="D1131" s="400" t="s">
        <v>114</v>
      </c>
      <c r="E1131" s="401" t="s">
        <v>284</v>
      </c>
      <c r="F1131" s="402">
        <v>12</v>
      </c>
      <c r="G1131" s="403" t="s">
        <v>1241</v>
      </c>
      <c r="H1131" s="400" t="s">
        <v>126</v>
      </c>
      <c r="I1131" s="403" t="s">
        <v>5559</v>
      </c>
      <c r="J1131" s="386" t="str">
        <f t="shared" si="148"/>
        <v>00.000.000/0001-91</v>
      </c>
      <c r="K1131" s="404" t="s">
        <v>1003</v>
      </c>
      <c r="L1131" s="404" t="s">
        <v>939</v>
      </c>
      <c r="M1131" s="386" t="s">
        <v>126</v>
      </c>
      <c r="N1131" s="399">
        <v>45357</v>
      </c>
      <c r="O1131" s="400" t="s">
        <v>35</v>
      </c>
      <c r="P1131" s="505" t="s">
        <v>1004</v>
      </c>
      <c r="Q1131" s="501" t="s">
        <v>126</v>
      </c>
      <c r="R1131" s="501" t="s">
        <v>126</v>
      </c>
      <c r="S1131" s="349"/>
    </row>
    <row r="1132" spans="1:19" ht="34.5" customHeight="1" x14ac:dyDescent="0.2">
      <c r="A1132" s="481">
        <f t="shared" ref="A1132:A1352" si="149">IF(B1132="","",ROW()-ROW($A$3))</f>
        <v>1129</v>
      </c>
      <c r="B1132" s="399">
        <v>45357</v>
      </c>
      <c r="C1132" s="441">
        <v>45352</v>
      </c>
      <c r="D1132" s="400" t="s">
        <v>114</v>
      </c>
      <c r="E1132" s="401" t="s">
        <v>284</v>
      </c>
      <c r="F1132" s="402">
        <v>12</v>
      </c>
      <c r="G1132" s="403" t="s">
        <v>1241</v>
      </c>
      <c r="H1132" s="400" t="s">
        <v>126</v>
      </c>
      <c r="I1132" s="403" t="s">
        <v>5559</v>
      </c>
      <c r="J1132" s="386" t="str">
        <f t="shared" si="148"/>
        <v>00.000.000/0001-91</v>
      </c>
      <c r="K1132" s="404" t="s">
        <v>1003</v>
      </c>
      <c r="L1132" s="404" t="s">
        <v>939</v>
      </c>
      <c r="M1132" s="386" t="s">
        <v>126</v>
      </c>
      <c r="N1132" s="399">
        <v>45357</v>
      </c>
      <c r="O1132" s="400" t="s">
        <v>35</v>
      </c>
      <c r="P1132" s="505" t="s">
        <v>1004</v>
      </c>
      <c r="Q1132" s="501" t="s">
        <v>126</v>
      </c>
      <c r="R1132" s="501" t="s">
        <v>126</v>
      </c>
      <c r="S1132" s="349"/>
    </row>
    <row r="1133" spans="1:19" ht="34.5" customHeight="1" x14ac:dyDescent="0.2">
      <c r="A1133" s="481">
        <f t="shared" si="149"/>
        <v>1130</v>
      </c>
      <c r="B1133" s="399">
        <v>45357</v>
      </c>
      <c r="C1133" s="441">
        <v>45352</v>
      </c>
      <c r="D1133" s="400" t="s">
        <v>114</v>
      </c>
      <c r="E1133" s="401" t="s">
        <v>284</v>
      </c>
      <c r="F1133" s="402">
        <v>12</v>
      </c>
      <c r="G1133" s="403" t="s">
        <v>1241</v>
      </c>
      <c r="H1133" s="400" t="s">
        <v>126</v>
      </c>
      <c r="I1133" s="403" t="s">
        <v>5559</v>
      </c>
      <c r="J1133" s="386" t="str">
        <f t="shared" si="148"/>
        <v>00.000.000/0001-91</v>
      </c>
      <c r="K1133" s="404" t="s">
        <v>1003</v>
      </c>
      <c r="L1133" s="404" t="s">
        <v>939</v>
      </c>
      <c r="M1133" s="386" t="s">
        <v>126</v>
      </c>
      <c r="N1133" s="399">
        <v>45357</v>
      </c>
      <c r="O1133" s="400" t="s">
        <v>35</v>
      </c>
      <c r="P1133" s="505" t="s">
        <v>1004</v>
      </c>
      <c r="Q1133" s="501" t="s">
        <v>126</v>
      </c>
      <c r="R1133" s="501" t="s">
        <v>126</v>
      </c>
      <c r="S1133" s="349"/>
    </row>
    <row r="1134" spans="1:19" ht="34.5" customHeight="1" x14ac:dyDescent="0.2">
      <c r="A1134" s="481">
        <f t="shared" si="149"/>
        <v>1131</v>
      </c>
      <c r="B1134" s="399">
        <v>45357</v>
      </c>
      <c r="C1134" s="441">
        <v>45352</v>
      </c>
      <c r="D1134" s="400" t="s">
        <v>114</v>
      </c>
      <c r="E1134" s="401" t="s">
        <v>284</v>
      </c>
      <c r="F1134" s="402">
        <v>12</v>
      </c>
      <c r="G1134" s="403" t="s">
        <v>1241</v>
      </c>
      <c r="H1134" s="400" t="s">
        <v>126</v>
      </c>
      <c r="I1134" s="403" t="s">
        <v>5559</v>
      </c>
      <c r="J1134" s="386" t="str">
        <f t="shared" si="148"/>
        <v>00.000.000/0001-91</v>
      </c>
      <c r="K1134" s="404" t="s">
        <v>1003</v>
      </c>
      <c r="L1134" s="404" t="s">
        <v>939</v>
      </c>
      <c r="M1134" s="386" t="s">
        <v>126</v>
      </c>
      <c r="N1134" s="399">
        <v>45357</v>
      </c>
      <c r="O1134" s="400" t="s">
        <v>35</v>
      </c>
      <c r="P1134" s="505" t="s">
        <v>1004</v>
      </c>
      <c r="Q1134" s="501" t="s">
        <v>126</v>
      </c>
      <c r="R1134" s="501" t="s">
        <v>126</v>
      </c>
      <c r="S1134" s="349"/>
    </row>
    <row r="1135" spans="1:19" ht="34.5" customHeight="1" x14ac:dyDescent="0.2">
      <c r="A1135" s="481">
        <f t="shared" si="149"/>
        <v>1132</v>
      </c>
      <c r="B1135" s="399">
        <v>45357</v>
      </c>
      <c r="C1135" s="441">
        <v>45352</v>
      </c>
      <c r="D1135" s="400" t="s">
        <v>114</v>
      </c>
      <c r="E1135" s="401" t="s">
        <v>284</v>
      </c>
      <c r="F1135" s="402">
        <v>12</v>
      </c>
      <c r="G1135" s="403" t="s">
        <v>1241</v>
      </c>
      <c r="H1135" s="400" t="s">
        <v>126</v>
      </c>
      <c r="I1135" s="403" t="s">
        <v>5559</v>
      </c>
      <c r="J1135" s="386" t="str">
        <f t="shared" si="148"/>
        <v>00.000.000/0001-91</v>
      </c>
      <c r="K1135" s="404" t="s">
        <v>1003</v>
      </c>
      <c r="L1135" s="404" t="s">
        <v>939</v>
      </c>
      <c r="M1135" s="386" t="s">
        <v>126</v>
      </c>
      <c r="N1135" s="399">
        <v>45357</v>
      </c>
      <c r="O1135" s="400" t="s">
        <v>35</v>
      </c>
      <c r="P1135" s="505" t="s">
        <v>1004</v>
      </c>
      <c r="Q1135" s="501" t="s">
        <v>126</v>
      </c>
      <c r="R1135" s="501" t="s">
        <v>126</v>
      </c>
      <c r="S1135" s="349"/>
    </row>
    <row r="1136" spans="1:19" ht="34.5" customHeight="1" x14ac:dyDescent="0.2">
      <c r="A1136" s="481">
        <f t="shared" si="149"/>
        <v>1133</v>
      </c>
      <c r="B1136" s="399">
        <v>45357</v>
      </c>
      <c r="C1136" s="441">
        <v>45352</v>
      </c>
      <c r="D1136" s="400" t="s">
        <v>114</v>
      </c>
      <c r="E1136" s="401" t="s">
        <v>284</v>
      </c>
      <c r="F1136" s="402">
        <v>12</v>
      </c>
      <c r="G1136" s="403" t="s">
        <v>1241</v>
      </c>
      <c r="H1136" s="400" t="s">
        <v>126</v>
      </c>
      <c r="I1136" s="403" t="s">
        <v>5559</v>
      </c>
      <c r="J1136" s="386" t="str">
        <f t="shared" si="148"/>
        <v>00.000.000/0001-91</v>
      </c>
      <c r="K1136" s="404" t="s">
        <v>1003</v>
      </c>
      <c r="L1136" s="404" t="s">
        <v>939</v>
      </c>
      <c r="M1136" s="386" t="s">
        <v>126</v>
      </c>
      <c r="N1136" s="399">
        <v>45357</v>
      </c>
      <c r="O1136" s="400" t="s">
        <v>35</v>
      </c>
      <c r="P1136" s="505" t="s">
        <v>1004</v>
      </c>
      <c r="Q1136" s="501" t="s">
        <v>126</v>
      </c>
      <c r="R1136" s="501" t="s">
        <v>126</v>
      </c>
      <c r="S1136" s="349"/>
    </row>
    <row r="1137" spans="1:19" ht="34.5" customHeight="1" x14ac:dyDescent="0.2">
      <c r="A1137" s="481">
        <f t="shared" si="149"/>
        <v>1134</v>
      </c>
      <c r="B1137" s="399">
        <v>45357</v>
      </c>
      <c r="C1137" s="441">
        <v>45352</v>
      </c>
      <c r="D1137" s="400" t="s">
        <v>114</v>
      </c>
      <c r="E1137" s="401" t="s">
        <v>284</v>
      </c>
      <c r="F1137" s="402">
        <v>12</v>
      </c>
      <c r="G1137" s="403" t="s">
        <v>1241</v>
      </c>
      <c r="H1137" s="400" t="s">
        <v>126</v>
      </c>
      <c r="I1137" s="403" t="s">
        <v>5559</v>
      </c>
      <c r="J1137" s="386" t="str">
        <f t="shared" si="148"/>
        <v>00.000.000/0001-91</v>
      </c>
      <c r="K1137" s="404" t="s">
        <v>1003</v>
      </c>
      <c r="L1137" s="404" t="s">
        <v>939</v>
      </c>
      <c r="M1137" s="386" t="s">
        <v>126</v>
      </c>
      <c r="N1137" s="399">
        <v>45357</v>
      </c>
      <c r="O1137" s="400" t="s">
        <v>35</v>
      </c>
      <c r="P1137" s="505" t="s">
        <v>1004</v>
      </c>
      <c r="Q1137" s="501" t="s">
        <v>126</v>
      </c>
      <c r="R1137" s="501" t="s">
        <v>126</v>
      </c>
      <c r="S1137" s="349"/>
    </row>
    <row r="1138" spans="1:19" ht="34.5" customHeight="1" x14ac:dyDescent="0.2">
      <c r="A1138" s="481">
        <f t="shared" si="149"/>
        <v>1135</v>
      </c>
      <c r="B1138" s="399">
        <v>45357</v>
      </c>
      <c r="C1138" s="441">
        <v>45352</v>
      </c>
      <c r="D1138" s="400" t="s">
        <v>114</v>
      </c>
      <c r="E1138" s="401" t="s">
        <v>284</v>
      </c>
      <c r="F1138" s="402">
        <v>12</v>
      </c>
      <c r="G1138" s="403" t="s">
        <v>1241</v>
      </c>
      <c r="H1138" s="400" t="s">
        <v>126</v>
      </c>
      <c r="I1138" s="403" t="s">
        <v>5559</v>
      </c>
      <c r="J1138" s="386" t="str">
        <f t="shared" si="148"/>
        <v>00.000.000/0001-91</v>
      </c>
      <c r="K1138" s="404" t="s">
        <v>1003</v>
      </c>
      <c r="L1138" s="404" t="s">
        <v>939</v>
      </c>
      <c r="M1138" s="386" t="s">
        <v>126</v>
      </c>
      <c r="N1138" s="399">
        <v>45357</v>
      </c>
      <c r="O1138" s="400" t="s">
        <v>35</v>
      </c>
      <c r="P1138" s="505" t="s">
        <v>1004</v>
      </c>
      <c r="Q1138" s="501" t="s">
        <v>126</v>
      </c>
      <c r="R1138" s="501" t="s">
        <v>126</v>
      </c>
      <c r="S1138" s="349"/>
    </row>
    <row r="1139" spans="1:19" ht="34.5" customHeight="1" x14ac:dyDescent="0.2">
      <c r="A1139" s="481">
        <f t="shared" si="149"/>
        <v>1136</v>
      </c>
      <c r="B1139" s="399">
        <v>45357</v>
      </c>
      <c r="C1139" s="441">
        <v>45352</v>
      </c>
      <c r="D1139" s="400" t="s">
        <v>114</v>
      </c>
      <c r="E1139" s="401" t="s">
        <v>284</v>
      </c>
      <c r="F1139" s="402">
        <v>12</v>
      </c>
      <c r="G1139" s="403" t="s">
        <v>1241</v>
      </c>
      <c r="H1139" s="400" t="s">
        <v>126</v>
      </c>
      <c r="I1139" s="403" t="s">
        <v>5559</v>
      </c>
      <c r="J1139" s="386" t="str">
        <f t="shared" si="148"/>
        <v>00.000.000/0001-91</v>
      </c>
      <c r="K1139" s="404" t="s">
        <v>1003</v>
      </c>
      <c r="L1139" s="404" t="s">
        <v>939</v>
      </c>
      <c r="M1139" s="386" t="s">
        <v>126</v>
      </c>
      <c r="N1139" s="399">
        <v>45357</v>
      </c>
      <c r="O1139" s="400" t="s">
        <v>35</v>
      </c>
      <c r="P1139" s="505" t="s">
        <v>1004</v>
      </c>
      <c r="Q1139" s="501" t="s">
        <v>126</v>
      </c>
      <c r="R1139" s="501" t="s">
        <v>126</v>
      </c>
      <c r="S1139" s="349"/>
    </row>
    <row r="1140" spans="1:19" ht="34.5" customHeight="1" x14ac:dyDescent="0.2">
      <c r="A1140" s="481">
        <f t="shared" si="149"/>
        <v>1137</v>
      </c>
      <c r="B1140" s="399">
        <v>45357</v>
      </c>
      <c r="C1140" s="441">
        <v>45352</v>
      </c>
      <c r="D1140" s="400" t="s">
        <v>114</v>
      </c>
      <c r="E1140" s="401" t="s">
        <v>284</v>
      </c>
      <c r="F1140" s="402">
        <v>12</v>
      </c>
      <c r="G1140" s="403" t="s">
        <v>1241</v>
      </c>
      <c r="H1140" s="400" t="s">
        <v>126</v>
      </c>
      <c r="I1140" s="403" t="s">
        <v>5559</v>
      </c>
      <c r="J1140" s="386" t="str">
        <f t="shared" si="148"/>
        <v>00.000.000/0001-91</v>
      </c>
      <c r="K1140" s="404" t="s">
        <v>1003</v>
      </c>
      <c r="L1140" s="404" t="s">
        <v>939</v>
      </c>
      <c r="M1140" s="386" t="s">
        <v>126</v>
      </c>
      <c r="N1140" s="399">
        <v>45357</v>
      </c>
      <c r="O1140" s="400" t="s">
        <v>35</v>
      </c>
      <c r="P1140" s="505" t="s">
        <v>1004</v>
      </c>
      <c r="Q1140" s="501" t="s">
        <v>126</v>
      </c>
      <c r="R1140" s="501" t="s">
        <v>126</v>
      </c>
      <c r="S1140" s="349"/>
    </row>
    <row r="1141" spans="1:19" ht="34.5" customHeight="1" x14ac:dyDescent="0.2">
      <c r="A1141" s="481">
        <f t="shared" si="149"/>
        <v>1138</v>
      </c>
      <c r="B1141" s="399">
        <v>45357</v>
      </c>
      <c r="C1141" s="441">
        <v>45352</v>
      </c>
      <c r="D1141" s="400" t="s">
        <v>114</v>
      </c>
      <c r="E1141" s="401" t="s">
        <v>284</v>
      </c>
      <c r="F1141" s="402">
        <v>12</v>
      </c>
      <c r="G1141" s="403" t="s">
        <v>1241</v>
      </c>
      <c r="H1141" s="400" t="s">
        <v>126</v>
      </c>
      <c r="I1141" s="403" t="s">
        <v>5559</v>
      </c>
      <c r="J1141" s="386" t="str">
        <f t="shared" si="148"/>
        <v>00.000.000/0001-91</v>
      </c>
      <c r="K1141" s="404" t="s">
        <v>1003</v>
      </c>
      <c r="L1141" s="404" t="s">
        <v>939</v>
      </c>
      <c r="M1141" s="386" t="s">
        <v>126</v>
      </c>
      <c r="N1141" s="399">
        <v>45357</v>
      </c>
      <c r="O1141" s="400" t="s">
        <v>35</v>
      </c>
      <c r="P1141" s="505" t="s">
        <v>1004</v>
      </c>
      <c r="Q1141" s="501" t="s">
        <v>126</v>
      </c>
      <c r="R1141" s="501" t="s">
        <v>126</v>
      </c>
      <c r="S1141" s="349"/>
    </row>
    <row r="1142" spans="1:19" ht="34.5" customHeight="1" x14ac:dyDescent="0.2">
      <c r="A1142" s="481">
        <f t="shared" si="149"/>
        <v>1139</v>
      </c>
      <c r="B1142" s="399">
        <v>45357</v>
      </c>
      <c r="C1142" s="441">
        <v>45352</v>
      </c>
      <c r="D1142" s="400" t="s">
        <v>114</v>
      </c>
      <c r="E1142" s="401" t="s">
        <v>284</v>
      </c>
      <c r="F1142" s="402">
        <v>12</v>
      </c>
      <c r="G1142" s="403" t="s">
        <v>1241</v>
      </c>
      <c r="H1142" s="400" t="s">
        <v>126</v>
      </c>
      <c r="I1142" s="403" t="s">
        <v>5559</v>
      </c>
      <c r="J1142" s="386" t="str">
        <f t="shared" si="148"/>
        <v>00.000.000/0001-91</v>
      </c>
      <c r="K1142" s="404" t="s">
        <v>1003</v>
      </c>
      <c r="L1142" s="404" t="s">
        <v>939</v>
      </c>
      <c r="M1142" s="386" t="s">
        <v>126</v>
      </c>
      <c r="N1142" s="399">
        <v>45357</v>
      </c>
      <c r="O1142" s="400" t="s">
        <v>35</v>
      </c>
      <c r="P1142" s="505" t="s">
        <v>1004</v>
      </c>
      <c r="Q1142" s="501" t="s">
        <v>126</v>
      </c>
      <c r="R1142" s="501" t="s">
        <v>126</v>
      </c>
      <c r="S1142" s="349"/>
    </row>
    <row r="1143" spans="1:19" ht="34.5" customHeight="1" x14ac:dyDescent="0.2">
      <c r="A1143" s="481">
        <f t="shared" si="149"/>
        <v>1140</v>
      </c>
      <c r="B1143" s="399">
        <v>45357</v>
      </c>
      <c r="C1143" s="441">
        <v>45352</v>
      </c>
      <c r="D1143" s="400" t="s">
        <v>114</v>
      </c>
      <c r="E1143" s="401" t="s">
        <v>284</v>
      </c>
      <c r="F1143" s="402">
        <v>12</v>
      </c>
      <c r="G1143" s="403" t="s">
        <v>1241</v>
      </c>
      <c r="H1143" s="400" t="s">
        <v>126</v>
      </c>
      <c r="I1143" s="403" t="s">
        <v>5559</v>
      </c>
      <c r="J1143" s="386" t="str">
        <f t="shared" si="148"/>
        <v>00.000.000/0001-91</v>
      </c>
      <c r="K1143" s="404" t="s">
        <v>1003</v>
      </c>
      <c r="L1143" s="404" t="s">
        <v>939</v>
      </c>
      <c r="M1143" s="386" t="s">
        <v>126</v>
      </c>
      <c r="N1143" s="399">
        <v>45357</v>
      </c>
      <c r="O1143" s="400" t="s">
        <v>35</v>
      </c>
      <c r="P1143" s="505" t="s">
        <v>1004</v>
      </c>
      <c r="Q1143" s="501" t="s">
        <v>126</v>
      </c>
      <c r="R1143" s="501" t="s">
        <v>126</v>
      </c>
      <c r="S1143" s="349"/>
    </row>
    <row r="1144" spans="1:19" ht="34.5" customHeight="1" x14ac:dyDescent="0.2">
      <c r="A1144" s="481">
        <f t="shared" si="149"/>
        <v>1141</v>
      </c>
      <c r="B1144" s="399">
        <v>45357</v>
      </c>
      <c r="C1144" s="441">
        <v>45352</v>
      </c>
      <c r="D1144" s="400" t="s">
        <v>114</v>
      </c>
      <c r="E1144" s="401" t="s">
        <v>284</v>
      </c>
      <c r="F1144" s="402">
        <v>12</v>
      </c>
      <c r="G1144" s="403" t="s">
        <v>1241</v>
      </c>
      <c r="H1144" s="400" t="s">
        <v>126</v>
      </c>
      <c r="I1144" s="403" t="s">
        <v>5559</v>
      </c>
      <c r="J1144" s="386" t="str">
        <f t="shared" si="148"/>
        <v>00.000.000/0001-91</v>
      </c>
      <c r="K1144" s="404" t="s">
        <v>1003</v>
      </c>
      <c r="L1144" s="404" t="s">
        <v>939</v>
      </c>
      <c r="M1144" s="386" t="s">
        <v>126</v>
      </c>
      <c r="N1144" s="399">
        <v>45357</v>
      </c>
      <c r="O1144" s="400" t="s">
        <v>35</v>
      </c>
      <c r="P1144" s="505" t="s">
        <v>1004</v>
      </c>
      <c r="Q1144" s="501" t="s">
        <v>126</v>
      </c>
      <c r="R1144" s="501" t="s">
        <v>126</v>
      </c>
      <c r="S1144" s="349"/>
    </row>
    <row r="1145" spans="1:19" ht="48" x14ac:dyDescent="0.2">
      <c r="A1145" s="481">
        <f t="shared" si="149"/>
        <v>1142</v>
      </c>
      <c r="B1145" s="399">
        <v>45358</v>
      </c>
      <c r="C1145" s="441">
        <v>45323</v>
      </c>
      <c r="D1145" s="400" t="s">
        <v>103</v>
      </c>
      <c r="E1145" s="401" t="s">
        <v>179</v>
      </c>
      <c r="F1145" s="402">
        <v>-1677.55</v>
      </c>
      <c r="G1145" s="405" t="s">
        <v>2166</v>
      </c>
      <c r="H1145" s="400" t="s">
        <v>126</v>
      </c>
      <c r="I1145" s="403" t="s">
        <v>937</v>
      </c>
      <c r="J1145" s="386" t="str">
        <f t="shared" si="148"/>
        <v>70.945.209/0001-03</v>
      </c>
      <c r="K1145" s="404" t="s">
        <v>1021</v>
      </c>
      <c r="L1145" s="404" t="s">
        <v>939</v>
      </c>
      <c r="M1145" s="386" t="s">
        <v>126</v>
      </c>
      <c r="N1145" s="399">
        <v>45358</v>
      </c>
      <c r="O1145" s="400" t="s">
        <v>35</v>
      </c>
      <c r="P1145" s="504" t="s">
        <v>718</v>
      </c>
      <c r="Q1145" s="501" t="s">
        <v>126</v>
      </c>
      <c r="R1145" s="501" t="s">
        <v>126</v>
      </c>
      <c r="S1145" s="349"/>
    </row>
    <row r="1146" spans="1:19" ht="34.5" customHeight="1" x14ac:dyDescent="0.2">
      <c r="A1146" s="481">
        <f t="shared" si="149"/>
        <v>1143</v>
      </c>
      <c r="B1146" s="399">
        <v>45358</v>
      </c>
      <c r="C1146" s="441">
        <v>45323</v>
      </c>
      <c r="D1146" s="400" t="s">
        <v>103</v>
      </c>
      <c r="E1146" s="401" t="s">
        <v>179</v>
      </c>
      <c r="F1146" s="402">
        <v>-3000.68</v>
      </c>
      <c r="G1146" s="405" t="s">
        <v>1728</v>
      </c>
      <c r="H1146" s="400" t="s">
        <v>126</v>
      </c>
      <c r="I1146" s="403" t="s">
        <v>937</v>
      </c>
      <c r="J1146" s="386" t="str">
        <f t="shared" ref="J1146" si="150">IF(P1146="","",IF(LEN(TRIM(P1146))&gt;14,P1146,"CPF Protegido - LGPD"))</f>
        <v>70.945.209/0001-03</v>
      </c>
      <c r="K1146" s="404" t="s">
        <v>1021</v>
      </c>
      <c r="L1146" s="404" t="s">
        <v>939</v>
      </c>
      <c r="M1146" s="386" t="s">
        <v>126</v>
      </c>
      <c r="N1146" s="399">
        <v>45358</v>
      </c>
      <c r="O1146" s="400" t="s">
        <v>35</v>
      </c>
      <c r="P1146" s="504" t="s">
        <v>718</v>
      </c>
      <c r="Q1146" s="501" t="s">
        <v>126</v>
      </c>
      <c r="R1146" s="501" t="s">
        <v>126</v>
      </c>
      <c r="S1146" s="349"/>
    </row>
    <row r="1147" spans="1:19" ht="36" x14ac:dyDescent="0.2">
      <c r="A1147" s="481">
        <f t="shared" si="149"/>
        <v>1144</v>
      </c>
      <c r="B1147" s="399">
        <v>45358</v>
      </c>
      <c r="C1147" s="452">
        <v>45323</v>
      </c>
      <c r="D1147" s="422" t="s">
        <v>114</v>
      </c>
      <c r="E1147" s="422" t="s">
        <v>248</v>
      </c>
      <c r="F1147" s="402">
        <v>6547.5</v>
      </c>
      <c r="G1147" s="372" t="s">
        <v>1661</v>
      </c>
      <c r="H1147" s="420" t="s">
        <v>132</v>
      </c>
      <c r="I1147" s="425" t="s">
        <v>1662</v>
      </c>
      <c r="J1147" s="386" t="str">
        <f t="shared" ref="J1147" si="151">IF(P1147="","",IF(LEN(TRIM(P1147))&gt;14,P1147,"CPF Protegido - LGPD"))</f>
        <v>04.219.951/0001-07</v>
      </c>
      <c r="K1147" s="404" t="s">
        <v>960</v>
      </c>
      <c r="L1147" s="404" t="s">
        <v>947</v>
      </c>
      <c r="M1147" s="386" t="s">
        <v>1398</v>
      </c>
      <c r="N1147" s="399">
        <v>45357</v>
      </c>
      <c r="O1147" s="400" t="s">
        <v>35</v>
      </c>
      <c r="P1147" s="509" t="s">
        <v>1663</v>
      </c>
      <c r="Q1147" s="502" t="s">
        <v>944</v>
      </c>
      <c r="R1147" s="502">
        <v>3581</v>
      </c>
      <c r="S1147" s="349"/>
    </row>
    <row r="1148" spans="1:19" ht="60" x14ac:dyDescent="0.2">
      <c r="A1148" s="481">
        <f t="shared" si="149"/>
        <v>1145</v>
      </c>
      <c r="B1148" s="399">
        <v>45358</v>
      </c>
      <c r="C1148" s="452">
        <v>45323</v>
      </c>
      <c r="D1148" s="401" t="s">
        <v>114</v>
      </c>
      <c r="E1148" s="401" t="s">
        <v>274</v>
      </c>
      <c r="F1148" s="402">
        <v>3477.67</v>
      </c>
      <c r="G1148" s="403" t="s">
        <v>998</v>
      </c>
      <c r="H1148" s="420" t="s">
        <v>132</v>
      </c>
      <c r="I1148" s="403" t="s">
        <v>999</v>
      </c>
      <c r="J1148" s="386" t="str">
        <f t="shared" ref="J1148" si="152">IF(P1148="","",IF(LEN(TRIM(P1148))&gt;14,P1148,"CPF Protegido - LGPD"))</f>
        <v>CPF Protegido - LGPD</v>
      </c>
      <c r="K1148" s="404" t="s">
        <v>960</v>
      </c>
      <c r="L1148" s="404" t="s">
        <v>979</v>
      </c>
      <c r="M1148" s="386">
        <v>3065</v>
      </c>
      <c r="N1148" s="399">
        <v>45357</v>
      </c>
      <c r="O1148" s="400" t="s">
        <v>35</v>
      </c>
      <c r="P1148" s="504" t="s">
        <v>1000</v>
      </c>
      <c r="Q1148" s="502" t="s">
        <v>957</v>
      </c>
      <c r="R1148" s="502">
        <v>1011</v>
      </c>
      <c r="S1148" s="349"/>
    </row>
    <row r="1149" spans="1:19" ht="34.5" customHeight="1" x14ac:dyDescent="0.2">
      <c r="A1149" s="481">
        <f t="shared" si="149"/>
        <v>1146</v>
      </c>
      <c r="B1149" s="399">
        <v>45358</v>
      </c>
      <c r="C1149" s="452">
        <v>45323</v>
      </c>
      <c r="D1149" s="422" t="s">
        <v>114</v>
      </c>
      <c r="E1149" s="422" t="s">
        <v>248</v>
      </c>
      <c r="F1149" s="402">
        <v>795.15</v>
      </c>
      <c r="G1149" s="421" t="s">
        <v>508</v>
      </c>
      <c r="H1149" s="420" t="s">
        <v>132</v>
      </c>
      <c r="I1149" s="422" t="s">
        <v>509</v>
      </c>
      <c r="J1149" s="386" t="str">
        <f t="shared" ref="J1149" si="153">IF(P1149="","",IF(LEN(TRIM(P1149))&gt;14,P1149,"CPF Protegido - LGPD"))</f>
        <v>07.290.137/0001-77</v>
      </c>
      <c r="K1149" s="404" t="s">
        <v>960</v>
      </c>
      <c r="L1149" s="404" t="s">
        <v>947</v>
      </c>
      <c r="M1149" s="386" t="s">
        <v>2172</v>
      </c>
      <c r="N1149" s="399">
        <v>45356</v>
      </c>
      <c r="O1149" s="400" t="s">
        <v>35</v>
      </c>
      <c r="P1149" s="511" t="s">
        <v>510</v>
      </c>
      <c r="Q1149" s="502" t="s">
        <v>957</v>
      </c>
      <c r="R1149" s="502">
        <v>189</v>
      </c>
      <c r="S1149" s="349"/>
    </row>
    <row r="1150" spans="1:19" ht="34.5" customHeight="1" x14ac:dyDescent="0.2">
      <c r="A1150" s="481">
        <f t="shared" si="149"/>
        <v>1147</v>
      </c>
      <c r="B1150" s="399">
        <v>45358</v>
      </c>
      <c r="C1150" s="452">
        <v>45352</v>
      </c>
      <c r="D1150" s="422" t="s">
        <v>114</v>
      </c>
      <c r="E1150" s="422" t="s">
        <v>342</v>
      </c>
      <c r="F1150" s="402">
        <v>94</v>
      </c>
      <c r="G1150" s="421" t="s">
        <v>2069</v>
      </c>
      <c r="H1150" s="420" t="s">
        <v>128</v>
      </c>
      <c r="I1150" s="422" t="s">
        <v>2070</v>
      </c>
      <c r="J1150" s="386" t="str">
        <f t="shared" ref="J1150" si="154">IF(P1150="","",IF(LEN(TRIM(P1150))&gt;14,P1150,"CPF Protegido - LGPD"))</f>
        <v>30.152.838/0001-61</v>
      </c>
      <c r="K1150" s="404" t="s">
        <v>960</v>
      </c>
      <c r="L1150" s="404" t="s">
        <v>947</v>
      </c>
      <c r="M1150" s="386" t="s">
        <v>3963</v>
      </c>
      <c r="N1150" s="399">
        <v>45370</v>
      </c>
      <c r="O1150" s="400" t="s">
        <v>35</v>
      </c>
      <c r="P1150" s="511" t="s">
        <v>2071</v>
      </c>
      <c r="Q1150" s="502" t="s">
        <v>957</v>
      </c>
      <c r="R1150" s="502">
        <v>3866</v>
      </c>
      <c r="S1150" s="349"/>
    </row>
    <row r="1151" spans="1:19" ht="34.5" customHeight="1" x14ac:dyDescent="0.2">
      <c r="A1151" s="481">
        <f t="shared" si="149"/>
        <v>1148</v>
      </c>
      <c r="B1151" s="399">
        <v>45358</v>
      </c>
      <c r="C1151" s="441">
        <v>45323</v>
      </c>
      <c r="D1151" s="400" t="s">
        <v>103</v>
      </c>
      <c r="E1151" s="401" t="s">
        <v>179</v>
      </c>
      <c r="F1151" s="402">
        <v>28264.31</v>
      </c>
      <c r="G1151" s="403" t="s">
        <v>2167</v>
      </c>
      <c r="H1151" s="400" t="s">
        <v>126</v>
      </c>
      <c r="I1151" s="403" t="s">
        <v>1233</v>
      </c>
      <c r="J1151" s="386" t="str">
        <f t="shared" ref="J1151:J1152" si="155">IF(P1151="","",IF(LEN(TRIM(P1151))&gt;14,P1151,"CPF Protegido - LGPD"))</f>
        <v>CPF Protegido - LGPD</v>
      </c>
      <c r="K1151" s="386" t="s">
        <v>1234</v>
      </c>
      <c r="L1151" s="404" t="s">
        <v>179</v>
      </c>
      <c r="M1151" s="386" t="s">
        <v>126</v>
      </c>
      <c r="N1151" s="399">
        <v>45358</v>
      </c>
      <c r="O1151" s="400" t="s">
        <v>35</v>
      </c>
      <c r="P1151" s="504" t="s">
        <v>126</v>
      </c>
      <c r="Q1151" s="501" t="s">
        <v>126</v>
      </c>
      <c r="R1151" s="501" t="s">
        <v>126</v>
      </c>
      <c r="S1151" s="349"/>
    </row>
    <row r="1152" spans="1:19" ht="34.5" customHeight="1" x14ac:dyDescent="0.2">
      <c r="A1152" s="481">
        <f t="shared" si="149"/>
        <v>1149</v>
      </c>
      <c r="B1152" s="399">
        <v>45358</v>
      </c>
      <c r="C1152" s="441">
        <v>45352</v>
      </c>
      <c r="D1152" s="400" t="s">
        <v>114</v>
      </c>
      <c r="E1152" s="401" t="s">
        <v>284</v>
      </c>
      <c r="F1152" s="402">
        <v>12</v>
      </c>
      <c r="G1152" s="403" t="s">
        <v>2174</v>
      </c>
      <c r="H1152" s="420" t="s">
        <v>132</v>
      </c>
      <c r="I1152" s="403" t="s">
        <v>5559</v>
      </c>
      <c r="J1152" s="386" t="str">
        <f t="shared" si="155"/>
        <v>00.000.000/0001-91</v>
      </c>
      <c r="K1152" s="404" t="s">
        <v>1003</v>
      </c>
      <c r="L1152" s="404" t="s">
        <v>939</v>
      </c>
      <c r="M1152" s="386" t="s">
        <v>126</v>
      </c>
      <c r="N1152" s="399">
        <v>45358</v>
      </c>
      <c r="O1152" s="400" t="s">
        <v>35</v>
      </c>
      <c r="P1152" s="505" t="s">
        <v>1004</v>
      </c>
      <c r="Q1152" s="501" t="s">
        <v>126</v>
      </c>
      <c r="R1152" s="501" t="s">
        <v>126</v>
      </c>
      <c r="S1152" s="349"/>
    </row>
    <row r="1153" spans="1:19" ht="36" x14ac:dyDescent="0.2">
      <c r="A1153" s="481">
        <f t="shared" si="149"/>
        <v>1150</v>
      </c>
      <c r="B1153" s="399">
        <v>45358</v>
      </c>
      <c r="C1153" s="441">
        <v>45352</v>
      </c>
      <c r="D1153" s="400" t="s">
        <v>114</v>
      </c>
      <c r="E1153" s="401" t="s">
        <v>284</v>
      </c>
      <c r="F1153" s="402">
        <v>12</v>
      </c>
      <c r="G1153" s="403" t="s">
        <v>2174</v>
      </c>
      <c r="H1153" s="420" t="s">
        <v>132</v>
      </c>
      <c r="I1153" s="403" t="s">
        <v>5559</v>
      </c>
      <c r="J1153" s="386" t="str">
        <f t="shared" ref="J1153:J1155" si="156">IF(P1153="","",IF(LEN(TRIM(P1153))&gt;14,P1153,"CPF Protegido - LGPD"))</f>
        <v>00.000.000/0001-91</v>
      </c>
      <c r="K1153" s="404" t="s">
        <v>1003</v>
      </c>
      <c r="L1153" s="404" t="s">
        <v>939</v>
      </c>
      <c r="M1153" s="386" t="s">
        <v>126</v>
      </c>
      <c r="N1153" s="399">
        <v>45358</v>
      </c>
      <c r="O1153" s="400" t="s">
        <v>35</v>
      </c>
      <c r="P1153" s="505" t="s">
        <v>1004</v>
      </c>
      <c r="Q1153" s="501" t="s">
        <v>126</v>
      </c>
      <c r="R1153" s="501" t="s">
        <v>126</v>
      </c>
      <c r="S1153" s="349"/>
    </row>
    <row r="1154" spans="1:19" ht="34.5" customHeight="1" x14ac:dyDescent="0.2">
      <c r="A1154" s="481">
        <f t="shared" si="149"/>
        <v>1151</v>
      </c>
      <c r="B1154" s="399">
        <v>45358</v>
      </c>
      <c r="C1154" s="441">
        <v>45352</v>
      </c>
      <c r="D1154" s="400" t="s">
        <v>114</v>
      </c>
      <c r="E1154" s="401" t="s">
        <v>284</v>
      </c>
      <c r="F1154" s="402">
        <v>12</v>
      </c>
      <c r="G1154" s="403" t="s">
        <v>2175</v>
      </c>
      <c r="H1154" s="420" t="s">
        <v>132</v>
      </c>
      <c r="I1154" s="403" t="s">
        <v>5559</v>
      </c>
      <c r="J1154" s="386" t="str">
        <f t="shared" si="156"/>
        <v>00.000.000/0001-91</v>
      </c>
      <c r="K1154" s="404" t="s">
        <v>1003</v>
      </c>
      <c r="L1154" s="404" t="s">
        <v>939</v>
      </c>
      <c r="M1154" s="386" t="s">
        <v>126</v>
      </c>
      <c r="N1154" s="399">
        <v>45358</v>
      </c>
      <c r="O1154" s="400" t="s">
        <v>35</v>
      </c>
      <c r="P1154" s="505" t="s">
        <v>1004</v>
      </c>
      <c r="Q1154" s="501" t="s">
        <v>126</v>
      </c>
      <c r="R1154" s="501" t="s">
        <v>126</v>
      </c>
      <c r="S1154" s="349"/>
    </row>
    <row r="1155" spans="1:19" ht="34.5" customHeight="1" x14ac:dyDescent="0.2">
      <c r="A1155" s="481">
        <f t="shared" si="149"/>
        <v>1152</v>
      </c>
      <c r="B1155" s="399">
        <v>45358</v>
      </c>
      <c r="C1155" s="441">
        <v>45352</v>
      </c>
      <c r="D1155" s="400" t="s">
        <v>114</v>
      </c>
      <c r="E1155" s="401" t="s">
        <v>284</v>
      </c>
      <c r="F1155" s="402">
        <v>12</v>
      </c>
      <c r="G1155" s="403" t="s">
        <v>2176</v>
      </c>
      <c r="H1155" s="420" t="s">
        <v>128</v>
      </c>
      <c r="I1155" s="403" t="s">
        <v>5559</v>
      </c>
      <c r="J1155" s="386" t="str">
        <f t="shared" si="156"/>
        <v>00.000.000/0001-91</v>
      </c>
      <c r="K1155" s="404" t="s">
        <v>1003</v>
      </c>
      <c r="L1155" s="404" t="s">
        <v>939</v>
      </c>
      <c r="M1155" s="386" t="s">
        <v>126</v>
      </c>
      <c r="N1155" s="399">
        <v>45358</v>
      </c>
      <c r="O1155" s="400" t="s">
        <v>35</v>
      </c>
      <c r="P1155" s="505" t="s">
        <v>1004</v>
      </c>
      <c r="Q1155" s="501" t="s">
        <v>126</v>
      </c>
      <c r="R1155" s="501" t="s">
        <v>126</v>
      </c>
      <c r="S1155" s="349"/>
    </row>
    <row r="1156" spans="1:19" ht="34.5" customHeight="1" x14ac:dyDescent="0.2">
      <c r="A1156" s="481">
        <f t="shared" si="149"/>
        <v>1153</v>
      </c>
      <c r="B1156" s="399">
        <v>45358</v>
      </c>
      <c r="C1156" s="441">
        <v>45352</v>
      </c>
      <c r="D1156" s="400" t="s">
        <v>114</v>
      </c>
      <c r="E1156" s="401" t="s">
        <v>284</v>
      </c>
      <c r="F1156" s="402">
        <v>10</v>
      </c>
      <c r="G1156" s="403" t="s">
        <v>2177</v>
      </c>
      <c r="H1156" s="420" t="s">
        <v>126</v>
      </c>
      <c r="I1156" s="403" t="s">
        <v>5559</v>
      </c>
      <c r="J1156" s="386" t="str">
        <f t="shared" ref="J1156:J1157" si="157">IF(P1156="","",IF(LEN(TRIM(P1156))&gt;14,P1156,"CPF Protegido - LGPD"))</f>
        <v>00.000.000/0001-91</v>
      </c>
      <c r="K1156" s="404" t="s">
        <v>1003</v>
      </c>
      <c r="L1156" s="404" t="s">
        <v>939</v>
      </c>
      <c r="M1156" s="386" t="s">
        <v>126</v>
      </c>
      <c r="N1156" s="399">
        <v>45358</v>
      </c>
      <c r="O1156" s="400" t="s">
        <v>35</v>
      </c>
      <c r="P1156" s="505" t="s">
        <v>1004</v>
      </c>
      <c r="Q1156" s="501" t="s">
        <v>126</v>
      </c>
      <c r="R1156" s="501" t="s">
        <v>126</v>
      </c>
      <c r="S1156" s="349"/>
    </row>
    <row r="1157" spans="1:19" ht="34.5" customHeight="1" x14ac:dyDescent="0.2">
      <c r="A1157" s="481">
        <f t="shared" si="149"/>
        <v>1154</v>
      </c>
      <c r="B1157" s="399">
        <v>45359</v>
      </c>
      <c r="C1157" s="441">
        <v>45323</v>
      </c>
      <c r="D1157" s="400" t="s">
        <v>103</v>
      </c>
      <c r="E1157" s="401" t="s">
        <v>167</v>
      </c>
      <c r="F1157" s="402">
        <v>-62.68</v>
      </c>
      <c r="G1157" s="405" t="s">
        <v>1243</v>
      </c>
      <c r="H1157" s="400" t="s">
        <v>126</v>
      </c>
      <c r="I1157" s="403" t="s">
        <v>937</v>
      </c>
      <c r="J1157" s="386" t="str">
        <f t="shared" si="157"/>
        <v>70.945.209/0001-03</v>
      </c>
      <c r="K1157" s="386" t="s">
        <v>1021</v>
      </c>
      <c r="L1157" s="404" t="s">
        <v>939</v>
      </c>
      <c r="M1157" s="386" t="s">
        <v>126</v>
      </c>
      <c r="N1157" s="399">
        <v>45359</v>
      </c>
      <c r="O1157" s="400" t="s">
        <v>35</v>
      </c>
      <c r="P1157" s="504" t="s">
        <v>718</v>
      </c>
      <c r="Q1157" s="501" t="s">
        <v>126</v>
      </c>
      <c r="R1157" s="501" t="s">
        <v>126</v>
      </c>
      <c r="S1157" s="349"/>
    </row>
    <row r="1158" spans="1:19" ht="34.5" customHeight="1" x14ac:dyDescent="0.2">
      <c r="A1158" s="481">
        <f t="shared" ref="A1158:A1206" si="158">IF(B1158="","",ROW()-ROW($A$3))</f>
        <v>1155</v>
      </c>
      <c r="B1158" s="399">
        <v>45359</v>
      </c>
      <c r="C1158" s="441">
        <v>45323</v>
      </c>
      <c r="D1158" s="400" t="s">
        <v>103</v>
      </c>
      <c r="E1158" s="401" t="s">
        <v>167</v>
      </c>
      <c r="F1158" s="402">
        <v>-125.36</v>
      </c>
      <c r="G1158" s="405" t="s">
        <v>1245</v>
      </c>
      <c r="H1158" s="400" t="s">
        <v>126</v>
      </c>
      <c r="I1158" s="403" t="s">
        <v>937</v>
      </c>
      <c r="J1158" s="386" t="str">
        <f t="shared" ref="J1158" si="159">IF(P1158="","",IF(LEN(TRIM(P1158))&gt;14,P1158,"CPF Protegido - LGPD"))</f>
        <v>70.945.209/0001-03</v>
      </c>
      <c r="K1158" s="386" t="s">
        <v>1021</v>
      </c>
      <c r="L1158" s="404" t="s">
        <v>939</v>
      </c>
      <c r="M1158" s="386" t="s">
        <v>126</v>
      </c>
      <c r="N1158" s="399">
        <v>45359</v>
      </c>
      <c r="O1158" s="400" t="s">
        <v>35</v>
      </c>
      <c r="P1158" s="504" t="s">
        <v>718</v>
      </c>
      <c r="Q1158" s="501" t="s">
        <v>126</v>
      </c>
      <c r="R1158" s="501" t="s">
        <v>126</v>
      </c>
      <c r="S1158" s="349"/>
    </row>
    <row r="1159" spans="1:19" ht="48" x14ac:dyDescent="0.2">
      <c r="A1159" s="481">
        <f t="shared" si="158"/>
        <v>1156</v>
      </c>
      <c r="B1159" s="399">
        <v>45359</v>
      </c>
      <c r="C1159" s="441">
        <v>45323</v>
      </c>
      <c r="D1159" s="400" t="s">
        <v>103</v>
      </c>
      <c r="E1159" s="401" t="s">
        <v>167</v>
      </c>
      <c r="F1159" s="402">
        <v>-47.01</v>
      </c>
      <c r="G1159" s="405" t="s">
        <v>1742</v>
      </c>
      <c r="H1159" s="400" t="s">
        <v>126</v>
      </c>
      <c r="I1159" s="403" t="s">
        <v>937</v>
      </c>
      <c r="J1159" s="386" t="str">
        <f t="shared" ref="J1159" si="160">IF(P1159="","",IF(LEN(TRIM(P1159))&gt;14,P1159,"CPF Protegido - LGPD"))</f>
        <v>70.945.209/0001-03</v>
      </c>
      <c r="K1159" s="386" t="s">
        <v>1021</v>
      </c>
      <c r="L1159" s="404" t="s">
        <v>939</v>
      </c>
      <c r="M1159" s="386" t="s">
        <v>126</v>
      </c>
      <c r="N1159" s="399">
        <v>45359</v>
      </c>
      <c r="O1159" s="400" t="s">
        <v>35</v>
      </c>
      <c r="P1159" s="504" t="s">
        <v>718</v>
      </c>
      <c r="Q1159" s="501" t="s">
        <v>126</v>
      </c>
      <c r="R1159" s="501" t="s">
        <v>126</v>
      </c>
      <c r="S1159" s="349"/>
    </row>
    <row r="1160" spans="1:19" ht="66" customHeight="1" x14ac:dyDescent="0.2">
      <c r="A1160" s="481">
        <f t="shared" si="158"/>
        <v>1157</v>
      </c>
      <c r="B1160" s="399">
        <v>45359</v>
      </c>
      <c r="C1160" s="452">
        <v>45323</v>
      </c>
      <c r="D1160" s="422" t="s">
        <v>114</v>
      </c>
      <c r="E1160" s="422" t="s">
        <v>376</v>
      </c>
      <c r="F1160" s="402">
        <v>3000</v>
      </c>
      <c r="G1160" s="403" t="s">
        <v>2183</v>
      </c>
      <c r="H1160" s="498" t="s">
        <v>128</v>
      </c>
      <c r="I1160" s="403" t="s">
        <v>1822</v>
      </c>
      <c r="J1160" s="386" t="str">
        <f t="shared" ref="J1160" si="161">IF(P1160="","",IF(LEN(TRIM(P1160))&gt;14,P1160,"CPF Protegido - LGPD"))</f>
        <v>70.945.209/0001-03</v>
      </c>
      <c r="K1160" s="386" t="s">
        <v>4161</v>
      </c>
      <c r="L1160" s="404" t="s">
        <v>947</v>
      </c>
      <c r="M1160" s="386">
        <v>7</v>
      </c>
      <c r="N1160" s="399">
        <v>45356</v>
      </c>
      <c r="O1160" s="400" t="s">
        <v>35</v>
      </c>
      <c r="P1160" s="504" t="s">
        <v>718</v>
      </c>
      <c r="Q1160" s="502" t="s">
        <v>944</v>
      </c>
      <c r="R1160" s="502">
        <v>3707</v>
      </c>
      <c r="S1160" s="349"/>
    </row>
    <row r="1161" spans="1:19" ht="60" customHeight="1" x14ac:dyDescent="0.2">
      <c r="A1161" s="481">
        <f t="shared" si="158"/>
        <v>1158</v>
      </c>
      <c r="B1161" s="399">
        <v>45359</v>
      </c>
      <c r="C1161" s="452">
        <v>45323</v>
      </c>
      <c r="D1161" s="422" t="s">
        <v>114</v>
      </c>
      <c r="E1161" s="422" t="s">
        <v>376</v>
      </c>
      <c r="F1161" s="402">
        <v>3000</v>
      </c>
      <c r="G1161" s="403" t="s">
        <v>2184</v>
      </c>
      <c r="H1161" s="498" t="s">
        <v>128</v>
      </c>
      <c r="I1161" s="403" t="s">
        <v>1822</v>
      </c>
      <c r="J1161" s="386" t="str">
        <f t="shared" ref="J1161" si="162">IF(P1161="","",IF(LEN(TRIM(P1161))&gt;14,P1161,"CPF Protegido - LGPD"))</f>
        <v>70.945.209/0001-03</v>
      </c>
      <c r="K1161" s="386" t="s">
        <v>4161</v>
      </c>
      <c r="L1161" s="404" t="s">
        <v>947</v>
      </c>
      <c r="M1161" s="386">
        <v>3</v>
      </c>
      <c r="N1161" s="399">
        <v>45356</v>
      </c>
      <c r="O1161" s="400" t="s">
        <v>35</v>
      </c>
      <c r="P1161" s="504" t="s">
        <v>718</v>
      </c>
      <c r="Q1161" s="502" t="s">
        <v>944</v>
      </c>
      <c r="R1161" s="502">
        <v>3781</v>
      </c>
      <c r="S1161" s="349"/>
    </row>
    <row r="1162" spans="1:19" ht="58.5" customHeight="1" x14ac:dyDescent="0.2">
      <c r="A1162" s="481">
        <f t="shared" si="158"/>
        <v>1159</v>
      </c>
      <c r="B1162" s="399">
        <v>45359</v>
      </c>
      <c r="C1162" s="452">
        <v>45323</v>
      </c>
      <c r="D1162" s="422" t="s">
        <v>114</v>
      </c>
      <c r="E1162" s="422" t="s">
        <v>376</v>
      </c>
      <c r="F1162" s="402">
        <v>3000</v>
      </c>
      <c r="G1162" s="403" t="s">
        <v>2185</v>
      </c>
      <c r="H1162" s="498" t="s">
        <v>128</v>
      </c>
      <c r="I1162" s="403" t="s">
        <v>1822</v>
      </c>
      <c r="J1162" s="386" t="str">
        <f t="shared" ref="J1162:J1166" si="163">IF(P1162="","",IF(LEN(TRIM(P1162))&gt;14,P1162,"CPF Protegido - LGPD"))</f>
        <v>70.945.209/0001-03</v>
      </c>
      <c r="K1162" s="386" t="s">
        <v>4161</v>
      </c>
      <c r="L1162" s="404" t="s">
        <v>947</v>
      </c>
      <c r="M1162" s="386">
        <v>2</v>
      </c>
      <c r="N1162" s="399">
        <v>45356</v>
      </c>
      <c r="O1162" s="400" t="s">
        <v>35</v>
      </c>
      <c r="P1162" s="504" t="s">
        <v>718</v>
      </c>
      <c r="Q1162" s="502" t="s">
        <v>944</v>
      </c>
      <c r="R1162" s="502">
        <v>3706</v>
      </c>
      <c r="S1162" s="349"/>
    </row>
    <row r="1163" spans="1:19" ht="34.5" customHeight="1" x14ac:dyDescent="0.2">
      <c r="A1163" s="481">
        <f t="shared" si="158"/>
        <v>1160</v>
      </c>
      <c r="B1163" s="399">
        <v>45359</v>
      </c>
      <c r="C1163" s="452">
        <v>45323</v>
      </c>
      <c r="D1163" s="422" t="s">
        <v>114</v>
      </c>
      <c r="E1163" s="422" t="s">
        <v>342</v>
      </c>
      <c r="F1163" s="482">
        <v>300</v>
      </c>
      <c r="G1163" s="421" t="s">
        <v>1924</v>
      </c>
      <c r="H1163" s="498" t="s">
        <v>127</v>
      </c>
      <c r="I1163" s="422" t="s">
        <v>1923</v>
      </c>
      <c r="J1163" s="386" t="str">
        <f t="shared" si="163"/>
        <v>11.276.518/0001-79</v>
      </c>
      <c r="K1163" s="386" t="s">
        <v>4161</v>
      </c>
      <c r="L1163" s="404" t="s">
        <v>947</v>
      </c>
      <c r="M1163" s="386" t="s">
        <v>2186</v>
      </c>
      <c r="N1163" s="399">
        <v>45351</v>
      </c>
      <c r="O1163" s="400" t="s">
        <v>35</v>
      </c>
      <c r="P1163" s="511" t="s">
        <v>1925</v>
      </c>
      <c r="Q1163" s="502" t="s">
        <v>944</v>
      </c>
      <c r="R1163" s="502">
        <v>3716</v>
      </c>
      <c r="S1163" s="349"/>
    </row>
    <row r="1164" spans="1:19" ht="34.5" customHeight="1" x14ac:dyDescent="0.2">
      <c r="A1164" s="481">
        <f t="shared" si="158"/>
        <v>1161</v>
      </c>
      <c r="B1164" s="399">
        <v>45359</v>
      </c>
      <c r="C1164" s="452">
        <v>45292</v>
      </c>
      <c r="D1164" s="422" t="s">
        <v>114</v>
      </c>
      <c r="E1164" s="422" t="s">
        <v>238</v>
      </c>
      <c r="F1164" s="492">
        <v>91.14</v>
      </c>
      <c r="G1164" s="421" t="s">
        <v>1777</v>
      </c>
      <c r="H1164" s="420" t="s">
        <v>133</v>
      </c>
      <c r="I1164" s="421" t="s">
        <v>457</v>
      </c>
      <c r="J1164" s="386" t="str">
        <f t="shared" si="163"/>
        <v>18.715.383/0001-40</v>
      </c>
      <c r="K1164" s="386" t="s">
        <v>1234</v>
      </c>
      <c r="L1164" s="404" t="s">
        <v>1255</v>
      </c>
      <c r="M1164" s="410">
        <v>224052463915</v>
      </c>
      <c r="N1164" s="399">
        <v>45359</v>
      </c>
      <c r="O1164" s="400" t="s">
        <v>35</v>
      </c>
      <c r="P1164" s="511" t="s">
        <v>458</v>
      </c>
      <c r="Q1164" s="501" t="s">
        <v>126</v>
      </c>
      <c r="R1164" s="501" t="s">
        <v>126</v>
      </c>
      <c r="S1164" s="349"/>
    </row>
    <row r="1165" spans="1:19" ht="34.5" customHeight="1" x14ac:dyDescent="0.2">
      <c r="A1165" s="481">
        <f t="shared" si="158"/>
        <v>1162</v>
      </c>
      <c r="B1165" s="399">
        <v>45359</v>
      </c>
      <c r="C1165" s="452">
        <v>45292</v>
      </c>
      <c r="D1165" s="422" t="s">
        <v>114</v>
      </c>
      <c r="E1165" s="422" t="s">
        <v>274</v>
      </c>
      <c r="F1165" s="492">
        <v>77.5</v>
      </c>
      <c r="G1165" s="425" t="s">
        <v>1746</v>
      </c>
      <c r="H1165" s="420" t="s">
        <v>137</v>
      </c>
      <c r="I1165" s="421" t="s">
        <v>457</v>
      </c>
      <c r="J1165" s="386" t="str">
        <f t="shared" si="163"/>
        <v>18.715.383/0001-40</v>
      </c>
      <c r="K1165" s="386" t="s">
        <v>1234</v>
      </c>
      <c r="L1165" s="404" t="s">
        <v>1255</v>
      </c>
      <c r="M1165" s="410">
        <v>224052464482</v>
      </c>
      <c r="N1165" s="399">
        <v>45359</v>
      </c>
      <c r="O1165" s="400" t="s">
        <v>35</v>
      </c>
      <c r="P1165" s="511" t="s">
        <v>458</v>
      </c>
      <c r="Q1165" s="501" t="s">
        <v>126</v>
      </c>
      <c r="R1165" s="501" t="s">
        <v>126</v>
      </c>
      <c r="S1165" s="349"/>
    </row>
    <row r="1166" spans="1:19" ht="34.5" customHeight="1" x14ac:dyDescent="0.2">
      <c r="A1166" s="481">
        <f t="shared" si="158"/>
        <v>1163</v>
      </c>
      <c r="B1166" s="399">
        <v>45359</v>
      </c>
      <c r="C1166" s="452">
        <v>45292</v>
      </c>
      <c r="D1166" s="422" t="s">
        <v>114</v>
      </c>
      <c r="E1166" s="422" t="s">
        <v>274</v>
      </c>
      <c r="F1166" s="482">
        <v>28.31</v>
      </c>
      <c r="G1166" s="421" t="s">
        <v>2156</v>
      </c>
      <c r="H1166" s="420" t="s">
        <v>133</v>
      </c>
      <c r="I1166" s="421" t="s">
        <v>457</v>
      </c>
      <c r="J1166" s="386" t="str">
        <f t="shared" si="163"/>
        <v>18.715.383/0001-40</v>
      </c>
      <c r="K1166" s="386" t="s">
        <v>1234</v>
      </c>
      <c r="L1166" s="404" t="s">
        <v>1255</v>
      </c>
      <c r="M1166" s="410">
        <v>224052464806</v>
      </c>
      <c r="N1166" s="399">
        <v>45359</v>
      </c>
      <c r="O1166" s="400" t="s">
        <v>35</v>
      </c>
      <c r="P1166" s="511" t="s">
        <v>458</v>
      </c>
      <c r="Q1166" s="501" t="s">
        <v>126</v>
      </c>
      <c r="R1166" s="501" t="s">
        <v>126</v>
      </c>
      <c r="S1166" s="349"/>
    </row>
    <row r="1167" spans="1:19" ht="34.5" customHeight="1" x14ac:dyDescent="0.2">
      <c r="A1167" s="481">
        <f t="shared" si="158"/>
        <v>1164</v>
      </c>
      <c r="B1167" s="399">
        <v>45359</v>
      </c>
      <c r="C1167" s="452">
        <v>45231</v>
      </c>
      <c r="D1167" s="422" t="s">
        <v>114</v>
      </c>
      <c r="E1167" s="422" t="s">
        <v>274</v>
      </c>
      <c r="F1167" s="482">
        <v>649.38</v>
      </c>
      <c r="G1167" s="421" t="s">
        <v>1779</v>
      </c>
      <c r="H1167" s="420" t="s">
        <v>126</v>
      </c>
      <c r="I1167" s="421" t="s">
        <v>457</v>
      </c>
      <c r="J1167" s="386" t="str">
        <f t="shared" ref="J1167" si="164">IF(P1167="","",IF(LEN(TRIM(P1167))&gt;14,P1167,"CPF Protegido - LGPD"))</f>
        <v>18.715.383/0001-40</v>
      </c>
      <c r="K1167" s="386" t="s">
        <v>1234</v>
      </c>
      <c r="L1167" s="404" t="s">
        <v>1255</v>
      </c>
      <c r="M1167" s="410">
        <v>224052464997</v>
      </c>
      <c r="N1167" s="399">
        <v>45359</v>
      </c>
      <c r="O1167" s="400" t="s">
        <v>35</v>
      </c>
      <c r="P1167" s="511" t="s">
        <v>458</v>
      </c>
      <c r="Q1167" s="501" t="s">
        <v>126</v>
      </c>
      <c r="R1167" s="501" t="s">
        <v>126</v>
      </c>
      <c r="S1167" s="349"/>
    </row>
    <row r="1168" spans="1:19" ht="34.5" customHeight="1" x14ac:dyDescent="0.2">
      <c r="A1168" s="481">
        <f t="shared" si="158"/>
        <v>1165</v>
      </c>
      <c r="B1168" s="399">
        <v>45359</v>
      </c>
      <c r="C1168" s="452">
        <v>45261</v>
      </c>
      <c r="D1168" s="422" t="s">
        <v>114</v>
      </c>
      <c r="E1168" s="422" t="s">
        <v>324</v>
      </c>
      <c r="F1168" s="482">
        <v>88</v>
      </c>
      <c r="G1168" s="421" t="s">
        <v>1747</v>
      </c>
      <c r="H1168" s="420" t="s">
        <v>132</v>
      </c>
      <c r="I1168" s="421" t="s">
        <v>457</v>
      </c>
      <c r="J1168" s="386" t="str">
        <f t="shared" ref="J1168:J1199" si="165">IF(P1168="","",IF(LEN(TRIM(P1168))&gt;14,P1168,"CPF Protegido - LGPD"))</f>
        <v>18.715.383/0001-40</v>
      </c>
      <c r="K1168" s="386" t="s">
        <v>1234</v>
      </c>
      <c r="L1168" s="404" t="s">
        <v>1255</v>
      </c>
      <c r="M1168" s="410">
        <v>224052466000</v>
      </c>
      <c r="N1168" s="399">
        <v>45359</v>
      </c>
      <c r="O1168" s="400" t="s">
        <v>35</v>
      </c>
      <c r="P1168" s="511" t="s">
        <v>458</v>
      </c>
      <c r="Q1168" s="501" t="s">
        <v>126</v>
      </c>
      <c r="R1168" s="501" t="s">
        <v>126</v>
      </c>
      <c r="S1168" s="349"/>
    </row>
    <row r="1169" spans="1:19" ht="34.5" customHeight="1" x14ac:dyDescent="0.2">
      <c r="A1169" s="481">
        <f t="shared" si="158"/>
        <v>1166</v>
      </c>
      <c r="B1169" s="399">
        <v>45359</v>
      </c>
      <c r="C1169" s="452">
        <v>45292</v>
      </c>
      <c r="D1169" s="422" t="s">
        <v>114</v>
      </c>
      <c r="E1169" s="422" t="s">
        <v>388</v>
      </c>
      <c r="F1169" s="482">
        <v>80</v>
      </c>
      <c r="G1169" s="421" t="s">
        <v>1917</v>
      </c>
      <c r="H1169" s="420" t="s">
        <v>132</v>
      </c>
      <c r="I1169" s="421" t="s">
        <v>457</v>
      </c>
      <c r="J1169" s="386" t="str">
        <f t="shared" si="165"/>
        <v>18.715.383/0001-40</v>
      </c>
      <c r="K1169" s="386" t="s">
        <v>1234</v>
      </c>
      <c r="L1169" s="404" t="s">
        <v>1255</v>
      </c>
      <c r="M1169" s="410">
        <v>224052469875</v>
      </c>
      <c r="N1169" s="399">
        <v>45359</v>
      </c>
      <c r="O1169" s="400" t="s">
        <v>35</v>
      </c>
      <c r="P1169" s="511" t="s">
        <v>458</v>
      </c>
      <c r="Q1169" s="501" t="s">
        <v>126</v>
      </c>
      <c r="R1169" s="501" t="s">
        <v>126</v>
      </c>
      <c r="S1169" s="349"/>
    </row>
    <row r="1170" spans="1:19" ht="34.5" customHeight="1" x14ac:dyDescent="0.2">
      <c r="A1170" s="481">
        <f t="shared" si="158"/>
        <v>1167</v>
      </c>
      <c r="B1170" s="399">
        <v>45359</v>
      </c>
      <c r="C1170" s="452">
        <v>45323</v>
      </c>
      <c r="D1170" s="422" t="s">
        <v>114</v>
      </c>
      <c r="E1170" s="422" t="s">
        <v>248</v>
      </c>
      <c r="F1170" s="492">
        <v>202.5</v>
      </c>
      <c r="G1170" s="372" t="s">
        <v>1796</v>
      </c>
      <c r="H1170" s="420" t="s">
        <v>132</v>
      </c>
      <c r="I1170" s="421" t="s">
        <v>457</v>
      </c>
      <c r="J1170" s="386" t="str">
        <f t="shared" si="165"/>
        <v>18.715.383/0001-40</v>
      </c>
      <c r="K1170" s="386" t="s">
        <v>1234</v>
      </c>
      <c r="L1170" s="404" t="s">
        <v>1255</v>
      </c>
      <c r="M1170" s="410">
        <v>224052470105</v>
      </c>
      <c r="N1170" s="399">
        <v>45359</v>
      </c>
      <c r="O1170" s="400" t="s">
        <v>35</v>
      </c>
      <c r="P1170" s="511" t="s">
        <v>458</v>
      </c>
      <c r="Q1170" s="501" t="s">
        <v>126</v>
      </c>
      <c r="R1170" s="501" t="s">
        <v>126</v>
      </c>
      <c r="S1170" s="349"/>
    </row>
    <row r="1171" spans="1:19" ht="34.5" customHeight="1" x14ac:dyDescent="0.2">
      <c r="A1171" s="481">
        <f t="shared" si="158"/>
        <v>1168</v>
      </c>
      <c r="B1171" s="399">
        <v>45359</v>
      </c>
      <c r="C1171" s="452">
        <v>45323</v>
      </c>
      <c r="D1171" s="422" t="s">
        <v>114</v>
      </c>
      <c r="E1171" s="422" t="s">
        <v>248</v>
      </c>
      <c r="F1171" s="492">
        <v>1438.2</v>
      </c>
      <c r="G1171" s="372" t="s">
        <v>1827</v>
      </c>
      <c r="H1171" s="420" t="s">
        <v>132</v>
      </c>
      <c r="I1171" s="421" t="s">
        <v>457</v>
      </c>
      <c r="J1171" s="386" t="str">
        <f t="shared" si="165"/>
        <v>18.715.383/0001-40</v>
      </c>
      <c r="K1171" s="386" t="s">
        <v>1234</v>
      </c>
      <c r="L1171" s="404" t="s">
        <v>1255</v>
      </c>
      <c r="M1171" s="410">
        <v>224052470539</v>
      </c>
      <c r="N1171" s="399">
        <v>45359</v>
      </c>
      <c r="O1171" s="400" t="s">
        <v>35</v>
      </c>
      <c r="P1171" s="511" t="s">
        <v>458</v>
      </c>
      <c r="Q1171" s="501" t="s">
        <v>126</v>
      </c>
      <c r="R1171" s="501" t="s">
        <v>126</v>
      </c>
      <c r="S1171" s="349"/>
    </row>
    <row r="1172" spans="1:19" ht="34.5" customHeight="1" x14ac:dyDescent="0.2">
      <c r="A1172" s="481">
        <f t="shared" si="158"/>
        <v>1169</v>
      </c>
      <c r="B1172" s="399">
        <v>45359</v>
      </c>
      <c r="C1172" s="452">
        <v>45170</v>
      </c>
      <c r="D1172" s="422" t="s">
        <v>114</v>
      </c>
      <c r="E1172" s="422" t="s">
        <v>244</v>
      </c>
      <c r="F1172" s="482">
        <v>74.290000000000006</v>
      </c>
      <c r="G1172" s="421" t="s">
        <v>2038</v>
      </c>
      <c r="H1172" s="420" t="s">
        <v>127</v>
      </c>
      <c r="I1172" s="421" t="s">
        <v>457</v>
      </c>
      <c r="J1172" s="386" t="str">
        <f t="shared" si="165"/>
        <v>18.715.383/0001-40</v>
      </c>
      <c r="K1172" s="386" t="s">
        <v>1234</v>
      </c>
      <c r="L1172" s="404" t="s">
        <v>1255</v>
      </c>
      <c r="M1172" s="410">
        <v>224052470962</v>
      </c>
      <c r="N1172" s="399">
        <v>45359</v>
      </c>
      <c r="O1172" s="400" t="s">
        <v>35</v>
      </c>
      <c r="P1172" s="511" t="s">
        <v>458</v>
      </c>
      <c r="Q1172" s="501" t="s">
        <v>126</v>
      </c>
      <c r="R1172" s="501" t="s">
        <v>126</v>
      </c>
      <c r="S1172" s="349"/>
    </row>
    <row r="1173" spans="1:19" ht="34.5" customHeight="1" x14ac:dyDescent="0.2">
      <c r="A1173" s="481">
        <f t="shared" si="158"/>
        <v>1170</v>
      </c>
      <c r="B1173" s="399">
        <v>45359</v>
      </c>
      <c r="C1173" s="452">
        <v>45292</v>
      </c>
      <c r="D1173" s="422" t="s">
        <v>114</v>
      </c>
      <c r="E1173" s="422" t="s">
        <v>394</v>
      </c>
      <c r="F1173" s="402">
        <v>29.02</v>
      </c>
      <c r="G1173" s="421" t="s">
        <v>1801</v>
      </c>
      <c r="H1173" s="420" t="s">
        <v>131</v>
      </c>
      <c r="I1173" s="421" t="s">
        <v>457</v>
      </c>
      <c r="J1173" s="386" t="str">
        <f t="shared" si="165"/>
        <v>18.715.383/0001-40</v>
      </c>
      <c r="K1173" s="386" t="s">
        <v>1234</v>
      </c>
      <c r="L1173" s="404" t="s">
        <v>1255</v>
      </c>
      <c r="M1173" s="410">
        <v>224052471187</v>
      </c>
      <c r="N1173" s="399">
        <v>45359</v>
      </c>
      <c r="O1173" s="400" t="s">
        <v>35</v>
      </c>
      <c r="P1173" s="511" t="s">
        <v>458</v>
      </c>
      <c r="Q1173" s="501" t="s">
        <v>126</v>
      </c>
      <c r="R1173" s="501" t="s">
        <v>126</v>
      </c>
      <c r="S1173" s="349"/>
    </row>
    <row r="1174" spans="1:19" ht="34.5" customHeight="1" x14ac:dyDescent="0.2">
      <c r="A1174" s="481">
        <f t="shared" si="158"/>
        <v>1171</v>
      </c>
      <c r="B1174" s="399">
        <v>45359</v>
      </c>
      <c r="C1174" s="452">
        <v>45292</v>
      </c>
      <c r="D1174" s="422" t="s">
        <v>114</v>
      </c>
      <c r="E1174" s="422" t="s">
        <v>394</v>
      </c>
      <c r="F1174" s="492">
        <v>4.6399999999999997</v>
      </c>
      <c r="G1174" s="421" t="s">
        <v>2084</v>
      </c>
      <c r="H1174" s="420" t="s">
        <v>131</v>
      </c>
      <c r="I1174" s="421" t="s">
        <v>457</v>
      </c>
      <c r="J1174" s="386" t="str">
        <f t="shared" si="165"/>
        <v>18.715.383/0001-40</v>
      </c>
      <c r="K1174" s="386" t="s">
        <v>1234</v>
      </c>
      <c r="L1174" s="404" t="s">
        <v>1255</v>
      </c>
      <c r="M1174" s="410">
        <v>224052471420</v>
      </c>
      <c r="N1174" s="399">
        <v>45359</v>
      </c>
      <c r="O1174" s="400" t="s">
        <v>35</v>
      </c>
      <c r="P1174" s="511" t="s">
        <v>458</v>
      </c>
      <c r="Q1174" s="501" t="s">
        <v>126</v>
      </c>
      <c r="R1174" s="501" t="s">
        <v>126</v>
      </c>
      <c r="S1174" s="349"/>
    </row>
    <row r="1175" spans="1:19" ht="34.5" customHeight="1" x14ac:dyDescent="0.2">
      <c r="A1175" s="481">
        <f t="shared" si="158"/>
        <v>1172</v>
      </c>
      <c r="B1175" s="399">
        <v>45359</v>
      </c>
      <c r="C1175" s="452">
        <v>45261</v>
      </c>
      <c r="D1175" s="422" t="s">
        <v>114</v>
      </c>
      <c r="E1175" s="422" t="s">
        <v>302</v>
      </c>
      <c r="F1175" s="482">
        <v>15.48</v>
      </c>
      <c r="G1175" s="421" t="s">
        <v>1845</v>
      </c>
      <c r="H1175" s="420" t="s">
        <v>126</v>
      </c>
      <c r="I1175" s="421" t="s">
        <v>457</v>
      </c>
      <c r="J1175" s="386" t="str">
        <f t="shared" si="165"/>
        <v>18.715.383/0001-40</v>
      </c>
      <c r="K1175" s="386" t="s">
        <v>1234</v>
      </c>
      <c r="L1175" s="404" t="s">
        <v>1255</v>
      </c>
      <c r="M1175" s="410">
        <v>224052471853</v>
      </c>
      <c r="N1175" s="399">
        <v>45359</v>
      </c>
      <c r="O1175" s="400" t="s">
        <v>35</v>
      </c>
      <c r="P1175" s="511" t="s">
        <v>458</v>
      </c>
      <c r="Q1175" s="501" t="s">
        <v>126</v>
      </c>
      <c r="R1175" s="501" t="s">
        <v>126</v>
      </c>
      <c r="S1175" s="349"/>
    </row>
    <row r="1176" spans="1:19" ht="34.5" customHeight="1" x14ac:dyDescent="0.2">
      <c r="A1176" s="481">
        <f t="shared" si="158"/>
        <v>1173</v>
      </c>
      <c r="B1176" s="399">
        <v>45359</v>
      </c>
      <c r="C1176" s="452">
        <v>45292</v>
      </c>
      <c r="D1176" s="422" t="s">
        <v>114</v>
      </c>
      <c r="E1176" s="422" t="s">
        <v>248</v>
      </c>
      <c r="F1176" s="482">
        <v>41.85</v>
      </c>
      <c r="G1176" s="421" t="s">
        <v>1782</v>
      </c>
      <c r="H1176" s="420" t="s">
        <v>132</v>
      </c>
      <c r="I1176" s="421" t="s">
        <v>457</v>
      </c>
      <c r="J1176" s="386" t="str">
        <f t="shared" si="165"/>
        <v>18.715.383/0001-40</v>
      </c>
      <c r="K1176" s="386" t="s">
        <v>1234</v>
      </c>
      <c r="L1176" s="404" t="s">
        <v>1255</v>
      </c>
      <c r="M1176" s="410">
        <v>224052472159</v>
      </c>
      <c r="N1176" s="399">
        <v>45359</v>
      </c>
      <c r="O1176" s="400" t="s">
        <v>35</v>
      </c>
      <c r="P1176" s="511" t="s">
        <v>458</v>
      </c>
      <c r="Q1176" s="501" t="s">
        <v>126</v>
      </c>
      <c r="R1176" s="501" t="s">
        <v>126</v>
      </c>
      <c r="S1176" s="349"/>
    </row>
    <row r="1177" spans="1:19" ht="34.5" customHeight="1" x14ac:dyDescent="0.2">
      <c r="A1177" s="481">
        <f t="shared" si="158"/>
        <v>1174</v>
      </c>
      <c r="B1177" s="399">
        <v>45359</v>
      </c>
      <c r="C1177" s="452">
        <v>45261</v>
      </c>
      <c r="D1177" s="422" t="s">
        <v>114</v>
      </c>
      <c r="E1177" s="422" t="s">
        <v>394</v>
      </c>
      <c r="F1177" s="482">
        <v>39.33</v>
      </c>
      <c r="G1177" s="421" t="s">
        <v>1721</v>
      </c>
      <c r="H1177" s="420" t="s">
        <v>133</v>
      </c>
      <c r="I1177" s="421" t="s">
        <v>457</v>
      </c>
      <c r="J1177" s="386" t="str">
        <f t="shared" si="165"/>
        <v>18.715.383/0001-40</v>
      </c>
      <c r="K1177" s="386" t="s">
        <v>1234</v>
      </c>
      <c r="L1177" s="404" t="s">
        <v>1255</v>
      </c>
      <c r="M1177" s="410">
        <v>224052472310</v>
      </c>
      <c r="N1177" s="399">
        <v>45359</v>
      </c>
      <c r="O1177" s="400" t="s">
        <v>35</v>
      </c>
      <c r="P1177" s="511" t="s">
        <v>458</v>
      </c>
      <c r="Q1177" s="501" t="s">
        <v>126</v>
      </c>
      <c r="R1177" s="501" t="s">
        <v>126</v>
      </c>
      <c r="S1177" s="349"/>
    </row>
    <row r="1178" spans="1:19" ht="34.5" customHeight="1" x14ac:dyDescent="0.2">
      <c r="A1178" s="481">
        <f t="shared" si="158"/>
        <v>1175</v>
      </c>
      <c r="B1178" s="399">
        <v>45359</v>
      </c>
      <c r="C1178" s="452">
        <v>45292</v>
      </c>
      <c r="D1178" s="422" t="s">
        <v>114</v>
      </c>
      <c r="E1178" s="422" t="s">
        <v>266</v>
      </c>
      <c r="F1178" s="402">
        <v>49.9</v>
      </c>
      <c r="G1178" s="421" t="s">
        <v>2187</v>
      </c>
      <c r="H1178" s="420" t="s">
        <v>127</v>
      </c>
      <c r="I1178" s="421" t="s">
        <v>457</v>
      </c>
      <c r="J1178" s="386" t="str">
        <f t="shared" si="165"/>
        <v>18.715.383/0001-40</v>
      </c>
      <c r="K1178" s="386" t="s">
        <v>1234</v>
      </c>
      <c r="L1178" s="404" t="s">
        <v>1255</v>
      </c>
      <c r="M1178" s="410">
        <v>224052472906</v>
      </c>
      <c r="N1178" s="399">
        <v>45359</v>
      </c>
      <c r="O1178" s="400" t="s">
        <v>35</v>
      </c>
      <c r="P1178" s="511" t="s">
        <v>458</v>
      </c>
      <c r="Q1178" s="501" t="s">
        <v>126</v>
      </c>
      <c r="R1178" s="501" t="s">
        <v>126</v>
      </c>
      <c r="S1178" s="349"/>
    </row>
    <row r="1179" spans="1:19" ht="34.5" customHeight="1" x14ac:dyDescent="0.2">
      <c r="A1179" s="481">
        <f t="shared" si="158"/>
        <v>1176</v>
      </c>
      <c r="B1179" s="399">
        <v>45359</v>
      </c>
      <c r="C1179" s="452">
        <v>44958</v>
      </c>
      <c r="D1179" s="422" t="s">
        <v>114</v>
      </c>
      <c r="E1179" s="422" t="s">
        <v>302</v>
      </c>
      <c r="F1179" s="482">
        <v>1.51</v>
      </c>
      <c r="G1179" s="421" t="s">
        <v>1825</v>
      </c>
      <c r="H1179" s="420" t="s">
        <v>128</v>
      </c>
      <c r="I1179" s="421" t="s">
        <v>457</v>
      </c>
      <c r="J1179" s="386" t="str">
        <f t="shared" si="165"/>
        <v>18.715.383/0001-40</v>
      </c>
      <c r="K1179" s="386" t="s">
        <v>1234</v>
      </c>
      <c r="L1179" s="404" t="s">
        <v>1255</v>
      </c>
      <c r="M1179" s="410">
        <v>224052473120</v>
      </c>
      <c r="N1179" s="399">
        <v>45359</v>
      </c>
      <c r="O1179" s="400" t="s">
        <v>35</v>
      </c>
      <c r="P1179" s="511" t="s">
        <v>458</v>
      </c>
      <c r="Q1179" s="501" t="s">
        <v>126</v>
      </c>
      <c r="R1179" s="501" t="s">
        <v>126</v>
      </c>
      <c r="S1179" s="349"/>
    </row>
    <row r="1180" spans="1:19" ht="34.5" customHeight="1" x14ac:dyDescent="0.2">
      <c r="A1180" s="481">
        <f t="shared" si="158"/>
        <v>1177</v>
      </c>
      <c r="B1180" s="399">
        <v>45359</v>
      </c>
      <c r="C1180" s="452">
        <v>45292</v>
      </c>
      <c r="D1180" s="422" t="s">
        <v>114</v>
      </c>
      <c r="E1180" s="422" t="s">
        <v>248</v>
      </c>
      <c r="F1180" s="482">
        <v>42.08</v>
      </c>
      <c r="G1180" s="421" t="s">
        <v>1798</v>
      </c>
      <c r="H1180" s="420" t="s">
        <v>132</v>
      </c>
      <c r="I1180" s="421" t="s">
        <v>457</v>
      </c>
      <c r="J1180" s="386" t="str">
        <f t="shared" si="165"/>
        <v>18.715.383/0001-40</v>
      </c>
      <c r="K1180" s="386" t="s">
        <v>1234</v>
      </c>
      <c r="L1180" s="404" t="s">
        <v>1255</v>
      </c>
      <c r="M1180" s="410">
        <v>224052473392</v>
      </c>
      <c r="N1180" s="399">
        <v>45359</v>
      </c>
      <c r="O1180" s="400" t="s">
        <v>35</v>
      </c>
      <c r="P1180" s="511" t="s">
        <v>458</v>
      </c>
      <c r="Q1180" s="501" t="s">
        <v>126</v>
      </c>
      <c r="R1180" s="501" t="s">
        <v>126</v>
      </c>
      <c r="S1180" s="349"/>
    </row>
    <row r="1181" spans="1:19" ht="34.5" customHeight="1" x14ac:dyDescent="0.2">
      <c r="A1181" s="481">
        <f t="shared" si="158"/>
        <v>1178</v>
      </c>
      <c r="B1181" s="399">
        <v>45359</v>
      </c>
      <c r="C1181" s="452">
        <v>45323</v>
      </c>
      <c r="D1181" s="422" t="s">
        <v>103</v>
      </c>
      <c r="E1181" s="422" t="s">
        <v>191</v>
      </c>
      <c r="F1181" s="482">
        <v>25.58</v>
      </c>
      <c r="G1181" s="421" t="s">
        <v>2030</v>
      </c>
      <c r="H1181" s="420" t="s">
        <v>126</v>
      </c>
      <c r="I1181" s="421" t="s">
        <v>457</v>
      </c>
      <c r="J1181" s="386" t="str">
        <f t="shared" si="165"/>
        <v>18.715.383/0001-40</v>
      </c>
      <c r="K1181" s="386" t="s">
        <v>1234</v>
      </c>
      <c r="L1181" s="404" t="s">
        <v>1255</v>
      </c>
      <c r="M1181" s="410">
        <v>224052473716</v>
      </c>
      <c r="N1181" s="399">
        <v>45359</v>
      </c>
      <c r="O1181" s="400" t="s">
        <v>35</v>
      </c>
      <c r="P1181" s="511" t="s">
        <v>458</v>
      </c>
      <c r="Q1181" s="501" t="s">
        <v>126</v>
      </c>
      <c r="R1181" s="501" t="s">
        <v>126</v>
      </c>
      <c r="S1181" s="349"/>
    </row>
    <row r="1182" spans="1:19" ht="34.5" customHeight="1" x14ac:dyDescent="0.2">
      <c r="A1182" s="481">
        <f t="shared" si="158"/>
        <v>1179</v>
      </c>
      <c r="B1182" s="399">
        <v>45359</v>
      </c>
      <c r="C1182" s="452">
        <v>45323</v>
      </c>
      <c r="D1182" s="422" t="s">
        <v>103</v>
      </c>
      <c r="E1182" s="422" t="s">
        <v>191</v>
      </c>
      <c r="F1182" s="482">
        <v>14.67</v>
      </c>
      <c r="G1182" s="421" t="s">
        <v>2034</v>
      </c>
      <c r="H1182" s="420" t="s">
        <v>126</v>
      </c>
      <c r="I1182" s="421" t="s">
        <v>457</v>
      </c>
      <c r="J1182" s="386" t="str">
        <f t="shared" si="165"/>
        <v>18.715.383/0001-40</v>
      </c>
      <c r="K1182" s="386" t="s">
        <v>1234</v>
      </c>
      <c r="L1182" s="404" t="s">
        <v>1255</v>
      </c>
      <c r="M1182" s="410">
        <v>224052474100</v>
      </c>
      <c r="N1182" s="399">
        <v>45359</v>
      </c>
      <c r="O1182" s="400" t="s">
        <v>35</v>
      </c>
      <c r="P1182" s="511" t="s">
        <v>458</v>
      </c>
      <c r="Q1182" s="501" t="s">
        <v>126</v>
      </c>
      <c r="R1182" s="501" t="s">
        <v>126</v>
      </c>
      <c r="S1182" s="349"/>
    </row>
    <row r="1183" spans="1:19" ht="34.5" customHeight="1" x14ac:dyDescent="0.2">
      <c r="A1183" s="481">
        <f t="shared" si="158"/>
        <v>1180</v>
      </c>
      <c r="B1183" s="399">
        <v>45359</v>
      </c>
      <c r="C1183" s="452">
        <v>45323</v>
      </c>
      <c r="D1183" s="422" t="s">
        <v>103</v>
      </c>
      <c r="E1183" s="422" t="s">
        <v>200</v>
      </c>
      <c r="F1183" s="402">
        <v>7.0000000000000007E-2</v>
      </c>
      <c r="G1183" s="421" t="s">
        <v>2188</v>
      </c>
      <c r="H1183" s="420" t="s">
        <v>126</v>
      </c>
      <c r="I1183" s="421" t="s">
        <v>457</v>
      </c>
      <c r="J1183" s="386" t="str">
        <f t="shared" si="165"/>
        <v>18.715.383/0001-40</v>
      </c>
      <c r="K1183" s="386" t="s">
        <v>1234</v>
      </c>
      <c r="L1183" s="404" t="s">
        <v>1255</v>
      </c>
      <c r="M1183" s="410">
        <v>224052474526</v>
      </c>
      <c r="N1183" s="399">
        <v>45359</v>
      </c>
      <c r="O1183" s="400" t="s">
        <v>35</v>
      </c>
      <c r="P1183" s="511" t="s">
        <v>458</v>
      </c>
      <c r="Q1183" s="501" t="s">
        <v>126</v>
      </c>
      <c r="R1183" s="501" t="s">
        <v>126</v>
      </c>
      <c r="S1183" s="349"/>
    </row>
    <row r="1184" spans="1:19" ht="34.5" customHeight="1" x14ac:dyDescent="0.2">
      <c r="A1184" s="481">
        <f t="shared" si="158"/>
        <v>1181</v>
      </c>
      <c r="B1184" s="399">
        <v>45359</v>
      </c>
      <c r="C1184" s="452">
        <v>45323</v>
      </c>
      <c r="D1184" s="422" t="s">
        <v>103</v>
      </c>
      <c r="E1184" s="422" t="s">
        <v>200</v>
      </c>
      <c r="F1184" s="402">
        <v>0.12</v>
      </c>
      <c r="G1184" s="421" t="s">
        <v>2189</v>
      </c>
      <c r="H1184" s="420" t="s">
        <v>126</v>
      </c>
      <c r="I1184" s="421" t="s">
        <v>457</v>
      </c>
      <c r="J1184" s="386" t="str">
        <f t="shared" si="165"/>
        <v>18.715.383/0001-40</v>
      </c>
      <c r="K1184" s="386" t="s">
        <v>1234</v>
      </c>
      <c r="L1184" s="404" t="s">
        <v>1255</v>
      </c>
      <c r="M1184" s="410">
        <v>224052474798</v>
      </c>
      <c r="N1184" s="399">
        <v>45359</v>
      </c>
      <c r="O1184" s="400" t="s">
        <v>35</v>
      </c>
      <c r="P1184" s="511" t="s">
        <v>458</v>
      </c>
      <c r="Q1184" s="501" t="s">
        <v>126</v>
      </c>
      <c r="R1184" s="501" t="s">
        <v>126</v>
      </c>
      <c r="S1184" s="349"/>
    </row>
    <row r="1185" spans="1:19" ht="34.5" customHeight="1" x14ac:dyDescent="0.2">
      <c r="A1185" s="481">
        <f t="shared" si="158"/>
        <v>1182</v>
      </c>
      <c r="B1185" s="399">
        <v>45359</v>
      </c>
      <c r="C1185" s="452">
        <v>45292</v>
      </c>
      <c r="D1185" s="422" t="s">
        <v>103</v>
      </c>
      <c r="E1185" s="401" t="s">
        <v>105</v>
      </c>
      <c r="F1185" s="402">
        <v>35.99</v>
      </c>
      <c r="G1185" s="403" t="s">
        <v>2190</v>
      </c>
      <c r="H1185" s="420" t="s">
        <v>126</v>
      </c>
      <c r="I1185" s="421" t="s">
        <v>457</v>
      </c>
      <c r="J1185" s="386" t="str">
        <f t="shared" si="165"/>
        <v>18.715.383/0001-40</v>
      </c>
      <c r="K1185" s="386" t="s">
        <v>1234</v>
      </c>
      <c r="L1185" s="404" t="s">
        <v>1255</v>
      </c>
      <c r="M1185" s="410">
        <v>224052475255</v>
      </c>
      <c r="N1185" s="399">
        <v>45359</v>
      </c>
      <c r="O1185" s="400" t="s">
        <v>35</v>
      </c>
      <c r="P1185" s="511" t="s">
        <v>458</v>
      </c>
      <c r="Q1185" s="501" t="s">
        <v>126</v>
      </c>
      <c r="R1185" s="501" t="s">
        <v>126</v>
      </c>
      <c r="S1185" s="349"/>
    </row>
    <row r="1186" spans="1:19" ht="34.5" customHeight="1" x14ac:dyDescent="0.2">
      <c r="A1186" s="481">
        <f t="shared" si="158"/>
        <v>1183</v>
      </c>
      <c r="B1186" s="399">
        <v>45359</v>
      </c>
      <c r="C1186" s="441">
        <v>45352</v>
      </c>
      <c r="D1186" s="400" t="s">
        <v>103</v>
      </c>
      <c r="E1186" s="401" t="s">
        <v>204</v>
      </c>
      <c r="F1186" s="402">
        <v>349.96</v>
      </c>
      <c r="G1186" s="403" t="s">
        <v>2191</v>
      </c>
      <c r="H1186" s="420" t="s">
        <v>126</v>
      </c>
      <c r="I1186" s="421" t="s">
        <v>457</v>
      </c>
      <c r="J1186" s="386" t="str">
        <f t="shared" si="165"/>
        <v>18.715.383/0001-40</v>
      </c>
      <c r="K1186" s="386" t="s">
        <v>1234</v>
      </c>
      <c r="L1186" s="404" t="s">
        <v>1255</v>
      </c>
      <c r="M1186" s="410">
        <v>224052475506</v>
      </c>
      <c r="N1186" s="399">
        <v>45359</v>
      </c>
      <c r="O1186" s="400" t="s">
        <v>35</v>
      </c>
      <c r="P1186" s="511" t="s">
        <v>458</v>
      </c>
      <c r="Q1186" s="501" t="s">
        <v>126</v>
      </c>
      <c r="R1186" s="501" t="s">
        <v>126</v>
      </c>
      <c r="S1186" s="349"/>
    </row>
    <row r="1187" spans="1:19" ht="34.5" customHeight="1" x14ac:dyDescent="0.2">
      <c r="A1187" s="481">
        <f t="shared" si="158"/>
        <v>1184</v>
      </c>
      <c r="B1187" s="399">
        <v>45359</v>
      </c>
      <c r="C1187" s="452">
        <v>45292</v>
      </c>
      <c r="D1187" s="422" t="s">
        <v>114</v>
      </c>
      <c r="E1187" s="422" t="s">
        <v>274</v>
      </c>
      <c r="F1187" s="482">
        <v>105</v>
      </c>
      <c r="G1187" s="421" t="s">
        <v>1718</v>
      </c>
      <c r="H1187" s="420" t="s">
        <v>132</v>
      </c>
      <c r="I1187" s="421" t="s">
        <v>457</v>
      </c>
      <c r="J1187" s="386" t="str">
        <f t="shared" si="165"/>
        <v>18.715.383/0001-40</v>
      </c>
      <c r="K1187" s="386" t="s">
        <v>1234</v>
      </c>
      <c r="L1187" s="404" t="s">
        <v>1255</v>
      </c>
      <c r="M1187" s="410">
        <v>224052475840</v>
      </c>
      <c r="N1187" s="399">
        <v>45359</v>
      </c>
      <c r="O1187" s="400" t="s">
        <v>35</v>
      </c>
      <c r="P1187" s="511" t="s">
        <v>458</v>
      </c>
      <c r="Q1187" s="501" t="s">
        <v>126</v>
      </c>
      <c r="R1187" s="501" t="s">
        <v>126</v>
      </c>
      <c r="S1187" s="349"/>
    </row>
    <row r="1188" spans="1:19" ht="34.5" customHeight="1" x14ac:dyDescent="0.2">
      <c r="A1188" s="481">
        <f t="shared" si="158"/>
        <v>1185</v>
      </c>
      <c r="B1188" s="399">
        <v>45359</v>
      </c>
      <c r="C1188" s="452">
        <v>45292</v>
      </c>
      <c r="D1188" s="422" t="s">
        <v>114</v>
      </c>
      <c r="E1188" s="422" t="s">
        <v>274</v>
      </c>
      <c r="F1188" s="492">
        <v>200</v>
      </c>
      <c r="G1188" s="421" t="s">
        <v>1743</v>
      </c>
      <c r="H1188" s="420" t="s">
        <v>137</v>
      </c>
      <c r="I1188" s="421" t="s">
        <v>457</v>
      </c>
      <c r="J1188" s="386" t="str">
        <f t="shared" si="165"/>
        <v>18.715.383/0001-40</v>
      </c>
      <c r="K1188" s="386" t="s">
        <v>1234</v>
      </c>
      <c r="L1188" s="404" t="s">
        <v>1255</v>
      </c>
      <c r="M1188" s="410">
        <v>224052476146</v>
      </c>
      <c r="N1188" s="399">
        <v>45359</v>
      </c>
      <c r="O1188" s="400" t="s">
        <v>35</v>
      </c>
      <c r="P1188" s="511" t="s">
        <v>458</v>
      </c>
      <c r="Q1188" s="501" t="s">
        <v>126</v>
      </c>
      <c r="R1188" s="501" t="s">
        <v>126</v>
      </c>
      <c r="S1188" s="349"/>
    </row>
    <row r="1189" spans="1:19" ht="34.5" customHeight="1" x14ac:dyDescent="0.2">
      <c r="A1189" s="481">
        <f t="shared" si="158"/>
        <v>1186</v>
      </c>
      <c r="B1189" s="399">
        <v>45359</v>
      </c>
      <c r="C1189" s="452">
        <v>45323</v>
      </c>
      <c r="D1189" s="422" t="s">
        <v>114</v>
      </c>
      <c r="E1189" s="422" t="s">
        <v>248</v>
      </c>
      <c r="F1189" s="492">
        <v>958.8</v>
      </c>
      <c r="G1189" s="372" t="s">
        <v>1980</v>
      </c>
      <c r="H1189" s="420" t="s">
        <v>132</v>
      </c>
      <c r="I1189" s="421" t="s">
        <v>457</v>
      </c>
      <c r="J1189" s="386" t="str">
        <f t="shared" si="165"/>
        <v>18.715.383/0001-40</v>
      </c>
      <c r="K1189" s="386" t="s">
        <v>1234</v>
      </c>
      <c r="L1189" s="404" t="s">
        <v>1255</v>
      </c>
      <c r="M1189" s="410">
        <v>224052476570</v>
      </c>
      <c r="N1189" s="399">
        <v>45359</v>
      </c>
      <c r="O1189" s="400" t="s">
        <v>35</v>
      </c>
      <c r="P1189" s="511" t="s">
        <v>458</v>
      </c>
      <c r="Q1189" s="501" t="s">
        <v>126</v>
      </c>
      <c r="R1189" s="501" t="s">
        <v>126</v>
      </c>
      <c r="S1189" s="349"/>
    </row>
    <row r="1190" spans="1:19" ht="34.5" customHeight="1" x14ac:dyDescent="0.2">
      <c r="A1190" s="481">
        <f t="shared" si="158"/>
        <v>1187</v>
      </c>
      <c r="B1190" s="399">
        <v>45359</v>
      </c>
      <c r="C1190" s="452">
        <v>45323</v>
      </c>
      <c r="D1190" s="422" t="s">
        <v>103</v>
      </c>
      <c r="E1190" s="422" t="s">
        <v>200</v>
      </c>
      <c r="F1190" s="402">
        <v>0.48</v>
      </c>
      <c r="G1190" s="421" t="s">
        <v>2192</v>
      </c>
      <c r="H1190" s="420" t="s">
        <v>126</v>
      </c>
      <c r="I1190" s="421" t="s">
        <v>457</v>
      </c>
      <c r="J1190" s="386" t="str">
        <f t="shared" si="165"/>
        <v>18.715.383/0001-40</v>
      </c>
      <c r="K1190" s="386" t="s">
        <v>1234</v>
      </c>
      <c r="L1190" s="404" t="s">
        <v>1255</v>
      </c>
      <c r="M1190" s="410">
        <v>224052476731</v>
      </c>
      <c r="N1190" s="399">
        <v>45359</v>
      </c>
      <c r="O1190" s="400" t="s">
        <v>35</v>
      </c>
      <c r="P1190" s="511" t="s">
        <v>458</v>
      </c>
      <c r="Q1190" s="501" t="s">
        <v>126</v>
      </c>
      <c r="R1190" s="501" t="s">
        <v>126</v>
      </c>
      <c r="S1190" s="349"/>
    </row>
    <row r="1191" spans="1:19" ht="34.5" customHeight="1" x14ac:dyDescent="0.2">
      <c r="A1191" s="481">
        <f t="shared" si="158"/>
        <v>1188</v>
      </c>
      <c r="B1191" s="399">
        <v>45359</v>
      </c>
      <c r="C1191" s="452">
        <v>45323</v>
      </c>
      <c r="D1191" s="422" t="s">
        <v>103</v>
      </c>
      <c r="E1191" s="422" t="s">
        <v>200</v>
      </c>
      <c r="F1191" s="402">
        <v>0.05</v>
      </c>
      <c r="G1191" s="421" t="s">
        <v>2193</v>
      </c>
      <c r="H1191" s="420" t="s">
        <v>126</v>
      </c>
      <c r="I1191" s="421" t="s">
        <v>457</v>
      </c>
      <c r="J1191" s="386" t="str">
        <f t="shared" si="165"/>
        <v>18.715.383/0001-40</v>
      </c>
      <c r="K1191" s="386" t="s">
        <v>1234</v>
      </c>
      <c r="L1191" s="404" t="s">
        <v>1255</v>
      </c>
      <c r="M1191" s="410">
        <v>224052476812</v>
      </c>
      <c r="N1191" s="399">
        <v>45359</v>
      </c>
      <c r="O1191" s="400" t="s">
        <v>35</v>
      </c>
      <c r="P1191" s="511" t="s">
        <v>458</v>
      </c>
      <c r="Q1191" s="501" t="s">
        <v>126</v>
      </c>
      <c r="R1191" s="501" t="s">
        <v>126</v>
      </c>
      <c r="S1191" s="349"/>
    </row>
    <row r="1192" spans="1:19" ht="34.5" customHeight="1" x14ac:dyDescent="0.2">
      <c r="A1192" s="481">
        <f t="shared" si="158"/>
        <v>1189</v>
      </c>
      <c r="B1192" s="399">
        <v>45359</v>
      </c>
      <c r="C1192" s="452">
        <v>45323</v>
      </c>
      <c r="D1192" s="422" t="s">
        <v>103</v>
      </c>
      <c r="E1192" s="422" t="s">
        <v>200</v>
      </c>
      <c r="F1192" s="402">
        <v>1.0900000000000001</v>
      </c>
      <c r="G1192" s="421" t="s">
        <v>2194</v>
      </c>
      <c r="H1192" s="420" t="s">
        <v>126</v>
      </c>
      <c r="I1192" s="421" t="s">
        <v>457</v>
      </c>
      <c r="J1192" s="386" t="str">
        <f t="shared" si="165"/>
        <v>18.715.383/0001-40</v>
      </c>
      <c r="K1192" s="386" t="s">
        <v>1234</v>
      </c>
      <c r="L1192" s="404" t="s">
        <v>1255</v>
      </c>
      <c r="M1192" s="410">
        <v>224052477037</v>
      </c>
      <c r="N1192" s="399">
        <v>45359</v>
      </c>
      <c r="O1192" s="400" t="s">
        <v>35</v>
      </c>
      <c r="P1192" s="511" t="s">
        <v>458</v>
      </c>
      <c r="Q1192" s="501" t="s">
        <v>126</v>
      </c>
      <c r="R1192" s="501" t="s">
        <v>126</v>
      </c>
      <c r="S1192" s="349"/>
    </row>
    <row r="1193" spans="1:19" ht="34.5" customHeight="1" x14ac:dyDescent="0.2">
      <c r="A1193" s="481">
        <f t="shared" si="158"/>
        <v>1190</v>
      </c>
      <c r="B1193" s="399">
        <v>45359</v>
      </c>
      <c r="C1193" s="452">
        <v>45292</v>
      </c>
      <c r="D1193" s="422" t="s">
        <v>114</v>
      </c>
      <c r="E1193" s="422" t="s">
        <v>324</v>
      </c>
      <c r="F1193" s="492">
        <v>20.190000000000001</v>
      </c>
      <c r="G1193" s="421" t="s">
        <v>1750</v>
      </c>
      <c r="H1193" s="420" t="s">
        <v>133</v>
      </c>
      <c r="I1193" s="421" t="s">
        <v>457</v>
      </c>
      <c r="J1193" s="386" t="str">
        <f t="shared" si="165"/>
        <v>18.715.383/0001-40</v>
      </c>
      <c r="K1193" s="386" t="s">
        <v>1234</v>
      </c>
      <c r="L1193" s="404" t="s">
        <v>1255</v>
      </c>
      <c r="M1193" s="410">
        <v>224055408427</v>
      </c>
      <c r="N1193" s="399">
        <v>45359</v>
      </c>
      <c r="O1193" s="400" t="s">
        <v>35</v>
      </c>
      <c r="P1193" s="511" t="s">
        <v>458</v>
      </c>
      <c r="Q1193" s="501" t="s">
        <v>126</v>
      </c>
      <c r="R1193" s="501" t="s">
        <v>126</v>
      </c>
      <c r="S1193" s="349"/>
    </row>
    <row r="1194" spans="1:19" ht="34.5" customHeight="1" x14ac:dyDescent="0.2">
      <c r="A1194" s="481">
        <f t="shared" si="158"/>
        <v>1191</v>
      </c>
      <c r="B1194" s="399">
        <v>45359</v>
      </c>
      <c r="C1194" s="441">
        <v>45323</v>
      </c>
      <c r="D1194" s="400" t="s">
        <v>103</v>
      </c>
      <c r="E1194" s="401" t="s">
        <v>167</v>
      </c>
      <c r="F1194" s="402">
        <v>1378.96</v>
      </c>
      <c r="G1194" s="403" t="s">
        <v>483</v>
      </c>
      <c r="H1194" s="400" t="s">
        <v>126</v>
      </c>
      <c r="I1194" s="403" t="s">
        <v>484</v>
      </c>
      <c r="J1194" s="386" t="str">
        <f t="shared" si="165"/>
        <v>20.617.386/0001-92</v>
      </c>
      <c r="K1194" s="386" t="s">
        <v>951</v>
      </c>
      <c r="L1194" s="404" t="s">
        <v>947</v>
      </c>
      <c r="M1194" s="386">
        <v>87473</v>
      </c>
      <c r="N1194" s="399">
        <v>45354</v>
      </c>
      <c r="O1194" s="400" t="s">
        <v>35</v>
      </c>
      <c r="P1194" s="505" t="s">
        <v>485</v>
      </c>
      <c r="Q1194" s="501" t="s">
        <v>126</v>
      </c>
      <c r="R1194" s="501" t="s">
        <v>126</v>
      </c>
      <c r="S1194" s="349"/>
    </row>
    <row r="1195" spans="1:19" ht="34.5" customHeight="1" x14ac:dyDescent="0.2">
      <c r="A1195" s="481">
        <f t="shared" si="158"/>
        <v>1192</v>
      </c>
      <c r="B1195" s="399">
        <v>45362</v>
      </c>
      <c r="C1195" s="441">
        <v>45323</v>
      </c>
      <c r="D1195" s="400" t="s">
        <v>114</v>
      </c>
      <c r="E1195" s="401" t="s">
        <v>318</v>
      </c>
      <c r="F1195" s="402">
        <v>-14.3</v>
      </c>
      <c r="G1195" s="405" t="s">
        <v>1765</v>
      </c>
      <c r="H1195" s="400" t="s">
        <v>126</v>
      </c>
      <c r="I1195" s="403" t="s">
        <v>937</v>
      </c>
      <c r="J1195" s="386" t="str">
        <f t="shared" si="165"/>
        <v>70.945.209/0001-03</v>
      </c>
      <c r="K1195" s="386" t="s">
        <v>1021</v>
      </c>
      <c r="L1195" s="404" t="s">
        <v>939</v>
      </c>
      <c r="M1195" s="386" t="s">
        <v>126</v>
      </c>
      <c r="N1195" s="399">
        <v>45362</v>
      </c>
      <c r="O1195" s="400" t="s">
        <v>35</v>
      </c>
      <c r="P1195" s="505" t="s">
        <v>718</v>
      </c>
      <c r="Q1195" s="501" t="s">
        <v>126</v>
      </c>
      <c r="R1195" s="501" t="s">
        <v>126</v>
      </c>
      <c r="S1195" s="349"/>
    </row>
    <row r="1196" spans="1:19" ht="34.5" customHeight="1" x14ac:dyDescent="0.2">
      <c r="A1196" s="481">
        <f t="shared" si="158"/>
        <v>1193</v>
      </c>
      <c r="B1196" s="399">
        <v>45362</v>
      </c>
      <c r="C1196" s="452">
        <v>45323</v>
      </c>
      <c r="D1196" s="422" t="s">
        <v>114</v>
      </c>
      <c r="E1196" s="422" t="s">
        <v>266</v>
      </c>
      <c r="F1196" s="482">
        <v>450</v>
      </c>
      <c r="G1196" s="421" t="s">
        <v>734</v>
      </c>
      <c r="H1196" s="420" t="s">
        <v>127</v>
      </c>
      <c r="I1196" s="422" t="s">
        <v>735</v>
      </c>
      <c r="J1196" s="386" t="str">
        <f t="shared" si="165"/>
        <v>26.433.663/0001-03</v>
      </c>
      <c r="K1196" s="386" t="s">
        <v>951</v>
      </c>
      <c r="L1196" s="404" t="s">
        <v>1635</v>
      </c>
      <c r="M1196" s="386" t="s">
        <v>2195</v>
      </c>
      <c r="N1196" s="399">
        <v>45352</v>
      </c>
      <c r="O1196" s="400" t="s">
        <v>35</v>
      </c>
      <c r="P1196" s="511" t="s">
        <v>736</v>
      </c>
      <c r="Q1196" s="502" t="s">
        <v>957</v>
      </c>
      <c r="R1196" s="502">
        <v>3130</v>
      </c>
      <c r="S1196" s="349"/>
    </row>
    <row r="1197" spans="1:19" ht="34.5" customHeight="1" x14ac:dyDescent="0.2">
      <c r="A1197" s="481">
        <f t="shared" ref="A1197:A1199" si="166">IF(B1197="","",ROW()-ROW($A$3))</f>
        <v>1194</v>
      </c>
      <c r="B1197" s="399">
        <v>45362</v>
      </c>
      <c r="C1197" s="452">
        <v>45323</v>
      </c>
      <c r="D1197" s="422" t="s">
        <v>114</v>
      </c>
      <c r="E1197" s="422" t="s">
        <v>318</v>
      </c>
      <c r="F1197" s="482">
        <v>359.22</v>
      </c>
      <c r="G1197" s="403" t="s">
        <v>2086</v>
      </c>
      <c r="H1197" s="420" t="s">
        <v>127</v>
      </c>
      <c r="I1197" s="407" t="s">
        <v>1328</v>
      </c>
      <c r="J1197" s="386" t="str">
        <f t="shared" si="165"/>
        <v>25.298.969/0001-11</v>
      </c>
      <c r="K1197" s="386" t="s">
        <v>951</v>
      </c>
      <c r="L1197" s="404" t="s">
        <v>947</v>
      </c>
      <c r="M1197" s="386" t="s">
        <v>2197</v>
      </c>
      <c r="N1197" s="399">
        <v>45357</v>
      </c>
      <c r="O1197" s="400" t="s">
        <v>35</v>
      </c>
      <c r="P1197" s="507" t="s">
        <v>1331</v>
      </c>
      <c r="Q1197" s="501" t="s">
        <v>126</v>
      </c>
      <c r="R1197" s="501" t="s">
        <v>126</v>
      </c>
      <c r="S1197" s="349"/>
    </row>
    <row r="1198" spans="1:19" ht="34.5" customHeight="1" x14ac:dyDescent="0.2">
      <c r="A1198" s="481">
        <f t="shared" si="166"/>
        <v>1195</v>
      </c>
      <c r="B1198" s="399">
        <v>45362</v>
      </c>
      <c r="C1198" s="452">
        <v>45323</v>
      </c>
      <c r="D1198" s="422" t="s">
        <v>114</v>
      </c>
      <c r="E1198" s="422" t="s">
        <v>318</v>
      </c>
      <c r="F1198" s="482">
        <v>209.73</v>
      </c>
      <c r="G1198" s="403" t="s">
        <v>2087</v>
      </c>
      <c r="H1198" s="420" t="s">
        <v>128</v>
      </c>
      <c r="I1198" s="407" t="s">
        <v>1328</v>
      </c>
      <c r="J1198" s="386" t="str">
        <f t="shared" si="165"/>
        <v>25.298.969/0001-11</v>
      </c>
      <c r="K1198" s="386" t="s">
        <v>951</v>
      </c>
      <c r="L1198" s="404" t="s">
        <v>947</v>
      </c>
      <c r="M1198" s="386" t="s">
        <v>2197</v>
      </c>
      <c r="N1198" s="399">
        <v>45357</v>
      </c>
      <c r="O1198" s="400" t="s">
        <v>35</v>
      </c>
      <c r="P1198" s="507" t="s">
        <v>1331</v>
      </c>
      <c r="Q1198" s="501" t="s">
        <v>126</v>
      </c>
      <c r="R1198" s="501" t="s">
        <v>126</v>
      </c>
      <c r="S1198" s="349"/>
    </row>
    <row r="1199" spans="1:19" ht="34.5" customHeight="1" x14ac:dyDescent="0.2">
      <c r="A1199" s="481">
        <f t="shared" si="166"/>
        <v>1196</v>
      </c>
      <c r="B1199" s="399">
        <v>45362</v>
      </c>
      <c r="C1199" s="441">
        <v>45323</v>
      </c>
      <c r="D1199" s="400" t="s">
        <v>114</v>
      </c>
      <c r="E1199" s="401" t="s">
        <v>318</v>
      </c>
      <c r="F1199" s="402">
        <v>14.3</v>
      </c>
      <c r="G1199" s="407" t="s">
        <v>2196</v>
      </c>
      <c r="H1199" s="400" t="s">
        <v>126</v>
      </c>
      <c r="I1199" s="407" t="s">
        <v>1328</v>
      </c>
      <c r="J1199" s="386" t="str">
        <f t="shared" si="165"/>
        <v>25.298.969/0001-11</v>
      </c>
      <c r="K1199" s="386" t="s">
        <v>951</v>
      </c>
      <c r="L1199" s="404" t="s">
        <v>947</v>
      </c>
      <c r="M1199" s="386" t="s">
        <v>2197</v>
      </c>
      <c r="N1199" s="399">
        <v>45357</v>
      </c>
      <c r="O1199" s="400" t="s">
        <v>35</v>
      </c>
      <c r="P1199" s="507" t="s">
        <v>1331</v>
      </c>
      <c r="Q1199" s="501" t="s">
        <v>126</v>
      </c>
      <c r="R1199" s="501" t="s">
        <v>126</v>
      </c>
      <c r="S1199" s="349"/>
    </row>
    <row r="1200" spans="1:19" ht="36" x14ac:dyDescent="0.2">
      <c r="A1200" s="481">
        <f t="shared" si="158"/>
        <v>1197</v>
      </c>
      <c r="B1200" s="399">
        <v>45362</v>
      </c>
      <c r="C1200" s="452">
        <v>45292</v>
      </c>
      <c r="D1200" s="422" t="s">
        <v>103</v>
      </c>
      <c r="E1200" s="422" t="s">
        <v>167</v>
      </c>
      <c r="F1200" s="482">
        <v>239.5</v>
      </c>
      <c r="G1200" s="421" t="s">
        <v>2182</v>
      </c>
      <c r="H1200" s="420" t="s">
        <v>126</v>
      </c>
      <c r="I1200" s="422" t="s">
        <v>1435</v>
      </c>
      <c r="J1200" s="386" t="str">
        <f t="shared" ref="J1200" si="167">IF(P1200="","",IF(LEN(TRIM(P1200))&gt;14,P1200,"CPF Protegido - LGPD"))</f>
        <v>01.272.069/0001-37</v>
      </c>
      <c r="K1200" s="386" t="s">
        <v>951</v>
      </c>
      <c r="L1200" s="404" t="s">
        <v>947</v>
      </c>
      <c r="M1200" s="386">
        <v>7360</v>
      </c>
      <c r="N1200" s="399">
        <v>45356</v>
      </c>
      <c r="O1200" s="400" t="s">
        <v>35</v>
      </c>
      <c r="P1200" s="511" t="s">
        <v>1336</v>
      </c>
      <c r="Q1200" s="502" t="s">
        <v>944</v>
      </c>
      <c r="R1200" s="502">
        <v>3879</v>
      </c>
      <c r="S1200" s="349"/>
    </row>
    <row r="1201" spans="1:19" ht="34.5" customHeight="1" x14ac:dyDescent="0.2">
      <c r="A1201" s="481">
        <f t="shared" si="158"/>
        <v>1198</v>
      </c>
      <c r="B1201" s="399">
        <v>45362</v>
      </c>
      <c r="C1201" s="452">
        <v>45323</v>
      </c>
      <c r="D1201" s="422" t="s">
        <v>103</v>
      </c>
      <c r="E1201" s="422" t="s">
        <v>216</v>
      </c>
      <c r="F1201" s="492">
        <v>277.27</v>
      </c>
      <c r="G1201" s="425" t="s">
        <v>1652</v>
      </c>
      <c r="H1201" s="420" t="s">
        <v>126</v>
      </c>
      <c r="I1201" s="422" t="s">
        <v>1435</v>
      </c>
      <c r="J1201" s="386" t="str">
        <f t="shared" ref="J1201:J1202" si="168">IF(P1201="","",IF(LEN(TRIM(P1201))&gt;14,P1201,"CPF Protegido - LGPD"))</f>
        <v>01.272.069/0001-37</v>
      </c>
      <c r="K1201" s="386" t="s">
        <v>951</v>
      </c>
      <c r="L1201" s="404" t="s">
        <v>947</v>
      </c>
      <c r="M1201" s="386">
        <v>7360</v>
      </c>
      <c r="N1201" s="399">
        <v>45356</v>
      </c>
      <c r="O1201" s="400" t="s">
        <v>35</v>
      </c>
      <c r="P1201" s="511" t="s">
        <v>1336</v>
      </c>
      <c r="Q1201" s="502" t="s">
        <v>957</v>
      </c>
      <c r="R1201" s="502">
        <v>3534</v>
      </c>
      <c r="S1201" s="349"/>
    </row>
    <row r="1202" spans="1:19" ht="34.5" customHeight="1" x14ac:dyDescent="0.2">
      <c r="A1202" s="481">
        <f t="shared" si="158"/>
        <v>1199</v>
      </c>
      <c r="B1202" s="399">
        <v>45362</v>
      </c>
      <c r="C1202" s="452">
        <v>45323</v>
      </c>
      <c r="D1202" s="422" t="s">
        <v>114</v>
      </c>
      <c r="E1202" s="422" t="s">
        <v>228</v>
      </c>
      <c r="F1202" s="482">
        <v>972.95</v>
      </c>
      <c r="G1202" s="421" t="s">
        <v>465</v>
      </c>
      <c r="H1202" s="420" t="s">
        <v>127</v>
      </c>
      <c r="I1202" s="422" t="s">
        <v>466</v>
      </c>
      <c r="J1202" s="386" t="str">
        <f t="shared" si="168"/>
        <v>06.981.180/0001-16</v>
      </c>
      <c r="K1202" s="386" t="s">
        <v>1340</v>
      </c>
      <c r="L1202" s="404" t="s">
        <v>947</v>
      </c>
      <c r="M1202" s="386">
        <v>117359380</v>
      </c>
      <c r="N1202" s="399">
        <v>45324</v>
      </c>
      <c r="O1202" s="400" t="s">
        <v>35</v>
      </c>
      <c r="P1202" s="511" t="s">
        <v>467</v>
      </c>
      <c r="Q1202" s="501" t="s">
        <v>126</v>
      </c>
      <c r="R1202" s="501" t="s">
        <v>126</v>
      </c>
      <c r="S1202" s="349"/>
    </row>
    <row r="1203" spans="1:19" ht="34.5" customHeight="1" x14ac:dyDescent="0.2">
      <c r="A1203" s="481">
        <f t="shared" si="158"/>
        <v>1200</v>
      </c>
      <c r="B1203" s="399">
        <v>45362</v>
      </c>
      <c r="C1203" s="452">
        <v>45323</v>
      </c>
      <c r="D1203" s="422" t="s">
        <v>114</v>
      </c>
      <c r="E1203" s="422" t="s">
        <v>258</v>
      </c>
      <c r="F1203" s="482">
        <v>1000</v>
      </c>
      <c r="G1203" s="421" t="s">
        <v>728</v>
      </c>
      <c r="H1203" s="420" t="s">
        <v>127</v>
      </c>
      <c r="I1203" s="422" t="s">
        <v>729</v>
      </c>
      <c r="J1203" s="386" t="str">
        <f t="shared" ref="J1203:J1210" si="169">IF(P1203="","",IF(LEN(TRIM(P1203))&gt;14,P1203,"CPF Protegido - LGPD"))</f>
        <v>23.446.767/0001-44</v>
      </c>
      <c r="K1203" s="386" t="s">
        <v>951</v>
      </c>
      <c r="L1203" s="404" t="s">
        <v>947</v>
      </c>
      <c r="M1203" s="386">
        <v>58</v>
      </c>
      <c r="N1203" s="399">
        <v>45352</v>
      </c>
      <c r="O1203" s="400" t="s">
        <v>35</v>
      </c>
      <c r="P1203" s="511" t="s">
        <v>730</v>
      </c>
      <c r="Q1203" s="502" t="s">
        <v>957</v>
      </c>
      <c r="R1203" s="502">
        <v>3129</v>
      </c>
      <c r="S1203" s="349"/>
    </row>
    <row r="1204" spans="1:19" ht="48" x14ac:dyDescent="0.2">
      <c r="A1204" s="481">
        <f t="shared" si="158"/>
        <v>1201</v>
      </c>
      <c r="B1204" s="399">
        <v>45362</v>
      </c>
      <c r="C1204" s="452">
        <v>45323</v>
      </c>
      <c r="D1204" s="422" t="s">
        <v>114</v>
      </c>
      <c r="E1204" s="422" t="s">
        <v>376</v>
      </c>
      <c r="F1204" s="482">
        <v>4800</v>
      </c>
      <c r="G1204" s="421" t="s">
        <v>1938</v>
      </c>
      <c r="H1204" s="498" t="s">
        <v>128</v>
      </c>
      <c r="I1204" s="422" t="s">
        <v>1939</v>
      </c>
      <c r="J1204" s="386" t="str">
        <f t="shared" si="169"/>
        <v>17.904.708/0001-70</v>
      </c>
      <c r="K1204" s="404" t="s">
        <v>960</v>
      </c>
      <c r="L1204" s="404" t="s">
        <v>947</v>
      </c>
      <c r="M1204" s="386">
        <v>11</v>
      </c>
      <c r="N1204" s="399">
        <v>45359</v>
      </c>
      <c r="O1204" s="400" t="s">
        <v>35</v>
      </c>
      <c r="P1204" s="511" t="s">
        <v>1940</v>
      </c>
      <c r="Q1204" s="502" t="s">
        <v>944</v>
      </c>
      <c r="R1204" s="502">
        <v>3639</v>
      </c>
      <c r="S1204" s="349"/>
    </row>
    <row r="1205" spans="1:19" ht="34.5" customHeight="1" x14ac:dyDescent="0.2">
      <c r="A1205" s="481">
        <f t="shared" si="158"/>
        <v>1202</v>
      </c>
      <c r="B1205" s="399">
        <v>45362</v>
      </c>
      <c r="C1205" s="452">
        <v>45323</v>
      </c>
      <c r="D1205" s="422" t="s">
        <v>114</v>
      </c>
      <c r="E1205" s="401" t="s">
        <v>220</v>
      </c>
      <c r="F1205" s="402">
        <v>3668.73</v>
      </c>
      <c r="G1205" s="403" t="s">
        <v>544</v>
      </c>
      <c r="H1205" s="400" t="s">
        <v>127</v>
      </c>
      <c r="I1205" s="403" t="s">
        <v>545</v>
      </c>
      <c r="J1205" s="386" t="str">
        <f t="shared" si="169"/>
        <v>20.446.217/0001-37</v>
      </c>
      <c r="K1205" s="386" t="s">
        <v>951</v>
      </c>
      <c r="L1205" s="404" t="s">
        <v>126</v>
      </c>
      <c r="M1205" s="386">
        <v>72091631</v>
      </c>
      <c r="N1205" s="399">
        <v>45351</v>
      </c>
      <c r="O1205" s="400" t="s">
        <v>35</v>
      </c>
      <c r="P1205" s="511" t="s">
        <v>543</v>
      </c>
      <c r="Q1205" s="501" t="s">
        <v>126</v>
      </c>
      <c r="R1205" s="501" t="s">
        <v>126</v>
      </c>
      <c r="S1205" s="349"/>
    </row>
    <row r="1206" spans="1:19" ht="34.5" customHeight="1" x14ac:dyDescent="0.2">
      <c r="A1206" s="481">
        <f t="shared" si="158"/>
        <v>1203</v>
      </c>
      <c r="B1206" s="399">
        <v>45362</v>
      </c>
      <c r="C1206" s="441">
        <v>45352</v>
      </c>
      <c r="D1206" s="400" t="s">
        <v>103</v>
      </c>
      <c r="E1206" s="401" t="s">
        <v>202</v>
      </c>
      <c r="F1206" s="402">
        <v>330.31</v>
      </c>
      <c r="G1206" s="405" t="s">
        <v>2198</v>
      </c>
      <c r="H1206" s="420" t="s">
        <v>126</v>
      </c>
      <c r="I1206" s="403" t="s">
        <v>1615</v>
      </c>
      <c r="J1206" s="386" t="str">
        <f t="shared" si="169"/>
        <v>04.740.876/0001-25</v>
      </c>
      <c r="K1206" s="386" t="s">
        <v>951</v>
      </c>
      <c r="L1206" s="404" t="s">
        <v>947</v>
      </c>
      <c r="M1206" s="386">
        <v>442459</v>
      </c>
      <c r="N1206" s="399">
        <v>45363</v>
      </c>
      <c r="O1206" s="400" t="s">
        <v>35</v>
      </c>
      <c r="P1206" s="504" t="s">
        <v>1616</v>
      </c>
      <c r="Q1206" s="501" t="s">
        <v>126</v>
      </c>
      <c r="R1206" s="501" t="s">
        <v>126</v>
      </c>
      <c r="S1206" s="349"/>
    </row>
    <row r="1207" spans="1:19" ht="34.5" customHeight="1" x14ac:dyDescent="0.2">
      <c r="A1207" s="481">
        <f t="shared" si="149"/>
        <v>1204</v>
      </c>
      <c r="B1207" s="399">
        <v>45362</v>
      </c>
      <c r="C1207" s="441">
        <v>45352</v>
      </c>
      <c r="D1207" s="400" t="s">
        <v>114</v>
      </c>
      <c r="E1207" s="401" t="s">
        <v>284</v>
      </c>
      <c r="F1207" s="402">
        <v>12</v>
      </c>
      <c r="G1207" s="403" t="s">
        <v>2199</v>
      </c>
      <c r="H1207" s="498" t="s">
        <v>128</v>
      </c>
      <c r="I1207" s="403" t="s">
        <v>5559</v>
      </c>
      <c r="J1207" s="386" t="str">
        <f t="shared" si="169"/>
        <v>00.000.000/0001-91</v>
      </c>
      <c r="K1207" s="404" t="s">
        <v>1003</v>
      </c>
      <c r="L1207" s="404" t="s">
        <v>939</v>
      </c>
      <c r="M1207" s="386" t="s">
        <v>126</v>
      </c>
      <c r="N1207" s="399">
        <v>45362</v>
      </c>
      <c r="O1207" s="400" t="s">
        <v>35</v>
      </c>
      <c r="P1207" s="505" t="s">
        <v>1004</v>
      </c>
      <c r="Q1207" s="501" t="s">
        <v>126</v>
      </c>
      <c r="R1207" s="501" t="s">
        <v>126</v>
      </c>
      <c r="S1207" s="349"/>
    </row>
    <row r="1208" spans="1:19" ht="34.5" customHeight="1" x14ac:dyDescent="0.2">
      <c r="A1208" s="481">
        <f t="shared" si="149"/>
        <v>1205</v>
      </c>
      <c r="B1208" s="399">
        <v>45363</v>
      </c>
      <c r="C1208" s="441">
        <v>45352</v>
      </c>
      <c r="D1208" s="400" t="s">
        <v>103</v>
      </c>
      <c r="E1208" s="401" t="s">
        <v>200</v>
      </c>
      <c r="F1208" s="402">
        <v>162.47</v>
      </c>
      <c r="G1208" s="405" t="s">
        <v>2200</v>
      </c>
      <c r="H1208" s="498" t="s">
        <v>126</v>
      </c>
      <c r="I1208" s="403" t="s">
        <v>1576</v>
      </c>
      <c r="J1208" s="386" t="str">
        <f t="shared" si="169"/>
        <v>04.398.505/0001-07</v>
      </c>
      <c r="K1208" s="386" t="s">
        <v>951</v>
      </c>
      <c r="L1208" s="404" t="s">
        <v>947</v>
      </c>
      <c r="M1208" s="386" t="s">
        <v>2227</v>
      </c>
      <c r="N1208" s="399">
        <v>45365</v>
      </c>
      <c r="O1208" s="400" t="s">
        <v>35</v>
      </c>
      <c r="P1208" s="510" t="s">
        <v>1577</v>
      </c>
      <c r="Q1208" s="501" t="s">
        <v>126</v>
      </c>
      <c r="R1208" s="501" t="s">
        <v>126</v>
      </c>
      <c r="S1208" s="349"/>
    </row>
    <row r="1209" spans="1:19" ht="52.5" customHeight="1" x14ac:dyDescent="0.2">
      <c r="A1209" s="481">
        <f t="shared" si="149"/>
        <v>1206</v>
      </c>
      <c r="B1209" s="399">
        <v>45364</v>
      </c>
      <c r="C1209" s="441">
        <v>45261</v>
      </c>
      <c r="D1209" s="400" t="s">
        <v>114</v>
      </c>
      <c r="E1209" s="401" t="s">
        <v>342</v>
      </c>
      <c r="F1209" s="402">
        <v>-87.5</v>
      </c>
      <c r="G1209" s="347" t="s">
        <v>2218</v>
      </c>
      <c r="H1209" s="400" t="s">
        <v>139</v>
      </c>
      <c r="I1209" s="403" t="s">
        <v>937</v>
      </c>
      <c r="J1209" s="386" t="str">
        <f t="shared" si="169"/>
        <v>70.945.209/0001-03</v>
      </c>
      <c r="K1209" s="386" t="s">
        <v>1021</v>
      </c>
      <c r="L1209" s="404" t="s">
        <v>939</v>
      </c>
      <c r="M1209" s="386" t="s">
        <v>126</v>
      </c>
      <c r="N1209" s="399">
        <v>45364</v>
      </c>
      <c r="O1209" s="400" t="s">
        <v>35</v>
      </c>
      <c r="P1209" s="504" t="s">
        <v>718</v>
      </c>
      <c r="Q1209" s="501" t="s">
        <v>126</v>
      </c>
      <c r="R1209" s="501" t="s">
        <v>126</v>
      </c>
      <c r="S1209" s="349"/>
    </row>
    <row r="1210" spans="1:19" ht="34.5" customHeight="1" x14ac:dyDescent="0.2">
      <c r="A1210" s="481">
        <f t="shared" ref="A1210:A1216" si="170">IF(B1210="","",ROW()-ROW($A$3))</f>
        <v>1207</v>
      </c>
      <c r="B1210" s="399">
        <v>45364</v>
      </c>
      <c r="C1210" s="441">
        <v>45323</v>
      </c>
      <c r="D1210" s="400" t="s">
        <v>114</v>
      </c>
      <c r="E1210" s="401" t="s">
        <v>274</v>
      </c>
      <c r="F1210" s="402">
        <v>2750</v>
      </c>
      <c r="G1210" s="425" t="s">
        <v>1994</v>
      </c>
      <c r="H1210" s="498" t="s">
        <v>127</v>
      </c>
      <c r="I1210" s="426" t="s">
        <v>854</v>
      </c>
      <c r="J1210" s="386" t="str">
        <f t="shared" si="169"/>
        <v>43.801.578/0001-50</v>
      </c>
      <c r="K1210" s="386" t="s">
        <v>960</v>
      </c>
      <c r="L1210" s="404" t="s">
        <v>947</v>
      </c>
      <c r="M1210" s="386">
        <v>5</v>
      </c>
      <c r="N1210" s="399">
        <v>45363</v>
      </c>
      <c r="O1210" s="400" t="s">
        <v>35</v>
      </c>
      <c r="P1210" s="509" t="s">
        <v>855</v>
      </c>
      <c r="Q1210" s="502" t="s">
        <v>957</v>
      </c>
      <c r="R1210" s="502">
        <v>2679</v>
      </c>
      <c r="S1210" s="349"/>
    </row>
    <row r="1211" spans="1:19" ht="34.5" customHeight="1" x14ac:dyDescent="0.2">
      <c r="A1211" s="481">
        <f t="shared" si="170"/>
        <v>1208</v>
      </c>
      <c r="B1211" s="399">
        <v>45364</v>
      </c>
      <c r="C1211" s="441">
        <v>45352</v>
      </c>
      <c r="D1211" s="400" t="s">
        <v>114</v>
      </c>
      <c r="E1211" s="401" t="s">
        <v>284</v>
      </c>
      <c r="F1211" s="402">
        <v>12</v>
      </c>
      <c r="G1211" s="403" t="s">
        <v>2199</v>
      </c>
      <c r="H1211" s="498" t="s">
        <v>128</v>
      </c>
      <c r="I1211" s="403" t="s">
        <v>5559</v>
      </c>
      <c r="J1211" s="386" t="str">
        <f t="shared" ref="J1211:J1212" si="171">IF(P1211="","",IF(LEN(TRIM(P1211))&gt;14,P1211,"CPF Protegido - LGPD"))</f>
        <v>00.000.000/0001-91</v>
      </c>
      <c r="K1211" s="404" t="s">
        <v>1003</v>
      </c>
      <c r="L1211" s="404" t="s">
        <v>939</v>
      </c>
      <c r="M1211" s="386" t="s">
        <v>126</v>
      </c>
      <c r="N1211" s="399">
        <v>45364</v>
      </c>
      <c r="O1211" s="400" t="s">
        <v>35</v>
      </c>
      <c r="P1211" s="505" t="s">
        <v>1004</v>
      </c>
      <c r="Q1211" s="501" t="s">
        <v>126</v>
      </c>
      <c r="R1211" s="501" t="s">
        <v>126</v>
      </c>
      <c r="S1211" s="349"/>
    </row>
    <row r="1212" spans="1:19" ht="34.5" customHeight="1" x14ac:dyDescent="0.2">
      <c r="A1212" s="481">
        <f t="shared" si="170"/>
        <v>1209</v>
      </c>
      <c r="B1212" s="399">
        <v>45365</v>
      </c>
      <c r="C1212" s="441">
        <v>45352</v>
      </c>
      <c r="D1212" s="400" t="s">
        <v>103</v>
      </c>
      <c r="E1212" s="401" t="s">
        <v>181</v>
      </c>
      <c r="F1212" s="402">
        <v>5287.85</v>
      </c>
      <c r="G1212" s="403" t="s">
        <v>2262</v>
      </c>
      <c r="H1212" s="400" t="s">
        <v>126</v>
      </c>
      <c r="I1212" s="403" t="s">
        <v>1233</v>
      </c>
      <c r="J1212" s="386" t="str">
        <f t="shared" si="171"/>
        <v>CPF Protegido - LGPD</v>
      </c>
      <c r="K1212" s="386" t="s">
        <v>1234</v>
      </c>
      <c r="L1212" s="404" t="s">
        <v>179</v>
      </c>
      <c r="M1212" s="386" t="s">
        <v>126</v>
      </c>
      <c r="N1212" s="399">
        <v>45365</v>
      </c>
      <c r="O1212" s="400" t="s">
        <v>35</v>
      </c>
      <c r="P1212" s="504" t="s">
        <v>126</v>
      </c>
      <c r="Q1212" s="501" t="s">
        <v>126</v>
      </c>
      <c r="R1212" s="501" t="s">
        <v>126</v>
      </c>
      <c r="S1212" s="349"/>
    </row>
    <row r="1213" spans="1:19" ht="34.5" customHeight="1" x14ac:dyDescent="0.2">
      <c r="A1213" s="481">
        <f t="shared" si="170"/>
        <v>1210</v>
      </c>
      <c r="B1213" s="399">
        <v>45365</v>
      </c>
      <c r="C1213" s="452">
        <v>45352</v>
      </c>
      <c r="D1213" s="422" t="s">
        <v>114</v>
      </c>
      <c r="E1213" s="422" t="s">
        <v>302</v>
      </c>
      <c r="F1213" s="402">
        <v>93.19</v>
      </c>
      <c r="G1213" s="421" t="s">
        <v>2165</v>
      </c>
      <c r="H1213" s="420" t="s">
        <v>128</v>
      </c>
      <c r="I1213" s="422" t="s">
        <v>1673</v>
      </c>
      <c r="J1213" s="386" t="str">
        <f t="shared" ref="J1213:J1214" si="172">IF(P1213="","",IF(LEN(TRIM(P1213))&gt;14,P1213,"CPF Protegido - LGPD"))</f>
        <v>08.159.985/0001-04</v>
      </c>
      <c r="K1213" s="386" t="s">
        <v>960</v>
      </c>
      <c r="L1213" s="404" t="s">
        <v>947</v>
      </c>
      <c r="M1213" s="386" t="s">
        <v>5477</v>
      </c>
      <c r="N1213" s="399">
        <v>45363</v>
      </c>
      <c r="O1213" s="400" t="s">
        <v>35</v>
      </c>
      <c r="P1213" s="511" t="s">
        <v>1674</v>
      </c>
      <c r="Q1213" s="502" t="s">
        <v>944</v>
      </c>
      <c r="R1213" s="502">
        <v>3807</v>
      </c>
      <c r="S1213" s="349"/>
    </row>
    <row r="1214" spans="1:19" ht="34.5" customHeight="1" x14ac:dyDescent="0.2">
      <c r="A1214" s="481">
        <f t="shared" si="170"/>
        <v>1211</v>
      </c>
      <c r="B1214" s="399">
        <v>45365</v>
      </c>
      <c r="C1214" s="441">
        <v>45352</v>
      </c>
      <c r="D1214" s="400" t="s">
        <v>103</v>
      </c>
      <c r="E1214" s="401" t="s">
        <v>189</v>
      </c>
      <c r="F1214" s="402">
        <v>10908.06</v>
      </c>
      <c r="G1214" s="405" t="s">
        <v>1621</v>
      </c>
      <c r="H1214" s="400" t="s">
        <v>126</v>
      </c>
      <c r="I1214" s="403" t="s">
        <v>1123</v>
      </c>
      <c r="J1214" s="386" t="str">
        <f t="shared" si="172"/>
        <v>CPF Protegido - LGPD</v>
      </c>
      <c r="K1214" s="386" t="s">
        <v>960</v>
      </c>
      <c r="L1214" s="404" t="s">
        <v>965</v>
      </c>
      <c r="M1214" s="386" t="s">
        <v>126</v>
      </c>
      <c r="N1214" s="399">
        <v>45365</v>
      </c>
      <c r="O1214" s="400" t="s">
        <v>35</v>
      </c>
      <c r="P1214" s="504" t="s">
        <v>1124</v>
      </c>
      <c r="Q1214" s="501" t="s">
        <v>126</v>
      </c>
      <c r="R1214" s="501" t="s">
        <v>126</v>
      </c>
      <c r="S1214" s="349"/>
    </row>
    <row r="1215" spans="1:19" ht="34.5" customHeight="1" x14ac:dyDescent="0.2">
      <c r="A1215" s="481">
        <f t="shared" si="170"/>
        <v>1212</v>
      </c>
      <c r="B1215" s="399">
        <v>45365</v>
      </c>
      <c r="C1215" s="452">
        <v>45323</v>
      </c>
      <c r="D1215" s="422" t="s">
        <v>114</v>
      </c>
      <c r="E1215" s="422" t="s">
        <v>376</v>
      </c>
      <c r="F1215" s="402">
        <v>4688.32</v>
      </c>
      <c r="G1215" s="421" t="s">
        <v>1926</v>
      </c>
      <c r="H1215" s="498" t="s">
        <v>128</v>
      </c>
      <c r="I1215" s="422" t="s">
        <v>1927</v>
      </c>
      <c r="J1215" s="386" t="str">
        <f t="shared" ref="J1215" si="173">IF(P1215="","",IF(LEN(TRIM(P1215))&gt;14,P1215,"CPF Protegido - LGPD"))</f>
        <v>30.688.005/0001-10</v>
      </c>
      <c r="K1215" s="386" t="s">
        <v>960</v>
      </c>
      <c r="L1215" s="404" t="s">
        <v>947</v>
      </c>
      <c r="M1215" s="386" t="s">
        <v>2264</v>
      </c>
      <c r="N1215" s="399">
        <v>45362</v>
      </c>
      <c r="O1215" s="400" t="s">
        <v>35</v>
      </c>
      <c r="P1215" s="511" t="s">
        <v>1928</v>
      </c>
      <c r="Q1215" s="502" t="s">
        <v>944</v>
      </c>
      <c r="R1215" s="502">
        <v>3390</v>
      </c>
      <c r="S1215" s="349"/>
    </row>
    <row r="1216" spans="1:19" ht="34.5" customHeight="1" x14ac:dyDescent="0.2">
      <c r="A1216" s="481">
        <f t="shared" si="170"/>
        <v>1213</v>
      </c>
      <c r="B1216" s="399">
        <v>45365</v>
      </c>
      <c r="C1216" s="452">
        <v>45323</v>
      </c>
      <c r="D1216" s="422" t="s">
        <v>114</v>
      </c>
      <c r="E1216" s="422" t="s">
        <v>350</v>
      </c>
      <c r="F1216" s="402">
        <v>6362.72</v>
      </c>
      <c r="G1216" s="421" t="s">
        <v>1929</v>
      </c>
      <c r="H1216" s="498" t="s">
        <v>128</v>
      </c>
      <c r="I1216" s="422" t="s">
        <v>1927</v>
      </c>
      <c r="J1216" s="386" t="str">
        <f t="shared" ref="J1216:J1223" si="174">IF(P1216="","",IF(LEN(TRIM(P1216))&gt;14,P1216,"CPF Protegido - LGPD"))</f>
        <v>30.688.005/0001-10</v>
      </c>
      <c r="K1216" s="386" t="s">
        <v>960</v>
      </c>
      <c r="L1216" s="404" t="s">
        <v>947</v>
      </c>
      <c r="M1216" s="386" t="s">
        <v>2266</v>
      </c>
      <c r="N1216" s="399">
        <v>45362</v>
      </c>
      <c r="O1216" s="400" t="s">
        <v>35</v>
      </c>
      <c r="P1216" s="511" t="s">
        <v>1928</v>
      </c>
      <c r="Q1216" s="502" t="s">
        <v>944</v>
      </c>
      <c r="R1216" s="502">
        <v>3391</v>
      </c>
      <c r="S1216" s="349"/>
    </row>
    <row r="1217" spans="1:19" ht="34.5" customHeight="1" x14ac:dyDescent="0.2">
      <c r="A1217" s="481">
        <f t="shared" ref="A1217:A1314" si="175">IF(B1217="","",ROW()-ROW($A$3))</f>
        <v>1214</v>
      </c>
      <c r="B1217" s="399">
        <v>45365</v>
      </c>
      <c r="C1217" s="441">
        <v>45352</v>
      </c>
      <c r="D1217" s="400" t="s">
        <v>114</v>
      </c>
      <c r="E1217" s="401" t="s">
        <v>284</v>
      </c>
      <c r="F1217" s="402">
        <v>12</v>
      </c>
      <c r="G1217" s="403" t="s">
        <v>2268</v>
      </c>
      <c r="H1217" s="400" t="s">
        <v>126</v>
      </c>
      <c r="I1217" s="403" t="s">
        <v>5559</v>
      </c>
      <c r="J1217" s="386" t="str">
        <f t="shared" si="174"/>
        <v>00.000.000/0001-91</v>
      </c>
      <c r="K1217" s="404" t="s">
        <v>1003</v>
      </c>
      <c r="L1217" s="404" t="s">
        <v>939</v>
      </c>
      <c r="M1217" s="386" t="s">
        <v>126</v>
      </c>
      <c r="N1217" s="399">
        <v>45365</v>
      </c>
      <c r="O1217" s="400" t="s">
        <v>35</v>
      </c>
      <c r="P1217" s="505" t="s">
        <v>1004</v>
      </c>
      <c r="Q1217" s="501" t="s">
        <v>126</v>
      </c>
      <c r="R1217" s="501" t="s">
        <v>126</v>
      </c>
      <c r="S1217" s="349"/>
    </row>
    <row r="1218" spans="1:19" ht="34.5" customHeight="1" x14ac:dyDescent="0.2">
      <c r="A1218" s="481">
        <f t="shared" si="175"/>
        <v>1215</v>
      </c>
      <c r="B1218" s="399">
        <v>45365</v>
      </c>
      <c r="C1218" s="441">
        <v>45352</v>
      </c>
      <c r="D1218" s="400" t="s">
        <v>114</v>
      </c>
      <c r="E1218" s="401" t="s">
        <v>284</v>
      </c>
      <c r="F1218" s="402">
        <v>12</v>
      </c>
      <c r="G1218" s="403" t="s">
        <v>2269</v>
      </c>
      <c r="H1218" s="420" t="s">
        <v>128</v>
      </c>
      <c r="I1218" s="403" t="s">
        <v>5559</v>
      </c>
      <c r="J1218" s="386" t="str">
        <f t="shared" si="174"/>
        <v>00.000.000/0001-91</v>
      </c>
      <c r="K1218" s="404" t="s">
        <v>1003</v>
      </c>
      <c r="L1218" s="404" t="s">
        <v>939</v>
      </c>
      <c r="M1218" s="386" t="s">
        <v>126</v>
      </c>
      <c r="N1218" s="399">
        <v>45365</v>
      </c>
      <c r="O1218" s="400" t="s">
        <v>35</v>
      </c>
      <c r="P1218" s="505" t="s">
        <v>1004</v>
      </c>
      <c r="Q1218" s="501" t="s">
        <v>126</v>
      </c>
      <c r="R1218" s="501" t="s">
        <v>126</v>
      </c>
      <c r="S1218" s="349"/>
    </row>
    <row r="1219" spans="1:19" ht="34.5" customHeight="1" x14ac:dyDescent="0.2">
      <c r="A1219" s="481">
        <f t="shared" si="175"/>
        <v>1216</v>
      </c>
      <c r="B1219" s="399">
        <v>45365</v>
      </c>
      <c r="C1219" s="441">
        <v>45352</v>
      </c>
      <c r="D1219" s="400" t="s">
        <v>114</v>
      </c>
      <c r="E1219" s="401" t="s">
        <v>284</v>
      </c>
      <c r="F1219" s="402">
        <v>12</v>
      </c>
      <c r="G1219" s="403" t="s">
        <v>2271</v>
      </c>
      <c r="H1219" s="498" t="s">
        <v>128</v>
      </c>
      <c r="I1219" s="403" t="s">
        <v>5559</v>
      </c>
      <c r="J1219" s="386" t="str">
        <f t="shared" si="174"/>
        <v>00.000.000/0001-91</v>
      </c>
      <c r="K1219" s="404" t="s">
        <v>1003</v>
      </c>
      <c r="L1219" s="404" t="s">
        <v>939</v>
      </c>
      <c r="M1219" s="386" t="s">
        <v>126</v>
      </c>
      <c r="N1219" s="399">
        <v>45365</v>
      </c>
      <c r="O1219" s="400" t="s">
        <v>35</v>
      </c>
      <c r="P1219" s="505" t="s">
        <v>1004</v>
      </c>
      <c r="Q1219" s="501" t="s">
        <v>126</v>
      </c>
      <c r="R1219" s="501" t="s">
        <v>126</v>
      </c>
      <c r="S1219" s="349"/>
    </row>
    <row r="1220" spans="1:19" ht="36" x14ac:dyDescent="0.2">
      <c r="A1220" s="481">
        <f t="shared" si="175"/>
        <v>1217</v>
      </c>
      <c r="B1220" s="399">
        <v>45365</v>
      </c>
      <c r="C1220" s="441">
        <v>45352</v>
      </c>
      <c r="D1220" s="400" t="s">
        <v>114</v>
      </c>
      <c r="E1220" s="401" t="s">
        <v>284</v>
      </c>
      <c r="F1220" s="402">
        <v>12</v>
      </c>
      <c r="G1220" s="403" t="s">
        <v>2270</v>
      </c>
      <c r="H1220" s="498" t="s">
        <v>128</v>
      </c>
      <c r="I1220" s="403" t="s">
        <v>5559</v>
      </c>
      <c r="J1220" s="386" t="str">
        <f t="shared" si="174"/>
        <v>00.000.000/0001-91</v>
      </c>
      <c r="K1220" s="404" t="s">
        <v>1003</v>
      </c>
      <c r="L1220" s="404" t="s">
        <v>939</v>
      </c>
      <c r="M1220" s="386" t="s">
        <v>126</v>
      </c>
      <c r="N1220" s="399">
        <v>45365</v>
      </c>
      <c r="O1220" s="400" t="s">
        <v>35</v>
      </c>
      <c r="P1220" s="505" t="s">
        <v>1004</v>
      </c>
      <c r="Q1220" s="501" t="s">
        <v>126</v>
      </c>
      <c r="R1220" s="501" t="s">
        <v>126</v>
      </c>
      <c r="S1220" s="349"/>
    </row>
    <row r="1221" spans="1:19" ht="48" x14ac:dyDescent="0.2">
      <c r="A1221" s="481">
        <f t="shared" si="175"/>
        <v>1218</v>
      </c>
      <c r="B1221" s="399">
        <v>45366</v>
      </c>
      <c r="C1221" s="441">
        <v>45352</v>
      </c>
      <c r="D1221" s="400" t="s">
        <v>103</v>
      </c>
      <c r="E1221" s="401" t="s">
        <v>204</v>
      </c>
      <c r="F1221" s="402">
        <v>-2798.55</v>
      </c>
      <c r="G1221" s="403" t="s">
        <v>1360</v>
      </c>
      <c r="H1221" s="420" t="s">
        <v>126</v>
      </c>
      <c r="I1221" s="403" t="s">
        <v>937</v>
      </c>
      <c r="J1221" s="386" t="str">
        <f t="shared" si="174"/>
        <v>70.945.209/0001-03</v>
      </c>
      <c r="K1221" s="386" t="s">
        <v>1021</v>
      </c>
      <c r="L1221" s="430" t="s">
        <v>939</v>
      </c>
      <c r="M1221" s="386" t="s">
        <v>126</v>
      </c>
      <c r="N1221" s="399">
        <v>45366</v>
      </c>
      <c r="O1221" s="400" t="s">
        <v>35</v>
      </c>
      <c r="P1221" s="508" t="s">
        <v>718</v>
      </c>
      <c r="Q1221" s="501" t="s">
        <v>126</v>
      </c>
      <c r="R1221" s="501" t="s">
        <v>126</v>
      </c>
      <c r="S1221" s="349"/>
    </row>
    <row r="1222" spans="1:19" ht="48" x14ac:dyDescent="0.2">
      <c r="A1222" s="481">
        <f t="shared" si="175"/>
        <v>1219</v>
      </c>
      <c r="B1222" s="399">
        <v>45366</v>
      </c>
      <c r="C1222" s="441">
        <v>45292</v>
      </c>
      <c r="D1222" s="400" t="s">
        <v>103</v>
      </c>
      <c r="E1222" s="401" t="s">
        <v>105</v>
      </c>
      <c r="F1222" s="402">
        <v>-76.86</v>
      </c>
      <c r="G1222" s="403" t="s">
        <v>2273</v>
      </c>
      <c r="H1222" s="420" t="s">
        <v>126</v>
      </c>
      <c r="I1222" s="403" t="s">
        <v>937</v>
      </c>
      <c r="J1222" s="386" t="str">
        <f t="shared" si="174"/>
        <v>70.945.209/0001-03</v>
      </c>
      <c r="K1222" s="386" t="s">
        <v>1021</v>
      </c>
      <c r="L1222" s="430" t="s">
        <v>939</v>
      </c>
      <c r="M1222" s="386" t="s">
        <v>126</v>
      </c>
      <c r="N1222" s="399">
        <v>45366</v>
      </c>
      <c r="O1222" s="400" t="s">
        <v>35</v>
      </c>
      <c r="P1222" s="508" t="s">
        <v>718</v>
      </c>
      <c r="Q1222" s="501" t="s">
        <v>126</v>
      </c>
      <c r="R1222" s="501" t="s">
        <v>126</v>
      </c>
      <c r="S1222" s="349"/>
    </row>
    <row r="1223" spans="1:19" ht="48" x14ac:dyDescent="0.2">
      <c r="A1223" s="481">
        <f t="shared" si="175"/>
        <v>1220</v>
      </c>
      <c r="B1223" s="399">
        <v>45366</v>
      </c>
      <c r="C1223" s="441">
        <v>45352</v>
      </c>
      <c r="D1223" s="400" t="s">
        <v>103</v>
      </c>
      <c r="E1223" s="401" t="s">
        <v>204</v>
      </c>
      <c r="F1223" s="402">
        <v>-3594.42</v>
      </c>
      <c r="G1223" s="403" t="s">
        <v>2272</v>
      </c>
      <c r="H1223" s="420" t="s">
        <v>126</v>
      </c>
      <c r="I1223" s="403" t="s">
        <v>937</v>
      </c>
      <c r="J1223" s="386" t="str">
        <f t="shared" si="174"/>
        <v>70.945.209/0001-03</v>
      </c>
      <c r="K1223" s="386" t="s">
        <v>1021</v>
      </c>
      <c r="L1223" s="430" t="s">
        <v>939</v>
      </c>
      <c r="M1223" s="386" t="s">
        <v>126</v>
      </c>
      <c r="N1223" s="399">
        <v>45366</v>
      </c>
      <c r="O1223" s="400" t="s">
        <v>35</v>
      </c>
      <c r="P1223" s="508" t="s">
        <v>718</v>
      </c>
      <c r="Q1223" s="501" t="s">
        <v>126</v>
      </c>
      <c r="R1223" s="501" t="s">
        <v>126</v>
      </c>
      <c r="S1223" s="349"/>
    </row>
    <row r="1224" spans="1:19" ht="34.5" customHeight="1" x14ac:dyDescent="0.2">
      <c r="A1224" s="481">
        <f t="shared" si="175"/>
        <v>1221</v>
      </c>
      <c r="B1224" s="399">
        <v>45366</v>
      </c>
      <c r="C1224" s="441">
        <v>45352</v>
      </c>
      <c r="D1224" s="400" t="s">
        <v>103</v>
      </c>
      <c r="E1224" s="401" t="s">
        <v>204</v>
      </c>
      <c r="F1224" s="402">
        <v>1598.05</v>
      </c>
      <c r="G1224" s="403" t="s">
        <v>2274</v>
      </c>
      <c r="H1224" s="420" t="s">
        <v>126</v>
      </c>
      <c r="I1224" s="348" t="s">
        <v>943</v>
      </c>
      <c r="J1224" s="386" t="str">
        <f t="shared" ref="J1224" si="176">IF(P1224="","",IF(LEN(TRIM(P1224))&gt;14,P1224,"CPF Protegido - LGPD"))</f>
        <v>70.945.209/0001-03</v>
      </c>
      <c r="K1224" s="386" t="s">
        <v>1021</v>
      </c>
      <c r="L1224" s="430" t="s">
        <v>939</v>
      </c>
      <c r="M1224" s="386" t="s">
        <v>126</v>
      </c>
      <c r="N1224" s="399">
        <v>45366</v>
      </c>
      <c r="O1224" s="400" t="s">
        <v>35</v>
      </c>
      <c r="P1224" s="508" t="s">
        <v>718</v>
      </c>
      <c r="Q1224" s="501" t="s">
        <v>126</v>
      </c>
      <c r="R1224" s="501" t="s">
        <v>126</v>
      </c>
      <c r="S1224" s="349"/>
    </row>
    <row r="1225" spans="1:19" ht="34.5" customHeight="1" x14ac:dyDescent="0.2">
      <c r="A1225" s="481">
        <f t="shared" si="175"/>
        <v>1222</v>
      </c>
      <c r="B1225" s="399">
        <v>45366</v>
      </c>
      <c r="C1225" s="452">
        <v>45352</v>
      </c>
      <c r="D1225" s="422" t="s">
        <v>114</v>
      </c>
      <c r="E1225" s="422" t="s">
        <v>342</v>
      </c>
      <c r="F1225" s="402">
        <v>968</v>
      </c>
      <c r="G1225" s="421" t="s">
        <v>2232</v>
      </c>
      <c r="H1225" s="420" t="s">
        <v>132</v>
      </c>
      <c r="I1225" s="422" t="s">
        <v>4130</v>
      </c>
      <c r="J1225" s="386" t="str">
        <f t="shared" ref="J1225" si="177">IF(P1225="","",IF(LEN(TRIM(P1225))&gt;14,P1225,"CPF Protegido - LGPD"))</f>
        <v>26.506.708/0001-02</v>
      </c>
      <c r="K1225" s="386" t="s">
        <v>4161</v>
      </c>
      <c r="L1225" s="404" t="s">
        <v>947</v>
      </c>
      <c r="M1225" s="386" t="s">
        <v>2275</v>
      </c>
      <c r="N1225" s="399">
        <v>45365</v>
      </c>
      <c r="O1225" s="400" t="s">
        <v>35</v>
      </c>
      <c r="P1225" s="511" t="s">
        <v>1816</v>
      </c>
      <c r="Q1225" s="502" t="s">
        <v>957</v>
      </c>
      <c r="R1225" s="502">
        <v>3923</v>
      </c>
      <c r="S1225" s="349"/>
    </row>
    <row r="1226" spans="1:19" ht="48" x14ac:dyDescent="0.2">
      <c r="A1226" s="481">
        <f t="shared" si="175"/>
        <v>1223</v>
      </c>
      <c r="B1226" s="399">
        <v>45366</v>
      </c>
      <c r="C1226" s="452">
        <v>45323</v>
      </c>
      <c r="D1226" s="422" t="s">
        <v>114</v>
      </c>
      <c r="E1226" s="422" t="s">
        <v>342</v>
      </c>
      <c r="F1226" s="482">
        <f>4900-2450</f>
        <v>2450</v>
      </c>
      <c r="G1226" s="421" t="s">
        <v>1815</v>
      </c>
      <c r="H1226" s="420" t="s">
        <v>132</v>
      </c>
      <c r="I1226" s="422" t="s">
        <v>4130</v>
      </c>
      <c r="J1226" s="386" t="str">
        <f t="shared" ref="J1226:J1229" si="178">IF(P1226="","",IF(LEN(TRIM(P1226))&gt;14,P1226,"CPF Protegido - LGPD"))</f>
        <v>26.506.708/0001-02</v>
      </c>
      <c r="K1226" s="386" t="s">
        <v>4161</v>
      </c>
      <c r="L1226" s="404" t="s">
        <v>947</v>
      </c>
      <c r="M1226" s="386" t="s">
        <v>1864</v>
      </c>
      <c r="N1226" s="399">
        <v>45341</v>
      </c>
      <c r="O1226" s="400" t="s">
        <v>35</v>
      </c>
      <c r="P1226" s="511" t="s">
        <v>1816</v>
      </c>
      <c r="Q1226" s="502" t="s">
        <v>944</v>
      </c>
      <c r="R1226" s="502">
        <v>3622</v>
      </c>
      <c r="S1226" s="349"/>
    </row>
    <row r="1227" spans="1:19" ht="34.5" customHeight="1" x14ac:dyDescent="0.2">
      <c r="A1227" s="481">
        <f t="shared" si="175"/>
        <v>1224</v>
      </c>
      <c r="B1227" s="399">
        <v>45366</v>
      </c>
      <c r="C1227" s="441">
        <v>45292</v>
      </c>
      <c r="D1227" s="400" t="s">
        <v>103</v>
      </c>
      <c r="E1227" s="401" t="s">
        <v>105</v>
      </c>
      <c r="F1227" s="402">
        <v>3808.48</v>
      </c>
      <c r="G1227" s="403" t="s">
        <v>2276</v>
      </c>
      <c r="H1227" s="400" t="s">
        <v>126</v>
      </c>
      <c r="I1227" s="403" t="s">
        <v>480</v>
      </c>
      <c r="J1227" s="386" t="str">
        <f t="shared" si="178"/>
        <v>16.513.178/0001-76</v>
      </c>
      <c r="K1227" s="386" t="s">
        <v>951</v>
      </c>
      <c r="L1227" s="404" t="s">
        <v>947</v>
      </c>
      <c r="M1227" s="386" t="s">
        <v>2277</v>
      </c>
      <c r="N1227" s="399">
        <v>45327</v>
      </c>
      <c r="O1227" s="400" t="s">
        <v>35</v>
      </c>
      <c r="P1227" s="504" t="s">
        <v>481</v>
      </c>
      <c r="Q1227" s="501" t="s">
        <v>126</v>
      </c>
      <c r="R1227" s="501" t="s">
        <v>126</v>
      </c>
      <c r="S1227" s="349"/>
    </row>
    <row r="1228" spans="1:19" ht="48" x14ac:dyDescent="0.2">
      <c r="A1228" s="481">
        <f t="shared" si="175"/>
        <v>1225</v>
      </c>
      <c r="B1228" s="399">
        <v>45366</v>
      </c>
      <c r="C1228" s="452">
        <v>44986</v>
      </c>
      <c r="D1228" s="422" t="s">
        <v>114</v>
      </c>
      <c r="E1228" s="422" t="s">
        <v>344</v>
      </c>
      <c r="F1228" s="482">
        <v>6832</v>
      </c>
      <c r="G1228" s="421" t="s">
        <v>518</v>
      </c>
      <c r="H1228" s="420" t="s">
        <v>128</v>
      </c>
      <c r="I1228" s="422" t="s">
        <v>519</v>
      </c>
      <c r="J1228" s="386" t="str">
        <f t="shared" si="178"/>
        <v>29.509.130/0001-36</v>
      </c>
      <c r="K1228" s="404" t="s">
        <v>960</v>
      </c>
      <c r="L1228" s="404" t="s">
        <v>947</v>
      </c>
      <c r="M1228" s="386">
        <v>433</v>
      </c>
      <c r="N1228" s="399">
        <v>45365</v>
      </c>
      <c r="O1228" s="400" t="s">
        <v>35</v>
      </c>
      <c r="P1228" s="511" t="s">
        <v>520</v>
      </c>
      <c r="Q1228" s="502" t="s">
        <v>944</v>
      </c>
      <c r="R1228" s="502">
        <v>294</v>
      </c>
      <c r="S1228" s="349"/>
    </row>
    <row r="1229" spans="1:19" ht="34.5" customHeight="1" x14ac:dyDescent="0.2">
      <c r="A1229" s="481">
        <f t="shared" si="175"/>
        <v>1226</v>
      </c>
      <c r="B1229" s="399">
        <v>45366</v>
      </c>
      <c r="C1229" s="452">
        <v>45323</v>
      </c>
      <c r="D1229" s="422" t="s">
        <v>114</v>
      </c>
      <c r="E1229" s="422" t="s">
        <v>234</v>
      </c>
      <c r="F1229" s="482">
        <v>510.78</v>
      </c>
      <c r="G1229" s="421" t="s">
        <v>471</v>
      </c>
      <c r="H1229" s="420" t="s">
        <v>127</v>
      </c>
      <c r="I1229" s="422" t="s">
        <v>469</v>
      </c>
      <c r="J1229" s="386" t="str">
        <f t="shared" si="178"/>
        <v>02.558.157/0001-62</v>
      </c>
      <c r="K1229" s="404" t="s">
        <v>1337</v>
      </c>
      <c r="L1229" s="404" t="s">
        <v>1341</v>
      </c>
      <c r="M1229" s="386" t="s">
        <v>126</v>
      </c>
      <c r="N1229" s="399">
        <v>45350</v>
      </c>
      <c r="O1229" s="400" t="s">
        <v>35</v>
      </c>
      <c r="P1229" s="511" t="s">
        <v>470</v>
      </c>
      <c r="Q1229" s="501" t="s">
        <v>126</v>
      </c>
      <c r="R1229" s="501" t="s">
        <v>126</v>
      </c>
      <c r="S1229" s="349"/>
    </row>
    <row r="1230" spans="1:19" ht="48" x14ac:dyDescent="0.2">
      <c r="A1230" s="481">
        <f t="shared" si="175"/>
        <v>1227</v>
      </c>
      <c r="B1230" s="399">
        <v>45366</v>
      </c>
      <c r="C1230" s="452">
        <v>45292</v>
      </c>
      <c r="D1230" s="422" t="s">
        <v>114</v>
      </c>
      <c r="E1230" s="422" t="s">
        <v>266</v>
      </c>
      <c r="F1230" s="482">
        <f>998-49.9</f>
        <v>948.1</v>
      </c>
      <c r="G1230" s="421" t="s">
        <v>499</v>
      </c>
      <c r="H1230" s="420" t="s">
        <v>127</v>
      </c>
      <c r="I1230" s="422" t="s">
        <v>500</v>
      </c>
      <c r="J1230" s="422" t="s">
        <v>501</v>
      </c>
      <c r="K1230" s="386" t="s">
        <v>951</v>
      </c>
      <c r="L1230" s="404" t="s">
        <v>947</v>
      </c>
      <c r="M1230" s="386" t="s">
        <v>2280</v>
      </c>
      <c r="N1230" s="399">
        <v>45330</v>
      </c>
      <c r="O1230" s="400" t="s">
        <v>35</v>
      </c>
      <c r="P1230" s="511" t="s">
        <v>501</v>
      </c>
      <c r="Q1230" s="502" t="s">
        <v>957</v>
      </c>
      <c r="R1230" s="502">
        <v>3131</v>
      </c>
      <c r="S1230" s="349"/>
    </row>
    <row r="1231" spans="1:19" ht="34.5" customHeight="1" x14ac:dyDescent="0.2">
      <c r="A1231" s="481">
        <f t="shared" si="175"/>
        <v>1228</v>
      </c>
      <c r="B1231" s="399">
        <v>45366</v>
      </c>
      <c r="C1231" s="441">
        <v>45323</v>
      </c>
      <c r="D1231" s="400" t="s">
        <v>103</v>
      </c>
      <c r="E1231" s="401" t="s">
        <v>191</v>
      </c>
      <c r="F1231" s="402">
        <v>79.03</v>
      </c>
      <c r="G1231" s="403" t="s">
        <v>2281</v>
      </c>
      <c r="H1231" s="400" t="s">
        <v>126</v>
      </c>
      <c r="I1231" s="403" t="s">
        <v>4489</v>
      </c>
      <c r="J1231" s="386" t="str">
        <f t="shared" ref="J1231:J1232" si="179">IF(P1231="","",IF(LEN(TRIM(P1231))&gt;14,P1231,"CPF Protegido - LGPD"))</f>
        <v>44.645.381/0001-31</v>
      </c>
      <c r="K1231" s="386" t="s">
        <v>951</v>
      </c>
      <c r="L1231" s="404" t="s">
        <v>947</v>
      </c>
      <c r="M1231" s="386" t="s">
        <v>4491</v>
      </c>
      <c r="N1231" s="399">
        <v>45383</v>
      </c>
      <c r="O1231" s="400" t="s">
        <v>35</v>
      </c>
      <c r="P1231" s="504" t="s">
        <v>4490</v>
      </c>
      <c r="Q1231" s="501" t="s">
        <v>126</v>
      </c>
      <c r="R1231" s="501" t="s">
        <v>126</v>
      </c>
      <c r="S1231" s="349"/>
    </row>
    <row r="1232" spans="1:19" ht="34.5" customHeight="1" x14ac:dyDescent="0.2">
      <c r="A1232" s="481">
        <f t="shared" si="175"/>
        <v>1229</v>
      </c>
      <c r="B1232" s="399">
        <v>45366</v>
      </c>
      <c r="C1232" s="441">
        <v>45352</v>
      </c>
      <c r="D1232" s="400" t="s">
        <v>103</v>
      </c>
      <c r="E1232" s="401" t="s">
        <v>204</v>
      </c>
      <c r="F1232" s="402">
        <v>38534.93</v>
      </c>
      <c r="G1232" s="403" t="s">
        <v>1366</v>
      </c>
      <c r="H1232" s="400" t="s">
        <v>126</v>
      </c>
      <c r="I1232" s="403" t="s">
        <v>480</v>
      </c>
      <c r="J1232" s="386" t="str">
        <f t="shared" si="179"/>
        <v>16.513.178/0001-76</v>
      </c>
      <c r="K1232" s="386" t="s">
        <v>951</v>
      </c>
      <c r="L1232" s="404" t="s">
        <v>947</v>
      </c>
      <c r="M1232" s="386" t="s">
        <v>2282</v>
      </c>
      <c r="N1232" s="399">
        <v>45330</v>
      </c>
      <c r="O1232" s="400" t="s">
        <v>35</v>
      </c>
      <c r="P1232" s="504" t="s">
        <v>481</v>
      </c>
      <c r="Q1232" s="501" t="s">
        <v>126</v>
      </c>
      <c r="R1232" s="501" t="s">
        <v>126</v>
      </c>
      <c r="S1232" s="349"/>
    </row>
    <row r="1233" spans="1:19" ht="36" x14ac:dyDescent="0.2">
      <c r="A1233" s="481">
        <f t="shared" si="175"/>
        <v>1230</v>
      </c>
      <c r="B1233" s="399">
        <v>45366</v>
      </c>
      <c r="C1233" s="452">
        <v>45352</v>
      </c>
      <c r="D1233" s="422" t="s">
        <v>114</v>
      </c>
      <c r="E1233" s="422" t="s">
        <v>248</v>
      </c>
      <c r="F1233" s="482">
        <v>3000</v>
      </c>
      <c r="G1233" s="421" t="s">
        <v>2233</v>
      </c>
      <c r="H1233" s="420" t="s">
        <v>129</v>
      </c>
      <c r="I1233" s="422" t="s">
        <v>1582</v>
      </c>
      <c r="J1233" s="386" t="str">
        <f t="shared" ref="J1233:J1236" si="180">IF(P1233="","",IF(LEN(TRIM(P1233))&gt;14,P1233,"CPF Protegido - LGPD"))</f>
        <v>13.347.016/0001-17</v>
      </c>
      <c r="K1233" s="386" t="s">
        <v>951</v>
      </c>
      <c r="L1233" s="404" t="s">
        <v>1329</v>
      </c>
      <c r="M1233" s="386">
        <v>6798139880</v>
      </c>
      <c r="N1233" s="399">
        <v>45365</v>
      </c>
      <c r="O1233" s="400" t="s">
        <v>35</v>
      </c>
      <c r="P1233" s="511" t="s">
        <v>597</v>
      </c>
      <c r="Q1233" s="502" t="s">
        <v>944</v>
      </c>
      <c r="R1233" s="502">
        <v>3952</v>
      </c>
      <c r="S1233" s="349"/>
    </row>
    <row r="1234" spans="1:19" ht="34.5" customHeight="1" x14ac:dyDescent="0.2">
      <c r="A1234" s="481">
        <f t="shared" si="175"/>
        <v>1231</v>
      </c>
      <c r="B1234" s="399">
        <v>45366</v>
      </c>
      <c r="C1234" s="452">
        <v>45323</v>
      </c>
      <c r="D1234" s="422" t="s">
        <v>114</v>
      </c>
      <c r="E1234" s="422" t="s">
        <v>248</v>
      </c>
      <c r="F1234" s="482">
        <v>1640.92</v>
      </c>
      <c r="G1234" s="421" t="s">
        <v>513</v>
      </c>
      <c r="H1234" s="420" t="s">
        <v>132</v>
      </c>
      <c r="I1234" s="422" t="s">
        <v>514</v>
      </c>
      <c r="J1234" s="386" t="str">
        <f t="shared" si="180"/>
        <v>07.029.586/0001-66</v>
      </c>
      <c r="K1234" s="386" t="s">
        <v>951</v>
      </c>
      <c r="L1234" s="404" t="s">
        <v>947</v>
      </c>
      <c r="M1234" s="386" t="s">
        <v>2283</v>
      </c>
      <c r="N1234" s="399">
        <v>45355</v>
      </c>
      <c r="O1234" s="400" t="s">
        <v>35</v>
      </c>
      <c r="P1234" s="511" t="s">
        <v>515</v>
      </c>
      <c r="Q1234" s="502" t="s">
        <v>957</v>
      </c>
      <c r="R1234" s="502">
        <v>258</v>
      </c>
      <c r="S1234" s="349"/>
    </row>
    <row r="1235" spans="1:19" ht="36" x14ac:dyDescent="0.2">
      <c r="A1235" s="481">
        <f t="shared" si="175"/>
        <v>1232</v>
      </c>
      <c r="B1235" s="399">
        <v>45366</v>
      </c>
      <c r="C1235" s="441">
        <v>45352</v>
      </c>
      <c r="D1235" s="400" t="s">
        <v>114</v>
      </c>
      <c r="E1235" s="401" t="s">
        <v>284</v>
      </c>
      <c r="F1235" s="402">
        <v>12</v>
      </c>
      <c r="G1235" s="403" t="s">
        <v>2461</v>
      </c>
      <c r="H1235" s="420" t="s">
        <v>128</v>
      </c>
      <c r="I1235" s="403" t="s">
        <v>5559</v>
      </c>
      <c r="J1235" s="386" t="str">
        <f t="shared" si="180"/>
        <v>00.000.000/0001-91</v>
      </c>
      <c r="K1235" s="404" t="s">
        <v>1003</v>
      </c>
      <c r="L1235" s="404" t="s">
        <v>939</v>
      </c>
      <c r="M1235" s="386" t="s">
        <v>126</v>
      </c>
      <c r="N1235" s="399">
        <v>45366</v>
      </c>
      <c r="O1235" s="400" t="s">
        <v>35</v>
      </c>
      <c r="P1235" s="505" t="s">
        <v>1004</v>
      </c>
      <c r="Q1235" s="501" t="s">
        <v>126</v>
      </c>
      <c r="R1235" s="501" t="s">
        <v>126</v>
      </c>
      <c r="S1235" s="349"/>
    </row>
    <row r="1236" spans="1:19" ht="34.5" customHeight="1" x14ac:dyDescent="0.2">
      <c r="A1236" s="481">
        <f t="shared" si="175"/>
        <v>1233</v>
      </c>
      <c r="B1236" s="399">
        <v>45369</v>
      </c>
      <c r="C1236" s="441">
        <v>45323</v>
      </c>
      <c r="D1236" s="400" t="s">
        <v>103</v>
      </c>
      <c r="E1236" s="401" t="s">
        <v>167</v>
      </c>
      <c r="F1236" s="402">
        <v>720</v>
      </c>
      <c r="G1236" s="405" t="s">
        <v>1776</v>
      </c>
      <c r="H1236" s="400" t="s">
        <v>126</v>
      </c>
      <c r="I1236" s="403" t="s">
        <v>1775</v>
      </c>
      <c r="J1236" s="386" t="str">
        <f t="shared" si="180"/>
        <v>17.448.333/0001-80</v>
      </c>
      <c r="K1236" s="386" t="s">
        <v>960</v>
      </c>
      <c r="L1236" s="404" t="s">
        <v>126</v>
      </c>
      <c r="M1236" s="386" t="s">
        <v>126</v>
      </c>
      <c r="N1236" s="399">
        <v>45369</v>
      </c>
      <c r="O1236" s="400" t="s">
        <v>35</v>
      </c>
      <c r="P1236" s="504" t="s">
        <v>479</v>
      </c>
      <c r="Q1236" s="501" t="s">
        <v>126</v>
      </c>
      <c r="R1236" s="501" t="s">
        <v>126</v>
      </c>
      <c r="S1236" s="349"/>
    </row>
    <row r="1237" spans="1:19" ht="34.5" customHeight="1" x14ac:dyDescent="0.2">
      <c r="A1237" s="481">
        <f t="shared" si="175"/>
        <v>1234</v>
      </c>
      <c r="B1237" s="399">
        <v>45369</v>
      </c>
      <c r="C1237" s="441">
        <v>45352</v>
      </c>
      <c r="D1237" s="400" t="s">
        <v>114</v>
      </c>
      <c r="E1237" s="401" t="s">
        <v>284</v>
      </c>
      <c r="F1237" s="402">
        <v>12</v>
      </c>
      <c r="G1237" s="403" t="s">
        <v>2462</v>
      </c>
      <c r="H1237" s="400" t="s">
        <v>126</v>
      </c>
      <c r="I1237" s="403" t="s">
        <v>5559</v>
      </c>
      <c r="J1237" s="386" t="str">
        <f t="shared" ref="J1237:J1239" si="181">IF(P1237="","",IF(LEN(TRIM(P1237))&gt;14,P1237,"CPF Protegido - LGPD"))</f>
        <v>00.000.000/0001-91</v>
      </c>
      <c r="K1237" s="404" t="s">
        <v>1003</v>
      </c>
      <c r="L1237" s="404" t="s">
        <v>939</v>
      </c>
      <c r="M1237" s="386" t="s">
        <v>126</v>
      </c>
      <c r="N1237" s="399">
        <v>45369</v>
      </c>
      <c r="O1237" s="400" t="s">
        <v>35</v>
      </c>
      <c r="P1237" s="505" t="s">
        <v>1004</v>
      </c>
      <c r="Q1237" s="501" t="s">
        <v>126</v>
      </c>
      <c r="R1237" s="501" t="s">
        <v>126</v>
      </c>
      <c r="S1237" s="349"/>
    </row>
    <row r="1238" spans="1:19" ht="36" x14ac:dyDescent="0.2">
      <c r="A1238" s="481">
        <f t="shared" si="175"/>
        <v>1235</v>
      </c>
      <c r="B1238" s="399">
        <v>45370</v>
      </c>
      <c r="C1238" s="452">
        <v>45292</v>
      </c>
      <c r="D1238" s="422" t="s">
        <v>114</v>
      </c>
      <c r="E1238" s="422" t="s">
        <v>360</v>
      </c>
      <c r="F1238" s="482">
        <v>25000</v>
      </c>
      <c r="G1238" s="421" t="s">
        <v>2179</v>
      </c>
      <c r="H1238" s="420" t="s">
        <v>132</v>
      </c>
      <c r="I1238" s="403" t="s">
        <v>2180</v>
      </c>
      <c r="J1238" s="386" t="str">
        <f t="shared" si="181"/>
        <v>00.984.768/0001-47</v>
      </c>
      <c r="K1238" s="386" t="s">
        <v>4161</v>
      </c>
      <c r="L1238" s="404" t="s">
        <v>947</v>
      </c>
      <c r="M1238" s="386">
        <v>3271</v>
      </c>
      <c r="N1238" s="399">
        <v>45365</v>
      </c>
      <c r="O1238" s="400" t="s">
        <v>35</v>
      </c>
      <c r="P1238" s="511" t="s">
        <v>2181</v>
      </c>
      <c r="Q1238" s="502" t="s">
        <v>944</v>
      </c>
      <c r="R1238" s="502">
        <v>2450</v>
      </c>
      <c r="S1238" s="349"/>
    </row>
    <row r="1239" spans="1:19" ht="48" x14ac:dyDescent="0.2">
      <c r="A1239" s="481">
        <f t="shared" si="175"/>
        <v>1236</v>
      </c>
      <c r="B1239" s="399">
        <v>45371</v>
      </c>
      <c r="C1239" s="452">
        <v>45292</v>
      </c>
      <c r="D1239" s="422" t="s">
        <v>114</v>
      </c>
      <c r="E1239" s="422" t="s">
        <v>342</v>
      </c>
      <c r="F1239" s="482">
        <v>-64.17</v>
      </c>
      <c r="G1239" s="421" t="s">
        <v>4138</v>
      </c>
      <c r="H1239" s="420" t="s">
        <v>139</v>
      </c>
      <c r="I1239" s="403" t="s">
        <v>937</v>
      </c>
      <c r="J1239" s="386" t="str">
        <f t="shared" si="181"/>
        <v>70.945.209/0001-03</v>
      </c>
      <c r="K1239" s="386" t="s">
        <v>1021</v>
      </c>
      <c r="L1239" s="404" t="s">
        <v>939</v>
      </c>
      <c r="M1239" s="386" t="s">
        <v>126</v>
      </c>
      <c r="N1239" s="399">
        <v>45371</v>
      </c>
      <c r="O1239" s="400" t="s">
        <v>35</v>
      </c>
      <c r="P1239" s="505" t="s">
        <v>718</v>
      </c>
      <c r="Q1239" s="501" t="s">
        <v>126</v>
      </c>
      <c r="R1239" s="501" t="s">
        <v>126</v>
      </c>
      <c r="S1239" s="349"/>
    </row>
    <row r="1240" spans="1:19" ht="48" x14ac:dyDescent="0.2">
      <c r="A1240" s="481">
        <f t="shared" si="175"/>
        <v>1237</v>
      </c>
      <c r="B1240" s="399">
        <v>45371</v>
      </c>
      <c r="C1240" s="452">
        <v>45292</v>
      </c>
      <c r="D1240" s="422" t="s">
        <v>114</v>
      </c>
      <c r="E1240" s="422" t="s">
        <v>342</v>
      </c>
      <c r="F1240" s="482">
        <v>-7.5</v>
      </c>
      <c r="G1240" s="421" t="s">
        <v>4129</v>
      </c>
      <c r="H1240" s="420" t="s">
        <v>139</v>
      </c>
      <c r="I1240" s="403" t="s">
        <v>937</v>
      </c>
      <c r="J1240" s="386" t="str">
        <f t="shared" ref="J1240" si="182">IF(P1240="","",IF(LEN(TRIM(P1240))&gt;14,P1240,"CPF Protegido - LGPD"))</f>
        <v>70.945.209/0001-03</v>
      </c>
      <c r="K1240" s="386" t="s">
        <v>1021</v>
      </c>
      <c r="L1240" s="404" t="s">
        <v>939</v>
      </c>
      <c r="M1240" s="386" t="s">
        <v>126</v>
      </c>
      <c r="N1240" s="399">
        <v>45371</v>
      </c>
      <c r="O1240" s="400" t="s">
        <v>35</v>
      </c>
      <c r="P1240" s="505" t="s">
        <v>718</v>
      </c>
      <c r="Q1240" s="501" t="s">
        <v>126</v>
      </c>
      <c r="R1240" s="501" t="s">
        <v>126</v>
      </c>
      <c r="S1240" s="349"/>
    </row>
    <row r="1241" spans="1:19" ht="48" x14ac:dyDescent="0.2">
      <c r="A1241" s="481">
        <f t="shared" si="175"/>
        <v>1238</v>
      </c>
      <c r="B1241" s="399">
        <v>45371</v>
      </c>
      <c r="C1241" s="452">
        <v>45292</v>
      </c>
      <c r="D1241" s="422" t="s">
        <v>114</v>
      </c>
      <c r="E1241" s="422" t="s">
        <v>342</v>
      </c>
      <c r="F1241" s="482">
        <v>-353.85</v>
      </c>
      <c r="G1241" s="421" t="s">
        <v>4128</v>
      </c>
      <c r="H1241" s="420" t="s">
        <v>139</v>
      </c>
      <c r="I1241" s="403" t="s">
        <v>937</v>
      </c>
      <c r="J1241" s="386" t="str">
        <f t="shared" ref="J1241" si="183">IF(P1241="","",IF(LEN(TRIM(P1241))&gt;14,P1241,"CPF Protegido - LGPD"))</f>
        <v>70.945.209/0001-03</v>
      </c>
      <c r="K1241" s="386" t="s">
        <v>1021</v>
      </c>
      <c r="L1241" s="404" t="s">
        <v>939</v>
      </c>
      <c r="M1241" s="386" t="s">
        <v>126</v>
      </c>
      <c r="N1241" s="399">
        <v>45371</v>
      </c>
      <c r="O1241" s="400" t="s">
        <v>35</v>
      </c>
      <c r="P1241" s="505" t="s">
        <v>718</v>
      </c>
      <c r="Q1241" s="501" t="s">
        <v>126</v>
      </c>
      <c r="R1241" s="501" t="s">
        <v>126</v>
      </c>
      <c r="S1241" s="349"/>
    </row>
    <row r="1242" spans="1:19" ht="48" x14ac:dyDescent="0.2">
      <c r="A1242" s="481">
        <f t="shared" si="175"/>
        <v>1239</v>
      </c>
      <c r="B1242" s="399">
        <v>45371</v>
      </c>
      <c r="C1242" s="452">
        <v>45323</v>
      </c>
      <c r="D1242" s="422" t="s">
        <v>114</v>
      </c>
      <c r="E1242" s="422" t="s">
        <v>342</v>
      </c>
      <c r="F1242" s="482">
        <v>-3630.1</v>
      </c>
      <c r="G1242" s="421" t="s">
        <v>4120</v>
      </c>
      <c r="H1242" s="420" t="s">
        <v>139</v>
      </c>
      <c r="I1242" s="403" t="s">
        <v>937</v>
      </c>
      <c r="J1242" s="386" t="str">
        <f t="shared" ref="J1242" si="184">IF(P1242="","",IF(LEN(TRIM(P1242))&gt;14,P1242,"CPF Protegido - LGPD"))</f>
        <v>70.945.209/0001-03</v>
      </c>
      <c r="K1242" s="386" t="s">
        <v>1021</v>
      </c>
      <c r="L1242" s="404" t="s">
        <v>939</v>
      </c>
      <c r="M1242" s="386" t="s">
        <v>126</v>
      </c>
      <c r="N1242" s="399">
        <v>45371</v>
      </c>
      <c r="O1242" s="400" t="s">
        <v>35</v>
      </c>
      <c r="P1242" s="505" t="s">
        <v>718</v>
      </c>
      <c r="Q1242" s="501" t="s">
        <v>126</v>
      </c>
      <c r="R1242" s="501" t="s">
        <v>126</v>
      </c>
      <c r="S1242" s="349"/>
    </row>
    <row r="1243" spans="1:19" ht="48" x14ac:dyDescent="0.2">
      <c r="A1243" s="481">
        <f t="shared" si="175"/>
        <v>1240</v>
      </c>
      <c r="B1243" s="399">
        <v>45371</v>
      </c>
      <c r="C1243" s="452">
        <v>45323</v>
      </c>
      <c r="D1243" s="422" t="s">
        <v>114</v>
      </c>
      <c r="E1243" s="422" t="s">
        <v>342</v>
      </c>
      <c r="F1243" s="482">
        <v>-558</v>
      </c>
      <c r="G1243" s="421" t="s">
        <v>4119</v>
      </c>
      <c r="H1243" s="420" t="s">
        <v>139</v>
      </c>
      <c r="I1243" s="403" t="s">
        <v>937</v>
      </c>
      <c r="J1243" s="386" t="str">
        <f t="shared" ref="J1243" si="185">IF(P1243="","",IF(LEN(TRIM(P1243))&gt;14,P1243,"CPF Protegido - LGPD"))</f>
        <v>70.945.209/0001-03</v>
      </c>
      <c r="K1243" s="386" t="s">
        <v>1021</v>
      </c>
      <c r="L1243" s="404" t="s">
        <v>939</v>
      </c>
      <c r="M1243" s="386" t="s">
        <v>126</v>
      </c>
      <c r="N1243" s="399">
        <v>45371</v>
      </c>
      <c r="O1243" s="400" t="s">
        <v>35</v>
      </c>
      <c r="P1243" s="505" t="s">
        <v>718</v>
      </c>
      <c r="Q1243" s="501" t="s">
        <v>126</v>
      </c>
      <c r="R1243" s="501" t="s">
        <v>126</v>
      </c>
      <c r="S1243" s="349"/>
    </row>
    <row r="1244" spans="1:19" ht="48" x14ac:dyDescent="0.2">
      <c r="A1244" s="481">
        <f t="shared" si="175"/>
        <v>1241</v>
      </c>
      <c r="B1244" s="399">
        <v>45371</v>
      </c>
      <c r="C1244" s="452">
        <v>45323</v>
      </c>
      <c r="D1244" s="422" t="s">
        <v>114</v>
      </c>
      <c r="E1244" s="422" t="s">
        <v>342</v>
      </c>
      <c r="F1244" s="482">
        <v>-68.25</v>
      </c>
      <c r="G1244" s="421" t="s">
        <v>4127</v>
      </c>
      <c r="H1244" s="420" t="s">
        <v>139</v>
      </c>
      <c r="I1244" s="403" t="s">
        <v>937</v>
      </c>
      <c r="J1244" s="386" t="str">
        <f t="shared" ref="J1244" si="186">IF(P1244="","",IF(LEN(TRIM(P1244))&gt;14,P1244,"CPF Protegido - LGPD"))</f>
        <v>70.945.209/0001-03</v>
      </c>
      <c r="K1244" s="386" t="s">
        <v>1021</v>
      </c>
      <c r="L1244" s="404" t="s">
        <v>939</v>
      </c>
      <c r="M1244" s="386" t="s">
        <v>126</v>
      </c>
      <c r="N1244" s="399">
        <v>45371</v>
      </c>
      <c r="O1244" s="400" t="s">
        <v>35</v>
      </c>
      <c r="P1244" s="505" t="s">
        <v>718</v>
      </c>
      <c r="Q1244" s="501" t="s">
        <v>126</v>
      </c>
      <c r="R1244" s="501" t="s">
        <v>126</v>
      </c>
      <c r="S1244" s="349"/>
    </row>
    <row r="1245" spans="1:19" ht="48" x14ac:dyDescent="0.2">
      <c r="A1245" s="481">
        <f t="shared" si="175"/>
        <v>1242</v>
      </c>
      <c r="B1245" s="399">
        <v>45371</v>
      </c>
      <c r="C1245" s="452">
        <v>45292</v>
      </c>
      <c r="D1245" s="422" t="s">
        <v>114</v>
      </c>
      <c r="E1245" s="422" t="s">
        <v>342</v>
      </c>
      <c r="F1245" s="482">
        <v>-2460.04</v>
      </c>
      <c r="G1245" s="421" t="s">
        <v>4137</v>
      </c>
      <c r="H1245" s="420" t="s">
        <v>139</v>
      </c>
      <c r="I1245" s="403" t="s">
        <v>937</v>
      </c>
      <c r="J1245" s="386" t="str">
        <f t="shared" ref="J1245" si="187">IF(P1245="","",IF(LEN(TRIM(P1245))&gt;14,P1245,"CPF Protegido - LGPD"))</f>
        <v>70.945.209/0001-03</v>
      </c>
      <c r="K1245" s="386" t="s">
        <v>1021</v>
      </c>
      <c r="L1245" s="404" t="s">
        <v>939</v>
      </c>
      <c r="M1245" s="386" t="s">
        <v>126</v>
      </c>
      <c r="N1245" s="399">
        <v>45371</v>
      </c>
      <c r="O1245" s="400" t="s">
        <v>35</v>
      </c>
      <c r="P1245" s="505" t="s">
        <v>718</v>
      </c>
      <c r="Q1245" s="501" t="s">
        <v>126</v>
      </c>
      <c r="R1245" s="501" t="s">
        <v>126</v>
      </c>
      <c r="S1245" s="349"/>
    </row>
    <row r="1246" spans="1:19" ht="48" x14ac:dyDescent="0.2">
      <c r="A1246" s="481">
        <f t="shared" si="175"/>
        <v>1243</v>
      </c>
      <c r="B1246" s="399">
        <v>45371</v>
      </c>
      <c r="C1246" s="452">
        <v>45292</v>
      </c>
      <c r="D1246" s="422" t="s">
        <v>114</v>
      </c>
      <c r="E1246" s="422" t="s">
        <v>342</v>
      </c>
      <c r="F1246" s="482">
        <v>-7626.11</v>
      </c>
      <c r="G1246" s="421" t="s">
        <v>4139</v>
      </c>
      <c r="H1246" s="420" t="s">
        <v>139</v>
      </c>
      <c r="I1246" s="403" t="s">
        <v>937</v>
      </c>
      <c r="J1246" s="386" t="str">
        <f t="shared" ref="J1246" si="188">IF(P1246="","",IF(LEN(TRIM(P1246))&gt;14,P1246,"CPF Protegido - LGPD"))</f>
        <v>70.945.209/0001-03</v>
      </c>
      <c r="K1246" s="386" t="s">
        <v>1021</v>
      </c>
      <c r="L1246" s="404" t="s">
        <v>939</v>
      </c>
      <c r="M1246" s="386" t="s">
        <v>126</v>
      </c>
      <c r="N1246" s="399">
        <v>45371</v>
      </c>
      <c r="O1246" s="400" t="s">
        <v>35</v>
      </c>
      <c r="P1246" s="505" t="s">
        <v>718</v>
      </c>
      <c r="Q1246" s="501" t="s">
        <v>126</v>
      </c>
      <c r="R1246" s="501" t="s">
        <v>126</v>
      </c>
      <c r="S1246" s="349"/>
    </row>
    <row r="1247" spans="1:19" ht="48" x14ac:dyDescent="0.2">
      <c r="A1247" s="481">
        <f t="shared" si="175"/>
        <v>1244</v>
      </c>
      <c r="B1247" s="399">
        <v>45371</v>
      </c>
      <c r="C1247" s="452">
        <v>45292</v>
      </c>
      <c r="D1247" s="422" t="s">
        <v>114</v>
      </c>
      <c r="E1247" s="422" t="s">
        <v>342</v>
      </c>
      <c r="F1247" s="482">
        <v>-420.4</v>
      </c>
      <c r="G1247" s="421" t="s">
        <v>4140</v>
      </c>
      <c r="H1247" s="420" t="s">
        <v>139</v>
      </c>
      <c r="I1247" s="403" t="s">
        <v>937</v>
      </c>
      <c r="J1247" s="386" t="str">
        <f t="shared" ref="J1247" si="189">IF(P1247="","",IF(LEN(TRIM(P1247))&gt;14,P1247,"CPF Protegido - LGPD"))</f>
        <v>70.945.209/0001-03</v>
      </c>
      <c r="K1247" s="386" t="s">
        <v>1021</v>
      </c>
      <c r="L1247" s="404" t="s">
        <v>939</v>
      </c>
      <c r="M1247" s="386" t="s">
        <v>126</v>
      </c>
      <c r="N1247" s="399">
        <v>45371</v>
      </c>
      <c r="O1247" s="400" t="s">
        <v>35</v>
      </c>
      <c r="P1247" s="505" t="s">
        <v>718</v>
      </c>
      <c r="Q1247" s="501" t="s">
        <v>126</v>
      </c>
      <c r="R1247" s="501" t="s">
        <v>126</v>
      </c>
      <c r="S1247" s="349"/>
    </row>
    <row r="1248" spans="1:19" ht="48" x14ac:dyDescent="0.2">
      <c r="A1248" s="481">
        <f t="shared" si="175"/>
        <v>1245</v>
      </c>
      <c r="B1248" s="399">
        <v>45371</v>
      </c>
      <c r="C1248" s="452">
        <v>45323</v>
      </c>
      <c r="D1248" s="422" t="s">
        <v>114</v>
      </c>
      <c r="E1248" s="422" t="s">
        <v>342</v>
      </c>
      <c r="F1248" s="482">
        <v>-4445.3999999999996</v>
      </c>
      <c r="G1248" s="421" t="s">
        <v>4118</v>
      </c>
      <c r="H1248" s="420" t="s">
        <v>139</v>
      </c>
      <c r="I1248" s="403" t="s">
        <v>937</v>
      </c>
      <c r="J1248" s="386" t="str">
        <f t="shared" ref="J1248" si="190">IF(P1248="","",IF(LEN(TRIM(P1248))&gt;14,P1248,"CPF Protegido - LGPD"))</f>
        <v>70.945.209/0001-03</v>
      </c>
      <c r="K1248" s="386" t="s">
        <v>1021</v>
      </c>
      <c r="L1248" s="404" t="s">
        <v>939</v>
      </c>
      <c r="M1248" s="386" t="s">
        <v>126</v>
      </c>
      <c r="N1248" s="399">
        <v>45371</v>
      </c>
      <c r="O1248" s="400" t="s">
        <v>35</v>
      </c>
      <c r="P1248" s="505" t="s">
        <v>718</v>
      </c>
      <c r="Q1248" s="501" t="s">
        <v>126</v>
      </c>
      <c r="R1248" s="501" t="s">
        <v>126</v>
      </c>
      <c r="S1248" s="349"/>
    </row>
    <row r="1249" spans="1:19" ht="48" x14ac:dyDescent="0.2">
      <c r="A1249" s="481">
        <f t="shared" si="175"/>
        <v>1246</v>
      </c>
      <c r="B1249" s="399">
        <v>45371</v>
      </c>
      <c r="C1249" s="452">
        <v>45292</v>
      </c>
      <c r="D1249" s="422" t="s">
        <v>114</v>
      </c>
      <c r="E1249" s="422" t="s">
        <v>342</v>
      </c>
      <c r="F1249" s="482">
        <v>-336.9</v>
      </c>
      <c r="G1249" s="421" t="s">
        <v>4141</v>
      </c>
      <c r="H1249" s="420" t="s">
        <v>139</v>
      </c>
      <c r="I1249" s="403" t="s">
        <v>937</v>
      </c>
      <c r="J1249" s="386" t="str">
        <f t="shared" ref="J1249" si="191">IF(P1249="","",IF(LEN(TRIM(P1249))&gt;14,P1249,"CPF Protegido - LGPD"))</f>
        <v>70.945.209/0001-03</v>
      </c>
      <c r="K1249" s="386" t="s">
        <v>1021</v>
      </c>
      <c r="L1249" s="404" t="s">
        <v>939</v>
      </c>
      <c r="M1249" s="386" t="s">
        <v>126</v>
      </c>
      <c r="N1249" s="399">
        <v>45371</v>
      </c>
      <c r="O1249" s="400" t="s">
        <v>35</v>
      </c>
      <c r="P1249" s="505" t="s">
        <v>718</v>
      </c>
      <c r="Q1249" s="501" t="s">
        <v>126</v>
      </c>
      <c r="R1249" s="501" t="s">
        <v>126</v>
      </c>
      <c r="S1249" s="349"/>
    </row>
    <row r="1250" spans="1:19" ht="48" x14ac:dyDescent="0.2">
      <c r="A1250" s="481">
        <f t="shared" si="175"/>
        <v>1247</v>
      </c>
      <c r="B1250" s="399">
        <v>45371</v>
      </c>
      <c r="C1250" s="452">
        <v>45292</v>
      </c>
      <c r="D1250" s="422" t="s">
        <v>114</v>
      </c>
      <c r="E1250" s="422" t="s">
        <v>342</v>
      </c>
      <c r="F1250" s="482">
        <v>-465</v>
      </c>
      <c r="G1250" s="421" t="s">
        <v>4142</v>
      </c>
      <c r="H1250" s="420" t="s">
        <v>139</v>
      </c>
      <c r="I1250" s="403" t="s">
        <v>937</v>
      </c>
      <c r="J1250" s="386" t="str">
        <f t="shared" ref="J1250" si="192">IF(P1250="","",IF(LEN(TRIM(P1250))&gt;14,P1250,"CPF Protegido - LGPD"))</f>
        <v>70.945.209/0001-03</v>
      </c>
      <c r="K1250" s="386" t="s">
        <v>1021</v>
      </c>
      <c r="L1250" s="404" t="s">
        <v>939</v>
      </c>
      <c r="M1250" s="386" t="s">
        <v>126</v>
      </c>
      <c r="N1250" s="399">
        <v>45371</v>
      </c>
      <c r="O1250" s="400" t="s">
        <v>35</v>
      </c>
      <c r="P1250" s="505" t="s">
        <v>718</v>
      </c>
      <c r="Q1250" s="501" t="s">
        <v>126</v>
      </c>
      <c r="R1250" s="501" t="s">
        <v>126</v>
      </c>
      <c r="S1250" s="349"/>
    </row>
    <row r="1251" spans="1:19" ht="48" x14ac:dyDescent="0.2">
      <c r="A1251" s="481">
        <f t="shared" si="175"/>
        <v>1248</v>
      </c>
      <c r="B1251" s="399">
        <v>45371</v>
      </c>
      <c r="C1251" s="452">
        <v>45323</v>
      </c>
      <c r="D1251" s="422" t="s">
        <v>114</v>
      </c>
      <c r="E1251" s="422" t="s">
        <v>342</v>
      </c>
      <c r="F1251" s="482">
        <v>-12409.96</v>
      </c>
      <c r="G1251" s="421" t="s">
        <v>4117</v>
      </c>
      <c r="H1251" s="420" t="s">
        <v>139</v>
      </c>
      <c r="I1251" s="403" t="s">
        <v>937</v>
      </c>
      <c r="J1251" s="386" t="str">
        <f t="shared" ref="J1251" si="193">IF(P1251="","",IF(LEN(TRIM(P1251))&gt;14,P1251,"CPF Protegido - LGPD"))</f>
        <v>70.945.209/0001-03</v>
      </c>
      <c r="K1251" s="386" t="s">
        <v>1021</v>
      </c>
      <c r="L1251" s="404" t="s">
        <v>939</v>
      </c>
      <c r="M1251" s="386" t="s">
        <v>126</v>
      </c>
      <c r="N1251" s="399">
        <v>45371</v>
      </c>
      <c r="O1251" s="400" t="s">
        <v>35</v>
      </c>
      <c r="P1251" s="505" t="s">
        <v>718</v>
      </c>
      <c r="Q1251" s="501" t="s">
        <v>126</v>
      </c>
      <c r="R1251" s="501" t="s">
        <v>126</v>
      </c>
      <c r="S1251" s="349"/>
    </row>
    <row r="1252" spans="1:19" ht="48" x14ac:dyDescent="0.2">
      <c r="A1252" s="481">
        <f t="shared" si="175"/>
        <v>1249</v>
      </c>
      <c r="B1252" s="399">
        <v>45371</v>
      </c>
      <c r="C1252" s="452">
        <v>45292</v>
      </c>
      <c r="D1252" s="422" t="s">
        <v>114</v>
      </c>
      <c r="E1252" s="422" t="s">
        <v>342</v>
      </c>
      <c r="F1252" s="482">
        <v>-407.34</v>
      </c>
      <c r="G1252" s="421" t="s">
        <v>4143</v>
      </c>
      <c r="H1252" s="420" t="s">
        <v>139</v>
      </c>
      <c r="I1252" s="403" t="s">
        <v>937</v>
      </c>
      <c r="J1252" s="386" t="str">
        <f t="shared" ref="J1252" si="194">IF(P1252="","",IF(LEN(TRIM(P1252))&gt;14,P1252,"CPF Protegido - LGPD"))</f>
        <v>70.945.209/0001-03</v>
      </c>
      <c r="K1252" s="386" t="s">
        <v>1021</v>
      </c>
      <c r="L1252" s="404" t="s">
        <v>939</v>
      </c>
      <c r="M1252" s="386" t="s">
        <v>126</v>
      </c>
      <c r="N1252" s="399">
        <v>45371</v>
      </c>
      <c r="O1252" s="400" t="s">
        <v>35</v>
      </c>
      <c r="P1252" s="505" t="s">
        <v>718</v>
      </c>
      <c r="Q1252" s="501" t="s">
        <v>126</v>
      </c>
      <c r="R1252" s="501" t="s">
        <v>126</v>
      </c>
      <c r="S1252" s="349"/>
    </row>
    <row r="1253" spans="1:19" ht="48" x14ac:dyDescent="0.2">
      <c r="A1253" s="481">
        <f t="shared" si="175"/>
        <v>1250</v>
      </c>
      <c r="B1253" s="399">
        <v>45371</v>
      </c>
      <c r="C1253" s="452">
        <v>45323</v>
      </c>
      <c r="D1253" s="422" t="s">
        <v>114</v>
      </c>
      <c r="E1253" s="422" t="s">
        <v>342</v>
      </c>
      <c r="F1253" s="482">
        <v>-3582.11</v>
      </c>
      <c r="G1253" s="421" t="s">
        <v>4144</v>
      </c>
      <c r="H1253" s="420" t="s">
        <v>139</v>
      </c>
      <c r="I1253" s="403" t="s">
        <v>937</v>
      </c>
      <c r="J1253" s="386" t="str">
        <f t="shared" ref="J1253" si="195">IF(P1253="","",IF(LEN(TRIM(P1253))&gt;14,P1253,"CPF Protegido - LGPD"))</f>
        <v>70.945.209/0001-03</v>
      </c>
      <c r="K1253" s="386" t="s">
        <v>1021</v>
      </c>
      <c r="L1253" s="404" t="s">
        <v>939</v>
      </c>
      <c r="M1253" s="386" t="s">
        <v>126</v>
      </c>
      <c r="N1253" s="399">
        <v>45371</v>
      </c>
      <c r="O1253" s="400" t="s">
        <v>35</v>
      </c>
      <c r="P1253" s="505" t="s">
        <v>718</v>
      </c>
      <c r="Q1253" s="501" t="s">
        <v>126</v>
      </c>
      <c r="R1253" s="501" t="s">
        <v>126</v>
      </c>
      <c r="S1253" s="349"/>
    </row>
    <row r="1254" spans="1:19" ht="48" x14ac:dyDescent="0.2">
      <c r="A1254" s="481">
        <f t="shared" si="175"/>
        <v>1251</v>
      </c>
      <c r="B1254" s="399">
        <v>45371</v>
      </c>
      <c r="C1254" s="452">
        <v>45292</v>
      </c>
      <c r="D1254" s="422" t="s">
        <v>103</v>
      </c>
      <c r="E1254" s="422" t="s">
        <v>105</v>
      </c>
      <c r="F1254" s="482">
        <v>-3000.87</v>
      </c>
      <c r="G1254" s="421" t="s">
        <v>4087</v>
      </c>
      <c r="H1254" s="420" t="s">
        <v>126</v>
      </c>
      <c r="I1254" s="403" t="s">
        <v>937</v>
      </c>
      <c r="J1254" s="386" t="str">
        <f t="shared" ref="J1254" si="196">IF(P1254="","",IF(LEN(TRIM(P1254))&gt;14,P1254,"CPF Protegido - LGPD"))</f>
        <v>70.945.209/0001-03</v>
      </c>
      <c r="K1254" s="386" t="s">
        <v>1021</v>
      </c>
      <c r="L1254" s="404" t="s">
        <v>939</v>
      </c>
      <c r="M1254" s="386" t="s">
        <v>126</v>
      </c>
      <c r="N1254" s="399">
        <v>45371</v>
      </c>
      <c r="O1254" s="400" t="s">
        <v>35</v>
      </c>
      <c r="P1254" s="505" t="s">
        <v>718</v>
      </c>
      <c r="Q1254" s="501" t="s">
        <v>126</v>
      </c>
      <c r="R1254" s="501" t="s">
        <v>126</v>
      </c>
      <c r="S1254" s="349"/>
    </row>
    <row r="1255" spans="1:19" ht="48" x14ac:dyDescent="0.2">
      <c r="A1255" s="481">
        <f t="shared" si="175"/>
        <v>1252</v>
      </c>
      <c r="B1255" s="399">
        <v>45371</v>
      </c>
      <c r="C1255" s="452">
        <v>45323</v>
      </c>
      <c r="D1255" s="422" t="s">
        <v>114</v>
      </c>
      <c r="E1255" s="422" t="s">
        <v>342</v>
      </c>
      <c r="F1255" s="482">
        <v>-87.6</v>
      </c>
      <c r="G1255" s="421" t="s">
        <v>4122</v>
      </c>
      <c r="H1255" s="420" t="s">
        <v>139</v>
      </c>
      <c r="I1255" s="403" t="s">
        <v>937</v>
      </c>
      <c r="J1255" s="386" t="str">
        <f t="shared" ref="J1255" si="197">IF(P1255="","",IF(LEN(TRIM(P1255))&gt;14,P1255,"CPF Protegido - LGPD"))</f>
        <v>70.945.209/0001-03</v>
      </c>
      <c r="K1255" s="386" t="s">
        <v>1021</v>
      </c>
      <c r="L1255" s="404" t="s">
        <v>939</v>
      </c>
      <c r="M1255" s="386" t="s">
        <v>126</v>
      </c>
      <c r="N1255" s="399">
        <v>45371</v>
      </c>
      <c r="O1255" s="400" t="s">
        <v>35</v>
      </c>
      <c r="P1255" s="505" t="s">
        <v>718</v>
      </c>
      <c r="Q1255" s="501" t="s">
        <v>126</v>
      </c>
      <c r="R1255" s="501" t="s">
        <v>126</v>
      </c>
      <c r="S1255" s="349"/>
    </row>
    <row r="1256" spans="1:19" ht="48" x14ac:dyDescent="0.2">
      <c r="A1256" s="481">
        <f t="shared" si="175"/>
        <v>1253</v>
      </c>
      <c r="B1256" s="399">
        <v>45371</v>
      </c>
      <c r="C1256" s="452">
        <v>45323</v>
      </c>
      <c r="D1256" s="422" t="s">
        <v>114</v>
      </c>
      <c r="E1256" s="422" t="s">
        <v>342</v>
      </c>
      <c r="F1256" s="482">
        <v>-155</v>
      </c>
      <c r="G1256" s="421" t="s">
        <v>4116</v>
      </c>
      <c r="H1256" s="420" t="s">
        <v>139</v>
      </c>
      <c r="I1256" s="403" t="s">
        <v>937</v>
      </c>
      <c r="J1256" s="386" t="str">
        <f t="shared" ref="J1256:J1257" si="198">IF(P1256="","",IF(LEN(TRIM(P1256))&gt;14,P1256,"CPF Protegido - LGPD"))</f>
        <v>70.945.209/0001-03</v>
      </c>
      <c r="K1256" s="386" t="s">
        <v>1021</v>
      </c>
      <c r="L1256" s="404" t="s">
        <v>939</v>
      </c>
      <c r="M1256" s="386" t="s">
        <v>126</v>
      </c>
      <c r="N1256" s="399">
        <v>45371</v>
      </c>
      <c r="O1256" s="400" t="s">
        <v>35</v>
      </c>
      <c r="P1256" s="505" t="s">
        <v>718</v>
      </c>
      <c r="Q1256" s="501" t="s">
        <v>126</v>
      </c>
      <c r="R1256" s="501" t="s">
        <v>126</v>
      </c>
      <c r="S1256" s="349"/>
    </row>
    <row r="1257" spans="1:19" ht="48" x14ac:dyDescent="0.2">
      <c r="A1257" s="481">
        <f t="shared" si="175"/>
        <v>1254</v>
      </c>
      <c r="B1257" s="399">
        <v>45371</v>
      </c>
      <c r="C1257" s="452">
        <v>45323</v>
      </c>
      <c r="D1257" s="422" t="s">
        <v>114</v>
      </c>
      <c r="E1257" s="422" t="s">
        <v>342</v>
      </c>
      <c r="F1257" s="482">
        <v>-27534.17</v>
      </c>
      <c r="G1257" s="421" t="s">
        <v>4115</v>
      </c>
      <c r="H1257" s="420" t="s">
        <v>139</v>
      </c>
      <c r="I1257" s="403" t="s">
        <v>937</v>
      </c>
      <c r="J1257" s="386" t="str">
        <f t="shared" si="198"/>
        <v>70.945.209/0001-03</v>
      </c>
      <c r="K1257" s="386" t="s">
        <v>1021</v>
      </c>
      <c r="L1257" s="404" t="s">
        <v>939</v>
      </c>
      <c r="M1257" s="386" t="s">
        <v>126</v>
      </c>
      <c r="N1257" s="399">
        <v>45371</v>
      </c>
      <c r="O1257" s="400" t="s">
        <v>35</v>
      </c>
      <c r="P1257" s="505" t="s">
        <v>718</v>
      </c>
      <c r="Q1257" s="501" t="s">
        <v>126</v>
      </c>
      <c r="R1257" s="501" t="s">
        <v>126</v>
      </c>
      <c r="S1257" s="349"/>
    </row>
    <row r="1258" spans="1:19" ht="48" x14ac:dyDescent="0.2">
      <c r="A1258" s="481">
        <f t="shared" si="175"/>
        <v>1255</v>
      </c>
      <c r="B1258" s="399">
        <v>45371</v>
      </c>
      <c r="C1258" s="452">
        <v>45323</v>
      </c>
      <c r="D1258" s="422" t="s">
        <v>114</v>
      </c>
      <c r="E1258" s="422" t="s">
        <v>342</v>
      </c>
      <c r="F1258" s="482">
        <v>-56</v>
      </c>
      <c r="G1258" s="421" t="s">
        <v>4121</v>
      </c>
      <c r="H1258" s="420" t="s">
        <v>139</v>
      </c>
      <c r="I1258" s="403" t="s">
        <v>937</v>
      </c>
      <c r="J1258" s="386" t="str">
        <f t="shared" ref="J1258" si="199">IF(P1258="","",IF(LEN(TRIM(P1258))&gt;14,P1258,"CPF Protegido - LGPD"))</f>
        <v>70.945.209/0001-03</v>
      </c>
      <c r="K1258" s="386" t="s">
        <v>1021</v>
      </c>
      <c r="L1258" s="404" t="s">
        <v>939</v>
      </c>
      <c r="M1258" s="386" t="s">
        <v>126</v>
      </c>
      <c r="N1258" s="399">
        <v>45371</v>
      </c>
      <c r="O1258" s="400" t="s">
        <v>35</v>
      </c>
      <c r="P1258" s="505" t="s">
        <v>718</v>
      </c>
      <c r="Q1258" s="501" t="s">
        <v>126</v>
      </c>
      <c r="R1258" s="501" t="s">
        <v>126</v>
      </c>
      <c r="S1258" s="349"/>
    </row>
    <row r="1259" spans="1:19" ht="48" x14ac:dyDescent="0.2">
      <c r="A1259" s="481">
        <f t="shared" si="175"/>
        <v>1256</v>
      </c>
      <c r="B1259" s="399">
        <v>45371</v>
      </c>
      <c r="C1259" s="452">
        <v>45323</v>
      </c>
      <c r="D1259" s="422" t="s">
        <v>114</v>
      </c>
      <c r="E1259" s="422" t="s">
        <v>342</v>
      </c>
      <c r="F1259" s="482">
        <v>-795.46</v>
      </c>
      <c r="G1259" s="421" t="s">
        <v>4126</v>
      </c>
      <c r="H1259" s="420" t="s">
        <v>139</v>
      </c>
      <c r="I1259" s="403" t="s">
        <v>937</v>
      </c>
      <c r="J1259" s="386" t="str">
        <f t="shared" ref="J1259" si="200">IF(P1259="","",IF(LEN(TRIM(P1259))&gt;14,P1259,"CPF Protegido - LGPD"))</f>
        <v>70.945.209/0001-03</v>
      </c>
      <c r="K1259" s="386" t="s">
        <v>1021</v>
      </c>
      <c r="L1259" s="404" t="s">
        <v>939</v>
      </c>
      <c r="M1259" s="386" t="s">
        <v>126</v>
      </c>
      <c r="N1259" s="399">
        <v>45371</v>
      </c>
      <c r="O1259" s="400" t="s">
        <v>35</v>
      </c>
      <c r="P1259" s="505" t="s">
        <v>718</v>
      </c>
      <c r="Q1259" s="501" t="s">
        <v>126</v>
      </c>
      <c r="R1259" s="501" t="s">
        <v>126</v>
      </c>
      <c r="S1259" s="349"/>
    </row>
    <row r="1260" spans="1:19" ht="48" x14ac:dyDescent="0.2">
      <c r="A1260" s="481">
        <f t="shared" si="175"/>
        <v>1257</v>
      </c>
      <c r="B1260" s="399">
        <v>45371</v>
      </c>
      <c r="C1260" s="452">
        <v>45323</v>
      </c>
      <c r="D1260" s="422" t="s">
        <v>114</v>
      </c>
      <c r="E1260" s="422" t="s">
        <v>342</v>
      </c>
      <c r="F1260" s="482">
        <v>-1802.34</v>
      </c>
      <c r="G1260" s="421" t="s">
        <v>4124</v>
      </c>
      <c r="H1260" s="420" t="s">
        <v>139</v>
      </c>
      <c r="I1260" s="403" t="s">
        <v>937</v>
      </c>
      <c r="J1260" s="386" t="str">
        <f t="shared" ref="J1260" si="201">IF(P1260="","",IF(LEN(TRIM(P1260))&gt;14,P1260,"CPF Protegido - LGPD"))</f>
        <v>70.945.209/0001-03</v>
      </c>
      <c r="K1260" s="386" t="s">
        <v>1021</v>
      </c>
      <c r="L1260" s="404" t="s">
        <v>939</v>
      </c>
      <c r="M1260" s="386" t="s">
        <v>126</v>
      </c>
      <c r="N1260" s="399">
        <v>45371</v>
      </c>
      <c r="O1260" s="400" t="s">
        <v>35</v>
      </c>
      <c r="P1260" s="505" t="s">
        <v>718</v>
      </c>
      <c r="Q1260" s="501" t="s">
        <v>126</v>
      </c>
      <c r="R1260" s="501" t="s">
        <v>126</v>
      </c>
      <c r="S1260" s="349"/>
    </row>
    <row r="1261" spans="1:19" ht="48" x14ac:dyDescent="0.2">
      <c r="A1261" s="481">
        <f t="shared" si="175"/>
        <v>1258</v>
      </c>
      <c r="B1261" s="399">
        <v>45371</v>
      </c>
      <c r="C1261" s="452">
        <v>45323</v>
      </c>
      <c r="D1261" s="422" t="s">
        <v>114</v>
      </c>
      <c r="E1261" s="422" t="s">
        <v>342</v>
      </c>
      <c r="F1261" s="482">
        <v>-387.6</v>
      </c>
      <c r="G1261" s="421" t="s">
        <v>4123</v>
      </c>
      <c r="H1261" s="420" t="s">
        <v>139</v>
      </c>
      <c r="I1261" s="403" t="s">
        <v>937</v>
      </c>
      <c r="J1261" s="386" t="str">
        <f t="shared" ref="J1261" si="202">IF(P1261="","",IF(LEN(TRIM(P1261))&gt;14,P1261,"CPF Protegido - LGPD"))</f>
        <v>70.945.209/0001-03</v>
      </c>
      <c r="K1261" s="386" t="s">
        <v>1021</v>
      </c>
      <c r="L1261" s="404" t="s">
        <v>939</v>
      </c>
      <c r="M1261" s="386" t="s">
        <v>126</v>
      </c>
      <c r="N1261" s="399">
        <v>45371</v>
      </c>
      <c r="O1261" s="400" t="s">
        <v>35</v>
      </c>
      <c r="P1261" s="505" t="s">
        <v>718</v>
      </c>
      <c r="Q1261" s="501" t="s">
        <v>126</v>
      </c>
      <c r="R1261" s="501" t="s">
        <v>126</v>
      </c>
      <c r="S1261" s="349"/>
    </row>
    <row r="1262" spans="1:19" ht="48" x14ac:dyDescent="0.2">
      <c r="A1262" s="481">
        <f t="shared" si="175"/>
        <v>1259</v>
      </c>
      <c r="B1262" s="399">
        <v>45371</v>
      </c>
      <c r="C1262" s="452">
        <v>45292</v>
      </c>
      <c r="D1262" s="422" t="s">
        <v>103</v>
      </c>
      <c r="E1262" s="422" t="s">
        <v>105</v>
      </c>
      <c r="F1262" s="482">
        <v>-761.29</v>
      </c>
      <c r="G1262" s="421" t="s">
        <v>4125</v>
      </c>
      <c r="H1262" s="420" t="s">
        <v>126</v>
      </c>
      <c r="I1262" s="403" t="s">
        <v>937</v>
      </c>
      <c r="J1262" s="386" t="str">
        <f t="shared" ref="J1262" si="203">IF(P1262="","",IF(LEN(TRIM(P1262))&gt;14,P1262,"CPF Protegido - LGPD"))</f>
        <v>70.945.209/0001-03</v>
      </c>
      <c r="K1262" s="386" t="s">
        <v>1021</v>
      </c>
      <c r="L1262" s="404" t="s">
        <v>939</v>
      </c>
      <c r="M1262" s="386" t="s">
        <v>126</v>
      </c>
      <c r="N1262" s="399">
        <v>45371</v>
      </c>
      <c r="O1262" s="400" t="s">
        <v>35</v>
      </c>
      <c r="P1262" s="505" t="s">
        <v>718</v>
      </c>
      <c r="Q1262" s="501" t="s">
        <v>126</v>
      </c>
      <c r="R1262" s="501" t="s">
        <v>126</v>
      </c>
      <c r="S1262" s="349"/>
    </row>
    <row r="1263" spans="1:19" ht="36" x14ac:dyDescent="0.2">
      <c r="A1263" s="481">
        <f t="shared" si="175"/>
        <v>1260</v>
      </c>
      <c r="B1263" s="399">
        <v>45371</v>
      </c>
      <c r="C1263" s="452">
        <v>45323</v>
      </c>
      <c r="D1263" s="422" t="s">
        <v>114</v>
      </c>
      <c r="E1263" s="422" t="s">
        <v>296</v>
      </c>
      <c r="F1263" s="482">
        <v>1055.95</v>
      </c>
      <c r="G1263" s="421" t="s">
        <v>2009</v>
      </c>
      <c r="H1263" s="420" t="s">
        <v>127</v>
      </c>
      <c r="I1263" s="422" t="s">
        <v>2010</v>
      </c>
      <c r="J1263" s="386" t="str">
        <f t="shared" ref="J1263:J1266" si="204">IF(P1263="","",IF(LEN(TRIM(P1263))&gt;14,P1263,"CPF Protegido - LGPD"))</f>
        <v>21.351.587/0001-53</v>
      </c>
      <c r="K1263" s="386" t="s">
        <v>951</v>
      </c>
      <c r="L1263" s="404" t="s">
        <v>947</v>
      </c>
      <c r="M1263" s="386">
        <v>35845</v>
      </c>
      <c r="N1263" s="399">
        <v>45350</v>
      </c>
      <c r="O1263" s="400" t="s">
        <v>35</v>
      </c>
      <c r="P1263" s="511" t="s">
        <v>2011</v>
      </c>
      <c r="Q1263" s="502" t="s">
        <v>956</v>
      </c>
      <c r="R1263" s="502">
        <v>3730</v>
      </c>
      <c r="S1263" s="349"/>
    </row>
    <row r="1264" spans="1:19" ht="36" x14ac:dyDescent="0.2">
      <c r="A1264" s="481">
        <f t="shared" si="175"/>
        <v>1261</v>
      </c>
      <c r="B1264" s="399">
        <v>45371</v>
      </c>
      <c r="C1264" s="452">
        <v>45292</v>
      </c>
      <c r="D1264" s="422" t="s">
        <v>114</v>
      </c>
      <c r="E1264" s="422" t="s">
        <v>380</v>
      </c>
      <c r="F1264" s="492">
        <v>300</v>
      </c>
      <c r="G1264" s="421" t="s">
        <v>1501</v>
      </c>
      <c r="H1264" s="420" t="s">
        <v>132</v>
      </c>
      <c r="I1264" s="403" t="s">
        <v>1502</v>
      </c>
      <c r="J1264" s="386" t="str">
        <f t="shared" si="204"/>
        <v>61.550.141/0001-72</v>
      </c>
      <c r="K1264" s="386" t="s">
        <v>951</v>
      </c>
      <c r="L1264" s="404" t="s">
        <v>4071</v>
      </c>
      <c r="M1264" s="386" t="s">
        <v>4072</v>
      </c>
      <c r="N1264" s="399">
        <v>45341</v>
      </c>
      <c r="O1264" s="400" t="s">
        <v>35</v>
      </c>
      <c r="P1264" s="511" t="s">
        <v>1503</v>
      </c>
      <c r="Q1264" s="502" t="s">
        <v>944</v>
      </c>
      <c r="R1264" s="502">
        <v>3477</v>
      </c>
      <c r="S1264" s="349"/>
    </row>
    <row r="1265" spans="1:19" ht="36" x14ac:dyDescent="0.2">
      <c r="A1265" s="481">
        <f t="shared" si="175"/>
        <v>1262</v>
      </c>
      <c r="B1265" s="399">
        <v>45371</v>
      </c>
      <c r="C1265" s="452">
        <v>45352</v>
      </c>
      <c r="D1265" s="422" t="s">
        <v>114</v>
      </c>
      <c r="E1265" s="422" t="s">
        <v>342</v>
      </c>
      <c r="F1265" s="482">
        <v>94</v>
      </c>
      <c r="G1265" s="421" t="s">
        <v>2069</v>
      </c>
      <c r="H1265" s="420" t="s">
        <v>128</v>
      </c>
      <c r="I1265" s="422" t="s">
        <v>2070</v>
      </c>
      <c r="J1265" s="386" t="str">
        <f t="shared" si="204"/>
        <v>30.152.838/0001-61</v>
      </c>
      <c r="K1265" s="386" t="s">
        <v>960</v>
      </c>
      <c r="L1265" s="404" t="s">
        <v>947</v>
      </c>
      <c r="M1265" s="386" t="s">
        <v>3963</v>
      </c>
      <c r="N1265" s="399">
        <v>45370</v>
      </c>
      <c r="O1265" s="400" t="s">
        <v>35</v>
      </c>
      <c r="P1265" s="511" t="s">
        <v>2071</v>
      </c>
      <c r="Q1265" s="502" t="s">
        <v>944</v>
      </c>
      <c r="R1265" s="502">
        <v>3866</v>
      </c>
      <c r="S1265" s="349"/>
    </row>
    <row r="1266" spans="1:19" ht="36" x14ac:dyDescent="0.2">
      <c r="A1266" s="481">
        <f t="shared" si="175"/>
        <v>1263</v>
      </c>
      <c r="B1266" s="399">
        <v>45371</v>
      </c>
      <c r="C1266" s="452">
        <v>45231</v>
      </c>
      <c r="D1266" s="422" t="s">
        <v>114</v>
      </c>
      <c r="E1266" s="422" t="s">
        <v>274</v>
      </c>
      <c r="F1266" s="482">
        <v>2607</v>
      </c>
      <c r="G1266" s="421" t="s">
        <v>1780</v>
      </c>
      <c r="H1266" s="420" t="s">
        <v>126</v>
      </c>
      <c r="I1266" s="422" t="s">
        <v>475</v>
      </c>
      <c r="J1266" s="386" t="str">
        <f t="shared" si="204"/>
        <v xml:space="preserve"> 00.394.460/0058-87</v>
      </c>
      <c r="K1266" s="386" t="s">
        <v>1234</v>
      </c>
      <c r="L1266" s="404" t="s">
        <v>1445</v>
      </c>
      <c r="M1266" s="386" t="s">
        <v>4076</v>
      </c>
      <c r="N1266" s="399">
        <v>45351</v>
      </c>
      <c r="O1266" s="400" t="s">
        <v>35</v>
      </c>
      <c r="P1266" s="505" t="s">
        <v>490</v>
      </c>
      <c r="Q1266" s="501" t="s">
        <v>126</v>
      </c>
      <c r="R1266" s="501" t="s">
        <v>126</v>
      </c>
      <c r="S1266" s="349"/>
    </row>
    <row r="1267" spans="1:19" ht="36" x14ac:dyDescent="0.2">
      <c r="A1267" s="481">
        <f t="shared" si="175"/>
        <v>1264</v>
      </c>
      <c r="B1267" s="399">
        <v>45371</v>
      </c>
      <c r="C1267" s="452">
        <v>45323</v>
      </c>
      <c r="D1267" s="422" t="s">
        <v>114</v>
      </c>
      <c r="E1267" s="422" t="s">
        <v>322</v>
      </c>
      <c r="F1267" s="482">
        <v>189</v>
      </c>
      <c r="G1267" s="421" t="s">
        <v>4077</v>
      </c>
      <c r="H1267" s="498" t="s">
        <v>128</v>
      </c>
      <c r="I1267" s="422" t="s">
        <v>475</v>
      </c>
      <c r="J1267" s="386" t="str">
        <f t="shared" ref="J1267" si="205">IF(P1267="","",IF(LEN(TRIM(P1267))&gt;14,P1267,"CPF Protegido - LGPD"))</f>
        <v xml:space="preserve"> 00.394.460/0058-87</v>
      </c>
      <c r="K1267" s="386" t="s">
        <v>1234</v>
      </c>
      <c r="L1267" s="404" t="s">
        <v>1445</v>
      </c>
      <c r="M1267" s="386" t="s">
        <v>4078</v>
      </c>
      <c r="N1267" s="399">
        <v>45351</v>
      </c>
      <c r="O1267" s="400" t="s">
        <v>35</v>
      </c>
      <c r="P1267" s="505" t="s">
        <v>490</v>
      </c>
      <c r="Q1267" s="501" t="s">
        <v>126</v>
      </c>
      <c r="R1267" s="501" t="s">
        <v>126</v>
      </c>
      <c r="S1267" s="349"/>
    </row>
    <row r="1268" spans="1:19" ht="36" x14ac:dyDescent="0.2">
      <c r="A1268" s="481">
        <f t="shared" ref="A1268" si="206">IF(B1268="","",ROW()-ROW($A$3))</f>
        <v>1265</v>
      </c>
      <c r="B1268" s="399">
        <v>45371</v>
      </c>
      <c r="C1268" s="452">
        <v>45323</v>
      </c>
      <c r="D1268" s="422" t="s">
        <v>114</v>
      </c>
      <c r="E1268" s="422" t="s">
        <v>342</v>
      </c>
      <c r="F1268" s="482">
        <v>56</v>
      </c>
      <c r="G1268" s="421" t="s">
        <v>4079</v>
      </c>
      <c r="H1268" s="420" t="s">
        <v>139</v>
      </c>
      <c r="I1268" s="422" t="s">
        <v>475</v>
      </c>
      <c r="J1268" s="386" t="str">
        <f t="shared" ref="J1268" si="207">IF(P1268="","",IF(LEN(TRIM(P1268))&gt;14,P1268,"CPF Protegido - LGPD"))</f>
        <v xml:space="preserve"> 00.394.460/0058-87</v>
      </c>
      <c r="K1268" s="386" t="s">
        <v>1234</v>
      </c>
      <c r="L1268" s="404" t="s">
        <v>1445</v>
      </c>
      <c r="M1268" s="386" t="s">
        <v>4078</v>
      </c>
      <c r="N1268" s="399">
        <v>45351</v>
      </c>
      <c r="O1268" s="400" t="s">
        <v>35</v>
      </c>
      <c r="P1268" s="505" t="s">
        <v>490</v>
      </c>
      <c r="Q1268" s="501" t="s">
        <v>126</v>
      </c>
      <c r="R1268" s="501" t="s">
        <v>126</v>
      </c>
      <c r="S1268" s="349"/>
    </row>
    <row r="1269" spans="1:19" ht="36" x14ac:dyDescent="0.2">
      <c r="A1269" s="481">
        <f t="shared" ref="A1269" si="208">IF(B1269="","",ROW()-ROW($A$3))</f>
        <v>1266</v>
      </c>
      <c r="B1269" s="399">
        <v>45371</v>
      </c>
      <c r="C1269" s="452">
        <v>45323</v>
      </c>
      <c r="D1269" s="422" t="s">
        <v>114</v>
      </c>
      <c r="E1269" s="422" t="s">
        <v>342</v>
      </c>
      <c r="F1269" s="482">
        <v>68.25</v>
      </c>
      <c r="G1269" s="421" t="s">
        <v>4080</v>
      </c>
      <c r="H1269" s="420" t="s">
        <v>139</v>
      </c>
      <c r="I1269" s="422" t="s">
        <v>475</v>
      </c>
      <c r="J1269" s="386" t="str">
        <f t="shared" ref="J1269" si="209">IF(P1269="","",IF(LEN(TRIM(P1269))&gt;14,P1269,"CPF Protegido - LGPD"))</f>
        <v xml:space="preserve"> 00.394.460/0058-87</v>
      </c>
      <c r="K1269" s="386" t="s">
        <v>1234</v>
      </c>
      <c r="L1269" s="404" t="s">
        <v>1445</v>
      </c>
      <c r="M1269" s="386" t="s">
        <v>4078</v>
      </c>
      <c r="N1269" s="399">
        <v>45351</v>
      </c>
      <c r="O1269" s="400" t="s">
        <v>35</v>
      </c>
      <c r="P1269" s="505" t="s">
        <v>490</v>
      </c>
      <c r="Q1269" s="501" t="s">
        <v>126</v>
      </c>
      <c r="R1269" s="501" t="s">
        <v>126</v>
      </c>
      <c r="S1269" s="349"/>
    </row>
    <row r="1270" spans="1:19" ht="36" x14ac:dyDescent="0.2">
      <c r="A1270" s="481">
        <f t="shared" si="175"/>
        <v>1267</v>
      </c>
      <c r="B1270" s="399">
        <v>45371</v>
      </c>
      <c r="C1270" s="452">
        <v>45292</v>
      </c>
      <c r="D1270" s="422" t="s">
        <v>114</v>
      </c>
      <c r="E1270" s="422" t="s">
        <v>342</v>
      </c>
      <c r="F1270" s="482">
        <v>353.85</v>
      </c>
      <c r="G1270" s="421" t="s">
        <v>4083</v>
      </c>
      <c r="H1270" s="420" t="s">
        <v>139</v>
      </c>
      <c r="I1270" s="422" t="s">
        <v>475</v>
      </c>
      <c r="J1270" s="386" t="str">
        <f t="shared" ref="J1270" si="210">IF(P1270="","",IF(LEN(TRIM(P1270))&gt;14,P1270,"CPF Protegido - LGPD"))</f>
        <v xml:space="preserve"> 00.394.460/0058-87</v>
      </c>
      <c r="K1270" s="386" t="s">
        <v>1234</v>
      </c>
      <c r="L1270" s="404" t="s">
        <v>1445</v>
      </c>
      <c r="M1270" s="386" t="s">
        <v>4081</v>
      </c>
      <c r="N1270" s="399">
        <v>45351</v>
      </c>
      <c r="O1270" s="400" t="s">
        <v>35</v>
      </c>
      <c r="P1270" s="505" t="s">
        <v>490</v>
      </c>
      <c r="Q1270" s="501" t="s">
        <v>126</v>
      </c>
      <c r="R1270" s="501" t="s">
        <v>126</v>
      </c>
      <c r="S1270" s="349"/>
    </row>
    <row r="1271" spans="1:19" ht="36" x14ac:dyDescent="0.2">
      <c r="A1271" s="481">
        <f t="shared" si="175"/>
        <v>1268</v>
      </c>
      <c r="B1271" s="399">
        <v>45371</v>
      </c>
      <c r="C1271" s="452">
        <v>45292</v>
      </c>
      <c r="D1271" s="422" t="s">
        <v>114</v>
      </c>
      <c r="E1271" s="422" t="s">
        <v>342</v>
      </c>
      <c r="F1271" s="482">
        <v>420.4</v>
      </c>
      <c r="G1271" s="421" t="s">
        <v>4082</v>
      </c>
      <c r="H1271" s="420" t="s">
        <v>139</v>
      </c>
      <c r="I1271" s="422" t="s">
        <v>475</v>
      </c>
      <c r="J1271" s="386" t="str">
        <f t="shared" ref="J1271" si="211">IF(P1271="","",IF(LEN(TRIM(P1271))&gt;14,P1271,"CPF Protegido - LGPD"))</f>
        <v xml:space="preserve"> 00.394.460/0058-87</v>
      </c>
      <c r="K1271" s="386" t="s">
        <v>1234</v>
      </c>
      <c r="L1271" s="404" t="s">
        <v>1445</v>
      </c>
      <c r="M1271" s="386" t="s">
        <v>4081</v>
      </c>
      <c r="N1271" s="399">
        <v>45351</v>
      </c>
      <c r="O1271" s="400" t="s">
        <v>35</v>
      </c>
      <c r="P1271" s="505" t="s">
        <v>490</v>
      </c>
      <c r="Q1271" s="501" t="s">
        <v>126</v>
      </c>
      <c r="R1271" s="501" t="s">
        <v>126</v>
      </c>
      <c r="S1271" s="349"/>
    </row>
    <row r="1272" spans="1:19" ht="36" x14ac:dyDescent="0.2">
      <c r="A1272" s="481">
        <f t="shared" si="175"/>
        <v>1269</v>
      </c>
      <c r="B1272" s="399">
        <v>45371</v>
      </c>
      <c r="C1272" s="452">
        <v>45292</v>
      </c>
      <c r="D1272" s="422" t="s">
        <v>114</v>
      </c>
      <c r="E1272" s="422" t="s">
        <v>274</v>
      </c>
      <c r="F1272" s="492">
        <v>163.6</v>
      </c>
      <c r="G1272" s="421" t="s">
        <v>1744</v>
      </c>
      <c r="H1272" s="420" t="s">
        <v>137</v>
      </c>
      <c r="I1272" s="422" t="s">
        <v>475</v>
      </c>
      <c r="J1272" s="386" t="str">
        <f t="shared" ref="J1272:J1273" si="212">IF(P1272="","",IF(LEN(TRIM(P1272))&gt;14,P1272,"CPF Protegido - LGPD"))</f>
        <v xml:space="preserve"> 00.394.460/0058-87</v>
      </c>
      <c r="K1272" s="386" t="s">
        <v>1234</v>
      </c>
      <c r="L1272" s="404" t="s">
        <v>1445</v>
      </c>
      <c r="M1272" s="386" t="s">
        <v>4081</v>
      </c>
      <c r="N1272" s="399">
        <v>45351</v>
      </c>
      <c r="O1272" s="400" t="s">
        <v>35</v>
      </c>
      <c r="P1272" s="505" t="s">
        <v>490</v>
      </c>
      <c r="Q1272" s="501" t="s">
        <v>126</v>
      </c>
      <c r="R1272" s="501" t="s">
        <v>126</v>
      </c>
      <c r="S1272" s="349"/>
    </row>
    <row r="1273" spans="1:19" ht="36" x14ac:dyDescent="0.2">
      <c r="A1273" s="481">
        <f t="shared" si="175"/>
        <v>1270</v>
      </c>
      <c r="B1273" s="399">
        <v>45371</v>
      </c>
      <c r="C1273" s="452">
        <v>45292</v>
      </c>
      <c r="D1273" s="422" t="s">
        <v>114</v>
      </c>
      <c r="E1273" s="422" t="s">
        <v>274</v>
      </c>
      <c r="F1273" s="482">
        <v>3582.11</v>
      </c>
      <c r="G1273" s="421" t="s">
        <v>4084</v>
      </c>
      <c r="H1273" s="420" t="s">
        <v>139</v>
      </c>
      <c r="I1273" s="422" t="s">
        <v>475</v>
      </c>
      <c r="J1273" s="386" t="str">
        <f t="shared" si="212"/>
        <v xml:space="preserve"> 00.394.460/0058-87</v>
      </c>
      <c r="K1273" s="386" t="s">
        <v>1234</v>
      </c>
      <c r="L1273" s="404" t="s">
        <v>1445</v>
      </c>
      <c r="M1273" s="386" t="s">
        <v>4081</v>
      </c>
      <c r="N1273" s="399">
        <v>45351</v>
      </c>
      <c r="O1273" s="400" t="s">
        <v>35</v>
      </c>
      <c r="P1273" s="505" t="s">
        <v>490</v>
      </c>
      <c r="Q1273" s="501" t="s">
        <v>126</v>
      </c>
      <c r="R1273" s="501" t="s">
        <v>126</v>
      </c>
      <c r="S1273" s="349"/>
    </row>
    <row r="1274" spans="1:19" ht="36" x14ac:dyDescent="0.2">
      <c r="A1274" s="481">
        <f t="shared" si="175"/>
        <v>1271</v>
      </c>
      <c r="B1274" s="399">
        <v>45371</v>
      </c>
      <c r="C1274" s="452">
        <v>45292</v>
      </c>
      <c r="D1274" s="422" t="s">
        <v>114</v>
      </c>
      <c r="E1274" s="422" t="s">
        <v>274</v>
      </c>
      <c r="F1274" s="482">
        <v>795.46</v>
      </c>
      <c r="G1274" s="421" t="s">
        <v>4085</v>
      </c>
      <c r="H1274" s="420" t="s">
        <v>139</v>
      </c>
      <c r="I1274" s="422" t="s">
        <v>475</v>
      </c>
      <c r="J1274" s="386" t="str">
        <f t="shared" ref="J1274" si="213">IF(P1274="","",IF(LEN(TRIM(P1274))&gt;14,P1274,"CPF Protegido - LGPD"))</f>
        <v xml:space="preserve"> 00.394.460/0058-87</v>
      </c>
      <c r="K1274" s="386" t="s">
        <v>1234</v>
      </c>
      <c r="L1274" s="404" t="s">
        <v>1445</v>
      </c>
      <c r="M1274" s="386" t="s">
        <v>4081</v>
      </c>
      <c r="N1274" s="399">
        <v>45351</v>
      </c>
      <c r="O1274" s="400" t="s">
        <v>35</v>
      </c>
      <c r="P1274" s="505" t="s">
        <v>490</v>
      </c>
      <c r="Q1274" s="501" t="s">
        <v>126</v>
      </c>
      <c r="R1274" s="501" t="s">
        <v>126</v>
      </c>
      <c r="S1274" s="349"/>
    </row>
    <row r="1275" spans="1:19" ht="36" x14ac:dyDescent="0.2">
      <c r="A1275" s="481">
        <f t="shared" si="175"/>
        <v>1272</v>
      </c>
      <c r="B1275" s="399">
        <v>45371</v>
      </c>
      <c r="C1275" s="452">
        <v>45292</v>
      </c>
      <c r="D1275" s="422" t="s">
        <v>103</v>
      </c>
      <c r="E1275" s="422" t="s">
        <v>105</v>
      </c>
      <c r="F1275" s="482">
        <v>9985.94</v>
      </c>
      <c r="G1275" s="421" t="s">
        <v>1837</v>
      </c>
      <c r="H1275" s="420" t="s">
        <v>126</v>
      </c>
      <c r="I1275" s="422" t="s">
        <v>475</v>
      </c>
      <c r="J1275" s="386" t="str">
        <f t="shared" ref="J1275:J1276" si="214">IF(P1275="","",IF(LEN(TRIM(P1275))&gt;14,P1275,"CPF Protegido - LGPD"))</f>
        <v xml:space="preserve"> 00.394.460/0058-87</v>
      </c>
      <c r="K1275" s="386" t="s">
        <v>1234</v>
      </c>
      <c r="L1275" s="404" t="s">
        <v>1445</v>
      </c>
      <c r="M1275" s="386" t="s">
        <v>4086</v>
      </c>
      <c r="N1275" s="399">
        <v>45351</v>
      </c>
      <c r="O1275" s="400" t="s">
        <v>35</v>
      </c>
      <c r="P1275" s="505" t="s">
        <v>490</v>
      </c>
      <c r="Q1275" s="501" t="s">
        <v>126</v>
      </c>
      <c r="R1275" s="501" t="s">
        <v>126</v>
      </c>
      <c r="S1275" s="349"/>
    </row>
    <row r="1276" spans="1:19" ht="36" x14ac:dyDescent="0.2">
      <c r="A1276" s="481">
        <f t="shared" ref="A1276:A1278" si="215">IF(B1276="","",ROW()-ROW($A$3))</f>
        <v>1273</v>
      </c>
      <c r="B1276" s="399">
        <v>45371</v>
      </c>
      <c r="C1276" s="452">
        <v>45292</v>
      </c>
      <c r="D1276" s="422" t="s">
        <v>103</v>
      </c>
      <c r="E1276" s="422" t="s">
        <v>189</v>
      </c>
      <c r="F1276" s="492">
        <v>478.11</v>
      </c>
      <c r="G1276" s="421" t="s">
        <v>1622</v>
      </c>
      <c r="H1276" s="420" t="s">
        <v>126</v>
      </c>
      <c r="I1276" s="422" t="s">
        <v>475</v>
      </c>
      <c r="J1276" s="386" t="str">
        <f t="shared" si="214"/>
        <v xml:space="preserve"> 00.394.460/0058-87</v>
      </c>
      <c r="K1276" s="386" t="s">
        <v>1234</v>
      </c>
      <c r="L1276" s="404" t="s">
        <v>1445</v>
      </c>
      <c r="M1276" s="386" t="s">
        <v>4086</v>
      </c>
      <c r="N1276" s="399">
        <v>45351</v>
      </c>
      <c r="O1276" s="400" t="s">
        <v>35</v>
      </c>
      <c r="P1276" s="505" t="s">
        <v>490</v>
      </c>
      <c r="Q1276" s="501" t="s">
        <v>126</v>
      </c>
      <c r="R1276" s="501" t="s">
        <v>126</v>
      </c>
      <c r="S1276" s="349"/>
    </row>
    <row r="1277" spans="1:19" ht="36" x14ac:dyDescent="0.2">
      <c r="A1277" s="481">
        <f t="shared" si="215"/>
        <v>1274</v>
      </c>
      <c r="B1277" s="399">
        <v>45371</v>
      </c>
      <c r="C1277" s="452">
        <v>45292</v>
      </c>
      <c r="D1277" s="422" t="s">
        <v>103</v>
      </c>
      <c r="E1277" s="422" t="s">
        <v>105</v>
      </c>
      <c r="F1277" s="482">
        <v>3000.87</v>
      </c>
      <c r="G1277" s="421" t="s">
        <v>4087</v>
      </c>
      <c r="H1277" s="420" t="s">
        <v>126</v>
      </c>
      <c r="I1277" s="422" t="s">
        <v>475</v>
      </c>
      <c r="J1277" s="386" t="str">
        <f t="shared" ref="J1277" si="216">IF(P1277="","",IF(LEN(TRIM(P1277))&gt;14,P1277,"CPF Protegido - LGPD"))</f>
        <v xml:space="preserve"> 00.394.460/0058-87</v>
      </c>
      <c r="K1277" s="386" t="s">
        <v>1234</v>
      </c>
      <c r="L1277" s="404" t="s">
        <v>1445</v>
      </c>
      <c r="M1277" s="386" t="s">
        <v>4086</v>
      </c>
      <c r="N1277" s="399">
        <v>45351</v>
      </c>
      <c r="O1277" s="400" t="s">
        <v>35</v>
      </c>
      <c r="P1277" s="505" t="s">
        <v>490</v>
      </c>
      <c r="Q1277" s="501" t="s">
        <v>126</v>
      </c>
      <c r="R1277" s="501" t="s">
        <v>126</v>
      </c>
      <c r="S1277" s="349"/>
    </row>
    <row r="1278" spans="1:19" ht="36" x14ac:dyDescent="0.2">
      <c r="A1278" s="481">
        <f t="shared" si="215"/>
        <v>1275</v>
      </c>
      <c r="B1278" s="399">
        <v>45371</v>
      </c>
      <c r="C1278" s="452">
        <v>45292</v>
      </c>
      <c r="D1278" s="422" t="s">
        <v>103</v>
      </c>
      <c r="E1278" s="422" t="s">
        <v>105</v>
      </c>
      <c r="F1278" s="482">
        <v>761.29</v>
      </c>
      <c r="G1278" s="421" t="s">
        <v>4088</v>
      </c>
      <c r="H1278" s="420" t="s">
        <v>126</v>
      </c>
      <c r="I1278" s="422" t="s">
        <v>475</v>
      </c>
      <c r="J1278" s="386" t="str">
        <f t="shared" ref="J1278" si="217">IF(P1278="","",IF(LEN(TRIM(P1278))&gt;14,P1278,"CPF Protegido - LGPD"))</f>
        <v xml:space="preserve"> 00.394.460/0058-87</v>
      </c>
      <c r="K1278" s="386" t="s">
        <v>1234</v>
      </c>
      <c r="L1278" s="404" t="s">
        <v>1445</v>
      </c>
      <c r="M1278" s="386" t="s">
        <v>4086</v>
      </c>
      <c r="N1278" s="399">
        <v>45351</v>
      </c>
      <c r="O1278" s="400" t="s">
        <v>35</v>
      </c>
      <c r="P1278" s="505" t="s">
        <v>490</v>
      </c>
      <c r="Q1278" s="501" t="s">
        <v>126</v>
      </c>
      <c r="R1278" s="501" t="s">
        <v>126</v>
      </c>
      <c r="S1278" s="349"/>
    </row>
    <row r="1279" spans="1:19" ht="36" x14ac:dyDescent="0.2">
      <c r="A1279" s="481">
        <f t="shared" si="175"/>
        <v>1276</v>
      </c>
      <c r="B1279" s="399">
        <v>45371</v>
      </c>
      <c r="C1279" s="452">
        <v>45323</v>
      </c>
      <c r="D1279" s="422" t="s">
        <v>103</v>
      </c>
      <c r="E1279" s="422" t="s">
        <v>105</v>
      </c>
      <c r="F1279" s="482">
        <v>24155.360000000001</v>
      </c>
      <c r="G1279" s="421" t="s">
        <v>2154</v>
      </c>
      <c r="H1279" s="420" t="s">
        <v>126</v>
      </c>
      <c r="I1279" s="422" t="s">
        <v>475</v>
      </c>
      <c r="J1279" s="386" t="str">
        <f t="shared" ref="J1279" si="218">IF(P1279="","",IF(LEN(TRIM(P1279))&gt;14,P1279,"CPF Protegido - LGPD"))</f>
        <v xml:space="preserve"> 00.394.460/0058-87</v>
      </c>
      <c r="K1279" s="386" t="s">
        <v>1234</v>
      </c>
      <c r="L1279" s="404" t="s">
        <v>1445</v>
      </c>
      <c r="M1279" s="386" t="s">
        <v>4086</v>
      </c>
      <c r="N1279" s="399">
        <v>45351</v>
      </c>
      <c r="O1279" s="400" t="s">
        <v>35</v>
      </c>
      <c r="P1279" s="505" t="s">
        <v>490</v>
      </c>
      <c r="Q1279" s="501" t="s">
        <v>126</v>
      </c>
      <c r="R1279" s="501" t="s">
        <v>126</v>
      </c>
      <c r="S1279" s="349"/>
    </row>
    <row r="1280" spans="1:19" ht="36" x14ac:dyDescent="0.2">
      <c r="A1280" s="481">
        <f t="shared" ref="A1280:A1292" si="219">IF(B1280="","",ROW()-ROW($A$3))</f>
        <v>1277</v>
      </c>
      <c r="B1280" s="399">
        <v>45371</v>
      </c>
      <c r="C1280" s="452">
        <v>45323</v>
      </c>
      <c r="D1280" s="422" t="s">
        <v>103</v>
      </c>
      <c r="E1280" s="422" t="s">
        <v>175</v>
      </c>
      <c r="F1280" s="482">
        <v>79736.62</v>
      </c>
      <c r="G1280" s="421" t="s">
        <v>4104</v>
      </c>
      <c r="H1280" s="420" t="s">
        <v>126</v>
      </c>
      <c r="I1280" s="422" t="s">
        <v>475</v>
      </c>
      <c r="J1280" s="386" t="str">
        <f t="shared" ref="J1280:J1281" si="220">IF(P1280="","",IF(LEN(TRIM(P1280))&gt;14,P1280,"CPF Protegido - LGPD"))</f>
        <v xml:space="preserve"> 00.394.460/0058-87</v>
      </c>
      <c r="K1280" s="386" t="s">
        <v>1234</v>
      </c>
      <c r="L1280" s="404" t="s">
        <v>1445</v>
      </c>
      <c r="M1280" s="386" t="s">
        <v>4086</v>
      </c>
      <c r="N1280" s="399">
        <v>45351</v>
      </c>
      <c r="O1280" s="400" t="s">
        <v>35</v>
      </c>
      <c r="P1280" s="505" t="s">
        <v>490</v>
      </c>
      <c r="Q1280" s="501" t="s">
        <v>126</v>
      </c>
      <c r="R1280" s="501" t="s">
        <v>126</v>
      </c>
      <c r="S1280" s="349"/>
    </row>
    <row r="1281" spans="1:19" ht="36" x14ac:dyDescent="0.2">
      <c r="A1281" s="481">
        <f t="shared" si="219"/>
        <v>1278</v>
      </c>
      <c r="B1281" s="399">
        <v>45371</v>
      </c>
      <c r="C1281" s="452">
        <v>45323</v>
      </c>
      <c r="D1281" s="422" t="s">
        <v>103</v>
      </c>
      <c r="E1281" s="422" t="s">
        <v>105</v>
      </c>
      <c r="F1281" s="482">
        <v>4208.92</v>
      </c>
      <c r="G1281" s="421" t="s">
        <v>4107</v>
      </c>
      <c r="H1281" s="420" t="s">
        <v>126</v>
      </c>
      <c r="I1281" s="422" t="s">
        <v>475</v>
      </c>
      <c r="J1281" s="386" t="str">
        <f t="shared" si="220"/>
        <v xml:space="preserve"> 00.394.460/0058-87</v>
      </c>
      <c r="K1281" s="386" t="s">
        <v>1234</v>
      </c>
      <c r="L1281" s="404" t="s">
        <v>1445</v>
      </c>
      <c r="M1281" s="386" t="s">
        <v>4086</v>
      </c>
      <c r="N1281" s="399">
        <v>45351</v>
      </c>
      <c r="O1281" s="400" t="s">
        <v>35</v>
      </c>
      <c r="P1281" s="505" t="s">
        <v>490</v>
      </c>
      <c r="Q1281" s="501" t="s">
        <v>126</v>
      </c>
      <c r="R1281" s="501" t="s">
        <v>126</v>
      </c>
      <c r="S1281" s="349"/>
    </row>
    <row r="1282" spans="1:19" ht="36" x14ac:dyDescent="0.2">
      <c r="A1282" s="481">
        <f t="shared" si="219"/>
        <v>1279</v>
      </c>
      <c r="B1282" s="399">
        <v>45371</v>
      </c>
      <c r="C1282" s="452">
        <v>45323</v>
      </c>
      <c r="D1282" s="422" t="s">
        <v>103</v>
      </c>
      <c r="E1282" s="422" t="s">
        <v>175</v>
      </c>
      <c r="F1282" s="482">
        <v>11105.23</v>
      </c>
      <c r="G1282" s="421" t="s">
        <v>4105</v>
      </c>
      <c r="H1282" s="420" t="s">
        <v>126</v>
      </c>
      <c r="I1282" s="422" t="s">
        <v>475</v>
      </c>
      <c r="J1282" s="386" t="str">
        <f t="shared" ref="J1282:J1283" si="221">IF(P1282="","",IF(LEN(TRIM(P1282))&gt;14,P1282,"CPF Protegido - LGPD"))</f>
        <v xml:space="preserve"> 00.394.460/0058-87</v>
      </c>
      <c r="K1282" s="386" t="s">
        <v>1234</v>
      </c>
      <c r="L1282" s="404" t="s">
        <v>1445</v>
      </c>
      <c r="M1282" s="386" t="s">
        <v>4086</v>
      </c>
      <c r="N1282" s="399">
        <v>45351</v>
      </c>
      <c r="O1282" s="400" t="s">
        <v>35</v>
      </c>
      <c r="P1282" s="505" t="s">
        <v>490</v>
      </c>
      <c r="Q1282" s="501" t="s">
        <v>126</v>
      </c>
      <c r="R1282" s="501" t="s">
        <v>126</v>
      </c>
      <c r="S1282" s="349"/>
    </row>
    <row r="1283" spans="1:19" ht="36" x14ac:dyDescent="0.2">
      <c r="A1283" s="481">
        <f t="shared" si="219"/>
        <v>1280</v>
      </c>
      <c r="B1283" s="399">
        <v>45371</v>
      </c>
      <c r="C1283" s="452">
        <v>45323</v>
      </c>
      <c r="D1283" s="422" t="s">
        <v>103</v>
      </c>
      <c r="E1283" s="422" t="s">
        <v>105</v>
      </c>
      <c r="F1283" s="482">
        <v>2074.06</v>
      </c>
      <c r="G1283" s="421" t="s">
        <v>4108</v>
      </c>
      <c r="H1283" s="420" t="s">
        <v>126</v>
      </c>
      <c r="I1283" s="422" t="s">
        <v>475</v>
      </c>
      <c r="J1283" s="386" t="str">
        <f t="shared" si="221"/>
        <v xml:space="preserve"> 00.394.460/0058-87</v>
      </c>
      <c r="K1283" s="386" t="s">
        <v>1234</v>
      </c>
      <c r="L1283" s="404" t="s">
        <v>1445</v>
      </c>
      <c r="M1283" s="386" t="s">
        <v>4086</v>
      </c>
      <c r="N1283" s="399">
        <v>45351</v>
      </c>
      <c r="O1283" s="400" t="s">
        <v>35</v>
      </c>
      <c r="P1283" s="505" t="s">
        <v>490</v>
      </c>
      <c r="Q1283" s="501" t="s">
        <v>126</v>
      </c>
      <c r="R1283" s="501" t="s">
        <v>126</v>
      </c>
      <c r="S1283" s="349"/>
    </row>
    <row r="1284" spans="1:19" ht="36" x14ac:dyDescent="0.2">
      <c r="A1284" s="481">
        <f t="shared" si="219"/>
        <v>1281</v>
      </c>
      <c r="B1284" s="399">
        <v>45371</v>
      </c>
      <c r="C1284" s="452">
        <v>45323</v>
      </c>
      <c r="D1284" s="422" t="s">
        <v>103</v>
      </c>
      <c r="E1284" s="422" t="s">
        <v>175</v>
      </c>
      <c r="F1284" s="482">
        <v>5660.96</v>
      </c>
      <c r="G1284" s="421" t="s">
        <v>4106</v>
      </c>
      <c r="H1284" s="420" t="s">
        <v>126</v>
      </c>
      <c r="I1284" s="422" t="s">
        <v>475</v>
      </c>
      <c r="J1284" s="386" t="str">
        <f t="shared" ref="J1284" si="222">IF(P1284="","",IF(LEN(TRIM(P1284))&gt;14,P1284,"CPF Protegido - LGPD"))</f>
        <v xml:space="preserve"> 00.394.460/0058-87</v>
      </c>
      <c r="K1284" s="386" t="s">
        <v>1234</v>
      </c>
      <c r="L1284" s="404" t="s">
        <v>1445</v>
      </c>
      <c r="M1284" s="386" t="s">
        <v>4086</v>
      </c>
      <c r="N1284" s="399">
        <v>45351</v>
      </c>
      <c r="O1284" s="400" t="s">
        <v>35</v>
      </c>
      <c r="P1284" s="505" t="s">
        <v>490</v>
      </c>
      <c r="Q1284" s="501" t="s">
        <v>126</v>
      </c>
      <c r="R1284" s="501" t="s">
        <v>126</v>
      </c>
      <c r="S1284" s="349"/>
    </row>
    <row r="1285" spans="1:19" ht="36" x14ac:dyDescent="0.2">
      <c r="A1285" s="481">
        <f t="shared" si="219"/>
        <v>1282</v>
      </c>
      <c r="B1285" s="399">
        <v>45371</v>
      </c>
      <c r="C1285" s="452">
        <v>45323</v>
      </c>
      <c r="D1285" s="422" t="s">
        <v>114</v>
      </c>
      <c r="E1285" s="422" t="s">
        <v>342</v>
      </c>
      <c r="F1285" s="482">
        <v>3630.1</v>
      </c>
      <c r="G1285" s="421" t="s">
        <v>4109</v>
      </c>
      <c r="H1285" s="420" t="s">
        <v>139</v>
      </c>
      <c r="I1285" s="422" t="s">
        <v>475</v>
      </c>
      <c r="J1285" s="386" t="str">
        <f t="shared" ref="J1285" si="223">IF(P1285="","",IF(LEN(TRIM(P1285))&gt;14,P1285,"CPF Protegido - LGPD"))</f>
        <v xml:space="preserve"> 00.394.460/0058-87</v>
      </c>
      <c r="K1285" s="386" t="s">
        <v>1234</v>
      </c>
      <c r="L1285" s="404" t="s">
        <v>1445</v>
      </c>
      <c r="M1285" s="386" t="s">
        <v>4086</v>
      </c>
      <c r="N1285" s="399">
        <v>45351</v>
      </c>
      <c r="O1285" s="400" t="s">
        <v>35</v>
      </c>
      <c r="P1285" s="505" t="s">
        <v>490</v>
      </c>
      <c r="Q1285" s="501" t="s">
        <v>126</v>
      </c>
      <c r="R1285" s="501" t="s">
        <v>126</v>
      </c>
      <c r="S1285" s="349"/>
    </row>
    <row r="1286" spans="1:19" ht="36" x14ac:dyDescent="0.2">
      <c r="A1286" s="481">
        <f t="shared" si="219"/>
        <v>1283</v>
      </c>
      <c r="B1286" s="399">
        <v>45371</v>
      </c>
      <c r="C1286" s="452">
        <v>45323</v>
      </c>
      <c r="D1286" s="422" t="s">
        <v>114</v>
      </c>
      <c r="E1286" s="422" t="s">
        <v>342</v>
      </c>
      <c r="F1286" s="482">
        <v>4445.3999999999996</v>
      </c>
      <c r="G1286" s="421" t="s">
        <v>4110</v>
      </c>
      <c r="H1286" s="420" t="s">
        <v>139</v>
      </c>
      <c r="I1286" s="422" t="s">
        <v>475</v>
      </c>
      <c r="J1286" s="386" t="str">
        <f t="shared" ref="J1286" si="224">IF(P1286="","",IF(LEN(TRIM(P1286))&gt;14,P1286,"CPF Protegido - LGPD"))</f>
        <v xml:space="preserve"> 00.394.460/0058-87</v>
      </c>
      <c r="K1286" s="386" t="s">
        <v>1234</v>
      </c>
      <c r="L1286" s="404" t="s">
        <v>1445</v>
      </c>
      <c r="M1286" s="386" t="s">
        <v>4086</v>
      </c>
      <c r="N1286" s="399">
        <v>45351</v>
      </c>
      <c r="O1286" s="400" t="s">
        <v>35</v>
      </c>
      <c r="P1286" s="505" t="s">
        <v>490</v>
      </c>
      <c r="Q1286" s="501" t="s">
        <v>126</v>
      </c>
      <c r="R1286" s="501" t="s">
        <v>126</v>
      </c>
      <c r="S1286" s="349"/>
    </row>
    <row r="1287" spans="1:19" ht="36" x14ac:dyDescent="0.2">
      <c r="A1287" s="481">
        <f t="shared" si="219"/>
        <v>1284</v>
      </c>
      <c r="B1287" s="399">
        <v>45371</v>
      </c>
      <c r="C1287" s="452">
        <v>45292</v>
      </c>
      <c r="D1287" s="422" t="s">
        <v>114</v>
      </c>
      <c r="E1287" s="422" t="s">
        <v>274</v>
      </c>
      <c r="F1287" s="482">
        <v>651</v>
      </c>
      <c r="G1287" s="421" t="s">
        <v>1719</v>
      </c>
      <c r="H1287" s="420" t="s">
        <v>132</v>
      </c>
      <c r="I1287" s="422" t="s">
        <v>475</v>
      </c>
      <c r="J1287" s="386" t="str">
        <f t="shared" ref="J1287" si="225">IF(P1287="","",IF(LEN(TRIM(P1287))&gt;14,P1287,"CPF Protegido - LGPD"))</f>
        <v xml:space="preserve"> 00.394.460/0058-87</v>
      </c>
      <c r="K1287" s="386" t="s">
        <v>1234</v>
      </c>
      <c r="L1287" s="404" t="s">
        <v>1445</v>
      </c>
      <c r="M1287" s="386" t="s">
        <v>4086</v>
      </c>
      <c r="N1287" s="399">
        <v>45351</v>
      </c>
      <c r="O1287" s="400" t="s">
        <v>35</v>
      </c>
      <c r="P1287" s="505" t="s">
        <v>490</v>
      </c>
      <c r="Q1287" s="501" t="s">
        <v>126</v>
      </c>
      <c r="R1287" s="501" t="s">
        <v>126</v>
      </c>
      <c r="S1287" s="349"/>
    </row>
    <row r="1288" spans="1:19" ht="36" x14ac:dyDescent="0.2">
      <c r="A1288" s="481">
        <f t="shared" si="219"/>
        <v>1285</v>
      </c>
      <c r="B1288" s="399">
        <v>45371</v>
      </c>
      <c r="C1288" s="452">
        <v>45292</v>
      </c>
      <c r="D1288" s="422" t="s">
        <v>114</v>
      </c>
      <c r="E1288" s="422" t="s">
        <v>274</v>
      </c>
      <c r="F1288" s="492">
        <v>1240</v>
      </c>
      <c r="G1288" s="421" t="s">
        <v>1745</v>
      </c>
      <c r="H1288" s="420" t="s">
        <v>137</v>
      </c>
      <c r="I1288" s="422" t="s">
        <v>475</v>
      </c>
      <c r="J1288" s="386" t="str">
        <f t="shared" ref="J1288:J1289" si="226">IF(P1288="","",IF(LEN(TRIM(P1288))&gt;14,P1288,"CPF Protegido - LGPD"))</f>
        <v xml:space="preserve"> 00.394.460/0058-87</v>
      </c>
      <c r="K1288" s="386" t="s">
        <v>1234</v>
      </c>
      <c r="L1288" s="404" t="s">
        <v>1445</v>
      </c>
      <c r="M1288" s="386" t="s">
        <v>4086</v>
      </c>
      <c r="N1288" s="399">
        <v>45351</v>
      </c>
      <c r="O1288" s="400" t="s">
        <v>35</v>
      </c>
      <c r="P1288" s="505" t="s">
        <v>490</v>
      </c>
      <c r="Q1288" s="501" t="s">
        <v>126</v>
      </c>
      <c r="R1288" s="501" t="s">
        <v>126</v>
      </c>
      <c r="S1288" s="349"/>
    </row>
    <row r="1289" spans="1:19" ht="36" x14ac:dyDescent="0.2">
      <c r="A1289" s="481">
        <f t="shared" si="219"/>
        <v>1286</v>
      </c>
      <c r="B1289" s="399">
        <v>45371</v>
      </c>
      <c r="C1289" s="452">
        <v>45323</v>
      </c>
      <c r="D1289" s="422" t="s">
        <v>114</v>
      </c>
      <c r="E1289" s="422" t="s">
        <v>342</v>
      </c>
      <c r="F1289" s="482">
        <v>12409.96</v>
      </c>
      <c r="G1289" s="421" t="s">
        <v>4113</v>
      </c>
      <c r="H1289" s="420" t="s">
        <v>139</v>
      </c>
      <c r="I1289" s="422" t="s">
        <v>475</v>
      </c>
      <c r="J1289" s="386" t="str">
        <f t="shared" si="226"/>
        <v xml:space="preserve"> 00.394.460/0058-87</v>
      </c>
      <c r="K1289" s="386" t="s">
        <v>1234</v>
      </c>
      <c r="L1289" s="404" t="s">
        <v>1445</v>
      </c>
      <c r="M1289" s="386" t="s">
        <v>4086</v>
      </c>
      <c r="N1289" s="399">
        <v>45351</v>
      </c>
      <c r="O1289" s="400" t="s">
        <v>35</v>
      </c>
      <c r="P1289" s="505" t="s">
        <v>490</v>
      </c>
      <c r="Q1289" s="501" t="s">
        <v>126</v>
      </c>
      <c r="R1289" s="501" t="s">
        <v>126</v>
      </c>
      <c r="S1289" s="349"/>
    </row>
    <row r="1290" spans="1:19" ht="36" x14ac:dyDescent="0.2">
      <c r="A1290" s="481">
        <f t="shared" si="219"/>
        <v>1287</v>
      </c>
      <c r="B1290" s="399">
        <v>45371</v>
      </c>
      <c r="C1290" s="452">
        <v>45323</v>
      </c>
      <c r="D1290" s="422" t="s">
        <v>114</v>
      </c>
      <c r="E1290" s="422" t="s">
        <v>342</v>
      </c>
      <c r="F1290" s="482">
        <v>155</v>
      </c>
      <c r="G1290" s="421" t="s">
        <v>4111</v>
      </c>
      <c r="H1290" s="420" t="s">
        <v>139</v>
      </c>
      <c r="I1290" s="422" t="s">
        <v>475</v>
      </c>
      <c r="J1290" s="386" t="str">
        <f t="shared" ref="J1290" si="227">IF(P1290="","",IF(LEN(TRIM(P1290))&gt;14,P1290,"CPF Protegido - LGPD"))</f>
        <v xml:space="preserve"> 00.394.460/0058-87</v>
      </c>
      <c r="K1290" s="386" t="s">
        <v>1234</v>
      </c>
      <c r="L1290" s="404" t="s">
        <v>1445</v>
      </c>
      <c r="M1290" s="386" t="s">
        <v>4086</v>
      </c>
      <c r="N1290" s="399">
        <v>45351</v>
      </c>
      <c r="O1290" s="400" t="s">
        <v>35</v>
      </c>
      <c r="P1290" s="505" t="s">
        <v>490</v>
      </c>
      <c r="Q1290" s="501" t="s">
        <v>126</v>
      </c>
      <c r="R1290" s="501" t="s">
        <v>126</v>
      </c>
      <c r="S1290" s="349"/>
    </row>
    <row r="1291" spans="1:19" ht="36" x14ac:dyDescent="0.2">
      <c r="A1291" s="481">
        <f t="shared" si="219"/>
        <v>1288</v>
      </c>
      <c r="B1291" s="399">
        <v>45371</v>
      </c>
      <c r="C1291" s="452">
        <v>45323</v>
      </c>
      <c r="D1291" s="422" t="s">
        <v>114</v>
      </c>
      <c r="E1291" s="422" t="s">
        <v>342</v>
      </c>
      <c r="F1291" s="482">
        <v>27534.17</v>
      </c>
      <c r="G1291" s="421" t="s">
        <v>4112</v>
      </c>
      <c r="H1291" s="420" t="s">
        <v>139</v>
      </c>
      <c r="I1291" s="422" t="s">
        <v>475</v>
      </c>
      <c r="J1291" s="386" t="str">
        <f t="shared" ref="J1291" si="228">IF(P1291="","",IF(LEN(TRIM(P1291))&gt;14,P1291,"CPF Protegido - LGPD"))</f>
        <v xml:space="preserve"> 00.394.460/0058-87</v>
      </c>
      <c r="K1291" s="386" t="s">
        <v>1234</v>
      </c>
      <c r="L1291" s="404" t="s">
        <v>1445</v>
      </c>
      <c r="M1291" s="386" t="s">
        <v>4086</v>
      </c>
      <c r="N1291" s="399">
        <v>45351</v>
      </c>
      <c r="O1291" s="400" t="s">
        <v>35</v>
      </c>
      <c r="P1291" s="505" t="s">
        <v>490</v>
      </c>
      <c r="Q1291" s="501" t="s">
        <v>126</v>
      </c>
      <c r="R1291" s="501" t="s">
        <v>126</v>
      </c>
      <c r="S1291" s="349"/>
    </row>
    <row r="1292" spans="1:19" ht="36" x14ac:dyDescent="0.2">
      <c r="A1292" s="481">
        <f t="shared" si="219"/>
        <v>1289</v>
      </c>
      <c r="B1292" s="399">
        <v>45371</v>
      </c>
      <c r="C1292" s="452">
        <v>45323</v>
      </c>
      <c r="D1292" s="422" t="s">
        <v>114</v>
      </c>
      <c r="E1292" s="422" t="s">
        <v>342</v>
      </c>
      <c r="F1292" s="482">
        <v>558</v>
      </c>
      <c r="G1292" s="421" t="s">
        <v>4114</v>
      </c>
      <c r="H1292" s="420" t="s">
        <v>139</v>
      </c>
      <c r="I1292" s="422" t="s">
        <v>475</v>
      </c>
      <c r="J1292" s="386" t="str">
        <f t="shared" ref="J1292" si="229">IF(P1292="","",IF(LEN(TRIM(P1292))&gt;14,P1292,"CPF Protegido - LGPD"))</f>
        <v xml:space="preserve"> 00.394.460/0058-87</v>
      </c>
      <c r="K1292" s="386" t="s">
        <v>1234</v>
      </c>
      <c r="L1292" s="404" t="s">
        <v>1445</v>
      </c>
      <c r="M1292" s="386" t="s">
        <v>4086</v>
      </c>
      <c r="N1292" s="399">
        <v>45351</v>
      </c>
      <c r="O1292" s="400" t="s">
        <v>35</v>
      </c>
      <c r="P1292" s="505" t="s">
        <v>490</v>
      </c>
      <c r="Q1292" s="501" t="s">
        <v>126</v>
      </c>
      <c r="R1292" s="501" t="s">
        <v>126</v>
      </c>
      <c r="S1292" s="349"/>
    </row>
    <row r="1293" spans="1:19" ht="36" x14ac:dyDescent="0.2">
      <c r="A1293" s="481">
        <f t="shared" si="175"/>
        <v>1290</v>
      </c>
      <c r="B1293" s="399">
        <v>45371</v>
      </c>
      <c r="C1293" s="452">
        <v>45323</v>
      </c>
      <c r="D1293" s="422" t="s">
        <v>114</v>
      </c>
      <c r="E1293" s="422" t="s">
        <v>362</v>
      </c>
      <c r="F1293" s="482">
        <v>1698.67</v>
      </c>
      <c r="G1293" s="421" t="s">
        <v>1978</v>
      </c>
      <c r="H1293" s="420" t="s">
        <v>128</v>
      </c>
      <c r="I1293" s="422" t="s">
        <v>475</v>
      </c>
      <c r="J1293" s="386" t="str">
        <f t="shared" ref="J1293" si="230">IF(P1293="","",IF(LEN(TRIM(P1293))&gt;14,P1293,"CPF Protegido - LGPD"))</f>
        <v xml:space="preserve"> 00.394.460/0058-87</v>
      </c>
      <c r="K1293" s="386" t="s">
        <v>1234</v>
      </c>
      <c r="L1293" s="404" t="s">
        <v>1445</v>
      </c>
      <c r="M1293" s="386" t="s">
        <v>4075</v>
      </c>
      <c r="N1293" s="399">
        <v>45351</v>
      </c>
      <c r="O1293" s="400" t="s">
        <v>35</v>
      </c>
      <c r="P1293" s="505" t="s">
        <v>490</v>
      </c>
      <c r="Q1293" s="501" t="s">
        <v>126</v>
      </c>
      <c r="R1293" s="501" t="s">
        <v>126</v>
      </c>
      <c r="S1293" s="349"/>
    </row>
    <row r="1294" spans="1:19" ht="36" x14ac:dyDescent="0.2">
      <c r="A1294" s="481">
        <f t="shared" si="175"/>
        <v>1291</v>
      </c>
      <c r="B1294" s="399">
        <v>45371</v>
      </c>
      <c r="C1294" s="452">
        <v>45292</v>
      </c>
      <c r="D1294" s="422" t="s">
        <v>114</v>
      </c>
      <c r="E1294" s="422" t="s">
        <v>342</v>
      </c>
      <c r="F1294" s="482">
        <v>7.5</v>
      </c>
      <c r="G1294" s="421" t="s">
        <v>4090</v>
      </c>
      <c r="H1294" s="420" t="s">
        <v>139</v>
      </c>
      <c r="I1294" s="422" t="s">
        <v>475</v>
      </c>
      <c r="J1294" s="386" t="str">
        <f t="shared" ref="J1294:J1300" si="231">IF(P1294="","",IF(LEN(TRIM(P1294))&gt;14,P1294,"CPF Protegido - LGPD"))</f>
        <v xml:space="preserve"> 00.394.460/0058-87</v>
      </c>
      <c r="K1294" s="386" t="s">
        <v>1234</v>
      </c>
      <c r="L1294" s="404" t="s">
        <v>1445</v>
      </c>
      <c r="M1294" s="386" t="s">
        <v>4089</v>
      </c>
      <c r="N1294" s="399">
        <v>45351</v>
      </c>
      <c r="O1294" s="400" t="s">
        <v>35</v>
      </c>
      <c r="P1294" s="505" t="s">
        <v>490</v>
      </c>
      <c r="Q1294" s="501" t="s">
        <v>126</v>
      </c>
      <c r="R1294" s="501" t="s">
        <v>126</v>
      </c>
      <c r="S1294" s="349"/>
    </row>
    <row r="1295" spans="1:19" ht="36" x14ac:dyDescent="0.2">
      <c r="A1295" s="481">
        <f t="shared" ref="A1295:A1300" si="232">IF(B1295="","",ROW()-ROW($A$3))</f>
        <v>1292</v>
      </c>
      <c r="B1295" s="399">
        <v>45371</v>
      </c>
      <c r="C1295" s="452">
        <v>45292</v>
      </c>
      <c r="D1295" s="422" t="s">
        <v>114</v>
      </c>
      <c r="E1295" s="422" t="s">
        <v>342</v>
      </c>
      <c r="F1295" s="482">
        <v>2460.04</v>
      </c>
      <c r="G1295" s="421" t="s">
        <v>4091</v>
      </c>
      <c r="H1295" s="420" t="s">
        <v>139</v>
      </c>
      <c r="I1295" s="422" t="s">
        <v>475</v>
      </c>
      <c r="J1295" s="386" t="str">
        <f t="shared" si="231"/>
        <v xml:space="preserve"> 00.394.460/0058-87</v>
      </c>
      <c r="K1295" s="386" t="s">
        <v>1234</v>
      </c>
      <c r="L1295" s="404" t="s">
        <v>1445</v>
      </c>
      <c r="M1295" s="386" t="s">
        <v>4089</v>
      </c>
      <c r="N1295" s="399">
        <v>45351</v>
      </c>
      <c r="O1295" s="400" t="s">
        <v>35</v>
      </c>
      <c r="P1295" s="505" t="s">
        <v>490</v>
      </c>
      <c r="Q1295" s="501" t="s">
        <v>126</v>
      </c>
      <c r="R1295" s="501" t="s">
        <v>126</v>
      </c>
      <c r="S1295" s="349"/>
    </row>
    <row r="1296" spans="1:19" ht="36" x14ac:dyDescent="0.2">
      <c r="A1296" s="481">
        <f t="shared" si="232"/>
        <v>1293</v>
      </c>
      <c r="B1296" s="399">
        <v>45371</v>
      </c>
      <c r="C1296" s="452">
        <v>45292</v>
      </c>
      <c r="D1296" s="422" t="s">
        <v>103</v>
      </c>
      <c r="E1296" s="422" t="s">
        <v>105</v>
      </c>
      <c r="F1296" s="482">
        <v>37.64</v>
      </c>
      <c r="G1296" s="421" t="s">
        <v>2278</v>
      </c>
      <c r="H1296" s="420" t="s">
        <v>126</v>
      </c>
      <c r="I1296" s="422" t="s">
        <v>475</v>
      </c>
      <c r="J1296" s="386" t="str">
        <f t="shared" si="231"/>
        <v xml:space="preserve"> 00.394.460/0058-87</v>
      </c>
      <c r="K1296" s="386" t="s">
        <v>1234</v>
      </c>
      <c r="L1296" s="404" t="s">
        <v>1445</v>
      </c>
      <c r="M1296" s="386" t="s">
        <v>4089</v>
      </c>
      <c r="N1296" s="399">
        <v>45351</v>
      </c>
      <c r="O1296" s="400" t="s">
        <v>35</v>
      </c>
      <c r="P1296" s="505" t="s">
        <v>490</v>
      </c>
      <c r="Q1296" s="501" t="s">
        <v>126</v>
      </c>
      <c r="R1296" s="501" t="s">
        <v>126</v>
      </c>
      <c r="S1296" s="349"/>
    </row>
    <row r="1297" spans="1:19" ht="36" x14ac:dyDescent="0.2">
      <c r="A1297" s="481">
        <f t="shared" ref="A1297" si="233">IF(B1297="","",ROW()-ROW($A$3))</f>
        <v>1294</v>
      </c>
      <c r="B1297" s="399">
        <v>45371</v>
      </c>
      <c r="C1297" s="452">
        <v>45323</v>
      </c>
      <c r="D1297" s="422" t="s">
        <v>103</v>
      </c>
      <c r="E1297" s="422" t="s">
        <v>191</v>
      </c>
      <c r="F1297" s="482">
        <v>12.79</v>
      </c>
      <c r="G1297" s="421" t="s">
        <v>2031</v>
      </c>
      <c r="H1297" s="420" t="s">
        <v>126</v>
      </c>
      <c r="I1297" s="422" t="s">
        <v>475</v>
      </c>
      <c r="J1297" s="386" t="str">
        <f t="shared" ref="J1297" si="234">IF(P1297="","",IF(LEN(TRIM(P1297))&gt;14,P1297,"CPF Protegido - LGPD"))</f>
        <v xml:space="preserve"> 00.394.460/0058-87</v>
      </c>
      <c r="K1297" s="386" t="s">
        <v>1234</v>
      </c>
      <c r="L1297" s="404" t="s">
        <v>1445</v>
      </c>
      <c r="M1297" s="386" t="s">
        <v>4089</v>
      </c>
      <c r="N1297" s="399">
        <v>45351</v>
      </c>
      <c r="O1297" s="400" t="s">
        <v>35</v>
      </c>
      <c r="P1297" s="505" t="s">
        <v>490</v>
      </c>
      <c r="Q1297" s="501" t="s">
        <v>126</v>
      </c>
      <c r="R1297" s="501" t="s">
        <v>126</v>
      </c>
      <c r="S1297" s="349"/>
    </row>
    <row r="1298" spans="1:19" ht="36" x14ac:dyDescent="0.2">
      <c r="A1298" s="481">
        <f t="shared" si="232"/>
        <v>1295</v>
      </c>
      <c r="B1298" s="399">
        <v>45371</v>
      </c>
      <c r="C1298" s="452">
        <v>45292</v>
      </c>
      <c r="D1298" s="422" t="s">
        <v>114</v>
      </c>
      <c r="E1298" s="422" t="s">
        <v>342</v>
      </c>
      <c r="F1298" s="482">
        <v>87.6</v>
      </c>
      <c r="G1298" s="421" t="s">
        <v>4092</v>
      </c>
      <c r="H1298" s="420" t="s">
        <v>139</v>
      </c>
      <c r="I1298" s="422" t="s">
        <v>475</v>
      </c>
      <c r="J1298" s="386" t="str">
        <f t="shared" si="231"/>
        <v xml:space="preserve"> 00.394.460/0058-87</v>
      </c>
      <c r="K1298" s="386" t="s">
        <v>1234</v>
      </c>
      <c r="L1298" s="404" t="s">
        <v>1445</v>
      </c>
      <c r="M1298" s="386" t="s">
        <v>4089</v>
      </c>
      <c r="N1298" s="399">
        <v>45351</v>
      </c>
      <c r="O1298" s="400" t="s">
        <v>35</v>
      </c>
      <c r="P1298" s="505" t="s">
        <v>490</v>
      </c>
      <c r="Q1298" s="501" t="s">
        <v>126</v>
      </c>
      <c r="R1298" s="501" t="s">
        <v>126</v>
      </c>
      <c r="S1298" s="349"/>
    </row>
    <row r="1299" spans="1:19" ht="36" x14ac:dyDescent="0.2">
      <c r="A1299" s="481">
        <f t="shared" si="232"/>
        <v>1296</v>
      </c>
      <c r="B1299" s="399">
        <v>45371</v>
      </c>
      <c r="C1299" s="452">
        <v>45292</v>
      </c>
      <c r="D1299" s="422" t="s">
        <v>114</v>
      </c>
      <c r="E1299" s="422" t="s">
        <v>342</v>
      </c>
      <c r="F1299" s="482">
        <v>336.9</v>
      </c>
      <c r="G1299" s="421" t="s">
        <v>4093</v>
      </c>
      <c r="H1299" s="420" t="s">
        <v>139</v>
      </c>
      <c r="I1299" s="422" t="s">
        <v>475</v>
      </c>
      <c r="J1299" s="386" t="str">
        <f t="shared" si="231"/>
        <v xml:space="preserve"> 00.394.460/0058-87</v>
      </c>
      <c r="K1299" s="386" t="s">
        <v>1234</v>
      </c>
      <c r="L1299" s="404" t="s">
        <v>1445</v>
      </c>
      <c r="M1299" s="386" t="s">
        <v>4089</v>
      </c>
      <c r="N1299" s="399">
        <v>45351</v>
      </c>
      <c r="O1299" s="400" t="s">
        <v>35</v>
      </c>
      <c r="P1299" s="505" t="s">
        <v>490</v>
      </c>
      <c r="Q1299" s="501" t="s">
        <v>126</v>
      </c>
      <c r="R1299" s="501" t="s">
        <v>126</v>
      </c>
      <c r="S1299" s="349"/>
    </row>
    <row r="1300" spans="1:19" ht="36" x14ac:dyDescent="0.2">
      <c r="A1300" s="481">
        <f t="shared" si="232"/>
        <v>1297</v>
      </c>
      <c r="B1300" s="399">
        <v>45371</v>
      </c>
      <c r="C1300" s="452">
        <v>45292</v>
      </c>
      <c r="D1300" s="422" t="s">
        <v>114</v>
      </c>
      <c r="E1300" s="422" t="s">
        <v>342</v>
      </c>
      <c r="F1300" s="482">
        <v>387.6</v>
      </c>
      <c r="G1300" s="421" t="s">
        <v>4094</v>
      </c>
      <c r="H1300" s="420" t="s">
        <v>139</v>
      </c>
      <c r="I1300" s="422" t="s">
        <v>475</v>
      </c>
      <c r="J1300" s="386" t="str">
        <f t="shared" si="231"/>
        <v xml:space="preserve"> 00.394.460/0058-87</v>
      </c>
      <c r="K1300" s="386" t="s">
        <v>1234</v>
      </c>
      <c r="L1300" s="404" t="s">
        <v>1445</v>
      </c>
      <c r="M1300" s="386" t="s">
        <v>4089</v>
      </c>
      <c r="N1300" s="399">
        <v>45351</v>
      </c>
      <c r="O1300" s="400" t="s">
        <v>35</v>
      </c>
      <c r="P1300" s="505" t="s">
        <v>490</v>
      </c>
      <c r="Q1300" s="501" t="s">
        <v>126</v>
      </c>
      <c r="R1300" s="501" t="s">
        <v>126</v>
      </c>
      <c r="S1300" s="349"/>
    </row>
    <row r="1301" spans="1:19" ht="36" x14ac:dyDescent="0.2">
      <c r="A1301" s="481">
        <f t="shared" si="175"/>
        <v>1298</v>
      </c>
      <c r="B1301" s="399">
        <v>45371</v>
      </c>
      <c r="C1301" s="452">
        <v>45292</v>
      </c>
      <c r="D1301" s="422" t="s">
        <v>114</v>
      </c>
      <c r="E1301" s="422" t="s">
        <v>342</v>
      </c>
      <c r="F1301" s="482">
        <v>64.17</v>
      </c>
      <c r="G1301" s="421" t="s">
        <v>4096</v>
      </c>
      <c r="H1301" s="420" t="s">
        <v>139</v>
      </c>
      <c r="I1301" s="422" t="s">
        <v>475</v>
      </c>
      <c r="J1301" s="386" t="str">
        <f t="shared" ref="J1301:J1309" si="235">IF(P1301="","",IF(LEN(TRIM(P1301))&gt;14,P1301,"CPF Protegido - LGPD"))</f>
        <v xml:space="preserve"> 00.394.460/0058-87</v>
      </c>
      <c r="K1301" s="386" t="s">
        <v>1234</v>
      </c>
      <c r="L1301" s="404" t="s">
        <v>1445</v>
      </c>
      <c r="M1301" s="386" t="s">
        <v>4095</v>
      </c>
      <c r="N1301" s="399">
        <v>45351</v>
      </c>
      <c r="O1301" s="400" t="s">
        <v>35</v>
      </c>
      <c r="P1301" s="505" t="s">
        <v>490</v>
      </c>
      <c r="Q1301" s="501" t="s">
        <v>126</v>
      </c>
      <c r="R1301" s="501" t="s">
        <v>126</v>
      </c>
      <c r="S1301" s="349"/>
    </row>
    <row r="1302" spans="1:19" ht="36" x14ac:dyDescent="0.2">
      <c r="A1302" s="481">
        <f t="shared" ref="A1302:A1306" si="236">IF(B1302="","",ROW()-ROW($A$3))</f>
        <v>1299</v>
      </c>
      <c r="B1302" s="399">
        <v>45371</v>
      </c>
      <c r="C1302" s="452">
        <v>45292</v>
      </c>
      <c r="D1302" s="422" t="s">
        <v>114</v>
      </c>
      <c r="E1302" s="422" t="s">
        <v>342</v>
      </c>
      <c r="F1302" s="482">
        <v>7626.11</v>
      </c>
      <c r="G1302" s="421" t="s">
        <v>4097</v>
      </c>
      <c r="H1302" s="420" t="s">
        <v>139</v>
      </c>
      <c r="I1302" s="422" t="s">
        <v>475</v>
      </c>
      <c r="J1302" s="386" t="str">
        <f t="shared" si="235"/>
        <v xml:space="preserve"> 00.394.460/0058-87</v>
      </c>
      <c r="K1302" s="386" t="s">
        <v>1234</v>
      </c>
      <c r="L1302" s="404" t="s">
        <v>1445</v>
      </c>
      <c r="M1302" s="386" t="s">
        <v>4095</v>
      </c>
      <c r="N1302" s="399">
        <v>45351</v>
      </c>
      <c r="O1302" s="400" t="s">
        <v>35</v>
      </c>
      <c r="P1302" s="505" t="s">
        <v>490</v>
      </c>
      <c r="Q1302" s="501" t="s">
        <v>126</v>
      </c>
      <c r="R1302" s="501" t="s">
        <v>126</v>
      </c>
      <c r="S1302" s="349"/>
    </row>
    <row r="1303" spans="1:19" ht="36" x14ac:dyDescent="0.2">
      <c r="A1303" s="481">
        <f t="shared" si="236"/>
        <v>1300</v>
      </c>
      <c r="B1303" s="399">
        <v>45371</v>
      </c>
      <c r="C1303" s="452">
        <v>45292</v>
      </c>
      <c r="D1303" s="422" t="s">
        <v>114</v>
      </c>
      <c r="E1303" s="422" t="s">
        <v>240</v>
      </c>
      <c r="F1303" s="482">
        <v>569.63</v>
      </c>
      <c r="G1303" s="421" t="s">
        <v>1725</v>
      </c>
      <c r="H1303" s="420" t="s">
        <v>127</v>
      </c>
      <c r="I1303" s="422" t="s">
        <v>475</v>
      </c>
      <c r="J1303" s="386" t="str">
        <f t="shared" si="235"/>
        <v xml:space="preserve"> 00.394.460/0058-87</v>
      </c>
      <c r="K1303" s="386" t="s">
        <v>1234</v>
      </c>
      <c r="L1303" s="404" t="s">
        <v>1445</v>
      </c>
      <c r="M1303" s="386" t="s">
        <v>4095</v>
      </c>
      <c r="N1303" s="399">
        <v>45351</v>
      </c>
      <c r="O1303" s="400" t="s">
        <v>35</v>
      </c>
      <c r="P1303" s="505" t="s">
        <v>490</v>
      </c>
      <c r="Q1303" s="501" t="s">
        <v>126</v>
      </c>
      <c r="R1303" s="501" t="s">
        <v>126</v>
      </c>
      <c r="S1303" s="349"/>
    </row>
    <row r="1304" spans="1:19" ht="36" x14ac:dyDescent="0.2">
      <c r="A1304" s="481">
        <f t="shared" si="236"/>
        <v>1301</v>
      </c>
      <c r="B1304" s="399">
        <v>45371</v>
      </c>
      <c r="C1304" s="452">
        <v>45261</v>
      </c>
      <c r="D1304" s="422" t="s">
        <v>103</v>
      </c>
      <c r="E1304" s="422" t="s">
        <v>105</v>
      </c>
      <c r="F1304" s="482">
        <v>89.64</v>
      </c>
      <c r="G1304" s="421" t="s">
        <v>1806</v>
      </c>
      <c r="H1304" s="420" t="s">
        <v>126</v>
      </c>
      <c r="I1304" s="422" t="s">
        <v>475</v>
      </c>
      <c r="J1304" s="386" t="str">
        <f t="shared" si="235"/>
        <v xml:space="preserve"> 00.394.460/0058-87</v>
      </c>
      <c r="K1304" s="386" t="s">
        <v>1234</v>
      </c>
      <c r="L1304" s="404" t="s">
        <v>1445</v>
      </c>
      <c r="M1304" s="386" t="s">
        <v>4095</v>
      </c>
      <c r="N1304" s="399">
        <v>45351</v>
      </c>
      <c r="O1304" s="400" t="s">
        <v>35</v>
      </c>
      <c r="P1304" s="505" t="s">
        <v>490</v>
      </c>
      <c r="Q1304" s="501" t="s">
        <v>126</v>
      </c>
      <c r="R1304" s="501" t="s">
        <v>126</v>
      </c>
      <c r="S1304" s="349"/>
    </row>
    <row r="1305" spans="1:19" ht="36" x14ac:dyDescent="0.2">
      <c r="A1305" s="481">
        <f t="shared" ref="A1305" si="237">IF(B1305="","",ROW()-ROW($A$3))</f>
        <v>1302</v>
      </c>
      <c r="B1305" s="399">
        <v>45371</v>
      </c>
      <c r="C1305" s="452">
        <v>45323</v>
      </c>
      <c r="D1305" s="422" t="s">
        <v>103</v>
      </c>
      <c r="E1305" s="422" t="s">
        <v>191</v>
      </c>
      <c r="F1305" s="482">
        <v>39.65</v>
      </c>
      <c r="G1305" s="421" t="s">
        <v>2032</v>
      </c>
      <c r="H1305" s="420" t="s">
        <v>126</v>
      </c>
      <c r="I1305" s="422" t="s">
        <v>475</v>
      </c>
      <c r="J1305" s="386" t="str">
        <f t="shared" si="235"/>
        <v xml:space="preserve"> 00.394.460/0058-87</v>
      </c>
      <c r="K1305" s="386" t="s">
        <v>1234</v>
      </c>
      <c r="L1305" s="404" t="s">
        <v>1445</v>
      </c>
      <c r="M1305" s="386" t="s">
        <v>4095</v>
      </c>
      <c r="N1305" s="399">
        <v>45351</v>
      </c>
      <c r="O1305" s="400" t="s">
        <v>35</v>
      </c>
      <c r="P1305" s="505" t="s">
        <v>490</v>
      </c>
      <c r="Q1305" s="501" t="s">
        <v>126</v>
      </c>
      <c r="R1305" s="501" t="s">
        <v>126</v>
      </c>
      <c r="S1305" s="349"/>
    </row>
    <row r="1306" spans="1:19" ht="36" x14ac:dyDescent="0.2">
      <c r="A1306" s="481">
        <f t="shared" si="236"/>
        <v>1303</v>
      </c>
      <c r="B1306" s="399">
        <v>45371</v>
      </c>
      <c r="C1306" s="452">
        <v>45323</v>
      </c>
      <c r="D1306" s="422" t="s">
        <v>103</v>
      </c>
      <c r="E1306" s="422" t="s">
        <v>191</v>
      </c>
      <c r="F1306" s="482">
        <v>27.3</v>
      </c>
      <c r="G1306" s="421" t="s">
        <v>4098</v>
      </c>
      <c r="H1306" s="420" t="s">
        <v>126</v>
      </c>
      <c r="I1306" s="422" t="s">
        <v>475</v>
      </c>
      <c r="J1306" s="386" t="str">
        <f t="shared" si="235"/>
        <v xml:space="preserve"> 00.394.460/0058-87</v>
      </c>
      <c r="K1306" s="386" t="s">
        <v>1234</v>
      </c>
      <c r="L1306" s="404" t="s">
        <v>1445</v>
      </c>
      <c r="M1306" s="386" t="s">
        <v>4095</v>
      </c>
      <c r="N1306" s="399">
        <v>45351</v>
      </c>
      <c r="O1306" s="400" t="s">
        <v>35</v>
      </c>
      <c r="P1306" s="505" t="s">
        <v>490</v>
      </c>
      <c r="Q1306" s="501" t="s">
        <v>126</v>
      </c>
      <c r="R1306" s="501" t="s">
        <v>126</v>
      </c>
      <c r="S1306" s="349"/>
    </row>
    <row r="1307" spans="1:19" ht="36" x14ac:dyDescent="0.2">
      <c r="A1307" s="481">
        <f t="shared" ref="A1307" si="238">IF(B1307="","",ROW()-ROW($A$3))</f>
        <v>1304</v>
      </c>
      <c r="B1307" s="399">
        <v>45371</v>
      </c>
      <c r="C1307" s="452">
        <v>45292</v>
      </c>
      <c r="D1307" s="422" t="s">
        <v>114</v>
      </c>
      <c r="E1307" s="422" t="s">
        <v>342</v>
      </c>
      <c r="F1307" s="482">
        <v>407.34</v>
      </c>
      <c r="G1307" s="421" t="s">
        <v>4101</v>
      </c>
      <c r="H1307" s="420" t="s">
        <v>139</v>
      </c>
      <c r="I1307" s="422" t="s">
        <v>475</v>
      </c>
      <c r="J1307" s="386" t="str">
        <f t="shared" si="235"/>
        <v xml:space="preserve"> 00.394.460/0058-87</v>
      </c>
      <c r="K1307" s="386" t="s">
        <v>1234</v>
      </c>
      <c r="L1307" s="404" t="s">
        <v>1445</v>
      </c>
      <c r="M1307" s="386" t="s">
        <v>4095</v>
      </c>
      <c r="N1307" s="399">
        <v>45351</v>
      </c>
      <c r="O1307" s="400" t="s">
        <v>35</v>
      </c>
      <c r="P1307" s="505" t="s">
        <v>490</v>
      </c>
      <c r="Q1307" s="501" t="s">
        <v>126</v>
      </c>
      <c r="R1307" s="501" t="s">
        <v>126</v>
      </c>
      <c r="S1307" s="349"/>
    </row>
    <row r="1308" spans="1:19" ht="36" x14ac:dyDescent="0.2">
      <c r="A1308" s="481">
        <f t="shared" ref="A1308" si="239">IF(B1308="","",ROW()-ROW($A$3))</f>
        <v>1305</v>
      </c>
      <c r="B1308" s="399">
        <v>45371</v>
      </c>
      <c r="C1308" s="452">
        <v>45292</v>
      </c>
      <c r="D1308" s="422" t="s">
        <v>114</v>
      </c>
      <c r="E1308" s="422" t="s">
        <v>342</v>
      </c>
      <c r="F1308" s="482">
        <v>465</v>
      </c>
      <c r="G1308" s="421" t="s">
        <v>4099</v>
      </c>
      <c r="H1308" s="420" t="s">
        <v>139</v>
      </c>
      <c r="I1308" s="422" t="s">
        <v>475</v>
      </c>
      <c r="J1308" s="386" t="str">
        <f t="shared" si="235"/>
        <v xml:space="preserve"> 00.394.460/0058-87</v>
      </c>
      <c r="K1308" s="386" t="s">
        <v>1234</v>
      </c>
      <c r="L1308" s="404" t="s">
        <v>1445</v>
      </c>
      <c r="M1308" s="386" t="s">
        <v>4095</v>
      </c>
      <c r="N1308" s="399">
        <v>45351</v>
      </c>
      <c r="O1308" s="400" t="s">
        <v>35</v>
      </c>
      <c r="P1308" s="505" t="s">
        <v>490</v>
      </c>
      <c r="Q1308" s="501" t="s">
        <v>126</v>
      </c>
      <c r="R1308" s="501" t="s">
        <v>126</v>
      </c>
      <c r="S1308" s="349"/>
    </row>
    <row r="1309" spans="1:19" ht="36" x14ac:dyDescent="0.2">
      <c r="A1309" s="481">
        <f t="shared" ref="A1309" si="240">IF(B1309="","",ROW()-ROW($A$3))</f>
        <v>1306</v>
      </c>
      <c r="B1309" s="399">
        <v>45371</v>
      </c>
      <c r="C1309" s="452">
        <v>45292</v>
      </c>
      <c r="D1309" s="422" t="s">
        <v>114</v>
      </c>
      <c r="E1309" s="422" t="s">
        <v>342</v>
      </c>
      <c r="F1309" s="482">
        <v>1802.34</v>
      </c>
      <c r="G1309" s="421" t="s">
        <v>4100</v>
      </c>
      <c r="H1309" s="420" t="s">
        <v>139</v>
      </c>
      <c r="I1309" s="422" t="s">
        <v>475</v>
      </c>
      <c r="J1309" s="386" t="str">
        <f t="shared" si="235"/>
        <v xml:space="preserve"> 00.394.460/0058-87</v>
      </c>
      <c r="K1309" s="386" t="s">
        <v>1234</v>
      </c>
      <c r="L1309" s="404" t="s">
        <v>1445</v>
      </c>
      <c r="M1309" s="386" t="s">
        <v>4095</v>
      </c>
      <c r="N1309" s="399">
        <v>45351</v>
      </c>
      <c r="O1309" s="400" t="s">
        <v>35</v>
      </c>
      <c r="P1309" s="505" t="s">
        <v>490</v>
      </c>
      <c r="Q1309" s="501" t="s">
        <v>126</v>
      </c>
      <c r="R1309" s="501" t="s">
        <v>126</v>
      </c>
      <c r="S1309" s="349"/>
    </row>
    <row r="1310" spans="1:19" ht="36" x14ac:dyDescent="0.2">
      <c r="A1310" s="481">
        <f t="shared" si="175"/>
        <v>1307</v>
      </c>
      <c r="B1310" s="399">
        <v>45371</v>
      </c>
      <c r="C1310" s="452">
        <v>45323</v>
      </c>
      <c r="D1310" s="422" t="s">
        <v>114</v>
      </c>
      <c r="E1310" s="422" t="s">
        <v>236</v>
      </c>
      <c r="F1310" s="482">
        <v>160.99</v>
      </c>
      <c r="G1310" s="421" t="s">
        <v>1659</v>
      </c>
      <c r="H1310" s="420" t="s">
        <v>127</v>
      </c>
      <c r="I1310" s="422" t="s">
        <v>469</v>
      </c>
      <c r="J1310" s="386" t="str">
        <f t="shared" ref="J1310:J1314" si="241">IF(P1310="","",IF(LEN(TRIM(P1310))&gt;14,P1310,"CPF Protegido - LGPD"))</f>
        <v>02.558.157/0001-62</v>
      </c>
      <c r="K1310" s="404" t="s">
        <v>1337</v>
      </c>
      <c r="L1310" s="404" t="s">
        <v>947</v>
      </c>
      <c r="M1310" s="386" t="s">
        <v>4073</v>
      </c>
      <c r="N1310" s="399">
        <v>45352</v>
      </c>
      <c r="O1310" s="400" t="s">
        <v>35</v>
      </c>
      <c r="P1310" s="511" t="s">
        <v>470</v>
      </c>
      <c r="Q1310" s="501" t="s">
        <v>126</v>
      </c>
      <c r="R1310" s="501" t="s">
        <v>126</v>
      </c>
      <c r="S1310" s="349"/>
    </row>
    <row r="1311" spans="1:19" ht="36" x14ac:dyDescent="0.2">
      <c r="A1311" s="481">
        <f t="shared" si="175"/>
        <v>1308</v>
      </c>
      <c r="B1311" s="399">
        <v>45371</v>
      </c>
      <c r="C1311" s="441">
        <v>45352</v>
      </c>
      <c r="D1311" s="400" t="s">
        <v>114</v>
      </c>
      <c r="E1311" s="401" t="s">
        <v>284</v>
      </c>
      <c r="F1311" s="402">
        <v>12</v>
      </c>
      <c r="G1311" s="403" t="s">
        <v>4074</v>
      </c>
      <c r="H1311" s="420" t="s">
        <v>128</v>
      </c>
      <c r="I1311" s="403" t="s">
        <v>5559</v>
      </c>
      <c r="J1311" s="386" t="str">
        <f t="shared" si="241"/>
        <v>00.000.000/0001-91</v>
      </c>
      <c r="K1311" s="404" t="s">
        <v>1003</v>
      </c>
      <c r="L1311" s="404" t="s">
        <v>939</v>
      </c>
      <c r="M1311" s="386" t="s">
        <v>126</v>
      </c>
      <c r="N1311" s="399">
        <v>45371</v>
      </c>
      <c r="O1311" s="400" t="s">
        <v>35</v>
      </c>
      <c r="P1311" s="505" t="s">
        <v>1004</v>
      </c>
      <c r="Q1311" s="501" t="s">
        <v>126</v>
      </c>
      <c r="R1311" s="501" t="s">
        <v>126</v>
      </c>
      <c r="S1311" s="349"/>
    </row>
    <row r="1312" spans="1:19" ht="60" x14ac:dyDescent="0.2">
      <c r="A1312" s="481">
        <f t="shared" si="175"/>
        <v>1309</v>
      </c>
      <c r="B1312" s="399">
        <v>45372</v>
      </c>
      <c r="C1312" s="452">
        <v>45323</v>
      </c>
      <c r="D1312" s="422" t="s">
        <v>114</v>
      </c>
      <c r="E1312" s="422" t="s">
        <v>236</v>
      </c>
      <c r="F1312" s="482">
        <v>141.72</v>
      </c>
      <c r="G1312" s="421" t="s">
        <v>589</v>
      </c>
      <c r="H1312" s="420" t="s">
        <v>138</v>
      </c>
      <c r="I1312" s="422" t="s">
        <v>590</v>
      </c>
      <c r="J1312" s="386" t="str">
        <f t="shared" si="241"/>
        <v>66.970.229/0021-00</v>
      </c>
      <c r="K1312" s="404" t="s">
        <v>1337</v>
      </c>
      <c r="L1312" s="404" t="s">
        <v>947</v>
      </c>
      <c r="M1312" s="386">
        <v>2614047</v>
      </c>
      <c r="N1312" s="399">
        <v>45338</v>
      </c>
      <c r="O1312" s="400" t="s">
        <v>35</v>
      </c>
      <c r="P1312" s="511" t="s">
        <v>591</v>
      </c>
      <c r="Q1312" s="502" t="s">
        <v>957</v>
      </c>
      <c r="R1312" s="502">
        <v>1977</v>
      </c>
      <c r="S1312" s="349"/>
    </row>
    <row r="1313" spans="1:19" ht="48" x14ac:dyDescent="0.2">
      <c r="A1313" s="481">
        <f t="shared" si="175"/>
        <v>1310</v>
      </c>
      <c r="B1313" s="399">
        <v>45373</v>
      </c>
      <c r="C1313" s="452">
        <v>45323</v>
      </c>
      <c r="D1313" s="422" t="s">
        <v>103</v>
      </c>
      <c r="E1313" s="422" t="s">
        <v>105</v>
      </c>
      <c r="F1313" s="482">
        <v>-4208.92</v>
      </c>
      <c r="G1313" s="421" t="s">
        <v>4145</v>
      </c>
      <c r="H1313" s="420" t="s">
        <v>139</v>
      </c>
      <c r="I1313" s="403" t="s">
        <v>937</v>
      </c>
      <c r="J1313" s="386" t="str">
        <f t="shared" si="241"/>
        <v>70.945.209/0001-03</v>
      </c>
      <c r="K1313" s="386" t="s">
        <v>1021</v>
      </c>
      <c r="L1313" s="404" t="s">
        <v>939</v>
      </c>
      <c r="M1313" s="386" t="s">
        <v>126</v>
      </c>
      <c r="N1313" s="399">
        <v>45373</v>
      </c>
      <c r="O1313" s="400" t="s">
        <v>35</v>
      </c>
      <c r="P1313" s="505" t="s">
        <v>718</v>
      </c>
      <c r="Q1313" s="501" t="s">
        <v>126</v>
      </c>
      <c r="R1313" s="501" t="s">
        <v>126</v>
      </c>
      <c r="S1313" s="349"/>
    </row>
    <row r="1314" spans="1:19" ht="48" x14ac:dyDescent="0.2">
      <c r="A1314" s="481">
        <f t="shared" si="175"/>
        <v>1311</v>
      </c>
      <c r="B1314" s="399">
        <v>45373</v>
      </c>
      <c r="C1314" s="452">
        <v>45323</v>
      </c>
      <c r="D1314" s="422" t="s">
        <v>103</v>
      </c>
      <c r="E1314" s="422" t="s">
        <v>175</v>
      </c>
      <c r="F1314" s="482">
        <v>-11105.23</v>
      </c>
      <c r="G1314" s="421" t="s">
        <v>4146</v>
      </c>
      <c r="H1314" s="420" t="s">
        <v>139</v>
      </c>
      <c r="I1314" s="403" t="s">
        <v>937</v>
      </c>
      <c r="J1314" s="386" t="str">
        <f t="shared" si="241"/>
        <v>70.945.209/0001-03</v>
      </c>
      <c r="K1314" s="386" t="s">
        <v>1021</v>
      </c>
      <c r="L1314" s="404" t="s">
        <v>939</v>
      </c>
      <c r="M1314" s="386" t="s">
        <v>126</v>
      </c>
      <c r="N1314" s="399">
        <v>45373</v>
      </c>
      <c r="O1314" s="400" t="s">
        <v>35</v>
      </c>
      <c r="P1314" s="505" t="s">
        <v>718</v>
      </c>
      <c r="Q1314" s="501" t="s">
        <v>126</v>
      </c>
      <c r="R1314" s="501" t="s">
        <v>126</v>
      </c>
      <c r="S1314" s="349"/>
    </row>
    <row r="1315" spans="1:19" ht="48" x14ac:dyDescent="0.2">
      <c r="A1315" s="481">
        <f t="shared" ref="A1315:A1351" si="242">IF(B1315="","",ROW()-ROW($A$3))</f>
        <v>1312</v>
      </c>
      <c r="B1315" s="399">
        <v>45373</v>
      </c>
      <c r="C1315" s="452">
        <v>45323</v>
      </c>
      <c r="D1315" s="422" t="s">
        <v>103</v>
      </c>
      <c r="E1315" s="422" t="s">
        <v>105</v>
      </c>
      <c r="F1315" s="482">
        <v>-2074.06</v>
      </c>
      <c r="G1315" s="421" t="s">
        <v>4147</v>
      </c>
      <c r="H1315" s="420" t="s">
        <v>139</v>
      </c>
      <c r="I1315" s="403" t="s">
        <v>937</v>
      </c>
      <c r="J1315" s="386" t="str">
        <f t="shared" ref="J1315:J1324" si="243">IF(P1315="","",IF(LEN(TRIM(P1315))&gt;14,P1315,"CPF Protegido - LGPD"))</f>
        <v>70.945.209/0001-03</v>
      </c>
      <c r="K1315" s="386" t="s">
        <v>1021</v>
      </c>
      <c r="L1315" s="404" t="s">
        <v>939</v>
      </c>
      <c r="M1315" s="386" t="s">
        <v>126</v>
      </c>
      <c r="N1315" s="399">
        <v>45373</v>
      </c>
      <c r="O1315" s="400" t="s">
        <v>35</v>
      </c>
      <c r="P1315" s="505" t="s">
        <v>718</v>
      </c>
      <c r="Q1315" s="501" t="s">
        <v>126</v>
      </c>
      <c r="R1315" s="501" t="s">
        <v>126</v>
      </c>
      <c r="S1315" s="349"/>
    </row>
    <row r="1316" spans="1:19" ht="48" x14ac:dyDescent="0.2">
      <c r="A1316" s="481">
        <f t="shared" si="242"/>
        <v>1313</v>
      </c>
      <c r="B1316" s="399">
        <v>45373</v>
      </c>
      <c r="C1316" s="452">
        <v>45323</v>
      </c>
      <c r="D1316" s="422" t="s">
        <v>103</v>
      </c>
      <c r="E1316" s="422" t="s">
        <v>175</v>
      </c>
      <c r="F1316" s="482">
        <v>-5660.96</v>
      </c>
      <c r="G1316" s="421" t="s">
        <v>4148</v>
      </c>
      <c r="H1316" s="420" t="s">
        <v>139</v>
      </c>
      <c r="I1316" s="403" t="s">
        <v>937</v>
      </c>
      <c r="J1316" s="386" t="str">
        <f t="shared" si="243"/>
        <v>70.945.209/0001-03</v>
      </c>
      <c r="K1316" s="386" t="s">
        <v>1021</v>
      </c>
      <c r="L1316" s="404" t="s">
        <v>939</v>
      </c>
      <c r="M1316" s="386" t="s">
        <v>126</v>
      </c>
      <c r="N1316" s="399">
        <v>45373</v>
      </c>
      <c r="O1316" s="400" t="s">
        <v>35</v>
      </c>
      <c r="P1316" s="505" t="s">
        <v>718</v>
      </c>
      <c r="Q1316" s="501" t="s">
        <v>126</v>
      </c>
      <c r="R1316" s="501" t="s">
        <v>126</v>
      </c>
      <c r="S1316" s="349"/>
    </row>
    <row r="1317" spans="1:19" ht="36" x14ac:dyDescent="0.2">
      <c r="A1317" s="481">
        <f t="shared" si="242"/>
        <v>1314</v>
      </c>
      <c r="B1317" s="399">
        <v>45373</v>
      </c>
      <c r="C1317" s="452">
        <v>45352</v>
      </c>
      <c r="D1317" s="422" t="s">
        <v>114</v>
      </c>
      <c r="E1317" s="422" t="s">
        <v>342</v>
      </c>
      <c r="F1317" s="492">
        <v>134.88999999999999</v>
      </c>
      <c r="G1317" s="421" t="s">
        <v>1538</v>
      </c>
      <c r="H1317" s="420" t="s">
        <v>135</v>
      </c>
      <c r="I1317" s="403" t="s">
        <v>4149</v>
      </c>
      <c r="J1317" s="386" t="str">
        <f t="shared" si="243"/>
        <v xml:space="preserve">
06.990.590/0001-23</v>
      </c>
      <c r="K1317" s="386" t="s">
        <v>4161</v>
      </c>
      <c r="L1317" s="404" t="s">
        <v>947</v>
      </c>
      <c r="M1317" s="386">
        <v>8314321</v>
      </c>
      <c r="N1317" s="399">
        <v>45293</v>
      </c>
      <c r="O1317" s="400" t="s">
        <v>35</v>
      </c>
      <c r="P1317" s="505" t="s">
        <v>1539</v>
      </c>
      <c r="Q1317" s="502" t="s">
        <v>957</v>
      </c>
      <c r="R1317" s="502">
        <v>3237</v>
      </c>
      <c r="S1317" s="349"/>
    </row>
    <row r="1318" spans="1:19" ht="36" x14ac:dyDescent="0.2">
      <c r="A1318" s="481">
        <f t="shared" ref="A1318" si="244">IF(B1318="","",ROW()-ROW($A$3))</f>
        <v>1315</v>
      </c>
      <c r="B1318" s="399">
        <v>45373</v>
      </c>
      <c r="C1318" s="452">
        <v>45323</v>
      </c>
      <c r="D1318" s="422" t="s">
        <v>114</v>
      </c>
      <c r="E1318" s="422" t="s">
        <v>342</v>
      </c>
      <c r="F1318" s="482">
        <v>957.55</v>
      </c>
      <c r="G1318" s="421" t="s">
        <v>2064</v>
      </c>
      <c r="H1318" s="420" t="s">
        <v>127</v>
      </c>
      <c r="I1318" s="403" t="s">
        <v>4150</v>
      </c>
      <c r="J1318" s="386" t="str">
        <f t="shared" si="243"/>
        <v>23.412.247/0001-10</v>
      </c>
      <c r="K1318" s="386" t="s">
        <v>4161</v>
      </c>
      <c r="L1318" s="404" t="s">
        <v>947</v>
      </c>
      <c r="M1318" s="386">
        <v>2970333</v>
      </c>
      <c r="N1318" s="399">
        <v>45362</v>
      </c>
      <c r="O1318" s="400" t="s">
        <v>35</v>
      </c>
      <c r="P1318" s="511" t="s">
        <v>2065</v>
      </c>
      <c r="Q1318" s="502" t="s">
        <v>944</v>
      </c>
      <c r="R1318" s="502">
        <v>3849</v>
      </c>
      <c r="S1318" s="349"/>
    </row>
    <row r="1319" spans="1:19" ht="60" x14ac:dyDescent="0.2">
      <c r="A1319" s="481">
        <f t="shared" si="242"/>
        <v>1316</v>
      </c>
      <c r="B1319" s="399">
        <v>45373</v>
      </c>
      <c r="C1319" s="452">
        <v>45352</v>
      </c>
      <c r="D1319" s="422" t="s">
        <v>103</v>
      </c>
      <c r="E1319" s="422" t="s">
        <v>167</v>
      </c>
      <c r="F1319" s="482">
        <v>502</v>
      </c>
      <c r="G1319" s="421" t="s">
        <v>4068</v>
      </c>
      <c r="H1319" s="420" t="s">
        <v>126</v>
      </c>
      <c r="I1319" s="422" t="s">
        <v>4070</v>
      </c>
      <c r="J1319" s="386" t="str">
        <f t="shared" si="243"/>
        <v>10.788.546/0001-02</v>
      </c>
      <c r="K1319" s="386" t="s">
        <v>4161</v>
      </c>
      <c r="L1319" s="404" t="s">
        <v>947</v>
      </c>
      <c r="M1319" s="386">
        <v>16217</v>
      </c>
      <c r="N1319" s="399">
        <v>45372</v>
      </c>
      <c r="O1319" s="400" t="s">
        <v>35</v>
      </c>
      <c r="P1319" s="511" t="s">
        <v>4069</v>
      </c>
      <c r="Q1319" s="502" t="s">
        <v>957</v>
      </c>
      <c r="R1319" s="502">
        <v>3870</v>
      </c>
      <c r="S1319" s="349"/>
    </row>
    <row r="1320" spans="1:19" ht="48" x14ac:dyDescent="0.2">
      <c r="A1320" s="481">
        <f t="shared" si="242"/>
        <v>1317</v>
      </c>
      <c r="B1320" s="399">
        <v>45376</v>
      </c>
      <c r="C1320" s="452">
        <v>45323</v>
      </c>
      <c r="D1320" s="422" t="s">
        <v>103</v>
      </c>
      <c r="E1320" s="422" t="s">
        <v>177</v>
      </c>
      <c r="F1320" s="482">
        <v>-411.36</v>
      </c>
      <c r="G1320" s="403" t="s">
        <v>4164</v>
      </c>
      <c r="H1320" s="420" t="s">
        <v>126</v>
      </c>
      <c r="I1320" s="403" t="s">
        <v>937</v>
      </c>
      <c r="J1320" s="386" t="str">
        <f t="shared" si="243"/>
        <v>70.945.209/0001-03</v>
      </c>
      <c r="K1320" s="386" t="s">
        <v>1021</v>
      </c>
      <c r="L1320" s="497" t="s">
        <v>1445</v>
      </c>
      <c r="M1320" s="386" t="s">
        <v>126</v>
      </c>
      <c r="N1320" s="399">
        <v>45376</v>
      </c>
      <c r="O1320" s="400" t="s">
        <v>35</v>
      </c>
      <c r="P1320" s="508" t="s">
        <v>718</v>
      </c>
      <c r="Q1320" s="501" t="s">
        <v>126</v>
      </c>
      <c r="R1320" s="501" t="s">
        <v>126</v>
      </c>
      <c r="S1320" s="349"/>
    </row>
    <row r="1321" spans="1:19" ht="48" x14ac:dyDescent="0.2">
      <c r="A1321" s="481">
        <f t="shared" si="242"/>
        <v>1318</v>
      </c>
      <c r="B1321" s="399">
        <v>45376</v>
      </c>
      <c r="C1321" s="452">
        <v>45323</v>
      </c>
      <c r="D1321" s="422" t="s">
        <v>103</v>
      </c>
      <c r="E1321" s="422" t="s">
        <v>177</v>
      </c>
      <c r="F1321" s="482">
        <v>-209.69</v>
      </c>
      <c r="G1321" s="403" t="s">
        <v>4165</v>
      </c>
      <c r="H1321" s="420" t="s">
        <v>126</v>
      </c>
      <c r="I1321" s="403" t="s">
        <v>937</v>
      </c>
      <c r="J1321" s="386" t="str">
        <f t="shared" si="243"/>
        <v>70.945.209/0001-03</v>
      </c>
      <c r="K1321" s="386" t="s">
        <v>1021</v>
      </c>
      <c r="L1321" s="497" t="s">
        <v>1445</v>
      </c>
      <c r="M1321" s="386" t="s">
        <v>126</v>
      </c>
      <c r="N1321" s="399">
        <v>45376</v>
      </c>
      <c r="O1321" s="400" t="s">
        <v>35</v>
      </c>
      <c r="P1321" s="508" t="s">
        <v>718</v>
      </c>
      <c r="Q1321" s="501" t="s">
        <v>126</v>
      </c>
      <c r="R1321" s="501" t="s">
        <v>126</v>
      </c>
      <c r="S1321" s="349"/>
    </row>
    <row r="1322" spans="1:19" ht="36" x14ac:dyDescent="0.2">
      <c r="A1322" s="481">
        <f t="shared" si="242"/>
        <v>1319</v>
      </c>
      <c r="B1322" s="399">
        <v>45376</v>
      </c>
      <c r="C1322" s="452">
        <v>45231</v>
      </c>
      <c r="D1322" s="422" t="s">
        <v>114</v>
      </c>
      <c r="E1322" s="422" t="s">
        <v>388</v>
      </c>
      <c r="F1322" s="482">
        <v>392</v>
      </c>
      <c r="G1322" s="421" t="s">
        <v>628</v>
      </c>
      <c r="H1322" s="420" t="s">
        <v>126</v>
      </c>
      <c r="I1322" s="422" t="s">
        <v>629</v>
      </c>
      <c r="J1322" s="386" t="str">
        <f t="shared" si="243"/>
        <v>33.339.017/0001-27</v>
      </c>
      <c r="K1322" s="386" t="s">
        <v>4161</v>
      </c>
      <c r="L1322" s="404" t="s">
        <v>947</v>
      </c>
      <c r="M1322" s="386" t="s">
        <v>2247</v>
      </c>
      <c r="N1322" s="399">
        <v>45373</v>
      </c>
      <c r="O1322" s="400" t="s">
        <v>35</v>
      </c>
      <c r="P1322" s="511" t="s">
        <v>630</v>
      </c>
      <c r="Q1322" s="502" t="s">
        <v>944</v>
      </c>
      <c r="R1322" s="502">
        <v>3078</v>
      </c>
      <c r="S1322" s="349"/>
    </row>
    <row r="1323" spans="1:19" ht="36" x14ac:dyDescent="0.2">
      <c r="A1323" s="481">
        <f t="shared" si="242"/>
        <v>1320</v>
      </c>
      <c r="B1323" s="399">
        <v>45376</v>
      </c>
      <c r="C1323" s="452">
        <v>45323</v>
      </c>
      <c r="D1323" s="422" t="s">
        <v>52</v>
      </c>
      <c r="E1323" s="422" t="s">
        <v>52</v>
      </c>
      <c r="F1323" s="482">
        <v>18857.13</v>
      </c>
      <c r="G1323" s="421" t="s">
        <v>4451</v>
      </c>
      <c r="H1323" s="420" t="s">
        <v>126</v>
      </c>
      <c r="I1323" s="425" t="s">
        <v>717</v>
      </c>
      <c r="J1323" s="386" t="str">
        <f t="shared" si="243"/>
        <v>70.945.209/0001-03</v>
      </c>
      <c r="K1323" s="386" t="s">
        <v>1021</v>
      </c>
      <c r="L1323" s="430" t="s">
        <v>939</v>
      </c>
      <c r="M1323" s="386" t="s">
        <v>126</v>
      </c>
      <c r="N1323" s="399">
        <v>45376</v>
      </c>
      <c r="O1323" s="400" t="s">
        <v>35</v>
      </c>
      <c r="P1323" s="508" t="s">
        <v>718</v>
      </c>
      <c r="Q1323" s="501" t="s">
        <v>126</v>
      </c>
      <c r="R1323" s="501" t="s">
        <v>126</v>
      </c>
      <c r="S1323" s="349"/>
    </row>
    <row r="1324" spans="1:19" ht="60" x14ac:dyDescent="0.2">
      <c r="A1324" s="481">
        <f t="shared" si="242"/>
        <v>1321</v>
      </c>
      <c r="B1324" s="399">
        <v>45376</v>
      </c>
      <c r="C1324" s="452">
        <v>45323</v>
      </c>
      <c r="D1324" s="422" t="s">
        <v>114</v>
      </c>
      <c r="E1324" s="422" t="s">
        <v>256</v>
      </c>
      <c r="F1324" s="482">
        <v>3140.98</v>
      </c>
      <c r="G1324" s="421" t="s">
        <v>523</v>
      </c>
      <c r="H1324" s="420" t="s">
        <v>137</v>
      </c>
      <c r="I1324" s="403" t="s">
        <v>4168</v>
      </c>
      <c r="J1324" s="386" t="str">
        <f t="shared" si="243"/>
        <v>39.925.966/0001-75</v>
      </c>
      <c r="K1324" s="386" t="s">
        <v>951</v>
      </c>
      <c r="L1324" s="404" t="s">
        <v>947</v>
      </c>
      <c r="M1324" s="386">
        <v>30851</v>
      </c>
      <c r="N1324" s="399">
        <v>45376</v>
      </c>
      <c r="O1324" s="400" t="s">
        <v>35</v>
      </c>
      <c r="P1324" s="511" t="s">
        <v>525</v>
      </c>
      <c r="Q1324" s="502" t="s">
        <v>957</v>
      </c>
      <c r="R1324" s="502">
        <v>414</v>
      </c>
      <c r="S1324" s="349"/>
    </row>
    <row r="1325" spans="1:19" ht="72" x14ac:dyDescent="0.2">
      <c r="A1325" s="481">
        <f t="shared" si="242"/>
        <v>1322</v>
      </c>
      <c r="B1325" s="399">
        <v>45376</v>
      </c>
      <c r="C1325" s="452">
        <v>45352</v>
      </c>
      <c r="D1325" s="422" t="s">
        <v>114</v>
      </c>
      <c r="E1325" s="422" t="s">
        <v>342</v>
      </c>
      <c r="F1325" s="482">
        <v>631.14</v>
      </c>
      <c r="G1325" s="421" t="s">
        <v>547</v>
      </c>
      <c r="H1325" s="420" t="s">
        <v>127</v>
      </c>
      <c r="I1325" s="422" t="s">
        <v>548</v>
      </c>
      <c r="J1325" s="386" t="str">
        <f>IF(P1325="","",IF(LEN(TRIM(P1325))&gt;14,P1325,"CPF Protegido - LGPD"))</f>
        <v>02.351.877/0001-52</v>
      </c>
      <c r="K1325" s="386" t="s">
        <v>951</v>
      </c>
      <c r="L1325" s="404" t="s">
        <v>947</v>
      </c>
      <c r="M1325" s="386">
        <v>9302054</v>
      </c>
      <c r="N1325" s="399">
        <v>45377</v>
      </c>
      <c r="O1325" s="400" t="s">
        <v>35</v>
      </c>
      <c r="P1325" s="511" t="s">
        <v>549</v>
      </c>
      <c r="Q1325" s="502" t="s">
        <v>957</v>
      </c>
      <c r="R1325" s="502">
        <v>1784</v>
      </c>
      <c r="S1325" s="349"/>
    </row>
    <row r="1326" spans="1:19" ht="36" x14ac:dyDescent="0.2">
      <c r="A1326" s="481">
        <f t="shared" si="242"/>
        <v>1323</v>
      </c>
      <c r="B1326" s="399">
        <v>45376</v>
      </c>
      <c r="C1326" s="452">
        <v>45352</v>
      </c>
      <c r="D1326" s="422" t="s">
        <v>103</v>
      </c>
      <c r="E1326" s="422" t="s">
        <v>200</v>
      </c>
      <c r="F1326" s="482">
        <v>2973.35</v>
      </c>
      <c r="G1326" s="348" t="s">
        <v>1573</v>
      </c>
      <c r="H1326" s="498" t="s">
        <v>126</v>
      </c>
      <c r="I1326" s="403" t="s">
        <v>1576</v>
      </c>
      <c r="J1326" s="386" t="str">
        <f t="shared" ref="J1326:J1327" si="245">IF(P1326="","",IF(LEN(TRIM(P1326))&gt;14,P1326,"CPF Protegido - LGPD"))</f>
        <v>04.398.505/0001-07</v>
      </c>
      <c r="K1326" s="386" t="s">
        <v>951</v>
      </c>
      <c r="L1326" s="404" t="s">
        <v>947</v>
      </c>
      <c r="M1326" s="386" t="s">
        <v>4448</v>
      </c>
      <c r="N1326" s="399">
        <v>45378</v>
      </c>
      <c r="O1326" s="400" t="s">
        <v>35</v>
      </c>
      <c r="P1326" s="510" t="s">
        <v>1577</v>
      </c>
      <c r="Q1326" s="501" t="s">
        <v>126</v>
      </c>
      <c r="R1326" s="501" t="s">
        <v>126</v>
      </c>
      <c r="S1326" s="349"/>
    </row>
    <row r="1327" spans="1:19" ht="36" x14ac:dyDescent="0.2">
      <c r="A1327" s="481">
        <f t="shared" si="242"/>
        <v>1324</v>
      </c>
      <c r="B1327" s="399">
        <v>45376</v>
      </c>
      <c r="C1327" s="452">
        <v>45352</v>
      </c>
      <c r="D1327" s="422" t="s">
        <v>103</v>
      </c>
      <c r="E1327" s="422" t="s">
        <v>200</v>
      </c>
      <c r="F1327" s="482">
        <v>758.03</v>
      </c>
      <c r="G1327" s="348" t="s">
        <v>1573</v>
      </c>
      <c r="H1327" s="498" t="s">
        <v>126</v>
      </c>
      <c r="I1327" s="403" t="s">
        <v>1574</v>
      </c>
      <c r="J1327" s="386" t="str">
        <f t="shared" si="245"/>
        <v>10.426.715/0001-64</v>
      </c>
      <c r="K1327" s="386" t="s">
        <v>951</v>
      </c>
      <c r="L1327" s="404" t="s">
        <v>947</v>
      </c>
      <c r="M1327" s="386" t="s">
        <v>4481</v>
      </c>
      <c r="N1327" s="399">
        <v>45377</v>
      </c>
      <c r="O1327" s="400" t="s">
        <v>35</v>
      </c>
      <c r="P1327" s="510" t="s">
        <v>1575</v>
      </c>
      <c r="Q1327" s="501" t="s">
        <v>126</v>
      </c>
      <c r="R1327" s="501" t="s">
        <v>126</v>
      </c>
      <c r="S1327" s="349"/>
    </row>
    <row r="1328" spans="1:19" ht="36" x14ac:dyDescent="0.2">
      <c r="A1328" s="481">
        <f t="shared" si="242"/>
        <v>1325</v>
      </c>
      <c r="B1328" s="399">
        <v>45376</v>
      </c>
      <c r="C1328" s="452">
        <v>45323</v>
      </c>
      <c r="D1328" s="422" t="s">
        <v>103</v>
      </c>
      <c r="E1328" s="422" t="s">
        <v>177</v>
      </c>
      <c r="F1328" s="482">
        <v>3574.65</v>
      </c>
      <c r="G1328" s="403" t="s">
        <v>4166</v>
      </c>
      <c r="H1328" s="420" t="s">
        <v>126</v>
      </c>
      <c r="I1328" s="426" t="s">
        <v>475</v>
      </c>
      <c r="J1328" s="386" t="str">
        <f t="shared" ref="J1328:J1330" si="246">IF(P1328="","",IF(LEN(TRIM(P1328))&gt;14,P1328,"CPF Protegido - LGPD"))</f>
        <v xml:space="preserve"> 00.394.460/0058-87</v>
      </c>
      <c r="K1328" s="404" t="s">
        <v>1234</v>
      </c>
      <c r="L1328" s="404" t="s">
        <v>1445</v>
      </c>
      <c r="M1328" s="386" t="s">
        <v>126</v>
      </c>
      <c r="N1328" s="399">
        <v>45376</v>
      </c>
      <c r="O1328" s="400" t="s">
        <v>35</v>
      </c>
      <c r="P1328" s="505" t="s">
        <v>490</v>
      </c>
      <c r="Q1328" s="501" t="s">
        <v>126</v>
      </c>
      <c r="R1328" s="501" t="s">
        <v>126</v>
      </c>
      <c r="S1328" s="349"/>
    </row>
    <row r="1329" spans="1:19" ht="36" x14ac:dyDescent="0.2">
      <c r="A1329" s="481">
        <f t="shared" si="242"/>
        <v>1326</v>
      </c>
      <c r="B1329" s="399">
        <v>45376</v>
      </c>
      <c r="C1329" s="452">
        <v>45323</v>
      </c>
      <c r="D1329" s="422" t="s">
        <v>114</v>
      </c>
      <c r="E1329" s="422" t="s">
        <v>288</v>
      </c>
      <c r="F1329" s="482">
        <v>975.41</v>
      </c>
      <c r="G1329" s="421" t="s">
        <v>2040</v>
      </c>
      <c r="H1329" s="420" t="s">
        <v>126</v>
      </c>
      <c r="I1329" s="426" t="s">
        <v>475</v>
      </c>
      <c r="J1329" s="386" t="str">
        <f t="shared" si="246"/>
        <v xml:space="preserve"> 00.394.460/0058-87</v>
      </c>
      <c r="K1329" s="404" t="s">
        <v>1234</v>
      </c>
      <c r="L1329" s="404" t="s">
        <v>1445</v>
      </c>
      <c r="M1329" s="386" t="s">
        <v>126</v>
      </c>
      <c r="N1329" s="399">
        <v>45376</v>
      </c>
      <c r="O1329" s="400" t="s">
        <v>35</v>
      </c>
      <c r="P1329" s="505" t="s">
        <v>490</v>
      </c>
      <c r="Q1329" s="501" t="s">
        <v>126</v>
      </c>
      <c r="R1329" s="501" t="s">
        <v>126</v>
      </c>
      <c r="S1329" s="349"/>
    </row>
    <row r="1330" spans="1:19" ht="48" x14ac:dyDescent="0.2">
      <c r="A1330" s="481">
        <f t="shared" si="242"/>
        <v>1327</v>
      </c>
      <c r="B1330" s="399">
        <v>45377</v>
      </c>
      <c r="C1330" s="441">
        <v>45323</v>
      </c>
      <c r="D1330" s="401" t="s">
        <v>103</v>
      </c>
      <c r="E1330" s="401" t="s">
        <v>189</v>
      </c>
      <c r="F1330" s="402">
        <v>-383.96</v>
      </c>
      <c r="G1330" s="403" t="s">
        <v>4447</v>
      </c>
      <c r="H1330" s="400" t="s">
        <v>126</v>
      </c>
      <c r="I1330" s="403" t="s">
        <v>937</v>
      </c>
      <c r="J1330" s="386" t="str">
        <f t="shared" si="246"/>
        <v>70.945.209/0001-03</v>
      </c>
      <c r="K1330" s="386" t="s">
        <v>1021</v>
      </c>
      <c r="L1330" s="430" t="s">
        <v>939</v>
      </c>
      <c r="M1330" s="386" t="s">
        <v>126</v>
      </c>
      <c r="N1330" s="399">
        <v>45377</v>
      </c>
      <c r="O1330" s="400" t="s">
        <v>35</v>
      </c>
      <c r="P1330" s="508" t="s">
        <v>718</v>
      </c>
      <c r="Q1330" s="501" t="s">
        <v>126</v>
      </c>
      <c r="R1330" s="501" t="s">
        <v>126</v>
      </c>
      <c r="S1330" s="349"/>
    </row>
    <row r="1331" spans="1:19" ht="36" x14ac:dyDescent="0.2">
      <c r="A1331" s="481">
        <f t="shared" si="242"/>
        <v>1328</v>
      </c>
      <c r="B1331" s="399">
        <v>45377</v>
      </c>
      <c r="C1331" s="441">
        <v>45352</v>
      </c>
      <c r="D1331" s="401" t="s">
        <v>114</v>
      </c>
      <c r="E1331" s="401" t="s">
        <v>234</v>
      </c>
      <c r="F1331" s="402">
        <v>605.35</v>
      </c>
      <c r="G1331" s="403" t="s">
        <v>471</v>
      </c>
      <c r="H1331" s="400" t="s">
        <v>127</v>
      </c>
      <c r="I1331" s="403" t="s">
        <v>472</v>
      </c>
      <c r="J1331" s="386" t="str">
        <f t="shared" ref="J1331:J1336" si="247">IF(P1331="","",IF(LEN(TRIM(P1331))&gt;14,P1331,"CPF Protegido - LGPD"))</f>
        <v>02.421.421/0020-84</v>
      </c>
      <c r="K1331" s="386" t="s">
        <v>1337</v>
      </c>
      <c r="L1331" s="404" t="s">
        <v>1338</v>
      </c>
      <c r="M1331" s="386">
        <v>5152213156</v>
      </c>
      <c r="N1331" s="399">
        <v>45352</v>
      </c>
      <c r="O1331" s="400" t="s">
        <v>35</v>
      </c>
      <c r="P1331" s="505" t="s">
        <v>473</v>
      </c>
      <c r="Q1331" s="501" t="s">
        <v>126</v>
      </c>
      <c r="R1331" s="501" t="s">
        <v>126</v>
      </c>
      <c r="S1331" s="349"/>
    </row>
    <row r="1332" spans="1:19" ht="36" x14ac:dyDescent="0.2">
      <c r="A1332" s="481">
        <f t="shared" si="242"/>
        <v>1329</v>
      </c>
      <c r="B1332" s="399">
        <v>45378</v>
      </c>
      <c r="C1332" s="452">
        <v>45170</v>
      </c>
      <c r="D1332" s="422" t="s">
        <v>114</v>
      </c>
      <c r="E1332" s="422" t="s">
        <v>244</v>
      </c>
      <c r="F1332" s="482">
        <v>1625.71</v>
      </c>
      <c r="G1332" s="421" t="s">
        <v>586</v>
      </c>
      <c r="H1332" s="400" t="s">
        <v>127</v>
      </c>
      <c r="I1332" s="422" t="s">
        <v>587</v>
      </c>
      <c r="J1332" s="386" t="str">
        <f t="shared" si="247"/>
        <v>17.171.307/0001-58</v>
      </c>
      <c r="K1332" s="386" t="s">
        <v>951</v>
      </c>
      <c r="L1332" s="404" t="s">
        <v>947</v>
      </c>
      <c r="M1332" s="386" t="s">
        <v>4455</v>
      </c>
      <c r="N1332" s="399">
        <v>45366</v>
      </c>
      <c r="O1332" s="400" t="s">
        <v>35</v>
      </c>
      <c r="P1332" s="511" t="s">
        <v>588</v>
      </c>
      <c r="Q1332" s="502" t="s">
        <v>957</v>
      </c>
      <c r="R1332" s="502">
        <v>1537</v>
      </c>
      <c r="S1332" s="349"/>
    </row>
    <row r="1333" spans="1:19" ht="36" x14ac:dyDescent="0.2">
      <c r="A1333" s="481">
        <f t="shared" si="242"/>
        <v>1330</v>
      </c>
      <c r="B1333" s="399">
        <v>45378</v>
      </c>
      <c r="C1333" s="452">
        <v>45352</v>
      </c>
      <c r="D1333" s="422" t="s">
        <v>114</v>
      </c>
      <c r="E1333" s="422" t="s">
        <v>342</v>
      </c>
      <c r="F1333" s="482">
        <f>1936-968</f>
        <v>968</v>
      </c>
      <c r="G1333" s="421" t="s">
        <v>2232</v>
      </c>
      <c r="H1333" s="420" t="s">
        <v>132</v>
      </c>
      <c r="I1333" s="422" t="s">
        <v>4130</v>
      </c>
      <c r="J1333" s="386" t="str">
        <f t="shared" si="247"/>
        <v>26.506.708/0001-02</v>
      </c>
      <c r="K1333" s="386" t="s">
        <v>951</v>
      </c>
      <c r="L1333" s="404" t="s">
        <v>947</v>
      </c>
      <c r="M1333" s="386" t="s">
        <v>2275</v>
      </c>
      <c r="N1333" s="399">
        <v>45365</v>
      </c>
      <c r="O1333" s="400" t="s">
        <v>35</v>
      </c>
      <c r="P1333" s="511" t="s">
        <v>1816</v>
      </c>
      <c r="Q1333" s="502" t="s">
        <v>956</v>
      </c>
      <c r="R1333" s="502">
        <v>3923</v>
      </c>
      <c r="S1333" s="349"/>
    </row>
    <row r="1334" spans="1:19" ht="36" x14ac:dyDescent="0.2">
      <c r="A1334" s="481">
        <f t="shared" si="242"/>
        <v>1331</v>
      </c>
      <c r="B1334" s="399">
        <v>45378</v>
      </c>
      <c r="C1334" s="452">
        <v>45352</v>
      </c>
      <c r="D1334" s="422" t="s">
        <v>103</v>
      </c>
      <c r="E1334" s="422" t="s">
        <v>200</v>
      </c>
      <c r="F1334" s="482">
        <v>430.86</v>
      </c>
      <c r="G1334" s="348" t="s">
        <v>1573</v>
      </c>
      <c r="H1334" s="498" t="s">
        <v>126</v>
      </c>
      <c r="I1334" s="403" t="s">
        <v>1574</v>
      </c>
      <c r="J1334" s="386" t="str">
        <f t="shared" si="247"/>
        <v>10.426.715/0001-64</v>
      </c>
      <c r="K1334" s="386" t="s">
        <v>951</v>
      </c>
      <c r="L1334" s="404" t="s">
        <v>947</v>
      </c>
      <c r="M1334" s="386" t="s">
        <v>5549</v>
      </c>
      <c r="N1334" s="399">
        <v>45384</v>
      </c>
      <c r="O1334" s="400" t="s">
        <v>35</v>
      </c>
      <c r="P1334" s="510" t="s">
        <v>1575</v>
      </c>
      <c r="Q1334" s="501" t="s">
        <v>126</v>
      </c>
      <c r="R1334" s="501" t="s">
        <v>126</v>
      </c>
      <c r="S1334" s="349"/>
    </row>
    <row r="1335" spans="1:19" ht="48" x14ac:dyDescent="0.2">
      <c r="A1335" s="481">
        <f t="shared" si="242"/>
        <v>1332</v>
      </c>
      <c r="B1335" s="399">
        <v>45378</v>
      </c>
      <c r="C1335" s="452">
        <v>45261</v>
      </c>
      <c r="D1335" s="422" t="s">
        <v>114</v>
      </c>
      <c r="E1335" s="422" t="s">
        <v>342</v>
      </c>
      <c r="F1335" s="482">
        <v>1247.6600000000001</v>
      </c>
      <c r="G1335" s="421" t="s">
        <v>647</v>
      </c>
      <c r="H1335" s="420" t="s">
        <v>126</v>
      </c>
      <c r="I1335" s="422" t="s">
        <v>648</v>
      </c>
      <c r="J1335" s="386" t="str">
        <f t="shared" si="247"/>
        <v>08.762.826/0001-08</v>
      </c>
      <c r="K1335" s="386" t="s">
        <v>1560</v>
      </c>
      <c r="L1335" s="404" t="s">
        <v>947</v>
      </c>
      <c r="M1335" s="386">
        <v>112151</v>
      </c>
      <c r="N1335" s="399">
        <v>45278</v>
      </c>
      <c r="O1335" s="400" t="s">
        <v>35</v>
      </c>
      <c r="P1335" s="511" t="s">
        <v>649</v>
      </c>
      <c r="Q1335" s="502" t="s">
        <v>956</v>
      </c>
      <c r="R1335" s="502">
        <v>3154</v>
      </c>
      <c r="S1335" s="349"/>
    </row>
    <row r="1336" spans="1:19" ht="48" x14ac:dyDescent="0.2">
      <c r="A1336" s="481">
        <f t="shared" si="242"/>
        <v>1333</v>
      </c>
      <c r="B1336" s="399">
        <v>45379</v>
      </c>
      <c r="C1336" s="452">
        <v>45352</v>
      </c>
      <c r="D1336" s="422" t="s">
        <v>103</v>
      </c>
      <c r="E1336" s="422" t="s">
        <v>191</v>
      </c>
      <c r="F1336" s="482">
        <v>-114.52</v>
      </c>
      <c r="G1336" s="393" t="s">
        <v>4458</v>
      </c>
      <c r="H1336" s="420" t="s">
        <v>126</v>
      </c>
      <c r="I1336" s="403" t="s">
        <v>937</v>
      </c>
      <c r="J1336" s="386" t="str">
        <f t="shared" si="247"/>
        <v>70.945.209/0001-03</v>
      </c>
      <c r="K1336" s="386" t="s">
        <v>1593</v>
      </c>
      <c r="L1336" s="404" t="s">
        <v>939</v>
      </c>
      <c r="M1336" s="386" t="s">
        <v>126</v>
      </c>
      <c r="N1336" s="399">
        <v>45379</v>
      </c>
      <c r="O1336" s="400" t="s">
        <v>35</v>
      </c>
      <c r="P1336" s="504" t="s">
        <v>718</v>
      </c>
      <c r="Q1336" s="501" t="s">
        <v>126</v>
      </c>
      <c r="R1336" s="501" t="s">
        <v>126</v>
      </c>
      <c r="S1336" s="349"/>
    </row>
    <row r="1337" spans="1:19" ht="48" x14ac:dyDescent="0.2">
      <c r="A1337" s="481">
        <f t="shared" si="242"/>
        <v>1334</v>
      </c>
      <c r="B1337" s="399">
        <v>45379</v>
      </c>
      <c r="C1337" s="452">
        <v>45352</v>
      </c>
      <c r="D1337" s="422" t="s">
        <v>103</v>
      </c>
      <c r="E1337" s="422" t="s">
        <v>191</v>
      </c>
      <c r="F1337" s="482">
        <v>-81.8</v>
      </c>
      <c r="G1337" s="393" t="s">
        <v>4457</v>
      </c>
      <c r="H1337" s="420" t="s">
        <v>126</v>
      </c>
      <c r="I1337" s="403" t="s">
        <v>937</v>
      </c>
      <c r="J1337" s="386" t="str">
        <f t="shared" ref="J1337" si="248">IF(P1337="","",IF(LEN(TRIM(P1337))&gt;14,P1337,"CPF Protegido - LGPD"))</f>
        <v>70.945.209/0001-03</v>
      </c>
      <c r="K1337" s="386" t="s">
        <v>1593</v>
      </c>
      <c r="L1337" s="404" t="s">
        <v>939</v>
      </c>
      <c r="M1337" s="386" t="s">
        <v>126</v>
      </c>
      <c r="N1337" s="399">
        <v>45379</v>
      </c>
      <c r="O1337" s="400" t="s">
        <v>35</v>
      </c>
      <c r="P1337" s="504" t="s">
        <v>718</v>
      </c>
      <c r="Q1337" s="501" t="s">
        <v>126</v>
      </c>
      <c r="R1337" s="501" t="s">
        <v>126</v>
      </c>
      <c r="S1337" s="349"/>
    </row>
    <row r="1338" spans="1:19" ht="60" x14ac:dyDescent="0.2">
      <c r="A1338" s="481">
        <f t="shared" si="242"/>
        <v>1335</v>
      </c>
      <c r="B1338" s="399">
        <v>45379</v>
      </c>
      <c r="C1338" s="452">
        <v>45200</v>
      </c>
      <c r="D1338" s="422" t="s">
        <v>114</v>
      </c>
      <c r="E1338" s="422" t="s">
        <v>248</v>
      </c>
      <c r="F1338" s="482">
        <v>5000</v>
      </c>
      <c r="G1338" s="421" t="s">
        <v>4470</v>
      </c>
      <c r="H1338" s="420" t="s">
        <v>128</v>
      </c>
      <c r="I1338" s="403" t="s">
        <v>1822</v>
      </c>
      <c r="J1338" s="386" t="str">
        <f t="shared" ref="J1338:J1339" si="249">IF(P1338="","",IF(LEN(TRIM(P1338))&gt;14,P1338,"CPF Protegido - LGPD"))</f>
        <v>70.945.209/0001-03</v>
      </c>
      <c r="K1338" s="386" t="s">
        <v>4161</v>
      </c>
      <c r="L1338" s="404" t="s">
        <v>939</v>
      </c>
      <c r="M1338" s="386" t="s">
        <v>126</v>
      </c>
      <c r="N1338" s="399">
        <v>45379</v>
      </c>
      <c r="O1338" s="400" t="s">
        <v>35</v>
      </c>
      <c r="P1338" s="504" t="s">
        <v>718</v>
      </c>
      <c r="Q1338" s="502" t="s">
        <v>944</v>
      </c>
      <c r="R1338" s="502">
        <v>2531</v>
      </c>
      <c r="S1338" s="349"/>
    </row>
    <row r="1339" spans="1:19" ht="36" x14ac:dyDescent="0.2">
      <c r="A1339" s="481">
        <f t="shared" si="242"/>
        <v>1336</v>
      </c>
      <c r="B1339" s="399">
        <v>45379</v>
      </c>
      <c r="C1339" s="452">
        <v>45323</v>
      </c>
      <c r="D1339" s="422" t="s">
        <v>114</v>
      </c>
      <c r="E1339" s="422" t="s">
        <v>306</v>
      </c>
      <c r="F1339" s="482">
        <v>312</v>
      </c>
      <c r="G1339" s="421" t="s">
        <v>1982</v>
      </c>
      <c r="H1339" s="420" t="s">
        <v>127</v>
      </c>
      <c r="I1339" s="422" t="s">
        <v>1983</v>
      </c>
      <c r="J1339" s="386" t="str">
        <f t="shared" si="249"/>
        <v>43.283.811/0001-50</v>
      </c>
      <c r="K1339" s="386" t="s">
        <v>951</v>
      </c>
      <c r="L1339" s="404" t="s">
        <v>947</v>
      </c>
      <c r="M1339" s="386">
        <v>113936</v>
      </c>
      <c r="N1339" s="399">
        <v>45349</v>
      </c>
      <c r="O1339" s="400" t="s">
        <v>35</v>
      </c>
      <c r="P1339" s="511" t="s">
        <v>976</v>
      </c>
      <c r="Q1339" s="502" t="s">
        <v>956</v>
      </c>
      <c r="R1339" s="502">
        <v>3774</v>
      </c>
      <c r="S1339" s="349"/>
    </row>
    <row r="1340" spans="1:19" ht="36" x14ac:dyDescent="0.2">
      <c r="A1340" s="481">
        <f t="shared" si="242"/>
        <v>1337</v>
      </c>
      <c r="B1340" s="399">
        <v>45379</v>
      </c>
      <c r="C1340" s="452">
        <v>45352</v>
      </c>
      <c r="D1340" s="422" t="s">
        <v>103</v>
      </c>
      <c r="E1340" s="422" t="s">
        <v>191</v>
      </c>
      <c r="F1340" s="482">
        <v>757.09</v>
      </c>
      <c r="G1340" s="352" t="s">
        <v>4461</v>
      </c>
      <c r="H1340" s="400" t="s">
        <v>126</v>
      </c>
      <c r="I1340" s="403" t="s">
        <v>1594</v>
      </c>
      <c r="J1340" s="386" t="str">
        <f t="shared" ref="J1340:J1342" si="250">IF(P1340="","",IF(LEN(TRIM(P1340))&gt;14,P1340,"CPF Protegido - LGPD"))</f>
        <v>26.231.266/0001-39</v>
      </c>
      <c r="K1340" s="386" t="s">
        <v>951</v>
      </c>
      <c r="L1340" s="404" t="s">
        <v>947</v>
      </c>
      <c r="M1340" s="386" t="s">
        <v>4463</v>
      </c>
      <c r="N1340" s="399">
        <v>45362</v>
      </c>
      <c r="O1340" s="400" t="s">
        <v>35</v>
      </c>
      <c r="P1340" s="504" t="s">
        <v>1595</v>
      </c>
      <c r="Q1340" s="501" t="s">
        <v>126</v>
      </c>
      <c r="R1340" s="501" t="s">
        <v>126</v>
      </c>
      <c r="S1340" s="349"/>
    </row>
    <row r="1341" spans="1:19" ht="34.5" customHeight="1" x14ac:dyDescent="0.2">
      <c r="A1341" s="481">
        <f t="shared" si="242"/>
        <v>1338</v>
      </c>
      <c r="B1341" s="399">
        <v>45379</v>
      </c>
      <c r="C1341" s="452">
        <v>45352</v>
      </c>
      <c r="D1341" s="422" t="s">
        <v>103</v>
      </c>
      <c r="E1341" s="422" t="s">
        <v>191</v>
      </c>
      <c r="F1341" s="402">
        <v>532.6</v>
      </c>
      <c r="G1341" s="405" t="s">
        <v>4462</v>
      </c>
      <c r="H1341" s="400" t="s">
        <v>126</v>
      </c>
      <c r="I1341" s="403" t="s">
        <v>1594</v>
      </c>
      <c r="J1341" s="386" t="str">
        <f t="shared" si="250"/>
        <v>26.231.266/0001-39</v>
      </c>
      <c r="K1341" s="386" t="s">
        <v>951</v>
      </c>
      <c r="L1341" s="404" t="s">
        <v>947</v>
      </c>
      <c r="M1341" s="386" t="s">
        <v>4466</v>
      </c>
      <c r="N1341" s="399">
        <v>45362</v>
      </c>
      <c r="O1341" s="400" t="s">
        <v>35</v>
      </c>
      <c r="P1341" s="504" t="s">
        <v>1595</v>
      </c>
      <c r="Q1341" s="501" t="s">
        <v>126</v>
      </c>
      <c r="R1341" s="501" t="s">
        <v>126</v>
      </c>
      <c r="S1341" s="349"/>
    </row>
    <row r="1342" spans="1:19" ht="34.5" customHeight="1" x14ac:dyDescent="0.2">
      <c r="A1342" s="481">
        <f t="shared" si="242"/>
        <v>1339</v>
      </c>
      <c r="B1342" s="399">
        <v>45379</v>
      </c>
      <c r="C1342" s="441">
        <v>45352</v>
      </c>
      <c r="D1342" s="400" t="s">
        <v>103</v>
      </c>
      <c r="E1342" s="401" t="s">
        <v>216</v>
      </c>
      <c r="F1342" s="402">
        <v>3298.56</v>
      </c>
      <c r="G1342" s="405" t="s">
        <v>1614</v>
      </c>
      <c r="H1342" s="420" t="s">
        <v>126</v>
      </c>
      <c r="I1342" s="403" t="s">
        <v>1615</v>
      </c>
      <c r="J1342" s="386" t="str">
        <f t="shared" si="250"/>
        <v>04.740.876/0001-25</v>
      </c>
      <c r="K1342" s="386" t="s">
        <v>951</v>
      </c>
      <c r="L1342" s="404" t="s">
        <v>947</v>
      </c>
      <c r="M1342" s="386">
        <v>863842</v>
      </c>
      <c r="N1342" s="399">
        <v>45383</v>
      </c>
      <c r="O1342" s="400" t="s">
        <v>35</v>
      </c>
      <c r="P1342" s="504" t="s">
        <v>1616</v>
      </c>
      <c r="Q1342" s="501" t="s">
        <v>126</v>
      </c>
      <c r="R1342" s="501" t="s">
        <v>126</v>
      </c>
      <c r="S1342" s="349"/>
    </row>
    <row r="1343" spans="1:19" ht="34.5" customHeight="1" x14ac:dyDescent="0.2">
      <c r="A1343" s="481">
        <f t="shared" si="242"/>
        <v>1340</v>
      </c>
      <c r="B1343" s="399">
        <v>45379</v>
      </c>
      <c r="C1343" s="441">
        <v>45352</v>
      </c>
      <c r="D1343" s="400" t="s">
        <v>103</v>
      </c>
      <c r="E1343" s="401" t="s">
        <v>216</v>
      </c>
      <c r="F1343" s="402">
        <v>53.7</v>
      </c>
      <c r="G1343" s="405" t="s">
        <v>4471</v>
      </c>
      <c r="H1343" s="420" t="s">
        <v>126</v>
      </c>
      <c r="I1343" s="403" t="s">
        <v>1615</v>
      </c>
      <c r="J1343" s="386" t="str">
        <f t="shared" ref="J1343:J1344" si="251">IF(P1343="","",IF(LEN(TRIM(P1343))&gt;14,P1343,"CPF Protegido - LGPD"))</f>
        <v>04.740.876/0001-25</v>
      </c>
      <c r="K1343" s="386" t="s">
        <v>951</v>
      </c>
      <c r="L1343" s="404" t="s">
        <v>947</v>
      </c>
      <c r="M1343" s="386">
        <v>852863</v>
      </c>
      <c r="N1343" s="399">
        <v>45383</v>
      </c>
      <c r="O1343" s="400" t="s">
        <v>35</v>
      </c>
      <c r="P1343" s="504" t="s">
        <v>1616</v>
      </c>
      <c r="Q1343" s="501" t="s">
        <v>126</v>
      </c>
      <c r="R1343" s="501" t="s">
        <v>126</v>
      </c>
      <c r="S1343" s="349"/>
    </row>
    <row r="1344" spans="1:19" ht="34.5" customHeight="1" x14ac:dyDescent="0.2">
      <c r="A1344" s="481">
        <f t="shared" si="242"/>
        <v>1341</v>
      </c>
      <c r="B1344" s="399">
        <v>45379</v>
      </c>
      <c r="C1344" s="441">
        <v>45352</v>
      </c>
      <c r="D1344" s="400" t="s">
        <v>103</v>
      </c>
      <c r="E1344" s="401" t="s">
        <v>202</v>
      </c>
      <c r="F1344" s="402">
        <v>5786.82</v>
      </c>
      <c r="G1344" s="405" t="s">
        <v>1612</v>
      </c>
      <c r="H1344" s="420" t="s">
        <v>126</v>
      </c>
      <c r="I1344" s="403" t="s">
        <v>1615</v>
      </c>
      <c r="J1344" s="386" t="str">
        <f t="shared" si="251"/>
        <v>04.740.876/0001-25</v>
      </c>
      <c r="K1344" s="386" t="s">
        <v>951</v>
      </c>
      <c r="L1344" s="404" t="s">
        <v>947</v>
      </c>
      <c r="M1344" s="386">
        <v>850267</v>
      </c>
      <c r="N1344" s="399">
        <v>45383</v>
      </c>
      <c r="O1344" s="400" t="s">
        <v>35</v>
      </c>
      <c r="P1344" s="504" t="s">
        <v>1616</v>
      </c>
      <c r="Q1344" s="501" t="s">
        <v>126</v>
      </c>
      <c r="R1344" s="501" t="s">
        <v>126</v>
      </c>
      <c r="S1344" s="349"/>
    </row>
    <row r="1345" spans="1:19" ht="34.5" customHeight="1" x14ac:dyDescent="0.2">
      <c r="A1345" s="481">
        <f t="shared" si="242"/>
        <v>1342</v>
      </c>
      <c r="B1345" s="399">
        <v>45379</v>
      </c>
      <c r="C1345" s="452">
        <v>45352</v>
      </c>
      <c r="D1345" s="422" t="s">
        <v>114</v>
      </c>
      <c r="E1345" s="422" t="s">
        <v>342</v>
      </c>
      <c r="F1345" s="482">
        <v>106</v>
      </c>
      <c r="G1345" s="421" t="s">
        <v>4136</v>
      </c>
      <c r="H1345" s="420" t="s">
        <v>132</v>
      </c>
      <c r="I1345" s="422" t="s">
        <v>1668</v>
      </c>
      <c r="J1345" s="386" t="str">
        <f t="shared" ref="J1345" si="252">IF(P1345="","",IF(LEN(TRIM(P1345))&gt;14,P1345,"CPF Protegido - LGPD"))</f>
        <v>03.237.689/0001-60</v>
      </c>
      <c r="K1345" s="386" t="s">
        <v>951</v>
      </c>
      <c r="L1345" s="404" t="s">
        <v>947</v>
      </c>
      <c r="M1345" s="386">
        <v>8925</v>
      </c>
      <c r="N1345" s="399">
        <v>45377</v>
      </c>
      <c r="O1345" s="400" t="s">
        <v>35</v>
      </c>
      <c r="P1345" s="511" t="s">
        <v>1669</v>
      </c>
      <c r="Q1345" s="502" t="s">
        <v>956</v>
      </c>
      <c r="R1345" s="502">
        <v>4019</v>
      </c>
      <c r="S1345" s="349"/>
    </row>
    <row r="1346" spans="1:19" ht="34.5" customHeight="1" x14ac:dyDescent="0.2">
      <c r="A1346" s="481">
        <f t="shared" si="242"/>
        <v>1343</v>
      </c>
      <c r="B1346" s="399">
        <v>45379</v>
      </c>
      <c r="C1346" s="441">
        <v>45352</v>
      </c>
      <c r="D1346" s="400" t="s">
        <v>103</v>
      </c>
      <c r="E1346" s="401" t="s">
        <v>202</v>
      </c>
      <c r="F1346" s="402">
        <v>32609.62</v>
      </c>
      <c r="G1346" s="405" t="s">
        <v>1613</v>
      </c>
      <c r="H1346" s="420" t="s">
        <v>126</v>
      </c>
      <c r="I1346" s="403" t="s">
        <v>1615</v>
      </c>
      <c r="J1346" s="386" t="str">
        <f t="shared" ref="J1346:J1351" si="253">IF(P1346="","",IF(LEN(TRIM(P1346))&gt;14,P1346,"CPF Protegido - LGPD"))</f>
        <v>04.740.876/0001-25</v>
      </c>
      <c r="K1346" s="386" t="s">
        <v>951</v>
      </c>
      <c r="L1346" s="404" t="s">
        <v>947</v>
      </c>
      <c r="M1346" s="386">
        <v>865999</v>
      </c>
      <c r="N1346" s="399">
        <v>45383</v>
      </c>
      <c r="O1346" s="400" t="s">
        <v>35</v>
      </c>
      <c r="P1346" s="504" t="s">
        <v>1616</v>
      </c>
      <c r="Q1346" s="501" t="s">
        <v>126</v>
      </c>
      <c r="R1346" s="501" t="s">
        <v>126</v>
      </c>
      <c r="S1346" s="349"/>
    </row>
    <row r="1347" spans="1:19" ht="34.5" customHeight="1" x14ac:dyDescent="0.2">
      <c r="A1347" s="481">
        <f t="shared" si="242"/>
        <v>1344</v>
      </c>
      <c r="B1347" s="399">
        <v>45379</v>
      </c>
      <c r="C1347" s="441">
        <v>45352</v>
      </c>
      <c r="D1347" s="400" t="s">
        <v>103</v>
      </c>
      <c r="E1347" s="401" t="s">
        <v>216</v>
      </c>
      <c r="F1347" s="402">
        <v>56.95</v>
      </c>
      <c r="G1347" s="405" t="s">
        <v>4472</v>
      </c>
      <c r="H1347" s="420" t="s">
        <v>126</v>
      </c>
      <c r="I1347" s="403" t="s">
        <v>1615</v>
      </c>
      <c r="J1347" s="386" t="str">
        <f t="shared" si="253"/>
        <v>04.740.876/0001-25</v>
      </c>
      <c r="K1347" s="386" t="s">
        <v>951</v>
      </c>
      <c r="L1347" s="404" t="s">
        <v>947</v>
      </c>
      <c r="M1347" s="386">
        <v>953141</v>
      </c>
      <c r="N1347" s="399">
        <v>45383</v>
      </c>
      <c r="O1347" s="400" t="s">
        <v>35</v>
      </c>
      <c r="P1347" s="504" t="s">
        <v>1616</v>
      </c>
      <c r="Q1347" s="501" t="s">
        <v>126</v>
      </c>
      <c r="R1347" s="501" t="s">
        <v>126</v>
      </c>
      <c r="S1347" s="349"/>
    </row>
    <row r="1348" spans="1:19" ht="34.5" customHeight="1" x14ac:dyDescent="0.2">
      <c r="A1348" s="481">
        <f t="shared" si="242"/>
        <v>1345</v>
      </c>
      <c r="B1348" s="399">
        <v>45379</v>
      </c>
      <c r="C1348" s="441">
        <v>45352</v>
      </c>
      <c r="D1348" s="400" t="s">
        <v>114</v>
      </c>
      <c r="E1348" s="401" t="s">
        <v>284</v>
      </c>
      <c r="F1348" s="402">
        <v>10</v>
      </c>
      <c r="G1348" s="403" t="s">
        <v>4473</v>
      </c>
      <c r="H1348" s="420" t="s">
        <v>126</v>
      </c>
      <c r="I1348" s="403" t="s">
        <v>5559</v>
      </c>
      <c r="J1348" s="386" t="str">
        <f t="shared" si="253"/>
        <v>00.000.000/0001-91</v>
      </c>
      <c r="K1348" s="404" t="s">
        <v>1003</v>
      </c>
      <c r="L1348" s="404" t="s">
        <v>939</v>
      </c>
      <c r="M1348" s="386" t="s">
        <v>126</v>
      </c>
      <c r="N1348" s="399">
        <v>45379</v>
      </c>
      <c r="O1348" s="400" t="s">
        <v>35</v>
      </c>
      <c r="P1348" s="505" t="s">
        <v>1004</v>
      </c>
      <c r="Q1348" s="501" t="s">
        <v>126</v>
      </c>
      <c r="R1348" s="501" t="s">
        <v>126</v>
      </c>
      <c r="S1348" s="349"/>
    </row>
    <row r="1349" spans="1:19" ht="34.5" customHeight="1" x14ac:dyDescent="0.2">
      <c r="A1349" s="481">
        <f t="shared" si="242"/>
        <v>1346</v>
      </c>
      <c r="B1349" s="399">
        <v>45379</v>
      </c>
      <c r="C1349" s="441">
        <v>45352</v>
      </c>
      <c r="D1349" s="400" t="s">
        <v>90</v>
      </c>
      <c r="E1349" s="401" t="s">
        <v>90</v>
      </c>
      <c r="F1349" s="402">
        <v>20688.349999999999</v>
      </c>
      <c r="G1349" s="405" t="s">
        <v>4474</v>
      </c>
      <c r="H1349" s="400" t="s">
        <v>126</v>
      </c>
      <c r="I1349" s="403" t="s">
        <v>937</v>
      </c>
      <c r="J1349" s="386" t="str">
        <f t="shared" si="253"/>
        <v>70.945.209/0001-03</v>
      </c>
      <c r="K1349" s="386" t="s">
        <v>1021</v>
      </c>
      <c r="L1349" s="404" t="s">
        <v>939</v>
      </c>
      <c r="M1349" s="386" t="s">
        <v>126</v>
      </c>
      <c r="N1349" s="399">
        <v>45379</v>
      </c>
      <c r="O1349" s="400" t="s">
        <v>35</v>
      </c>
      <c r="P1349" s="504" t="s">
        <v>718</v>
      </c>
      <c r="Q1349" s="501" t="s">
        <v>126</v>
      </c>
      <c r="R1349" s="501" t="s">
        <v>126</v>
      </c>
      <c r="S1349" s="349"/>
    </row>
    <row r="1350" spans="1:19" ht="34.5" customHeight="1" x14ac:dyDescent="0.2">
      <c r="A1350" s="481">
        <f t="shared" si="242"/>
        <v>1347</v>
      </c>
      <c r="B1350" s="399">
        <v>45379</v>
      </c>
      <c r="C1350" s="441">
        <v>45352</v>
      </c>
      <c r="D1350" s="400" t="s">
        <v>114</v>
      </c>
      <c r="E1350" s="401" t="s">
        <v>292</v>
      </c>
      <c r="F1350" s="402">
        <v>1220.97</v>
      </c>
      <c r="G1350" s="405" t="s">
        <v>4475</v>
      </c>
      <c r="H1350" s="400" t="s">
        <v>126</v>
      </c>
      <c r="I1350" s="403" t="s">
        <v>1451</v>
      </c>
      <c r="J1350" s="386" t="str">
        <f t="shared" si="253"/>
        <v xml:space="preserve"> 00.394.460/0058-87</v>
      </c>
      <c r="K1350" s="386" t="s">
        <v>1234</v>
      </c>
      <c r="L1350" s="404" t="s">
        <v>939</v>
      </c>
      <c r="M1350" s="386" t="s">
        <v>126</v>
      </c>
      <c r="N1350" s="399">
        <v>45379</v>
      </c>
      <c r="O1350" s="400" t="s">
        <v>35</v>
      </c>
      <c r="P1350" s="505" t="s">
        <v>490</v>
      </c>
      <c r="Q1350" s="501" t="s">
        <v>126</v>
      </c>
      <c r="R1350" s="501" t="s">
        <v>126</v>
      </c>
      <c r="S1350" s="349"/>
    </row>
    <row r="1351" spans="1:19" ht="34.5" customHeight="1" x14ac:dyDescent="0.2">
      <c r="A1351" s="481">
        <f t="shared" si="242"/>
        <v>1348</v>
      </c>
      <c r="B1351" s="399">
        <v>45379</v>
      </c>
      <c r="C1351" s="441">
        <v>45352</v>
      </c>
      <c r="D1351" s="400" t="s">
        <v>114</v>
      </c>
      <c r="E1351" s="401" t="s">
        <v>290</v>
      </c>
      <c r="F1351" s="402">
        <v>83.63</v>
      </c>
      <c r="G1351" s="405" t="s">
        <v>4476</v>
      </c>
      <c r="H1351" s="400" t="s">
        <v>126</v>
      </c>
      <c r="I1351" s="403" t="s">
        <v>1451</v>
      </c>
      <c r="J1351" s="386" t="str">
        <f t="shared" si="253"/>
        <v xml:space="preserve"> 00.394.460/0058-87</v>
      </c>
      <c r="K1351" s="386" t="s">
        <v>1234</v>
      </c>
      <c r="L1351" s="404" t="s">
        <v>939</v>
      </c>
      <c r="M1351" s="386" t="s">
        <v>126</v>
      </c>
      <c r="N1351" s="399">
        <v>45379</v>
      </c>
      <c r="O1351" s="400" t="s">
        <v>35</v>
      </c>
      <c r="P1351" s="505" t="s">
        <v>490</v>
      </c>
      <c r="Q1351" s="501" t="s">
        <v>126</v>
      </c>
      <c r="R1351" s="501" t="s">
        <v>126</v>
      </c>
      <c r="S1351" s="349"/>
    </row>
    <row r="1352" spans="1:19" ht="34.9" customHeight="1" x14ac:dyDescent="0.2">
      <c r="A1352" s="481" t="str">
        <f t="shared" si="149"/>
        <v/>
      </c>
      <c r="B1352" s="399"/>
      <c r="C1352" s="441"/>
      <c r="D1352" s="400"/>
      <c r="E1352" s="401"/>
      <c r="F1352" s="402"/>
      <c r="G1352" s="405"/>
      <c r="H1352" s="400"/>
      <c r="I1352" s="403"/>
      <c r="J1352" s="386" t="str">
        <f t="shared" si="31"/>
        <v/>
      </c>
      <c r="K1352" s="386"/>
      <c r="L1352" s="404"/>
      <c r="M1352" s="386"/>
      <c r="N1352" s="399"/>
      <c r="O1352" s="400"/>
      <c r="P1352" s="504"/>
      <c r="Q1352" s="502"/>
      <c r="R1352" s="502"/>
      <c r="S1352" s="349"/>
    </row>
    <row r="1353" spans="1:19" ht="34.9" customHeight="1" x14ac:dyDescent="0.2">
      <c r="A1353" s="481" t="str">
        <f t="shared" si="29"/>
        <v/>
      </c>
      <c r="B1353" s="399"/>
      <c r="C1353" s="441"/>
      <c r="D1353" s="400"/>
      <c r="E1353" s="401"/>
      <c r="F1353" s="402"/>
      <c r="G1353" s="423" t="s">
        <v>1831</v>
      </c>
      <c r="H1353" s="400"/>
      <c r="I1353" s="403"/>
      <c r="J1353" s="386" t="str">
        <f t="shared" si="31"/>
        <v/>
      </c>
      <c r="K1353" s="386"/>
      <c r="L1353" s="404"/>
      <c r="M1353" s="386"/>
      <c r="N1353" s="399"/>
      <c r="O1353" s="400"/>
      <c r="P1353" s="504"/>
      <c r="Q1353" s="502"/>
      <c r="R1353" s="502"/>
      <c r="S1353" s="349"/>
    </row>
    <row r="1354" spans="1:19" ht="51" customHeight="1" x14ac:dyDescent="0.2">
      <c r="A1354" s="481">
        <f t="shared" si="29"/>
        <v>1351</v>
      </c>
      <c r="B1354" s="399">
        <v>45293</v>
      </c>
      <c r="C1354" s="441">
        <v>45292</v>
      </c>
      <c r="D1354" s="400" t="s">
        <v>114</v>
      </c>
      <c r="E1354" s="401" t="s">
        <v>342</v>
      </c>
      <c r="F1354" s="402">
        <v>-3250</v>
      </c>
      <c r="G1354" s="405" t="s">
        <v>2004</v>
      </c>
      <c r="H1354" s="400" t="s">
        <v>139</v>
      </c>
      <c r="I1354" s="403" t="s">
        <v>943</v>
      </c>
      <c r="J1354" s="386" t="str">
        <f t="shared" si="31"/>
        <v>70.945.209/0001-03</v>
      </c>
      <c r="K1354" s="418" t="s">
        <v>2006</v>
      </c>
      <c r="L1354" s="430" t="s">
        <v>939</v>
      </c>
      <c r="M1354" s="386" t="s">
        <v>126</v>
      </c>
      <c r="N1354" s="399">
        <v>45293</v>
      </c>
      <c r="O1354" s="400" t="s">
        <v>78</v>
      </c>
      <c r="P1354" s="504" t="s">
        <v>718</v>
      </c>
      <c r="Q1354" s="501" t="s">
        <v>126</v>
      </c>
      <c r="R1354" s="501" t="s">
        <v>126</v>
      </c>
      <c r="S1354" s="349"/>
    </row>
    <row r="1355" spans="1:19" ht="48" x14ac:dyDescent="0.2">
      <c r="A1355" s="481">
        <f t="shared" si="29"/>
        <v>1352</v>
      </c>
      <c r="B1355" s="399">
        <v>45294</v>
      </c>
      <c r="C1355" s="486">
        <v>45261</v>
      </c>
      <c r="D1355" s="400" t="s">
        <v>114</v>
      </c>
      <c r="E1355" s="401" t="s">
        <v>342</v>
      </c>
      <c r="F1355" s="402">
        <v>4297.5</v>
      </c>
      <c r="G1355" s="425" t="s">
        <v>787</v>
      </c>
      <c r="H1355" s="400" t="s">
        <v>139</v>
      </c>
      <c r="I1355" s="426" t="s">
        <v>788</v>
      </c>
      <c r="J1355" s="386" t="str">
        <f t="shared" si="31"/>
        <v>41.308.133/0001-07</v>
      </c>
      <c r="K1355" s="386" t="s">
        <v>960</v>
      </c>
      <c r="L1355" s="404" t="s">
        <v>947</v>
      </c>
      <c r="M1355" s="386" t="s">
        <v>971</v>
      </c>
      <c r="N1355" s="399">
        <v>45293</v>
      </c>
      <c r="O1355" s="400" t="s">
        <v>78</v>
      </c>
      <c r="P1355" s="512" t="s">
        <v>789</v>
      </c>
      <c r="Q1355" s="502" t="s">
        <v>957</v>
      </c>
      <c r="R1355" s="502">
        <v>459</v>
      </c>
      <c r="S1355" s="349"/>
    </row>
    <row r="1356" spans="1:19" ht="48" x14ac:dyDescent="0.2">
      <c r="A1356" s="481">
        <f t="shared" si="29"/>
        <v>1353</v>
      </c>
      <c r="B1356" s="399">
        <v>45295</v>
      </c>
      <c r="C1356" s="486">
        <v>45261</v>
      </c>
      <c r="D1356" s="400" t="s">
        <v>114</v>
      </c>
      <c r="E1356" s="401" t="s">
        <v>342</v>
      </c>
      <c r="F1356" s="402">
        <v>3690.54</v>
      </c>
      <c r="G1356" s="425" t="s">
        <v>787</v>
      </c>
      <c r="H1356" s="400" t="s">
        <v>139</v>
      </c>
      <c r="I1356" s="426" t="s">
        <v>802</v>
      </c>
      <c r="J1356" s="386" t="str">
        <f t="shared" si="31"/>
        <v>CPF Protegido - LGPD</v>
      </c>
      <c r="K1356" s="386" t="s">
        <v>960</v>
      </c>
      <c r="L1356" s="404" t="s">
        <v>979</v>
      </c>
      <c r="M1356" s="386">
        <v>2888</v>
      </c>
      <c r="N1356" s="399">
        <v>45293</v>
      </c>
      <c r="O1356" s="400" t="s">
        <v>78</v>
      </c>
      <c r="P1356" s="504" t="s">
        <v>1952</v>
      </c>
      <c r="Q1356" s="502" t="s">
        <v>957</v>
      </c>
      <c r="R1356" s="502">
        <v>460</v>
      </c>
      <c r="S1356" s="349"/>
    </row>
    <row r="1357" spans="1:19" ht="48" x14ac:dyDescent="0.2">
      <c r="A1357" s="481">
        <f t="shared" si="29"/>
        <v>1354</v>
      </c>
      <c r="B1357" s="399">
        <v>45295</v>
      </c>
      <c r="C1357" s="486">
        <v>45261</v>
      </c>
      <c r="D1357" s="400" t="s">
        <v>114</v>
      </c>
      <c r="E1357" s="401" t="s">
        <v>342</v>
      </c>
      <c r="F1357" s="402">
        <v>5700</v>
      </c>
      <c r="G1357" s="425" t="s">
        <v>824</v>
      </c>
      <c r="H1357" s="400" t="s">
        <v>139</v>
      </c>
      <c r="I1357" s="426" t="s">
        <v>825</v>
      </c>
      <c r="J1357" s="386" t="str">
        <f t="shared" si="31"/>
        <v>38.230.957/0001-05</v>
      </c>
      <c r="K1357" s="386" t="s">
        <v>960</v>
      </c>
      <c r="L1357" s="404" t="s">
        <v>947</v>
      </c>
      <c r="M1357" s="386">
        <v>9</v>
      </c>
      <c r="N1357" s="399">
        <v>45293</v>
      </c>
      <c r="O1357" s="400" t="s">
        <v>78</v>
      </c>
      <c r="P1357" s="511" t="s">
        <v>826</v>
      </c>
      <c r="Q1357" s="502" t="s">
        <v>957</v>
      </c>
      <c r="R1357" s="502">
        <v>526</v>
      </c>
      <c r="S1357" s="349"/>
    </row>
    <row r="1358" spans="1:19" ht="48" x14ac:dyDescent="0.2">
      <c r="A1358" s="481">
        <f t="shared" si="29"/>
        <v>1355</v>
      </c>
      <c r="B1358" s="399">
        <v>45295</v>
      </c>
      <c r="C1358" s="486">
        <v>45261</v>
      </c>
      <c r="D1358" s="422" t="s">
        <v>114</v>
      </c>
      <c r="E1358" s="422" t="s">
        <v>342</v>
      </c>
      <c r="F1358" s="492">
        <v>4000</v>
      </c>
      <c r="G1358" s="425" t="s">
        <v>803</v>
      </c>
      <c r="H1358" s="420" t="s">
        <v>139</v>
      </c>
      <c r="I1358" s="426" t="s">
        <v>804</v>
      </c>
      <c r="J1358" s="386" t="str">
        <f t="shared" si="31"/>
        <v>45.552.834/0001-48</v>
      </c>
      <c r="K1358" s="386" t="s">
        <v>960</v>
      </c>
      <c r="L1358" s="404" t="s">
        <v>947</v>
      </c>
      <c r="M1358" s="386">
        <v>6</v>
      </c>
      <c r="N1358" s="399">
        <v>45293</v>
      </c>
      <c r="O1358" s="400" t="s">
        <v>78</v>
      </c>
      <c r="P1358" s="512" t="s">
        <v>805</v>
      </c>
      <c r="Q1358" s="502" t="s">
        <v>957</v>
      </c>
      <c r="R1358" s="502">
        <v>492</v>
      </c>
      <c r="S1358" s="349"/>
    </row>
    <row r="1359" spans="1:19" ht="48" x14ac:dyDescent="0.2">
      <c r="A1359" s="481">
        <f t="shared" si="29"/>
        <v>1356</v>
      </c>
      <c r="B1359" s="399">
        <v>45295</v>
      </c>
      <c r="C1359" s="486">
        <v>45261</v>
      </c>
      <c r="D1359" s="422" t="s">
        <v>114</v>
      </c>
      <c r="E1359" s="422" t="s">
        <v>342</v>
      </c>
      <c r="F1359" s="492">
        <v>2200</v>
      </c>
      <c r="G1359" s="425" t="s">
        <v>813</v>
      </c>
      <c r="H1359" s="420" t="s">
        <v>139</v>
      </c>
      <c r="I1359" s="426" t="s">
        <v>814</v>
      </c>
      <c r="J1359" s="386" t="str">
        <f t="shared" si="31"/>
        <v xml:space="preserve">
36.420.881/0001-47</v>
      </c>
      <c r="K1359" s="386" t="s">
        <v>960</v>
      </c>
      <c r="L1359" s="404" t="s">
        <v>947</v>
      </c>
      <c r="M1359" s="386">
        <v>6</v>
      </c>
      <c r="N1359" s="399">
        <v>45293</v>
      </c>
      <c r="O1359" s="400" t="s">
        <v>78</v>
      </c>
      <c r="P1359" s="509" t="s">
        <v>815</v>
      </c>
      <c r="Q1359" s="502" t="s">
        <v>957</v>
      </c>
      <c r="R1359" s="502">
        <v>432</v>
      </c>
      <c r="S1359" s="349"/>
    </row>
    <row r="1360" spans="1:19" ht="60" x14ac:dyDescent="0.2">
      <c r="A1360" s="481">
        <f t="shared" si="29"/>
        <v>1357</v>
      </c>
      <c r="B1360" s="399">
        <v>45295</v>
      </c>
      <c r="C1360" s="486">
        <v>45261</v>
      </c>
      <c r="D1360" s="422" t="s">
        <v>114</v>
      </c>
      <c r="E1360" s="422" t="s">
        <v>342</v>
      </c>
      <c r="F1360" s="492">
        <v>3170</v>
      </c>
      <c r="G1360" s="425" t="s">
        <v>784</v>
      </c>
      <c r="H1360" s="420" t="s">
        <v>139</v>
      </c>
      <c r="I1360" s="426" t="s">
        <v>785</v>
      </c>
      <c r="J1360" s="386" t="str">
        <f t="shared" si="31"/>
        <v>43.857.862/0001-48</v>
      </c>
      <c r="K1360" s="386" t="s">
        <v>960</v>
      </c>
      <c r="L1360" s="404" t="s">
        <v>947</v>
      </c>
      <c r="M1360" s="386">
        <v>6</v>
      </c>
      <c r="N1360" s="399">
        <v>45293</v>
      </c>
      <c r="O1360" s="400" t="s">
        <v>78</v>
      </c>
      <c r="P1360" s="511" t="s">
        <v>786</v>
      </c>
      <c r="Q1360" s="502" t="s">
        <v>957</v>
      </c>
      <c r="R1360" s="502">
        <v>455</v>
      </c>
      <c r="S1360" s="349"/>
    </row>
    <row r="1361" spans="1:19" ht="48" x14ac:dyDescent="0.2">
      <c r="A1361" s="481">
        <f t="shared" si="29"/>
        <v>1358</v>
      </c>
      <c r="B1361" s="399">
        <v>45295</v>
      </c>
      <c r="C1361" s="486">
        <v>45261</v>
      </c>
      <c r="D1361" s="422" t="s">
        <v>114</v>
      </c>
      <c r="E1361" s="422" t="s">
        <v>342</v>
      </c>
      <c r="F1361" s="492">
        <v>2862</v>
      </c>
      <c r="G1361" s="425" t="s">
        <v>782</v>
      </c>
      <c r="H1361" s="420" t="s">
        <v>139</v>
      </c>
      <c r="I1361" s="403" t="s">
        <v>2062</v>
      </c>
      <c r="J1361" s="386" t="str">
        <f t="shared" si="31"/>
        <v>40.214.619/0001-13</v>
      </c>
      <c r="K1361" s="386" t="s">
        <v>960</v>
      </c>
      <c r="L1361" s="404" t="s">
        <v>947</v>
      </c>
      <c r="M1361" s="386">
        <v>23</v>
      </c>
      <c r="N1361" s="399">
        <v>45292</v>
      </c>
      <c r="O1361" s="400" t="s">
        <v>78</v>
      </c>
      <c r="P1361" s="512" t="s">
        <v>783</v>
      </c>
      <c r="Q1361" s="502" t="s">
        <v>944</v>
      </c>
      <c r="R1361" s="502">
        <v>433</v>
      </c>
      <c r="S1361" s="349"/>
    </row>
    <row r="1362" spans="1:19" ht="48" x14ac:dyDescent="0.2">
      <c r="A1362" s="481">
        <f t="shared" si="29"/>
        <v>1359</v>
      </c>
      <c r="B1362" s="399">
        <v>45295</v>
      </c>
      <c r="C1362" s="486">
        <v>45261</v>
      </c>
      <c r="D1362" s="422" t="s">
        <v>114</v>
      </c>
      <c r="E1362" s="422" t="s">
        <v>342</v>
      </c>
      <c r="F1362" s="492">
        <v>5585.43</v>
      </c>
      <c r="G1362" s="425" t="s">
        <v>810</v>
      </c>
      <c r="H1362" s="420" t="s">
        <v>139</v>
      </c>
      <c r="I1362" s="426" t="s">
        <v>811</v>
      </c>
      <c r="J1362" s="386" t="str">
        <f t="shared" si="31"/>
        <v>47.027.048/0001-57</v>
      </c>
      <c r="K1362" s="386" t="s">
        <v>960</v>
      </c>
      <c r="L1362" s="404" t="s">
        <v>947</v>
      </c>
      <c r="M1362" s="386" t="s">
        <v>971</v>
      </c>
      <c r="N1362" s="399">
        <v>45293</v>
      </c>
      <c r="O1362" s="400" t="s">
        <v>78</v>
      </c>
      <c r="P1362" s="511" t="s">
        <v>812</v>
      </c>
      <c r="Q1362" s="502" t="s">
        <v>957</v>
      </c>
      <c r="R1362" s="502">
        <v>639</v>
      </c>
      <c r="S1362" s="349"/>
    </row>
    <row r="1363" spans="1:19" ht="48" x14ac:dyDescent="0.2">
      <c r="A1363" s="481">
        <f t="shared" si="29"/>
        <v>1360</v>
      </c>
      <c r="B1363" s="399">
        <v>45295</v>
      </c>
      <c r="C1363" s="486">
        <v>45261</v>
      </c>
      <c r="D1363" s="422" t="s">
        <v>114</v>
      </c>
      <c r="E1363" s="422" t="s">
        <v>342</v>
      </c>
      <c r="F1363" s="492">
        <v>2083</v>
      </c>
      <c r="G1363" s="425" t="s">
        <v>832</v>
      </c>
      <c r="H1363" s="420" t="s">
        <v>139</v>
      </c>
      <c r="I1363" s="426" t="s">
        <v>833</v>
      </c>
      <c r="J1363" s="386" t="str">
        <f t="shared" si="31"/>
        <v>51.941.533/0001-09</v>
      </c>
      <c r="K1363" s="386" t="s">
        <v>960</v>
      </c>
      <c r="L1363" s="404" t="s">
        <v>947</v>
      </c>
      <c r="M1363" s="386">
        <v>4</v>
      </c>
      <c r="N1363" s="399">
        <v>45293</v>
      </c>
      <c r="O1363" s="400" t="s">
        <v>78</v>
      </c>
      <c r="P1363" s="511" t="s">
        <v>834</v>
      </c>
      <c r="Q1363" s="502" t="s">
        <v>957</v>
      </c>
      <c r="R1363" s="502">
        <v>1797</v>
      </c>
      <c r="S1363" s="349"/>
    </row>
    <row r="1364" spans="1:19" ht="48" x14ac:dyDescent="0.2">
      <c r="A1364" s="481">
        <f t="shared" si="29"/>
        <v>1361</v>
      </c>
      <c r="B1364" s="399">
        <v>45295</v>
      </c>
      <c r="C1364" s="486">
        <v>45261</v>
      </c>
      <c r="D1364" s="422" t="s">
        <v>114</v>
      </c>
      <c r="E1364" s="422" t="s">
        <v>342</v>
      </c>
      <c r="F1364" s="492">
        <v>3106.6</v>
      </c>
      <c r="G1364" s="425" t="s">
        <v>840</v>
      </c>
      <c r="H1364" s="420" t="s">
        <v>139</v>
      </c>
      <c r="I1364" s="426" t="s">
        <v>828</v>
      </c>
      <c r="J1364" s="386" t="str">
        <f t="shared" si="31"/>
        <v>46.401.531/0001-97</v>
      </c>
      <c r="K1364" s="386" t="s">
        <v>960</v>
      </c>
      <c r="L1364" s="404" t="s">
        <v>947</v>
      </c>
      <c r="M1364" s="386" t="s">
        <v>971</v>
      </c>
      <c r="N1364" s="399">
        <v>45293</v>
      </c>
      <c r="O1364" s="400" t="s">
        <v>78</v>
      </c>
      <c r="P1364" s="509" t="s">
        <v>829</v>
      </c>
      <c r="Q1364" s="502" t="s">
        <v>957</v>
      </c>
      <c r="R1364" s="502">
        <v>453</v>
      </c>
      <c r="S1364" s="349"/>
    </row>
    <row r="1365" spans="1:19" ht="72" x14ac:dyDescent="0.2">
      <c r="A1365" s="481">
        <f t="shared" si="29"/>
        <v>1362</v>
      </c>
      <c r="B1365" s="399">
        <v>45295</v>
      </c>
      <c r="C1365" s="486">
        <v>45261</v>
      </c>
      <c r="D1365" s="422" t="s">
        <v>114</v>
      </c>
      <c r="E1365" s="422" t="s">
        <v>342</v>
      </c>
      <c r="F1365" s="492">
        <v>1420</v>
      </c>
      <c r="G1365" s="425" t="s">
        <v>843</v>
      </c>
      <c r="H1365" s="420" t="s">
        <v>139</v>
      </c>
      <c r="I1365" s="426" t="s">
        <v>844</v>
      </c>
      <c r="J1365" s="386" t="str">
        <f t="shared" si="31"/>
        <v>43.051.936/0001-54</v>
      </c>
      <c r="K1365" s="386" t="s">
        <v>960</v>
      </c>
      <c r="L1365" s="404" t="s">
        <v>947</v>
      </c>
      <c r="M1365" s="386">
        <v>9</v>
      </c>
      <c r="N1365" s="399">
        <v>45294</v>
      </c>
      <c r="O1365" s="400" t="s">
        <v>78</v>
      </c>
      <c r="P1365" s="511" t="s">
        <v>845</v>
      </c>
      <c r="Q1365" s="502" t="s">
        <v>957</v>
      </c>
      <c r="R1365" s="502">
        <v>1790</v>
      </c>
      <c r="S1365" s="349"/>
    </row>
    <row r="1366" spans="1:19" ht="48" x14ac:dyDescent="0.2">
      <c r="A1366" s="481">
        <f t="shared" si="29"/>
        <v>1363</v>
      </c>
      <c r="B1366" s="399">
        <v>45295</v>
      </c>
      <c r="C1366" s="486">
        <v>45261</v>
      </c>
      <c r="D1366" s="422" t="s">
        <v>114</v>
      </c>
      <c r="E1366" s="422" t="s">
        <v>342</v>
      </c>
      <c r="F1366" s="492">
        <v>2673</v>
      </c>
      <c r="G1366" s="425" t="s">
        <v>838</v>
      </c>
      <c r="H1366" s="420" t="s">
        <v>139</v>
      </c>
      <c r="I1366" s="426" t="s">
        <v>839</v>
      </c>
      <c r="J1366" s="386" t="str">
        <f t="shared" si="31"/>
        <v>CPF Protegido - LGPD</v>
      </c>
      <c r="K1366" s="386" t="s">
        <v>960</v>
      </c>
      <c r="L1366" s="404" t="s">
        <v>979</v>
      </c>
      <c r="M1366" s="386">
        <v>2891</v>
      </c>
      <c r="N1366" s="399">
        <v>45293</v>
      </c>
      <c r="O1366" s="400" t="s">
        <v>78</v>
      </c>
      <c r="P1366" s="504" t="s">
        <v>1960</v>
      </c>
      <c r="Q1366" s="502" t="s">
        <v>957</v>
      </c>
      <c r="R1366" s="502">
        <v>1673</v>
      </c>
      <c r="S1366" s="349"/>
    </row>
    <row r="1367" spans="1:19" ht="48" x14ac:dyDescent="0.2">
      <c r="A1367" s="481">
        <f t="shared" si="29"/>
        <v>1364</v>
      </c>
      <c r="B1367" s="399">
        <v>45295</v>
      </c>
      <c r="C1367" s="486">
        <v>45261</v>
      </c>
      <c r="D1367" s="422" t="s">
        <v>114</v>
      </c>
      <c r="E1367" s="422" t="s">
        <v>342</v>
      </c>
      <c r="F1367" s="492">
        <v>2686.45</v>
      </c>
      <c r="G1367" s="425" t="s">
        <v>795</v>
      </c>
      <c r="H1367" s="420" t="s">
        <v>139</v>
      </c>
      <c r="I1367" s="426" t="s">
        <v>796</v>
      </c>
      <c r="J1367" s="386" t="str">
        <f t="shared" si="31"/>
        <v>CPF Protegido - LGPD</v>
      </c>
      <c r="K1367" s="386" t="s">
        <v>960</v>
      </c>
      <c r="L1367" s="404" t="s">
        <v>979</v>
      </c>
      <c r="M1367" s="386">
        <v>2890</v>
      </c>
      <c r="N1367" s="399">
        <v>45293</v>
      </c>
      <c r="O1367" s="400" t="s">
        <v>78</v>
      </c>
      <c r="P1367" s="504" t="s">
        <v>1962</v>
      </c>
      <c r="Q1367" s="502" t="s">
        <v>957</v>
      </c>
      <c r="R1367" s="502">
        <v>448</v>
      </c>
      <c r="S1367" s="349"/>
    </row>
    <row r="1368" spans="1:19" ht="48" x14ac:dyDescent="0.2">
      <c r="A1368" s="481">
        <f t="shared" si="29"/>
        <v>1365</v>
      </c>
      <c r="B1368" s="399">
        <v>45295</v>
      </c>
      <c r="C1368" s="486">
        <v>45261</v>
      </c>
      <c r="D1368" s="422" t="s">
        <v>114</v>
      </c>
      <c r="E1368" s="422" t="s">
        <v>342</v>
      </c>
      <c r="F1368" s="492">
        <v>3000</v>
      </c>
      <c r="G1368" s="425" t="s">
        <v>816</v>
      </c>
      <c r="H1368" s="420" t="s">
        <v>139</v>
      </c>
      <c r="I1368" s="426" t="s">
        <v>817</v>
      </c>
      <c r="J1368" s="386" t="str">
        <f t="shared" si="31"/>
        <v>14.272.167/0001-16</v>
      </c>
      <c r="K1368" s="386" t="s">
        <v>960</v>
      </c>
      <c r="L1368" s="404" t="s">
        <v>947</v>
      </c>
      <c r="M1368" s="386">
        <v>25</v>
      </c>
      <c r="N1368" s="399">
        <v>45294</v>
      </c>
      <c r="O1368" s="400" t="s">
        <v>78</v>
      </c>
      <c r="P1368" s="509" t="s">
        <v>818</v>
      </c>
      <c r="Q1368" s="502" t="s">
        <v>957</v>
      </c>
      <c r="R1368" s="502">
        <v>749</v>
      </c>
      <c r="S1368" s="349"/>
    </row>
    <row r="1369" spans="1:19" ht="48" x14ac:dyDescent="0.2">
      <c r="A1369" s="481">
        <f t="shared" si="29"/>
        <v>1366</v>
      </c>
      <c r="B1369" s="399">
        <v>45295</v>
      </c>
      <c r="C1369" s="486">
        <v>45261</v>
      </c>
      <c r="D1369" s="422" t="s">
        <v>114</v>
      </c>
      <c r="E1369" s="422" t="s">
        <v>342</v>
      </c>
      <c r="F1369" s="492">
        <v>2843.15</v>
      </c>
      <c r="G1369" s="425" t="s">
        <v>841</v>
      </c>
      <c r="H1369" s="420" t="s">
        <v>139</v>
      </c>
      <c r="I1369" s="426" t="s">
        <v>842</v>
      </c>
      <c r="J1369" s="386" t="str">
        <f t="shared" si="31"/>
        <v>CPF Protegido - LGPD</v>
      </c>
      <c r="K1369" s="386" t="s">
        <v>960</v>
      </c>
      <c r="L1369" s="404" t="s">
        <v>979</v>
      </c>
      <c r="M1369" s="386">
        <v>2889</v>
      </c>
      <c r="N1369" s="399">
        <v>45293</v>
      </c>
      <c r="O1369" s="400" t="s">
        <v>78</v>
      </c>
      <c r="P1369" s="504" t="s">
        <v>1963</v>
      </c>
      <c r="Q1369" s="502" t="s">
        <v>957</v>
      </c>
      <c r="R1369" s="502">
        <v>2581</v>
      </c>
      <c r="S1369" s="349"/>
    </row>
    <row r="1370" spans="1:19" ht="48" x14ac:dyDescent="0.2">
      <c r="A1370" s="481">
        <f t="shared" si="29"/>
        <v>1367</v>
      </c>
      <c r="B1370" s="399">
        <v>45295</v>
      </c>
      <c r="C1370" s="486">
        <v>45261</v>
      </c>
      <c r="D1370" s="422" t="s">
        <v>114</v>
      </c>
      <c r="E1370" s="422" t="s">
        <v>342</v>
      </c>
      <c r="F1370" s="492">
        <v>2673</v>
      </c>
      <c r="G1370" s="425" t="s">
        <v>798</v>
      </c>
      <c r="H1370" s="420" t="s">
        <v>139</v>
      </c>
      <c r="I1370" s="426" t="s">
        <v>799</v>
      </c>
      <c r="J1370" s="386" t="str">
        <f t="shared" si="31"/>
        <v>CPF Protegido - LGPD</v>
      </c>
      <c r="K1370" s="386" t="s">
        <v>960</v>
      </c>
      <c r="L1370" s="404" t="s">
        <v>979</v>
      </c>
      <c r="M1370" s="386">
        <v>2892</v>
      </c>
      <c r="N1370" s="399">
        <v>45293</v>
      </c>
      <c r="O1370" s="400" t="s">
        <v>78</v>
      </c>
      <c r="P1370" s="504" t="s">
        <v>1965</v>
      </c>
      <c r="Q1370" s="502" t="s">
        <v>944</v>
      </c>
      <c r="R1370" s="502">
        <v>457</v>
      </c>
      <c r="S1370" s="349"/>
    </row>
    <row r="1371" spans="1:19" ht="84" x14ac:dyDescent="0.2">
      <c r="A1371" s="481">
        <f t="shared" si="29"/>
        <v>1368</v>
      </c>
      <c r="B1371" s="399">
        <v>45295</v>
      </c>
      <c r="C1371" s="486">
        <v>45261</v>
      </c>
      <c r="D1371" s="422" t="s">
        <v>114</v>
      </c>
      <c r="E1371" s="422" t="s">
        <v>342</v>
      </c>
      <c r="F1371" s="492">
        <v>10646.9</v>
      </c>
      <c r="G1371" s="425" t="s">
        <v>853</v>
      </c>
      <c r="H1371" s="420" t="s">
        <v>139</v>
      </c>
      <c r="I1371" s="426" t="s">
        <v>792</v>
      </c>
      <c r="J1371" s="386" t="str">
        <f t="shared" si="31"/>
        <v>13.711.589/0001-88</v>
      </c>
      <c r="K1371" s="386" t="s">
        <v>960</v>
      </c>
      <c r="L1371" s="404" t="s">
        <v>947</v>
      </c>
      <c r="M1371" s="386" t="s">
        <v>1778</v>
      </c>
      <c r="N1371" s="399">
        <v>45293</v>
      </c>
      <c r="O1371" s="400" t="s">
        <v>78</v>
      </c>
      <c r="P1371" s="509" t="s">
        <v>793</v>
      </c>
      <c r="Q1371" s="502" t="s">
        <v>957</v>
      </c>
      <c r="R1371" s="502">
        <v>521</v>
      </c>
      <c r="S1371" s="349"/>
    </row>
    <row r="1372" spans="1:19" ht="48" x14ac:dyDescent="0.2">
      <c r="A1372" s="481">
        <f t="shared" si="29"/>
        <v>1369</v>
      </c>
      <c r="B1372" s="399">
        <v>45295</v>
      </c>
      <c r="C1372" s="486">
        <v>45261</v>
      </c>
      <c r="D1372" s="422" t="s">
        <v>114</v>
      </c>
      <c r="E1372" s="422" t="s">
        <v>342</v>
      </c>
      <c r="F1372" s="492">
        <v>5517.03</v>
      </c>
      <c r="G1372" s="425" t="s">
        <v>791</v>
      </c>
      <c r="H1372" s="420" t="s">
        <v>139</v>
      </c>
      <c r="I1372" s="426" t="s">
        <v>792</v>
      </c>
      <c r="J1372" s="386" t="str">
        <f t="shared" ref="J1372" si="254">IF(P1372="","",IF(LEN(TRIM(P1372))&gt;14,P1372,"CPF Protegido - LGPD"))</f>
        <v>13.711.589/0001-88</v>
      </c>
      <c r="K1372" s="386" t="s">
        <v>960</v>
      </c>
      <c r="L1372" s="404" t="s">
        <v>947</v>
      </c>
      <c r="M1372" s="386" t="s">
        <v>1489</v>
      </c>
      <c r="N1372" s="399">
        <v>45293</v>
      </c>
      <c r="O1372" s="400" t="s">
        <v>78</v>
      </c>
      <c r="P1372" s="509" t="s">
        <v>793</v>
      </c>
      <c r="Q1372" s="502" t="s">
        <v>957</v>
      </c>
      <c r="R1372" s="502">
        <v>493</v>
      </c>
      <c r="S1372" s="349"/>
    </row>
    <row r="1373" spans="1:19" ht="48" x14ac:dyDescent="0.2">
      <c r="A1373" s="481">
        <f t="shared" si="29"/>
        <v>1370</v>
      </c>
      <c r="B1373" s="399">
        <v>45295</v>
      </c>
      <c r="C1373" s="486">
        <v>45261</v>
      </c>
      <c r="D1373" s="400" t="s">
        <v>114</v>
      </c>
      <c r="E1373" s="401" t="s">
        <v>342</v>
      </c>
      <c r="F1373" s="402">
        <v>3429.65</v>
      </c>
      <c r="G1373" s="421" t="s">
        <v>857</v>
      </c>
      <c r="H1373" s="400" t="s">
        <v>139</v>
      </c>
      <c r="I1373" s="426" t="s">
        <v>858</v>
      </c>
      <c r="J1373" s="386" t="str">
        <f t="shared" si="31"/>
        <v>35.454.796/0001-37</v>
      </c>
      <c r="K1373" s="386" t="s">
        <v>960</v>
      </c>
      <c r="L1373" s="404" t="s">
        <v>947</v>
      </c>
      <c r="M1373" s="386" t="s">
        <v>1031</v>
      </c>
      <c r="N1373" s="399">
        <v>45293</v>
      </c>
      <c r="O1373" s="400" t="s">
        <v>78</v>
      </c>
      <c r="P1373" s="509" t="s">
        <v>859</v>
      </c>
      <c r="Q1373" s="502" t="s">
        <v>957</v>
      </c>
      <c r="R1373" s="502">
        <v>2585</v>
      </c>
      <c r="S1373" s="349"/>
    </row>
    <row r="1374" spans="1:19" ht="96" x14ac:dyDescent="0.2">
      <c r="A1374" s="481">
        <f t="shared" si="29"/>
        <v>1371</v>
      </c>
      <c r="B1374" s="399">
        <v>45295</v>
      </c>
      <c r="C1374" s="486">
        <v>45261</v>
      </c>
      <c r="D1374" s="422" t="s">
        <v>114</v>
      </c>
      <c r="E1374" s="422" t="s">
        <v>342</v>
      </c>
      <c r="F1374" s="492">
        <v>10778.9</v>
      </c>
      <c r="G1374" s="425" t="s">
        <v>856</v>
      </c>
      <c r="H1374" s="420" t="s">
        <v>139</v>
      </c>
      <c r="I1374" s="426" t="s">
        <v>848</v>
      </c>
      <c r="J1374" s="386" t="str">
        <f t="shared" si="31"/>
        <v>46.229.685/0001-43</v>
      </c>
      <c r="K1374" s="386" t="s">
        <v>960</v>
      </c>
      <c r="L1374" s="404" t="s">
        <v>947</v>
      </c>
      <c r="M1374" s="386" t="s">
        <v>971</v>
      </c>
      <c r="N1374" s="399">
        <v>45294</v>
      </c>
      <c r="O1374" s="400" t="s">
        <v>78</v>
      </c>
      <c r="P1374" s="509" t="s">
        <v>849</v>
      </c>
      <c r="Q1374" s="502" t="s">
        <v>957</v>
      </c>
      <c r="R1374" s="502">
        <v>528</v>
      </c>
      <c r="S1374" s="349"/>
    </row>
    <row r="1375" spans="1:19" ht="48" x14ac:dyDescent="0.2">
      <c r="A1375" s="481">
        <f t="shared" si="29"/>
        <v>1372</v>
      </c>
      <c r="B1375" s="399">
        <v>45295</v>
      </c>
      <c r="C1375" s="486">
        <v>45261</v>
      </c>
      <c r="D1375" s="422" t="s">
        <v>114</v>
      </c>
      <c r="E1375" s="422" t="s">
        <v>342</v>
      </c>
      <c r="F1375" s="402">
        <v>5585.43</v>
      </c>
      <c r="G1375" s="425" t="s">
        <v>776</v>
      </c>
      <c r="H1375" s="420" t="s">
        <v>139</v>
      </c>
      <c r="I1375" s="426" t="s">
        <v>777</v>
      </c>
      <c r="J1375" s="386" t="str">
        <f t="shared" si="31"/>
        <v>18.959.836/0001-83</v>
      </c>
      <c r="K1375" s="386" t="s">
        <v>960</v>
      </c>
      <c r="L1375" s="404" t="s">
        <v>947</v>
      </c>
      <c r="M1375" s="386" t="s">
        <v>971</v>
      </c>
      <c r="N1375" s="399">
        <v>45293</v>
      </c>
      <c r="O1375" s="400" t="s">
        <v>78</v>
      </c>
      <c r="P1375" s="511" t="s">
        <v>778</v>
      </c>
      <c r="Q1375" s="502" t="s">
        <v>957</v>
      </c>
      <c r="R1375" s="502">
        <v>529</v>
      </c>
      <c r="S1375" s="349"/>
    </row>
    <row r="1376" spans="1:19" ht="48" x14ac:dyDescent="0.2">
      <c r="A1376" s="481">
        <f t="shared" si="29"/>
        <v>1373</v>
      </c>
      <c r="B1376" s="399">
        <v>45295</v>
      </c>
      <c r="C1376" s="486">
        <v>45261</v>
      </c>
      <c r="D1376" s="422" t="s">
        <v>114</v>
      </c>
      <c r="E1376" s="422" t="s">
        <v>342</v>
      </c>
      <c r="F1376" s="402">
        <v>7349.25</v>
      </c>
      <c r="G1376" s="425" t="s">
        <v>821</v>
      </c>
      <c r="H1376" s="400" t="s">
        <v>139</v>
      </c>
      <c r="I1376" s="426" t="s">
        <v>822</v>
      </c>
      <c r="J1376" s="386" t="str">
        <f t="shared" si="31"/>
        <v>52.409.060/0001-66</v>
      </c>
      <c r="K1376" s="386" t="s">
        <v>960</v>
      </c>
      <c r="L1376" s="404" t="s">
        <v>947</v>
      </c>
      <c r="M1376" s="386" t="s">
        <v>971</v>
      </c>
      <c r="N1376" s="399">
        <v>45293</v>
      </c>
      <c r="O1376" s="400" t="s">
        <v>78</v>
      </c>
      <c r="P1376" s="511" t="s">
        <v>823</v>
      </c>
      <c r="Q1376" s="502" t="s">
        <v>957</v>
      </c>
      <c r="R1376" s="502">
        <v>1253</v>
      </c>
      <c r="S1376" s="349"/>
    </row>
    <row r="1377" spans="1:19" ht="48" x14ac:dyDescent="0.2">
      <c r="A1377" s="481">
        <f t="shared" si="29"/>
        <v>1374</v>
      </c>
      <c r="B1377" s="399">
        <v>45295</v>
      </c>
      <c r="C1377" s="486">
        <v>45261</v>
      </c>
      <c r="D1377" s="422" t="s">
        <v>114</v>
      </c>
      <c r="E1377" s="422" t="s">
        <v>342</v>
      </c>
      <c r="F1377" s="402">
        <v>4400</v>
      </c>
      <c r="G1377" s="425" t="s">
        <v>779</v>
      </c>
      <c r="H1377" s="400" t="s">
        <v>139</v>
      </c>
      <c r="I1377" s="426" t="s">
        <v>780</v>
      </c>
      <c r="J1377" s="386" t="str">
        <f t="shared" si="31"/>
        <v>50.212.441/0001-25</v>
      </c>
      <c r="K1377" s="386" t="s">
        <v>960</v>
      </c>
      <c r="L1377" s="404" t="s">
        <v>947</v>
      </c>
      <c r="M1377" s="386">
        <v>5</v>
      </c>
      <c r="N1377" s="399">
        <v>45293</v>
      </c>
      <c r="O1377" s="400" t="s">
        <v>78</v>
      </c>
      <c r="P1377" s="512" t="s">
        <v>781</v>
      </c>
      <c r="Q1377" s="502" t="s">
        <v>957</v>
      </c>
      <c r="R1377" s="502">
        <v>531</v>
      </c>
      <c r="S1377" s="349"/>
    </row>
    <row r="1378" spans="1:19" ht="48" x14ac:dyDescent="0.2">
      <c r="A1378" s="481">
        <f t="shared" si="29"/>
        <v>1375</v>
      </c>
      <c r="B1378" s="399">
        <v>45295</v>
      </c>
      <c r="C1378" s="486">
        <v>45292</v>
      </c>
      <c r="D1378" s="400" t="s">
        <v>114</v>
      </c>
      <c r="E1378" s="401" t="s">
        <v>342</v>
      </c>
      <c r="F1378" s="402">
        <v>12</v>
      </c>
      <c r="G1378" s="405" t="s">
        <v>1973</v>
      </c>
      <c r="H1378" s="400" t="s">
        <v>139</v>
      </c>
      <c r="I1378" s="403" t="s">
        <v>5559</v>
      </c>
      <c r="J1378" s="386" t="str">
        <f t="shared" ref="J1378:J1441" si="255">IF(P1378="","",IF(LEN(TRIM(P1378))&gt;14,P1378,"CPF Protegido - LGPD"))</f>
        <v>00.000.000/0001-91</v>
      </c>
      <c r="K1378" s="418" t="s">
        <v>1003</v>
      </c>
      <c r="L1378" s="430" t="s">
        <v>939</v>
      </c>
      <c r="M1378" s="432" t="s">
        <v>126</v>
      </c>
      <c r="N1378" s="399">
        <v>45295</v>
      </c>
      <c r="O1378" s="400" t="s">
        <v>78</v>
      </c>
      <c r="P1378" s="508" t="s">
        <v>1004</v>
      </c>
      <c r="Q1378" s="501" t="s">
        <v>126</v>
      </c>
      <c r="R1378" s="501" t="s">
        <v>126</v>
      </c>
      <c r="S1378" s="349"/>
    </row>
    <row r="1379" spans="1:19" ht="48" x14ac:dyDescent="0.2">
      <c r="A1379" s="481">
        <f t="shared" si="29"/>
        <v>1376</v>
      </c>
      <c r="B1379" s="399">
        <v>45295</v>
      </c>
      <c r="C1379" s="486">
        <v>45292</v>
      </c>
      <c r="D1379" s="400" t="s">
        <v>114</v>
      </c>
      <c r="E1379" s="401" t="s">
        <v>342</v>
      </c>
      <c r="F1379" s="402">
        <v>12</v>
      </c>
      <c r="G1379" s="405" t="s">
        <v>1973</v>
      </c>
      <c r="H1379" s="400" t="s">
        <v>139</v>
      </c>
      <c r="I1379" s="403" t="s">
        <v>5559</v>
      </c>
      <c r="J1379" s="386" t="str">
        <f t="shared" ref="J1379:J1388" si="256">IF(P1379="","",IF(LEN(TRIM(P1379))&gt;14,P1379,"CPF Protegido - LGPD"))</f>
        <v>00.000.000/0001-91</v>
      </c>
      <c r="K1379" s="418" t="s">
        <v>1003</v>
      </c>
      <c r="L1379" s="430" t="s">
        <v>939</v>
      </c>
      <c r="M1379" s="432" t="s">
        <v>126</v>
      </c>
      <c r="N1379" s="399">
        <v>45295</v>
      </c>
      <c r="O1379" s="400" t="s">
        <v>78</v>
      </c>
      <c r="P1379" s="508" t="s">
        <v>1004</v>
      </c>
      <c r="Q1379" s="501" t="s">
        <v>126</v>
      </c>
      <c r="R1379" s="501" t="s">
        <v>126</v>
      </c>
      <c r="S1379" s="349"/>
    </row>
    <row r="1380" spans="1:19" ht="48" x14ac:dyDescent="0.2">
      <c r="A1380" s="481">
        <f t="shared" si="29"/>
        <v>1377</v>
      </c>
      <c r="B1380" s="399">
        <v>45295</v>
      </c>
      <c r="C1380" s="486">
        <v>45292</v>
      </c>
      <c r="D1380" s="400" t="s">
        <v>114</v>
      </c>
      <c r="E1380" s="401" t="s">
        <v>342</v>
      </c>
      <c r="F1380" s="402">
        <v>12</v>
      </c>
      <c r="G1380" s="405" t="s">
        <v>1973</v>
      </c>
      <c r="H1380" s="400" t="s">
        <v>139</v>
      </c>
      <c r="I1380" s="403" t="s">
        <v>5559</v>
      </c>
      <c r="J1380" s="386" t="str">
        <f t="shared" si="256"/>
        <v>00.000.000/0001-91</v>
      </c>
      <c r="K1380" s="418" t="s">
        <v>1003</v>
      </c>
      <c r="L1380" s="430" t="s">
        <v>939</v>
      </c>
      <c r="M1380" s="432" t="s">
        <v>126</v>
      </c>
      <c r="N1380" s="399">
        <v>45295</v>
      </c>
      <c r="O1380" s="400" t="s">
        <v>78</v>
      </c>
      <c r="P1380" s="508" t="s">
        <v>1004</v>
      </c>
      <c r="Q1380" s="501" t="s">
        <v>126</v>
      </c>
      <c r="R1380" s="501" t="s">
        <v>126</v>
      </c>
      <c r="S1380" s="349"/>
    </row>
    <row r="1381" spans="1:19" ht="48" x14ac:dyDescent="0.2">
      <c r="A1381" s="481">
        <f t="shared" si="29"/>
        <v>1378</v>
      </c>
      <c r="B1381" s="399">
        <v>45295</v>
      </c>
      <c r="C1381" s="486">
        <v>45292</v>
      </c>
      <c r="D1381" s="400" t="s">
        <v>114</v>
      </c>
      <c r="E1381" s="401" t="s">
        <v>342</v>
      </c>
      <c r="F1381" s="402">
        <v>12</v>
      </c>
      <c r="G1381" s="405" t="s">
        <v>1973</v>
      </c>
      <c r="H1381" s="400" t="s">
        <v>139</v>
      </c>
      <c r="I1381" s="403" t="s">
        <v>5559</v>
      </c>
      <c r="J1381" s="386" t="str">
        <f t="shared" si="256"/>
        <v>00.000.000/0001-91</v>
      </c>
      <c r="K1381" s="418" t="s">
        <v>1003</v>
      </c>
      <c r="L1381" s="430" t="s">
        <v>939</v>
      </c>
      <c r="M1381" s="432" t="s">
        <v>126</v>
      </c>
      <c r="N1381" s="399">
        <v>45295</v>
      </c>
      <c r="O1381" s="400" t="s">
        <v>78</v>
      </c>
      <c r="P1381" s="508" t="s">
        <v>1004</v>
      </c>
      <c r="Q1381" s="501" t="s">
        <v>126</v>
      </c>
      <c r="R1381" s="501" t="s">
        <v>126</v>
      </c>
      <c r="S1381" s="349"/>
    </row>
    <row r="1382" spans="1:19" ht="48" x14ac:dyDescent="0.2">
      <c r="A1382" s="481">
        <f t="shared" si="29"/>
        <v>1379</v>
      </c>
      <c r="B1382" s="399">
        <v>45295</v>
      </c>
      <c r="C1382" s="486">
        <v>45292</v>
      </c>
      <c r="D1382" s="400" t="s">
        <v>114</v>
      </c>
      <c r="E1382" s="401" t="s">
        <v>342</v>
      </c>
      <c r="F1382" s="402">
        <v>12</v>
      </c>
      <c r="G1382" s="405" t="s">
        <v>1973</v>
      </c>
      <c r="H1382" s="400" t="s">
        <v>139</v>
      </c>
      <c r="I1382" s="403" t="s">
        <v>5559</v>
      </c>
      <c r="J1382" s="386" t="str">
        <f t="shared" si="256"/>
        <v>00.000.000/0001-91</v>
      </c>
      <c r="K1382" s="418" t="s">
        <v>1003</v>
      </c>
      <c r="L1382" s="430" t="s">
        <v>939</v>
      </c>
      <c r="M1382" s="432" t="s">
        <v>126</v>
      </c>
      <c r="N1382" s="399">
        <v>45295</v>
      </c>
      <c r="O1382" s="400" t="s">
        <v>78</v>
      </c>
      <c r="P1382" s="508" t="s">
        <v>1004</v>
      </c>
      <c r="Q1382" s="501" t="s">
        <v>126</v>
      </c>
      <c r="R1382" s="501" t="s">
        <v>126</v>
      </c>
      <c r="S1382" s="349"/>
    </row>
    <row r="1383" spans="1:19" ht="48" x14ac:dyDescent="0.2">
      <c r="A1383" s="481">
        <f t="shared" si="29"/>
        <v>1380</v>
      </c>
      <c r="B1383" s="399">
        <v>45295</v>
      </c>
      <c r="C1383" s="486">
        <v>45292</v>
      </c>
      <c r="D1383" s="400" t="s">
        <v>114</v>
      </c>
      <c r="E1383" s="401" t="s">
        <v>342</v>
      </c>
      <c r="F1383" s="402">
        <v>12</v>
      </c>
      <c r="G1383" s="405" t="s">
        <v>1973</v>
      </c>
      <c r="H1383" s="400" t="s">
        <v>139</v>
      </c>
      <c r="I1383" s="403" t="s">
        <v>5559</v>
      </c>
      <c r="J1383" s="386" t="str">
        <f t="shared" si="256"/>
        <v>00.000.000/0001-91</v>
      </c>
      <c r="K1383" s="418" t="s">
        <v>1003</v>
      </c>
      <c r="L1383" s="430" t="s">
        <v>939</v>
      </c>
      <c r="M1383" s="432" t="s">
        <v>126</v>
      </c>
      <c r="N1383" s="399">
        <v>45295</v>
      </c>
      <c r="O1383" s="400" t="s">
        <v>78</v>
      </c>
      <c r="P1383" s="508" t="s">
        <v>1004</v>
      </c>
      <c r="Q1383" s="501" t="s">
        <v>126</v>
      </c>
      <c r="R1383" s="501" t="s">
        <v>126</v>
      </c>
      <c r="S1383" s="349"/>
    </row>
    <row r="1384" spans="1:19" ht="48" x14ac:dyDescent="0.2">
      <c r="A1384" s="481">
        <f t="shared" si="29"/>
        <v>1381</v>
      </c>
      <c r="B1384" s="399">
        <v>45295</v>
      </c>
      <c r="C1384" s="486">
        <v>45292</v>
      </c>
      <c r="D1384" s="400" t="s">
        <v>114</v>
      </c>
      <c r="E1384" s="401" t="s">
        <v>342</v>
      </c>
      <c r="F1384" s="402">
        <v>12</v>
      </c>
      <c r="G1384" s="405" t="s">
        <v>1973</v>
      </c>
      <c r="H1384" s="400" t="s">
        <v>139</v>
      </c>
      <c r="I1384" s="403" t="s">
        <v>5559</v>
      </c>
      <c r="J1384" s="386" t="str">
        <f t="shared" si="256"/>
        <v>00.000.000/0001-91</v>
      </c>
      <c r="K1384" s="418" t="s">
        <v>1003</v>
      </c>
      <c r="L1384" s="430" t="s">
        <v>939</v>
      </c>
      <c r="M1384" s="432" t="s">
        <v>126</v>
      </c>
      <c r="N1384" s="399">
        <v>45295</v>
      </c>
      <c r="O1384" s="400" t="s">
        <v>78</v>
      </c>
      <c r="P1384" s="508" t="s">
        <v>1004</v>
      </c>
      <c r="Q1384" s="501" t="s">
        <v>126</v>
      </c>
      <c r="R1384" s="501" t="s">
        <v>126</v>
      </c>
      <c r="S1384" s="349"/>
    </row>
    <row r="1385" spans="1:19" ht="48" x14ac:dyDescent="0.2">
      <c r="A1385" s="481">
        <f t="shared" si="29"/>
        <v>1382</v>
      </c>
      <c r="B1385" s="399">
        <v>45295</v>
      </c>
      <c r="C1385" s="486">
        <v>45292</v>
      </c>
      <c r="D1385" s="400" t="s">
        <v>114</v>
      </c>
      <c r="E1385" s="401" t="s">
        <v>342</v>
      </c>
      <c r="F1385" s="402">
        <v>12</v>
      </c>
      <c r="G1385" s="405" t="s">
        <v>1973</v>
      </c>
      <c r="H1385" s="400" t="s">
        <v>139</v>
      </c>
      <c r="I1385" s="403" t="s">
        <v>5559</v>
      </c>
      <c r="J1385" s="386" t="str">
        <f t="shared" si="256"/>
        <v>00.000.000/0001-91</v>
      </c>
      <c r="K1385" s="418" t="s">
        <v>1003</v>
      </c>
      <c r="L1385" s="430" t="s">
        <v>939</v>
      </c>
      <c r="M1385" s="432" t="s">
        <v>126</v>
      </c>
      <c r="N1385" s="399">
        <v>45295</v>
      </c>
      <c r="O1385" s="400" t="s">
        <v>78</v>
      </c>
      <c r="P1385" s="508" t="s">
        <v>1004</v>
      </c>
      <c r="Q1385" s="501" t="s">
        <v>126</v>
      </c>
      <c r="R1385" s="501" t="s">
        <v>126</v>
      </c>
      <c r="S1385" s="349"/>
    </row>
    <row r="1386" spans="1:19" ht="48" x14ac:dyDescent="0.2">
      <c r="A1386" s="481">
        <f t="shared" si="29"/>
        <v>1383</v>
      </c>
      <c r="B1386" s="399">
        <v>45295</v>
      </c>
      <c r="C1386" s="486">
        <v>45292</v>
      </c>
      <c r="D1386" s="400" t="s">
        <v>114</v>
      </c>
      <c r="E1386" s="401" t="s">
        <v>342</v>
      </c>
      <c r="F1386" s="402">
        <v>12</v>
      </c>
      <c r="G1386" s="405" t="s">
        <v>1973</v>
      </c>
      <c r="H1386" s="400" t="s">
        <v>139</v>
      </c>
      <c r="I1386" s="403" t="s">
        <v>5559</v>
      </c>
      <c r="J1386" s="386" t="str">
        <f t="shared" si="256"/>
        <v>00.000.000/0001-91</v>
      </c>
      <c r="K1386" s="418" t="s">
        <v>1003</v>
      </c>
      <c r="L1386" s="430" t="s">
        <v>939</v>
      </c>
      <c r="M1386" s="432" t="s">
        <v>126</v>
      </c>
      <c r="N1386" s="399">
        <v>45295</v>
      </c>
      <c r="O1386" s="400" t="s">
        <v>78</v>
      </c>
      <c r="P1386" s="508" t="s">
        <v>1004</v>
      </c>
      <c r="Q1386" s="501" t="s">
        <v>126</v>
      </c>
      <c r="R1386" s="501" t="s">
        <v>126</v>
      </c>
      <c r="S1386" s="349"/>
    </row>
    <row r="1387" spans="1:19" ht="48" x14ac:dyDescent="0.2">
      <c r="A1387" s="481">
        <f t="shared" si="29"/>
        <v>1384</v>
      </c>
      <c r="B1387" s="399">
        <v>45295</v>
      </c>
      <c r="C1387" s="486">
        <v>45292</v>
      </c>
      <c r="D1387" s="400" t="s">
        <v>114</v>
      </c>
      <c r="E1387" s="401" t="s">
        <v>342</v>
      </c>
      <c r="F1387" s="402">
        <v>12</v>
      </c>
      <c r="G1387" s="405" t="s">
        <v>1973</v>
      </c>
      <c r="H1387" s="400" t="s">
        <v>139</v>
      </c>
      <c r="I1387" s="403" t="s">
        <v>5559</v>
      </c>
      <c r="J1387" s="386" t="str">
        <f t="shared" si="256"/>
        <v>00.000.000/0001-91</v>
      </c>
      <c r="K1387" s="418" t="s">
        <v>1003</v>
      </c>
      <c r="L1387" s="430" t="s">
        <v>939</v>
      </c>
      <c r="M1387" s="432" t="s">
        <v>126</v>
      </c>
      <c r="N1387" s="399">
        <v>45295</v>
      </c>
      <c r="O1387" s="400" t="s">
        <v>78</v>
      </c>
      <c r="P1387" s="508" t="s">
        <v>1004</v>
      </c>
      <c r="Q1387" s="501" t="s">
        <v>126</v>
      </c>
      <c r="R1387" s="501" t="s">
        <v>126</v>
      </c>
      <c r="S1387" s="349"/>
    </row>
    <row r="1388" spans="1:19" ht="48" x14ac:dyDescent="0.2">
      <c r="A1388" s="481">
        <f t="shared" si="29"/>
        <v>1385</v>
      </c>
      <c r="B1388" s="399">
        <v>45295</v>
      </c>
      <c r="C1388" s="486">
        <v>45292</v>
      </c>
      <c r="D1388" s="400" t="s">
        <v>114</v>
      </c>
      <c r="E1388" s="401" t="s">
        <v>342</v>
      </c>
      <c r="F1388" s="402">
        <v>12</v>
      </c>
      <c r="G1388" s="405" t="s">
        <v>1973</v>
      </c>
      <c r="H1388" s="400" t="s">
        <v>139</v>
      </c>
      <c r="I1388" s="403" t="s">
        <v>5559</v>
      </c>
      <c r="J1388" s="386" t="str">
        <f t="shared" si="256"/>
        <v>00.000.000/0001-91</v>
      </c>
      <c r="K1388" s="418" t="s">
        <v>1003</v>
      </c>
      <c r="L1388" s="430" t="s">
        <v>939</v>
      </c>
      <c r="M1388" s="432" t="s">
        <v>126</v>
      </c>
      <c r="N1388" s="399">
        <v>45295</v>
      </c>
      <c r="O1388" s="400" t="s">
        <v>78</v>
      </c>
      <c r="P1388" s="508" t="s">
        <v>1004</v>
      </c>
      <c r="Q1388" s="501" t="s">
        <v>126</v>
      </c>
      <c r="R1388" s="501" t="s">
        <v>126</v>
      </c>
      <c r="S1388" s="349"/>
    </row>
    <row r="1389" spans="1:19" ht="48" x14ac:dyDescent="0.2">
      <c r="A1389" s="481">
        <f t="shared" si="29"/>
        <v>1386</v>
      </c>
      <c r="B1389" s="399">
        <v>45299</v>
      </c>
      <c r="C1389" s="486">
        <v>45231</v>
      </c>
      <c r="D1389" s="422" t="s">
        <v>114</v>
      </c>
      <c r="E1389" s="422" t="s">
        <v>342</v>
      </c>
      <c r="F1389" s="492">
        <v>237.5</v>
      </c>
      <c r="G1389" s="425" t="s">
        <v>801</v>
      </c>
      <c r="H1389" s="420" t="s">
        <v>139</v>
      </c>
      <c r="I1389" s="403" t="s">
        <v>457</v>
      </c>
      <c r="J1389" s="386" t="str">
        <f t="shared" si="255"/>
        <v>18.715.383/0001-40</v>
      </c>
      <c r="K1389" s="386" t="s">
        <v>1234</v>
      </c>
      <c r="L1389" s="404" t="s">
        <v>1255</v>
      </c>
      <c r="M1389" s="410">
        <v>224005368715</v>
      </c>
      <c r="N1389" s="399">
        <v>45299</v>
      </c>
      <c r="O1389" s="400" t="s">
        <v>78</v>
      </c>
      <c r="P1389" s="511" t="s">
        <v>458</v>
      </c>
      <c r="Q1389" s="501" t="s">
        <v>126</v>
      </c>
      <c r="R1389" s="501" t="s">
        <v>126</v>
      </c>
      <c r="S1389" s="349"/>
    </row>
    <row r="1390" spans="1:19" ht="48" x14ac:dyDescent="0.2">
      <c r="A1390" s="481">
        <f t="shared" si="29"/>
        <v>1387</v>
      </c>
      <c r="B1390" s="399">
        <v>45299</v>
      </c>
      <c r="C1390" s="486">
        <v>45231</v>
      </c>
      <c r="D1390" s="422" t="s">
        <v>114</v>
      </c>
      <c r="E1390" s="422" t="s">
        <v>342</v>
      </c>
      <c r="F1390" s="402">
        <v>55</v>
      </c>
      <c r="G1390" s="405" t="s">
        <v>1985</v>
      </c>
      <c r="H1390" s="400" t="s">
        <v>139</v>
      </c>
      <c r="I1390" s="403" t="s">
        <v>457</v>
      </c>
      <c r="J1390" s="386" t="str">
        <f t="shared" ref="J1390:J1402" si="257">IF(P1390="","",IF(LEN(TRIM(P1390))&gt;14,P1390,"CPF Protegido - LGPD"))</f>
        <v>18.715.383/0001-40</v>
      </c>
      <c r="K1390" s="386" t="s">
        <v>1234</v>
      </c>
      <c r="L1390" s="404" t="s">
        <v>1255</v>
      </c>
      <c r="M1390" s="410">
        <v>224005773571</v>
      </c>
      <c r="N1390" s="399">
        <v>45299</v>
      </c>
      <c r="O1390" s="400" t="s">
        <v>78</v>
      </c>
      <c r="P1390" s="511" t="s">
        <v>458</v>
      </c>
      <c r="Q1390" s="501" t="s">
        <v>126</v>
      </c>
      <c r="R1390" s="501" t="s">
        <v>126</v>
      </c>
      <c r="S1390" s="349"/>
    </row>
    <row r="1391" spans="1:19" ht="48" x14ac:dyDescent="0.2">
      <c r="A1391" s="481">
        <f t="shared" si="29"/>
        <v>1388</v>
      </c>
      <c r="B1391" s="399">
        <v>45299</v>
      </c>
      <c r="C1391" s="486">
        <v>45231</v>
      </c>
      <c r="D1391" s="422" t="s">
        <v>114</v>
      </c>
      <c r="E1391" s="422" t="s">
        <v>342</v>
      </c>
      <c r="F1391" s="492">
        <v>150.75</v>
      </c>
      <c r="G1391" s="425" t="s">
        <v>820</v>
      </c>
      <c r="H1391" s="420" t="s">
        <v>139</v>
      </c>
      <c r="I1391" s="403" t="s">
        <v>457</v>
      </c>
      <c r="J1391" s="386" t="str">
        <f t="shared" si="257"/>
        <v>18.715.383/0001-40</v>
      </c>
      <c r="K1391" s="386" t="s">
        <v>1234</v>
      </c>
      <c r="L1391" s="404" t="s">
        <v>1255</v>
      </c>
      <c r="M1391" s="410">
        <v>224005774381</v>
      </c>
      <c r="N1391" s="399">
        <v>45299</v>
      </c>
      <c r="O1391" s="400" t="s">
        <v>78</v>
      </c>
      <c r="P1391" s="511" t="s">
        <v>458</v>
      </c>
      <c r="Q1391" s="501" t="s">
        <v>126</v>
      </c>
      <c r="R1391" s="501" t="s">
        <v>126</v>
      </c>
      <c r="S1391" s="349"/>
    </row>
    <row r="1392" spans="1:19" ht="48" x14ac:dyDescent="0.2">
      <c r="A1392" s="481">
        <f t="shared" si="29"/>
        <v>1389</v>
      </c>
      <c r="B1392" s="399">
        <v>45299</v>
      </c>
      <c r="C1392" s="486">
        <v>45231</v>
      </c>
      <c r="D1392" s="422" t="s">
        <v>114</v>
      </c>
      <c r="E1392" s="422" t="s">
        <v>342</v>
      </c>
      <c r="F1392" s="492">
        <v>114.57</v>
      </c>
      <c r="G1392" s="425" t="s">
        <v>809</v>
      </c>
      <c r="H1392" s="420" t="s">
        <v>139</v>
      </c>
      <c r="I1392" s="403" t="s">
        <v>457</v>
      </c>
      <c r="J1392" s="386" t="str">
        <f t="shared" si="257"/>
        <v>18.715.383/0001-40</v>
      </c>
      <c r="K1392" s="386" t="s">
        <v>1234</v>
      </c>
      <c r="L1392" s="404" t="s">
        <v>1255</v>
      </c>
      <c r="M1392" s="410">
        <v>224005774624</v>
      </c>
      <c r="N1392" s="399">
        <v>45299</v>
      </c>
      <c r="O1392" s="400" t="s">
        <v>78</v>
      </c>
      <c r="P1392" s="511" t="s">
        <v>458</v>
      </c>
      <c r="Q1392" s="501" t="s">
        <v>126</v>
      </c>
      <c r="R1392" s="501" t="s">
        <v>126</v>
      </c>
      <c r="S1392" s="349"/>
    </row>
    <row r="1393" spans="1:19" ht="48" x14ac:dyDescent="0.2">
      <c r="A1393" s="481">
        <f t="shared" si="29"/>
        <v>1390</v>
      </c>
      <c r="B1393" s="399">
        <v>45299</v>
      </c>
      <c r="C1393" s="486">
        <v>45231</v>
      </c>
      <c r="D1393" s="422" t="s">
        <v>114</v>
      </c>
      <c r="E1393" s="422" t="s">
        <v>342</v>
      </c>
      <c r="F1393" s="492">
        <v>114.57</v>
      </c>
      <c r="G1393" s="425" t="s">
        <v>775</v>
      </c>
      <c r="H1393" s="420" t="s">
        <v>139</v>
      </c>
      <c r="I1393" s="403" t="s">
        <v>457</v>
      </c>
      <c r="J1393" s="386" t="str">
        <f t="shared" si="257"/>
        <v>18.715.383/0001-40</v>
      </c>
      <c r="K1393" s="386" t="s">
        <v>1234</v>
      </c>
      <c r="L1393" s="404" t="s">
        <v>1255</v>
      </c>
      <c r="M1393" s="410">
        <v>224005774977</v>
      </c>
      <c r="N1393" s="399">
        <v>45299</v>
      </c>
      <c r="O1393" s="400" t="s">
        <v>78</v>
      </c>
      <c r="P1393" s="511" t="s">
        <v>458</v>
      </c>
      <c r="Q1393" s="501" t="s">
        <v>126</v>
      </c>
      <c r="R1393" s="501" t="s">
        <v>126</v>
      </c>
      <c r="S1393" s="349"/>
    </row>
    <row r="1394" spans="1:19" ht="48" x14ac:dyDescent="0.2">
      <c r="A1394" s="481">
        <f t="shared" si="29"/>
        <v>1391</v>
      </c>
      <c r="B1394" s="399">
        <v>45299</v>
      </c>
      <c r="C1394" s="486">
        <v>45231</v>
      </c>
      <c r="D1394" s="422" t="s">
        <v>114</v>
      </c>
      <c r="E1394" s="422" t="s">
        <v>342</v>
      </c>
      <c r="F1394" s="492">
        <v>72.36</v>
      </c>
      <c r="G1394" s="499" t="s">
        <v>846</v>
      </c>
      <c r="H1394" s="420" t="s">
        <v>139</v>
      </c>
      <c r="I1394" s="403" t="s">
        <v>457</v>
      </c>
      <c r="J1394" s="386" t="str">
        <f t="shared" si="257"/>
        <v>18.715.383/0001-40</v>
      </c>
      <c r="K1394" s="386" t="s">
        <v>1234</v>
      </c>
      <c r="L1394" s="404" t="s">
        <v>1255</v>
      </c>
      <c r="M1394" s="410">
        <v>224005775604</v>
      </c>
      <c r="N1394" s="399">
        <v>45299</v>
      </c>
      <c r="O1394" s="400" t="s">
        <v>78</v>
      </c>
      <c r="P1394" s="511" t="s">
        <v>458</v>
      </c>
      <c r="Q1394" s="501" t="s">
        <v>126</v>
      </c>
      <c r="R1394" s="501" t="s">
        <v>126</v>
      </c>
      <c r="S1394" s="349"/>
    </row>
    <row r="1395" spans="1:19" ht="48" x14ac:dyDescent="0.2">
      <c r="A1395" s="481">
        <f t="shared" si="29"/>
        <v>1392</v>
      </c>
      <c r="B1395" s="399">
        <v>45299</v>
      </c>
      <c r="C1395" s="486">
        <v>45231</v>
      </c>
      <c r="D1395" s="422" t="s">
        <v>114</v>
      </c>
      <c r="E1395" s="422" t="s">
        <v>342</v>
      </c>
      <c r="F1395" s="492">
        <v>63.4</v>
      </c>
      <c r="G1395" s="425" t="s">
        <v>827</v>
      </c>
      <c r="H1395" s="420" t="s">
        <v>139</v>
      </c>
      <c r="I1395" s="403" t="s">
        <v>457</v>
      </c>
      <c r="J1395" s="386" t="str">
        <f t="shared" si="257"/>
        <v>18.715.383/0001-40</v>
      </c>
      <c r="K1395" s="386" t="s">
        <v>1234</v>
      </c>
      <c r="L1395" s="404" t="s">
        <v>1255</v>
      </c>
      <c r="M1395" s="410">
        <v>224005776325</v>
      </c>
      <c r="N1395" s="399">
        <v>45299</v>
      </c>
      <c r="O1395" s="400" t="s">
        <v>78</v>
      </c>
      <c r="P1395" s="511" t="s">
        <v>458</v>
      </c>
      <c r="Q1395" s="501" t="s">
        <v>126</v>
      </c>
      <c r="R1395" s="501" t="s">
        <v>126</v>
      </c>
      <c r="S1395" s="349"/>
    </row>
    <row r="1396" spans="1:19" ht="48" x14ac:dyDescent="0.2">
      <c r="A1396" s="481">
        <f t="shared" si="29"/>
        <v>1393</v>
      </c>
      <c r="B1396" s="399">
        <v>45299</v>
      </c>
      <c r="C1396" s="486">
        <v>45231</v>
      </c>
      <c r="D1396" s="422" t="s">
        <v>114</v>
      </c>
      <c r="E1396" s="422" t="s">
        <v>342</v>
      </c>
      <c r="F1396" s="492">
        <v>70.349999999999994</v>
      </c>
      <c r="G1396" s="425" t="s">
        <v>800</v>
      </c>
      <c r="H1396" s="420" t="s">
        <v>139</v>
      </c>
      <c r="I1396" s="403" t="s">
        <v>457</v>
      </c>
      <c r="J1396" s="386" t="str">
        <f t="shared" si="257"/>
        <v>18.715.383/0001-40</v>
      </c>
      <c r="K1396" s="386" t="s">
        <v>1234</v>
      </c>
      <c r="L1396" s="404" t="s">
        <v>1255</v>
      </c>
      <c r="M1396" s="410">
        <v>224005777801</v>
      </c>
      <c r="N1396" s="399">
        <v>45299</v>
      </c>
      <c r="O1396" s="400" t="s">
        <v>78</v>
      </c>
      <c r="P1396" s="511" t="s">
        <v>458</v>
      </c>
      <c r="Q1396" s="501" t="s">
        <v>126</v>
      </c>
      <c r="R1396" s="501" t="s">
        <v>126</v>
      </c>
      <c r="S1396" s="349"/>
    </row>
    <row r="1397" spans="1:19" ht="48" x14ac:dyDescent="0.2">
      <c r="A1397" s="481">
        <f t="shared" si="29"/>
        <v>1394</v>
      </c>
      <c r="B1397" s="399">
        <v>45299</v>
      </c>
      <c r="C1397" s="486">
        <v>45261</v>
      </c>
      <c r="D1397" s="422" t="s">
        <v>114</v>
      </c>
      <c r="E1397" s="422" t="s">
        <v>342</v>
      </c>
      <c r="F1397" s="492">
        <v>12.16</v>
      </c>
      <c r="G1397" s="425" t="s">
        <v>819</v>
      </c>
      <c r="H1397" s="400" t="s">
        <v>139</v>
      </c>
      <c r="I1397" s="403" t="s">
        <v>457</v>
      </c>
      <c r="J1397" s="386" t="str">
        <f t="shared" si="257"/>
        <v>18.715.383/0001-40</v>
      </c>
      <c r="K1397" s="386" t="s">
        <v>1234</v>
      </c>
      <c r="L1397" s="404" t="s">
        <v>1255</v>
      </c>
      <c r="M1397" s="410">
        <v>224005778964</v>
      </c>
      <c r="N1397" s="399">
        <v>45299</v>
      </c>
      <c r="O1397" s="400" t="s">
        <v>78</v>
      </c>
      <c r="P1397" s="511" t="s">
        <v>458</v>
      </c>
      <c r="Q1397" s="501" t="s">
        <v>126</v>
      </c>
      <c r="R1397" s="501" t="s">
        <v>126</v>
      </c>
      <c r="S1397" s="349"/>
    </row>
    <row r="1398" spans="1:19" ht="48" x14ac:dyDescent="0.2">
      <c r="A1398" s="481">
        <f t="shared" si="29"/>
        <v>1395</v>
      </c>
      <c r="B1398" s="399">
        <v>45299</v>
      </c>
      <c r="C1398" s="486">
        <v>45231</v>
      </c>
      <c r="D1398" s="422" t="s">
        <v>114</v>
      </c>
      <c r="E1398" s="422" t="s">
        <v>342</v>
      </c>
      <c r="F1398" s="492">
        <v>174.42</v>
      </c>
      <c r="G1398" s="425" t="s">
        <v>790</v>
      </c>
      <c r="H1398" s="420" t="s">
        <v>139</v>
      </c>
      <c r="I1398" s="403" t="s">
        <v>457</v>
      </c>
      <c r="J1398" s="386" t="str">
        <f t="shared" si="257"/>
        <v>18.715.383/0001-40</v>
      </c>
      <c r="K1398" s="386" t="s">
        <v>1234</v>
      </c>
      <c r="L1398" s="404" t="s">
        <v>1255</v>
      </c>
      <c r="M1398" s="410">
        <v>224005779855</v>
      </c>
      <c r="N1398" s="399">
        <v>45299</v>
      </c>
      <c r="O1398" s="400" t="s">
        <v>78</v>
      </c>
      <c r="P1398" s="511" t="s">
        <v>458</v>
      </c>
      <c r="Q1398" s="501" t="s">
        <v>126</v>
      </c>
      <c r="R1398" s="501" t="s">
        <v>126</v>
      </c>
      <c r="S1398" s="349"/>
    </row>
    <row r="1399" spans="1:19" ht="48" x14ac:dyDescent="0.2">
      <c r="A1399" s="481">
        <f t="shared" si="29"/>
        <v>1396</v>
      </c>
      <c r="B1399" s="399">
        <v>45299</v>
      </c>
      <c r="C1399" s="486">
        <v>45231</v>
      </c>
      <c r="D1399" s="422" t="s">
        <v>114</v>
      </c>
      <c r="E1399" s="422" t="s">
        <v>342</v>
      </c>
      <c r="F1399" s="492">
        <v>220</v>
      </c>
      <c r="G1399" s="425" t="s">
        <v>830</v>
      </c>
      <c r="H1399" s="420" t="s">
        <v>139</v>
      </c>
      <c r="I1399" s="403" t="s">
        <v>457</v>
      </c>
      <c r="J1399" s="386" t="str">
        <f t="shared" si="257"/>
        <v>18.715.383/0001-40</v>
      </c>
      <c r="K1399" s="386" t="s">
        <v>1234</v>
      </c>
      <c r="L1399" s="404" t="s">
        <v>1255</v>
      </c>
      <c r="M1399" s="410">
        <v>224005780276</v>
      </c>
      <c r="N1399" s="399">
        <v>45299</v>
      </c>
      <c r="O1399" s="400" t="s">
        <v>78</v>
      </c>
      <c r="P1399" s="511" t="s">
        <v>458</v>
      </c>
      <c r="Q1399" s="501" t="s">
        <v>126</v>
      </c>
      <c r="R1399" s="501" t="s">
        <v>126</v>
      </c>
      <c r="S1399" s="349"/>
    </row>
    <row r="1400" spans="1:19" ht="48" x14ac:dyDescent="0.2">
      <c r="A1400" s="481">
        <f t="shared" si="29"/>
        <v>1397</v>
      </c>
      <c r="B1400" s="399">
        <v>45299</v>
      </c>
      <c r="C1400" s="486">
        <v>45231</v>
      </c>
      <c r="D1400" s="422" t="s">
        <v>114</v>
      </c>
      <c r="E1400" s="422" t="s">
        <v>342</v>
      </c>
      <c r="F1400" s="492">
        <v>95.1</v>
      </c>
      <c r="G1400" s="425" t="s">
        <v>797</v>
      </c>
      <c r="H1400" s="420" t="s">
        <v>139</v>
      </c>
      <c r="I1400" s="403" t="s">
        <v>457</v>
      </c>
      <c r="J1400" s="386" t="str">
        <f t="shared" si="257"/>
        <v>18.715.383/0001-40</v>
      </c>
      <c r="K1400" s="386" t="s">
        <v>1234</v>
      </c>
      <c r="L1400" s="404" t="s">
        <v>1255</v>
      </c>
      <c r="M1400" s="410">
        <v>224005780519</v>
      </c>
      <c r="N1400" s="399">
        <v>45299</v>
      </c>
      <c r="O1400" s="400" t="s">
        <v>78</v>
      </c>
      <c r="P1400" s="511" t="s">
        <v>458</v>
      </c>
      <c r="Q1400" s="501" t="s">
        <v>126</v>
      </c>
      <c r="R1400" s="501" t="s">
        <v>126</v>
      </c>
      <c r="S1400" s="349"/>
    </row>
    <row r="1401" spans="1:19" ht="48" x14ac:dyDescent="0.2">
      <c r="A1401" s="481">
        <f t="shared" si="29"/>
        <v>1398</v>
      </c>
      <c r="B1401" s="399">
        <v>45299</v>
      </c>
      <c r="C1401" s="486">
        <v>45231</v>
      </c>
      <c r="D1401" s="422" t="s">
        <v>114</v>
      </c>
      <c r="E1401" s="422" t="s">
        <v>342</v>
      </c>
      <c r="F1401" s="492">
        <v>95.1</v>
      </c>
      <c r="G1401" s="425" t="s">
        <v>837</v>
      </c>
      <c r="H1401" s="420" t="s">
        <v>139</v>
      </c>
      <c r="I1401" s="403" t="s">
        <v>457</v>
      </c>
      <c r="J1401" s="386" t="str">
        <f t="shared" si="257"/>
        <v>18.715.383/0001-40</v>
      </c>
      <c r="K1401" s="386" t="s">
        <v>1234</v>
      </c>
      <c r="L1401" s="404" t="s">
        <v>1255</v>
      </c>
      <c r="M1401" s="410">
        <v>224005780942</v>
      </c>
      <c r="N1401" s="399">
        <v>45299</v>
      </c>
      <c r="O1401" s="400" t="s">
        <v>78</v>
      </c>
      <c r="P1401" s="511" t="s">
        <v>458</v>
      </c>
      <c r="Q1401" s="501" t="s">
        <v>126</v>
      </c>
      <c r="R1401" s="501" t="s">
        <v>126</v>
      </c>
      <c r="S1401" s="349"/>
    </row>
    <row r="1402" spans="1:19" ht="48" x14ac:dyDescent="0.2">
      <c r="A1402" s="481">
        <f t="shared" si="29"/>
        <v>1399</v>
      </c>
      <c r="B1402" s="399">
        <v>45299</v>
      </c>
      <c r="C1402" s="486">
        <v>45231</v>
      </c>
      <c r="D1402" s="422" t="s">
        <v>114</v>
      </c>
      <c r="E1402" s="422" t="s">
        <v>342</v>
      </c>
      <c r="F1402" s="492">
        <v>95.1</v>
      </c>
      <c r="G1402" s="425" t="s">
        <v>794</v>
      </c>
      <c r="H1402" s="420" t="s">
        <v>139</v>
      </c>
      <c r="I1402" s="403" t="s">
        <v>457</v>
      </c>
      <c r="J1402" s="386" t="str">
        <f t="shared" si="257"/>
        <v>18.715.383/0001-40</v>
      </c>
      <c r="K1402" s="386" t="s">
        <v>1234</v>
      </c>
      <c r="L1402" s="404" t="s">
        <v>1255</v>
      </c>
      <c r="M1402" s="410">
        <v>224005781671</v>
      </c>
      <c r="N1402" s="399">
        <v>45299</v>
      </c>
      <c r="O1402" s="400" t="s">
        <v>78</v>
      </c>
      <c r="P1402" s="511" t="s">
        <v>458</v>
      </c>
      <c r="Q1402" s="501" t="s">
        <v>126</v>
      </c>
      <c r="R1402" s="501" t="s">
        <v>126</v>
      </c>
      <c r="S1402" s="349"/>
    </row>
    <row r="1403" spans="1:19" ht="48" customHeight="1" x14ac:dyDescent="0.2">
      <c r="A1403" s="481">
        <f t="shared" si="29"/>
        <v>1400</v>
      </c>
      <c r="B1403" s="399">
        <v>45300</v>
      </c>
      <c r="C1403" s="486">
        <v>45261</v>
      </c>
      <c r="D1403" s="400" t="s">
        <v>114</v>
      </c>
      <c r="E1403" s="401" t="s">
        <v>342</v>
      </c>
      <c r="F1403" s="402">
        <v>1500</v>
      </c>
      <c r="G1403" s="405" t="s">
        <v>1986</v>
      </c>
      <c r="H1403" s="400" t="s">
        <v>139</v>
      </c>
      <c r="I1403" s="403" t="s">
        <v>1987</v>
      </c>
      <c r="J1403" s="386" t="str">
        <f t="shared" si="255"/>
        <v>05.506.560/0001-36</v>
      </c>
      <c r="K1403" s="386" t="s">
        <v>951</v>
      </c>
      <c r="L1403" s="404" t="s">
        <v>947</v>
      </c>
      <c r="M1403" s="386">
        <v>229813</v>
      </c>
      <c r="N1403" s="399">
        <v>45271</v>
      </c>
      <c r="O1403" s="400" t="s">
        <v>78</v>
      </c>
      <c r="P1403" s="511" t="s">
        <v>1811</v>
      </c>
      <c r="Q1403" s="502" t="s">
        <v>957</v>
      </c>
      <c r="R1403" s="502">
        <v>2456</v>
      </c>
      <c r="S1403" s="349"/>
    </row>
    <row r="1404" spans="1:19" ht="48" x14ac:dyDescent="0.2">
      <c r="A1404" s="481">
        <f t="shared" si="29"/>
        <v>1401</v>
      </c>
      <c r="B1404" s="399">
        <v>45302</v>
      </c>
      <c r="C1404" s="486">
        <v>45261</v>
      </c>
      <c r="D1404" s="422" t="s">
        <v>114</v>
      </c>
      <c r="E1404" s="422" t="s">
        <v>342</v>
      </c>
      <c r="F1404" s="492">
        <v>4000</v>
      </c>
      <c r="G1404" s="425" t="s">
        <v>850</v>
      </c>
      <c r="H1404" s="420" t="s">
        <v>139</v>
      </c>
      <c r="I1404" s="426" t="s">
        <v>851</v>
      </c>
      <c r="J1404" s="386" t="str">
        <f t="shared" si="255"/>
        <v>37.647.709/0001-93</v>
      </c>
      <c r="K1404" s="386" t="s">
        <v>960</v>
      </c>
      <c r="L1404" s="404" t="s">
        <v>947</v>
      </c>
      <c r="M1404" s="386">
        <v>12</v>
      </c>
      <c r="N1404" s="399">
        <v>45301</v>
      </c>
      <c r="O1404" s="400" t="s">
        <v>78</v>
      </c>
      <c r="P1404" s="511" t="s">
        <v>852</v>
      </c>
      <c r="Q1404" s="502" t="s">
        <v>957</v>
      </c>
      <c r="R1404" s="502">
        <v>2616</v>
      </c>
      <c r="S1404" s="349"/>
    </row>
    <row r="1405" spans="1:19" ht="48" x14ac:dyDescent="0.2">
      <c r="A1405" s="481">
        <f t="shared" si="29"/>
        <v>1402</v>
      </c>
      <c r="B1405" s="399">
        <v>45302</v>
      </c>
      <c r="C1405" s="486">
        <v>45261</v>
      </c>
      <c r="D1405" s="422" t="s">
        <v>114</v>
      </c>
      <c r="E1405" s="422" t="s">
        <v>342</v>
      </c>
      <c r="F1405" s="402">
        <v>1347.5</v>
      </c>
      <c r="G1405" s="425" t="s">
        <v>835</v>
      </c>
      <c r="H1405" s="400" t="s">
        <v>139</v>
      </c>
      <c r="I1405" s="403" t="s">
        <v>1988</v>
      </c>
      <c r="J1405" s="386" t="str">
        <f t="shared" si="255"/>
        <v>52.499.302/0001-50</v>
      </c>
      <c r="K1405" s="386" t="s">
        <v>960</v>
      </c>
      <c r="L1405" s="404" t="s">
        <v>947</v>
      </c>
      <c r="M1405" s="386" t="s">
        <v>1031</v>
      </c>
      <c r="N1405" s="399">
        <v>45301</v>
      </c>
      <c r="O1405" s="400" t="s">
        <v>78</v>
      </c>
      <c r="P1405" s="509" t="s">
        <v>836</v>
      </c>
      <c r="Q1405" s="502" t="s">
        <v>944</v>
      </c>
      <c r="R1405" s="502">
        <v>2245</v>
      </c>
      <c r="S1405" s="349"/>
    </row>
    <row r="1406" spans="1:19" ht="48" x14ac:dyDescent="0.2">
      <c r="A1406" s="481">
        <f t="shared" si="29"/>
        <v>1403</v>
      </c>
      <c r="B1406" s="399">
        <v>45302</v>
      </c>
      <c r="C1406" s="441">
        <v>45323</v>
      </c>
      <c r="D1406" s="400" t="s">
        <v>114</v>
      </c>
      <c r="E1406" s="401" t="s">
        <v>342</v>
      </c>
      <c r="F1406" s="402">
        <v>12</v>
      </c>
      <c r="G1406" s="405" t="s">
        <v>1973</v>
      </c>
      <c r="H1406" s="400" t="s">
        <v>139</v>
      </c>
      <c r="I1406" s="403" t="s">
        <v>5559</v>
      </c>
      <c r="J1406" s="386" t="str">
        <f t="shared" si="255"/>
        <v>00.000.000/0001-91</v>
      </c>
      <c r="K1406" s="418" t="s">
        <v>1003</v>
      </c>
      <c r="L1406" s="430" t="s">
        <v>939</v>
      </c>
      <c r="M1406" s="432" t="s">
        <v>126</v>
      </c>
      <c r="N1406" s="399">
        <v>45302</v>
      </c>
      <c r="O1406" s="400" t="s">
        <v>78</v>
      </c>
      <c r="P1406" s="508" t="s">
        <v>1004</v>
      </c>
      <c r="Q1406" s="501" t="s">
        <v>126</v>
      </c>
      <c r="R1406" s="501" t="s">
        <v>126</v>
      </c>
      <c r="S1406" s="349"/>
    </row>
    <row r="1407" spans="1:19" ht="48" x14ac:dyDescent="0.2">
      <c r="A1407" s="481">
        <f t="shared" si="29"/>
        <v>1404</v>
      </c>
      <c r="B1407" s="399">
        <v>45302</v>
      </c>
      <c r="C1407" s="441">
        <v>45323</v>
      </c>
      <c r="D1407" s="400" t="s">
        <v>114</v>
      </c>
      <c r="E1407" s="401" t="s">
        <v>342</v>
      </c>
      <c r="F1407" s="402">
        <v>12</v>
      </c>
      <c r="G1407" s="405" t="s">
        <v>1973</v>
      </c>
      <c r="H1407" s="400" t="s">
        <v>139</v>
      </c>
      <c r="I1407" s="403" t="s">
        <v>5559</v>
      </c>
      <c r="J1407" s="386" t="str">
        <f t="shared" si="255"/>
        <v>00.000.000/0001-91</v>
      </c>
      <c r="K1407" s="418" t="s">
        <v>1003</v>
      </c>
      <c r="L1407" s="430" t="s">
        <v>939</v>
      </c>
      <c r="M1407" s="432" t="s">
        <v>126</v>
      </c>
      <c r="N1407" s="399">
        <v>45302</v>
      </c>
      <c r="O1407" s="400" t="s">
        <v>78</v>
      </c>
      <c r="P1407" s="508" t="s">
        <v>1004</v>
      </c>
      <c r="Q1407" s="501" t="s">
        <v>126</v>
      </c>
      <c r="R1407" s="501" t="s">
        <v>126</v>
      </c>
      <c r="S1407" s="349"/>
    </row>
    <row r="1408" spans="1:19" ht="34.9" customHeight="1" x14ac:dyDescent="0.2">
      <c r="A1408" s="481">
        <f t="shared" si="29"/>
        <v>1405</v>
      </c>
      <c r="B1408" s="399">
        <v>45306</v>
      </c>
      <c r="C1408" s="441">
        <v>45323</v>
      </c>
      <c r="D1408" s="400" t="s">
        <v>114</v>
      </c>
      <c r="E1408" s="401" t="s">
        <v>342</v>
      </c>
      <c r="F1408" s="402">
        <v>167</v>
      </c>
      <c r="G1408" s="405" t="s">
        <v>1990</v>
      </c>
      <c r="H1408" s="400" t="s">
        <v>139</v>
      </c>
      <c r="I1408" s="403" t="s">
        <v>5559</v>
      </c>
      <c r="J1408" s="386" t="str">
        <f t="shared" si="255"/>
        <v>00.000.000/0001-91</v>
      </c>
      <c r="K1408" s="418" t="s">
        <v>1003</v>
      </c>
      <c r="L1408" s="430" t="s">
        <v>939</v>
      </c>
      <c r="M1408" s="432" t="s">
        <v>126</v>
      </c>
      <c r="N1408" s="399">
        <v>45302</v>
      </c>
      <c r="O1408" s="400" t="s">
        <v>78</v>
      </c>
      <c r="P1408" s="508" t="s">
        <v>1004</v>
      </c>
      <c r="Q1408" s="501" t="s">
        <v>126</v>
      </c>
      <c r="R1408" s="501" t="s">
        <v>126</v>
      </c>
      <c r="S1408" s="349"/>
    </row>
    <row r="1409" spans="1:19" ht="69" customHeight="1" x14ac:dyDescent="0.2">
      <c r="A1409" s="481">
        <f t="shared" si="29"/>
        <v>1406</v>
      </c>
      <c r="B1409" s="399">
        <v>45307</v>
      </c>
      <c r="C1409" s="441">
        <v>45261</v>
      </c>
      <c r="D1409" s="400" t="s">
        <v>114</v>
      </c>
      <c r="E1409" s="401" t="s">
        <v>342</v>
      </c>
      <c r="F1409" s="402">
        <v>3466.63</v>
      </c>
      <c r="G1409" s="425" t="s">
        <v>1991</v>
      </c>
      <c r="H1409" s="400" t="s">
        <v>139</v>
      </c>
      <c r="I1409" s="426" t="s">
        <v>831</v>
      </c>
      <c r="J1409" s="386" t="str">
        <f t="shared" si="255"/>
        <v>CPF Protegido - LGPD</v>
      </c>
      <c r="K1409" s="386" t="s">
        <v>960</v>
      </c>
      <c r="L1409" s="404" t="s">
        <v>979</v>
      </c>
      <c r="M1409" s="386">
        <v>2950</v>
      </c>
      <c r="N1409" s="399">
        <v>45306</v>
      </c>
      <c r="O1409" s="400" t="s">
        <v>78</v>
      </c>
      <c r="P1409" s="511" t="s">
        <v>1992</v>
      </c>
      <c r="Q1409" s="502" t="s">
        <v>957</v>
      </c>
      <c r="R1409" s="502">
        <v>1648</v>
      </c>
      <c r="S1409" s="349"/>
    </row>
    <row r="1410" spans="1:19" ht="48" x14ac:dyDescent="0.2">
      <c r="A1410" s="481">
        <f t="shared" si="29"/>
        <v>1407</v>
      </c>
      <c r="B1410" s="399">
        <v>45307</v>
      </c>
      <c r="C1410" s="441">
        <v>45323</v>
      </c>
      <c r="D1410" s="400" t="s">
        <v>114</v>
      </c>
      <c r="E1410" s="401" t="s">
        <v>342</v>
      </c>
      <c r="F1410" s="402">
        <v>12</v>
      </c>
      <c r="G1410" s="405" t="s">
        <v>1973</v>
      </c>
      <c r="H1410" s="400" t="s">
        <v>139</v>
      </c>
      <c r="I1410" s="403" t="s">
        <v>5559</v>
      </c>
      <c r="J1410" s="386" t="str">
        <f t="shared" ref="J1410:J1411" si="258">IF(P1410="","",IF(LEN(TRIM(P1410))&gt;14,P1410,"CPF Protegido - LGPD"))</f>
        <v>00.000.000/0001-91</v>
      </c>
      <c r="K1410" s="418" t="s">
        <v>1003</v>
      </c>
      <c r="L1410" s="430" t="s">
        <v>939</v>
      </c>
      <c r="M1410" s="432" t="s">
        <v>126</v>
      </c>
      <c r="N1410" s="399">
        <v>45307</v>
      </c>
      <c r="O1410" s="400" t="s">
        <v>78</v>
      </c>
      <c r="P1410" s="508" t="s">
        <v>1004</v>
      </c>
      <c r="Q1410" s="501" t="s">
        <v>126</v>
      </c>
      <c r="R1410" s="501" t="s">
        <v>126</v>
      </c>
      <c r="S1410" s="349"/>
    </row>
    <row r="1411" spans="1:19" ht="48" x14ac:dyDescent="0.2">
      <c r="A1411" s="481">
        <f t="shared" si="29"/>
        <v>1408</v>
      </c>
      <c r="B1411" s="399">
        <v>45308</v>
      </c>
      <c r="C1411" s="441">
        <v>45261</v>
      </c>
      <c r="D1411" s="400" t="s">
        <v>114</v>
      </c>
      <c r="E1411" s="401" t="s">
        <v>342</v>
      </c>
      <c r="F1411" s="402">
        <v>2750</v>
      </c>
      <c r="G1411" s="425" t="s">
        <v>1994</v>
      </c>
      <c r="H1411" s="400" t="s">
        <v>139</v>
      </c>
      <c r="I1411" s="426" t="s">
        <v>854</v>
      </c>
      <c r="J1411" s="386" t="str">
        <f t="shared" si="258"/>
        <v>43.801.578/0001-50</v>
      </c>
      <c r="K1411" s="386" t="s">
        <v>960</v>
      </c>
      <c r="L1411" s="404" t="s">
        <v>947</v>
      </c>
      <c r="M1411" s="386">
        <v>3</v>
      </c>
      <c r="N1411" s="399">
        <v>45307</v>
      </c>
      <c r="O1411" s="400" t="s">
        <v>78</v>
      </c>
      <c r="P1411" s="509" t="s">
        <v>855</v>
      </c>
      <c r="Q1411" s="502" t="s">
        <v>957</v>
      </c>
      <c r="R1411" s="502">
        <v>2679</v>
      </c>
      <c r="S1411" s="349"/>
    </row>
    <row r="1412" spans="1:19" ht="48" x14ac:dyDescent="0.2">
      <c r="A1412" s="481">
        <f t="shared" si="29"/>
        <v>1409</v>
      </c>
      <c r="B1412" s="399">
        <v>45308</v>
      </c>
      <c r="C1412" s="441">
        <v>45323</v>
      </c>
      <c r="D1412" s="400" t="s">
        <v>114</v>
      </c>
      <c r="E1412" s="401" t="s">
        <v>342</v>
      </c>
      <c r="F1412" s="402">
        <v>12</v>
      </c>
      <c r="G1412" s="405" t="s">
        <v>1973</v>
      </c>
      <c r="H1412" s="400" t="s">
        <v>139</v>
      </c>
      <c r="I1412" s="403" t="s">
        <v>5559</v>
      </c>
      <c r="J1412" s="386" t="str">
        <f t="shared" ref="J1412" si="259">IF(P1412="","",IF(LEN(TRIM(P1412))&gt;14,P1412,"CPF Protegido - LGPD"))</f>
        <v>00.000.000/0001-91</v>
      </c>
      <c r="K1412" s="418" t="s">
        <v>1003</v>
      </c>
      <c r="L1412" s="430" t="s">
        <v>939</v>
      </c>
      <c r="M1412" s="432" t="s">
        <v>126</v>
      </c>
      <c r="N1412" s="399">
        <v>45308</v>
      </c>
      <c r="O1412" s="400" t="s">
        <v>78</v>
      </c>
      <c r="P1412" s="508" t="s">
        <v>1004</v>
      </c>
      <c r="Q1412" s="501" t="s">
        <v>126</v>
      </c>
      <c r="R1412" s="501" t="s">
        <v>126</v>
      </c>
      <c r="S1412" s="349"/>
    </row>
    <row r="1413" spans="1:19" ht="72" x14ac:dyDescent="0.2">
      <c r="A1413" s="481">
        <f t="shared" si="29"/>
        <v>1410</v>
      </c>
      <c r="B1413" s="399">
        <v>45309</v>
      </c>
      <c r="C1413" s="441">
        <v>45292</v>
      </c>
      <c r="D1413" s="400" t="s">
        <v>114</v>
      </c>
      <c r="E1413" s="401" t="s">
        <v>342</v>
      </c>
      <c r="F1413" s="402">
        <v>2000</v>
      </c>
      <c r="G1413" s="425" t="s">
        <v>1995</v>
      </c>
      <c r="H1413" s="400" t="s">
        <v>139</v>
      </c>
      <c r="I1413" s="426" t="s">
        <v>844</v>
      </c>
      <c r="J1413" s="422" t="s">
        <v>845</v>
      </c>
      <c r="K1413" s="386" t="s">
        <v>960</v>
      </c>
      <c r="L1413" s="404" t="s">
        <v>947</v>
      </c>
      <c r="M1413" s="386">
        <v>10</v>
      </c>
      <c r="N1413" s="399">
        <v>45306</v>
      </c>
      <c r="O1413" s="400" t="s">
        <v>78</v>
      </c>
      <c r="P1413" s="511" t="s">
        <v>845</v>
      </c>
      <c r="Q1413" s="502" t="s">
        <v>944</v>
      </c>
      <c r="R1413" s="502">
        <v>1790</v>
      </c>
      <c r="S1413" s="349"/>
    </row>
    <row r="1414" spans="1:19" ht="50.25" customHeight="1" x14ac:dyDescent="0.2">
      <c r="A1414" s="481">
        <f t="shared" si="29"/>
        <v>1411</v>
      </c>
      <c r="B1414" s="399">
        <v>45309</v>
      </c>
      <c r="C1414" s="441">
        <v>45323</v>
      </c>
      <c r="D1414" s="400" t="s">
        <v>114</v>
      </c>
      <c r="E1414" s="401" t="s">
        <v>342</v>
      </c>
      <c r="F1414" s="402">
        <v>12</v>
      </c>
      <c r="G1414" s="405" t="s">
        <v>1973</v>
      </c>
      <c r="H1414" s="400" t="s">
        <v>139</v>
      </c>
      <c r="I1414" s="403" t="s">
        <v>5559</v>
      </c>
      <c r="J1414" s="386" t="str">
        <f t="shared" ref="J1414:J1415" si="260">IF(P1414="","",IF(LEN(TRIM(P1414))&gt;14,P1414,"CPF Protegido - LGPD"))</f>
        <v>00.000.000/0001-91</v>
      </c>
      <c r="K1414" s="418" t="s">
        <v>1003</v>
      </c>
      <c r="L1414" s="430" t="s">
        <v>939</v>
      </c>
      <c r="M1414" s="432" t="s">
        <v>126</v>
      </c>
      <c r="N1414" s="399">
        <v>45309</v>
      </c>
      <c r="O1414" s="400" t="s">
        <v>78</v>
      </c>
      <c r="P1414" s="508" t="s">
        <v>1004</v>
      </c>
      <c r="Q1414" s="501" t="s">
        <v>126</v>
      </c>
      <c r="R1414" s="501" t="s">
        <v>126</v>
      </c>
      <c r="S1414" s="349"/>
    </row>
    <row r="1415" spans="1:19" ht="79.5" customHeight="1" x14ac:dyDescent="0.2">
      <c r="A1415" s="481">
        <f t="shared" si="29"/>
        <v>1412</v>
      </c>
      <c r="B1415" s="399">
        <v>45310</v>
      </c>
      <c r="C1415" s="486">
        <v>45231</v>
      </c>
      <c r="D1415" s="400" t="s">
        <v>114</v>
      </c>
      <c r="E1415" s="401" t="s">
        <v>342</v>
      </c>
      <c r="F1415" s="402">
        <v>674.98</v>
      </c>
      <c r="G1415" s="405" t="s">
        <v>1996</v>
      </c>
      <c r="H1415" s="400" t="s">
        <v>139</v>
      </c>
      <c r="I1415" s="403" t="s">
        <v>937</v>
      </c>
      <c r="J1415" s="386" t="str">
        <f t="shared" si="260"/>
        <v>70.945.209/0001-03</v>
      </c>
      <c r="K1415" s="386" t="s">
        <v>1021</v>
      </c>
      <c r="L1415" s="430" t="s">
        <v>939</v>
      </c>
      <c r="M1415" s="386" t="s">
        <v>126</v>
      </c>
      <c r="N1415" s="399">
        <v>45310</v>
      </c>
      <c r="O1415" s="400" t="s">
        <v>78</v>
      </c>
      <c r="P1415" s="508" t="s">
        <v>718</v>
      </c>
      <c r="Q1415" s="501" t="s">
        <v>126</v>
      </c>
      <c r="R1415" s="501" t="s">
        <v>126</v>
      </c>
      <c r="S1415" s="349"/>
    </row>
    <row r="1416" spans="1:19" ht="86.25" customHeight="1" x14ac:dyDescent="0.2">
      <c r="A1416" s="481">
        <f t="shared" si="29"/>
        <v>1413</v>
      </c>
      <c r="B1416" s="399">
        <v>45310</v>
      </c>
      <c r="C1416" s="486">
        <v>45231</v>
      </c>
      <c r="D1416" s="400" t="s">
        <v>114</v>
      </c>
      <c r="E1416" s="401" t="s">
        <v>342</v>
      </c>
      <c r="F1416" s="402">
        <v>5784.6</v>
      </c>
      <c r="G1416" s="405" t="s">
        <v>1997</v>
      </c>
      <c r="H1416" s="400" t="s">
        <v>139</v>
      </c>
      <c r="I1416" s="403" t="s">
        <v>937</v>
      </c>
      <c r="J1416" s="386" t="str">
        <f t="shared" ref="J1416" si="261">IF(P1416="","",IF(LEN(TRIM(P1416))&gt;14,P1416,"CPF Protegido - LGPD"))</f>
        <v>70.945.209/0001-03</v>
      </c>
      <c r="K1416" s="386" t="s">
        <v>1021</v>
      </c>
      <c r="L1416" s="430" t="s">
        <v>939</v>
      </c>
      <c r="M1416" s="386" t="s">
        <v>126</v>
      </c>
      <c r="N1416" s="399">
        <v>45310</v>
      </c>
      <c r="O1416" s="400" t="s">
        <v>78</v>
      </c>
      <c r="P1416" s="508" t="s">
        <v>718</v>
      </c>
      <c r="Q1416" s="501" t="s">
        <v>126</v>
      </c>
      <c r="R1416" s="501" t="s">
        <v>126</v>
      </c>
      <c r="S1416" s="349"/>
    </row>
    <row r="1417" spans="1:19" ht="48" x14ac:dyDescent="0.2">
      <c r="A1417" s="481">
        <f t="shared" si="29"/>
        <v>1414</v>
      </c>
      <c r="B1417" s="399">
        <v>45314</v>
      </c>
      <c r="C1417" s="486">
        <v>45261</v>
      </c>
      <c r="D1417" s="400" t="s">
        <v>114</v>
      </c>
      <c r="E1417" s="401" t="s">
        <v>342</v>
      </c>
      <c r="F1417" s="402">
        <v>3919.6</v>
      </c>
      <c r="G1417" s="499" t="s">
        <v>847</v>
      </c>
      <c r="H1417" s="400" t="s">
        <v>139</v>
      </c>
      <c r="I1417" s="422" t="s">
        <v>848</v>
      </c>
      <c r="J1417" s="386" t="str">
        <f t="shared" si="255"/>
        <v>46.229.685/0001-43</v>
      </c>
      <c r="K1417" s="386" t="s">
        <v>960</v>
      </c>
      <c r="L1417" s="404" t="s">
        <v>947</v>
      </c>
      <c r="M1417" s="386" t="s">
        <v>1489</v>
      </c>
      <c r="N1417" s="399">
        <v>45313</v>
      </c>
      <c r="O1417" s="400" t="s">
        <v>78</v>
      </c>
      <c r="P1417" s="513" t="s">
        <v>849</v>
      </c>
      <c r="Q1417" s="502" t="s">
        <v>944</v>
      </c>
      <c r="R1417" s="502">
        <v>1679</v>
      </c>
      <c r="S1417" s="349"/>
    </row>
    <row r="1418" spans="1:19" ht="48" x14ac:dyDescent="0.2">
      <c r="A1418" s="481">
        <f t="shared" si="29"/>
        <v>1415</v>
      </c>
      <c r="B1418" s="399">
        <v>45314</v>
      </c>
      <c r="C1418" s="441">
        <v>45323</v>
      </c>
      <c r="D1418" s="400" t="s">
        <v>114</v>
      </c>
      <c r="E1418" s="401" t="s">
        <v>342</v>
      </c>
      <c r="F1418" s="402">
        <v>12</v>
      </c>
      <c r="G1418" s="405" t="s">
        <v>1973</v>
      </c>
      <c r="H1418" s="400" t="s">
        <v>139</v>
      </c>
      <c r="I1418" s="403" t="s">
        <v>5559</v>
      </c>
      <c r="J1418" s="386" t="str">
        <f t="shared" si="255"/>
        <v>00.000.000/0001-91</v>
      </c>
      <c r="K1418" s="418" t="s">
        <v>1003</v>
      </c>
      <c r="L1418" s="430" t="s">
        <v>939</v>
      </c>
      <c r="M1418" s="432" t="s">
        <v>126</v>
      </c>
      <c r="N1418" s="399">
        <v>45314</v>
      </c>
      <c r="O1418" s="400" t="s">
        <v>78</v>
      </c>
      <c r="P1418" s="508" t="s">
        <v>1004</v>
      </c>
      <c r="Q1418" s="501" t="s">
        <v>126</v>
      </c>
      <c r="R1418" s="501" t="s">
        <v>126</v>
      </c>
      <c r="S1418" s="349"/>
    </row>
    <row r="1419" spans="1:19" ht="48" x14ac:dyDescent="0.2">
      <c r="A1419" s="481">
        <f t="shared" si="29"/>
        <v>1416</v>
      </c>
      <c r="B1419" s="399">
        <v>45322</v>
      </c>
      <c r="C1419" s="441">
        <v>45292</v>
      </c>
      <c r="D1419" s="400" t="s">
        <v>90</v>
      </c>
      <c r="E1419" s="401" t="s">
        <v>90</v>
      </c>
      <c r="F1419" s="402">
        <v>918.3</v>
      </c>
      <c r="G1419" s="405" t="s">
        <v>2000</v>
      </c>
      <c r="H1419" s="400" t="s">
        <v>139</v>
      </c>
      <c r="I1419" s="403" t="s">
        <v>943</v>
      </c>
      <c r="J1419" s="386" t="str">
        <f t="shared" si="255"/>
        <v>70.945.209/0001-03</v>
      </c>
      <c r="K1419" s="418" t="s">
        <v>2006</v>
      </c>
      <c r="L1419" s="430" t="s">
        <v>939</v>
      </c>
      <c r="M1419" s="432" t="s">
        <v>126</v>
      </c>
      <c r="N1419" s="399">
        <v>45322</v>
      </c>
      <c r="O1419" s="400" t="s">
        <v>78</v>
      </c>
      <c r="P1419" s="504" t="s">
        <v>718</v>
      </c>
      <c r="Q1419" s="501" t="s">
        <v>126</v>
      </c>
      <c r="R1419" s="501" t="s">
        <v>126</v>
      </c>
      <c r="S1419" s="349"/>
    </row>
    <row r="1420" spans="1:19" ht="51.75" customHeight="1" x14ac:dyDescent="0.2">
      <c r="A1420" s="481">
        <f t="shared" si="29"/>
        <v>1417</v>
      </c>
      <c r="B1420" s="399">
        <v>45323</v>
      </c>
      <c r="C1420" s="441">
        <v>45292</v>
      </c>
      <c r="D1420" s="400" t="s">
        <v>114</v>
      </c>
      <c r="E1420" s="401" t="s">
        <v>342</v>
      </c>
      <c r="F1420" s="402">
        <v>-5900</v>
      </c>
      <c r="G1420" s="405" t="s">
        <v>2005</v>
      </c>
      <c r="H1420" s="400" t="s">
        <v>139</v>
      </c>
      <c r="I1420" s="403" t="s">
        <v>943</v>
      </c>
      <c r="J1420" s="386" t="str">
        <f t="shared" ref="J1420" si="262">IF(P1420="","",IF(LEN(TRIM(P1420))&gt;14,P1420,"CPF Protegido - LGPD"))</f>
        <v>70.945.209/0001-03</v>
      </c>
      <c r="K1420" s="418" t="s">
        <v>2006</v>
      </c>
      <c r="L1420" s="430" t="s">
        <v>939</v>
      </c>
      <c r="M1420" s="432" t="s">
        <v>126</v>
      </c>
      <c r="N1420" s="399">
        <v>45323</v>
      </c>
      <c r="O1420" s="400" t="s">
        <v>78</v>
      </c>
      <c r="P1420" s="504" t="s">
        <v>718</v>
      </c>
      <c r="Q1420" s="501" t="s">
        <v>126</v>
      </c>
      <c r="R1420" s="501" t="s">
        <v>126</v>
      </c>
      <c r="S1420" s="349"/>
    </row>
    <row r="1421" spans="1:19" ht="58.5" customHeight="1" x14ac:dyDescent="0.2">
      <c r="A1421" s="481">
        <f t="shared" si="29"/>
        <v>1418</v>
      </c>
      <c r="B1421" s="399">
        <v>45323</v>
      </c>
      <c r="C1421" s="441">
        <v>45292</v>
      </c>
      <c r="D1421" s="400" t="s">
        <v>114</v>
      </c>
      <c r="E1421" s="401" t="s">
        <v>342</v>
      </c>
      <c r="F1421" s="402">
        <v>-6950</v>
      </c>
      <c r="G1421" s="405" t="s">
        <v>2007</v>
      </c>
      <c r="H1421" s="400" t="s">
        <v>139</v>
      </c>
      <c r="I1421" s="403" t="s">
        <v>943</v>
      </c>
      <c r="J1421" s="386" t="str">
        <f t="shared" ref="J1421" si="263">IF(P1421="","",IF(LEN(TRIM(P1421))&gt;14,P1421,"CPF Protegido - LGPD"))</f>
        <v>70.945.209/0001-03</v>
      </c>
      <c r="K1421" s="418" t="s">
        <v>2006</v>
      </c>
      <c r="L1421" s="430" t="s">
        <v>939</v>
      </c>
      <c r="M1421" s="432" t="s">
        <v>126</v>
      </c>
      <c r="N1421" s="399">
        <v>45323</v>
      </c>
      <c r="O1421" s="400" t="s">
        <v>78</v>
      </c>
      <c r="P1421" s="504" t="s">
        <v>718</v>
      </c>
      <c r="Q1421" s="501" t="s">
        <v>126</v>
      </c>
      <c r="R1421" s="501" t="s">
        <v>126</v>
      </c>
      <c r="S1421" s="349"/>
    </row>
    <row r="1422" spans="1:19" ht="55.5" customHeight="1" x14ac:dyDescent="0.2">
      <c r="A1422" s="481">
        <f t="shared" si="29"/>
        <v>1419</v>
      </c>
      <c r="B1422" s="399">
        <v>45323</v>
      </c>
      <c r="C1422" s="441">
        <v>45292</v>
      </c>
      <c r="D1422" s="400" t="s">
        <v>114</v>
      </c>
      <c r="E1422" s="401" t="s">
        <v>342</v>
      </c>
      <c r="F1422" s="402">
        <v>-5900</v>
      </c>
      <c r="G1422" s="405" t="s">
        <v>2008</v>
      </c>
      <c r="H1422" s="400" t="s">
        <v>139</v>
      </c>
      <c r="I1422" s="403" t="s">
        <v>943</v>
      </c>
      <c r="J1422" s="386" t="str">
        <f t="shared" ref="J1422" si="264">IF(P1422="","",IF(LEN(TRIM(P1422))&gt;14,P1422,"CPF Protegido - LGPD"))</f>
        <v>70.945.209/0001-03</v>
      </c>
      <c r="K1422" s="418" t="s">
        <v>2006</v>
      </c>
      <c r="L1422" s="430" t="s">
        <v>939</v>
      </c>
      <c r="M1422" s="432" t="s">
        <v>126</v>
      </c>
      <c r="N1422" s="399">
        <v>45323</v>
      </c>
      <c r="O1422" s="400" t="s">
        <v>78</v>
      </c>
      <c r="P1422" s="504" t="s">
        <v>718</v>
      </c>
      <c r="Q1422" s="501" t="s">
        <v>126</v>
      </c>
      <c r="R1422" s="501" t="s">
        <v>126</v>
      </c>
      <c r="S1422" s="349"/>
    </row>
    <row r="1423" spans="1:19" ht="51" customHeight="1" x14ac:dyDescent="0.2">
      <c r="A1423" s="481">
        <f t="shared" si="29"/>
        <v>1420</v>
      </c>
      <c r="B1423" s="399">
        <v>45327</v>
      </c>
      <c r="C1423" s="441">
        <v>45261</v>
      </c>
      <c r="D1423" s="400" t="s">
        <v>114</v>
      </c>
      <c r="E1423" s="401" t="s">
        <v>342</v>
      </c>
      <c r="F1423" s="402">
        <v>5000</v>
      </c>
      <c r="G1423" s="425" t="s">
        <v>806</v>
      </c>
      <c r="H1423" s="400" t="s">
        <v>139</v>
      </c>
      <c r="I1423" s="426" t="s">
        <v>807</v>
      </c>
      <c r="J1423" s="386" t="str">
        <f t="shared" si="255"/>
        <v>17.044.757/0001-80</v>
      </c>
      <c r="K1423" s="386" t="s">
        <v>960</v>
      </c>
      <c r="L1423" s="404" t="s">
        <v>947</v>
      </c>
      <c r="M1423" s="386">
        <v>6</v>
      </c>
      <c r="N1423" s="399">
        <v>45323</v>
      </c>
      <c r="O1423" s="400" t="s">
        <v>78</v>
      </c>
      <c r="P1423" s="512" t="s">
        <v>808</v>
      </c>
      <c r="Q1423" s="502" t="s">
        <v>957</v>
      </c>
      <c r="R1423" s="502">
        <v>434</v>
      </c>
      <c r="S1423" s="349"/>
    </row>
    <row r="1424" spans="1:19" ht="48" x14ac:dyDescent="0.2">
      <c r="A1424" s="481">
        <f t="shared" si="29"/>
        <v>1421</v>
      </c>
      <c r="B1424" s="399">
        <v>45327</v>
      </c>
      <c r="C1424" s="441">
        <v>45292</v>
      </c>
      <c r="D1424" s="400" t="s">
        <v>114</v>
      </c>
      <c r="E1424" s="401" t="s">
        <v>342</v>
      </c>
      <c r="F1424" s="402">
        <v>2200</v>
      </c>
      <c r="G1424" s="425" t="s">
        <v>779</v>
      </c>
      <c r="H1424" s="400" t="s">
        <v>139</v>
      </c>
      <c r="I1424" s="426" t="s">
        <v>780</v>
      </c>
      <c r="J1424" s="386" t="str">
        <f t="shared" si="255"/>
        <v>50.212.441/0001-25</v>
      </c>
      <c r="K1424" s="386" t="s">
        <v>960</v>
      </c>
      <c r="L1424" s="404" t="s">
        <v>947</v>
      </c>
      <c r="M1424" s="386">
        <v>6</v>
      </c>
      <c r="N1424" s="399">
        <v>45323</v>
      </c>
      <c r="O1424" s="400" t="s">
        <v>78</v>
      </c>
      <c r="P1424" s="512" t="s">
        <v>781</v>
      </c>
      <c r="Q1424" s="502" t="s">
        <v>957</v>
      </c>
      <c r="R1424" s="502">
        <v>531</v>
      </c>
      <c r="S1424" s="349"/>
    </row>
    <row r="1425" spans="1:19" ht="48" x14ac:dyDescent="0.2">
      <c r="A1425" s="481">
        <f t="shared" si="29"/>
        <v>1422</v>
      </c>
      <c r="B1425" s="399">
        <v>45327</v>
      </c>
      <c r="C1425" s="441">
        <v>45292</v>
      </c>
      <c r="D1425" s="400" t="s">
        <v>114</v>
      </c>
      <c r="E1425" s="401" t="s">
        <v>342</v>
      </c>
      <c r="F1425" s="402">
        <v>3000</v>
      </c>
      <c r="G1425" s="421" t="s">
        <v>582</v>
      </c>
      <c r="H1425" s="400" t="s">
        <v>139</v>
      </c>
      <c r="I1425" s="422" t="s">
        <v>583</v>
      </c>
      <c r="J1425" s="386" t="str">
        <f t="shared" si="255"/>
        <v>51.897.025/0001-70</v>
      </c>
      <c r="K1425" s="386" t="s">
        <v>960</v>
      </c>
      <c r="L1425" s="404" t="s">
        <v>947</v>
      </c>
      <c r="M1425" s="386">
        <v>5</v>
      </c>
      <c r="N1425" s="399">
        <v>45323</v>
      </c>
      <c r="O1425" s="400" t="s">
        <v>78</v>
      </c>
      <c r="P1425" s="511" t="s">
        <v>584</v>
      </c>
      <c r="Q1425" s="502" t="s">
        <v>957</v>
      </c>
      <c r="R1425" s="502">
        <v>1599</v>
      </c>
      <c r="S1425" s="349"/>
    </row>
    <row r="1426" spans="1:19" ht="48" x14ac:dyDescent="0.2">
      <c r="A1426" s="481">
        <f t="shared" si="29"/>
        <v>1423</v>
      </c>
      <c r="B1426" s="399">
        <v>45327</v>
      </c>
      <c r="C1426" s="441">
        <v>45292</v>
      </c>
      <c r="D1426" s="400" t="s">
        <v>114</v>
      </c>
      <c r="E1426" s="401" t="s">
        <v>342</v>
      </c>
      <c r="F1426" s="402">
        <v>4000</v>
      </c>
      <c r="G1426" s="425" t="s">
        <v>803</v>
      </c>
      <c r="H1426" s="400" t="s">
        <v>139</v>
      </c>
      <c r="I1426" s="426" t="s">
        <v>804</v>
      </c>
      <c r="J1426" s="386" t="str">
        <f t="shared" si="255"/>
        <v>45.552.834/0001-48</v>
      </c>
      <c r="K1426" s="386" t="s">
        <v>960</v>
      </c>
      <c r="L1426" s="404" t="s">
        <v>947</v>
      </c>
      <c r="M1426" s="386">
        <v>7</v>
      </c>
      <c r="N1426" s="399">
        <v>45323</v>
      </c>
      <c r="O1426" s="400" t="s">
        <v>78</v>
      </c>
      <c r="P1426" s="512" t="s">
        <v>805</v>
      </c>
      <c r="Q1426" s="502" t="s">
        <v>957</v>
      </c>
      <c r="R1426" s="502">
        <v>492</v>
      </c>
      <c r="S1426" s="349"/>
    </row>
    <row r="1427" spans="1:19" ht="76.5" customHeight="1" x14ac:dyDescent="0.2">
      <c r="A1427" s="481">
        <f t="shared" si="29"/>
        <v>1424</v>
      </c>
      <c r="B1427" s="399">
        <v>45327</v>
      </c>
      <c r="C1427" s="441">
        <v>45292</v>
      </c>
      <c r="D1427" s="400" t="s">
        <v>114</v>
      </c>
      <c r="E1427" s="401" t="s">
        <v>342</v>
      </c>
      <c r="F1427" s="402">
        <v>3000</v>
      </c>
      <c r="G1427" s="421" t="s">
        <v>535</v>
      </c>
      <c r="H1427" s="400" t="s">
        <v>139</v>
      </c>
      <c r="I1427" s="422" t="s">
        <v>536</v>
      </c>
      <c r="J1427" s="386" t="str">
        <f t="shared" si="255"/>
        <v>18.347.921/0001-90</v>
      </c>
      <c r="K1427" s="386" t="s">
        <v>960</v>
      </c>
      <c r="L1427" s="404" t="s">
        <v>947</v>
      </c>
      <c r="M1427" s="386">
        <v>7</v>
      </c>
      <c r="N1427" s="399">
        <v>45323</v>
      </c>
      <c r="O1427" s="400" t="s">
        <v>78</v>
      </c>
      <c r="P1427" s="511" t="s">
        <v>537</v>
      </c>
      <c r="Q1427" s="502" t="s">
        <v>957</v>
      </c>
      <c r="R1427" s="502">
        <v>469</v>
      </c>
      <c r="S1427" s="349"/>
    </row>
    <row r="1428" spans="1:19" ht="48" x14ac:dyDescent="0.2">
      <c r="A1428" s="481">
        <f t="shared" si="29"/>
        <v>1425</v>
      </c>
      <c r="B1428" s="399">
        <v>45327</v>
      </c>
      <c r="C1428" s="441">
        <v>45292</v>
      </c>
      <c r="D1428" s="400" t="s">
        <v>114</v>
      </c>
      <c r="E1428" s="401" t="s">
        <v>342</v>
      </c>
      <c r="F1428" s="402">
        <v>2260</v>
      </c>
      <c r="G1428" s="425" t="s">
        <v>806</v>
      </c>
      <c r="H1428" s="400" t="s">
        <v>139</v>
      </c>
      <c r="I1428" s="426" t="s">
        <v>807</v>
      </c>
      <c r="J1428" s="386" t="str">
        <f t="shared" si="255"/>
        <v>17.044.757/0001-80</v>
      </c>
      <c r="K1428" s="386" t="s">
        <v>960</v>
      </c>
      <c r="L1428" s="404" t="s">
        <v>947</v>
      </c>
      <c r="M1428" s="386">
        <v>7</v>
      </c>
      <c r="N1428" s="399">
        <v>45323</v>
      </c>
      <c r="O1428" s="400" t="s">
        <v>78</v>
      </c>
      <c r="P1428" s="512" t="s">
        <v>808</v>
      </c>
      <c r="Q1428" s="502" t="s">
        <v>957</v>
      </c>
      <c r="R1428" s="502">
        <v>434</v>
      </c>
      <c r="S1428" s="349"/>
    </row>
    <row r="1429" spans="1:19" ht="48" x14ac:dyDescent="0.2">
      <c r="A1429" s="481">
        <f t="shared" si="29"/>
        <v>1426</v>
      </c>
      <c r="B1429" s="399">
        <v>45327</v>
      </c>
      <c r="C1429" s="441">
        <v>45292</v>
      </c>
      <c r="D1429" s="400" t="s">
        <v>114</v>
      </c>
      <c r="E1429" s="401" t="s">
        <v>342</v>
      </c>
      <c r="F1429" s="402">
        <v>3000</v>
      </c>
      <c r="G1429" s="421" t="s">
        <v>561</v>
      </c>
      <c r="H1429" s="400" t="s">
        <v>139</v>
      </c>
      <c r="I1429" s="422" t="s">
        <v>562</v>
      </c>
      <c r="J1429" s="386" t="str">
        <f t="shared" si="255"/>
        <v>51.535.691/0001-69</v>
      </c>
      <c r="K1429" s="386" t="s">
        <v>960</v>
      </c>
      <c r="L1429" s="404" t="s">
        <v>947</v>
      </c>
      <c r="M1429" s="386">
        <v>11</v>
      </c>
      <c r="N1429" s="399">
        <v>45323</v>
      </c>
      <c r="O1429" s="400" t="s">
        <v>78</v>
      </c>
      <c r="P1429" s="511" t="s">
        <v>563</v>
      </c>
      <c r="Q1429" s="502" t="s">
        <v>957</v>
      </c>
      <c r="R1429" s="502">
        <v>1417</v>
      </c>
      <c r="S1429" s="349"/>
    </row>
    <row r="1430" spans="1:19" ht="60" x14ac:dyDescent="0.2">
      <c r="A1430" s="481">
        <f t="shared" si="29"/>
        <v>1427</v>
      </c>
      <c r="B1430" s="399">
        <v>45327</v>
      </c>
      <c r="C1430" s="441">
        <v>45292</v>
      </c>
      <c r="D1430" s="400" t="s">
        <v>114</v>
      </c>
      <c r="E1430" s="401" t="s">
        <v>342</v>
      </c>
      <c r="F1430" s="402">
        <v>3000</v>
      </c>
      <c r="G1430" s="421" t="s">
        <v>538</v>
      </c>
      <c r="H1430" s="400" t="s">
        <v>139</v>
      </c>
      <c r="I1430" s="422" t="s">
        <v>539</v>
      </c>
      <c r="J1430" s="386" t="str">
        <f t="shared" si="255"/>
        <v>50.198.885/0001-53</v>
      </c>
      <c r="K1430" s="386" t="s">
        <v>960</v>
      </c>
      <c r="L1430" s="404" t="s">
        <v>947</v>
      </c>
      <c r="M1430" s="386">
        <v>13</v>
      </c>
      <c r="N1430" s="399">
        <v>45323</v>
      </c>
      <c r="O1430" s="400" t="s">
        <v>78</v>
      </c>
      <c r="P1430" s="511" t="s">
        <v>540</v>
      </c>
      <c r="Q1430" s="502" t="s">
        <v>957</v>
      </c>
      <c r="R1430" s="502">
        <v>471</v>
      </c>
      <c r="S1430" s="349"/>
    </row>
    <row r="1431" spans="1:19" ht="69.75" customHeight="1" x14ac:dyDescent="0.2">
      <c r="A1431" s="481">
        <f t="shared" si="29"/>
        <v>1428</v>
      </c>
      <c r="B1431" s="399">
        <v>45327</v>
      </c>
      <c r="C1431" s="441">
        <v>45292</v>
      </c>
      <c r="D1431" s="400" t="s">
        <v>114</v>
      </c>
      <c r="E1431" s="401" t="s">
        <v>342</v>
      </c>
      <c r="F1431" s="402">
        <v>3000</v>
      </c>
      <c r="G1431" s="421" t="s">
        <v>714</v>
      </c>
      <c r="H1431" s="400" t="s">
        <v>139</v>
      </c>
      <c r="I1431" s="422" t="s">
        <v>715</v>
      </c>
      <c r="J1431" s="386" t="str">
        <f t="shared" si="255"/>
        <v>47.472.596/0001-96</v>
      </c>
      <c r="K1431" s="386" t="s">
        <v>960</v>
      </c>
      <c r="L1431" s="404" t="s">
        <v>947</v>
      </c>
      <c r="M1431" s="386">
        <v>17</v>
      </c>
      <c r="N1431" s="399">
        <v>45323</v>
      </c>
      <c r="O1431" s="400" t="s">
        <v>78</v>
      </c>
      <c r="P1431" s="511" t="s">
        <v>716</v>
      </c>
      <c r="Q1431" s="502" t="s">
        <v>957</v>
      </c>
      <c r="R1431" s="502">
        <v>2218</v>
      </c>
      <c r="S1431" s="349"/>
    </row>
    <row r="1432" spans="1:19" ht="69" customHeight="1" x14ac:dyDescent="0.2">
      <c r="A1432" s="481">
        <f t="shared" si="29"/>
        <v>1429</v>
      </c>
      <c r="B1432" s="399">
        <v>45327</v>
      </c>
      <c r="C1432" s="441">
        <v>45292</v>
      </c>
      <c r="D1432" s="400" t="s">
        <v>114</v>
      </c>
      <c r="E1432" s="401" t="s">
        <v>342</v>
      </c>
      <c r="F1432" s="402">
        <v>3000</v>
      </c>
      <c r="G1432" s="421" t="s">
        <v>532</v>
      </c>
      <c r="H1432" s="400" t="s">
        <v>139</v>
      </c>
      <c r="I1432" s="422" t="s">
        <v>533</v>
      </c>
      <c r="J1432" s="386" t="str">
        <f t="shared" si="255"/>
        <v>42.225.713/0001-01</v>
      </c>
      <c r="K1432" s="386" t="s">
        <v>960</v>
      </c>
      <c r="L1432" s="404" t="s">
        <v>947</v>
      </c>
      <c r="M1432" s="386">
        <v>84</v>
      </c>
      <c r="N1432" s="399">
        <v>45323</v>
      </c>
      <c r="O1432" s="400" t="s">
        <v>78</v>
      </c>
      <c r="P1432" s="511" t="s">
        <v>534</v>
      </c>
      <c r="Q1432" s="502" t="s">
        <v>957</v>
      </c>
      <c r="R1432" s="502">
        <v>467</v>
      </c>
      <c r="S1432" s="349"/>
    </row>
    <row r="1433" spans="1:19" ht="48" x14ac:dyDescent="0.2">
      <c r="A1433" s="481">
        <f t="shared" si="29"/>
        <v>1430</v>
      </c>
      <c r="B1433" s="399">
        <v>45327</v>
      </c>
      <c r="C1433" s="441">
        <v>45292</v>
      </c>
      <c r="D1433" s="400" t="s">
        <v>114</v>
      </c>
      <c r="E1433" s="401" t="s">
        <v>342</v>
      </c>
      <c r="F1433" s="402">
        <v>3209.6</v>
      </c>
      <c r="G1433" s="405" t="s">
        <v>2201</v>
      </c>
      <c r="H1433" s="400" t="s">
        <v>139</v>
      </c>
      <c r="I1433" s="403" t="s">
        <v>2202</v>
      </c>
      <c r="J1433" s="386" t="str">
        <f t="shared" si="255"/>
        <v>CPF Protegido - LGPD</v>
      </c>
      <c r="K1433" s="386" t="s">
        <v>960</v>
      </c>
      <c r="L1433" s="386" t="s">
        <v>979</v>
      </c>
      <c r="M1433" s="386">
        <v>2980</v>
      </c>
      <c r="N1433" s="399">
        <v>45323</v>
      </c>
      <c r="O1433" s="400" t="s">
        <v>78</v>
      </c>
      <c r="P1433" s="504" t="s">
        <v>2203</v>
      </c>
      <c r="Q1433" s="502" t="s">
        <v>957</v>
      </c>
      <c r="R1433" s="502">
        <v>1399</v>
      </c>
      <c r="S1433" s="349"/>
    </row>
    <row r="1434" spans="1:19" ht="48" x14ac:dyDescent="0.2">
      <c r="A1434" s="481">
        <f t="shared" si="29"/>
        <v>1431</v>
      </c>
      <c r="B1434" s="399">
        <v>45327</v>
      </c>
      <c r="C1434" s="441">
        <v>45292</v>
      </c>
      <c r="D1434" s="400" t="s">
        <v>114</v>
      </c>
      <c r="E1434" s="401" t="s">
        <v>342</v>
      </c>
      <c r="F1434" s="402">
        <v>3196.4</v>
      </c>
      <c r="G1434" s="405" t="s">
        <v>2204</v>
      </c>
      <c r="H1434" s="400" t="s">
        <v>139</v>
      </c>
      <c r="I1434" s="403" t="s">
        <v>2205</v>
      </c>
      <c r="J1434" s="386" t="str">
        <f t="shared" si="255"/>
        <v>CPF Protegido - LGPD</v>
      </c>
      <c r="K1434" s="386" t="s">
        <v>960</v>
      </c>
      <c r="L1434" s="386" t="s">
        <v>979</v>
      </c>
      <c r="M1434" s="386">
        <v>2981</v>
      </c>
      <c r="N1434" s="399">
        <v>45323</v>
      </c>
      <c r="O1434" s="400" t="s">
        <v>78</v>
      </c>
      <c r="P1434" s="504" t="s">
        <v>2206</v>
      </c>
      <c r="Q1434" s="502" t="s">
        <v>957</v>
      </c>
      <c r="R1434" s="502">
        <v>1400</v>
      </c>
      <c r="S1434" s="349"/>
    </row>
    <row r="1435" spans="1:19" ht="34.9" customHeight="1" x14ac:dyDescent="0.2">
      <c r="A1435" s="481">
        <f t="shared" si="29"/>
        <v>1432</v>
      </c>
      <c r="B1435" s="399">
        <v>45327</v>
      </c>
      <c r="C1435" s="486">
        <v>45292</v>
      </c>
      <c r="D1435" s="422" t="s">
        <v>114</v>
      </c>
      <c r="E1435" s="422" t="s">
        <v>342</v>
      </c>
      <c r="F1435" s="402">
        <v>4297.5</v>
      </c>
      <c r="G1435" s="425" t="s">
        <v>787</v>
      </c>
      <c r="H1435" s="400" t="s">
        <v>139</v>
      </c>
      <c r="I1435" s="426" t="s">
        <v>788</v>
      </c>
      <c r="J1435" s="386" t="str">
        <f t="shared" si="255"/>
        <v>41.308.133/0001-07</v>
      </c>
      <c r="K1435" s="386" t="s">
        <v>960</v>
      </c>
      <c r="L1435" s="404" t="s">
        <v>947</v>
      </c>
      <c r="M1435" s="386" t="s">
        <v>1031</v>
      </c>
      <c r="N1435" s="399">
        <v>45323</v>
      </c>
      <c r="O1435" s="400" t="s">
        <v>78</v>
      </c>
      <c r="P1435" s="512" t="s">
        <v>789</v>
      </c>
      <c r="Q1435" s="502" t="s">
        <v>957</v>
      </c>
      <c r="R1435" s="502">
        <v>459</v>
      </c>
      <c r="S1435" s="349"/>
    </row>
    <row r="1436" spans="1:19" ht="48" x14ac:dyDescent="0.2">
      <c r="A1436" s="481">
        <f t="shared" si="29"/>
        <v>1433</v>
      </c>
      <c r="B1436" s="399">
        <v>45327</v>
      </c>
      <c r="C1436" s="441">
        <v>45323</v>
      </c>
      <c r="D1436" s="400" t="s">
        <v>114</v>
      </c>
      <c r="E1436" s="401" t="s">
        <v>342</v>
      </c>
      <c r="F1436" s="402">
        <v>12</v>
      </c>
      <c r="G1436" s="405" t="s">
        <v>1973</v>
      </c>
      <c r="H1436" s="400" t="s">
        <v>139</v>
      </c>
      <c r="I1436" s="403" t="s">
        <v>5559</v>
      </c>
      <c r="J1436" s="386" t="str">
        <f t="shared" si="255"/>
        <v>00.000.000/0001-91</v>
      </c>
      <c r="K1436" s="418" t="s">
        <v>1003</v>
      </c>
      <c r="L1436" s="430" t="s">
        <v>939</v>
      </c>
      <c r="M1436" s="432" t="s">
        <v>126</v>
      </c>
      <c r="N1436" s="399">
        <v>45327</v>
      </c>
      <c r="O1436" s="400" t="s">
        <v>78</v>
      </c>
      <c r="P1436" s="508" t="s">
        <v>1004</v>
      </c>
      <c r="Q1436" s="501" t="s">
        <v>126</v>
      </c>
      <c r="R1436" s="501" t="s">
        <v>126</v>
      </c>
      <c r="S1436" s="349"/>
    </row>
    <row r="1437" spans="1:19" ht="48" x14ac:dyDescent="0.2">
      <c r="A1437" s="481">
        <f t="shared" si="29"/>
        <v>1434</v>
      </c>
      <c r="B1437" s="399">
        <v>45327</v>
      </c>
      <c r="C1437" s="441">
        <v>45323</v>
      </c>
      <c r="D1437" s="400" t="s">
        <v>114</v>
      </c>
      <c r="E1437" s="401" t="s">
        <v>342</v>
      </c>
      <c r="F1437" s="402">
        <v>12</v>
      </c>
      <c r="G1437" s="405" t="s">
        <v>1973</v>
      </c>
      <c r="H1437" s="400" t="s">
        <v>139</v>
      </c>
      <c r="I1437" s="403" t="s">
        <v>5559</v>
      </c>
      <c r="J1437" s="386" t="str">
        <f t="shared" si="255"/>
        <v>00.000.000/0001-91</v>
      </c>
      <c r="K1437" s="418" t="s">
        <v>1003</v>
      </c>
      <c r="L1437" s="430" t="s">
        <v>939</v>
      </c>
      <c r="M1437" s="432" t="s">
        <v>126</v>
      </c>
      <c r="N1437" s="399">
        <v>45327</v>
      </c>
      <c r="O1437" s="400" t="s">
        <v>78</v>
      </c>
      <c r="P1437" s="508" t="s">
        <v>1004</v>
      </c>
      <c r="Q1437" s="501" t="s">
        <v>126</v>
      </c>
      <c r="R1437" s="501" t="s">
        <v>126</v>
      </c>
      <c r="S1437" s="349"/>
    </row>
    <row r="1438" spans="1:19" ht="48" x14ac:dyDescent="0.2">
      <c r="A1438" s="481">
        <f t="shared" si="29"/>
        <v>1435</v>
      </c>
      <c r="B1438" s="399">
        <v>45328</v>
      </c>
      <c r="C1438" s="486">
        <v>45292</v>
      </c>
      <c r="D1438" s="422" t="s">
        <v>114</v>
      </c>
      <c r="E1438" s="422" t="s">
        <v>342</v>
      </c>
      <c r="F1438" s="402">
        <v>4500</v>
      </c>
      <c r="G1438" s="425" t="s">
        <v>787</v>
      </c>
      <c r="H1438" s="400" t="s">
        <v>139</v>
      </c>
      <c r="I1438" s="426" t="s">
        <v>802</v>
      </c>
      <c r="J1438" s="386" t="str">
        <f t="shared" si="255"/>
        <v>53.347.668/0001-76</v>
      </c>
      <c r="K1438" s="386" t="s">
        <v>960</v>
      </c>
      <c r="L1438" s="404" t="s">
        <v>947</v>
      </c>
      <c r="M1438" s="386">
        <v>1</v>
      </c>
      <c r="N1438" s="399">
        <v>45324</v>
      </c>
      <c r="O1438" s="400" t="s">
        <v>78</v>
      </c>
      <c r="P1438" s="511" t="s">
        <v>1603</v>
      </c>
      <c r="Q1438" s="502" t="s">
        <v>957</v>
      </c>
      <c r="R1438" s="502">
        <v>460</v>
      </c>
      <c r="S1438" s="349"/>
    </row>
    <row r="1439" spans="1:19" ht="48" x14ac:dyDescent="0.2">
      <c r="A1439" s="481">
        <f t="shared" si="29"/>
        <v>1436</v>
      </c>
      <c r="B1439" s="399">
        <v>45328</v>
      </c>
      <c r="C1439" s="486">
        <v>45292</v>
      </c>
      <c r="D1439" s="422" t="s">
        <v>114</v>
      </c>
      <c r="E1439" s="422" t="s">
        <v>342</v>
      </c>
      <c r="F1439" s="492">
        <v>5700</v>
      </c>
      <c r="G1439" s="425" t="s">
        <v>824</v>
      </c>
      <c r="H1439" s="420" t="s">
        <v>139</v>
      </c>
      <c r="I1439" s="426" t="s">
        <v>825</v>
      </c>
      <c r="J1439" s="386" t="str">
        <f t="shared" si="255"/>
        <v>38.230.957/0001-05</v>
      </c>
      <c r="K1439" s="386" t="s">
        <v>960</v>
      </c>
      <c r="L1439" s="404" t="s">
        <v>947</v>
      </c>
      <c r="M1439" s="386">
        <v>1</v>
      </c>
      <c r="N1439" s="399">
        <v>45324</v>
      </c>
      <c r="O1439" s="400" t="s">
        <v>78</v>
      </c>
      <c r="P1439" s="511" t="s">
        <v>826</v>
      </c>
      <c r="Q1439" s="502" t="s">
        <v>957</v>
      </c>
      <c r="R1439" s="502">
        <v>526</v>
      </c>
      <c r="S1439" s="349"/>
    </row>
    <row r="1440" spans="1:19" ht="60" x14ac:dyDescent="0.2">
      <c r="A1440" s="481">
        <f t="shared" si="29"/>
        <v>1437</v>
      </c>
      <c r="B1440" s="399">
        <v>45328</v>
      </c>
      <c r="C1440" s="486">
        <v>45292</v>
      </c>
      <c r="D1440" s="422" t="s">
        <v>114</v>
      </c>
      <c r="E1440" s="422" t="s">
        <v>342</v>
      </c>
      <c r="F1440" s="492">
        <v>3170</v>
      </c>
      <c r="G1440" s="425" t="s">
        <v>784</v>
      </c>
      <c r="H1440" s="420" t="s">
        <v>139</v>
      </c>
      <c r="I1440" s="426" t="s">
        <v>785</v>
      </c>
      <c r="J1440" s="386" t="str">
        <f t="shared" si="255"/>
        <v>43.857.862/0001-48</v>
      </c>
      <c r="K1440" s="386" t="s">
        <v>960</v>
      </c>
      <c r="L1440" s="404" t="s">
        <v>947</v>
      </c>
      <c r="M1440" s="386">
        <v>7</v>
      </c>
      <c r="N1440" s="399">
        <v>45324</v>
      </c>
      <c r="O1440" s="400" t="s">
        <v>78</v>
      </c>
      <c r="P1440" s="511" t="s">
        <v>786</v>
      </c>
      <c r="Q1440" s="502" t="s">
        <v>957</v>
      </c>
      <c r="R1440" s="502">
        <v>455</v>
      </c>
      <c r="S1440" s="349"/>
    </row>
    <row r="1441" spans="1:19" ht="48" x14ac:dyDescent="0.2">
      <c r="A1441" s="481">
        <f t="shared" si="29"/>
        <v>1438</v>
      </c>
      <c r="B1441" s="399">
        <v>45328</v>
      </c>
      <c r="C1441" s="486">
        <v>45292</v>
      </c>
      <c r="D1441" s="400" t="s">
        <v>114</v>
      </c>
      <c r="E1441" s="401" t="s">
        <v>342</v>
      </c>
      <c r="F1441" s="402">
        <v>4400</v>
      </c>
      <c r="G1441" s="405" t="s">
        <v>502</v>
      </c>
      <c r="H1441" s="400" t="s">
        <v>139</v>
      </c>
      <c r="I1441" s="403" t="s">
        <v>2208</v>
      </c>
      <c r="J1441" s="386" t="str">
        <f t="shared" si="255"/>
        <v>39.468.193/0001-45</v>
      </c>
      <c r="K1441" s="386" t="s">
        <v>960</v>
      </c>
      <c r="L1441" s="404" t="s">
        <v>947</v>
      </c>
      <c r="M1441" s="386">
        <v>7</v>
      </c>
      <c r="N1441" s="399">
        <v>45324</v>
      </c>
      <c r="O1441" s="400" t="s">
        <v>78</v>
      </c>
      <c r="P1441" s="504" t="s">
        <v>2209</v>
      </c>
      <c r="Q1441" s="502" t="s">
        <v>957</v>
      </c>
      <c r="R1441" s="502">
        <v>1603</v>
      </c>
      <c r="S1441" s="349"/>
    </row>
    <row r="1442" spans="1:19" ht="48" x14ac:dyDescent="0.2">
      <c r="A1442" s="481">
        <f t="shared" si="29"/>
        <v>1439</v>
      </c>
      <c r="B1442" s="399">
        <v>45328</v>
      </c>
      <c r="C1442" s="486">
        <v>45292</v>
      </c>
      <c r="D1442" s="400" t="s">
        <v>114</v>
      </c>
      <c r="E1442" s="401" t="s">
        <v>342</v>
      </c>
      <c r="F1442" s="402">
        <v>4000</v>
      </c>
      <c r="G1442" s="425" t="s">
        <v>850</v>
      </c>
      <c r="H1442" s="400" t="s">
        <v>139</v>
      </c>
      <c r="I1442" s="426" t="s">
        <v>851</v>
      </c>
      <c r="J1442" s="386" t="str">
        <f t="shared" ref="J1442:J1564" si="265">IF(P1442="","",IF(LEN(TRIM(P1442))&gt;14,P1442,"CPF Protegido - LGPD"))</f>
        <v>37.647.709/0001-93</v>
      </c>
      <c r="K1442" s="386" t="s">
        <v>960</v>
      </c>
      <c r="L1442" s="404" t="s">
        <v>947</v>
      </c>
      <c r="M1442" s="386">
        <v>13</v>
      </c>
      <c r="N1442" s="399">
        <v>45326</v>
      </c>
      <c r="O1442" s="400" t="s">
        <v>78</v>
      </c>
      <c r="P1442" s="511" t="s">
        <v>852</v>
      </c>
      <c r="Q1442" s="502" t="s">
        <v>957</v>
      </c>
      <c r="R1442" s="502">
        <v>2616</v>
      </c>
      <c r="S1442" s="349"/>
    </row>
    <row r="1443" spans="1:19" ht="48" x14ac:dyDescent="0.2">
      <c r="A1443" s="481">
        <f t="shared" si="29"/>
        <v>1440</v>
      </c>
      <c r="B1443" s="399">
        <v>45328</v>
      </c>
      <c r="C1443" s="486">
        <v>45292</v>
      </c>
      <c r="D1443" s="400" t="s">
        <v>114</v>
      </c>
      <c r="E1443" s="401" t="s">
        <v>342</v>
      </c>
      <c r="F1443" s="402">
        <v>5585.43</v>
      </c>
      <c r="G1443" s="421" t="s">
        <v>565</v>
      </c>
      <c r="H1443" s="400" t="s">
        <v>139</v>
      </c>
      <c r="I1443" s="422" t="s">
        <v>566</v>
      </c>
      <c r="J1443" s="386" t="str">
        <f t="shared" si="265"/>
        <v>34.271.279/0001-60</v>
      </c>
      <c r="K1443" s="386" t="s">
        <v>960</v>
      </c>
      <c r="L1443" s="404" t="s">
        <v>947</v>
      </c>
      <c r="M1443" s="386" t="s">
        <v>1031</v>
      </c>
      <c r="N1443" s="399">
        <v>45323</v>
      </c>
      <c r="O1443" s="400" t="s">
        <v>78</v>
      </c>
      <c r="P1443" s="511" t="s">
        <v>567</v>
      </c>
      <c r="Q1443" s="502" t="s">
        <v>957</v>
      </c>
      <c r="R1443" s="502">
        <v>525</v>
      </c>
      <c r="S1443" s="349"/>
    </row>
    <row r="1444" spans="1:19" ht="48" x14ac:dyDescent="0.2">
      <c r="A1444" s="481">
        <f t="shared" si="29"/>
        <v>1441</v>
      </c>
      <c r="B1444" s="399">
        <v>45328</v>
      </c>
      <c r="C1444" s="486">
        <v>45292</v>
      </c>
      <c r="D1444" s="400" t="s">
        <v>114</v>
      </c>
      <c r="E1444" s="401" t="s">
        <v>342</v>
      </c>
      <c r="F1444" s="402">
        <v>7349.25</v>
      </c>
      <c r="G1444" s="425" t="s">
        <v>821</v>
      </c>
      <c r="H1444" s="400" t="s">
        <v>139</v>
      </c>
      <c r="I1444" s="426" t="s">
        <v>822</v>
      </c>
      <c r="J1444" s="386" t="str">
        <f t="shared" si="265"/>
        <v>52.409.060/0001-66</v>
      </c>
      <c r="K1444" s="386" t="s">
        <v>960</v>
      </c>
      <c r="L1444" s="404" t="s">
        <v>947</v>
      </c>
      <c r="M1444" s="386" t="s">
        <v>1031</v>
      </c>
      <c r="N1444" s="399">
        <v>45323</v>
      </c>
      <c r="O1444" s="400" t="s">
        <v>78</v>
      </c>
      <c r="P1444" s="511" t="s">
        <v>823</v>
      </c>
      <c r="Q1444" s="502" t="s">
        <v>957</v>
      </c>
      <c r="R1444" s="502">
        <v>1523</v>
      </c>
      <c r="S1444" s="349"/>
    </row>
    <row r="1445" spans="1:19" ht="48" x14ac:dyDescent="0.2">
      <c r="A1445" s="481">
        <f t="shared" si="29"/>
        <v>1442</v>
      </c>
      <c r="B1445" s="399">
        <v>45328</v>
      </c>
      <c r="C1445" s="486">
        <v>45292</v>
      </c>
      <c r="D1445" s="400" t="s">
        <v>114</v>
      </c>
      <c r="E1445" s="401" t="s">
        <v>342</v>
      </c>
      <c r="F1445" s="402">
        <v>5585.43</v>
      </c>
      <c r="G1445" s="425" t="s">
        <v>776</v>
      </c>
      <c r="H1445" s="400" t="s">
        <v>139</v>
      </c>
      <c r="I1445" s="426" t="s">
        <v>777</v>
      </c>
      <c r="J1445" s="386" t="str">
        <f t="shared" si="265"/>
        <v>18.959.836/0001-83</v>
      </c>
      <c r="K1445" s="386" t="s">
        <v>960</v>
      </c>
      <c r="L1445" s="404" t="s">
        <v>947</v>
      </c>
      <c r="M1445" s="386" t="s">
        <v>1031</v>
      </c>
      <c r="N1445" s="399">
        <v>45325</v>
      </c>
      <c r="O1445" s="400" t="s">
        <v>78</v>
      </c>
      <c r="P1445" s="511" t="s">
        <v>778</v>
      </c>
      <c r="Q1445" s="502" t="s">
        <v>957</v>
      </c>
      <c r="R1445" s="502">
        <v>529</v>
      </c>
      <c r="S1445" s="349"/>
    </row>
    <row r="1446" spans="1:19" ht="60" x14ac:dyDescent="0.2">
      <c r="A1446" s="481">
        <f t="shared" si="29"/>
        <v>1443</v>
      </c>
      <c r="B1446" s="399">
        <v>45328</v>
      </c>
      <c r="C1446" s="486">
        <v>45292</v>
      </c>
      <c r="D1446" s="400" t="s">
        <v>114</v>
      </c>
      <c r="E1446" s="401" t="s">
        <v>342</v>
      </c>
      <c r="F1446" s="402">
        <v>3919.6</v>
      </c>
      <c r="G1446" s="405" t="s">
        <v>2212</v>
      </c>
      <c r="H1446" s="400" t="s">
        <v>139</v>
      </c>
      <c r="I1446" s="403" t="s">
        <v>562</v>
      </c>
      <c r="J1446" s="386" t="str">
        <f t="shared" si="265"/>
        <v>51.535.691/0001-69</v>
      </c>
      <c r="K1446" s="386" t="s">
        <v>960</v>
      </c>
      <c r="L1446" s="404" t="s">
        <v>947</v>
      </c>
      <c r="M1446" s="386" t="s">
        <v>1489</v>
      </c>
      <c r="N1446" s="399">
        <v>45324</v>
      </c>
      <c r="O1446" s="400" t="s">
        <v>78</v>
      </c>
      <c r="P1446" s="504" t="s">
        <v>563</v>
      </c>
      <c r="Q1446" s="502" t="s">
        <v>957</v>
      </c>
      <c r="R1446" s="502">
        <v>1417</v>
      </c>
      <c r="S1446" s="349"/>
    </row>
    <row r="1447" spans="1:19" ht="48" x14ac:dyDescent="0.2">
      <c r="A1447" s="481">
        <f t="shared" si="29"/>
        <v>1444</v>
      </c>
      <c r="B1447" s="399">
        <v>45328</v>
      </c>
      <c r="C1447" s="486">
        <v>45292</v>
      </c>
      <c r="D1447" s="400" t="s">
        <v>114</v>
      </c>
      <c r="E1447" s="401" t="s">
        <v>342</v>
      </c>
      <c r="F1447" s="402">
        <v>5517.03</v>
      </c>
      <c r="G1447" s="405" t="s">
        <v>2213</v>
      </c>
      <c r="H1447" s="400" t="s">
        <v>139</v>
      </c>
      <c r="I1447" s="426" t="s">
        <v>792</v>
      </c>
      <c r="J1447" s="386" t="str">
        <f t="shared" si="265"/>
        <v>13.711.589/0001-88</v>
      </c>
      <c r="K1447" s="386" t="s">
        <v>960</v>
      </c>
      <c r="L1447" s="404" t="s">
        <v>947</v>
      </c>
      <c r="M1447" s="386" t="s">
        <v>1352</v>
      </c>
      <c r="N1447" s="399">
        <v>45323</v>
      </c>
      <c r="O1447" s="400" t="s">
        <v>78</v>
      </c>
      <c r="P1447" s="512" t="s">
        <v>793</v>
      </c>
      <c r="Q1447" s="502" t="s">
        <v>957</v>
      </c>
      <c r="R1447" s="502">
        <v>493</v>
      </c>
      <c r="S1447" s="349"/>
    </row>
    <row r="1448" spans="1:19" ht="72" x14ac:dyDescent="0.2">
      <c r="A1448" s="481">
        <f t="shared" si="29"/>
        <v>1445</v>
      </c>
      <c r="B1448" s="399">
        <v>45328</v>
      </c>
      <c r="C1448" s="486">
        <v>45292</v>
      </c>
      <c r="D1448" s="400" t="s">
        <v>114</v>
      </c>
      <c r="E1448" s="401" t="s">
        <v>342</v>
      </c>
      <c r="F1448" s="402">
        <v>4220</v>
      </c>
      <c r="G1448" s="405" t="s">
        <v>2215</v>
      </c>
      <c r="H1448" s="400" t="s">
        <v>139</v>
      </c>
      <c r="I1448" s="403" t="s">
        <v>2214</v>
      </c>
      <c r="J1448" s="386" t="str">
        <f t="shared" si="265"/>
        <v>51.156.157/0001-41</v>
      </c>
      <c r="K1448" s="386" t="s">
        <v>960</v>
      </c>
      <c r="L1448" s="404" t="s">
        <v>947</v>
      </c>
      <c r="M1448" s="386">
        <v>8</v>
      </c>
      <c r="N1448" s="399">
        <v>45327</v>
      </c>
      <c r="O1448" s="400" t="s">
        <v>78</v>
      </c>
      <c r="P1448" s="504" t="s">
        <v>2216</v>
      </c>
      <c r="Q1448" s="502" t="s">
        <v>957</v>
      </c>
      <c r="R1448" s="502">
        <v>3324</v>
      </c>
      <c r="S1448" s="349"/>
    </row>
    <row r="1449" spans="1:19" ht="48" x14ac:dyDescent="0.2">
      <c r="A1449" s="481">
        <f t="shared" si="29"/>
        <v>1446</v>
      </c>
      <c r="B1449" s="399">
        <v>45328</v>
      </c>
      <c r="C1449" s="441">
        <v>45323</v>
      </c>
      <c r="D1449" s="400" t="s">
        <v>114</v>
      </c>
      <c r="E1449" s="401" t="s">
        <v>342</v>
      </c>
      <c r="F1449" s="402">
        <v>12</v>
      </c>
      <c r="G1449" s="405" t="s">
        <v>1973</v>
      </c>
      <c r="H1449" s="400" t="s">
        <v>139</v>
      </c>
      <c r="I1449" s="403" t="s">
        <v>5559</v>
      </c>
      <c r="J1449" s="386" t="str">
        <f t="shared" si="265"/>
        <v>00.000.000/0001-91</v>
      </c>
      <c r="K1449" s="418" t="s">
        <v>1003</v>
      </c>
      <c r="L1449" s="430" t="s">
        <v>939</v>
      </c>
      <c r="M1449" s="432" t="s">
        <v>126</v>
      </c>
      <c r="N1449" s="399">
        <v>45328</v>
      </c>
      <c r="O1449" s="400" t="s">
        <v>78</v>
      </c>
      <c r="P1449" s="508" t="s">
        <v>1004</v>
      </c>
      <c r="Q1449" s="501" t="s">
        <v>126</v>
      </c>
      <c r="R1449" s="501" t="s">
        <v>126</v>
      </c>
      <c r="S1449" s="349"/>
    </row>
    <row r="1450" spans="1:19" ht="48" x14ac:dyDescent="0.2">
      <c r="A1450" s="481">
        <f t="shared" si="29"/>
        <v>1447</v>
      </c>
      <c r="B1450" s="399">
        <v>45328</v>
      </c>
      <c r="C1450" s="441">
        <v>45323</v>
      </c>
      <c r="D1450" s="400" t="s">
        <v>114</v>
      </c>
      <c r="E1450" s="401" t="s">
        <v>342</v>
      </c>
      <c r="F1450" s="402">
        <v>12</v>
      </c>
      <c r="G1450" s="405" t="s">
        <v>1973</v>
      </c>
      <c r="H1450" s="400" t="s">
        <v>139</v>
      </c>
      <c r="I1450" s="403" t="s">
        <v>5559</v>
      </c>
      <c r="J1450" s="386" t="str">
        <f t="shared" ref="J1450:J1460" si="266">IF(P1450="","",IF(LEN(TRIM(P1450))&gt;14,P1450,"CPF Protegido - LGPD"))</f>
        <v>00.000.000/0001-91</v>
      </c>
      <c r="K1450" s="418" t="s">
        <v>1003</v>
      </c>
      <c r="L1450" s="430" t="s">
        <v>939</v>
      </c>
      <c r="M1450" s="432" t="s">
        <v>126</v>
      </c>
      <c r="N1450" s="399">
        <v>45328</v>
      </c>
      <c r="O1450" s="400" t="s">
        <v>78</v>
      </c>
      <c r="P1450" s="508" t="s">
        <v>1004</v>
      </c>
      <c r="Q1450" s="501" t="s">
        <v>126</v>
      </c>
      <c r="R1450" s="501" t="s">
        <v>126</v>
      </c>
      <c r="S1450" s="349"/>
    </row>
    <row r="1451" spans="1:19" ht="48" x14ac:dyDescent="0.2">
      <c r="A1451" s="481">
        <f t="shared" si="29"/>
        <v>1448</v>
      </c>
      <c r="B1451" s="399">
        <v>45328</v>
      </c>
      <c r="C1451" s="441">
        <v>45323</v>
      </c>
      <c r="D1451" s="400" t="s">
        <v>114</v>
      </c>
      <c r="E1451" s="401" t="s">
        <v>342</v>
      </c>
      <c r="F1451" s="402">
        <v>12</v>
      </c>
      <c r="G1451" s="405" t="s">
        <v>1973</v>
      </c>
      <c r="H1451" s="400" t="s">
        <v>139</v>
      </c>
      <c r="I1451" s="403" t="s">
        <v>5559</v>
      </c>
      <c r="J1451" s="386" t="str">
        <f t="shared" si="266"/>
        <v>00.000.000/0001-91</v>
      </c>
      <c r="K1451" s="418" t="s">
        <v>1003</v>
      </c>
      <c r="L1451" s="430" t="s">
        <v>939</v>
      </c>
      <c r="M1451" s="432" t="s">
        <v>126</v>
      </c>
      <c r="N1451" s="399">
        <v>45328</v>
      </c>
      <c r="O1451" s="400" t="s">
        <v>78</v>
      </c>
      <c r="P1451" s="508" t="s">
        <v>1004</v>
      </c>
      <c r="Q1451" s="501" t="s">
        <v>126</v>
      </c>
      <c r="R1451" s="501" t="s">
        <v>126</v>
      </c>
      <c r="S1451" s="349"/>
    </row>
    <row r="1452" spans="1:19" ht="48" x14ac:dyDescent="0.2">
      <c r="A1452" s="481">
        <f t="shared" si="29"/>
        <v>1449</v>
      </c>
      <c r="B1452" s="399">
        <v>45328</v>
      </c>
      <c r="C1452" s="441">
        <v>45323</v>
      </c>
      <c r="D1452" s="400" t="s">
        <v>114</v>
      </c>
      <c r="E1452" s="401" t="s">
        <v>342</v>
      </c>
      <c r="F1452" s="402">
        <v>12</v>
      </c>
      <c r="G1452" s="405" t="s">
        <v>1973</v>
      </c>
      <c r="H1452" s="400" t="s">
        <v>139</v>
      </c>
      <c r="I1452" s="403" t="s">
        <v>5559</v>
      </c>
      <c r="J1452" s="386" t="str">
        <f t="shared" si="266"/>
        <v>00.000.000/0001-91</v>
      </c>
      <c r="K1452" s="418" t="s">
        <v>1003</v>
      </c>
      <c r="L1452" s="430" t="s">
        <v>939</v>
      </c>
      <c r="M1452" s="432" t="s">
        <v>126</v>
      </c>
      <c r="N1452" s="399">
        <v>45328</v>
      </c>
      <c r="O1452" s="400" t="s">
        <v>78</v>
      </c>
      <c r="P1452" s="508" t="s">
        <v>1004</v>
      </c>
      <c r="Q1452" s="501" t="s">
        <v>126</v>
      </c>
      <c r="R1452" s="501" t="s">
        <v>126</v>
      </c>
      <c r="S1452" s="349"/>
    </row>
    <row r="1453" spans="1:19" ht="48" x14ac:dyDescent="0.2">
      <c r="A1453" s="481">
        <f t="shared" si="29"/>
        <v>1450</v>
      </c>
      <c r="B1453" s="399">
        <v>45328</v>
      </c>
      <c r="C1453" s="441">
        <v>45323</v>
      </c>
      <c r="D1453" s="400" t="s">
        <v>114</v>
      </c>
      <c r="E1453" s="401" t="s">
        <v>342</v>
      </c>
      <c r="F1453" s="402">
        <v>12</v>
      </c>
      <c r="G1453" s="405" t="s">
        <v>1973</v>
      </c>
      <c r="H1453" s="400" t="s">
        <v>139</v>
      </c>
      <c r="I1453" s="403" t="s">
        <v>5559</v>
      </c>
      <c r="J1453" s="386" t="str">
        <f t="shared" si="266"/>
        <v>00.000.000/0001-91</v>
      </c>
      <c r="K1453" s="418" t="s">
        <v>1003</v>
      </c>
      <c r="L1453" s="430" t="s">
        <v>939</v>
      </c>
      <c r="M1453" s="432" t="s">
        <v>126</v>
      </c>
      <c r="N1453" s="399">
        <v>45328</v>
      </c>
      <c r="O1453" s="400" t="s">
        <v>78</v>
      </c>
      <c r="P1453" s="508" t="s">
        <v>1004</v>
      </c>
      <c r="Q1453" s="501" t="s">
        <v>126</v>
      </c>
      <c r="R1453" s="501" t="s">
        <v>126</v>
      </c>
      <c r="S1453" s="349"/>
    </row>
    <row r="1454" spans="1:19" ht="48" x14ac:dyDescent="0.2">
      <c r="A1454" s="481">
        <f t="shared" si="29"/>
        <v>1451</v>
      </c>
      <c r="B1454" s="399">
        <v>45328</v>
      </c>
      <c r="C1454" s="441">
        <v>45323</v>
      </c>
      <c r="D1454" s="400" t="s">
        <v>114</v>
      </c>
      <c r="E1454" s="401" t="s">
        <v>342</v>
      </c>
      <c r="F1454" s="402">
        <v>12</v>
      </c>
      <c r="G1454" s="405" t="s">
        <v>1973</v>
      </c>
      <c r="H1454" s="400" t="s">
        <v>139</v>
      </c>
      <c r="I1454" s="403" t="s">
        <v>5559</v>
      </c>
      <c r="J1454" s="386" t="str">
        <f t="shared" si="266"/>
        <v>00.000.000/0001-91</v>
      </c>
      <c r="K1454" s="418" t="s">
        <v>1003</v>
      </c>
      <c r="L1454" s="430" t="s">
        <v>939</v>
      </c>
      <c r="M1454" s="432" t="s">
        <v>126</v>
      </c>
      <c r="N1454" s="399">
        <v>45328</v>
      </c>
      <c r="O1454" s="400" t="s">
        <v>78</v>
      </c>
      <c r="P1454" s="508" t="s">
        <v>1004</v>
      </c>
      <c r="Q1454" s="501" t="s">
        <v>126</v>
      </c>
      <c r="R1454" s="501" t="s">
        <v>126</v>
      </c>
      <c r="S1454" s="349"/>
    </row>
    <row r="1455" spans="1:19" ht="48" x14ac:dyDescent="0.2">
      <c r="A1455" s="481">
        <f t="shared" si="29"/>
        <v>1452</v>
      </c>
      <c r="B1455" s="399">
        <v>45328</v>
      </c>
      <c r="C1455" s="441">
        <v>45323</v>
      </c>
      <c r="D1455" s="400" t="s">
        <v>114</v>
      </c>
      <c r="E1455" s="401" t="s">
        <v>342</v>
      </c>
      <c r="F1455" s="402">
        <v>12</v>
      </c>
      <c r="G1455" s="405" t="s">
        <v>1973</v>
      </c>
      <c r="H1455" s="400" t="s">
        <v>139</v>
      </c>
      <c r="I1455" s="403" t="s">
        <v>5559</v>
      </c>
      <c r="J1455" s="386" t="str">
        <f t="shared" si="266"/>
        <v>00.000.000/0001-91</v>
      </c>
      <c r="K1455" s="418" t="s">
        <v>1003</v>
      </c>
      <c r="L1455" s="430" t="s">
        <v>939</v>
      </c>
      <c r="M1455" s="432" t="s">
        <v>126</v>
      </c>
      <c r="N1455" s="399">
        <v>45328</v>
      </c>
      <c r="O1455" s="400" t="s">
        <v>78</v>
      </c>
      <c r="P1455" s="508" t="s">
        <v>1004</v>
      </c>
      <c r="Q1455" s="501" t="s">
        <v>126</v>
      </c>
      <c r="R1455" s="501" t="s">
        <v>126</v>
      </c>
      <c r="S1455" s="349"/>
    </row>
    <row r="1456" spans="1:19" ht="48" x14ac:dyDescent="0.2">
      <c r="A1456" s="481">
        <f t="shared" si="29"/>
        <v>1453</v>
      </c>
      <c r="B1456" s="399">
        <v>45328</v>
      </c>
      <c r="C1456" s="441">
        <v>45323</v>
      </c>
      <c r="D1456" s="400" t="s">
        <v>114</v>
      </c>
      <c r="E1456" s="401" t="s">
        <v>342</v>
      </c>
      <c r="F1456" s="402">
        <v>12</v>
      </c>
      <c r="G1456" s="405" t="s">
        <v>1973</v>
      </c>
      <c r="H1456" s="400" t="s">
        <v>139</v>
      </c>
      <c r="I1456" s="403" t="s">
        <v>5559</v>
      </c>
      <c r="J1456" s="386" t="str">
        <f t="shared" si="266"/>
        <v>00.000.000/0001-91</v>
      </c>
      <c r="K1456" s="418" t="s">
        <v>1003</v>
      </c>
      <c r="L1456" s="430" t="s">
        <v>939</v>
      </c>
      <c r="M1456" s="432" t="s">
        <v>126</v>
      </c>
      <c r="N1456" s="399">
        <v>45328</v>
      </c>
      <c r="O1456" s="400" t="s">
        <v>78</v>
      </c>
      <c r="P1456" s="508" t="s">
        <v>1004</v>
      </c>
      <c r="Q1456" s="501" t="s">
        <v>126</v>
      </c>
      <c r="R1456" s="501" t="s">
        <v>126</v>
      </c>
      <c r="S1456" s="349"/>
    </row>
    <row r="1457" spans="1:19" ht="48" x14ac:dyDescent="0.2">
      <c r="A1457" s="481">
        <f t="shared" si="29"/>
        <v>1454</v>
      </c>
      <c r="B1457" s="399">
        <v>45328</v>
      </c>
      <c r="C1457" s="441">
        <v>45323</v>
      </c>
      <c r="D1457" s="400" t="s">
        <v>114</v>
      </c>
      <c r="E1457" s="401" t="s">
        <v>342</v>
      </c>
      <c r="F1457" s="402">
        <v>12</v>
      </c>
      <c r="G1457" s="405" t="s">
        <v>1973</v>
      </c>
      <c r="H1457" s="400" t="s">
        <v>139</v>
      </c>
      <c r="I1457" s="403" t="s">
        <v>5559</v>
      </c>
      <c r="J1457" s="386" t="str">
        <f t="shared" si="266"/>
        <v>00.000.000/0001-91</v>
      </c>
      <c r="K1457" s="418" t="s">
        <v>1003</v>
      </c>
      <c r="L1457" s="430" t="s">
        <v>939</v>
      </c>
      <c r="M1457" s="432" t="s">
        <v>126</v>
      </c>
      <c r="N1457" s="399">
        <v>45328</v>
      </c>
      <c r="O1457" s="400" t="s">
        <v>78</v>
      </c>
      <c r="P1457" s="508" t="s">
        <v>1004</v>
      </c>
      <c r="Q1457" s="501" t="s">
        <v>126</v>
      </c>
      <c r="R1457" s="501" t="s">
        <v>126</v>
      </c>
      <c r="S1457" s="349"/>
    </row>
    <row r="1458" spans="1:19" ht="48" x14ac:dyDescent="0.2">
      <c r="A1458" s="481">
        <f t="shared" si="29"/>
        <v>1455</v>
      </c>
      <c r="B1458" s="399">
        <v>45328</v>
      </c>
      <c r="C1458" s="441">
        <v>45323</v>
      </c>
      <c r="D1458" s="400" t="s">
        <v>114</v>
      </c>
      <c r="E1458" s="401" t="s">
        <v>342</v>
      </c>
      <c r="F1458" s="402">
        <v>12</v>
      </c>
      <c r="G1458" s="405" t="s">
        <v>1973</v>
      </c>
      <c r="H1458" s="400" t="s">
        <v>139</v>
      </c>
      <c r="I1458" s="403" t="s">
        <v>5559</v>
      </c>
      <c r="J1458" s="386" t="str">
        <f t="shared" si="266"/>
        <v>00.000.000/0001-91</v>
      </c>
      <c r="K1458" s="418" t="s">
        <v>1003</v>
      </c>
      <c r="L1458" s="430" t="s">
        <v>939</v>
      </c>
      <c r="M1458" s="432" t="s">
        <v>126</v>
      </c>
      <c r="N1458" s="399">
        <v>45328</v>
      </c>
      <c r="O1458" s="400" t="s">
        <v>78</v>
      </c>
      <c r="P1458" s="508" t="s">
        <v>1004</v>
      </c>
      <c r="Q1458" s="501" t="s">
        <v>126</v>
      </c>
      <c r="R1458" s="501" t="s">
        <v>126</v>
      </c>
      <c r="S1458" s="349"/>
    </row>
    <row r="1459" spans="1:19" ht="48" x14ac:dyDescent="0.2">
      <c r="A1459" s="481">
        <f t="shared" si="29"/>
        <v>1456</v>
      </c>
      <c r="B1459" s="399">
        <v>45328</v>
      </c>
      <c r="C1459" s="441">
        <v>45323</v>
      </c>
      <c r="D1459" s="400" t="s">
        <v>114</v>
      </c>
      <c r="E1459" s="401" t="s">
        <v>342</v>
      </c>
      <c r="F1459" s="402">
        <v>12</v>
      </c>
      <c r="G1459" s="405" t="s">
        <v>1973</v>
      </c>
      <c r="H1459" s="400" t="s">
        <v>139</v>
      </c>
      <c r="I1459" s="403" t="s">
        <v>5559</v>
      </c>
      <c r="J1459" s="386" t="str">
        <f t="shared" si="266"/>
        <v>00.000.000/0001-91</v>
      </c>
      <c r="K1459" s="418" t="s">
        <v>1003</v>
      </c>
      <c r="L1459" s="430" t="s">
        <v>939</v>
      </c>
      <c r="M1459" s="432" t="s">
        <v>126</v>
      </c>
      <c r="N1459" s="399">
        <v>45328</v>
      </c>
      <c r="O1459" s="400" t="s">
        <v>78</v>
      </c>
      <c r="P1459" s="508" t="s">
        <v>1004</v>
      </c>
      <c r="Q1459" s="501" t="s">
        <v>126</v>
      </c>
      <c r="R1459" s="501" t="s">
        <v>126</v>
      </c>
      <c r="S1459" s="349"/>
    </row>
    <row r="1460" spans="1:19" ht="48" x14ac:dyDescent="0.2">
      <c r="A1460" s="481">
        <f t="shared" si="29"/>
        <v>1457</v>
      </c>
      <c r="B1460" s="399">
        <v>45328</v>
      </c>
      <c r="C1460" s="441">
        <v>45323</v>
      </c>
      <c r="D1460" s="400" t="s">
        <v>114</v>
      </c>
      <c r="E1460" s="401" t="s">
        <v>342</v>
      </c>
      <c r="F1460" s="402">
        <v>12</v>
      </c>
      <c r="G1460" s="405" t="s">
        <v>1973</v>
      </c>
      <c r="H1460" s="400" t="s">
        <v>139</v>
      </c>
      <c r="I1460" s="403" t="s">
        <v>5559</v>
      </c>
      <c r="J1460" s="386" t="str">
        <f t="shared" si="266"/>
        <v>00.000.000/0001-91</v>
      </c>
      <c r="K1460" s="418" t="s">
        <v>1003</v>
      </c>
      <c r="L1460" s="430" t="s">
        <v>939</v>
      </c>
      <c r="M1460" s="432" t="s">
        <v>126</v>
      </c>
      <c r="N1460" s="399">
        <v>45328</v>
      </c>
      <c r="O1460" s="400" t="s">
        <v>78</v>
      </c>
      <c r="P1460" s="508" t="s">
        <v>1004</v>
      </c>
      <c r="Q1460" s="501" t="s">
        <v>126</v>
      </c>
      <c r="R1460" s="501" t="s">
        <v>126</v>
      </c>
      <c r="S1460" s="349"/>
    </row>
    <row r="1461" spans="1:19" ht="48" x14ac:dyDescent="0.2">
      <c r="A1461" s="481">
        <f t="shared" si="29"/>
        <v>1458</v>
      </c>
      <c r="B1461" s="399">
        <v>45329</v>
      </c>
      <c r="C1461" s="441">
        <v>45292</v>
      </c>
      <c r="D1461" s="400" t="s">
        <v>114</v>
      </c>
      <c r="E1461" s="401" t="s">
        <v>342</v>
      </c>
      <c r="F1461" s="402">
        <v>3005.1</v>
      </c>
      <c r="G1461" s="405" t="s">
        <v>782</v>
      </c>
      <c r="H1461" s="400" t="s">
        <v>139</v>
      </c>
      <c r="I1461" s="403" t="s">
        <v>2062</v>
      </c>
      <c r="J1461" s="386" t="str">
        <f t="shared" si="265"/>
        <v>40.214.619/0001-13</v>
      </c>
      <c r="K1461" s="386" t="s">
        <v>960</v>
      </c>
      <c r="L1461" s="404" t="s">
        <v>947</v>
      </c>
      <c r="M1461" s="386">
        <v>26</v>
      </c>
      <c r="N1461" s="399">
        <v>45323</v>
      </c>
      <c r="O1461" s="400" t="s">
        <v>78</v>
      </c>
      <c r="P1461" s="504" t="s">
        <v>783</v>
      </c>
      <c r="Q1461" s="502" t="s">
        <v>957</v>
      </c>
      <c r="R1461" s="502">
        <v>3133</v>
      </c>
      <c r="S1461" s="349"/>
    </row>
    <row r="1462" spans="1:19" ht="48" x14ac:dyDescent="0.2">
      <c r="A1462" s="481">
        <f t="shared" si="29"/>
        <v>1459</v>
      </c>
      <c r="B1462" s="399">
        <v>45329</v>
      </c>
      <c r="C1462" s="441">
        <v>45292</v>
      </c>
      <c r="D1462" s="400" t="s">
        <v>114</v>
      </c>
      <c r="E1462" s="401" t="s">
        <v>342</v>
      </c>
      <c r="F1462" s="402">
        <v>2673</v>
      </c>
      <c r="G1462" s="425" t="s">
        <v>795</v>
      </c>
      <c r="H1462" s="400" t="s">
        <v>139</v>
      </c>
      <c r="I1462" s="426" t="s">
        <v>796</v>
      </c>
      <c r="J1462" s="386" t="str">
        <f t="shared" si="265"/>
        <v>CPF Protegido - LGPD</v>
      </c>
      <c r="K1462" s="386" t="s">
        <v>960</v>
      </c>
      <c r="L1462" s="404" t="s">
        <v>979</v>
      </c>
      <c r="M1462" s="386">
        <v>2999</v>
      </c>
      <c r="N1462" s="399">
        <v>45328</v>
      </c>
      <c r="O1462" s="400" t="s">
        <v>78</v>
      </c>
      <c r="P1462" s="504" t="s">
        <v>2219</v>
      </c>
      <c r="Q1462" s="502" t="s">
        <v>957</v>
      </c>
      <c r="R1462" s="502">
        <v>448</v>
      </c>
      <c r="S1462" s="349"/>
    </row>
    <row r="1463" spans="1:19" ht="48" x14ac:dyDescent="0.2">
      <c r="A1463" s="481">
        <f t="shared" si="29"/>
        <v>1460</v>
      </c>
      <c r="B1463" s="399">
        <v>45329</v>
      </c>
      <c r="C1463" s="441">
        <v>45292</v>
      </c>
      <c r="D1463" s="400" t="s">
        <v>114</v>
      </c>
      <c r="E1463" s="401" t="s">
        <v>342</v>
      </c>
      <c r="F1463" s="402">
        <v>2673</v>
      </c>
      <c r="G1463" s="425" t="s">
        <v>838</v>
      </c>
      <c r="H1463" s="400" t="s">
        <v>139</v>
      </c>
      <c r="I1463" s="426" t="s">
        <v>839</v>
      </c>
      <c r="J1463" s="386" t="str">
        <f>IF(P1463="","",IF(LEN(TRIM(P1463))&gt;14,P1463,"CPF Protegido - LGPD"))</f>
        <v>CPF Protegido - LGPD</v>
      </c>
      <c r="K1463" s="386" t="s">
        <v>960</v>
      </c>
      <c r="L1463" s="404" t="s">
        <v>979</v>
      </c>
      <c r="M1463" s="386">
        <v>3000</v>
      </c>
      <c r="N1463" s="399">
        <v>45328</v>
      </c>
      <c r="O1463" s="400" t="s">
        <v>78</v>
      </c>
      <c r="P1463" s="504" t="s">
        <v>1960</v>
      </c>
      <c r="Q1463" s="502" t="s">
        <v>957</v>
      </c>
      <c r="R1463" s="502">
        <v>1673</v>
      </c>
      <c r="S1463" s="349"/>
    </row>
    <row r="1464" spans="1:19" ht="48" x14ac:dyDescent="0.2">
      <c r="A1464" s="481">
        <f t="shared" si="29"/>
        <v>1461</v>
      </c>
      <c r="B1464" s="399">
        <v>45329</v>
      </c>
      <c r="C1464" s="441">
        <v>45323</v>
      </c>
      <c r="D1464" s="400" t="s">
        <v>114</v>
      </c>
      <c r="E1464" s="401" t="s">
        <v>342</v>
      </c>
      <c r="F1464" s="402">
        <v>12</v>
      </c>
      <c r="G1464" s="405" t="s">
        <v>1973</v>
      </c>
      <c r="H1464" s="400" t="s">
        <v>139</v>
      </c>
      <c r="I1464" s="403" t="s">
        <v>5559</v>
      </c>
      <c r="J1464" s="386" t="str">
        <f t="shared" ref="J1464" si="267">IF(P1464="","",IF(LEN(TRIM(P1464))&gt;14,P1464,"CPF Protegido - LGPD"))</f>
        <v>00.000.000/0001-91</v>
      </c>
      <c r="K1464" s="418" t="s">
        <v>1003</v>
      </c>
      <c r="L1464" s="430" t="s">
        <v>939</v>
      </c>
      <c r="M1464" s="432" t="s">
        <v>126</v>
      </c>
      <c r="N1464" s="399">
        <v>45329</v>
      </c>
      <c r="O1464" s="400" t="s">
        <v>78</v>
      </c>
      <c r="P1464" s="508" t="s">
        <v>1004</v>
      </c>
      <c r="Q1464" s="501" t="s">
        <v>126</v>
      </c>
      <c r="R1464" s="501" t="s">
        <v>126</v>
      </c>
      <c r="S1464" s="349"/>
    </row>
    <row r="1465" spans="1:19" ht="48" x14ac:dyDescent="0.2">
      <c r="A1465" s="481">
        <f t="shared" si="29"/>
        <v>1462</v>
      </c>
      <c r="B1465" s="399">
        <v>45329</v>
      </c>
      <c r="C1465" s="441">
        <v>45323</v>
      </c>
      <c r="D1465" s="400" t="s">
        <v>114</v>
      </c>
      <c r="E1465" s="401" t="s">
        <v>342</v>
      </c>
      <c r="F1465" s="402">
        <v>12</v>
      </c>
      <c r="G1465" s="405" t="s">
        <v>1973</v>
      </c>
      <c r="H1465" s="400" t="s">
        <v>139</v>
      </c>
      <c r="I1465" s="403" t="s">
        <v>5559</v>
      </c>
      <c r="J1465" s="386" t="str">
        <f t="shared" ref="J1465:J1467" si="268">IF(P1465="","",IF(LEN(TRIM(P1465))&gt;14,P1465,"CPF Protegido - LGPD"))</f>
        <v>00.000.000/0001-91</v>
      </c>
      <c r="K1465" s="418" t="s">
        <v>1003</v>
      </c>
      <c r="L1465" s="430" t="s">
        <v>939</v>
      </c>
      <c r="M1465" s="432" t="s">
        <v>126</v>
      </c>
      <c r="N1465" s="399">
        <v>45329</v>
      </c>
      <c r="O1465" s="400" t="s">
        <v>78</v>
      </c>
      <c r="P1465" s="508" t="s">
        <v>1004</v>
      </c>
      <c r="Q1465" s="501" t="s">
        <v>126</v>
      </c>
      <c r="R1465" s="501" t="s">
        <v>126</v>
      </c>
      <c r="S1465" s="349"/>
    </row>
    <row r="1466" spans="1:19" ht="48" x14ac:dyDescent="0.2">
      <c r="A1466" s="481">
        <f t="shared" si="29"/>
        <v>1463</v>
      </c>
      <c r="B1466" s="399">
        <v>45329</v>
      </c>
      <c r="C1466" s="441">
        <v>45323</v>
      </c>
      <c r="D1466" s="400" t="s">
        <v>114</v>
      </c>
      <c r="E1466" s="401" t="s">
        <v>342</v>
      </c>
      <c r="F1466" s="402">
        <v>12</v>
      </c>
      <c r="G1466" s="405" t="s">
        <v>1973</v>
      </c>
      <c r="H1466" s="400" t="s">
        <v>139</v>
      </c>
      <c r="I1466" s="403" t="s">
        <v>5559</v>
      </c>
      <c r="J1466" s="386" t="str">
        <f t="shared" si="268"/>
        <v>00.000.000/0001-91</v>
      </c>
      <c r="K1466" s="418" t="s">
        <v>1003</v>
      </c>
      <c r="L1466" s="430" t="s">
        <v>939</v>
      </c>
      <c r="M1466" s="432" t="s">
        <v>126</v>
      </c>
      <c r="N1466" s="399">
        <v>45329</v>
      </c>
      <c r="O1466" s="400" t="s">
        <v>78</v>
      </c>
      <c r="P1466" s="508" t="s">
        <v>1004</v>
      </c>
      <c r="Q1466" s="501" t="s">
        <v>126</v>
      </c>
      <c r="R1466" s="501" t="s">
        <v>126</v>
      </c>
      <c r="S1466" s="349"/>
    </row>
    <row r="1467" spans="1:19" ht="48" x14ac:dyDescent="0.2">
      <c r="A1467" s="481">
        <f t="shared" si="29"/>
        <v>1464</v>
      </c>
      <c r="B1467" s="399">
        <v>45330</v>
      </c>
      <c r="C1467" s="486">
        <v>45261</v>
      </c>
      <c r="D1467" s="422" t="s">
        <v>114</v>
      </c>
      <c r="E1467" s="422" t="s">
        <v>342</v>
      </c>
      <c r="F1467" s="492">
        <v>237.5</v>
      </c>
      <c r="G1467" s="425" t="s">
        <v>1953</v>
      </c>
      <c r="H1467" s="420" t="s">
        <v>139</v>
      </c>
      <c r="I1467" s="403" t="s">
        <v>457</v>
      </c>
      <c r="J1467" s="386" t="str">
        <f t="shared" si="268"/>
        <v>18.715.383/0001-40</v>
      </c>
      <c r="K1467" s="386" t="s">
        <v>1234</v>
      </c>
      <c r="L1467" s="404" t="s">
        <v>1255</v>
      </c>
      <c r="M1467" s="410">
        <v>224031280226</v>
      </c>
      <c r="N1467" s="399">
        <v>45330</v>
      </c>
      <c r="O1467" s="400" t="s">
        <v>78</v>
      </c>
      <c r="P1467" s="511" t="s">
        <v>458</v>
      </c>
      <c r="Q1467" s="501" t="s">
        <v>126</v>
      </c>
      <c r="R1467" s="501" t="s">
        <v>126</v>
      </c>
      <c r="S1467" s="349"/>
    </row>
    <row r="1468" spans="1:19" ht="48" x14ac:dyDescent="0.2">
      <c r="A1468" s="481">
        <f t="shared" si="29"/>
        <v>1465</v>
      </c>
      <c r="B1468" s="399">
        <v>45330</v>
      </c>
      <c r="C1468" s="486">
        <v>45261</v>
      </c>
      <c r="D1468" s="422" t="s">
        <v>114</v>
      </c>
      <c r="E1468" s="422" t="s">
        <v>342</v>
      </c>
      <c r="F1468" s="492">
        <v>175</v>
      </c>
      <c r="G1468" s="425" t="s">
        <v>1964</v>
      </c>
      <c r="H1468" s="420" t="s">
        <v>139</v>
      </c>
      <c r="I1468" s="403" t="s">
        <v>457</v>
      </c>
      <c r="J1468" s="386" t="str">
        <f t="shared" ref="J1468" si="269">IF(P1468="","",IF(LEN(TRIM(P1468))&gt;14,P1468,"CPF Protegido - LGPD"))</f>
        <v>18.715.383/0001-40</v>
      </c>
      <c r="K1468" s="386" t="s">
        <v>1234</v>
      </c>
      <c r="L1468" s="404" t="s">
        <v>1255</v>
      </c>
      <c r="M1468" s="410">
        <v>224031280650</v>
      </c>
      <c r="N1468" s="399">
        <v>45330</v>
      </c>
      <c r="O1468" s="400" t="s">
        <v>78</v>
      </c>
      <c r="P1468" s="511" t="s">
        <v>458</v>
      </c>
      <c r="Q1468" s="501" t="s">
        <v>126</v>
      </c>
      <c r="R1468" s="501" t="s">
        <v>126</v>
      </c>
      <c r="S1468" s="349"/>
    </row>
    <row r="1469" spans="1:19" ht="48" x14ac:dyDescent="0.2">
      <c r="A1469" s="481">
        <f t="shared" si="29"/>
        <v>1466</v>
      </c>
      <c r="B1469" s="399">
        <v>45330</v>
      </c>
      <c r="C1469" s="486">
        <v>45261</v>
      </c>
      <c r="D1469" s="422" t="s">
        <v>114</v>
      </c>
      <c r="E1469" s="422" t="s">
        <v>342</v>
      </c>
      <c r="F1469" s="492">
        <v>95.1</v>
      </c>
      <c r="G1469" s="425" t="s">
        <v>1998</v>
      </c>
      <c r="H1469" s="420" t="s">
        <v>139</v>
      </c>
      <c r="I1469" s="403" t="s">
        <v>457</v>
      </c>
      <c r="J1469" s="386" t="str">
        <f t="shared" ref="J1469:J1483" si="270">IF(P1469="","",IF(LEN(TRIM(P1469))&gt;14,P1469,"CPF Protegido - LGPD"))</f>
        <v>18.715.383/0001-40</v>
      </c>
      <c r="K1469" s="386" t="s">
        <v>1234</v>
      </c>
      <c r="L1469" s="404" t="s">
        <v>1255</v>
      </c>
      <c r="M1469" s="410">
        <v>224031280900</v>
      </c>
      <c r="N1469" s="399">
        <v>45330</v>
      </c>
      <c r="O1469" s="400" t="s">
        <v>78</v>
      </c>
      <c r="P1469" s="511" t="s">
        <v>458</v>
      </c>
      <c r="Q1469" s="501" t="s">
        <v>126</v>
      </c>
      <c r="R1469" s="501" t="s">
        <v>126</v>
      </c>
      <c r="S1469" s="349"/>
    </row>
    <row r="1470" spans="1:19" ht="48" x14ac:dyDescent="0.2">
      <c r="A1470" s="481">
        <f t="shared" si="29"/>
        <v>1467</v>
      </c>
      <c r="B1470" s="399">
        <v>45330</v>
      </c>
      <c r="C1470" s="486">
        <v>45261</v>
      </c>
      <c r="D1470" s="422" t="s">
        <v>114</v>
      </c>
      <c r="E1470" s="422" t="s">
        <v>342</v>
      </c>
      <c r="F1470" s="492">
        <v>95.1</v>
      </c>
      <c r="G1470" s="425" t="s">
        <v>1961</v>
      </c>
      <c r="H1470" s="420" t="s">
        <v>139</v>
      </c>
      <c r="I1470" s="403" t="s">
        <v>457</v>
      </c>
      <c r="J1470" s="386" t="str">
        <f t="shared" si="270"/>
        <v>18.715.383/0001-40</v>
      </c>
      <c r="K1470" s="386" t="s">
        <v>1234</v>
      </c>
      <c r="L1470" s="404" t="s">
        <v>1255</v>
      </c>
      <c r="M1470" s="410">
        <v>224031281389</v>
      </c>
      <c r="N1470" s="399">
        <v>45330</v>
      </c>
      <c r="O1470" s="400" t="s">
        <v>78</v>
      </c>
      <c r="P1470" s="511" t="s">
        <v>458</v>
      </c>
      <c r="Q1470" s="501" t="s">
        <v>126</v>
      </c>
      <c r="R1470" s="501" t="s">
        <v>126</v>
      </c>
      <c r="S1470" s="349"/>
    </row>
    <row r="1471" spans="1:19" ht="48" x14ac:dyDescent="0.2">
      <c r="A1471" s="481">
        <f t="shared" si="29"/>
        <v>1468</v>
      </c>
      <c r="B1471" s="399">
        <v>45330</v>
      </c>
      <c r="C1471" s="486">
        <v>45261</v>
      </c>
      <c r="D1471" s="422" t="s">
        <v>114</v>
      </c>
      <c r="E1471" s="422" t="s">
        <v>342</v>
      </c>
      <c r="F1471" s="492">
        <v>95.1</v>
      </c>
      <c r="G1471" s="425" t="s">
        <v>1966</v>
      </c>
      <c r="H1471" s="420" t="s">
        <v>139</v>
      </c>
      <c r="I1471" s="403" t="s">
        <v>457</v>
      </c>
      <c r="J1471" s="386" t="str">
        <f t="shared" si="270"/>
        <v>18.715.383/0001-40</v>
      </c>
      <c r="K1471" s="386" t="s">
        <v>1234</v>
      </c>
      <c r="L1471" s="404" t="s">
        <v>1255</v>
      </c>
      <c r="M1471" s="410">
        <v>224031281621</v>
      </c>
      <c r="N1471" s="399">
        <v>45330</v>
      </c>
      <c r="O1471" s="400" t="s">
        <v>78</v>
      </c>
      <c r="P1471" s="511" t="s">
        <v>458</v>
      </c>
      <c r="Q1471" s="501" t="s">
        <v>126</v>
      </c>
      <c r="R1471" s="501" t="s">
        <v>126</v>
      </c>
      <c r="S1471" s="349"/>
    </row>
    <row r="1472" spans="1:19" ht="48" x14ac:dyDescent="0.2">
      <c r="A1472" s="481">
        <f t="shared" si="29"/>
        <v>1469</v>
      </c>
      <c r="B1472" s="399">
        <v>45330</v>
      </c>
      <c r="C1472" s="486">
        <v>45261</v>
      </c>
      <c r="D1472" s="422" t="s">
        <v>114</v>
      </c>
      <c r="E1472" s="422" t="s">
        <v>342</v>
      </c>
      <c r="F1472" s="492">
        <v>220</v>
      </c>
      <c r="G1472" s="425" t="s">
        <v>1993</v>
      </c>
      <c r="H1472" s="420" t="s">
        <v>139</v>
      </c>
      <c r="I1472" s="403" t="s">
        <v>457</v>
      </c>
      <c r="J1472" s="386" t="str">
        <f t="shared" si="270"/>
        <v>18.715.383/0001-40</v>
      </c>
      <c r="K1472" s="386" t="s">
        <v>1234</v>
      </c>
      <c r="L1472" s="404" t="s">
        <v>1255</v>
      </c>
      <c r="M1472" s="410">
        <v>224031282008</v>
      </c>
      <c r="N1472" s="399">
        <v>45330</v>
      </c>
      <c r="O1472" s="400" t="s">
        <v>78</v>
      </c>
      <c r="P1472" s="511" t="s">
        <v>458</v>
      </c>
      <c r="Q1472" s="501" t="s">
        <v>126</v>
      </c>
      <c r="R1472" s="501" t="s">
        <v>126</v>
      </c>
      <c r="S1472" s="349"/>
    </row>
    <row r="1473" spans="1:19" ht="48" x14ac:dyDescent="0.2">
      <c r="A1473" s="481">
        <f t="shared" si="29"/>
        <v>1470</v>
      </c>
      <c r="B1473" s="399">
        <v>45330</v>
      </c>
      <c r="C1473" s="486">
        <v>45261</v>
      </c>
      <c r="D1473" s="422" t="s">
        <v>114</v>
      </c>
      <c r="E1473" s="422" t="s">
        <v>342</v>
      </c>
      <c r="F1473" s="492">
        <v>202.5</v>
      </c>
      <c r="G1473" s="425" t="s">
        <v>1951</v>
      </c>
      <c r="H1473" s="420" t="s">
        <v>139</v>
      </c>
      <c r="I1473" s="403" t="s">
        <v>457</v>
      </c>
      <c r="J1473" s="386" t="str">
        <f t="shared" si="270"/>
        <v>18.715.383/0001-40</v>
      </c>
      <c r="K1473" s="386" t="s">
        <v>1234</v>
      </c>
      <c r="L1473" s="404" t="s">
        <v>1255</v>
      </c>
      <c r="M1473" s="410">
        <v>224031282270</v>
      </c>
      <c r="N1473" s="399">
        <v>45330</v>
      </c>
      <c r="O1473" s="400" t="s">
        <v>78</v>
      </c>
      <c r="P1473" s="511" t="s">
        <v>458</v>
      </c>
      <c r="Q1473" s="501" t="s">
        <v>126</v>
      </c>
      <c r="R1473" s="501" t="s">
        <v>126</v>
      </c>
      <c r="S1473" s="349"/>
    </row>
    <row r="1474" spans="1:19" ht="48" x14ac:dyDescent="0.2">
      <c r="A1474" s="481">
        <f t="shared" si="29"/>
        <v>1471</v>
      </c>
      <c r="B1474" s="399">
        <v>45330</v>
      </c>
      <c r="C1474" s="486">
        <v>45261</v>
      </c>
      <c r="D1474" s="422" t="s">
        <v>114</v>
      </c>
      <c r="E1474" s="422" t="s">
        <v>342</v>
      </c>
      <c r="F1474" s="492">
        <v>221.1</v>
      </c>
      <c r="G1474" s="425" t="s">
        <v>1970</v>
      </c>
      <c r="H1474" s="420" t="s">
        <v>139</v>
      </c>
      <c r="I1474" s="403" t="s">
        <v>457</v>
      </c>
      <c r="J1474" s="386" t="str">
        <f t="shared" si="270"/>
        <v>18.715.383/0001-40</v>
      </c>
      <c r="K1474" s="386" t="s">
        <v>1234</v>
      </c>
      <c r="L1474" s="404" t="s">
        <v>1255</v>
      </c>
      <c r="M1474" s="410">
        <v>224031283160</v>
      </c>
      <c r="N1474" s="399">
        <v>45330</v>
      </c>
      <c r="O1474" s="400" t="s">
        <v>78</v>
      </c>
      <c r="P1474" s="511" t="s">
        <v>458</v>
      </c>
      <c r="Q1474" s="501" t="s">
        <v>126</v>
      </c>
      <c r="R1474" s="501" t="s">
        <v>126</v>
      </c>
      <c r="S1474" s="349"/>
    </row>
    <row r="1475" spans="1:19" ht="48" x14ac:dyDescent="0.2">
      <c r="A1475" s="481">
        <f t="shared" si="29"/>
        <v>1472</v>
      </c>
      <c r="B1475" s="399">
        <v>45330</v>
      </c>
      <c r="C1475" s="486">
        <v>45261</v>
      </c>
      <c r="D1475" s="422" t="s">
        <v>114</v>
      </c>
      <c r="E1475" s="422" t="s">
        <v>342</v>
      </c>
      <c r="F1475" s="492">
        <v>63.4</v>
      </c>
      <c r="G1475" s="425" t="s">
        <v>1959</v>
      </c>
      <c r="H1475" s="420" t="s">
        <v>139</v>
      </c>
      <c r="I1475" s="403" t="s">
        <v>457</v>
      </c>
      <c r="J1475" s="386" t="str">
        <f t="shared" si="270"/>
        <v>18.715.383/0001-40</v>
      </c>
      <c r="K1475" s="386" t="s">
        <v>1234</v>
      </c>
      <c r="L1475" s="404" t="s">
        <v>1255</v>
      </c>
      <c r="M1475" s="410">
        <v>224031283837</v>
      </c>
      <c r="N1475" s="399">
        <v>45330</v>
      </c>
      <c r="O1475" s="400" t="s">
        <v>78</v>
      </c>
      <c r="P1475" s="511" t="s">
        <v>458</v>
      </c>
      <c r="Q1475" s="501" t="s">
        <v>126</v>
      </c>
      <c r="R1475" s="501" t="s">
        <v>126</v>
      </c>
      <c r="S1475" s="349"/>
    </row>
    <row r="1476" spans="1:19" ht="48" x14ac:dyDescent="0.2">
      <c r="A1476" s="481">
        <f t="shared" si="29"/>
        <v>1473</v>
      </c>
      <c r="B1476" s="399">
        <v>45330</v>
      </c>
      <c r="C1476" s="486">
        <v>45261</v>
      </c>
      <c r="D1476" s="422" t="s">
        <v>114</v>
      </c>
      <c r="E1476" s="422" t="s">
        <v>342</v>
      </c>
      <c r="F1476" s="492">
        <v>114.57</v>
      </c>
      <c r="G1476" s="425" t="s">
        <v>1971</v>
      </c>
      <c r="H1476" s="420" t="s">
        <v>139</v>
      </c>
      <c r="I1476" s="403" t="s">
        <v>457</v>
      </c>
      <c r="J1476" s="386" t="str">
        <f t="shared" si="270"/>
        <v>18.715.383/0001-40</v>
      </c>
      <c r="K1476" s="386" t="s">
        <v>1234</v>
      </c>
      <c r="L1476" s="404" t="s">
        <v>1255</v>
      </c>
      <c r="M1476" s="410">
        <v>224031284728</v>
      </c>
      <c r="N1476" s="399">
        <v>45330</v>
      </c>
      <c r="O1476" s="400" t="s">
        <v>78</v>
      </c>
      <c r="P1476" s="511" t="s">
        <v>458</v>
      </c>
      <c r="Q1476" s="501" t="s">
        <v>126</v>
      </c>
      <c r="R1476" s="501" t="s">
        <v>126</v>
      </c>
      <c r="S1476" s="349"/>
    </row>
    <row r="1477" spans="1:19" ht="48" x14ac:dyDescent="0.2">
      <c r="A1477" s="481">
        <f t="shared" si="29"/>
        <v>1474</v>
      </c>
      <c r="B1477" s="399">
        <v>45330</v>
      </c>
      <c r="C1477" s="486">
        <v>45261</v>
      </c>
      <c r="D1477" s="422" t="s">
        <v>114</v>
      </c>
      <c r="E1477" s="422" t="s">
        <v>342</v>
      </c>
      <c r="F1477" s="492">
        <v>114.57</v>
      </c>
      <c r="G1477" s="425" t="s">
        <v>1958</v>
      </c>
      <c r="H1477" s="420" t="s">
        <v>139</v>
      </c>
      <c r="I1477" s="403" t="s">
        <v>457</v>
      </c>
      <c r="J1477" s="386" t="str">
        <f t="shared" si="270"/>
        <v>18.715.383/0001-40</v>
      </c>
      <c r="K1477" s="386" t="s">
        <v>1234</v>
      </c>
      <c r="L1477" s="404" t="s">
        <v>1255</v>
      </c>
      <c r="M1477" s="410">
        <v>224031284990</v>
      </c>
      <c r="N1477" s="399">
        <v>45330</v>
      </c>
      <c r="O1477" s="400" t="s">
        <v>78</v>
      </c>
      <c r="P1477" s="511" t="s">
        <v>458</v>
      </c>
      <c r="Q1477" s="501" t="s">
        <v>126</v>
      </c>
      <c r="R1477" s="501" t="s">
        <v>126</v>
      </c>
      <c r="S1477" s="349"/>
    </row>
    <row r="1478" spans="1:19" ht="34.9" customHeight="1" x14ac:dyDescent="0.2">
      <c r="A1478" s="481">
        <f t="shared" si="29"/>
        <v>1475</v>
      </c>
      <c r="B1478" s="399">
        <v>45330</v>
      </c>
      <c r="C1478" s="486">
        <v>45261</v>
      </c>
      <c r="D1478" s="422" t="s">
        <v>114</v>
      </c>
      <c r="E1478" s="422" t="s">
        <v>342</v>
      </c>
      <c r="F1478" s="492">
        <v>150.75</v>
      </c>
      <c r="G1478" s="425" t="s">
        <v>1972</v>
      </c>
      <c r="H1478" s="420" t="s">
        <v>139</v>
      </c>
      <c r="I1478" s="403" t="s">
        <v>457</v>
      </c>
      <c r="J1478" s="386" t="str">
        <f t="shared" si="270"/>
        <v>18.715.383/0001-40</v>
      </c>
      <c r="K1478" s="386" t="s">
        <v>1234</v>
      </c>
      <c r="L1478" s="404" t="s">
        <v>1255</v>
      </c>
      <c r="M1478" s="410">
        <v>224031286852</v>
      </c>
      <c r="N1478" s="399">
        <v>45330</v>
      </c>
      <c r="O1478" s="400" t="s">
        <v>78</v>
      </c>
      <c r="P1478" s="511" t="s">
        <v>458</v>
      </c>
      <c r="Q1478" s="501" t="s">
        <v>126</v>
      </c>
      <c r="R1478" s="501" t="s">
        <v>126</v>
      </c>
      <c r="S1478" s="349"/>
    </row>
    <row r="1479" spans="1:19" ht="48" x14ac:dyDescent="0.2">
      <c r="A1479" s="481">
        <f t="shared" si="29"/>
        <v>1476</v>
      </c>
      <c r="B1479" s="399">
        <v>45330</v>
      </c>
      <c r="C1479" s="486">
        <v>45261</v>
      </c>
      <c r="D1479" s="422" t="s">
        <v>114</v>
      </c>
      <c r="E1479" s="422" t="s">
        <v>342</v>
      </c>
      <c r="F1479" s="492">
        <v>70.349999999999994</v>
      </c>
      <c r="G1479" s="421" t="s">
        <v>1969</v>
      </c>
      <c r="H1479" s="420" t="s">
        <v>139</v>
      </c>
      <c r="I1479" s="403" t="s">
        <v>457</v>
      </c>
      <c r="J1479" s="386" t="str">
        <f t="shared" si="270"/>
        <v>18.715.383/0001-40</v>
      </c>
      <c r="K1479" s="386" t="s">
        <v>1234</v>
      </c>
      <c r="L1479" s="404" t="s">
        <v>1255</v>
      </c>
      <c r="M1479" s="410">
        <v>224031287310</v>
      </c>
      <c r="N1479" s="399">
        <v>45330</v>
      </c>
      <c r="O1479" s="400" t="s">
        <v>78</v>
      </c>
      <c r="P1479" s="511" t="s">
        <v>458</v>
      </c>
      <c r="Q1479" s="501" t="s">
        <v>126</v>
      </c>
      <c r="R1479" s="501" t="s">
        <v>126</v>
      </c>
      <c r="S1479" s="349"/>
    </row>
    <row r="1480" spans="1:19" ht="48" x14ac:dyDescent="0.2">
      <c r="A1480" s="481">
        <f t="shared" si="29"/>
        <v>1477</v>
      </c>
      <c r="B1480" s="399">
        <v>45330</v>
      </c>
      <c r="C1480" s="486">
        <v>45261</v>
      </c>
      <c r="D1480" s="422" t="s">
        <v>114</v>
      </c>
      <c r="E1480" s="422" t="s">
        <v>342</v>
      </c>
      <c r="F1480" s="492">
        <v>27.5</v>
      </c>
      <c r="G1480" s="425" t="s">
        <v>1989</v>
      </c>
      <c r="H1480" s="420" t="s">
        <v>139</v>
      </c>
      <c r="I1480" s="403" t="s">
        <v>457</v>
      </c>
      <c r="J1480" s="386" t="str">
        <f t="shared" si="270"/>
        <v>18.715.383/0001-40</v>
      </c>
      <c r="K1480" s="386" t="s">
        <v>1234</v>
      </c>
      <c r="L1480" s="404" t="s">
        <v>1255</v>
      </c>
      <c r="M1480" s="410">
        <v>224031288553</v>
      </c>
      <c r="N1480" s="399">
        <v>45330</v>
      </c>
      <c r="O1480" s="400" t="s">
        <v>78</v>
      </c>
      <c r="P1480" s="511" t="s">
        <v>458</v>
      </c>
      <c r="Q1480" s="501" t="s">
        <v>126</v>
      </c>
      <c r="R1480" s="501" t="s">
        <v>126</v>
      </c>
      <c r="S1480" s="349"/>
    </row>
    <row r="1481" spans="1:19" ht="48" x14ac:dyDescent="0.2">
      <c r="A1481" s="481">
        <f t="shared" si="29"/>
        <v>1478</v>
      </c>
      <c r="B1481" s="399">
        <v>45330</v>
      </c>
      <c r="C1481" s="486">
        <v>45261</v>
      </c>
      <c r="D1481" s="422" t="s">
        <v>114</v>
      </c>
      <c r="E1481" s="422" t="s">
        <v>342</v>
      </c>
      <c r="F1481" s="492">
        <v>182.97</v>
      </c>
      <c r="G1481" s="425" t="s">
        <v>1968</v>
      </c>
      <c r="H1481" s="420" t="s">
        <v>139</v>
      </c>
      <c r="I1481" s="403" t="s">
        <v>457</v>
      </c>
      <c r="J1481" s="386" t="str">
        <f t="shared" si="270"/>
        <v>18.715.383/0001-40</v>
      </c>
      <c r="K1481" s="386" t="s">
        <v>1234</v>
      </c>
      <c r="L1481" s="404" t="s">
        <v>1255</v>
      </c>
      <c r="M1481" s="410">
        <v>224031289363</v>
      </c>
      <c r="N1481" s="399">
        <v>45330</v>
      </c>
      <c r="O1481" s="400" t="s">
        <v>78</v>
      </c>
      <c r="P1481" s="511" t="s">
        <v>458</v>
      </c>
      <c r="Q1481" s="501" t="s">
        <v>126</v>
      </c>
      <c r="R1481" s="501" t="s">
        <v>126</v>
      </c>
      <c r="S1481" s="349"/>
    </row>
    <row r="1482" spans="1:19" ht="48" x14ac:dyDescent="0.2">
      <c r="A1482" s="481">
        <f t="shared" si="29"/>
        <v>1479</v>
      </c>
      <c r="B1482" s="399">
        <v>45330</v>
      </c>
      <c r="C1482" s="486">
        <v>45261</v>
      </c>
      <c r="D1482" s="422" t="s">
        <v>114</v>
      </c>
      <c r="E1482" s="422" t="s">
        <v>342</v>
      </c>
      <c r="F1482" s="492">
        <v>80.400000000000006</v>
      </c>
      <c r="G1482" s="499" t="s">
        <v>1999</v>
      </c>
      <c r="H1482" s="420" t="s">
        <v>139</v>
      </c>
      <c r="I1482" s="403" t="s">
        <v>457</v>
      </c>
      <c r="J1482" s="386" t="str">
        <f t="shared" si="270"/>
        <v>18.715.383/0001-40</v>
      </c>
      <c r="K1482" s="386" t="s">
        <v>1234</v>
      </c>
      <c r="L1482" s="404" t="s">
        <v>1255</v>
      </c>
      <c r="M1482" s="410">
        <v>224031290701</v>
      </c>
      <c r="N1482" s="399">
        <v>45330</v>
      </c>
      <c r="O1482" s="400" t="s">
        <v>78</v>
      </c>
      <c r="P1482" s="511" t="s">
        <v>458</v>
      </c>
      <c r="Q1482" s="501" t="s">
        <v>126</v>
      </c>
      <c r="R1482" s="501" t="s">
        <v>126</v>
      </c>
      <c r="S1482" s="349"/>
    </row>
    <row r="1483" spans="1:19" ht="48" x14ac:dyDescent="0.2">
      <c r="A1483" s="481">
        <f t="shared" si="29"/>
        <v>1480</v>
      </c>
      <c r="B1483" s="399">
        <v>45330</v>
      </c>
      <c r="C1483" s="486">
        <v>45261</v>
      </c>
      <c r="D1483" s="422" t="s">
        <v>114</v>
      </c>
      <c r="E1483" s="422" t="s">
        <v>342</v>
      </c>
      <c r="F1483" s="492">
        <v>353.1</v>
      </c>
      <c r="G1483" s="425" t="s">
        <v>1967</v>
      </c>
      <c r="H1483" s="420" t="s">
        <v>139</v>
      </c>
      <c r="I1483" s="403" t="s">
        <v>457</v>
      </c>
      <c r="J1483" s="386" t="str">
        <f t="shared" si="270"/>
        <v>18.715.383/0001-40</v>
      </c>
      <c r="K1483" s="386" t="s">
        <v>1234</v>
      </c>
      <c r="L1483" s="404" t="s">
        <v>1255</v>
      </c>
      <c r="M1483" s="410">
        <v>224031292151</v>
      </c>
      <c r="N1483" s="399">
        <v>45330</v>
      </c>
      <c r="O1483" s="400" t="s">
        <v>78</v>
      </c>
      <c r="P1483" s="511" t="s">
        <v>458</v>
      </c>
      <c r="Q1483" s="501" t="s">
        <v>126</v>
      </c>
      <c r="R1483" s="501" t="s">
        <v>126</v>
      </c>
      <c r="S1483" s="349"/>
    </row>
    <row r="1484" spans="1:19" ht="60" x14ac:dyDescent="0.2">
      <c r="A1484" s="481">
        <f t="shared" si="29"/>
        <v>1481</v>
      </c>
      <c r="B1484" s="399">
        <v>45331</v>
      </c>
      <c r="C1484" s="441">
        <v>45292</v>
      </c>
      <c r="D1484" s="400" t="s">
        <v>114</v>
      </c>
      <c r="E1484" s="401" t="s">
        <v>342</v>
      </c>
      <c r="F1484" s="402">
        <v>3000</v>
      </c>
      <c r="G1484" s="421" t="s">
        <v>538</v>
      </c>
      <c r="H1484" s="400" t="s">
        <v>139</v>
      </c>
      <c r="I1484" s="422" t="s">
        <v>539</v>
      </c>
      <c r="J1484" s="386" t="str">
        <f t="shared" si="265"/>
        <v>50.198.885/0001-53</v>
      </c>
      <c r="K1484" s="386" t="s">
        <v>960</v>
      </c>
      <c r="L1484" s="404" t="s">
        <v>947</v>
      </c>
      <c r="M1484" s="386">
        <v>19</v>
      </c>
      <c r="N1484" s="399">
        <v>45327</v>
      </c>
      <c r="O1484" s="400" t="s">
        <v>78</v>
      </c>
      <c r="P1484" s="511" t="s">
        <v>540</v>
      </c>
      <c r="Q1484" s="502" t="s">
        <v>957</v>
      </c>
      <c r="R1484" s="502">
        <v>471</v>
      </c>
      <c r="S1484" s="349"/>
    </row>
    <row r="1485" spans="1:19" ht="48" x14ac:dyDescent="0.2">
      <c r="A1485" s="481">
        <f t="shared" si="29"/>
        <v>1482</v>
      </c>
      <c r="B1485" s="399">
        <v>45331</v>
      </c>
      <c r="C1485" s="452">
        <v>45292</v>
      </c>
      <c r="D1485" s="422" t="s">
        <v>114</v>
      </c>
      <c r="E1485" s="422" t="s">
        <v>342</v>
      </c>
      <c r="F1485" s="402">
        <v>155.72</v>
      </c>
      <c r="G1485" s="421" t="s">
        <v>2221</v>
      </c>
      <c r="H1485" s="400" t="s">
        <v>139</v>
      </c>
      <c r="I1485" s="422" t="s">
        <v>1435</v>
      </c>
      <c r="J1485" s="386" t="str">
        <f t="shared" si="265"/>
        <v>01.272.069/0001-37</v>
      </c>
      <c r="K1485" s="386" t="s">
        <v>960</v>
      </c>
      <c r="L1485" s="404" t="s">
        <v>947</v>
      </c>
      <c r="M1485" s="386">
        <v>7263</v>
      </c>
      <c r="N1485" s="399">
        <v>45316</v>
      </c>
      <c r="O1485" s="400" t="s">
        <v>78</v>
      </c>
      <c r="P1485" s="511" t="s">
        <v>1336</v>
      </c>
      <c r="Q1485" s="502" t="s">
        <v>944</v>
      </c>
      <c r="R1485" s="502">
        <v>3524</v>
      </c>
      <c r="S1485" s="349"/>
    </row>
    <row r="1486" spans="1:19" ht="48" x14ac:dyDescent="0.2">
      <c r="A1486" s="481">
        <f t="shared" si="29"/>
        <v>1483</v>
      </c>
      <c r="B1486" s="399">
        <v>45331</v>
      </c>
      <c r="C1486" s="441">
        <v>45323</v>
      </c>
      <c r="D1486" s="400" t="s">
        <v>114</v>
      </c>
      <c r="E1486" s="401" t="s">
        <v>342</v>
      </c>
      <c r="F1486" s="402">
        <v>12</v>
      </c>
      <c r="G1486" s="405" t="s">
        <v>1973</v>
      </c>
      <c r="H1486" s="400" t="s">
        <v>139</v>
      </c>
      <c r="I1486" s="403" t="s">
        <v>5559</v>
      </c>
      <c r="J1486" s="386" t="str">
        <f t="shared" si="265"/>
        <v>00.000.000/0001-91</v>
      </c>
      <c r="K1486" s="418" t="s">
        <v>1003</v>
      </c>
      <c r="L1486" s="430" t="s">
        <v>939</v>
      </c>
      <c r="M1486" s="432" t="s">
        <v>126</v>
      </c>
      <c r="N1486" s="399">
        <v>45331</v>
      </c>
      <c r="O1486" s="400" t="s">
        <v>78</v>
      </c>
      <c r="P1486" s="508" t="s">
        <v>1004</v>
      </c>
      <c r="Q1486" s="501" t="s">
        <v>126</v>
      </c>
      <c r="R1486" s="501" t="s">
        <v>126</v>
      </c>
      <c r="S1486" s="349"/>
    </row>
    <row r="1487" spans="1:19" ht="48" x14ac:dyDescent="0.2">
      <c r="A1487" s="481">
        <f t="shared" si="29"/>
        <v>1484</v>
      </c>
      <c r="B1487" s="399">
        <v>45336</v>
      </c>
      <c r="C1487" s="441">
        <v>45323</v>
      </c>
      <c r="D1487" s="400" t="s">
        <v>114</v>
      </c>
      <c r="E1487" s="401" t="s">
        <v>342</v>
      </c>
      <c r="F1487" s="402">
        <v>167</v>
      </c>
      <c r="G1487" s="405" t="s">
        <v>1242</v>
      </c>
      <c r="H1487" s="400" t="s">
        <v>139</v>
      </c>
      <c r="I1487" s="403" t="s">
        <v>5559</v>
      </c>
      <c r="J1487" s="386" t="str">
        <f t="shared" si="265"/>
        <v>00.000.000/0001-91</v>
      </c>
      <c r="K1487" s="418" t="s">
        <v>1003</v>
      </c>
      <c r="L1487" s="430" t="s">
        <v>939</v>
      </c>
      <c r="M1487" s="432" t="s">
        <v>126</v>
      </c>
      <c r="N1487" s="399">
        <v>45336</v>
      </c>
      <c r="O1487" s="400" t="s">
        <v>78</v>
      </c>
      <c r="P1487" s="508" t="s">
        <v>1004</v>
      </c>
      <c r="Q1487" s="501" t="s">
        <v>126</v>
      </c>
      <c r="R1487" s="501" t="s">
        <v>126</v>
      </c>
      <c r="S1487" s="349"/>
    </row>
    <row r="1488" spans="1:19" ht="59.25" customHeight="1" x14ac:dyDescent="0.2">
      <c r="A1488" s="481">
        <f t="shared" si="29"/>
        <v>1485</v>
      </c>
      <c r="B1488" s="399">
        <v>45341</v>
      </c>
      <c r="C1488" s="452">
        <v>45292</v>
      </c>
      <c r="D1488" s="422" t="s">
        <v>114</v>
      </c>
      <c r="E1488" s="422" t="s">
        <v>342</v>
      </c>
      <c r="F1488" s="402">
        <v>2193.65</v>
      </c>
      <c r="G1488" s="421" t="s">
        <v>1504</v>
      </c>
      <c r="H1488" s="400" t="s">
        <v>139</v>
      </c>
      <c r="I1488" s="422" t="s">
        <v>1505</v>
      </c>
      <c r="J1488" s="386" t="str">
        <f t="shared" si="265"/>
        <v>26.171.295/0001-52</v>
      </c>
      <c r="K1488" s="386" t="s">
        <v>951</v>
      </c>
      <c r="L1488" s="404" t="s">
        <v>947</v>
      </c>
      <c r="M1488" s="386">
        <v>7161</v>
      </c>
      <c r="N1488" s="399">
        <v>45324</v>
      </c>
      <c r="O1488" s="400" t="s">
        <v>78</v>
      </c>
      <c r="P1488" s="511" t="s">
        <v>1506</v>
      </c>
      <c r="Q1488" s="502" t="s">
        <v>944</v>
      </c>
      <c r="R1488" s="502">
        <v>3478</v>
      </c>
      <c r="S1488" s="349"/>
    </row>
    <row r="1489" spans="1:19" ht="107.25" customHeight="1" x14ac:dyDescent="0.2">
      <c r="A1489" s="481">
        <f t="shared" si="29"/>
        <v>1486</v>
      </c>
      <c r="B1489" s="399">
        <v>45342</v>
      </c>
      <c r="C1489" s="452">
        <v>45261</v>
      </c>
      <c r="D1489" s="422" t="s">
        <v>114</v>
      </c>
      <c r="E1489" s="422" t="s">
        <v>342</v>
      </c>
      <c r="F1489" s="402">
        <v>6869.6</v>
      </c>
      <c r="G1489" s="405" t="s">
        <v>2223</v>
      </c>
      <c r="H1489" s="400" t="s">
        <v>139</v>
      </c>
      <c r="I1489" s="403" t="s">
        <v>937</v>
      </c>
      <c r="J1489" s="386" t="str">
        <f t="shared" si="265"/>
        <v>70.945.209/0001-03</v>
      </c>
      <c r="K1489" s="386" t="s">
        <v>1021</v>
      </c>
      <c r="L1489" s="430" t="s">
        <v>939</v>
      </c>
      <c r="M1489" s="386" t="s">
        <v>126</v>
      </c>
      <c r="N1489" s="399">
        <v>45342</v>
      </c>
      <c r="O1489" s="400" t="s">
        <v>78</v>
      </c>
      <c r="P1489" s="504" t="s">
        <v>718</v>
      </c>
      <c r="Q1489" s="501" t="s">
        <v>126</v>
      </c>
      <c r="R1489" s="501" t="s">
        <v>126</v>
      </c>
      <c r="S1489" s="349"/>
    </row>
    <row r="1490" spans="1:19" ht="109.5" customHeight="1" x14ac:dyDescent="0.2">
      <c r="A1490" s="481">
        <f t="shared" ref="A1490" si="271">IF(B1490="","",ROW()-ROW($A$3))</f>
        <v>1487</v>
      </c>
      <c r="B1490" s="399">
        <v>45342</v>
      </c>
      <c r="C1490" s="452">
        <v>45261</v>
      </c>
      <c r="D1490" s="422" t="s">
        <v>114</v>
      </c>
      <c r="E1490" s="422" t="s">
        <v>342</v>
      </c>
      <c r="F1490" s="402">
        <v>771.83</v>
      </c>
      <c r="G1490" s="405" t="s">
        <v>2222</v>
      </c>
      <c r="H1490" s="400" t="s">
        <v>139</v>
      </c>
      <c r="I1490" s="403" t="s">
        <v>937</v>
      </c>
      <c r="J1490" s="386" t="str">
        <f t="shared" si="265"/>
        <v>70.945.209/0001-03</v>
      </c>
      <c r="K1490" s="386" t="s">
        <v>1021</v>
      </c>
      <c r="L1490" s="430" t="s">
        <v>939</v>
      </c>
      <c r="M1490" s="386" t="s">
        <v>126</v>
      </c>
      <c r="N1490" s="399">
        <v>45342</v>
      </c>
      <c r="O1490" s="400" t="s">
        <v>78</v>
      </c>
      <c r="P1490" s="504" t="s">
        <v>718</v>
      </c>
      <c r="Q1490" s="501" t="s">
        <v>126</v>
      </c>
      <c r="R1490" s="501" t="s">
        <v>126</v>
      </c>
      <c r="S1490" s="349"/>
    </row>
    <row r="1491" spans="1:19" ht="48" x14ac:dyDescent="0.2">
      <c r="A1491" s="481">
        <f t="shared" ref="A1491:A1492" si="272">IF(B1491="","",ROW()-ROW($A$3))</f>
        <v>1488</v>
      </c>
      <c r="B1491" s="399">
        <v>45343</v>
      </c>
      <c r="C1491" s="486">
        <v>45292</v>
      </c>
      <c r="D1491" s="422" t="s">
        <v>114</v>
      </c>
      <c r="E1491" s="422" t="s">
        <v>342</v>
      </c>
      <c r="F1491" s="402">
        <v>1185.68</v>
      </c>
      <c r="G1491" s="421" t="s">
        <v>2224</v>
      </c>
      <c r="H1491" s="400" t="s">
        <v>139</v>
      </c>
      <c r="I1491" s="426" t="s">
        <v>1842</v>
      </c>
      <c r="J1491" s="386" t="str">
        <f t="shared" si="265"/>
        <v>39.264.040/0001-86</v>
      </c>
      <c r="K1491" s="418" t="s">
        <v>960</v>
      </c>
      <c r="L1491" s="430" t="s">
        <v>947</v>
      </c>
      <c r="M1491" s="432" t="s">
        <v>2225</v>
      </c>
      <c r="N1491" s="399">
        <v>45342</v>
      </c>
      <c r="O1491" s="400" t="s">
        <v>78</v>
      </c>
      <c r="P1491" s="509" t="s">
        <v>1843</v>
      </c>
      <c r="Q1491" s="502" t="s">
        <v>957</v>
      </c>
      <c r="R1491" s="502">
        <v>1005</v>
      </c>
      <c r="S1491" s="349"/>
    </row>
    <row r="1492" spans="1:19" ht="48" x14ac:dyDescent="0.2">
      <c r="A1492" s="481">
        <f t="shared" si="272"/>
        <v>1489</v>
      </c>
      <c r="B1492" s="399">
        <v>45343</v>
      </c>
      <c r="C1492" s="441">
        <v>45323</v>
      </c>
      <c r="D1492" s="400" t="s">
        <v>114</v>
      </c>
      <c r="E1492" s="401" t="s">
        <v>342</v>
      </c>
      <c r="F1492" s="402">
        <v>12</v>
      </c>
      <c r="G1492" s="405" t="s">
        <v>1973</v>
      </c>
      <c r="H1492" s="400" t="s">
        <v>139</v>
      </c>
      <c r="I1492" s="403" t="s">
        <v>5559</v>
      </c>
      <c r="J1492" s="386" t="str">
        <f t="shared" ref="J1492:J1493" si="273">IF(P1492="","",IF(LEN(TRIM(P1492))&gt;14,P1492,"CPF Protegido - LGPD"))</f>
        <v>00.000.000/0001-91</v>
      </c>
      <c r="K1492" s="418" t="s">
        <v>1003</v>
      </c>
      <c r="L1492" s="430" t="s">
        <v>939</v>
      </c>
      <c r="M1492" s="432" t="s">
        <v>126</v>
      </c>
      <c r="N1492" s="399">
        <v>45343</v>
      </c>
      <c r="O1492" s="400" t="s">
        <v>78</v>
      </c>
      <c r="P1492" s="508" t="s">
        <v>1004</v>
      </c>
      <c r="Q1492" s="501" t="s">
        <v>126</v>
      </c>
      <c r="R1492" s="501" t="s">
        <v>126</v>
      </c>
      <c r="S1492" s="349"/>
    </row>
    <row r="1493" spans="1:19" ht="48" x14ac:dyDescent="0.2">
      <c r="A1493" s="481">
        <f t="shared" si="29"/>
        <v>1490</v>
      </c>
      <c r="B1493" s="399">
        <v>45351</v>
      </c>
      <c r="C1493" s="441">
        <v>45323</v>
      </c>
      <c r="D1493" s="400" t="s">
        <v>114</v>
      </c>
      <c r="E1493" s="401" t="s">
        <v>90</v>
      </c>
      <c r="F1493" s="402">
        <v>-71.400000000000006</v>
      </c>
      <c r="G1493" s="405" t="s">
        <v>2228</v>
      </c>
      <c r="H1493" s="400" t="s">
        <v>139</v>
      </c>
      <c r="I1493" s="403" t="s">
        <v>943</v>
      </c>
      <c r="J1493" s="386" t="str">
        <f t="shared" si="273"/>
        <v>70.945.209/0001-03</v>
      </c>
      <c r="K1493" s="418" t="s">
        <v>2006</v>
      </c>
      <c r="L1493" s="430" t="s">
        <v>939</v>
      </c>
      <c r="M1493" s="432" t="s">
        <v>126</v>
      </c>
      <c r="N1493" s="399">
        <v>45351</v>
      </c>
      <c r="O1493" s="400" t="s">
        <v>78</v>
      </c>
      <c r="P1493" s="504" t="s">
        <v>718</v>
      </c>
      <c r="Q1493" s="501" t="s">
        <v>126</v>
      </c>
      <c r="R1493" s="501" t="s">
        <v>126</v>
      </c>
      <c r="S1493" s="349"/>
    </row>
    <row r="1494" spans="1:19" ht="48" x14ac:dyDescent="0.2">
      <c r="A1494" s="481">
        <f t="shared" si="29"/>
        <v>1491</v>
      </c>
      <c r="B1494" s="399">
        <v>45352</v>
      </c>
      <c r="C1494" s="441">
        <v>45323</v>
      </c>
      <c r="D1494" s="400" t="s">
        <v>114</v>
      </c>
      <c r="E1494" s="401" t="s">
        <v>342</v>
      </c>
      <c r="F1494" s="402">
        <v>-6950</v>
      </c>
      <c r="G1494" s="405" t="s">
        <v>2285</v>
      </c>
      <c r="H1494" s="400" t="s">
        <v>139</v>
      </c>
      <c r="I1494" s="403" t="s">
        <v>943</v>
      </c>
      <c r="J1494" s="386" t="str">
        <f t="shared" ref="J1494" si="274">IF(P1494="","",IF(LEN(TRIM(P1494))&gt;14,P1494,"CPF Protegido - LGPD"))</f>
        <v>70.945.209/0001-03</v>
      </c>
      <c r="K1494" s="418" t="s">
        <v>1021</v>
      </c>
      <c r="L1494" s="430" t="s">
        <v>939</v>
      </c>
      <c r="M1494" s="432" t="s">
        <v>126</v>
      </c>
      <c r="N1494" s="399">
        <v>45352</v>
      </c>
      <c r="O1494" s="400" t="s">
        <v>78</v>
      </c>
      <c r="P1494" s="504" t="s">
        <v>718</v>
      </c>
      <c r="Q1494" s="501" t="s">
        <v>126</v>
      </c>
      <c r="R1494" s="501" t="s">
        <v>126</v>
      </c>
      <c r="S1494" s="349"/>
    </row>
    <row r="1495" spans="1:19" ht="48" x14ac:dyDescent="0.2">
      <c r="A1495" s="481">
        <f t="shared" ref="A1495:A1550" si="275">IF(B1495="","",ROW()-ROW($A$3))</f>
        <v>1492</v>
      </c>
      <c r="B1495" s="399">
        <v>45352</v>
      </c>
      <c r="C1495" s="441">
        <v>45323</v>
      </c>
      <c r="D1495" s="400" t="s">
        <v>114</v>
      </c>
      <c r="E1495" s="401" t="s">
        <v>342</v>
      </c>
      <c r="F1495" s="402">
        <v>-5900</v>
      </c>
      <c r="G1495" s="405" t="s">
        <v>2286</v>
      </c>
      <c r="H1495" s="400" t="s">
        <v>139</v>
      </c>
      <c r="I1495" s="403" t="s">
        <v>943</v>
      </c>
      <c r="J1495" s="386" t="str">
        <f t="shared" ref="J1495" si="276">IF(P1495="","",IF(LEN(TRIM(P1495))&gt;14,P1495,"CPF Protegido - LGPD"))</f>
        <v>70.945.209/0001-03</v>
      </c>
      <c r="K1495" s="418" t="s">
        <v>1021</v>
      </c>
      <c r="L1495" s="430" t="s">
        <v>939</v>
      </c>
      <c r="M1495" s="432" t="s">
        <v>126</v>
      </c>
      <c r="N1495" s="399">
        <v>45352</v>
      </c>
      <c r="O1495" s="400" t="s">
        <v>78</v>
      </c>
      <c r="P1495" s="504" t="s">
        <v>718</v>
      </c>
      <c r="Q1495" s="501" t="s">
        <v>126</v>
      </c>
      <c r="R1495" s="501" t="s">
        <v>126</v>
      </c>
      <c r="S1495" s="349"/>
    </row>
    <row r="1496" spans="1:19" ht="60" x14ac:dyDescent="0.2">
      <c r="A1496" s="481">
        <f t="shared" si="275"/>
        <v>1493</v>
      </c>
      <c r="B1496" s="399">
        <v>45352</v>
      </c>
      <c r="C1496" s="441">
        <v>45323</v>
      </c>
      <c r="D1496" s="400" t="s">
        <v>114</v>
      </c>
      <c r="E1496" s="401" t="s">
        <v>342</v>
      </c>
      <c r="F1496" s="402">
        <v>-5900</v>
      </c>
      <c r="G1496" s="405" t="s">
        <v>2237</v>
      </c>
      <c r="H1496" s="400" t="s">
        <v>139</v>
      </c>
      <c r="I1496" s="403" t="s">
        <v>943</v>
      </c>
      <c r="J1496" s="386" t="str">
        <f t="shared" ref="J1496" si="277">IF(P1496="","",IF(LEN(TRIM(P1496))&gt;14,P1496,"CPF Protegido - LGPD"))</f>
        <v>70.945.209/0001-03</v>
      </c>
      <c r="K1496" s="418" t="s">
        <v>1021</v>
      </c>
      <c r="L1496" s="430" t="s">
        <v>939</v>
      </c>
      <c r="M1496" s="432" t="s">
        <v>126</v>
      </c>
      <c r="N1496" s="399">
        <v>45352</v>
      </c>
      <c r="O1496" s="400" t="s">
        <v>78</v>
      </c>
      <c r="P1496" s="504" t="s">
        <v>718</v>
      </c>
      <c r="Q1496" s="501" t="s">
        <v>126</v>
      </c>
      <c r="R1496" s="501" t="s">
        <v>126</v>
      </c>
      <c r="S1496" s="349"/>
    </row>
    <row r="1497" spans="1:19" ht="48" x14ac:dyDescent="0.2">
      <c r="A1497" s="481">
        <f t="shared" si="275"/>
        <v>1494</v>
      </c>
      <c r="B1497" s="399">
        <v>45352</v>
      </c>
      <c r="C1497" s="441">
        <v>45323</v>
      </c>
      <c r="D1497" s="400" t="s">
        <v>114</v>
      </c>
      <c r="E1497" s="401" t="s">
        <v>342</v>
      </c>
      <c r="F1497" s="402">
        <v>-20000</v>
      </c>
      <c r="G1497" s="405" t="s">
        <v>2287</v>
      </c>
      <c r="H1497" s="400" t="s">
        <v>139</v>
      </c>
      <c r="I1497" s="403" t="s">
        <v>943</v>
      </c>
      <c r="J1497" s="386" t="str">
        <f t="shared" ref="J1497:J1501" si="278">IF(P1497="","",IF(LEN(TRIM(P1497))&gt;14,P1497,"CPF Protegido - LGPD"))</f>
        <v>70.945.209/0001-03</v>
      </c>
      <c r="K1497" s="418" t="s">
        <v>1021</v>
      </c>
      <c r="L1497" s="430" t="s">
        <v>939</v>
      </c>
      <c r="M1497" s="432" t="s">
        <v>126</v>
      </c>
      <c r="N1497" s="399">
        <v>45352</v>
      </c>
      <c r="O1497" s="400" t="s">
        <v>78</v>
      </c>
      <c r="P1497" s="504" t="s">
        <v>718</v>
      </c>
      <c r="Q1497" s="501" t="s">
        <v>126</v>
      </c>
      <c r="R1497" s="501" t="s">
        <v>126</v>
      </c>
      <c r="S1497" s="349"/>
    </row>
    <row r="1498" spans="1:19" ht="48" x14ac:dyDescent="0.2">
      <c r="A1498" s="481">
        <f t="shared" si="275"/>
        <v>1495</v>
      </c>
      <c r="B1498" s="399">
        <v>45352</v>
      </c>
      <c r="C1498" s="441">
        <v>45323</v>
      </c>
      <c r="D1498" s="400" t="s">
        <v>114</v>
      </c>
      <c r="E1498" s="401" t="s">
        <v>342</v>
      </c>
      <c r="F1498" s="402">
        <v>-12000</v>
      </c>
      <c r="G1498" s="405" t="s">
        <v>2290</v>
      </c>
      <c r="H1498" s="400" t="s">
        <v>139</v>
      </c>
      <c r="I1498" s="403" t="s">
        <v>943</v>
      </c>
      <c r="J1498" s="386" t="str">
        <f t="shared" si="278"/>
        <v>70.945.209/0001-03</v>
      </c>
      <c r="K1498" s="418" t="s">
        <v>1021</v>
      </c>
      <c r="L1498" s="430" t="s">
        <v>939</v>
      </c>
      <c r="M1498" s="432" t="s">
        <v>126</v>
      </c>
      <c r="N1498" s="399">
        <v>45352</v>
      </c>
      <c r="O1498" s="400" t="s">
        <v>78</v>
      </c>
      <c r="P1498" s="504" t="s">
        <v>718</v>
      </c>
      <c r="Q1498" s="501" t="s">
        <v>126</v>
      </c>
      <c r="R1498" s="501" t="s">
        <v>126</v>
      </c>
      <c r="S1498" s="349"/>
    </row>
    <row r="1499" spans="1:19" ht="48" x14ac:dyDescent="0.2">
      <c r="A1499" s="481">
        <f t="shared" si="275"/>
        <v>1496</v>
      </c>
      <c r="B1499" s="399">
        <v>45352</v>
      </c>
      <c r="C1499" s="441">
        <v>45323</v>
      </c>
      <c r="D1499" s="400" t="s">
        <v>114</v>
      </c>
      <c r="E1499" s="401" t="s">
        <v>342</v>
      </c>
      <c r="F1499" s="402">
        <v>-15550</v>
      </c>
      <c r="G1499" s="405" t="s">
        <v>2288</v>
      </c>
      <c r="H1499" s="400" t="s">
        <v>139</v>
      </c>
      <c r="I1499" s="403" t="s">
        <v>943</v>
      </c>
      <c r="J1499" s="386" t="str">
        <f t="shared" si="278"/>
        <v>70.945.209/0001-03</v>
      </c>
      <c r="K1499" s="418" t="s">
        <v>1021</v>
      </c>
      <c r="L1499" s="430" t="s">
        <v>939</v>
      </c>
      <c r="M1499" s="432" t="s">
        <v>126</v>
      </c>
      <c r="N1499" s="399">
        <v>45352</v>
      </c>
      <c r="O1499" s="400" t="s">
        <v>78</v>
      </c>
      <c r="P1499" s="504" t="s">
        <v>718</v>
      </c>
      <c r="Q1499" s="501" t="s">
        <v>126</v>
      </c>
      <c r="R1499" s="501" t="s">
        <v>126</v>
      </c>
      <c r="S1499" s="349"/>
    </row>
    <row r="1500" spans="1:19" ht="48" x14ac:dyDescent="0.2">
      <c r="A1500" s="481">
        <f t="shared" si="275"/>
        <v>1497</v>
      </c>
      <c r="B1500" s="399">
        <v>45352</v>
      </c>
      <c r="C1500" s="441">
        <v>45323</v>
      </c>
      <c r="D1500" s="400" t="s">
        <v>114</v>
      </c>
      <c r="E1500" s="401" t="s">
        <v>342</v>
      </c>
      <c r="F1500" s="402">
        <v>-18000</v>
      </c>
      <c r="G1500" s="405" t="s">
        <v>2289</v>
      </c>
      <c r="H1500" s="400" t="s">
        <v>139</v>
      </c>
      <c r="I1500" s="403" t="s">
        <v>943</v>
      </c>
      <c r="J1500" s="386" t="str">
        <f t="shared" si="278"/>
        <v>70.945.209/0001-03</v>
      </c>
      <c r="K1500" s="418" t="s">
        <v>1021</v>
      </c>
      <c r="L1500" s="430" t="s">
        <v>939</v>
      </c>
      <c r="M1500" s="432" t="s">
        <v>126</v>
      </c>
      <c r="N1500" s="399">
        <v>45352</v>
      </c>
      <c r="O1500" s="400" t="s">
        <v>78</v>
      </c>
      <c r="P1500" s="504" t="s">
        <v>718</v>
      </c>
      <c r="Q1500" s="501" t="s">
        <v>126</v>
      </c>
      <c r="R1500" s="501" t="s">
        <v>126</v>
      </c>
      <c r="S1500" s="349"/>
    </row>
    <row r="1501" spans="1:19" ht="48" x14ac:dyDescent="0.2">
      <c r="A1501" s="481">
        <f t="shared" si="275"/>
        <v>1498</v>
      </c>
      <c r="B1501" s="399">
        <v>45352</v>
      </c>
      <c r="C1501" s="452">
        <v>45323</v>
      </c>
      <c r="D1501" s="422" t="s">
        <v>114</v>
      </c>
      <c r="E1501" s="422" t="s">
        <v>342</v>
      </c>
      <c r="F1501" s="482">
        <v>3000</v>
      </c>
      <c r="G1501" s="499" t="s">
        <v>505</v>
      </c>
      <c r="H1501" s="420" t="s">
        <v>139</v>
      </c>
      <c r="I1501" s="422" t="s">
        <v>506</v>
      </c>
      <c r="J1501" s="386" t="str">
        <f t="shared" si="278"/>
        <v>40.274.941/0001-38</v>
      </c>
      <c r="K1501" s="418" t="s">
        <v>960</v>
      </c>
      <c r="L1501" s="430" t="s">
        <v>947</v>
      </c>
      <c r="M1501" s="432">
        <v>9</v>
      </c>
      <c r="N1501" s="399">
        <v>45352</v>
      </c>
      <c r="O1501" s="400" t="s">
        <v>78</v>
      </c>
      <c r="P1501" s="511" t="s">
        <v>507</v>
      </c>
      <c r="Q1501" s="502" t="s">
        <v>957</v>
      </c>
      <c r="R1501" s="502">
        <v>527</v>
      </c>
      <c r="S1501" s="349"/>
    </row>
    <row r="1502" spans="1:19" ht="48" x14ac:dyDescent="0.2">
      <c r="A1502" s="481">
        <f t="shared" si="275"/>
        <v>1499</v>
      </c>
      <c r="B1502" s="399">
        <v>45352</v>
      </c>
      <c r="C1502" s="486">
        <v>45323</v>
      </c>
      <c r="D1502" s="422" t="s">
        <v>114</v>
      </c>
      <c r="E1502" s="422" t="s">
        <v>342</v>
      </c>
      <c r="F1502" s="402">
        <v>5525.58</v>
      </c>
      <c r="G1502" s="425" t="s">
        <v>2213</v>
      </c>
      <c r="H1502" s="420" t="s">
        <v>139</v>
      </c>
      <c r="I1502" s="426" t="s">
        <v>792</v>
      </c>
      <c r="J1502" s="386" t="str">
        <f t="shared" ref="J1502" si="279">IF(P1502="","",IF(LEN(TRIM(P1502))&gt;14,P1502,"CPF Protegido - LGPD"))</f>
        <v>13.711.589/0001-88</v>
      </c>
      <c r="K1502" s="418" t="s">
        <v>960</v>
      </c>
      <c r="L1502" s="430" t="s">
        <v>947</v>
      </c>
      <c r="M1502" s="432" t="s">
        <v>4162</v>
      </c>
      <c r="N1502" s="399">
        <v>45376</v>
      </c>
      <c r="O1502" s="400" t="s">
        <v>78</v>
      </c>
      <c r="P1502" s="512" t="s">
        <v>793</v>
      </c>
      <c r="Q1502" s="502" t="s">
        <v>957</v>
      </c>
      <c r="R1502" s="502">
        <v>493</v>
      </c>
      <c r="S1502" s="349"/>
    </row>
    <row r="1503" spans="1:19" ht="48" x14ac:dyDescent="0.2">
      <c r="A1503" s="481">
        <f t="shared" si="275"/>
        <v>1500</v>
      </c>
      <c r="B1503" s="399">
        <v>45352</v>
      </c>
      <c r="C1503" s="486">
        <v>45323</v>
      </c>
      <c r="D1503" s="422" t="s">
        <v>114</v>
      </c>
      <c r="E1503" s="422" t="s">
        <v>342</v>
      </c>
      <c r="F1503" s="492">
        <v>4000</v>
      </c>
      <c r="G1503" s="425" t="s">
        <v>803</v>
      </c>
      <c r="H1503" s="420" t="s">
        <v>139</v>
      </c>
      <c r="I1503" s="426" t="s">
        <v>804</v>
      </c>
      <c r="J1503" s="386" t="str">
        <f t="shared" ref="J1503" si="280">IF(P1503="","",IF(LEN(TRIM(P1503))&gt;14,P1503,"CPF Protegido - LGPD"))</f>
        <v>45.552.834/0001-48</v>
      </c>
      <c r="K1503" s="418" t="s">
        <v>960</v>
      </c>
      <c r="L1503" s="430" t="s">
        <v>947</v>
      </c>
      <c r="M1503" s="432">
        <v>8</v>
      </c>
      <c r="N1503" s="399">
        <v>45352</v>
      </c>
      <c r="O1503" s="400" t="s">
        <v>78</v>
      </c>
      <c r="P1503" s="512" t="s">
        <v>805</v>
      </c>
      <c r="Q1503" s="502" t="s">
        <v>957</v>
      </c>
      <c r="R1503" s="502">
        <v>492</v>
      </c>
      <c r="S1503" s="349"/>
    </row>
    <row r="1504" spans="1:19" ht="48" x14ac:dyDescent="0.2">
      <c r="A1504" s="481">
        <f t="shared" si="275"/>
        <v>1501</v>
      </c>
      <c r="B1504" s="399">
        <v>45355</v>
      </c>
      <c r="C1504" s="486">
        <v>45323</v>
      </c>
      <c r="D1504" s="422" t="s">
        <v>114</v>
      </c>
      <c r="E1504" s="422" t="s">
        <v>342</v>
      </c>
      <c r="F1504" s="492">
        <v>4400</v>
      </c>
      <c r="G1504" s="425" t="s">
        <v>779</v>
      </c>
      <c r="H1504" s="420" t="s">
        <v>139</v>
      </c>
      <c r="I1504" s="426" t="s">
        <v>780</v>
      </c>
      <c r="J1504" s="386" t="str">
        <f t="shared" ref="J1504" si="281">IF(P1504="","",IF(LEN(TRIM(P1504))&gt;14,P1504,"CPF Protegido - LGPD"))</f>
        <v>50.212.441/0001-25</v>
      </c>
      <c r="K1504" s="418" t="s">
        <v>960</v>
      </c>
      <c r="L1504" s="430" t="s">
        <v>947</v>
      </c>
      <c r="M1504" s="432">
        <v>7</v>
      </c>
      <c r="N1504" s="399">
        <v>45352</v>
      </c>
      <c r="O1504" s="400" t="s">
        <v>78</v>
      </c>
      <c r="P1504" s="512" t="s">
        <v>781</v>
      </c>
      <c r="Q1504" s="502" t="s">
        <v>957</v>
      </c>
      <c r="R1504" s="502">
        <v>531</v>
      </c>
      <c r="S1504" s="349"/>
    </row>
    <row r="1505" spans="1:19" ht="60" x14ac:dyDescent="0.2">
      <c r="A1505" s="481">
        <f t="shared" ref="A1505:A1549" si="282">IF(B1505="","",ROW()-ROW($A$3))</f>
        <v>1502</v>
      </c>
      <c r="B1505" s="399">
        <v>45355</v>
      </c>
      <c r="C1505" s="486">
        <v>45323</v>
      </c>
      <c r="D1505" s="422" t="s">
        <v>114</v>
      </c>
      <c r="E1505" s="422" t="s">
        <v>342</v>
      </c>
      <c r="F1505" s="492">
        <v>3170</v>
      </c>
      <c r="G1505" s="425" t="s">
        <v>784</v>
      </c>
      <c r="H1505" s="420" t="s">
        <v>139</v>
      </c>
      <c r="I1505" s="426" t="s">
        <v>785</v>
      </c>
      <c r="J1505" s="386" t="str">
        <f t="shared" ref="J1505" si="283">IF(P1505="","",IF(LEN(TRIM(P1505))&gt;14,P1505,"CPF Protegido - LGPD"))</f>
        <v>43.857.862/0001-48</v>
      </c>
      <c r="K1505" s="418" t="s">
        <v>960</v>
      </c>
      <c r="L1505" s="430" t="s">
        <v>947</v>
      </c>
      <c r="M1505" s="432">
        <v>8</v>
      </c>
      <c r="N1505" s="399">
        <v>45352</v>
      </c>
      <c r="O1505" s="400" t="s">
        <v>78</v>
      </c>
      <c r="P1505" s="511" t="s">
        <v>786</v>
      </c>
      <c r="Q1505" s="502" t="s">
        <v>957</v>
      </c>
      <c r="R1505" s="502">
        <v>455</v>
      </c>
      <c r="S1505" s="349"/>
    </row>
    <row r="1506" spans="1:19" ht="72" x14ac:dyDescent="0.2">
      <c r="A1506" s="481">
        <f t="shared" si="282"/>
        <v>1503</v>
      </c>
      <c r="B1506" s="399">
        <v>45355</v>
      </c>
      <c r="C1506" s="452">
        <v>45323</v>
      </c>
      <c r="D1506" s="422" t="s">
        <v>114</v>
      </c>
      <c r="E1506" s="422" t="s">
        <v>342</v>
      </c>
      <c r="F1506" s="482">
        <v>3000</v>
      </c>
      <c r="G1506" s="421" t="s">
        <v>535</v>
      </c>
      <c r="H1506" s="420" t="s">
        <v>139</v>
      </c>
      <c r="I1506" s="422" t="s">
        <v>536</v>
      </c>
      <c r="J1506" s="386" t="str">
        <f t="shared" ref="J1506" si="284">IF(P1506="","",IF(LEN(TRIM(P1506))&gt;14,P1506,"CPF Protegido - LGPD"))</f>
        <v>18.347.921/0001-90</v>
      </c>
      <c r="K1506" s="418" t="s">
        <v>960</v>
      </c>
      <c r="L1506" s="430" t="s">
        <v>947</v>
      </c>
      <c r="M1506" s="432">
        <v>8</v>
      </c>
      <c r="N1506" s="399">
        <v>45352</v>
      </c>
      <c r="O1506" s="400" t="s">
        <v>78</v>
      </c>
      <c r="P1506" s="511" t="s">
        <v>537</v>
      </c>
      <c r="Q1506" s="502" t="s">
        <v>957</v>
      </c>
      <c r="R1506" s="502">
        <v>469</v>
      </c>
      <c r="S1506" s="349"/>
    </row>
    <row r="1507" spans="1:19" ht="48" x14ac:dyDescent="0.2">
      <c r="A1507" s="481">
        <f t="shared" si="282"/>
        <v>1504</v>
      </c>
      <c r="B1507" s="399">
        <v>45355</v>
      </c>
      <c r="C1507" s="452">
        <v>45323</v>
      </c>
      <c r="D1507" s="422" t="s">
        <v>114</v>
      </c>
      <c r="E1507" s="422" t="s">
        <v>342</v>
      </c>
      <c r="F1507" s="482">
        <v>3000</v>
      </c>
      <c r="G1507" s="421" t="s">
        <v>561</v>
      </c>
      <c r="H1507" s="420" t="s">
        <v>139</v>
      </c>
      <c r="I1507" s="422" t="s">
        <v>562</v>
      </c>
      <c r="J1507" s="386" t="str">
        <f t="shared" ref="J1507" si="285">IF(P1507="","",IF(LEN(TRIM(P1507))&gt;14,P1507,"CPF Protegido - LGPD"))</f>
        <v>51.535.691/0001-69</v>
      </c>
      <c r="K1507" s="418" t="s">
        <v>960</v>
      </c>
      <c r="L1507" s="430" t="s">
        <v>947</v>
      </c>
      <c r="M1507" s="432">
        <v>12</v>
      </c>
      <c r="N1507" s="399">
        <v>45352</v>
      </c>
      <c r="O1507" s="400" t="s">
        <v>78</v>
      </c>
      <c r="P1507" s="511" t="s">
        <v>563</v>
      </c>
      <c r="Q1507" s="502" t="s">
        <v>957</v>
      </c>
      <c r="R1507" s="502">
        <v>1417</v>
      </c>
      <c r="S1507" s="349"/>
    </row>
    <row r="1508" spans="1:19" ht="72" x14ac:dyDescent="0.2">
      <c r="A1508" s="481">
        <f t="shared" si="282"/>
        <v>1505</v>
      </c>
      <c r="B1508" s="399">
        <v>45355</v>
      </c>
      <c r="C1508" s="452">
        <v>45323</v>
      </c>
      <c r="D1508" s="422" t="s">
        <v>114</v>
      </c>
      <c r="E1508" s="422" t="s">
        <v>342</v>
      </c>
      <c r="F1508" s="482">
        <v>3000</v>
      </c>
      <c r="G1508" s="421" t="s">
        <v>526</v>
      </c>
      <c r="H1508" s="420" t="s">
        <v>139</v>
      </c>
      <c r="I1508" s="422" t="s">
        <v>527</v>
      </c>
      <c r="J1508" s="386" t="str">
        <f t="shared" ref="J1508" si="286">IF(P1508="","",IF(LEN(TRIM(P1508))&gt;14,P1508,"CPF Protegido - LGPD"))</f>
        <v>48.122.829/0001-93</v>
      </c>
      <c r="K1508" s="418" t="s">
        <v>960</v>
      </c>
      <c r="L1508" s="430" t="s">
        <v>947</v>
      </c>
      <c r="M1508" s="432">
        <v>15</v>
      </c>
      <c r="N1508" s="399">
        <v>45352</v>
      </c>
      <c r="O1508" s="400" t="s">
        <v>78</v>
      </c>
      <c r="P1508" s="511" t="s">
        <v>528</v>
      </c>
      <c r="Q1508" s="502" t="s">
        <v>957</v>
      </c>
      <c r="R1508" s="502">
        <v>470</v>
      </c>
      <c r="S1508" s="349"/>
    </row>
    <row r="1509" spans="1:19" ht="60" x14ac:dyDescent="0.2">
      <c r="A1509" s="481">
        <f t="shared" si="282"/>
        <v>1506</v>
      </c>
      <c r="B1509" s="399">
        <v>45355</v>
      </c>
      <c r="C1509" s="452">
        <v>45323</v>
      </c>
      <c r="D1509" s="422" t="s">
        <v>114</v>
      </c>
      <c r="E1509" s="422" t="s">
        <v>342</v>
      </c>
      <c r="F1509" s="482">
        <v>3000</v>
      </c>
      <c r="G1509" s="421" t="s">
        <v>538</v>
      </c>
      <c r="H1509" s="420" t="s">
        <v>139</v>
      </c>
      <c r="I1509" s="422" t="s">
        <v>539</v>
      </c>
      <c r="J1509" s="386" t="str">
        <f t="shared" ref="J1509" si="287">IF(P1509="","",IF(LEN(TRIM(P1509))&gt;14,P1509,"CPF Protegido - LGPD"))</f>
        <v>50.198.885/0001-53</v>
      </c>
      <c r="K1509" s="418" t="s">
        <v>960</v>
      </c>
      <c r="L1509" s="430" t="s">
        <v>947</v>
      </c>
      <c r="M1509" s="432">
        <v>20</v>
      </c>
      <c r="N1509" s="399">
        <v>45355</v>
      </c>
      <c r="O1509" s="400" t="s">
        <v>78</v>
      </c>
      <c r="P1509" s="511" t="s">
        <v>540</v>
      </c>
      <c r="Q1509" s="502" t="s">
        <v>957</v>
      </c>
      <c r="R1509" s="502">
        <v>471</v>
      </c>
      <c r="S1509" s="349"/>
    </row>
    <row r="1510" spans="1:19" ht="48" x14ac:dyDescent="0.2">
      <c r="A1510" s="481">
        <f t="shared" si="282"/>
        <v>1507</v>
      </c>
      <c r="B1510" s="399">
        <v>45355</v>
      </c>
      <c r="C1510" s="452">
        <v>45323</v>
      </c>
      <c r="D1510" s="422" t="s">
        <v>114</v>
      </c>
      <c r="E1510" s="422" t="s">
        <v>342</v>
      </c>
      <c r="F1510" s="402">
        <v>5585.43</v>
      </c>
      <c r="G1510" s="421" t="s">
        <v>565</v>
      </c>
      <c r="H1510" s="400" t="s">
        <v>139</v>
      </c>
      <c r="I1510" s="422" t="s">
        <v>566</v>
      </c>
      <c r="J1510" s="386" t="str">
        <f t="shared" ref="J1510" si="288">IF(P1510="","",IF(LEN(TRIM(P1510))&gt;14,P1510,"CPF Protegido - LGPD"))</f>
        <v>34.271.279/0001-60</v>
      </c>
      <c r="K1510" s="418" t="s">
        <v>960</v>
      </c>
      <c r="L1510" s="430" t="s">
        <v>947</v>
      </c>
      <c r="M1510" s="432" t="s">
        <v>1489</v>
      </c>
      <c r="N1510" s="399">
        <v>45354</v>
      </c>
      <c r="O1510" s="400" t="s">
        <v>78</v>
      </c>
      <c r="P1510" s="511" t="s">
        <v>567</v>
      </c>
      <c r="Q1510" s="502" t="s">
        <v>957</v>
      </c>
      <c r="R1510" s="502">
        <v>525</v>
      </c>
      <c r="S1510" s="349"/>
    </row>
    <row r="1511" spans="1:19" ht="48" x14ac:dyDescent="0.2">
      <c r="A1511" s="481">
        <f t="shared" si="282"/>
        <v>1508</v>
      </c>
      <c r="B1511" s="399">
        <v>45355</v>
      </c>
      <c r="C1511" s="452">
        <v>45323</v>
      </c>
      <c r="D1511" s="422" t="s">
        <v>114</v>
      </c>
      <c r="E1511" s="401" t="s">
        <v>342</v>
      </c>
      <c r="F1511" s="402">
        <v>5585.43</v>
      </c>
      <c r="G1511" s="425" t="s">
        <v>776</v>
      </c>
      <c r="H1511" s="400" t="s">
        <v>139</v>
      </c>
      <c r="I1511" s="426" t="s">
        <v>777</v>
      </c>
      <c r="J1511" s="386" t="str">
        <f t="shared" ref="J1511" si="289">IF(P1511="","",IF(LEN(TRIM(P1511))&gt;14,P1511,"CPF Protegido - LGPD"))</f>
        <v>18.959.836/0001-83</v>
      </c>
      <c r="K1511" s="418" t="s">
        <v>960</v>
      </c>
      <c r="L1511" s="430" t="s">
        <v>947</v>
      </c>
      <c r="M1511" s="432" t="s">
        <v>1489</v>
      </c>
      <c r="N1511" s="399">
        <v>45352</v>
      </c>
      <c r="O1511" s="400" t="s">
        <v>78</v>
      </c>
      <c r="P1511" s="511" t="s">
        <v>778</v>
      </c>
      <c r="Q1511" s="502" t="s">
        <v>957</v>
      </c>
      <c r="R1511" s="502">
        <v>529</v>
      </c>
      <c r="S1511" s="349"/>
    </row>
    <row r="1512" spans="1:19" ht="48" x14ac:dyDescent="0.2">
      <c r="A1512" s="481">
        <f t="shared" si="282"/>
        <v>1509</v>
      </c>
      <c r="B1512" s="399">
        <v>45355</v>
      </c>
      <c r="C1512" s="452">
        <v>45323</v>
      </c>
      <c r="D1512" s="400" t="s">
        <v>114</v>
      </c>
      <c r="E1512" s="401" t="s">
        <v>342</v>
      </c>
      <c r="F1512" s="402">
        <v>5586</v>
      </c>
      <c r="G1512" s="421" t="s">
        <v>857</v>
      </c>
      <c r="H1512" s="400" t="s">
        <v>139</v>
      </c>
      <c r="I1512" s="426" t="s">
        <v>858</v>
      </c>
      <c r="J1512" s="386" t="str">
        <f t="shared" ref="J1512" si="290">IF(P1512="","",IF(LEN(TRIM(P1512))&gt;14,P1512,"CPF Protegido - LGPD"))</f>
        <v>35.454.796/0001-37</v>
      </c>
      <c r="K1512" s="418" t="s">
        <v>960</v>
      </c>
      <c r="L1512" s="430" t="s">
        <v>947</v>
      </c>
      <c r="M1512" s="432" t="s">
        <v>1352</v>
      </c>
      <c r="N1512" s="399">
        <v>45352</v>
      </c>
      <c r="O1512" s="400" t="s">
        <v>78</v>
      </c>
      <c r="P1512" s="509" t="s">
        <v>859</v>
      </c>
      <c r="Q1512" s="502" t="s">
        <v>957</v>
      </c>
      <c r="R1512" s="502">
        <v>2585</v>
      </c>
      <c r="S1512" s="349"/>
    </row>
    <row r="1513" spans="1:19" ht="48" x14ac:dyDescent="0.2">
      <c r="A1513" s="481">
        <f t="shared" si="282"/>
        <v>1510</v>
      </c>
      <c r="B1513" s="399">
        <v>45355</v>
      </c>
      <c r="C1513" s="452">
        <v>45323</v>
      </c>
      <c r="D1513" s="400" t="s">
        <v>114</v>
      </c>
      <c r="E1513" s="401" t="s">
        <v>342</v>
      </c>
      <c r="F1513" s="402">
        <v>4297.5</v>
      </c>
      <c r="G1513" s="425" t="s">
        <v>787</v>
      </c>
      <c r="H1513" s="400" t="s">
        <v>139</v>
      </c>
      <c r="I1513" s="426" t="s">
        <v>788</v>
      </c>
      <c r="J1513" s="386" t="str">
        <f t="shared" ref="J1513" si="291">IF(P1513="","",IF(LEN(TRIM(P1513))&gt;14,P1513,"CPF Protegido - LGPD"))</f>
        <v>41.308.133/0001-07</v>
      </c>
      <c r="K1513" s="418" t="s">
        <v>960</v>
      </c>
      <c r="L1513" s="430" t="s">
        <v>947</v>
      </c>
      <c r="M1513" s="432" t="s">
        <v>1489</v>
      </c>
      <c r="N1513" s="399">
        <v>45352</v>
      </c>
      <c r="O1513" s="400" t="s">
        <v>78</v>
      </c>
      <c r="P1513" s="512" t="s">
        <v>789</v>
      </c>
      <c r="Q1513" s="502" t="s">
        <v>957</v>
      </c>
      <c r="R1513" s="502">
        <v>459</v>
      </c>
      <c r="S1513" s="349"/>
    </row>
    <row r="1514" spans="1:19" ht="48" x14ac:dyDescent="0.2">
      <c r="A1514" s="481">
        <f t="shared" si="282"/>
        <v>1511</v>
      </c>
      <c r="B1514" s="399">
        <v>45355</v>
      </c>
      <c r="C1514" s="441">
        <v>45352</v>
      </c>
      <c r="D1514" s="400" t="s">
        <v>114</v>
      </c>
      <c r="E1514" s="401" t="s">
        <v>342</v>
      </c>
      <c r="F1514" s="402">
        <v>12</v>
      </c>
      <c r="G1514" s="405" t="s">
        <v>1973</v>
      </c>
      <c r="H1514" s="400" t="s">
        <v>139</v>
      </c>
      <c r="I1514" s="403" t="s">
        <v>5559</v>
      </c>
      <c r="J1514" s="386" t="str">
        <f t="shared" ref="J1514" si="292">IF(P1514="","",IF(LEN(TRIM(P1514))&gt;14,P1514,"CPF Protegido - LGPD"))</f>
        <v>00.000.000/0001-91</v>
      </c>
      <c r="K1514" s="418" t="s">
        <v>1003</v>
      </c>
      <c r="L1514" s="430" t="s">
        <v>939</v>
      </c>
      <c r="M1514" s="432" t="s">
        <v>126</v>
      </c>
      <c r="N1514" s="399">
        <v>45355</v>
      </c>
      <c r="O1514" s="400" t="s">
        <v>78</v>
      </c>
      <c r="P1514" s="508" t="s">
        <v>1004</v>
      </c>
      <c r="Q1514" s="501" t="s">
        <v>126</v>
      </c>
      <c r="R1514" s="501" t="s">
        <v>126</v>
      </c>
      <c r="S1514" s="349"/>
    </row>
    <row r="1515" spans="1:19" ht="48" x14ac:dyDescent="0.2">
      <c r="A1515" s="481">
        <f t="shared" si="282"/>
        <v>1512</v>
      </c>
      <c r="B1515" s="399">
        <v>45355</v>
      </c>
      <c r="C1515" s="441">
        <v>45352</v>
      </c>
      <c r="D1515" s="400" t="s">
        <v>114</v>
      </c>
      <c r="E1515" s="401" t="s">
        <v>342</v>
      </c>
      <c r="F1515" s="402">
        <v>12</v>
      </c>
      <c r="G1515" s="405" t="s">
        <v>1973</v>
      </c>
      <c r="H1515" s="400" t="s">
        <v>139</v>
      </c>
      <c r="I1515" s="403" t="s">
        <v>5559</v>
      </c>
      <c r="J1515" s="386" t="str">
        <f t="shared" ref="J1515" si="293">IF(P1515="","",IF(LEN(TRIM(P1515))&gt;14,P1515,"CPF Protegido - LGPD"))</f>
        <v>00.000.000/0001-91</v>
      </c>
      <c r="K1515" s="418" t="s">
        <v>1003</v>
      </c>
      <c r="L1515" s="430" t="s">
        <v>939</v>
      </c>
      <c r="M1515" s="432" t="s">
        <v>126</v>
      </c>
      <c r="N1515" s="399">
        <v>45355</v>
      </c>
      <c r="O1515" s="400" t="s">
        <v>78</v>
      </c>
      <c r="P1515" s="508" t="s">
        <v>1004</v>
      </c>
      <c r="Q1515" s="501" t="s">
        <v>126</v>
      </c>
      <c r="R1515" s="501" t="s">
        <v>126</v>
      </c>
      <c r="S1515" s="349"/>
    </row>
    <row r="1516" spans="1:19" ht="48" x14ac:dyDescent="0.2">
      <c r="A1516" s="481">
        <f t="shared" si="282"/>
        <v>1513</v>
      </c>
      <c r="B1516" s="399">
        <v>45356</v>
      </c>
      <c r="C1516" s="452">
        <v>45323</v>
      </c>
      <c r="D1516" s="400" t="s">
        <v>114</v>
      </c>
      <c r="E1516" s="401" t="s">
        <v>342</v>
      </c>
      <c r="F1516" s="402">
        <v>4000</v>
      </c>
      <c r="G1516" s="425" t="s">
        <v>850</v>
      </c>
      <c r="H1516" s="400" t="s">
        <v>139</v>
      </c>
      <c r="I1516" s="426" t="s">
        <v>851</v>
      </c>
      <c r="J1516" s="386" t="str">
        <f t="shared" ref="J1516" si="294">IF(P1516="","",IF(LEN(TRIM(P1516))&gt;14,P1516,"CPF Protegido - LGPD"))</f>
        <v>37.647.709/0001-93</v>
      </c>
      <c r="K1516" s="418" t="s">
        <v>960</v>
      </c>
      <c r="L1516" s="430" t="s">
        <v>947</v>
      </c>
      <c r="M1516" s="432">
        <v>15</v>
      </c>
      <c r="N1516" s="399">
        <v>45355</v>
      </c>
      <c r="O1516" s="400" t="s">
        <v>78</v>
      </c>
      <c r="P1516" s="511" t="s">
        <v>852</v>
      </c>
      <c r="Q1516" s="502" t="s">
        <v>957</v>
      </c>
      <c r="R1516" s="502">
        <v>2616</v>
      </c>
      <c r="S1516" s="349"/>
    </row>
    <row r="1517" spans="1:19" ht="48" x14ac:dyDescent="0.2">
      <c r="A1517" s="481">
        <f t="shared" si="282"/>
        <v>1514</v>
      </c>
      <c r="B1517" s="399">
        <v>45356</v>
      </c>
      <c r="C1517" s="452">
        <v>45323</v>
      </c>
      <c r="D1517" s="400" t="s">
        <v>114</v>
      </c>
      <c r="E1517" s="401" t="s">
        <v>342</v>
      </c>
      <c r="F1517" s="402">
        <v>2939.7</v>
      </c>
      <c r="G1517" s="405" t="s">
        <v>2297</v>
      </c>
      <c r="H1517" s="400" t="s">
        <v>139</v>
      </c>
      <c r="I1517" s="403" t="s">
        <v>2298</v>
      </c>
      <c r="J1517" s="386" t="str">
        <f t="shared" ref="J1517" si="295">IF(P1517="","",IF(LEN(TRIM(P1517))&gt;14,P1517,"CPF Protegido - LGPD"))</f>
        <v>25.343.002/0001-04</v>
      </c>
      <c r="K1517" s="418" t="s">
        <v>960</v>
      </c>
      <c r="L1517" s="430" t="s">
        <v>947</v>
      </c>
      <c r="M1517" s="432" t="s">
        <v>1716</v>
      </c>
      <c r="N1517" s="399">
        <v>45355</v>
      </c>
      <c r="O1517" s="400" t="s">
        <v>78</v>
      </c>
      <c r="P1517" s="511" t="s">
        <v>2299</v>
      </c>
      <c r="Q1517" s="502" t="s">
        <v>957</v>
      </c>
      <c r="R1517" s="502">
        <v>3413</v>
      </c>
      <c r="S1517" s="349"/>
    </row>
    <row r="1518" spans="1:19" ht="48" x14ac:dyDescent="0.2">
      <c r="A1518" s="481">
        <f t="shared" si="282"/>
        <v>1515</v>
      </c>
      <c r="B1518" s="399">
        <v>45356</v>
      </c>
      <c r="C1518" s="452">
        <v>45323</v>
      </c>
      <c r="D1518" s="400" t="s">
        <v>114</v>
      </c>
      <c r="E1518" s="401" t="s">
        <v>342</v>
      </c>
      <c r="F1518" s="402">
        <v>3500</v>
      </c>
      <c r="G1518" s="425" t="s">
        <v>841</v>
      </c>
      <c r="H1518" s="400" t="s">
        <v>139</v>
      </c>
      <c r="I1518" s="426" t="s">
        <v>842</v>
      </c>
      <c r="J1518" s="386" t="str">
        <f t="shared" ref="J1518" si="296">IF(P1518="","",IF(LEN(TRIM(P1518))&gt;14,P1518,"CPF Protegido - LGPD"))</f>
        <v>53.917.725/0001-05</v>
      </c>
      <c r="K1518" s="418" t="s">
        <v>960</v>
      </c>
      <c r="L1518" s="430" t="s">
        <v>947</v>
      </c>
      <c r="M1518" s="432">
        <v>1</v>
      </c>
      <c r="N1518" s="399">
        <v>45355</v>
      </c>
      <c r="O1518" s="400" t="s">
        <v>78</v>
      </c>
      <c r="P1518" s="511" t="s">
        <v>2047</v>
      </c>
      <c r="Q1518" s="502" t="s">
        <v>957</v>
      </c>
      <c r="R1518" s="502">
        <v>2581</v>
      </c>
      <c r="S1518" s="349"/>
    </row>
    <row r="1519" spans="1:19" ht="48" x14ac:dyDescent="0.2">
      <c r="A1519" s="481">
        <f t="shared" si="282"/>
        <v>1516</v>
      </c>
      <c r="B1519" s="399">
        <v>45356</v>
      </c>
      <c r="C1519" s="452">
        <v>45323</v>
      </c>
      <c r="D1519" s="400" t="s">
        <v>114</v>
      </c>
      <c r="E1519" s="401" t="s">
        <v>342</v>
      </c>
      <c r="F1519" s="402">
        <v>4400</v>
      </c>
      <c r="G1519" s="499" t="s">
        <v>502</v>
      </c>
      <c r="H1519" s="400" t="s">
        <v>139</v>
      </c>
      <c r="I1519" s="422" t="s">
        <v>503</v>
      </c>
      <c r="J1519" s="386" t="str">
        <f t="shared" ref="J1519" si="297">IF(P1519="","",IF(LEN(TRIM(P1519))&gt;14,P1519,"CPF Protegido - LGPD"))</f>
        <v>34.132.550/0001-86</v>
      </c>
      <c r="K1519" s="418" t="s">
        <v>960</v>
      </c>
      <c r="L1519" s="430" t="s">
        <v>947</v>
      </c>
      <c r="M1519" s="432">
        <v>12</v>
      </c>
      <c r="N1519" s="399">
        <v>45355</v>
      </c>
      <c r="O1519" s="400" t="s">
        <v>78</v>
      </c>
      <c r="P1519" s="511" t="s">
        <v>504</v>
      </c>
      <c r="Q1519" s="502" t="s">
        <v>957</v>
      </c>
      <c r="R1519" s="502">
        <v>523</v>
      </c>
      <c r="S1519" s="349"/>
    </row>
    <row r="1520" spans="1:19" ht="48" x14ac:dyDescent="0.2">
      <c r="A1520" s="481">
        <f t="shared" si="282"/>
        <v>1517</v>
      </c>
      <c r="B1520" s="399">
        <v>45356</v>
      </c>
      <c r="C1520" s="441">
        <v>45352</v>
      </c>
      <c r="D1520" s="400" t="s">
        <v>114</v>
      </c>
      <c r="E1520" s="401" t="s">
        <v>342</v>
      </c>
      <c r="F1520" s="402">
        <v>12</v>
      </c>
      <c r="G1520" s="405" t="s">
        <v>1973</v>
      </c>
      <c r="H1520" s="400" t="s">
        <v>139</v>
      </c>
      <c r="I1520" s="403" t="s">
        <v>5559</v>
      </c>
      <c r="J1520" s="386" t="str">
        <f t="shared" ref="J1520" si="298">IF(P1520="","",IF(LEN(TRIM(P1520))&gt;14,P1520,"CPF Protegido - LGPD"))</f>
        <v>00.000.000/0001-91</v>
      </c>
      <c r="K1520" s="418" t="s">
        <v>1003</v>
      </c>
      <c r="L1520" s="430" t="s">
        <v>939</v>
      </c>
      <c r="M1520" s="432" t="s">
        <v>126</v>
      </c>
      <c r="N1520" s="399">
        <v>45356</v>
      </c>
      <c r="O1520" s="400" t="s">
        <v>78</v>
      </c>
      <c r="P1520" s="508" t="s">
        <v>1004</v>
      </c>
      <c r="Q1520" s="501" t="s">
        <v>126</v>
      </c>
      <c r="R1520" s="501" t="s">
        <v>126</v>
      </c>
      <c r="S1520" s="349"/>
    </row>
    <row r="1521" spans="1:19" ht="48" x14ac:dyDescent="0.2">
      <c r="A1521" s="481">
        <f t="shared" si="282"/>
        <v>1518</v>
      </c>
      <c r="B1521" s="399">
        <v>45356</v>
      </c>
      <c r="C1521" s="441">
        <v>45352</v>
      </c>
      <c r="D1521" s="400" t="s">
        <v>114</v>
      </c>
      <c r="E1521" s="401" t="s">
        <v>342</v>
      </c>
      <c r="F1521" s="402">
        <v>12</v>
      </c>
      <c r="G1521" s="405" t="s">
        <v>1973</v>
      </c>
      <c r="H1521" s="400" t="s">
        <v>139</v>
      </c>
      <c r="I1521" s="403" t="s">
        <v>5559</v>
      </c>
      <c r="J1521" s="386" t="str">
        <f t="shared" ref="J1521:J1525" si="299">IF(P1521="","",IF(LEN(TRIM(P1521))&gt;14,P1521,"CPF Protegido - LGPD"))</f>
        <v>00.000.000/0001-91</v>
      </c>
      <c r="K1521" s="418" t="s">
        <v>1003</v>
      </c>
      <c r="L1521" s="430" t="s">
        <v>939</v>
      </c>
      <c r="M1521" s="432" t="s">
        <v>126</v>
      </c>
      <c r="N1521" s="399">
        <v>45356</v>
      </c>
      <c r="O1521" s="400" t="s">
        <v>78</v>
      </c>
      <c r="P1521" s="508" t="s">
        <v>1004</v>
      </c>
      <c r="Q1521" s="501" t="s">
        <v>126</v>
      </c>
      <c r="R1521" s="501" t="s">
        <v>126</v>
      </c>
      <c r="S1521" s="349"/>
    </row>
    <row r="1522" spans="1:19" ht="34.9" customHeight="1" x14ac:dyDescent="0.2">
      <c r="A1522" s="481">
        <f t="shared" si="282"/>
        <v>1519</v>
      </c>
      <c r="B1522" s="399">
        <v>45356</v>
      </c>
      <c r="C1522" s="441">
        <v>45352</v>
      </c>
      <c r="D1522" s="400" t="s">
        <v>114</v>
      </c>
      <c r="E1522" s="401" t="s">
        <v>342</v>
      </c>
      <c r="F1522" s="402">
        <v>12</v>
      </c>
      <c r="G1522" s="405" t="s">
        <v>1973</v>
      </c>
      <c r="H1522" s="400" t="s">
        <v>139</v>
      </c>
      <c r="I1522" s="403" t="s">
        <v>5559</v>
      </c>
      <c r="J1522" s="386" t="str">
        <f t="shared" si="299"/>
        <v>00.000.000/0001-91</v>
      </c>
      <c r="K1522" s="418" t="s">
        <v>1003</v>
      </c>
      <c r="L1522" s="430" t="s">
        <v>939</v>
      </c>
      <c r="M1522" s="432" t="s">
        <v>126</v>
      </c>
      <c r="N1522" s="399">
        <v>45356</v>
      </c>
      <c r="O1522" s="400" t="s">
        <v>78</v>
      </c>
      <c r="P1522" s="508" t="s">
        <v>1004</v>
      </c>
      <c r="Q1522" s="501" t="s">
        <v>126</v>
      </c>
      <c r="R1522" s="501" t="s">
        <v>126</v>
      </c>
      <c r="S1522" s="349"/>
    </row>
    <row r="1523" spans="1:19" ht="48" x14ac:dyDescent="0.2">
      <c r="A1523" s="481">
        <f t="shared" si="282"/>
        <v>1520</v>
      </c>
      <c r="B1523" s="399">
        <v>45356</v>
      </c>
      <c r="C1523" s="441">
        <v>45352</v>
      </c>
      <c r="D1523" s="400" t="s">
        <v>114</v>
      </c>
      <c r="E1523" s="401" t="s">
        <v>342</v>
      </c>
      <c r="F1523" s="402">
        <v>12</v>
      </c>
      <c r="G1523" s="405" t="s">
        <v>1973</v>
      </c>
      <c r="H1523" s="400" t="s">
        <v>139</v>
      </c>
      <c r="I1523" s="403" t="s">
        <v>5559</v>
      </c>
      <c r="J1523" s="386" t="str">
        <f t="shared" si="299"/>
        <v>00.000.000/0001-91</v>
      </c>
      <c r="K1523" s="418" t="s">
        <v>1003</v>
      </c>
      <c r="L1523" s="430" t="s">
        <v>939</v>
      </c>
      <c r="M1523" s="432" t="s">
        <v>126</v>
      </c>
      <c r="N1523" s="399">
        <v>45356</v>
      </c>
      <c r="O1523" s="400" t="s">
        <v>78</v>
      </c>
      <c r="P1523" s="508" t="s">
        <v>1004</v>
      </c>
      <c r="Q1523" s="501" t="s">
        <v>126</v>
      </c>
      <c r="R1523" s="501" t="s">
        <v>126</v>
      </c>
      <c r="S1523" s="349"/>
    </row>
    <row r="1524" spans="1:19" ht="48" x14ac:dyDescent="0.2">
      <c r="A1524" s="481">
        <f t="shared" si="282"/>
        <v>1521</v>
      </c>
      <c r="B1524" s="399">
        <v>45356</v>
      </c>
      <c r="C1524" s="441">
        <v>45352</v>
      </c>
      <c r="D1524" s="400" t="s">
        <v>114</v>
      </c>
      <c r="E1524" s="401" t="s">
        <v>342</v>
      </c>
      <c r="F1524" s="402">
        <v>12</v>
      </c>
      <c r="G1524" s="405" t="s">
        <v>1973</v>
      </c>
      <c r="H1524" s="400" t="s">
        <v>139</v>
      </c>
      <c r="I1524" s="403" t="s">
        <v>5559</v>
      </c>
      <c r="J1524" s="386" t="str">
        <f t="shared" si="299"/>
        <v>00.000.000/0001-91</v>
      </c>
      <c r="K1524" s="418" t="s">
        <v>1003</v>
      </c>
      <c r="L1524" s="430" t="s">
        <v>939</v>
      </c>
      <c r="M1524" s="432" t="s">
        <v>126</v>
      </c>
      <c r="N1524" s="399">
        <v>45356</v>
      </c>
      <c r="O1524" s="400" t="s">
        <v>78</v>
      </c>
      <c r="P1524" s="508" t="s">
        <v>1004</v>
      </c>
      <c r="Q1524" s="501" t="s">
        <v>126</v>
      </c>
      <c r="R1524" s="501" t="s">
        <v>126</v>
      </c>
      <c r="S1524" s="349"/>
    </row>
    <row r="1525" spans="1:19" ht="48" x14ac:dyDescent="0.2">
      <c r="A1525" s="481">
        <f t="shared" si="282"/>
        <v>1522</v>
      </c>
      <c r="B1525" s="399">
        <v>45357</v>
      </c>
      <c r="C1525" s="441">
        <v>45323</v>
      </c>
      <c r="D1525" s="400" t="s">
        <v>114</v>
      </c>
      <c r="E1525" s="401" t="s">
        <v>342</v>
      </c>
      <c r="F1525" s="402">
        <v>7349.25</v>
      </c>
      <c r="G1525" s="425" t="s">
        <v>821</v>
      </c>
      <c r="H1525" s="400" t="s">
        <v>139</v>
      </c>
      <c r="I1525" s="426" t="s">
        <v>822</v>
      </c>
      <c r="J1525" s="386" t="str">
        <f t="shared" si="299"/>
        <v>52.409.060/0001-66</v>
      </c>
      <c r="K1525" s="418" t="s">
        <v>960</v>
      </c>
      <c r="L1525" s="430" t="s">
        <v>947</v>
      </c>
      <c r="M1525" s="432" t="s">
        <v>1489</v>
      </c>
      <c r="N1525" s="399">
        <v>45355</v>
      </c>
      <c r="O1525" s="400" t="s">
        <v>78</v>
      </c>
      <c r="P1525" s="511" t="s">
        <v>823</v>
      </c>
      <c r="Q1525" s="502" t="s">
        <v>957</v>
      </c>
      <c r="R1525" s="502">
        <v>1253</v>
      </c>
      <c r="S1525" s="349"/>
    </row>
    <row r="1526" spans="1:19" ht="48" x14ac:dyDescent="0.2">
      <c r="A1526" s="481">
        <f t="shared" si="282"/>
        <v>1523</v>
      </c>
      <c r="B1526" s="399">
        <v>45357</v>
      </c>
      <c r="C1526" s="441">
        <v>45323</v>
      </c>
      <c r="D1526" s="400" t="s">
        <v>114</v>
      </c>
      <c r="E1526" s="401" t="s">
        <v>342</v>
      </c>
      <c r="F1526" s="402">
        <v>3000</v>
      </c>
      <c r="G1526" s="405" t="s">
        <v>2301</v>
      </c>
      <c r="H1526" s="400" t="s">
        <v>139</v>
      </c>
      <c r="I1526" s="403" t="s">
        <v>2302</v>
      </c>
      <c r="J1526" s="386" t="str">
        <f t="shared" ref="J1526" si="300">IF(P1526="","",IF(LEN(TRIM(P1526))&gt;14,P1526,"CPF Protegido - LGPD"))</f>
        <v>49.987.551/0001-80</v>
      </c>
      <c r="K1526" s="418" t="s">
        <v>960</v>
      </c>
      <c r="L1526" s="430" t="s">
        <v>947</v>
      </c>
      <c r="M1526" s="432">
        <v>7</v>
      </c>
      <c r="N1526" s="399">
        <v>45355</v>
      </c>
      <c r="O1526" s="400" t="s">
        <v>78</v>
      </c>
      <c r="P1526" s="511" t="s">
        <v>2303</v>
      </c>
      <c r="Q1526" s="502" t="s">
        <v>957</v>
      </c>
      <c r="R1526" s="502">
        <v>432</v>
      </c>
      <c r="S1526" s="349"/>
    </row>
    <row r="1527" spans="1:19" ht="48" x14ac:dyDescent="0.2">
      <c r="A1527" s="481">
        <f t="shared" si="282"/>
        <v>1524</v>
      </c>
      <c r="B1527" s="399">
        <v>45357</v>
      </c>
      <c r="C1527" s="441">
        <v>45352</v>
      </c>
      <c r="D1527" s="400" t="s">
        <v>114</v>
      </c>
      <c r="E1527" s="401" t="s">
        <v>342</v>
      </c>
      <c r="F1527" s="402">
        <v>12</v>
      </c>
      <c r="G1527" s="405" t="s">
        <v>1973</v>
      </c>
      <c r="H1527" s="400" t="s">
        <v>139</v>
      </c>
      <c r="I1527" s="403" t="s">
        <v>5559</v>
      </c>
      <c r="J1527" s="386" t="str">
        <f t="shared" ref="J1527" si="301">IF(P1527="","",IF(LEN(TRIM(P1527))&gt;14,P1527,"CPF Protegido - LGPD"))</f>
        <v>00.000.000/0001-91</v>
      </c>
      <c r="K1527" s="418" t="s">
        <v>1003</v>
      </c>
      <c r="L1527" s="430" t="s">
        <v>939</v>
      </c>
      <c r="M1527" s="432" t="s">
        <v>126</v>
      </c>
      <c r="N1527" s="399">
        <v>45357</v>
      </c>
      <c r="O1527" s="400" t="s">
        <v>78</v>
      </c>
      <c r="P1527" s="508" t="s">
        <v>1004</v>
      </c>
      <c r="Q1527" s="501" t="s">
        <v>126</v>
      </c>
      <c r="R1527" s="501" t="s">
        <v>126</v>
      </c>
      <c r="S1527" s="349"/>
    </row>
    <row r="1528" spans="1:19" ht="48" x14ac:dyDescent="0.2">
      <c r="A1528" s="481">
        <f t="shared" si="282"/>
        <v>1525</v>
      </c>
      <c r="B1528" s="399">
        <v>45357</v>
      </c>
      <c r="C1528" s="441">
        <v>45352</v>
      </c>
      <c r="D1528" s="400" t="s">
        <v>114</v>
      </c>
      <c r="E1528" s="401" t="s">
        <v>342</v>
      </c>
      <c r="F1528" s="402">
        <v>12</v>
      </c>
      <c r="G1528" s="405" t="s">
        <v>1973</v>
      </c>
      <c r="H1528" s="400" t="s">
        <v>139</v>
      </c>
      <c r="I1528" s="403" t="s">
        <v>5559</v>
      </c>
      <c r="J1528" s="386" t="str">
        <f t="shared" ref="J1528:J1529" si="302">IF(P1528="","",IF(LEN(TRIM(P1528))&gt;14,P1528,"CPF Protegido - LGPD"))</f>
        <v>00.000.000/0001-91</v>
      </c>
      <c r="K1528" s="418" t="s">
        <v>1003</v>
      </c>
      <c r="L1528" s="430" t="s">
        <v>939</v>
      </c>
      <c r="M1528" s="432" t="s">
        <v>126</v>
      </c>
      <c r="N1528" s="399">
        <v>45357</v>
      </c>
      <c r="O1528" s="400" t="s">
        <v>78</v>
      </c>
      <c r="P1528" s="508" t="s">
        <v>1004</v>
      </c>
      <c r="Q1528" s="501" t="s">
        <v>126</v>
      </c>
      <c r="R1528" s="501" t="s">
        <v>126</v>
      </c>
      <c r="S1528" s="349"/>
    </row>
    <row r="1529" spans="1:19" ht="48" x14ac:dyDescent="0.2">
      <c r="A1529" s="481">
        <f t="shared" si="282"/>
        <v>1526</v>
      </c>
      <c r="B1529" s="399">
        <v>45358</v>
      </c>
      <c r="C1529" s="441">
        <v>45323</v>
      </c>
      <c r="D1529" s="400" t="s">
        <v>114</v>
      </c>
      <c r="E1529" s="401" t="s">
        <v>342</v>
      </c>
      <c r="F1529" s="402">
        <v>5000</v>
      </c>
      <c r="G1529" s="425" t="s">
        <v>806</v>
      </c>
      <c r="H1529" s="400" t="s">
        <v>139</v>
      </c>
      <c r="I1529" s="426" t="s">
        <v>807</v>
      </c>
      <c r="J1529" s="386" t="str">
        <f t="shared" si="302"/>
        <v>49.987.551/0001-80</v>
      </c>
      <c r="K1529" s="418" t="s">
        <v>960</v>
      </c>
      <c r="L1529" s="430" t="s">
        <v>947</v>
      </c>
      <c r="M1529" s="432">
        <v>8</v>
      </c>
      <c r="N1529" s="399">
        <v>45357</v>
      </c>
      <c r="O1529" s="400" t="s">
        <v>78</v>
      </c>
      <c r="P1529" s="504" t="s">
        <v>2303</v>
      </c>
      <c r="Q1529" s="502" t="s">
        <v>957</v>
      </c>
      <c r="R1529" s="502">
        <v>434</v>
      </c>
      <c r="S1529" s="349"/>
    </row>
    <row r="1530" spans="1:19" ht="48" x14ac:dyDescent="0.2">
      <c r="A1530" s="481">
        <f t="shared" si="282"/>
        <v>1527</v>
      </c>
      <c r="B1530" s="399">
        <v>45358</v>
      </c>
      <c r="C1530" s="441">
        <v>45352</v>
      </c>
      <c r="D1530" s="400" t="s">
        <v>114</v>
      </c>
      <c r="E1530" s="401" t="s">
        <v>342</v>
      </c>
      <c r="F1530" s="402">
        <v>12</v>
      </c>
      <c r="G1530" s="405" t="s">
        <v>1973</v>
      </c>
      <c r="H1530" s="400" t="s">
        <v>139</v>
      </c>
      <c r="I1530" s="403" t="s">
        <v>5559</v>
      </c>
      <c r="J1530" s="386" t="str">
        <f t="shared" ref="J1530" si="303">IF(P1530="","",IF(LEN(TRIM(P1530))&gt;14,P1530,"CPF Protegido - LGPD"))</f>
        <v>00.000.000/0001-91</v>
      </c>
      <c r="K1530" s="418" t="s">
        <v>1003</v>
      </c>
      <c r="L1530" s="430" t="s">
        <v>939</v>
      </c>
      <c r="M1530" s="432" t="s">
        <v>126</v>
      </c>
      <c r="N1530" s="399">
        <v>45358</v>
      </c>
      <c r="O1530" s="400" t="s">
        <v>78</v>
      </c>
      <c r="P1530" s="508" t="s">
        <v>1004</v>
      </c>
      <c r="Q1530" s="501" t="s">
        <v>126</v>
      </c>
      <c r="R1530" s="501" t="s">
        <v>126</v>
      </c>
      <c r="S1530" s="349"/>
    </row>
    <row r="1531" spans="1:19" ht="48" x14ac:dyDescent="0.2">
      <c r="A1531" s="481">
        <f t="shared" si="282"/>
        <v>1528</v>
      </c>
      <c r="B1531" s="399">
        <v>45358</v>
      </c>
      <c r="C1531" s="441">
        <v>45352</v>
      </c>
      <c r="D1531" s="400" t="s">
        <v>114</v>
      </c>
      <c r="E1531" s="401" t="s">
        <v>342</v>
      </c>
      <c r="F1531" s="402">
        <v>12</v>
      </c>
      <c r="G1531" s="405" t="s">
        <v>1973</v>
      </c>
      <c r="H1531" s="400" t="s">
        <v>139</v>
      </c>
      <c r="I1531" s="403" t="s">
        <v>5559</v>
      </c>
      <c r="J1531" s="386" t="str">
        <f t="shared" ref="J1531:J1532" si="304">IF(P1531="","",IF(LEN(TRIM(P1531))&gt;14,P1531,"CPF Protegido - LGPD"))</f>
        <v>00.000.000/0001-91</v>
      </c>
      <c r="K1531" s="418" t="s">
        <v>1003</v>
      </c>
      <c r="L1531" s="430" t="s">
        <v>939</v>
      </c>
      <c r="M1531" s="432" t="s">
        <v>126</v>
      </c>
      <c r="N1531" s="399">
        <v>45358</v>
      </c>
      <c r="O1531" s="400" t="s">
        <v>78</v>
      </c>
      <c r="P1531" s="508" t="s">
        <v>1004</v>
      </c>
      <c r="Q1531" s="501" t="s">
        <v>126</v>
      </c>
      <c r="R1531" s="501" t="s">
        <v>126</v>
      </c>
      <c r="S1531" s="349"/>
    </row>
    <row r="1532" spans="1:19" ht="48" x14ac:dyDescent="0.2">
      <c r="A1532" s="481">
        <f t="shared" si="282"/>
        <v>1529</v>
      </c>
      <c r="B1532" s="399">
        <v>45359</v>
      </c>
      <c r="C1532" s="486">
        <v>45292</v>
      </c>
      <c r="D1532" s="400" t="s">
        <v>114</v>
      </c>
      <c r="E1532" s="401" t="s">
        <v>342</v>
      </c>
      <c r="F1532" s="402">
        <v>202.5</v>
      </c>
      <c r="G1532" s="425" t="s">
        <v>2207</v>
      </c>
      <c r="H1532" s="400" t="s">
        <v>139</v>
      </c>
      <c r="I1532" s="403" t="s">
        <v>457</v>
      </c>
      <c r="J1532" s="386" t="str">
        <f t="shared" si="304"/>
        <v>18.715.383/0001-40</v>
      </c>
      <c r="K1532" s="386" t="s">
        <v>1234</v>
      </c>
      <c r="L1532" s="404" t="s">
        <v>1255</v>
      </c>
      <c r="M1532" s="410">
        <v>224052364429</v>
      </c>
      <c r="N1532" s="399">
        <v>45359</v>
      </c>
      <c r="O1532" s="400" t="s">
        <v>78</v>
      </c>
      <c r="P1532" s="511" t="s">
        <v>458</v>
      </c>
      <c r="Q1532" s="501" t="s">
        <v>126</v>
      </c>
      <c r="R1532" s="501" t="s">
        <v>126</v>
      </c>
      <c r="S1532" s="349"/>
    </row>
    <row r="1533" spans="1:19" ht="48" x14ac:dyDescent="0.2">
      <c r="A1533" s="481">
        <f t="shared" si="282"/>
        <v>1530</v>
      </c>
      <c r="B1533" s="399">
        <v>45359</v>
      </c>
      <c r="C1533" s="486">
        <v>45292</v>
      </c>
      <c r="D1533" s="400" t="s">
        <v>114</v>
      </c>
      <c r="E1533" s="401" t="s">
        <v>342</v>
      </c>
      <c r="F1533" s="402">
        <v>150.75</v>
      </c>
      <c r="G1533" s="425" t="s">
        <v>2210</v>
      </c>
      <c r="H1533" s="400" t="s">
        <v>139</v>
      </c>
      <c r="I1533" s="403" t="s">
        <v>457</v>
      </c>
      <c r="J1533" s="386" t="str">
        <f t="shared" ref="J1533:J1543" si="305">IF(P1533="","",IF(LEN(TRIM(P1533))&gt;14,P1533,"CPF Protegido - LGPD"))</f>
        <v>18.715.383/0001-40</v>
      </c>
      <c r="K1533" s="386" t="s">
        <v>1234</v>
      </c>
      <c r="L1533" s="404" t="s">
        <v>1255</v>
      </c>
      <c r="M1533" s="410">
        <v>224052365158</v>
      </c>
      <c r="N1533" s="399">
        <v>45359</v>
      </c>
      <c r="O1533" s="400" t="s">
        <v>78</v>
      </c>
      <c r="P1533" s="511" t="s">
        <v>458</v>
      </c>
      <c r="Q1533" s="501" t="s">
        <v>126</v>
      </c>
      <c r="R1533" s="501" t="s">
        <v>126</v>
      </c>
      <c r="S1533" s="349"/>
    </row>
    <row r="1534" spans="1:19" ht="48" x14ac:dyDescent="0.2">
      <c r="A1534" s="481">
        <f t="shared" si="282"/>
        <v>1531</v>
      </c>
      <c r="B1534" s="399">
        <v>45359</v>
      </c>
      <c r="C1534" s="486">
        <v>45292</v>
      </c>
      <c r="D1534" s="400" t="s">
        <v>114</v>
      </c>
      <c r="E1534" s="401" t="s">
        <v>342</v>
      </c>
      <c r="F1534" s="402">
        <v>114.57</v>
      </c>
      <c r="G1534" s="425" t="s">
        <v>2211</v>
      </c>
      <c r="H1534" s="400" t="s">
        <v>139</v>
      </c>
      <c r="I1534" s="403" t="s">
        <v>457</v>
      </c>
      <c r="J1534" s="386" t="str">
        <f t="shared" si="305"/>
        <v>18.715.383/0001-40</v>
      </c>
      <c r="K1534" s="386" t="s">
        <v>1234</v>
      </c>
      <c r="L1534" s="404" t="s">
        <v>1255</v>
      </c>
      <c r="M1534" s="410">
        <v>224052373509</v>
      </c>
      <c r="N1534" s="399">
        <v>45359</v>
      </c>
      <c r="O1534" s="400" t="s">
        <v>78</v>
      </c>
      <c r="P1534" s="511" t="s">
        <v>458</v>
      </c>
      <c r="Q1534" s="501" t="s">
        <v>126</v>
      </c>
      <c r="R1534" s="501" t="s">
        <v>126</v>
      </c>
      <c r="S1534" s="349"/>
    </row>
    <row r="1535" spans="1:19" ht="48" x14ac:dyDescent="0.2">
      <c r="A1535" s="481">
        <f t="shared" si="282"/>
        <v>1532</v>
      </c>
      <c r="B1535" s="399">
        <v>45359</v>
      </c>
      <c r="C1535" s="486">
        <v>45292</v>
      </c>
      <c r="D1535" s="400" t="s">
        <v>114</v>
      </c>
      <c r="E1535" s="401" t="s">
        <v>342</v>
      </c>
      <c r="F1535" s="402">
        <v>80.400000000000006</v>
      </c>
      <c r="G1535" s="425" t="s">
        <v>2248</v>
      </c>
      <c r="H1535" s="400" t="s">
        <v>139</v>
      </c>
      <c r="I1535" s="403" t="s">
        <v>457</v>
      </c>
      <c r="J1535" s="386" t="str">
        <f t="shared" si="305"/>
        <v>18.715.383/0001-40</v>
      </c>
      <c r="K1535" s="386" t="s">
        <v>1234</v>
      </c>
      <c r="L1535" s="404" t="s">
        <v>1255</v>
      </c>
      <c r="M1535" s="410">
        <v>224052373843</v>
      </c>
      <c r="N1535" s="399">
        <v>45359</v>
      </c>
      <c r="O1535" s="400" t="s">
        <v>78</v>
      </c>
      <c r="P1535" s="511" t="s">
        <v>458</v>
      </c>
      <c r="Q1535" s="501" t="s">
        <v>126</v>
      </c>
      <c r="R1535" s="501" t="s">
        <v>126</v>
      </c>
      <c r="S1535" s="349"/>
    </row>
    <row r="1536" spans="1:19" ht="48" x14ac:dyDescent="0.2">
      <c r="A1536" s="481">
        <f t="shared" si="282"/>
        <v>1533</v>
      </c>
      <c r="B1536" s="399">
        <v>45359</v>
      </c>
      <c r="C1536" s="486">
        <v>45292</v>
      </c>
      <c r="D1536" s="400" t="s">
        <v>114</v>
      </c>
      <c r="E1536" s="401" t="s">
        <v>342</v>
      </c>
      <c r="F1536" s="402">
        <v>182.97</v>
      </c>
      <c r="G1536" s="425" t="s">
        <v>1968</v>
      </c>
      <c r="H1536" s="400" t="s">
        <v>139</v>
      </c>
      <c r="I1536" s="403" t="s">
        <v>457</v>
      </c>
      <c r="J1536" s="386" t="str">
        <f t="shared" si="305"/>
        <v>18.715.383/0001-40</v>
      </c>
      <c r="K1536" s="386" t="s">
        <v>1234</v>
      </c>
      <c r="L1536" s="404" t="s">
        <v>1255</v>
      </c>
      <c r="M1536" s="410">
        <v>224052374734</v>
      </c>
      <c r="N1536" s="399">
        <v>45359</v>
      </c>
      <c r="O1536" s="400" t="s">
        <v>78</v>
      </c>
      <c r="P1536" s="511" t="s">
        <v>458</v>
      </c>
      <c r="Q1536" s="501" t="s">
        <v>126</v>
      </c>
      <c r="R1536" s="501" t="s">
        <v>126</v>
      </c>
      <c r="S1536" s="349"/>
    </row>
    <row r="1537" spans="1:19" ht="48" x14ac:dyDescent="0.2">
      <c r="A1537" s="481">
        <f t="shared" si="282"/>
        <v>1534</v>
      </c>
      <c r="B1537" s="399">
        <v>45359</v>
      </c>
      <c r="C1537" s="486">
        <v>45292</v>
      </c>
      <c r="D1537" s="400" t="s">
        <v>114</v>
      </c>
      <c r="E1537" s="401" t="s">
        <v>342</v>
      </c>
      <c r="F1537" s="402">
        <v>24.32</v>
      </c>
      <c r="G1537" s="421" t="s">
        <v>2226</v>
      </c>
      <c r="H1537" s="400" t="s">
        <v>139</v>
      </c>
      <c r="I1537" s="403" t="s">
        <v>457</v>
      </c>
      <c r="J1537" s="386" t="str">
        <f t="shared" si="305"/>
        <v>18.715.383/0001-40</v>
      </c>
      <c r="K1537" s="386" t="s">
        <v>1234</v>
      </c>
      <c r="L1537" s="404" t="s">
        <v>1255</v>
      </c>
      <c r="M1537" s="410">
        <v>224052376273</v>
      </c>
      <c r="N1537" s="399">
        <v>45359</v>
      </c>
      <c r="O1537" s="400" t="s">
        <v>78</v>
      </c>
      <c r="P1537" s="511" t="s">
        <v>458</v>
      </c>
      <c r="Q1537" s="501" t="s">
        <v>126</v>
      </c>
      <c r="R1537" s="501" t="s">
        <v>126</v>
      </c>
      <c r="S1537" s="349"/>
    </row>
    <row r="1538" spans="1:19" ht="48" x14ac:dyDescent="0.2">
      <c r="A1538" s="481">
        <f t="shared" si="282"/>
        <v>1535</v>
      </c>
      <c r="B1538" s="399">
        <v>45359</v>
      </c>
      <c r="C1538" s="486">
        <v>45292</v>
      </c>
      <c r="D1538" s="400" t="s">
        <v>114</v>
      </c>
      <c r="E1538" s="401" t="s">
        <v>342</v>
      </c>
      <c r="F1538" s="402">
        <v>200</v>
      </c>
      <c r="G1538" s="421" t="s">
        <v>2304</v>
      </c>
      <c r="H1538" s="400" t="s">
        <v>139</v>
      </c>
      <c r="I1538" s="403" t="s">
        <v>457</v>
      </c>
      <c r="J1538" s="386" t="str">
        <f t="shared" si="305"/>
        <v>18.715.383/0001-40</v>
      </c>
      <c r="K1538" s="386" t="s">
        <v>1234</v>
      </c>
      <c r="L1538" s="404" t="s">
        <v>1255</v>
      </c>
      <c r="M1538" s="410">
        <v>224052376940</v>
      </c>
      <c r="N1538" s="399">
        <v>45359</v>
      </c>
      <c r="O1538" s="400" t="s">
        <v>78</v>
      </c>
      <c r="P1538" s="511" t="s">
        <v>458</v>
      </c>
      <c r="Q1538" s="501" t="s">
        <v>126</v>
      </c>
      <c r="R1538" s="501" t="s">
        <v>126</v>
      </c>
      <c r="S1538" s="349"/>
    </row>
    <row r="1539" spans="1:19" ht="48" x14ac:dyDescent="0.2">
      <c r="A1539" s="481">
        <f t="shared" si="282"/>
        <v>1536</v>
      </c>
      <c r="B1539" s="399">
        <v>45359</v>
      </c>
      <c r="C1539" s="486">
        <v>45292</v>
      </c>
      <c r="D1539" s="400" t="s">
        <v>114</v>
      </c>
      <c r="E1539" s="401" t="s">
        <v>342</v>
      </c>
      <c r="F1539" s="402">
        <v>200</v>
      </c>
      <c r="G1539" s="421" t="s">
        <v>2305</v>
      </c>
      <c r="H1539" s="400" t="s">
        <v>139</v>
      </c>
      <c r="I1539" s="403" t="s">
        <v>457</v>
      </c>
      <c r="J1539" s="386" t="str">
        <f t="shared" si="305"/>
        <v>18.715.383/0001-40</v>
      </c>
      <c r="K1539" s="386" t="s">
        <v>1234</v>
      </c>
      <c r="L1539" s="404" t="s">
        <v>1255</v>
      </c>
      <c r="M1539" s="410">
        <v>224052377407</v>
      </c>
      <c r="N1539" s="399">
        <v>45359</v>
      </c>
      <c r="O1539" s="400" t="s">
        <v>78</v>
      </c>
      <c r="P1539" s="511" t="s">
        <v>458</v>
      </c>
      <c r="Q1539" s="501" t="s">
        <v>126</v>
      </c>
      <c r="R1539" s="501" t="s">
        <v>126</v>
      </c>
      <c r="S1539" s="349"/>
    </row>
    <row r="1540" spans="1:19" ht="48" x14ac:dyDescent="0.2">
      <c r="A1540" s="481">
        <f t="shared" si="282"/>
        <v>1537</v>
      </c>
      <c r="B1540" s="399">
        <v>45359</v>
      </c>
      <c r="C1540" s="486">
        <v>45292</v>
      </c>
      <c r="D1540" s="400" t="s">
        <v>114</v>
      </c>
      <c r="E1540" s="401" t="s">
        <v>342</v>
      </c>
      <c r="F1540" s="402">
        <v>95.1</v>
      </c>
      <c r="G1540" s="425" t="s">
        <v>2220</v>
      </c>
      <c r="H1540" s="400" t="s">
        <v>139</v>
      </c>
      <c r="I1540" s="403" t="s">
        <v>457</v>
      </c>
      <c r="J1540" s="386" t="str">
        <f t="shared" si="305"/>
        <v>18.715.383/0001-40</v>
      </c>
      <c r="K1540" s="386" t="s">
        <v>1234</v>
      </c>
      <c r="L1540" s="404" t="s">
        <v>1255</v>
      </c>
      <c r="M1540" s="410">
        <v>224052377750</v>
      </c>
      <c r="N1540" s="399">
        <v>45359</v>
      </c>
      <c r="O1540" s="400" t="s">
        <v>78</v>
      </c>
      <c r="P1540" s="511" t="s">
        <v>458</v>
      </c>
      <c r="Q1540" s="501" t="s">
        <v>126</v>
      </c>
      <c r="R1540" s="501" t="s">
        <v>126</v>
      </c>
      <c r="S1540" s="349"/>
    </row>
    <row r="1541" spans="1:19" ht="48" x14ac:dyDescent="0.2">
      <c r="A1541" s="481">
        <f t="shared" si="282"/>
        <v>1538</v>
      </c>
      <c r="B1541" s="399">
        <v>45359</v>
      </c>
      <c r="C1541" s="486">
        <v>45292</v>
      </c>
      <c r="D1541" s="400" t="s">
        <v>114</v>
      </c>
      <c r="E1541" s="401" t="s">
        <v>342</v>
      </c>
      <c r="F1541" s="402">
        <v>95.1</v>
      </c>
      <c r="G1541" s="425" t="s">
        <v>2220</v>
      </c>
      <c r="H1541" s="400" t="s">
        <v>139</v>
      </c>
      <c r="I1541" s="403" t="s">
        <v>457</v>
      </c>
      <c r="J1541" s="386" t="str">
        <f t="shared" si="305"/>
        <v>18.715.383/0001-40</v>
      </c>
      <c r="K1541" s="386" t="s">
        <v>1234</v>
      </c>
      <c r="L1541" s="404" t="s">
        <v>1255</v>
      </c>
      <c r="M1541" s="410">
        <v>224052378306</v>
      </c>
      <c r="N1541" s="399">
        <v>45359</v>
      </c>
      <c r="O1541" s="400" t="s">
        <v>78</v>
      </c>
      <c r="P1541" s="511" t="s">
        <v>458</v>
      </c>
      <c r="Q1541" s="501" t="s">
        <v>126</v>
      </c>
      <c r="R1541" s="501" t="s">
        <v>126</v>
      </c>
      <c r="S1541" s="349"/>
    </row>
    <row r="1542" spans="1:19" ht="48" x14ac:dyDescent="0.2">
      <c r="A1542" s="481">
        <f t="shared" si="282"/>
        <v>1539</v>
      </c>
      <c r="B1542" s="399">
        <v>45359</v>
      </c>
      <c r="C1542" s="486">
        <v>45292</v>
      </c>
      <c r="D1542" s="400" t="s">
        <v>114</v>
      </c>
      <c r="E1542" s="401" t="s">
        <v>342</v>
      </c>
      <c r="F1542" s="402">
        <v>114.57</v>
      </c>
      <c r="G1542" s="421" t="s">
        <v>2292</v>
      </c>
      <c r="H1542" s="400" t="s">
        <v>139</v>
      </c>
      <c r="I1542" s="403" t="s">
        <v>457</v>
      </c>
      <c r="J1542" s="386" t="str">
        <f t="shared" si="305"/>
        <v>18.715.383/0001-40</v>
      </c>
      <c r="K1542" s="386" t="s">
        <v>1234</v>
      </c>
      <c r="L1542" s="404" t="s">
        <v>1255</v>
      </c>
      <c r="M1542" s="410">
        <v>224052378560</v>
      </c>
      <c r="N1542" s="399">
        <v>45359</v>
      </c>
      <c r="O1542" s="400" t="s">
        <v>78</v>
      </c>
      <c r="P1542" s="511" t="s">
        <v>458</v>
      </c>
      <c r="Q1542" s="501" t="s">
        <v>126</v>
      </c>
      <c r="R1542" s="501" t="s">
        <v>126</v>
      </c>
      <c r="S1542" s="349"/>
    </row>
    <row r="1543" spans="1:19" ht="48" x14ac:dyDescent="0.2">
      <c r="A1543" s="481">
        <f t="shared" si="282"/>
        <v>1540</v>
      </c>
      <c r="B1543" s="399">
        <v>45363</v>
      </c>
      <c r="C1543" s="486">
        <v>45323</v>
      </c>
      <c r="D1543" s="400" t="s">
        <v>114</v>
      </c>
      <c r="E1543" s="401" t="s">
        <v>342</v>
      </c>
      <c r="F1543" s="402">
        <v>2489.19</v>
      </c>
      <c r="G1543" s="405" t="s">
        <v>2308</v>
      </c>
      <c r="H1543" s="400" t="s">
        <v>139</v>
      </c>
      <c r="I1543" s="403" t="s">
        <v>2306</v>
      </c>
      <c r="J1543" s="386" t="str">
        <f t="shared" si="305"/>
        <v>CPF Protegido - LGPD</v>
      </c>
      <c r="K1543" s="418" t="s">
        <v>960</v>
      </c>
      <c r="L1543" s="430" t="s">
        <v>979</v>
      </c>
      <c r="M1543" s="432">
        <v>3056</v>
      </c>
      <c r="N1543" s="399">
        <v>45355</v>
      </c>
      <c r="O1543" s="400" t="s">
        <v>78</v>
      </c>
      <c r="P1543" s="504" t="s">
        <v>2307</v>
      </c>
      <c r="Q1543" s="502" t="s">
        <v>957</v>
      </c>
      <c r="R1543" s="502">
        <v>3483</v>
      </c>
      <c r="S1543" s="349"/>
    </row>
    <row r="1544" spans="1:19" ht="48" x14ac:dyDescent="0.2">
      <c r="A1544" s="481">
        <f t="shared" si="282"/>
        <v>1541</v>
      </c>
      <c r="B1544" s="399">
        <v>45363</v>
      </c>
      <c r="C1544" s="441">
        <v>45352</v>
      </c>
      <c r="D1544" s="400" t="s">
        <v>114</v>
      </c>
      <c r="E1544" s="401" t="s">
        <v>342</v>
      </c>
      <c r="F1544" s="402">
        <v>12</v>
      </c>
      <c r="G1544" s="405" t="s">
        <v>1973</v>
      </c>
      <c r="H1544" s="400" t="s">
        <v>139</v>
      </c>
      <c r="I1544" s="403" t="s">
        <v>5559</v>
      </c>
      <c r="J1544" s="386" t="str">
        <f t="shared" ref="J1544" si="306">IF(P1544="","",IF(LEN(TRIM(P1544))&gt;14,P1544,"CPF Protegido - LGPD"))</f>
        <v>00.000.000/0001-91</v>
      </c>
      <c r="K1544" s="418" t="s">
        <v>1003</v>
      </c>
      <c r="L1544" s="430" t="s">
        <v>939</v>
      </c>
      <c r="M1544" s="432" t="s">
        <v>126</v>
      </c>
      <c r="N1544" s="399">
        <v>45363</v>
      </c>
      <c r="O1544" s="400" t="s">
        <v>78</v>
      </c>
      <c r="P1544" s="508" t="s">
        <v>1004</v>
      </c>
      <c r="Q1544" s="501" t="s">
        <v>126</v>
      </c>
      <c r="R1544" s="501" t="s">
        <v>126</v>
      </c>
      <c r="S1544" s="349"/>
    </row>
    <row r="1545" spans="1:19" ht="48" x14ac:dyDescent="0.2">
      <c r="A1545" s="481">
        <f t="shared" si="282"/>
        <v>1542</v>
      </c>
      <c r="B1545" s="399">
        <v>45364</v>
      </c>
      <c r="C1545" s="441">
        <v>45352</v>
      </c>
      <c r="D1545" s="400" t="s">
        <v>114</v>
      </c>
      <c r="E1545" s="401" t="s">
        <v>342</v>
      </c>
      <c r="F1545" s="402">
        <v>167</v>
      </c>
      <c r="G1545" s="405" t="s">
        <v>1990</v>
      </c>
      <c r="H1545" s="400" t="s">
        <v>139</v>
      </c>
      <c r="I1545" s="403" t="s">
        <v>5559</v>
      </c>
      <c r="J1545" s="386" t="str">
        <f t="shared" ref="J1545:J1546" si="307">IF(P1545="","",IF(LEN(TRIM(P1545))&gt;14,P1545,"CPF Protegido - LGPD"))</f>
        <v>00.000.000/0001-91</v>
      </c>
      <c r="K1545" s="418" t="s">
        <v>1003</v>
      </c>
      <c r="L1545" s="430" t="s">
        <v>939</v>
      </c>
      <c r="M1545" s="432" t="s">
        <v>126</v>
      </c>
      <c r="N1545" s="399">
        <v>45364</v>
      </c>
      <c r="O1545" s="400" t="s">
        <v>78</v>
      </c>
      <c r="P1545" s="508" t="s">
        <v>1004</v>
      </c>
      <c r="Q1545" s="501" t="s">
        <v>126</v>
      </c>
      <c r="R1545" s="501" t="s">
        <v>126</v>
      </c>
      <c r="S1545" s="349"/>
    </row>
    <row r="1546" spans="1:19" ht="48" x14ac:dyDescent="0.2">
      <c r="A1546" s="481">
        <f t="shared" si="282"/>
        <v>1543</v>
      </c>
      <c r="B1546" s="399">
        <v>45371</v>
      </c>
      <c r="C1546" s="441">
        <v>45292</v>
      </c>
      <c r="D1546" s="400" t="s">
        <v>114</v>
      </c>
      <c r="E1546" s="401" t="s">
        <v>342</v>
      </c>
      <c r="F1546" s="402">
        <v>420.4</v>
      </c>
      <c r="G1546" s="405" t="s">
        <v>4154</v>
      </c>
      <c r="H1546" s="400" t="s">
        <v>139</v>
      </c>
      <c r="I1546" s="403" t="s">
        <v>937</v>
      </c>
      <c r="J1546" s="386" t="str">
        <f t="shared" si="307"/>
        <v>70.945.209/0001-03</v>
      </c>
      <c r="K1546" s="386" t="s">
        <v>1021</v>
      </c>
      <c r="L1546" s="430" t="s">
        <v>939</v>
      </c>
      <c r="M1546" s="386" t="s">
        <v>126</v>
      </c>
      <c r="N1546" s="399">
        <v>45371</v>
      </c>
      <c r="O1546" s="400" t="s">
        <v>78</v>
      </c>
      <c r="P1546" s="504" t="s">
        <v>718</v>
      </c>
      <c r="Q1546" s="501" t="s">
        <v>126</v>
      </c>
      <c r="R1546" s="501" t="s">
        <v>126</v>
      </c>
      <c r="S1546" s="349"/>
    </row>
    <row r="1547" spans="1:19" ht="48" x14ac:dyDescent="0.2">
      <c r="A1547" s="481">
        <f t="shared" si="282"/>
        <v>1544</v>
      </c>
      <c r="B1547" s="399">
        <v>45371</v>
      </c>
      <c r="C1547" s="441">
        <v>45292</v>
      </c>
      <c r="D1547" s="400" t="s">
        <v>114</v>
      </c>
      <c r="E1547" s="401" t="s">
        <v>342</v>
      </c>
      <c r="F1547" s="402">
        <v>4445.3999999999996</v>
      </c>
      <c r="G1547" s="405" t="s">
        <v>4153</v>
      </c>
      <c r="H1547" s="400" t="s">
        <v>139</v>
      </c>
      <c r="I1547" s="403" t="s">
        <v>937</v>
      </c>
      <c r="J1547" s="386" t="str">
        <f t="shared" ref="J1547:J1548" si="308">IF(P1547="","",IF(LEN(TRIM(P1547))&gt;14,P1547,"CPF Protegido - LGPD"))</f>
        <v>70.945.209/0001-03</v>
      </c>
      <c r="K1547" s="386" t="s">
        <v>1021</v>
      </c>
      <c r="L1547" s="430" t="s">
        <v>939</v>
      </c>
      <c r="M1547" s="386" t="s">
        <v>126</v>
      </c>
      <c r="N1547" s="399">
        <v>45371</v>
      </c>
      <c r="O1547" s="400" t="s">
        <v>78</v>
      </c>
      <c r="P1547" s="504" t="s">
        <v>718</v>
      </c>
      <c r="Q1547" s="501" t="s">
        <v>126</v>
      </c>
      <c r="R1547" s="501" t="s">
        <v>126</v>
      </c>
      <c r="S1547" s="349"/>
    </row>
    <row r="1548" spans="1:19" ht="48" x14ac:dyDescent="0.2">
      <c r="A1548" s="481">
        <f t="shared" si="282"/>
        <v>1545</v>
      </c>
      <c r="B1548" s="399">
        <v>45371</v>
      </c>
      <c r="C1548" s="441">
        <v>45323</v>
      </c>
      <c r="D1548" s="400" t="s">
        <v>114</v>
      </c>
      <c r="E1548" s="401" t="s">
        <v>342</v>
      </c>
      <c r="F1548" s="402">
        <v>600</v>
      </c>
      <c r="G1548" s="405" t="s">
        <v>4155</v>
      </c>
      <c r="H1548" s="400" t="s">
        <v>139</v>
      </c>
      <c r="I1548" s="403" t="s">
        <v>4156</v>
      </c>
      <c r="J1548" s="386" t="str">
        <f t="shared" si="308"/>
        <v>04.558.476/0001-01</v>
      </c>
      <c r="K1548" s="386" t="s">
        <v>951</v>
      </c>
      <c r="L1548" s="430" t="s">
        <v>947</v>
      </c>
      <c r="M1548" s="432">
        <v>23146</v>
      </c>
      <c r="N1548" s="399">
        <v>45352</v>
      </c>
      <c r="O1548" s="400" t="s">
        <v>78</v>
      </c>
      <c r="P1548" s="508" t="s">
        <v>4157</v>
      </c>
      <c r="Q1548" s="502" t="s">
        <v>957</v>
      </c>
      <c r="R1548" s="502">
        <v>81</v>
      </c>
      <c r="S1548" s="349"/>
    </row>
    <row r="1549" spans="1:19" ht="54" customHeight="1" x14ac:dyDescent="0.2">
      <c r="A1549" s="481">
        <f t="shared" si="282"/>
        <v>1546</v>
      </c>
      <c r="B1549" s="399">
        <v>45377</v>
      </c>
      <c r="C1549" s="441">
        <v>45352</v>
      </c>
      <c r="D1549" s="400" t="s">
        <v>114</v>
      </c>
      <c r="E1549" s="401" t="s">
        <v>342</v>
      </c>
      <c r="F1549" s="402">
        <v>-8.5500000000000007</v>
      </c>
      <c r="G1549" s="405" t="s">
        <v>5467</v>
      </c>
      <c r="H1549" s="400" t="s">
        <v>139</v>
      </c>
      <c r="I1549" s="403" t="s">
        <v>943</v>
      </c>
      <c r="J1549" s="386" t="str">
        <f t="shared" ref="J1549:J1550" si="309">IF(P1549="","",IF(LEN(TRIM(P1549))&gt;14,P1549,"CPF Protegido - LGPD"))</f>
        <v>70.945.209/0001-03</v>
      </c>
      <c r="K1549" s="386" t="s">
        <v>1021</v>
      </c>
      <c r="L1549" s="430" t="s">
        <v>939</v>
      </c>
      <c r="M1549" s="386" t="s">
        <v>126</v>
      </c>
      <c r="N1549" s="399">
        <v>45377</v>
      </c>
      <c r="O1549" s="400" t="s">
        <v>78</v>
      </c>
      <c r="P1549" s="504" t="s">
        <v>718</v>
      </c>
      <c r="Q1549" s="501" t="s">
        <v>126</v>
      </c>
      <c r="R1549" s="501" t="s">
        <v>126</v>
      </c>
      <c r="S1549" s="349"/>
    </row>
    <row r="1550" spans="1:19" ht="51" customHeight="1" x14ac:dyDescent="0.2">
      <c r="A1550" s="481">
        <f t="shared" si="275"/>
        <v>1547</v>
      </c>
      <c r="B1550" s="399">
        <v>45379</v>
      </c>
      <c r="C1550" s="441">
        <v>45352</v>
      </c>
      <c r="D1550" s="400" t="s">
        <v>114</v>
      </c>
      <c r="E1550" s="401" t="s">
        <v>90</v>
      </c>
      <c r="F1550" s="402">
        <v>34.950000000000003</v>
      </c>
      <c r="G1550" s="405" t="s">
        <v>5468</v>
      </c>
      <c r="H1550" s="400" t="s">
        <v>139</v>
      </c>
      <c r="I1550" s="403" t="s">
        <v>943</v>
      </c>
      <c r="J1550" s="386" t="str">
        <f t="shared" si="309"/>
        <v>70.945.209/0001-03</v>
      </c>
      <c r="K1550" s="418" t="s">
        <v>2006</v>
      </c>
      <c r="L1550" s="430" t="s">
        <v>939</v>
      </c>
      <c r="M1550" s="432" t="s">
        <v>126</v>
      </c>
      <c r="N1550" s="399">
        <v>45379</v>
      </c>
      <c r="O1550" s="400" t="s">
        <v>78</v>
      </c>
      <c r="P1550" s="504" t="s">
        <v>718</v>
      </c>
      <c r="Q1550" s="501" t="s">
        <v>126</v>
      </c>
      <c r="R1550" s="501" t="s">
        <v>126</v>
      </c>
      <c r="S1550" s="349"/>
    </row>
    <row r="1551" spans="1:19" ht="26.25" customHeight="1" x14ac:dyDescent="0.2">
      <c r="A1551" s="481" t="str">
        <f t="shared" si="29"/>
        <v/>
      </c>
      <c r="B1551" s="399"/>
      <c r="C1551" s="441"/>
      <c r="D1551" s="400"/>
      <c r="E1551" s="401"/>
      <c r="F1551" s="402"/>
      <c r="G1551" s="423" t="s">
        <v>1832</v>
      </c>
      <c r="H1551" s="400"/>
      <c r="I1551" s="403"/>
      <c r="J1551" s="386" t="str">
        <f t="shared" si="265"/>
        <v/>
      </c>
      <c r="K1551" s="386"/>
      <c r="L1551" s="404"/>
      <c r="M1551" s="386"/>
      <c r="N1551" s="399"/>
      <c r="O1551" s="400"/>
      <c r="P1551" s="504"/>
      <c r="Q1551" s="502"/>
      <c r="R1551" s="502"/>
      <c r="S1551" s="349"/>
    </row>
    <row r="1552" spans="1:19" ht="78" customHeight="1" x14ac:dyDescent="0.2">
      <c r="A1552" s="481">
        <f t="shared" si="29"/>
        <v>1549</v>
      </c>
      <c r="B1552" s="399">
        <v>45296</v>
      </c>
      <c r="C1552" s="441">
        <v>45292</v>
      </c>
      <c r="D1552" s="400" t="s">
        <v>114</v>
      </c>
      <c r="E1552" s="401" t="s">
        <v>342</v>
      </c>
      <c r="F1552" s="402">
        <v>167</v>
      </c>
      <c r="G1552" s="405" t="s">
        <v>1990</v>
      </c>
      <c r="H1552" s="400" t="s">
        <v>139</v>
      </c>
      <c r="I1552" s="403" t="s">
        <v>5559</v>
      </c>
      <c r="J1552" s="386" t="str">
        <f t="shared" si="265"/>
        <v>00.000.000/0001-91</v>
      </c>
      <c r="K1552" s="418" t="s">
        <v>1003</v>
      </c>
      <c r="L1552" s="430" t="s">
        <v>939</v>
      </c>
      <c r="M1552" s="432" t="s">
        <v>126</v>
      </c>
      <c r="N1552" s="399">
        <v>45296</v>
      </c>
      <c r="O1552" s="400" t="s">
        <v>75</v>
      </c>
      <c r="P1552" s="508" t="s">
        <v>1004</v>
      </c>
      <c r="Q1552" s="501" t="s">
        <v>126</v>
      </c>
      <c r="R1552" s="501" t="s">
        <v>126</v>
      </c>
      <c r="S1552" s="349"/>
    </row>
    <row r="1553" spans="1:19" ht="60" x14ac:dyDescent="0.2">
      <c r="A1553" s="481">
        <f t="shared" si="29"/>
        <v>1550</v>
      </c>
      <c r="B1553" s="399">
        <v>45299</v>
      </c>
      <c r="C1553" s="486">
        <v>45108</v>
      </c>
      <c r="D1553" s="422" t="s">
        <v>114</v>
      </c>
      <c r="E1553" s="422" t="s">
        <v>342</v>
      </c>
      <c r="F1553" s="402">
        <v>1568</v>
      </c>
      <c r="G1553" s="425" t="s">
        <v>767</v>
      </c>
      <c r="H1553" s="400" t="s">
        <v>139</v>
      </c>
      <c r="I1553" s="403" t="s">
        <v>457</v>
      </c>
      <c r="J1553" s="386" t="str">
        <f t="shared" si="265"/>
        <v>18.715.383/0001-40</v>
      </c>
      <c r="K1553" s="386" t="s">
        <v>1234</v>
      </c>
      <c r="L1553" s="404" t="s">
        <v>1255</v>
      </c>
      <c r="M1553" s="410">
        <v>224005494931</v>
      </c>
      <c r="N1553" s="399">
        <v>45299</v>
      </c>
      <c r="O1553" s="400" t="s">
        <v>75</v>
      </c>
      <c r="P1553" s="511" t="s">
        <v>458</v>
      </c>
      <c r="Q1553" s="501" t="s">
        <v>126</v>
      </c>
      <c r="R1553" s="501" t="s">
        <v>126</v>
      </c>
      <c r="S1553" s="349"/>
    </row>
    <row r="1554" spans="1:19" ht="62.45" customHeight="1" x14ac:dyDescent="0.2">
      <c r="A1554" s="481">
        <f t="shared" si="29"/>
        <v>1551</v>
      </c>
      <c r="B1554" s="399">
        <v>45299</v>
      </c>
      <c r="C1554" s="486">
        <v>45231</v>
      </c>
      <c r="D1554" s="400" t="s">
        <v>114</v>
      </c>
      <c r="E1554" s="401" t="s">
        <v>342</v>
      </c>
      <c r="F1554" s="402">
        <v>65.33</v>
      </c>
      <c r="G1554" s="425" t="s">
        <v>768</v>
      </c>
      <c r="H1554" s="400" t="s">
        <v>139</v>
      </c>
      <c r="I1554" s="403" t="s">
        <v>457</v>
      </c>
      <c r="J1554" s="386" t="str">
        <f t="shared" ref="J1554" si="310">IF(P1554="","",IF(LEN(TRIM(P1554))&gt;14,P1554,"CPF Protegido - LGPD"))</f>
        <v>18.715.383/0001-40</v>
      </c>
      <c r="K1554" s="386" t="s">
        <v>1234</v>
      </c>
      <c r="L1554" s="404" t="s">
        <v>1255</v>
      </c>
      <c r="M1554" s="410">
        <v>224005496128</v>
      </c>
      <c r="N1554" s="399">
        <v>45299</v>
      </c>
      <c r="O1554" s="400" t="s">
        <v>75</v>
      </c>
      <c r="P1554" s="511" t="s">
        <v>458</v>
      </c>
      <c r="Q1554" s="501" t="s">
        <v>126</v>
      </c>
      <c r="R1554" s="501" t="s">
        <v>126</v>
      </c>
      <c r="S1554" s="349"/>
    </row>
    <row r="1555" spans="1:19" ht="60" x14ac:dyDescent="0.2">
      <c r="A1555" s="481">
        <f t="shared" si="29"/>
        <v>1552</v>
      </c>
      <c r="B1555" s="399">
        <v>45301</v>
      </c>
      <c r="C1555" s="486">
        <v>45231</v>
      </c>
      <c r="D1555" s="400" t="s">
        <v>114</v>
      </c>
      <c r="E1555" s="401" t="s">
        <v>342</v>
      </c>
      <c r="F1555" s="402">
        <v>3184.67</v>
      </c>
      <c r="G1555" s="405" t="s">
        <v>769</v>
      </c>
      <c r="H1555" s="400" t="s">
        <v>139</v>
      </c>
      <c r="I1555" s="426" t="s">
        <v>770</v>
      </c>
      <c r="J1555" s="386" t="str">
        <f t="shared" si="265"/>
        <v>26.462.370/0001-34</v>
      </c>
      <c r="K1555" s="386" t="s">
        <v>960</v>
      </c>
      <c r="L1555" s="404" t="s">
        <v>947</v>
      </c>
      <c r="M1555" s="386" t="s">
        <v>971</v>
      </c>
      <c r="N1555" s="399">
        <v>45299</v>
      </c>
      <c r="O1555" s="400" t="s">
        <v>75</v>
      </c>
      <c r="P1555" s="509" t="s">
        <v>771</v>
      </c>
      <c r="Q1555" s="502" t="s">
        <v>957</v>
      </c>
      <c r="R1555" s="502">
        <v>2688</v>
      </c>
      <c r="S1555" s="349"/>
    </row>
    <row r="1556" spans="1:19" ht="63" customHeight="1" x14ac:dyDescent="0.2">
      <c r="A1556" s="481">
        <f t="shared" si="29"/>
        <v>1553</v>
      </c>
      <c r="B1556" s="399">
        <v>45316</v>
      </c>
      <c r="C1556" s="441">
        <v>45261</v>
      </c>
      <c r="D1556" s="400" t="s">
        <v>114</v>
      </c>
      <c r="E1556" s="401" t="s">
        <v>342</v>
      </c>
      <c r="F1556" s="402">
        <v>141.07</v>
      </c>
      <c r="G1556" s="405" t="s">
        <v>2239</v>
      </c>
      <c r="H1556" s="400" t="s">
        <v>139</v>
      </c>
      <c r="I1556" s="403" t="s">
        <v>475</v>
      </c>
      <c r="J1556" s="386" t="str">
        <f t="shared" si="265"/>
        <v xml:space="preserve"> 00.394.460/0058-87</v>
      </c>
      <c r="K1556" s="386" t="s">
        <v>1234</v>
      </c>
      <c r="L1556" s="404" t="s">
        <v>1445</v>
      </c>
      <c r="M1556" s="386" t="s">
        <v>126</v>
      </c>
      <c r="N1556" s="399">
        <v>45316</v>
      </c>
      <c r="O1556" s="400" t="s">
        <v>75</v>
      </c>
      <c r="P1556" s="505" t="s">
        <v>490</v>
      </c>
      <c r="Q1556" s="501" t="s">
        <v>126</v>
      </c>
      <c r="R1556" s="501" t="s">
        <v>126</v>
      </c>
      <c r="S1556" s="349"/>
    </row>
    <row r="1557" spans="1:19" ht="60" customHeight="1" x14ac:dyDescent="0.2">
      <c r="A1557" s="481">
        <f t="shared" si="29"/>
        <v>1554</v>
      </c>
      <c r="B1557" s="399">
        <v>45322</v>
      </c>
      <c r="C1557" s="441">
        <v>45292</v>
      </c>
      <c r="D1557" s="400" t="s">
        <v>90</v>
      </c>
      <c r="E1557" s="401" t="s">
        <v>90</v>
      </c>
      <c r="F1557" s="402">
        <v>3652.3</v>
      </c>
      <c r="G1557" s="405" t="s">
        <v>2234</v>
      </c>
      <c r="H1557" s="400" t="s">
        <v>139</v>
      </c>
      <c r="I1557" s="403" t="s">
        <v>943</v>
      </c>
      <c r="J1557" s="386" t="str">
        <f t="shared" si="265"/>
        <v>70.945.209/0001-03</v>
      </c>
      <c r="K1557" s="418" t="s">
        <v>2006</v>
      </c>
      <c r="L1557" s="430" t="s">
        <v>939</v>
      </c>
      <c r="M1557" s="432" t="s">
        <v>126</v>
      </c>
      <c r="N1557" s="399">
        <v>45322</v>
      </c>
      <c r="O1557" s="400" t="s">
        <v>75</v>
      </c>
      <c r="P1557" s="504" t="s">
        <v>718</v>
      </c>
      <c r="Q1557" s="501" t="s">
        <v>126</v>
      </c>
      <c r="R1557" s="501" t="s">
        <v>126</v>
      </c>
      <c r="S1557" s="349"/>
    </row>
    <row r="1558" spans="1:19" ht="60" x14ac:dyDescent="0.2">
      <c r="A1558" s="481">
        <f t="shared" si="29"/>
        <v>1555</v>
      </c>
      <c r="B1558" s="399">
        <v>45323</v>
      </c>
      <c r="C1558" s="441">
        <v>45292</v>
      </c>
      <c r="D1558" s="400" t="s">
        <v>114</v>
      </c>
      <c r="E1558" s="401" t="s">
        <v>342</v>
      </c>
      <c r="F1558" s="402">
        <v>5900</v>
      </c>
      <c r="G1558" s="405" t="s">
        <v>2005</v>
      </c>
      <c r="H1558" s="400" t="s">
        <v>139</v>
      </c>
      <c r="I1558" s="403" t="s">
        <v>943</v>
      </c>
      <c r="J1558" s="386" t="str">
        <f t="shared" ref="J1558:J1563" si="311">IF(P1558="","",IF(LEN(TRIM(P1558))&gt;14,P1558,"CPF Protegido - LGPD"))</f>
        <v>70.945.209/0001-03</v>
      </c>
      <c r="K1558" s="418" t="s">
        <v>1244</v>
      </c>
      <c r="L1558" s="430" t="s">
        <v>939</v>
      </c>
      <c r="M1558" s="432" t="s">
        <v>126</v>
      </c>
      <c r="N1558" s="399">
        <v>45323</v>
      </c>
      <c r="O1558" s="400" t="s">
        <v>75</v>
      </c>
      <c r="P1558" s="504" t="s">
        <v>718</v>
      </c>
      <c r="Q1558" s="501" t="s">
        <v>126</v>
      </c>
      <c r="R1558" s="501" t="s">
        <v>126</v>
      </c>
      <c r="S1558" s="349"/>
    </row>
    <row r="1559" spans="1:19" ht="60" x14ac:dyDescent="0.2">
      <c r="A1559" s="481">
        <f t="shared" si="29"/>
        <v>1556</v>
      </c>
      <c r="B1559" s="399">
        <v>45323</v>
      </c>
      <c r="C1559" s="441">
        <v>45292</v>
      </c>
      <c r="D1559" s="400" t="s">
        <v>114</v>
      </c>
      <c r="E1559" s="401" t="s">
        <v>342</v>
      </c>
      <c r="F1559" s="402">
        <v>6950</v>
      </c>
      <c r="G1559" s="405" t="s">
        <v>2007</v>
      </c>
      <c r="H1559" s="400" t="s">
        <v>139</v>
      </c>
      <c r="I1559" s="403" t="s">
        <v>943</v>
      </c>
      <c r="J1559" s="386" t="str">
        <f t="shared" si="311"/>
        <v>70.945.209/0001-03</v>
      </c>
      <c r="K1559" s="418" t="s">
        <v>1244</v>
      </c>
      <c r="L1559" s="430" t="s">
        <v>939</v>
      </c>
      <c r="M1559" s="432" t="s">
        <v>126</v>
      </c>
      <c r="N1559" s="399">
        <v>45323</v>
      </c>
      <c r="O1559" s="400" t="s">
        <v>75</v>
      </c>
      <c r="P1559" s="504" t="s">
        <v>718</v>
      </c>
      <c r="Q1559" s="501" t="s">
        <v>126</v>
      </c>
      <c r="R1559" s="501" t="s">
        <v>126</v>
      </c>
      <c r="S1559" s="349"/>
    </row>
    <row r="1560" spans="1:19" ht="60" x14ac:dyDescent="0.2">
      <c r="A1560" s="481">
        <f t="shared" si="29"/>
        <v>1557</v>
      </c>
      <c r="B1560" s="399">
        <v>45323</v>
      </c>
      <c r="C1560" s="441">
        <v>45292</v>
      </c>
      <c r="D1560" s="400" t="s">
        <v>114</v>
      </c>
      <c r="E1560" s="401" t="s">
        <v>342</v>
      </c>
      <c r="F1560" s="402">
        <v>5900</v>
      </c>
      <c r="G1560" s="405" t="s">
        <v>2243</v>
      </c>
      <c r="H1560" s="400" t="s">
        <v>139</v>
      </c>
      <c r="I1560" s="403" t="s">
        <v>943</v>
      </c>
      <c r="J1560" s="386" t="str">
        <f t="shared" si="311"/>
        <v>70.945.209/0001-03</v>
      </c>
      <c r="K1560" s="418" t="s">
        <v>1244</v>
      </c>
      <c r="L1560" s="430" t="s">
        <v>939</v>
      </c>
      <c r="M1560" s="432" t="s">
        <v>126</v>
      </c>
      <c r="N1560" s="399">
        <v>45323</v>
      </c>
      <c r="O1560" s="400" t="s">
        <v>75</v>
      </c>
      <c r="P1560" s="504" t="s">
        <v>718</v>
      </c>
      <c r="Q1560" s="501" t="s">
        <v>126</v>
      </c>
      <c r="R1560" s="501" t="s">
        <v>126</v>
      </c>
      <c r="S1560" s="349"/>
    </row>
    <row r="1561" spans="1:19" ht="60" x14ac:dyDescent="0.2">
      <c r="A1561" s="481">
        <f t="shared" si="29"/>
        <v>1558</v>
      </c>
      <c r="B1561" s="399">
        <v>45327</v>
      </c>
      <c r="C1561" s="441">
        <v>45323</v>
      </c>
      <c r="D1561" s="400" t="s">
        <v>114</v>
      </c>
      <c r="E1561" s="401" t="s">
        <v>342</v>
      </c>
      <c r="F1561" s="402">
        <v>167</v>
      </c>
      <c r="G1561" s="405" t="s">
        <v>1990</v>
      </c>
      <c r="H1561" s="400" t="s">
        <v>139</v>
      </c>
      <c r="I1561" s="403" t="s">
        <v>5559</v>
      </c>
      <c r="J1561" s="386" t="str">
        <f t="shared" si="311"/>
        <v>00.000.000/0001-91</v>
      </c>
      <c r="K1561" s="418" t="s">
        <v>1003</v>
      </c>
      <c r="L1561" s="430" t="s">
        <v>939</v>
      </c>
      <c r="M1561" s="432" t="s">
        <v>126</v>
      </c>
      <c r="N1561" s="399">
        <v>45327</v>
      </c>
      <c r="O1561" s="400" t="s">
        <v>75</v>
      </c>
      <c r="P1561" s="508" t="s">
        <v>1004</v>
      </c>
      <c r="Q1561" s="501" t="s">
        <v>126</v>
      </c>
      <c r="R1561" s="501" t="s">
        <v>126</v>
      </c>
      <c r="S1561" s="349"/>
    </row>
    <row r="1562" spans="1:19" ht="60" x14ac:dyDescent="0.2">
      <c r="A1562" s="481">
        <f t="shared" si="29"/>
        <v>1559</v>
      </c>
      <c r="B1562" s="399">
        <v>45329</v>
      </c>
      <c r="C1562" s="486">
        <v>45231</v>
      </c>
      <c r="D1562" s="400" t="s">
        <v>114</v>
      </c>
      <c r="E1562" s="401" t="s">
        <v>342</v>
      </c>
      <c r="F1562" s="402">
        <v>3185</v>
      </c>
      <c r="G1562" s="405" t="s">
        <v>769</v>
      </c>
      <c r="H1562" s="400" t="s">
        <v>139</v>
      </c>
      <c r="I1562" s="426" t="s">
        <v>770</v>
      </c>
      <c r="J1562" s="386" t="str">
        <f t="shared" si="311"/>
        <v>26.462.370/0001-34</v>
      </c>
      <c r="K1562" s="386" t="s">
        <v>960</v>
      </c>
      <c r="L1562" s="404" t="s">
        <v>947</v>
      </c>
      <c r="M1562" s="386" t="s">
        <v>1778</v>
      </c>
      <c r="N1562" s="399">
        <v>45328</v>
      </c>
      <c r="O1562" s="400" t="s">
        <v>75</v>
      </c>
      <c r="P1562" s="509" t="s">
        <v>771</v>
      </c>
      <c r="Q1562" s="502" t="s">
        <v>957</v>
      </c>
      <c r="R1562" s="502">
        <v>2688</v>
      </c>
      <c r="S1562" s="349"/>
    </row>
    <row r="1563" spans="1:19" ht="60" x14ac:dyDescent="0.2">
      <c r="A1563" s="481">
        <f t="shared" si="29"/>
        <v>1560</v>
      </c>
      <c r="B1563" s="399">
        <v>45330</v>
      </c>
      <c r="C1563" s="486">
        <v>45231</v>
      </c>
      <c r="D1563" s="400" t="s">
        <v>114</v>
      </c>
      <c r="E1563" s="401" t="s">
        <v>342</v>
      </c>
      <c r="F1563" s="402">
        <v>65.33</v>
      </c>
      <c r="G1563" s="405" t="s">
        <v>2238</v>
      </c>
      <c r="H1563" s="400" t="s">
        <v>139</v>
      </c>
      <c r="I1563" s="403" t="s">
        <v>457</v>
      </c>
      <c r="J1563" s="386" t="str">
        <f t="shared" si="311"/>
        <v>18.715.383/0001-40</v>
      </c>
      <c r="K1563" s="386" t="s">
        <v>1234</v>
      </c>
      <c r="L1563" s="404" t="s">
        <v>1255</v>
      </c>
      <c r="M1563" s="410">
        <v>224031393853</v>
      </c>
      <c r="N1563" s="399">
        <v>45330</v>
      </c>
      <c r="O1563" s="400" t="s">
        <v>75</v>
      </c>
      <c r="P1563" s="511" t="s">
        <v>458</v>
      </c>
      <c r="Q1563" s="501" t="s">
        <v>126</v>
      </c>
      <c r="R1563" s="501" t="s">
        <v>126</v>
      </c>
      <c r="S1563" s="349"/>
    </row>
    <row r="1564" spans="1:19" ht="60" x14ac:dyDescent="0.2">
      <c r="A1564" s="481">
        <f t="shared" si="29"/>
        <v>1561</v>
      </c>
      <c r="B1564" s="399">
        <v>45344</v>
      </c>
      <c r="C1564" s="441">
        <v>45323</v>
      </c>
      <c r="D1564" s="400" t="s">
        <v>114</v>
      </c>
      <c r="E1564" s="401" t="s">
        <v>342</v>
      </c>
      <c r="F1564" s="402">
        <v>46882.5</v>
      </c>
      <c r="G1564" s="425" t="s">
        <v>1670</v>
      </c>
      <c r="H1564" s="400" t="s">
        <v>139</v>
      </c>
      <c r="I1564" s="426" t="s">
        <v>1671</v>
      </c>
      <c r="J1564" s="386" t="str">
        <f t="shared" si="265"/>
        <v>07.900.263/0001-04</v>
      </c>
      <c r="K1564" s="386" t="s">
        <v>960</v>
      </c>
      <c r="L1564" s="404" t="s">
        <v>947</v>
      </c>
      <c r="M1564" s="386" t="s">
        <v>1916</v>
      </c>
      <c r="N1564" s="399">
        <v>45343</v>
      </c>
      <c r="O1564" s="400" t="s">
        <v>75</v>
      </c>
      <c r="P1564" s="509" t="s">
        <v>1672</v>
      </c>
      <c r="Q1564" s="502" t="s">
        <v>957</v>
      </c>
      <c r="R1564" s="502">
        <v>3942</v>
      </c>
      <c r="S1564" s="349"/>
    </row>
    <row r="1565" spans="1:19" ht="60" x14ac:dyDescent="0.2">
      <c r="A1565" s="481">
        <f t="shared" si="29"/>
        <v>1562</v>
      </c>
      <c r="B1565" s="399">
        <v>45345</v>
      </c>
      <c r="C1565" s="441">
        <v>45292</v>
      </c>
      <c r="D1565" s="400" t="s">
        <v>114</v>
      </c>
      <c r="E1565" s="401" t="s">
        <v>342</v>
      </c>
      <c r="F1565" s="402">
        <v>146.53</v>
      </c>
      <c r="G1565" s="405" t="s">
        <v>1631</v>
      </c>
      <c r="H1565" s="400" t="s">
        <v>139</v>
      </c>
      <c r="I1565" s="403" t="s">
        <v>475</v>
      </c>
      <c r="J1565" s="386" t="str">
        <f t="shared" ref="J1565" si="312">IF(P1565="","",IF(LEN(TRIM(P1565))&gt;14,P1565,"CPF Protegido - LGPD"))</f>
        <v xml:space="preserve"> 00.394.460/0058-87</v>
      </c>
      <c r="K1565" s="386" t="s">
        <v>1234</v>
      </c>
      <c r="L1565" s="404" t="s">
        <v>1445</v>
      </c>
      <c r="M1565" s="386" t="s">
        <v>126</v>
      </c>
      <c r="N1565" s="399">
        <v>45345</v>
      </c>
      <c r="O1565" s="400" t="s">
        <v>75</v>
      </c>
      <c r="P1565" s="505" t="s">
        <v>490</v>
      </c>
      <c r="Q1565" s="501" t="s">
        <v>126</v>
      </c>
      <c r="R1565" s="501" t="s">
        <v>126</v>
      </c>
      <c r="S1565" s="349"/>
    </row>
    <row r="1566" spans="1:19" ht="72" x14ac:dyDescent="0.2">
      <c r="A1566" s="481">
        <f t="shared" si="29"/>
        <v>1563</v>
      </c>
      <c r="B1566" s="399">
        <v>45348</v>
      </c>
      <c r="C1566" s="441">
        <v>45292</v>
      </c>
      <c r="D1566" s="400" t="s">
        <v>114</v>
      </c>
      <c r="E1566" s="401" t="s">
        <v>342</v>
      </c>
      <c r="F1566" s="402">
        <v>17745</v>
      </c>
      <c r="G1566" s="421" t="s">
        <v>2229</v>
      </c>
      <c r="H1566" s="400" t="s">
        <v>139</v>
      </c>
      <c r="I1566" s="422" t="s">
        <v>2230</v>
      </c>
      <c r="J1566" s="386" t="str">
        <f t="shared" ref="J1566:J1634" si="313">IF(P1566="","",IF(LEN(TRIM(P1566))&gt;14,P1566,"CPF Protegido - LGPD"))</f>
        <v>44.817.176/0001-06</v>
      </c>
      <c r="K1566" s="386" t="s">
        <v>960</v>
      </c>
      <c r="L1566" s="404" t="s">
        <v>2035</v>
      </c>
      <c r="M1566" s="386" t="s">
        <v>2240</v>
      </c>
      <c r="N1566" s="399">
        <v>45343</v>
      </c>
      <c r="O1566" s="400" t="s">
        <v>75</v>
      </c>
      <c r="P1566" s="511" t="s">
        <v>2231</v>
      </c>
      <c r="Q1566" s="502" t="s">
        <v>957</v>
      </c>
      <c r="R1566" s="502">
        <v>3496</v>
      </c>
      <c r="S1566" s="349"/>
    </row>
    <row r="1567" spans="1:19" ht="72" x14ac:dyDescent="0.2">
      <c r="A1567" s="481">
        <f t="shared" si="29"/>
        <v>1564</v>
      </c>
      <c r="B1567" s="399">
        <v>45350</v>
      </c>
      <c r="C1567" s="441">
        <v>45292</v>
      </c>
      <c r="D1567" s="400" t="s">
        <v>114</v>
      </c>
      <c r="E1567" s="401" t="s">
        <v>342</v>
      </c>
      <c r="F1567" s="402">
        <v>17745</v>
      </c>
      <c r="G1567" s="421" t="s">
        <v>2229</v>
      </c>
      <c r="H1567" s="400" t="s">
        <v>139</v>
      </c>
      <c r="I1567" s="422" t="s">
        <v>2230</v>
      </c>
      <c r="J1567" s="386" t="str">
        <f t="shared" si="313"/>
        <v>44.817.176/0001-06</v>
      </c>
      <c r="K1567" s="386" t="s">
        <v>960</v>
      </c>
      <c r="L1567" s="404" t="s">
        <v>2035</v>
      </c>
      <c r="M1567" s="386" t="s">
        <v>2241</v>
      </c>
      <c r="N1567" s="399">
        <v>45344</v>
      </c>
      <c r="O1567" s="400" t="s">
        <v>75</v>
      </c>
      <c r="P1567" s="511" t="s">
        <v>2231</v>
      </c>
      <c r="Q1567" s="502" t="s">
        <v>957</v>
      </c>
      <c r="R1567" s="502">
        <v>3496</v>
      </c>
      <c r="S1567" s="349"/>
    </row>
    <row r="1568" spans="1:19" ht="60" x14ac:dyDescent="0.2">
      <c r="A1568" s="481">
        <f t="shared" si="29"/>
        <v>1565</v>
      </c>
      <c r="B1568" s="399">
        <v>45351</v>
      </c>
      <c r="C1568" s="441">
        <v>45323</v>
      </c>
      <c r="D1568" s="400" t="s">
        <v>90</v>
      </c>
      <c r="E1568" s="401" t="s">
        <v>90</v>
      </c>
      <c r="F1568" s="402">
        <v>2331.0500000000002</v>
      </c>
      <c r="G1568" s="405" t="s">
        <v>2242</v>
      </c>
      <c r="H1568" s="400" t="s">
        <v>139</v>
      </c>
      <c r="I1568" s="403" t="s">
        <v>943</v>
      </c>
      <c r="J1568" s="386" t="str">
        <f t="shared" si="313"/>
        <v>70.945.209/0001-03</v>
      </c>
      <c r="K1568" s="418" t="s">
        <v>2006</v>
      </c>
      <c r="L1568" s="430" t="s">
        <v>939</v>
      </c>
      <c r="M1568" s="432" t="s">
        <v>126</v>
      </c>
      <c r="N1568" s="399">
        <v>45351</v>
      </c>
      <c r="O1568" s="400" t="s">
        <v>75</v>
      </c>
      <c r="P1568" s="504" t="s">
        <v>718</v>
      </c>
      <c r="Q1568" s="501" t="s">
        <v>126</v>
      </c>
      <c r="R1568" s="501" t="s">
        <v>126</v>
      </c>
      <c r="S1568" s="349"/>
    </row>
    <row r="1569" spans="1:19" ht="60" x14ac:dyDescent="0.2">
      <c r="A1569" s="481">
        <f t="shared" si="29"/>
        <v>1566</v>
      </c>
      <c r="B1569" s="399">
        <v>45352</v>
      </c>
      <c r="C1569" s="441">
        <v>45323</v>
      </c>
      <c r="D1569" s="400" t="s">
        <v>114</v>
      </c>
      <c r="E1569" s="401" t="s">
        <v>342</v>
      </c>
      <c r="F1569" s="402">
        <v>6950</v>
      </c>
      <c r="G1569" s="405" t="s">
        <v>2236</v>
      </c>
      <c r="H1569" s="400" t="s">
        <v>139</v>
      </c>
      <c r="I1569" s="403" t="s">
        <v>943</v>
      </c>
      <c r="J1569" s="386" t="str">
        <f t="shared" si="313"/>
        <v>70.945.209/0001-03</v>
      </c>
      <c r="K1569" s="418" t="s">
        <v>1244</v>
      </c>
      <c r="L1569" s="430" t="s">
        <v>939</v>
      </c>
      <c r="M1569" s="432" t="s">
        <v>126</v>
      </c>
      <c r="N1569" s="399">
        <v>45352</v>
      </c>
      <c r="O1569" s="400" t="s">
        <v>75</v>
      </c>
      <c r="P1569" s="504" t="s">
        <v>718</v>
      </c>
      <c r="Q1569" s="501" t="s">
        <v>126</v>
      </c>
      <c r="R1569" s="501" t="s">
        <v>126</v>
      </c>
      <c r="S1569" s="349"/>
    </row>
    <row r="1570" spans="1:19" ht="60" x14ac:dyDescent="0.2">
      <c r="A1570" s="481">
        <f t="shared" si="29"/>
        <v>1567</v>
      </c>
      <c r="B1570" s="399">
        <v>45352</v>
      </c>
      <c r="C1570" s="441">
        <v>45323</v>
      </c>
      <c r="D1570" s="400" t="s">
        <v>114</v>
      </c>
      <c r="E1570" s="401" t="s">
        <v>342</v>
      </c>
      <c r="F1570" s="402">
        <v>5900</v>
      </c>
      <c r="G1570" s="405" t="s">
        <v>2235</v>
      </c>
      <c r="H1570" s="400" t="s">
        <v>139</v>
      </c>
      <c r="I1570" s="403" t="s">
        <v>943</v>
      </c>
      <c r="J1570" s="386" t="str">
        <f t="shared" si="313"/>
        <v>70.945.209/0001-03</v>
      </c>
      <c r="K1570" s="418" t="s">
        <v>1244</v>
      </c>
      <c r="L1570" s="430" t="s">
        <v>939</v>
      </c>
      <c r="M1570" s="432" t="s">
        <v>126</v>
      </c>
      <c r="N1570" s="399">
        <v>45352</v>
      </c>
      <c r="O1570" s="400" t="s">
        <v>75</v>
      </c>
      <c r="P1570" s="504" t="s">
        <v>718</v>
      </c>
      <c r="Q1570" s="501" t="s">
        <v>126</v>
      </c>
      <c r="R1570" s="501" t="s">
        <v>126</v>
      </c>
      <c r="S1570" s="349"/>
    </row>
    <row r="1571" spans="1:19" ht="60" x14ac:dyDescent="0.2">
      <c r="A1571" s="481">
        <f t="shared" si="29"/>
        <v>1568</v>
      </c>
      <c r="B1571" s="399">
        <v>45352</v>
      </c>
      <c r="C1571" s="441">
        <v>45323</v>
      </c>
      <c r="D1571" s="400" t="s">
        <v>114</v>
      </c>
      <c r="E1571" s="401" t="s">
        <v>342</v>
      </c>
      <c r="F1571" s="402">
        <v>5900</v>
      </c>
      <c r="G1571" s="405" t="s">
        <v>2237</v>
      </c>
      <c r="H1571" s="400" t="s">
        <v>139</v>
      </c>
      <c r="I1571" s="403" t="s">
        <v>943</v>
      </c>
      <c r="J1571" s="386" t="str">
        <f t="shared" si="313"/>
        <v>70.945.209/0001-03</v>
      </c>
      <c r="K1571" s="418" t="s">
        <v>1244</v>
      </c>
      <c r="L1571" s="430" t="s">
        <v>939</v>
      </c>
      <c r="M1571" s="432" t="s">
        <v>126</v>
      </c>
      <c r="N1571" s="399">
        <v>45352</v>
      </c>
      <c r="O1571" s="400" t="s">
        <v>75</v>
      </c>
      <c r="P1571" s="504" t="s">
        <v>718</v>
      </c>
      <c r="Q1571" s="501" t="s">
        <v>126</v>
      </c>
      <c r="R1571" s="501" t="s">
        <v>126</v>
      </c>
      <c r="S1571" s="349"/>
    </row>
    <row r="1572" spans="1:19" ht="60" x14ac:dyDescent="0.2">
      <c r="A1572" s="481">
        <f t="shared" si="29"/>
        <v>1569</v>
      </c>
      <c r="B1572" s="399">
        <v>45355</v>
      </c>
      <c r="C1572" s="441">
        <v>45323</v>
      </c>
      <c r="D1572" s="400" t="s">
        <v>114</v>
      </c>
      <c r="E1572" s="401" t="s">
        <v>342</v>
      </c>
      <c r="F1572" s="402">
        <v>3919.6</v>
      </c>
      <c r="G1572" s="405" t="s">
        <v>2244</v>
      </c>
      <c r="H1572" s="400" t="s">
        <v>139</v>
      </c>
      <c r="I1572" s="403" t="s">
        <v>2245</v>
      </c>
      <c r="J1572" s="386" t="str">
        <f t="shared" si="313"/>
        <v>23.570.386/0001-72</v>
      </c>
      <c r="K1572" s="386" t="s">
        <v>960</v>
      </c>
      <c r="L1572" s="404" t="s">
        <v>947</v>
      </c>
      <c r="M1572" s="386" t="s">
        <v>2247</v>
      </c>
      <c r="N1572" s="399">
        <v>45352</v>
      </c>
      <c r="O1572" s="400" t="s">
        <v>75</v>
      </c>
      <c r="P1572" s="504" t="s">
        <v>2246</v>
      </c>
      <c r="Q1572" s="502" t="s">
        <v>957</v>
      </c>
      <c r="R1572" s="502">
        <v>1407</v>
      </c>
      <c r="S1572" s="349"/>
    </row>
    <row r="1573" spans="1:19" ht="60" x14ac:dyDescent="0.2">
      <c r="A1573" s="481">
        <f t="shared" si="29"/>
        <v>1570</v>
      </c>
      <c r="B1573" s="399">
        <v>45356</v>
      </c>
      <c r="C1573" s="441">
        <v>45352</v>
      </c>
      <c r="D1573" s="400" t="s">
        <v>114</v>
      </c>
      <c r="E1573" s="401" t="s">
        <v>342</v>
      </c>
      <c r="F1573" s="402">
        <v>167</v>
      </c>
      <c r="G1573" s="405" t="s">
        <v>1990</v>
      </c>
      <c r="H1573" s="400" t="s">
        <v>139</v>
      </c>
      <c r="I1573" s="403" t="s">
        <v>5559</v>
      </c>
      <c r="J1573" s="386" t="str">
        <f t="shared" si="313"/>
        <v>00.000.000/0001-91</v>
      </c>
      <c r="K1573" s="418" t="s">
        <v>1003</v>
      </c>
      <c r="L1573" s="430" t="s">
        <v>939</v>
      </c>
      <c r="M1573" s="432" t="s">
        <v>126</v>
      </c>
      <c r="N1573" s="399">
        <v>45356</v>
      </c>
      <c r="O1573" s="400" t="s">
        <v>75</v>
      </c>
      <c r="P1573" s="508" t="s">
        <v>1004</v>
      </c>
      <c r="Q1573" s="501" t="s">
        <v>126</v>
      </c>
      <c r="R1573" s="501" t="s">
        <v>126</v>
      </c>
      <c r="S1573" s="349"/>
    </row>
    <row r="1574" spans="1:19" ht="60" x14ac:dyDescent="0.2">
      <c r="A1574" s="481">
        <f t="shared" si="29"/>
        <v>1571</v>
      </c>
      <c r="B1574" s="399">
        <v>45359</v>
      </c>
      <c r="C1574" s="486">
        <v>45231</v>
      </c>
      <c r="D1574" s="400" t="s">
        <v>114</v>
      </c>
      <c r="E1574" s="401" t="s">
        <v>342</v>
      </c>
      <c r="F1574" s="402">
        <v>65</v>
      </c>
      <c r="G1574" s="405" t="s">
        <v>2249</v>
      </c>
      <c r="H1574" s="400" t="s">
        <v>139</v>
      </c>
      <c r="I1574" s="403" t="s">
        <v>457</v>
      </c>
      <c r="J1574" s="386" t="str">
        <f t="shared" si="313"/>
        <v>18.715.383/0001-40</v>
      </c>
      <c r="K1574" s="386" t="s">
        <v>1234</v>
      </c>
      <c r="L1574" s="404" t="s">
        <v>1255</v>
      </c>
      <c r="M1574" s="410">
        <v>224052451747</v>
      </c>
      <c r="N1574" s="399">
        <v>45359</v>
      </c>
      <c r="O1574" s="400" t="s">
        <v>75</v>
      </c>
      <c r="P1574" s="511" t="s">
        <v>458</v>
      </c>
      <c r="Q1574" s="501" t="s">
        <v>126</v>
      </c>
      <c r="R1574" s="501" t="s">
        <v>126</v>
      </c>
      <c r="S1574" s="349"/>
    </row>
    <row r="1575" spans="1:19" ht="60" x14ac:dyDescent="0.2">
      <c r="A1575" s="481">
        <f t="shared" si="29"/>
        <v>1572</v>
      </c>
      <c r="B1575" s="399">
        <v>45359</v>
      </c>
      <c r="C1575" s="441">
        <v>45323</v>
      </c>
      <c r="D1575" s="400" t="s">
        <v>114</v>
      </c>
      <c r="E1575" s="401" t="s">
        <v>342</v>
      </c>
      <c r="F1575" s="402">
        <v>2467.5</v>
      </c>
      <c r="G1575" s="405" t="s">
        <v>2250</v>
      </c>
      <c r="H1575" s="400" t="s">
        <v>139</v>
      </c>
      <c r="I1575" s="403" t="s">
        <v>457</v>
      </c>
      <c r="J1575" s="386" t="str">
        <f t="shared" ref="J1575" si="314">IF(P1575="","",IF(LEN(TRIM(P1575))&gt;14,P1575,"CPF Protegido - LGPD"))</f>
        <v>18.715.383/0001-40</v>
      </c>
      <c r="K1575" s="386" t="s">
        <v>1234</v>
      </c>
      <c r="L1575" s="404" t="s">
        <v>1255</v>
      </c>
      <c r="M1575" s="410">
        <v>224052452557</v>
      </c>
      <c r="N1575" s="399">
        <v>45359</v>
      </c>
      <c r="O1575" s="400" t="s">
        <v>75</v>
      </c>
      <c r="P1575" s="511" t="s">
        <v>458</v>
      </c>
      <c r="Q1575" s="501" t="s">
        <v>126</v>
      </c>
      <c r="R1575" s="501" t="s">
        <v>126</v>
      </c>
      <c r="S1575" s="349"/>
    </row>
    <row r="1576" spans="1:19" ht="60" x14ac:dyDescent="0.2">
      <c r="A1576" s="481">
        <f t="shared" si="29"/>
        <v>1573</v>
      </c>
      <c r="B1576" s="399">
        <v>45362</v>
      </c>
      <c r="C1576" s="441">
        <v>45323</v>
      </c>
      <c r="D1576" s="400" t="s">
        <v>114</v>
      </c>
      <c r="E1576" s="401" t="s">
        <v>342</v>
      </c>
      <c r="F1576" s="402">
        <v>3600</v>
      </c>
      <c r="G1576" s="425" t="s">
        <v>1839</v>
      </c>
      <c r="H1576" s="400" t="s">
        <v>139</v>
      </c>
      <c r="I1576" s="422" t="s">
        <v>662</v>
      </c>
      <c r="J1576" s="386" t="str">
        <f t="shared" si="313"/>
        <v>22.975.881/0001-07</v>
      </c>
      <c r="K1576" s="386" t="s">
        <v>960</v>
      </c>
      <c r="L1576" s="404" t="s">
        <v>947</v>
      </c>
      <c r="M1576" s="386">
        <v>11</v>
      </c>
      <c r="N1576" s="399">
        <v>45360</v>
      </c>
      <c r="O1576" s="400" t="s">
        <v>75</v>
      </c>
      <c r="P1576" s="511" t="s">
        <v>663</v>
      </c>
      <c r="Q1576" s="502" t="s">
        <v>957</v>
      </c>
      <c r="R1576" s="502">
        <v>3493</v>
      </c>
      <c r="S1576" s="349"/>
    </row>
    <row r="1577" spans="1:19" ht="60" x14ac:dyDescent="0.2">
      <c r="A1577" s="481">
        <f t="shared" si="29"/>
        <v>1574</v>
      </c>
      <c r="B1577" s="399">
        <v>45362</v>
      </c>
      <c r="C1577" s="441">
        <v>45323</v>
      </c>
      <c r="D1577" s="400" t="s">
        <v>114</v>
      </c>
      <c r="E1577" s="401" t="s">
        <v>342</v>
      </c>
      <c r="F1577" s="402">
        <v>750</v>
      </c>
      <c r="G1577" s="425" t="s">
        <v>1817</v>
      </c>
      <c r="H1577" s="400" t="s">
        <v>139</v>
      </c>
      <c r="I1577" s="422" t="s">
        <v>2251</v>
      </c>
      <c r="J1577" s="386" t="str">
        <f t="shared" si="313"/>
        <v>16.715.071/0001-00</v>
      </c>
      <c r="K1577" s="386" t="s">
        <v>960</v>
      </c>
      <c r="L1577" s="404" t="s">
        <v>947</v>
      </c>
      <c r="M1577" s="386">
        <v>30</v>
      </c>
      <c r="N1577" s="399">
        <v>45359</v>
      </c>
      <c r="O1577" s="400" t="s">
        <v>75</v>
      </c>
      <c r="P1577" s="509" t="s">
        <v>1818</v>
      </c>
      <c r="Q1577" s="502" t="s">
        <v>957</v>
      </c>
      <c r="R1577" s="502">
        <v>3494</v>
      </c>
      <c r="S1577" s="349"/>
    </row>
    <row r="1578" spans="1:19" ht="84" x14ac:dyDescent="0.2">
      <c r="A1578" s="481">
        <f t="shared" si="29"/>
        <v>1575</v>
      </c>
      <c r="B1578" s="399">
        <v>45363</v>
      </c>
      <c r="C1578" s="486">
        <v>45231</v>
      </c>
      <c r="D1578" s="400" t="s">
        <v>114</v>
      </c>
      <c r="E1578" s="401" t="s">
        <v>342</v>
      </c>
      <c r="F1578" s="402">
        <v>20000</v>
      </c>
      <c r="G1578" s="425" t="s">
        <v>772</v>
      </c>
      <c r="H1578" s="400" t="s">
        <v>139</v>
      </c>
      <c r="I1578" s="426" t="s">
        <v>773</v>
      </c>
      <c r="J1578" s="386" t="str">
        <f t="shared" si="313"/>
        <v>04.997.964/0001-07</v>
      </c>
      <c r="K1578" s="386" t="s">
        <v>960</v>
      </c>
      <c r="L1578" s="404" t="s">
        <v>947</v>
      </c>
      <c r="M1578" s="386">
        <v>228</v>
      </c>
      <c r="N1578" s="399">
        <v>45362</v>
      </c>
      <c r="O1578" s="400" t="s">
        <v>75</v>
      </c>
      <c r="P1578" s="509" t="s">
        <v>774</v>
      </c>
      <c r="Q1578" s="502" t="s">
        <v>944</v>
      </c>
      <c r="R1578" s="502">
        <v>2620</v>
      </c>
      <c r="S1578" s="349"/>
    </row>
    <row r="1579" spans="1:19" ht="60" x14ac:dyDescent="0.2">
      <c r="A1579" s="481">
        <f t="shared" si="29"/>
        <v>1576</v>
      </c>
      <c r="B1579" s="399">
        <v>45364</v>
      </c>
      <c r="C1579" s="486">
        <v>45323</v>
      </c>
      <c r="D1579" s="400" t="s">
        <v>114</v>
      </c>
      <c r="E1579" s="401" t="s">
        <v>342</v>
      </c>
      <c r="F1579" s="402">
        <v>37506</v>
      </c>
      <c r="G1579" s="425" t="s">
        <v>1670</v>
      </c>
      <c r="H1579" s="400" t="s">
        <v>139</v>
      </c>
      <c r="I1579" s="426" t="s">
        <v>1671</v>
      </c>
      <c r="J1579" s="386" t="str">
        <f t="shared" si="313"/>
        <v>07.900.263/0001-04</v>
      </c>
      <c r="K1579" s="386" t="s">
        <v>960</v>
      </c>
      <c r="L1579" s="404" t="s">
        <v>947</v>
      </c>
      <c r="M1579" s="386" t="s">
        <v>2252</v>
      </c>
      <c r="N1579" s="399">
        <v>45363</v>
      </c>
      <c r="O1579" s="400" t="s">
        <v>75</v>
      </c>
      <c r="P1579" s="509" t="s">
        <v>1672</v>
      </c>
      <c r="Q1579" s="502" t="s">
        <v>957</v>
      </c>
      <c r="R1579" s="502">
        <v>3942</v>
      </c>
      <c r="S1579" s="349"/>
    </row>
    <row r="1580" spans="1:19" ht="72" x14ac:dyDescent="0.2">
      <c r="A1580" s="481">
        <f t="shared" si="29"/>
        <v>1577</v>
      </c>
      <c r="B1580" s="399">
        <v>45364</v>
      </c>
      <c r="C1580" s="486">
        <v>45323</v>
      </c>
      <c r="D1580" s="400" t="s">
        <v>114</v>
      </c>
      <c r="E1580" s="401" t="s">
        <v>342</v>
      </c>
      <c r="F1580" s="402">
        <v>4800</v>
      </c>
      <c r="G1580" s="425" t="s">
        <v>2256</v>
      </c>
      <c r="H1580" s="400" t="s">
        <v>139</v>
      </c>
      <c r="I1580" s="422" t="s">
        <v>599</v>
      </c>
      <c r="J1580" s="386" t="str">
        <f>IF(P1580="","",IF(LEN(TRIM(P1580))&gt;14,P1580,"CPF Protegido - LGPD"))</f>
        <v>12.985.415/0001-40</v>
      </c>
      <c r="K1580" s="386" t="s">
        <v>960</v>
      </c>
      <c r="L1580" s="404" t="s">
        <v>947</v>
      </c>
      <c r="M1580" s="386">
        <v>8</v>
      </c>
      <c r="N1580" s="399">
        <v>45359</v>
      </c>
      <c r="O1580" s="400" t="s">
        <v>75</v>
      </c>
      <c r="P1580" s="511" t="s">
        <v>600</v>
      </c>
      <c r="Q1580" s="502" t="s">
        <v>957</v>
      </c>
      <c r="R1580" s="502">
        <v>3701</v>
      </c>
      <c r="S1580" s="349"/>
    </row>
    <row r="1581" spans="1:19" ht="60" x14ac:dyDescent="0.2">
      <c r="A1581" s="481">
        <f t="shared" si="29"/>
        <v>1578</v>
      </c>
      <c r="B1581" s="399">
        <v>45364</v>
      </c>
      <c r="C1581" s="486">
        <v>45323</v>
      </c>
      <c r="D1581" s="400" t="s">
        <v>114</v>
      </c>
      <c r="E1581" s="401" t="s">
        <v>342</v>
      </c>
      <c r="F1581" s="402">
        <v>17460</v>
      </c>
      <c r="G1581" s="425" t="s">
        <v>1858</v>
      </c>
      <c r="H1581" s="400" t="s">
        <v>139</v>
      </c>
      <c r="I1581" s="422" t="s">
        <v>1859</v>
      </c>
      <c r="J1581" s="386" t="str">
        <f t="shared" ref="J1581" si="315">IF(P1581="","",IF(LEN(TRIM(P1581))&gt;14,P1581,"CPF Protegido - LGPD"))</f>
        <v>00.752.643/0001-91</v>
      </c>
      <c r="K1581" s="386" t="s">
        <v>960</v>
      </c>
      <c r="L1581" s="404" t="s">
        <v>947</v>
      </c>
      <c r="M1581" s="386" t="s">
        <v>2254</v>
      </c>
      <c r="N1581" s="399">
        <v>45363</v>
      </c>
      <c r="O1581" s="400" t="s">
        <v>75</v>
      </c>
      <c r="P1581" s="511" t="s">
        <v>1860</v>
      </c>
      <c r="Q1581" s="502" t="s">
        <v>957</v>
      </c>
      <c r="R1581" s="502">
        <v>3499</v>
      </c>
      <c r="S1581" s="349"/>
    </row>
    <row r="1582" spans="1:19" ht="72" x14ac:dyDescent="0.2">
      <c r="A1582" s="481">
        <f t="shared" si="29"/>
        <v>1579</v>
      </c>
      <c r="B1582" s="399">
        <v>45365</v>
      </c>
      <c r="C1582" s="486">
        <v>45323</v>
      </c>
      <c r="D1582" s="400" t="s">
        <v>114</v>
      </c>
      <c r="E1582" s="401" t="s">
        <v>342</v>
      </c>
      <c r="F1582" s="402">
        <v>1100</v>
      </c>
      <c r="G1582" s="405" t="s">
        <v>2257</v>
      </c>
      <c r="H1582" s="400" t="s">
        <v>139</v>
      </c>
      <c r="I1582" s="403" t="s">
        <v>2259</v>
      </c>
      <c r="J1582" s="386" t="str">
        <f t="shared" si="313"/>
        <v>36.361.101/0001-35</v>
      </c>
      <c r="K1582" s="386" t="s">
        <v>960</v>
      </c>
      <c r="L1582" s="404" t="s">
        <v>947</v>
      </c>
      <c r="M1582" s="386">
        <v>13</v>
      </c>
      <c r="N1582" s="399">
        <v>45359</v>
      </c>
      <c r="O1582" s="400" t="s">
        <v>75</v>
      </c>
      <c r="P1582" s="504" t="s">
        <v>2260</v>
      </c>
      <c r="Q1582" s="502" t="s">
        <v>957</v>
      </c>
      <c r="R1582" s="502">
        <v>3711</v>
      </c>
      <c r="S1582" s="349"/>
    </row>
    <row r="1583" spans="1:19" ht="60" x14ac:dyDescent="0.2">
      <c r="A1583" s="481">
        <f t="shared" si="29"/>
        <v>1580</v>
      </c>
      <c r="B1583" s="399">
        <v>45365</v>
      </c>
      <c r="C1583" s="486">
        <v>45231</v>
      </c>
      <c r="D1583" s="400" t="s">
        <v>114</v>
      </c>
      <c r="E1583" s="401" t="s">
        <v>342</v>
      </c>
      <c r="F1583" s="402">
        <v>3185</v>
      </c>
      <c r="G1583" s="425" t="s">
        <v>769</v>
      </c>
      <c r="H1583" s="400" t="s">
        <v>139</v>
      </c>
      <c r="I1583" s="426" t="s">
        <v>770</v>
      </c>
      <c r="J1583" s="386" t="str">
        <f t="shared" si="313"/>
        <v>26.462.370/0001-34</v>
      </c>
      <c r="K1583" s="386" t="s">
        <v>960</v>
      </c>
      <c r="L1583" s="404" t="s">
        <v>947</v>
      </c>
      <c r="M1583" s="386" t="s">
        <v>1237</v>
      </c>
      <c r="N1583" s="399">
        <v>45364</v>
      </c>
      <c r="O1583" s="400" t="s">
        <v>75</v>
      </c>
      <c r="P1583" s="509" t="s">
        <v>771</v>
      </c>
      <c r="Q1583" s="502" t="s">
        <v>957</v>
      </c>
      <c r="R1583" s="502">
        <v>2688</v>
      </c>
      <c r="S1583" s="349"/>
    </row>
    <row r="1584" spans="1:19" ht="60" x14ac:dyDescent="0.2">
      <c r="A1584" s="481">
        <f t="shared" ref="A1584:A1588" si="316">IF(B1584="","",ROW()-ROW($A$3))</f>
        <v>1581</v>
      </c>
      <c r="B1584" s="399">
        <v>45369</v>
      </c>
      <c r="C1584" s="486">
        <v>45352</v>
      </c>
      <c r="D1584" s="422" t="s">
        <v>114</v>
      </c>
      <c r="E1584" s="422" t="s">
        <v>342</v>
      </c>
      <c r="F1584" s="402">
        <v>5820</v>
      </c>
      <c r="G1584" s="425" t="s">
        <v>2089</v>
      </c>
      <c r="H1584" s="400" t="s">
        <v>139</v>
      </c>
      <c r="I1584" s="422" t="s">
        <v>1662</v>
      </c>
      <c r="J1584" s="386" t="str">
        <f t="shared" ref="J1584:J1585" si="317">IF(P1584="","",IF(LEN(TRIM(P1584))&gt;14,P1584,"CPF Protegido - LGPD"))</f>
        <v>04.219.951/0001-07</v>
      </c>
      <c r="K1584" s="386" t="s">
        <v>960</v>
      </c>
      <c r="L1584" s="404" t="s">
        <v>947</v>
      </c>
      <c r="M1584" s="386" t="s">
        <v>4444</v>
      </c>
      <c r="N1584" s="399">
        <v>45363</v>
      </c>
      <c r="O1584" s="400" t="s">
        <v>75</v>
      </c>
      <c r="P1584" s="511" t="s">
        <v>1663</v>
      </c>
      <c r="Q1584" s="502" t="s">
        <v>944</v>
      </c>
      <c r="R1584" s="502">
        <v>3857</v>
      </c>
      <c r="S1584" s="349"/>
    </row>
    <row r="1585" spans="1:19" ht="60" x14ac:dyDescent="0.2">
      <c r="A1585" s="481">
        <f t="shared" si="316"/>
        <v>1582</v>
      </c>
      <c r="B1585" s="399">
        <v>45369</v>
      </c>
      <c r="C1585" s="486">
        <v>45352</v>
      </c>
      <c r="D1585" s="400" t="s">
        <v>114</v>
      </c>
      <c r="E1585" s="401" t="s">
        <v>342</v>
      </c>
      <c r="F1585" s="402">
        <v>12</v>
      </c>
      <c r="G1585" s="405" t="s">
        <v>3884</v>
      </c>
      <c r="H1585" s="400" t="s">
        <v>139</v>
      </c>
      <c r="I1585" s="403" t="s">
        <v>5559</v>
      </c>
      <c r="J1585" s="386" t="str">
        <f t="shared" si="317"/>
        <v>00.000.000/0001-91</v>
      </c>
      <c r="K1585" s="418" t="s">
        <v>1003</v>
      </c>
      <c r="L1585" s="430" t="s">
        <v>939</v>
      </c>
      <c r="M1585" s="432" t="s">
        <v>126</v>
      </c>
      <c r="N1585" s="399">
        <v>45369</v>
      </c>
      <c r="O1585" s="400" t="s">
        <v>75</v>
      </c>
      <c r="P1585" s="508" t="s">
        <v>1004</v>
      </c>
      <c r="Q1585" s="501" t="s">
        <v>126</v>
      </c>
      <c r="R1585" s="501" t="s">
        <v>126</v>
      </c>
      <c r="S1585" s="349"/>
    </row>
    <row r="1586" spans="1:19" ht="60" x14ac:dyDescent="0.2">
      <c r="A1586" s="481">
        <f t="shared" si="316"/>
        <v>1583</v>
      </c>
      <c r="B1586" s="399">
        <v>45376</v>
      </c>
      <c r="C1586" s="486">
        <v>45323</v>
      </c>
      <c r="D1586" s="422" t="s">
        <v>114</v>
      </c>
      <c r="E1586" s="422" t="s">
        <v>342</v>
      </c>
      <c r="F1586" s="402">
        <v>6272</v>
      </c>
      <c r="G1586" s="425" t="s">
        <v>1833</v>
      </c>
      <c r="H1586" s="400" t="s">
        <v>139</v>
      </c>
      <c r="I1586" s="422" t="s">
        <v>629</v>
      </c>
      <c r="J1586" s="386" t="str">
        <f t="shared" ref="J1586:J1589" si="318">IF(P1586="","",IF(LEN(TRIM(P1586))&gt;14,P1586,"CPF Protegido - LGPD"))</f>
        <v>33.339.017/0001-27</v>
      </c>
      <c r="K1586" s="386" t="s">
        <v>4161</v>
      </c>
      <c r="L1586" s="404" t="s">
        <v>947</v>
      </c>
      <c r="M1586" s="386" t="s">
        <v>1237</v>
      </c>
      <c r="N1586" s="399">
        <v>45373</v>
      </c>
      <c r="O1586" s="400" t="s">
        <v>75</v>
      </c>
      <c r="P1586" s="509" t="s">
        <v>630</v>
      </c>
      <c r="Q1586" s="502" t="s">
        <v>957</v>
      </c>
      <c r="R1586" s="502">
        <v>3495</v>
      </c>
      <c r="S1586" s="349"/>
    </row>
    <row r="1587" spans="1:19" ht="72" x14ac:dyDescent="0.2">
      <c r="A1587" s="481">
        <f t="shared" si="316"/>
        <v>1584</v>
      </c>
      <c r="B1587" s="399">
        <v>45376</v>
      </c>
      <c r="C1587" s="452">
        <v>45352</v>
      </c>
      <c r="D1587" s="422" t="s">
        <v>114</v>
      </c>
      <c r="E1587" s="422" t="s">
        <v>342</v>
      </c>
      <c r="F1587" s="482">
        <v>34.799999999999997</v>
      </c>
      <c r="G1587" s="421" t="s">
        <v>4158</v>
      </c>
      <c r="H1587" s="420" t="s">
        <v>139</v>
      </c>
      <c r="I1587" s="422" t="s">
        <v>4159</v>
      </c>
      <c r="J1587" s="386" t="str">
        <f t="shared" si="318"/>
        <v>29.302.348/0003-87</v>
      </c>
      <c r="K1587" s="386" t="s">
        <v>951</v>
      </c>
      <c r="L1587" s="404" t="s">
        <v>947</v>
      </c>
      <c r="M1587" s="386">
        <v>8916</v>
      </c>
      <c r="N1587" s="399">
        <v>45379</v>
      </c>
      <c r="O1587" s="400" t="s">
        <v>75</v>
      </c>
      <c r="P1587" s="511" t="s">
        <v>4160</v>
      </c>
      <c r="Q1587" s="502" t="s">
        <v>956</v>
      </c>
      <c r="R1587" s="502">
        <v>3967</v>
      </c>
      <c r="S1587" s="349"/>
    </row>
    <row r="1588" spans="1:19" ht="60" x14ac:dyDescent="0.2">
      <c r="A1588" s="481">
        <f t="shared" si="316"/>
        <v>1585</v>
      </c>
      <c r="B1588" s="399">
        <v>45376</v>
      </c>
      <c r="C1588" s="486">
        <v>45323</v>
      </c>
      <c r="D1588" s="400" t="s">
        <v>114</v>
      </c>
      <c r="E1588" s="401" t="s">
        <v>342</v>
      </c>
      <c r="F1588" s="402">
        <v>111.33</v>
      </c>
      <c r="G1588" s="405" t="s">
        <v>2040</v>
      </c>
      <c r="H1588" s="400" t="s">
        <v>139</v>
      </c>
      <c r="I1588" s="403" t="s">
        <v>475</v>
      </c>
      <c r="J1588" s="386" t="str">
        <f t="shared" si="318"/>
        <v xml:space="preserve"> 00.394.460/0058-87</v>
      </c>
      <c r="K1588" s="386" t="s">
        <v>1234</v>
      </c>
      <c r="L1588" s="404" t="s">
        <v>1445</v>
      </c>
      <c r="M1588" s="386" t="s">
        <v>126</v>
      </c>
      <c r="N1588" s="399">
        <v>45376</v>
      </c>
      <c r="O1588" s="400" t="s">
        <v>75</v>
      </c>
      <c r="P1588" s="505" t="s">
        <v>490</v>
      </c>
      <c r="Q1588" s="501" t="s">
        <v>126</v>
      </c>
      <c r="R1588" s="501" t="s">
        <v>126</v>
      </c>
      <c r="S1588" s="349"/>
    </row>
    <row r="1589" spans="1:19" ht="60" x14ac:dyDescent="0.2">
      <c r="A1589" s="481">
        <f t="shared" si="29"/>
        <v>1586</v>
      </c>
      <c r="B1589" s="399">
        <v>45379</v>
      </c>
      <c r="C1589" s="441">
        <v>45352</v>
      </c>
      <c r="D1589" s="400" t="s">
        <v>90</v>
      </c>
      <c r="E1589" s="401" t="s">
        <v>90</v>
      </c>
      <c r="F1589" s="402">
        <v>1125.0899999999999</v>
      </c>
      <c r="G1589" s="405" t="s">
        <v>5469</v>
      </c>
      <c r="H1589" s="400" t="s">
        <v>139</v>
      </c>
      <c r="I1589" s="403" t="s">
        <v>943</v>
      </c>
      <c r="J1589" s="386" t="str">
        <f t="shared" si="318"/>
        <v>70.945.209/0001-03</v>
      </c>
      <c r="K1589" s="418" t="s">
        <v>2006</v>
      </c>
      <c r="L1589" s="430" t="s">
        <v>939</v>
      </c>
      <c r="M1589" s="432" t="s">
        <v>126</v>
      </c>
      <c r="N1589" s="399">
        <v>45379</v>
      </c>
      <c r="O1589" s="400" t="s">
        <v>75</v>
      </c>
      <c r="P1589" s="504" t="s">
        <v>718</v>
      </c>
      <c r="Q1589" s="501" t="s">
        <v>126</v>
      </c>
      <c r="R1589" s="501" t="s">
        <v>126</v>
      </c>
      <c r="S1589" s="349"/>
    </row>
    <row r="1590" spans="1:19" ht="34.9" customHeight="1" x14ac:dyDescent="0.2">
      <c r="A1590" s="481" t="str">
        <f t="shared" si="29"/>
        <v/>
      </c>
      <c r="B1590" s="399"/>
      <c r="C1590" s="441"/>
      <c r="D1590" s="400"/>
      <c r="E1590" s="401"/>
      <c r="F1590" s="402"/>
      <c r="G1590" s="423" t="s">
        <v>2471</v>
      </c>
      <c r="H1590" s="400"/>
      <c r="I1590" s="403"/>
      <c r="J1590" s="386" t="str">
        <f t="shared" si="313"/>
        <v/>
      </c>
      <c r="K1590" s="386"/>
      <c r="L1590" s="404"/>
      <c r="M1590" s="386"/>
      <c r="N1590" s="399"/>
      <c r="O1590" s="400"/>
      <c r="P1590" s="504"/>
      <c r="Q1590" s="502"/>
      <c r="R1590" s="502"/>
      <c r="S1590" s="349"/>
    </row>
    <row r="1591" spans="1:19" ht="60" customHeight="1" x14ac:dyDescent="0.2">
      <c r="A1591" s="481">
        <f t="shared" si="29"/>
        <v>1588</v>
      </c>
      <c r="B1591" s="399">
        <v>45294</v>
      </c>
      <c r="C1591" s="441">
        <v>45292</v>
      </c>
      <c r="D1591" s="400" t="s">
        <v>114</v>
      </c>
      <c r="E1591" s="401" t="s">
        <v>342</v>
      </c>
      <c r="F1591" s="402">
        <v>-3900</v>
      </c>
      <c r="G1591" s="405" t="s">
        <v>2472</v>
      </c>
      <c r="H1591" s="400" t="s">
        <v>139</v>
      </c>
      <c r="I1591" s="403" t="s">
        <v>1822</v>
      </c>
      <c r="J1591" s="386" t="str">
        <f t="shared" si="313"/>
        <v>70.945.209/0001-03</v>
      </c>
      <c r="K1591" s="386" t="s">
        <v>1021</v>
      </c>
      <c r="L1591" s="404" t="s">
        <v>3348</v>
      </c>
      <c r="M1591" s="386" t="s">
        <v>3258</v>
      </c>
      <c r="N1591" s="399">
        <v>44929</v>
      </c>
      <c r="O1591" s="400" t="s">
        <v>76</v>
      </c>
      <c r="P1591" s="504" t="s">
        <v>718</v>
      </c>
      <c r="Q1591" s="501" t="s">
        <v>126</v>
      </c>
      <c r="R1591" s="501" t="s">
        <v>126</v>
      </c>
      <c r="S1591" s="349"/>
    </row>
    <row r="1592" spans="1:19" ht="60" customHeight="1" x14ac:dyDescent="0.2">
      <c r="A1592" s="481">
        <f t="shared" si="29"/>
        <v>1589</v>
      </c>
      <c r="B1592" s="399">
        <v>45296</v>
      </c>
      <c r="C1592" s="441">
        <v>45292</v>
      </c>
      <c r="D1592" s="400" t="s">
        <v>114</v>
      </c>
      <c r="E1592" s="401" t="s">
        <v>342</v>
      </c>
      <c r="F1592" s="402">
        <v>-32.770000000000003</v>
      </c>
      <c r="G1592" s="405" t="s">
        <v>2473</v>
      </c>
      <c r="H1592" s="400" t="s">
        <v>139</v>
      </c>
      <c r="I1592" s="403" t="s">
        <v>1822</v>
      </c>
      <c r="J1592" s="386" t="str">
        <f t="shared" si="313"/>
        <v>70.945.209/0001-03</v>
      </c>
      <c r="K1592" s="386" t="s">
        <v>1021</v>
      </c>
      <c r="L1592" s="404" t="s">
        <v>3348</v>
      </c>
      <c r="M1592" s="386" t="s">
        <v>3258</v>
      </c>
      <c r="N1592" s="399">
        <v>45296</v>
      </c>
      <c r="O1592" s="400" t="s">
        <v>76</v>
      </c>
      <c r="P1592" s="504" t="s">
        <v>718</v>
      </c>
      <c r="Q1592" s="501" t="s">
        <v>126</v>
      </c>
      <c r="R1592" s="501" t="s">
        <v>126</v>
      </c>
      <c r="S1592" s="349"/>
    </row>
    <row r="1593" spans="1:19" ht="60" customHeight="1" x14ac:dyDescent="0.2">
      <c r="A1593" s="481">
        <f t="shared" si="29"/>
        <v>1590</v>
      </c>
      <c r="B1593" s="399">
        <v>45296</v>
      </c>
      <c r="C1593" s="441">
        <v>45292</v>
      </c>
      <c r="D1593" s="400" t="s">
        <v>114</v>
      </c>
      <c r="E1593" s="401" t="s">
        <v>342</v>
      </c>
      <c r="F1593" s="402">
        <v>32.770000000000003</v>
      </c>
      <c r="G1593" s="405" t="s">
        <v>2474</v>
      </c>
      <c r="H1593" s="400" t="s">
        <v>139</v>
      </c>
      <c r="I1593" s="403" t="s">
        <v>1822</v>
      </c>
      <c r="J1593" s="386" t="str">
        <f t="shared" si="313"/>
        <v>70.945.209/0001-03</v>
      </c>
      <c r="K1593" s="386" t="s">
        <v>4161</v>
      </c>
      <c r="L1593" s="404" t="s">
        <v>3348</v>
      </c>
      <c r="M1593" s="386" t="s">
        <v>3258</v>
      </c>
      <c r="N1593" s="399">
        <v>45296</v>
      </c>
      <c r="O1593" s="400" t="s">
        <v>76</v>
      </c>
      <c r="P1593" s="504" t="s">
        <v>718</v>
      </c>
      <c r="Q1593" s="501" t="s">
        <v>126</v>
      </c>
      <c r="R1593" s="501" t="s">
        <v>126</v>
      </c>
      <c r="S1593" s="349"/>
    </row>
    <row r="1594" spans="1:19" ht="96" x14ac:dyDescent="0.2">
      <c r="A1594" s="481">
        <f t="shared" si="29"/>
        <v>1591</v>
      </c>
      <c r="B1594" s="399">
        <v>45296</v>
      </c>
      <c r="C1594" s="441">
        <v>45292</v>
      </c>
      <c r="D1594" s="400" t="s">
        <v>114</v>
      </c>
      <c r="E1594" s="401" t="s">
        <v>342</v>
      </c>
      <c r="F1594" s="402">
        <v>225.63</v>
      </c>
      <c r="G1594" s="405" t="s">
        <v>2475</v>
      </c>
      <c r="H1594" s="400" t="s">
        <v>139</v>
      </c>
      <c r="I1594" s="403" t="s">
        <v>3171</v>
      </c>
      <c r="J1594" s="386" t="str">
        <f t="shared" si="313"/>
        <v>17.194.994/0001-27</v>
      </c>
      <c r="K1594" s="386" t="s">
        <v>1560</v>
      </c>
      <c r="L1594" s="404" t="s">
        <v>3349</v>
      </c>
      <c r="M1594" s="386" t="s">
        <v>3350</v>
      </c>
      <c r="N1594" s="399">
        <v>45231</v>
      </c>
      <c r="O1594" s="400" t="s">
        <v>76</v>
      </c>
      <c r="P1594" s="504" t="s">
        <v>3262</v>
      </c>
      <c r="Q1594" s="502" t="s">
        <v>956</v>
      </c>
      <c r="R1594" s="502" t="s">
        <v>3735</v>
      </c>
      <c r="S1594" s="349"/>
    </row>
    <row r="1595" spans="1:19" ht="60" customHeight="1" x14ac:dyDescent="0.2">
      <c r="A1595" s="481">
        <f t="shared" si="29"/>
        <v>1592</v>
      </c>
      <c r="B1595" s="399">
        <v>45296</v>
      </c>
      <c r="C1595" s="441">
        <v>45292</v>
      </c>
      <c r="D1595" s="400" t="s">
        <v>114</v>
      </c>
      <c r="E1595" s="401" t="s">
        <v>342</v>
      </c>
      <c r="F1595" s="402">
        <v>2500</v>
      </c>
      <c r="G1595" s="405" t="s">
        <v>2476</v>
      </c>
      <c r="H1595" s="400" t="s">
        <v>139</v>
      </c>
      <c r="I1595" s="403" t="s">
        <v>1734</v>
      </c>
      <c r="J1595" s="386" t="str">
        <f t="shared" si="313"/>
        <v>49.575.821/0001-45</v>
      </c>
      <c r="K1595" s="386" t="s">
        <v>1560</v>
      </c>
      <c r="L1595" s="404" t="s">
        <v>3351</v>
      </c>
      <c r="M1595" s="386" t="s">
        <v>3352</v>
      </c>
      <c r="N1595" s="399">
        <v>45294</v>
      </c>
      <c r="O1595" s="400" t="s">
        <v>76</v>
      </c>
      <c r="P1595" s="504" t="s">
        <v>1735</v>
      </c>
      <c r="Q1595" s="502" t="s">
        <v>957</v>
      </c>
      <c r="R1595" s="502" t="s">
        <v>3736</v>
      </c>
      <c r="S1595" s="349"/>
    </row>
    <row r="1596" spans="1:19" ht="60" customHeight="1" x14ac:dyDescent="0.2">
      <c r="A1596" s="481">
        <f t="shared" si="29"/>
        <v>1593</v>
      </c>
      <c r="B1596" s="399">
        <v>45299</v>
      </c>
      <c r="C1596" s="441">
        <v>45292</v>
      </c>
      <c r="D1596" s="400" t="s">
        <v>114</v>
      </c>
      <c r="E1596" s="401" t="s">
        <v>342</v>
      </c>
      <c r="F1596" s="402">
        <v>2538.15</v>
      </c>
      <c r="G1596" s="405" t="s">
        <v>2477</v>
      </c>
      <c r="H1596" s="400" t="s">
        <v>139</v>
      </c>
      <c r="I1596" s="403" t="s">
        <v>871</v>
      </c>
      <c r="J1596" s="386" t="str">
        <f t="shared" si="313"/>
        <v>CPF Protegido - LGPD</v>
      </c>
      <c r="K1596" s="386" t="s">
        <v>4161</v>
      </c>
      <c r="L1596" s="404" t="s">
        <v>979</v>
      </c>
      <c r="M1596" s="386" t="s">
        <v>3353</v>
      </c>
      <c r="N1596" s="399">
        <v>45294</v>
      </c>
      <c r="O1596" s="400" t="s">
        <v>76</v>
      </c>
      <c r="P1596" s="504" t="s">
        <v>872</v>
      </c>
      <c r="Q1596" s="502" t="s">
        <v>957</v>
      </c>
      <c r="R1596" s="502" t="s">
        <v>3737</v>
      </c>
      <c r="S1596" s="349"/>
    </row>
    <row r="1597" spans="1:19" ht="60" customHeight="1" x14ac:dyDescent="0.2">
      <c r="A1597" s="481">
        <f t="shared" si="29"/>
        <v>1594</v>
      </c>
      <c r="B1597" s="399">
        <v>45299</v>
      </c>
      <c r="C1597" s="441">
        <v>45292</v>
      </c>
      <c r="D1597" s="400" t="s">
        <v>114</v>
      </c>
      <c r="E1597" s="401" t="s">
        <v>342</v>
      </c>
      <c r="F1597" s="402">
        <v>140.69999999999999</v>
      </c>
      <c r="G1597" s="405" t="s">
        <v>2478</v>
      </c>
      <c r="H1597" s="400" t="s">
        <v>139</v>
      </c>
      <c r="I1597" s="403" t="s">
        <v>1254</v>
      </c>
      <c r="J1597" s="386" t="str">
        <f t="shared" si="313"/>
        <v>18.715.383/0001-40</v>
      </c>
      <c r="K1597" s="386" t="s">
        <v>1234</v>
      </c>
      <c r="L1597" s="404" t="s">
        <v>1255</v>
      </c>
      <c r="M1597" s="386" t="s">
        <v>3354</v>
      </c>
      <c r="N1597" s="399">
        <v>45299</v>
      </c>
      <c r="O1597" s="400" t="s">
        <v>76</v>
      </c>
      <c r="P1597" s="504" t="s">
        <v>458</v>
      </c>
      <c r="Q1597" s="501" t="s">
        <v>126</v>
      </c>
      <c r="R1597" s="501" t="s">
        <v>126</v>
      </c>
      <c r="S1597" s="349"/>
    </row>
    <row r="1598" spans="1:19" ht="72" x14ac:dyDescent="0.2">
      <c r="A1598" s="481">
        <f t="shared" si="29"/>
        <v>1595</v>
      </c>
      <c r="B1598" s="399">
        <v>45299</v>
      </c>
      <c r="C1598" s="441">
        <v>45292</v>
      </c>
      <c r="D1598" s="400" t="s">
        <v>114</v>
      </c>
      <c r="E1598" s="401" t="s">
        <v>342</v>
      </c>
      <c r="F1598" s="402">
        <v>1435.53</v>
      </c>
      <c r="G1598" s="405" t="s">
        <v>2479</v>
      </c>
      <c r="H1598" s="400" t="s">
        <v>139</v>
      </c>
      <c r="I1598" s="403" t="s">
        <v>3172</v>
      </c>
      <c r="J1598" s="386" t="str">
        <f t="shared" si="313"/>
        <v>18.715.383/0001-40</v>
      </c>
      <c r="K1598" s="386" t="s">
        <v>951</v>
      </c>
      <c r="L1598" s="404" t="s">
        <v>3351</v>
      </c>
      <c r="M1598" s="386" t="s">
        <v>3355</v>
      </c>
      <c r="N1598" s="399">
        <v>45277</v>
      </c>
      <c r="O1598" s="400" t="s">
        <v>76</v>
      </c>
      <c r="P1598" s="504" t="s">
        <v>458</v>
      </c>
      <c r="Q1598" s="502" t="s">
        <v>957</v>
      </c>
      <c r="R1598" s="502" t="s">
        <v>3738</v>
      </c>
      <c r="S1598" s="349"/>
    </row>
    <row r="1599" spans="1:19" ht="60" customHeight="1" x14ac:dyDescent="0.2">
      <c r="A1599" s="481">
        <f t="shared" si="29"/>
        <v>1596</v>
      </c>
      <c r="B1599" s="399">
        <v>45299</v>
      </c>
      <c r="C1599" s="441">
        <v>45292</v>
      </c>
      <c r="D1599" s="400" t="s">
        <v>114</v>
      </c>
      <c r="E1599" s="401" t="s">
        <v>342</v>
      </c>
      <c r="F1599" s="402">
        <v>65.33</v>
      </c>
      <c r="G1599" s="405" t="s">
        <v>2480</v>
      </c>
      <c r="H1599" s="400" t="s">
        <v>139</v>
      </c>
      <c r="I1599" s="403" t="s">
        <v>1254</v>
      </c>
      <c r="J1599" s="386" t="str">
        <f t="shared" si="313"/>
        <v>18.715.383/0001-40</v>
      </c>
      <c r="K1599" s="386" t="s">
        <v>1234</v>
      </c>
      <c r="L1599" s="404" t="s">
        <v>1255</v>
      </c>
      <c r="M1599" s="386" t="s">
        <v>3356</v>
      </c>
      <c r="N1599" s="399">
        <v>45299</v>
      </c>
      <c r="O1599" s="400" t="s">
        <v>76</v>
      </c>
      <c r="P1599" s="504" t="s">
        <v>458</v>
      </c>
      <c r="Q1599" s="501" t="s">
        <v>126</v>
      </c>
      <c r="R1599" s="501" t="s">
        <v>126</v>
      </c>
      <c r="S1599" s="349"/>
    </row>
    <row r="1600" spans="1:19" ht="60" customHeight="1" x14ac:dyDescent="0.2">
      <c r="A1600" s="481">
        <f t="shared" si="29"/>
        <v>1597</v>
      </c>
      <c r="B1600" s="399">
        <v>45299</v>
      </c>
      <c r="C1600" s="441">
        <v>45292</v>
      </c>
      <c r="D1600" s="400" t="s">
        <v>114</v>
      </c>
      <c r="E1600" s="401" t="s">
        <v>342</v>
      </c>
      <c r="F1600" s="402">
        <v>160</v>
      </c>
      <c r="G1600" s="405" t="s">
        <v>2481</v>
      </c>
      <c r="H1600" s="400" t="s">
        <v>139</v>
      </c>
      <c r="I1600" s="403" t="s">
        <v>1254</v>
      </c>
      <c r="J1600" s="386" t="str">
        <f t="shared" si="313"/>
        <v>18.715.383/0001-40</v>
      </c>
      <c r="K1600" s="386" t="s">
        <v>1234</v>
      </c>
      <c r="L1600" s="404" t="s">
        <v>1255</v>
      </c>
      <c r="M1600" s="386" t="s">
        <v>3357</v>
      </c>
      <c r="N1600" s="399">
        <v>45299</v>
      </c>
      <c r="O1600" s="400" t="s">
        <v>76</v>
      </c>
      <c r="P1600" s="504" t="s">
        <v>458</v>
      </c>
      <c r="Q1600" s="501" t="s">
        <v>126</v>
      </c>
      <c r="R1600" s="501" t="s">
        <v>126</v>
      </c>
      <c r="S1600" s="349"/>
    </row>
    <row r="1601" spans="1:19" ht="60" customHeight="1" x14ac:dyDescent="0.2">
      <c r="A1601" s="481">
        <f t="shared" si="29"/>
        <v>1598</v>
      </c>
      <c r="B1601" s="399">
        <v>45299</v>
      </c>
      <c r="C1601" s="441">
        <v>45292</v>
      </c>
      <c r="D1601" s="400" t="s">
        <v>114</v>
      </c>
      <c r="E1601" s="401" t="s">
        <v>342</v>
      </c>
      <c r="F1601" s="402">
        <v>4275</v>
      </c>
      <c r="G1601" s="405" t="s">
        <v>2482</v>
      </c>
      <c r="H1601" s="400" t="s">
        <v>139</v>
      </c>
      <c r="I1601" s="403" t="s">
        <v>3173</v>
      </c>
      <c r="J1601" s="386" t="str">
        <f t="shared" si="313"/>
        <v>18.715.383/0001-40</v>
      </c>
      <c r="K1601" s="386" t="s">
        <v>3733</v>
      </c>
      <c r="L1601" s="404" t="s">
        <v>3351</v>
      </c>
      <c r="M1601" s="386" t="s">
        <v>1031</v>
      </c>
      <c r="N1601" s="399">
        <v>45294</v>
      </c>
      <c r="O1601" s="400" t="s">
        <v>76</v>
      </c>
      <c r="P1601" s="504" t="s">
        <v>458</v>
      </c>
      <c r="Q1601" s="502" t="s">
        <v>957</v>
      </c>
      <c r="R1601" s="502" t="s">
        <v>3740</v>
      </c>
      <c r="S1601" s="349"/>
    </row>
    <row r="1602" spans="1:19" ht="60" customHeight="1" x14ac:dyDescent="0.2">
      <c r="A1602" s="481">
        <f t="shared" si="29"/>
        <v>1599</v>
      </c>
      <c r="B1602" s="399">
        <v>45299</v>
      </c>
      <c r="C1602" s="441">
        <v>45292</v>
      </c>
      <c r="D1602" s="400" t="s">
        <v>114</v>
      </c>
      <c r="E1602" s="401" t="s">
        <v>342</v>
      </c>
      <c r="F1602" s="402">
        <v>40.200000000000003</v>
      </c>
      <c r="G1602" s="405" t="s">
        <v>2483</v>
      </c>
      <c r="H1602" s="400" t="s">
        <v>139</v>
      </c>
      <c r="I1602" s="403" t="s">
        <v>1254</v>
      </c>
      <c r="J1602" s="386" t="str">
        <f t="shared" si="313"/>
        <v>18.715.383/0001-40</v>
      </c>
      <c r="K1602" s="386" t="s">
        <v>1234</v>
      </c>
      <c r="L1602" s="404" t="s">
        <v>1255</v>
      </c>
      <c r="M1602" s="386" t="s">
        <v>3358</v>
      </c>
      <c r="N1602" s="399">
        <v>45299</v>
      </c>
      <c r="O1602" s="400" t="s">
        <v>76</v>
      </c>
      <c r="P1602" s="504" t="s">
        <v>458</v>
      </c>
      <c r="Q1602" s="501" t="s">
        <v>126</v>
      </c>
      <c r="R1602" s="501" t="s">
        <v>126</v>
      </c>
      <c r="S1602" s="349"/>
    </row>
    <row r="1603" spans="1:19" ht="60" customHeight="1" x14ac:dyDescent="0.2">
      <c r="A1603" s="481">
        <f t="shared" si="29"/>
        <v>1600</v>
      </c>
      <c r="B1603" s="399">
        <v>45299</v>
      </c>
      <c r="C1603" s="441">
        <v>45292</v>
      </c>
      <c r="D1603" s="400" t="s">
        <v>114</v>
      </c>
      <c r="E1603" s="401" t="s">
        <v>342</v>
      </c>
      <c r="F1603" s="402">
        <v>2478.15</v>
      </c>
      <c r="G1603" s="405" t="s">
        <v>2484</v>
      </c>
      <c r="H1603" s="400" t="s">
        <v>139</v>
      </c>
      <c r="I1603" s="403" t="s">
        <v>763</v>
      </c>
      <c r="J1603" s="386" t="str">
        <f t="shared" si="313"/>
        <v>18.715.383/0001-40</v>
      </c>
      <c r="K1603" s="386" t="s">
        <v>3733</v>
      </c>
      <c r="L1603" s="404" t="s">
        <v>979</v>
      </c>
      <c r="M1603" s="386" t="s">
        <v>3359</v>
      </c>
      <c r="N1603" s="399">
        <v>45294</v>
      </c>
      <c r="O1603" s="400" t="s">
        <v>76</v>
      </c>
      <c r="P1603" s="504" t="s">
        <v>458</v>
      </c>
      <c r="Q1603" s="502" t="s">
        <v>957</v>
      </c>
      <c r="R1603" s="502" t="s">
        <v>3741</v>
      </c>
      <c r="S1603" s="349"/>
    </row>
    <row r="1604" spans="1:19" ht="60" customHeight="1" x14ac:dyDescent="0.2">
      <c r="A1604" s="481">
        <f t="shared" si="29"/>
        <v>1601</v>
      </c>
      <c r="B1604" s="399">
        <v>45299</v>
      </c>
      <c r="C1604" s="441">
        <v>45292</v>
      </c>
      <c r="D1604" s="400" t="s">
        <v>114</v>
      </c>
      <c r="E1604" s="401" t="s">
        <v>342</v>
      </c>
      <c r="F1604" s="402">
        <v>256</v>
      </c>
      <c r="G1604" s="405" t="s">
        <v>2485</v>
      </c>
      <c r="H1604" s="400" t="s">
        <v>139</v>
      </c>
      <c r="I1604" s="403" t="s">
        <v>1254</v>
      </c>
      <c r="J1604" s="386" t="str">
        <f t="shared" si="313"/>
        <v>18.715.383/0001-40</v>
      </c>
      <c r="K1604" s="386" t="s">
        <v>1234</v>
      </c>
      <c r="L1604" s="404" t="s">
        <v>1255</v>
      </c>
      <c r="M1604" s="386" t="s">
        <v>3360</v>
      </c>
      <c r="N1604" s="399">
        <v>45299</v>
      </c>
      <c r="O1604" s="400" t="s">
        <v>76</v>
      </c>
      <c r="P1604" s="504" t="s">
        <v>458</v>
      </c>
      <c r="Q1604" s="501" t="s">
        <v>126</v>
      </c>
      <c r="R1604" s="501" t="s">
        <v>126</v>
      </c>
      <c r="S1604" s="349"/>
    </row>
    <row r="1605" spans="1:19" ht="60" customHeight="1" x14ac:dyDescent="0.2">
      <c r="A1605" s="481">
        <f t="shared" si="29"/>
        <v>1602</v>
      </c>
      <c r="B1605" s="399">
        <v>45299</v>
      </c>
      <c r="C1605" s="441">
        <v>45292</v>
      </c>
      <c r="D1605" s="400" t="s">
        <v>114</v>
      </c>
      <c r="E1605" s="401" t="s">
        <v>342</v>
      </c>
      <c r="F1605" s="402">
        <v>2538.15</v>
      </c>
      <c r="G1605" s="405" t="s">
        <v>2486</v>
      </c>
      <c r="H1605" s="400" t="s">
        <v>139</v>
      </c>
      <c r="I1605" s="403" t="s">
        <v>749</v>
      </c>
      <c r="J1605" s="386" t="str">
        <f t="shared" si="313"/>
        <v>CPF Protegido - LGPD</v>
      </c>
      <c r="K1605" s="386" t="s">
        <v>3733</v>
      </c>
      <c r="L1605" s="404" t="s">
        <v>979</v>
      </c>
      <c r="M1605" s="386" t="s">
        <v>3361</v>
      </c>
      <c r="N1605" s="399">
        <v>45294</v>
      </c>
      <c r="O1605" s="400" t="s">
        <v>76</v>
      </c>
      <c r="P1605" s="504" t="s">
        <v>750</v>
      </c>
      <c r="Q1605" s="502" t="s">
        <v>957</v>
      </c>
      <c r="R1605" s="502" t="s">
        <v>3742</v>
      </c>
      <c r="S1605" s="349"/>
    </row>
    <row r="1606" spans="1:19" ht="60" customHeight="1" x14ac:dyDescent="0.2">
      <c r="A1606" s="481">
        <f t="shared" si="29"/>
        <v>1603</v>
      </c>
      <c r="B1606" s="399">
        <v>45299</v>
      </c>
      <c r="C1606" s="441">
        <v>45292</v>
      </c>
      <c r="D1606" s="400" t="s">
        <v>114</v>
      </c>
      <c r="E1606" s="401" t="s">
        <v>342</v>
      </c>
      <c r="F1606" s="402">
        <v>50.25</v>
      </c>
      <c r="G1606" s="405" t="s">
        <v>2487</v>
      </c>
      <c r="H1606" s="400" t="s">
        <v>139</v>
      </c>
      <c r="I1606" s="403" t="s">
        <v>1254</v>
      </c>
      <c r="J1606" s="386" t="str">
        <f t="shared" si="313"/>
        <v>18.715.383/0001-40</v>
      </c>
      <c r="K1606" s="386" t="s">
        <v>1234</v>
      </c>
      <c r="L1606" s="404" t="s">
        <v>1255</v>
      </c>
      <c r="M1606" s="386" t="s">
        <v>3362</v>
      </c>
      <c r="N1606" s="399">
        <v>45299</v>
      </c>
      <c r="O1606" s="400" t="s">
        <v>76</v>
      </c>
      <c r="P1606" s="504" t="s">
        <v>458</v>
      </c>
      <c r="Q1606" s="501" t="s">
        <v>126</v>
      </c>
      <c r="R1606" s="501" t="s">
        <v>126</v>
      </c>
      <c r="S1606" s="349"/>
    </row>
    <row r="1607" spans="1:19" ht="60" customHeight="1" x14ac:dyDescent="0.2">
      <c r="A1607" s="481">
        <f t="shared" si="29"/>
        <v>1604</v>
      </c>
      <c r="B1607" s="399">
        <v>45299</v>
      </c>
      <c r="C1607" s="441">
        <v>45292</v>
      </c>
      <c r="D1607" s="400" t="s">
        <v>114</v>
      </c>
      <c r="E1607" s="401" t="s">
        <v>342</v>
      </c>
      <c r="F1607" s="402">
        <v>3196.4</v>
      </c>
      <c r="G1607" s="405" t="s">
        <v>2201</v>
      </c>
      <c r="H1607" s="400" t="s">
        <v>139</v>
      </c>
      <c r="I1607" s="403" t="s">
        <v>2202</v>
      </c>
      <c r="J1607" s="386" t="str">
        <f t="shared" si="313"/>
        <v>CPF Protegido - LGPD</v>
      </c>
      <c r="K1607" s="386" t="s">
        <v>3733</v>
      </c>
      <c r="L1607" s="404" t="s">
        <v>979</v>
      </c>
      <c r="M1607" s="386" t="s">
        <v>3363</v>
      </c>
      <c r="N1607" s="399">
        <v>45294</v>
      </c>
      <c r="O1607" s="400" t="s">
        <v>76</v>
      </c>
      <c r="P1607" s="504" t="s">
        <v>2203</v>
      </c>
      <c r="Q1607" s="502" t="s">
        <v>957</v>
      </c>
      <c r="R1607" s="502" t="s">
        <v>3743</v>
      </c>
      <c r="S1607" s="349"/>
    </row>
    <row r="1608" spans="1:19" ht="60" customHeight="1" x14ac:dyDescent="0.2">
      <c r="A1608" s="481">
        <f t="shared" ref="A1608:A1862" si="319">IF(B1608="","",ROW()-ROW($A$3))</f>
        <v>1605</v>
      </c>
      <c r="B1608" s="399">
        <v>45299</v>
      </c>
      <c r="C1608" s="441">
        <v>45292</v>
      </c>
      <c r="D1608" s="400" t="s">
        <v>114</v>
      </c>
      <c r="E1608" s="401" t="s">
        <v>342</v>
      </c>
      <c r="F1608" s="402">
        <v>90.45</v>
      </c>
      <c r="G1608" s="405" t="s">
        <v>2488</v>
      </c>
      <c r="H1608" s="400" t="s">
        <v>139</v>
      </c>
      <c r="I1608" s="403" t="s">
        <v>1254</v>
      </c>
      <c r="J1608" s="386" t="str">
        <f t="shared" si="313"/>
        <v>18.715.383/0001-40</v>
      </c>
      <c r="K1608" s="386" t="s">
        <v>1234</v>
      </c>
      <c r="L1608" s="404" t="s">
        <v>1255</v>
      </c>
      <c r="M1608" s="386" t="s">
        <v>3364</v>
      </c>
      <c r="N1608" s="399">
        <v>45299</v>
      </c>
      <c r="O1608" s="400" t="s">
        <v>76</v>
      </c>
      <c r="P1608" s="504" t="s">
        <v>458</v>
      </c>
      <c r="Q1608" s="501" t="s">
        <v>126</v>
      </c>
      <c r="R1608" s="501" t="s">
        <v>126</v>
      </c>
      <c r="S1608" s="349"/>
    </row>
    <row r="1609" spans="1:19" ht="60" customHeight="1" x14ac:dyDescent="0.2">
      <c r="A1609" s="481">
        <f t="shared" si="319"/>
        <v>1606</v>
      </c>
      <c r="B1609" s="399">
        <v>45299</v>
      </c>
      <c r="C1609" s="441">
        <v>45292</v>
      </c>
      <c r="D1609" s="400" t="s">
        <v>114</v>
      </c>
      <c r="E1609" s="401" t="s">
        <v>342</v>
      </c>
      <c r="F1609" s="402">
        <v>2538.15</v>
      </c>
      <c r="G1609" s="405" t="s">
        <v>2489</v>
      </c>
      <c r="H1609" s="400" t="s">
        <v>139</v>
      </c>
      <c r="I1609" s="403" t="s">
        <v>754</v>
      </c>
      <c r="J1609" s="386" t="str">
        <f t="shared" si="313"/>
        <v>CPF Protegido - LGPD</v>
      </c>
      <c r="K1609" s="386" t="s">
        <v>3733</v>
      </c>
      <c r="L1609" s="404" t="s">
        <v>979</v>
      </c>
      <c r="M1609" s="386" t="s">
        <v>3365</v>
      </c>
      <c r="N1609" s="399">
        <v>45294</v>
      </c>
      <c r="O1609" s="400" t="s">
        <v>76</v>
      </c>
      <c r="P1609" s="504" t="s">
        <v>755</v>
      </c>
      <c r="Q1609" s="502" t="s">
        <v>957</v>
      </c>
      <c r="R1609" s="502" t="s">
        <v>3744</v>
      </c>
      <c r="S1609" s="349"/>
    </row>
    <row r="1610" spans="1:19" ht="60" customHeight="1" x14ac:dyDescent="0.2">
      <c r="A1610" s="481">
        <f t="shared" si="319"/>
        <v>1607</v>
      </c>
      <c r="B1610" s="399">
        <v>45299</v>
      </c>
      <c r="C1610" s="441">
        <v>45292</v>
      </c>
      <c r="D1610" s="400" t="s">
        <v>114</v>
      </c>
      <c r="E1610" s="401" t="s">
        <v>342</v>
      </c>
      <c r="F1610" s="402">
        <v>63.3</v>
      </c>
      <c r="G1610" s="405" t="s">
        <v>2490</v>
      </c>
      <c r="H1610" s="400" t="s">
        <v>139</v>
      </c>
      <c r="I1610" s="403" t="s">
        <v>1254</v>
      </c>
      <c r="J1610" s="386" t="str">
        <f t="shared" si="313"/>
        <v>18.715.383/0001-40</v>
      </c>
      <c r="K1610" s="386" t="s">
        <v>1234</v>
      </c>
      <c r="L1610" s="404" t="s">
        <v>1255</v>
      </c>
      <c r="M1610" s="386" t="s">
        <v>3366</v>
      </c>
      <c r="N1610" s="399">
        <v>45299</v>
      </c>
      <c r="O1610" s="400" t="s">
        <v>76</v>
      </c>
      <c r="P1610" s="504" t="s">
        <v>458</v>
      </c>
      <c r="Q1610" s="501" t="s">
        <v>126</v>
      </c>
      <c r="R1610" s="501" t="s">
        <v>126</v>
      </c>
      <c r="S1610" s="349"/>
    </row>
    <row r="1611" spans="1:19" ht="60" customHeight="1" x14ac:dyDescent="0.2">
      <c r="A1611" s="481">
        <f t="shared" si="319"/>
        <v>1608</v>
      </c>
      <c r="B1611" s="399">
        <v>45299</v>
      </c>
      <c r="C1611" s="441">
        <v>45292</v>
      </c>
      <c r="D1611" s="400" t="s">
        <v>114</v>
      </c>
      <c r="E1611" s="401" t="s">
        <v>342</v>
      </c>
      <c r="F1611" s="402">
        <v>3196.4</v>
      </c>
      <c r="G1611" s="405" t="s">
        <v>2491</v>
      </c>
      <c r="H1611" s="400" t="s">
        <v>139</v>
      </c>
      <c r="I1611" s="403" t="s">
        <v>3174</v>
      </c>
      <c r="J1611" s="386" t="str">
        <f t="shared" si="313"/>
        <v>CPF Protegido - LGPD</v>
      </c>
      <c r="K1611" s="386" t="s">
        <v>3733</v>
      </c>
      <c r="L1611" s="404" t="s">
        <v>979</v>
      </c>
      <c r="M1611" s="386" t="s">
        <v>3367</v>
      </c>
      <c r="N1611" s="399">
        <v>45294</v>
      </c>
      <c r="O1611" s="400" t="s">
        <v>76</v>
      </c>
      <c r="P1611" s="504" t="s">
        <v>2206</v>
      </c>
      <c r="Q1611" s="502" t="s">
        <v>957</v>
      </c>
      <c r="R1611" s="502" t="s">
        <v>3745</v>
      </c>
      <c r="S1611" s="349"/>
    </row>
    <row r="1612" spans="1:19" ht="60" customHeight="1" x14ac:dyDescent="0.2">
      <c r="A1612" s="481">
        <f t="shared" si="319"/>
        <v>1609</v>
      </c>
      <c r="B1612" s="399">
        <v>45299</v>
      </c>
      <c r="C1612" s="441">
        <v>45292</v>
      </c>
      <c r="D1612" s="400" t="s">
        <v>114</v>
      </c>
      <c r="E1612" s="401" t="s">
        <v>342</v>
      </c>
      <c r="F1612" s="402">
        <v>147.69999999999999</v>
      </c>
      <c r="G1612" s="405" t="s">
        <v>2492</v>
      </c>
      <c r="H1612" s="400" t="s">
        <v>139</v>
      </c>
      <c r="I1612" s="403" t="s">
        <v>1254</v>
      </c>
      <c r="J1612" s="386" t="str">
        <f t="shared" si="313"/>
        <v>18.715.383/0001-40</v>
      </c>
      <c r="K1612" s="386" t="s">
        <v>1234</v>
      </c>
      <c r="L1612" s="404" t="s">
        <v>1255</v>
      </c>
      <c r="M1612" s="386" t="s">
        <v>3368</v>
      </c>
      <c r="N1612" s="399">
        <v>45299</v>
      </c>
      <c r="O1612" s="400" t="s">
        <v>76</v>
      </c>
      <c r="P1612" s="504" t="s">
        <v>458</v>
      </c>
      <c r="Q1612" s="501" t="s">
        <v>126</v>
      </c>
      <c r="R1612" s="501" t="s">
        <v>126</v>
      </c>
      <c r="S1612" s="349"/>
    </row>
    <row r="1613" spans="1:19" ht="60" customHeight="1" x14ac:dyDescent="0.2">
      <c r="A1613" s="481">
        <f t="shared" si="319"/>
        <v>1610</v>
      </c>
      <c r="B1613" s="399">
        <v>45299</v>
      </c>
      <c r="C1613" s="441">
        <v>45292</v>
      </c>
      <c r="D1613" s="400" t="s">
        <v>114</v>
      </c>
      <c r="E1613" s="401" t="s">
        <v>342</v>
      </c>
      <c r="F1613" s="402">
        <v>400</v>
      </c>
      <c r="G1613" s="405" t="s">
        <v>2493</v>
      </c>
      <c r="H1613" s="400" t="s">
        <v>139</v>
      </c>
      <c r="I1613" s="403" t="s">
        <v>3175</v>
      </c>
      <c r="J1613" s="386" t="str">
        <f t="shared" si="313"/>
        <v>53.109.660/0001-71</v>
      </c>
      <c r="K1613" s="386" t="s">
        <v>3733</v>
      </c>
      <c r="L1613" s="404" t="s">
        <v>3351</v>
      </c>
      <c r="M1613" s="386" t="s">
        <v>3369</v>
      </c>
      <c r="N1613" s="399">
        <v>45281</v>
      </c>
      <c r="O1613" s="400" t="s">
        <v>76</v>
      </c>
      <c r="P1613" s="504" t="s">
        <v>3263</v>
      </c>
      <c r="Q1613" s="502" t="s">
        <v>944</v>
      </c>
      <c r="R1613" s="502" t="s">
        <v>3746</v>
      </c>
      <c r="S1613" s="349"/>
    </row>
    <row r="1614" spans="1:19" ht="60" customHeight="1" x14ac:dyDescent="0.2">
      <c r="A1614" s="481">
        <f t="shared" si="319"/>
        <v>1611</v>
      </c>
      <c r="B1614" s="399">
        <v>45299</v>
      </c>
      <c r="C1614" s="441">
        <v>45292</v>
      </c>
      <c r="D1614" s="400" t="s">
        <v>114</v>
      </c>
      <c r="E1614" s="401" t="s">
        <v>342</v>
      </c>
      <c r="F1614" s="402">
        <v>180</v>
      </c>
      <c r="G1614" s="405" t="s">
        <v>2494</v>
      </c>
      <c r="H1614" s="400" t="s">
        <v>139</v>
      </c>
      <c r="I1614" s="403" t="s">
        <v>1254</v>
      </c>
      <c r="J1614" s="386" t="str">
        <f t="shared" si="313"/>
        <v>18.715.383/0001-40</v>
      </c>
      <c r="K1614" s="386" t="s">
        <v>1234</v>
      </c>
      <c r="L1614" s="404" t="s">
        <v>1255</v>
      </c>
      <c r="M1614" s="386" t="s">
        <v>3370</v>
      </c>
      <c r="N1614" s="399">
        <v>45299</v>
      </c>
      <c r="O1614" s="400" t="s">
        <v>76</v>
      </c>
      <c r="P1614" s="504" t="s">
        <v>458</v>
      </c>
      <c r="Q1614" s="501" t="s">
        <v>126</v>
      </c>
      <c r="R1614" s="501" t="s">
        <v>126</v>
      </c>
      <c r="S1614" s="349"/>
    </row>
    <row r="1615" spans="1:19" ht="60" customHeight="1" x14ac:dyDescent="0.2">
      <c r="A1615" s="481">
        <f t="shared" si="319"/>
        <v>1612</v>
      </c>
      <c r="B1615" s="399">
        <v>45299</v>
      </c>
      <c r="C1615" s="441">
        <v>45292</v>
      </c>
      <c r="D1615" s="400" t="s">
        <v>114</v>
      </c>
      <c r="E1615" s="401" t="s">
        <v>342</v>
      </c>
      <c r="F1615" s="402">
        <v>2500</v>
      </c>
      <c r="G1615" s="405" t="s">
        <v>2495</v>
      </c>
      <c r="H1615" s="400" t="s">
        <v>139</v>
      </c>
      <c r="I1615" s="403" t="s">
        <v>3176</v>
      </c>
      <c r="J1615" s="386" t="str">
        <f t="shared" si="313"/>
        <v>51.524.306/0001-88</v>
      </c>
      <c r="K1615" s="386" t="s">
        <v>3733</v>
      </c>
      <c r="L1615" s="404" t="s">
        <v>3351</v>
      </c>
      <c r="M1615" s="386" t="s">
        <v>3371</v>
      </c>
      <c r="N1615" s="399">
        <v>45295</v>
      </c>
      <c r="O1615" s="400" t="s">
        <v>76</v>
      </c>
      <c r="P1615" s="504" t="s">
        <v>3264</v>
      </c>
      <c r="Q1615" s="502" t="s">
        <v>957</v>
      </c>
      <c r="R1615" s="502" t="s">
        <v>3747</v>
      </c>
      <c r="S1615" s="349"/>
    </row>
    <row r="1616" spans="1:19" ht="60" customHeight="1" x14ac:dyDescent="0.2">
      <c r="A1616" s="481">
        <f t="shared" si="319"/>
        <v>1613</v>
      </c>
      <c r="B1616" s="399">
        <v>45299</v>
      </c>
      <c r="C1616" s="441">
        <v>45292</v>
      </c>
      <c r="D1616" s="400" t="s">
        <v>114</v>
      </c>
      <c r="E1616" s="401" t="s">
        <v>342</v>
      </c>
      <c r="F1616" s="402">
        <v>39</v>
      </c>
      <c r="G1616" s="405" t="s">
        <v>2496</v>
      </c>
      <c r="H1616" s="400" t="s">
        <v>139</v>
      </c>
      <c r="I1616" s="403" t="s">
        <v>1254</v>
      </c>
      <c r="J1616" s="386" t="str">
        <f t="shared" si="313"/>
        <v>18.715.383/0001-40</v>
      </c>
      <c r="K1616" s="386" t="s">
        <v>1234</v>
      </c>
      <c r="L1616" s="404" t="s">
        <v>1255</v>
      </c>
      <c r="M1616" s="386" t="s">
        <v>3372</v>
      </c>
      <c r="N1616" s="399">
        <v>45299</v>
      </c>
      <c r="O1616" s="400" t="s">
        <v>76</v>
      </c>
      <c r="P1616" s="504" t="s">
        <v>458</v>
      </c>
      <c r="Q1616" s="501" t="s">
        <v>126</v>
      </c>
      <c r="R1616" s="501" t="s">
        <v>126</v>
      </c>
      <c r="S1616" s="349"/>
    </row>
    <row r="1617" spans="1:19" ht="60" customHeight="1" x14ac:dyDescent="0.2">
      <c r="A1617" s="481">
        <f t="shared" si="319"/>
        <v>1614</v>
      </c>
      <c r="B1617" s="399">
        <v>45299</v>
      </c>
      <c r="C1617" s="441">
        <v>45292</v>
      </c>
      <c r="D1617" s="400" t="s">
        <v>114</v>
      </c>
      <c r="E1617" s="401" t="s">
        <v>342</v>
      </c>
      <c r="F1617" s="402">
        <v>3000</v>
      </c>
      <c r="G1617" s="405" t="s">
        <v>2497</v>
      </c>
      <c r="H1617" s="400" t="s">
        <v>139</v>
      </c>
      <c r="I1617" s="403" t="s">
        <v>877</v>
      </c>
      <c r="J1617" s="386" t="str">
        <f t="shared" si="313"/>
        <v>45.582.689/0001-48</v>
      </c>
      <c r="K1617" s="386" t="s">
        <v>3733</v>
      </c>
      <c r="L1617" s="404" t="s">
        <v>3351</v>
      </c>
      <c r="M1617" s="386" t="s">
        <v>3373</v>
      </c>
      <c r="N1617" s="399">
        <v>44928</v>
      </c>
      <c r="O1617" s="400" t="s">
        <v>76</v>
      </c>
      <c r="P1617" s="504" t="s">
        <v>3265</v>
      </c>
      <c r="Q1617" s="502" t="s">
        <v>957</v>
      </c>
      <c r="R1617" s="502" t="s">
        <v>3748</v>
      </c>
      <c r="S1617" s="349"/>
    </row>
    <row r="1618" spans="1:19" ht="60" customHeight="1" x14ac:dyDescent="0.2">
      <c r="A1618" s="481">
        <f t="shared" si="319"/>
        <v>1615</v>
      </c>
      <c r="B1618" s="399">
        <v>45299</v>
      </c>
      <c r="C1618" s="441">
        <v>45292</v>
      </c>
      <c r="D1618" s="400" t="s">
        <v>114</v>
      </c>
      <c r="E1618" s="401" t="s">
        <v>342</v>
      </c>
      <c r="F1618" s="402">
        <v>21.74</v>
      </c>
      <c r="G1618" s="405" t="s">
        <v>2498</v>
      </c>
      <c r="H1618" s="400" t="s">
        <v>139</v>
      </c>
      <c r="I1618" s="403" t="s">
        <v>1254</v>
      </c>
      <c r="J1618" s="386" t="str">
        <f t="shared" si="313"/>
        <v>18.715.383/0001-40</v>
      </c>
      <c r="K1618" s="386" t="s">
        <v>1234</v>
      </c>
      <c r="L1618" s="404" t="s">
        <v>1255</v>
      </c>
      <c r="M1618" s="386" t="s">
        <v>3374</v>
      </c>
      <c r="N1618" s="399">
        <v>45299</v>
      </c>
      <c r="O1618" s="400" t="s">
        <v>76</v>
      </c>
      <c r="P1618" s="504" t="s">
        <v>458</v>
      </c>
      <c r="Q1618" s="501" t="s">
        <v>126</v>
      </c>
      <c r="R1618" s="501" t="s">
        <v>126</v>
      </c>
      <c r="S1618" s="349"/>
    </row>
    <row r="1619" spans="1:19" ht="60" customHeight="1" x14ac:dyDescent="0.2">
      <c r="A1619" s="481">
        <f t="shared" si="319"/>
        <v>1616</v>
      </c>
      <c r="B1619" s="399">
        <v>45299</v>
      </c>
      <c r="C1619" s="441">
        <v>45292</v>
      </c>
      <c r="D1619" s="400" t="s">
        <v>114</v>
      </c>
      <c r="E1619" s="401" t="s">
        <v>342</v>
      </c>
      <c r="F1619" s="402">
        <v>65.33</v>
      </c>
      <c r="G1619" s="405" t="s">
        <v>2499</v>
      </c>
      <c r="H1619" s="400" t="s">
        <v>139</v>
      </c>
      <c r="I1619" s="403" t="s">
        <v>1254</v>
      </c>
      <c r="J1619" s="386" t="str">
        <f t="shared" si="313"/>
        <v>18.715.383/0001-40</v>
      </c>
      <c r="K1619" s="386" t="s">
        <v>1234</v>
      </c>
      <c r="L1619" s="404" t="s">
        <v>1255</v>
      </c>
      <c r="M1619" s="386" t="s">
        <v>3375</v>
      </c>
      <c r="N1619" s="399">
        <v>45299</v>
      </c>
      <c r="O1619" s="400" t="s">
        <v>76</v>
      </c>
      <c r="P1619" s="504" t="s">
        <v>458</v>
      </c>
      <c r="Q1619" s="501" t="s">
        <v>126</v>
      </c>
      <c r="R1619" s="501" t="s">
        <v>126</v>
      </c>
      <c r="S1619" s="349"/>
    </row>
    <row r="1620" spans="1:19" ht="60" customHeight="1" x14ac:dyDescent="0.2">
      <c r="A1620" s="481">
        <f t="shared" si="319"/>
        <v>1617</v>
      </c>
      <c r="B1620" s="399">
        <v>45299</v>
      </c>
      <c r="C1620" s="441">
        <v>45292</v>
      </c>
      <c r="D1620" s="400" t="s">
        <v>114</v>
      </c>
      <c r="E1620" s="401" t="s">
        <v>342</v>
      </c>
      <c r="F1620" s="402">
        <v>400</v>
      </c>
      <c r="G1620" s="405" t="s">
        <v>2500</v>
      </c>
      <c r="H1620" s="400" t="s">
        <v>139</v>
      </c>
      <c r="I1620" s="403" t="s">
        <v>1254</v>
      </c>
      <c r="J1620" s="386" t="str">
        <f t="shared" si="313"/>
        <v>18.715.383/0001-40</v>
      </c>
      <c r="K1620" s="386" t="s">
        <v>1234</v>
      </c>
      <c r="L1620" s="404" t="s">
        <v>1255</v>
      </c>
      <c r="M1620" s="386" t="s">
        <v>3376</v>
      </c>
      <c r="N1620" s="399">
        <v>45299</v>
      </c>
      <c r="O1620" s="400" t="s">
        <v>76</v>
      </c>
      <c r="P1620" s="504" t="s">
        <v>458</v>
      </c>
      <c r="Q1620" s="501" t="s">
        <v>126</v>
      </c>
      <c r="R1620" s="501" t="s">
        <v>126</v>
      </c>
      <c r="S1620" s="349"/>
    </row>
    <row r="1621" spans="1:19" ht="60" customHeight="1" x14ac:dyDescent="0.2">
      <c r="A1621" s="481">
        <f t="shared" si="319"/>
        <v>1618</v>
      </c>
      <c r="B1621" s="399">
        <v>45299</v>
      </c>
      <c r="C1621" s="441">
        <v>45292</v>
      </c>
      <c r="D1621" s="400" t="s">
        <v>114</v>
      </c>
      <c r="E1621" s="401" t="s">
        <v>342</v>
      </c>
      <c r="F1621" s="402">
        <v>86.91</v>
      </c>
      <c r="G1621" s="405" t="s">
        <v>2501</v>
      </c>
      <c r="H1621" s="400" t="s">
        <v>139</v>
      </c>
      <c r="I1621" s="403" t="s">
        <v>1254</v>
      </c>
      <c r="J1621" s="386" t="str">
        <f t="shared" si="313"/>
        <v>18.715.383/0001-40</v>
      </c>
      <c r="K1621" s="386" t="s">
        <v>1234</v>
      </c>
      <c r="L1621" s="404" t="s">
        <v>1255</v>
      </c>
      <c r="M1621" s="386" t="s">
        <v>3377</v>
      </c>
      <c r="N1621" s="399">
        <v>45299</v>
      </c>
      <c r="O1621" s="400" t="s">
        <v>76</v>
      </c>
      <c r="P1621" s="504" t="s">
        <v>458</v>
      </c>
      <c r="Q1621" s="501" t="s">
        <v>126</v>
      </c>
      <c r="R1621" s="501" t="s">
        <v>126</v>
      </c>
      <c r="S1621" s="349"/>
    </row>
    <row r="1622" spans="1:19" ht="60" customHeight="1" x14ac:dyDescent="0.2">
      <c r="A1622" s="481">
        <f t="shared" si="319"/>
        <v>1619</v>
      </c>
      <c r="B1622" s="399">
        <v>45299</v>
      </c>
      <c r="C1622" s="441">
        <v>45292</v>
      </c>
      <c r="D1622" s="400" t="s">
        <v>114</v>
      </c>
      <c r="E1622" s="401" t="s">
        <v>342</v>
      </c>
      <c r="F1622" s="402">
        <v>143.19</v>
      </c>
      <c r="G1622" s="405" t="s">
        <v>2502</v>
      </c>
      <c r="H1622" s="400" t="s">
        <v>139</v>
      </c>
      <c r="I1622" s="403" t="s">
        <v>1254</v>
      </c>
      <c r="J1622" s="386" t="str">
        <f t="shared" si="313"/>
        <v>18.715.383/0001-40</v>
      </c>
      <c r="K1622" s="386" t="s">
        <v>1234</v>
      </c>
      <c r="L1622" s="404" t="s">
        <v>1255</v>
      </c>
      <c r="M1622" s="386" t="s">
        <v>3378</v>
      </c>
      <c r="N1622" s="399">
        <v>45299</v>
      </c>
      <c r="O1622" s="400" t="s">
        <v>76</v>
      </c>
      <c r="P1622" s="504" t="s">
        <v>458</v>
      </c>
      <c r="Q1622" s="501" t="s">
        <v>126</v>
      </c>
      <c r="R1622" s="501" t="s">
        <v>126</v>
      </c>
      <c r="S1622" s="349"/>
    </row>
    <row r="1623" spans="1:19" ht="60" customHeight="1" x14ac:dyDescent="0.2">
      <c r="A1623" s="481">
        <f t="shared" si="319"/>
        <v>1620</v>
      </c>
      <c r="B1623" s="399">
        <v>45299</v>
      </c>
      <c r="C1623" s="441">
        <v>45292</v>
      </c>
      <c r="D1623" s="400" t="s">
        <v>114</v>
      </c>
      <c r="E1623" s="401" t="s">
        <v>342</v>
      </c>
      <c r="F1623" s="402">
        <v>80.400000000000006</v>
      </c>
      <c r="G1623" s="405" t="s">
        <v>2503</v>
      </c>
      <c r="H1623" s="400" t="s">
        <v>139</v>
      </c>
      <c r="I1623" s="403" t="s">
        <v>1254</v>
      </c>
      <c r="J1623" s="386" t="str">
        <f t="shared" si="313"/>
        <v>18.715.383/0001-40</v>
      </c>
      <c r="K1623" s="386" t="s">
        <v>1234</v>
      </c>
      <c r="L1623" s="404" t="s">
        <v>1255</v>
      </c>
      <c r="M1623" s="386" t="s">
        <v>3379</v>
      </c>
      <c r="N1623" s="399">
        <v>45299</v>
      </c>
      <c r="O1623" s="400" t="s">
        <v>76</v>
      </c>
      <c r="P1623" s="504" t="s">
        <v>458</v>
      </c>
      <c r="Q1623" s="501" t="s">
        <v>126</v>
      </c>
      <c r="R1623" s="501" t="s">
        <v>126</v>
      </c>
      <c r="S1623" s="349"/>
    </row>
    <row r="1624" spans="1:19" ht="60" customHeight="1" x14ac:dyDescent="0.2">
      <c r="A1624" s="481">
        <f t="shared" si="319"/>
        <v>1621</v>
      </c>
      <c r="B1624" s="399">
        <v>45299</v>
      </c>
      <c r="C1624" s="441">
        <v>45292</v>
      </c>
      <c r="D1624" s="400" t="s">
        <v>114</v>
      </c>
      <c r="E1624" s="401" t="s">
        <v>342</v>
      </c>
      <c r="F1624" s="402">
        <v>100</v>
      </c>
      <c r="G1624" s="405" t="s">
        <v>2504</v>
      </c>
      <c r="H1624" s="400" t="s">
        <v>139</v>
      </c>
      <c r="I1624" s="403" t="s">
        <v>1254</v>
      </c>
      <c r="J1624" s="386" t="str">
        <f t="shared" si="313"/>
        <v>18.715.383/0001-40</v>
      </c>
      <c r="K1624" s="386" t="s">
        <v>1234</v>
      </c>
      <c r="L1624" s="404" t="s">
        <v>1255</v>
      </c>
      <c r="M1624" s="386" t="s">
        <v>3380</v>
      </c>
      <c r="N1624" s="399">
        <v>45299</v>
      </c>
      <c r="O1624" s="400" t="s">
        <v>76</v>
      </c>
      <c r="P1624" s="504" t="s">
        <v>458</v>
      </c>
      <c r="Q1624" s="501" t="s">
        <v>126</v>
      </c>
      <c r="R1624" s="501" t="s">
        <v>126</v>
      </c>
      <c r="S1624" s="349"/>
    </row>
    <row r="1625" spans="1:19" ht="60" customHeight="1" x14ac:dyDescent="0.2">
      <c r="A1625" s="481">
        <f t="shared" si="319"/>
        <v>1622</v>
      </c>
      <c r="B1625" s="399">
        <v>45299</v>
      </c>
      <c r="C1625" s="441">
        <v>45292</v>
      </c>
      <c r="D1625" s="400" t="s">
        <v>114</v>
      </c>
      <c r="E1625" s="401" t="s">
        <v>342</v>
      </c>
      <c r="F1625" s="402">
        <v>100.5</v>
      </c>
      <c r="G1625" s="405" t="s">
        <v>2505</v>
      </c>
      <c r="H1625" s="400" t="s">
        <v>139</v>
      </c>
      <c r="I1625" s="403" t="s">
        <v>1254</v>
      </c>
      <c r="J1625" s="386" t="str">
        <f t="shared" si="313"/>
        <v>18.715.383/0001-40</v>
      </c>
      <c r="K1625" s="386" t="s">
        <v>1234</v>
      </c>
      <c r="L1625" s="404" t="s">
        <v>1255</v>
      </c>
      <c r="M1625" s="386" t="s">
        <v>3381</v>
      </c>
      <c r="N1625" s="399">
        <v>45299</v>
      </c>
      <c r="O1625" s="400" t="s">
        <v>76</v>
      </c>
      <c r="P1625" s="504" t="s">
        <v>458</v>
      </c>
      <c r="Q1625" s="501" t="s">
        <v>126</v>
      </c>
      <c r="R1625" s="501" t="s">
        <v>126</v>
      </c>
      <c r="S1625" s="349"/>
    </row>
    <row r="1626" spans="1:19" ht="60" customHeight="1" x14ac:dyDescent="0.2">
      <c r="A1626" s="481">
        <f t="shared" si="319"/>
        <v>1623</v>
      </c>
      <c r="B1626" s="399">
        <v>45299</v>
      </c>
      <c r="C1626" s="441">
        <v>45292</v>
      </c>
      <c r="D1626" s="400" t="s">
        <v>114</v>
      </c>
      <c r="E1626" s="401" t="s">
        <v>342</v>
      </c>
      <c r="F1626" s="402">
        <v>100</v>
      </c>
      <c r="G1626" s="405" t="s">
        <v>2506</v>
      </c>
      <c r="H1626" s="400" t="s">
        <v>139</v>
      </c>
      <c r="I1626" s="403" t="s">
        <v>1254</v>
      </c>
      <c r="J1626" s="386" t="str">
        <f t="shared" si="313"/>
        <v>18.715.383/0001-40</v>
      </c>
      <c r="K1626" s="386" t="s">
        <v>1234</v>
      </c>
      <c r="L1626" s="404" t="s">
        <v>1255</v>
      </c>
      <c r="M1626" s="386" t="s">
        <v>3382</v>
      </c>
      <c r="N1626" s="399">
        <v>45299</v>
      </c>
      <c r="O1626" s="400" t="s">
        <v>76</v>
      </c>
      <c r="P1626" s="504" t="s">
        <v>458</v>
      </c>
      <c r="Q1626" s="501" t="s">
        <v>126</v>
      </c>
      <c r="R1626" s="501" t="s">
        <v>126</v>
      </c>
      <c r="S1626" s="349"/>
    </row>
    <row r="1627" spans="1:19" ht="60" customHeight="1" x14ac:dyDescent="0.2">
      <c r="A1627" s="481">
        <f t="shared" si="319"/>
        <v>1624</v>
      </c>
      <c r="B1627" s="399">
        <v>45299</v>
      </c>
      <c r="C1627" s="441">
        <v>45292</v>
      </c>
      <c r="D1627" s="400" t="s">
        <v>114</v>
      </c>
      <c r="E1627" s="401" t="s">
        <v>342</v>
      </c>
      <c r="F1627" s="402">
        <v>60.3</v>
      </c>
      <c r="G1627" s="405" t="s">
        <v>2507</v>
      </c>
      <c r="H1627" s="400" t="s">
        <v>139</v>
      </c>
      <c r="I1627" s="403" t="s">
        <v>1254</v>
      </c>
      <c r="J1627" s="386" t="str">
        <f t="shared" si="313"/>
        <v>18.715.383/0001-40</v>
      </c>
      <c r="K1627" s="386" t="s">
        <v>1234</v>
      </c>
      <c r="L1627" s="404" t="s">
        <v>1255</v>
      </c>
      <c r="M1627" s="386" t="s">
        <v>3383</v>
      </c>
      <c r="N1627" s="399">
        <v>45299</v>
      </c>
      <c r="O1627" s="400" t="s">
        <v>76</v>
      </c>
      <c r="P1627" s="504" t="s">
        <v>458</v>
      </c>
      <c r="Q1627" s="501" t="s">
        <v>126</v>
      </c>
      <c r="R1627" s="501" t="s">
        <v>126</v>
      </c>
      <c r="S1627" s="349"/>
    </row>
    <row r="1628" spans="1:19" ht="60" customHeight="1" x14ac:dyDescent="0.2">
      <c r="A1628" s="481">
        <f t="shared" si="319"/>
        <v>1625</v>
      </c>
      <c r="B1628" s="399">
        <v>45299</v>
      </c>
      <c r="C1628" s="441">
        <v>45292</v>
      </c>
      <c r="D1628" s="400" t="s">
        <v>114</v>
      </c>
      <c r="E1628" s="401" t="s">
        <v>342</v>
      </c>
      <c r="F1628" s="402">
        <v>100</v>
      </c>
      <c r="G1628" s="405" t="s">
        <v>2508</v>
      </c>
      <c r="H1628" s="400" t="s">
        <v>139</v>
      </c>
      <c r="I1628" s="403" t="s">
        <v>1254</v>
      </c>
      <c r="J1628" s="386" t="str">
        <f t="shared" si="313"/>
        <v>18.715.383/0001-40</v>
      </c>
      <c r="K1628" s="386" t="s">
        <v>1234</v>
      </c>
      <c r="L1628" s="404" t="s">
        <v>1255</v>
      </c>
      <c r="M1628" s="386" t="s">
        <v>3384</v>
      </c>
      <c r="N1628" s="399">
        <v>45299</v>
      </c>
      <c r="O1628" s="400" t="s">
        <v>76</v>
      </c>
      <c r="P1628" s="504" t="s">
        <v>458</v>
      </c>
      <c r="Q1628" s="501" t="s">
        <v>126</v>
      </c>
      <c r="R1628" s="501" t="s">
        <v>126</v>
      </c>
      <c r="S1628" s="349"/>
    </row>
    <row r="1629" spans="1:19" ht="60" customHeight="1" x14ac:dyDescent="0.2">
      <c r="A1629" s="481">
        <f t="shared" si="319"/>
        <v>1626</v>
      </c>
      <c r="B1629" s="399">
        <v>45299</v>
      </c>
      <c r="C1629" s="441">
        <v>45292</v>
      </c>
      <c r="D1629" s="400" t="s">
        <v>114</v>
      </c>
      <c r="E1629" s="401" t="s">
        <v>342</v>
      </c>
      <c r="F1629" s="402">
        <v>24</v>
      </c>
      <c r="G1629" s="405" t="s">
        <v>2509</v>
      </c>
      <c r="H1629" s="400" t="s">
        <v>139</v>
      </c>
      <c r="I1629" s="403" t="s">
        <v>1254</v>
      </c>
      <c r="J1629" s="386" t="str">
        <f t="shared" si="313"/>
        <v>18.715.383/0001-40</v>
      </c>
      <c r="K1629" s="386" t="s">
        <v>1234</v>
      </c>
      <c r="L1629" s="404" t="s">
        <v>1255</v>
      </c>
      <c r="M1629" s="386" t="s">
        <v>3385</v>
      </c>
      <c r="N1629" s="399">
        <v>45299</v>
      </c>
      <c r="O1629" s="400" t="s">
        <v>76</v>
      </c>
      <c r="P1629" s="504" t="s">
        <v>458</v>
      </c>
      <c r="Q1629" s="501" t="s">
        <v>126</v>
      </c>
      <c r="R1629" s="501" t="s">
        <v>126</v>
      </c>
      <c r="S1629" s="349"/>
    </row>
    <row r="1630" spans="1:19" ht="60" customHeight="1" x14ac:dyDescent="0.2">
      <c r="A1630" s="481">
        <f t="shared" si="319"/>
        <v>1627</v>
      </c>
      <c r="B1630" s="399">
        <v>45299</v>
      </c>
      <c r="C1630" s="441">
        <v>45292</v>
      </c>
      <c r="D1630" s="400" t="s">
        <v>114</v>
      </c>
      <c r="E1630" s="401" t="s">
        <v>342</v>
      </c>
      <c r="F1630" s="402">
        <v>200</v>
      </c>
      <c r="G1630" s="405" t="s">
        <v>2510</v>
      </c>
      <c r="H1630" s="400" t="s">
        <v>139</v>
      </c>
      <c r="I1630" s="403" t="s">
        <v>1254</v>
      </c>
      <c r="J1630" s="386" t="str">
        <f t="shared" si="313"/>
        <v>18.715.383/0001-40</v>
      </c>
      <c r="K1630" s="386" t="s">
        <v>1234</v>
      </c>
      <c r="L1630" s="404" t="s">
        <v>1255</v>
      </c>
      <c r="M1630" s="386" t="s">
        <v>3386</v>
      </c>
      <c r="N1630" s="399">
        <v>45299</v>
      </c>
      <c r="O1630" s="400" t="s">
        <v>76</v>
      </c>
      <c r="P1630" s="504" t="s">
        <v>458</v>
      </c>
      <c r="Q1630" s="501" t="s">
        <v>126</v>
      </c>
      <c r="R1630" s="501" t="s">
        <v>126</v>
      </c>
      <c r="S1630" s="349"/>
    </row>
    <row r="1631" spans="1:19" ht="60" customHeight="1" x14ac:dyDescent="0.2">
      <c r="A1631" s="481">
        <f t="shared" si="319"/>
        <v>1628</v>
      </c>
      <c r="B1631" s="399">
        <v>45299</v>
      </c>
      <c r="C1631" s="441">
        <v>45292</v>
      </c>
      <c r="D1631" s="400" t="s">
        <v>114</v>
      </c>
      <c r="E1631" s="401" t="s">
        <v>342</v>
      </c>
      <c r="F1631" s="402">
        <v>45</v>
      </c>
      <c r="G1631" s="405" t="s">
        <v>2511</v>
      </c>
      <c r="H1631" s="400" t="s">
        <v>139</v>
      </c>
      <c r="I1631" s="403" t="s">
        <v>1254</v>
      </c>
      <c r="J1631" s="386" t="str">
        <f t="shared" si="313"/>
        <v>18.715.383/0001-40</v>
      </c>
      <c r="K1631" s="386" t="s">
        <v>1234</v>
      </c>
      <c r="L1631" s="404" t="s">
        <v>1255</v>
      </c>
      <c r="M1631" s="386" t="s">
        <v>3387</v>
      </c>
      <c r="N1631" s="399">
        <v>45299</v>
      </c>
      <c r="O1631" s="400" t="s">
        <v>76</v>
      </c>
      <c r="P1631" s="504" t="s">
        <v>458</v>
      </c>
      <c r="Q1631" s="501" t="s">
        <v>126</v>
      </c>
      <c r="R1631" s="501" t="s">
        <v>126</v>
      </c>
      <c r="S1631" s="349"/>
    </row>
    <row r="1632" spans="1:19" ht="60" customHeight="1" x14ac:dyDescent="0.2">
      <c r="A1632" s="481">
        <f t="shared" si="319"/>
        <v>1629</v>
      </c>
      <c r="B1632" s="399">
        <v>45299</v>
      </c>
      <c r="C1632" s="441">
        <v>45292</v>
      </c>
      <c r="D1632" s="400" t="s">
        <v>114</v>
      </c>
      <c r="E1632" s="401" t="s">
        <v>342</v>
      </c>
      <c r="F1632" s="402">
        <v>200</v>
      </c>
      <c r="G1632" s="405" t="s">
        <v>2512</v>
      </c>
      <c r="H1632" s="400" t="s">
        <v>139</v>
      </c>
      <c r="I1632" s="403" t="s">
        <v>1254</v>
      </c>
      <c r="J1632" s="386" t="str">
        <f t="shared" si="313"/>
        <v>18.715.383/0001-40</v>
      </c>
      <c r="K1632" s="386" t="s">
        <v>1234</v>
      </c>
      <c r="L1632" s="404" t="s">
        <v>1255</v>
      </c>
      <c r="M1632" s="386" t="s">
        <v>3388</v>
      </c>
      <c r="N1632" s="399">
        <v>45299</v>
      </c>
      <c r="O1632" s="400" t="s">
        <v>76</v>
      </c>
      <c r="P1632" s="504" t="s">
        <v>458</v>
      </c>
      <c r="Q1632" s="501" t="s">
        <v>126</v>
      </c>
      <c r="R1632" s="501" t="s">
        <v>126</v>
      </c>
      <c r="S1632" s="349"/>
    </row>
    <row r="1633" spans="1:19" ht="60" customHeight="1" x14ac:dyDescent="0.2">
      <c r="A1633" s="481">
        <f t="shared" si="319"/>
        <v>1630</v>
      </c>
      <c r="B1633" s="399">
        <v>45299</v>
      </c>
      <c r="C1633" s="441">
        <v>45292</v>
      </c>
      <c r="D1633" s="400" t="s">
        <v>114</v>
      </c>
      <c r="E1633" s="401" t="s">
        <v>342</v>
      </c>
      <c r="F1633" s="402">
        <v>105</v>
      </c>
      <c r="G1633" s="405" t="s">
        <v>2513</v>
      </c>
      <c r="H1633" s="400" t="s">
        <v>139</v>
      </c>
      <c r="I1633" s="403" t="s">
        <v>1254</v>
      </c>
      <c r="J1633" s="386" t="str">
        <f t="shared" si="313"/>
        <v>18.715.383/0001-40</v>
      </c>
      <c r="K1633" s="386" t="s">
        <v>1234</v>
      </c>
      <c r="L1633" s="404" t="s">
        <v>1255</v>
      </c>
      <c r="M1633" s="386" t="s">
        <v>3389</v>
      </c>
      <c r="N1633" s="399">
        <v>45299</v>
      </c>
      <c r="O1633" s="400" t="s">
        <v>76</v>
      </c>
      <c r="P1633" s="504" t="s">
        <v>458</v>
      </c>
      <c r="Q1633" s="501" t="s">
        <v>126</v>
      </c>
      <c r="R1633" s="501" t="s">
        <v>126</v>
      </c>
      <c r="S1633" s="349"/>
    </row>
    <row r="1634" spans="1:19" ht="60" customHeight="1" x14ac:dyDescent="0.2">
      <c r="A1634" s="481">
        <f t="shared" si="319"/>
        <v>1631</v>
      </c>
      <c r="B1634" s="399">
        <v>45299</v>
      </c>
      <c r="C1634" s="441">
        <v>45292</v>
      </c>
      <c r="D1634" s="400" t="s">
        <v>114</v>
      </c>
      <c r="E1634" s="401" t="s">
        <v>342</v>
      </c>
      <c r="F1634" s="402">
        <v>90</v>
      </c>
      <c r="G1634" s="405" t="s">
        <v>2514</v>
      </c>
      <c r="H1634" s="400" t="s">
        <v>139</v>
      </c>
      <c r="I1634" s="403" t="s">
        <v>1254</v>
      </c>
      <c r="J1634" s="386" t="str">
        <f t="shared" si="313"/>
        <v>18.715.383/0001-40</v>
      </c>
      <c r="K1634" s="386" t="s">
        <v>1234</v>
      </c>
      <c r="L1634" s="404" t="s">
        <v>1255</v>
      </c>
      <c r="M1634" s="386" t="s">
        <v>3390</v>
      </c>
      <c r="N1634" s="399">
        <v>45299</v>
      </c>
      <c r="O1634" s="400" t="s">
        <v>76</v>
      </c>
      <c r="P1634" s="504" t="s">
        <v>458</v>
      </c>
      <c r="Q1634" s="501" t="s">
        <v>126</v>
      </c>
      <c r="R1634" s="501" t="s">
        <v>126</v>
      </c>
      <c r="S1634" s="349"/>
    </row>
    <row r="1635" spans="1:19" ht="60" customHeight="1" x14ac:dyDescent="0.2">
      <c r="A1635" s="481">
        <f t="shared" si="319"/>
        <v>1632</v>
      </c>
      <c r="B1635" s="399">
        <v>45299</v>
      </c>
      <c r="C1635" s="441">
        <v>45292</v>
      </c>
      <c r="D1635" s="400" t="s">
        <v>114</v>
      </c>
      <c r="E1635" s="401" t="s">
        <v>342</v>
      </c>
      <c r="F1635" s="402">
        <v>50</v>
      </c>
      <c r="G1635" s="405" t="s">
        <v>2515</v>
      </c>
      <c r="H1635" s="400" t="s">
        <v>139</v>
      </c>
      <c r="I1635" s="403" t="s">
        <v>1254</v>
      </c>
      <c r="J1635" s="386" t="str">
        <f t="shared" ref="J1635:J1698" si="320">IF(P1635="","",IF(LEN(TRIM(P1635))&gt;14,P1635,"CPF Protegido - LGPD"))</f>
        <v>18.715.383/0001-40</v>
      </c>
      <c r="K1635" s="386" t="s">
        <v>1234</v>
      </c>
      <c r="L1635" s="404" t="s">
        <v>1255</v>
      </c>
      <c r="M1635" s="386" t="s">
        <v>3391</v>
      </c>
      <c r="N1635" s="399">
        <v>45299</v>
      </c>
      <c r="O1635" s="400" t="s">
        <v>76</v>
      </c>
      <c r="P1635" s="504" t="s">
        <v>458</v>
      </c>
      <c r="Q1635" s="501" t="s">
        <v>126</v>
      </c>
      <c r="R1635" s="501" t="s">
        <v>126</v>
      </c>
      <c r="S1635" s="349"/>
    </row>
    <row r="1636" spans="1:19" ht="60" customHeight="1" x14ac:dyDescent="0.2">
      <c r="A1636" s="481">
        <f t="shared" si="319"/>
        <v>1633</v>
      </c>
      <c r="B1636" s="399">
        <v>45299</v>
      </c>
      <c r="C1636" s="441">
        <v>45292</v>
      </c>
      <c r="D1636" s="400" t="s">
        <v>114</v>
      </c>
      <c r="E1636" s="401" t="s">
        <v>342</v>
      </c>
      <c r="F1636" s="402">
        <v>90</v>
      </c>
      <c r="G1636" s="405" t="s">
        <v>2516</v>
      </c>
      <c r="H1636" s="400" t="s">
        <v>139</v>
      </c>
      <c r="I1636" s="403" t="s">
        <v>1254</v>
      </c>
      <c r="J1636" s="386" t="str">
        <f t="shared" si="320"/>
        <v>18.715.383/0001-40</v>
      </c>
      <c r="K1636" s="386" t="s">
        <v>1234</v>
      </c>
      <c r="L1636" s="404" t="s">
        <v>1255</v>
      </c>
      <c r="M1636" s="386" t="s">
        <v>3392</v>
      </c>
      <c r="N1636" s="399">
        <v>45299</v>
      </c>
      <c r="O1636" s="400" t="s">
        <v>76</v>
      </c>
      <c r="P1636" s="504" t="s">
        <v>458</v>
      </c>
      <c r="Q1636" s="501" t="s">
        <v>126</v>
      </c>
      <c r="R1636" s="501" t="s">
        <v>126</v>
      </c>
      <c r="S1636" s="349"/>
    </row>
    <row r="1637" spans="1:19" ht="60" customHeight="1" x14ac:dyDescent="0.2">
      <c r="A1637" s="481">
        <f t="shared" si="319"/>
        <v>1634</v>
      </c>
      <c r="B1637" s="399">
        <v>45299</v>
      </c>
      <c r="C1637" s="441">
        <v>45292</v>
      </c>
      <c r="D1637" s="400" t="s">
        <v>114</v>
      </c>
      <c r="E1637" s="401" t="s">
        <v>342</v>
      </c>
      <c r="F1637" s="402">
        <v>126</v>
      </c>
      <c r="G1637" s="405" t="s">
        <v>2517</v>
      </c>
      <c r="H1637" s="400" t="s">
        <v>139</v>
      </c>
      <c r="I1637" s="403" t="s">
        <v>1254</v>
      </c>
      <c r="J1637" s="386" t="str">
        <f t="shared" si="320"/>
        <v>18.715.383/0001-40</v>
      </c>
      <c r="K1637" s="386" t="s">
        <v>1234</v>
      </c>
      <c r="L1637" s="404" t="s">
        <v>1255</v>
      </c>
      <c r="M1637" s="386" t="s">
        <v>3393</v>
      </c>
      <c r="N1637" s="399">
        <v>45299</v>
      </c>
      <c r="O1637" s="400" t="s">
        <v>76</v>
      </c>
      <c r="P1637" s="504" t="s">
        <v>458</v>
      </c>
      <c r="Q1637" s="501" t="s">
        <v>126</v>
      </c>
      <c r="R1637" s="501" t="s">
        <v>126</v>
      </c>
      <c r="S1637" s="349"/>
    </row>
    <row r="1638" spans="1:19" ht="60" customHeight="1" x14ac:dyDescent="0.2">
      <c r="A1638" s="481">
        <f t="shared" si="319"/>
        <v>1635</v>
      </c>
      <c r="B1638" s="399">
        <v>45299</v>
      </c>
      <c r="C1638" s="441">
        <v>45292</v>
      </c>
      <c r="D1638" s="400" t="s">
        <v>114</v>
      </c>
      <c r="E1638" s="401" t="s">
        <v>342</v>
      </c>
      <c r="F1638" s="402">
        <v>90</v>
      </c>
      <c r="G1638" s="405" t="s">
        <v>2518</v>
      </c>
      <c r="H1638" s="400" t="s">
        <v>139</v>
      </c>
      <c r="I1638" s="403" t="s">
        <v>1254</v>
      </c>
      <c r="J1638" s="386" t="str">
        <f t="shared" si="320"/>
        <v>18.715.383/0001-40</v>
      </c>
      <c r="K1638" s="386" t="s">
        <v>1234</v>
      </c>
      <c r="L1638" s="404" t="s">
        <v>1255</v>
      </c>
      <c r="M1638" s="386" t="s">
        <v>3394</v>
      </c>
      <c r="N1638" s="399">
        <v>45299</v>
      </c>
      <c r="O1638" s="400" t="s">
        <v>76</v>
      </c>
      <c r="P1638" s="504" t="s">
        <v>458</v>
      </c>
      <c r="Q1638" s="501" t="s">
        <v>126</v>
      </c>
      <c r="R1638" s="501" t="s">
        <v>126</v>
      </c>
      <c r="S1638" s="349"/>
    </row>
    <row r="1639" spans="1:19" ht="60" customHeight="1" x14ac:dyDescent="0.2">
      <c r="A1639" s="481">
        <f t="shared" si="319"/>
        <v>1636</v>
      </c>
      <c r="B1639" s="399">
        <v>45299</v>
      </c>
      <c r="C1639" s="441">
        <v>45292</v>
      </c>
      <c r="D1639" s="400" t="s">
        <v>114</v>
      </c>
      <c r="E1639" s="401" t="s">
        <v>342</v>
      </c>
      <c r="F1639" s="402">
        <v>375</v>
      </c>
      <c r="G1639" s="405" t="s">
        <v>2519</v>
      </c>
      <c r="H1639" s="400" t="s">
        <v>139</v>
      </c>
      <c r="I1639" s="403" t="s">
        <v>1254</v>
      </c>
      <c r="J1639" s="386" t="str">
        <f t="shared" si="320"/>
        <v>18.715.383/0001-40</v>
      </c>
      <c r="K1639" s="386" t="s">
        <v>1234</v>
      </c>
      <c r="L1639" s="404" t="s">
        <v>1255</v>
      </c>
      <c r="M1639" s="386" t="s">
        <v>3395</v>
      </c>
      <c r="N1639" s="399">
        <v>45299</v>
      </c>
      <c r="O1639" s="400" t="s">
        <v>76</v>
      </c>
      <c r="P1639" s="504" t="s">
        <v>458</v>
      </c>
      <c r="Q1639" s="501" t="s">
        <v>126</v>
      </c>
      <c r="R1639" s="501" t="s">
        <v>126</v>
      </c>
      <c r="S1639" s="349"/>
    </row>
    <row r="1640" spans="1:19" ht="60" customHeight="1" x14ac:dyDescent="0.2">
      <c r="A1640" s="481">
        <f t="shared" si="319"/>
        <v>1637</v>
      </c>
      <c r="B1640" s="399">
        <v>45299</v>
      </c>
      <c r="C1640" s="441">
        <v>45292</v>
      </c>
      <c r="D1640" s="400" t="s">
        <v>114</v>
      </c>
      <c r="E1640" s="401" t="s">
        <v>342</v>
      </c>
      <c r="F1640" s="402">
        <v>25</v>
      </c>
      <c r="G1640" s="405" t="s">
        <v>2520</v>
      </c>
      <c r="H1640" s="400" t="s">
        <v>139</v>
      </c>
      <c r="I1640" s="403" t="s">
        <v>1254</v>
      </c>
      <c r="J1640" s="386" t="str">
        <f t="shared" si="320"/>
        <v>18.715.383/0001-40</v>
      </c>
      <c r="K1640" s="386" t="s">
        <v>1234</v>
      </c>
      <c r="L1640" s="404" t="s">
        <v>1255</v>
      </c>
      <c r="M1640" s="386" t="s">
        <v>3396</v>
      </c>
      <c r="N1640" s="399">
        <v>45299</v>
      </c>
      <c r="O1640" s="400" t="s">
        <v>76</v>
      </c>
      <c r="P1640" s="504" t="s">
        <v>458</v>
      </c>
      <c r="Q1640" s="501" t="s">
        <v>126</v>
      </c>
      <c r="R1640" s="501" t="s">
        <v>126</v>
      </c>
      <c r="S1640" s="349"/>
    </row>
    <row r="1641" spans="1:19" ht="60" customHeight="1" x14ac:dyDescent="0.2">
      <c r="A1641" s="481">
        <f t="shared" si="319"/>
        <v>1638</v>
      </c>
      <c r="B1641" s="399">
        <v>45299</v>
      </c>
      <c r="C1641" s="441">
        <v>45292</v>
      </c>
      <c r="D1641" s="400" t="s">
        <v>114</v>
      </c>
      <c r="E1641" s="401" t="s">
        <v>342</v>
      </c>
      <c r="F1641" s="402">
        <v>217.8</v>
      </c>
      <c r="G1641" s="405" t="s">
        <v>2521</v>
      </c>
      <c r="H1641" s="400" t="s">
        <v>139</v>
      </c>
      <c r="I1641" s="403" t="s">
        <v>1254</v>
      </c>
      <c r="J1641" s="386" t="str">
        <f t="shared" si="320"/>
        <v>18.715.383/0001-40</v>
      </c>
      <c r="K1641" s="386" t="s">
        <v>1234</v>
      </c>
      <c r="L1641" s="404" t="s">
        <v>1255</v>
      </c>
      <c r="M1641" s="386">
        <v>202396</v>
      </c>
      <c r="N1641" s="399">
        <v>45299</v>
      </c>
      <c r="O1641" s="400" t="s">
        <v>76</v>
      </c>
      <c r="P1641" s="504" t="s">
        <v>458</v>
      </c>
      <c r="Q1641" s="501" t="s">
        <v>126</v>
      </c>
      <c r="R1641" s="501" t="s">
        <v>126</v>
      </c>
      <c r="S1641" s="349"/>
    </row>
    <row r="1642" spans="1:19" ht="60" customHeight="1" x14ac:dyDescent="0.2">
      <c r="A1642" s="481">
        <f t="shared" si="319"/>
        <v>1639</v>
      </c>
      <c r="B1642" s="399">
        <v>45299</v>
      </c>
      <c r="C1642" s="441">
        <v>45292</v>
      </c>
      <c r="D1642" s="400" t="s">
        <v>114</v>
      </c>
      <c r="E1642" s="401" t="s">
        <v>342</v>
      </c>
      <c r="F1642" s="402">
        <v>150</v>
      </c>
      <c r="G1642" s="405" t="s">
        <v>2522</v>
      </c>
      <c r="H1642" s="400" t="s">
        <v>139</v>
      </c>
      <c r="I1642" s="403" t="s">
        <v>1254</v>
      </c>
      <c r="J1642" s="386" t="str">
        <f t="shared" si="320"/>
        <v>18.715.383/0001-40</v>
      </c>
      <c r="K1642" s="386" t="s">
        <v>1234</v>
      </c>
      <c r="L1642" s="404" t="s">
        <v>1255</v>
      </c>
      <c r="M1642" s="386" t="s">
        <v>3397</v>
      </c>
      <c r="N1642" s="399">
        <v>45299</v>
      </c>
      <c r="O1642" s="400" t="s">
        <v>76</v>
      </c>
      <c r="P1642" s="504" t="s">
        <v>458</v>
      </c>
      <c r="Q1642" s="501" t="s">
        <v>126</v>
      </c>
      <c r="R1642" s="501" t="s">
        <v>126</v>
      </c>
      <c r="S1642" s="349"/>
    </row>
    <row r="1643" spans="1:19" ht="60" customHeight="1" x14ac:dyDescent="0.2">
      <c r="A1643" s="481">
        <f t="shared" si="319"/>
        <v>1640</v>
      </c>
      <c r="B1643" s="399">
        <v>45299</v>
      </c>
      <c r="C1643" s="441">
        <v>45292</v>
      </c>
      <c r="D1643" s="400" t="s">
        <v>114</v>
      </c>
      <c r="E1643" s="401" t="s">
        <v>342</v>
      </c>
      <c r="F1643" s="402">
        <v>136.5</v>
      </c>
      <c r="G1643" s="405" t="s">
        <v>2523</v>
      </c>
      <c r="H1643" s="400" t="s">
        <v>139</v>
      </c>
      <c r="I1643" s="403" t="s">
        <v>1254</v>
      </c>
      <c r="J1643" s="386" t="str">
        <f t="shared" si="320"/>
        <v>18.715.383/0001-40</v>
      </c>
      <c r="K1643" s="386" t="s">
        <v>1234</v>
      </c>
      <c r="L1643" s="404" t="s">
        <v>1255</v>
      </c>
      <c r="M1643" s="386" t="s">
        <v>3398</v>
      </c>
      <c r="N1643" s="399">
        <v>45299</v>
      </c>
      <c r="O1643" s="400" t="s">
        <v>76</v>
      </c>
      <c r="P1643" s="504" t="s">
        <v>458</v>
      </c>
      <c r="Q1643" s="501" t="s">
        <v>126</v>
      </c>
      <c r="R1643" s="501" t="s">
        <v>126</v>
      </c>
      <c r="S1643" s="349"/>
    </row>
    <row r="1644" spans="1:19" ht="60" customHeight="1" x14ac:dyDescent="0.2">
      <c r="A1644" s="481">
        <f t="shared" si="319"/>
        <v>1641</v>
      </c>
      <c r="B1644" s="399">
        <v>45299</v>
      </c>
      <c r="C1644" s="441">
        <v>45292</v>
      </c>
      <c r="D1644" s="400" t="s">
        <v>114</v>
      </c>
      <c r="E1644" s="401" t="s">
        <v>342</v>
      </c>
      <c r="F1644" s="402">
        <v>150</v>
      </c>
      <c r="G1644" s="405" t="s">
        <v>2524</v>
      </c>
      <c r="H1644" s="400" t="s">
        <v>139</v>
      </c>
      <c r="I1644" s="403" t="s">
        <v>1254</v>
      </c>
      <c r="J1644" s="386" t="str">
        <f t="shared" si="320"/>
        <v>18.715.383/0001-40</v>
      </c>
      <c r="K1644" s="386" t="s">
        <v>1234</v>
      </c>
      <c r="L1644" s="404" t="s">
        <v>1255</v>
      </c>
      <c r="M1644" s="386" t="s">
        <v>3399</v>
      </c>
      <c r="N1644" s="399">
        <v>45299</v>
      </c>
      <c r="O1644" s="400" t="s">
        <v>76</v>
      </c>
      <c r="P1644" s="504" t="s">
        <v>458</v>
      </c>
      <c r="Q1644" s="501" t="s">
        <v>126</v>
      </c>
      <c r="R1644" s="501" t="s">
        <v>126</v>
      </c>
      <c r="S1644" s="349"/>
    </row>
    <row r="1645" spans="1:19" ht="60" customHeight="1" x14ac:dyDescent="0.2">
      <c r="A1645" s="481">
        <f t="shared" si="319"/>
        <v>1642</v>
      </c>
      <c r="B1645" s="399">
        <v>45299</v>
      </c>
      <c r="C1645" s="441">
        <v>45292</v>
      </c>
      <c r="D1645" s="400" t="s">
        <v>114</v>
      </c>
      <c r="E1645" s="401" t="s">
        <v>342</v>
      </c>
      <c r="F1645" s="402">
        <v>50.05</v>
      </c>
      <c r="G1645" s="405" t="s">
        <v>2525</v>
      </c>
      <c r="H1645" s="400" t="s">
        <v>139</v>
      </c>
      <c r="I1645" s="403" t="s">
        <v>1254</v>
      </c>
      <c r="J1645" s="386" t="str">
        <f t="shared" si="320"/>
        <v>18.715.383/0001-40</v>
      </c>
      <c r="K1645" s="386" t="s">
        <v>1234</v>
      </c>
      <c r="L1645" s="404" t="s">
        <v>1255</v>
      </c>
      <c r="M1645" s="386" t="s">
        <v>3400</v>
      </c>
      <c r="N1645" s="399">
        <v>45299</v>
      </c>
      <c r="O1645" s="400" t="s">
        <v>76</v>
      </c>
      <c r="P1645" s="504" t="s">
        <v>458</v>
      </c>
      <c r="Q1645" s="501" t="s">
        <v>126</v>
      </c>
      <c r="R1645" s="501" t="s">
        <v>126</v>
      </c>
      <c r="S1645" s="349"/>
    </row>
    <row r="1646" spans="1:19" ht="60" customHeight="1" x14ac:dyDescent="0.2">
      <c r="A1646" s="481">
        <f t="shared" si="319"/>
        <v>1643</v>
      </c>
      <c r="B1646" s="399">
        <v>45299</v>
      </c>
      <c r="C1646" s="441">
        <v>45292</v>
      </c>
      <c r="D1646" s="400" t="s">
        <v>114</v>
      </c>
      <c r="E1646" s="401" t="s">
        <v>342</v>
      </c>
      <c r="F1646" s="402">
        <v>150</v>
      </c>
      <c r="G1646" s="405" t="s">
        <v>2526</v>
      </c>
      <c r="H1646" s="400" t="s">
        <v>139</v>
      </c>
      <c r="I1646" s="403" t="s">
        <v>1254</v>
      </c>
      <c r="J1646" s="386" t="str">
        <f t="shared" si="320"/>
        <v>18.715.383/0001-40</v>
      </c>
      <c r="K1646" s="386" t="s">
        <v>1234</v>
      </c>
      <c r="L1646" s="404" t="s">
        <v>1255</v>
      </c>
      <c r="M1646" s="386" t="s">
        <v>3401</v>
      </c>
      <c r="N1646" s="399">
        <v>45299</v>
      </c>
      <c r="O1646" s="400" t="s">
        <v>76</v>
      </c>
      <c r="P1646" s="504" t="s">
        <v>458</v>
      </c>
      <c r="Q1646" s="501" t="s">
        <v>126</v>
      </c>
      <c r="R1646" s="501" t="s">
        <v>126</v>
      </c>
      <c r="S1646" s="349"/>
    </row>
    <row r="1647" spans="1:19" ht="60" customHeight="1" x14ac:dyDescent="0.2">
      <c r="A1647" s="481">
        <f t="shared" si="319"/>
        <v>1644</v>
      </c>
      <c r="B1647" s="399">
        <v>45299</v>
      </c>
      <c r="C1647" s="441">
        <v>45292</v>
      </c>
      <c r="D1647" s="400" t="s">
        <v>114</v>
      </c>
      <c r="E1647" s="401" t="s">
        <v>342</v>
      </c>
      <c r="F1647" s="402">
        <v>75</v>
      </c>
      <c r="G1647" s="405" t="s">
        <v>2527</v>
      </c>
      <c r="H1647" s="400" t="s">
        <v>139</v>
      </c>
      <c r="I1647" s="403" t="s">
        <v>1254</v>
      </c>
      <c r="J1647" s="386" t="str">
        <f t="shared" si="320"/>
        <v>18.715.383/0001-40</v>
      </c>
      <c r="K1647" s="386" t="s">
        <v>1234</v>
      </c>
      <c r="L1647" s="404" t="s">
        <v>1255</v>
      </c>
      <c r="M1647" s="386" t="s">
        <v>3402</v>
      </c>
      <c r="N1647" s="399">
        <v>45299</v>
      </c>
      <c r="O1647" s="400" t="s">
        <v>76</v>
      </c>
      <c r="P1647" s="504" t="s">
        <v>458</v>
      </c>
      <c r="Q1647" s="501" t="s">
        <v>126</v>
      </c>
      <c r="R1647" s="501" t="s">
        <v>126</v>
      </c>
      <c r="S1647" s="349"/>
    </row>
    <row r="1648" spans="1:19" ht="60" customHeight="1" x14ac:dyDescent="0.2">
      <c r="A1648" s="481">
        <f t="shared" si="319"/>
        <v>1645</v>
      </c>
      <c r="B1648" s="399">
        <v>45299</v>
      </c>
      <c r="C1648" s="441">
        <v>45292</v>
      </c>
      <c r="D1648" s="400" t="s">
        <v>114</v>
      </c>
      <c r="E1648" s="401" t="s">
        <v>342</v>
      </c>
      <c r="F1648" s="402">
        <v>150</v>
      </c>
      <c r="G1648" s="405" t="s">
        <v>2528</v>
      </c>
      <c r="H1648" s="400" t="s">
        <v>139</v>
      </c>
      <c r="I1648" s="403" t="s">
        <v>1254</v>
      </c>
      <c r="J1648" s="386" t="str">
        <f t="shared" si="320"/>
        <v>18.715.383/0001-40</v>
      </c>
      <c r="K1648" s="386" t="s">
        <v>1234</v>
      </c>
      <c r="L1648" s="404" t="s">
        <v>1255</v>
      </c>
      <c r="M1648" s="386" t="s">
        <v>3403</v>
      </c>
      <c r="N1648" s="399">
        <v>45299</v>
      </c>
      <c r="O1648" s="400" t="s">
        <v>76</v>
      </c>
      <c r="P1648" s="504" t="s">
        <v>458</v>
      </c>
      <c r="Q1648" s="501" t="s">
        <v>126</v>
      </c>
      <c r="R1648" s="501" t="s">
        <v>126</v>
      </c>
      <c r="S1648" s="349"/>
    </row>
    <row r="1649" spans="1:19" ht="60" customHeight="1" x14ac:dyDescent="0.2">
      <c r="A1649" s="481">
        <f t="shared" si="319"/>
        <v>1646</v>
      </c>
      <c r="B1649" s="399">
        <v>45299</v>
      </c>
      <c r="C1649" s="441">
        <v>45292</v>
      </c>
      <c r="D1649" s="400" t="s">
        <v>114</v>
      </c>
      <c r="E1649" s="401" t="s">
        <v>342</v>
      </c>
      <c r="F1649" s="402">
        <v>637.5</v>
      </c>
      <c r="G1649" s="405" t="s">
        <v>2529</v>
      </c>
      <c r="H1649" s="400" t="s">
        <v>139</v>
      </c>
      <c r="I1649" s="403" t="s">
        <v>1254</v>
      </c>
      <c r="J1649" s="386" t="str">
        <f t="shared" si="320"/>
        <v>18.715.383/0001-40</v>
      </c>
      <c r="K1649" s="386" t="s">
        <v>1234</v>
      </c>
      <c r="L1649" s="404" t="s">
        <v>1255</v>
      </c>
      <c r="M1649" s="386" t="s">
        <v>3404</v>
      </c>
      <c r="N1649" s="399">
        <v>45299</v>
      </c>
      <c r="O1649" s="400" t="s">
        <v>76</v>
      </c>
      <c r="P1649" s="504" t="s">
        <v>458</v>
      </c>
      <c r="Q1649" s="501" t="s">
        <v>126</v>
      </c>
      <c r="R1649" s="501" t="s">
        <v>126</v>
      </c>
      <c r="S1649" s="349"/>
    </row>
    <row r="1650" spans="1:19" ht="60" customHeight="1" x14ac:dyDescent="0.2">
      <c r="A1650" s="481">
        <f t="shared" si="319"/>
        <v>1647</v>
      </c>
      <c r="B1650" s="399">
        <v>45299</v>
      </c>
      <c r="C1650" s="441">
        <v>45292</v>
      </c>
      <c r="D1650" s="400" t="s">
        <v>114</v>
      </c>
      <c r="E1650" s="401" t="s">
        <v>342</v>
      </c>
      <c r="F1650" s="402">
        <v>120</v>
      </c>
      <c r="G1650" s="405" t="s">
        <v>2530</v>
      </c>
      <c r="H1650" s="400" t="s">
        <v>139</v>
      </c>
      <c r="I1650" s="403" t="s">
        <v>1254</v>
      </c>
      <c r="J1650" s="386" t="str">
        <f t="shared" si="320"/>
        <v>18.715.383/0001-40</v>
      </c>
      <c r="K1650" s="386" t="s">
        <v>1234</v>
      </c>
      <c r="L1650" s="404" t="s">
        <v>1255</v>
      </c>
      <c r="M1650" s="386" t="s">
        <v>3405</v>
      </c>
      <c r="N1650" s="399">
        <v>45299</v>
      </c>
      <c r="O1650" s="400" t="s">
        <v>76</v>
      </c>
      <c r="P1650" s="504" t="s">
        <v>458</v>
      </c>
      <c r="Q1650" s="501" t="s">
        <v>126</v>
      </c>
      <c r="R1650" s="501" t="s">
        <v>126</v>
      </c>
      <c r="S1650" s="349"/>
    </row>
    <row r="1651" spans="1:19" ht="60" customHeight="1" x14ac:dyDescent="0.2">
      <c r="A1651" s="481">
        <f t="shared" si="319"/>
        <v>1648</v>
      </c>
      <c r="B1651" s="399">
        <v>45299</v>
      </c>
      <c r="C1651" s="441">
        <v>45292</v>
      </c>
      <c r="D1651" s="400" t="s">
        <v>114</v>
      </c>
      <c r="E1651" s="401" t="s">
        <v>342</v>
      </c>
      <c r="F1651" s="402">
        <v>212.5</v>
      </c>
      <c r="G1651" s="405" t="s">
        <v>2531</v>
      </c>
      <c r="H1651" s="400" t="s">
        <v>139</v>
      </c>
      <c r="I1651" s="403" t="s">
        <v>1254</v>
      </c>
      <c r="J1651" s="386" t="str">
        <f t="shared" si="320"/>
        <v>18.715.383/0001-40</v>
      </c>
      <c r="K1651" s="386" t="s">
        <v>1234</v>
      </c>
      <c r="L1651" s="404" t="s">
        <v>1255</v>
      </c>
      <c r="M1651" s="386" t="s">
        <v>3406</v>
      </c>
      <c r="N1651" s="399">
        <v>45299</v>
      </c>
      <c r="O1651" s="400" t="s">
        <v>76</v>
      </c>
      <c r="P1651" s="504" t="s">
        <v>458</v>
      </c>
      <c r="Q1651" s="501" t="s">
        <v>126</v>
      </c>
      <c r="R1651" s="501" t="s">
        <v>126</v>
      </c>
      <c r="S1651" s="349"/>
    </row>
    <row r="1652" spans="1:19" ht="60" customHeight="1" x14ac:dyDescent="0.2">
      <c r="A1652" s="481">
        <f t="shared" si="319"/>
        <v>1649</v>
      </c>
      <c r="B1652" s="399">
        <v>45299</v>
      </c>
      <c r="C1652" s="441">
        <v>45292</v>
      </c>
      <c r="D1652" s="400" t="s">
        <v>114</v>
      </c>
      <c r="E1652" s="401" t="s">
        <v>342</v>
      </c>
      <c r="F1652" s="402">
        <v>150</v>
      </c>
      <c r="G1652" s="405" t="s">
        <v>2532</v>
      </c>
      <c r="H1652" s="400" t="s">
        <v>139</v>
      </c>
      <c r="I1652" s="403" t="s">
        <v>1254</v>
      </c>
      <c r="J1652" s="386" t="str">
        <f t="shared" si="320"/>
        <v>18.715.383/0001-40</v>
      </c>
      <c r="K1652" s="386" t="s">
        <v>1234</v>
      </c>
      <c r="L1652" s="404" t="s">
        <v>1255</v>
      </c>
      <c r="M1652" s="386" t="s">
        <v>3407</v>
      </c>
      <c r="N1652" s="399">
        <v>45299</v>
      </c>
      <c r="O1652" s="400" t="s">
        <v>76</v>
      </c>
      <c r="P1652" s="504" t="s">
        <v>458</v>
      </c>
      <c r="Q1652" s="501" t="s">
        <v>126</v>
      </c>
      <c r="R1652" s="501" t="s">
        <v>126</v>
      </c>
      <c r="S1652" s="349"/>
    </row>
    <row r="1653" spans="1:19" ht="60" customHeight="1" x14ac:dyDescent="0.2">
      <c r="A1653" s="481">
        <f t="shared" si="319"/>
        <v>1650</v>
      </c>
      <c r="B1653" s="399">
        <v>45299</v>
      </c>
      <c r="C1653" s="441">
        <v>45292</v>
      </c>
      <c r="D1653" s="400" t="s">
        <v>114</v>
      </c>
      <c r="E1653" s="401" t="s">
        <v>342</v>
      </c>
      <c r="F1653" s="402">
        <v>5.8</v>
      </c>
      <c r="G1653" s="405" t="s">
        <v>2533</v>
      </c>
      <c r="H1653" s="400" t="s">
        <v>139</v>
      </c>
      <c r="I1653" s="403" t="s">
        <v>1254</v>
      </c>
      <c r="J1653" s="386" t="str">
        <f t="shared" si="320"/>
        <v>18.715.383/0001-40</v>
      </c>
      <c r="K1653" s="386" t="s">
        <v>1234</v>
      </c>
      <c r="L1653" s="404" t="s">
        <v>1255</v>
      </c>
      <c r="M1653" s="386" t="s">
        <v>3408</v>
      </c>
      <c r="N1653" s="399">
        <v>45299</v>
      </c>
      <c r="O1653" s="400" t="s">
        <v>76</v>
      </c>
      <c r="P1653" s="504" t="s">
        <v>458</v>
      </c>
      <c r="Q1653" s="501" t="s">
        <v>126</v>
      </c>
      <c r="R1653" s="501" t="s">
        <v>126</v>
      </c>
      <c r="S1653" s="349"/>
    </row>
    <row r="1654" spans="1:19" ht="60" customHeight="1" x14ac:dyDescent="0.2">
      <c r="A1654" s="481">
        <f t="shared" si="319"/>
        <v>1651</v>
      </c>
      <c r="B1654" s="399">
        <v>45299</v>
      </c>
      <c r="C1654" s="441">
        <v>45292</v>
      </c>
      <c r="D1654" s="400" t="s">
        <v>114</v>
      </c>
      <c r="E1654" s="401" t="s">
        <v>342</v>
      </c>
      <c r="F1654" s="402">
        <v>150</v>
      </c>
      <c r="G1654" s="405" t="s">
        <v>2534</v>
      </c>
      <c r="H1654" s="400" t="s">
        <v>139</v>
      </c>
      <c r="I1654" s="403" t="s">
        <v>1254</v>
      </c>
      <c r="J1654" s="386" t="str">
        <f t="shared" si="320"/>
        <v>18.715.383/0001-40</v>
      </c>
      <c r="K1654" s="386" t="s">
        <v>1234</v>
      </c>
      <c r="L1654" s="404" t="s">
        <v>1255</v>
      </c>
      <c r="M1654" s="386" t="s">
        <v>3409</v>
      </c>
      <c r="N1654" s="399">
        <v>45299</v>
      </c>
      <c r="O1654" s="400" t="s">
        <v>76</v>
      </c>
      <c r="P1654" s="504" t="s">
        <v>458</v>
      </c>
      <c r="Q1654" s="501" t="s">
        <v>126</v>
      </c>
      <c r="R1654" s="501" t="s">
        <v>126</v>
      </c>
      <c r="S1654" s="349"/>
    </row>
    <row r="1655" spans="1:19" ht="60" customHeight="1" x14ac:dyDescent="0.2">
      <c r="A1655" s="481">
        <f t="shared" si="319"/>
        <v>1652</v>
      </c>
      <c r="B1655" s="399">
        <v>45299</v>
      </c>
      <c r="C1655" s="441">
        <v>45292</v>
      </c>
      <c r="D1655" s="400" t="s">
        <v>114</v>
      </c>
      <c r="E1655" s="401" t="s">
        <v>342</v>
      </c>
      <c r="F1655" s="402">
        <v>63.75</v>
      </c>
      <c r="G1655" s="405" t="s">
        <v>2535</v>
      </c>
      <c r="H1655" s="400" t="s">
        <v>139</v>
      </c>
      <c r="I1655" s="403" t="s">
        <v>1254</v>
      </c>
      <c r="J1655" s="386" t="str">
        <f t="shared" si="320"/>
        <v>18.715.383/0001-40</v>
      </c>
      <c r="K1655" s="386" t="s">
        <v>1234</v>
      </c>
      <c r="L1655" s="404" t="s">
        <v>1255</v>
      </c>
      <c r="M1655" s="386" t="s">
        <v>3410</v>
      </c>
      <c r="N1655" s="399">
        <v>45299</v>
      </c>
      <c r="O1655" s="400" t="s">
        <v>76</v>
      </c>
      <c r="P1655" s="504" t="s">
        <v>458</v>
      </c>
      <c r="Q1655" s="501" t="s">
        <v>126</v>
      </c>
      <c r="R1655" s="501" t="s">
        <v>126</v>
      </c>
      <c r="S1655" s="349"/>
    </row>
    <row r="1656" spans="1:19" ht="60" customHeight="1" x14ac:dyDescent="0.2">
      <c r="A1656" s="481">
        <f t="shared" si="319"/>
        <v>1653</v>
      </c>
      <c r="B1656" s="399">
        <v>45299</v>
      </c>
      <c r="C1656" s="441">
        <v>45292</v>
      </c>
      <c r="D1656" s="400" t="s">
        <v>114</v>
      </c>
      <c r="E1656" s="401" t="s">
        <v>342</v>
      </c>
      <c r="F1656" s="402">
        <v>150</v>
      </c>
      <c r="G1656" s="405" t="s">
        <v>2536</v>
      </c>
      <c r="H1656" s="400" t="s">
        <v>139</v>
      </c>
      <c r="I1656" s="403" t="s">
        <v>1254</v>
      </c>
      <c r="J1656" s="386" t="str">
        <f t="shared" si="320"/>
        <v>18.715.383/0001-40</v>
      </c>
      <c r="K1656" s="386" t="s">
        <v>1234</v>
      </c>
      <c r="L1656" s="404" t="s">
        <v>1255</v>
      </c>
      <c r="M1656" s="386" t="s">
        <v>3411</v>
      </c>
      <c r="N1656" s="399">
        <v>45299</v>
      </c>
      <c r="O1656" s="400" t="s">
        <v>76</v>
      </c>
      <c r="P1656" s="504" t="s">
        <v>458</v>
      </c>
      <c r="Q1656" s="501" t="s">
        <v>126</v>
      </c>
      <c r="R1656" s="501" t="s">
        <v>126</v>
      </c>
      <c r="S1656" s="349"/>
    </row>
    <row r="1657" spans="1:19" ht="60" customHeight="1" x14ac:dyDescent="0.2">
      <c r="A1657" s="481">
        <f t="shared" si="319"/>
        <v>1654</v>
      </c>
      <c r="B1657" s="399">
        <v>45299</v>
      </c>
      <c r="C1657" s="441">
        <v>45292</v>
      </c>
      <c r="D1657" s="400" t="s">
        <v>114</v>
      </c>
      <c r="E1657" s="401" t="s">
        <v>342</v>
      </c>
      <c r="F1657" s="402">
        <v>85</v>
      </c>
      <c r="G1657" s="405" t="s">
        <v>2537</v>
      </c>
      <c r="H1657" s="400" t="s">
        <v>139</v>
      </c>
      <c r="I1657" s="403" t="s">
        <v>1254</v>
      </c>
      <c r="J1657" s="386" t="str">
        <f t="shared" si="320"/>
        <v>18.715.383/0001-40</v>
      </c>
      <c r="K1657" s="386" t="s">
        <v>1234</v>
      </c>
      <c r="L1657" s="404" t="s">
        <v>1255</v>
      </c>
      <c r="M1657" s="386" t="s">
        <v>3412</v>
      </c>
      <c r="N1657" s="399">
        <v>45299</v>
      </c>
      <c r="O1657" s="400" t="s">
        <v>76</v>
      </c>
      <c r="P1657" s="504" t="s">
        <v>458</v>
      </c>
      <c r="Q1657" s="501" t="s">
        <v>126</v>
      </c>
      <c r="R1657" s="501" t="s">
        <v>126</v>
      </c>
      <c r="S1657" s="349"/>
    </row>
    <row r="1658" spans="1:19" ht="60" customHeight="1" x14ac:dyDescent="0.2">
      <c r="A1658" s="481">
        <f t="shared" si="319"/>
        <v>1655</v>
      </c>
      <c r="B1658" s="399">
        <v>45299</v>
      </c>
      <c r="C1658" s="441">
        <v>45292</v>
      </c>
      <c r="D1658" s="400" t="s">
        <v>114</v>
      </c>
      <c r="E1658" s="401" t="s">
        <v>342</v>
      </c>
      <c r="F1658" s="402">
        <v>125</v>
      </c>
      <c r="G1658" s="405" t="s">
        <v>2538</v>
      </c>
      <c r="H1658" s="400" t="s">
        <v>139</v>
      </c>
      <c r="I1658" s="403" t="s">
        <v>1254</v>
      </c>
      <c r="J1658" s="386" t="str">
        <f t="shared" si="320"/>
        <v>18.715.383/0001-40</v>
      </c>
      <c r="K1658" s="386" t="s">
        <v>1234</v>
      </c>
      <c r="L1658" s="404" t="s">
        <v>1255</v>
      </c>
      <c r="M1658" s="386" t="s">
        <v>3413</v>
      </c>
      <c r="N1658" s="399">
        <v>45299</v>
      </c>
      <c r="O1658" s="400" t="s">
        <v>76</v>
      </c>
      <c r="P1658" s="504" t="s">
        <v>458</v>
      </c>
      <c r="Q1658" s="501" t="s">
        <v>126</v>
      </c>
      <c r="R1658" s="501" t="s">
        <v>126</v>
      </c>
      <c r="S1658" s="349"/>
    </row>
    <row r="1659" spans="1:19" ht="60" customHeight="1" x14ac:dyDescent="0.2">
      <c r="A1659" s="481">
        <f t="shared" si="319"/>
        <v>1656</v>
      </c>
      <c r="B1659" s="399">
        <v>45299</v>
      </c>
      <c r="C1659" s="441">
        <v>45292</v>
      </c>
      <c r="D1659" s="400" t="s">
        <v>114</v>
      </c>
      <c r="E1659" s="401" t="s">
        <v>342</v>
      </c>
      <c r="F1659" s="402">
        <v>33.21</v>
      </c>
      <c r="G1659" s="405" t="s">
        <v>2539</v>
      </c>
      <c r="H1659" s="400" t="s">
        <v>139</v>
      </c>
      <c r="I1659" s="403" t="s">
        <v>1254</v>
      </c>
      <c r="J1659" s="386" t="str">
        <f t="shared" si="320"/>
        <v>18.715.383/0001-40</v>
      </c>
      <c r="K1659" s="386" t="s">
        <v>1234</v>
      </c>
      <c r="L1659" s="404" t="s">
        <v>1255</v>
      </c>
      <c r="M1659" s="386" t="s">
        <v>3414</v>
      </c>
      <c r="N1659" s="399">
        <v>45299</v>
      </c>
      <c r="O1659" s="400" t="s">
        <v>76</v>
      </c>
      <c r="P1659" s="504" t="s">
        <v>458</v>
      </c>
      <c r="Q1659" s="501" t="s">
        <v>126</v>
      </c>
      <c r="R1659" s="501" t="s">
        <v>126</v>
      </c>
      <c r="S1659" s="349"/>
    </row>
    <row r="1660" spans="1:19" ht="60" customHeight="1" x14ac:dyDescent="0.2">
      <c r="A1660" s="481">
        <f t="shared" si="319"/>
        <v>1657</v>
      </c>
      <c r="B1660" s="399">
        <v>45299</v>
      </c>
      <c r="C1660" s="441">
        <v>45292</v>
      </c>
      <c r="D1660" s="400" t="s">
        <v>114</v>
      </c>
      <c r="E1660" s="401" t="s">
        <v>342</v>
      </c>
      <c r="F1660" s="402">
        <v>100</v>
      </c>
      <c r="G1660" s="405" t="s">
        <v>2540</v>
      </c>
      <c r="H1660" s="400" t="s">
        <v>139</v>
      </c>
      <c r="I1660" s="403" t="s">
        <v>1254</v>
      </c>
      <c r="J1660" s="386" t="str">
        <f t="shared" si="320"/>
        <v>18.715.383/0001-40</v>
      </c>
      <c r="K1660" s="386" t="s">
        <v>1234</v>
      </c>
      <c r="L1660" s="404" t="s">
        <v>1255</v>
      </c>
      <c r="M1660" s="386" t="s">
        <v>3415</v>
      </c>
      <c r="N1660" s="399">
        <v>45299</v>
      </c>
      <c r="O1660" s="400" t="s">
        <v>76</v>
      </c>
      <c r="P1660" s="504" t="s">
        <v>458</v>
      </c>
      <c r="Q1660" s="501" t="s">
        <v>126</v>
      </c>
      <c r="R1660" s="501" t="s">
        <v>126</v>
      </c>
      <c r="S1660" s="349"/>
    </row>
    <row r="1661" spans="1:19" ht="60" customHeight="1" x14ac:dyDescent="0.2">
      <c r="A1661" s="481">
        <f t="shared" si="319"/>
        <v>1658</v>
      </c>
      <c r="B1661" s="399">
        <v>45299</v>
      </c>
      <c r="C1661" s="441">
        <v>45292</v>
      </c>
      <c r="D1661" s="400" t="s">
        <v>114</v>
      </c>
      <c r="E1661" s="401" t="s">
        <v>342</v>
      </c>
      <c r="F1661" s="402">
        <v>313.3</v>
      </c>
      <c r="G1661" s="405" t="s">
        <v>2541</v>
      </c>
      <c r="H1661" s="400" t="s">
        <v>139</v>
      </c>
      <c r="I1661" s="403" t="s">
        <v>1254</v>
      </c>
      <c r="J1661" s="386" t="str">
        <f t="shared" si="320"/>
        <v>18.715.383/0001-40</v>
      </c>
      <c r="K1661" s="386" t="s">
        <v>1234</v>
      </c>
      <c r="L1661" s="404" t="s">
        <v>1255</v>
      </c>
      <c r="M1661" s="386" t="s">
        <v>3416</v>
      </c>
      <c r="N1661" s="399">
        <v>45299</v>
      </c>
      <c r="O1661" s="400" t="s">
        <v>76</v>
      </c>
      <c r="P1661" s="504" t="s">
        <v>458</v>
      </c>
      <c r="Q1661" s="501" t="s">
        <v>126</v>
      </c>
      <c r="R1661" s="501" t="s">
        <v>126</v>
      </c>
      <c r="S1661" s="349"/>
    </row>
    <row r="1662" spans="1:19" ht="60" customHeight="1" x14ac:dyDescent="0.2">
      <c r="A1662" s="481">
        <f t="shared" si="319"/>
        <v>1659</v>
      </c>
      <c r="B1662" s="399">
        <v>45299</v>
      </c>
      <c r="C1662" s="441">
        <v>45292</v>
      </c>
      <c r="D1662" s="400" t="s">
        <v>114</v>
      </c>
      <c r="E1662" s="401" t="s">
        <v>342</v>
      </c>
      <c r="F1662" s="402">
        <v>200</v>
      </c>
      <c r="G1662" s="405" t="s">
        <v>2542</v>
      </c>
      <c r="H1662" s="400" t="s">
        <v>139</v>
      </c>
      <c r="I1662" s="403" t="s">
        <v>1254</v>
      </c>
      <c r="J1662" s="386" t="str">
        <f t="shared" si="320"/>
        <v>18.715.383/0001-40</v>
      </c>
      <c r="K1662" s="386" t="s">
        <v>1234</v>
      </c>
      <c r="L1662" s="404" t="s">
        <v>1255</v>
      </c>
      <c r="M1662" s="386" t="s">
        <v>3417</v>
      </c>
      <c r="N1662" s="399">
        <v>45299</v>
      </c>
      <c r="O1662" s="400" t="s">
        <v>76</v>
      </c>
      <c r="P1662" s="504" t="s">
        <v>458</v>
      </c>
      <c r="Q1662" s="501" t="s">
        <v>126</v>
      </c>
      <c r="R1662" s="501" t="s">
        <v>126</v>
      </c>
      <c r="S1662" s="349"/>
    </row>
    <row r="1663" spans="1:19" ht="60" customHeight="1" x14ac:dyDescent="0.2">
      <c r="A1663" s="481">
        <f t="shared" si="319"/>
        <v>1660</v>
      </c>
      <c r="B1663" s="399">
        <v>45299</v>
      </c>
      <c r="C1663" s="441">
        <v>45292</v>
      </c>
      <c r="D1663" s="400" t="s">
        <v>114</v>
      </c>
      <c r="E1663" s="401" t="s">
        <v>342</v>
      </c>
      <c r="F1663" s="402">
        <v>5.8</v>
      </c>
      <c r="G1663" s="405" t="s">
        <v>2543</v>
      </c>
      <c r="H1663" s="400" t="s">
        <v>139</v>
      </c>
      <c r="I1663" s="403" t="s">
        <v>1254</v>
      </c>
      <c r="J1663" s="386" t="str">
        <f t="shared" si="320"/>
        <v>18.715.383/0001-40</v>
      </c>
      <c r="K1663" s="386" t="s">
        <v>1234</v>
      </c>
      <c r="L1663" s="404" t="s">
        <v>1255</v>
      </c>
      <c r="M1663" s="386" t="s">
        <v>3418</v>
      </c>
      <c r="N1663" s="399">
        <v>45299</v>
      </c>
      <c r="O1663" s="400" t="s">
        <v>76</v>
      </c>
      <c r="P1663" s="504" t="s">
        <v>458</v>
      </c>
      <c r="Q1663" s="501" t="s">
        <v>126</v>
      </c>
      <c r="R1663" s="501" t="s">
        <v>126</v>
      </c>
      <c r="S1663" s="349"/>
    </row>
    <row r="1664" spans="1:19" ht="60" customHeight="1" x14ac:dyDescent="0.2">
      <c r="A1664" s="481">
        <f t="shared" si="319"/>
        <v>1661</v>
      </c>
      <c r="B1664" s="399">
        <v>45299</v>
      </c>
      <c r="C1664" s="441">
        <v>45292</v>
      </c>
      <c r="D1664" s="400" t="s">
        <v>114</v>
      </c>
      <c r="E1664" s="401" t="s">
        <v>342</v>
      </c>
      <c r="F1664" s="402">
        <v>28.8</v>
      </c>
      <c r="G1664" s="405" t="s">
        <v>2544</v>
      </c>
      <c r="H1664" s="400" t="s">
        <v>139</v>
      </c>
      <c r="I1664" s="403" t="s">
        <v>1254</v>
      </c>
      <c r="J1664" s="386" t="str">
        <f t="shared" si="320"/>
        <v>18.715.383/0001-40</v>
      </c>
      <c r="K1664" s="386" t="s">
        <v>1234</v>
      </c>
      <c r="L1664" s="404" t="s">
        <v>1255</v>
      </c>
      <c r="M1664" s="386" t="s">
        <v>3419</v>
      </c>
      <c r="N1664" s="399">
        <v>45299</v>
      </c>
      <c r="O1664" s="400" t="s">
        <v>76</v>
      </c>
      <c r="P1664" s="504" t="s">
        <v>458</v>
      </c>
      <c r="Q1664" s="501" t="s">
        <v>126</v>
      </c>
      <c r="R1664" s="501" t="s">
        <v>126</v>
      </c>
      <c r="S1664" s="349"/>
    </row>
    <row r="1665" spans="1:19" ht="60" customHeight="1" x14ac:dyDescent="0.2">
      <c r="A1665" s="481">
        <f t="shared" si="319"/>
        <v>1662</v>
      </c>
      <c r="B1665" s="399">
        <v>45299</v>
      </c>
      <c r="C1665" s="441">
        <v>45292</v>
      </c>
      <c r="D1665" s="400" t="s">
        <v>114</v>
      </c>
      <c r="E1665" s="401" t="s">
        <v>342</v>
      </c>
      <c r="F1665" s="402">
        <v>19.350000000000001</v>
      </c>
      <c r="G1665" s="405" t="s">
        <v>2545</v>
      </c>
      <c r="H1665" s="400" t="s">
        <v>139</v>
      </c>
      <c r="I1665" s="403" t="s">
        <v>1254</v>
      </c>
      <c r="J1665" s="386" t="str">
        <f t="shared" si="320"/>
        <v>18.715.383/0001-40</v>
      </c>
      <c r="K1665" s="386" t="s">
        <v>1234</v>
      </c>
      <c r="L1665" s="404" t="s">
        <v>1255</v>
      </c>
      <c r="M1665" s="386" t="s">
        <v>3420</v>
      </c>
      <c r="N1665" s="399">
        <v>45299</v>
      </c>
      <c r="O1665" s="400" t="s">
        <v>76</v>
      </c>
      <c r="P1665" s="504" t="s">
        <v>458</v>
      </c>
      <c r="Q1665" s="501" t="s">
        <v>126</v>
      </c>
      <c r="R1665" s="501" t="s">
        <v>126</v>
      </c>
      <c r="S1665" s="349"/>
    </row>
    <row r="1666" spans="1:19" ht="60" customHeight="1" x14ac:dyDescent="0.2">
      <c r="A1666" s="481">
        <f t="shared" si="319"/>
        <v>1663</v>
      </c>
      <c r="B1666" s="399">
        <v>45299</v>
      </c>
      <c r="C1666" s="441">
        <v>45292</v>
      </c>
      <c r="D1666" s="400" t="s">
        <v>114</v>
      </c>
      <c r="E1666" s="401" t="s">
        <v>342</v>
      </c>
      <c r="F1666" s="402">
        <v>121</v>
      </c>
      <c r="G1666" s="405" t="s">
        <v>2546</v>
      </c>
      <c r="H1666" s="400" t="s">
        <v>139</v>
      </c>
      <c r="I1666" s="403" t="s">
        <v>1254</v>
      </c>
      <c r="J1666" s="386" t="str">
        <f t="shared" si="320"/>
        <v>18.715.383/0001-40</v>
      </c>
      <c r="K1666" s="386" t="s">
        <v>1234</v>
      </c>
      <c r="L1666" s="404" t="s">
        <v>1255</v>
      </c>
      <c r="M1666" s="386" t="s">
        <v>3421</v>
      </c>
      <c r="N1666" s="399">
        <v>45299</v>
      </c>
      <c r="O1666" s="400" t="s">
        <v>76</v>
      </c>
      <c r="P1666" s="504" t="s">
        <v>458</v>
      </c>
      <c r="Q1666" s="501" t="s">
        <v>126</v>
      </c>
      <c r="R1666" s="501" t="s">
        <v>126</v>
      </c>
      <c r="S1666" s="349"/>
    </row>
    <row r="1667" spans="1:19" ht="60" customHeight="1" x14ac:dyDescent="0.2">
      <c r="A1667" s="481">
        <f t="shared" si="319"/>
        <v>1664</v>
      </c>
      <c r="B1667" s="399">
        <v>45299</v>
      </c>
      <c r="C1667" s="441">
        <v>45292</v>
      </c>
      <c r="D1667" s="400" t="s">
        <v>114</v>
      </c>
      <c r="E1667" s="401" t="s">
        <v>342</v>
      </c>
      <c r="F1667" s="402">
        <v>332.12</v>
      </c>
      <c r="G1667" s="405" t="s">
        <v>2547</v>
      </c>
      <c r="H1667" s="400" t="s">
        <v>139</v>
      </c>
      <c r="I1667" s="403" t="s">
        <v>1254</v>
      </c>
      <c r="J1667" s="386" t="str">
        <f t="shared" si="320"/>
        <v>18.715.383/0001-40</v>
      </c>
      <c r="K1667" s="386" t="s">
        <v>1234</v>
      </c>
      <c r="L1667" s="404" t="s">
        <v>1255</v>
      </c>
      <c r="M1667" s="386" t="s">
        <v>3422</v>
      </c>
      <c r="N1667" s="399">
        <v>45299</v>
      </c>
      <c r="O1667" s="400" t="s">
        <v>76</v>
      </c>
      <c r="P1667" s="504" t="s">
        <v>458</v>
      </c>
      <c r="Q1667" s="501" t="s">
        <v>126</v>
      </c>
      <c r="R1667" s="501" t="s">
        <v>126</v>
      </c>
      <c r="S1667" s="349"/>
    </row>
    <row r="1668" spans="1:19" ht="60" customHeight="1" x14ac:dyDescent="0.2">
      <c r="A1668" s="481">
        <f t="shared" si="319"/>
        <v>1665</v>
      </c>
      <c r="B1668" s="399">
        <v>45299</v>
      </c>
      <c r="C1668" s="441">
        <v>45292</v>
      </c>
      <c r="D1668" s="400" t="s">
        <v>114</v>
      </c>
      <c r="E1668" s="401" t="s">
        <v>342</v>
      </c>
      <c r="F1668" s="402">
        <v>55</v>
      </c>
      <c r="G1668" s="405" t="s">
        <v>2548</v>
      </c>
      <c r="H1668" s="400" t="s">
        <v>139</v>
      </c>
      <c r="I1668" s="403" t="s">
        <v>1254</v>
      </c>
      <c r="J1668" s="386" t="str">
        <f t="shared" si="320"/>
        <v>18.715.383/0001-40</v>
      </c>
      <c r="K1668" s="386" t="s">
        <v>1234</v>
      </c>
      <c r="L1668" s="404" t="s">
        <v>1255</v>
      </c>
      <c r="M1668" s="386" t="s">
        <v>3423</v>
      </c>
      <c r="N1668" s="399">
        <v>45299</v>
      </c>
      <c r="O1668" s="400" t="s">
        <v>76</v>
      </c>
      <c r="P1668" s="504" t="s">
        <v>458</v>
      </c>
      <c r="Q1668" s="501" t="s">
        <v>126</v>
      </c>
      <c r="R1668" s="501" t="s">
        <v>126</v>
      </c>
      <c r="S1668" s="349"/>
    </row>
    <row r="1669" spans="1:19" ht="60" customHeight="1" x14ac:dyDescent="0.2">
      <c r="A1669" s="481">
        <f t="shared" si="319"/>
        <v>1666</v>
      </c>
      <c r="B1669" s="399">
        <v>45299</v>
      </c>
      <c r="C1669" s="441">
        <v>45292</v>
      </c>
      <c r="D1669" s="400" t="s">
        <v>114</v>
      </c>
      <c r="E1669" s="401" t="s">
        <v>342</v>
      </c>
      <c r="F1669" s="402">
        <v>332.12</v>
      </c>
      <c r="G1669" s="405" t="s">
        <v>2549</v>
      </c>
      <c r="H1669" s="400" t="s">
        <v>139</v>
      </c>
      <c r="I1669" s="403" t="s">
        <v>1254</v>
      </c>
      <c r="J1669" s="386" t="str">
        <f t="shared" si="320"/>
        <v>18.715.383/0001-40</v>
      </c>
      <c r="K1669" s="386" t="s">
        <v>1234</v>
      </c>
      <c r="L1669" s="404" t="s">
        <v>1255</v>
      </c>
      <c r="M1669" s="386" t="s">
        <v>3424</v>
      </c>
      <c r="N1669" s="399">
        <v>45299</v>
      </c>
      <c r="O1669" s="400" t="s">
        <v>76</v>
      </c>
      <c r="P1669" s="504" t="s">
        <v>458</v>
      </c>
      <c r="Q1669" s="501" t="s">
        <v>126</v>
      </c>
      <c r="R1669" s="501" t="s">
        <v>126</v>
      </c>
      <c r="S1669" s="349"/>
    </row>
    <row r="1670" spans="1:19" ht="60" customHeight="1" x14ac:dyDescent="0.2">
      <c r="A1670" s="481">
        <f t="shared" si="319"/>
        <v>1667</v>
      </c>
      <c r="B1670" s="399">
        <v>45299</v>
      </c>
      <c r="C1670" s="441">
        <v>45292</v>
      </c>
      <c r="D1670" s="400" t="s">
        <v>114</v>
      </c>
      <c r="E1670" s="401" t="s">
        <v>342</v>
      </c>
      <c r="F1670" s="402">
        <v>58.5</v>
      </c>
      <c r="G1670" s="405" t="s">
        <v>2550</v>
      </c>
      <c r="H1670" s="400" t="s">
        <v>139</v>
      </c>
      <c r="I1670" s="403" t="s">
        <v>1254</v>
      </c>
      <c r="J1670" s="386" t="str">
        <f t="shared" si="320"/>
        <v>18.715.383/0001-40</v>
      </c>
      <c r="K1670" s="386" t="s">
        <v>1234</v>
      </c>
      <c r="L1670" s="404" t="s">
        <v>1255</v>
      </c>
      <c r="M1670" s="386" t="s">
        <v>3425</v>
      </c>
      <c r="N1670" s="399">
        <v>45299</v>
      </c>
      <c r="O1670" s="400" t="s">
        <v>76</v>
      </c>
      <c r="P1670" s="504" t="s">
        <v>458</v>
      </c>
      <c r="Q1670" s="501" t="s">
        <v>126</v>
      </c>
      <c r="R1670" s="501" t="s">
        <v>126</v>
      </c>
      <c r="S1670" s="349"/>
    </row>
    <row r="1671" spans="1:19" ht="60" customHeight="1" x14ac:dyDescent="0.2">
      <c r="A1671" s="481">
        <f t="shared" si="319"/>
        <v>1668</v>
      </c>
      <c r="B1671" s="399">
        <v>45299</v>
      </c>
      <c r="C1671" s="441">
        <v>45292</v>
      </c>
      <c r="D1671" s="400" t="s">
        <v>114</v>
      </c>
      <c r="E1671" s="401" t="s">
        <v>342</v>
      </c>
      <c r="F1671" s="402">
        <v>255</v>
      </c>
      <c r="G1671" s="405" t="s">
        <v>2551</v>
      </c>
      <c r="H1671" s="400" t="s">
        <v>139</v>
      </c>
      <c r="I1671" s="403" t="s">
        <v>1254</v>
      </c>
      <c r="J1671" s="386" t="str">
        <f t="shared" si="320"/>
        <v>18.715.383/0001-40</v>
      </c>
      <c r="K1671" s="386" t="s">
        <v>1234</v>
      </c>
      <c r="L1671" s="404" t="s">
        <v>1255</v>
      </c>
      <c r="M1671" s="386" t="s">
        <v>3426</v>
      </c>
      <c r="N1671" s="399">
        <v>45299</v>
      </c>
      <c r="O1671" s="400" t="s">
        <v>76</v>
      </c>
      <c r="P1671" s="504" t="s">
        <v>458</v>
      </c>
      <c r="Q1671" s="501" t="s">
        <v>126</v>
      </c>
      <c r="R1671" s="501" t="s">
        <v>126</v>
      </c>
      <c r="S1671" s="349"/>
    </row>
    <row r="1672" spans="1:19" ht="60" customHeight="1" x14ac:dyDescent="0.2">
      <c r="A1672" s="481">
        <f t="shared" si="319"/>
        <v>1669</v>
      </c>
      <c r="B1672" s="399">
        <v>45299</v>
      </c>
      <c r="C1672" s="441">
        <v>45292</v>
      </c>
      <c r="D1672" s="400" t="s">
        <v>114</v>
      </c>
      <c r="E1672" s="401" t="s">
        <v>342</v>
      </c>
      <c r="F1672" s="402">
        <v>120</v>
      </c>
      <c r="G1672" s="405" t="s">
        <v>2552</v>
      </c>
      <c r="H1672" s="400" t="s">
        <v>139</v>
      </c>
      <c r="I1672" s="403" t="s">
        <v>1254</v>
      </c>
      <c r="J1672" s="386" t="str">
        <f t="shared" si="320"/>
        <v>18.715.383/0001-40</v>
      </c>
      <c r="K1672" s="386" t="s">
        <v>1234</v>
      </c>
      <c r="L1672" s="404" t="s">
        <v>1255</v>
      </c>
      <c r="M1672" s="386" t="s">
        <v>3427</v>
      </c>
      <c r="N1672" s="399">
        <v>45299</v>
      </c>
      <c r="O1672" s="400" t="s">
        <v>76</v>
      </c>
      <c r="P1672" s="504" t="s">
        <v>458</v>
      </c>
      <c r="Q1672" s="501" t="s">
        <v>126</v>
      </c>
      <c r="R1672" s="501" t="s">
        <v>126</v>
      </c>
      <c r="S1672" s="349"/>
    </row>
    <row r="1673" spans="1:19" ht="60" customHeight="1" x14ac:dyDescent="0.2">
      <c r="A1673" s="481">
        <f t="shared" si="319"/>
        <v>1670</v>
      </c>
      <c r="B1673" s="399">
        <v>45299</v>
      </c>
      <c r="C1673" s="441">
        <v>45292</v>
      </c>
      <c r="D1673" s="400" t="s">
        <v>114</v>
      </c>
      <c r="E1673" s="401" t="s">
        <v>342</v>
      </c>
      <c r="F1673" s="402">
        <v>102.2</v>
      </c>
      <c r="G1673" s="405" t="s">
        <v>2553</v>
      </c>
      <c r="H1673" s="400" t="s">
        <v>139</v>
      </c>
      <c r="I1673" s="403" t="s">
        <v>1254</v>
      </c>
      <c r="J1673" s="386" t="str">
        <f t="shared" si="320"/>
        <v>18.715.383/0001-40</v>
      </c>
      <c r="K1673" s="386" t="s">
        <v>1234</v>
      </c>
      <c r="L1673" s="404" t="s">
        <v>1255</v>
      </c>
      <c r="M1673" s="386" t="s">
        <v>3428</v>
      </c>
      <c r="N1673" s="399">
        <v>45299</v>
      </c>
      <c r="O1673" s="400" t="s">
        <v>76</v>
      </c>
      <c r="P1673" s="504" t="s">
        <v>458</v>
      </c>
      <c r="Q1673" s="501" t="s">
        <v>126</v>
      </c>
      <c r="R1673" s="501" t="s">
        <v>126</v>
      </c>
      <c r="S1673" s="349"/>
    </row>
    <row r="1674" spans="1:19" ht="60" customHeight="1" x14ac:dyDescent="0.2">
      <c r="A1674" s="481">
        <f t="shared" si="319"/>
        <v>1671</v>
      </c>
      <c r="B1674" s="399">
        <v>45299</v>
      </c>
      <c r="C1674" s="441">
        <v>45292</v>
      </c>
      <c r="D1674" s="400" t="s">
        <v>114</v>
      </c>
      <c r="E1674" s="401" t="s">
        <v>342</v>
      </c>
      <c r="F1674" s="402">
        <v>125</v>
      </c>
      <c r="G1674" s="405" t="s">
        <v>2554</v>
      </c>
      <c r="H1674" s="400" t="s">
        <v>139</v>
      </c>
      <c r="I1674" s="403" t="s">
        <v>1254</v>
      </c>
      <c r="J1674" s="386" t="str">
        <f t="shared" si="320"/>
        <v>18.715.383/0001-40</v>
      </c>
      <c r="K1674" s="386" t="s">
        <v>1234</v>
      </c>
      <c r="L1674" s="404" t="s">
        <v>1255</v>
      </c>
      <c r="M1674" s="386" t="s">
        <v>3413</v>
      </c>
      <c r="N1674" s="399">
        <v>45299</v>
      </c>
      <c r="O1674" s="400" t="s">
        <v>76</v>
      </c>
      <c r="P1674" s="504" t="s">
        <v>458</v>
      </c>
      <c r="Q1674" s="501" t="s">
        <v>126</v>
      </c>
      <c r="R1674" s="501" t="s">
        <v>126</v>
      </c>
      <c r="S1674" s="349"/>
    </row>
    <row r="1675" spans="1:19" ht="60" customHeight="1" x14ac:dyDescent="0.2">
      <c r="A1675" s="481">
        <f t="shared" si="319"/>
        <v>1672</v>
      </c>
      <c r="B1675" s="399">
        <v>45299</v>
      </c>
      <c r="C1675" s="441">
        <v>45292</v>
      </c>
      <c r="D1675" s="400" t="s">
        <v>114</v>
      </c>
      <c r="E1675" s="401" t="s">
        <v>342</v>
      </c>
      <c r="F1675" s="402">
        <v>156.24</v>
      </c>
      <c r="G1675" s="405" t="s">
        <v>2555</v>
      </c>
      <c r="H1675" s="400" t="s">
        <v>139</v>
      </c>
      <c r="I1675" s="403" t="s">
        <v>1254</v>
      </c>
      <c r="J1675" s="386" t="str">
        <f t="shared" si="320"/>
        <v>18.715.383/0001-40</v>
      </c>
      <c r="K1675" s="386" t="s">
        <v>1234</v>
      </c>
      <c r="L1675" s="404" t="s">
        <v>1255</v>
      </c>
      <c r="M1675" s="386" t="s">
        <v>3429</v>
      </c>
      <c r="N1675" s="399">
        <v>45299</v>
      </c>
      <c r="O1675" s="400" t="s">
        <v>76</v>
      </c>
      <c r="P1675" s="504" t="s">
        <v>458</v>
      </c>
      <c r="Q1675" s="501" t="s">
        <v>126</v>
      </c>
      <c r="R1675" s="501" t="s">
        <v>126</v>
      </c>
      <c r="S1675" s="349"/>
    </row>
    <row r="1676" spans="1:19" ht="60" customHeight="1" x14ac:dyDescent="0.2">
      <c r="A1676" s="481">
        <f t="shared" si="319"/>
        <v>1673</v>
      </c>
      <c r="B1676" s="399">
        <v>45299</v>
      </c>
      <c r="C1676" s="441">
        <v>45292</v>
      </c>
      <c r="D1676" s="400" t="s">
        <v>114</v>
      </c>
      <c r="E1676" s="401" t="s">
        <v>342</v>
      </c>
      <c r="F1676" s="402">
        <v>126</v>
      </c>
      <c r="G1676" s="405" t="s">
        <v>2556</v>
      </c>
      <c r="H1676" s="400" t="s">
        <v>139</v>
      </c>
      <c r="I1676" s="403" t="s">
        <v>1254</v>
      </c>
      <c r="J1676" s="386" t="str">
        <f t="shared" si="320"/>
        <v>18.715.383/0001-40</v>
      </c>
      <c r="K1676" s="386" t="s">
        <v>1234</v>
      </c>
      <c r="L1676" s="404" t="s">
        <v>1255</v>
      </c>
      <c r="M1676" s="386" t="s">
        <v>3430</v>
      </c>
      <c r="N1676" s="399">
        <v>45299</v>
      </c>
      <c r="O1676" s="400" t="s">
        <v>76</v>
      </c>
      <c r="P1676" s="504" t="s">
        <v>458</v>
      </c>
      <c r="Q1676" s="501" t="s">
        <v>126</v>
      </c>
      <c r="R1676" s="501" t="s">
        <v>126</v>
      </c>
      <c r="S1676" s="349"/>
    </row>
    <row r="1677" spans="1:19" ht="60" customHeight="1" x14ac:dyDescent="0.2">
      <c r="A1677" s="481">
        <f t="shared" si="319"/>
        <v>1674</v>
      </c>
      <c r="B1677" s="399">
        <v>45299</v>
      </c>
      <c r="C1677" s="441">
        <v>45292</v>
      </c>
      <c r="D1677" s="400" t="s">
        <v>114</v>
      </c>
      <c r="E1677" s="401" t="s">
        <v>342</v>
      </c>
      <c r="F1677" s="402">
        <v>150.22</v>
      </c>
      <c r="G1677" s="405" t="s">
        <v>2557</v>
      </c>
      <c r="H1677" s="400" t="s">
        <v>139</v>
      </c>
      <c r="I1677" s="403" t="s">
        <v>1254</v>
      </c>
      <c r="J1677" s="386" t="str">
        <f t="shared" si="320"/>
        <v>18.715.383/0001-40</v>
      </c>
      <c r="K1677" s="386" t="s">
        <v>1234</v>
      </c>
      <c r="L1677" s="404" t="s">
        <v>1255</v>
      </c>
      <c r="M1677" s="386" t="s">
        <v>3431</v>
      </c>
      <c r="N1677" s="399">
        <v>45299</v>
      </c>
      <c r="O1677" s="400" t="s">
        <v>76</v>
      </c>
      <c r="P1677" s="504" t="s">
        <v>458</v>
      </c>
      <c r="Q1677" s="501" t="s">
        <v>126</v>
      </c>
      <c r="R1677" s="501" t="s">
        <v>126</v>
      </c>
      <c r="S1677" s="349"/>
    </row>
    <row r="1678" spans="1:19" ht="60" customHeight="1" x14ac:dyDescent="0.2">
      <c r="A1678" s="481">
        <f t="shared" si="319"/>
        <v>1675</v>
      </c>
      <c r="B1678" s="399">
        <v>45299</v>
      </c>
      <c r="C1678" s="441">
        <v>45292</v>
      </c>
      <c r="D1678" s="400" t="s">
        <v>114</v>
      </c>
      <c r="E1678" s="401" t="s">
        <v>342</v>
      </c>
      <c r="F1678" s="402">
        <v>150</v>
      </c>
      <c r="G1678" s="405" t="s">
        <v>2558</v>
      </c>
      <c r="H1678" s="400" t="s">
        <v>139</v>
      </c>
      <c r="I1678" s="403" t="s">
        <v>1254</v>
      </c>
      <c r="J1678" s="386" t="str">
        <f t="shared" si="320"/>
        <v>18.715.383/0001-40</v>
      </c>
      <c r="K1678" s="386" t="s">
        <v>1234</v>
      </c>
      <c r="L1678" s="404" t="s">
        <v>1255</v>
      </c>
      <c r="M1678" s="386" t="s">
        <v>3432</v>
      </c>
      <c r="N1678" s="399">
        <v>45299</v>
      </c>
      <c r="O1678" s="400" t="s">
        <v>76</v>
      </c>
      <c r="P1678" s="504" t="s">
        <v>458</v>
      </c>
      <c r="Q1678" s="501" t="s">
        <v>126</v>
      </c>
      <c r="R1678" s="501" t="s">
        <v>126</v>
      </c>
      <c r="S1678" s="349"/>
    </row>
    <row r="1679" spans="1:19" ht="60" customHeight="1" x14ac:dyDescent="0.2">
      <c r="A1679" s="481">
        <f t="shared" si="319"/>
        <v>1676</v>
      </c>
      <c r="B1679" s="399">
        <v>45299</v>
      </c>
      <c r="C1679" s="441">
        <v>45292</v>
      </c>
      <c r="D1679" s="400" t="s">
        <v>114</v>
      </c>
      <c r="E1679" s="401" t="s">
        <v>342</v>
      </c>
      <c r="F1679" s="402">
        <v>175</v>
      </c>
      <c r="G1679" s="405" t="s">
        <v>2559</v>
      </c>
      <c r="H1679" s="400" t="s">
        <v>139</v>
      </c>
      <c r="I1679" s="403" t="s">
        <v>1254</v>
      </c>
      <c r="J1679" s="386" t="str">
        <f t="shared" si="320"/>
        <v>18.715.383/0001-40</v>
      </c>
      <c r="K1679" s="386" t="s">
        <v>1234</v>
      </c>
      <c r="L1679" s="404" t="s">
        <v>1255</v>
      </c>
      <c r="M1679" s="386" t="s">
        <v>3433</v>
      </c>
      <c r="N1679" s="399">
        <v>45299</v>
      </c>
      <c r="O1679" s="400" t="s">
        <v>76</v>
      </c>
      <c r="P1679" s="504" t="s">
        <v>458</v>
      </c>
      <c r="Q1679" s="501" t="s">
        <v>126</v>
      </c>
      <c r="R1679" s="501" t="s">
        <v>126</v>
      </c>
      <c r="S1679" s="349"/>
    </row>
    <row r="1680" spans="1:19" ht="60" customHeight="1" x14ac:dyDescent="0.2">
      <c r="A1680" s="481">
        <f t="shared" si="319"/>
        <v>1677</v>
      </c>
      <c r="B1680" s="399">
        <v>45299</v>
      </c>
      <c r="C1680" s="441">
        <v>45292</v>
      </c>
      <c r="D1680" s="400" t="s">
        <v>114</v>
      </c>
      <c r="E1680" s="401" t="s">
        <v>342</v>
      </c>
      <c r="F1680" s="402">
        <v>28.8</v>
      </c>
      <c r="G1680" s="405" t="s">
        <v>2560</v>
      </c>
      <c r="H1680" s="400" t="s">
        <v>139</v>
      </c>
      <c r="I1680" s="403" t="s">
        <v>1254</v>
      </c>
      <c r="J1680" s="386" t="str">
        <f t="shared" si="320"/>
        <v>18.715.383/0001-40</v>
      </c>
      <c r="K1680" s="386" t="s">
        <v>1234</v>
      </c>
      <c r="L1680" s="404" t="s">
        <v>1255</v>
      </c>
      <c r="M1680" s="386" t="s">
        <v>3434</v>
      </c>
      <c r="N1680" s="399">
        <v>45299</v>
      </c>
      <c r="O1680" s="400" t="s">
        <v>76</v>
      </c>
      <c r="P1680" s="504" t="s">
        <v>458</v>
      </c>
      <c r="Q1680" s="501" t="s">
        <v>126</v>
      </c>
      <c r="R1680" s="501" t="s">
        <v>126</v>
      </c>
      <c r="S1680" s="349"/>
    </row>
    <row r="1681" spans="1:19" ht="60" customHeight="1" x14ac:dyDescent="0.2">
      <c r="A1681" s="481">
        <f t="shared" si="319"/>
        <v>1678</v>
      </c>
      <c r="B1681" s="399">
        <v>45299</v>
      </c>
      <c r="C1681" s="441">
        <v>45292</v>
      </c>
      <c r="D1681" s="400" t="s">
        <v>114</v>
      </c>
      <c r="E1681" s="401" t="s">
        <v>342</v>
      </c>
      <c r="F1681" s="402">
        <v>40</v>
      </c>
      <c r="G1681" s="405" t="s">
        <v>2561</v>
      </c>
      <c r="H1681" s="400" t="s">
        <v>139</v>
      </c>
      <c r="I1681" s="403" t="s">
        <v>1254</v>
      </c>
      <c r="J1681" s="386" t="str">
        <f t="shared" si="320"/>
        <v>18.715.383/0001-40</v>
      </c>
      <c r="K1681" s="386" t="s">
        <v>1234</v>
      </c>
      <c r="L1681" s="404" t="s">
        <v>1255</v>
      </c>
      <c r="M1681" s="386" t="s">
        <v>3435</v>
      </c>
      <c r="N1681" s="399">
        <v>45299</v>
      </c>
      <c r="O1681" s="400" t="s">
        <v>76</v>
      </c>
      <c r="P1681" s="504" t="s">
        <v>458</v>
      </c>
      <c r="Q1681" s="501" t="s">
        <v>126</v>
      </c>
      <c r="R1681" s="501" t="s">
        <v>126</v>
      </c>
      <c r="S1681" s="349"/>
    </row>
    <row r="1682" spans="1:19" ht="60" customHeight="1" x14ac:dyDescent="0.2">
      <c r="A1682" s="481">
        <f t="shared" si="319"/>
        <v>1679</v>
      </c>
      <c r="B1682" s="399">
        <v>45299</v>
      </c>
      <c r="C1682" s="441">
        <v>45292</v>
      </c>
      <c r="D1682" s="400" t="s">
        <v>114</v>
      </c>
      <c r="E1682" s="401" t="s">
        <v>342</v>
      </c>
      <c r="F1682" s="402">
        <v>30</v>
      </c>
      <c r="G1682" s="405" t="s">
        <v>2562</v>
      </c>
      <c r="H1682" s="400" t="s">
        <v>139</v>
      </c>
      <c r="I1682" s="403" t="s">
        <v>1254</v>
      </c>
      <c r="J1682" s="386" t="str">
        <f t="shared" si="320"/>
        <v>18.715.383/0001-40</v>
      </c>
      <c r="K1682" s="386" t="s">
        <v>1234</v>
      </c>
      <c r="L1682" s="404" t="s">
        <v>1255</v>
      </c>
      <c r="M1682" s="386" t="s">
        <v>3436</v>
      </c>
      <c r="N1682" s="399">
        <v>45299</v>
      </c>
      <c r="O1682" s="400" t="s">
        <v>76</v>
      </c>
      <c r="P1682" s="504" t="s">
        <v>458</v>
      </c>
      <c r="Q1682" s="501" t="s">
        <v>126</v>
      </c>
      <c r="R1682" s="501" t="s">
        <v>126</v>
      </c>
      <c r="S1682" s="349"/>
    </row>
    <row r="1683" spans="1:19" ht="60" customHeight="1" x14ac:dyDescent="0.2">
      <c r="A1683" s="481">
        <f t="shared" si="319"/>
        <v>1680</v>
      </c>
      <c r="B1683" s="399">
        <v>45299</v>
      </c>
      <c r="C1683" s="441">
        <v>45292</v>
      </c>
      <c r="D1683" s="400" t="s">
        <v>114</v>
      </c>
      <c r="E1683" s="401" t="s">
        <v>342</v>
      </c>
      <c r="F1683" s="402">
        <v>21</v>
      </c>
      <c r="G1683" s="405" t="s">
        <v>2563</v>
      </c>
      <c r="H1683" s="400" t="s">
        <v>139</v>
      </c>
      <c r="I1683" s="403" t="s">
        <v>1254</v>
      </c>
      <c r="J1683" s="386" t="str">
        <f t="shared" si="320"/>
        <v>18.715.383/0001-40</v>
      </c>
      <c r="K1683" s="386" t="s">
        <v>1234</v>
      </c>
      <c r="L1683" s="404" t="s">
        <v>1255</v>
      </c>
      <c r="M1683" s="386" t="s">
        <v>3437</v>
      </c>
      <c r="N1683" s="399">
        <v>45299</v>
      </c>
      <c r="O1683" s="400" t="s">
        <v>76</v>
      </c>
      <c r="P1683" s="504" t="s">
        <v>458</v>
      </c>
      <c r="Q1683" s="501" t="s">
        <v>126</v>
      </c>
      <c r="R1683" s="501" t="s">
        <v>126</v>
      </c>
      <c r="S1683" s="349"/>
    </row>
    <row r="1684" spans="1:19" ht="60" customHeight="1" x14ac:dyDescent="0.2">
      <c r="A1684" s="481">
        <f t="shared" si="319"/>
        <v>1681</v>
      </c>
      <c r="B1684" s="399">
        <v>45299</v>
      </c>
      <c r="C1684" s="441">
        <v>45292</v>
      </c>
      <c r="D1684" s="400" t="s">
        <v>114</v>
      </c>
      <c r="E1684" s="401" t="s">
        <v>342</v>
      </c>
      <c r="F1684" s="402">
        <v>100</v>
      </c>
      <c r="G1684" s="405" t="s">
        <v>2564</v>
      </c>
      <c r="H1684" s="400" t="s">
        <v>139</v>
      </c>
      <c r="I1684" s="403" t="s">
        <v>1254</v>
      </c>
      <c r="J1684" s="386" t="str">
        <f t="shared" si="320"/>
        <v>18.715.383/0001-40</v>
      </c>
      <c r="K1684" s="386" t="s">
        <v>1234</v>
      </c>
      <c r="L1684" s="404" t="s">
        <v>1255</v>
      </c>
      <c r="M1684" s="386" t="s">
        <v>3438</v>
      </c>
      <c r="N1684" s="399">
        <v>45299</v>
      </c>
      <c r="O1684" s="400" t="s">
        <v>76</v>
      </c>
      <c r="P1684" s="504" t="s">
        <v>458</v>
      </c>
      <c r="Q1684" s="501" t="s">
        <v>126</v>
      </c>
      <c r="R1684" s="501" t="s">
        <v>126</v>
      </c>
      <c r="S1684" s="349"/>
    </row>
    <row r="1685" spans="1:19" ht="60" customHeight="1" x14ac:dyDescent="0.2">
      <c r="A1685" s="481">
        <f t="shared" si="319"/>
        <v>1682</v>
      </c>
      <c r="B1685" s="399">
        <v>45299</v>
      </c>
      <c r="C1685" s="441">
        <v>45292</v>
      </c>
      <c r="D1685" s="400" t="s">
        <v>114</v>
      </c>
      <c r="E1685" s="401" t="s">
        <v>342</v>
      </c>
      <c r="F1685" s="402">
        <v>9</v>
      </c>
      <c r="G1685" s="405" t="s">
        <v>2565</v>
      </c>
      <c r="H1685" s="400" t="s">
        <v>139</v>
      </c>
      <c r="I1685" s="403" t="s">
        <v>1254</v>
      </c>
      <c r="J1685" s="386" t="str">
        <f t="shared" si="320"/>
        <v>18.715.383/0001-40</v>
      </c>
      <c r="K1685" s="386" t="s">
        <v>1234</v>
      </c>
      <c r="L1685" s="404" t="s">
        <v>1255</v>
      </c>
      <c r="M1685" s="386" t="s">
        <v>3439</v>
      </c>
      <c r="N1685" s="399">
        <v>45299</v>
      </c>
      <c r="O1685" s="400" t="s">
        <v>76</v>
      </c>
      <c r="P1685" s="504" t="s">
        <v>458</v>
      </c>
      <c r="Q1685" s="501" t="s">
        <v>126</v>
      </c>
      <c r="R1685" s="501" t="s">
        <v>126</v>
      </c>
      <c r="S1685" s="349"/>
    </row>
    <row r="1686" spans="1:19" ht="60" customHeight="1" x14ac:dyDescent="0.2">
      <c r="A1686" s="481">
        <f t="shared" si="319"/>
        <v>1683</v>
      </c>
      <c r="B1686" s="399">
        <v>45299</v>
      </c>
      <c r="C1686" s="441">
        <v>45292</v>
      </c>
      <c r="D1686" s="400" t="s">
        <v>114</v>
      </c>
      <c r="E1686" s="401" t="s">
        <v>342</v>
      </c>
      <c r="F1686" s="402">
        <v>150</v>
      </c>
      <c r="G1686" s="405" t="s">
        <v>2566</v>
      </c>
      <c r="H1686" s="400" t="s">
        <v>139</v>
      </c>
      <c r="I1686" s="403" t="s">
        <v>1254</v>
      </c>
      <c r="J1686" s="386" t="str">
        <f t="shared" si="320"/>
        <v>18.715.383/0001-40</v>
      </c>
      <c r="K1686" s="386" t="s">
        <v>1234</v>
      </c>
      <c r="L1686" s="404" t="s">
        <v>1255</v>
      </c>
      <c r="M1686" s="386" t="s">
        <v>3440</v>
      </c>
      <c r="N1686" s="399">
        <v>45299</v>
      </c>
      <c r="O1686" s="400" t="s">
        <v>76</v>
      </c>
      <c r="P1686" s="504" t="s">
        <v>458</v>
      </c>
      <c r="Q1686" s="501" t="s">
        <v>126</v>
      </c>
      <c r="R1686" s="501" t="s">
        <v>126</v>
      </c>
      <c r="S1686" s="349"/>
    </row>
    <row r="1687" spans="1:19" ht="60" customHeight="1" x14ac:dyDescent="0.2">
      <c r="A1687" s="481">
        <f t="shared" si="319"/>
        <v>1684</v>
      </c>
      <c r="B1687" s="399">
        <v>45299</v>
      </c>
      <c r="C1687" s="441">
        <v>45292</v>
      </c>
      <c r="D1687" s="400" t="s">
        <v>114</v>
      </c>
      <c r="E1687" s="401" t="s">
        <v>342</v>
      </c>
      <c r="F1687" s="402">
        <v>54</v>
      </c>
      <c r="G1687" s="405" t="s">
        <v>2567</v>
      </c>
      <c r="H1687" s="400" t="s">
        <v>139</v>
      </c>
      <c r="I1687" s="403" t="s">
        <v>1254</v>
      </c>
      <c r="J1687" s="386" t="str">
        <f t="shared" si="320"/>
        <v>18.715.383/0001-40</v>
      </c>
      <c r="K1687" s="386" t="s">
        <v>1234</v>
      </c>
      <c r="L1687" s="404" t="s">
        <v>1255</v>
      </c>
      <c r="M1687" s="386" t="s">
        <v>3441</v>
      </c>
      <c r="N1687" s="399">
        <v>45299</v>
      </c>
      <c r="O1687" s="400" t="s">
        <v>76</v>
      </c>
      <c r="P1687" s="504" t="s">
        <v>458</v>
      </c>
      <c r="Q1687" s="501" t="s">
        <v>126</v>
      </c>
      <c r="R1687" s="501" t="s">
        <v>126</v>
      </c>
      <c r="S1687" s="349"/>
    </row>
    <row r="1688" spans="1:19" ht="60" customHeight="1" x14ac:dyDescent="0.2">
      <c r="A1688" s="481">
        <f t="shared" si="319"/>
        <v>1685</v>
      </c>
      <c r="B1688" s="399">
        <v>45299</v>
      </c>
      <c r="C1688" s="441">
        <v>45292</v>
      </c>
      <c r="D1688" s="400" t="s">
        <v>114</v>
      </c>
      <c r="E1688" s="401" t="s">
        <v>342</v>
      </c>
      <c r="F1688" s="402">
        <v>150</v>
      </c>
      <c r="G1688" s="405" t="s">
        <v>2568</v>
      </c>
      <c r="H1688" s="400" t="s">
        <v>139</v>
      </c>
      <c r="I1688" s="403" t="s">
        <v>1254</v>
      </c>
      <c r="J1688" s="386" t="str">
        <f t="shared" si="320"/>
        <v>18.715.383/0001-40</v>
      </c>
      <c r="K1688" s="386" t="s">
        <v>1234</v>
      </c>
      <c r="L1688" s="404" t="s">
        <v>1255</v>
      </c>
      <c r="M1688" s="386" t="s">
        <v>3442</v>
      </c>
      <c r="N1688" s="399">
        <v>45299</v>
      </c>
      <c r="O1688" s="400" t="s">
        <v>76</v>
      </c>
      <c r="P1688" s="504" t="s">
        <v>458</v>
      </c>
      <c r="Q1688" s="501" t="s">
        <v>126</v>
      </c>
      <c r="R1688" s="501" t="s">
        <v>126</v>
      </c>
      <c r="S1688" s="349"/>
    </row>
    <row r="1689" spans="1:19" ht="60" customHeight="1" x14ac:dyDescent="0.2">
      <c r="A1689" s="481">
        <f t="shared" si="319"/>
        <v>1686</v>
      </c>
      <c r="B1689" s="399">
        <v>45299</v>
      </c>
      <c r="C1689" s="441">
        <v>45292</v>
      </c>
      <c r="D1689" s="400" t="s">
        <v>114</v>
      </c>
      <c r="E1689" s="401" t="s">
        <v>342</v>
      </c>
      <c r="F1689" s="402">
        <v>13.54</v>
      </c>
      <c r="G1689" s="405" t="s">
        <v>2569</v>
      </c>
      <c r="H1689" s="400" t="s">
        <v>139</v>
      </c>
      <c r="I1689" s="403" t="s">
        <v>1254</v>
      </c>
      <c r="J1689" s="386" t="str">
        <f t="shared" si="320"/>
        <v>18.715.383/0001-40</v>
      </c>
      <c r="K1689" s="386" t="s">
        <v>1234</v>
      </c>
      <c r="L1689" s="404" t="s">
        <v>1255</v>
      </c>
      <c r="M1689" s="386" t="s">
        <v>3443</v>
      </c>
      <c r="N1689" s="399">
        <v>45299</v>
      </c>
      <c r="O1689" s="400" t="s">
        <v>76</v>
      </c>
      <c r="P1689" s="504" t="s">
        <v>458</v>
      </c>
      <c r="Q1689" s="501" t="s">
        <v>126</v>
      </c>
      <c r="R1689" s="501" t="s">
        <v>126</v>
      </c>
      <c r="S1689" s="349"/>
    </row>
    <row r="1690" spans="1:19" ht="60" customHeight="1" x14ac:dyDescent="0.2">
      <c r="A1690" s="481">
        <f t="shared" si="319"/>
        <v>1687</v>
      </c>
      <c r="B1690" s="399">
        <v>45299</v>
      </c>
      <c r="C1690" s="441">
        <v>45292</v>
      </c>
      <c r="D1690" s="400" t="s">
        <v>114</v>
      </c>
      <c r="E1690" s="401" t="s">
        <v>342</v>
      </c>
      <c r="F1690" s="402">
        <v>150</v>
      </c>
      <c r="G1690" s="405" t="s">
        <v>2570</v>
      </c>
      <c r="H1690" s="400" t="s">
        <v>139</v>
      </c>
      <c r="I1690" s="403" t="s">
        <v>1254</v>
      </c>
      <c r="J1690" s="386" t="str">
        <f t="shared" si="320"/>
        <v>18.715.383/0001-40</v>
      </c>
      <c r="K1690" s="386" t="s">
        <v>1234</v>
      </c>
      <c r="L1690" s="404" t="s">
        <v>1255</v>
      </c>
      <c r="M1690" s="386" t="s">
        <v>3444</v>
      </c>
      <c r="N1690" s="399">
        <v>45299</v>
      </c>
      <c r="O1690" s="400" t="s">
        <v>76</v>
      </c>
      <c r="P1690" s="504" t="s">
        <v>458</v>
      </c>
      <c r="Q1690" s="501" t="s">
        <v>126</v>
      </c>
      <c r="R1690" s="501" t="s">
        <v>126</v>
      </c>
      <c r="S1690" s="349"/>
    </row>
    <row r="1691" spans="1:19" ht="60" customHeight="1" x14ac:dyDescent="0.2">
      <c r="A1691" s="481">
        <f t="shared" si="319"/>
        <v>1688</v>
      </c>
      <c r="B1691" s="399">
        <v>45299</v>
      </c>
      <c r="C1691" s="441">
        <v>45292</v>
      </c>
      <c r="D1691" s="400" t="s">
        <v>114</v>
      </c>
      <c r="E1691" s="401" t="s">
        <v>342</v>
      </c>
      <c r="F1691" s="402">
        <v>16.920000000000002</v>
      </c>
      <c r="G1691" s="405" t="s">
        <v>2571</v>
      </c>
      <c r="H1691" s="400" t="s">
        <v>139</v>
      </c>
      <c r="I1691" s="403" t="s">
        <v>1254</v>
      </c>
      <c r="J1691" s="386" t="str">
        <f t="shared" si="320"/>
        <v>18.715.383/0001-40</v>
      </c>
      <c r="K1691" s="386" t="s">
        <v>1234</v>
      </c>
      <c r="L1691" s="404" t="s">
        <v>1255</v>
      </c>
      <c r="M1691" s="386" t="s">
        <v>3445</v>
      </c>
      <c r="N1691" s="399">
        <v>45299</v>
      </c>
      <c r="O1691" s="400" t="s">
        <v>76</v>
      </c>
      <c r="P1691" s="504" t="s">
        <v>458</v>
      </c>
      <c r="Q1691" s="501" t="s">
        <v>126</v>
      </c>
      <c r="R1691" s="501" t="s">
        <v>126</v>
      </c>
      <c r="S1691" s="349"/>
    </row>
    <row r="1692" spans="1:19" ht="60" customHeight="1" x14ac:dyDescent="0.2">
      <c r="A1692" s="481">
        <f t="shared" si="319"/>
        <v>1689</v>
      </c>
      <c r="B1692" s="399">
        <v>45299</v>
      </c>
      <c r="C1692" s="441">
        <v>45292</v>
      </c>
      <c r="D1692" s="400" t="s">
        <v>114</v>
      </c>
      <c r="E1692" s="401" t="s">
        <v>342</v>
      </c>
      <c r="F1692" s="402">
        <v>150</v>
      </c>
      <c r="G1692" s="405" t="s">
        <v>2572</v>
      </c>
      <c r="H1692" s="400" t="s">
        <v>139</v>
      </c>
      <c r="I1692" s="403" t="s">
        <v>1254</v>
      </c>
      <c r="J1692" s="386" t="str">
        <f t="shared" si="320"/>
        <v>18.715.383/0001-40</v>
      </c>
      <c r="K1692" s="386" t="s">
        <v>1234</v>
      </c>
      <c r="L1692" s="404" t="s">
        <v>1255</v>
      </c>
      <c r="M1692" s="386" t="s">
        <v>3446</v>
      </c>
      <c r="N1692" s="399">
        <v>45299</v>
      </c>
      <c r="O1692" s="400" t="s">
        <v>76</v>
      </c>
      <c r="P1692" s="504" t="s">
        <v>458</v>
      </c>
      <c r="Q1692" s="501" t="s">
        <v>126</v>
      </c>
      <c r="R1692" s="501" t="s">
        <v>126</v>
      </c>
      <c r="S1692" s="349"/>
    </row>
    <row r="1693" spans="1:19" ht="60" customHeight="1" x14ac:dyDescent="0.2">
      <c r="A1693" s="481">
        <f t="shared" si="319"/>
        <v>1690</v>
      </c>
      <c r="B1693" s="399">
        <v>45299</v>
      </c>
      <c r="C1693" s="441">
        <v>45292</v>
      </c>
      <c r="D1693" s="400" t="s">
        <v>114</v>
      </c>
      <c r="E1693" s="401" t="s">
        <v>342</v>
      </c>
      <c r="F1693" s="402">
        <v>6.77</v>
      </c>
      <c r="G1693" s="405" t="s">
        <v>2573</v>
      </c>
      <c r="H1693" s="400" t="s">
        <v>139</v>
      </c>
      <c r="I1693" s="403" t="s">
        <v>1254</v>
      </c>
      <c r="J1693" s="386" t="str">
        <f t="shared" si="320"/>
        <v>18.715.383/0001-40</v>
      </c>
      <c r="K1693" s="386" t="s">
        <v>1234</v>
      </c>
      <c r="L1693" s="404" t="s">
        <v>1255</v>
      </c>
      <c r="M1693" s="386" t="s">
        <v>3447</v>
      </c>
      <c r="N1693" s="399">
        <v>45299</v>
      </c>
      <c r="O1693" s="400" t="s">
        <v>76</v>
      </c>
      <c r="P1693" s="504" t="s">
        <v>458</v>
      </c>
      <c r="Q1693" s="501" t="s">
        <v>126</v>
      </c>
      <c r="R1693" s="501" t="s">
        <v>126</v>
      </c>
      <c r="S1693" s="349"/>
    </row>
    <row r="1694" spans="1:19" ht="60" customHeight="1" x14ac:dyDescent="0.2">
      <c r="A1694" s="481">
        <f t="shared" si="319"/>
        <v>1691</v>
      </c>
      <c r="B1694" s="399">
        <v>45299</v>
      </c>
      <c r="C1694" s="441">
        <v>45292</v>
      </c>
      <c r="D1694" s="400" t="s">
        <v>114</v>
      </c>
      <c r="E1694" s="401" t="s">
        <v>342</v>
      </c>
      <c r="F1694" s="402">
        <v>95</v>
      </c>
      <c r="G1694" s="405" t="s">
        <v>2574</v>
      </c>
      <c r="H1694" s="400" t="s">
        <v>139</v>
      </c>
      <c r="I1694" s="403" t="s">
        <v>1254</v>
      </c>
      <c r="J1694" s="386" t="str">
        <f t="shared" si="320"/>
        <v>18.715.383/0001-40</v>
      </c>
      <c r="K1694" s="386" t="s">
        <v>1234</v>
      </c>
      <c r="L1694" s="404" t="s">
        <v>1255</v>
      </c>
      <c r="M1694" s="386" t="s">
        <v>3448</v>
      </c>
      <c r="N1694" s="399">
        <v>45299</v>
      </c>
      <c r="O1694" s="400" t="s">
        <v>76</v>
      </c>
      <c r="P1694" s="504" t="s">
        <v>458</v>
      </c>
      <c r="Q1694" s="501" t="s">
        <v>126</v>
      </c>
      <c r="R1694" s="501" t="s">
        <v>126</v>
      </c>
      <c r="S1694" s="349"/>
    </row>
    <row r="1695" spans="1:19" ht="60" customHeight="1" x14ac:dyDescent="0.2">
      <c r="A1695" s="481">
        <f t="shared" si="319"/>
        <v>1692</v>
      </c>
      <c r="B1695" s="399">
        <v>45299</v>
      </c>
      <c r="C1695" s="441">
        <v>45292</v>
      </c>
      <c r="D1695" s="400" t="s">
        <v>114</v>
      </c>
      <c r="E1695" s="401" t="s">
        <v>342</v>
      </c>
      <c r="F1695" s="402">
        <v>13.54</v>
      </c>
      <c r="G1695" s="405" t="s">
        <v>2575</v>
      </c>
      <c r="H1695" s="400" t="s">
        <v>139</v>
      </c>
      <c r="I1695" s="403" t="s">
        <v>1254</v>
      </c>
      <c r="J1695" s="386" t="str">
        <f t="shared" si="320"/>
        <v>18.715.383/0001-40</v>
      </c>
      <c r="K1695" s="386" t="s">
        <v>1234</v>
      </c>
      <c r="L1695" s="404" t="s">
        <v>1255</v>
      </c>
      <c r="M1695" s="386" t="s">
        <v>3449</v>
      </c>
      <c r="N1695" s="399">
        <v>45299</v>
      </c>
      <c r="O1695" s="400" t="s">
        <v>76</v>
      </c>
      <c r="P1695" s="504" t="s">
        <v>458</v>
      </c>
      <c r="Q1695" s="501" t="s">
        <v>126</v>
      </c>
      <c r="R1695" s="501" t="s">
        <v>126</v>
      </c>
      <c r="S1695" s="349"/>
    </row>
    <row r="1696" spans="1:19" ht="60" customHeight="1" x14ac:dyDescent="0.2">
      <c r="A1696" s="481">
        <f t="shared" si="319"/>
        <v>1693</v>
      </c>
      <c r="B1696" s="399">
        <v>45299</v>
      </c>
      <c r="C1696" s="441">
        <v>45292</v>
      </c>
      <c r="D1696" s="400" t="s">
        <v>114</v>
      </c>
      <c r="E1696" s="401" t="s">
        <v>342</v>
      </c>
      <c r="F1696" s="402">
        <v>11</v>
      </c>
      <c r="G1696" s="405" t="s">
        <v>2576</v>
      </c>
      <c r="H1696" s="400" t="s">
        <v>139</v>
      </c>
      <c r="I1696" s="403" t="s">
        <v>1254</v>
      </c>
      <c r="J1696" s="386" t="str">
        <f t="shared" si="320"/>
        <v>18.715.383/0001-40</v>
      </c>
      <c r="K1696" s="386" t="s">
        <v>1234</v>
      </c>
      <c r="L1696" s="404" t="s">
        <v>1255</v>
      </c>
      <c r="M1696" s="386" t="s">
        <v>3450</v>
      </c>
      <c r="N1696" s="399">
        <v>45299</v>
      </c>
      <c r="O1696" s="400" t="s">
        <v>76</v>
      </c>
      <c r="P1696" s="504" t="s">
        <v>458</v>
      </c>
      <c r="Q1696" s="501" t="s">
        <v>126</v>
      </c>
      <c r="R1696" s="501" t="s">
        <v>126</v>
      </c>
      <c r="S1696" s="349"/>
    </row>
    <row r="1697" spans="1:19" ht="60" customHeight="1" x14ac:dyDescent="0.2">
      <c r="A1697" s="481">
        <f t="shared" si="319"/>
        <v>1694</v>
      </c>
      <c r="B1697" s="399">
        <v>45299</v>
      </c>
      <c r="C1697" s="441">
        <v>45292</v>
      </c>
      <c r="D1697" s="400" t="s">
        <v>114</v>
      </c>
      <c r="E1697" s="401" t="s">
        <v>342</v>
      </c>
      <c r="F1697" s="402">
        <v>27.07</v>
      </c>
      <c r="G1697" s="405" t="s">
        <v>2577</v>
      </c>
      <c r="H1697" s="400" t="s">
        <v>139</v>
      </c>
      <c r="I1697" s="403" t="s">
        <v>1254</v>
      </c>
      <c r="J1697" s="386" t="str">
        <f t="shared" si="320"/>
        <v>18.715.383/0001-40</v>
      </c>
      <c r="K1697" s="386" t="s">
        <v>1234</v>
      </c>
      <c r="L1697" s="404" t="s">
        <v>1255</v>
      </c>
      <c r="M1697" s="386" t="s">
        <v>3451</v>
      </c>
      <c r="N1697" s="399">
        <v>45299</v>
      </c>
      <c r="O1697" s="400" t="s">
        <v>76</v>
      </c>
      <c r="P1697" s="504" t="s">
        <v>458</v>
      </c>
      <c r="Q1697" s="501" t="s">
        <v>126</v>
      </c>
      <c r="R1697" s="501" t="s">
        <v>126</v>
      </c>
      <c r="S1697" s="349"/>
    </row>
    <row r="1698" spans="1:19" ht="60" customHeight="1" x14ac:dyDescent="0.2">
      <c r="A1698" s="481">
        <f t="shared" si="319"/>
        <v>1695</v>
      </c>
      <c r="B1698" s="399">
        <v>45299</v>
      </c>
      <c r="C1698" s="441">
        <v>45292</v>
      </c>
      <c r="D1698" s="400" t="s">
        <v>114</v>
      </c>
      <c r="E1698" s="401" t="s">
        <v>342</v>
      </c>
      <c r="F1698" s="402">
        <v>22</v>
      </c>
      <c r="G1698" s="405" t="s">
        <v>2578</v>
      </c>
      <c r="H1698" s="400" t="s">
        <v>139</v>
      </c>
      <c r="I1698" s="403" t="s">
        <v>1254</v>
      </c>
      <c r="J1698" s="386" t="str">
        <f t="shared" si="320"/>
        <v>18.715.383/0001-40</v>
      </c>
      <c r="K1698" s="386" t="s">
        <v>1234</v>
      </c>
      <c r="L1698" s="404" t="s">
        <v>1255</v>
      </c>
      <c r="M1698" s="386" t="s">
        <v>3452</v>
      </c>
      <c r="N1698" s="399">
        <v>45299</v>
      </c>
      <c r="O1698" s="400" t="s">
        <v>76</v>
      </c>
      <c r="P1698" s="504" t="s">
        <v>458</v>
      </c>
      <c r="Q1698" s="501" t="s">
        <v>126</v>
      </c>
      <c r="R1698" s="501" t="s">
        <v>126</v>
      </c>
      <c r="S1698" s="349"/>
    </row>
    <row r="1699" spans="1:19" ht="60" customHeight="1" x14ac:dyDescent="0.2">
      <c r="A1699" s="481">
        <f t="shared" si="319"/>
        <v>1696</v>
      </c>
      <c r="B1699" s="399">
        <v>45299</v>
      </c>
      <c r="C1699" s="441">
        <v>45292</v>
      </c>
      <c r="D1699" s="400" t="s">
        <v>114</v>
      </c>
      <c r="E1699" s="401" t="s">
        <v>342</v>
      </c>
      <c r="F1699" s="402">
        <v>27.07</v>
      </c>
      <c r="G1699" s="405" t="s">
        <v>2579</v>
      </c>
      <c r="H1699" s="400" t="s">
        <v>139</v>
      </c>
      <c r="I1699" s="403" t="s">
        <v>1254</v>
      </c>
      <c r="J1699" s="386" t="str">
        <f t="shared" ref="J1699:J1762" si="321">IF(P1699="","",IF(LEN(TRIM(P1699))&gt;14,P1699,"CPF Protegido - LGPD"))</f>
        <v>18.715.383/0001-40</v>
      </c>
      <c r="K1699" s="386" t="s">
        <v>1234</v>
      </c>
      <c r="L1699" s="404" t="s">
        <v>1255</v>
      </c>
      <c r="M1699" s="386" t="s">
        <v>3453</v>
      </c>
      <c r="N1699" s="399">
        <v>45299</v>
      </c>
      <c r="O1699" s="400" t="s">
        <v>76</v>
      </c>
      <c r="P1699" s="504" t="s">
        <v>458</v>
      </c>
      <c r="Q1699" s="501" t="s">
        <v>126</v>
      </c>
      <c r="R1699" s="501" t="s">
        <v>126</v>
      </c>
      <c r="S1699" s="349"/>
    </row>
    <row r="1700" spans="1:19" ht="60" customHeight="1" x14ac:dyDescent="0.2">
      <c r="A1700" s="481">
        <f t="shared" si="319"/>
        <v>1697</v>
      </c>
      <c r="B1700" s="399">
        <v>45299</v>
      </c>
      <c r="C1700" s="441">
        <v>45292</v>
      </c>
      <c r="D1700" s="400" t="s">
        <v>114</v>
      </c>
      <c r="E1700" s="401" t="s">
        <v>342</v>
      </c>
      <c r="F1700" s="402">
        <v>150</v>
      </c>
      <c r="G1700" s="405" t="s">
        <v>2580</v>
      </c>
      <c r="H1700" s="400" t="s">
        <v>139</v>
      </c>
      <c r="I1700" s="403" t="s">
        <v>1254</v>
      </c>
      <c r="J1700" s="386" t="str">
        <f t="shared" si="321"/>
        <v>18.715.383/0001-40</v>
      </c>
      <c r="K1700" s="386" t="s">
        <v>1234</v>
      </c>
      <c r="L1700" s="404" t="s">
        <v>1255</v>
      </c>
      <c r="M1700" s="386" t="s">
        <v>3454</v>
      </c>
      <c r="N1700" s="399">
        <v>45299</v>
      </c>
      <c r="O1700" s="400" t="s">
        <v>76</v>
      </c>
      <c r="P1700" s="504" t="s">
        <v>458</v>
      </c>
      <c r="Q1700" s="501" t="s">
        <v>126</v>
      </c>
      <c r="R1700" s="501" t="s">
        <v>126</v>
      </c>
      <c r="S1700" s="349"/>
    </row>
    <row r="1701" spans="1:19" ht="60" customHeight="1" x14ac:dyDescent="0.2">
      <c r="A1701" s="481">
        <f t="shared" si="319"/>
        <v>1698</v>
      </c>
      <c r="B1701" s="399">
        <v>45299</v>
      </c>
      <c r="C1701" s="441">
        <v>45292</v>
      </c>
      <c r="D1701" s="400" t="s">
        <v>114</v>
      </c>
      <c r="E1701" s="401" t="s">
        <v>342</v>
      </c>
      <c r="F1701" s="402">
        <v>10.15</v>
      </c>
      <c r="G1701" s="405" t="s">
        <v>2581</v>
      </c>
      <c r="H1701" s="400" t="s">
        <v>139</v>
      </c>
      <c r="I1701" s="403" t="s">
        <v>1254</v>
      </c>
      <c r="J1701" s="386" t="str">
        <f t="shared" si="321"/>
        <v>18.715.383/0001-40</v>
      </c>
      <c r="K1701" s="386" t="s">
        <v>1234</v>
      </c>
      <c r="L1701" s="404" t="s">
        <v>1255</v>
      </c>
      <c r="M1701" s="386" t="s">
        <v>3455</v>
      </c>
      <c r="N1701" s="399">
        <v>45299</v>
      </c>
      <c r="O1701" s="400" t="s">
        <v>76</v>
      </c>
      <c r="P1701" s="504" t="s">
        <v>458</v>
      </c>
      <c r="Q1701" s="501" t="s">
        <v>126</v>
      </c>
      <c r="R1701" s="501" t="s">
        <v>126</v>
      </c>
      <c r="S1701" s="349"/>
    </row>
    <row r="1702" spans="1:19" ht="60" customHeight="1" x14ac:dyDescent="0.2">
      <c r="A1702" s="481">
        <f t="shared" si="319"/>
        <v>1699</v>
      </c>
      <c r="B1702" s="399">
        <v>45299</v>
      </c>
      <c r="C1702" s="441">
        <v>45292</v>
      </c>
      <c r="D1702" s="400" t="s">
        <v>114</v>
      </c>
      <c r="E1702" s="401" t="s">
        <v>342</v>
      </c>
      <c r="F1702" s="402">
        <v>150</v>
      </c>
      <c r="G1702" s="405" t="s">
        <v>2582</v>
      </c>
      <c r="H1702" s="400" t="s">
        <v>139</v>
      </c>
      <c r="I1702" s="403" t="s">
        <v>1254</v>
      </c>
      <c r="J1702" s="386" t="str">
        <f t="shared" si="321"/>
        <v>18.715.383/0001-40</v>
      </c>
      <c r="K1702" s="386" t="s">
        <v>1234</v>
      </c>
      <c r="L1702" s="404" t="s">
        <v>1255</v>
      </c>
      <c r="M1702" s="386" t="s">
        <v>3456</v>
      </c>
      <c r="N1702" s="399">
        <v>45299</v>
      </c>
      <c r="O1702" s="400" t="s">
        <v>76</v>
      </c>
      <c r="P1702" s="504" t="s">
        <v>458</v>
      </c>
      <c r="Q1702" s="501" t="s">
        <v>126</v>
      </c>
      <c r="R1702" s="501" t="s">
        <v>126</v>
      </c>
      <c r="S1702" s="349"/>
    </row>
    <row r="1703" spans="1:19" ht="60" customHeight="1" x14ac:dyDescent="0.2">
      <c r="A1703" s="481">
        <f t="shared" si="319"/>
        <v>1700</v>
      </c>
      <c r="B1703" s="399">
        <v>45299</v>
      </c>
      <c r="C1703" s="441">
        <v>45292</v>
      </c>
      <c r="D1703" s="400" t="s">
        <v>114</v>
      </c>
      <c r="E1703" s="401" t="s">
        <v>342</v>
      </c>
      <c r="F1703" s="402">
        <v>27.07</v>
      </c>
      <c r="G1703" s="405" t="s">
        <v>2583</v>
      </c>
      <c r="H1703" s="400" t="s">
        <v>139</v>
      </c>
      <c r="I1703" s="403" t="s">
        <v>1254</v>
      </c>
      <c r="J1703" s="386" t="str">
        <f t="shared" si="321"/>
        <v>18.715.383/0001-40</v>
      </c>
      <c r="K1703" s="386" t="s">
        <v>1234</v>
      </c>
      <c r="L1703" s="404" t="s">
        <v>1255</v>
      </c>
      <c r="M1703" s="386" t="s">
        <v>3457</v>
      </c>
      <c r="N1703" s="399">
        <v>45299</v>
      </c>
      <c r="O1703" s="400" t="s">
        <v>76</v>
      </c>
      <c r="P1703" s="504" t="s">
        <v>458</v>
      </c>
      <c r="Q1703" s="501" t="s">
        <v>126</v>
      </c>
      <c r="R1703" s="501" t="s">
        <v>126</v>
      </c>
      <c r="S1703" s="349"/>
    </row>
    <row r="1704" spans="1:19" ht="60" customHeight="1" x14ac:dyDescent="0.2">
      <c r="A1704" s="481">
        <f t="shared" si="319"/>
        <v>1701</v>
      </c>
      <c r="B1704" s="399">
        <v>45299</v>
      </c>
      <c r="C1704" s="441">
        <v>45292</v>
      </c>
      <c r="D1704" s="400" t="s">
        <v>114</v>
      </c>
      <c r="E1704" s="401" t="s">
        <v>342</v>
      </c>
      <c r="F1704" s="402">
        <v>150</v>
      </c>
      <c r="G1704" s="405" t="s">
        <v>2584</v>
      </c>
      <c r="H1704" s="400" t="s">
        <v>139</v>
      </c>
      <c r="I1704" s="403" t="s">
        <v>1254</v>
      </c>
      <c r="J1704" s="386" t="str">
        <f t="shared" si="321"/>
        <v>18.715.383/0001-40</v>
      </c>
      <c r="K1704" s="386" t="s">
        <v>1234</v>
      </c>
      <c r="L1704" s="404" t="s">
        <v>1255</v>
      </c>
      <c r="M1704" s="386" t="s">
        <v>3458</v>
      </c>
      <c r="N1704" s="399">
        <v>45299</v>
      </c>
      <c r="O1704" s="400" t="s">
        <v>76</v>
      </c>
      <c r="P1704" s="504" t="s">
        <v>458</v>
      </c>
      <c r="Q1704" s="501" t="s">
        <v>126</v>
      </c>
      <c r="R1704" s="501" t="s">
        <v>126</v>
      </c>
      <c r="S1704" s="349"/>
    </row>
    <row r="1705" spans="1:19" ht="60" customHeight="1" x14ac:dyDescent="0.2">
      <c r="A1705" s="481">
        <f t="shared" si="319"/>
        <v>1702</v>
      </c>
      <c r="B1705" s="399">
        <v>45299</v>
      </c>
      <c r="C1705" s="441">
        <v>45292</v>
      </c>
      <c r="D1705" s="400" t="s">
        <v>114</v>
      </c>
      <c r="E1705" s="401" t="s">
        <v>342</v>
      </c>
      <c r="F1705" s="402">
        <v>27.07</v>
      </c>
      <c r="G1705" s="405" t="s">
        <v>2585</v>
      </c>
      <c r="H1705" s="400" t="s">
        <v>139</v>
      </c>
      <c r="I1705" s="403" t="s">
        <v>1254</v>
      </c>
      <c r="J1705" s="386" t="str">
        <f t="shared" si="321"/>
        <v>18.715.383/0001-40</v>
      </c>
      <c r="K1705" s="386" t="s">
        <v>1234</v>
      </c>
      <c r="L1705" s="404" t="s">
        <v>1255</v>
      </c>
      <c r="M1705" s="386" t="s">
        <v>3459</v>
      </c>
      <c r="N1705" s="399">
        <v>45299</v>
      </c>
      <c r="O1705" s="400" t="s">
        <v>76</v>
      </c>
      <c r="P1705" s="504" t="s">
        <v>458</v>
      </c>
      <c r="Q1705" s="501" t="s">
        <v>126</v>
      </c>
      <c r="R1705" s="501" t="s">
        <v>126</v>
      </c>
      <c r="S1705" s="349"/>
    </row>
    <row r="1706" spans="1:19" ht="60" customHeight="1" x14ac:dyDescent="0.2">
      <c r="A1706" s="481">
        <f t="shared" si="319"/>
        <v>1703</v>
      </c>
      <c r="B1706" s="399">
        <v>45299</v>
      </c>
      <c r="C1706" s="441">
        <v>45292</v>
      </c>
      <c r="D1706" s="400" t="s">
        <v>114</v>
      </c>
      <c r="E1706" s="401" t="s">
        <v>342</v>
      </c>
      <c r="F1706" s="402">
        <v>150</v>
      </c>
      <c r="G1706" s="405" t="s">
        <v>2586</v>
      </c>
      <c r="H1706" s="400" t="s">
        <v>139</v>
      </c>
      <c r="I1706" s="403" t="s">
        <v>1254</v>
      </c>
      <c r="J1706" s="386" t="str">
        <f t="shared" si="321"/>
        <v>18.715.383/0001-40</v>
      </c>
      <c r="K1706" s="386" t="s">
        <v>1234</v>
      </c>
      <c r="L1706" s="404" t="s">
        <v>1255</v>
      </c>
      <c r="M1706" s="386" t="s">
        <v>3460</v>
      </c>
      <c r="N1706" s="399">
        <v>45299</v>
      </c>
      <c r="O1706" s="400" t="s">
        <v>76</v>
      </c>
      <c r="P1706" s="504" t="s">
        <v>458</v>
      </c>
      <c r="Q1706" s="501" t="s">
        <v>126</v>
      </c>
      <c r="R1706" s="501" t="s">
        <v>126</v>
      </c>
      <c r="S1706" s="349"/>
    </row>
    <row r="1707" spans="1:19" ht="60" customHeight="1" x14ac:dyDescent="0.2">
      <c r="A1707" s="481">
        <f t="shared" si="319"/>
        <v>1704</v>
      </c>
      <c r="B1707" s="399">
        <v>45299</v>
      </c>
      <c r="C1707" s="441">
        <v>45292</v>
      </c>
      <c r="D1707" s="400" t="s">
        <v>114</v>
      </c>
      <c r="E1707" s="401" t="s">
        <v>342</v>
      </c>
      <c r="F1707" s="402">
        <v>10.15</v>
      </c>
      <c r="G1707" s="405" t="s">
        <v>2587</v>
      </c>
      <c r="H1707" s="400" t="s">
        <v>139</v>
      </c>
      <c r="I1707" s="403" t="s">
        <v>1254</v>
      </c>
      <c r="J1707" s="386" t="str">
        <f t="shared" si="321"/>
        <v>18.715.383/0001-40</v>
      </c>
      <c r="K1707" s="386" t="s">
        <v>1234</v>
      </c>
      <c r="L1707" s="404" t="s">
        <v>1255</v>
      </c>
      <c r="M1707" s="386" t="s">
        <v>3461</v>
      </c>
      <c r="N1707" s="399">
        <v>45299</v>
      </c>
      <c r="O1707" s="400" t="s">
        <v>76</v>
      </c>
      <c r="P1707" s="504" t="s">
        <v>458</v>
      </c>
      <c r="Q1707" s="501" t="s">
        <v>126</v>
      </c>
      <c r="R1707" s="501" t="s">
        <v>126</v>
      </c>
      <c r="S1707" s="349"/>
    </row>
    <row r="1708" spans="1:19" ht="60" customHeight="1" x14ac:dyDescent="0.2">
      <c r="A1708" s="481">
        <f t="shared" si="319"/>
        <v>1705</v>
      </c>
      <c r="B1708" s="399">
        <v>45299</v>
      </c>
      <c r="C1708" s="441">
        <v>45292</v>
      </c>
      <c r="D1708" s="400" t="s">
        <v>114</v>
      </c>
      <c r="E1708" s="401" t="s">
        <v>342</v>
      </c>
      <c r="F1708" s="402">
        <v>150</v>
      </c>
      <c r="G1708" s="405" t="s">
        <v>2588</v>
      </c>
      <c r="H1708" s="400" t="s">
        <v>139</v>
      </c>
      <c r="I1708" s="403" t="s">
        <v>1254</v>
      </c>
      <c r="J1708" s="386" t="str">
        <f t="shared" si="321"/>
        <v>18.715.383/0001-40</v>
      </c>
      <c r="K1708" s="386" t="s">
        <v>1234</v>
      </c>
      <c r="L1708" s="404" t="s">
        <v>1255</v>
      </c>
      <c r="M1708" s="386" t="s">
        <v>3462</v>
      </c>
      <c r="N1708" s="399">
        <v>45299</v>
      </c>
      <c r="O1708" s="400" t="s">
        <v>76</v>
      </c>
      <c r="P1708" s="504" t="s">
        <v>458</v>
      </c>
      <c r="Q1708" s="501" t="s">
        <v>126</v>
      </c>
      <c r="R1708" s="501" t="s">
        <v>126</v>
      </c>
      <c r="S1708" s="349"/>
    </row>
    <row r="1709" spans="1:19" ht="60" customHeight="1" x14ac:dyDescent="0.2">
      <c r="A1709" s="481">
        <f t="shared" si="319"/>
        <v>1706</v>
      </c>
      <c r="B1709" s="399">
        <v>45299</v>
      </c>
      <c r="C1709" s="441">
        <v>45292</v>
      </c>
      <c r="D1709" s="400" t="s">
        <v>114</v>
      </c>
      <c r="E1709" s="401" t="s">
        <v>342</v>
      </c>
      <c r="F1709" s="402">
        <v>214.78</v>
      </c>
      <c r="G1709" s="405" t="s">
        <v>2589</v>
      </c>
      <c r="H1709" s="400" t="s">
        <v>139</v>
      </c>
      <c r="I1709" s="403" t="s">
        <v>1254</v>
      </c>
      <c r="J1709" s="386" t="str">
        <f t="shared" si="321"/>
        <v>18.715.383/0001-40</v>
      </c>
      <c r="K1709" s="386" t="s">
        <v>1234</v>
      </c>
      <c r="L1709" s="404" t="s">
        <v>1255</v>
      </c>
      <c r="M1709" s="386" t="s">
        <v>3463</v>
      </c>
      <c r="N1709" s="399">
        <v>45299</v>
      </c>
      <c r="O1709" s="400" t="s">
        <v>76</v>
      </c>
      <c r="P1709" s="504" t="s">
        <v>458</v>
      </c>
      <c r="Q1709" s="501" t="s">
        <v>126</v>
      </c>
      <c r="R1709" s="501" t="s">
        <v>126</v>
      </c>
      <c r="S1709" s="349"/>
    </row>
    <row r="1710" spans="1:19" ht="60" customHeight="1" x14ac:dyDescent="0.2">
      <c r="A1710" s="481">
        <f t="shared" si="319"/>
        <v>1707</v>
      </c>
      <c r="B1710" s="399">
        <v>45299</v>
      </c>
      <c r="C1710" s="441">
        <v>45292</v>
      </c>
      <c r="D1710" s="400" t="s">
        <v>114</v>
      </c>
      <c r="E1710" s="401" t="s">
        <v>342</v>
      </c>
      <c r="F1710" s="402">
        <v>150</v>
      </c>
      <c r="G1710" s="405" t="s">
        <v>2590</v>
      </c>
      <c r="H1710" s="400" t="s">
        <v>139</v>
      </c>
      <c r="I1710" s="403" t="s">
        <v>1254</v>
      </c>
      <c r="J1710" s="386" t="str">
        <f t="shared" si="321"/>
        <v>18.715.383/0001-40</v>
      </c>
      <c r="K1710" s="386" t="s">
        <v>1234</v>
      </c>
      <c r="L1710" s="404" t="s">
        <v>1255</v>
      </c>
      <c r="M1710" s="386" t="s">
        <v>3464</v>
      </c>
      <c r="N1710" s="399">
        <v>45299</v>
      </c>
      <c r="O1710" s="400" t="s">
        <v>76</v>
      </c>
      <c r="P1710" s="504" t="s">
        <v>458</v>
      </c>
      <c r="Q1710" s="501" t="s">
        <v>126</v>
      </c>
      <c r="R1710" s="501" t="s">
        <v>126</v>
      </c>
      <c r="S1710" s="349"/>
    </row>
    <row r="1711" spans="1:19" ht="60" customHeight="1" x14ac:dyDescent="0.2">
      <c r="A1711" s="481">
        <f t="shared" si="319"/>
        <v>1708</v>
      </c>
      <c r="B1711" s="399">
        <v>45299</v>
      </c>
      <c r="C1711" s="441">
        <v>45292</v>
      </c>
      <c r="D1711" s="400" t="s">
        <v>114</v>
      </c>
      <c r="E1711" s="401" t="s">
        <v>342</v>
      </c>
      <c r="F1711" s="402">
        <v>5.8</v>
      </c>
      <c r="G1711" s="405" t="s">
        <v>2591</v>
      </c>
      <c r="H1711" s="400" t="s">
        <v>139</v>
      </c>
      <c r="I1711" s="403" t="s">
        <v>1254</v>
      </c>
      <c r="J1711" s="386" t="str">
        <f t="shared" si="321"/>
        <v>18.715.383/0001-40</v>
      </c>
      <c r="K1711" s="386" t="s">
        <v>1234</v>
      </c>
      <c r="L1711" s="404" t="s">
        <v>1255</v>
      </c>
      <c r="M1711" s="386" t="s">
        <v>3465</v>
      </c>
      <c r="N1711" s="399">
        <v>45299</v>
      </c>
      <c r="O1711" s="400" t="s">
        <v>76</v>
      </c>
      <c r="P1711" s="504" t="s">
        <v>458</v>
      </c>
      <c r="Q1711" s="501" t="s">
        <v>126</v>
      </c>
      <c r="R1711" s="501" t="s">
        <v>126</v>
      </c>
      <c r="S1711" s="349"/>
    </row>
    <row r="1712" spans="1:19" ht="60" customHeight="1" x14ac:dyDescent="0.2">
      <c r="A1712" s="481">
        <f t="shared" si="319"/>
        <v>1709</v>
      </c>
      <c r="B1712" s="399">
        <v>45299</v>
      </c>
      <c r="C1712" s="441">
        <v>45292</v>
      </c>
      <c r="D1712" s="400" t="s">
        <v>114</v>
      </c>
      <c r="E1712" s="401" t="s">
        <v>342</v>
      </c>
      <c r="F1712" s="402">
        <v>150</v>
      </c>
      <c r="G1712" s="405" t="s">
        <v>2592</v>
      </c>
      <c r="H1712" s="400" t="s">
        <v>139</v>
      </c>
      <c r="I1712" s="403" t="s">
        <v>1254</v>
      </c>
      <c r="J1712" s="386" t="str">
        <f t="shared" si="321"/>
        <v>18.715.383/0001-40</v>
      </c>
      <c r="K1712" s="386" t="s">
        <v>1234</v>
      </c>
      <c r="L1712" s="404" t="s">
        <v>1255</v>
      </c>
      <c r="M1712" s="386" t="s">
        <v>3466</v>
      </c>
      <c r="N1712" s="399">
        <v>45299</v>
      </c>
      <c r="O1712" s="400" t="s">
        <v>76</v>
      </c>
      <c r="P1712" s="504" t="s">
        <v>458</v>
      </c>
      <c r="Q1712" s="501" t="s">
        <v>126</v>
      </c>
      <c r="R1712" s="501" t="s">
        <v>126</v>
      </c>
      <c r="S1712" s="349"/>
    </row>
    <row r="1713" spans="1:19" ht="60" customHeight="1" x14ac:dyDescent="0.2">
      <c r="A1713" s="481">
        <f t="shared" si="319"/>
        <v>1710</v>
      </c>
      <c r="B1713" s="399">
        <v>45299</v>
      </c>
      <c r="C1713" s="441">
        <v>45292</v>
      </c>
      <c r="D1713" s="400" t="s">
        <v>114</v>
      </c>
      <c r="E1713" s="401" t="s">
        <v>342</v>
      </c>
      <c r="F1713" s="402">
        <v>65.790000000000006</v>
      </c>
      <c r="G1713" s="405" t="s">
        <v>2593</v>
      </c>
      <c r="H1713" s="400" t="s">
        <v>139</v>
      </c>
      <c r="I1713" s="403" t="s">
        <v>1254</v>
      </c>
      <c r="J1713" s="386" t="str">
        <f t="shared" si="321"/>
        <v>18.715.383/0001-40</v>
      </c>
      <c r="K1713" s="386" t="s">
        <v>1234</v>
      </c>
      <c r="L1713" s="404" t="s">
        <v>1255</v>
      </c>
      <c r="M1713" s="386" t="s">
        <v>3467</v>
      </c>
      <c r="N1713" s="399">
        <v>45299</v>
      </c>
      <c r="O1713" s="400" t="s">
        <v>76</v>
      </c>
      <c r="P1713" s="504" t="s">
        <v>458</v>
      </c>
      <c r="Q1713" s="501" t="s">
        <v>126</v>
      </c>
      <c r="R1713" s="501" t="s">
        <v>126</v>
      </c>
      <c r="S1713" s="349"/>
    </row>
    <row r="1714" spans="1:19" ht="60" customHeight="1" x14ac:dyDescent="0.2">
      <c r="A1714" s="481">
        <f t="shared" si="319"/>
        <v>1711</v>
      </c>
      <c r="B1714" s="399">
        <v>45299</v>
      </c>
      <c r="C1714" s="441">
        <v>45292</v>
      </c>
      <c r="D1714" s="400" t="s">
        <v>114</v>
      </c>
      <c r="E1714" s="401" t="s">
        <v>342</v>
      </c>
      <c r="F1714" s="402">
        <v>150</v>
      </c>
      <c r="G1714" s="405" t="s">
        <v>2594</v>
      </c>
      <c r="H1714" s="400" t="s">
        <v>139</v>
      </c>
      <c r="I1714" s="403" t="s">
        <v>1254</v>
      </c>
      <c r="J1714" s="386" t="str">
        <f t="shared" si="321"/>
        <v>18.715.383/0001-40</v>
      </c>
      <c r="K1714" s="386" t="s">
        <v>1234</v>
      </c>
      <c r="L1714" s="404" t="s">
        <v>1255</v>
      </c>
      <c r="M1714" s="386" t="s">
        <v>3468</v>
      </c>
      <c r="N1714" s="399">
        <v>45299</v>
      </c>
      <c r="O1714" s="400" t="s">
        <v>76</v>
      </c>
      <c r="P1714" s="504" t="s">
        <v>458</v>
      </c>
      <c r="Q1714" s="501" t="s">
        <v>126</v>
      </c>
      <c r="R1714" s="501" t="s">
        <v>126</v>
      </c>
      <c r="S1714" s="349"/>
    </row>
    <row r="1715" spans="1:19" ht="60" customHeight="1" x14ac:dyDescent="0.2">
      <c r="A1715" s="481">
        <f t="shared" si="319"/>
        <v>1712</v>
      </c>
      <c r="B1715" s="399">
        <v>45299</v>
      </c>
      <c r="C1715" s="441">
        <v>45292</v>
      </c>
      <c r="D1715" s="400" t="s">
        <v>114</v>
      </c>
      <c r="E1715" s="401" t="s">
        <v>342</v>
      </c>
      <c r="F1715" s="402">
        <v>29.02</v>
      </c>
      <c r="G1715" s="405" t="s">
        <v>2595</v>
      </c>
      <c r="H1715" s="400" t="s">
        <v>139</v>
      </c>
      <c r="I1715" s="403" t="s">
        <v>1254</v>
      </c>
      <c r="J1715" s="386" t="str">
        <f t="shared" si="321"/>
        <v>18.715.383/0001-40</v>
      </c>
      <c r="K1715" s="386" t="s">
        <v>1234</v>
      </c>
      <c r="L1715" s="404" t="s">
        <v>1255</v>
      </c>
      <c r="M1715" s="386" t="s">
        <v>3469</v>
      </c>
      <c r="N1715" s="399">
        <v>45299</v>
      </c>
      <c r="O1715" s="400" t="s">
        <v>76</v>
      </c>
      <c r="P1715" s="504" t="s">
        <v>458</v>
      </c>
      <c r="Q1715" s="501" t="s">
        <v>126</v>
      </c>
      <c r="R1715" s="501" t="s">
        <v>126</v>
      </c>
      <c r="S1715" s="349"/>
    </row>
    <row r="1716" spans="1:19" ht="60" customHeight="1" x14ac:dyDescent="0.2">
      <c r="A1716" s="481">
        <f t="shared" si="319"/>
        <v>1713</v>
      </c>
      <c r="B1716" s="399">
        <v>45299</v>
      </c>
      <c r="C1716" s="441">
        <v>45292</v>
      </c>
      <c r="D1716" s="400" t="s">
        <v>114</v>
      </c>
      <c r="E1716" s="401" t="s">
        <v>342</v>
      </c>
      <c r="F1716" s="402">
        <v>19.2</v>
      </c>
      <c r="G1716" s="405" t="s">
        <v>2596</v>
      </c>
      <c r="H1716" s="400" t="s">
        <v>139</v>
      </c>
      <c r="I1716" s="403" t="s">
        <v>1254</v>
      </c>
      <c r="J1716" s="386" t="str">
        <f t="shared" si="321"/>
        <v>18.715.383/0001-40</v>
      </c>
      <c r="K1716" s="386" t="s">
        <v>1234</v>
      </c>
      <c r="L1716" s="404" t="s">
        <v>1255</v>
      </c>
      <c r="M1716" s="386" t="s">
        <v>3470</v>
      </c>
      <c r="N1716" s="399">
        <v>45299</v>
      </c>
      <c r="O1716" s="400" t="s">
        <v>76</v>
      </c>
      <c r="P1716" s="504" t="s">
        <v>458</v>
      </c>
      <c r="Q1716" s="501" t="s">
        <v>126</v>
      </c>
      <c r="R1716" s="501" t="s">
        <v>126</v>
      </c>
      <c r="S1716" s="349"/>
    </row>
    <row r="1717" spans="1:19" ht="60" customHeight="1" x14ac:dyDescent="0.2">
      <c r="A1717" s="481">
        <f t="shared" si="319"/>
        <v>1714</v>
      </c>
      <c r="B1717" s="399">
        <v>45299</v>
      </c>
      <c r="C1717" s="441">
        <v>45292</v>
      </c>
      <c r="D1717" s="400" t="s">
        <v>114</v>
      </c>
      <c r="E1717" s="401" t="s">
        <v>342</v>
      </c>
      <c r="F1717" s="402">
        <v>4.6399999999999997</v>
      </c>
      <c r="G1717" s="405" t="s">
        <v>2597</v>
      </c>
      <c r="H1717" s="400" t="s">
        <v>139</v>
      </c>
      <c r="I1717" s="403" t="s">
        <v>1254</v>
      </c>
      <c r="J1717" s="386" t="str">
        <f t="shared" si="321"/>
        <v>18.715.383/0001-40</v>
      </c>
      <c r="K1717" s="386" t="s">
        <v>1234</v>
      </c>
      <c r="L1717" s="404" t="s">
        <v>1255</v>
      </c>
      <c r="M1717" s="386" t="s">
        <v>3471</v>
      </c>
      <c r="N1717" s="399">
        <v>45299</v>
      </c>
      <c r="O1717" s="400" t="s">
        <v>76</v>
      </c>
      <c r="P1717" s="504" t="s">
        <v>458</v>
      </c>
      <c r="Q1717" s="501" t="s">
        <v>126</v>
      </c>
      <c r="R1717" s="501" t="s">
        <v>126</v>
      </c>
      <c r="S1717" s="349"/>
    </row>
    <row r="1718" spans="1:19" ht="60" customHeight="1" x14ac:dyDescent="0.2">
      <c r="A1718" s="481">
        <f t="shared" si="319"/>
        <v>1715</v>
      </c>
      <c r="B1718" s="399">
        <v>45299</v>
      </c>
      <c r="C1718" s="441">
        <v>45292</v>
      </c>
      <c r="D1718" s="400" t="s">
        <v>114</v>
      </c>
      <c r="E1718" s="401" t="s">
        <v>342</v>
      </c>
      <c r="F1718" s="402">
        <v>44</v>
      </c>
      <c r="G1718" s="405" t="s">
        <v>2598</v>
      </c>
      <c r="H1718" s="400" t="s">
        <v>139</v>
      </c>
      <c r="I1718" s="403" t="s">
        <v>1254</v>
      </c>
      <c r="J1718" s="386" t="str">
        <f t="shared" si="321"/>
        <v>18.715.383/0001-40</v>
      </c>
      <c r="K1718" s="386" t="s">
        <v>1234</v>
      </c>
      <c r="L1718" s="404" t="s">
        <v>1255</v>
      </c>
      <c r="M1718" s="386" t="s">
        <v>3472</v>
      </c>
      <c r="N1718" s="399">
        <v>45299</v>
      </c>
      <c r="O1718" s="400" t="s">
        <v>76</v>
      </c>
      <c r="P1718" s="504" t="s">
        <v>458</v>
      </c>
      <c r="Q1718" s="501" t="s">
        <v>126</v>
      </c>
      <c r="R1718" s="501" t="s">
        <v>126</v>
      </c>
      <c r="S1718" s="349"/>
    </row>
    <row r="1719" spans="1:19" ht="60" customHeight="1" x14ac:dyDescent="0.2">
      <c r="A1719" s="481">
        <f t="shared" si="319"/>
        <v>1716</v>
      </c>
      <c r="B1719" s="399">
        <v>45299</v>
      </c>
      <c r="C1719" s="441">
        <v>45292</v>
      </c>
      <c r="D1719" s="400" t="s">
        <v>114</v>
      </c>
      <c r="E1719" s="401" t="s">
        <v>342</v>
      </c>
      <c r="F1719" s="402">
        <v>34.83</v>
      </c>
      <c r="G1719" s="405" t="s">
        <v>2599</v>
      </c>
      <c r="H1719" s="400" t="s">
        <v>139</v>
      </c>
      <c r="I1719" s="403" t="s">
        <v>1254</v>
      </c>
      <c r="J1719" s="386" t="str">
        <f t="shared" si="321"/>
        <v>18.715.383/0001-40</v>
      </c>
      <c r="K1719" s="386" t="s">
        <v>1234</v>
      </c>
      <c r="L1719" s="404" t="s">
        <v>1255</v>
      </c>
      <c r="M1719" s="386" t="s">
        <v>3473</v>
      </c>
      <c r="N1719" s="399">
        <v>45299</v>
      </c>
      <c r="O1719" s="400" t="s">
        <v>76</v>
      </c>
      <c r="P1719" s="504" t="s">
        <v>458</v>
      </c>
      <c r="Q1719" s="501" t="s">
        <v>126</v>
      </c>
      <c r="R1719" s="501" t="s">
        <v>126</v>
      </c>
      <c r="S1719" s="349"/>
    </row>
    <row r="1720" spans="1:19" ht="60" customHeight="1" x14ac:dyDescent="0.2">
      <c r="A1720" s="481">
        <f t="shared" si="319"/>
        <v>1717</v>
      </c>
      <c r="B1720" s="399">
        <v>45299</v>
      </c>
      <c r="C1720" s="441">
        <v>45292</v>
      </c>
      <c r="D1720" s="400" t="s">
        <v>114</v>
      </c>
      <c r="E1720" s="401" t="s">
        <v>342</v>
      </c>
      <c r="F1720" s="402">
        <v>11</v>
      </c>
      <c r="G1720" s="405" t="s">
        <v>2600</v>
      </c>
      <c r="H1720" s="400" t="s">
        <v>139</v>
      </c>
      <c r="I1720" s="403" t="s">
        <v>1254</v>
      </c>
      <c r="J1720" s="386" t="str">
        <f t="shared" si="321"/>
        <v>18.715.383/0001-40</v>
      </c>
      <c r="K1720" s="386" t="s">
        <v>1234</v>
      </c>
      <c r="L1720" s="404" t="s">
        <v>1255</v>
      </c>
      <c r="M1720" s="386" t="s">
        <v>3474</v>
      </c>
      <c r="N1720" s="399">
        <v>45299</v>
      </c>
      <c r="O1720" s="400" t="s">
        <v>76</v>
      </c>
      <c r="P1720" s="504" t="s">
        <v>458</v>
      </c>
      <c r="Q1720" s="501" t="s">
        <v>126</v>
      </c>
      <c r="R1720" s="501" t="s">
        <v>126</v>
      </c>
      <c r="S1720" s="349"/>
    </row>
    <row r="1721" spans="1:19" ht="60" customHeight="1" x14ac:dyDescent="0.2">
      <c r="A1721" s="481">
        <f t="shared" si="319"/>
        <v>1718</v>
      </c>
      <c r="B1721" s="399">
        <v>45299</v>
      </c>
      <c r="C1721" s="441">
        <v>45292</v>
      </c>
      <c r="D1721" s="400" t="s">
        <v>114</v>
      </c>
      <c r="E1721" s="401" t="s">
        <v>342</v>
      </c>
      <c r="F1721" s="402">
        <v>5.8</v>
      </c>
      <c r="G1721" s="405" t="s">
        <v>2601</v>
      </c>
      <c r="H1721" s="400" t="s">
        <v>139</v>
      </c>
      <c r="I1721" s="403" t="s">
        <v>1254</v>
      </c>
      <c r="J1721" s="386" t="str">
        <f t="shared" si="321"/>
        <v>18.715.383/0001-40</v>
      </c>
      <c r="K1721" s="386" t="s">
        <v>1234</v>
      </c>
      <c r="L1721" s="404" t="s">
        <v>1255</v>
      </c>
      <c r="M1721" s="386" t="s">
        <v>3475</v>
      </c>
      <c r="N1721" s="399">
        <v>45299</v>
      </c>
      <c r="O1721" s="400" t="s">
        <v>76</v>
      </c>
      <c r="P1721" s="504" t="s">
        <v>458</v>
      </c>
      <c r="Q1721" s="501" t="s">
        <v>126</v>
      </c>
      <c r="R1721" s="501" t="s">
        <v>126</v>
      </c>
      <c r="S1721" s="349"/>
    </row>
    <row r="1722" spans="1:19" ht="60" customHeight="1" x14ac:dyDescent="0.2">
      <c r="A1722" s="481">
        <f t="shared" si="319"/>
        <v>1719</v>
      </c>
      <c r="B1722" s="399">
        <v>45299</v>
      </c>
      <c r="C1722" s="441">
        <v>45292</v>
      </c>
      <c r="D1722" s="400" t="s">
        <v>114</v>
      </c>
      <c r="E1722" s="401" t="s">
        <v>342</v>
      </c>
      <c r="F1722" s="402">
        <v>11</v>
      </c>
      <c r="G1722" s="405" t="s">
        <v>2602</v>
      </c>
      <c r="H1722" s="400" t="s">
        <v>139</v>
      </c>
      <c r="I1722" s="403" t="s">
        <v>1254</v>
      </c>
      <c r="J1722" s="386" t="str">
        <f t="shared" si="321"/>
        <v>18.715.383/0001-40</v>
      </c>
      <c r="K1722" s="386" t="s">
        <v>1234</v>
      </c>
      <c r="L1722" s="404" t="s">
        <v>1255</v>
      </c>
      <c r="M1722" s="386" t="s">
        <v>3476</v>
      </c>
      <c r="N1722" s="399">
        <v>45299</v>
      </c>
      <c r="O1722" s="400" t="s">
        <v>76</v>
      </c>
      <c r="P1722" s="504" t="s">
        <v>458</v>
      </c>
      <c r="Q1722" s="501" t="s">
        <v>126</v>
      </c>
      <c r="R1722" s="501" t="s">
        <v>126</v>
      </c>
      <c r="S1722" s="349"/>
    </row>
    <row r="1723" spans="1:19" ht="60" customHeight="1" x14ac:dyDescent="0.2">
      <c r="A1723" s="481">
        <f t="shared" si="319"/>
        <v>1720</v>
      </c>
      <c r="B1723" s="399">
        <v>45299</v>
      </c>
      <c r="C1723" s="441">
        <v>45292</v>
      </c>
      <c r="D1723" s="400" t="s">
        <v>114</v>
      </c>
      <c r="E1723" s="401" t="s">
        <v>342</v>
      </c>
      <c r="F1723" s="402">
        <v>2.3199999999999998</v>
      </c>
      <c r="G1723" s="405" t="s">
        <v>2603</v>
      </c>
      <c r="H1723" s="400" t="s">
        <v>139</v>
      </c>
      <c r="I1723" s="403" t="s">
        <v>1254</v>
      </c>
      <c r="J1723" s="386" t="str">
        <f t="shared" si="321"/>
        <v>18.715.383/0001-40</v>
      </c>
      <c r="K1723" s="386" t="s">
        <v>1234</v>
      </c>
      <c r="L1723" s="404" t="s">
        <v>1255</v>
      </c>
      <c r="M1723" s="386" t="s">
        <v>3477</v>
      </c>
      <c r="N1723" s="399">
        <v>45299</v>
      </c>
      <c r="O1723" s="400" t="s">
        <v>76</v>
      </c>
      <c r="P1723" s="504" t="s">
        <v>458</v>
      </c>
      <c r="Q1723" s="501" t="s">
        <v>126</v>
      </c>
      <c r="R1723" s="501" t="s">
        <v>126</v>
      </c>
      <c r="S1723" s="349"/>
    </row>
    <row r="1724" spans="1:19" ht="60" customHeight="1" x14ac:dyDescent="0.2">
      <c r="A1724" s="481">
        <f t="shared" si="319"/>
        <v>1721</v>
      </c>
      <c r="B1724" s="399">
        <v>45299</v>
      </c>
      <c r="C1724" s="441">
        <v>45292</v>
      </c>
      <c r="D1724" s="400" t="s">
        <v>114</v>
      </c>
      <c r="E1724" s="401" t="s">
        <v>342</v>
      </c>
      <c r="F1724" s="402">
        <v>15</v>
      </c>
      <c r="G1724" s="405" t="s">
        <v>2604</v>
      </c>
      <c r="H1724" s="400" t="s">
        <v>139</v>
      </c>
      <c r="I1724" s="403" t="s">
        <v>1254</v>
      </c>
      <c r="J1724" s="386" t="str">
        <f t="shared" si="321"/>
        <v>18.715.383/0001-40</v>
      </c>
      <c r="K1724" s="386" t="s">
        <v>1234</v>
      </c>
      <c r="L1724" s="404" t="s">
        <v>1255</v>
      </c>
      <c r="M1724" s="386" t="s">
        <v>3478</v>
      </c>
      <c r="N1724" s="399">
        <v>45299</v>
      </c>
      <c r="O1724" s="400" t="s">
        <v>76</v>
      </c>
      <c r="P1724" s="504" t="s">
        <v>458</v>
      </c>
      <c r="Q1724" s="501" t="s">
        <v>126</v>
      </c>
      <c r="R1724" s="501" t="s">
        <v>126</v>
      </c>
      <c r="S1724" s="349"/>
    </row>
    <row r="1725" spans="1:19" ht="60" customHeight="1" x14ac:dyDescent="0.2">
      <c r="A1725" s="481">
        <f t="shared" si="319"/>
        <v>1722</v>
      </c>
      <c r="B1725" s="399">
        <v>45299</v>
      </c>
      <c r="C1725" s="441">
        <v>45292</v>
      </c>
      <c r="D1725" s="400" t="s">
        <v>114</v>
      </c>
      <c r="E1725" s="401" t="s">
        <v>342</v>
      </c>
      <c r="F1725" s="402">
        <v>58.05</v>
      </c>
      <c r="G1725" s="405" t="s">
        <v>2605</v>
      </c>
      <c r="H1725" s="400" t="s">
        <v>139</v>
      </c>
      <c r="I1725" s="403" t="s">
        <v>1254</v>
      </c>
      <c r="J1725" s="386" t="str">
        <f t="shared" si="321"/>
        <v>18.715.383/0001-40</v>
      </c>
      <c r="K1725" s="386" t="s">
        <v>1234</v>
      </c>
      <c r="L1725" s="404" t="s">
        <v>1255</v>
      </c>
      <c r="M1725" s="386" t="s">
        <v>3479</v>
      </c>
      <c r="N1725" s="399">
        <v>45299</v>
      </c>
      <c r="O1725" s="400" t="s">
        <v>76</v>
      </c>
      <c r="P1725" s="504" t="s">
        <v>458</v>
      </c>
      <c r="Q1725" s="501" t="s">
        <v>126</v>
      </c>
      <c r="R1725" s="501" t="s">
        <v>126</v>
      </c>
      <c r="S1725" s="349"/>
    </row>
    <row r="1726" spans="1:19" ht="60" customHeight="1" x14ac:dyDescent="0.2">
      <c r="A1726" s="481">
        <f t="shared" si="319"/>
        <v>1723</v>
      </c>
      <c r="B1726" s="399">
        <v>45299</v>
      </c>
      <c r="C1726" s="441">
        <v>45292</v>
      </c>
      <c r="D1726" s="400" t="s">
        <v>114</v>
      </c>
      <c r="E1726" s="401" t="s">
        <v>342</v>
      </c>
      <c r="F1726" s="402">
        <v>15</v>
      </c>
      <c r="G1726" s="405" t="s">
        <v>2606</v>
      </c>
      <c r="H1726" s="400" t="s">
        <v>139</v>
      </c>
      <c r="I1726" s="403" t="s">
        <v>1254</v>
      </c>
      <c r="J1726" s="386" t="str">
        <f t="shared" si="321"/>
        <v>18.715.383/0001-40</v>
      </c>
      <c r="K1726" s="386" t="s">
        <v>1234</v>
      </c>
      <c r="L1726" s="404" t="s">
        <v>1255</v>
      </c>
      <c r="M1726" s="386" t="s">
        <v>3480</v>
      </c>
      <c r="N1726" s="399">
        <v>45299</v>
      </c>
      <c r="O1726" s="400" t="s">
        <v>76</v>
      </c>
      <c r="P1726" s="504" t="s">
        <v>458</v>
      </c>
      <c r="Q1726" s="501" t="s">
        <v>126</v>
      </c>
      <c r="R1726" s="501" t="s">
        <v>126</v>
      </c>
      <c r="S1726" s="349"/>
    </row>
    <row r="1727" spans="1:19" ht="60" customHeight="1" x14ac:dyDescent="0.2">
      <c r="A1727" s="481">
        <f t="shared" si="319"/>
        <v>1724</v>
      </c>
      <c r="B1727" s="399">
        <v>45299</v>
      </c>
      <c r="C1727" s="441">
        <v>45292</v>
      </c>
      <c r="D1727" s="400" t="s">
        <v>114</v>
      </c>
      <c r="E1727" s="401" t="s">
        <v>342</v>
      </c>
      <c r="F1727" s="402">
        <v>28.8</v>
      </c>
      <c r="G1727" s="405" t="s">
        <v>2607</v>
      </c>
      <c r="H1727" s="400" t="s">
        <v>139</v>
      </c>
      <c r="I1727" s="403" t="s">
        <v>1254</v>
      </c>
      <c r="J1727" s="386" t="str">
        <f t="shared" si="321"/>
        <v>18.715.383/0001-40</v>
      </c>
      <c r="K1727" s="386" t="s">
        <v>1234</v>
      </c>
      <c r="L1727" s="404" t="s">
        <v>1255</v>
      </c>
      <c r="M1727" s="386" t="s">
        <v>3481</v>
      </c>
      <c r="N1727" s="399">
        <v>45299</v>
      </c>
      <c r="O1727" s="400" t="s">
        <v>76</v>
      </c>
      <c r="P1727" s="504" t="s">
        <v>458</v>
      </c>
      <c r="Q1727" s="501" t="s">
        <v>126</v>
      </c>
      <c r="R1727" s="501" t="s">
        <v>126</v>
      </c>
      <c r="S1727" s="349"/>
    </row>
    <row r="1728" spans="1:19" ht="60" customHeight="1" x14ac:dyDescent="0.2">
      <c r="A1728" s="481">
        <f t="shared" si="319"/>
        <v>1725</v>
      </c>
      <c r="B1728" s="399">
        <v>45299</v>
      </c>
      <c r="C1728" s="441">
        <v>45292</v>
      </c>
      <c r="D1728" s="400" t="s">
        <v>114</v>
      </c>
      <c r="E1728" s="401" t="s">
        <v>342</v>
      </c>
      <c r="F1728" s="402">
        <v>200</v>
      </c>
      <c r="G1728" s="405" t="s">
        <v>2608</v>
      </c>
      <c r="H1728" s="400" t="s">
        <v>139</v>
      </c>
      <c r="I1728" s="403" t="s">
        <v>1254</v>
      </c>
      <c r="J1728" s="386" t="str">
        <f t="shared" si="321"/>
        <v>18.715.383/0001-40</v>
      </c>
      <c r="K1728" s="386" t="s">
        <v>1234</v>
      </c>
      <c r="L1728" s="404" t="s">
        <v>1255</v>
      </c>
      <c r="M1728" s="386" t="s">
        <v>3482</v>
      </c>
      <c r="N1728" s="399">
        <v>45299</v>
      </c>
      <c r="O1728" s="400" t="s">
        <v>76</v>
      </c>
      <c r="P1728" s="504" t="s">
        <v>458</v>
      </c>
      <c r="Q1728" s="501" t="s">
        <v>126</v>
      </c>
      <c r="R1728" s="501" t="s">
        <v>126</v>
      </c>
      <c r="S1728" s="349"/>
    </row>
    <row r="1729" spans="1:19" ht="60" customHeight="1" x14ac:dyDescent="0.2">
      <c r="A1729" s="481">
        <f t="shared" si="319"/>
        <v>1726</v>
      </c>
      <c r="B1729" s="399">
        <v>45299</v>
      </c>
      <c r="C1729" s="441">
        <v>45292</v>
      </c>
      <c r="D1729" s="400" t="s">
        <v>114</v>
      </c>
      <c r="E1729" s="401" t="s">
        <v>342</v>
      </c>
      <c r="F1729" s="402">
        <v>30</v>
      </c>
      <c r="G1729" s="405" t="s">
        <v>2609</v>
      </c>
      <c r="H1729" s="400" t="s">
        <v>139</v>
      </c>
      <c r="I1729" s="403" t="s">
        <v>1254</v>
      </c>
      <c r="J1729" s="386" t="str">
        <f t="shared" si="321"/>
        <v>18.715.383/0001-40</v>
      </c>
      <c r="K1729" s="386" t="s">
        <v>1234</v>
      </c>
      <c r="L1729" s="404" t="s">
        <v>1255</v>
      </c>
      <c r="M1729" s="386" t="s">
        <v>3483</v>
      </c>
      <c r="N1729" s="399">
        <v>45299</v>
      </c>
      <c r="O1729" s="400" t="s">
        <v>76</v>
      </c>
      <c r="P1729" s="504" t="s">
        <v>458</v>
      </c>
      <c r="Q1729" s="501" t="s">
        <v>126</v>
      </c>
      <c r="R1729" s="501" t="s">
        <v>126</v>
      </c>
      <c r="S1729" s="349"/>
    </row>
    <row r="1730" spans="1:19" ht="60" customHeight="1" x14ac:dyDescent="0.2">
      <c r="A1730" s="481">
        <f t="shared" si="319"/>
        <v>1727</v>
      </c>
      <c r="B1730" s="399">
        <v>45299</v>
      </c>
      <c r="C1730" s="441">
        <v>45292</v>
      </c>
      <c r="D1730" s="400" t="s">
        <v>114</v>
      </c>
      <c r="E1730" s="401" t="s">
        <v>342</v>
      </c>
      <c r="F1730" s="402">
        <v>125</v>
      </c>
      <c r="G1730" s="405" t="s">
        <v>2610</v>
      </c>
      <c r="H1730" s="400" t="s">
        <v>139</v>
      </c>
      <c r="I1730" s="403" t="s">
        <v>1254</v>
      </c>
      <c r="J1730" s="386" t="str">
        <f t="shared" si="321"/>
        <v>18.715.383/0001-40</v>
      </c>
      <c r="K1730" s="386" t="s">
        <v>1234</v>
      </c>
      <c r="L1730" s="404" t="s">
        <v>1255</v>
      </c>
      <c r="M1730" s="386" t="s">
        <v>3484</v>
      </c>
      <c r="N1730" s="399">
        <v>45299</v>
      </c>
      <c r="O1730" s="400" t="s">
        <v>76</v>
      </c>
      <c r="P1730" s="504" t="s">
        <v>458</v>
      </c>
      <c r="Q1730" s="501" t="s">
        <v>126</v>
      </c>
      <c r="R1730" s="501" t="s">
        <v>126</v>
      </c>
      <c r="S1730" s="349"/>
    </row>
    <row r="1731" spans="1:19" ht="60" customHeight="1" x14ac:dyDescent="0.2">
      <c r="A1731" s="481">
        <f t="shared" si="319"/>
        <v>1728</v>
      </c>
      <c r="B1731" s="399">
        <v>45299</v>
      </c>
      <c r="C1731" s="441">
        <v>45292</v>
      </c>
      <c r="D1731" s="400" t="s">
        <v>114</v>
      </c>
      <c r="E1731" s="401" t="s">
        <v>342</v>
      </c>
      <c r="F1731" s="402">
        <v>525</v>
      </c>
      <c r="G1731" s="405" t="s">
        <v>2611</v>
      </c>
      <c r="H1731" s="400" t="s">
        <v>139</v>
      </c>
      <c r="I1731" s="403" t="s">
        <v>1254</v>
      </c>
      <c r="J1731" s="386" t="str">
        <f t="shared" si="321"/>
        <v>18.715.383/0001-40</v>
      </c>
      <c r="K1731" s="386" t="s">
        <v>1234</v>
      </c>
      <c r="L1731" s="404" t="s">
        <v>1255</v>
      </c>
      <c r="M1731" s="386" t="s">
        <v>3485</v>
      </c>
      <c r="N1731" s="399">
        <v>45299</v>
      </c>
      <c r="O1731" s="400" t="s">
        <v>76</v>
      </c>
      <c r="P1731" s="504" t="s">
        <v>458</v>
      </c>
      <c r="Q1731" s="501" t="s">
        <v>126</v>
      </c>
      <c r="R1731" s="501" t="s">
        <v>126</v>
      </c>
      <c r="S1731" s="349"/>
    </row>
    <row r="1732" spans="1:19" ht="60" customHeight="1" x14ac:dyDescent="0.2">
      <c r="A1732" s="481">
        <f t="shared" si="319"/>
        <v>1729</v>
      </c>
      <c r="B1732" s="399">
        <v>45299</v>
      </c>
      <c r="C1732" s="441">
        <v>45292</v>
      </c>
      <c r="D1732" s="400" t="s">
        <v>114</v>
      </c>
      <c r="E1732" s="401" t="s">
        <v>342</v>
      </c>
      <c r="F1732" s="402">
        <v>100</v>
      </c>
      <c r="G1732" s="405" t="s">
        <v>2612</v>
      </c>
      <c r="H1732" s="400" t="s">
        <v>139</v>
      </c>
      <c r="I1732" s="403" t="s">
        <v>1254</v>
      </c>
      <c r="J1732" s="386" t="str">
        <f t="shared" si="321"/>
        <v>18.715.383/0001-40</v>
      </c>
      <c r="K1732" s="386" t="s">
        <v>1234</v>
      </c>
      <c r="L1732" s="404" t="s">
        <v>1255</v>
      </c>
      <c r="M1732" s="386" t="s">
        <v>3382</v>
      </c>
      <c r="N1732" s="399">
        <v>45299</v>
      </c>
      <c r="O1732" s="400" t="s">
        <v>76</v>
      </c>
      <c r="P1732" s="504" t="s">
        <v>458</v>
      </c>
      <c r="Q1732" s="501" t="s">
        <v>126</v>
      </c>
      <c r="R1732" s="501" t="s">
        <v>126</v>
      </c>
      <c r="S1732" s="349"/>
    </row>
    <row r="1733" spans="1:19" ht="60" customHeight="1" x14ac:dyDescent="0.2">
      <c r="A1733" s="481">
        <f t="shared" si="319"/>
        <v>1730</v>
      </c>
      <c r="B1733" s="399">
        <v>45299</v>
      </c>
      <c r="C1733" s="441">
        <v>45292</v>
      </c>
      <c r="D1733" s="400" t="s">
        <v>114</v>
      </c>
      <c r="E1733" s="401" t="s">
        <v>342</v>
      </c>
      <c r="F1733" s="402">
        <v>56.4</v>
      </c>
      <c r="G1733" s="405" t="s">
        <v>2613</v>
      </c>
      <c r="H1733" s="400" t="s">
        <v>139</v>
      </c>
      <c r="I1733" s="403" t="s">
        <v>1254</v>
      </c>
      <c r="J1733" s="386" t="str">
        <f t="shared" si="321"/>
        <v>18.715.383/0001-40</v>
      </c>
      <c r="K1733" s="386" t="s">
        <v>1234</v>
      </c>
      <c r="L1733" s="404" t="s">
        <v>1255</v>
      </c>
      <c r="M1733" s="386" t="s">
        <v>3486</v>
      </c>
      <c r="N1733" s="399">
        <v>45299</v>
      </c>
      <c r="O1733" s="400" t="s">
        <v>76</v>
      </c>
      <c r="P1733" s="504" t="s">
        <v>458</v>
      </c>
      <c r="Q1733" s="501" t="s">
        <v>126</v>
      </c>
      <c r="R1733" s="501" t="s">
        <v>126</v>
      </c>
      <c r="S1733" s="349"/>
    </row>
    <row r="1734" spans="1:19" ht="60" customHeight="1" x14ac:dyDescent="0.2">
      <c r="A1734" s="481">
        <f t="shared" si="319"/>
        <v>1731</v>
      </c>
      <c r="B1734" s="399">
        <v>45299</v>
      </c>
      <c r="C1734" s="441">
        <v>45292</v>
      </c>
      <c r="D1734" s="400" t="s">
        <v>114</v>
      </c>
      <c r="E1734" s="401" t="s">
        <v>342</v>
      </c>
      <c r="F1734" s="402">
        <v>100</v>
      </c>
      <c r="G1734" s="405" t="s">
        <v>2614</v>
      </c>
      <c r="H1734" s="400" t="s">
        <v>139</v>
      </c>
      <c r="I1734" s="403" t="s">
        <v>1254</v>
      </c>
      <c r="J1734" s="386" t="str">
        <f t="shared" si="321"/>
        <v>18.715.383/0001-40</v>
      </c>
      <c r="K1734" s="386" t="s">
        <v>1234</v>
      </c>
      <c r="L1734" s="404" t="s">
        <v>1255</v>
      </c>
      <c r="M1734" s="386" t="s">
        <v>3487</v>
      </c>
      <c r="N1734" s="399">
        <v>45299</v>
      </c>
      <c r="O1734" s="400" t="s">
        <v>76</v>
      </c>
      <c r="P1734" s="504" t="s">
        <v>458</v>
      </c>
      <c r="Q1734" s="501" t="s">
        <v>126</v>
      </c>
      <c r="R1734" s="501" t="s">
        <v>126</v>
      </c>
      <c r="S1734" s="349"/>
    </row>
    <row r="1735" spans="1:19" ht="60" customHeight="1" x14ac:dyDescent="0.2">
      <c r="A1735" s="481">
        <f t="shared" si="319"/>
        <v>1732</v>
      </c>
      <c r="B1735" s="399">
        <v>45299</v>
      </c>
      <c r="C1735" s="441">
        <v>45292</v>
      </c>
      <c r="D1735" s="400" t="s">
        <v>114</v>
      </c>
      <c r="E1735" s="401" t="s">
        <v>342</v>
      </c>
      <c r="F1735" s="402">
        <v>68.89</v>
      </c>
      <c r="G1735" s="405" t="s">
        <v>2615</v>
      </c>
      <c r="H1735" s="400" t="s">
        <v>139</v>
      </c>
      <c r="I1735" s="403" t="s">
        <v>1254</v>
      </c>
      <c r="J1735" s="386" t="str">
        <f t="shared" si="321"/>
        <v>18.715.383/0001-40</v>
      </c>
      <c r="K1735" s="386" t="s">
        <v>1234</v>
      </c>
      <c r="L1735" s="404" t="s">
        <v>1255</v>
      </c>
      <c r="M1735" s="386" t="s">
        <v>3488</v>
      </c>
      <c r="N1735" s="399">
        <v>45299</v>
      </c>
      <c r="O1735" s="400" t="s">
        <v>76</v>
      </c>
      <c r="P1735" s="504" t="s">
        <v>458</v>
      </c>
      <c r="Q1735" s="501" t="s">
        <v>126</v>
      </c>
      <c r="R1735" s="501" t="s">
        <v>126</v>
      </c>
      <c r="S1735" s="349"/>
    </row>
    <row r="1736" spans="1:19" ht="60" customHeight="1" x14ac:dyDescent="0.2">
      <c r="A1736" s="481">
        <f t="shared" si="319"/>
        <v>1733</v>
      </c>
      <c r="B1736" s="399">
        <v>45299</v>
      </c>
      <c r="C1736" s="441">
        <v>45292</v>
      </c>
      <c r="D1736" s="400" t="s">
        <v>114</v>
      </c>
      <c r="E1736" s="401" t="s">
        <v>342</v>
      </c>
      <c r="F1736" s="402">
        <v>100</v>
      </c>
      <c r="G1736" s="405" t="s">
        <v>2616</v>
      </c>
      <c r="H1736" s="400" t="s">
        <v>139</v>
      </c>
      <c r="I1736" s="403" t="s">
        <v>1254</v>
      </c>
      <c r="J1736" s="386" t="str">
        <f t="shared" si="321"/>
        <v>18.715.383/0001-40</v>
      </c>
      <c r="K1736" s="386" t="s">
        <v>1234</v>
      </c>
      <c r="L1736" s="404" t="s">
        <v>1255</v>
      </c>
      <c r="M1736" s="386" t="s">
        <v>3489</v>
      </c>
      <c r="N1736" s="399">
        <v>45299</v>
      </c>
      <c r="O1736" s="400" t="s">
        <v>76</v>
      </c>
      <c r="P1736" s="504" t="s">
        <v>458</v>
      </c>
      <c r="Q1736" s="501" t="s">
        <v>126</v>
      </c>
      <c r="R1736" s="501" t="s">
        <v>126</v>
      </c>
      <c r="S1736" s="349"/>
    </row>
    <row r="1737" spans="1:19" ht="60" customHeight="1" x14ac:dyDescent="0.2">
      <c r="A1737" s="481">
        <f t="shared" si="319"/>
        <v>1734</v>
      </c>
      <c r="B1737" s="399">
        <v>45299</v>
      </c>
      <c r="C1737" s="441">
        <v>45292</v>
      </c>
      <c r="D1737" s="400" t="s">
        <v>114</v>
      </c>
      <c r="E1737" s="401" t="s">
        <v>342</v>
      </c>
      <c r="F1737" s="402">
        <v>84</v>
      </c>
      <c r="G1737" s="405" t="s">
        <v>2617</v>
      </c>
      <c r="H1737" s="400" t="s">
        <v>139</v>
      </c>
      <c r="I1737" s="403" t="s">
        <v>1254</v>
      </c>
      <c r="J1737" s="386" t="str">
        <f t="shared" si="321"/>
        <v>18.715.383/0001-40</v>
      </c>
      <c r="K1737" s="386" t="s">
        <v>1234</v>
      </c>
      <c r="L1737" s="404" t="s">
        <v>1255</v>
      </c>
      <c r="M1737" s="386" t="s">
        <v>3490</v>
      </c>
      <c r="N1737" s="399">
        <v>45299</v>
      </c>
      <c r="O1737" s="400" t="s">
        <v>76</v>
      </c>
      <c r="P1737" s="504" t="s">
        <v>458</v>
      </c>
      <c r="Q1737" s="501" t="s">
        <v>126</v>
      </c>
      <c r="R1737" s="501" t="s">
        <v>126</v>
      </c>
      <c r="S1737" s="349"/>
    </row>
    <row r="1738" spans="1:19" ht="60" customHeight="1" x14ac:dyDescent="0.2">
      <c r="A1738" s="481">
        <f t="shared" si="319"/>
        <v>1735</v>
      </c>
      <c r="B1738" s="399">
        <v>45299</v>
      </c>
      <c r="C1738" s="441">
        <v>45292</v>
      </c>
      <c r="D1738" s="400" t="s">
        <v>114</v>
      </c>
      <c r="E1738" s="401" t="s">
        <v>342</v>
      </c>
      <c r="F1738" s="402">
        <v>100</v>
      </c>
      <c r="G1738" s="405" t="s">
        <v>2618</v>
      </c>
      <c r="H1738" s="400" t="s">
        <v>139</v>
      </c>
      <c r="I1738" s="403" t="s">
        <v>1254</v>
      </c>
      <c r="J1738" s="386" t="str">
        <f t="shared" si="321"/>
        <v>18.715.383/0001-40</v>
      </c>
      <c r="K1738" s="386" t="s">
        <v>1234</v>
      </c>
      <c r="L1738" s="404" t="s">
        <v>1255</v>
      </c>
      <c r="M1738" s="386" t="s">
        <v>3491</v>
      </c>
      <c r="N1738" s="399">
        <v>45299</v>
      </c>
      <c r="O1738" s="400" t="s">
        <v>76</v>
      </c>
      <c r="P1738" s="504" t="s">
        <v>458</v>
      </c>
      <c r="Q1738" s="501" t="s">
        <v>126</v>
      </c>
      <c r="R1738" s="501" t="s">
        <v>126</v>
      </c>
      <c r="S1738" s="349"/>
    </row>
    <row r="1739" spans="1:19" ht="60" customHeight="1" x14ac:dyDescent="0.2">
      <c r="A1739" s="481">
        <f t="shared" si="319"/>
        <v>1736</v>
      </c>
      <c r="B1739" s="399">
        <v>45299</v>
      </c>
      <c r="C1739" s="441">
        <v>45292</v>
      </c>
      <c r="D1739" s="400" t="s">
        <v>114</v>
      </c>
      <c r="E1739" s="401" t="s">
        <v>342</v>
      </c>
      <c r="F1739" s="402">
        <v>19.5</v>
      </c>
      <c r="G1739" s="405" t="s">
        <v>2619</v>
      </c>
      <c r="H1739" s="400" t="s">
        <v>139</v>
      </c>
      <c r="I1739" s="403" t="s">
        <v>1254</v>
      </c>
      <c r="J1739" s="386" t="str">
        <f t="shared" si="321"/>
        <v>18.715.383/0001-40</v>
      </c>
      <c r="K1739" s="386" t="s">
        <v>1234</v>
      </c>
      <c r="L1739" s="404" t="s">
        <v>1255</v>
      </c>
      <c r="M1739" s="386" t="s">
        <v>3492</v>
      </c>
      <c r="N1739" s="399">
        <v>45299</v>
      </c>
      <c r="O1739" s="400" t="s">
        <v>76</v>
      </c>
      <c r="P1739" s="504" t="s">
        <v>458</v>
      </c>
      <c r="Q1739" s="501" t="s">
        <v>126</v>
      </c>
      <c r="R1739" s="501" t="s">
        <v>126</v>
      </c>
      <c r="S1739" s="349"/>
    </row>
    <row r="1740" spans="1:19" ht="60" customHeight="1" x14ac:dyDescent="0.2">
      <c r="A1740" s="481">
        <f t="shared" si="319"/>
        <v>1737</v>
      </c>
      <c r="B1740" s="399">
        <v>45299</v>
      </c>
      <c r="C1740" s="441">
        <v>45292</v>
      </c>
      <c r="D1740" s="400" t="s">
        <v>114</v>
      </c>
      <c r="E1740" s="401" t="s">
        <v>342</v>
      </c>
      <c r="F1740" s="402">
        <v>122.5</v>
      </c>
      <c r="G1740" s="405" t="s">
        <v>2620</v>
      </c>
      <c r="H1740" s="400" t="s">
        <v>139</v>
      </c>
      <c r="I1740" s="403" t="s">
        <v>1254</v>
      </c>
      <c r="J1740" s="386" t="str">
        <f t="shared" si="321"/>
        <v>18.715.383/0001-40</v>
      </c>
      <c r="K1740" s="386" t="s">
        <v>1234</v>
      </c>
      <c r="L1740" s="404" t="s">
        <v>1255</v>
      </c>
      <c r="M1740" s="386" t="s">
        <v>3493</v>
      </c>
      <c r="N1740" s="399">
        <v>45299</v>
      </c>
      <c r="O1740" s="400" t="s">
        <v>76</v>
      </c>
      <c r="P1740" s="504" t="s">
        <v>458</v>
      </c>
      <c r="Q1740" s="501" t="s">
        <v>126</v>
      </c>
      <c r="R1740" s="501" t="s">
        <v>126</v>
      </c>
      <c r="S1740" s="349"/>
    </row>
    <row r="1741" spans="1:19" ht="60" customHeight="1" x14ac:dyDescent="0.2">
      <c r="A1741" s="481">
        <f t="shared" si="319"/>
        <v>1738</v>
      </c>
      <c r="B1741" s="399">
        <v>45299</v>
      </c>
      <c r="C1741" s="441">
        <v>45292</v>
      </c>
      <c r="D1741" s="400" t="s">
        <v>114</v>
      </c>
      <c r="E1741" s="401" t="s">
        <v>342</v>
      </c>
      <c r="F1741" s="402">
        <v>33.28</v>
      </c>
      <c r="G1741" s="405" t="s">
        <v>2621</v>
      </c>
      <c r="H1741" s="400" t="s">
        <v>139</v>
      </c>
      <c r="I1741" s="403" t="s">
        <v>1254</v>
      </c>
      <c r="J1741" s="386" t="str">
        <f t="shared" si="321"/>
        <v>18.715.383/0001-40</v>
      </c>
      <c r="K1741" s="386" t="s">
        <v>1234</v>
      </c>
      <c r="L1741" s="404" t="s">
        <v>1255</v>
      </c>
      <c r="M1741" s="386" t="s">
        <v>3494</v>
      </c>
      <c r="N1741" s="399">
        <v>45299</v>
      </c>
      <c r="O1741" s="400" t="s">
        <v>76</v>
      </c>
      <c r="P1741" s="504" t="s">
        <v>458</v>
      </c>
      <c r="Q1741" s="501" t="s">
        <v>126</v>
      </c>
      <c r="R1741" s="501" t="s">
        <v>126</v>
      </c>
      <c r="S1741" s="349"/>
    </row>
    <row r="1742" spans="1:19" ht="60" customHeight="1" x14ac:dyDescent="0.2">
      <c r="A1742" s="481">
        <f t="shared" si="319"/>
        <v>1739</v>
      </c>
      <c r="B1742" s="399">
        <v>45299</v>
      </c>
      <c r="C1742" s="441">
        <v>45292</v>
      </c>
      <c r="D1742" s="400" t="s">
        <v>114</v>
      </c>
      <c r="E1742" s="401" t="s">
        <v>342</v>
      </c>
      <c r="F1742" s="402">
        <v>70</v>
      </c>
      <c r="G1742" s="405" t="s">
        <v>2622</v>
      </c>
      <c r="H1742" s="400" t="s">
        <v>139</v>
      </c>
      <c r="I1742" s="403" t="s">
        <v>1254</v>
      </c>
      <c r="J1742" s="386" t="str">
        <f t="shared" si="321"/>
        <v>18.715.383/0001-40</v>
      </c>
      <c r="K1742" s="386" t="s">
        <v>1234</v>
      </c>
      <c r="L1742" s="404" t="s">
        <v>1255</v>
      </c>
      <c r="M1742" s="386" t="s">
        <v>3495</v>
      </c>
      <c r="N1742" s="399">
        <v>45299</v>
      </c>
      <c r="O1742" s="400" t="s">
        <v>76</v>
      </c>
      <c r="P1742" s="504" t="s">
        <v>458</v>
      </c>
      <c r="Q1742" s="501" t="s">
        <v>126</v>
      </c>
      <c r="R1742" s="501" t="s">
        <v>126</v>
      </c>
      <c r="S1742" s="349"/>
    </row>
    <row r="1743" spans="1:19" ht="60" customHeight="1" x14ac:dyDescent="0.2">
      <c r="A1743" s="481">
        <f t="shared" si="319"/>
        <v>1740</v>
      </c>
      <c r="B1743" s="399">
        <v>45299</v>
      </c>
      <c r="C1743" s="441">
        <v>45292</v>
      </c>
      <c r="D1743" s="400" t="s">
        <v>114</v>
      </c>
      <c r="E1743" s="401" t="s">
        <v>342</v>
      </c>
      <c r="F1743" s="402">
        <v>13.54</v>
      </c>
      <c r="G1743" s="405" t="s">
        <v>2623</v>
      </c>
      <c r="H1743" s="400" t="s">
        <v>139</v>
      </c>
      <c r="I1743" s="403" t="s">
        <v>1254</v>
      </c>
      <c r="J1743" s="386" t="str">
        <f t="shared" si="321"/>
        <v>18.715.383/0001-40</v>
      </c>
      <c r="K1743" s="386" t="s">
        <v>1234</v>
      </c>
      <c r="L1743" s="404" t="s">
        <v>1255</v>
      </c>
      <c r="M1743" s="386" t="s">
        <v>3496</v>
      </c>
      <c r="N1743" s="399">
        <v>45299</v>
      </c>
      <c r="O1743" s="400" t="s">
        <v>76</v>
      </c>
      <c r="P1743" s="504" t="s">
        <v>458</v>
      </c>
      <c r="Q1743" s="501" t="s">
        <v>126</v>
      </c>
      <c r="R1743" s="501" t="s">
        <v>126</v>
      </c>
      <c r="S1743" s="349"/>
    </row>
    <row r="1744" spans="1:19" ht="60" customHeight="1" x14ac:dyDescent="0.2">
      <c r="A1744" s="481">
        <f t="shared" si="319"/>
        <v>1741</v>
      </c>
      <c r="B1744" s="399">
        <v>45299</v>
      </c>
      <c r="C1744" s="441">
        <v>45292</v>
      </c>
      <c r="D1744" s="400" t="s">
        <v>114</v>
      </c>
      <c r="E1744" s="401" t="s">
        <v>342</v>
      </c>
      <c r="F1744" s="402">
        <v>40</v>
      </c>
      <c r="G1744" s="405" t="s">
        <v>2624</v>
      </c>
      <c r="H1744" s="400" t="s">
        <v>139</v>
      </c>
      <c r="I1744" s="403" t="s">
        <v>1254</v>
      </c>
      <c r="J1744" s="386" t="str">
        <f t="shared" si="321"/>
        <v>18.715.383/0001-40</v>
      </c>
      <c r="K1744" s="386" t="s">
        <v>1234</v>
      </c>
      <c r="L1744" s="404" t="s">
        <v>1255</v>
      </c>
      <c r="M1744" s="386" t="s">
        <v>3497</v>
      </c>
      <c r="N1744" s="399">
        <v>45299</v>
      </c>
      <c r="O1744" s="400" t="s">
        <v>76</v>
      </c>
      <c r="P1744" s="504" t="s">
        <v>458</v>
      </c>
      <c r="Q1744" s="501" t="s">
        <v>126</v>
      </c>
      <c r="R1744" s="501" t="s">
        <v>126</v>
      </c>
      <c r="S1744" s="349"/>
    </row>
    <row r="1745" spans="1:19" ht="60" customHeight="1" x14ac:dyDescent="0.2">
      <c r="A1745" s="481">
        <f t="shared" si="319"/>
        <v>1742</v>
      </c>
      <c r="B1745" s="399">
        <v>45299</v>
      </c>
      <c r="C1745" s="441">
        <v>45292</v>
      </c>
      <c r="D1745" s="400" t="s">
        <v>114</v>
      </c>
      <c r="E1745" s="401" t="s">
        <v>342</v>
      </c>
      <c r="F1745" s="402">
        <v>27.07</v>
      </c>
      <c r="G1745" s="405" t="s">
        <v>2625</v>
      </c>
      <c r="H1745" s="400" t="s">
        <v>139</v>
      </c>
      <c r="I1745" s="403" t="s">
        <v>1254</v>
      </c>
      <c r="J1745" s="386" t="str">
        <f t="shared" si="321"/>
        <v>18.715.383/0001-40</v>
      </c>
      <c r="K1745" s="386" t="s">
        <v>1234</v>
      </c>
      <c r="L1745" s="404" t="s">
        <v>1255</v>
      </c>
      <c r="M1745" s="386" t="s">
        <v>3498</v>
      </c>
      <c r="N1745" s="399">
        <v>45299</v>
      </c>
      <c r="O1745" s="400" t="s">
        <v>76</v>
      </c>
      <c r="P1745" s="504" t="s">
        <v>458</v>
      </c>
      <c r="Q1745" s="501" t="s">
        <v>126</v>
      </c>
      <c r="R1745" s="501" t="s">
        <v>126</v>
      </c>
      <c r="S1745" s="349"/>
    </row>
    <row r="1746" spans="1:19" ht="60" customHeight="1" x14ac:dyDescent="0.2">
      <c r="A1746" s="481">
        <f t="shared" si="319"/>
        <v>1743</v>
      </c>
      <c r="B1746" s="399">
        <v>45299</v>
      </c>
      <c r="C1746" s="441">
        <v>45292</v>
      </c>
      <c r="D1746" s="400" t="s">
        <v>114</v>
      </c>
      <c r="E1746" s="401" t="s">
        <v>342</v>
      </c>
      <c r="F1746" s="402">
        <v>40</v>
      </c>
      <c r="G1746" s="405" t="s">
        <v>2626</v>
      </c>
      <c r="H1746" s="400" t="s">
        <v>139</v>
      </c>
      <c r="I1746" s="403" t="s">
        <v>1254</v>
      </c>
      <c r="J1746" s="386" t="str">
        <f t="shared" si="321"/>
        <v>18.715.383/0001-40</v>
      </c>
      <c r="K1746" s="386" t="s">
        <v>1234</v>
      </c>
      <c r="L1746" s="404" t="s">
        <v>1255</v>
      </c>
      <c r="M1746" s="386" t="s">
        <v>3499</v>
      </c>
      <c r="N1746" s="399">
        <v>45299</v>
      </c>
      <c r="O1746" s="400" t="s">
        <v>76</v>
      </c>
      <c r="P1746" s="504" t="s">
        <v>458</v>
      </c>
      <c r="Q1746" s="501" t="s">
        <v>126</v>
      </c>
      <c r="R1746" s="501" t="s">
        <v>126</v>
      </c>
      <c r="S1746" s="349"/>
    </row>
    <row r="1747" spans="1:19" ht="60" customHeight="1" x14ac:dyDescent="0.2">
      <c r="A1747" s="481">
        <f t="shared" si="319"/>
        <v>1744</v>
      </c>
      <c r="B1747" s="399">
        <v>45299</v>
      </c>
      <c r="C1747" s="441">
        <v>45292</v>
      </c>
      <c r="D1747" s="400" t="s">
        <v>114</v>
      </c>
      <c r="E1747" s="401" t="s">
        <v>342</v>
      </c>
      <c r="F1747" s="402">
        <v>0.33</v>
      </c>
      <c r="G1747" s="405" t="s">
        <v>2627</v>
      </c>
      <c r="H1747" s="400" t="s">
        <v>139</v>
      </c>
      <c r="I1747" s="403" t="s">
        <v>1254</v>
      </c>
      <c r="J1747" s="386" t="str">
        <f t="shared" si="321"/>
        <v>18.715.383/0001-40</v>
      </c>
      <c r="K1747" s="386" t="s">
        <v>1234</v>
      </c>
      <c r="L1747" s="404" t="s">
        <v>1255</v>
      </c>
      <c r="M1747" s="386" t="s">
        <v>3500</v>
      </c>
      <c r="N1747" s="399">
        <v>45299</v>
      </c>
      <c r="O1747" s="400" t="s">
        <v>76</v>
      </c>
      <c r="P1747" s="504" t="s">
        <v>458</v>
      </c>
      <c r="Q1747" s="501" t="s">
        <v>126</v>
      </c>
      <c r="R1747" s="501" t="s">
        <v>126</v>
      </c>
      <c r="S1747" s="349"/>
    </row>
    <row r="1748" spans="1:19" ht="60" customHeight="1" x14ac:dyDescent="0.2">
      <c r="A1748" s="481">
        <f t="shared" si="319"/>
        <v>1745</v>
      </c>
      <c r="B1748" s="399">
        <v>45299</v>
      </c>
      <c r="C1748" s="441">
        <v>45292</v>
      </c>
      <c r="D1748" s="400" t="s">
        <v>114</v>
      </c>
      <c r="E1748" s="401" t="s">
        <v>342</v>
      </c>
      <c r="F1748" s="402">
        <v>90</v>
      </c>
      <c r="G1748" s="405" t="s">
        <v>2628</v>
      </c>
      <c r="H1748" s="400" t="s">
        <v>139</v>
      </c>
      <c r="I1748" s="403" t="s">
        <v>1254</v>
      </c>
      <c r="J1748" s="386" t="str">
        <f t="shared" si="321"/>
        <v>18.715.383/0001-40</v>
      </c>
      <c r="K1748" s="386" t="s">
        <v>1234</v>
      </c>
      <c r="L1748" s="404" t="s">
        <v>1255</v>
      </c>
      <c r="M1748" s="386" t="s">
        <v>3501</v>
      </c>
      <c r="N1748" s="399">
        <v>45299</v>
      </c>
      <c r="O1748" s="400" t="s">
        <v>76</v>
      </c>
      <c r="P1748" s="504" t="s">
        <v>458</v>
      </c>
      <c r="Q1748" s="501" t="s">
        <v>126</v>
      </c>
      <c r="R1748" s="501" t="s">
        <v>126</v>
      </c>
      <c r="S1748" s="349"/>
    </row>
    <row r="1749" spans="1:19" ht="60" customHeight="1" x14ac:dyDescent="0.2">
      <c r="A1749" s="481">
        <f t="shared" si="319"/>
        <v>1746</v>
      </c>
      <c r="B1749" s="399">
        <v>45299</v>
      </c>
      <c r="C1749" s="441">
        <v>45292</v>
      </c>
      <c r="D1749" s="400" t="s">
        <v>114</v>
      </c>
      <c r="E1749" s="401" t="s">
        <v>342</v>
      </c>
      <c r="F1749" s="402">
        <v>68.67</v>
      </c>
      <c r="G1749" s="405" t="s">
        <v>2629</v>
      </c>
      <c r="H1749" s="400" t="s">
        <v>139</v>
      </c>
      <c r="I1749" s="403" t="s">
        <v>1254</v>
      </c>
      <c r="J1749" s="386" t="str">
        <f t="shared" si="321"/>
        <v>18.715.383/0001-40</v>
      </c>
      <c r="K1749" s="386" t="s">
        <v>1234</v>
      </c>
      <c r="L1749" s="404" t="s">
        <v>1255</v>
      </c>
      <c r="M1749" s="386" t="s">
        <v>3502</v>
      </c>
      <c r="N1749" s="399">
        <v>45299</v>
      </c>
      <c r="O1749" s="400" t="s">
        <v>76</v>
      </c>
      <c r="P1749" s="504" t="s">
        <v>458</v>
      </c>
      <c r="Q1749" s="501" t="s">
        <v>126</v>
      </c>
      <c r="R1749" s="501" t="s">
        <v>126</v>
      </c>
      <c r="S1749" s="349"/>
    </row>
    <row r="1750" spans="1:19" ht="60" customHeight="1" x14ac:dyDescent="0.2">
      <c r="A1750" s="481">
        <f t="shared" si="319"/>
        <v>1747</v>
      </c>
      <c r="B1750" s="399">
        <v>45299</v>
      </c>
      <c r="C1750" s="441">
        <v>45292</v>
      </c>
      <c r="D1750" s="400" t="s">
        <v>114</v>
      </c>
      <c r="E1750" s="401" t="s">
        <v>342</v>
      </c>
      <c r="F1750" s="402">
        <v>375</v>
      </c>
      <c r="G1750" s="405" t="s">
        <v>2630</v>
      </c>
      <c r="H1750" s="400" t="s">
        <v>139</v>
      </c>
      <c r="I1750" s="403" t="s">
        <v>1254</v>
      </c>
      <c r="J1750" s="386" t="str">
        <f t="shared" si="321"/>
        <v>18.715.383/0001-40</v>
      </c>
      <c r="K1750" s="386" t="s">
        <v>1234</v>
      </c>
      <c r="L1750" s="404" t="s">
        <v>1255</v>
      </c>
      <c r="M1750" s="386" t="s">
        <v>3503</v>
      </c>
      <c r="N1750" s="399">
        <v>45299</v>
      </c>
      <c r="O1750" s="400" t="s">
        <v>76</v>
      </c>
      <c r="P1750" s="504" t="s">
        <v>458</v>
      </c>
      <c r="Q1750" s="501" t="s">
        <v>126</v>
      </c>
      <c r="R1750" s="501" t="s">
        <v>126</v>
      </c>
      <c r="S1750" s="349"/>
    </row>
    <row r="1751" spans="1:19" ht="60" customHeight="1" x14ac:dyDescent="0.2">
      <c r="A1751" s="481">
        <f t="shared" si="319"/>
        <v>1748</v>
      </c>
      <c r="B1751" s="399">
        <v>45299</v>
      </c>
      <c r="C1751" s="441">
        <v>45292</v>
      </c>
      <c r="D1751" s="400" t="s">
        <v>114</v>
      </c>
      <c r="E1751" s="401" t="s">
        <v>342</v>
      </c>
      <c r="F1751" s="402">
        <v>48.85</v>
      </c>
      <c r="G1751" s="405" t="s">
        <v>2631</v>
      </c>
      <c r="H1751" s="400" t="s">
        <v>139</v>
      </c>
      <c r="I1751" s="403" t="s">
        <v>1254</v>
      </c>
      <c r="J1751" s="386" t="str">
        <f t="shared" si="321"/>
        <v>18.715.383/0001-40</v>
      </c>
      <c r="K1751" s="386" t="s">
        <v>1234</v>
      </c>
      <c r="L1751" s="404" t="s">
        <v>1255</v>
      </c>
      <c r="M1751" s="386" t="s">
        <v>3504</v>
      </c>
      <c r="N1751" s="399">
        <v>45299</v>
      </c>
      <c r="O1751" s="400" t="s">
        <v>76</v>
      </c>
      <c r="P1751" s="504" t="s">
        <v>458</v>
      </c>
      <c r="Q1751" s="501" t="s">
        <v>126</v>
      </c>
      <c r="R1751" s="501" t="s">
        <v>126</v>
      </c>
      <c r="S1751" s="349"/>
    </row>
    <row r="1752" spans="1:19" ht="60" customHeight="1" x14ac:dyDescent="0.2">
      <c r="A1752" s="481">
        <f t="shared" si="319"/>
        <v>1749</v>
      </c>
      <c r="B1752" s="399">
        <v>45299</v>
      </c>
      <c r="C1752" s="441">
        <v>45292</v>
      </c>
      <c r="D1752" s="400" t="s">
        <v>114</v>
      </c>
      <c r="E1752" s="401" t="s">
        <v>342</v>
      </c>
      <c r="F1752" s="402">
        <v>1200</v>
      </c>
      <c r="G1752" s="405" t="s">
        <v>2632</v>
      </c>
      <c r="H1752" s="400" t="s">
        <v>139</v>
      </c>
      <c r="I1752" s="403" t="s">
        <v>1254</v>
      </c>
      <c r="J1752" s="386" t="str">
        <f t="shared" si="321"/>
        <v>18.715.383/0001-40</v>
      </c>
      <c r="K1752" s="386" t="s">
        <v>1234</v>
      </c>
      <c r="L1752" s="404" t="s">
        <v>1255</v>
      </c>
      <c r="M1752" s="386" t="s">
        <v>3505</v>
      </c>
      <c r="N1752" s="399">
        <v>45299</v>
      </c>
      <c r="O1752" s="400" t="s">
        <v>76</v>
      </c>
      <c r="P1752" s="504" t="s">
        <v>458</v>
      </c>
      <c r="Q1752" s="501" t="s">
        <v>126</v>
      </c>
      <c r="R1752" s="501" t="s">
        <v>126</v>
      </c>
      <c r="S1752" s="349"/>
    </row>
    <row r="1753" spans="1:19" ht="60" customHeight="1" x14ac:dyDescent="0.2">
      <c r="A1753" s="481">
        <f t="shared" si="319"/>
        <v>1750</v>
      </c>
      <c r="B1753" s="399">
        <v>45299</v>
      </c>
      <c r="C1753" s="441">
        <v>45292</v>
      </c>
      <c r="D1753" s="400" t="s">
        <v>114</v>
      </c>
      <c r="E1753" s="401" t="s">
        <v>342</v>
      </c>
      <c r="F1753" s="402">
        <v>48.85</v>
      </c>
      <c r="G1753" s="405" t="s">
        <v>2633</v>
      </c>
      <c r="H1753" s="400" t="s">
        <v>139</v>
      </c>
      <c r="I1753" s="403" t="s">
        <v>1254</v>
      </c>
      <c r="J1753" s="386" t="str">
        <f t="shared" si="321"/>
        <v>18.715.383/0001-40</v>
      </c>
      <c r="K1753" s="386" t="s">
        <v>1234</v>
      </c>
      <c r="L1753" s="404" t="s">
        <v>1255</v>
      </c>
      <c r="M1753" s="386" t="s">
        <v>3506</v>
      </c>
      <c r="N1753" s="399">
        <v>45299</v>
      </c>
      <c r="O1753" s="400" t="s">
        <v>76</v>
      </c>
      <c r="P1753" s="504" t="s">
        <v>458</v>
      </c>
      <c r="Q1753" s="501" t="s">
        <v>126</v>
      </c>
      <c r="R1753" s="501" t="s">
        <v>126</v>
      </c>
      <c r="S1753" s="349"/>
    </row>
    <row r="1754" spans="1:19" ht="60" customHeight="1" x14ac:dyDescent="0.2">
      <c r="A1754" s="481">
        <f t="shared" si="319"/>
        <v>1751</v>
      </c>
      <c r="B1754" s="399">
        <v>45299</v>
      </c>
      <c r="C1754" s="441">
        <v>45292</v>
      </c>
      <c r="D1754" s="400" t="s">
        <v>114</v>
      </c>
      <c r="E1754" s="401" t="s">
        <v>342</v>
      </c>
      <c r="F1754" s="402">
        <v>108</v>
      </c>
      <c r="G1754" s="405" t="s">
        <v>2634</v>
      </c>
      <c r="H1754" s="400" t="s">
        <v>139</v>
      </c>
      <c r="I1754" s="403" t="s">
        <v>1254</v>
      </c>
      <c r="J1754" s="386" t="str">
        <f t="shared" si="321"/>
        <v>18.715.383/0001-40</v>
      </c>
      <c r="K1754" s="386" t="s">
        <v>1234</v>
      </c>
      <c r="L1754" s="404" t="s">
        <v>1255</v>
      </c>
      <c r="M1754" s="386" t="s">
        <v>3507</v>
      </c>
      <c r="N1754" s="399">
        <v>45299</v>
      </c>
      <c r="O1754" s="400" t="s">
        <v>76</v>
      </c>
      <c r="P1754" s="504" t="s">
        <v>458</v>
      </c>
      <c r="Q1754" s="501" t="s">
        <v>126</v>
      </c>
      <c r="R1754" s="501" t="s">
        <v>126</v>
      </c>
      <c r="S1754" s="349"/>
    </row>
    <row r="1755" spans="1:19" ht="60" customHeight="1" x14ac:dyDescent="0.2">
      <c r="A1755" s="481">
        <f t="shared" si="319"/>
        <v>1752</v>
      </c>
      <c r="B1755" s="399">
        <v>45299</v>
      </c>
      <c r="C1755" s="441">
        <v>45292</v>
      </c>
      <c r="D1755" s="400" t="s">
        <v>114</v>
      </c>
      <c r="E1755" s="401" t="s">
        <v>342</v>
      </c>
      <c r="F1755" s="402">
        <v>48.85</v>
      </c>
      <c r="G1755" s="405" t="s">
        <v>2635</v>
      </c>
      <c r="H1755" s="400" t="s">
        <v>139</v>
      </c>
      <c r="I1755" s="403" t="s">
        <v>1254</v>
      </c>
      <c r="J1755" s="386" t="str">
        <f t="shared" si="321"/>
        <v>18.715.383/0001-40</v>
      </c>
      <c r="K1755" s="386" t="s">
        <v>1234</v>
      </c>
      <c r="L1755" s="404" t="s">
        <v>1255</v>
      </c>
      <c r="M1755" s="386" t="s">
        <v>3508</v>
      </c>
      <c r="N1755" s="399">
        <v>45299</v>
      </c>
      <c r="O1755" s="400" t="s">
        <v>76</v>
      </c>
      <c r="P1755" s="504" t="s">
        <v>458</v>
      </c>
      <c r="Q1755" s="501" t="s">
        <v>126</v>
      </c>
      <c r="R1755" s="501" t="s">
        <v>126</v>
      </c>
      <c r="S1755" s="349"/>
    </row>
    <row r="1756" spans="1:19" ht="60" customHeight="1" x14ac:dyDescent="0.2">
      <c r="A1756" s="481">
        <f t="shared" si="319"/>
        <v>1753</v>
      </c>
      <c r="B1756" s="399">
        <v>45299</v>
      </c>
      <c r="C1756" s="441">
        <v>45292</v>
      </c>
      <c r="D1756" s="400" t="s">
        <v>114</v>
      </c>
      <c r="E1756" s="401" t="s">
        <v>342</v>
      </c>
      <c r="F1756" s="402">
        <v>225</v>
      </c>
      <c r="G1756" s="405" t="s">
        <v>2636</v>
      </c>
      <c r="H1756" s="400" t="s">
        <v>139</v>
      </c>
      <c r="I1756" s="403" t="s">
        <v>1254</v>
      </c>
      <c r="J1756" s="386" t="str">
        <f t="shared" si="321"/>
        <v>18.715.383/0001-40</v>
      </c>
      <c r="K1756" s="386" t="s">
        <v>1234</v>
      </c>
      <c r="L1756" s="404" t="s">
        <v>1255</v>
      </c>
      <c r="M1756" s="386" t="s">
        <v>3509</v>
      </c>
      <c r="N1756" s="399">
        <v>45299</v>
      </c>
      <c r="O1756" s="400" t="s">
        <v>76</v>
      </c>
      <c r="P1756" s="504" t="s">
        <v>458</v>
      </c>
      <c r="Q1756" s="501" t="s">
        <v>126</v>
      </c>
      <c r="R1756" s="501" t="s">
        <v>126</v>
      </c>
      <c r="S1756" s="349"/>
    </row>
    <row r="1757" spans="1:19" ht="60" customHeight="1" x14ac:dyDescent="0.2">
      <c r="A1757" s="481">
        <f t="shared" si="319"/>
        <v>1754</v>
      </c>
      <c r="B1757" s="399">
        <v>45299</v>
      </c>
      <c r="C1757" s="441">
        <v>45292</v>
      </c>
      <c r="D1757" s="400" t="s">
        <v>114</v>
      </c>
      <c r="E1757" s="401" t="s">
        <v>342</v>
      </c>
      <c r="F1757" s="402">
        <v>48.85</v>
      </c>
      <c r="G1757" s="405" t="s">
        <v>2637</v>
      </c>
      <c r="H1757" s="400" t="s">
        <v>139</v>
      </c>
      <c r="I1757" s="403" t="s">
        <v>1254</v>
      </c>
      <c r="J1757" s="386" t="str">
        <f t="shared" si="321"/>
        <v>18.715.383/0001-40</v>
      </c>
      <c r="K1757" s="386" t="s">
        <v>1234</v>
      </c>
      <c r="L1757" s="404" t="s">
        <v>1255</v>
      </c>
      <c r="M1757" s="386" t="s">
        <v>3510</v>
      </c>
      <c r="N1757" s="399">
        <v>45299</v>
      </c>
      <c r="O1757" s="400" t="s">
        <v>76</v>
      </c>
      <c r="P1757" s="504" t="s">
        <v>458</v>
      </c>
      <c r="Q1757" s="501" t="s">
        <v>126</v>
      </c>
      <c r="R1757" s="501" t="s">
        <v>126</v>
      </c>
      <c r="S1757" s="349"/>
    </row>
    <row r="1758" spans="1:19" ht="60" customHeight="1" x14ac:dyDescent="0.2">
      <c r="A1758" s="481">
        <f t="shared" si="319"/>
        <v>1755</v>
      </c>
      <c r="B1758" s="399">
        <v>45299</v>
      </c>
      <c r="C1758" s="441">
        <v>45292</v>
      </c>
      <c r="D1758" s="400" t="s">
        <v>114</v>
      </c>
      <c r="E1758" s="401" t="s">
        <v>342</v>
      </c>
      <c r="F1758" s="402">
        <v>100.5</v>
      </c>
      <c r="G1758" s="405" t="s">
        <v>2638</v>
      </c>
      <c r="H1758" s="400" t="s">
        <v>139</v>
      </c>
      <c r="I1758" s="403" t="s">
        <v>1254</v>
      </c>
      <c r="J1758" s="386" t="str">
        <f t="shared" si="321"/>
        <v>18.715.383/0001-40</v>
      </c>
      <c r="K1758" s="386" t="s">
        <v>1234</v>
      </c>
      <c r="L1758" s="404" t="s">
        <v>1255</v>
      </c>
      <c r="M1758" s="386" t="s">
        <v>3511</v>
      </c>
      <c r="N1758" s="399">
        <v>45299</v>
      </c>
      <c r="O1758" s="400" t="s">
        <v>76</v>
      </c>
      <c r="P1758" s="504" t="s">
        <v>458</v>
      </c>
      <c r="Q1758" s="501" t="s">
        <v>126</v>
      </c>
      <c r="R1758" s="501" t="s">
        <v>126</v>
      </c>
      <c r="S1758" s="349"/>
    </row>
    <row r="1759" spans="1:19" ht="60" customHeight="1" x14ac:dyDescent="0.2">
      <c r="A1759" s="481">
        <f t="shared" si="319"/>
        <v>1756</v>
      </c>
      <c r="B1759" s="399">
        <v>45299</v>
      </c>
      <c r="C1759" s="441">
        <v>45292</v>
      </c>
      <c r="D1759" s="400" t="s">
        <v>114</v>
      </c>
      <c r="E1759" s="401" t="s">
        <v>342</v>
      </c>
      <c r="F1759" s="402">
        <v>60</v>
      </c>
      <c r="G1759" s="405" t="s">
        <v>2639</v>
      </c>
      <c r="H1759" s="400" t="s">
        <v>139</v>
      </c>
      <c r="I1759" s="403" t="s">
        <v>1254</v>
      </c>
      <c r="J1759" s="386" t="str">
        <f t="shared" si="321"/>
        <v>18.715.383/0001-40</v>
      </c>
      <c r="K1759" s="386" t="s">
        <v>1234</v>
      </c>
      <c r="L1759" s="404" t="s">
        <v>1255</v>
      </c>
      <c r="M1759" s="386" t="s">
        <v>3512</v>
      </c>
      <c r="N1759" s="399">
        <v>45299</v>
      </c>
      <c r="O1759" s="400" t="s">
        <v>76</v>
      </c>
      <c r="P1759" s="504" t="s">
        <v>458</v>
      </c>
      <c r="Q1759" s="501" t="s">
        <v>126</v>
      </c>
      <c r="R1759" s="501" t="s">
        <v>126</v>
      </c>
      <c r="S1759" s="349"/>
    </row>
    <row r="1760" spans="1:19" ht="60" customHeight="1" x14ac:dyDescent="0.2">
      <c r="A1760" s="481">
        <f t="shared" si="319"/>
        <v>1757</v>
      </c>
      <c r="B1760" s="399">
        <v>45299</v>
      </c>
      <c r="C1760" s="441">
        <v>45292</v>
      </c>
      <c r="D1760" s="400" t="s">
        <v>114</v>
      </c>
      <c r="E1760" s="401" t="s">
        <v>342</v>
      </c>
      <c r="F1760" s="402">
        <v>200</v>
      </c>
      <c r="G1760" s="405" t="s">
        <v>2640</v>
      </c>
      <c r="H1760" s="400" t="s">
        <v>139</v>
      </c>
      <c r="I1760" s="403" t="s">
        <v>1254</v>
      </c>
      <c r="J1760" s="386" t="str">
        <f t="shared" si="321"/>
        <v>18.715.383/0001-40</v>
      </c>
      <c r="K1760" s="386" t="s">
        <v>1234</v>
      </c>
      <c r="L1760" s="404" t="s">
        <v>1255</v>
      </c>
      <c r="M1760" s="386" t="s">
        <v>3513</v>
      </c>
      <c r="N1760" s="399">
        <v>45299</v>
      </c>
      <c r="O1760" s="400" t="s">
        <v>76</v>
      </c>
      <c r="P1760" s="504" t="s">
        <v>458</v>
      </c>
      <c r="Q1760" s="501" t="s">
        <v>126</v>
      </c>
      <c r="R1760" s="501" t="s">
        <v>126</v>
      </c>
      <c r="S1760" s="349"/>
    </row>
    <row r="1761" spans="1:19" ht="60" customHeight="1" x14ac:dyDescent="0.2">
      <c r="A1761" s="481">
        <f t="shared" si="319"/>
        <v>1758</v>
      </c>
      <c r="B1761" s="399">
        <v>45299</v>
      </c>
      <c r="C1761" s="441">
        <v>45292</v>
      </c>
      <c r="D1761" s="400" t="s">
        <v>114</v>
      </c>
      <c r="E1761" s="401" t="s">
        <v>342</v>
      </c>
      <c r="F1761" s="402">
        <v>11</v>
      </c>
      <c r="G1761" s="405" t="s">
        <v>2641</v>
      </c>
      <c r="H1761" s="400" t="s">
        <v>139</v>
      </c>
      <c r="I1761" s="403" t="s">
        <v>1254</v>
      </c>
      <c r="J1761" s="386" t="str">
        <f t="shared" si="321"/>
        <v>18.715.383/0001-40</v>
      </c>
      <c r="K1761" s="386" t="s">
        <v>1234</v>
      </c>
      <c r="L1761" s="404" t="s">
        <v>1255</v>
      </c>
      <c r="M1761" s="386" t="s">
        <v>3514</v>
      </c>
      <c r="N1761" s="399">
        <v>45299</v>
      </c>
      <c r="O1761" s="400" t="s">
        <v>76</v>
      </c>
      <c r="P1761" s="504" t="s">
        <v>458</v>
      </c>
      <c r="Q1761" s="501" t="s">
        <v>126</v>
      </c>
      <c r="R1761" s="501" t="s">
        <v>126</v>
      </c>
      <c r="S1761" s="349"/>
    </row>
    <row r="1762" spans="1:19" ht="60" customHeight="1" x14ac:dyDescent="0.2">
      <c r="A1762" s="481">
        <f t="shared" si="319"/>
        <v>1759</v>
      </c>
      <c r="B1762" s="399">
        <v>45299</v>
      </c>
      <c r="C1762" s="441">
        <v>45292</v>
      </c>
      <c r="D1762" s="400" t="s">
        <v>114</v>
      </c>
      <c r="E1762" s="401" t="s">
        <v>342</v>
      </c>
      <c r="F1762" s="402">
        <v>150</v>
      </c>
      <c r="G1762" s="405" t="s">
        <v>2642</v>
      </c>
      <c r="H1762" s="400" t="s">
        <v>139</v>
      </c>
      <c r="I1762" s="403" t="s">
        <v>1254</v>
      </c>
      <c r="J1762" s="386" t="str">
        <f t="shared" si="321"/>
        <v>18.715.383/0001-40</v>
      </c>
      <c r="K1762" s="386" t="s">
        <v>1234</v>
      </c>
      <c r="L1762" s="404" t="s">
        <v>1255</v>
      </c>
      <c r="M1762" s="386" t="s">
        <v>3515</v>
      </c>
      <c r="N1762" s="399">
        <v>45299</v>
      </c>
      <c r="O1762" s="400" t="s">
        <v>76</v>
      </c>
      <c r="P1762" s="504" t="s">
        <v>458</v>
      </c>
      <c r="Q1762" s="501" t="s">
        <v>126</v>
      </c>
      <c r="R1762" s="501" t="s">
        <v>126</v>
      </c>
      <c r="S1762" s="349"/>
    </row>
    <row r="1763" spans="1:19" ht="60" customHeight="1" x14ac:dyDescent="0.2">
      <c r="A1763" s="481">
        <f t="shared" si="319"/>
        <v>1760</v>
      </c>
      <c r="B1763" s="399">
        <v>45299</v>
      </c>
      <c r="C1763" s="441">
        <v>45292</v>
      </c>
      <c r="D1763" s="400" t="s">
        <v>114</v>
      </c>
      <c r="E1763" s="401" t="s">
        <v>342</v>
      </c>
      <c r="F1763" s="402">
        <v>175</v>
      </c>
      <c r="G1763" s="405" t="s">
        <v>2643</v>
      </c>
      <c r="H1763" s="400" t="s">
        <v>139</v>
      </c>
      <c r="I1763" s="403" t="s">
        <v>1254</v>
      </c>
      <c r="J1763" s="386" t="str">
        <f t="shared" ref="J1763:J1826" si="322">IF(P1763="","",IF(LEN(TRIM(P1763))&gt;14,P1763,"CPF Protegido - LGPD"))</f>
        <v>18.715.383/0001-40</v>
      </c>
      <c r="K1763" s="386" t="s">
        <v>1234</v>
      </c>
      <c r="L1763" s="404" t="s">
        <v>1255</v>
      </c>
      <c r="M1763" s="386" t="s">
        <v>3516</v>
      </c>
      <c r="N1763" s="399">
        <v>45299</v>
      </c>
      <c r="O1763" s="400" t="s">
        <v>76</v>
      </c>
      <c r="P1763" s="504" t="s">
        <v>458</v>
      </c>
      <c r="Q1763" s="501" t="s">
        <v>126</v>
      </c>
      <c r="R1763" s="501" t="s">
        <v>126</v>
      </c>
      <c r="S1763" s="349"/>
    </row>
    <row r="1764" spans="1:19" ht="60" customHeight="1" x14ac:dyDescent="0.2">
      <c r="A1764" s="481">
        <f t="shared" si="319"/>
        <v>1761</v>
      </c>
      <c r="B1764" s="399">
        <v>45299</v>
      </c>
      <c r="C1764" s="441">
        <v>45292</v>
      </c>
      <c r="D1764" s="400" t="s">
        <v>114</v>
      </c>
      <c r="E1764" s="401" t="s">
        <v>342</v>
      </c>
      <c r="F1764" s="402">
        <v>77.5</v>
      </c>
      <c r="G1764" s="405" t="s">
        <v>2644</v>
      </c>
      <c r="H1764" s="400" t="s">
        <v>139</v>
      </c>
      <c r="I1764" s="403" t="s">
        <v>1254</v>
      </c>
      <c r="J1764" s="386" t="str">
        <f t="shared" si="322"/>
        <v>18.715.383/0001-40</v>
      </c>
      <c r="K1764" s="386" t="s">
        <v>1234</v>
      </c>
      <c r="L1764" s="404" t="s">
        <v>1255</v>
      </c>
      <c r="M1764" s="386" t="s">
        <v>3517</v>
      </c>
      <c r="N1764" s="399">
        <v>45299</v>
      </c>
      <c r="O1764" s="400" t="s">
        <v>76</v>
      </c>
      <c r="P1764" s="504" t="s">
        <v>458</v>
      </c>
      <c r="Q1764" s="501" t="s">
        <v>126</v>
      </c>
      <c r="R1764" s="501" t="s">
        <v>126</v>
      </c>
      <c r="S1764" s="349"/>
    </row>
    <row r="1765" spans="1:19" ht="60" customHeight="1" x14ac:dyDescent="0.2">
      <c r="A1765" s="481">
        <f t="shared" si="319"/>
        <v>1762</v>
      </c>
      <c r="B1765" s="399">
        <v>45299</v>
      </c>
      <c r="C1765" s="441">
        <v>45292</v>
      </c>
      <c r="D1765" s="400" t="s">
        <v>114</v>
      </c>
      <c r="E1765" s="401" t="s">
        <v>342</v>
      </c>
      <c r="F1765" s="402">
        <v>75</v>
      </c>
      <c r="G1765" s="405" t="s">
        <v>2645</v>
      </c>
      <c r="H1765" s="400" t="s">
        <v>139</v>
      </c>
      <c r="I1765" s="403" t="s">
        <v>1254</v>
      </c>
      <c r="J1765" s="386" t="str">
        <f t="shared" si="322"/>
        <v>18.715.383/0001-40</v>
      </c>
      <c r="K1765" s="386" t="s">
        <v>1234</v>
      </c>
      <c r="L1765" s="404" t="s">
        <v>1255</v>
      </c>
      <c r="M1765" s="386" t="s">
        <v>3518</v>
      </c>
      <c r="N1765" s="399">
        <v>45299</v>
      </c>
      <c r="O1765" s="400" t="s">
        <v>76</v>
      </c>
      <c r="P1765" s="504" t="s">
        <v>458</v>
      </c>
      <c r="Q1765" s="501" t="s">
        <v>126</v>
      </c>
      <c r="R1765" s="501" t="s">
        <v>126</v>
      </c>
      <c r="S1765" s="349"/>
    </row>
    <row r="1766" spans="1:19" ht="60" customHeight="1" x14ac:dyDescent="0.2">
      <c r="A1766" s="481">
        <f t="shared" si="319"/>
        <v>1763</v>
      </c>
      <c r="B1766" s="399">
        <v>45299</v>
      </c>
      <c r="C1766" s="441">
        <v>45292</v>
      </c>
      <c r="D1766" s="400" t="s">
        <v>114</v>
      </c>
      <c r="E1766" s="401" t="s">
        <v>342</v>
      </c>
      <c r="F1766" s="402">
        <v>100</v>
      </c>
      <c r="G1766" s="405" t="s">
        <v>2646</v>
      </c>
      <c r="H1766" s="400" t="s">
        <v>139</v>
      </c>
      <c r="I1766" s="403" t="s">
        <v>1254</v>
      </c>
      <c r="J1766" s="386" t="str">
        <f t="shared" si="322"/>
        <v>18.715.383/0001-40</v>
      </c>
      <c r="K1766" s="386" t="s">
        <v>1234</v>
      </c>
      <c r="L1766" s="404" t="s">
        <v>1255</v>
      </c>
      <c r="M1766" s="386" t="s">
        <v>3519</v>
      </c>
      <c r="N1766" s="399">
        <v>45299</v>
      </c>
      <c r="O1766" s="400" t="s">
        <v>76</v>
      </c>
      <c r="P1766" s="504" t="s">
        <v>458</v>
      </c>
      <c r="Q1766" s="501" t="s">
        <v>126</v>
      </c>
      <c r="R1766" s="501" t="s">
        <v>126</v>
      </c>
      <c r="S1766" s="349"/>
    </row>
    <row r="1767" spans="1:19" ht="60" customHeight="1" x14ac:dyDescent="0.2">
      <c r="A1767" s="481">
        <f t="shared" si="319"/>
        <v>1764</v>
      </c>
      <c r="B1767" s="399">
        <v>45299</v>
      </c>
      <c r="C1767" s="441">
        <v>45292</v>
      </c>
      <c r="D1767" s="400" t="s">
        <v>114</v>
      </c>
      <c r="E1767" s="401" t="s">
        <v>342</v>
      </c>
      <c r="F1767" s="402">
        <v>84</v>
      </c>
      <c r="G1767" s="405" t="s">
        <v>2647</v>
      </c>
      <c r="H1767" s="400" t="s">
        <v>139</v>
      </c>
      <c r="I1767" s="403" t="s">
        <v>1254</v>
      </c>
      <c r="J1767" s="386" t="str">
        <f t="shared" si="322"/>
        <v>18.715.383/0001-40</v>
      </c>
      <c r="K1767" s="386" t="s">
        <v>1234</v>
      </c>
      <c r="L1767" s="404" t="s">
        <v>1255</v>
      </c>
      <c r="M1767" s="386" t="s">
        <v>3520</v>
      </c>
      <c r="N1767" s="399">
        <v>45299</v>
      </c>
      <c r="O1767" s="400" t="s">
        <v>76</v>
      </c>
      <c r="P1767" s="504" t="s">
        <v>458</v>
      </c>
      <c r="Q1767" s="501" t="s">
        <v>126</v>
      </c>
      <c r="R1767" s="501" t="s">
        <v>126</v>
      </c>
      <c r="S1767" s="349"/>
    </row>
    <row r="1768" spans="1:19" ht="60" customHeight="1" x14ac:dyDescent="0.2">
      <c r="A1768" s="481">
        <f t="shared" si="319"/>
        <v>1765</v>
      </c>
      <c r="B1768" s="399">
        <v>45299</v>
      </c>
      <c r="C1768" s="441">
        <v>45292</v>
      </c>
      <c r="D1768" s="400" t="s">
        <v>114</v>
      </c>
      <c r="E1768" s="401" t="s">
        <v>342</v>
      </c>
      <c r="F1768" s="402">
        <v>130.19999999999999</v>
      </c>
      <c r="G1768" s="405" t="s">
        <v>2648</v>
      </c>
      <c r="H1768" s="400" t="s">
        <v>139</v>
      </c>
      <c r="I1768" s="403" t="s">
        <v>1254</v>
      </c>
      <c r="J1768" s="386" t="str">
        <f t="shared" si="322"/>
        <v>18.715.383/0001-40</v>
      </c>
      <c r="K1768" s="386" t="s">
        <v>1234</v>
      </c>
      <c r="L1768" s="404" t="s">
        <v>1255</v>
      </c>
      <c r="M1768" s="386" t="s">
        <v>3521</v>
      </c>
      <c r="N1768" s="399">
        <v>45299</v>
      </c>
      <c r="O1768" s="400" t="s">
        <v>76</v>
      </c>
      <c r="P1768" s="504" t="s">
        <v>458</v>
      </c>
      <c r="Q1768" s="501" t="s">
        <v>126</v>
      </c>
      <c r="R1768" s="501" t="s">
        <v>126</v>
      </c>
      <c r="S1768" s="349"/>
    </row>
    <row r="1769" spans="1:19" ht="60" customHeight="1" x14ac:dyDescent="0.2">
      <c r="A1769" s="481">
        <f t="shared" si="319"/>
        <v>1766</v>
      </c>
      <c r="B1769" s="399">
        <v>45299</v>
      </c>
      <c r="C1769" s="441">
        <v>45292</v>
      </c>
      <c r="D1769" s="400" t="s">
        <v>114</v>
      </c>
      <c r="E1769" s="401" t="s">
        <v>342</v>
      </c>
      <c r="F1769" s="402">
        <v>175</v>
      </c>
      <c r="G1769" s="405" t="s">
        <v>2649</v>
      </c>
      <c r="H1769" s="400" t="s">
        <v>139</v>
      </c>
      <c r="I1769" s="403" t="s">
        <v>1254</v>
      </c>
      <c r="J1769" s="386" t="str">
        <f t="shared" si="322"/>
        <v>18.715.383/0001-40</v>
      </c>
      <c r="K1769" s="386" t="s">
        <v>1234</v>
      </c>
      <c r="L1769" s="404" t="s">
        <v>1255</v>
      </c>
      <c r="M1769" s="386" t="s">
        <v>3522</v>
      </c>
      <c r="N1769" s="399">
        <v>45299</v>
      </c>
      <c r="O1769" s="400" t="s">
        <v>76</v>
      </c>
      <c r="P1769" s="504" t="s">
        <v>458</v>
      </c>
      <c r="Q1769" s="501" t="s">
        <v>126</v>
      </c>
      <c r="R1769" s="501" t="s">
        <v>126</v>
      </c>
      <c r="S1769" s="349"/>
    </row>
    <row r="1770" spans="1:19" ht="60" customHeight="1" x14ac:dyDescent="0.2">
      <c r="A1770" s="481">
        <f t="shared" si="319"/>
        <v>1767</v>
      </c>
      <c r="B1770" s="399">
        <v>45299</v>
      </c>
      <c r="C1770" s="441">
        <v>45292</v>
      </c>
      <c r="D1770" s="400" t="s">
        <v>114</v>
      </c>
      <c r="E1770" s="401" t="s">
        <v>342</v>
      </c>
      <c r="F1770" s="402">
        <v>50.25</v>
      </c>
      <c r="G1770" s="405" t="s">
        <v>2650</v>
      </c>
      <c r="H1770" s="400" t="s">
        <v>139</v>
      </c>
      <c r="I1770" s="403" t="s">
        <v>1254</v>
      </c>
      <c r="J1770" s="386" t="str">
        <f t="shared" si="322"/>
        <v>18.715.383/0001-40</v>
      </c>
      <c r="K1770" s="386" t="s">
        <v>1234</v>
      </c>
      <c r="L1770" s="404" t="s">
        <v>1255</v>
      </c>
      <c r="M1770" s="386" t="s">
        <v>3523</v>
      </c>
      <c r="N1770" s="399">
        <v>45299</v>
      </c>
      <c r="O1770" s="400" t="s">
        <v>76</v>
      </c>
      <c r="P1770" s="504" t="s">
        <v>458</v>
      </c>
      <c r="Q1770" s="501" t="s">
        <v>126</v>
      </c>
      <c r="R1770" s="501" t="s">
        <v>126</v>
      </c>
      <c r="S1770" s="349"/>
    </row>
    <row r="1771" spans="1:19" ht="60" customHeight="1" x14ac:dyDescent="0.2">
      <c r="A1771" s="481">
        <f t="shared" si="319"/>
        <v>1768</v>
      </c>
      <c r="B1771" s="399">
        <v>45299</v>
      </c>
      <c r="C1771" s="441">
        <v>45292</v>
      </c>
      <c r="D1771" s="400" t="s">
        <v>114</v>
      </c>
      <c r="E1771" s="401" t="s">
        <v>342</v>
      </c>
      <c r="F1771" s="402">
        <v>43.5</v>
      </c>
      <c r="G1771" s="405" t="s">
        <v>2651</v>
      </c>
      <c r="H1771" s="400" t="s">
        <v>139</v>
      </c>
      <c r="I1771" s="403" t="s">
        <v>1254</v>
      </c>
      <c r="J1771" s="386" t="str">
        <f t="shared" si="322"/>
        <v>18.715.383/0001-40</v>
      </c>
      <c r="K1771" s="386" t="s">
        <v>1234</v>
      </c>
      <c r="L1771" s="404" t="s">
        <v>1255</v>
      </c>
      <c r="M1771" s="386" t="s">
        <v>3524</v>
      </c>
      <c r="N1771" s="399">
        <v>45299</v>
      </c>
      <c r="O1771" s="400" t="s">
        <v>76</v>
      </c>
      <c r="P1771" s="504" t="s">
        <v>458</v>
      </c>
      <c r="Q1771" s="501" t="s">
        <v>126</v>
      </c>
      <c r="R1771" s="501" t="s">
        <v>126</v>
      </c>
      <c r="S1771" s="349"/>
    </row>
    <row r="1772" spans="1:19" ht="60" customHeight="1" x14ac:dyDescent="0.2">
      <c r="A1772" s="481">
        <f t="shared" si="319"/>
        <v>1769</v>
      </c>
      <c r="B1772" s="399">
        <v>45299</v>
      </c>
      <c r="C1772" s="441">
        <v>45292</v>
      </c>
      <c r="D1772" s="400" t="s">
        <v>114</v>
      </c>
      <c r="E1772" s="401" t="s">
        <v>342</v>
      </c>
      <c r="F1772" s="402">
        <v>50.25</v>
      </c>
      <c r="G1772" s="405" t="s">
        <v>2652</v>
      </c>
      <c r="H1772" s="400" t="s">
        <v>139</v>
      </c>
      <c r="I1772" s="403" t="s">
        <v>1254</v>
      </c>
      <c r="J1772" s="386" t="str">
        <f t="shared" si="322"/>
        <v>18.715.383/0001-40</v>
      </c>
      <c r="K1772" s="386" t="s">
        <v>1234</v>
      </c>
      <c r="L1772" s="404" t="s">
        <v>1255</v>
      </c>
      <c r="M1772" s="386" t="s">
        <v>3525</v>
      </c>
      <c r="N1772" s="399">
        <v>45299</v>
      </c>
      <c r="O1772" s="400" t="s">
        <v>76</v>
      </c>
      <c r="P1772" s="504" t="s">
        <v>458</v>
      </c>
      <c r="Q1772" s="501" t="s">
        <v>126</v>
      </c>
      <c r="R1772" s="501" t="s">
        <v>126</v>
      </c>
      <c r="S1772" s="349"/>
    </row>
    <row r="1773" spans="1:19" ht="60" customHeight="1" x14ac:dyDescent="0.2">
      <c r="A1773" s="481">
        <f t="shared" si="319"/>
        <v>1770</v>
      </c>
      <c r="B1773" s="399">
        <v>45299</v>
      </c>
      <c r="C1773" s="441">
        <v>45292</v>
      </c>
      <c r="D1773" s="400" t="s">
        <v>114</v>
      </c>
      <c r="E1773" s="401" t="s">
        <v>342</v>
      </c>
      <c r="F1773" s="402">
        <v>100</v>
      </c>
      <c r="G1773" s="405" t="s">
        <v>2653</v>
      </c>
      <c r="H1773" s="400" t="s">
        <v>139</v>
      </c>
      <c r="I1773" s="403" t="s">
        <v>1254</v>
      </c>
      <c r="J1773" s="386" t="str">
        <f t="shared" si="322"/>
        <v>18.715.383/0001-40</v>
      </c>
      <c r="K1773" s="386" t="s">
        <v>1234</v>
      </c>
      <c r="L1773" s="404" t="s">
        <v>1255</v>
      </c>
      <c r="M1773" s="386" t="s">
        <v>3526</v>
      </c>
      <c r="N1773" s="399">
        <v>45299</v>
      </c>
      <c r="O1773" s="400" t="s">
        <v>76</v>
      </c>
      <c r="P1773" s="504" t="s">
        <v>458</v>
      </c>
      <c r="Q1773" s="501" t="s">
        <v>126</v>
      </c>
      <c r="R1773" s="501" t="s">
        <v>126</v>
      </c>
      <c r="S1773" s="349"/>
    </row>
    <row r="1774" spans="1:19" ht="60" customHeight="1" x14ac:dyDescent="0.2">
      <c r="A1774" s="481">
        <f t="shared" si="319"/>
        <v>1771</v>
      </c>
      <c r="B1774" s="399">
        <v>45299</v>
      </c>
      <c r="C1774" s="441">
        <v>45292</v>
      </c>
      <c r="D1774" s="400" t="s">
        <v>114</v>
      </c>
      <c r="E1774" s="401" t="s">
        <v>342</v>
      </c>
      <c r="F1774" s="402">
        <v>24.12</v>
      </c>
      <c r="G1774" s="405" t="s">
        <v>2654</v>
      </c>
      <c r="H1774" s="400" t="s">
        <v>139</v>
      </c>
      <c r="I1774" s="403" t="s">
        <v>1254</v>
      </c>
      <c r="J1774" s="386" t="str">
        <f t="shared" si="322"/>
        <v>18.715.383/0001-40</v>
      </c>
      <c r="K1774" s="386" t="s">
        <v>1234</v>
      </c>
      <c r="L1774" s="404" t="s">
        <v>1255</v>
      </c>
      <c r="M1774" s="386" t="s">
        <v>3527</v>
      </c>
      <c r="N1774" s="399">
        <v>45299</v>
      </c>
      <c r="O1774" s="400" t="s">
        <v>76</v>
      </c>
      <c r="P1774" s="504" t="s">
        <v>458</v>
      </c>
      <c r="Q1774" s="501" t="s">
        <v>126</v>
      </c>
      <c r="R1774" s="501" t="s">
        <v>126</v>
      </c>
      <c r="S1774" s="349"/>
    </row>
    <row r="1775" spans="1:19" ht="60" customHeight="1" x14ac:dyDescent="0.2">
      <c r="A1775" s="481">
        <f t="shared" si="319"/>
        <v>1772</v>
      </c>
      <c r="B1775" s="399">
        <v>45299</v>
      </c>
      <c r="C1775" s="441">
        <v>45292</v>
      </c>
      <c r="D1775" s="400" t="s">
        <v>114</v>
      </c>
      <c r="E1775" s="401" t="s">
        <v>342</v>
      </c>
      <c r="F1775" s="402">
        <v>100</v>
      </c>
      <c r="G1775" s="405" t="s">
        <v>2655</v>
      </c>
      <c r="H1775" s="400" t="s">
        <v>139</v>
      </c>
      <c r="I1775" s="403" t="s">
        <v>1254</v>
      </c>
      <c r="J1775" s="386" t="str">
        <f t="shared" si="322"/>
        <v>18.715.383/0001-40</v>
      </c>
      <c r="K1775" s="386" t="s">
        <v>1234</v>
      </c>
      <c r="L1775" s="404" t="s">
        <v>1255</v>
      </c>
      <c r="M1775" s="386" t="s">
        <v>3528</v>
      </c>
      <c r="N1775" s="399">
        <v>45299</v>
      </c>
      <c r="O1775" s="400" t="s">
        <v>76</v>
      </c>
      <c r="P1775" s="504" t="s">
        <v>458</v>
      </c>
      <c r="Q1775" s="501" t="s">
        <v>126</v>
      </c>
      <c r="R1775" s="501" t="s">
        <v>126</v>
      </c>
      <c r="S1775" s="349"/>
    </row>
    <row r="1776" spans="1:19" ht="60" customHeight="1" x14ac:dyDescent="0.2">
      <c r="A1776" s="481">
        <f t="shared" si="319"/>
        <v>1773</v>
      </c>
      <c r="B1776" s="399">
        <v>45299</v>
      </c>
      <c r="C1776" s="441">
        <v>45292</v>
      </c>
      <c r="D1776" s="400" t="s">
        <v>114</v>
      </c>
      <c r="E1776" s="401" t="s">
        <v>342</v>
      </c>
      <c r="F1776" s="402">
        <v>44</v>
      </c>
      <c r="G1776" s="405" t="s">
        <v>2656</v>
      </c>
      <c r="H1776" s="400" t="s">
        <v>139</v>
      </c>
      <c r="I1776" s="403" t="s">
        <v>1254</v>
      </c>
      <c r="J1776" s="386" t="str">
        <f t="shared" si="322"/>
        <v>18.715.383/0001-40</v>
      </c>
      <c r="K1776" s="386" t="s">
        <v>1234</v>
      </c>
      <c r="L1776" s="404" t="s">
        <v>1255</v>
      </c>
      <c r="M1776" s="386" t="s">
        <v>3529</v>
      </c>
      <c r="N1776" s="399">
        <v>45299</v>
      </c>
      <c r="O1776" s="400" t="s">
        <v>76</v>
      </c>
      <c r="P1776" s="504" t="s">
        <v>458</v>
      </c>
      <c r="Q1776" s="501" t="s">
        <v>126</v>
      </c>
      <c r="R1776" s="501" t="s">
        <v>126</v>
      </c>
      <c r="S1776" s="349"/>
    </row>
    <row r="1777" spans="1:19" ht="60" customHeight="1" x14ac:dyDescent="0.2">
      <c r="A1777" s="481">
        <f t="shared" si="319"/>
        <v>1774</v>
      </c>
      <c r="B1777" s="399">
        <v>45299</v>
      </c>
      <c r="C1777" s="441">
        <v>45292</v>
      </c>
      <c r="D1777" s="400" t="s">
        <v>114</v>
      </c>
      <c r="E1777" s="401" t="s">
        <v>342</v>
      </c>
      <c r="F1777" s="402">
        <v>310</v>
      </c>
      <c r="G1777" s="405" t="s">
        <v>2657</v>
      </c>
      <c r="H1777" s="400" t="s">
        <v>139</v>
      </c>
      <c r="I1777" s="403" t="s">
        <v>1254</v>
      </c>
      <c r="J1777" s="386" t="str">
        <f t="shared" si="322"/>
        <v>18.715.383/0001-40</v>
      </c>
      <c r="K1777" s="386" t="s">
        <v>1234</v>
      </c>
      <c r="L1777" s="404" t="s">
        <v>1255</v>
      </c>
      <c r="M1777" s="386" t="s">
        <v>3530</v>
      </c>
      <c r="N1777" s="399">
        <v>45299</v>
      </c>
      <c r="O1777" s="400" t="s">
        <v>76</v>
      </c>
      <c r="P1777" s="504" t="s">
        <v>458</v>
      </c>
      <c r="Q1777" s="501" t="s">
        <v>126</v>
      </c>
      <c r="R1777" s="501" t="s">
        <v>126</v>
      </c>
      <c r="S1777" s="349"/>
    </row>
    <row r="1778" spans="1:19" ht="60" customHeight="1" x14ac:dyDescent="0.2">
      <c r="A1778" s="481">
        <f t="shared" si="319"/>
        <v>1775</v>
      </c>
      <c r="B1778" s="399">
        <v>45299</v>
      </c>
      <c r="C1778" s="441">
        <v>45292</v>
      </c>
      <c r="D1778" s="400" t="s">
        <v>114</v>
      </c>
      <c r="E1778" s="401" t="s">
        <v>342</v>
      </c>
      <c r="F1778" s="402">
        <v>14</v>
      </c>
      <c r="G1778" s="405" t="s">
        <v>2658</v>
      </c>
      <c r="H1778" s="400" t="s">
        <v>139</v>
      </c>
      <c r="I1778" s="403" t="s">
        <v>1254</v>
      </c>
      <c r="J1778" s="386" t="str">
        <f t="shared" si="322"/>
        <v>18.715.383/0001-40</v>
      </c>
      <c r="K1778" s="386" t="s">
        <v>1234</v>
      </c>
      <c r="L1778" s="404" t="s">
        <v>1255</v>
      </c>
      <c r="M1778" s="386" t="s">
        <v>3531</v>
      </c>
      <c r="N1778" s="399">
        <v>45299</v>
      </c>
      <c r="O1778" s="400" t="s">
        <v>76</v>
      </c>
      <c r="P1778" s="504" t="s">
        <v>458</v>
      </c>
      <c r="Q1778" s="501" t="s">
        <v>126</v>
      </c>
      <c r="R1778" s="501" t="s">
        <v>126</v>
      </c>
      <c r="S1778" s="349"/>
    </row>
    <row r="1779" spans="1:19" ht="60" customHeight="1" x14ac:dyDescent="0.2">
      <c r="A1779" s="481">
        <f t="shared" si="319"/>
        <v>1776</v>
      </c>
      <c r="B1779" s="399">
        <v>45299</v>
      </c>
      <c r="C1779" s="441">
        <v>45292</v>
      </c>
      <c r="D1779" s="400" t="s">
        <v>114</v>
      </c>
      <c r="E1779" s="401" t="s">
        <v>342</v>
      </c>
      <c r="F1779" s="402">
        <v>200</v>
      </c>
      <c r="G1779" s="405" t="s">
        <v>2659</v>
      </c>
      <c r="H1779" s="400" t="s">
        <v>139</v>
      </c>
      <c r="I1779" s="403" t="s">
        <v>1254</v>
      </c>
      <c r="J1779" s="386" t="str">
        <f t="shared" si="322"/>
        <v>18.715.383/0001-40</v>
      </c>
      <c r="K1779" s="386" t="s">
        <v>1234</v>
      </c>
      <c r="L1779" s="404" t="s">
        <v>1255</v>
      </c>
      <c r="M1779" s="386" t="s">
        <v>3532</v>
      </c>
      <c r="N1779" s="399">
        <v>45299</v>
      </c>
      <c r="O1779" s="400" t="s">
        <v>76</v>
      </c>
      <c r="P1779" s="504" t="s">
        <v>458</v>
      </c>
      <c r="Q1779" s="501" t="s">
        <v>126</v>
      </c>
      <c r="R1779" s="501" t="s">
        <v>126</v>
      </c>
      <c r="S1779" s="349"/>
    </row>
    <row r="1780" spans="1:19" ht="60" customHeight="1" x14ac:dyDescent="0.2">
      <c r="A1780" s="481">
        <f t="shared" si="319"/>
        <v>1777</v>
      </c>
      <c r="B1780" s="399">
        <v>45299</v>
      </c>
      <c r="C1780" s="441">
        <v>45292</v>
      </c>
      <c r="D1780" s="400" t="s">
        <v>114</v>
      </c>
      <c r="E1780" s="401" t="s">
        <v>342</v>
      </c>
      <c r="F1780" s="402">
        <v>333.9</v>
      </c>
      <c r="G1780" s="405" t="s">
        <v>2660</v>
      </c>
      <c r="H1780" s="400" t="s">
        <v>139</v>
      </c>
      <c r="I1780" s="403" t="s">
        <v>1254</v>
      </c>
      <c r="J1780" s="386" t="str">
        <f t="shared" si="322"/>
        <v>18.715.383/0001-40</v>
      </c>
      <c r="K1780" s="386" t="s">
        <v>1234</v>
      </c>
      <c r="L1780" s="404" t="s">
        <v>1255</v>
      </c>
      <c r="M1780" s="386" t="s">
        <v>3533</v>
      </c>
      <c r="N1780" s="399">
        <v>45299</v>
      </c>
      <c r="O1780" s="400" t="s">
        <v>76</v>
      </c>
      <c r="P1780" s="504" t="s">
        <v>458</v>
      </c>
      <c r="Q1780" s="501" t="s">
        <v>126</v>
      </c>
      <c r="R1780" s="501" t="s">
        <v>126</v>
      </c>
      <c r="S1780" s="349"/>
    </row>
    <row r="1781" spans="1:19" ht="60" customHeight="1" x14ac:dyDescent="0.2">
      <c r="A1781" s="481">
        <f t="shared" si="319"/>
        <v>1778</v>
      </c>
      <c r="B1781" s="399">
        <v>45299</v>
      </c>
      <c r="C1781" s="441">
        <v>45292</v>
      </c>
      <c r="D1781" s="400" t="s">
        <v>114</v>
      </c>
      <c r="E1781" s="401" t="s">
        <v>342</v>
      </c>
      <c r="F1781" s="402">
        <v>130.19999999999999</v>
      </c>
      <c r="G1781" s="405" t="s">
        <v>2661</v>
      </c>
      <c r="H1781" s="400" t="s">
        <v>139</v>
      </c>
      <c r="I1781" s="403" t="s">
        <v>1254</v>
      </c>
      <c r="J1781" s="386" t="str">
        <f t="shared" si="322"/>
        <v>18.715.383/0001-40</v>
      </c>
      <c r="K1781" s="386" t="s">
        <v>1234</v>
      </c>
      <c r="L1781" s="404" t="s">
        <v>1255</v>
      </c>
      <c r="M1781" s="386" t="s">
        <v>3534</v>
      </c>
      <c r="N1781" s="399">
        <v>45299</v>
      </c>
      <c r="O1781" s="400" t="s">
        <v>76</v>
      </c>
      <c r="P1781" s="504" t="s">
        <v>458</v>
      </c>
      <c r="Q1781" s="501" t="s">
        <v>126</v>
      </c>
      <c r="R1781" s="501" t="s">
        <v>126</v>
      </c>
      <c r="S1781" s="349"/>
    </row>
    <row r="1782" spans="1:19" ht="60" customHeight="1" x14ac:dyDescent="0.2">
      <c r="A1782" s="481">
        <f t="shared" si="319"/>
        <v>1779</v>
      </c>
      <c r="B1782" s="399">
        <v>45299</v>
      </c>
      <c r="C1782" s="441">
        <v>45292</v>
      </c>
      <c r="D1782" s="400" t="s">
        <v>114</v>
      </c>
      <c r="E1782" s="401" t="s">
        <v>342</v>
      </c>
      <c r="F1782" s="402">
        <v>180.9</v>
      </c>
      <c r="G1782" s="405" t="s">
        <v>2662</v>
      </c>
      <c r="H1782" s="400" t="s">
        <v>139</v>
      </c>
      <c r="I1782" s="403" t="s">
        <v>1254</v>
      </c>
      <c r="J1782" s="386" t="str">
        <f t="shared" si="322"/>
        <v>18.715.383/0001-40</v>
      </c>
      <c r="K1782" s="386" t="s">
        <v>1234</v>
      </c>
      <c r="L1782" s="404" t="s">
        <v>1255</v>
      </c>
      <c r="M1782" s="386" t="s">
        <v>3535</v>
      </c>
      <c r="N1782" s="399">
        <v>45299</v>
      </c>
      <c r="O1782" s="400" t="s">
        <v>76</v>
      </c>
      <c r="P1782" s="504" t="s">
        <v>458</v>
      </c>
      <c r="Q1782" s="501" t="s">
        <v>126</v>
      </c>
      <c r="R1782" s="501" t="s">
        <v>126</v>
      </c>
      <c r="S1782" s="349"/>
    </row>
    <row r="1783" spans="1:19" ht="60" customHeight="1" x14ac:dyDescent="0.2">
      <c r="A1783" s="481">
        <f t="shared" si="319"/>
        <v>1780</v>
      </c>
      <c r="B1783" s="399">
        <v>45299</v>
      </c>
      <c r="C1783" s="441">
        <v>45292</v>
      </c>
      <c r="D1783" s="400" t="s">
        <v>114</v>
      </c>
      <c r="E1783" s="401" t="s">
        <v>342</v>
      </c>
      <c r="F1783" s="402">
        <v>65.33</v>
      </c>
      <c r="G1783" s="405" t="s">
        <v>2663</v>
      </c>
      <c r="H1783" s="400" t="s">
        <v>139</v>
      </c>
      <c r="I1783" s="403" t="s">
        <v>1254</v>
      </c>
      <c r="J1783" s="386" t="str">
        <f t="shared" si="322"/>
        <v>18.715.383/0001-40</v>
      </c>
      <c r="K1783" s="386" t="s">
        <v>1234</v>
      </c>
      <c r="L1783" s="404" t="s">
        <v>1255</v>
      </c>
      <c r="M1783" s="386" t="s">
        <v>3536</v>
      </c>
      <c r="N1783" s="399">
        <v>45299</v>
      </c>
      <c r="O1783" s="400" t="s">
        <v>76</v>
      </c>
      <c r="P1783" s="504" t="s">
        <v>458</v>
      </c>
      <c r="Q1783" s="501" t="s">
        <v>126</v>
      </c>
      <c r="R1783" s="501" t="s">
        <v>126</v>
      </c>
      <c r="S1783" s="349"/>
    </row>
    <row r="1784" spans="1:19" ht="60" customHeight="1" x14ac:dyDescent="0.2">
      <c r="A1784" s="481">
        <f t="shared" si="319"/>
        <v>1781</v>
      </c>
      <c r="B1784" s="399">
        <v>45299</v>
      </c>
      <c r="C1784" s="441">
        <v>45292</v>
      </c>
      <c r="D1784" s="400" t="s">
        <v>114</v>
      </c>
      <c r="E1784" s="401" t="s">
        <v>342</v>
      </c>
      <c r="F1784" s="402">
        <v>143.1</v>
      </c>
      <c r="G1784" s="405" t="s">
        <v>2664</v>
      </c>
      <c r="H1784" s="400" t="s">
        <v>139</v>
      </c>
      <c r="I1784" s="403" t="s">
        <v>1254</v>
      </c>
      <c r="J1784" s="386" t="str">
        <f t="shared" si="322"/>
        <v>18.715.383/0001-40</v>
      </c>
      <c r="K1784" s="386" t="s">
        <v>1234</v>
      </c>
      <c r="L1784" s="404" t="s">
        <v>1255</v>
      </c>
      <c r="M1784" s="386" t="s">
        <v>3537</v>
      </c>
      <c r="N1784" s="399">
        <v>45299</v>
      </c>
      <c r="O1784" s="400" t="s">
        <v>76</v>
      </c>
      <c r="P1784" s="504" t="s">
        <v>458</v>
      </c>
      <c r="Q1784" s="501" t="s">
        <v>126</v>
      </c>
      <c r="R1784" s="501" t="s">
        <v>126</v>
      </c>
      <c r="S1784" s="349"/>
    </row>
    <row r="1785" spans="1:19" ht="60" customHeight="1" x14ac:dyDescent="0.2">
      <c r="A1785" s="481">
        <f t="shared" si="319"/>
        <v>1782</v>
      </c>
      <c r="B1785" s="399">
        <v>45299</v>
      </c>
      <c r="C1785" s="441">
        <v>45292</v>
      </c>
      <c r="D1785" s="400" t="s">
        <v>114</v>
      </c>
      <c r="E1785" s="401" t="s">
        <v>342</v>
      </c>
      <c r="F1785" s="402">
        <v>65.33</v>
      </c>
      <c r="G1785" s="405" t="s">
        <v>2665</v>
      </c>
      <c r="H1785" s="400" t="s">
        <v>139</v>
      </c>
      <c r="I1785" s="403" t="s">
        <v>1254</v>
      </c>
      <c r="J1785" s="386" t="str">
        <f t="shared" si="322"/>
        <v>18.715.383/0001-40</v>
      </c>
      <c r="K1785" s="386" t="s">
        <v>1234</v>
      </c>
      <c r="L1785" s="404" t="s">
        <v>1255</v>
      </c>
      <c r="M1785" s="386" t="s">
        <v>3538</v>
      </c>
      <c r="N1785" s="399">
        <v>45299</v>
      </c>
      <c r="O1785" s="400" t="s">
        <v>76</v>
      </c>
      <c r="P1785" s="504" t="s">
        <v>458</v>
      </c>
      <c r="Q1785" s="501" t="s">
        <v>126</v>
      </c>
      <c r="R1785" s="501" t="s">
        <v>126</v>
      </c>
      <c r="S1785" s="349"/>
    </row>
    <row r="1786" spans="1:19" ht="60" customHeight="1" x14ac:dyDescent="0.2">
      <c r="A1786" s="481">
        <f t="shared" si="319"/>
        <v>1783</v>
      </c>
      <c r="B1786" s="399">
        <v>45299</v>
      </c>
      <c r="C1786" s="441">
        <v>45292</v>
      </c>
      <c r="D1786" s="400" t="s">
        <v>114</v>
      </c>
      <c r="E1786" s="401" t="s">
        <v>342</v>
      </c>
      <c r="F1786" s="402">
        <v>79.099999999999994</v>
      </c>
      <c r="G1786" s="405" t="s">
        <v>2666</v>
      </c>
      <c r="H1786" s="400" t="s">
        <v>139</v>
      </c>
      <c r="I1786" s="403" t="s">
        <v>1254</v>
      </c>
      <c r="J1786" s="386" t="str">
        <f t="shared" si="322"/>
        <v>18.715.383/0001-40</v>
      </c>
      <c r="K1786" s="386" t="s">
        <v>1234</v>
      </c>
      <c r="L1786" s="404" t="s">
        <v>1255</v>
      </c>
      <c r="M1786" s="386" t="s">
        <v>3539</v>
      </c>
      <c r="N1786" s="399">
        <v>45299</v>
      </c>
      <c r="O1786" s="400" t="s">
        <v>76</v>
      </c>
      <c r="P1786" s="504" t="s">
        <v>458</v>
      </c>
      <c r="Q1786" s="501" t="s">
        <v>126</v>
      </c>
      <c r="R1786" s="501" t="s">
        <v>126</v>
      </c>
      <c r="S1786" s="349"/>
    </row>
    <row r="1787" spans="1:19" ht="60" customHeight="1" x14ac:dyDescent="0.2">
      <c r="A1787" s="481">
        <f t="shared" si="319"/>
        <v>1784</v>
      </c>
      <c r="B1787" s="399">
        <v>45299</v>
      </c>
      <c r="C1787" s="441">
        <v>45292</v>
      </c>
      <c r="D1787" s="400" t="s">
        <v>114</v>
      </c>
      <c r="E1787" s="401" t="s">
        <v>342</v>
      </c>
      <c r="F1787" s="402">
        <v>32</v>
      </c>
      <c r="G1787" s="405" t="s">
        <v>2667</v>
      </c>
      <c r="H1787" s="400" t="s">
        <v>139</v>
      </c>
      <c r="I1787" s="403" t="s">
        <v>1254</v>
      </c>
      <c r="J1787" s="386" t="str">
        <f t="shared" si="322"/>
        <v>18.715.383/0001-40</v>
      </c>
      <c r="K1787" s="386" t="s">
        <v>1234</v>
      </c>
      <c r="L1787" s="404" t="s">
        <v>1255</v>
      </c>
      <c r="M1787" s="386" t="s">
        <v>3540</v>
      </c>
      <c r="N1787" s="399">
        <v>45299</v>
      </c>
      <c r="O1787" s="400" t="s">
        <v>76</v>
      </c>
      <c r="P1787" s="504" t="s">
        <v>458</v>
      </c>
      <c r="Q1787" s="501" t="s">
        <v>126</v>
      </c>
      <c r="R1787" s="501" t="s">
        <v>126</v>
      </c>
      <c r="S1787" s="349"/>
    </row>
    <row r="1788" spans="1:19" ht="60" customHeight="1" x14ac:dyDescent="0.2">
      <c r="A1788" s="481">
        <f t="shared" si="319"/>
        <v>1785</v>
      </c>
      <c r="B1788" s="399">
        <v>45299</v>
      </c>
      <c r="C1788" s="441">
        <v>45292</v>
      </c>
      <c r="D1788" s="400" t="s">
        <v>114</v>
      </c>
      <c r="E1788" s="401" t="s">
        <v>342</v>
      </c>
      <c r="F1788" s="402">
        <v>30.15</v>
      </c>
      <c r="G1788" s="405" t="s">
        <v>2668</v>
      </c>
      <c r="H1788" s="400" t="s">
        <v>139</v>
      </c>
      <c r="I1788" s="403" t="s">
        <v>1254</v>
      </c>
      <c r="J1788" s="386" t="str">
        <f t="shared" si="322"/>
        <v>18.715.383/0001-40</v>
      </c>
      <c r="K1788" s="386" t="s">
        <v>1234</v>
      </c>
      <c r="L1788" s="404" t="s">
        <v>1255</v>
      </c>
      <c r="M1788" s="386" t="s">
        <v>3541</v>
      </c>
      <c r="N1788" s="399">
        <v>45299</v>
      </c>
      <c r="O1788" s="400" t="s">
        <v>76</v>
      </c>
      <c r="P1788" s="504" t="s">
        <v>458</v>
      </c>
      <c r="Q1788" s="501" t="s">
        <v>126</v>
      </c>
      <c r="R1788" s="501" t="s">
        <v>126</v>
      </c>
      <c r="S1788" s="349"/>
    </row>
    <row r="1789" spans="1:19" ht="60" customHeight="1" x14ac:dyDescent="0.2">
      <c r="A1789" s="481">
        <f t="shared" si="319"/>
        <v>1786</v>
      </c>
      <c r="B1789" s="399">
        <v>45299</v>
      </c>
      <c r="C1789" s="441">
        <v>45292</v>
      </c>
      <c r="D1789" s="400" t="s">
        <v>114</v>
      </c>
      <c r="E1789" s="401" t="s">
        <v>342</v>
      </c>
      <c r="F1789" s="402">
        <v>637.5</v>
      </c>
      <c r="G1789" s="405" t="s">
        <v>2669</v>
      </c>
      <c r="H1789" s="400" t="s">
        <v>139</v>
      </c>
      <c r="I1789" s="403" t="s">
        <v>1254</v>
      </c>
      <c r="J1789" s="386" t="str">
        <f t="shared" si="322"/>
        <v>18.715.383/0001-40</v>
      </c>
      <c r="K1789" s="386" t="s">
        <v>1234</v>
      </c>
      <c r="L1789" s="404" t="s">
        <v>1255</v>
      </c>
      <c r="M1789" s="386" t="s">
        <v>3542</v>
      </c>
      <c r="N1789" s="399">
        <v>45299</v>
      </c>
      <c r="O1789" s="400" t="s">
        <v>76</v>
      </c>
      <c r="P1789" s="504" t="s">
        <v>458</v>
      </c>
      <c r="Q1789" s="501" t="s">
        <v>126</v>
      </c>
      <c r="R1789" s="501" t="s">
        <v>126</v>
      </c>
      <c r="S1789" s="349"/>
    </row>
    <row r="1790" spans="1:19" ht="60" customHeight="1" x14ac:dyDescent="0.2">
      <c r="A1790" s="481">
        <f t="shared" si="319"/>
        <v>1787</v>
      </c>
      <c r="B1790" s="399">
        <v>45299</v>
      </c>
      <c r="C1790" s="441">
        <v>45292</v>
      </c>
      <c r="D1790" s="400" t="s">
        <v>114</v>
      </c>
      <c r="E1790" s="401" t="s">
        <v>342</v>
      </c>
      <c r="F1790" s="402">
        <v>60</v>
      </c>
      <c r="G1790" s="405" t="s">
        <v>2670</v>
      </c>
      <c r="H1790" s="400" t="s">
        <v>139</v>
      </c>
      <c r="I1790" s="403" t="s">
        <v>1254</v>
      </c>
      <c r="J1790" s="386" t="str">
        <f t="shared" si="322"/>
        <v>18.715.383/0001-40</v>
      </c>
      <c r="K1790" s="386" t="s">
        <v>1234</v>
      </c>
      <c r="L1790" s="404" t="s">
        <v>1255</v>
      </c>
      <c r="M1790" s="386" t="s">
        <v>3543</v>
      </c>
      <c r="N1790" s="399">
        <v>45299</v>
      </c>
      <c r="O1790" s="400" t="s">
        <v>76</v>
      </c>
      <c r="P1790" s="504" t="s">
        <v>458</v>
      </c>
      <c r="Q1790" s="501" t="s">
        <v>126</v>
      </c>
      <c r="R1790" s="501" t="s">
        <v>126</v>
      </c>
      <c r="S1790" s="349"/>
    </row>
    <row r="1791" spans="1:19" ht="60" customHeight="1" x14ac:dyDescent="0.2">
      <c r="A1791" s="481">
        <f t="shared" si="319"/>
        <v>1788</v>
      </c>
      <c r="B1791" s="399">
        <v>45299</v>
      </c>
      <c r="C1791" s="441">
        <v>45292</v>
      </c>
      <c r="D1791" s="400" t="s">
        <v>114</v>
      </c>
      <c r="E1791" s="401" t="s">
        <v>342</v>
      </c>
      <c r="F1791" s="402">
        <v>58.33</v>
      </c>
      <c r="G1791" s="405" t="s">
        <v>2671</v>
      </c>
      <c r="H1791" s="400" t="s">
        <v>139</v>
      </c>
      <c r="I1791" s="403" t="s">
        <v>1254</v>
      </c>
      <c r="J1791" s="386" t="str">
        <f t="shared" si="322"/>
        <v>18.715.383/0001-40</v>
      </c>
      <c r="K1791" s="386" t="s">
        <v>1234</v>
      </c>
      <c r="L1791" s="404" t="s">
        <v>1255</v>
      </c>
      <c r="M1791" s="386" t="s">
        <v>3544</v>
      </c>
      <c r="N1791" s="399">
        <v>45299</v>
      </c>
      <c r="O1791" s="400" t="s">
        <v>76</v>
      </c>
      <c r="P1791" s="504" t="s">
        <v>458</v>
      </c>
      <c r="Q1791" s="501" t="s">
        <v>126</v>
      </c>
      <c r="R1791" s="501" t="s">
        <v>126</v>
      </c>
      <c r="S1791" s="349"/>
    </row>
    <row r="1792" spans="1:19" ht="60" customHeight="1" x14ac:dyDescent="0.2">
      <c r="A1792" s="481">
        <f t="shared" si="319"/>
        <v>1789</v>
      </c>
      <c r="B1792" s="399">
        <v>45299</v>
      </c>
      <c r="C1792" s="441">
        <v>45292</v>
      </c>
      <c r="D1792" s="400" t="s">
        <v>114</v>
      </c>
      <c r="E1792" s="401" t="s">
        <v>342</v>
      </c>
      <c r="F1792" s="402">
        <v>95.82</v>
      </c>
      <c r="G1792" s="405" t="s">
        <v>2672</v>
      </c>
      <c r="H1792" s="400" t="s">
        <v>139</v>
      </c>
      <c r="I1792" s="403" t="s">
        <v>1254</v>
      </c>
      <c r="J1792" s="386" t="str">
        <f t="shared" si="322"/>
        <v>18.715.383/0001-40</v>
      </c>
      <c r="K1792" s="386" t="s">
        <v>1234</v>
      </c>
      <c r="L1792" s="404" t="s">
        <v>1255</v>
      </c>
      <c r="M1792" s="386" t="s">
        <v>3545</v>
      </c>
      <c r="N1792" s="399">
        <v>45299</v>
      </c>
      <c r="O1792" s="400" t="s">
        <v>76</v>
      </c>
      <c r="P1792" s="504" t="s">
        <v>458</v>
      </c>
      <c r="Q1792" s="501" t="s">
        <v>126</v>
      </c>
      <c r="R1792" s="501" t="s">
        <v>126</v>
      </c>
      <c r="S1792" s="349"/>
    </row>
    <row r="1793" spans="1:19" ht="60" customHeight="1" x14ac:dyDescent="0.2">
      <c r="A1793" s="481">
        <f t="shared" si="319"/>
        <v>1790</v>
      </c>
      <c r="B1793" s="399">
        <v>45299</v>
      </c>
      <c r="C1793" s="441">
        <v>45292</v>
      </c>
      <c r="D1793" s="400" t="s">
        <v>114</v>
      </c>
      <c r="E1793" s="401" t="s">
        <v>342</v>
      </c>
      <c r="F1793" s="402">
        <v>150</v>
      </c>
      <c r="G1793" s="405" t="s">
        <v>2673</v>
      </c>
      <c r="H1793" s="400" t="s">
        <v>139</v>
      </c>
      <c r="I1793" s="403" t="s">
        <v>1254</v>
      </c>
      <c r="J1793" s="386" t="str">
        <f t="shared" si="322"/>
        <v>18.715.383/0001-40</v>
      </c>
      <c r="K1793" s="386" t="s">
        <v>1234</v>
      </c>
      <c r="L1793" s="404" t="s">
        <v>1255</v>
      </c>
      <c r="M1793" s="386" t="s">
        <v>3546</v>
      </c>
      <c r="N1793" s="399">
        <v>45299</v>
      </c>
      <c r="O1793" s="400" t="s">
        <v>76</v>
      </c>
      <c r="P1793" s="504" t="s">
        <v>458</v>
      </c>
      <c r="Q1793" s="501" t="s">
        <v>126</v>
      </c>
      <c r="R1793" s="501" t="s">
        <v>126</v>
      </c>
      <c r="S1793" s="349"/>
    </row>
    <row r="1794" spans="1:19" ht="60" customHeight="1" x14ac:dyDescent="0.2">
      <c r="A1794" s="481">
        <f t="shared" si="319"/>
        <v>1791</v>
      </c>
      <c r="B1794" s="399">
        <v>45299</v>
      </c>
      <c r="C1794" s="441">
        <v>45292</v>
      </c>
      <c r="D1794" s="400" t="s">
        <v>114</v>
      </c>
      <c r="E1794" s="401" t="s">
        <v>342</v>
      </c>
      <c r="F1794" s="402">
        <v>10.050000000000001</v>
      </c>
      <c r="G1794" s="405" t="s">
        <v>2674</v>
      </c>
      <c r="H1794" s="400" t="s">
        <v>139</v>
      </c>
      <c r="I1794" s="403" t="s">
        <v>1254</v>
      </c>
      <c r="J1794" s="386" t="str">
        <f t="shared" si="322"/>
        <v>18.715.383/0001-40</v>
      </c>
      <c r="K1794" s="386" t="s">
        <v>1234</v>
      </c>
      <c r="L1794" s="404" t="s">
        <v>1255</v>
      </c>
      <c r="M1794" s="386" t="s">
        <v>3547</v>
      </c>
      <c r="N1794" s="399">
        <v>45299</v>
      </c>
      <c r="O1794" s="400" t="s">
        <v>76</v>
      </c>
      <c r="P1794" s="504" t="s">
        <v>458</v>
      </c>
      <c r="Q1794" s="501" t="s">
        <v>126</v>
      </c>
      <c r="R1794" s="501" t="s">
        <v>126</v>
      </c>
      <c r="S1794" s="349"/>
    </row>
    <row r="1795" spans="1:19" ht="60" customHeight="1" x14ac:dyDescent="0.2">
      <c r="A1795" s="481">
        <f t="shared" si="319"/>
        <v>1792</v>
      </c>
      <c r="B1795" s="399">
        <v>45300</v>
      </c>
      <c r="C1795" s="441">
        <v>45292</v>
      </c>
      <c r="D1795" s="400" t="s">
        <v>114</v>
      </c>
      <c r="E1795" s="401" t="s">
        <v>342</v>
      </c>
      <c r="F1795" s="402">
        <v>1000</v>
      </c>
      <c r="G1795" s="405" t="s">
        <v>2675</v>
      </c>
      <c r="H1795" s="400" t="s">
        <v>139</v>
      </c>
      <c r="I1795" s="403" t="s">
        <v>3177</v>
      </c>
      <c r="J1795" s="386" t="str">
        <f t="shared" si="322"/>
        <v>50.783.021/0001-07</v>
      </c>
      <c r="K1795" s="386" t="s">
        <v>4161</v>
      </c>
      <c r="L1795" s="404" t="s">
        <v>3351</v>
      </c>
      <c r="M1795" s="386" t="s">
        <v>3369</v>
      </c>
      <c r="N1795" s="399">
        <v>45293</v>
      </c>
      <c r="O1795" s="400" t="s">
        <v>76</v>
      </c>
      <c r="P1795" s="504" t="s">
        <v>3266</v>
      </c>
      <c r="Q1795" s="502" t="s">
        <v>944</v>
      </c>
      <c r="R1795" s="502" t="s">
        <v>3778</v>
      </c>
      <c r="S1795" s="349"/>
    </row>
    <row r="1796" spans="1:19" ht="60" customHeight="1" x14ac:dyDescent="0.2">
      <c r="A1796" s="481">
        <f t="shared" si="319"/>
        <v>1793</v>
      </c>
      <c r="B1796" s="399">
        <v>45300</v>
      </c>
      <c r="C1796" s="441">
        <v>45292</v>
      </c>
      <c r="D1796" s="400" t="s">
        <v>114</v>
      </c>
      <c r="E1796" s="401" t="s">
        <v>342</v>
      </c>
      <c r="F1796" s="402">
        <v>1568</v>
      </c>
      <c r="G1796" s="405" t="s">
        <v>2676</v>
      </c>
      <c r="H1796" s="400" t="s">
        <v>139</v>
      </c>
      <c r="I1796" s="403" t="s">
        <v>629</v>
      </c>
      <c r="J1796" s="386" t="str">
        <f t="shared" si="322"/>
        <v>33.339.017/0001-27</v>
      </c>
      <c r="K1796" s="386" t="s">
        <v>4161</v>
      </c>
      <c r="L1796" s="404" t="s">
        <v>3351</v>
      </c>
      <c r="M1796" s="386" t="s">
        <v>3548</v>
      </c>
      <c r="N1796" s="399">
        <v>45288</v>
      </c>
      <c r="O1796" s="400" t="s">
        <v>76</v>
      </c>
      <c r="P1796" s="504" t="s">
        <v>630</v>
      </c>
      <c r="Q1796" s="502" t="s">
        <v>944</v>
      </c>
      <c r="R1796" s="502" t="s">
        <v>3777</v>
      </c>
      <c r="S1796" s="349"/>
    </row>
    <row r="1797" spans="1:19" ht="60" customHeight="1" x14ac:dyDescent="0.2">
      <c r="A1797" s="481">
        <f t="shared" si="319"/>
        <v>1794</v>
      </c>
      <c r="B1797" s="399">
        <v>45300</v>
      </c>
      <c r="C1797" s="441">
        <v>45292</v>
      </c>
      <c r="D1797" s="400" t="s">
        <v>114</v>
      </c>
      <c r="E1797" s="401" t="s">
        <v>342</v>
      </c>
      <c r="F1797" s="402">
        <v>208</v>
      </c>
      <c r="G1797" s="405" t="s">
        <v>2677</v>
      </c>
      <c r="H1797" s="400" t="s">
        <v>139</v>
      </c>
      <c r="I1797" s="403" t="s">
        <v>1822</v>
      </c>
      <c r="J1797" s="386" t="str">
        <f t="shared" si="322"/>
        <v>70.945.209/0001-03</v>
      </c>
      <c r="K1797" s="386" t="s">
        <v>4161</v>
      </c>
      <c r="L1797" s="404" t="s">
        <v>3348</v>
      </c>
      <c r="M1797" s="386" t="s">
        <v>3258</v>
      </c>
      <c r="N1797" s="399">
        <v>45278</v>
      </c>
      <c r="O1797" s="400" t="s">
        <v>76</v>
      </c>
      <c r="P1797" s="504" t="s">
        <v>718</v>
      </c>
      <c r="Q1797" s="501" t="s">
        <v>126</v>
      </c>
      <c r="R1797" s="501" t="s">
        <v>126</v>
      </c>
      <c r="S1797" s="349"/>
    </row>
    <row r="1798" spans="1:19" ht="60" customHeight="1" x14ac:dyDescent="0.2">
      <c r="A1798" s="481">
        <f t="shared" si="319"/>
        <v>1795</v>
      </c>
      <c r="B1798" s="399">
        <v>45300</v>
      </c>
      <c r="C1798" s="441">
        <v>45292</v>
      </c>
      <c r="D1798" s="400" t="s">
        <v>114</v>
      </c>
      <c r="E1798" s="401" t="s">
        <v>342</v>
      </c>
      <c r="F1798" s="402">
        <v>32.770000000000003</v>
      </c>
      <c r="G1798" s="405" t="s">
        <v>2678</v>
      </c>
      <c r="H1798" s="400" t="s">
        <v>139</v>
      </c>
      <c r="I1798" s="403" t="s">
        <v>1822</v>
      </c>
      <c r="J1798" s="386" t="str">
        <f t="shared" si="322"/>
        <v>70.945.209/0001-03</v>
      </c>
      <c r="K1798" s="386" t="s">
        <v>4161</v>
      </c>
      <c r="L1798" s="404" t="s">
        <v>3348</v>
      </c>
      <c r="M1798" s="386" t="s">
        <v>3258</v>
      </c>
      <c r="N1798" s="399">
        <v>45278</v>
      </c>
      <c r="O1798" s="400" t="s">
        <v>76</v>
      </c>
      <c r="P1798" s="504" t="s">
        <v>718</v>
      </c>
      <c r="Q1798" s="501" t="s">
        <v>126</v>
      </c>
      <c r="R1798" s="501" t="s">
        <v>126</v>
      </c>
      <c r="S1798" s="349"/>
    </row>
    <row r="1799" spans="1:19" ht="60" customHeight="1" x14ac:dyDescent="0.2">
      <c r="A1799" s="481">
        <f t="shared" si="319"/>
        <v>1796</v>
      </c>
      <c r="B1799" s="399">
        <v>45300</v>
      </c>
      <c r="C1799" s="441">
        <v>45292</v>
      </c>
      <c r="D1799" s="400" t="s">
        <v>114</v>
      </c>
      <c r="E1799" s="401" t="s">
        <v>342</v>
      </c>
      <c r="F1799" s="402">
        <v>9700</v>
      </c>
      <c r="G1799" s="405" t="s">
        <v>2679</v>
      </c>
      <c r="H1799" s="400" t="s">
        <v>139</v>
      </c>
      <c r="I1799" s="403" t="s">
        <v>3178</v>
      </c>
      <c r="J1799" s="386" t="str">
        <f t="shared" si="322"/>
        <v>02.196.712/0001-53</v>
      </c>
      <c r="K1799" s="386" t="s">
        <v>4161</v>
      </c>
      <c r="L1799" s="404" t="s">
        <v>3351</v>
      </c>
      <c r="M1799" s="386" t="s">
        <v>3549</v>
      </c>
      <c r="N1799" s="399">
        <v>45293</v>
      </c>
      <c r="O1799" s="400" t="s">
        <v>76</v>
      </c>
      <c r="P1799" s="504" t="s">
        <v>3267</v>
      </c>
      <c r="Q1799" s="502" t="s">
        <v>944</v>
      </c>
      <c r="R1799" s="502" t="s">
        <v>3779</v>
      </c>
      <c r="S1799" s="349"/>
    </row>
    <row r="1800" spans="1:19" ht="60" customHeight="1" x14ac:dyDescent="0.2">
      <c r="A1800" s="481">
        <f t="shared" si="319"/>
        <v>1797</v>
      </c>
      <c r="B1800" s="399">
        <v>45300</v>
      </c>
      <c r="C1800" s="441">
        <v>45292</v>
      </c>
      <c r="D1800" s="400" t="s">
        <v>114</v>
      </c>
      <c r="E1800" s="401" t="s">
        <v>342</v>
      </c>
      <c r="F1800" s="402">
        <v>375</v>
      </c>
      <c r="G1800" s="405" t="s">
        <v>2680</v>
      </c>
      <c r="H1800" s="400" t="s">
        <v>139</v>
      </c>
      <c r="I1800" s="403" t="s">
        <v>3179</v>
      </c>
      <c r="J1800" s="386" t="str">
        <f t="shared" si="322"/>
        <v>23.444.923/0001-38</v>
      </c>
      <c r="K1800" s="386" t="s">
        <v>4161</v>
      </c>
      <c r="L1800" s="404" t="s">
        <v>3349</v>
      </c>
      <c r="M1800" s="386" t="s">
        <v>3550</v>
      </c>
      <c r="N1800" s="399">
        <v>45289</v>
      </c>
      <c r="O1800" s="400" t="s">
        <v>76</v>
      </c>
      <c r="P1800" s="504" t="s">
        <v>3268</v>
      </c>
      <c r="Q1800" s="502" t="s">
        <v>944</v>
      </c>
      <c r="R1800" s="502" t="s">
        <v>3780</v>
      </c>
      <c r="S1800" s="349"/>
    </row>
    <row r="1801" spans="1:19" ht="60" customHeight="1" x14ac:dyDescent="0.2">
      <c r="A1801" s="481">
        <f t="shared" si="319"/>
        <v>1798</v>
      </c>
      <c r="B1801" s="399">
        <v>45300</v>
      </c>
      <c r="C1801" s="441">
        <v>45292</v>
      </c>
      <c r="D1801" s="400" t="s">
        <v>114</v>
      </c>
      <c r="E1801" s="401" t="s">
        <v>342</v>
      </c>
      <c r="F1801" s="402">
        <v>100</v>
      </c>
      <c r="G1801" s="405" t="s">
        <v>2681</v>
      </c>
      <c r="H1801" s="400" t="s">
        <v>139</v>
      </c>
      <c r="I1801" s="403" t="s">
        <v>3179</v>
      </c>
      <c r="J1801" s="386" t="str">
        <f t="shared" si="322"/>
        <v>23.444.923/0001-38</v>
      </c>
      <c r="K1801" s="386" t="s">
        <v>4161</v>
      </c>
      <c r="L1801" s="404" t="s">
        <v>3349</v>
      </c>
      <c r="M1801" s="386" t="s">
        <v>3551</v>
      </c>
      <c r="N1801" s="399">
        <v>45289</v>
      </c>
      <c r="O1801" s="400" t="s">
        <v>76</v>
      </c>
      <c r="P1801" s="504" t="s">
        <v>3268</v>
      </c>
      <c r="Q1801" s="502" t="s">
        <v>944</v>
      </c>
      <c r="R1801" s="502" t="s">
        <v>3781</v>
      </c>
      <c r="S1801" s="349"/>
    </row>
    <row r="1802" spans="1:19" ht="60" customHeight="1" x14ac:dyDescent="0.2">
      <c r="A1802" s="481">
        <f t="shared" si="319"/>
        <v>1799</v>
      </c>
      <c r="B1802" s="399">
        <v>45300</v>
      </c>
      <c r="C1802" s="441">
        <v>45292</v>
      </c>
      <c r="D1802" s="400" t="s">
        <v>114</v>
      </c>
      <c r="E1802" s="401" t="s">
        <v>342</v>
      </c>
      <c r="F1802" s="402">
        <v>570</v>
      </c>
      <c r="G1802" s="405" t="s">
        <v>2682</v>
      </c>
      <c r="H1802" s="400" t="s">
        <v>139</v>
      </c>
      <c r="I1802" s="403" t="s">
        <v>3179</v>
      </c>
      <c r="J1802" s="386" t="str">
        <f t="shared" si="322"/>
        <v>23.444.923/0001-38</v>
      </c>
      <c r="K1802" s="386" t="s">
        <v>4161</v>
      </c>
      <c r="L1802" s="404" t="s">
        <v>3349</v>
      </c>
      <c r="M1802" s="386" t="s">
        <v>3552</v>
      </c>
      <c r="N1802" s="399">
        <v>45289</v>
      </c>
      <c r="O1802" s="400" t="s">
        <v>76</v>
      </c>
      <c r="P1802" s="504" t="s">
        <v>3268</v>
      </c>
      <c r="Q1802" s="502" t="s">
        <v>944</v>
      </c>
      <c r="R1802" s="502" t="s">
        <v>3782</v>
      </c>
      <c r="S1802" s="349"/>
    </row>
    <row r="1803" spans="1:19" ht="60" customHeight="1" x14ac:dyDescent="0.2">
      <c r="A1803" s="481">
        <f t="shared" si="319"/>
        <v>1800</v>
      </c>
      <c r="B1803" s="399">
        <v>45300</v>
      </c>
      <c r="C1803" s="441">
        <v>45292</v>
      </c>
      <c r="D1803" s="400" t="s">
        <v>114</v>
      </c>
      <c r="E1803" s="401" t="s">
        <v>342</v>
      </c>
      <c r="F1803" s="402">
        <v>375</v>
      </c>
      <c r="G1803" s="405" t="s">
        <v>2683</v>
      </c>
      <c r="H1803" s="400" t="s">
        <v>139</v>
      </c>
      <c r="I1803" s="403" t="s">
        <v>3179</v>
      </c>
      <c r="J1803" s="386" t="str">
        <f t="shared" si="322"/>
        <v>23.444.923/0001-38</v>
      </c>
      <c r="K1803" s="386" t="s">
        <v>4161</v>
      </c>
      <c r="L1803" s="404" t="s">
        <v>3349</v>
      </c>
      <c r="M1803" s="386" t="s">
        <v>3553</v>
      </c>
      <c r="N1803" s="399">
        <v>45289</v>
      </c>
      <c r="O1803" s="400" t="s">
        <v>76</v>
      </c>
      <c r="P1803" s="504" t="s">
        <v>3268</v>
      </c>
      <c r="Q1803" s="502" t="s">
        <v>944</v>
      </c>
      <c r="R1803" s="502" t="s">
        <v>3783</v>
      </c>
      <c r="S1803" s="349"/>
    </row>
    <row r="1804" spans="1:19" ht="60" customHeight="1" x14ac:dyDescent="0.2">
      <c r="A1804" s="481">
        <f t="shared" si="319"/>
        <v>1801</v>
      </c>
      <c r="B1804" s="399">
        <v>45300</v>
      </c>
      <c r="C1804" s="441">
        <v>45292</v>
      </c>
      <c r="D1804" s="400" t="s">
        <v>114</v>
      </c>
      <c r="E1804" s="401" t="s">
        <v>342</v>
      </c>
      <c r="F1804" s="402">
        <v>375</v>
      </c>
      <c r="G1804" s="405" t="s">
        <v>2684</v>
      </c>
      <c r="H1804" s="400" t="s">
        <v>139</v>
      </c>
      <c r="I1804" s="403" t="s">
        <v>3179</v>
      </c>
      <c r="J1804" s="386" t="str">
        <f t="shared" si="322"/>
        <v>23.444.923/0001-38</v>
      </c>
      <c r="K1804" s="386" t="s">
        <v>4161</v>
      </c>
      <c r="L1804" s="404" t="s">
        <v>3349</v>
      </c>
      <c r="M1804" s="386" t="s">
        <v>3554</v>
      </c>
      <c r="N1804" s="399">
        <v>45289</v>
      </c>
      <c r="O1804" s="400" t="s">
        <v>76</v>
      </c>
      <c r="P1804" s="504" t="s">
        <v>3268</v>
      </c>
      <c r="Q1804" s="502" t="s">
        <v>944</v>
      </c>
      <c r="R1804" s="502" t="s">
        <v>3784</v>
      </c>
      <c r="S1804" s="349"/>
    </row>
    <row r="1805" spans="1:19" ht="60" customHeight="1" x14ac:dyDescent="0.2">
      <c r="A1805" s="481">
        <f t="shared" si="319"/>
        <v>1802</v>
      </c>
      <c r="B1805" s="399">
        <v>45300</v>
      </c>
      <c r="C1805" s="441">
        <v>45292</v>
      </c>
      <c r="D1805" s="400" t="s">
        <v>114</v>
      </c>
      <c r="E1805" s="401" t="s">
        <v>342</v>
      </c>
      <c r="F1805" s="402">
        <v>300</v>
      </c>
      <c r="G1805" s="405" t="s">
        <v>2685</v>
      </c>
      <c r="H1805" s="400" t="s">
        <v>139</v>
      </c>
      <c r="I1805" s="403" t="s">
        <v>3179</v>
      </c>
      <c r="J1805" s="386" t="str">
        <f t="shared" si="322"/>
        <v>23.444.923/0001-38</v>
      </c>
      <c r="K1805" s="386" t="s">
        <v>4161</v>
      </c>
      <c r="L1805" s="404" t="s">
        <v>3349</v>
      </c>
      <c r="M1805" s="386" t="s">
        <v>3555</v>
      </c>
      <c r="N1805" s="399">
        <v>45289</v>
      </c>
      <c r="O1805" s="400" t="s">
        <v>76</v>
      </c>
      <c r="P1805" s="504" t="s">
        <v>3268</v>
      </c>
      <c r="Q1805" s="502" t="s">
        <v>944</v>
      </c>
      <c r="R1805" s="502" t="s">
        <v>3785</v>
      </c>
      <c r="S1805" s="349"/>
    </row>
    <row r="1806" spans="1:19" ht="60" customHeight="1" x14ac:dyDescent="0.2">
      <c r="A1806" s="481">
        <f t="shared" si="319"/>
        <v>1803</v>
      </c>
      <c r="B1806" s="399">
        <v>45300</v>
      </c>
      <c r="C1806" s="441">
        <v>45292</v>
      </c>
      <c r="D1806" s="400" t="s">
        <v>114</v>
      </c>
      <c r="E1806" s="401" t="s">
        <v>342</v>
      </c>
      <c r="F1806" s="402">
        <v>555</v>
      </c>
      <c r="G1806" s="405" t="s">
        <v>2686</v>
      </c>
      <c r="H1806" s="400" t="s">
        <v>139</v>
      </c>
      <c r="I1806" s="403" t="s">
        <v>3179</v>
      </c>
      <c r="J1806" s="386" t="str">
        <f t="shared" si="322"/>
        <v>23.444.923/0001-38</v>
      </c>
      <c r="K1806" s="386" t="s">
        <v>4161</v>
      </c>
      <c r="L1806" s="404" t="s">
        <v>3349</v>
      </c>
      <c r="M1806" s="386" t="s">
        <v>3556</v>
      </c>
      <c r="N1806" s="399">
        <v>45289</v>
      </c>
      <c r="O1806" s="400" t="s">
        <v>76</v>
      </c>
      <c r="P1806" s="504" t="s">
        <v>3268</v>
      </c>
      <c r="Q1806" s="502" t="s">
        <v>944</v>
      </c>
      <c r="R1806" s="502" t="s">
        <v>3786</v>
      </c>
      <c r="S1806" s="349"/>
    </row>
    <row r="1807" spans="1:19" ht="60" customHeight="1" x14ac:dyDescent="0.2">
      <c r="A1807" s="481">
        <f t="shared" si="319"/>
        <v>1804</v>
      </c>
      <c r="B1807" s="399">
        <v>45300</v>
      </c>
      <c r="C1807" s="441">
        <v>45292</v>
      </c>
      <c r="D1807" s="400" t="s">
        <v>114</v>
      </c>
      <c r="E1807" s="401" t="s">
        <v>342</v>
      </c>
      <c r="F1807" s="402">
        <v>375</v>
      </c>
      <c r="G1807" s="405" t="s">
        <v>2680</v>
      </c>
      <c r="H1807" s="400" t="s">
        <v>139</v>
      </c>
      <c r="I1807" s="403" t="s">
        <v>3179</v>
      </c>
      <c r="J1807" s="386" t="str">
        <f t="shared" si="322"/>
        <v>23.444.923/0001-38</v>
      </c>
      <c r="K1807" s="386" t="s">
        <v>4161</v>
      </c>
      <c r="L1807" s="404" t="s">
        <v>3349</v>
      </c>
      <c r="M1807" s="386" t="s">
        <v>3557</v>
      </c>
      <c r="N1807" s="399">
        <v>45289</v>
      </c>
      <c r="O1807" s="400" t="s">
        <v>76</v>
      </c>
      <c r="P1807" s="504" t="s">
        <v>3268</v>
      </c>
      <c r="Q1807" s="502" t="s">
        <v>944</v>
      </c>
      <c r="R1807" s="502" t="s">
        <v>3787</v>
      </c>
      <c r="S1807" s="349"/>
    </row>
    <row r="1808" spans="1:19" ht="60" customHeight="1" x14ac:dyDescent="0.2">
      <c r="A1808" s="481">
        <f t="shared" si="319"/>
        <v>1805</v>
      </c>
      <c r="B1808" s="399">
        <v>45300</v>
      </c>
      <c r="C1808" s="441">
        <v>45292</v>
      </c>
      <c r="D1808" s="400" t="s">
        <v>114</v>
      </c>
      <c r="E1808" s="401" t="s">
        <v>342</v>
      </c>
      <c r="F1808" s="402">
        <v>2478.15</v>
      </c>
      <c r="G1808" s="405" t="s">
        <v>2687</v>
      </c>
      <c r="H1808" s="400" t="s">
        <v>139</v>
      </c>
      <c r="I1808" s="403" t="s">
        <v>3180</v>
      </c>
      <c r="J1808" s="386" t="str">
        <f t="shared" si="322"/>
        <v>CPF Protegido - LGPD</v>
      </c>
      <c r="K1808" s="386" t="s">
        <v>4161</v>
      </c>
      <c r="L1808" s="404" t="s">
        <v>979</v>
      </c>
      <c r="M1808" s="386" t="s">
        <v>3558</v>
      </c>
      <c r="N1808" s="399">
        <v>45294</v>
      </c>
      <c r="O1808" s="400" t="s">
        <v>76</v>
      </c>
      <c r="P1808" s="504" t="s">
        <v>3269</v>
      </c>
      <c r="Q1808" s="502" t="s">
        <v>957</v>
      </c>
      <c r="R1808" s="502" t="s">
        <v>3753</v>
      </c>
      <c r="S1808" s="349"/>
    </row>
    <row r="1809" spans="1:19" ht="60" customHeight="1" x14ac:dyDescent="0.2">
      <c r="A1809" s="481">
        <f t="shared" si="319"/>
        <v>1806</v>
      </c>
      <c r="B1809" s="399">
        <v>45300</v>
      </c>
      <c r="C1809" s="441">
        <v>45292</v>
      </c>
      <c r="D1809" s="400" t="s">
        <v>114</v>
      </c>
      <c r="E1809" s="401" t="s">
        <v>342</v>
      </c>
      <c r="F1809" s="402">
        <v>1000</v>
      </c>
      <c r="G1809" s="405" t="s">
        <v>2688</v>
      </c>
      <c r="H1809" s="400" t="s">
        <v>139</v>
      </c>
      <c r="I1809" s="403" t="s">
        <v>3181</v>
      </c>
      <c r="J1809" s="386" t="str">
        <f t="shared" si="322"/>
        <v>47.948.003/0001-15</v>
      </c>
      <c r="K1809" s="386" t="s">
        <v>4161</v>
      </c>
      <c r="L1809" s="404" t="s">
        <v>3351</v>
      </c>
      <c r="M1809" s="386" t="s">
        <v>3559</v>
      </c>
      <c r="N1809" s="399">
        <v>45293</v>
      </c>
      <c r="O1809" s="400" t="s">
        <v>76</v>
      </c>
      <c r="P1809" s="504" t="s">
        <v>3270</v>
      </c>
      <c r="Q1809" s="502" t="s">
        <v>944</v>
      </c>
      <c r="R1809" s="502" t="s">
        <v>3788</v>
      </c>
      <c r="S1809" s="349"/>
    </row>
    <row r="1810" spans="1:19" ht="60" customHeight="1" x14ac:dyDescent="0.2">
      <c r="A1810" s="481">
        <f t="shared" si="319"/>
        <v>1807</v>
      </c>
      <c r="B1810" s="399">
        <v>45300</v>
      </c>
      <c r="C1810" s="441">
        <v>45292</v>
      </c>
      <c r="D1810" s="400" t="s">
        <v>114</v>
      </c>
      <c r="E1810" s="401" t="s">
        <v>342</v>
      </c>
      <c r="F1810" s="402">
        <v>1450</v>
      </c>
      <c r="G1810" s="405" t="s">
        <v>2689</v>
      </c>
      <c r="H1810" s="400" t="s">
        <v>139</v>
      </c>
      <c r="I1810" s="403" t="s">
        <v>3182</v>
      </c>
      <c r="J1810" s="386" t="str">
        <f t="shared" si="322"/>
        <v>45.639.967/0001-56</v>
      </c>
      <c r="K1810" s="386" t="s">
        <v>4161</v>
      </c>
      <c r="L1810" s="404" t="s">
        <v>3351</v>
      </c>
      <c r="M1810" s="386" t="s">
        <v>3373</v>
      </c>
      <c r="N1810" s="399">
        <v>45294</v>
      </c>
      <c r="O1810" s="400" t="s">
        <v>76</v>
      </c>
      <c r="P1810" s="504" t="s">
        <v>3271</v>
      </c>
      <c r="Q1810" s="502" t="s">
        <v>944</v>
      </c>
      <c r="R1810" s="502" t="s">
        <v>3789</v>
      </c>
      <c r="S1810" s="349"/>
    </row>
    <row r="1811" spans="1:19" ht="60" customHeight="1" x14ac:dyDescent="0.2">
      <c r="A1811" s="481">
        <f t="shared" si="319"/>
        <v>1808</v>
      </c>
      <c r="B1811" s="399">
        <v>45300</v>
      </c>
      <c r="C1811" s="441">
        <v>45292</v>
      </c>
      <c r="D1811" s="400" t="s">
        <v>114</v>
      </c>
      <c r="E1811" s="401" t="s">
        <v>342</v>
      </c>
      <c r="F1811" s="402">
        <v>840</v>
      </c>
      <c r="G1811" s="405" t="s">
        <v>2675</v>
      </c>
      <c r="H1811" s="400" t="s">
        <v>139</v>
      </c>
      <c r="I1811" s="403" t="s">
        <v>3183</v>
      </c>
      <c r="J1811" s="386" t="str">
        <f t="shared" si="322"/>
        <v>CPF Protegido - LGPD</v>
      </c>
      <c r="K1811" s="386" t="s">
        <v>4161</v>
      </c>
      <c r="L1811" s="404" t="s">
        <v>979</v>
      </c>
      <c r="M1811" s="386" t="s">
        <v>3560</v>
      </c>
      <c r="N1811" s="399">
        <v>45296</v>
      </c>
      <c r="O1811" s="400" t="s">
        <v>76</v>
      </c>
      <c r="P1811" s="504" t="s">
        <v>3272</v>
      </c>
      <c r="Q1811" s="502" t="s">
        <v>944</v>
      </c>
      <c r="R1811" s="502" t="s">
        <v>3790</v>
      </c>
      <c r="S1811" s="349"/>
    </row>
    <row r="1812" spans="1:19" ht="60" customHeight="1" x14ac:dyDescent="0.2">
      <c r="A1812" s="481">
        <f t="shared" si="319"/>
        <v>1809</v>
      </c>
      <c r="B1812" s="399">
        <v>45300</v>
      </c>
      <c r="C1812" s="441">
        <v>45292</v>
      </c>
      <c r="D1812" s="400" t="s">
        <v>114</v>
      </c>
      <c r="E1812" s="401" t="s">
        <v>342</v>
      </c>
      <c r="F1812" s="402">
        <v>2478.15</v>
      </c>
      <c r="G1812" s="405" t="s">
        <v>2690</v>
      </c>
      <c r="H1812" s="400" t="s">
        <v>139</v>
      </c>
      <c r="I1812" s="403" t="s">
        <v>3184</v>
      </c>
      <c r="J1812" s="386" t="str">
        <f t="shared" si="322"/>
        <v>CPF Protegido - LGPD</v>
      </c>
      <c r="K1812" s="386" t="s">
        <v>4161</v>
      </c>
      <c r="L1812" s="404" t="s">
        <v>979</v>
      </c>
      <c r="M1812" s="386" t="s">
        <v>3561</v>
      </c>
      <c r="N1812" s="399">
        <v>45294</v>
      </c>
      <c r="O1812" s="400" t="s">
        <v>76</v>
      </c>
      <c r="P1812" s="504" t="s">
        <v>3273</v>
      </c>
      <c r="Q1812" s="502" t="s">
        <v>957</v>
      </c>
      <c r="R1812" s="502" t="s">
        <v>3757</v>
      </c>
      <c r="S1812" s="349"/>
    </row>
    <row r="1813" spans="1:19" ht="60" customHeight="1" x14ac:dyDescent="0.2">
      <c r="A1813" s="481">
        <f t="shared" si="319"/>
        <v>1810</v>
      </c>
      <c r="B1813" s="399">
        <v>45300</v>
      </c>
      <c r="C1813" s="441">
        <v>45292</v>
      </c>
      <c r="D1813" s="400" t="s">
        <v>114</v>
      </c>
      <c r="E1813" s="401" t="s">
        <v>342</v>
      </c>
      <c r="F1813" s="402">
        <v>1147.1500000000001</v>
      </c>
      <c r="G1813" s="405" t="s">
        <v>2691</v>
      </c>
      <c r="H1813" s="400" t="s">
        <v>139</v>
      </c>
      <c r="I1813" s="403" t="s">
        <v>3172</v>
      </c>
      <c r="J1813" s="386" t="str">
        <f t="shared" si="322"/>
        <v>04.509.250/0001-02</v>
      </c>
      <c r="K1813" s="386" t="s">
        <v>951</v>
      </c>
      <c r="L1813" s="404" t="s">
        <v>3351</v>
      </c>
      <c r="M1813" s="386" t="s">
        <v>3562</v>
      </c>
      <c r="N1813" s="399">
        <v>45282</v>
      </c>
      <c r="O1813" s="400" t="s">
        <v>76</v>
      </c>
      <c r="P1813" s="504" t="s">
        <v>3274</v>
      </c>
      <c r="Q1813" s="502" t="s">
        <v>957</v>
      </c>
      <c r="R1813" s="502" t="s">
        <v>3772</v>
      </c>
      <c r="S1813" s="349"/>
    </row>
    <row r="1814" spans="1:19" ht="60" customHeight="1" x14ac:dyDescent="0.2">
      <c r="A1814" s="481">
        <f t="shared" si="319"/>
        <v>1811</v>
      </c>
      <c r="B1814" s="399">
        <v>45300</v>
      </c>
      <c r="C1814" s="441">
        <v>45292</v>
      </c>
      <c r="D1814" s="400" t="s">
        <v>114</v>
      </c>
      <c r="E1814" s="401" t="s">
        <v>342</v>
      </c>
      <c r="F1814" s="402">
        <v>2500</v>
      </c>
      <c r="G1814" s="405" t="s">
        <v>2692</v>
      </c>
      <c r="H1814" s="400" t="s">
        <v>139</v>
      </c>
      <c r="I1814" s="403" t="s">
        <v>3185</v>
      </c>
      <c r="J1814" s="386" t="str">
        <f t="shared" si="322"/>
        <v>23.500.129/0001-64</v>
      </c>
      <c r="K1814" s="386" t="s">
        <v>3733</v>
      </c>
      <c r="L1814" s="404" t="s">
        <v>3351</v>
      </c>
      <c r="M1814" s="386" t="s">
        <v>3563</v>
      </c>
      <c r="N1814" s="399">
        <v>45294</v>
      </c>
      <c r="O1814" s="400" t="s">
        <v>76</v>
      </c>
      <c r="P1814" s="504" t="s">
        <v>3275</v>
      </c>
      <c r="Q1814" s="502" t="s">
        <v>944</v>
      </c>
      <c r="R1814" s="502" t="s">
        <v>3791</v>
      </c>
      <c r="S1814" s="349"/>
    </row>
    <row r="1815" spans="1:19" ht="60" customHeight="1" x14ac:dyDescent="0.2">
      <c r="A1815" s="481">
        <f t="shared" si="319"/>
        <v>1812</v>
      </c>
      <c r="B1815" s="399">
        <v>45300</v>
      </c>
      <c r="C1815" s="441">
        <v>45292</v>
      </c>
      <c r="D1815" s="400" t="s">
        <v>114</v>
      </c>
      <c r="E1815" s="401" t="s">
        <v>342</v>
      </c>
      <c r="F1815" s="402">
        <v>2500</v>
      </c>
      <c r="G1815" s="405" t="s">
        <v>2693</v>
      </c>
      <c r="H1815" s="400" t="s">
        <v>139</v>
      </c>
      <c r="I1815" s="403" t="s">
        <v>3186</v>
      </c>
      <c r="J1815" s="386" t="str">
        <f t="shared" si="322"/>
        <v>45.254.130/0001-99</v>
      </c>
      <c r="K1815" s="386" t="s">
        <v>3733</v>
      </c>
      <c r="L1815" s="404" t="s">
        <v>3351</v>
      </c>
      <c r="M1815" s="386" t="s">
        <v>3373</v>
      </c>
      <c r="N1815" s="399">
        <v>45294</v>
      </c>
      <c r="O1815" s="400" t="s">
        <v>76</v>
      </c>
      <c r="P1815" s="504" t="s">
        <v>3276</v>
      </c>
      <c r="Q1815" s="502" t="s">
        <v>944</v>
      </c>
      <c r="R1815" s="502" t="s">
        <v>3792</v>
      </c>
      <c r="S1815" s="349"/>
    </row>
    <row r="1816" spans="1:19" ht="60" customHeight="1" x14ac:dyDescent="0.2">
      <c r="A1816" s="481">
        <f t="shared" si="319"/>
        <v>1813</v>
      </c>
      <c r="B1816" s="399">
        <v>45300</v>
      </c>
      <c r="C1816" s="441">
        <v>45292</v>
      </c>
      <c r="D1816" s="400" t="s">
        <v>114</v>
      </c>
      <c r="E1816" s="401" t="s">
        <v>342</v>
      </c>
      <c r="F1816" s="402">
        <v>500</v>
      </c>
      <c r="G1816" s="405" t="s">
        <v>2694</v>
      </c>
      <c r="H1816" s="400" t="s">
        <v>139</v>
      </c>
      <c r="I1816" s="403" t="s">
        <v>3187</v>
      </c>
      <c r="J1816" s="386" t="str">
        <f t="shared" si="322"/>
        <v>36.595.503/0001-02</v>
      </c>
      <c r="K1816" s="386" t="s">
        <v>3733</v>
      </c>
      <c r="L1816" s="404" t="s">
        <v>3351</v>
      </c>
      <c r="M1816" s="386" t="s">
        <v>3564</v>
      </c>
      <c r="N1816" s="399">
        <v>45281</v>
      </c>
      <c r="O1816" s="400" t="s">
        <v>76</v>
      </c>
      <c r="P1816" s="504" t="s">
        <v>3277</v>
      </c>
      <c r="Q1816" s="502" t="s">
        <v>944</v>
      </c>
      <c r="R1816" s="502" t="s">
        <v>3793</v>
      </c>
      <c r="S1816" s="349"/>
    </row>
    <row r="1817" spans="1:19" ht="60" customHeight="1" x14ac:dyDescent="0.2">
      <c r="A1817" s="481">
        <f t="shared" si="319"/>
        <v>1814</v>
      </c>
      <c r="B1817" s="399">
        <v>45300</v>
      </c>
      <c r="C1817" s="441">
        <v>45292</v>
      </c>
      <c r="D1817" s="400" t="s">
        <v>114</v>
      </c>
      <c r="E1817" s="401" t="s">
        <v>342</v>
      </c>
      <c r="F1817" s="402">
        <v>2100</v>
      </c>
      <c r="G1817" s="405" t="s">
        <v>2695</v>
      </c>
      <c r="H1817" s="400" t="s">
        <v>139</v>
      </c>
      <c r="I1817" s="403" t="s">
        <v>3188</v>
      </c>
      <c r="J1817" s="386" t="str">
        <f t="shared" si="322"/>
        <v>50.312.295/0001-00</v>
      </c>
      <c r="K1817" s="386" t="s">
        <v>3733</v>
      </c>
      <c r="L1817" s="404" t="s">
        <v>3351</v>
      </c>
      <c r="M1817" s="386" t="s">
        <v>3373</v>
      </c>
      <c r="N1817" s="399">
        <v>44931</v>
      </c>
      <c r="O1817" s="400" t="s">
        <v>76</v>
      </c>
      <c r="P1817" s="504" t="s">
        <v>3278</v>
      </c>
      <c r="Q1817" s="502" t="s">
        <v>957</v>
      </c>
      <c r="R1817" s="502" t="s">
        <v>3794</v>
      </c>
      <c r="S1817" s="349"/>
    </row>
    <row r="1818" spans="1:19" ht="60" customHeight="1" x14ac:dyDescent="0.2">
      <c r="A1818" s="481">
        <f t="shared" si="319"/>
        <v>1815</v>
      </c>
      <c r="B1818" s="399">
        <v>45300</v>
      </c>
      <c r="C1818" s="441">
        <v>45292</v>
      </c>
      <c r="D1818" s="400" t="s">
        <v>114</v>
      </c>
      <c r="E1818" s="401" t="s">
        <v>342</v>
      </c>
      <c r="F1818" s="402">
        <v>2500</v>
      </c>
      <c r="G1818" s="405" t="s">
        <v>2696</v>
      </c>
      <c r="H1818" s="400" t="s">
        <v>139</v>
      </c>
      <c r="I1818" s="403" t="s">
        <v>3185</v>
      </c>
      <c r="J1818" s="386" t="str">
        <f t="shared" si="322"/>
        <v>23.500.129/0001-64</v>
      </c>
      <c r="K1818" s="386" t="s">
        <v>3733</v>
      </c>
      <c r="L1818" s="404" t="s">
        <v>3351</v>
      </c>
      <c r="M1818" s="386" t="s">
        <v>3564</v>
      </c>
      <c r="N1818" s="399">
        <v>45294</v>
      </c>
      <c r="O1818" s="400" t="s">
        <v>76</v>
      </c>
      <c r="P1818" s="504" t="s">
        <v>3275</v>
      </c>
      <c r="Q1818" s="502" t="s">
        <v>944</v>
      </c>
      <c r="R1818" s="502" t="s">
        <v>3795</v>
      </c>
      <c r="S1818" s="349"/>
    </row>
    <row r="1819" spans="1:19" ht="60" customHeight="1" x14ac:dyDescent="0.2">
      <c r="A1819" s="481">
        <f t="shared" si="319"/>
        <v>1816</v>
      </c>
      <c r="B1819" s="399">
        <v>45300</v>
      </c>
      <c r="C1819" s="441">
        <v>45292</v>
      </c>
      <c r="D1819" s="400" t="s">
        <v>114</v>
      </c>
      <c r="E1819" s="401" t="s">
        <v>342</v>
      </c>
      <c r="F1819" s="402">
        <v>1100</v>
      </c>
      <c r="G1819" s="405" t="s">
        <v>2697</v>
      </c>
      <c r="H1819" s="400" t="s">
        <v>139</v>
      </c>
      <c r="I1819" s="403" t="s">
        <v>3189</v>
      </c>
      <c r="J1819" s="386" t="str">
        <f t="shared" si="322"/>
        <v>17.646.970/0001-61</v>
      </c>
      <c r="K1819" s="386" t="s">
        <v>951</v>
      </c>
      <c r="L1819" s="404" t="s">
        <v>3349</v>
      </c>
      <c r="M1819" s="386" t="s">
        <v>3565</v>
      </c>
      <c r="N1819" s="399">
        <v>45289</v>
      </c>
      <c r="O1819" s="400" t="s">
        <v>76</v>
      </c>
      <c r="P1819" s="504" t="s">
        <v>3279</v>
      </c>
      <c r="Q1819" s="502" t="s">
        <v>956</v>
      </c>
      <c r="R1819" s="502" t="s">
        <v>3796</v>
      </c>
      <c r="S1819" s="349"/>
    </row>
    <row r="1820" spans="1:19" ht="60" customHeight="1" x14ac:dyDescent="0.2">
      <c r="A1820" s="481">
        <f t="shared" si="319"/>
        <v>1817</v>
      </c>
      <c r="B1820" s="399">
        <v>45300</v>
      </c>
      <c r="C1820" s="441">
        <v>45292</v>
      </c>
      <c r="D1820" s="400" t="s">
        <v>114</v>
      </c>
      <c r="E1820" s="401" t="s">
        <v>342</v>
      </c>
      <c r="F1820" s="402">
        <v>38800</v>
      </c>
      <c r="G1820" s="405" t="s">
        <v>2698</v>
      </c>
      <c r="H1820" s="400" t="s">
        <v>139</v>
      </c>
      <c r="I1820" s="403" t="s">
        <v>3190</v>
      </c>
      <c r="J1820" s="386" t="str">
        <f t="shared" si="322"/>
        <v>00.822.938/0001-97</v>
      </c>
      <c r="K1820" s="386" t="s">
        <v>3733</v>
      </c>
      <c r="L1820" s="404" t="s">
        <v>3566</v>
      </c>
      <c r="M1820" s="386" t="s">
        <v>3567</v>
      </c>
      <c r="N1820" s="399">
        <v>45278</v>
      </c>
      <c r="O1820" s="400" t="s">
        <v>76</v>
      </c>
      <c r="P1820" s="504" t="s">
        <v>3280</v>
      </c>
      <c r="Q1820" s="502" t="s">
        <v>944</v>
      </c>
      <c r="R1820" s="502" t="s">
        <v>3773</v>
      </c>
      <c r="S1820" s="349"/>
    </row>
    <row r="1821" spans="1:19" ht="60" customHeight="1" x14ac:dyDescent="0.2">
      <c r="A1821" s="481">
        <f t="shared" si="319"/>
        <v>1818</v>
      </c>
      <c r="B1821" s="399">
        <v>45300</v>
      </c>
      <c r="C1821" s="441">
        <v>45292</v>
      </c>
      <c r="D1821" s="400" t="s">
        <v>114</v>
      </c>
      <c r="E1821" s="401" t="s">
        <v>342</v>
      </c>
      <c r="F1821" s="402">
        <v>1450</v>
      </c>
      <c r="G1821" s="405" t="s">
        <v>2699</v>
      </c>
      <c r="H1821" s="400" t="s">
        <v>139</v>
      </c>
      <c r="I1821" s="403" t="s">
        <v>3191</v>
      </c>
      <c r="J1821" s="386" t="str">
        <f t="shared" si="322"/>
        <v>53.218.917/0001-23</v>
      </c>
      <c r="K1821" s="386" t="s">
        <v>3733</v>
      </c>
      <c r="L1821" s="404" t="s">
        <v>3351</v>
      </c>
      <c r="M1821" s="386" t="s">
        <v>3568</v>
      </c>
      <c r="N1821" s="399">
        <v>45295</v>
      </c>
      <c r="O1821" s="400" t="s">
        <v>76</v>
      </c>
      <c r="P1821" s="504" t="s">
        <v>3281</v>
      </c>
      <c r="Q1821" s="502" t="s">
        <v>944</v>
      </c>
      <c r="R1821" s="502" t="s">
        <v>3797</v>
      </c>
      <c r="S1821" s="349"/>
    </row>
    <row r="1822" spans="1:19" ht="60" customHeight="1" x14ac:dyDescent="0.2">
      <c r="A1822" s="481">
        <f t="shared" si="319"/>
        <v>1819</v>
      </c>
      <c r="B1822" s="399">
        <v>45300</v>
      </c>
      <c r="C1822" s="441">
        <v>45292</v>
      </c>
      <c r="D1822" s="400" t="s">
        <v>114</v>
      </c>
      <c r="E1822" s="401" t="s">
        <v>342</v>
      </c>
      <c r="F1822" s="402">
        <v>2400</v>
      </c>
      <c r="G1822" s="405" t="s">
        <v>2700</v>
      </c>
      <c r="H1822" s="400" t="s">
        <v>139</v>
      </c>
      <c r="I1822" s="403" t="s">
        <v>3192</v>
      </c>
      <c r="J1822" s="386" t="str">
        <f t="shared" si="322"/>
        <v>47.315.240/0001-49</v>
      </c>
      <c r="K1822" s="386" t="s">
        <v>3733</v>
      </c>
      <c r="L1822" s="404" t="s">
        <v>3351</v>
      </c>
      <c r="M1822" s="386" t="s">
        <v>3563</v>
      </c>
      <c r="N1822" s="399">
        <v>45296</v>
      </c>
      <c r="O1822" s="400" t="s">
        <v>76</v>
      </c>
      <c r="P1822" s="504" t="s">
        <v>3282</v>
      </c>
      <c r="Q1822" s="502" t="s">
        <v>957</v>
      </c>
      <c r="R1822" s="502" t="s">
        <v>3798</v>
      </c>
      <c r="S1822" s="349"/>
    </row>
    <row r="1823" spans="1:19" ht="60" customHeight="1" x14ac:dyDescent="0.2">
      <c r="A1823" s="481">
        <f t="shared" si="319"/>
        <v>1820</v>
      </c>
      <c r="B1823" s="399">
        <v>45300</v>
      </c>
      <c r="C1823" s="441">
        <v>45292</v>
      </c>
      <c r="D1823" s="400" t="s">
        <v>114</v>
      </c>
      <c r="E1823" s="401" t="s">
        <v>342</v>
      </c>
      <c r="F1823" s="402">
        <v>1147.1500000000001</v>
      </c>
      <c r="G1823" s="405" t="s">
        <v>2691</v>
      </c>
      <c r="H1823" s="400" t="s">
        <v>139</v>
      </c>
      <c r="I1823" s="403" t="s">
        <v>3172</v>
      </c>
      <c r="J1823" s="386" t="str">
        <f t="shared" si="322"/>
        <v>04.509.250/0001-02</v>
      </c>
      <c r="K1823" s="386" t="s">
        <v>951</v>
      </c>
      <c r="L1823" s="404" t="s">
        <v>3351</v>
      </c>
      <c r="M1823" s="386" t="s">
        <v>3569</v>
      </c>
      <c r="N1823" s="399">
        <v>45282</v>
      </c>
      <c r="O1823" s="400" t="s">
        <v>76</v>
      </c>
      <c r="P1823" s="504" t="s">
        <v>3274</v>
      </c>
      <c r="Q1823" s="502" t="s">
        <v>957</v>
      </c>
      <c r="R1823" s="502" t="s">
        <v>3772</v>
      </c>
      <c r="S1823" s="349"/>
    </row>
    <row r="1824" spans="1:19" ht="60" customHeight="1" x14ac:dyDescent="0.2">
      <c r="A1824" s="481">
        <f t="shared" si="319"/>
        <v>1821</v>
      </c>
      <c r="B1824" s="399">
        <v>45300</v>
      </c>
      <c r="C1824" s="441">
        <v>45292</v>
      </c>
      <c r="D1824" s="400" t="s">
        <v>114</v>
      </c>
      <c r="E1824" s="401" t="s">
        <v>342</v>
      </c>
      <c r="F1824" s="402">
        <v>1000</v>
      </c>
      <c r="G1824" s="405" t="s">
        <v>2701</v>
      </c>
      <c r="H1824" s="400" t="s">
        <v>139</v>
      </c>
      <c r="I1824" s="403" t="s">
        <v>3185</v>
      </c>
      <c r="J1824" s="386" t="str">
        <f t="shared" si="322"/>
        <v>23.500.129/0001-64</v>
      </c>
      <c r="K1824" s="386" t="s">
        <v>3733</v>
      </c>
      <c r="L1824" s="404" t="s">
        <v>3351</v>
      </c>
      <c r="M1824" s="386" t="s">
        <v>3371</v>
      </c>
      <c r="N1824" s="399">
        <v>45294</v>
      </c>
      <c r="O1824" s="400" t="s">
        <v>76</v>
      </c>
      <c r="P1824" s="504" t="s">
        <v>3275</v>
      </c>
      <c r="Q1824" s="502" t="s">
        <v>944</v>
      </c>
      <c r="R1824" s="502" t="s">
        <v>3799</v>
      </c>
      <c r="S1824" s="349"/>
    </row>
    <row r="1825" spans="1:19" ht="60" customHeight="1" x14ac:dyDescent="0.2">
      <c r="A1825" s="481">
        <f t="shared" si="319"/>
        <v>1822</v>
      </c>
      <c r="B1825" s="399">
        <v>45300</v>
      </c>
      <c r="C1825" s="441">
        <v>45292</v>
      </c>
      <c r="D1825" s="400" t="s">
        <v>114</v>
      </c>
      <c r="E1825" s="401" t="s">
        <v>342</v>
      </c>
      <c r="F1825" s="402">
        <v>1147.1500000000001</v>
      </c>
      <c r="G1825" s="405" t="s">
        <v>2691</v>
      </c>
      <c r="H1825" s="400" t="s">
        <v>139</v>
      </c>
      <c r="I1825" s="403" t="s">
        <v>3172</v>
      </c>
      <c r="J1825" s="386" t="str">
        <f t="shared" si="322"/>
        <v>04.509.250/0001-02</v>
      </c>
      <c r="K1825" s="386" t="s">
        <v>951</v>
      </c>
      <c r="L1825" s="404" t="s">
        <v>3351</v>
      </c>
      <c r="M1825" s="386" t="s">
        <v>3570</v>
      </c>
      <c r="N1825" s="399">
        <v>45282</v>
      </c>
      <c r="O1825" s="400" t="s">
        <v>76</v>
      </c>
      <c r="P1825" s="504" t="s">
        <v>3274</v>
      </c>
      <c r="Q1825" s="502" t="s">
        <v>944</v>
      </c>
      <c r="R1825" s="502" t="s">
        <v>3772</v>
      </c>
      <c r="S1825" s="349"/>
    </row>
    <row r="1826" spans="1:19" ht="60" customHeight="1" x14ac:dyDescent="0.2">
      <c r="A1826" s="481">
        <f t="shared" si="319"/>
        <v>1823</v>
      </c>
      <c r="B1826" s="399">
        <v>45300</v>
      </c>
      <c r="C1826" s="441">
        <v>45292</v>
      </c>
      <c r="D1826" s="400" t="s">
        <v>114</v>
      </c>
      <c r="E1826" s="401" t="s">
        <v>342</v>
      </c>
      <c r="F1826" s="402">
        <v>1000</v>
      </c>
      <c r="G1826" s="405" t="s">
        <v>2702</v>
      </c>
      <c r="H1826" s="400" t="s">
        <v>139</v>
      </c>
      <c r="I1826" s="403" t="s">
        <v>3193</v>
      </c>
      <c r="J1826" s="386" t="str">
        <f t="shared" si="322"/>
        <v>15.406.084/0001-35</v>
      </c>
      <c r="K1826" s="386" t="s">
        <v>3733</v>
      </c>
      <c r="L1826" s="404" t="s">
        <v>3351</v>
      </c>
      <c r="M1826" s="386" t="s">
        <v>3571</v>
      </c>
      <c r="N1826" s="399">
        <v>45293</v>
      </c>
      <c r="O1826" s="400" t="s">
        <v>76</v>
      </c>
      <c r="P1826" s="504" t="s">
        <v>3283</v>
      </c>
      <c r="Q1826" s="502" t="s">
        <v>944</v>
      </c>
      <c r="R1826" s="502" t="s">
        <v>3800</v>
      </c>
      <c r="S1826" s="349"/>
    </row>
    <row r="1827" spans="1:19" ht="60" customHeight="1" x14ac:dyDescent="0.2">
      <c r="A1827" s="481">
        <f t="shared" si="319"/>
        <v>1824</v>
      </c>
      <c r="B1827" s="399">
        <v>45300</v>
      </c>
      <c r="C1827" s="441">
        <v>45292</v>
      </c>
      <c r="D1827" s="400" t="s">
        <v>114</v>
      </c>
      <c r="E1827" s="401" t="s">
        <v>342</v>
      </c>
      <c r="F1827" s="402">
        <v>410</v>
      </c>
      <c r="G1827" s="405" t="s">
        <v>2703</v>
      </c>
      <c r="H1827" s="400" t="s">
        <v>139</v>
      </c>
      <c r="I1827" s="403" t="s">
        <v>3194</v>
      </c>
      <c r="J1827" s="386" t="str">
        <f t="shared" ref="J1827:J1890" si="323">IF(P1827="","",IF(LEN(TRIM(P1827))&gt;14,P1827,"CPF Protegido - LGPD"))</f>
        <v>00.830.498/0001-10</v>
      </c>
      <c r="K1827" s="386" t="s">
        <v>951</v>
      </c>
      <c r="L1827" s="404" t="s">
        <v>3349</v>
      </c>
      <c r="M1827" s="386" t="s">
        <v>3572</v>
      </c>
      <c r="N1827" s="399">
        <v>45278</v>
      </c>
      <c r="O1827" s="400" t="s">
        <v>76</v>
      </c>
      <c r="P1827" s="504" t="s">
        <v>3284</v>
      </c>
      <c r="Q1827" s="502" t="s">
        <v>956</v>
      </c>
      <c r="R1827" s="502" t="s">
        <v>3801</v>
      </c>
      <c r="S1827" s="349"/>
    </row>
    <row r="1828" spans="1:19" ht="60" customHeight="1" x14ac:dyDescent="0.2">
      <c r="A1828" s="481">
        <f t="shared" si="319"/>
        <v>1825</v>
      </c>
      <c r="B1828" s="399">
        <v>45300</v>
      </c>
      <c r="C1828" s="441">
        <v>45292</v>
      </c>
      <c r="D1828" s="400" t="s">
        <v>114</v>
      </c>
      <c r="E1828" s="401" t="s">
        <v>342</v>
      </c>
      <c r="F1828" s="402">
        <v>579.77</v>
      </c>
      <c r="G1828" s="405" t="s">
        <v>2703</v>
      </c>
      <c r="H1828" s="400" t="s">
        <v>139</v>
      </c>
      <c r="I1828" s="403" t="s">
        <v>3194</v>
      </c>
      <c r="J1828" s="386" t="str">
        <f t="shared" si="323"/>
        <v>00.830.498/0001-10</v>
      </c>
      <c r="K1828" s="386" t="s">
        <v>951</v>
      </c>
      <c r="L1828" s="404" t="s">
        <v>3349</v>
      </c>
      <c r="M1828" s="386" t="s">
        <v>3573</v>
      </c>
      <c r="N1828" s="399">
        <v>45273</v>
      </c>
      <c r="O1828" s="400" t="s">
        <v>76</v>
      </c>
      <c r="P1828" s="504" t="s">
        <v>3284</v>
      </c>
      <c r="Q1828" s="502" t="s">
        <v>956</v>
      </c>
      <c r="R1828" s="502" t="s">
        <v>3802</v>
      </c>
      <c r="S1828" s="349"/>
    </row>
    <row r="1829" spans="1:19" ht="60" customHeight="1" x14ac:dyDescent="0.2">
      <c r="A1829" s="481">
        <f t="shared" si="319"/>
        <v>1826</v>
      </c>
      <c r="B1829" s="399">
        <v>45300</v>
      </c>
      <c r="C1829" s="441">
        <v>45292</v>
      </c>
      <c r="D1829" s="400" t="s">
        <v>114</v>
      </c>
      <c r="E1829" s="401" t="s">
        <v>342</v>
      </c>
      <c r="F1829" s="402">
        <v>1450</v>
      </c>
      <c r="G1829" s="405" t="s">
        <v>2699</v>
      </c>
      <c r="H1829" s="400" t="s">
        <v>139</v>
      </c>
      <c r="I1829" s="403" t="s">
        <v>3195</v>
      </c>
      <c r="J1829" s="386" t="str">
        <f t="shared" si="323"/>
        <v>47.555.906/0001-36</v>
      </c>
      <c r="K1829" s="386" t="s">
        <v>3733</v>
      </c>
      <c r="L1829" s="404" t="s">
        <v>3351</v>
      </c>
      <c r="M1829" s="386" t="s">
        <v>3371</v>
      </c>
      <c r="N1829" s="399">
        <v>45293</v>
      </c>
      <c r="O1829" s="400" t="s">
        <v>76</v>
      </c>
      <c r="P1829" s="504" t="s">
        <v>3285</v>
      </c>
      <c r="Q1829" s="502" t="s">
        <v>944</v>
      </c>
      <c r="R1829" s="502" t="s">
        <v>3803</v>
      </c>
      <c r="S1829" s="349"/>
    </row>
    <row r="1830" spans="1:19" ht="60" customHeight="1" x14ac:dyDescent="0.2">
      <c r="A1830" s="481">
        <f t="shared" si="319"/>
        <v>1827</v>
      </c>
      <c r="B1830" s="399">
        <v>45300</v>
      </c>
      <c r="C1830" s="441">
        <v>45292</v>
      </c>
      <c r="D1830" s="400" t="s">
        <v>114</v>
      </c>
      <c r="E1830" s="401" t="s">
        <v>342</v>
      </c>
      <c r="F1830" s="402">
        <v>2680</v>
      </c>
      <c r="G1830" s="405" t="s">
        <v>2704</v>
      </c>
      <c r="H1830" s="400" t="s">
        <v>139</v>
      </c>
      <c r="I1830" s="403" t="s">
        <v>3196</v>
      </c>
      <c r="J1830" s="386" t="str">
        <f t="shared" si="323"/>
        <v>24.201.729/0001-94</v>
      </c>
      <c r="K1830" s="386" t="s">
        <v>3733</v>
      </c>
      <c r="L1830" s="404" t="s">
        <v>3351</v>
      </c>
      <c r="M1830" s="386" t="s">
        <v>3371</v>
      </c>
      <c r="N1830" s="399">
        <v>45294</v>
      </c>
      <c r="O1830" s="400" t="s">
        <v>76</v>
      </c>
      <c r="P1830" s="504" t="s">
        <v>3286</v>
      </c>
      <c r="Q1830" s="502" t="s">
        <v>944</v>
      </c>
      <c r="R1830" s="502" t="s">
        <v>3804</v>
      </c>
      <c r="S1830" s="349"/>
    </row>
    <row r="1831" spans="1:19" ht="60" customHeight="1" x14ac:dyDescent="0.2">
      <c r="A1831" s="481">
        <f t="shared" si="319"/>
        <v>1828</v>
      </c>
      <c r="B1831" s="399">
        <v>45300</v>
      </c>
      <c r="C1831" s="441">
        <v>45292</v>
      </c>
      <c r="D1831" s="400" t="s">
        <v>114</v>
      </c>
      <c r="E1831" s="401" t="s">
        <v>342</v>
      </c>
      <c r="F1831" s="402">
        <v>2100</v>
      </c>
      <c r="G1831" s="405" t="s">
        <v>2705</v>
      </c>
      <c r="H1831" s="400" t="s">
        <v>139</v>
      </c>
      <c r="I1831" s="403" t="s">
        <v>3197</v>
      </c>
      <c r="J1831" s="386" t="str">
        <f t="shared" si="323"/>
        <v>44.976.479/0001-71</v>
      </c>
      <c r="K1831" s="386" t="s">
        <v>3733</v>
      </c>
      <c r="L1831" s="404" t="s">
        <v>3351</v>
      </c>
      <c r="M1831" s="386" t="s">
        <v>3574</v>
      </c>
      <c r="N1831" s="399">
        <v>45296</v>
      </c>
      <c r="O1831" s="400" t="s">
        <v>76</v>
      </c>
      <c r="P1831" s="504" t="s">
        <v>3287</v>
      </c>
      <c r="Q1831" s="502" t="s">
        <v>944</v>
      </c>
      <c r="R1831" s="502" t="s">
        <v>3805</v>
      </c>
      <c r="S1831" s="349"/>
    </row>
    <row r="1832" spans="1:19" ht="60" customHeight="1" x14ac:dyDescent="0.2">
      <c r="A1832" s="481">
        <f t="shared" si="319"/>
        <v>1829</v>
      </c>
      <c r="B1832" s="399">
        <v>45300</v>
      </c>
      <c r="C1832" s="441">
        <v>45292</v>
      </c>
      <c r="D1832" s="400" t="s">
        <v>114</v>
      </c>
      <c r="E1832" s="401" t="s">
        <v>342</v>
      </c>
      <c r="F1832" s="402">
        <v>3000</v>
      </c>
      <c r="G1832" s="405" t="s">
        <v>2706</v>
      </c>
      <c r="H1832" s="400" t="s">
        <v>139</v>
      </c>
      <c r="I1832" s="403" t="s">
        <v>3198</v>
      </c>
      <c r="J1832" s="386" t="str">
        <f t="shared" si="323"/>
        <v xml:space="preserve">46.044.141/0001-07
</v>
      </c>
      <c r="K1832" s="386" t="s">
        <v>3733</v>
      </c>
      <c r="L1832" s="404" t="s">
        <v>3351</v>
      </c>
      <c r="M1832" s="386" t="s">
        <v>3371</v>
      </c>
      <c r="N1832" s="399">
        <v>45289</v>
      </c>
      <c r="O1832" s="400" t="s">
        <v>76</v>
      </c>
      <c r="P1832" s="504" t="s">
        <v>3288</v>
      </c>
      <c r="Q1832" s="502" t="s">
        <v>957</v>
      </c>
      <c r="R1832" s="502" t="s">
        <v>3806</v>
      </c>
      <c r="S1832" s="349"/>
    </row>
    <row r="1833" spans="1:19" ht="60" customHeight="1" x14ac:dyDescent="0.2">
      <c r="A1833" s="481">
        <f t="shared" si="319"/>
        <v>1830</v>
      </c>
      <c r="B1833" s="399">
        <v>45300</v>
      </c>
      <c r="C1833" s="441">
        <v>45292</v>
      </c>
      <c r="D1833" s="400" t="s">
        <v>114</v>
      </c>
      <c r="E1833" s="401" t="s">
        <v>342</v>
      </c>
      <c r="F1833" s="402">
        <v>1450</v>
      </c>
      <c r="G1833" s="405" t="s">
        <v>2689</v>
      </c>
      <c r="H1833" s="400" t="s">
        <v>139</v>
      </c>
      <c r="I1833" s="403" t="s">
        <v>3199</v>
      </c>
      <c r="J1833" s="386" t="str">
        <f t="shared" si="323"/>
        <v>33.177.464/0001-27</v>
      </c>
      <c r="K1833" s="386" t="s">
        <v>3733</v>
      </c>
      <c r="L1833" s="404" t="s">
        <v>3351</v>
      </c>
      <c r="M1833" s="386" t="s">
        <v>3574</v>
      </c>
      <c r="N1833" s="399">
        <v>45287</v>
      </c>
      <c r="O1833" s="400" t="s">
        <v>76</v>
      </c>
      <c r="P1833" s="504" t="s">
        <v>3289</v>
      </c>
      <c r="Q1833" s="502" t="s">
        <v>944</v>
      </c>
      <c r="R1833" s="502" t="s">
        <v>3807</v>
      </c>
      <c r="S1833" s="349"/>
    </row>
    <row r="1834" spans="1:19" ht="60" customHeight="1" x14ac:dyDescent="0.2">
      <c r="A1834" s="481">
        <f t="shared" si="319"/>
        <v>1831</v>
      </c>
      <c r="B1834" s="399">
        <v>45300</v>
      </c>
      <c r="C1834" s="441">
        <v>45292</v>
      </c>
      <c r="D1834" s="400" t="s">
        <v>114</v>
      </c>
      <c r="E1834" s="401" t="s">
        <v>342</v>
      </c>
      <c r="F1834" s="402">
        <v>2500</v>
      </c>
      <c r="G1834" s="405" t="s">
        <v>2707</v>
      </c>
      <c r="H1834" s="400" t="s">
        <v>139</v>
      </c>
      <c r="I1834" s="403" t="s">
        <v>3200</v>
      </c>
      <c r="J1834" s="386" t="str">
        <f t="shared" si="323"/>
        <v>24.400.899/0001-06</v>
      </c>
      <c r="K1834" s="386" t="s">
        <v>3733</v>
      </c>
      <c r="L1834" s="404" t="s">
        <v>3351</v>
      </c>
      <c r="M1834" s="386" t="s">
        <v>3575</v>
      </c>
      <c r="N1834" s="399">
        <v>45292</v>
      </c>
      <c r="O1834" s="400" t="s">
        <v>76</v>
      </c>
      <c r="P1834" s="504" t="s">
        <v>3290</v>
      </c>
      <c r="Q1834" s="502" t="s">
        <v>944</v>
      </c>
      <c r="R1834" s="502" t="s">
        <v>3808</v>
      </c>
      <c r="S1834" s="349"/>
    </row>
    <row r="1835" spans="1:19" ht="60" customHeight="1" x14ac:dyDescent="0.2">
      <c r="A1835" s="481">
        <f t="shared" si="319"/>
        <v>1832</v>
      </c>
      <c r="B1835" s="399">
        <v>45300</v>
      </c>
      <c r="C1835" s="441">
        <v>45292</v>
      </c>
      <c r="D1835" s="400" t="s">
        <v>114</v>
      </c>
      <c r="E1835" s="401" t="s">
        <v>342</v>
      </c>
      <c r="F1835" s="402">
        <v>1450</v>
      </c>
      <c r="G1835" s="405" t="s">
        <v>2708</v>
      </c>
      <c r="H1835" s="400" t="s">
        <v>139</v>
      </c>
      <c r="I1835" s="403" t="s">
        <v>3201</v>
      </c>
      <c r="J1835" s="386" t="str">
        <f t="shared" si="323"/>
        <v>53.211.820/0001-99</v>
      </c>
      <c r="K1835" s="386" t="s">
        <v>3733</v>
      </c>
      <c r="L1835" s="404" t="s">
        <v>3351</v>
      </c>
      <c r="M1835" s="386" t="s">
        <v>3568</v>
      </c>
      <c r="N1835" s="399">
        <v>45289</v>
      </c>
      <c r="O1835" s="400" t="s">
        <v>76</v>
      </c>
      <c r="P1835" s="504" t="s">
        <v>3291</v>
      </c>
      <c r="Q1835" s="502" t="s">
        <v>944</v>
      </c>
      <c r="R1835" s="502" t="s">
        <v>3809</v>
      </c>
      <c r="S1835" s="349"/>
    </row>
    <row r="1836" spans="1:19" ht="60" customHeight="1" x14ac:dyDescent="0.2">
      <c r="A1836" s="481">
        <f t="shared" si="319"/>
        <v>1833</v>
      </c>
      <c r="B1836" s="399">
        <v>45300</v>
      </c>
      <c r="C1836" s="441">
        <v>45292</v>
      </c>
      <c r="D1836" s="400" t="s">
        <v>114</v>
      </c>
      <c r="E1836" s="401" t="s">
        <v>342</v>
      </c>
      <c r="F1836" s="402">
        <v>1000</v>
      </c>
      <c r="G1836" s="405" t="s">
        <v>2675</v>
      </c>
      <c r="H1836" s="400" t="s">
        <v>139</v>
      </c>
      <c r="I1836" s="403" t="s">
        <v>3202</v>
      </c>
      <c r="J1836" s="386" t="str">
        <f t="shared" si="323"/>
        <v>41.674.867/0001-00</v>
      </c>
      <c r="K1836" s="386" t="s">
        <v>3733</v>
      </c>
      <c r="L1836" s="404" t="s">
        <v>3351</v>
      </c>
      <c r="M1836" s="386" t="s">
        <v>3576</v>
      </c>
      <c r="N1836" s="399">
        <v>45293</v>
      </c>
      <c r="O1836" s="400" t="s">
        <v>76</v>
      </c>
      <c r="P1836" s="504" t="s">
        <v>3292</v>
      </c>
      <c r="Q1836" s="502" t="s">
        <v>944</v>
      </c>
      <c r="R1836" s="502" t="s">
        <v>3810</v>
      </c>
      <c r="S1836" s="349"/>
    </row>
    <row r="1837" spans="1:19" ht="60" customHeight="1" x14ac:dyDescent="0.2">
      <c r="A1837" s="481">
        <f t="shared" si="319"/>
        <v>1834</v>
      </c>
      <c r="B1837" s="399">
        <v>45300</v>
      </c>
      <c r="C1837" s="441">
        <v>45292</v>
      </c>
      <c r="D1837" s="400" t="s">
        <v>114</v>
      </c>
      <c r="E1837" s="401" t="s">
        <v>342</v>
      </c>
      <c r="F1837" s="402">
        <v>3000</v>
      </c>
      <c r="G1837" s="405" t="s">
        <v>2709</v>
      </c>
      <c r="H1837" s="400" t="s">
        <v>139</v>
      </c>
      <c r="I1837" s="403" t="s">
        <v>3203</v>
      </c>
      <c r="J1837" s="386" t="str">
        <f t="shared" si="323"/>
        <v>49.292.047/0001-65</v>
      </c>
      <c r="K1837" s="386" t="s">
        <v>3733</v>
      </c>
      <c r="L1837" s="404" t="s">
        <v>3351</v>
      </c>
      <c r="M1837" s="386" t="s">
        <v>3563</v>
      </c>
      <c r="N1837" s="399">
        <v>45288</v>
      </c>
      <c r="O1837" s="400" t="s">
        <v>76</v>
      </c>
      <c r="P1837" s="504" t="s">
        <v>3293</v>
      </c>
      <c r="Q1837" s="502" t="s">
        <v>957</v>
      </c>
      <c r="R1837" s="502" t="s">
        <v>3811</v>
      </c>
      <c r="S1837" s="349"/>
    </row>
    <row r="1838" spans="1:19" ht="60" customHeight="1" x14ac:dyDescent="0.2">
      <c r="A1838" s="481">
        <f t="shared" si="319"/>
        <v>1835</v>
      </c>
      <c r="B1838" s="399">
        <v>45300</v>
      </c>
      <c r="C1838" s="441">
        <v>45292</v>
      </c>
      <c r="D1838" s="400" t="s">
        <v>114</v>
      </c>
      <c r="E1838" s="401" t="s">
        <v>342</v>
      </c>
      <c r="F1838" s="402">
        <v>1147.1500000000001</v>
      </c>
      <c r="G1838" s="405" t="s">
        <v>2691</v>
      </c>
      <c r="H1838" s="400" t="s">
        <v>139</v>
      </c>
      <c r="I1838" s="403" t="s">
        <v>3172</v>
      </c>
      <c r="J1838" s="386" t="str">
        <f t="shared" si="323"/>
        <v>04.509.250/0001-02</v>
      </c>
      <c r="K1838" s="386" t="s">
        <v>951</v>
      </c>
      <c r="L1838" s="404" t="s">
        <v>3351</v>
      </c>
      <c r="M1838" s="386" t="s">
        <v>3577</v>
      </c>
      <c r="N1838" s="399">
        <v>45282</v>
      </c>
      <c r="O1838" s="400" t="s">
        <v>76</v>
      </c>
      <c r="P1838" s="504" t="s">
        <v>3274</v>
      </c>
      <c r="Q1838" s="502" t="s">
        <v>957</v>
      </c>
      <c r="R1838" s="502" t="s">
        <v>3772</v>
      </c>
      <c r="S1838" s="349"/>
    </row>
    <row r="1839" spans="1:19" ht="60" customHeight="1" x14ac:dyDescent="0.2">
      <c r="A1839" s="481">
        <f t="shared" si="319"/>
        <v>1836</v>
      </c>
      <c r="B1839" s="399">
        <v>45300</v>
      </c>
      <c r="C1839" s="441">
        <v>45292</v>
      </c>
      <c r="D1839" s="400" t="s">
        <v>114</v>
      </c>
      <c r="E1839" s="401" t="s">
        <v>342</v>
      </c>
      <c r="F1839" s="402">
        <v>2478.15</v>
      </c>
      <c r="G1839" s="405" t="s">
        <v>2710</v>
      </c>
      <c r="H1839" s="400" t="s">
        <v>139</v>
      </c>
      <c r="I1839" s="403" t="s">
        <v>3204</v>
      </c>
      <c r="J1839" s="386" t="str">
        <f t="shared" si="323"/>
        <v>CPF Protegido - LGPD</v>
      </c>
      <c r="K1839" s="386" t="s">
        <v>3733</v>
      </c>
      <c r="L1839" s="404" t="s">
        <v>979</v>
      </c>
      <c r="M1839" s="386" t="s">
        <v>3578</v>
      </c>
      <c r="N1839" s="399">
        <v>45294</v>
      </c>
      <c r="O1839" s="400" t="s">
        <v>76</v>
      </c>
      <c r="P1839" s="504" t="s">
        <v>3294</v>
      </c>
      <c r="Q1839" s="502" t="s">
        <v>944</v>
      </c>
      <c r="R1839" s="502" t="s">
        <v>3755</v>
      </c>
      <c r="S1839" s="349"/>
    </row>
    <row r="1840" spans="1:19" ht="60" customHeight="1" x14ac:dyDescent="0.2">
      <c r="A1840" s="481">
        <f t="shared" si="319"/>
        <v>1837</v>
      </c>
      <c r="B1840" s="399">
        <v>45300</v>
      </c>
      <c r="C1840" s="441">
        <v>45292</v>
      </c>
      <c r="D1840" s="400" t="s">
        <v>114</v>
      </c>
      <c r="E1840" s="401" t="s">
        <v>342</v>
      </c>
      <c r="F1840" s="402">
        <v>2478.15</v>
      </c>
      <c r="G1840" s="405" t="s">
        <v>2711</v>
      </c>
      <c r="H1840" s="400" t="s">
        <v>139</v>
      </c>
      <c r="I1840" s="403" t="s">
        <v>3205</v>
      </c>
      <c r="J1840" s="386" t="str">
        <f t="shared" si="323"/>
        <v>CPF Protegido - LGPD</v>
      </c>
      <c r="K1840" s="386" t="s">
        <v>3733</v>
      </c>
      <c r="L1840" s="404" t="s">
        <v>979</v>
      </c>
      <c r="M1840" s="386" t="s">
        <v>3579</v>
      </c>
      <c r="N1840" s="399">
        <v>45294</v>
      </c>
      <c r="O1840" s="400" t="s">
        <v>76</v>
      </c>
      <c r="P1840" s="504" t="s">
        <v>3295</v>
      </c>
      <c r="Q1840" s="502" t="s">
        <v>944</v>
      </c>
      <c r="R1840" s="502" t="s">
        <v>3752</v>
      </c>
      <c r="S1840" s="349"/>
    </row>
    <row r="1841" spans="1:19" ht="60" customHeight="1" x14ac:dyDescent="0.2">
      <c r="A1841" s="481">
        <f t="shared" si="319"/>
        <v>1838</v>
      </c>
      <c r="B1841" s="399">
        <v>45300</v>
      </c>
      <c r="C1841" s="441">
        <v>45292</v>
      </c>
      <c r="D1841" s="400" t="s">
        <v>114</v>
      </c>
      <c r="E1841" s="401" t="s">
        <v>342</v>
      </c>
      <c r="F1841" s="402">
        <v>2100</v>
      </c>
      <c r="G1841" s="405" t="s">
        <v>2712</v>
      </c>
      <c r="H1841" s="400" t="s">
        <v>139</v>
      </c>
      <c r="I1841" s="403" t="s">
        <v>3206</v>
      </c>
      <c r="J1841" s="386" t="str">
        <f t="shared" si="323"/>
        <v>CPF Protegido - LGPD</v>
      </c>
      <c r="K1841" s="386" t="s">
        <v>3733</v>
      </c>
      <c r="L1841" s="404" t="s">
        <v>979</v>
      </c>
      <c r="M1841" s="386" t="s">
        <v>3580</v>
      </c>
      <c r="N1841" s="399">
        <v>45294</v>
      </c>
      <c r="O1841" s="400" t="s">
        <v>76</v>
      </c>
      <c r="P1841" s="504" t="s">
        <v>3296</v>
      </c>
      <c r="Q1841" s="502" t="s">
        <v>957</v>
      </c>
      <c r="R1841" s="502" t="s">
        <v>3762</v>
      </c>
      <c r="S1841" s="349"/>
    </row>
    <row r="1842" spans="1:19" ht="60" customHeight="1" x14ac:dyDescent="0.2">
      <c r="A1842" s="481">
        <f t="shared" si="319"/>
        <v>1839</v>
      </c>
      <c r="B1842" s="399">
        <v>45300</v>
      </c>
      <c r="C1842" s="441">
        <v>45292</v>
      </c>
      <c r="D1842" s="400" t="s">
        <v>114</v>
      </c>
      <c r="E1842" s="401" t="s">
        <v>342</v>
      </c>
      <c r="F1842" s="402">
        <v>3554</v>
      </c>
      <c r="G1842" s="405" t="s">
        <v>2713</v>
      </c>
      <c r="H1842" s="400" t="s">
        <v>139</v>
      </c>
      <c r="I1842" s="407" t="s">
        <v>761</v>
      </c>
      <c r="J1842" s="386" t="str">
        <f t="shared" si="323"/>
        <v>51.550.970/0001-00</v>
      </c>
      <c r="K1842" s="386" t="s">
        <v>3733</v>
      </c>
      <c r="L1842" s="404" t="s">
        <v>3351</v>
      </c>
      <c r="M1842" s="386" t="s">
        <v>3581</v>
      </c>
      <c r="N1842" s="399">
        <v>45288</v>
      </c>
      <c r="O1842" s="400" t="s">
        <v>76</v>
      </c>
      <c r="P1842" s="504" t="s">
        <v>762</v>
      </c>
      <c r="Q1842" s="502" t="s">
        <v>957</v>
      </c>
      <c r="R1842" s="502" t="s">
        <v>3774</v>
      </c>
      <c r="S1842" s="349"/>
    </row>
    <row r="1843" spans="1:19" ht="60" customHeight="1" x14ac:dyDescent="0.2">
      <c r="A1843" s="481">
        <f t="shared" si="319"/>
        <v>1840</v>
      </c>
      <c r="B1843" s="399">
        <v>45300</v>
      </c>
      <c r="C1843" s="441">
        <v>45292</v>
      </c>
      <c r="D1843" s="400" t="s">
        <v>114</v>
      </c>
      <c r="E1843" s="401" t="s">
        <v>342</v>
      </c>
      <c r="F1843" s="402">
        <v>339.5</v>
      </c>
      <c r="G1843" s="405" t="s">
        <v>2714</v>
      </c>
      <c r="H1843" s="400" t="s">
        <v>139</v>
      </c>
      <c r="I1843" s="403" t="s">
        <v>985</v>
      </c>
      <c r="J1843" s="386" t="str">
        <f t="shared" si="323"/>
        <v>31.964.548/0001-85</v>
      </c>
      <c r="K1843" s="386" t="s">
        <v>3733</v>
      </c>
      <c r="L1843" s="404" t="s">
        <v>3351</v>
      </c>
      <c r="M1843" s="386" t="s">
        <v>3582</v>
      </c>
      <c r="N1843" s="399">
        <v>45293</v>
      </c>
      <c r="O1843" s="400" t="s">
        <v>76</v>
      </c>
      <c r="P1843" s="504" t="s">
        <v>987</v>
      </c>
      <c r="Q1843" s="502" t="s">
        <v>944</v>
      </c>
      <c r="R1843" s="502" t="s">
        <v>3812</v>
      </c>
      <c r="S1843" s="349"/>
    </row>
    <row r="1844" spans="1:19" ht="60" customHeight="1" x14ac:dyDescent="0.2">
      <c r="A1844" s="481">
        <f t="shared" si="319"/>
        <v>1841</v>
      </c>
      <c r="B1844" s="399">
        <v>45300</v>
      </c>
      <c r="C1844" s="441">
        <v>45292</v>
      </c>
      <c r="D1844" s="400" t="s">
        <v>114</v>
      </c>
      <c r="E1844" s="401" t="s">
        <v>342</v>
      </c>
      <c r="F1844" s="402">
        <v>1800</v>
      </c>
      <c r="G1844" s="405" t="s">
        <v>2715</v>
      </c>
      <c r="H1844" s="400" t="s">
        <v>139</v>
      </c>
      <c r="I1844" s="403" t="s">
        <v>637</v>
      </c>
      <c r="J1844" s="386" t="str">
        <f t="shared" si="323"/>
        <v>09.565.838/0001-05</v>
      </c>
      <c r="K1844" s="386" t="s">
        <v>3733</v>
      </c>
      <c r="L1844" s="404" t="s">
        <v>3349</v>
      </c>
      <c r="M1844" s="386" t="s">
        <v>3583</v>
      </c>
      <c r="N1844" s="399">
        <v>45288</v>
      </c>
      <c r="O1844" s="400" t="s">
        <v>76</v>
      </c>
      <c r="P1844" s="504" t="s">
        <v>638</v>
      </c>
      <c r="Q1844" s="502" t="s">
        <v>944</v>
      </c>
      <c r="R1844" s="502" t="s">
        <v>3813</v>
      </c>
      <c r="S1844" s="349"/>
    </row>
    <row r="1845" spans="1:19" ht="60" customHeight="1" x14ac:dyDescent="0.2">
      <c r="A1845" s="481">
        <f t="shared" si="319"/>
        <v>1842</v>
      </c>
      <c r="B1845" s="399">
        <v>45300</v>
      </c>
      <c r="C1845" s="441">
        <v>45292</v>
      </c>
      <c r="D1845" s="400" t="s">
        <v>114</v>
      </c>
      <c r="E1845" s="401" t="s">
        <v>342</v>
      </c>
      <c r="F1845" s="402">
        <v>840</v>
      </c>
      <c r="G1845" s="405" t="s">
        <v>2675</v>
      </c>
      <c r="H1845" s="400" t="s">
        <v>139</v>
      </c>
      <c r="I1845" s="403" t="s">
        <v>3207</v>
      </c>
      <c r="J1845" s="386" t="str">
        <f t="shared" si="323"/>
        <v>CPF Protegido - LGPD</v>
      </c>
      <c r="K1845" s="386" t="s">
        <v>3733</v>
      </c>
      <c r="L1845" s="404" t="s">
        <v>3349</v>
      </c>
      <c r="M1845" s="386" t="s">
        <v>3584</v>
      </c>
      <c r="N1845" s="399">
        <v>45295</v>
      </c>
      <c r="O1845" s="400" t="s">
        <v>76</v>
      </c>
      <c r="P1845" s="504" t="s">
        <v>3297</v>
      </c>
      <c r="Q1845" s="502" t="s">
        <v>944</v>
      </c>
      <c r="R1845" s="502" t="s">
        <v>3814</v>
      </c>
      <c r="S1845" s="349"/>
    </row>
    <row r="1846" spans="1:19" ht="60" customHeight="1" x14ac:dyDescent="0.2">
      <c r="A1846" s="481">
        <f t="shared" si="319"/>
        <v>1843</v>
      </c>
      <c r="B1846" s="399">
        <v>45300</v>
      </c>
      <c r="C1846" s="441">
        <v>45292</v>
      </c>
      <c r="D1846" s="400" t="s">
        <v>114</v>
      </c>
      <c r="E1846" s="401" t="s">
        <v>342</v>
      </c>
      <c r="F1846" s="402">
        <v>2478.15</v>
      </c>
      <c r="G1846" s="405" t="s">
        <v>2716</v>
      </c>
      <c r="H1846" s="400" t="s">
        <v>139</v>
      </c>
      <c r="I1846" s="403" t="s">
        <v>3208</v>
      </c>
      <c r="J1846" s="386" t="str">
        <f t="shared" si="323"/>
        <v>CPF Protegido - LGPD</v>
      </c>
      <c r="K1846" s="386" t="s">
        <v>3733</v>
      </c>
      <c r="L1846" s="404" t="s">
        <v>979</v>
      </c>
      <c r="M1846" s="386" t="s">
        <v>3585</v>
      </c>
      <c r="N1846" s="399">
        <v>45294</v>
      </c>
      <c r="O1846" s="400" t="s">
        <v>76</v>
      </c>
      <c r="P1846" s="504" t="s">
        <v>3298</v>
      </c>
      <c r="Q1846" s="502" t="s">
        <v>957</v>
      </c>
      <c r="R1846" s="502" t="s">
        <v>3758</v>
      </c>
      <c r="S1846" s="349"/>
    </row>
    <row r="1847" spans="1:19" ht="60" customHeight="1" x14ac:dyDescent="0.2">
      <c r="A1847" s="481">
        <f t="shared" si="319"/>
        <v>1844</v>
      </c>
      <c r="B1847" s="399">
        <v>45300</v>
      </c>
      <c r="C1847" s="441">
        <v>45292</v>
      </c>
      <c r="D1847" s="400" t="s">
        <v>114</v>
      </c>
      <c r="E1847" s="401" t="s">
        <v>342</v>
      </c>
      <c r="F1847" s="402">
        <v>1247</v>
      </c>
      <c r="G1847" s="405" t="s">
        <v>2689</v>
      </c>
      <c r="H1847" s="400" t="s">
        <v>139</v>
      </c>
      <c r="I1847" s="403" t="s">
        <v>3209</v>
      </c>
      <c r="J1847" s="386" t="str">
        <f t="shared" si="323"/>
        <v>CPF Protegido - LGPD</v>
      </c>
      <c r="K1847" s="386" t="s">
        <v>3733</v>
      </c>
      <c r="L1847" s="404" t="s">
        <v>979</v>
      </c>
      <c r="M1847" s="386" t="s">
        <v>3586</v>
      </c>
      <c r="N1847" s="399">
        <v>45296</v>
      </c>
      <c r="O1847" s="400" t="s">
        <v>76</v>
      </c>
      <c r="P1847" s="504" t="s">
        <v>3299</v>
      </c>
      <c r="Q1847" s="502" t="s">
        <v>944</v>
      </c>
      <c r="R1847" s="502" t="s">
        <v>3815</v>
      </c>
      <c r="S1847" s="349"/>
    </row>
    <row r="1848" spans="1:19" ht="60" customHeight="1" x14ac:dyDescent="0.2">
      <c r="A1848" s="481">
        <f t="shared" si="319"/>
        <v>1845</v>
      </c>
      <c r="B1848" s="399">
        <v>45300</v>
      </c>
      <c r="C1848" s="441">
        <v>45292</v>
      </c>
      <c r="D1848" s="400" t="s">
        <v>114</v>
      </c>
      <c r="E1848" s="401" t="s">
        <v>342</v>
      </c>
      <c r="F1848" s="402">
        <v>367.9</v>
      </c>
      <c r="G1848" s="405" t="s">
        <v>2717</v>
      </c>
      <c r="H1848" s="400" t="s">
        <v>139</v>
      </c>
      <c r="I1848" s="403" t="s">
        <v>637</v>
      </c>
      <c r="J1848" s="386" t="str">
        <f t="shared" si="323"/>
        <v>09.565.838/0001-05</v>
      </c>
      <c r="K1848" s="386" t="s">
        <v>3733</v>
      </c>
      <c r="L1848" s="404" t="s">
        <v>3349</v>
      </c>
      <c r="M1848" s="386" t="s">
        <v>3587</v>
      </c>
      <c r="N1848" s="399">
        <v>45288</v>
      </c>
      <c r="O1848" s="400" t="s">
        <v>76</v>
      </c>
      <c r="P1848" s="504" t="s">
        <v>638</v>
      </c>
      <c r="Q1848" s="502" t="s">
        <v>944</v>
      </c>
      <c r="R1848" s="502" t="s">
        <v>3816</v>
      </c>
      <c r="S1848" s="349"/>
    </row>
    <row r="1849" spans="1:19" ht="60" customHeight="1" x14ac:dyDescent="0.2">
      <c r="A1849" s="481">
        <f t="shared" si="319"/>
        <v>1846</v>
      </c>
      <c r="B1849" s="399">
        <v>45300</v>
      </c>
      <c r="C1849" s="441">
        <v>45292</v>
      </c>
      <c r="D1849" s="400" t="s">
        <v>114</v>
      </c>
      <c r="E1849" s="401" t="s">
        <v>342</v>
      </c>
      <c r="F1849" s="402">
        <v>14250</v>
      </c>
      <c r="G1849" s="405" t="s">
        <v>2718</v>
      </c>
      <c r="H1849" s="400" t="s">
        <v>139</v>
      </c>
      <c r="I1849" s="403" t="s">
        <v>3210</v>
      </c>
      <c r="J1849" s="386" t="str">
        <f t="shared" si="323"/>
        <v>03.594.723/0001-54</v>
      </c>
      <c r="K1849" s="386" t="s">
        <v>3733</v>
      </c>
      <c r="L1849" s="404" t="s">
        <v>3351</v>
      </c>
      <c r="M1849" s="386" t="s">
        <v>3588</v>
      </c>
      <c r="N1849" s="399">
        <v>45296</v>
      </c>
      <c r="O1849" s="400" t="s">
        <v>76</v>
      </c>
      <c r="P1849" s="504" t="s">
        <v>605</v>
      </c>
      <c r="Q1849" s="502" t="s">
        <v>944</v>
      </c>
      <c r="R1849" s="502" t="s">
        <v>3817</v>
      </c>
      <c r="S1849" s="349"/>
    </row>
    <row r="1850" spans="1:19" ht="60" customHeight="1" x14ac:dyDescent="0.2">
      <c r="A1850" s="481">
        <f t="shared" si="319"/>
        <v>1847</v>
      </c>
      <c r="B1850" s="399">
        <v>45300</v>
      </c>
      <c r="C1850" s="441">
        <v>45292</v>
      </c>
      <c r="D1850" s="400" t="s">
        <v>114</v>
      </c>
      <c r="E1850" s="401" t="s">
        <v>342</v>
      </c>
      <c r="F1850" s="402">
        <v>3022.5</v>
      </c>
      <c r="G1850" s="405" t="s">
        <v>2719</v>
      </c>
      <c r="H1850" s="400" t="s">
        <v>139</v>
      </c>
      <c r="I1850" s="403" t="s">
        <v>5560</v>
      </c>
      <c r="J1850" s="386" t="str">
        <f t="shared" si="323"/>
        <v>51.129.691/0001-69</v>
      </c>
      <c r="K1850" s="386" t="s">
        <v>3733</v>
      </c>
      <c r="L1850" s="404" t="s">
        <v>3351</v>
      </c>
      <c r="M1850" s="386" t="s">
        <v>3549</v>
      </c>
      <c r="N1850" s="399">
        <v>45296</v>
      </c>
      <c r="O1850" s="400" t="s">
        <v>76</v>
      </c>
      <c r="P1850" s="504" t="s">
        <v>1651</v>
      </c>
      <c r="Q1850" s="502" t="s">
        <v>944</v>
      </c>
      <c r="R1850" s="502" t="s">
        <v>3776</v>
      </c>
      <c r="S1850" s="349"/>
    </row>
    <row r="1851" spans="1:19" ht="60" customHeight="1" x14ac:dyDescent="0.2">
      <c r="A1851" s="481">
        <f t="shared" si="319"/>
        <v>1848</v>
      </c>
      <c r="B1851" s="399">
        <v>45300</v>
      </c>
      <c r="C1851" s="441">
        <v>45292</v>
      </c>
      <c r="D1851" s="400" t="s">
        <v>114</v>
      </c>
      <c r="E1851" s="401" t="s">
        <v>342</v>
      </c>
      <c r="F1851" s="402">
        <v>289.3</v>
      </c>
      <c r="G1851" s="405" t="s">
        <v>2720</v>
      </c>
      <c r="H1851" s="400" t="s">
        <v>139</v>
      </c>
      <c r="I1851" s="403" t="s">
        <v>637</v>
      </c>
      <c r="J1851" s="386" t="str">
        <f t="shared" si="323"/>
        <v>09.565.838/0001-05</v>
      </c>
      <c r="K1851" s="386" t="s">
        <v>3733</v>
      </c>
      <c r="L1851" s="404" t="s">
        <v>3349</v>
      </c>
      <c r="M1851" s="386" t="s">
        <v>3589</v>
      </c>
      <c r="N1851" s="399">
        <v>45288</v>
      </c>
      <c r="O1851" s="400" t="s">
        <v>76</v>
      </c>
      <c r="P1851" s="504" t="s">
        <v>638</v>
      </c>
      <c r="Q1851" s="502" t="s">
        <v>944</v>
      </c>
      <c r="R1851" s="502" t="s">
        <v>3818</v>
      </c>
      <c r="S1851" s="349"/>
    </row>
    <row r="1852" spans="1:19" ht="60" customHeight="1" x14ac:dyDescent="0.2">
      <c r="A1852" s="481">
        <f t="shared" si="319"/>
        <v>1849</v>
      </c>
      <c r="B1852" s="399">
        <v>45300</v>
      </c>
      <c r="C1852" s="441">
        <v>45292</v>
      </c>
      <c r="D1852" s="400" t="s">
        <v>114</v>
      </c>
      <c r="E1852" s="401" t="s">
        <v>342</v>
      </c>
      <c r="F1852" s="402">
        <v>1000</v>
      </c>
      <c r="G1852" s="405" t="s">
        <v>2721</v>
      </c>
      <c r="H1852" s="400" t="s">
        <v>139</v>
      </c>
      <c r="I1852" s="403" t="s">
        <v>3211</v>
      </c>
      <c r="J1852" s="386" t="str">
        <f t="shared" si="323"/>
        <v>32.857.995/0001-06</v>
      </c>
      <c r="K1852" s="386" t="s">
        <v>3733</v>
      </c>
      <c r="L1852" s="404" t="s">
        <v>3351</v>
      </c>
      <c r="M1852" s="386" t="s">
        <v>3590</v>
      </c>
      <c r="N1852" s="399">
        <v>45297</v>
      </c>
      <c r="O1852" s="400" t="s">
        <v>76</v>
      </c>
      <c r="P1852" s="504" t="s">
        <v>3300</v>
      </c>
      <c r="Q1852" s="502" t="s">
        <v>944</v>
      </c>
      <c r="R1852" s="502" t="s">
        <v>3819</v>
      </c>
      <c r="S1852" s="349"/>
    </row>
    <row r="1853" spans="1:19" ht="60" customHeight="1" x14ac:dyDescent="0.2">
      <c r="A1853" s="481">
        <f t="shared" si="319"/>
        <v>1850</v>
      </c>
      <c r="B1853" s="399">
        <v>45300</v>
      </c>
      <c r="C1853" s="441">
        <v>45292</v>
      </c>
      <c r="D1853" s="400" t="s">
        <v>114</v>
      </c>
      <c r="E1853" s="401" t="s">
        <v>342</v>
      </c>
      <c r="F1853" s="402">
        <v>2478.15</v>
      </c>
      <c r="G1853" s="405" t="s">
        <v>2722</v>
      </c>
      <c r="H1853" s="400" t="s">
        <v>139</v>
      </c>
      <c r="I1853" s="403" t="s">
        <v>3212</v>
      </c>
      <c r="J1853" s="386" t="str">
        <f t="shared" si="323"/>
        <v>CPF Protegido - LGPD</v>
      </c>
      <c r="K1853" s="386" t="s">
        <v>3733</v>
      </c>
      <c r="L1853" s="404" t="s">
        <v>979</v>
      </c>
      <c r="M1853" s="386" t="s">
        <v>3591</v>
      </c>
      <c r="N1853" s="399">
        <v>45294</v>
      </c>
      <c r="O1853" s="400" t="s">
        <v>76</v>
      </c>
      <c r="P1853" s="504" t="s">
        <v>3301</v>
      </c>
      <c r="Q1853" s="502" t="s">
        <v>944</v>
      </c>
      <c r="R1853" s="502" t="s">
        <v>3754</v>
      </c>
      <c r="S1853" s="349"/>
    </row>
    <row r="1854" spans="1:19" ht="60" customHeight="1" x14ac:dyDescent="0.2">
      <c r="A1854" s="481">
        <f t="shared" si="319"/>
        <v>1851</v>
      </c>
      <c r="B1854" s="399">
        <v>45300</v>
      </c>
      <c r="C1854" s="441">
        <v>45292</v>
      </c>
      <c r="D1854" s="400" t="s">
        <v>114</v>
      </c>
      <c r="E1854" s="401" t="s">
        <v>342</v>
      </c>
      <c r="F1854" s="402">
        <v>870</v>
      </c>
      <c r="G1854" s="405" t="s">
        <v>2723</v>
      </c>
      <c r="H1854" s="400" t="s">
        <v>139</v>
      </c>
      <c r="I1854" s="403" t="s">
        <v>981</v>
      </c>
      <c r="J1854" s="386" t="str">
        <f t="shared" si="323"/>
        <v>07.327.529/0001-63</v>
      </c>
      <c r="K1854" s="386" t="s">
        <v>3733</v>
      </c>
      <c r="L1854" s="404" t="s">
        <v>3592</v>
      </c>
      <c r="M1854" s="386" t="s">
        <v>3593</v>
      </c>
      <c r="N1854" s="399">
        <v>45294</v>
      </c>
      <c r="O1854" s="400" t="s">
        <v>76</v>
      </c>
      <c r="P1854" s="504" t="s">
        <v>983</v>
      </c>
      <c r="Q1854" s="502" t="s">
        <v>944</v>
      </c>
      <c r="R1854" s="502" t="s">
        <v>3820</v>
      </c>
      <c r="S1854" s="349"/>
    </row>
    <row r="1855" spans="1:19" ht="60" customHeight="1" x14ac:dyDescent="0.2">
      <c r="A1855" s="481">
        <f t="shared" si="319"/>
        <v>1852</v>
      </c>
      <c r="B1855" s="399">
        <v>45300</v>
      </c>
      <c r="C1855" s="441">
        <v>45292</v>
      </c>
      <c r="D1855" s="400" t="s">
        <v>114</v>
      </c>
      <c r="E1855" s="401" t="s">
        <v>342</v>
      </c>
      <c r="F1855" s="402">
        <v>3919.6</v>
      </c>
      <c r="G1855" s="405" t="s">
        <v>2724</v>
      </c>
      <c r="H1855" s="400" t="s">
        <v>139</v>
      </c>
      <c r="I1855" s="403" t="s">
        <v>3213</v>
      </c>
      <c r="J1855" s="386" t="str">
        <f t="shared" si="323"/>
        <v>23.570.386/0001-72</v>
      </c>
      <c r="K1855" s="386" t="s">
        <v>3733</v>
      </c>
      <c r="L1855" s="404" t="s">
        <v>3351</v>
      </c>
      <c r="M1855" s="386" t="s">
        <v>3549</v>
      </c>
      <c r="N1855" s="399">
        <v>45299</v>
      </c>
      <c r="O1855" s="400" t="s">
        <v>76</v>
      </c>
      <c r="P1855" s="504" t="s">
        <v>2246</v>
      </c>
      <c r="Q1855" s="502" t="s">
        <v>957</v>
      </c>
      <c r="R1855" s="502" t="s">
        <v>3749</v>
      </c>
      <c r="S1855" s="349"/>
    </row>
    <row r="1856" spans="1:19" ht="60" customHeight="1" x14ac:dyDescent="0.2">
      <c r="A1856" s="481">
        <f t="shared" si="319"/>
        <v>1853</v>
      </c>
      <c r="B1856" s="399">
        <v>45300</v>
      </c>
      <c r="C1856" s="441">
        <v>45292</v>
      </c>
      <c r="D1856" s="400" t="s">
        <v>114</v>
      </c>
      <c r="E1856" s="401" t="s">
        <v>342</v>
      </c>
      <c r="F1856" s="402">
        <v>2134</v>
      </c>
      <c r="G1856" s="405" t="s">
        <v>2725</v>
      </c>
      <c r="H1856" s="400" t="s">
        <v>139</v>
      </c>
      <c r="I1856" s="403" t="s">
        <v>985</v>
      </c>
      <c r="J1856" s="386" t="str">
        <f t="shared" si="323"/>
        <v>31.964.548/0001-85</v>
      </c>
      <c r="K1856" s="386" t="s">
        <v>3733</v>
      </c>
      <c r="L1856" s="404" t="s">
        <v>3351</v>
      </c>
      <c r="M1856" s="386" t="s">
        <v>3594</v>
      </c>
      <c r="N1856" s="399">
        <v>45293</v>
      </c>
      <c r="O1856" s="400" t="s">
        <v>76</v>
      </c>
      <c r="P1856" s="504" t="s">
        <v>987</v>
      </c>
      <c r="Q1856" s="502" t="s">
        <v>944</v>
      </c>
      <c r="R1856" s="502" t="s">
        <v>3821</v>
      </c>
      <c r="S1856" s="349"/>
    </row>
    <row r="1857" spans="1:19" ht="60" customHeight="1" x14ac:dyDescent="0.2">
      <c r="A1857" s="481">
        <f t="shared" si="319"/>
        <v>1854</v>
      </c>
      <c r="B1857" s="399">
        <v>45300</v>
      </c>
      <c r="C1857" s="441">
        <v>45292</v>
      </c>
      <c r="D1857" s="400" t="s">
        <v>114</v>
      </c>
      <c r="E1857" s="401" t="s">
        <v>342</v>
      </c>
      <c r="F1857" s="402">
        <v>3184.67</v>
      </c>
      <c r="G1857" s="405" t="s">
        <v>2726</v>
      </c>
      <c r="H1857" s="400" t="s">
        <v>139</v>
      </c>
      <c r="I1857" s="403" t="s">
        <v>3214</v>
      </c>
      <c r="J1857" s="386" t="str">
        <f t="shared" si="323"/>
        <v>22.204.920/0001-64</v>
      </c>
      <c r="K1857" s="386" t="s">
        <v>3733</v>
      </c>
      <c r="L1857" s="404" t="s">
        <v>3351</v>
      </c>
      <c r="M1857" s="386" t="s">
        <v>3595</v>
      </c>
      <c r="N1857" s="399">
        <v>45288</v>
      </c>
      <c r="O1857" s="400" t="s">
        <v>76</v>
      </c>
      <c r="P1857" s="504" t="s">
        <v>3302</v>
      </c>
      <c r="Q1857" s="502" t="s">
        <v>944</v>
      </c>
      <c r="R1857" s="502" t="s">
        <v>3739</v>
      </c>
      <c r="S1857" s="349"/>
    </row>
    <row r="1858" spans="1:19" ht="60" customHeight="1" x14ac:dyDescent="0.2">
      <c r="A1858" s="481">
        <f t="shared" si="319"/>
        <v>1855</v>
      </c>
      <c r="B1858" s="399">
        <v>45300</v>
      </c>
      <c r="C1858" s="441">
        <v>45292</v>
      </c>
      <c r="D1858" s="400" t="s">
        <v>114</v>
      </c>
      <c r="E1858" s="401" t="s">
        <v>342</v>
      </c>
      <c r="F1858" s="402">
        <v>840</v>
      </c>
      <c r="G1858" s="405" t="s">
        <v>2702</v>
      </c>
      <c r="H1858" s="400" t="s">
        <v>139</v>
      </c>
      <c r="I1858" s="403" t="s">
        <v>3215</v>
      </c>
      <c r="J1858" s="386" t="str">
        <f t="shared" si="323"/>
        <v>CPF Protegido - LGPD</v>
      </c>
      <c r="K1858" s="386" t="s">
        <v>3733</v>
      </c>
      <c r="L1858" s="404" t="s">
        <v>979</v>
      </c>
      <c r="M1858" s="386" t="s">
        <v>3596</v>
      </c>
      <c r="N1858" s="399">
        <v>45294</v>
      </c>
      <c r="O1858" s="400" t="s">
        <v>76</v>
      </c>
      <c r="P1858" s="504" t="s">
        <v>3303</v>
      </c>
      <c r="Q1858" s="502" t="s">
        <v>944</v>
      </c>
      <c r="R1858" s="502" t="s">
        <v>3822</v>
      </c>
      <c r="S1858" s="349"/>
    </row>
    <row r="1859" spans="1:19" ht="60" customHeight="1" x14ac:dyDescent="0.2">
      <c r="A1859" s="481">
        <f t="shared" si="319"/>
        <v>1856</v>
      </c>
      <c r="B1859" s="399">
        <v>45300</v>
      </c>
      <c r="C1859" s="441">
        <v>45292</v>
      </c>
      <c r="D1859" s="400" t="s">
        <v>114</v>
      </c>
      <c r="E1859" s="401" t="s">
        <v>342</v>
      </c>
      <c r="F1859" s="402">
        <v>1516.4</v>
      </c>
      <c r="G1859" s="405" t="s">
        <v>2727</v>
      </c>
      <c r="H1859" s="400" t="s">
        <v>139</v>
      </c>
      <c r="I1859" s="403" t="s">
        <v>3216</v>
      </c>
      <c r="J1859" s="386" t="str">
        <f t="shared" si="323"/>
        <v>CPF Protegido - LGPD</v>
      </c>
      <c r="K1859" s="386" t="s">
        <v>3733</v>
      </c>
      <c r="L1859" s="404" t="s">
        <v>979</v>
      </c>
      <c r="M1859" s="386" t="s">
        <v>3597</v>
      </c>
      <c r="N1859" s="399">
        <v>45653</v>
      </c>
      <c r="O1859" s="400" t="s">
        <v>76</v>
      </c>
      <c r="P1859" s="504" t="s">
        <v>3304</v>
      </c>
      <c r="Q1859" s="502" t="s">
        <v>944</v>
      </c>
      <c r="R1859" s="502" t="s">
        <v>3764</v>
      </c>
      <c r="S1859" s="349"/>
    </row>
    <row r="1860" spans="1:19" ht="60" customHeight="1" x14ac:dyDescent="0.2">
      <c r="A1860" s="481">
        <f t="shared" si="319"/>
        <v>1857</v>
      </c>
      <c r="B1860" s="399">
        <v>45300</v>
      </c>
      <c r="C1860" s="441">
        <v>45292</v>
      </c>
      <c r="D1860" s="400" t="s">
        <v>114</v>
      </c>
      <c r="E1860" s="401" t="s">
        <v>342</v>
      </c>
      <c r="F1860" s="402">
        <v>14000</v>
      </c>
      <c r="G1860" s="405" t="s">
        <v>2728</v>
      </c>
      <c r="H1860" s="400" t="s">
        <v>139</v>
      </c>
      <c r="I1860" s="403" t="s">
        <v>946</v>
      </c>
      <c r="J1860" s="386" t="str">
        <f t="shared" si="323"/>
        <v>50.179.923/0001-20</v>
      </c>
      <c r="K1860" s="386" t="s">
        <v>3733</v>
      </c>
      <c r="L1860" s="404" t="s">
        <v>3351</v>
      </c>
      <c r="M1860" s="386" t="s">
        <v>3598</v>
      </c>
      <c r="N1860" s="399">
        <v>45288</v>
      </c>
      <c r="O1860" s="400" t="s">
        <v>76</v>
      </c>
      <c r="P1860" s="504" t="s">
        <v>948</v>
      </c>
      <c r="Q1860" s="502" t="s">
        <v>957</v>
      </c>
      <c r="R1860" s="502" t="s">
        <v>3618</v>
      </c>
      <c r="S1860" s="349"/>
    </row>
    <row r="1861" spans="1:19" ht="60" customHeight="1" x14ac:dyDescent="0.2">
      <c r="A1861" s="481">
        <f t="shared" si="319"/>
        <v>1858</v>
      </c>
      <c r="B1861" s="399">
        <v>45300</v>
      </c>
      <c r="C1861" s="441">
        <v>45292</v>
      </c>
      <c r="D1861" s="400" t="s">
        <v>114</v>
      </c>
      <c r="E1861" s="401" t="s">
        <v>342</v>
      </c>
      <c r="F1861" s="402">
        <v>2478.15</v>
      </c>
      <c r="G1861" s="405" t="s">
        <v>2729</v>
      </c>
      <c r="H1861" s="400" t="s">
        <v>139</v>
      </c>
      <c r="I1861" s="403" t="s">
        <v>3217</v>
      </c>
      <c r="J1861" s="386" t="str">
        <f t="shared" si="323"/>
        <v>CPF Protegido - LGPD</v>
      </c>
      <c r="K1861" s="386" t="s">
        <v>3733</v>
      </c>
      <c r="L1861" s="404" t="s">
        <v>979</v>
      </c>
      <c r="M1861" s="386" t="s">
        <v>3599</v>
      </c>
      <c r="N1861" s="399">
        <v>45296</v>
      </c>
      <c r="O1861" s="400" t="s">
        <v>76</v>
      </c>
      <c r="P1861" s="504" t="s">
        <v>3305</v>
      </c>
      <c r="Q1861" s="502" t="s">
        <v>957</v>
      </c>
      <c r="R1861" s="502" t="s">
        <v>3823</v>
      </c>
      <c r="S1861" s="349"/>
    </row>
    <row r="1862" spans="1:19" ht="60" customHeight="1" x14ac:dyDescent="0.2">
      <c r="A1862" s="481">
        <f t="shared" si="319"/>
        <v>1859</v>
      </c>
      <c r="B1862" s="399">
        <v>45300</v>
      </c>
      <c r="C1862" s="441">
        <v>45292</v>
      </c>
      <c r="D1862" s="400" t="s">
        <v>114</v>
      </c>
      <c r="E1862" s="401" t="s">
        <v>342</v>
      </c>
      <c r="F1862" s="402">
        <v>2478.15</v>
      </c>
      <c r="G1862" s="405" t="s">
        <v>2730</v>
      </c>
      <c r="H1862" s="400" t="s">
        <v>139</v>
      </c>
      <c r="I1862" s="403" t="s">
        <v>3218</v>
      </c>
      <c r="J1862" s="386" t="str">
        <f t="shared" si="323"/>
        <v>CPF Protegido - LGPD</v>
      </c>
      <c r="K1862" s="386" t="s">
        <v>3733</v>
      </c>
      <c r="L1862" s="404" t="s">
        <v>979</v>
      </c>
      <c r="M1862" s="386" t="s">
        <v>3600</v>
      </c>
      <c r="N1862" s="399">
        <v>45296</v>
      </c>
      <c r="O1862" s="400" t="s">
        <v>76</v>
      </c>
      <c r="P1862" s="504" t="s">
        <v>3306</v>
      </c>
      <c r="Q1862" s="502" t="s">
        <v>957</v>
      </c>
      <c r="R1862" s="502" t="s">
        <v>3824</v>
      </c>
      <c r="S1862" s="349"/>
    </row>
    <row r="1863" spans="1:19" ht="60" customHeight="1" x14ac:dyDescent="0.2">
      <c r="A1863" s="481">
        <f t="shared" ref="A1863:A2117" si="324">IF(B1863="","",ROW()-ROW($A$3))</f>
        <v>1860</v>
      </c>
      <c r="B1863" s="399">
        <v>45300</v>
      </c>
      <c r="C1863" s="441">
        <v>45292</v>
      </c>
      <c r="D1863" s="400" t="s">
        <v>114</v>
      </c>
      <c r="E1863" s="401" t="s">
        <v>342</v>
      </c>
      <c r="F1863" s="402">
        <v>3000</v>
      </c>
      <c r="G1863" s="405" t="s">
        <v>636</v>
      </c>
      <c r="H1863" s="400" t="s">
        <v>139</v>
      </c>
      <c r="I1863" s="403" t="s">
        <v>637</v>
      </c>
      <c r="J1863" s="386" t="str">
        <f t="shared" si="323"/>
        <v>09.565.838/0001-05</v>
      </c>
      <c r="K1863" s="386" t="s">
        <v>3733</v>
      </c>
      <c r="L1863" s="404" t="s">
        <v>3349</v>
      </c>
      <c r="M1863" s="386" t="s">
        <v>3601</v>
      </c>
      <c r="N1863" s="399">
        <v>45288</v>
      </c>
      <c r="O1863" s="400" t="s">
        <v>76</v>
      </c>
      <c r="P1863" s="504" t="s">
        <v>638</v>
      </c>
      <c r="Q1863" s="502" t="s">
        <v>957</v>
      </c>
      <c r="R1863" s="502" t="s">
        <v>3825</v>
      </c>
      <c r="S1863" s="349"/>
    </row>
    <row r="1864" spans="1:19" ht="60" customHeight="1" x14ac:dyDescent="0.2">
      <c r="A1864" s="481">
        <f t="shared" si="324"/>
        <v>1861</v>
      </c>
      <c r="B1864" s="399">
        <v>45300</v>
      </c>
      <c r="C1864" s="441">
        <v>45292</v>
      </c>
      <c r="D1864" s="400" t="s">
        <v>114</v>
      </c>
      <c r="E1864" s="401" t="s">
        <v>342</v>
      </c>
      <c r="F1864" s="402">
        <v>6000</v>
      </c>
      <c r="G1864" s="405" t="s">
        <v>2731</v>
      </c>
      <c r="H1864" s="400" t="s">
        <v>139</v>
      </c>
      <c r="I1864" s="403" t="s">
        <v>946</v>
      </c>
      <c r="J1864" s="386" t="str">
        <f t="shared" si="323"/>
        <v>50.179.923/0001-20</v>
      </c>
      <c r="K1864" s="386" t="s">
        <v>3733</v>
      </c>
      <c r="L1864" s="404" t="s">
        <v>3351</v>
      </c>
      <c r="M1864" s="386" t="s">
        <v>3602</v>
      </c>
      <c r="N1864" s="399">
        <v>45288</v>
      </c>
      <c r="O1864" s="400" t="s">
        <v>76</v>
      </c>
      <c r="P1864" s="504" t="s">
        <v>948</v>
      </c>
      <c r="Q1864" s="502" t="s">
        <v>944</v>
      </c>
      <c r="R1864" s="502" t="s">
        <v>3618</v>
      </c>
      <c r="S1864" s="349"/>
    </row>
    <row r="1865" spans="1:19" ht="60" customHeight="1" x14ac:dyDescent="0.2">
      <c r="A1865" s="481">
        <f t="shared" si="324"/>
        <v>1862</v>
      </c>
      <c r="B1865" s="399">
        <v>45300</v>
      </c>
      <c r="C1865" s="441">
        <v>45292</v>
      </c>
      <c r="D1865" s="400" t="s">
        <v>114</v>
      </c>
      <c r="E1865" s="401" t="s">
        <v>342</v>
      </c>
      <c r="F1865" s="402">
        <v>226.95</v>
      </c>
      <c r="G1865" s="405" t="s">
        <v>2732</v>
      </c>
      <c r="H1865" s="400" t="s">
        <v>139</v>
      </c>
      <c r="I1865" s="403" t="s">
        <v>637</v>
      </c>
      <c r="J1865" s="386" t="str">
        <f t="shared" si="323"/>
        <v>09.565.838/0001-05</v>
      </c>
      <c r="K1865" s="386" t="s">
        <v>3733</v>
      </c>
      <c r="L1865" s="404" t="s">
        <v>3349</v>
      </c>
      <c r="M1865" s="386" t="s">
        <v>3603</v>
      </c>
      <c r="N1865" s="399">
        <v>45288</v>
      </c>
      <c r="O1865" s="400" t="s">
        <v>76</v>
      </c>
      <c r="P1865" s="504" t="s">
        <v>638</v>
      </c>
      <c r="Q1865" s="502" t="s">
        <v>944</v>
      </c>
      <c r="R1865" s="502" t="s">
        <v>3826</v>
      </c>
      <c r="S1865" s="349"/>
    </row>
    <row r="1866" spans="1:19" ht="60" customHeight="1" x14ac:dyDescent="0.2">
      <c r="A1866" s="481">
        <f t="shared" si="324"/>
        <v>1863</v>
      </c>
      <c r="B1866" s="399">
        <v>45300</v>
      </c>
      <c r="C1866" s="441">
        <v>45292</v>
      </c>
      <c r="D1866" s="400" t="s">
        <v>114</v>
      </c>
      <c r="E1866" s="401" t="s">
        <v>342</v>
      </c>
      <c r="F1866" s="402">
        <v>1125</v>
      </c>
      <c r="G1866" s="405" t="s">
        <v>2733</v>
      </c>
      <c r="H1866" s="400" t="s">
        <v>139</v>
      </c>
      <c r="I1866" s="403" t="s">
        <v>637</v>
      </c>
      <c r="J1866" s="386" t="str">
        <f t="shared" si="323"/>
        <v>09.565.838/0001-05</v>
      </c>
      <c r="K1866" s="386" t="s">
        <v>3733</v>
      </c>
      <c r="L1866" s="404" t="s">
        <v>3349</v>
      </c>
      <c r="M1866" s="386" t="s">
        <v>3604</v>
      </c>
      <c r="N1866" s="399">
        <v>45288</v>
      </c>
      <c r="O1866" s="400" t="s">
        <v>76</v>
      </c>
      <c r="P1866" s="504" t="s">
        <v>638</v>
      </c>
      <c r="Q1866" s="502" t="s">
        <v>944</v>
      </c>
      <c r="R1866" s="502" t="s">
        <v>3827</v>
      </c>
      <c r="S1866" s="349"/>
    </row>
    <row r="1867" spans="1:19" ht="60" customHeight="1" x14ac:dyDescent="0.2">
      <c r="A1867" s="481">
        <f t="shared" si="324"/>
        <v>1864</v>
      </c>
      <c r="B1867" s="399">
        <v>45300</v>
      </c>
      <c r="C1867" s="441">
        <v>45292</v>
      </c>
      <c r="D1867" s="400" t="s">
        <v>114</v>
      </c>
      <c r="E1867" s="401" t="s">
        <v>342</v>
      </c>
      <c r="F1867" s="402">
        <v>3000</v>
      </c>
      <c r="G1867" s="405" t="s">
        <v>2734</v>
      </c>
      <c r="H1867" s="400" t="s">
        <v>139</v>
      </c>
      <c r="I1867" s="403" t="s">
        <v>3219</v>
      </c>
      <c r="J1867" s="386" t="str">
        <f t="shared" si="323"/>
        <v>20.273.014/0001-96</v>
      </c>
      <c r="K1867" s="386" t="s">
        <v>3733</v>
      </c>
      <c r="L1867" s="404" t="s">
        <v>3351</v>
      </c>
      <c r="M1867" s="386" t="s">
        <v>3605</v>
      </c>
      <c r="N1867" s="399">
        <v>45296</v>
      </c>
      <c r="O1867" s="400" t="s">
        <v>76</v>
      </c>
      <c r="P1867" s="504" t="s">
        <v>3307</v>
      </c>
      <c r="Q1867" s="502" t="s">
        <v>957</v>
      </c>
      <c r="R1867" s="502" t="s">
        <v>3828</v>
      </c>
      <c r="S1867" s="349"/>
    </row>
    <row r="1868" spans="1:19" ht="60" customHeight="1" x14ac:dyDescent="0.2">
      <c r="A1868" s="481">
        <f t="shared" si="324"/>
        <v>1865</v>
      </c>
      <c r="B1868" s="399">
        <v>45300</v>
      </c>
      <c r="C1868" s="441">
        <v>45292</v>
      </c>
      <c r="D1868" s="400" t="s">
        <v>114</v>
      </c>
      <c r="E1868" s="401" t="s">
        <v>342</v>
      </c>
      <c r="F1868" s="402">
        <v>979.9</v>
      </c>
      <c r="G1868" s="405" t="s">
        <v>2735</v>
      </c>
      <c r="H1868" s="400" t="s">
        <v>139</v>
      </c>
      <c r="I1868" s="403" t="s">
        <v>3220</v>
      </c>
      <c r="J1868" s="386" t="str">
        <f t="shared" si="323"/>
        <v>13.606.139/0001-25</v>
      </c>
      <c r="K1868" s="386" t="s">
        <v>3733</v>
      </c>
      <c r="L1868" s="404" t="s">
        <v>3351</v>
      </c>
      <c r="M1868" s="386" t="s">
        <v>3549</v>
      </c>
      <c r="N1868" s="399">
        <v>45294</v>
      </c>
      <c r="O1868" s="400" t="s">
        <v>76</v>
      </c>
      <c r="P1868" s="504" t="s">
        <v>3308</v>
      </c>
      <c r="Q1868" s="502" t="s">
        <v>944</v>
      </c>
      <c r="R1868" s="502" t="s">
        <v>3829</v>
      </c>
      <c r="S1868" s="349"/>
    </row>
    <row r="1869" spans="1:19" ht="60" customHeight="1" x14ac:dyDescent="0.2">
      <c r="A1869" s="481">
        <f t="shared" si="324"/>
        <v>1866</v>
      </c>
      <c r="B1869" s="399">
        <v>45300</v>
      </c>
      <c r="C1869" s="441">
        <v>45292</v>
      </c>
      <c r="D1869" s="400" t="s">
        <v>114</v>
      </c>
      <c r="E1869" s="401" t="s">
        <v>342</v>
      </c>
      <c r="F1869" s="402">
        <v>6000</v>
      </c>
      <c r="G1869" s="405" t="s">
        <v>2736</v>
      </c>
      <c r="H1869" s="400" t="s">
        <v>139</v>
      </c>
      <c r="I1869" s="403" t="s">
        <v>3221</v>
      </c>
      <c r="J1869" s="386" t="str">
        <f t="shared" si="323"/>
        <v>41.928.617/0001-59</v>
      </c>
      <c r="K1869" s="386" t="s">
        <v>3733</v>
      </c>
      <c r="L1869" s="404" t="s">
        <v>3351</v>
      </c>
      <c r="M1869" s="386" t="s">
        <v>3606</v>
      </c>
      <c r="N1869" s="399">
        <v>45293</v>
      </c>
      <c r="O1869" s="400" t="s">
        <v>76</v>
      </c>
      <c r="P1869" s="504" t="s">
        <v>3309</v>
      </c>
      <c r="Q1869" s="502" t="s">
        <v>944</v>
      </c>
      <c r="R1869" s="502" t="s">
        <v>3830</v>
      </c>
      <c r="S1869" s="349"/>
    </row>
    <row r="1870" spans="1:19" ht="60" customHeight="1" x14ac:dyDescent="0.2">
      <c r="A1870" s="481">
        <f t="shared" si="324"/>
        <v>1867</v>
      </c>
      <c r="B1870" s="399">
        <v>45300</v>
      </c>
      <c r="C1870" s="441">
        <v>45292</v>
      </c>
      <c r="D1870" s="400" t="s">
        <v>114</v>
      </c>
      <c r="E1870" s="401" t="s">
        <v>342</v>
      </c>
      <c r="F1870" s="402">
        <v>3196.4</v>
      </c>
      <c r="G1870" s="405" t="s">
        <v>2737</v>
      </c>
      <c r="H1870" s="400" t="s">
        <v>139</v>
      </c>
      <c r="I1870" s="403" t="s">
        <v>1644</v>
      </c>
      <c r="J1870" s="386" t="str">
        <f t="shared" si="323"/>
        <v>CPF Protegido - LGPD</v>
      </c>
      <c r="K1870" s="386" t="s">
        <v>3733</v>
      </c>
      <c r="L1870" s="404" t="s">
        <v>979</v>
      </c>
      <c r="M1870" s="386" t="s">
        <v>3607</v>
      </c>
      <c r="N1870" s="399">
        <v>45296</v>
      </c>
      <c r="O1870" s="400" t="s">
        <v>76</v>
      </c>
      <c r="P1870" s="504" t="s">
        <v>1645</v>
      </c>
      <c r="Q1870" s="502" t="s">
        <v>944</v>
      </c>
      <c r="R1870" s="502" t="s">
        <v>3759</v>
      </c>
      <c r="S1870" s="349"/>
    </row>
    <row r="1871" spans="1:19" ht="60" customHeight="1" x14ac:dyDescent="0.2">
      <c r="A1871" s="481">
        <f t="shared" si="324"/>
        <v>1868</v>
      </c>
      <c r="B1871" s="399">
        <v>45300</v>
      </c>
      <c r="C1871" s="441">
        <v>45292</v>
      </c>
      <c r="D1871" s="400" t="s">
        <v>114</v>
      </c>
      <c r="E1871" s="401" t="s">
        <v>342</v>
      </c>
      <c r="F1871" s="402">
        <v>2478.15</v>
      </c>
      <c r="G1871" s="405" t="s">
        <v>2738</v>
      </c>
      <c r="H1871" s="400" t="s">
        <v>139</v>
      </c>
      <c r="I1871" s="403" t="s">
        <v>756</v>
      </c>
      <c r="J1871" s="386" t="str">
        <f t="shared" si="323"/>
        <v>CPF Protegido - LGPD</v>
      </c>
      <c r="K1871" s="386" t="s">
        <v>3733</v>
      </c>
      <c r="L1871" s="404" t="s">
        <v>979</v>
      </c>
      <c r="M1871" s="386" t="s">
        <v>3608</v>
      </c>
      <c r="N1871" s="399">
        <v>45296</v>
      </c>
      <c r="O1871" s="400" t="s">
        <v>76</v>
      </c>
      <c r="P1871" s="504" t="s">
        <v>757</v>
      </c>
      <c r="Q1871" s="502" t="s">
        <v>957</v>
      </c>
      <c r="R1871" s="502" t="s">
        <v>3763</v>
      </c>
      <c r="S1871" s="349"/>
    </row>
    <row r="1872" spans="1:19" ht="60" customHeight="1" x14ac:dyDescent="0.2">
      <c r="A1872" s="481">
        <f t="shared" si="324"/>
        <v>1869</v>
      </c>
      <c r="B1872" s="399">
        <v>45300</v>
      </c>
      <c r="C1872" s="441">
        <v>45292</v>
      </c>
      <c r="D1872" s="400" t="s">
        <v>114</v>
      </c>
      <c r="E1872" s="401" t="s">
        <v>342</v>
      </c>
      <c r="F1872" s="402">
        <v>14362.5</v>
      </c>
      <c r="G1872" s="405" t="s">
        <v>2739</v>
      </c>
      <c r="H1872" s="400" t="s">
        <v>139</v>
      </c>
      <c r="I1872" s="403" t="s">
        <v>3222</v>
      </c>
      <c r="J1872" s="386" t="str">
        <f t="shared" si="323"/>
        <v>02.028.930/0001-89</v>
      </c>
      <c r="K1872" s="386" t="s">
        <v>3733</v>
      </c>
      <c r="L1872" s="404" t="s">
        <v>3351</v>
      </c>
      <c r="M1872" s="386" t="s">
        <v>3609</v>
      </c>
      <c r="N1872" s="399">
        <v>45289</v>
      </c>
      <c r="O1872" s="400" t="s">
        <v>76</v>
      </c>
      <c r="P1872" s="504" t="s">
        <v>3310</v>
      </c>
      <c r="Q1872" s="502" t="s">
        <v>944</v>
      </c>
      <c r="R1872" s="502" t="s">
        <v>3353</v>
      </c>
      <c r="S1872" s="349"/>
    </row>
    <row r="1873" spans="1:19" ht="60" customHeight="1" x14ac:dyDescent="0.2">
      <c r="A1873" s="481">
        <f t="shared" si="324"/>
        <v>1870</v>
      </c>
      <c r="B1873" s="399">
        <v>45300</v>
      </c>
      <c r="C1873" s="441">
        <v>45292</v>
      </c>
      <c r="D1873" s="400" t="s">
        <v>114</v>
      </c>
      <c r="E1873" s="401" t="s">
        <v>342</v>
      </c>
      <c r="F1873" s="402">
        <v>840</v>
      </c>
      <c r="G1873" s="405" t="s">
        <v>2740</v>
      </c>
      <c r="H1873" s="400" t="s">
        <v>139</v>
      </c>
      <c r="I1873" s="403" t="s">
        <v>3223</v>
      </c>
      <c r="J1873" s="386" t="str">
        <f t="shared" si="323"/>
        <v>CPF Protegido - LGPD</v>
      </c>
      <c r="K1873" s="386" t="s">
        <v>3733</v>
      </c>
      <c r="L1873" s="404" t="s">
        <v>979</v>
      </c>
      <c r="M1873" s="386" t="s">
        <v>3610</v>
      </c>
      <c r="N1873" s="399">
        <v>45294</v>
      </c>
      <c r="O1873" s="400" t="s">
        <v>76</v>
      </c>
      <c r="P1873" s="504" t="s">
        <v>3311</v>
      </c>
      <c r="Q1873" s="502" t="s">
        <v>944</v>
      </c>
      <c r="R1873" s="502" t="s">
        <v>3831</v>
      </c>
      <c r="S1873" s="349"/>
    </row>
    <row r="1874" spans="1:19" ht="60" customHeight="1" x14ac:dyDescent="0.2">
      <c r="A1874" s="481">
        <f t="shared" si="324"/>
        <v>1871</v>
      </c>
      <c r="B1874" s="399">
        <v>45300</v>
      </c>
      <c r="C1874" s="441">
        <v>45292</v>
      </c>
      <c r="D1874" s="400" t="s">
        <v>114</v>
      </c>
      <c r="E1874" s="401" t="s">
        <v>342</v>
      </c>
      <c r="F1874" s="402">
        <v>7.67</v>
      </c>
      <c r="G1874" s="405" t="s">
        <v>2741</v>
      </c>
      <c r="H1874" s="400" t="s">
        <v>139</v>
      </c>
      <c r="I1874" s="422" t="s">
        <v>1673</v>
      </c>
      <c r="J1874" s="386" t="str">
        <f t="shared" si="323"/>
        <v>08.159.985/0001-04</v>
      </c>
      <c r="K1874" s="386" t="s">
        <v>3733</v>
      </c>
      <c r="L1874" s="404" t="s">
        <v>3351</v>
      </c>
      <c r="M1874" s="386" t="s">
        <v>3611</v>
      </c>
      <c r="N1874" s="399">
        <v>45279</v>
      </c>
      <c r="O1874" s="400" t="s">
        <v>76</v>
      </c>
      <c r="P1874" s="504" t="s">
        <v>1674</v>
      </c>
      <c r="Q1874" s="502" t="s">
        <v>944</v>
      </c>
      <c r="R1874" s="502" t="s">
        <v>3771</v>
      </c>
      <c r="S1874" s="349"/>
    </row>
    <row r="1875" spans="1:19" ht="60" customHeight="1" x14ac:dyDescent="0.2">
      <c r="A1875" s="481">
        <f t="shared" si="324"/>
        <v>1872</v>
      </c>
      <c r="B1875" s="399">
        <v>45301</v>
      </c>
      <c r="C1875" s="441">
        <v>45292</v>
      </c>
      <c r="D1875" s="400" t="s">
        <v>114</v>
      </c>
      <c r="E1875" s="401" t="s">
        <v>342</v>
      </c>
      <c r="F1875" s="402">
        <v>2016</v>
      </c>
      <c r="G1875" s="405" t="s">
        <v>2742</v>
      </c>
      <c r="H1875" s="400" t="s">
        <v>139</v>
      </c>
      <c r="I1875" s="403" t="s">
        <v>1647</v>
      </c>
      <c r="J1875" s="386" t="str">
        <f t="shared" si="323"/>
        <v>CPF Protegido - LGPD</v>
      </c>
      <c r="K1875" s="386" t="s">
        <v>4161</v>
      </c>
      <c r="L1875" s="404" t="s">
        <v>979</v>
      </c>
      <c r="M1875" s="386" t="s">
        <v>3612</v>
      </c>
      <c r="N1875" s="399">
        <v>45296</v>
      </c>
      <c r="O1875" s="400" t="s">
        <v>76</v>
      </c>
      <c r="P1875" s="504" t="s">
        <v>3312</v>
      </c>
      <c r="Q1875" s="502" t="s">
        <v>944</v>
      </c>
      <c r="R1875" s="502" t="s">
        <v>3761</v>
      </c>
      <c r="S1875" s="349"/>
    </row>
    <row r="1876" spans="1:19" ht="60" customHeight="1" x14ac:dyDescent="0.2">
      <c r="A1876" s="481">
        <f t="shared" si="324"/>
        <v>1873</v>
      </c>
      <c r="B1876" s="399">
        <v>45301</v>
      </c>
      <c r="C1876" s="441">
        <v>45292</v>
      </c>
      <c r="D1876" s="400" t="s">
        <v>114</v>
      </c>
      <c r="E1876" s="401" t="s">
        <v>342</v>
      </c>
      <c r="F1876" s="402">
        <v>2478.15</v>
      </c>
      <c r="G1876" s="405" t="s">
        <v>2743</v>
      </c>
      <c r="H1876" s="400" t="s">
        <v>139</v>
      </c>
      <c r="I1876" s="403" t="s">
        <v>3224</v>
      </c>
      <c r="J1876" s="386" t="str">
        <f t="shared" si="323"/>
        <v>CPF Protegido - LGPD</v>
      </c>
      <c r="K1876" s="386" t="s">
        <v>3733</v>
      </c>
      <c r="L1876" s="404" t="s">
        <v>979</v>
      </c>
      <c r="M1876" s="386" t="s">
        <v>3613</v>
      </c>
      <c r="N1876" s="399">
        <v>45294</v>
      </c>
      <c r="O1876" s="400" t="s">
        <v>76</v>
      </c>
      <c r="P1876" s="504" t="s">
        <v>3313</v>
      </c>
      <c r="Q1876" s="502" t="s">
        <v>957</v>
      </c>
      <c r="R1876" s="502" t="s">
        <v>3756</v>
      </c>
      <c r="S1876" s="349"/>
    </row>
    <row r="1877" spans="1:19" ht="60" customHeight="1" x14ac:dyDescent="0.2">
      <c r="A1877" s="481">
        <f t="shared" si="324"/>
        <v>1874</v>
      </c>
      <c r="B1877" s="399">
        <v>45301</v>
      </c>
      <c r="C1877" s="441">
        <v>45292</v>
      </c>
      <c r="D1877" s="400" t="s">
        <v>114</v>
      </c>
      <c r="E1877" s="401" t="s">
        <v>342</v>
      </c>
      <c r="F1877" s="402">
        <v>900</v>
      </c>
      <c r="G1877" s="405" t="s">
        <v>2744</v>
      </c>
      <c r="H1877" s="400" t="s">
        <v>139</v>
      </c>
      <c r="I1877" s="403" t="s">
        <v>3225</v>
      </c>
      <c r="J1877" s="386" t="str">
        <f t="shared" si="323"/>
        <v>46.331.445/0001-55</v>
      </c>
      <c r="K1877" s="386" t="s">
        <v>3733</v>
      </c>
      <c r="L1877" s="404" t="s">
        <v>3351</v>
      </c>
      <c r="M1877" s="386" t="s">
        <v>3574</v>
      </c>
      <c r="N1877" s="399">
        <v>45300</v>
      </c>
      <c r="O1877" s="400" t="s">
        <v>76</v>
      </c>
      <c r="P1877" s="504" t="s">
        <v>3314</v>
      </c>
      <c r="Q1877" s="502" t="s">
        <v>944</v>
      </c>
      <c r="R1877" s="502" t="s">
        <v>3832</v>
      </c>
      <c r="S1877" s="349"/>
    </row>
    <row r="1878" spans="1:19" ht="60" customHeight="1" x14ac:dyDescent="0.2">
      <c r="A1878" s="481">
        <f t="shared" si="324"/>
        <v>1875</v>
      </c>
      <c r="B1878" s="399">
        <v>45302</v>
      </c>
      <c r="C1878" s="441">
        <v>45292</v>
      </c>
      <c r="D1878" s="400" t="s">
        <v>114</v>
      </c>
      <c r="E1878" s="401" t="s">
        <v>342</v>
      </c>
      <c r="F1878" s="402">
        <v>1450</v>
      </c>
      <c r="G1878" s="405" t="s">
        <v>2699</v>
      </c>
      <c r="H1878" s="400" t="s">
        <v>139</v>
      </c>
      <c r="I1878" s="403" t="s">
        <v>3226</v>
      </c>
      <c r="J1878" s="386" t="str">
        <f t="shared" si="323"/>
        <v>53.060.370/0001-80</v>
      </c>
      <c r="K1878" s="386" t="s">
        <v>1560</v>
      </c>
      <c r="L1878" s="404" t="s">
        <v>3351</v>
      </c>
      <c r="M1878" s="386" t="s">
        <v>3574</v>
      </c>
      <c r="N1878" s="399">
        <v>45288</v>
      </c>
      <c r="O1878" s="400" t="s">
        <v>76</v>
      </c>
      <c r="P1878" s="504" t="s">
        <v>3315</v>
      </c>
      <c r="Q1878" s="502" t="s">
        <v>944</v>
      </c>
      <c r="R1878" s="502" t="s">
        <v>3833</v>
      </c>
      <c r="S1878" s="349"/>
    </row>
    <row r="1879" spans="1:19" ht="60" customHeight="1" x14ac:dyDescent="0.2">
      <c r="A1879" s="481">
        <f t="shared" si="324"/>
        <v>1876</v>
      </c>
      <c r="B1879" s="399">
        <v>45302</v>
      </c>
      <c r="C1879" s="441">
        <v>45292</v>
      </c>
      <c r="D1879" s="400" t="s">
        <v>114</v>
      </c>
      <c r="E1879" s="401" t="s">
        <v>342</v>
      </c>
      <c r="F1879" s="402">
        <v>1450</v>
      </c>
      <c r="G1879" s="405" t="s">
        <v>2689</v>
      </c>
      <c r="H1879" s="400" t="s">
        <v>139</v>
      </c>
      <c r="I1879" s="403" t="s">
        <v>3227</v>
      </c>
      <c r="J1879" s="386" t="str">
        <f t="shared" si="323"/>
        <v>29.644.631/0001-25</v>
      </c>
      <c r="K1879" s="386" t="s">
        <v>3733</v>
      </c>
      <c r="L1879" s="404" t="s">
        <v>3351</v>
      </c>
      <c r="M1879" s="386" t="s">
        <v>3614</v>
      </c>
      <c r="N1879" s="399">
        <v>45300</v>
      </c>
      <c r="O1879" s="400" t="s">
        <v>76</v>
      </c>
      <c r="P1879" s="504" t="s">
        <v>3316</v>
      </c>
      <c r="Q1879" s="502" t="s">
        <v>944</v>
      </c>
      <c r="R1879" s="502" t="s">
        <v>3834</v>
      </c>
      <c r="S1879" s="349"/>
    </row>
    <row r="1880" spans="1:19" ht="60" customHeight="1" x14ac:dyDescent="0.2">
      <c r="A1880" s="481">
        <f t="shared" si="324"/>
        <v>1877</v>
      </c>
      <c r="B1880" s="399">
        <v>45302</v>
      </c>
      <c r="C1880" s="441">
        <v>45292</v>
      </c>
      <c r="D1880" s="400" t="s">
        <v>114</v>
      </c>
      <c r="E1880" s="401" t="s">
        <v>342</v>
      </c>
      <c r="F1880" s="402">
        <v>2478.15</v>
      </c>
      <c r="G1880" s="405" t="s">
        <v>2745</v>
      </c>
      <c r="H1880" s="400" t="s">
        <v>139</v>
      </c>
      <c r="I1880" s="403" t="s">
        <v>3228</v>
      </c>
      <c r="J1880" s="386" t="str">
        <f t="shared" si="323"/>
        <v>CPF Protegido - LGPD</v>
      </c>
      <c r="K1880" s="386" t="s">
        <v>3733</v>
      </c>
      <c r="L1880" s="404" t="s">
        <v>979</v>
      </c>
      <c r="M1880" s="386" t="s">
        <v>3615</v>
      </c>
      <c r="N1880" s="399">
        <v>45301</v>
      </c>
      <c r="O1880" s="400" t="s">
        <v>76</v>
      </c>
      <c r="P1880" s="504" t="s">
        <v>3317</v>
      </c>
      <c r="Q1880" s="502" t="s">
        <v>957</v>
      </c>
      <c r="R1880" s="502" t="s">
        <v>3765</v>
      </c>
      <c r="S1880" s="349"/>
    </row>
    <row r="1881" spans="1:19" ht="60" customHeight="1" x14ac:dyDescent="0.2">
      <c r="A1881" s="481">
        <f t="shared" si="324"/>
        <v>1878</v>
      </c>
      <c r="B1881" s="399">
        <v>45302</v>
      </c>
      <c r="C1881" s="441">
        <v>45292</v>
      </c>
      <c r="D1881" s="400" t="s">
        <v>114</v>
      </c>
      <c r="E1881" s="401" t="s">
        <v>342</v>
      </c>
      <c r="F1881" s="402">
        <v>2939.7</v>
      </c>
      <c r="G1881" s="405" t="s">
        <v>2746</v>
      </c>
      <c r="H1881" s="400" t="s">
        <v>139</v>
      </c>
      <c r="I1881" s="403" t="s">
        <v>3229</v>
      </c>
      <c r="J1881" s="386" t="str">
        <f t="shared" si="323"/>
        <v>27.506.102/0001-30</v>
      </c>
      <c r="K1881" s="386" t="s">
        <v>3733</v>
      </c>
      <c r="L1881" s="404" t="s">
        <v>3351</v>
      </c>
      <c r="M1881" s="386" t="s">
        <v>3549</v>
      </c>
      <c r="N1881" s="399">
        <v>45301</v>
      </c>
      <c r="O1881" s="400" t="s">
        <v>76</v>
      </c>
      <c r="P1881" s="504" t="s">
        <v>3318</v>
      </c>
      <c r="Q1881" s="502" t="s">
        <v>944</v>
      </c>
      <c r="R1881" s="502" t="s">
        <v>3835</v>
      </c>
      <c r="S1881" s="349"/>
    </row>
    <row r="1882" spans="1:19" ht="60" customHeight="1" x14ac:dyDescent="0.2">
      <c r="A1882" s="481">
        <f t="shared" si="324"/>
        <v>1879</v>
      </c>
      <c r="B1882" s="399">
        <v>45302</v>
      </c>
      <c r="C1882" s="441">
        <v>45292</v>
      </c>
      <c r="D1882" s="400" t="s">
        <v>114</v>
      </c>
      <c r="E1882" s="401" t="s">
        <v>342</v>
      </c>
      <c r="F1882" s="402">
        <v>3396.4</v>
      </c>
      <c r="G1882" s="405" t="s">
        <v>2747</v>
      </c>
      <c r="H1882" s="400" t="s">
        <v>139</v>
      </c>
      <c r="I1882" s="403" t="s">
        <v>3230</v>
      </c>
      <c r="J1882" s="386" t="str">
        <f t="shared" si="323"/>
        <v>CPF Protegido - LGPD</v>
      </c>
      <c r="K1882" s="386" t="s">
        <v>3733</v>
      </c>
      <c r="L1882" s="404" t="s">
        <v>979</v>
      </c>
      <c r="M1882" s="386" t="s">
        <v>3616</v>
      </c>
      <c r="N1882" s="399">
        <v>45301</v>
      </c>
      <c r="O1882" s="400" t="s">
        <v>76</v>
      </c>
      <c r="P1882" s="504" t="s">
        <v>3319</v>
      </c>
      <c r="Q1882" s="502" t="s">
        <v>957</v>
      </c>
      <c r="R1882" s="502" t="s">
        <v>3836</v>
      </c>
      <c r="S1882" s="349"/>
    </row>
    <row r="1883" spans="1:19" ht="60" customHeight="1" x14ac:dyDescent="0.2">
      <c r="A1883" s="481">
        <f t="shared" si="324"/>
        <v>1880</v>
      </c>
      <c r="B1883" s="399">
        <v>45302</v>
      </c>
      <c r="C1883" s="441">
        <v>45292</v>
      </c>
      <c r="D1883" s="400" t="s">
        <v>114</v>
      </c>
      <c r="E1883" s="401" t="s">
        <v>342</v>
      </c>
      <c r="F1883" s="402">
        <v>1437</v>
      </c>
      <c r="G1883" s="405" t="s">
        <v>2748</v>
      </c>
      <c r="H1883" s="400" t="s">
        <v>139</v>
      </c>
      <c r="I1883" s="403" t="s">
        <v>3222</v>
      </c>
      <c r="J1883" s="386" t="str">
        <f t="shared" si="323"/>
        <v>02.028.930/0001-89</v>
      </c>
      <c r="K1883" s="386" t="s">
        <v>3733</v>
      </c>
      <c r="L1883" s="404" t="s">
        <v>3351</v>
      </c>
      <c r="M1883" s="386" t="s">
        <v>3617</v>
      </c>
      <c r="N1883" s="399">
        <v>45301</v>
      </c>
      <c r="O1883" s="400" t="s">
        <v>76</v>
      </c>
      <c r="P1883" s="504" t="s">
        <v>3310</v>
      </c>
      <c r="Q1883" s="502" t="s">
        <v>944</v>
      </c>
      <c r="R1883" s="502" t="s">
        <v>3837</v>
      </c>
      <c r="S1883" s="349"/>
    </row>
    <row r="1884" spans="1:19" ht="60" customHeight="1" x14ac:dyDescent="0.2">
      <c r="A1884" s="481">
        <f t="shared" si="324"/>
        <v>1881</v>
      </c>
      <c r="B1884" s="399">
        <v>45302</v>
      </c>
      <c r="C1884" s="441">
        <v>45292</v>
      </c>
      <c r="D1884" s="400" t="s">
        <v>114</v>
      </c>
      <c r="E1884" s="401" t="s">
        <v>342</v>
      </c>
      <c r="F1884" s="402">
        <v>2478.15</v>
      </c>
      <c r="G1884" s="405" t="s">
        <v>2745</v>
      </c>
      <c r="H1884" s="400" t="s">
        <v>139</v>
      </c>
      <c r="I1884" s="403" t="s">
        <v>3231</v>
      </c>
      <c r="J1884" s="386" t="str">
        <f t="shared" si="323"/>
        <v>CPF Protegido - LGPD</v>
      </c>
      <c r="K1884" s="386" t="s">
        <v>3733</v>
      </c>
      <c r="L1884" s="404" t="s">
        <v>979</v>
      </c>
      <c r="M1884" s="386" t="s">
        <v>3618</v>
      </c>
      <c r="N1884" s="399">
        <v>45301</v>
      </c>
      <c r="O1884" s="400" t="s">
        <v>76</v>
      </c>
      <c r="P1884" s="504" t="s">
        <v>3320</v>
      </c>
      <c r="Q1884" s="502" t="s">
        <v>957</v>
      </c>
      <c r="R1884" s="502" t="s">
        <v>3767</v>
      </c>
      <c r="S1884" s="349"/>
    </row>
    <row r="1885" spans="1:19" ht="60" customHeight="1" x14ac:dyDescent="0.2">
      <c r="A1885" s="481">
        <f t="shared" si="324"/>
        <v>1882</v>
      </c>
      <c r="B1885" s="399">
        <v>45302</v>
      </c>
      <c r="C1885" s="441">
        <v>45292</v>
      </c>
      <c r="D1885" s="400" t="s">
        <v>114</v>
      </c>
      <c r="E1885" s="401" t="s">
        <v>342</v>
      </c>
      <c r="F1885" s="402">
        <v>2478.15</v>
      </c>
      <c r="G1885" s="405" t="s">
        <v>2745</v>
      </c>
      <c r="H1885" s="400" t="s">
        <v>139</v>
      </c>
      <c r="I1885" s="403" t="s">
        <v>3232</v>
      </c>
      <c r="J1885" s="386" t="str">
        <f t="shared" si="323"/>
        <v>CPF Protegido - LGPD</v>
      </c>
      <c r="K1885" s="386" t="s">
        <v>3733</v>
      </c>
      <c r="L1885" s="404" t="s">
        <v>979</v>
      </c>
      <c r="M1885" s="386" t="s">
        <v>3619</v>
      </c>
      <c r="N1885" s="399">
        <v>45301</v>
      </c>
      <c r="O1885" s="400" t="s">
        <v>76</v>
      </c>
      <c r="P1885" s="504" t="s">
        <v>3321</v>
      </c>
      <c r="Q1885" s="502" t="s">
        <v>957</v>
      </c>
      <c r="R1885" s="502" t="s">
        <v>3766</v>
      </c>
      <c r="S1885" s="349"/>
    </row>
    <row r="1886" spans="1:19" ht="60" customHeight="1" x14ac:dyDescent="0.2">
      <c r="A1886" s="481">
        <f t="shared" si="324"/>
        <v>1883</v>
      </c>
      <c r="B1886" s="399">
        <v>45302</v>
      </c>
      <c r="C1886" s="441">
        <v>45292</v>
      </c>
      <c r="D1886" s="400" t="s">
        <v>114</v>
      </c>
      <c r="E1886" s="401" t="s">
        <v>342</v>
      </c>
      <c r="F1886" s="402">
        <v>1000</v>
      </c>
      <c r="G1886" s="405" t="s">
        <v>2721</v>
      </c>
      <c r="H1886" s="400" t="s">
        <v>139</v>
      </c>
      <c r="I1886" s="403" t="s">
        <v>3233</v>
      </c>
      <c r="J1886" s="386" t="str">
        <f t="shared" si="323"/>
        <v>44.536.923/0001-38</v>
      </c>
      <c r="K1886" s="386" t="s">
        <v>3733</v>
      </c>
      <c r="L1886" s="404" t="s">
        <v>3351</v>
      </c>
      <c r="M1886" s="386" t="s">
        <v>3614</v>
      </c>
      <c r="N1886" s="399">
        <v>45296</v>
      </c>
      <c r="O1886" s="400" t="s">
        <v>76</v>
      </c>
      <c r="P1886" s="504" t="s">
        <v>3322</v>
      </c>
      <c r="Q1886" s="502" t="s">
        <v>944</v>
      </c>
      <c r="R1886" s="502" t="s">
        <v>3838</v>
      </c>
      <c r="S1886" s="349"/>
    </row>
    <row r="1887" spans="1:19" ht="60" customHeight="1" x14ac:dyDescent="0.2">
      <c r="A1887" s="481">
        <f t="shared" si="324"/>
        <v>1884</v>
      </c>
      <c r="B1887" s="399">
        <v>45302</v>
      </c>
      <c r="C1887" s="441">
        <v>45292</v>
      </c>
      <c r="D1887" s="400" t="s">
        <v>114</v>
      </c>
      <c r="E1887" s="401" t="s">
        <v>342</v>
      </c>
      <c r="F1887" s="402">
        <v>2478.15</v>
      </c>
      <c r="G1887" s="405" t="s">
        <v>2749</v>
      </c>
      <c r="H1887" s="400" t="s">
        <v>139</v>
      </c>
      <c r="I1887" s="403" t="s">
        <v>3234</v>
      </c>
      <c r="J1887" s="386" t="str">
        <f t="shared" si="323"/>
        <v>CPF Protegido - LGPD</v>
      </c>
      <c r="K1887" s="386" t="s">
        <v>3733</v>
      </c>
      <c r="L1887" s="404" t="s">
        <v>979</v>
      </c>
      <c r="M1887" s="386" t="s">
        <v>3620</v>
      </c>
      <c r="N1887" s="399">
        <v>45301</v>
      </c>
      <c r="O1887" s="400" t="s">
        <v>76</v>
      </c>
      <c r="P1887" s="504" t="s">
        <v>3323</v>
      </c>
      <c r="Q1887" s="502" t="s">
        <v>944</v>
      </c>
      <c r="R1887" s="502" t="s">
        <v>3768</v>
      </c>
      <c r="S1887" s="349"/>
    </row>
    <row r="1888" spans="1:19" ht="60" customHeight="1" x14ac:dyDescent="0.2">
      <c r="A1888" s="481">
        <f t="shared" si="324"/>
        <v>1885</v>
      </c>
      <c r="B1888" s="399">
        <v>45303</v>
      </c>
      <c r="C1888" s="441">
        <v>45292</v>
      </c>
      <c r="D1888" s="400" t="s">
        <v>114</v>
      </c>
      <c r="E1888" s="401" t="s">
        <v>342</v>
      </c>
      <c r="F1888" s="402">
        <v>979.9</v>
      </c>
      <c r="G1888" s="405" t="s">
        <v>2675</v>
      </c>
      <c r="H1888" s="400" t="s">
        <v>139</v>
      </c>
      <c r="I1888" s="403" t="s">
        <v>3220</v>
      </c>
      <c r="J1888" s="386" t="str">
        <f t="shared" si="323"/>
        <v>13.606.139/0001-25</v>
      </c>
      <c r="K1888" s="386" t="s">
        <v>3733</v>
      </c>
      <c r="L1888" s="404" t="s">
        <v>3351</v>
      </c>
      <c r="M1888" s="386" t="s">
        <v>3617</v>
      </c>
      <c r="N1888" s="399">
        <v>45302</v>
      </c>
      <c r="O1888" s="400" t="s">
        <v>76</v>
      </c>
      <c r="P1888" s="504" t="s">
        <v>3308</v>
      </c>
      <c r="Q1888" s="502" t="s">
        <v>944</v>
      </c>
      <c r="R1888" s="502" t="s">
        <v>3839</v>
      </c>
      <c r="S1888" s="349"/>
    </row>
    <row r="1889" spans="1:19" ht="60" customHeight="1" x14ac:dyDescent="0.2">
      <c r="A1889" s="481">
        <f t="shared" si="324"/>
        <v>1886</v>
      </c>
      <c r="B1889" s="399">
        <v>45303</v>
      </c>
      <c r="C1889" s="441">
        <v>45292</v>
      </c>
      <c r="D1889" s="400" t="s">
        <v>114</v>
      </c>
      <c r="E1889" s="401" t="s">
        <v>342</v>
      </c>
      <c r="F1889" s="402">
        <v>504.96</v>
      </c>
      <c r="G1889" s="405" t="s">
        <v>2479</v>
      </c>
      <c r="H1889" s="400" t="s">
        <v>139</v>
      </c>
      <c r="I1889" s="403" t="s">
        <v>3172</v>
      </c>
      <c r="J1889" s="386" t="str">
        <f t="shared" si="323"/>
        <v>04.509.250/0001-02</v>
      </c>
      <c r="K1889" s="386" t="s">
        <v>1560</v>
      </c>
      <c r="L1889" s="404" t="s">
        <v>3351</v>
      </c>
      <c r="M1889" s="386" t="s">
        <v>3621</v>
      </c>
      <c r="N1889" s="399">
        <v>45279</v>
      </c>
      <c r="O1889" s="400" t="s">
        <v>76</v>
      </c>
      <c r="P1889" s="504" t="s">
        <v>3274</v>
      </c>
      <c r="Q1889" s="502" t="s">
        <v>944</v>
      </c>
      <c r="R1889" s="502" t="s">
        <v>3738</v>
      </c>
      <c r="S1889" s="349"/>
    </row>
    <row r="1890" spans="1:19" ht="60" customHeight="1" x14ac:dyDescent="0.2">
      <c r="A1890" s="481">
        <f t="shared" si="324"/>
        <v>1887</v>
      </c>
      <c r="B1890" s="399">
        <v>45306</v>
      </c>
      <c r="C1890" s="441">
        <v>45292</v>
      </c>
      <c r="D1890" s="400" t="s">
        <v>114</v>
      </c>
      <c r="E1890" s="401" t="s">
        <v>342</v>
      </c>
      <c r="F1890" s="402">
        <v>2116.8000000000002</v>
      </c>
      <c r="G1890" s="405" t="s">
        <v>2750</v>
      </c>
      <c r="H1890" s="400" t="s">
        <v>139</v>
      </c>
      <c r="I1890" s="403" t="s">
        <v>3235</v>
      </c>
      <c r="J1890" s="386" t="str">
        <f t="shared" si="323"/>
        <v>CPF Protegido - LGPD</v>
      </c>
      <c r="K1890" s="386" t="s">
        <v>3733</v>
      </c>
      <c r="L1890" s="404" t="s">
        <v>979</v>
      </c>
      <c r="M1890" s="386" t="s">
        <v>3622</v>
      </c>
      <c r="N1890" s="399">
        <v>45296</v>
      </c>
      <c r="O1890" s="400" t="s">
        <v>76</v>
      </c>
      <c r="P1890" s="504" t="s">
        <v>3324</v>
      </c>
      <c r="Q1890" s="502" t="s">
        <v>957</v>
      </c>
      <c r="R1890" s="502" t="s">
        <v>3751</v>
      </c>
      <c r="S1890" s="349"/>
    </row>
    <row r="1891" spans="1:19" ht="60" customHeight="1" x14ac:dyDescent="0.2">
      <c r="A1891" s="481">
        <f t="shared" si="324"/>
        <v>1888</v>
      </c>
      <c r="B1891" s="399">
        <v>45306</v>
      </c>
      <c r="C1891" s="441">
        <v>45292</v>
      </c>
      <c r="D1891" s="400" t="s">
        <v>114</v>
      </c>
      <c r="E1891" s="401" t="s">
        <v>342</v>
      </c>
      <c r="F1891" s="402">
        <v>1421</v>
      </c>
      <c r="G1891" s="405" t="s">
        <v>2751</v>
      </c>
      <c r="H1891" s="400" t="s">
        <v>139</v>
      </c>
      <c r="I1891" s="403" t="s">
        <v>3236</v>
      </c>
      <c r="J1891" s="386" t="str">
        <f t="shared" ref="J1891:J1954" si="325">IF(P1891="","",IF(LEN(TRIM(P1891))&gt;14,P1891,"CPF Protegido - LGPD"))</f>
        <v>30.729.582/0001-02</v>
      </c>
      <c r="K1891" s="386" t="s">
        <v>3733</v>
      </c>
      <c r="L1891" s="404" t="s">
        <v>3351</v>
      </c>
      <c r="M1891" s="386" t="s">
        <v>3549</v>
      </c>
      <c r="N1891" s="399">
        <v>45302</v>
      </c>
      <c r="O1891" s="400" t="s">
        <v>76</v>
      </c>
      <c r="P1891" s="504" t="s">
        <v>3325</v>
      </c>
      <c r="Q1891" s="502" t="s">
        <v>944</v>
      </c>
      <c r="R1891" s="502" t="s">
        <v>3840</v>
      </c>
      <c r="S1891" s="349"/>
    </row>
    <row r="1892" spans="1:19" ht="60" customHeight="1" x14ac:dyDescent="0.2">
      <c r="A1892" s="481">
        <f t="shared" si="324"/>
        <v>1889</v>
      </c>
      <c r="B1892" s="399">
        <v>45307</v>
      </c>
      <c r="C1892" s="441">
        <v>45292</v>
      </c>
      <c r="D1892" s="400" t="s">
        <v>114</v>
      </c>
      <c r="E1892" s="401" t="s">
        <v>342</v>
      </c>
      <c r="F1892" s="402">
        <v>516</v>
      </c>
      <c r="G1892" s="405" t="s">
        <v>2752</v>
      </c>
      <c r="H1892" s="400" t="s">
        <v>139</v>
      </c>
      <c r="I1892" s="403" t="s">
        <v>3237</v>
      </c>
      <c r="J1892" s="386" t="str">
        <f t="shared" si="325"/>
        <v>CPF Protegido - LGPD</v>
      </c>
      <c r="K1892" s="386" t="s">
        <v>3733</v>
      </c>
      <c r="L1892" s="404" t="s">
        <v>979</v>
      </c>
      <c r="M1892" s="386" t="s">
        <v>3623</v>
      </c>
      <c r="N1892" s="399">
        <v>45303</v>
      </c>
      <c r="O1892" s="400" t="s">
        <v>76</v>
      </c>
      <c r="P1892" s="504" t="s">
        <v>3326</v>
      </c>
      <c r="Q1892" s="502" t="s">
        <v>944</v>
      </c>
      <c r="R1892" s="502" t="s">
        <v>3841</v>
      </c>
      <c r="S1892" s="349"/>
    </row>
    <row r="1893" spans="1:19" ht="60" customHeight="1" x14ac:dyDescent="0.2">
      <c r="A1893" s="481">
        <f t="shared" si="324"/>
        <v>1890</v>
      </c>
      <c r="B1893" s="399">
        <v>45307</v>
      </c>
      <c r="C1893" s="441">
        <v>45292</v>
      </c>
      <c r="D1893" s="400" t="s">
        <v>114</v>
      </c>
      <c r="E1893" s="401" t="s">
        <v>342</v>
      </c>
      <c r="F1893" s="402">
        <v>7243.5</v>
      </c>
      <c r="G1893" s="405" t="s">
        <v>2753</v>
      </c>
      <c r="H1893" s="400" t="s">
        <v>139</v>
      </c>
      <c r="I1893" s="403" t="s">
        <v>3238</v>
      </c>
      <c r="J1893" s="386" t="str">
        <f t="shared" si="325"/>
        <v>18.165.912/0001-89</v>
      </c>
      <c r="K1893" s="386" t="s">
        <v>3733</v>
      </c>
      <c r="L1893" s="404" t="s">
        <v>3351</v>
      </c>
      <c r="M1893" s="386" t="s">
        <v>3624</v>
      </c>
      <c r="N1893" s="399">
        <v>45306</v>
      </c>
      <c r="O1893" s="400" t="s">
        <v>76</v>
      </c>
      <c r="P1893" s="504" t="s">
        <v>3327</v>
      </c>
      <c r="Q1893" s="502" t="s">
        <v>944</v>
      </c>
      <c r="R1893" s="502" t="s">
        <v>3760</v>
      </c>
      <c r="S1893" s="349"/>
    </row>
    <row r="1894" spans="1:19" ht="60" customHeight="1" x14ac:dyDescent="0.2">
      <c r="A1894" s="481">
        <f t="shared" si="324"/>
        <v>1891</v>
      </c>
      <c r="B1894" s="399">
        <v>45308</v>
      </c>
      <c r="C1894" s="441">
        <v>45292</v>
      </c>
      <c r="D1894" s="400" t="s">
        <v>114</v>
      </c>
      <c r="E1894" s="401" t="s">
        <v>342</v>
      </c>
      <c r="F1894" s="402">
        <v>3409.6</v>
      </c>
      <c r="G1894" s="405" t="s">
        <v>2754</v>
      </c>
      <c r="H1894" s="400" t="s">
        <v>139</v>
      </c>
      <c r="I1894" s="403" t="s">
        <v>3239</v>
      </c>
      <c r="J1894" s="386" t="str">
        <f t="shared" si="325"/>
        <v>CPF Protegido - LGPD</v>
      </c>
      <c r="K1894" s="386" t="s">
        <v>3733</v>
      </c>
      <c r="L1894" s="404" t="s">
        <v>979</v>
      </c>
      <c r="M1894" s="386" t="s">
        <v>3625</v>
      </c>
      <c r="N1894" s="399">
        <v>45301</v>
      </c>
      <c r="O1894" s="400" t="s">
        <v>76</v>
      </c>
      <c r="P1894" s="504" t="s">
        <v>3328</v>
      </c>
      <c r="Q1894" s="502" t="s">
        <v>944</v>
      </c>
      <c r="R1894" s="502" t="s">
        <v>3842</v>
      </c>
      <c r="S1894" s="349"/>
    </row>
    <row r="1895" spans="1:19" ht="60" customHeight="1" x14ac:dyDescent="0.2">
      <c r="A1895" s="481">
        <f t="shared" si="324"/>
        <v>1892</v>
      </c>
      <c r="B1895" s="399">
        <v>45308</v>
      </c>
      <c r="C1895" s="441">
        <v>45292</v>
      </c>
      <c r="D1895" s="400" t="s">
        <v>114</v>
      </c>
      <c r="E1895" s="401" t="s">
        <v>342</v>
      </c>
      <c r="F1895" s="402">
        <v>2450</v>
      </c>
      <c r="G1895" s="405" t="s">
        <v>2755</v>
      </c>
      <c r="H1895" s="400" t="s">
        <v>139</v>
      </c>
      <c r="I1895" s="403" t="s">
        <v>3240</v>
      </c>
      <c r="J1895" s="386" t="str">
        <f t="shared" si="325"/>
        <v>26.544.639/0001-21</v>
      </c>
      <c r="K1895" s="386" t="s">
        <v>3733</v>
      </c>
      <c r="L1895" s="404" t="s">
        <v>3351</v>
      </c>
      <c r="M1895" s="386" t="s">
        <v>3549</v>
      </c>
      <c r="N1895" s="399">
        <v>45306</v>
      </c>
      <c r="O1895" s="400" t="s">
        <v>76</v>
      </c>
      <c r="P1895" s="504" t="s">
        <v>3329</v>
      </c>
      <c r="Q1895" s="502" t="s">
        <v>944</v>
      </c>
      <c r="R1895" s="502" t="s">
        <v>3843</v>
      </c>
      <c r="S1895" s="349"/>
    </row>
    <row r="1896" spans="1:19" ht="60" customHeight="1" x14ac:dyDescent="0.2">
      <c r="A1896" s="481">
        <f t="shared" si="324"/>
        <v>1893</v>
      </c>
      <c r="B1896" s="399">
        <v>45309</v>
      </c>
      <c r="C1896" s="441">
        <v>45292</v>
      </c>
      <c r="D1896" s="400" t="s">
        <v>114</v>
      </c>
      <c r="E1896" s="401" t="s">
        <v>342</v>
      </c>
      <c r="F1896" s="402">
        <v>-29.85</v>
      </c>
      <c r="G1896" s="405" t="s">
        <v>2756</v>
      </c>
      <c r="H1896" s="400" t="s">
        <v>139</v>
      </c>
      <c r="I1896" s="403" t="s">
        <v>1822</v>
      </c>
      <c r="J1896" s="386" t="str">
        <f t="shared" si="325"/>
        <v>70.945.209/0001-03</v>
      </c>
      <c r="K1896" s="386" t="s">
        <v>1021</v>
      </c>
      <c r="L1896" s="404" t="s">
        <v>3348</v>
      </c>
      <c r="M1896" s="386" t="s">
        <v>3258</v>
      </c>
      <c r="N1896" s="399">
        <v>45309</v>
      </c>
      <c r="O1896" s="400" t="s">
        <v>76</v>
      </c>
      <c r="P1896" s="504" t="s">
        <v>718</v>
      </c>
      <c r="Q1896" s="501" t="s">
        <v>126</v>
      </c>
      <c r="R1896" s="501" t="s">
        <v>126</v>
      </c>
      <c r="S1896" s="349"/>
    </row>
    <row r="1897" spans="1:19" ht="60" customHeight="1" x14ac:dyDescent="0.2">
      <c r="A1897" s="481">
        <f t="shared" si="324"/>
        <v>1894</v>
      </c>
      <c r="B1897" s="399">
        <v>45309</v>
      </c>
      <c r="C1897" s="441">
        <v>45292</v>
      </c>
      <c r="D1897" s="400" t="s">
        <v>114</v>
      </c>
      <c r="E1897" s="401" t="s">
        <v>342</v>
      </c>
      <c r="F1897" s="402">
        <v>-100</v>
      </c>
      <c r="G1897" s="405" t="s">
        <v>2757</v>
      </c>
      <c r="H1897" s="400" t="s">
        <v>139</v>
      </c>
      <c r="I1897" s="403" t="s">
        <v>1822</v>
      </c>
      <c r="J1897" s="386" t="str">
        <f t="shared" si="325"/>
        <v>70.945.209/0001-03</v>
      </c>
      <c r="K1897" s="386" t="s">
        <v>1021</v>
      </c>
      <c r="L1897" s="404" t="s">
        <v>3348</v>
      </c>
      <c r="M1897" s="386" t="s">
        <v>3258</v>
      </c>
      <c r="N1897" s="399">
        <v>45309</v>
      </c>
      <c r="O1897" s="400" t="s">
        <v>76</v>
      </c>
      <c r="P1897" s="504" t="s">
        <v>718</v>
      </c>
      <c r="Q1897" s="501" t="s">
        <v>126</v>
      </c>
      <c r="R1897" s="501" t="s">
        <v>126</v>
      </c>
      <c r="S1897" s="349"/>
    </row>
    <row r="1898" spans="1:19" ht="60" customHeight="1" x14ac:dyDescent="0.2">
      <c r="A1898" s="481">
        <f t="shared" si="324"/>
        <v>1895</v>
      </c>
      <c r="B1898" s="399">
        <v>45309</v>
      </c>
      <c r="C1898" s="441">
        <v>45292</v>
      </c>
      <c r="D1898" s="400" t="s">
        <v>114</v>
      </c>
      <c r="E1898" s="401" t="s">
        <v>342</v>
      </c>
      <c r="F1898" s="402">
        <v>3000</v>
      </c>
      <c r="G1898" s="405" t="s">
        <v>2758</v>
      </c>
      <c r="H1898" s="400" t="s">
        <v>139</v>
      </c>
      <c r="I1898" s="403" t="s">
        <v>3241</v>
      </c>
      <c r="J1898" s="386" t="str">
        <f t="shared" si="325"/>
        <v>11.620.976/0001-83</v>
      </c>
      <c r="K1898" s="386" t="s">
        <v>3733</v>
      </c>
      <c r="L1898" s="404" t="s">
        <v>3592</v>
      </c>
      <c r="M1898" s="386" t="s">
        <v>3258</v>
      </c>
      <c r="N1898" s="399">
        <v>45281</v>
      </c>
      <c r="O1898" s="400" t="s">
        <v>76</v>
      </c>
      <c r="P1898" s="504" t="s">
        <v>3330</v>
      </c>
      <c r="Q1898" s="502" t="s">
        <v>944</v>
      </c>
      <c r="R1898" s="502" t="s">
        <v>3844</v>
      </c>
      <c r="S1898" s="349"/>
    </row>
    <row r="1899" spans="1:19" ht="60" customHeight="1" x14ac:dyDescent="0.2">
      <c r="A1899" s="481">
        <f t="shared" si="324"/>
        <v>1896</v>
      </c>
      <c r="B1899" s="399">
        <v>45310</v>
      </c>
      <c r="C1899" s="441">
        <v>45292</v>
      </c>
      <c r="D1899" s="400" t="s">
        <v>114</v>
      </c>
      <c r="E1899" s="401" t="s">
        <v>342</v>
      </c>
      <c r="F1899" s="402">
        <v>6.23</v>
      </c>
      <c r="G1899" s="405" t="s">
        <v>2759</v>
      </c>
      <c r="H1899" s="400" t="s">
        <v>139</v>
      </c>
      <c r="I1899" s="403" t="s">
        <v>1822</v>
      </c>
      <c r="J1899" s="386" t="str">
        <f t="shared" si="325"/>
        <v>70.945.209/0001-03</v>
      </c>
      <c r="K1899" s="386" t="s">
        <v>4161</v>
      </c>
      <c r="L1899" s="404" t="s">
        <v>3348</v>
      </c>
      <c r="M1899" s="386" t="s">
        <v>3258</v>
      </c>
      <c r="N1899" s="399">
        <v>45309</v>
      </c>
      <c r="O1899" s="400" t="s">
        <v>76</v>
      </c>
      <c r="P1899" s="504" t="s">
        <v>718</v>
      </c>
      <c r="Q1899" s="501" t="s">
        <v>126</v>
      </c>
      <c r="R1899" s="501" t="s">
        <v>126</v>
      </c>
      <c r="S1899" s="349"/>
    </row>
    <row r="1900" spans="1:19" ht="60" customHeight="1" x14ac:dyDescent="0.2">
      <c r="A1900" s="481">
        <f t="shared" si="324"/>
        <v>1897</v>
      </c>
      <c r="B1900" s="399">
        <v>45310</v>
      </c>
      <c r="C1900" s="441">
        <v>45292</v>
      </c>
      <c r="D1900" s="400" t="s">
        <v>114</v>
      </c>
      <c r="E1900" s="401" t="s">
        <v>342</v>
      </c>
      <c r="F1900" s="402">
        <v>220</v>
      </c>
      <c r="G1900" s="405" t="s">
        <v>2760</v>
      </c>
      <c r="H1900" s="400" t="s">
        <v>139</v>
      </c>
      <c r="I1900" s="403" t="s">
        <v>1822</v>
      </c>
      <c r="J1900" s="386" t="str">
        <f t="shared" si="325"/>
        <v>70.945.209/0001-03</v>
      </c>
      <c r="K1900" s="386" t="s">
        <v>1234</v>
      </c>
      <c r="L1900" s="404" t="s">
        <v>1445</v>
      </c>
      <c r="M1900" s="386" t="s">
        <v>3626</v>
      </c>
      <c r="N1900" s="399">
        <v>45291</v>
      </c>
      <c r="O1900" s="400" t="s">
        <v>76</v>
      </c>
      <c r="P1900" s="504" t="s">
        <v>718</v>
      </c>
      <c r="Q1900" s="501" t="s">
        <v>126</v>
      </c>
      <c r="R1900" s="501" t="s">
        <v>126</v>
      </c>
      <c r="S1900" s="349"/>
    </row>
    <row r="1901" spans="1:19" ht="60" customHeight="1" x14ac:dyDescent="0.2">
      <c r="A1901" s="481">
        <f t="shared" si="324"/>
        <v>1898</v>
      </c>
      <c r="B1901" s="399">
        <v>45310</v>
      </c>
      <c r="C1901" s="441">
        <v>45292</v>
      </c>
      <c r="D1901" s="400" t="s">
        <v>114</v>
      </c>
      <c r="E1901" s="401" t="s">
        <v>342</v>
      </c>
      <c r="F1901" s="402">
        <v>220</v>
      </c>
      <c r="G1901" s="405" t="s">
        <v>2761</v>
      </c>
      <c r="H1901" s="400" t="s">
        <v>139</v>
      </c>
      <c r="I1901" s="403" t="s">
        <v>1822</v>
      </c>
      <c r="J1901" s="386" t="str">
        <f t="shared" si="325"/>
        <v>70.945.209/0001-03</v>
      </c>
      <c r="K1901" s="386" t="s">
        <v>1234</v>
      </c>
      <c r="L1901" s="404" t="s">
        <v>1445</v>
      </c>
      <c r="M1901" s="386" t="s">
        <v>3626</v>
      </c>
      <c r="N1901" s="399">
        <v>45291</v>
      </c>
      <c r="O1901" s="400" t="s">
        <v>76</v>
      </c>
      <c r="P1901" s="504" t="s">
        <v>718</v>
      </c>
      <c r="Q1901" s="501" t="s">
        <v>126</v>
      </c>
      <c r="R1901" s="501" t="s">
        <v>126</v>
      </c>
      <c r="S1901" s="349"/>
    </row>
    <row r="1902" spans="1:19" ht="60" customHeight="1" x14ac:dyDescent="0.2">
      <c r="A1902" s="481">
        <f t="shared" si="324"/>
        <v>1899</v>
      </c>
      <c r="B1902" s="399">
        <v>45310</v>
      </c>
      <c r="C1902" s="441">
        <v>45292</v>
      </c>
      <c r="D1902" s="400" t="s">
        <v>114</v>
      </c>
      <c r="E1902" s="401" t="s">
        <v>342</v>
      </c>
      <c r="F1902" s="402">
        <v>220</v>
      </c>
      <c r="G1902" s="405" t="s">
        <v>2762</v>
      </c>
      <c r="H1902" s="400" t="s">
        <v>139</v>
      </c>
      <c r="I1902" s="403" t="s">
        <v>1822</v>
      </c>
      <c r="J1902" s="386" t="str">
        <f t="shared" si="325"/>
        <v>70.945.209/0001-03</v>
      </c>
      <c r="K1902" s="386" t="s">
        <v>1234</v>
      </c>
      <c r="L1902" s="404" t="s">
        <v>1445</v>
      </c>
      <c r="M1902" s="386" t="s">
        <v>3626</v>
      </c>
      <c r="N1902" s="399">
        <v>45291</v>
      </c>
      <c r="O1902" s="400" t="s">
        <v>76</v>
      </c>
      <c r="P1902" s="504" t="s">
        <v>718</v>
      </c>
      <c r="Q1902" s="501" t="s">
        <v>126</v>
      </c>
      <c r="R1902" s="501" t="s">
        <v>126</v>
      </c>
      <c r="S1902" s="349"/>
    </row>
    <row r="1903" spans="1:19" ht="60" customHeight="1" x14ac:dyDescent="0.2">
      <c r="A1903" s="481">
        <f t="shared" si="324"/>
        <v>1900</v>
      </c>
      <c r="B1903" s="399">
        <v>45310</v>
      </c>
      <c r="C1903" s="441">
        <v>45292</v>
      </c>
      <c r="D1903" s="400" t="s">
        <v>114</v>
      </c>
      <c r="E1903" s="401" t="s">
        <v>342</v>
      </c>
      <c r="F1903" s="402">
        <v>440</v>
      </c>
      <c r="G1903" s="405" t="s">
        <v>2763</v>
      </c>
      <c r="H1903" s="400" t="s">
        <v>139</v>
      </c>
      <c r="I1903" s="403" t="s">
        <v>1822</v>
      </c>
      <c r="J1903" s="386" t="str">
        <f t="shared" si="325"/>
        <v>70.945.209/0001-03</v>
      </c>
      <c r="K1903" s="386" t="s">
        <v>1234</v>
      </c>
      <c r="L1903" s="404" t="s">
        <v>1445</v>
      </c>
      <c r="M1903" s="386" t="s">
        <v>3626</v>
      </c>
      <c r="N1903" s="399">
        <v>45291</v>
      </c>
      <c r="O1903" s="400" t="s">
        <v>76</v>
      </c>
      <c r="P1903" s="504" t="s">
        <v>718</v>
      </c>
      <c r="Q1903" s="501" t="s">
        <v>126</v>
      </c>
      <c r="R1903" s="501" t="s">
        <v>126</v>
      </c>
      <c r="S1903" s="349"/>
    </row>
    <row r="1904" spans="1:19" ht="60" customHeight="1" x14ac:dyDescent="0.2">
      <c r="A1904" s="481">
        <f t="shared" si="324"/>
        <v>1901</v>
      </c>
      <c r="B1904" s="399">
        <v>45310</v>
      </c>
      <c r="C1904" s="441">
        <v>45292</v>
      </c>
      <c r="D1904" s="400" t="s">
        <v>114</v>
      </c>
      <c r="E1904" s="401" t="s">
        <v>342</v>
      </c>
      <c r="F1904" s="402">
        <v>440</v>
      </c>
      <c r="G1904" s="405" t="s">
        <v>2764</v>
      </c>
      <c r="H1904" s="400" t="s">
        <v>139</v>
      </c>
      <c r="I1904" s="403" t="s">
        <v>1822</v>
      </c>
      <c r="J1904" s="386" t="str">
        <f t="shared" si="325"/>
        <v>70.945.209/0001-03</v>
      </c>
      <c r="K1904" s="386" t="s">
        <v>1234</v>
      </c>
      <c r="L1904" s="404" t="s">
        <v>1445</v>
      </c>
      <c r="M1904" s="386" t="s">
        <v>3626</v>
      </c>
      <c r="N1904" s="399">
        <v>45291</v>
      </c>
      <c r="O1904" s="400" t="s">
        <v>76</v>
      </c>
      <c r="P1904" s="504" t="s">
        <v>718</v>
      </c>
      <c r="Q1904" s="501" t="s">
        <v>126</v>
      </c>
      <c r="R1904" s="501" t="s">
        <v>126</v>
      </c>
      <c r="S1904" s="349"/>
    </row>
    <row r="1905" spans="1:19" ht="60" customHeight="1" x14ac:dyDescent="0.2">
      <c r="A1905" s="481">
        <f t="shared" si="324"/>
        <v>1902</v>
      </c>
      <c r="B1905" s="399">
        <v>45310</v>
      </c>
      <c r="C1905" s="441">
        <v>45292</v>
      </c>
      <c r="D1905" s="400" t="s">
        <v>114</v>
      </c>
      <c r="E1905" s="401" t="s">
        <v>342</v>
      </c>
      <c r="F1905" s="402">
        <v>330</v>
      </c>
      <c r="G1905" s="405" t="s">
        <v>2765</v>
      </c>
      <c r="H1905" s="400" t="s">
        <v>139</v>
      </c>
      <c r="I1905" s="403" t="s">
        <v>1822</v>
      </c>
      <c r="J1905" s="386" t="str">
        <f t="shared" si="325"/>
        <v>70.945.209/0001-03</v>
      </c>
      <c r="K1905" s="386" t="s">
        <v>1234</v>
      </c>
      <c r="L1905" s="404" t="s">
        <v>1445</v>
      </c>
      <c r="M1905" s="386" t="s">
        <v>3626</v>
      </c>
      <c r="N1905" s="399">
        <v>45291</v>
      </c>
      <c r="O1905" s="400" t="s">
        <v>76</v>
      </c>
      <c r="P1905" s="504" t="s">
        <v>718</v>
      </c>
      <c r="Q1905" s="501" t="s">
        <v>126</v>
      </c>
      <c r="R1905" s="501" t="s">
        <v>126</v>
      </c>
      <c r="S1905" s="349"/>
    </row>
    <row r="1906" spans="1:19" ht="60" customHeight="1" x14ac:dyDescent="0.2">
      <c r="A1906" s="481">
        <f t="shared" si="324"/>
        <v>1903</v>
      </c>
      <c r="B1906" s="399">
        <v>45310</v>
      </c>
      <c r="C1906" s="441">
        <v>45292</v>
      </c>
      <c r="D1906" s="400" t="s">
        <v>114</v>
      </c>
      <c r="E1906" s="401" t="s">
        <v>342</v>
      </c>
      <c r="F1906" s="402">
        <v>330</v>
      </c>
      <c r="G1906" s="405" t="s">
        <v>2766</v>
      </c>
      <c r="H1906" s="400" t="s">
        <v>139</v>
      </c>
      <c r="I1906" s="403" t="s">
        <v>1822</v>
      </c>
      <c r="J1906" s="386" t="str">
        <f t="shared" si="325"/>
        <v>70.945.209/0001-03</v>
      </c>
      <c r="K1906" s="386" t="s">
        <v>1234</v>
      </c>
      <c r="L1906" s="404" t="s">
        <v>1445</v>
      </c>
      <c r="M1906" s="386" t="s">
        <v>3626</v>
      </c>
      <c r="N1906" s="399">
        <v>45291</v>
      </c>
      <c r="O1906" s="400" t="s">
        <v>76</v>
      </c>
      <c r="P1906" s="504" t="s">
        <v>718</v>
      </c>
      <c r="Q1906" s="501" t="s">
        <v>126</v>
      </c>
      <c r="R1906" s="501" t="s">
        <v>126</v>
      </c>
      <c r="S1906" s="349"/>
    </row>
    <row r="1907" spans="1:19" ht="60" customHeight="1" x14ac:dyDescent="0.2">
      <c r="A1907" s="481">
        <f t="shared" si="324"/>
        <v>1904</v>
      </c>
      <c r="B1907" s="399">
        <v>45310</v>
      </c>
      <c r="C1907" s="441">
        <v>45292</v>
      </c>
      <c r="D1907" s="400" t="s">
        <v>114</v>
      </c>
      <c r="E1907" s="401" t="s">
        <v>342</v>
      </c>
      <c r="F1907" s="402">
        <v>330</v>
      </c>
      <c r="G1907" s="405" t="s">
        <v>2767</v>
      </c>
      <c r="H1907" s="400" t="s">
        <v>139</v>
      </c>
      <c r="I1907" s="403" t="s">
        <v>1822</v>
      </c>
      <c r="J1907" s="386" t="str">
        <f t="shared" si="325"/>
        <v>70.945.209/0001-03</v>
      </c>
      <c r="K1907" s="386" t="s">
        <v>1234</v>
      </c>
      <c r="L1907" s="404" t="s">
        <v>1445</v>
      </c>
      <c r="M1907" s="386" t="s">
        <v>3626</v>
      </c>
      <c r="N1907" s="399">
        <v>45291</v>
      </c>
      <c r="O1907" s="400" t="s">
        <v>76</v>
      </c>
      <c r="P1907" s="504" t="s">
        <v>718</v>
      </c>
      <c r="Q1907" s="501" t="s">
        <v>126</v>
      </c>
      <c r="R1907" s="501" t="s">
        <v>126</v>
      </c>
      <c r="S1907" s="349"/>
    </row>
    <row r="1908" spans="1:19" ht="60" customHeight="1" x14ac:dyDescent="0.2">
      <c r="A1908" s="481">
        <f t="shared" si="324"/>
        <v>1905</v>
      </c>
      <c r="B1908" s="399">
        <v>45310</v>
      </c>
      <c r="C1908" s="441">
        <v>45292</v>
      </c>
      <c r="D1908" s="400" t="s">
        <v>114</v>
      </c>
      <c r="E1908" s="401" t="s">
        <v>342</v>
      </c>
      <c r="F1908" s="402">
        <v>330</v>
      </c>
      <c r="G1908" s="405" t="s">
        <v>2768</v>
      </c>
      <c r="H1908" s="400" t="s">
        <v>139</v>
      </c>
      <c r="I1908" s="403" t="s">
        <v>1822</v>
      </c>
      <c r="J1908" s="386" t="str">
        <f t="shared" si="325"/>
        <v>70.945.209/0001-03</v>
      </c>
      <c r="K1908" s="386" t="s">
        <v>1234</v>
      </c>
      <c r="L1908" s="404" t="s">
        <v>1445</v>
      </c>
      <c r="M1908" s="386" t="s">
        <v>3626</v>
      </c>
      <c r="N1908" s="399">
        <v>45291</v>
      </c>
      <c r="O1908" s="400" t="s">
        <v>76</v>
      </c>
      <c r="P1908" s="504" t="s">
        <v>718</v>
      </c>
      <c r="Q1908" s="501" t="s">
        <v>126</v>
      </c>
      <c r="R1908" s="501" t="s">
        <v>126</v>
      </c>
      <c r="S1908" s="349"/>
    </row>
    <row r="1909" spans="1:19" ht="60" customHeight="1" x14ac:dyDescent="0.2">
      <c r="A1909" s="481">
        <f t="shared" si="324"/>
        <v>1906</v>
      </c>
      <c r="B1909" s="399">
        <v>45310</v>
      </c>
      <c r="C1909" s="441">
        <v>45292</v>
      </c>
      <c r="D1909" s="400" t="s">
        <v>114</v>
      </c>
      <c r="E1909" s="401" t="s">
        <v>342</v>
      </c>
      <c r="F1909" s="402">
        <v>55</v>
      </c>
      <c r="G1909" s="405" t="s">
        <v>2769</v>
      </c>
      <c r="H1909" s="400" t="s">
        <v>139</v>
      </c>
      <c r="I1909" s="403" t="s">
        <v>1822</v>
      </c>
      <c r="J1909" s="386" t="str">
        <f t="shared" si="325"/>
        <v>70.945.209/0001-03</v>
      </c>
      <c r="K1909" s="386" t="s">
        <v>1234</v>
      </c>
      <c r="L1909" s="404" t="s">
        <v>1445</v>
      </c>
      <c r="M1909" s="386" t="s">
        <v>3626</v>
      </c>
      <c r="N1909" s="399">
        <v>45291</v>
      </c>
      <c r="O1909" s="400" t="s">
        <v>76</v>
      </c>
      <c r="P1909" s="504" t="s">
        <v>718</v>
      </c>
      <c r="Q1909" s="501" t="s">
        <v>126</v>
      </c>
      <c r="R1909" s="501" t="s">
        <v>126</v>
      </c>
      <c r="S1909" s="349"/>
    </row>
    <row r="1910" spans="1:19" ht="60" customHeight="1" x14ac:dyDescent="0.2">
      <c r="A1910" s="481">
        <f t="shared" si="324"/>
        <v>1907</v>
      </c>
      <c r="B1910" s="399">
        <v>45310</v>
      </c>
      <c r="C1910" s="441">
        <v>45292</v>
      </c>
      <c r="D1910" s="400" t="s">
        <v>114</v>
      </c>
      <c r="E1910" s="401" t="s">
        <v>342</v>
      </c>
      <c r="F1910" s="402">
        <v>330</v>
      </c>
      <c r="G1910" s="405" t="s">
        <v>2770</v>
      </c>
      <c r="H1910" s="400" t="s">
        <v>139</v>
      </c>
      <c r="I1910" s="403" t="s">
        <v>1822</v>
      </c>
      <c r="J1910" s="386" t="str">
        <f t="shared" si="325"/>
        <v>70.945.209/0001-03</v>
      </c>
      <c r="K1910" s="386" t="s">
        <v>1234</v>
      </c>
      <c r="L1910" s="404" t="s">
        <v>1445</v>
      </c>
      <c r="M1910" s="386" t="s">
        <v>3626</v>
      </c>
      <c r="N1910" s="399">
        <v>45291</v>
      </c>
      <c r="O1910" s="400" t="s">
        <v>76</v>
      </c>
      <c r="P1910" s="504" t="s">
        <v>718</v>
      </c>
      <c r="Q1910" s="501" t="s">
        <v>126</v>
      </c>
      <c r="R1910" s="501" t="s">
        <v>126</v>
      </c>
      <c r="S1910" s="349"/>
    </row>
    <row r="1911" spans="1:19" ht="60" customHeight="1" x14ac:dyDescent="0.2">
      <c r="A1911" s="481">
        <f t="shared" si="324"/>
        <v>1908</v>
      </c>
      <c r="B1911" s="399">
        <v>45310</v>
      </c>
      <c r="C1911" s="441">
        <v>45292</v>
      </c>
      <c r="D1911" s="400" t="s">
        <v>114</v>
      </c>
      <c r="E1911" s="401" t="s">
        <v>342</v>
      </c>
      <c r="F1911" s="402">
        <v>330</v>
      </c>
      <c r="G1911" s="405" t="s">
        <v>2771</v>
      </c>
      <c r="H1911" s="400" t="s">
        <v>139</v>
      </c>
      <c r="I1911" s="403" t="s">
        <v>1822</v>
      </c>
      <c r="J1911" s="386" t="str">
        <f t="shared" si="325"/>
        <v>70.945.209/0001-03</v>
      </c>
      <c r="K1911" s="386" t="s">
        <v>1234</v>
      </c>
      <c r="L1911" s="404" t="s">
        <v>1445</v>
      </c>
      <c r="M1911" s="386" t="s">
        <v>3626</v>
      </c>
      <c r="N1911" s="399">
        <v>45291</v>
      </c>
      <c r="O1911" s="400" t="s">
        <v>76</v>
      </c>
      <c r="P1911" s="504" t="s">
        <v>718</v>
      </c>
      <c r="Q1911" s="501" t="s">
        <v>126</v>
      </c>
      <c r="R1911" s="501" t="s">
        <v>126</v>
      </c>
      <c r="S1911" s="349"/>
    </row>
    <row r="1912" spans="1:19" ht="60" customHeight="1" x14ac:dyDescent="0.2">
      <c r="A1912" s="481">
        <f t="shared" si="324"/>
        <v>1909</v>
      </c>
      <c r="B1912" s="399">
        <v>45310</v>
      </c>
      <c r="C1912" s="441">
        <v>45292</v>
      </c>
      <c r="D1912" s="400" t="s">
        <v>114</v>
      </c>
      <c r="E1912" s="401" t="s">
        <v>342</v>
      </c>
      <c r="F1912" s="402">
        <v>330</v>
      </c>
      <c r="G1912" s="405" t="s">
        <v>2772</v>
      </c>
      <c r="H1912" s="400" t="s">
        <v>139</v>
      </c>
      <c r="I1912" s="403" t="s">
        <v>1822</v>
      </c>
      <c r="J1912" s="386" t="str">
        <f t="shared" si="325"/>
        <v>70.945.209/0001-03</v>
      </c>
      <c r="K1912" s="386" t="s">
        <v>1234</v>
      </c>
      <c r="L1912" s="404" t="s">
        <v>1445</v>
      </c>
      <c r="M1912" s="386" t="s">
        <v>3626</v>
      </c>
      <c r="N1912" s="399">
        <v>45291</v>
      </c>
      <c r="O1912" s="400" t="s">
        <v>76</v>
      </c>
      <c r="P1912" s="504" t="s">
        <v>718</v>
      </c>
      <c r="Q1912" s="501" t="s">
        <v>126</v>
      </c>
      <c r="R1912" s="501" t="s">
        <v>126</v>
      </c>
      <c r="S1912" s="349"/>
    </row>
    <row r="1913" spans="1:19" ht="60" customHeight="1" x14ac:dyDescent="0.2">
      <c r="A1913" s="481">
        <f t="shared" si="324"/>
        <v>1910</v>
      </c>
      <c r="B1913" s="399">
        <v>45310</v>
      </c>
      <c r="C1913" s="441">
        <v>45292</v>
      </c>
      <c r="D1913" s="400" t="s">
        <v>114</v>
      </c>
      <c r="E1913" s="401" t="s">
        <v>342</v>
      </c>
      <c r="F1913" s="402">
        <v>330</v>
      </c>
      <c r="G1913" s="405" t="s">
        <v>2773</v>
      </c>
      <c r="H1913" s="400" t="s">
        <v>139</v>
      </c>
      <c r="I1913" s="403" t="s">
        <v>1822</v>
      </c>
      <c r="J1913" s="386" t="str">
        <f t="shared" si="325"/>
        <v>70.945.209/0001-03</v>
      </c>
      <c r="K1913" s="386" t="s">
        <v>1234</v>
      </c>
      <c r="L1913" s="404" t="s">
        <v>1445</v>
      </c>
      <c r="M1913" s="386" t="s">
        <v>3626</v>
      </c>
      <c r="N1913" s="399">
        <v>45291</v>
      </c>
      <c r="O1913" s="400" t="s">
        <v>76</v>
      </c>
      <c r="P1913" s="504" t="s">
        <v>718</v>
      </c>
      <c r="Q1913" s="501" t="s">
        <v>126</v>
      </c>
      <c r="R1913" s="501" t="s">
        <v>126</v>
      </c>
      <c r="S1913" s="349"/>
    </row>
    <row r="1914" spans="1:19" ht="60" customHeight="1" x14ac:dyDescent="0.2">
      <c r="A1914" s="481">
        <f t="shared" si="324"/>
        <v>1911</v>
      </c>
      <c r="B1914" s="399">
        <v>45310</v>
      </c>
      <c r="C1914" s="441">
        <v>45292</v>
      </c>
      <c r="D1914" s="400" t="s">
        <v>114</v>
      </c>
      <c r="E1914" s="401" t="s">
        <v>342</v>
      </c>
      <c r="F1914" s="402">
        <v>330</v>
      </c>
      <c r="G1914" s="405" t="s">
        <v>2774</v>
      </c>
      <c r="H1914" s="400" t="s">
        <v>139</v>
      </c>
      <c r="I1914" s="403" t="s">
        <v>1822</v>
      </c>
      <c r="J1914" s="386" t="str">
        <f t="shared" si="325"/>
        <v>70.945.209/0001-03</v>
      </c>
      <c r="K1914" s="386" t="s">
        <v>1234</v>
      </c>
      <c r="L1914" s="404" t="s">
        <v>1445</v>
      </c>
      <c r="M1914" s="386" t="s">
        <v>3626</v>
      </c>
      <c r="N1914" s="399">
        <v>45291</v>
      </c>
      <c r="O1914" s="400" t="s">
        <v>76</v>
      </c>
      <c r="P1914" s="504" t="s">
        <v>718</v>
      </c>
      <c r="Q1914" s="501" t="s">
        <v>126</v>
      </c>
      <c r="R1914" s="501" t="s">
        <v>126</v>
      </c>
      <c r="S1914" s="349"/>
    </row>
    <row r="1915" spans="1:19" ht="60" customHeight="1" x14ac:dyDescent="0.2">
      <c r="A1915" s="481">
        <f t="shared" si="324"/>
        <v>1912</v>
      </c>
      <c r="B1915" s="399">
        <v>45310</v>
      </c>
      <c r="C1915" s="441">
        <v>45292</v>
      </c>
      <c r="D1915" s="400" t="s">
        <v>114</v>
      </c>
      <c r="E1915" s="401" t="s">
        <v>342</v>
      </c>
      <c r="F1915" s="402">
        <v>330</v>
      </c>
      <c r="G1915" s="405" t="s">
        <v>2775</v>
      </c>
      <c r="H1915" s="400" t="s">
        <v>139</v>
      </c>
      <c r="I1915" s="403" t="s">
        <v>1822</v>
      </c>
      <c r="J1915" s="386" t="str">
        <f t="shared" si="325"/>
        <v>70.945.209/0001-03</v>
      </c>
      <c r="K1915" s="386" t="s">
        <v>1234</v>
      </c>
      <c r="L1915" s="404" t="s">
        <v>1445</v>
      </c>
      <c r="M1915" s="386" t="s">
        <v>3626</v>
      </c>
      <c r="N1915" s="399">
        <v>45291</v>
      </c>
      <c r="O1915" s="400" t="s">
        <v>76</v>
      </c>
      <c r="P1915" s="504" t="s">
        <v>718</v>
      </c>
      <c r="Q1915" s="501" t="s">
        <v>126</v>
      </c>
      <c r="R1915" s="501" t="s">
        <v>126</v>
      </c>
      <c r="S1915" s="349"/>
    </row>
    <row r="1916" spans="1:19" ht="60" customHeight="1" x14ac:dyDescent="0.2">
      <c r="A1916" s="481">
        <f t="shared" si="324"/>
        <v>1913</v>
      </c>
      <c r="B1916" s="399">
        <v>45310</v>
      </c>
      <c r="C1916" s="441">
        <v>45292</v>
      </c>
      <c r="D1916" s="400" t="s">
        <v>114</v>
      </c>
      <c r="E1916" s="401" t="s">
        <v>342</v>
      </c>
      <c r="F1916" s="402">
        <v>330</v>
      </c>
      <c r="G1916" s="405" t="s">
        <v>2776</v>
      </c>
      <c r="H1916" s="400" t="s">
        <v>139</v>
      </c>
      <c r="I1916" s="403" t="s">
        <v>1822</v>
      </c>
      <c r="J1916" s="386" t="str">
        <f t="shared" si="325"/>
        <v>70.945.209/0001-03</v>
      </c>
      <c r="K1916" s="386" t="s">
        <v>1234</v>
      </c>
      <c r="L1916" s="404" t="s">
        <v>1445</v>
      </c>
      <c r="M1916" s="386" t="s">
        <v>3626</v>
      </c>
      <c r="N1916" s="399">
        <v>45291</v>
      </c>
      <c r="O1916" s="400" t="s">
        <v>76</v>
      </c>
      <c r="P1916" s="504" t="s">
        <v>718</v>
      </c>
      <c r="Q1916" s="501" t="s">
        <v>126</v>
      </c>
      <c r="R1916" s="501" t="s">
        <v>126</v>
      </c>
      <c r="S1916" s="349"/>
    </row>
    <row r="1917" spans="1:19" ht="60" customHeight="1" x14ac:dyDescent="0.2">
      <c r="A1917" s="481">
        <f t="shared" si="324"/>
        <v>1914</v>
      </c>
      <c r="B1917" s="399">
        <v>45310</v>
      </c>
      <c r="C1917" s="441">
        <v>45292</v>
      </c>
      <c r="D1917" s="400" t="s">
        <v>114</v>
      </c>
      <c r="E1917" s="401" t="s">
        <v>342</v>
      </c>
      <c r="F1917" s="402">
        <v>330</v>
      </c>
      <c r="G1917" s="405" t="s">
        <v>2777</v>
      </c>
      <c r="H1917" s="400" t="s">
        <v>139</v>
      </c>
      <c r="I1917" s="403" t="s">
        <v>1822</v>
      </c>
      <c r="J1917" s="386" t="str">
        <f t="shared" si="325"/>
        <v>70.945.209/0001-03</v>
      </c>
      <c r="K1917" s="386" t="s">
        <v>1234</v>
      </c>
      <c r="L1917" s="404" t="s">
        <v>1445</v>
      </c>
      <c r="M1917" s="386" t="s">
        <v>3626</v>
      </c>
      <c r="N1917" s="399">
        <v>45291</v>
      </c>
      <c r="O1917" s="400" t="s">
        <v>76</v>
      </c>
      <c r="P1917" s="504" t="s">
        <v>718</v>
      </c>
      <c r="Q1917" s="501" t="s">
        <v>126</v>
      </c>
      <c r="R1917" s="501" t="s">
        <v>126</v>
      </c>
      <c r="S1917" s="349"/>
    </row>
    <row r="1918" spans="1:19" ht="60" customHeight="1" x14ac:dyDescent="0.2">
      <c r="A1918" s="481">
        <f t="shared" si="324"/>
        <v>1915</v>
      </c>
      <c r="B1918" s="399">
        <v>45310</v>
      </c>
      <c r="C1918" s="441">
        <v>45292</v>
      </c>
      <c r="D1918" s="400" t="s">
        <v>114</v>
      </c>
      <c r="E1918" s="401" t="s">
        <v>342</v>
      </c>
      <c r="F1918" s="402">
        <v>275</v>
      </c>
      <c r="G1918" s="405" t="s">
        <v>2778</v>
      </c>
      <c r="H1918" s="400" t="s">
        <v>139</v>
      </c>
      <c r="I1918" s="403" t="s">
        <v>1822</v>
      </c>
      <c r="J1918" s="386" t="str">
        <f t="shared" si="325"/>
        <v>70.945.209/0001-03</v>
      </c>
      <c r="K1918" s="386" t="s">
        <v>1234</v>
      </c>
      <c r="L1918" s="404" t="s">
        <v>1445</v>
      </c>
      <c r="M1918" s="386" t="s">
        <v>3626</v>
      </c>
      <c r="N1918" s="399">
        <v>45291</v>
      </c>
      <c r="O1918" s="400" t="s">
        <v>76</v>
      </c>
      <c r="P1918" s="504" t="s">
        <v>718</v>
      </c>
      <c r="Q1918" s="501" t="s">
        <v>126</v>
      </c>
      <c r="R1918" s="501" t="s">
        <v>126</v>
      </c>
      <c r="S1918" s="349"/>
    </row>
    <row r="1919" spans="1:19" ht="60" customHeight="1" x14ac:dyDescent="0.2">
      <c r="A1919" s="481">
        <f t="shared" si="324"/>
        <v>1916</v>
      </c>
      <c r="B1919" s="399">
        <v>45310</v>
      </c>
      <c r="C1919" s="441">
        <v>45292</v>
      </c>
      <c r="D1919" s="400" t="s">
        <v>114</v>
      </c>
      <c r="E1919" s="401" t="s">
        <v>342</v>
      </c>
      <c r="F1919" s="402">
        <v>220</v>
      </c>
      <c r="G1919" s="405" t="s">
        <v>2779</v>
      </c>
      <c r="H1919" s="400" t="s">
        <v>139</v>
      </c>
      <c r="I1919" s="403" t="s">
        <v>1822</v>
      </c>
      <c r="J1919" s="386" t="str">
        <f t="shared" si="325"/>
        <v>70.945.209/0001-03</v>
      </c>
      <c r="K1919" s="386" t="s">
        <v>1234</v>
      </c>
      <c r="L1919" s="404" t="s">
        <v>1445</v>
      </c>
      <c r="M1919" s="386" t="s">
        <v>3626</v>
      </c>
      <c r="N1919" s="399">
        <v>45291</v>
      </c>
      <c r="O1919" s="400" t="s">
        <v>76</v>
      </c>
      <c r="P1919" s="504" t="s">
        <v>718</v>
      </c>
      <c r="Q1919" s="501" t="s">
        <v>126</v>
      </c>
      <c r="R1919" s="501" t="s">
        <v>126</v>
      </c>
      <c r="S1919" s="349"/>
    </row>
    <row r="1920" spans="1:19" ht="60" customHeight="1" x14ac:dyDescent="0.2">
      <c r="A1920" s="481">
        <f t="shared" si="324"/>
        <v>1917</v>
      </c>
      <c r="B1920" s="399">
        <v>45310</v>
      </c>
      <c r="C1920" s="441">
        <v>45292</v>
      </c>
      <c r="D1920" s="400" t="s">
        <v>114</v>
      </c>
      <c r="E1920" s="401" t="s">
        <v>342</v>
      </c>
      <c r="F1920" s="402">
        <v>440</v>
      </c>
      <c r="G1920" s="405" t="s">
        <v>2780</v>
      </c>
      <c r="H1920" s="400" t="s">
        <v>139</v>
      </c>
      <c r="I1920" s="403" t="s">
        <v>1822</v>
      </c>
      <c r="J1920" s="386" t="str">
        <f t="shared" si="325"/>
        <v>70.945.209/0001-03</v>
      </c>
      <c r="K1920" s="386" t="s">
        <v>1234</v>
      </c>
      <c r="L1920" s="404" t="s">
        <v>1445</v>
      </c>
      <c r="M1920" s="386" t="s">
        <v>3626</v>
      </c>
      <c r="N1920" s="399">
        <v>45291</v>
      </c>
      <c r="O1920" s="400" t="s">
        <v>76</v>
      </c>
      <c r="P1920" s="504" t="s">
        <v>718</v>
      </c>
      <c r="Q1920" s="501" t="s">
        <v>126</v>
      </c>
      <c r="R1920" s="501" t="s">
        <v>126</v>
      </c>
      <c r="S1920" s="349"/>
    </row>
    <row r="1921" spans="1:19" ht="60" customHeight="1" x14ac:dyDescent="0.2">
      <c r="A1921" s="481">
        <f t="shared" si="324"/>
        <v>1918</v>
      </c>
      <c r="B1921" s="399">
        <v>45310</v>
      </c>
      <c r="C1921" s="441">
        <v>45292</v>
      </c>
      <c r="D1921" s="400" t="s">
        <v>114</v>
      </c>
      <c r="E1921" s="401" t="s">
        <v>342</v>
      </c>
      <c r="F1921" s="402">
        <v>105.6</v>
      </c>
      <c r="G1921" s="405" t="s">
        <v>2781</v>
      </c>
      <c r="H1921" s="400" t="s">
        <v>139</v>
      </c>
      <c r="I1921" s="403" t="s">
        <v>1822</v>
      </c>
      <c r="J1921" s="386" t="str">
        <f t="shared" si="325"/>
        <v>70.945.209/0001-03</v>
      </c>
      <c r="K1921" s="386" t="s">
        <v>1234</v>
      </c>
      <c r="L1921" s="404" t="s">
        <v>1445</v>
      </c>
      <c r="M1921" s="386" t="s">
        <v>3626</v>
      </c>
      <c r="N1921" s="399">
        <v>45291</v>
      </c>
      <c r="O1921" s="400" t="s">
        <v>76</v>
      </c>
      <c r="P1921" s="504" t="s">
        <v>718</v>
      </c>
      <c r="Q1921" s="501" t="s">
        <v>126</v>
      </c>
      <c r="R1921" s="501" t="s">
        <v>126</v>
      </c>
      <c r="S1921" s="349"/>
    </row>
    <row r="1922" spans="1:19" ht="60" customHeight="1" x14ac:dyDescent="0.2">
      <c r="A1922" s="481">
        <f t="shared" si="324"/>
        <v>1919</v>
      </c>
      <c r="B1922" s="399">
        <v>45310</v>
      </c>
      <c r="C1922" s="441">
        <v>45292</v>
      </c>
      <c r="D1922" s="400" t="s">
        <v>114</v>
      </c>
      <c r="E1922" s="401" t="s">
        <v>342</v>
      </c>
      <c r="F1922" s="402">
        <v>266.2</v>
      </c>
      <c r="G1922" s="405" t="s">
        <v>2782</v>
      </c>
      <c r="H1922" s="400" t="s">
        <v>139</v>
      </c>
      <c r="I1922" s="403" t="s">
        <v>1822</v>
      </c>
      <c r="J1922" s="386" t="str">
        <f t="shared" si="325"/>
        <v>70.945.209/0001-03</v>
      </c>
      <c r="K1922" s="386" t="s">
        <v>1234</v>
      </c>
      <c r="L1922" s="404" t="s">
        <v>1445</v>
      </c>
      <c r="M1922" s="386" t="s">
        <v>3626</v>
      </c>
      <c r="N1922" s="399">
        <v>45291</v>
      </c>
      <c r="O1922" s="400" t="s">
        <v>76</v>
      </c>
      <c r="P1922" s="504" t="s">
        <v>718</v>
      </c>
      <c r="Q1922" s="501" t="s">
        <v>126</v>
      </c>
      <c r="R1922" s="501" t="s">
        <v>126</v>
      </c>
      <c r="S1922" s="349"/>
    </row>
    <row r="1923" spans="1:19" ht="60" customHeight="1" x14ac:dyDescent="0.2">
      <c r="A1923" s="481">
        <f t="shared" si="324"/>
        <v>1920</v>
      </c>
      <c r="B1923" s="399">
        <v>45310</v>
      </c>
      <c r="C1923" s="441">
        <v>45292</v>
      </c>
      <c r="D1923" s="400" t="s">
        <v>114</v>
      </c>
      <c r="E1923" s="401" t="s">
        <v>342</v>
      </c>
      <c r="F1923" s="402">
        <v>121</v>
      </c>
      <c r="G1923" s="405" t="s">
        <v>2783</v>
      </c>
      <c r="H1923" s="400" t="s">
        <v>139</v>
      </c>
      <c r="I1923" s="403" t="s">
        <v>1822</v>
      </c>
      <c r="J1923" s="386" t="str">
        <f t="shared" si="325"/>
        <v>70.945.209/0001-03</v>
      </c>
      <c r="K1923" s="386" t="s">
        <v>1234</v>
      </c>
      <c r="L1923" s="404" t="s">
        <v>1445</v>
      </c>
      <c r="M1923" s="386" t="s">
        <v>3626</v>
      </c>
      <c r="N1923" s="399">
        <v>45291</v>
      </c>
      <c r="O1923" s="400" t="s">
        <v>76</v>
      </c>
      <c r="P1923" s="504" t="s">
        <v>718</v>
      </c>
      <c r="Q1923" s="501" t="s">
        <v>126</v>
      </c>
      <c r="R1923" s="501" t="s">
        <v>126</v>
      </c>
      <c r="S1923" s="349"/>
    </row>
    <row r="1924" spans="1:19" ht="60" customHeight="1" x14ac:dyDescent="0.2">
      <c r="A1924" s="481">
        <f t="shared" si="324"/>
        <v>1921</v>
      </c>
      <c r="B1924" s="399">
        <v>45310</v>
      </c>
      <c r="C1924" s="441">
        <v>45292</v>
      </c>
      <c r="D1924" s="400" t="s">
        <v>114</v>
      </c>
      <c r="E1924" s="401" t="s">
        <v>342</v>
      </c>
      <c r="F1924" s="402">
        <v>128.69999999999999</v>
      </c>
      <c r="G1924" s="405" t="s">
        <v>2784</v>
      </c>
      <c r="H1924" s="400" t="s">
        <v>139</v>
      </c>
      <c r="I1924" s="403" t="s">
        <v>1822</v>
      </c>
      <c r="J1924" s="386" t="str">
        <f t="shared" si="325"/>
        <v>70.945.209/0001-03</v>
      </c>
      <c r="K1924" s="386" t="s">
        <v>1234</v>
      </c>
      <c r="L1924" s="404" t="s">
        <v>1445</v>
      </c>
      <c r="M1924" s="386" t="s">
        <v>3626</v>
      </c>
      <c r="N1924" s="399">
        <v>45291</v>
      </c>
      <c r="O1924" s="400" t="s">
        <v>76</v>
      </c>
      <c r="P1924" s="504" t="s">
        <v>718</v>
      </c>
      <c r="Q1924" s="501" t="s">
        <v>126</v>
      </c>
      <c r="R1924" s="501" t="s">
        <v>126</v>
      </c>
      <c r="S1924" s="349"/>
    </row>
    <row r="1925" spans="1:19" ht="60" customHeight="1" x14ac:dyDescent="0.2">
      <c r="A1925" s="481">
        <f t="shared" si="324"/>
        <v>1922</v>
      </c>
      <c r="B1925" s="399">
        <v>45310</v>
      </c>
      <c r="C1925" s="441">
        <v>45292</v>
      </c>
      <c r="D1925" s="400" t="s">
        <v>114</v>
      </c>
      <c r="E1925" s="401" t="s">
        <v>342</v>
      </c>
      <c r="F1925" s="402">
        <v>264</v>
      </c>
      <c r="G1925" s="405" t="s">
        <v>2785</v>
      </c>
      <c r="H1925" s="400" t="s">
        <v>139</v>
      </c>
      <c r="I1925" s="403" t="s">
        <v>1822</v>
      </c>
      <c r="J1925" s="386" t="str">
        <f t="shared" si="325"/>
        <v>70.945.209/0001-03</v>
      </c>
      <c r="K1925" s="386" t="s">
        <v>1234</v>
      </c>
      <c r="L1925" s="404" t="s">
        <v>1445</v>
      </c>
      <c r="M1925" s="386" t="s">
        <v>3626</v>
      </c>
      <c r="N1925" s="399">
        <v>45291</v>
      </c>
      <c r="O1925" s="400" t="s">
        <v>76</v>
      </c>
      <c r="P1925" s="504" t="s">
        <v>718</v>
      </c>
      <c r="Q1925" s="501" t="s">
        <v>126</v>
      </c>
      <c r="R1925" s="501" t="s">
        <v>126</v>
      </c>
      <c r="S1925" s="349"/>
    </row>
    <row r="1926" spans="1:19" ht="60" customHeight="1" x14ac:dyDescent="0.2">
      <c r="A1926" s="481">
        <f t="shared" si="324"/>
        <v>1923</v>
      </c>
      <c r="B1926" s="399">
        <v>45310</v>
      </c>
      <c r="C1926" s="441">
        <v>45292</v>
      </c>
      <c r="D1926" s="400" t="s">
        <v>114</v>
      </c>
      <c r="E1926" s="401" t="s">
        <v>342</v>
      </c>
      <c r="F1926" s="402">
        <v>275</v>
      </c>
      <c r="G1926" s="405" t="s">
        <v>2786</v>
      </c>
      <c r="H1926" s="400" t="s">
        <v>139</v>
      </c>
      <c r="I1926" s="403" t="s">
        <v>1822</v>
      </c>
      <c r="J1926" s="386" t="str">
        <f t="shared" si="325"/>
        <v>70.945.209/0001-03</v>
      </c>
      <c r="K1926" s="386" t="s">
        <v>1234</v>
      </c>
      <c r="L1926" s="404" t="s">
        <v>1445</v>
      </c>
      <c r="M1926" s="386" t="s">
        <v>3626</v>
      </c>
      <c r="N1926" s="399">
        <v>45291</v>
      </c>
      <c r="O1926" s="400" t="s">
        <v>76</v>
      </c>
      <c r="P1926" s="504" t="s">
        <v>718</v>
      </c>
      <c r="Q1926" s="501" t="s">
        <v>126</v>
      </c>
      <c r="R1926" s="501" t="s">
        <v>126</v>
      </c>
      <c r="S1926" s="349"/>
    </row>
    <row r="1927" spans="1:19" ht="60" customHeight="1" x14ac:dyDescent="0.2">
      <c r="A1927" s="481">
        <f t="shared" si="324"/>
        <v>1924</v>
      </c>
      <c r="B1927" s="399">
        <v>45310</v>
      </c>
      <c r="C1927" s="441">
        <v>45292</v>
      </c>
      <c r="D1927" s="400" t="s">
        <v>114</v>
      </c>
      <c r="E1927" s="401" t="s">
        <v>342</v>
      </c>
      <c r="F1927" s="402">
        <v>277.2</v>
      </c>
      <c r="G1927" s="405" t="s">
        <v>2787</v>
      </c>
      <c r="H1927" s="400" t="s">
        <v>139</v>
      </c>
      <c r="I1927" s="403" t="s">
        <v>1822</v>
      </c>
      <c r="J1927" s="386" t="str">
        <f t="shared" si="325"/>
        <v>70.945.209/0001-03</v>
      </c>
      <c r="K1927" s="386" t="s">
        <v>1234</v>
      </c>
      <c r="L1927" s="404" t="s">
        <v>1445</v>
      </c>
      <c r="M1927" s="386" t="s">
        <v>3626</v>
      </c>
      <c r="N1927" s="399">
        <v>45291</v>
      </c>
      <c r="O1927" s="400" t="s">
        <v>76</v>
      </c>
      <c r="P1927" s="504" t="s">
        <v>718</v>
      </c>
      <c r="Q1927" s="501" t="s">
        <v>126</v>
      </c>
      <c r="R1927" s="501" t="s">
        <v>126</v>
      </c>
      <c r="S1927" s="349"/>
    </row>
    <row r="1928" spans="1:19" ht="60" customHeight="1" x14ac:dyDescent="0.2">
      <c r="A1928" s="481">
        <f t="shared" si="324"/>
        <v>1925</v>
      </c>
      <c r="B1928" s="399">
        <v>45310</v>
      </c>
      <c r="C1928" s="441">
        <v>45292</v>
      </c>
      <c r="D1928" s="400" t="s">
        <v>114</v>
      </c>
      <c r="E1928" s="401" t="s">
        <v>342</v>
      </c>
      <c r="F1928" s="402">
        <v>330</v>
      </c>
      <c r="G1928" s="405" t="s">
        <v>2788</v>
      </c>
      <c r="H1928" s="400" t="s">
        <v>139</v>
      </c>
      <c r="I1928" s="403" t="s">
        <v>1822</v>
      </c>
      <c r="J1928" s="386" t="str">
        <f t="shared" si="325"/>
        <v>70.945.209/0001-03</v>
      </c>
      <c r="K1928" s="386" t="s">
        <v>1234</v>
      </c>
      <c r="L1928" s="404" t="s">
        <v>1445</v>
      </c>
      <c r="M1928" s="386" t="s">
        <v>3626</v>
      </c>
      <c r="N1928" s="399">
        <v>45291</v>
      </c>
      <c r="O1928" s="400" t="s">
        <v>76</v>
      </c>
      <c r="P1928" s="504" t="s">
        <v>718</v>
      </c>
      <c r="Q1928" s="501" t="s">
        <v>126</v>
      </c>
      <c r="R1928" s="501" t="s">
        <v>126</v>
      </c>
      <c r="S1928" s="349"/>
    </row>
    <row r="1929" spans="1:19" ht="60" customHeight="1" x14ac:dyDescent="0.2">
      <c r="A1929" s="481">
        <f t="shared" si="324"/>
        <v>1926</v>
      </c>
      <c r="B1929" s="399">
        <v>45310</v>
      </c>
      <c r="C1929" s="441">
        <v>45292</v>
      </c>
      <c r="D1929" s="400" t="s">
        <v>114</v>
      </c>
      <c r="E1929" s="401" t="s">
        <v>342</v>
      </c>
      <c r="F1929" s="402">
        <v>105.6</v>
      </c>
      <c r="G1929" s="405" t="s">
        <v>2789</v>
      </c>
      <c r="H1929" s="400" t="s">
        <v>139</v>
      </c>
      <c r="I1929" s="403" t="s">
        <v>1822</v>
      </c>
      <c r="J1929" s="386" t="str">
        <f t="shared" si="325"/>
        <v>70.945.209/0001-03</v>
      </c>
      <c r="K1929" s="386" t="s">
        <v>1234</v>
      </c>
      <c r="L1929" s="404" t="s">
        <v>1445</v>
      </c>
      <c r="M1929" s="386" t="s">
        <v>3626</v>
      </c>
      <c r="N1929" s="399">
        <v>45291</v>
      </c>
      <c r="O1929" s="400" t="s">
        <v>76</v>
      </c>
      <c r="P1929" s="504" t="s">
        <v>718</v>
      </c>
      <c r="Q1929" s="501" t="s">
        <v>126</v>
      </c>
      <c r="R1929" s="501" t="s">
        <v>126</v>
      </c>
      <c r="S1929" s="349"/>
    </row>
    <row r="1930" spans="1:19" ht="60" customHeight="1" x14ac:dyDescent="0.2">
      <c r="A1930" s="481">
        <f t="shared" si="324"/>
        <v>1927</v>
      </c>
      <c r="B1930" s="399">
        <v>45310</v>
      </c>
      <c r="C1930" s="441">
        <v>45292</v>
      </c>
      <c r="D1930" s="400" t="s">
        <v>114</v>
      </c>
      <c r="E1930" s="401" t="s">
        <v>342</v>
      </c>
      <c r="F1930" s="402">
        <v>110</v>
      </c>
      <c r="G1930" s="405" t="s">
        <v>2790</v>
      </c>
      <c r="H1930" s="400" t="s">
        <v>139</v>
      </c>
      <c r="I1930" s="403" t="s">
        <v>1822</v>
      </c>
      <c r="J1930" s="386" t="str">
        <f t="shared" si="325"/>
        <v>70.945.209/0001-03</v>
      </c>
      <c r="K1930" s="386" t="s">
        <v>1234</v>
      </c>
      <c r="L1930" s="404" t="s">
        <v>1445</v>
      </c>
      <c r="M1930" s="386" t="s">
        <v>3626</v>
      </c>
      <c r="N1930" s="399">
        <v>45291</v>
      </c>
      <c r="O1930" s="400" t="s">
        <v>76</v>
      </c>
      <c r="P1930" s="504" t="s">
        <v>718</v>
      </c>
      <c r="Q1930" s="501" t="s">
        <v>126</v>
      </c>
      <c r="R1930" s="501" t="s">
        <v>126</v>
      </c>
      <c r="S1930" s="349"/>
    </row>
    <row r="1931" spans="1:19" ht="60" customHeight="1" x14ac:dyDescent="0.2">
      <c r="A1931" s="481">
        <f t="shared" si="324"/>
        <v>1928</v>
      </c>
      <c r="B1931" s="399">
        <v>45310</v>
      </c>
      <c r="C1931" s="441">
        <v>45292</v>
      </c>
      <c r="D1931" s="400" t="s">
        <v>114</v>
      </c>
      <c r="E1931" s="401" t="s">
        <v>342</v>
      </c>
      <c r="F1931" s="402">
        <v>220</v>
      </c>
      <c r="G1931" s="405" t="s">
        <v>2791</v>
      </c>
      <c r="H1931" s="400" t="s">
        <v>139</v>
      </c>
      <c r="I1931" s="403" t="s">
        <v>1822</v>
      </c>
      <c r="J1931" s="386" t="str">
        <f t="shared" si="325"/>
        <v>70.945.209/0001-03</v>
      </c>
      <c r="K1931" s="386" t="s">
        <v>1234</v>
      </c>
      <c r="L1931" s="404" t="s">
        <v>1445</v>
      </c>
      <c r="M1931" s="386" t="s">
        <v>3626</v>
      </c>
      <c r="N1931" s="399">
        <v>45291</v>
      </c>
      <c r="O1931" s="400" t="s">
        <v>76</v>
      </c>
      <c r="P1931" s="504" t="s">
        <v>718</v>
      </c>
      <c r="Q1931" s="501" t="s">
        <v>126</v>
      </c>
      <c r="R1931" s="501" t="s">
        <v>126</v>
      </c>
      <c r="S1931" s="349"/>
    </row>
    <row r="1932" spans="1:19" ht="60" customHeight="1" x14ac:dyDescent="0.2">
      <c r="A1932" s="481">
        <f t="shared" si="324"/>
        <v>1929</v>
      </c>
      <c r="B1932" s="399">
        <v>45310</v>
      </c>
      <c r="C1932" s="441">
        <v>45292</v>
      </c>
      <c r="D1932" s="400" t="s">
        <v>114</v>
      </c>
      <c r="E1932" s="401" t="s">
        <v>342</v>
      </c>
      <c r="F1932" s="402">
        <v>440</v>
      </c>
      <c r="G1932" s="405" t="s">
        <v>2792</v>
      </c>
      <c r="H1932" s="400" t="s">
        <v>139</v>
      </c>
      <c r="I1932" s="403" t="s">
        <v>1822</v>
      </c>
      <c r="J1932" s="386" t="str">
        <f t="shared" si="325"/>
        <v>70.945.209/0001-03</v>
      </c>
      <c r="K1932" s="386" t="s">
        <v>1234</v>
      </c>
      <c r="L1932" s="404" t="s">
        <v>1445</v>
      </c>
      <c r="M1932" s="386" t="s">
        <v>3626</v>
      </c>
      <c r="N1932" s="399">
        <v>45291</v>
      </c>
      <c r="O1932" s="400" t="s">
        <v>76</v>
      </c>
      <c r="P1932" s="504" t="s">
        <v>718</v>
      </c>
      <c r="Q1932" s="501" t="s">
        <v>126</v>
      </c>
      <c r="R1932" s="501" t="s">
        <v>126</v>
      </c>
      <c r="S1932" s="349"/>
    </row>
    <row r="1933" spans="1:19" ht="60" customHeight="1" x14ac:dyDescent="0.2">
      <c r="A1933" s="481">
        <f t="shared" si="324"/>
        <v>1930</v>
      </c>
      <c r="B1933" s="399">
        <v>45310</v>
      </c>
      <c r="C1933" s="441">
        <v>45292</v>
      </c>
      <c r="D1933" s="400" t="s">
        <v>114</v>
      </c>
      <c r="E1933" s="401" t="s">
        <v>342</v>
      </c>
      <c r="F1933" s="402">
        <v>440</v>
      </c>
      <c r="G1933" s="405" t="s">
        <v>2793</v>
      </c>
      <c r="H1933" s="400" t="s">
        <v>139</v>
      </c>
      <c r="I1933" s="403" t="s">
        <v>1822</v>
      </c>
      <c r="J1933" s="386" t="str">
        <f t="shared" si="325"/>
        <v>70.945.209/0001-03</v>
      </c>
      <c r="K1933" s="386" t="s">
        <v>1234</v>
      </c>
      <c r="L1933" s="404" t="s">
        <v>1445</v>
      </c>
      <c r="M1933" s="386" t="s">
        <v>3626</v>
      </c>
      <c r="N1933" s="399">
        <v>45291</v>
      </c>
      <c r="O1933" s="400" t="s">
        <v>76</v>
      </c>
      <c r="P1933" s="504" t="s">
        <v>718</v>
      </c>
      <c r="Q1933" s="501" t="s">
        <v>126</v>
      </c>
      <c r="R1933" s="501" t="s">
        <v>126</v>
      </c>
      <c r="S1933" s="349"/>
    </row>
    <row r="1934" spans="1:19" ht="60" customHeight="1" x14ac:dyDescent="0.2">
      <c r="A1934" s="481">
        <f t="shared" si="324"/>
        <v>1931</v>
      </c>
      <c r="B1934" s="399">
        <v>45310</v>
      </c>
      <c r="C1934" s="441">
        <v>45292</v>
      </c>
      <c r="D1934" s="400" t="s">
        <v>114</v>
      </c>
      <c r="E1934" s="401" t="s">
        <v>342</v>
      </c>
      <c r="F1934" s="402">
        <v>330</v>
      </c>
      <c r="G1934" s="405" t="s">
        <v>2794</v>
      </c>
      <c r="H1934" s="400" t="s">
        <v>139</v>
      </c>
      <c r="I1934" s="403" t="s">
        <v>1822</v>
      </c>
      <c r="J1934" s="386" t="str">
        <f t="shared" si="325"/>
        <v>70.945.209/0001-03</v>
      </c>
      <c r="K1934" s="386" t="s">
        <v>1234</v>
      </c>
      <c r="L1934" s="404" t="s">
        <v>1445</v>
      </c>
      <c r="M1934" s="386" t="s">
        <v>3626</v>
      </c>
      <c r="N1934" s="399">
        <v>45291</v>
      </c>
      <c r="O1934" s="400" t="s">
        <v>76</v>
      </c>
      <c r="P1934" s="504" t="s">
        <v>718</v>
      </c>
      <c r="Q1934" s="501" t="s">
        <v>126</v>
      </c>
      <c r="R1934" s="501" t="s">
        <v>126</v>
      </c>
      <c r="S1934" s="349"/>
    </row>
    <row r="1935" spans="1:19" ht="60" customHeight="1" x14ac:dyDescent="0.2">
      <c r="A1935" s="481">
        <f t="shared" si="324"/>
        <v>1932</v>
      </c>
      <c r="B1935" s="399">
        <v>45310</v>
      </c>
      <c r="C1935" s="441">
        <v>45292</v>
      </c>
      <c r="D1935" s="400" t="s">
        <v>114</v>
      </c>
      <c r="E1935" s="401" t="s">
        <v>342</v>
      </c>
      <c r="F1935" s="402">
        <v>330</v>
      </c>
      <c r="G1935" s="405" t="s">
        <v>2795</v>
      </c>
      <c r="H1935" s="400" t="s">
        <v>139</v>
      </c>
      <c r="I1935" s="403" t="s">
        <v>1822</v>
      </c>
      <c r="J1935" s="386" t="str">
        <f t="shared" si="325"/>
        <v>70.945.209/0001-03</v>
      </c>
      <c r="K1935" s="386" t="s">
        <v>1234</v>
      </c>
      <c r="L1935" s="404" t="s">
        <v>1445</v>
      </c>
      <c r="M1935" s="386" t="s">
        <v>3626</v>
      </c>
      <c r="N1935" s="399">
        <v>45291</v>
      </c>
      <c r="O1935" s="400" t="s">
        <v>76</v>
      </c>
      <c r="P1935" s="504" t="s">
        <v>718</v>
      </c>
      <c r="Q1935" s="501" t="s">
        <v>126</v>
      </c>
      <c r="R1935" s="501" t="s">
        <v>126</v>
      </c>
      <c r="S1935" s="349"/>
    </row>
    <row r="1936" spans="1:19" ht="60" customHeight="1" x14ac:dyDescent="0.2">
      <c r="A1936" s="481">
        <f t="shared" si="324"/>
        <v>1933</v>
      </c>
      <c r="B1936" s="399">
        <v>45310</v>
      </c>
      <c r="C1936" s="441">
        <v>45292</v>
      </c>
      <c r="D1936" s="400" t="s">
        <v>114</v>
      </c>
      <c r="E1936" s="401" t="s">
        <v>342</v>
      </c>
      <c r="F1936" s="402">
        <v>330</v>
      </c>
      <c r="G1936" s="405" t="s">
        <v>2796</v>
      </c>
      <c r="H1936" s="400" t="s">
        <v>139</v>
      </c>
      <c r="I1936" s="403" t="s">
        <v>1822</v>
      </c>
      <c r="J1936" s="386" t="str">
        <f t="shared" si="325"/>
        <v>70.945.209/0001-03</v>
      </c>
      <c r="K1936" s="386" t="s">
        <v>1234</v>
      </c>
      <c r="L1936" s="404" t="s">
        <v>1445</v>
      </c>
      <c r="M1936" s="386" t="s">
        <v>3626</v>
      </c>
      <c r="N1936" s="399">
        <v>45291</v>
      </c>
      <c r="O1936" s="400" t="s">
        <v>76</v>
      </c>
      <c r="P1936" s="504" t="s">
        <v>718</v>
      </c>
      <c r="Q1936" s="501" t="s">
        <v>126</v>
      </c>
      <c r="R1936" s="501" t="s">
        <v>126</v>
      </c>
      <c r="S1936" s="349"/>
    </row>
    <row r="1937" spans="1:19" ht="60" customHeight="1" x14ac:dyDescent="0.2">
      <c r="A1937" s="481">
        <f t="shared" si="324"/>
        <v>1934</v>
      </c>
      <c r="B1937" s="399">
        <v>45310</v>
      </c>
      <c r="C1937" s="441">
        <v>45292</v>
      </c>
      <c r="D1937" s="400" t="s">
        <v>114</v>
      </c>
      <c r="E1937" s="401" t="s">
        <v>342</v>
      </c>
      <c r="F1937" s="402">
        <v>330</v>
      </c>
      <c r="G1937" s="405" t="s">
        <v>2797</v>
      </c>
      <c r="H1937" s="400" t="s">
        <v>139</v>
      </c>
      <c r="I1937" s="403" t="s">
        <v>1822</v>
      </c>
      <c r="J1937" s="386" t="str">
        <f t="shared" si="325"/>
        <v>70.945.209/0001-03</v>
      </c>
      <c r="K1937" s="386" t="s">
        <v>1234</v>
      </c>
      <c r="L1937" s="404" t="s">
        <v>1445</v>
      </c>
      <c r="M1937" s="386" t="s">
        <v>3626</v>
      </c>
      <c r="N1937" s="399">
        <v>45291</v>
      </c>
      <c r="O1937" s="400" t="s">
        <v>76</v>
      </c>
      <c r="P1937" s="504" t="s">
        <v>718</v>
      </c>
      <c r="Q1937" s="501" t="s">
        <v>126</v>
      </c>
      <c r="R1937" s="501" t="s">
        <v>126</v>
      </c>
      <c r="S1937" s="349"/>
    </row>
    <row r="1938" spans="1:19" ht="60" customHeight="1" x14ac:dyDescent="0.2">
      <c r="A1938" s="481">
        <f t="shared" si="324"/>
        <v>1935</v>
      </c>
      <c r="B1938" s="399">
        <v>45310</v>
      </c>
      <c r="C1938" s="441">
        <v>45292</v>
      </c>
      <c r="D1938" s="400" t="s">
        <v>114</v>
      </c>
      <c r="E1938" s="401" t="s">
        <v>342</v>
      </c>
      <c r="F1938" s="402">
        <v>209</v>
      </c>
      <c r="G1938" s="405" t="s">
        <v>2798</v>
      </c>
      <c r="H1938" s="400" t="s">
        <v>139</v>
      </c>
      <c r="I1938" s="403" t="s">
        <v>1822</v>
      </c>
      <c r="J1938" s="386" t="str">
        <f t="shared" si="325"/>
        <v>70.945.209/0001-03</v>
      </c>
      <c r="K1938" s="386" t="s">
        <v>1234</v>
      </c>
      <c r="L1938" s="404" t="s">
        <v>1445</v>
      </c>
      <c r="M1938" s="386" t="s">
        <v>3626</v>
      </c>
      <c r="N1938" s="399">
        <v>45291</v>
      </c>
      <c r="O1938" s="400" t="s">
        <v>76</v>
      </c>
      <c r="P1938" s="504" t="s">
        <v>718</v>
      </c>
      <c r="Q1938" s="501" t="s">
        <v>126</v>
      </c>
      <c r="R1938" s="501" t="s">
        <v>126</v>
      </c>
      <c r="S1938" s="349"/>
    </row>
    <row r="1939" spans="1:19" ht="60" customHeight="1" x14ac:dyDescent="0.2">
      <c r="A1939" s="481">
        <f t="shared" si="324"/>
        <v>1936</v>
      </c>
      <c r="B1939" s="399">
        <v>45310</v>
      </c>
      <c r="C1939" s="441">
        <v>45292</v>
      </c>
      <c r="D1939" s="400" t="s">
        <v>114</v>
      </c>
      <c r="E1939" s="401" t="s">
        <v>342</v>
      </c>
      <c r="F1939" s="402">
        <v>24.2</v>
      </c>
      <c r="G1939" s="405" t="s">
        <v>2799</v>
      </c>
      <c r="H1939" s="400" t="s">
        <v>139</v>
      </c>
      <c r="I1939" s="403" t="s">
        <v>1822</v>
      </c>
      <c r="J1939" s="386" t="str">
        <f t="shared" si="325"/>
        <v>70.945.209/0001-03</v>
      </c>
      <c r="K1939" s="386" t="s">
        <v>1234</v>
      </c>
      <c r="L1939" s="404" t="s">
        <v>1445</v>
      </c>
      <c r="M1939" s="386" t="s">
        <v>3626</v>
      </c>
      <c r="N1939" s="399">
        <v>45291</v>
      </c>
      <c r="O1939" s="400" t="s">
        <v>76</v>
      </c>
      <c r="P1939" s="504" t="s">
        <v>718</v>
      </c>
      <c r="Q1939" s="501" t="s">
        <v>126</v>
      </c>
      <c r="R1939" s="501" t="s">
        <v>126</v>
      </c>
      <c r="S1939" s="349"/>
    </row>
    <row r="1940" spans="1:19" ht="60" customHeight="1" x14ac:dyDescent="0.2">
      <c r="A1940" s="481">
        <f t="shared" si="324"/>
        <v>1937</v>
      </c>
      <c r="B1940" s="399">
        <v>45310</v>
      </c>
      <c r="C1940" s="441">
        <v>45292</v>
      </c>
      <c r="D1940" s="400" t="s">
        <v>114</v>
      </c>
      <c r="E1940" s="401" t="s">
        <v>342</v>
      </c>
      <c r="F1940" s="402">
        <v>48.4</v>
      </c>
      <c r="G1940" s="405" t="s">
        <v>2800</v>
      </c>
      <c r="H1940" s="400" t="s">
        <v>139</v>
      </c>
      <c r="I1940" s="403" t="s">
        <v>1822</v>
      </c>
      <c r="J1940" s="386" t="str">
        <f t="shared" si="325"/>
        <v>70.945.209/0001-03</v>
      </c>
      <c r="K1940" s="386" t="s">
        <v>1234</v>
      </c>
      <c r="L1940" s="404" t="s">
        <v>1445</v>
      </c>
      <c r="M1940" s="386" t="s">
        <v>3626</v>
      </c>
      <c r="N1940" s="399">
        <v>45291</v>
      </c>
      <c r="O1940" s="400" t="s">
        <v>76</v>
      </c>
      <c r="P1940" s="504" t="s">
        <v>718</v>
      </c>
      <c r="Q1940" s="501" t="s">
        <v>126</v>
      </c>
      <c r="R1940" s="501" t="s">
        <v>126</v>
      </c>
      <c r="S1940" s="349"/>
    </row>
    <row r="1941" spans="1:19" ht="60" customHeight="1" x14ac:dyDescent="0.2">
      <c r="A1941" s="481">
        <f t="shared" si="324"/>
        <v>1938</v>
      </c>
      <c r="B1941" s="399">
        <v>45310</v>
      </c>
      <c r="C1941" s="441">
        <v>45292</v>
      </c>
      <c r="D1941" s="400" t="s">
        <v>114</v>
      </c>
      <c r="E1941" s="401" t="s">
        <v>342</v>
      </c>
      <c r="F1941" s="402">
        <v>330</v>
      </c>
      <c r="G1941" s="405" t="s">
        <v>2801</v>
      </c>
      <c r="H1941" s="400" t="s">
        <v>139</v>
      </c>
      <c r="I1941" s="403" t="s">
        <v>1822</v>
      </c>
      <c r="J1941" s="386" t="str">
        <f t="shared" si="325"/>
        <v>70.945.209/0001-03</v>
      </c>
      <c r="K1941" s="386" t="s">
        <v>1234</v>
      </c>
      <c r="L1941" s="404" t="s">
        <v>1445</v>
      </c>
      <c r="M1941" s="386" t="s">
        <v>3626</v>
      </c>
      <c r="N1941" s="399">
        <v>45291</v>
      </c>
      <c r="O1941" s="400" t="s">
        <v>76</v>
      </c>
      <c r="P1941" s="504" t="s">
        <v>718</v>
      </c>
      <c r="Q1941" s="501" t="s">
        <v>126</v>
      </c>
      <c r="R1941" s="501" t="s">
        <v>126</v>
      </c>
      <c r="S1941" s="349"/>
    </row>
    <row r="1942" spans="1:19" ht="60" customHeight="1" x14ac:dyDescent="0.2">
      <c r="A1942" s="481">
        <f t="shared" si="324"/>
        <v>1939</v>
      </c>
      <c r="B1942" s="399">
        <v>45310</v>
      </c>
      <c r="C1942" s="441">
        <v>45292</v>
      </c>
      <c r="D1942" s="400" t="s">
        <v>114</v>
      </c>
      <c r="E1942" s="401" t="s">
        <v>342</v>
      </c>
      <c r="F1942" s="402">
        <v>330</v>
      </c>
      <c r="G1942" s="405" t="s">
        <v>2802</v>
      </c>
      <c r="H1942" s="400" t="s">
        <v>139</v>
      </c>
      <c r="I1942" s="403" t="s">
        <v>1822</v>
      </c>
      <c r="J1942" s="386" t="str">
        <f t="shared" si="325"/>
        <v>70.945.209/0001-03</v>
      </c>
      <c r="K1942" s="386" t="s">
        <v>1234</v>
      </c>
      <c r="L1942" s="404" t="s">
        <v>1445</v>
      </c>
      <c r="M1942" s="386" t="s">
        <v>3626</v>
      </c>
      <c r="N1942" s="399">
        <v>45291</v>
      </c>
      <c r="O1942" s="400" t="s">
        <v>76</v>
      </c>
      <c r="P1942" s="504" t="s">
        <v>718</v>
      </c>
      <c r="Q1942" s="501" t="s">
        <v>126</v>
      </c>
      <c r="R1942" s="501" t="s">
        <v>126</v>
      </c>
      <c r="S1942" s="349"/>
    </row>
    <row r="1943" spans="1:19" ht="60" customHeight="1" x14ac:dyDescent="0.2">
      <c r="A1943" s="481">
        <f t="shared" si="324"/>
        <v>1940</v>
      </c>
      <c r="B1943" s="399">
        <v>45310</v>
      </c>
      <c r="C1943" s="441">
        <v>45292</v>
      </c>
      <c r="D1943" s="400" t="s">
        <v>114</v>
      </c>
      <c r="E1943" s="401" t="s">
        <v>342</v>
      </c>
      <c r="F1943" s="402">
        <v>330</v>
      </c>
      <c r="G1943" s="405" t="s">
        <v>2803</v>
      </c>
      <c r="H1943" s="400" t="s">
        <v>139</v>
      </c>
      <c r="I1943" s="403" t="s">
        <v>1822</v>
      </c>
      <c r="J1943" s="386" t="str">
        <f t="shared" si="325"/>
        <v>70.945.209/0001-03</v>
      </c>
      <c r="K1943" s="386" t="s">
        <v>1234</v>
      </c>
      <c r="L1943" s="404" t="s">
        <v>1445</v>
      </c>
      <c r="M1943" s="386" t="s">
        <v>3626</v>
      </c>
      <c r="N1943" s="399">
        <v>45291</v>
      </c>
      <c r="O1943" s="400" t="s">
        <v>76</v>
      </c>
      <c r="P1943" s="504" t="s">
        <v>718</v>
      </c>
      <c r="Q1943" s="501" t="s">
        <v>126</v>
      </c>
      <c r="R1943" s="501" t="s">
        <v>126</v>
      </c>
      <c r="S1943" s="349"/>
    </row>
    <row r="1944" spans="1:19" ht="60" customHeight="1" x14ac:dyDescent="0.2">
      <c r="A1944" s="481">
        <f t="shared" si="324"/>
        <v>1941</v>
      </c>
      <c r="B1944" s="399">
        <v>45310</v>
      </c>
      <c r="C1944" s="441">
        <v>45292</v>
      </c>
      <c r="D1944" s="400" t="s">
        <v>114</v>
      </c>
      <c r="E1944" s="401" t="s">
        <v>342</v>
      </c>
      <c r="F1944" s="402">
        <v>330</v>
      </c>
      <c r="G1944" s="405" t="s">
        <v>2804</v>
      </c>
      <c r="H1944" s="400" t="s">
        <v>139</v>
      </c>
      <c r="I1944" s="403" t="s">
        <v>1822</v>
      </c>
      <c r="J1944" s="386" t="str">
        <f t="shared" si="325"/>
        <v>70.945.209/0001-03</v>
      </c>
      <c r="K1944" s="386" t="s">
        <v>1234</v>
      </c>
      <c r="L1944" s="404" t="s">
        <v>1445</v>
      </c>
      <c r="M1944" s="386" t="s">
        <v>3626</v>
      </c>
      <c r="N1944" s="399">
        <v>45291</v>
      </c>
      <c r="O1944" s="400" t="s">
        <v>76</v>
      </c>
      <c r="P1944" s="504" t="s">
        <v>718</v>
      </c>
      <c r="Q1944" s="501" t="s">
        <v>126</v>
      </c>
      <c r="R1944" s="501" t="s">
        <v>126</v>
      </c>
      <c r="S1944" s="349"/>
    </row>
    <row r="1945" spans="1:19" ht="60" customHeight="1" x14ac:dyDescent="0.2">
      <c r="A1945" s="481">
        <f t="shared" si="324"/>
        <v>1942</v>
      </c>
      <c r="B1945" s="399">
        <v>45310</v>
      </c>
      <c r="C1945" s="441">
        <v>45292</v>
      </c>
      <c r="D1945" s="400" t="s">
        <v>114</v>
      </c>
      <c r="E1945" s="401" t="s">
        <v>342</v>
      </c>
      <c r="F1945" s="402">
        <v>330</v>
      </c>
      <c r="G1945" s="405" t="s">
        <v>2805</v>
      </c>
      <c r="H1945" s="400" t="s">
        <v>139</v>
      </c>
      <c r="I1945" s="403" t="s">
        <v>1822</v>
      </c>
      <c r="J1945" s="386" t="str">
        <f t="shared" si="325"/>
        <v>70.945.209/0001-03</v>
      </c>
      <c r="K1945" s="386" t="s">
        <v>1234</v>
      </c>
      <c r="L1945" s="404" t="s">
        <v>1445</v>
      </c>
      <c r="M1945" s="386" t="s">
        <v>3626</v>
      </c>
      <c r="N1945" s="399">
        <v>45291</v>
      </c>
      <c r="O1945" s="400" t="s">
        <v>76</v>
      </c>
      <c r="P1945" s="504" t="s">
        <v>718</v>
      </c>
      <c r="Q1945" s="501" t="s">
        <v>126</v>
      </c>
      <c r="R1945" s="501" t="s">
        <v>126</v>
      </c>
      <c r="S1945" s="349"/>
    </row>
    <row r="1946" spans="1:19" ht="60" customHeight="1" x14ac:dyDescent="0.2">
      <c r="A1946" s="481">
        <f t="shared" si="324"/>
        <v>1943</v>
      </c>
      <c r="B1946" s="399">
        <v>45310</v>
      </c>
      <c r="C1946" s="441">
        <v>45292</v>
      </c>
      <c r="D1946" s="400" t="s">
        <v>114</v>
      </c>
      <c r="E1946" s="401" t="s">
        <v>342</v>
      </c>
      <c r="F1946" s="402">
        <v>330</v>
      </c>
      <c r="G1946" s="405" t="s">
        <v>2806</v>
      </c>
      <c r="H1946" s="400" t="s">
        <v>139</v>
      </c>
      <c r="I1946" s="403" t="s">
        <v>1822</v>
      </c>
      <c r="J1946" s="386" t="str">
        <f t="shared" si="325"/>
        <v>70.945.209/0001-03</v>
      </c>
      <c r="K1946" s="386" t="s">
        <v>1234</v>
      </c>
      <c r="L1946" s="404" t="s">
        <v>1445</v>
      </c>
      <c r="M1946" s="386" t="s">
        <v>3626</v>
      </c>
      <c r="N1946" s="399">
        <v>45291</v>
      </c>
      <c r="O1946" s="400" t="s">
        <v>76</v>
      </c>
      <c r="P1946" s="504" t="s">
        <v>718</v>
      </c>
      <c r="Q1946" s="501" t="s">
        <v>126</v>
      </c>
      <c r="R1946" s="501" t="s">
        <v>126</v>
      </c>
      <c r="S1946" s="349"/>
    </row>
    <row r="1947" spans="1:19" ht="60" customHeight="1" x14ac:dyDescent="0.2">
      <c r="A1947" s="481">
        <f t="shared" si="324"/>
        <v>1944</v>
      </c>
      <c r="B1947" s="399">
        <v>45310</v>
      </c>
      <c r="C1947" s="441">
        <v>45292</v>
      </c>
      <c r="D1947" s="400" t="s">
        <v>114</v>
      </c>
      <c r="E1947" s="401" t="s">
        <v>342</v>
      </c>
      <c r="F1947" s="402">
        <v>330</v>
      </c>
      <c r="G1947" s="405" t="s">
        <v>2807</v>
      </c>
      <c r="H1947" s="400" t="s">
        <v>139</v>
      </c>
      <c r="I1947" s="403" t="s">
        <v>1822</v>
      </c>
      <c r="J1947" s="386" t="str">
        <f t="shared" si="325"/>
        <v>70.945.209/0001-03</v>
      </c>
      <c r="K1947" s="386" t="s">
        <v>1234</v>
      </c>
      <c r="L1947" s="404" t="s">
        <v>1445</v>
      </c>
      <c r="M1947" s="386" t="s">
        <v>3626</v>
      </c>
      <c r="N1947" s="399">
        <v>45291</v>
      </c>
      <c r="O1947" s="400" t="s">
        <v>76</v>
      </c>
      <c r="P1947" s="504" t="s">
        <v>718</v>
      </c>
      <c r="Q1947" s="501" t="s">
        <v>126</v>
      </c>
      <c r="R1947" s="501" t="s">
        <v>126</v>
      </c>
      <c r="S1947" s="349"/>
    </row>
    <row r="1948" spans="1:19" ht="60" customHeight="1" x14ac:dyDescent="0.2">
      <c r="A1948" s="481">
        <f t="shared" si="324"/>
        <v>1945</v>
      </c>
      <c r="B1948" s="399">
        <v>45310</v>
      </c>
      <c r="C1948" s="441">
        <v>45292</v>
      </c>
      <c r="D1948" s="400" t="s">
        <v>114</v>
      </c>
      <c r="E1948" s="401" t="s">
        <v>342</v>
      </c>
      <c r="F1948" s="402">
        <v>330</v>
      </c>
      <c r="G1948" s="405" t="s">
        <v>2808</v>
      </c>
      <c r="H1948" s="400" t="s">
        <v>139</v>
      </c>
      <c r="I1948" s="403" t="s">
        <v>1822</v>
      </c>
      <c r="J1948" s="386" t="str">
        <f t="shared" si="325"/>
        <v>70.945.209/0001-03</v>
      </c>
      <c r="K1948" s="386" t="s">
        <v>1234</v>
      </c>
      <c r="L1948" s="404" t="s">
        <v>1445</v>
      </c>
      <c r="M1948" s="386" t="s">
        <v>3626</v>
      </c>
      <c r="N1948" s="399">
        <v>45291</v>
      </c>
      <c r="O1948" s="400" t="s">
        <v>76</v>
      </c>
      <c r="P1948" s="504" t="s">
        <v>718</v>
      </c>
      <c r="Q1948" s="501" t="s">
        <v>126</v>
      </c>
      <c r="R1948" s="501" t="s">
        <v>126</v>
      </c>
      <c r="S1948" s="349"/>
    </row>
    <row r="1949" spans="1:19" ht="60" customHeight="1" x14ac:dyDescent="0.2">
      <c r="A1949" s="481">
        <f t="shared" si="324"/>
        <v>1946</v>
      </c>
      <c r="B1949" s="399">
        <v>45310</v>
      </c>
      <c r="C1949" s="441">
        <v>45292</v>
      </c>
      <c r="D1949" s="400" t="s">
        <v>114</v>
      </c>
      <c r="E1949" s="401" t="s">
        <v>342</v>
      </c>
      <c r="F1949" s="402">
        <v>70.400000000000006</v>
      </c>
      <c r="G1949" s="405" t="s">
        <v>2809</v>
      </c>
      <c r="H1949" s="400" t="s">
        <v>139</v>
      </c>
      <c r="I1949" s="403" t="s">
        <v>1822</v>
      </c>
      <c r="J1949" s="386" t="str">
        <f t="shared" si="325"/>
        <v>70.945.209/0001-03</v>
      </c>
      <c r="K1949" s="386" t="s">
        <v>1234</v>
      </c>
      <c r="L1949" s="404" t="s">
        <v>1445</v>
      </c>
      <c r="M1949" s="386" t="s">
        <v>3626</v>
      </c>
      <c r="N1949" s="399">
        <v>45291</v>
      </c>
      <c r="O1949" s="400" t="s">
        <v>76</v>
      </c>
      <c r="P1949" s="504" t="s">
        <v>718</v>
      </c>
      <c r="Q1949" s="501" t="s">
        <v>126</v>
      </c>
      <c r="R1949" s="501" t="s">
        <v>126</v>
      </c>
      <c r="S1949" s="349"/>
    </row>
    <row r="1950" spans="1:19" ht="60" customHeight="1" x14ac:dyDescent="0.2">
      <c r="A1950" s="481">
        <f t="shared" si="324"/>
        <v>1947</v>
      </c>
      <c r="B1950" s="399">
        <v>45310</v>
      </c>
      <c r="C1950" s="441">
        <v>45292</v>
      </c>
      <c r="D1950" s="400" t="s">
        <v>114</v>
      </c>
      <c r="E1950" s="401" t="s">
        <v>342</v>
      </c>
      <c r="F1950" s="402">
        <v>96.8</v>
      </c>
      <c r="G1950" s="405" t="s">
        <v>2810</v>
      </c>
      <c r="H1950" s="400" t="s">
        <v>139</v>
      </c>
      <c r="I1950" s="403" t="s">
        <v>1822</v>
      </c>
      <c r="J1950" s="386" t="str">
        <f t="shared" si="325"/>
        <v>70.945.209/0001-03</v>
      </c>
      <c r="K1950" s="386" t="s">
        <v>1234</v>
      </c>
      <c r="L1950" s="404" t="s">
        <v>1445</v>
      </c>
      <c r="M1950" s="386" t="s">
        <v>3626</v>
      </c>
      <c r="N1950" s="399">
        <v>45291</v>
      </c>
      <c r="O1950" s="400" t="s">
        <v>76</v>
      </c>
      <c r="P1950" s="504" t="s">
        <v>718</v>
      </c>
      <c r="Q1950" s="501" t="s">
        <v>126</v>
      </c>
      <c r="R1950" s="501" t="s">
        <v>126</v>
      </c>
      <c r="S1950" s="349"/>
    </row>
    <row r="1951" spans="1:19" ht="60" customHeight="1" x14ac:dyDescent="0.2">
      <c r="A1951" s="481">
        <f t="shared" si="324"/>
        <v>1948</v>
      </c>
      <c r="B1951" s="399">
        <v>45310</v>
      </c>
      <c r="C1951" s="441">
        <v>45292</v>
      </c>
      <c r="D1951" s="400" t="s">
        <v>114</v>
      </c>
      <c r="E1951" s="401" t="s">
        <v>342</v>
      </c>
      <c r="F1951" s="402">
        <v>24.2</v>
      </c>
      <c r="G1951" s="405" t="s">
        <v>2811</v>
      </c>
      <c r="H1951" s="400" t="s">
        <v>139</v>
      </c>
      <c r="I1951" s="403" t="s">
        <v>1822</v>
      </c>
      <c r="J1951" s="386" t="str">
        <f t="shared" si="325"/>
        <v>70.945.209/0001-03</v>
      </c>
      <c r="K1951" s="386" t="s">
        <v>1234</v>
      </c>
      <c r="L1951" s="404" t="s">
        <v>1445</v>
      </c>
      <c r="M1951" s="386" t="s">
        <v>3626</v>
      </c>
      <c r="N1951" s="399">
        <v>45291</v>
      </c>
      <c r="O1951" s="400" t="s">
        <v>76</v>
      </c>
      <c r="P1951" s="504" t="s">
        <v>718</v>
      </c>
      <c r="Q1951" s="501" t="s">
        <v>126</v>
      </c>
      <c r="R1951" s="501" t="s">
        <v>126</v>
      </c>
      <c r="S1951" s="349"/>
    </row>
    <row r="1952" spans="1:19" ht="60" customHeight="1" x14ac:dyDescent="0.2">
      <c r="A1952" s="481">
        <f t="shared" si="324"/>
        <v>1949</v>
      </c>
      <c r="B1952" s="399">
        <v>45310</v>
      </c>
      <c r="C1952" s="441">
        <v>45292</v>
      </c>
      <c r="D1952" s="400" t="s">
        <v>114</v>
      </c>
      <c r="E1952" s="401" t="s">
        <v>342</v>
      </c>
      <c r="F1952" s="402">
        <v>24.2</v>
      </c>
      <c r="G1952" s="405" t="s">
        <v>2812</v>
      </c>
      <c r="H1952" s="400" t="s">
        <v>139</v>
      </c>
      <c r="I1952" s="403" t="s">
        <v>1822</v>
      </c>
      <c r="J1952" s="386" t="str">
        <f t="shared" si="325"/>
        <v>70.945.209/0001-03</v>
      </c>
      <c r="K1952" s="386" t="s">
        <v>1234</v>
      </c>
      <c r="L1952" s="404" t="s">
        <v>1445</v>
      </c>
      <c r="M1952" s="386" t="s">
        <v>3626</v>
      </c>
      <c r="N1952" s="399">
        <v>45291</v>
      </c>
      <c r="O1952" s="400" t="s">
        <v>76</v>
      </c>
      <c r="P1952" s="504" t="s">
        <v>718</v>
      </c>
      <c r="Q1952" s="501" t="s">
        <v>126</v>
      </c>
      <c r="R1952" s="501" t="s">
        <v>126</v>
      </c>
      <c r="S1952" s="349"/>
    </row>
    <row r="1953" spans="1:19" ht="60" customHeight="1" x14ac:dyDescent="0.2">
      <c r="A1953" s="481">
        <f t="shared" si="324"/>
        <v>1950</v>
      </c>
      <c r="B1953" s="399">
        <v>45310</v>
      </c>
      <c r="C1953" s="441">
        <v>45292</v>
      </c>
      <c r="D1953" s="400" t="s">
        <v>114</v>
      </c>
      <c r="E1953" s="401" t="s">
        <v>342</v>
      </c>
      <c r="F1953" s="402">
        <v>55</v>
      </c>
      <c r="G1953" s="405" t="s">
        <v>2813</v>
      </c>
      <c r="H1953" s="400" t="s">
        <v>139</v>
      </c>
      <c r="I1953" s="403" t="s">
        <v>1822</v>
      </c>
      <c r="J1953" s="386" t="str">
        <f t="shared" si="325"/>
        <v>70.945.209/0001-03</v>
      </c>
      <c r="K1953" s="386" t="s">
        <v>1234</v>
      </c>
      <c r="L1953" s="404" t="s">
        <v>1445</v>
      </c>
      <c r="M1953" s="386" t="s">
        <v>3626</v>
      </c>
      <c r="N1953" s="399">
        <v>45291</v>
      </c>
      <c r="O1953" s="400" t="s">
        <v>76</v>
      </c>
      <c r="P1953" s="504" t="s">
        <v>718</v>
      </c>
      <c r="Q1953" s="501" t="s">
        <v>126</v>
      </c>
      <c r="R1953" s="501" t="s">
        <v>126</v>
      </c>
      <c r="S1953" s="349"/>
    </row>
    <row r="1954" spans="1:19" ht="60" customHeight="1" x14ac:dyDescent="0.2">
      <c r="A1954" s="481">
        <f t="shared" si="324"/>
        <v>1951</v>
      </c>
      <c r="B1954" s="399">
        <v>45310</v>
      </c>
      <c r="C1954" s="441">
        <v>45292</v>
      </c>
      <c r="D1954" s="400" t="s">
        <v>114</v>
      </c>
      <c r="E1954" s="401" t="s">
        <v>342</v>
      </c>
      <c r="F1954" s="402">
        <v>55</v>
      </c>
      <c r="G1954" s="405" t="s">
        <v>2814</v>
      </c>
      <c r="H1954" s="400" t="s">
        <v>139</v>
      </c>
      <c r="I1954" s="403" t="s">
        <v>1822</v>
      </c>
      <c r="J1954" s="386" t="str">
        <f t="shared" si="325"/>
        <v>70.945.209/0001-03</v>
      </c>
      <c r="K1954" s="386" t="s">
        <v>1234</v>
      </c>
      <c r="L1954" s="404" t="s">
        <v>1445</v>
      </c>
      <c r="M1954" s="386" t="s">
        <v>3626</v>
      </c>
      <c r="N1954" s="399">
        <v>45291</v>
      </c>
      <c r="O1954" s="400" t="s">
        <v>76</v>
      </c>
      <c r="P1954" s="504" t="s">
        <v>718</v>
      </c>
      <c r="Q1954" s="501" t="s">
        <v>126</v>
      </c>
      <c r="R1954" s="501" t="s">
        <v>126</v>
      </c>
      <c r="S1954" s="349"/>
    </row>
    <row r="1955" spans="1:19" ht="60" customHeight="1" x14ac:dyDescent="0.2">
      <c r="A1955" s="481">
        <f t="shared" si="324"/>
        <v>1952</v>
      </c>
      <c r="B1955" s="399">
        <v>45310</v>
      </c>
      <c r="C1955" s="441">
        <v>45292</v>
      </c>
      <c r="D1955" s="400" t="s">
        <v>114</v>
      </c>
      <c r="E1955" s="401" t="s">
        <v>342</v>
      </c>
      <c r="F1955" s="402">
        <v>440</v>
      </c>
      <c r="G1955" s="405" t="s">
        <v>2815</v>
      </c>
      <c r="H1955" s="400" t="s">
        <v>139</v>
      </c>
      <c r="I1955" s="403" t="s">
        <v>1822</v>
      </c>
      <c r="J1955" s="386" t="str">
        <f t="shared" ref="J1955:J2018" si="326">IF(P1955="","",IF(LEN(TRIM(P1955))&gt;14,P1955,"CPF Protegido - LGPD"))</f>
        <v>70.945.209/0001-03</v>
      </c>
      <c r="K1955" s="386" t="s">
        <v>1234</v>
      </c>
      <c r="L1955" s="404" t="s">
        <v>1445</v>
      </c>
      <c r="M1955" s="386" t="s">
        <v>3626</v>
      </c>
      <c r="N1955" s="399">
        <v>45291</v>
      </c>
      <c r="O1955" s="400" t="s">
        <v>76</v>
      </c>
      <c r="P1955" s="504" t="s">
        <v>718</v>
      </c>
      <c r="Q1955" s="501" t="s">
        <v>126</v>
      </c>
      <c r="R1955" s="501" t="s">
        <v>126</v>
      </c>
      <c r="S1955" s="349"/>
    </row>
    <row r="1956" spans="1:19" ht="60" customHeight="1" x14ac:dyDescent="0.2">
      <c r="A1956" s="481">
        <f t="shared" si="324"/>
        <v>1953</v>
      </c>
      <c r="B1956" s="399">
        <v>45310</v>
      </c>
      <c r="C1956" s="441">
        <v>45292</v>
      </c>
      <c r="D1956" s="400" t="s">
        <v>114</v>
      </c>
      <c r="E1956" s="401" t="s">
        <v>342</v>
      </c>
      <c r="F1956" s="402">
        <v>275</v>
      </c>
      <c r="G1956" s="405" t="s">
        <v>2816</v>
      </c>
      <c r="H1956" s="400" t="s">
        <v>139</v>
      </c>
      <c r="I1956" s="403" t="s">
        <v>1822</v>
      </c>
      <c r="J1956" s="386" t="str">
        <f t="shared" si="326"/>
        <v>70.945.209/0001-03</v>
      </c>
      <c r="K1956" s="386" t="s">
        <v>1234</v>
      </c>
      <c r="L1956" s="404" t="s">
        <v>1445</v>
      </c>
      <c r="M1956" s="386" t="s">
        <v>3626</v>
      </c>
      <c r="N1956" s="399">
        <v>45291</v>
      </c>
      <c r="O1956" s="400" t="s">
        <v>76</v>
      </c>
      <c r="P1956" s="504" t="s">
        <v>718</v>
      </c>
      <c r="Q1956" s="501" t="s">
        <v>126</v>
      </c>
      <c r="R1956" s="501" t="s">
        <v>126</v>
      </c>
      <c r="S1956" s="349"/>
    </row>
    <row r="1957" spans="1:19" ht="60" customHeight="1" x14ac:dyDescent="0.2">
      <c r="A1957" s="481">
        <f t="shared" si="324"/>
        <v>1954</v>
      </c>
      <c r="B1957" s="399">
        <v>45310</v>
      </c>
      <c r="C1957" s="441">
        <v>45292</v>
      </c>
      <c r="D1957" s="400" t="s">
        <v>114</v>
      </c>
      <c r="E1957" s="401" t="s">
        <v>342</v>
      </c>
      <c r="F1957" s="402">
        <v>220</v>
      </c>
      <c r="G1957" s="405" t="s">
        <v>2817</v>
      </c>
      <c r="H1957" s="400" t="s">
        <v>139</v>
      </c>
      <c r="I1957" s="403" t="s">
        <v>1822</v>
      </c>
      <c r="J1957" s="386" t="str">
        <f t="shared" si="326"/>
        <v>70.945.209/0001-03</v>
      </c>
      <c r="K1957" s="386" t="s">
        <v>1234</v>
      </c>
      <c r="L1957" s="404" t="s">
        <v>1445</v>
      </c>
      <c r="M1957" s="386" t="s">
        <v>3626</v>
      </c>
      <c r="N1957" s="399">
        <v>45291</v>
      </c>
      <c r="O1957" s="400" t="s">
        <v>76</v>
      </c>
      <c r="P1957" s="504" t="s">
        <v>718</v>
      </c>
      <c r="Q1957" s="501" t="s">
        <v>126</v>
      </c>
      <c r="R1957" s="501" t="s">
        <v>126</v>
      </c>
      <c r="S1957" s="349"/>
    </row>
    <row r="1958" spans="1:19" ht="60" customHeight="1" x14ac:dyDescent="0.2">
      <c r="A1958" s="481">
        <f t="shared" si="324"/>
        <v>1955</v>
      </c>
      <c r="B1958" s="399">
        <v>45310</v>
      </c>
      <c r="C1958" s="441">
        <v>45292</v>
      </c>
      <c r="D1958" s="400" t="s">
        <v>114</v>
      </c>
      <c r="E1958" s="401" t="s">
        <v>342</v>
      </c>
      <c r="F1958" s="402">
        <v>220</v>
      </c>
      <c r="G1958" s="405" t="s">
        <v>2818</v>
      </c>
      <c r="H1958" s="400" t="s">
        <v>139</v>
      </c>
      <c r="I1958" s="403" t="s">
        <v>1822</v>
      </c>
      <c r="J1958" s="386" t="str">
        <f t="shared" si="326"/>
        <v>70.945.209/0001-03</v>
      </c>
      <c r="K1958" s="386" t="s">
        <v>1234</v>
      </c>
      <c r="L1958" s="404" t="s">
        <v>1445</v>
      </c>
      <c r="M1958" s="386" t="s">
        <v>3626</v>
      </c>
      <c r="N1958" s="399">
        <v>45291</v>
      </c>
      <c r="O1958" s="400" t="s">
        <v>76</v>
      </c>
      <c r="P1958" s="504" t="s">
        <v>718</v>
      </c>
      <c r="Q1958" s="501" t="s">
        <v>126</v>
      </c>
      <c r="R1958" s="501" t="s">
        <v>126</v>
      </c>
      <c r="S1958" s="349"/>
    </row>
    <row r="1959" spans="1:19" ht="60" customHeight="1" x14ac:dyDescent="0.2">
      <c r="A1959" s="481">
        <f t="shared" si="324"/>
        <v>1956</v>
      </c>
      <c r="B1959" s="399">
        <v>45310</v>
      </c>
      <c r="C1959" s="441">
        <v>45292</v>
      </c>
      <c r="D1959" s="400" t="s">
        <v>114</v>
      </c>
      <c r="E1959" s="401" t="s">
        <v>342</v>
      </c>
      <c r="F1959" s="402">
        <v>220</v>
      </c>
      <c r="G1959" s="405" t="s">
        <v>2819</v>
      </c>
      <c r="H1959" s="400" t="s">
        <v>139</v>
      </c>
      <c r="I1959" s="403" t="s">
        <v>1822</v>
      </c>
      <c r="J1959" s="386" t="str">
        <f t="shared" si="326"/>
        <v>70.945.209/0001-03</v>
      </c>
      <c r="K1959" s="386" t="s">
        <v>1234</v>
      </c>
      <c r="L1959" s="404" t="s">
        <v>1445</v>
      </c>
      <c r="M1959" s="386" t="s">
        <v>3626</v>
      </c>
      <c r="N1959" s="399">
        <v>45291</v>
      </c>
      <c r="O1959" s="400" t="s">
        <v>76</v>
      </c>
      <c r="P1959" s="504" t="s">
        <v>718</v>
      </c>
      <c r="Q1959" s="501" t="s">
        <v>126</v>
      </c>
      <c r="R1959" s="501" t="s">
        <v>126</v>
      </c>
      <c r="S1959" s="349"/>
    </row>
    <row r="1960" spans="1:19" ht="60" customHeight="1" x14ac:dyDescent="0.2">
      <c r="A1960" s="481">
        <f t="shared" si="324"/>
        <v>1957</v>
      </c>
      <c r="B1960" s="399">
        <v>45310</v>
      </c>
      <c r="C1960" s="441">
        <v>45292</v>
      </c>
      <c r="D1960" s="400" t="s">
        <v>114</v>
      </c>
      <c r="E1960" s="401" t="s">
        <v>342</v>
      </c>
      <c r="F1960" s="402">
        <v>220</v>
      </c>
      <c r="G1960" s="405" t="s">
        <v>2820</v>
      </c>
      <c r="H1960" s="400" t="s">
        <v>139</v>
      </c>
      <c r="I1960" s="403" t="s">
        <v>1822</v>
      </c>
      <c r="J1960" s="386" t="str">
        <f t="shared" si="326"/>
        <v>70.945.209/0001-03</v>
      </c>
      <c r="K1960" s="386" t="s">
        <v>1234</v>
      </c>
      <c r="L1960" s="404" t="s">
        <v>1445</v>
      </c>
      <c r="M1960" s="386" t="s">
        <v>3626</v>
      </c>
      <c r="N1960" s="399">
        <v>45291</v>
      </c>
      <c r="O1960" s="400" t="s">
        <v>76</v>
      </c>
      <c r="P1960" s="504" t="s">
        <v>718</v>
      </c>
      <c r="Q1960" s="501" t="s">
        <v>126</v>
      </c>
      <c r="R1960" s="501" t="s">
        <v>126</v>
      </c>
      <c r="S1960" s="349"/>
    </row>
    <row r="1961" spans="1:19" ht="60" customHeight="1" x14ac:dyDescent="0.2">
      <c r="A1961" s="481">
        <f t="shared" si="324"/>
        <v>1958</v>
      </c>
      <c r="B1961" s="399">
        <v>45310</v>
      </c>
      <c r="C1961" s="441">
        <v>45292</v>
      </c>
      <c r="D1961" s="400" t="s">
        <v>114</v>
      </c>
      <c r="E1961" s="401" t="s">
        <v>342</v>
      </c>
      <c r="F1961" s="402">
        <v>269.5</v>
      </c>
      <c r="G1961" s="405" t="s">
        <v>2821</v>
      </c>
      <c r="H1961" s="400" t="s">
        <v>139</v>
      </c>
      <c r="I1961" s="403" t="s">
        <v>1822</v>
      </c>
      <c r="J1961" s="386" t="str">
        <f t="shared" si="326"/>
        <v>70.945.209/0001-03</v>
      </c>
      <c r="K1961" s="386" t="s">
        <v>1234</v>
      </c>
      <c r="L1961" s="404" t="s">
        <v>1445</v>
      </c>
      <c r="M1961" s="386" t="s">
        <v>3626</v>
      </c>
      <c r="N1961" s="399">
        <v>45291</v>
      </c>
      <c r="O1961" s="400" t="s">
        <v>76</v>
      </c>
      <c r="P1961" s="504" t="s">
        <v>718</v>
      </c>
      <c r="Q1961" s="501" t="s">
        <v>126</v>
      </c>
      <c r="R1961" s="501" t="s">
        <v>126</v>
      </c>
      <c r="S1961" s="349"/>
    </row>
    <row r="1962" spans="1:19" ht="60" customHeight="1" x14ac:dyDescent="0.2">
      <c r="A1962" s="481">
        <f t="shared" si="324"/>
        <v>1959</v>
      </c>
      <c r="B1962" s="399">
        <v>45310</v>
      </c>
      <c r="C1962" s="441">
        <v>45292</v>
      </c>
      <c r="D1962" s="400" t="s">
        <v>114</v>
      </c>
      <c r="E1962" s="401" t="s">
        <v>342</v>
      </c>
      <c r="F1962" s="402">
        <v>154</v>
      </c>
      <c r="G1962" s="405" t="s">
        <v>2822</v>
      </c>
      <c r="H1962" s="400" t="s">
        <v>139</v>
      </c>
      <c r="I1962" s="403" t="s">
        <v>1822</v>
      </c>
      <c r="J1962" s="386" t="str">
        <f t="shared" si="326"/>
        <v>70.945.209/0001-03</v>
      </c>
      <c r="K1962" s="386" t="s">
        <v>1234</v>
      </c>
      <c r="L1962" s="404" t="s">
        <v>1445</v>
      </c>
      <c r="M1962" s="386" t="s">
        <v>3626</v>
      </c>
      <c r="N1962" s="399">
        <v>45291</v>
      </c>
      <c r="O1962" s="400" t="s">
        <v>76</v>
      </c>
      <c r="P1962" s="504" t="s">
        <v>718</v>
      </c>
      <c r="Q1962" s="501" t="s">
        <v>126</v>
      </c>
      <c r="R1962" s="501" t="s">
        <v>126</v>
      </c>
      <c r="S1962" s="349"/>
    </row>
    <row r="1963" spans="1:19" ht="60" customHeight="1" x14ac:dyDescent="0.2">
      <c r="A1963" s="481">
        <f t="shared" si="324"/>
        <v>1960</v>
      </c>
      <c r="B1963" s="399">
        <v>45310</v>
      </c>
      <c r="C1963" s="441">
        <v>45292</v>
      </c>
      <c r="D1963" s="400" t="s">
        <v>114</v>
      </c>
      <c r="E1963" s="401" t="s">
        <v>342</v>
      </c>
      <c r="F1963" s="402">
        <v>88</v>
      </c>
      <c r="G1963" s="405" t="s">
        <v>2823</v>
      </c>
      <c r="H1963" s="400" t="s">
        <v>139</v>
      </c>
      <c r="I1963" s="403" t="s">
        <v>1822</v>
      </c>
      <c r="J1963" s="386" t="str">
        <f t="shared" si="326"/>
        <v>70.945.209/0001-03</v>
      </c>
      <c r="K1963" s="386" t="s">
        <v>1234</v>
      </c>
      <c r="L1963" s="404" t="s">
        <v>1445</v>
      </c>
      <c r="M1963" s="386" t="s">
        <v>3626</v>
      </c>
      <c r="N1963" s="399">
        <v>45291</v>
      </c>
      <c r="O1963" s="400" t="s">
        <v>76</v>
      </c>
      <c r="P1963" s="504" t="s">
        <v>718</v>
      </c>
      <c r="Q1963" s="501" t="s">
        <v>126</v>
      </c>
      <c r="R1963" s="501" t="s">
        <v>126</v>
      </c>
      <c r="S1963" s="349"/>
    </row>
    <row r="1964" spans="1:19" ht="60" customHeight="1" x14ac:dyDescent="0.2">
      <c r="A1964" s="481">
        <f t="shared" si="324"/>
        <v>1961</v>
      </c>
      <c r="B1964" s="399">
        <v>45310</v>
      </c>
      <c r="C1964" s="441">
        <v>45292</v>
      </c>
      <c r="D1964" s="400" t="s">
        <v>114</v>
      </c>
      <c r="E1964" s="401" t="s">
        <v>342</v>
      </c>
      <c r="F1964" s="402">
        <v>88</v>
      </c>
      <c r="G1964" s="405" t="s">
        <v>2824</v>
      </c>
      <c r="H1964" s="400" t="s">
        <v>139</v>
      </c>
      <c r="I1964" s="403" t="s">
        <v>1822</v>
      </c>
      <c r="J1964" s="386" t="str">
        <f t="shared" si="326"/>
        <v>70.945.209/0001-03</v>
      </c>
      <c r="K1964" s="386" t="s">
        <v>1234</v>
      </c>
      <c r="L1964" s="404" t="s">
        <v>1445</v>
      </c>
      <c r="M1964" s="386" t="s">
        <v>3626</v>
      </c>
      <c r="N1964" s="399">
        <v>45291</v>
      </c>
      <c r="O1964" s="400" t="s">
        <v>76</v>
      </c>
      <c r="P1964" s="504" t="s">
        <v>718</v>
      </c>
      <c r="Q1964" s="501" t="s">
        <v>126</v>
      </c>
      <c r="R1964" s="501" t="s">
        <v>126</v>
      </c>
      <c r="S1964" s="349"/>
    </row>
    <row r="1965" spans="1:19" ht="60" customHeight="1" x14ac:dyDescent="0.2">
      <c r="A1965" s="481">
        <f t="shared" si="324"/>
        <v>1962</v>
      </c>
      <c r="B1965" s="399">
        <v>45310</v>
      </c>
      <c r="C1965" s="441">
        <v>45292</v>
      </c>
      <c r="D1965" s="400" t="s">
        <v>114</v>
      </c>
      <c r="E1965" s="401" t="s">
        <v>342</v>
      </c>
      <c r="F1965" s="402">
        <v>220</v>
      </c>
      <c r="G1965" s="405" t="s">
        <v>2825</v>
      </c>
      <c r="H1965" s="400" t="s">
        <v>139</v>
      </c>
      <c r="I1965" s="403" t="s">
        <v>1822</v>
      </c>
      <c r="J1965" s="386" t="str">
        <f t="shared" si="326"/>
        <v>70.945.209/0001-03</v>
      </c>
      <c r="K1965" s="386" t="s">
        <v>1234</v>
      </c>
      <c r="L1965" s="404" t="s">
        <v>1445</v>
      </c>
      <c r="M1965" s="386" t="s">
        <v>3626</v>
      </c>
      <c r="N1965" s="399">
        <v>45291</v>
      </c>
      <c r="O1965" s="400" t="s">
        <v>76</v>
      </c>
      <c r="P1965" s="504" t="s">
        <v>718</v>
      </c>
      <c r="Q1965" s="501" t="s">
        <v>126</v>
      </c>
      <c r="R1965" s="501" t="s">
        <v>126</v>
      </c>
      <c r="S1965" s="349"/>
    </row>
    <row r="1966" spans="1:19" ht="60" customHeight="1" x14ac:dyDescent="0.2">
      <c r="A1966" s="481">
        <f t="shared" si="324"/>
        <v>1963</v>
      </c>
      <c r="B1966" s="399">
        <v>45310</v>
      </c>
      <c r="C1966" s="441">
        <v>45292</v>
      </c>
      <c r="D1966" s="400" t="s">
        <v>114</v>
      </c>
      <c r="E1966" s="401" t="s">
        <v>342</v>
      </c>
      <c r="F1966" s="402">
        <v>24.2</v>
      </c>
      <c r="G1966" s="405" t="s">
        <v>2826</v>
      </c>
      <c r="H1966" s="400" t="s">
        <v>139</v>
      </c>
      <c r="I1966" s="403" t="s">
        <v>1822</v>
      </c>
      <c r="J1966" s="386" t="str">
        <f t="shared" si="326"/>
        <v>70.945.209/0001-03</v>
      </c>
      <c r="K1966" s="386" t="s">
        <v>1234</v>
      </c>
      <c r="L1966" s="404" t="s">
        <v>1445</v>
      </c>
      <c r="M1966" s="386" t="s">
        <v>3626</v>
      </c>
      <c r="N1966" s="399">
        <v>45291</v>
      </c>
      <c r="O1966" s="400" t="s">
        <v>76</v>
      </c>
      <c r="P1966" s="504" t="s">
        <v>718</v>
      </c>
      <c r="Q1966" s="501" t="s">
        <v>126</v>
      </c>
      <c r="R1966" s="501" t="s">
        <v>126</v>
      </c>
      <c r="S1966" s="349"/>
    </row>
    <row r="1967" spans="1:19" ht="60" customHeight="1" x14ac:dyDescent="0.2">
      <c r="A1967" s="481">
        <f t="shared" si="324"/>
        <v>1964</v>
      </c>
      <c r="B1967" s="399">
        <v>45310</v>
      </c>
      <c r="C1967" s="441">
        <v>45292</v>
      </c>
      <c r="D1967" s="400" t="s">
        <v>114</v>
      </c>
      <c r="E1967" s="401" t="s">
        <v>342</v>
      </c>
      <c r="F1967" s="402">
        <v>385</v>
      </c>
      <c r="G1967" s="405" t="s">
        <v>2827</v>
      </c>
      <c r="H1967" s="400" t="s">
        <v>139</v>
      </c>
      <c r="I1967" s="403" t="s">
        <v>1822</v>
      </c>
      <c r="J1967" s="386" t="str">
        <f t="shared" si="326"/>
        <v>70.945.209/0001-03</v>
      </c>
      <c r="K1967" s="386" t="s">
        <v>1234</v>
      </c>
      <c r="L1967" s="404" t="s">
        <v>1445</v>
      </c>
      <c r="M1967" s="386" t="s">
        <v>3626</v>
      </c>
      <c r="N1967" s="399">
        <v>45291</v>
      </c>
      <c r="O1967" s="400" t="s">
        <v>76</v>
      </c>
      <c r="P1967" s="504" t="s">
        <v>718</v>
      </c>
      <c r="Q1967" s="501" t="s">
        <v>126</v>
      </c>
      <c r="R1967" s="501" t="s">
        <v>126</v>
      </c>
      <c r="S1967" s="349"/>
    </row>
    <row r="1968" spans="1:19" ht="60" customHeight="1" x14ac:dyDescent="0.2">
      <c r="A1968" s="481">
        <f t="shared" si="324"/>
        <v>1965</v>
      </c>
      <c r="B1968" s="399">
        <v>45310</v>
      </c>
      <c r="C1968" s="441">
        <v>45292</v>
      </c>
      <c r="D1968" s="400" t="s">
        <v>114</v>
      </c>
      <c r="E1968" s="401" t="s">
        <v>342</v>
      </c>
      <c r="F1968" s="402">
        <v>165</v>
      </c>
      <c r="G1968" s="405" t="s">
        <v>2828</v>
      </c>
      <c r="H1968" s="400" t="s">
        <v>139</v>
      </c>
      <c r="I1968" s="403" t="s">
        <v>1822</v>
      </c>
      <c r="J1968" s="386" t="str">
        <f t="shared" si="326"/>
        <v>70.945.209/0001-03</v>
      </c>
      <c r="K1968" s="386" t="s">
        <v>1234</v>
      </c>
      <c r="L1968" s="404" t="s">
        <v>1445</v>
      </c>
      <c r="M1968" s="386" t="s">
        <v>3626</v>
      </c>
      <c r="N1968" s="399">
        <v>45291</v>
      </c>
      <c r="O1968" s="400" t="s">
        <v>76</v>
      </c>
      <c r="P1968" s="504" t="s">
        <v>718</v>
      </c>
      <c r="Q1968" s="501" t="s">
        <v>126</v>
      </c>
      <c r="R1968" s="501" t="s">
        <v>126</v>
      </c>
      <c r="S1968" s="349"/>
    </row>
    <row r="1969" spans="1:19" ht="60" customHeight="1" x14ac:dyDescent="0.2">
      <c r="A1969" s="481">
        <f t="shared" si="324"/>
        <v>1966</v>
      </c>
      <c r="B1969" s="399">
        <v>45310</v>
      </c>
      <c r="C1969" s="441">
        <v>45292</v>
      </c>
      <c r="D1969" s="400" t="s">
        <v>114</v>
      </c>
      <c r="E1969" s="401" t="s">
        <v>342</v>
      </c>
      <c r="F1969" s="402">
        <v>308</v>
      </c>
      <c r="G1969" s="405" t="s">
        <v>2829</v>
      </c>
      <c r="H1969" s="400" t="s">
        <v>139</v>
      </c>
      <c r="I1969" s="403" t="s">
        <v>1822</v>
      </c>
      <c r="J1969" s="386" t="str">
        <f t="shared" si="326"/>
        <v>70.945.209/0001-03</v>
      </c>
      <c r="K1969" s="386" t="s">
        <v>1234</v>
      </c>
      <c r="L1969" s="404" t="s">
        <v>1445</v>
      </c>
      <c r="M1969" s="386" t="s">
        <v>3626</v>
      </c>
      <c r="N1969" s="399">
        <v>45291</v>
      </c>
      <c r="O1969" s="400" t="s">
        <v>76</v>
      </c>
      <c r="P1969" s="504" t="s">
        <v>718</v>
      </c>
      <c r="Q1969" s="501" t="s">
        <v>126</v>
      </c>
      <c r="R1969" s="501" t="s">
        <v>126</v>
      </c>
      <c r="S1969" s="349"/>
    </row>
    <row r="1970" spans="1:19" ht="60" customHeight="1" x14ac:dyDescent="0.2">
      <c r="A1970" s="481">
        <f t="shared" si="324"/>
        <v>1967</v>
      </c>
      <c r="B1970" s="399">
        <v>45310</v>
      </c>
      <c r="C1970" s="441">
        <v>45292</v>
      </c>
      <c r="D1970" s="400" t="s">
        <v>114</v>
      </c>
      <c r="E1970" s="401" t="s">
        <v>342</v>
      </c>
      <c r="F1970" s="402">
        <v>385</v>
      </c>
      <c r="G1970" s="405" t="s">
        <v>2830</v>
      </c>
      <c r="H1970" s="400" t="s">
        <v>139</v>
      </c>
      <c r="I1970" s="403" t="s">
        <v>1822</v>
      </c>
      <c r="J1970" s="386" t="str">
        <f t="shared" si="326"/>
        <v>70.945.209/0001-03</v>
      </c>
      <c r="K1970" s="386" t="s">
        <v>1234</v>
      </c>
      <c r="L1970" s="404" t="s">
        <v>1445</v>
      </c>
      <c r="M1970" s="386" t="s">
        <v>3626</v>
      </c>
      <c r="N1970" s="399">
        <v>45291</v>
      </c>
      <c r="O1970" s="400" t="s">
        <v>76</v>
      </c>
      <c r="P1970" s="504" t="s">
        <v>718</v>
      </c>
      <c r="Q1970" s="501" t="s">
        <v>126</v>
      </c>
      <c r="R1970" s="501" t="s">
        <v>126</v>
      </c>
      <c r="S1970" s="349"/>
    </row>
    <row r="1971" spans="1:19" ht="60" customHeight="1" x14ac:dyDescent="0.2">
      <c r="A1971" s="481">
        <f t="shared" si="324"/>
        <v>1968</v>
      </c>
      <c r="B1971" s="399">
        <v>45310</v>
      </c>
      <c r="C1971" s="441">
        <v>45292</v>
      </c>
      <c r="D1971" s="400" t="s">
        <v>114</v>
      </c>
      <c r="E1971" s="401" t="s">
        <v>342</v>
      </c>
      <c r="F1971" s="402">
        <v>220</v>
      </c>
      <c r="G1971" s="405" t="s">
        <v>2831</v>
      </c>
      <c r="H1971" s="400" t="s">
        <v>139</v>
      </c>
      <c r="I1971" s="403" t="s">
        <v>1822</v>
      </c>
      <c r="J1971" s="386" t="str">
        <f t="shared" si="326"/>
        <v>70.945.209/0001-03</v>
      </c>
      <c r="K1971" s="386" t="s">
        <v>1234</v>
      </c>
      <c r="L1971" s="404" t="s">
        <v>1445</v>
      </c>
      <c r="M1971" s="386" t="s">
        <v>3626</v>
      </c>
      <c r="N1971" s="399">
        <v>45291</v>
      </c>
      <c r="O1971" s="400" t="s">
        <v>76</v>
      </c>
      <c r="P1971" s="504" t="s">
        <v>718</v>
      </c>
      <c r="Q1971" s="501" t="s">
        <v>126</v>
      </c>
      <c r="R1971" s="501" t="s">
        <v>126</v>
      </c>
      <c r="S1971" s="349"/>
    </row>
    <row r="1972" spans="1:19" ht="60" customHeight="1" x14ac:dyDescent="0.2">
      <c r="A1972" s="481">
        <f t="shared" si="324"/>
        <v>1969</v>
      </c>
      <c r="B1972" s="399">
        <v>45310</v>
      </c>
      <c r="C1972" s="441">
        <v>45292</v>
      </c>
      <c r="D1972" s="400" t="s">
        <v>114</v>
      </c>
      <c r="E1972" s="401" t="s">
        <v>342</v>
      </c>
      <c r="F1972" s="402">
        <v>159.5</v>
      </c>
      <c r="G1972" s="405" t="s">
        <v>2832</v>
      </c>
      <c r="H1972" s="400" t="s">
        <v>139</v>
      </c>
      <c r="I1972" s="403" t="s">
        <v>1822</v>
      </c>
      <c r="J1972" s="386" t="str">
        <f t="shared" si="326"/>
        <v>70.945.209/0001-03</v>
      </c>
      <c r="K1972" s="386" t="s">
        <v>1234</v>
      </c>
      <c r="L1972" s="404" t="s">
        <v>1445</v>
      </c>
      <c r="M1972" s="386" t="s">
        <v>3626</v>
      </c>
      <c r="N1972" s="399">
        <v>45291</v>
      </c>
      <c r="O1972" s="400" t="s">
        <v>76</v>
      </c>
      <c r="P1972" s="504" t="s">
        <v>718</v>
      </c>
      <c r="Q1972" s="501" t="s">
        <v>126</v>
      </c>
      <c r="R1972" s="501" t="s">
        <v>126</v>
      </c>
      <c r="S1972" s="349"/>
    </row>
    <row r="1973" spans="1:19" ht="60" customHeight="1" x14ac:dyDescent="0.2">
      <c r="A1973" s="481">
        <f t="shared" si="324"/>
        <v>1970</v>
      </c>
      <c r="B1973" s="399">
        <v>45310</v>
      </c>
      <c r="C1973" s="441">
        <v>45292</v>
      </c>
      <c r="D1973" s="400" t="s">
        <v>114</v>
      </c>
      <c r="E1973" s="401" t="s">
        <v>342</v>
      </c>
      <c r="F1973" s="402">
        <v>220</v>
      </c>
      <c r="G1973" s="405" t="s">
        <v>2833</v>
      </c>
      <c r="H1973" s="400" t="s">
        <v>139</v>
      </c>
      <c r="I1973" s="403" t="s">
        <v>1822</v>
      </c>
      <c r="J1973" s="386" t="str">
        <f t="shared" si="326"/>
        <v>70.945.209/0001-03</v>
      </c>
      <c r="K1973" s="386" t="s">
        <v>1234</v>
      </c>
      <c r="L1973" s="404" t="s">
        <v>1445</v>
      </c>
      <c r="M1973" s="386" t="s">
        <v>3626</v>
      </c>
      <c r="N1973" s="399">
        <v>45291</v>
      </c>
      <c r="O1973" s="400" t="s">
        <v>76</v>
      </c>
      <c r="P1973" s="504" t="s">
        <v>718</v>
      </c>
      <c r="Q1973" s="501" t="s">
        <v>126</v>
      </c>
      <c r="R1973" s="501" t="s">
        <v>126</v>
      </c>
      <c r="S1973" s="349"/>
    </row>
    <row r="1974" spans="1:19" ht="60" customHeight="1" x14ac:dyDescent="0.2">
      <c r="A1974" s="481">
        <f t="shared" si="324"/>
        <v>1971</v>
      </c>
      <c r="B1974" s="399">
        <v>45310</v>
      </c>
      <c r="C1974" s="441">
        <v>45292</v>
      </c>
      <c r="D1974" s="400" t="s">
        <v>114</v>
      </c>
      <c r="E1974" s="401" t="s">
        <v>342</v>
      </c>
      <c r="F1974" s="402">
        <v>220</v>
      </c>
      <c r="G1974" s="405" t="s">
        <v>2834</v>
      </c>
      <c r="H1974" s="400" t="s">
        <v>139</v>
      </c>
      <c r="I1974" s="403" t="s">
        <v>1822</v>
      </c>
      <c r="J1974" s="386" t="str">
        <f t="shared" si="326"/>
        <v>70.945.209/0001-03</v>
      </c>
      <c r="K1974" s="386" t="s">
        <v>1234</v>
      </c>
      <c r="L1974" s="404" t="s">
        <v>1445</v>
      </c>
      <c r="M1974" s="386" t="s">
        <v>3626</v>
      </c>
      <c r="N1974" s="399">
        <v>45291</v>
      </c>
      <c r="O1974" s="400" t="s">
        <v>76</v>
      </c>
      <c r="P1974" s="504" t="s">
        <v>718</v>
      </c>
      <c r="Q1974" s="501" t="s">
        <v>126</v>
      </c>
      <c r="R1974" s="501" t="s">
        <v>126</v>
      </c>
      <c r="S1974" s="349"/>
    </row>
    <row r="1975" spans="1:19" ht="60" customHeight="1" x14ac:dyDescent="0.2">
      <c r="A1975" s="481">
        <f t="shared" si="324"/>
        <v>1972</v>
      </c>
      <c r="B1975" s="399">
        <v>45310</v>
      </c>
      <c r="C1975" s="441">
        <v>45292</v>
      </c>
      <c r="D1975" s="400" t="s">
        <v>114</v>
      </c>
      <c r="E1975" s="401" t="s">
        <v>342</v>
      </c>
      <c r="F1975" s="402">
        <v>400</v>
      </c>
      <c r="G1975" s="405" t="s">
        <v>2835</v>
      </c>
      <c r="H1975" s="400" t="s">
        <v>139</v>
      </c>
      <c r="I1975" s="403" t="s">
        <v>1822</v>
      </c>
      <c r="J1975" s="386" t="str">
        <f t="shared" si="326"/>
        <v>70.945.209/0001-03</v>
      </c>
      <c r="K1975" s="386" t="s">
        <v>1234</v>
      </c>
      <c r="L1975" s="404" t="s">
        <v>1445</v>
      </c>
      <c r="M1975" s="386" t="s">
        <v>3626</v>
      </c>
      <c r="N1975" s="399">
        <v>45291</v>
      </c>
      <c r="O1975" s="400" t="s">
        <v>76</v>
      </c>
      <c r="P1975" s="504" t="s">
        <v>718</v>
      </c>
      <c r="Q1975" s="501" t="s">
        <v>126</v>
      </c>
      <c r="R1975" s="501" t="s">
        <v>126</v>
      </c>
      <c r="S1975" s="349"/>
    </row>
    <row r="1976" spans="1:19" ht="60" customHeight="1" x14ac:dyDescent="0.2">
      <c r="A1976" s="481">
        <f t="shared" si="324"/>
        <v>1973</v>
      </c>
      <c r="B1976" s="399">
        <v>45310</v>
      </c>
      <c r="C1976" s="441">
        <v>45292</v>
      </c>
      <c r="D1976" s="400" t="s">
        <v>114</v>
      </c>
      <c r="E1976" s="401" t="s">
        <v>342</v>
      </c>
      <c r="F1976" s="402">
        <v>400</v>
      </c>
      <c r="G1976" s="405" t="s">
        <v>2836</v>
      </c>
      <c r="H1976" s="400" t="s">
        <v>139</v>
      </c>
      <c r="I1976" s="403" t="s">
        <v>1822</v>
      </c>
      <c r="J1976" s="386" t="str">
        <f t="shared" si="326"/>
        <v>70.945.209/0001-03</v>
      </c>
      <c r="K1976" s="386" t="s">
        <v>1234</v>
      </c>
      <c r="L1976" s="404" t="s">
        <v>1445</v>
      </c>
      <c r="M1976" s="386" t="s">
        <v>3626</v>
      </c>
      <c r="N1976" s="399">
        <v>45291</v>
      </c>
      <c r="O1976" s="400" t="s">
        <v>76</v>
      </c>
      <c r="P1976" s="504" t="s">
        <v>718</v>
      </c>
      <c r="Q1976" s="501" t="s">
        <v>126</v>
      </c>
      <c r="R1976" s="501" t="s">
        <v>126</v>
      </c>
      <c r="S1976" s="349"/>
    </row>
    <row r="1977" spans="1:19" ht="60" customHeight="1" x14ac:dyDescent="0.2">
      <c r="A1977" s="481">
        <f t="shared" si="324"/>
        <v>1974</v>
      </c>
      <c r="B1977" s="399">
        <v>45310</v>
      </c>
      <c r="C1977" s="441">
        <v>45292</v>
      </c>
      <c r="D1977" s="400" t="s">
        <v>114</v>
      </c>
      <c r="E1977" s="401" t="s">
        <v>342</v>
      </c>
      <c r="F1977" s="402">
        <v>400</v>
      </c>
      <c r="G1977" s="405" t="s">
        <v>2837</v>
      </c>
      <c r="H1977" s="400" t="s">
        <v>139</v>
      </c>
      <c r="I1977" s="403" t="s">
        <v>1822</v>
      </c>
      <c r="J1977" s="386" t="str">
        <f t="shared" si="326"/>
        <v>70.945.209/0001-03</v>
      </c>
      <c r="K1977" s="386" t="s">
        <v>1234</v>
      </c>
      <c r="L1977" s="404" t="s">
        <v>1445</v>
      </c>
      <c r="M1977" s="386" t="s">
        <v>3626</v>
      </c>
      <c r="N1977" s="399">
        <v>45291</v>
      </c>
      <c r="O1977" s="400" t="s">
        <v>76</v>
      </c>
      <c r="P1977" s="504" t="s">
        <v>718</v>
      </c>
      <c r="Q1977" s="501" t="s">
        <v>126</v>
      </c>
      <c r="R1977" s="501" t="s">
        <v>126</v>
      </c>
      <c r="S1977" s="349"/>
    </row>
    <row r="1978" spans="1:19" ht="60" customHeight="1" x14ac:dyDescent="0.2">
      <c r="A1978" s="481">
        <f t="shared" si="324"/>
        <v>1975</v>
      </c>
      <c r="B1978" s="399">
        <v>45310</v>
      </c>
      <c r="C1978" s="441">
        <v>45292</v>
      </c>
      <c r="D1978" s="400" t="s">
        <v>114</v>
      </c>
      <c r="E1978" s="401" t="s">
        <v>342</v>
      </c>
      <c r="F1978" s="402">
        <v>800</v>
      </c>
      <c r="G1978" s="405" t="s">
        <v>2838</v>
      </c>
      <c r="H1978" s="400" t="s">
        <v>139</v>
      </c>
      <c r="I1978" s="403" t="s">
        <v>1822</v>
      </c>
      <c r="J1978" s="386" t="str">
        <f t="shared" si="326"/>
        <v>70.945.209/0001-03</v>
      </c>
      <c r="K1978" s="386" t="s">
        <v>1234</v>
      </c>
      <c r="L1978" s="404" t="s">
        <v>1445</v>
      </c>
      <c r="M1978" s="386" t="s">
        <v>3626</v>
      </c>
      <c r="N1978" s="399">
        <v>45291</v>
      </c>
      <c r="O1978" s="400" t="s">
        <v>76</v>
      </c>
      <c r="P1978" s="504" t="s">
        <v>718</v>
      </c>
      <c r="Q1978" s="501" t="s">
        <v>126</v>
      </c>
      <c r="R1978" s="501" t="s">
        <v>126</v>
      </c>
      <c r="S1978" s="349"/>
    </row>
    <row r="1979" spans="1:19" ht="60" customHeight="1" x14ac:dyDescent="0.2">
      <c r="A1979" s="481">
        <f t="shared" si="324"/>
        <v>1976</v>
      </c>
      <c r="B1979" s="399">
        <v>45310</v>
      </c>
      <c r="C1979" s="441">
        <v>45292</v>
      </c>
      <c r="D1979" s="400" t="s">
        <v>114</v>
      </c>
      <c r="E1979" s="401" t="s">
        <v>342</v>
      </c>
      <c r="F1979" s="402">
        <v>800</v>
      </c>
      <c r="G1979" s="405" t="s">
        <v>2839</v>
      </c>
      <c r="H1979" s="400" t="s">
        <v>139</v>
      </c>
      <c r="I1979" s="403" t="s">
        <v>1822</v>
      </c>
      <c r="J1979" s="386" t="str">
        <f t="shared" si="326"/>
        <v>70.945.209/0001-03</v>
      </c>
      <c r="K1979" s="386" t="s">
        <v>1234</v>
      </c>
      <c r="L1979" s="404" t="s">
        <v>1445</v>
      </c>
      <c r="M1979" s="386" t="s">
        <v>3626</v>
      </c>
      <c r="N1979" s="399">
        <v>45291</v>
      </c>
      <c r="O1979" s="400" t="s">
        <v>76</v>
      </c>
      <c r="P1979" s="504" t="s">
        <v>718</v>
      </c>
      <c r="Q1979" s="501" t="s">
        <v>126</v>
      </c>
      <c r="R1979" s="501" t="s">
        <v>126</v>
      </c>
      <c r="S1979" s="349"/>
    </row>
    <row r="1980" spans="1:19" ht="60" customHeight="1" x14ac:dyDescent="0.2">
      <c r="A1980" s="481">
        <f t="shared" si="324"/>
        <v>1977</v>
      </c>
      <c r="B1980" s="399">
        <v>45310</v>
      </c>
      <c r="C1980" s="441">
        <v>45292</v>
      </c>
      <c r="D1980" s="400" t="s">
        <v>114</v>
      </c>
      <c r="E1980" s="401" t="s">
        <v>342</v>
      </c>
      <c r="F1980" s="402">
        <v>600</v>
      </c>
      <c r="G1980" s="405" t="s">
        <v>2840</v>
      </c>
      <c r="H1980" s="400" t="s">
        <v>139</v>
      </c>
      <c r="I1980" s="403" t="s">
        <v>1822</v>
      </c>
      <c r="J1980" s="386" t="str">
        <f t="shared" si="326"/>
        <v>70.945.209/0001-03</v>
      </c>
      <c r="K1980" s="386" t="s">
        <v>1234</v>
      </c>
      <c r="L1980" s="404" t="s">
        <v>1445</v>
      </c>
      <c r="M1980" s="386" t="s">
        <v>3626</v>
      </c>
      <c r="N1980" s="399">
        <v>45291</v>
      </c>
      <c r="O1980" s="400" t="s">
        <v>76</v>
      </c>
      <c r="P1980" s="504" t="s">
        <v>718</v>
      </c>
      <c r="Q1980" s="501" t="s">
        <v>126</v>
      </c>
      <c r="R1980" s="501" t="s">
        <v>126</v>
      </c>
      <c r="S1980" s="349"/>
    </row>
    <row r="1981" spans="1:19" ht="60" customHeight="1" x14ac:dyDescent="0.2">
      <c r="A1981" s="481">
        <f t="shared" si="324"/>
        <v>1978</v>
      </c>
      <c r="B1981" s="399">
        <v>45310</v>
      </c>
      <c r="C1981" s="441">
        <v>45292</v>
      </c>
      <c r="D1981" s="400" t="s">
        <v>114</v>
      </c>
      <c r="E1981" s="401" t="s">
        <v>342</v>
      </c>
      <c r="F1981" s="402">
        <v>600</v>
      </c>
      <c r="G1981" s="405" t="s">
        <v>2841</v>
      </c>
      <c r="H1981" s="400" t="s">
        <v>139</v>
      </c>
      <c r="I1981" s="403" t="s">
        <v>1822</v>
      </c>
      <c r="J1981" s="386" t="str">
        <f t="shared" si="326"/>
        <v>70.945.209/0001-03</v>
      </c>
      <c r="K1981" s="386" t="s">
        <v>1234</v>
      </c>
      <c r="L1981" s="404" t="s">
        <v>1445</v>
      </c>
      <c r="M1981" s="386" t="s">
        <v>3626</v>
      </c>
      <c r="N1981" s="399">
        <v>45291</v>
      </c>
      <c r="O1981" s="400" t="s">
        <v>76</v>
      </c>
      <c r="P1981" s="504" t="s">
        <v>718</v>
      </c>
      <c r="Q1981" s="501" t="s">
        <v>126</v>
      </c>
      <c r="R1981" s="501" t="s">
        <v>126</v>
      </c>
      <c r="S1981" s="349"/>
    </row>
    <row r="1982" spans="1:19" ht="60" customHeight="1" x14ac:dyDescent="0.2">
      <c r="A1982" s="481">
        <f t="shared" si="324"/>
        <v>1979</v>
      </c>
      <c r="B1982" s="399">
        <v>45310</v>
      </c>
      <c r="C1982" s="441">
        <v>45292</v>
      </c>
      <c r="D1982" s="400" t="s">
        <v>114</v>
      </c>
      <c r="E1982" s="401" t="s">
        <v>342</v>
      </c>
      <c r="F1982" s="402">
        <v>600</v>
      </c>
      <c r="G1982" s="405" t="s">
        <v>2842</v>
      </c>
      <c r="H1982" s="400" t="s">
        <v>139</v>
      </c>
      <c r="I1982" s="403" t="s">
        <v>1822</v>
      </c>
      <c r="J1982" s="386" t="str">
        <f t="shared" si="326"/>
        <v>70.945.209/0001-03</v>
      </c>
      <c r="K1982" s="386" t="s">
        <v>1234</v>
      </c>
      <c r="L1982" s="404" t="s">
        <v>1445</v>
      </c>
      <c r="M1982" s="386" t="s">
        <v>3626</v>
      </c>
      <c r="N1982" s="399">
        <v>45291</v>
      </c>
      <c r="O1982" s="400" t="s">
        <v>76</v>
      </c>
      <c r="P1982" s="504" t="s">
        <v>718</v>
      </c>
      <c r="Q1982" s="501" t="s">
        <v>126</v>
      </c>
      <c r="R1982" s="501" t="s">
        <v>126</v>
      </c>
      <c r="S1982" s="349"/>
    </row>
    <row r="1983" spans="1:19" ht="60" customHeight="1" x14ac:dyDescent="0.2">
      <c r="A1983" s="481">
        <f t="shared" si="324"/>
        <v>1980</v>
      </c>
      <c r="B1983" s="399">
        <v>45310</v>
      </c>
      <c r="C1983" s="441">
        <v>45292</v>
      </c>
      <c r="D1983" s="400" t="s">
        <v>114</v>
      </c>
      <c r="E1983" s="401" t="s">
        <v>342</v>
      </c>
      <c r="F1983" s="402">
        <v>600</v>
      </c>
      <c r="G1983" s="405" t="s">
        <v>2843</v>
      </c>
      <c r="H1983" s="400" t="s">
        <v>139</v>
      </c>
      <c r="I1983" s="403" t="s">
        <v>1822</v>
      </c>
      <c r="J1983" s="386" t="str">
        <f t="shared" si="326"/>
        <v>70.945.209/0001-03</v>
      </c>
      <c r="K1983" s="386" t="s">
        <v>1234</v>
      </c>
      <c r="L1983" s="404" t="s">
        <v>1445</v>
      </c>
      <c r="M1983" s="386" t="s">
        <v>3626</v>
      </c>
      <c r="N1983" s="399">
        <v>45291</v>
      </c>
      <c r="O1983" s="400" t="s">
        <v>76</v>
      </c>
      <c r="P1983" s="504" t="s">
        <v>718</v>
      </c>
      <c r="Q1983" s="501" t="s">
        <v>126</v>
      </c>
      <c r="R1983" s="501" t="s">
        <v>126</v>
      </c>
      <c r="S1983" s="349"/>
    </row>
    <row r="1984" spans="1:19" ht="60" customHeight="1" x14ac:dyDescent="0.2">
      <c r="A1984" s="481">
        <f t="shared" si="324"/>
        <v>1981</v>
      </c>
      <c r="B1984" s="399">
        <v>45310</v>
      </c>
      <c r="C1984" s="441">
        <v>45292</v>
      </c>
      <c r="D1984" s="400" t="s">
        <v>114</v>
      </c>
      <c r="E1984" s="401" t="s">
        <v>342</v>
      </c>
      <c r="F1984" s="402">
        <v>100</v>
      </c>
      <c r="G1984" s="405" t="s">
        <v>2844</v>
      </c>
      <c r="H1984" s="400" t="s">
        <v>139</v>
      </c>
      <c r="I1984" s="403" t="s">
        <v>1822</v>
      </c>
      <c r="J1984" s="386" t="str">
        <f t="shared" si="326"/>
        <v>70.945.209/0001-03</v>
      </c>
      <c r="K1984" s="386" t="s">
        <v>1234</v>
      </c>
      <c r="L1984" s="404" t="s">
        <v>1445</v>
      </c>
      <c r="M1984" s="386" t="s">
        <v>3626</v>
      </c>
      <c r="N1984" s="399">
        <v>45291</v>
      </c>
      <c r="O1984" s="400" t="s">
        <v>76</v>
      </c>
      <c r="P1984" s="504" t="s">
        <v>718</v>
      </c>
      <c r="Q1984" s="501" t="s">
        <v>126</v>
      </c>
      <c r="R1984" s="501" t="s">
        <v>126</v>
      </c>
      <c r="S1984" s="349"/>
    </row>
    <row r="1985" spans="1:19" ht="60" customHeight="1" x14ac:dyDescent="0.2">
      <c r="A1985" s="481">
        <f t="shared" si="324"/>
        <v>1982</v>
      </c>
      <c r="B1985" s="399">
        <v>45310</v>
      </c>
      <c r="C1985" s="441">
        <v>45292</v>
      </c>
      <c r="D1985" s="400" t="s">
        <v>114</v>
      </c>
      <c r="E1985" s="401" t="s">
        <v>342</v>
      </c>
      <c r="F1985" s="402">
        <v>600</v>
      </c>
      <c r="G1985" s="405" t="s">
        <v>2845</v>
      </c>
      <c r="H1985" s="400" t="s">
        <v>139</v>
      </c>
      <c r="I1985" s="403" t="s">
        <v>1822</v>
      </c>
      <c r="J1985" s="386" t="str">
        <f t="shared" si="326"/>
        <v>70.945.209/0001-03</v>
      </c>
      <c r="K1985" s="386" t="s">
        <v>1234</v>
      </c>
      <c r="L1985" s="404" t="s">
        <v>1445</v>
      </c>
      <c r="M1985" s="386" t="s">
        <v>3626</v>
      </c>
      <c r="N1985" s="399">
        <v>45291</v>
      </c>
      <c r="O1985" s="400" t="s">
        <v>76</v>
      </c>
      <c r="P1985" s="504" t="s">
        <v>718</v>
      </c>
      <c r="Q1985" s="501" t="s">
        <v>126</v>
      </c>
      <c r="R1985" s="501" t="s">
        <v>126</v>
      </c>
      <c r="S1985" s="349"/>
    </row>
    <row r="1986" spans="1:19" ht="60" customHeight="1" x14ac:dyDescent="0.2">
      <c r="A1986" s="481">
        <f t="shared" si="324"/>
        <v>1983</v>
      </c>
      <c r="B1986" s="399">
        <v>45310</v>
      </c>
      <c r="C1986" s="441">
        <v>45292</v>
      </c>
      <c r="D1986" s="400" t="s">
        <v>114</v>
      </c>
      <c r="E1986" s="401" t="s">
        <v>342</v>
      </c>
      <c r="F1986" s="402">
        <v>600</v>
      </c>
      <c r="G1986" s="405" t="s">
        <v>2846</v>
      </c>
      <c r="H1986" s="400" t="s">
        <v>139</v>
      </c>
      <c r="I1986" s="403" t="s">
        <v>1822</v>
      </c>
      <c r="J1986" s="386" t="str">
        <f t="shared" si="326"/>
        <v>70.945.209/0001-03</v>
      </c>
      <c r="K1986" s="386" t="s">
        <v>1234</v>
      </c>
      <c r="L1986" s="404" t="s">
        <v>1445</v>
      </c>
      <c r="M1986" s="386" t="s">
        <v>3626</v>
      </c>
      <c r="N1986" s="399">
        <v>45291</v>
      </c>
      <c r="O1986" s="400" t="s">
        <v>76</v>
      </c>
      <c r="P1986" s="504" t="s">
        <v>718</v>
      </c>
      <c r="Q1986" s="501" t="s">
        <v>126</v>
      </c>
      <c r="R1986" s="501" t="s">
        <v>126</v>
      </c>
      <c r="S1986" s="349"/>
    </row>
    <row r="1987" spans="1:19" ht="60" customHeight="1" x14ac:dyDescent="0.2">
      <c r="A1987" s="481">
        <f t="shared" si="324"/>
        <v>1984</v>
      </c>
      <c r="B1987" s="399">
        <v>45310</v>
      </c>
      <c r="C1987" s="441">
        <v>45292</v>
      </c>
      <c r="D1987" s="400" t="s">
        <v>114</v>
      </c>
      <c r="E1987" s="401" t="s">
        <v>342</v>
      </c>
      <c r="F1987" s="402">
        <v>600</v>
      </c>
      <c r="G1987" s="405" t="s">
        <v>2847</v>
      </c>
      <c r="H1987" s="400" t="s">
        <v>139</v>
      </c>
      <c r="I1987" s="403" t="s">
        <v>1822</v>
      </c>
      <c r="J1987" s="386" t="str">
        <f t="shared" si="326"/>
        <v>70.945.209/0001-03</v>
      </c>
      <c r="K1987" s="386" t="s">
        <v>1234</v>
      </c>
      <c r="L1987" s="404" t="s">
        <v>1445</v>
      </c>
      <c r="M1987" s="386" t="s">
        <v>3626</v>
      </c>
      <c r="N1987" s="399">
        <v>45291</v>
      </c>
      <c r="O1987" s="400" t="s">
        <v>76</v>
      </c>
      <c r="P1987" s="504" t="s">
        <v>718</v>
      </c>
      <c r="Q1987" s="501" t="s">
        <v>126</v>
      </c>
      <c r="R1987" s="501" t="s">
        <v>126</v>
      </c>
      <c r="S1987" s="349"/>
    </row>
    <row r="1988" spans="1:19" ht="60" customHeight="1" x14ac:dyDescent="0.2">
      <c r="A1988" s="481">
        <f t="shared" si="324"/>
        <v>1985</v>
      </c>
      <c r="B1988" s="399">
        <v>45310</v>
      </c>
      <c r="C1988" s="441">
        <v>45292</v>
      </c>
      <c r="D1988" s="400" t="s">
        <v>114</v>
      </c>
      <c r="E1988" s="401" t="s">
        <v>342</v>
      </c>
      <c r="F1988" s="402">
        <v>600</v>
      </c>
      <c r="G1988" s="405" t="s">
        <v>2848</v>
      </c>
      <c r="H1988" s="400" t="s">
        <v>139</v>
      </c>
      <c r="I1988" s="403" t="s">
        <v>1822</v>
      </c>
      <c r="J1988" s="386" t="str">
        <f t="shared" si="326"/>
        <v>70.945.209/0001-03</v>
      </c>
      <c r="K1988" s="386" t="s">
        <v>1234</v>
      </c>
      <c r="L1988" s="404" t="s">
        <v>1445</v>
      </c>
      <c r="M1988" s="386" t="s">
        <v>3626</v>
      </c>
      <c r="N1988" s="399">
        <v>45291</v>
      </c>
      <c r="O1988" s="400" t="s">
        <v>76</v>
      </c>
      <c r="P1988" s="504" t="s">
        <v>718</v>
      </c>
      <c r="Q1988" s="501" t="s">
        <v>126</v>
      </c>
      <c r="R1988" s="501" t="s">
        <v>126</v>
      </c>
      <c r="S1988" s="349"/>
    </row>
    <row r="1989" spans="1:19" ht="60" customHeight="1" x14ac:dyDescent="0.2">
      <c r="A1989" s="481">
        <f t="shared" si="324"/>
        <v>1986</v>
      </c>
      <c r="B1989" s="399">
        <v>45310</v>
      </c>
      <c r="C1989" s="441">
        <v>45292</v>
      </c>
      <c r="D1989" s="400" t="s">
        <v>114</v>
      </c>
      <c r="E1989" s="401" t="s">
        <v>342</v>
      </c>
      <c r="F1989" s="402">
        <v>600</v>
      </c>
      <c r="G1989" s="405" t="s">
        <v>2849</v>
      </c>
      <c r="H1989" s="400" t="s">
        <v>139</v>
      </c>
      <c r="I1989" s="403" t="s">
        <v>1822</v>
      </c>
      <c r="J1989" s="386" t="str">
        <f t="shared" si="326"/>
        <v>70.945.209/0001-03</v>
      </c>
      <c r="K1989" s="386" t="s">
        <v>1234</v>
      </c>
      <c r="L1989" s="404" t="s">
        <v>1445</v>
      </c>
      <c r="M1989" s="386" t="s">
        <v>3626</v>
      </c>
      <c r="N1989" s="399">
        <v>45291</v>
      </c>
      <c r="O1989" s="400" t="s">
        <v>76</v>
      </c>
      <c r="P1989" s="504" t="s">
        <v>718</v>
      </c>
      <c r="Q1989" s="501" t="s">
        <v>126</v>
      </c>
      <c r="R1989" s="501" t="s">
        <v>126</v>
      </c>
      <c r="S1989" s="349"/>
    </row>
    <row r="1990" spans="1:19" ht="60" customHeight="1" x14ac:dyDescent="0.2">
      <c r="A1990" s="481">
        <f t="shared" si="324"/>
        <v>1987</v>
      </c>
      <c r="B1990" s="399">
        <v>45310</v>
      </c>
      <c r="C1990" s="441">
        <v>45292</v>
      </c>
      <c r="D1990" s="400" t="s">
        <v>114</v>
      </c>
      <c r="E1990" s="401" t="s">
        <v>342</v>
      </c>
      <c r="F1990" s="402">
        <v>600</v>
      </c>
      <c r="G1990" s="405" t="s">
        <v>2850</v>
      </c>
      <c r="H1990" s="400" t="s">
        <v>139</v>
      </c>
      <c r="I1990" s="403" t="s">
        <v>1822</v>
      </c>
      <c r="J1990" s="386" t="str">
        <f t="shared" si="326"/>
        <v>70.945.209/0001-03</v>
      </c>
      <c r="K1990" s="386" t="s">
        <v>1234</v>
      </c>
      <c r="L1990" s="404" t="s">
        <v>1445</v>
      </c>
      <c r="M1990" s="386" t="s">
        <v>3626</v>
      </c>
      <c r="N1990" s="399">
        <v>45291</v>
      </c>
      <c r="O1990" s="400" t="s">
        <v>76</v>
      </c>
      <c r="P1990" s="504" t="s">
        <v>718</v>
      </c>
      <c r="Q1990" s="501" t="s">
        <v>126</v>
      </c>
      <c r="R1990" s="501" t="s">
        <v>126</v>
      </c>
      <c r="S1990" s="349"/>
    </row>
    <row r="1991" spans="1:19" ht="60" customHeight="1" x14ac:dyDescent="0.2">
      <c r="A1991" s="481">
        <f t="shared" si="324"/>
        <v>1988</v>
      </c>
      <c r="B1991" s="399">
        <v>45310</v>
      </c>
      <c r="C1991" s="441">
        <v>45292</v>
      </c>
      <c r="D1991" s="400" t="s">
        <v>114</v>
      </c>
      <c r="E1991" s="401" t="s">
        <v>342</v>
      </c>
      <c r="F1991" s="402">
        <v>600</v>
      </c>
      <c r="G1991" s="405" t="s">
        <v>2851</v>
      </c>
      <c r="H1991" s="400" t="s">
        <v>139</v>
      </c>
      <c r="I1991" s="403" t="s">
        <v>1822</v>
      </c>
      <c r="J1991" s="386" t="str">
        <f t="shared" si="326"/>
        <v>70.945.209/0001-03</v>
      </c>
      <c r="K1991" s="386" t="s">
        <v>1234</v>
      </c>
      <c r="L1991" s="404" t="s">
        <v>1445</v>
      </c>
      <c r="M1991" s="386" t="s">
        <v>3626</v>
      </c>
      <c r="N1991" s="399">
        <v>45291</v>
      </c>
      <c r="O1991" s="400" t="s">
        <v>76</v>
      </c>
      <c r="P1991" s="504" t="s">
        <v>718</v>
      </c>
      <c r="Q1991" s="501" t="s">
        <v>126</v>
      </c>
      <c r="R1991" s="501" t="s">
        <v>126</v>
      </c>
      <c r="S1991" s="349"/>
    </row>
    <row r="1992" spans="1:19" ht="60" customHeight="1" x14ac:dyDescent="0.2">
      <c r="A1992" s="481">
        <f t="shared" si="324"/>
        <v>1989</v>
      </c>
      <c r="B1992" s="399">
        <v>45310</v>
      </c>
      <c r="C1992" s="441">
        <v>45292</v>
      </c>
      <c r="D1992" s="400" t="s">
        <v>114</v>
      </c>
      <c r="E1992" s="401" t="s">
        <v>342</v>
      </c>
      <c r="F1992" s="402">
        <v>600</v>
      </c>
      <c r="G1992" s="405" t="s">
        <v>2852</v>
      </c>
      <c r="H1992" s="400" t="s">
        <v>139</v>
      </c>
      <c r="I1992" s="403" t="s">
        <v>1822</v>
      </c>
      <c r="J1992" s="386" t="str">
        <f t="shared" si="326"/>
        <v>70.945.209/0001-03</v>
      </c>
      <c r="K1992" s="386" t="s">
        <v>1234</v>
      </c>
      <c r="L1992" s="404" t="s">
        <v>1445</v>
      </c>
      <c r="M1992" s="386" t="s">
        <v>3626</v>
      </c>
      <c r="N1992" s="399">
        <v>45291</v>
      </c>
      <c r="O1992" s="400" t="s">
        <v>76</v>
      </c>
      <c r="P1992" s="504" t="s">
        <v>718</v>
      </c>
      <c r="Q1992" s="501" t="s">
        <v>126</v>
      </c>
      <c r="R1992" s="501" t="s">
        <v>126</v>
      </c>
      <c r="S1992" s="349"/>
    </row>
    <row r="1993" spans="1:19" ht="60" customHeight="1" x14ac:dyDescent="0.2">
      <c r="A1993" s="481">
        <f t="shared" si="324"/>
        <v>1990</v>
      </c>
      <c r="B1993" s="399">
        <v>45310</v>
      </c>
      <c r="C1993" s="441">
        <v>45292</v>
      </c>
      <c r="D1993" s="400" t="s">
        <v>114</v>
      </c>
      <c r="E1993" s="401" t="s">
        <v>342</v>
      </c>
      <c r="F1993" s="402">
        <v>500</v>
      </c>
      <c r="G1993" s="405" t="s">
        <v>2853</v>
      </c>
      <c r="H1993" s="400" t="s">
        <v>139</v>
      </c>
      <c r="I1993" s="403" t="s">
        <v>1822</v>
      </c>
      <c r="J1993" s="386" t="str">
        <f t="shared" si="326"/>
        <v>70.945.209/0001-03</v>
      </c>
      <c r="K1993" s="386" t="s">
        <v>1234</v>
      </c>
      <c r="L1993" s="404" t="s">
        <v>1445</v>
      </c>
      <c r="M1993" s="386" t="s">
        <v>3626</v>
      </c>
      <c r="N1993" s="399">
        <v>45291</v>
      </c>
      <c r="O1993" s="400" t="s">
        <v>76</v>
      </c>
      <c r="P1993" s="504" t="s">
        <v>718</v>
      </c>
      <c r="Q1993" s="501" t="s">
        <v>126</v>
      </c>
      <c r="R1993" s="501" t="s">
        <v>126</v>
      </c>
      <c r="S1993" s="349"/>
    </row>
    <row r="1994" spans="1:19" ht="60" customHeight="1" x14ac:dyDescent="0.2">
      <c r="A1994" s="481">
        <f t="shared" si="324"/>
        <v>1991</v>
      </c>
      <c r="B1994" s="399">
        <v>45310</v>
      </c>
      <c r="C1994" s="441">
        <v>45292</v>
      </c>
      <c r="D1994" s="400" t="s">
        <v>114</v>
      </c>
      <c r="E1994" s="401" t="s">
        <v>342</v>
      </c>
      <c r="F1994" s="402">
        <v>400</v>
      </c>
      <c r="G1994" s="405" t="s">
        <v>2854</v>
      </c>
      <c r="H1994" s="400" t="s">
        <v>139</v>
      </c>
      <c r="I1994" s="403" t="s">
        <v>1822</v>
      </c>
      <c r="J1994" s="386" t="str">
        <f t="shared" si="326"/>
        <v>70.945.209/0001-03</v>
      </c>
      <c r="K1994" s="386" t="s">
        <v>1234</v>
      </c>
      <c r="L1994" s="404" t="s">
        <v>1445</v>
      </c>
      <c r="M1994" s="386" t="s">
        <v>3626</v>
      </c>
      <c r="N1994" s="399">
        <v>45291</v>
      </c>
      <c r="O1994" s="400" t="s">
        <v>76</v>
      </c>
      <c r="P1994" s="504" t="s">
        <v>718</v>
      </c>
      <c r="Q1994" s="501" t="s">
        <v>126</v>
      </c>
      <c r="R1994" s="501" t="s">
        <v>126</v>
      </c>
      <c r="S1994" s="349"/>
    </row>
    <row r="1995" spans="1:19" ht="60" customHeight="1" x14ac:dyDescent="0.2">
      <c r="A1995" s="481">
        <f t="shared" si="324"/>
        <v>1992</v>
      </c>
      <c r="B1995" s="399">
        <v>45310</v>
      </c>
      <c r="C1995" s="441">
        <v>45292</v>
      </c>
      <c r="D1995" s="400" t="s">
        <v>114</v>
      </c>
      <c r="E1995" s="401" t="s">
        <v>342</v>
      </c>
      <c r="F1995" s="402">
        <v>800</v>
      </c>
      <c r="G1995" s="405" t="s">
        <v>2855</v>
      </c>
      <c r="H1995" s="400" t="s">
        <v>139</v>
      </c>
      <c r="I1995" s="403" t="s">
        <v>1822</v>
      </c>
      <c r="J1995" s="386" t="str">
        <f t="shared" si="326"/>
        <v>70.945.209/0001-03</v>
      </c>
      <c r="K1995" s="386" t="s">
        <v>1234</v>
      </c>
      <c r="L1995" s="404" t="s">
        <v>1445</v>
      </c>
      <c r="M1995" s="386" t="s">
        <v>3626</v>
      </c>
      <c r="N1995" s="399">
        <v>45291</v>
      </c>
      <c r="O1995" s="400" t="s">
        <v>76</v>
      </c>
      <c r="P1995" s="504" t="s">
        <v>718</v>
      </c>
      <c r="Q1995" s="501" t="s">
        <v>126</v>
      </c>
      <c r="R1995" s="501" t="s">
        <v>126</v>
      </c>
      <c r="S1995" s="349"/>
    </row>
    <row r="1996" spans="1:19" ht="60" customHeight="1" x14ac:dyDescent="0.2">
      <c r="A1996" s="481">
        <f t="shared" si="324"/>
        <v>1993</v>
      </c>
      <c r="B1996" s="399">
        <v>45310</v>
      </c>
      <c r="C1996" s="441">
        <v>45292</v>
      </c>
      <c r="D1996" s="400" t="s">
        <v>114</v>
      </c>
      <c r="E1996" s="401" t="s">
        <v>342</v>
      </c>
      <c r="F1996" s="402">
        <v>192</v>
      </c>
      <c r="G1996" s="405" t="s">
        <v>2856</v>
      </c>
      <c r="H1996" s="400" t="s">
        <v>139</v>
      </c>
      <c r="I1996" s="403" t="s">
        <v>1822</v>
      </c>
      <c r="J1996" s="386" t="str">
        <f t="shared" si="326"/>
        <v>70.945.209/0001-03</v>
      </c>
      <c r="K1996" s="386" t="s">
        <v>1234</v>
      </c>
      <c r="L1996" s="404" t="s">
        <v>1445</v>
      </c>
      <c r="M1996" s="386" t="s">
        <v>3626</v>
      </c>
      <c r="N1996" s="399">
        <v>45291</v>
      </c>
      <c r="O1996" s="400" t="s">
        <v>76</v>
      </c>
      <c r="P1996" s="504" t="s">
        <v>718</v>
      </c>
      <c r="Q1996" s="501" t="s">
        <v>126</v>
      </c>
      <c r="R1996" s="501" t="s">
        <v>126</v>
      </c>
      <c r="S1996" s="349"/>
    </row>
    <row r="1997" spans="1:19" ht="60" customHeight="1" x14ac:dyDescent="0.2">
      <c r="A1997" s="481">
        <f t="shared" si="324"/>
        <v>1994</v>
      </c>
      <c r="B1997" s="399">
        <v>45310</v>
      </c>
      <c r="C1997" s="441">
        <v>45292</v>
      </c>
      <c r="D1997" s="400" t="s">
        <v>114</v>
      </c>
      <c r="E1997" s="401" t="s">
        <v>342</v>
      </c>
      <c r="F1997" s="402">
        <v>484</v>
      </c>
      <c r="G1997" s="405" t="s">
        <v>2857</v>
      </c>
      <c r="H1997" s="400" t="s">
        <v>139</v>
      </c>
      <c r="I1997" s="403" t="s">
        <v>1822</v>
      </c>
      <c r="J1997" s="386" t="str">
        <f t="shared" si="326"/>
        <v>70.945.209/0001-03</v>
      </c>
      <c r="K1997" s="386" t="s">
        <v>1234</v>
      </c>
      <c r="L1997" s="404" t="s">
        <v>1445</v>
      </c>
      <c r="M1997" s="386" t="s">
        <v>3626</v>
      </c>
      <c r="N1997" s="399">
        <v>45291</v>
      </c>
      <c r="O1997" s="400" t="s">
        <v>76</v>
      </c>
      <c r="P1997" s="504" t="s">
        <v>718</v>
      </c>
      <c r="Q1997" s="501" t="s">
        <v>126</v>
      </c>
      <c r="R1997" s="501" t="s">
        <v>126</v>
      </c>
      <c r="S1997" s="349"/>
    </row>
    <row r="1998" spans="1:19" ht="60" customHeight="1" x14ac:dyDescent="0.2">
      <c r="A1998" s="481">
        <f t="shared" si="324"/>
        <v>1995</v>
      </c>
      <c r="B1998" s="399">
        <v>45310</v>
      </c>
      <c r="C1998" s="441">
        <v>45292</v>
      </c>
      <c r="D1998" s="400" t="s">
        <v>114</v>
      </c>
      <c r="E1998" s="401" t="s">
        <v>342</v>
      </c>
      <c r="F1998" s="402">
        <v>220</v>
      </c>
      <c r="G1998" s="405" t="s">
        <v>2858</v>
      </c>
      <c r="H1998" s="400" t="s">
        <v>139</v>
      </c>
      <c r="I1998" s="403" t="s">
        <v>1822</v>
      </c>
      <c r="J1998" s="386" t="str">
        <f t="shared" si="326"/>
        <v>70.945.209/0001-03</v>
      </c>
      <c r="K1998" s="386" t="s">
        <v>1234</v>
      </c>
      <c r="L1998" s="404" t="s">
        <v>1445</v>
      </c>
      <c r="M1998" s="386" t="s">
        <v>3626</v>
      </c>
      <c r="N1998" s="399">
        <v>45291</v>
      </c>
      <c r="O1998" s="400" t="s">
        <v>76</v>
      </c>
      <c r="P1998" s="504" t="s">
        <v>718</v>
      </c>
      <c r="Q1998" s="501" t="s">
        <v>126</v>
      </c>
      <c r="R1998" s="501" t="s">
        <v>126</v>
      </c>
      <c r="S1998" s="349"/>
    </row>
    <row r="1999" spans="1:19" ht="60" customHeight="1" x14ac:dyDescent="0.2">
      <c r="A1999" s="481">
        <f t="shared" si="324"/>
        <v>1996</v>
      </c>
      <c r="B1999" s="399">
        <v>45310</v>
      </c>
      <c r="C1999" s="441">
        <v>45292</v>
      </c>
      <c r="D1999" s="400" t="s">
        <v>114</v>
      </c>
      <c r="E1999" s="401" t="s">
        <v>342</v>
      </c>
      <c r="F1999" s="402">
        <v>234</v>
      </c>
      <c r="G1999" s="405" t="s">
        <v>2859</v>
      </c>
      <c r="H1999" s="400" t="s">
        <v>139</v>
      </c>
      <c r="I1999" s="403" t="s">
        <v>1822</v>
      </c>
      <c r="J1999" s="386" t="str">
        <f t="shared" si="326"/>
        <v>70.945.209/0001-03</v>
      </c>
      <c r="K1999" s="386" t="s">
        <v>1234</v>
      </c>
      <c r="L1999" s="404" t="s">
        <v>1445</v>
      </c>
      <c r="M1999" s="386" t="s">
        <v>3626</v>
      </c>
      <c r="N1999" s="399">
        <v>45291</v>
      </c>
      <c r="O1999" s="400" t="s">
        <v>76</v>
      </c>
      <c r="P1999" s="504" t="s">
        <v>718</v>
      </c>
      <c r="Q1999" s="501" t="s">
        <v>126</v>
      </c>
      <c r="R1999" s="501" t="s">
        <v>126</v>
      </c>
      <c r="S1999" s="349"/>
    </row>
    <row r="2000" spans="1:19" ht="60" customHeight="1" x14ac:dyDescent="0.2">
      <c r="A2000" s="481">
        <f t="shared" si="324"/>
        <v>1997</v>
      </c>
      <c r="B2000" s="399">
        <v>45310</v>
      </c>
      <c r="C2000" s="441">
        <v>45292</v>
      </c>
      <c r="D2000" s="400" t="s">
        <v>114</v>
      </c>
      <c r="E2000" s="401" t="s">
        <v>342</v>
      </c>
      <c r="F2000" s="402">
        <v>480</v>
      </c>
      <c r="G2000" s="405" t="s">
        <v>2860</v>
      </c>
      <c r="H2000" s="400" t="s">
        <v>139</v>
      </c>
      <c r="I2000" s="403" t="s">
        <v>1822</v>
      </c>
      <c r="J2000" s="386" t="str">
        <f t="shared" si="326"/>
        <v>70.945.209/0001-03</v>
      </c>
      <c r="K2000" s="386" t="s">
        <v>1234</v>
      </c>
      <c r="L2000" s="404" t="s">
        <v>1445</v>
      </c>
      <c r="M2000" s="386" t="s">
        <v>3626</v>
      </c>
      <c r="N2000" s="399">
        <v>45291</v>
      </c>
      <c r="O2000" s="400" t="s">
        <v>76</v>
      </c>
      <c r="P2000" s="504" t="s">
        <v>718</v>
      </c>
      <c r="Q2000" s="501" t="s">
        <v>126</v>
      </c>
      <c r="R2000" s="501" t="s">
        <v>126</v>
      </c>
      <c r="S2000" s="349"/>
    </row>
    <row r="2001" spans="1:19" ht="60" customHeight="1" x14ac:dyDescent="0.2">
      <c r="A2001" s="481">
        <f t="shared" si="324"/>
        <v>1998</v>
      </c>
      <c r="B2001" s="399">
        <v>45310</v>
      </c>
      <c r="C2001" s="441">
        <v>45292</v>
      </c>
      <c r="D2001" s="400" t="s">
        <v>114</v>
      </c>
      <c r="E2001" s="401" t="s">
        <v>342</v>
      </c>
      <c r="F2001" s="402">
        <v>500</v>
      </c>
      <c r="G2001" s="405" t="s">
        <v>2861</v>
      </c>
      <c r="H2001" s="400" t="s">
        <v>139</v>
      </c>
      <c r="I2001" s="403" t="s">
        <v>1822</v>
      </c>
      <c r="J2001" s="386" t="str">
        <f t="shared" si="326"/>
        <v>70.945.209/0001-03</v>
      </c>
      <c r="K2001" s="386" t="s">
        <v>1234</v>
      </c>
      <c r="L2001" s="404" t="s">
        <v>1445</v>
      </c>
      <c r="M2001" s="386" t="s">
        <v>3626</v>
      </c>
      <c r="N2001" s="399">
        <v>45291</v>
      </c>
      <c r="O2001" s="400" t="s">
        <v>76</v>
      </c>
      <c r="P2001" s="504" t="s">
        <v>718</v>
      </c>
      <c r="Q2001" s="501" t="s">
        <v>126</v>
      </c>
      <c r="R2001" s="501" t="s">
        <v>126</v>
      </c>
      <c r="S2001" s="349"/>
    </row>
    <row r="2002" spans="1:19" ht="60" customHeight="1" x14ac:dyDescent="0.2">
      <c r="A2002" s="481">
        <f t="shared" si="324"/>
        <v>1999</v>
      </c>
      <c r="B2002" s="399">
        <v>45310</v>
      </c>
      <c r="C2002" s="441">
        <v>45292</v>
      </c>
      <c r="D2002" s="400" t="s">
        <v>114</v>
      </c>
      <c r="E2002" s="401" t="s">
        <v>342</v>
      </c>
      <c r="F2002" s="402">
        <v>504</v>
      </c>
      <c r="G2002" s="405" t="s">
        <v>2862</v>
      </c>
      <c r="H2002" s="400" t="s">
        <v>139</v>
      </c>
      <c r="I2002" s="403" t="s">
        <v>1822</v>
      </c>
      <c r="J2002" s="386" t="str">
        <f t="shared" si="326"/>
        <v>70.945.209/0001-03</v>
      </c>
      <c r="K2002" s="386" t="s">
        <v>1234</v>
      </c>
      <c r="L2002" s="404" t="s">
        <v>1445</v>
      </c>
      <c r="M2002" s="386" t="s">
        <v>3626</v>
      </c>
      <c r="N2002" s="399">
        <v>45291</v>
      </c>
      <c r="O2002" s="400" t="s">
        <v>76</v>
      </c>
      <c r="P2002" s="504" t="s">
        <v>718</v>
      </c>
      <c r="Q2002" s="501" t="s">
        <v>126</v>
      </c>
      <c r="R2002" s="501" t="s">
        <v>126</v>
      </c>
      <c r="S2002" s="349"/>
    </row>
    <row r="2003" spans="1:19" ht="60" customHeight="1" x14ac:dyDescent="0.2">
      <c r="A2003" s="481">
        <f t="shared" si="324"/>
        <v>2000</v>
      </c>
      <c r="B2003" s="399">
        <v>45310</v>
      </c>
      <c r="C2003" s="441">
        <v>45292</v>
      </c>
      <c r="D2003" s="400" t="s">
        <v>114</v>
      </c>
      <c r="E2003" s="401" t="s">
        <v>342</v>
      </c>
      <c r="F2003" s="402">
        <v>600</v>
      </c>
      <c r="G2003" s="405" t="s">
        <v>2863</v>
      </c>
      <c r="H2003" s="400" t="s">
        <v>139</v>
      </c>
      <c r="I2003" s="403" t="s">
        <v>1822</v>
      </c>
      <c r="J2003" s="386" t="str">
        <f t="shared" si="326"/>
        <v>70.945.209/0001-03</v>
      </c>
      <c r="K2003" s="386" t="s">
        <v>1234</v>
      </c>
      <c r="L2003" s="404" t="s">
        <v>1445</v>
      </c>
      <c r="M2003" s="386" t="s">
        <v>3626</v>
      </c>
      <c r="N2003" s="399">
        <v>45291</v>
      </c>
      <c r="O2003" s="400" t="s">
        <v>76</v>
      </c>
      <c r="P2003" s="504" t="s">
        <v>718</v>
      </c>
      <c r="Q2003" s="501" t="s">
        <v>126</v>
      </c>
      <c r="R2003" s="501" t="s">
        <v>126</v>
      </c>
      <c r="S2003" s="349"/>
    </row>
    <row r="2004" spans="1:19" ht="60" customHeight="1" x14ac:dyDescent="0.2">
      <c r="A2004" s="481">
        <f t="shared" si="324"/>
        <v>2001</v>
      </c>
      <c r="B2004" s="399">
        <v>45310</v>
      </c>
      <c r="C2004" s="441">
        <v>45292</v>
      </c>
      <c r="D2004" s="400" t="s">
        <v>114</v>
      </c>
      <c r="E2004" s="401" t="s">
        <v>342</v>
      </c>
      <c r="F2004" s="402">
        <v>192</v>
      </c>
      <c r="G2004" s="405" t="s">
        <v>2864</v>
      </c>
      <c r="H2004" s="400" t="s">
        <v>139</v>
      </c>
      <c r="I2004" s="403" t="s">
        <v>1822</v>
      </c>
      <c r="J2004" s="386" t="str">
        <f t="shared" si="326"/>
        <v>70.945.209/0001-03</v>
      </c>
      <c r="K2004" s="386" t="s">
        <v>1234</v>
      </c>
      <c r="L2004" s="404" t="s">
        <v>1445</v>
      </c>
      <c r="M2004" s="386" t="s">
        <v>3626</v>
      </c>
      <c r="N2004" s="399">
        <v>45291</v>
      </c>
      <c r="O2004" s="400" t="s">
        <v>76</v>
      </c>
      <c r="P2004" s="504" t="s">
        <v>718</v>
      </c>
      <c r="Q2004" s="501" t="s">
        <v>126</v>
      </c>
      <c r="R2004" s="501" t="s">
        <v>126</v>
      </c>
      <c r="S2004" s="349"/>
    </row>
    <row r="2005" spans="1:19" ht="60" customHeight="1" x14ac:dyDescent="0.2">
      <c r="A2005" s="481">
        <f t="shared" si="324"/>
        <v>2002</v>
      </c>
      <c r="B2005" s="399">
        <v>45310</v>
      </c>
      <c r="C2005" s="441">
        <v>45292</v>
      </c>
      <c r="D2005" s="400" t="s">
        <v>114</v>
      </c>
      <c r="E2005" s="401" t="s">
        <v>342</v>
      </c>
      <c r="F2005" s="402">
        <v>200</v>
      </c>
      <c r="G2005" s="405" t="s">
        <v>2865</v>
      </c>
      <c r="H2005" s="400" t="s">
        <v>139</v>
      </c>
      <c r="I2005" s="403" t="s">
        <v>1822</v>
      </c>
      <c r="J2005" s="386" t="str">
        <f t="shared" si="326"/>
        <v>70.945.209/0001-03</v>
      </c>
      <c r="K2005" s="386" t="s">
        <v>1234</v>
      </c>
      <c r="L2005" s="404" t="s">
        <v>1445</v>
      </c>
      <c r="M2005" s="386" t="s">
        <v>3626</v>
      </c>
      <c r="N2005" s="399">
        <v>45291</v>
      </c>
      <c r="O2005" s="400" t="s">
        <v>76</v>
      </c>
      <c r="P2005" s="504" t="s">
        <v>718</v>
      </c>
      <c r="Q2005" s="501" t="s">
        <v>126</v>
      </c>
      <c r="R2005" s="501" t="s">
        <v>126</v>
      </c>
      <c r="S2005" s="349"/>
    </row>
    <row r="2006" spans="1:19" ht="60" customHeight="1" x14ac:dyDescent="0.2">
      <c r="A2006" s="481">
        <f t="shared" si="324"/>
        <v>2003</v>
      </c>
      <c r="B2006" s="399">
        <v>45310</v>
      </c>
      <c r="C2006" s="441">
        <v>45292</v>
      </c>
      <c r="D2006" s="400" t="s">
        <v>114</v>
      </c>
      <c r="E2006" s="401" t="s">
        <v>342</v>
      </c>
      <c r="F2006" s="402">
        <v>400</v>
      </c>
      <c r="G2006" s="405" t="s">
        <v>2866</v>
      </c>
      <c r="H2006" s="400" t="s">
        <v>139</v>
      </c>
      <c r="I2006" s="403" t="s">
        <v>1822</v>
      </c>
      <c r="J2006" s="386" t="str">
        <f t="shared" si="326"/>
        <v>70.945.209/0001-03</v>
      </c>
      <c r="K2006" s="386" t="s">
        <v>1234</v>
      </c>
      <c r="L2006" s="404" t="s">
        <v>1445</v>
      </c>
      <c r="M2006" s="386" t="s">
        <v>3626</v>
      </c>
      <c r="N2006" s="399">
        <v>45291</v>
      </c>
      <c r="O2006" s="400" t="s">
        <v>76</v>
      </c>
      <c r="P2006" s="504" t="s">
        <v>718</v>
      </c>
      <c r="Q2006" s="501" t="s">
        <v>126</v>
      </c>
      <c r="R2006" s="501" t="s">
        <v>126</v>
      </c>
      <c r="S2006" s="349"/>
    </row>
    <row r="2007" spans="1:19" ht="60" customHeight="1" x14ac:dyDescent="0.2">
      <c r="A2007" s="481">
        <f t="shared" si="324"/>
        <v>2004</v>
      </c>
      <c r="B2007" s="399">
        <v>45310</v>
      </c>
      <c r="C2007" s="441">
        <v>45292</v>
      </c>
      <c r="D2007" s="400" t="s">
        <v>114</v>
      </c>
      <c r="E2007" s="401" t="s">
        <v>342</v>
      </c>
      <c r="F2007" s="402">
        <v>800</v>
      </c>
      <c r="G2007" s="405" t="s">
        <v>2867</v>
      </c>
      <c r="H2007" s="400" t="s">
        <v>139</v>
      </c>
      <c r="I2007" s="403" t="s">
        <v>1822</v>
      </c>
      <c r="J2007" s="386" t="str">
        <f t="shared" si="326"/>
        <v>70.945.209/0001-03</v>
      </c>
      <c r="K2007" s="386" t="s">
        <v>1234</v>
      </c>
      <c r="L2007" s="404" t="s">
        <v>1445</v>
      </c>
      <c r="M2007" s="386" t="s">
        <v>3626</v>
      </c>
      <c r="N2007" s="399">
        <v>45291</v>
      </c>
      <c r="O2007" s="400" t="s">
        <v>76</v>
      </c>
      <c r="P2007" s="504" t="s">
        <v>718</v>
      </c>
      <c r="Q2007" s="501" t="s">
        <v>126</v>
      </c>
      <c r="R2007" s="501" t="s">
        <v>126</v>
      </c>
      <c r="S2007" s="349"/>
    </row>
    <row r="2008" spans="1:19" ht="60" customHeight="1" x14ac:dyDescent="0.2">
      <c r="A2008" s="481">
        <f t="shared" si="324"/>
        <v>2005</v>
      </c>
      <c r="B2008" s="399">
        <v>45310</v>
      </c>
      <c r="C2008" s="441">
        <v>45292</v>
      </c>
      <c r="D2008" s="400" t="s">
        <v>114</v>
      </c>
      <c r="E2008" s="401" t="s">
        <v>342</v>
      </c>
      <c r="F2008" s="402">
        <v>800</v>
      </c>
      <c r="G2008" s="405" t="s">
        <v>2868</v>
      </c>
      <c r="H2008" s="400" t="s">
        <v>139</v>
      </c>
      <c r="I2008" s="403" t="s">
        <v>1822</v>
      </c>
      <c r="J2008" s="386" t="str">
        <f t="shared" si="326"/>
        <v>70.945.209/0001-03</v>
      </c>
      <c r="K2008" s="386" t="s">
        <v>1234</v>
      </c>
      <c r="L2008" s="404" t="s">
        <v>1445</v>
      </c>
      <c r="M2008" s="386" t="s">
        <v>3626</v>
      </c>
      <c r="N2008" s="399">
        <v>45291</v>
      </c>
      <c r="O2008" s="400" t="s">
        <v>76</v>
      </c>
      <c r="P2008" s="504" t="s">
        <v>718</v>
      </c>
      <c r="Q2008" s="501" t="s">
        <v>126</v>
      </c>
      <c r="R2008" s="501" t="s">
        <v>126</v>
      </c>
      <c r="S2008" s="349"/>
    </row>
    <row r="2009" spans="1:19" ht="60" customHeight="1" x14ac:dyDescent="0.2">
      <c r="A2009" s="481">
        <f t="shared" si="324"/>
        <v>2006</v>
      </c>
      <c r="B2009" s="399">
        <v>45310</v>
      </c>
      <c r="C2009" s="441">
        <v>45292</v>
      </c>
      <c r="D2009" s="400" t="s">
        <v>114</v>
      </c>
      <c r="E2009" s="401" t="s">
        <v>342</v>
      </c>
      <c r="F2009" s="402">
        <v>600</v>
      </c>
      <c r="G2009" s="405" t="s">
        <v>2869</v>
      </c>
      <c r="H2009" s="400" t="s">
        <v>139</v>
      </c>
      <c r="I2009" s="403" t="s">
        <v>1822</v>
      </c>
      <c r="J2009" s="386" t="str">
        <f t="shared" si="326"/>
        <v>70.945.209/0001-03</v>
      </c>
      <c r="K2009" s="386" t="s">
        <v>1234</v>
      </c>
      <c r="L2009" s="404" t="s">
        <v>1445</v>
      </c>
      <c r="M2009" s="386" t="s">
        <v>3626</v>
      </c>
      <c r="N2009" s="399">
        <v>45291</v>
      </c>
      <c r="O2009" s="400" t="s">
        <v>76</v>
      </c>
      <c r="P2009" s="504" t="s">
        <v>718</v>
      </c>
      <c r="Q2009" s="501" t="s">
        <v>126</v>
      </c>
      <c r="R2009" s="501" t="s">
        <v>126</v>
      </c>
      <c r="S2009" s="349"/>
    </row>
    <row r="2010" spans="1:19" ht="60" customHeight="1" x14ac:dyDescent="0.2">
      <c r="A2010" s="481">
        <f t="shared" si="324"/>
        <v>2007</v>
      </c>
      <c r="B2010" s="399">
        <v>45310</v>
      </c>
      <c r="C2010" s="441">
        <v>45292</v>
      </c>
      <c r="D2010" s="400" t="s">
        <v>114</v>
      </c>
      <c r="E2010" s="401" t="s">
        <v>342</v>
      </c>
      <c r="F2010" s="402">
        <v>600</v>
      </c>
      <c r="G2010" s="405" t="s">
        <v>2870</v>
      </c>
      <c r="H2010" s="400" t="s">
        <v>139</v>
      </c>
      <c r="I2010" s="403" t="s">
        <v>1822</v>
      </c>
      <c r="J2010" s="386" t="str">
        <f t="shared" si="326"/>
        <v>70.945.209/0001-03</v>
      </c>
      <c r="K2010" s="386" t="s">
        <v>1234</v>
      </c>
      <c r="L2010" s="404" t="s">
        <v>1445</v>
      </c>
      <c r="M2010" s="386" t="s">
        <v>3626</v>
      </c>
      <c r="N2010" s="399">
        <v>45291</v>
      </c>
      <c r="O2010" s="400" t="s">
        <v>76</v>
      </c>
      <c r="P2010" s="504" t="s">
        <v>718</v>
      </c>
      <c r="Q2010" s="501" t="s">
        <v>126</v>
      </c>
      <c r="R2010" s="501" t="s">
        <v>126</v>
      </c>
      <c r="S2010" s="349"/>
    </row>
    <row r="2011" spans="1:19" ht="60" customHeight="1" x14ac:dyDescent="0.2">
      <c r="A2011" s="481">
        <f t="shared" si="324"/>
        <v>2008</v>
      </c>
      <c r="B2011" s="399">
        <v>45310</v>
      </c>
      <c r="C2011" s="441">
        <v>45292</v>
      </c>
      <c r="D2011" s="400" t="s">
        <v>114</v>
      </c>
      <c r="E2011" s="401" t="s">
        <v>342</v>
      </c>
      <c r="F2011" s="402">
        <v>600</v>
      </c>
      <c r="G2011" s="405" t="s">
        <v>2871</v>
      </c>
      <c r="H2011" s="400" t="s">
        <v>139</v>
      </c>
      <c r="I2011" s="403" t="s">
        <v>1822</v>
      </c>
      <c r="J2011" s="386" t="str">
        <f t="shared" si="326"/>
        <v>70.945.209/0001-03</v>
      </c>
      <c r="K2011" s="386" t="s">
        <v>1234</v>
      </c>
      <c r="L2011" s="404" t="s">
        <v>1445</v>
      </c>
      <c r="M2011" s="386" t="s">
        <v>3626</v>
      </c>
      <c r="N2011" s="399">
        <v>45291</v>
      </c>
      <c r="O2011" s="400" t="s">
        <v>76</v>
      </c>
      <c r="P2011" s="504" t="s">
        <v>718</v>
      </c>
      <c r="Q2011" s="501" t="s">
        <v>126</v>
      </c>
      <c r="R2011" s="501" t="s">
        <v>126</v>
      </c>
      <c r="S2011" s="349"/>
    </row>
    <row r="2012" spans="1:19" ht="60" customHeight="1" x14ac:dyDescent="0.2">
      <c r="A2012" s="481">
        <f t="shared" si="324"/>
        <v>2009</v>
      </c>
      <c r="B2012" s="399">
        <v>45310</v>
      </c>
      <c r="C2012" s="441">
        <v>45292</v>
      </c>
      <c r="D2012" s="400" t="s">
        <v>114</v>
      </c>
      <c r="E2012" s="401" t="s">
        <v>342</v>
      </c>
      <c r="F2012" s="402">
        <v>600</v>
      </c>
      <c r="G2012" s="405" t="s">
        <v>2872</v>
      </c>
      <c r="H2012" s="400" t="s">
        <v>139</v>
      </c>
      <c r="I2012" s="403" t="s">
        <v>1822</v>
      </c>
      <c r="J2012" s="386" t="str">
        <f t="shared" si="326"/>
        <v>70.945.209/0001-03</v>
      </c>
      <c r="K2012" s="386" t="s">
        <v>1234</v>
      </c>
      <c r="L2012" s="404" t="s">
        <v>1445</v>
      </c>
      <c r="M2012" s="386" t="s">
        <v>3626</v>
      </c>
      <c r="N2012" s="399">
        <v>45291</v>
      </c>
      <c r="O2012" s="400" t="s">
        <v>76</v>
      </c>
      <c r="P2012" s="504" t="s">
        <v>718</v>
      </c>
      <c r="Q2012" s="501" t="s">
        <v>126</v>
      </c>
      <c r="R2012" s="501" t="s">
        <v>126</v>
      </c>
      <c r="S2012" s="349"/>
    </row>
    <row r="2013" spans="1:19" ht="60" customHeight="1" x14ac:dyDescent="0.2">
      <c r="A2013" s="481">
        <f t="shared" si="324"/>
        <v>2010</v>
      </c>
      <c r="B2013" s="399">
        <v>45310</v>
      </c>
      <c r="C2013" s="441">
        <v>45292</v>
      </c>
      <c r="D2013" s="400" t="s">
        <v>114</v>
      </c>
      <c r="E2013" s="401" t="s">
        <v>342</v>
      </c>
      <c r="F2013" s="402">
        <v>380</v>
      </c>
      <c r="G2013" s="405" t="s">
        <v>2873</v>
      </c>
      <c r="H2013" s="400" t="s">
        <v>139</v>
      </c>
      <c r="I2013" s="403" t="s">
        <v>1822</v>
      </c>
      <c r="J2013" s="386" t="str">
        <f t="shared" si="326"/>
        <v>70.945.209/0001-03</v>
      </c>
      <c r="K2013" s="386" t="s">
        <v>1234</v>
      </c>
      <c r="L2013" s="404" t="s">
        <v>1445</v>
      </c>
      <c r="M2013" s="386" t="s">
        <v>3626</v>
      </c>
      <c r="N2013" s="399">
        <v>45291</v>
      </c>
      <c r="O2013" s="400" t="s">
        <v>76</v>
      </c>
      <c r="P2013" s="504" t="s">
        <v>718</v>
      </c>
      <c r="Q2013" s="501" t="s">
        <v>126</v>
      </c>
      <c r="R2013" s="501" t="s">
        <v>126</v>
      </c>
      <c r="S2013" s="349"/>
    </row>
    <row r="2014" spans="1:19" ht="60" customHeight="1" x14ac:dyDescent="0.2">
      <c r="A2014" s="481">
        <f t="shared" si="324"/>
        <v>2011</v>
      </c>
      <c r="B2014" s="399">
        <v>45310</v>
      </c>
      <c r="C2014" s="441">
        <v>45292</v>
      </c>
      <c r="D2014" s="400" t="s">
        <v>114</v>
      </c>
      <c r="E2014" s="401" t="s">
        <v>342</v>
      </c>
      <c r="F2014" s="402">
        <v>44</v>
      </c>
      <c r="G2014" s="405" t="s">
        <v>2874</v>
      </c>
      <c r="H2014" s="400" t="s">
        <v>139</v>
      </c>
      <c r="I2014" s="403" t="s">
        <v>1822</v>
      </c>
      <c r="J2014" s="386" t="str">
        <f t="shared" si="326"/>
        <v>70.945.209/0001-03</v>
      </c>
      <c r="K2014" s="386" t="s">
        <v>1234</v>
      </c>
      <c r="L2014" s="404" t="s">
        <v>1445</v>
      </c>
      <c r="M2014" s="386" t="s">
        <v>3626</v>
      </c>
      <c r="N2014" s="399">
        <v>45291</v>
      </c>
      <c r="O2014" s="400" t="s">
        <v>76</v>
      </c>
      <c r="P2014" s="504" t="s">
        <v>718</v>
      </c>
      <c r="Q2014" s="501" t="s">
        <v>126</v>
      </c>
      <c r="R2014" s="501" t="s">
        <v>126</v>
      </c>
      <c r="S2014" s="349"/>
    </row>
    <row r="2015" spans="1:19" ht="60" customHeight="1" x14ac:dyDescent="0.2">
      <c r="A2015" s="481">
        <f t="shared" si="324"/>
        <v>2012</v>
      </c>
      <c r="B2015" s="399">
        <v>45310</v>
      </c>
      <c r="C2015" s="441">
        <v>45292</v>
      </c>
      <c r="D2015" s="400" t="s">
        <v>114</v>
      </c>
      <c r="E2015" s="401" t="s">
        <v>342</v>
      </c>
      <c r="F2015" s="402">
        <v>88</v>
      </c>
      <c r="G2015" s="405" t="s">
        <v>2875</v>
      </c>
      <c r="H2015" s="400" t="s">
        <v>139</v>
      </c>
      <c r="I2015" s="403" t="s">
        <v>1822</v>
      </c>
      <c r="J2015" s="386" t="str">
        <f t="shared" si="326"/>
        <v>70.945.209/0001-03</v>
      </c>
      <c r="K2015" s="386" t="s">
        <v>1234</v>
      </c>
      <c r="L2015" s="404" t="s">
        <v>1445</v>
      </c>
      <c r="M2015" s="386" t="s">
        <v>3626</v>
      </c>
      <c r="N2015" s="399">
        <v>45291</v>
      </c>
      <c r="O2015" s="400" t="s">
        <v>76</v>
      </c>
      <c r="P2015" s="504" t="s">
        <v>718</v>
      </c>
      <c r="Q2015" s="501" t="s">
        <v>126</v>
      </c>
      <c r="R2015" s="501" t="s">
        <v>126</v>
      </c>
      <c r="S2015" s="349"/>
    </row>
    <row r="2016" spans="1:19" ht="60" customHeight="1" x14ac:dyDescent="0.2">
      <c r="A2016" s="481">
        <f t="shared" si="324"/>
        <v>2013</v>
      </c>
      <c r="B2016" s="399">
        <v>45310</v>
      </c>
      <c r="C2016" s="441">
        <v>45292</v>
      </c>
      <c r="D2016" s="400" t="s">
        <v>114</v>
      </c>
      <c r="E2016" s="401" t="s">
        <v>342</v>
      </c>
      <c r="F2016" s="402">
        <v>600</v>
      </c>
      <c r="G2016" s="405" t="s">
        <v>2876</v>
      </c>
      <c r="H2016" s="400" t="s">
        <v>139</v>
      </c>
      <c r="I2016" s="403" t="s">
        <v>1822</v>
      </c>
      <c r="J2016" s="386" t="str">
        <f t="shared" si="326"/>
        <v>70.945.209/0001-03</v>
      </c>
      <c r="K2016" s="386" t="s">
        <v>1234</v>
      </c>
      <c r="L2016" s="404" t="s">
        <v>1445</v>
      </c>
      <c r="M2016" s="386" t="s">
        <v>3626</v>
      </c>
      <c r="N2016" s="399">
        <v>45291</v>
      </c>
      <c r="O2016" s="400" t="s">
        <v>76</v>
      </c>
      <c r="P2016" s="504" t="s">
        <v>718</v>
      </c>
      <c r="Q2016" s="501" t="s">
        <v>126</v>
      </c>
      <c r="R2016" s="501" t="s">
        <v>126</v>
      </c>
      <c r="S2016" s="349"/>
    </row>
    <row r="2017" spans="1:19" ht="60" customHeight="1" x14ac:dyDescent="0.2">
      <c r="A2017" s="481">
        <f t="shared" si="324"/>
        <v>2014</v>
      </c>
      <c r="B2017" s="399">
        <v>45310</v>
      </c>
      <c r="C2017" s="441">
        <v>45292</v>
      </c>
      <c r="D2017" s="400" t="s">
        <v>114</v>
      </c>
      <c r="E2017" s="401" t="s">
        <v>342</v>
      </c>
      <c r="F2017" s="402">
        <v>600</v>
      </c>
      <c r="G2017" s="405" t="s">
        <v>2877</v>
      </c>
      <c r="H2017" s="400" t="s">
        <v>139</v>
      </c>
      <c r="I2017" s="403" t="s">
        <v>1822</v>
      </c>
      <c r="J2017" s="386" t="str">
        <f t="shared" si="326"/>
        <v>70.945.209/0001-03</v>
      </c>
      <c r="K2017" s="386" t="s">
        <v>1234</v>
      </c>
      <c r="L2017" s="404" t="s">
        <v>1445</v>
      </c>
      <c r="M2017" s="386" t="s">
        <v>3626</v>
      </c>
      <c r="N2017" s="399">
        <v>45291</v>
      </c>
      <c r="O2017" s="400" t="s">
        <v>76</v>
      </c>
      <c r="P2017" s="504" t="s">
        <v>718</v>
      </c>
      <c r="Q2017" s="501" t="s">
        <v>126</v>
      </c>
      <c r="R2017" s="501" t="s">
        <v>126</v>
      </c>
      <c r="S2017" s="349"/>
    </row>
    <row r="2018" spans="1:19" ht="60" customHeight="1" x14ac:dyDescent="0.2">
      <c r="A2018" s="481">
        <f t="shared" si="324"/>
        <v>2015</v>
      </c>
      <c r="B2018" s="399">
        <v>45310</v>
      </c>
      <c r="C2018" s="441">
        <v>45292</v>
      </c>
      <c r="D2018" s="400" t="s">
        <v>114</v>
      </c>
      <c r="E2018" s="401" t="s">
        <v>342</v>
      </c>
      <c r="F2018" s="402">
        <v>600</v>
      </c>
      <c r="G2018" s="405" t="s">
        <v>2878</v>
      </c>
      <c r="H2018" s="400" t="s">
        <v>139</v>
      </c>
      <c r="I2018" s="403" t="s">
        <v>1822</v>
      </c>
      <c r="J2018" s="386" t="str">
        <f t="shared" si="326"/>
        <v>70.945.209/0001-03</v>
      </c>
      <c r="K2018" s="386" t="s">
        <v>1234</v>
      </c>
      <c r="L2018" s="404" t="s">
        <v>1445</v>
      </c>
      <c r="M2018" s="386" t="s">
        <v>3626</v>
      </c>
      <c r="N2018" s="399">
        <v>45291</v>
      </c>
      <c r="O2018" s="400" t="s">
        <v>76</v>
      </c>
      <c r="P2018" s="504" t="s">
        <v>718</v>
      </c>
      <c r="Q2018" s="501" t="s">
        <v>126</v>
      </c>
      <c r="R2018" s="501" t="s">
        <v>126</v>
      </c>
      <c r="S2018" s="349"/>
    </row>
    <row r="2019" spans="1:19" ht="60" customHeight="1" x14ac:dyDescent="0.2">
      <c r="A2019" s="481">
        <f t="shared" si="324"/>
        <v>2016</v>
      </c>
      <c r="B2019" s="399">
        <v>45310</v>
      </c>
      <c r="C2019" s="441">
        <v>45292</v>
      </c>
      <c r="D2019" s="400" t="s">
        <v>114</v>
      </c>
      <c r="E2019" s="401" t="s">
        <v>342</v>
      </c>
      <c r="F2019" s="402">
        <v>600</v>
      </c>
      <c r="G2019" s="405" t="s">
        <v>2879</v>
      </c>
      <c r="H2019" s="400" t="s">
        <v>139</v>
      </c>
      <c r="I2019" s="403" t="s">
        <v>1822</v>
      </c>
      <c r="J2019" s="386" t="str">
        <f t="shared" ref="J2019:J2082" si="327">IF(P2019="","",IF(LEN(TRIM(P2019))&gt;14,P2019,"CPF Protegido - LGPD"))</f>
        <v>70.945.209/0001-03</v>
      </c>
      <c r="K2019" s="386" t="s">
        <v>1234</v>
      </c>
      <c r="L2019" s="404" t="s">
        <v>1445</v>
      </c>
      <c r="M2019" s="386" t="s">
        <v>3626</v>
      </c>
      <c r="N2019" s="399">
        <v>45291</v>
      </c>
      <c r="O2019" s="400" t="s">
        <v>76</v>
      </c>
      <c r="P2019" s="504" t="s">
        <v>718</v>
      </c>
      <c r="Q2019" s="501" t="s">
        <v>126</v>
      </c>
      <c r="R2019" s="501" t="s">
        <v>126</v>
      </c>
      <c r="S2019" s="349"/>
    </row>
    <row r="2020" spans="1:19" ht="60" customHeight="1" x14ac:dyDescent="0.2">
      <c r="A2020" s="481">
        <f t="shared" si="324"/>
        <v>2017</v>
      </c>
      <c r="B2020" s="399">
        <v>45310</v>
      </c>
      <c r="C2020" s="441">
        <v>45292</v>
      </c>
      <c r="D2020" s="400" t="s">
        <v>114</v>
      </c>
      <c r="E2020" s="401" t="s">
        <v>342</v>
      </c>
      <c r="F2020" s="402">
        <v>600</v>
      </c>
      <c r="G2020" s="405" t="s">
        <v>2880</v>
      </c>
      <c r="H2020" s="400" t="s">
        <v>139</v>
      </c>
      <c r="I2020" s="403" t="s">
        <v>1822</v>
      </c>
      <c r="J2020" s="386" t="str">
        <f t="shared" si="327"/>
        <v>70.945.209/0001-03</v>
      </c>
      <c r="K2020" s="386" t="s">
        <v>1234</v>
      </c>
      <c r="L2020" s="404" t="s">
        <v>1445</v>
      </c>
      <c r="M2020" s="386" t="s">
        <v>3626</v>
      </c>
      <c r="N2020" s="399">
        <v>45291</v>
      </c>
      <c r="O2020" s="400" t="s">
        <v>76</v>
      </c>
      <c r="P2020" s="504" t="s">
        <v>718</v>
      </c>
      <c r="Q2020" s="501" t="s">
        <v>126</v>
      </c>
      <c r="R2020" s="501" t="s">
        <v>126</v>
      </c>
      <c r="S2020" s="349"/>
    </row>
    <row r="2021" spans="1:19" ht="60" customHeight="1" x14ac:dyDescent="0.2">
      <c r="A2021" s="481">
        <f t="shared" si="324"/>
        <v>2018</v>
      </c>
      <c r="B2021" s="399">
        <v>45310</v>
      </c>
      <c r="C2021" s="441">
        <v>45292</v>
      </c>
      <c r="D2021" s="400" t="s">
        <v>114</v>
      </c>
      <c r="E2021" s="401" t="s">
        <v>342</v>
      </c>
      <c r="F2021" s="402">
        <v>600</v>
      </c>
      <c r="G2021" s="405" t="s">
        <v>2881</v>
      </c>
      <c r="H2021" s="400" t="s">
        <v>139</v>
      </c>
      <c r="I2021" s="403" t="s">
        <v>1822</v>
      </c>
      <c r="J2021" s="386" t="str">
        <f t="shared" si="327"/>
        <v>70.945.209/0001-03</v>
      </c>
      <c r="K2021" s="386" t="s">
        <v>1234</v>
      </c>
      <c r="L2021" s="404" t="s">
        <v>1445</v>
      </c>
      <c r="M2021" s="386" t="s">
        <v>3626</v>
      </c>
      <c r="N2021" s="399">
        <v>45291</v>
      </c>
      <c r="O2021" s="400" t="s">
        <v>76</v>
      </c>
      <c r="P2021" s="504" t="s">
        <v>718</v>
      </c>
      <c r="Q2021" s="501" t="s">
        <v>126</v>
      </c>
      <c r="R2021" s="501" t="s">
        <v>126</v>
      </c>
      <c r="S2021" s="349"/>
    </row>
    <row r="2022" spans="1:19" ht="60" customHeight="1" x14ac:dyDescent="0.2">
      <c r="A2022" s="481">
        <f t="shared" si="324"/>
        <v>2019</v>
      </c>
      <c r="B2022" s="399">
        <v>45310</v>
      </c>
      <c r="C2022" s="441">
        <v>45292</v>
      </c>
      <c r="D2022" s="400" t="s">
        <v>114</v>
      </c>
      <c r="E2022" s="401" t="s">
        <v>342</v>
      </c>
      <c r="F2022" s="402">
        <v>600</v>
      </c>
      <c r="G2022" s="405" t="s">
        <v>2882</v>
      </c>
      <c r="H2022" s="400" t="s">
        <v>139</v>
      </c>
      <c r="I2022" s="403" t="s">
        <v>1822</v>
      </c>
      <c r="J2022" s="386" t="str">
        <f t="shared" si="327"/>
        <v>70.945.209/0001-03</v>
      </c>
      <c r="K2022" s="386" t="s">
        <v>1234</v>
      </c>
      <c r="L2022" s="404" t="s">
        <v>1445</v>
      </c>
      <c r="M2022" s="386" t="s">
        <v>3626</v>
      </c>
      <c r="N2022" s="399">
        <v>45291</v>
      </c>
      <c r="O2022" s="400" t="s">
        <v>76</v>
      </c>
      <c r="P2022" s="504" t="s">
        <v>718</v>
      </c>
      <c r="Q2022" s="501" t="s">
        <v>126</v>
      </c>
      <c r="R2022" s="501" t="s">
        <v>126</v>
      </c>
      <c r="S2022" s="349"/>
    </row>
    <row r="2023" spans="1:19" ht="60" customHeight="1" x14ac:dyDescent="0.2">
      <c r="A2023" s="481">
        <f t="shared" si="324"/>
        <v>2020</v>
      </c>
      <c r="B2023" s="399">
        <v>45310</v>
      </c>
      <c r="C2023" s="441">
        <v>45292</v>
      </c>
      <c r="D2023" s="400" t="s">
        <v>114</v>
      </c>
      <c r="E2023" s="401" t="s">
        <v>342</v>
      </c>
      <c r="F2023" s="402">
        <v>600</v>
      </c>
      <c r="G2023" s="405" t="s">
        <v>2883</v>
      </c>
      <c r="H2023" s="400" t="s">
        <v>139</v>
      </c>
      <c r="I2023" s="403" t="s">
        <v>1822</v>
      </c>
      <c r="J2023" s="386" t="str">
        <f t="shared" si="327"/>
        <v>70.945.209/0001-03</v>
      </c>
      <c r="K2023" s="386" t="s">
        <v>1234</v>
      </c>
      <c r="L2023" s="404" t="s">
        <v>1445</v>
      </c>
      <c r="M2023" s="386" t="s">
        <v>3626</v>
      </c>
      <c r="N2023" s="399">
        <v>45291</v>
      </c>
      <c r="O2023" s="400" t="s">
        <v>76</v>
      </c>
      <c r="P2023" s="504" t="s">
        <v>718</v>
      </c>
      <c r="Q2023" s="501" t="s">
        <v>126</v>
      </c>
      <c r="R2023" s="501" t="s">
        <v>126</v>
      </c>
      <c r="S2023" s="349"/>
    </row>
    <row r="2024" spans="1:19" ht="60" customHeight="1" x14ac:dyDescent="0.2">
      <c r="A2024" s="481">
        <f t="shared" si="324"/>
        <v>2021</v>
      </c>
      <c r="B2024" s="399">
        <v>45310</v>
      </c>
      <c r="C2024" s="441">
        <v>45292</v>
      </c>
      <c r="D2024" s="400" t="s">
        <v>114</v>
      </c>
      <c r="E2024" s="401" t="s">
        <v>342</v>
      </c>
      <c r="F2024" s="402">
        <v>128</v>
      </c>
      <c r="G2024" s="405" t="s">
        <v>2884</v>
      </c>
      <c r="H2024" s="400" t="s">
        <v>139</v>
      </c>
      <c r="I2024" s="403" t="s">
        <v>1822</v>
      </c>
      <c r="J2024" s="386" t="str">
        <f t="shared" si="327"/>
        <v>70.945.209/0001-03</v>
      </c>
      <c r="K2024" s="386" t="s">
        <v>1234</v>
      </c>
      <c r="L2024" s="404" t="s">
        <v>1445</v>
      </c>
      <c r="M2024" s="386" t="s">
        <v>3626</v>
      </c>
      <c r="N2024" s="399">
        <v>45291</v>
      </c>
      <c r="O2024" s="400" t="s">
        <v>76</v>
      </c>
      <c r="P2024" s="504" t="s">
        <v>718</v>
      </c>
      <c r="Q2024" s="501" t="s">
        <v>126</v>
      </c>
      <c r="R2024" s="501" t="s">
        <v>126</v>
      </c>
      <c r="S2024" s="349"/>
    </row>
    <row r="2025" spans="1:19" ht="60" customHeight="1" x14ac:dyDescent="0.2">
      <c r="A2025" s="481">
        <f t="shared" si="324"/>
        <v>2022</v>
      </c>
      <c r="B2025" s="399">
        <v>45310</v>
      </c>
      <c r="C2025" s="441">
        <v>45292</v>
      </c>
      <c r="D2025" s="400" t="s">
        <v>114</v>
      </c>
      <c r="E2025" s="401" t="s">
        <v>342</v>
      </c>
      <c r="F2025" s="402">
        <v>176</v>
      </c>
      <c r="G2025" s="405" t="s">
        <v>2885</v>
      </c>
      <c r="H2025" s="400" t="s">
        <v>139</v>
      </c>
      <c r="I2025" s="403" t="s">
        <v>1822</v>
      </c>
      <c r="J2025" s="386" t="str">
        <f t="shared" si="327"/>
        <v>70.945.209/0001-03</v>
      </c>
      <c r="K2025" s="386" t="s">
        <v>1234</v>
      </c>
      <c r="L2025" s="404" t="s">
        <v>1445</v>
      </c>
      <c r="M2025" s="386" t="s">
        <v>3626</v>
      </c>
      <c r="N2025" s="399">
        <v>45291</v>
      </c>
      <c r="O2025" s="400" t="s">
        <v>76</v>
      </c>
      <c r="P2025" s="504" t="s">
        <v>718</v>
      </c>
      <c r="Q2025" s="501" t="s">
        <v>126</v>
      </c>
      <c r="R2025" s="501" t="s">
        <v>126</v>
      </c>
      <c r="S2025" s="349"/>
    </row>
    <row r="2026" spans="1:19" ht="60" customHeight="1" x14ac:dyDescent="0.2">
      <c r="A2026" s="481">
        <f t="shared" si="324"/>
        <v>2023</v>
      </c>
      <c r="B2026" s="399">
        <v>45310</v>
      </c>
      <c r="C2026" s="441">
        <v>45292</v>
      </c>
      <c r="D2026" s="400" t="s">
        <v>114</v>
      </c>
      <c r="E2026" s="401" t="s">
        <v>342</v>
      </c>
      <c r="F2026" s="402">
        <v>44</v>
      </c>
      <c r="G2026" s="405" t="s">
        <v>2886</v>
      </c>
      <c r="H2026" s="400" t="s">
        <v>139</v>
      </c>
      <c r="I2026" s="403" t="s">
        <v>1822</v>
      </c>
      <c r="J2026" s="386" t="str">
        <f t="shared" si="327"/>
        <v>70.945.209/0001-03</v>
      </c>
      <c r="K2026" s="386" t="s">
        <v>1234</v>
      </c>
      <c r="L2026" s="404" t="s">
        <v>1445</v>
      </c>
      <c r="M2026" s="386" t="s">
        <v>3626</v>
      </c>
      <c r="N2026" s="399">
        <v>45291</v>
      </c>
      <c r="O2026" s="400" t="s">
        <v>76</v>
      </c>
      <c r="P2026" s="504" t="s">
        <v>718</v>
      </c>
      <c r="Q2026" s="501" t="s">
        <v>126</v>
      </c>
      <c r="R2026" s="501" t="s">
        <v>126</v>
      </c>
      <c r="S2026" s="349"/>
    </row>
    <row r="2027" spans="1:19" ht="60" customHeight="1" x14ac:dyDescent="0.2">
      <c r="A2027" s="481">
        <f t="shared" si="324"/>
        <v>2024</v>
      </c>
      <c r="B2027" s="399">
        <v>45310</v>
      </c>
      <c r="C2027" s="441">
        <v>45292</v>
      </c>
      <c r="D2027" s="400" t="s">
        <v>114</v>
      </c>
      <c r="E2027" s="401" t="s">
        <v>342</v>
      </c>
      <c r="F2027" s="402">
        <v>44</v>
      </c>
      <c r="G2027" s="405" t="s">
        <v>2887</v>
      </c>
      <c r="H2027" s="400" t="s">
        <v>139</v>
      </c>
      <c r="I2027" s="403" t="s">
        <v>1822</v>
      </c>
      <c r="J2027" s="386" t="str">
        <f t="shared" si="327"/>
        <v>70.945.209/0001-03</v>
      </c>
      <c r="K2027" s="386" t="s">
        <v>1234</v>
      </c>
      <c r="L2027" s="404" t="s">
        <v>1445</v>
      </c>
      <c r="M2027" s="386" t="s">
        <v>3626</v>
      </c>
      <c r="N2027" s="399">
        <v>45291</v>
      </c>
      <c r="O2027" s="400" t="s">
        <v>76</v>
      </c>
      <c r="P2027" s="504" t="s">
        <v>718</v>
      </c>
      <c r="Q2027" s="501" t="s">
        <v>126</v>
      </c>
      <c r="R2027" s="501" t="s">
        <v>126</v>
      </c>
      <c r="S2027" s="349"/>
    </row>
    <row r="2028" spans="1:19" ht="60" customHeight="1" x14ac:dyDescent="0.2">
      <c r="A2028" s="481">
        <f t="shared" si="324"/>
        <v>2025</v>
      </c>
      <c r="B2028" s="399">
        <v>45310</v>
      </c>
      <c r="C2028" s="441">
        <v>45292</v>
      </c>
      <c r="D2028" s="400" t="s">
        <v>114</v>
      </c>
      <c r="E2028" s="401" t="s">
        <v>342</v>
      </c>
      <c r="F2028" s="402">
        <v>100</v>
      </c>
      <c r="G2028" s="405" t="s">
        <v>2888</v>
      </c>
      <c r="H2028" s="400" t="s">
        <v>139</v>
      </c>
      <c r="I2028" s="403" t="s">
        <v>1822</v>
      </c>
      <c r="J2028" s="386" t="str">
        <f t="shared" si="327"/>
        <v>70.945.209/0001-03</v>
      </c>
      <c r="K2028" s="386" t="s">
        <v>1234</v>
      </c>
      <c r="L2028" s="404" t="s">
        <v>1445</v>
      </c>
      <c r="M2028" s="386" t="s">
        <v>3626</v>
      </c>
      <c r="N2028" s="399">
        <v>45291</v>
      </c>
      <c r="O2028" s="400" t="s">
        <v>76</v>
      </c>
      <c r="P2028" s="504" t="s">
        <v>718</v>
      </c>
      <c r="Q2028" s="501" t="s">
        <v>126</v>
      </c>
      <c r="R2028" s="501" t="s">
        <v>126</v>
      </c>
      <c r="S2028" s="349"/>
    </row>
    <row r="2029" spans="1:19" ht="60" customHeight="1" x14ac:dyDescent="0.2">
      <c r="A2029" s="481">
        <f t="shared" si="324"/>
        <v>2026</v>
      </c>
      <c r="B2029" s="399">
        <v>45310</v>
      </c>
      <c r="C2029" s="441">
        <v>45292</v>
      </c>
      <c r="D2029" s="400" t="s">
        <v>114</v>
      </c>
      <c r="E2029" s="401" t="s">
        <v>342</v>
      </c>
      <c r="F2029" s="402">
        <v>100</v>
      </c>
      <c r="G2029" s="405" t="s">
        <v>2889</v>
      </c>
      <c r="H2029" s="400" t="s">
        <v>139</v>
      </c>
      <c r="I2029" s="403" t="s">
        <v>1822</v>
      </c>
      <c r="J2029" s="386" t="str">
        <f t="shared" si="327"/>
        <v>70.945.209/0001-03</v>
      </c>
      <c r="K2029" s="386" t="s">
        <v>1234</v>
      </c>
      <c r="L2029" s="404" t="s">
        <v>1445</v>
      </c>
      <c r="M2029" s="386" t="s">
        <v>3626</v>
      </c>
      <c r="N2029" s="399">
        <v>45291</v>
      </c>
      <c r="O2029" s="400" t="s">
        <v>76</v>
      </c>
      <c r="P2029" s="504" t="s">
        <v>718</v>
      </c>
      <c r="Q2029" s="501" t="s">
        <v>126</v>
      </c>
      <c r="R2029" s="501" t="s">
        <v>126</v>
      </c>
      <c r="S2029" s="349"/>
    </row>
    <row r="2030" spans="1:19" ht="60" customHeight="1" x14ac:dyDescent="0.2">
      <c r="A2030" s="481">
        <f t="shared" si="324"/>
        <v>2027</v>
      </c>
      <c r="B2030" s="399">
        <v>45310</v>
      </c>
      <c r="C2030" s="441">
        <v>45292</v>
      </c>
      <c r="D2030" s="400" t="s">
        <v>114</v>
      </c>
      <c r="E2030" s="401" t="s">
        <v>342</v>
      </c>
      <c r="F2030" s="402">
        <v>800</v>
      </c>
      <c r="G2030" s="405" t="s">
        <v>2890</v>
      </c>
      <c r="H2030" s="400" t="s">
        <v>139</v>
      </c>
      <c r="I2030" s="403" t="s">
        <v>1822</v>
      </c>
      <c r="J2030" s="386" t="str">
        <f t="shared" si="327"/>
        <v>70.945.209/0001-03</v>
      </c>
      <c r="K2030" s="386" t="s">
        <v>1234</v>
      </c>
      <c r="L2030" s="404" t="s">
        <v>1445</v>
      </c>
      <c r="M2030" s="386" t="s">
        <v>3626</v>
      </c>
      <c r="N2030" s="399">
        <v>45291</v>
      </c>
      <c r="O2030" s="400" t="s">
        <v>76</v>
      </c>
      <c r="P2030" s="504" t="s">
        <v>718</v>
      </c>
      <c r="Q2030" s="501" t="s">
        <v>126</v>
      </c>
      <c r="R2030" s="501" t="s">
        <v>126</v>
      </c>
      <c r="S2030" s="349"/>
    </row>
    <row r="2031" spans="1:19" ht="60" customHeight="1" x14ac:dyDescent="0.2">
      <c r="A2031" s="481">
        <f t="shared" si="324"/>
        <v>2028</v>
      </c>
      <c r="B2031" s="399">
        <v>45310</v>
      </c>
      <c r="C2031" s="441">
        <v>45292</v>
      </c>
      <c r="D2031" s="400" t="s">
        <v>114</v>
      </c>
      <c r="E2031" s="401" t="s">
        <v>342</v>
      </c>
      <c r="F2031" s="402">
        <v>500</v>
      </c>
      <c r="G2031" s="405" t="s">
        <v>2891</v>
      </c>
      <c r="H2031" s="400" t="s">
        <v>139</v>
      </c>
      <c r="I2031" s="403" t="s">
        <v>1822</v>
      </c>
      <c r="J2031" s="386" t="str">
        <f t="shared" si="327"/>
        <v>70.945.209/0001-03</v>
      </c>
      <c r="K2031" s="386" t="s">
        <v>1234</v>
      </c>
      <c r="L2031" s="404" t="s">
        <v>1445</v>
      </c>
      <c r="M2031" s="386" t="s">
        <v>3626</v>
      </c>
      <c r="N2031" s="399">
        <v>45291</v>
      </c>
      <c r="O2031" s="400" t="s">
        <v>76</v>
      </c>
      <c r="P2031" s="504" t="s">
        <v>718</v>
      </c>
      <c r="Q2031" s="501" t="s">
        <v>126</v>
      </c>
      <c r="R2031" s="501" t="s">
        <v>126</v>
      </c>
      <c r="S2031" s="349"/>
    </row>
    <row r="2032" spans="1:19" ht="60" customHeight="1" x14ac:dyDescent="0.2">
      <c r="A2032" s="481">
        <f t="shared" si="324"/>
        <v>2029</v>
      </c>
      <c r="B2032" s="399">
        <v>45310</v>
      </c>
      <c r="C2032" s="441">
        <v>45292</v>
      </c>
      <c r="D2032" s="400" t="s">
        <v>114</v>
      </c>
      <c r="E2032" s="401" t="s">
        <v>342</v>
      </c>
      <c r="F2032" s="402">
        <v>400</v>
      </c>
      <c r="G2032" s="405" t="s">
        <v>2892</v>
      </c>
      <c r="H2032" s="400" t="s">
        <v>139</v>
      </c>
      <c r="I2032" s="403" t="s">
        <v>1822</v>
      </c>
      <c r="J2032" s="386" t="str">
        <f t="shared" si="327"/>
        <v>70.945.209/0001-03</v>
      </c>
      <c r="K2032" s="386" t="s">
        <v>1234</v>
      </c>
      <c r="L2032" s="404" t="s">
        <v>1445</v>
      </c>
      <c r="M2032" s="386" t="s">
        <v>3626</v>
      </c>
      <c r="N2032" s="399">
        <v>45291</v>
      </c>
      <c r="O2032" s="400" t="s">
        <v>76</v>
      </c>
      <c r="P2032" s="504" t="s">
        <v>718</v>
      </c>
      <c r="Q2032" s="501" t="s">
        <v>126</v>
      </c>
      <c r="R2032" s="501" t="s">
        <v>126</v>
      </c>
      <c r="S2032" s="349"/>
    </row>
    <row r="2033" spans="1:19" ht="60" customHeight="1" x14ac:dyDescent="0.2">
      <c r="A2033" s="481">
        <f t="shared" si="324"/>
        <v>2030</v>
      </c>
      <c r="B2033" s="399">
        <v>45310</v>
      </c>
      <c r="C2033" s="441">
        <v>45292</v>
      </c>
      <c r="D2033" s="400" t="s">
        <v>114</v>
      </c>
      <c r="E2033" s="401" t="s">
        <v>342</v>
      </c>
      <c r="F2033" s="402">
        <v>400</v>
      </c>
      <c r="G2033" s="405" t="s">
        <v>2893</v>
      </c>
      <c r="H2033" s="400" t="s">
        <v>139</v>
      </c>
      <c r="I2033" s="403" t="s">
        <v>1822</v>
      </c>
      <c r="J2033" s="386" t="str">
        <f t="shared" si="327"/>
        <v>70.945.209/0001-03</v>
      </c>
      <c r="K2033" s="386" t="s">
        <v>1234</v>
      </c>
      <c r="L2033" s="404" t="s">
        <v>1445</v>
      </c>
      <c r="M2033" s="386" t="s">
        <v>3626</v>
      </c>
      <c r="N2033" s="399">
        <v>45291</v>
      </c>
      <c r="O2033" s="400" t="s">
        <v>76</v>
      </c>
      <c r="P2033" s="504" t="s">
        <v>718</v>
      </c>
      <c r="Q2033" s="501" t="s">
        <v>126</v>
      </c>
      <c r="R2033" s="501" t="s">
        <v>126</v>
      </c>
      <c r="S2033" s="349"/>
    </row>
    <row r="2034" spans="1:19" ht="60" customHeight="1" x14ac:dyDescent="0.2">
      <c r="A2034" s="481">
        <f t="shared" si="324"/>
        <v>2031</v>
      </c>
      <c r="B2034" s="399">
        <v>45310</v>
      </c>
      <c r="C2034" s="441">
        <v>45292</v>
      </c>
      <c r="D2034" s="400" t="s">
        <v>114</v>
      </c>
      <c r="E2034" s="401" t="s">
        <v>342</v>
      </c>
      <c r="F2034" s="402">
        <v>400</v>
      </c>
      <c r="G2034" s="405" t="s">
        <v>2894</v>
      </c>
      <c r="H2034" s="400" t="s">
        <v>139</v>
      </c>
      <c r="I2034" s="403" t="s">
        <v>1822</v>
      </c>
      <c r="J2034" s="386" t="str">
        <f t="shared" si="327"/>
        <v>70.945.209/0001-03</v>
      </c>
      <c r="K2034" s="386" t="s">
        <v>1234</v>
      </c>
      <c r="L2034" s="404" t="s">
        <v>1445</v>
      </c>
      <c r="M2034" s="386" t="s">
        <v>3626</v>
      </c>
      <c r="N2034" s="399">
        <v>45291</v>
      </c>
      <c r="O2034" s="400" t="s">
        <v>76</v>
      </c>
      <c r="P2034" s="504" t="s">
        <v>718</v>
      </c>
      <c r="Q2034" s="501" t="s">
        <v>126</v>
      </c>
      <c r="R2034" s="501" t="s">
        <v>126</v>
      </c>
      <c r="S2034" s="349"/>
    </row>
    <row r="2035" spans="1:19" ht="60" customHeight="1" x14ac:dyDescent="0.2">
      <c r="A2035" s="481">
        <f t="shared" si="324"/>
        <v>2032</v>
      </c>
      <c r="B2035" s="399">
        <v>45310</v>
      </c>
      <c r="C2035" s="441">
        <v>45292</v>
      </c>
      <c r="D2035" s="400" t="s">
        <v>114</v>
      </c>
      <c r="E2035" s="401" t="s">
        <v>342</v>
      </c>
      <c r="F2035" s="402">
        <v>400</v>
      </c>
      <c r="G2035" s="405" t="s">
        <v>2895</v>
      </c>
      <c r="H2035" s="400" t="s">
        <v>139</v>
      </c>
      <c r="I2035" s="403" t="s">
        <v>1822</v>
      </c>
      <c r="J2035" s="386" t="str">
        <f t="shared" si="327"/>
        <v>70.945.209/0001-03</v>
      </c>
      <c r="K2035" s="386" t="s">
        <v>1234</v>
      </c>
      <c r="L2035" s="404" t="s">
        <v>1445</v>
      </c>
      <c r="M2035" s="386" t="s">
        <v>3626</v>
      </c>
      <c r="N2035" s="399">
        <v>45291</v>
      </c>
      <c r="O2035" s="400" t="s">
        <v>76</v>
      </c>
      <c r="P2035" s="504" t="s">
        <v>718</v>
      </c>
      <c r="Q2035" s="501" t="s">
        <v>126</v>
      </c>
      <c r="R2035" s="501" t="s">
        <v>126</v>
      </c>
      <c r="S2035" s="349"/>
    </row>
    <row r="2036" spans="1:19" ht="60" customHeight="1" x14ac:dyDescent="0.2">
      <c r="A2036" s="481">
        <f t="shared" si="324"/>
        <v>2033</v>
      </c>
      <c r="B2036" s="399">
        <v>45310</v>
      </c>
      <c r="C2036" s="441">
        <v>45292</v>
      </c>
      <c r="D2036" s="400" t="s">
        <v>114</v>
      </c>
      <c r="E2036" s="401" t="s">
        <v>342</v>
      </c>
      <c r="F2036" s="402">
        <v>490</v>
      </c>
      <c r="G2036" s="405" t="s">
        <v>2896</v>
      </c>
      <c r="H2036" s="400" t="s">
        <v>139</v>
      </c>
      <c r="I2036" s="403" t="s">
        <v>1822</v>
      </c>
      <c r="J2036" s="386" t="str">
        <f t="shared" si="327"/>
        <v>70.945.209/0001-03</v>
      </c>
      <c r="K2036" s="386" t="s">
        <v>1234</v>
      </c>
      <c r="L2036" s="404" t="s">
        <v>1445</v>
      </c>
      <c r="M2036" s="386" t="s">
        <v>3626</v>
      </c>
      <c r="N2036" s="399">
        <v>45291</v>
      </c>
      <c r="O2036" s="400" t="s">
        <v>76</v>
      </c>
      <c r="P2036" s="504" t="s">
        <v>718</v>
      </c>
      <c r="Q2036" s="501" t="s">
        <v>126</v>
      </c>
      <c r="R2036" s="501" t="s">
        <v>126</v>
      </c>
      <c r="S2036" s="349"/>
    </row>
    <row r="2037" spans="1:19" ht="60" customHeight="1" x14ac:dyDescent="0.2">
      <c r="A2037" s="481">
        <f t="shared" si="324"/>
        <v>2034</v>
      </c>
      <c r="B2037" s="399">
        <v>45310</v>
      </c>
      <c r="C2037" s="441">
        <v>45292</v>
      </c>
      <c r="D2037" s="400" t="s">
        <v>114</v>
      </c>
      <c r="E2037" s="401" t="s">
        <v>342</v>
      </c>
      <c r="F2037" s="402">
        <v>280</v>
      </c>
      <c r="G2037" s="405" t="s">
        <v>2897</v>
      </c>
      <c r="H2037" s="400" t="s">
        <v>139</v>
      </c>
      <c r="I2037" s="403" t="s">
        <v>1822</v>
      </c>
      <c r="J2037" s="386" t="str">
        <f t="shared" si="327"/>
        <v>70.945.209/0001-03</v>
      </c>
      <c r="K2037" s="386" t="s">
        <v>1234</v>
      </c>
      <c r="L2037" s="404" t="s">
        <v>1445</v>
      </c>
      <c r="M2037" s="386" t="s">
        <v>3626</v>
      </c>
      <c r="N2037" s="399">
        <v>45291</v>
      </c>
      <c r="O2037" s="400" t="s">
        <v>76</v>
      </c>
      <c r="P2037" s="504" t="s">
        <v>718</v>
      </c>
      <c r="Q2037" s="501" t="s">
        <v>126</v>
      </c>
      <c r="R2037" s="501" t="s">
        <v>126</v>
      </c>
      <c r="S2037" s="349"/>
    </row>
    <row r="2038" spans="1:19" ht="60" customHeight="1" x14ac:dyDescent="0.2">
      <c r="A2038" s="481">
        <f t="shared" si="324"/>
        <v>2035</v>
      </c>
      <c r="B2038" s="399">
        <v>45310</v>
      </c>
      <c r="C2038" s="441">
        <v>45292</v>
      </c>
      <c r="D2038" s="400" t="s">
        <v>114</v>
      </c>
      <c r="E2038" s="401" t="s">
        <v>342</v>
      </c>
      <c r="F2038" s="402">
        <v>160</v>
      </c>
      <c r="G2038" s="405" t="s">
        <v>2898</v>
      </c>
      <c r="H2038" s="400" t="s">
        <v>139</v>
      </c>
      <c r="I2038" s="403" t="s">
        <v>1822</v>
      </c>
      <c r="J2038" s="386" t="str">
        <f t="shared" si="327"/>
        <v>70.945.209/0001-03</v>
      </c>
      <c r="K2038" s="386" t="s">
        <v>1234</v>
      </c>
      <c r="L2038" s="404" t="s">
        <v>1445</v>
      </c>
      <c r="M2038" s="386" t="s">
        <v>3626</v>
      </c>
      <c r="N2038" s="399">
        <v>45291</v>
      </c>
      <c r="O2038" s="400" t="s">
        <v>76</v>
      </c>
      <c r="P2038" s="504" t="s">
        <v>718</v>
      </c>
      <c r="Q2038" s="501" t="s">
        <v>126</v>
      </c>
      <c r="R2038" s="501" t="s">
        <v>126</v>
      </c>
      <c r="S2038" s="349"/>
    </row>
    <row r="2039" spans="1:19" ht="60" customHeight="1" x14ac:dyDescent="0.2">
      <c r="A2039" s="481">
        <f t="shared" si="324"/>
        <v>2036</v>
      </c>
      <c r="B2039" s="399">
        <v>45310</v>
      </c>
      <c r="C2039" s="441">
        <v>45292</v>
      </c>
      <c r="D2039" s="400" t="s">
        <v>114</v>
      </c>
      <c r="E2039" s="401" t="s">
        <v>342</v>
      </c>
      <c r="F2039" s="402">
        <v>160</v>
      </c>
      <c r="G2039" s="405" t="s">
        <v>2899</v>
      </c>
      <c r="H2039" s="400" t="s">
        <v>139</v>
      </c>
      <c r="I2039" s="403" t="s">
        <v>1822</v>
      </c>
      <c r="J2039" s="386" t="str">
        <f t="shared" si="327"/>
        <v>70.945.209/0001-03</v>
      </c>
      <c r="K2039" s="386" t="s">
        <v>1234</v>
      </c>
      <c r="L2039" s="404" t="s">
        <v>1445</v>
      </c>
      <c r="M2039" s="386" t="s">
        <v>3626</v>
      </c>
      <c r="N2039" s="399">
        <v>45291</v>
      </c>
      <c r="O2039" s="400" t="s">
        <v>76</v>
      </c>
      <c r="P2039" s="504" t="s">
        <v>718</v>
      </c>
      <c r="Q2039" s="501" t="s">
        <v>126</v>
      </c>
      <c r="R2039" s="501" t="s">
        <v>126</v>
      </c>
      <c r="S2039" s="349"/>
    </row>
    <row r="2040" spans="1:19" ht="60" customHeight="1" x14ac:dyDescent="0.2">
      <c r="A2040" s="481">
        <f t="shared" si="324"/>
        <v>2037</v>
      </c>
      <c r="B2040" s="399">
        <v>45310</v>
      </c>
      <c r="C2040" s="441">
        <v>45292</v>
      </c>
      <c r="D2040" s="400" t="s">
        <v>114</v>
      </c>
      <c r="E2040" s="401" t="s">
        <v>342</v>
      </c>
      <c r="F2040" s="402">
        <v>400</v>
      </c>
      <c r="G2040" s="405" t="s">
        <v>2900</v>
      </c>
      <c r="H2040" s="400" t="s">
        <v>139</v>
      </c>
      <c r="I2040" s="403" t="s">
        <v>1822</v>
      </c>
      <c r="J2040" s="386" t="str">
        <f t="shared" si="327"/>
        <v>70.945.209/0001-03</v>
      </c>
      <c r="K2040" s="386" t="s">
        <v>1234</v>
      </c>
      <c r="L2040" s="404" t="s">
        <v>1445</v>
      </c>
      <c r="M2040" s="386" t="s">
        <v>3626</v>
      </c>
      <c r="N2040" s="399">
        <v>45291</v>
      </c>
      <c r="O2040" s="400" t="s">
        <v>76</v>
      </c>
      <c r="P2040" s="504" t="s">
        <v>718</v>
      </c>
      <c r="Q2040" s="501" t="s">
        <v>126</v>
      </c>
      <c r="R2040" s="501" t="s">
        <v>126</v>
      </c>
      <c r="S2040" s="349"/>
    </row>
    <row r="2041" spans="1:19" ht="60" customHeight="1" x14ac:dyDescent="0.2">
      <c r="A2041" s="481">
        <f t="shared" si="324"/>
        <v>2038</v>
      </c>
      <c r="B2041" s="399">
        <v>45310</v>
      </c>
      <c r="C2041" s="441">
        <v>45292</v>
      </c>
      <c r="D2041" s="400" t="s">
        <v>114</v>
      </c>
      <c r="E2041" s="401" t="s">
        <v>342</v>
      </c>
      <c r="F2041" s="402">
        <v>44</v>
      </c>
      <c r="G2041" s="405" t="s">
        <v>2901</v>
      </c>
      <c r="H2041" s="400" t="s">
        <v>139</v>
      </c>
      <c r="I2041" s="403" t="s">
        <v>1822</v>
      </c>
      <c r="J2041" s="386" t="str">
        <f t="shared" si="327"/>
        <v>70.945.209/0001-03</v>
      </c>
      <c r="K2041" s="386" t="s">
        <v>1234</v>
      </c>
      <c r="L2041" s="404" t="s">
        <v>1445</v>
      </c>
      <c r="M2041" s="386" t="s">
        <v>3626</v>
      </c>
      <c r="N2041" s="399">
        <v>45291</v>
      </c>
      <c r="O2041" s="400" t="s">
        <v>76</v>
      </c>
      <c r="P2041" s="504" t="s">
        <v>718</v>
      </c>
      <c r="Q2041" s="501" t="s">
        <v>126</v>
      </c>
      <c r="R2041" s="501" t="s">
        <v>126</v>
      </c>
      <c r="S2041" s="349"/>
    </row>
    <row r="2042" spans="1:19" ht="60" customHeight="1" x14ac:dyDescent="0.2">
      <c r="A2042" s="481">
        <f t="shared" si="324"/>
        <v>2039</v>
      </c>
      <c r="B2042" s="399">
        <v>45310</v>
      </c>
      <c r="C2042" s="441">
        <v>45292</v>
      </c>
      <c r="D2042" s="400" t="s">
        <v>114</v>
      </c>
      <c r="E2042" s="401" t="s">
        <v>342</v>
      </c>
      <c r="F2042" s="402">
        <v>700</v>
      </c>
      <c r="G2042" s="405" t="s">
        <v>2902</v>
      </c>
      <c r="H2042" s="400" t="s">
        <v>139</v>
      </c>
      <c r="I2042" s="403" t="s">
        <v>1822</v>
      </c>
      <c r="J2042" s="386" t="str">
        <f t="shared" si="327"/>
        <v>70.945.209/0001-03</v>
      </c>
      <c r="K2042" s="386" t="s">
        <v>1234</v>
      </c>
      <c r="L2042" s="404" t="s">
        <v>1445</v>
      </c>
      <c r="M2042" s="386" t="s">
        <v>3626</v>
      </c>
      <c r="N2042" s="399">
        <v>45291</v>
      </c>
      <c r="O2042" s="400" t="s">
        <v>76</v>
      </c>
      <c r="P2042" s="504" t="s">
        <v>718</v>
      </c>
      <c r="Q2042" s="501" t="s">
        <v>126</v>
      </c>
      <c r="R2042" s="501" t="s">
        <v>126</v>
      </c>
      <c r="S2042" s="349"/>
    </row>
    <row r="2043" spans="1:19" ht="60" customHeight="1" x14ac:dyDescent="0.2">
      <c r="A2043" s="481">
        <f t="shared" si="324"/>
        <v>2040</v>
      </c>
      <c r="B2043" s="399">
        <v>45310</v>
      </c>
      <c r="C2043" s="441">
        <v>45292</v>
      </c>
      <c r="D2043" s="400" t="s">
        <v>114</v>
      </c>
      <c r="E2043" s="401" t="s">
        <v>342</v>
      </c>
      <c r="F2043" s="402">
        <v>300</v>
      </c>
      <c r="G2043" s="405" t="s">
        <v>2903</v>
      </c>
      <c r="H2043" s="400" t="s">
        <v>139</v>
      </c>
      <c r="I2043" s="403" t="s">
        <v>1822</v>
      </c>
      <c r="J2043" s="386" t="str">
        <f t="shared" si="327"/>
        <v>70.945.209/0001-03</v>
      </c>
      <c r="K2043" s="386" t="s">
        <v>1234</v>
      </c>
      <c r="L2043" s="404" t="s">
        <v>1445</v>
      </c>
      <c r="M2043" s="386" t="s">
        <v>3626</v>
      </c>
      <c r="N2043" s="399">
        <v>45291</v>
      </c>
      <c r="O2043" s="400" t="s">
        <v>76</v>
      </c>
      <c r="P2043" s="504" t="s">
        <v>718</v>
      </c>
      <c r="Q2043" s="501" t="s">
        <v>126</v>
      </c>
      <c r="R2043" s="501" t="s">
        <v>126</v>
      </c>
      <c r="S2043" s="349"/>
    </row>
    <row r="2044" spans="1:19" ht="60" customHeight="1" x14ac:dyDescent="0.2">
      <c r="A2044" s="481">
        <f t="shared" si="324"/>
        <v>2041</v>
      </c>
      <c r="B2044" s="399">
        <v>45310</v>
      </c>
      <c r="C2044" s="441">
        <v>45292</v>
      </c>
      <c r="D2044" s="400" t="s">
        <v>114</v>
      </c>
      <c r="E2044" s="401" t="s">
        <v>342</v>
      </c>
      <c r="F2044" s="402">
        <v>560</v>
      </c>
      <c r="G2044" s="405" t="s">
        <v>2904</v>
      </c>
      <c r="H2044" s="400" t="s">
        <v>139</v>
      </c>
      <c r="I2044" s="403" t="s">
        <v>1822</v>
      </c>
      <c r="J2044" s="386" t="str">
        <f t="shared" si="327"/>
        <v>70.945.209/0001-03</v>
      </c>
      <c r="K2044" s="386" t="s">
        <v>1234</v>
      </c>
      <c r="L2044" s="404" t="s">
        <v>1445</v>
      </c>
      <c r="M2044" s="386" t="s">
        <v>3626</v>
      </c>
      <c r="N2044" s="399">
        <v>45291</v>
      </c>
      <c r="O2044" s="400" t="s">
        <v>76</v>
      </c>
      <c r="P2044" s="504" t="s">
        <v>718</v>
      </c>
      <c r="Q2044" s="501" t="s">
        <v>126</v>
      </c>
      <c r="R2044" s="501" t="s">
        <v>126</v>
      </c>
      <c r="S2044" s="349"/>
    </row>
    <row r="2045" spans="1:19" ht="60" customHeight="1" x14ac:dyDescent="0.2">
      <c r="A2045" s="481">
        <f t="shared" si="324"/>
        <v>2042</v>
      </c>
      <c r="B2045" s="399">
        <v>45310</v>
      </c>
      <c r="C2045" s="441">
        <v>45292</v>
      </c>
      <c r="D2045" s="400" t="s">
        <v>114</v>
      </c>
      <c r="E2045" s="401" t="s">
        <v>342</v>
      </c>
      <c r="F2045" s="402">
        <v>700</v>
      </c>
      <c r="G2045" s="405" t="s">
        <v>2905</v>
      </c>
      <c r="H2045" s="400" t="s">
        <v>139</v>
      </c>
      <c r="I2045" s="403" t="s">
        <v>1822</v>
      </c>
      <c r="J2045" s="386" t="str">
        <f t="shared" si="327"/>
        <v>70.945.209/0001-03</v>
      </c>
      <c r="K2045" s="386" t="s">
        <v>1234</v>
      </c>
      <c r="L2045" s="404" t="s">
        <v>1445</v>
      </c>
      <c r="M2045" s="386" t="s">
        <v>3626</v>
      </c>
      <c r="N2045" s="399">
        <v>45291</v>
      </c>
      <c r="O2045" s="400" t="s">
        <v>76</v>
      </c>
      <c r="P2045" s="504" t="s">
        <v>718</v>
      </c>
      <c r="Q2045" s="501" t="s">
        <v>126</v>
      </c>
      <c r="R2045" s="501" t="s">
        <v>126</v>
      </c>
      <c r="S2045" s="349"/>
    </row>
    <row r="2046" spans="1:19" ht="60" customHeight="1" x14ac:dyDescent="0.2">
      <c r="A2046" s="481">
        <f t="shared" si="324"/>
        <v>2043</v>
      </c>
      <c r="B2046" s="399">
        <v>45310</v>
      </c>
      <c r="C2046" s="441">
        <v>45292</v>
      </c>
      <c r="D2046" s="400" t="s">
        <v>114</v>
      </c>
      <c r="E2046" s="401" t="s">
        <v>342</v>
      </c>
      <c r="F2046" s="402">
        <v>400</v>
      </c>
      <c r="G2046" s="405" t="s">
        <v>2906</v>
      </c>
      <c r="H2046" s="400" t="s">
        <v>139</v>
      </c>
      <c r="I2046" s="403" t="s">
        <v>1822</v>
      </c>
      <c r="J2046" s="386" t="str">
        <f t="shared" si="327"/>
        <v>70.945.209/0001-03</v>
      </c>
      <c r="K2046" s="386" t="s">
        <v>1234</v>
      </c>
      <c r="L2046" s="404" t="s">
        <v>1445</v>
      </c>
      <c r="M2046" s="386" t="s">
        <v>3626</v>
      </c>
      <c r="N2046" s="399">
        <v>45291</v>
      </c>
      <c r="O2046" s="400" t="s">
        <v>76</v>
      </c>
      <c r="P2046" s="504" t="s">
        <v>718</v>
      </c>
      <c r="Q2046" s="501" t="s">
        <v>126</v>
      </c>
      <c r="R2046" s="501" t="s">
        <v>126</v>
      </c>
      <c r="S2046" s="349"/>
    </row>
    <row r="2047" spans="1:19" ht="60" customHeight="1" x14ac:dyDescent="0.2">
      <c r="A2047" s="481">
        <f t="shared" si="324"/>
        <v>2044</v>
      </c>
      <c r="B2047" s="399">
        <v>45310</v>
      </c>
      <c r="C2047" s="441">
        <v>45292</v>
      </c>
      <c r="D2047" s="400" t="s">
        <v>114</v>
      </c>
      <c r="E2047" s="401" t="s">
        <v>342</v>
      </c>
      <c r="F2047" s="402">
        <v>290</v>
      </c>
      <c r="G2047" s="405" t="s">
        <v>2907</v>
      </c>
      <c r="H2047" s="400" t="s">
        <v>139</v>
      </c>
      <c r="I2047" s="403" t="s">
        <v>1822</v>
      </c>
      <c r="J2047" s="386" t="str">
        <f t="shared" si="327"/>
        <v>70.945.209/0001-03</v>
      </c>
      <c r="K2047" s="386" t="s">
        <v>1234</v>
      </c>
      <c r="L2047" s="404" t="s">
        <v>1445</v>
      </c>
      <c r="M2047" s="386" t="s">
        <v>3626</v>
      </c>
      <c r="N2047" s="399">
        <v>45291</v>
      </c>
      <c r="O2047" s="400" t="s">
        <v>76</v>
      </c>
      <c r="P2047" s="504" t="s">
        <v>718</v>
      </c>
      <c r="Q2047" s="501" t="s">
        <v>126</v>
      </c>
      <c r="R2047" s="501" t="s">
        <v>126</v>
      </c>
      <c r="S2047" s="349"/>
    </row>
    <row r="2048" spans="1:19" ht="60" customHeight="1" x14ac:dyDescent="0.2">
      <c r="A2048" s="481">
        <f t="shared" si="324"/>
        <v>2045</v>
      </c>
      <c r="B2048" s="399">
        <v>45310</v>
      </c>
      <c r="C2048" s="441">
        <v>45292</v>
      </c>
      <c r="D2048" s="400" t="s">
        <v>114</v>
      </c>
      <c r="E2048" s="401" t="s">
        <v>342</v>
      </c>
      <c r="F2048" s="402">
        <v>400</v>
      </c>
      <c r="G2048" s="405" t="s">
        <v>2908</v>
      </c>
      <c r="H2048" s="400" t="s">
        <v>139</v>
      </c>
      <c r="I2048" s="403" t="s">
        <v>1822</v>
      </c>
      <c r="J2048" s="386" t="str">
        <f t="shared" si="327"/>
        <v>70.945.209/0001-03</v>
      </c>
      <c r="K2048" s="386" t="s">
        <v>1234</v>
      </c>
      <c r="L2048" s="404" t="s">
        <v>1445</v>
      </c>
      <c r="M2048" s="386" t="s">
        <v>3626</v>
      </c>
      <c r="N2048" s="399">
        <v>45291</v>
      </c>
      <c r="O2048" s="400" t="s">
        <v>76</v>
      </c>
      <c r="P2048" s="504" t="s">
        <v>718</v>
      </c>
      <c r="Q2048" s="501" t="s">
        <v>126</v>
      </c>
      <c r="R2048" s="501" t="s">
        <v>126</v>
      </c>
      <c r="S2048" s="349"/>
    </row>
    <row r="2049" spans="1:19" ht="60" customHeight="1" x14ac:dyDescent="0.2">
      <c r="A2049" s="481">
        <f t="shared" si="324"/>
        <v>2046</v>
      </c>
      <c r="B2049" s="399">
        <v>45310</v>
      </c>
      <c r="C2049" s="441">
        <v>45292</v>
      </c>
      <c r="D2049" s="400" t="s">
        <v>114</v>
      </c>
      <c r="E2049" s="401" t="s">
        <v>342</v>
      </c>
      <c r="F2049" s="402">
        <v>400</v>
      </c>
      <c r="G2049" s="405" t="s">
        <v>2909</v>
      </c>
      <c r="H2049" s="400" t="s">
        <v>139</v>
      </c>
      <c r="I2049" s="403" t="s">
        <v>1822</v>
      </c>
      <c r="J2049" s="386" t="str">
        <f t="shared" si="327"/>
        <v>70.945.209/0001-03</v>
      </c>
      <c r="K2049" s="386" t="s">
        <v>1234</v>
      </c>
      <c r="L2049" s="404" t="s">
        <v>1445</v>
      </c>
      <c r="M2049" s="386" t="s">
        <v>3626</v>
      </c>
      <c r="N2049" s="399">
        <v>45291</v>
      </c>
      <c r="O2049" s="400" t="s">
        <v>76</v>
      </c>
      <c r="P2049" s="504" t="s">
        <v>718</v>
      </c>
      <c r="Q2049" s="501" t="s">
        <v>126</v>
      </c>
      <c r="R2049" s="501" t="s">
        <v>126</v>
      </c>
      <c r="S2049" s="349"/>
    </row>
    <row r="2050" spans="1:19" ht="60" customHeight="1" x14ac:dyDescent="0.2">
      <c r="A2050" s="481">
        <f t="shared" si="324"/>
        <v>2047</v>
      </c>
      <c r="B2050" s="399">
        <v>45310</v>
      </c>
      <c r="C2050" s="441">
        <v>45292</v>
      </c>
      <c r="D2050" s="400" t="s">
        <v>114</v>
      </c>
      <c r="E2050" s="401" t="s">
        <v>342</v>
      </c>
      <c r="F2050" s="402">
        <v>180</v>
      </c>
      <c r="G2050" s="405" t="s">
        <v>2910</v>
      </c>
      <c r="H2050" s="400" t="s">
        <v>139</v>
      </c>
      <c r="I2050" s="403" t="s">
        <v>1822</v>
      </c>
      <c r="J2050" s="386" t="str">
        <f t="shared" si="327"/>
        <v>70.945.209/0001-03</v>
      </c>
      <c r="K2050" s="386" t="s">
        <v>1234</v>
      </c>
      <c r="L2050" s="404" t="s">
        <v>1445</v>
      </c>
      <c r="M2050" s="386" t="s">
        <v>3627</v>
      </c>
      <c r="N2050" s="399">
        <v>45291</v>
      </c>
      <c r="O2050" s="400" t="s">
        <v>76</v>
      </c>
      <c r="P2050" s="504" t="s">
        <v>718</v>
      </c>
      <c r="Q2050" s="501" t="s">
        <v>126</v>
      </c>
      <c r="R2050" s="501" t="s">
        <v>126</v>
      </c>
      <c r="S2050" s="349"/>
    </row>
    <row r="2051" spans="1:19" ht="60" customHeight="1" x14ac:dyDescent="0.2">
      <c r="A2051" s="481">
        <f t="shared" si="324"/>
        <v>2048</v>
      </c>
      <c r="B2051" s="399">
        <v>45310</v>
      </c>
      <c r="C2051" s="441">
        <v>45292</v>
      </c>
      <c r="D2051" s="400" t="s">
        <v>114</v>
      </c>
      <c r="E2051" s="401" t="s">
        <v>342</v>
      </c>
      <c r="F2051" s="402">
        <v>163.6</v>
      </c>
      <c r="G2051" s="405" t="s">
        <v>2911</v>
      </c>
      <c r="H2051" s="400" t="s">
        <v>139</v>
      </c>
      <c r="I2051" s="403" t="s">
        <v>1822</v>
      </c>
      <c r="J2051" s="386" t="str">
        <f t="shared" si="327"/>
        <v>70.945.209/0001-03</v>
      </c>
      <c r="K2051" s="386" t="s">
        <v>1234</v>
      </c>
      <c r="L2051" s="404" t="s">
        <v>1445</v>
      </c>
      <c r="M2051" s="386" t="s">
        <v>3628</v>
      </c>
      <c r="N2051" s="399">
        <v>45291</v>
      </c>
      <c r="O2051" s="400" t="s">
        <v>76</v>
      </c>
      <c r="P2051" s="504" t="s">
        <v>718</v>
      </c>
      <c r="Q2051" s="501" t="s">
        <v>126</v>
      </c>
      <c r="R2051" s="501" t="s">
        <v>126</v>
      </c>
      <c r="S2051" s="349"/>
    </row>
    <row r="2052" spans="1:19" ht="60" customHeight="1" x14ac:dyDescent="0.2">
      <c r="A2052" s="481">
        <f t="shared" si="324"/>
        <v>2049</v>
      </c>
      <c r="B2052" s="399">
        <v>45310</v>
      </c>
      <c r="C2052" s="441">
        <v>45292</v>
      </c>
      <c r="D2052" s="400" t="s">
        <v>114</v>
      </c>
      <c r="E2052" s="401" t="s">
        <v>342</v>
      </c>
      <c r="F2052" s="402">
        <v>163.6</v>
      </c>
      <c r="G2052" s="405" t="s">
        <v>2912</v>
      </c>
      <c r="H2052" s="400" t="s">
        <v>139</v>
      </c>
      <c r="I2052" s="403" t="s">
        <v>1822</v>
      </c>
      <c r="J2052" s="386" t="str">
        <f t="shared" si="327"/>
        <v>70.945.209/0001-03</v>
      </c>
      <c r="K2052" s="386" t="s">
        <v>1234</v>
      </c>
      <c r="L2052" s="404" t="s">
        <v>1445</v>
      </c>
      <c r="M2052" s="386" t="s">
        <v>3628</v>
      </c>
      <c r="N2052" s="399">
        <v>45291</v>
      </c>
      <c r="O2052" s="400" t="s">
        <v>76</v>
      </c>
      <c r="P2052" s="504" t="s">
        <v>718</v>
      </c>
      <c r="Q2052" s="501" t="s">
        <v>126</v>
      </c>
      <c r="R2052" s="501" t="s">
        <v>126</v>
      </c>
      <c r="S2052" s="349"/>
    </row>
    <row r="2053" spans="1:19" ht="60" customHeight="1" x14ac:dyDescent="0.2">
      <c r="A2053" s="481">
        <f t="shared" si="324"/>
        <v>2050</v>
      </c>
      <c r="B2053" s="399">
        <v>45310</v>
      </c>
      <c r="C2053" s="441">
        <v>45292</v>
      </c>
      <c r="D2053" s="400" t="s">
        <v>114</v>
      </c>
      <c r="E2053" s="401" t="s">
        <v>342</v>
      </c>
      <c r="F2053" s="402">
        <v>27</v>
      </c>
      <c r="G2053" s="405" t="s">
        <v>2913</v>
      </c>
      <c r="H2053" s="400" t="s">
        <v>139</v>
      </c>
      <c r="I2053" s="403" t="s">
        <v>1822</v>
      </c>
      <c r="J2053" s="386" t="str">
        <f t="shared" si="327"/>
        <v>70.945.209/0001-03</v>
      </c>
      <c r="K2053" s="386" t="s">
        <v>1234</v>
      </c>
      <c r="L2053" s="404" t="s">
        <v>1445</v>
      </c>
      <c r="M2053" s="386" t="s">
        <v>3628</v>
      </c>
      <c r="N2053" s="399">
        <v>45291</v>
      </c>
      <c r="O2053" s="400" t="s">
        <v>76</v>
      </c>
      <c r="P2053" s="504" t="s">
        <v>718</v>
      </c>
      <c r="Q2053" s="501" t="s">
        <v>126</v>
      </c>
      <c r="R2053" s="501" t="s">
        <v>126</v>
      </c>
      <c r="S2053" s="349"/>
    </row>
    <row r="2054" spans="1:19" ht="60" customHeight="1" x14ac:dyDescent="0.2">
      <c r="A2054" s="481">
        <f t="shared" si="324"/>
        <v>2051</v>
      </c>
      <c r="B2054" s="399">
        <v>45310</v>
      </c>
      <c r="C2054" s="441">
        <v>45292</v>
      </c>
      <c r="D2054" s="400" t="s">
        <v>114</v>
      </c>
      <c r="E2054" s="401" t="s">
        <v>342</v>
      </c>
      <c r="F2054" s="402">
        <v>41.85</v>
      </c>
      <c r="G2054" s="405" t="s">
        <v>2914</v>
      </c>
      <c r="H2054" s="400" t="s">
        <v>139</v>
      </c>
      <c r="I2054" s="403" t="s">
        <v>1822</v>
      </c>
      <c r="J2054" s="386" t="str">
        <f t="shared" si="327"/>
        <v>70.945.209/0001-03</v>
      </c>
      <c r="K2054" s="386" t="s">
        <v>1234</v>
      </c>
      <c r="L2054" s="404" t="s">
        <v>1445</v>
      </c>
      <c r="M2054" s="386" t="s">
        <v>3628</v>
      </c>
      <c r="N2054" s="399">
        <v>45291</v>
      </c>
      <c r="O2054" s="400" t="s">
        <v>76</v>
      </c>
      <c r="P2054" s="504" t="s">
        <v>718</v>
      </c>
      <c r="Q2054" s="501" t="s">
        <v>126</v>
      </c>
      <c r="R2054" s="501" t="s">
        <v>126</v>
      </c>
      <c r="S2054" s="349"/>
    </row>
    <row r="2055" spans="1:19" ht="60" customHeight="1" x14ac:dyDescent="0.2">
      <c r="A2055" s="481">
        <f t="shared" si="324"/>
        <v>2052</v>
      </c>
      <c r="B2055" s="399">
        <v>45310</v>
      </c>
      <c r="C2055" s="441">
        <v>45292</v>
      </c>
      <c r="D2055" s="400" t="s">
        <v>114</v>
      </c>
      <c r="E2055" s="401" t="s">
        <v>342</v>
      </c>
      <c r="F2055" s="402">
        <v>41.85</v>
      </c>
      <c r="G2055" s="405" t="s">
        <v>2915</v>
      </c>
      <c r="H2055" s="400" t="s">
        <v>139</v>
      </c>
      <c r="I2055" s="403" t="s">
        <v>1822</v>
      </c>
      <c r="J2055" s="386" t="str">
        <f t="shared" si="327"/>
        <v>70.945.209/0001-03</v>
      </c>
      <c r="K2055" s="386" t="s">
        <v>1234</v>
      </c>
      <c r="L2055" s="404" t="s">
        <v>1445</v>
      </c>
      <c r="M2055" s="386" t="s">
        <v>3628</v>
      </c>
      <c r="N2055" s="399">
        <v>45291</v>
      </c>
      <c r="O2055" s="400" t="s">
        <v>76</v>
      </c>
      <c r="P2055" s="504" t="s">
        <v>718</v>
      </c>
      <c r="Q2055" s="501" t="s">
        <v>126</v>
      </c>
      <c r="R2055" s="501" t="s">
        <v>126</v>
      </c>
      <c r="S2055" s="349"/>
    </row>
    <row r="2056" spans="1:19" ht="60" customHeight="1" x14ac:dyDescent="0.2">
      <c r="A2056" s="481">
        <f t="shared" si="324"/>
        <v>2053</v>
      </c>
      <c r="B2056" s="399">
        <v>45310</v>
      </c>
      <c r="C2056" s="441">
        <v>45292</v>
      </c>
      <c r="D2056" s="400" t="s">
        <v>114</v>
      </c>
      <c r="E2056" s="401" t="s">
        <v>342</v>
      </c>
      <c r="F2056" s="402">
        <v>41.85</v>
      </c>
      <c r="G2056" s="405" t="s">
        <v>2916</v>
      </c>
      <c r="H2056" s="400" t="s">
        <v>139</v>
      </c>
      <c r="I2056" s="403" t="s">
        <v>1822</v>
      </c>
      <c r="J2056" s="386" t="str">
        <f t="shared" si="327"/>
        <v>70.945.209/0001-03</v>
      </c>
      <c r="K2056" s="386" t="s">
        <v>1234</v>
      </c>
      <c r="L2056" s="404" t="s">
        <v>1445</v>
      </c>
      <c r="M2056" s="386" t="s">
        <v>3628</v>
      </c>
      <c r="N2056" s="399">
        <v>45291</v>
      </c>
      <c r="O2056" s="400" t="s">
        <v>76</v>
      </c>
      <c r="P2056" s="504" t="s">
        <v>718</v>
      </c>
      <c r="Q2056" s="501" t="s">
        <v>126</v>
      </c>
      <c r="R2056" s="501" t="s">
        <v>126</v>
      </c>
      <c r="S2056" s="349"/>
    </row>
    <row r="2057" spans="1:19" ht="60" customHeight="1" x14ac:dyDescent="0.2">
      <c r="A2057" s="481">
        <f t="shared" si="324"/>
        <v>2054</v>
      </c>
      <c r="B2057" s="399">
        <v>45310</v>
      </c>
      <c r="C2057" s="441">
        <v>45292</v>
      </c>
      <c r="D2057" s="400" t="s">
        <v>114</v>
      </c>
      <c r="E2057" s="401" t="s">
        <v>342</v>
      </c>
      <c r="F2057" s="402">
        <v>41.85</v>
      </c>
      <c r="G2057" s="405" t="s">
        <v>2917</v>
      </c>
      <c r="H2057" s="400" t="s">
        <v>139</v>
      </c>
      <c r="I2057" s="403" t="s">
        <v>1822</v>
      </c>
      <c r="J2057" s="386" t="str">
        <f t="shared" si="327"/>
        <v>70.945.209/0001-03</v>
      </c>
      <c r="K2057" s="386" t="s">
        <v>1234</v>
      </c>
      <c r="L2057" s="404" t="s">
        <v>1445</v>
      </c>
      <c r="M2057" s="386" t="s">
        <v>3628</v>
      </c>
      <c r="N2057" s="399">
        <v>45291</v>
      </c>
      <c r="O2057" s="400" t="s">
        <v>76</v>
      </c>
      <c r="P2057" s="504" t="s">
        <v>718</v>
      </c>
      <c r="Q2057" s="501" t="s">
        <v>126</v>
      </c>
      <c r="R2057" s="501" t="s">
        <v>126</v>
      </c>
      <c r="S2057" s="349"/>
    </row>
    <row r="2058" spans="1:19" ht="60" customHeight="1" x14ac:dyDescent="0.2">
      <c r="A2058" s="481">
        <f t="shared" si="324"/>
        <v>2055</v>
      </c>
      <c r="B2058" s="399">
        <v>45310</v>
      </c>
      <c r="C2058" s="441">
        <v>45292</v>
      </c>
      <c r="D2058" s="400" t="s">
        <v>114</v>
      </c>
      <c r="E2058" s="401" t="s">
        <v>342</v>
      </c>
      <c r="F2058" s="402">
        <v>41.85</v>
      </c>
      <c r="G2058" s="405" t="s">
        <v>2918</v>
      </c>
      <c r="H2058" s="400" t="s">
        <v>139</v>
      </c>
      <c r="I2058" s="403" t="s">
        <v>1822</v>
      </c>
      <c r="J2058" s="386" t="str">
        <f t="shared" si="327"/>
        <v>70.945.209/0001-03</v>
      </c>
      <c r="K2058" s="386" t="s">
        <v>1234</v>
      </c>
      <c r="L2058" s="404" t="s">
        <v>1445</v>
      </c>
      <c r="M2058" s="386" t="s">
        <v>3628</v>
      </c>
      <c r="N2058" s="399">
        <v>45291</v>
      </c>
      <c r="O2058" s="400" t="s">
        <v>76</v>
      </c>
      <c r="P2058" s="504" t="s">
        <v>718</v>
      </c>
      <c r="Q2058" s="501" t="s">
        <v>126</v>
      </c>
      <c r="R2058" s="501" t="s">
        <v>126</v>
      </c>
      <c r="S2058" s="349"/>
    </row>
    <row r="2059" spans="1:19" ht="60" customHeight="1" x14ac:dyDescent="0.2">
      <c r="A2059" s="481">
        <f t="shared" si="324"/>
        <v>2056</v>
      </c>
      <c r="B2059" s="399">
        <v>45310</v>
      </c>
      <c r="C2059" s="441">
        <v>45292</v>
      </c>
      <c r="D2059" s="400" t="s">
        <v>114</v>
      </c>
      <c r="E2059" s="401" t="s">
        <v>342</v>
      </c>
      <c r="F2059" s="402">
        <v>41.85</v>
      </c>
      <c r="G2059" s="405" t="s">
        <v>2919</v>
      </c>
      <c r="H2059" s="400" t="s">
        <v>139</v>
      </c>
      <c r="I2059" s="403" t="s">
        <v>1822</v>
      </c>
      <c r="J2059" s="386" t="str">
        <f t="shared" si="327"/>
        <v>70.945.209/0001-03</v>
      </c>
      <c r="K2059" s="386" t="s">
        <v>1234</v>
      </c>
      <c r="L2059" s="404" t="s">
        <v>1445</v>
      </c>
      <c r="M2059" s="386" t="s">
        <v>3628</v>
      </c>
      <c r="N2059" s="399">
        <v>45291</v>
      </c>
      <c r="O2059" s="400" t="s">
        <v>76</v>
      </c>
      <c r="P2059" s="504" t="s">
        <v>718</v>
      </c>
      <c r="Q2059" s="501" t="s">
        <v>126</v>
      </c>
      <c r="R2059" s="501" t="s">
        <v>126</v>
      </c>
      <c r="S2059" s="349"/>
    </row>
    <row r="2060" spans="1:19" ht="60" customHeight="1" x14ac:dyDescent="0.2">
      <c r="A2060" s="481">
        <f t="shared" si="324"/>
        <v>2057</v>
      </c>
      <c r="B2060" s="399">
        <v>45310</v>
      </c>
      <c r="C2060" s="441">
        <v>45292</v>
      </c>
      <c r="D2060" s="400" t="s">
        <v>114</v>
      </c>
      <c r="E2060" s="401" t="s">
        <v>342</v>
      </c>
      <c r="F2060" s="402">
        <v>41.85</v>
      </c>
      <c r="G2060" s="405" t="s">
        <v>2920</v>
      </c>
      <c r="H2060" s="400" t="s">
        <v>139</v>
      </c>
      <c r="I2060" s="403" t="s">
        <v>1822</v>
      </c>
      <c r="J2060" s="386" t="str">
        <f t="shared" si="327"/>
        <v>70.945.209/0001-03</v>
      </c>
      <c r="K2060" s="386" t="s">
        <v>1234</v>
      </c>
      <c r="L2060" s="404" t="s">
        <v>1445</v>
      </c>
      <c r="M2060" s="386" t="s">
        <v>3628</v>
      </c>
      <c r="N2060" s="399">
        <v>45291</v>
      </c>
      <c r="O2060" s="400" t="s">
        <v>76</v>
      </c>
      <c r="P2060" s="504" t="s">
        <v>718</v>
      </c>
      <c r="Q2060" s="501" t="s">
        <v>126</v>
      </c>
      <c r="R2060" s="501" t="s">
        <v>126</v>
      </c>
      <c r="S2060" s="349"/>
    </row>
    <row r="2061" spans="1:19" ht="60" customHeight="1" x14ac:dyDescent="0.2">
      <c r="A2061" s="481">
        <f t="shared" si="324"/>
        <v>2058</v>
      </c>
      <c r="B2061" s="399">
        <v>45310</v>
      </c>
      <c r="C2061" s="441">
        <v>45292</v>
      </c>
      <c r="D2061" s="400" t="s">
        <v>114</v>
      </c>
      <c r="E2061" s="401" t="s">
        <v>342</v>
      </c>
      <c r="F2061" s="402">
        <v>41.85</v>
      </c>
      <c r="G2061" s="405" t="s">
        <v>2921</v>
      </c>
      <c r="H2061" s="400" t="s">
        <v>139</v>
      </c>
      <c r="I2061" s="403" t="s">
        <v>1822</v>
      </c>
      <c r="J2061" s="386" t="str">
        <f t="shared" si="327"/>
        <v>70.945.209/0001-03</v>
      </c>
      <c r="K2061" s="386" t="s">
        <v>1234</v>
      </c>
      <c r="L2061" s="404" t="s">
        <v>1445</v>
      </c>
      <c r="M2061" s="386" t="s">
        <v>3628</v>
      </c>
      <c r="N2061" s="399">
        <v>45291</v>
      </c>
      <c r="O2061" s="400" t="s">
        <v>76</v>
      </c>
      <c r="P2061" s="504" t="s">
        <v>718</v>
      </c>
      <c r="Q2061" s="501" t="s">
        <v>126</v>
      </c>
      <c r="R2061" s="501" t="s">
        <v>126</v>
      </c>
      <c r="S2061" s="349"/>
    </row>
    <row r="2062" spans="1:19" ht="60" customHeight="1" x14ac:dyDescent="0.2">
      <c r="A2062" s="481">
        <f t="shared" si="324"/>
        <v>2059</v>
      </c>
      <c r="B2062" s="399">
        <v>45310</v>
      </c>
      <c r="C2062" s="441">
        <v>45292</v>
      </c>
      <c r="D2062" s="400" t="s">
        <v>114</v>
      </c>
      <c r="E2062" s="401" t="s">
        <v>342</v>
      </c>
      <c r="F2062" s="402">
        <v>41.85</v>
      </c>
      <c r="G2062" s="405" t="s">
        <v>2922</v>
      </c>
      <c r="H2062" s="400" t="s">
        <v>139</v>
      </c>
      <c r="I2062" s="403" t="s">
        <v>1822</v>
      </c>
      <c r="J2062" s="386" t="str">
        <f t="shared" si="327"/>
        <v>70.945.209/0001-03</v>
      </c>
      <c r="K2062" s="386" t="s">
        <v>1234</v>
      </c>
      <c r="L2062" s="404" t="s">
        <v>1445</v>
      </c>
      <c r="M2062" s="386" t="s">
        <v>3628</v>
      </c>
      <c r="N2062" s="399">
        <v>45291</v>
      </c>
      <c r="O2062" s="400" t="s">
        <v>76</v>
      </c>
      <c r="P2062" s="504" t="s">
        <v>718</v>
      </c>
      <c r="Q2062" s="501" t="s">
        <v>126</v>
      </c>
      <c r="R2062" s="501" t="s">
        <v>126</v>
      </c>
      <c r="S2062" s="349"/>
    </row>
    <row r="2063" spans="1:19" ht="60" customHeight="1" x14ac:dyDescent="0.2">
      <c r="A2063" s="481">
        <f t="shared" si="324"/>
        <v>2060</v>
      </c>
      <c r="B2063" s="399">
        <v>45310</v>
      </c>
      <c r="C2063" s="441">
        <v>45292</v>
      </c>
      <c r="D2063" s="400" t="s">
        <v>114</v>
      </c>
      <c r="E2063" s="401" t="s">
        <v>342</v>
      </c>
      <c r="F2063" s="402">
        <v>27</v>
      </c>
      <c r="G2063" s="405" t="s">
        <v>2923</v>
      </c>
      <c r="H2063" s="400" t="s">
        <v>139</v>
      </c>
      <c r="I2063" s="403" t="s">
        <v>1822</v>
      </c>
      <c r="J2063" s="386" t="str">
        <f t="shared" si="327"/>
        <v>70.945.209/0001-03</v>
      </c>
      <c r="K2063" s="386" t="s">
        <v>1234</v>
      </c>
      <c r="L2063" s="404" t="s">
        <v>1445</v>
      </c>
      <c r="M2063" s="386" t="s">
        <v>3628</v>
      </c>
      <c r="N2063" s="399">
        <v>45291</v>
      </c>
      <c r="O2063" s="400" t="s">
        <v>76</v>
      </c>
      <c r="P2063" s="504" t="s">
        <v>718</v>
      </c>
      <c r="Q2063" s="501" t="s">
        <v>126</v>
      </c>
      <c r="R2063" s="501" t="s">
        <v>126</v>
      </c>
      <c r="S2063" s="349"/>
    </row>
    <row r="2064" spans="1:19" ht="60" customHeight="1" x14ac:dyDescent="0.2">
      <c r="A2064" s="481">
        <f t="shared" si="324"/>
        <v>2061</v>
      </c>
      <c r="B2064" s="399">
        <v>45310</v>
      </c>
      <c r="C2064" s="441">
        <v>45292</v>
      </c>
      <c r="D2064" s="400" t="s">
        <v>114</v>
      </c>
      <c r="E2064" s="401" t="s">
        <v>342</v>
      </c>
      <c r="F2064" s="402">
        <v>41.85</v>
      </c>
      <c r="G2064" s="405" t="s">
        <v>2924</v>
      </c>
      <c r="H2064" s="400" t="s">
        <v>139</v>
      </c>
      <c r="I2064" s="403" t="s">
        <v>1822</v>
      </c>
      <c r="J2064" s="386" t="str">
        <f t="shared" si="327"/>
        <v>70.945.209/0001-03</v>
      </c>
      <c r="K2064" s="386" t="s">
        <v>1234</v>
      </c>
      <c r="L2064" s="404" t="s">
        <v>1445</v>
      </c>
      <c r="M2064" s="386" t="s">
        <v>3628</v>
      </c>
      <c r="N2064" s="399">
        <v>45291</v>
      </c>
      <c r="O2064" s="400" t="s">
        <v>76</v>
      </c>
      <c r="P2064" s="504" t="s">
        <v>718</v>
      </c>
      <c r="Q2064" s="501" t="s">
        <v>126</v>
      </c>
      <c r="R2064" s="501" t="s">
        <v>126</v>
      </c>
      <c r="S2064" s="349"/>
    </row>
    <row r="2065" spans="1:19" ht="60" customHeight="1" x14ac:dyDescent="0.2">
      <c r="A2065" s="481">
        <f t="shared" si="324"/>
        <v>2062</v>
      </c>
      <c r="B2065" s="399">
        <v>45310</v>
      </c>
      <c r="C2065" s="441">
        <v>45292</v>
      </c>
      <c r="D2065" s="400" t="s">
        <v>114</v>
      </c>
      <c r="E2065" s="401" t="s">
        <v>342</v>
      </c>
      <c r="F2065" s="402">
        <v>163.6</v>
      </c>
      <c r="G2065" s="405" t="s">
        <v>2925</v>
      </c>
      <c r="H2065" s="400" t="s">
        <v>139</v>
      </c>
      <c r="I2065" s="403" t="s">
        <v>1822</v>
      </c>
      <c r="J2065" s="386" t="str">
        <f t="shared" si="327"/>
        <v>70.945.209/0001-03</v>
      </c>
      <c r="K2065" s="386" t="s">
        <v>1234</v>
      </c>
      <c r="L2065" s="404" t="s">
        <v>1445</v>
      </c>
      <c r="M2065" s="386" t="s">
        <v>3628</v>
      </c>
      <c r="N2065" s="399">
        <v>45291</v>
      </c>
      <c r="O2065" s="400" t="s">
        <v>76</v>
      </c>
      <c r="P2065" s="504" t="s">
        <v>718</v>
      </c>
      <c r="Q2065" s="501" t="s">
        <v>126</v>
      </c>
      <c r="R2065" s="501" t="s">
        <v>126</v>
      </c>
      <c r="S2065" s="349"/>
    </row>
    <row r="2066" spans="1:19" ht="60" customHeight="1" x14ac:dyDescent="0.2">
      <c r="A2066" s="481">
        <f t="shared" si="324"/>
        <v>2063</v>
      </c>
      <c r="B2066" s="399">
        <v>45310</v>
      </c>
      <c r="C2066" s="441">
        <v>45292</v>
      </c>
      <c r="D2066" s="400" t="s">
        <v>114</v>
      </c>
      <c r="E2066" s="401" t="s">
        <v>342</v>
      </c>
      <c r="F2066" s="402">
        <v>41.85</v>
      </c>
      <c r="G2066" s="405" t="s">
        <v>2926</v>
      </c>
      <c r="H2066" s="400" t="s">
        <v>139</v>
      </c>
      <c r="I2066" s="403" t="s">
        <v>1822</v>
      </c>
      <c r="J2066" s="386" t="str">
        <f t="shared" si="327"/>
        <v>70.945.209/0001-03</v>
      </c>
      <c r="K2066" s="386" t="s">
        <v>1234</v>
      </c>
      <c r="L2066" s="404" t="s">
        <v>1445</v>
      </c>
      <c r="M2066" s="386" t="s">
        <v>3628</v>
      </c>
      <c r="N2066" s="399">
        <v>45291</v>
      </c>
      <c r="O2066" s="400" t="s">
        <v>76</v>
      </c>
      <c r="P2066" s="504" t="s">
        <v>718</v>
      </c>
      <c r="Q2066" s="501" t="s">
        <v>126</v>
      </c>
      <c r="R2066" s="501" t="s">
        <v>126</v>
      </c>
      <c r="S2066" s="349"/>
    </row>
    <row r="2067" spans="1:19" ht="60" customHeight="1" x14ac:dyDescent="0.2">
      <c r="A2067" s="481">
        <f t="shared" si="324"/>
        <v>2064</v>
      </c>
      <c r="B2067" s="399">
        <v>45310</v>
      </c>
      <c r="C2067" s="441">
        <v>45292</v>
      </c>
      <c r="D2067" s="400" t="s">
        <v>114</v>
      </c>
      <c r="E2067" s="401" t="s">
        <v>342</v>
      </c>
      <c r="F2067" s="402">
        <v>163.6</v>
      </c>
      <c r="G2067" s="405" t="s">
        <v>2927</v>
      </c>
      <c r="H2067" s="400" t="s">
        <v>139</v>
      </c>
      <c r="I2067" s="403" t="s">
        <v>1822</v>
      </c>
      <c r="J2067" s="386" t="str">
        <f t="shared" si="327"/>
        <v>70.945.209/0001-03</v>
      </c>
      <c r="K2067" s="386" t="s">
        <v>1234</v>
      </c>
      <c r="L2067" s="404" t="s">
        <v>1445</v>
      </c>
      <c r="M2067" s="386" t="s">
        <v>3628</v>
      </c>
      <c r="N2067" s="399">
        <v>45291</v>
      </c>
      <c r="O2067" s="400" t="s">
        <v>76</v>
      </c>
      <c r="P2067" s="504" t="s">
        <v>718</v>
      </c>
      <c r="Q2067" s="501" t="s">
        <v>126</v>
      </c>
      <c r="R2067" s="501" t="s">
        <v>126</v>
      </c>
      <c r="S2067" s="349"/>
    </row>
    <row r="2068" spans="1:19" ht="60" customHeight="1" x14ac:dyDescent="0.2">
      <c r="A2068" s="481">
        <f t="shared" si="324"/>
        <v>2065</v>
      </c>
      <c r="B2068" s="399">
        <v>45310</v>
      </c>
      <c r="C2068" s="441">
        <v>45292</v>
      </c>
      <c r="D2068" s="400" t="s">
        <v>114</v>
      </c>
      <c r="E2068" s="401" t="s">
        <v>342</v>
      </c>
      <c r="F2068" s="402">
        <v>163.6</v>
      </c>
      <c r="G2068" s="405" t="s">
        <v>2928</v>
      </c>
      <c r="H2068" s="400" t="s">
        <v>139</v>
      </c>
      <c r="I2068" s="403" t="s">
        <v>1822</v>
      </c>
      <c r="J2068" s="386" t="str">
        <f t="shared" si="327"/>
        <v>70.945.209/0001-03</v>
      </c>
      <c r="K2068" s="386" t="s">
        <v>1234</v>
      </c>
      <c r="L2068" s="404" t="s">
        <v>1445</v>
      </c>
      <c r="M2068" s="386" t="s">
        <v>3628</v>
      </c>
      <c r="N2068" s="399">
        <v>45291</v>
      </c>
      <c r="O2068" s="400" t="s">
        <v>76</v>
      </c>
      <c r="P2068" s="504" t="s">
        <v>718</v>
      </c>
      <c r="Q2068" s="501" t="s">
        <v>126</v>
      </c>
      <c r="R2068" s="501" t="s">
        <v>126</v>
      </c>
      <c r="S2068" s="349"/>
    </row>
    <row r="2069" spans="1:19" ht="60" customHeight="1" x14ac:dyDescent="0.2">
      <c r="A2069" s="481">
        <f t="shared" si="324"/>
        <v>2066</v>
      </c>
      <c r="B2069" s="399">
        <v>45310</v>
      </c>
      <c r="C2069" s="441">
        <v>45292</v>
      </c>
      <c r="D2069" s="400" t="s">
        <v>114</v>
      </c>
      <c r="E2069" s="401" t="s">
        <v>342</v>
      </c>
      <c r="F2069" s="402">
        <v>41.85</v>
      </c>
      <c r="G2069" s="405" t="s">
        <v>2929</v>
      </c>
      <c r="H2069" s="400" t="s">
        <v>139</v>
      </c>
      <c r="I2069" s="403" t="s">
        <v>1822</v>
      </c>
      <c r="J2069" s="386" t="str">
        <f t="shared" si="327"/>
        <v>70.945.209/0001-03</v>
      </c>
      <c r="K2069" s="386" t="s">
        <v>1234</v>
      </c>
      <c r="L2069" s="404" t="s">
        <v>1445</v>
      </c>
      <c r="M2069" s="386" t="s">
        <v>3628</v>
      </c>
      <c r="N2069" s="399">
        <v>45291</v>
      </c>
      <c r="O2069" s="400" t="s">
        <v>76</v>
      </c>
      <c r="P2069" s="504" t="s">
        <v>718</v>
      </c>
      <c r="Q2069" s="501" t="s">
        <v>126</v>
      </c>
      <c r="R2069" s="501" t="s">
        <v>126</v>
      </c>
      <c r="S2069" s="349"/>
    </row>
    <row r="2070" spans="1:19" ht="60" customHeight="1" x14ac:dyDescent="0.2">
      <c r="A2070" s="481">
        <f t="shared" si="324"/>
        <v>2067</v>
      </c>
      <c r="B2070" s="399">
        <v>45310</v>
      </c>
      <c r="C2070" s="441">
        <v>45292</v>
      </c>
      <c r="D2070" s="400" t="s">
        <v>114</v>
      </c>
      <c r="E2070" s="401" t="s">
        <v>342</v>
      </c>
      <c r="F2070" s="402">
        <v>41.85</v>
      </c>
      <c r="G2070" s="405" t="s">
        <v>2930</v>
      </c>
      <c r="H2070" s="400" t="s">
        <v>139</v>
      </c>
      <c r="I2070" s="403" t="s">
        <v>1822</v>
      </c>
      <c r="J2070" s="386" t="str">
        <f t="shared" si="327"/>
        <v>70.945.209/0001-03</v>
      </c>
      <c r="K2070" s="386" t="s">
        <v>1234</v>
      </c>
      <c r="L2070" s="404" t="s">
        <v>1445</v>
      </c>
      <c r="M2070" s="386" t="s">
        <v>3628</v>
      </c>
      <c r="N2070" s="399">
        <v>45291</v>
      </c>
      <c r="O2070" s="400" t="s">
        <v>76</v>
      </c>
      <c r="P2070" s="504" t="s">
        <v>718</v>
      </c>
      <c r="Q2070" s="501" t="s">
        <v>126</v>
      </c>
      <c r="R2070" s="501" t="s">
        <v>126</v>
      </c>
      <c r="S2070" s="349"/>
    </row>
    <row r="2071" spans="1:19" ht="60" customHeight="1" x14ac:dyDescent="0.2">
      <c r="A2071" s="481">
        <f t="shared" si="324"/>
        <v>2068</v>
      </c>
      <c r="B2071" s="399">
        <v>45310</v>
      </c>
      <c r="C2071" s="441">
        <v>45292</v>
      </c>
      <c r="D2071" s="400" t="s">
        <v>114</v>
      </c>
      <c r="E2071" s="401" t="s">
        <v>342</v>
      </c>
      <c r="F2071" s="402">
        <v>41.85</v>
      </c>
      <c r="G2071" s="405" t="s">
        <v>2931</v>
      </c>
      <c r="H2071" s="400" t="s">
        <v>139</v>
      </c>
      <c r="I2071" s="403" t="s">
        <v>1822</v>
      </c>
      <c r="J2071" s="386" t="str">
        <f t="shared" si="327"/>
        <v>70.945.209/0001-03</v>
      </c>
      <c r="K2071" s="386" t="s">
        <v>1234</v>
      </c>
      <c r="L2071" s="404" t="s">
        <v>1445</v>
      </c>
      <c r="M2071" s="386" t="s">
        <v>3628</v>
      </c>
      <c r="N2071" s="399">
        <v>45291</v>
      </c>
      <c r="O2071" s="400" t="s">
        <v>76</v>
      </c>
      <c r="P2071" s="504" t="s">
        <v>718</v>
      </c>
      <c r="Q2071" s="501" t="s">
        <v>126</v>
      </c>
      <c r="R2071" s="501" t="s">
        <v>126</v>
      </c>
      <c r="S2071" s="349"/>
    </row>
    <row r="2072" spans="1:19" ht="60" customHeight="1" x14ac:dyDescent="0.2">
      <c r="A2072" s="481">
        <f t="shared" si="324"/>
        <v>2069</v>
      </c>
      <c r="B2072" s="399">
        <v>45310</v>
      </c>
      <c r="C2072" s="441">
        <v>45292</v>
      </c>
      <c r="D2072" s="400" t="s">
        <v>114</v>
      </c>
      <c r="E2072" s="401" t="s">
        <v>342</v>
      </c>
      <c r="F2072" s="402">
        <v>41.85</v>
      </c>
      <c r="G2072" s="405" t="s">
        <v>2932</v>
      </c>
      <c r="H2072" s="400" t="s">
        <v>139</v>
      </c>
      <c r="I2072" s="403" t="s">
        <v>1822</v>
      </c>
      <c r="J2072" s="386" t="str">
        <f t="shared" si="327"/>
        <v>70.945.209/0001-03</v>
      </c>
      <c r="K2072" s="386" t="s">
        <v>1234</v>
      </c>
      <c r="L2072" s="404" t="s">
        <v>1445</v>
      </c>
      <c r="M2072" s="386" t="s">
        <v>3628</v>
      </c>
      <c r="N2072" s="399">
        <v>45291</v>
      </c>
      <c r="O2072" s="400" t="s">
        <v>76</v>
      </c>
      <c r="P2072" s="504" t="s">
        <v>718</v>
      </c>
      <c r="Q2072" s="501" t="s">
        <v>126</v>
      </c>
      <c r="R2072" s="501" t="s">
        <v>126</v>
      </c>
      <c r="S2072" s="349"/>
    </row>
    <row r="2073" spans="1:19" ht="60" customHeight="1" x14ac:dyDescent="0.2">
      <c r="A2073" s="481">
        <f t="shared" si="324"/>
        <v>2070</v>
      </c>
      <c r="B2073" s="399">
        <v>45310</v>
      </c>
      <c r="C2073" s="441">
        <v>45292</v>
      </c>
      <c r="D2073" s="400" t="s">
        <v>114</v>
      </c>
      <c r="E2073" s="401" t="s">
        <v>342</v>
      </c>
      <c r="F2073" s="402">
        <v>41.85</v>
      </c>
      <c r="G2073" s="405" t="s">
        <v>2933</v>
      </c>
      <c r="H2073" s="400" t="s">
        <v>139</v>
      </c>
      <c r="I2073" s="403" t="s">
        <v>1822</v>
      </c>
      <c r="J2073" s="386" t="str">
        <f t="shared" si="327"/>
        <v>70.945.209/0001-03</v>
      </c>
      <c r="K2073" s="386" t="s">
        <v>1234</v>
      </c>
      <c r="L2073" s="404" t="s">
        <v>1445</v>
      </c>
      <c r="M2073" s="386" t="s">
        <v>3628</v>
      </c>
      <c r="N2073" s="399">
        <v>45291</v>
      </c>
      <c r="O2073" s="400" t="s">
        <v>76</v>
      </c>
      <c r="P2073" s="504" t="s">
        <v>718</v>
      </c>
      <c r="Q2073" s="501" t="s">
        <v>126</v>
      </c>
      <c r="R2073" s="501" t="s">
        <v>126</v>
      </c>
      <c r="S2073" s="349"/>
    </row>
    <row r="2074" spans="1:19" ht="60" customHeight="1" x14ac:dyDescent="0.2">
      <c r="A2074" s="481">
        <f t="shared" si="324"/>
        <v>2071</v>
      </c>
      <c r="B2074" s="399">
        <v>45310</v>
      </c>
      <c r="C2074" s="441">
        <v>45292</v>
      </c>
      <c r="D2074" s="400" t="s">
        <v>114</v>
      </c>
      <c r="E2074" s="401" t="s">
        <v>342</v>
      </c>
      <c r="F2074" s="402">
        <v>41.85</v>
      </c>
      <c r="G2074" s="405" t="s">
        <v>2934</v>
      </c>
      <c r="H2074" s="400" t="s">
        <v>139</v>
      </c>
      <c r="I2074" s="403" t="s">
        <v>1822</v>
      </c>
      <c r="J2074" s="386" t="str">
        <f t="shared" si="327"/>
        <v>70.945.209/0001-03</v>
      </c>
      <c r="K2074" s="386" t="s">
        <v>1234</v>
      </c>
      <c r="L2074" s="404" t="s">
        <v>1445</v>
      </c>
      <c r="M2074" s="386" t="s">
        <v>3628</v>
      </c>
      <c r="N2074" s="399">
        <v>45291</v>
      </c>
      <c r="O2074" s="400" t="s">
        <v>76</v>
      </c>
      <c r="P2074" s="504" t="s">
        <v>718</v>
      </c>
      <c r="Q2074" s="501" t="s">
        <v>126</v>
      </c>
      <c r="R2074" s="501" t="s">
        <v>126</v>
      </c>
      <c r="S2074" s="349"/>
    </row>
    <row r="2075" spans="1:19" ht="60" customHeight="1" x14ac:dyDescent="0.2">
      <c r="A2075" s="481">
        <f t="shared" si="324"/>
        <v>2072</v>
      </c>
      <c r="B2075" s="399">
        <v>45310</v>
      </c>
      <c r="C2075" s="441">
        <v>45292</v>
      </c>
      <c r="D2075" s="400" t="s">
        <v>114</v>
      </c>
      <c r="E2075" s="401" t="s">
        <v>342</v>
      </c>
      <c r="F2075" s="402">
        <v>41.85</v>
      </c>
      <c r="G2075" s="405" t="s">
        <v>2935</v>
      </c>
      <c r="H2075" s="400" t="s">
        <v>139</v>
      </c>
      <c r="I2075" s="403" t="s">
        <v>1822</v>
      </c>
      <c r="J2075" s="386" t="str">
        <f t="shared" si="327"/>
        <v>70.945.209/0001-03</v>
      </c>
      <c r="K2075" s="386" t="s">
        <v>1234</v>
      </c>
      <c r="L2075" s="404" t="s">
        <v>1445</v>
      </c>
      <c r="M2075" s="386" t="s">
        <v>3628</v>
      </c>
      <c r="N2075" s="399">
        <v>45291</v>
      </c>
      <c r="O2075" s="400" t="s">
        <v>76</v>
      </c>
      <c r="P2075" s="504" t="s">
        <v>718</v>
      </c>
      <c r="Q2075" s="501" t="s">
        <v>126</v>
      </c>
      <c r="R2075" s="501" t="s">
        <v>126</v>
      </c>
      <c r="S2075" s="349"/>
    </row>
    <row r="2076" spans="1:19" ht="60" customHeight="1" x14ac:dyDescent="0.2">
      <c r="A2076" s="481">
        <f t="shared" si="324"/>
        <v>2073</v>
      </c>
      <c r="B2076" s="399">
        <v>45310</v>
      </c>
      <c r="C2076" s="441">
        <v>45292</v>
      </c>
      <c r="D2076" s="400" t="s">
        <v>114</v>
      </c>
      <c r="E2076" s="401" t="s">
        <v>342</v>
      </c>
      <c r="F2076" s="402">
        <v>41.85</v>
      </c>
      <c r="G2076" s="405" t="s">
        <v>2936</v>
      </c>
      <c r="H2076" s="400" t="s">
        <v>139</v>
      </c>
      <c r="I2076" s="403" t="s">
        <v>1822</v>
      </c>
      <c r="J2076" s="386" t="str">
        <f t="shared" si="327"/>
        <v>70.945.209/0001-03</v>
      </c>
      <c r="K2076" s="386" t="s">
        <v>1234</v>
      </c>
      <c r="L2076" s="404" t="s">
        <v>1445</v>
      </c>
      <c r="M2076" s="386" t="s">
        <v>3628</v>
      </c>
      <c r="N2076" s="399">
        <v>45291</v>
      </c>
      <c r="O2076" s="400" t="s">
        <v>76</v>
      </c>
      <c r="P2076" s="504" t="s">
        <v>718</v>
      </c>
      <c r="Q2076" s="501" t="s">
        <v>126</v>
      </c>
      <c r="R2076" s="501" t="s">
        <v>126</v>
      </c>
      <c r="S2076" s="349"/>
    </row>
    <row r="2077" spans="1:19" ht="60" customHeight="1" x14ac:dyDescent="0.2">
      <c r="A2077" s="481">
        <f t="shared" si="324"/>
        <v>2074</v>
      </c>
      <c r="B2077" s="399">
        <v>45310</v>
      </c>
      <c r="C2077" s="441">
        <v>45292</v>
      </c>
      <c r="D2077" s="400" t="s">
        <v>114</v>
      </c>
      <c r="E2077" s="401" t="s">
        <v>342</v>
      </c>
      <c r="F2077" s="402">
        <v>41.85</v>
      </c>
      <c r="G2077" s="405" t="s">
        <v>2937</v>
      </c>
      <c r="H2077" s="400" t="s">
        <v>139</v>
      </c>
      <c r="I2077" s="403" t="s">
        <v>1822</v>
      </c>
      <c r="J2077" s="386" t="str">
        <f t="shared" si="327"/>
        <v>70.945.209/0001-03</v>
      </c>
      <c r="K2077" s="386" t="s">
        <v>1234</v>
      </c>
      <c r="L2077" s="404" t="s">
        <v>1445</v>
      </c>
      <c r="M2077" s="386" t="s">
        <v>3628</v>
      </c>
      <c r="N2077" s="399">
        <v>45291</v>
      </c>
      <c r="O2077" s="400" t="s">
        <v>76</v>
      </c>
      <c r="P2077" s="504" t="s">
        <v>718</v>
      </c>
      <c r="Q2077" s="501" t="s">
        <v>126</v>
      </c>
      <c r="R2077" s="501" t="s">
        <v>126</v>
      </c>
      <c r="S2077" s="349"/>
    </row>
    <row r="2078" spans="1:19" ht="60" customHeight="1" x14ac:dyDescent="0.2">
      <c r="A2078" s="481">
        <f t="shared" si="324"/>
        <v>2075</v>
      </c>
      <c r="B2078" s="399">
        <v>45310</v>
      </c>
      <c r="C2078" s="441">
        <v>45292</v>
      </c>
      <c r="D2078" s="400" t="s">
        <v>114</v>
      </c>
      <c r="E2078" s="401" t="s">
        <v>342</v>
      </c>
      <c r="F2078" s="402">
        <v>41.85</v>
      </c>
      <c r="G2078" s="405" t="s">
        <v>2938</v>
      </c>
      <c r="H2078" s="400" t="s">
        <v>139</v>
      </c>
      <c r="I2078" s="403" t="s">
        <v>1822</v>
      </c>
      <c r="J2078" s="386" t="str">
        <f t="shared" si="327"/>
        <v>70.945.209/0001-03</v>
      </c>
      <c r="K2078" s="386" t="s">
        <v>1234</v>
      </c>
      <c r="L2078" s="404" t="s">
        <v>1445</v>
      </c>
      <c r="M2078" s="386" t="s">
        <v>3628</v>
      </c>
      <c r="N2078" s="399">
        <v>45291</v>
      </c>
      <c r="O2078" s="400" t="s">
        <v>76</v>
      </c>
      <c r="P2078" s="504" t="s">
        <v>718</v>
      </c>
      <c r="Q2078" s="501" t="s">
        <v>126</v>
      </c>
      <c r="R2078" s="501" t="s">
        <v>126</v>
      </c>
      <c r="S2078" s="349"/>
    </row>
    <row r="2079" spans="1:19" ht="60" customHeight="1" x14ac:dyDescent="0.2">
      <c r="A2079" s="481">
        <f t="shared" si="324"/>
        <v>2076</v>
      </c>
      <c r="B2079" s="399">
        <v>45310</v>
      </c>
      <c r="C2079" s="441">
        <v>45292</v>
      </c>
      <c r="D2079" s="400" t="s">
        <v>114</v>
      </c>
      <c r="E2079" s="401" t="s">
        <v>342</v>
      </c>
      <c r="F2079" s="402">
        <v>41.85</v>
      </c>
      <c r="G2079" s="405" t="s">
        <v>2939</v>
      </c>
      <c r="H2079" s="400" t="s">
        <v>139</v>
      </c>
      <c r="I2079" s="403" t="s">
        <v>1822</v>
      </c>
      <c r="J2079" s="386" t="str">
        <f t="shared" si="327"/>
        <v>70.945.209/0001-03</v>
      </c>
      <c r="K2079" s="386" t="s">
        <v>1234</v>
      </c>
      <c r="L2079" s="404" t="s">
        <v>1445</v>
      </c>
      <c r="M2079" s="386" t="s">
        <v>3628</v>
      </c>
      <c r="N2079" s="399">
        <v>45291</v>
      </c>
      <c r="O2079" s="400" t="s">
        <v>76</v>
      </c>
      <c r="P2079" s="504" t="s">
        <v>718</v>
      </c>
      <c r="Q2079" s="501" t="s">
        <v>126</v>
      </c>
      <c r="R2079" s="501" t="s">
        <v>126</v>
      </c>
      <c r="S2079" s="349"/>
    </row>
    <row r="2080" spans="1:19" ht="60" customHeight="1" x14ac:dyDescent="0.2">
      <c r="A2080" s="481">
        <f t="shared" si="324"/>
        <v>2077</v>
      </c>
      <c r="B2080" s="399">
        <v>45310</v>
      </c>
      <c r="C2080" s="441">
        <v>45292</v>
      </c>
      <c r="D2080" s="400" t="s">
        <v>114</v>
      </c>
      <c r="E2080" s="401" t="s">
        <v>342</v>
      </c>
      <c r="F2080" s="402">
        <v>41.85</v>
      </c>
      <c r="G2080" s="405" t="s">
        <v>2940</v>
      </c>
      <c r="H2080" s="400" t="s">
        <v>139</v>
      </c>
      <c r="I2080" s="403" t="s">
        <v>1822</v>
      </c>
      <c r="J2080" s="386" t="str">
        <f t="shared" si="327"/>
        <v>70.945.209/0001-03</v>
      </c>
      <c r="K2080" s="386" t="s">
        <v>1234</v>
      </c>
      <c r="L2080" s="404" t="s">
        <v>1445</v>
      </c>
      <c r="M2080" s="386" t="s">
        <v>3628</v>
      </c>
      <c r="N2080" s="399">
        <v>45291</v>
      </c>
      <c r="O2080" s="400" t="s">
        <v>76</v>
      </c>
      <c r="P2080" s="504" t="s">
        <v>718</v>
      </c>
      <c r="Q2080" s="501" t="s">
        <v>126</v>
      </c>
      <c r="R2080" s="501" t="s">
        <v>126</v>
      </c>
      <c r="S2080" s="349"/>
    </row>
    <row r="2081" spans="1:19" ht="60" customHeight="1" x14ac:dyDescent="0.2">
      <c r="A2081" s="481">
        <f t="shared" si="324"/>
        <v>2078</v>
      </c>
      <c r="B2081" s="399">
        <v>45310</v>
      </c>
      <c r="C2081" s="441">
        <v>45292</v>
      </c>
      <c r="D2081" s="400" t="s">
        <v>114</v>
      </c>
      <c r="E2081" s="401" t="s">
        <v>342</v>
      </c>
      <c r="F2081" s="402">
        <v>12.48</v>
      </c>
      <c r="G2081" s="405" t="s">
        <v>2941</v>
      </c>
      <c r="H2081" s="400" t="s">
        <v>139</v>
      </c>
      <c r="I2081" s="403" t="s">
        <v>1822</v>
      </c>
      <c r="J2081" s="386" t="str">
        <f t="shared" si="327"/>
        <v>70.945.209/0001-03</v>
      </c>
      <c r="K2081" s="386" t="s">
        <v>1234</v>
      </c>
      <c r="L2081" s="404" t="s">
        <v>1445</v>
      </c>
      <c r="M2081" s="386" t="s">
        <v>3628</v>
      </c>
      <c r="N2081" s="399">
        <v>45291</v>
      </c>
      <c r="O2081" s="400" t="s">
        <v>76</v>
      </c>
      <c r="P2081" s="504" t="s">
        <v>718</v>
      </c>
      <c r="Q2081" s="501" t="s">
        <v>126</v>
      </c>
      <c r="R2081" s="501" t="s">
        <v>126</v>
      </c>
      <c r="S2081" s="349"/>
    </row>
    <row r="2082" spans="1:19" ht="60" customHeight="1" x14ac:dyDescent="0.2">
      <c r="A2082" s="481">
        <f t="shared" si="324"/>
        <v>2079</v>
      </c>
      <c r="B2082" s="399">
        <v>45310</v>
      </c>
      <c r="C2082" s="441">
        <v>45292</v>
      </c>
      <c r="D2082" s="400" t="s">
        <v>114</v>
      </c>
      <c r="E2082" s="401" t="s">
        <v>342</v>
      </c>
      <c r="F2082" s="402">
        <v>70.150000000000006</v>
      </c>
      <c r="G2082" s="405" t="s">
        <v>2942</v>
      </c>
      <c r="H2082" s="400" t="s">
        <v>139</v>
      </c>
      <c r="I2082" s="403" t="s">
        <v>1822</v>
      </c>
      <c r="J2082" s="386" t="str">
        <f t="shared" si="327"/>
        <v>70.945.209/0001-03</v>
      </c>
      <c r="K2082" s="386" t="s">
        <v>1234</v>
      </c>
      <c r="L2082" s="404" t="s">
        <v>1445</v>
      </c>
      <c r="M2082" s="386" t="s">
        <v>3628</v>
      </c>
      <c r="N2082" s="399">
        <v>45291</v>
      </c>
      <c r="O2082" s="400" t="s">
        <v>76</v>
      </c>
      <c r="P2082" s="504" t="s">
        <v>718</v>
      </c>
      <c r="Q2082" s="501" t="s">
        <v>126</v>
      </c>
      <c r="R2082" s="501" t="s">
        <v>126</v>
      </c>
      <c r="S2082" s="349"/>
    </row>
    <row r="2083" spans="1:19" ht="60" customHeight="1" x14ac:dyDescent="0.2">
      <c r="A2083" s="481">
        <f t="shared" si="324"/>
        <v>2080</v>
      </c>
      <c r="B2083" s="399">
        <v>45310</v>
      </c>
      <c r="C2083" s="441">
        <v>45292</v>
      </c>
      <c r="D2083" s="400" t="s">
        <v>114</v>
      </c>
      <c r="E2083" s="401" t="s">
        <v>342</v>
      </c>
      <c r="F2083" s="402">
        <v>193.33</v>
      </c>
      <c r="G2083" s="405" t="s">
        <v>2943</v>
      </c>
      <c r="H2083" s="400" t="s">
        <v>139</v>
      </c>
      <c r="I2083" s="403" t="s">
        <v>1822</v>
      </c>
      <c r="J2083" s="386" t="str">
        <f t="shared" ref="J2083:J2146" si="328">IF(P2083="","",IF(LEN(TRIM(P2083))&gt;14,P2083,"CPF Protegido - LGPD"))</f>
        <v>70.945.209/0001-03</v>
      </c>
      <c r="K2083" s="386" t="s">
        <v>1234</v>
      </c>
      <c r="L2083" s="404" t="s">
        <v>1445</v>
      </c>
      <c r="M2083" s="386" t="s">
        <v>3628</v>
      </c>
      <c r="N2083" s="399">
        <v>45291</v>
      </c>
      <c r="O2083" s="400" t="s">
        <v>76</v>
      </c>
      <c r="P2083" s="504" t="s">
        <v>718</v>
      </c>
      <c r="Q2083" s="501" t="s">
        <v>126</v>
      </c>
      <c r="R2083" s="501" t="s">
        <v>126</v>
      </c>
      <c r="S2083" s="349"/>
    </row>
    <row r="2084" spans="1:19" ht="60" customHeight="1" x14ac:dyDescent="0.2">
      <c r="A2084" s="481">
        <f t="shared" si="324"/>
        <v>2081</v>
      </c>
      <c r="B2084" s="399">
        <v>45310</v>
      </c>
      <c r="C2084" s="441">
        <v>45292</v>
      </c>
      <c r="D2084" s="400" t="s">
        <v>114</v>
      </c>
      <c r="E2084" s="401" t="s">
        <v>342</v>
      </c>
      <c r="F2084" s="402">
        <v>349.52</v>
      </c>
      <c r="G2084" s="405" t="s">
        <v>2944</v>
      </c>
      <c r="H2084" s="400" t="s">
        <v>139</v>
      </c>
      <c r="I2084" s="403" t="s">
        <v>1822</v>
      </c>
      <c r="J2084" s="386" t="str">
        <f t="shared" si="328"/>
        <v>70.945.209/0001-03</v>
      </c>
      <c r="K2084" s="386" t="s">
        <v>1234</v>
      </c>
      <c r="L2084" s="404" t="s">
        <v>1445</v>
      </c>
      <c r="M2084" s="386" t="s">
        <v>3628</v>
      </c>
      <c r="N2084" s="399">
        <v>45291</v>
      </c>
      <c r="O2084" s="400" t="s">
        <v>76</v>
      </c>
      <c r="P2084" s="504" t="s">
        <v>718</v>
      </c>
      <c r="Q2084" s="501" t="s">
        <v>126</v>
      </c>
      <c r="R2084" s="501" t="s">
        <v>126</v>
      </c>
      <c r="S2084" s="349"/>
    </row>
    <row r="2085" spans="1:19" ht="60" customHeight="1" x14ac:dyDescent="0.2">
      <c r="A2085" s="481">
        <f t="shared" si="324"/>
        <v>2082</v>
      </c>
      <c r="B2085" s="399">
        <v>45310</v>
      </c>
      <c r="C2085" s="441">
        <v>45292</v>
      </c>
      <c r="D2085" s="400" t="s">
        <v>114</v>
      </c>
      <c r="E2085" s="401" t="s">
        <v>342</v>
      </c>
      <c r="F2085" s="402">
        <v>163.6</v>
      </c>
      <c r="G2085" s="405" t="s">
        <v>2945</v>
      </c>
      <c r="H2085" s="400" t="s">
        <v>139</v>
      </c>
      <c r="I2085" s="403" t="s">
        <v>1822</v>
      </c>
      <c r="J2085" s="386" t="str">
        <f t="shared" si="328"/>
        <v>70.945.209/0001-03</v>
      </c>
      <c r="K2085" s="386" t="s">
        <v>1234</v>
      </c>
      <c r="L2085" s="404" t="s">
        <v>1445</v>
      </c>
      <c r="M2085" s="386" t="s">
        <v>3628</v>
      </c>
      <c r="N2085" s="399">
        <v>45291</v>
      </c>
      <c r="O2085" s="400" t="s">
        <v>76</v>
      </c>
      <c r="P2085" s="504" t="s">
        <v>718</v>
      </c>
      <c r="Q2085" s="501" t="s">
        <v>126</v>
      </c>
      <c r="R2085" s="501" t="s">
        <v>126</v>
      </c>
      <c r="S2085" s="349"/>
    </row>
    <row r="2086" spans="1:19" ht="60" customHeight="1" x14ac:dyDescent="0.2">
      <c r="A2086" s="481">
        <f t="shared" si="324"/>
        <v>2083</v>
      </c>
      <c r="B2086" s="399">
        <v>45310</v>
      </c>
      <c r="C2086" s="441">
        <v>45292</v>
      </c>
      <c r="D2086" s="400" t="s">
        <v>114</v>
      </c>
      <c r="E2086" s="401" t="s">
        <v>342</v>
      </c>
      <c r="F2086" s="402">
        <v>163.6</v>
      </c>
      <c r="G2086" s="405" t="s">
        <v>2946</v>
      </c>
      <c r="H2086" s="400" t="s">
        <v>139</v>
      </c>
      <c r="I2086" s="403" t="s">
        <v>1822</v>
      </c>
      <c r="J2086" s="386" t="str">
        <f t="shared" si="328"/>
        <v>70.945.209/0001-03</v>
      </c>
      <c r="K2086" s="386" t="s">
        <v>1234</v>
      </c>
      <c r="L2086" s="404" t="s">
        <v>1445</v>
      </c>
      <c r="M2086" s="386" t="s">
        <v>3628</v>
      </c>
      <c r="N2086" s="399">
        <v>45291</v>
      </c>
      <c r="O2086" s="400" t="s">
        <v>76</v>
      </c>
      <c r="P2086" s="504" t="s">
        <v>718</v>
      </c>
      <c r="Q2086" s="501" t="s">
        <v>126</v>
      </c>
      <c r="R2086" s="501" t="s">
        <v>126</v>
      </c>
      <c r="S2086" s="349"/>
    </row>
    <row r="2087" spans="1:19" ht="60" customHeight="1" x14ac:dyDescent="0.2">
      <c r="A2087" s="481">
        <f t="shared" si="324"/>
        <v>2084</v>
      </c>
      <c r="B2087" s="399">
        <v>45310</v>
      </c>
      <c r="C2087" s="441">
        <v>45292</v>
      </c>
      <c r="D2087" s="400" t="s">
        <v>114</v>
      </c>
      <c r="E2087" s="401" t="s">
        <v>342</v>
      </c>
      <c r="F2087" s="402">
        <v>163.6</v>
      </c>
      <c r="G2087" s="405" t="s">
        <v>2947</v>
      </c>
      <c r="H2087" s="400" t="s">
        <v>139</v>
      </c>
      <c r="I2087" s="403" t="s">
        <v>1822</v>
      </c>
      <c r="J2087" s="386" t="str">
        <f t="shared" si="328"/>
        <v>70.945.209/0001-03</v>
      </c>
      <c r="K2087" s="386" t="s">
        <v>1234</v>
      </c>
      <c r="L2087" s="404" t="s">
        <v>1445</v>
      </c>
      <c r="M2087" s="386" t="s">
        <v>3628</v>
      </c>
      <c r="N2087" s="399">
        <v>45291</v>
      </c>
      <c r="O2087" s="400" t="s">
        <v>76</v>
      </c>
      <c r="P2087" s="504" t="s">
        <v>718</v>
      </c>
      <c r="Q2087" s="501" t="s">
        <v>126</v>
      </c>
      <c r="R2087" s="501" t="s">
        <v>126</v>
      </c>
      <c r="S2087" s="349"/>
    </row>
    <row r="2088" spans="1:19" ht="60" customHeight="1" x14ac:dyDescent="0.2">
      <c r="A2088" s="481">
        <f t="shared" si="324"/>
        <v>2085</v>
      </c>
      <c r="B2088" s="399">
        <v>45310</v>
      </c>
      <c r="C2088" s="441">
        <v>45292</v>
      </c>
      <c r="D2088" s="400" t="s">
        <v>114</v>
      </c>
      <c r="E2088" s="401" t="s">
        <v>342</v>
      </c>
      <c r="F2088" s="402">
        <v>96.85</v>
      </c>
      <c r="G2088" s="405" t="s">
        <v>2948</v>
      </c>
      <c r="H2088" s="400" t="s">
        <v>139</v>
      </c>
      <c r="I2088" s="403" t="s">
        <v>1822</v>
      </c>
      <c r="J2088" s="386" t="str">
        <f t="shared" si="328"/>
        <v>70.945.209/0001-03</v>
      </c>
      <c r="K2088" s="386" t="s">
        <v>1234</v>
      </c>
      <c r="L2088" s="404" t="s">
        <v>1445</v>
      </c>
      <c r="M2088" s="386" t="s">
        <v>3628</v>
      </c>
      <c r="N2088" s="399">
        <v>45291</v>
      </c>
      <c r="O2088" s="400" t="s">
        <v>76</v>
      </c>
      <c r="P2088" s="504" t="s">
        <v>718</v>
      </c>
      <c r="Q2088" s="501" t="s">
        <v>126</v>
      </c>
      <c r="R2088" s="501" t="s">
        <v>126</v>
      </c>
      <c r="S2088" s="349"/>
    </row>
    <row r="2089" spans="1:19" ht="60" customHeight="1" x14ac:dyDescent="0.2">
      <c r="A2089" s="481">
        <f t="shared" si="324"/>
        <v>2086</v>
      </c>
      <c r="B2089" s="399">
        <v>45310</v>
      </c>
      <c r="C2089" s="441">
        <v>45292</v>
      </c>
      <c r="D2089" s="400" t="s">
        <v>114</v>
      </c>
      <c r="E2089" s="401" t="s">
        <v>342</v>
      </c>
      <c r="F2089" s="402">
        <v>28.5</v>
      </c>
      <c r="G2089" s="405" t="s">
        <v>2949</v>
      </c>
      <c r="H2089" s="400" t="s">
        <v>139</v>
      </c>
      <c r="I2089" s="403" t="s">
        <v>1822</v>
      </c>
      <c r="J2089" s="386" t="str">
        <f t="shared" si="328"/>
        <v>70.945.209/0001-03</v>
      </c>
      <c r="K2089" s="386" t="s">
        <v>1234</v>
      </c>
      <c r="L2089" s="404" t="s">
        <v>1445</v>
      </c>
      <c r="M2089" s="386" t="s">
        <v>3628</v>
      </c>
      <c r="N2089" s="399">
        <v>45291</v>
      </c>
      <c r="O2089" s="400" t="s">
        <v>76</v>
      </c>
      <c r="P2089" s="504" t="s">
        <v>718</v>
      </c>
      <c r="Q2089" s="501" t="s">
        <v>126</v>
      </c>
      <c r="R2089" s="501" t="s">
        <v>126</v>
      </c>
      <c r="S2089" s="349"/>
    </row>
    <row r="2090" spans="1:19" ht="60" customHeight="1" x14ac:dyDescent="0.2">
      <c r="A2090" s="481">
        <f t="shared" si="324"/>
        <v>2087</v>
      </c>
      <c r="B2090" s="399">
        <v>45310</v>
      </c>
      <c r="C2090" s="441">
        <v>45292</v>
      </c>
      <c r="D2090" s="400" t="s">
        <v>114</v>
      </c>
      <c r="E2090" s="401" t="s">
        <v>342</v>
      </c>
      <c r="F2090" s="402">
        <v>96.85</v>
      </c>
      <c r="G2090" s="405" t="s">
        <v>2950</v>
      </c>
      <c r="H2090" s="400" t="s">
        <v>139</v>
      </c>
      <c r="I2090" s="403" t="s">
        <v>1822</v>
      </c>
      <c r="J2090" s="386" t="str">
        <f t="shared" si="328"/>
        <v>70.945.209/0001-03</v>
      </c>
      <c r="K2090" s="386" t="s">
        <v>1234</v>
      </c>
      <c r="L2090" s="404" t="s">
        <v>1445</v>
      </c>
      <c r="M2090" s="386" t="s">
        <v>3628</v>
      </c>
      <c r="N2090" s="399">
        <v>45291</v>
      </c>
      <c r="O2090" s="400" t="s">
        <v>76</v>
      </c>
      <c r="P2090" s="504" t="s">
        <v>718</v>
      </c>
      <c r="Q2090" s="501" t="s">
        <v>126</v>
      </c>
      <c r="R2090" s="501" t="s">
        <v>126</v>
      </c>
      <c r="S2090" s="349"/>
    </row>
    <row r="2091" spans="1:19" ht="60" customHeight="1" x14ac:dyDescent="0.2">
      <c r="A2091" s="481">
        <f t="shared" si="324"/>
        <v>2088</v>
      </c>
      <c r="B2091" s="399">
        <v>45310</v>
      </c>
      <c r="C2091" s="441">
        <v>45292</v>
      </c>
      <c r="D2091" s="400" t="s">
        <v>114</v>
      </c>
      <c r="E2091" s="401" t="s">
        <v>342</v>
      </c>
      <c r="F2091" s="402">
        <v>163.6</v>
      </c>
      <c r="G2091" s="405" t="s">
        <v>2951</v>
      </c>
      <c r="H2091" s="400" t="s">
        <v>139</v>
      </c>
      <c r="I2091" s="403" t="s">
        <v>1822</v>
      </c>
      <c r="J2091" s="386" t="str">
        <f t="shared" si="328"/>
        <v>70.945.209/0001-03</v>
      </c>
      <c r="K2091" s="386" t="s">
        <v>1234</v>
      </c>
      <c r="L2091" s="404" t="s">
        <v>1445</v>
      </c>
      <c r="M2091" s="386" t="s">
        <v>3628</v>
      </c>
      <c r="N2091" s="399">
        <v>45291</v>
      </c>
      <c r="O2091" s="400" t="s">
        <v>76</v>
      </c>
      <c r="P2091" s="504" t="s">
        <v>718</v>
      </c>
      <c r="Q2091" s="501" t="s">
        <v>126</v>
      </c>
      <c r="R2091" s="501" t="s">
        <v>126</v>
      </c>
      <c r="S2091" s="349"/>
    </row>
    <row r="2092" spans="1:19" ht="60" customHeight="1" x14ac:dyDescent="0.2">
      <c r="A2092" s="481">
        <f t="shared" si="324"/>
        <v>2089</v>
      </c>
      <c r="B2092" s="399">
        <v>45310</v>
      </c>
      <c r="C2092" s="441">
        <v>45292</v>
      </c>
      <c r="D2092" s="400" t="s">
        <v>114</v>
      </c>
      <c r="E2092" s="401" t="s">
        <v>342</v>
      </c>
      <c r="F2092" s="402">
        <v>19.8</v>
      </c>
      <c r="G2092" s="405" t="s">
        <v>2952</v>
      </c>
      <c r="H2092" s="400" t="s">
        <v>139</v>
      </c>
      <c r="I2092" s="403" t="s">
        <v>1822</v>
      </c>
      <c r="J2092" s="386" t="str">
        <f t="shared" si="328"/>
        <v>70.945.209/0001-03</v>
      </c>
      <c r="K2092" s="386" t="s">
        <v>1234</v>
      </c>
      <c r="L2092" s="404" t="s">
        <v>1445</v>
      </c>
      <c r="M2092" s="386" t="s">
        <v>3629</v>
      </c>
      <c r="N2092" s="399">
        <v>45291</v>
      </c>
      <c r="O2092" s="400" t="s">
        <v>76</v>
      </c>
      <c r="P2092" s="504" t="s">
        <v>718</v>
      </c>
      <c r="Q2092" s="501" t="s">
        <v>126</v>
      </c>
      <c r="R2092" s="501" t="s">
        <v>126</v>
      </c>
      <c r="S2092" s="349"/>
    </row>
    <row r="2093" spans="1:19" ht="60" customHeight="1" x14ac:dyDescent="0.2">
      <c r="A2093" s="481">
        <f t="shared" si="324"/>
        <v>2090</v>
      </c>
      <c r="B2093" s="399">
        <v>45310</v>
      </c>
      <c r="C2093" s="441">
        <v>45292</v>
      </c>
      <c r="D2093" s="400" t="s">
        <v>114</v>
      </c>
      <c r="E2093" s="401" t="s">
        <v>342</v>
      </c>
      <c r="F2093" s="402">
        <v>118.8</v>
      </c>
      <c r="G2093" s="405" t="s">
        <v>2953</v>
      </c>
      <c r="H2093" s="400" t="s">
        <v>139</v>
      </c>
      <c r="I2093" s="403" t="s">
        <v>1822</v>
      </c>
      <c r="J2093" s="386" t="str">
        <f t="shared" si="328"/>
        <v>70.945.209/0001-03</v>
      </c>
      <c r="K2093" s="386" t="s">
        <v>1234</v>
      </c>
      <c r="L2093" s="404" t="s">
        <v>1445</v>
      </c>
      <c r="M2093" s="386" t="s">
        <v>3629</v>
      </c>
      <c r="N2093" s="399">
        <v>45291</v>
      </c>
      <c r="O2093" s="400" t="s">
        <v>76</v>
      </c>
      <c r="P2093" s="504" t="s">
        <v>718</v>
      </c>
      <c r="Q2093" s="501" t="s">
        <v>126</v>
      </c>
      <c r="R2093" s="501" t="s">
        <v>126</v>
      </c>
      <c r="S2093" s="349"/>
    </row>
    <row r="2094" spans="1:19" ht="60" customHeight="1" x14ac:dyDescent="0.2">
      <c r="A2094" s="481">
        <f t="shared" si="324"/>
        <v>2091</v>
      </c>
      <c r="B2094" s="399">
        <v>45310</v>
      </c>
      <c r="C2094" s="441">
        <v>45292</v>
      </c>
      <c r="D2094" s="400" t="s">
        <v>114</v>
      </c>
      <c r="E2094" s="401" t="s">
        <v>342</v>
      </c>
      <c r="F2094" s="402">
        <v>83.6</v>
      </c>
      <c r="G2094" s="405" t="s">
        <v>2954</v>
      </c>
      <c r="H2094" s="400" t="s">
        <v>139</v>
      </c>
      <c r="I2094" s="403" t="s">
        <v>1822</v>
      </c>
      <c r="J2094" s="386" t="str">
        <f t="shared" si="328"/>
        <v>70.945.209/0001-03</v>
      </c>
      <c r="K2094" s="386" t="s">
        <v>1234</v>
      </c>
      <c r="L2094" s="404" t="s">
        <v>1445</v>
      </c>
      <c r="M2094" s="386" t="s">
        <v>3630</v>
      </c>
      <c r="N2094" s="399">
        <v>45291</v>
      </c>
      <c r="O2094" s="400" t="s">
        <v>76</v>
      </c>
      <c r="P2094" s="504" t="s">
        <v>718</v>
      </c>
      <c r="Q2094" s="501" t="s">
        <v>126</v>
      </c>
      <c r="R2094" s="501" t="s">
        <v>126</v>
      </c>
      <c r="S2094" s="349"/>
    </row>
    <row r="2095" spans="1:19" ht="60" customHeight="1" x14ac:dyDescent="0.2">
      <c r="A2095" s="481">
        <f t="shared" si="324"/>
        <v>2092</v>
      </c>
      <c r="B2095" s="399">
        <v>45310</v>
      </c>
      <c r="C2095" s="441">
        <v>45292</v>
      </c>
      <c r="D2095" s="400" t="s">
        <v>114</v>
      </c>
      <c r="E2095" s="401" t="s">
        <v>342</v>
      </c>
      <c r="F2095" s="402">
        <v>836</v>
      </c>
      <c r="G2095" s="405" t="s">
        <v>2955</v>
      </c>
      <c r="H2095" s="400" t="s">
        <v>139</v>
      </c>
      <c r="I2095" s="403" t="s">
        <v>1822</v>
      </c>
      <c r="J2095" s="386" t="str">
        <f t="shared" si="328"/>
        <v>70.945.209/0001-03</v>
      </c>
      <c r="K2095" s="386" t="s">
        <v>1234</v>
      </c>
      <c r="L2095" s="404" t="s">
        <v>1445</v>
      </c>
      <c r="M2095" s="386" t="s">
        <v>3630</v>
      </c>
      <c r="N2095" s="399">
        <v>45291</v>
      </c>
      <c r="O2095" s="400" t="s">
        <v>76</v>
      </c>
      <c r="P2095" s="504" t="s">
        <v>718</v>
      </c>
      <c r="Q2095" s="501" t="s">
        <v>126</v>
      </c>
      <c r="R2095" s="501" t="s">
        <v>126</v>
      </c>
      <c r="S2095" s="349"/>
    </row>
    <row r="2096" spans="1:19" ht="60" customHeight="1" x14ac:dyDescent="0.2">
      <c r="A2096" s="481">
        <f t="shared" si="324"/>
        <v>2093</v>
      </c>
      <c r="B2096" s="399">
        <v>45310</v>
      </c>
      <c r="C2096" s="441">
        <v>45292</v>
      </c>
      <c r="D2096" s="400" t="s">
        <v>114</v>
      </c>
      <c r="E2096" s="401" t="s">
        <v>342</v>
      </c>
      <c r="F2096" s="402">
        <v>836</v>
      </c>
      <c r="G2096" s="405" t="s">
        <v>2956</v>
      </c>
      <c r="H2096" s="400" t="s">
        <v>139</v>
      </c>
      <c r="I2096" s="403" t="s">
        <v>1822</v>
      </c>
      <c r="J2096" s="386" t="str">
        <f t="shared" si="328"/>
        <v>70.945.209/0001-03</v>
      </c>
      <c r="K2096" s="386" t="s">
        <v>1234</v>
      </c>
      <c r="L2096" s="404" t="s">
        <v>1445</v>
      </c>
      <c r="M2096" s="386" t="s">
        <v>3630</v>
      </c>
      <c r="N2096" s="399">
        <v>45291</v>
      </c>
      <c r="O2096" s="400" t="s">
        <v>76</v>
      </c>
      <c r="P2096" s="504" t="s">
        <v>718</v>
      </c>
      <c r="Q2096" s="501" t="s">
        <v>126</v>
      </c>
      <c r="R2096" s="501" t="s">
        <v>126</v>
      </c>
      <c r="S2096" s="349"/>
    </row>
    <row r="2097" spans="1:19" ht="60" customHeight="1" x14ac:dyDescent="0.2">
      <c r="A2097" s="481">
        <f t="shared" si="324"/>
        <v>2094</v>
      </c>
      <c r="B2097" s="399">
        <v>45310</v>
      </c>
      <c r="C2097" s="441">
        <v>45292</v>
      </c>
      <c r="D2097" s="400" t="s">
        <v>114</v>
      </c>
      <c r="E2097" s="401" t="s">
        <v>342</v>
      </c>
      <c r="F2097" s="402">
        <v>430</v>
      </c>
      <c r="G2097" s="405" t="s">
        <v>2957</v>
      </c>
      <c r="H2097" s="400" t="s">
        <v>139</v>
      </c>
      <c r="I2097" s="403" t="s">
        <v>3242</v>
      </c>
      <c r="J2097" s="386" t="str">
        <f t="shared" si="328"/>
        <v>CPF Protegido - LGPD</v>
      </c>
      <c r="K2097" s="386" t="s">
        <v>4161</v>
      </c>
      <c r="L2097" s="404" t="s">
        <v>979</v>
      </c>
      <c r="M2097" s="386" t="s">
        <v>3631</v>
      </c>
      <c r="N2097" s="399">
        <v>45309</v>
      </c>
      <c r="O2097" s="400" t="s">
        <v>76</v>
      </c>
      <c r="P2097" s="504" t="s">
        <v>3331</v>
      </c>
      <c r="Q2097" s="502" t="s">
        <v>944</v>
      </c>
      <c r="R2097" s="502" t="s">
        <v>3845</v>
      </c>
      <c r="S2097" s="349"/>
    </row>
    <row r="2098" spans="1:19" ht="60" customHeight="1" x14ac:dyDescent="0.2">
      <c r="A2098" s="481">
        <f t="shared" si="324"/>
        <v>2095</v>
      </c>
      <c r="B2098" s="399">
        <v>45310</v>
      </c>
      <c r="C2098" s="441">
        <v>45292</v>
      </c>
      <c r="D2098" s="400" t="s">
        <v>114</v>
      </c>
      <c r="E2098" s="401" t="s">
        <v>342</v>
      </c>
      <c r="F2098" s="402">
        <v>1000</v>
      </c>
      <c r="G2098" s="405" t="s">
        <v>2958</v>
      </c>
      <c r="H2098" s="400" t="s">
        <v>139</v>
      </c>
      <c r="I2098" s="403" t="s">
        <v>3243</v>
      </c>
      <c r="J2098" s="386" t="str">
        <f t="shared" si="328"/>
        <v>CPF Protegido - LGPD</v>
      </c>
      <c r="K2098" s="386" t="s">
        <v>3733</v>
      </c>
      <c r="L2098" s="404" t="s">
        <v>3592</v>
      </c>
      <c r="M2098" s="386" t="s">
        <v>3258</v>
      </c>
      <c r="N2098" s="399">
        <v>45309</v>
      </c>
      <c r="O2098" s="400" t="s">
        <v>76</v>
      </c>
      <c r="P2098" s="504" t="s">
        <v>3332</v>
      </c>
      <c r="Q2098" s="502" t="s">
        <v>944</v>
      </c>
      <c r="R2098" s="502" t="s">
        <v>3846</v>
      </c>
      <c r="S2098" s="349"/>
    </row>
    <row r="2099" spans="1:19" ht="60" customHeight="1" x14ac:dyDescent="0.2">
      <c r="A2099" s="481">
        <f t="shared" si="324"/>
        <v>2096</v>
      </c>
      <c r="B2099" s="399">
        <v>45310</v>
      </c>
      <c r="C2099" s="441">
        <v>45292</v>
      </c>
      <c r="D2099" s="400" t="s">
        <v>114</v>
      </c>
      <c r="E2099" s="401" t="s">
        <v>342</v>
      </c>
      <c r="F2099" s="402">
        <v>46.2</v>
      </c>
      <c r="G2099" s="405" t="s">
        <v>2959</v>
      </c>
      <c r="H2099" s="400" t="s">
        <v>139</v>
      </c>
      <c r="I2099" s="403" t="s">
        <v>3244</v>
      </c>
      <c r="J2099" s="386" t="str">
        <f t="shared" si="328"/>
        <v>CPF Protegido - LGPD</v>
      </c>
      <c r="K2099" s="386" t="s">
        <v>1234</v>
      </c>
      <c r="L2099" s="404" t="s">
        <v>1445</v>
      </c>
      <c r="M2099" s="386" t="s">
        <v>3632</v>
      </c>
      <c r="N2099" s="399">
        <v>45291</v>
      </c>
      <c r="O2099" s="400" t="s">
        <v>76</v>
      </c>
      <c r="P2099" s="504" t="s">
        <v>3258</v>
      </c>
      <c r="Q2099" s="501" t="s">
        <v>126</v>
      </c>
      <c r="R2099" s="501" t="s">
        <v>126</v>
      </c>
      <c r="S2099" s="349"/>
    </row>
    <row r="2100" spans="1:19" ht="60" customHeight="1" x14ac:dyDescent="0.2">
      <c r="A2100" s="481">
        <f t="shared" si="324"/>
        <v>2097</v>
      </c>
      <c r="B2100" s="399">
        <v>45310</v>
      </c>
      <c r="C2100" s="441">
        <v>45292</v>
      </c>
      <c r="D2100" s="400" t="s">
        <v>114</v>
      </c>
      <c r="E2100" s="401" t="s">
        <v>342</v>
      </c>
      <c r="F2100" s="402">
        <v>60</v>
      </c>
      <c r="G2100" s="405" t="s">
        <v>2960</v>
      </c>
      <c r="H2100" s="400" t="s">
        <v>139</v>
      </c>
      <c r="I2100" s="403" t="s">
        <v>3244</v>
      </c>
      <c r="J2100" s="386" t="str">
        <f t="shared" si="328"/>
        <v>CPF Protegido - LGPD</v>
      </c>
      <c r="K2100" s="386" t="s">
        <v>1234</v>
      </c>
      <c r="L2100" s="404" t="s">
        <v>1445</v>
      </c>
      <c r="M2100" s="386" t="s">
        <v>3633</v>
      </c>
      <c r="N2100" s="399">
        <v>45291</v>
      </c>
      <c r="O2100" s="400" t="s">
        <v>76</v>
      </c>
      <c r="P2100" s="504" t="s">
        <v>3258</v>
      </c>
      <c r="Q2100" s="501" t="s">
        <v>126</v>
      </c>
      <c r="R2100" s="501" t="s">
        <v>126</v>
      </c>
      <c r="S2100" s="349"/>
    </row>
    <row r="2101" spans="1:19" ht="60" customHeight="1" x14ac:dyDescent="0.2">
      <c r="A2101" s="481">
        <f t="shared" si="324"/>
        <v>2098</v>
      </c>
      <c r="B2101" s="399">
        <v>45310</v>
      </c>
      <c r="C2101" s="441">
        <v>45292</v>
      </c>
      <c r="D2101" s="400" t="s">
        <v>114</v>
      </c>
      <c r="E2101" s="401" t="s">
        <v>342</v>
      </c>
      <c r="F2101" s="402">
        <v>45</v>
      </c>
      <c r="G2101" s="405" t="s">
        <v>2961</v>
      </c>
      <c r="H2101" s="400" t="s">
        <v>139</v>
      </c>
      <c r="I2101" s="403" t="s">
        <v>3244</v>
      </c>
      <c r="J2101" s="386" t="str">
        <f t="shared" si="328"/>
        <v>CPF Protegido - LGPD</v>
      </c>
      <c r="K2101" s="386" t="s">
        <v>1234</v>
      </c>
      <c r="L2101" s="404" t="s">
        <v>1445</v>
      </c>
      <c r="M2101" s="386" t="s">
        <v>3634</v>
      </c>
      <c r="N2101" s="399">
        <v>45291</v>
      </c>
      <c r="O2101" s="400" t="s">
        <v>76</v>
      </c>
      <c r="P2101" s="504" t="s">
        <v>3258</v>
      </c>
      <c r="Q2101" s="501" t="s">
        <v>126</v>
      </c>
      <c r="R2101" s="501" t="s">
        <v>126</v>
      </c>
      <c r="S2101" s="349"/>
    </row>
    <row r="2102" spans="1:19" ht="60" customHeight="1" x14ac:dyDescent="0.2">
      <c r="A2102" s="481">
        <f t="shared" si="324"/>
        <v>2099</v>
      </c>
      <c r="B2102" s="399">
        <v>45310</v>
      </c>
      <c r="C2102" s="441">
        <v>45292</v>
      </c>
      <c r="D2102" s="400" t="s">
        <v>114</v>
      </c>
      <c r="E2102" s="401" t="s">
        <v>342</v>
      </c>
      <c r="F2102" s="402">
        <v>60</v>
      </c>
      <c r="G2102" s="405" t="s">
        <v>2962</v>
      </c>
      <c r="H2102" s="400" t="s">
        <v>139</v>
      </c>
      <c r="I2102" s="403" t="s">
        <v>3244</v>
      </c>
      <c r="J2102" s="386" t="str">
        <f t="shared" si="328"/>
        <v>CPF Protegido - LGPD</v>
      </c>
      <c r="K2102" s="386" t="s">
        <v>1234</v>
      </c>
      <c r="L2102" s="404" t="s">
        <v>1445</v>
      </c>
      <c r="M2102" s="386" t="s">
        <v>3635</v>
      </c>
      <c r="N2102" s="399">
        <v>45291</v>
      </c>
      <c r="O2102" s="400" t="s">
        <v>76</v>
      </c>
      <c r="P2102" s="504" t="s">
        <v>3258</v>
      </c>
      <c r="Q2102" s="501" t="s">
        <v>126</v>
      </c>
      <c r="R2102" s="501" t="s">
        <v>126</v>
      </c>
      <c r="S2102" s="349"/>
    </row>
    <row r="2103" spans="1:19" ht="60" customHeight="1" x14ac:dyDescent="0.2">
      <c r="A2103" s="481">
        <f t="shared" si="324"/>
        <v>2100</v>
      </c>
      <c r="B2103" s="399">
        <v>45310</v>
      </c>
      <c r="C2103" s="441">
        <v>45292</v>
      </c>
      <c r="D2103" s="400" t="s">
        <v>114</v>
      </c>
      <c r="E2103" s="401" t="s">
        <v>342</v>
      </c>
      <c r="F2103" s="402">
        <v>1.8</v>
      </c>
      <c r="G2103" s="405" t="s">
        <v>2963</v>
      </c>
      <c r="H2103" s="400" t="s">
        <v>139</v>
      </c>
      <c r="I2103" s="403" t="s">
        <v>3244</v>
      </c>
      <c r="J2103" s="386" t="str">
        <f t="shared" si="328"/>
        <v>CPF Protegido - LGPD</v>
      </c>
      <c r="K2103" s="386" t="s">
        <v>1234</v>
      </c>
      <c r="L2103" s="404" t="s">
        <v>1445</v>
      </c>
      <c r="M2103" s="386" t="s">
        <v>3636</v>
      </c>
      <c r="N2103" s="399">
        <v>45291</v>
      </c>
      <c r="O2103" s="400" t="s">
        <v>76</v>
      </c>
      <c r="P2103" s="504" t="s">
        <v>3258</v>
      </c>
      <c r="Q2103" s="501" t="s">
        <v>126</v>
      </c>
      <c r="R2103" s="501" t="s">
        <v>126</v>
      </c>
      <c r="S2103" s="349"/>
    </row>
    <row r="2104" spans="1:19" ht="60" customHeight="1" x14ac:dyDescent="0.2">
      <c r="A2104" s="481">
        <f t="shared" si="324"/>
        <v>2101</v>
      </c>
      <c r="B2104" s="399">
        <v>45310</v>
      </c>
      <c r="C2104" s="441">
        <v>45292</v>
      </c>
      <c r="D2104" s="400" t="s">
        <v>114</v>
      </c>
      <c r="E2104" s="401" t="s">
        <v>342</v>
      </c>
      <c r="F2104" s="402">
        <v>10.8</v>
      </c>
      <c r="G2104" s="405" t="s">
        <v>2964</v>
      </c>
      <c r="H2104" s="400" t="s">
        <v>139</v>
      </c>
      <c r="I2104" s="403" t="s">
        <v>3244</v>
      </c>
      <c r="J2104" s="386" t="str">
        <f t="shared" si="328"/>
        <v>CPF Protegido - LGPD</v>
      </c>
      <c r="K2104" s="386" t="s">
        <v>1234</v>
      </c>
      <c r="L2104" s="404" t="s">
        <v>1445</v>
      </c>
      <c r="M2104" s="386" t="s">
        <v>3636</v>
      </c>
      <c r="N2104" s="399">
        <v>45291</v>
      </c>
      <c r="O2104" s="400" t="s">
        <v>76</v>
      </c>
      <c r="P2104" s="504" t="s">
        <v>3258</v>
      </c>
      <c r="Q2104" s="501" t="s">
        <v>126</v>
      </c>
      <c r="R2104" s="501" t="s">
        <v>126</v>
      </c>
      <c r="S2104" s="349"/>
    </row>
    <row r="2105" spans="1:19" ht="60" customHeight="1" x14ac:dyDescent="0.2">
      <c r="A2105" s="481">
        <f t="shared" si="324"/>
        <v>2102</v>
      </c>
      <c r="B2105" s="399">
        <v>45310</v>
      </c>
      <c r="C2105" s="441">
        <v>45292</v>
      </c>
      <c r="D2105" s="400" t="s">
        <v>114</v>
      </c>
      <c r="E2105" s="401" t="s">
        <v>342</v>
      </c>
      <c r="F2105" s="402">
        <v>131.53</v>
      </c>
      <c r="G2105" s="405" t="s">
        <v>2965</v>
      </c>
      <c r="H2105" s="400" t="s">
        <v>139</v>
      </c>
      <c r="I2105" s="403" t="s">
        <v>3244</v>
      </c>
      <c r="J2105" s="386" t="str">
        <f t="shared" si="328"/>
        <v>CPF Protegido - LGPD</v>
      </c>
      <c r="K2105" s="386" t="s">
        <v>1234</v>
      </c>
      <c r="L2105" s="404" t="s">
        <v>1445</v>
      </c>
      <c r="M2105" s="386" t="s">
        <v>3637</v>
      </c>
      <c r="N2105" s="399">
        <v>45291</v>
      </c>
      <c r="O2105" s="400" t="s">
        <v>76</v>
      </c>
      <c r="P2105" s="504" t="s">
        <v>3258</v>
      </c>
      <c r="Q2105" s="501" t="s">
        <v>126</v>
      </c>
      <c r="R2105" s="501" t="s">
        <v>126</v>
      </c>
      <c r="S2105" s="349"/>
    </row>
    <row r="2106" spans="1:19" ht="60" customHeight="1" x14ac:dyDescent="0.2">
      <c r="A2106" s="481">
        <f t="shared" si="324"/>
        <v>2103</v>
      </c>
      <c r="B2106" s="399">
        <v>45310</v>
      </c>
      <c r="C2106" s="441">
        <v>45292</v>
      </c>
      <c r="D2106" s="400" t="s">
        <v>114</v>
      </c>
      <c r="E2106" s="401" t="s">
        <v>342</v>
      </c>
      <c r="F2106" s="402">
        <v>407.75</v>
      </c>
      <c r="G2106" s="405" t="s">
        <v>2966</v>
      </c>
      <c r="H2106" s="400" t="s">
        <v>139</v>
      </c>
      <c r="I2106" s="403" t="s">
        <v>3244</v>
      </c>
      <c r="J2106" s="386" t="str">
        <f t="shared" si="328"/>
        <v>CPF Protegido - LGPD</v>
      </c>
      <c r="K2106" s="386" t="s">
        <v>1234</v>
      </c>
      <c r="L2106" s="404" t="s">
        <v>1445</v>
      </c>
      <c r="M2106" s="386" t="s">
        <v>3638</v>
      </c>
      <c r="N2106" s="399">
        <v>45291</v>
      </c>
      <c r="O2106" s="400" t="s">
        <v>76</v>
      </c>
      <c r="P2106" s="504" t="s">
        <v>3258</v>
      </c>
      <c r="Q2106" s="501" t="s">
        <v>126</v>
      </c>
      <c r="R2106" s="501" t="s">
        <v>126</v>
      </c>
      <c r="S2106" s="349"/>
    </row>
    <row r="2107" spans="1:19" ht="60" customHeight="1" x14ac:dyDescent="0.2">
      <c r="A2107" s="481">
        <f t="shared" si="324"/>
        <v>2104</v>
      </c>
      <c r="B2107" s="399">
        <v>45310</v>
      </c>
      <c r="C2107" s="441">
        <v>45292</v>
      </c>
      <c r="D2107" s="400" t="s">
        <v>114</v>
      </c>
      <c r="E2107" s="401" t="s">
        <v>342</v>
      </c>
      <c r="F2107" s="402">
        <v>407.75</v>
      </c>
      <c r="G2107" s="405" t="s">
        <v>2967</v>
      </c>
      <c r="H2107" s="400" t="s">
        <v>139</v>
      </c>
      <c r="I2107" s="403" t="s">
        <v>3244</v>
      </c>
      <c r="J2107" s="386" t="str">
        <f t="shared" si="328"/>
        <v>CPF Protegido - LGPD</v>
      </c>
      <c r="K2107" s="386" t="s">
        <v>1234</v>
      </c>
      <c r="L2107" s="404" t="s">
        <v>1445</v>
      </c>
      <c r="M2107" s="386" t="s">
        <v>3639</v>
      </c>
      <c r="N2107" s="399">
        <v>45291</v>
      </c>
      <c r="O2107" s="400" t="s">
        <v>76</v>
      </c>
      <c r="P2107" s="504" t="s">
        <v>3258</v>
      </c>
      <c r="Q2107" s="501" t="s">
        <v>126</v>
      </c>
      <c r="R2107" s="501" t="s">
        <v>126</v>
      </c>
      <c r="S2107" s="349"/>
    </row>
    <row r="2108" spans="1:19" ht="60" customHeight="1" x14ac:dyDescent="0.2">
      <c r="A2108" s="481">
        <f t="shared" si="324"/>
        <v>2105</v>
      </c>
      <c r="B2108" s="399">
        <v>45310</v>
      </c>
      <c r="C2108" s="441">
        <v>45292</v>
      </c>
      <c r="D2108" s="400" t="s">
        <v>114</v>
      </c>
      <c r="E2108" s="401" t="s">
        <v>342</v>
      </c>
      <c r="F2108" s="402">
        <v>186</v>
      </c>
      <c r="G2108" s="405" t="s">
        <v>2968</v>
      </c>
      <c r="H2108" s="400" t="s">
        <v>139</v>
      </c>
      <c r="I2108" s="403" t="s">
        <v>3244</v>
      </c>
      <c r="J2108" s="386" t="str">
        <f t="shared" si="328"/>
        <v>CPF Protegido - LGPD</v>
      </c>
      <c r="K2108" s="386" t="s">
        <v>1234</v>
      </c>
      <c r="L2108" s="404" t="s">
        <v>1445</v>
      </c>
      <c r="M2108" s="386" t="s">
        <v>3640</v>
      </c>
      <c r="N2108" s="399">
        <v>45291</v>
      </c>
      <c r="O2108" s="400" t="s">
        <v>76</v>
      </c>
      <c r="P2108" s="504" t="s">
        <v>3258</v>
      </c>
      <c r="Q2108" s="501" t="s">
        <v>126</v>
      </c>
      <c r="R2108" s="501" t="s">
        <v>126</v>
      </c>
      <c r="S2108" s="349"/>
    </row>
    <row r="2109" spans="1:19" ht="60" customHeight="1" x14ac:dyDescent="0.2">
      <c r="A2109" s="481">
        <f t="shared" si="324"/>
        <v>2106</v>
      </c>
      <c r="B2109" s="399">
        <v>45310</v>
      </c>
      <c r="C2109" s="441">
        <v>45292</v>
      </c>
      <c r="D2109" s="400" t="s">
        <v>114</v>
      </c>
      <c r="E2109" s="401" t="s">
        <v>342</v>
      </c>
      <c r="F2109" s="402">
        <v>139.5</v>
      </c>
      <c r="G2109" s="405" t="s">
        <v>2969</v>
      </c>
      <c r="H2109" s="400" t="s">
        <v>139</v>
      </c>
      <c r="I2109" s="403" t="s">
        <v>3244</v>
      </c>
      <c r="J2109" s="386" t="str">
        <f t="shared" si="328"/>
        <v>CPF Protegido - LGPD</v>
      </c>
      <c r="K2109" s="386" t="s">
        <v>1234</v>
      </c>
      <c r="L2109" s="404" t="s">
        <v>1445</v>
      </c>
      <c r="M2109" s="386" t="s">
        <v>3641</v>
      </c>
      <c r="N2109" s="399">
        <v>45291</v>
      </c>
      <c r="O2109" s="400" t="s">
        <v>76</v>
      </c>
      <c r="P2109" s="504" t="s">
        <v>3258</v>
      </c>
      <c r="Q2109" s="501" t="s">
        <v>126</v>
      </c>
      <c r="R2109" s="501" t="s">
        <v>126</v>
      </c>
      <c r="S2109" s="349"/>
    </row>
    <row r="2110" spans="1:19" ht="60" customHeight="1" x14ac:dyDescent="0.2">
      <c r="A2110" s="481">
        <f t="shared" si="324"/>
        <v>2107</v>
      </c>
      <c r="B2110" s="399">
        <v>45310</v>
      </c>
      <c r="C2110" s="441">
        <v>45292</v>
      </c>
      <c r="D2110" s="400" t="s">
        <v>114</v>
      </c>
      <c r="E2110" s="401" t="s">
        <v>342</v>
      </c>
      <c r="F2110" s="402">
        <v>19.53</v>
      </c>
      <c r="G2110" s="405" t="s">
        <v>2970</v>
      </c>
      <c r="H2110" s="400" t="s">
        <v>139</v>
      </c>
      <c r="I2110" s="403" t="s">
        <v>3244</v>
      </c>
      <c r="J2110" s="386" t="str">
        <f t="shared" si="328"/>
        <v>CPF Protegido - LGPD</v>
      </c>
      <c r="K2110" s="386" t="s">
        <v>1234</v>
      </c>
      <c r="L2110" s="404" t="s">
        <v>1445</v>
      </c>
      <c r="M2110" s="386" t="s">
        <v>3642</v>
      </c>
      <c r="N2110" s="399">
        <v>45291</v>
      </c>
      <c r="O2110" s="400" t="s">
        <v>76</v>
      </c>
      <c r="P2110" s="504" t="s">
        <v>3258</v>
      </c>
      <c r="Q2110" s="501" t="s">
        <v>126</v>
      </c>
      <c r="R2110" s="501" t="s">
        <v>126</v>
      </c>
      <c r="S2110" s="349"/>
    </row>
    <row r="2111" spans="1:19" ht="60" customHeight="1" x14ac:dyDescent="0.2">
      <c r="A2111" s="481">
        <f t="shared" si="324"/>
        <v>2108</v>
      </c>
      <c r="B2111" s="399">
        <v>45310</v>
      </c>
      <c r="C2111" s="441">
        <v>45292</v>
      </c>
      <c r="D2111" s="400" t="s">
        <v>114</v>
      </c>
      <c r="E2111" s="401" t="s">
        <v>342</v>
      </c>
      <c r="F2111" s="402">
        <v>8.3699999999999992</v>
      </c>
      <c r="G2111" s="405" t="s">
        <v>2971</v>
      </c>
      <c r="H2111" s="400" t="s">
        <v>139</v>
      </c>
      <c r="I2111" s="403" t="s">
        <v>3244</v>
      </c>
      <c r="J2111" s="386" t="str">
        <f t="shared" si="328"/>
        <v>CPF Protegido - LGPD</v>
      </c>
      <c r="K2111" s="386" t="s">
        <v>1234</v>
      </c>
      <c r="L2111" s="404" t="s">
        <v>1445</v>
      </c>
      <c r="M2111" s="386" t="s">
        <v>3643</v>
      </c>
      <c r="N2111" s="399">
        <v>45291</v>
      </c>
      <c r="O2111" s="400" t="s">
        <v>76</v>
      </c>
      <c r="P2111" s="504" t="s">
        <v>3258</v>
      </c>
      <c r="Q2111" s="501" t="s">
        <v>126</v>
      </c>
      <c r="R2111" s="501" t="s">
        <v>126</v>
      </c>
      <c r="S2111" s="349"/>
    </row>
    <row r="2112" spans="1:19" ht="60" customHeight="1" x14ac:dyDescent="0.2">
      <c r="A2112" s="481">
        <f t="shared" si="324"/>
        <v>2109</v>
      </c>
      <c r="B2112" s="399">
        <v>45310</v>
      </c>
      <c r="C2112" s="441">
        <v>45292</v>
      </c>
      <c r="D2112" s="400" t="s">
        <v>114</v>
      </c>
      <c r="E2112" s="401" t="s">
        <v>342</v>
      </c>
      <c r="F2112" s="402">
        <v>50.22</v>
      </c>
      <c r="G2112" s="405" t="s">
        <v>2972</v>
      </c>
      <c r="H2112" s="400" t="s">
        <v>139</v>
      </c>
      <c r="I2112" s="403" t="s">
        <v>3244</v>
      </c>
      <c r="J2112" s="386" t="str">
        <f t="shared" si="328"/>
        <v>CPF Protegido - LGPD</v>
      </c>
      <c r="K2112" s="386" t="s">
        <v>1234</v>
      </c>
      <c r="L2112" s="404" t="s">
        <v>1445</v>
      </c>
      <c r="M2112" s="386" t="s">
        <v>3643</v>
      </c>
      <c r="N2112" s="399">
        <v>45291</v>
      </c>
      <c r="O2112" s="400" t="s">
        <v>76</v>
      </c>
      <c r="P2112" s="504" t="s">
        <v>3258</v>
      </c>
      <c r="Q2112" s="501" t="s">
        <v>126</v>
      </c>
      <c r="R2112" s="501" t="s">
        <v>126</v>
      </c>
      <c r="S2112" s="349"/>
    </row>
    <row r="2113" spans="1:19" ht="60" customHeight="1" x14ac:dyDescent="0.2">
      <c r="A2113" s="481">
        <f t="shared" si="324"/>
        <v>2110</v>
      </c>
      <c r="B2113" s="399">
        <v>45313</v>
      </c>
      <c r="C2113" s="441">
        <v>45292</v>
      </c>
      <c r="D2113" s="400" t="s">
        <v>114</v>
      </c>
      <c r="E2113" s="401" t="s">
        <v>342</v>
      </c>
      <c r="F2113" s="402">
        <v>-7929.09</v>
      </c>
      <c r="G2113" s="405" t="s">
        <v>2973</v>
      </c>
      <c r="H2113" s="400" t="s">
        <v>139</v>
      </c>
      <c r="I2113" s="403" t="s">
        <v>1822</v>
      </c>
      <c r="J2113" s="386" t="str">
        <f t="shared" si="328"/>
        <v>70.945.209/0001-03</v>
      </c>
      <c r="K2113" s="386" t="s">
        <v>1021</v>
      </c>
      <c r="L2113" s="404" t="s">
        <v>3348</v>
      </c>
      <c r="M2113" s="386" t="s">
        <v>3258</v>
      </c>
      <c r="N2113" s="399">
        <v>45313</v>
      </c>
      <c r="O2113" s="400" t="s">
        <v>76</v>
      </c>
      <c r="P2113" s="504" t="s">
        <v>718</v>
      </c>
      <c r="Q2113" s="501" t="s">
        <v>126</v>
      </c>
      <c r="R2113" s="501" t="s">
        <v>126</v>
      </c>
      <c r="S2113" s="349"/>
    </row>
    <row r="2114" spans="1:19" ht="60" customHeight="1" x14ac:dyDescent="0.2">
      <c r="A2114" s="481">
        <f t="shared" si="324"/>
        <v>2111</v>
      </c>
      <c r="B2114" s="399">
        <v>45313</v>
      </c>
      <c r="C2114" s="441">
        <v>45292</v>
      </c>
      <c r="D2114" s="400" t="s">
        <v>114</v>
      </c>
      <c r="E2114" s="401" t="s">
        <v>342</v>
      </c>
      <c r="F2114" s="402">
        <v>324.45</v>
      </c>
      <c r="G2114" s="405" t="s">
        <v>2974</v>
      </c>
      <c r="H2114" s="400" t="s">
        <v>139</v>
      </c>
      <c r="I2114" s="403" t="s">
        <v>3245</v>
      </c>
      <c r="J2114" s="386" t="str">
        <f t="shared" si="328"/>
        <v>39.373.770/0001-15</v>
      </c>
      <c r="K2114" s="386" t="s">
        <v>1560</v>
      </c>
      <c r="L2114" s="404" t="s">
        <v>3351</v>
      </c>
      <c r="M2114" s="386" t="s">
        <v>3644</v>
      </c>
      <c r="N2114" s="399">
        <v>45316</v>
      </c>
      <c r="O2114" s="400" t="s">
        <v>76</v>
      </c>
      <c r="P2114" s="504" t="s">
        <v>3333</v>
      </c>
      <c r="Q2114" s="502" t="s">
        <v>944</v>
      </c>
      <c r="R2114" s="502" t="s">
        <v>3847</v>
      </c>
      <c r="S2114" s="349"/>
    </row>
    <row r="2115" spans="1:19" ht="60" customHeight="1" x14ac:dyDescent="0.2">
      <c r="A2115" s="481">
        <f t="shared" si="324"/>
        <v>2112</v>
      </c>
      <c r="B2115" s="399">
        <v>45313</v>
      </c>
      <c r="C2115" s="441">
        <v>45292</v>
      </c>
      <c r="D2115" s="400" t="s">
        <v>114</v>
      </c>
      <c r="E2115" s="401" t="s">
        <v>342</v>
      </c>
      <c r="F2115" s="402">
        <v>2347.21</v>
      </c>
      <c r="G2115" s="405" t="s">
        <v>2975</v>
      </c>
      <c r="H2115" s="400" t="s">
        <v>139</v>
      </c>
      <c r="I2115" s="403" t="s">
        <v>3246</v>
      </c>
      <c r="J2115" s="386" t="str">
        <f t="shared" si="328"/>
        <v>74.522.061/0001-55</v>
      </c>
      <c r="K2115" s="386" t="s">
        <v>951</v>
      </c>
      <c r="L2115" s="404" t="s">
        <v>3351</v>
      </c>
      <c r="M2115" s="386" t="s">
        <v>3645</v>
      </c>
      <c r="N2115" s="399">
        <v>45310</v>
      </c>
      <c r="O2115" s="400" t="s">
        <v>76</v>
      </c>
      <c r="P2115" s="504" t="s">
        <v>3334</v>
      </c>
      <c r="Q2115" s="502" t="s">
        <v>944</v>
      </c>
      <c r="R2115" s="502" t="s">
        <v>3848</v>
      </c>
      <c r="S2115" s="349"/>
    </row>
    <row r="2116" spans="1:19" ht="60" customHeight="1" x14ac:dyDescent="0.2">
      <c r="A2116" s="481">
        <f t="shared" si="324"/>
        <v>2113</v>
      </c>
      <c r="B2116" s="399">
        <v>45313</v>
      </c>
      <c r="C2116" s="441">
        <v>45292</v>
      </c>
      <c r="D2116" s="400" t="s">
        <v>114</v>
      </c>
      <c r="E2116" s="401" t="s">
        <v>342</v>
      </c>
      <c r="F2116" s="402">
        <v>1351.02</v>
      </c>
      <c r="G2116" s="405" t="s">
        <v>2976</v>
      </c>
      <c r="H2116" s="400" t="s">
        <v>139</v>
      </c>
      <c r="I2116" s="403" t="s">
        <v>3246</v>
      </c>
      <c r="J2116" s="386" t="str">
        <f t="shared" si="328"/>
        <v>74.522.061/0001-55</v>
      </c>
      <c r="K2116" s="386" t="s">
        <v>951</v>
      </c>
      <c r="L2116" s="404" t="s">
        <v>3351</v>
      </c>
      <c r="M2116" s="386" t="s">
        <v>3646</v>
      </c>
      <c r="N2116" s="399">
        <v>45310</v>
      </c>
      <c r="O2116" s="400" t="s">
        <v>76</v>
      </c>
      <c r="P2116" s="504" t="s">
        <v>3334</v>
      </c>
      <c r="Q2116" s="502" t="s">
        <v>944</v>
      </c>
      <c r="R2116" s="502" t="s">
        <v>3849</v>
      </c>
      <c r="S2116" s="349"/>
    </row>
    <row r="2117" spans="1:19" ht="60" customHeight="1" x14ac:dyDescent="0.2">
      <c r="A2117" s="481">
        <f t="shared" si="324"/>
        <v>2114</v>
      </c>
      <c r="B2117" s="399">
        <v>45314</v>
      </c>
      <c r="C2117" s="441">
        <v>45292</v>
      </c>
      <c r="D2117" s="400" t="s">
        <v>114</v>
      </c>
      <c r="E2117" s="401" t="s">
        <v>342</v>
      </c>
      <c r="F2117" s="402">
        <v>978.9</v>
      </c>
      <c r="G2117" s="405" t="s">
        <v>2977</v>
      </c>
      <c r="H2117" s="400" t="s">
        <v>139</v>
      </c>
      <c r="I2117" s="403" t="s">
        <v>3247</v>
      </c>
      <c r="J2117" s="386" t="str">
        <f t="shared" si="328"/>
        <v>30.817.873/0001-52</v>
      </c>
      <c r="K2117" s="386" t="s">
        <v>4161</v>
      </c>
      <c r="L2117" s="404" t="s">
        <v>3351</v>
      </c>
      <c r="M2117" s="386" t="s">
        <v>3647</v>
      </c>
      <c r="N2117" s="399">
        <v>45313</v>
      </c>
      <c r="O2117" s="400" t="s">
        <v>76</v>
      </c>
      <c r="P2117" s="504" t="s">
        <v>1032</v>
      </c>
      <c r="Q2117" s="502" t="s">
        <v>944</v>
      </c>
      <c r="R2117" s="502" t="s">
        <v>3850</v>
      </c>
      <c r="S2117" s="349"/>
    </row>
    <row r="2118" spans="1:19" ht="60" customHeight="1" x14ac:dyDescent="0.2">
      <c r="A2118" s="481">
        <f t="shared" ref="A2118:A2374" si="329">IF(B2118="","",ROW()-ROW($A$3))</f>
        <v>2115</v>
      </c>
      <c r="B2118" s="399">
        <v>45314</v>
      </c>
      <c r="C2118" s="441">
        <v>45292</v>
      </c>
      <c r="D2118" s="400" t="s">
        <v>114</v>
      </c>
      <c r="E2118" s="401" t="s">
        <v>342</v>
      </c>
      <c r="F2118" s="402">
        <v>900</v>
      </c>
      <c r="G2118" s="405" t="s">
        <v>2978</v>
      </c>
      <c r="H2118" s="400" t="s">
        <v>139</v>
      </c>
      <c r="I2118" s="422" t="s">
        <v>662</v>
      </c>
      <c r="J2118" s="386" t="str">
        <f t="shared" si="328"/>
        <v>22.975.881/0001-07</v>
      </c>
      <c r="K2118" s="386" t="s">
        <v>3733</v>
      </c>
      <c r="L2118" s="404" t="s">
        <v>3351</v>
      </c>
      <c r="M2118" s="386" t="s">
        <v>3564</v>
      </c>
      <c r="N2118" s="399">
        <v>45313</v>
      </c>
      <c r="O2118" s="400" t="s">
        <v>76</v>
      </c>
      <c r="P2118" s="504" t="s">
        <v>663</v>
      </c>
      <c r="Q2118" s="502" t="s">
        <v>944</v>
      </c>
      <c r="R2118" s="502" t="s">
        <v>3851</v>
      </c>
      <c r="S2118" s="349"/>
    </row>
    <row r="2119" spans="1:19" ht="60" customHeight="1" x14ac:dyDescent="0.2">
      <c r="A2119" s="481">
        <f t="shared" si="329"/>
        <v>2116</v>
      </c>
      <c r="B2119" s="399">
        <v>45314</v>
      </c>
      <c r="C2119" s="441">
        <v>45292</v>
      </c>
      <c r="D2119" s="400" t="s">
        <v>114</v>
      </c>
      <c r="E2119" s="401" t="s">
        <v>342</v>
      </c>
      <c r="F2119" s="402">
        <v>900</v>
      </c>
      <c r="G2119" s="405" t="s">
        <v>2979</v>
      </c>
      <c r="H2119" s="400" t="s">
        <v>139</v>
      </c>
      <c r="I2119" s="422" t="s">
        <v>662</v>
      </c>
      <c r="J2119" s="386" t="str">
        <f t="shared" si="328"/>
        <v>22.975.881/0001-07</v>
      </c>
      <c r="K2119" s="386" t="s">
        <v>3733</v>
      </c>
      <c r="L2119" s="404" t="s">
        <v>3351</v>
      </c>
      <c r="M2119" s="386" t="s">
        <v>3373</v>
      </c>
      <c r="N2119" s="399">
        <v>45313</v>
      </c>
      <c r="O2119" s="400" t="s">
        <v>76</v>
      </c>
      <c r="P2119" s="504" t="s">
        <v>663</v>
      </c>
      <c r="Q2119" s="502" t="s">
        <v>944</v>
      </c>
      <c r="R2119" s="502" t="s">
        <v>3852</v>
      </c>
      <c r="S2119" s="349"/>
    </row>
    <row r="2120" spans="1:19" ht="60" customHeight="1" x14ac:dyDescent="0.2">
      <c r="A2120" s="481">
        <f t="shared" si="329"/>
        <v>2117</v>
      </c>
      <c r="B2120" s="399">
        <v>45315</v>
      </c>
      <c r="C2120" s="441">
        <v>45292</v>
      </c>
      <c r="D2120" s="400" t="s">
        <v>114</v>
      </c>
      <c r="E2120" s="401" t="s">
        <v>342</v>
      </c>
      <c r="F2120" s="402">
        <v>-0.08</v>
      </c>
      <c r="G2120" s="405" t="s">
        <v>2980</v>
      </c>
      <c r="H2120" s="400" t="s">
        <v>139</v>
      </c>
      <c r="I2120" s="403" t="s">
        <v>1822</v>
      </c>
      <c r="J2120" s="386" t="str">
        <f t="shared" si="328"/>
        <v>70.945.209/0001-03</v>
      </c>
      <c r="K2120" s="386" t="s">
        <v>1021</v>
      </c>
      <c r="L2120" s="404" t="s">
        <v>3348</v>
      </c>
      <c r="M2120" s="386" t="s">
        <v>3258</v>
      </c>
      <c r="N2120" s="399">
        <v>45315</v>
      </c>
      <c r="O2120" s="400" t="s">
        <v>76</v>
      </c>
      <c r="P2120" s="504" t="s">
        <v>718</v>
      </c>
      <c r="Q2120" s="501" t="s">
        <v>126</v>
      </c>
      <c r="R2120" s="501" t="s">
        <v>126</v>
      </c>
      <c r="S2120" s="349"/>
    </row>
    <row r="2121" spans="1:19" ht="60" customHeight="1" x14ac:dyDescent="0.2">
      <c r="A2121" s="481">
        <f t="shared" si="329"/>
        <v>2118</v>
      </c>
      <c r="B2121" s="399">
        <v>45315</v>
      </c>
      <c r="C2121" s="441">
        <v>45292</v>
      </c>
      <c r="D2121" s="400" t="s">
        <v>114</v>
      </c>
      <c r="E2121" s="401" t="s">
        <v>342</v>
      </c>
      <c r="F2121" s="402">
        <v>184.8</v>
      </c>
      <c r="G2121" s="405" t="s">
        <v>2981</v>
      </c>
      <c r="H2121" s="400" t="s">
        <v>139</v>
      </c>
      <c r="I2121" s="403" t="s">
        <v>3248</v>
      </c>
      <c r="J2121" s="386" t="str">
        <f t="shared" si="328"/>
        <v>CPF Protegido - LGPD</v>
      </c>
      <c r="K2121" s="386" t="s">
        <v>3733</v>
      </c>
      <c r="L2121" s="404" t="s">
        <v>979</v>
      </c>
      <c r="M2121" s="386" t="s">
        <v>3648</v>
      </c>
      <c r="N2121" s="399">
        <v>45282</v>
      </c>
      <c r="O2121" s="400" t="s">
        <v>76</v>
      </c>
      <c r="P2121" s="504" t="s">
        <v>3335</v>
      </c>
      <c r="Q2121" s="502" t="s">
        <v>944</v>
      </c>
      <c r="R2121" s="502" t="s">
        <v>3585</v>
      </c>
      <c r="S2121" s="349"/>
    </row>
    <row r="2122" spans="1:19" ht="60" customHeight="1" x14ac:dyDescent="0.2">
      <c r="A2122" s="481">
        <f t="shared" si="329"/>
        <v>2119</v>
      </c>
      <c r="B2122" s="399">
        <v>45315</v>
      </c>
      <c r="C2122" s="441">
        <v>45292</v>
      </c>
      <c r="D2122" s="400" t="s">
        <v>114</v>
      </c>
      <c r="E2122" s="401" t="s">
        <v>342</v>
      </c>
      <c r="F2122" s="402">
        <v>1406.5</v>
      </c>
      <c r="G2122" s="405" t="s">
        <v>2982</v>
      </c>
      <c r="H2122" s="400" t="s">
        <v>139</v>
      </c>
      <c r="I2122" s="403" t="s">
        <v>985</v>
      </c>
      <c r="J2122" s="386" t="str">
        <f t="shared" si="328"/>
        <v>31.964.548/0001-85</v>
      </c>
      <c r="K2122" s="386" t="s">
        <v>3733</v>
      </c>
      <c r="L2122" s="404" t="s">
        <v>3351</v>
      </c>
      <c r="M2122" s="386" t="s">
        <v>3649</v>
      </c>
      <c r="N2122" s="399">
        <v>45314</v>
      </c>
      <c r="O2122" s="400" t="s">
        <v>76</v>
      </c>
      <c r="P2122" s="504" t="s">
        <v>987</v>
      </c>
      <c r="Q2122" s="502" t="s">
        <v>944</v>
      </c>
      <c r="R2122" s="502" t="s">
        <v>3853</v>
      </c>
      <c r="S2122" s="349"/>
    </row>
    <row r="2123" spans="1:19" ht="96" x14ac:dyDescent="0.2">
      <c r="A2123" s="481">
        <f t="shared" si="329"/>
        <v>2120</v>
      </c>
      <c r="B2123" s="399">
        <v>45315</v>
      </c>
      <c r="C2123" s="441">
        <v>45292</v>
      </c>
      <c r="D2123" s="400" t="s">
        <v>114</v>
      </c>
      <c r="E2123" s="401" t="s">
        <v>342</v>
      </c>
      <c r="F2123" s="402">
        <v>1323.93</v>
      </c>
      <c r="G2123" s="405" t="s">
        <v>2983</v>
      </c>
      <c r="H2123" s="400" t="s">
        <v>139</v>
      </c>
      <c r="I2123" s="403" t="s">
        <v>3172</v>
      </c>
      <c r="J2123" s="386" t="str">
        <f t="shared" si="328"/>
        <v>04.509.250/0001-02</v>
      </c>
      <c r="K2123" s="386" t="s">
        <v>3733</v>
      </c>
      <c r="L2123" s="404" t="s">
        <v>3351</v>
      </c>
      <c r="M2123" s="386" t="s">
        <v>3650</v>
      </c>
      <c r="N2123" s="399">
        <v>45238</v>
      </c>
      <c r="O2123" s="400" t="s">
        <v>76</v>
      </c>
      <c r="P2123" s="504" t="s">
        <v>3274</v>
      </c>
      <c r="Q2123" s="502" t="s">
        <v>944</v>
      </c>
      <c r="R2123" s="502" t="s">
        <v>3854</v>
      </c>
      <c r="S2123" s="349"/>
    </row>
    <row r="2124" spans="1:19" ht="60" customHeight="1" x14ac:dyDescent="0.2">
      <c r="A2124" s="481">
        <f t="shared" si="329"/>
        <v>2121</v>
      </c>
      <c r="B2124" s="399">
        <v>45316</v>
      </c>
      <c r="C2124" s="441">
        <v>45292</v>
      </c>
      <c r="D2124" s="400" t="s">
        <v>114</v>
      </c>
      <c r="E2124" s="401" t="s">
        <v>342</v>
      </c>
      <c r="F2124" s="402">
        <v>-0.9</v>
      </c>
      <c r="G2124" s="405" t="s">
        <v>2984</v>
      </c>
      <c r="H2124" s="400" t="s">
        <v>139</v>
      </c>
      <c r="I2124" s="403" t="s">
        <v>1822</v>
      </c>
      <c r="J2124" s="386" t="str">
        <f t="shared" si="328"/>
        <v>70.945.209/0001-03</v>
      </c>
      <c r="K2124" s="386" t="s">
        <v>1021</v>
      </c>
      <c r="L2124" s="404" t="s">
        <v>3348</v>
      </c>
      <c r="M2124" s="386" t="s">
        <v>3258</v>
      </c>
      <c r="N2124" s="399">
        <v>45316</v>
      </c>
      <c r="O2124" s="400" t="s">
        <v>76</v>
      </c>
      <c r="P2124" s="504" t="s">
        <v>718</v>
      </c>
      <c r="Q2124" s="501" t="s">
        <v>126</v>
      </c>
      <c r="R2124" s="501" t="s">
        <v>126</v>
      </c>
      <c r="S2124" s="349"/>
    </row>
    <row r="2125" spans="1:19" ht="60" customHeight="1" x14ac:dyDescent="0.2">
      <c r="A2125" s="481">
        <f t="shared" si="329"/>
        <v>2122</v>
      </c>
      <c r="B2125" s="399">
        <v>45316</v>
      </c>
      <c r="C2125" s="441">
        <v>45292</v>
      </c>
      <c r="D2125" s="400" t="s">
        <v>114</v>
      </c>
      <c r="E2125" s="401" t="s">
        <v>342</v>
      </c>
      <c r="F2125" s="402">
        <v>3000</v>
      </c>
      <c r="G2125" s="405" t="s">
        <v>2985</v>
      </c>
      <c r="H2125" s="400" t="s">
        <v>139</v>
      </c>
      <c r="I2125" s="403" t="s">
        <v>637</v>
      </c>
      <c r="J2125" s="386" t="str">
        <f t="shared" si="328"/>
        <v>09.565.838/0001-05</v>
      </c>
      <c r="K2125" s="386" t="s">
        <v>3733</v>
      </c>
      <c r="L2125" s="404" t="s">
        <v>3349</v>
      </c>
      <c r="M2125" s="386" t="s">
        <v>3651</v>
      </c>
      <c r="N2125" s="399">
        <v>45316</v>
      </c>
      <c r="O2125" s="400" t="s">
        <v>76</v>
      </c>
      <c r="P2125" s="504" t="s">
        <v>638</v>
      </c>
      <c r="Q2125" s="502" t="s">
        <v>944</v>
      </c>
      <c r="R2125" s="502" t="s">
        <v>3855</v>
      </c>
      <c r="S2125" s="349"/>
    </row>
    <row r="2126" spans="1:19" ht="60" customHeight="1" x14ac:dyDescent="0.2">
      <c r="A2126" s="481">
        <f t="shared" si="329"/>
        <v>2123</v>
      </c>
      <c r="B2126" s="399">
        <v>45316</v>
      </c>
      <c r="C2126" s="441">
        <v>45292</v>
      </c>
      <c r="D2126" s="400" t="s">
        <v>114</v>
      </c>
      <c r="E2126" s="401" t="s">
        <v>342</v>
      </c>
      <c r="F2126" s="402">
        <v>4000</v>
      </c>
      <c r="G2126" s="405" t="s">
        <v>2986</v>
      </c>
      <c r="H2126" s="400" t="s">
        <v>139</v>
      </c>
      <c r="I2126" s="403" t="s">
        <v>666</v>
      </c>
      <c r="J2126" s="386" t="str">
        <f t="shared" si="328"/>
        <v>13.794.450/0001-45</v>
      </c>
      <c r="K2126" s="386" t="s">
        <v>3733</v>
      </c>
      <c r="L2126" s="404" t="s">
        <v>3349</v>
      </c>
      <c r="M2126" s="386" t="s">
        <v>3652</v>
      </c>
      <c r="N2126" s="399">
        <v>45315</v>
      </c>
      <c r="O2126" s="400" t="s">
        <v>76</v>
      </c>
      <c r="P2126" s="504" t="s">
        <v>667</v>
      </c>
      <c r="Q2126" s="502" t="s">
        <v>944</v>
      </c>
      <c r="R2126" s="502" t="s">
        <v>3856</v>
      </c>
      <c r="S2126" s="349"/>
    </row>
    <row r="2127" spans="1:19" ht="60" customHeight="1" x14ac:dyDescent="0.2">
      <c r="A2127" s="481">
        <f t="shared" si="329"/>
        <v>2124</v>
      </c>
      <c r="B2127" s="399">
        <v>45316</v>
      </c>
      <c r="C2127" s="441">
        <v>45292</v>
      </c>
      <c r="D2127" s="400" t="s">
        <v>114</v>
      </c>
      <c r="E2127" s="401" t="s">
        <v>342</v>
      </c>
      <c r="F2127" s="402">
        <v>707.32</v>
      </c>
      <c r="G2127" s="405" t="s">
        <v>2987</v>
      </c>
      <c r="H2127" s="400" t="s">
        <v>139</v>
      </c>
      <c r="I2127" s="403" t="s">
        <v>3249</v>
      </c>
      <c r="J2127" s="386" t="str">
        <f t="shared" si="328"/>
        <v>CPF Protegido - LGPD</v>
      </c>
      <c r="K2127" s="386" t="s">
        <v>1234</v>
      </c>
      <c r="L2127" s="404" t="s">
        <v>1445</v>
      </c>
      <c r="M2127" s="386" t="s">
        <v>3258</v>
      </c>
      <c r="N2127" s="399">
        <v>45291</v>
      </c>
      <c r="O2127" s="400" t="s">
        <v>76</v>
      </c>
      <c r="P2127" s="504" t="s">
        <v>3258</v>
      </c>
      <c r="Q2127" s="501" t="s">
        <v>126</v>
      </c>
      <c r="R2127" s="501" t="s">
        <v>126</v>
      </c>
      <c r="S2127" s="349"/>
    </row>
    <row r="2128" spans="1:19" ht="60" customHeight="1" x14ac:dyDescent="0.2">
      <c r="A2128" s="481">
        <f t="shared" si="329"/>
        <v>2125</v>
      </c>
      <c r="B2128" s="399">
        <v>45317</v>
      </c>
      <c r="C2128" s="441">
        <v>45292</v>
      </c>
      <c r="D2128" s="400" t="s">
        <v>114</v>
      </c>
      <c r="E2128" s="401" t="s">
        <v>342</v>
      </c>
      <c r="F2128" s="402">
        <v>-80</v>
      </c>
      <c r="G2128" s="405" t="s">
        <v>2988</v>
      </c>
      <c r="H2128" s="400" t="s">
        <v>139</v>
      </c>
      <c r="I2128" s="403" t="s">
        <v>1822</v>
      </c>
      <c r="J2128" s="386" t="str">
        <f t="shared" si="328"/>
        <v>70.945.209/0001-03</v>
      </c>
      <c r="K2128" s="386" t="s">
        <v>1021</v>
      </c>
      <c r="L2128" s="404" t="s">
        <v>3348</v>
      </c>
      <c r="M2128" s="386" t="s">
        <v>3258</v>
      </c>
      <c r="N2128" s="399">
        <v>45317</v>
      </c>
      <c r="O2128" s="400" t="s">
        <v>76</v>
      </c>
      <c r="P2128" s="504" t="s">
        <v>718</v>
      </c>
      <c r="Q2128" s="501" t="s">
        <v>126</v>
      </c>
      <c r="R2128" s="501" t="s">
        <v>126</v>
      </c>
      <c r="S2128" s="349"/>
    </row>
    <row r="2129" spans="1:19" ht="60" customHeight="1" x14ac:dyDescent="0.2">
      <c r="A2129" s="481">
        <f t="shared" si="329"/>
        <v>2126</v>
      </c>
      <c r="B2129" s="399">
        <v>45317</v>
      </c>
      <c r="C2129" s="441">
        <v>45292</v>
      </c>
      <c r="D2129" s="400" t="s">
        <v>114</v>
      </c>
      <c r="E2129" s="401" t="s">
        <v>342</v>
      </c>
      <c r="F2129" s="402">
        <v>850</v>
      </c>
      <c r="G2129" s="405" t="s">
        <v>2989</v>
      </c>
      <c r="H2129" s="400" t="s">
        <v>139</v>
      </c>
      <c r="I2129" s="403" t="s">
        <v>3250</v>
      </c>
      <c r="J2129" s="386" t="str">
        <f t="shared" si="328"/>
        <v>27.785.481/0001-44</v>
      </c>
      <c r="K2129" s="386" t="s">
        <v>4161</v>
      </c>
      <c r="L2129" s="404" t="s">
        <v>3351</v>
      </c>
      <c r="M2129" s="386" t="s">
        <v>3653</v>
      </c>
      <c r="N2129" s="399">
        <v>45315</v>
      </c>
      <c r="O2129" s="400" t="s">
        <v>76</v>
      </c>
      <c r="P2129" s="504" t="s">
        <v>3336</v>
      </c>
      <c r="Q2129" s="502" t="s">
        <v>944</v>
      </c>
      <c r="R2129" s="502" t="s">
        <v>3857</v>
      </c>
      <c r="S2129" s="349"/>
    </row>
    <row r="2130" spans="1:19" ht="72" x14ac:dyDescent="0.2">
      <c r="A2130" s="481">
        <f t="shared" si="329"/>
        <v>2127</v>
      </c>
      <c r="B2130" s="399">
        <v>45317</v>
      </c>
      <c r="C2130" s="441">
        <v>45292</v>
      </c>
      <c r="D2130" s="400" t="s">
        <v>114</v>
      </c>
      <c r="E2130" s="401" t="s">
        <v>342</v>
      </c>
      <c r="F2130" s="402">
        <v>2700</v>
      </c>
      <c r="G2130" s="405" t="s">
        <v>2990</v>
      </c>
      <c r="H2130" s="400" t="s">
        <v>139</v>
      </c>
      <c r="I2130" s="403" t="s">
        <v>637</v>
      </c>
      <c r="J2130" s="386" t="str">
        <f t="shared" si="328"/>
        <v>09.565.838/0001-05</v>
      </c>
      <c r="K2130" s="386" t="s">
        <v>3733</v>
      </c>
      <c r="L2130" s="404" t="s">
        <v>3349</v>
      </c>
      <c r="M2130" s="386" t="s">
        <v>3654</v>
      </c>
      <c r="N2130" s="399">
        <v>45316</v>
      </c>
      <c r="O2130" s="400" t="s">
        <v>76</v>
      </c>
      <c r="P2130" s="504" t="s">
        <v>638</v>
      </c>
      <c r="Q2130" s="502" t="s">
        <v>944</v>
      </c>
      <c r="R2130" s="502" t="s">
        <v>3858</v>
      </c>
      <c r="S2130" s="349"/>
    </row>
    <row r="2131" spans="1:19" ht="60" customHeight="1" x14ac:dyDescent="0.2">
      <c r="A2131" s="481">
        <f t="shared" si="329"/>
        <v>2128</v>
      </c>
      <c r="B2131" s="399">
        <v>45317</v>
      </c>
      <c r="C2131" s="441">
        <v>45292</v>
      </c>
      <c r="D2131" s="400" t="s">
        <v>114</v>
      </c>
      <c r="E2131" s="401" t="s">
        <v>342</v>
      </c>
      <c r="F2131" s="402">
        <v>2327.5</v>
      </c>
      <c r="G2131" s="405" t="s">
        <v>2991</v>
      </c>
      <c r="H2131" s="400" t="s">
        <v>139</v>
      </c>
      <c r="I2131" s="403" t="s">
        <v>3251</v>
      </c>
      <c r="J2131" s="386" t="str">
        <f t="shared" si="328"/>
        <v>35.810.363/0001-77</v>
      </c>
      <c r="K2131" s="386" t="s">
        <v>3733</v>
      </c>
      <c r="L2131" s="404" t="s">
        <v>3351</v>
      </c>
      <c r="M2131" s="386" t="s">
        <v>3549</v>
      </c>
      <c r="N2131" s="399">
        <v>45316</v>
      </c>
      <c r="O2131" s="400" t="s">
        <v>76</v>
      </c>
      <c r="P2131" s="504" t="s">
        <v>3337</v>
      </c>
      <c r="Q2131" s="502" t="s">
        <v>944</v>
      </c>
      <c r="R2131" s="502" t="s">
        <v>3859</v>
      </c>
      <c r="S2131" s="349"/>
    </row>
    <row r="2132" spans="1:19" ht="60" customHeight="1" x14ac:dyDescent="0.2">
      <c r="A2132" s="481">
        <f t="shared" si="329"/>
        <v>2129</v>
      </c>
      <c r="B2132" s="399">
        <v>45317</v>
      </c>
      <c r="C2132" s="441">
        <v>45292</v>
      </c>
      <c r="D2132" s="400" t="s">
        <v>114</v>
      </c>
      <c r="E2132" s="401" t="s">
        <v>342</v>
      </c>
      <c r="F2132" s="402">
        <v>300</v>
      </c>
      <c r="G2132" s="405" t="s">
        <v>2992</v>
      </c>
      <c r="H2132" s="400" t="s">
        <v>139</v>
      </c>
      <c r="I2132" s="403" t="s">
        <v>3252</v>
      </c>
      <c r="J2132" s="386" t="str">
        <f t="shared" si="328"/>
        <v>CPF Protegido - LGPD</v>
      </c>
      <c r="K2132" s="386" t="s">
        <v>3733</v>
      </c>
      <c r="L2132" s="404" t="s">
        <v>3592</v>
      </c>
      <c r="M2132" s="386" t="s">
        <v>3258</v>
      </c>
      <c r="N2132" s="399">
        <v>45316</v>
      </c>
      <c r="O2132" s="400" t="s">
        <v>76</v>
      </c>
      <c r="P2132" s="504" t="s">
        <v>3338</v>
      </c>
      <c r="Q2132" s="502" t="s">
        <v>944</v>
      </c>
      <c r="R2132" s="502" t="s">
        <v>3860</v>
      </c>
      <c r="S2132" s="349"/>
    </row>
    <row r="2133" spans="1:19" ht="60" customHeight="1" x14ac:dyDescent="0.2">
      <c r="A2133" s="481">
        <f t="shared" si="329"/>
        <v>2130</v>
      </c>
      <c r="B2133" s="399">
        <v>45320</v>
      </c>
      <c r="C2133" s="441">
        <v>45292</v>
      </c>
      <c r="D2133" s="400" t="s">
        <v>114</v>
      </c>
      <c r="E2133" s="401" t="s">
        <v>342</v>
      </c>
      <c r="F2133" s="402">
        <v>300</v>
      </c>
      <c r="G2133" s="405" t="s">
        <v>2993</v>
      </c>
      <c r="H2133" s="400" t="s">
        <v>139</v>
      </c>
      <c r="I2133" s="403" t="s">
        <v>3253</v>
      </c>
      <c r="J2133" s="386" t="str">
        <f t="shared" si="328"/>
        <v>20.544.626/0001-76</v>
      </c>
      <c r="K2133" s="386" t="s">
        <v>4161</v>
      </c>
      <c r="L2133" s="404" t="s">
        <v>3351</v>
      </c>
      <c r="M2133" s="386" t="s">
        <v>3576</v>
      </c>
      <c r="N2133" s="399">
        <v>45317</v>
      </c>
      <c r="O2133" s="400" t="s">
        <v>76</v>
      </c>
      <c r="P2133" s="504" t="s">
        <v>3339</v>
      </c>
      <c r="Q2133" s="502" t="s">
        <v>944</v>
      </c>
      <c r="R2133" s="502" t="s">
        <v>3861</v>
      </c>
      <c r="S2133" s="349"/>
    </row>
    <row r="2134" spans="1:19" ht="60" customHeight="1" x14ac:dyDescent="0.2">
      <c r="A2134" s="481">
        <f t="shared" si="329"/>
        <v>2131</v>
      </c>
      <c r="B2134" s="399">
        <v>45320</v>
      </c>
      <c r="C2134" s="441">
        <v>45292</v>
      </c>
      <c r="D2134" s="400" t="s">
        <v>114</v>
      </c>
      <c r="E2134" s="401" t="s">
        <v>342</v>
      </c>
      <c r="F2134" s="402">
        <v>1000</v>
      </c>
      <c r="G2134" s="405" t="s">
        <v>2994</v>
      </c>
      <c r="H2134" s="400" t="s">
        <v>139</v>
      </c>
      <c r="I2134" s="403" t="s">
        <v>3254</v>
      </c>
      <c r="J2134" s="386" t="str">
        <f t="shared" si="328"/>
        <v>40.520.226/0001-38</v>
      </c>
      <c r="K2134" s="386" t="s">
        <v>3733</v>
      </c>
      <c r="L2134" s="404" t="s">
        <v>3351</v>
      </c>
      <c r="M2134" s="386" t="s">
        <v>3655</v>
      </c>
      <c r="N2134" s="399">
        <v>45317</v>
      </c>
      <c r="O2134" s="400" t="s">
        <v>76</v>
      </c>
      <c r="P2134" s="504" t="s">
        <v>3340</v>
      </c>
      <c r="Q2134" s="502" t="s">
        <v>944</v>
      </c>
      <c r="R2134" s="502" t="s">
        <v>3862</v>
      </c>
      <c r="S2134" s="349"/>
    </row>
    <row r="2135" spans="1:19" ht="60" customHeight="1" x14ac:dyDescent="0.2">
      <c r="A2135" s="481">
        <f t="shared" si="329"/>
        <v>2132</v>
      </c>
      <c r="B2135" s="399">
        <v>45320</v>
      </c>
      <c r="C2135" s="441">
        <v>45292</v>
      </c>
      <c r="D2135" s="400" t="s">
        <v>114</v>
      </c>
      <c r="E2135" s="401" t="s">
        <v>342</v>
      </c>
      <c r="F2135" s="402">
        <v>6631</v>
      </c>
      <c r="G2135" s="405" t="s">
        <v>2995</v>
      </c>
      <c r="H2135" s="400" t="s">
        <v>139</v>
      </c>
      <c r="I2135" s="403" t="s">
        <v>3251</v>
      </c>
      <c r="J2135" s="386" t="str">
        <f t="shared" si="328"/>
        <v>35.810.363/0001-77</v>
      </c>
      <c r="K2135" s="386" t="s">
        <v>3733</v>
      </c>
      <c r="L2135" s="404" t="s">
        <v>3351</v>
      </c>
      <c r="M2135" s="386" t="s">
        <v>3617</v>
      </c>
      <c r="N2135" s="399">
        <v>45319</v>
      </c>
      <c r="O2135" s="400" t="s">
        <v>76</v>
      </c>
      <c r="P2135" s="504" t="s">
        <v>3337</v>
      </c>
      <c r="Q2135" s="502" t="s">
        <v>944</v>
      </c>
      <c r="R2135" s="502" t="s">
        <v>3863</v>
      </c>
      <c r="S2135" s="349"/>
    </row>
    <row r="2136" spans="1:19" ht="60" customHeight="1" x14ac:dyDescent="0.2">
      <c r="A2136" s="481">
        <f t="shared" si="329"/>
        <v>2133</v>
      </c>
      <c r="B2136" s="399">
        <v>45321</v>
      </c>
      <c r="C2136" s="441">
        <v>45292</v>
      </c>
      <c r="D2136" s="400" t="s">
        <v>114</v>
      </c>
      <c r="E2136" s="401" t="s">
        <v>342</v>
      </c>
      <c r="F2136" s="402">
        <v>784</v>
      </c>
      <c r="G2136" s="405" t="s">
        <v>2996</v>
      </c>
      <c r="H2136" s="400" t="s">
        <v>139</v>
      </c>
      <c r="I2136" s="403" t="s">
        <v>629</v>
      </c>
      <c r="J2136" s="386" t="str">
        <f t="shared" si="328"/>
        <v>33.339.017/0001-27</v>
      </c>
      <c r="K2136" s="386" t="s">
        <v>4161</v>
      </c>
      <c r="L2136" s="404" t="s">
        <v>3351</v>
      </c>
      <c r="M2136" s="386" t="s">
        <v>3656</v>
      </c>
      <c r="N2136" s="399">
        <v>45318</v>
      </c>
      <c r="O2136" s="400" t="s">
        <v>76</v>
      </c>
      <c r="P2136" s="504" t="s">
        <v>630</v>
      </c>
      <c r="Q2136" s="502" t="s">
        <v>944</v>
      </c>
      <c r="R2136" s="502" t="s">
        <v>3750</v>
      </c>
      <c r="S2136" s="349"/>
    </row>
    <row r="2137" spans="1:19" ht="60" customHeight="1" x14ac:dyDescent="0.2">
      <c r="A2137" s="481">
        <f t="shared" si="329"/>
        <v>2134</v>
      </c>
      <c r="B2137" s="399">
        <v>45321</v>
      </c>
      <c r="C2137" s="441">
        <v>45292</v>
      </c>
      <c r="D2137" s="400" t="s">
        <v>114</v>
      </c>
      <c r="E2137" s="401" t="s">
        <v>342</v>
      </c>
      <c r="F2137" s="402">
        <v>5257.7</v>
      </c>
      <c r="G2137" s="405" t="s">
        <v>2997</v>
      </c>
      <c r="H2137" s="400" t="s">
        <v>139</v>
      </c>
      <c r="I2137" s="403" t="s">
        <v>629</v>
      </c>
      <c r="J2137" s="386" t="str">
        <f t="shared" si="328"/>
        <v>33.339.017/0001-27</v>
      </c>
      <c r="K2137" s="386" t="s">
        <v>4161</v>
      </c>
      <c r="L2137" s="404" t="s">
        <v>3351</v>
      </c>
      <c r="M2137" s="386" t="s">
        <v>3549</v>
      </c>
      <c r="N2137" s="399">
        <v>45318</v>
      </c>
      <c r="O2137" s="400" t="s">
        <v>76</v>
      </c>
      <c r="P2137" s="504" t="s">
        <v>630</v>
      </c>
      <c r="Q2137" s="502" t="s">
        <v>944</v>
      </c>
      <c r="R2137" s="502" t="s">
        <v>3864</v>
      </c>
      <c r="S2137" s="349"/>
    </row>
    <row r="2138" spans="1:19" ht="60" customHeight="1" x14ac:dyDescent="0.2">
      <c r="A2138" s="481">
        <f t="shared" si="329"/>
        <v>2135</v>
      </c>
      <c r="B2138" s="399">
        <v>45321</v>
      </c>
      <c r="C2138" s="441">
        <v>45292</v>
      </c>
      <c r="D2138" s="400" t="s">
        <v>114</v>
      </c>
      <c r="E2138" s="401" t="s">
        <v>342</v>
      </c>
      <c r="F2138" s="402">
        <v>1131.9000000000001</v>
      </c>
      <c r="G2138" s="405" t="s">
        <v>2998</v>
      </c>
      <c r="H2138" s="400" t="s">
        <v>139</v>
      </c>
      <c r="I2138" s="403" t="s">
        <v>629</v>
      </c>
      <c r="J2138" s="386" t="str">
        <f t="shared" si="328"/>
        <v>33.339.017/0001-27</v>
      </c>
      <c r="K2138" s="386" t="s">
        <v>4161</v>
      </c>
      <c r="L2138" s="404" t="s">
        <v>3351</v>
      </c>
      <c r="M2138" s="386" t="s">
        <v>3657</v>
      </c>
      <c r="N2138" s="399">
        <v>45319</v>
      </c>
      <c r="O2138" s="400" t="s">
        <v>76</v>
      </c>
      <c r="P2138" s="504" t="s">
        <v>630</v>
      </c>
      <c r="Q2138" s="502" t="s">
        <v>944</v>
      </c>
      <c r="R2138" s="502" t="s">
        <v>3865</v>
      </c>
      <c r="S2138" s="349"/>
    </row>
    <row r="2139" spans="1:19" ht="60" customHeight="1" x14ac:dyDescent="0.2">
      <c r="A2139" s="481">
        <f t="shared" si="329"/>
        <v>2136</v>
      </c>
      <c r="B2139" s="399">
        <v>45321</v>
      </c>
      <c r="C2139" s="441">
        <v>45292</v>
      </c>
      <c r="D2139" s="400" t="s">
        <v>114</v>
      </c>
      <c r="E2139" s="401" t="s">
        <v>342</v>
      </c>
      <c r="F2139" s="402">
        <v>815.15</v>
      </c>
      <c r="G2139" s="405" t="s">
        <v>2999</v>
      </c>
      <c r="H2139" s="400" t="s">
        <v>139</v>
      </c>
      <c r="I2139" s="403" t="s">
        <v>3250</v>
      </c>
      <c r="J2139" s="386" t="str">
        <f t="shared" si="328"/>
        <v>27.785.481/0001-44</v>
      </c>
      <c r="K2139" s="386" t="s">
        <v>3733</v>
      </c>
      <c r="L2139" s="404" t="s">
        <v>3351</v>
      </c>
      <c r="M2139" s="386" t="s">
        <v>3658</v>
      </c>
      <c r="N2139" s="399">
        <v>45317</v>
      </c>
      <c r="O2139" s="400" t="s">
        <v>76</v>
      </c>
      <c r="P2139" s="504" t="s">
        <v>3336</v>
      </c>
      <c r="Q2139" s="502" t="s">
        <v>944</v>
      </c>
      <c r="R2139" s="502" t="s">
        <v>3866</v>
      </c>
      <c r="S2139" s="349"/>
    </row>
    <row r="2140" spans="1:19" ht="60" customHeight="1" x14ac:dyDescent="0.2">
      <c r="A2140" s="481">
        <f t="shared" si="329"/>
        <v>2137</v>
      </c>
      <c r="B2140" s="399">
        <v>45321</v>
      </c>
      <c r="C2140" s="441">
        <v>45292</v>
      </c>
      <c r="D2140" s="400" t="s">
        <v>114</v>
      </c>
      <c r="E2140" s="401" t="s">
        <v>342</v>
      </c>
      <c r="F2140" s="402">
        <v>2000</v>
      </c>
      <c r="G2140" s="405" t="s">
        <v>3000</v>
      </c>
      <c r="H2140" s="400" t="s">
        <v>139</v>
      </c>
      <c r="I2140" s="403" t="s">
        <v>3255</v>
      </c>
      <c r="J2140" s="386" t="str">
        <f t="shared" si="328"/>
        <v>34.680.621/0001-85</v>
      </c>
      <c r="K2140" s="386" t="s">
        <v>3733</v>
      </c>
      <c r="L2140" s="404" t="s">
        <v>3351</v>
      </c>
      <c r="M2140" s="386" t="s">
        <v>3659</v>
      </c>
      <c r="N2140" s="399">
        <v>45320</v>
      </c>
      <c r="O2140" s="400" t="s">
        <v>76</v>
      </c>
      <c r="P2140" s="504" t="s">
        <v>3341</v>
      </c>
      <c r="Q2140" s="502" t="s">
        <v>944</v>
      </c>
      <c r="R2140" s="502" t="s">
        <v>3867</v>
      </c>
      <c r="S2140" s="349"/>
    </row>
    <row r="2141" spans="1:19" ht="60" customHeight="1" x14ac:dyDescent="0.2">
      <c r="A2141" s="481">
        <f t="shared" si="329"/>
        <v>2138</v>
      </c>
      <c r="B2141" s="399">
        <v>45321</v>
      </c>
      <c r="C2141" s="441">
        <v>45292</v>
      </c>
      <c r="D2141" s="400" t="s">
        <v>114</v>
      </c>
      <c r="E2141" s="401" t="s">
        <v>342</v>
      </c>
      <c r="F2141" s="402">
        <v>2843.15</v>
      </c>
      <c r="G2141" s="405" t="s">
        <v>3001</v>
      </c>
      <c r="H2141" s="400" t="s">
        <v>139</v>
      </c>
      <c r="I2141" s="403" t="s">
        <v>3256</v>
      </c>
      <c r="J2141" s="386" t="str">
        <f t="shared" si="328"/>
        <v>CPF Protegido - LGPD</v>
      </c>
      <c r="K2141" s="386" t="s">
        <v>3733</v>
      </c>
      <c r="L2141" s="404" t="s">
        <v>979</v>
      </c>
      <c r="M2141" s="386" t="s">
        <v>3660</v>
      </c>
      <c r="N2141" s="399">
        <v>45282</v>
      </c>
      <c r="O2141" s="400" t="s">
        <v>76</v>
      </c>
      <c r="P2141" s="504" t="s">
        <v>3342</v>
      </c>
      <c r="Q2141" s="502" t="s">
        <v>944</v>
      </c>
      <c r="R2141" s="502" t="s">
        <v>3775</v>
      </c>
      <c r="S2141" s="349"/>
    </row>
    <row r="2142" spans="1:19" ht="60" customHeight="1" x14ac:dyDescent="0.2">
      <c r="A2142" s="481">
        <f t="shared" si="329"/>
        <v>2139</v>
      </c>
      <c r="B2142" s="399">
        <v>45321</v>
      </c>
      <c r="C2142" s="441">
        <v>45292</v>
      </c>
      <c r="D2142" s="400" t="s">
        <v>114</v>
      </c>
      <c r="E2142" s="401" t="s">
        <v>342</v>
      </c>
      <c r="F2142" s="402">
        <v>287.67</v>
      </c>
      <c r="G2142" s="405" t="s">
        <v>3002</v>
      </c>
      <c r="H2142" s="400" t="s">
        <v>139</v>
      </c>
      <c r="I2142" s="403" t="s">
        <v>3257</v>
      </c>
      <c r="J2142" s="386" t="str">
        <f t="shared" si="328"/>
        <v>08.377.308/0001-62</v>
      </c>
      <c r="K2142" s="386" t="s">
        <v>3733</v>
      </c>
      <c r="L2142" s="404" t="s">
        <v>3351</v>
      </c>
      <c r="M2142" s="386" t="s">
        <v>3661</v>
      </c>
      <c r="N2142" s="399">
        <v>45320</v>
      </c>
      <c r="O2142" s="400" t="s">
        <v>76</v>
      </c>
      <c r="P2142" s="504" t="s">
        <v>3343</v>
      </c>
      <c r="Q2142" s="502" t="s">
        <v>944</v>
      </c>
      <c r="R2142" s="502" t="s">
        <v>3868</v>
      </c>
      <c r="S2142" s="349"/>
    </row>
    <row r="2143" spans="1:19" ht="60" customHeight="1" x14ac:dyDescent="0.2">
      <c r="A2143" s="481">
        <f t="shared" si="329"/>
        <v>2140</v>
      </c>
      <c r="B2143" s="399">
        <v>45321</v>
      </c>
      <c r="C2143" s="441">
        <v>45292</v>
      </c>
      <c r="D2143" s="400" t="s">
        <v>114</v>
      </c>
      <c r="E2143" s="401" t="s">
        <v>342</v>
      </c>
      <c r="F2143" s="402">
        <v>5000</v>
      </c>
      <c r="G2143" s="405" t="s">
        <v>3003</v>
      </c>
      <c r="H2143" s="400" t="s">
        <v>139</v>
      </c>
      <c r="I2143" s="403" t="s">
        <v>666</v>
      </c>
      <c r="J2143" s="386" t="str">
        <f t="shared" si="328"/>
        <v>13.794.450/0001-45</v>
      </c>
      <c r="K2143" s="386" t="s">
        <v>3733</v>
      </c>
      <c r="L2143" s="404" t="s">
        <v>3351</v>
      </c>
      <c r="M2143" s="386" t="s">
        <v>3662</v>
      </c>
      <c r="N2143" s="399">
        <v>45320</v>
      </c>
      <c r="O2143" s="400" t="s">
        <v>76</v>
      </c>
      <c r="P2143" s="504" t="s">
        <v>667</v>
      </c>
      <c r="Q2143" s="502" t="s">
        <v>944</v>
      </c>
      <c r="R2143" s="502" t="s">
        <v>3869</v>
      </c>
      <c r="S2143" s="349"/>
    </row>
    <row r="2144" spans="1:19" ht="60" customHeight="1" x14ac:dyDescent="0.2">
      <c r="A2144" s="481">
        <f t="shared" si="329"/>
        <v>2141</v>
      </c>
      <c r="B2144" s="399">
        <v>45322</v>
      </c>
      <c r="C2144" s="441">
        <v>45292</v>
      </c>
      <c r="D2144" s="400" t="s">
        <v>114</v>
      </c>
      <c r="E2144" s="401" t="s">
        <v>342</v>
      </c>
      <c r="F2144" s="402">
        <v>-5408.1</v>
      </c>
      <c r="G2144" s="405" t="s">
        <v>3004</v>
      </c>
      <c r="H2144" s="400" t="s">
        <v>139</v>
      </c>
      <c r="I2144" s="403" t="s">
        <v>943</v>
      </c>
      <c r="J2144" s="386" t="str">
        <f t="shared" si="328"/>
        <v>70.945.209/0001-03</v>
      </c>
      <c r="K2144" s="386" t="s">
        <v>3734</v>
      </c>
      <c r="L2144" s="404" t="s">
        <v>939</v>
      </c>
      <c r="M2144" s="386" t="s">
        <v>3258</v>
      </c>
      <c r="N2144" s="399">
        <v>45322</v>
      </c>
      <c r="O2144" s="400" t="s">
        <v>76</v>
      </c>
      <c r="P2144" s="504" t="s">
        <v>718</v>
      </c>
      <c r="Q2144" s="501" t="s">
        <v>126</v>
      </c>
      <c r="R2144" s="501" t="s">
        <v>126</v>
      </c>
      <c r="S2144" s="349"/>
    </row>
    <row r="2145" spans="1:19" ht="60" customHeight="1" x14ac:dyDescent="0.2">
      <c r="A2145" s="481">
        <f t="shared" si="329"/>
        <v>2142</v>
      </c>
      <c r="B2145" s="399">
        <v>45322</v>
      </c>
      <c r="C2145" s="441">
        <v>45292</v>
      </c>
      <c r="D2145" s="400" t="s">
        <v>114</v>
      </c>
      <c r="E2145" s="401" t="s">
        <v>342</v>
      </c>
      <c r="F2145" s="402">
        <v>29141.5</v>
      </c>
      <c r="G2145" s="405" t="s">
        <v>3005</v>
      </c>
      <c r="H2145" s="400" t="s">
        <v>139</v>
      </c>
      <c r="I2145" s="403" t="s">
        <v>3259</v>
      </c>
      <c r="J2145" s="386" t="str">
        <f t="shared" si="328"/>
        <v>37.802.478/0001-45</v>
      </c>
      <c r="K2145" s="386" t="s">
        <v>4161</v>
      </c>
      <c r="L2145" s="404" t="s">
        <v>3663</v>
      </c>
      <c r="M2145" s="386" t="s">
        <v>3664</v>
      </c>
      <c r="N2145" s="399">
        <v>45322</v>
      </c>
      <c r="O2145" s="400" t="s">
        <v>76</v>
      </c>
      <c r="P2145" s="504" t="s">
        <v>3344</v>
      </c>
      <c r="Q2145" s="502" t="s">
        <v>944</v>
      </c>
      <c r="R2145" s="502" t="s">
        <v>3870</v>
      </c>
      <c r="S2145" s="349"/>
    </row>
    <row r="2146" spans="1:19" ht="60" customHeight="1" x14ac:dyDescent="0.2">
      <c r="A2146" s="481">
        <f t="shared" si="329"/>
        <v>2143</v>
      </c>
      <c r="B2146" s="399">
        <v>45322</v>
      </c>
      <c r="C2146" s="441">
        <v>45292</v>
      </c>
      <c r="D2146" s="400" t="s">
        <v>114</v>
      </c>
      <c r="E2146" s="401" t="s">
        <v>342</v>
      </c>
      <c r="F2146" s="402">
        <v>1720</v>
      </c>
      <c r="G2146" s="405" t="s">
        <v>3006</v>
      </c>
      <c r="H2146" s="400" t="s">
        <v>139</v>
      </c>
      <c r="I2146" s="403" t="s">
        <v>3260</v>
      </c>
      <c r="J2146" s="386" t="str">
        <f t="shared" si="328"/>
        <v>CPF Protegido - LGPD</v>
      </c>
      <c r="K2146" s="386" t="s">
        <v>3733</v>
      </c>
      <c r="L2146" s="404" t="s">
        <v>979</v>
      </c>
      <c r="M2146" s="386" t="s">
        <v>3665</v>
      </c>
      <c r="N2146" s="399">
        <v>45316</v>
      </c>
      <c r="O2146" s="400" t="s">
        <v>76</v>
      </c>
      <c r="P2146" s="504" t="s">
        <v>3345</v>
      </c>
      <c r="Q2146" s="502" t="s">
        <v>944</v>
      </c>
      <c r="R2146" s="502" t="s">
        <v>3871</v>
      </c>
      <c r="S2146" s="349"/>
    </row>
    <row r="2147" spans="1:19" ht="60" customHeight="1" x14ac:dyDescent="0.2">
      <c r="A2147" s="481">
        <f t="shared" si="329"/>
        <v>2144</v>
      </c>
      <c r="B2147" s="399">
        <v>45322</v>
      </c>
      <c r="C2147" s="441">
        <v>45292</v>
      </c>
      <c r="D2147" s="400" t="s">
        <v>114</v>
      </c>
      <c r="E2147" s="401" t="s">
        <v>342</v>
      </c>
      <c r="F2147" s="402">
        <v>2356</v>
      </c>
      <c r="G2147" s="405" t="s">
        <v>3007</v>
      </c>
      <c r="H2147" s="400" t="s">
        <v>139</v>
      </c>
      <c r="I2147" s="403" t="s">
        <v>3251</v>
      </c>
      <c r="J2147" s="386" t="str">
        <f t="shared" ref="J2147:J2211" si="330">IF(P2147="","",IF(LEN(TRIM(P2147))&gt;14,P2147,"CPF Protegido - LGPD"))</f>
        <v>35.810.363/0001-77</v>
      </c>
      <c r="K2147" s="386" t="s">
        <v>3733</v>
      </c>
      <c r="L2147" s="404" t="s">
        <v>3351</v>
      </c>
      <c r="M2147" s="386" t="s">
        <v>1489</v>
      </c>
      <c r="N2147" s="399">
        <v>45321</v>
      </c>
      <c r="O2147" s="400" t="s">
        <v>76</v>
      </c>
      <c r="P2147" s="504" t="s">
        <v>3337</v>
      </c>
      <c r="Q2147" s="502" t="s">
        <v>944</v>
      </c>
      <c r="R2147" s="502" t="s">
        <v>3872</v>
      </c>
      <c r="S2147" s="349"/>
    </row>
    <row r="2148" spans="1:19" ht="60" customHeight="1" x14ac:dyDescent="0.2">
      <c r="A2148" s="481">
        <f t="shared" si="329"/>
        <v>2145</v>
      </c>
      <c r="B2148" s="399">
        <v>45322</v>
      </c>
      <c r="C2148" s="441">
        <v>45292</v>
      </c>
      <c r="D2148" s="400" t="s">
        <v>114</v>
      </c>
      <c r="E2148" s="401" t="s">
        <v>342</v>
      </c>
      <c r="F2148" s="402">
        <v>669.05</v>
      </c>
      <c r="G2148" s="405" t="s">
        <v>3008</v>
      </c>
      <c r="H2148" s="400" t="s">
        <v>139</v>
      </c>
      <c r="I2148" s="403" t="s">
        <v>2122</v>
      </c>
      <c r="J2148" s="386" t="str">
        <f t="shared" si="330"/>
        <v>CPF Protegido - LGPD</v>
      </c>
      <c r="K2148" s="386" t="s">
        <v>3733</v>
      </c>
      <c r="L2148" s="404" t="s">
        <v>979</v>
      </c>
      <c r="M2148" s="386" t="s">
        <v>3666</v>
      </c>
      <c r="N2148" s="399">
        <v>45641</v>
      </c>
      <c r="O2148" s="400" t="s">
        <v>76</v>
      </c>
      <c r="P2148" s="504" t="s">
        <v>3346</v>
      </c>
      <c r="Q2148" s="502" t="s">
        <v>944</v>
      </c>
      <c r="R2148" s="502" t="s">
        <v>3769</v>
      </c>
      <c r="S2148" s="349"/>
    </row>
    <row r="2149" spans="1:19" ht="60" customHeight="1" x14ac:dyDescent="0.2">
      <c r="A2149" s="481">
        <f t="shared" si="329"/>
        <v>2146</v>
      </c>
      <c r="B2149" s="399">
        <v>45322</v>
      </c>
      <c r="C2149" s="441">
        <v>45292</v>
      </c>
      <c r="D2149" s="400" t="s">
        <v>114</v>
      </c>
      <c r="E2149" s="401" t="s">
        <v>342</v>
      </c>
      <c r="F2149" s="402">
        <v>1117.03</v>
      </c>
      <c r="G2149" s="405" t="s">
        <v>3009</v>
      </c>
      <c r="H2149" s="400" t="s">
        <v>139</v>
      </c>
      <c r="I2149" s="403" t="s">
        <v>626</v>
      </c>
      <c r="J2149" s="386" t="str">
        <f t="shared" si="330"/>
        <v>10.356.504/0001-00</v>
      </c>
      <c r="K2149" s="386" t="s">
        <v>1560</v>
      </c>
      <c r="L2149" s="404" t="s">
        <v>3351</v>
      </c>
      <c r="M2149" s="386" t="s">
        <v>3667</v>
      </c>
      <c r="N2149" s="399">
        <v>45322</v>
      </c>
      <c r="O2149" s="400" t="s">
        <v>76</v>
      </c>
      <c r="P2149" s="504" t="s">
        <v>627</v>
      </c>
      <c r="Q2149" s="502" t="s">
        <v>944</v>
      </c>
      <c r="R2149" s="502" t="s">
        <v>3873</v>
      </c>
      <c r="S2149" s="349"/>
    </row>
    <row r="2150" spans="1:19" ht="60" customHeight="1" x14ac:dyDescent="0.2">
      <c r="A2150" s="481">
        <f t="shared" ref="A2150" si="331">IF(B2150="","",ROW()-ROW($A$3))</f>
        <v>2147</v>
      </c>
      <c r="B2150" s="399">
        <v>45322</v>
      </c>
      <c r="C2150" s="441">
        <v>45292</v>
      </c>
      <c r="D2150" s="400" t="s">
        <v>90</v>
      </c>
      <c r="E2150" s="401" t="s">
        <v>90</v>
      </c>
      <c r="F2150" s="402">
        <v>11014.65</v>
      </c>
      <c r="G2150" s="405" t="s">
        <v>3875</v>
      </c>
      <c r="H2150" s="400" t="s">
        <v>139</v>
      </c>
      <c r="I2150" s="403" t="s">
        <v>943</v>
      </c>
      <c r="J2150" s="386" t="str">
        <f t="shared" si="330"/>
        <v>70.945.209/0001-03</v>
      </c>
      <c r="K2150" s="418" t="s">
        <v>2006</v>
      </c>
      <c r="L2150" s="430" t="s">
        <v>939</v>
      </c>
      <c r="M2150" s="432" t="s">
        <v>126</v>
      </c>
      <c r="N2150" s="399">
        <v>45322</v>
      </c>
      <c r="O2150" s="400" t="s">
        <v>76</v>
      </c>
      <c r="P2150" s="504" t="s">
        <v>718</v>
      </c>
      <c r="Q2150" s="501" t="s">
        <v>126</v>
      </c>
      <c r="R2150" s="501" t="s">
        <v>126</v>
      </c>
      <c r="S2150" s="349"/>
    </row>
    <row r="2151" spans="1:19" ht="60" customHeight="1" x14ac:dyDescent="0.2">
      <c r="A2151" s="481">
        <f t="shared" si="329"/>
        <v>2148</v>
      </c>
      <c r="B2151" s="399">
        <v>45324</v>
      </c>
      <c r="C2151" s="441">
        <v>45323</v>
      </c>
      <c r="D2151" s="400" t="s">
        <v>114</v>
      </c>
      <c r="E2151" s="401" t="s">
        <v>342</v>
      </c>
      <c r="F2151" s="402">
        <v>840</v>
      </c>
      <c r="G2151" s="405" t="s">
        <v>2688</v>
      </c>
      <c r="H2151" s="400" t="s">
        <v>139</v>
      </c>
      <c r="I2151" s="403" t="s">
        <v>3261</v>
      </c>
      <c r="J2151" s="386" t="str">
        <f t="shared" si="330"/>
        <v>CPF Protegido - LGPD</v>
      </c>
      <c r="K2151" s="386" t="s">
        <v>3733</v>
      </c>
      <c r="L2151" s="404" t="s">
        <v>979</v>
      </c>
      <c r="M2151" s="386" t="s">
        <v>3668</v>
      </c>
      <c r="N2151" s="399">
        <v>45294</v>
      </c>
      <c r="O2151" s="400" t="s">
        <v>76</v>
      </c>
      <c r="P2151" s="504" t="s">
        <v>3347</v>
      </c>
      <c r="Q2151" s="502" t="s">
        <v>944</v>
      </c>
      <c r="R2151" s="502" t="s">
        <v>3874</v>
      </c>
      <c r="S2151" s="349"/>
    </row>
    <row r="2152" spans="1:19" ht="60" customHeight="1" x14ac:dyDescent="0.2">
      <c r="A2152" s="481">
        <f t="shared" si="329"/>
        <v>2149</v>
      </c>
      <c r="B2152" s="399">
        <v>45328</v>
      </c>
      <c r="C2152" s="441">
        <v>45323</v>
      </c>
      <c r="D2152" s="400" t="s">
        <v>114</v>
      </c>
      <c r="E2152" s="401" t="s">
        <v>342</v>
      </c>
      <c r="F2152" s="402">
        <v>-34.85</v>
      </c>
      <c r="G2152" s="405" t="s">
        <v>3010</v>
      </c>
      <c r="H2152" s="400" t="s">
        <v>139</v>
      </c>
      <c r="I2152" s="403" t="s">
        <v>3250</v>
      </c>
      <c r="J2152" s="386" t="str">
        <f t="shared" si="330"/>
        <v>27.785.481/0001-44</v>
      </c>
      <c r="K2152" s="386" t="s">
        <v>1021</v>
      </c>
      <c r="L2152" s="404" t="s">
        <v>3348</v>
      </c>
      <c r="M2152" s="386" t="s">
        <v>3258</v>
      </c>
      <c r="N2152" s="399">
        <v>45328</v>
      </c>
      <c r="O2152" s="400" t="s">
        <v>76</v>
      </c>
      <c r="P2152" s="504" t="s">
        <v>3336</v>
      </c>
      <c r="Q2152" s="501" t="s">
        <v>126</v>
      </c>
      <c r="R2152" s="501" t="s">
        <v>126</v>
      </c>
      <c r="S2152" s="349"/>
    </row>
    <row r="2153" spans="1:19" ht="60" customHeight="1" x14ac:dyDescent="0.2">
      <c r="A2153" s="481">
        <f t="shared" si="329"/>
        <v>2150</v>
      </c>
      <c r="B2153" s="399">
        <v>45330</v>
      </c>
      <c r="C2153" s="441">
        <v>45323</v>
      </c>
      <c r="D2153" s="400" t="s">
        <v>114</v>
      </c>
      <c r="E2153" s="401" t="s">
        <v>342</v>
      </c>
      <c r="F2153" s="402">
        <v>-4.8099999999999996</v>
      </c>
      <c r="G2153" s="405" t="s">
        <v>3011</v>
      </c>
      <c r="H2153" s="400" t="s">
        <v>139</v>
      </c>
      <c r="I2153" s="403" t="s">
        <v>1822</v>
      </c>
      <c r="J2153" s="386" t="str">
        <f t="shared" si="330"/>
        <v>70.945.209/0001-03</v>
      </c>
      <c r="K2153" s="386" t="s">
        <v>1021</v>
      </c>
      <c r="L2153" s="404" t="s">
        <v>3348</v>
      </c>
      <c r="M2153" s="386" t="s">
        <v>3258</v>
      </c>
      <c r="N2153" s="399">
        <v>45330</v>
      </c>
      <c r="O2153" s="400" t="s">
        <v>76</v>
      </c>
      <c r="P2153" s="504" t="s">
        <v>718</v>
      </c>
      <c r="Q2153" s="501" t="s">
        <v>126</v>
      </c>
      <c r="R2153" s="501" t="s">
        <v>126</v>
      </c>
      <c r="S2153" s="349"/>
    </row>
    <row r="2154" spans="1:19" ht="60" customHeight="1" x14ac:dyDescent="0.2">
      <c r="A2154" s="481">
        <f t="shared" si="329"/>
        <v>2151</v>
      </c>
      <c r="B2154" s="399">
        <v>45330</v>
      </c>
      <c r="C2154" s="441">
        <v>45323</v>
      </c>
      <c r="D2154" s="400" t="s">
        <v>114</v>
      </c>
      <c r="E2154" s="401" t="s">
        <v>342</v>
      </c>
      <c r="F2154" s="402">
        <v>-3.9</v>
      </c>
      <c r="G2154" s="405" t="s">
        <v>3012</v>
      </c>
      <c r="H2154" s="400" t="s">
        <v>139</v>
      </c>
      <c r="I2154" s="403" t="s">
        <v>1822</v>
      </c>
      <c r="J2154" s="386" t="str">
        <f t="shared" si="330"/>
        <v>70.945.209/0001-03</v>
      </c>
      <c r="K2154" s="386" t="s">
        <v>1021</v>
      </c>
      <c r="L2154" s="404" t="s">
        <v>3348</v>
      </c>
      <c r="M2154" s="386" t="s">
        <v>3258</v>
      </c>
      <c r="N2154" s="399">
        <v>45330</v>
      </c>
      <c r="O2154" s="400" t="s">
        <v>76</v>
      </c>
      <c r="P2154" s="504" t="s">
        <v>718</v>
      </c>
      <c r="Q2154" s="501" t="s">
        <v>126</v>
      </c>
      <c r="R2154" s="501" t="s">
        <v>126</v>
      </c>
      <c r="S2154" s="349"/>
    </row>
    <row r="2155" spans="1:19" ht="60" customHeight="1" x14ac:dyDescent="0.2">
      <c r="A2155" s="481">
        <f t="shared" si="329"/>
        <v>2152</v>
      </c>
      <c r="B2155" s="399">
        <v>45330</v>
      </c>
      <c r="C2155" s="441">
        <v>45323</v>
      </c>
      <c r="D2155" s="400" t="s">
        <v>114</v>
      </c>
      <c r="E2155" s="401" t="s">
        <v>342</v>
      </c>
      <c r="F2155" s="402">
        <v>43.5</v>
      </c>
      <c r="G2155" s="405" t="s">
        <v>3013</v>
      </c>
      <c r="H2155" s="400" t="s">
        <v>139</v>
      </c>
      <c r="I2155" s="403" t="s">
        <v>1254</v>
      </c>
      <c r="J2155" s="386" t="str">
        <f t="shared" si="330"/>
        <v>18.715.383/0001-40</v>
      </c>
      <c r="K2155" s="386" t="s">
        <v>1234</v>
      </c>
      <c r="L2155" s="404" t="s">
        <v>1255</v>
      </c>
      <c r="M2155" s="386" t="s">
        <v>3669</v>
      </c>
      <c r="N2155" s="399">
        <v>45322</v>
      </c>
      <c r="O2155" s="400" t="s">
        <v>76</v>
      </c>
      <c r="P2155" s="504" t="s">
        <v>458</v>
      </c>
      <c r="Q2155" s="501" t="s">
        <v>126</v>
      </c>
      <c r="R2155" s="501" t="s">
        <v>126</v>
      </c>
      <c r="S2155" s="349"/>
    </row>
    <row r="2156" spans="1:19" ht="60" customHeight="1" x14ac:dyDescent="0.2">
      <c r="A2156" s="481">
        <f t="shared" si="329"/>
        <v>2153</v>
      </c>
      <c r="B2156" s="399">
        <v>45330</v>
      </c>
      <c r="C2156" s="441">
        <v>45323</v>
      </c>
      <c r="D2156" s="400" t="s">
        <v>114</v>
      </c>
      <c r="E2156" s="401" t="s">
        <v>342</v>
      </c>
      <c r="F2156" s="402">
        <v>34.85</v>
      </c>
      <c r="G2156" s="405" t="s">
        <v>3014</v>
      </c>
      <c r="H2156" s="400" t="s">
        <v>139</v>
      </c>
      <c r="I2156" s="403" t="s">
        <v>1254</v>
      </c>
      <c r="J2156" s="386" t="str">
        <f t="shared" si="330"/>
        <v>18.715.383/0001-40</v>
      </c>
      <c r="K2156" s="386" t="s">
        <v>1234</v>
      </c>
      <c r="L2156" s="404" t="s">
        <v>1255</v>
      </c>
      <c r="M2156" s="386" t="s">
        <v>3670</v>
      </c>
      <c r="N2156" s="399">
        <v>45322</v>
      </c>
      <c r="O2156" s="400" t="s">
        <v>76</v>
      </c>
      <c r="P2156" s="504" t="s">
        <v>458</v>
      </c>
      <c r="Q2156" s="501" t="s">
        <v>126</v>
      </c>
      <c r="R2156" s="501" t="s">
        <v>126</v>
      </c>
      <c r="S2156" s="349"/>
    </row>
    <row r="2157" spans="1:19" ht="60" customHeight="1" x14ac:dyDescent="0.2">
      <c r="A2157" s="481">
        <f t="shared" si="329"/>
        <v>2154</v>
      </c>
      <c r="B2157" s="399">
        <v>45330</v>
      </c>
      <c r="C2157" s="441">
        <v>45323</v>
      </c>
      <c r="D2157" s="400" t="s">
        <v>114</v>
      </c>
      <c r="E2157" s="401" t="s">
        <v>342</v>
      </c>
      <c r="F2157" s="402">
        <v>50</v>
      </c>
      <c r="G2157" s="405" t="s">
        <v>3015</v>
      </c>
      <c r="H2157" s="400" t="s">
        <v>139</v>
      </c>
      <c r="I2157" s="403" t="s">
        <v>1254</v>
      </c>
      <c r="J2157" s="386" t="str">
        <f t="shared" si="330"/>
        <v>18.715.383/0001-40</v>
      </c>
      <c r="K2157" s="386" t="s">
        <v>1234</v>
      </c>
      <c r="L2157" s="404" t="s">
        <v>1255</v>
      </c>
      <c r="M2157" s="386" t="s">
        <v>3671</v>
      </c>
      <c r="N2157" s="399">
        <v>45322</v>
      </c>
      <c r="O2157" s="400" t="s">
        <v>76</v>
      </c>
      <c r="P2157" s="504" t="s">
        <v>458</v>
      </c>
      <c r="Q2157" s="501" t="s">
        <v>126</v>
      </c>
      <c r="R2157" s="501" t="s">
        <v>126</v>
      </c>
      <c r="S2157" s="349"/>
    </row>
    <row r="2158" spans="1:19" ht="60" customHeight="1" x14ac:dyDescent="0.2">
      <c r="A2158" s="481">
        <f t="shared" si="329"/>
        <v>2155</v>
      </c>
      <c r="B2158" s="399">
        <v>45330</v>
      </c>
      <c r="C2158" s="441">
        <v>45323</v>
      </c>
      <c r="D2158" s="400" t="s">
        <v>114</v>
      </c>
      <c r="E2158" s="401" t="s">
        <v>342</v>
      </c>
      <c r="F2158" s="402">
        <v>60</v>
      </c>
      <c r="G2158" s="405" t="s">
        <v>3016</v>
      </c>
      <c r="H2158" s="400" t="s">
        <v>139</v>
      </c>
      <c r="I2158" s="403" t="s">
        <v>1254</v>
      </c>
      <c r="J2158" s="386" t="str">
        <f t="shared" si="330"/>
        <v>18.715.383/0001-40</v>
      </c>
      <c r="K2158" s="386" t="s">
        <v>1234</v>
      </c>
      <c r="L2158" s="404" t="s">
        <v>1255</v>
      </c>
      <c r="M2158" s="386" t="s">
        <v>3672</v>
      </c>
      <c r="N2158" s="399">
        <v>45322</v>
      </c>
      <c r="O2158" s="400" t="s">
        <v>76</v>
      </c>
      <c r="P2158" s="504" t="s">
        <v>458</v>
      </c>
      <c r="Q2158" s="501" t="s">
        <v>126</v>
      </c>
      <c r="R2158" s="501" t="s">
        <v>126</v>
      </c>
      <c r="S2158" s="349"/>
    </row>
    <row r="2159" spans="1:19" ht="60" customHeight="1" x14ac:dyDescent="0.2">
      <c r="A2159" s="481">
        <f t="shared" si="329"/>
        <v>2156</v>
      </c>
      <c r="B2159" s="399">
        <v>45330</v>
      </c>
      <c r="C2159" s="441">
        <v>45323</v>
      </c>
      <c r="D2159" s="400" t="s">
        <v>114</v>
      </c>
      <c r="E2159" s="401" t="s">
        <v>342</v>
      </c>
      <c r="F2159" s="402">
        <v>150</v>
      </c>
      <c r="G2159" s="405" t="s">
        <v>3017</v>
      </c>
      <c r="H2159" s="400" t="s">
        <v>139</v>
      </c>
      <c r="I2159" s="403" t="s">
        <v>1254</v>
      </c>
      <c r="J2159" s="386" t="str">
        <f t="shared" si="330"/>
        <v>18.715.383/0001-40</v>
      </c>
      <c r="K2159" s="386" t="s">
        <v>1234</v>
      </c>
      <c r="L2159" s="404" t="s">
        <v>1255</v>
      </c>
      <c r="M2159" s="386" t="s">
        <v>3673</v>
      </c>
      <c r="N2159" s="399">
        <v>45322</v>
      </c>
      <c r="O2159" s="400" t="s">
        <v>76</v>
      </c>
      <c r="P2159" s="504" t="s">
        <v>458</v>
      </c>
      <c r="Q2159" s="501" t="s">
        <v>126</v>
      </c>
      <c r="R2159" s="501" t="s">
        <v>126</v>
      </c>
      <c r="S2159" s="349"/>
    </row>
    <row r="2160" spans="1:19" ht="60" customHeight="1" x14ac:dyDescent="0.2">
      <c r="A2160" s="481">
        <f t="shared" si="329"/>
        <v>2157</v>
      </c>
      <c r="B2160" s="399">
        <v>45330</v>
      </c>
      <c r="C2160" s="441">
        <v>45323</v>
      </c>
      <c r="D2160" s="400" t="s">
        <v>114</v>
      </c>
      <c r="E2160" s="401" t="s">
        <v>342</v>
      </c>
      <c r="F2160" s="402">
        <v>43.5</v>
      </c>
      <c r="G2160" s="405" t="s">
        <v>3018</v>
      </c>
      <c r="H2160" s="400" t="s">
        <v>139</v>
      </c>
      <c r="I2160" s="403" t="s">
        <v>1254</v>
      </c>
      <c r="J2160" s="386" t="str">
        <f t="shared" si="330"/>
        <v>18.715.383/0001-40</v>
      </c>
      <c r="K2160" s="386" t="s">
        <v>1234</v>
      </c>
      <c r="L2160" s="404" t="s">
        <v>1255</v>
      </c>
      <c r="M2160" s="386" t="s">
        <v>3674</v>
      </c>
      <c r="N2160" s="399">
        <v>45322</v>
      </c>
      <c r="O2160" s="400" t="s">
        <v>76</v>
      </c>
      <c r="P2160" s="504" t="s">
        <v>458</v>
      </c>
      <c r="Q2160" s="501" t="s">
        <v>126</v>
      </c>
      <c r="R2160" s="501" t="s">
        <v>126</v>
      </c>
      <c r="S2160" s="349"/>
    </row>
    <row r="2161" spans="1:19" ht="60" customHeight="1" x14ac:dyDescent="0.2">
      <c r="A2161" s="481">
        <f t="shared" si="329"/>
        <v>2158</v>
      </c>
      <c r="B2161" s="399">
        <v>45330</v>
      </c>
      <c r="C2161" s="441">
        <v>45323</v>
      </c>
      <c r="D2161" s="400" t="s">
        <v>114</v>
      </c>
      <c r="E2161" s="401" t="s">
        <v>342</v>
      </c>
      <c r="F2161" s="402">
        <v>107.3</v>
      </c>
      <c r="G2161" s="405" t="s">
        <v>3019</v>
      </c>
      <c r="H2161" s="400" t="s">
        <v>139</v>
      </c>
      <c r="I2161" s="403" t="s">
        <v>1254</v>
      </c>
      <c r="J2161" s="386" t="str">
        <f t="shared" si="330"/>
        <v>18.715.383/0001-40</v>
      </c>
      <c r="K2161" s="386" t="s">
        <v>1234</v>
      </c>
      <c r="L2161" s="404" t="s">
        <v>1255</v>
      </c>
      <c r="M2161" s="386" t="s">
        <v>3675</v>
      </c>
      <c r="N2161" s="399">
        <v>45322</v>
      </c>
      <c r="O2161" s="400" t="s">
        <v>76</v>
      </c>
      <c r="P2161" s="504" t="s">
        <v>458</v>
      </c>
      <c r="Q2161" s="501" t="s">
        <v>126</v>
      </c>
      <c r="R2161" s="501" t="s">
        <v>126</v>
      </c>
      <c r="S2161" s="349"/>
    </row>
    <row r="2162" spans="1:19" ht="60" customHeight="1" x14ac:dyDescent="0.2">
      <c r="A2162" s="481">
        <f t="shared" si="329"/>
        <v>2159</v>
      </c>
      <c r="B2162" s="399">
        <v>45330</v>
      </c>
      <c r="C2162" s="441">
        <v>45323</v>
      </c>
      <c r="D2162" s="400" t="s">
        <v>114</v>
      </c>
      <c r="E2162" s="401" t="s">
        <v>342</v>
      </c>
      <c r="F2162" s="402">
        <v>59.97</v>
      </c>
      <c r="G2162" s="405" t="s">
        <v>3020</v>
      </c>
      <c r="H2162" s="400" t="s">
        <v>139</v>
      </c>
      <c r="I2162" s="403" t="s">
        <v>1254</v>
      </c>
      <c r="J2162" s="386" t="str">
        <f t="shared" si="330"/>
        <v>18.715.383/0001-40</v>
      </c>
      <c r="K2162" s="386" t="s">
        <v>1234</v>
      </c>
      <c r="L2162" s="404" t="s">
        <v>1255</v>
      </c>
      <c r="M2162" s="386" t="s">
        <v>3676</v>
      </c>
      <c r="N2162" s="399">
        <v>45322</v>
      </c>
      <c r="O2162" s="400" t="s">
        <v>76</v>
      </c>
      <c r="P2162" s="504" t="s">
        <v>458</v>
      </c>
      <c r="Q2162" s="501" t="s">
        <v>126</v>
      </c>
      <c r="R2162" s="501" t="s">
        <v>126</v>
      </c>
      <c r="S2162" s="349"/>
    </row>
    <row r="2163" spans="1:19" ht="60" customHeight="1" x14ac:dyDescent="0.2">
      <c r="A2163" s="481">
        <f t="shared" si="329"/>
        <v>2160</v>
      </c>
      <c r="B2163" s="399">
        <v>45330</v>
      </c>
      <c r="C2163" s="441">
        <v>45323</v>
      </c>
      <c r="D2163" s="400" t="s">
        <v>114</v>
      </c>
      <c r="E2163" s="401" t="s">
        <v>342</v>
      </c>
      <c r="F2163" s="402">
        <v>150</v>
      </c>
      <c r="G2163" s="405" t="s">
        <v>3021</v>
      </c>
      <c r="H2163" s="400" t="s">
        <v>139</v>
      </c>
      <c r="I2163" s="403" t="s">
        <v>1254</v>
      </c>
      <c r="J2163" s="386" t="str">
        <f t="shared" si="330"/>
        <v>18.715.383/0001-40</v>
      </c>
      <c r="K2163" s="386" t="s">
        <v>1234</v>
      </c>
      <c r="L2163" s="404" t="s">
        <v>1255</v>
      </c>
      <c r="M2163" s="386" t="s">
        <v>3677</v>
      </c>
      <c r="N2163" s="399">
        <v>45322</v>
      </c>
      <c r="O2163" s="400" t="s">
        <v>76</v>
      </c>
      <c r="P2163" s="504" t="s">
        <v>458</v>
      </c>
      <c r="Q2163" s="501" t="s">
        <v>126</v>
      </c>
      <c r="R2163" s="501" t="s">
        <v>126</v>
      </c>
      <c r="S2163" s="349"/>
    </row>
    <row r="2164" spans="1:19" ht="60" customHeight="1" x14ac:dyDescent="0.2">
      <c r="A2164" s="481">
        <f t="shared" si="329"/>
        <v>2161</v>
      </c>
      <c r="B2164" s="399">
        <v>45330</v>
      </c>
      <c r="C2164" s="441">
        <v>45323</v>
      </c>
      <c r="D2164" s="400" t="s">
        <v>114</v>
      </c>
      <c r="E2164" s="401" t="s">
        <v>342</v>
      </c>
      <c r="F2164" s="402">
        <v>150</v>
      </c>
      <c r="G2164" s="405" t="s">
        <v>3022</v>
      </c>
      <c r="H2164" s="400" t="s">
        <v>139</v>
      </c>
      <c r="I2164" s="403" t="s">
        <v>1254</v>
      </c>
      <c r="J2164" s="386" t="str">
        <f t="shared" si="330"/>
        <v>18.715.383/0001-40</v>
      </c>
      <c r="K2164" s="386" t="s">
        <v>1234</v>
      </c>
      <c r="L2164" s="404" t="s">
        <v>1255</v>
      </c>
      <c r="M2164" s="386" t="s">
        <v>3678</v>
      </c>
      <c r="N2164" s="399">
        <v>45322</v>
      </c>
      <c r="O2164" s="400" t="s">
        <v>76</v>
      </c>
      <c r="P2164" s="504" t="s">
        <v>458</v>
      </c>
      <c r="Q2164" s="501" t="s">
        <v>126</v>
      </c>
      <c r="R2164" s="501" t="s">
        <v>126</v>
      </c>
      <c r="S2164" s="349"/>
    </row>
    <row r="2165" spans="1:19" ht="60" customHeight="1" x14ac:dyDescent="0.2">
      <c r="A2165" s="481">
        <f t="shared" si="329"/>
        <v>2162</v>
      </c>
      <c r="B2165" s="399">
        <v>45330</v>
      </c>
      <c r="C2165" s="441">
        <v>45323</v>
      </c>
      <c r="D2165" s="400" t="s">
        <v>114</v>
      </c>
      <c r="E2165" s="401" t="s">
        <v>342</v>
      </c>
      <c r="F2165" s="402">
        <v>90</v>
      </c>
      <c r="G2165" s="405" t="s">
        <v>3023</v>
      </c>
      <c r="H2165" s="400" t="s">
        <v>139</v>
      </c>
      <c r="I2165" s="403" t="s">
        <v>1254</v>
      </c>
      <c r="J2165" s="386" t="str">
        <f t="shared" si="330"/>
        <v>18.715.383/0001-40</v>
      </c>
      <c r="K2165" s="386" t="s">
        <v>1234</v>
      </c>
      <c r="L2165" s="404" t="s">
        <v>1255</v>
      </c>
      <c r="M2165" s="386" t="s">
        <v>3679</v>
      </c>
      <c r="N2165" s="399">
        <v>45322</v>
      </c>
      <c r="O2165" s="400" t="s">
        <v>76</v>
      </c>
      <c r="P2165" s="504" t="s">
        <v>458</v>
      </c>
      <c r="Q2165" s="501" t="s">
        <v>126</v>
      </c>
      <c r="R2165" s="501" t="s">
        <v>126</v>
      </c>
      <c r="S2165" s="349"/>
    </row>
    <row r="2166" spans="1:19" ht="60" customHeight="1" x14ac:dyDescent="0.2">
      <c r="A2166" s="481">
        <f t="shared" si="329"/>
        <v>2163</v>
      </c>
      <c r="B2166" s="399">
        <v>45330</v>
      </c>
      <c r="C2166" s="441">
        <v>45323</v>
      </c>
      <c r="D2166" s="400" t="s">
        <v>114</v>
      </c>
      <c r="E2166" s="401" t="s">
        <v>342</v>
      </c>
      <c r="F2166" s="402">
        <v>50</v>
      </c>
      <c r="G2166" s="405" t="s">
        <v>3024</v>
      </c>
      <c r="H2166" s="400" t="s">
        <v>139</v>
      </c>
      <c r="I2166" s="403" t="s">
        <v>1254</v>
      </c>
      <c r="J2166" s="386" t="str">
        <f t="shared" si="330"/>
        <v>18.715.383/0001-40</v>
      </c>
      <c r="K2166" s="386" t="s">
        <v>1234</v>
      </c>
      <c r="L2166" s="404" t="s">
        <v>1255</v>
      </c>
      <c r="M2166" s="386" t="s">
        <v>3680</v>
      </c>
      <c r="N2166" s="399">
        <v>45322</v>
      </c>
      <c r="O2166" s="400" t="s">
        <v>76</v>
      </c>
      <c r="P2166" s="504" t="s">
        <v>458</v>
      </c>
      <c r="Q2166" s="501" t="s">
        <v>126</v>
      </c>
      <c r="R2166" s="501" t="s">
        <v>126</v>
      </c>
      <c r="S2166" s="349"/>
    </row>
    <row r="2167" spans="1:19" ht="60" customHeight="1" x14ac:dyDescent="0.2">
      <c r="A2167" s="481">
        <f t="shared" si="329"/>
        <v>2164</v>
      </c>
      <c r="B2167" s="399">
        <v>45330</v>
      </c>
      <c r="C2167" s="441">
        <v>45323</v>
      </c>
      <c r="D2167" s="400" t="s">
        <v>114</v>
      </c>
      <c r="E2167" s="401" t="s">
        <v>342</v>
      </c>
      <c r="F2167" s="402">
        <v>150</v>
      </c>
      <c r="G2167" s="405" t="s">
        <v>3025</v>
      </c>
      <c r="H2167" s="400" t="s">
        <v>139</v>
      </c>
      <c r="I2167" s="403" t="s">
        <v>1254</v>
      </c>
      <c r="J2167" s="386" t="str">
        <f t="shared" si="330"/>
        <v>18.715.383/0001-40</v>
      </c>
      <c r="K2167" s="386" t="s">
        <v>1234</v>
      </c>
      <c r="L2167" s="404" t="s">
        <v>1255</v>
      </c>
      <c r="M2167" s="386" t="s">
        <v>3681</v>
      </c>
      <c r="N2167" s="399">
        <v>45322</v>
      </c>
      <c r="O2167" s="400" t="s">
        <v>76</v>
      </c>
      <c r="P2167" s="504" t="s">
        <v>458</v>
      </c>
      <c r="Q2167" s="501" t="s">
        <v>126</v>
      </c>
      <c r="R2167" s="501" t="s">
        <v>126</v>
      </c>
      <c r="S2167" s="349"/>
    </row>
    <row r="2168" spans="1:19" ht="60" customHeight="1" x14ac:dyDescent="0.2">
      <c r="A2168" s="481">
        <f t="shared" si="329"/>
        <v>2165</v>
      </c>
      <c r="B2168" s="399">
        <v>45330</v>
      </c>
      <c r="C2168" s="441">
        <v>45323</v>
      </c>
      <c r="D2168" s="400" t="s">
        <v>114</v>
      </c>
      <c r="E2168" s="401" t="s">
        <v>342</v>
      </c>
      <c r="F2168" s="402">
        <v>50</v>
      </c>
      <c r="G2168" s="405" t="s">
        <v>3026</v>
      </c>
      <c r="H2168" s="400" t="s">
        <v>139</v>
      </c>
      <c r="I2168" s="403" t="s">
        <v>1254</v>
      </c>
      <c r="J2168" s="386" t="str">
        <f t="shared" si="330"/>
        <v>18.715.383/0001-40</v>
      </c>
      <c r="K2168" s="386" t="s">
        <v>1234</v>
      </c>
      <c r="L2168" s="404" t="s">
        <v>1255</v>
      </c>
      <c r="M2168" s="386" t="s">
        <v>3682</v>
      </c>
      <c r="N2168" s="399">
        <v>45322</v>
      </c>
      <c r="O2168" s="400" t="s">
        <v>76</v>
      </c>
      <c r="P2168" s="504" t="s">
        <v>458</v>
      </c>
      <c r="Q2168" s="501" t="s">
        <v>126</v>
      </c>
      <c r="R2168" s="501" t="s">
        <v>126</v>
      </c>
      <c r="S2168" s="349"/>
    </row>
    <row r="2169" spans="1:19" ht="60" customHeight="1" x14ac:dyDescent="0.2">
      <c r="A2169" s="481">
        <f t="shared" si="329"/>
        <v>2166</v>
      </c>
      <c r="B2169" s="399">
        <v>45330</v>
      </c>
      <c r="C2169" s="441">
        <v>45323</v>
      </c>
      <c r="D2169" s="400" t="s">
        <v>114</v>
      </c>
      <c r="E2169" s="401" t="s">
        <v>342</v>
      </c>
      <c r="F2169" s="402">
        <v>34.85</v>
      </c>
      <c r="G2169" s="405" t="s">
        <v>3027</v>
      </c>
      <c r="H2169" s="400" t="s">
        <v>139</v>
      </c>
      <c r="I2169" s="403" t="s">
        <v>1254</v>
      </c>
      <c r="J2169" s="386" t="str">
        <f t="shared" si="330"/>
        <v>18.715.383/0001-40</v>
      </c>
      <c r="K2169" s="386" t="s">
        <v>1234</v>
      </c>
      <c r="L2169" s="404" t="s">
        <v>1255</v>
      </c>
      <c r="M2169" s="386" t="s">
        <v>3683</v>
      </c>
      <c r="N2169" s="399">
        <v>45322</v>
      </c>
      <c r="O2169" s="400" t="s">
        <v>76</v>
      </c>
      <c r="P2169" s="504" t="s">
        <v>458</v>
      </c>
      <c r="Q2169" s="501" t="s">
        <v>126</v>
      </c>
      <c r="R2169" s="501" t="s">
        <v>126</v>
      </c>
      <c r="S2169" s="349"/>
    </row>
    <row r="2170" spans="1:19" ht="60" customHeight="1" x14ac:dyDescent="0.2">
      <c r="A2170" s="481">
        <f t="shared" si="329"/>
        <v>2167</v>
      </c>
      <c r="B2170" s="399">
        <v>45330</v>
      </c>
      <c r="C2170" s="441">
        <v>45323</v>
      </c>
      <c r="D2170" s="400" t="s">
        <v>114</v>
      </c>
      <c r="E2170" s="401" t="s">
        <v>342</v>
      </c>
      <c r="F2170" s="402">
        <v>20.100000000000001</v>
      </c>
      <c r="G2170" s="405" t="s">
        <v>3028</v>
      </c>
      <c r="H2170" s="400" t="s">
        <v>139</v>
      </c>
      <c r="I2170" s="403" t="s">
        <v>1254</v>
      </c>
      <c r="J2170" s="386" t="str">
        <f t="shared" si="330"/>
        <v>18.715.383/0001-40</v>
      </c>
      <c r="K2170" s="386" t="s">
        <v>1234</v>
      </c>
      <c r="L2170" s="404" t="s">
        <v>1255</v>
      </c>
      <c r="M2170" s="386" t="s">
        <v>3684</v>
      </c>
      <c r="N2170" s="399">
        <v>45322</v>
      </c>
      <c r="O2170" s="400" t="s">
        <v>76</v>
      </c>
      <c r="P2170" s="504" t="s">
        <v>458</v>
      </c>
      <c r="Q2170" s="501" t="s">
        <v>126</v>
      </c>
      <c r="R2170" s="501" t="s">
        <v>126</v>
      </c>
      <c r="S2170" s="349"/>
    </row>
    <row r="2171" spans="1:19" ht="60" customHeight="1" x14ac:dyDescent="0.2">
      <c r="A2171" s="481">
        <f t="shared" si="329"/>
        <v>2168</v>
      </c>
      <c r="B2171" s="399">
        <v>45330</v>
      </c>
      <c r="C2171" s="441">
        <v>45323</v>
      </c>
      <c r="D2171" s="400" t="s">
        <v>114</v>
      </c>
      <c r="E2171" s="401" t="s">
        <v>342</v>
      </c>
      <c r="F2171" s="402">
        <v>16</v>
      </c>
      <c r="G2171" s="405" t="s">
        <v>3029</v>
      </c>
      <c r="H2171" s="400" t="s">
        <v>139</v>
      </c>
      <c r="I2171" s="403" t="s">
        <v>1254</v>
      </c>
      <c r="J2171" s="386" t="str">
        <f t="shared" si="330"/>
        <v>18.715.383/0001-40</v>
      </c>
      <c r="K2171" s="386" t="s">
        <v>1234</v>
      </c>
      <c r="L2171" s="404" t="s">
        <v>1255</v>
      </c>
      <c r="M2171" s="386" t="s">
        <v>3685</v>
      </c>
      <c r="N2171" s="399">
        <v>45322</v>
      </c>
      <c r="O2171" s="400" t="s">
        <v>76</v>
      </c>
      <c r="P2171" s="504" t="s">
        <v>458</v>
      </c>
      <c r="Q2171" s="501" t="s">
        <v>126</v>
      </c>
      <c r="R2171" s="501" t="s">
        <v>126</v>
      </c>
      <c r="S2171" s="349"/>
    </row>
    <row r="2172" spans="1:19" ht="60" customHeight="1" x14ac:dyDescent="0.2">
      <c r="A2172" s="481">
        <f t="shared" si="329"/>
        <v>2169</v>
      </c>
      <c r="B2172" s="399">
        <v>45330</v>
      </c>
      <c r="C2172" s="441">
        <v>45323</v>
      </c>
      <c r="D2172" s="400" t="s">
        <v>114</v>
      </c>
      <c r="E2172" s="401" t="s">
        <v>342</v>
      </c>
      <c r="F2172" s="402">
        <v>225</v>
      </c>
      <c r="G2172" s="405" t="s">
        <v>3030</v>
      </c>
      <c r="H2172" s="400" t="s">
        <v>139</v>
      </c>
      <c r="I2172" s="403" t="s">
        <v>1254</v>
      </c>
      <c r="J2172" s="386" t="str">
        <f t="shared" si="330"/>
        <v>18.715.383/0001-40</v>
      </c>
      <c r="K2172" s="386" t="s">
        <v>1234</v>
      </c>
      <c r="L2172" s="404" t="s">
        <v>1255</v>
      </c>
      <c r="M2172" s="386" t="s">
        <v>3686</v>
      </c>
      <c r="N2172" s="399">
        <v>45322</v>
      </c>
      <c r="O2172" s="400" t="s">
        <v>76</v>
      </c>
      <c r="P2172" s="504" t="s">
        <v>458</v>
      </c>
      <c r="Q2172" s="501" t="s">
        <v>126</v>
      </c>
      <c r="R2172" s="501" t="s">
        <v>126</v>
      </c>
      <c r="S2172" s="349"/>
    </row>
    <row r="2173" spans="1:19" ht="60" customHeight="1" x14ac:dyDescent="0.2">
      <c r="A2173" s="481">
        <f t="shared" si="329"/>
        <v>2170</v>
      </c>
      <c r="B2173" s="399">
        <v>45330</v>
      </c>
      <c r="C2173" s="441">
        <v>45323</v>
      </c>
      <c r="D2173" s="400" t="s">
        <v>114</v>
      </c>
      <c r="E2173" s="401" t="s">
        <v>342</v>
      </c>
      <c r="F2173" s="402">
        <v>150</v>
      </c>
      <c r="G2173" s="405" t="s">
        <v>3031</v>
      </c>
      <c r="H2173" s="400" t="s">
        <v>139</v>
      </c>
      <c r="I2173" s="403" t="s">
        <v>1254</v>
      </c>
      <c r="J2173" s="386" t="str">
        <f t="shared" si="330"/>
        <v>18.715.383/0001-40</v>
      </c>
      <c r="K2173" s="386" t="s">
        <v>1234</v>
      </c>
      <c r="L2173" s="404" t="s">
        <v>1255</v>
      </c>
      <c r="M2173" s="386" t="s">
        <v>3687</v>
      </c>
      <c r="N2173" s="399">
        <v>45322</v>
      </c>
      <c r="O2173" s="400" t="s">
        <v>76</v>
      </c>
      <c r="P2173" s="504" t="s">
        <v>458</v>
      </c>
      <c r="Q2173" s="501" t="s">
        <v>126</v>
      </c>
      <c r="R2173" s="501" t="s">
        <v>126</v>
      </c>
      <c r="S2173" s="349"/>
    </row>
    <row r="2174" spans="1:19" ht="60" customHeight="1" x14ac:dyDescent="0.2">
      <c r="A2174" s="481">
        <f t="shared" si="329"/>
        <v>2171</v>
      </c>
      <c r="B2174" s="399">
        <v>45330</v>
      </c>
      <c r="C2174" s="441">
        <v>45323</v>
      </c>
      <c r="D2174" s="400" t="s">
        <v>114</v>
      </c>
      <c r="E2174" s="401" t="s">
        <v>342</v>
      </c>
      <c r="F2174" s="402">
        <v>15</v>
      </c>
      <c r="G2174" s="405" t="s">
        <v>3032</v>
      </c>
      <c r="H2174" s="400" t="s">
        <v>139</v>
      </c>
      <c r="I2174" s="403" t="s">
        <v>1254</v>
      </c>
      <c r="J2174" s="386" t="str">
        <f t="shared" si="330"/>
        <v>18.715.383/0001-40</v>
      </c>
      <c r="K2174" s="386" t="s">
        <v>1234</v>
      </c>
      <c r="L2174" s="404" t="s">
        <v>1255</v>
      </c>
      <c r="M2174" s="386" t="s">
        <v>3688</v>
      </c>
      <c r="N2174" s="399">
        <v>45322</v>
      </c>
      <c r="O2174" s="400" t="s">
        <v>76</v>
      </c>
      <c r="P2174" s="504" t="s">
        <v>458</v>
      </c>
      <c r="Q2174" s="501" t="s">
        <v>126</v>
      </c>
      <c r="R2174" s="501" t="s">
        <v>126</v>
      </c>
      <c r="S2174" s="349"/>
    </row>
    <row r="2175" spans="1:19" ht="60" customHeight="1" x14ac:dyDescent="0.2">
      <c r="A2175" s="481">
        <f t="shared" si="329"/>
        <v>2172</v>
      </c>
      <c r="B2175" s="399">
        <v>45330</v>
      </c>
      <c r="C2175" s="441">
        <v>45323</v>
      </c>
      <c r="D2175" s="400" t="s">
        <v>114</v>
      </c>
      <c r="E2175" s="401" t="s">
        <v>342</v>
      </c>
      <c r="F2175" s="402">
        <v>63</v>
      </c>
      <c r="G2175" s="405" t="s">
        <v>3033</v>
      </c>
      <c r="H2175" s="400" t="s">
        <v>139</v>
      </c>
      <c r="I2175" s="403" t="s">
        <v>1254</v>
      </c>
      <c r="J2175" s="386" t="str">
        <f t="shared" si="330"/>
        <v>18.715.383/0001-40</v>
      </c>
      <c r="K2175" s="386" t="s">
        <v>1234</v>
      </c>
      <c r="L2175" s="404" t="s">
        <v>1255</v>
      </c>
      <c r="M2175" s="386" t="s">
        <v>3689</v>
      </c>
      <c r="N2175" s="399">
        <v>45322</v>
      </c>
      <c r="O2175" s="400" t="s">
        <v>76</v>
      </c>
      <c r="P2175" s="504" t="s">
        <v>458</v>
      </c>
      <c r="Q2175" s="501" t="s">
        <v>126</v>
      </c>
      <c r="R2175" s="501" t="s">
        <v>126</v>
      </c>
      <c r="S2175" s="349"/>
    </row>
    <row r="2176" spans="1:19" ht="60" customHeight="1" x14ac:dyDescent="0.2">
      <c r="A2176" s="481">
        <f t="shared" si="329"/>
        <v>2173</v>
      </c>
      <c r="B2176" s="399">
        <v>45330</v>
      </c>
      <c r="C2176" s="441">
        <v>45323</v>
      </c>
      <c r="D2176" s="400" t="s">
        <v>114</v>
      </c>
      <c r="E2176" s="401" t="s">
        <v>342</v>
      </c>
      <c r="F2176" s="402">
        <v>150</v>
      </c>
      <c r="G2176" s="405" t="s">
        <v>3034</v>
      </c>
      <c r="H2176" s="400" t="s">
        <v>139</v>
      </c>
      <c r="I2176" s="403" t="s">
        <v>1254</v>
      </c>
      <c r="J2176" s="386" t="str">
        <f t="shared" si="330"/>
        <v>18.715.383/0001-40</v>
      </c>
      <c r="K2176" s="386" t="s">
        <v>1234</v>
      </c>
      <c r="L2176" s="404" t="s">
        <v>1255</v>
      </c>
      <c r="M2176" s="386" t="s">
        <v>3690</v>
      </c>
      <c r="N2176" s="399">
        <v>45322</v>
      </c>
      <c r="O2176" s="400" t="s">
        <v>76</v>
      </c>
      <c r="P2176" s="504" t="s">
        <v>458</v>
      </c>
      <c r="Q2176" s="501" t="s">
        <v>126</v>
      </c>
      <c r="R2176" s="501" t="s">
        <v>126</v>
      </c>
      <c r="S2176" s="349"/>
    </row>
    <row r="2177" spans="1:19" ht="60" customHeight="1" x14ac:dyDescent="0.2">
      <c r="A2177" s="481">
        <f t="shared" si="329"/>
        <v>2174</v>
      </c>
      <c r="B2177" s="399">
        <v>45330</v>
      </c>
      <c r="C2177" s="441">
        <v>45323</v>
      </c>
      <c r="D2177" s="400" t="s">
        <v>114</v>
      </c>
      <c r="E2177" s="401" t="s">
        <v>342</v>
      </c>
      <c r="F2177" s="402">
        <v>120</v>
      </c>
      <c r="G2177" s="405" t="s">
        <v>3035</v>
      </c>
      <c r="H2177" s="400" t="s">
        <v>139</v>
      </c>
      <c r="I2177" s="403" t="s">
        <v>1254</v>
      </c>
      <c r="J2177" s="386" t="str">
        <f t="shared" si="330"/>
        <v>18.715.383/0001-40</v>
      </c>
      <c r="K2177" s="386" t="s">
        <v>1234</v>
      </c>
      <c r="L2177" s="404" t="s">
        <v>1255</v>
      </c>
      <c r="M2177" s="386" t="s">
        <v>3691</v>
      </c>
      <c r="N2177" s="399">
        <v>45322</v>
      </c>
      <c r="O2177" s="400" t="s">
        <v>76</v>
      </c>
      <c r="P2177" s="504" t="s">
        <v>458</v>
      </c>
      <c r="Q2177" s="501" t="s">
        <v>126</v>
      </c>
      <c r="R2177" s="501" t="s">
        <v>126</v>
      </c>
      <c r="S2177" s="349"/>
    </row>
    <row r="2178" spans="1:19" ht="60" customHeight="1" x14ac:dyDescent="0.2">
      <c r="A2178" s="481">
        <f t="shared" si="329"/>
        <v>2175</v>
      </c>
      <c r="B2178" s="399">
        <v>45330</v>
      </c>
      <c r="C2178" s="441">
        <v>45323</v>
      </c>
      <c r="D2178" s="400" t="s">
        <v>114</v>
      </c>
      <c r="E2178" s="401" t="s">
        <v>342</v>
      </c>
      <c r="F2178" s="402">
        <v>29</v>
      </c>
      <c r="G2178" s="405" t="s">
        <v>3036</v>
      </c>
      <c r="H2178" s="400" t="s">
        <v>139</v>
      </c>
      <c r="I2178" s="403" t="s">
        <v>1254</v>
      </c>
      <c r="J2178" s="386" t="str">
        <f t="shared" si="330"/>
        <v>18.715.383/0001-40</v>
      </c>
      <c r="K2178" s="386" t="s">
        <v>1234</v>
      </c>
      <c r="L2178" s="404" t="s">
        <v>1255</v>
      </c>
      <c r="M2178" s="386" t="s">
        <v>3692</v>
      </c>
      <c r="N2178" s="399">
        <v>45322</v>
      </c>
      <c r="O2178" s="400" t="s">
        <v>76</v>
      </c>
      <c r="P2178" s="504" t="s">
        <v>458</v>
      </c>
      <c r="Q2178" s="501" t="s">
        <v>126</v>
      </c>
      <c r="R2178" s="501" t="s">
        <v>126</v>
      </c>
      <c r="S2178" s="349"/>
    </row>
    <row r="2179" spans="1:19" ht="60" customHeight="1" x14ac:dyDescent="0.2">
      <c r="A2179" s="481">
        <f t="shared" si="329"/>
        <v>2176</v>
      </c>
      <c r="B2179" s="399">
        <v>45330</v>
      </c>
      <c r="C2179" s="441">
        <v>45323</v>
      </c>
      <c r="D2179" s="400" t="s">
        <v>114</v>
      </c>
      <c r="E2179" s="401" t="s">
        <v>342</v>
      </c>
      <c r="F2179" s="402">
        <v>125</v>
      </c>
      <c r="G2179" s="405" t="s">
        <v>3037</v>
      </c>
      <c r="H2179" s="400" t="s">
        <v>139</v>
      </c>
      <c r="I2179" s="403" t="s">
        <v>1254</v>
      </c>
      <c r="J2179" s="386" t="str">
        <f t="shared" si="330"/>
        <v>18.715.383/0001-40</v>
      </c>
      <c r="K2179" s="386" t="s">
        <v>1234</v>
      </c>
      <c r="L2179" s="404" t="s">
        <v>1255</v>
      </c>
      <c r="M2179" s="386" t="s">
        <v>3693</v>
      </c>
      <c r="N2179" s="399">
        <v>45322</v>
      </c>
      <c r="O2179" s="400" t="s">
        <v>76</v>
      </c>
      <c r="P2179" s="504" t="s">
        <v>458</v>
      </c>
      <c r="Q2179" s="501" t="s">
        <v>126</v>
      </c>
      <c r="R2179" s="501" t="s">
        <v>126</v>
      </c>
      <c r="S2179" s="349"/>
    </row>
    <row r="2180" spans="1:19" ht="60" customHeight="1" x14ac:dyDescent="0.2">
      <c r="A2180" s="481">
        <f t="shared" si="329"/>
        <v>2177</v>
      </c>
      <c r="B2180" s="399">
        <v>45330</v>
      </c>
      <c r="C2180" s="441">
        <v>45323</v>
      </c>
      <c r="D2180" s="400" t="s">
        <v>114</v>
      </c>
      <c r="E2180" s="401" t="s">
        <v>342</v>
      </c>
      <c r="F2180" s="402">
        <v>150</v>
      </c>
      <c r="G2180" s="405" t="s">
        <v>3038</v>
      </c>
      <c r="H2180" s="400" t="s">
        <v>139</v>
      </c>
      <c r="I2180" s="403" t="s">
        <v>1254</v>
      </c>
      <c r="J2180" s="386" t="str">
        <f t="shared" si="330"/>
        <v>18.715.383/0001-40</v>
      </c>
      <c r="K2180" s="386" t="s">
        <v>1234</v>
      </c>
      <c r="L2180" s="404" t="s">
        <v>1255</v>
      </c>
      <c r="M2180" s="386" t="s">
        <v>3694</v>
      </c>
      <c r="N2180" s="399">
        <v>45322</v>
      </c>
      <c r="O2180" s="400" t="s">
        <v>76</v>
      </c>
      <c r="P2180" s="504" t="s">
        <v>458</v>
      </c>
      <c r="Q2180" s="501" t="s">
        <v>126</v>
      </c>
      <c r="R2180" s="501" t="s">
        <v>126</v>
      </c>
      <c r="S2180" s="349"/>
    </row>
    <row r="2181" spans="1:19" ht="60" customHeight="1" x14ac:dyDescent="0.2">
      <c r="A2181" s="481">
        <f t="shared" si="329"/>
        <v>2178</v>
      </c>
      <c r="B2181" s="399">
        <v>45330</v>
      </c>
      <c r="C2181" s="441">
        <v>45323</v>
      </c>
      <c r="D2181" s="400" t="s">
        <v>114</v>
      </c>
      <c r="E2181" s="401" t="s">
        <v>342</v>
      </c>
      <c r="F2181" s="402">
        <v>200</v>
      </c>
      <c r="G2181" s="405" t="s">
        <v>3039</v>
      </c>
      <c r="H2181" s="400" t="s">
        <v>139</v>
      </c>
      <c r="I2181" s="403" t="s">
        <v>1254</v>
      </c>
      <c r="J2181" s="386" t="str">
        <f t="shared" si="330"/>
        <v>18.715.383/0001-40</v>
      </c>
      <c r="K2181" s="386" t="s">
        <v>1234</v>
      </c>
      <c r="L2181" s="404" t="s">
        <v>1255</v>
      </c>
      <c r="M2181" s="386" t="s">
        <v>3695</v>
      </c>
      <c r="N2181" s="399">
        <v>45322</v>
      </c>
      <c r="O2181" s="400" t="s">
        <v>76</v>
      </c>
      <c r="P2181" s="504" t="s">
        <v>458</v>
      </c>
      <c r="Q2181" s="501" t="s">
        <v>126</v>
      </c>
      <c r="R2181" s="501" t="s">
        <v>126</v>
      </c>
      <c r="S2181" s="349"/>
    </row>
    <row r="2182" spans="1:19" ht="60" customHeight="1" x14ac:dyDescent="0.2">
      <c r="A2182" s="481">
        <f t="shared" si="329"/>
        <v>2179</v>
      </c>
      <c r="B2182" s="399">
        <v>45330</v>
      </c>
      <c r="C2182" s="441">
        <v>45323</v>
      </c>
      <c r="D2182" s="400" t="s">
        <v>114</v>
      </c>
      <c r="E2182" s="401" t="s">
        <v>342</v>
      </c>
      <c r="F2182" s="402">
        <v>150</v>
      </c>
      <c r="G2182" s="405" t="s">
        <v>3040</v>
      </c>
      <c r="H2182" s="400" t="s">
        <v>139</v>
      </c>
      <c r="I2182" s="403" t="s">
        <v>1254</v>
      </c>
      <c r="J2182" s="386" t="str">
        <f t="shared" si="330"/>
        <v>18.715.383/0001-40</v>
      </c>
      <c r="K2182" s="386" t="s">
        <v>1234</v>
      </c>
      <c r="L2182" s="404" t="s">
        <v>1255</v>
      </c>
      <c r="M2182" s="386" t="s">
        <v>3696</v>
      </c>
      <c r="N2182" s="399">
        <v>45322</v>
      </c>
      <c r="O2182" s="400" t="s">
        <v>76</v>
      </c>
      <c r="P2182" s="504" t="s">
        <v>458</v>
      </c>
      <c r="Q2182" s="501" t="s">
        <v>126</v>
      </c>
      <c r="R2182" s="501" t="s">
        <v>126</v>
      </c>
      <c r="S2182" s="349"/>
    </row>
    <row r="2183" spans="1:19" ht="60" customHeight="1" x14ac:dyDescent="0.2">
      <c r="A2183" s="481">
        <f t="shared" si="329"/>
        <v>2180</v>
      </c>
      <c r="B2183" s="399">
        <v>45330</v>
      </c>
      <c r="C2183" s="441">
        <v>45323</v>
      </c>
      <c r="D2183" s="400" t="s">
        <v>114</v>
      </c>
      <c r="E2183" s="401" t="s">
        <v>342</v>
      </c>
      <c r="F2183" s="402">
        <v>50</v>
      </c>
      <c r="G2183" s="405" t="s">
        <v>3041</v>
      </c>
      <c r="H2183" s="400" t="s">
        <v>139</v>
      </c>
      <c r="I2183" s="403" t="s">
        <v>1254</v>
      </c>
      <c r="J2183" s="386" t="str">
        <f t="shared" si="330"/>
        <v>18.715.383/0001-40</v>
      </c>
      <c r="K2183" s="386" t="s">
        <v>1234</v>
      </c>
      <c r="L2183" s="404" t="s">
        <v>1255</v>
      </c>
      <c r="M2183" s="386" t="s">
        <v>3697</v>
      </c>
      <c r="N2183" s="399">
        <v>45322</v>
      </c>
      <c r="O2183" s="400" t="s">
        <v>76</v>
      </c>
      <c r="P2183" s="504" t="s">
        <v>458</v>
      </c>
      <c r="Q2183" s="501" t="s">
        <v>126</v>
      </c>
      <c r="R2183" s="501" t="s">
        <v>126</v>
      </c>
      <c r="S2183" s="349"/>
    </row>
    <row r="2184" spans="1:19" ht="60" customHeight="1" x14ac:dyDescent="0.2">
      <c r="A2184" s="481">
        <f t="shared" si="329"/>
        <v>2181</v>
      </c>
      <c r="B2184" s="399">
        <v>45330</v>
      </c>
      <c r="C2184" s="441">
        <v>45323</v>
      </c>
      <c r="D2184" s="400" t="s">
        <v>114</v>
      </c>
      <c r="E2184" s="401" t="s">
        <v>342</v>
      </c>
      <c r="F2184" s="402">
        <v>80.400000000000006</v>
      </c>
      <c r="G2184" s="405" t="s">
        <v>3042</v>
      </c>
      <c r="H2184" s="400" t="s">
        <v>139</v>
      </c>
      <c r="I2184" s="403" t="s">
        <v>1254</v>
      </c>
      <c r="J2184" s="386" t="str">
        <f t="shared" si="330"/>
        <v>18.715.383/0001-40</v>
      </c>
      <c r="K2184" s="386" t="s">
        <v>1234</v>
      </c>
      <c r="L2184" s="404" t="s">
        <v>1255</v>
      </c>
      <c r="M2184" s="386" t="s">
        <v>3698</v>
      </c>
      <c r="N2184" s="399">
        <v>45322</v>
      </c>
      <c r="O2184" s="400" t="s">
        <v>76</v>
      </c>
      <c r="P2184" s="504" t="s">
        <v>458</v>
      </c>
      <c r="Q2184" s="501" t="s">
        <v>126</v>
      </c>
      <c r="R2184" s="501" t="s">
        <v>126</v>
      </c>
      <c r="S2184" s="349"/>
    </row>
    <row r="2185" spans="1:19" ht="60" customHeight="1" x14ac:dyDescent="0.2">
      <c r="A2185" s="481">
        <f t="shared" si="329"/>
        <v>2182</v>
      </c>
      <c r="B2185" s="399">
        <v>45330</v>
      </c>
      <c r="C2185" s="441">
        <v>45323</v>
      </c>
      <c r="D2185" s="400" t="s">
        <v>114</v>
      </c>
      <c r="E2185" s="401" t="s">
        <v>342</v>
      </c>
      <c r="F2185" s="402">
        <v>150</v>
      </c>
      <c r="G2185" s="405" t="s">
        <v>3043</v>
      </c>
      <c r="H2185" s="400" t="s">
        <v>139</v>
      </c>
      <c r="I2185" s="403" t="s">
        <v>1254</v>
      </c>
      <c r="J2185" s="386" t="str">
        <f t="shared" si="330"/>
        <v>18.715.383/0001-40</v>
      </c>
      <c r="K2185" s="386" t="s">
        <v>1234</v>
      </c>
      <c r="L2185" s="404" t="s">
        <v>1255</v>
      </c>
      <c r="M2185" s="386" t="s">
        <v>3699</v>
      </c>
      <c r="N2185" s="399">
        <v>45322</v>
      </c>
      <c r="O2185" s="400" t="s">
        <v>76</v>
      </c>
      <c r="P2185" s="504" t="s">
        <v>458</v>
      </c>
      <c r="Q2185" s="501" t="s">
        <v>126</v>
      </c>
      <c r="R2185" s="501" t="s">
        <v>126</v>
      </c>
      <c r="S2185" s="349"/>
    </row>
    <row r="2186" spans="1:19" ht="60" customHeight="1" x14ac:dyDescent="0.2">
      <c r="A2186" s="481">
        <f t="shared" si="329"/>
        <v>2183</v>
      </c>
      <c r="B2186" s="399">
        <v>45330</v>
      </c>
      <c r="C2186" s="441">
        <v>45323</v>
      </c>
      <c r="D2186" s="400" t="s">
        <v>114</v>
      </c>
      <c r="E2186" s="401" t="s">
        <v>342</v>
      </c>
      <c r="F2186" s="402">
        <v>12.33</v>
      </c>
      <c r="G2186" s="405" t="s">
        <v>3044</v>
      </c>
      <c r="H2186" s="400" t="s">
        <v>139</v>
      </c>
      <c r="I2186" s="403" t="s">
        <v>1254</v>
      </c>
      <c r="J2186" s="386" t="str">
        <f t="shared" si="330"/>
        <v>18.715.383/0001-40</v>
      </c>
      <c r="K2186" s="386" t="s">
        <v>1234</v>
      </c>
      <c r="L2186" s="404" t="s">
        <v>1255</v>
      </c>
      <c r="M2186" s="386" t="s">
        <v>3700</v>
      </c>
      <c r="N2186" s="399">
        <v>45322</v>
      </c>
      <c r="O2186" s="400" t="s">
        <v>76</v>
      </c>
      <c r="P2186" s="504" t="s">
        <v>458</v>
      </c>
      <c r="Q2186" s="501" t="s">
        <v>126</v>
      </c>
      <c r="R2186" s="501" t="s">
        <v>126</v>
      </c>
      <c r="S2186" s="349"/>
    </row>
    <row r="2187" spans="1:19" ht="60" customHeight="1" x14ac:dyDescent="0.2">
      <c r="A2187" s="481">
        <f t="shared" si="329"/>
        <v>2184</v>
      </c>
      <c r="B2187" s="399">
        <v>45330</v>
      </c>
      <c r="C2187" s="441">
        <v>45323</v>
      </c>
      <c r="D2187" s="400" t="s">
        <v>114</v>
      </c>
      <c r="E2187" s="401" t="s">
        <v>342</v>
      </c>
      <c r="F2187" s="402">
        <v>200</v>
      </c>
      <c r="G2187" s="405" t="s">
        <v>3045</v>
      </c>
      <c r="H2187" s="400" t="s">
        <v>139</v>
      </c>
      <c r="I2187" s="403" t="s">
        <v>1254</v>
      </c>
      <c r="J2187" s="386" t="str">
        <f t="shared" si="330"/>
        <v>18.715.383/0001-40</v>
      </c>
      <c r="K2187" s="386" t="s">
        <v>1234</v>
      </c>
      <c r="L2187" s="404" t="s">
        <v>1255</v>
      </c>
      <c r="M2187" s="386" t="s">
        <v>3701</v>
      </c>
      <c r="N2187" s="399">
        <v>45322</v>
      </c>
      <c r="O2187" s="400" t="s">
        <v>76</v>
      </c>
      <c r="P2187" s="504" t="s">
        <v>458</v>
      </c>
      <c r="Q2187" s="501" t="s">
        <v>126</v>
      </c>
      <c r="R2187" s="501" t="s">
        <v>126</v>
      </c>
      <c r="S2187" s="349"/>
    </row>
    <row r="2188" spans="1:19" ht="60" customHeight="1" x14ac:dyDescent="0.2">
      <c r="A2188" s="481">
        <f t="shared" si="329"/>
        <v>2185</v>
      </c>
      <c r="B2188" s="399">
        <v>45330</v>
      </c>
      <c r="C2188" s="441">
        <v>45323</v>
      </c>
      <c r="D2188" s="400" t="s">
        <v>114</v>
      </c>
      <c r="E2188" s="401" t="s">
        <v>342</v>
      </c>
      <c r="F2188" s="402">
        <v>150</v>
      </c>
      <c r="G2188" s="405" t="s">
        <v>3046</v>
      </c>
      <c r="H2188" s="400" t="s">
        <v>139</v>
      </c>
      <c r="I2188" s="403" t="s">
        <v>1254</v>
      </c>
      <c r="J2188" s="386" t="str">
        <f t="shared" si="330"/>
        <v>18.715.383/0001-40</v>
      </c>
      <c r="K2188" s="386" t="s">
        <v>1234</v>
      </c>
      <c r="L2188" s="404" t="s">
        <v>1255</v>
      </c>
      <c r="M2188" s="386" t="s">
        <v>3702</v>
      </c>
      <c r="N2188" s="399">
        <v>45322</v>
      </c>
      <c r="O2188" s="400" t="s">
        <v>76</v>
      </c>
      <c r="P2188" s="504" t="s">
        <v>458</v>
      </c>
      <c r="Q2188" s="501" t="s">
        <v>126</v>
      </c>
      <c r="R2188" s="501" t="s">
        <v>126</v>
      </c>
      <c r="S2188" s="349"/>
    </row>
    <row r="2189" spans="1:19" ht="60" customHeight="1" x14ac:dyDescent="0.2">
      <c r="A2189" s="481">
        <f t="shared" si="329"/>
        <v>2186</v>
      </c>
      <c r="B2189" s="399">
        <v>45330</v>
      </c>
      <c r="C2189" s="441">
        <v>45323</v>
      </c>
      <c r="D2189" s="400" t="s">
        <v>114</v>
      </c>
      <c r="E2189" s="401" t="s">
        <v>342</v>
      </c>
      <c r="F2189" s="402">
        <v>20.100000000000001</v>
      </c>
      <c r="G2189" s="405" t="s">
        <v>3047</v>
      </c>
      <c r="H2189" s="400" t="s">
        <v>139</v>
      </c>
      <c r="I2189" s="403" t="s">
        <v>1254</v>
      </c>
      <c r="J2189" s="386" t="str">
        <f t="shared" si="330"/>
        <v>18.715.383/0001-40</v>
      </c>
      <c r="K2189" s="386" t="s">
        <v>1234</v>
      </c>
      <c r="L2189" s="404" t="s">
        <v>1255</v>
      </c>
      <c r="M2189" s="386" t="s">
        <v>3703</v>
      </c>
      <c r="N2189" s="399">
        <v>45322</v>
      </c>
      <c r="O2189" s="400" t="s">
        <v>76</v>
      </c>
      <c r="P2189" s="504" t="s">
        <v>458</v>
      </c>
      <c r="Q2189" s="501" t="s">
        <v>126</v>
      </c>
      <c r="R2189" s="501" t="s">
        <v>126</v>
      </c>
      <c r="S2189" s="349"/>
    </row>
    <row r="2190" spans="1:19" ht="60" customHeight="1" x14ac:dyDescent="0.2">
      <c r="A2190" s="481">
        <f t="shared" si="329"/>
        <v>2187</v>
      </c>
      <c r="B2190" s="399">
        <v>45330</v>
      </c>
      <c r="C2190" s="441">
        <v>45323</v>
      </c>
      <c r="D2190" s="400" t="s">
        <v>114</v>
      </c>
      <c r="E2190" s="401" t="s">
        <v>342</v>
      </c>
      <c r="F2190" s="402">
        <v>50</v>
      </c>
      <c r="G2190" s="405" t="s">
        <v>3048</v>
      </c>
      <c r="H2190" s="400" t="s">
        <v>139</v>
      </c>
      <c r="I2190" s="403" t="s">
        <v>1254</v>
      </c>
      <c r="J2190" s="386" t="str">
        <f t="shared" si="330"/>
        <v>18.715.383/0001-40</v>
      </c>
      <c r="K2190" s="386" t="s">
        <v>1234</v>
      </c>
      <c r="L2190" s="404" t="s">
        <v>1255</v>
      </c>
      <c r="M2190" s="386" t="s">
        <v>3704</v>
      </c>
      <c r="N2190" s="399">
        <v>45322</v>
      </c>
      <c r="O2190" s="400" t="s">
        <v>76</v>
      </c>
      <c r="P2190" s="504" t="s">
        <v>458</v>
      </c>
      <c r="Q2190" s="501" t="s">
        <v>126</v>
      </c>
      <c r="R2190" s="501" t="s">
        <v>126</v>
      </c>
      <c r="S2190" s="349"/>
    </row>
    <row r="2191" spans="1:19" ht="60" customHeight="1" x14ac:dyDescent="0.2">
      <c r="A2191" s="481">
        <f t="shared" si="329"/>
        <v>2188</v>
      </c>
      <c r="B2191" s="399">
        <v>45330</v>
      </c>
      <c r="C2191" s="441">
        <v>45323</v>
      </c>
      <c r="D2191" s="400" t="s">
        <v>114</v>
      </c>
      <c r="E2191" s="401" t="s">
        <v>342</v>
      </c>
      <c r="F2191" s="402">
        <v>84.99</v>
      </c>
      <c r="G2191" s="405" t="s">
        <v>3049</v>
      </c>
      <c r="H2191" s="400" t="s">
        <v>139</v>
      </c>
      <c r="I2191" s="403" t="s">
        <v>1254</v>
      </c>
      <c r="J2191" s="386" t="str">
        <f t="shared" si="330"/>
        <v>18.715.383/0001-40</v>
      </c>
      <c r="K2191" s="386" t="s">
        <v>1234</v>
      </c>
      <c r="L2191" s="404" t="s">
        <v>1255</v>
      </c>
      <c r="M2191" s="386" t="s">
        <v>3705</v>
      </c>
      <c r="N2191" s="399">
        <v>45322</v>
      </c>
      <c r="O2191" s="400" t="s">
        <v>76</v>
      </c>
      <c r="P2191" s="504" t="s">
        <v>458</v>
      </c>
      <c r="Q2191" s="501" t="s">
        <v>126</v>
      </c>
      <c r="R2191" s="501" t="s">
        <v>126</v>
      </c>
      <c r="S2191" s="349"/>
    </row>
    <row r="2192" spans="1:19" ht="60" customHeight="1" x14ac:dyDescent="0.2">
      <c r="A2192" s="481">
        <f t="shared" si="329"/>
        <v>2189</v>
      </c>
      <c r="B2192" s="399">
        <v>45330</v>
      </c>
      <c r="C2192" s="441">
        <v>45323</v>
      </c>
      <c r="D2192" s="400" t="s">
        <v>114</v>
      </c>
      <c r="E2192" s="401" t="s">
        <v>342</v>
      </c>
      <c r="F2192" s="402">
        <v>122.5</v>
      </c>
      <c r="G2192" s="405" t="s">
        <v>3050</v>
      </c>
      <c r="H2192" s="400" t="s">
        <v>139</v>
      </c>
      <c r="I2192" s="403" t="s">
        <v>1254</v>
      </c>
      <c r="J2192" s="386" t="str">
        <f t="shared" si="330"/>
        <v>18.715.383/0001-40</v>
      </c>
      <c r="K2192" s="386" t="s">
        <v>1234</v>
      </c>
      <c r="L2192" s="404" t="s">
        <v>1255</v>
      </c>
      <c r="M2192" s="386" t="s">
        <v>3706</v>
      </c>
      <c r="N2192" s="399">
        <v>45322</v>
      </c>
      <c r="O2192" s="400" t="s">
        <v>76</v>
      </c>
      <c r="P2192" s="504" t="s">
        <v>458</v>
      </c>
      <c r="Q2192" s="501" t="s">
        <v>126</v>
      </c>
      <c r="R2192" s="501" t="s">
        <v>126</v>
      </c>
      <c r="S2192" s="349"/>
    </row>
    <row r="2193" spans="1:19" ht="60" customHeight="1" x14ac:dyDescent="0.2">
      <c r="A2193" s="481">
        <f t="shared" si="329"/>
        <v>2190</v>
      </c>
      <c r="B2193" s="399">
        <v>45330</v>
      </c>
      <c r="C2193" s="441">
        <v>45323</v>
      </c>
      <c r="D2193" s="400" t="s">
        <v>114</v>
      </c>
      <c r="E2193" s="401" t="s">
        <v>342</v>
      </c>
      <c r="F2193" s="402">
        <v>23.1</v>
      </c>
      <c r="G2193" s="405" t="s">
        <v>3051</v>
      </c>
      <c r="H2193" s="400" t="s">
        <v>139</v>
      </c>
      <c r="I2193" s="403" t="s">
        <v>1254</v>
      </c>
      <c r="J2193" s="386" t="str">
        <f t="shared" si="330"/>
        <v>18.715.383/0001-40</v>
      </c>
      <c r="K2193" s="386" t="s">
        <v>1234</v>
      </c>
      <c r="L2193" s="404" t="s">
        <v>1255</v>
      </c>
      <c r="M2193" s="386" t="s">
        <v>3707</v>
      </c>
      <c r="N2193" s="399">
        <v>45322</v>
      </c>
      <c r="O2193" s="400" t="s">
        <v>76</v>
      </c>
      <c r="P2193" s="504" t="s">
        <v>458</v>
      </c>
      <c r="Q2193" s="501" t="s">
        <v>126</v>
      </c>
      <c r="R2193" s="501" t="s">
        <v>126</v>
      </c>
      <c r="S2193" s="349"/>
    </row>
    <row r="2194" spans="1:19" ht="60" customHeight="1" x14ac:dyDescent="0.2">
      <c r="A2194" s="481">
        <f t="shared" si="329"/>
        <v>2191</v>
      </c>
      <c r="B2194" s="399">
        <v>45330</v>
      </c>
      <c r="C2194" s="441">
        <v>45323</v>
      </c>
      <c r="D2194" s="400" t="s">
        <v>114</v>
      </c>
      <c r="E2194" s="401" t="s">
        <v>342</v>
      </c>
      <c r="F2194" s="402">
        <v>77.5</v>
      </c>
      <c r="G2194" s="405" t="s">
        <v>3052</v>
      </c>
      <c r="H2194" s="400" t="s">
        <v>139</v>
      </c>
      <c r="I2194" s="403" t="s">
        <v>1254</v>
      </c>
      <c r="J2194" s="386" t="str">
        <f t="shared" si="330"/>
        <v>18.715.383/0001-40</v>
      </c>
      <c r="K2194" s="386" t="s">
        <v>1234</v>
      </c>
      <c r="L2194" s="404" t="s">
        <v>1255</v>
      </c>
      <c r="M2194" s="386" t="s">
        <v>3708</v>
      </c>
      <c r="N2194" s="399">
        <v>45322</v>
      </c>
      <c r="O2194" s="400" t="s">
        <v>76</v>
      </c>
      <c r="P2194" s="504" t="s">
        <v>458</v>
      </c>
      <c r="Q2194" s="501" t="s">
        <v>126</v>
      </c>
      <c r="R2194" s="501" t="s">
        <v>126</v>
      </c>
      <c r="S2194" s="349"/>
    </row>
    <row r="2195" spans="1:19" ht="60" customHeight="1" x14ac:dyDescent="0.2">
      <c r="A2195" s="481">
        <f t="shared" si="329"/>
        <v>2192</v>
      </c>
      <c r="B2195" s="399">
        <v>45330</v>
      </c>
      <c r="C2195" s="441">
        <v>45323</v>
      </c>
      <c r="D2195" s="400" t="s">
        <v>114</v>
      </c>
      <c r="E2195" s="401" t="s">
        <v>342</v>
      </c>
      <c r="F2195" s="402">
        <v>124</v>
      </c>
      <c r="G2195" s="405" t="s">
        <v>3053</v>
      </c>
      <c r="H2195" s="400" t="s">
        <v>139</v>
      </c>
      <c r="I2195" s="403" t="s">
        <v>1254</v>
      </c>
      <c r="J2195" s="386" t="str">
        <f t="shared" si="330"/>
        <v>18.715.383/0001-40</v>
      </c>
      <c r="K2195" s="386" t="s">
        <v>1234</v>
      </c>
      <c r="L2195" s="404" t="s">
        <v>1255</v>
      </c>
      <c r="M2195" s="386" t="s">
        <v>3709</v>
      </c>
      <c r="N2195" s="399">
        <v>45322</v>
      </c>
      <c r="O2195" s="400" t="s">
        <v>76</v>
      </c>
      <c r="P2195" s="504" t="s">
        <v>458</v>
      </c>
      <c r="Q2195" s="501" t="s">
        <v>126</v>
      </c>
      <c r="R2195" s="501" t="s">
        <v>126</v>
      </c>
      <c r="S2195" s="349"/>
    </row>
    <row r="2196" spans="1:19" ht="60" customHeight="1" x14ac:dyDescent="0.2">
      <c r="A2196" s="481">
        <f t="shared" si="329"/>
        <v>2193</v>
      </c>
      <c r="B2196" s="399">
        <v>45330</v>
      </c>
      <c r="C2196" s="441">
        <v>45323</v>
      </c>
      <c r="D2196" s="400" t="s">
        <v>114</v>
      </c>
      <c r="E2196" s="401" t="s">
        <v>342</v>
      </c>
      <c r="F2196" s="402">
        <v>256.5</v>
      </c>
      <c r="G2196" s="405" t="s">
        <v>3054</v>
      </c>
      <c r="H2196" s="400" t="s">
        <v>139</v>
      </c>
      <c r="I2196" s="403" t="s">
        <v>1254</v>
      </c>
      <c r="J2196" s="386" t="str">
        <f t="shared" si="330"/>
        <v>18.715.383/0001-40</v>
      </c>
      <c r="K2196" s="386" t="s">
        <v>1234</v>
      </c>
      <c r="L2196" s="404" t="s">
        <v>1255</v>
      </c>
      <c r="M2196" s="386" t="s">
        <v>3710</v>
      </c>
      <c r="N2196" s="399">
        <v>45322</v>
      </c>
      <c r="O2196" s="400" t="s">
        <v>76</v>
      </c>
      <c r="P2196" s="504" t="s">
        <v>458</v>
      </c>
      <c r="Q2196" s="501" t="s">
        <v>126</v>
      </c>
      <c r="R2196" s="501" t="s">
        <v>126</v>
      </c>
      <c r="S2196" s="349"/>
    </row>
    <row r="2197" spans="1:19" ht="60" customHeight="1" x14ac:dyDescent="0.2">
      <c r="A2197" s="481">
        <f t="shared" si="329"/>
        <v>2194</v>
      </c>
      <c r="B2197" s="399">
        <v>45330</v>
      </c>
      <c r="C2197" s="441">
        <v>45323</v>
      </c>
      <c r="D2197" s="400" t="s">
        <v>114</v>
      </c>
      <c r="E2197" s="401" t="s">
        <v>342</v>
      </c>
      <c r="F2197" s="402">
        <v>66</v>
      </c>
      <c r="G2197" s="405" t="s">
        <v>3055</v>
      </c>
      <c r="H2197" s="400" t="s">
        <v>139</v>
      </c>
      <c r="I2197" s="403" t="s">
        <v>1254</v>
      </c>
      <c r="J2197" s="386" t="str">
        <f t="shared" si="330"/>
        <v>18.715.383/0001-40</v>
      </c>
      <c r="K2197" s="386" t="s">
        <v>1234</v>
      </c>
      <c r="L2197" s="404" t="s">
        <v>1255</v>
      </c>
      <c r="M2197" s="386" t="s">
        <v>3711</v>
      </c>
      <c r="N2197" s="399">
        <v>45322</v>
      </c>
      <c r="O2197" s="400" t="s">
        <v>76</v>
      </c>
      <c r="P2197" s="504" t="s">
        <v>458</v>
      </c>
      <c r="Q2197" s="501" t="s">
        <v>126</v>
      </c>
      <c r="R2197" s="501" t="s">
        <v>126</v>
      </c>
      <c r="S2197" s="349"/>
    </row>
    <row r="2198" spans="1:19" ht="60" customHeight="1" x14ac:dyDescent="0.2">
      <c r="A2198" s="481">
        <f t="shared" si="329"/>
        <v>2195</v>
      </c>
      <c r="B2198" s="399">
        <v>45330</v>
      </c>
      <c r="C2198" s="441">
        <v>45323</v>
      </c>
      <c r="D2198" s="400" t="s">
        <v>114</v>
      </c>
      <c r="E2198" s="401" t="s">
        <v>342</v>
      </c>
      <c r="F2198" s="402">
        <v>349</v>
      </c>
      <c r="G2198" s="405" t="s">
        <v>3056</v>
      </c>
      <c r="H2198" s="400" t="s">
        <v>139</v>
      </c>
      <c r="I2198" s="403" t="s">
        <v>1254</v>
      </c>
      <c r="J2198" s="386" t="str">
        <f t="shared" si="330"/>
        <v>18.715.383/0001-40</v>
      </c>
      <c r="K2198" s="386" t="s">
        <v>1234</v>
      </c>
      <c r="L2198" s="404" t="s">
        <v>1255</v>
      </c>
      <c r="M2198" s="386" t="s">
        <v>3712</v>
      </c>
      <c r="N2198" s="399">
        <v>45322</v>
      </c>
      <c r="O2198" s="400" t="s">
        <v>76</v>
      </c>
      <c r="P2198" s="504" t="s">
        <v>458</v>
      </c>
      <c r="Q2198" s="501" t="s">
        <v>126</v>
      </c>
      <c r="R2198" s="501" t="s">
        <v>126</v>
      </c>
      <c r="S2198" s="349"/>
    </row>
    <row r="2199" spans="1:19" ht="60" customHeight="1" x14ac:dyDescent="0.2">
      <c r="A2199" s="481">
        <f t="shared" si="329"/>
        <v>2196</v>
      </c>
      <c r="B2199" s="399">
        <v>45330</v>
      </c>
      <c r="C2199" s="441">
        <v>45323</v>
      </c>
      <c r="D2199" s="400" t="s">
        <v>114</v>
      </c>
      <c r="E2199" s="401" t="s">
        <v>342</v>
      </c>
      <c r="F2199" s="402">
        <v>150</v>
      </c>
      <c r="G2199" s="405" t="s">
        <v>3057</v>
      </c>
      <c r="H2199" s="400" t="s">
        <v>139</v>
      </c>
      <c r="I2199" s="403" t="s">
        <v>1254</v>
      </c>
      <c r="J2199" s="386" t="str">
        <f t="shared" si="330"/>
        <v>18.715.383/0001-40</v>
      </c>
      <c r="K2199" s="386" t="s">
        <v>1234</v>
      </c>
      <c r="L2199" s="404" t="s">
        <v>1255</v>
      </c>
      <c r="M2199" s="386" t="s">
        <v>3713</v>
      </c>
      <c r="N2199" s="399">
        <v>45322</v>
      </c>
      <c r="O2199" s="400" t="s">
        <v>76</v>
      </c>
      <c r="P2199" s="504" t="s">
        <v>458</v>
      </c>
      <c r="Q2199" s="501" t="s">
        <v>126</v>
      </c>
      <c r="R2199" s="501" t="s">
        <v>126</v>
      </c>
      <c r="S2199" s="349"/>
    </row>
    <row r="2200" spans="1:19" ht="60" customHeight="1" x14ac:dyDescent="0.2">
      <c r="A2200" s="481">
        <f t="shared" si="329"/>
        <v>2197</v>
      </c>
      <c r="B2200" s="399">
        <v>45330</v>
      </c>
      <c r="C2200" s="441">
        <v>45323</v>
      </c>
      <c r="D2200" s="400" t="s">
        <v>114</v>
      </c>
      <c r="E2200" s="401" t="s">
        <v>342</v>
      </c>
      <c r="F2200" s="402">
        <v>21.1</v>
      </c>
      <c r="G2200" s="405" t="s">
        <v>3058</v>
      </c>
      <c r="H2200" s="400" t="s">
        <v>139</v>
      </c>
      <c r="I2200" s="403" t="s">
        <v>1254</v>
      </c>
      <c r="J2200" s="386" t="str">
        <f t="shared" si="330"/>
        <v>18.715.383/0001-40</v>
      </c>
      <c r="K2200" s="386" t="s">
        <v>1234</v>
      </c>
      <c r="L2200" s="404" t="s">
        <v>1255</v>
      </c>
      <c r="M2200" s="386" t="s">
        <v>3714</v>
      </c>
      <c r="N2200" s="399">
        <v>45322</v>
      </c>
      <c r="O2200" s="400" t="s">
        <v>76</v>
      </c>
      <c r="P2200" s="504" t="s">
        <v>458</v>
      </c>
      <c r="Q2200" s="501" t="s">
        <v>126</v>
      </c>
      <c r="R2200" s="501" t="s">
        <v>126</v>
      </c>
      <c r="S2200" s="349"/>
    </row>
    <row r="2201" spans="1:19" ht="60" customHeight="1" x14ac:dyDescent="0.2">
      <c r="A2201" s="481">
        <f t="shared" si="329"/>
        <v>2198</v>
      </c>
      <c r="B2201" s="399">
        <v>45330</v>
      </c>
      <c r="C2201" s="441">
        <v>45323</v>
      </c>
      <c r="D2201" s="400" t="s">
        <v>114</v>
      </c>
      <c r="E2201" s="401" t="s">
        <v>342</v>
      </c>
      <c r="F2201" s="402">
        <v>90</v>
      </c>
      <c r="G2201" s="405" t="s">
        <v>3059</v>
      </c>
      <c r="H2201" s="400" t="s">
        <v>139</v>
      </c>
      <c r="I2201" s="403" t="s">
        <v>1254</v>
      </c>
      <c r="J2201" s="386" t="str">
        <f t="shared" si="330"/>
        <v>18.715.383/0001-40</v>
      </c>
      <c r="K2201" s="386" t="s">
        <v>1234</v>
      </c>
      <c r="L2201" s="404" t="s">
        <v>1255</v>
      </c>
      <c r="M2201" s="386" t="s">
        <v>3715</v>
      </c>
      <c r="N2201" s="399">
        <v>45322</v>
      </c>
      <c r="O2201" s="400" t="s">
        <v>76</v>
      </c>
      <c r="P2201" s="504" t="s">
        <v>458</v>
      </c>
      <c r="Q2201" s="501" t="s">
        <v>126</v>
      </c>
      <c r="R2201" s="501" t="s">
        <v>126</v>
      </c>
      <c r="S2201" s="349"/>
    </row>
    <row r="2202" spans="1:19" ht="60" customHeight="1" x14ac:dyDescent="0.2">
      <c r="A2202" s="481">
        <f t="shared" si="329"/>
        <v>2199</v>
      </c>
      <c r="B2202" s="399">
        <v>45330</v>
      </c>
      <c r="C2202" s="441">
        <v>45323</v>
      </c>
      <c r="D2202" s="400" t="s">
        <v>114</v>
      </c>
      <c r="E2202" s="401" t="s">
        <v>342</v>
      </c>
      <c r="F2202" s="402">
        <v>60.3</v>
      </c>
      <c r="G2202" s="405" t="s">
        <v>3060</v>
      </c>
      <c r="H2202" s="400" t="s">
        <v>139</v>
      </c>
      <c r="I2202" s="403" t="s">
        <v>1254</v>
      </c>
      <c r="J2202" s="386" t="str">
        <f t="shared" si="330"/>
        <v>18.715.383/0001-40</v>
      </c>
      <c r="K2202" s="386" t="s">
        <v>1234</v>
      </c>
      <c r="L2202" s="404" t="s">
        <v>1255</v>
      </c>
      <c r="M2202" s="386" t="s">
        <v>3716</v>
      </c>
      <c r="N2202" s="399">
        <v>45322</v>
      </c>
      <c r="O2202" s="400" t="s">
        <v>76</v>
      </c>
      <c r="P2202" s="504" t="s">
        <v>458</v>
      </c>
      <c r="Q2202" s="501" t="s">
        <v>126</v>
      </c>
      <c r="R2202" s="501" t="s">
        <v>126</v>
      </c>
      <c r="S2202" s="349"/>
    </row>
    <row r="2203" spans="1:19" ht="60" customHeight="1" x14ac:dyDescent="0.2">
      <c r="A2203" s="481">
        <f t="shared" si="329"/>
        <v>2200</v>
      </c>
      <c r="B2203" s="399">
        <v>45330</v>
      </c>
      <c r="C2203" s="441">
        <v>45323</v>
      </c>
      <c r="D2203" s="400" t="s">
        <v>114</v>
      </c>
      <c r="E2203" s="401" t="s">
        <v>342</v>
      </c>
      <c r="F2203" s="402">
        <v>150</v>
      </c>
      <c r="G2203" s="405" t="s">
        <v>3061</v>
      </c>
      <c r="H2203" s="400" t="s">
        <v>139</v>
      </c>
      <c r="I2203" s="403" t="s">
        <v>1254</v>
      </c>
      <c r="J2203" s="386" t="str">
        <f t="shared" si="330"/>
        <v>18.715.383/0001-40</v>
      </c>
      <c r="K2203" s="386" t="s">
        <v>1234</v>
      </c>
      <c r="L2203" s="404" t="s">
        <v>1255</v>
      </c>
      <c r="M2203" s="386" t="s">
        <v>3717</v>
      </c>
      <c r="N2203" s="399">
        <v>45322</v>
      </c>
      <c r="O2203" s="400" t="s">
        <v>76</v>
      </c>
      <c r="P2203" s="504" t="s">
        <v>458</v>
      </c>
      <c r="Q2203" s="501" t="s">
        <v>126</v>
      </c>
      <c r="R2203" s="501" t="s">
        <v>126</v>
      </c>
      <c r="S2203" s="349"/>
    </row>
    <row r="2204" spans="1:19" ht="60" customHeight="1" x14ac:dyDescent="0.2">
      <c r="A2204" s="481">
        <f t="shared" si="329"/>
        <v>2201</v>
      </c>
      <c r="B2204" s="399">
        <v>45330</v>
      </c>
      <c r="C2204" s="441">
        <v>45323</v>
      </c>
      <c r="D2204" s="400" t="s">
        <v>114</v>
      </c>
      <c r="E2204" s="401" t="s">
        <v>342</v>
      </c>
      <c r="F2204" s="402">
        <v>10.5</v>
      </c>
      <c r="G2204" s="405" t="s">
        <v>3062</v>
      </c>
      <c r="H2204" s="400" t="s">
        <v>139</v>
      </c>
      <c r="I2204" s="403" t="s">
        <v>1254</v>
      </c>
      <c r="J2204" s="386" t="str">
        <f t="shared" si="330"/>
        <v>18.715.383/0001-40</v>
      </c>
      <c r="K2204" s="386" t="s">
        <v>1234</v>
      </c>
      <c r="L2204" s="404" t="s">
        <v>1255</v>
      </c>
      <c r="M2204" s="386" t="s">
        <v>3718</v>
      </c>
      <c r="N2204" s="399">
        <v>45322</v>
      </c>
      <c r="O2204" s="400" t="s">
        <v>76</v>
      </c>
      <c r="P2204" s="504" t="s">
        <v>458</v>
      </c>
      <c r="Q2204" s="501" t="s">
        <v>126</v>
      </c>
      <c r="R2204" s="501" t="s">
        <v>126</v>
      </c>
      <c r="S2204" s="349"/>
    </row>
    <row r="2205" spans="1:19" ht="60" customHeight="1" x14ac:dyDescent="0.2">
      <c r="A2205" s="481">
        <f t="shared" si="329"/>
        <v>2202</v>
      </c>
      <c r="B2205" s="399">
        <v>45330</v>
      </c>
      <c r="C2205" s="441">
        <v>45323</v>
      </c>
      <c r="D2205" s="400" t="s">
        <v>114</v>
      </c>
      <c r="E2205" s="401" t="s">
        <v>342</v>
      </c>
      <c r="F2205" s="402">
        <v>150</v>
      </c>
      <c r="G2205" s="405" t="s">
        <v>3063</v>
      </c>
      <c r="H2205" s="400" t="s">
        <v>139</v>
      </c>
      <c r="I2205" s="403" t="s">
        <v>1254</v>
      </c>
      <c r="J2205" s="386" t="str">
        <f t="shared" si="330"/>
        <v>18.715.383/0001-40</v>
      </c>
      <c r="K2205" s="386" t="s">
        <v>1234</v>
      </c>
      <c r="L2205" s="404" t="s">
        <v>1255</v>
      </c>
      <c r="M2205" s="386" t="s">
        <v>3719</v>
      </c>
      <c r="N2205" s="399">
        <v>45322</v>
      </c>
      <c r="O2205" s="400" t="s">
        <v>76</v>
      </c>
      <c r="P2205" s="504" t="s">
        <v>458</v>
      </c>
      <c r="Q2205" s="501" t="s">
        <v>126</v>
      </c>
      <c r="R2205" s="501" t="s">
        <v>126</v>
      </c>
      <c r="S2205" s="349"/>
    </row>
    <row r="2206" spans="1:19" ht="60" customHeight="1" x14ac:dyDescent="0.2">
      <c r="A2206" s="481">
        <f t="shared" si="329"/>
        <v>2203</v>
      </c>
      <c r="B2206" s="399">
        <v>45330</v>
      </c>
      <c r="C2206" s="441">
        <v>45323</v>
      </c>
      <c r="D2206" s="400" t="s">
        <v>114</v>
      </c>
      <c r="E2206" s="401" t="s">
        <v>342</v>
      </c>
      <c r="F2206" s="402">
        <v>90</v>
      </c>
      <c r="G2206" s="405" t="s">
        <v>3064</v>
      </c>
      <c r="H2206" s="400" t="s">
        <v>139</v>
      </c>
      <c r="I2206" s="403" t="s">
        <v>1254</v>
      </c>
      <c r="J2206" s="386" t="str">
        <f t="shared" si="330"/>
        <v>18.715.383/0001-40</v>
      </c>
      <c r="K2206" s="386" t="s">
        <v>1234</v>
      </c>
      <c r="L2206" s="404" t="s">
        <v>1255</v>
      </c>
      <c r="M2206" s="386" t="s">
        <v>3720</v>
      </c>
      <c r="N2206" s="399">
        <v>45322</v>
      </c>
      <c r="O2206" s="400" t="s">
        <v>76</v>
      </c>
      <c r="P2206" s="504" t="s">
        <v>458</v>
      </c>
      <c r="Q2206" s="501" t="s">
        <v>126</v>
      </c>
      <c r="R2206" s="501" t="s">
        <v>126</v>
      </c>
      <c r="S2206" s="349"/>
    </row>
    <row r="2207" spans="1:19" ht="60" customHeight="1" x14ac:dyDescent="0.2">
      <c r="A2207" s="481">
        <f t="shared" si="329"/>
        <v>2204</v>
      </c>
      <c r="B2207" s="399">
        <v>45330</v>
      </c>
      <c r="C2207" s="441">
        <v>45323</v>
      </c>
      <c r="D2207" s="400" t="s">
        <v>114</v>
      </c>
      <c r="E2207" s="401" t="s">
        <v>342</v>
      </c>
      <c r="F2207" s="402">
        <v>50</v>
      </c>
      <c r="G2207" s="405" t="s">
        <v>3065</v>
      </c>
      <c r="H2207" s="400" t="s">
        <v>139</v>
      </c>
      <c r="I2207" s="403" t="s">
        <v>1254</v>
      </c>
      <c r="J2207" s="386" t="str">
        <f t="shared" si="330"/>
        <v>18.715.383/0001-40</v>
      </c>
      <c r="K2207" s="386" t="s">
        <v>1234</v>
      </c>
      <c r="L2207" s="404" t="s">
        <v>1255</v>
      </c>
      <c r="M2207" s="386" t="s">
        <v>3721</v>
      </c>
      <c r="N2207" s="399">
        <v>45322</v>
      </c>
      <c r="O2207" s="400" t="s">
        <v>76</v>
      </c>
      <c r="P2207" s="504" t="s">
        <v>458</v>
      </c>
      <c r="Q2207" s="501" t="s">
        <v>126</v>
      </c>
      <c r="R2207" s="501" t="s">
        <v>126</v>
      </c>
      <c r="S2207" s="349"/>
    </row>
    <row r="2208" spans="1:19" ht="60" customHeight="1" x14ac:dyDescent="0.2">
      <c r="A2208" s="481">
        <f t="shared" si="329"/>
        <v>2205</v>
      </c>
      <c r="B2208" s="399">
        <v>45330</v>
      </c>
      <c r="C2208" s="441">
        <v>45323</v>
      </c>
      <c r="D2208" s="400" t="s">
        <v>114</v>
      </c>
      <c r="E2208" s="401" t="s">
        <v>342</v>
      </c>
      <c r="F2208" s="402">
        <v>150</v>
      </c>
      <c r="G2208" s="405" t="s">
        <v>3066</v>
      </c>
      <c r="H2208" s="400" t="s">
        <v>139</v>
      </c>
      <c r="I2208" s="403" t="s">
        <v>1254</v>
      </c>
      <c r="J2208" s="386" t="str">
        <f t="shared" si="330"/>
        <v>18.715.383/0001-40</v>
      </c>
      <c r="K2208" s="386" t="s">
        <v>1234</v>
      </c>
      <c r="L2208" s="404" t="s">
        <v>1255</v>
      </c>
      <c r="M2208" s="386" t="s">
        <v>3722</v>
      </c>
      <c r="N2208" s="399">
        <v>45322</v>
      </c>
      <c r="O2208" s="400" t="s">
        <v>76</v>
      </c>
      <c r="P2208" s="504" t="s">
        <v>458</v>
      </c>
      <c r="Q2208" s="501" t="s">
        <v>126</v>
      </c>
      <c r="R2208" s="501" t="s">
        <v>126</v>
      </c>
      <c r="S2208" s="349"/>
    </row>
    <row r="2209" spans="1:19" ht="60" customHeight="1" x14ac:dyDescent="0.2">
      <c r="A2209" s="481">
        <f t="shared" si="329"/>
        <v>2206</v>
      </c>
      <c r="B2209" s="399">
        <v>45330</v>
      </c>
      <c r="C2209" s="441">
        <v>45323</v>
      </c>
      <c r="D2209" s="400" t="s">
        <v>114</v>
      </c>
      <c r="E2209" s="401" t="s">
        <v>342</v>
      </c>
      <c r="F2209" s="402">
        <v>200</v>
      </c>
      <c r="G2209" s="405" t="s">
        <v>3067</v>
      </c>
      <c r="H2209" s="400" t="s">
        <v>139</v>
      </c>
      <c r="I2209" s="403" t="s">
        <v>1254</v>
      </c>
      <c r="J2209" s="386" t="str">
        <f t="shared" si="330"/>
        <v>18.715.383/0001-40</v>
      </c>
      <c r="K2209" s="386" t="s">
        <v>1234</v>
      </c>
      <c r="L2209" s="404" t="s">
        <v>1255</v>
      </c>
      <c r="M2209" s="386" t="s">
        <v>3723</v>
      </c>
      <c r="N2209" s="399">
        <v>45322</v>
      </c>
      <c r="O2209" s="400" t="s">
        <v>76</v>
      </c>
      <c r="P2209" s="504" t="s">
        <v>458</v>
      </c>
      <c r="Q2209" s="501" t="s">
        <v>126</v>
      </c>
      <c r="R2209" s="501" t="s">
        <v>126</v>
      </c>
      <c r="S2209" s="349"/>
    </row>
    <row r="2210" spans="1:19" ht="60" customHeight="1" x14ac:dyDescent="0.2">
      <c r="A2210" s="481">
        <f t="shared" si="329"/>
        <v>2207</v>
      </c>
      <c r="B2210" s="399">
        <v>45330</v>
      </c>
      <c r="C2210" s="441">
        <v>45323</v>
      </c>
      <c r="D2210" s="400" t="s">
        <v>114</v>
      </c>
      <c r="E2210" s="401" t="s">
        <v>342</v>
      </c>
      <c r="F2210" s="402">
        <v>18</v>
      </c>
      <c r="G2210" s="405" t="s">
        <v>3068</v>
      </c>
      <c r="H2210" s="400" t="s">
        <v>139</v>
      </c>
      <c r="I2210" s="403" t="s">
        <v>1254</v>
      </c>
      <c r="J2210" s="386" t="str">
        <f t="shared" si="330"/>
        <v>18.715.383/0001-40</v>
      </c>
      <c r="K2210" s="386" t="s">
        <v>1234</v>
      </c>
      <c r="L2210" s="404" t="s">
        <v>1255</v>
      </c>
      <c r="M2210" s="386" t="s">
        <v>3724</v>
      </c>
      <c r="N2210" s="399">
        <v>45322</v>
      </c>
      <c r="O2210" s="400" t="s">
        <v>76</v>
      </c>
      <c r="P2210" s="504" t="s">
        <v>458</v>
      </c>
      <c r="Q2210" s="501" t="s">
        <v>126</v>
      </c>
      <c r="R2210" s="501" t="s">
        <v>126</v>
      </c>
      <c r="S2210" s="349"/>
    </row>
    <row r="2211" spans="1:19" ht="60" customHeight="1" x14ac:dyDescent="0.2">
      <c r="A2211" s="481">
        <f t="shared" si="329"/>
        <v>2208</v>
      </c>
      <c r="B2211" s="399">
        <v>45330</v>
      </c>
      <c r="C2211" s="441">
        <v>45323</v>
      </c>
      <c r="D2211" s="400" t="s">
        <v>114</v>
      </c>
      <c r="E2211" s="401" t="s">
        <v>342</v>
      </c>
      <c r="F2211" s="402">
        <v>44.97</v>
      </c>
      <c r="G2211" s="405" t="s">
        <v>3069</v>
      </c>
      <c r="H2211" s="400" t="s">
        <v>139</v>
      </c>
      <c r="I2211" s="403" t="s">
        <v>1254</v>
      </c>
      <c r="J2211" s="386" t="str">
        <f t="shared" si="330"/>
        <v>18.715.383/0001-40</v>
      </c>
      <c r="K2211" s="386" t="s">
        <v>1234</v>
      </c>
      <c r="L2211" s="404" t="s">
        <v>1255</v>
      </c>
      <c r="M2211" s="386" t="s">
        <v>3725</v>
      </c>
      <c r="N2211" s="399">
        <v>45322</v>
      </c>
      <c r="O2211" s="400" t="s">
        <v>76</v>
      </c>
      <c r="P2211" s="504" t="s">
        <v>458</v>
      </c>
      <c r="Q2211" s="501" t="s">
        <v>126</v>
      </c>
      <c r="R2211" s="501" t="s">
        <v>126</v>
      </c>
      <c r="S2211" s="349"/>
    </row>
    <row r="2212" spans="1:19" ht="60" customHeight="1" x14ac:dyDescent="0.2">
      <c r="A2212" s="481">
        <f t="shared" si="329"/>
        <v>2209</v>
      </c>
      <c r="B2212" s="399">
        <v>45330</v>
      </c>
      <c r="C2212" s="441">
        <v>45323</v>
      </c>
      <c r="D2212" s="400" t="s">
        <v>114</v>
      </c>
      <c r="E2212" s="401" t="s">
        <v>342</v>
      </c>
      <c r="F2212" s="402">
        <v>150</v>
      </c>
      <c r="G2212" s="405" t="s">
        <v>3070</v>
      </c>
      <c r="H2212" s="400" t="s">
        <v>139</v>
      </c>
      <c r="I2212" s="403" t="s">
        <v>1254</v>
      </c>
      <c r="J2212" s="386" t="str">
        <f t="shared" ref="J2212:J2275" si="332">IF(P2212="","",IF(LEN(TRIM(P2212))&gt;14,P2212,"CPF Protegido - LGPD"))</f>
        <v>18.715.383/0001-40</v>
      </c>
      <c r="K2212" s="386" t="s">
        <v>1234</v>
      </c>
      <c r="L2212" s="404" t="s">
        <v>1255</v>
      </c>
      <c r="M2212" s="386" t="s">
        <v>3726</v>
      </c>
      <c r="N2212" s="399">
        <v>45322</v>
      </c>
      <c r="O2212" s="400" t="s">
        <v>76</v>
      </c>
      <c r="P2212" s="504" t="s">
        <v>458</v>
      </c>
      <c r="Q2212" s="501" t="s">
        <v>126</v>
      </c>
      <c r="R2212" s="501" t="s">
        <v>126</v>
      </c>
      <c r="S2212" s="349"/>
    </row>
    <row r="2213" spans="1:19" ht="60" customHeight="1" x14ac:dyDescent="0.2">
      <c r="A2213" s="481">
        <f t="shared" si="329"/>
        <v>2210</v>
      </c>
      <c r="B2213" s="399">
        <v>45330</v>
      </c>
      <c r="C2213" s="441">
        <v>45323</v>
      </c>
      <c r="D2213" s="400" t="s">
        <v>114</v>
      </c>
      <c r="E2213" s="401" t="s">
        <v>342</v>
      </c>
      <c r="F2213" s="402">
        <v>126</v>
      </c>
      <c r="G2213" s="405" t="s">
        <v>3071</v>
      </c>
      <c r="H2213" s="400" t="s">
        <v>139</v>
      </c>
      <c r="I2213" s="403" t="s">
        <v>1254</v>
      </c>
      <c r="J2213" s="386" t="str">
        <f t="shared" si="332"/>
        <v>18.715.383/0001-40</v>
      </c>
      <c r="K2213" s="386" t="s">
        <v>1234</v>
      </c>
      <c r="L2213" s="404" t="s">
        <v>1255</v>
      </c>
      <c r="M2213" s="386" t="s">
        <v>3727</v>
      </c>
      <c r="N2213" s="399">
        <v>45322</v>
      </c>
      <c r="O2213" s="400" t="s">
        <v>76</v>
      </c>
      <c r="P2213" s="504" t="s">
        <v>458</v>
      </c>
      <c r="Q2213" s="501" t="s">
        <v>126</v>
      </c>
      <c r="R2213" s="501" t="s">
        <v>126</v>
      </c>
      <c r="S2213" s="349"/>
    </row>
    <row r="2214" spans="1:19" ht="60" customHeight="1" x14ac:dyDescent="0.2">
      <c r="A2214" s="481">
        <f t="shared" si="329"/>
        <v>2211</v>
      </c>
      <c r="B2214" s="399">
        <v>45342</v>
      </c>
      <c r="C2214" s="441">
        <v>45323</v>
      </c>
      <c r="D2214" s="400" t="s">
        <v>114</v>
      </c>
      <c r="E2214" s="401" t="s">
        <v>342</v>
      </c>
      <c r="F2214" s="402">
        <v>41.85</v>
      </c>
      <c r="G2214" s="405" t="s">
        <v>3072</v>
      </c>
      <c r="H2214" s="400" t="s">
        <v>139</v>
      </c>
      <c r="I2214" s="403" t="s">
        <v>1822</v>
      </c>
      <c r="J2214" s="386" t="str">
        <f t="shared" si="332"/>
        <v>70.945.209/0001-03</v>
      </c>
      <c r="K2214" s="386" t="s">
        <v>1234</v>
      </c>
      <c r="L2214" s="404" t="s">
        <v>1445</v>
      </c>
      <c r="M2214" s="386" t="s">
        <v>3728</v>
      </c>
      <c r="N2214" s="399">
        <v>45322</v>
      </c>
      <c r="O2214" s="400" t="s">
        <v>76</v>
      </c>
      <c r="P2214" s="504" t="s">
        <v>718</v>
      </c>
      <c r="Q2214" s="501" t="s">
        <v>126</v>
      </c>
      <c r="R2214" s="501" t="s">
        <v>126</v>
      </c>
      <c r="S2214" s="349"/>
    </row>
    <row r="2215" spans="1:19" ht="60" customHeight="1" x14ac:dyDescent="0.2">
      <c r="A2215" s="481">
        <f t="shared" si="329"/>
        <v>2212</v>
      </c>
      <c r="B2215" s="399">
        <v>45342</v>
      </c>
      <c r="C2215" s="441">
        <v>45323</v>
      </c>
      <c r="D2215" s="400" t="s">
        <v>114</v>
      </c>
      <c r="E2215" s="401" t="s">
        <v>342</v>
      </c>
      <c r="F2215" s="402">
        <v>41.85</v>
      </c>
      <c r="G2215" s="405" t="s">
        <v>3073</v>
      </c>
      <c r="H2215" s="400" t="s">
        <v>139</v>
      </c>
      <c r="I2215" s="403" t="s">
        <v>1822</v>
      </c>
      <c r="J2215" s="386" t="str">
        <f t="shared" si="332"/>
        <v>70.945.209/0001-03</v>
      </c>
      <c r="K2215" s="386" t="s">
        <v>1234</v>
      </c>
      <c r="L2215" s="404" t="s">
        <v>1445</v>
      </c>
      <c r="M2215" s="386" t="s">
        <v>3728</v>
      </c>
      <c r="N2215" s="399">
        <v>45322</v>
      </c>
      <c r="O2215" s="400" t="s">
        <v>76</v>
      </c>
      <c r="P2215" s="504" t="s">
        <v>718</v>
      </c>
      <c r="Q2215" s="501" t="s">
        <v>126</v>
      </c>
      <c r="R2215" s="501" t="s">
        <v>126</v>
      </c>
      <c r="S2215" s="349"/>
    </row>
    <row r="2216" spans="1:19" ht="60" customHeight="1" x14ac:dyDescent="0.2">
      <c r="A2216" s="481">
        <f t="shared" si="329"/>
        <v>2213</v>
      </c>
      <c r="B2216" s="399">
        <v>45342</v>
      </c>
      <c r="C2216" s="441">
        <v>45323</v>
      </c>
      <c r="D2216" s="400" t="s">
        <v>114</v>
      </c>
      <c r="E2216" s="401" t="s">
        <v>342</v>
      </c>
      <c r="F2216" s="402">
        <v>41.85</v>
      </c>
      <c r="G2216" s="405" t="s">
        <v>3074</v>
      </c>
      <c r="H2216" s="400" t="s">
        <v>139</v>
      </c>
      <c r="I2216" s="403" t="s">
        <v>1822</v>
      </c>
      <c r="J2216" s="386" t="str">
        <f t="shared" si="332"/>
        <v>70.945.209/0001-03</v>
      </c>
      <c r="K2216" s="386" t="s">
        <v>1234</v>
      </c>
      <c r="L2216" s="404" t="s">
        <v>1445</v>
      </c>
      <c r="M2216" s="386" t="s">
        <v>3728</v>
      </c>
      <c r="N2216" s="399">
        <v>45322</v>
      </c>
      <c r="O2216" s="400" t="s">
        <v>76</v>
      </c>
      <c r="P2216" s="504" t="s">
        <v>718</v>
      </c>
      <c r="Q2216" s="501" t="s">
        <v>126</v>
      </c>
      <c r="R2216" s="501" t="s">
        <v>126</v>
      </c>
      <c r="S2216" s="349"/>
    </row>
    <row r="2217" spans="1:19" ht="60" customHeight="1" x14ac:dyDescent="0.2">
      <c r="A2217" s="481">
        <f t="shared" si="329"/>
        <v>2214</v>
      </c>
      <c r="B2217" s="399">
        <v>45342</v>
      </c>
      <c r="C2217" s="441">
        <v>45323</v>
      </c>
      <c r="D2217" s="400" t="s">
        <v>114</v>
      </c>
      <c r="E2217" s="401" t="s">
        <v>342</v>
      </c>
      <c r="F2217" s="402">
        <v>41.85</v>
      </c>
      <c r="G2217" s="405" t="s">
        <v>3075</v>
      </c>
      <c r="H2217" s="400" t="s">
        <v>139</v>
      </c>
      <c r="I2217" s="403" t="s">
        <v>1822</v>
      </c>
      <c r="J2217" s="386" t="str">
        <f t="shared" si="332"/>
        <v>70.945.209/0001-03</v>
      </c>
      <c r="K2217" s="386" t="s">
        <v>1234</v>
      </c>
      <c r="L2217" s="404" t="s">
        <v>1445</v>
      </c>
      <c r="M2217" s="386" t="s">
        <v>3728</v>
      </c>
      <c r="N2217" s="399">
        <v>45322</v>
      </c>
      <c r="O2217" s="400" t="s">
        <v>76</v>
      </c>
      <c r="P2217" s="504" t="s">
        <v>718</v>
      </c>
      <c r="Q2217" s="501" t="s">
        <v>126</v>
      </c>
      <c r="R2217" s="501" t="s">
        <v>126</v>
      </c>
      <c r="S2217" s="349"/>
    </row>
    <row r="2218" spans="1:19" ht="60" customHeight="1" x14ac:dyDescent="0.2">
      <c r="A2218" s="481">
        <f t="shared" si="329"/>
        <v>2215</v>
      </c>
      <c r="B2218" s="399">
        <v>45342</v>
      </c>
      <c r="C2218" s="441">
        <v>45323</v>
      </c>
      <c r="D2218" s="400" t="s">
        <v>114</v>
      </c>
      <c r="E2218" s="401" t="s">
        <v>342</v>
      </c>
      <c r="F2218" s="402">
        <v>41.85</v>
      </c>
      <c r="G2218" s="405" t="s">
        <v>3076</v>
      </c>
      <c r="H2218" s="400" t="s">
        <v>139</v>
      </c>
      <c r="I2218" s="403" t="s">
        <v>1822</v>
      </c>
      <c r="J2218" s="386" t="str">
        <f t="shared" si="332"/>
        <v>70.945.209/0001-03</v>
      </c>
      <c r="K2218" s="386" t="s">
        <v>1234</v>
      </c>
      <c r="L2218" s="404" t="s">
        <v>1445</v>
      </c>
      <c r="M2218" s="386" t="s">
        <v>3728</v>
      </c>
      <c r="N2218" s="399">
        <v>45322</v>
      </c>
      <c r="O2218" s="400" t="s">
        <v>76</v>
      </c>
      <c r="P2218" s="504" t="s">
        <v>718</v>
      </c>
      <c r="Q2218" s="501" t="s">
        <v>126</v>
      </c>
      <c r="R2218" s="501" t="s">
        <v>126</v>
      </c>
      <c r="S2218" s="349"/>
    </row>
    <row r="2219" spans="1:19" ht="60" customHeight="1" x14ac:dyDescent="0.2">
      <c r="A2219" s="481">
        <f t="shared" si="329"/>
        <v>2216</v>
      </c>
      <c r="B2219" s="399">
        <v>45342</v>
      </c>
      <c r="C2219" s="441">
        <v>45323</v>
      </c>
      <c r="D2219" s="400" t="s">
        <v>114</v>
      </c>
      <c r="E2219" s="401" t="s">
        <v>342</v>
      </c>
      <c r="F2219" s="402">
        <v>41.85</v>
      </c>
      <c r="G2219" s="405" t="s">
        <v>3077</v>
      </c>
      <c r="H2219" s="400" t="s">
        <v>139</v>
      </c>
      <c r="I2219" s="403" t="s">
        <v>1822</v>
      </c>
      <c r="J2219" s="386" t="str">
        <f t="shared" si="332"/>
        <v>70.945.209/0001-03</v>
      </c>
      <c r="K2219" s="386" t="s">
        <v>1234</v>
      </c>
      <c r="L2219" s="404" t="s">
        <v>1445</v>
      </c>
      <c r="M2219" s="386" t="s">
        <v>3728</v>
      </c>
      <c r="N2219" s="399">
        <v>45322</v>
      </c>
      <c r="O2219" s="400" t="s">
        <v>76</v>
      </c>
      <c r="P2219" s="504" t="s">
        <v>718</v>
      </c>
      <c r="Q2219" s="501" t="s">
        <v>126</v>
      </c>
      <c r="R2219" s="501" t="s">
        <v>126</v>
      </c>
      <c r="S2219" s="349"/>
    </row>
    <row r="2220" spans="1:19" ht="60" customHeight="1" x14ac:dyDescent="0.2">
      <c r="A2220" s="481">
        <f t="shared" si="329"/>
        <v>2217</v>
      </c>
      <c r="B2220" s="399">
        <v>45342</v>
      </c>
      <c r="C2220" s="441">
        <v>45323</v>
      </c>
      <c r="D2220" s="400" t="s">
        <v>114</v>
      </c>
      <c r="E2220" s="401" t="s">
        <v>342</v>
      </c>
      <c r="F2220" s="402">
        <v>41.85</v>
      </c>
      <c r="G2220" s="405" t="s">
        <v>3078</v>
      </c>
      <c r="H2220" s="400" t="s">
        <v>139</v>
      </c>
      <c r="I2220" s="403" t="s">
        <v>1822</v>
      </c>
      <c r="J2220" s="386" t="str">
        <f t="shared" si="332"/>
        <v>70.945.209/0001-03</v>
      </c>
      <c r="K2220" s="386" t="s">
        <v>1234</v>
      </c>
      <c r="L2220" s="404" t="s">
        <v>1445</v>
      </c>
      <c r="M2220" s="386" t="s">
        <v>3728</v>
      </c>
      <c r="N2220" s="399">
        <v>45322</v>
      </c>
      <c r="O2220" s="400" t="s">
        <v>76</v>
      </c>
      <c r="P2220" s="504" t="s">
        <v>718</v>
      </c>
      <c r="Q2220" s="501" t="s">
        <v>126</v>
      </c>
      <c r="R2220" s="501" t="s">
        <v>126</v>
      </c>
      <c r="S2220" s="349"/>
    </row>
    <row r="2221" spans="1:19" ht="60" customHeight="1" x14ac:dyDescent="0.2">
      <c r="A2221" s="481">
        <f t="shared" si="329"/>
        <v>2218</v>
      </c>
      <c r="B2221" s="399">
        <v>45342</v>
      </c>
      <c r="C2221" s="441">
        <v>45323</v>
      </c>
      <c r="D2221" s="400" t="s">
        <v>114</v>
      </c>
      <c r="E2221" s="401" t="s">
        <v>342</v>
      </c>
      <c r="F2221" s="402">
        <v>41.85</v>
      </c>
      <c r="G2221" s="405" t="s">
        <v>3079</v>
      </c>
      <c r="H2221" s="400" t="s">
        <v>139</v>
      </c>
      <c r="I2221" s="403" t="s">
        <v>1822</v>
      </c>
      <c r="J2221" s="386" t="str">
        <f t="shared" si="332"/>
        <v>70.945.209/0001-03</v>
      </c>
      <c r="K2221" s="386" t="s">
        <v>1234</v>
      </c>
      <c r="L2221" s="404" t="s">
        <v>1445</v>
      </c>
      <c r="M2221" s="386" t="s">
        <v>3728</v>
      </c>
      <c r="N2221" s="399">
        <v>45322</v>
      </c>
      <c r="O2221" s="400" t="s">
        <v>76</v>
      </c>
      <c r="P2221" s="504" t="s">
        <v>718</v>
      </c>
      <c r="Q2221" s="501" t="s">
        <v>126</v>
      </c>
      <c r="R2221" s="501" t="s">
        <v>126</v>
      </c>
      <c r="S2221" s="349"/>
    </row>
    <row r="2222" spans="1:19" ht="60" customHeight="1" x14ac:dyDescent="0.2">
      <c r="A2222" s="481">
        <f t="shared" si="329"/>
        <v>2219</v>
      </c>
      <c r="B2222" s="399">
        <v>45342</v>
      </c>
      <c r="C2222" s="441">
        <v>45323</v>
      </c>
      <c r="D2222" s="400" t="s">
        <v>114</v>
      </c>
      <c r="E2222" s="401" t="s">
        <v>342</v>
      </c>
      <c r="F2222" s="402">
        <v>41.85</v>
      </c>
      <c r="G2222" s="405" t="s">
        <v>3080</v>
      </c>
      <c r="H2222" s="400" t="s">
        <v>139</v>
      </c>
      <c r="I2222" s="403" t="s">
        <v>1822</v>
      </c>
      <c r="J2222" s="386" t="str">
        <f t="shared" si="332"/>
        <v>70.945.209/0001-03</v>
      </c>
      <c r="K2222" s="386" t="s">
        <v>1234</v>
      </c>
      <c r="L2222" s="404" t="s">
        <v>1445</v>
      </c>
      <c r="M2222" s="386" t="s">
        <v>3728</v>
      </c>
      <c r="N2222" s="399">
        <v>45322</v>
      </c>
      <c r="O2222" s="400" t="s">
        <v>76</v>
      </c>
      <c r="P2222" s="504" t="s">
        <v>718</v>
      </c>
      <c r="Q2222" s="501" t="s">
        <v>126</v>
      </c>
      <c r="R2222" s="501" t="s">
        <v>126</v>
      </c>
      <c r="S2222" s="349"/>
    </row>
    <row r="2223" spans="1:19" ht="60" customHeight="1" x14ac:dyDescent="0.2">
      <c r="A2223" s="481">
        <f t="shared" si="329"/>
        <v>2220</v>
      </c>
      <c r="B2223" s="399">
        <v>45342</v>
      </c>
      <c r="C2223" s="441">
        <v>45323</v>
      </c>
      <c r="D2223" s="400" t="s">
        <v>114</v>
      </c>
      <c r="E2223" s="401" t="s">
        <v>342</v>
      </c>
      <c r="F2223" s="402">
        <v>41.85</v>
      </c>
      <c r="G2223" s="405" t="s">
        <v>3081</v>
      </c>
      <c r="H2223" s="400" t="s">
        <v>139</v>
      </c>
      <c r="I2223" s="403" t="s">
        <v>1822</v>
      </c>
      <c r="J2223" s="386" t="str">
        <f t="shared" si="332"/>
        <v>70.945.209/0001-03</v>
      </c>
      <c r="K2223" s="386" t="s">
        <v>1234</v>
      </c>
      <c r="L2223" s="404" t="s">
        <v>1445</v>
      </c>
      <c r="M2223" s="386" t="s">
        <v>3728</v>
      </c>
      <c r="N2223" s="399">
        <v>45322</v>
      </c>
      <c r="O2223" s="400" t="s">
        <v>76</v>
      </c>
      <c r="P2223" s="504" t="s">
        <v>718</v>
      </c>
      <c r="Q2223" s="501" t="s">
        <v>126</v>
      </c>
      <c r="R2223" s="501" t="s">
        <v>126</v>
      </c>
      <c r="S2223" s="349"/>
    </row>
    <row r="2224" spans="1:19" ht="60" customHeight="1" x14ac:dyDescent="0.2">
      <c r="A2224" s="481">
        <f t="shared" si="329"/>
        <v>2221</v>
      </c>
      <c r="B2224" s="399">
        <v>45342</v>
      </c>
      <c r="C2224" s="441">
        <v>45323</v>
      </c>
      <c r="D2224" s="400" t="s">
        <v>114</v>
      </c>
      <c r="E2224" s="401" t="s">
        <v>342</v>
      </c>
      <c r="F2224" s="402">
        <v>41.85</v>
      </c>
      <c r="G2224" s="405" t="s">
        <v>3082</v>
      </c>
      <c r="H2224" s="400" t="s">
        <v>139</v>
      </c>
      <c r="I2224" s="403" t="s">
        <v>1822</v>
      </c>
      <c r="J2224" s="386" t="str">
        <f t="shared" si="332"/>
        <v>70.945.209/0001-03</v>
      </c>
      <c r="K2224" s="386" t="s">
        <v>1234</v>
      </c>
      <c r="L2224" s="404" t="s">
        <v>1445</v>
      </c>
      <c r="M2224" s="386" t="s">
        <v>3728</v>
      </c>
      <c r="N2224" s="399">
        <v>45322</v>
      </c>
      <c r="O2224" s="400" t="s">
        <v>76</v>
      </c>
      <c r="P2224" s="504" t="s">
        <v>718</v>
      </c>
      <c r="Q2224" s="501" t="s">
        <v>126</v>
      </c>
      <c r="R2224" s="501" t="s">
        <v>126</v>
      </c>
      <c r="S2224" s="349"/>
    </row>
    <row r="2225" spans="1:19" ht="60" customHeight="1" x14ac:dyDescent="0.2">
      <c r="A2225" s="481">
        <f t="shared" si="329"/>
        <v>2222</v>
      </c>
      <c r="B2225" s="399">
        <v>45342</v>
      </c>
      <c r="C2225" s="441">
        <v>45323</v>
      </c>
      <c r="D2225" s="400" t="s">
        <v>114</v>
      </c>
      <c r="E2225" s="401" t="s">
        <v>342</v>
      </c>
      <c r="F2225" s="402">
        <v>41.85</v>
      </c>
      <c r="G2225" s="405" t="s">
        <v>3083</v>
      </c>
      <c r="H2225" s="400" t="s">
        <v>139</v>
      </c>
      <c r="I2225" s="403" t="s">
        <v>1822</v>
      </c>
      <c r="J2225" s="386" t="str">
        <f t="shared" si="332"/>
        <v>70.945.209/0001-03</v>
      </c>
      <c r="K2225" s="386" t="s">
        <v>1234</v>
      </c>
      <c r="L2225" s="404" t="s">
        <v>1445</v>
      </c>
      <c r="M2225" s="386" t="s">
        <v>3728</v>
      </c>
      <c r="N2225" s="399">
        <v>45322</v>
      </c>
      <c r="O2225" s="400" t="s">
        <v>76</v>
      </c>
      <c r="P2225" s="504" t="s">
        <v>718</v>
      </c>
      <c r="Q2225" s="501" t="s">
        <v>126</v>
      </c>
      <c r="R2225" s="501" t="s">
        <v>126</v>
      </c>
      <c r="S2225" s="349"/>
    </row>
    <row r="2226" spans="1:19" ht="60" customHeight="1" x14ac:dyDescent="0.2">
      <c r="A2226" s="481">
        <f t="shared" si="329"/>
        <v>2223</v>
      </c>
      <c r="B2226" s="399">
        <v>45342</v>
      </c>
      <c r="C2226" s="441">
        <v>45323</v>
      </c>
      <c r="D2226" s="400" t="s">
        <v>114</v>
      </c>
      <c r="E2226" s="401" t="s">
        <v>342</v>
      </c>
      <c r="F2226" s="402">
        <v>41.85</v>
      </c>
      <c r="G2226" s="405" t="s">
        <v>3084</v>
      </c>
      <c r="H2226" s="400" t="s">
        <v>139</v>
      </c>
      <c r="I2226" s="403" t="s">
        <v>1822</v>
      </c>
      <c r="J2226" s="386" t="str">
        <f t="shared" si="332"/>
        <v>70.945.209/0001-03</v>
      </c>
      <c r="K2226" s="386" t="s">
        <v>1234</v>
      </c>
      <c r="L2226" s="404" t="s">
        <v>1445</v>
      </c>
      <c r="M2226" s="386" t="s">
        <v>3728</v>
      </c>
      <c r="N2226" s="399">
        <v>45322</v>
      </c>
      <c r="O2226" s="400" t="s">
        <v>76</v>
      </c>
      <c r="P2226" s="504" t="s">
        <v>718</v>
      </c>
      <c r="Q2226" s="501" t="s">
        <v>126</v>
      </c>
      <c r="R2226" s="501" t="s">
        <v>126</v>
      </c>
      <c r="S2226" s="349"/>
    </row>
    <row r="2227" spans="1:19" ht="60" customHeight="1" x14ac:dyDescent="0.2">
      <c r="A2227" s="481">
        <f t="shared" si="329"/>
        <v>2224</v>
      </c>
      <c r="B2227" s="399">
        <v>45342</v>
      </c>
      <c r="C2227" s="441">
        <v>45323</v>
      </c>
      <c r="D2227" s="400" t="s">
        <v>114</v>
      </c>
      <c r="E2227" s="401" t="s">
        <v>342</v>
      </c>
      <c r="F2227" s="402">
        <v>41.85</v>
      </c>
      <c r="G2227" s="405" t="s">
        <v>3085</v>
      </c>
      <c r="H2227" s="400" t="s">
        <v>139</v>
      </c>
      <c r="I2227" s="403" t="s">
        <v>1822</v>
      </c>
      <c r="J2227" s="386" t="str">
        <f t="shared" si="332"/>
        <v>70.945.209/0001-03</v>
      </c>
      <c r="K2227" s="386" t="s">
        <v>1234</v>
      </c>
      <c r="L2227" s="404" t="s">
        <v>1445</v>
      </c>
      <c r="M2227" s="386" t="s">
        <v>3728</v>
      </c>
      <c r="N2227" s="399">
        <v>45322</v>
      </c>
      <c r="O2227" s="400" t="s">
        <v>76</v>
      </c>
      <c r="P2227" s="504" t="s">
        <v>718</v>
      </c>
      <c r="Q2227" s="501" t="s">
        <v>126</v>
      </c>
      <c r="R2227" s="501" t="s">
        <v>126</v>
      </c>
      <c r="S2227" s="349"/>
    </row>
    <row r="2228" spans="1:19" ht="60" customHeight="1" x14ac:dyDescent="0.2">
      <c r="A2228" s="481">
        <f t="shared" si="329"/>
        <v>2225</v>
      </c>
      <c r="B2228" s="399">
        <v>45342</v>
      </c>
      <c r="C2228" s="441">
        <v>45323</v>
      </c>
      <c r="D2228" s="400" t="s">
        <v>114</v>
      </c>
      <c r="E2228" s="401" t="s">
        <v>342</v>
      </c>
      <c r="F2228" s="402">
        <v>41.85</v>
      </c>
      <c r="G2228" s="405" t="s">
        <v>3086</v>
      </c>
      <c r="H2228" s="400" t="s">
        <v>139</v>
      </c>
      <c r="I2228" s="403" t="s">
        <v>1822</v>
      </c>
      <c r="J2228" s="386" t="str">
        <f t="shared" si="332"/>
        <v>70.945.209/0001-03</v>
      </c>
      <c r="K2228" s="386" t="s">
        <v>1234</v>
      </c>
      <c r="L2228" s="404" t="s">
        <v>1445</v>
      </c>
      <c r="M2228" s="386" t="s">
        <v>3728</v>
      </c>
      <c r="N2228" s="399">
        <v>45322</v>
      </c>
      <c r="O2228" s="400" t="s">
        <v>76</v>
      </c>
      <c r="P2228" s="504" t="s">
        <v>718</v>
      </c>
      <c r="Q2228" s="501" t="s">
        <v>126</v>
      </c>
      <c r="R2228" s="501" t="s">
        <v>126</v>
      </c>
      <c r="S2228" s="349"/>
    </row>
    <row r="2229" spans="1:19" ht="60" customHeight="1" x14ac:dyDescent="0.2">
      <c r="A2229" s="481">
        <f t="shared" si="329"/>
        <v>2226</v>
      </c>
      <c r="B2229" s="399">
        <v>45342</v>
      </c>
      <c r="C2229" s="441">
        <v>45323</v>
      </c>
      <c r="D2229" s="400" t="s">
        <v>114</v>
      </c>
      <c r="E2229" s="401" t="s">
        <v>342</v>
      </c>
      <c r="F2229" s="402">
        <v>41.85</v>
      </c>
      <c r="G2229" s="405" t="s">
        <v>3087</v>
      </c>
      <c r="H2229" s="400" t="s">
        <v>139</v>
      </c>
      <c r="I2229" s="403" t="s">
        <v>1822</v>
      </c>
      <c r="J2229" s="386" t="str">
        <f t="shared" si="332"/>
        <v>70.945.209/0001-03</v>
      </c>
      <c r="K2229" s="386" t="s">
        <v>1234</v>
      </c>
      <c r="L2229" s="404" t="s">
        <v>1445</v>
      </c>
      <c r="M2229" s="386" t="s">
        <v>3728</v>
      </c>
      <c r="N2229" s="399">
        <v>45322</v>
      </c>
      <c r="O2229" s="400" t="s">
        <v>76</v>
      </c>
      <c r="P2229" s="504" t="s">
        <v>718</v>
      </c>
      <c r="Q2229" s="501" t="s">
        <v>126</v>
      </c>
      <c r="R2229" s="501" t="s">
        <v>126</v>
      </c>
      <c r="S2229" s="349"/>
    </row>
    <row r="2230" spans="1:19" ht="60" customHeight="1" x14ac:dyDescent="0.2">
      <c r="A2230" s="481">
        <f t="shared" si="329"/>
        <v>2227</v>
      </c>
      <c r="B2230" s="399">
        <v>45342</v>
      </c>
      <c r="C2230" s="441">
        <v>45323</v>
      </c>
      <c r="D2230" s="400" t="s">
        <v>114</v>
      </c>
      <c r="E2230" s="401" t="s">
        <v>342</v>
      </c>
      <c r="F2230" s="402">
        <v>41.85</v>
      </c>
      <c r="G2230" s="405" t="s">
        <v>3088</v>
      </c>
      <c r="H2230" s="400" t="s">
        <v>139</v>
      </c>
      <c r="I2230" s="403" t="s">
        <v>1822</v>
      </c>
      <c r="J2230" s="386" t="str">
        <f t="shared" si="332"/>
        <v>70.945.209/0001-03</v>
      </c>
      <c r="K2230" s="386" t="s">
        <v>1234</v>
      </c>
      <c r="L2230" s="404" t="s">
        <v>1445</v>
      </c>
      <c r="M2230" s="386" t="s">
        <v>3728</v>
      </c>
      <c r="N2230" s="399">
        <v>45322</v>
      </c>
      <c r="O2230" s="400" t="s">
        <v>76</v>
      </c>
      <c r="P2230" s="504" t="s">
        <v>718</v>
      </c>
      <c r="Q2230" s="501" t="s">
        <v>126</v>
      </c>
      <c r="R2230" s="501" t="s">
        <v>126</v>
      </c>
      <c r="S2230" s="349"/>
    </row>
    <row r="2231" spans="1:19" ht="60" customHeight="1" x14ac:dyDescent="0.2">
      <c r="A2231" s="481">
        <f t="shared" si="329"/>
        <v>2228</v>
      </c>
      <c r="B2231" s="399">
        <v>45342</v>
      </c>
      <c r="C2231" s="441">
        <v>45323</v>
      </c>
      <c r="D2231" s="400" t="s">
        <v>114</v>
      </c>
      <c r="E2231" s="401" t="s">
        <v>342</v>
      </c>
      <c r="F2231" s="402">
        <v>41.85</v>
      </c>
      <c r="G2231" s="405" t="s">
        <v>3089</v>
      </c>
      <c r="H2231" s="400" t="s">
        <v>139</v>
      </c>
      <c r="I2231" s="403" t="s">
        <v>1822</v>
      </c>
      <c r="J2231" s="386" t="str">
        <f t="shared" si="332"/>
        <v>70.945.209/0001-03</v>
      </c>
      <c r="K2231" s="386" t="s">
        <v>1234</v>
      </c>
      <c r="L2231" s="404" t="s">
        <v>1445</v>
      </c>
      <c r="M2231" s="386" t="s">
        <v>3728</v>
      </c>
      <c r="N2231" s="399">
        <v>45322</v>
      </c>
      <c r="O2231" s="400" t="s">
        <v>76</v>
      </c>
      <c r="P2231" s="504" t="s">
        <v>718</v>
      </c>
      <c r="Q2231" s="501" t="s">
        <v>126</v>
      </c>
      <c r="R2231" s="501" t="s">
        <v>126</v>
      </c>
      <c r="S2231" s="349"/>
    </row>
    <row r="2232" spans="1:19" ht="60" customHeight="1" x14ac:dyDescent="0.2">
      <c r="A2232" s="481">
        <f t="shared" si="329"/>
        <v>2229</v>
      </c>
      <c r="B2232" s="399">
        <v>45342</v>
      </c>
      <c r="C2232" s="441">
        <v>45323</v>
      </c>
      <c r="D2232" s="400" t="s">
        <v>114</v>
      </c>
      <c r="E2232" s="401" t="s">
        <v>342</v>
      </c>
      <c r="F2232" s="402">
        <v>150.4</v>
      </c>
      <c r="G2232" s="405" t="s">
        <v>3090</v>
      </c>
      <c r="H2232" s="400" t="s">
        <v>139</v>
      </c>
      <c r="I2232" s="403" t="s">
        <v>1822</v>
      </c>
      <c r="J2232" s="386" t="str">
        <f t="shared" si="332"/>
        <v>70.945.209/0001-03</v>
      </c>
      <c r="K2232" s="386" t="s">
        <v>1234</v>
      </c>
      <c r="L2232" s="404" t="s">
        <v>1445</v>
      </c>
      <c r="M2232" s="386" t="s">
        <v>3728</v>
      </c>
      <c r="N2232" s="399">
        <v>45322</v>
      </c>
      <c r="O2232" s="400" t="s">
        <v>76</v>
      </c>
      <c r="P2232" s="504" t="s">
        <v>718</v>
      </c>
      <c r="Q2232" s="501" t="s">
        <v>126</v>
      </c>
      <c r="R2232" s="501" t="s">
        <v>126</v>
      </c>
      <c r="S2232" s="349"/>
    </row>
    <row r="2233" spans="1:19" ht="60" customHeight="1" x14ac:dyDescent="0.2">
      <c r="A2233" s="481">
        <f t="shared" si="329"/>
        <v>2230</v>
      </c>
      <c r="B2233" s="399">
        <v>45342</v>
      </c>
      <c r="C2233" s="441">
        <v>45323</v>
      </c>
      <c r="D2233" s="400" t="s">
        <v>114</v>
      </c>
      <c r="E2233" s="401" t="s">
        <v>342</v>
      </c>
      <c r="F2233" s="402">
        <v>163.6</v>
      </c>
      <c r="G2233" s="405" t="s">
        <v>3091</v>
      </c>
      <c r="H2233" s="400" t="s">
        <v>139</v>
      </c>
      <c r="I2233" s="403" t="s">
        <v>1822</v>
      </c>
      <c r="J2233" s="386" t="str">
        <f t="shared" si="332"/>
        <v>70.945.209/0001-03</v>
      </c>
      <c r="K2233" s="386" t="s">
        <v>1234</v>
      </c>
      <c r="L2233" s="404" t="s">
        <v>1445</v>
      </c>
      <c r="M2233" s="386" t="s">
        <v>3728</v>
      </c>
      <c r="N2233" s="399">
        <v>45322</v>
      </c>
      <c r="O2233" s="400" t="s">
        <v>76</v>
      </c>
      <c r="P2233" s="504" t="s">
        <v>718</v>
      </c>
      <c r="Q2233" s="501" t="s">
        <v>126</v>
      </c>
      <c r="R2233" s="501" t="s">
        <v>126</v>
      </c>
      <c r="S2233" s="349"/>
    </row>
    <row r="2234" spans="1:19" ht="60" customHeight="1" x14ac:dyDescent="0.2">
      <c r="A2234" s="481">
        <f t="shared" si="329"/>
        <v>2231</v>
      </c>
      <c r="B2234" s="399">
        <v>45342</v>
      </c>
      <c r="C2234" s="441">
        <v>45323</v>
      </c>
      <c r="D2234" s="400" t="s">
        <v>114</v>
      </c>
      <c r="E2234" s="401" t="s">
        <v>342</v>
      </c>
      <c r="F2234" s="402">
        <v>163.6</v>
      </c>
      <c r="G2234" s="405" t="s">
        <v>3092</v>
      </c>
      <c r="H2234" s="400" t="s">
        <v>139</v>
      </c>
      <c r="I2234" s="403" t="s">
        <v>1822</v>
      </c>
      <c r="J2234" s="386" t="str">
        <f t="shared" si="332"/>
        <v>70.945.209/0001-03</v>
      </c>
      <c r="K2234" s="386" t="s">
        <v>1234</v>
      </c>
      <c r="L2234" s="404" t="s">
        <v>1445</v>
      </c>
      <c r="M2234" s="386" t="s">
        <v>3728</v>
      </c>
      <c r="N2234" s="399">
        <v>45322</v>
      </c>
      <c r="O2234" s="400" t="s">
        <v>76</v>
      </c>
      <c r="P2234" s="504" t="s">
        <v>718</v>
      </c>
      <c r="Q2234" s="501" t="s">
        <v>126</v>
      </c>
      <c r="R2234" s="501" t="s">
        <v>126</v>
      </c>
      <c r="S2234" s="349"/>
    </row>
    <row r="2235" spans="1:19" ht="60" customHeight="1" x14ac:dyDescent="0.2">
      <c r="A2235" s="481">
        <f t="shared" si="329"/>
        <v>2232</v>
      </c>
      <c r="B2235" s="399">
        <v>45342</v>
      </c>
      <c r="C2235" s="441">
        <v>45323</v>
      </c>
      <c r="D2235" s="400" t="s">
        <v>114</v>
      </c>
      <c r="E2235" s="401" t="s">
        <v>342</v>
      </c>
      <c r="F2235" s="402">
        <v>163.6</v>
      </c>
      <c r="G2235" s="405" t="s">
        <v>3093</v>
      </c>
      <c r="H2235" s="400" t="s">
        <v>139</v>
      </c>
      <c r="I2235" s="403" t="s">
        <v>1822</v>
      </c>
      <c r="J2235" s="386" t="str">
        <f t="shared" si="332"/>
        <v>70.945.209/0001-03</v>
      </c>
      <c r="K2235" s="386" t="s">
        <v>1234</v>
      </c>
      <c r="L2235" s="404" t="s">
        <v>1445</v>
      </c>
      <c r="M2235" s="386" t="s">
        <v>3728</v>
      </c>
      <c r="N2235" s="399">
        <v>45322</v>
      </c>
      <c r="O2235" s="400" t="s">
        <v>76</v>
      </c>
      <c r="P2235" s="504" t="s">
        <v>718</v>
      </c>
      <c r="Q2235" s="501" t="s">
        <v>126</v>
      </c>
      <c r="R2235" s="501" t="s">
        <v>126</v>
      </c>
      <c r="S2235" s="349"/>
    </row>
    <row r="2236" spans="1:19" ht="60" customHeight="1" x14ac:dyDescent="0.2">
      <c r="A2236" s="481">
        <f t="shared" si="329"/>
        <v>2233</v>
      </c>
      <c r="B2236" s="399">
        <v>45342</v>
      </c>
      <c r="C2236" s="441">
        <v>45323</v>
      </c>
      <c r="D2236" s="400" t="s">
        <v>114</v>
      </c>
      <c r="E2236" s="401" t="s">
        <v>342</v>
      </c>
      <c r="F2236" s="402">
        <v>163.6</v>
      </c>
      <c r="G2236" s="405" t="s">
        <v>3094</v>
      </c>
      <c r="H2236" s="400" t="s">
        <v>139</v>
      </c>
      <c r="I2236" s="403" t="s">
        <v>1822</v>
      </c>
      <c r="J2236" s="386" t="str">
        <f t="shared" si="332"/>
        <v>70.945.209/0001-03</v>
      </c>
      <c r="K2236" s="386" t="s">
        <v>1234</v>
      </c>
      <c r="L2236" s="404" t="s">
        <v>1445</v>
      </c>
      <c r="M2236" s="386" t="s">
        <v>3728</v>
      </c>
      <c r="N2236" s="399">
        <v>45322</v>
      </c>
      <c r="O2236" s="400" t="s">
        <v>76</v>
      </c>
      <c r="P2236" s="504" t="s">
        <v>718</v>
      </c>
      <c r="Q2236" s="501" t="s">
        <v>126</v>
      </c>
      <c r="R2236" s="501" t="s">
        <v>126</v>
      </c>
      <c r="S2236" s="349"/>
    </row>
    <row r="2237" spans="1:19" ht="60" customHeight="1" x14ac:dyDescent="0.2">
      <c r="A2237" s="481">
        <f t="shared" si="329"/>
        <v>2234</v>
      </c>
      <c r="B2237" s="399">
        <v>45342</v>
      </c>
      <c r="C2237" s="441">
        <v>45323</v>
      </c>
      <c r="D2237" s="400" t="s">
        <v>114</v>
      </c>
      <c r="E2237" s="401" t="s">
        <v>342</v>
      </c>
      <c r="F2237" s="402">
        <v>110</v>
      </c>
      <c r="G2237" s="405" t="s">
        <v>3095</v>
      </c>
      <c r="H2237" s="400" t="s">
        <v>139</v>
      </c>
      <c r="I2237" s="403" t="s">
        <v>1822</v>
      </c>
      <c r="J2237" s="386" t="str">
        <f t="shared" si="332"/>
        <v>70.945.209/0001-03</v>
      </c>
      <c r="K2237" s="386" t="s">
        <v>1234</v>
      </c>
      <c r="L2237" s="404" t="s">
        <v>1445</v>
      </c>
      <c r="M2237" s="386" t="s">
        <v>3729</v>
      </c>
      <c r="N2237" s="399">
        <v>45322</v>
      </c>
      <c r="O2237" s="400" t="s">
        <v>76</v>
      </c>
      <c r="P2237" s="504" t="s">
        <v>718</v>
      </c>
      <c r="Q2237" s="501" t="s">
        <v>126</v>
      </c>
      <c r="R2237" s="501" t="s">
        <v>126</v>
      </c>
      <c r="S2237" s="349"/>
    </row>
    <row r="2238" spans="1:19" ht="60" customHeight="1" x14ac:dyDescent="0.2">
      <c r="A2238" s="481">
        <f t="shared" si="329"/>
        <v>2235</v>
      </c>
      <c r="B2238" s="399">
        <v>45342</v>
      </c>
      <c r="C2238" s="441">
        <v>45323</v>
      </c>
      <c r="D2238" s="400" t="s">
        <v>114</v>
      </c>
      <c r="E2238" s="401" t="s">
        <v>342</v>
      </c>
      <c r="F2238" s="402">
        <v>110</v>
      </c>
      <c r="G2238" s="405" t="s">
        <v>3096</v>
      </c>
      <c r="H2238" s="400" t="s">
        <v>139</v>
      </c>
      <c r="I2238" s="403" t="s">
        <v>1822</v>
      </c>
      <c r="J2238" s="386" t="str">
        <f t="shared" si="332"/>
        <v>70.945.209/0001-03</v>
      </c>
      <c r="K2238" s="386" t="s">
        <v>1234</v>
      </c>
      <c r="L2238" s="404" t="s">
        <v>1445</v>
      </c>
      <c r="M2238" s="386" t="s">
        <v>3729</v>
      </c>
      <c r="N2238" s="399">
        <v>45322</v>
      </c>
      <c r="O2238" s="400" t="s">
        <v>76</v>
      </c>
      <c r="P2238" s="504" t="s">
        <v>718</v>
      </c>
      <c r="Q2238" s="501" t="s">
        <v>126</v>
      </c>
      <c r="R2238" s="501" t="s">
        <v>126</v>
      </c>
      <c r="S2238" s="349"/>
    </row>
    <row r="2239" spans="1:19" ht="60" customHeight="1" x14ac:dyDescent="0.2">
      <c r="A2239" s="481">
        <f t="shared" si="329"/>
        <v>2236</v>
      </c>
      <c r="B2239" s="399">
        <v>45342</v>
      </c>
      <c r="C2239" s="441">
        <v>45323</v>
      </c>
      <c r="D2239" s="400" t="s">
        <v>114</v>
      </c>
      <c r="E2239" s="401" t="s">
        <v>342</v>
      </c>
      <c r="F2239" s="402">
        <v>110</v>
      </c>
      <c r="G2239" s="405" t="s">
        <v>3097</v>
      </c>
      <c r="H2239" s="400" t="s">
        <v>139</v>
      </c>
      <c r="I2239" s="403" t="s">
        <v>1822</v>
      </c>
      <c r="J2239" s="386" t="str">
        <f t="shared" si="332"/>
        <v>70.945.209/0001-03</v>
      </c>
      <c r="K2239" s="386" t="s">
        <v>1234</v>
      </c>
      <c r="L2239" s="404" t="s">
        <v>1445</v>
      </c>
      <c r="M2239" s="386" t="s">
        <v>3729</v>
      </c>
      <c r="N2239" s="399">
        <v>45322</v>
      </c>
      <c r="O2239" s="400" t="s">
        <v>76</v>
      </c>
      <c r="P2239" s="504" t="s">
        <v>718</v>
      </c>
      <c r="Q2239" s="501" t="s">
        <v>126</v>
      </c>
      <c r="R2239" s="501" t="s">
        <v>126</v>
      </c>
      <c r="S2239" s="349"/>
    </row>
    <row r="2240" spans="1:19" ht="60" customHeight="1" x14ac:dyDescent="0.2">
      <c r="A2240" s="481">
        <f t="shared" si="329"/>
        <v>2237</v>
      </c>
      <c r="B2240" s="399">
        <v>45342</v>
      </c>
      <c r="C2240" s="441">
        <v>45323</v>
      </c>
      <c r="D2240" s="400" t="s">
        <v>114</v>
      </c>
      <c r="E2240" s="401" t="s">
        <v>342</v>
      </c>
      <c r="F2240" s="402">
        <v>110</v>
      </c>
      <c r="G2240" s="405" t="s">
        <v>3098</v>
      </c>
      <c r="H2240" s="400" t="s">
        <v>139</v>
      </c>
      <c r="I2240" s="403" t="s">
        <v>1822</v>
      </c>
      <c r="J2240" s="386" t="str">
        <f t="shared" si="332"/>
        <v>70.945.209/0001-03</v>
      </c>
      <c r="K2240" s="386" t="s">
        <v>1234</v>
      </c>
      <c r="L2240" s="404" t="s">
        <v>1445</v>
      </c>
      <c r="M2240" s="386" t="s">
        <v>3729</v>
      </c>
      <c r="N2240" s="399">
        <v>45322</v>
      </c>
      <c r="O2240" s="400" t="s">
        <v>76</v>
      </c>
      <c r="P2240" s="504" t="s">
        <v>718</v>
      </c>
      <c r="Q2240" s="501" t="s">
        <v>126</v>
      </c>
      <c r="R2240" s="501" t="s">
        <v>126</v>
      </c>
      <c r="S2240" s="349"/>
    </row>
    <row r="2241" spans="1:19" ht="60" customHeight="1" x14ac:dyDescent="0.2">
      <c r="A2241" s="481">
        <f t="shared" si="329"/>
        <v>2238</v>
      </c>
      <c r="B2241" s="399">
        <v>45342</v>
      </c>
      <c r="C2241" s="441">
        <v>45323</v>
      </c>
      <c r="D2241" s="400" t="s">
        <v>114</v>
      </c>
      <c r="E2241" s="401" t="s">
        <v>342</v>
      </c>
      <c r="F2241" s="402">
        <v>110</v>
      </c>
      <c r="G2241" s="405" t="s">
        <v>3099</v>
      </c>
      <c r="H2241" s="400" t="s">
        <v>139</v>
      </c>
      <c r="I2241" s="403" t="s">
        <v>1822</v>
      </c>
      <c r="J2241" s="386" t="str">
        <f t="shared" si="332"/>
        <v>70.945.209/0001-03</v>
      </c>
      <c r="K2241" s="386" t="s">
        <v>1234</v>
      </c>
      <c r="L2241" s="404" t="s">
        <v>1445</v>
      </c>
      <c r="M2241" s="386" t="s">
        <v>3729</v>
      </c>
      <c r="N2241" s="399">
        <v>45322</v>
      </c>
      <c r="O2241" s="400" t="s">
        <v>76</v>
      </c>
      <c r="P2241" s="504" t="s">
        <v>718</v>
      </c>
      <c r="Q2241" s="501" t="s">
        <v>126</v>
      </c>
      <c r="R2241" s="501" t="s">
        <v>126</v>
      </c>
      <c r="S2241" s="349"/>
    </row>
    <row r="2242" spans="1:19" ht="60" customHeight="1" x14ac:dyDescent="0.2">
      <c r="A2242" s="481">
        <f t="shared" si="329"/>
        <v>2239</v>
      </c>
      <c r="B2242" s="399">
        <v>45342</v>
      </c>
      <c r="C2242" s="441">
        <v>45323</v>
      </c>
      <c r="D2242" s="400" t="s">
        <v>114</v>
      </c>
      <c r="E2242" s="401" t="s">
        <v>342</v>
      </c>
      <c r="F2242" s="402">
        <v>159.5</v>
      </c>
      <c r="G2242" s="405" t="s">
        <v>3100</v>
      </c>
      <c r="H2242" s="400" t="s">
        <v>139</v>
      </c>
      <c r="I2242" s="403" t="s">
        <v>1822</v>
      </c>
      <c r="J2242" s="386" t="str">
        <f t="shared" si="332"/>
        <v>70.945.209/0001-03</v>
      </c>
      <c r="K2242" s="386" t="s">
        <v>1234</v>
      </c>
      <c r="L2242" s="404" t="s">
        <v>1445</v>
      </c>
      <c r="M2242" s="386" t="s">
        <v>3729</v>
      </c>
      <c r="N2242" s="399">
        <v>45322</v>
      </c>
      <c r="O2242" s="400" t="s">
        <v>76</v>
      </c>
      <c r="P2242" s="504" t="s">
        <v>718</v>
      </c>
      <c r="Q2242" s="501" t="s">
        <v>126</v>
      </c>
      <c r="R2242" s="501" t="s">
        <v>126</v>
      </c>
      <c r="S2242" s="349"/>
    </row>
    <row r="2243" spans="1:19" ht="60" customHeight="1" x14ac:dyDescent="0.2">
      <c r="A2243" s="481">
        <f t="shared" si="329"/>
        <v>2240</v>
      </c>
      <c r="B2243" s="399">
        <v>45342</v>
      </c>
      <c r="C2243" s="441">
        <v>45323</v>
      </c>
      <c r="D2243" s="400" t="s">
        <v>114</v>
      </c>
      <c r="E2243" s="401" t="s">
        <v>342</v>
      </c>
      <c r="F2243" s="402">
        <v>220</v>
      </c>
      <c r="G2243" s="405" t="s">
        <v>3101</v>
      </c>
      <c r="H2243" s="400" t="s">
        <v>139</v>
      </c>
      <c r="I2243" s="403" t="s">
        <v>1822</v>
      </c>
      <c r="J2243" s="386" t="str">
        <f t="shared" si="332"/>
        <v>70.945.209/0001-03</v>
      </c>
      <c r="K2243" s="386" t="s">
        <v>1234</v>
      </c>
      <c r="L2243" s="404" t="s">
        <v>1445</v>
      </c>
      <c r="M2243" s="386" t="s">
        <v>3729</v>
      </c>
      <c r="N2243" s="399">
        <v>45322</v>
      </c>
      <c r="O2243" s="400" t="s">
        <v>76</v>
      </c>
      <c r="P2243" s="504" t="s">
        <v>718</v>
      </c>
      <c r="Q2243" s="501" t="s">
        <v>126</v>
      </c>
      <c r="R2243" s="501" t="s">
        <v>126</v>
      </c>
      <c r="S2243" s="349"/>
    </row>
    <row r="2244" spans="1:19" ht="60" customHeight="1" x14ac:dyDescent="0.2">
      <c r="A2244" s="481">
        <f t="shared" si="329"/>
        <v>2241</v>
      </c>
      <c r="B2244" s="399">
        <v>45342</v>
      </c>
      <c r="C2244" s="441">
        <v>45323</v>
      </c>
      <c r="D2244" s="400" t="s">
        <v>114</v>
      </c>
      <c r="E2244" s="401" t="s">
        <v>342</v>
      </c>
      <c r="F2244" s="402">
        <v>264</v>
      </c>
      <c r="G2244" s="405" t="s">
        <v>3102</v>
      </c>
      <c r="H2244" s="400" t="s">
        <v>139</v>
      </c>
      <c r="I2244" s="403" t="s">
        <v>1822</v>
      </c>
      <c r="J2244" s="386" t="str">
        <f t="shared" si="332"/>
        <v>70.945.209/0001-03</v>
      </c>
      <c r="K2244" s="386" t="s">
        <v>1234</v>
      </c>
      <c r="L2244" s="404" t="s">
        <v>1445</v>
      </c>
      <c r="M2244" s="386" t="s">
        <v>3729</v>
      </c>
      <c r="N2244" s="399">
        <v>45322</v>
      </c>
      <c r="O2244" s="400" t="s">
        <v>76</v>
      </c>
      <c r="P2244" s="504" t="s">
        <v>718</v>
      </c>
      <c r="Q2244" s="501" t="s">
        <v>126</v>
      </c>
      <c r="R2244" s="501" t="s">
        <v>126</v>
      </c>
      <c r="S2244" s="349"/>
    </row>
    <row r="2245" spans="1:19" ht="60" customHeight="1" x14ac:dyDescent="0.2">
      <c r="A2245" s="481">
        <f t="shared" si="329"/>
        <v>2242</v>
      </c>
      <c r="B2245" s="399">
        <v>45342</v>
      </c>
      <c r="C2245" s="441">
        <v>45323</v>
      </c>
      <c r="D2245" s="400" t="s">
        <v>114</v>
      </c>
      <c r="E2245" s="401" t="s">
        <v>342</v>
      </c>
      <c r="F2245" s="402">
        <v>275</v>
      </c>
      <c r="G2245" s="405" t="s">
        <v>3103</v>
      </c>
      <c r="H2245" s="400" t="s">
        <v>139</v>
      </c>
      <c r="I2245" s="403" t="s">
        <v>1822</v>
      </c>
      <c r="J2245" s="386" t="str">
        <f t="shared" si="332"/>
        <v>70.945.209/0001-03</v>
      </c>
      <c r="K2245" s="386" t="s">
        <v>1234</v>
      </c>
      <c r="L2245" s="404" t="s">
        <v>1445</v>
      </c>
      <c r="M2245" s="386" t="s">
        <v>3729</v>
      </c>
      <c r="N2245" s="399">
        <v>45322</v>
      </c>
      <c r="O2245" s="400" t="s">
        <v>76</v>
      </c>
      <c r="P2245" s="504" t="s">
        <v>718</v>
      </c>
      <c r="Q2245" s="501" t="s">
        <v>126</v>
      </c>
      <c r="R2245" s="501" t="s">
        <v>126</v>
      </c>
      <c r="S2245" s="349"/>
    </row>
    <row r="2246" spans="1:19" ht="60" customHeight="1" x14ac:dyDescent="0.2">
      <c r="A2246" s="481">
        <f t="shared" si="329"/>
        <v>2243</v>
      </c>
      <c r="B2246" s="399">
        <v>45342</v>
      </c>
      <c r="C2246" s="441">
        <v>45323</v>
      </c>
      <c r="D2246" s="400" t="s">
        <v>114</v>
      </c>
      <c r="E2246" s="401" t="s">
        <v>342</v>
      </c>
      <c r="F2246" s="402">
        <v>277.2</v>
      </c>
      <c r="G2246" s="405" t="s">
        <v>3104</v>
      </c>
      <c r="H2246" s="400" t="s">
        <v>139</v>
      </c>
      <c r="I2246" s="403" t="s">
        <v>1822</v>
      </c>
      <c r="J2246" s="386" t="str">
        <f t="shared" si="332"/>
        <v>70.945.209/0001-03</v>
      </c>
      <c r="K2246" s="386" t="s">
        <v>1234</v>
      </c>
      <c r="L2246" s="404" t="s">
        <v>1445</v>
      </c>
      <c r="M2246" s="386" t="s">
        <v>3729</v>
      </c>
      <c r="N2246" s="399">
        <v>45322</v>
      </c>
      <c r="O2246" s="400" t="s">
        <v>76</v>
      </c>
      <c r="P2246" s="504" t="s">
        <v>718</v>
      </c>
      <c r="Q2246" s="501" t="s">
        <v>126</v>
      </c>
      <c r="R2246" s="501" t="s">
        <v>126</v>
      </c>
      <c r="S2246" s="349"/>
    </row>
    <row r="2247" spans="1:19" ht="60" customHeight="1" x14ac:dyDescent="0.2">
      <c r="A2247" s="481">
        <f t="shared" si="329"/>
        <v>2244</v>
      </c>
      <c r="B2247" s="399">
        <v>45342</v>
      </c>
      <c r="C2247" s="441">
        <v>45323</v>
      </c>
      <c r="D2247" s="400" t="s">
        <v>114</v>
      </c>
      <c r="E2247" s="401" t="s">
        <v>342</v>
      </c>
      <c r="F2247" s="402">
        <v>330</v>
      </c>
      <c r="G2247" s="405" t="s">
        <v>3105</v>
      </c>
      <c r="H2247" s="400" t="s">
        <v>139</v>
      </c>
      <c r="I2247" s="403" t="s">
        <v>1822</v>
      </c>
      <c r="J2247" s="386" t="str">
        <f t="shared" si="332"/>
        <v>70.945.209/0001-03</v>
      </c>
      <c r="K2247" s="386" t="s">
        <v>1234</v>
      </c>
      <c r="L2247" s="404" t="s">
        <v>1445</v>
      </c>
      <c r="M2247" s="386" t="s">
        <v>3729</v>
      </c>
      <c r="N2247" s="399">
        <v>45322</v>
      </c>
      <c r="O2247" s="400" t="s">
        <v>76</v>
      </c>
      <c r="P2247" s="504" t="s">
        <v>718</v>
      </c>
      <c r="Q2247" s="501" t="s">
        <v>126</v>
      </c>
      <c r="R2247" s="501" t="s">
        <v>126</v>
      </c>
      <c r="S2247" s="349"/>
    </row>
    <row r="2248" spans="1:19" ht="60" customHeight="1" x14ac:dyDescent="0.2">
      <c r="A2248" s="481">
        <f t="shared" si="329"/>
        <v>2245</v>
      </c>
      <c r="B2248" s="399">
        <v>45342</v>
      </c>
      <c r="C2248" s="441">
        <v>45323</v>
      </c>
      <c r="D2248" s="400" t="s">
        <v>114</v>
      </c>
      <c r="E2248" s="401" t="s">
        <v>342</v>
      </c>
      <c r="F2248" s="402">
        <v>330</v>
      </c>
      <c r="G2248" s="405" t="s">
        <v>3106</v>
      </c>
      <c r="H2248" s="400" t="s">
        <v>139</v>
      </c>
      <c r="I2248" s="403" t="s">
        <v>1822</v>
      </c>
      <c r="J2248" s="386" t="str">
        <f t="shared" si="332"/>
        <v>70.945.209/0001-03</v>
      </c>
      <c r="K2248" s="386" t="s">
        <v>1234</v>
      </c>
      <c r="L2248" s="404" t="s">
        <v>1445</v>
      </c>
      <c r="M2248" s="386" t="s">
        <v>3729</v>
      </c>
      <c r="N2248" s="399">
        <v>45322</v>
      </c>
      <c r="O2248" s="400" t="s">
        <v>76</v>
      </c>
      <c r="P2248" s="504" t="s">
        <v>718</v>
      </c>
      <c r="Q2248" s="501" t="s">
        <v>126</v>
      </c>
      <c r="R2248" s="501" t="s">
        <v>126</v>
      </c>
      <c r="S2248" s="349"/>
    </row>
    <row r="2249" spans="1:19" ht="60" customHeight="1" x14ac:dyDescent="0.2">
      <c r="A2249" s="481">
        <f t="shared" si="329"/>
        <v>2246</v>
      </c>
      <c r="B2249" s="399">
        <v>45342</v>
      </c>
      <c r="C2249" s="441">
        <v>45323</v>
      </c>
      <c r="D2249" s="400" t="s">
        <v>114</v>
      </c>
      <c r="E2249" s="401" t="s">
        <v>342</v>
      </c>
      <c r="F2249" s="402">
        <v>330</v>
      </c>
      <c r="G2249" s="405" t="s">
        <v>3107</v>
      </c>
      <c r="H2249" s="400" t="s">
        <v>139</v>
      </c>
      <c r="I2249" s="403" t="s">
        <v>1822</v>
      </c>
      <c r="J2249" s="386" t="str">
        <f t="shared" si="332"/>
        <v>70.945.209/0001-03</v>
      </c>
      <c r="K2249" s="386" t="s">
        <v>1234</v>
      </c>
      <c r="L2249" s="404" t="s">
        <v>1445</v>
      </c>
      <c r="M2249" s="386" t="s">
        <v>3729</v>
      </c>
      <c r="N2249" s="399">
        <v>45322</v>
      </c>
      <c r="O2249" s="400" t="s">
        <v>76</v>
      </c>
      <c r="P2249" s="504" t="s">
        <v>718</v>
      </c>
      <c r="Q2249" s="501" t="s">
        <v>126</v>
      </c>
      <c r="R2249" s="501" t="s">
        <v>126</v>
      </c>
      <c r="S2249" s="349"/>
    </row>
    <row r="2250" spans="1:19" ht="60" customHeight="1" x14ac:dyDescent="0.2">
      <c r="A2250" s="481">
        <f t="shared" si="329"/>
        <v>2247</v>
      </c>
      <c r="B2250" s="399">
        <v>45342</v>
      </c>
      <c r="C2250" s="441">
        <v>45323</v>
      </c>
      <c r="D2250" s="400" t="s">
        <v>114</v>
      </c>
      <c r="E2250" s="401" t="s">
        <v>342</v>
      </c>
      <c r="F2250" s="402">
        <v>330</v>
      </c>
      <c r="G2250" s="405" t="s">
        <v>3108</v>
      </c>
      <c r="H2250" s="400" t="s">
        <v>139</v>
      </c>
      <c r="I2250" s="403" t="s">
        <v>1822</v>
      </c>
      <c r="J2250" s="386" t="str">
        <f t="shared" si="332"/>
        <v>70.945.209/0001-03</v>
      </c>
      <c r="K2250" s="386" t="s">
        <v>1234</v>
      </c>
      <c r="L2250" s="404" t="s">
        <v>1445</v>
      </c>
      <c r="M2250" s="386" t="s">
        <v>3729</v>
      </c>
      <c r="N2250" s="399">
        <v>45322</v>
      </c>
      <c r="O2250" s="400" t="s">
        <v>76</v>
      </c>
      <c r="P2250" s="504" t="s">
        <v>718</v>
      </c>
      <c r="Q2250" s="501" t="s">
        <v>126</v>
      </c>
      <c r="R2250" s="501" t="s">
        <v>126</v>
      </c>
      <c r="S2250" s="349"/>
    </row>
    <row r="2251" spans="1:19" ht="60" customHeight="1" x14ac:dyDescent="0.2">
      <c r="A2251" s="481">
        <f t="shared" si="329"/>
        <v>2248</v>
      </c>
      <c r="B2251" s="399">
        <v>45342</v>
      </c>
      <c r="C2251" s="441">
        <v>45323</v>
      </c>
      <c r="D2251" s="400" t="s">
        <v>114</v>
      </c>
      <c r="E2251" s="401" t="s">
        <v>342</v>
      </c>
      <c r="F2251" s="402">
        <v>330</v>
      </c>
      <c r="G2251" s="405" t="s">
        <v>3109</v>
      </c>
      <c r="H2251" s="400" t="s">
        <v>139</v>
      </c>
      <c r="I2251" s="403" t="s">
        <v>1822</v>
      </c>
      <c r="J2251" s="386" t="str">
        <f t="shared" si="332"/>
        <v>70.945.209/0001-03</v>
      </c>
      <c r="K2251" s="386" t="s">
        <v>1234</v>
      </c>
      <c r="L2251" s="404" t="s">
        <v>1445</v>
      </c>
      <c r="M2251" s="386" t="s">
        <v>3729</v>
      </c>
      <c r="N2251" s="399">
        <v>45322</v>
      </c>
      <c r="O2251" s="400" t="s">
        <v>76</v>
      </c>
      <c r="P2251" s="504" t="s">
        <v>718</v>
      </c>
      <c r="Q2251" s="501" t="s">
        <v>126</v>
      </c>
      <c r="R2251" s="501" t="s">
        <v>126</v>
      </c>
      <c r="S2251" s="349"/>
    </row>
    <row r="2252" spans="1:19" ht="60" customHeight="1" x14ac:dyDescent="0.2">
      <c r="A2252" s="481">
        <f t="shared" si="329"/>
        <v>2249</v>
      </c>
      <c r="B2252" s="399">
        <v>45342</v>
      </c>
      <c r="C2252" s="441">
        <v>45323</v>
      </c>
      <c r="D2252" s="400" t="s">
        <v>114</v>
      </c>
      <c r="E2252" s="401" t="s">
        <v>342</v>
      </c>
      <c r="F2252" s="402">
        <v>330</v>
      </c>
      <c r="G2252" s="405" t="s">
        <v>3110</v>
      </c>
      <c r="H2252" s="400" t="s">
        <v>139</v>
      </c>
      <c r="I2252" s="403" t="s">
        <v>1822</v>
      </c>
      <c r="J2252" s="386" t="str">
        <f t="shared" si="332"/>
        <v>70.945.209/0001-03</v>
      </c>
      <c r="K2252" s="386" t="s">
        <v>1234</v>
      </c>
      <c r="L2252" s="404" t="s">
        <v>1445</v>
      </c>
      <c r="M2252" s="386" t="s">
        <v>3729</v>
      </c>
      <c r="N2252" s="399">
        <v>45322</v>
      </c>
      <c r="O2252" s="400" t="s">
        <v>76</v>
      </c>
      <c r="P2252" s="504" t="s">
        <v>718</v>
      </c>
      <c r="Q2252" s="501" t="s">
        <v>126</v>
      </c>
      <c r="R2252" s="501" t="s">
        <v>126</v>
      </c>
      <c r="S2252" s="349"/>
    </row>
    <row r="2253" spans="1:19" ht="60" customHeight="1" x14ac:dyDescent="0.2">
      <c r="A2253" s="481">
        <f t="shared" si="329"/>
        <v>2250</v>
      </c>
      <c r="B2253" s="399">
        <v>45342</v>
      </c>
      <c r="C2253" s="441">
        <v>45323</v>
      </c>
      <c r="D2253" s="400" t="s">
        <v>114</v>
      </c>
      <c r="E2253" s="401" t="s">
        <v>342</v>
      </c>
      <c r="F2253" s="402">
        <v>330</v>
      </c>
      <c r="G2253" s="405" t="s">
        <v>3111</v>
      </c>
      <c r="H2253" s="400" t="s">
        <v>139</v>
      </c>
      <c r="I2253" s="403" t="s">
        <v>1822</v>
      </c>
      <c r="J2253" s="386" t="str">
        <f t="shared" si="332"/>
        <v>70.945.209/0001-03</v>
      </c>
      <c r="K2253" s="386" t="s">
        <v>1234</v>
      </c>
      <c r="L2253" s="404" t="s">
        <v>1445</v>
      </c>
      <c r="M2253" s="386" t="s">
        <v>3729</v>
      </c>
      <c r="N2253" s="399">
        <v>45322</v>
      </c>
      <c r="O2253" s="400" t="s">
        <v>76</v>
      </c>
      <c r="P2253" s="504" t="s">
        <v>718</v>
      </c>
      <c r="Q2253" s="501" t="s">
        <v>126</v>
      </c>
      <c r="R2253" s="501" t="s">
        <v>126</v>
      </c>
      <c r="S2253" s="349"/>
    </row>
    <row r="2254" spans="1:19" ht="60" customHeight="1" x14ac:dyDescent="0.2">
      <c r="A2254" s="481">
        <f t="shared" si="329"/>
        <v>2251</v>
      </c>
      <c r="B2254" s="399">
        <v>45342</v>
      </c>
      <c r="C2254" s="441">
        <v>45323</v>
      </c>
      <c r="D2254" s="400" t="s">
        <v>114</v>
      </c>
      <c r="E2254" s="401" t="s">
        <v>342</v>
      </c>
      <c r="F2254" s="402">
        <v>330</v>
      </c>
      <c r="G2254" s="405" t="s">
        <v>3112</v>
      </c>
      <c r="H2254" s="400" t="s">
        <v>139</v>
      </c>
      <c r="I2254" s="403" t="s">
        <v>1822</v>
      </c>
      <c r="J2254" s="386" t="str">
        <f t="shared" si="332"/>
        <v>70.945.209/0001-03</v>
      </c>
      <c r="K2254" s="386" t="s">
        <v>1234</v>
      </c>
      <c r="L2254" s="404" t="s">
        <v>1445</v>
      </c>
      <c r="M2254" s="386" t="s">
        <v>3729</v>
      </c>
      <c r="N2254" s="399">
        <v>45322</v>
      </c>
      <c r="O2254" s="400" t="s">
        <v>76</v>
      </c>
      <c r="P2254" s="504" t="s">
        <v>718</v>
      </c>
      <c r="Q2254" s="501" t="s">
        <v>126</v>
      </c>
      <c r="R2254" s="501" t="s">
        <v>126</v>
      </c>
      <c r="S2254" s="349"/>
    </row>
    <row r="2255" spans="1:19" ht="60" customHeight="1" x14ac:dyDescent="0.2">
      <c r="A2255" s="481">
        <f t="shared" si="329"/>
        <v>2252</v>
      </c>
      <c r="B2255" s="399">
        <v>45342</v>
      </c>
      <c r="C2255" s="441">
        <v>45323</v>
      </c>
      <c r="D2255" s="400" t="s">
        <v>114</v>
      </c>
      <c r="E2255" s="401" t="s">
        <v>342</v>
      </c>
      <c r="F2255" s="402">
        <v>330</v>
      </c>
      <c r="G2255" s="405" t="s">
        <v>3113</v>
      </c>
      <c r="H2255" s="400" t="s">
        <v>139</v>
      </c>
      <c r="I2255" s="403" t="s">
        <v>1822</v>
      </c>
      <c r="J2255" s="386" t="str">
        <f t="shared" si="332"/>
        <v>70.945.209/0001-03</v>
      </c>
      <c r="K2255" s="386" t="s">
        <v>1234</v>
      </c>
      <c r="L2255" s="404" t="s">
        <v>1445</v>
      </c>
      <c r="M2255" s="386" t="s">
        <v>3729</v>
      </c>
      <c r="N2255" s="399">
        <v>45322</v>
      </c>
      <c r="O2255" s="400" t="s">
        <v>76</v>
      </c>
      <c r="P2255" s="504" t="s">
        <v>718</v>
      </c>
      <c r="Q2255" s="501" t="s">
        <v>126</v>
      </c>
      <c r="R2255" s="501" t="s">
        <v>126</v>
      </c>
      <c r="S2255" s="349"/>
    </row>
    <row r="2256" spans="1:19" ht="60" customHeight="1" x14ac:dyDescent="0.2">
      <c r="A2256" s="481">
        <f t="shared" si="329"/>
        <v>2253</v>
      </c>
      <c r="B2256" s="399">
        <v>45342</v>
      </c>
      <c r="C2256" s="441">
        <v>45323</v>
      </c>
      <c r="D2256" s="400" t="s">
        <v>114</v>
      </c>
      <c r="E2256" s="401" t="s">
        <v>342</v>
      </c>
      <c r="F2256" s="402">
        <v>330</v>
      </c>
      <c r="G2256" s="405" t="s">
        <v>3114</v>
      </c>
      <c r="H2256" s="400" t="s">
        <v>139</v>
      </c>
      <c r="I2256" s="403" t="s">
        <v>1822</v>
      </c>
      <c r="J2256" s="386" t="str">
        <f t="shared" si="332"/>
        <v>70.945.209/0001-03</v>
      </c>
      <c r="K2256" s="386" t="s">
        <v>1234</v>
      </c>
      <c r="L2256" s="404" t="s">
        <v>1445</v>
      </c>
      <c r="M2256" s="386" t="s">
        <v>3729</v>
      </c>
      <c r="N2256" s="399">
        <v>45322</v>
      </c>
      <c r="O2256" s="400" t="s">
        <v>76</v>
      </c>
      <c r="P2256" s="504" t="s">
        <v>718</v>
      </c>
      <c r="Q2256" s="501" t="s">
        <v>126</v>
      </c>
      <c r="R2256" s="501" t="s">
        <v>126</v>
      </c>
      <c r="S2256" s="349"/>
    </row>
    <row r="2257" spans="1:19" ht="60" customHeight="1" x14ac:dyDescent="0.2">
      <c r="A2257" s="481">
        <f t="shared" si="329"/>
        <v>2254</v>
      </c>
      <c r="B2257" s="399">
        <v>45342</v>
      </c>
      <c r="C2257" s="441">
        <v>45323</v>
      </c>
      <c r="D2257" s="400" t="s">
        <v>114</v>
      </c>
      <c r="E2257" s="401" t="s">
        <v>342</v>
      </c>
      <c r="F2257" s="402">
        <v>330</v>
      </c>
      <c r="G2257" s="405" t="s">
        <v>3115</v>
      </c>
      <c r="H2257" s="400" t="s">
        <v>139</v>
      </c>
      <c r="I2257" s="403" t="s">
        <v>1822</v>
      </c>
      <c r="J2257" s="386" t="str">
        <f t="shared" si="332"/>
        <v>70.945.209/0001-03</v>
      </c>
      <c r="K2257" s="386" t="s">
        <v>1234</v>
      </c>
      <c r="L2257" s="404" t="s">
        <v>1445</v>
      </c>
      <c r="M2257" s="386" t="s">
        <v>3729</v>
      </c>
      <c r="N2257" s="399">
        <v>45322</v>
      </c>
      <c r="O2257" s="400" t="s">
        <v>76</v>
      </c>
      <c r="P2257" s="504" t="s">
        <v>718</v>
      </c>
      <c r="Q2257" s="501" t="s">
        <v>126</v>
      </c>
      <c r="R2257" s="501" t="s">
        <v>126</v>
      </c>
      <c r="S2257" s="349"/>
    </row>
    <row r="2258" spans="1:19" ht="60" customHeight="1" x14ac:dyDescent="0.2">
      <c r="A2258" s="481">
        <f t="shared" si="329"/>
        <v>2255</v>
      </c>
      <c r="B2258" s="399">
        <v>45342</v>
      </c>
      <c r="C2258" s="441">
        <v>45323</v>
      </c>
      <c r="D2258" s="400" t="s">
        <v>114</v>
      </c>
      <c r="E2258" s="401" t="s">
        <v>342</v>
      </c>
      <c r="F2258" s="402">
        <v>330</v>
      </c>
      <c r="G2258" s="405" t="s">
        <v>3116</v>
      </c>
      <c r="H2258" s="400" t="s">
        <v>139</v>
      </c>
      <c r="I2258" s="403" t="s">
        <v>1822</v>
      </c>
      <c r="J2258" s="386" t="str">
        <f t="shared" si="332"/>
        <v>70.945.209/0001-03</v>
      </c>
      <c r="K2258" s="386" t="s">
        <v>1234</v>
      </c>
      <c r="L2258" s="404" t="s">
        <v>1445</v>
      </c>
      <c r="M2258" s="386" t="s">
        <v>3729</v>
      </c>
      <c r="N2258" s="399">
        <v>45322</v>
      </c>
      <c r="O2258" s="400" t="s">
        <v>76</v>
      </c>
      <c r="P2258" s="504" t="s">
        <v>718</v>
      </c>
      <c r="Q2258" s="501" t="s">
        <v>126</v>
      </c>
      <c r="R2258" s="501" t="s">
        <v>126</v>
      </c>
      <c r="S2258" s="349"/>
    </row>
    <row r="2259" spans="1:19" ht="60" customHeight="1" x14ac:dyDescent="0.2">
      <c r="A2259" s="481">
        <f t="shared" si="329"/>
        <v>2256</v>
      </c>
      <c r="B2259" s="399">
        <v>45342</v>
      </c>
      <c r="C2259" s="441">
        <v>45323</v>
      </c>
      <c r="D2259" s="400" t="s">
        <v>114</v>
      </c>
      <c r="E2259" s="401" t="s">
        <v>342</v>
      </c>
      <c r="F2259" s="402">
        <v>330</v>
      </c>
      <c r="G2259" s="405" t="s">
        <v>3117</v>
      </c>
      <c r="H2259" s="400" t="s">
        <v>139</v>
      </c>
      <c r="I2259" s="403" t="s">
        <v>1822</v>
      </c>
      <c r="J2259" s="386" t="str">
        <f t="shared" si="332"/>
        <v>70.945.209/0001-03</v>
      </c>
      <c r="K2259" s="386" t="s">
        <v>1234</v>
      </c>
      <c r="L2259" s="404" t="s">
        <v>1445</v>
      </c>
      <c r="M2259" s="386" t="s">
        <v>3729</v>
      </c>
      <c r="N2259" s="399">
        <v>45322</v>
      </c>
      <c r="O2259" s="400" t="s">
        <v>76</v>
      </c>
      <c r="P2259" s="504" t="s">
        <v>718</v>
      </c>
      <c r="Q2259" s="501" t="s">
        <v>126</v>
      </c>
      <c r="R2259" s="501" t="s">
        <v>126</v>
      </c>
      <c r="S2259" s="349"/>
    </row>
    <row r="2260" spans="1:19" ht="60" customHeight="1" x14ac:dyDescent="0.2">
      <c r="A2260" s="481">
        <f t="shared" si="329"/>
        <v>2257</v>
      </c>
      <c r="B2260" s="399">
        <v>45342</v>
      </c>
      <c r="C2260" s="441">
        <v>45323</v>
      </c>
      <c r="D2260" s="400" t="s">
        <v>114</v>
      </c>
      <c r="E2260" s="401" t="s">
        <v>342</v>
      </c>
      <c r="F2260" s="402">
        <v>330</v>
      </c>
      <c r="G2260" s="405" t="s">
        <v>3118</v>
      </c>
      <c r="H2260" s="400" t="s">
        <v>139</v>
      </c>
      <c r="I2260" s="403" t="s">
        <v>1822</v>
      </c>
      <c r="J2260" s="386" t="str">
        <f t="shared" si="332"/>
        <v>70.945.209/0001-03</v>
      </c>
      <c r="K2260" s="386" t="s">
        <v>1234</v>
      </c>
      <c r="L2260" s="404" t="s">
        <v>1445</v>
      </c>
      <c r="M2260" s="386" t="s">
        <v>3729</v>
      </c>
      <c r="N2260" s="399">
        <v>45322</v>
      </c>
      <c r="O2260" s="400" t="s">
        <v>76</v>
      </c>
      <c r="P2260" s="504" t="s">
        <v>718</v>
      </c>
      <c r="Q2260" s="501" t="s">
        <v>126</v>
      </c>
      <c r="R2260" s="501" t="s">
        <v>126</v>
      </c>
      <c r="S2260" s="349"/>
    </row>
    <row r="2261" spans="1:19" ht="60" customHeight="1" x14ac:dyDescent="0.2">
      <c r="A2261" s="481">
        <f t="shared" si="329"/>
        <v>2258</v>
      </c>
      <c r="B2261" s="399">
        <v>45342</v>
      </c>
      <c r="C2261" s="441">
        <v>45323</v>
      </c>
      <c r="D2261" s="400" t="s">
        <v>114</v>
      </c>
      <c r="E2261" s="401" t="s">
        <v>342</v>
      </c>
      <c r="F2261" s="402">
        <v>330</v>
      </c>
      <c r="G2261" s="405" t="s">
        <v>3119</v>
      </c>
      <c r="H2261" s="400" t="s">
        <v>139</v>
      </c>
      <c r="I2261" s="403" t="s">
        <v>1822</v>
      </c>
      <c r="J2261" s="386" t="str">
        <f t="shared" si="332"/>
        <v>70.945.209/0001-03</v>
      </c>
      <c r="K2261" s="386" t="s">
        <v>1234</v>
      </c>
      <c r="L2261" s="404" t="s">
        <v>1445</v>
      </c>
      <c r="M2261" s="386" t="s">
        <v>3729</v>
      </c>
      <c r="N2261" s="399">
        <v>45322</v>
      </c>
      <c r="O2261" s="400" t="s">
        <v>76</v>
      </c>
      <c r="P2261" s="504" t="s">
        <v>718</v>
      </c>
      <c r="Q2261" s="501" t="s">
        <v>126</v>
      </c>
      <c r="R2261" s="501" t="s">
        <v>126</v>
      </c>
      <c r="S2261" s="349"/>
    </row>
    <row r="2262" spans="1:19" ht="60" customHeight="1" x14ac:dyDescent="0.2">
      <c r="A2262" s="481">
        <f t="shared" si="329"/>
        <v>2259</v>
      </c>
      <c r="B2262" s="399">
        <v>45342</v>
      </c>
      <c r="C2262" s="441">
        <v>45323</v>
      </c>
      <c r="D2262" s="400" t="s">
        <v>114</v>
      </c>
      <c r="E2262" s="401" t="s">
        <v>342</v>
      </c>
      <c r="F2262" s="402">
        <v>330</v>
      </c>
      <c r="G2262" s="405" t="s">
        <v>3120</v>
      </c>
      <c r="H2262" s="400" t="s">
        <v>139</v>
      </c>
      <c r="I2262" s="403" t="s">
        <v>1822</v>
      </c>
      <c r="J2262" s="386" t="str">
        <f t="shared" si="332"/>
        <v>70.945.209/0001-03</v>
      </c>
      <c r="K2262" s="386" t="s">
        <v>1234</v>
      </c>
      <c r="L2262" s="404" t="s">
        <v>1445</v>
      </c>
      <c r="M2262" s="386" t="s">
        <v>3729</v>
      </c>
      <c r="N2262" s="399">
        <v>45322</v>
      </c>
      <c r="O2262" s="400" t="s">
        <v>76</v>
      </c>
      <c r="P2262" s="504" t="s">
        <v>718</v>
      </c>
      <c r="Q2262" s="501" t="s">
        <v>126</v>
      </c>
      <c r="R2262" s="501" t="s">
        <v>126</v>
      </c>
      <c r="S2262" s="349"/>
    </row>
    <row r="2263" spans="1:19" ht="60" customHeight="1" x14ac:dyDescent="0.2">
      <c r="A2263" s="481">
        <f t="shared" si="329"/>
        <v>2260</v>
      </c>
      <c r="B2263" s="399">
        <v>45342</v>
      </c>
      <c r="C2263" s="441">
        <v>45323</v>
      </c>
      <c r="D2263" s="400" t="s">
        <v>114</v>
      </c>
      <c r="E2263" s="401" t="s">
        <v>342</v>
      </c>
      <c r="F2263" s="402">
        <v>330</v>
      </c>
      <c r="G2263" s="405" t="s">
        <v>3121</v>
      </c>
      <c r="H2263" s="400" t="s">
        <v>139</v>
      </c>
      <c r="I2263" s="403" t="s">
        <v>1822</v>
      </c>
      <c r="J2263" s="386" t="str">
        <f t="shared" si="332"/>
        <v>70.945.209/0001-03</v>
      </c>
      <c r="K2263" s="386" t="s">
        <v>1234</v>
      </c>
      <c r="L2263" s="404" t="s">
        <v>1445</v>
      </c>
      <c r="M2263" s="386" t="s">
        <v>3729</v>
      </c>
      <c r="N2263" s="399">
        <v>45322</v>
      </c>
      <c r="O2263" s="400" t="s">
        <v>76</v>
      </c>
      <c r="P2263" s="504" t="s">
        <v>718</v>
      </c>
      <c r="Q2263" s="501" t="s">
        <v>126</v>
      </c>
      <c r="R2263" s="501" t="s">
        <v>126</v>
      </c>
      <c r="S2263" s="349"/>
    </row>
    <row r="2264" spans="1:19" ht="60" customHeight="1" x14ac:dyDescent="0.2">
      <c r="A2264" s="481">
        <f t="shared" si="329"/>
        <v>2261</v>
      </c>
      <c r="B2264" s="399">
        <v>45342</v>
      </c>
      <c r="C2264" s="441">
        <v>45323</v>
      </c>
      <c r="D2264" s="400" t="s">
        <v>114</v>
      </c>
      <c r="E2264" s="401" t="s">
        <v>342</v>
      </c>
      <c r="F2264" s="402">
        <v>330</v>
      </c>
      <c r="G2264" s="405" t="s">
        <v>3122</v>
      </c>
      <c r="H2264" s="400" t="s">
        <v>139</v>
      </c>
      <c r="I2264" s="403" t="s">
        <v>1822</v>
      </c>
      <c r="J2264" s="386" t="str">
        <f t="shared" si="332"/>
        <v>70.945.209/0001-03</v>
      </c>
      <c r="K2264" s="386" t="s">
        <v>1234</v>
      </c>
      <c r="L2264" s="404" t="s">
        <v>1445</v>
      </c>
      <c r="M2264" s="386" t="s">
        <v>3729</v>
      </c>
      <c r="N2264" s="399">
        <v>45322</v>
      </c>
      <c r="O2264" s="400" t="s">
        <v>76</v>
      </c>
      <c r="P2264" s="504" t="s">
        <v>718</v>
      </c>
      <c r="Q2264" s="501" t="s">
        <v>126</v>
      </c>
      <c r="R2264" s="501" t="s">
        <v>126</v>
      </c>
      <c r="S2264" s="349"/>
    </row>
    <row r="2265" spans="1:19" ht="60" customHeight="1" x14ac:dyDescent="0.2">
      <c r="A2265" s="481">
        <f t="shared" si="329"/>
        <v>2262</v>
      </c>
      <c r="B2265" s="399">
        <v>45342</v>
      </c>
      <c r="C2265" s="441">
        <v>45323</v>
      </c>
      <c r="D2265" s="400" t="s">
        <v>114</v>
      </c>
      <c r="E2265" s="401" t="s">
        <v>342</v>
      </c>
      <c r="F2265" s="402">
        <v>440</v>
      </c>
      <c r="G2265" s="405" t="s">
        <v>3123</v>
      </c>
      <c r="H2265" s="400" t="s">
        <v>139</v>
      </c>
      <c r="I2265" s="403" t="s">
        <v>1822</v>
      </c>
      <c r="J2265" s="386" t="str">
        <f t="shared" si="332"/>
        <v>70.945.209/0001-03</v>
      </c>
      <c r="K2265" s="386" t="s">
        <v>1234</v>
      </c>
      <c r="L2265" s="404" t="s">
        <v>1445</v>
      </c>
      <c r="M2265" s="386" t="s">
        <v>3729</v>
      </c>
      <c r="N2265" s="399">
        <v>45322</v>
      </c>
      <c r="O2265" s="400" t="s">
        <v>76</v>
      </c>
      <c r="P2265" s="504" t="s">
        <v>718</v>
      </c>
      <c r="Q2265" s="501" t="s">
        <v>126</v>
      </c>
      <c r="R2265" s="501" t="s">
        <v>126</v>
      </c>
      <c r="S2265" s="349"/>
    </row>
    <row r="2266" spans="1:19" ht="60" customHeight="1" x14ac:dyDescent="0.2">
      <c r="A2266" s="481">
        <f t="shared" si="329"/>
        <v>2263</v>
      </c>
      <c r="B2266" s="399">
        <v>45342</v>
      </c>
      <c r="C2266" s="441">
        <v>45323</v>
      </c>
      <c r="D2266" s="400" t="s">
        <v>114</v>
      </c>
      <c r="E2266" s="401" t="s">
        <v>342</v>
      </c>
      <c r="F2266" s="402">
        <v>440</v>
      </c>
      <c r="G2266" s="405" t="s">
        <v>3124</v>
      </c>
      <c r="H2266" s="400" t="s">
        <v>139</v>
      </c>
      <c r="I2266" s="403" t="s">
        <v>1822</v>
      </c>
      <c r="J2266" s="386" t="str">
        <f t="shared" si="332"/>
        <v>70.945.209/0001-03</v>
      </c>
      <c r="K2266" s="386" t="s">
        <v>1234</v>
      </c>
      <c r="L2266" s="404" t="s">
        <v>1445</v>
      </c>
      <c r="M2266" s="386" t="s">
        <v>3729</v>
      </c>
      <c r="N2266" s="399">
        <v>45322</v>
      </c>
      <c r="O2266" s="400" t="s">
        <v>76</v>
      </c>
      <c r="P2266" s="504" t="s">
        <v>718</v>
      </c>
      <c r="Q2266" s="501" t="s">
        <v>126</v>
      </c>
      <c r="R2266" s="501" t="s">
        <v>126</v>
      </c>
      <c r="S2266" s="349"/>
    </row>
    <row r="2267" spans="1:19" ht="60" customHeight="1" x14ac:dyDescent="0.2">
      <c r="A2267" s="481">
        <f t="shared" si="329"/>
        <v>2264</v>
      </c>
      <c r="B2267" s="399">
        <v>45342</v>
      </c>
      <c r="C2267" s="441">
        <v>45323</v>
      </c>
      <c r="D2267" s="400" t="s">
        <v>114</v>
      </c>
      <c r="E2267" s="401" t="s">
        <v>342</v>
      </c>
      <c r="F2267" s="402">
        <v>440</v>
      </c>
      <c r="G2267" s="405" t="s">
        <v>3125</v>
      </c>
      <c r="H2267" s="400" t="s">
        <v>139</v>
      </c>
      <c r="I2267" s="403" t="s">
        <v>1822</v>
      </c>
      <c r="J2267" s="386" t="str">
        <f t="shared" si="332"/>
        <v>70.945.209/0001-03</v>
      </c>
      <c r="K2267" s="386" t="s">
        <v>1234</v>
      </c>
      <c r="L2267" s="404" t="s">
        <v>1445</v>
      </c>
      <c r="M2267" s="386" t="s">
        <v>3729</v>
      </c>
      <c r="N2267" s="399">
        <v>45322</v>
      </c>
      <c r="O2267" s="400" t="s">
        <v>76</v>
      </c>
      <c r="P2267" s="504" t="s">
        <v>718</v>
      </c>
      <c r="Q2267" s="501" t="s">
        <v>126</v>
      </c>
      <c r="R2267" s="501" t="s">
        <v>126</v>
      </c>
      <c r="S2267" s="349"/>
    </row>
    <row r="2268" spans="1:19" ht="60" customHeight="1" x14ac:dyDescent="0.2">
      <c r="A2268" s="481">
        <f t="shared" si="329"/>
        <v>2265</v>
      </c>
      <c r="B2268" s="399">
        <v>45342</v>
      </c>
      <c r="C2268" s="441">
        <v>45323</v>
      </c>
      <c r="D2268" s="400" t="s">
        <v>114</v>
      </c>
      <c r="E2268" s="401" t="s">
        <v>342</v>
      </c>
      <c r="F2268" s="402">
        <v>440</v>
      </c>
      <c r="G2268" s="405" t="s">
        <v>3126</v>
      </c>
      <c r="H2268" s="400" t="s">
        <v>139</v>
      </c>
      <c r="I2268" s="403" t="s">
        <v>1822</v>
      </c>
      <c r="J2268" s="386" t="str">
        <f t="shared" si="332"/>
        <v>70.945.209/0001-03</v>
      </c>
      <c r="K2268" s="386" t="s">
        <v>1234</v>
      </c>
      <c r="L2268" s="404" t="s">
        <v>1445</v>
      </c>
      <c r="M2268" s="386" t="s">
        <v>3729</v>
      </c>
      <c r="N2268" s="399">
        <v>45322</v>
      </c>
      <c r="O2268" s="400" t="s">
        <v>76</v>
      </c>
      <c r="P2268" s="504" t="s">
        <v>718</v>
      </c>
      <c r="Q2268" s="501" t="s">
        <v>126</v>
      </c>
      <c r="R2268" s="501" t="s">
        <v>126</v>
      </c>
      <c r="S2268" s="349"/>
    </row>
    <row r="2269" spans="1:19" ht="60" customHeight="1" x14ac:dyDescent="0.2">
      <c r="A2269" s="481">
        <f t="shared" si="329"/>
        <v>2266</v>
      </c>
      <c r="B2269" s="399">
        <v>45342</v>
      </c>
      <c r="C2269" s="441">
        <v>45323</v>
      </c>
      <c r="D2269" s="400" t="s">
        <v>114</v>
      </c>
      <c r="E2269" s="401" t="s">
        <v>342</v>
      </c>
      <c r="F2269" s="402">
        <v>440</v>
      </c>
      <c r="G2269" s="405" t="s">
        <v>3127</v>
      </c>
      <c r="H2269" s="400" t="s">
        <v>139</v>
      </c>
      <c r="I2269" s="403" t="s">
        <v>1822</v>
      </c>
      <c r="J2269" s="386" t="str">
        <f t="shared" si="332"/>
        <v>70.945.209/0001-03</v>
      </c>
      <c r="K2269" s="386" t="s">
        <v>1234</v>
      </c>
      <c r="L2269" s="404" t="s">
        <v>1445</v>
      </c>
      <c r="M2269" s="386" t="s">
        <v>3729</v>
      </c>
      <c r="N2269" s="399">
        <v>45322</v>
      </c>
      <c r="O2269" s="400" t="s">
        <v>76</v>
      </c>
      <c r="P2269" s="504" t="s">
        <v>718</v>
      </c>
      <c r="Q2269" s="501" t="s">
        <v>126</v>
      </c>
      <c r="R2269" s="501" t="s">
        <v>126</v>
      </c>
      <c r="S2269" s="349"/>
    </row>
    <row r="2270" spans="1:19" ht="60" customHeight="1" x14ac:dyDescent="0.2">
      <c r="A2270" s="481">
        <f t="shared" si="329"/>
        <v>2267</v>
      </c>
      <c r="B2270" s="399">
        <v>45342</v>
      </c>
      <c r="C2270" s="441">
        <v>45323</v>
      </c>
      <c r="D2270" s="400" t="s">
        <v>114</v>
      </c>
      <c r="E2270" s="401" t="s">
        <v>342</v>
      </c>
      <c r="F2270" s="402">
        <v>55</v>
      </c>
      <c r="G2270" s="405" t="s">
        <v>3128</v>
      </c>
      <c r="H2270" s="400" t="s">
        <v>139</v>
      </c>
      <c r="I2270" s="403" t="s">
        <v>1822</v>
      </c>
      <c r="J2270" s="386" t="str">
        <f t="shared" si="332"/>
        <v>70.945.209/0001-03</v>
      </c>
      <c r="K2270" s="386" t="s">
        <v>1234</v>
      </c>
      <c r="L2270" s="404" t="s">
        <v>1445</v>
      </c>
      <c r="M2270" s="386" t="s">
        <v>3729</v>
      </c>
      <c r="N2270" s="399">
        <v>45322</v>
      </c>
      <c r="O2270" s="400" t="s">
        <v>76</v>
      </c>
      <c r="P2270" s="504" t="s">
        <v>718</v>
      </c>
      <c r="Q2270" s="501" t="s">
        <v>126</v>
      </c>
      <c r="R2270" s="501" t="s">
        <v>126</v>
      </c>
      <c r="S2270" s="349"/>
    </row>
    <row r="2271" spans="1:19" ht="60" customHeight="1" x14ac:dyDescent="0.2">
      <c r="A2271" s="481">
        <f t="shared" si="329"/>
        <v>2268</v>
      </c>
      <c r="B2271" s="399">
        <v>45342</v>
      </c>
      <c r="C2271" s="441">
        <v>45323</v>
      </c>
      <c r="D2271" s="400" t="s">
        <v>114</v>
      </c>
      <c r="E2271" s="401" t="s">
        <v>342</v>
      </c>
      <c r="F2271" s="402">
        <v>66</v>
      </c>
      <c r="G2271" s="405" t="s">
        <v>3129</v>
      </c>
      <c r="H2271" s="400" t="s">
        <v>139</v>
      </c>
      <c r="I2271" s="403" t="s">
        <v>1822</v>
      </c>
      <c r="J2271" s="386" t="str">
        <f t="shared" si="332"/>
        <v>70.945.209/0001-03</v>
      </c>
      <c r="K2271" s="386" t="s">
        <v>1234</v>
      </c>
      <c r="L2271" s="404" t="s">
        <v>1445</v>
      </c>
      <c r="M2271" s="386" t="s">
        <v>3729</v>
      </c>
      <c r="N2271" s="399">
        <v>45322</v>
      </c>
      <c r="O2271" s="400" t="s">
        <v>76</v>
      </c>
      <c r="P2271" s="504" t="s">
        <v>718</v>
      </c>
      <c r="Q2271" s="501" t="s">
        <v>126</v>
      </c>
      <c r="R2271" s="501" t="s">
        <v>126</v>
      </c>
      <c r="S2271" s="349"/>
    </row>
    <row r="2272" spans="1:19" ht="60" customHeight="1" x14ac:dyDescent="0.2">
      <c r="A2272" s="481">
        <f t="shared" si="329"/>
        <v>2269</v>
      </c>
      <c r="B2272" s="399">
        <v>45342</v>
      </c>
      <c r="C2272" s="441">
        <v>45323</v>
      </c>
      <c r="D2272" s="400" t="s">
        <v>114</v>
      </c>
      <c r="E2272" s="401" t="s">
        <v>342</v>
      </c>
      <c r="F2272" s="402">
        <v>200</v>
      </c>
      <c r="G2272" s="405" t="s">
        <v>3130</v>
      </c>
      <c r="H2272" s="400" t="s">
        <v>139</v>
      </c>
      <c r="I2272" s="403" t="s">
        <v>1822</v>
      </c>
      <c r="J2272" s="386" t="str">
        <f t="shared" si="332"/>
        <v>70.945.209/0001-03</v>
      </c>
      <c r="K2272" s="386" t="s">
        <v>1234</v>
      </c>
      <c r="L2272" s="404" t="s">
        <v>1445</v>
      </c>
      <c r="M2272" s="386" t="s">
        <v>3729</v>
      </c>
      <c r="N2272" s="399">
        <v>45322</v>
      </c>
      <c r="O2272" s="400" t="s">
        <v>76</v>
      </c>
      <c r="P2272" s="504" t="s">
        <v>718</v>
      </c>
      <c r="Q2272" s="501" t="s">
        <v>126</v>
      </c>
      <c r="R2272" s="501" t="s">
        <v>126</v>
      </c>
      <c r="S2272" s="349"/>
    </row>
    <row r="2273" spans="1:19" ht="60" customHeight="1" x14ac:dyDescent="0.2">
      <c r="A2273" s="481">
        <f t="shared" si="329"/>
        <v>2270</v>
      </c>
      <c r="B2273" s="399">
        <v>45342</v>
      </c>
      <c r="C2273" s="441">
        <v>45323</v>
      </c>
      <c r="D2273" s="400" t="s">
        <v>114</v>
      </c>
      <c r="E2273" s="401" t="s">
        <v>342</v>
      </c>
      <c r="F2273" s="402">
        <v>200</v>
      </c>
      <c r="G2273" s="405" t="s">
        <v>3131</v>
      </c>
      <c r="H2273" s="400" t="s">
        <v>139</v>
      </c>
      <c r="I2273" s="403" t="s">
        <v>1822</v>
      </c>
      <c r="J2273" s="386" t="str">
        <f t="shared" si="332"/>
        <v>70.945.209/0001-03</v>
      </c>
      <c r="K2273" s="386" t="s">
        <v>1234</v>
      </c>
      <c r="L2273" s="404" t="s">
        <v>1445</v>
      </c>
      <c r="M2273" s="386" t="s">
        <v>3729</v>
      </c>
      <c r="N2273" s="399">
        <v>45322</v>
      </c>
      <c r="O2273" s="400" t="s">
        <v>76</v>
      </c>
      <c r="P2273" s="504" t="s">
        <v>718</v>
      </c>
      <c r="Q2273" s="501" t="s">
        <v>126</v>
      </c>
      <c r="R2273" s="501" t="s">
        <v>126</v>
      </c>
      <c r="S2273" s="349"/>
    </row>
    <row r="2274" spans="1:19" ht="60" customHeight="1" x14ac:dyDescent="0.2">
      <c r="A2274" s="481">
        <f t="shared" si="329"/>
        <v>2271</v>
      </c>
      <c r="B2274" s="399">
        <v>45342</v>
      </c>
      <c r="C2274" s="441">
        <v>45323</v>
      </c>
      <c r="D2274" s="400" t="s">
        <v>114</v>
      </c>
      <c r="E2274" s="401" t="s">
        <v>342</v>
      </c>
      <c r="F2274" s="402">
        <v>200</v>
      </c>
      <c r="G2274" s="405" t="s">
        <v>3132</v>
      </c>
      <c r="H2274" s="400" t="s">
        <v>139</v>
      </c>
      <c r="I2274" s="403" t="s">
        <v>1822</v>
      </c>
      <c r="J2274" s="386" t="str">
        <f t="shared" si="332"/>
        <v>70.945.209/0001-03</v>
      </c>
      <c r="K2274" s="386" t="s">
        <v>1234</v>
      </c>
      <c r="L2274" s="404" t="s">
        <v>1445</v>
      </c>
      <c r="M2274" s="386" t="s">
        <v>3729</v>
      </c>
      <c r="N2274" s="399">
        <v>45322</v>
      </c>
      <c r="O2274" s="400" t="s">
        <v>76</v>
      </c>
      <c r="P2274" s="504" t="s">
        <v>718</v>
      </c>
      <c r="Q2274" s="501" t="s">
        <v>126</v>
      </c>
      <c r="R2274" s="501" t="s">
        <v>126</v>
      </c>
      <c r="S2274" s="349"/>
    </row>
    <row r="2275" spans="1:19" ht="60" customHeight="1" x14ac:dyDescent="0.2">
      <c r="A2275" s="481">
        <f t="shared" si="329"/>
        <v>2272</v>
      </c>
      <c r="B2275" s="399">
        <v>45342</v>
      </c>
      <c r="C2275" s="441">
        <v>45323</v>
      </c>
      <c r="D2275" s="400" t="s">
        <v>114</v>
      </c>
      <c r="E2275" s="401" t="s">
        <v>342</v>
      </c>
      <c r="F2275" s="402">
        <v>200</v>
      </c>
      <c r="G2275" s="405" t="s">
        <v>3133</v>
      </c>
      <c r="H2275" s="400" t="s">
        <v>139</v>
      </c>
      <c r="I2275" s="403" t="s">
        <v>1822</v>
      </c>
      <c r="J2275" s="386" t="str">
        <f t="shared" si="332"/>
        <v>70.945.209/0001-03</v>
      </c>
      <c r="K2275" s="386" t="s">
        <v>1234</v>
      </c>
      <c r="L2275" s="404" t="s">
        <v>1445</v>
      </c>
      <c r="M2275" s="386" t="s">
        <v>3729</v>
      </c>
      <c r="N2275" s="399">
        <v>45322</v>
      </c>
      <c r="O2275" s="400" t="s">
        <v>76</v>
      </c>
      <c r="P2275" s="504" t="s">
        <v>718</v>
      </c>
      <c r="Q2275" s="501" t="s">
        <v>126</v>
      </c>
      <c r="R2275" s="501" t="s">
        <v>126</v>
      </c>
      <c r="S2275" s="349"/>
    </row>
    <row r="2276" spans="1:19" ht="60" customHeight="1" x14ac:dyDescent="0.2">
      <c r="A2276" s="481">
        <f t="shared" si="329"/>
        <v>2273</v>
      </c>
      <c r="B2276" s="399">
        <v>45342</v>
      </c>
      <c r="C2276" s="441">
        <v>45323</v>
      </c>
      <c r="D2276" s="400" t="s">
        <v>114</v>
      </c>
      <c r="E2276" s="401" t="s">
        <v>342</v>
      </c>
      <c r="F2276" s="402">
        <v>200</v>
      </c>
      <c r="G2276" s="405" t="s">
        <v>3134</v>
      </c>
      <c r="H2276" s="400" t="s">
        <v>139</v>
      </c>
      <c r="I2276" s="403" t="s">
        <v>1822</v>
      </c>
      <c r="J2276" s="386" t="str">
        <f t="shared" ref="J2276:J2339" si="333">IF(P2276="","",IF(LEN(TRIM(P2276))&gt;14,P2276,"CPF Protegido - LGPD"))</f>
        <v>70.945.209/0001-03</v>
      </c>
      <c r="K2276" s="386" t="s">
        <v>1234</v>
      </c>
      <c r="L2276" s="404" t="s">
        <v>1445</v>
      </c>
      <c r="M2276" s="386" t="s">
        <v>3729</v>
      </c>
      <c r="N2276" s="399">
        <v>45322</v>
      </c>
      <c r="O2276" s="400" t="s">
        <v>76</v>
      </c>
      <c r="P2276" s="504" t="s">
        <v>718</v>
      </c>
      <c r="Q2276" s="501" t="s">
        <v>126</v>
      </c>
      <c r="R2276" s="501" t="s">
        <v>126</v>
      </c>
      <c r="S2276" s="349"/>
    </row>
    <row r="2277" spans="1:19" ht="60" customHeight="1" x14ac:dyDescent="0.2">
      <c r="A2277" s="481">
        <f t="shared" si="329"/>
        <v>2274</v>
      </c>
      <c r="B2277" s="399">
        <v>45342</v>
      </c>
      <c r="C2277" s="441">
        <v>45323</v>
      </c>
      <c r="D2277" s="400" t="s">
        <v>114</v>
      </c>
      <c r="E2277" s="401" t="s">
        <v>342</v>
      </c>
      <c r="F2277" s="402">
        <v>290</v>
      </c>
      <c r="G2277" s="405" t="s">
        <v>3135</v>
      </c>
      <c r="H2277" s="400" t="s">
        <v>139</v>
      </c>
      <c r="I2277" s="403" t="s">
        <v>1822</v>
      </c>
      <c r="J2277" s="386" t="str">
        <f t="shared" si="333"/>
        <v>70.945.209/0001-03</v>
      </c>
      <c r="K2277" s="386" t="s">
        <v>1234</v>
      </c>
      <c r="L2277" s="404" t="s">
        <v>1445</v>
      </c>
      <c r="M2277" s="386" t="s">
        <v>3729</v>
      </c>
      <c r="N2277" s="399">
        <v>45322</v>
      </c>
      <c r="O2277" s="400" t="s">
        <v>76</v>
      </c>
      <c r="P2277" s="504" t="s">
        <v>718</v>
      </c>
      <c r="Q2277" s="501" t="s">
        <v>126</v>
      </c>
      <c r="R2277" s="501" t="s">
        <v>126</v>
      </c>
      <c r="S2277" s="349"/>
    </row>
    <row r="2278" spans="1:19" ht="60" customHeight="1" x14ac:dyDescent="0.2">
      <c r="A2278" s="481">
        <f t="shared" si="329"/>
        <v>2275</v>
      </c>
      <c r="B2278" s="399">
        <v>45342</v>
      </c>
      <c r="C2278" s="441">
        <v>45323</v>
      </c>
      <c r="D2278" s="400" t="s">
        <v>114</v>
      </c>
      <c r="E2278" s="401" t="s">
        <v>342</v>
      </c>
      <c r="F2278" s="402">
        <v>400</v>
      </c>
      <c r="G2278" s="405" t="s">
        <v>3136</v>
      </c>
      <c r="H2278" s="400" t="s">
        <v>139</v>
      </c>
      <c r="I2278" s="403" t="s">
        <v>1822</v>
      </c>
      <c r="J2278" s="386" t="str">
        <f t="shared" si="333"/>
        <v>70.945.209/0001-03</v>
      </c>
      <c r="K2278" s="386" t="s">
        <v>1234</v>
      </c>
      <c r="L2278" s="404" t="s">
        <v>1445</v>
      </c>
      <c r="M2278" s="386" t="s">
        <v>3729</v>
      </c>
      <c r="N2278" s="399">
        <v>45322</v>
      </c>
      <c r="O2278" s="400" t="s">
        <v>76</v>
      </c>
      <c r="P2278" s="504" t="s">
        <v>718</v>
      </c>
      <c r="Q2278" s="501" t="s">
        <v>126</v>
      </c>
      <c r="R2278" s="501" t="s">
        <v>126</v>
      </c>
      <c r="S2278" s="349"/>
    </row>
    <row r="2279" spans="1:19" ht="60" customHeight="1" x14ac:dyDescent="0.2">
      <c r="A2279" s="481">
        <f t="shared" si="329"/>
        <v>2276</v>
      </c>
      <c r="B2279" s="399">
        <v>45342</v>
      </c>
      <c r="C2279" s="441">
        <v>45323</v>
      </c>
      <c r="D2279" s="400" t="s">
        <v>114</v>
      </c>
      <c r="E2279" s="401" t="s">
        <v>342</v>
      </c>
      <c r="F2279" s="402">
        <v>480</v>
      </c>
      <c r="G2279" s="405" t="s">
        <v>3137</v>
      </c>
      <c r="H2279" s="400" t="s">
        <v>139</v>
      </c>
      <c r="I2279" s="403" t="s">
        <v>1822</v>
      </c>
      <c r="J2279" s="386" t="str">
        <f t="shared" si="333"/>
        <v>70.945.209/0001-03</v>
      </c>
      <c r="K2279" s="386" t="s">
        <v>1234</v>
      </c>
      <c r="L2279" s="404" t="s">
        <v>1445</v>
      </c>
      <c r="M2279" s="386" t="s">
        <v>3729</v>
      </c>
      <c r="N2279" s="399">
        <v>45322</v>
      </c>
      <c r="O2279" s="400" t="s">
        <v>76</v>
      </c>
      <c r="P2279" s="504" t="s">
        <v>718</v>
      </c>
      <c r="Q2279" s="501" t="s">
        <v>126</v>
      </c>
      <c r="R2279" s="501" t="s">
        <v>126</v>
      </c>
      <c r="S2279" s="349"/>
    </row>
    <row r="2280" spans="1:19" ht="60" customHeight="1" x14ac:dyDescent="0.2">
      <c r="A2280" s="481">
        <f t="shared" si="329"/>
        <v>2277</v>
      </c>
      <c r="B2280" s="399">
        <v>45342</v>
      </c>
      <c r="C2280" s="441">
        <v>45323</v>
      </c>
      <c r="D2280" s="400" t="s">
        <v>114</v>
      </c>
      <c r="E2280" s="401" t="s">
        <v>342</v>
      </c>
      <c r="F2280" s="402">
        <v>500</v>
      </c>
      <c r="G2280" s="405" t="s">
        <v>3138</v>
      </c>
      <c r="H2280" s="400" t="s">
        <v>139</v>
      </c>
      <c r="I2280" s="403" t="s">
        <v>1822</v>
      </c>
      <c r="J2280" s="386" t="str">
        <f t="shared" si="333"/>
        <v>70.945.209/0001-03</v>
      </c>
      <c r="K2280" s="386" t="s">
        <v>1234</v>
      </c>
      <c r="L2280" s="404" t="s">
        <v>1445</v>
      </c>
      <c r="M2280" s="386" t="s">
        <v>3729</v>
      </c>
      <c r="N2280" s="399">
        <v>45322</v>
      </c>
      <c r="O2280" s="400" t="s">
        <v>76</v>
      </c>
      <c r="P2280" s="504" t="s">
        <v>718</v>
      </c>
      <c r="Q2280" s="501" t="s">
        <v>126</v>
      </c>
      <c r="R2280" s="501" t="s">
        <v>126</v>
      </c>
      <c r="S2280" s="349"/>
    </row>
    <row r="2281" spans="1:19" ht="60" customHeight="1" x14ac:dyDescent="0.2">
      <c r="A2281" s="481">
        <f t="shared" si="329"/>
        <v>2278</v>
      </c>
      <c r="B2281" s="399">
        <v>45342</v>
      </c>
      <c r="C2281" s="441">
        <v>45323</v>
      </c>
      <c r="D2281" s="400" t="s">
        <v>114</v>
      </c>
      <c r="E2281" s="401" t="s">
        <v>342</v>
      </c>
      <c r="F2281" s="402">
        <v>504</v>
      </c>
      <c r="G2281" s="405" t="s">
        <v>3139</v>
      </c>
      <c r="H2281" s="400" t="s">
        <v>139</v>
      </c>
      <c r="I2281" s="403" t="s">
        <v>1822</v>
      </c>
      <c r="J2281" s="386" t="str">
        <f t="shared" si="333"/>
        <v>70.945.209/0001-03</v>
      </c>
      <c r="K2281" s="386" t="s">
        <v>1234</v>
      </c>
      <c r="L2281" s="404" t="s">
        <v>1445</v>
      </c>
      <c r="M2281" s="386" t="s">
        <v>3729</v>
      </c>
      <c r="N2281" s="399">
        <v>45322</v>
      </c>
      <c r="O2281" s="400" t="s">
        <v>76</v>
      </c>
      <c r="P2281" s="504" t="s">
        <v>718</v>
      </c>
      <c r="Q2281" s="501" t="s">
        <v>126</v>
      </c>
      <c r="R2281" s="501" t="s">
        <v>126</v>
      </c>
      <c r="S2281" s="349"/>
    </row>
    <row r="2282" spans="1:19" ht="60" customHeight="1" x14ac:dyDescent="0.2">
      <c r="A2282" s="481">
        <f t="shared" si="329"/>
        <v>2279</v>
      </c>
      <c r="B2282" s="399">
        <v>45342</v>
      </c>
      <c r="C2282" s="441">
        <v>45323</v>
      </c>
      <c r="D2282" s="400" t="s">
        <v>114</v>
      </c>
      <c r="E2282" s="401" t="s">
        <v>342</v>
      </c>
      <c r="F2282" s="402">
        <v>600</v>
      </c>
      <c r="G2282" s="405" t="s">
        <v>3140</v>
      </c>
      <c r="H2282" s="400" t="s">
        <v>139</v>
      </c>
      <c r="I2282" s="403" t="s">
        <v>1822</v>
      </c>
      <c r="J2282" s="386" t="str">
        <f t="shared" si="333"/>
        <v>70.945.209/0001-03</v>
      </c>
      <c r="K2282" s="386" t="s">
        <v>1234</v>
      </c>
      <c r="L2282" s="404" t="s">
        <v>1445</v>
      </c>
      <c r="M2282" s="386" t="s">
        <v>3729</v>
      </c>
      <c r="N2282" s="399">
        <v>45322</v>
      </c>
      <c r="O2282" s="400" t="s">
        <v>76</v>
      </c>
      <c r="P2282" s="504" t="s">
        <v>718</v>
      </c>
      <c r="Q2282" s="501" t="s">
        <v>126</v>
      </c>
      <c r="R2282" s="501" t="s">
        <v>126</v>
      </c>
      <c r="S2282" s="349"/>
    </row>
    <row r="2283" spans="1:19" ht="60" customHeight="1" x14ac:dyDescent="0.2">
      <c r="A2283" s="481">
        <f t="shared" si="329"/>
        <v>2280</v>
      </c>
      <c r="B2283" s="399">
        <v>45342</v>
      </c>
      <c r="C2283" s="441">
        <v>45323</v>
      </c>
      <c r="D2283" s="400" t="s">
        <v>114</v>
      </c>
      <c r="E2283" s="401" t="s">
        <v>342</v>
      </c>
      <c r="F2283" s="402">
        <v>600</v>
      </c>
      <c r="G2283" s="405" t="s">
        <v>3141</v>
      </c>
      <c r="H2283" s="400" t="s">
        <v>139</v>
      </c>
      <c r="I2283" s="403" t="s">
        <v>1822</v>
      </c>
      <c r="J2283" s="386" t="str">
        <f t="shared" si="333"/>
        <v>70.945.209/0001-03</v>
      </c>
      <c r="K2283" s="386" t="s">
        <v>1234</v>
      </c>
      <c r="L2283" s="404" t="s">
        <v>1445</v>
      </c>
      <c r="M2283" s="386" t="s">
        <v>3729</v>
      </c>
      <c r="N2283" s="399">
        <v>45322</v>
      </c>
      <c r="O2283" s="400" t="s">
        <v>76</v>
      </c>
      <c r="P2283" s="504" t="s">
        <v>718</v>
      </c>
      <c r="Q2283" s="501" t="s">
        <v>126</v>
      </c>
      <c r="R2283" s="501" t="s">
        <v>126</v>
      </c>
      <c r="S2283" s="349"/>
    </row>
    <row r="2284" spans="1:19" ht="60" customHeight="1" x14ac:dyDescent="0.2">
      <c r="A2284" s="481">
        <f t="shared" si="329"/>
        <v>2281</v>
      </c>
      <c r="B2284" s="399">
        <v>45342</v>
      </c>
      <c r="C2284" s="441">
        <v>45323</v>
      </c>
      <c r="D2284" s="400" t="s">
        <v>114</v>
      </c>
      <c r="E2284" s="401" t="s">
        <v>342</v>
      </c>
      <c r="F2284" s="402">
        <v>600</v>
      </c>
      <c r="G2284" s="405" t="s">
        <v>3142</v>
      </c>
      <c r="H2284" s="400" t="s">
        <v>139</v>
      </c>
      <c r="I2284" s="403" t="s">
        <v>1822</v>
      </c>
      <c r="J2284" s="386" t="str">
        <f t="shared" si="333"/>
        <v>70.945.209/0001-03</v>
      </c>
      <c r="K2284" s="386" t="s">
        <v>1234</v>
      </c>
      <c r="L2284" s="404" t="s">
        <v>1445</v>
      </c>
      <c r="M2284" s="386" t="s">
        <v>3729</v>
      </c>
      <c r="N2284" s="399">
        <v>45322</v>
      </c>
      <c r="O2284" s="400" t="s">
        <v>76</v>
      </c>
      <c r="P2284" s="504" t="s">
        <v>718</v>
      </c>
      <c r="Q2284" s="501" t="s">
        <v>126</v>
      </c>
      <c r="R2284" s="501" t="s">
        <v>126</v>
      </c>
      <c r="S2284" s="349"/>
    </row>
    <row r="2285" spans="1:19" ht="60" customHeight="1" x14ac:dyDescent="0.2">
      <c r="A2285" s="481">
        <f t="shared" si="329"/>
        <v>2282</v>
      </c>
      <c r="B2285" s="399">
        <v>45342</v>
      </c>
      <c r="C2285" s="441">
        <v>45323</v>
      </c>
      <c r="D2285" s="400" t="s">
        <v>114</v>
      </c>
      <c r="E2285" s="401" t="s">
        <v>342</v>
      </c>
      <c r="F2285" s="402">
        <v>600</v>
      </c>
      <c r="G2285" s="405" t="s">
        <v>3143</v>
      </c>
      <c r="H2285" s="400" t="s">
        <v>139</v>
      </c>
      <c r="I2285" s="403" t="s">
        <v>1822</v>
      </c>
      <c r="J2285" s="386" t="str">
        <f t="shared" si="333"/>
        <v>70.945.209/0001-03</v>
      </c>
      <c r="K2285" s="386" t="s">
        <v>1234</v>
      </c>
      <c r="L2285" s="404" t="s">
        <v>1445</v>
      </c>
      <c r="M2285" s="386" t="s">
        <v>3729</v>
      </c>
      <c r="N2285" s="399">
        <v>45322</v>
      </c>
      <c r="O2285" s="400" t="s">
        <v>76</v>
      </c>
      <c r="P2285" s="504" t="s">
        <v>718</v>
      </c>
      <c r="Q2285" s="501" t="s">
        <v>126</v>
      </c>
      <c r="R2285" s="501" t="s">
        <v>126</v>
      </c>
      <c r="S2285" s="349"/>
    </row>
    <row r="2286" spans="1:19" ht="60" customHeight="1" x14ac:dyDescent="0.2">
      <c r="A2286" s="481">
        <f t="shared" si="329"/>
        <v>2283</v>
      </c>
      <c r="B2286" s="399">
        <v>45342</v>
      </c>
      <c r="C2286" s="441">
        <v>45323</v>
      </c>
      <c r="D2286" s="400" t="s">
        <v>114</v>
      </c>
      <c r="E2286" s="401" t="s">
        <v>342</v>
      </c>
      <c r="F2286" s="402">
        <v>600</v>
      </c>
      <c r="G2286" s="405" t="s">
        <v>3144</v>
      </c>
      <c r="H2286" s="400" t="s">
        <v>139</v>
      </c>
      <c r="I2286" s="403" t="s">
        <v>1822</v>
      </c>
      <c r="J2286" s="386" t="str">
        <f t="shared" si="333"/>
        <v>70.945.209/0001-03</v>
      </c>
      <c r="K2286" s="386" t="s">
        <v>1234</v>
      </c>
      <c r="L2286" s="404" t="s">
        <v>1445</v>
      </c>
      <c r="M2286" s="386" t="s">
        <v>3729</v>
      </c>
      <c r="N2286" s="399">
        <v>45322</v>
      </c>
      <c r="O2286" s="400" t="s">
        <v>76</v>
      </c>
      <c r="P2286" s="504" t="s">
        <v>718</v>
      </c>
      <c r="Q2286" s="501" t="s">
        <v>126</v>
      </c>
      <c r="R2286" s="501" t="s">
        <v>126</v>
      </c>
      <c r="S2286" s="349"/>
    </row>
    <row r="2287" spans="1:19" ht="60" customHeight="1" x14ac:dyDescent="0.2">
      <c r="A2287" s="481">
        <f t="shared" si="329"/>
        <v>2284</v>
      </c>
      <c r="B2287" s="399">
        <v>45342</v>
      </c>
      <c r="C2287" s="441">
        <v>45323</v>
      </c>
      <c r="D2287" s="400" t="s">
        <v>114</v>
      </c>
      <c r="E2287" s="401" t="s">
        <v>342</v>
      </c>
      <c r="F2287" s="402">
        <v>600</v>
      </c>
      <c r="G2287" s="405" t="s">
        <v>3145</v>
      </c>
      <c r="H2287" s="400" t="s">
        <v>139</v>
      </c>
      <c r="I2287" s="403" t="s">
        <v>1822</v>
      </c>
      <c r="J2287" s="386" t="str">
        <f t="shared" si="333"/>
        <v>70.945.209/0001-03</v>
      </c>
      <c r="K2287" s="386" t="s">
        <v>1234</v>
      </c>
      <c r="L2287" s="404" t="s">
        <v>1445</v>
      </c>
      <c r="M2287" s="386" t="s">
        <v>3729</v>
      </c>
      <c r="N2287" s="399">
        <v>45322</v>
      </c>
      <c r="O2287" s="400" t="s">
        <v>76</v>
      </c>
      <c r="P2287" s="504" t="s">
        <v>718</v>
      </c>
      <c r="Q2287" s="501" t="s">
        <v>126</v>
      </c>
      <c r="R2287" s="501" t="s">
        <v>126</v>
      </c>
      <c r="S2287" s="349"/>
    </row>
    <row r="2288" spans="1:19" ht="60" customHeight="1" x14ac:dyDescent="0.2">
      <c r="A2288" s="481">
        <f t="shared" si="329"/>
        <v>2285</v>
      </c>
      <c r="B2288" s="399">
        <v>45342</v>
      </c>
      <c r="C2288" s="441">
        <v>45323</v>
      </c>
      <c r="D2288" s="400" t="s">
        <v>114</v>
      </c>
      <c r="E2288" s="401" t="s">
        <v>342</v>
      </c>
      <c r="F2288" s="402">
        <v>600</v>
      </c>
      <c r="G2288" s="405" t="s">
        <v>3146</v>
      </c>
      <c r="H2288" s="400" t="s">
        <v>139</v>
      </c>
      <c r="I2288" s="403" t="s">
        <v>1822</v>
      </c>
      <c r="J2288" s="386" t="str">
        <f t="shared" si="333"/>
        <v>70.945.209/0001-03</v>
      </c>
      <c r="K2288" s="386" t="s">
        <v>1234</v>
      </c>
      <c r="L2288" s="404" t="s">
        <v>1445</v>
      </c>
      <c r="M2288" s="386" t="s">
        <v>3729</v>
      </c>
      <c r="N2288" s="399">
        <v>45322</v>
      </c>
      <c r="O2288" s="400" t="s">
        <v>76</v>
      </c>
      <c r="P2288" s="504" t="s">
        <v>718</v>
      </c>
      <c r="Q2288" s="501" t="s">
        <v>126</v>
      </c>
      <c r="R2288" s="501" t="s">
        <v>126</v>
      </c>
      <c r="S2288" s="349"/>
    </row>
    <row r="2289" spans="1:19" ht="60" customHeight="1" x14ac:dyDescent="0.2">
      <c r="A2289" s="481">
        <f t="shared" si="329"/>
        <v>2286</v>
      </c>
      <c r="B2289" s="399">
        <v>45342</v>
      </c>
      <c r="C2289" s="441">
        <v>45323</v>
      </c>
      <c r="D2289" s="400" t="s">
        <v>114</v>
      </c>
      <c r="E2289" s="401" t="s">
        <v>342</v>
      </c>
      <c r="F2289" s="402">
        <v>600</v>
      </c>
      <c r="G2289" s="405" t="s">
        <v>3147</v>
      </c>
      <c r="H2289" s="400" t="s">
        <v>139</v>
      </c>
      <c r="I2289" s="403" t="s">
        <v>1822</v>
      </c>
      <c r="J2289" s="386" t="str">
        <f t="shared" si="333"/>
        <v>70.945.209/0001-03</v>
      </c>
      <c r="K2289" s="386" t="s">
        <v>1234</v>
      </c>
      <c r="L2289" s="404" t="s">
        <v>1445</v>
      </c>
      <c r="M2289" s="386" t="s">
        <v>3729</v>
      </c>
      <c r="N2289" s="399">
        <v>45322</v>
      </c>
      <c r="O2289" s="400" t="s">
        <v>76</v>
      </c>
      <c r="P2289" s="504" t="s">
        <v>718</v>
      </c>
      <c r="Q2289" s="501" t="s">
        <v>126</v>
      </c>
      <c r="R2289" s="501" t="s">
        <v>126</v>
      </c>
      <c r="S2289" s="349"/>
    </row>
    <row r="2290" spans="1:19" ht="60" customHeight="1" x14ac:dyDescent="0.2">
      <c r="A2290" s="481">
        <f t="shared" si="329"/>
        <v>2287</v>
      </c>
      <c r="B2290" s="399">
        <v>45342</v>
      </c>
      <c r="C2290" s="441">
        <v>45323</v>
      </c>
      <c r="D2290" s="400" t="s">
        <v>114</v>
      </c>
      <c r="E2290" s="401" t="s">
        <v>342</v>
      </c>
      <c r="F2290" s="402">
        <v>600</v>
      </c>
      <c r="G2290" s="405" t="s">
        <v>3148</v>
      </c>
      <c r="H2290" s="400" t="s">
        <v>139</v>
      </c>
      <c r="I2290" s="403" t="s">
        <v>1822</v>
      </c>
      <c r="J2290" s="386" t="str">
        <f t="shared" si="333"/>
        <v>70.945.209/0001-03</v>
      </c>
      <c r="K2290" s="386" t="s">
        <v>1234</v>
      </c>
      <c r="L2290" s="404" t="s">
        <v>1445</v>
      </c>
      <c r="M2290" s="386" t="s">
        <v>3729</v>
      </c>
      <c r="N2290" s="399">
        <v>45322</v>
      </c>
      <c r="O2290" s="400" t="s">
        <v>76</v>
      </c>
      <c r="P2290" s="504" t="s">
        <v>718</v>
      </c>
      <c r="Q2290" s="501" t="s">
        <v>126</v>
      </c>
      <c r="R2290" s="501" t="s">
        <v>126</v>
      </c>
      <c r="S2290" s="349"/>
    </row>
    <row r="2291" spans="1:19" ht="60" customHeight="1" x14ac:dyDescent="0.2">
      <c r="A2291" s="481">
        <f t="shared" si="329"/>
        <v>2288</v>
      </c>
      <c r="B2291" s="399">
        <v>45342</v>
      </c>
      <c r="C2291" s="441">
        <v>45323</v>
      </c>
      <c r="D2291" s="400" t="s">
        <v>114</v>
      </c>
      <c r="E2291" s="401" t="s">
        <v>342</v>
      </c>
      <c r="F2291" s="402">
        <v>600</v>
      </c>
      <c r="G2291" s="405" t="s">
        <v>3149</v>
      </c>
      <c r="H2291" s="400" t="s">
        <v>139</v>
      </c>
      <c r="I2291" s="403" t="s">
        <v>1822</v>
      </c>
      <c r="J2291" s="386" t="str">
        <f t="shared" si="333"/>
        <v>70.945.209/0001-03</v>
      </c>
      <c r="K2291" s="386" t="s">
        <v>1234</v>
      </c>
      <c r="L2291" s="404" t="s">
        <v>1445</v>
      </c>
      <c r="M2291" s="386" t="s">
        <v>3729</v>
      </c>
      <c r="N2291" s="399">
        <v>45322</v>
      </c>
      <c r="O2291" s="400" t="s">
        <v>76</v>
      </c>
      <c r="P2291" s="504" t="s">
        <v>718</v>
      </c>
      <c r="Q2291" s="501" t="s">
        <v>126</v>
      </c>
      <c r="R2291" s="501" t="s">
        <v>126</v>
      </c>
      <c r="S2291" s="349"/>
    </row>
    <row r="2292" spans="1:19" ht="60" customHeight="1" x14ac:dyDescent="0.2">
      <c r="A2292" s="481">
        <f t="shared" si="329"/>
        <v>2289</v>
      </c>
      <c r="B2292" s="399">
        <v>45342</v>
      </c>
      <c r="C2292" s="441">
        <v>45323</v>
      </c>
      <c r="D2292" s="400" t="s">
        <v>114</v>
      </c>
      <c r="E2292" s="401" t="s">
        <v>342</v>
      </c>
      <c r="F2292" s="402">
        <v>600</v>
      </c>
      <c r="G2292" s="405" t="s">
        <v>3150</v>
      </c>
      <c r="H2292" s="400" t="s">
        <v>139</v>
      </c>
      <c r="I2292" s="403" t="s">
        <v>1822</v>
      </c>
      <c r="J2292" s="386" t="str">
        <f t="shared" si="333"/>
        <v>70.945.209/0001-03</v>
      </c>
      <c r="K2292" s="386" t="s">
        <v>1234</v>
      </c>
      <c r="L2292" s="404" t="s">
        <v>1445</v>
      </c>
      <c r="M2292" s="386" t="s">
        <v>3729</v>
      </c>
      <c r="N2292" s="399">
        <v>45322</v>
      </c>
      <c r="O2292" s="400" t="s">
        <v>76</v>
      </c>
      <c r="P2292" s="504" t="s">
        <v>718</v>
      </c>
      <c r="Q2292" s="501" t="s">
        <v>126</v>
      </c>
      <c r="R2292" s="501" t="s">
        <v>126</v>
      </c>
      <c r="S2292" s="349"/>
    </row>
    <row r="2293" spans="1:19" ht="60" customHeight="1" x14ac:dyDescent="0.2">
      <c r="A2293" s="481">
        <f t="shared" si="329"/>
        <v>2290</v>
      </c>
      <c r="B2293" s="399">
        <v>45342</v>
      </c>
      <c r="C2293" s="441">
        <v>45323</v>
      </c>
      <c r="D2293" s="400" t="s">
        <v>114</v>
      </c>
      <c r="E2293" s="401" t="s">
        <v>342</v>
      </c>
      <c r="F2293" s="402">
        <v>600</v>
      </c>
      <c r="G2293" s="405" t="s">
        <v>3151</v>
      </c>
      <c r="H2293" s="400" t="s">
        <v>139</v>
      </c>
      <c r="I2293" s="403" t="s">
        <v>1822</v>
      </c>
      <c r="J2293" s="386" t="str">
        <f t="shared" si="333"/>
        <v>70.945.209/0001-03</v>
      </c>
      <c r="K2293" s="386" t="s">
        <v>1234</v>
      </c>
      <c r="L2293" s="404" t="s">
        <v>1445</v>
      </c>
      <c r="M2293" s="386" t="s">
        <v>3729</v>
      </c>
      <c r="N2293" s="399">
        <v>45322</v>
      </c>
      <c r="O2293" s="400" t="s">
        <v>76</v>
      </c>
      <c r="P2293" s="504" t="s">
        <v>718</v>
      </c>
      <c r="Q2293" s="501" t="s">
        <v>126</v>
      </c>
      <c r="R2293" s="501" t="s">
        <v>126</v>
      </c>
      <c r="S2293" s="349"/>
    </row>
    <row r="2294" spans="1:19" ht="60" customHeight="1" x14ac:dyDescent="0.2">
      <c r="A2294" s="481">
        <f t="shared" si="329"/>
        <v>2291</v>
      </c>
      <c r="B2294" s="399">
        <v>45342</v>
      </c>
      <c r="C2294" s="441">
        <v>45323</v>
      </c>
      <c r="D2294" s="400" t="s">
        <v>114</v>
      </c>
      <c r="E2294" s="401" t="s">
        <v>342</v>
      </c>
      <c r="F2294" s="402">
        <v>600</v>
      </c>
      <c r="G2294" s="405" t="s">
        <v>3152</v>
      </c>
      <c r="H2294" s="400" t="s">
        <v>139</v>
      </c>
      <c r="I2294" s="403" t="s">
        <v>1822</v>
      </c>
      <c r="J2294" s="386" t="str">
        <f t="shared" si="333"/>
        <v>70.945.209/0001-03</v>
      </c>
      <c r="K2294" s="386" t="s">
        <v>1234</v>
      </c>
      <c r="L2294" s="404" t="s">
        <v>1445</v>
      </c>
      <c r="M2294" s="386" t="s">
        <v>3729</v>
      </c>
      <c r="N2294" s="399">
        <v>45322</v>
      </c>
      <c r="O2294" s="400" t="s">
        <v>76</v>
      </c>
      <c r="P2294" s="504" t="s">
        <v>718</v>
      </c>
      <c r="Q2294" s="501" t="s">
        <v>126</v>
      </c>
      <c r="R2294" s="501" t="s">
        <v>126</v>
      </c>
      <c r="S2294" s="349"/>
    </row>
    <row r="2295" spans="1:19" ht="60" customHeight="1" x14ac:dyDescent="0.2">
      <c r="A2295" s="481">
        <f t="shared" si="329"/>
        <v>2292</v>
      </c>
      <c r="B2295" s="399">
        <v>45342</v>
      </c>
      <c r="C2295" s="441">
        <v>45323</v>
      </c>
      <c r="D2295" s="400" t="s">
        <v>114</v>
      </c>
      <c r="E2295" s="401" t="s">
        <v>342</v>
      </c>
      <c r="F2295" s="402">
        <v>600</v>
      </c>
      <c r="G2295" s="405" t="s">
        <v>3153</v>
      </c>
      <c r="H2295" s="400" t="s">
        <v>139</v>
      </c>
      <c r="I2295" s="403" t="s">
        <v>1822</v>
      </c>
      <c r="J2295" s="386" t="str">
        <f t="shared" si="333"/>
        <v>70.945.209/0001-03</v>
      </c>
      <c r="K2295" s="386" t="s">
        <v>1234</v>
      </c>
      <c r="L2295" s="404" t="s">
        <v>1445</v>
      </c>
      <c r="M2295" s="386" t="s">
        <v>3729</v>
      </c>
      <c r="N2295" s="399">
        <v>45322</v>
      </c>
      <c r="O2295" s="400" t="s">
        <v>76</v>
      </c>
      <c r="P2295" s="504" t="s">
        <v>718</v>
      </c>
      <c r="Q2295" s="501" t="s">
        <v>126</v>
      </c>
      <c r="R2295" s="501" t="s">
        <v>126</v>
      </c>
      <c r="S2295" s="349"/>
    </row>
    <row r="2296" spans="1:19" ht="60" customHeight="1" x14ac:dyDescent="0.2">
      <c r="A2296" s="481">
        <f t="shared" si="329"/>
        <v>2293</v>
      </c>
      <c r="B2296" s="399">
        <v>45342</v>
      </c>
      <c r="C2296" s="441">
        <v>45323</v>
      </c>
      <c r="D2296" s="400" t="s">
        <v>114</v>
      </c>
      <c r="E2296" s="401" t="s">
        <v>342</v>
      </c>
      <c r="F2296" s="402">
        <v>600</v>
      </c>
      <c r="G2296" s="405" t="s">
        <v>3154</v>
      </c>
      <c r="H2296" s="400" t="s">
        <v>139</v>
      </c>
      <c r="I2296" s="403" t="s">
        <v>1822</v>
      </c>
      <c r="J2296" s="386" t="str">
        <f t="shared" si="333"/>
        <v>70.945.209/0001-03</v>
      </c>
      <c r="K2296" s="386" t="s">
        <v>1234</v>
      </c>
      <c r="L2296" s="404" t="s">
        <v>1445</v>
      </c>
      <c r="M2296" s="386" t="s">
        <v>3729</v>
      </c>
      <c r="N2296" s="399">
        <v>45322</v>
      </c>
      <c r="O2296" s="400" t="s">
        <v>76</v>
      </c>
      <c r="P2296" s="504" t="s">
        <v>718</v>
      </c>
      <c r="Q2296" s="501" t="s">
        <v>126</v>
      </c>
      <c r="R2296" s="501" t="s">
        <v>126</v>
      </c>
      <c r="S2296" s="349"/>
    </row>
    <row r="2297" spans="1:19" ht="60" customHeight="1" x14ac:dyDescent="0.2">
      <c r="A2297" s="481">
        <f t="shared" si="329"/>
        <v>2294</v>
      </c>
      <c r="B2297" s="399">
        <v>45342</v>
      </c>
      <c r="C2297" s="441">
        <v>45323</v>
      </c>
      <c r="D2297" s="400" t="s">
        <v>114</v>
      </c>
      <c r="E2297" s="401" t="s">
        <v>342</v>
      </c>
      <c r="F2297" s="402">
        <v>600</v>
      </c>
      <c r="G2297" s="405" t="s">
        <v>3155</v>
      </c>
      <c r="H2297" s="400" t="s">
        <v>139</v>
      </c>
      <c r="I2297" s="403" t="s">
        <v>1822</v>
      </c>
      <c r="J2297" s="386" t="str">
        <f t="shared" si="333"/>
        <v>70.945.209/0001-03</v>
      </c>
      <c r="K2297" s="386" t="s">
        <v>1234</v>
      </c>
      <c r="L2297" s="404" t="s">
        <v>1445</v>
      </c>
      <c r="M2297" s="386" t="s">
        <v>3729</v>
      </c>
      <c r="N2297" s="399">
        <v>45322</v>
      </c>
      <c r="O2297" s="400" t="s">
        <v>76</v>
      </c>
      <c r="P2297" s="504" t="s">
        <v>718</v>
      </c>
      <c r="Q2297" s="501" t="s">
        <v>126</v>
      </c>
      <c r="R2297" s="501" t="s">
        <v>126</v>
      </c>
      <c r="S2297" s="349"/>
    </row>
    <row r="2298" spans="1:19" ht="60" customHeight="1" x14ac:dyDescent="0.2">
      <c r="A2298" s="481">
        <f t="shared" si="329"/>
        <v>2295</v>
      </c>
      <c r="B2298" s="399">
        <v>45342</v>
      </c>
      <c r="C2298" s="441">
        <v>45323</v>
      </c>
      <c r="D2298" s="400" t="s">
        <v>114</v>
      </c>
      <c r="E2298" s="401" t="s">
        <v>342</v>
      </c>
      <c r="F2298" s="402">
        <v>600</v>
      </c>
      <c r="G2298" s="405" t="s">
        <v>3156</v>
      </c>
      <c r="H2298" s="400" t="s">
        <v>139</v>
      </c>
      <c r="I2298" s="403" t="s">
        <v>1822</v>
      </c>
      <c r="J2298" s="386" t="str">
        <f t="shared" si="333"/>
        <v>70.945.209/0001-03</v>
      </c>
      <c r="K2298" s="386" t="s">
        <v>1234</v>
      </c>
      <c r="L2298" s="404" t="s">
        <v>1445</v>
      </c>
      <c r="M2298" s="386" t="s">
        <v>3729</v>
      </c>
      <c r="N2298" s="399">
        <v>45322</v>
      </c>
      <c r="O2298" s="400" t="s">
        <v>76</v>
      </c>
      <c r="P2298" s="504" t="s">
        <v>718</v>
      </c>
      <c r="Q2298" s="501" t="s">
        <v>126</v>
      </c>
      <c r="R2298" s="501" t="s">
        <v>126</v>
      </c>
      <c r="S2298" s="349"/>
    </row>
    <row r="2299" spans="1:19" ht="60" customHeight="1" x14ac:dyDescent="0.2">
      <c r="A2299" s="481">
        <f t="shared" si="329"/>
        <v>2296</v>
      </c>
      <c r="B2299" s="399">
        <v>45342</v>
      </c>
      <c r="C2299" s="441">
        <v>45323</v>
      </c>
      <c r="D2299" s="400" t="s">
        <v>114</v>
      </c>
      <c r="E2299" s="401" t="s">
        <v>342</v>
      </c>
      <c r="F2299" s="402">
        <v>600</v>
      </c>
      <c r="G2299" s="405" t="s">
        <v>3157</v>
      </c>
      <c r="H2299" s="400" t="s">
        <v>139</v>
      </c>
      <c r="I2299" s="403" t="s">
        <v>1822</v>
      </c>
      <c r="J2299" s="386" t="str">
        <f t="shared" si="333"/>
        <v>70.945.209/0001-03</v>
      </c>
      <c r="K2299" s="386" t="s">
        <v>1234</v>
      </c>
      <c r="L2299" s="404" t="s">
        <v>1445</v>
      </c>
      <c r="M2299" s="386" t="s">
        <v>3729</v>
      </c>
      <c r="N2299" s="399">
        <v>45322</v>
      </c>
      <c r="O2299" s="400" t="s">
        <v>76</v>
      </c>
      <c r="P2299" s="504" t="s">
        <v>718</v>
      </c>
      <c r="Q2299" s="501" t="s">
        <v>126</v>
      </c>
      <c r="R2299" s="501" t="s">
        <v>126</v>
      </c>
      <c r="S2299" s="349"/>
    </row>
    <row r="2300" spans="1:19" ht="60" customHeight="1" x14ac:dyDescent="0.2">
      <c r="A2300" s="481">
        <f t="shared" si="329"/>
        <v>2297</v>
      </c>
      <c r="B2300" s="399">
        <v>45342</v>
      </c>
      <c r="C2300" s="441">
        <v>45323</v>
      </c>
      <c r="D2300" s="400" t="s">
        <v>114</v>
      </c>
      <c r="E2300" s="401" t="s">
        <v>342</v>
      </c>
      <c r="F2300" s="402">
        <v>800</v>
      </c>
      <c r="G2300" s="405" t="s">
        <v>3158</v>
      </c>
      <c r="H2300" s="400" t="s">
        <v>139</v>
      </c>
      <c r="I2300" s="403" t="s">
        <v>1822</v>
      </c>
      <c r="J2300" s="386" t="str">
        <f t="shared" si="333"/>
        <v>70.945.209/0001-03</v>
      </c>
      <c r="K2300" s="386" t="s">
        <v>1234</v>
      </c>
      <c r="L2300" s="404" t="s">
        <v>1445</v>
      </c>
      <c r="M2300" s="386" t="s">
        <v>3729</v>
      </c>
      <c r="N2300" s="399">
        <v>45322</v>
      </c>
      <c r="O2300" s="400" t="s">
        <v>76</v>
      </c>
      <c r="P2300" s="504" t="s">
        <v>718</v>
      </c>
      <c r="Q2300" s="501" t="s">
        <v>126</v>
      </c>
      <c r="R2300" s="501" t="s">
        <v>126</v>
      </c>
      <c r="S2300" s="349"/>
    </row>
    <row r="2301" spans="1:19" ht="60" customHeight="1" x14ac:dyDescent="0.2">
      <c r="A2301" s="481">
        <f t="shared" si="329"/>
        <v>2298</v>
      </c>
      <c r="B2301" s="399">
        <v>45342</v>
      </c>
      <c r="C2301" s="441">
        <v>45323</v>
      </c>
      <c r="D2301" s="400" t="s">
        <v>114</v>
      </c>
      <c r="E2301" s="401" t="s">
        <v>342</v>
      </c>
      <c r="F2301" s="402">
        <v>800</v>
      </c>
      <c r="G2301" s="405" t="s">
        <v>3159</v>
      </c>
      <c r="H2301" s="400" t="s">
        <v>139</v>
      </c>
      <c r="I2301" s="403" t="s">
        <v>1822</v>
      </c>
      <c r="J2301" s="386" t="str">
        <f t="shared" si="333"/>
        <v>70.945.209/0001-03</v>
      </c>
      <c r="K2301" s="386" t="s">
        <v>1234</v>
      </c>
      <c r="L2301" s="404" t="s">
        <v>1445</v>
      </c>
      <c r="M2301" s="386" t="s">
        <v>3729</v>
      </c>
      <c r="N2301" s="399">
        <v>45322</v>
      </c>
      <c r="O2301" s="400" t="s">
        <v>76</v>
      </c>
      <c r="P2301" s="504" t="s">
        <v>718</v>
      </c>
      <c r="Q2301" s="501" t="s">
        <v>126</v>
      </c>
      <c r="R2301" s="501" t="s">
        <v>126</v>
      </c>
      <c r="S2301" s="349"/>
    </row>
    <row r="2302" spans="1:19" ht="60" customHeight="1" x14ac:dyDescent="0.2">
      <c r="A2302" s="481">
        <f t="shared" si="329"/>
        <v>2299</v>
      </c>
      <c r="B2302" s="399">
        <v>45342</v>
      </c>
      <c r="C2302" s="441">
        <v>45323</v>
      </c>
      <c r="D2302" s="400" t="s">
        <v>114</v>
      </c>
      <c r="E2302" s="401" t="s">
        <v>342</v>
      </c>
      <c r="F2302" s="402">
        <v>800</v>
      </c>
      <c r="G2302" s="405" t="s">
        <v>3160</v>
      </c>
      <c r="H2302" s="400" t="s">
        <v>139</v>
      </c>
      <c r="I2302" s="403" t="s">
        <v>1822</v>
      </c>
      <c r="J2302" s="386" t="str">
        <f t="shared" si="333"/>
        <v>70.945.209/0001-03</v>
      </c>
      <c r="K2302" s="386" t="s">
        <v>1234</v>
      </c>
      <c r="L2302" s="404" t="s">
        <v>1445</v>
      </c>
      <c r="M2302" s="386" t="s">
        <v>3729</v>
      </c>
      <c r="N2302" s="399">
        <v>45322</v>
      </c>
      <c r="O2302" s="400" t="s">
        <v>76</v>
      </c>
      <c r="P2302" s="504" t="s">
        <v>718</v>
      </c>
      <c r="Q2302" s="501" t="s">
        <v>126</v>
      </c>
      <c r="R2302" s="501" t="s">
        <v>126</v>
      </c>
      <c r="S2302" s="349"/>
    </row>
    <row r="2303" spans="1:19" ht="60" customHeight="1" x14ac:dyDescent="0.2">
      <c r="A2303" s="481">
        <f t="shared" si="329"/>
        <v>2300</v>
      </c>
      <c r="B2303" s="399">
        <v>45342</v>
      </c>
      <c r="C2303" s="441">
        <v>45323</v>
      </c>
      <c r="D2303" s="400" t="s">
        <v>114</v>
      </c>
      <c r="E2303" s="401" t="s">
        <v>342</v>
      </c>
      <c r="F2303" s="402">
        <v>800</v>
      </c>
      <c r="G2303" s="405" t="s">
        <v>3161</v>
      </c>
      <c r="H2303" s="400" t="s">
        <v>139</v>
      </c>
      <c r="I2303" s="403" t="s">
        <v>1822</v>
      </c>
      <c r="J2303" s="386" t="str">
        <f t="shared" si="333"/>
        <v>70.945.209/0001-03</v>
      </c>
      <c r="K2303" s="386" t="s">
        <v>1234</v>
      </c>
      <c r="L2303" s="404" t="s">
        <v>1445</v>
      </c>
      <c r="M2303" s="386" t="s">
        <v>3729</v>
      </c>
      <c r="N2303" s="399">
        <v>45322</v>
      </c>
      <c r="O2303" s="400" t="s">
        <v>76</v>
      </c>
      <c r="P2303" s="504" t="s">
        <v>718</v>
      </c>
      <c r="Q2303" s="501" t="s">
        <v>126</v>
      </c>
      <c r="R2303" s="501" t="s">
        <v>126</v>
      </c>
      <c r="S2303" s="349"/>
    </row>
    <row r="2304" spans="1:19" ht="60" customHeight="1" x14ac:dyDescent="0.2">
      <c r="A2304" s="481">
        <f t="shared" si="329"/>
        <v>2301</v>
      </c>
      <c r="B2304" s="399">
        <v>45342</v>
      </c>
      <c r="C2304" s="441">
        <v>45323</v>
      </c>
      <c r="D2304" s="400" t="s">
        <v>114</v>
      </c>
      <c r="E2304" s="401" t="s">
        <v>342</v>
      </c>
      <c r="F2304" s="402">
        <v>800</v>
      </c>
      <c r="G2304" s="405" t="s">
        <v>3162</v>
      </c>
      <c r="H2304" s="400" t="s">
        <v>139</v>
      </c>
      <c r="I2304" s="403" t="s">
        <v>1822</v>
      </c>
      <c r="J2304" s="386" t="str">
        <f t="shared" si="333"/>
        <v>70.945.209/0001-03</v>
      </c>
      <c r="K2304" s="386" t="s">
        <v>1234</v>
      </c>
      <c r="L2304" s="404" t="s">
        <v>1445</v>
      </c>
      <c r="M2304" s="386" t="s">
        <v>3729</v>
      </c>
      <c r="N2304" s="399">
        <v>45322</v>
      </c>
      <c r="O2304" s="400" t="s">
        <v>76</v>
      </c>
      <c r="P2304" s="504" t="s">
        <v>718</v>
      </c>
      <c r="Q2304" s="501" t="s">
        <v>126</v>
      </c>
      <c r="R2304" s="501" t="s">
        <v>126</v>
      </c>
      <c r="S2304" s="349"/>
    </row>
    <row r="2305" spans="1:19" ht="60" customHeight="1" x14ac:dyDescent="0.2">
      <c r="A2305" s="481">
        <f t="shared" si="329"/>
        <v>2302</v>
      </c>
      <c r="B2305" s="399">
        <v>45342</v>
      </c>
      <c r="C2305" s="441">
        <v>45323</v>
      </c>
      <c r="D2305" s="400" t="s">
        <v>114</v>
      </c>
      <c r="E2305" s="401" t="s">
        <v>342</v>
      </c>
      <c r="F2305" s="402">
        <v>100</v>
      </c>
      <c r="G2305" s="405" t="s">
        <v>3163</v>
      </c>
      <c r="H2305" s="400" t="s">
        <v>139</v>
      </c>
      <c r="I2305" s="403" t="s">
        <v>1822</v>
      </c>
      <c r="J2305" s="386" t="str">
        <f t="shared" si="333"/>
        <v>70.945.209/0001-03</v>
      </c>
      <c r="K2305" s="386" t="s">
        <v>1234</v>
      </c>
      <c r="L2305" s="404" t="s">
        <v>1445</v>
      </c>
      <c r="M2305" s="386" t="s">
        <v>3729</v>
      </c>
      <c r="N2305" s="399">
        <v>45322</v>
      </c>
      <c r="O2305" s="400" t="s">
        <v>76</v>
      </c>
      <c r="P2305" s="504" t="s">
        <v>718</v>
      </c>
      <c r="Q2305" s="501" t="s">
        <v>126</v>
      </c>
      <c r="R2305" s="501" t="s">
        <v>126</v>
      </c>
      <c r="S2305" s="349"/>
    </row>
    <row r="2306" spans="1:19" ht="60" customHeight="1" x14ac:dyDescent="0.2">
      <c r="A2306" s="481">
        <f t="shared" si="329"/>
        <v>2303</v>
      </c>
      <c r="B2306" s="399">
        <v>45342</v>
      </c>
      <c r="C2306" s="441">
        <v>45323</v>
      </c>
      <c r="D2306" s="400" t="s">
        <v>114</v>
      </c>
      <c r="E2306" s="401" t="s">
        <v>342</v>
      </c>
      <c r="F2306" s="402">
        <v>120</v>
      </c>
      <c r="G2306" s="405" t="s">
        <v>3164</v>
      </c>
      <c r="H2306" s="400" t="s">
        <v>139</v>
      </c>
      <c r="I2306" s="403" t="s">
        <v>1822</v>
      </c>
      <c r="J2306" s="386" t="str">
        <f t="shared" si="333"/>
        <v>70.945.209/0001-03</v>
      </c>
      <c r="K2306" s="386" t="s">
        <v>1234</v>
      </c>
      <c r="L2306" s="404" t="s">
        <v>1445</v>
      </c>
      <c r="M2306" s="386" t="s">
        <v>3729</v>
      </c>
      <c r="N2306" s="399">
        <v>45322</v>
      </c>
      <c r="O2306" s="400" t="s">
        <v>76</v>
      </c>
      <c r="P2306" s="504" t="s">
        <v>718</v>
      </c>
      <c r="Q2306" s="501" t="s">
        <v>126</v>
      </c>
      <c r="R2306" s="501" t="s">
        <v>126</v>
      </c>
      <c r="S2306" s="349"/>
    </row>
    <row r="2307" spans="1:19" ht="60" customHeight="1" x14ac:dyDescent="0.2">
      <c r="A2307" s="481">
        <f t="shared" si="329"/>
        <v>2304</v>
      </c>
      <c r="B2307" s="399">
        <v>45342</v>
      </c>
      <c r="C2307" s="441">
        <v>45323</v>
      </c>
      <c r="D2307" s="400" t="s">
        <v>114</v>
      </c>
      <c r="E2307" s="401" t="s">
        <v>342</v>
      </c>
      <c r="F2307" s="402">
        <v>15</v>
      </c>
      <c r="G2307" s="405" t="s">
        <v>3165</v>
      </c>
      <c r="H2307" s="400" t="s">
        <v>139</v>
      </c>
      <c r="I2307" s="403" t="s">
        <v>1822</v>
      </c>
      <c r="J2307" s="386" t="str">
        <f t="shared" si="333"/>
        <v>70.945.209/0001-03</v>
      </c>
      <c r="K2307" s="386" t="s">
        <v>1234</v>
      </c>
      <c r="L2307" s="404" t="s">
        <v>1445</v>
      </c>
      <c r="M2307" s="386" t="s">
        <v>3730</v>
      </c>
      <c r="N2307" s="399">
        <v>45322</v>
      </c>
      <c r="O2307" s="400" t="s">
        <v>76</v>
      </c>
      <c r="P2307" s="504" t="s">
        <v>718</v>
      </c>
      <c r="Q2307" s="501" t="s">
        <v>126</v>
      </c>
      <c r="R2307" s="501" t="s">
        <v>126</v>
      </c>
      <c r="S2307" s="349"/>
    </row>
    <row r="2308" spans="1:19" ht="60" customHeight="1" x14ac:dyDescent="0.2">
      <c r="A2308" s="481">
        <f t="shared" si="329"/>
        <v>2305</v>
      </c>
      <c r="B2308" s="399">
        <v>45342</v>
      </c>
      <c r="C2308" s="441">
        <v>45323</v>
      </c>
      <c r="D2308" s="400" t="s">
        <v>114</v>
      </c>
      <c r="E2308" s="401" t="s">
        <v>342</v>
      </c>
      <c r="F2308" s="402">
        <v>186</v>
      </c>
      <c r="G2308" s="405" t="s">
        <v>3166</v>
      </c>
      <c r="H2308" s="400" t="s">
        <v>139</v>
      </c>
      <c r="I2308" s="403" t="s">
        <v>1822</v>
      </c>
      <c r="J2308" s="386" t="str">
        <f t="shared" si="333"/>
        <v>70.945.209/0001-03</v>
      </c>
      <c r="K2308" s="386" t="s">
        <v>1234</v>
      </c>
      <c r="L2308" s="404" t="s">
        <v>1445</v>
      </c>
      <c r="M2308" s="386" t="s">
        <v>3731</v>
      </c>
      <c r="N2308" s="399">
        <v>45322</v>
      </c>
      <c r="O2308" s="400" t="s">
        <v>76</v>
      </c>
      <c r="P2308" s="504" t="s">
        <v>718</v>
      </c>
      <c r="Q2308" s="501" t="s">
        <v>126</v>
      </c>
      <c r="R2308" s="501" t="s">
        <v>126</v>
      </c>
      <c r="S2308" s="349"/>
    </row>
    <row r="2309" spans="1:19" ht="60" customHeight="1" x14ac:dyDescent="0.2">
      <c r="A2309" s="481">
        <f t="shared" si="329"/>
        <v>2306</v>
      </c>
      <c r="B2309" s="399">
        <v>45342</v>
      </c>
      <c r="C2309" s="441">
        <v>45323</v>
      </c>
      <c r="D2309" s="400" t="s">
        <v>114</v>
      </c>
      <c r="E2309" s="401" t="s">
        <v>342</v>
      </c>
      <c r="F2309" s="402">
        <v>46.5</v>
      </c>
      <c r="G2309" s="405" t="s">
        <v>3167</v>
      </c>
      <c r="H2309" s="400" t="s">
        <v>139</v>
      </c>
      <c r="I2309" s="403" t="s">
        <v>1822</v>
      </c>
      <c r="J2309" s="386" t="str">
        <f t="shared" si="333"/>
        <v>70.945.209/0001-03</v>
      </c>
      <c r="K2309" s="386" t="s">
        <v>1234</v>
      </c>
      <c r="L2309" s="404" t="s">
        <v>1445</v>
      </c>
      <c r="M2309" s="386" t="s">
        <v>3731</v>
      </c>
      <c r="N2309" s="399">
        <v>45322</v>
      </c>
      <c r="O2309" s="400" t="s">
        <v>76</v>
      </c>
      <c r="P2309" s="504" t="s">
        <v>718</v>
      </c>
      <c r="Q2309" s="501" t="s">
        <v>126</v>
      </c>
      <c r="R2309" s="501" t="s">
        <v>126</v>
      </c>
      <c r="S2309" s="349"/>
    </row>
    <row r="2310" spans="1:19" ht="60" customHeight="1" x14ac:dyDescent="0.2">
      <c r="A2310" s="481">
        <f t="shared" si="329"/>
        <v>2307</v>
      </c>
      <c r="B2310" s="399">
        <v>45344</v>
      </c>
      <c r="C2310" s="441">
        <v>45323</v>
      </c>
      <c r="D2310" s="400" t="s">
        <v>114</v>
      </c>
      <c r="E2310" s="401" t="s">
        <v>342</v>
      </c>
      <c r="F2310" s="402">
        <v>-61.5</v>
      </c>
      <c r="G2310" s="405" t="s">
        <v>3168</v>
      </c>
      <c r="H2310" s="400" t="s">
        <v>139</v>
      </c>
      <c r="I2310" s="403" t="s">
        <v>1822</v>
      </c>
      <c r="J2310" s="386" t="str">
        <f t="shared" si="333"/>
        <v>70.945.209/0001-03</v>
      </c>
      <c r="K2310" s="386" t="s">
        <v>1021</v>
      </c>
      <c r="L2310" s="404" t="s">
        <v>3348</v>
      </c>
      <c r="M2310" s="386" t="s">
        <v>3258</v>
      </c>
      <c r="N2310" s="399">
        <v>45344</v>
      </c>
      <c r="O2310" s="400" t="s">
        <v>76</v>
      </c>
      <c r="P2310" s="504" t="s">
        <v>718</v>
      </c>
      <c r="Q2310" s="501" t="s">
        <v>126</v>
      </c>
      <c r="R2310" s="501" t="s">
        <v>126</v>
      </c>
      <c r="S2310" s="349"/>
    </row>
    <row r="2311" spans="1:19" ht="60" customHeight="1" x14ac:dyDescent="0.2">
      <c r="A2311" s="481">
        <f t="shared" si="329"/>
        <v>2308</v>
      </c>
      <c r="B2311" s="399">
        <v>45344</v>
      </c>
      <c r="C2311" s="441">
        <v>45323</v>
      </c>
      <c r="D2311" s="400" t="s">
        <v>114</v>
      </c>
      <c r="E2311" s="401" t="s">
        <v>342</v>
      </c>
      <c r="F2311" s="402">
        <v>300</v>
      </c>
      <c r="G2311" s="405" t="s">
        <v>3169</v>
      </c>
      <c r="H2311" s="400" t="s">
        <v>139</v>
      </c>
      <c r="I2311" s="403" t="s">
        <v>1254</v>
      </c>
      <c r="J2311" s="386" t="str">
        <f t="shared" si="333"/>
        <v>18.715.383/0001-40</v>
      </c>
      <c r="K2311" s="386" t="s">
        <v>1234</v>
      </c>
      <c r="L2311" s="404" t="s">
        <v>1255</v>
      </c>
      <c r="M2311" s="386" t="s">
        <v>3732</v>
      </c>
      <c r="N2311" s="399">
        <v>45322</v>
      </c>
      <c r="O2311" s="400" t="s">
        <v>76</v>
      </c>
      <c r="P2311" s="504" t="s">
        <v>458</v>
      </c>
      <c r="Q2311" s="501" t="s">
        <v>126</v>
      </c>
      <c r="R2311" s="501" t="s">
        <v>126</v>
      </c>
      <c r="S2311" s="349"/>
    </row>
    <row r="2312" spans="1:19" ht="60" customHeight="1" x14ac:dyDescent="0.2">
      <c r="A2312" s="481">
        <f t="shared" si="329"/>
        <v>2309</v>
      </c>
      <c r="B2312" s="399">
        <v>45345</v>
      </c>
      <c r="C2312" s="441">
        <v>45323</v>
      </c>
      <c r="D2312" s="400" t="s">
        <v>114</v>
      </c>
      <c r="E2312" s="401" t="s">
        <v>342</v>
      </c>
      <c r="F2312" s="402">
        <v>488.24</v>
      </c>
      <c r="G2312" s="405" t="s">
        <v>3170</v>
      </c>
      <c r="H2312" s="400" t="s">
        <v>139</v>
      </c>
      <c r="I2312" s="403" t="s">
        <v>3249</v>
      </c>
      <c r="J2312" s="386" t="str">
        <f t="shared" si="333"/>
        <v>CPF Protegido - LGPD</v>
      </c>
      <c r="K2312" s="386" t="s">
        <v>1234</v>
      </c>
      <c r="L2312" s="404" t="s">
        <v>1445</v>
      </c>
      <c r="M2312" s="386" t="s">
        <v>3258</v>
      </c>
      <c r="N2312" s="399">
        <v>45322</v>
      </c>
      <c r="O2312" s="400" t="s">
        <v>76</v>
      </c>
      <c r="P2312" s="504" t="s">
        <v>3258</v>
      </c>
      <c r="Q2312" s="501" t="s">
        <v>126</v>
      </c>
      <c r="R2312" s="501" t="s">
        <v>126</v>
      </c>
      <c r="S2312" s="349"/>
    </row>
    <row r="2313" spans="1:19" ht="60" customHeight="1" x14ac:dyDescent="0.2">
      <c r="A2313" s="481">
        <f t="shared" si="329"/>
        <v>2310</v>
      </c>
      <c r="B2313" s="399">
        <v>45351</v>
      </c>
      <c r="C2313" s="441">
        <v>45323</v>
      </c>
      <c r="D2313" s="400" t="s">
        <v>90</v>
      </c>
      <c r="E2313" s="401" t="s">
        <v>90</v>
      </c>
      <c r="F2313" s="402">
        <v>8620.25</v>
      </c>
      <c r="G2313" s="405" t="s">
        <v>3876</v>
      </c>
      <c r="H2313" s="400" t="s">
        <v>139</v>
      </c>
      <c r="I2313" s="403" t="s">
        <v>943</v>
      </c>
      <c r="J2313" s="386" t="str">
        <f t="shared" si="333"/>
        <v>70.945.209/0001-03</v>
      </c>
      <c r="K2313" s="418" t="s">
        <v>2006</v>
      </c>
      <c r="L2313" s="430" t="s">
        <v>939</v>
      </c>
      <c r="M2313" s="432" t="s">
        <v>126</v>
      </c>
      <c r="N2313" s="399">
        <v>45351</v>
      </c>
      <c r="O2313" s="400" t="s">
        <v>76</v>
      </c>
      <c r="P2313" s="504" t="s">
        <v>718</v>
      </c>
      <c r="Q2313" s="501" t="s">
        <v>126</v>
      </c>
      <c r="R2313" s="501" t="s">
        <v>126</v>
      </c>
      <c r="S2313" s="349"/>
    </row>
    <row r="2314" spans="1:19" ht="60" customHeight="1" x14ac:dyDescent="0.2">
      <c r="A2314" s="481">
        <f t="shared" si="329"/>
        <v>2311</v>
      </c>
      <c r="B2314" s="399">
        <v>45379</v>
      </c>
      <c r="C2314" s="441">
        <v>45352</v>
      </c>
      <c r="D2314" s="400" t="s">
        <v>90</v>
      </c>
      <c r="E2314" s="401" t="s">
        <v>90</v>
      </c>
      <c r="F2314" s="402">
        <v>8964.98</v>
      </c>
      <c r="G2314" s="405" t="s">
        <v>5470</v>
      </c>
      <c r="H2314" s="400" t="s">
        <v>139</v>
      </c>
      <c r="I2314" s="403" t="s">
        <v>943</v>
      </c>
      <c r="J2314" s="386" t="str">
        <f t="shared" ref="J2314" si="334">IF(P2314="","",IF(LEN(TRIM(P2314))&gt;14,P2314,"CPF Protegido - LGPD"))</f>
        <v>70.945.209/0001-03</v>
      </c>
      <c r="K2314" s="418" t="s">
        <v>2006</v>
      </c>
      <c r="L2314" s="430" t="s">
        <v>939</v>
      </c>
      <c r="M2314" s="432" t="s">
        <v>126</v>
      </c>
      <c r="N2314" s="399">
        <v>45379</v>
      </c>
      <c r="O2314" s="400" t="s">
        <v>76</v>
      </c>
      <c r="P2314" s="504" t="s">
        <v>718</v>
      </c>
      <c r="Q2314" s="501" t="s">
        <v>126</v>
      </c>
      <c r="R2314" s="501" t="s">
        <v>126</v>
      </c>
      <c r="S2314" s="349"/>
    </row>
    <row r="2315" spans="1:19" ht="60" customHeight="1" x14ac:dyDescent="0.2">
      <c r="A2315" s="481" t="str">
        <f t="shared" si="329"/>
        <v/>
      </c>
      <c r="B2315" s="399"/>
      <c r="C2315" s="441"/>
      <c r="D2315" s="400"/>
      <c r="E2315" s="401"/>
      <c r="F2315" s="402"/>
      <c r="G2315" s="423" t="s">
        <v>3877</v>
      </c>
      <c r="H2315" s="400"/>
      <c r="I2315" s="403"/>
      <c r="J2315" s="386" t="str">
        <f t="shared" si="333"/>
        <v/>
      </c>
      <c r="K2315" s="386"/>
      <c r="L2315" s="404"/>
      <c r="M2315" s="386"/>
      <c r="N2315" s="399"/>
      <c r="O2315" s="400"/>
      <c r="P2315" s="504"/>
      <c r="Q2315" s="502"/>
      <c r="R2315" s="502"/>
      <c r="S2315" s="349"/>
    </row>
    <row r="2316" spans="1:19" ht="120" x14ac:dyDescent="0.2">
      <c r="A2316" s="481">
        <f t="shared" si="329"/>
        <v>2313</v>
      </c>
      <c r="B2316" s="399">
        <v>45293</v>
      </c>
      <c r="C2316" s="441">
        <v>45292</v>
      </c>
      <c r="D2316" s="400" t="s">
        <v>114</v>
      </c>
      <c r="E2316" s="401" t="s">
        <v>342</v>
      </c>
      <c r="F2316" s="402">
        <v>2000</v>
      </c>
      <c r="G2316" s="405" t="s">
        <v>3878</v>
      </c>
      <c r="H2316" s="400" t="s">
        <v>139</v>
      </c>
      <c r="I2316" s="403" t="s">
        <v>3918</v>
      </c>
      <c r="J2316" s="386" t="str">
        <f t="shared" si="333"/>
        <v>37.141.823/0001-47</v>
      </c>
      <c r="K2316" s="386" t="s">
        <v>1560</v>
      </c>
      <c r="L2316" s="404" t="s">
        <v>3351</v>
      </c>
      <c r="M2316" s="386" t="s">
        <v>3373</v>
      </c>
      <c r="N2316" s="399">
        <v>45286</v>
      </c>
      <c r="O2316" s="400" t="s">
        <v>77</v>
      </c>
      <c r="P2316" s="504" t="s">
        <v>3913</v>
      </c>
      <c r="Q2316" s="502" t="s">
        <v>944</v>
      </c>
      <c r="R2316" s="502" t="s">
        <v>3944</v>
      </c>
      <c r="S2316" s="349"/>
    </row>
    <row r="2317" spans="1:19" ht="72" x14ac:dyDescent="0.2">
      <c r="A2317" s="481">
        <f t="shared" si="329"/>
        <v>2314</v>
      </c>
      <c r="B2317" s="399">
        <v>45293</v>
      </c>
      <c r="C2317" s="441">
        <v>45292</v>
      </c>
      <c r="D2317" s="400" t="s">
        <v>114</v>
      </c>
      <c r="E2317" s="401" t="s">
        <v>342</v>
      </c>
      <c r="F2317" s="402">
        <v>116.62</v>
      </c>
      <c r="G2317" s="405" t="s">
        <v>3879</v>
      </c>
      <c r="H2317" s="400" t="s">
        <v>139</v>
      </c>
      <c r="I2317" s="403" t="s">
        <v>1949</v>
      </c>
      <c r="J2317" s="386" t="str">
        <f t="shared" si="333"/>
        <v>22.188.570/0001-90</v>
      </c>
      <c r="K2317" s="386" t="s">
        <v>3733</v>
      </c>
      <c r="L2317" s="404" t="s">
        <v>3351</v>
      </c>
      <c r="M2317" s="386" t="s">
        <v>3925</v>
      </c>
      <c r="N2317" s="399">
        <v>45289</v>
      </c>
      <c r="O2317" s="400" t="s">
        <v>77</v>
      </c>
      <c r="P2317" s="504" t="s">
        <v>1950</v>
      </c>
      <c r="Q2317" s="502" t="s">
        <v>944</v>
      </c>
      <c r="R2317" s="502" t="s">
        <v>3945</v>
      </c>
      <c r="S2317" s="349"/>
    </row>
    <row r="2318" spans="1:19" ht="72" x14ac:dyDescent="0.2">
      <c r="A2318" s="481">
        <f t="shared" si="329"/>
        <v>2315</v>
      </c>
      <c r="B2318" s="399">
        <v>45293</v>
      </c>
      <c r="C2318" s="441">
        <v>45292</v>
      </c>
      <c r="D2318" s="400" t="s">
        <v>114</v>
      </c>
      <c r="E2318" s="401" t="s">
        <v>342</v>
      </c>
      <c r="F2318" s="402">
        <v>116.62</v>
      </c>
      <c r="G2318" s="405" t="s">
        <v>3880</v>
      </c>
      <c r="H2318" s="400" t="s">
        <v>139</v>
      </c>
      <c r="I2318" s="403" t="s">
        <v>1949</v>
      </c>
      <c r="J2318" s="386" t="str">
        <f t="shared" si="333"/>
        <v>22.188.570/0001-90</v>
      </c>
      <c r="K2318" s="386" t="s">
        <v>3733</v>
      </c>
      <c r="L2318" s="404" t="s">
        <v>3351</v>
      </c>
      <c r="M2318" s="386" t="s">
        <v>3926</v>
      </c>
      <c r="N2318" s="399">
        <v>45289</v>
      </c>
      <c r="O2318" s="400" t="s">
        <v>77</v>
      </c>
      <c r="P2318" s="504" t="s">
        <v>1950</v>
      </c>
      <c r="Q2318" s="502" t="s">
        <v>944</v>
      </c>
      <c r="R2318" s="502" t="s">
        <v>3946</v>
      </c>
      <c r="S2318" s="349"/>
    </row>
    <row r="2319" spans="1:19" ht="96" x14ac:dyDescent="0.2">
      <c r="A2319" s="481">
        <f t="shared" si="329"/>
        <v>2316</v>
      </c>
      <c r="B2319" s="399">
        <v>45295</v>
      </c>
      <c r="C2319" s="441">
        <v>45292</v>
      </c>
      <c r="D2319" s="400" t="s">
        <v>114</v>
      </c>
      <c r="E2319" s="401" t="s">
        <v>342</v>
      </c>
      <c r="F2319" s="402">
        <v>2478.15</v>
      </c>
      <c r="G2319" s="405" t="s">
        <v>3881</v>
      </c>
      <c r="H2319" s="400" t="s">
        <v>139</v>
      </c>
      <c r="I2319" s="403" t="s">
        <v>759</v>
      </c>
      <c r="J2319" s="386" t="str">
        <f t="shared" si="333"/>
        <v>CPF Protegido - LGPD</v>
      </c>
      <c r="K2319" s="386" t="s">
        <v>4161</v>
      </c>
      <c r="L2319" s="404" t="s">
        <v>979</v>
      </c>
      <c r="M2319" s="386" t="s">
        <v>3927</v>
      </c>
      <c r="N2319" s="399">
        <v>45293</v>
      </c>
      <c r="O2319" s="400" t="s">
        <v>77</v>
      </c>
      <c r="P2319" s="504" t="s">
        <v>760</v>
      </c>
      <c r="Q2319" s="502" t="s">
        <v>944</v>
      </c>
      <c r="R2319" s="502" t="s">
        <v>3947</v>
      </c>
      <c r="S2319" s="349"/>
    </row>
    <row r="2320" spans="1:19" ht="72" x14ac:dyDescent="0.2">
      <c r="A2320" s="481">
        <f t="shared" si="329"/>
        <v>2317</v>
      </c>
      <c r="B2320" s="399">
        <v>45295</v>
      </c>
      <c r="C2320" s="441">
        <v>45292</v>
      </c>
      <c r="D2320" s="400" t="s">
        <v>114</v>
      </c>
      <c r="E2320" s="401" t="s">
        <v>342</v>
      </c>
      <c r="F2320" s="402">
        <v>8000</v>
      </c>
      <c r="G2320" s="405" t="s">
        <v>3882</v>
      </c>
      <c r="H2320" s="400" t="s">
        <v>139</v>
      </c>
      <c r="I2320" s="403" t="s">
        <v>3919</v>
      </c>
      <c r="J2320" s="386" t="str">
        <f t="shared" si="333"/>
        <v>46.797.348/0001-52</v>
      </c>
      <c r="K2320" s="386" t="s">
        <v>3733</v>
      </c>
      <c r="L2320" s="404" t="s">
        <v>3349</v>
      </c>
      <c r="M2320" s="386" t="s">
        <v>3928</v>
      </c>
      <c r="N2320" s="399">
        <v>45294</v>
      </c>
      <c r="O2320" s="400" t="s">
        <v>77</v>
      </c>
      <c r="P2320" s="504" t="s">
        <v>3914</v>
      </c>
      <c r="Q2320" s="502" t="s">
        <v>944</v>
      </c>
      <c r="R2320" s="502" t="s">
        <v>3948</v>
      </c>
      <c r="S2320" s="349"/>
    </row>
    <row r="2321" spans="1:19" ht="72" x14ac:dyDescent="0.2">
      <c r="A2321" s="481">
        <f t="shared" si="329"/>
        <v>2318</v>
      </c>
      <c r="B2321" s="399">
        <v>45296</v>
      </c>
      <c r="C2321" s="441">
        <v>45292</v>
      </c>
      <c r="D2321" s="400" t="s">
        <v>114</v>
      </c>
      <c r="E2321" s="401" t="s">
        <v>342</v>
      </c>
      <c r="F2321" s="402">
        <v>7840</v>
      </c>
      <c r="G2321" s="405" t="s">
        <v>3883</v>
      </c>
      <c r="H2321" s="400" t="s">
        <v>139</v>
      </c>
      <c r="I2321" s="403" t="s">
        <v>3920</v>
      </c>
      <c r="J2321" s="386" t="str">
        <f t="shared" si="333"/>
        <v>33.339.017/0001-27</v>
      </c>
      <c r="K2321" s="386" t="s">
        <v>4161</v>
      </c>
      <c r="L2321" s="404" t="s">
        <v>3351</v>
      </c>
      <c r="M2321" s="386" t="s">
        <v>3929</v>
      </c>
      <c r="N2321" s="399">
        <v>45288</v>
      </c>
      <c r="O2321" s="400" t="s">
        <v>77</v>
      </c>
      <c r="P2321" s="504" t="s">
        <v>630</v>
      </c>
      <c r="Q2321" s="502" t="s">
        <v>944</v>
      </c>
      <c r="R2321" s="502" t="s">
        <v>3949</v>
      </c>
      <c r="S2321" s="349"/>
    </row>
    <row r="2322" spans="1:19" ht="72" x14ac:dyDescent="0.2">
      <c r="A2322" s="481">
        <f t="shared" si="329"/>
        <v>2319</v>
      </c>
      <c r="B2322" s="399">
        <v>45296</v>
      </c>
      <c r="C2322" s="441">
        <v>45292</v>
      </c>
      <c r="D2322" s="400" t="s">
        <v>114</v>
      </c>
      <c r="E2322" s="401" t="s">
        <v>342</v>
      </c>
      <c r="F2322" s="402">
        <v>167</v>
      </c>
      <c r="G2322" s="405" t="s">
        <v>3884</v>
      </c>
      <c r="H2322" s="400" t="s">
        <v>139</v>
      </c>
      <c r="I2322" s="403" t="s">
        <v>5559</v>
      </c>
      <c r="J2322" s="386" t="str">
        <f t="shared" si="333"/>
        <v>00.000.000/0001-91</v>
      </c>
      <c r="K2322" s="386" t="s">
        <v>3943</v>
      </c>
      <c r="L2322" s="404" t="s">
        <v>939</v>
      </c>
      <c r="M2322" s="386" t="s">
        <v>3258</v>
      </c>
      <c r="N2322" s="399">
        <v>45296</v>
      </c>
      <c r="O2322" s="400" t="s">
        <v>77</v>
      </c>
      <c r="P2322" s="504" t="s">
        <v>1004</v>
      </c>
      <c r="Q2322" s="501" t="s">
        <v>126</v>
      </c>
      <c r="R2322" s="501" t="s">
        <v>126</v>
      </c>
      <c r="S2322" s="349"/>
    </row>
    <row r="2323" spans="1:19" ht="72" x14ac:dyDescent="0.2">
      <c r="A2323" s="481">
        <f t="shared" si="329"/>
        <v>2320</v>
      </c>
      <c r="B2323" s="399">
        <v>45299</v>
      </c>
      <c r="C2323" s="441">
        <v>45292</v>
      </c>
      <c r="D2323" s="400" t="s">
        <v>114</v>
      </c>
      <c r="E2323" s="401" t="s">
        <v>342</v>
      </c>
      <c r="F2323" s="402">
        <v>150</v>
      </c>
      <c r="G2323" s="405" t="s">
        <v>3885</v>
      </c>
      <c r="H2323" s="400" t="s">
        <v>139</v>
      </c>
      <c r="I2323" s="403" t="s">
        <v>1254</v>
      </c>
      <c r="J2323" s="386" t="str">
        <f t="shared" si="333"/>
        <v>18.715.383/0001-40</v>
      </c>
      <c r="K2323" s="386" t="s">
        <v>1234</v>
      </c>
      <c r="L2323" s="404" t="s">
        <v>1255</v>
      </c>
      <c r="M2323" s="386" t="s">
        <v>3930</v>
      </c>
      <c r="N2323" s="399">
        <v>45299</v>
      </c>
      <c r="O2323" s="400" t="s">
        <v>77</v>
      </c>
      <c r="P2323" s="504" t="s">
        <v>458</v>
      </c>
      <c r="Q2323" s="501" t="s">
        <v>126</v>
      </c>
      <c r="R2323" s="501" t="s">
        <v>126</v>
      </c>
      <c r="S2323" s="349"/>
    </row>
    <row r="2324" spans="1:19" ht="72" x14ac:dyDescent="0.2">
      <c r="A2324" s="481">
        <f t="shared" si="329"/>
        <v>2321</v>
      </c>
      <c r="B2324" s="399">
        <v>45299</v>
      </c>
      <c r="C2324" s="441">
        <v>45292</v>
      </c>
      <c r="D2324" s="400" t="s">
        <v>114</v>
      </c>
      <c r="E2324" s="401" t="s">
        <v>342</v>
      </c>
      <c r="F2324" s="402">
        <v>108.54</v>
      </c>
      <c r="G2324" s="405" t="s">
        <v>3886</v>
      </c>
      <c r="H2324" s="400" t="s">
        <v>139</v>
      </c>
      <c r="I2324" s="403" t="s">
        <v>1254</v>
      </c>
      <c r="J2324" s="386" t="str">
        <f t="shared" si="333"/>
        <v>18.715.383/0001-40</v>
      </c>
      <c r="K2324" s="386" t="s">
        <v>1234</v>
      </c>
      <c r="L2324" s="404" t="s">
        <v>1255</v>
      </c>
      <c r="M2324" s="386" t="s">
        <v>3931</v>
      </c>
      <c r="N2324" s="399">
        <v>45299</v>
      </c>
      <c r="O2324" s="400" t="s">
        <v>77</v>
      </c>
      <c r="P2324" s="504" t="s">
        <v>458</v>
      </c>
      <c r="Q2324" s="501" t="s">
        <v>126</v>
      </c>
      <c r="R2324" s="501" t="s">
        <v>126</v>
      </c>
      <c r="S2324" s="349"/>
    </row>
    <row r="2325" spans="1:19" ht="72" x14ac:dyDescent="0.2">
      <c r="A2325" s="481">
        <f t="shared" si="329"/>
        <v>2322</v>
      </c>
      <c r="B2325" s="399">
        <v>45299</v>
      </c>
      <c r="C2325" s="441">
        <v>45292</v>
      </c>
      <c r="D2325" s="400" t="s">
        <v>114</v>
      </c>
      <c r="E2325" s="401" t="s">
        <v>342</v>
      </c>
      <c r="F2325" s="402">
        <v>3.38</v>
      </c>
      <c r="G2325" s="405" t="s">
        <v>3887</v>
      </c>
      <c r="H2325" s="400" t="s">
        <v>139</v>
      </c>
      <c r="I2325" s="403" t="s">
        <v>1254</v>
      </c>
      <c r="J2325" s="386" t="str">
        <f t="shared" si="333"/>
        <v>18.715.383/0001-40</v>
      </c>
      <c r="K2325" s="386" t="s">
        <v>1234</v>
      </c>
      <c r="L2325" s="404" t="s">
        <v>1255</v>
      </c>
      <c r="M2325" s="386" t="s">
        <v>3932</v>
      </c>
      <c r="N2325" s="399">
        <v>45299</v>
      </c>
      <c r="O2325" s="400" t="s">
        <v>77</v>
      </c>
      <c r="P2325" s="504" t="s">
        <v>458</v>
      </c>
      <c r="Q2325" s="501" t="s">
        <v>126</v>
      </c>
      <c r="R2325" s="501" t="s">
        <v>126</v>
      </c>
      <c r="S2325" s="349"/>
    </row>
    <row r="2326" spans="1:19" ht="72" x14ac:dyDescent="0.2">
      <c r="A2326" s="481">
        <f t="shared" si="329"/>
        <v>2323</v>
      </c>
      <c r="B2326" s="399">
        <v>45299</v>
      </c>
      <c r="C2326" s="441">
        <v>45292</v>
      </c>
      <c r="D2326" s="400" t="s">
        <v>114</v>
      </c>
      <c r="E2326" s="401" t="s">
        <v>342</v>
      </c>
      <c r="F2326" s="402">
        <v>325</v>
      </c>
      <c r="G2326" s="405" t="s">
        <v>3888</v>
      </c>
      <c r="H2326" s="400" t="s">
        <v>139</v>
      </c>
      <c r="I2326" s="403" t="s">
        <v>1254</v>
      </c>
      <c r="J2326" s="386" t="str">
        <f t="shared" si="333"/>
        <v>18.715.383/0001-40</v>
      </c>
      <c r="K2326" s="386" t="s">
        <v>1234</v>
      </c>
      <c r="L2326" s="404" t="s">
        <v>1255</v>
      </c>
      <c r="M2326" s="386" t="s">
        <v>3933</v>
      </c>
      <c r="N2326" s="399">
        <v>45299</v>
      </c>
      <c r="O2326" s="400" t="s">
        <v>77</v>
      </c>
      <c r="P2326" s="504" t="s">
        <v>458</v>
      </c>
      <c r="Q2326" s="501" t="s">
        <v>126</v>
      </c>
      <c r="R2326" s="501" t="s">
        <v>126</v>
      </c>
      <c r="S2326" s="349"/>
    </row>
    <row r="2327" spans="1:19" ht="72" x14ac:dyDescent="0.2">
      <c r="A2327" s="481">
        <f t="shared" si="329"/>
        <v>2324</v>
      </c>
      <c r="B2327" s="399">
        <v>45299</v>
      </c>
      <c r="C2327" s="441">
        <v>45292</v>
      </c>
      <c r="D2327" s="400" t="s">
        <v>114</v>
      </c>
      <c r="E2327" s="401" t="s">
        <v>342</v>
      </c>
      <c r="F2327" s="402">
        <v>160</v>
      </c>
      <c r="G2327" s="405" t="s">
        <v>3889</v>
      </c>
      <c r="H2327" s="400" t="s">
        <v>139</v>
      </c>
      <c r="I2327" s="403" t="s">
        <v>1254</v>
      </c>
      <c r="J2327" s="386" t="str">
        <f t="shared" si="333"/>
        <v>18.715.383/0001-40</v>
      </c>
      <c r="K2327" s="386" t="s">
        <v>1234</v>
      </c>
      <c r="L2327" s="404" t="s">
        <v>1255</v>
      </c>
      <c r="M2327" s="386" t="s">
        <v>3934</v>
      </c>
      <c r="N2327" s="399">
        <v>45299</v>
      </c>
      <c r="O2327" s="400" t="s">
        <v>77</v>
      </c>
      <c r="P2327" s="504" t="s">
        <v>458</v>
      </c>
      <c r="Q2327" s="501" t="s">
        <v>126</v>
      </c>
      <c r="R2327" s="501" t="s">
        <v>126</v>
      </c>
      <c r="S2327" s="349"/>
    </row>
    <row r="2328" spans="1:19" ht="72" x14ac:dyDescent="0.2">
      <c r="A2328" s="481">
        <f t="shared" si="329"/>
        <v>2325</v>
      </c>
      <c r="B2328" s="399">
        <v>45299</v>
      </c>
      <c r="C2328" s="441">
        <v>45292</v>
      </c>
      <c r="D2328" s="400" t="s">
        <v>114</v>
      </c>
      <c r="E2328" s="401" t="s">
        <v>342</v>
      </c>
      <c r="F2328" s="402">
        <v>3.38</v>
      </c>
      <c r="G2328" s="405" t="s">
        <v>3890</v>
      </c>
      <c r="H2328" s="400" t="s">
        <v>139</v>
      </c>
      <c r="I2328" s="403" t="s">
        <v>1254</v>
      </c>
      <c r="J2328" s="386" t="str">
        <f t="shared" si="333"/>
        <v>18.715.383/0001-40</v>
      </c>
      <c r="K2328" s="386" t="s">
        <v>1234</v>
      </c>
      <c r="L2328" s="404" t="s">
        <v>1255</v>
      </c>
      <c r="M2328" s="386" t="s">
        <v>3935</v>
      </c>
      <c r="N2328" s="399">
        <v>45299</v>
      </c>
      <c r="O2328" s="400" t="s">
        <v>77</v>
      </c>
      <c r="P2328" s="504" t="s">
        <v>458</v>
      </c>
      <c r="Q2328" s="501" t="s">
        <v>126</v>
      </c>
      <c r="R2328" s="501" t="s">
        <v>126</v>
      </c>
      <c r="S2328" s="349"/>
    </row>
    <row r="2329" spans="1:19" ht="72" x14ac:dyDescent="0.2">
      <c r="A2329" s="481">
        <f t="shared" si="329"/>
        <v>2326</v>
      </c>
      <c r="B2329" s="399">
        <v>45299</v>
      </c>
      <c r="C2329" s="441">
        <v>45292</v>
      </c>
      <c r="D2329" s="400" t="s">
        <v>114</v>
      </c>
      <c r="E2329" s="401" t="s">
        <v>342</v>
      </c>
      <c r="F2329" s="402">
        <v>3.38</v>
      </c>
      <c r="G2329" s="405" t="s">
        <v>3891</v>
      </c>
      <c r="H2329" s="400" t="s">
        <v>139</v>
      </c>
      <c r="I2329" s="403" t="s">
        <v>1254</v>
      </c>
      <c r="J2329" s="386" t="str">
        <f t="shared" si="333"/>
        <v>18.715.383/0001-40</v>
      </c>
      <c r="K2329" s="386" t="s">
        <v>1234</v>
      </c>
      <c r="L2329" s="404" t="s">
        <v>1255</v>
      </c>
      <c r="M2329" s="386" t="s">
        <v>3936</v>
      </c>
      <c r="N2329" s="399">
        <v>45299</v>
      </c>
      <c r="O2329" s="400" t="s">
        <v>77</v>
      </c>
      <c r="P2329" s="504" t="s">
        <v>458</v>
      </c>
      <c r="Q2329" s="501" t="s">
        <v>126</v>
      </c>
      <c r="R2329" s="501" t="s">
        <v>126</v>
      </c>
      <c r="S2329" s="349"/>
    </row>
    <row r="2330" spans="1:19" ht="84" x14ac:dyDescent="0.2">
      <c r="A2330" s="481">
        <f t="shared" si="329"/>
        <v>2327</v>
      </c>
      <c r="B2330" s="399">
        <v>45301</v>
      </c>
      <c r="C2330" s="441">
        <v>45292</v>
      </c>
      <c r="D2330" s="400" t="s">
        <v>114</v>
      </c>
      <c r="E2330" s="401" t="s">
        <v>342</v>
      </c>
      <c r="F2330" s="402">
        <v>5258.31</v>
      </c>
      <c r="G2330" s="405" t="s">
        <v>3892</v>
      </c>
      <c r="H2330" s="400" t="s">
        <v>139</v>
      </c>
      <c r="I2330" s="403" t="s">
        <v>626</v>
      </c>
      <c r="J2330" s="386" t="str">
        <f t="shared" si="333"/>
        <v>10.356.504/0001-00</v>
      </c>
      <c r="K2330" s="386" t="s">
        <v>3733</v>
      </c>
      <c r="L2330" s="404" t="s">
        <v>3351</v>
      </c>
      <c r="M2330" s="386" t="s">
        <v>1916</v>
      </c>
      <c r="N2330" s="399">
        <v>45293</v>
      </c>
      <c r="O2330" s="400" t="s">
        <v>77</v>
      </c>
      <c r="P2330" s="504" t="s">
        <v>627</v>
      </c>
      <c r="Q2330" s="502" t="s">
        <v>944</v>
      </c>
      <c r="R2330" s="502" t="s">
        <v>3950</v>
      </c>
      <c r="S2330" s="349"/>
    </row>
    <row r="2331" spans="1:19" ht="72" x14ac:dyDescent="0.2">
      <c r="A2331" s="481">
        <f t="shared" si="329"/>
        <v>2328</v>
      </c>
      <c r="B2331" s="399">
        <v>45301</v>
      </c>
      <c r="C2331" s="441">
        <v>45292</v>
      </c>
      <c r="D2331" s="400" t="s">
        <v>114</v>
      </c>
      <c r="E2331" s="401" t="s">
        <v>342</v>
      </c>
      <c r="F2331" s="402">
        <v>3000</v>
      </c>
      <c r="G2331" s="405" t="s">
        <v>3893</v>
      </c>
      <c r="H2331" s="400" t="s">
        <v>139</v>
      </c>
      <c r="I2331" s="403" t="s">
        <v>3921</v>
      </c>
      <c r="J2331" s="386" t="str">
        <f t="shared" si="333"/>
        <v>12.985.415/0001-40</v>
      </c>
      <c r="K2331" s="386" t="s">
        <v>3733</v>
      </c>
      <c r="L2331" s="404" t="s">
        <v>3351</v>
      </c>
      <c r="M2331" s="386" t="s">
        <v>3571</v>
      </c>
      <c r="N2331" s="399">
        <v>45296</v>
      </c>
      <c r="O2331" s="400" t="s">
        <v>77</v>
      </c>
      <c r="P2331" s="504" t="s">
        <v>600</v>
      </c>
      <c r="Q2331" s="502" t="s">
        <v>944</v>
      </c>
      <c r="R2331" s="502" t="s">
        <v>3951</v>
      </c>
      <c r="S2331" s="349"/>
    </row>
    <row r="2332" spans="1:19" ht="96" x14ac:dyDescent="0.2">
      <c r="A2332" s="481">
        <f t="shared" si="329"/>
        <v>2329</v>
      </c>
      <c r="B2332" s="399">
        <v>45302</v>
      </c>
      <c r="C2332" s="441">
        <v>45292</v>
      </c>
      <c r="D2332" s="400" t="s">
        <v>114</v>
      </c>
      <c r="E2332" s="401" t="s">
        <v>342</v>
      </c>
      <c r="F2332" s="402">
        <v>1000</v>
      </c>
      <c r="G2332" s="405" t="s">
        <v>3894</v>
      </c>
      <c r="H2332" s="400" t="s">
        <v>139</v>
      </c>
      <c r="I2332" s="403" t="s">
        <v>666</v>
      </c>
      <c r="J2332" s="386" t="str">
        <f t="shared" si="333"/>
        <v>13.794.450/0001-45</v>
      </c>
      <c r="K2332" s="386" t="s">
        <v>3733</v>
      </c>
      <c r="L2332" s="404" t="s">
        <v>3351</v>
      </c>
      <c r="M2332" s="386" t="s">
        <v>3373</v>
      </c>
      <c r="N2332" s="399">
        <v>45301</v>
      </c>
      <c r="O2332" s="400" t="s">
        <v>77</v>
      </c>
      <c r="P2332" s="504" t="s">
        <v>667</v>
      </c>
      <c r="Q2332" s="502" t="s">
        <v>944</v>
      </c>
      <c r="R2332" s="502" t="s">
        <v>3952</v>
      </c>
      <c r="S2332" s="349"/>
    </row>
    <row r="2333" spans="1:19" ht="72" x14ac:dyDescent="0.2">
      <c r="A2333" s="481">
        <f t="shared" si="329"/>
        <v>2330</v>
      </c>
      <c r="B2333" s="399">
        <v>45303</v>
      </c>
      <c r="C2333" s="441">
        <v>45292</v>
      </c>
      <c r="D2333" s="400" t="s">
        <v>114</v>
      </c>
      <c r="E2333" s="401" t="s">
        <v>342</v>
      </c>
      <c r="F2333" s="402">
        <v>1881.41</v>
      </c>
      <c r="G2333" s="405" t="s">
        <v>3895</v>
      </c>
      <c r="H2333" s="400" t="s">
        <v>139</v>
      </c>
      <c r="I2333" s="403" t="s">
        <v>3922</v>
      </c>
      <c r="J2333" s="386" t="str">
        <f t="shared" si="333"/>
        <v>18.330.330/0001-00</v>
      </c>
      <c r="K2333" s="386" t="s">
        <v>3733</v>
      </c>
      <c r="L2333" s="404" t="s">
        <v>3351</v>
      </c>
      <c r="M2333" s="386" t="s">
        <v>1778</v>
      </c>
      <c r="N2333" s="399">
        <v>45302</v>
      </c>
      <c r="O2333" s="400" t="s">
        <v>77</v>
      </c>
      <c r="P2333" s="504" t="s">
        <v>3915</v>
      </c>
      <c r="Q2333" s="502" t="s">
        <v>944</v>
      </c>
      <c r="R2333" s="502" t="s">
        <v>3953</v>
      </c>
      <c r="S2333" s="349"/>
    </row>
    <row r="2334" spans="1:19" ht="72" x14ac:dyDescent="0.2">
      <c r="A2334" s="481">
        <f t="shared" si="329"/>
        <v>2331</v>
      </c>
      <c r="B2334" s="399">
        <v>45310</v>
      </c>
      <c r="C2334" s="441">
        <v>45292</v>
      </c>
      <c r="D2334" s="400" t="s">
        <v>114</v>
      </c>
      <c r="E2334" s="401" t="s">
        <v>342</v>
      </c>
      <c r="F2334" s="402">
        <v>41.85</v>
      </c>
      <c r="G2334" s="405" t="s">
        <v>3896</v>
      </c>
      <c r="H2334" s="400" t="s">
        <v>139</v>
      </c>
      <c r="I2334" s="403" t="s">
        <v>1822</v>
      </c>
      <c r="J2334" s="386" t="str">
        <f t="shared" si="333"/>
        <v>70.945.209/0001-03</v>
      </c>
      <c r="K2334" s="386" t="s">
        <v>4161</v>
      </c>
      <c r="L2334" s="404" t="s">
        <v>1445</v>
      </c>
      <c r="M2334" s="386" t="s">
        <v>3628</v>
      </c>
      <c r="N2334" s="399">
        <v>45291</v>
      </c>
      <c r="O2334" s="400" t="s">
        <v>77</v>
      </c>
      <c r="P2334" s="504" t="s">
        <v>718</v>
      </c>
      <c r="Q2334" s="501" t="s">
        <v>126</v>
      </c>
      <c r="R2334" s="501" t="s">
        <v>126</v>
      </c>
      <c r="S2334" s="349"/>
    </row>
    <row r="2335" spans="1:19" ht="72" x14ac:dyDescent="0.2">
      <c r="A2335" s="481">
        <f t="shared" si="329"/>
        <v>2332</v>
      </c>
      <c r="B2335" s="399">
        <v>45310</v>
      </c>
      <c r="C2335" s="441">
        <v>45292</v>
      </c>
      <c r="D2335" s="400" t="s">
        <v>114</v>
      </c>
      <c r="E2335" s="401" t="s">
        <v>342</v>
      </c>
      <c r="F2335" s="402">
        <v>705.92</v>
      </c>
      <c r="G2335" s="405" t="s">
        <v>3897</v>
      </c>
      <c r="H2335" s="400" t="s">
        <v>139</v>
      </c>
      <c r="I2335" s="403" t="s">
        <v>1822</v>
      </c>
      <c r="J2335" s="386" t="str">
        <f t="shared" si="333"/>
        <v>70.945.209/0001-03</v>
      </c>
      <c r="K2335" s="386" t="s">
        <v>4161</v>
      </c>
      <c r="L2335" s="404" t="s">
        <v>1445</v>
      </c>
      <c r="M2335" s="386" t="s">
        <v>3628</v>
      </c>
      <c r="N2335" s="399">
        <v>45291</v>
      </c>
      <c r="O2335" s="400" t="s">
        <v>77</v>
      </c>
      <c r="P2335" s="504" t="s">
        <v>718</v>
      </c>
      <c r="Q2335" s="501" t="s">
        <v>126</v>
      </c>
      <c r="R2335" s="501" t="s">
        <v>126</v>
      </c>
      <c r="S2335" s="349"/>
    </row>
    <row r="2336" spans="1:19" ht="72" x14ac:dyDescent="0.2">
      <c r="A2336" s="481">
        <f t="shared" si="329"/>
        <v>2333</v>
      </c>
      <c r="B2336" s="399">
        <v>45310</v>
      </c>
      <c r="C2336" s="441">
        <v>45292</v>
      </c>
      <c r="D2336" s="400" t="s">
        <v>114</v>
      </c>
      <c r="E2336" s="401" t="s">
        <v>342</v>
      </c>
      <c r="F2336" s="402">
        <v>330</v>
      </c>
      <c r="G2336" s="405" t="s">
        <v>3898</v>
      </c>
      <c r="H2336" s="400" t="s">
        <v>139</v>
      </c>
      <c r="I2336" s="403" t="s">
        <v>1822</v>
      </c>
      <c r="J2336" s="386" t="str">
        <f t="shared" si="333"/>
        <v>70.945.209/0001-03</v>
      </c>
      <c r="K2336" s="386" t="s">
        <v>4161</v>
      </c>
      <c r="L2336" s="404" t="s">
        <v>1445</v>
      </c>
      <c r="M2336" s="386" t="s">
        <v>3626</v>
      </c>
      <c r="N2336" s="399">
        <v>45291</v>
      </c>
      <c r="O2336" s="400" t="s">
        <v>77</v>
      </c>
      <c r="P2336" s="504" t="s">
        <v>718</v>
      </c>
      <c r="Q2336" s="501" t="s">
        <v>126</v>
      </c>
      <c r="R2336" s="501" t="s">
        <v>126</v>
      </c>
      <c r="S2336" s="349"/>
    </row>
    <row r="2337" spans="1:19" ht="72" x14ac:dyDescent="0.2">
      <c r="A2337" s="481">
        <f t="shared" si="329"/>
        <v>2334</v>
      </c>
      <c r="B2337" s="399">
        <v>45310</v>
      </c>
      <c r="C2337" s="441">
        <v>45292</v>
      </c>
      <c r="D2337" s="400" t="s">
        <v>114</v>
      </c>
      <c r="E2337" s="401" t="s">
        <v>342</v>
      </c>
      <c r="F2337" s="402">
        <v>600</v>
      </c>
      <c r="G2337" s="405" t="s">
        <v>3899</v>
      </c>
      <c r="H2337" s="400" t="s">
        <v>139</v>
      </c>
      <c r="I2337" s="403" t="s">
        <v>1822</v>
      </c>
      <c r="J2337" s="386" t="str">
        <f t="shared" si="333"/>
        <v>70.945.209/0001-03</v>
      </c>
      <c r="K2337" s="386" t="s">
        <v>4161</v>
      </c>
      <c r="L2337" s="404" t="s">
        <v>1445</v>
      </c>
      <c r="M2337" s="386" t="s">
        <v>3626</v>
      </c>
      <c r="N2337" s="399">
        <v>45291</v>
      </c>
      <c r="O2337" s="400" t="s">
        <v>77</v>
      </c>
      <c r="P2337" s="504" t="s">
        <v>718</v>
      </c>
      <c r="Q2337" s="501" t="s">
        <v>126</v>
      </c>
      <c r="R2337" s="501" t="s">
        <v>126</v>
      </c>
      <c r="S2337" s="349"/>
    </row>
    <row r="2338" spans="1:19" ht="72" x14ac:dyDescent="0.2">
      <c r="A2338" s="481">
        <f t="shared" si="329"/>
        <v>2335</v>
      </c>
      <c r="B2338" s="399">
        <v>45310</v>
      </c>
      <c r="C2338" s="441">
        <v>45292</v>
      </c>
      <c r="D2338" s="400" t="s">
        <v>114</v>
      </c>
      <c r="E2338" s="401" t="s">
        <v>342</v>
      </c>
      <c r="F2338" s="402">
        <v>715</v>
      </c>
      <c r="G2338" s="405" t="s">
        <v>3900</v>
      </c>
      <c r="H2338" s="400" t="s">
        <v>139</v>
      </c>
      <c r="I2338" s="403" t="s">
        <v>1822</v>
      </c>
      <c r="J2338" s="386" t="str">
        <f t="shared" si="333"/>
        <v>70.945.209/0001-03</v>
      </c>
      <c r="K2338" s="386" t="s">
        <v>4161</v>
      </c>
      <c r="L2338" s="404" t="s">
        <v>1445</v>
      </c>
      <c r="M2338" s="386" t="s">
        <v>3626</v>
      </c>
      <c r="N2338" s="399">
        <v>45291</v>
      </c>
      <c r="O2338" s="400" t="s">
        <v>77</v>
      </c>
      <c r="P2338" s="504" t="s">
        <v>718</v>
      </c>
      <c r="Q2338" s="501" t="s">
        <v>126</v>
      </c>
      <c r="R2338" s="501" t="s">
        <v>126</v>
      </c>
      <c r="S2338" s="349"/>
    </row>
    <row r="2339" spans="1:19" ht="72" x14ac:dyDescent="0.2">
      <c r="A2339" s="481">
        <f t="shared" si="329"/>
        <v>2336</v>
      </c>
      <c r="B2339" s="399">
        <v>45310</v>
      </c>
      <c r="C2339" s="441">
        <v>45292</v>
      </c>
      <c r="D2339" s="400" t="s">
        <v>114</v>
      </c>
      <c r="E2339" s="401" t="s">
        <v>342</v>
      </c>
      <c r="F2339" s="402">
        <v>1300</v>
      </c>
      <c r="G2339" s="405" t="s">
        <v>3901</v>
      </c>
      <c r="H2339" s="400" t="s">
        <v>139</v>
      </c>
      <c r="I2339" s="403" t="s">
        <v>1822</v>
      </c>
      <c r="J2339" s="386" t="str">
        <f t="shared" si="333"/>
        <v>70.945.209/0001-03</v>
      </c>
      <c r="K2339" s="386" t="s">
        <v>4161</v>
      </c>
      <c r="L2339" s="404" t="s">
        <v>1445</v>
      </c>
      <c r="M2339" s="386" t="s">
        <v>3626</v>
      </c>
      <c r="N2339" s="399">
        <v>45291</v>
      </c>
      <c r="O2339" s="400" t="s">
        <v>77</v>
      </c>
      <c r="P2339" s="504" t="s">
        <v>718</v>
      </c>
      <c r="Q2339" s="501" t="s">
        <v>126</v>
      </c>
      <c r="R2339" s="501" t="s">
        <v>126</v>
      </c>
      <c r="S2339" s="349"/>
    </row>
    <row r="2340" spans="1:19" ht="72" x14ac:dyDescent="0.2">
      <c r="A2340" s="481">
        <f t="shared" si="329"/>
        <v>2337</v>
      </c>
      <c r="B2340" s="399">
        <v>45316</v>
      </c>
      <c r="C2340" s="441">
        <v>45292</v>
      </c>
      <c r="D2340" s="400" t="s">
        <v>114</v>
      </c>
      <c r="E2340" s="401" t="s">
        <v>342</v>
      </c>
      <c r="F2340" s="402">
        <v>32.26</v>
      </c>
      <c r="G2340" s="405" t="s">
        <v>3902</v>
      </c>
      <c r="H2340" s="400" t="s">
        <v>139</v>
      </c>
      <c r="I2340" s="403" t="s">
        <v>3244</v>
      </c>
      <c r="J2340" s="386" t="str">
        <f t="shared" ref="J2340:J2405" si="335">IF(P2340="","",IF(LEN(TRIM(P2340))&gt;14,P2340,"CPF Protegido - LGPD"))</f>
        <v>CPF Protegido - LGPD</v>
      </c>
      <c r="K2340" s="386" t="s">
        <v>1234</v>
      </c>
      <c r="L2340" s="404" t="s">
        <v>1445</v>
      </c>
      <c r="M2340" s="386" t="s">
        <v>3258</v>
      </c>
      <c r="N2340" s="399">
        <v>45291</v>
      </c>
      <c r="O2340" s="400" t="s">
        <v>77</v>
      </c>
      <c r="P2340" s="504" t="s">
        <v>3258</v>
      </c>
      <c r="Q2340" s="501" t="s">
        <v>126</v>
      </c>
      <c r="R2340" s="501" t="s">
        <v>126</v>
      </c>
      <c r="S2340" s="349"/>
    </row>
    <row r="2341" spans="1:19" ht="120" x14ac:dyDescent="0.2">
      <c r="A2341" s="481">
        <f t="shared" si="329"/>
        <v>2338</v>
      </c>
      <c r="B2341" s="399">
        <v>45322</v>
      </c>
      <c r="C2341" s="441">
        <v>45292</v>
      </c>
      <c r="D2341" s="400" t="s">
        <v>114</v>
      </c>
      <c r="E2341" s="401" t="s">
        <v>342</v>
      </c>
      <c r="F2341" s="402">
        <v>15780</v>
      </c>
      <c r="G2341" s="405" t="s">
        <v>3903</v>
      </c>
      <c r="H2341" s="400" t="s">
        <v>139</v>
      </c>
      <c r="I2341" s="403" t="s">
        <v>3923</v>
      </c>
      <c r="J2341" s="386" t="str">
        <f t="shared" si="335"/>
        <v>19.270.206/0001-60</v>
      </c>
      <c r="K2341" s="386" t="s">
        <v>4161</v>
      </c>
      <c r="L2341" s="404" t="s">
        <v>3349</v>
      </c>
      <c r="M2341" s="386" t="s">
        <v>3937</v>
      </c>
      <c r="N2341" s="399">
        <v>45288</v>
      </c>
      <c r="O2341" s="400" t="s">
        <v>77</v>
      </c>
      <c r="P2341" s="504" t="s">
        <v>3916</v>
      </c>
      <c r="Q2341" s="502" t="s">
        <v>944</v>
      </c>
      <c r="R2341" s="502" t="s">
        <v>3954</v>
      </c>
      <c r="S2341" s="349"/>
    </row>
    <row r="2342" spans="1:19" ht="72" x14ac:dyDescent="0.2">
      <c r="A2342" s="481">
        <f t="shared" si="329"/>
        <v>2339</v>
      </c>
      <c r="B2342" s="399">
        <v>45322</v>
      </c>
      <c r="C2342" s="441">
        <v>45292</v>
      </c>
      <c r="D2342" s="400" t="s">
        <v>114</v>
      </c>
      <c r="E2342" s="401" t="s">
        <v>342</v>
      </c>
      <c r="F2342" s="402">
        <v>577.79999999999995</v>
      </c>
      <c r="G2342" s="405" t="s">
        <v>3904</v>
      </c>
      <c r="H2342" s="400" t="s">
        <v>139</v>
      </c>
      <c r="I2342" s="403" t="s">
        <v>3194</v>
      </c>
      <c r="J2342" s="386" t="str">
        <f t="shared" si="335"/>
        <v>00.830.498/0001-10</v>
      </c>
      <c r="K2342" s="386" t="s">
        <v>951</v>
      </c>
      <c r="L2342" s="404" t="s">
        <v>3349</v>
      </c>
      <c r="M2342" s="386" t="s">
        <v>3938</v>
      </c>
      <c r="N2342" s="399">
        <v>45294</v>
      </c>
      <c r="O2342" s="400" t="s">
        <v>77</v>
      </c>
      <c r="P2342" s="504" t="s">
        <v>3284</v>
      </c>
      <c r="Q2342" s="502" t="s">
        <v>944</v>
      </c>
      <c r="R2342" s="502" t="s">
        <v>3955</v>
      </c>
      <c r="S2342" s="349"/>
    </row>
    <row r="2343" spans="1:19" ht="72" x14ac:dyDescent="0.2">
      <c r="A2343" s="481">
        <f t="shared" ref="A2343" si="336">IF(B2343="","",ROW()-ROW($A$3))</f>
        <v>2340</v>
      </c>
      <c r="B2343" s="399">
        <v>45322</v>
      </c>
      <c r="C2343" s="441">
        <v>45292</v>
      </c>
      <c r="D2343" s="400" t="s">
        <v>90</v>
      </c>
      <c r="E2343" s="401" t="s">
        <v>90</v>
      </c>
      <c r="F2343" s="402">
        <v>429.86</v>
      </c>
      <c r="G2343" s="405" t="s">
        <v>3958</v>
      </c>
      <c r="H2343" s="400" t="s">
        <v>139</v>
      </c>
      <c r="I2343" s="403" t="s">
        <v>943</v>
      </c>
      <c r="J2343" s="386" t="str">
        <f t="shared" si="335"/>
        <v>70.945.209/0001-03</v>
      </c>
      <c r="K2343" s="418" t="s">
        <v>2006</v>
      </c>
      <c r="L2343" s="430" t="s">
        <v>939</v>
      </c>
      <c r="M2343" s="432" t="s">
        <v>126</v>
      </c>
      <c r="N2343" s="399">
        <v>45322</v>
      </c>
      <c r="O2343" s="400" t="s">
        <v>77</v>
      </c>
      <c r="P2343" s="504" t="s">
        <v>718</v>
      </c>
      <c r="Q2343" s="501" t="s">
        <v>126</v>
      </c>
      <c r="R2343" s="501" t="s">
        <v>126</v>
      </c>
      <c r="S2343" s="349"/>
    </row>
    <row r="2344" spans="1:19" ht="72" x14ac:dyDescent="0.2">
      <c r="A2344" s="481">
        <f t="shared" si="329"/>
        <v>2341</v>
      </c>
      <c r="B2344" s="399">
        <v>45324</v>
      </c>
      <c r="C2344" s="441">
        <v>45324</v>
      </c>
      <c r="D2344" s="400" t="s">
        <v>114</v>
      </c>
      <c r="E2344" s="401" t="s">
        <v>342</v>
      </c>
      <c r="F2344" s="402">
        <v>167</v>
      </c>
      <c r="G2344" s="405" t="s">
        <v>3884</v>
      </c>
      <c r="H2344" s="400" t="s">
        <v>139</v>
      </c>
      <c r="I2344" s="403" t="s">
        <v>5559</v>
      </c>
      <c r="J2344" s="386" t="str">
        <f t="shared" si="335"/>
        <v>00.000.000/0001-91</v>
      </c>
      <c r="K2344" s="386" t="s">
        <v>3943</v>
      </c>
      <c r="L2344" s="404" t="s">
        <v>939</v>
      </c>
      <c r="M2344" s="386" t="s">
        <v>3258</v>
      </c>
      <c r="N2344" s="399">
        <v>45324</v>
      </c>
      <c r="O2344" s="400" t="s">
        <v>77</v>
      </c>
      <c r="P2344" s="504" t="s">
        <v>1004</v>
      </c>
      <c r="Q2344" s="501" t="s">
        <v>126</v>
      </c>
      <c r="R2344" s="501" t="s">
        <v>126</v>
      </c>
      <c r="S2344" s="349"/>
    </row>
    <row r="2345" spans="1:19" ht="72" x14ac:dyDescent="0.2">
      <c r="A2345" s="481">
        <f t="shared" si="329"/>
        <v>2342</v>
      </c>
      <c r="B2345" s="399">
        <v>45329</v>
      </c>
      <c r="C2345" s="441">
        <v>45324</v>
      </c>
      <c r="D2345" s="400" t="s">
        <v>114</v>
      </c>
      <c r="E2345" s="401" t="s">
        <v>342</v>
      </c>
      <c r="F2345" s="402">
        <v>3500</v>
      </c>
      <c r="G2345" s="405" t="s">
        <v>3905</v>
      </c>
      <c r="H2345" s="400" t="s">
        <v>139</v>
      </c>
      <c r="I2345" s="403" t="s">
        <v>3924</v>
      </c>
      <c r="J2345" s="386" t="str">
        <f t="shared" si="335"/>
        <v>33.968.972/0001-23</v>
      </c>
      <c r="K2345" s="386" t="s">
        <v>4161</v>
      </c>
      <c r="L2345" s="404" t="s">
        <v>3351</v>
      </c>
      <c r="M2345" s="386" t="s">
        <v>3369</v>
      </c>
      <c r="N2345" s="399">
        <v>45323</v>
      </c>
      <c r="O2345" s="400" t="s">
        <v>77</v>
      </c>
      <c r="P2345" s="504" t="s">
        <v>3917</v>
      </c>
      <c r="Q2345" s="502" t="s">
        <v>126</v>
      </c>
      <c r="R2345" s="502" t="s">
        <v>3956</v>
      </c>
      <c r="S2345" s="349"/>
    </row>
    <row r="2346" spans="1:19" ht="72" x14ac:dyDescent="0.2">
      <c r="A2346" s="481">
        <f t="shared" si="329"/>
        <v>2343</v>
      </c>
      <c r="B2346" s="399">
        <v>45330</v>
      </c>
      <c r="C2346" s="441">
        <v>45324</v>
      </c>
      <c r="D2346" s="400" t="s">
        <v>114</v>
      </c>
      <c r="E2346" s="401" t="s">
        <v>342</v>
      </c>
      <c r="F2346" s="402">
        <v>211.69</v>
      </c>
      <c r="G2346" s="405" t="s">
        <v>3906</v>
      </c>
      <c r="H2346" s="400" t="s">
        <v>139</v>
      </c>
      <c r="I2346" s="403" t="s">
        <v>1254</v>
      </c>
      <c r="J2346" s="386" t="str">
        <f t="shared" si="335"/>
        <v>18.715.383/0001-40</v>
      </c>
      <c r="K2346" s="386" t="s">
        <v>1234</v>
      </c>
      <c r="L2346" s="404" t="s">
        <v>1255</v>
      </c>
      <c r="M2346" s="386" t="s">
        <v>3939</v>
      </c>
      <c r="N2346" s="399">
        <v>45330</v>
      </c>
      <c r="O2346" s="400" t="s">
        <v>77</v>
      </c>
      <c r="P2346" s="504" t="s">
        <v>458</v>
      </c>
      <c r="Q2346" s="501" t="s">
        <v>126</v>
      </c>
      <c r="R2346" s="501" t="s">
        <v>126</v>
      </c>
      <c r="S2346" s="349"/>
    </row>
    <row r="2347" spans="1:19" ht="72" x14ac:dyDescent="0.2">
      <c r="A2347" s="481">
        <f t="shared" si="329"/>
        <v>2344</v>
      </c>
      <c r="B2347" s="399">
        <v>45330</v>
      </c>
      <c r="C2347" s="441">
        <v>45324</v>
      </c>
      <c r="D2347" s="400" t="s">
        <v>114</v>
      </c>
      <c r="E2347" s="401" t="s">
        <v>342</v>
      </c>
      <c r="F2347" s="402">
        <v>150</v>
      </c>
      <c r="G2347" s="405" t="s">
        <v>3907</v>
      </c>
      <c r="H2347" s="400" t="s">
        <v>139</v>
      </c>
      <c r="I2347" s="403" t="s">
        <v>1254</v>
      </c>
      <c r="J2347" s="386" t="str">
        <f t="shared" si="335"/>
        <v>18.715.383/0001-40</v>
      </c>
      <c r="K2347" s="386" t="s">
        <v>1234</v>
      </c>
      <c r="L2347" s="404" t="s">
        <v>1255</v>
      </c>
      <c r="M2347" s="386" t="s">
        <v>3940</v>
      </c>
      <c r="N2347" s="399">
        <v>45330</v>
      </c>
      <c r="O2347" s="400" t="s">
        <v>77</v>
      </c>
      <c r="P2347" s="504" t="s">
        <v>458</v>
      </c>
      <c r="Q2347" s="501" t="s">
        <v>126</v>
      </c>
      <c r="R2347" s="501" t="s">
        <v>126</v>
      </c>
      <c r="S2347" s="349"/>
    </row>
    <row r="2348" spans="1:19" ht="72" x14ac:dyDescent="0.2">
      <c r="A2348" s="481">
        <f t="shared" si="329"/>
        <v>2345</v>
      </c>
      <c r="B2348" s="399">
        <v>45330</v>
      </c>
      <c r="C2348" s="441">
        <v>45324</v>
      </c>
      <c r="D2348" s="400" t="s">
        <v>114</v>
      </c>
      <c r="E2348" s="401" t="s">
        <v>342</v>
      </c>
      <c r="F2348" s="402">
        <v>38.590000000000003</v>
      </c>
      <c r="G2348" s="405" t="s">
        <v>3908</v>
      </c>
      <c r="H2348" s="400" t="s">
        <v>139</v>
      </c>
      <c r="I2348" s="403" t="s">
        <v>1254</v>
      </c>
      <c r="J2348" s="386" t="str">
        <f t="shared" si="335"/>
        <v>18.715.383/0001-40</v>
      </c>
      <c r="K2348" s="386" t="s">
        <v>1234</v>
      </c>
      <c r="L2348" s="404" t="s">
        <v>1255</v>
      </c>
      <c r="M2348" s="386" t="s">
        <v>3941</v>
      </c>
      <c r="N2348" s="399">
        <v>45330</v>
      </c>
      <c r="O2348" s="400" t="s">
        <v>77</v>
      </c>
      <c r="P2348" s="504" t="s">
        <v>458</v>
      </c>
      <c r="Q2348" s="501" t="s">
        <v>126</v>
      </c>
      <c r="R2348" s="501" t="s">
        <v>126</v>
      </c>
      <c r="S2348" s="349"/>
    </row>
    <row r="2349" spans="1:19" ht="72" x14ac:dyDescent="0.2">
      <c r="A2349" s="481">
        <f t="shared" si="329"/>
        <v>2346</v>
      </c>
      <c r="B2349" s="399">
        <v>45338</v>
      </c>
      <c r="C2349" s="441">
        <v>45324</v>
      </c>
      <c r="D2349" s="400" t="s">
        <v>114</v>
      </c>
      <c r="E2349" s="401" t="s">
        <v>342</v>
      </c>
      <c r="F2349" s="402">
        <v>145.74</v>
      </c>
      <c r="G2349" s="405" t="s">
        <v>3909</v>
      </c>
      <c r="H2349" s="400" t="s">
        <v>139</v>
      </c>
      <c r="I2349" s="403" t="s">
        <v>1949</v>
      </c>
      <c r="J2349" s="386" t="str">
        <f t="shared" si="335"/>
        <v>22.188.570/0001-90</v>
      </c>
      <c r="K2349" s="386" t="s">
        <v>3733</v>
      </c>
      <c r="L2349" s="404" t="s">
        <v>3351</v>
      </c>
      <c r="M2349" s="386" t="s">
        <v>3942</v>
      </c>
      <c r="N2349" s="399">
        <v>45337</v>
      </c>
      <c r="O2349" s="400" t="s">
        <v>77</v>
      </c>
      <c r="P2349" s="504" t="s">
        <v>1950</v>
      </c>
      <c r="Q2349" s="502" t="s">
        <v>944</v>
      </c>
      <c r="R2349" s="502" t="s">
        <v>3957</v>
      </c>
      <c r="S2349" s="349"/>
    </row>
    <row r="2350" spans="1:19" ht="72" x14ac:dyDescent="0.2">
      <c r="A2350" s="481">
        <f t="shared" si="329"/>
        <v>2347</v>
      </c>
      <c r="B2350" s="399">
        <v>45342</v>
      </c>
      <c r="C2350" s="441">
        <v>45324</v>
      </c>
      <c r="D2350" s="400" t="s">
        <v>114</v>
      </c>
      <c r="E2350" s="401" t="s">
        <v>342</v>
      </c>
      <c r="F2350" s="402">
        <v>41.85</v>
      </c>
      <c r="G2350" s="405" t="s">
        <v>3910</v>
      </c>
      <c r="H2350" s="400" t="s">
        <v>139</v>
      </c>
      <c r="I2350" s="403" t="s">
        <v>1822</v>
      </c>
      <c r="J2350" s="386" t="str">
        <f t="shared" si="335"/>
        <v>70.945.209/0001-03</v>
      </c>
      <c r="K2350" s="386" t="s">
        <v>4161</v>
      </c>
      <c r="L2350" s="404" t="s">
        <v>1445</v>
      </c>
      <c r="M2350" s="386" t="s">
        <v>3728</v>
      </c>
      <c r="N2350" s="399">
        <v>45322</v>
      </c>
      <c r="O2350" s="400" t="s">
        <v>77</v>
      </c>
      <c r="P2350" s="504" t="s">
        <v>718</v>
      </c>
      <c r="Q2350" s="501" t="s">
        <v>126</v>
      </c>
      <c r="R2350" s="501" t="s">
        <v>126</v>
      </c>
      <c r="S2350" s="349"/>
    </row>
    <row r="2351" spans="1:19" ht="72" x14ac:dyDescent="0.2">
      <c r="A2351" s="481">
        <f t="shared" si="329"/>
        <v>2348</v>
      </c>
      <c r="B2351" s="399">
        <v>45342</v>
      </c>
      <c r="C2351" s="441">
        <v>45324</v>
      </c>
      <c r="D2351" s="400" t="s">
        <v>114</v>
      </c>
      <c r="E2351" s="401" t="s">
        <v>342</v>
      </c>
      <c r="F2351" s="402">
        <v>330</v>
      </c>
      <c r="G2351" s="405" t="s">
        <v>3911</v>
      </c>
      <c r="H2351" s="400" t="s">
        <v>139</v>
      </c>
      <c r="I2351" s="403" t="s">
        <v>1822</v>
      </c>
      <c r="J2351" s="386" t="str">
        <f t="shared" si="335"/>
        <v>70.945.209/0001-03</v>
      </c>
      <c r="K2351" s="386" t="s">
        <v>4161</v>
      </c>
      <c r="L2351" s="404" t="s">
        <v>1445</v>
      </c>
      <c r="M2351" s="386" t="s">
        <v>3626</v>
      </c>
      <c r="N2351" s="399">
        <v>45322</v>
      </c>
      <c r="O2351" s="400" t="s">
        <v>77</v>
      </c>
      <c r="P2351" s="504" t="s">
        <v>718</v>
      </c>
      <c r="Q2351" s="501" t="s">
        <v>126</v>
      </c>
      <c r="R2351" s="501" t="s">
        <v>126</v>
      </c>
      <c r="S2351" s="349"/>
    </row>
    <row r="2352" spans="1:19" ht="72" x14ac:dyDescent="0.2">
      <c r="A2352" s="481">
        <f t="shared" si="329"/>
        <v>2349</v>
      </c>
      <c r="B2352" s="399">
        <v>45342</v>
      </c>
      <c r="C2352" s="441">
        <v>45324</v>
      </c>
      <c r="D2352" s="400" t="s">
        <v>114</v>
      </c>
      <c r="E2352" s="401" t="s">
        <v>342</v>
      </c>
      <c r="F2352" s="402">
        <v>600</v>
      </c>
      <c r="G2352" s="405" t="s">
        <v>3912</v>
      </c>
      <c r="H2352" s="400" t="s">
        <v>139</v>
      </c>
      <c r="I2352" s="403" t="s">
        <v>1822</v>
      </c>
      <c r="J2352" s="386" t="str">
        <f t="shared" si="335"/>
        <v>70.945.209/0001-03</v>
      </c>
      <c r="K2352" s="386" t="s">
        <v>4161</v>
      </c>
      <c r="L2352" s="404" t="s">
        <v>1445</v>
      </c>
      <c r="M2352" s="386" t="s">
        <v>3626</v>
      </c>
      <c r="N2352" s="399">
        <v>45322</v>
      </c>
      <c r="O2352" s="400" t="s">
        <v>77</v>
      </c>
      <c r="P2352" s="504" t="s">
        <v>718</v>
      </c>
      <c r="Q2352" s="501" t="s">
        <v>126</v>
      </c>
      <c r="R2352" s="501" t="s">
        <v>126</v>
      </c>
      <c r="S2352" s="349"/>
    </row>
    <row r="2353" spans="1:19" ht="72" x14ac:dyDescent="0.2">
      <c r="A2353" s="481">
        <f t="shared" si="329"/>
        <v>2350</v>
      </c>
      <c r="B2353" s="399">
        <v>45345</v>
      </c>
      <c r="C2353" s="441">
        <v>45324</v>
      </c>
      <c r="D2353" s="400" t="s">
        <v>114</v>
      </c>
      <c r="E2353" s="401" t="s">
        <v>342</v>
      </c>
      <c r="F2353" s="402">
        <v>22.44</v>
      </c>
      <c r="G2353" s="405" t="s">
        <v>3170</v>
      </c>
      <c r="H2353" s="400" t="s">
        <v>139</v>
      </c>
      <c r="I2353" s="403" t="s">
        <v>3244</v>
      </c>
      <c r="J2353" s="386" t="str">
        <f t="shared" si="335"/>
        <v>CPF Protegido - LGPD</v>
      </c>
      <c r="K2353" s="386" t="s">
        <v>1234</v>
      </c>
      <c r="L2353" s="404" t="s">
        <v>1445</v>
      </c>
      <c r="M2353" s="386" t="s">
        <v>126</v>
      </c>
      <c r="N2353" s="399">
        <v>45345</v>
      </c>
      <c r="O2353" s="400" t="s">
        <v>77</v>
      </c>
      <c r="P2353" s="504" t="s">
        <v>3258</v>
      </c>
      <c r="Q2353" s="501" t="s">
        <v>126</v>
      </c>
      <c r="R2353" s="501" t="s">
        <v>126</v>
      </c>
      <c r="S2353" s="349"/>
    </row>
    <row r="2354" spans="1:19" ht="72" x14ac:dyDescent="0.2">
      <c r="A2354" s="481">
        <f t="shared" ref="A2354" si="337">IF(B2354="","",ROW()-ROW($A$3))</f>
        <v>2351</v>
      </c>
      <c r="B2354" s="399">
        <v>45349</v>
      </c>
      <c r="C2354" s="441">
        <v>45324</v>
      </c>
      <c r="D2354" s="400" t="s">
        <v>114</v>
      </c>
      <c r="E2354" s="401" t="s">
        <v>342</v>
      </c>
      <c r="F2354" s="402">
        <v>33063.300000000003</v>
      </c>
      <c r="G2354" s="405" t="s">
        <v>3960</v>
      </c>
      <c r="H2354" s="400" t="s">
        <v>139</v>
      </c>
      <c r="I2354" s="403" t="s">
        <v>3961</v>
      </c>
      <c r="J2354" s="386" t="str">
        <f t="shared" si="335"/>
        <v>CPF Protegido - LGPD</v>
      </c>
      <c r="K2354" s="386" t="s">
        <v>1234</v>
      </c>
      <c r="L2354" s="404" t="s">
        <v>3959</v>
      </c>
      <c r="M2354" s="386" t="s">
        <v>126</v>
      </c>
      <c r="N2354" s="399">
        <v>45349</v>
      </c>
      <c r="O2354" s="400" t="s">
        <v>77</v>
      </c>
      <c r="P2354" s="504" t="s">
        <v>3258</v>
      </c>
      <c r="Q2354" s="501" t="s">
        <v>126</v>
      </c>
      <c r="R2354" s="501" t="s">
        <v>126</v>
      </c>
      <c r="S2354" s="349"/>
    </row>
    <row r="2355" spans="1:19" ht="72" x14ac:dyDescent="0.2">
      <c r="A2355" s="481">
        <f t="shared" si="329"/>
        <v>2352</v>
      </c>
      <c r="B2355" s="399">
        <v>45351</v>
      </c>
      <c r="C2355" s="441">
        <v>45323</v>
      </c>
      <c r="D2355" s="400" t="s">
        <v>90</v>
      </c>
      <c r="E2355" s="401" t="s">
        <v>90</v>
      </c>
      <c r="F2355" s="402">
        <v>39.950000000000003</v>
      </c>
      <c r="G2355" s="405" t="s">
        <v>3958</v>
      </c>
      <c r="H2355" s="400" t="s">
        <v>139</v>
      </c>
      <c r="I2355" s="403" t="s">
        <v>943</v>
      </c>
      <c r="J2355" s="386" t="str">
        <f t="shared" ref="J2355" si="338">IF(P2355="","",IF(LEN(TRIM(P2355))&gt;14,P2355,"CPF Protegido - LGPD"))</f>
        <v>70.945.209/0001-03</v>
      </c>
      <c r="K2355" s="418" t="s">
        <v>2006</v>
      </c>
      <c r="L2355" s="430" t="s">
        <v>939</v>
      </c>
      <c r="M2355" s="432" t="s">
        <v>126</v>
      </c>
      <c r="N2355" s="399">
        <v>45351</v>
      </c>
      <c r="O2355" s="400" t="s">
        <v>77</v>
      </c>
      <c r="P2355" s="504" t="s">
        <v>718</v>
      </c>
      <c r="Q2355" s="501" t="s">
        <v>126</v>
      </c>
      <c r="R2355" s="501" t="s">
        <v>126</v>
      </c>
      <c r="S2355" s="349"/>
    </row>
    <row r="2356" spans="1:19" ht="60" customHeight="1" x14ac:dyDescent="0.2">
      <c r="A2356" s="481" t="str">
        <f t="shared" si="329"/>
        <v/>
      </c>
      <c r="B2356" s="399"/>
      <c r="C2356" s="441"/>
      <c r="D2356" s="400"/>
      <c r="E2356" s="401"/>
      <c r="F2356" s="402"/>
      <c r="G2356" s="423" t="s">
        <v>3964</v>
      </c>
      <c r="H2356" s="400"/>
      <c r="I2356" s="403"/>
      <c r="J2356" s="386" t="str">
        <f t="shared" si="335"/>
        <v/>
      </c>
      <c r="K2356" s="386"/>
      <c r="L2356" s="404"/>
      <c r="M2356" s="386"/>
      <c r="N2356" s="399"/>
      <c r="O2356" s="400"/>
      <c r="P2356" s="504"/>
      <c r="Q2356" s="502"/>
      <c r="R2356" s="502"/>
      <c r="S2356" s="349"/>
    </row>
    <row r="2357" spans="1:19" ht="72" x14ac:dyDescent="0.2">
      <c r="A2357" s="481">
        <f t="shared" si="329"/>
        <v>2354</v>
      </c>
      <c r="B2357" s="399">
        <v>45293</v>
      </c>
      <c r="C2357" s="441">
        <v>45292</v>
      </c>
      <c r="D2357" s="400" t="s">
        <v>114</v>
      </c>
      <c r="E2357" s="401" t="s">
        <v>342</v>
      </c>
      <c r="F2357" s="402">
        <v>3250</v>
      </c>
      <c r="G2357" s="405" t="s">
        <v>3965</v>
      </c>
      <c r="H2357" s="400" t="s">
        <v>139</v>
      </c>
      <c r="I2357" s="403" t="s">
        <v>1822</v>
      </c>
      <c r="J2357" s="386" t="str">
        <f t="shared" si="335"/>
        <v>70.945.209/0001-03</v>
      </c>
      <c r="K2357" s="386" t="s">
        <v>4161</v>
      </c>
      <c r="L2357" s="404" t="s">
        <v>3592</v>
      </c>
      <c r="M2357" s="386" t="s">
        <v>3258</v>
      </c>
      <c r="N2357" s="399">
        <v>45293</v>
      </c>
      <c r="O2357" s="400" t="s">
        <v>80</v>
      </c>
      <c r="P2357" s="504" t="s">
        <v>718</v>
      </c>
      <c r="Q2357" s="501" t="s">
        <v>126</v>
      </c>
      <c r="R2357" s="501" t="s">
        <v>126</v>
      </c>
      <c r="S2357" s="349"/>
    </row>
    <row r="2358" spans="1:19" ht="72" x14ac:dyDescent="0.2">
      <c r="A2358" s="481">
        <f t="shared" si="329"/>
        <v>2355</v>
      </c>
      <c r="B2358" s="399">
        <v>45294</v>
      </c>
      <c r="C2358" s="441">
        <v>45292</v>
      </c>
      <c r="D2358" s="400" t="s">
        <v>114</v>
      </c>
      <c r="E2358" s="401" t="s">
        <v>342</v>
      </c>
      <c r="F2358" s="402">
        <v>420</v>
      </c>
      <c r="G2358" s="405" t="s">
        <v>3966</v>
      </c>
      <c r="H2358" s="400" t="s">
        <v>139</v>
      </c>
      <c r="I2358" s="403" t="s">
        <v>4015</v>
      </c>
      <c r="J2358" s="386" t="str">
        <f t="shared" si="335"/>
        <v>CPF Protegido - LGPD</v>
      </c>
      <c r="K2358" s="386" t="s">
        <v>4161</v>
      </c>
      <c r="L2358" s="404" t="s">
        <v>979</v>
      </c>
      <c r="M2358" s="386" t="s">
        <v>4035</v>
      </c>
      <c r="N2358" s="399">
        <v>45293</v>
      </c>
      <c r="O2358" s="400" t="s">
        <v>80</v>
      </c>
      <c r="P2358" s="504" t="s">
        <v>4026</v>
      </c>
      <c r="Q2358" s="502" t="s">
        <v>944</v>
      </c>
      <c r="R2358" s="502" t="s">
        <v>4051</v>
      </c>
      <c r="S2358" s="349"/>
    </row>
    <row r="2359" spans="1:19" ht="72" x14ac:dyDescent="0.2">
      <c r="A2359" s="481">
        <f t="shared" si="329"/>
        <v>2356</v>
      </c>
      <c r="B2359" s="399">
        <v>45294</v>
      </c>
      <c r="C2359" s="441">
        <v>45292</v>
      </c>
      <c r="D2359" s="400" t="s">
        <v>114</v>
      </c>
      <c r="E2359" s="401" t="s">
        <v>342</v>
      </c>
      <c r="F2359" s="402">
        <v>1500</v>
      </c>
      <c r="G2359" s="405" t="s">
        <v>3967</v>
      </c>
      <c r="H2359" s="400" t="s">
        <v>139</v>
      </c>
      <c r="I2359" s="403" t="s">
        <v>4016</v>
      </c>
      <c r="J2359" s="386" t="str">
        <f t="shared" si="335"/>
        <v>34.004.574/0001-50</v>
      </c>
      <c r="K2359" s="386" t="s">
        <v>3733</v>
      </c>
      <c r="L2359" s="404" t="s">
        <v>3351</v>
      </c>
      <c r="M2359" s="386" t="s">
        <v>3564</v>
      </c>
      <c r="N2359" s="399">
        <v>45294</v>
      </c>
      <c r="O2359" s="400" t="s">
        <v>80</v>
      </c>
      <c r="P2359" s="504" t="s">
        <v>4027</v>
      </c>
      <c r="Q2359" s="502" t="s">
        <v>944</v>
      </c>
      <c r="R2359" s="502" t="s">
        <v>4052</v>
      </c>
      <c r="S2359" s="349"/>
    </row>
    <row r="2360" spans="1:19" ht="72" x14ac:dyDescent="0.2">
      <c r="A2360" s="481">
        <f t="shared" si="329"/>
        <v>2357</v>
      </c>
      <c r="B2360" s="399">
        <v>45296</v>
      </c>
      <c r="C2360" s="441">
        <v>45292</v>
      </c>
      <c r="D2360" s="400" t="s">
        <v>114</v>
      </c>
      <c r="E2360" s="401" t="s">
        <v>342</v>
      </c>
      <c r="F2360" s="402">
        <v>1260</v>
      </c>
      <c r="G2360" s="405" t="s">
        <v>3967</v>
      </c>
      <c r="H2360" s="400" t="s">
        <v>139</v>
      </c>
      <c r="I2360" s="403" t="s">
        <v>4017</v>
      </c>
      <c r="J2360" s="386" t="str">
        <f t="shared" si="335"/>
        <v>CPF Protegido - LGPD</v>
      </c>
      <c r="K2360" s="386" t="s">
        <v>3733</v>
      </c>
      <c r="L2360" s="404" t="s">
        <v>979</v>
      </c>
      <c r="M2360" s="386" t="s">
        <v>4036</v>
      </c>
      <c r="N2360" s="399">
        <v>45294</v>
      </c>
      <c r="O2360" s="400" t="s">
        <v>80</v>
      </c>
      <c r="P2360" s="504" t="s">
        <v>4028</v>
      </c>
      <c r="Q2360" s="502" t="s">
        <v>944</v>
      </c>
      <c r="R2360" s="502" t="s">
        <v>4053</v>
      </c>
      <c r="S2360" s="349"/>
    </row>
    <row r="2361" spans="1:19" ht="72" x14ac:dyDescent="0.2">
      <c r="A2361" s="481">
        <f t="shared" si="329"/>
        <v>2358</v>
      </c>
      <c r="B2361" s="399">
        <v>45299</v>
      </c>
      <c r="C2361" s="441">
        <v>45292</v>
      </c>
      <c r="D2361" s="400" t="s">
        <v>114</v>
      </c>
      <c r="E2361" s="401" t="s">
        <v>342</v>
      </c>
      <c r="F2361" s="402">
        <v>1260</v>
      </c>
      <c r="G2361" s="405" t="s">
        <v>3967</v>
      </c>
      <c r="H2361" s="400" t="s">
        <v>139</v>
      </c>
      <c r="I2361" s="403" t="s">
        <v>4018</v>
      </c>
      <c r="J2361" s="386" t="str">
        <f t="shared" si="335"/>
        <v>CPF Protegido - LGPD</v>
      </c>
      <c r="K2361" s="386" t="s">
        <v>3733</v>
      </c>
      <c r="L2361" s="404" t="s">
        <v>979</v>
      </c>
      <c r="M2361" s="386" t="s">
        <v>4037</v>
      </c>
      <c r="N2361" s="399">
        <v>45295</v>
      </c>
      <c r="O2361" s="400" t="s">
        <v>80</v>
      </c>
      <c r="P2361" s="504" t="s">
        <v>4029</v>
      </c>
      <c r="Q2361" s="502" t="s">
        <v>944</v>
      </c>
      <c r="R2361" s="502" t="s">
        <v>4054</v>
      </c>
      <c r="S2361" s="349"/>
    </row>
    <row r="2362" spans="1:19" ht="72" x14ac:dyDescent="0.2">
      <c r="A2362" s="481">
        <f t="shared" si="329"/>
        <v>2359</v>
      </c>
      <c r="B2362" s="399">
        <v>45299</v>
      </c>
      <c r="C2362" s="441">
        <v>45292</v>
      </c>
      <c r="D2362" s="400" t="s">
        <v>114</v>
      </c>
      <c r="E2362" s="401" t="s">
        <v>342</v>
      </c>
      <c r="F2362" s="402">
        <v>420</v>
      </c>
      <c r="G2362" s="405" t="s">
        <v>3968</v>
      </c>
      <c r="H2362" s="400" t="s">
        <v>139</v>
      </c>
      <c r="I2362" s="403" t="s">
        <v>4017</v>
      </c>
      <c r="J2362" s="386" t="str">
        <f t="shared" si="335"/>
        <v>CPF Protegido - LGPD</v>
      </c>
      <c r="K2362" s="386" t="s">
        <v>3733</v>
      </c>
      <c r="L2362" s="404" t="s">
        <v>979</v>
      </c>
      <c r="M2362" s="386" t="s">
        <v>4038</v>
      </c>
      <c r="N2362" s="399">
        <v>45295</v>
      </c>
      <c r="O2362" s="400" t="s">
        <v>80</v>
      </c>
      <c r="P2362" s="504" t="s">
        <v>4028</v>
      </c>
      <c r="Q2362" s="502" t="s">
        <v>944</v>
      </c>
      <c r="R2362" s="502" t="s">
        <v>4055</v>
      </c>
      <c r="S2362" s="349"/>
    </row>
    <row r="2363" spans="1:19" ht="72" x14ac:dyDescent="0.2">
      <c r="A2363" s="481">
        <f t="shared" si="329"/>
        <v>2360</v>
      </c>
      <c r="B2363" s="399">
        <v>45299</v>
      </c>
      <c r="C2363" s="441">
        <v>45292</v>
      </c>
      <c r="D2363" s="400" t="s">
        <v>114</v>
      </c>
      <c r="E2363" s="401" t="s">
        <v>342</v>
      </c>
      <c r="F2363" s="402">
        <v>1500</v>
      </c>
      <c r="G2363" s="405" t="s">
        <v>3967</v>
      </c>
      <c r="H2363" s="400" t="s">
        <v>139</v>
      </c>
      <c r="I2363" s="403" t="s">
        <v>4019</v>
      </c>
      <c r="J2363" s="386" t="str">
        <f t="shared" si="335"/>
        <v>22.142.693/0001-90</v>
      </c>
      <c r="K2363" s="386" t="s">
        <v>3733</v>
      </c>
      <c r="L2363" s="404" t="s">
        <v>3351</v>
      </c>
      <c r="M2363" s="386" t="s">
        <v>4039</v>
      </c>
      <c r="N2363" s="399">
        <v>45295</v>
      </c>
      <c r="O2363" s="400" t="s">
        <v>80</v>
      </c>
      <c r="P2363" s="504" t="s">
        <v>4030</v>
      </c>
      <c r="Q2363" s="502" t="s">
        <v>944</v>
      </c>
      <c r="R2363" s="502" t="s">
        <v>4056</v>
      </c>
      <c r="S2363" s="349"/>
    </row>
    <row r="2364" spans="1:19" ht="72" x14ac:dyDescent="0.2">
      <c r="A2364" s="481">
        <f t="shared" si="329"/>
        <v>2361</v>
      </c>
      <c r="B2364" s="399">
        <v>45299</v>
      </c>
      <c r="C2364" s="441">
        <v>45292</v>
      </c>
      <c r="D2364" s="400" t="s">
        <v>114</v>
      </c>
      <c r="E2364" s="401" t="s">
        <v>342</v>
      </c>
      <c r="F2364" s="402">
        <v>94.5</v>
      </c>
      <c r="G2364" s="405" t="s">
        <v>3969</v>
      </c>
      <c r="H2364" s="400" t="s">
        <v>139</v>
      </c>
      <c r="I2364" s="403" t="s">
        <v>1254</v>
      </c>
      <c r="J2364" s="386" t="str">
        <f t="shared" si="335"/>
        <v>18.715.383/0001-40</v>
      </c>
      <c r="K2364" s="386" t="s">
        <v>1234</v>
      </c>
      <c r="L2364" s="404" t="s">
        <v>1255</v>
      </c>
      <c r="M2364" s="386" t="s">
        <v>4040</v>
      </c>
      <c r="N2364" s="399">
        <v>45291</v>
      </c>
      <c r="O2364" s="400" t="s">
        <v>80</v>
      </c>
      <c r="P2364" s="504" t="s">
        <v>458</v>
      </c>
      <c r="Q2364" s="501" t="s">
        <v>126</v>
      </c>
      <c r="R2364" s="501" t="s">
        <v>126</v>
      </c>
      <c r="S2364" s="349"/>
    </row>
    <row r="2365" spans="1:19" ht="72" x14ac:dyDescent="0.2">
      <c r="A2365" s="481">
        <f t="shared" si="329"/>
        <v>2362</v>
      </c>
      <c r="B2365" s="399">
        <v>45301</v>
      </c>
      <c r="C2365" s="441">
        <v>45292</v>
      </c>
      <c r="D2365" s="400" t="s">
        <v>114</v>
      </c>
      <c r="E2365" s="401" t="s">
        <v>342</v>
      </c>
      <c r="F2365" s="402">
        <v>5.7</v>
      </c>
      <c r="G2365" s="405" t="s">
        <v>3970</v>
      </c>
      <c r="H2365" s="400" t="s">
        <v>139</v>
      </c>
      <c r="I2365" s="403" t="s">
        <v>3244</v>
      </c>
      <c r="J2365" s="386" t="str">
        <f t="shared" si="335"/>
        <v>CPF Protegido - LGPD</v>
      </c>
      <c r="K2365" s="386" t="s">
        <v>1234</v>
      </c>
      <c r="L2365" s="404" t="s">
        <v>939</v>
      </c>
      <c r="M2365" s="386" t="s">
        <v>3258</v>
      </c>
      <c r="N2365" s="399">
        <v>45301</v>
      </c>
      <c r="O2365" s="400" t="s">
        <v>80</v>
      </c>
      <c r="P2365" s="504" t="s">
        <v>3258</v>
      </c>
      <c r="Q2365" s="501" t="s">
        <v>126</v>
      </c>
      <c r="R2365" s="501" t="s">
        <v>126</v>
      </c>
      <c r="S2365" s="349"/>
    </row>
    <row r="2366" spans="1:19" ht="72" x14ac:dyDescent="0.2">
      <c r="A2366" s="481">
        <f t="shared" si="329"/>
        <v>2363</v>
      </c>
      <c r="B2366" s="399">
        <v>45301</v>
      </c>
      <c r="C2366" s="441">
        <v>45292</v>
      </c>
      <c r="D2366" s="400" t="s">
        <v>114</v>
      </c>
      <c r="E2366" s="401" t="s">
        <v>342</v>
      </c>
      <c r="F2366" s="402">
        <v>1500.01</v>
      </c>
      <c r="G2366" s="405" t="s">
        <v>3971</v>
      </c>
      <c r="H2366" s="400" t="s">
        <v>139</v>
      </c>
      <c r="I2366" s="403" t="s">
        <v>4020</v>
      </c>
      <c r="J2366" s="386" t="str">
        <f t="shared" si="335"/>
        <v>CPF Protegido - LGPD</v>
      </c>
      <c r="K2366" s="386" t="s">
        <v>4050</v>
      </c>
      <c r="L2366" s="404" t="s">
        <v>3592</v>
      </c>
      <c r="M2366" s="386" t="s">
        <v>3258</v>
      </c>
      <c r="N2366" s="399">
        <v>45293</v>
      </c>
      <c r="O2366" s="400" t="s">
        <v>80</v>
      </c>
      <c r="P2366" s="504">
        <v>122480900</v>
      </c>
      <c r="Q2366" s="502" t="s">
        <v>944</v>
      </c>
      <c r="R2366" s="502" t="s">
        <v>4057</v>
      </c>
      <c r="S2366" s="349"/>
    </row>
    <row r="2367" spans="1:19" ht="72" x14ac:dyDescent="0.2">
      <c r="A2367" s="481">
        <f t="shared" si="329"/>
        <v>2364</v>
      </c>
      <c r="B2367" s="399">
        <v>45301</v>
      </c>
      <c r="C2367" s="441">
        <v>45292</v>
      </c>
      <c r="D2367" s="400" t="s">
        <v>114</v>
      </c>
      <c r="E2367" s="401" t="s">
        <v>342</v>
      </c>
      <c r="F2367" s="402">
        <v>264.70999999999998</v>
      </c>
      <c r="G2367" s="405" t="s">
        <v>3972</v>
      </c>
      <c r="H2367" s="400" t="s">
        <v>139</v>
      </c>
      <c r="I2367" s="403" t="s">
        <v>3244</v>
      </c>
      <c r="J2367" s="386" t="str">
        <f t="shared" si="335"/>
        <v>CPF Protegido - LGPD</v>
      </c>
      <c r="K2367" s="386" t="s">
        <v>1234</v>
      </c>
      <c r="L2367" s="404" t="s">
        <v>939</v>
      </c>
      <c r="M2367" s="386" t="s">
        <v>3258</v>
      </c>
      <c r="N2367" s="399">
        <v>45301</v>
      </c>
      <c r="O2367" s="400" t="s">
        <v>80</v>
      </c>
      <c r="P2367" s="504" t="s">
        <v>3258</v>
      </c>
      <c r="Q2367" s="501" t="s">
        <v>126</v>
      </c>
      <c r="R2367" s="501" t="s">
        <v>126</v>
      </c>
      <c r="S2367" s="349"/>
    </row>
    <row r="2368" spans="1:19" ht="72" x14ac:dyDescent="0.2">
      <c r="A2368" s="481">
        <f t="shared" si="329"/>
        <v>2365</v>
      </c>
      <c r="B2368" s="399">
        <v>45301</v>
      </c>
      <c r="C2368" s="441">
        <v>45292</v>
      </c>
      <c r="D2368" s="400" t="s">
        <v>114</v>
      </c>
      <c r="E2368" s="401" t="s">
        <v>342</v>
      </c>
      <c r="F2368" s="402">
        <v>5.7</v>
      </c>
      <c r="G2368" s="405" t="s">
        <v>3973</v>
      </c>
      <c r="H2368" s="400" t="s">
        <v>139</v>
      </c>
      <c r="I2368" s="403" t="s">
        <v>1822</v>
      </c>
      <c r="J2368" s="386" t="str">
        <f t="shared" si="335"/>
        <v>70.945.209/0001-03</v>
      </c>
      <c r="K2368" s="386" t="s">
        <v>1234</v>
      </c>
      <c r="L2368" s="404" t="s">
        <v>939</v>
      </c>
      <c r="M2368" s="386" t="s">
        <v>3258</v>
      </c>
      <c r="N2368" s="399">
        <v>45301</v>
      </c>
      <c r="O2368" s="400" t="s">
        <v>80</v>
      </c>
      <c r="P2368" s="504" t="s">
        <v>718</v>
      </c>
      <c r="Q2368" s="501" t="s">
        <v>126</v>
      </c>
      <c r="R2368" s="501" t="s">
        <v>126</v>
      </c>
      <c r="S2368" s="349"/>
    </row>
    <row r="2369" spans="1:19" ht="72" x14ac:dyDescent="0.2">
      <c r="A2369" s="481">
        <f t="shared" si="329"/>
        <v>2366</v>
      </c>
      <c r="B2369" s="399">
        <v>45301</v>
      </c>
      <c r="C2369" s="441">
        <v>45292</v>
      </c>
      <c r="D2369" s="400" t="s">
        <v>114</v>
      </c>
      <c r="E2369" s="401" t="s">
        <v>342</v>
      </c>
      <c r="F2369" s="402">
        <v>1500.02</v>
      </c>
      <c r="G2369" s="405" t="s">
        <v>3974</v>
      </c>
      <c r="H2369" s="400" t="s">
        <v>139</v>
      </c>
      <c r="I2369" s="403" t="s">
        <v>1822</v>
      </c>
      <c r="J2369" s="386" t="str">
        <f t="shared" si="335"/>
        <v>70.945.209/0001-03</v>
      </c>
      <c r="K2369" s="386" t="s">
        <v>4050</v>
      </c>
      <c r="L2369" s="404" t="s">
        <v>939</v>
      </c>
      <c r="M2369" s="386" t="s">
        <v>3258</v>
      </c>
      <c r="N2369" s="399">
        <v>45301</v>
      </c>
      <c r="O2369" s="400" t="s">
        <v>80</v>
      </c>
      <c r="P2369" s="504" t="s">
        <v>718</v>
      </c>
      <c r="Q2369" s="501" t="s">
        <v>126</v>
      </c>
      <c r="R2369" s="501" t="s">
        <v>126</v>
      </c>
      <c r="S2369" s="349"/>
    </row>
    <row r="2370" spans="1:19" ht="72" x14ac:dyDescent="0.2">
      <c r="A2370" s="481">
        <f t="shared" si="329"/>
        <v>2367</v>
      </c>
      <c r="B2370" s="399">
        <v>45301</v>
      </c>
      <c r="C2370" s="441">
        <v>45292</v>
      </c>
      <c r="D2370" s="400" t="s">
        <v>114</v>
      </c>
      <c r="E2370" s="401" t="s">
        <v>342</v>
      </c>
      <c r="F2370" s="402">
        <v>264.70999999999998</v>
      </c>
      <c r="G2370" s="405" t="s">
        <v>3975</v>
      </c>
      <c r="H2370" s="400" t="s">
        <v>139</v>
      </c>
      <c r="I2370" s="403" t="s">
        <v>1822</v>
      </c>
      <c r="J2370" s="386" t="str">
        <f t="shared" si="335"/>
        <v>70.945.209/0001-03</v>
      </c>
      <c r="K2370" s="386" t="s">
        <v>1234</v>
      </c>
      <c r="L2370" s="404" t="s">
        <v>939</v>
      </c>
      <c r="M2370" s="386" t="s">
        <v>3258</v>
      </c>
      <c r="N2370" s="399">
        <v>45301</v>
      </c>
      <c r="O2370" s="400" t="s">
        <v>80</v>
      </c>
      <c r="P2370" s="504" t="s">
        <v>718</v>
      </c>
      <c r="Q2370" s="501" t="s">
        <v>126</v>
      </c>
      <c r="R2370" s="501" t="s">
        <v>126</v>
      </c>
      <c r="S2370" s="349"/>
    </row>
    <row r="2371" spans="1:19" ht="72" x14ac:dyDescent="0.2">
      <c r="A2371" s="481">
        <f t="shared" si="329"/>
        <v>2368</v>
      </c>
      <c r="B2371" s="399">
        <v>45301</v>
      </c>
      <c r="C2371" s="441">
        <v>45292</v>
      </c>
      <c r="D2371" s="400" t="s">
        <v>114</v>
      </c>
      <c r="E2371" s="401" t="s">
        <v>342</v>
      </c>
      <c r="F2371" s="402">
        <v>32.090000000000003</v>
      </c>
      <c r="G2371" s="405" t="s">
        <v>3976</v>
      </c>
      <c r="H2371" s="400" t="s">
        <v>139</v>
      </c>
      <c r="I2371" s="403" t="s">
        <v>3244</v>
      </c>
      <c r="J2371" s="386" t="str">
        <f t="shared" si="335"/>
        <v>CPF Protegido - LGPD</v>
      </c>
      <c r="K2371" s="386" t="s">
        <v>1234</v>
      </c>
      <c r="L2371" s="404" t="s">
        <v>1445</v>
      </c>
      <c r="M2371" s="386" t="s">
        <v>3258</v>
      </c>
      <c r="N2371" s="399">
        <v>45301</v>
      </c>
      <c r="O2371" s="400" t="s">
        <v>80</v>
      </c>
      <c r="P2371" s="504" t="s">
        <v>3258</v>
      </c>
      <c r="Q2371" s="501" t="s">
        <v>126</v>
      </c>
      <c r="R2371" s="501" t="s">
        <v>126</v>
      </c>
      <c r="S2371" s="349"/>
    </row>
    <row r="2372" spans="1:19" ht="72" x14ac:dyDescent="0.2">
      <c r="A2372" s="481">
        <f t="shared" si="329"/>
        <v>2369</v>
      </c>
      <c r="B2372" s="399">
        <v>45301</v>
      </c>
      <c r="C2372" s="441">
        <v>45292</v>
      </c>
      <c r="D2372" s="400" t="s">
        <v>114</v>
      </c>
      <c r="E2372" s="401" t="s">
        <v>342</v>
      </c>
      <c r="F2372" s="402">
        <v>147.79</v>
      </c>
      <c r="G2372" s="405" t="s">
        <v>3977</v>
      </c>
      <c r="H2372" s="400" t="s">
        <v>139</v>
      </c>
      <c r="I2372" s="403" t="s">
        <v>3244</v>
      </c>
      <c r="J2372" s="386" t="str">
        <f t="shared" si="335"/>
        <v>CPF Protegido - LGPD</v>
      </c>
      <c r="K2372" s="386" t="s">
        <v>1234</v>
      </c>
      <c r="L2372" s="404" t="s">
        <v>1445</v>
      </c>
      <c r="M2372" s="386" t="s">
        <v>3258</v>
      </c>
      <c r="N2372" s="399">
        <v>45301</v>
      </c>
      <c r="O2372" s="400" t="s">
        <v>80</v>
      </c>
      <c r="P2372" s="504" t="s">
        <v>3258</v>
      </c>
      <c r="Q2372" s="501" t="s">
        <v>126</v>
      </c>
      <c r="R2372" s="501" t="s">
        <v>126</v>
      </c>
      <c r="S2372" s="349"/>
    </row>
    <row r="2373" spans="1:19" ht="72" x14ac:dyDescent="0.2">
      <c r="A2373" s="481">
        <f t="shared" si="329"/>
        <v>2370</v>
      </c>
      <c r="B2373" s="399">
        <v>45301</v>
      </c>
      <c r="C2373" s="441">
        <v>45292</v>
      </c>
      <c r="D2373" s="400" t="s">
        <v>114</v>
      </c>
      <c r="E2373" s="401" t="s">
        <v>342</v>
      </c>
      <c r="F2373" s="402">
        <v>32.090000000000003</v>
      </c>
      <c r="G2373" s="405" t="s">
        <v>3978</v>
      </c>
      <c r="H2373" s="400" t="s">
        <v>139</v>
      </c>
      <c r="I2373" s="403" t="s">
        <v>3244</v>
      </c>
      <c r="J2373" s="386" t="str">
        <f t="shared" si="335"/>
        <v>CPF Protegido - LGPD</v>
      </c>
      <c r="K2373" s="386" t="s">
        <v>1234</v>
      </c>
      <c r="L2373" s="404" t="s">
        <v>1445</v>
      </c>
      <c r="M2373" s="386" t="s">
        <v>3258</v>
      </c>
      <c r="N2373" s="399">
        <v>45301</v>
      </c>
      <c r="O2373" s="400" t="s">
        <v>80</v>
      </c>
      <c r="P2373" s="504" t="s">
        <v>3258</v>
      </c>
      <c r="Q2373" s="501" t="s">
        <v>126</v>
      </c>
      <c r="R2373" s="501" t="s">
        <v>126</v>
      </c>
      <c r="S2373" s="349"/>
    </row>
    <row r="2374" spans="1:19" ht="72" x14ac:dyDescent="0.2">
      <c r="A2374" s="481">
        <f t="shared" si="329"/>
        <v>2371</v>
      </c>
      <c r="B2374" s="399">
        <v>45301</v>
      </c>
      <c r="C2374" s="441">
        <v>45292</v>
      </c>
      <c r="D2374" s="400" t="s">
        <v>114</v>
      </c>
      <c r="E2374" s="401" t="s">
        <v>342</v>
      </c>
      <c r="F2374" s="402">
        <v>147.79</v>
      </c>
      <c r="G2374" s="405" t="s">
        <v>3979</v>
      </c>
      <c r="H2374" s="400" t="s">
        <v>139</v>
      </c>
      <c r="I2374" s="403" t="s">
        <v>3244</v>
      </c>
      <c r="J2374" s="386" t="str">
        <f t="shared" si="335"/>
        <v>CPF Protegido - LGPD</v>
      </c>
      <c r="K2374" s="386" t="s">
        <v>1234</v>
      </c>
      <c r="L2374" s="404" t="s">
        <v>1445</v>
      </c>
      <c r="M2374" s="386" t="s">
        <v>3258</v>
      </c>
      <c r="N2374" s="399">
        <v>45301</v>
      </c>
      <c r="O2374" s="400" t="s">
        <v>80</v>
      </c>
      <c r="P2374" s="504" t="s">
        <v>3258</v>
      </c>
      <c r="Q2374" s="501" t="s">
        <v>126</v>
      </c>
      <c r="R2374" s="501" t="s">
        <v>126</v>
      </c>
      <c r="S2374" s="349"/>
    </row>
    <row r="2375" spans="1:19" ht="72" x14ac:dyDescent="0.2">
      <c r="A2375" s="481">
        <f t="shared" ref="A2375:A2578" si="339">IF(B2375="","",ROW()-ROW($A$3))</f>
        <v>2372</v>
      </c>
      <c r="B2375" s="399">
        <v>45301</v>
      </c>
      <c r="C2375" s="441">
        <v>45292</v>
      </c>
      <c r="D2375" s="400" t="s">
        <v>114</v>
      </c>
      <c r="E2375" s="401" t="s">
        <v>342</v>
      </c>
      <c r="F2375" s="402">
        <v>176.47</v>
      </c>
      <c r="G2375" s="405" t="s">
        <v>3980</v>
      </c>
      <c r="H2375" s="400" t="s">
        <v>139</v>
      </c>
      <c r="I2375" s="403" t="s">
        <v>3244</v>
      </c>
      <c r="J2375" s="386" t="str">
        <f t="shared" si="335"/>
        <v>CPF Protegido - LGPD</v>
      </c>
      <c r="K2375" s="386" t="s">
        <v>1234</v>
      </c>
      <c r="L2375" s="404" t="s">
        <v>1445</v>
      </c>
      <c r="M2375" s="386" t="s">
        <v>3258</v>
      </c>
      <c r="N2375" s="399">
        <v>45301</v>
      </c>
      <c r="O2375" s="400" t="s">
        <v>80</v>
      </c>
      <c r="P2375" s="504" t="s">
        <v>3258</v>
      </c>
      <c r="Q2375" s="501" t="s">
        <v>126</v>
      </c>
      <c r="R2375" s="501" t="s">
        <v>126</v>
      </c>
      <c r="S2375" s="349"/>
    </row>
    <row r="2376" spans="1:19" ht="72" x14ac:dyDescent="0.2">
      <c r="A2376" s="481">
        <f t="shared" si="339"/>
        <v>2373</v>
      </c>
      <c r="B2376" s="399">
        <v>45301</v>
      </c>
      <c r="C2376" s="441">
        <v>45292</v>
      </c>
      <c r="D2376" s="400" t="s">
        <v>114</v>
      </c>
      <c r="E2376" s="401" t="s">
        <v>342</v>
      </c>
      <c r="F2376" s="402">
        <v>176.47</v>
      </c>
      <c r="G2376" s="405" t="s">
        <v>3981</v>
      </c>
      <c r="H2376" s="400" t="s">
        <v>139</v>
      </c>
      <c r="I2376" s="403" t="s">
        <v>3244</v>
      </c>
      <c r="J2376" s="386" t="str">
        <f t="shared" si="335"/>
        <v>CPF Protegido - LGPD</v>
      </c>
      <c r="K2376" s="386" t="s">
        <v>1234</v>
      </c>
      <c r="L2376" s="404" t="s">
        <v>1445</v>
      </c>
      <c r="M2376" s="386" t="s">
        <v>3258</v>
      </c>
      <c r="N2376" s="399">
        <v>45301</v>
      </c>
      <c r="O2376" s="400" t="s">
        <v>80</v>
      </c>
      <c r="P2376" s="504" t="s">
        <v>3258</v>
      </c>
      <c r="Q2376" s="501" t="s">
        <v>126</v>
      </c>
      <c r="R2376" s="501" t="s">
        <v>126</v>
      </c>
      <c r="S2376" s="349"/>
    </row>
    <row r="2377" spans="1:19" ht="72" x14ac:dyDescent="0.2">
      <c r="A2377" s="481">
        <f t="shared" si="339"/>
        <v>2374</v>
      </c>
      <c r="B2377" s="399">
        <v>45316</v>
      </c>
      <c r="C2377" s="441">
        <v>45292</v>
      </c>
      <c r="D2377" s="400" t="s">
        <v>114</v>
      </c>
      <c r="E2377" s="401" t="s">
        <v>342</v>
      </c>
      <c r="F2377" s="402">
        <v>19.21</v>
      </c>
      <c r="G2377" s="405" t="s">
        <v>2987</v>
      </c>
      <c r="H2377" s="400" t="s">
        <v>139</v>
      </c>
      <c r="I2377" s="403" t="s">
        <v>3244</v>
      </c>
      <c r="J2377" s="386" t="str">
        <f t="shared" si="335"/>
        <v>CPF Protegido - LGPD</v>
      </c>
      <c r="K2377" s="386" t="s">
        <v>1234</v>
      </c>
      <c r="L2377" s="404" t="s">
        <v>939</v>
      </c>
      <c r="M2377" s="386" t="s">
        <v>3258</v>
      </c>
      <c r="N2377" s="399">
        <v>45291</v>
      </c>
      <c r="O2377" s="400" t="s">
        <v>80</v>
      </c>
      <c r="P2377" s="504" t="s">
        <v>3258</v>
      </c>
      <c r="Q2377" s="501" t="s">
        <v>126</v>
      </c>
      <c r="R2377" s="501" t="s">
        <v>126</v>
      </c>
      <c r="S2377" s="349"/>
    </row>
    <row r="2378" spans="1:19" ht="72" x14ac:dyDescent="0.2">
      <c r="A2378" s="481">
        <f t="shared" si="339"/>
        <v>2375</v>
      </c>
      <c r="B2378" s="399">
        <v>45316</v>
      </c>
      <c r="C2378" s="441">
        <v>45292</v>
      </c>
      <c r="D2378" s="400" t="s">
        <v>114</v>
      </c>
      <c r="E2378" s="401" t="s">
        <v>342</v>
      </c>
      <c r="F2378" s="402">
        <v>167</v>
      </c>
      <c r="G2378" s="405" t="s">
        <v>3982</v>
      </c>
      <c r="H2378" s="400" t="s">
        <v>139</v>
      </c>
      <c r="I2378" s="403" t="s">
        <v>5559</v>
      </c>
      <c r="J2378" s="386" t="str">
        <f t="shared" si="335"/>
        <v>00.000.000/0001-91</v>
      </c>
      <c r="K2378" s="386" t="s">
        <v>3943</v>
      </c>
      <c r="L2378" s="404" t="s">
        <v>939</v>
      </c>
      <c r="M2378" s="386" t="s">
        <v>3258</v>
      </c>
      <c r="N2378" s="399">
        <v>45316</v>
      </c>
      <c r="O2378" s="400" t="s">
        <v>80</v>
      </c>
      <c r="P2378" s="504" t="s">
        <v>1004</v>
      </c>
      <c r="Q2378" s="501" t="s">
        <v>126</v>
      </c>
      <c r="R2378" s="501" t="s">
        <v>126</v>
      </c>
      <c r="S2378" s="349"/>
    </row>
    <row r="2379" spans="1:19" ht="72" x14ac:dyDescent="0.2">
      <c r="A2379" s="481">
        <f t="shared" si="339"/>
        <v>2376</v>
      </c>
      <c r="B2379" s="399">
        <v>45317</v>
      </c>
      <c r="C2379" s="441">
        <v>45292</v>
      </c>
      <c r="D2379" s="400" t="s">
        <v>114</v>
      </c>
      <c r="E2379" s="401" t="s">
        <v>342</v>
      </c>
      <c r="F2379" s="402">
        <v>1467.9</v>
      </c>
      <c r="G2379" s="405" t="s">
        <v>3983</v>
      </c>
      <c r="H2379" s="400" t="s">
        <v>139</v>
      </c>
      <c r="I2379" s="403" t="s">
        <v>4021</v>
      </c>
      <c r="J2379" s="386" t="str">
        <f t="shared" si="335"/>
        <v>15.745.495/0001-55</v>
      </c>
      <c r="K2379" s="386" t="s">
        <v>4161</v>
      </c>
      <c r="L2379" s="404" t="s">
        <v>3351</v>
      </c>
      <c r="M2379" s="386" t="s">
        <v>3617</v>
      </c>
      <c r="N2379" s="399">
        <v>45317</v>
      </c>
      <c r="O2379" s="400" t="s">
        <v>80</v>
      </c>
      <c r="P2379" s="504" t="s">
        <v>4031</v>
      </c>
      <c r="Q2379" s="502" t="s">
        <v>944</v>
      </c>
      <c r="R2379" s="502" t="s">
        <v>4059</v>
      </c>
      <c r="S2379" s="349"/>
    </row>
    <row r="2380" spans="1:19" ht="72" x14ac:dyDescent="0.2">
      <c r="A2380" s="481">
        <f t="shared" si="339"/>
        <v>2377</v>
      </c>
      <c r="B2380" s="399">
        <v>45320</v>
      </c>
      <c r="C2380" s="441">
        <v>45292</v>
      </c>
      <c r="D2380" s="400" t="s">
        <v>114</v>
      </c>
      <c r="E2380" s="401" t="s">
        <v>342</v>
      </c>
      <c r="F2380" s="402">
        <v>1467.9</v>
      </c>
      <c r="G2380" s="405" t="s">
        <v>3984</v>
      </c>
      <c r="H2380" s="400" t="s">
        <v>139</v>
      </c>
      <c r="I2380" s="403" t="s">
        <v>1822</v>
      </c>
      <c r="J2380" s="386" t="str">
        <f t="shared" si="335"/>
        <v>70.945.209/0001-03</v>
      </c>
      <c r="K2380" s="386" t="s">
        <v>4161</v>
      </c>
      <c r="L2380" s="404" t="s">
        <v>3348</v>
      </c>
      <c r="M2380" s="386" t="s">
        <v>3258</v>
      </c>
      <c r="N2380" s="399">
        <v>45320</v>
      </c>
      <c r="O2380" s="400" t="s">
        <v>80</v>
      </c>
      <c r="P2380" s="504" t="s">
        <v>718</v>
      </c>
      <c r="Q2380" s="501" t="s">
        <v>126</v>
      </c>
      <c r="R2380" s="501" t="s">
        <v>126</v>
      </c>
      <c r="S2380" s="349"/>
    </row>
    <row r="2381" spans="1:19" ht="72" x14ac:dyDescent="0.2">
      <c r="A2381" s="481">
        <f t="shared" si="339"/>
        <v>2378</v>
      </c>
      <c r="B2381" s="399">
        <v>45321</v>
      </c>
      <c r="C2381" s="441">
        <v>45292</v>
      </c>
      <c r="D2381" s="400" t="s">
        <v>114</v>
      </c>
      <c r="E2381" s="401" t="s">
        <v>342</v>
      </c>
      <c r="F2381" s="402">
        <v>-1467.9</v>
      </c>
      <c r="G2381" s="405" t="s">
        <v>3985</v>
      </c>
      <c r="H2381" s="400" t="s">
        <v>139</v>
      </c>
      <c r="I2381" s="403" t="s">
        <v>1822</v>
      </c>
      <c r="J2381" s="386" t="str">
        <f t="shared" si="335"/>
        <v>70.945.209/0001-03</v>
      </c>
      <c r="K2381" s="386" t="s">
        <v>1021</v>
      </c>
      <c r="L2381" s="404" t="s">
        <v>3348</v>
      </c>
      <c r="M2381" s="386" t="s">
        <v>3258</v>
      </c>
      <c r="N2381" s="399">
        <v>45320</v>
      </c>
      <c r="O2381" s="400" t="s">
        <v>80</v>
      </c>
      <c r="P2381" s="504" t="s">
        <v>718</v>
      </c>
      <c r="Q2381" s="501" t="s">
        <v>126</v>
      </c>
      <c r="R2381" s="501" t="s">
        <v>126</v>
      </c>
      <c r="S2381" s="349"/>
    </row>
    <row r="2382" spans="1:19" ht="72" x14ac:dyDescent="0.2">
      <c r="A2382" s="481">
        <f t="shared" si="339"/>
        <v>2379</v>
      </c>
      <c r="B2382" s="399">
        <v>45321</v>
      </c>
      <c r="C2382" s="441">
        <v>45292</v>
      </c>
      <c r="D2382" s="400" t="s">
        <v>90</v>
      </c>
      <c r="E2382" s="401" t="s">
        <v>90</v>
      </c>
      <c r="F2382" s="402">
        <v>330.42</v>
      </c>
      <c r="G2382" s="405" t="s">
        <v>4064</v>
      </c>
      <c r="H2382" s="400" t="s">
        <v>139</v>
      </c>
      <c r="I2382" s="403" t="s">
        <v>943</v>
      </c>
      <c r="J2382" s="386" t="str">
        <f t="shared" si="335"/>
        <v>70.945.209/0001-03</v>
      </c>
      <c r="K2382" s="418" t="s">
        <v>2006</v>
      </c>
      <c r="L2382" s="430" t="s">
        <v>939</v>
      </c>
      <c r="M2382" s="432" t="s">
        <v>126</v>
      </c>
      <c r="N2382" s="399">
        <v>45321</v>
      </c>
      <c r="O2382" s="400" t="s">
        <v>80</v>
      </c>
      <c r="P2382" s="504" t="s">
        <v>718</v>
      </c>
      <c r="Q2382" s="501" t="s">
        <v>126</v>
      </c>
      <c r="R2382" s="501" t="s">
        <v>126</v>
      </c>
      <c r="S2382" s="349"/>
    </row>
    <row r="2383" spans="1:19" ht="72" x14ac:dyDescent="0.2">
      <c r="A2383" s="481">
        <f t="shared" si="339"/>
        <v>2380</v>
      </c>
      <c r="B2383" s="399">
        <v>45327</v>
      </c>
      <c r="C2383" s="441">
        <v>45323</v>
      </c>
      <c r="D2383" s="400" t="s">
        <v>114</v>
      </c>
      <c r="E2383" s="401" t="s">
        <v>342</v>
      </c>
      <c r="F2383" s="402">
        <v>1260</v>
      </c>
      <c r="G2383" s="405" t="s">
        <v>3986</v>
      </c>
      <c r="H2383" s="400" t="s">
        <v>139</v>
      </c>
      <c r="I2383" s="403" t="s">
        <v>4022</v>
      </c>
      <c r="J2383" s="386" t="str">
        <f t="shared" si="335"/>
        <v>CPF Protegido - LGPD</v>
      </c>
      <c r="K2383" s="386" t="s">
        <v>3733</v>
      </c>
      <c r="L2383" s="404" t="s">
        <v>979</v>
      </c>
      <c r="M2383" s="386" t="s">
        <v>3770</v>
      </c>
      <c r="N2383" s="399">
        <v>45300</v>
      </c>
      <c r="O2383" s="400" t="s">
        <v>80</v>
      </c>
      <c r="P2383" s="504" t="s">
        <v>4032</v>
      </c>
      <c r="Q2383" s="502" t="s">
        <v>944</v>
      </c>
      <c r="R2383" s="502" t="s">
        <v>4060</v>
      </c>
      <c r="S2383" s="349"/>
    </row>
    <row r="2384" spans="1:19" ht="72" x14ac:dyDescent="0.2">
      <c r="A2384" s="481">
        <f t="shared" si="339"/>
        <v>2381</v>
      </c>
      <c r="B2384" s="399">
        <v>45329</v>
      </c>
      <c r="C2384" s="441">
        <v>45323</v>
      </c>
      <c r="D2384" s="400" t="s">
        <v>114</v>
      </c>
      <c r="E2384" s="401" t="s">
        <v>342</v>
      </c>
      <c r="F2384" s="402">
        <v>4645.53</v>
      </c>
      <c r="G2384" s="405" t="s">
        <v>3987</v>
      </c>
      <c r="H2384" s="400" t="s">
        <v>139</v>
      </c>
      <c r="I2384" s="403" t="s">
        <v>4023</v>
      </c>
      <c r="J2384" s="386" t="str">
        <f t="shared" si="335"/>
        <v>CPF Protegido - LGPD</v>
      </c>
      <c r="K2384" s="386" t="s">
        <v>3733</v>
      </c>
      <c r="L2384" s="404" t="s">
        <v>3592</v>
      </c>
      <c r="M2384" s="386" t="s">
        <v>126</v>
      </c>
      <c r="N2384" s="399">
        <v>45328</v>
      </c>
      <c r="O2384" s="400" t="s">
        <v>80</v>
      </c>
      <c r="P2384" s="504" t="s">
        <v>4033</v>
      </c>
      <c r="Q2384" s="502" t="s">
        <v>944</v>
      </c>
      <c r="R2384" s="502" t="s">
        <v>4061</v>
      </c>
      <c r="S2384" s="349"/>
    </row>
    <row r="2385" spans="1:19" ht="72" x14ac:dyDescent="0.2">
      <c r="A2385" s="481">
        <f t="shared" si="339"/>
        <v>2382</v>
      </c>
      <c r="B2385" s="399">
        <v>45330</v>
      </c>
      <c r="C2385" s="441">
        <v>45323</v>
      </c>
      <c r="D2385" s="400" t="s">
        <v>114</v>
      </c>
      <c r="E2385" s="401" t="s">
        <v>342</v>
      </c>
      <c r="F2385" s="402">
        <v>-1521.57</v>
      </c>
      <c r="G2385" s="405" t="s">
        <v>3988</v>
      </c>
      <c r="H2385" s="400" t="s">
        <v>139</v>
      </c>
      <c r="I2385" s="403" t="s">
        <v>1822</v>
      </c>
      <c r="J2385" s="386" t="str">
        <f t="shared" si="335"/>
        <v>70.945.209/0001-03</v>
      </c>
      <c r="K2385" s="386" t="s">
        <v>1021</v>
      </c>
      <c r="L2385" s="404" t="s">
        <v>3348</v>
      </c>
      <c r="M2385" s="386" t="s">
        <v>3258</v>
      </c>
      <c r="N2385" s="399">
        <v>45330</v>
      </c>
      <c r="O2385" s="400" t="s">
        <v>80</v>
      </c>
      <c r="P2385" s="504" t="s">
        <v>718</v>
      </c>
      <c r="Q2385" s="501" t="s">
        <v>126</v>
      </c>
      <c r="R2385" s="501" t="s">
        <v>126</v>
      </c>
      <c r="S2385" s="349"/>
    </row>
    <row r="2386" spans="1:19" ht="72" x14ac:dyDescent="0.2">
      <c r="A2386" s="481">
        <f t="shared" si="339"/>
        <v>2383</v>
      </c>
      <c r="B2386" s="399">
        <v>45330</v>
      </c>
      <c r="C2386" s="441">
        <v>45323</v>
      </c>
      <c r="D2386" s="400" t="s">
        <v>114</v>
      </c>
      <c r="E2386" s="401" t="s">
        <v>342</v>
      </c>
      <c r="F2386" s="402">
        <v>5.78</v>
      </c>
      <c r="G2386" s="405" t="s">
        <v>3989</v>
      </c>
      <c r="H2386" s="400" t="s">
        <v>139</v>
      </c>
      <c r="I2386" s="403" t="s">
        <v>3244</v>
      </c>
      <c r="J2386" s="386" t="str">
        <f t="shared" si="335"/>
        <v>CPF Protegido - LGPD</v>
      </c>
      <c r="K2386" s="386" t="s">
        <v>1234</v>
      </c>
      <c r="L2386" s="404" t="s">
        <v>939</v>
      </c>
      <c r="M2386" s="386" t="s">
        <v>3258</v>
      </c>
      <c r="N2386" s="399">
        <v>45330</v>
      </c>
      <c r="O2386" s="400" t="s">
        <v>80</v>
      </c>
      <c r="P2386" s="504" t="s">
        <v>3258</v>
      </c>
      <c r="Q2386" s="501" t="s">
        <v>126</v>
      </c>
      <c r="R2386" s="501" t="s">
        <v>126</v>
      </c>
      <c r="S2386" s="349"/>
    </row>
    <row r="2387" spans="1:19" ht="72" x14ac:dyDescent="0.2">
      <c r="A2387" s="481">
        <f t="shared" si="339"/>
        <v>2384</v>
      </c>
      <c r="B2387" s="399">
        <v>45330</v>
      </c>
      <c r="C2387" s="441">
        <v>45323</v>
      </c>
      <c r="D2387" s="400" t="s">
        <v>114</v>
      </c>
      <c r="E2387" s="401" t="s">
        <v>342</v>
      </c>
      <c r="F2387" s="402">
        <v>88.24</v>
      </c>
      <c r="G2387" s="405" t="s">
        <v>3990</v>
      </c>
      <c r="H2387" s="400" t="s">
        <v>139</v>
      </c>
      <c r="I2387" s="403" t="s">
        <v>1254</v>
      </c>
      <c r="J2387" s="386" t="str">
        <f t="shared" si="335"/>
        <v>18.715.383/0001-40</v>
      </c>
      <c r="K2387" s="386" t="s">
        <v>1234</v>
      </c>
      <c r="L2387" s="404" t="s">
        <v>1255</v>
      </c>
      <c r="M2387" s="386" t="s">
        <v>4041</v>
      </c>
      <c r="N2387" s="399">
        <v>45330</v>
      </c>
      <c r="O2387" s="400" t="s">
        <v>80</v>
      </c>
      <c r="P2387" s="504" t="s">
        <v>458</v>
      </c>
      <c r="Q2387" s="501" t="s">
        <v>126</v>
      </c>
      <c r="R2387" s="501" t="s">
        <v>126</v>
      </c>
      <c r="S2387" s="349"/>
    </row>
    <row r="2388" spans="1:19" ht="72" x14ac:dyDescent="0.2">
      <c r="A2388" s="481">
        <f t="shared" si="339"/>
        <v>2385</v>
      </c>
      <c r="B2388" s="399">
        <v>45330</v>
      </c>
      <c r="C2388" s="441">
        <v>45323</v>
      </c>
      <c r="D2388" s="400" t="s">
        <v>114</v>
      </c>
      <c r="E2388" s="401" t="s">
        <v>342</v>
      </c>
      <c r="F2388" s="402">
        <v>75</v>
      </c>
      <c r="G2388" s="405" t="s">
        <v>3991</v>
      </c>
      <c r="H2388" s="400" t="s">
        <v>139</v>
      </c>
      <c r="I2388" s="403" t="s">
        <v>1254</v>
      </c>
      <c r="J2388" s="386" t="str">
        <f t="shared" si="335"/>
        <v>18.715.383/0001-40</v>
      </c>
      <c r="K2388" s="386" t="s">
        <v>1234</v>
      </c>
      <c r="L2388" s="404" t="s">
        <v>1255</v>
      </c>
      <c r="M2388" s="386" t="s">
        <v>4042</v>
      </c>
      <c r="N2388" s="399">
        <v>45330</v>
      </c>
      <c r="O2388" s="400" t="s">
        <v>80</v>
      </c>
      <c r="P2388" s="504" t="s">
        <v>458</v>
      </c>
      <c r="Q2388" s="501" t="s">
        <v>126</v>
      </c>
      <c r="R2388" s="501" t="s">
        <v>126</v>
      </c>
      <c r="S2388" s="349"/>
    </row>
    <row r="2389" spans="1:19" ht="72" x14ac:dyDescent="0.2">
      <c r="A2389" s="481">
        <f t="shared" si="339"/>
        <v>2386</v>
      </c>
      <c r="B2389" s="399">
        <v>45330</v>
      </c>
      <c r="C2389" s="441">
        <v>45323</v>
      </c>
      <c r="D2389" s="400" t="s">
        <v>114</v>
      </c>
      <c r="E2389" s="401" t="s">
        <v>342</v>
      </c>
      <c r="F2389" s="402">
        <v>75</v>
      </c>
      <c r="G2389" s="405" t="s">
        <v>3992</v>
      </c>
      <c r="H2389" s="400" t="s">
        <v>139</v>
      </c>
      <c r="I2389" s="403" t="s">
        <v>1254</v>
      </c>
      <c r="J2389" s="386" t="str">
        <f t="shared" si="335"/>
        <v>18.715.383/0001-40</v>
      </c>
      <c r="K2389" s="386" t="s">
        <v>1234</v>
      </c>
      <c r="L2389" s="404" t="s">
        <v>1255</v>
      </c>
      <c r="M2389" s="386" t="s">
        <v>4043</v>
      </c>
      <c r="N2389" s="399">
        <v>45330</v>
      </c>
      <c r="O2389" s="400" t="s">
        <v>80</v>
      </c>
      <c r="P2389" s="504" t="s">
        <v>458</v>
      </c>
      <c r="Q2389" s="501" t="s">
        <v>126</v>
      </c>
      <c r="R2389" s="501" t="s">
        <v>126</v>
      </c>
      <c r="S2389" s="349"/>
    </row>
    <row r="2390" spans="1:19" ht="72" x14ac:dyDescent="0.2">
      <c r="A2390" s="481">
        <f t="shared" si="339"/>
        <v>2387</v>
      </c>
      <c r="B2390" s="399">
        <v>45330</v>
      </c>
      <c r="C2390" s="441">
        <v>45323</v>
      </c>
      <c r="D2390" s="400" t="s">
        <v>114</v>
      </c>
      <c r="E2390" s="401" t="s">
        <v>342</v>
      </c>
      <c r="F2390" s="402">
        <v>32.1</v>
      </c>
      <c r="G2390" s="405" t="s">
        <v>3993</v>
      </c>
      <c r="H2390" s="400" t="s">
        <v>139</v>
      </c>
      <c r="I2390" s="403" t="s">
        <v>1254</v>
      </c>
      <c r="J2390" s="386" t="str">
        <f t="shared" si="335"/>
        <v>18.715.383/0001-40</v>
      </c>
      <c r="K2390" s="386" t="s">
        <v>1234</v>
      </c>
      <c r="L2390" s="404" t="s">
        <v>1255</v>
      </c>
      <c r="M2390" s="386" t="s">
        <v>4044</v>
      </c>
      <c r="N2390" s="399">
        <v>45330</v>
      </c>
      <c r="O2390" s="400" t="s">
        <v>80</v>
      </c>
      <c r="P2390" s="504" t="s">
        <v>458</v>
      </c>
      <c r="Q2390" s="501" t="s">
        <v>126</v>
      </c>
      <c r="R2390" s="501" t="s">
        <v>126</v>
      </c>
      <c r="S2390" s="349"/>
    </row>
    <row r="2391" spans="1:19" ht="72" x14ac:dyDescent="0.2">
      <c r="A2391" s="481">
        <f t="shared" si="339"/>
        <v>2388</v>
      </c>
      <c r="B2391" s="399">
        <v>45330</v>
      </c>
      <c r="C2391" s="441">
        <v>45323</v>
      </c>
      <c r="D2391" s="400" t="s">
        <v>114</v>
      </c>
      <c r="E2391" s="401" t="s">
        <v>342</v>
      </c>
      <c r="F2391" s="402">
        <v>25</v>
      </c>
      <c r="G2391" s="405" t="s">
        <v>3994</v>
      </c>
      <c r="H2391" s="400" t="s">
        <v>139</v>
      </c>
      <c r="I2391" s="403" t="s">
        <v>1254</v>
      </c>
      <c r="J2391" s="386" t="str">
        <f t="shared" si="335"/>
        <v>18.715.383/0001-40</v>
      </c>
      <c r="K2391" s="386" t="s">
        <v>1234</v>
      </c>
      <c r="L2391" s="404" t="s">
        <v>1255</v>
      </c>
      <c r="M2391" s="386" t="s">
        <v>4045</v>
      </c>
      <c r="N2391" s="399">
        <v>45330</v>
      </c>
      <c r="O2391" s="400" t="s">
        <v>80</v>
      </c>
      <c r="P2391" s="504" t="s">
        <v>458</v>
      </c>
      <c r="Q2391" s="501" t="s">
        <v>126</v>
      </c>
      <c r="R2391" s="501" t="s">
        <v>126</v>
      </c>
      <c r="S2391" s="349"/>
    </row>
    <row r="2392" spans="1:19" ht="72" x14ac:dyDescent="0.2">
      <c r="A2392" s="481">
        <f t="shared" si="339"/>
        <v>2389</v>
      </c>
      <c r="B2392" s="399">
        <v>45330</v>
      </c>
      <c r="C2392" s="441">
        <v>45323</v>
      </c>
      <c r="D2392" s="400" t="s">
        <v>114</v>
      </c>
      <c r="E2392" s="401" t="s">
        <v>342</v>
      </c>
      <c r="F2392" s="402">
        <v>25</v>
      </c>
      <c r="G2392" s="405" t="s">
        <v>3995</v>
      </c>
      <c r="H2392" s="400" t="s">
        <v>139</v>
      </c>
      <c r="I2392" s="403" t="s">
        <v>1254</v>
      </c>
      <c r="J2392" s="386" t="str">
        <f t="shared" si="335"/>
        <v>18.715.383/0001-40</v>
      </c>
      <c r="K2392" s="386" t="s">
        <v>1234</v>
      </c>
      <c r="L2392" s="404" t="s">
        <v>1255</v>
      </c>
      <c r="M2392" s="386" t="s">
        <v>4046</v>
      </c>
      <c r="N2392" s="399">
        <v>45330</v>
      </c>
      <c r="O2392" s="400" t="s">
        <v>80</v>
      </c>
      <c r="P2392" s="504" t="s">
        <v>458</v>
      </c>
      <c r="Q2392" s="501" t="s">
        <v>126</v>
      </c>
      <c r="R2392" s="501" t="s">
        <v>126</v>
      </c>
      <c r="S2392" s="349"/>
    </row>
    <row r="2393" spans="1:19" ht="72" x14ac:dyDescent="0.2">
      <c r="A2393" s="481">
        <f t="shared" si="339"/>
        <v>2390</v>
      </c>
      <c r="B2393" s="399">
        <v>45330</v>
      </c>
      <c r="C2393" s="441">
        <v>45323</v>
      </c>
      <c r="D2393" s="400" t="s">
        <v>114</v>
      </c>
      <c r="E2393" s="401" t="s">
        <v>342</v>
      </c>
      <c r="F2393" s="402">
        <v>75</v>
      </c>
      <c r="G2393" s="405" t="s">
        <v>3996</v>
      </c>
      <c r="H2393" s="400" t="s">
        <v>139</v>
      </c>
      <c r="I2393" s="403" t="s">
        <v>1254</v>
      </c>
      <c r="J2393" s="386" t="str">
        <f t="shared" si="335"/>
        <v>18.715.383/0001-40</v>
      </c>
      <c r="K2393" s="386" t="s">
        <v>1234</v>
      </c>
      <c r="L2393" s="404" t="s">
        <v>1255</v>
      </c>
      <c r="M2393" s="386" t="s">
        <v>4047</v>
      </c>
      <c r="N2393" s="399">
        <v>45330</v>
      </c>
      <c r="O2393" s="400" t="s">
        <v>80</v>
      </c>
      <c r="P2393" s="504" t="s">
        <v>458</v>
      </c>
      <c r="Q2393" s="501" t="s">
        <v>126</v>
      </c>
      <c r="R2393" s="501" t="s">
        <v>126</v>
      </c>
      <c r="S2393" s="349"/>
    </row>
    <row r="2394" spans="1:19" ht="72" x14ac:dyDescent="0.2">
      <c r="A2394" s="481">
        <f t="shared" si="339"/>
        <v>2391</v>
      </c>
      <c r="B2394" s="399">
        <v>45338</v>
      </c>
      <c r="C2394" s="441">
        <v>45323</v>
      </c>
      <c r="D2394" s="400" t="s">
        <v>114</v>
      </c>
      <c r="E2394" s="401" t="s">
        <v>342</v>
      </c>
      <c r="F2394" s="402">
        <v>5.7</v>
      </c>
      <c r="G2394" s="405" t="s">
        <v>3997</v>
      </c>
      <c r="H2394" s="400" t="s">
        <v>139</v>
      </c>
      <c r="I2394" s="403" t="s">
        <v>3244</v>
      </c>
      <c r="J2394" s="386" t="str">
        <f t="shared" si="335"/>
        <v>CPF Protegido - LGPD</v>
      </c>
      <c r="K2394" s="386" t="s">
        <v>1234</v>
      </c>
      <c r="L2394" s="404" t="s">
        <v>939</v>
      </c>
      <c r="M2394" s="386" t="s">
        <v>3258</v>
      </c>
      <c r="N2394" s="399">
        <v>45338</v>
      </c>
      <c r="O2394" s="400" t="s">
        <v>80</v>
      </c>
      <c r="P2394" s="504" t="s">
        <v>3258</v>
      </c>
      <c r="Q2394" s="501" t="s">
        <v>126</v>
      </c>
      <c r="R2394" s="501" t="s">
        <v>126</v>
      </c>
      <c r="S2394" s="349"/>
    </row>
    <row r="2395" spans="1:19" ht="72" x14ac:dyDescent="0.2">
      <c r="A2395" s="481">
        <f t="shared" si="339"/>
        <v>2392</v>
      </c>
      <c r="B2395" s="399">
        <v>45338</v>
      </c>
      <c r="C2395" s="441">
        <v>45323</v>
      </c>
      <c r="D2395" s="400" t="s">
        <v>114</v>
      </c>
      <c r="E2395" s="401" t="s">
        <v>342</v>
      </c>
      <c r="F2395" s="402">
        <v>1500</v>
      </c>
      <c r="G2395" s="405" t="s">
        <v>3971</v>
      </c>
      <c r="H2395" s="400" t="s">
        <v>139</v>
      </c>
      <c r="I2395" s="403" t="s">
        <v>4024</v>
      </c>
      <c r="J2395" s="386" t="str">
        <f t="shared" si="335"/>
        <v>CPF Protegido - LGPD</v>
      </c>
      <c r="K2395" s="386" t="s">
        <v>4050</v>
      </c>
      <c r="L2395" s="404" t="s">
        <v>3592</v>
      </c>
      <c r="M2395" s="386" t="s">
        <v>3258</v>
      </c>
      <c r="N2395" s="399">
        <v>45294</v>
      </c>
      <c r="O2395" s="400" t="s">
        <v>80</v>
      </c>
      <c r="P2395" s="504">
        <v>118777560</v>
      </c>
      <c r="Q2395" s="502" t="s">
        <v>944</v>
      </c>
      <c r="R2395" s="502" t="s">
        <v>4058</v>
      </c>
      <c r="S2395" s="349"/>
    </row>
    <row r="2396" spans="1:19" ht="72" x14ac:dyDescent="0.2">
      <c r="A2396" s="481">
        <f t="shared" si="339"/>
        <v>2393</v>
      </c>
      <c r="B2396" s="399">
        <v>45338</v>
      </c>
      <c r="C2396" s="441">
        <v>45323</v>
      </c>
      <c r="D2396" s="400" t="s">
        <v>114</v>
      </c>
      <c r="E2396" s="401" t="s">
        <v>342</v>
      </c>
      <c r="F2396" s="402">
        <v>264.70999999999998</v>
      </c>
      <c r="G2396" s="405" t="s">
        <v>3998</v>
      </c>
      <c r="H2396" s="400" t="s">
        <v>139</v>
      </c>
      <c r="I2396" s="403" t="s">
        <v>3244</v>
      </c>
      <c r="J2396" s="386" t="str">
        <f t="shared" si="335"/>
        <v>CPF Protegido - LGPD</v>
      </c>
      <c r="K2396" s="386" t="s">
        <v>1234</v>
      </c>
      <c r="L2396" s="404" t="s">
        <v>939</v>
      </c>
      <c r="M2396" s="386" t="s">
        <v>3258</v>
      </c>
      <c r="N2396" s="399">
        <v>45338</v>
      </c>
      <c r="O2396" s="400" t="s">
        <v>80</v>
      </c>
      <c r="P2396" s="504" t="s">
        <v>3258</v>
      </c>
      <c r="Q2396" s="501" t="s">
        <v>126</v>
      </c>
      <c r="R2396" s="501" t="s">
        <v>126</v>
      </c>
      <c r="S2396" s="349"/>
    </row>
    <row r="2397" spans="1:19" ht="72" x14ac:dyDescent="0.2">
      <c r="A2397" s="481">
        <f t="shared" si="339"/>
        <v>2394</v>
      </c>
      <c r="B2397" s="399">
        <v>45342</v>
      </c>
      <c r="C2397" s="441">
        <v>45323</v>
      </c>
      <c r="D2397" s="400" t="s">
        <v>114</v>
      </c>
      <c r="E2397" s="401" t="s">
        <v>342</v>
      </c>
      <c r="F2397" s="402">
        <v>165</v>
      </c>
      <c r="G2397" s="405" t="s">
        <v>3999</v>
      </c>
      <c r="H2397" s="400" t="s">
        <v>139</v>
      </c>
      <c r="I2397" s="403" t="s">
        <v>1822</v>
      </c>
      <c r="J2397" s="386" t="str">
        <f t="shared" si="335"/>
        <v>70.945.209/0001-03</v>
      </c>
      <c r="K2397" s="386" t="s">
        <v>1234</v>
      </c>
      <c r="L2397" s="404" t="s">
        <v>1445</v>
      </c>
      <c r="M2397" s="386" t="s">
        <v>3729</v>
      </c>
      <c r="N2397" s="399">
        <v>45322</v>
      </c>
      <c r="O2397" s="400" t="s">
        <v>80</v>
      </c>
      <c r="P2397" s="504" t="s">
        <v>718</v>
      </c>
      <c r="Q2397" s="501" t="s">
        <v>126</v>
      </c>
      <c r="R2397" s="501" t="s">
        <v>126</v>
      </c>
      <c r="S2397" s="349"/>
    </row>
    <row r="2398" spans="1:19" ht="72" x14ac:dyDescent="0.2">
      <c r="A2398" s="481">
        <f t="shared" si="339"/>
        <v>2395</v>
      </c>
      <c r="B2398" s="399">
        <v>45342</v>
      </c>
      <c r="C2398" s="441">
        <v>45323</v>
      </c>
      <c r="D2398" s="400" t="s">
        <v>114</v>
      </c>
      <c r="E2398" s="401" t="s">
        <v>342</v>
      </c>
      <c r="F2398" s="402">
        <v>300</v>
      </c>
      <c r="G2398" s="405" t="s">
        <v>4000</v>
      </c>
      <c r="H2398" s="400" t="s">
        <v>139</v>
      </c>
      <c r="I2398" s="403" t="s">
        <v>1822</v>
      </c>
      <c r="J2398" s="386" t="str">
        <f t="shared" si="335"/>
        <v>70.945.209/0001-03</v>
      </c>
      <c r="K2398" s="386" t="s">
        <v>1234</v>
      </c>
      <c r="L2398" s="404" t="s">
        <v>1445</v>
      </c>
      <c r="M2398" s="386" t="s">
        <v>3729</v>
      </c>
      <c r="N2398" s="399">
        <v>45322</v>
      </c>
      <c r="O2398" s="400" t="s">
        <v>80</v>
      </c>
      <c r="P2398" s="504" t="s">
        <v>718</v>
      </c>
      <c r="Q2398" s="501" t="s">
        <v>126</v>
      </c>
      <c r="R2398" s="501" t="s">
        <v>126</v>
      </c>
      <c r="S2398" s="349"/>
    </row>
    <row r="2399" spans="1:19" ht="72" x14ac:dyDescent="0.2">
      <c r="A2399" s="481">
        <f t="shared" si="339"/>
        <v>2396</v>
      </c>
      <c r="B2399" s="399">
        <v>45342</v>
      </c>
      <c r="C2399" s="441">
        <v>45323</v>
      </c>
      <c r="D2399" s="400" t="s">
        <v>114</v>
      </c>
      <c r="E2399" s="401" t="s">
        <v>342</v>
      </c>
      <c r="F2399" s="402">
        <v>165</v>
      </c>
      <c r="G2399" s="405" t="s">
        <v>4001</v>
      </c>
      <c r="H2399" s="400" t="s">
        <v>139</v>
      </c>
      <c r="I2399" s="403" t="s">
        <v>1822</v>
      </c>
      <c r="J2399" s="386" t="str">
        <f t="shared" si="335"/>
        <v>70.945.209/0001-03</v>
      </c>
      <c r="K2399" s="386" t="s">
        <v>1234</v>
      </c>
      <c r="L2399" s="404" t="s">
        <v>1445</v>
      </c>
      <c r="M2399" s="386" t="s">
        <v>3729</v>
      </c>
      <c r="N2399" s="399">
        <v>45322</v>
      </c>
      <c r="O2399" s="400" t="s">
        <v>80</v>
      </c>
      <c r="P2399" s="504" t="s">
        <v>718</v>
      </c>
      <c r="Q2399" s="501" t="s">
        <v>126</v>
      </c>
      <c r="R2399" s="501" t="s">
        <v>126</v>
      </c>
      <c r="S2399" s="349"/>
    </row>
    <row r="2400" spans="1:19" ht="72" x14ac:dyDescent="0.2">
      <c r="A2400" s="481">
        <f t="shared" si="339"/>
        <v>2397</v>
      </c>
      <c r="B2400" s="399">
        <v>45342</v>
      </c>
      <c r="C2400" s="441">
        <v>45323</v>
      </c>
      <c r="D2400" s="400" t="s">
        <v>114</v>
      </c>
      <c r="E2400" s="401" t="s">
        <v>342</v>
      </c>
      <c r="F2400" s="402">
        <v>300</v>
      </c>
      <c r="G2400" s="405" t="s">
        <v>4002</v>
      </c>
      <c r="H2400" s="400" t="s">
        <v>139</v>
      </c>
      <c r="I2400" s="403" t="s">
        <v>1822</v>
      </c>
      <c r="J2400" s="386" t="str">
        <f t="shared" si="335"/>
        <v>70.945.209/0001-03</v>
      </c>
      <c r="K2400" s="386" t="s">
        <v>1234</v>
      </c>
      <c r="L2400" s="404" t="s">
        <v>1445</v>
      </c>
      <c r="M2400" s="386" t="s">
        <v>3729</v>
      </c>
      <c r="N2400" s="399">
        <v>45322</v>
      </c>
      <c r="O2400" s="400" t="s">
        <v>80</v>
      </c>
      <c r="P2400" s="504" t="s">
        <v>718</v>
      </c>
      <c r="Q2400" s="501" t="s">
        <v>126</v>
      </c>
      <c r="R2400" s="501" t="s">
        <v>126</v>
      </c>
      <c r="S2400" s="349"/>
    </row>
    <row r="2401" spans="1:19" ht="72" x14ac:dyDescent="0.2">
      <c r="A2401" s="481">
        <f t="shared" si="339"/>
        <v>2398</v>
      </c>
      <c r="B2401" s="399">
        <v>45342</v>
      </c>
      <c r="C2401" s="441">
        <v>45323</v>
      </c>
      <c r="D2401" s="400" t="s">
        <v>114</v>
      </c>
      <c r="E2401" s="401" t="s">
        <v>342</v>
      </c>
      <c r="F2401" s="402">
        <v>165</v>
      </c>
      <c r="G2401" s="405" t="s">
        <v>4003</v>
      </c>
      <c r="H2401" s="400" t="s">
        <v>139</v>
      </c>
      <c r="I2401" s="403" t="s">
        <v>1822</v>
      </c>
      <c r="J2401" s="386" t="str">
        <f t="shared" si="335"/>
        <v>70.945.209/0001-03</v>
      </c>
      <c r="K2401" s="386" t="s">
        <v>1234</v>
      </c>
      <c r="L2401" s="404" t="s">
        <v>1445</v>
      </c>
      <c r="M2401" s="386" t="s">
        <v>3729</v>
      </c>
      <c r="N2401" s="399">
        <v>45322</v>
      </c>
      <c r="O2401" s="400" t="s">
        <v>80</v>
      </c>
      <c r="P2401" s="504" t="s">
        <v>718</v>
      </c>
      <c r="Q2401" s="501" t="s">
        <v>126</v>
      </c>
      <c r="R2401" s="501" t="s">
        <v>126</v>
      </c>
      <c r="S2401" s="349"/>
    </row>
    <row r="2402" spans="1:19" ht="72" x14ac:dyDescent="0.2">
      <c r="A2402" s="481">
        <f t="shared" si="339"/>
        <v>2399</v>
      </c>
      <c r="B2402" s="399">
        <v>45342</v>
      </c>
      <c r="C2402" s="441">
        <v>45323</v>
      </c>
      <c r="D2402" s="400" t="s">
        <v>114</v>
      </c>
      <c r="E2402" s="401" t="s">
        <v>342</v>
      </c>
      <c r="F2402" s="402">
        <v>300</v>
      </c>
      <c r="G2402" s="405" t="s">
        <v>4004</v>
      </c>
      <c r="H2402" s="400" t="s">
        <v>139</v>
      </c>
      <c r="I2402" s="403" t="s">
        <v>1822</v>
      </c>
      <c r="J2402" s="386" t="str">
        <f t="shared" si="335"/>
        <v>70.945.209/0001-03</v>
      </c>
      <c r="K2402" s="386" t="s">
        <v>1234</v>
      </c>
      <c r="L2402" s="404" t="s">
        <v>1445</v>
      </c>
      <c r="M2402" s="386" t="s">
        <v>3729</v>
      </c>
      <c r="N2402" s="399">
        <v>45322</v>
      </c>
      <c r="O2402" s="400" t="s">
        <v>80</v>
      </c>
      <c r="P2402" s="504" t="s">
        <v>718</v>
      </c>
      <c r="Q2402" s="501" t="s">
        <v>126</v>
      </c>
      <c r="R2402" s="501" t="s">
        <v>126</v>
      </c>
      <c r="S2402" s="349"/>
    </row>
    <row r="2403" spans="1:19" ht="72" x14ac:dyDescent="0.2">
      <c r="A2403" s="481">
        <f t="shared" si="339"/>
        <v>2400</v>
      </c>
      <c r="B2403" s="399">
        <v>45342</v>
      </c>
      <c r="C2403" s="441">
        <v>45323</v>
      </c>
      <c r="D2403" s="400" t="s">
        <v>114</v>
      </c>
      <c r="E2403" s="401" t="s">
        <v>342</v>
      </c>
      <c r="F2403" s="402">
        <v>55</v>
      </c>
      <c r="G2403" s="405" t="s">
        <v>4005</v>
      </c>
      <c r="H2403" s="400" t="s">
        <v>139</v>
      </c>
      <c r="I2403" s="403" t="s">
        <v>1822</v>
      </c>
      <c r="J2403" s="386" t="str">
        <f t="shared" si="335"/>
        <v>70.945.209/0001-03</v>
      </c>
      <c r="K2403" s="386" t="s">
        <v>1234</v>
      </c>
      <c r="L2403" s="404" t="s">
        <v>1445</v>
      </c>
      <c r="M2403" s="386" t="s">
        <v>3729</v>
      </c>
      <c r="N2403" s="399">
        <v>45322</v>
      </c>
      <c r="O2403" s="400" t="s">
        <v>80</v>
      </c>
      <c r="P2403" s="504" t="s">
        <v>718</v>
      </c>
      <c r="Q2403" s="501" t="s">
        <v>126</v>
      </c>
      <c r="R2403" s="501" t="s">
        <v>126</v>
      </c>
      <c r="S2403" s="349"/>
    </row>
    <row r="2404" spans="1:19" ht="72" x14ac:dyDescent="0.2">
      <c r="A2404" s="481">
        <f t="shared" si="339"/>
        <v>2401</v>
      </c>
      <c r="B2404" s="399">
        <v>45342</v>
      </c>
      <c r="C2404" s="441">
        <v>45323</v>
      </c>
      <c r="D2404" s="400" t="s">
        <v>114</v>
      </c>
      <c r="E2404" s="401" t="s">
        <v>342</v>
      </c>
      <c r="F2404" s="402">
        <v>100</v>
      </c>
      <c r="G2404" s="405" t="s">
        <v>4006</v>
      </c>
      <c r="H2404" s="400" t="s">
        <v>139</v>
      </c>
      <c r="I2404" s="403" t="s">
        <v>1822</v>
      </c>
      <c r="J2404" s="386" t="str">
        <f t="shared" si="335"/>
        <v>70.945.209/0001-03</v>
      </c>
      <c r="K2404" s="386" t="s">
        <v>1234</v>
      </c>
      <c r="L2404" s="404" t="s">
        <v>1445</v>
      </c>
      <c r="M2404" s="386" t="s">
        <v>3729</v>
      </c>
      <c r="N2404" s="399">
        <v>45322</v>
      </c>
      <c r="O2404" s="400" t="s">
        <v>80</v>
      </c>
      <c r="P2404" s="504" t="s">
        <v>718</v>
      </c>
      <c r="Q2404" s="501" t="s">
        <v>126</v>
      </c>
      <c r="R2404" s="501" t="s">
        <v>126</v>
      </c>
      <c r="S2404" s="349"/>
    </row>
    <row r="2405" spans="1:19" ht="72" x14ac:dyDescent="0.2">
      <c r="A2405" s="481">
        <f t="shared" si="339"/>
        <v>2402</v>
      </c>
      <c r="B2405" s="399">
        <v>45342</v>
      </c>
      <c r="C2405" s="441">
        <v>45323</v>
      </c>
      <c r="D2405" s="400" t="s">
        <v>114</v>
      </c>
      <c r="E2405" s="401" t="s">
        <v>342</v>
      </c>
      <c r="F2405" s="402">
        <v>55</v>
      </c>
      <c r="G2405" s="405" t="s">
        <v>4007</v>
      </c>
      <c r="H2405" s="400" t="s">
        <v>139</v>
      </c>
      <c r="I2405" s="403" t="s">
        <v>1822</v>
      </c>
      <c r="J2405" s="386" t="str">
        <f t="shared" si="335"/>
        <v>70.945.209/0001-03</v>
      </c>
      <c r="K2405" s="386" t="s">
        <v>1234</v>
      </c>
      <c r="L2405" s="404" t="s">
        <v>1445</v>
      </c>
      <c r="M2405" s="386" t="s">
        <v>3729</v>
      </c>
      <c r="N2405" s="399">
        <v>45322</v>
      </c>
      <c r="O2405" s="400" t="s">
        <v>80</v>
      </c>
      <c r="P2405" s="504" t="s">
        <v>718</v>
      </c>
      <c r="Q2405" s="501" t="s">
        <v>126</v>
      </c>
      <c r="R2405" s="501" t="s">
        <v>126</v>
      </c>
      <c r="S2405" s="349"/>
    </row>
    <row r="2406" spans="1:19" ht="72" x14ac:dyDescent="0.2">
      <c r="A2406" s="481">
        <f t="shared" si="339"/>
        <v>2403</v>
      </c>
      <c r="B2406" s="399">
        <v>45342</v>
      </c>
      <c r="C2406" s="441">
        <v>45323</v>
      </c>
      <c r="D2406" s="400" t="s">
        <v>114</v>
      </c>
      <c r="E2406" s="401" t="s">
        <v>342</v>
      </c>
      <c r="F2406" s="402">
        <v>100</v>
      </c>
      <c r="G2406" s="405" t="s">
        <v>4008</v>
      </c>
      <c r="H2406" s="400" t="s">
        <v>139</v>
      </c>
      <c r="I2406" s="403" t="s">
        <v>1822</v>
      </c>
      <c r="J2406" s="386" t="str">
        <f t="shared" ref="J2406:J2478" si="340">IF(P2406="","",IF(LEN(TRIM(P2406))&gt;14,P2406,"CPF Protegido - LGPD"))</f>
        <v>70.945.209/0001-03</v>
      </c>
      <c r="K2406" s="386" t="s">
        <v>1234</v>
      </c>
      <c r="L2406" s="404" t="s">
        <v>1445</v>
      </c>
      <c r="M2406" s="386" t="s">
        <v>3729</v>
      </c>
      <c r="N2406" s="399">
        <v>45322</v>
      </c>
      <c r="O2406" s="400" t="s">
        <v>80</v>
      </c>
      <c r="P2406" s="504" t="s">
        <v>718</v>
      </c>
      <c r="Q2406" s="501" t="s">
        <v>126</v>
      </c>
      <c r="R2406" s="501" t="s">
        <v>126</v>
      </c>
      <c r="S2406" s="349"/>
    </row>
    <row r="2407" spans="1:19" ht="72" x14ac:dyDescent="0.2">
      <c r="A2407" s="481">
        <f t="shared" si="339"/>
        <v>2404</v>
      </c>
      <c r="B2407" s="399">
        <v>45345</v>
      </c>
      <c r="C2407" s="441">
        <v>45323</v>
      </c>
      <c r="D2407" s="400" t="s">
        <v>114</v>
      </c>
      <c r="E2407" s="401" t="s">
        <v>342</v>
      </c>
      <c r="F2407" s="402">
        <v>15.22</v>
      </c>
      <c r="G2407" s="405" t="s">
        <v>3170</v>
      </c>
      <c r="H2407" s="400" t="s">
        <v>139</v>
      </c>
      <c r="I2407" s="403" t="s">
        <v>3244</v>
      </c>
      <c r="J2407" s="386" t="str">
        <f t="shared" si="340"/>
        <v>CPF Protegido - LGPD</v>
      </c>
      <c r="K2407" s="386" t="s">
        <v>1234</v>
      </c>
      <c r="L2407" s="404" t="s">
        <v>939</v>
      </c>
      <c r="M2407" s="386" t="s">
        <v>3258</v>
      </c>
      <c r="N2407" s="399">
        <v>44957</v>
      </c>
      <c r="O2407" s="400" t="s">
        <v>80</v>
      </c>
      <c r="P2407" s="504" t="s">
        <v>3258</v>
      </c>
      <c r="Q2407" s="501" t="s">
        <v>126</v>
      </c>
      <c r="R2407" s="501" t="s">
        <v>126</v>
      </c>
      <c r="S2407" s="349"/>
    </row>
    <row r="2408" spans="1:19" ht="72" x14ac:dyDescent="0.2">
      <c r="A2408" s="481">
        <f t="shared" si="339"/>
        <v>2405</v>
      </c>
      <c r="B2408" s="399">
        <v>45348</v>
      </c>
      <c r="C2408" s="441">
        <v>45323</v>
      </c>
      <c r="D2408" s="400" t="s">
        <v>114</v>
      </c>
      <c r="E2408" s="401" t="s">
        <v>342</v>
      </c>
      <c r="F2408" s="402">
        <v>167</v>
      </c>
      <c r="G2408" s="405" t="s">
        <v>4009</v>
      </c>
      <c r="H2408" s="400" t="s">
        <v>139</v>
      </c>
      <c r="I2408" s="403" t="s">
        <v>5559</v>
      </c>
      <c r="J2408" s="386" t="str">
        <f t="shared" si="340"/>
        <v>00.000.000/0001-91</v>
      </c>
      <c r="K2408" s="386" t="s">
        <v>3943</v>
      </c>
      <c r="L2408" s="404" t="s">
        <v>939</v>
      </c>
      <c r="M2408" s="386" t="s">
        <v>3258</v>
      </c>
      <c r="N2408" s="399">
        <v>45348</v>
      </c>
      <c r="O2408" s="400" t="s">
        <v>80</v>
      </c>
      <c r="P2408" s="504" t="s">
        <v>1004</v>
      </c>
      <c r="Q2408" s="501" t="s">
        <v>126</v>
      </c>
      <c r="R2408" s="501" t="s">
        <v>126</v>
      </c>
      <c r="S2408" s="349"/>
    </row>
    <row r="2409" spans="1:19" ht="72" x14ac:dyDescent="0.2">
      <c r="A2409" s="481">
        <f t="shared" si="339"/>
        <v>2406</v>
      </c>
      <c r="B2409" s="399">
        <v>45350</v>
      </c>
      <c r="C2409" s="441">
        <v>45323</v>
      </c>
      <c r="D2409" s="400" t="s">
        <v>114</v>
      </c>
      <c r="E2409" s="401" t="s">
        <v>342</v>
      </c>
      <c r="F2409" s="402">
        <v>5000</v>
      </c>
      <c r="G2409" s="405" t="s">
        <v>4010</v>
      </c>
      <c r="H2409" s="400" t="s">
        <v>139</v>
      </c>
      <c r="I2409" s="403" t="s">
        <v>4025</v>
      </c>
      <c r="J2409" s="386" t="str">
        <f t="shared" si="340"/>
        <v>36.015.430/0001-24</v>
      </c>
      <c r="K2409" s="386" t="s">
        <v>1560</v>
      </c>
      <c r="L2409" s="404" t="s">
        <v>3592</v>
      </c>
      <c r="M2409" s="386" t="s">
        <v>3258</v>
      </c>
      <c r="N2409" s="399">
        <v>45350</v>
      </c>
      <c r="O2409" s="400" t="s">
        <v>80</v>
      </c>
      <c r="P2409" s="504" t="s">
        <v>4034</v>
      </c>
      <c r="Q2409" s="502" t="s">
        <v>944</v>
      </c>
      <c r="R2409" s="502" t="s">
        <v>4062</v>
      </c>
      <c r="S2409" s="349"/>
    </row>
    <row r="2410" spans="1:19" ht="72" x14ac:dyDescent="0.2">
      <c r="A2410" s="481">
        <f t="shared" si="339"/>
        <v>2407</v>
      </c>
      <c r="B2410" s="399">
        <v>45351</v>
      </c>
      <c r="C2410" s="441">
        <v>45323</v>
      </c>
      <c r="D2410" s="400" t="s">
        <v>90</v>
      </c>
      <c r="E2410" s="401" t="s">
        <v>90</v>
      </c>
      <c r="F2410" s="402">
        <v>183.49</v>
      </c>
      <c r="G2410" s="405" t="s">
        <v>4065</v>
      </c>
      <c r="H2410" s="400" t="s">
        <v>139</v>
      </c>
      <c r="I2410" s="403" t="s">
        <v>943</v>
      </c>
      <c r="J2410" s="386" t="str">
        <f t="shared" si="340"/>
        <v>70.945.209/0001-03</v>
      </c>
      <c r="K2410" s="418" t="s">
        <v>2006</v>
      </c>
      <c r="L2410" s="430" t="s">
        <v>939</v>
      </c>
      <c r="M2410" s="432" t="s">
        <v>126</v>
      </c>
      <c r="N2410" s="399">
        <v>45351</v>
      </c>
      <c r="O2410" s="400" t="s">
        <v>80</v>
      </c>
      <c r="P2410" s="504" t="s">
        <v>718</v>
      </c>
      <c r="Q2410" s="501" t="s">
        <v>126</v>
      </c>
      <c r="R2410" s="501" t="s">
        <v>126</v>
      </c>
      <c r="S2410" s="349"/>
    </row>
    <row r="2411" spans="1:19" ht="72" x14ac:dyDescent="0.2">
      <c r="A2411" s="481">
        <f t="shared" si="339"/>
        <v>2408</v>
      </c>
      <c r="B2411" s="399">
        <v>45356</v>
      </c>
      <c r="C2411" s="441">
        <v>45352</v>
      </c>
      <c r="D2411" s="400" t="s">
        <v>114</v>
      </c>
      <c r="E2411" s="401" t="s">
        <v>342</v>
      </c>
      <c r="F2411" s="402">
        <v>420</v>
      </c>
      <c r="G2411" s="405" t="s">
        <v>4011</v>
      </c>
      <c r="H2411" s="400" t="s">
        <v>139</v>
      </c>
      <c r="I2411" s="403" t="s">
        <v>1822</v>
      </c>
      <c r="J2411" s="386" t="str">
        <f t="shared" si="340"/>
        <v>70.945.209/0001-03</v>
      </c>
      <c r="K2411" s="386" t="s">
        <v>4161</v>
      </c>
      <c r="L2411" s="404" t="s">
        <v>3348</v>
      </c>
      <c r="M2411" s="386" t="s">
        <v>3258</v>
      </c>
      <c r="N2411" s="399">
        <v>45356</v>
      </c>
      <c r="O2411" s="400" t="s">
        <v>80</v>
      </c>
      <c r="P2411" s="504" t="s">
        <v>718</v>
      </c>
      <c r="Q2411" s="502" t="s">
        <v>944</v>
      </c>
      <c r="R2411" s="502" t="s">
        <v>4063</v>
      </c>
      <c r="S2411" s="349"/>
    </row>
    <row r="2412" spans="1:19" ht="72" x14ac:dyDescent="0.2">
      <c r="A2412" s="481">
        <f t="shared" si="339"/>
        <v>2409</v>
      </c>
      <c r="B2412" s="399">
        <v>45359</v>
      </c>
      <c r="C2412" s="441">
        <v>45352</v>
      </c>
      <c r="D2412" s="400" t="s">
        <v>114</v>
      </c>
      <c r="E2412" s="401" t="s">
        <v>342</v>
      </c>
      <c r="F2412" s="402">
        <v>25</v>
      </c>
      <c r="G2412" s="405" t="s">
        <v>4012</v>
      </c>
      <c r="H2412" s="400" t="s">
        <v>139</v>
      </c>
      <c r="I2412" s="403" t="s">
        <v>1254</v>
      </c>
      <c r="J2412" s="386" t="str">
        <f t="shared" si="340"/>
        <v>18.715.383/0001-40</v>
      </c>
      <c r="K2412" s="386" t="s">
        <v>1234</v>
      </c>
      <c r="L2412" s="404" t="s">
        <v>1255</v>
      </c>
      <c r="M2412" s="386" t="s">
        <v>4048</v>
      </c>
      <c r="N2412" s="399">
        <v>45359</v>
      </c>
      <c r="O2412" s="400" t="s">
        <v>80</v>
      </c>
      <c r="P2412" s="504" t="s">
        <v>458</v>
      </c>
      <c r="Q2412" s="501" t="s">
        <v>126</v>
      </c>
      <c r="R2412" s="501" t="s">
        <v>126</v>
      </c>
      <c r="S2412" s="349"/>
    </row>
    <row r="2413" spans="1:19" ht="72" x14ac:dyDescent="0.2">
      <c r="A2413" s="481">
        <f t="shared" si="339"/>
        <v>2410</v>
      </c>
      <c r="B2413" s="399">
        <v>45359</v>
      </c>
      <c r="C2413" s="441">
        <v>45352</v>
      </c>
      <c r="D2413" s="400" t="s">
        <v>114</v>
      </c>
      <c r="E2413" s="401" t="s">
        <v>342</v>
      </c>
      <c r="F2413" s="402">
        <v>19.32</v>
      </c>
      <c r="G2413" s="405" t="s">
        <v>4013</v>
      </c>
      <c r="H2413" s="400" t="s">
        <v>139</v>
      </c>
      <c r="I2413" s="403" t="s">
        <v>4023</v>
      </c>
      <c r="J2413" s="386" t="str">
        <f t="shared" si="340"/>
        <v>CPF Protegido - LGPD</v>
      </c>
      <c r="K2413" s="386" t="s">
        <v>3733</v>
      </c>
      <c r="L2413" s="404" t="s">
        <v>3592</v>
      </c>
      <c r="M2413" s="386" t="s">
        <v>126</v>
      </c>
      <c r="N2413" s="399">
        <v>45351</v>
      </c>
      <c r="O2413" s="400" t="s">
        <v>80</v>
      </c>
      <c r="P2413" s="504" t="s">
        <v>4033</v>
      </c>
      <c r="Q2413" s="501" t="s">
        <v>126</v>
      </c>
      <c r="R2413" s="501" t="s">
        <v>126</v>
      </c>
      <c r="S2413" s="349"/>
    </row>
    <row r="2414" spans="1:19" ht="72" x14ac:dyDescent="0.2">
      <c r="A2414" s="481">
        <f t="shared" si="339"/>
        <v>2411</v>
      </c>
      <c r="B2414" s="399">
        <v>45359</v>
      </c>
      <c r="C2414" s="441">
        <v>45352</v>
      </c>
      <c r="D2414" s="400" t="s">
        <v>114</v>
      </c>
      <c r="E2414" s="401" t="s">
        <v>342</v>
      </c>
      <c r="F2414" s="402">
        <v>88.23</v>
      </c>
      <c r="G2414" s="405" t="s">
        <v>4014</v>
      </c>
      <c r="H2414" s="400" t="s">
        <v>139</v>
      </c>
      <c r="I2414" s="403" t="s">
        <v>1254</v>
      </c>
      <c r="J2414" s="386" t="str">
        <f t="shared" si="340"/>
        <v>18.715.383/0001-40</v>
      </c>
      <c r="K2414" s="418" t="s">
        <v>1234</v>
      </c>
      <c r="L2414" s="404" t="s">
        <v>1255</v>
      </c>
      <c r="M2414" s="418" t="s">
        <v>4049</v>
      </c>
      <c r="N2414" s="416">
        <v>45359</v>
      </c>
      <c r="O2414" s="400" t="s">
        <v>80</v>
      </c>
      <c r="P2414" s="504" t="s">
        <v>458</v>
      </c>
      <c r="Q2414" s="501" t="s">
        <v>126</v>
      </c>
      <c r="R2414" s="501" t="s">
        <v>126</v>
      </c>
      <c r="S2414" s="349"/>
    </row>
    <row r="2415" spans="1:19" ht="72" x14ac:dyDescent="0.2">
      <c r="A2415" s="481">
        <f t="shared" si="339"/>
        <v>2412</v>
      </c>
      <c r="B2415" s="399">
        <v>45371</v>
      </c>
      <c r="C2415" s="441">
        <v>45352</v>
      </c>
      <c r="D2415" s="400" t="s">
        <v>114</v>
      </c>
      <c r="E2415" s="401" t="s">
        <v>342</v>
      </c>
      <c r="F2415" s="402">
        <v>55</v>
      </c>
      <c r="G2415" s="405" t="s">
        <v>3999</v>
      </c>
      <c r="H2415" s="400" t="s">
        <v>139</v>
      </c>
      <c r="I2415" s="403" t="s">
        <v>1822</v>
      </c>
      <c r="J2415" s="386" t="str">
        <f t="shared" si="340"/>
        <v>70.945.209/0001-03</v>
      </c>
      <c r="K2415" s="386" t="s">
        <v>1234</v>
      </c>
      <c r="L2415" s="404" t="s">
        <v>1445</v>
      </c>
      <c r="M2415" s="386" t="s">
        <v>4103</v>
      </c>
      <c r="N2415" s="399">
        <v>45351</v>
      </c>
      <c r="O2415" s="400" t="s">
        <v>80</v>
      </c>
      <c r="P2415" s="504" t="s">
        <v>718</v>
      </c>
      <c r="Q2415" s="501" t="s">
        <v>126</v>
      </c>
      <c r="R2415" s="501" t="s">
        <v>126</v>
      </c>
      <c r="S2415" s="349"/>
    </row>
    <row r="2416" spans="1:19" ht="72" x14ac:dyDescent="0.2">
      <c r="A2416" s="481">
        <f t="shared" si="339"/>
        <v>2413</v>
      </c>
      <c r="B2416" s="399">
        <v>45371</v>
      </c>
      <c r="C2416" s="441">
        <v>45352</v>
      </c>
      <c r="D2416" s="400" t="s">
        <v>114</v>
      </c>
      <c r="E2416" s="401" t="s">
        <v>342</v>
      </c>
      <c r="F2416" s="402">
        <v>100</v>
      </c>
      <c r="G2416" s="405" t="s">
        <v>4000</v>
      </c>
      <c r="H2416" s="400" t="s">
        <v>139</v>
      </c>
      <c r="I2416" s="403" t="s">
        <v>1822</v>
      </c>
      <c r="J2416" s="386" t="str">
        <f t="shared" si="340"/>
        <v>70.945.209/0001-03</v>
      </c>
      <c r="K2416" s="386" t="s">
        <v>1234</v>
      </c>
      <c r="L2416" s="404" t="s">
        <v>1445</v>
      </c>
      <c r="M2416" s="386" t="s">
        <v>4103</v>
      </c>
      <c r="N2416" s="399">
        <v>45351</v>
      </c>
      <c r="O2416" s="400" t="s">
        <v>80</v>
      </c>
      <c r="P2416" s="504" t="s">
        <v>718</v>
      </c>
      <c r="Q2416" s="501" t="s">
        <v>126</v>
      </c>
      <c r="R2416" s="501" t="s">
        <v>126</v>
      </c>
      <c r="S2416" s="349"/>
    </row>
    <row r="2417" spans="1:19" ht="72" x14ac:dyDescent="0.2">
      <c r="A2417" s="481">
        <f t="shared" si="339"/>
        <v>2414</v>
      </c>
      <c r="B2417" s="399">
        <v>45371</v>
      </c>
      <c r="C2417" s="441">
        <v>45352</v>
      </c>
      <c r="D2417" s="400" t="s">
        <v>114</v>
      </c>
      <c r="E2417" s="401" t="s">
        <v>342</v>
      </c>
      <c r="F2417" s="402">
        <v>335.15</v>
      </c>
      <c r="G2417" s="405" t="s">
        <v>5542</v>
      </c>
      <c r="H2417" s="400" t="s">
        <v>139</v>
      </c>
      <c r="I2417" s="403" t="s">
        <v>3244</v>
      </c>
      <c r="J2417" s="386" t="str">
        <f t="shared" si="340"/>
        <v>CPF Protegido - LGPD</v>
      </c>
      <c r="K2417" s="386" t="s">
        <v>1234</v>
      </c>
      <c r="L2417" s="404" t="s">
        <v>1445</v>
      </c>
      <c r="M2417" s="386" t="s">
        <v>5539</v>
      </c>
      <c r="N2417" s="399">
        <v>45371</v>
      </c>
      <c r="O2417" s="400" t="s">
        <v>80</v>
      </c>
      <c r="P2417" s="504" t="s">
        <v>3258</v>
      </c>
      <c r="Q2417" s="501" t="s">
        <v>126</v>
      </c>
      <c r="R2417" s="501" t="s">
        <v>126</v>
      </c>
      <c r="S2417" s="349"/>
    </row>
    <row r="2418" spans="1:19" ht="72" x14ac:dyDescent="0.2">
      <c r="A2418" s="481">
        <f t="shared" si="339"/>
        <v>2415</v>
      </c>
      <c r="B2418" s="399">
        <v>45376</v>
      </c>
      <c r="C2418" s="441">
        <v>45352</v>
      </c>
      <c r="D2418" s="400" t="s">
        <v>114</v>
      </c>
      <c r="E2418" s="401" t="s">
        <v>342</v>
      </c>
      <c r="F2418" s="402">
        <v>167</v>
      </c>
      <c r="G2418" s="405" t="s">
        <v>4009</v>
      </c>
      <c r="H2418" s="400" t="s">
        <v>139</v>
      </c>
      <c r="I2418" s="403" t="s">
        <v>5559</v>
      </c>
      <c r="J2418" s="386" t="str">
        <f t="shared" si="340"/>
        <v>00.000.000/0001-91</v>
      </c>
      <c r="K2418" s="386" t="s">
        <v>3943</v>
      </c>
      <c r="L2418" s="404" t="s">
        <v>939</v>
      </c>
      <c r="M2418" s="386" t="s">
        <v>3258</v>
      </c>
      <c r="N2418" s="399">
        <v>45376</v>
      </c>
      <c r="O2418" s="400" t="s">
        <v>80</v>
      </c>
      <c r="P2418" s="504" t="s">
        <v>1004</v>
      </c>
      <c r="Q2418" s="501" t="s">
        <v>126</v>
      </c>
      <c r="R2418" s="501" t="s">
        <v>126</v>
      </c>
      <c r="S2418" s="349"/>
    </row>
    <row r="2419" spans="1:19" ht="72" x14ac:dyDescent="0.2">
      <c r="A2419" s="481">
        <f t="shared" si="339"/>
        <v>2416</v>
      </c>
      <c r="B2419" s="399">
        <v>45378</v>
      </c>
      <c r="C2419" s="441">
        <v>45352</v>
      </c>
      <c r="D2419" s="400" t="s">
        <v>114</v>
      </c>
      <c r="E2419" s="401" t="s">
        <v>342</v>
      </c>
      <c r="F2419" s="402">
        <v>19</v>
      </c>
      <c r="G2419" s="405" t="s">
        <v>5543</v>
      </c>
      <c r="H2419" s="400" t="s">
        <v>139</v>
      </c>
      <c r="I2419" s="403" t="s">
        <v>3244</v>
      </c>
      <c r="J2419" s="386" t="str">
        <f t="shared" si="340"/>
        <v>CPF Protegido - LGPD</v>
      </c>
      <c r="K2419" s="386" t="s">
        <v>1234</v>
      </c>
      <c r="L2419" s="404" t="s">
        <v>939</v>
      </c>
      <c r="M2419" s="386" t="s">
        <v>3258</v>
      </c>
      <c r="N2419" s="399">
        <v>45378</v>
      </c>
      <c r="O2419" s="400" t="s">
        <v>80</v>
      </c>
      <c r="P2419" s="504" t="s">
        <v>3258</v>
      </c>
      <c r="Q2419" s="501" t="s">
        <v>126</v>
      </c>
      <c r="R2419" s="501" t="s">
        <v>126</v>
      </c>
      <c r="S2419" s="349"/>
    </row>
    <row r="2420" spans="1:19" ht="72" x14ac:dyDescent="0.2">
      <c r="A2420" s="481">
        <f t="shared" si="339"/>
        <v>2417</v>
      </c>
      <c r="B2420" s="399">
        <v>45378</v>
      </c>
      <c r="C2420" s="441">
        <v>45352</v>
      </c>
      <c r="D2420" s="400" t="s">
        <v>114</v>
      </c>
      <c r="E2420" s="401" t="s">
        <v>342</v>
      </c>
      <c r="F2420" s="402">
        <v>5000</v>
      </c>
      <c r="G2420" s="405" t="s">
        <v>5544</v>
      </c>
      <c r="H2420" s="400" t="s">
        <v>139</v>
      </c>
      <c r="I2420" s="403" t="s">
        <v>5547</v>
      </c>
      <c r="J2420" s="386" t="str">
        <f t="shared" si="340"/>
        <v>CPF Protegido - LGPD</v>
      </c>
      <c r="K2420" s="386" t="s">
        <v>4050</v>
      </c>
      <c r="L2420" s="404" t="s">
        <v>4332</v>
      </c>
      <c r="M2420" s="386" t="s">
        <v>126</v>
      </c>
      <c r="N2420" s="399">
        <v>45378</v>
      </c>
      <c r="O2420" s="400" t="s">
        <v>80</v>
      </c>
      <c r="P2420" s="504" t="s">
        <v>5540</v>
      </c>
      <c r="Q2420" s="502" t="s">
        <v>944</v>
      </c>
      <c r="R2420" s="502" t="s">
        <v>5541</v>
      </c>
      <c r="S2420" s="349"/>
    </row>
    <row r="2421" spans="1:19" ht="72" x14ac:dyDescent="0.2">
      <c r="A2421" s="481">
        <f t="shared" si="339"/>
        <v>2418</v>
      </c>
      <c r="B2421" s="399">
        <v>45378</v>
      </c>
      <c r="C2421" s="441">
        <v>45352</v>
      </c>
      <c r="D2421" s="400" t="s">
        <v>114</v>
      </c>
      <c r="E2421" s="401" t="s">
        <v>342</v>
      </c>
      <c r="F2421" s="402">
        <v>550</v>
      </c>
      <c r="G2421" s="405" t="s">
        <v>5545</v>
      </c>
      <c r="H2421" s="400" t="s">
        <v>139</v>
      </c>
      <c r="I2421" s="403" t="s">
        <v>3244</v>
      </c>
      <c r="J2421" s="386" t="str">
        <f t="shared" si="340"/>
        <v>CPF Protegido - LGPD</v>
      </c>
      <c r="K2421" s="386" t="s">
        <v>1234</v>
      </c>
      <c r="L2421" s="404" t="s">
        <v>1445</v>
      </c>
      <c r="M2421" s="386" t="s">
        <v>3258</v>
      </c>
      <c r="N2421" s="399">
        <v>45378</v>
      </c>
      <c r="O2421" s="400" t="s">
        <v>80</v>
      </c>
      <c r="P2421" s="504" t="s">
        <v>3258</v>
      </c>
      <c r="Q2421" s="501" t="s">
        <v>126</v>
      </c>
      <c r="R2421" s="501" t="s">
        <v>126</v>
      </c>
      <c r="S2421" s="349"/>
    </row>
    <row r="2422" spans="1:19" ht="72" x14ac:dyDescent="0.2">
      <c r="A2422" s="481">
        <f t="shared" si="339"/>
        <v>2419</v>
      </c>
      <c r="B2422" s="399">
        <v>45378</v>
      </c>
      <c r="C2422" s="441">
        <v>45352</v>
      </c>
      <c r="D2422" s="400" t="s">
        <v>114</v>
      </c>
      <c r="E2422" s="401" t="s">
        <v>342</v>
      </c>
      <c r="F2422" s="402">
        <v>882.35</v>
      </c>
      <c r="G2422" s="405" t="s">
        <v>5546</v>
      </c>
      <c r="H2422" s="400" t="s">
        <v>139</v>
      </c>
      <c r="I2422" s="403" t="s">
        <v>3244</v>
      </c>
      <c r="J2422" s="386" t="str">
        <f t="shared" si="340"/>
        <v>CPF Protegido - LGPD</v>
      </c>
      <c r="K2422" s="386" t="s">
        <v>1234</v>
      </c>
      <c r="L2422" s="404" t="s">
        <v>939</v>
      </c>
      <c r="M2422" s="386" t="s">
        <v>3258</v>
      </c>
      <c r="N2422" s="399">
        <v>45378</v>
      </c>
      <c r="O2422" s="400" t="s">
        <v>80</v>
      </c>
      <c r="P2422" s="504" t="s">
        <v>3258</v>
      </c>
      <c r="Q2422" s="501" t="s">
        <v>126</v>
      </c>
      <c r="R2422" s="501" t="s">
        <v>126</v>
      </c>
      <c r="S2422" s="349"/>
    </row>
    <row r="2423" spans="1:19" ht="72" x14ac:dyDescent="0.2">
      <c r="A2423" s="481">
        <f t="shared" si="339"/>
        <v>2420</v>
      </c>
      <c r="B2423" s="399">
        <v>45379</v>
      </c>
      <c r="C2423" s="441">
        <v>45352</v>
      </c>
      <c r="D2423" s="400" t="s">
        <v>90</v>
      </c>
      <c r="E2423" s="401" t="s">
        <v>90</v>
      </c>
      <c r="F2423" s="402">
        <v>136.32</v>
      </c>
      <c r="G2423" s="405" t="s">
        <v>5548</v>
      </c>
      <c r="H2423" s="400" t="s">
        <v>139</v>
      </c>
      <c r="I2423" s="403" t="s">
        <v>943</v>
      </c>
      <c r="J2423" s="386" t="str">
        <f t="shared" ref="J2423" si="341">IF(P2423="","",IF(LEN(TRIM(P2423))&gt;14,P2423,"CPF Protegido - LGPD"))</f>
        <v>70.945.209/0001-03</v>
      </c>
      <c r="K2423" s="418" t="s">
        <v>2006</v>
      </c>
      <c r="L2423" s="430" t="s">
        <v>939</v>
      </c>
      <c r="M2423" s="432" t="s">
        <v>126</v>
      </c>
      <c r="N2423" s="399">
        <v>45379</v>
      </c>
      <c r="O2423" s="400" t="s">
        <v>80</v>
      </c>
      <c r="P2423" s="504" t="s">
        <v>718</v>
      </c>
      <c r="Q2423" s="501" t="s">
        <v>126</v>
      </c>
      <c r="R2423" s="501" t="s">
        <v>126</v>
      </c>
      <c r="S2423" s="349"/>
    </row>
    <row r="2424" spans="1:19" ht="39.950000000000003" customHeight="1" x14ac:dyDescent="0.2">
      <c r="A2424" s="481" t="str">
        <f t="shared" si="339"/>
        <v/>
      </c>
      <c r="B2424" s="399"/>
      <c r="C2424" s="441"/>
      <c r="D2424" s="400"/>
      <c r="E2424" s="401"/>
      <c r="F2424" s="402"/>
      <c r="G2424" s="423" t="s">
        <v>4169</v>
      </c>
      <c r="H2424" s="400"/>
      <c r="I2424" s="403"/>
      <c r="J2424" s="386" t="str">
        <f t="shared" si="340"/>
        <v/>
      </c>
      <c r="K2424" s="386"/>
      <c r="L2424" s="404"/>
      <c r="M2424" s="386"/>
      <c r="N2424" s="399"/>
      <c r="O2424" s="400"/>
      <c r="P2424" s="504"/>
      <c r="Q2424" s="502"/>
      <c r="R2424" s="502"/>
      <c r="S2424" s="349"/>
    </row>
    <row r="2425" spans="1:19" ht="50.1" customHeight="1" x14ac:dyDescent="0.2">
      <c r="A2425" s="481">
        <f t="shared" si="339"/>
        <v>2422</v>
      </c>
      <c r="B2425" s="399">
        <v>45294</v>
      </c>
      <c r="C2425" s="441">
        <v>45292</v>
      </c>
      <c r="D2425" s="400" t="s">
        <v>114</v>
      </c>
      <c r="E2425" s="401" t="s">
        <v>342</v>
      </c>
      <c r="F2425" s="402">
        <v>3900</v>
      </c>
      <c r="G2425" s="405" t="s">
        <v>4170</v>
      </c>
      <c r="H2425" s="400" t="s">
        <v>139</v>
      </c>
      <c r="I2425" s="403" t="s">
        <v>1822</v>
      </c>
      <c r="J2425" s="386" t="str">
        <f t="shared" si="340"/>
        <v>70.945.209/0001-03</v>
      </c>
      <c r="K2425" s="386" t="s">
        <v>4161</v>
      </c>
      <c r="L2425" s="404" t="s">
        <v>4322</v>
      </c>
      <c r="M2425" s="386" t="s">
        <v>3258</v>
      </c>
      <c r="N2425" s="399">
        <v>45294</v>
      </c>
      <c r="O2425" s="400" t="s">
        <v>79</v>
      </c>
      <c r="P2425" s="504" t="s">
        <v>718</v>
      </c>
      <c r="Q2425" s="502" t="s">
        <v>944</v>
      </c>
      <c r="R2425" s="502" t="s">
        <v>4352</v>
      </c>
      <c r="S2425" s="349"/>
    </row>
    <row r="2426" spans="1:19" ht="50.1" customHeight="1" x14ac:dyDescent="0.2">
      <c r="A2426" s="481">
        <f t="shared" si="339"/>
        <v>2423</v>
      </c>
      <c r="B2426" s="399">
        <v>45296</v>
      </c>
      <c r="C2426" s="441">
        <v>45292</v>
      </c>
      <c r="D2426" s="400" t="s">
        <v>114</v>
      </c>
      <c r="E2426" s="401" t="s">
        <v>342</v>
      </c>
      <c r="F2426" s="402">
        <v>167</v>
      </c>
      <c r="G2426" s="405" t="s">
        <v>4171</v>
      </c>
      <c r="H2426" s="400" t="s">
        <v>139</v>
      </c>
      <c r="I2426" s="403" t="s">
        <v>5559</v>
      </c>
      <c r="J2426" s="386" t="str">
        <f t="shared" si="340"/>
        <v>00.000.000/0001-91</v>
      </c>
      <c r="K2426" s="386" t="s">
        <v>3943</v>
      </c>
      <c r="L2426" s="404" t="s">
        <v>939</v>
      </c>
      <c r="M2426" s="386" t="s">
        <v>126</v>
      </c>
      <c r="N2426" s="399">
        <v>45296</v>
      </c>
      <c r="O2426" s="400" t="s">
        <v>79</v>
      </c>
      <c r="P2426" s="504" t="s">
        <v>1004</v>
      </c>
      <c r="Q2426" s="501" t="s">
        <v>126</v>
      </c>
      <c r="R2426" s="501" t="s">
        <v>126</v>
      </c>
      <c r="S2426" s="349"/>
    </row>
    <row r="2427" spans="1:19" ht="50.1" customHeight="1" x14ac:dyDescent="0.2">
      <c r="A2427" s="481">
        <f t="shared" si="339"/>
        <v>2424</v>
      </c>
      <c r="B2427" s="399">
        <v>45299</v>
      </c>
      <c r="C2427" s="441">
        <v>45292</v>
      </c>
      <c r="D2427" s="400" t="s">
        <v>114</v>
      </c>
      <c r="E2427" s="401" t="s">
        <v>342</v>
      </c>
      <c r="F2427" s="402">
        <v>14231.67</v>
      </c>
      <c r="G2427" s="405" t="s">
        <v>4172</v>
      </c>
      <c r="H2427" s="400" t="s">
        <v>139</v>
      </c>
      <c r="I2427" s="403" t="s">
        <v>4276</v>
      </c>
      <c r="J2427" s="386" t="str">
        <f t="shared" si="340"/>
        <v>04.509.250/0003-74</v>
      </c>
      <c r="K2427" s="386" t="s">
        <v>4351</v>
      </c>
      <c r="L2427" s="404" t="s">
        <v>3351</v>
      </c>
      <c r="M2427" s="386" t="s">
        <v>4323</v>
      </c>
      <c r="N2427" s="399">
        <v>45297</v>
      </c>
      <c r="O2427" s="400" t="s">
        <v>79</v>
      </c>
      <c r="P2427" s="504" t="s">
        <v>962</v>
      </c>
      <c r="Q2427" s="502" t="s">
        <v>944</v>
      </c>
      <c r="R2427" s="502" t="s">
        <v>4353</v>
      </c>
      <c r="S2427" s="349"/>
    </row>
    <row r="2428" spans="1:19" ht="50.1" customHeight="1" x14ac:dyDescent="0.2">
      <c r="A2428" s="481">
        <f t="shared" si="339"/>
        <v>2425</v>
      </c>
      <c r="B2428" s="399">
        <v>45299</v>
      </c>
      <c r="C2428" s="441">
        <v>45292</v>
      </c>
      <c r="D2428" s="400" t="s">
        <v>114</v>
      </c>
      <c r="E2428" s="401" t="s">
        <v>342</v>
      </c>
      <c r="F2428" s="402">
        <v>75.38</v>
      </c>
      <c r="G2428" s="405" t="s">
        <v>4173</v>
      </c>
      <c r="H2428" s="400" t="s">
        <v>139</v>
      </c>
      <c r="I2428" s="403" t="s">
        <v>1254</v>
      </c>
      <c r="J2428" s="386" t="str">
        <f t="shared" si="340"/>
        <v>18.715.383/0001-40</v>
      </c>
      <c r="K2428" s="386" t="s">
        <v>1234</v>
      </c>
      <c r="L2428" s="404" t="s">
        <v>1255</v>
      </c>
      <c r="M2428" s="386" t="s">
        <v>4324</v>
      </c>
      <c r="N2428" s="399">
        <v>45299</v>
      </c>
      <c r="O2428" s="400" t="s">
        <v>79</v>
      </c>
      <c r="P2428" s="504" t="s">
        <v>458</v>
      </c>
      <c r="Q2428" s="501" t="s">
        <v>126</v>
      </c>
      <c r="R2428" s="501" t="s">
        <v>126</v>
      </c>
      <c r="S2428" s="349"/>
    </row>
    <row r="2429" spans="1:19" ht="50.1" customHeight="1" x14ac:dyDescent="0.2">
      <c r="A2429" s="481">
        <f t="shared" si="339"/>
        <v>2426</v>
      </c>
      <c r="B2429" s="399">
        <v>45299</v>
      </c>
      <c r="C2429" s="441">
        <v>45292</v>
      </c>
      <c r="D2429" s="400" t="s">
        <v>114</v>
      </c>
      <c r="E2429" s="401" t="s">
        <v>342</v>
      </c>
      <c r="F2429" s="402">
        <v>78.36</v>
      </c>
      <c r="G2429" s="405" t="s">
        <v>4174</v>
      </c>
      <c r="H2429" s="400" t="s">
        <v>139</v>
      </c>
      <c r="I2429" s="403" t="s">
        <v>1254</v>
      </c>
      <c r="J2429" s="386" t="str">
        <f t="shared" si="340"/>
        <v>18.715.383/0001-40</v>
      </c>
      <c r="K2429" s="386" t="s">
        <v>1234</v>
      </c>
      <c r="L2429" s="404" t="s">
        <v>1255</v>
      </c>
      <c r="M2429" s="386" t="s">
        <v>4325</v>
      </c>
      <c r="N2429" s="399">
        <v>45299</v>
      </c>
      <c r="O2429" s="400" t="s">
        <v>79</v>
      </c>
      <c r="P2429" s="504" t="s">
        <v>458</v>
      </c>
      <c r="Q2429" s="501" t="s">
        <v>126</v>
      </c>
      <c r="R2429" s="501" t="s">
        <v>126</v>
      </c>
      <c r="S2429" s="349"/>
    </row>
    <row r="2430" spans="1:19" ht="50.1" customHeight="1" x14ac:dyDescent="0.2">
      <c r="A2430" s="481">
        <f t="shared" si="339"/>
        <v>2427</v>
      </c>
      <c r="B2430" s="399">
        <v>45299</v>
      </c>
      <c r="C2430" s="441">
        <v>45292</v>
      </c>
      <c r="D2430" s="400" t="s">
        <v>114</v>
      </c>
      <c r="E2430" s="401" t="s">
        <v>342</v>
      </c>
      <c r="F2430" s="402">
        <v>265.32</v>
      </c>
      <c r="G2430" s="405" t="s">
        <v>4175</v>
      </c>
      <c r="H2430" s="400" t="s">
        <v>139</v>
      </c>
      <c r="I2430" s="403" t="s">
        <v>1254</v>
      </c>
      <c r="J2430" s="386" t="str">
        <f t="shared" si="340"/>
        <v>18.715.383/0001-40</v>
      </c>
      <c r="K2430" s="386" t="s">
        <v>1234</v>
      </c>
      <c r="L2430" s="404" t="s">
        <v>1255</v>
      </c>
      <c r="M2430" s="386" t="s">
        <v>4326</v>
      </c>
      <c r="N2430" s="399">
        <v>45299</v>
      </c>
      <c r="O2430" s="400" t="s">
        <v>79</v>
      </c>
      <c r="P2430" s="504" t="s">
        <v>458</v>
      </c>
      <c r="Q2430" s="501" t="s">
        <v>126</v>
      </c>
      <c r="R2430" s="501" t="s">
        <v>126</v>
      </c>
      <c r="S2430" s="349"/>
    </row>
    <row r="2431" spans="1:19" ht="50.1" customHeight="1" x14ac:dyDescent="0.2">
      <c r="A2431" s="481">
        <f t="shared" si="339"/>
        <v>2428</v>
      </c>
      <c r="B2431" s="399">
        <v>45299</v>
      </c>
      <c r="C2431" s="441">
        <v>45292</v>
      </c>
      <c r="D2431" s="400" t="s">
        <v>114</v>
      </c>
      <c r="E2431" s="401" t="s">
        <v>342</v>
      </c>
      <c r="F2431" s="402">
        <v>256.27</v>
      </c>
      <c r="G2431" s="405" t="s">
        <v>4176</v>
      </c>
      <c r="H2431" s="400" t="s">
        <v>139</v>
      </c>
      <c r="I2431" s="403" t="s">
        <v>1254</v>
      </c>
      <c r="J2431" s="386" t="str">
        <f t="shared" si="340"/>
        <v>18.715.383/0001-40</v>
      </c>
      <c r="K2431" s="386" t="s">
        <v>1234</v>
      </c>
      <c r="L2431" s="404" t="s">
        <v>1255</v>
      </c>
      <c r="M2431" s="386" t="s">
        <v>4327</v>
      </c>
      <c r="N2431" s="399">
        <v>45299</v>
      </c>
      <c r="O2431" s="400" t="s">
        <v>79</v>
      </c>
      <c r="P2431" s="504" t="s">
        <v>458</v>
      </c>
      <c r="Q2431" s="501" t="s">
        <v>126</v>
      </c>
      <c r="R2431" s="501" t="s">
        <v>126</v>
      </c>
      <c r="S2431" s="349"/>
    </row>
    <row r="2432" spans="1:19" ht="50.1" customHeight="1" x14ac:dyDescent="0.2">
      <c r="A2432" s="481">
        <f t="shared" si="339"/>
        <v>2429</v>
      </c>
      <c r="B2432" s="399">
        <v>45299</v>
      </c>
      <c r="C2432" s="441">
        <v>45292</v>
      </c>
      <c r="D2432" s="400" t="s">
        <v>114</v>
      </c>
      <c r="E2432" s="401" t="s">
        <v>342</v>
      </c>
      <c r="F2432" s="402">
        <v>180.9</v>
      </c>
      <c r="G2432" s="405" t="s">
        <v>4177</v>
      </c>
      <c r="H2432" s="400" t="s">
        <v>139</v>
      </c>
      <c r="I2432" s="403" t="s">
        <v>1254</v>
      </c>
      <c r="J2432" s="386" t="str">
        <f t="shared" si="340"/>
        <v>18.715.383/0001-40</v>
      </c>
      <c r="K2432" s="386" t="s">
        <v>1234</v>
      </c>
      <c r="L2432" s="404" t="s">
        <v>1255</v>
      </c>
      <c r="M2432" s="386" t="s">
        <v>4328</v>
      </c>
      <c r="N2432" s="399">
        <v>45299</v>
      </c>
      <c r="O2432" s="400" t="s">
        <v>79</v>
      </c>
      <c r="P2432" s="504" t="s">
        <v>458</v>
      </c>
      <c r="Q2432" s="501" t="s">
        <v>126</v>
      </c>
      <c r="R2432" s="501" t="s">
        <v>126</v>
      </c>
      <c r="S2432" s="349"/>
    </row>
    <row r="2433" spans="1:19" ht="50.1" customHeight="1" x14ac:dyDescent="0.2">
      <c r="A2433" s="481">
        <f t="shared" si="339"/>
        <v>2430</v>
      </c>
      <c r="B2433" s="399">
        <v>45299</v>
      </c>
      <c r="C2433" s="441">
        <v>45292</v>
      </c>
      <c r="D2433" s="400" t="s">
        <v>114</v>
      </c>
      <c r="E2433" s="401" t="s">
        <v>342</v>
      </c>
      <c r="F2433" s="402">
        <v>50</v>
      </c>
      <c r="G2433" s="405" t="s">
        <v>4178</v>
      </c>
      <c r="H2433" s="400" t="s">
        <v>139</v>
      </c>
      <c r="I2433" s="403" t="s">
        <v>1254</v>
      </c>
      <c r="J2433" s="386" t="str">
        <f t="shared" si="340"/>
        <v>18.715.383/0001-40</v>
      </c>
      <c r="K2433" s="386" t="s">
        <v>1234</v>
      </c>
      <c r="L2433" s="404" t="s">
        <v>1255</v>
      </c>
      <c r="M2433" s="386" t="s">
        <v>4329</v>
      </c>
      <c r="N2433" s="399">
        <v>45299</v>
      </c>
      <c r="O2433" s="400" t="s">
        <v>79</v>
      </c>
      <c r="P2433" s="504" t="s">
        <v>458</v>
      </c>
      <c r="Q2433" s="501" t="s">
        <v>126</v>
      </c>
      <c r="R2433" s="501" t="s">
        <v>126</v>
      </c>
      <c r="S2433" s="349"/>
    </row>
    <row r="2434" spans="1:19" ht="50.1" customHeight="1" x14ac:dyDescent="0.2">
      <c r="A2434" s="481">
        <f t="shared" si="339"/>
        <v>2431</v>
      </c>
      <c r="B2434" s="399">
        <v>45299</v>
      </c>
      <c r="C2434" s="441">
        <v>45292</v>
      </c>
      <c r="D2434" s="400" t="s">
        <v>114</v>
      </c>
      <c r="E2434" s="401" t="s">
        <v>342</v>
      </c>
      <c r="F2434" s="402">
        <v>603.33000000000004</v>
      </c>
      <c r="G2434" s="405" t="s">
        <v>4179</v>
      </c>
      <c r="H2434" s="400" t="s">
        <v>139</v>
      </c>
      <c r="I2434" s="403" t="s">
        <v>1254</v>
      </c>
      <c r="J2434" s="386" t="str">
        <f t="shared" si="340"/>
        <v>18.715.383/0001-40</v>
      </c>
      <c r="K2434" s="386" t="s">
        <v>1234</v>
      </c>
      <c r="L2434" s="404" t="s">
        <v>1255</v>
      </c>
      <c r="M2434" s="386" t="s">
        <v>4330</v>
      </c>
      <c r="N2434" s="399">
        <v>45299</v>
      </c>
      <c r="O2434" s="400" t="s">
        <v>79</v>
      </c>
      <c r="P2434" s="504" t="s">
        <v>458</v>
      </c>
      <c r="Q2434" s="501" t="s">
        <v>126</v>
      </c>
      <c r="R2434" s="501" t="s">
        <v>126</v>
      </c>
      <c r="S2434" s="349"/>
    </row>
    <row r="2435" spans="1:19" ht="50.1" customHeight="1" x14ac:dyDescent="0.2">
      <c r="A2435" s="481">
        <f t="shared" si="339"/>
        <v>2432</v>
      </c>
      <c r="B2435" s="399">
        <v>45299</v>
      </c>
      <c r="C2435" s="441">
        <v>45292</v>
      </c>
      <c r="D2435" s="400" t="s">
        <v>114</v>
      </c>
      <c r="E2435" s="401" t="s">
        <v>342</v>
      </c>
      <c r="F2435" s="402">
        <v>150</v>
      </c>
      <c r="G2435" s="405" t="s">
        <v>4180</v>
      </c>
      <c r="H2435" s="400" t="s">
        <v>139</v>
      </c>
      <c r="I2435" s="403" t="s">
        <v>1254</v>
      </c>
      <c r="J2435" s="386" t="str">
        <f t="shared" si="340"/>
        <v>18.715.383/0001-40</v>
      </c>
      <c r="K2435" s="386" t="s">
        <v>1234</v>
      </c>
      <c r="L2435" s="404" t="s">
        <v>1255</v>
      </c>
      <c r="M2435" s="386" t="s">
        <v>4331</v>
      </c>
      <c r="N2435" s="399">
        <v>45299</v>
      </c>
      <c r="O2435" s="400" t="s">
        <v>79</v>
      </c>
      <c r="P2435" s="504" t="s">
        <v>458</v>
      </c>
      <c r="Q2435" s="501" t="s">
        <v>126</v>
      </c>
      <c r="R2435" s="501" t="s">
        <v>126</v>
      </c>
      <c r="S2435" s="349"/>
    </row>
    <row r="2436" spans="1:19" ht="50.1" customHeight="1" x14ac:dyDescent="0.2">
      <c r="A2436" s="481">
        <f t="shared" si="339"/>
        <v>2433</v>
      </c>
      <c r="B2436" s="399">
        <v>45300</v>
      </c>
      <c r="C2436" s="441">
        <v>45292</v>
      </c>
      <c r="D2436" s="400" t="s">
        <v>114</v>
      </c>
      <c r="E2436" s="401" t="s">
        <v>342</v>
      </c>
      <c r="F2436" s="402">
        <v>1.68</v>
      </c>
      <c r="G2436" s="405" t="s">
        <v>4181</v>
      </c>
      <c r="H2436" s="400" t="s">
        <v>139</v>
      </c>
      <c r="I2436" s="403" t="s">
        <v>3244</v>
      </c>
      <c r="J2436" s="386" t="str">
        <f t="shared" si="340"/>
        <v>00.394.460/0058-8</v>
      </c>
      <c r="K2436" s="386" t="s">
        <v>1234</v>
      </c>
      <c r="L2436" s="404" t="s">
        <v>939</v>
      </c>
      <c r="M2436" s="386" t="s">
        <v>3258</v>
      </c>
      <c r="N2436" s="399">
        <v>45300</v>
      </c>
      <c r="O2436" s="400" t="s">
        <v>79</v>
      </c>
      <c r="P2436" s="504" t="s">
        <v>4305</v>
      </c>
      <c r="Q2436" s="501" t="s">
        <v>126</v>
      </c>
      <c r="R2436" s="501" t="s">
        <v>126</v>
      </c>
      <c r="S2436" s="349"/>
    </row>
    <row r="2437" spans="1:19" ht="50.1" customHeight="1" x14ac:dyDescent="0.2">
      <c r="A2437" s="481">
        <f t="shared" si="339"/>
        <v>2434</v>
      </c>
      <c r="B2437" s="399">
        <v>45300</v>
      </c>
      <c r="C2437" s="441">
        <v>45292</v>
      </c>
      <c r="D2437" s="400" t="s">
        <v>114</v>
      </c>
      <c r="E2437" s="401" t="s">
        <v>342</v>
      </c>
      <c r="F2437" s="402">
        <v>440.87</v>
      </c>
      <c r="G2437" s="405" t="s">
        <v>4182</v>
      </c>
      <c r="H2437" s="400" t="s">
        <v>139</v>
      </c>
      <c r="I2437" s="403" t="s">
        <v>4277</v>
      </c>
      <c r="J2437" s="386" t="str">
        <f t="shared" si="340"/>
        <v>CPF Protegido - LGPD</v>
      </c>
      <c r="K2437" s="386" t="s">
        <v>4050</v>
      </c>
      <c r="L2437" s="404" t="s">
        <v>4332</v>
      </c>
      <c r="M2437" s="386" t="s">
        <v>4333</v>
      </c>
      <c r="N2437" s="399">
        <v>45300</v>
      </c>
      <c r="O2437" s="400" t="s">
        <v>79</v>
      </c>
      <c r="P2437" s="504" t="s">
        <v>4306</v>
      </c>
      <c r="Q2437" s="502" t="s">
        <v>944</v>
      </c>
      <c r="R2437" s="502" t="s">
        <v>4354</v>
      </c>
      <c r="S2437" s="349"/>
    </row>
    <row r="2438" spans="1:19" ht="50.1" customHeight="1" x14ac:dyDescent="0.2">
      <c r="A2438" s="481">
        <f t="shared" si="339"/>
        <v>2435</v>
      </c>
      <c r="B2438" s="399">
        <v>45300</v>
      </c>
      <c r="C2438" s="441">
        <v>45292</v>
      </c>
      <c r="D2438" s="400" t="s">
        <v>114</v>
      </c>
      <c r="E2438" s="401" t="s">
        <v>342</v>
      </c>
      <c r="F2438" s="402">
        <v>550</v>
      </c>
      <c r="G2438" s="405" t="s">
        <v>4183</v>
      </c>
      <c r="H2438" s="400" t="s">
        <v>139</v>
      </c>
      <c r="I2438" s="403" t="s">
        <v>5559</v>
      </c>
      <c r="J2438" s="386" t="str">
        <f t="shared" si="340"/>
        <v>00.000.000/0001-91</v>
      </c>
      <c r="K2438" s="386" t="s">
        <v>4050</v>
      </c>
      <c r="L2438" s="404" t="s">
        <v>939</v>
      </c>
      <c r="M2438" s="386" t="s">
        <v>3258</v>
      </c>
      <c r="N2438" s="399">
        <v>45300</v>
      </c>
      <c r="O2438" s="400" t="s">
        <v>79</v>
      </c>
      <c r="P2438" s="504" t="s">
        <v>1004</v>
      </c>
      <c r="Q2438" s="501" t="s">
        <v>126</v>
      </c>
      <c r="R2438" s="501" t="s">
        <v>126</v>
      </c>
      <c r="S2438" s="349"/>
    </row>
    <row r="2439" spans="1:19" ht="50.1" customHeight="1" x14ac:dyDescent="0.2">
      <c r="A2439" s="481">
        <f t="shared" si="339"/>
        <v>2436</v>
      </c>
      <c r="B2439" s="399">
        <v>45300</v>
      </c>
      <c r="C2439" s="441">
        <v>45292</v>
      </c>
      <c r="D2439" s="400" t="s">
        <v>114</v>
      </c>
      <c r="E2439" s="401" t="s">
        <v>342</v>
      </c>
      <c r="F2439" s="402">
        <v>77.8</v>
      </c>
      <c r="G2439" s="405" t="s">
        <v>4184</v>
      </c>
      <c r="H2439" s="400" t="s">
        <v>139</v>
      </c>
      <c r="I2439" s="403" t="s">
        <v>3244</v>
      </c>
      <c r="J2439" s="386" t="str">
        <f t="shared" si="340"/>
        <v>00.394.460/0058-87</v>
      </c>
      <c r="K2439" s="386" t="s">
        <v>1234</v>
      </c>
      <c r="L2439" s="404" t="s">
        <v>939</v>
      </c>
      <c r="M2439" s="386" t="s">
        <v>3258</v>
      </c>
      <c r="N2439" s="399">
        <v>45300</v>
      </c>
      <c r="O2439" s="400" t="s">
        <v>79</v>
      </c>
      <c r="P2439" s="504" t="s">
        <v>476</v>
      </c>
      <c r="Q2439" s="501" t="s">
        <v>126</v>
      </c>
      <c r="R2439" s="501" t="s">
        <v>126</v>
      </c>
      <c r="S2439" s="349"/>
    </row>
    <row r="2440" spans="1:19" ht="50.1" customHeight="1" x14ac:dyDescent="0.2">
      <c r="A2440" s="481">
        <f t="shared" si="339"/>
        <v>2437</v>
      </c>
      <c r="B2440" s="399">
        <v>45300</v>
      </c>
      <c r="C2440" s="441">
        <v>45292</v>
      </c>
      <c r="D2440" s="400" t="s">
        <v>114</v>
      </c>
      <c r="E2440" s="401" t="s">
        <v>342</v>
      </c>
      <c r="F2440" s="402">
        <v>31.61</v>
      </c>
      <c r="G2440" s="405" t="s">
        <v>4185</v>
      </c>
      <c r="H2440" s="400" t="s">
        <v>139</v>
      </c>
      <c r="I2440" s="403" t="s">
        <v>3244</v>
      </c>
      <c r="J2440" s="386" t="str">
        <f t="shared" si="340"/>
        <v>00.394.460/0058-87</v>
      </c>
      <c r="K2440" s="386" t="s">
        <v>1234</v>
      </c>
      <c r="L2440" s="404" t="s">
        <v>939</v>
      </c>
      <c r="M2440" s="386" t="s">
        <v>3258</v>
      </c>
      <c r="N2440" s="399">
        <v>45300</v>
      </c>
      <c r="O2440" s="400" t="s">
        <v>79</v>
      </c>
      <c r="P2440" s="504" t="s">
        <v>476</v>
      </c>
      <c r="Q2440" s="501" t="s">
        <v>126</v>
      </c>
      <c r="R2440" s="501" t="s">
        <v>126</v>
      </c>
      <c r="S2440" s="349"/>
    </row>
    <row r="2441" spans="1:19" ht="50.1" customHeight="1" x14ac:dyDescent="0.2">
      <c r="A2441" s="481">
        <f t="shared" si="339"/>
        <v>2438</v>
      </c>
      <c r="B2441" s="399">
        <v>45300</v>
      </c>
      <c r="C2441" s="441">
        <v>45292</v>
      </c>
      <c r="D2441" s="400" t="s">
        <v>114</v>
      </c>
      <c r="E2441" s="401" t="s">
        <v>342</v>
      </c>
      <c r="F2441" s="402">
        <v>8319.58</v>
      </c>
      <c r="G2441" s="405" t="s">
        <v>4186</v>
      </c>
      <c r="H2441" s="400" t="s">
        <v>139</v>
      </c>
      <c r="I2441" s="403" t="s">
        <v>4278</v>
      </c>
      <c r="J2441" s="386" t="str">
        <f t="shared" si="340"/>
        <v>CPF Protegido - LGPD</v>
      </c>
      <c r="K2441" s="386" t="s">
        <v>4050</v>
      </c>
      <c r="L2441" s="404" t="s">
        <v>4332</v>
      </c>
      <c r="M2441" s="386" t="s">
        <v>3574</v>
      </c>
      <c r="N2441" s="399">
        <v>45300</v>
      </c>
      <c r="O2441" s="400" t="s">
        <v>79</v>
      </c>
      <c r="P2441" s="504">
        <v>11000138</v>
      </c>
      <c r="Q2441" s="502" t="s">
        <v>944</v>
      </c>
      <c r="R2441" s="502" t="s">
        <v>4355</v>
      </c>
      <c r="S2441" s="349"/>
    </row>
    <row r="2442" spans="1:19" ht="50.1" customHeight="1" x14ac:dyDescent="0.2">
      <c r="A2442" s="481">
        <f t="shared" si="339"/>
        <v>2439</v>
      </c>
      <c r="B2442" s="399">
        <v>45300</v>
      </c>
      <c r="C2442" s="441">
        <v>45292</v>
      </c>
      <c r="D2442" s="400" t="s">
        <v>114</v>
      </c>
      <c r="E2442" s="401" t="s">
        <v>342</v>
      </c>
      <c r="F2442" s="402">
        <v>1468.16</v>
      </c>
      <c r="G2442" s="405" t="s">
        <v>4187</v>
      </c>
      <c r="H2442" s="400" t="s">
        <v>139</v>
      </c>
      <c r="I2442" s="403" t="s">
        <v>3249</v>
      </c>
      <c r="J2442" s="386" t="str">
        <f t="shared" si="340"/>
        <v>00.394.460/0058-87</v>
      </c>
      <c r="K2442" s="386" t="s">
        <v>1234</v>
      </c>
      <c r="L2442" s="404" t="s">
        <v>939</v>
      </c>
      <c r="M2442" s="386" t="s">
        <v>3258</v>
      </c>
      <c r="N2442" s="399">
        <v>45300</v>
      </c>
      <c r="O2442" s="400" t="s">
        <v>79</v>
      </c>
      <c r="P2442" s="504" t="s">
        <v>476</v>
      </c>
      <c r="Q2442" s="501" t="s">
        <v>126</v>
      </c>
      <c r="R2442" s="501" t="s">
        <v>126</v>
      </c>
      <c r="S2442" s="349"/>
    </row>
    <row r="2443" spans="1:19" ht="50.1" customHeight="1" x14ac:dyDescent="0.2">
      <c r="A2443" s="481">
        <f t="shared" si="339"/>
        <v>2440</v>
      </c>
      <c r="B2443" s="399">
        <v>45300</v>
      </c>
      <c r="C2443" s="441">
        <v>45292</v>
      </c>
      <c r="D2443" s="400" t="s">
        <v>114</v>
      </c>
      <c r="E2443" s="401" t="s">
        <v>342</v>
      </c>
      <c r="F2443" s="402">
        <v>1.67</v>
      </c>
      <c r="G2443" s="405" t="s">
        <v>4188</v>
      </c>
      <c r="H2443" s="400" t="s">
        <v>139</v>
      </c>
      <c r="I2443" s="403" t="s">
        <v>3249</v>
      </c>
      <c r="J2443" s="386" t="str">
        <f t="shared" si="340"/>
        <v>00.394.460/0058-87</v>
      </c>
      <c r="K2443" s="386" t="s">
        <v>1234</v>
      </c>
      <c r="L2443" s="404" t="s">
        <v>939</v>
      </c>
      <c r="M2443" s="386" t="s">
        <v>3258</v>
      </c>
      <c r="N2443" s="399">
        <v>45300</v>
      </c>
      <c r="O2443" s="400" t="s">
        <v>79</v>
      </c>
      <c r="P2443" s="504" t="s">
        <v>476</v>
      </c>
      <c r="Q2443" s="501" t="s">
        <v>126</v>
      </c>
      <c r="R2443" s="501" t="s">
        <v>126</v>
      </c>
      <c r="S2443" s="349"/>
    </row>
    <row r="2444" spans="1:19" ht="50.1" customHeight="1" x14ac:dyDescent="0.2">
      <c r="A2444" s="481">
        <f t="shared" si="339"/>
        <v>2441</v>
      </c>
      <c r="B2444" s="399">
        <v>45300</v>
      </c>
      <c r="C2444" s="441">
        <v>45292</v>
      </c>
      <c r="D2444" s="400" t="s">
        <v>114</v>
      </c>
      <c r="E2444" s="401" t="s">
        <v>342</v>
      </c>
      <c r="F2444" s="402">
        <v>440.39</v>
      </c>
      <c r="G2444" s="405" t="s">
        <v>4189</v>
      </c>
      <c r="H2444" s="400" t="s">
        <v>139</v>
      </c>
      <c r="I2444" s="403" t="s">
        <v>4279</v>
      </c>
      <c r="J2444" s="386" t="str">
        <f t="shared" si="340"/>
        <v>CPF Protegido - LGPD</v>
      </c>
      <c r="K2444" s="386" t="s">
        <v>4050</v>
      </c>
      <c r="L2444" s="404" t="s">
        <v>4332</v>
      </c>
      <c r="M2444" s="386" t="s">
        <v>4334</v>
      </c>
      <c r="N2444" s="399">
        <v>45300</v>
      </c>
      <c r="O2444" s="400" t="s">
        <v>79</v>
      </c>
      <c r="P2444" s="504">
        <v>220098583</v>
      </c>
      <c r="Q2444" s="502" t="s">
        <v>944</v>
      </c>
      <c r="R2444" s="502" t="s">
        <v>4356</v>
      </c>
      <c r="S2444" s="349"/>
    </row>
    <row r="2445" spans="1:19" ht="50.1" customHeight="1" x14ac:dyDescent="0.2">
      <c r="A2445" s="481">
        <f t="shared" si="339"/>
        <v>2442</v>
      </c>
      <c r="B2445" s="399">
        <v>45300</v>
      </c>
      <c r="C2445" s="441">
        <v>45292</v>
      </c>
      <c r="D2445" s="400" t="s">
        <v>114</v>
      </c>
      <c r="E2445" s="401" t="s">
        <v>342</v>
      </c>
      <c r="F2445" s="402">
        <v>77.72</v>
      </c>
      <c r="G2445" s="405" t="s">
        <v>4190</v>
      </c>
      <c r="H2445" s="400" t="s">
        <v>139</v>
      </c>
      <c r="I2445" s="403" t="s">
        <v>3249</v>
      </c>
      <c r="J2445" s="386" t="str">
        <f t="shared" si="340"/>
        <v>00.394.460/0058-87</v>
      </c>
      <c r="K2445" s="386" t="s">
        <v>1234</v>
      </c>
      <c r="L2445" s="404" t="s">
        <v>939</v>
      </c>
      <c r="M2445" s="386" t="s">
        <v>3258</v>
      </c>
      <c r="N2445" s="399">
        <v>45300</v>
      </c>
      <c r="O2445" s="400" t="s">
        <v>79</v>
      </c>
      <c r="P2445" s="504" t="s">
        <v>476</v>
      </c>
      <c r="Q2445" s="501" t="s">
        <v>126</v>
      </c>
      <c r="R2445" s="501" t="s">
        <v>126</v>
      </c>
      <c r="S2445" s="349"/>
    </row>
    <row r="2446" spans="1:19" ht="50.1" customHeight="1" x14ac:dyDescent="0.2">
      <c r="A2446" s="481">
        <f t="shared" si="339"/>
        <v>2443</v>
      </c>
      <c r="B2446" s="399">
        <v>45301</v>
      </c>
      <c r="C2446" s="441">
        <v>45292</v>
      </c>
      <c r="D2446" s="400" t="s">
        <v>114</v>
      </c>
      <c r="E2446" s="401" t="s">
        <v>342</v>
      </c>
      <c r="F2446" s="402">
        <v>0.93</v>
      </c>
      <c r="G2446" s="405" t="s">
        <v>4191</v>
      </c>
      <c r="H2446" s="400" t="s">
        <v>139</v>
      </c>
      <c r="I2446" s="403" t="s">
        <v>3249</v>
      </c>
      <c r="J2446" s="386" t="str">
        <f t="shared" si="340"/>
        <v>00.394.460/0058-8</v>
      </c>
      <c r="K2446" s="386" t="s">
        <v>1234</v>
      </c>
      <c r="L2446" s="404" t="s">
        <v>939</v>
      </c>
      <c r="M2446" s="386" t="s">
        <v>3258</v>
      </c>
      <c r="N2446" s="399">
        <v>45301</v>
      </c>
      <c r="O2446" s="400" t="s">
        <v>79</v>
      </c>
      <c r="P2446" s="504" t="s">
        <v>4305</v>
      </c>
      <c r="Q2446" s="501" t="s">
        <v>126</v>
      </c>
      <c r="R2446" s="501" t="s">
        <v>126</v>
      </c>
      <c r="S2446" s="349"/>
    </row>
    <row r="2447" spans="1:19" ht="50.1" customHeight="1" x14ac:dyDescent="0.2">
      <c r="A2447" s="481">
        <f t="shared" si="339"/>
        <v>2444</v>
      </c>
      <c r="B2447" s="399">
        <v>45301</v>
      </c>
      <c r="C2447" s="441">
        <v>45292</v>
      </c>
      <c r="D2447" s="400" t="s">
        <v>114</v>
      </c>
      <c r="E2447" s="401" t="s">
        <v>342</v>
      </c>
      <c r="F2447" s="402">
        <v>245.8</v>
      </c>
      <c r="G2447" s="405" t="s">
        <v>4192</v>
      </c>
      <c r="H2447" s="400" t="s">
        <v>139</v>
      </c>
      <c r="I2447" s="403" t="s">
        <v>4280</v>
      </c>
      <c r="J2447" s="386" t="str">
        <f t="shared" si="340"/>
        <v>CPF Protegido - LGPD</v>
      </c>
      <c r="K2447" s="386" t="s">
        <v>4050</v>
      </c>
      <c r="L2447" s="404" t="s">
        <v>4332</v>
      </c>
      <c r="M2447" s="386" t="s">
        <v>4335</v>
      </c>
      <c r="N2447" s="399">
        <v>45301</v>
      </c>
      <c r="O2447" s="400" t="s">
        <v>79</v>
      </c>
      <c r="P2447" s="504">
        <v>505434326</v>
      </c>
      <c r="Q2447" s="502" t="s">
        <v>944</v>
      </c>
      <c r="R2447" s="502" t="s">
        <v>4357</v>
      </c>
      <c r="S2447" s="349"/>
    </row>
    <row r="2448" spans="1:19" ht="50.1" customHeight="1" x14ac:dyDescent="0.2">
      <c r="A2448" s="481">
        <f t="shared" si="339"/>
        <v>2445</v>
      </c>
      <c r="B2448" s="399">
        <v>45301</v>
      </c>
      <c r="C2448" s="441">
        <v>45292</v>
      </c>
      <c r="D2448" s="400" t="s">
        <v>114</v>
      </c>
      <c r="E2448" s="401" t="s">
        <v>342</v>
      </c>
      <c r="F2448" s="402">
        <v>550</v>
      </c>
      <c r="G2448" s="405" t="s">
        <v>4193</v>
      </c>
      <c r="H2448" s="400" t="s">
        <v>139</v>
      </c>
      <c r="I2448" s="403" t="s">
        <v>5559</v>
      </c>
      <c r="J2448" s="386" t="str">
        <f t="shared" si="340"/>
        <v>00.000.000/0001-91</v>
      </c>
      <c r="K2448" s="386" t="s">
        <v>4050</v>
      </c>
      <c r="L2448" s="404" t="s">
        <v>939</v>
      </c>
      <c r="M2448" s="386" t="s">
        <v>3258</v>
      </c>
      <c r="N2448" s="399">
        <v>45301</v>
      </c>
      <c r="O2448" s="400" t="s">
        <v>79</v>
      </c>
      <c r="P2448" s="504" t="s">
        <v>1004</v>
      </c>
      <c r="Q2448" s="501" t="s">
        <v>126</v>
      </c>
      <c r="R2448" s="501" t="s">
        <v>126</v>
      </c>
      <c r="S2448" s="349"/>
    </row>
    <row r="2449" spans="1:19" ht="50.1" customHeight="1" x14ac:dyDescent="0.2">
      <c r="A2449" s="481">
        <f t="shared" si="339"/>
        <v>2446</v>
      </c>
      <c r="B2449" s="399">
        <v>45301</v>
      </c>
      <c r="C2449" s="441">
        <v>45292</v>
      </c>
      <c r="D2449" s="400" t="s">
        <v>114</v>
      </c>
      <c r="E2449" s="401" t="s">
        <v>342</v>
      </c>
      <c r="F2449" s="402">
        <v>43.38</v>
      </c>
      <c r="G2449" s="405" t="s">
        <v>4194</v>
      </c>
      <c r="H2449" s="400" t="s">
        <v>139</v>
      </c>
      <c r="I2449" s="403" t="s">
        <v>3244</v>
      </c>
      <c r="J2449" s="386" t="str">
        <f t="shared" si="340"/>
        <v>00.394.460/0058-8</v>
      </c>
      <c r="K2449" s="386" t="s">
        <v>1234</v>
      </c>
      <c r="L2449" s="404" t="s">
        <v>939</v>
      </c>
      <c r="M2449" s="386" t="s">
        <v>3258</v>
      </c>
      <c r="N2449" s="399">
        <v>45301</v>
      </c>
      <c r="O2449" s="400" t="s">
        <v>79</v>
      </c>
      <c r="P2449" s="504" t="s">
        <v>4305</v>
      </c>
      <c r="Q2449" s="501" t="s">
        <v>126</v>
      </c>
      <c r="R2449" s="501" t="s">
        <v>126</v>
      </c>
      <c r="S2449" s="349"/>
    </row>
    <row r="2450" spans="1:19" ht="50.1" customHeight="1" x14ac:dyDescent="0.2">
      <c r="A2450" s="481">
        <f t="shared" si="339"/>
        <v>2447</v>
      </c>
      <c r="B2450" s="399">
        <v>45301</v>
      </c>
      <c r="C2450" s="441">
        <v>45292</v>
      </c>
      <c r="D2450" s="400" t="s">
        <v>114</v>
      </c>
      <c r="E2450" s="401" t="s">
        <v>342</v>
      </c>
      <c r="F2450" s="402">
        <v>0.77</v>
      </c>
      <c r="G2450" s="405" t="s">
        <v>4195</v>
      </c>
      <c r="H2450" s="400" t="s">
        <v>139</v>
      </c>
      <c r="I2450" s="403" t="s">
        <v>3249</v>
      </c>
      <c r="J2450" s="386" t="str">
        <f t="shared" si="340"/>
        <v>00.394.460/0058-87</v>
      </c>
      <c r="K2450" s="386" t="s">
        <v>1234</v>
      </c>
      <c r="L2450" s="404" t="s">
        <v>939</v>
      </c>
      <c r="M2450" s="386" t="s">
        <v>3258</v>
      </c>
      <c r="N2450" s="399">
        <v>45301</v>
      </c>
      <c r="O2450" s="400" t="s">
        <v>79</v>
      </c>
      <c r="P2450" s="504" t="s">
        <v>476</v>
      </c>
      <c r="Q2450" s="501" t="s">
        <v>126</v>
      </c>
      <c r="R2450" s="501" t="s">
        <v>126</v>
      </c>
      <c r="S2450" s="349"/>
    </row>
    <row r="2451" spans="1:19" ht="50.1" customHeight="1" x14ac:dyDescent="0.2">
      <c r="A2451" s="481">
        <f t="shared" si="339"/>
        <v>2448</v>
      </c>
      <c r="B2451" s="399">
        <v>45301</v>
      </c>
      <c r="C2451" s="441">
        <v>45292</v>
      </c>
      <c r="D2451" s="400" t="s">
        <v>114</v>
      </c>
      <c r="E2451" s="401" t="s">
        <v>342</v>
      </c>
      <c r="F2451" s="402">
        <v>202.38</v>
      </c>
      <c r="G2451" s="405" t="s">
        <v>4196</v>
      </c>
      <c r="H2451" s="400" t="s">
        <v>139</v>
      </c>
      <c r="I2451" s="403" t="s">
        <v>4281</v>
      </c>
      <c r="J2451" s="386" t="str">
        <f t="shared" si="340"/>
        <v>CPF Protegido - LGPD</v>
      </c>
      <c r="K2451" s="386" t="s">
        <v>4050</v>
      </c>
      <c r="L2451" s="404" t="s">
        <v>4332</v>
      </c>
      <c r="M2451" s="386" t="s">
        <v>4336</v>
      </c>
      <c r="N2451" s="399">
        <v>45301</v>
      </c>
      <c r="O2451" s="400" t="s">
        <v>79</v>
      </c>
      <c r="P2451" s="504">
        <v>15846874</v>
      </c>
      <c r="Q2451" s="502" t="s">
        <v>944</v>
      </c>
      <c r="R2451" s="502" t="s">
        <v>4358</v>
      </c>
      <c r="S2451" s="349"/>
    </row>
    <row r="2452" spans="1:19" ht="50.1" customHeight="1" x14ac:dyDescent="0.2">
      <c r="A2452" s="481">
        <f t="shared" si="339"/>
        <v>2449</v>
      </c>
      <c r="B2452" s="399">
        <v>45301</v>
      </c>
      <c r="C2452" s="441">
        <v>45292</v>
      </c>
      <c r="D2452" s="400" t="s">
        <v>114</v>
      </c>
      <c r="E2452" s="401" t="s">
        <v>342</v>
      </c>
      <c r="F2452" s="402">
        <v>35.71</v>
      </c>
      <c r="G2452" s="405" t="s">
        <v>4197</v>
      </c>
      <c r="H2452" s="400" t="s">
        <v>139</v>
      </c>
      <c r="I2452" s="403" t="s">
        <v>3249</v>
      </c>
      <c r="J2452" s="386" t="str">
        <f t="shared" si="340"/>
        <v>00.394.460/0058-87</v>
      </c>
      <c r="K2452" s="386" t="s">
        <v>1234</v>
      </c>
      <c r="L2452" s="404" t="s">
        <v>939</v>
      </c>
      <c r="M2452" s="386" t="s">
        <v>3258</v>
      </c>
      <c r="N2452" s="399">
        <v>45301</v>
      </c>
      <c r="O2452" s="400" t="s">
        <v>79</v>
      </c>
      <c r="P2452" s="504" t="s">
        <v>476</v>
      </c>
      <c r="Q2452" s="501" t="s">
        <v>126</v>
      </c>
      <c r="R2452" s="501" t="s">
        <v>126</v>
      </c>
      <c r="S2452" s="349"/>
    </row>
    <row r="2453" spans="1:19" ht="50.1" customHeight="1" x14ac:dyDescent="0.2">
      <c r="A2453" s="481">
        <f t="shared" si="339"/>
        <v>2450</v>
      </c>
      <c r="B2453" s="399">
        <v>45301</v>
      </c>
      <c r="C2453" s="441">
        <v>45292</v>
      </c>
      <c r="D2453" s="400" t="s">
        <v>114</v>
      </c>
      <c r="E2453" s="401" t="s">
        <v>342</v>
      </c>
      <c r="F2453" s="402">
        <v>0.77</v>
      </c>
      <c r="G2453" s="405" t="s">
        <v>4198</v>
      </c>
      <c r="H2453" s="400" t="s">
        <v>139</v>
      </c>
      <c r="I2453" s="403" t="s">
        <v>3249</v>
      </c>
      <c r="J2453" s="386" t="str">
        <f t="shared" si="340"/>
        <v>00.394.460/0058-87</v>
      </c>
      <c r="K2453" s="386" t="s">
        <v>1234</v>
      </c>
      <c r="L2453" s="404" t="s">
        <v>939</v>
      </c>
      <c r="M2453" s="386" t="s">
        <v>3258</v>
      </c>
      <c r="N2453" s="399">
        <v>45301</v>
      </c>
      <c r="O2453" s="400" t="s">
        <v>79</v>
      </c>
      <c r="P2453" s="504" t="s">
        <v>476</v>
      </c>
      <c r="Q2453" s="501" t="s">
        <v>126</v>
      </c>
      <c r="R2453" s="501" t="s">
        <v>126</v>
      </c>
      <c r="S2453" s="349"/>
    </row>
    <row r="2454" spans="1:19" ht="50.1" customHeight="1" x14ac:dyDescent="0.2">
      <c r="A2454" s="481">
        <f t="shared" si="339"/>
        <v>2451</v>
      </c>
      <c r="B2454" s="399">
        <v>45301</v>
      </c>
      <c r="C2454" s="441">
        <v>45292</v>
      </c>
      <c r="D2454" s="400" t="s">
        <v>114</v>
      </c>
      <c r="E2454" s="401" t="s">
        <v>342</v>
      </c>
      <c r="F2454" s="402">
        <v>202.94</v>
      </c>
      <c r="G2454" s="405" t="s">
        <v>4199</v>
      </c>
      <c r="H2454" s="400" t="s">
        <v>139</v>
      </c>
      <c r="I2454" s="403" t="s">
        <v>4282</v>
      </c>
      <c r="J2454" s="386" t="str">
        <f t="shared" si="340"/>
        <v>CPF Protegido - LGPD</v>
      </c>
      <c r="K2454" s="386" t="s">
        <v>4050</v>
      </c>
      <c r="L2454" s="404" t="s">
        <v>4332</v>
      </c>
      <c r="M2454" s="386" t="s">
        <v>4337</v>
      </c>
      <c r="N2454" s="399">
        <v>45301</v>
      </c>
      <c r="O2454" s="400" t="s">
        <v>79</v>
      </c>
      <c r="P2454" s="504" t="s">
        <v>4307</v>
      </c>
      <c r="Q2454" s="502" t="s">
        <v>944</v>
      </c>
      <c r="R2454" s="502" t="s">
        <v>4359</v>
      </c>
      <c r="S2454" s="349"/>
    </row>
    <row r="2455" spans="1:19" ht="50.1" customHeight="1" x14ac:dyDescent="0.2">
      <c r="A2455" s="481">
        <f t="shared" si="339"/>
        <v>2452</v>
      </c>
      <c r="B2455" s="399">
        <v>45301</v>
      </c>
      <c r="C2455" s="441">
        <v>45292</v>
      </c>
      <c r="D2455" s="400" t="s">
        <v>114</v>
      </c>
      <c r="E2455" s="401" t="s">
        <v>342</v>
      </c>
      <c r="F2455" s="402">
        <v>35.81</v>
      </c>
      <c r="G2455" s="405" t="s">
        <v>4200</v>
      </c>
      <c r="H2455" s="400" t="s">
        <v>139</v>
      </c>
      <c r="I2455" s="403" t="s">
        <v>3249</v>
      </c>
      <c r="J2455" s="386" t="str">
        <f t="shared" si="340"/>
        <v>00.394.460/0058-87</v>
      </c>
      <c r="K2455" s="386" t="s">
        <v>1234</v>
      </c>
      <c r="L2455" s="404" t="s">
        <v>939</v>
      </c>
      <c r="M2455" s="386" t="s">
        <v>3258</v>
      </c>
      <c r="N2455" s="399">
        <v>45301</v>
      </c>
      <c r="O2455" s="400" t="s">
        <v>79</v>
      </c>
      <c r="P2455" s="504" t="s">
        <v>476</v>
      </c>
      <c r="Q2455" s="501" t="s">
        <v>126</v>
      </c>
      <c r="R2455" s="501" t="s">
        <v>126</v>
      </c>
      <c r="S2455" s="349"/>
    </row>
    <row r="2456" spans="1:19" ht="50.1" customHeight="1" x14ac:dyDescent="0.2">
      <c r="A2456" s="481">
        <f t="shared" si="339"/>
        <v>2453</v>
      </c>
      <c r="B2456" s="399">
        <v>45301</v>
      </c>
      <c r="C2456" s="441">
        <v>45292</v>
      </c>
      <c r="D2456" s="400" t="s">
        <v>114</v>
      </c>
      <c r="E2456" s="401" t="s">
        <v>342</v>
      </c>
      <c r="F2456" s="402">
        <v>0.77</v>
      </c>
      <c r="G2456" s="405" t="s">
        <v>4201</v>
      </c>
      <c r="H2456" s="400" t="s">
        <v>139</v>
      </c>
      <c r="I2456" s="403" t="s">
        <v>3249</v>
      </c>
      <c r="J2456" s="386" t="str">
        <f t="shared" si="340"/>
        <v>00.394.460/0058-87</v>
      </c>
      <c r="K2456" s="386" t="s">
        <v>1234</v>
      </c>
      <c r="L2456" s="404" t="s">
        <v>939</v>
      </c>
      <c r="M2456" s="386" t="s">
        <v>3258</v>
      </c>
      <c r="N2456" s="399">
        <v>45301</v>
      </c>
      <c r="O2456" s="400" t="s">
        <v>79</v>
      </c>
      <c r="P2456" s="504" t="s">
        <v>476</v>
      </c>
      <c r="Q2456" s="501" t="s">
        <v>126</v>
      </c>
      <c r="R2456" s="501" t="s">
        <v>126</v>
      </c>
      <c r="S2456" s="349"/>
    </row>
    <row r="2457" spans="1:19" ht="50.1" customHeight="1" x14ac:dyDescent="0.2">
      <c r="A2457" s="481">
        <f t="shared" si="339"/>
        <v>2454</v>
      </c>
      <c r="B2457" s="399">
        <v>45301</v>
      </c>
      <c r="C2457" s="441">
        <v>45292</v>
      </c>
      <c r="D2457" s="400" t="s">
        <v>114</v>
      </c>
      <c r="E2457" s="401" t="s">
        <v>342</v>
      </c>
      <c r="F2457" s="402">
        <v>203.05</v>
      </c>
      <c r="G2457" s="405" t="s">
        <v>4196</v>
      </c>
      <c r="H2457" s="400" t="s">
        <v>139</v>
      </c>
      <c r="I2457" s="403" t="s">
        <v>4283</v>
      </c>
      <c r="J2457" s="386" t="str">
        <f t="shared" si="340"/>
        <v>CPF Protegido - LGPD</v>
      </c>
      <c r="K2457" s="386" t="s">
        <v>4050</v>
      </c>
      <c r="L2457" s="404" t="s">
        <v>4332</v>
      </c>
      <c r="M2457" s="386" t="s">
        <v>4338</v>
      </c>
      <c r="N2457" s="399">
        <v>45301</v>
      </c>
      <c r="O2457" s="400" t="s">
        <v>79</v>
      </c>
      <c r="P2457" s="504" t="s">
        <v>4308</v>
      </c>
      <c r="Q2457" s="502" t="s">
        <v>944</v>
      </c>
      <c r="R2457" s="502" t="s">
        <v>4360</v>
      </c>
      <c r="S2457" s="349"/>
    </row>
    <row r="2458" spans="1:19" ht="50.1" customHeight="1" x14ac:dyDescent="0.2">
      <c r="A2458" s="481">
        <f t="shared" si="339"/>
        <v>2455</v>
      </c>
      <c r="B2458" s="399">
        <v>45301</v>
      </c>
      <c r="C2458" s="441">
        <v>45292</v>
      </c>
      <c r="D2458" s="400" t="s">
        <v>114</v>
      </c>
      <c r="E2458" s="401" t="s">
        <v>342</v>
      </c>
      <c r="F2458" s="402">
        <v>35.83</v>
      </c>
      <c r="G2458" s="405" t="s">
        <v>4202</v>
      </c>
      <c r="H2458" s="400" t="s">
        <v>139</v>
      </c>
      <c r="I2458" s="403" t="s">
        <v>3249</v>
      </c>
      <c r="J2458" s="386" t="str">
        <f t="shared" si="340"/>
        <v>00.394.460/0058-87</v>
      </c>
      <c r="K2458" s="386" t="s">
        <v>1234</v>
      </c>
      <c r="L2458" s="404" t="s">
        <v>939</v>
      </c>
      <c r="M2458" s="386" t="s">
        <v>3258</v>
      </c>
      <c r="N2458" s="399">
        <v>45301</v>
      </c>
      <c r="O2458" s="400" t="s">
        <v>79</v>
      </c>
      <c r="P2458" s="504" t="s">
        <v>476</v>
      </c>
      <c r="Q2458" s="501" t="s">
        <v>126</v>
      </c>
      <c r="R2458" s="501" t="s">
        <v>126</v>
      </c>
      <c r="S2458" s="349"/>
    </row>
    <row r="2459" spans="1:19" ht="50.1" customHeight="1" x14ac:dyDescent="0.2">
      <c r="A2459" s="481">
        <f t="shared" si="339"/>
        <v>2456</v>
      </c>
      <c r="B2459" s="399">
        <v>45302</v>
      </c>
      <c r="C2459" s="441">
        <v>45292</v>
      </c>
      <c r="D2459" s="400" t="s">
        <v>114</v>
      </c>
      <c r="E2459" s="401" t="s">
        <v>342</v>
      </c>
      <c r="F2459" s="402">
        <v>0.25</v>
      </c>
      <c r="G2459" s="405" t="s">
        <v>4203</v>
      </c>
      <c r="H2459" s="400" t="s">
        <v>139</v>
      </c>
      <c r="I2459" s="403" t="s">
        <v>3249</v>
      </c>
      <c r="J2459" s="386" t="str">
        <f t="shared" si="340"/>
        <v>00.394.460/0058-8</v>
      </c>
      <c r="K2459" s="386" t="s">
        <v>1234</v>
      </c>
      <c r="L2459" s="404" t="s">
        <v>939</v>
      </c>
      <c r="M2459" s="386" t="s">
        <v>3258</v>
      </c>
      <c r="N2459" s="399">
        <v>45302</v>
      </c>
      <c r="O2459" s="400" t="s">
        <v>79</v>
      </c>
      <c r="P2459" s="504" t="s">
        <v>4305</v>
      </c>
      <c r="Q2459" s="501" t="s">
        <v>126</v>
      </c>
      <c r="R2459" s="501" t="s">
        <v>126</v>
      </c>
      <c r="S2459" s="349"/>
    </row>
    <row r="2460" spans="1:19" ht="50.1" customHeight="1" x14ac:dyDescent="0.2">
      <c r="A2460" s="481">
        <f t="shared" si="339"/>
        <v>2457</v>
      </c>
      <c r="B2460" s="399">
        <v>45302</v>
      </c>
      <c r="C2460" s="441">
        <v>45292</v>
      </c>
      <c r="D2460" s="400" t="s">
        <v>114</v>
      </c>
      <c r="E2460" s="401" t="s">
        <v>342</v>
      </c>
      <c r="F2460" s="402">
        <v>66.05</v>
      </c>
      <c r="G2460" s="405" t="s">
        <v>4204</v>
      </c>
      <c r="H2460" s="400" t="s">
        <v>139</v>
      </c>
      <c r="I2460" s="403" t="s">
        <v>4284</v>
      </c>
      <c r="J2460" s="386" t="str">
        <f t="shared" si="340"/>
        <v>CPF Protegido - LGPD</v>
      </c>
      <c r="K2460" s="386" t="s">
        <v>4050</v>
      </c>
      <c r="L2460" s="404" t="s">
        <v>3592</v>
      </c>
      <c r="M2460" s="386" t="s">
        <v>3258</v>
      </c>
      <c r="N2460" s="399">
        <v>45264</v>
      </c>
      <c r="O2460" s="400" t="s">
        <v>79</v>
      </c>
      <c r="P2460" s="504">
        <v>122710364</v>
      </c>
      <c r="Q2460" s="501" t="s">
        <v>126</v>
      </c>
      <c r="R2460" s="501" t="s">
        <v>126</v>
      </c>
      <c r="S2460" s="349"/>
    </row>
    <row r="2461" spans="1:19" ht="50.1" customHeight="1" x14ac:dyDescent="0.2">
      <c r="A2461" s="481">
        <f t="shared" si="339"/>
        <v>2458</v>
      </c>
      <c r="B2461" s="399">
        <v>45302</v>
      </c>
      <c r="C2461" s="441">
        <v>45292</v>
      </c>
      <c r="D2461" s="400" t="s">
        <v>114</v>
      </c>
      <c r="E2461" s="401" t="s">
        <v>342</v>
      </c>
      <c r="F2461" s="402">
        <v>11.66</v>
      </c>
      <c r="G2461" s="405" t="s">
        <v>4205</v>
      </c>
      <c r="H2461" s="400" t="s">
        <v>139</v>
      </c>
      <c r="I2461" s="403" t="s">
        <v>3249</v>
      </c>
      <c r="J2461" s="386" t="str">
        <f t="shared" si="340"/>
        <v>00.394.460/0058-8</v>
      </c>
      <c r="K2461" s="386" t="s">
        <v>1234</v>
      </c>
      <c r="L2461" s="404" t="s">
        <v>939</v>
      </c>
      <c r="M2461" s="386" t="s">
        <v>3258</v>
      </c>
      <c r="N2461" s="399">
        <v>45302</v>
      </c>
      <c r="O2461" s="400" t="s">
        <v>79</v>
      </c>
      <c r="P2461" s="504" t="s">
        <v>4305</v>
      </c>
      <c r="Q2461" s="501" t="s">
        <v>126</v>
      </c>
      <c r="R2461" s="501" t="s">
        <v>126</v>
      </c>
      <c r="S2461" s="349"/>
    </row>
    <row r="2462" spans="1:19" ht="50.1" customHeight="1" x14ac:dyDescent="0.2">
      <c r="A2462" s="481">
        <f t="shared" si="339"/>
        <v>2459</v>
      </c>
      <c r="B2462" s="399">
        <v>45302</v>
      </c>
      <c r="C2462" s="441">
        <v>45292</v>
      </c>
      <c r="D2462" s="400" t="s">
        <v>114</v>
      </c>
      <c r="E2462" s="401" t="s">
        <v>342</v>
      </c>
      <c r="F2462" s="402">
        <v>0.28000000000000003</v>
      </c>
      <c r="G2462" s="405" t="s">
        <v>4206</v>
      </c>
      <c r="H2462" s="400" t="s">
        <v>139</v>
      </c>
      <c r="I2462" s="403" t="s">
        <v>3249</v>
      </c>
      <c r="J2462" s="386" t="str">
        <f t="shared" si="340"/>
        <v>00.394.460/0058-8</v>
      </c>
      <c r="K2462" s="386" t="s">
        <v>1234</v>
      </c>
      <c r="L2462" s="404" t="s">
        <v>939</v>
      </c>
      <c r="M2462" s="386" t="s">
        <v>3258</v>
      </c>
      <c r="N2462" s="399">
        <v>45302</v>
      </c>
      <c r="O2462" s="400" t="s">
        <v>79</v>
      </c>
      <c r="P2462" s="504" t="s">
        <v>4305</v>
      </c>
      <c r="Q2462" s="501" t="s">
        <v>126</v>
      </c>
      <c r="R2462" s="501" t="s">
        <v>126</v>
      </c>
      <c r="S2462" s="349"/>
    </row>
    <row r="2463" spans="1:19" ht="50.1" customHeight="1" x14ac:dyDescent="0.2">
      <c r="A2463" s="481">
        <f t="shared" si="339"/>
        <v>2460</v>
      </c>
      <c r="B2463" s="399">
        <v>45302</v>
      </c>
      <c r="C2463" s="441">
        <v>45292</v>
      </c>
      <c r="D2463" s="400" t="s">
        <v>114</v>
      </c>
      <c r="E2463" s="401" t="s">
        <v>342</v>
      </c>
      <c r="F2463" s="402">
        <v>73.38</v>
      </c>
      <c r="G2463" s="405" t="s">
        <v>4207</v>
      </c>
      <c r="H2463" s="400" t="s">
        <v>139</v>
      </c>
      <c r="I2463" s="403" t="s">
        <v>4285</v>
      </c>
      <c r="J2463" s="386" t="str">
        <f t="shared" si="340"/>
        <v>CPF Protegido - LGPD</v>
      </c>
      <c r="K2463" s="386" t="s">
        <v>4050</v>
      </c>
      <c r="L2463" s="404" t="s">
        <v>3592</v>
      </c>
      <c r="M2463" s="386" t="s">
        <v>3258</v>
      </c>
      <c r="N2463" s="399">
        <v>45262</v>
      </c>
      <c r="O2463" s="400" t="s">
        <v>79</v>
      </c>
      <c r="P2463" s="504">
        <v>43629190</v>
      </c>
      <c r="Q2463" s="501" t="s">
        <v>126</v>
      </c>
      <c r="R2463" s="501" t="s">
        <v>126</v>
      </c>
      <c r="S2463" s="349"/>
    </row>
    <row r="2464" spans="1:19" ht="50.1" customHeight="1" x14ac:dyDescent="0.2">
      <c r="A2464" s="481">
        <f t="shared" si="339"/>
        <v>2461</v>
      </c>
      <c r="B2464" s="399">
        <v>45302</v>
      </c>
      <c r="C2464" s="441">
        <v>45292</v>
      </c>
      <c r="D2464" s="400" t="s">
        <v>114</v>
      </c>
      <c r="E2464" s="401" t="s">
        <v>342</v>
      </c>
      <c r="F2464" s="402">
        <v>12.95</v>
      </c>
      <c r="G2464" s="405" t="s">
        <v>4208</v>
      </c>
      <c r="H2464" s="400" t="s">
        <v>139</v>
      </c>
      <c r="I2464" s="403" t="s">
        <v>3249</v>
      </c>
      <c r="J2464" s="386" t="str">
        <f t="shared" si="340"/>
        <v>00.394.460/0058-8</v>
      </c>
      <c r="K2464" s="386" t="s">
        <v>1234</v>
      </c>
      <c r="L2464" s="404" t="s">
        <v>939</v>
      </c>
      <c r="M2464" s="386" t="s">
        <v>3258</v>
      </c>
      <c r="N2464" s="399">
        <v>45302</v>
      </c>
      <c r="O2464" s="400" t="s">
        <v>79</v>
      </c>
      <c r="P2464" s="504" t="s">
        <v>4305</v>
      </c>
      <c r="Q2464" s="501" t="s">
        <v>126</v>
      </c>
      <c r="R2464" s="501" t="s">
        <v>126</v>
      </c>
      <c r="S2464" s="349"/>
    </row>
    <row r="2465" spans="1:19" ht="50.1" customHeight="1" x14ac:dyDescent="0.2">
      <c r="A2465" s="481">
        <f t="shared" si="339"/>
        <v>2462</v>
      </c>
      <c r="B2465" s="399">
        <v>45302</v>
      </c>
      <c r="C2465" s="441">
        <v>45292</v>
      </c>
      <c r="D2465" s="400" t="s">
        <v>114</v>
      </c>
      <c r="E2465" s="401" t="s">
        <v>342</v>
      </c>
      <c r="F2465" s="402">
        <v>0.39</v>
      </c>
      <c r="G2465" s="405" t="s">
        <v>4209</v>
      </c>
      <c r="H2465" s="400" t="s">
        <v>139</v>
      </c>
      <c r="I2465" s="403" t="s">
        <v>3249</v>
      </c>
      <c r="J2465" s="386" t="str">
        <f t="shared" si="340"/>
        <v>00.394.460/0058-8</v>
      </c>
      <c r="K2465" s="386" t="s">
        <v>1234</v>
      </c>
      <c r="L2465" s="404" t="s">
        <v>939</v>
      </c>
      <c r="M2465" s="386" t="s">
        <v>3258</v>
      </c>
      <c r="N2465" s="399">
        <v>45302</v>
      </c>
      <c r="O2465" s="400" t="s">
        <v>79</v>
      </c>
      <c r="P2465" s="504" t="s">
        <v>4305</v>
      </c>
      <c r="Q2465" s="501" t="s">
        <v>126</v>
      </c>
      <c r="R2465" s="501" t="s">
        <v>126</v>
      </c>
      <c r="S2465" s="349"/>
    </row>
    <row r="2466" spans="1:19" ht="50.1" customHeight="1" x14ac:dyDescent="0.2">
      <c r="A2466" s="481">
        <f t="shared" si="339"/>
        <v>2463</v>
      </c>
      <c r="B2466" s="399">
        <v>45302</v>
      </c>
      <c r="C2466" s="441">
        <v>45292</v>
      </c>
      <c r="D2466" s="400" t="s">
        <v>114</v>
      </c>
      <c r="E2466" s="401" t="s">
        <v>342</v>
      </c>
      <c r="F2466" s="402">
        <v>102.62</v>
      </c>
      <c r="G2466" s="405" t="s">
        <v>4210</v>
      </c>
      <c r="H2466" s="400" t="s">
        <v>139</v>
      </c>
      <c r="I2466" s="403" t="s">
        <v>4286</v>
      </c>
      <c r="J2466" s="386" t="str">
        <f t="shared" si="340"/>
        <v>CPF Protegido - LGPD</v>
      </c>
      <c r="K2466" s="386" t="s">
        <v>4050</v>
      </c>
      <c r="L2466" s="404" t="s">
        <v>3592</v>
      </c>
      <c r="M2466" s="386" t="s">
        <v>3258</v>
      </c>
      <c r="N2466" s="399">
        <v>45194</v>
      </c>
      <c r="O2466" s="400" t="s">
        <v>79</v>
      </c>
      <c r="P2466" s="504" t="s">
        <v>4309</v>
      </c>
      <c r="Q2466" s="501" t="s">
        <v>126</v>
      </c>
      <c r="R2466" s="501" t="s">
        <v>126</v>
      </c>
      <c r="S2466" s="349"/>
    </row>
    <row r="2467" spans="1:19" ht="50.1" customHeight="1" x14ac:dyDescent="0.2">
      <c r="A2467" s="481">
        <f t="shared" si="339"/>
        <v>2464</v>
      </c>
      <c r="B2467" s="399">
        <v>45302</v>
      </c>
      <c r="C2467" s="441">
        <v>45292</v>
      </c>
      <c r="D2467" s="400" t="s">
        <v>114</v>
      </c>
      <c r="E2467" s="401" t="s">
        <v>342</v>
      </c>
      <c r="F2467" s="402">
        <v>18.13</v>
      </c>
      <c r="G2467" s="405" t="s">
        <v>4211</v>
      </c>
      <c r="H2467" s="400" t="s">
        <v>139</v>
      </c>
      <c r="I2467" s="403" t="s">
        <v>3249</v>
      </c>
      <c r="J2467" s="386" t="str">
        <f t="shared" si="340"/>
        <v>00.394.460/0058-8</v>
      </c>
      <c r="K2467" s="386" t="s">
        <v>1234</v>
      </c>
      <c r="L2467" s="404" t="s">
        <v>939</v>
      </c>
      <c r="M2467" s="386" t="s">
        <v>3258</v>
      </c>
      <c r="N2467" s="399">
        <v>45302</v>
      </c>
      <c r="O2467" s="400" t="s">
        <v>79</v>
      </c>
      <c r="P2467" s="504" t="s">
        <v>4305</v>
      </c>
      <c r="Q2467" s="501" t="s">
        <v>126</v>
      </c>
      <c r="R2467" s="501" t="s">
        <v>126</v>
      </c>
      <c r="S2467" s="349"/>
    </row>
    <row r="2468" spans="1:19" ht="50.1" customHeight="1" x14ac:dyDescent="0.2">
      <c r="A2468" s="481">
        <f t="shared" si="339"/>
        <v>2465</v>
      </c>
      <c r="B2468" s="399">
        <v>45302</v>
      </c>
      <c r="C2468" s="441">
        <v>45292</v>
      </c>
      <c r="D2468" s="400" t="s">
        <v>114</v>
      </c>
      <c r="E2468" s="401" t="s">
        <v>342</v>
      </c>
      <c r="F2468" s="402">
        <v>0.14000000000000001</v>
      </c>
      <c r="G2468" s="405" t="s">
        <v>4212</v>
      </c>
      <c r="H2468" s="400" t="s">
        <v>139</v>
      </c>
      <c r="I2468" s="403" t="s">
        <v>3249</v>
      </c>
      <c r="J2468" s="386" t="str">
        <f t="shared" si="340"/>
        <v>00.394.460/0058-8</v>
      </c>
      <c r="K2468" s="386" t="s">
        <v>1234</v>
      </c>
      <c r="L2468" s="404" t="s">
        <v>939</v>
      </c>
      <c r="M2468" s="386" t="s">
        <v>3258</v>
      </c>
      <c r="N2468" s="399">
        <v>45302</v>
      </c>
      <c r="O2468" s="400" t="s">
        <v>79</v>
      </c>
      <c r="P2468" s="504" t="s">
        <v>4305</v>
      </c>
      <c r="Q2468" s="501" t="s">
        <v>126</v>
      </c>
      <c r="R2468" s="501" t="s">
        <v>126</v>
      </c>
      <c r="S2468" s="349"/>
    </row>
    <row r="2469" spans="1:19" ht="50.1" customHeight="1" x14ac:dyDescent="0.2">
      <c r="A2469" s="481">
        <f t="shared" si="339"/>
        <v>2466</v>
      </c>
      <c r="B2469" s="399">
        <v>45302</v>
      </c>
      <c r="C2469" s="441">
        <v>45292</v>
      </c>
      <c r="D2469" s="400" t="s">
        <v>114</v>
      </c>
      <c r="E2469" s="401" t="s">
        <v>342</v>
      </c>
      <c r="F2469" s="402">
        <v>36.65</v>
      </c>
      <c r="G2469" s="405" t="s">
        <v>4213</v>
      </c>
      <c r="H2469" s="400" t="s">
        <v>139</v>
      </c>
      <c r="I2469" s="403" t="s">
        <v>4287</v>
      </c>
      <c r="J2469" s="386" t="str">
        <f t="shared" si="340"/>
        <v>CPF Protegido - LGPD</v>
      </c>
      <c r="K2469" s="386" t="s">
        <v>4050</v>
      </c>
      <c r="L2469" s="404" t="s">
        <v>3592</v>
      </c>
      <c r="M2469" s="386" t="s">
        <v>3258</v>
      </c>
      <c r="N2469" s="399">
        <v>45263</v>
      </c>
      <c r="O2469" s="400" t="s">
        <v>79</v>
      </c>
      <c r="P2469" s="504" t="s">
        <v>4310</v>
      </c>
      <c r="Q2469" s="501" t="s">
        <v>126</v>
      </c>
      <c r="R2469" s="501" t="s">
        <v>126</v>
      </c>
      <c r="S2469" s="349"/>
    </row>
    <row r="2470" spans="1:19" ht="50.1" customHeight="1" x14ac:dyDescent="0.2">
      <c r="A2470" s="481">
        <f t="shared" si="339"/>
        <v>2467</v>
      </c>
      <c r="B2470" s="399">
        <v>45302</v>
      </c>
      <c r="C2470" s="441">
        <v>45292</v>
      </c>
      <c r="D2470" s="400" t="s">
        <v>114</v>
      </c>
      <c r="E2470" s="401" t="s">
        <v>342</v>
      </c>
      <c r="F2470" s="402">
        <v>6.48</v>
      </c>
      <c r="G2470" s="405" t="s">
        <v>4214</v>
      </c>
      <c r="H2470" s="400" t="s">
        <v>139</v>
      </c>
      <c r="I2470" s="403" t="s">
        <v>3249</v>
      </c>
      <c r="J2470" s="386" t="str">
        <f t="shared" si="340"/>
        <v>00.394.460/0058-8</v>
      </c>
      <c r="K2470" s="386" t="s">
        <v>1234</v>
      </c>
      <c r="L2470" s="404" t="s">
        <v>939</v>
      </c>
      <c r="M2470" s="386" t="s">
        <v>3258</v>
      </c>
      <c r="N2470" s="399">
        <v>45302</v>
      </c>
      <c r="O2470" s="400" t="s">
        <v>79</v>
      </c>
      <c r="P2470" s="504" t="s">
        <v>4305</v>
      </c>
      <c r="Q2470" s="501" t="s">
        <v>126</v>
      </c>
      <c r="R2470" s="501" t="s">
        <v>126</v>
      </c>
      <c r="S2470" s="349"/>
    </row>
    <row r="2471" spans="1:19" ht="50.1" customHeight="1" x14ac:dyDescent="0.2">
      <c r="A2471" s="481">
        <f t="shared" si="339"/>
        <v>2468</v>
      </c>
      <c r="B2471" s="399">
        <v>45302</v>
      </c>
      <c r="C2471" s="441">
        <v>45292</v>
      </c>
      <c r="D2471" s="400" t="s">
        <v>114</v>
      </c>
      <c r="E2471" s="401" t="s">
        <v>342</v>
      </c>
      <c r="F2471" s="402">
        <v>0.14000000000000001</v>
      </c>
      <c r="G2471" s="405" t="s">
        <v>4215</v>
      </c>
      <c r="H2471" s="400" t="s">
        <v>139</v>
      </c>
      <c r="I2471" s="403" t="s">
        <v>3249</v>
      </c>
      <c r="J2471" s="386" t="str">
        <f t="shared" si="340"/>
        <v>00.394.460/0058-8</v>
      </c>
      <c r="K2471" s="386" t="s">
        <v>1234</v>
      </c>
      <c r="L2471" s="404" t="s">
        <v>939</v>
      </c>
      <c r="M2471" s="386" t="s">
        <v>3258</v>
      </c>
      <c r="N2471" s="399">
        <v>45302</v>
      </c>
      <c r="O2471" s="400" t="s">
        <v>79</v>
      </c>
      <c r="P2471" s="504" t="s">
        <v>4305</v>
      </c>
      <c r="Q2471" s="501" t="s">
        <v>126</v>
      </c>
      <c r="R2471" s="501" t="s">
        <v>126</v>
      </c>
      <c r="S2471" s="349"/>
    </row>
    <row r="2472" spans="1:19" ht="50.1" customHeight="1" x14ac:dyDescent="0.2">
      <c r="A2472" s="481">
        <f t="shared" si="339"/>
        <v>2469</v>
      </c>
      <c r="B2472" s="399">
        <v>45302</v>
      </c>
      <c r="C2472" s="441">
        <v>45292</v>
      </c>
      <c r="D2472" s="400" t="s">
        <v>114</v>
      </c>
      <c r="E2472" s="401" t="s">
        <v>342</v>
      </c>
      <c r="F2472" s="402">
        <v>36.64</v>
      </c>
      <c r="G2472" s="405" t="s">
        <v>4216</v>
      </c>
      <c r="H2472" s="400" t="s">
        <v>139</v>
      </c>
      <c r="I2472" s="403" t="s">
        <v>4288</v>
      </c>
      <c r="J2472" s="386" t="str">
        <f t="shared" si="340"/>
        <v>CPF Protegido - LGPD</v>
      </c>
      <c r="K2472" s="386" t="s">
        <v>4050</v>
      </c>
      <c r="L2472" s="404" t="s">
        <v>3592</v>
      </c>
      <c r="M2472" s="386" t="s">
        <v>3258</v>
      </c>
      <c r="N2472" s="399">
        <v>45260</v>
      </c>
      <c r="O2472" s="400" t="s">
        <v>79</v>
      </c>
      <c r="P2472" s="504" t="s">
        <v>4311</v>
      </c>
      <c r="Q2472" s="501" t="s">
        <v>126</v>
      </c>
      <c r="R2472" s="501" t="s">
        <v>126</v>
      </c>
      <c r="S2472" s="349"/>
    </row>
    <row r="2473" spans="1:19" ht="50.1" customHeight="1" x14ac:dyDescent="0.2">
      <c r="A2473" s="481">
        <f t="shared" si="339"/>
        <v>2470</v>
      </c>
      <c r="B2473" s="399">
        <v>45302</v>
      </c>
      <c r="C2473" s="441">
        <v>45292</v>
      </c>
      <c r="D2473" s="400" t="s">
        <v>114</v>
      </c>
      <c r="E2473" s="401" t="s">
        <v>342</v>
      </c>
      <c r="F2473" s="402">
        <v>6.48</v>
      </c>
      <c r="G2473" s="405" t="s">
        <v>4217</v>
      </c>
      <c r="H2473" s="400" t="s">
        <v>139</v>
      </c>
      <c r="I2473" s="403" t="s">
        <v>3249</v>
      </c>
      <c r="J2473" s="386" t="str">
        <f t="shared" si="340"/>
        <v>00.394.460/0058-8</v>
      </c>
      <c r="K2473" s="386" t="s">
        <v>1234</v>
      </c>
      <c r="L2473" s="404" t="s">
        <v>939</v>
      </c>
      <c r="M2473" s="386" t="s">
        <v>3258</v>
      </c>
      <c r="N2473" s="399">
        <v>45302</v>
      </c>
      <c r="O2473" s="400" t="s">
        <v>79</v>
      </c>
      <c r="P2473" s="504" t="s">
        <v>4305</v>
      </c>
      <c r="Q2473" s="501" t="s">
        <v>126</v>
      </c>
      <c r="R2473" s="501" t="s">
        <v>126</v>
      </c>
      <c r="S2473" s="349"/>
    </row>
    <row r="2474" spans="1:19" ht="50.1" customHeight="1" x14ac:dyDescent="0.2">
      <c r="A2474" s="481">
        <f t="shared" si="339"/>
        <v>2471</v>
      </c>
      <c r="B2474" s="399">
        <v>45302</v>
      </c>
      <c r="C2474" s="441">
        <v>45292</v>
      </c>
      <c r="D2474" s="400" t="s">
        <v>114</v>
      </c>
      <c r="E2474" s="401" t="s">
        <v>342</v>
      </c>
      <c r="F2474" s="402">
        <v>0.14000000000000001</v>
      </c>
      <c r="G2474" s="405" t="s">
        <v>4218</v>
      </c>
      <c r="H2474" s="400" t="s">
        <v>139</v>
      </c>
      <c r="I2474" s="403" t="s">
        <v>3249</v>
      </c>
      <c r="J2474" s="386" t="str">
        <f t="shared" si="340"/>
        <v>00.394.460/0058-8</v>
      </c>
      <c r="K2474" s="386" t="s">
        <v>1234</v>
      </c>
      <c r="L2474" s="404" t="s">
        <v>939</v>
      </c>
      <c r="M2474" s="386" t="s">
        <v>3258</v>
      </c>
      <c r="N2474" s="399">
        <v>45302</v>
      </c>
      <c r="O2474" s="400" t="s">
        <v>79</v>
      </c>
      <c r="P2474" s="504" t="s">
        <v>4305</v>
      </c>
      <c r="Q2474" s="501" t="s">
        <v>126</v>
      </c>
      <c r="R2474" s="501" t="s">
        <v>126</v>
      </c>
      <c r="S2474" s="349"/>
    </row>
    <row r="2475" spans="1:19" ht="50.1" customHeight="1" x14ac:dyDescent="0.2">
      <c r="A2475" s="481">
        <f t="shared" si="339"/>
        <v>2472</v>
      </c>
      <c r="B2475" s="399">
        <v>45302</v>
      </c>
      <c r="C2475" s="441">
        <v>45292</v>
      </c>
      <c r="D2475" s="400" t="s">
        <v>114</v>
      </c>
      <c r="E2475" s="401" t="s">
        <v>342</v>
      </c>
      <c r="F2475" s="402">
        <v>36.659999999999997</v>
      </c>
      <c r="G2475" s="405" t="s">
        <v>4219</v>
      </c>
      <c r="H2475" s="400" t="s">
        <v>139</v>
      </c>
      <c r="I2475" s="403" t="s">
        <v>4289</v>
      </c>
      <c r="J2475" s="386" t="str">
        <f t="shared" si="340"/>
        <v>CPF Protegido - LGPD</v>
      </c>
      <c r="K2475" s="386" t="s">
        <v>4050</v>
      </c>
      <c r="L2475" s="404" t="s">
        <v>3592</v>
      </c>
      <c r="M2475" s="386" t="s">
        <v>3258</v>
      </c>
      <c r="N2475" s="399">
        <v>45211</v>
      </c>
      <c r="O2475" s="400" t="s">
        <v>79</v>
      </c>
      <c r="P2475" s="504" t="s">
        <v>4312</v>
      </c>
      <c r="Q2475" s="502" t="s">
        <v>944</v>
      </c>
      <c r="R2475" s="502" t="s">
        <v>4361</v>
      </c>
      <c r="S2475" s="349"/>
    </row>
    <row r="2476" spans="1:19" ht="50.1" customHeight="1" x14ac:dyDescent="0.2">
      <c r="A2476" s="481">
        <f t="shared" si="339"/>
        <v>2473</v>
      </c>
      <c r="B2476" s="399">
        <v>45302</v>
      </c>
      <c r="C2476" s="441">
        <v>45292</v>
      </c>
      <c r="D2476" s="400" t="s">
        <v>114</v>
      </c>
      <c r="E2476" s="401" t="s">
        <v>342</v>
      </c>
      <c r="F2476" s="402">
        <v>6.48</v>
      </c>
      <c r="G2476" s="405" t="s">
        <v>4220</v>
      </c>
      <c r="H2476" s="400" t="s">
        <v>139</v>
      </c>
      <c r="I2476" s="403" t="s">
        <v>3249</v>
      </c>
      <c r="J2476" s="386" t="str">
        <f t="shared" si="340"/>
        <v>00.394.460/0058-8</v>
      </c>
      <c r="K2476" s="386" t="s">
        <v>1234</v>
      </c>
      <c r="L2476" s="404" t="s">
        <v>939</v>
      </c>
      <c r="M2476" s="386" t="s">
        <v>3258</v>
      </c>
      <c r="N2476" s="399">
        <v>45302</v>
      </c>
      <c r="O2476" s="400" t="s">
        <v>79</v>
      </c>
      <c r="P2476" s="504" t="s">
        <v>4305</v>
      </c>
      <c r="Q2476" s="501" t="s">
        <v>126</v>
      </c>
      <c r="R2476" s="501" t="s">
        <v>126</v>
      </c>
      <c r="S2476" s="349"/>
    </row>
    <row r="2477" spans="1:19" ht="50.1" customHeight="1" x14ac:dyDescent="0.2">
      <c r="A2477" s="481">
        <f t="shared" si="339"/>
        <v>2474</v>
      </c>
      <c r="B2477" s="399">
        <v>45302</v>
      </c>
      <c r="C2477" s="441">
        <v>45292</v>
      </c>
      <c r="D2477" s="400" t="s">
        <v>114</v>
      </c>
      <c r="E2477" s="401" t="s">
        <v>342</v>
      </c>
      <c r="F2477" s="402">
        <v>0.14000000000000001</v>
      </c>
      <c r="G2477" s="405" t="s">
        <v>4221</v>
      </c>
      <c r="H2477" s="400" t="s">
        <v>139</v>
      </c>
      <c r="I2477" s="403" t="s">
        <v>3249</v>
      </c>
      <c r="J2477" s="386" t="str">
        <f t="shared" si="340"/>
        <v>00.394.460/0058-8</v>
      </c>
      <c r="K2477" s="386" t="s">
        <v>1234</v>
      </c>
      <c r="L2477" s="404" t="s">
        <v>939</v>
      </c>
      <c r="M2477" s="386" t="s">
        <v>3258</v>
      </c>
      <c r="N2477" s="399">
        <v>45302</v>
      </c>
      <c r="O2477" s="400" t="s">
        <v>79</v>
      </c>
      <c r="P2477" s="504" t="s">
        <v>4305</v>
      </c>
      <c r="Q2477" s="501" t="s">
        <v>126</v>
      </c>
      <c r="R2477" s="501" t="s">
        <v>126</v>
      </c>
      <c r="S2477" s="349"/>
    </row>
    <row r="2478" spans="1:19" ht="50.1" customHeight="1" x14ac:dyDescent="0.2">
      <c r="A2478" s="481">
        <f t="shared" si="339"/>
        <v>2475</v>
      </c>
      <c r="B2478" s="399">
        <v>45302</v>
      </c>
      <c r="C2478" s="441">
        <v>45292</v>
      </c>
      <c r="D2478" s="400" t="s">
        <v>114</v>
      </c>
      <c r="E2478" s="401" t="s">
        <v>342</v>
      </c>
      <c r="F2478" s="402">
        <v>36.64</v>
      </c>
      <c r="G2478" s="405" t="s">
        <v>4222</v>
      </c>
      <c r="H2478" s="400" t="s">
        <v>139</v>
      </c>
      <c r="I2478" s="403" t="s">
        <v>4290</v>
      </c>
      <c r="J2478" s="386" t="str">
        <f t="shared" si="340"/>
        <v>CPF Protegido - LGPD</v>
      </c>
      <c r="K2478" s="386" t="s">
        <v>4050</v>
      </c>
      <c r="L2478" s="404" t="s">
        <v>3592</v>
      </c>
      <c r="M2478" s="386" t="s">
        <v>3258</v>
      </c>
      <c r="N2478" s="399">
        <v>45243</v>
      </c>
      <c r="O2478" s="400" t="s">
        <v>79</v>
      </c>
      <c r="P2478" s="504">
        <v>538460093</v>
      </c>
      <c r="Q2478" s="502" t="s">
        <v>944</v>
      </c>
      <c r="R2478" s="502" t="s">
        <v>4362</v>
      </c>
      <c r="S2478" s="349"/>
    </row>
    <row r="2479" spans="1:19" ht="50.1" customHeight="1" x14ac:dyDescent="0.2">
      <c r="A2479" s="481">
        <f t="shared" si="339"/>
        <v>2476</v>
      </c>
      <c r="B2479" s="399">
        <v>45302</v>
      </c>
      <c r="C2479" s="441">
        <v>45292</v>
      </c>
      <c r="D2479" s="400" t="s">
        <v>114</v>
      </c>
      <c r="E2479" s="401" t="s">
        <v>342</v>
      </c>
      <c r="F2479" s="402">
        <v>6.48</v>
      </c>
      <c r="G2479" s="405" t="s">
        <v>4223</v>
      </c>
      <c r="H2479" s="400" t="s">
        <v>139</v>
      </c>
      <c r="I2479" s="403" t="s">
        <v>3249</v>
      </c>
      <c r="J2479" s="386" t="str">
        <f t="shared" ref="J2479:J2543" si="342">IF(P2479="","",IF(LEN(TRIM(P2479))&gt;14,P2479,"CPF Protegido - LGPD"))</f>
        <v>00.394.460/0058-8</v>
      </c>
      <c r="K2479" s="386" t="s">
        <v>1234</v>
      </c>
      <c r="L2479" s="404" t="s">
        <v>939</v>
      </c>
      <c r="M2479" s="386" t="s">
        <v>3258</v>
      </c>
      <c r="N2479" s="399">
        <v>45302</v>
      </c>
      <c r="O2479" s="400" t="s">
        <v>79</v>
      </c>
      <c r="P2479" s="504" t="s">
        <v>4305</v>
      </c>
      <c r="Q2479" s="501" t="s">
        <v>126</v>
      </c>
      <c r="R2479" s="501" t="s">
        <v>126</v>
      </c>
      <c r="S2479" s="349"/>
    </row>
    <row r="2480" spans="1:19" ht="50.1" customHeight="1" x14ac:dyDescent="0.2">
      <c r="A2480" s="481">
        <f t="shared" si="339"/>
        <v>2477</v>
      </c>
      <c r="B2480" s="399">
        <v>45302</v>
      </c>
      <c r="C2480" s="441">
        <v>45292</v>
      </c>
      <c r="D2480" s="400" t="s">
        <v>114</v>
      </c>
      <c r="E2480" s="401" t="s">
        <v>342</v>
      </c>
      <c r="F2480" s="402">
        <v>0.14000000000000001</v>
      </c>
      <c r="G2480" s="405" t="s">
        <v>4224</v>
      </c>
      <c r="H2480" s="400" t="s">
        <v>139</v>
      </c>
      <c r="I2480" s="403" t="s">
        <v>3249</v>
      </c>
      <c r="J2480" s="386" t="str">
        <f t="shared" si="342"/>
        <v>00.394.460/0058-8</v>
      </c>
      <c r="K2480" s="386" t="s">
        <v>1234</v>
      </c>
      <c r="L2480" s="404" t="s">
        <v>939</v>
      </c>
      <c r="M2480" s="386" t="s">
        <v>3258</v>
      </c>
      <c r="N2480" s="399">
        <v>45302</v>
      </c>
      <c r="O2480" s="400" t="s">
        <v>79</v>
      </c>
      <c r="P2480" s="504" t="s">
        <v>4305</v>
      </c>
      <c r="Q2480" s="501" t="s">
        <v>126</v>
      </c>
      <c r="R2480" s="501" t="s">
        <v>126</v>
      </c>
      <c r="S2480" s="349"/>
    </row>
    <row r="2481" spans="1:19" ht="50.1" customHeight="1" x14ac:dyDescent="0.2">
      <c r="A2481" s="481">
        <f t="shared" si="339"/>
        <v>2478</v>
      </c>
      <c r="B2481" s="399">
        <v>45302</v>
      </c>
      <c r="C2481" s="441">
        <v>45292</v>
      </c>
      <c r="D2481" s="400" t="s">
        <v>114</v>
      </c>
      <c r="E2481" s="401" t="s">
        <v>342</v>
      </c>
      <c r="F2481" s="402">
        <v>36.659999999999997</v>
      </c>
      <c r="G2481" s="405" t="s">
        <v>4225</v>
      </c>
      <c r="H2481" s="400" t="s">
        <v>139</v>
      </c>
      <c r="I2481" s="403" t="s">
        <v>4291</v>
      </c>
      <c r="J2481" s="386" t="str">
        <f t="shared" si="342"/>
        <v>CPF Protegido - LGPD</v>
      </c>
      <c r="K2481" s="386" t="s">
        <v>4050</v>
      </c>
      <c r="L2481" s="404" t="s">
        <v>3592</v>
      </c>
      <c r="M2481" s="386" t="s">
        <v>3258</v>
      </c>
      <c r="N2481" s="399">
        <v>45208</v>
      </c>
      <c r="O2481" s="400" t="s">
        <v>79</v>
      </c>
      <c r="P2481" s="504" t="s">
        <v>4313</v>
      </c>
      <c r="Q2481" s="501" t="s">
        <v>126</v>
      </c>
      <c r="R2481" s="501" t="s">
        <v>126</v>
      </c>
      <c r="S2481" s="349"/>
    </row>
    <row r="2482" spans="1:19" ht="50.1" customHeight="1" x14ac:dyDescent="0.2">
      <c r="A2482" s="481">
        <f t="shared" si="339"/>
        <v>2479</v>
      </c>
      <c r="B2482" s="399">
        <v>45302</v>
      </c>
      <c r="C2482" s="441">
        <v>45292</v>
      </c>
      <c r="D2482" s="400" t="s">
        <v>114</v>
      </c>
      <c r="E2482" s="401" t="s">
        <v>342</v>
      </c>
      <c r="F2482" s="402">
        <v>6.48</v>
      </c>
      <c r="G2482" s="405" t="s">
        <v>4226</v>
      </c>
      <c r="H2482" s="400" t="s">
        <v>139</v>
      </c>
      <c r="I2482" s="403" t="s">
        <v>3249</v>
      </c>
      <c r="J2482" s="386" t="str">
        <f t="shared" si="342"/>
        <v>00.394.460/0058-8</v>
      </c>
      <c r="K2482" s="386" t="s">
        <v>1234</v>
      </c>
      <c r="L2482" s="404" t="s">
        <v>939</v>
      </c>
      <c r="M2482" s="386" t="s">
        <v>3258</v>
      </c>
      <c r="N2482" s="399">
        <v>45302</v>
      </c>
      <c r="O2482" s="400" t="s">
        <v>79</v>
      </c>
      <c r="P2482" s="504" t="s">
        <v>4305</v>
      </c>
      <c r="Q2482" s="501" t="s">
        <v>126</v>
      </c>
      <c r="R2482" s="501" t="s">
        <v>126</v>
      </c>
      <c r="S2482" s="349"/>
    </row>
    <row r="2483" spans="1:19" ht="50.1" customHeight="1" x14ac:dyDescent="0.2">
      <c r="A2483" s="481">
        <f t="shared" si="339"/>
        <v>2480</v>
      </c>
      <c r="B2483" s="399">
        <v>45302</v>
      </c>
      <c r="C2483" s="441">
        <v>45292</v>
      </c>
      <c r="D2483" s="400" t="s">
        <v>114</v>
      </c>
      <c r="E2483" s="401" t="s">
        <v>342</v>
      </c>
      <c r="F2483" s="402">
        <v>0.14000000000000001</v>
      </c>
      <c r="G2483" s="405" t="s">
        <v>4227</v>
      </c>
      <c r="H2483" s="400" t="s">
        <v>139</v>
      </c>
      <c r="I2483" s="403" t="s">
        <v>3249</v>
      </c>
      <c r="J2483" s="386" t="str">
        <f t="shared" si="342"/>
        <v>00.394.460/0058-8</v>
      </c>
      <c r="K2483" s="386" t="s">
        <v>1234</v>
      </c>
      <c r="L2483" s="404" t="s">
        <v>939</v>
      </c>
      <c r="M2483" s="386" t="s">
        <v>3258</v>
      </c>
      <c r="N2483" s="399">
        <v>45302</v>
      </c>
      <c r="O2483" s="400" t="s">
        <v>79</v>
      </c>
      <c r="P2483" s="504" t="s">
        <v>4305</v>
      </c>
      <c r="Q2483" s="501" t="s">
        <v>126</v>
      </c>
      <c r="R2483" s="501" t="s">
        <v>126</v>
      </c>
      <c r="S2483" s="349"/>
    </row>
    <row r="2484" spans="1:19" ht="50.1" customHeight="1" x14ac:dyDescent="0.2">
      <c r="A2484" s="481">
        <f t="shared" si="339"/>
        <v>2481</v>
      </c>
      <c r="B2484" s="399">
        <v>45302</v>
      </c>
      <c r="C2484" s="441">
        <v>45292</v>
      </c>
      <c r="D2484" s="400" t="s">
        <v>114</v>
      </c>
      <c r="E2484" s="401" t="s">
        <v>342</v>
      </c>
      <c r="F2484" s="402">
        <v>36.65</v>
      </c>
      <c r="G2484" s="405" t="s">
        <v>4228</v>
      </c>
      <c r="H2484" s="400" t="s">
        <v>139</v>
      </c>
      <c r="I2484" s="403" t="s">
        <v>4292</v>
      </c>
      <c r="J2484" s="386" t="str">
        <f t="shared" si="342"/>
        <v>CPF Protegido - LGPD</v>
      </c>
      <c r="K2484" s="386" t="s">
        <v>4050</v>
      </c>
      <c r="L2484" s="404" t="s">
        <v>3592</v>
      </c>
      <c r="M2484" s="386" t="s">
        <v>3258</v>
      </c>
      <c r="N2484" s="399">
        <v>45246</v>
      </c>
      <c r="O2484" s="400" t="s">
        <v>79</v>
      </c>
      <c r="P2484" s="504">
        <v>122498040</v>
      </c>
      <c r="Q2484" s="501" t="s">
        <v>126</v>
      </c>
      <c r="R2484" s="501" t="s">
        <v>126</v>
      </c>
      <c r="S2484" s="349"/>
    </row>
    <row r="2485" spans="1:19" ht="50.1" customHeight="1" x14ac:dyDescent="0.2">
      <c r="A2485" s="481">
        <f t="shared" si="339"/>
        <v>2482</v>
      </c>
      <c r="B2485" s="399">
        <v>45302</v>
      </c>
      <c r="C2485" s="441">
        <v>45292</v>
      </c>
      <c r="D2485" s="400" t="s">
        <v>114</v>
      </c>
      <c r="E2485" s="401" t="s">
        <v>342</v>
      </c>
      <c r="F2485" s="402">
        <v>6.48</v>
      </c>
      <c r="G2485" s="405" t="s">
        <v>4229</v>
      </c>
      <c r="H2485" s="400" t="s">
        <v>139</v>
      </c>
      <c r="I2485" s="403" t="s">
        <v>3249</v>
      </c>
      <c r="J2485" s="386" t="str">
        <f t="shared" si="342"/>
        <v>00.394.460/0058-8</v>
      </c>
      <c r="K2485" s="386" t="s">
        <v>1234</v>
      </c>
      <c r="L2485" s="404" t="s">
        <v>939</v>
      </c>
      <c r="M2485" s="386" t="s">
        <v>3258</v>
      </c>
      <c r="N2485" s="399">
        <v>45302</v>
      </c>
      <c r="O2485" s="400" t="s">
        <v>79</v>
      </c>
      <c r="P2485" s="504" t="s">
        <v>4305</v>
      </c>
      <c r="Q2485" s="501" t="s">
        <v>126</v>
      </c>
      <c r="R2485" s="501" t="s">
        <v>126</v>
      </c>
      <c r="S2485" s="349"/>
    </row>
    <row r="2486" spans="1:19" ht="50.1" customHeight="1" x14ac:dyDescent="0.2">
      <c r="A2486" s="481">
        <f t="shared" si="339"/>
        <v>2483</v>
      </c>
      <c r="B2486" s="399">
        <v>45302</v>
      </c>
      <c r="C2486" s="441">
        <v>45292</v>
      </c>
      <c r="D2486" s="400" t="s">
        <v>114</v>
      </c>
      <c r="E2486" s="401" t="s">
        <v>342</v>
      </c>
      <c r="F2486" s="402">
        <v>0.14000000000000001</v>
      </c>
      <c r="G2486" s="405" t="s">
        <v>4230</v>
      </c>
      <c r="H2486" s="400" t="s">
        <v>139</v>
      </c>
      <c r="I2486" s="403" t="s">
        <v>3249</v>
      </c>
      <c r="J2486" s="386" t="str">
        <f t="shared" si="342"/>
        <v>00.394.460/0058-8</v>
      </c>
      <c r="K2486" s="386" t="s">
        <v>1234</v>
      </c>
      <c r="L2486" s="404" t="s">
        <v>939</v>
      </c>
      <c r="M2486" s="386" t="s">
        <v>3258</v>
      </c>
      <c r="N2486" s="399">
        <v>45302</v>
      </c>
      <c r="O2486" s="400" t="s">
        <v>79</v>
      </c>
      <c r="P2486" s="504" t="s">
        <v>4305</v>
      </c>
      <c r="Q2486" s="501" t="s">
        <v>126</v>
      </c>
      <c r="R2486" s="501" t="s">
        <v>126</v>
      </c>
      <c r="S2486" s="349"/>
    </row>
    <row r="2487" spans="1:19" ht="50.1" customHeight="1" x14ac:dyDescent="0.2">
      <c r="A2487" s="481">
        <f t="shared" si="339"/>
        <v>2484</v>
      </c>
      <c r="B2487" s="399">
        <v>45302</v>
      </c>
      <c r="C2487" s="441">
        <v>45292</v>
      </c>
      <c r="D2487" s="400" t="s">
        <v>114</v>
      </c>
      <c r="E2487" s="401" t="s">
        <v>342</v>
      </c>
      <c r="F2487" s="402">
        <v>36.65</v>
      </c>
      <c r="G2487" s="405" t="s">
        <v>4231</v>
      </c>
      <c r="H2487" s="400" t="s">
        <v>139</v>
      </c>
      <c r="I2487" s="403" t="s">
        <v>4293</v>
      </c>
      <c r="J2487" s="386" t="str">
        <f t="shared" si="342"/>
        <v>CPF Protegido - LGPD</v>
      </c>
      <c r="K2487" s="386" t="s">
        <v>4050</v>
      </c>
      <c r="L2487" s="404" t="s">
        <v>3592</v>
      </c>
      <c r="M2487" s="386" t="s">
        <v>3258</v>
      </c>
      <c r="N2487" s="399">
        <v>45268</v>
      </c>
      <c r="O2487" s="400" t="s">
        <v>79</v>
      </c>
      <c r="P2487" s="504" t="s">
        <v>4314</v>
      </c>
      <c r="Q2487" s="501" t="s">
        <v>126</v>
      </c>
      <c r="R2487" s="501" t="s">
        <v>126</v>
      </c>
      <c r="S2487" s="349"/>
    </row>
    <row r="2488" spans="1:19" ht="50.1" customHeight="1" x14ac:dyDescent="0.2">
      <c r="A2488" s="481">
        <f t="shared" si="339"/>
        <v>2485</v>
      </c>
      <c r="B2488" s="399">
        <v>45302</v>
      </c>
      <c r="C2488" s="441">
        <v>45292</v>
      </c>
      <c r="D2488" s="400" t="s">
        <v>114</v>
      </c>
      <c r="E2488" s="401" t="s">
        <v>342</v>
      </c>
      <c r="F2488" s="402">
        <v>6.48</v>
      </c>
      <c r="G2488" s="405" t="s">
        <v>4232</v>
      </c>
      <c r="H2488" s="400" t="s">
        <v>139</v>
      </c>
      <c r="I2488" s="403" t="s">
        <v>3249</v>
      </c>
      <c r="J2488" s="386" t="str">
        <f t="shared" si="342"/>
        <v>00.394.460/0058-8</v>
      </c>
      <c r="K2488" s="386" t="s">
        <v>1234</v>
      </c>
      <c r="L2488" s="404" t="s">
        <v>939</v>
      </c>
      <c r="M2488" s="386" t="s">
        <v>3258</v>
      </c>
      <c r="N2488" s="399">
        <v>45302</v>
      </c>
      <c r="O2488" s="400" t="s">
        <v>79</v>
      </c>
      <c r="P2488" s="504" t="s">
        <v>4305</v>
      </c>
      <c r="Q2488" s="501" t="s">
        <v>126</v>
      </c>
      <c r="R2488" s="501" t="s">
        <v>126</v>
      </c>
      <c r="S2488" s="349"/>
    </row>
    <row r="2489" spans="1:19" ht="50.1" customHeight="1" x14ac:dyDescent="0.2">
      <c r="A2489" s="481">
        <f t="shared" si="339"/>
        <v>2486</v>
      </c>
      <c r="B2489" s="399">
        <v>45302</v>
      </c>
      <c r="C2489" s="441">
        <v>45292</v>
      </c>
      <c r="D2489" s="400" t="s">
        <v>114</v>
      </c>
      <c r="E2489" s="401" t="s">
        <v>342</v>
      </c>
      <c r="F2489" s="402">
        <v>0.14000000000000001</v>
      </c>
      <c r="G2489" s="405" t="s">
        <v>4233</v>
      </c>
      <c r="H2489" s="400" t="s">
        <v>139</v>
      </c>
      <c r="I2489" s="403" t="s">
        <v>3249</v>
      </c>
      <c r="J2489" s="386" t="str">
        <f t="shared" si="342"/>
        <v>00.394.460/0058-8</v>
      </c>
      <c r="K2489" s="386" t="s">
        <v>1234</v>
      </c>
      <c r="L2489" s="404" t="s">
        <v>939</v>
      </c>
      <c r="M2489" s="386" t="s">
        <v>3258</v>
      </c>
      <c r="N2489" s="399">
        <v>45302</v>
      </c>
      <c r="O2489" s="400" t="s">
        <v>79</v>
      </c>
      <c r="P2489" s="504" t="s">
        <v>4305</v>
      </c>
      <c r="Q2489" s="501" t="s">
        <v>126</v>
      </c>
      <c r="R2489" s="501" t="s">
        <v>126</v>
      </c>
      <c r="S2489" s="349"/>
    </row>
    <row r="2490" spans="1:19" ht="50.1" customHeight="1" x14ac:dyDescent="0.2">
      <c r="A2490" s="481">
        <f t="shared" si="339"/>
        <v>2487</v>
      </c>
      <c r="B2490" s="399">
        <v>45302</v>
      </c>
      <c r="C2490" s="441">
        <v>45292</v>
      </c>
      <c r="D2490" s="400" t="s">
        <v>114</v>
      </c>
      <c r="E2490" s="401" t="s">
        <v>342</v>
      </c>
      <c r="F2490" s="402">
        <v>36.69</v>
      </c>
      <c r="G2490" s="405" t="s">
        <v>4234</v>
      </c>
      <c r="H2490" s="400" t="s">
        <v>139</v>
      </c>
      <c r="I2490" s="403" t="s">
        <v>4294</v>
      </c>
      <c r="J2490" s="386" t="str">
        <f t="shared" si="342"/>
        <v>CPF Protegido - LGPD</v>
      </c>
      <c r="K2490" s="386" t="s">
        <v>4050</v>
      </c>
      <c r="L2490" s="404" t="s">
        <v>3592</v>
      </c>
      <c r="M2490" s="386" t="s">
        <v>3258</v>
      </c>
      <c r="N2490" s="399">
        <v>45261</v>
      </c>
      <c r="O2490" s="400" t="s">
        <v>79</v>
      </c>
      <c r="P2490" s="504" t="s">
        <v>4315</v>
      </c>
      <c r="Q2490" s="501" t="s">
        <v>126</v>
      </c>
      <c r="R2490" s="501" t="s">
        <v>126</v>
      </c>
      <c r="S2490" s="349"/>
    </row>
    <row r="2491" spans="1:19" ht="50.1" customHeight="1" x14ac:dyDescent="0.2">
      <c r="A2491" s="481">
        <f t="shared" si="339"/>
        <v>2488</v>
      </c>
      <c r="B2491" s="399">
        <v>45302</v>
      </c>
      <c r="C2491" s="441">
        <v>45292</v>
      </c>
      <c r="D2491" s="400" t="s">
        <v>114</v>
      </c>
      <c r="E2491" s="401" t="s">
        <v>342</v>
      </c>
      <c r="F2491" s="402">
        <v>6.48</v>
      </c>
      <c r="G2491" s="405" t="s">
        <v>4235</v>
      </c>
      <c r="H2491" s="400" t="s">
        <v>139</v>
      </c>
      <c r="I2491" s="403" t="s">
        <v>3249</v>
      </c>
      <c r="J2491" s="386" t="str">
        <f t="shared" si="342"/>
        <v>00.394.460/0058-8</v>
      </c>
      <c r="K2491" s="386" t="s">
        <v>1234</v>
      </c>
      <c r="L2491" s="404" t="s">
        <v>939</v>
      </c>
      <c r="M2491" s="386" t="s">
        <v>3258</v>
      </c>
      <c r="N2491" s="399">
        <v>45302</v>
      </c>
      <c r="O2491" s="400" t="s">
        <v>79</v>
      </c>
      <c r="P2491" s="504" t="s">
        <v>4305</v>
      </c>
      <c r="Q2491" s="501" t="s">
        <v>126</v>
      </c>
      <c r="R2491" s="501" t="s">
        <v>126</v>
      </c>
      <c r="S2491" s="349"/>
    </row>
    <row r="2492" spans="1:19" ht="50.1" customHeight="1" x14ac:dyDescent="0.2">
      <c r="A2492" s="481">
        <f t="shared" si="339"/>
        <v>2489</v>
      </c>
      <c r="B2492" s="399">
        <v>45303</v>
      </c>
      <c r="C2492" s="441">
        <v>45292</v>
      </c>
      <c r="D2492" s="400" t="s">
        <v>114</v>
      </c>
      <c r="E2492" s="401" t="s">
        <v>342</v>
      </c>
      <c r="F2492" s="402">
        <v>7.1</v>
      </c>
      <c r="G2492" s="405" t="s">
        <v>4236</v>
      </c>
      <c r="H2492" s="400" t="s">
        <v>139</v>
      </c>
      <c r="I2492" s="403" t="s">
        <v>3244</v>
      </c>
      <c r="J2492" s="386" t="str">
        <f t="shared" si="342"/>
        <v>00.394.460/0058-8</v>
      </c>
      <c r="K2492" s="386" t="s">
        <v>1234</v>
      </c>
      <c r="L2492" s="404" t="s">
        <v>939</v>
      </c>
      <c r="M2492" s="386" t="s">
        <v>3258</v>
      </c>
      <c r="N2492" s="399">
        <v>45303</v>
      </c>
      <c r="O2492" s="400" t="s">
        <v>79</v>
      </c>
      <c r="P2492" s="504" t="s">
        <v>4305</v>
      </c>
      <c r="Q2492" s="501" t="s">
        <v>126</v>
      </c>
      <c r="R2492" s="501" t="s">
        <v>126</v>
      </c>
      <c r="S2492" s="349"/>
    </row>
    <row r="2493" spans="1:19" ht="50.1" customHeight="1" x14ac:dyDescent="0.2">
      <c r="A2493" s="481">
        <f t="shared" si="339"/>
        <v>2490</v>
      </c>
      <c r="B2493" s="399">
        <v>45303</v>
      </c>
      <c r="C2493" s="441">
        <v>45292</v>
      </c>
      <c r="D2493" s="400" t="s">
        <v>114</v>
      </c>
      <c r="E2493" s="401" t="s">
        <v>342</v>
      </c>
      <c r="F2493" s="402">
        <v>1867.64</v>
      </c>
      <c r="G2493" s="405" t="s">
        <v>4237</v>
      </c>
      <c r="H2493" s="400" t="s">
        <v>139</v>
      </c>
      <c r="I2493" s="403" t="s">
        <v>4295</v>
      </c>
      <c r="J2493" s="386" t="str">
        <f t="shared" si="342"/>
        <v>CPF Protegido - LGPD</v>
      </c>
      <c r="K2493" s="386" t="s">
        <v>4050</v>
      </c>
      <c r="L2493" s="404" t="s">
        <v>4332</v>
      </c>
      <c r="M2493" s="386" t="s">
        <v>4339</v>
      </c>
      <c r="N2493" s="399">
        <v>45303</v>
      </c>
      <c r="O2493" s="400" t="s">
        <v>79</v>
      </c>
      <c r="P2493" s="514">
        <v>32387404000021</v>
      </c>
      <c r="Q2493" s="502" t="s">
        <v>944</v>
      </c>
      <c r="R2493" s="502" t="s">
        <v>4363</v>
      </c>
      <c r="S2493" s="349"/>
    </row>
    <row r="2494" spans="1:19" ht="50.1" customHeight="1" x14ac:dyDescent="0.2">
      <c r="A2494" s="481">
        <f t="shared" si="339"/>
        <v>2491</v>
      </c>
      <c r="B2494" s="399">
        <v>45303</v>
      </c>
      <c r="C2494" s="441">
        <v>45292</v>
      </c>
      <c r="D2494" s="400" t="s">
        <v>114</v>
      </c>
      <c r="E2494" s="401" t="s">
        <v>342</v>
      </c>
      <c r="F2494" s="402">
        <v>331.27</v>
      </c>
      <c r="G2494" s="405" t="s">
        <v>4238</v>
      </c>
      <c r="H2494" s="400" t="s">
        <v>139</v>
      </c>
      <c r="I2494" s="403" t="s">
        <v>3244</v>
      </c>
      <c r="J2494" s="386" t="str">
        <f t="shared" si="342"/>
        <v>00.394.460/0058-8</v>
      </c>
      <c r="K2494" s="386" t="s">
        <v>1234</v>
      </c>
      <c r="L2494" s="404" t="s">
        <v>939</v>
      </c>
      <c r="M2494" s="386" t="s">
        <v>3258</v>
      </c>
      <c r="N2494" s="399">
        <v>45303</v>
      </c>
      <c r="O2494" s="400" t="s">
        <v>79</v>
      </c>
      <c r="P2494" s="504" t="s">
        <v>4305</v>
      </c>
      <c r="Q2494" s="501" t="s">
        <v>126</v>
      </c>
      <c r="R2494" s="501" t="s">
        <v>126</v>
      </c>
      <c r="S2494" s="349"/>
    </row>
    <row r="2495" spans="1:19" ht="50.1" customHeight="1" x14ac:dyDescent="0.2">
      <c r="A2495" s="481">
        <f t="shared" si="339"/>
        <v>2492</v>
      </c>
      <c r="B2495" s="399">
        <v>45309</v>
      </c>
      <c r="C2495" s="441">
        <v>45292</v>
      </c>
      <c r="D2495" s="400" t="s">
        <v>114</v>
      </c>
      <c r="E2495" s="401" t="s">
        <v>342</v>
      </c>
      <c r="F2495" s="402">
        <v>100</v>
      </c>
      <c r="G2495" s="405" t="s">
        <v>4239</v>
      </c>
      <c r="H2495" s="400" t="s">
        <v>139</v>
      </c>
      <c r="I2495" s="403" t="s">
        <v>1822</v>
      </c>
      <c r="J2495" s="386" t="str">
        <f t="shared" si="342"/>
        <v>70.945.209/0001-03</v>
      </c>
      <c r="K2495" s="386" t="s">
        <v>4161</v>
      </c>
      <c r="L2495" s="404" t="s">
        <v>3348</v>
      </c>
      <c r="M2495" s="386" t="s">
        <v>3258</v>
      </c>
      <c r="N2495" s="399">
        <v>45308</v>
      </c>
      <c r="O2495" s="400" t="s">
        <v>79</v>
      </c>
      <c r="P2495" s="504" t="s">
        <v>718</v>
      </c>
      <c r="Q2495" s="501" t="s">
        <v>126</v>
      </c>
      <c r="R2495" s="501" t="s">
        <v>126</v>
      </c>
      <c r="S2495" s="349"/>
    </row>
    <row r="2496" spans="1:19" ht="50.1" customHeight="1" x14ac:dyDescent="0.2">
      <c r="A2496" s="481">
        <f t="shared" si="339"/>
        <v>2493</v>
      </c>
      <c r="B2496" s="399">
        <v>45310</v>
      </c>
      <c r="C2496" s="441">
        <v>45292</v>
      </c>
      <c r="D2496" s="400" t="s">
        <v>114</v>
      </c>
      <c r="E2496" s="401" t="s">
        <v>342</v>
      </c>
      <c r="F2496" s="402">
        <v>41.85</v>
      </c>
      <c r="G2496" s="405" t="s">
        <v>4240</v>
      </c>
      <c r="H2496" s="400" t="s">
        <v>139</v>
      </c>
      <c r="I2496" s="403" t="s">
        <v>1822</v>
      </c>
      <c r="J2496" s="386" t="str">
        <f t="shared" si="342"/>
        <v>70.945.209/0001-03</v>
      </c>
      <c r="K2496" s="386" t="s">
        <v>1234</v>
      </c>
      <c r="L2496" s="404" t="s">
        <v>1445</v>
      </c>
      <c r="M2496" s="386" t="s">
        <v>3628</v>
      </c>
      <c r="N2496" s="399">
        <v>45291</v>
      </c>
      <c r="O2496" s="400" t="s">
        <v>79</v>
      </c>
      <c r="P2496" s="504" t="s">
        <v>718</v>
      </c>
      <c r="Q2496" s="501" t="s">
        <v>126</v>
      </c>
      <c r="R2496" s="501" t="s">
        <v>126</v>
      </c>
      <c r="S2496" s="349"/>
    </row>
    <row r="2497" spans="1:19" ht="50.1" customHeight="1" x14ac:dyDescent="0.2">
      <c r="A2497" s="481">
        <f t="shared" si="339"/>
        <v>2494</v>
      </c>
      <c r="B2497" s="399">
        <v>45310</v>
      </c>
      <c r="C2497" s="441">
        <v>45292</v>
      </c>
      <c r="D2497" s="400" t="s">
        <v>114</v>
      </c>
      <c r="E2497" s="401" t="s">
        <v>342</v>
      </c>
      <c r="F2497" s="402">
        <v>330</v>
      </c>
      <c r="G2497" s="405" t="s">
        <v>4241</v>
      </c>
      <c r="H2497" s="400" t="s">
        <v>139</v>
      </c>
      <c r="I2497" s="403" t="s">
        <v>1822</v>
      </c>
      <c r="J2497" s="386" t="str">
        <f t="shared" si="342"/>
        <v>70.945.209/0001-03</v>
      </c>
      <c r="K2497" s="386" t="s">
        <v>1234</v>
      </c>
      <c r="L2497" s="404" t="s">
        <v>1445</v>
      </c>
      <c r="M2497" s="386" t="s">
        <v>3626</v>
      </c>
      <c r="N2497" s="399">
        <v>45291</v>
      </c>
      <c r="O2497" s="400" t="s">
        <v>79</v>
      </c>
      <c r="P2497" s="504" t="s">
        <v>718</v>
      </c>
      <c r="Q2497" s="501" t="s">
        <v>126</v>
      </c>
      <c r="R2497" s="501" t="s">
        <v>126</v>
      </c>
      <c r="S2497" s="349"/>
    </row>
    <row r="2498" spans="1:19" ht="50.1" customHeight="1" x14ac:dyDescent="0.2">
      <c r="A2498" s="481">
        <f t="shared" si="339"/>
        <v>2495</v>
      </c>
      <c r="B2498" s="399">
        <v>45310</v>
      </c>
      <c r="C2498" s="441">
        <v>45292</v>
      </c>
      <c r="D2498" s="400" t="s">
        <v>114</v>
      </c>
      <c r="E2498" s="401" t="s">
        <v>342</v>
      </c>
      <c r="F2498" s="402">
        <v>600</v>
      </c>
      <c r="G2498" s="405" t="s">
        <v>4242</v>
      </c>
      <c r="H2498" s="400" t="s">
        <v>139</v>
      </c>
      <c r="I2498" s="403" t="s">
        <v>1822</v>
      </c>
      <c r="J2498" s="386" t="str">
        <f t="shared" si="342"/>
        <v>70.945.209/0001-03</v>
      </c>
      <c r="K2498" s="386" t="s">
        <v>1234</v>
      </c>
      <c r="L2498" s="404" t="s">
        <v>1445</v>
      </c>
      <c r="M2498" s="386" t="s">
        <v>3626</v>
      </c>
      <c r="N2498" s="399">
        <v>45291</v>
      </c>
      <c r="O2498" s="400" t="s">
        <v>79</v>
      </c>
      <c r="P2498" s="504" t="s">
        <v>718</v>
      </c>
      <c r="Q2498" s="501" t="s">
        <v>126</v>
      </c>
      <c r="R2498" s="501" t="s">
        <v>126</v>
      </c>
      <c r="S2498" s="349"/>
    </row>
    <row r="2499" spans="1:19" ht="50.1" customHeight="1" x14ac:dyDescent="0.2">
      <c r="A2499" s="481">
        <f t="shared" si="339"/>
        <v>2496</v>
      </c>
      <c r="B2499" s="399">
        <v>45314</v>
      </c>
      <c r="C2499" s="441">
        <v>45292</v>
      </c>
      <c r="D2499" s="400" t="s">
        <v>114</v>
      </c>
      <c r="E2499" s="401" t="s">
        <v>342</v>
      </c>
      <c r="F2499" s="402">
        <v>85.65</v>
      </c>
      <c r="G2499" s="405" t="s">
        <v>4243</v>
      </c>
      <c r="H2499" s="400" t="s">
        <v>139</v>
      </c>
      <c r="I2499" s="403" t="s">
        <v>5559</v>
      </c>
      <c r="J2499" s="386" t="str">
        <f t="shared" si="342"/>
        <v>00.000.000/0001-91</v>
      </c>
      <c r="K2499" s="386" t="s">
        <v>3943</v>
      </c>
      <c r="L2499" s="404" t="s">
        <v>939</v>
      </c>
      <c r="M2499" s="386" t="s">
        <v>3258</v>
      </c>
      <c r="N2499" s="399">
        <v>45314</v>
      </c>
      <c r="O2499" s="400" t="s">
        <v>79</v>
      </c>
      <c r="P2499" s="504" t="s">
        <v>1004</v>
      </c>
      <c r="Q2499" s="501" t="s">
        <v>126</v>
      </c>
      <c r="R2499" s="501" t="s">
        <v>126</v>
      </c>
      <c r="S2499" s="349"/>
    </row>
    <row r="2500" spans="1:19" ht="50.1" customHeight="1" x14ac:dyDescent="0.2">
      <c r="A2500" s="481">
        <f t="shared" si="339"/>
        <v>2497</v>
      </c>
      <c r="B2500" s="399">
        <v>45314</v>
      </c>
      <c r="C2500" s="441">
        <v>45292</v>
      </c>
      <c r="D2500" s="400" t="s">
        <v>114</v>
      </c>
      <c r="E2500" s="401" t="s">
        <v>342</v>
      </c>
      <c r="F2500" s="402">
        <v>28.55</v>
      </c>
      <c r="G2500" s="405" t="s">
        <v>4243</v>
      </c>
      <c r="H2500" s="400" t="s">
        <v>139</v>
      </c>
      <c r="I2500" s="403" t="s">
        <v>5559</v>
      </c>
      <c r="J2500" s="386" t="str">
        <f t="shared" si="342"/>
        <v>00.000.000/0001-91</v>
      </c>
      <c r="K2500" s="386" t="s">
        <v>3943</v>
      </c>
      <c r="L2500" s="404" t="s">
        <v>939</v>
      </c>
      <c r="M2500" s="386" t="s">
        <v>3258</v>
      </c>
      <c r="N2500" s="399">
        <v>45314</v>
      </c>
      <c r="O2500" s="400" t="s">
        <v>79</v>
      </c>
      <c r="P2500" s="504" t="s">
        <v>1004</v>
      </c>
      <c r="Q2500" s="501" t="s">
        <v>126</v>
      </c>
      <c r="R2500" s="501" t="s">
        <v>126</v>
      </c>
      <c r="S2500" s="349"/>
    </row>
    <row r="2501" spans="1:19" ht="50.1" customHeight="1" x14ac:dyDescent="0.2">
      <c r="A2501" s="481">
        <f t="shared" si="339"/>
        <v>2498</v>
      </c>
      <c r="B2501" s="399">
        <v>45316</v>
      </c>
      <c r="C2501" s="441">
        <v>45292</v>
      </c>
      <c r="D2501" s="400" t="s">
        <v>114</v>
      </c>
      <c r="E2501" s="401" t="s">
        <v>342</v>
      </c>
      <c r="F2501" s="402">
        <v>51.91</v>
      </c>
      <c r="G2501" s="405" t="s">
        <v>2987</v>
      </c>
      <c r="H2501" s="400" t="s">
        <v>139</v>
      </c>
      <c r="I2501" s="403" t="s">
        <v>3244</v>
      </c>
      <c r="J2501" s="386" t="str">
        <f t="shared" si="342"/>
        <v>00.394.460/0058-8</v>
      </c>
      <c r="K2501" s="386" t="s">
        <v>1234</v>
      </c>
      <c r="L2501" s="404" t="s">
        <v>1445</v>
      </c>
      <c r="M2501" s="386" t="s">
        <v>3258</v>
      </c>
      <c r="N2501" s="399">
        <v>45291</v>
      </c>
      <c r="O2501" s="400" t="s">
        <v>79</v>
      </c>
      <c r="P2501" s="504" t="s">
        <v>4305</v>
      </c>
      <c r="Q2501" s="501" t="s">
        <v>126</v>
      </c>
      <c r="R2501" s="501" t="s">
        <v>126</v>
      </c>
      <c r="S2501" s="349"/>
    </row>
    <row r="2502" spans="1:19" ht="50.1" customHeight="1" x14ac:dyDescent="0.2">
      <c r="A2502" s="481">
        <f t="shared" si="339"/>
        <v>2499</v>
      </c>
      <c r="B2502" s="399">
        <v>45322</v>
      </c>
      <c r="C2502" s="441">
        <v>45292</v>
      </c>
      <c r="D2502" s="400" t="s">
        <v>90</v>
      </c>
      <c r="E2502" s="401" t="s">
        <v>90</v>
      </c>
      <c r="F2502" s="402">
        <v>465.53</v>
      </c>
      <c r="G2502" s="405" t="s">
        <v>4378</v>
      </c>
      <c r="H2502" s="400" t="s">
        <v>139</v>
      </c>
      <c r="I2502" s="403" t="s">
        <v>943</v>
      </c>
      <c r="J2502" s="386" t="str">
        <f t="shared" si="342"/>
        <v>70.945.209/0001-03</v>
      </c>
      <c r="K2502" s="418" t="s">
        <v>2006</v>
      </c>
      <c r="L2502" s="430" t="s">
        <v>939</v>
      </c>
      <c r="M2502" s="432" t="s">
        <v>126</v>
      </c>
      <c r="N2502" s="399">
        <v>45322</v>
      </c>
      <c r="O2502" s="400" t="s">
        <v>79</v>
      </c>
      <c r="P2502" s="504" t="s">
        <v>718</v>
      </c>
      <c r="Q2502" s="501" t="s">
        <v>126</v>
      </c>
      <c r="R2502" s="501" t="s">
        <v>126</v>
      </c>
      <c r="S2502" s="349"/>
    </row>
    <row r="2503" spans="1:19" ht="50.1" customHeight="1" x14ac:dyDescent="0.2">
      <c r="A2503" s="481">
        <f t="shared" si="339"/>
        <v>2500</v>
      </c>
      <c r="B2503" s="399">
        <v>45327</v>
      </c>
      <c r="C2503" s="441">
        <v>45323</v>
      </c>
      <c r="D2503" s="400" t="s">
        <v>114</v>
      </c>
      <c r="E2503" s="401" t="s">
        <v>342</v>
      </c>
      <c r="F2503" s="402">
        <v>167</v>
      </c>
      <c r="G2503" s="405" t="s">
        <v>4244</v>
      </c>
      <c r="H2503" s="400" t="s">
        <v>139</v>
      </c>
      <c r="I2503" s="403" t="s">
        <v>5559</v>
      </c>
      <c r="J2503" s="386" t="str">
        <f t="shared" si="342"/>
        <v>00.000.000/0001-91</v>
      </c>
      <c r="K2503" s="386" t="s">
        <v>3943</v>
      </c>
      <c r="L2503" s="404" t="s">
        <v>939</v>
      </c>
      <c r="M2503" s="386" t="s">
        <v>3258</v>
      </c>
      <c r="N2503" s="399">
        <v>45327</v>
      </c>
      <c r="O2503" s="400" t="s">
        <v>79</v>
      </c>
      <c r="P2503" s="504" t="s">
        <v>1004</v>
      </c>
      <c r="Q2503" s="501" t="s">
        <v>126</v>
      </c>
      <c r="R2503" s="501" t="s">
        <v>126</v>
      </c>
      <c r="S2503" s="349"/>
    </row>
    <row r="2504" spans="1:19" ht="50.1" customHeight="1" x14ac:dyDescent="0.2">
      <c r="A2504" s="481">
        <f t="shared" si="339"/>
        <v>2501</v>
      </c>
      <c r="B2504" s="399">
        <v>45343</v>
      </c>
      <c r="C2504" s="441">
        <v>45323</v>
      </c>
      <c r="D2504" s="400" t="s">
        <v>114</v>
      </c>
      <c r="E2504" s="401" t="s">
        <v>342</v>
      </c>
      <c r="F2504" s="402">
        <v>2.39</v>
      </c>
      <c r="G2504" s="405" t="s">
        <v>4245</v>
      </c>
      <c r="H2504" s="400" t="s">
        <v>139</v>
      </c>
      <c r="I2504" s="403" t="s">
        <v>3249</v>
      </c>
      <c r="J2504" s="386" t="str">
        <f t="shared" si="342"/>
        <v>00.394.460/0058-8</v>
      </c>
      <c r="K2504" s="386" t="s">
        <v>1234</v>
      </c>
      <c r="L2504" s="404" t="s">
        <v>939</v>
      </c>
      <c r="M2504" s="386" t="s">
        <v>3258</v>
      </c>
      <c r="N2504" s="399">
        <v>45343</v>
      </c>
      <c r="O2504" s="400" t="s">
        <v>79</v>
      </c>
      <c r="P2504" s="504" t="s">
        <v>4305</v>
      </c>
      <c r="Q2504" s="501" t="s">
        <v>126</v>
      </c>
      <c r="R2504" s="501" t="s">
        <v>126</v>
      </c>
      <c r="S2504" s="349"/>
    </row>
    <row r="2505" spans="1:19" ht="50.1" customHeight="1" x14ac:dyDescent="0.2">
      <c r="A2505" s="481">
        <f t="shared" si="339"/>
        <v>2502</v>
      </c>
      <c r="B2505" s="399">
        <v>45343</v>
      </c>
      <c r="C2505" s="441">
        <v>45323</v>
      </c>
      <c r="D2505" s="400" t="s">
        <v>114</v>
      </c>
      <c r="E2505" s="401" t="s">
        <v>342</v>
      </c>
      <c r="F2505" s="402">
        <v>629.72</v>
      </c>
      <c r="G2505" s="405" t="s">
        <v>4246</v>
      </c>
      <c r="H2505" s="400" t="s">
        <v>139</v>
      </c>
      <c r="I2505" s="403" t="s">
        <v>4296</v>
      </c>
      <c r="J2505" s="386" t="str">
        <f t="shared" si="342"/>
        <v>CPF Protegido - LGPD</v>
      </c>
      <c r="K2505" s="386" t="s">
        <v>4050</v>
      </c>
      <c r="L2505" s="404" t="s">
        <v>4332</v>
      </c>
      <c r="M2505" s="386" t="s">
        <v>4340</v>
      </c>
      <c r="N2505" s="399">
        <v>45343</v>
      </c>
      <c r="O2505" s="400" t="s">
        <v>79</v>
      </c>
      <c r="P2505" s="504">
        <v>670861731</v>
      </c>
      <c r="Q2505" s="502" t="s">
        <v>944</v>
      </c>
      <c r="R2505" s="502" t="s">
        <v>4364</v>
      </c>
      <c r="S2505" s="349"/>
    </row>
    <row r="2506" spans="1:19" ht="50.1" customHeight="1" x14ac:dyDescent="0.2">
      <c r="A2506" s="481">
        <f t="shared" si="339"/>
        <v>2503</v>
      </c>
      <c r="B2506" s="399">
        <v>45343</v>
      </c>
      <c r="C2506" s="441">
        <v>45323</v>
      </c>
      <c r="D2506" s="400" t="s">
        <v>114</v>
      </c>
      <c r="E2506" s="401" t="s">
        <v>342</v>
      </c>
      <c r="F2506" s="402">
        <v>111.56</v>
      </c>
      <c r="G2506" s="405" t="s">
        <v>4247</v>
      </c>
      <c r="H2506" s="400" t="s">
        <v>139</v>
      </c>
      <c r="I2506" s="403" t="s">
        <v>3249</v>
      </c>
      <c r="J2506" s="386" t="str">
        <f t="shared" si="342"/>
        <v>00.394.460/0058-8</v>
      </c>
      <c r="K2506" s="386" t="s">
        <v>1234</v>
      </c>
      <c r="L2506" s="404" t="s">
        <v>939</v>
      </c>
      <c r="M2506" s="386" t="s">
        <v>3258</v>
      </c>
      <c r="N2506" s="399">
        <v>45343</v>
      </c>
      <c r="O2506" s="400" t="s">
        <v>79</v>
      </c>
      <c r="P2506" s="504" t="s">
        <v>4305</v>
      </c>
      <c r="Q2506" s="501" t="s">
        <v>126</v>
      </c>
      <c r="R2506" s="501" t="s">
        <v>126</v>
      </c>
      <c r="S2506" s="349"/>
    </row>
    <row r="2507" spans="1:19" ht="50.1" customHeight="1" x14ac:dyDescent="0.2">
      <c r="A2507" s="481">
        <f t="shared" si="339"/>
        <v>2504</v>
      </c>
      <c r="B2507" s="399">
        <v>45344</v>
      </c>
      <c r="C2507" s="441">
        <v>45323</v>
      </c>
      <c r="D2507" s="400" t="s">
        <v>114</v>
      </c>
      <c r="E2507" s="401" t="s">
        <v>342</v>
      </c>
      <c r="F2507" s="402">
        <v>349.78</v>
      </c>
      <c r="G2507" s="405" t="s">
        <v>4248</v>
      </c>
      <c r="H2507" s="400" t="s">
        <v>139</v>
      </c>
      <c r="I2507" s="403" t="s">
        <v>1949</v>
      </c>
      <c r="J2507" s="386" t="str">
        <f t="shared" si="342"/>
        <v>22.188.570/0001-90</v>
      </c>
      <c r="K2507" s="386" t="s">
        <v>4161</v>
      </c>
      <c r="L2507" s="404" t="s">
        <v>3351</v>
      </c>
      <c r="M2507" s="386" t="s">
        <v>4341</v>
      </c>
      <c r="N2507" s="399">
        <v>45343</v>
      </c>
      <c r="O2507" s="400" t="s">
        <v>79</v>
      </c>
      <c r="P2507" s="504" t="s">
        <v>1950</v>
      </c>
      <c r="Q2507" s="502" t="s">
        <v>944</v>
      </c>
      <c r="R2507" s="502" t="s">
        <v>4365</v>
      </c>
      <c r="S2507" s="349"/>
    </row>
    <row r="2508" spans="1:19" ht="50.1" customHeight="1" x14ac:dyDescent="0.2">
      <c r="A2508" s="481">
        <f t="shared" si="339"/>
        <v>2505</v>
      </c>
      <c r="B2508" s="399">
        <v>45345</v>
      </c>
      <c r="C2508" s="441">
        <v>45323</v>
      </c>
      <c r="D2508" s="400" t="s">
        <v>114</v>
      </c>
      <c r="E2508" s="401" t="s">
        <v>342</v>
      </c>
      <c r="F2508" s="402">
        <v>600</v>
      </c>
      <c r="G2508" s="405" t="s">
        <v>4249</v>
      </c>
      <c r="H2508" s="400" t="s">
        <v>139</v>
      </c>
      <c r="I2508" s="403" t="s">
        <v>4297</v>
      </c>
      <c r="J2508" s="386" t="str">
        <f t="shared" si="342"/>
        <v>CPF Protegido - LGPD</v>
      </c>
      <c r="K2508" s="386" t="s">
        <v>4161</v>
      </c>
      <c r="L2508" s="404" t="s">
        <v>3592</v>
      </c>
      <c r="M2508" s="386" t="s">
        <v>3258</v>
      </c>
      <c r="N2508" s="399">
        <v>45343</v>
      </c>
      <c r="O2508" s="400" t="s">
        <v>79</v>
      </c>
      <c r="P2508" s="504" t="s">
        <v>4316</v>
      </c>
      <c r="Q2508" s="502" t="s">
        <v>944</v>
      </c>
      <c r="R2508" s="502" t="s">
        <v>4366</v>
      </c>
      <c r="S2508" s="349"/>
    </row>
    <row r="2509" spans="1:19" ht="50.1" customHeight="1" x14ac:dyDescent="0.2">
      <c r="A2509" s="481">
        <f t="shared" si="339"/>
        <v>2506</v>
      </c>
      <c r="B2509" s="399">
        <v>45345</v>
      </c>
      <c r="C2509" s="441">
        <v>45323</v>
      </c>
      <c r="D2509" s="400" t="s">
        <v>114</v>
      </c>
      <c r="E2509" s="401" t="s">
        <v>342</v>
      </c>
      <c r="F2509" s="402">
        <v>0.95</v>
      </c>
      <c r="G2509" s="405" t="s">
        <v>4250</v>
      </c>
      <c r="H2509" s="400" t="s">
        <v>139</v>
      </c>
      <c r="I2509" s="403" t="s">
        <v>3249</v>
      </c>
      <c r="J2509" s="386" t="str">
        <f t="shared" si="342"/>
        <v>00.394.460/0058-8</v>
      </c>
      <c r="K2509" s="386" t="s">
        <v>1234</v>
      </c>
      <c r="L2509" s="404" t="s">
        <v>939</v>
      </c>
      <c r="M2509" s="386" t="s">
        <v>3258</v>
      </c>
      <c r="N2509" s="399">
        <v>45345</v>
      </c>
      <c r="O2509" s="400" t="s">
        <v>79</v>
      </c>
      <c r="P2509" s="504" t="s">
        <v>4305</v>
      </c>
      <c r="Q2509" s="501" t="s">
        <v>126</v>
      </c>
      <c r="R2509" s="501" t="s">
        <v>126</v>
      </c>
      <c r="S2509" s="349"/>
    </row>
    <row r="2510" spans="1:19" ht="50.1" customHeight="1" x14ac:dyDescent="0.2">
      <c r="A2510" s="481">
        <f t="shared" si="339"/>
        <v>2507</v>
      </c>
      <c r="B2510" s="399">
        <v>45345</v>
      </c>
      <c r="C2510" s="441">
        <v>45323</v>
      </c>
      <c r="D2510" s="400" t="s">
        <v>114</v>
      </c>
      <c r="E2510" s="401" t="s">
        <v>342</v>
      </c>
      <c r="F2510" s="402">
        <v>248.74</v>
      </c>
      <c r="G2510" s="405" t="s">
        <v>4251</v>
      </c>
      <c r="H2510" s="400" t="s">
        <v>139</v>
      </c>
      <c r="I2510" s="403" t="s">
        <v>4298</v>
      </c>
      <c r="J2510" s="386" t="str">
        <f t="shared" si="342"/>
        <v>CPF Protegido - LGPD</v>
      </c>
      <c r="K2510" s="386" t="s">
        <v>4050</v>
      </c>
      <c r="L2510" s="404" t="s">
        <v>4332</v>
      </c>
      <c r="M2510" s="386" t="s">
        <v>4342</v>
      </c>
      <c r="N2510" s="399">
        <v>45345</v>
      </c>
      <c r="O2510" s="400" t="s">
        <v>79</v>
      </c>
      <c r="P2510" s="504" t="s">
        <v>4317</v>
      </c>
      <c r="Q2510" s="502" t="s">
        <v>944</v>
      </c>
      <c r="R2510" s="502" t="s">
        <v>4367</v>
      </c>
      <c r="S2510" s="349"/>
    </row>
    <row r="2511" spans="1:19" ht="50.1" customHeight="1" x14ac:dyDescent="0.2">
      <c r="A2511" s="481">
        <f t="shared" si="339"/>
        <v>2508</v>
      </c>
      <c r="B2511" s="399">
        <v>45345</v>
      </c>
      <c r="C2511" s="441">
        <v>45323</v>
      </c>
      <c r="D2511" s="400" t="s">
        <v>114</v>
      </c>
      <c r="E2511" s="401" t="s">
        <v>342</v>
      </c>
      <c r="F2511" s="402">
        <v>43.89</v>
      </c>
      <c r="G2511" s="405" t="s">
        <v>4252</v>
      </c>
      <c r="H2511" s="400" t="s">
        <v>139</v>
      </c>
      <c r="I2511" s="403" t="s">
        <v>3249</v>
      </c>
      <c r="J2511" s="386" t="str">
        <f t="shared" si="342"/>
        <v>00.394.460/0058-8</v>
      </c>
      <c r="K2511" s="386" t="s">
        <v>1234</v>
      </c>
      <c r="L2511" s="404" t="s">
        <v>939</v>
      </c>
      <c r="M2511" s="386" t="s">
        <v>3258</v>
      </c>
      <c r="N2511" s="399">
        <v>45345</v>
      </c>
      <c r="O2511" s="400" t="s">
        <v>79</v>
      </c>
      <c r="P2511" s="504" t="s">
        <v>4305</v>
      </c>
      <c r="Q2511" s="501" t="s">
        <v>126</v>
      </c>
      <c r="R2511" s="501" t="s">
        <v>126</v>
      </c>
      <c r="S2511" s="349"/>
    </row>
    <row r="2512" spans="1:19" ht="50.1" customHeight="1" x14ac:dyDescent="0.2">
      <c r="A2512" s="481">
        <f t="shared" si="339"/>
        <v>2509</v>
      </c>
      <c r="B2512" s="399">
        <v>45345</v>
      </c>
      <c r="C2512" s="441">
        <v>45323</v>
      </c>
      <c r="D2512" s="400" t="s">
        <v>114</v>
      </c>
      <c r="E2512" s="401" t="s">
        <v>342</v>
      </c>
      <c r="F2512" s="402">
        <v>0.95</v>
      </c>
      <c r="G2512" s="405" t="s">
        <v>4253</v>
      </c>
      <c r="H2512" s="400" t="s">
        <v>139</v>
      </c>
      <c r="I2512" s="403" t="s">
        <v>3249</v>
      </c>
      <c r="J2512" s="386" t="str">
        <f t="shared" si="342"/>
        <v>00.394.460/0058-8</v>
      </c>
      <c r="K2512" s="386" t="s">
        <v>1234</v>
      </c>
      <c r="L2512" s="404" t="s">
        <v>939</v>
      </c>
      <c r="M2512" s="386" t="s">
        <v>3258</v>
      </c>
      <c r="N2512" s="399">
        <v>45345</v>
      </c>
      <c r="O2512" s="400" t="s">
        <v>79</v>
      </c>
      <c r="P2512" s="504" t="s">
        <v>4305</v>
      </c>
      <c r="Q2512" s="501" t="s">
        <v>126</v>
      </c>
      <c r="R2512" s="501" t="s">
        <v>126</v>
      </c>
      <c r="S2512" s="349"/>
    </row>
    <row r="2513" spans="1:19" ht="50.1" customHeight="1" x14ac:dyDescent="0.2">
      <c r="A2513" s="481">
        <f t="shared" si="339"/>
        <v>2510</v>
      </c>
      <c r="B2513" s="399">
        <v>45345</v>
      </c>
      <c r="C2513" s="441">
        <v>45323</v>
      </c>
      <c r="D2513" s="400" t="s">
        <v>114</v>
      </c>
      <c r="E2513" s="401" t="s">
        <v>342</v>
      </c>
      <c r="F2513" s="402">
        <v>248.69</v>
      </c>
      <c r="G2513" s="405" t="s">
        <v>4254</v>
      </c>
      <c r="H2513" s="400" t="s">
        <v>139</v>
      </c>
      <c r="I2513" s="403" t="s">
        <v>4299</v>
      </c>
      <c r="J2513" s="386" t="str">
        <f t="shared" si="342"/>
        <v>CPF Protegido - LGPD</v>
      </c>
      <c r="K2513" s="386" t="s">
        <v>4050</v>
      </c>
      <c r="L2513" s="404" t="s">
        <v>4332</v>
      </c>
      <c r="M2513" s="386" t="s">
        <v>4343</v>
      </c>
      <c r="N2513" s="399">
        <v>45345</v>
      </c>
      <c r="O2513" s="400" t="s">
        <v>79</v>
      </c>
      <c r="P2513" s="504">
        <v>122233517</v>
      </c>
      <c r="Q2513" s="502" t="s">
        <v>944</v>
      </c>
      <c r="R2513" s="502" t="s">
        <v>4368</v>
      </c>
      <c r="S2513" s="349"/>
    </row>
    <row r="2514" spans="1:19" ht="50.1" customHeight="1" x14ac:dyDescent="0.2">
      <c r="A2514" s="481">
        <f t="shared" si="339"/>
        <v>2511</v>
      </c>
      <c r="B2514" s="399">
        <v>45345</v>
      </c>
      <c r="C2514" s="441">
        <v>45323</v>
      </c>
      <c r="D2514" s="400" t="s">
        <v>114</v>
      </c>
      <c r="E2514" s="401" t="s">
        <v>342</v>
      </c>
      <c r="F2514" s="402">
        <v>43.89</v>
      </c>
      <c r="G2514" s="405" t="s">
        <v>4255</v>
      </c>
      <c r="H2514" s="400" t="s">
        <v>139</v>
      </c>
      <c r="I2514" s="403" t="s">
        <v>3249</v>
      </c>
      <c r="J2514" s="386" t="str">
        <f t="shared" si="342"/>
        <v>00.394.460/0058-8</v>
      </c>
      <c r="K2514" s="386" t="s">
        <v>1234</v>
      </c>
      <c r="L2514" s="404" t="s">
        <v>939</v>
      </c>
      <c r="M2514" s="386" t="s">
        <v>3258</v>
      </c>
      <c r="N2514" s="399">
        <v>45345</v>
      </c>
      <c r="O2514" s="400" t="s">
        <v>79</v>
      </c>
      <c r="P2514" s="504" t="s">
        <v>4305</v>
      </c>
      <c r="Q2514" s="501" t="s">
        <v>126</v>
      </c>
      <c r="R2514" s="501" t="s">
        <v>126</v>
      </c>
      <c r="S2514" s="349"/>
    </row>
    <row r="2515" spans="1:19" ht="50.1" customHeight="1" x14ac:dyDescent="0.2">
      <c r="A2515" s="481">
        <f t="shared" si="339"/>
        <v>2512</v>
      </c>
      <c r="B2515" s="399">
        <v>45345</v>
      </c>
      <c r="C2515" s="441">
        <v>45323</v>
      </c>
      <c r="D2515" s="400" t="s">
        <v>114</v>
      </c>
      <c r="E2515" s="401" t="s">
        <v>342</v>
      </c>
      <c r="F2515" s="402">
        <v>22.96</v>
      </c>
      <c r="G2515" s="405" t="s">
        <v>3170</v>
      </c>
      <c r="H2515" s="400" t="s">
        <v>139</v>
      </c>
      <c r="I2515" s="403" t="s">
        <v>3244</v>
      </c>
      <c r="J2515" s="386" t="str">
        <f t="shared" si="342"/>
        <v>00.394.460/0058-8</v>
      </c>
      <c r="K2515" s="386" t="s">
        <v>1234</v>
      </c>
      <c r="L2515" s="404" t="s">
        <v>1445</v>
      </c>
      <c r="M2515" s="386" t="s">
        <v>3258</v>
      </c>
      <c r="N2515" s="399">
        <v>45322</v>
      </c>
      <c r="O2515" s="400" t="s">
        <v>79</v>
      </c>
      <c r="P2515" s="504" t="s">
        <v>4305</v>
      </c>
      <c r="Q2515" s="501" t="s">
        <v>126</v>
      </c>
      <c r="R2515" s="501" t="s">
        <v>126</v>
      </c>
      <c r="S2515" s="349"/>
    </row>
    <row r="2516" spans="1:19" ht="50.1" customHeight="1" x14ac:dyDescent="0.2">
      <c r="A2516" s="481">
        <f t="shared" si="339"/>
        <v>2513</v>
      </c>
      <c r="B2516" s="399">
        <v>45349</v>
      </c>
      <c r="C2516" s="441">
        <v>45323</v>
      </c>
      <c r="D2516" s="400" t="s">
        <v>114</v>
      </c>
      <c r="E2516" s="401" t="s">
        <v>342</v>
      </c>
      <c r="F2516" s="402">
        <v>420</v>
      </c>
      <c r="G2516" s="405" t="s">
        <v>4256</v>
      </c>
      <c r="H2516" s="400" t="s">
        <v>139</v>
      </c>
      <c r="I2516" s="403" t="s">
        <v>1822</v>
      </c>
      <c r="J2516" s="386" t="str">
        <f t="shared" si="342"/>
        <v>70.945.209/0001-03</v>
      </c>
      <c r="K2516" s="386" t="s">
        <v>4161</v>
      </c>
      <c r="L2516" s="404" t="s">
        <v>3348</v>
      </c>
      <c r="M2516" s="386" t="s">
        <v>3258</v>
      </c>
      <c r="N2516" s="399">
        <v>45349</v>
      </c>
      <c r="O2516" s="400" t="s">
        <v>79</v>
      </c>
      <c r="P2516" s="504" t="s">
        <v>718</v>
      </c>
      <c r="Q2516" s="501" t="s">
        <v>126</v>
      </c>
      <c r="R2516" s="501" t="s">
        <v>126</v>
      </c>
      <c r="S2516" s="349"/>
    </row>
    <row r="2517" spans="1:19" ht="50.1" customHeight="1" x14ac:dyDescent="0.2">
      <c r="A2517" s="481">
        <f t="shared" si="339"/>
        <v>2514</v>
      </c>
      <c r="B2517" s="399">
        <v>45349</v>
      </c>
      <c r="C2517" s="441">
        <v>45323</v>
      </c>
      <c r="D2517" s="400" t="s">
        <v>114</v>
      </c>
      <c r="E2517" s="401" t="s">
        <v>342</v>
      </c>
      <c r="F2517" s="402">
        <v>0.95</v>
      </c>
      <c r="G2517" s="405" t="s">
        <v>4257</v>
      </c>
      <c r="H2517" s="400" t="s">
        <v>139</v>
      </c>
      <c r="I2517" s="403" t="s">
        <v>3249</v>
      </c>
      <c r="J2517" s="386" t="str">
        <f t="shared" si="342"/>
        <v>00.394.460/0058-8</v>
      </c>
      <c r="K2517" s="386" t="s">
        <v>1234</v>
      </c>
      <c r="L2517" s="404" t="s">
        <v>939</v>
      </c>
      <c r="M2517" s="386" t="s">
        <v>3258</v>
      </c>
      <c r="N2517" s="399">
        <v>45349</v>
      </c>
      <c r="O2517" s="400" t="s">
        <v>79</v>
      </c>
      <c r="P2517" s="504" t="s">
        <v>4305</v>
      </c>
      <c r="Q2517" s="501" t="s">
        <v>126</v>
      </c>
      <c r="R2517" s="501" t="s">
        <v>126</v>
      </c>
      <c r="S2517" s="349"/>
    </row>
    <row r="2518" spans="1:19" ht="50.1" customHeight="1" x14ac:dyDescent="0.2">
      <c r="A2518" s="481">
        <f t="shared" si="339"/>
        <v>2515</v>
      </c>
      <c r="B2518" s="399">
        <v>45349</v>
      </c>
      <c r="C2518" s="441">
        <v>45323</v>
      </c>
      <c r="D2518" s="400" t="s">
        <v>114</v>
      </c>
      <c r="E2518" s="401" t="s">
        <v>342</v>
      </c>
      <c r="F2518" s="402">
        <v>249.09</v>
      </c>
      <c r="G2518" s="405" t="s">
        <v>4258</v>
      </c>
      <c r="H2518" s="400" t="s">
        <v>139</v>
      </c>
      <c r="I2518" s="403" t="s">
        <v>4300</v>
      </c>
      <c r="J2518" s="386" t="str">
        <f t="shared" si="342"/>
        <v>CPF Protegido - LGPD</v>
      </c>
      <c r="K2518" s="386" t="s">
        <v>4050</v>
      </c>
      <c r="L2518" s="404" t="s">
        <v>4332</v>
      </c>
      <c r="M2518" s="386" t="s">
        <v>4344</v>
      </c>
      <c r="N2518" s="399">
        <v>45349</v>
      </c>
      <c r="O2518" s="400" t="s">
        <v>79</v>
      </c>
      <c r="P2518" s="504" t="s">
        <v>4318</v>
      </c>
      <c r="Q2518" s="502" t="s">
        <v>944</v>
      </c>
      <c r="R2518" s="502" t="s">
        <v>4369</v>
      </c>
      <c r="S2518" s="349"/>
    </row>
    <row r="2519" spans="1:19" ht="50.1" customHeight="1" x14ac:dyDescent="0.2">
      <c r="A2519" s="481">
        <f t="shared" si="339"/>
        <v>2516</v>
      </c>
      <c r="B2519" s="399">
        <v>45349</v>
      </c>
      <c r="C2519" s="441">
        <v>45323</v>
      </c>
      <c r="D2519" s="400" t="s">
        <v>114</v>
      </c>
      <c r="E2519" s="401" t="s">
        <v>342</v>
      </c>
      <c r="F2519" s="402">
        <v>43.98</v>
      </c>
      <c r="G2519" s="405" t="s">
        <v>4259</v>
      </c>
      <c r="H2519" s="400" t="s">
        <v>139</v>
      </c>
      <c r="I2519" s="403" t="s">
        <v>3249</v>
      </c>
      <c r="J2519" s="386" t="str">
        <f t="shared" si="342"/>
        <v>00.394.460/0058-8</v>
      </c>
      <c r="K2519" s="386" t="s">
        <v>1234</v>
      </c>
      <c r="L2519" s="404" t="s">
        <v>939</v>
      </c>
      <c r="M2519" s="386" t="s">
        <v>3258</v>
      </c>
      <c r="N2519" s="399">
        <v>45349</v>
      </c>
      <c r="O2519" s="400" t="s">
        <v>79</v>
      </c>
      <c r="P2519" s="504" t="s">
        <v>4305</v>
      </c>
      <c r="Q2519" s="501" t="s">
        <v>126</v>
      </c>
      <c r="R2519" s="501" t="s">
        <v>126</v>
      </c>
      <c r="S2519" s="349"/>
    </row>
    <row r="2520" spans="1:19" ht="50.1" customHeight="1" x14ac:dyDescent="0.2">
      <c r="A2520" s="481">
        <f t="shared" si="339"/>
        <v>2517</v>
      </c>
      <c r="B2520" s="399">
        <v>45351</v>
      </c>
      <c r="C2520" s="441">
        <v>45323</v>
      </c>
      <c r="D2520" s="400" t="s">
        <v>114</v>
      </c>
      <c r="E2520" s="401" t="s">
        <v>342</v>
      </c>
      <c r="F2520" s="402">
        <v>1.9</v>
      </c>
      <c r="G2520" s="405" t="s">
        <v>4260</v>
      </c>
      <c r="H2520" s="400" t="s">
        <v>139</v>
      </c>
      <c r="I2520" s="403" t="s">
        <v>3249</v>
      </c>
      <c r="J2520" s="386" t="str">
        <f t="shared" si="342"/>
        <v>00.394.460/0058-8</v>
      </c>
      <c r="K2520" s="386" t="s">
        <v>1234</v>
      </c>
      <c r="L2520" s="404" t="s">
        <v>939</v>
      </c>
      <c r="M2520" s="386" t="s">
        <v>3258</v>
      </c>
      <c r="N2520" s="399">
        <v>45351</v>
      </c>
      <c r="O2520" s="400" t="s">
        <v>79</v>
      </c>
      <c r="P2520" s="504" t="s">
        <v>4305</v>
      </c>
      <c r="Q2520" s="501" t="s">
        <v>126</v>
      </c>
      <c r="R2520" s="501" t="s">
        <v>126</v>
      </c>
      <c r="S2520" s="349"/>
    </row>
    <row r="2521" spans="1:19" ht="50.1" customHeight="1" x14ac:dyDescent="0.2">
      <c r="A2521" s="481">
        <f t="shared" si="339"/>
        <v>2518</v>
      </c>
      <c r="B2521" s="399">
        <v>45351</v>
      </c>
      <c r="C2521" s="441">
        <v>45323</v>
      </c>
      <c r="D2521" s="400" t="s">
        <v>114</v>
      </c>
      <c r="E2521" s="401" t="s">
        <v>342</v>
      </c>
      <c r="F2521" s="402">
        <v>500.08</v>
      </c>
      <c r="G2521" s="405" t="s">
        <v>4261</v>
      </c>
      <c r="H2521" s="400" t="s">
        <v>139</v>
      </c>
      <c r="I2521" s="403" t="s">
        <v>4301</v>
      </c>
      <c r="J2521" s="386" t="str">
        <f t="shared" si="342"/>
        <v>CPF Protegido - LGPD</v>
      </c>
      <c r="K2521" s="386" t="s">
        <v>4050</v>
      </c>
      <c r="L2521" s="404" t="s">
        <v>4332</v>
      </c>
      <c r="M2521" s="386" t="s">
        <v>4345</v>
      </c>
      <c r="N2521" s="399">
        <v>45351</v>
      </c>
      <c r="O2521" s="400" t="s">
        <v>79</v>
      </c>
      <c r="P2521" s="504" t="s">
        <v>4319</v>
      </c>
      <c r="Q2521" s="502" t="s">
        <v>944</v>
      </c>
      <c r="R2521" s="502" t="s">
        <v>4370</v>
      </c>
      <c r="S2521" s="349"/>
    </row>
    <row r="2522" spans="1:19" ht="50.1" customHeight="1" x14ac:dyDescent="0.2">
      <c r="A2522" s="481">
        <f t="shared" si="339"/>
        <v>2519</v>
      </c>
      <c r="B2522" s="399">
        <v>45351</v>
      </c>
      <c r="C2522" s="441">
        <v>45323</v>
      </c>
      <c r="D2522" s="400" t="s">
        <v>114</v>
      </c>
      <c r="E2522" s="401" t="s">
        <v>342</v>
      </c>
      <c r="F2522" s="402">
        <v>88.25</v>
      </c>
      <c r="G2522" s="405" t="s">
        <v>4262</v>
      </c>
      <c r="H2522" s="400" t="s">
        <v>139</v>
      </c>
      <c r="I2522" s="403" t="s">
        <v>3249</v>
      </c>
      <c r="J2522" s="386" t="str">
        <f t="shared" si="342"/>
        <v>00.394.460/0058-8</v>
      </c>
      <c r="K2522" s="386" t="s">
        <v>1234</v>
      </c>
      <c r="L2522" s="404" t="s">
        <v>939</v>
      </c>
      <c r="M2522" s="386" t="s">
        <v>3258</v>
      </c>
      <c r="N2522" s="399">
        <v>45351</v>
      </c>
      <c r="O2522" s="400" t="s">
        <v>79</v>
      </c>
      <c r="P2522" s="504" t="s">
        <v>4305</v>
      </c>
      <c r="Q2522" s="501" t="s">
        <v>126</v>
      </c>
      <c r="R2522" s="501" t="s">
        <v>126</v>
      </c>
      <c r="S2522" s="349"/>
    </row>
    <row r="2523" spans="1:19" ht="50.1" customHeight="1" x14ac:dyDescent="0.2">
      <c r="A2523" s="481">
        <f t="shared" si="339"/>
        <v>2520</v>
      </c>
      <c r="B2523" s="399">
        <v>45351</v>
      </c>
      <c r="C2523" s="441">
        <v>45323</v>
      </c>
      <c r="D2523" s="400" t="s">
        <v>114</v>
      </c>
      <c r="E2523" s="401" t="s">
        <v>342</v>
      </c>
      <c r="F2523" s="402">
        <v>380</v>
      </c>
      <c r="G2523" s="405" t="s">
        <v>4263</v>
      </c>
      <c r="H2523" s="400" t="s">
        <v>139</v>
      </c>
      <c r="I2523" s="403" t="s">
        <v>4302</v>
      </c>
      <c r="J2523" s="386" t="str">
        <f t="shared" si="342"/>
        <v>50.356.701/0001-36</v>
      </c>
      <c r="K2523" s="386" t="s">
        <v>3733</v>
      </c>
      <c r="L2523" s="404" t="s">
        <v>3351</v>
      </c>
      <c r="M2523" s="386" t="s">
        <v>4346</v>
      </c>
      <c r="N2523" s="399">
        <v>45348</v>
      </c>
      <c r="O2523" s="400" t="s">
        <v>79</v>
      </c>
      <c r="P2523" s="504" t="s">
        <v>4320</v>
      </c>
      <c r="Q2523" s="502" t="s">
        <v>956</v>
      </c>
      <c r="R2523" s="502" t="s">
        <v>4371</v>
      </c>
      <c r="S2523" s="349"/>
    </row>
    <row r="2524" spans="1:19" ht="50.1" customHeight="1" x14ac:dyDescent="0.2">
      <c r="A2524" s="481">
        <f t="shared" si="339"/>
        <v>2521</v>
      </c>
      <c r="B2524" s="399">
        <v>45351</v>
      </c>
      <c r="C2524" s="441">
        <v>45323</v>
      </c>
      <c r="D2524" s="400" t="s">
        <v>114</v>
      </c>
      <c r="E2524" s="401" t="s">
        <v>342</v>
      </c>
      <c r="F2524" s="402">
        <v>2400</v>
      </c>
      <c r="G2524" s="405" t="s">
        <v>4264</v>
      </c>
      <c r="H2524" s="400" t="s">
        <v>139</v>
      </c>
      <c r="I2524" s="403" t="s">
        <v>1822</v>
      </c>
      <c r="J2524" s="386" t="str">
        <f t="shared" si="342"/>
        <v>70.945.209/0001-03</v>
      </c>
      <c r="K2524" s="386" t="s">
        <v>3733</v>
      </c>
      <c r="L2524" s="404" t="s">
        <v>3348</v>
      </c>
      <c r="M2524" s="386" t="s">
        <v>3258</v>
      </c>
      <c r="N2524" s="399">
        <v>45351</v>
      </c>
      <c r="O2524" s="400" t="s">
        <v>79</v>
      </c>
      <c r="P2524" s="504" t="s">
        <v>718</v>
      </c>
      <c r="Q2524" s="501" t="s">
        <v>126</v>
      </c>
      <c r="R2524" s="501" t="s">
        <v>126</v>
      </c>
      <c r="S2524" s="349"/>
    </row>
    <row r="2525" spans="1:19" ht="50.1" customHeight="1" x14ac:dyDescent="0.2">
      <c r="A2525" s="481">
        <f t="shared" si="339"/>
        <v>2522</v>
      </c>
      <c r="B2525" s="399">
        <v>45351</v>
      </c>
      <c r="C2525" s="441">
        <v>45323</v>
      </c>
      <c r="D2525" s="400" t="s">
        <v>90</v>
      </c>
      <c r="E2525" s="401" t="s">
        <v>90</v>
      </c>
      <c r="F2525" s="402">
        <v>380.6</v>
      </c>
      <c r="G2525" s="405" t="s">
        <v>4377</v>
      </c>
      <c r="H2525" s="400" t="s">
        <v>139</v>
      </c>
      <c r="I2525" s="403" t="s">
        <v>943</v>
      </c>
      <c r="J2525" s="386" t="str">
        <f t="shared" ref="J2525" si="343">IF(P2525="","",IF(LEN(TRIM(P2525))&gt;14,P2525,"CPF Protegido - LGPD"))</f>
        <v>70.945.209/0001-03</v>
      </c>
      <c r="K2525" s="418" t="s">
        <v>2006</v>
      </c>
      <c r="L2525" s="430" t="s">
        <v>939</v>
      </c>
      <c r="M2525" s="432" t="s">
        <v>126</v>
      </c>
      <c r="N2525" s="399">
        <v>45351</v>
      </c>
      <c r="O2525" s="400" t="s">
        <v>79</v>
      </c>
      <c r="P2525" s="504" t="s">
        <v>718</v>
      </c>
      <c r="Q2525" s="501" t="s">
        <v>126</v>
      </c>
      <c r="R2525" s="501" t="s">
        <v>126</v>
      </c>
      <c r="S2525" s="349"/>
    </row>
    <row r="2526" spans="1:19" ht="50.1" customHeight="1" x14ac:dyDescent="0.2">
      <c r="A2526" s="481">
        <f t="shared" si="339"/>
        <v>2523</v>
      </c>
      <c r="B2526" s="399">
        <v>45352</v>
      </c>
      <c r="C2526" s="441">
        <v>45352</v>
      </c>
      <c r="D2526" s="400" t="s">
        <v>114</v>
      </c>
      <c r="E2526" s="401" t="s">
        <v>342</v>
      </c>
      <c r="F2526" s="402">
        <v>588</v>
      </c>
      <c r="G2526" s="405" t="s">
        <v>4265</v>
      </c>
      <c r="H2526" s="400" t="s">
        <v>139</v>
      </c>
      <c r="I2526" s="403" t="s">
        <v>4303</v>
      </c>
      <c r="J2526" s="386" t="str">
        <f t="shared" si="342"/>
        <v>43.467.379/0001-57</v>
      </c>
      <c r="K2526" s="386" t="s">
        <v>3733</v>
      </c>
      <c r="L2526" s="404" t="s">
        <v>3351</v>
      </c>
      <c r="M2526" s="386" t="s">
        <v>2291</v>
      </c>
      <c r="N2526" s="399">
        <v>45351</v>
      </c>
      <c r="O2526" s="400" t="s">
        <v>79</v>
      </c>
      <c r="P2526" s="504" t="s">
        <v>4321</v>
      </c>
      <c r="Q2526" s="502" t="s">
        <v>944</v>
      </c>
      <c r="R2526" s="502" t="s">
        <v>4372</v>
      </c>
      <c r="S2526" s="349"/>
    </row>
    <row r="2527" spans="1:19" ht="50.1" customHeight="1" x14ac:dyDescent="0.2">
      <c r="A2527" s="481">
        <f t="shared" si="339"/>
        <v>2524</v>
      </c>
      <c r="B2527" s="399">
        <v>45355</v>
      </c>
      <c r="C2527" s="441">
        <v>45352</v>
      </c>
      <c r="D2527" s="400" t="s">
        <v>114</v>
      </c>
      <c r="E2527" s="401" t="s">
        <v>342</v>
      </c>
      <c r="F2527" s="402">
        <v>-2400</v>
      </c>
      <c r="G2527" s="405" t="s">
        <v>4266</v>
      </c>
      <c r="H2527" s="400" t="s">
        <v>139</v>
      </c>
      <c r="I2527" s="403" t="s">
        <v>1822</v>
      </c>
      <c r="J2527" s="386" t="str">
        <f t="shared" si="342"/>
        <v>70.945.209/0001-03</v>
      </c>
      <c r="K2527" s="386" t="s">
        <v>1021</v>
      </c>
      <c r="L2527" s="404" t="s">
        <v>3348</v>
      </c>
      <c r="M2527" s="386" t="s">
        <v>3258</v>
      </c>
      <c r="N2527" s="399">
        <v>45355</v>
      </c>
      <c r="O2527" s="400" t="s">
        <v>79</v>
      </c>
      <c r="P2527" s="504" t="s">
        <v>718</v>
      </c>
      <c r="Q2527" s="501" t="s">
        <v>126</v>
      </c>
      <c r="R2527" s="501" t="s">
        <v>126</v>
      </c>
      <c r="S2527" s="349"/>
    </row>
    <row r="2528" spans="1:19" ht="50.1" customHeight="1" x14ac:dyDescent="0.2">
      <c r="A2528" s="481">
        <f t="shared" si="339"/>
        <v>2525</v>
      </c>
      <c r="B2528" s="399">
        <v>45356</v>
      </c>
      <c r="C2528" s="441">
        <v>45352</v>
      </c>
      <c r="D2528" s="400" t="s">
        <v>114</v>
      </c>
      <c r="E2528" s="401" t="s">
        <v>342</v>
      </c>
      <c r="F2528" s="402">
        <v>-420</v>
      </c>
      <c r="G2528" s="405" t="s">
        <v>4267</v>
      </c>
      <c r="H2528" s="400" t="s">
        <v>139</v>
      </c>
      <c r="I2528" s="403" t="s">
        <v>1822</v>
      </c>
      <c r="J2528" s="386" t="str">
        <f t="shared" si="342"/>
        <v>70.945.209/0001-03</v>
      </c>
      <c r="K2528" s="386" t="s">
        <v>1021</v>
      </c>
      <c r="L2528" s="404" t="s">
        <v>3348</v>
      </c>
      <c r="M2528" s="386" t="s">
        <v>3258</v>
      </c>
      <c r="N2528" s="399">
        <v>45355</v>
      </c>
      <c r="O2528" s="400" t="s">
        <v>79</v>
      </c>
      <c r="P2528" s="504" t="s">
        <v>718</v>
      </c>
      <c r="Q2528" s="501" t="s">
        <v>126</v>
      </c>
      <c r="R2528" s="501" t="s">
        <v>126</v>
      </c>
      <c r="S2528" s="349"/>
    </row>
    <row r="2529" spans="1:19" ht="50.1" customHeight="1" x14ac:dyDescent="0.2">
      <c r="A2529" s="481">
        <f t="shared" si="339"/>
        <v>2526</v>
      </c>
      <c r="B2529" s="399">
        <v>45356</v>
      </c>
      <c r="C2529" s="441">
        <v>45352</v>
      </c>
      <c r="D2529" s="400" t="s">
        <v>114</v>
      </c>
      <c r="E2529" s="401" t="s">
        <v>342</v>
      </c>
      <c r="F2529" s="402">
        <v>422.85</v>
      </c>
      <c r="G2529" s="405" t="s">
        <v>4268</v>
      </c>
      <c r="H2529" s="400" t="s">
        <v>139</v>
      </c>
      <c r="I2529" s="403" t="s">
        <v>743</v>
      </c>
      <c r="J2529" s="386" t="str">
        <f t="shared" si="342"/>
        <v>45.186.247/0001-82</v>
      </c>
      <c r="K2529" s="386" t="s">
        <v>951</v>
      </c>
      <c r="L2529" s="404" t="s">
        <v>3349</v>
      </c>
      <c r="M2529" s="386">
        <v>2227</v>
      </c>
      <c r="N2529" s="399">
        <v>45350</v>
      </c>
      <c r="O2529" s="400" t="s">
        <v>79</v>
      </c>
      <c r="P2529" s="504" t="s">
        <v>744</v>
      </c>
      <c r="Q2529" s="502" t="s">
        <v>956</v>
      </c>
      <c r="R2529" s="502" t="s">
        <v>4373</v>
      </c>
      <c r="S2529" s="349"/>
    </row>
    <row r="2530" spans="1:19" ht="50.1" customHeight="1" x14ac:dyDescent="0.2">
      <c r="A2530" s="481">
        <f t="shared" si="339"/>
        <v>2527</v>
      </c>
      <c r="B2530" s="399">
        <v>45356</v>
      </c>
      <c r="C2530" s="441">
        <v>45352</v>
      </c>
      <c r="D2530" s="400" t="s">
        <v>114</v>
      </c>
      <c r="E2530" s="401" t="s">
        <v>342</v>
      </c>
      <c r="F2530" s="402">
        <v>159.6</v>
      </c>
      <c r="G2530" s="405" t="s">
        <v>4269</v>
      </c>
      <c r="H2530" s="400" t="s">
        <v>139</v>
      </c>
      <c r="I2530" s="403" t="s">
        <v>3194</v>
      </c>
      <c r="J2530" s="386" t="str">
        <f t="shared" si="342"/>
        <v>00.830.498/0001-10</v>
      </c>
      <c r="K2530" s="386" t="s">
        <v>951</v>
      </c>
      <c r="L2530" s="404" t="s">
        <v>3349</v>
      </c>
      <c r="M2530" s="386">
        <v>9425</v>
      </c>
      <c r="N2530" s="399">
        <v>45349</v>
      </c>
      <c r="O2530" s="400" t="s">
        <v>79</v>
      </c>
      <c r="P2530" s="504" t="s">
        <v>3284</v>
      </c>
      <c r="Q2530" s="502" t="s">
        <v>956</v>
      </c>
      <c r="R2530" s="502" t="s">
        <v>4374</v>
      </c>
      <c r="S2530" s="349"/>
    </row>
    <row r="2531" spans="1:19" ht="50.1" customHeight="1" x14ac:dyDescent="0.2">
      <c r="A2531" s="481">
        <f t="shared" si="339"/>
        <v>2528</v>
      </c>
      <c r="B2531" s="399">
        <v>45356</v>
      </c>
      <c r="C2531" s="441">
        <v>45352</v>
      </c>
      <c r="D2531" s="400" t="s">
        <v>114</v>
      </c>
      <c r="E2531" s="401" t="s">
        <v>342</v>
      </c>
      <c r="F2531" s="402">
        <v>167</v>
      </c>
      <c r="G2531" s="405" t="s">
        <v>4244</v>
      </c>
      <c r="H2531" s="400" t="s">
        <v>139</v>
      </c>
      <c r="I2531" s="403" t="s">
        <v>5559</v>
      </c>
      <c r="J2531" s="386" t="str">
        <f t="shared" si="342"/>
        <v>00.000.000/0001-91</v>
      </c>
      <c r="K2531" s="386" t="s">
        <v>3943</v>
      </c>
      <c r="L2531" s="404" t="s">
        <v>939</v>
      </c>
      <c r="M2531" s="386" t="s">
        <v>3258</v>
      </c>
      <c r="N2531" s="399">
        <v>45356</v>
      </c>
      <c r="O2531" s="400" t="s">
        <v>79</v>
      </c>
      <c r="P2531" s="504" t="s">
        <v>1004</v>
      </c>
      <c r="Q2531" s="501" t="s">
        <v>126</v>
      </c>
      <c r="R2531" s="501" t="s">
        <v>126</v>
      </c>
      <c r="S2531" s="349"/>
    </row>
    <row r="2532" spans="1:19" ht="50.1" customHeight="1" x14ac:dyDescent="0.2">
      <c r="A2532" s="481">
        <f t="shared" si="339"/>
        <v>2529</v>
      </c>
      <c r="B2532" s="399">
        <v>45359</v>
      </c>
      <c r="C2532" s="441">
        <v>45352</v>
      </c>
      <c r="D2532" s="400" t="s">
        <v>114</v>
      </c>
      <c r="E2532" s="401" t="s">
        <v>342</v>
      </c>
      <c r="F2532" s="402">
        <v>10.220000000000001</v>
      </c>
      <c r="G2532" s="405" t="s">
        <v>4270</v>
      </c>
      <c r="H2532" s="400" t="s">
        <v>139</v>
      </c>
      <c r="I2532" s="403" t="s">
        <v>1254</v>
      </c>
      <c r="J2532" s="386" t="str">
        <f t="shared" si="342"/>
        <v>18.715.383/0001-40</v>
      </c>
      <c r="K2532" s="386" t="s">
        <v>1234</v>
      </c>
      <c r="L2532" s="404" t="s">
        <v>1255</v>
      </c>
      <c r="M2532" s="386" t="s">
        <v>4347</v>
      </c>
      <c r="N2532" s="399">
        <v>45359</v>
      </c>
      <c r="O2532" s="400" t="s">
        <v>79</v>
      </c>
      <c r="P2532" s="504" t="s">
        <v>458</v>
      </c>
      <c r="Q2532" s="501" t="s">
        <v>126</v>
      </c>
      <c r="R2532" s="501" t="s">
        <v>126</v>
      </c>
      <c r="S2532" s="349"/>
    </row>
    <row r="2533" spans="1:19" ht="50.1" customHeight="1" x14ac:dyDescent="0.2">
      <c r="A2533" s="481">
        <f t="shared" si="339"/>
        <v>2530</v>
      </c>
      <c r="B2533" s="399">
        <v>45359</v>
      </c>
      <c r="C2533" s="441">
        <v>45352</v>
      </c>
      <c r="D2533" s="400" t="s">
        <v>114</v>
      </c>
      <c r="E2533" s="401" t="s">
        <v>342</v>
      </c>
      <c r="F2533" s="402">
        <v>12</v>
      </c>
      <c r="G2533" s="405" t="s">
        <v>4271</v>
      </c>
      <c r="H2533" s="400" t="s">
        <v>139</v>
      </c>
      <c r="I2533" s="403" t="s">
        <v>1254</v>
      </c>
      <c r="J2533" s="386" t="str">
        <f t="shared" si="342"/>
        <v>18.715.383/0001-40</v>
      </c>
      <c r="K2533" s="386" t="s">
        <v>1234</v>
      </c>
      <c r="L2533" s="404" t="s">
        <v>1255</v>
      </c>
      <c r="M2533" s="386" t="s">
        <v>4348</v>
      </c>
      <c r="N2533" s="399">
        <v>45359</v>
      </c>
      <c r="O2533" s="400" t="s">
        <v>79</v>
      </c>
      <c r="P2533" s="504" t="s">
        <v>458</v>
      </c>
      <c r="Q2533" s="501" t="s">
        <v>126</v>
      </c>
      <c r="R2533" s="501" t="s">
        <v>126</v>
      </c>
      <c r="S2533" s="349"/>
    </row>
    <row r="2534" spans="1:19" ht="50.1" customHeight="1" x14ac:dyDescent="0.2">
      <c r="A2534" s="481">
        <f t="shared" si="339"/>
        <v>2531</v>
      </c>
      <c r="B2534" s="399">
        <v>45365</v>
      </c>
      <c r="C2534" s="441">
        <v>45352</v>
      </c>
      <c r="D2534" s="400" t="s">
        <v>114</v>
      </c>
      <c r="E2534" s="401" t="s">
        <v>342</v>
      </c>
      <c r="F2534" s="402">
        <v>11761.2</v>
      </c>
      <c r="G2534" s="405" t="s">
        <v>4272</v>
      </c>
      <c r="H2534" s="400" t="s">
        <v>139</v>
      </c>
      <c r="I2534" s="403" t="s">
        <v>722</v>
      </c>
      <c r="J2534" s="386" t="str">
        <f t="shared" si="342"/>
        <v>17.155.342/0010-74</v>
      </c>
      <c r="K2534" s="386" t="s">
        <v>951</v>
      </c>
      <c r="L2534" s="404" t="s">
        <v>3351</v>
      </c>
      <c r="M2534" s="386" t="s">
        <v>4349</v>
      </c>
      <c r="N2534" s="399">
        <v>45345</v>
      </c>
      <c r="O2534" s="400" t="s">
        <v>79</v>
      </c>
      <c r="P2534" s="504" t="s">
        <v>723</v>
      </c>
      <c r="Q2534" s="502" t="s">
        <v>956</v>
      </c>
      <c r="R2534" s="502" t="s">
        <v>4375</v>
      </c>
      <c r="S2534" s="349"/>
    </row>
    <row r="2535" spans="1:19" ht="50.1" customHeight="1" x14ac:dyDescent="0.2">
      <c r="A2535" s="481">
        <f t="shared" si="339"/>
        <v>2532</v>
      </c>
      <c r="B2535" s="399">
        <v>45369</v>
      </c>
      <c r="C2535" s="441">
        <v>45352</v>
      </c>
      <c r="D2535" s="400" t="s">
        <v>114</v>
      </c>
      <c r="E2535" s="401" t="s">
        <v>342</v>
      </c>
      <c r="F2535" s="402">
        <v>0.95</v>
      </c>
      <c r="G2535" s="405" t="s">
        <v>4273</v>
      </c>
      <c r="H2535" s="400" t="s">
        <v>139</v>
      </c>
      <c r="I2535" s="403" t="s">
        <v>3249</v>
      </c>
      <c r="J2535" s="386" t="str">
        <f t="shared" si="342"/>
        <v>00.394.460/0058-8</v>
      </c>
      <c r="K2535" s="386" t="s">
        <v>1234</v>
      </c>
      <c r="L2535" s="404" t="s">
        <v>939</v>
      </c>
      <c r="M2535" s="386" t="s">
        <v>3258</v>
      </c>
      <c r="N2535" s="399">
        <v>45369</v>
      </c>
      <c r="O2535" s="400" t="s">
        <v>79</v>
      </c>
      <c r="P2535" s="504" t="s">
        <v>4305</v>
      </c>
      <c r="Q2535" s="501" t="s">
        <v>126</v>
      </c>
      <c r="R2535" s="501" t="s">
        <v>126</v>
      </c>
      <c r="S2535" s="349"/>
    </row>
    <row r="2536" spans="1:19" ht="50.1" customHeight="1" x14ac:dyDescent="0.2">
      <c r="A2536" s="481">
        <f t="shared" si="339"/>
        <v>2533</v>
      </c>
      <c r="B2536" s="399">
        <v>45369</v>
      </c>
      <c r="C2536" s="441">
        <v>45352</v>
      </c>
      <c r="D2536" s="400" t="s">
        <v>114</v>
      </c>
      <c r="E2536" s="401" t="s">
        <v>342</v>
      </c>
      <c r="F2536" s="402">
        <v>249.9</v>
      </c>
      <c r="G2536" s="405" t="s">
        <v>4274</v>
      </c>
      <c r="H2536" s="400" t="s">
        <v>139</v>
      </c>
      <c r="I2536" s="403" t="s">
        <v>4304</v>
      </c>
      <c r="J2536" s="386" t="str">
        <f t="shared" si="342"/>
        <v>CPF Protegido - LGPD</v>
      </c>
      <c r="K2536" s="386" t="s">
        <v>4050</v>
      </c>
      <c r="L2536" s="404" t="s">
        <v>4332</v>
      </c>
      <c r="M2536" s="386" t="s">
        <v>4350</v>
      </c>
      <c r="N2536" s="399">
        <v>45369</v>
      </c>
      <c r="O2536" s="400" t="s">
        <v>79</v>
      </c>
      <c r="P2536" s="504">
        <v>122164076</v>
      </c>
      <c r="Q2536" s="502" t="s">
        <v>944</v>
      </c>
      <c r="R2536" s="502" t="s">
        <v>4376</v>
      </c>
      <c r="S2536" s="349"/>
    </row>
    <row r="2537" spans="1:19" ht="50.1" customHeight="1" x14ac:dyDescent="0.2">
      <c r="A2537" s="481">
        <f t="shared" si="339"/>
        <v>2534</v>
      </c>
      <c r="B2537" s="399">
        <v>45369</v>
      </c>
      <c r="C2537" s="441">
        <v>45352</v>
      </c>
      <c r="D2537" s="400" t="s">
        <v>114</v>
      </c>
      <c r="E2537" s="401" t="s">
        <v>342</v>
      </c>
      <c r="F2537" s="402">
        <v>44.1</v>
      </c>
      <c r="G2537" s="405" t="s">
        <v>4275</v>
      </c>
      <c r="H2537" s="400" t="s">
        <v>139</v>
      </c>
      <c r="I2537" s="403" t="s">
        <v>3249</v>
      </c>
      <c r="J2537" s="386" t="str">
        <f t="shared" si="342"/>
        <v>00.394.460/0058-8</v>
      </c>
      <c r="K2537" s="386" t="s">
        <v>1234</v>
      </c>
      <c r="L2537" s="404" t="s">
        <v>939</v>
      </c>
      <c r="M2537" s="386" t="s">
        <v>3258</v>
      </c>
      <c r="N2537" s="399">
        <v>45369</v>
      </c>
      <c r="O2537" s="400" t="s">
        <v>79</v>
      </c>
      <c r="P2537" s="504" t="s">
        <v>4305</v>
      </c>
      <c r="Q2537" s="501" t="s">
        <v>126</v>
      </c>
      <c r="R2537" s="501" t="s">
        <v>126</v>
      </c>
      <c r="S2537" s="349"/>
    </row>
    <row r="2538" spans="1:19" ht="50.1" customHeight="1" x14ac:dyDescent="0.2">
      <c r="A2538" s="481">
        <f t="shared" si="339"/>
        <v>2535</v>
      </c>
      <c r="B2538" s="416">
        <v>45376</v>
      </c>
      <c r="C2538" s="454">
        <v>45352</v>
      </c>
      <c r="D2538" s="419" t="s">
        <v>114</v>
      </c>
      <c r="E2538" s="401" t="s">
        <v>342</v>
      </c>
      <c r="F2538" s="417">
        <v>16.32</v>
      </c>
      <c r="G2538" s="352" t="s">
        <v>4968</v>
      </c>
      <c r="H2538" s="419" t="s">
        <v>139</v>
      </c>
      <c r="I2538" s="403" t="s">
        <v>3249</v>
      </c>
      <c r="J2538" s="418" t="str">
        <f t="shared" si="342"/>
        <v>00.394.460/0058-8</v>
      </c>
      <c r="K2538" s="418" t="s">
        <v>1234</v>
      </c>
      <c r="L2538" s="404" t="s">
        <v>939</v>
      </c>
      <c r="M2538" s="418" t="s">
        <v>1445</v>
      </c>
      <c r="N2538" s="416">
        <v>45376</v>
      </c>
      <c r="O2538" s="419" t="s">
        <v>79</v>
      </c>
      <c r="P2538" s="504" t="s">
        <v>4305</v>
      </c>
      <c r="Q2538" s="501" t="s">
        <v>126</v>
      </c>
      <c r="R2538" s="501" t="s">
        <v>126</v>
      </c>
      <c r="S2538" s="349"/>
    </row>
    <row r="2539" spans="1:19" ht="50.1" customHeight="1" x14ac:dyDescent="0.2">
      <c r="A2539" s="481">
        <f t="shared" si="339"/>
        <v>2536</v>
      </c>
      <c r="B2539" s="416">
        <v>45377</v>
      </c>
      <c r="C2539" s="454">
        <v>45352</v>
      </c>
      <c r="D2539" s="419" t="s">
        <v>114</v>
      </c>
      <c r="E2539" s="401" t="s">
        <v>342</v>
      </c>
      <c r="F2539" s="417">
        <v>1.71</v>
      </c>
      <c r="G2539" s="352" t="s">
        <v>5534</v>
      </c>
      <c r="H2539" s="419" t="s">
        <v>139</v>
      </c>
      <c r="I2539" s="403" t="s">
        <v>3249</v>
      </c>
      <c r="J2539" s="418" t="str">
        <f t="shared" si="342"/>
        <v>00.394.460/0058-8</v>
      </c>
      <c r="K2539" s="418" t="s">
        <v>1234</v>
      </c>
      <c r="L2539" s="404" t="s">
        <v>939</v>
      </c>
      <c r="M2539" s="418" t="s">
        <v>3258</v>
      </c>
      <c r="N2539" s="416">
        <v>45377</v>
      </c>
      <c r="O2539" s="419" t="s">
        <v>79</v>
      </c>
      <c r="P2539" s="504" t="s">
        <v>4305</v>
      </c>
      <c r="Q2539" s="501" t="s">
        <v>126</v>
      </c>
      <c r="R2539" s="501" t="s">
        <v>126</v>
      </c>
      <c r="S2539" s="349"/>
    </row>
    <row r="2540" spans="1:19" ht="50.1" customHeight="1" x14ac:dyDescent="0.2">
      <c r="A2540" s="481">
        <f t="shared" si="339"/>
        <v>2537</v>
      </c>
      <c r="B2540" s="416">
        <v>45377</v>
      </c>
      <c r="C2540" s="454">
        <v>45352</v>
      </c>
      <c r="D2540" s="419" t="s">
        <v>114</v>
      </c>
      <c r="E2540" s="401" t="s">
        <v>342</v>
      </c>
      <c r="F2540" s="417">
        <v>449.93</v>
      </c>
      <c r="G2540" s="352" t="s">
        <v>5535</v>
      </c>
      <c r="H2540" s="419" t="s">
        <v>139</v>
      </c>
      <c r="I2540" s="403" t="s">
        <v>5537</v>
      </c>
      <c r="J2540" s="418" t="str">
        <f t="shared" si="342"/>
        <v>CPF Protegido - LGPD</v>
      </c>
      <c r="K2540" s="418" t="s">
        <v>4050</v>
      </c>
      <c r="L2540" s="404" t="s">
        <v>4332</v>
      </c>
      <c r="M2540" s="418" t="s">
        <v>5538</v>
      </c>
      <c r="N2540" s="416">
        <v>45377</v>
      </c>
      <c r="O2540" s="419" t="s">
        <v>79</v>
      </c>
      <c r="P2540" s="504">
        <v>119288175</v>
      </c>
      <c r="Q2540" s="502" t="s">
        <v>126</v>
      </c>
      <c r="R2540" s="502">
        <v>2863</v>
      </c>
      <c r="S2540" s="349"/>
    </row>
    <row r="2541" spans="1:19" ht="50.1" customHeight="1" x14ac:dyDescent="0.2">
      <c r="A2541" s="481">
        <f t="shared" si="339"/>
        <v>2538</v>
      </c>
      <c r="B2541" s="416">
        <v>45377</v>
      </c>
      <c r="C2541" s="454">
        <v>45352</v>
      </c>
      <c r="D2541" s="419" t="s">
        <v>114</v>
      </c>
      <c r="E2541" s="401" t="s">
        <v>342</v>
      </c>
      <c r="F2541" s="417">
        <v>79.400000000000006</v>
      </c>
      <c r="G2541" s="352" t="s">
        <v>5536</v>
      </c>
      <c r="H2541" s="419" t="s">
        <v>139</v>
      </c>
      <c r="I2541" s="403" t="s">
        <v>3249</v>
      </c>
      <c r="J2541" s="418" t="str">
        <f t="shared" si="342"/>
        <v>00.394.460/0058-8</v>
      </c>
      <c r="K2541" s="418" t="s">
        <v>1234</v>
      </c>
      <c r="L2541" s="404" t="s">
        <v>939</v>
      </c>
      <c r="M2541" s="418" t="s">
        <v>3258</v>
      </c>
      <c r="N2541" s="416">
        <v>45377</v>
      </c>
      <c r="O2541" s="419" t="s">
        <v>79</v>
      </c>
      <c r="P2541" s="504" t="s">
        <v>4305</v>
      </c>
      <c r="Q2541" s="501" t="s">
        <v>126</v>
      </c>
      <c r="R2541" s="501" t="s">
        <v>126</v>
      </c>
      <c r="S2541" s="349"/>
    </row>
    <row r="2542" spans="1:19" ht="50.1" customHeight="1" x14ac:dyDescent="0.2">
      <c r="A2542" s="481">
        <f t="shared" si="339"/>
        <v>2539</v>
      </c>
      <c r="B2542" s="399">
        <v>45379</v>
      </c>
      <c r="C2542" s="441">
        <v>45352</v>
      </c>
      <c r="D2542" s="400" t="s">
        <v>90</v>
      </c>
      <c r="E2542" s="401" t="s">
        <v>90</v>
      </c>
      <c r="F2542" s="402">
        <v>292.08</v>
      </c>
      <c r="G2542" s="405" t="s">
        <v>5471</v>
      </c>
      <c r="H2542" s="400" t="s">
        <v>139</v>
      </c>
      <c r="I2542" s="403" t="s">
        <v>943</v>
      </c>
      <c r="J2542" s="386" t="str">
        <f t="shared" si="342"/>
        <v>70.945.209/0001-03</v>
      </c>
      <c r="K2542" s="418" t="s">
        <v>2006</v>
      </c>
      <c r="L2542" s="430" t="s">
        <v>939</v>
      </c>
      <c r="M2542" s="432" t="s">
        <v>126</v>
      </c>
      <c r="N2542" s="399">
        <v>45379</v>
      </c>
      <c r="O2542" s="400" t="s">
        <v>79</v>
      </c>
      <c r="P2542" s="504" t="s">
        <v>718</v>
      </c>
      <c r="Q2542" s="501" t="s">
        <v>126</v>
      </c>
      <c r="R2542" s="501" t="s">
        <v>126</v>
      </c>
      <c r="S2542" s="349"/>
    </row>
    <row r="2543" spans="1:19" ht="50.1" customHeight="1" x14ac:dyDescent="0.2">
      <c r="A2543" s="481" t="str">
        <f t="shared" si="339"/>
        <v/>
      </c>
      <c r="B2543" s="399"/>
      <c r="C2543" s="441"/>
      <c r="D2543" s="400"/>
      <c r="E2543" s="401"/>
      <c r="F2543" s="402"/>
      <c r="G2543" s="423" t="s">
        <v>4493</v>
      </c>
      <c r="H2543" s="400"/>
      <c r="I2543" s="403"/>
      <c r="J2543" s="386" t="str">
        <f t="shared" si="342"/>
        <v/>
      </c>
      <c r="K2543" s="386"/>
      <c r="L2543" s="404"/>
      <c r="M2543" s="386"/>
      <c r="N2543" s="399"/>
      <c r="O2543" s="400"/>
      <c r="P2543" s="504"/>
      <c r="Q2543" s="502"/>
      <c r="R2543" s="502"/>
      <c r="S2543" s="349"/>
    </row>
    <row r="2544" spans="1:19" ht="60" x14ac:dyDescent="0.2">
      <c r="A2544" s="481">
        <f t="shared" si="339"/>
        <v>2541</v>
      </c>
      <c r="B2544" s="399">
        <v>45323</v>
      </c>
      <c r="C2544" s="441">
        <v>45323</v>
      </c>
      <c r="D2544" s="400" t="s">
        <v>90</v>
      </c>
      <c r="E2544" s="401" t="s">
        <v>90</v>
      </c>
      <c r="F2544" s="402">
        <v>46755.76</v>
      </c>
      <c r="G2544" s="491" t="s">
        <v>5465</v>
      </c>
      <c r="H2544" s="400" t="s">
        <v>139</v>
      </c>
      <c r="I2544" s="403" t="s">
        <v>943</v>
      </c>
      <c r="J2544" s="386" t="str">
        <f t="shared" ref="J2544:J2608" si="344">IF(P2544="","",IF(LEN(TRIM(P2544))&gt;14,P2544,"CPF Protegido - LGPD"))</f>
        <v>70.945.209/0001-03</v>
      </c>
      <c r="K2544" s="386" t="s">
        <v>3734</v>
      </c>
      <c r="L2544" s="404" t="s">
        <v>939</v>
      </c>
      <c r="M2544" s="386" t="s">
        <v>3258</v>
      </c>
      <c r="N2544" s="399">
        <v>45323</v>
      </c>
      <c r="O2544" s="400" t="s">
        <v>81</v>
      </c>
      <c r="P2544" s="504" t="s">
        <v>718</v>
      </c>
      <c r="Q2544" s="501" t="s">
        <v>126</v>
      </c>
      <c r="R2544" s="501" t="s">
        <v>126</v>
      </c>
      <c r="S2544" s="349"/>
    </row>
    <row r="2545" spans="1:19" ht="72" x14ac:dyDescent="0.2">
      <c r="A2545" s="481">
        <f t="shared" si="339"/>
        <v>2542</v>
      </c>
      <c r="B2545" s="399">
        <v>45328</v>
      </c>
      <c r="C2545" s="441">
        <v>45323</v>
      </c>
      <c r="D2545" s="400" t="s">
        <v>114</v>
      </c>
      <c r="E2545" s="401" t="s">
        <v>342</v>
      </c>
      <c r="F2545" s="402">
        <v>8134.97</v>
      </c>
      <c r="G2545" s="491" t="s">
        <v>4494</v>
      </c>
      <c r="H2545" s="400" t="s">
        <v>139</v>
      </c>
      <c r="I2545" s="403" t="s">
        <v>4495</v>
      </c>
      <c r="J2545" s="386" t="str">
        <f t="shared" si="344"/>
        <v>CPF Protegido - LGPD</v>
      </c>
      <c r="K2545" s="386" t="s">
        <v>4161</v>
      </c>
      <c r="L2545" s="404" t="s">
        <v>3592</v>
      </c>
      <c r="M2545" s="386" t="s">
        <v>3258</v>
      </c>
      <c r="N2545" s="399">
        <v>45323</v>
      </c>
      <c r="O2545" s="400" t="s">
        <v>81</v>
      </c>
      <c r="P2545" s="504" t="s">
        <v>4979</v>
      </c>
      <c r="Q2545" s="502" t="s">
        <v>944</v>
      </c>
      <c r="R2545" s="502" t="s">
        <v>5288</v>
      </c>
      <c r="S2545" s="349"/>
    </row>
    <row r="2546" spans="1:19" ht="60" x14ac:dyDescent="0.2">
      <c r="A2546" s="481">
        <f t="shared" si="339"/>
        <v>2543</v>
      </c>
      <c r="B2546" s="399">
        <v>45328</v>
      </c>
      <c r="C2546" s="441">
        <v>45323</v>
      </c>
      <c r="D2546" s="400" t="s">
        <v>114</v>
      </c>
      <c r="E2546" s="401" t="s">
        <v>342</v>
      </c>
      <c r="F2546" s="402">
        <v>1260</v>
      </c>
      <c r="G2546" s="491" t="s">
        <v>4496</v>
      </c>
      <c r="H2546" s="400" t="s">
        <v>139</v>
      </c>
      <c r="I2546" s="403" t="s">
        <v>3184</v>
      </c>
      <c r="J2546" s="386" t="str">
        <f t="shared" si="344"/>
        <v>CPF Protegido - LGPD</v>
      </c>
      <c r="K2546" s="386" t="s">
        <v>4161</v>
      </c>
      <c r="L2546" s="404" t="s">
        <v>979</v>
      </c>
      <c r="M2546" s="386" t="s">
        <v>5077</v>
      </c>
      <c r="N2546" s="399">
        <v>45327</v>
      </c>
      <c r="O2546" s="400" t="s">
        <v>81</v>
      </c>
      <c r="P2546" s="504" t="s">
        <v>3273</v>
      </c>
      <c r="Q2546" s="502" t="s">
        <v>957</v>
      </c>
      <c r="R2546" s="502" t="s">
        <v>5289</v>
      </c>
      <c r="S2546" s="349"/>
    </row>
    <row r="2547" spans="1:19" ht="60" x14ac:dyDescent="0.2">
      <c r="A2547" s="481">
        <f t="shared" si="339"/>
        <v>2544</v>
      </c>
      <c r="B2547" s="399">
        <v>45328</v>
      </c>
      <c r="C2547" s="441">
        <v>45323</v>
      </c>
      <c r="D2547" s="400" t="s">
        <v>114</v>
      </c>
      <c r="E2547" s="401" t="s">
        <v>342</v>
      </c>
      <c r="F2547" s="402">
        <v>3000</v>
      </c>
      <c r="G2547" s="491" t="s">
        <v>4497</v>
      </c>
      <c r="H2547" s="400" t="s">
        <v>139</v>
      </c>
      <c r="I2547" s="403" t="s">
        <v>4498</v>
      </c>
      <c r="J2547" s="386" t="str">
        <f t="shared" si="344"/>
        <v>46.856.215/0001-00</v>
      </c>
      <c r="K2547" s="386" t="s">
        <v>3733</v>
      </c>
      <c r="L2547" s="404" t="s">
        <v>3351</v>
      </c>
      <c r="M2547" s="386" t="s">
        <v>5078</v>
      </c>
      <c r="N2547" s="399">
        <v>45327</v>
      </c>
      <c r="O2547" s="400" t="s">
        <v>81</v>
      </c>
      <c r="P2547" s="504" t="s">
        <v>4980</v>
      </c>
      <c r="Q2547" s="502" t="s">
        <v>944</v>
      </c>
      <c r="R2547" s="502" t="s">
        <v>5290</v>
      </c>
      <c r="S2547" s="349"/>
    </row>
    <row r="2548" spans="1:19" ht="60" x14ac:dyDescent="0.2">
      <c r="A2548" s="481">
        <f t="shared" si="339"/>
        <v>2545</v>
      </c>
      <c r="B2548" s="399">
        <v>45328</v>
      </c>
      <c r="C2548" s="441">
        <v>45323</v>
      </c>
      <c r="D2548" s="400" t="s">
        <v>114</v>
      </c>
      <c r="E2548" s="401" t="s">
        <v>342</v>
      </c>
      <c r="F2548" s="402">
        <v>2600</v>
      </c>
      <c r="G2548" s="491" t="s">
        <v>4499</v>
      </c>
      <c r="H2548" s="400" t="s">
        <v>139</v>
      </c>
      <c r="I2548" s="403" t="s">
        <v>3219</v>
      </c>
      <c r="J2548" s="386" t="str">
        <f t="shared" si="344"/>
        <v>20.273.014/0001-96</v>
      </c>
      <c r="K2548" s="386" t="s">
        <v>3733</v>
      </c>
      <c r="L2548" s="404" t="s">
        <v>3351</v>
      </c>
      <c r="M2548" s="386" t="s">
        <v>5079</v>
      </c>
      <c r="N2548" s="399">
        <v>45327</v>
      </c>
      <c r="O2548" s="400" t="s">
        <v>81</v>
      </c>
      <c r="P2548" s="504" t="s">
        <v>3307</v>
      </c>
      <c r="Q2548" s="502" t="s">
        <v>957</v>
      </c>
      <c r="R2548" s="502" t="s">
        <v>5291</v>
      </c>
      <c r="S2548" s="349"/>
    </row>
    <row r="2549" spans="1:19" ht="60" x14ac:dyDescent="0.2">
      <c r="A2549" s="481">
        <f t="shared" si="339"/>
        <v>2546</v>
      </c>
      <c r="B2549" s="399">
        <v>45328</v>
      </c>
      <c r="C2549" s="441">
        <v>45323</v>
      </c>
      <c r="D2549" s="400" t="s">
        <v>114</v>
      </c>
      <c r="E2549" s="401" t="s">
        <v>342</v>
      </c>
      <c r="F2549" s="402">
        <v>1645</v>
      </c>
      <c r="G2549" s="491" t="s">
        <v>4500</v>
      </c>
      <c r="H2549" s="400" t="s">
        <v>139</v>
      </c>
      <c r="I2549" s="403" t="s">
        <v>3221</v>
      </c>
      <c r="J2549" s="386" t="str">
        <f t="shared" si="344"/>
        <v>41.928.617/0001-59</v>
      </c>
      <c r="K2549" s="386" t="s">
        <v>3733</v>
      </c>
      <c r="L2549" s="404" t="s">
        <v>3351</v>
      </c>
      <c r="M2549" s="386" t="s">
        <v>5080</v>
      </c>
      <c r="N2549" s="399">
        <v>45327</v>
      </c>
      <c r="O2549" s="400" t="s">
        <v>81</v>
      </c>
      <c r="P2549" s="504" t="s">
        <v>3309</v>
      </c>
      <c r="Q2549" s="502" t="s">
        <v>957</v>
      </c>
      <c r="R2549" s="502" t="s">
        <v>5292</v>
      </c>
      <c r="S2549" s="349"/>
    </row>
    <row r="2550" spans="1:19" ht="60" x14ac:dyDescent="0.2">
      <c r="A2550" s="481">
        <f t="shared" si="339"/>
        <v>2547</v>
      </c>
      <c r="B2550" s="399">
        <v>45328</v>
      </c>
      <c r="C2550" s="441">
        <v>45323</v>
      </c>
      <c r="D2550" s="400" t="s">
        <v>114</v>
      </c>
      <c r="E2550" s="401" t="s">
        <v>342</v>
      </c>
      <c r="F2550" s="402">
        <v>1680</v>
      </c>
      <c r="G2550" s="491" t="s">
        <v>4501</v>
      </c>
      <c r="H2550" s="400" t="s">
        <v>139</v>
      </c>
      <c r="I2550" s="403" t="s">
        <v>2074</v>
      </c>
      <c r="J2550" s="386" t="str">
        <f t="shared" si="344"/>
        <v>CPF Protegido - LGPD</v>
      </c>
      <c r="K2550" s="386" t="s">
        <v>3733</v>
      </c>
      <c r="L2550" s="404" t="s">
        <v>979</v>
      </c>
      <c r="M2550" s="386" t="s">
        <v>5081</v>
      </c>
      <c r="N2550" s="399">
        <v>45327</v>
      </c>
      <c r="O2550" s="400" t="s">
        <v>81</v>
      </c>
      <c r="P2550" s="504" t="s">
        <v>2075</v>
      </c>
      <c r="Q2550" s="502" t="s">
        <v>957</v>
      </c>
      <c r="R2550" s="502" t="s">
        <v>5293</v>
      </c>
      <c r="S2550" s="349"/>
    </row>
    <row r="2551" spans="1:19" ht="60" x14ac:dyDescent="0.2">
      <c r="A2551" s="481">
        <f t="shared" si="339"/>
        <v>2548</v>
      </c>
      <c r="B2551" s="399">
        <v>45328</v>
      </c>
      <c r="C2551" s="441">
        <v>45323</v>
      </c>
      <c r="D2551" s="400" t="s">
        <v>114</v>
      </c>
      <c r="E2551" s="401" t="s">
        <v>342</v>
      </c>
      <c r="F2551" s="402">
        <v>1680</v>
      </c>
      <c r="G2551" s="491" t="s">
        <v>4501</v>
      </c>
      <c r="H2551" s="400" t="s">
        <v>139</v>
      </c>
      <c r="I2551" s="403" t="s">
        <v>2078</v>
      </c>
      <c r="J2551" s="386" t="str">
        <f t="shared" si="344"/>
        <v>CPF Protegido - LGPD</v>
      </c>
      <c r="K2551" s="386" t="s">
        <v>3733</v>
      </c>
      <c r="L2551" s="404" t="s">
        <v>979</v>
      </c>
      <c r="M2551" s="386" t="s">
        <v>5082</v>
      </c>
      <c r="N2551" s="399">
        <v>45327</v>
      </c>
      <c r="O2551" s="400" t="s">
        <v>81</v>
      </c>
      <c r="P2551" s="504" t="s">
        <v>2079</v>
      </c>
      <c r="Q2551" s="502" t="s">
        <v>957</v>
      </c>
      <c r="R2551" s="502" t="s">
        <v>5294</v>
      </c>
      <c r="S2551" s="349"/>
    </row>
    <row r="2552" spans="1:19" ht="60" x14ac:dyDescent="0.2">
      <c r="A2552" s="481">
        <f t="shared" si="339"/>
        <v>2549</v>
      </c>
      <c r="B2552" s="399">
        <v>45328</v>
      </c>
      <c r="C2552" s="441">
        <v>45323</v>
      </c>
      <c r="D2552" s="400" t="s">
        <v>114</v>
      </c>
      <c r="E2552" s="401" t="s">
        <v>342</v>
      </c>
      <c r="F2552" s="402">
        <v>1680</v>
      </c>
      <c r="G2552" s="491" t="s">
        <v>4501</v>
      </c>
      <c r="H2552" s="400" t="s">
        <v>139</v>
      </c>
      <c r="I2552" s="403" t="s">
        <v>2076</v>
      </c>
      <c r="J2552" s="386" t="str">
        <f t="shared" si="344"/>
        <v>CPF Protegido - LGPD</v>
      </c>
      <c r="K2552" s="386" t="s">
        <v>3733</v>
      </c>
      <c r="L2552" s="404" t="s">
        <v>979</v>
      </c>
      <c r="M2552" s="386" t="s">
        <v>5083</v>
      </c>
      <c r="N2552" s="399">
        <v>45327</v>
      </c>
      <c r="O2552" s="400" t="s">
        <v>81</v>
      </c>
      <c r="P2552" s="504" t="s">
        <v>2077</v>
      </c>
      <c r="Q2552" s="502" t="s">
        <v>957</v>
      </c>
      <c r="R2552" s="502" t="s">
        <v>5295</v>
      </c>
      <c r="S2552" s="349"/>
    </row>
    <row r="2553" spans="1:19" ht="60" x14ac:dyDescent="0.2">
      <c r="A2553" s="481">
        <f t="shared" si="339"/>
        <v>2550</v>
      </c>
      <c r="B2553" s="399">
        <v>45328</v>
      </c>
      <c r="C2553" s="441">
        <v>45323</v>
      </c>
      <c r="D2553" s="400" t="s">
        <v>114</v>
      </c>
      <c r="E2553" s="401" t="s">
        <v>342</v>
      </c>
      <c r="F2553" s="402">
        <v>2478.15</v>
      </c>
      <c r="G2553" s="491" t="s">
        <v>4502</v>
      </c>
      <c r="H2553" s="400" t="s">
        <v>139</v>
      </c>
      <c r="I2553" s="403" t="s">
        <v>3217</v>
      </c>
      <c r="J2553" s="386" t="str">
        <f t="shared" si="344"/>
        <v>CPF Protegido - LGPD</v>
      </c>
      <c r="K2553" s="386" t="s">
        <v>3733</v>
      </c>
      <c r="L2553" s="404" t="s">
        <v>979</v>
      </c>
      <c r="M2553" s="386" t="s">
        <v>5084</v>
      </c>
      <c r="N2553" s="399">
        <v>45327</v>
      </c>
      <c r="O2553" s="400" t="s">
        <v>81</v>
      </c>
      <c r="P2553" s="504" t="s">
        <v>3305</v>
      </c>
      <c r="Q2553" s="502" t="s">
        <v>957</v>
      </c>
      <c r="R2553" s="502" t="s">
        <v>5296</v>
      </c>
      <c r="S2553" s="349"/>
    </row>
    <row r="2554" spans="1:19" ht="60" x14ac:dyDescent="0.2">
      <c r="A2554" s="481">
        <f t="shared" si="339"/>
        <v>2551</v>
      </c>
      <c r="B2554" s="399">
        <v>45328</v>
      </c>
      <c r="C2554" s="441">
        <v>45323</v>
      </c>
      <c r="D2554" s="400" t="s">
        <v>114</v>
      </c>
      <c r="E2554" s="401" t="s">
        <v>342</v>
      </c>
      <c r="F2554" s="402">
        <v>1428</v>
      </c>
      <c r="G2554" s="491" t="s">
        <v>4496</v>
      </c>
      <c r="H2554" s="400" t="s">
        <v>139</v>
      </c>
      <c r="I2554" s="403" t="s">
        <v>3212</v>
      </c>
      <c r="J2554" s="386" t="str">
        <f t="shared" si="344"/>
        <v>CPF Protegido - LGPD</v>
      </c>
      <c r="K2554" s="386" t="s">
        <v>3733</v>
      </c>
      <c r="L2554" s="404" t="s">
        <v>979</v>
      </c>
      <c r="M2554" s="386" t="s">
        <v>5085</v>
      </c>
      <c r="N2554" s="399">
        <v>45327</v>
      </c>
      <c r="O2554" s="400" t="s">
        <v>81</v>
      </c>
      <c r="P2554" s="504" t="s">
        <v>3301</v>
      </c>
      <c r="Q2554" s="502" t="s">
        <v>957</v>
      </c>
      <c r="R2554" s="502" t="s">
        <v>5297</v>
      </c>
      <c r="S2554" s="349"/>
    </row>
    <row r="2555" spans="1:19" ht="84" x14ac:dyDescent="0.2">
      <c r="A2555" s="481">
        <f t="shared" si="339"/>
        <v>2552</v>
      </c>
      <c r="B2555" s="399">
        <v>45328</v>
      </c>
      <c r="C2555" s="441">
        <v>45323</v>
      </c>
      <c r="D2555" s="400" t="s">
        <v>114</v>
      </c>
      <c r="E2555" s="401" t="s">
        <v>342</v>
      </c>
      <c r="F2555" s="402">
        <v>1381.8</v>
      </c>
      <c r="G2555" s="491" t="s">
        <v>4503</v>
      </c>
      <c r="H2555" s="400" t="s">
        <v>139</v>
      </c>
      <c r="I2555" s="403" t="s">
        <v>756</v>
      </c>
      <c r="J2555" s="386" t="str">
        <f t="shared" si="344"/>
        <v>CPF Protegido - LGPD</v>
      </c>
      <c r="K2555" s="386" t="s">
        <v>3733</v>
      </c>
      <c r="L2555" s="404" t="s">
        <v>979</v>
      </c>
      <c r="M2555" s="386" t="s">
        <v>5086</v>
      </c>
      <c r="N2555" s="399">
        <v>45327</v>
      </c>
      <c r="O2555" s="400" t="s">
        <v>81</v>
      </c>
      <c r="P2555" s="504" t="s">
        <v>757</v>
      </c>
      <c r="Q2555" s="502" t="s">
        <v>957</v>
      </c>
      <c r="R2555" s="502" t="s">
        <v>5298</v>
      </c>
      <c r="S2555" s="349"/>
    </row>
    <row r="2556" spans="1:19" ht="60" x14ac:dyDescent="0.2">
      <c r="A2556" s="481">
        <f t="shared" si="339"/>
        <v>2553</v>
      </c>
      <c r="B2556" s="399">
        <v>45328</v>
      </c>
      <c r="C2556" s="441">
        <v>45323</v>
      </c>
      <c r="D2556" s="400" t="s">
        <v>114</v>
      </c>
      <c r="E2556" s="401" t="s">
        <v>342</v>
      </c>
      <c r="F2556" s="402">
        <v>1414.7</v>
      </c>
      <c r="G2556" s="491" t="s">
        <v>4504</v>
      </c>
      <c r="H2556" s="400" t="s">
        <v>139</v>
      </c>
      <c r="I2556" s="403" t="s">
        <v>754</v>
      </c>
      <c r="J2556" s="386" t="str">
        <f t="shared" si="344"/>
        <v>CPF Protegido - LGPD</v>
      </c>
      <c r="K2556" s="386" t="s">
        <v>3733</v>
      </c>
      <c r="L2556" s="404" t="s">
        <v>979</v>
      </c>
      <c r="M2556" s="386" t="s">
        <v>5087</v>
      </c>
      <c r="N2556" s="399">
        <v>45327</v>
      </c>
      <c r="O2556" s="400" t="s">
        <v>81</v>
      </c>
      <c r="P2556" s="504" t="s">
        <v>755</v>
      </c>
      <c r="Q2556" s="502" t="s">
        <v>957</v>
      </c>
      <c r="R2556" s="502" t="s">
        <v>5299</v>
      </c>
      <c r="S2556" s="349"/>
    </row>
    <row r="2557" spans="1:19" ht="60" x14ac:dyDescent="0.2">
      <c r="A2557" s="481">
        <f t="shared" si="339"/>
        <v>2554</v>
      </c>
      <c r="B2557" s="399">
        <v>45328</v>
      </c>
      <c r="C2557" s="441">
        <v>45323</v>
      </c>
      <c r="D2557" s="400" t="s">
        <v>114</v>
      </c>
      <c r="E2557" s="401" t="s">
        <v>342</v>
      </c>
      <c r="F2557" s="402">
        <v>1414.7</v>
      </c>
      <c r="G2557" s="491" t="s">
        <v>4505</v>
      </c>
      <c r="H2557" s="400" t="s">
        <v>139</v>
      </c>
      <c r="I2557" s="403" t="s">
        <v>749</v>
      </c>
      <c r="J2557" s="386" t="str">
        <f t="shared" si="344"/>
        <v>CPF Protegido - LGPD</v>
      </c>
      <c r="K2557" s="386" t="s">
        <v>3733</v>
      </c>
      <c r="L2557" s="404" t="s">
        <v>979</v>
      </c>
      <c r="M2557" s="386" t="s">
        <v>5088</v>
      </c>
      <c r="N2557" s="399">
        <v>45327</v>
      </c>
      <c r="O2557" s="400" t="s">
        <v>81</v>
      </c>
      <c r="P2557" s="504" t="s">
        <v>750</v>
      </c>
      <c r="Q2557" s="502" t="s">
        <v>957</v>
      </c>
      <c r="R2557" s="502" t="s">
        <v>5300</v>
      </c>
      <c r="S2557" s="349"/>
    </row>
    <row r="2558" spans="1:19" ht="60" x14ac:dyDescent="0.2">
      <c r="A2558" s="481">
        <f t="shared" si="339"/>
        <v>2555</v>
      </c>
      <c r="B2558" s="399">
        <v>45328</v>
      </c>
      <c r="C2558" s="441">
        <v>45323</v>
      </c>
      <c r="D2558" s="400" t="s">
        <v>114</v>
      </c>
      <c r="E2558" s="401" t="s">
        <v>342</v>
      </c>
      <c r="F2558" s="402">
        <v>1381.8</v>
      </c>
      <c r="G2558" s="491" t="s">
        <v>4506</v>
      </c>
      <c r="H2558" s="400" t="s">
        <v>139</v>
      </c>
      <c r="I2558" s="403" t="s">
        <v>554</v>
      </c>
      <c r="J2558" s="386" t="str">
        <f t="shared" si="344"/>
        <v>CPF Protegido - LGPD</v>
      </c>
      <c r="K2558" s="386" t="s">
        <v>3733</v>
      </c>
      <c r="L2558" s="404" t="s">
        <v>979</v>
      </c>
      <c r="M2558" s="386" t="s">
        <v>5089</v>
      </c>
      <c r="N2558" s="399">
        <v>45327</v>
      </c>
      <c r="O2558" s="400" t="s">
        <v>81</v>
      </c>
      <c r="P2558" s="504" t="s">
        <v>555</v>
      </c>
      <c r="Q2558" s="502" t="s">
        <v>957</v>
      </c>
      <c r="R2558" s="502" t="s">
        <v>5301</v>
      </c>
      <c r="S2558" s="349"/>
    </row>
    <row r="2559" spans="1:19" ht="60" x14ac:dyDescent="0.2">
      <c r="A2559" s="481">
        <f t="shared" si="339"/>
        <v>2556</v>
      </c>
      <c r="B2559" s="399">
        <v>45328</v>
      </c>
      <c r="C2559" s="441">
        <v>45323</v>
      </c>
      <c r="D2559" s="400" t="s">
        <v>114</v>
      </c>
      <c r="E2559" s="401" t="s">
        <v>342</v>
      </c>
      <c r="F2559" s="402">
        <v>1804.59</v>
      </c>
      <c r="G2559" s="491" t="s">
        <v>4507</v>
      </c>
      <c r="H2559" s="400" t="s">
        <v>139</v>
      </c>
      <c r="I2559" s="403" t="s">
        <v>3214</v>
      </c>
      <c r="J2559" s="386" t="str">
        <f t="shared" si="344"/>
        <v>22.204.920/0001-64</v>
      </c>
      <c r="K2559" s="386" t="s">
        <v>3733</v>
      </c>
      <c r="L2559" s="404" t="s">
        <v>3351</v>
      </c>
      <c r="M2559" s="386" t="s">
        <v>3549</v>
      </c>
      <c r="N2559" s="399">
        <v>45327</v>
      </c>
      <c r="O2559" s="400" t="s">
        <v>81</v>
      </c>
      <c r="P2559" s="504" t="s">
        <v>3302</v>
      </c>
      <c r="Q2559" s="502" t="s">
        <v>957</v>
      </c>
      <c r="R2559" s="502" t="s">
        <v>5302</v>
      </c>
      <c r="S2559" s="349"/>
    </row>
    <row r="2560" spans="1:19" ht="60" x14ac:dyDescent="0.2">
      <c r="A2560" s="481">
        <f t="shared" si="339"/>
        <v>2557</v>
      </c>
      <c r="B2560" s="399">
        <v>45328</v>
      </c>
      <c r="C2560" s="441">
        <v>45323</v>
      </c>
      <c r="D2560" s="400" t="s">
        <v>114</v>
      </c>
      <c r="E2560" s="401" t="s">
        <v>342</v>
      </c>
      <c r="F2560" s="402">
        <v>2206.85</v>
      </c>
      <c r="G2560" s="491" t="s">
        <v>4508</v>
      </c>
      <c r="H2560" s="400" t="s">
        <v>139</v>
      </c>
      <c r="I2560" s="403" t="s">
        <v>3173</v>
      </c>
      <c r="J2560" s="386" t="str">
        <f t="shared" si="344"/>
        <v>52.732.521/0001-37</v>
      </c>
      <c r="K2560" s="386" t="s">
        <v>3733</v>
      </c>
      <c r="L2560" s="404" t="s">
        <v>3351</v>
      </c>
      <c r="M2560" s="386" t="s">
        <v>3657</v>
      </c>
      <c r="N2560" s="399">
        <v>45327</v>
      </c>
      <c r="O2560" s="400" t="s">
        <v>81</v>
      </c>
      <c r="P2560" s="504" t="s">
        <v>1490</v>
      </c>
      <c r="Q2560" s="502" t="s">
        <v>957</v>
      </c>
      <c r="R2560" s="502" t="s">
        <v>5303</v>
      </c>
      <c r="S2560" s="349"/>
    </row>
    <row r="2561" spans="1:19" ht="60" x14ac:dyDescent="0.2">
      <c r="A2561" s="481">
        <f t="shared" si="339"/>
        <v>2558</v>
      </c>
      <c r="B2561" s="399">
        <v>45328</v>
      </c>
      <c r="C2561" s="441">
        <v>45323</v>
      </c>
      <c r="D2561" s="400" t="s">
        <v>114</v>
      </c>
      <c r="E2561" s="401" t="s">
        <v>342</v>
      </c>
      <c r="F2561" s="402">
        <v>1200</v>
      </c>
      <c r="G2561" s="491" t="s">
        <v>4509</v>
      </c>
      <c r="H2561" s="400" t="s">
        <v>139</v>
      </c>
      <c r="I2561" s="403" t="s">
        <v>4510</v>
      </c>
      <c r="J2561" s="386" t="str">
        <f t="shared" si="344"/>
        <v>30.948.973/0001-18</v>
      </c>
      <c r="K2561" s="386" t="s">
        <v>3733</v>
      </c>
      <c r="L2561" s="404" t="s">
        <v>3592</v>
      </c>
      <c r="M2561" s="386" t="s">
        <v>3258</v>
      </c>
      <c r="N2561" s="399">
        <v>45325</v>
      </c>
      <c r="O2561" s="400" t="s">
        <v>81</v>
      </c>
      <c r="P2561" s="504" t="s">
        <v>4981</v>
      </c>
      <c r="Q2561" s="502" t="s">
        <v>944</v>
      </c>
      <c r="R2561" s="502" t="s">
        <v>5304</v>
      </c>
      <c r="S2561" s="349"/>
    </row>
    <row r="2562" spans="1:19" ht="60" x14ac:dyDescent="0.2">
      <c r="A2562" s="481">
        <f t="shared" si="339"/>
        <v>2559</v>
      </c>
      <c r="B2562" s="399">
        <v>45328</v>
      </c>
      <c r="C2562" s="441">
        <v>45323</v>
      </c>
      <c r="D2562" s="400" t="s">
        <v>114</v>
      </c>
      <c r="E2562" s="401" t="s">
        <v>342</v>
      </c>
      <c r="F2562" s="402">
        <v>3000</v>
      </c>
      <c r="G2562" s="491" t="s">
        <v>4511</v>
      </c>
      <c r="H2562" s="400" t="s">
        <v>139</v>
      </c>
      <c r="I2562" s="403" t="s">
        <v>3198</v>
      </c>
      <c r="J2562" s="386" t="str">
        <f t="shared" si="344"/>
        <v xml:space="preserve">46.044.141/0001-07
</v>
      </c>
      <c r="K2562" s="386" t="s">
        <v>3733</v>
      </c>
      <c r="L2562" s="404" t="s">
        <v>3351</v>
      </c>
      <c r="M2562" s="386" t="s">
        <v>3563</v>
      </c>
      <c r="N2562" s="399">
        <v>45328</v>
      </c>
      <c r="O2562" s="400" t="s">
        <v>81</v>
      </c>
      <c r="P2562" s="504" t="s">
        <v>3288</v>
      </c>
      <c r="Q2562" s="502" t="s">
        <v>957</v>
      </c>
      <c r="R2562" s="502" t="s">
        <v>5305</v>
      </c>
      <c r="S2562" s="349"/>
    </row>
    <row r="2563" spans="1:19" ht="60" x14ac:dyDescent="0.2">
      <c r="A2563" s="481">
        <f t="shared" si="339"/>
        <v>2560</v>
      </c>
      <c r="B2563" s="399">
        <v>45329</v>
      </c>
      <c r="C2563" s="441">
        <v>45323</v>
      </c>
      <c r="D2563" s="400" t="s">
        <v>114</v>
      </c>
      <c r="E2563" s="401" t="s">
        <v>342</v>
      </c>
      <c r="F2563" s="402">
        <v>2478.15</v>
      </c>
      <c r="G2563" s="491" t="s">
        <v>4512</v>
      </c>
      <c r="H2563" s="400" t="s">
        <v>139</v>
      </c>
      <c r="I2563" s="403" t="s">
        <v>3180</v>
      </c>
      <c r="J2563" s="386" t="str">
        <f t="shared" si="344"/>
        <v>CPF Protegido - LGPD</v>
      </c>
      <c r="K2563" s="386" t="s">
        <v>4161</v>
      </c>
      <c r="L2563" s="404" t="s">
        <v>979</v>
      </c>
      <c r="M2563" s="386" t="s">
        <v>5090</v>
      </c>
      <c r="N2563" s="399">
        <v>45328</v>
      </c>
      <c r="O2563" s="400" t="s">
        <v>81</v>
      </c>
      <c r="P2563" s="504" t="s">
        <v>3269</v>
      </c>
      <c r="Q2563" s="502" t="s">
        <v>957</v>
      </c>
      <c r="R2563" s="502" t="s">
        <v>3753</v>
      </c>
      <c r="S2563" s="349"/>
    </row>
    <row r="2564" spans="1:19" ht="60" x14ac:dyDescent="0.2">
      <c r="A2564" s="481">
        <f t="shared" si="339"/>
        <v>2561</v>
      </c>
      <c r="B2564" s="399">
        <v>45329</v>
      </c>
      <c r="C2564" s="441">
        <v>45323</v>
      </c>
      <c r="D2564" s="400" t="s">
        <v>114</v>
      </c>
      <c r="E2564" s="401" t="s">
        <v>342</v>
      </c>
      <c r="F2564" s="402">
        <v>2200</v>
      </c>
      <c r="G2564" s="491" t="s">
        <v>4513</v>
      </c>
      <c r="H2564" s="400" t="s">
        <v>139</v>
      </c>
      <c r="I2564" s="403" t="s">
        <v>4514</v>
      </c>
      <c r="J2564" s="386" t="str">
        <f t="shared" si="344"/>
        <v>44.976.479/0001-71</v>
      </c>
      <c r="K2564" s="386" t="s">
        <v>3733</v>
      </c>
      <c r="L2564" s="404" t="s">
        <v>3351</v>
      </c>
      <c r="M2564" s="386" t="s">
        <v>3371</v>
      </c>
      <c r="N2564" s="399">
        <v>45328</v>
      </c>
      <c r="O2564" s="400" t="s">
        <v>81</v>
      </c>
      <c r="P2564" s="504" t="s">
        <v>3287</v>
      </c>
      <c r="Q2564" s="502" t="s">
        <v>957</v>
      </c>
      <c r="R2564" s="502" t="s">
        <v>5306</v>
      </c>
      <c r="S2564" s="349"/>
    </row>
    <row r="2565" spans="1:19" ht="60" x14ac:dyDescent="0.2">
      <c r="A2565" s="481">
        <f t="shared" si="339"/>
        <v>2562</v>
      </c>
      <c r="B2565" s="399">
        <v>45329</v>
      </c>
      <c r="C2565" s="441">
        <v>45323</v>
      </c>
      <c r="D2565" s="400" t="s">
        <v>114</v>
      </c>
      <c r="E2565" s="401" t="s">
        <v>342</v>
      </c>
      <c r="F2565" s="402">
        <v>2200</v>
      </c>
      <c r="G2565" s="491" t="s">
        <v>4513</v>
      </c>
      <c r="H2565" s="400" t="s">
        <v>139</v>
      </c>
      <c r="I2565" s="403" t="s">
        <v>3188</v>
      </c>
      <c r="J2565" s="386" t="str">
        <f t="shared" si="344"/>
        <v>50.312.295/0001-00</v>
      </c>
      <c r="K2565" s="386" t="s">
        <v>3733</v>
      </c>
      <c r="L2565" s="404" t="s">
        <v>3351</v>
      </c>
      <c r="M2565" s="386" t="s">
        <v>5078</v>
      </c>
      <c r="N2565" s="399">
        <v>45328</v>
      </c>
      <c r="O2565" s="400" t="s">
        <v>81</v>
      </c>
      <c r="P2565" s="504" t="s">
        <v>3278</v>
      </c>
      <c r="Q2565" s="502" t="s">
        <v>957</v>
      </c>
      <c r="R2565" s="502" t="s">
        <v>5307</v>
      </c>
      <c r="S2565" s="349"/>
    </row>
    <row r="2566" spans="1:19" ht="60" x14ac:dyDescent="0.2">
      <c r="A2566" s="481">
        <f t="shared" si="339"/>
        <v>2563</v>
      </c>
      <c r="B2566" s="399">
        <v>45329</v>
      </c>
      <c r="C2566" s="441">
        <v>45323</v>
      </c>
      <c r="D2566" s="400" t="s">
        <v>114</v>
      </c>
      <c r="E2566" s="401" t="s">
        <v>342</v>
      </c>
      <c r="F2566" s="402">
        <v>1400</v>
      </c>
      <c r="G2566" s="491" t="s">
        <v>4515</v>
      </c>
      <c r="H2566" s="400" t="s">
        <v>139</v>
      </c>
      <c r="I2566" s="403" t="s">
        <v>4516</v>
      </c>
      <c r="J2566" s="386" t="str">
        <f t="shared" si="344"/>
        <v>49.293.918/0001-65</v>
      </c>
      <c r="K2566" s="386" t="s">
        <v>3733</v>
      </c>
      <c r="L2566" s="404" t="s">
        <v>3351</v>
      </c>
      <c r="M2566" s="386" t="s">
        <v>3614</v>
      </c>
      <c r="N2566" s="399">
        <v>45327</v>
      </c>
      <c r="O2566" s="400" t="s">
        <v>81</v>
      </c>
      <c r="P2566" s="504" t="s">
        <v>4982</v>
      </c>
      <c r="Q2566" s="502" t="s">
        <v>944</v>
      </c>
      <c r="R2566" s="502" t="s">
        <v>5308</v>
      </c>
      <c r="S2566" s="349"/>
    </row>
    <row r="2567" spans="1:19" ht="60" x14ac:dyDescent="0.2">
      <c r="A2567" s="481">
        <f t="shared" si="339"/>
        <v>2564</v>
      </c>
      <c r="B2567" s="399">
        <v>45329</v>
      </c>
      <c r="C2567" s="441">
        <v>45323</v>
      </c>
      <c r="D2567" s="400" t="s">
        <v>114</v>
      </c>
      <c r="E2567" s="401" t="s">
        <v>342</v>
      </c>
      <c r="F2567" s="402">
        <v>1645</v>
      </c>
      <c r="G2567" s="491" t="s">
        <v>4517</v>
      </c>
      <c r="H2567" s="400" t="s">
        <v>139</v>
      </c>
      <c r="I2567" s="403" t="s">
        <v>877</v>
      </c>
      <c r="J2567" s="386" t="str">
        <f t="shared" si="344"/>
        <v>45.582.689/0001-48</v>
      </c>
      <c r="K2567" s="386" t="s">
        <v>3733</v>
      </c>
      <c r="L2567" s="404" t="s">
        <v>3351</v>
      </c>
      <c r="M2567" s="386" t="s">
        <v>5091</v>
      </c>
      <c r="N2567" s="399">
        <v>45327</v>
      </c>
      <c r="O2567" s="400" t="s">
        <v>81</v>
      </c>
      <c r="P2567" s="504" t="s">
        <v>3265</v>
      </c>
      <c r="Q2567" s="502" t="s">
        <v>957</v>
      </c>
      <c r="R2567" s="502" t="s">
        <v>5309</v>
      </c>
      <c r="S2567" s="349"/>
    </row>
    <row r="2568" spans="1:19" ht="72" x14ac:dyDescent="0.2">
      <c r="A2568" s="481">
        <f t="shared" si="339"/>
        <v>2565</v>
      </c>
      <c r="B2568" s="399">
        <v>45329</v>
      </c>
      <c r="C2568" s="441">
        <v>45323</v>
      </c>
      <c r="D2568" s="400" t="s">
        <v>114</v>
      </c>
      <c r="E2568" s="401" t="s">
        <v>342</v>
      </c>
      <c r="F2568" s="402">
        <v>1959.99</v>
      </c>
      <c r="G2568" s="491" t="s">
        <v>4518</v>
      </c>
      <c r="H2568" s="400" t="s">
        <v>139</v>
      </c>
      <c r="I2568" s="403" t="s">
        <v>3206</v>
      </c>
      <c r="J2568" s="386" t="str">
        <f t="shared" si="344"/>
        <v>CPF Protegido - LGPD</v>
      </c>
      <c r="K2568" s="386" t="s">
        <v>3733</v>
      </c>
      <c r="L2568" s="404" t="s">
        <v>979</v>
      </c>
      <c r="M2568" s="386" t="s">
        <v>5092</v>
      </c>
      <c r="N2568" s="399">
        <v>45328</v>
      </c>
      <c r="O2568" s="400" t="s">
        <v>81</v>
      </c>
      <c r="P2568" s="504" t="s">
        <v>3296</v>
      </c>
      <c r="Q2568" s="502" t="s">
        <v>944</v>
      </c>
      <c r="R2568" s="502" t="s">
        <v>3762</v>
      </c>
      <c r="S2568" s="349"/>
    </row>
    <row r="2569" spans="1:19" ht="84" x14ac:dyDescent="0.2">
      <c r="A2569" s="481">
        <f t="shared" si="339"/>
        <v>2566</v>
      </c>
      <c r="B2569" s="399">
        <v>45329</v>
      </c>
      <c r="C2569" s="441">
        <v>45323</v>
      </c>
      <c r="D2569" s="400" t="s">
        <v>114</v>
      </c>
      <c r="E2569" s="401" t="s">
        <v>342</v>
      </c>
      <c r="F2569" s="402">
        <v>1780</v>
      </c>
      <c r="G2569" s="491" t="s">
        <v>4519</v>
      </c>
      <c r="H2569" s="400" t="s">
        <v>139</v>
      </c>
      <c r="I2569" s="403" t="s">
        <v>1344</v>
      </c>
      <c r="J2569" s="386" t="str">
        <f t="shared" si="344"/>
        <v>CPF Protegido - LGPD</v>
      </c>
      <c r="K2569" s="386" t="s">
        <v>3733</v>
      </c>
      <c r="L2569" s="404" t="s">
        <v>979</v>
      </c>
      <c r="M2569" s="386" t="s">
        <v>5093</v>
      </c>
      <c r="N2569" s="399">
        <v>45328</v>
      </c>
      <c r="O2569" s="400" t="s">
        <v>81</v>
      </c>
      <c r="P2569" s="504" t="s">
        <v>1345</v>
      </c>
      <c r="Q2569" s="502" t="s">
        <v>957</v>
      </c>
      <c r="R2569" s="502" t="s">
        <v>5108</v>
      </c>
      <c r="S2569" s="349"/>
    </row>
    <row r="2570" spans="1:19" ht="60" x14ac:dyDescent="0.2">
      <c r="A2570" s="481">
        <f t="shared" si="339"/>
        <v>2567</v>
      </c>
      <c r="B2570" s="399">
        <v>45329</v>
      </c>
      <c r="C2570" s="441">
        <v>45323</v>
      </c>
      <c r="D2570" s="400" t="s">
        <v>114</v>
      </c>
      <c r="E2570" s="401" t="s">
        <v>342</v>
      </c>
      <c r="F2570" s="402">
        <v>2116.8000000000002</v>
      </c>
      <c r="G2570" s="491" t="s">
        <v>4520</v>
      </c>
      <c r="H2570" s="400" t="s">
        <v>139</v>
      </c>
      <c r="I2570" s="403" t="s">
        <v>3235</v>
      </c>
      <c r="J2570" s="386" t="str">
        <f t="shared" si="344"/>
        <v>CPF Protegido - LGPD</v>
      </c>
      <c r="K2570" s="386" t="s">
        <v>3733</v>
      </c>
      <c r="L2570" s="404" t="s">
        <v>979</v>
      </c>
      <c r="M2570" s="386" t="s">
        <v>5094</v>
      </c>
      <c r="N2570" s="399">
        <v>45328</v>
      </c>
      <c r="O2570" s="400" t="s">
        <v>81</v>
      </c>
      <c r="P2570" s="504" t="s">
        <v>3324</v>
      </c>
      <c r="Q2570" s="502" t="s">
        <v>957</v>
      </c>
      <c r="R2570" s="502" t="s">
        <v>3751</v>
      </c>
      <c r="S2570" s="349"/>
    </row>
    <row r="2571" spans="1:19" ht="60" x14ac:dyDescent="0.2">
      <c r="A2571" s="481">
        <f t="shared" si="339"/>
        <v>2568</v>
      </c>
      <c r="B2571" s="399">
        <v>45329</v>
      </c>
      <c r="C2571" s="441">
        <v>45323</v>
      </c>
      <c r="D2571" s="400" t="s">
        <v>114</v>
      </c>
      <c r="E2571" s="401" t="s">
        <v>342</v>
      </c>
      <c r="F2571" s="402">
        <v>2478.15</v>
      </c>
      <c r="G2571" s="491" t="s">
        <v>4512</v>
      </c>
      <c r="H2571" s="400" t="s">
        <v>139</v>
      </c>
      <c r="I2571" s="403" t="s">
        <v>3205</v>
      </c>
      <c r="J2571" s="386" t="str">
        <f t="shared" si="344"/>
        <v>CPF Protegido - LGPD</v>
      </c>
      <c r="K2571" s="386" t="s">
        <v>3733</v>
      </c>
      <c r="L2571" s="404" t="s">
        <v>979</v>
      </c>
      <c r="M2571" s="386" t="s">
        <v>5095</v>
      </c>
      <c r="N2571" s="399">
        <v>45328</v>
      </c>
      <c r="O2571" s="400" t="s">
        <v>81</v>
      </c>
      <c r="P2571" s="504" t="s">
        <v>3295</v>
      </c>
      <c r="Q2571" s="502" t="s">
        <v>957</v>
      </c>
      <c r="R2571" s="502" t="s">
        <v>3752</v>
      </c>
      <c r="S2571" s="349"/>
    </row>
    <row r="2572" spans="1:19" ht="60" x14ac:dyDescent="0.2">
      <c r="A2572" s="481">
        <f t="shared" si="339"/>
        <v>2569</v>
      </c>
      <c r="B2572" s="399">
        <v>45329</v>
      </c>
      <c r="C2572" s="441">
        <v>45323</v>
      </c>
      <c r="D2572" s="400" t="s">
        <v>114</v>
      </c>
      <c r="E2572" s="401" t="s">
        <v>342</v>
      </c>
      <c r="F2572" s="402">
        <v>2478.15</v>
      </c>
      <c r="G2572" s="491" t="s">
        <v>4512</v>
      </c>
      <c r="H2572" s="400" t="s">
        <v>139</v>
      </c>
      <c r="I2572" s="403" t="s">
        <v>3204</v>
      </c>
      <c r="J2572" s="386" t="str">
        <f t="shared" si="344"/>
        <v>CPF Protegido - LGPD</v>
      </c>
      <c r="K2572" s="386" t="s">
        <v>3733</v>
      </c>
      <c r="L2572" s="404" t="s">
        <v>979</v>
      </c>
      <c r="M2572" s="386" t="s">
        <v>5096</v>
      </c>
      <c r="N2572" s="399">
        <v>45328</v>
      </c>
      <c r="O2572" s="400" t="s">
        <v>81</v>
      </c>
      <c r="P2572" s="504" t="s">
        <v>3294</v>
      </c>
      <c r="Q2572" s="502" t="s">
        <v>957</v>
      </c>
      <c r="R2572" s="502" t="s">
        <v>3755</v>
      </c>
      <c r="S2572" s="349"/>
    </row>
    <row r="2573" spans="1:19" ht="60" x14ac:dyDescent="0.2">
      <c r="A2573" s="481">
        <f t="shared" si="339"/>
        <v>2570</v>
      </c>
      <c r="B2573" s="399">
        <v>45329</v>
      </c>
      <c r="C2573" s="441">
        <v>45323</v>
      </c>
      <c r="D2573" s="400" t="s">
        <v>114</v>
      </c>
      <c r="E2573" s="401" t="s">
        <v>342</v>
      </c>
      <c r="F2573" s="402">
        <v>2478.15</v>
      </c>
      <c r="G2573" s="491" t="s">
        <v>4512</v>
      </c>
      <c r="H2573" s="400" t="s">
        <v>139</v>
      </c>
      <c r="I2573" s="403" t="s">
        <v>3224</v>
      </c>
      <c r="J2573" s="386" t="str">
        <f t="shared" si="344"/>
        <v>CPF Protegido - LGPD</v>
      </c>
      <c r="K2573" s="386" t="s">
        <v>3733</v>
      </c>
      <c r="L2573" s="404" t="s">
        <v>979</v>
      </c>
      <c r="M2573" s="386" t="s">
        <v>5097</v>
      </c>
      <c r="N2573" s="399">
        <v>45328</v>
      </c>
      <c r="O2573" s="400" t="s">
        <v>81</v>
      </c>
      <c r="P2573" s="504" t="s">
        <v>3313</v>
      </c>
      <c r="Q2573" s="502" t="s">
        <v>957</v>
      </c>
      <c r="R2573" s="502" t="s">
        <v>3756</v>
      </c>
      <c r="S2573" s="349"/>
    </row>
    <row r="2574" spans="1:19" ht="60" x14ac:dyDescent="0.2">
      <c r="A2574" s="481">
        <f t="shared" si="339"/>
        <v>2571</v>
      </c>
      <c r="B2574" s="399">
        <v>45329</v>
      </c>
      <c r="C2574" s="441">
        <v>45323</v>
      </c>
      <c r="D2574" s="400" t="s">
        <v>114</v>
      </c>
      <c r="E2574" s="401" t="s">
        <v>342</v>
      </c>
      <c r="F2574" s="402">
        <v>1680</v>
      </c>
      <c r="G2574" s="491" t="s">
        <v>4502</v>
      </c>
      <c r="H2574" s="400" t="s">
        <v>139</v>
      </c>
      <c r="I2574" s="403" t="s">
        <v>3218</v>
      </c>
      <c r="J2574" s="386" t="str">
        <f t="shared" si="344"/>
        <v>CPF Protegido - LGPD</v>
      </c>
      <c r="K2574" s="386" t="s">
        <v>3733</v>
      </c>
      <c r="L2574" s="404" t="s">
        <v>979</v>
      </c>
      <c r="M2574" s="386" t="s">
        <v>5098</v>
      </c>
      <c r="N2574" s="399">
        <v>45328</v>
      </c>
      <c r="O2574" s="400" t="s">
        <v>81</v>
      </c>
      <c r="P2574" s="504" t="s">
        <v>3306</v>
      </c>
      <c r="Q2574" s="502" t="s">
        <v>944</v>
      </c>
      <c r="R2574" s="502" t="s">
        <v>3824</v>
      </c>
      <c r="S2574" s="349"/>
    </row>
    <row r="2575" spans="1:19" ht="60" x14ac:dyDescent="0.2">
      <c r="A2575" s="481">
        <f t="shared" si="339"/>
        <v>2572</v>
      </c>
      <c r="B2575" s="399">
        <v>45329</v>
      </c>
      <c r="C2575" s="441">
        <v>45323</v>
      </c>
      <c r="D2575" s="400" t="s">
        <v>114</v>
      </c>
      <c r="E2575" s="401" t="s">
        <v>342</v>
      </c>
      <c r="F2575" s="402">
        <v>2940</v>
      </c>
      <c r="G2575" s="491" t="s">
        <v>4521</v>
      </c>
      <c r="H2575" s="400" t="s">
        <v>139</v>
      </c>
      <c r="I2575" s="403" t="s">
        <v>4522</v>
      </c>
      <c r="J2575" s="386" t="str">
        <f t="shared" si="344"/>
        <v>50.856.002/0001-55</v>
      </c>
      <c r="K2575" s="386" t="s">
        <v>3733</v>
      </c>
      <c r="L2575" s="404" t="s">
        <v>3351</v>
      </c>
      <c r="M2575" s="386" t="s">
        <v>3549</v>
      </c>
      <c r="N2575" s="399">
        <v>45328</v>
      </c>
      <c r="O2575" s="400" t="s">
        <v>81</v>
      </c>
      <c r="P2575" s="504" t="s">
        <v>4983</v>
      </c>
      <c r="Q2575" s="502" t="s">
        <v>944</v>
      </c>
      <c r="R2575" s="502" t="s">
        <v>3622</v>
      </c>
      <c r="S2575" s="349"/>
    </row>
    <row r="2576" spans="1:19" ht="72" x14ac:dyDescent="0.2">
      <c r="A2576" s="481">
        <f t="shared" si="339"/>
        <v>2573</v>
      </c>
      <c r="B2576" s="399">
        <v>45329</v>
      </c>
      <c r="C2576" s="441">
        <v>45323</v>
      </c>
      <c r="D2576" s="400" t="s">
        <v>114</v>
      </c>
      <c r="E2576" s="401" t="s">
        <v>342</v>
      </c>
      <c r="F2576" s="402">
        <v>2083.35</v>
      </c>
      <c r="G2576" s="491" t="s">
        <v>4523</v>
      </c>
      <c r="H2576" s="400" t="s">
        <v>139</v>
      </c>
      <c r="I2576" s="403" t="s">
        <v>761</v>
      </c>
      <c r="J2576" s="386" t="str">
        <f t="shared" si="344"/>
        <v>51.550.970/0001-00</v>
      </c>
      <c r="K2576" s="386" t="s">
        <v>3733</v>
      </c>
      <c r="L2576" s="404" t="s">
        <v>3351</v>
      </c>
      <c r="M2576" s="386" t="s">
        <v>3657</v>
      </c>
      <c r="N2576" s="399">
        <v>45328</v>
      </c>
      <c r="O2576" s="400" t="s">
        <v>81</v>
      </c>
      <c r="P2576" s="504" t="s">
        <v>762</v>
      </c>
      <c r="Q2576" s="502" t="s">
        <v>957</v>
      </c>
      <c r="R2576" s="502" t="s">
        <v>5310</v>
      </c>
      <c r="S2576" s="349"/>
    </row>
    <row r="2577" spans="1:19" ht="60" x14ac:dyDescent="0.2">
      <c r="A2577" s="481">
        <f t="shared" si="339"/>
        <v>2574</v>
      </c>
      <c r="B2577" s="399">
        <v>45330</v>
      </c>
      <c r="C2577" s="441">
        <v>45323</v>
      </c>
      <c r="D2577" s="400" t="s">
        <v>114</v>
      </c>
      <c r="E2577" s="401" t="s">
        <v>342</v>
      </c>
      <c r="F2577" s="402">
        <v>4000</v>
      </c>
      <c r="G2577" s="491" t="s">
        <v>4524</v>
      </c>
      <c r="H2577" s="400" t="s">
        <v>139</v>
      </c>
      <c r="I2577" s="403" t="s">
        <v>4525</v>
      </c>
      <c r="J2577" s="386" t="str">
        <f t="shared" si="344"/>
        <v>21.475.619/0001-22</v>
      </c>
      <c r="K2577" s="386" t="s">
        <v>4161</v>
      </c>
      <c r="L2577" s="404" t="s">
        <v>3351</v>
      </c>
      <c r="M2577" s="386" t="s">
        <v>5099</v>
      </c>
      <c r="N2577" s="399">
        <v>45324</v>
      </c>
      <c r="O2577" s="400" t="s">
        <v>81</v>
      </c>
      <c r="P2577" s="504" t="s">
        <v>4984</v>
      </c>
      <c r="Q2577" s="502" t="s">
        <v>944</v>
      </c>
      <c r="R2577" s="502" t="s">
        <v>5311</v>
      </c>
      <c r="S2577" s="349"/>
    </row>
    <row r="2578" spans="1:19" ht="60" x14ac:dyDescent="0.2">
      <c r="A2578" s="481">
        <f t="shared" si="339"/>
        <v>2575</v>
      </c>
      <c r="B2578" s="399">
        <v>45330</v>
      </c>
      <c r="C2578" s="441">
        <v>45323</v>
      </c>
      <c r="D2578" s="400" t="s">
        <v>114</v>
      </c>
      <c r="E2578" s="401" t="s">
        <v>342</v>
      </c>
      <c r="F2578" s="402">
        <v>2418.15</v>
      </c>
      <c r="G2578" s="491" t="s">
        <v>4526</v>
      </c>
      <c r="H2578" s="400" t="s">
        <v>139</v>
      </c>
      <c r="I2578" s="403" t="s">
        <v>3231</v>
      </c>
      <c r="J2578" s="386" t="str">
        <f t="shared" si="344"/>
        <v>CPF Protegido - LGPD</v>
      </c>
      <c r="K2578" s="386" t="s">
        <v>3733</v>
      </c>
      <c r="L2578" s="404" t="s">
        <v>979</v>
      </c>
      <c r="M2578" s="386" t="s">
        <v>5100</v>
      </c>
      <c r="N2578" s="399">
        <v>45329</v>
      </c>
      <c r="O2578" s="400" t="s">
        <v>81</v>
      </c>
      <c r="P2578" s="504" t="s">
        <v>3320</v>
      </c>
      <c r="Q2578" s="502" t="s">
        <v>957</v>
      </c>
      <c r="R2578" s="502" t="s">
        <v>3767</v>
      </c>
      <c r="S2578" s="349"/>
    </row>
    <row r="2579" spans="1:19" ht="60" x14ac:dyDescent="0.2">
      <c r="A2579" s="481">
        <f t="shared" ref="A2579:A2642" si="345">IF(B2579="","",ROW()-ROW($A$3))</f>
        <v>2576</v>
      </c>
      <c r="B2579" s="399">
        <v>45330</v>
      </c>
      <c r="C2579" s="441">
        <v>45323</v>
      </c>
      <c r="D2579" s="400" t="s">
        <v>114</v>
      </c>
      <c r="E2579" s="401" t="s">
        <v>342</v>
      </c>
      <c r="F2579" s="402">
        <v>727.93</v>
      </c>
      <c r="G2579" s="491" t="s">
        <v>4527</v>
      </c>
      <c r="H2579" s="400" t="s">
        <v>139</v>
      </c>
      <c r="I2579" s="403" t="s">
        <v>3216</v>
      </c>
      <c r="J2579" s="386" t="str">
        <f t="shared" si="344"/>
        <v>CPF Protegido - LGPD</v>
      </c>
      <c r="K2579" s="386" t="s">
        <v>3733</v>
      </c>
      <c r="L2579" s="404" t="s">
        <v>979</v>
      </c>
      <c r="M2579" s="386" t="s">
        <v>3799</v>
      </c>
      <c r="N2579" s="399">
        <v>45329</v>
      </c>
      <c r="O2579" s="400" t="s">
        <v>81</v>
      </c>
      <c r="P2579" s="504" t="s">
        <v>3304</v>
      </c>
      <c r="Q2579" s="502" t="s">
        <v>957</v>
      </c>
      <c r="R2579" s="502" t="s">
        <v>5312</v>
      </c>
      <c r="S2579" s="349"/>
    </row>
    <row r="2580" spans="1:19" ht="60" x14ac:dyDescent="0.2">
      <c r="A2580" s="481">
        <f t="shared" si="345"/>
        <v>2577</v>
      </c>
      <c r="B2580" s="399">
        <v>45330</v>
      </c>
      <c r="C2580" s="441">
        <v>45323</v>
      </c>
      <c r="D2580" s="400" t="s">
        <v>114</v>
      </c>
      <c r="E2580" s="401" t="s">
        <v>342</v>
      </c>
      <c r="F2580" s="402">
        <v>3000</v>
      </c>
      <c r="G2580" s="491" t="s">
        <v>4511</v>
      </c>
      <c r="H2580" s="400" t="s">
        <v>139</v>
      </c>
      <c r="I2580" s="403" t="s">
        <v>4528</v>
      </c>
      <c r="J2580" s="386" t="str">
        <f t="shared" si="344"/>
        <v>43.666.687/0001-01</v>
      </c>
      <c r="K2580" s="386" t="s">
        <v>3733</v>
      </c>
      <c r="L2580" s="404" t="s">
        <v>3351</v>
      </c>
      <c r="M2580" s="386" t="s">
        <v>3563</v>
      </c>
      <c r="N2580" s="399">
        <v>45329</v>
      </c>
      <c r="O2580" s="400" t="s">
        <v>81</v>
      </c>
      <c r="P2580" s="504" t="s">
        <v>4985</v>
      </c>
      <c r="Q2580" s="502" t="s">
        <v>944</v>
      </c>
      <c r="R2580" s="502" t="s">
        <v>5313</v>
      </c>
      <c r="S2580" s="349"/>
    </row>
    <row r="2581" spans="1:19" ht="60" x14ac:dyDescent="0.2">
      <c r="A2581" s="481">
        <f t="shared" si="345"/>
        <v>2578</v>
      </c>
      <c r="B2581" s="399">
        <v>45330</v>
      </c>
      <c r="C2581" s="441">
        <v>45323</v>
      </c>
      <c r="D2581" s="400" t="s">
        <v>114</v>
      </c>
      <c r="E2581" s="401" t="s">
        <v>342</v>
      </c>
      <c r="F2581" s="402">
        <v>2478.15</v>
      </c>
      <c r="G2581" s="491" t="s">
        <v>4526</v>
      </c>
      <c r="H2581" s="400" t="s">
        <v>139</v>
      </c>
      <c r="I2581" s="403" t="s">
        <v>3228</v>
      </c>
      <c r="J2581" s="386" t="str">
        <f t="shared" si="344"/>
        <v>CPF Protegido - LGPD</v>
      </c>
      <c r="K2581" s="386" t="s">
        <v>3733</v>
      </c>
      <c r="L2581" s="404" t="s">
        <v>979</v>
      </c>
      <c r="M2581" s="386" t="s">
        <v>5101</v>
      </c>
      <c r="N2581" s="399">
        <v>45329</v>
      </c>
      <c r="O2581" s="400" t="s">
        <v>81</v>
      </c>
      <c r="P2581" s="504" t="s">
        <v>3317</v>
      </c>
      <c r="Q2581" s="502" t="s">
        <v>957</v>
      </c>
      <c r="R2581" s="502" t="s">
        <v>3765</v>
      </c>
      <c r="S2581" s="349"/>
    </row>
    <row r="2582" spans="1:19" ht="72" x14ac:dyDescent="0.2">
      <c r="A2582" s="481">
        <f t="shared" si="345"/>
        <v>2579</v>
      </c>
      <c r="B2582" s="399">
        <v>45330</v>
      </c>
      <c r="C2582" s="441">
        <v>45323</v>
      </c>
      <c r="D2582" s="400" t="s">
        <v>114</v>
      </c>
      <c r="E2582" s="401" t="s">
        <v>342</v>
      </c>
      <c r="F2582" s="402">
        <v>2680</v>
      </c>
      <c r="G2582" s="491" t="s">
        <v>4529</v>
      </c>
      <c r="H2582" s="400" t="s">
        <v>139</v>
      </c>
      <c r="I2582" s="403" t="s">
        <v>3196</v>
      </c>
      <c r="J2582" s="386" t="str">
        <f t="shared" si="344"/>
        <v>24.201.729/0001-94</v>
      </c>
      <c r="K2582" s="386" t="s">
        <v>3733</v>
      </c>
      <c r="L2582" s="404" t="s">
        <v>3351</v>
      </c>
      <c r="M2582" s="386" t="s">
        <v>3563</v>
      </c>
      <c r="N2582" s="399">
        <v>45328</v>
      </c>
      <c r="O2582" s="400" t="s">
        <v>81</v>
      </c>
      <c r="P2582" s="504" t="s">
        <v>3286</v>
      </c>
      <c r="Q2582" s="502" t="s">
        <v>957</v>
      </c>
      <c r="R2582" s="502" t="s">
        <v>5314</v>
      </c>
      <c r="S2582" s="349"/>
    </row>
    <row r="2583" spans="1:19" ht="60" x14ac:dyDescent="0.2">
      <c r="A2583" s="481">
        <f t="shared" si="345"/>
        <v>2580</v>
      </c>
      <c r="B2583" s="399">
        <v>45330</v>
      </c>
      <c r="C2583" s="441">
        <v>45323</v>
      </c>
      <c r="D2583" s="400" t="s">
        <v>114</v>
      </c>
      <c r="E2583" s="401" t="s">
        <v>342</v>
      </c>
      <c r="F2583" s="402">
        <v>3407.44</v>
      </c>
      <c r="G2583" s="491" t="s">
        <v>4530</v>
      </c>
      <c r="H2583" s="400" t="s">
        <v>139</v>
      </c>
      <c r="I2583" s="403" t="s">
        <v>3230</v>
      </c>
      <c r="J2583" s="386" t="str">
        <f t="shared" si="344"/>
        <v>CPF Protegido - LGPD</v>
      </c>
      <c r="K2583" s="386" t="s">
        <v>3733</v>
      </c>
      <c r="L2583" s="404" t="s">
        <v>979</v>
      </c>
      <c r="M2583" s="386" t="s">
        <v>5102</v>
      </c>
      <c r="N2583" s="399">
        <v>45329</v>
      </c>
      <c r="O2583" s="400" t="s">
        <v>81</v>
      </c>
      <c r="P2583" s="504" t="s">
        <v>3319</v>
      </c>
      <c r="Q2583" s="502" t="s">
        <v>957</v>
      </c>
      <c r="R2583" s="502" t="s">
        <v>3836</v>
      </c>
      <c r="S2583" s="349"/>
    </row>
    <row r="2584" spans="1:19" ht="60.75" customHeight="1" x14ac:dyDescent="0.2">
      <c r="A2584" s="481">
        <f t="shared" si="345"/>
        <v>2581</v>
      </c>
      <c r="B2584" s="399">
        <v>45330</v>
      </c>
      <c r="C2584" s="441">
        <v>45323</v>
      </c>
      <c r="D2584" s="400" t="s">
        <v>114</v>
      </c>
      <c r="E2584" s="401" t="s">
        <v>342</v>
      </c>
      <c r="F2584" s="402">
        <v>2478.15</v>
      </c>
      <c r="G2584" s="491" t="s">
        <v>4531</v>
      </c>
      <c r="H2584" s="400" t="s">
        <v>139</v>
      </c>
      <c r="I2584" s="403" t="s">
        <v>3232</v>
      </c>
      <c r="J2584" s="386" t="str">
        <f t="shared" si="344"/>
        <v>CPF Protegido - LGPD</v>
      </c>
      <c r="K2584" s="386" t="s">
        <v>3733</v>
      </c>
      <c r="L2584" s="404" t="s">
        <v>979</v>
      </c>
      <c r="M2584" s="386" t="s">
        <v>5103</v>
      </c>
      <c r="N2584" s="399">
        <v>45329</v>
      </c>
      <c r="O2584" s="400" t="s">
        <v>81</v>
      </c>
      <c r="P2584" s="504" t="s">
        <v>3321</v>
      </c>
      <c r="Q2584" s="502" t="s">
        <v>957</v>
      </c>
      <c r="R2584" s="502" t="s">
        <v>3766</v>
      </c>
      <c r="S2584" s="349"/>
    </row>
    <row r="2585" spans="1:19" ht="60" x14ac:dyDescent="0.2">
      <c r="A2585" s="481">
        <f t="shared" si="345"/>
        <v>2582</v>
      </c>
      <c r="B2585" s="399">
        <v>45331</v>
      </c>
      <c r="C2585" s="441">
        <v>45323</v>
      </c>
      <c r="D2585" s="400" t="s">
        <v>114</v>
      </c>
      <c r="E2585" s="401" t="s">
        <v>342</v>
      </c>
      <c r="F2585" s="402">
        <v>23939</v>
      </c>
      <c r="G2585" s="491" t="s">
        <v>4532</v>
      </c>
      <c r="H2585" s="400" t="s">
        <v>139</v>
      </c>
      <c r="I2585" s="403" t="s">
        <v>4533</v>
      </c>
      <c r="J2585" s="386" t="str">
        <f t="shared" si="344"/>
        <v>09.422.638/0001-95</v>
      </c>
      <c r="K2585" s="386" t="s">
        <v>951</v>
      </c>
      <c r="L2585" s="404" t="s">
        <v>1329</v>
      </c>
      <c r="M2585" s="386" t="s">
        <v>3258</v>
      </c>
      <c r="N2585" s="399">
        <v>45322</v>
      </c>
      <c r="O2585" s="400" t="s">
        <v>81</v>
      </c>
      <c r="P2585" s="504" t="s">
        <v>4986</v>
      </c>
      <c r="Q2585" s="501" t="s">
        <v>126</v>
      </c>
      <c r="R2585" s="501" t="s">
        <v>126</v>
      </c>
      <c r="S2585" s="349"/>
    </row>
    <row r="2586" spans="1:19" ht="60" x14ac:dyDescent="0.2">
      <c r="A2586" s="481">
        <f t="shared" si="345"/>
        <v>2583</v>
      </c>
      <c r="B2586" s="399">
        <v>45331</v>
      </c>
      <c r="C2586" s="441">
        <v>45323</v>
      </c>
      <c r="D2586" s="400" t="s">
        <v>114</v>
      </c>
      <c r="E2586" s="401" t="s">
        <v>342</v>
      </c>
      <c r="F2586" s="402">
        <v>108</v>
      </c>
      <c r="G2586" s="491" t="s">
        <v>903</v>
      </c>
      <c r="H2586" s="400" t="s">
        <v>139</v>
      </c>
      <c r="I2586" s="403" t="s">
        <v>904</v>
      </c>
      <c r="J2586" s="386" t="str">
        <f t="shared" si="344"/>
        <v>08.846.102/0001-34</v>
      </c>
      <c r="K2586" s="386" t="s">
        <v>951</v>
      </c>
      <c r="L2586" s="404" t="s">
        <v>3349</v>
      </c>
      <c r="M2586" s="386" t="s">
        <v>5104</v>
      </c>
      <c r="N2586" s="399">
        <v>45331</v>
      </c>
      <c r="O2586" s="400" t="s">
        <v>81</v>
      </c>
      <c r="P2586" s="504" t="s">
        <v>905</v>
      </c>
      <c r="Q2586" s="502" t="s">
        <v>956</v>
      </c>
      <c r="R2586" s="502" t="s">
        <v>5315</v>
      </c>
      <c r="S2586" s="349"/>
    </row>
    <row r="2587" spans="1:19" ht="60" x14ac:dyDescent="0.2">
      <c r="A2587" s="481">
        <f t="shared" si="345"/>
        <v>2584</v>
      </c>
      <c r="B2587" s="399">
        <v>45331</v>
      </c>
      <c r="C2587" s="441">
        <v>45323</v>
      </c>
      <c r="D2587" s="400" t="s">
        <v>114</v>
      </c>
      <c r="E2587" s="401" t="s">
        <v>342</v>
      </c>
      <c r="F2587" s="402">
        <v>2400</v>
      </c>
      <c r="G2587" s="491" t="s">
        <v>4534</v>
      </c>
      <c r="H2587" s="400" t="s">
        <v>139</v>
      </c>
      <c r="I2587" s="403" t="s">
        <v>3203</v>
      </c>
      <c r="J2587" s="386" t="str">
        <f t="shared" si="344"/>
        <v>49.292.047/0001-65</v>
      </c>
      <c r="K2587" s="386" t="s">
        <v>3733</v>
      </c>
      <c r="L2587" s="404" t="s">
        <v>3351</v>
      </c>
      <c r="M2587" s="386" t="s">
        <v>3373</v>
      </c>
      <c r="N2587" s="399">
        <v>45330</v>
      </c>
      <c r="O2587" s="400" t="s">
        <v>81</v>
      </c>
      <c r="P2587" s="504" t="s">
        <v>3293</v>
      </c>
      <c r="Q2587" s="502" t="s">
        <v>957</v>
      </c>
      <c r="R2587" s="502" t="s">
        <v>5316</v>
      </c>
      <c r="S2587" s="349"/>
    </row>
    <row r="2588" spans="1:19" ht="60" x14ac:dyDescent="0.2">
      <c r="A2588" s="481">
        <f t="shared" si="345"/>
        <v>2585</v>
      </c>
      <c r="B2588" s="399">
        <v>45331</v>
      </c>
      <c r="C2588" s="441">
        <v>45323</v>
      </c>
      <c r="D2588" s="400" t="s">
        <v>114</v>
      </c>
      <c r="E2588" s="401" t="s">
        <v>342</v>
      </c>
      <c r="F2588" s="402">
        <v>1000</v>
      </c>
      <c r="G2588" s="491" t="s">
        <v>4535</v>
      </c>
      <c r="H2588" s="400" t="s">
        <v>139</v>
      </c>
      <c r="I2588" s="403" t="s">
        <v>4536</v>
      </c>
      <c r="J2588" s="386" t="str">
        <f t="shared" si="344"/>
        <v>32.675.823/0001-03</v>
      </c>
      <c r="K2588" s="386" t="s">
        <v>3733</v>
      </c>
      <c r="L2588" s="404" t="s">
        <v>3351</v>
      </c>
      <c r="M2588" s="386" t="s">
        <v>5105</v>
      </c>
      <c r="N2588" s="399">
        <v>45330</v>
      </c>
      <c r="O2588" s="400" t="s">
        <v>81</v>
      </c>
      <c r="P2588" s="504" t="s">
        <v>4987</v>
      </c>
      <c r="Q2588" s="502" t="s">
        <v>944</v>
      </c>
      <c r="R2588" s="502" t="s">
        <v>5317</v>
      </c>
      <c r="S2588" s="349"/>
    </row>
    <row r="2589" spans="1:19" ht="60" x14ac:dyDescent="0.2">
      <c r="A2589" s="481">
        <f t="shared" si="345"/>
        <v>2586</v>
      </c>
      <c r="B2589" s="399">
        <v>45331</v>
      </c>
      <c r="C2589" s="441">
        <v>45323</v>
      </c>
      <c r="D2589" s="400" t="s">
        <v>114</v>
      </c>
      <c r="E2589" s="401" t="s">
        <v>342</v>
      </c>
      <c r="F2589" s="402">
        <v>2375</v>
      </c>
      <c r="G2589" s="491" t="s">
        <v>4537</v>
      </c>
      <c r="H2589" s="400" t="s">
        <v>139</v>
      </c>
      <c r="I2589" s="403" t="s">
        <v>761</v>
      </c>
      <c r="J2589" s="386" t="str">
        <f t="shared" si="344"/>
        <v>51.550.970/0001-00</v>
      </c>
      <c r="K2589" s="386" t="s">
        <v>3733</v>
      </c>
      <c r="L2589" s="404" t="s">
        <v>3351</v>
      </c>
      <c r="M2589" s="386" t="s">
        <v>3647</v>
      </c>
      <c r="N2589" s="399">
        <v>45328</v>
      </c>
      <c r="O2589" s="400" t="s">
        <v>81</v>
      </c>
      <c r="P2589" s="504" t="s">
        <v>762</v>
      </c>
      <c r="Q2589" s="502" t="s">
        <v>957</v>
      </c>
      <c r="R2589" s="502" t="s">
        <v>5318</v>
      </c>
      <c r="S2589" s="349"/>
    </row>
    <row r="2590" spans="1:19" ht="60" x14ac:dyDescent="0.2">
      <c r="A2590" s="481">
        <f t="shared" si="345"/>
        <v>2587</v>
      </c>
      <c r="B2590" s="399">
        <v>45331</v>
      </c>
      <c r="C2590" s="441">
        <v>45323</v>
      </c>
      <c r="D2590" s="400" t="s">
        <v>114</v>
      </c>
      <c r="E2590" s="401" t="s">
        <v>342</v>
      </c>
      <c r="F2590" s="402">
        <v>12125</v>
      </c>
      <c r="G2590" s="491" t="s">
        <v>4538</v>
      </c>
      <c r="H2590" s="400" t="s">
        <v>139</v>
      </c>
      <c r="I2590" s="403" t="s">
        <v>985</v>
      </c>
      <c r="J2590" s="386" t="str">
        <f t="shared" si="344"/>
        <v>31.964.548/0001-85</v>
      </c>
      <c r="K2590" s="386" t="s">
        <v>3733</v>
      </c>
      <c r="L2590" s="404" t="s">
        <v>3351</v>
      </c>
      <c r="M2590" s="386" t="s">
        <v>5106</v>
      </c>
      <c r="N2590" s="399">
        <v>45331</v>
      </c>
      <c r="O2590" s="400" t="s">
        <v>81</v>
      </c>
      <c r="P2590" s="504" t="s">
        <v>987</v>
      </c>
      <c r="Q2590" s="502" t="s">
        <v>957</v>
      </c>
      <c r="R2590" s="502" t="s">
        <v>5319</v>
      </c>
      <c r="S2590" s="349"/>
    </row>
    <row r="2591" spans="1:19" ht="60" x14ac:dyDescent="0.2">
      <c r="A2591" s="481">
        <f t="shared" si="345"/>
        <v>2588</v>
      </c>
      <c r="B2591" s="399">
        <v>45331</v>
      </c>
      <c r="C2591" s="441">
        <v>45323</v>
      </c>
      <c r="D2591" s="400" t="s">
        <v>114</v>
      </c>
      <c r="E2591" s="401" t="s">
        <v>342</v>
      </c>
      <c r="F2591" s="402">
        <v>732</v>
      </c>
      <c r="G2591" s="491" t="s">
        <v>4539</v>
      </c>
      <c r="H2591" s="400" t="s">
        <v>139</v>
      </c>
      <c r="I2591" s="403" t="s">
        <v>4540</v>
      </c>
      <c r="J2591" s="386" t="str">
        <f t="shared" si="344"/>
        <v>23.452.196/0001-50</v>
      </c>
      <c r="K2591" s="386" t="s">
        <v>951</v>
      </c>
      <c r="L2591" s="404" t="s">
        <v>3351</v>
      </c>
      <c r="M2591" s="386" t="s">
        <v>5107</v>
      </c>
      <c r="N2591" s="399">
        <v>45330</v>
      </c>
      <c r="O2591" s="400" t="s">
        <v>81</v>
      </c>
      <c r="P2591" s="504" t="s">
        <v>1935</v>
      </c>
      <c r="Q2591" s="502" t="s">
        <v>957</v>
      </c>
      <c r="R2591" s="502" t="s">
        <v>5320</v>
      </c>
      <c r="S2591" s="349"/>
    </row>
    <row r="2592" spans="1:19" ht="60" x14ac:dyDescent="0.2">
      <c r="A2592" s="481">
        <f t="shared" si="345"/>
        <v>2589</v>
      </c>
      <c r="B2592" s="399">
        <v>45331</v>
      </c>
      <c r="C2592" s="441">
        <v>45323</v>
      </c>
      <c r="D2592" s="400" t="s">
        <v>114</v>
      </c>
      <c r="E2592" s="401" t="s">
        <v>342</v>
      </c>
      <c r="F2592" s="402">
        <v>772</v>
      </c>
      <c r="G2592" s="491" t="s">
        <v>4541</v>
      </c>
      <c r="H2592" s="400" t="s">
        <v>139</v>
      </c>
      <c r="I2592" s="403" t="s">
        <v>4540</v>
      </c>
      <c r="J2592" s="386" t="str">
        <f t="shared" si="344"/>
        <v>23.452.196/0001-50</v>
      </c>
      <c r="K2592" s="386" t="s">
        <v>951</v>
      </c>
      <c r="L2592" s="404" t="s">
        <v>3663</v>
      </c>
      <c r="M2592" s="386" t="s">
        <v>5108</v>
      </c>
      <c r="N2592" s="399">
        <v>45330</v>
      </c>
      <c r="O2592" s="400" t="s">
        <v>81</v>
      </c>
      <c r="P2592" s="504" t="s">
        <v>1935</v>
      </c>
      <c r="Q2592" s="502" t="s">
        <v>944</v>
      </c>
      <c r="R2592" s="502" t="s">
        <v>5320</v>
      </c>
      <c r="S2592" s="349"/>
    </row>
    <row r="2593" spans="1:19" ht="60" x14ac:dyDescent="0.2">
      <c r="A2593" s="481">
        <f t="shared" si="345"/>
        <v>2590</v>
      </c>
      <c r="B2593" s="399">
        <v>45331</v>
      </c>
      <c r="C2593" s="441">
        <v>45323</v>
      </c>
      <c r="D2593" s="400" t="s">
        <v>114</v>
      </c>
      <c r="E2593" s="401" t="s">
        <v>342</v>
      </c>
      <c r="F2593" s="402">
        <v>1015.06</v>
      </c>
      <c r="G2593" s="491" t="s">
        <v>4542</v>
      </c>
      <c r="H2593" s="400" t="s">
        <v>139</v>
      </c>
      <c r="I2593" s="403" t="s">
        <v>4543</v>
      </c>
      <c r="J2593" s="386" t="str">
        <f t="shared" si="344"/>
        <v>05.984.457/0001-00</v>
      </c>
      <c r="K2593" s="386" t="s">
        <v>951</v>
      </c>
      <c r="L2593" s="404" t="s">
        <v>3349</v>
      </c>
      <c r="M2593" s="386" t="s">
        <v>5109</v>
      </c>
      <c r="N2593" s="399">
        <v>45334</v>
      </c>
      <c r="O2593" s="400" t="s">
        <v>81</v>
      </c>
      <c r="P2593" s="504" t="s">
        <v>4988</v>
      </c>
      <c r="Q2593" s="502" t="s">
        <v>956</v>
      </c>
      <c r="R2593" s="502" t="s">
        <v>5321</v>
      </c>
      <c r="S2593" s="349"/>
    </row>
    <row r="2594" spans="1:19" ht="60" x14ac:dyDescent="0.2">
      <c r="A2594" s="481">
        <f t="shared" si="345"/>
        <v>2591</v>
      </c>
      <c r="B2594" s="399">
        <v>45331</v>
      </c>
      <c r="C2594" s="441">
        <v>45323</v>
      </c>
      <c r="D2594" s="400" t="s">
        <v>114</v>
      </c>
      <c r="E2594" s="401" t="s">
        <v>342</v>
      </c>
      <c r="F2594" s="402">
        <v>60</v>
      </c>
      <c r="G2594" s="491" t="s">
        <v>4544</v>
      </c>
      <c r="H2594" s="400" t="s">
        <v>139</v>
      </c>
      <c r="I2594" s="403" t="s">
        <v>3231</v>
      </c>
      <c r="J2594" s="386" t="str">
        <f t="shared" si="344"/>
        <v>CPF Protegido - LGPD</v>
      </c>
      <c r="K2594" s="386" t="s">
        <v>3733</v>
      </c>
      <c r="L2594" s="404" t="s">
        <v>979</v>
      </c>
      <c r="M2594" s="386" t="s">
        <v>5100</v>
      </c>
      <c r="N2594" s="399">
        <v>45329</v>
      </c>
      <c r="O2594" s="400" t="s">
        <v>81</v>
      </c>
      <c r="P2594" s="504" t="s">
        <v>3320</v>
      </c>
      <c r="Q2594" s="502" t="s">
        <v>957</v>
      </c>
      <c r="R2594" s="502" t="s">
        <v>3767</v>
      </c>
      <c r="S2594" s="349"/>
    </row>
    <row r="2595" spans="1:19" ht="60" x14ac:dyDescent="0.2">
      <c r="A2595" s="481">
        <f t="shared" si="345"/>
        <v>2592</v>
      </c>
      <c r="B2595" s="399">
        <v>45337</v>
      </c>
      <c r="C2595" s="441">
        <v>45323</v>
      </c>
      <c r="D2595" s="400" t="s">
        <v>114</v>
      </c>
      <c r="E2595" s="401" t="s">
        <v>342</v>
      </c>
      <c r="F2595" s="402">
        <v>1259.99</v>
      </c>
      <c r="G2595" s="491" t="s">
        <v>4545</v>
      </c>
      <c r="H2595" s="400" t="s">
        <v>139</v>
      </c>
      <c r="I2595" s="403" t="s">
        <v>4546</v>
      </c>
      <c r="J2595" s="386" t="str">
        <f t="shared" si="344"/>
        <v>20.884.585/0001-67</v>
      </c>
      <c r="K2595" s="386" t="s">
        <v>4351</v>
      </c>
      <c r="L2595" s="404" t="s">
        <v>3349</v>
      </c>
      <c r="M2595" s="386" t="s">
        <v>5110</v>
      </c>
      <c r="N2595" s="399">
        <v>45342</v>
      </c>
      <c r="O2595" s="400" t="s">
        <v>81</v>
      </c>
      <c r="P2595" s="504" t="s">
        <v>4989</v>
      </c>
      <c r="Q2595" s="502" t="s">
        <v>956</v>
      </c>
      <c r="R2595" s="502" t="s">
        <v>5322</v>
      </c>
      <c r="S2595" s="349"/>
    </row>
    <row r="2596" spans="1:19" ht="60" x14ac:dyDescent="0.2">
      <c r="A2596" s="481">
        <f t="shared" si="345"/>
        <v>2593</v>
      </c>
      <c r="B2596" s="399">
        <v>45337</v>
      </c>
      <c r="C2596" s="441">
        <v>45323</v>
      </c>
      <c r="D2596" s="400" t="s">
        <v>114</v>
      </c>
      <c r="E2596" s="401" t="s">
        <v>342</v>
      </c>
      <c r="F2596" s="402">
        <v>1000</v>
      </c>
      <c r="G2596" s="491" t="s">
        <v>4535</v>
      </c>
      <c r="H2596" s="400" t="s">
        <v>139</v>
      </c>
      <c r="I2596" s="403" t="s">
        <v>4547</v>
      </c>
      <c r="J2596" s="386" t="str">
        <f t="shared" si="344"/>
        <v>27.957.959/0001-76</v>
      </c>
      <c r="K2596" s="386" t="s">
        <v>3733</v>
      </c>
      <c r="L2596" s="404" t="s">
        <v>3351</v>
      </c>
      <c r="M2596" s="386" t="s">
        <v>3605</v>
      </c>
      <c r="N2596" s="399">
        <v>45336</v>
      </c>
      <c r="O2596" s="400" t="s">
        <v>81</v>
      </c>
      <c r="P2596" s="504" t="s">
        <v>4990</v>
      </c>
      <c r="Q2596" s="502" t="s">
        <v>944</v>
      </c>
      <c r="R2596" s="502" t="s">
        <v>5323</v>
      </c>
      <c r="S2596" s="349"/>
    </row>
    <row r="2597" spans="1:19" ht="60" x14ac:dyDescent="0.2">
      <c r="A2597" s="481">
        <f t="shared" si="345"/>
        <v>2594</v>
      </c>
      <c r="B2597" s="399">
        <v>45337</v>
      </c>
      <c r="C2597" s="441">
        <v>45323</v>
      </c>
      <c r="D2597" s="400" t="s">
        <v>114</v>
      </c>
      <c r="E2597" s="401" t="s">
        <v>342</v>
      </c>
      <c r="F2597" s="402">
        <v>801</v>
      </c>
      <c r="G2597" s="491" t="s">
        <v>4548</v>
      </c>
      <c r="H2597" s="400" t="s">
        <v>139</v>
      </c>
      <c r="I2597" s="403" t="s">
        <v>4549</v>
      </c>
      <c r="J2597" s="386" t="str">
        <f t="shared" si="344"/>
        <v>CPF Protegido - LGPD</v>
      </c>
      <c r="K2597" s="386" t="s">
        <v>3733</v>
      </c>
      <c r="L2597" s="404" t="s">
        <v>979</v>
      </c>
      <c r="M2597" s="386" t="s">
        <v>5111</v>
      </c>
      <c r="N2597" s="399">
        <v>45331</v>
      </c>
      <c r="O2597" s="400" t="s">
        <v>81</v>
      </c>
      <c r="P2597" s="504" t="s">
        <v>4991</v>
      </c>
      <c r="Q2597" s="502" t="s">
        <v>944</v>
      </c>
      <c r="R2597" s="502" t="s">
        <v>5324</v>
      </c>
      <c r="S2597" s="349"/>
    </row>
    <row r="2598" spans="1:19" ht="60" x14ac:dyDescent="0.2">
      <c r="A2598" s="481">
        <f t="shared" si="345"/>
        <v>2595</v>
      </c>
      <c r="B2598" s="399">
        <v>45337</v>
      </c>
      <c r="C2598" s="441">
        <v>45323</v>
      </c>
      <c r="D2598" s="400" t="s">
        <v>114</v>
      </c>
      <c r="E2598" s="401" t="s">
        <v>342</v>
      </c>
      <c r="F2598" s="402">
        <v>1000</v>
      </c>
      <c r="G2598" s="491" t="s">
        <v>4535</v>
      </c>
      <c r="H2598" s="400" t="s">
        <v>139</v>
      </c>
      <c r="I2598" s="403" t="s">
        <v>4550</v>
      </c>
      <c r="J2598" s="386" t="str">
        <f t="shared" si="344"/>
        <v>47.350.126/0001-50</v>
      </c>
      <c r="K2598" s="386" t="s">
        <v>3733</v>
      </c>
      <c r="L2598" s="404" t="s">
        <v>3351</v>
      </c>
      <c r="M2598" s="386" t="s">
        <v>5112</v>
      </c>
      <c r="N2598" s="399">
        <v>45331</v>
      </c>
      <c r="O2598" s="400" t="s">
        <v>81</v>
      </c>
      <c r="P2598" s="504" t="s">
        <v>4992</v>
      </c>
      <c r="Q2598" s="502" t="s">
        <v>944</v>
      </c>
      <c r="R2598" s="502" t="s">
        <v>5325</v>
      </c>
      <c r="S2598" s="349"/>
    </row>
    <row r="2599" spans="1:19" ht="60" x14ac:dyDescent="0.2">
      <c r="A2599" s="481">
        <f t="shared" si="345"/>
        <v>2596</v>
      </c>
      <c r="B2599" s="399">
        <v>45337</v>
      </c>
      <c r="C2599" s="441">
        <v>45323</v>
      </c>
      <c r="D2599" s="400" t="s">
        <v>114</v>
      </c>
      <c r="E2599" s="401" t="s">
        <v>342</v>
      </c>
      <c r="F2599" s="402">
        <v>776</v>
      </c>
      <c r="G2599" s="491" t="s">
        <v>4551</v>
      </c>
      <c r="H2599" s="400" t="s">
        <v>139</v>
      </c>
      <c r="I2599" s="403" t="s">
        <v>4552</v>
      </c>
      <c r="J2599" s="386" t="str">
        <f t="shared" si="344"/>
        <v>31.395.134/0001-82</v>
      </c>
      <c r="K2599" s="386" t="s">
        <v>3733</v>
      </c>
      <c r="L2599" s="404" t="s">
        <v>3351</v>
      </c>
      <c r="M2599" s="386" t="s">
        <v>3656</v>
      </c>
      <c r="N2599" s="399">
        <v>45331</v>
      </c>
      <c r="O2599" s="400" t="s">
        <v>81</v>
      </c>
      <c r="P2599" s="504" t="s">
        <v>4993</v>
      </c>
      <c r="Q2599" s="502" t="s">
        <v>957</v>
      </c>
      <c r="R2599" s="502" t="s">
        <v>5326</v>
      </c>
      <c r="S2599" s="349"/>
    </row>
    <row r="2600" spans="1:19" ht="60" x14ac:dyDescent="0.2">
      <c r="A2600" s="481">
        <f t="shared" si="345"/>
        <v>2597</v>
      </c>
      <c r="B2600" s="399">
        <v>45338</v>
      </c>
      <c r="C2600" s="441">
        <v>45323</v>
      </c>
      <c r="D2600" s="400" t="s">
        <v>114</v>
      </c>
      <c r="E2600" s="401" t="s">
        <v>342</v>
      </c>
      <c r="F2600" s="402">
        <v>19600</v>
      </c>
      <c r="G2600" s="491" t="s">
        <v>4553</v>
      </c>
      <c r="H2600" s="400" t="s">
        <v>139</v>
      </c>
      <c r="I2600" s="403" t="s">
        <v>737</v>
      </c>
      <c r="J2600" s="386" t="str">
        <f t="shared" si="344"/>
        <v>23.140.815/0001-71</v>
      </c>
      <c r="K2600" s="386" t="s">
        <v>4161</v>
      </c>
      <c r="L2600" s="404" t="s">
        <v>3351</v>
      </c>
      <c r="M2600" s="386" t="s">
        <v>5113</v>
      </c>
      <c r="N2600" s="399">
        <v>45328</v>
      </c>
      <c r="O2600" s="400" t="s">
        <v>81</v>
      </c>
      <c r="P2600" s="504" t="s">
        <v>738</v>
      </c>
      <c r="Q2600" s="502" t="s">
        <v>957</v>
      </c>
      <c r="R2600" s="502" t="s">
        <v>5327</v>
      </c>
      <c r="S2600" s="349"/>
    </row>
    <row r="2601" spans="1:19" ht="60" x14ac:dyDescent="0.2">
      <c r="A2601" s="481">
        <f t="shared" si="345"/>
        <v>2598</v>
      </c>
      <c r="B2601" s="399">
        <v>45338</v>
      </c>
      <c r="C2601" s="441">
        <v>45323</v>
      </c>
      <c r="D2601" s="400" t="s">
        <v>114</v>
      </c>
      <c r="E2601" s="401" t="s">
        <v>342</v>
      </c>
      <c r="F2601" s="402">
        <v>12.53</v>
      </c>
      <c r="G2601" s="491" t="s">
        <v>4554</v>
      </c>
      <c r="H2601" s="400" t="s">
        <v>139</v>
      </c>
      <c r="I2601" s="403" t="s">
        <v>5559</v>
      </c>
      <c r="J2601" s="386" t="str">
        <f t="shared" si="344"/>
        <v>00.000.000/0001-91</v>
      </c>
      <c r="K2601" s="386" t="s">
        <v>3943</v>
      </c>
      <c r="L2601" s="404" t="s">
        <v>939</v>
      </c>
      <c r="M2601" s="386" t="s">
        <v>3258</v>
      </c>
      <c r="N2601" s="399">
        <v>45338</v>
      </c>
      <c r="O2601" s="400" t="s">
        <v>81</v>
      </c>
      <c r="P2601" s="504" t="s">
        <v>1004</v>
      </c>
      <c r="Q2601" s="502" t="s">
        <v>126</v>
      </c>
      <c r="R2601" s="502" t="s">
        <v>5328</v>
      </c>
      <c r="S2601" s="349"/>
    </row>
    <row r="2602" spans="1:19" ht="60" x14ac:dyDescent="0.2">
      <c r="A2602" s="481">
        <f t="shared" si="345"/>
        <v>2599</v>
      </c>
      <c r="B2602" s="399">
        <v>45338</v>
      </c>
      <c r="C2602" s="441">
        <v>45323</v>
      </c>
      <c r="D2602" s="400" t="s">
        <v>114</v>
      </c>
      <c r="E2602" s="401" t="s">
        <v>342</v>
      </c>
      <c r="F2602" s="402">
        <v>3296.73</v>
      </c>
      <c r="G2602" s="491" t="s">
        <v>4555</v>
      </c>
      <c r="H2602" s="400" t="s">
        <v>139</v>
      </c>
      <c r="I2602" s="403" t="s">
        <v>4556</v>
      </c>
      <c r="J2602" s="386" t="str">
        <f t="shared" si="344"/>
        <v>CPF Protegido - LGPD</v>
      </c>
      <c r="K2602" s="386" t="s">
        <v>4050</v>
      </c>
      <c r="L2602" s="404" t="s">
        <v>4332</v>
      </c>
      <c r="M2602" s="386" t="s">
        <v>3258</v>
      </c>
      <c r="N2602" s="399">
        <v>45338</v>
      </c>
      <c r="O2602" s="400" t="s">
        <v>81</v>
      </c>
      <c r="P2602" s="504" t="s">
        <v>3258</v>
      </c>
      <c r="Q2602" s="502" t="s">
        <v>944</v>
      </c>
      <c r="R2602" s="502" t="s">
        <v>5328</v>
      </c>
      <c r="S2602" s="349"/>
    </row>
    <row r="2603" spans="1:19" ht="60" x14ac:dyDescent="0.2">
      <c r="A2603" s="481">
        <f t="shared" si="345"/>
        <v>2600</v>
      </c>
      <c r="B2603" s="399">
        <v>45338</v>
      </c>
      <c r="C2603" s="441">
        <v>45323</v>
      </c>
      <c r="D2603" s="400" t="s">
        <v>114</v>
      </c>
      <c r="E2603" s="401" t="s">
        <v>342</v>
      </c>
      <c r="F2603" s="402">
        <v>581.78</v>
      </c>
      <c r="G2603" s="491" t="s">
        <v>4557</v>
      </c>
      <c r="H2603" s="400" t="s">
        <v>139</v>
      </c>
      <c r="I2603" s="403" t="s">
        <v>5559</v>
      </c>
      <c r="J2603" s="386" t="str">
        <f t="shared" si="344"/>
        <v>00.000.000/0001-91</v>
      </c>
      <c r="K2603" s="386" t="s">
        <v>1234</v>
      </c>
      <c r="L2603" s="404" t="s">
        <v>939</v>
      </c>
      <c r="M2603" s="386" t="s">
        <v>3258</v>
      </c>
      <c r="N2603" s="399">
        <v>45338</v>
      </c>
      <c r="O2603" s="400" t="s">
        <v>81</v>
      </c>
      <c r="P2603" s="504" t="s">
        <v>1004</v>
      </c>
      <c r="Q2603" s="502" t="s">
        <v>126</v>
      </c>
      <c r="R2603" s="502" t="s">
        <v>5328</v>
      </c>
      <c r="S2603" s="349"/>
    </row>
    <row r="2604" spans="1:19" ht="60" x14ac:dyDescent="0.2">
      <c r="A2604" s="481">
        <f t="shared" si="345"/>
        <v>2601</v>
      </c>
      <c r="B2604" s="399">
        <v>45338</v>
      </c>
      <c r="C2604" s="441">
        <v>45323</v>
      </c>
      <c r="D2604" s="400" t="s">
        <v>114</v>
      </c>
      <c r="E2604" s="401" t="s">
        <v>342</v>
      </c>
      <c r="F2604" s="402">
        <v>700</v>
      </c>
      <c r="G2604" s="491" t="s">
        <v>4558</v>
      </c>
      <c r="H2604" s="400" t="s">
        <v>139</v>
      </c>
      <c r="I2604" s="403" t="s">
        <v>4559</v>
      </c>
      <c r="J2604" s="386" t="str">
        <f t="shared" si="344"/>
        <v>49.777.935/0001-78</v>
      </c>
      <c r="K2604" s="386" t="s">
        <v>4351</v>
      </c>
      <c r="L2604" s="404" t="s">
        <v>3349</v>
      </c>
      <c r="M2604" s="386" t="s">
        <v>5114</v>
      </c>
      <c r="N2604" s="399">
        <v>45338</v>
      </c>
      <c r="O2604" s="400" t="s">
        <v>81</v>
      </c>
      <c r="P2604" s="504" t="s">
        <v>4994</v>
      </c>
      <c r="Q2604" s="502" t="s">
        <v>956</v>
      </c>
      <c r="R2604" s="502" t="s">
        <v>5329</v>
      </c>
      <c r="S2604" s="349"/>
    </row>
    <row r="2605" spans="1:19" ht="60" x14ac:dyDescent="0.2">
      <c r="A2605" s="481">
        <f t="shared" si="345"/>
        <v>2602</v>
      </c>
      <c r="B2605" s="399">
        <v>45338</v>
      </c>
      <c r="C2605" s="441">
        <v>45323</v>
      </c>
      <c r="D2605" s="400" t="s">
        <v>114</v>
      </c>
      <c r="E2605" s="401" t="s">
        <v>342</v>
      </c>
      <c r="F2605" s="402">
        <v>2489.19</v>
      </c>
      <c r="G2605" s="491" t="s">
        <v>4560</v>
      </c>
      <c r="H2605" s="400" t="s">
        <v>139</v>
      </c>
      <c r="I2605" s="403" t="s">
        <v>4561</v>
      </c>
      <c r="J2605" s="386" t="str">
        <f t="shared" si="344"/>
        <v xml:space="preserve">097.622.936-65
</v>
      </c>
      <c r="K2605" s="386" t="s">
        <v>3733</v>
      </c>
      <c r="L2605" s="404" t="s">
        <v>979</v>
      </c>
      <c r="M2605" s="386" t="s">
        <v>5115</v>
      </c>
      <c r="N2605" s="399">
        <v>45337</v>
      </c>
      <c r="O2605" s="400" t="s">
        <v>81</v>
      </c>
      <c r="P2605" s="504" t="s">
        <v>4995</v>
      </c>
      <c r="Q2605" s="502" t="s">
        <v>957</v>
      </c>
      <c r="R2605" s="502" t="s">
        <v>5330</v>
      </c>
      <c r="S2605" s="349"/>
    </row>
    <row r="2606" spans="1:19" ht="60" x14ac:dyDescent="0.2">
      <c r="A2606" s="481">
        <f t="shared" si="345"/>
        <v>2603</v>
      </c>
      <c r="B2606" s="399">
        <v>45338</v>
      </c>
      <c r="C2606" s="441">
        <v>45323</v>
      </c>
      <c r="D2606" s="400" t="s">
        <v>114</v>
      </c>
      <c r="E2606" s="401" t="s">
        <v>342</v>
      </c>
      <c r="F2606" s="402">
        <v>840</v>
      </c>
      <c r="G2606" s="491" t="s">
        <v>4535</v>
      </c>
      <c r="H2606" s="400" t="s">
        <v>139</v>
      </c>
      <c r="I2606" s="403" t="s">
        <v>4562</v>
      </c>
      <c r="J2606" s="386" t="str">
        <f t="shared" si="344"/>
        <v>CPF Protegido - LGPD</v>
      </c>
      <c r="K2606" s="386" t="s">
        <v>3733</v>
      </c>
      <c r="L2606" s="404" t="s">
        <v>979</v>
      </c>
      <c r="M2606" s="386" t="s">
        <v>5116</v>
      </c>
      <c r="N2606" s="399">
        <v>45337</v>
      </c>
      <c r="O2606" s="400" t="s">
        <v>81</v>
      </c>
      <c r="P2606" s="504" t="s">
        <v>4996</v>
      </c>
      <c r="Q2606" s="502" t="s">
        <v>944</v>
      </c>
      <c r="R2606" s="502" t="s">
        <v>5331</v>
      </c>
      <c r="S2606" s="349"/>
    </row>
    <row r="2607" spans="1:19" ht="60" x14ac:dyDescent="0.2">
      <c r="A2607" s="481">
        <f t="shared" si="345"/>
        <v>2604</v>
      </c>
      <c r="B2607" s="399">
        <v>45341</v>
      </c>
      <c r="C2607" s="441">
        <v>45323</v>
      </c>
      <c r="D2607" s="400" t="s">
        <v>114</v>
      </c>
      <c r="E2607" s="401" t="s">
        <v>342</v>
      </c>
      <c r="F2607" s="402">
        <v>2489.19</v>
      </c>
      <c r="G2607" s="491" t="s">
        <v>4563</v>
      </c>
      <c r="H2607" s="400" t="s">
        <v>139</v>
      </c>
      <c r="I2607" s="403" t="s">
        <v>897</v>
      </c>
      <c r="J2607" s="386" t="str">
        <f t="shared" si="344"/>
        <v>CPF Protegido - LGPD</v>
      </c>
      <c r="K2607" s="386" t="s">
        <v>4161</v>
      </c>
      <c r="L2607" s="404" t="s">
        <v>979</v>
      </c>
      <c r="M2607" s="386" t="s">
        <v>5117</v>
      </c>
      <c r="N2607" s="399">
        <v>45338</v>
      </c>
      <c r="O2607" s="400" t="s">
        <v>81</v>
      </c>
      <c r="P2607" s="504" t="s">
        <v>898</v>
      </c>
      <c r="Q2607" s="502" t="s">
        <v>957</v>
      </c>
      <c r="R2607" s="502" t="s">
        <v>5332</v>
      </c>
      <c r="S2607" s="349"/>
    </row>
    <row r="2608" spans="1:19" ht="60" x14ac:dyDescent="0.2">
      <c r="A2608" s="481">
        <f t="shared" si="345"/>
        <v>2605</v>
      </c>
      <c r="B2608" s="399">
        <v>45341</v>
      </c>
      <c r="C2608" s="441">
        <v>45323</v>
      </c>
      <c r="D2608" s="400" t="s">
        <v>114</v>
      </c>
      <c r="E2608" s="401" t="s">
        <v>342</v>
      </c>
      <c r="F2608" s="402">
        <v>2489.19</v>
      </c>
      <c r="G2608" s="491" t="s">
        <v>4563</v>
      </c>
      <c r="H2608" s="400" t="s">
        <v>139</v>
      </c>
      <c r="I2608" s="403" t="s">
        <v>891</v>
      </c>
      <c r="J2608" s="386" t="str">
        <f t="shared" si="344"/>
        <v>CPF Protegido - LGPD</v>
      </c>
      <c r="K2608" s="386" t="s">
        <v>4161</v>
      </c>
      <c r="L2608" s="404" t="s">
        <v>979</v>
      </c>
      <c r="M2608" s="386" t="s">
        <v>5118</v>
      </c>
      <c r="N2608" s="399">
        <v>45338</v>
      </c>
      <c r="O2608" s="400" t="s">
        <v>81</v>
      </c>
      <c r="P2608" s="504" t="s">
        <v>892</v>
      </c>
      <c r="Q2608" s="502" t="s">
        <v>957</v>
      </c>
      <c r="R2608" s="502" t="s">
        <v>5333</v>
      </c>
      <c r="S2608" s="349"/>
    </row>
    <row r="2609" spans="1:19" ht="60" x14ac:dyDescent="0.2">
      <c r="A2609" s="481">
        <f t="shared" si="345"/>
        <v>2606</v>
      </c>
      <c r="B2609" s="399">
        <v>45341</v>
      </c>
      <c r="C2609" s="441">
        <v>45323</v>
      </c>
      <c r="D2609" s="400" t="s">
        <v>114</v>
      </c>
      <c r="E2609" s="401" t="s">
        <v>342</v>
      </c>
      <c r="F2609" s="402">
        <v>176.9</v>
      </c>
      <c r="G2609" s="491" t="s">
        <v>4564</v>
      </c>
      <c r="H2609" s="400" t="s">
        <v>139</v>
      </c>
      <c r="I2609" s="403" t="s">
        <v>4565</v>
      </c>
      <c r="J2609" s="386" t="str">
        <f t="shared" ref="J2609:J2641" si="346">IF(P2609="","",IF(LEN(TRIM(P2609))&gt;14,P2609,"CPF Protegido - LGPD"))</f>
        <v>05.270.254/0001-43</v>
      </c>
      <c r="K2609" s="386" t="s">
        <v>4351</v>
      </c>
      <c r="L2609" s="404" t="s">
        <v>3349</v>
      </c>
      <c r="M2609" s="386" t="s">
        <v>5119</v>
      </c>
      <c r="N2609" s="399">
        <v>45338</v>
      </c>
      <c r="O2609" s="400" t="s">
        <v>81</v>
      </c>
      <c r="P2609" s="504" t="s">
        <v>4997</v>
      </c>
      <c r="Q2609" s="502" t="s">
        <v>956</v>
      </c>
      <c r="R2609" s="502" t="s">
        <v>5334</v>
      </c>
      <c r="S2609" s="349"/>
    </row>
    <row r="2610" spans="1:19" ht="60" x14ac:dyDescent="0.2">
      <c r="A2610" s="481">
        <f t="shared" si="345"/>
        <v>2607</v>
      </c>
      <c r="B2610" s="399">
        <v>45341</v>
      </c>
      <c r="C2610" s="441">
        <v>45323</v>
      </c>
      <c r="D2610" s="400" t="s">
        <v>114</v>
      </c>
      <c r="E2610" s="401" t="s">
        <v>342</v>
      </c>
      <c r="F2610" s="402">
        <v>88.2</v>
      </c>
      <c r="G2610" s="491" t="s">
        <v>4566</v>
      </c>
      <c r="H2610" s="400" t="s">
        <v>139</v>
      </c>
      <c r="I2610" s="403" t="s">
        <v>4567</v>
      </c>
      <c r="J2610" s="386" t="str">
        <f t="shared" si="346"/>
        <v>07.741.201/0001-99</v>
      </c>
      <c r="K2610" s="386" t="s">
        <v>4351</v>
      </c>
      <c r="L2610" s="404" t="s">
        <v>3349</v>
      </c>
      <c r="M2610" s="386" t="s">
        <v>5120</v>
      </c>
      <c r="N2610" s="399">
        <v>45341</v>
      </c>
      <c r="O2610" s="400" t="s">
        <v>81</v>
      </c>
      <c r="P2610" s="504" t="s">
        <v>4998</v>
      </c>
      <c r="Q2610" s="502" t="s">
        <v>956</v>
      </c>
      <c r="R2610" s="502" t="s">
        <v>5335</v>
      </c>
      <c r="S2610" s="349"/>
    </row>
    <row r="2611" spans="1:19" ht="60" x14ac:dyDescent="0.2">
      <c r="A2611" s="481">
        <f t="shared" si="345"/>
        <v>2608</v>
      </c>
      <c r="B2611" s="399">
        <v>45341</v>
      </c>
      <c r="C2611" s="441">
        <v>45323</v>
      </c>
      <c r="D2611" s="400" t="s">
        <v>114</v>
      </c>
      <c r="E2611" s="401" t="s">
        <v>342</v>
      </c>
      <c r="F2611" s="402">
        <v>600</v>
      </c>
      <c r="G2611" s="491" t="s">
        <v>4568</v>
      </c>
      <c r="H2611" s="400" t="s">
        <v>139</v>
      </c>
      <c r="I2611" s="403" t="s">
        <v>4569</v>
      </c>
      <c r="J2611" s="386" t="str">
        <f t="shared" si="346"/>
        <v>48.237.970/0001-31</v>
      </c>
      <c r="K2611" s="386" t="s">
        <v>3733</v>
      </c>
      <c r="L2611" s="404" t="s">
        <v>3351</v>
      </c>
      <c r="M2611" s="386" t="s">
        <v>5121</v>
      </c>
      <c r="N2611" s="399">
        <v>45338</v>
      </c>
      <c r="O2611" s="400" t="s">
        <v>81</v>
      </c>
      <c r="P2611" s="504" t="s">
        <v>4999</v>
      </c>
      <c r="Q2611" s="502" t="s">
        <v>957</v>
      </c>
      <c r="R2611" s="502" t="s">
        <v>5336</v>
      </c>
      <c r="S2611" s="349"/>
    </row>
    <row r="2612" spans="1:19" ht="60" x14ac:dyDescent="0.2">
      <c r="A2612" s="481">
        <f t="shared" si="345"/>
        <v>2609</v>
      </c>
      <c r="B2612" s="399">
        <v>45341</v>
      </c>
      <c r="C2612" s="441">
        <v>45323</v>
      </c>
      <c r="D2612" s="400" t="s">
        <v>114</v>
      </c>
      <c r="E2612" s="401" t="s">
        <v>342</v>
      </c>
      <c r="F2612" s="402">
        <v>2489.19</v>
      </c>
      <c r="G2612" s="491" t="s">
        <v>4570</v>
      </c>
      <c r="H2612" s="400" t="s">
        <v>139</v>
      </c>
      <c r="I2612" s="403" t="s">
        <v>895</v>
      </c>
      <c r="J2612" s="386" t="str">
        <f t="shared" si="346"/>
        <v>CPF Protegido - LGPD</v>
      </c>
      <c r="K2612" s="386" t="s">
        <v>3733</v>
      </c>
      <c r="L2612" s="404" t="s">
        <v>979</v>
      </c>
      <c r="M2612" s="386" t="s">
        <v>5122</v>
      </c>
      <c r="N2612" s="399">
        <v>45338</v>
      </c>
      <c r="O2612" s="400" t="s">
        <v>81</v>
      </c>
      <c r="P2612" s="504" t="s">
        <v>896</v>
      </c>
      <c r="Q2612" s="502" t="s">
        <v>957</v>
      </c>
      <c r="R2612" s="502" t="s">
        <v>5337</v>
      </c>
      <c r="S2612" s="349"/>
    </row>
    <row r="2613" spans="1:19" ht="60" x14ac:dyDescent="0.2">
      <c r="A2613" s="481">
        <f t="shared" si="345"/>
        <v>2610</v>
      </c>
      <c r="B2613" s="399">
        <v>45341</v>
      </c>
      <c r="C2613" s="441">
        <v>45323</v>
      </c>
      <c r="D2613" s="400" t="s">
        <v>114</v>
      </c>
      <c r="E2613" s="401" t="s">
        <v>342</v>
      </c>
      <c r="F2613" s="402">
        <v>2489.19</v>
      </c>
      <c r="G2613" s="491" t="s">
        <v>4570</v>
      </c>
      <c r="H2613" s="400" t="s">
        <v>139</v>
      </c>
      <c r="I2613" s="403" t="s">
        <v>893</v>
      </c>
      <c r="J2613" s="386" t="str">
        <f t="shared" si="346"/>
        <v>CPF Protegido - LGPD</v>
      </c>
      <c r="K2613" s="386" t="s">
        <v>3733</v>
      </c>
      <c r="L2613" s="404" t="s">
        <v>979</v>
      </c>
      <c r="M2613" s="386" t="s">
        <v>5123</v>
      </c>
      <c r="N2613" s="399">
        <v>45338</v>
      </c>
      <c r="O2613" s="400" t="s">
        <v>81</v>
      </c>
      <c r="P2613" s="504" t="s">
        <v>894</v>
      </c>
      <c r="Q2613" s="502" t="s">
        <v>957</v>
      </c>
      <c r="R2613" s="502" t="s">
        <v>5338</v>
      </c>
      <c r="S2613" s="349"/>
    </row>
    <row r="2614" spans="1:19" ht="60" x14ac:dyDescent="0.2">
      <c r="A2614" s="481">
        <f t="shared" si="345"/>
        <v>2611</v>
      </c>
      <c r="B2614" s="399">
        <v>45341</v>
      </c>
      <c r="C2614" s="441">
        <v>45323</v>
      </c>
      <c r="D2614" s="400" t="s">
        <v>114</v>
      </c>
      <c r="E2614" s="401" t="s">
        <v>342</v>
      </c>
      <c r="F2614" s="402">
        <v>2489.19</v>
      </c>
      <c r="G2614" s="491" t="s">
        <v>4570</v>
      </c>
      <c r="H2614" s="400" t="s">
        <v>139</v>
      </c>
      <c r="I2614" s="403" t="s">
        <v>890</v>
      </c>
      <c r="J2614" s="386" t="str">
        <f t="shared" si="346"/>
        <v>CPF Protegido - LGPD</v>
      </c>
      <c r="K2614" s="386" t="s">
        <v>3733</v>
      </c>
      <c r="L2614" s="404" t="s">
        <v>979</v>
      </c>
      <c r="M2614" s="386" t="s">
        <v>5124</v>
      </c>
      <c r="N2614" s="399">
        <v>45338</v>
      </c>
      <c r="O2614" s="400" t="s">
        <v>81</v>
      </c>
      <c r="P2614" s="504" t="s">
        <v>1510</v>
      </c>
      <c r="Q2614" s="502" t="s">
        <v>957</v>
      </c>
      <c r="R2614" s="502" t="s">
        <v>5339</v>
      </c>
      <c r="S2614" s="349"/>
    </row>
    <row r="2615" spans="1:19" ht="60" x14ac:dyDescent="0.2">
      <c r="A2615" s="481">
        <f t="shared" si="345"/>
        <v>2612</v>
      </c>
      <c r="B2615" s="399">
        <v>45341</v>
      </c>
      <c r="C2615" s="441">
        <v>45323</v>
      </c>
      <c r="D2615" s="400" t="s">
        <v>114</v>
      </c>
      <c r="E2615" s="401" t="s">
        <v>342</v>
      </c>
      <c r="F2615" s="402">
        <v>2489.19</v>
      </c>
      <c r="G2615" s="491" t="s">
        <v>4570</v>
      </c>
      <c r="H2615" s="400" t="s">
        <v>139</v>
      </c>
      <c r="I2615" s="403" t="s">
        <v>899</v>
      </c>
      <c r="J2615" s="386" t="str">
        <f t="shared" si="346"/>
        <v>CPF Protegido - LGPD</v>
      </c>
      <c r="K2615" s="386" t="s">
        <v>3733</v>
      </c>
      <c r="L2615" s="404" t="s">
        <v>979</v>
      </c>
      <c r="M2615" s="386" t="s">
        <v>5125</v>
      </c>
      <c r="N2615" s="399">
        <v>45338</v>
      </c>
      <c r="O2615" s="400" t="s">
        <v>81</v>
      </c>
      <c r="P2615" s="504" t="s">
        <v>900</v>
      </c>
      <c r="Q2615" s="502" t="s">
        <v>957</v>
      </c>
      <c r="R2615" s="502" t="s">
        <v>5340</v>
      </c>
      <c r="S2615" s="349"/>
    </row>
    <row r="2616" spans="1:19" ht="60" x14ac:dyDescent="0.2">
      <c r="A2616" s="481">
        <f t="shared" si="345"/>
        <v>2613</v>
      </c>
      <c r="B2616" s="399">
        <v>45341</v>
      </c>
      <c r="C2616" s="441">
        <v>45323</v>
      </c>
      <c r="D2616" s="400" t="s">
        <v>114</v>
      </c>
      <c r="E2616" s="401" t="s">
        <v>342</v>
      </c>
      <c r="F2616" s="402">
        <v>2489.19</v>
      </c>
      <c r="G2616" s="491" t="s">
        <v>4570</v>
      </c>
      <c r="H2616" s="400" t="s">
        <v>139</v>
      </c>
      <c r="I2616" s="403" t="s">
        <v>4571</v>
      </c>
      <c r="J2616" s="386" t="str">
        <f t="shared" si="346"/>
        <v>CPF Protegido - LGPD</v>
      </c>
      <c r="K2616" s="386" t="s">
        <v>3733</v>
      </c>
      <c r="L2616" s="404" t="s">
        <v>979</v>
      </c>
      <c r="M2616" s="386" t="s">
        <v>3795</v>
      </c>
      <c r="N2616" s="399">
        <v>45338</v>
      </c>
      <c r="O2616" s="400" t="s">
        <v>81</v>
      </c>
      <c r="P2616" s="504" t="s">
        <v>888</v>
      </c>
      <c r="Q2616" s="502" t="s">
        <v>957</v>
      </c>
      <c r="R2616" s="502" t="s">
        <v>5341</v>
      </c>
      <c r="S2616" s="349"/>
    </row>
    <row r="2617" spans="1:19" ht="60" x14ac:dyDescent="0.2">
      <c r="A2617" s="481">
        <f t="shared" si="345"/>
        <v>2614</v>
      </c>
      <c r="B2617" s="399">
        <v>45342</v>
      </c>
      <c r="C2617" s="441">
        <v>45323</v>
      </c>
      <c r="D2617" s="400" t="s">
        <v>114</v>
      </c>
      <c r="E2617" s="401" t="s">
        <v>342</v>
      </c>
      <c r="F2617" s="402">
        <v>6684.97</v>
      </c>
      <c r="G2617" s="491" t="s">
        <v>4572</v>
      </c>
      <c r="H2617" s="400" t="s">
        <v>139</v>
      </c>
      <c r="I2617" s="403" t="s">
        <v>4573</v>
      </c>
      <c r="J2617" s="386" t="str">
        <f t="shared" si="346"/>
        <v>CPF Protegido - LGPD</v>
      </c>
      <c r="K2617" s="386" t="s">
        <v>4161</v>
      </c>
      <c r="L2617" s="404" t="s">
        <v>3348</v>
      </c>
      <c r="M2617" s="386" t="s">
        <v>3258</v>
      </c>
      <c r="N2617" s="399">
        <v>45342</v>
      </c>
      <c r="O2617" s="400" t="s">
        <v>81</v>
      </c>
      <c r="P2617" s="504" t="s">
        <v>5000</v>
      </c>
      <c r="Q2617" s="502" t="s">
        <v>944</v>
      </c>
      <c r="R2617" s="502" t="s">
        <v>5342</v>
      </c>
      <c r="S2617" s="349"/>
    </row>
    <row r="2618" spans="1:19" ht="60" x14ac:dyDescent="0.2">
      <c r="A2618" s="481">
        <f t="shared" si="345"/>
        <v>2615</v>
      </c>
      <c r="B2618" s="399">
        <v>45342</v>
      </c>
      <c r="C2618" s="441">
        <v>45323</v>
      </c>
      <c r="D2618" s="400" t="s">
        <v>114</v>
      </c>
      <c r="E2618" s="401" t="s">
        <v>342</v>
      </c>
      <c r="F2618" s="402">
        <v>5820</v>
      </c>
      <c r="G2618" s="491" t="s">
        <v>4574</v>
      </c>
      <c r="H2618" s="400" t="s">
        <v>139</v>
      </c>
      <c r="I2618" s="403" t="s">
        <v>4552</v>
      </c>
      <c r="J2618" s="386" t="str">
        <f t="shared" si="346"/>
        <v>31.395.134/0001-82</v>
      </c>
      <c r="K2618" s="386" t="s">
        <v>4161</v>
      </c>
      <c r="L2618" s="404" t="s">
        <v>3348</v>
      </c>
      <c r="M2618" s="386" t="s">
        <v>3258</v>
      </c>
      <c r="N2618" s="399">
        <v>45342</v>
      </c>
      <c r="O2618" s="400" t="s">
        <v>81</v>
      </c>
      <c r="P2618" s="504" t="s">
        <v>4993</v>
      </c>
      <c r="Q2618" s="502" t="s">
        <v>957</v>
      </c>
      <c r="R2618" s="502" t="s">
        <v>5343</v>
      </c>
      <c r="S2618" s="349"/>
    </row>
    <row r="2619" spans="1:19" ht="60" x14ac:dyDescent="0.2">
      <c r="A2619" s="481">
        <f t="shared" si="345"/>
        <v>2616</v>
      </c>
      <c r="B2619" s="399">
        <v>45342</v>
      </c>
      <c r="C2619" s="441">
        <v>45323</v>
      </c>
      <c r="D2619" s="400" t="s">
        <v>114</v>
      </c>
      <c r="E2619" s="401" t="s">
        <v>342</v>
      </c>
      <c r="F2619" s="402">
        <v>8000</v>
      </c>
      <c r="G2619" s="491" t="s">
        <v>4575</v>
      </c>
      <c r="H2619" s="400" t="s">
        <v>139</v>
      </c>
      <c r="I2619" s="403" t="s">
        <v>4576</v>
      </c>
      <c r="J2619" s="386" t="str">
        <f t="shared" si="346"/>
        <v>36.494.067/0001-77</v>
      </c>
      <c r="K2619" s="386" t="s">
        <v>4161</v>
      </c>
      <c r="L2619" s="404" t="s">
        <v>3348</v>
      </c>
      <c r="M2619" s="386" t="s">
        <v>3258</v>
      </c>
      <c r="N2619" s="399">
        <v>45342</v>
      </c>
      <c r="O2619" s="400" t="s">
        <v>81</v>
      </c>
      <c r="P2619" s="504" t="s">
        <v>5001</v>
      </c>
      <c r="Q2619" s="502" t="s">
        <v>944</v>
      </c>
      <c r="R2619" s="502" t="s">
        <v>5344</v>
      </c>
      <c r="S2619" s="349"/>
    </row>
    <row r="2620" spans="1:19" ht="60" x14ac:dyDescent="0.2">
      <c r="A2620" s="481">
        <f t="shared" si="345"/>
        <v>2617</v>
      </c>
      <c r="B2620" s="399">
        <v>45342</v>
      </c>
      <c r="C2620" s="441">
        <v>45323</v>
      </c>
      <c r="D2620" s="400" t="s">
        <v>114</v>
      </c>
      <c r="E2620" s="401" t="s">
        <v>342</v>
      </c>
      <c r="F2620" s="402">
        <v>6684.97</v>
      </c>
      <c r="G2620" s="491" t="s">
        <v>4577</v>
      </c>
      <c r="H2620" s="400" t="s">
        <v>139</v>
      </c>
      <c r="I2620" s="403" t="s">
        <v>4578</v>
      </c>
      <c r="J2620" s="386" t="str">
        <f t="shared" si="346"/>
        <v>CPF Protegido - LGPD</v>
      </c>
      <c r="K2620" s="386" t="s">
        <v>4161</v>
      </c>
      <c r="L2620" s="404" t="s">
        <v>3348</v>
      </c>
      <c r="M2620" s="386" t="s">
        <v>3258</v>
      </c>
      <c r="N2620" s="399">
        <v>45342</v>
      </c>
      <c r="O2620" s="400" t="s">
        <v>81</v>
      </c>
      <c r="P2620" s="504" t="s">
        <v>5002</v>
      </c>
      <c r="Q2620" s="502" t="s">
        <v>944</v>
      </c>
      <c r="R2620" s="502" t="s">
        <v>5345</v>
      </c>
      <c r="S2620" s="349"/>
    </row>
    <row r="2621" spans="1:19" ht="60" x14ac:dyDescent="0.2">
      <c r="A2621" s="481">
        <f t="shared" si="345"/>
        <v>2618</v>
      </c>
      <c r="B2621" s="399">
        <v>45342</v>
      </c>
      <c r="C2621" s="441">
        <v>45323</v>
      </c>
      <c r="D2621" s="400" t="s">
        <v>114</v>
      </c>
      <c r="E2621" s="401" t="s">
        <v>342</v>
      </c>
      <c r="F2621" s="402">
        <v>8000</v>
      </c>
      <c r="G2621" s="491" t="s">
        <v>4579</v>
      </c>
      <c r="H2621" s="400" t="s">
        <v>139</v>
      </c>
      <c r="I2621" s="403" t="s">
        <v>4580</v>
      </c>
      <c r="J2621" s="386" t="str">
        <f t="shared" si="346"/>
        <v>44.465.617/0001-58</v>
      </c>
      <c r="K2621" s="386" t="s">
        <v>4161</v>
      </c>
      <c r="L2621" s="404" t="s">
        <v>3348</v>
      </c>
      <c r="M2621" s="386" t="s">
        <v>3258</v>
      </c>
      <c r="N2621" s="399">
        <v>45342</v>
      </c>
      <c r="O2621" s="400" t="s">
        <v>81</v>
      </c>
      <c r="P2621" s="504" t="s">
        <v>5003</v>
      </c>
      <c r="Q2621" s="502" t="s">
        <v>944</v>
      </c>
      <c r="R2621" s="502" t="s">
        <v>5346</v>
      </c>
      <c r="S2621" s="349"/>
    </row>
    <row r="2622" spans="1:19" ht="60" x14ac:dyDescent="0.2">
      <c r="A2622" s="481">
        <f t="shared" si="345"/>
        <v>2619</v>
      </c>
      <c r="B2622" s="399">
        <v>45342</v>
      </c>
      <c r="C2622" s="441">
        <v>45323</v>
      </c>
      <c r="D2622" s="400" t="s">
        <v>114</v>
      </c>
      <c r="E2622" s="401" t="s">
        <v>342</v>
      </c>
      <c r="F2622" s="402">
        <v>1315.03</v>
      </c>
      <c r="G2622" s="491" t="s">
        <v>4581</v>
      </c>
      <c r="H2622" s="400" t="s">
        <v>139</v>
      </c>
      <c r="I2622" s="403" t="s">
        <v>3244</v>
      </c>
      <c r="J2622" s="386" t="str">
        <f t="shared" si="346"/>
        <v>CPF Protegido - LGPD</v>
      </c>
      <c r="K2622" s="386" t="s">
        <v>1234</v>
      </c>
      <c r="L2622" s="404" t="s">
        <v>1445</v>
      </c>
      <c r="M2622" s="386" t="s">
        <v>5126</v>
      </c>
      <c r="N2622" s="399">
        <v>45322</v>
      </c>
      <c r="O2622" s="400" t="s">
        <v>81</v>
      </c>
      <c r="P2622" s="504" t="s">
        <v>3258</v>
      </c>
      <c r="Q2622" s="502" t="s">
        <v>126</v>
      </c>
      <c r="R2622" s="502" t="s">
        <v>5342</v>
      </c>
      <c r="S2622" s="349"/>
    </row>
    <row r="2623" spans="1:19" ht="60" x14ac:dyDescent="0.2">
      <c r="A2623" s="481">
        <f t="shared" si="345"/>
        <v>2620</v>
      </c>
      <c r="B2623" s="399">
        <v>45342</v>
      </c>
      <c r="C2623" s="441">
        <v>45323</v>
      </c>
      <c r="D2623" s="400" t="s">
        <v>114</v>
      </c>
      <c r="E2623" s="401" t="s">
        <v>342</v>
      </c>
      <c r="F2623" s="402">
        <v>6.9</v>
      </c>
      <c r="G2623" s="491" t="s">
        <v>4582</v>
      </c>
      <c r="H2623" s="400" t="s">
        <v>139</v>
      </c>
      <c r="I2623" s="403" t="s">
        <v>4583</v>
      </c>
      <c r="J2623" s="386" t="str">
        <f t="shared" si="346"/>
        <v>00.521.628/0001-32</v>
      </c>
      <c r="K2623" s="386" t="s">
        <v>4351</v>
      </c>
      <c r="L2623" s="404" t="s">
        <v>3349</v>
      </c>
      <c r="M2623" s="386" t="s">
        <v>5127</v>
      </c>
      <c r="N2623" s="399">
        <v>45342</v>
      </c>
      <c r="O2623" s="400" t="s">
        <v>81</v>
      </c>
      <c r="P2623" s="504" t="s">
        <v>5004</v>
      </c>
      <c r="Q2623" s="502" t="s">
        <v>956</v>
      </c>
      <c r="R2623" s="502" t="s">
        <v>5347</v>
      </c>
      <c r="S2623" s="349"/>
    </row>
    <row r="2624" spans="1:19" ht="60" x14ac:dyDescent="0.2">
      <c r="A2624" s="481">
        <f t="shared" si="345"/>
        <v>2621</v>
      </c>
      <c r="B2624" s="399">
        <v>45342</v>
      </c>
      <c r="C2624" s="441">
        <v>45323</v>
      </c>
      <c r="D2624" s="400" t="s">
        <v>114</v>
      </c>
      <c r="E2624" s="401" t="s">
        <v>342</v>
      </c>
      <c r="F2624" s="402">
        <v>396</v>
      </c>
      <c r="G2624" s="491" t="s">
        <v>4584</v>
      </c>
      <c r="H2624" s="400" t="s">
        <v>139</v>
      </c>
      <c r="I2624" s="403" t="s">
        <v>4585</v>
      </c>
      <c r="J2624" s="386" t="str">
        <f t="shared" si="346"/>
        <v>35.445.973/0001-19</v>
      </c>
      <c r="K2624" s="386" t="s">
        <v>4351</v>
      </c>
      <c r="L2624" s="404" t="s">
        <v>3349</v>
      </c>
      <c r="M2624" s="386" t="s">
        <v>5128</v>
      </c>
      <c r="N2624" s="399">
        <v>45341</v>
      </c>
      <c r="O2624" s="400" t="s">
        <v>81</v>
      </c>
      <c r="P2624" s="504" t="s">
        <v>5005</v>
      </c>
      <c r="Q2624" s="502" t="s">
        <v>956</v>
      </c>
      <c r="R2624" s="502" t="s">
        <v>5348</v>
      </c>
      <c r="S2624" s="349"/>
    </row>
    <row r="2625" spans="1:19" ht="60" x14ac:dyDescent="0.2">
      <c r="A2625" s="481">
        <f t="shared" si="345"/>
        <v>2622</v>
      </c>
      <c r="B2625" s="399">
        <v>45343</v>
      </c>
      <c r="C2625" s="441">
        <v>45323</v>
      </c>
      <c r="D2625" s="400" t="s">
        <v>114</v>
      </c>
      <c r="E2625" s="401" t="s">
        <v>342</v>
      </c>
      <c r="F2625" s="402">
        <v>211.91</v>
      </c>
      <c r="G2625" s="491" t="s">
        <v>4586</v>
      </c>
      <c r="H2625" s="400" t="s">
        <v>139</v>
      </c>
      <c r="I2625" s="403" t="s">
        <v>4587</v>
      </c>
      <c r="J2625" s="386" t="str">
        <f t="shared" si="346"/>
        <v>09.316.105/0001-29</v>
      </c>
      <c r="K2625" s="386" t="s">
        <v>951</v>
      </c>
      <c r="L2625" s="404" t="s">
        <v>3349</v>
      </c>
      <c r="M2625" s="386" t="s">
        <v>3348</v>
      </c>
      <c r="N2625" s="399" t="s">
        <v>126</v>
      </c>
      <c r="O2625" s="400" t="s">
        <v>81</v>
      </c>
      <c r="P2625" s="504" t="s">
        <v>5006</v>
      </c>
      <c r="Q2625" s="502" t="s">
        <v>956</v>
      </c>
      <c r="R2625" s="502" t="s">
        <v>5349</v>
      </c>
      <c r="S2625" s="349"/>
    </row>
    <row r="2626" spans="1:19" ht="60" x14ac:dyDescent="0.2">
      <c r="A2626" s="481">
        <f t="shared" si="345"/>
        <v>2623</v>
      </c>
      <c r="B2626" s="399">
        <v>45343</v>
      </c>
      <c r="C2626" s="441">
        <v>45323</v>
      </c>
      <c r="D2626" s="400" t="s">
        <v>114</v>
      </c>
      <c r="E2626" s="401" t="s">
        <v>342</v>
      </c>
      <c r="F2626" s="402">
        <v>7242.75</v>
      </c>
      <c r="G2626" s="491" t="s">
        <v>4588</v>
      </c>
      <c r="H2626" s="400" t="s">
        <v>139</v>
      </c>
      <c r="I2626" s="403" t="s">
        <v>3238</v>
      </c>
      <c r="J2626" s="386" t="str">
        <f t="shared" si="346"/>
        <v>18.165.912/0001-89</v>
      </c>
      <c r="K2626" s="386" t="s">
        <v>3733</v>
      </c>
      <c r="L2626" s="404" t="s">
        <v>3351</v>
      </c>
      <c r="M2626" s="386" t="s">
        <v>3649</v>
      </c>
      <c r="N2626" s="399">
        <v>45342</v>
      </c>
      <c r="O2626" s="400" t="s">
        <v>81</v>
      </c>
      <c r="P2626" s="504" t="s">
        <v>3327</v>
      </c>
      <c r="Q2626" s="502" t="s">
        <v>957</v>
      </c>
      <c r="R2626" s="502" t="s">
        <v>5350</v>
      </c>
      <c r="S2626" s="349"/>
    </row>
    <row r="2627" spans="1:19" ht="60" x14ac:dyDescent="0.2">
      <c r="A2627" s="481">
        <f t="shared" si="345"/>
        <v>2624</v>
      </c>
      <c r="B2627" s="399">
        <v>45343</v>
      </c>
      <c r="C2627" s="441">
        <v>45323</v>
      </c>
      <c r="D2627" s="400" t="s">
        <v>114</v>
      </c>
      <c r="E2627" s="401" t="s">
        <v>342</v>
      </c>
      <c r="F2627" s="402">
        <v>2489.19</v>
      </c>
      <c r="G2627" s="491" t="s">
        <v>4570</v>
      </c>
      <c r="H2627" s="400" t="s">
        <v>139</v>
      </c>
      <c r="I2627" s="403" t="s">
        <v>901</v>
      </c>
      <c r="J2627" s="386" t="str">
        <f t="shared" si="346"/>
        <v>CPF Protegido - LGPD</v>
      </c>
      <c r="K2627" s="386" t="s">
        <v>3733</v>
      </c>
      <c r="L2627" s="404" t="s">
        <v>979</v>
      </c>
      <c r="M2627" s="386" t="s">
        <v>5129</v>
      </c>
      <c r="N2627" s="399">
        <v>45342</v>
      </c>
      <c r="O2627" s="400" t="s">
        <v>81</v>
      </c>
      <c r="P2627" s="504" t="s">
        <v>902</v>
      </c>
      <c r="Q2627" s="502" t="s">
        <v>957</v>
      </c>
      <c r="R2627" s="502" t="s">
        <v>5351</v>
      </c>
      <c r="S2627" s="349"/>
    </row>
    <row r="2628" spans="1:19" ht="60" x14ac:dyDescent="0.2">
      <c r="A2628" s="481">
        <f t="shared" si="345"/>
        <v>2625</v>
      </c>
      <c r="B2628" s="399">
        <v>45343</v>
      </c>
      <c r="C2628" s="441">
        <v>45323</v>
      </c>
      <c r="D2628" s="400" t="s">
        <v>114</v>
      </c>
      <c r="E2628" s="401" t="s">
        <v>342</v>
      </c>
      <c r="F2628" s="402">
        <v>1848</v>
      </c>
      <c r="G2628" s="491" t="s">
        <v>3008</v>
      </c>
      <c r="H2628" s="400" t="s">
        <v>139</v>
      </c>
      <c r="I2628" s="403" t="s">
        <v>4589</v>
      </c>
      <c r="J2628" s="386" t="str">
        <f t="shared" si="346"/>
        <v>CPF Protegido - LGPD</v>
      </c>
      <c r="K2628" s="386" t="s">
        <v>3733</v>
      </c>
      <c r="L2628" s="404" t="s">
        <v>979</v>
      </c>
      <c r="M2628" s="386" t="s">
        <v>5130</v>
      </c>
      <c r="N2628" s="399">
        <v>45342</v>
      </c>
      <c r="O2628" s="400" t="s">
        <v>81</v>
      </c>
      <c r="P2628" s="504" t="s">
        <v>5007</v>
      </c>
      <c r="Q2628" s="502" t="s">
        <v>944</v>
      </c>
      <c r="R2628" s="502" t="s">
        <v>5352</v>
      </c>
      <c r="S2628" s="349"/>
    </row>
    <row r="2629" spans="1:19" ht="72" x14ac:dyDescent="0.2">
      <c r="A2629" s="481">
        <f t="shared" si="345"/>
        <v>2626</v>
      </c>
      <c r="B2629" s="399">
        <v>45344</v>
      </c>
      <c r="C2629" s="441">
        <v>45323</v>
      </c>
      <c r="D2629" s="400" t="s">
        <v>114</v>
      </c>
      <c r="E2629" s="401" t="s">
        <v>342</v>
      </c>
      <c r="F2629" s="402">
        <v>440.83</v>
      </c>
      <c r="G2629" s="491" t="s">
        <v>4590</v>
      </c>
      <c r="H2629" s="400" t="s">
        <v>139</v>
      </c>
      <c r="I2629" s="403" t="s">
        <v>4556</v>
      </c>
      <c r="J2629" s="386" t="str">
        <f t="shared" si="346"/>
        <v>CPF Protegido - LGPD</v>
      </c>
      <c r="K2629" s="386" t="s">
        <v>4161</v>
      </c>
      <c r="L2629" s="404" t="s">
        <v>3348</v>
      </c>
      <c r="M2629" s="386" t="s">
        <v>3258</v>
      </c>
      <c r="N2629" s="399">
        <v>45344</v>
      </c>
      <c r="O2629" s="400" t="s">
        <v>81</v>
      </c>
      <c r="P2629" s="504" t="s">
        <v>3258</v>
      </c>
      <c r="Q2629" s="502" t="s">
        <v>944</v>
      </c>
      <c r="R2629" s="502" t="s">
        <v>5353</v>
      </c>
      <c r="S2629" s="349"/>
    </row>
    <row r="2630" spans="1:19" ht="60" x14ac:dyDescent="0.2">
      <c r="A2630" s="481">
        <f t="shared" si="345"/>
        <v>2627</v>
      </c>
      <c r="B2630" s="399">
        <v>45344</v>
      </c>
      <c r="C2630" s="441">
        <v>45323</v>
      </c>
      <c r="D2630" s="400" t="s">
        <v>114</v>
      </c>
      <c r="E2630" s="401" t="s">
        <v>342</v>
      </c>
      <c r="F2630" s="402">
        <v>2489.19</v>
      </c>
      <c r="G2630" s="491" t="s">
        <v>4570</v>
      </c>
      <c r="H2630" s="400" t="s">
        <v>139</v>
      </c>
      <c r="I2630" s="403" t="s">
        <v>3208</v>
      </c>
      <c r="J2630" s="386" t="str">
        <f t="shared" si="346"/>
        <v>CPF Protegido - LGPD</v>
      </c>
      <c r="K2630" s="386" t="s">
        <v>3733</v>
      </c>
      <c r="L2630" s="404" t="s">
        <v>979</v>
      </c>
      <c r="M2630" s="386" t="s">
        <v>5131</v>
      </c>
      <c r="N2630" s="399">
        <v>45343</v>
      </c>
      <c r="O2630" s="400" t="s">
        <v>81</v>
      </c>
      <c r="P2630" s="504" t="s">
        <v>3298</v>
      </c>
      <c r="Q2630" s="502" t="s">
        <v>957</v>
      </c>
      <c r="R2630" s="502" t="s">
        <v>3758</v>
      </c>
      <c r="S2630" s="349"/>
    </row>
    <row r="2631" spans="1:19" ht="60" x14ac:dyDescent="0.2">
      <c r="A2631" s="481">
        <f t="shared" si="345"/>
        <v>2628</v>
      </c>
      <c r="B2631" s="399">
        <v>45345</v>
      </c>
      <c r="C2631" s="441">
        <v>45323</v>
      </c>
      <c r="D2631" s="400" t="s">
        <v>114</v>
      </c>
      <c r="E2631" s="401" t="s">
        <v>342</v>
      </c>
      <c r="F2631" s="402">
        <v>2000</v>
      </c>
      <c r="G2631" s="491" t="s">
        <v>4591</v>
      </c>
      <c r="H2631" s="400" t="s">
        <v>139</v>
      </c>
      <c r="I2631" s="403" t="s">
        <v>1666</v>
      </c>
      <c r="J2631" s="386" t="str">
        <f t="shared" si="346"/>
        <v>CPF Protegido - LGPD</v>
      </c>
      <c r="K2631" s="386" t="s">
        <v>4161</v>
      </c>
      <c r="L2631" s="404" t="s">
        <v>3592</v>
      </c>
      <c r="M2631" s="386" t="s">
        <v>3258</v>
      </c>
      <c r="N2631" s="399">
        <v>45344</v>
      </c>
      <c r="O2631" s="400" t="s">
        <v>81</v>
      </c>
      <c r="P2631" s="504" t="s">
        <v>1044</v>
      </c>
      <c r="Q2631" s="502" t="s">
        <v>944</v>
      </c>
      <c r="R2631" s="502" t="s">
        <v>5354</v>
      </c>
      <c r="S2631" s="349"/>
    </row>
    <row r="2632" spans="1:19" ht="60" x14ac:dyDescent="0.2">
      <c r="A2632" s="481">
        <f t="shared" si="345"/>
        <v>2629</v>
      </c>
      <c r="B2632" s="399">
        <v>45345</v>
      </c>
      <c r="C2632" s="441">
        <v>45323</v>
      </c>
      <c r="D2632" s="400" t="s">
        <v>114</v>
      </c>
      <c r="E2632" s="401" t="s">
        <v>342</v>
      </c>
      <c r="F2632" s="402">
        <v>1425.15</v>
      </c>
      <c r="G2632" s="491" t="s">
        <v>3170</v>
      </c>
      <c r="H2632" s="400" t="s">
        <v>139</v>
      </c>
      <c r="I2632" s="403" t="s">
        <v>3244</v>
      </c>
      <c r="J2632" s="386" t="str">
        <f t="shared" si="346"/>
        <v>CPF Protegido - LGPD</v>
      </c>
      <c r="K2632" s="386" t="s">
        <v>1234</v>
      </c>
      <c r="L2632" s="404" t="s">
        <v>1445</v>
      </c>
      <c r="M2632" s="386" t="s">
        <v>3258</v>
      </c>
      <c r="N2632" s="399">
        <v>45322</v>
      </c>
      <c r="O2632" s="400" t="s">
        <v>81</v>
      </c>
      <c r="P2632" s="504" t="s">
        <v>3258</v>
      </c>
      <c r="Q2632" s="501" t="s">
        <v>126</v>
      </c>
      <c r="R2632" s="501" t="s">
        <v>126</v>
      </c>
      <c r="S2632" s="349"/>
    </row>
    <row r="2633" spans="1:19" ht="60" x14ac:dyDescent="0.2">
      <c r="A2633" s="481">
        <f t="shared" si="345"/>
        <v>2630</v>
      </c>
      <c r="B2633" s="399">
        <v>45345</v>
      </c>
      <c r="C2633" s="441">
        <v>45323</v>
      </c>
      <c r="D2633" s="400" t="s">
        <v>114</v>
      </c>
      <c r="E2633" s="401" t="s">
        <v>342</v>
      </c>
      <c r="F2633" s="402">
        <v>600</v>
      </c>
      <c r="G2633" s="491" t="s">
        <v>4592</v>
      </c>
      <c r="H2633" s="400" t="s">
        <v>139</v>
      </c>
      <c r="I2633" s="403" t="s">
        <v>4593</v>
      </c>
      <c r="J2633" s="386" t="str">
        <f t="shared" si="346"/>
        <v>29.782.437/0001-06</v>
      </c>
      <c r="K2633" s="386" t="s">
        <v>3733</v>
      </c>
      <c r="L2633" s="404" t="s">
        <v>3351</v>
      </c>
      <c r="M2633" s="386" t="s">
        <v>5132</v>
      </c>
      <c r="N2633" s="399">
        <v>45344</v>
      </c>
      <c r="O2633" s="400" t="s">
        <v>81</v>
      </c>
      <c r="P2633" s="504" t="s">
        <v>5008</v>
      </c>
      <c r="Q2633" s="502" t="s">
        <v>944</v>
      </c>
      <c r="R2633" s="502" t="s">
        <v>5355</v>
      </c>
      <c r="S2633" s="349"/>
    </row>
    <row r="2634" spans="1:19" ht="60" x14ac:dyDescent="0.2">
      <c r="A2634" s="481">
        <f t="shared" si="345"/>
        <v>2631</v>
      </c>
      <c r="B2634" s="399">
        <v>45345</v>
      </c>
      <c r="C2634" s="441">
        <v>45323</v>
      </c>
      <c r="D2634" s="400" t="s">
        <v>114</v>
      </c>
      <c r="E2634" s="401" t="s">
        <v>342</v>
      </c>
      <c r="F2634" s="402">
        <v>11760</v>
      </c>
      <c r="G2634" s="491" t="s">
        <v>4594</v>
      </c>
      <c r="H2634" s="400" t="s">
        <v>139</v>
      </c>
      <c r="I2634" s="403" t="s">
        <v>4595</v>
      </c>
      <c r="J2634" s="386" t="str">
        <f t="shared" si="346"/>
        <v>34.967.609/0001-56</v>
      </c>
      <c r="K2634" s="386" t="s">
        <v>3733</v>
      </c>
      <c r="L2634" s="404" t="s">
        <v>3351</v>
      </c>
      <c r="M2634" s="386" t="s">
        <v>5133</v>
      </c>
      <c r="N2634" s="399">
        <v>45344</v>
      </c>
      <c r="O2634" s="400" t="s">
        <v>81</v>
      </c>
      <c r="P2634" s="504" t="s">
        <v>5009</v>
      </c>
      <c r="Q2634" s="502" t="s">
        <v>944</v>
      </c>
      <c r="R2634" s="502" t="s">
        <v>5356</v>
      </c>
      <c r="S2634" s="349"/>
    </row>
    <row r="2635" spans="1:19" ht="60" x14ac:dyDescent="0.2">
      <c r="A2635" s="481">
        <f t="shared" si="345"/>
        <v>2632</v>
      </c>
      <c r="B2635" s="399">
        <v>45348</v>
      </c>
      <c r="C2635" s="441">
        <v>45323</v>
      </c>
      <c r="D2635" s="400" t="s">
        <v>114</v>
      </c>
      <c r="E2635" s="401" t="s">
        <v>342</v>
      </c>
      <c r="F2635" s="402">
        <v>624.59</v>
      </c>
      <c r="G2635" s="491" t="s">
        <v>4596</v>
      </c>
      <c r="H2635" s="400" t="s">
        <v>139</v>
      </c>
      <c r="I2635" s="403" t="s">
        <v>5558</v>
      </c>
      <c r="J2635" s="386" t="str">
        <f t="shared" si="346"/>
        <v>24.443.151/0001-82</v>
      </c>
      <c r="K2635" s="386" t="s">
        <v>951</v>
      </c>
      <c r="L2635" s="404" t="s">
        <v>3351</v>
      </c>
      <c r="M2635" s="386" t="s">
        <v>5134</v>
      </c>
      <c r="N2635" s="399">
        <v>45342</v>
      </c>
      <c r="O2635" s="400" t="s">
        <v>81</v>
      </c>
      <c r="P2635" s="504" t="s">
        <v>864</v>
      </c>
      <c r="Q2635" s="502" t="s">
        <v>944</v>
      </c>
      <c r="R2635" s="502" t="s">
        <v>5357</v>
      </c>
      <c r="S2635" s="349"/>
    </row>
    <row r="2636" spans="1:19" ht="60" x14ac:dyDescent="0.2">
      <c r="A2636" s="481">
        <f t="shared" si="345"/>
        <v>2633</v>
      </c>
      <c r="B2636" s="399">
        <v>45348</v>
      </c>
      <c r="C2636" s="441">
        <v>45323</v>
      </c>
      <c r="D2636" s="400" t="s">
        <v>114</v>
      </c>
      <c r="E2636" s="401" t="s">
        <v>342</v>
      </c>
      <c r="F2636" s="402">
        <v>3167.06</v>
      </c>
      <c r="G2636" s="491" t="s">
        <v>4597</v>
      </c>
      <c r="H2636" s="400" t="s">
        <v>139</v>
      </c>
      <c r="I2636" s="403" t="s">
        <v>4598</v>
      </c>
      <c r="J2636" s="386" t="str">
        <f t="shared" si="346"/>
        <v>58.890.252/0001-13</v>
      </c>
      <c r="K2636" s="386" t="s">
        <v>951</v>
      </c>
      <c r="L2636" s="404" t="s">
        <v>3592</v>
      </c>
      <c r="M2636" s="386" t="s">
        <v>5135</v>
      </c>
      <c r="N2636" s="399">
        <v>45343</v>
      </c>
      <c r="O2636" s="400" t="s">
        <v>81</v>
      </c>
      <c r="P2636" s="504" t="s">
        <v>5010</v>
      </c>
      <c r="Q2636" s="502" t="s">
        <v>944</v>
      </c>
      <c r="R2636" s="502" t="s">
        <v>5358</v>
      </c>
      <c r="S2636" s="349"/>
    </row>
    <row r="2637" spans="1:19" ht="72" x14ac:dyDescent="0.2">
      <c r="A2637" s="481">
        <f t="shared" si="345"/>
        <v>2634</v>
      </c>
      <c r="B2637" s="399">
        <v>45350</v>
      </c>
      <c r="C2637" s="441">
        <v>45323</v>
      </c>
      <c r="D2637" s="400" t="s">
        <v>114</v>
      </c>
      <c r="E2637" s="401" t="s">
        <v>342</v>
      </c>
      <c r="F2637" s="402">
        <v>769</v>
      </c>
      <c r="G2637" s="491" t="s">
        <v>4599</v>
      </c>
      <c r="H2637" s="400" t="s">
        <v>139</v>
      </c>
      <c r="I2637" s="403" t="s">
        <v>4600</v>
      </c>
      <c r="J2637" s="386" t="str">
        <f t="shared" si="346"/>
        <v>14.231.353/0001-07</v>
      </c>
      <c r="K2637" s="386" t="s">
        <v>3733</v>
      </c>
      <c r="L2637" s="404" t="s">
        <v>3349</v>
      </c>
      <c r="M2637" s="386" t="s">
        <v>5136</v>
      </c>
      <c r="N2637" s="399">
        <v>45348</v>
      </c>
      <c r="O2637" s="400" t="s">
        <v>81</v>
      </c>
      <c r="P2637" s="504" t="s">
        <v>5011</v>
      </c>
      <c r="Q2637" s="502" t="s">
        <v>956</v>
      </c>
      <c r="R2637" s="502" t="s">
        <v>5359</v>
      </c>
      <c r="S2637" s="349"/>
    </row>
    <row r="2638" spans="1:19" ht="60" x14ac:dyDescent="0.2">
      <c r="A2638" s="481">
        <f t="shared" si="345"/>
        <v>2635</v>
      </c>
      <c r="B2638" s="399">
        <v>45350</v>
      </c>
      <c r="C2638" s="441">
        <v>45323</v>
      </c>
      <c r="D2638" s="400" t="s">
        <v>114</v>
      </c>
      <c r="E2638" s="401" t="s">
        <v>342</v>
      </c>
      <c r="F2638" s="402">
        <v>184.8</v>
      </c>
      <c r="G2638" s="491" t="s">
        <v>4601</v>
      </c>
      <c r="H2638" s="400" t="s">
        <v>139</v>
      </c>
      <c r="I2638" s="403" t="s">
        <v>4602</v>
      </c>
      <c r="J2638" s="386" t="str">
        <f t="shared" si="346"/>
        <v>CPF Protegido - LGPD</v>
      </c>
      <c r="K2638" s="386" t="s">
        <v>4351</v>
      </c>
      <c r="L2638" s="404" t="s">
        <v>979</v>
      </c>
      <c r="M2638" s="386" t="s">
        <v>5137</v>
      </c>
      <c r="N2638" s="399">
        <v>45345</v>
      </c>
      <c r="O2638" s="400" t="s">
        <v>81</v>
      </c>
      <c r="P2638" s="504" t="s">
        <v>5012</v>
      </c>
      <c r="Q2638" s="502" t="s">
        <v>944</v>
      </c>
      <c r="R2638" s="502" t="s">
        <v>5360</v>
      </c>
      <c r="S2638" s="349"/>
    </row>
    <row r="2639" spans="1:19" ht="60" x14ac:dyDescent="0.2">
      <c r="A2639" s="481">
        <f t="shared" si="345"/>
        <v>2636</v>
      </c>
      <c r="B2639" s="399">
        <v>45350</v>
      </c>
      <c r="C2639" s="441">
        <v>45323</v>
      </c>
      <c r="D2639" s="400" t="s">
        <v>114</v>
      </c>
      <c r="E2639" s="401" t="s">
        <v>342</v>
      </c>
      <c r="F2639" s="402">
        <v>20</v>
      </c>
      <c r="G2639" s="491" t="s">
        <v>4603</v>
      </c>
      <c r="H2639" s="400" t="s">
        <v>139</v>
      </c>
      <c r="I2639" s="403" t="s">
        <v>4604</v>
      </c>
      <c r="J2639" s="386" t="str">
        <f t="shared" si="346"/>
        <v>29.136.757/0001-99</v>
      </c>
      <c r="K2639" s="386" t="s">
        <v>4351</v>
      </c>
      <c r="L2639" s="404" t="s">
        <v>3349</v>
      </c>
      <c r="M2639" s="386" t="s">
        <v>5138</v>
      </c>
      <c r="N2639" s="399">
        <v>45355</v>
      </c>
      <c r="O2639" s="400" t="s">
        <v>81</v>
      </c>
      <c r="P2639" s="504" t="s">
        <v>5013</v>
      </c>
      <c r="Q2639" s="502" t="s">
        <v>956</v>
      </c>
      <c r="R2639" s="502" t="s">
        <v>5361</v>
      </c>
      <c r="S2639" s="349"/>
    </row>
    <row r="2640" spans="1:19" ht="60" x14ac:dyDescent="0.2">
      <c r="A2640" s="481">
        <f t="shared" si="345"/>
        <v>2637</v>
      </c>
      <c r="B2640" s="399">
        <v>45350</v>
      </c>
      <c r="C2640" s="441">
        <v>45323</v>
      </c>
      <c r="D2640" s="400" t="s">
        <v>114</v>
      </c>
      <c r="E2640" s="401" t="s">
        <v>342</v>
      </c>
      <c r="F2640" s="402">
        <v>33.17</v>
      </c>
      <c r="G2640" s="491" t="s">
        <v>4605</v>
      </c>
      <c r="H2640" s="400" t="s">
        <v>139</v>
      </c>
      <c r="I2640" s="403" t="s">
        <v>4606</v>
      </c>
      <c r="J2640" s="386" t="str">
        <f t="shared" si="346"/>
        <v>17.583.196/0001-97</v>
      </c>
      <c r="K2640" s="386" t="s">
        <v>4351</v>
      </c>
      <c r="L2640" s="404" t="s">
        <v>3349</v>
      </c>
      <c r="M2640" s="386" t="s">
        <v>5139</v>
      </c>
      <c r="N2640" s="399">
        <v>45350</v>
      </c>
      <c r="O2640" s="400" t="s">
        <v>81</v>
      </c>
      <c r="P2640" s="504" t="s">
        <v>5014</v>
      </c>
      <c r="Q2640" s="502" t="s">
        <v>956</v>
      </c>
      <c r="R2640" s="502" t="s">
        <v>5362</v>
      </c>
      <c r="S2640" s="349"/>
    </row>
    <row r="2641" spans="1:19" ht="60" x14ac:dyDescent="0.2">
      <c r="A2641" s="481">
        <f t="shared" si="345"/>
        <v>2638</v>
      </c>
      <c r="B2641" s="399">
        <v>45351</v>
      </c>
      <c r="C2641" s="441">
        <v>45323</v>
      </c>
      <c r="D2641" s="400" t="s">
        <v>114</v>
      </c>
      <c r="E2641" s="401" t="s">
        <v>342</v>
      </c>
      <c r="F2641" s="402">
        <v>166.36</v>
      </c>
      <c r="G2641" s="491" t="s">
        <v>4607</v>
      </c>
      <c r="H2641" s="400" t="s">
        <v>139</v>
      </c>
      <c r="I2641" s="403" t="s">
        <v>4495</v>
      </c>
      <c r="J2641" s="386" t="str">
        <f t="shared" si="346"/>
        <v>CPF Protegido - LGPD</v>
      </c>
      <c r="K2641" s="386" t="s">
        <v>4161</v>
      </c>
      <c r="L2641" s="404" t="s">
        <v>3348</v>
      </c>
      <c r="M2641" s="386" t="s">
        <v>3258</v>
      </c>
      <c r="N2641" s="399">
        <v>45350</v>
      </c>
      <c r="O2641" s="400" t="s">
        <v>81</v>
      </c>
      <c r="P2641" s="504" t="s">
        <v>4979</v>
      </c>
      <c r="Q2641" s="502" t="s">
        <v>126</v>
      </c>
      <c r="R2641" s="502" t="s">
        <v>5288</v>
      </c>
      <c r="S2641" s="349"/>
    </row>
    <row r="2642" spans="1:19" ht="72" x14ac:dyDescent="0.2">
      <c r="A2642" s="481">
        <f t="shared" si="345"/>
        <v>2639</v>
      </c>
      <c r="B2642" s="399">
        <v>45351</v>
      </c>
      <c r="C2642" s="441">
        <v>45323</v>
      </c>
      <c r="D2642" s="400" t="s">
        <v>114</v>
      </c>
      <c r="E2642" s="401" t="s">
        <v>342</v>
      </c>
      <c r="F2642" s="402">
        <v>114017.11</v>
      </c>
      <c r="G2642" s="491" t="s">
        <v>4608</v>
      </c>
      <c r="H2642" s="400" t="s">
        <v>139</v>
      </c>
      <c r="I2642" s="403" t="s">
        <v>4609</v>
      </c>
      <c r="J2642" s="386" t="str">
        <f t="shared" ref="J2642:J2705" si="347">IF(P2642="","",IF(LEN(TRIM(P2642))&gt;14,P2642,"CPF Protegido - LGPD"))</f>
        <v>20.389.940/0001-21</v>
      </c>
      <c r="K2642" s="386" t="s">
        <v>4161</v>
      </c>
      <c r="L2642" s="404" t="s">
        <v>3351</v>
      </c>
      <c r="M2642" s="386" t="s">
        <v>3649</v>
      </c>
      <c r="N2642" s="399">
        <v>45348</v>
      </c>
      <c r="O2642" s="400" t="s">
        <v>81</v>
      </c>
      <c r="P2642" s="504" t="s">
        <v>5015</v>
      </c>
      <c r="Q2642" s="502" t="s">
        <v>944</v>
      </c>
      <c r="R2642" s="502" t="s">
        <v>5363</v>
      </c>
      <c r="S2642" s="349"/>
    </row>
    <row r="2643" spans="1:19" ht="60" x14ac:dyDescent="0.2">
      <c r="A2643" s="481">
        <f t="shared" ref="A2643:A2707" si="348">IF(B2643="","",ROW()-ROW($A$3))</f>
        <v>2640</v>
      </c>
      <c r="B2643" s="399">
        <v>45351</v>
      </c>
      <c r="C2643" s="441">
        <v>45323</v>
      </c>
      <c r="D2643" s="400" t="s">
        <v>114</v>
      </c>
      <c r="E2643" s="401" t="s">
        <v>342</v>
      </c>
      <c r="F2643" s="402">
        <v>166.35</v>
      </c>
      <c r="G2643" s="491" t="s">
        <v>4610</v>
      </c>
      <c r="H2643" s="400" t="s">
        <v>139</v>
      </c>
      <c r="I2643" s="403" t="s">
        <v>4578</v>
      </c>
      <c r="J2643" s="386" t="str">
        <f t="shared" si="347"/>
        <v>CPF Protegido - LGPD</v>
      </c>
      <c r="K2643" s="386" t="s">
        <v>4161</v>
      </c>
      <c r="L2643" s="404" t="s">
        <v>3348</v>
      </c>
      <c r="M2643" s="386" t="s">
        <v>3258</v>
      </c>
      <c r="N2643" s="399">
        <v>45351</v>
      </c>
      <c r="O2643" s="400" t="s">
        <v>81</v>
      </c>
      <c r="P2643" s="504" t="s">
        <v>5002</v>
      </c>
      <c r="Q2643" s="502" t="s">
        <v>126</v>
      </c>
      <c r="R2643" s="502" t="s">
        <v>5345</v>
      </c>
      <c r="S2643" s="349"/>
    </row>
    <row r="2644" spans="1:19" ht="60" x14ac:dyDescent="0.2">
      <c r="A2644" s="481">
        <f t="shared" si="348"/>
        <v>2641</v>
      </c>
      <c r="B2644" s="399">
        <v>45351</v>
      </c>
      <c r="C2644" s="441">
        <v>45323</v>
      </c>
      <c r="D2644" s="400" t="s">
        <v>90</v>
      </c>
      <c r="E2644" s="401" t="s">
        <v>90</v>
      </c>
      <c r="F2644" s="402">
        <v>26384.62</v>
      </c>
      <c r="G2644" s="405" t="s">
        <v>5463</v>
      </c>
      <c r="H2644" s="400" t="s">
        <v>139</v>
      </c>
      <c r="I2644" s="403" t="s">
        <v>943</v>
      </c>
      <c r="J2644" s="386" t="str">
        <f t="shared" si="347"/>
        <v>70.945.209/0001-03</v>
      </c>
      <c r="K2644" s="418" t="s">
        <v>2006</v>
      </c>
      <c r="L2644" s="430" t="s">
        <v>939</v>
      </c>
      <c r="M2644" s="432" t="s">
        <v>126</v>
      </c>
      <c r="N2644" s="399">
        <v>45351</v>
      </c>
      <c r="O2644" s="400" t="s">
        <v>81</v>
      </c>
      <c r="P2644" s="504" t="s">
        <v>718</v>
      </c>
      <c r="Q2644" s="501" t="s">
        <v>126</v>
      </c>
      <c r="R2644" s="501" t="s">
        <v>126</v>
      </c>
      <c r="S2644" s="349"/>
    </row>
    <row r="2645" spans="1:19" ht="60" x14ac:dyDescent="0.2">
      <c r="A2645" s="481">
        <f t="shared" si="348"/>
        <v>2642</v>
      </c>
      <c r="B2645" s="399">
        <v>45352</v>
      </c>
      <c r="C2645" s="441">
        <v>45352</v>
      </c>
      <c r="D2645" s="400" t="s">
        <v>114</v>
      </c>
      <c r="E2645" s="401" t="s">
        <v>342</v>
      </c>
      <c r="F2645" s="402">
        <v>20000</v>
      </c>
      <c r="G2645" s="491" t="s">
        <v>4611</v>
      </c>
      <c r="H2645" s="400" t="s">
        <v>139</v>
      </c>
      <c r="I2645" s="403" t="s">
        <v>1822</v>
      </c>
      <c r="J2645" s="386" t="str">
        <f t="shared" si="347"/>
        <v>70.945.209/0001-03</v>
      </c>
      <c r="K2645" s="386" t="s">
        <v>4161</v>
      </c>
      <c r="L2645" s="404" t="s">
        <v>3592</v>
      </c>
      <c r="M2645" s="386" t="s">
        <v>3258</v>
      </c>
      <c r="N2645" s="399">
        <v>45352</v>
      </c>
      <c r="O2645" s="400" t="s">
        <v>81</v>
      </c>
      <c r="P2645" s="504" t="s">
        <v>718</v>
      </c>
      <c r="Q2645" s="501" t="s">
        <v>126</v>
      </c>
      <c r="R2645" s="501" t="s">
        <v>126</v>
      </c>
      <c r="S2645" s="349"/>
    </row>
    <row r="2646" spans="1:19" ht="60" x14ac:dyDescent="0.2">
      <c r="A2646" s="481">
        <f t="shared" si="348"/>
        <v>2643</v>
      </c>
      <c r="B2646" s="399">
        <v>45352</v>
      </c>
      <c r="C2646" s="441">
        <v>45352</v>
      </c>
      <c r="D2646" s="400" t="s">
        <v>114</v>
      </c>
      <c r="E2646" s="401" t="s">
        <v>342</v>
      </c>
      <c r="F2646" s="402">
        <v>12000</v>
      </c>
      <c r="G2646" s="491" t="s">
        <v>4612</v>
      </c>
      <c r="H2646" s="400" t="s">
        <v>139</v>
      </c>
      <c r="I2646" s="403" t="s">
        <v>1822</v>
      </c>
      <c r="J2646" s="386" t="str">
        <f t="shared" si="347"/>
        <v>70.945.209/0001-03</v>
      </c>
      <c r="K2646" s="386" t="s">
        <v>4161</v>
      </c>
      <c r="L2646" s="404" t="s">
        <v>3592</v>
      </c>
      <c r="M2646" s="386" t="s">
        <v>3258</v>
      </c>
      <c r="N2646" s="399">
        <v>45352</v>
      </c>
      <c r="O2646" s="400" t="s">
        <v>81</v>
      </c>
      <c r="P2646" s="504" t="s">
        <v>718</v>
      </c>
      <c r="Q2646" s="501" t="s">
        <v>126</v>
      </c>
      <c r="R2646" s="501" t="s">
        <v>126</v>
      </c>
      <c r="S2646" s="349"/>
    </row>
    <row r="2647" spans="1:19" ht="60" x14ac:dyDescent="0.2">
      <c r="A2647" s="481">
        <f t="shared" si="348"/>
        <v>2644</v>
      </c>
      <c r="B2647" s="399">
        <v>45352</v>
      </c>
      <c r="C2647" s="441">
        <v>45352</v>
      </c>
      <c r="D2647" s="400" t="s">
        <v>114</v>
      </c>
      <c r="E2647" s="401" t="s">
        <v>342</v>
      </c>
      <c r="F2647" s="402">
        <v>15550</v>
      </c>
      <c r="G2647" s="491" t="s">
        <v>4613</v>
      </c>
      <c r="H2647" s="400" t="s">
        <v>139</v>
      </c>
      <c r="I2647" s="403" t="s">
        <v>1822</v>
      </c>
      <c r="J2647" s="386" t="str">
        <f t="shared" si="347"/>
        <v>70.945.209/0001-03</v>
      </c>
      <c r="K2647" s="386" t="s">
        <v>4161</v>
      </c>
      <c r="L2647" s="404" t="s">
        <v>3592</v>
      </c>
      <c r="M2647" s="386" t="s">
        <v>3258</v>
      </c>
      <c r="N2647" s="399">
        <v>45352</v>
      </c>
      <c r="O2647" s="400" t="s">
        <v>81</v>
      </c>
      <c r="P2647" s="504" t="s">
        <v>718</v>
      </c>
      <c r="Q2647" s="501" t="s">
        <v>126</v>
      </c>
      <c r="R2647" s="501" t="s">
        <v>126</v>
      </c>
      <c r="S2647" s="349"/>
    </row>
    <row r="2648" spans="1:19" ht="60" x14ac:dyDescent="0.2">
      <c r="A2648" s="481">
        <f t="shared" si="348"/>
        <v>2645</v>
      </c>
      <c r="B2648" s="399">
        <v>45352</v>
      </c>
      <c r="C2648" s="441">
        <v>45352</v>
      </c>
      <c r="D2648" s="400" t="s">
        <v>114</v>
      </c>
      <c r="E2648" s="401" t="s">
        <v>342</v>
      </c>
      <c r="F2648" s="402">
        <v>18000</v>
      </c>
      <c r="G2648" s="491" t="s">
        <v>4614</v>
      </c>
      <c r="H2648" s="400" t="s">
        <v>139</v>
      </c>
      <c r="I2648" s="403" t="s">
        <v>1822</v>
      </c>
      <c r="J2648" s="386" t="str">
        <f t="shared" si="347"/>
        <v>70.945.209/0001-03</v>
      </c>
      <c r="K2648" s="386" t="s">
        <v>4161</v>
      </c>
      <c r="L2648" s="404" t="s">
        <v>3592</v>
      </c>
      <c r="M2648" s="386" t="s">
        <v>3258</v>
      </c>
      <c r="N2648" s="399">
        <v>45352</v>
      </c>
      <c r="O2648" s="400" t="s">
        <v>81</v>
      </c>
      <c r="P2648" s="504" t="s">
        <v>718</v>
      </c>
      <c r="Q2648" s="501" t="s">
        <v>126</v>
      </c>
      <c r="R2648" s="501" t="s">
        <v>126</v>
      </c>
      <c r="S2648" s="349"/>
    </row>
    <row r="2649" spans="1:19" ht="60" x14ac:dyDescent="0.2">
      <c r="A2649" s="481">
        <f t="shared" si="348"/>
        <v>2646</v>
      </c>
      <c r="B2649" s="399">
        <v>45352</v>
      </c>
      <c r="C2649" s="441">
        <v>45352</v>
      </c>
      <c r="D2649" s="400" t="s">
        <v>114</v>
      </c>
      <c r="E2649" s="401" t="s">
        <v>342</v>
      </c>
      <c r="F2649" s="402">
        <v>1411.22</v>
      </c>
      <c r="G2649" s="491" t="s">
        <v>4615</v>
      </c>
      <c r="H2649" s="400" t="s">
        <v>139</v>
      </c>
      <c r="I2649" s="403" t="s">
        <v>5558</v>
      </c>
      <c r="J2649" s="386" t="str">
        <f t="shared" si="347"/>
        <v>24.443.151/0001-82</v>
      </c>
      <c r="K2649" s="386" t="s">
        <v>951</v>
      </c>
      <c r="L2649" s="404" t="s">
        <v>3351</v>
      </c>
      <c r="M2649" s="386" t="s">
        <v>5140</v>
      </c>
      <c r="N2649" s="399">
        <v>45344</v>
      </c>
      <c r="O2649" s="400" t="s">
        <v>81</v>
      </c>
      <c r="P2649" s="504" t="s">
        <v>864</v>
      </c>
      <c r="Q2649" s="502" t="s">
        <v>944</v>
      </c>
      <c r="R2649" s="502" t="s">
        <v>5364</v>
      </c>
      <c r="S2649" s="349"/>
    </row>
    <row r="2650" spans="1:19" ht="60" x14ac:dyDescent="0.2">
      <c r="A2650" s="481">
        <f t="shared" si="348"/>
        <v>2647</v>
      </c>
      <c r="B2650" s="399">
        <v>45355</v>
      </c>
      <c r="C2650" s="441">
        <v>45352</v>
      </c>
      <c r="D2650" s="400" t="s">
        <v>114</v>
      </c>
      <c r="E2650" s="401" t="s">
        <v>342</v>
      </c>
      <c r="F2650" s="402">
        <v>2400</v>
      </c>
      <c r="G2650" s="491" t="s">
        <v>4616</v>
      </c>
      <c r="H2650" s="400" t="s">
        <v>139</v>
      </c>
      <c r="I2650" s="403" t="s">
        <v>4617</v>
      </c>
      <c r="J2650" s="386" t="str">
        <f t="shared" si="347"/>
        <v>07.853.729/0001-50</v>
      </c>
      <c r="K2650" s="386" t="s">
        <v>4161</v>
      </c>
      <c r="L2650" s="404" t="s">
        <v>3351</v>
      </c>
      <c r="M2650" s="386">
        <v>7658</v>
      </c>
      <c r="N2650" s="399">
        <v>45355</v>
      </c>
      <c r="O2650" s="400" t="s">
        <v>81</v>
      </c>
      <c r="P2650" s="504" t="s">
        <v>5016</v>
      </c>
      <c r="Q2650" s="502" t="s">
        <v>944</v>
      </c>
      <c r="R2650" s="502" t="s">
        <v>5365</v>
      </c>
      <c r="S2650" s="349"/>
    </row>
    <row r="2651" spans="1:19" ht="60" x14ac:dyDescent="0.2">
      <c r="A2651" s="481">
        <f t="shared" si="348"/>
        <v>2648</v>
      </c>
      <c r="B2651" s="399">
        <v>45355</v>
      </c>
      <c r="C2651" s="441">
        <v>45352</v>
      </c>
      <c r="D2651" s="400" t="s">
        <v>114</v>
      </c>
      <c r="E2651" s="401" t="s">
        <v>342</v>
      </c>
      <c r="F2651" s="402">
        <v>6500</v>
      </c>
      <c r="G2651" s="491" t="s">
        <v>4618</v>
      </c>
      <c r="H2651" s="400" t="s">
        <v>139</v>
      </c>
      <c r="I2651" s="403" t="s">
        <v>4619</v>
      </c>
      <c r="J2651" s="386" t="str">
        <f t="shared" si="347"/>
        <v>16.947.813/0001-23</v>
      </c>
      <c r="K2651" s="386" t="s">
        <v>4161</v>
      </c>
      <c r="L2651" s="404" t="s">
        <v>3351</v>
      </c>
      <c r="M2651" s="386" t="s">
        <v>3659</v>
      </c>
      <c r="N2651" s="399">
        <v>45352</v>
      </c>
      <c r="O2651" s="400" t="s">
        <v>81</v>
      </c>
      <c r="P2651" s="504" t="s">
        <v>5017</v>
      </c>
      <c r="Q2651" s="502" t="s">
        <v>944</v>
      </c>
      <c r="R2651" s="502" t="s">
        <v>5366</v>
      </c>
      <c r="S2651" s="349"/>
    </row>
    <row r="2652" spans="1:19" ht="60" x14ac:dyDescent="0.2">
      <c r="A2652" s="481">
        <f t="shared" si="348"/>
        <v>2649</v>
      </c>
      <c r="B2652" s="399">
        <v>45355</v>
      </c>
      <c r="C2652" s="441">
        <v>45352</v>
      </c>
      <c r="D2652" s="400" t="s">
        <v>114</v>
      </c>
      <c r="E2652" s="401" t="s">
        <v>342</v>
      </c>
      <c r="F2652" s="402">
        <v>3000</v>
      </c>
      <c r="G2652" s="491" t="s">
        <v>4620</v>
      </c>
      <c r="H2652" s="400" t="s">
        <v>139</v>
      </c>
      <c r="I2652" s="403" t="s">
        <v>4621</v>
      </c>
      <c r="J2652" s="386" t="str">
        <f t="shared" si="347"/>
        <v>53.674.836/0001-38</v>
      </c>
      <c r="K2652" s="386" t="s">
        <v>3733</v>
      </c>
      <c r="L2652" s="404" t="s">
        <v>3351</v>
      </c>
      <c r="M2652" s="386" t="s">
        <v>3576</v>
      </c>
      <c r="N2652" s="399">
        <v>45352</v>
      </c>
      <c r="O2652" s="400" t="s">
        <v>81</v>
      </c>
      <c r="P2652" s="504" t="s">
        <v>5018</v>
      </c>
      <c r="Q2652" s="502" t="s">
        <v>957</v>
      </c>
      <c r="R2652" s="502" t="s">
        <v>5367</v>
      </c>
      <c r="S2652" s="349"/>
    </row>
    <row r="2653" spans="1:19" ht="60" x14ac:dyDescent="0.2">
      <c r="A2653" s="481">
        <f t="shared" si="348"/>
        <v>2650</v>
      </c>
      <c r="B2653" s="399">
        <v>45355</v>
      </c>
      <c r="C2653" s="441">
        <v>45352</v>
      </c>
      <c r="D2653" s="400" t="s">
        <v>114</v>
      </c>
      <c r="E2653" s="401" t="s">
        <v>342</v>
      </c>
      <c r="F2653" s="402">
        <v>2200</v>
      </c>
      <c r="G2653" s="491" t="s">
        <v>4622</v>
      </c>
      <c r="H2653" s="400" t="s">
        <v>139</v>
      </c>
      <c r="I2653" s="403" t="s">
        <v>4514</v>
      </c>
      <c r="J2653" s="386" t="str">
        <f t="shared" si="347"/>
        <v>44.976.479/0001-71</v>
      </c>
      <c r="K2653" s="386" t="s">
        <v>3733</v>
      </c>
      <c r="L2653" s="404" t="s">
        <v>3351</v>
      </c>
      <c r="M2653" s="386" t="s">
        <v>3563</v>
      </c>
      <c r="N2653" s="399">
        <v>45352</v>
      </c>
      <c r="O2653" s="400" t="s">
        <v>81</v>
      </c>
      <c r="P2653" s="504" t="s">
        <v>3287</v>
      </c>
      <c r="Q2653" s="502" t="s">
        <v>957</v>
      </c>
      <c r="R2653" s="502" t="s">
        <v>5306</v>
      </c>
      <c r="S2653" s="349"/>
    </row>
    <row r="2654" spans="1:19" ht="60" x14ac:dyDescent="0.2">
      <c r="A2654" s="481">
        <f t="shared" si="348"/>
        <v>2651</v>
      </c>
      <c r="B2654" s="399">
        <v>45355</v>
      </c>
      <c r="C2654" s="441">
        <v>45352</v>
      </c>
      <c r="D2654" s="400" t="s">
        <v>114</v>
      </c>
      <c r="E2654" s="401" t="s">
        <v>342</v>
      </c>
      <c r="F2654" s="402">
        <v>3000</v>
      </c>
      <c r="G2654" s="491" t="s">
        <v>4623</v>
      </c>
      <c r="H2654" s="400" t="s">
        <v>139</v>
      </c>
      <c r="I2654" s="403" t="s">
        <v>3198</v>
      </c>
      <c r="J2654" s="386" t="str">
        <f t="shared" si="347"/>
        <v xml:space="preserve">46.044.141/0001-07
</v>
      </c>
      <c r="K2654" s="386" t="s">
        <v>3733</v>
      </c>
      <c r="L2654" s="404" t="s">
        <v>3351</v>
      </c>
      <c r="M2654" s="386" t="s">
        <v>3564</v>
      </c>
      <c r="N2654" s="399">
        <v>45352</v>
      </c>
      <c r="O2654" s="400" t="s">
        <v>81</v>
      </c>
      <c r="P2654" s="504" t="s">
        <v>3288</v>
      </c>
      <c r="Q2654" s="502" t="s">
        <v>957</v>
      </c>
      <c r="R2654" s="502" t="s">
        <v>5368</v>
      </c>
      <c r="S2654" s="349"/>
    </row>
    <row r="2655" spans="1:19" ht="60" x14ac:dyDescent="0.2">
      <c r="A2655" s="481">
        <f t="shared" si="348"/>
        <v>2652</v>
      </c>
      <c r="B2655" s="399">
        <v>45355</v>
      </c>
      <c r="C2655" s="441">
        <v>45352</v>
      </c>
      <c r="D2655" s="400" t="s">
        <v>114</v>
      </c>
      <c r="E2655" s="401" t="s">
        <v>342</v>
      </c>
      <c r="F2655" s="402">
        <v>3000</v>
      </c>
      <c r="G2655" s="491" t="s">
        <v>4624</v>
      </c>
      <c r="H2655" s="400" t="s">
        <v>139</v>
      </c>
      <c r="I2655" s="403" t="s">
        <v>877</v>
      </c>
      <c r="J2655" s="386" t="str">
        <f t="shared" si="347"/>
        <v>45.582.689/0001-48</v>
      </c>
      <c r="K2655" s="386" t="s">
        <v>3733</v>
      </c>
      <c r="L2655" s="404" t="s">
        <v>3351</v>
      </c>
      <c r="M2655" s="386" t="s">
        <v>3605</v>
      </c>
      <c r="N2655" s="399">
        <v>45352</v>
      </c>
      <c r="O2655" s="400" t="s">
        <v>81</v>
      </c>
      <c r="P2655" s="504" t="s">
        <v>3265</v>
      </c>
      <c r="Q2655" s="502" t="s">
        <v>957</v>
      </c>
      <c r="R2655" s="502" t="s">
        <v>5309</v>
      </c>
      <c r="S2655" s="349"/>
    </row>
    <row r="2656" spans="1:19" ht="60" x14ac:dyDescent="0.2">
      <c r="A2656" s="481">
        <f t="shared" si="348"/>
        <v>2653</v>
      </c>
      <c r="B2656" s="399">
        <v>45355</v>
      </c>
      <c r="C2656" s="441">
        <v>45352</v>
      </c>
      <c r="D2656" s="400" t="s">
        <v>114</v>
      </c>
      <c r="E2656" s="401" t="s">
        <v>342</v>
      </c>
      <c r="F2656" s="402">
        <v>3000</v>
      </c>
      <c r="G2656" s="491" t="s">
        <v>4625</v>
      </c>
      <c r="H2656" s="400" t="s">
        <v>139</v>
      </c>
      <c r="I2656" s="403" t="s">
        <v>3219</v>
      </c>
      <c r="J2656" s="386" t="str">
        <f t="shared" si="347"/>
        <v>20.273.014/0001-96</v>
      </c>
      <c r="K2656" s="386" t="s">
        <v>3733</v>
      </c>
      <c r="L2656" s="404" t="s">
        <v>3351</v>
      </c>
      <c r="M2656" s="386" t="s">
        <v>5112</v>
      </c>
      <c r="N2656" s="399">
        <v>45352</v>
      </c>
      <c r="O2656" s="400" t="s">
        <v>81</v>
      </c>
      <c r="P2656" s="504" t="s">
        <v>3307</v>
      </c>
      <c r="Q2656" s="502" t="s">
        <v>957</v>
      </c>
      <c r="R2656" s="502" t="s">
        <v>5291</v>
      </c>
      <c r="S2656" s="349"/>
    </row>
    <row r="2657" spans="1:19" ht="60" x14ac:dyDescent="0.2">
      <c r="A2657" s="481">
        <f t="shared" si="348"/>
        <v>2654</v>
      </c>
      <c r="B2657" s="399">
        <v>45355</v>
      </c>
      <c r="C2657" s="441">
        <v>45352</v>
      </c>
      <c r="D2657" s="400" t="s">
        <v>114</v>
      </c>
      <c r="E2657" s="401" t="s">
        <v>342</v>
      </c>
      <c r="F2657" s="402">
        <v>3000</v>
      </c>
      <c r="G2657" s="491" t="s">
        <v>4626</v>
      </c>
      <c r="H2657" s="400" t="s">
        <v>139</v>
      </c>
      <c r="I2657" s="403" t="s">
        <v>3221</v>
      </c>
      <c r="J2657" s="386" t="str">
        <f t="shared" si="347"/>
        <v>41.928.617/0001-59</v>
      </c>
      <c r="K2657" s="386" t="s">
        <v>3733</v>
      </c>
      <c r="L2657" s="404" t="s">
        <v>3351</v>
      </c>
      <c r="M2657" s="386" t="s">
        <v>5132</v>
      </c>
      <c r="N2657" s="399">
        <v>45352</v>
      </c>
      <c r="O2657" s="400" t="s">
        <v>81</v>
      </c>
      <c r="P2657" s="504" t="s">
        <v>3309</v>
      </c>
      <c r="Q2657" s="502" t="s">
        <v>957</v>
      </c>
      <c r="R2657" s="502" t="s">
        <v>5292</v>
      </c>
      <c r="S2657" s="349"/>
    </row>
    <row r="2658" spans="1:19" ht="60" x14ac:dyDescent="0.2">
      <c r="A2658" s="481">
        <f t="shared" si="348"/>
        <v>2655</v>
      </c>
      <c r="B2658" s="399">
        <v>45355</v>
      </c>
      <c r="C2658" s="441">
        <v>45352</v>
      </c>
      <c r="D2658" s="400" t="s">
        <v>114</v>
      </c>
      <c r="E2658" s="401" t="s">
        <v>342</v>
      </c>
      <c r="F2658" s="402">
        <v>4275</v>
      </c>
      <c r="G2658" s="491" t="s">
        <v>4627</v>
      </c>
      <c r="H2658" s="400" t="s">
        <v>139</v>
      </c>
      <c r="I2658" s="403" t="s">
        <v>3173</v>
      </c>
      <c r="J2658" s="386" t="str">
        <f t="shared" si="347"/>
        <v>52.732.521/0001-37</v>
      </c>
      <c r="K2658" s="386" t="s">
        <v>3733</v>
      </c>
      <c r="L2658" s="404" t="s">
        <v>3351</v>
      </c>
      <c r="M2658" s="386" t="s">
        <v>5141</v>
      </c>
      <c r="N2658" s="399">
        <v>45352</v>
      </c>
      <c r="O2658" s="400" t="s">
        <v>81</v>
      </c>
      <c r="P2658" s="504" t="s">
        <v>1490</v>
      </c>
      <c r="Q2658" s="502" t="s">
        <v>957</v>
      </c>
      <c r="R2658" s="502" t="s">
        <v>5303</v>
      </c>
      <c r="S2658" s="349"/>
    </row>
    <row r="2659" spans="1:19" ht="60" x14ac:dyDescent="0.2">
      <c r="A2659" s="481">
        <f t="shared" si="348"/>
        <v>2656</v>
      </c>
      <c r="B2659" s="399">
        <v>45355</v>
      </c>
      <c r="C2659" s="441">
        <v>45352</v>
      </c>
      <c r="D2659" s="400" t="s">
        <v>114</v>
      </c>
      <c r="E2659" s="401" t="s">
        <v>342</v>
      </c>
      <c r="F2659" s="402">
        <v>7242.75</v>
      </c>
      <c r="G2659" s="491" t="s">
        <v>4628</v>
      </c>
      <c r="H2659" s="400" t="s">
        <v>139</v>
      </c>
      <c r="I2659" s="403" t="s">
        <v>3238</v>
      </c>
      <c r="J2659" s="386" t="str">
        <f t="shared" si="347"/>
        <v>18.165.912/0001-89</v>
      </c>
      <c r="K2659" s="386" t="s">
        <v>3733</v>
      </c>
      <c r="L2659" s="404" t="s">
        <v>3351</v>
      </c>
      <c r="M2659" s="386" t="s">
        <v>3653</v>
      </c>
      <c r="N2659" s="399">
        <v>45355</v>
      </c>
      <c r="O2659" s="400" t="s">
        <v>81</v>
      </c>
      <c r="P2659" s="504" t="s">
        <v>3327</v>
      </c>
      <c r="Q2659" s="502" t="s">
        <v>957</v>
      </c>
      <c r="R2659" s="502" t="s">
        <v>5350</v>
      </c>
      <c r="S2659" s="349"/>
    </row>
    <row r="2660" spans="1:19" ht="60" x14ac:dyDescent="0.2">
      <c r="A2660" s="481">
        <f t="shared" si="348"/>
        <v>2657</v>
      </c>
      <c r="B2660" s="399">
        <v>45355</v>
      </c>
      <c r="C2660" s="441">
        <v>45352</v>
      </c>
      <c r="D2660" s="400" t="s">
        <v>114</v>
      </c>
      <c r="E2660" s="401" t="s">
        <v>342</v>
      </c>
      <c r="F2660" s="402">
        <v>3196.7</v>
      </c>
      <c r="G2660" s="491" t="s">
        <v>4629</v>
      </c>
      <c r="H2660" s="400" t="s">
        <v>139</v>
      </c>
      <c r="I2660" s="403" t="s">
        <v>5558</v>
      </c>
      <c r="J2660" s="386" t="str">
        <f t="shared" si="347"/>
        <v>24.443.151/0001-82</v>
      </c>
      <c r="K2660" s="386" t="s">
        <v>951</v>
      </c>
      <c r="L2660" s="404" t="s">
        <v>3351</v>
      </c>
      <c r="M2660" s="386" t="s">
        <v>5142</v>
      </c>
      <c r="N2660" s="399">
        <v>45355</v>
      </c>
      <c r="O2660" s="400" t="s">
        <v>81</v>
      </c>
      <c r="P2660" s="504" t="s">
        <v>864</v>
      </c>
      <c r="Q2660" s="502" t="s">
        <v>944</v>
      </c>
      <c r="R2660" s="502" t="s">
        <v>5369</v>
      </c>
      <c r="S2660" s="349"/>
    </row>
    <row r="2661" spans="1:19" ht="60" x14ac:dyDescent="0.2">
      <c r="A2661" s="481">
        <f t="shared" si="348"/>
        <v>2658</v>
      </c>
      <c r="B2661" s="399">
        <v>45355</v>
      </c>
      <c r="C2661" s="441">
        <v>45352</v>
      </c>
      <c r="D2661" s="400" t="s">
        <v>114</v>
      </c>
      <c r="E2661" s="401" t="s">
        <v>342</v>
      </c>
      <c r="F2661" s="402">
        <v>23939</v>
      </c>
      <c r="G2661" s="491" t="s">
        <v>4630</v>
      </c>
      <c r="H2661" s="400" t="s">
        <v>139</v>
      </c>
      <c r="I2661" s="403" t="s">
        <v>4533</v>
      </c>
      <c r="J2661" s="386" t="str">
        <f t="shared" si="347"/>
        <v>09.422.638/0001-95</v>
      </c>
      <c r="K2661" s="386" t="s">
        <v>951</v>
      </c>
      <c r="L2661" s="404" t="s">
        <v>1329</v>
      </c>
      <c r="M2661" s="386" t="s">
        <v>3258</v>
      </c>
      <c r="N2661" s="399">
        <v>45355</v>
      </c>
      <c r="O2661" s="400" t="s">
        <v>81</v>
      </c>
      <c r="P2661" s="504" t="s">
        <v>4986</v>
      </c>
      <c r="Q2661" s="501" t="s">
        <v>126</v>
      </c>
      <c r="R2661" s="501" t="s">
        <v>126</v>
      </c>
      <c r="S2661" s="349"/>
    </row>
    <row r="2662" spans="1:19" ht="60" x14ac:dyDescent="0.2">
      <c r="A2662" s="481">
        <f t="shared" si="348"/>
        <v>2659</v>
      </c>
      <c r="B2662" s="399">
        <v>45355</v>
      </c>
      <c r="C2662" s="441">
        <v>45352</v>
      </c>
      <c r="D2662" s="400" t="s">
        <v>114</v>
      </c>
      <c r="E2662" s="401" t="s">
        <v>342</v>
      </c>
      <c r="F2662" s="402">
        <v>37627.699999999997</v>
      </c>
      <c r="G2662" s="491" t="s">
        <v>4631</v>
      </c>
      <c r="H2662" s="400" t="s">
        <v>139</v>
      </c>
      <c r="I2662" s="403" t="s">
        <v>4632</v>
      </c>
      <c r="J2662" s="386" t="str">
        <f t="shared" si="347"/>
        <v>00.099.221/0001-69</v>
      </c>
      <c r="K2662" s="386" t="s">
        <v>3733</v>
      </c>
      <c r="L2662" s="404" t="s">
        <v>3351</v>
      </c>
      <c r="M2662" s="386" t="s">
        <v>5141</v>
      </c>
      <c r="N2662" s="399">
        <v>45352</v>
      </c>
      <c r="O2662" s="400" t="s">
        <v>81</v>
      </c>
      <c r="P2662" s="504" t="s">
        <v>5019</v>
      </c>
      <c r="Q2662" s="502" t="s">
        <v>944</v>
      </c>
      <c r="R2662" s="502" t="s">
        <v>5370</v>
      </c>
      <c r="S2662" s="349"/>
    </row>
    <row r="2663" spans="1:19" ht="60" x14ac:dyDescent="0.2">
      <c r="A2663" s="481">
        <f t="shared" si="348"/>
        <v>2660</v>
      </c>
      <c r="B2663" s="399">
        <v>45356</v>
      </c>
      <c r="C2663" s="441">
        <v>45352</v>
      </c>
      <c r="D2663" s="400" t="s">
        <v>114</v>
      </c>
      <c r="E2663" s="401" t="s">
        <v>342</v>
      </c>
      <c r="F2663" s="402">
        <v>289.02</v>
      </c>
      <c r="G2663" s="491" t="s">
        <v>4633</v>
      </c>
      <c r="H2663" s="400" t="s">
        <v>139</v>
      </c>
      <c r="I2663" s="403" t="s">
        <v>4634</v>
      </c>
      <c r="J2663" s="386" t="str">
        <f t="shared" si="347"/>
        <v>07.866.570/0001-08</v>
      </c>
      <c r="K2663" s="386" t="s">
        <v>4161</v>
      </c>
      <c r="L2663" s="404" t="s">
        <v>3351</v>
      </c>
      <c r="M2663" s="386" t="s">
        <v>3649</v>
      </c>
      <c r="N2663" s="399">
        <v>45356</v>
      </c>
      <c r="O2663" s="400" t="s">
        <v>81</v>
      </c>
      <c r="P2663" s="504" t="s">
        <v>5020</v>
      </c>
      <c r="Q2663" s="502" t="s">
        <v>944</v>
      </c>
      <c r="R2663" s="502" t="s">
        <v>5371</v>
      </c>
      <c r="S2663" s="349"/>
    </row>
    <row r="2664" spans="1:19" ht="60" x14ac:dyDescent="0.2">
      <c r="A2664" s="481">
        <f t="shared" si="348"/>
        <v>2661</v>
      </c>
      <c r="B2664" s="399">
        <v>45356</v>
      </c>
      <c r="C2664" s="441">
        <v>45352</v>
      </c>
      <c r="D2664" s="400" t="s">
        <v>114</v>
      </c>
      <c r="E2664" s="401" t="s">
        <v>342</v>
      </c>
      <c r="F2664" s="402">
        <v>2489.19</v>
      </c>
      <c r="G2664" s="491" t="s">
        <v>4635</v>
      </c>
      <c r="H2664" s="400" t="s">
        <v>139</v>
      </c>
      <c r="I2664" s="403" t="s">
        <v>3180</v>
      </c>
      <c r="J2664" s="386" t="str">
        <f t="shared" si="347"/>
        <v>CPF Protegido - LGPD</v>
      </c>
      <c r="K2664" s="386" t="s">
        <v>4161</v>
      </c>
      <c r="L2664" s="404" t="s">
        <v>979</v>
      </c>
      <c r="M2664" s="386" t="s">
        <v>5143</v>
      </c>
      <c r="N2664" s="399">
        <v>45352</v>
      </c>
      <c r="O2664" s="400" t="s">
        <v>81</v>
      </c>
      <c r="P2664" s="504" t="s">
        <v>3269</v>
      </c>
      <c r="Q2664" s="502" t="s">
        <v>957</v>
      </c>
      <c r="R2664" s="502" t="s">
        <v>3753</v>
      </c>
      <c r="S2664" s="349"/>
    </row>
    <row r="2665" spans="1:19" ht="60" x14ac:dyDescent="0.2">
      <c r="A2665" s="481">
        <f t="shared" si="348"/>
        <v>2662</v>
      </c>
      <c r="B2665" s="399">
        <v>45356</v>
      </c>
      <c r="C2665" s="441">
        <v>45352</v>
      </c>
      <c r="D2665" s="400" t="s">
        <v>114</v>
      </c>
      <c r="E2665" s="401" t="s">
        <v>342</v>
      </c>
      <c r="F2665" s="402">
        <v>19600</v>
      </c>
      <c r="G2665" s="491" t="s">
        <v>4636</v>
      </c>
      <c r="H2665" s="400" t="s">
        <v>139</v>
      </c>
      <c r="I2665" s="403" t="s">
        <v>737</v>
      </c>
      <c r="J2665" s="386" t="str">
        <f t="shared" si="347"/>
        <v>23.140.815/0001-71</v>
      </c>
      <c r="K2665" s="386" t="s">
        <v>4161</v>
      </c>
      <c r="L2665" s="404" t="s">
        <v>3351</v>
      </c>
      <c r="M2665" s="386" t="s">
        <v>5144</v>
      </c>
      <c r="N2665" s="399">
        <v>45355</v>
      </c>
      <c r="O2665" s="400" t="s">
        <v>81</v>
      </c>
      <c r="P2665" s="504" t="s">
        <v>738</v>
      </c>
      <c r="Q2665" s="502" t="s">
        <v>957</v>
      </c>
      <c r="R2665" s="502" t="s">
        <v>5327</v>
      </c>
      <c r="S2665" s="349"/>
    </row>
    <row r="2666" spans="1:19" ht="60" x14ac:dyDescent="0.2">
      <c r="A2666" s="481">
        <f t="shared" si="348"/>
        <v>2663</v>
      </c>
      <c r="B2666" s="399">
        <v>45356</v>
      </c>
      <c r="C2666" s="441">
        <v>45352</v>
      </c>
      <c r="D2666" s="400" t="s">
        <v>114</v>
      </c>
      <c r="E2666" s="401" t="s">
        <v>342</v>
      </c>
      <c r="F2666" s="402">
        <v>2489.19</v>
      </c>
      <c r="G2666" s="491" t="s">
        <v>4637</v>
      </c>
      <c r="H2666" s="400" t="s">
        <v>139</v>
      </c>
      <c r="I2666" s="403" t="s">
        <v>3184</v>
      </c>
      <c r="J2666" s="386" t="str">
        <f t="shared" si="347"/>
        <v>CPF Protegido - LGPD</v>
      </c>
      <c r="K2666" s="386" t="s">
        <v>4161</v>
      </c>
      <c r="L2666" s="404" t="s">
        <v>979</v>
      </c>
      <c r="M2666" s="386" t="s">
        <v>5145</v>
      </c>
      <c r="N2666" s="399">
        <v>45352</v>
      </c>
      <c r="O2666" s="400" t="s">
        <v>81</v>
      </c>
      <c r="P2666" s="504" t="s">
        <v>3273</v>
      </c>
      <c r="Q2666" s="502" t="s">
        <v>957</v>
      </c>
      <c r="R2666" s="502" t="s">
        <v>5289</v>
      </c>
      <c r="S2666" s="349"/>
    </row>
    <row r="2667" spans="1:19" ht="60" x14ac:dyDescent="0.2">
      <c r="A2667" s="481">
        <f t="shared" si="348"/>
        <v>2664</v>
      </c>
      <c r="B2667" s="399">
        <v>45356</v>
      </c>
      <c r="C2667" s="441">
        <v>45352</v>
      </c>
      <c r="D2667" s="400" t="s">
        <v>114</v>
      </c>
      <c r="E2667" s="401" t="s">
        <v>342</v>
      </c>
      <c r="F2667" s="402">
        <v>2365.8000000000002</v>
      </c>
      <c r="G2667" s="491" t="s">
        <v>4638</v>
      </c>
      <c r="H2667" s="400" t="s">
        <v>139</v>
      </c>
      <c r="I2667" s="403" t="s">
        <v>4639</v>
      </c>
      <c r="J2667" s="386" t="str">
        <f t="shared" si="347"/>
        <v>30.035.316/0001-80</v>
      </c>
      <c r="K2667" s="386" t="s">
        <v>4351</v>
      </c>
      <c r="L2667" s="404" t="s">
        <v>3351</v>
      </c>
      <c r="M2667" s="386" t="s">
        <v>5146</v>
      </c>
      <c r="N2667" s="399">
        <v>45355</v>
      </c>
      <c r="O2667" s="400" t="s">
        <v>81</v>
      </c>
      <c r="P2667" s="504" t="s">
        <v>5021</v>
      </c>
      <c r="Q2667" s="502" t="s">
        <v>944</v>
      </c>
      <c r="R2667" s="502" t="s">
        <v>5372</v>
      </c>
      <c r="S2667" s="349"/>
    </row>
    <row r="2668" spans="1:19" ht="84" x14ac:dyDescent="0.2">
      <c r="A2668" s="481">
        <f t="shared" si="348"/>
        <v>2665</v>
      </c>
      <c r="B2668" s="399">
        <v>45356</v>
      </c>
      <c r="C2668" s="441">
        <v>45352</v>
      </c>
      <c r="D2668" s="400" t="s">
        <v>114</v>
      </c>
      <c r="E2668" s="401" t="s">
        <v>342</v>
      </c>
      <c r="F2668" s="402">
        <v>1780</v>
      </c>
      <c r="G2668" s="491" t="s">
        <v>4640</v>
      </c>
      <c r="H2668" s="400" t="s">
        <v>139</v>
      </c>
      <c r="I2668" s="403" t="s">
        <v>1344</v>
      </c>
      <c r="J2668" s="386" t="str">
        <f t="shared" si="347"/>
        <v>CPF Protegido - LGPD</v>
      </c>
      <c r="K2668" s="386" t="s">
        <v>3733</v>
      </c>
      <c r="L2668" s="404" t="s">
        <v>979</v>
      </c>
      <c r="M2668" s="386" t="s">
        <v>3825</v>
      </c>
      <c r="N2668" s="399">
        <v>45352</v>
      </c>
      <c r="O2668" s="400" t="s">
        <v>81</v>
      </c>
      <c r="P2668" s="504" t="s">
        <v>1345</v>
      </c>
      <c r="Q2668" s="502" t="s">
        <v>957</v>
      </c>
      <c r="R2668" s="502" t="s">
        <v>5108</v>
      </c>
      <c r="S2668" s="349"/>
    </row>
    <row r="2669" spans="1:19" ht="60" x14ac:dyDescent="0.2">
      <c r="A2669" s="481">
        <f t="shared" si="348"/>
        <v>2666</v>
      </c>
      <c r="B2669" s="399">
        <v>45356</v>
      </c>
      <c r="C2669" s="441">
        <v>45352</v>
      </c>
      <c r="D2669" s="400" t="s">
        <v>114</v>
      </c>
      <c r="E2669" s="401" t="s">
        <v>342</v>
      </c>
      <c r="F2669" s="402">
        <v>600</v>
      </c>
      <c r="G2669" s="491" t="s">
        <v>4641</v>
      </c>
      <c r="H2669" s="400" t="s">
        <v>139</v>
      </c>
      <c r="I2669" s="403" t="s">
        <v>4642</v>
      </c>
      <c r="J2669" s="386" t="str">
        <f t="shared" si="347"/>
        <v>15.215.136/0001-96</v>
      </c>
      <c r="K2669" s="386" t="s">
        <v>3733</v>
      </c>
      <c r="L2669" s="404" t="s">
        <v>3351</v>
      </c>
      <c r="M2669" s="386" t="s">
        <v>5147</v>
      </c>
      <c r="N2669" s="399">
        <v>45355</v>
      </c>
      <c r="O2669" s="400" t="s">
        <v>81</v>
      </c>
      <c r="P2669" s="504" t="s">
        <v>5022</v>
      </c>
      <c r="Q2669" s="502" t="s">
        <v>944</v>
      </c>
      <c r="R2669" s="502" t="s">
        <v>5373</v>
      </c>
      <c r="S2669" s="349"/>
    </row>
    <row r="2670" spans="1:19" ht="60" x14ac:dyDescent="0.2">
      <c r="A2670" s="481">
        <f t="shared" si="348"/>
        <v>2667</v>
      </c>
      <c r="B2670" s="399">
        <v>45356</v>
      </c>
      <c r="C2670" s="441">
        <v>45352</v>
      </c>
      <c r="D2670" s="400" t="s">
        <v>114</v>
      </c>
      <c r="E2670" s="401" t="s">
        <v>342</v>
      </c>
      <c r="F2670" s="402">
        <v>2489.19</v>
      </c>
      <c r="G2670" s="491" t="s">
        <v>4643</v>
      </c>
      <c r="H2670" s="400" t="s">
        <v>139</v>
      </c>
      <c r="I2670" s="403" t="s">
        <v>3212</v>
      </c>
      <c r="J2670" s="386" t="str">
        <f t="shared" si="347"/>
        <v>CPF Protegido - LGPD</v>
      </c>
      <c r="K2670" s="386" t="s">
        <v>3733</v>
      </c>
      <c r="L2670" s="404" t="s">
        <v>979</v>
      </c>
      <c r="M2670" s="386" t="s">
        <v>5148</v>
      </c>
      <c r="N2670" s="399">
        <v>45352</v>
      </c>
      <c r="O2670" s="400" t="s">
        <v>81</v>
      </c>
      <c r="P2670" s="504" t="s">
        <v>3301</v>
      </c>
      <c r="Q2670" s="502" t="s">
        <v>944</v>
      </c>
      <c r="R2670" s="502" t="s">
        <v>5297</v>
      </c>
      <c r="S2670" s="349"/>
    </row>
    <row r="2671" spans="1:19" ht="60" x14ac:dyDescent="0.2">
      <c r="A2671" s="481">
        <f t="shared" si="348"/>
        <v>2668</v>
      </c>
      <c r="B2671" s="399">
        <v>45356</v>
      </c>
      <c r="C2671" s="441">
        <v>45352</v>
      </c>
      <c r="D2671" s="400" t="s">
        <v>114</v>
      </c>
      <c r="E2671" s="401" t="s">
        <v>342</v>
      </c>
      <c r="F2671" s="402">
        <v>12000</v>
      </c>
      <c r="G2671" s="491" t="s">
        <v>4644</v>
      </c>
      <c r="H2671" s="400" t="s">
        <v>139</v>
      </c>
      <c r="I2671" s="403" t="s">
        <v>4645</v>
      </c>
      <c r="J2671" s="386" t="str">
        <f t="shared" si="347"/>
        <v>22.874.566/0001-85</v>
      </c>
      <c r="K2671" s="386" t="s">
        <v>3733</v>
      </c>
      <c r="L2671" s="404" t="s">
        <v>3351</v>
      </c>
      <c r="M2671" s="386" t="s">
        <v>3568</v>
      </c>
      <c r="N2671" s="399">
        <v>45355</v>
      </c>
      <c r="O2671" s="400" t="s">
        <v>81</v>
      </c>
      <c r="P2671" s="504" t="s">
        <v>5023</v>
      </c>
      <c r="Q2671" s="502" t="s">
        <v>944</v>
      </c>
      <c r="R2671" s="502" t="s">
        <v>5374</v>
      </c>
      <c r="S2671" s="349"/>
    </row>
    <row r="2672" spans="1:19" ht="72" x14ac:dyDescent="0.2">
      <c r="A2672" s="481">
        <f t="shared" si="348"/>
        <v>2669</v>
      </c>
      <c r="B2672" s="399">
        <v>45356</v>
      </c>
      <c r="C2672" s="441">
        <v>45352</v>
      </c>
      <c r="D2672" s="400" t="s">
        <v>114</v>
      </c>
      <c r="E2672" s="401" t="s">
        <v>342</v>
      </c>
      <c r="F2672" s="402">
        <v>2116.8000000000002</v>
      </c>
      <c r="G2672" s="491" t="s">
        <v>4646</v>
      </c>
      <c r="H2672" s="400" t="s">
        <v>139</v>
      </c>
      <c r="I2672" s="403" t="s">
        <v>3235</v>
      </c>
      <c r="J2672" s="386" t="str">
        <f t="shared" si="347"/>
        <v>CPF Protegido - LGPD</v>
      </c>
      <c r="K2672" s="386" t="s">
        <v>3733</v>
      </c>
      <c r="L2672" s="404" t="s">
        <v>979</v>
      </c>
      <c r="M2672" s="386" t="s">
        <v>5149</v>
      </c>
      <c r="N2672" s="399">
        <v>45352</v>
      </c>
      <c r="O2672" s="400" t="s">
        <v>81</v>
      </c>
      <c r="P2672" s="504" t="s">
        <v>3324</v>
      </c>
      <c r="Q2672" s="502" t="s">
        <v>957</v>
      </c>
      <c r="R2672" s="502" t="s">
        <v>3751</v>
      </c>
      <c r="S2672" s="349"/>
    </row>
    <row r="2673" spans="1:19" ht="60" x14ac:dyDescent="0.2">
      <c r="A2673" s="481">
        <f t="shared" si="348"/>
        <v>2670</v>
      </c>
      <c r="B2673" s="399">
        <v>45356</v>
      </c>
      <c r="C2673" s="441">
        <v>45352</v>
      </c>
      <c r="D2673" s="400" t="s">
        <v>114</v>
      </c>
      <c r="E2673" s="401" t="s">
        <v>342</v>
      </c>
      <c r="F2673" s="402">
        <v>2489.19</v>
      </c>
      <c r="G2673" s="491" t="s">
        <v>4647</v>
      </c>
      <c r="H2673" s="400" t="s">
        <v>139</v>
      </c>
      <c r="I2673" s="403" t="s">
        <v>756</v>
      </c>
      <c r="J2673" s="386" t="str">
        <f t="shared" si="347"/>
        <v>CPF Protegido - LGPD</v>
      </c>
      <c r="K2673" s="386" t="s">
        <v>3733</v>
      </c>
      <c r="L2673" s="404" t="s">
        <v>979</v>
      </c>
      <c r="M2673" s="386" t="s">
        <v>5150</v>
      </c>
      <c r="N2673" s="399">
        <v>45352</v>
      </c>
      <c r="O2673" s="400" t="s">
        <v>81</v>
      </c>
      <c r="P2673" s="504" t="s">
        <v>757</v>
      </c>
      <c r="Q2673" s="502" t="s">
        <v>957</v>
      </c>
      <c r="R2673" s="502" t="s">
        <v>5298</v>
      </c>
      <c r="S2673" s="349"/>
    </row>
    <row r="2674" spans="1:19" ht="60" x14ac:dyDescent="0.2">
      <c r="A2674" s="481">
        <f t="shared" si="348"/>
        <v>2671</v>
      </c>
      <c r="B2674" s="399">
        <v>45356</v>
      </c>
      <c r="C2674" s="441">
        <v>45352</v>
      </c>
      <c r="D2674" s="400" t="s">
        <v>114</v>
      </c>
      <c r="E2674" s="401" t="s">
        <v>342</v>
      </c>
      <c r="F2674" s="402">
        <v>1680</v>
      </c>
      <c r="G2674" s="491" t="s">
        <v>4648</v>
      </c>
      <c r="H2674" s="400" t="s">
        <v>139</v>
      </c>
      <c r="I2674" s="403" t="s">
        <v>4649</v>
      </c>
      <c r="J2674" s="386" t="str">
        <f t="shared" si="347"/>
        <v>CPF Protegido - LGPD</v>
      </c>
      <c r="K2674" s="386" t="s">
        <v>3733</v>
      </c>
      <c r="L2674" s="404" t="s">
        <v>979</v>
      </c>
      <c r="M2674" s="386" t="s">
        <v>5151</v>
      </c>
      <c r="N2674" s="399">
        <v>45352</v>
      </c>
      <c r="O2674" s="400" t="s">
        <v>81</v>
      </c>
      <c r="P2674" s="504" t="s">
        <v>5024</v>
      </c>
      <c r="Q2674" s="502" t="s">
        <v>957</v>
      </c>
      <c r="R2674" s="502" t="s">
        <v>5375</v>
      </c>
      <c r="S2674" s="349"/>
    </row>
    <row r="2675" spans="1:19" ht="60" x14ac:dyDescent="0.2">
      <c r="A2675" s="481">
        <f t="shared" si="348"/>
        <v>2672</v>
      </c>
      <c r="B2675" s="399">
        <v>45356</v>
      </c>
      <c r="C2675" s="441">
        <v>45352</v>
      </c>
      <c r="D2675" s="400" t="s">
        <v>114</v>
      </c>
      <c r="E2675" s="401" t="s">
        <v>342</v>
      </c>
      <c r="F2675" s="402">
        <v>2549.19</v>
      </c>
      <c r="G2675" s="491" t="s">
        <v>4650</v>
      </c>
      <c r="H2675" s="400" t="s">
        <v>139</v>
      </c>
      <c r="I2675" s="403" t="s">
        <v>554</v>
      </c>
      <c r="J2675" s="386" t="str">
        <f t="shared" si="347"/>
        <v>CPF Protegido - LGPD</v>
      </c>
      <c r="K2675" s="386" t="s">
        <v>3733</v>
      </c>
      <c r="L2675" s="404" t="s">
        <v>979</v>
      </c>
      <c r="M2675" s="386" t="s">
        <v>5152</v>
      </c>
      <c r="N2675" s="399">
        <v>45352</v>
      </c>
      <c r="O2675" s="400" t="s">
        <v>81</v>
      </c>
      <c r="P2675" s="504" t="s">
        <v>555</v>
      </c>
      <c r="Q2675" s="502" t="s">
        <v>957</v>
      </c>
      <c r="R2675" s="502" t="s">
        <v>5301</v>
      </c>
      <c r="S2675" s="349"/>
    </row>
    <row r="2676" spans="1:19" ht="72" x14ac:dyDescent="0.2">
      <c r="A2676" s="481">
        <f t="shared" si="348"/>
        <v>2673</v>
      </c>
      <c r="B2676" s="399">
        <v>45356</v>
      </c>
      <c r="C2676" s="441">
        <v>45352</v>
      </c>
      <c r="D2676" s="400" t="s">
        <v>114</v>
      </c>
      <c r="E2676" s="401" t="s">
        <v>342</v>
      </c>
      <c r="F2676" s="402">
        <v>2680</v>
      </c>
      <c r="G2676" s="491" t="s">
        <v>4651</v>
      </c>
      <c r="H2676" s="400" t="s">
        <v>139</v>
      </c>
      <c r="I2676" s="403" t="s">
        <v>3196</v>
      </c>
      <c r="J2676" s="386" t="str">
        <f t="shared" si="347"/>
        <v>24.201.729/0001-94</v>
      </c>
      <c r="K2676" s="386" t="s">
        <v>3733</v>
      </c>
      <c r="L2676" s="404" t="s">
        <v>3351</v>
      </c>
      <c r="M2676" s="386" t="s">
        <v>3564</v>
      </c>
      <c r="N2676" s="399">
        <v>45354</v>
      </c>
      <c r="O2676" s="400" t="s">
        <v>81</v>
      </c>
      <c r="P2676" s="504" t="s">
        <v>3286</v>
      </c>
      <c r="Q2676" s="502" t="s">
        <v>944</v>
      </c>
      <c r="R2676" s="502" t="s">
        <v>5314</v>
      </c>
      <c r="S2676" s="349"/>
    </row>
    <row r="2677" spans="1:19" ht="60" x14ac:dyDescent="0.2">
      <c r="A2677" s="481">
        <f t="shared" si="348"/>
        <v>2674</v>
      </c>
      <c r="B2677" s="399">
        <v>45356</v>
      </c>
      <c r="C2677" s="441">
        <v>45352</v>
      </c>
      <c r="D2677" s="400" t="s">
        <v>114</v>
      </c>
      <c r="E2677" s="401" t="s">
        <v>342</v>
      </c>
      <c r="F2677" s="402">
        <v>2400</v>
      </c>
      <c r="G2677" s="491" t="s">
        <v>4652</v>
      </c>
      <c r="H2677" s="400" t="s">
        <v>139</v>
      </c>
      <c r="I2677" s="403" t="s">
        <v>4498</v>
      </c>
      <c r="J2677" s="386" t="str">
        <f t="shared" si="347"/>
        <v>46.856.215/0001-00</v>
      </c>
      <c r="K2677" s="386" t="s">
        <v>3733</v>
      </c>
      <c r="L2677" s="404" t="s">
        <v>3351</v>
      </c>
      <c r="M2677" s="386" t="s">
        <v>5091</v>
      </c>
      <c r="N2677" s="399">
        <v>45355</v>
      </c>
      <c r="O2677" s="400" t="s">
        <v>81</v>
      </c>
      <c r="P2677" s="504" t="s">
        <v>4980</v>
      </c>
      <c r="Q2677" s="502" t="s">
        <v>957</v>
      </c>
      <c r="R2677" s="502" t="s">
        <v>5376</v>
      </c>
      <c r="S2677" s="349"/>
    </row>
    <row r="2678" spans="1:19" ht="60" x14ac:dyDescent="0.2">
      <c r="A2678" s="481">
        <f t="shared" si="348"/>
        <v>2675</v>
      </c>
      <c r="B2678" s="399">
        <v>45356</v>
      </c>
      <c r="C2678" s="441">
        <v>45352</v>
      </c>
      <c r="D2678" s="400" t="s">
        <v>114</v>
      </c>
      <c r="E2678" s="401" t="s">
        <v>342</v>
      </c>
      <c r="F2678" s="402">
        <v>1224.8699999999999</v>
      </c>
      <c r="G2678" s="491" t="s">
        <v>4653</v>
      </c>
      <c r="H2678" s="400" t="s">
        <v>139</v>
      </c>
      <c r="I2678" s="403" t="s">
        <v>4654</v>
      </c>
      <c r="J2678" s="386" t="str">
        <f t="shared" si="347"/>
        <v>05.166.801/0001-45</v>
      </c>
      <c r="K2678" s="386" t="s">
        <v>3733</v>
      </c>
      <c r="L2678" s="404" t="s">
        <v>3351</v>
      </c>
      <c r="M2678" s="386" t="s">
        <v>5153</v>
      </c>
      <c r="N2678" s="399">
        <v>45363</v>
      </c>
      <c r="O2678" s="400" t="s">
        <v>81</v>
      </c>
      <c r="P2678" s="504" t="s">
        <v>5025</v>
      </c>
      <c r="Q2678" s="502" t="s">
        <v>944</v>
      </c>
      <c r="R2678" s="502" t="s">
        <v>5377</v>
      </c>
      <c r="S2678" s="349"/>
    </row>
    <row r="2679" spans="1:19" ht="60" x14ac:dyDescent="0.2">
      <c r="A2679" s="481">
        <f t="shared" si="348"/>
        <v>2676</v>
      </c>
      <c r="B2679" s="399">
        <v>45356</v>
      </c>
      <c r="C2679" s="441">
        <v>45352</v>
      </c>
      <c r="D2679" s="400" t="s">
        <v>114</v>
      </c>
      <c r="E2679" s="401" t="s">
        <v>342</v>
      </c>
      <c r="F2679" s="402">
        <v>2549.19</v>
      </c>
      <c r="G2679" s="491" t="s">
        <v>4655</v>
      </c>
      <c r="H2679" s="400" t="s">
        <v>139</v>
      </c>
      <c r="I2679" s="403" t="s">
        <v>749</v>
      </c>
      <c r="J2679" s="386" t="str">
        <f t="shared" si="347"/>
        <v>CPF Protegido - LGPD</v>
      </c>
      <c r="K2679" s="386" t="s">
        <v>3733</v>
      </c>
      <c r="L2679" s="404" t="s">
        <v>979</v>
      </c>
      <c r="M2679" s="386" t="s">
        <v>5154</v>
      </c>
      <c r="N2679" s="399">
        <v>45352</v>
      </c>
      <c r="O2679" s="400" t="s">
        <v>81</v>
      </c>
      <c r="P2679" s="504" t="s">
        <v>750</v>
      </c>
      <c r="Q2679" s="502" t="s">
        <v>957</v>
      </c>
      <c r="R2679" s="502" t="s">
        <v>5300</v>
      </c>
      <c r="S2679" s="349"/>
    </row>
    <row r="2680" spans="1:19" ht="60" x14ac:dyDescent="0.2">
      <c r="A2680" s="481">
        <f t="shared" si="348"/>
        <v>2677</v>
      </c>
      <c r="B2680" s="399">
        <v>45356</v>
      </c>
      <c r="C2680" s="441">
        <v>45352</v>
      </c>
      <c r="D2680" s="400" t="s">
        <v>114</v>
      </c>
      <c r="E2680" s="401" t="s">
        <v>342</v>
      </c>
      <c r="F2680" s="402">
        <v>2549.19</v>
      </c>
      <c r="G2680" s="491" t="s">
        <v>4656</v>
      </c>
      <c r="H2680" s="400" t="s">
        <v>139</v>
      </c>
      <c r="I2680" s="403" t="s">
        <v>754</v>
      </c>
      <c r="J2680" s="386" t="str">
        <f t="shared" si="347"/>
        <v>CPF Protegido - LGPD</v>
      </c>
      <c r="K2680" s="386" t="s">
        <v>3733</v>
      </c>
      <c r="L2680" s="404" t="s">
        <v>979</v>
      </c>
      <c r="M2680" s="386" t="s">
        <v>3954</v>
      </c>
      <c r="N2680" s="399">
        <v>45352</v>
      </c>
      <c r="O2680" s="400" t="s">
        <v>81</v>
      </c>
      <c r="P2680" s="504" t="s">
        <v>755</v>
      </c>
      <c r="Q2680" s="502" t="s">
        <v>957</v>
      </c>
      <c r="R2680" s="502" t="s">
        <v>5299</v>
      </c>
      <c r="S2680" s="349"/>
    </row>
    <row r="2681" spans="1:19" ht="60" x14ac:dyDescent="0.2">
      <c r="A2681" s="481">
        <f t="shared" si="348"/>
        <v>2678</v>
      </c>
      <c r="B2681" s="399">
        <v>45356</v>
      </c>
      <c r="C2681" s="441">
        <v>45352</v>
      </c>
      <c r="D2681" s="400" t="s">
        <v>114</v>
      </c>
      <c r="E2681" s="401" t="s">
        <v>342</v>
      </c>
      <c r="F2681" s="402">
        <v>115.36</v>
      </c>
      <c r="G2681" s="491" t="s">
        <v>4657</v>
      </c>
      <c r="H2681" s="400" t="s">
        <v>139</v>
      </c>
      <c r="I2681" s="403" t="s">
        <v>4658</v>
      </c>
      <c r="J2681" s="386" t="str">
        <f t="shared" si="347"/>
        <v>10.356.504/0001-00</v>
      </c>
      <c r="K2681" s="386" t="s">
        <v>3733</v>
      </c>
      <c r="L2681" s="404" t="s">
        <v>3351</v>
      </c>
      <c r="M2681" s="386" t="s">
        <v>5155</v>
      </c>
      <c r="N2681" s="399">
        <v>45355</v>
      </c>
      <c r="O2681" s="400" t="s">
        <v>81</v>
      </c>
      <c r="P2681" s="504" t="s">
        <v>627</v>
      </c>
      <c r="Q2681" s="502" t="s">
        <v>944</v>
      </c>
      <c r="R2681" s="502" t="s">
        <v>5378</v>
      </c>
      <c r="S2681" s="349"/>
    </row>
    <row r="2682" spans="1:19" ht="60" x14ac:dyDescent="0.2">
      <c r="A2682" s="481">
        <f t="shared" si="348"/>
        <v>2679</v>
      </c>
      <c r="B2682" s="399">
        <v>45356</v>
      </c>
      <c r="C2682" s="441">
        <v>45352</v>
      </c>
      <c r="D2682" s="400" t="s">
        <v>114</v>
      </c>
      <c r="E2682" s="401" t="s">
        <v>342</v>
      </c>
      <c r="F2682" s="402">
        <v>922.85</v>
      </c>
      <c r="G2682" s="491" t="s">
        <v>4659</v>
      </c>
      <c r="H2682" s="400" t="s">
        <v>139</v>
      </c>
      <c r="I2682" s="403" t="s">
        <v>4658</v>
      </c>
      <c r="J2682" s="386" t="str">
        <f t="shared" si="347"/>
        <v>10.356.504/0001-00</v>
      </c>
      <c r="K2682" s="386" t="s">
        <v>3733</v>
      </c>
      <c r="L2682" s="404" t="s">
        <v>3351</v>
      </c>
      <c r="M2682" s="386" t="s">
        <v>5156</v>
      </c>
      <c r="N2682" s="399">
        <v>45355</v>
      </c>
      <c r="O2682" s="400" t="s">
        <v>81</v>
      </c>
      <c r="P2682" s="504" t="s">
        <v>627</v>
      </c>
      <c r="Q2682" s="502" t="s">
        <v>944</v>
      </c>
      <c r="R2682" s="502" t="s">
        <v>5379</v>
      </c>
      <c r="S2682" s="349"/>
    </row>
    <row r="2683" spans="1:19" ht="50.1" customHeight="1" x14ac:dyDescent="0.2">
      <c r="A2683" s="481">
        <f t="shared" si="348"/>
        <v>2680</v>
      </c>
      <c r="B2683" s="399">
        <v>45356</v>
      </c>
      <c r="C2683" s="441">
        <v>45352</v>
      </c>
      <c r="D2683" s="400" t="s">
        <v>114</v>
      </c>
      <c r="E2683" s="401" t="s">
        <v>342</v>
      </c>
      <c r="F2683" s="402">
        <v>2489.19</v>
      </c>
      <c r="G2683" s="491" t="s">
        <v>4660</v>
      </c>
      <c r="H2683" s="400" t="s">
        <v>139</v>
      </c>
      <c r="I2683" s="403" t="s">
        <v>3217</v>
      </c>
      <c r="J2683" s="386" t="str">
        <f t="shared" si="347"/>
        <v>CPF Protegido - LGPD</v>
      </c>
      <c r="K2683" s="386" t="s">
        <v>3733</v>
      </c>
      <c r="L2683" s="404" t="s">
        <v>979</v>
      </c>
      <c r="M2683" s="386" t="s">
        <v>5157</v>
      </c>
      <c r="N2683" s="399">
        <v>45352</v>
      </c>
      <c r="O2683" s="400" t="s">
        <v>81</v>
      </c>
      <c r="P2683" s="504" t="s">
        <v>3305</v>
      </c>
      <c r="Q2683" s="502" t="s">
        <v>957</v>
      </c>
      <c r="R2683" s="502" t="s">
        <v>3823</v>
      </c>
      <c r="S2683" s="349"/>
    </row>
    <row r="2684" spans="1:19" ht="60" x14ac:dyDescent="0.2">
      <c r="A2684" s="481">
        <f t="shared" si="348"/>
        <v>2681</v>
      </c>
      <c r="B2684" s="399">
        <v>45356</v>
      </c>
      <c r="C2684" s="441">
        <v>45352</v>
      </c>
      <c r="D2684" s="400" t="s">
        <v>114</v>
      </c>
      <c r="E2684" s="401" t="s">
        <v>342</v>
      </c>
      <c r="F2684" s="402">
        <v>2489.19</v>
      </c>
      <c r="G2684" s="491" t="s">
        <v>4661</v>
      </c>
      <c r="H2684" s="400" t="s">
        <v>139</v>
      </c>
      <c r="I2684" s="403" t="s">
        <v>3205</v>
      </c>
      <c r="J2684" s="386" t="str">
        <f t="shared" si="347"/>
        <v>CPF Protegido - LGPD</v>
      </c>
      <c r="K2684" s="386" t="s">
        <v>3733</v>
      </c>
      <c r="L2684" s="404" t="s">
        <v>979</v>
      </c>
      <c r="M2684" s="386" t="s">
        <v>5158</v>
      </c>
      <c r="N2684" s="399">
        <v>45352</v>
      </c>
      <c r="O2684" s="400" t="s">
        <v>81</v>
      </c>
      <c r="P2684" s="504" t="s">
        <v>3295</v>
      </c>
      <c r="Q2684" s="502" t="s">
        <v>957</v>
      </c>
      <c r="R2684" s="502" t="s">
        <v>3752</v>
      </c>
      <c r="S2684" s="349"/>
    </row>
    <row r="2685" spans="1:19" ht="60" x14ac:dyDescent="0.2">
      <c r="A2685" s="481">
        <f t="shared" si="348"/>
        <v>2682</v>
      </c>
      <c r="B2685" s="399">
        <v>45356</v>
      </c>
      <c r="C2685" s="441">
        <v>45352</v>
      </c>
      <c r="D2685" s="400" t="s">
        <v>114</v>
      </c>
      <c r="E2685" s="401" t="s">
        <v>342</v>
      </c>
      <c r="F2685" s="402">
        <v>2489.19</v>
      </c>
      <c r="G2685" s="491" t="s">
        <v>4661</v>
      </c>
      <c r="H2685" s="400" t="s">
        <v>139</v>
      </c>
      <c r="I2685" s="403" t="s">
        <v>3204</v>
      </c>
      <c r="J2685" s="386" t="str">
        <f t="shared" si="347"/>
        <v>CPF Protegido - LGPD</v>
      </c>
      <c r="K2685" s="386" t="s">
        <v>3733</v>
      </c>
      <c r="L2685" s="404" t="s">
        <v>979</v>
      </c>
      <c r="M2685" s="386" t="s">
        <v>5159</v>
      </c>
      <c r="N2685" s="399">
        <v>45352</v>
      </c>
      <c r="O2685" s="400" t="s">
        <v>81</v>
      </c>
      <c r="P2685" s="504" t="s">
        <v>3294</v>
      </c>
      <c r="Q2685" s="502" t="s">
        <v>957</v>
      </c>
      <c r="R2685" s="502" t="s">
        <v>3755</v>
      </c>
      <c r="S2685" s="349"/>
    </row>
    <row r="2686" spans="1:19" ht="50.1" customHeight="1" x14ac:dyDescent="0.2">
      <c r="A2686" s="481">
        <f t="shared" si="348"/>
        <v>2683</v>
      </c>
      <c r="B2686" s="399">
        <v>45356</v>
      </c>
      <c r="C2686" s="441">
        <v>45352</v>
      </c>
      <c r="D2686" s="400" t="s">
        <v>114</v>
      </c>
      <c r="E2686" s="401" t="s">
        <v>342</v>
      </c>
      <c r="F2686" s="402">
        <v>2489.19</v>
      </c>
      <c r="G2686" s="491" t="s">
        <v>4661</v>
      </c>
      <c r="H2686" s="400" t="s">
        <v>139</v>
      </c>
      <c r="I2686" s="403" t="s">
        <v>3224</v>
      </c>
      <c r="J2686" s="386" t="str">
        <f t="shared" si="347"/>
        <v>CPF Protegido - LGPD</v>
      </c>
      <c r="K2686" s="386" t="s">
        <v>3733</v>
      </c>
      <c r="L2686" s="404" t="s">
        <v>979</v>
      </c>
      <c r="M2686" s="386" t="s">
        <v>3827</v>
      </c>
      <c r="N2686" s="399">
        <v>45352</v>
      </c>
      <c r="O2686" s="400" t="s">
        <v>81</v>
      </c>
      <c r="P2686" s="504" t="s">
        <v>3313</v>
      </c>
      <c r="Q2686" s="502" t="s">
        <v>957</v>
      </c>
      <c r="R2686" s="502" t="s">
        <v>3756</v>
      </c>
      <c r="S2686" s="349"/>
    </row>
    <row r="2687" spans="1:19" ht="60" x14ac:dyDescent="0.2">
      <c r="A2687" s="481">
        <f t="shared" si="348"/>
        <v>2684</v>
      </c>
      <c r="B2687" s="399">
        <v>45356</v>
      </c>
      <c r="C2687" s="441">
        <v>45352</v>
      </c>
      <c r="D2687" s="400" t="s">
        <v>114</v>
      </c>
      <c r="E2687" s="401" t="s">
        <v>342</v>
      </c>
      <c r="F2687" s="402">
        <v>550.4</v>
      </c>
      <c r="G2687" s="491" t="s">
        <v>4662</v>
      </c>
      <c r="H2687" s="400" t="s">
        <v>139</v>
      </c>
      <c r="I2687" s="403" t="s">
        <v>4663</v>
      </c>
      <c r="J2687" s="386" t="str">
        <f t="shared" si="347"/>
        <v>CPF Protegido - LGPD</v>
      </c>
      <c r="K2687" s="386" t="s">
        <v>3733</v>
      </c>
      <c r="L2687" s="404" t="s">
        <v>979</v>
      </c>
      <c r="M2687" s="386" t="s">
        <v>5160</v>
      </c>
      <c r="N2687" s="399">
        <v>45352</v>
      </c>
      <c r="O2687" s="400" t="s">
        <v>81</v>
      </c>
      <c r="P2687" s="504" t="s">
        <v>5026</v>
      </c>
      <c r="Q2687" s="502" t="s">
        <v>944</v>
      </c>
      <c r="R2687" s="502" t="s">
        <v>5380</v>
      </c>
      <c r="S2687" s="349"/>
    </row>
    <row r="2688" spans="1:19" ht="60" x14ac:dyDescent="0.2">
      <c r="A2688" s="481">
        <f t="shared" si="348"/>
        <v>2685</v>
      </c>
      <c r="B2688" s="399">
        <v>45356</v>
      </c>
      <c r="C2688" s="441">
        <v>45352</v>
      </c>
      <c r="D2688" s="400" t="s">
        <v>114</v>
      </c>
      <c r="E2688" s="401" t="s">
        <v>342</v>
      </c>
      <c r="F2688" s="402">
        <v>1680</v>
      </c>
      <c r="G2688" s="491" t="s">
        <v>4664</v>
      </c>
      <c r="H2688" s="400" t="s">
        <v>139</v>
      </c>
      <c r="I2688" s="403" t="s">
        <v>3216</v>
      </c>
      <c r="J2688" s="386" t="str">
        <f t="shared" si="347"/>
        <v>CPF Protegido - LGPD</v>
      </c>
      <c r="K2688" s="386" t="s">
        <v>3733</v>
      </c>
      <c r="L2688" s="404" t="s">
        <v>979</v>
      </c>
      <c r="M2688" s="386" t="s">
        <v>5161</v>
      </c>
      <c r="N2688" s="399">
        <v>45352</v>
      </c>
      <c r="O2688" s="400" t="s">
        <v>81</v>
      </c>
      <c r="P2688" s="504" t="s">
        <v>3304</v>
      </c>
      <c r="Q2688" s="502" t="s">
        <v>957</v>
      </c>
      <c r="R2688" s="502" t="s">
        <v>5312</v>
      </c>
      <c r="S2688" s="349"/>
    </row>
    <row r="2689" spans="1:19" ht="50.1" customHeight="1" x14ac:dyDescent="0.2">
      <c r="A2689" s="481">
        <f t="shared" si="348"/>
        <v>2686</v>
      </c>
      <c r="B2689" s="399">
        <v>45356</v>
      </c>
      <c r="C2689" s="441">
        <v>45352</v>
      </c>
      <c r="D2689" s="400" t="s">
        <v>114</v>
      </c>
      <c r="E2689" s="401" t="s">
        <v>342</v>
      </c>
      <c r="F2689" s="402">
        <v>3184.67</v>
      </c>
      <c r="G2689" s="491" t="s">
        <v>4665</v>
      </c>
      <c r="H2689" s="400" t="s">
        <v>139</v>
      </c>
      <c r="I2689" s="403" t="s">
        <v>3214</v>
      </c>
      <c r="J2689" s="386" t="str">
        <f t="shared" si="347"/>
        <v>22.204.920/0001-64</v>
      </c>
      <c r="K2689" s="386" t="s">
        <v>3733</v>
      </c>
      <c r="L2689" s="404" t="s">
        <v>3351</v>
      </c>
      <c r="M2689" s="386" t="s">
        <v>3617</v>
      </c>
      <c r="N2689" s="399">
        <v>45355</v>
      </c>
      <c r="O2689" s="400" t="s">
        <v>81</v>
      </c>
      <c r="P2689" s="504" t="s">
        <v>3302</v>
      </c>
      <c r="Q2689" s="502" t="s">
        <v>957</v>
      </c>
      <c r="R2689" s="502" t="s">
        <v>5302</v>
      </c>
      <c r="S2689" s="349"/>
    </row>
    <row r="2690" spans="1:19" ht="50.1" customHeight="1" x14ac:dyDescent="0.2">
      <c r="A2690" s="481">
        <f t="shared" si="348"/>
        <v>2687</v>
      </c>
      <c r="B2690" s="399">
        <v>45356</v>
      </c>
      <c r="C2690" s="441">
        <v>45352</v>
      </c>
      <c r="D2690" s="400" t="s">
        <v>114</v>
      </c>
      <c r="E2690" s="401" t="s">
        <v>342</v>
      </c>
      <c r="F2690" s="402">
        <v>2700</v>
      </c>
      <c r="G2690" s="491" t="s">
        <v>4666</v>
      </c>
      <c r="H2690" s="400" t="s">
        <v>139</v>
      </c>
      <c r="I2690" s="403" t="s">
        <v>4510</v>
      </c>
      <c r="J2690" s="386" t="str">
        <f t="shared" si="347"/>
        <v>30.948.973/0001-18</v>
      </c>
      <c r="K2690" s="386" t="s">
        <v>3733</v>
      </c>
      <c r="L2690" s="404" t="s">
        <v>3592</v>
      </c>
      <c r="M2690" s="386" t="s">
        <v>3258</v>
      </c>
      <c r="N2690" s="399">
        <v>45352</v>
      </c>
      <c r="O2690" s="400" t="s">
        <v>81</v>
      </c>
      <c r="P2690" s="504" t="s">
        <v>4981</v>
      </c>
      <c r="Q2690" s="502" t="s">
        <v>944</v>
      </c>
      <c r="R2690" s="502" t="s">
        <v>5381</v>
      </c>
      <c r="S2690" s="349"/>
    </row>
    <row r="2691" spans="1:19" ht="60" x14ac:dyDescent="0.2">
      <c r="A2691" s="481">
        <f t="shared" si="348"/>
        <v>2688</v>
      </c>
      <c r="B2691" s="399">
        <v>45356</v>
      </c>
      <c r="C2691" s="441">
        <v>45352</v>
      </c>
      <c r="D2691" s="400" t="s">
        <v>114</v>
      </c>
      <c r="E2691" s="401" t="s">
        <v>342</v>
      </c>
      <c r="F2691" s="402">
        <v>29400</v>
      </c>
      <c r="G2691" s="491" t="s">
        <v>4667</v>
      </c>
      <c r="H2691" s="400" t="s">
        <v>139</v>
      </c>
      <c r="I2691" s="403" t="s">
        <v>4668</v>
      </c>
      <c r="J2691" s="386" t="str">
        <f t="shared" si="347"/>
        <v>53.425.089/0001-02</v>
      </c>
      <c r="K2691" s="386" t="s">
        <v>3733</v>
      </c>
      <c r="L2691" s="404" t="s">
        <v>3351</v>
      </c>
      <c r="M2691" s="386" t="s">
        <v>5141</v>
      </c>
      <c r="N2691" s="399">
        <v>45355</v>
      </c>
      <c r="O2691" s="400" t="s">
        <v>81</v>
      </c>
      <c r="P2691" s="504" t="s">
        <v>5027</v>
      </c>
      <c r="Q2691" s="502" t="s">
        <v>944</v>
      </c>
      <c r="R2691" s="502" t="s">
        <v>5382</v>
      </c>
      <c r="S2691" s="349"/>
    </row>
    <row r="2692" spans="1:19" ht="60" x14ac:dyDescent="0.2">
      <c r="A2692" s="481">
        <f t="shared" si="348"/>
        <v>2689</v>
      </c>
      <c r="B2692" s="399">
        <v>45356</v>
      </c>
      <c r="C2692" s="441">
        <v>45352</v>
      </c>
      <c r="D2692" s="400" t="s">
        <v>114</v>
      </c>
      <c r="E2692" s="401" t="s">
        <v>342</v>
      </c>
      <c r="F2692" s="402">
        <v>3762.28</v>
      </c>
      <c r="G2692" s="491" t="s">
        <v>4669</v>
      </c>
      <c r="H2692" s="400" t="s">
        <v>139</v>
      </c>
      <c r="I2692" s="403" t="s">
        <v>4670</v>
      </c>
      <c r="J2692" s="386" t="str">
        <f t="shared" si="347"/>
        <v>21.168.174/0001-38</v>
      </c>
      <c r="K2692" s="386" t="s">
        <v>3733</v>
      </c>
      <c r="L2692" s="404" t="s">
        <v>3349</v>
      </c>
      <c r="M2692" s="386" t="s">
        <v>5162</v>
      </c>
      <c r="N2692" s="399">
        <v>45350</v>
      </c>
      <c r="O2692" s="400" t="s">
        <v>81</v>
      </c>
      <c r="P2692" s="504" t="s">
        <v>5028</v>
      </c>
      <c r="Q2692" s="502" t="s">
        <v>956</v>
      </c>
      <c r="R2692" s="502" t="s">
        <v>5383</v>
      </c>
      <c r="S2692" s="349"/>
    </row>
    <row r="2693" spans="1:19" ht="60" x14ac:dyDescent="0.2">
      <c r="A2693" s="481">
        <f t="shared" si="348"/>
        <v>2690</v>
      </c>
      <c r="B2693" s="399">
        <v>45356</v>
      </c>
      <c r="C2693" s="441">
        <v>45352</v>
      </c>
      <c r="D2693" s="400" t="s">
        <v>114</v>
      </c>
      <c r="E2693" s="401" t="s">
        <v>342</v>
      </c>
      <c r="F2693" s="402">
        <v>554.4</v>
      </c>
      <c r="G2693" s="491" t="s">
        <v>4671</v>
      </c>
      <c r="H2693" s="400" t="s">
        <v>139</v>
      </c>
      <c r="I2693" s="403" t="s">
        <v>4672</v>
      </c>
      <c r="J2693" s="386" t="str">
        <f t="shared" si="347"/>
        <v>CPF Protegido - LGPD</v>
      </c>
      <c r="K2693" s="386" t="s">
        <v>3733</v>
      </c>
      <c r="L2693" s="404" t="s">
        <v>979</v>
      </c>
      <c r="M2693" s="386" t="s">
        <v>5163</v>
      </c>
      <c r="N2693" s="399">
        <v>45352</v>
      </c>
      <c r="O2693" s="400" t="s">
        <v>81</v>
      </c>
      <c r="P2693" s="504" t="s">
        <v>5029</v>
      </c>
      <c r="Q2693" s="502" t="s">
        <v>944</v>
      </c>
      <c r="R2693" s="502" t="s">
        <v>5384</v>
      </c>
      <c r="S2693" s="349"/>
    </row>
    <row r="2694" spans="1:19" ht="60" x14ac:dyDescent="0.2">
      <c r="A2694" s="481">
        <f t="shared" si="348"/>
        <v>2691</v>
      </c>
      <c r="B2694" s="399">
        <v>45356</v>
      </c>
      <c r="C2694" s="441">
        <v>45352</v>
      </c>
      <c r="D2694" s="400" t="s">
        <v>114</v>
      </c>
      <c r="E2694" s="401" t="s">
        <v>342</v>
      </c>
      <c r="F2694" s="402">
        <v>739.2</v>
      </c>
      <c r="G2694" s="491" t="s">
        <v>4673</v>
      </c>
      <c r="H2694" s="400" t="s">
        <v>139</v>
      </c>
      <c r="I2694" s="403" t="s">
        <v>4674</v>
      </c>
      <c r="J2694" s="386" t="str">
        <f t="shared" si="347"/>
        <v>CPF Protegido - LGPD</v>
      </c>
      <c r="K2694" s="386" t="s">
        <v>3733</v>
      </c>
      <c r="L2694" s="404" t="s">
        <v>979</v>
      </c>
      <c r="M2694" s="386" t="s">
        <v>5164</v>
      </c>
      <c r="N2694" s="399">
        <v>45352</v>
      </c>
      <c r="O2694" s="400" t="s">
        <v>81</v>
      </c>
      <c r="P2694" s="504" t="s">
        <v>5030</v>
      </c>
      <c r="Q2694" s="502" t="s">
        <v>944</v>
      </c>
      <c r="R2694" s="502" t="s">
        <v>5385</v>
      </c>
      <c r="S2694" s="349"/>
    </row>
    <row r="2695" spans="1:19" ht="60" x14ac:dyDescent="0.2">
      <c r="A2695" s="481">
        <f t="shared" si="348"/>
        <v>2692</v>
      </c>
      <c r="B2695" s="399">
        <v>45356</v>
      </c>
      <c r="C2695" s="441">
        <v>45352</v>
      </c>
      <c r="D2695" s="400" t="s">
        <v>114</v>
      </c>
      <c r="E2695" s="401" t="s">
        <v>342</v>
      </c>
      <c r="F2695" s="402">
        <v>2939.7</v>
      </c>
      <c r="G2695" s="491" t="s">
        <v>4675</v>
      </c>
      <c r="H2695" s="400" t="s">
        <v>139</v>
      </c>
      <c r="I2695" s="403" t="s">
        <v>4676</v>
      </c>
      <c r="J2695" s="386" t="str">
        <f t="shared" si="347"/>
        <v>42.225.713/0001-01</v>
      </c>
      <c r="K2695" s="386" t="s">
        <v>3733</v>
      </c>
      <c r="L2695" s="404" t="s">
        <v>3351</v>
      </c>
      <c r="M2695" s="386" t="s">
        <v>3549</v>
      </c>
      <c r="N2695" s="399">
        <v>45355</v>
      </c>
      <c r="O2695" s="400" t="s">
        <v>81</v>
      </c>
      <c r="P2695" s="504" t="s">
        <v>534</v>
      </c>
      <c r="Q2695" s="502" t="s">
        <v>957</v>
      </c>
      <c r="R2695" s="502" t="s">
        <v>5386</v>
      </c>
      <c r="S2695" s="349"/>
    </row>
    <row r="2696" spans="1:19" ht="60" x14ac:dyDescent="0.2">
      <c r="A2696" s="481">
        <f t="shared" si="348"/>
        <v>2693</v>
      </c>
      <c r="B2696" s="399">
        <v>45356</v>
      </c>
      <c r="C2696" s="441">
        <v>45352</v>
      </c>
      <c r="D2696" s="400" t="s">
        <v>114</v>
      </c>
      <c r="E2696" s="401" t="s">
        <v>342</v>
      </c>
      <c r="F2696" s="402">
        <v>3800</v>
      </c>
      <c r="G2696" s="491" t="s">
        <v>4677</v>
      </c>
      <c r="H2696" s="400" t="s">
        <v>139</v>
      </c>
      <c r="I2696" s="403" t="s">
        <v>4678</v>
      </c>
      <c r="J2696" s="386" t="str">
        <f t="shared" si="347"/>
        <v>43.213.819/0001-40</v>
      </c>
      <c r="K2696" s="386" t="s">
        <v>3733</v>
      </c>
      <c r="L2696" s="404" t="s">
        <v>3351</v>
      </c>
      <c r="M2696" s="386" t="s">
        <v>3617</v>
      </c>
      <c r="N2696" s="399">
        <v>45355</v>
      </c>
      <c r="O2696" s="400" t="s">
        <v>81</v>
      </c>
      <c r="P2696" s="504" t="s">
        <v>5031</v>
      </c>
      <c r="Q2696" s="502" t="s">
        <v>957</v>
      </c>
      <c r="R2696" s="502" t="s">
        <v>3743</v>
      </c>
      <c r="S2696" s="349"/>
    </row>
    <row r="2697" spans="1:19" ht="72" x14ac:dyDescent="0.2">
      <c r="A2697" s="481">
        <f t="shared" si="348"/>
        <v>2694</v>
      </c>
      <c r="B2697" s="399">
        <v>45356</v>
      </c>
      <c r="C2697" s="441">
        <v>45352</v>
      </c>
      <c r="D2697" s="400" t="s">
        <v>114</v>
      </c>
      <c r="E2697" s="401" t="s">
        <v>342</v>
      </c>
      <c r="F2697" s="402">
        <v>6156.63</v>
      </c>
      <c r="G2697" s="491" t="s">
        <v>4679</v>
      </c>
      <c r="H2697" s="400" t="s">
        <v>139</v>
      </c>
      <c r="I2697" s="403" t="s">
        <v>4552</v>
      </c>
      <c r="J2697" s="386" t="str">
        <f t="shared" si="347"/>
        <v>31.395.134/0001-82</v>
      </c>
      <c r="K2697" s="386" t="s">
        <v>3733</v>
      </c>
      <c r="L2697" s="404" t="s">
        <v>3351</v>
      </c>
      <c r="M2697" s="386" t="s">
        <v>3657</v>
      </c>
      <c r="N2697" s="399">
        <v>45355</v>
      </c>
      <c r="O2697" s="400" t="s">
        <v>81</v>
      </c>
      <c r="P2697" s="504" t="s">
        <v>4993</v>
      </c>
      <c r="Q2697" s="502" t="s">
        <v>957</v>
      </c>
      <c r="R2697" s="502" t="s">
        <v>5326</v>
      </c>
      <c r="S2697" s="349"/>
    </row>
    <row r="2698" spans="1:19" ht="60" x14ac:dyDescent="0.2">
      <c r="A2698" s="481">
        <f t="shared" si="348"/>
        <v>2695</v>
      </c>
      <c r="B2698" s="399">
        <v>45356</v>
      </c>
      <c r="C2698" s="441">
        <v>45352</v>
      </c>
      <c r="D2698" s="400" t="s">
        <v>114</v>
      </c>
      <c r="E2698" s="401" t="s">
        <v>342</v>
      </c>
      <c r="F2698" s="402">
        <v>3920</v>
      </c>
      <c r="G2698" s="491" t="s">
        <v>4680</v>
      </c>
      <c r="H2698" s="400" t="s">
        <v>139</v>
      </c>
      <c r="I2698" s="403" t="s">
        <v>4681</v>
      </c>
      <c r="J2698" s="386" t="str">
        <f t="shared" si="347"/>
        <v>25.336.889/0001-03</v>
      </c>
      <c r="K2698" s="386" t="s">
        <v>3733</v>
      </c>
      <c r="L2698" s="404" t="s">
        <v>3351</v>
      </c>
      <c r="M2698" s="386" t="s">
        <v>3656</v>
      </c>
      <c r="N2698" s="399">
        <v>45355</v>
      </c>
      <c r="O2698" s="400" t="s">
        <v>81</v>
      </c>
      <c r="P2698" s="504" t="s">
        <v>5032</v>
      </c>
      <c r="Q2698" s="502" t="s">
        <v>957</v>
      </c>
      <c r="R2698" s="502" t="s">
        <v>3745</v>
      </c>
      <c r="S2698" s="349"/>
    </row>
    <row r="2699" spans="1:19" ht="60" x14ac:dyDescent="0.2">
      <c r="A2699" s="481">
        <f t="shared" si="348"/>
        <v>2696</v>
      </c>
      <c r="B2699" s="399">
        <v>45357</v>
      </c>
      <c r="C2699" s="441">
        <v>45352</v>
      </c>
      <c r="D2699" s="400" t="s">
        <v>114</v>
      </c>
      <c r="E2699" s="401" t="s">
        <v>342</v>
      </c>
      <c r="F2699" s="402">
        <v>3730.61</v>
      </c>
      <c r="G2699" s="491" t="s">
        <v>4682</v>
      </c>
      <c r="H2699" s="400" t="s">
        <v>139</v>
      </c>
      <c r="I2699" s="403" t="s">
        <v>871</v>
      </c>
      <c r="J2699" s="386" t="str">
        <f t="shared" si="347"/>
        <v>CPF Protegido - LGPD</v>
      </c>
      <c r="K2699" s="386" t="s">
        <v>4161</v>
      </c>
      <c r="L2699" s="404" t="s">
        <v>979</v>
      </c>
      <c r="M2699" s="386" t="s">
        <v>5165</v>
      </c>
      <c r="N2699" s="399">
        <v>45356</v>
      </c>
      <c r="O2699" s="400" t="s">
        <v>81</v>
      </c>
      <c r="P2699" s="504" t="s">
        <v>872</v>
      </c>
      <c r="Q2699" s="502" t="s">
        <v>957</v>
      </c>
      <c r="R2699" s="502" t="s">
        <v>3737</v>
      </c>
      <c r="S2699" s="349"/>
    </row>
    <row r="2700" spans="1:19" ht="60" x14ac:dyDescent="0.2">
      <c r="A2700" s="481">
        <f t="shared" si="348"/>
        <v>2697</v>
      </c>
      <c r="B2700" s="399">
        <v>45357</v>
      </c>
      <c r="C2700" s="441">
        <v>45352</v>
      </c>
      <c r="D2700" s="400" t="s">
        <v>114</v>
      </c>
      <c r="E2700" s="401" t="s">
        <v>342</v>
      </c>
      <c r="F2700" s="402">
        <v>1075</v>
      </c>
      <c r="G2700" s="491" t="s">
        <v>4683</v>
      </c>
      <c r="H2700" s="400" t="s">
        <v>139</v>
      </c>
      <c r="I2700" s="403" t="s">
        <v>4684</v>
      </c>
      <c r="J2700" s="386" t="str">
        <f t="shared" si="347"/>
        <v>CPF Protegido - LGPD</v>
      </c>
      <c r="K2700" s="386" t="s">
        <v>4161</v>
      </c>
      <c r="L2700" s="404" t="s">
        <v>979</v>
      </c>
      <c r="M2700" s="386" t="s">
        <v>5166</v>
      </c>
      <c r="N2700" s="399">
        <v>45356</v>
      </c>
      <c r="O2700" s="400" t="s">
        <v>81</v>
      </c>
      <c r="P2700" s="504" t="s">
        <v>5033</v>
      </c>
      <c r="Q2700" s="502" t="s">
        <v>944</v>
      </c>
      <c r="R2700" s="502" t="s">
        <v>5387</v>
      </c>
      <c r="S2700" s="349"/>
    </row>
    <row r="2701" spans="1:19" ht="60" x14ac:dyDescent="0.2">
      <c r="A2701" s="481">
        <f t="shared" si="348"/>
        <v>2698</v>
      </c>
      <c r="B2701" s="399">
        <v>45357</v>
      </c>
      <c r="C2701" s="441">
        <v>45352</v>
      </c>
      <c r="D2701" s="400" t="s">
        <v>114</v>
      </c>
      <c r="E2701" s="401" t="s">
        <v>342</v>
      </c>
      <c r="F2701" s="402">
        <v>2375</v>
      </c>
      <c r="G2701" s="491" t="s">
        <v>4685</v>
      </c>
      <c r="H2701" s="400" t="s">
        <v>139</v>
      </c>
      <c r="I2701" s="403" t="s">
        <v>761</v>
      </c>
      <c r="J2701" s="386" t="str">
        <f t="shared" si="347"/>
        <v>51.550.970/0001-00</v>
      </c>
      <c r="K2701" s="386" t="s">
        <v>3733</v>
      </c>
      <c r="L2701" s="404" t="s">
        <v>3351</v>
      </c>
      <c r="M2701" s="386" t="s">
        <v>3582</v>
      </c>
      <c r="N2701" s="399">
        <v>45355</v>
      </c>
      <c r="O2701" s="400" t="s">
        <v>81</v>
      </c>
      <c r="P2701" s="504" t="s">
        <v>762</v>
      </c>
      <c r="Q2701" s="502" t="s">
        <v>957</v>
      </c>
      <c r="R2701" s="502" t="s">
        <v>5318</v>
      </c>
      <c r="S2701" s="349"/>
    </row>
    <row r="2702" spans="1:19" ht="72" x14ac:dyDescent="0.2">
      <c r="A2702" s="481">
        <f t="shared" si="348"/>
        <v>2699</v>
      </c>
      <c r="B2702" s="399">
        <v>45357</v>
      </c>
      <c r="C2702" s="441">
        <v>45352</v>
      </c>
      <c r="D2702" s="400" t="s">
        <v>114</v>
      </c>
      <c r="E2702" s="401" t="s">
        <v>342</v>
      </c>
      <c r="F2702" s="402">
        <v>3800</v>
      </c>
      <c r="G2702" s="491" t="s">
        <v>4686</v>
      </c>
      <c r="H2702" s="400" t="s">
        <v>139</v>
      </c>
      <c r="I2702" s="403" t="s">
        <v>761</v>
      </c>
      <c r="J2702" s="386" t="str">
        <f t="shared" si="347"/>
        <v>51.550.970/0001-00</v>
      </c>
      <c r="K2702" s="386" t="s">
        <v>3733</v>
      </c>
      <c r="L2702" s="404" t="s">
        <v>3351</v>
      </c>
      <c r="M2702" s="386" t="s">
        <v>5167</v>
      </c>
      <c r="N2702" s="399">
        <v>45355</v>
      </c>
      <c r="O2702" s="400" t="s">
        <v>81</v>
      </c>
      <c r="P2702" s="504" t="s">
        <v>762</v>
      </c>
      <c r="Q2702" s="502" t="s">
        <v>957</v>
      </c>
      <c r="R2702" s="502" t="s">
        <v>5310</v>
      </c>
      <c r="S2702" s="349"/>
    </row>
    <row r="2703" spans="1:19" ht="72" x14ac:dyDescent="0.2">
      <c r="A2703" s="481">
        <f t="shared" si="348"/>
        <v>2700</v>
      </c>
      <c r="B2703" s="399">
        <v>45357</v>
      </c>
      <c r="C2703" s="441">
        <v>45352</v>
      </c>
      <c r="D2703" s="400" t="s">
        <v>114</v>
      </c>
      <c r="E2703" s="401" t="s">
        <v>342</v>
      </c>
      <c r="F2703" s="402">
        <v>3000</v>
      </c>
      <c r="G2703" s="491" t="s">
        <v>4687</v>
      </c>
      <c r="H2703" s="400" t="s">
        <v>139</v>
      </c>
      <c r="I2703" s="403" t="s">
        <v>3203</v>
      </c>
      <c r="J2703" s="386" t="str">
        <f t="shared" si="347"/>
        <v>49.292.047/0001-65</v>
      </c>
      <c r="K2703" s="386" t="s">
        <v>3733</v>
      </c>
      <c r="L2703" s="404" t="s">
        <v>3351</v>
      </c>
      <c r="M2703" s="386" t="s">
        <v>5078</v>
      </c>
      <c r="N2703" s="399">
        <v>45356</v>
      </c>
      <c r="O2703" s="400" t="s">
        <v>81</v>
      </c>
      <c r="P2703" s="504" t="s">
        <v>3293</v>
      </c>
      <c r="Q2703" s="502" t="s">
        <v>957</v>
      </c>
      <c r="R2703" s="502" t="s">
        <v>5316</v>
      </c>
      <c r="S2703" s="349"/>
    </row>
    <row r="2704" spans="1:19" ht="60" x14ac:dyDescent="0.2">
      <c r="A2704" s="481">
        <f t="shared" si="348"/>
        <v>2701</v>
      </c>
      <c r="B2704" s="399">
        <v>45357</v>
      </c>
      <c r="C2704" s="441">
        <v>45352</v>
      </c>
      <c r="D2704" s="400" t="s">
        <v>114</v>
      </c>
      <c r="E2704" s="401" t="s">
        <v>342</v>
      </c>
      <c r="F2704" s="402">
        <v>2200</v>
      </c>
      <c r="G2704" s="491" t="s">
        <v>4688</v>
      </c>
      <c r="H2704" s="400" t="s">
        <v>139</v>
      </c>
      <c r="I2704" s="403" t="s">
        <v>3188</v>
      </c>
      <c r="J2704" s="386" t="str">
        <f t="shared" si="347"/>
        <v>50.312.295/0001-00</v>
      </c>
      <c r="K2704" s="386" t="s">
        <v>3733</v>
      </c>
      <c r="L2704" s="404" t="s">
        <v>3351</v>
      </c>
      <c r="M2704" s="386" t="s">
        <v>3614</v>
      </c>
      <c r="N2704" s="399">
        <v>45356</v>
      </c>
      <c r="O2704" s="400" t="s">
        <v>81</v>
      </c>
      <c r="P2704" s="504" t="s">
        <v>3278</v>
      </c>
      <c r="Q2704" s="502" t="s">
        <v>957</v>
      </c>
      <c r="R2704" s="502" t="s">
        <v>5307</v>
      </c>
      <c r="S2704" s="349"/>
    </row>
    <row r="2705" spans="1:19" ht="60" x14ac:dyDescent="0.2">
      <c r="A2705" s="481">
        <f t="shared" si="348"/>
        <v>2702</v>
      </c>
      <c r="B2705" s="399">
        <v>45357</v>
      </c>
      <c r="C2705" s="441">
        <v>45352</v>
      </c>
      <c r="D2705" s="400" t="s">
        <v>114</v>
      </c>
      <c r="E2705" s="401" t="s">
        <v>342</v>
      </c>
      <c r="F2705" s="402">
        <v>840</v>
      </c>
      <c r="G2705" s="491" t="s">
        <v>4689</v>
      </c>
      <c r="H2705" s="400" t="s">
        <v>139</v>
      </c>
      <c r="I2705" s="403" t="s">
        <v>4690</v>
      </c>
      <c r="J2705" s="386" t="str">
        <f t="shared" si="347"/>
        <v>CPF Protegido - LGPD</v>
      </c>
      <c r="K2705" s="386" t="s">
        <v>3733</v>
      </c>
      <c r="L2705" s="404" t="s">
        <v>979</v>
      </c>
      <c r="M2705" s="386" t="s">
        <v>5168</v>
      </c>
      <c r="N2705" s="399">
        <v>45337</v>
      </c>
      <c r="O2705" s="400" t="s">
        <v>81</v>
      </c>
      <c r="P2705" s="504" t="s">
        <v>5034</v>
      </c>
      <c r="Q2705" s="502" t="s">
        <v>944</v>
      </c>
      <c r="R2705" s="502" t="s">
        <v>5388</v>
      </c>
      <c r="S2705" s="349"/>
    </row>
    <row r="2706" spans="1:19" ht="60" x14ac:dyDescent="0.2">
      <c r="A2706" s="481">
        <f t="shared" si="348"/>
        <v>2703</v>
      </c>
      <c r="B2706" s="399">
        <v>45357</v>
      </c>
      <c r="C2706" s="441">
        <v>45352</v>
      </c>
      <c r="D2706" s="400" t="s">
        <v>114</v>
      </c>
      <c r="E2706" s="401" t="s">
        <v>342</v>
      </c>
      <c r="F2706" s="402">
        <v>1680</v>
      </c>
      <c r="G2706" s="491" t="s">
        <v>4691</v>
      </c>
      <c r="H2706" s="400" t="s">
        <v>139</v>
      </c>
      <c r="I2706" s="403" t="s">
        <v>2076</v>
      </c>
      <c r="J2706" s="386" t="str">
        <f t="shared" ref="J2706:J2769" si="349">IF(P2706="","",IF(LEN(TRIM(P2706))&gt;14,P2706,"CPF Protegido - LGPD"))</f>
        <v>CPF Protegido - LGPD</v>
      </c>
      <c r="K2706" s="386" t="s">
        <v>3733</v>
      </c>
      <c r="L2706" s="404" t="s">
        <v>979</v>
      </c>
      <c r="M2706" s="386" t="s">
        <v>5169</v>
      </c>
      <c r="N2706" s="399">
        <v>45356</v>
      </c>
      <c r="O2706" s="400" t="s">
        <v>81</v>
      </c>
      <c r="P2706" s="504" t="s">
        <v>2077</v>
      </c>
      <c r="Q2706" s="502" t="s">
        <v>957</v>
      </c>
      <c r="R2706" s="502" t="s">
        <v>5295</v>
      </c>
      <c r="S2706" s="349"/>
    </row>
    <row r="2707" spans="1:19" ht="60" x14ac:dyDescent="0.2">
      <c r="A2707" s="481">
        <f t="shared" si="348"/>
        <v>2704</v>
      </c>
      <c r="B2707" s="399">
        <v>45357</v>
      </c>
      <c r="C2707" s="441">
        <v>45352</v>
      </c>
      <c r="D2707" s="400" t="s">
        <v>114</v>
      </c>
      <c r="E2707" s="401" t="s">
        <v>342</v>
      </c>
      <c r="F2707" s="402">
        <v>1165.92</v>
      </c>
      <c r="G2707" s="491" t="s">
        <v>4692</v>
      </c>
      <c r="H2707" s="400" t="s">
        <v>139</v>
      </c>
      <c r="I2707" s="403" t="s">
        <v>1949</v>
      </c>
      <c r="J2707" s="386" t="str">
        <f t="shared" si="349"/>
        <v>22.188.570/0001-90</v>
      </c>
      <c r="K2707" s="386" t="s">
        <v>3733</v>
      </c>
      <c r="L2707" s="404" t="s">
        <v>3351</v>
      </c>
      <c r="M2707" s="386" t="s">
        <v>5170</v>
      </c>
      <c r="N2707" s="399">
        <v>45356</v>
      </c>
      <c r="O2707" s="400" t="s">
        <v>81</v>
      </c>
      <c r="P2707" s="504" t="s">
        <v>1950</v>
      </c>
      <c r="Q2707" s="502" t="s">
        <v>944</v>
      </c>
      <c r="R2707" s="502" t="s">
        <v>5389</v>
      </c>
      <c r="S2707" s="349"/>
    </row>
    <row r="2708" spans="1:19" ht="60" x14ac:dyDescent="0.2">
      <c r="A2708" s="481">
        <f t="shared" ref="A2708:A2771" si="350">IF(B2708="","",ROW()-ROW($A$3))</f>
        <v>2705</v>
      </c>
      <c r="B2708" s="399">
        <v>45357</v>
      </c>
      <c r="C2708" s="441">
        <v>45352</v>
      </c>
      <c r="D2708" s="400" t="s">
        <v>114</v>
      </c>
      <c r="E2708" s="401" t="s">
        <v>342</v>
      </c>
      <c r="F2708" s="402">
        <v>3000</v>
      </c>
      <c r="G2708" s="491" t="s">
        <v>4693</v>
      </c>
      <c r="H2708" s="400" t="s">
        <v>139</v>
      </c>
      <c r="I2708" s="403" t="s">
        <v>4694</v>
      </c>
      <c r="J2708" s="386" t="str">
        <f t="shared" si="349"/>
        <v>34.723.962/0001-90</v>
      </c>
      <c r="K2708" s="386" t="s">
        <v>3733</v>
      </c>
      <c r="L2708" s="404" t="s">
        <v>3348</v>
      </c>
      <c r="M2708" s="386" t="s">
        <v>3258</v>
      </c>
      <c r="N2708" s="399">
        <v>45357</v>
      </c>
      <c r="O2708" s="400" t="s">
        <v>81</v>
      </c>
      <c r="P2708" s="504" t="s">
        <v>5035</v>
      </c>
      <c r="Q2708" s="502" t="s">
        <v>126</v>
      </c>
      <c r="R2708" s="502" t="s">
        <v>5390</v>
      </c>
      <c r="S2708" s="349"/>
    </row>
    <row r="2709" spans="1:19" ht="60" x14ac:dyDescent="0.2">
      <c r="A2709" s="481">
        <f t="shared" si="350"/>
        <v>2706</v>
      </c>
      <c r="B2709" s="399">
        <v>45357</v>
      </c>
      <c r="C2709" s="441">
        <v>45352</v>
      </c>
      <c r="D2709" s="400" t="s">
        <v>114</v>
      </c>
      <c r="E2709" s="401" t="s">
        <v>342</v>
      </c>
      <c r="F2709" s="402">
        <v>3000</v>
      </c>
      <c r="G2709" s="491" t="s">
        <v>4695</v>
      </c>
      <c r="H2709" s="400" t="s">
        <v>139</v>
      </c>
      <c r="I2709" s="403" t="s">
        <v>4696</v>
      </c>
      <c r="J2709" s="386" t="str">
        <f t="shared" si="349"/>
        <v>32.935.141/0001-92</v>
      </c>
      <c r="K2709" s="386" t="s">
        <v>3733</v>
      </c>
      <c r="L2709" s="404" t="s">
        <v>3348</v>
      </c>
      <c r="M2709" s="386" t="s">
        <v>3258</v>
      </c>
      <c r="N2709" s="399">
        <v>45357</v>
      </c>
      <c r="O2709" s="400" t="s">
        <v>81</v>
      </c>
      <c r="P2709" s="504" t="s">
        <v>5036</v>
      </c>
      <c r="Q2709" s="502" t="s">
        <v>126</v>
      </c>
      <c r="R2709" s="502" t="s">
        <v>5391</v>
      </c>
      <c r="S2709" s="349"/>
    </row>
    <row r="2710" spans="1:19" ht="60" x14ac:dyDescent="0.2">
      <c r="A2710" s="481">
        <f t="shared" si="350"/>
        <v>2707</v>
      </c>
      <c r="B2710" s="399">
        <v>45357</v>
      </c>
      <c r="C2710" s="441">
        <v>45352</v>
      </c>
      <c r="D2710" s="400" t="s">
        <v>114</v>
      </c>
      <c r="E2710" s="401" t="s">
        <v>342</v>
      </c>
      <c r="F2710" s="402">
        <v>3000</v>
      </c>
      <c r="G2710" s="491" t="s">
        <v>4697</v>
      </c>
      <c r="H2710" s="400" t="s">
        <v>139</v>
      </c>
      <c r="I2710" s="403" t="s">
        <v>4698</v>
      </c>
      <c r="J2710" s="386" t="str">
        <f t="shared" si="349"/>
        <v>18.969.186/0001-57</v>
      </c>
      <c r="K2710" s="386" t="s">
        <v>3733</v>
      </c>
      <c r="L2710" s="404" t="s">
        <v>3348</v>
      </c>
      <c r="M2710" s="386" t="s">
        <v>3258</v>
      </c>
      <c r="N2710" s="399">
        <v>45357</v>
      </c>
      <c r="O2710" s="400" t="s">
        <v>81</v>
      </c>
      <c r="P2710" s="504" t="s">
        <v>5037</v>
      </c>
      <c r="Q2710" s="502" t="s">
        <v>126</v>
      </c>
      <c r="R2710" s="502" t="s">
        <v>5392</v>
      </c>
      <c r="S2710" s="349"/>
    </row>
    <row r="2711" spans="1:19" ht="60" x14ac:dyDescent="0.2">
      <c r="A2711" s="481">
        <f t="shared" si="350"/>
        <v>2708</v>
      </c>
      <c r="B2711" s="399">
        <v>45357</v>
      </c>
      <c r="C2711" s="441">
        <v>45352</v>
      </c>
      <c r="D2711" s="400" t="s">
        <v>114</v>
      </c>
      <c r="E2711" s="401" t="s">
        <v>342</v>
      </c>
      <c r="F2711" s="402">
        <v>2489.19</v>
      </c>
      <c r="G2711" s="491" t="s">
        <v>4699</v>
      </c>
      <c r="H2711" s="400" t="s">
        <v>139</v>
      </c>
      <c r="I2711" s="403" t="s">
        <v>4700</v>
      </c>
      <c r="J2711" s="386" t="str">
        <f t="shared" si="349"/>
        <v>CPF Protegido - LGPD</v>
      </c>
      <c r="K2711" s="386" t="s">
        <v>3733</v>
      </c>
      <c r="L2711" s="404" t="s">
        <v>979</v>
      </c>
      <c r="M2711" s="386" t="s">
        <v>5171</v>
      </c>
      <c r="N2711" s="399">
        <v>45356</v>
      </c>
      <c r="O2711" s="400" t="s">
        <v>81</v>
      </c>
      <c r="P2711" s="504" t="s">
        <v>5038</v>
      </c>
      <c r="Q2711" s="502" t="s">
        <v>957</v>
      </c>
      <c r="R2711" s="502" t="s">
        <v>5393</v>
      </c>
      <c r="S2711" s="349"/>
    </row>
    <row r="2712" spans="1:19" ht="84" x14ac:dyDescent="0.2">
      <c r="A2712" s="481">
        <f t="shared" si="350"/>
        <v>2709</v>
      </c>
      <c r="B2712" s="399">
        <v>45357</v>
      </c>
      <c r="C2712" s="441">
        <v>45352</v>
      </c>
      <c r="D2712" s="400" t="s">
        <v>114</v>
      </c>
      <c r="E2712" s="401" t="s">
        <v>342</v>
      </c>
      <c r="F2712" s="402">
        <v>5869.8</v>
      </c>
      <c r="G2712" s="491" t="s">
        <v>4701</v>
      </c>
      <c r="H2712" s="400" t="s">
        <v>139</v>
      </c>
      <c r="I2712" s="403" t="s">
        <v>4702</v>
      </c>
      <c r="J2712" s="386" t="str">
        <f t="shared" si="349"/>
        <v>12.709.052/0001-10</v>
      </c>
      <c r="K2712" s="386" t="s">
        <v>3733</v>
      </c>
      <c r="L2712" s="404" t="s">
        <v>3351</v>
      </c>
      <c r="M2712" s="386" t="s">
        <v>3617</v>
      </c>
      <c r="N2712" s="399">
        <v>45356</v>
      </c>
      <c r="O2712" s="400" t="s">
        <v>81</v>
      </c>
      <c r="P2712" s="504" t="s">
        <v>867</v>
      </c>
      <c r="Q2712" s="502" t="s">
        <v>957</v>
      </c>
      <c r="R2712" s="502" t="s">
        <v>5394</v>
      </c>
      <c r="S2712" s="349"/>
    </row>
    <row r="2713" spans="1:19" ht="60" x14ac:dyDescent="0.2">
      <c r="A2713" s="481">
        <f t="shared" si="350"/>
        <v>2710</v>
      </c>
      <c r="B2713" s="399">
        <v>45357</v>
      </c>
      <c r="C2713" s="441">
        <v>45352</v>
      </c>
      <c r="D2713" s="400" t="s">
        <v>114</v>
      </c>
      <c r="E2713" s="401" t="s">
        <v>342</v>
      </c>
      <c r="F2713" s="402">
        <v>2500</v>
      </c>
      <c r="G2713" s="491" t="s">
        <v>4703</v>
      </c>
      <c r="H2713" s="400" t="s">
        <v>139</v>
      </c>
      <c r="I2713" s="403" t="s">
        <v>1734</v>
      </c>
      <c r="J2713" s="386" t="str">
        <f t="shared" si="349"/>
        <v>49.575.821/0001-45</v>
      </c>
      <c r="K2713" s="386" t="s">
        <v>3733</v>
      </c>
      <c r="L2713" s="404" t="s">
        <v>3351</v>
      </c>
      <c r="M2713" s="386" t="s">
        <v>3575</v>
      </c>
      <c r="N2713" s="399">
        <v>45352</v>
      </c>
      <c r="O2713" s="400" t="s">
        <v>81</v>
      </c>
      <c r="P2713" s="504" t="s">
        <v>1735</v>
      </c>
      <c r="Q2713" s="502" t="s">
        <v>957</v>
      </c>
      <c r="R2713" s="502" t="s">
        <v>3736</v>
      </c>
      <c r="S2713" s="349"/>
    </row>
    <row r="2714" spans="1:19" ht="60" x14ac:dyDescent="0.2">
      <c r="A2714" s="481">
        <f t="shared" si="350"/>
        <v>2711</v>
      </c>
      <c r="B2714" s="399">
        <v>45357</v>
      </c>
      <c r="C2714" s="441">
        <v>45352</v>
      </c>
      <c r="D2714" s="400" t="s">
        <v>114</v>
      </c>
      <c r="E2714" s="401" t="s">
        <v>342</v>
      </c>
      <c r="F2714" s="402">
        <v>14698.5</v>
      </c>
      <c r="G2714" s="491" t="s">
        <v>4704</v>
      </c>
      <c r="H2714" s="400" t="s">
        <v>139</v>
      </c>
      <c r="I2714" s="403" t="s">
        <v>4705</v>
      </c>
      <c r="J2714" s="386" t="str">
        <f t="shared" si="349"/>
        <v>18.776.412/0001-83</v>
      </c>
      <c r="K2714" s="386" t="s">
        <v>3733</v>
      </c>
      <c r="L2714" s="404" t="s">
        <v>3351</v>
      </c>
      <c r="M2714" s="386" t="s">
        <v>3656</v>
      </c>
      <c r="N2714" s="399">
        <v>45356</v>
      </c>
      <c r="O2714" s="400" t="s">
        <v>81</v>
      </c>
      <c r="P2714" s="504" t="s">
        <v>5039</v>
      </c>
      <c r="Q2714" s="502" t="s">
        <v>944</v>
      </c>
      <c r="R2714" s="502" t="s">
        <v>5395</v>
      </c>
      <c r="S2714" s="349"/>
    </row>
    <row r="2715" spans="1:19" ht="60" x14ac:dyDescent="0.2">
      <c r="A2715" s="481">
        <f t="shared" si="350"/>
        <v>2712</v>
      </c>
      <c r="B2715" s="399">
        <v>45358</v>
      </c>
      <c r="C2715" s="441">
        <v>45352</v>
      </c>
      <c r="D2715" s="400" t="s">
        <v>114</v>
      </c>
      <c r="E2715" s="401" t="s">
        <v>342</v>
      </c>
      <c r="F2715" s="402">
        <v>700</v>
      </c>
      <c r="G2715" s="491" t="s">
        <v>4706</v>
      </c>
      <c r="H2715" s="400" t="s">
        <v>139</v>
      </c>
      <c r="I2715" s="422" t="s">
        <v>2251</v>
      </c>
      <c r="J2715" s="386" t="str">
        <f t="shared" si="349"/>
        <v>16.715.071/0001-00</v>
      </c>
      <c r="K2715" s="386" t="s">
        <v>4161</v>
      </c>
      <c r="L2715" s="404" t="s">
        <v>3351</v>
      </c>
      <c r="M2715" s="386" t="s">
        <v>5172</v>
      </c>
      <c r="N2715" s="399">
        <v>45357</v>
      </c>
      <c r="O2715" s="400" t="s">
        <v>81</v>
      </c>
      <c r="P2715" s="504" t="s">
        <v>1818</v>
      </c>
      <c r="Q2715" s="502" t="s">
        <v>944</v>
      </c>
      <c r="R2715" s="502" t="s">
        <v>5396</v>
      </c>
      <c r="S2715" s="349"/>
    </row>
    <row r="2716" spans="1:19" ht="60" x14ac:dyDescent="0.2">
      <c r="A2716" s="481">
        <f t="shared" si="350"/>
        <v>2713</v>
      </c>
      <c r="B2716" s="399">
        <v>45358</v>
      </c>
      <c r="C2716" s="441">
        <v>45352</v>
      </c>
      <c r="D2716" s="400" t="s">
        <v>114</v>
      </c>
      <c r="E2716" s="401" t="s">
        <v>342</v>
      </c>
      <c r="F2716" s="402">
        <v>500</v>
      </c>
      <c r="G2716" s="491" t="s">
        <v>4707</v>
      </c>
      <c r="H2716" s="400" t="s">
        <v>139</v>
      </c>
      <c r="I2716" s="403" t="s">
        <v>4708</v>
      </c>
      <c r="J2716" s="386" t="str">
        <f t="shared" si="349"/>
        <v>30.777.086/0001-24</v>
      </c>
      <c r="K2716" s="386" t="s">
        <v>4351</v>
      </c>
      <c r="L2716" s="404" t="s">
        <v>3351</v>
      </c>
      <c r="M2716" s="386" t="s">
        <v>5173</v>
      </c>
      <c r="N2716" s="399">
        <v>45356</v>
      </c>
      <c r="O2716" s="400" t="s">
        <v>81</v>
      </c>
      <c r="P2716" s="504" t="s">
        <v>5040</v>
      </c>
      <c r="Q2716" s="502" t="s">
        <v>944</v>
      </c>
      <c r="R2716" s="502" t="s">
        <v>5397</v>
      </c>
      <c r="S2716" s="349"/>
    </row>
    <row r="2717" spans="1:19" ht="60" x14ac:dyDescent="0.2">
      <c r="A2717" s="481">
        <f t="shared" si="350"/>
        <v>2714</v>
      </c>
      <c r="B2717" s="399">
        <v>45358</v>
      </c>
      <c r="C2717" s="441">
        <v>45352</v>
      </c>
      <c r="D2717" s="400" t="s">
        <v>114</v>
      </c>
      <c r="E2717" s="401" t="s">
        <v>342</v>
      </c>
      <c r="F2717" s="402">
        <v>1680</v>
      </c>
      <c r="G2717" s="491" t="s">
        <v>4709</v>
      </c>
      <c r="H2717" s="400" t="s">
        <v>139</v>
      </c>
      <c r="I2717" s="403" t="s">
        <v>2078</v>
      </c>
      <c r="J2717" s="386" t="str">
        <f t="shared" si="349"/>
        <v>CPF Protegido - LGPD</v>
      </c>
      <c r="K2717" s="386" t="s">
        <v>3733</v>
      </c>
      <c r="L2717" s="404" t="s">
        <v>979</v>
      </c>
      <c r="M2717" s="386" t="s">
        <v>5174</v>
      </c>
      <c r="N2717" s="399">
        <v>45356</v>
      </c>
      <c r="O2717" s="400" t="s">
        <v>81</v>
      </c>
      <c r="P2717" s="504" t="s">
        <v>2079</v>
      </c>
      <c r="Q2717" s="502" t="s">
        <v>957</v>
      </c>
      <c r="R2717" s="502" t="s">
        <v>5294</v>
      </c>
      <c r="S2717" s="349"/>
    </row>
    <row r="2718" spans="1:19" ht="60" x14ac:dyDescent="0.2">
      <c r="A2718" s="481">
        <f t="shared" si="350"/>
        <v>2715</v>
      </c>
      <c r="B2718" s="399">
        <v>45358</v>
      </c>
      <c r="C2718" s="441">
        <v>45352</v>
      </c>
      <c r="D2718" s="400" t="s">
        <v>114</v>
      </c>
      <c r="E2718" s="401" t="s">
        <v>342</v>
      </c>
      <c r="F2718" s="402">
        <v>1680</v>
      </c>
      <c r="G2718" s="491" t="s">
        <v>4691</v>
      </c>
      <c r="H2718" s="400" t="s">
        <v>139</v>
      </c>
      <c r="I2718" s="403" t="s">
        <v>2074</v>
      </c>
      <c r="J2718" s="386" t="str">
        <f t="shared" si="349"/>
        <v>CPF Protegido - LGPD</v>
      </c>
      <c r="K2718" s="386" t="s">
        <v>3733</v>
      </c>
      <c r="L2718" s="404" t="s">
        <v>979</v>
      </c>
      <c r="M2718" s="386" t="s">
        <v>5175</v>
      </c>
      <c r="N2718" s="399">
        <v>45357</v>
      </c>
      <c r="O2718" s="400" t="s">
        <v>81</v>
      </c>
      <c r="P2718" s="504" t="s">
        <v>2075</v>
      </c>
      <c r="Q2718" s="502" t="s">
        <v>957</v>
      </c>
      <c r="R2718" s="502" t="s">
        <v>5293</v>
      </c>
      <c r="S2718" s="349"/>
    </row>
    <row r="2719" spans="1:19" ht="60" x14ac:dyDescent="0.2">
      <c r="A2719" s="481">
        <f t="shared" si="350"/>
        <v>2716</v>
      </c>
      <c r="B2719" s="399">
        <v>45358</v>
      </c>
      <c r="C2719" s="441">
        <v>45352</v>
      </c>
      <c r="D2719" s="400" t="s">
        <v>114</v>
      </c>
      <c r="E2719" s="401" t="s">
        <v>342</v>
      </c>
      <c r="F2719" s="402">
        <v>3624.95</v>
      </c>
      <c r="G2719" s="491" t="s">
        <v>4710</v>
      </c>
      <c r="H2719" s="400" t="s">
        <v>139</v>
      </c>
      <c r="I2719" s="403" t="s">
        <v>5558</v>
      </c>
      <c r="J2719" s="386" t="str">
        <f t="shared" si="349"/>
        <v>24.443.151/0001-82</v>
      </c>
      <c r="K2719" s="386" t="s">
        <v>951</v>
      </c>
      <c r="L2719" s="404" t="s">
        <v>3351</v>
      </c>
      <c r="M2719" s="386" t="s">
        <v>5176</v>
      </c>
      <c r="N2719" s="399">
        <v>45355</v>
      </c>
      <c r="O2719" s="400" t="s">
        <v>81</v>
      </c>
      <c r="P2719" s="504" t="s">
        <v>864</v>
      </c>
      <c r="Q2719" s="502" t="s">
        <v>944</v>
      </c>
      <c r="R2719" s="502" t="s">
        <v>5398</v>
      </c>
      <c r="S2719" s="349"/>
    </row>
    <row r="2720" spans="1:19" ht="60" x14ac:dyDescent="0.2">
      <c r="A2720" s="481">
        <f t="shared" si="350"/>
        <v>2717</v>
      </c>
      <c r="B2720" s="399">
        <v>45358</v>
      </c>
      <c r="C2720" s="441">
        <v>45352</v>
      </c>
      <c r="D2720" s="400" t="s">
        <v>114</v>
      </c>
      <c r="E2720" s="401" t="s">
        <v>342</v>
      </c>
      <c r="F2720" s="402">
        <v>267</v>
      </c>
      <c r="G2720" s="491" t="s">
        <v>4711</v>
      </c>
      <c r="H2720" s="400" t="s">
        <v>139</v>
      </c>
      <c r="I2720" s="403" t="s">
        <v>4712</v>
      </c>
      <c r="J2720" s="386" t="str">
        <f t="shared" si="349"/>
        <v>CPF Protegido - LGPD</v>
      </c>
      <c r="K2720" s="386" t="s">
        <v>3733</v>
      </c>
      <c r="L2720" s="404" t="s">
        <v>979</v>
      </c>
      <c r="M2720" s="386" t="s">
        <v>5177</v>
      </c>
      <c r="N2720" s="399">
        <v>45357</v>
      </c>
      <c r="O2720" s="400" t="s">
        <v>81</v>
      </c>
      <c r="P2720" s="504" t="s">
        <v>5041</v>
      </c>
      <c r="Q2720" s="502" t="s">
        <v>944</v>
      </c>
      <c r="R2720" s="502" t="s">
        <v>5399</v>
      </c>
      <c r="S2720" s="349"/>
    </row>
    <row r="2721" spans="1:19" ht="60" x14ac:dyDescent="0.2">
      <c r="A2721" s="481">
        <f t="shared" si="350"/>
        <v>2718</v>
      </c>
      <c r="B2721" s="399">
        <v>45358</v>
      </c>
      <c r="C2721" s="441">
        <v>45352</v>
      </c>
      <c r="D2721" s="400" t="s">
        <v>114</v>
      </c>
      <c r="E2721" s="401" t="s">
        <v>342</v>
      </c>
      <c r="F2721" s="402">
        <v>300</v>
      </c>
      <c r="G2721" s="491" t="s">
        <v>4713</v>
      </c>
      <c r="H2721" s="400" t="s">
        <v>139</v>
      </c>
      <c r="I2721" s="403" t="s">
        <v>4714</v>
      </c>
      <c r="J2721" s="386" t="str">
        <f t="shared" si="349"/>
        <v>48.833.509/0001-41</v>
      </c>
      <c r="K2721" s="386" t="s">
        <v>3733</v>
      </c>
      <c r="L2721" s="404" t="s">
        <v>3351</v>
      </c>
      <c r="M2721" s="386" t="s">
        <v>3568</v>
      </c>
      <c r="N2721" s="399">
        <v>45356</v>
      </c>
      <c r="O2721" s="400" t="s">
        <v>81</v>
      </c>
      <c r="P2721" s="504" t="s">
        <v>5042</v>
      </c>
      <c r="Q2721" s="502" t="s">
        <v>944</v>
      </c>
      <c r="R2721" s="502" t="s">
        <v>5400</v>
      </c>
      <c r="S2721" s="349"/>
    </row>
    <row r="2722" spans="1:19" ht="60" x14ac:dyDescent="0.2">
      <c r="A2722" s="481">
        <f t="shared" si="350"/>
        <v>2719</v>
      </c>
      <c r="B2722" s="399">
        <v>45358</v>
      </c>
      <c r="C2722" s="441">
        <v>45352</v>
      </c>
      <c r="D2722" s="400" t="s">
        <v>114</v>
      </c>
      <c r="E2722" s="401" t="s">
        <v>342</v>
      </c>
      <c r="F2722" s="402">
        <v>2684.04</v>
      </c>
      <c r="G2722" s="491" t="s">
        <v>4715</v>
      </c>
      <c r="H2722" s="400" t="s">
        <v>139</v>
      </c>
      <c r="I2722" s="403" t="s">
        <v>4716</v>
      </c>
      <c r="J2722" s="386" t="str">
        <f t="shared" si="349"/>
        <v>CPF Protegido - LGPD</v>
      </c>
      <c r="K2722" s="386" t="s">
        <v>3733</v>
      </c>
      <c r="L2722" s="404" t="s">
        <v>979</v>
      </c>
      <c r="M2722" s="386" t="s">
        <v>5178</v>
      </c>
      <c r="N2722" s="399">
        <v>45357</v>
      </c>
      <c r="O2722" s="400" t="s">
        <v>81</v>
      </c>
      <c r="P2722" s="504" t="s">
        <v>1960</v>
      </c>
      <c r="Q2722" s="502" t="s">
        <v>957</v>
      </c>
      <c r="R2722" s="502" t="s">
        <v>5401</v>
      </c>
      <c r="S2722" s="349"/>
    </row>
    <row r="2723" spans="1:19" ht="60" x14ac:dyDescent="0.2">
      <c r="A2723" s="481">
        <f t="shared" si="350"/>
        <v>2720</v>
      </c>
      <c r="B2723" s="399">
        <v>45359</v>
      </c>
      <c r="C2723" s="441">
        <v>45352</v>
      </c>
      <c r="D2723" s="400" t="s">
        <v>114</v>
      </c>
      <c r="E2723" s="401" t="s">
        <v>342</v>
      </c>
      <c r="F2723" s="402">
        <v>-3000</v>
      </c>
      <c r="G2723" s="491" t="s">
        <v>4717</v>
      </c>
      <c r="H2723" s="400" t="s">
        <v>139</v>
      </c>
      <c r="I2723" s="403" t="s">
        <v>1822</v>
      </c>
      <c r="J2723" s="386" t="str">
        <f t="shared" si="349"/>
        <v>70.945.209/0001-03</v>
      </c>
      <c r="K2723" s="386" t="s">
        <v>1021</v>
      </c>
      <c r="L2723" s="404" t="s">
        <v>3348</v>
      </c>
      <c r="M2723" s="386" t="s">
        <v>3258</v>
      </c>
      <c r="N2723" s="399">
        <v>45359</v>
      </c>
      <c r="O2723" s="400" t="s">
        <v>81</v>
      </c>
      <c r="P2723" s="504" t="s">
        <v>718</v>
      </c>
      <c r="Q2723" s="501" t="s">
        <v>126</v>
      </c>
      <c r="R2723" s="501" t="s">
        <v>126</v>
      </c>
      <c r="S2723" s="349"/>
    </row>
    <row r="2724" spans="1:19" ht="60" x14ac:dyDescent="0.2">
      <c r="A2724" s="481">
        <f t="shared" si="350"/>
        <v>2721</v>
      </c>
      <c r="B2724" s="399">
        <v>45359</v>
      </c>
      <c r="C2724" s="441">
        <v>45352</v>
      </c>
      <c r="D2724" s="400" t="s">
        <v>114</v>
      </c>
      <c r="E2724" s="401" t="s">
        <v>342</v>
      </c>
      <c r="F2724" s="402">
        <v>-3000</v>
      </c>
      <c r="G2724" s="491" t="s">
        <v>4718</v>
      </c>
      <c r="H2724" s="400" t="s">
        <v>139</v>
      </c>
      <c r="I2724" s="403" t="s">
        <v>1822</v>
      </c>
      <c r="J2724" s="386" t="str">
        <f t="shared" si="349"/>
        <v>70.945.209/0001-03</v>
      </c>
      <c r="K2724" s="386" t="s">
        <v>1021</v>
      </c>
      <c r="L2724" s="404" t="s">
        <v>3348</v>
      </c>
      <c r="M2724" s="386" t="s">
        <v>3258</v>
      </c>
      <c r="N2724" s="399">
        <v>45359</v>
      </c>
      <c r="O2724" s="400" t="s">
        <v>81</v>
      </c>
      <c r="P2724" s="504" t="s">
        <v>718</v>
      </c>
      <c r="Q2724" s="501" t="s">
        <v>126</v>
      </c>
      <c r="R2724" s="501" t="s">
        <v>126</v>
      </c>
      <c r="S2724" s="349"/>
    </row>
    <row r="2725" spans="1:19" ht="60" x14ac:dyDescent="0.2">
      <c r="A2725" s="481">
        <f t="shared" si="350"/>
        <v>2722</v>
      </c>
      <c r="B2725" s="399">
        <v>45359</v>
      </c>
      <c r="C2725" s="441">
        <v>45352</v>
      </c>
      <c r="D2725" s="400" t="s">
        <v>114</v>
      </c>
      <c r="E2725" s="401" t="s">
        <v>342</v>
      </c>
      <c r="F2725" s="402">
        <v>-3000</v>
      </c>
      <c r="G2725" s="491" t="s">
        <v>4719</v>
      </c>
      <c r="H2725" s="400" t="s">
        <v>139</v>
      </c>
      <c r="I2725" s="403" t="s">
        <v>1822</v>
      </c>
      <c r="J2725" s="386" t="str">
        <f t="shared" si="349"/>
        <v>70.945.209/0001-03</v>
      </c>
      <c r="K2725" s="386" t="s">
        <v>1021</v>
      </c>
      <c r="L2725" s="404" t="s">
        <v>3348</v>
      </c>
      <c r="M2725" s="386" t="s">
        <v>3258</v>
      </c>
      <c r="N2725" s="399">
        <v>45359</v>
      </c>
      <c r="O2725" s="400" t="s">
        <v>81</v>
      </c>
      <c r="P2725" s="504" t="s">
        <v>718</v>
      </c>
      <c r="Q2725" s="501" t="s">
        <v>126</v>
      </c>
      <c r="R2725" s="501" t="s">
        <v>126</v>
      </c>
      <c r="S2725" s="349"/>
    </row>
    <row r="2726" spans="1:19" ht="60" x14ac:dyDescent="0.2">
      <c r="A2726" s="481">
        <f t="shared" si="350"/>
        <v>2723</v>
      </c>
      <c r="B2726" s="399">
        <v>45359</v>
      </c>
      <c r="C2726" s="441">
        <v>45352</v>
      </c>
      <c r="D2726" s="400" t="s">
        <v>114</v>
      </c>
      <c r="E2726" s="401" t="s">
        <v>342</v>
      </c>
      <c r="F2726" s="402">
        <v>75</v>
      </c>
      <c r="G2726" s="491" t="s">
        <v>4720</v>
      </c>
      <c r="H2726" s="400" t="s">
        <v>139</v>
      </c>
      <c r="I2726" s="403" t="s">
        <v>1254</v>
      </c>
      <c r="J2726" s="386" t="str">
        <f t="shared" si="349"/>
        <v>18.715.383/0001-40</v>
      </c>
      <c r="K2726" s="386" t="s">
        <v>1234</v>
      </c>
      <c r="L2726" s="404" t="s">
        <v>1255</v>
      </c>
      <c r="M2726" s="386" t="s">
        <v>5179</v>
      </c>
      <c r="N2726" s="399">
        <v>45351</v>
      </c>
      <c r="O2726" s="400" t="s">
        <v>81</v>
      </c>
      <c r="P2726" s="504" t="s">
        <v>458</v>
      </c>
      <c r="Q2726" s="502" t="s">
        <v>126</v>
      </c>
      <c r="R2726" s="502" t="s">
        <v>5289</v>
      </c>
      <c r="S2726" s="349"/>
    </row>
    <row r="2727" spans="1:19" ht="60" x14ac:dyDescent="0.2">
      <c r="A2727" s="481">
        <f t="shared" si="350"/>
        <v>2724</v>
      </c>
      <c r="B2727" s="399">
        <v>45359</v>
      </c>
      <c r="C2727" s="441">
        <v>45352</v>
      </c>
      <c r="D2727" s="400" t="s">
        <v>114</v>
      </c>
      <c r="E2727" s="401" t="s">
        <v>342</v>
      </c>
      <c r="F2727" s="402">
        <v>100</v>
      </c>
      <c r="G2727" s="491" t="s">
        <v>4721</v>
      </c>
      <c r="H2727" s="400" t="s">
        <v>139</v>
      </c>
      <c r="I2727" s="403" t="s">
        <v>1254</v>
      </c>
      <c r="J2727" s="386" t="str">
        <f t="shared" si="349"/>
        <v>18.715.383/0001-40</v>
      </c>
      <c r="K2727" s="386" t="s">
        <v>1234</v>
      </c>
      <c r="L2727" s="404" t="s">
        <v>1255</v>
      </c>
      <c r="M2727" s="386" t="s">
        <v>5180</v>
      </c>
      <c r="N2727" s="399">
        <v>45351</v>
      </c>
      <c r="O2727" s="400" t="s">
        <v>81</v>
      </c>
      <c r="P2727" s="504" t="s">
        <v>458</v>
      </c>
      <c r="Q2727" s="502" t="s">
        <v>126</v>
      </c>
      <c r="R2727" s="502" t="s">
        <v>5293</v>
      </c>
      <c r="S2727" s="349"/>
    </row>
    <row r="2728" spans="1:19" ht="60" x14ac:dyDescent="0.2">
      <c r="A2728" s="481">
        <f t="shared" si="350"/>
        <v>2725</v>
      </c>
      <c r="B2728" s="399">
        <v>45359</v>
      </c>
      <c r="C2728" s="441">
        <v>45352</v>
      </c>
      <c r="D2728" s="400" t="s">
        <v>114</v>
      </c>
      <c r="E2728" s="401" t="s">
        <v>342</v>
      </c>
      <c r="F2728" s="402">
        <v>100</v>
      </c>
      <c r="G2728" s="491" t="s">
        <v>4722</v>
      </c>
      <c r="H2728" s="400" t="s">
        <v>139</v>
      </c>
      <c r="I2728" s="403" t="s">
        <v>1254</v>
      </c>
      <c r="J2728" s="386" t="str">
        <f t="shared" si="349"/>
        <v>18.715.383/0001-40</v>
      </c>
      <c r="K2728" s="386" t="s">
        <v>1234</v>
      </c>
      <c r="L2728" s="404" t="s">
        <v>1255</v>
      </c>
      <c r="M2728" s="386" t="s">
        <v>5181</v>
      </c>
      <c r="N2728" s="399">
        <v>45351</v>
      </c>
      <c r="O2728" s="400" t="s">
        <v>81</v>
      </c>
      <c r="P2728" s="504" t="s">
        <v>458</v>
      </c>
      <c r="Q2728" s="502" t="s">
        <v>126</v>
      </c>
      <c r="R2728" s="502" t="s">
        <v>5294</v>
      </c>
      <c r="S2728" s="349"/>
    </row>
    <row r="2729" spans="1:19" ht="60" x14ac:dyDescent="0.2">
      <c r="A2729" s="481">
        <f t="shared" si="350"/>
        <v>2726</v>
      </c>
      <c r="B2729" s="399">
        <v>45359</v>
      </c>
      <c r="C2729" s="441">
        <v>45352</v>
      </c>
      <c r="D2729" s="400" t="s">
        <v>114</v>
      </c>
      <c r="E2729" s="401" t="s">
        <v>342</v>
      </c>
      <c r="F2729" s="402">
        <v>100</v>
      </c>
      <c r="G2729" s="491" t="s">
        <v>4723</v>
      </c>
      <c r="H2729" s="400" t="s">
        <v>139</v>
      </c>
      <c r="I2729" s="403" t="s">
        <v>1254</v>
      </c>
      <c r="J2729" s="386" t="str">
        <f t="shared" si="349"/>
        <v>18.715.383/0001-40</v>
      </c>
      <c r="K2729" s="386" t="s">
        <v>1234</v>
      </c>
      <c r="L2729" s="404" t="s">
        <v>1255</v>
      </c>
      <c r="M2729" s="386" t="s">
        <v>5182</v>
      </c>
      <c r="N2729" s="399">
        <v>45351</v>
      </c>
      <c r="O2729" s="400" t="s">
        <v>81</v>
      </c>
      <c r="P2729" s="504" t="s">
        <v>458</v>
      </c>
      <c r="Q2729" s="502" t="s">
        <v>126</v>
      </c>
      <c r="R2729" s="502" t="s">
        <v>5295</v>
      </c>
      <c r="S2729" s="349"/>
    </row>
    <row r="2730" spans="1:19" ht="60" x14ac:dyDescent="0.2">
      <c r="A2730" s="481">
        <f t="shared" si="350"/>
        <v>2727</v>
      </c>
      <c r="B2730" s="399">
        <v>45359</v>
      </c>
      <c r="C2730" s="441">
        <v>45352</v>
      </c>
      <c r="D2730" s="400" t="s">
        <v>114</v>
      </c>
      <c r="E2730" s="401" t="s">
        <v>342</v>
      </c>
      <c r="F2730" s="402">
        <v>150</v>
      </c>
      <c r="G2730" s="491" t="s">
        <v>4724</v>
      </c>
      <c r="H2730" s="400" t="s">
        <v>139</v>
      </c>
      <c r="I2730" s="403" t="s">
        <v>1254</v>
      </c>
      <c r="J2730" s="386" t="str">
        <f t="shared" si="349"/>
        <v>18.715.383/0001-40</v>
      </c>
      <c r="K2730" s="386" t="s">
        <v>1234</v>
      </c>
      <c r="L2730" s="404" t="s">
        <v>1255</v>
      </c>
      <c r="M2730" s="386" t="s">
        <v>5183</v>
      </c>
      <c r="N2730" s="399">
        <v>45351</v>
      </c>
      <c r="O2730" s="400" t="s">
        <v>81</v>
      </c>
      <c r="P2730" s="504" t="s">
        <v>458</v>
      </c>
      <c r="Q2730" s="502" t="s">
        <v>126</v>
      </c>
      <c r="R2730" s="502" t="s">
        <v>5296</v>
      </c>
      <c r="S2730" s="349"/>
    </row>
    <row r="2731" spans="1:19" ht="60" x14ac:dyDescent="0.2">
      <c r="A2731" s="481">
        <f t="shared" si="350"/>
        <v>2728</v>
      </c>
      <c r="B2731" s="399">
        <v>45359</v>
      </c>
      <c r="C2731" s="441">
        <v>45352</v>
      </c>
      <c r="D2731" s="400" t="s">
        <v>114</v>
      </c>
      <c r="E2731" s="401" t="s">
        <v>342</v>
      </c>
      <c r="F2731" s="402">
        <v>85</v>
      </c>
      <c r="G2731" s="491" t="s">
        <v>4725</v>
      </c>
      <c r="H2731" s="400" t="s">
        <v>139</v>
      </c>
      <c r="I2731" s="403" t="s">
        <v>1254</v>
      </c>
      <c r="J2731" s="386" t="str">
        <f t="shared" si="349"/>
        <v>18.715.383/0001-40</v>
      </c>
      <c r="K2731" s="386" t="s">
        <v>1234</v>
      </c>
      <c r="L2731" s="404" t="s">
        <v>1255</v>
      </c>
      <c r="M2731" s="386" t="s">
        <v>5184</v>
      </c>
      <c r="N2731" s="399">
        <v>45351</v>
      </c>
      <c r="O2731" s="400" t="s">
        <v>81</v>
      </c>
      <c r="P2731" s="504" t="s">
        <v>458</v>
      </c>
      <c r="Q2731" s="502" t="s">
        <v>126</v>
      </c>
      <c r="R2731" s="502" t="s">
        <v>5297</v>
      </c>
      <c r="S2731" s="349"/>
    </row>
    <row r="2732" spans="1:19" ht="60" x14ac:dyDescent="0.2">
      <c r="A2732" s="481">
        <f t="shared" si="350"/>
        <v>2729</v>
      </c>
      <c r="B2732" s="399">
        <v>45359</v>
      </c>
      <c r="C2732" s="441">
        <v>45352</v>
      </c>
      <c r="D2732" s="400" t="s">
        <v>114</v>
      </c>
      <c r="E2732" s="401" t="s">
        <v>342</v>
      </c>
      <c r="F2732" s="402">
        <v>82.25</v>
      </c>
      <c r="G2732" s="491" t="s">
        <v>4726</v>
      </c>
      <c r="H2732" s="400" t="s">
        <v>139</v>
      </c>
      <c r="I2732" s="403" t="s">
        <v>1254</v>
      </c>
      <c r="J2732" s="386" t="str">
        <f t="shared" si="349"/>
        <v>18.715.383/0001-40</v>
      </c>
      <c r="K2732" s="386" t="s">
        <v>1234</v>
      </c>
      <c r="L2732" s="404" t="s">
        <v>1255</v>
      </c>
      <c r="M2732" s="386" t="s">
        <v>5185</v>
      </c>
      <c r="N2732" s="399">
        <v>45351</v>
      </c>
      <c r="O2732" s="400" t="s">
        <v>81</v>
      </c>
      <c r="P2732" s="504" t="s">
        <v>458</v>
      </c>
      <c r="Q2732" s="502" t="s">
        <v>126</v>
      </c>
      <c r="R2732" s="502" t="s">
        <v>5298</v>
      </c>
      <c r="S2732" s="349"/>
    </row>
    <row r="2733" spans="1:19" ht="60" x14ac:dyDescent="0.2">
      <c r="A2733" s="481">
        <f t="shared" si="350"/>
        <v>2730</v>
      </c>
      <c r="B2733" s="399">
        <v>45359</v>
      </c>
      <c r="C2733" s="441">
        <v>45352</v>
      </c>
      <c r="D2733" s="400" t="s">
        <v>114</v>
      </c>
      <c r="E2733" s="401" t="s">
        <v>342</v>
      </c>
      <c r="F2733" s="402">
        <v>49.35</v>
      </c>
      <c r="G2733" s="491" t="s">
        <v>4727</v>
      </c>
      <c r="H2733" s="400" t="s">
        <v>139</v>
      </c>
      <c r="I2733" s="403" t="s">
        <v>1254</v>
      </c>
      <c r="J2733" s="386" t="str">
        <f t="shared" si="349"/>
        <v>18.715.383/0001-40</v>
      </c>
      <c r="K2733" s="386" t="s">
        <v>1234</v>
      </c>
      <c r="L2733" s="404" t="s">
        <v>1255</v>
      </c>
      <c r="M2733" s="386" t="s">
        <v>5186</v>
      </c>
      <c r="N2733" s="399">
        <v>45351</v>
      </c>
      <c r="O2733" s="400" t="s">
        <v>81</v>
      </c>
      <c r="P2733" s="504" t="s">
        <v>458</v>
      </c>
      <c r="Q2733" s="502" t="s">
        <v>126</v>
      </c>
      <c r="R2733" s="502" t="s">
        <v>5299</v>
      </c>
      <c r="S2733" s="349"/>
    </row>
    <row r="2734" spans="1:19" ht="60" x14ac:dyDescent="0.2">
      <c r="A2734" s="481">
        <f t="shared" si="350"/>
        <v>2731</v>
      </c>
      <c r="B2734" s="399">
        <v>45359</v>
      </c>
      <c r="C2734" s="441">
        <v>45352</v>
      </c>
      <c r="D2734" s="400" t="s">
        <v>114</v>
      </c>
      <c r="E2734" s="401" t="s">
        <v>342</v>
      </c>
      <c r="F2734" s="402">
        <v>49.35</v>
      </c>
      <c r="G2734" s="491" t="s">
        <v>4728</v>
      </c>
      <c r="H2734" s="400" t="s">
        <v>139</v>
      </c>
      <c r="I2734" s="403" t="s">
        <v>1254</v>
      </c>
      <c r="J2734" s="386" t="str">
        <f t="shared" si="349"/>
        <v>18.715.383/0001-40</v>
      </c>
      <c r="K2734" s="386" t="s">
        <v>1234</v>
      </c>
      <c r="L2734" s="404" t="s">
        <v>1255</v>
      </c>
      <c r="M2734" s="386" t="s">
        <v>5187</v>
      </c>
      <c r="N2734" s="399">
        <v>45351</v>
      </c>
      <c r="O2734" s="400" t="s">
        <v>81</v>
      </c>
      <c r="P2734" s="504" t="s">
        <v>458</v>
      </c>
      <c r="Q2734" s="502" t="s">
        <v>126</v>
      </c>
      <c r="R2734" s="502" t="s">
        <v>5300</v>
      </c>
      <c r="S2734" s="349"/>
    </row>
    <row r="2735" spans="1:19" ht="60" x14ac:dyDescent="0.2">
      <c r="A2735" s="481">
        <f t="shared" si="350"/>
        <v>2732</v>
      </c>
      <c r="B2735" s="399">
        <v>45359</v>
      </c>
      <c r="C2735" s="441">
        <v>45352</v>
      </c>
      <c r="D2735" s="400" t="s">
        <v>114</v>
      </c>
      <c r="E2735" s="401" t="s">
        <v>342</v>
      </c>
      <c r="F2735" s="402">
        <v>82.25</v>
      </c>
      <c r="G2735" s="491" t="s">
        <v>4729</v>
      </c>
      <c r="H2735" s="400" t="s">
        <v>139</v>
      </c>
      <c r="I2735" s="403" t="s">
        <v>1254</v>
      </c>
      <c r="J2735" s="386" t="str">
        <f t="shared" si="349"/>
        <v>18.715.383/0001-40</v>
      </c>
      <c r="K2735" s="386" t="s">
        <v>1234</v>
      </c>
      <c r="L2735" s="404" t="s">
        <v>1255</v>
      </c>
      <c r="M2735" s="386" t="s">
        <v>5188</v>
      </c>
      <c r="N2735" s="399">
        <v>45351</v>
      </c>
      <c r="O2735" s="400" t="s">
        <v>81</v>
      </c>
      <c r="P2735" s="504" t="s">
        <v>458</v>
      </c>
      <c r="Q2735" s="502" t="s">
        <v>126</v>
      </c>
      <c r="R2735" s="502" t="s">
        <v>5301</v>
      </c>
      <c r="S2735" s="349"/>
    </row>
    <row r="2736" spans="1:19" ht="60" x14ac:dyDescent="0.2">
      <c r="A2736" s="481">
        <f t="shared" si="350"/>
        <v>2733</v>
      </c>
      <c r="B2736" s="399">
        <v>45359</v>
      </c>
      <c r="C2736" s="441">
        <v>45352</v>
      </c>
      <c r="D2736" s="400" t="s">
        <v>114</v>
      </c>
      <c r="E2736" s="401" t="s">
        <v>342</v>
      </c>
      <c r="F2736" s="402">
        <v>116.67</v>
      </c>
      <c r="G2736" s="491" t="s">
        <v>4730</v>
      </c>
      <c r="H2736" s="400" t="s">
        <v>139</v>
      </c>
      <c r="I2736" s="403" t="s">
        <v>1254</v>
      </c>
      <c r="J2736" s="386" t="str">
        <f t="shared" si="349"/>
        <v>18.715.383/0001-40</v>
      </c>
      <c r="K2736" s="386" t="s">
        <v>1234</v>
      </c>
      <c r="L2736" s="404" t="s">
        <v>1255</v>
      </c>
      <c r="M2736" s="386" t="s">
        <v>5189</v>
      </c>
      <c r="N2736" s="399">
        <v>45351</v>
      </c>
      <c r="O2736" s="400" t="s">
        <v>81</v>
      </c>
      <c r="P2736" s="504" t="s">
        <v>458</v>
      </c>
      <c r="Q2736" s="502" t="s">
        <v>126</v>
      </c>
      <c r="R2736" s="502" t="s">
        <v>3762</v>
      </c>
      <c r="S2736" s="349"/>
    </row>
    <row r="2737" spans="1:19" ht="60" x14ac:dyDescent="0.2">
      <c r="A2737" s="481">
        <f t="shared" si="350"/>
        <v>2734</v>
      </c>
      <c r="B2737" s="399">
        <v>45359</v>
      </c>
      <c r="C2737" s="441">
        <v>45352</v>
      </c>
      <c r="D2737" s="400" t="s">
        <v>114</v>
      </c>
      <c r="E2737" s="401" t="s">
        <v>342</v>
      </c>
      <c r="F2737" s="402">
        <v>126</v>
      </c>
      <c r="G2737" s="491" t="s">
        <v>4731</v>
      </c>
      <c r="H2737" s="400" t="s">
        <v>139</v>
      </c>
      <c r="I2737" s="403" t="s">
        <v>1254</v>
      </c>
      <c r="J2737" s="386" t="str">
        <f t="shared" si="349"/>
        <v>18.715.383/0001-40</v>
      </c>
      <c r="K2737" s="386" t="s">
        <v>1234</v>
      </c>
      <c r="L2737" s="404" t="s">
        <v>1255</v>
      </c>
      <c r="M2737" s="386" t="s">
        <v>5190</v>
      </c>
      <c r="N2737" s="399">
        <v>45351</v>
      </c>
      <c r="O2737" s="400" t="s">
        <v>81</v>
      </c>
      <c r="P2737" s="504" t="s">
        <v>458</v>
      </c>
      <c r="Q2737" s="502" t="s">
        <v>126</v>
      </c>
      <c r="R2737" s="502" t="s">
        <v>3751</v>
      </c>
      <c r="S2737" s="349"/>
    </row>
    <row r="2738" spans="1:19" ht="60" x14ac:dyDescent="0.2">
      <c r="A2738" s="481">
        <f t="shared" si="350"/>
        <v>2735</v>
      </c>
      <c r="B2738" s="399">
        <v>45359</v>
      </c>
      <c r="C2738" s="441">
        <v>45352</v>
      </c>
      <c r="D2738" s="400" t="s">
        <v>114</v>
      </c>
      <c r="E2738" s="401" t="s">
        <v>342</v>
      </c>
      <c r="F2738" s="402">
        <v>150</v>
      </c>
      <c r="G2738" s="491" t="s">
        <v>4732</v>
      </c>
      <c r="H2738" s="400" t="s">
        <v>139</v>
      </c>
      <c r="I2738" s="403" t="s">
        <v>1254</v>
      </c>
      <c r="J2738" s="386" t="str">
        <f t="shared" si="349"/>
        <v>18.715.383/0001-40</v>
      </c>
      <c r="K2738" s="386" t="s">
        <v>1234</v>
      </c>
      <c r="L2738" s="404" t="s">
        <v>1255</v>
      </c>
      <c r="M2738" s="386" t="s">
        <v>5191</v>
      </c>
      <c r="N2738" s="399">
        <v>45351</v>
      </c>
      <c r="O2738" s="400" t="s">
        <v>81</v>
      </c>
      <c r="P2738" s="504" t="s">
        <v>458</v>
      </c>
      <c r="Q2738" s="502" t="s">
        <v>126</v>
      </c>
      <c r="R2738" s="502" t="s">
        <v>3752</v>
      </c>
      <c r="S2738" s="349"/>
    </row>
    <row r="2739" spans="1:19" ht="60" x14ac:dyDescent="0.2">
      <c r="A2739" s="481">
        <f t="shared" si="350"/>
        <v>2736</v>
      </c>
      <c r="B2739" s="399">
        <v>45359</v>
      </c>
      <c r="C2739" s="441">
        <v>45352</v>
      </c>
      <c r="D2739" s="400" t="s">
        <v>114</v>
      </c>
      <c r="E2739" s="401" t="s">
        <v>342</v>
      </c>
      <c r="F2739" s="402">
        <v>150</v>
      </c>
      <c r="G2739" s="491" t="s">
        <v>4733</v>
      </c>
      <c r="H2739" s="400" t="s">
        <v>139</v>
      </c>
      <c r="I2739" s="403" t="s">
        <v>1254</v>
      </c>
      <c r="J2739" s="386" t="str">
        <f t="shared" si="349"/>
        <v>18.715.383/0001-40</v>
      </c>
      <c r="K2739" s="386" t="s">
        <v>1234</v>
      </c>
      <c r="L2739" s="404" t="s">
        <v>1255</v>
      </c>
      <c r="M2739" s="386" t="s">
        <v>5192</v>
      </c>
      <c r="N2739" s="399">
        <v>45351</v>
      </c>
      <c r="O2739" s="400" t="s">
        <v>81</v>
      </c>
      <c r="P2739" s="504" t="s">
        <v>458</v>
      </c>
      <c r="Q2739" s="502" t="s">
        <v>126</v>
      </c>
      <c r="R2739" s="502" t="s">
        <v>3753</v>
      </c>
      <c r="S2739" s="349"/>
    </row>
    <row r="2740" spans="1:19" ht="60" x14ac:dyDescent="0.2">
      <c r="A2740" s="481">
        <f t="shared" si="350"/>
        <v>2737</v>
      </c>
      <c r="B2740" s="399">
        <v>45359</v>
      </c>
      <c r="C2740" s="441">
        <v>45352</v>
      </c>
      <c r="D2740" s="400" t="s">
        <v>114</v>
      </c>
      <c r="E2740" s="401" t="s">
        <v>342</v>
      </c>
      <c r="F2740" s="402">
        <v>150</v>
      </c>
      <c r="G2740" s="491" t="s">
        <v>4734</v>
      </c>
      <c r="H2740" s="400" t="s">
        <v>139</v>
      </c>
      <c r="I2740" s="403" t="s">
        <v>1254</v>
      </c>
      <c r="J2740" s="386" t="str">
        <f t="shared" si="349"/>
        <v>18.715.383/0001-40</v>
      </c>
      <c r="K2740" s="386" t="s">
        <v>1234</v>
      </c>
      <c r="L2740" s="404" t="s">
        <v>1255</v>
      </c>
      <c r="M2740" s="386" t="s">
        <v>5193</v>
      </c>
      <c r="N2740" s="399">
        <v>45351</v>
      </c>
      <c r="O2740" s="400" t="s">
        <v>81</v>
      </c>
      <c r="P2740" s="504" t="s">
        <v>458</v>
      </c>
      <c r="Q2740" s="502" t="s">
        <v>126</v>
      </c>
      <c r="R2740" s="502" t="s">
        <v>3755</v>
      </c>
      <c r="S2740" s="349"/>
    </row>
    <row r="2741" spans="1:19" ht="60" x14ac:dyDescent="0.2">
      <c r="A2741" s="481">
        <f t="shared" si="350"/>
        <v>2738</v>
      </c>
      <c r="B2741" s="399">
        <v>45359</v>
      </c>
      <c r="C2741" s="441">
        <v>45352</v>
      </c>
      <c r="D2741" s="400" t="s">
        <v>114</v>
      </c>
      <c r="E2741" s="401" t="s">
        <v>342</v>
      </c>
      <c r="F2741" s="402">
        <v>150</v>
      </c>
      <c r="G2741" s="491" t="s">
        <v>4735</v>
      </c>
      <c r="H2741" s="400" t="s">
        <v>139</v>
      </c>
      <c r="I2741" s="403" t="s">
        <v>1254</v>
      </c>
      <c r="J2741" s="386" t="str">
        <f t="shared" si="349"/>
        <v>18.715.383/0001-40</v>
      </c>
      <c r="K2741" s="386" t="s">
        <v>1234</v>
      </c>
      <c r="L2741" s="404" t="s">
        <v>1255</v>
      </c>
      <c r="M2741" s="386" t="s">
        <v>5194</v>
      </c>
      <c r="N2741" s="399">
        <v>45351</v>
      </c>
      <c r="O2741" s="400" t="s">
        <v>81</v>
      </c>
      <c r="P2741" s="504" t="s">
        <v>458</v>
      </c>
      <c r="Q2741" s="502" t="s">
        <v>126</v>
      </c>
      <c r="R2741" s="502" t="s">
        <v>3756</v>
      </c>
      <c r="S2741" s="349"/>
    </row>
    <row r="2742" spans="1:19" ht="60" x14ac:dyDescent="0.2">
      <c r="A2742" s="481">
        <f t="shared" si="350"/>
        <v>2739</v>
      </c>
      <c r="B2742" s="399">
        <v>45359</v>
      </c>
      <c r="C2742" s="441">
        <v>45352</v>
      </c>
      <c r="D2742" s="400" t="s">
        <v>114</v>
      </c>
      <c r="E2742" s="401" t="s">
        <v>342</v>
      </c>
      <c r="F2742" s="402">
        <v>100</v>
      </c>
      <c r="G2742" s="491" t="s">
        <v>4736</v>
      </c>
      <c r="H2742" s="400" t="s">
        <v>139</v>
      </c>
      <c r="I2742" s="403" t="s">
        <v>1254</v>
      </c>
      <c r="J2742" s="386" t="str">
        <f t="shared" si="349"/>
        <v>18.715.383/0001-40</v>
      </c>
      <c r="K2742" s="386" t="s">
        <v>1234</v>
      </c>
      <c r="L2742" s="404" t="s">
        <v>1255</v>
      </c>
      <c r="M2742" s="386" t="s">
        <v>5195</v>
      </c>
      <c r="N2742" s="399">
        <v>45351</v>
      </c>
      <c r="O2742" s="400" t="s">
        <v>81</v>
      </c>
      <c r="P2742" s="504" t="s">
        <v>458</v>
      </c>
      <c r="Q2742" s="502" t="s">
        <v>126</v>
      </c>
      <c r="R2742" s="502" t="s">
        <v>3824</v>
      </c>
      <c r="S2742" s="349"/>
    </row>
    <row r="2743" spans="1:19" ht="60" x14ac:dyDescent="0.2">
      <c r="A2743" s="481">
        <f t="shared" si="350"/>
        <v>2740</v>
      </c>
      <c r="B2743" s="399">
        <v>45359</v>
      </c>
      <c r="C2743" s="441">
        <v>45352</v>
      </c>
      <c r="D2743" s="400" t="s">
        <v>114</v>
      </c>
      <c r="E2743" s="401" t="s">
        <v>342</v>
      </c>
      <c r="F2743" s="402">
        <v>400</v>
      </c>
      <c r="G2743" s="491" t="s">
        <v>4737</v>
      </c>
      <c r="H2743" s="400" t="s">
        <v>139</v>
      </c>
      <c r="I2743" s="403" t="s">
        <v>1254</v>
      </c>
      <c r="J2743" s="386" t="str">
        <f t="shared" si="349"/>
        <v>18.715.383/0001-40</v>
      </c>
      <c r="K2743" s="386" t="s">
        <v>1234</v>
      </c>
      <c r="L2743" s="404" t="s">
        <v>1255</v>
      </c>
      <c r="M2743" s="386" t="s">
        <v>5196</v>
      </c>
      <c r="N2743" s="399">
        <v>45351</v>
      </c>
      <c r="O2743" s="400" t="s">
        <v>81</v>
      </c>
      <c r="P2743" s="504" t="s">
        <v>458</v>
      </c>
      <c r="Q2743" s="502" t="s">
        <v>126</v>
      </c>
      <c r="R2743" s="502" t="s">
        <v>5327</v>
      </c>
      <c r="S2743" s="349"/>
    </row>
    <row r="2744" spans="1:19" ht="60" x14ac:dyDescent="0.2">
      <c r="A2744" s="481">
        <f t="shared" si="350"/>
        <v>2741</v>
      </c>
      <c r="B2744" s="399">
        <v>45359</v>
      </c>
      <c r="C2744" s="441">
        <v>45352</v>
      </c>
      <c r="D2744" s="400" t="s">
        <v>114</v>
      </c>
      <c r="E2744" s="401" t="s">
        <v>342</v>
      </c>
      <c r="F2744" s="402">
        <v>40</v>
      </c>
      <c r="G2744" s="491" t="s">
        <v>4738</v>
      </c>
      <c r="H2744" s="400" t="s">
        <v>139</v>
      </c>
      <c r="I2744" s="403" t="s">
        <v>1254</v>
      </c>
      <c r="J2744" s="386" t="str">
        <f t="shared" si="349"/>
        <v>18.715.383/0001-40</v>
      </c>
      <c r="K2744" s="386" t="s">
        <v>1234</v>
      </c>
      <c r="L2744" s="404" t="s">
        <v>1255</v>
      </c>
      <c r="M2744" s="386" t="s">
        <v>5197</v>
      </c>
      <c r="N2744" s="399">
        <v>45351</v>
      </c>
      <c r="O2744" s="400" t="s">
        <v>81</v>
      </c>
      <c r="P2744" s="504" t="s">
        <v>458</v>
      </c>
      <c r="Q2744" s="502" t="s">
        <v>126</v>
      </c>
      <c r="R2744" s="502" t="s">
        <v>5320</v>
      </c>
      <c r="S2744" s="349"/>
    </row>
    <row r="2745" spans="1:19" ht="60" x14ac:dyDescent="0.2">
      <c r="A2745" s="481">
        <f t="shared" si="350"/>
        <v>2742</v>
      </c>
      <c r="B2745" s="399">
        <v>45359</v>
      </c>
      <c r="C2745" s="441">
        <v>45352</v>
      </c>
      <c r="D2745" s="400" t="s">
        <v>114</v>
      </c>
      <c r="E2745" s="401" t="s">
        <v>342</v>
      </c>
      <c r="F2745" s="402">
        <v>37.020000000000003</v>
      </c>
      <c r="G2745" s="491" t="s">
        <v>4739</v>
      </c>
      <c r="H2745" s="400" t="s">
        <v>139</v>
      </c>
      <c r="I2745" s="403" t="s">
        <v>1254</v>
      </c>
      <c r="J2745" s="386" t="str">
        <f t="shared" si="349"/>
        <v>18.715.383/0001-40</v>
      </c>
      <c r="K2745" s="386" t="s">
        <v>1234</v>
      </c>
      <c r="L2745" s="404" t="s">
        <v>1255</v>
      </c>
      <c r="M2745" s="386" t="s">
        <v>5198</v>
      </c>
      <c r="N2745" s="399">
        <v>45351</v>
      </c>
      <c r="O2745" s="400" t="s">
        <v>81</v>
      </c>
      <c r="P2745" s="504" t="s">
        <v>458</v>
      </c>
      <c r="Q2745" s="502" t="s">
        <v>126</v>
      </c>
      <c r="R2745" s="502" t="s">
        <v>5302</v>
      </c>
      <c r="S2745" s="349"/>
    </row>
    <row r="2746" spans="1:19" ht="60" x14ac:dyDescent="0.2">
      <c r="A2746" s="481">
        <f t="shared" si="350"/>
        <v>2743</v>
      </c>
      <c r="B2746" s="399">
        <v>45359</v>
      </c>
      <c r="C2746" s="441">
        <v>45352</v>
      </c>
      <c r="D2746" s="400" t="s">
        <v>114</v>
      </c>
      <c r="E2746" s="401" t="s">
        <v>342</v>
      </c>
      <c r="F2746" s="402">
        <v>60</v>
      </c>
      <c r="G2746" s="491" t="s">
        <v>4740</v>
      </c>
      <c r="H2746" s="400" t="s">
        <v>139</v>
      </c>
      <c r="I2746" s="403" t="s">
        <v>1254</v>
      </c>
      <c r="J2746" s="386" t="str">
        <f t="shared" si="349"/>
        <v>18.715.383/0001-40</v>
      </c>
      <c r="K2746" s="386" t="s">
        <v>1234</v>
      </c>
      <c r="L2746" s="404" t="s">
        <v>1255</v>
      </c>
      <c r="M2746" s="386" t="s">
        <v>5199</v>
      </c>
      <c r="N2746" s="399">
        <v>45351</v>
      </c>
      <c r="O2746" s="400" t="s">
        <v>81</v>
      </c>
      <c r="P2746" s="504" t="s">
        <v>458</v>
      </c>
      <c r="Q2746" s="502" t="s">
        <v>126</v>
      </c>
      <c r="R2746" s="502" t="s">
        <v>3622</v>
      </c>
      <c r="S2746" s="349"/>
    </row>
    <row r="2747" spans="1:19" ht="60" x14ac:dyDescent="0.2">
      <c r="A2747" s="481">
        <f t="shared" si="350"/>
        <v>2744</v>
      </c>
      <c r="B2747" s="399">
        <v>45359</v>
      </c>
      <c r="C2747" s="441">
        <v>45352</v>
      </c>
      <c r="D2747" s="400" t="s">
        <v>114</v>
      </c>
      <c r="E2747" s="401" t="s">
        <v>342</v>
      </c>
      <c r="F2747" s="402">
        <v>24</v>
      </c>
      <c r="G2747" s="491" t="s">
        <v>4741</v>
      </c>
      <c r="H2747" s="400" t="s">
        <v>139</v>
      </c>
      <c r="I2747" s="403" t="s">
        <v>1254</v>
      </c>
      <c r="J2747" s="386" t="str">
        <f t="shared" si="349"/>
        <v>18.715.383/0001-40</v>
      </c>
      <c r="K2747" s="386" t="s">
        <v>1234</v>
      </c>
      <c r="L2747" s="404" t="s">
        <v>1255</v>
      </c>
      <c r="M2747" s="386" t="s">
        <v>5200</v>
      </c>
      <c r="N2747" s="399">
        <v>45351</v>
      </c>
      <c r="O2747" s="400" t="s">
        <v>81</v>
      </c>
      <c r="P2747" s="504" t="s">
        <v>458</v>
      </c>
      <c r="Q2747" s="502" t="s">
        <v>126</v>
      </c>
      <c r="R2747" s="502" t="s">
        <v>5326</v>
      </c>
      <c r="S2747" s="349"/>
    </row>
    <row r="2748" spans="1:19" ht="60" x14ac:dyDescent="0.2">
      <c r="A2748" s="481">
        <f t="shared" si="350"/>
        <v>2745</v>
      </c>
      <c r="B2748" s="399">
        <v>45359</v>
      </c>
      <c r="C2748" s="441">
        <v>45352</v>
      </c>
      <c r="D2748" s="400" t="s">
        <v>114</v>
      </c>
      <c r="E2748" s="401" t="s">
        <v>342</v>
      </c>
      <c r="F2748" s="402">
        <v>109.65</v>
      </c>
      <c r="G2748" s="491" t="s">
        <v>4742</v>
      </c>
      <c r="H2748" s="400" t="s">
        <v>139</v>
      </c>
      <c r="I2748" s="403" t="s">
        <v>1254</v>
      </c>
      <c r="J2748" s="386" t="str">
        <f t="shared" si="349"/>
        <v>18.715.383/0001-40</v>
      </c>
      <c r="K2748" s="386" t="s">
        <v>1234</v>
      </c>
      <c r="L2748" s="404" t="s">
        <v>1255</v>
      </c>
      <c r="M2748" s="386" t="s">
        <v>5201</v>
      </c>
      <c r="N2748" s="399">
        <v>45351</v>
      </c>
      <c r="O2748" s="400" t="s">
        <v>81</v>
      </c>
      <c r="P2748" s="504" t="s">
        <v>458</v>
      </c>
      <c r="Q2748" s="502" t="s">
        <v>126</v>
      </c>
      <c r="R2748" s="502" t="s">
        <v>5310</v>
      </c>
      <c r="S2748" s="349"/>
    </row>
    <row r="2749" spans="1:19" ht="60" x14ac:dyDescent="0.2">
      <c r="A2749" s="481">
        <f t="shared" si="350"/>
        <v>2746</v>
      </c>
      <c r="B2749" s="399">
        <v>45359</v>
      </c>
      <c r="C2749" s="441">
        <v>45352</v>
      </c>
      <c r="D2749" s="400" t="s">
        <v>114</v>
      </c>
      <c r="E2749" s="401" t="s">
        <v>342</v>
      </c>
      <c r="F2749" s="402">
        <v>116.15</v>
      </c>
      <c r="G2749" s="491" t="s">
        <v>4743</v>
      </c>
      <c r="H2749" s="400" t="s">
        <v>139</v>
      </c>
      <c r="I2749" s="403" t="s">
        <v>1254</v>
      </c>
      <c r="J2749" s="386" t="str">
        <f t="shared" si="349"/>
        <v>18.715.383/0001-40</v>
      </c>
      <c r="K2749" s="386" t="s">
        <v>1234</v>
      </c>
      <c r="L2749" s="404" t="s">
        <v>1255</v>
      </c>
      <c r="M2749" s="386" t="s">
        <v>5202</v>
      </c>
      <c r="N2749" s="399">
        <v>45351</v>
      </c>
      <c r="O2749" s="400" t="s">
        <v>81</v>
      </c>
      <c r="P2749" s="504" t="s">
        <v>458</v>
      </c>
      <c r="Q2749" s="502" t="s">
        <v>126</v>
      </c>
      <c r="R2749" s="502" t="s">
        <v>5303</v>
      </c>
      <c r="S2749" s="349"/>
    </row>
    <row r="2750" spans="1:19" ht="60" x14ac:dyDescent="0.2">
      <c r="A2750" s="481">
        <f t="shared" si="350"/>
        <v>2747</v>
      </c>
      <c r="B2750" s="399">
        <v>45359</v>
      </c>
      <c r="C2750" s="441">
        <v>45352</v>
      </c>
      <c r="D2750" s="400" t="s">
        <v>114</v>
      </c>
      <c r="E2750" s="401" t="s">
        <v>342</v>
      </c>
      <c r="F2750" s="402">
        <v>125</v>
      </c>
      <c r="G2750" s="491" t="s">
        <v>4744</v>
      </c>
      <c r="H2750" s="400" t="s">
        <v>139</v>
      </c>
      <c r="I2750" s="403" t="s">
        <v>1254</v>
      </c>
      <c r="J2750" s="386" t="str">
        <f t="shared" si="349"/>
        <v>18.715.383/0001-40</v>
      </c>
      <c r="K2750" s="386" t="s">
        <v>1234</v>
      </c>
      <c r="L2750" s="404" t="s">
        <v>1255</v>
      </c>
      <c r="M2750" s="386" t="s">
        <v>5203</v>
      </c>
      <c r="N2750" s="399">
        <v>45351</v>
      </c>
      <c r="O2750" s="400" t="s">
        <v>81</v>
      </c>
      <c r="P2750" s="504" t="s">
        <v>458</v>
      </c>
      <c r="Q2750" s="502" t="s">
        <v>126</v>
      </c>
      <c r="R2750" s="502" t="s">
        <v>5318</v>
      </c>
      <c r="S2750" s="349"/>
    </row>
    <row r="2751" spans="1:19" ht="60" x14ac:dyDescent="0.2">
      <c r="A2751" s="481">
        <f t="shared" si="350"/>
        <v>2748</v>
      </c>
      <c r="B2751" s="399">
        <v>45359</v>
      </c>
      <c r="C2751" s="441">
        <v>45352</v>
      </c>
      <c r="D2751" s="400" t="s">
        <v>114</v>
      </c>
      <c r="E2751" s="401" t="s">
        <v>342</v>
      </c>
      <c r="F2751" s="402">
        <v>257.25</v>
      </c>
      <c r="G2751" s="491" t="s">
        <v>4745</v>
      </c>
      <c r="H2751" s="400" t="s">
        <v>139</v>
      </c>
      <c r="I2751" s="403" t="s">
        <v>1254</v>
      </c>
      <c r="J2751" s="386" t="str">
        <f t="shared" si="349"/>
        <v>18.715.383/0001-40</v>
      </c>
      <c r="K2751" s="386" t="s">
        <v>1234</v>
      </c>
      <c r="L2751" s="404" t="s">
        <v>1255</v>
      </c>
      <c r="M2751" s="386" t="s">
        <v>5204</v>
      </c>
      <c r="N2751" s="399">
        <v>45351</v>
      </c>
      <c r="O2751" s="400" t="s">
        <v>81</v>
      </c>
      <c r="P2751" s="504" t="s">
        <v>458</v>
      </c>
      <c r="Q2751" s="502" t="s">
        <v>126</v>
      </c>
      <c r="R2751" s="502" t="s">
        <v>5350</v>
      </c>
      <c r="S2751" s="349"/>
    </row>
    <row r="2752" spans="1:19" ht="60" x14ac:dyDescent="0.2">
      <c r="A2752" s="481">
        <f t="shared" si="350"/>
        <v>2749</v>
      </c>
      <c r="B2752" s="399">
        <v>45359</v>
      </c>
      <c r="C2752" s="441">
        <v>45352</v>
      </c>
      <c r="D2752" s="400" t="s">
        <v>114</v>
      </c>
      <c r="E2752" s="401" t="s">
        <v>342</v>
      </c>
      <c r="F2752" s="402">
        <v>375</v>
      </c>
      <c r="G2752" s="491" t="s">
        <v>4746</v>
      </c>
      <c r="H2752" s="400" t="s">
        <v>139</v>
      </c>
      <c r="I2752" s="403" t="s">
        <v>1254</v>
      </c>
      <c r="J2752" s="386" t="str">
        <f t="shared" si="349"/>
        <v>18.715.383/0001-40</v>
      </c>
      <c r="K2752" s="386" t="s">
        <v>1234</v>
      </c>
      <c r="L2752" s="404" t="s">
        <v>1255</v>
      </c>
      <c r="M2752" s="386" t="s">
        <v>5205</v>
      </c>
      <c r="N2752" s="399">
        <v>45351</v>
      </c>
      <c r="O2752" s="400" t="s">
        <v>81</v>
      </c>
      <c r="P2752" s="504" t="s">
        <v>458</v>
      </c>
      <c r="Q2752" s="502" t="s">
        <v>126</v>
      </c>
      <c r="R2752" s="502" t="s">
        <v>5319</v>
      </c>
      <c r="S2752" s="349"/>
    </row>
    <row r="2753" spans="1:19" ht="60" x14ac:dyDescent="0.2">
      <c r="A2753" s="481">
        <f t="shared" si="350"/>
        <v>2750</v>
      </c>
      <c r="B2753" s="399">
        <v>45359</v>
      </c>
      <c r="C2753" s="441">
        <v>45352</v>
      </c>
      <c r="D2753" s="400" t="s">
        <v>114</v>
      </c>
      <c r="E2753" s="401" t="s">
        <v>342</v>
      </c>
      <c r="F2753" s="402">
        <v>150</v>
      </c>
      <c r="G2753" s="491" t="s">
        <v>4747</v>
      </c>
      <c r="H2753" s="400" t="s">
        <v>139</v>
      </c>
      <c r="I2753" s="403" t="s">
        <v>1254</v>
      </c>
      <c r="J2753" s="386" t="str">
        <f t="shared" si="349"/>
        <v>18.715.383/0001-40</v>
      </c>
      <c r="K2753" s="386" t="s">
        <v>1234</v>
      </c>
      <c r="L2753" s="404" t="s">
        <v>1255</v>
      </c>
      <c r="M2753" s="386" t="s">
        <v>5206</v>
      </c>
      <c r="N2753" s="399">
        <v>45351</v>
      </c>
      <c r="O2753" s="400" t="s">
        <v>81</v>
      </c>
      <c r="P2753" s="504" t="s">
        <v>458</v>
      </c>
      <c r="Q2753" s="502" t="s">
        <v>126</v>
      </c>
      <c r="R2753" s="502" t="s">
        <v>3765</v>
      </c>
      <c r="S2753" s="349"/>
    </row>
    <row r="2754" spans="1:19" ht="60" x14ac:dyDescent="0.2">
      <c r="A2754" s="481">
        <f t="shared" si="350"/>
        <v>2751</v>
      </c>
      <c r="B2754" s="399">
        <v>45359</v>
      </c>
      <c r="C2754" s="441">
        <v>45352</v>
      </c>
      <c r="D2754" s="400" t="s">
        <v>114</v>
      </c>
      <c r="E2754" s="401" t="s">
        <v>342</v>
      </c>
      <c r="F2754" s="402">
        <v>150</v>
      </c>
      <c r="G2754" s="491" t="s">
        <v>4748</v>
      </c>
      <c r="H2754" s="400" t="s">
        <v>139</v>
      </c>
      <c r="I2754" s="403" t="s">
        <v>1254</v>
      </c>
      <c r="J2754" s="386" t="str">
        <f t="shared" si="349"/>
        <v>18.715.383/0001-40</v>
      </c>
      <c r="K2754" s="386" t="s">
        <v>1234</v>
      </c>
      <c r="L2754" s="404" t="s">
        <v>1255</v>
      </c>
      <c r="M2754" s="386" t="s">
        <v>5207</v>
      </c>
      <c r="N2754" s="399">
        <v>45351</v>
      </c>
      <c r="O2754" s="400" t="s">
        <v>81</v>
      </c>
      <c r="P2754" s="504" t="s">
        <v>458</v>
      </c>
      <c r="Q2754" s="502" t="s">
        <v>126</v>
      </c>
      <c r="R2754" s="502" t="s">
        <v>3766</v>
      </c>
      <c r="S2754" s="349"/>
    </row>
    <row r="2755" spans="1:19" ht="60" x14ac:dyDescent="0.2">
      <c r="A2755" s="481">
        <f t="shared" si="350"/>
        <v>2752</v>
      </c>
      <c r="B2755" s="399">
        <v>45359</v>
      </c>
      <c r="C2755" s="441">
        <v>45352</v>
      </c>
      <c r="D2755" s="400" t="s">
        <v>114</v>
      </c>
      <c r="E2755" s="401" t="s">
        <v>342</v>
      </c>
      <c r="F2755" s="402">
        <v>150</v>
      </c>
      <c r="G2755" s="491" t="s">
        <v>4749</v>
      </c>
      <c r="H2755" s="400" t="s">
        <v>139</v>
      </c>
      <c r="I2755" s="403" t="s">
        <v>1254</v>
      </c>
      <c r="J2755" s="386" t="str">
        <f t="shared" si="349"/>
        <v>18.715.383/0001-40</v>
      </c>
      <c r="K2755" s="386" t="s">
        <v>1234</v>
      </c>
      <c r="L2755" s="404" t="s">
        <v>1255</v>
      </c>
      <c r="M2755" s="386" t="s">
        <v>5208</v>
      </c>
      <c r="N2755" s="399">
        <v>45351</v>
      </c>
      <c r="O2755" s="400" t="s">
        <v>81</v>
      </c>
      <c r="P2755" s="504" t="s">
        <v>458</v>
      </c>
      <c r="Q2755" s="502" t="s">
        <v>126</v>
      </c>
      <c r="R2755" s="502" t="s">
        <v>3767</v>
      </c>
      <c r="S2755" s="349"/>
    </row>
    <row r="2756" spans="1:19" ht="60" x14ac:dyDescent="0.2">
      <c r="A2756" s="481">
        <f t="shared" si="350"/>
        <v>2753</v>
      </c>
      <c r="B2756" s="399">
        <v>45359</v>
      </c>
      <c r="C2756" s="441">
        <v>45352</v>
      </c>
      <c r="D2756" s="400" t="s">
        <v>114</v>
      </c>
      <c r="E2756" s="401" t="s">
        <v>342</v>
      </c>
      <c r="F2756" s="402">
        <v>43.33</v>
      </c>
      <c r="G2756" s="491" t="s">
        <v>4750</v>
      </c>
      <c r="H2756" s="400" t="s">
        <v>139</v>
      </c>
      <c r="I2756" s="403" t="s">
        <v>1254</v>
      </c>
      <c r="J2756" s="386" t="str">
        <f t="shared" si="349"/>
        <v>18.715.383/0001-40</v>
      </c>
      <c r="K2756" s="386" t="s">
        <v>1234</v>
      </c>
      <c r="L2756" s="404" t="s">
        <v>1255</v>
      </c>
      <c r="M2756" s="386" t="s">
        <v>5209</v>
      </c>
      <c r="N2756" s="399">
        <v>45351</v>
      </c>
      <c r="O2756" s="400" t="s">
        <v>81</v>
      </c>
      <c r="P2756" s="504" t="s">
        <v>458</v>
      </c>
      <c r="Q2756" s="502" t="s">
        <v>126</v>
      </c>
      <c r="R2756" s="502" t="s">
        <v>5312</v>
      </c>
      <c r="S2756" s="349"/>
    </row>
    <row r="2757" spans="1:19" ht="60" x14ac:dyDescent="0.2">
      <c r="A2757" s="481">
        <f t="shared" si="350"/>
        <v>2754</v>
      </c>
      <c r="B2757" s="399">
        <v>45359</v>
      </c>
      <c r="C2757" s="441">
        <v>45352</v>
      </c>
      <c r="D2757" s="400" t="s">
        <v>114</v>
      </c>
      <c r="E2757" s="401" t="s">
        <v>342</v>
      </c>
      <c r="F2757" s="402">
        <v>150</v>
      </c>
      <c r="G2757" s="491" t="s">
        <v>4751</v>
      </c>
      <c r="H2757" s="400" t="s">
        <v>139</v>
      </c>
      <c r="I2757" s="403" t="s">
        <v>1254</v>
      </c>
      <c r="J2757" s="386" t="str">
        <f t="shared" si="349"/>
        <v>18.715.383/0001-40</v>
      </c>
      <c r="K2757" s="386" t="s">
        <v>1234</v>
      </c>
      <c r="L2757" s="404" t="s">
        <v>1255</v>
      </c>
      <c r="M2757" s="386" t="s">
        <v>5210</v>
      </c>
      <c r="N2757" s="399">
        <v>45351</v>
      </c>
      <c r="O2757" s="400" t="s">
        <v>81</v>
      </c>
      <c r="P2757" s="504" t="s">
        <v>458</v>
      </c>
      <c r="Q2757" s="502" t="s">
        <v>126</v>
      </c>
      <c r="R2757" s="502" t="s">
        <v>5330</v>
      </c>
      <c r="S2757" s="349"/>
    </row>
    <row r="2758" spans="1:19" ht="60" x14ac:dyDescent="0.2">
      <c r="A2758" s="481">
        <f t="shared" si="350"/>
        <v>2755</v>
      </c>
      <c r="B2758" s="399">
        <v>45359</v>
      </c>
      <c r="C2758" s="441">
        <v>45352</v>
      </c>
      <c r="D2758" s="400" t="s">
        <v>114</v>
      </c>
      <c r="E2758" s="401" t="s">
        <v>342</v>
      </c>
      <c r="F2758" s="402">
        <v>50</v>
      </c>
      <c r="G2758" s="491" t="s">
        <v>4752</v>
      </c>
      <c r="H2758" s="400" t="s">
        <v>139</v>
      </c>
      <c r="I2758" s="403" t="s">
        <v>1254</v>
      </c>
      <c r="J2758" s="386" t="str">
        <f t="shared" si="349"/>
        <v>18.715.383/0001-40</v>
      </c>
      <c r="K2758" s="386" t="s">
        <v>1234</v>
      </c>
      <c r="L2758" s="404" t="s">
        <v>1255</v>
      </c>
      <c r="M2758" s="386" t="s">
        <v>5211</v>
      </c>
      <c r="N2758" s="399">
        <v>45351</v>
      </c>
      <c r="O2758" s="400" t="s">
        <v>81</v>
      </c>
      <c r="P2758" s="504" t="s">
        <v>458</v>
      </c>
      <c r="Q2758" s="502" t="s">
        <v>126</v>
      </c>
      <c r="R2758" s="502" t="s">
        <v>5331</v>
      </c>
      <c r="S2758" s="349"/>
    </row>
    <row r="2759" spans="1:19" ht="60" x14ac:dyDescent="0.2">
      <c r="A2759" s="481">
        <f t="shared" si="350"/>
        <v>2756</v>
      </c>
      <c r="B2759" s="399">
        <v>45359</v>
      </c>
      <c r="C2759" s="441">
        <v>45352</v>
      </c>
      <c r="D2759" s="400" t="s">
        <v>114</v>
      </c>
      <c r="E2759" s="401" t="s">
        <v>342</v>
      </c>
      <c r="F2759" s="402">
        <v>150</v>
      </c>
      <c r="G2759" s="491" t="s">
        <v>4753</v>
      </c>
      <c r="H2759" s="400" t="s">
        <v>139</v>
      </c>
      <c r="I2759" s="403" t="s">
        <v>1254</v>
      </c>
      <c r="J2759" s="386" t="str">
        <f t="shared" si="349"/>
        <v>18.715.383/0001-40</v>
      </c>
      <c r="K2759" s="386" t="s">
        <v>1234</v>
      </c>
      <c r="L2759" s="404" t="s">
        <v>1255</v>
      </c>
      <c r="M2759" s="386" t="s">
        <v>5212</v>
      </c>
      <c r="N2759" s="399">
        <v>45351</v>
      </c>
      <c r="O2759" s="400" t="s">
        <v>81</v>
      </c>
      <c r="P2759" s="504" t="s">
        <v>458</v>
      </c>
      <c r="Q2759" s="502" t="s">
        <v>126</v>
      </c>
      <c r="R2759" s="502" t="s">
        <v>5340</v>
      </c>
      <c r="S2759" s="349"/>
    </row>
    <row r="2760" spans="1:19" ht="60" x14ac:dyDescent="0.2">
      <c r="A2760" s="481">
        <f t="shared" si="350"/>
        <v>2757</v>
      </c>
      <c r="B2760" s="399">
        <v>45359</v>
      </c>
      <c r="C2760" s="441">
        <v>45352</v>
      </c>
      <c r="D2760" s="400" t="s">
        <v>114</v>
      </c>
      <c r="E2760" s="401" t="s">
        <v>342</v>
      </c>
      <c r="F2760" s="402">
        <v>150</v>
      </c>
      <c r="G2760" s="491" t="s">
        <v>4754</v>
      </c>
      <c r="H2760" s="400" t="s">
        <v>139</v>
      </c>
      <c r="I2760" s="403" t="s">
        <v>1254</v>
      </c>
      <c r="J2760" s="386" t="str">
        <f t="shared" si="349"/>
        <v>18.715.383/0001-40</v>
      </c>
      <c r="K2760" s="386" t="s">
        <v>1234</v>
      </c>
      <c r="L2760" s="404" t="s">
        <v>1255</v>
      </c>
      <c r="M2760" s="386" t="s">
        <v>5213</v>
      </c>
      <c r="N2760" s="399">
        <v>45351</v>
      </c>
      <c r="O2760" s="400" t="s">
        <v>81</v>
      </c>
      <c r="P2760" s="504" t="s">
        <v>458</v>
      </c>
      <c r="Q2760" s="502" t="s">
        <v>126</v>
      </c>
      <c r="R2760" s="502" t="s">
        <v>5332</v>
      </c>
      <c r="S2760" s="349"/>
    </row>
    <row r="2761" spans="1:19" ht="60" x14ac:dyDescent="0.2">
      <c r="A2761" s="481">
        <f t="shared" si="350"/>
        <v>2758</v>
      </c>
      <c r="B2761" s="399">
        <v>45359</v>
      </c>
      <c r="C2761" s="441">
        <v>45352</v>
      </c>
      <c r="D2761" s="400" t="s">
        <v>114</v>
      </c>
      <c r="E2761" s="401" t="s">
        <v>342</v>
      </c>
      <c r="F2761" s="402">
        <v>150</v>
      </c>
      <c r="G2761" s="491" t="s">
        <v>4755</v>
      </c>
      <c r="H2761" s="400" t="s">
        <v>139</v>
      </c>
      <c r="I2761" s="403" t="s">
        <v>1254</v>
      </c>
      <c r="J2761" s="386" t="str">
        <f t="shared" si="349"/>
        <v>18.715.383/0001-40</v>
      </c>
      <c r="K2761" s="386" t="s">
        <v>1234</v>
      </c>
      <c r="L2761" s="404" t="s">
        <v>1255</v>
      </c>
      <c r="M2761" s="386" t="s">
        <v>5214</v>
      </c>
      <c r="N2761" s="399">
        <v>45351</v>
      </c>
      <c r="O2761" s="400" t="s">
        <v>81</v>
      </c>
      <c r="P2761" s="504" t="s">
        <v>458</v>
      </c>
      <c r="Q2761" s="502" t="s">
        <v>126</v>
      </c>
      <c r="R2761" s="502" t="s">
        <v>5337</v>
      </c>
      <c r="S2761" s="349"/>
    </row>
    <row r="2762" spans="1:19" ht="60" x14ac:dyDescent="0.2">
      <c r="A2762" s="481">
        <f t="shared" si="350"/>
        <v>2759</v>
      </c>
      <c r="B2762" s="399">
        <v>45359</v>
      </c>
      <c r="C2762" s="441">
        <v>45352</v>
      </c>
      <c r="D2762" s="400" t="s">
        <v>114</v>
      </c>
      <c r="E2762" s="401" t="s">
        <v>342</v>
      </c>
      <c r="F2762" s="402">
        <v>150</v>
      </c>
      <c r="G2762" s="491" t="s">
        <v>4756</v>
      </c>
      <c r="H2762" s="400" t="s">
        <v>139</v>
      </c>
      <c r="I2762" s="403" t="s">
        <v>1254</v>
      </c>
      <c r="J2762" s="386" t="str">
        <f t="shared" si="349"/>
        <v>18.715.383/0001-40</v>
      </c>
      <c r="K2762" s="386" t="s">
        <v>1234</v>
      </c>
      <c r="L2762" s="404" t="s">
        <v>1255</v>
      </c>
      <c r="M2762" s="386" t="s">
        <v>5215</v>
      </c>
      <c r="N2762" s="399">
        <v>45351</v>
      </c>
      <c r="O2762" s="400" t="s">
        <v>81</v>
      </c>
      <c r="P2762" s="504" t="s">
        <v>458</v>
      </c>
      <c r="Q2762" s="502" t="s">
        <v>126</v>
      </c>
      <c r="R2762" s="502" t="s">
        <v>5341</v>
      </c>
      <c r="S2762" s="349"/>
    </row>
    <row r="2763" spans="1:19" ht="60" x14ac:dyDescent="0.2">
      <c r="A2763" s="481">
        <f t="shared" si="350"/>
        <v>2760</v>
      </c>
      <c r="B2763" s="399">
        <v>45359</v>
      </c>
      <c r="C2763" s="441">
        <v>45352</v>
      </c>
      <c r="D2763" s="400" t="s">
        <v>114</v>
      </c>
      <c r="E2763" s="401" t="s">
        <v>342</v>
      </c>
      <c r="F2763" s="402">
        <v>150</v>
      </c>
      <c r="G2763" s="491" t="s">
        <v>4757</v>
      </c>
      <c r="H2763" s="400" t="s">
        <v>139</v>
      </c>
      <c r="I2763" s="403" t="s">
        <v>1254</v>
      </c>
      <c r="J2763" s="386" t="str">
        <f t="shared" si="349"/>
        <v>18.715.383/0001-40</v>
      </c>
      <c r="K2763" s="386" t="s">
        <v>1234</v>
      </c>
      <c r="L2763" s="404" t="s">
        <v>1255</v>
      </c>
      <c r="M2763" s="386" t="s">
        <v>5216</v>
      </c>
      <c r="N2763" s="399">
        <v>45351</v>
      </c>
      <c r="O2763" s="400" t="s">
        <v>81</v>
      </c>
      <c r="P2763" s="504" t="s">
        <v>458</v>
      </c>
      <c r="Q2763" s="502" t="s">
        <v>126</v>
      </c>
      <c r="R2763" s="502" t="s">
        <v>5338</v>
      </c>
      <c r="S2763" s="349"/>
    </row>
    <row r="2764" spans="1:19" ht="60" x14ac:dyDescent="0.2">
      <c r="A2764" s="481">
        <f t="shared" si="350"/>
        <v>2761</v>
      </c>
      <c r="B2764" s="399">
        <v>45359</v>
      </c>
      <c r="C2764" s="441">
        <v>45352</v>
      </c>
      <c r="D2764" s="400" t="s">
        <v>114</v>
      </c>
      <c r="E2764" s="401" t="s">
        <v>342</v>
      </c>
      <c r="F2764" s="402">
        <v>150</v>
      </c>
      <c r="G2764" s="491" t="s">
        <v>4758</v>
      </c>
      <c r="H2764" s="400" t="s">
        <v>139</v>
      </c>
      <c r="I2764" s="403" t="s">
        <v>1254</v>
      </c>
      <c r="J2764" s="386" t="str">
        <f t="shared" si="349"/>
        <v>18.715.383/0001-40</v>
      </c>
      <c r="K2764" s="386" t="s">
        <v>1234</v>
      </c>
      <c r="L2764" s="404" t="s">
        <v>1255</v>
      </c>
      <c r="M2764" s="386" t="s">
        <v>5217</v>
      </c>
      <c r="N2764" s="399">
        <v>45351</v>
      </c>
      <c r="O2764" s="400" t="s">
        <v>81</v>
      </c>
      <c r="P2764" s="504" t="s">
        <v>458</v>
      </c>
      <c r="Q2764" s="502" t="s">
        <v>126</v>
      </c>
      <c r="R2764" s="502" t="s">
        <v>5333</v>
      </c>
      <c r="S2764" s="349"/>
    </row>
    <row r="2765" spans="1:19" ht="60" x14ac:dyDescent="0.2">
      <c r="A2765" s="481">
        <f t="shared" si="350"/>
        <v>2762</v>
      </c>
      <c r="B2765" s="399">
        <v>45359</v>
      </c>
      <c r="C2765" s="441">
        <v>45352</v>
      </c>
      <c r="D2765" s="400" t="s">
        <v>114</v>
      </c>
      <c r="E2765" s="401" t="s">
        <v>342</v>
      </c>
      <c r="F2765" s="402">
        <v>150</v>
      </c>
      <c r="G2765" s="491" t="s">
        <v>4759</v>
      </c>
      <c r="H2765" s="400" t="s">
        <v>139</v>
      </c>
      <c r="I2765" s="403" t="s">
        <v>1254</v>
      </c>
      <c r="J2765" s="386" t="str">
        <f t="shared" si="349"/>
        <v>18.715.383/0001-40</v>
      </c>
      <c r="K2765" s="386" t="s">
        <v>1234</v>
      </c>
      <c r="L2765" s="404" t="s">
        <v>1255</v>
      </c>
      <c r="M2765" s="386" t="s">
        <v>5218</v>
      </c>
      <c r="N2765" s="399">
        <v>45351</v>
      </c>
      <c r="O2765" s="400" t="s">
        <v>81</v>
      </c>
      <c r="P2765" s="504" t="s">
        <v>458</v>
      </c>
      <c r="Q2765" s="502" t="s">
        <v>126</v>
      </c>
      <c r="R2765" s="502" t="s">
        <v>5339</v>
      </c>
      <c r="S2765" s="349"/>
    </row>
    <row r="2766" spans="1:19" ht="60" x14ac:dyDescent="0.2">
      <c r="A2766" s="481">
        <f t="shared" si="350"/>
        <v>2763</v>
      </c>
      <c r="B2766" s="399">
        <v>45359</v>
      </c>
      <c r="C2766" s="441">
        <v>45352</v>
      </c>
      <c r="D2766" s="400" t="s">
        <v>114</v>
      </c>
      <c r="E2766" s="401" t="s">
        <v>342</v>
      </c>
      <c r="F2766" s="402">
        <v>150</v>
      </c>
      <c r="G2766" s="491" t="s">
        <v>4760</v>
      </c>
      <c r="H2766" s="400" t="s">
        <v>139</v>
      </c>
      <c r="I2766" s="403" t="s">
        <v>1254</v>
      </c>
      <c r="J2766" s="386" t="str">
        <f t="shared" si="349"/>
        <v>18.715.383/0001-40</v>
      </c>
      <c r="K2766" s="386" t="s">
        <v>1234</v>
      </c>
      <c r="L2766" s="404" t="s">
        <v>1255</v>
      </c>
      <c r="M2766" s="386" t="s">
        <v>5219</v>
      </c>
      <c r="N2766" s="399">
        <v>45351</v>
      </c>
      <c r="O2766" s="400" t="s">
        <v>81</v>
      </c>
      <c r="P2766" s="504" t="s">
        <v>458</v>
      </c>
      <c r="Q2766" s="502" t="s">
        <v>126</v>
      </c>
      <c r="R2766" s="502" t="s">
        <v>5351</v>
      </c>
      <c r="S2766" s="349"/>
    </row>
    <row r="2767" spans="1:19" ht="60" x14ac:dyDescent="0.2">
      <c r="A2767" s="481">
        <f t="shared" si="350"/>
        <v>2764</v>
      </c>
      <c r="B2767" s="399">
        <v>45359</v>
      </c>
      <c r="C2767" s="441">
        <v>45352</v>
      </c>
      <c r="D2767" s="400" t="s">
        <v>114</v>
      </c>
      <c r="E2767" s="401" t="s">
        <v>342</v>
      </c>
      <c r="F2767" s="402">
        <v>110</v>
      </c>
      <c r="G2767" s="491" t="s">
        <v>4761</v>
      </c>
      <c r="H2767" s="400" t="s">
        <v>139</v>
      </c>
      <c r="I2767" s="403" t="s">
        <v>1254</v>
      </c>
      <c r="J2767" s="386" t="str">
        <f t="shared" si="349"/>
        <v>18.715.383/0001-40</v>
      </c>
      <c r="K2767" s="386" t="s">
        <v>1234</v>
      </c>
      <c r="L2767" s="404" t="s">
        <v>1255</v>
      </c>
      <c r="M2767" s="386" t="s">
        <v>5220</v>
      </c>
      <c r="N2767" s="399">
        <v>45351</v>
      </c>
      <c r="O2767" s="400" t="s">
        <v>81</v>
      </c>
      <c r="P2767" s="504" t="s">
        <v>458</v>
      </c>
      <c r="Q2767" s="502" t="s">
        <v>126</v>
      </c>
      <c r="R2767" s="502" t="s">
        <v>5352</v>
      </c>
      <c r="S2767" s="349"/>
    </row>
    <row r="2768" spans="1:19" ht="60" x14ac:dyDescent="0.2">
      <c r="A2768" s="481">
        <f t="shared" si="350"/>
        <v>2765</v>
      </c>
      <c r="B2768" s="399">
        <v>45359</v>
      </c>
      <c r="C2768" s="441">
        <v>45352</v>
      </c>
      <c r="D2768" s="400" t="s">
        <v>114</v>
      </c>
      <c r="E2768" s="401" t="s">
        <v>342</v>
      </c>
      <c r="F2768" s="402">
        <v>150</v>
      </c>
      <c r="G2768" s="491" t="s">
        <v>4762</v>
      </c>
      <c r="H2768" s="400" t="s">
        <v>139</v>
      </c>
      <c r="I2768" s="403" t="s">
        <v>1254</v>
      </c>
      <c r="J2768" s="386" t="str">
        <f t="shared" si="349"/>
        <v>18.715.383/0001-40</v>
      </c>
      <c r="K2768" s="386" t="s">
        <v>1234</v>
      </c>
      <c r="L2768" s="404" t="s">
        <v>1255</v>
      </c>
      <c r="M2768" s="386" t="s">
        <v>5221</v>
      </c>
      <c r="N2768" s="399">
        <v>45351</v>
      </c>
      <c r="O2768" s="400" t="s">
        <v>81</v>
      </c>
      <c r="P2768" s="504" t="s">
        <v>458</v>
      </c>
      <c r="Q2768" s="502" t="s">
        <v>126</v>
      </c>
      <c r="R2768" s="502" t="s">
        <v>3758</v>
      </c>
      <c r="S2768" s="349"/>
    </row>
    <row r="2769" spans="1:19" ht="60" x14ac:dyDescent="0.2">
      <c r="A2769" s="481">
        <f t="shared" si="350"/>
        <v>2766</v>
      </c>
      <c r="B2769" s="399">
        <v>45359</v>
      </c>
      <c r="C2769" s="441">
        <v>45352</v>
      </c>
      <c r="D2769" s="400" t="s">
        <v>114</v>
      </c>
      <c r="E2769" s="401" t="s">
        <v>342</v>
      </c>
      <c r="F2769" s="402">
        <v>11</v>
      </c>
      <c r="G2769" s="491" t="s">
        <v>4763</v>
      </c>
      <c r="H2769" s="400" t="s">
        <v>139</v>
      </c>
      <c r="I2769" s="403" t="s">
        <v>1254</v>
      </c>
      <c r="J2769" s="386" t="str">
        <f t="shared" si="349"/>
        <v>18.715.383/0001-40</v>
      </c>
      <c r="K2769" s="386" t="s">
        <v>1234</v>
      </c>
      <c r="L2769" s="404" t="s">
        <v>1255</v>
      </c>
      <c r="M2769" s="386" t="s">
        <v>5222</v>
      </c>
      <c r="N2769" s="399">
        <v>45351</v>
      </c>
      <c r="O2769" s="400" t="s">
        <v>81</v>
      </c>
      <c r="P2769" s="504" t="s">
        <v>458</v>
      </c>
      <c r="Q2769" s="502" t="s">
        <v>126</v>
      </c>
      <c r="R2769" s="502" t="s">
        <v>5360</v>
      </c>
      <c r="S2769" s="349"/>
    </row>
    <row r="2770" spans="1:19" ht="60" x14ac:dyDescent="0.2">
      <c r="A2770" s="481">
        <f t="shared" si="350"/>
        <v>2767</v>
      </c>
      <c r="B2770" s="399">
        <v>45359</v>
      </c>
      <c r="C2770" s="441">
        <v>45352</v>
      </c>
      <c r="D2770" s="400" t="s">
        <v>114</v>
      </c>
      <c r="E2770" s="401" t="s">
        <v>342</v>
      </c>
      <c r="F2770" s="402">
        <v>240</v>
      </c>
      <c r="G2770" s="491" t="s">
        <v>4764</v>
      </c>
      <c r="H2770" s="400" t="s">
        <v>139</v>
      </c>
      <c r="I2770" s="403" t="s">
        <v>1254</v>
      </c>
      <c r="J2770" s="386" t="str">
        <f t="shared" ref="J2770:J2833" si="351">IF(P2770="","",IF(LEN(TRIM(P2770))&gt;14,P2770,"CPF Protegido - LGPD"))</f>
        <v>18.715.383/0001-40</v>
      </c>
      <c r="K2770" s="386" t="s">
        <v>1234</v>
      </c>
      <c r="L2770" s="404" t="s">
        <v>1255</v>
      </c>
      <c r="M2770" s="386" t="s">
        <v>5223</v>
      </c>
      <c r="N2770" s="399">
        <v>45351</v>
      </c>
      <c r="O2770" s="400" t="s">
        <v>81</v>
      </c>
      <c r="P2770" s="504" t="s">
        <v>458</v>
      </c>
      <c r="Q2770" s="502" t="s">
        <v>126</v>
      </c>
      <c r="R2770" s="502" t="s">
        <v>5356</v>
      </c>
      <c r="S2770" s="349"/>
    </row>
    <row r="2771" spans="1:19" ht="60" x14ac:dyDescent="0.2">
      <c r="A2771" s="481">
        <f t="shared" si="350"/>
        <v>2768</v>
      </c>
      <c r="B2771" s="399">
        <v>45359</v>
      </c>
      <c r="C2771" s="441">
        <v>45352</v>
      </c>
      <c r="D2771" s="400" t="s">
        <v>114</v>
      </c>
      <c r="E2771" s="401" t="s">
        <v>342</v>
      </c>
      <c r="F2771" s="402">
        <v>6000.9</v>
      </c>
      <c r="G2771" s="491" t="s">
        <v>4765</v>
      </c>
      <c r="H2771" s="400" t="s">
        <v>139</v>
      </c>
      <c r="I2771" s="403" t="s">
        <v>1254</v>
      </c>
      <c r="J2771" s="386" t="str">
        <f t="shared" si="351"/>
        <v>18.715.383/0001-40</v>
      </c>
      <c r="K2771" s="386" t="s">
        <v>1234</v>
      </c>
      <c r="L2771" s="404" t="s">
        <v>1255</v>
      </c>
      <c r="M2771" s="386" t="s">
        <v>5224</v>
      </c>
      <c r="N2771" s="399">
        <v>45351</v>
      </c>
      <c r="O2771" s="400" t="s">
        <v>81</v>
      </c>
      <c r="P2771" s="504" t="s">
        <v>458</v>
      </c>
      <c r="Q2771" s="502" t="s">
        <v>126</v>
      </c>
      <c r="R2771" s="502" t="s">
        <v>5363</v>
      </c>
      <c r="S2771" s="349"/>
    </row>
    <row r="2772" spans="1:19" ht="60" x14ac:dyDescent="0.2">
      <c r="A2772" s="481">
        <f t="shared" ref="A2772:A2835" si="352">IF(B2772="","",ROW()-ROW($A$3))</f>
        <v>2769</v>
      </c>
      <c r="B2772" s="399">
        <v>45359</v>
      </c>
      <c r="C2772" s="441">
        <v>45352</v>
      </c>
      <c r="D2772" s="400" t="s">
        <v>114</v>
      </c>
      <c r="E2772" s="401" t="s">
        <v>342</v>
      </c>
      <c r="F2772" s="402">
        <v>120</v>
      </c>
      <c r="G2772" s="491" t="s">
        <v>4766</v>
      </c>
      <c r="H2772" s="400" t="s">
        <v>139</v>
      </c>
      <c r="I2772" s="403" t="s">
        <v>1254</v>
      </c>
      <c r="J2772" s="386" t="str">
        <f t="shared" si="351"/>
        <v>18.715.383/0001-40</v>
      </c>
      <c r="K2772" s="386" t="s">
        <v>1234</v>
      </c>
      <c r="L2772" s="404" t="s">
        <v>1255</v>
      </c>
      <c r="M2772" s="386" t="s">
        <v>5225</v>
      </c>
      <c r="N2772" s="399">
        <v>45351</v>
      </c>
      <c r="O2772" s="400" t="s">
        <v>81</v>
      </c>
      <c r="P2772" s="504" t="s">
        <v>458</v>
      </c>
      <c r="Q2772" s="502" t="s">
        <v>126</v>
      </c>
      <c r="R2772" s="502" t="s">
        <v>5365</v>
      </c>
      <c r="S2772" s="349"/>
    </row>
    <row r="2773" spans="1:19" ht="60" x14ac:dyDescent="0.2">
      <c r="A2773" s="481">
        <f t="shared" si="352"/>
        <v>2770</v>
      </c>
      <c r="B2773" s="399">
        <v>45359</v>
      </c>
      <c r="C2773" s="441">
        <v>45352</v>
      </c>
      <c r="D2773" s="400" t="s">
        <v>114</v>
      </c>
      <c r="E2773" s="401" t="s">
        <v>342</v>
      </c>
      <c r="F2773" s="402">
        <v>50</v>
      </c>
      <c r="G2773" s="491" t="s">
        <v>4767</v>
      </c>
      <c r="H2773" s="400" t="s">
        <v>139</v>
      </c>
      <c r="I2773" s="403" t="s">
        <v>1254</v>
      </c>
      <c r="J2773" s="386" t="str">
        <f t="shared" si="351"/>
        <v>18.715.383/0001-40</v>
      </c>
      <c r="K2773" s="386" t="s">
        <v>1234</v>
      </c>
      <c r="L2773" s="404" t="s">
        <v>1255</v>
      </c>
      <c r="M2773" s="386" t="s">
        <v>5226</v>
      </c>
      <c r="N2773" s="399">
        <v>45351</v>
      </c>
      <c r="O2773" s="400" t="s">
        <v>81</v>
      </c>
      <c r="P2773" s="504" t="s">
        <v>458</v>
      </c>
      <c r="Q2773" s="502" t="s">
        <v>126</v>
      </c>
      <c r="R2773" s="502" t="s">
        <v>5388</v>
      </c>
      <c r="S2773" s="349"/>
    </row>
    <row r="2774" spans="1:19" ht="60" x14ac:dyDescent="0.2">
      <c r="A2774" s="481">
        <f t="shared" si="352"/>
        <v>2771</v>
      </c>
      <c r="B2774" s="399">
        <v>45359</v>
      </c>
      <c r="C2774" s="441">
        <v>45352</v>
      </c>
      <c r="D2774" s="400" t="s">
        <v>114</v>
      </c>
      <c r="E2774" s="401" t="s">
        <v>342</v>
      </c>
      <c r="F2774" s="402">
        <v>8400</v>
      </c>
      <c r="G2774" s="491" t="s">
        <v>4768</v>
      </c>
      <c r="H2774" s="400" t="s">
        <v>139</v>
      </c>
      <c r="I2774" s="403" t="s">
        <v>4769</v>
      </c>
      <c r="J2774" s="386" t="str">
        <f t="shared" si="351"/>
        <v>21.056.980/0001-14</v>
      </c>
      <c r="K2774" s="386" t="s">
        <v>3733</v>
      </c>
      <c r="L2774" s="404" t="s">
        <v>3592</v>
      </c>
      <c r="M2774" s="386" t="s">
        <v>5227</v>
      </c>
      <c r="N2774" s="399">
        <v>45357</v>
      </c>
      <c r="O2774" s="400" t="s">
        <v>81</v>
      </c>
      <c r="P2774" s="504" t="s">
        <v>5043</v>
      </c>
      <c r="Q2774" s="502" t="s">
        <v>944</v>
      </c>
      <c r="R2774" s="502" t="s">
        <v>5402</v>
      </c>
      <c r="S2774" s="349"/>
    </row>
    <row r="2775" spans="1:19" ht="60" x14ac:dyDescent="0.2">
      <c r="A2775" s="481">
        <f t="shared" si="352"/>
        <v>2772</v>
      </c>
      <c r="B2775" s="399">
        <v>45362</v>
      </c>
      <c r="C2775" s="441">
        <v>45352</v>
      </c>
      <c r="D2775" s="400" t="s">
        <v>114</v>
      </c>
      <c r="E2775" s="401" t="s">
        <v>342</v>
      </c>
      <c r="F2775" s="402">
        <v>-88.01</v>
      </c>
      <c r="G2775" s="491" t="s">
        <v>4770</v>
      </c>
      <c r="H2775" s="400" t="s">
        <v>139</v>
      </c>
      <c r="I2775" s="403" t="s">
        <v>1822</v>
      </c>
      <c r="J2775" s="386" t="str">
        <f t="shared" si="351"/>
        <v>70.945.209/0001-03</v>
      </c>
      <c r="K2775" s="386" t="s">
        <v>1021</v>
      </c>
      <c r="L2775" s="404" t="s">
        <v>3348</v>
      </c>
      <c r="M2775" s="386" t="s">
        <v>3258</v>
      </c>
      <c r="N2775" s="399">
        <v>45362</v>
      </c>
      <c r="O2775" s="400" t="s">
        <v>81</v>
      </c>
      <c r="P2775" s="504" t="s">
        <v>718</v>
      </c>
      <c r="Q2775" s="502" t="s">
        <v>126</v>
      </c>
      <c r="R2775" s="502" t="s">
        <v>5398</v>
      </c>
      <c r="S2775" s="349"/>
    </row>
    <row r="2776" spans="1:19" ht="72" x14ac:dyDescent="0.2">
      <c r="A2776" s="481">
        <f t="shared" si="352"/>
        <v>2773</v>
      </c>
      <c r="B2776" s="399">
        <v>45362</v>
      </c>
      <c r="C2776" s="441">
        <v>45352</v>
      </c>
      <c r="D2776" s="400" t="s">
        <v>114</v>
      </c>
      <c r="E2776" s="401" t="s">
        <v>342</v>
      </c>
      <c r="F2776" s="402">
        <v>66</v>
      </c>
      <c r="G2776" s="491" t="s">
        <v>4771</v>
      </c>
      <c r="H2776" s="400" t="s">
        <v>139</v>
      </c>
      <c r="I2776" s="403" t="s">
        <v>4772</v>
      </c>
      <c r="J2776" s="386" t="str">
        <f t="shared" si="351"/>
        <v>05.466.209/0001-69</v>
      </c>
      <c r="K2776" s="386" t="s">
        <v>4351</v>
      </c>
      <c r="L2776" s="404" t="s">
        <v>3349</v>
      </c>
      <c r="M2776" s="386" t="s">
        <v>5228</v>
      </c>
      <c r="N2776" s="399">
        <v>45363</v>
      </c>
      <c r="O2776" s="400" t="s">
        <v>81</v>
      </c>
      <c r="P2776" s="504" t="s">
        <v>5044</v>
      </c>
      <c r="Q2776" s="502" t="s">
        <v>956</v>
      </c>
      <c r="R2776" s="502" t="s">
        <v>5403</v>
      </c>
      <c r="S2776" s="349"/>
    </row>
    <row r="2777" spans="1:19" ht="60" x14ac:dyDescent="0.2">
      <c r="A2777" s="481">
        <f t="shared" si="352"/>
        <v>2774</v>
      </c>
      <c r="B2777" s="399">
        <v>45362</v>
      </c>
      <c r="C2777" s="441">
        <v>45352</v>
      </c>
      <c r="D2777" s="400" t="s">
        <v>114</v>
      </c>
      <c r="E2777" s="401" t="s">
        <v>342</v>
      </c>
      <c r="F2777" s="402">
        <v>770</v>
      </c>
      <c r="G2777" s="491" t="s">
        <v>4773</v>
      </c>
      <c r="H2777" s="400" t="s">
        <v>139</v>
      </c>
      <c r="I2777" s="403" t="s">
        <v>4774</v>
      </c>
      <c r="J2777" s="386" t="str">
        <f t="shared" si="351"/>
        <v>CPF Protegido - LGPD</v>
      </c>
      <c r="K2777" s="386" t="s">
        <v>3733</v>
      </c>
      <c r="L2777" s="404" t="s">
        <v>979</v>
      </c>
      <c r="M2777" s="386" t="s">
        <v>3787</v>
      </c>
      <c r="N2777" s="399">
        <v>45357</v>
      </c>
      <c r="O2777" s="400" t="s">
        <v>81</v>
      </c>
      <c r="P2777" s="504" t="s">
        <v>5045</v>
      </c>
      <c r="Q2777" s="502" t="s">
        <v>957</v>
      </c>
      <c r="R2777" s="502" t="s">
        <v>5404</v>
      </c>
      <c r="S2777" s="349"/>
    </row>
    <row r="2778" spans="1:19" ht="60" x14ac:dyDescent="0.2">
      <c r="A2778" s="481">
        <f t="shared" si="352"/>
        <v>2775</v>
      </c>
      <c r="B2778" s="399">
        <v>45362</v>
      </c>
      <c r="C2778" s="441">
        <v>45352</v>
      </c>
      <c r="D2778" s="400" t="s">
        <v>114</v>
      </c>
      <c r="E2778" s="401" t="s">
        <v>342</v>
      </c>
      <c r="F2778" s="402">
        <v>2000</v>
      </c>
      <c r="G2778" s="491" t="s">
        <v>4775</v>
      </c>
      <c r="H2778" s="400" t="s">
        <v>139</v>
      </c>
      <c r="I2778" s="403" t="s">
        <v>4776</v>
      </c>
      <c r="J2778" s="386" t="str">
        <f t="shared" si="351"/>
        <v>CPF Protegido - LGPD</v>
      </c>
      <c r="K2778" s="386" t="s">
        <v>3733</v>
      </c>
      <c r="L2778" s="404" t="s">
        <v>3592</v>
      </c>
      <c r="M2778" s="386" t="s">
        <v>3258</v>
      </c>
      <c r="N2778" s="399">
        <v>45360</v>
      </c>
      <c r="O2778" s="400" t="s">
        <v>81</v>
      </c>
      <c r="P2778" s="504" t="s">
        <v>5046</v>
      </c>
      <c r="Q2778" s="502" t="s">
        <v>944</v>
      </c>
      <c r="R2778" s="502" t="s">
        <v>5405</v>
      </c>
      <c r="S2778" s="349"/>
    </row>
    <row r="2779" spans="1:19" ht="60" x14ac:dyDescent="0.2">
      <c r="A2779" s="481">
        <f t="shared" si="352"/>
        <v>2776</v>
      </c>
      <c r="B2779" s="399">
        <v>45362</v>
      </c>
      <c r="C2779" s="441">
        <v>45352</v>
      </c>
      <c r="D2779" s="400" t="s">
        <v>114</v>
      </c>
      <c r="E2779" s="401" t="s">
        <v>342</v>
      </c>
      <c r="F2779" s="402">
        <v>2489.19</v>
      </c>
      <c r="G2779" s="491" t="s">
        <v>4777</v>
      </c>
      <c r="H2779" s="400" t="s">
        <v>139</v>
      </c>
      <c r="I2779" s="403" t="s">
        <v>3208</v>
      </c>
      <c r="J2779" s="386" t="str">
        <f t="shared" si="351"/>
        <v>CPF Protegido - LGPD</v>
      </c>
      <c r="K2779" s="386" t="s">
        <v>3733</v>
      </c>
      <c r="L2779" s="404" t="s">
        <v>979</v>
      </c>
      <c r="M2779" s="386" t="s">
        <v>5229</v>
      </c>
      <c r="N2779" s="399">
        <v>45359</v>
      </c>
      <c r="O2779" s="400" t="s">
        <v>81</v>
      </c>
      <c r="P2779" s="504" t="s">
        <v>3298</v>
      </c>
      <c r="Q2779" s="502" t="s">
        <v>957</v>
      </c>
      <c r="R2779" s="502" t="s">
        <v>3758</v>
      </c>
      <c r="S2779" s="349"/>
    </row>
    <row r="2780" spans="1:19" ht="50.1" customHeight="1" x14ac:dyDescent="0.2">
      <c r="A2780" s="481">
        <f t="shared" si="352"/>
        <v>2777</v>
      </c>
      <c r="B2780" s="399">
        <v>45362</v>
      </c>
      <c r="C2780" s="441">
        <v>45352</v>
      </c>
      <c r="D2780" s="400" t="s">
        <v>114</v>
      </c>
      <c r="E2780" s="401" t="s">
        <v>342</v>
      </c>
      <c r="F2780" s="402">
        <v>2489.19</v>
      </c>
      <c r="G2780" s="491" t="s">
        <v>4778</v>
      </c>
      <c r="H2780" s="400" t="s">
        <v>139</v>
      </c>
      <c r="I2780" s="403" t="s">
        <v>4561</v>
      </c>
      <c r="J2780" s="386" t="str">
        <f t="shared" si="351"/>
        <v xml:space="preserve">097.622.936-65
</v>
      </c>
      <c r="K2780" s="386" t="s">
        <v>3733</v>
      </c>
      <c r="L2780" s="404" t="s">
        <v>979</v>
      </c>
      <c r="M2780" s="386" t="s">
        <v>5230</v>
      </c>
      <c r="N2780" s="399">
        <v>45359</v>
      </c>
      <c r="O2780" s="400" t="s">
        <v>81</v>
      </c>
      <c r="P2780" s="504" t="s">
        <v>4995</v>
      </c>
      <c r="Q2780" s="502" t="s">
        <v>957</v>
      </c>
      <c r="R2780" s="502" t="s">
        <v>5330</v>
      </c>
      <c r="S2780" s="349"/>
    </row>
    <row r="2781" spans="1:19" ht="60" x14ac:dyDescent="0.2">
      <c r="A2781" s="481">
        <f t="shared" si="352"/>
        <v>2778</v>
      </c>
      <c r="B2781" s="399">
        <v>45362</v>
      </c>
      <c r="C2781" s="441">
        <v>45352</v>
      </c>
      <c r="D2781" s="400" t="s">
        <v>114</v>
      </c>
      <c r="E2781" s="401" t="s">
        <v>342</v>
      </c>
      <c r="F2781" s="402">
        <v>541.08000000000004</v>
      </c>
      <c r="G2781" s="491" t="s">
        <v>4779</v>
      </c>
      <c r="H2781" s="400" t="s">
        <v>139</v>
      </c>
      <c r="I2781" s="403" t="s">
        <v>466</v>
      </c>
      <c r="J2781" s="386" t="str">
        <f t="shared" si="351"/>
        <v>06.981.180/0001-16</v>
      </c>
      <c r="K2781" s="386" t="s">
        <v>3733</v>
      </c>
      <c r="L2781" s="404" t="s">
        <v>3351</v>
      </c>
      <c r="M2781" s="386" t="s">
        <v>5231</v>
      </c>
      <c r="N2781" s="399">
        <v>45342</v>
      </c>
      <c r="O2781" s="400" t="s">
        <v>81</v>
      </c>
      <c r="P2781" s="504" t="s">
        <v>467</v>
      </c>
      <c r="Q2781" s="501" t="s">
        <v>126</v>
      </c>
      <c r="R2781" s="501" t="s">
        <v>126</v>
      </c>
      <c r="S2781" s="349"/>
    </row>
    <row r="2782" spans="1:19" ht="60" x14ac:dyDescent="0.2">
      <c r="A2782" s="481">
        <f t="shared" si="352"/>
        <v>2779</v>
      </c>
      <c r="B2782" s="399">
        <v>45362</v>
      </c>
      <c r="C2782" s="441">
        <v>45352</v>
      </c>
      <c r="D2782" s="400" t="s">
        <v>114</v>
      </c>
      <c r="E2782" s="401" t="s">
        <v>342</v>
      </c>
      <c r="F2782" s="402">
        <v>4360.55</v>
      </c>
      <c r="G2782" s="491" t="s">
        <v>4780</v>
      </c>
      <c r="H2782" s="400" t="s">
        <v>139</v>
      </c>
      <c r="I2782" s="403" t="s">
        <v>4781</v>
      </c>
      <c r="J2782" s="386" t="str">
        <f t="shared" si="351"/>
        <v>52.510.068/0001-14</v>
      </c>
      <c r="K2782" s="386" t="s">
        <v>3733</v>
      </c>
      <c r="L2782" s="404" t="s">
        <v>3351</v>
      </c>
      <c r="M2782" s="386" t="s">
        <v>5232</v>
      </c>
      <c r="N2782" s="399">
        <v>45359</v>
      </c>
      <c r="O2782" s="400" t="s">
        <v>81</v>
      </c>
      <c r="P2782" s="504" t="s">
        <v>5047</v>
      </c>
      <c r="Q2782" s="502" t="s">
        <v>944</v>
      </c>
      <c r="R2782" s="502" t="s">
        <v>5406</v>
      </c>
      <c r="S2782" s="349"/>
    </row>
    <row r="2783" spans="1:19" ht="60" x14ac:dyDescent="0.2">
      <c r="A2783" s="481">
        <f t="shared" si="352"/>
        <v>2780</v>
      </c>
      <c r="B2783" s="399">
        <v>45362</v>
      </c>
      <c r="C2783" s="441">
        <v>45352</v>
      </c>
      <c r="D2783" s="400" t="s">
        <v>114</v>
      </c>
      <c r="E2783" s="401" t="s">
        <v>342</v>
      </c>
      <c r="F2783" s="402">
        <v>3866.16</v>
      </c>
      <c r="G2783" s="491" t="s">
        <v>4782</v>
      </c>
      <c r="H2783" s="400" t="s">
        <v>139</v>
      </c>
      <c r="I2783" s="403" t="s">
        <v>4783</v>
      </c>
      <c r="J2783" s="386" t="str">
        <f t="shared" si="351"/>
        <v>CPF Protegido - LGPD</v>
      </c>
      <c r="K2783" s="386" t="s">
        <v>3733</v>
      </c>
      <c r="L2783" s="404" t="s">
        <v>3592</v>
      </c>
      <c r="M2783" s="386" t="s">
        <v>3258</v>
      </c>
      <c r="N2783" s="399">
        <v>45360</v>
      </c>
      <c r="O2783" s="400" t="s">
        <v>81</v>
      </c>
      <c r="P2783" s="504" t="s">
        <v>5048</v>
      </c>
      <c r="Q2783" s="502" t="s">
        <v>944</v>
      </c>
      <c r="R2783" s="502" t="s">
        <v>5407</v>
      </c>
      <c r="S2783" s="349"/>
    </row>
    <row r="2784" spans="1:19" ht="60" x14ac:dyDescent="0.2">
      <c r="A2784" s="481">
        <f t="shared" si="352"/>
        <v>2781</v>
      </c>
      <c r="B2784" s="399">
        <v>45363</v>
      </c>
      <c r="C2784" s="441">
        <v>45352</v>
      </c>
      <c r="D2784" s="400" t="s">
        <v>114</v>
      </c>
      <c r="E2784" s="401" t="s">
        <v>342</v>
      </c>
      <c r="F2784" s="402">
        <v>-211.91</v>
      </c>
      <c r="G2784" s="491" t="s">
        <v>4784</v>
      </c>
      <c r="H2784" s="400" t="s">
        <v>139</v>
      </c>
      <c r="I2784" s="403" t="s">
        <v>4587</v>
      </c>
      <c r="J2784" s="386" t="str">
        <f t="shared" si="351"/>
        <v>09.316.105/0001-29</v>
      </c>
      <c r="K2784" s="386" t="s">
        <v>1021</v>
      </c>
      <c r="L2784" s="404" t="s">
        <v>3348</v>
      </c>
      <c r="M2784" s="386" t="s">
        <v>3258</v>
      </c>
      <c r="N2784" s="399">
        <v>45362</v>
      </c>
      <c r="O2784" s="400" t="s">
        <v>81</v>
      </c>
      <c r="P2784" s="504" t="s">
        <v>5006</v>
      </c>
      <c r="Q2784" s="502" t="s">
        <v>126</v>
      </c>
      <c r="R2784" s="502" t="s">
        <v>5349</v>
      </c>
      <c r="S2784" s="349"/>
    </row>
    <row r="2785" spans="1:19" ht="60" x14ac:dyDescent="0.2">
      <c r="A2785" s="481">
        <f t="shared" si="352"/>
        <v>2782</v>
      </c>
      <c r="B2785" s="399">
        <v>45363</v>
      </c>
      <c r="C2785" s="441">
        <v>45352</v>
      </c>
      <c r="D2785" s="400" t="s">
        <v>114</v>
      </c>
      <c r="E2785" s="401" t="s">
        <v>342</v>
      </c>
      <c r="F2785" s="402">
        <v>94.55</v>
      </c>
      <c r="G2785" s="491" t="s">
        <v>4785</v>
      </c>
      <c r="H2785" s="400" t="s">
        <v>139</v>
      </c>
      <c r="I2785" s="403" t="s">
        <v>4786</v>
      </c>
      <c r="J2785" s="386" t="str">
        <f t="shared" si="351"/>
        <v>00.391.108/0001-52</v>
      </c>
      <c r="K2785" s="386" t="s">
        <v>4351</v>
      </c>
      <c r="L2785" s="404" t="s">
        <v>3351</v>
      </c>
      <c r="M2785" s="386" t="s">
        <v>5233</v>
      </c>
      <c r="N2785" s="399">
        <v>45363</v>
      </c>
      <c r="O2785" s="400" t="s">
        <v>81</v>
      </c>
      <c r="P2785" s="504" t="s">
        <v>5049</v>
      </c>
      <c r="Q2785" s="502" t="s">
        <v>956</v>
      </c>
      <c r="R2785" s="502" t="s">
        <v>5408</v>
      </c>
      <c r="S2785" s="349"/>
    </row>
    <row r="2786" spans="1:19" ht="60" x14ac:dyDescent="0.2">
      <c r="A2786" s="481">
        <f t="shared" si="352"/>
        <v>2783</v>
      </c>
      <c r="B2786" s="399">
        <v>45363</v>
      </c>
      <c r="C2786" s="441">
        <v>45352</v>
      </c>
      <c r="D2786" s="400" t="s">
        <v>114</v>
      </c>
      <c r="E2786" s="401" t="s">
        <v>342</v>
      </c>
      <c r="F2786" s="402">
        <v>1500</v>
      </c>
      <c r="G2786" s="491" t="s">
        <v>4787</v>
      </c>
      <c r="H2786" s="400" t="s">
        <v>139</v>
      </c>
      <c r="I2786" s="403" t="s">
        <v>4788</v>
      </c>
      <c r="J2786" s="386" t="str">
        <f t="shared" si="351"/>
        <v>53.796.435/0001-50</v>
      </c>
      <c r="K2786" s="386" t="s">
        <v>3733</v>
      </c>
      <c r="L2786" s="404" t="s">
        <v>3351</v>
      </c>
      <c r="M2786" s="386" t="s">
        <v>3576</v>
      </c>
      <c r="N2786" s="399">
        <v>45358</v>
      </c>
      <c r="O2786" s="400" t="s">
        <v>81</v>
      </c>
      <c r="P2786" s="504" t="s">
        <v>5050</v>
      </c>
      <c r="Q2786" s="502" t="s">
        <v>957</v>
      </c>
      <c r="R2786" s="502" t="s">
        <v>5409</v>
      </c>
      <c r="S2786" s="349"/>
    </row>
    <row r="2787" spans="1:19" ht="60" x14ac:dyDescent="0.2">
      <c r="A2787" s="481">
        <f t="shared" si="352"/>
        <v>2784</v>
      </c>
      <c r="B2787" s="399">
        <v>45363</v>
      </c>
      <c r="C2787" s="441">
        <v>45352</v>
      </c>
      <c r="D2787" s="400" t="s">
        <v>114</v>
      </c>
      <c r="E2787" s="401" t="s">
        <v>342</v>
      </c>
      <c r="F2787" s="402">
        <v>12125</v>
      </c>
      <c r="G2787" s="491" t="s">
        <v>4789</v>
      </c>
      <c r="H2787" s="400" t="s">
        <v>139</v>
      </c>
      <c r="I2787" s="403" t="s">
        <v>985</v>
      </c>
      <c r="J2787" s="386" t="str">
        <f t="shared" si="351"/>
        <v>31.964.548/0001-85</v>
      </c>
      <c r="K2787" s="386" t="s">
        <v>3733</v>
      </c>
      <c r="L2787" s="404" t="s">
        <v>3351</v>
      </c>
      <c r="M2787" s="386" t="s">
        <v>3658</v>
      </c>
      <c r="N2787" s="399">
        <v>45362</v>
      </c>
      <c r="O2787" s="400" t="s">
        <v>81</v>
      </c>
      <c r="P2787" s="504" t="s">
        <v>987</v>
      </c>
      <c r="Q2787" s="502" t="s">
        <v>944</v>
      </c>
      <c r="R2787" s="502" t="s">
        <v>5319</v>
      </c>
      <c r="S2787" s="349"/>
    </row>
    <row r="2788" spans="1:19" ht="60" x14ac:dyDescent="0.2">
      <c r="A2788" s="481">
        <f t="shared" si="352"/>
        <v>2785</v>
      </c>
      <c r="B2788" s="399">
        <v>45363</v>
      </c>
      <c r="C2788" s="441">
        <v>45352</v>
      </c>
      <c r="D2788" s="400" t="s">
        <v>114</v>
      </c>
      <c r="E2788" s="401" t="s">
        <v>342</v>
      </c>
      <c r="F2788" s="402">
        <v>115.36</v>
      </c>
      <c r="G2788" s="491" t="s">
        <v>4790</v>
      </c>
      <c r="H2788" s="400" t="s">
        <v>139</v>
      </c>
      <c r="I2788" s="403" t="s">
        <v>4658</v>
      </c>
      <c r="J2788" s="386" t="str">
        <f t="shared" si="351"/>
        <v>10.356.504/0001-00</v>
      </c>
      <c r="K2788" s="386" t="s">
        <v>3733</v>
      </c>
      <c r="L2788" s="404" t="s">
        <v>3351</v>
      </c>
      <c r="M2788" s="386" t="s">
        <v>5234</v>
      </c>
      <c r="N2788" s="399">
        <v>45362</v>
      </c>
      <c r="O2788" s="400" t="s">
        <v>81</v>
      </c>
      <c r="P2788" s="504" t="s">
        <v>627</v>
      </c>
      <c r="Q2788" s="502" t="s">
        <v>944</v>
      </c>
      <c r="R2788" s="502" t="s">
        <v>5410</v>
      </c>
      <c r="S2788" s="349"/>
    </row>
    <row r="2789" spans="1:19" ht="60" x14ac:dyDescent="0.2">
      <c r="A2789" s="481">
        <f t="shared" si="352"/>
        <v>2786</v>
      </c>
      <c r="B2789" s="399">
        <v>45363</v>
      </c>
      <c r="C2789" s="441">
        <v>45352</v>
      </c>
      <c r="D2789" s="400" t="s">
        <v>114</v>
      </c>
      <c r="E2789" s="401" t="s">
        <v>342</v>
      </c>
      <c r="F2789" s="402">
        <v>115.03</v>
      </c>
      <c r="G2789" s="491" t="s">
        <v>4791</v>
      </c>
      <c r="H2789" s="400" t="s">
        <v>139</v>
      </c>
      <c r="I2789" s="403" t="s">
        <v>4792</v>
      </c>
      <c r="J2789" s="386" t="str">
        <f t="shared" si="351"/>
        <v>43.283.811/0012-02</v>
      </c>
      <c r="K2789" s="386" t="s">
        <v>3733</v>
      </c>
      <c r="L2789" s="404" t="s">
        <v>3349</v>
      </c>
      <c r="M2789" s="386" t="s">
        <v>5235</v>
      </c>
      <c r="N2789" s="399">
        <v>45364</v>
      </c>
      <c r="O2789" s="400" t="s">
        <v>81</v>
      </c>
      <c r="P2789" s="504" t="s">
        <v>5051</v>
      </c>
      <c r="Q2789" s="502" t="s">
        <v>956</v>
      </c>
      <c r="R2789" s="502" t="s">
        <v>5411</v>
      </c>
      <c r="S2789" s="349"/>
    </row>
    <row r="2790" spans="1:19" ht="72" x14ac:dyDescent="0.2">
      <c r="A2790" s="481">
        <f t="shared" si="352"/>
        <v>2787</v>
      </c>
      <c r="B2790" s="399">
        <v>45363</v>
      </c>
      <c r="C2790" s="441">
        <v>45352</v>
      </c>
      <c r="D2790" s="400" t="s">
        <v>114</v>
      </c>
      <c r="E2790" s="401" t="s">
        <v>342</v>
      </c>
      <c r="F2790" s="402">
        <v>22461.66</v>
      </c>
      <c r="G2790" s="491" t="s">
        <v>4793</v>
      </c>
      <c r="H2790" s="400" t="s">
        <v>139</v>
      </c>
      <c r="I2790" s="403" t="s">
        <v>4794</v>
      </c>
      <c r="J2790" s="386" t="str">
        <f t="shared" si="351"/>
        <v>27.657.800/0002-17</v>
      </c>
      <c r="K2790" s="386" t="s">
        <v>3733</v>
      </c>
      <c r="L2790" s="404" t="s">
        <v>3349</v>
      </c>
      <c r="M2790" s="386" t="s">
        <v>5236</v>
      </c>
      <c r="N2790" s="399">
        <v>45359</v>
      </c>
      <c r="O2790" s="400" t="s">
        <v>81</v>
      </c>
      <c r="P2790" s="504" t="s">
        <v>5052</v>
      </c>
      <c r="Q2790" s="502" t="s">
        <v>956</v>
      </c>
      <c r="R2790" s="502" t="s">
        <v>5412</v>
      </c>
      <c r="S2790" s="349"/>
    </row>
    <row r="2791" spans="1:19" ht="60" x14ac:dyDescent="0.2">
      <c r="A2791" s="481">
        <f t="shared" si="352"/>
        <v>2788</v>
      </c>
      <c r="B2791" s="399">
        <v>45364</v>
      </c>
      <c r="C2791" s="441">
        <v>45352</v>
      </c>
      <c r="D2791" s="400" t="s">
        <v>114</v>
      </c>
      <c r="E2791" s="401" t="s">
        <v>342</v>
      </c>
      <c r="F2791" s="402">
        <v>300</v>
      </c>
      <c r="G2791" s="491" t="s">
        <v>4795</v>
      </c>
      <c r="H2791" s="400" t="s">
        <v>139</v>
      </c>
      <c r="I2791" s="403" t="s">
        <v>4593</v>
      </c>
      <c r="J2791" s="386" t="str">
        <f t="shared" si="351"/>
        <v>29.782.437/0001-06</v>
      </c>
      <c r="K2791" s="386" t="s">
        <v>3733</v>
      </c>
      <c r="L2791" s="404" t="s">
        <v>3351</v>
      </c>
      <c r="M2791" s="386" t="s">
        <v>5144</v>
      </c>
      <c r="N2791" s="399">
        <v>45363</v>
      </c>
      <c r="O2791" s="400" t="s">
        <v>81</v>
      </c>
      <c r="P2791" s="504" t="s">
        <v>5008</v>
      </c>
      <c r="Q2791" s="502" t="s">
        <v>944</v>
      </c>
      <c r="R2791" s="502" t="s">
        <v>5413</v>
      </c>
      <c r="S2791" s="349"/>
    </row>
    <row r="2792" spans="1:19" ht="60" x14ac:dyDescent="0.2">
      <c r="A2792" s="481">
        <f t="shared" si="352"/>
        <v>2789</v>
      </c>
      <c r="B2792" s="399">
        <v>45364</v>
      </c>
      <c r="C2792" s="441">
        <v>45352</v>
      </c>
      <c r="D2792" s="400" t="s">
        <v>114</v>
      </c>
      <c r="E2792" s="401" t="s">
        <v>342</v>
      </c>
      <c r="F2792" s="402">
        <v>2489.19</v>
      </c>
      <c r="G2792" s="491" t="s">
        <v>4777</v>
      </c>
      <c r="H2792" s="400" t="s">
        <v>139</v>
      </c>
      <c r="I2792" s="403" t="s">
        <v>3228</v>
      </c>
      <c r="J2792" s="386" t="str">
        <f t="shared" si="351"/>
        <v>CPF Protegido - LGPD</v>
      </c>
      <c r="K2792" s="386" t="s">
        <v>3733</v>
      </c>
      <c r="L2792" s="404" t="s">
        <v>979</v>
      </c>
      <c r="M2792" s="386" t="s">
        <v>5237</v>
      </c>
      <c r="N2792" s="399">
        <v>45363</v>
      </c>
      <c r="O2792" s="400" t="s">
        <v>81</v>
      </c>
      <c r="P2792" s="504" t="s">
        <v>3317</v>
      </c>
      <c r="Q2792" s="502" t="s">
        <v>957</v>
      </c>
      <c r="R2792" s="502" t="s">
        <v>3765</v>
      </c>
      <c r="S2792" s="349"/>
    </row>
    <row r="2793" spans="1:19" ht="60" x14ac:dyDescent="0.2">
      <c r="A2793" s="481">
        <f t="shared" si="352"/>
        <v>2790</v>
      </c>
      <c r="B2793" s="399">
        <v>45364</v>
      </c>
      <c r="C2793" s="441">
        <v>45352</v>
      </c>
      <c r="D2793" s="400" t="s">
        <v>114</v>
      </c>
      <c r="E2793" s="401" t="s">
        <v>342</v>
      </c>
      <c r="F2793" s="402">
        <v>1548</v>
      </c>
      <c r="G2793" s="491" t="s">
        <v>4796</v>
      </c>
      <c r="H2793" s="400" t="s">
        <v>139</v>
      </c>
      <c r="I2793" s="403" t="s">
        <v>4797</v>
      </c>
      <c r="J2793" s="386" t="str">
        <f t="shared" si="351"/>
        <v>CPF Protegido - LGPD</v>
      </c>
      <c r="K2793" s="386" t="s">
        <v>3733</v>
      </c>
      <c r="L2793" s="404" t="s">
        <v>979</v>
      </c>
      <c r="M2793" s="386" t="s">
        <v>5238</v>
      </c>
      <c r="N2793" s="399">
        <v>45363</v>
      </c>
      <c r="O2793" s="400" t="s">
        <v>81</v>
      </c>
      <c r="P2793" s="504" t="s">
        <v>5053</v>
      </c>
      <c r="Q2793" s="502" t="s">
        <v>944</v>
      </c>
      <c r="R2793" s="502" t="s">
        <v>5414</v>
      </c>
      <c r="S2793" s="349"/>
    </row>
    <row r="2794" spans="1:19" ht="60" x14ac:dyDescent="0.2">
      <c r="A2794" s="481">
        <f t="shared" si="352"/>
        <v>2791</v>
      </c>
      <c r="B2794" s="399">
        <v>45364</v>
      </c>
      <c r="C2794" s="441">
        <v>45352</v>
      </c>
      <c r="D2794" s="400" t="s">
        <v>114</v>
      </c>
      <c r="E2794" s="401" t="s">
        <v>342</v>
      </c>
      <c r="F2794" s="402">
        <v>2489.19</v>
      </c>
      <c r="G2794" s="491" t="s">
        <v>4777</v>
      </c>
      <c r="H2794" s="400" t="s">
        <v>139</v>
      </c>
      <c r="I2794" s="403" t="s">
        <v>3232</v>
      </c>
      <c r="J2794" s="386" t="str">
        <f t="shared" si="351"/>
        <v>CPF Protegido - LGPD</v>
      </c>
      <c r="K2794" s="386" t="s">
        <v>3733</v>
      </c>
      <c r="L2794" s="404" t="s">
        <v>979</v>
      </c>
      <c r="M2794" s="386" t="s">
        <v>5239</v>
      </c>
      <c r="N2794" s="399">
        <v>45363</v>
      </c>
      <c r="O2794" s="400" t="s">
        <v>81</v>
      </c>
      <c r="P2794" s="504" t="s">
        <v>3321</v>
      </c>
      <c r="Q2794" s="502" t="s">
        <v>957</v>
      </c>
      <c r="R2794" s="502" t="s">
        <v>3766</v>
      </c>
      <c r="S2794" s="349"/>
    </row>
    <row r="2795" spans="1:19" ht="60" x14ac:dyDescent="0.2">
      <c r="A2795" s="481">
        <f t="shared" si="352"/>
        <v>2792</v>
      </c>
      <c r="B2795" s="399">
        <v>45364</v>
      </c>
      <c r="C2795" s="441">
        <v>45352</v>
      </c>
      <c r="D2795" s="400" t="s">
        <v>114</v>
      </c>
      <c r="E2795" s="401" t="s">
        <v>342</v>
      </c>
      <c r="F2795" s="402">
        <v>300</v>
      </c>
      <c r="G2795" s="491" t="s">
        <v>4798</v>
      </c>
      <c r="H2795" s="400" t="s">
        <v>139</v>
      </c>
      <c r="I2795" s="403" t="s">
        <v>4569</v>
      </c>
      <c r="J2795" s="386" t="str">
        <f t="shared" si="351"/>
        <v>48.237.970/0001-31</v>
      </c>
      <c r="K2795" s="386" t="s">
        <v>3733</v>
      </c>
      <c r="L2795" s="404" t="s">
        <v>3351</v>
      </c>
      <c r="M2795" s="386" t="s">
        <v>5144</v>
      </c>
      <c r="N2795" s="399">
        <v>45363</v>
      </c>
      <c r="O2795" s="400" t="s">
        <v>81</v>
      </c>
      <c r="P2795" s="504" t="s">
        <v>4999</v>
      </c>
      <c r="Q2795" s="502" t="s">
        <v>944</v>
      </c>
      <c r="R2795" s="502" t="s">
        <v>5336</v>
      </c>
      <c r="S2795" s="349"/>
    </row>
    <row r="2796" spans="1:19" ht="60" x14ac:dyDescent="0.2">
      <c r="A2796" s="481">
        <f t="shared" si="352"/>
        <v>2793</v>
      </c>
      <c r="B2796" s="399">
        <v>45364</v>
      </c>
      <c r="C2796" s="441">
        <v>45352</v>
      </c>
      <c r="D2796" s="400" t="s">
        <v>114</v>
      </c>
      <c r="E2796" s="401" t="s">
        <v>342</v>
      </c>
      <c r="F2796" s="402">
        <v>3407.44</v>
      </c>
      <c r="G2796" s="491" t="s">
        <v>4799</v>
      </c>
      <c r="H2796" s="400" t="s">
        <v>139</v>
      </c>
      <c r="I2796" s="403" t="s">
        <v>3230</v>
      </c>
      <c r="J2796" s="386" t="str">
        <f t="shared" si="351"/>
        <v>CPF Protegido - LGPD</v>
      </c>
      <c r="K2796" s="386" t="s">
        <v>3733</v>
      </c>
      <c r="L2796" s="404" t="s">
        <v>979</v>
      </c>
      <c r="M2796" s="386" t="s">
        <v>5240</v>
      </c>
      <c r="N2796" s="399">
        <v>45363</v>
      </c>
      <c r="O2796" s="400" t="s">
        <v>81</v>
      </c>
      <c r="P2796" s="504" t="s">
        <v>3319</v>
      </c>
      <c r="Q2796" s="502" t="s">
        <v>957</v>
      </c>
      <c r="R2796" s="502" t="s">
        <v>3836</v>
      </c>
      <c r="S2796" s="349"/>
    </row>
    <row r="2797" spans="1:19" ht="60" x14ac:dyDescent="0.2">
      <c r="A2797" s="481">
        <f t="shared" si="352"/>
        <v>2794</v>
      </c>
      <c r="B2797" s="399">
        <v>45364</v>
      </c>
      <c r="C2797" s="441">
        <v>45352</v>
      </c>
      <c r="D2797" s="400" t="s">
        <v>114</v>
      </c>
      <c r="E2797" s="401" t="s">
        <v>342</v>
      </c>
      <c r="F2797" s="402">
        <v>29109</v>
      </c>
      <c r="G2797" s="491" t="s">
        <v>4800</v>
      </c>
      <c r="H2797" s="400" t="s">
        <v>139</v>
      </c>
      <c r="I2797" s="403" t="s">
        <v>4801</v>
      </c>
      <c r="J2797" s="386" t="str">
        <f t="shared" si="351"/>
        <v>25.203.878/0001-55</v>
      </c>
      <c r="K2797" s="386" t="s">
        <v>3733</v>
      </c>
      <c r="L2797" s="404" t="s">
        <v>3351</v>
      </c>
      <c r="M2797" s="386" t="s">
        <v>3657</v>
      </c>
      <c r="N2797" s="399">
        <v>45363</v>
      </c>
      <c r="O2797" s="400" t="s">
        <v>81</v>
      </c>
      <c r="P2797" s="504" t="s">
        <v>5054</v>
      </c>
      <c r="Q2797" s="502" t="s">
        <v>944</v>
      </c>
      <c r="R2797" s="502" t="s">
        <v>5415</v>
      </c>
      <c r="S2797" s="349"/>
    </row>
    <row r="2798" spans="1:19" ht="60" x14ac:dyDescent="0.2">
      <c r="A2798" s="481">
        <f t="shared" si="352"/>
        <v>2795</v>
      </c>
      <c r="B2798" s="399">
        <v>45364</v>
      </c>
      <c r="C2798" s="441">
        <v>45352</v>
      </c>
      <c r="D2798" s="400" t="s">
        <v>114</v>
      </c>
      <c r="E2798" s="401" t="s">
        <v>342</v>
      </c>
      <c r="F2798" s="402">
        <v>6615.4</v>
      </c>
      <c r="G2798" s="491" t="s">
        <v>4802</v>
      </c>
      <c r="H2798" s="400" t="s">
        <v>139</v>
      </c>
      <c r="I2798" s="403" t="s">
        <v>1859</v>
      </c>
      <c r="J2798" s="386" t="str">
        <f t="shared" si="351"/>
        <v>00.752.643/0001-91</v>
      </c>
      <c r="K2798" s="386" t="s">
        <v>3733</v>
      </c>
      <c r="L2798" s="404" t="s">
        <v>3351</v>
      </c>
      <c r="M2798" s="386" t="s">
        <v>5241</v>
      </c>
      <c r="N2798" s="399">
        <v>45363</v>
      </c>
      <c r="O2798" s="400" t="s">
        <v>81</v>
      </c>
      <c r="P2798" s="504" t="s">
        <v>1860</v>
      </c>
      <c r="Q2798" s="502" t="s">
        <v>944</v>
      </c>
      <c r="R2798" s="502" t="s">
        <v>5416</v>
      </c>
      <c r="S2798" s="349"/>
    </row>
    <row r="2799" spans="1:19" ht="60" x14ac:dyDescent="0.2">
      <c r="A2799" s="481">
        <f t="shared" si="352"/>
        <v>2796</v>
      </c>
      <c r="B2799" s="399">
        <v>45365</v>
      </c>
      <c r="C2799" s="441">
        <v>45352</v>
      </c>
      <c r="D2799" s="400" t="s">
        <v>114</v>
      </c>
      <c r="E2799" s="401" t="s">
        <v>342</v>
      </c>
      <c r="F2799" s="402">
        <v>2489.19</v>
      </c>
      <c r="G2799" s="491" t="s">
        <v>4803</v>
      </c>
      <c r="H2799" s="400" t="s">
        <v>139</v>
      </c>
      <c r="I2799" s="403" t="s">
        <v>891</v>
      </c>
      <c r="J2799" s="386" t="str">
        <f t="shared" si="351"/>
        <v>CPF Protegido - LGPD</v>
      </c>
      <c r="K2799" s="386" t="s">
        <v>4161</v>
      </c>
      <c r="L2799" s="404" t="s">
        <v>979</v>
      </c>
      <c r="M2799" s="386" t="s">
        <v>5242</v>
      </c>
      <c r="N2799" s="399">
        <v>45364</v>
      </c>
      <c r="O2799" s="400" t="s">
        <v>81</v>
      </c>
      <c r="P2799" s="504" t="s">
        <v>892</v>
      </c>
      <c r="Q2799" s="502" t="s">
        <v>957</v>
      </c>
      <c r="R2799" s="502" t="s">
        <v>5333</v>
      </c>
      <c r="S2799" s="349"/>
    </row>
    <row r="2800" spans="1:19" ht="60" x14ac:dyDescent="0.2">
      <c r="A2800" s="481">
        <f t="shared" si="352"/>
        <v>2797</v>
      </c>
      <c r="B2800" s="399">
        <v>45365</v>
      </c>
      <c r="C2800" s="441">
        <v>45352</v>
      </c>
      <c r="D2800" s="400" t="s">
        <v>114</v>
      </c>
      <c r="E2800" s="401" t="s">
        <v>342</v>
      </c>
      <c r="F2800" s="402">
        <v>2489.19</v>
      </c>
      <c r="G2800" s="491" t="s">
        <v>4777</v>
      </c>
      <c r="H2800" s="400" t="s">
        <v>139</v>
      </c>
      <c r="I2800" s="403" t="s">
        <v>3231</v>
      </c>
      <c r="J2800" s="386" t="str">
        <f t="shared" si="351"/>
        <v>CPF Protegido - LGPD</v>
      </c>
      <c r="K2800" s="386" t="s">
        <v>3733</v>
      </c>
      <c r="L2800" s="404" t="s">
        <v>979</v>
      </c>
      <c r="M2800" s="386" t="s">
        <v>5243</v>
      </c>
      <c r="N2800" s="399">
        <v>45363</v>
      </c>
      <c r="O2800" s="400" t="s">
        <v>81</v>
      </c>
      <c r="P2800" s="504" t="s">
        <v>3320</v>
      </c>
      <c r="Q2800" s="502" t="s">
        <v>957</v>
      </c>
      <c r="R2800" s="502" t="s">
        <v>3767</v>
      </c>
      <c r="S2800" s="349"/>
    </row>
    <row r="2801" spans="1:19" ht="60" x14ac:dyDescent="0.2">
      <c r="A2801" s="481">
        <f t="shared" si="352"/>
        <v>2798</v>
      </c>
      <c r="B2801" s="399">
        <v>45365</v>
      </c>
      <c r="C2801" s="441">
        <v>45352</v>
      </c>
      <c r="D2801" s="400" t="s">
        <v>114</v>
      </c>
      <c r="E2801" s="401" t="s">
        <v>342</v>
      </c>
      <c r="F2801" s="402">
        <v>2489.19</v>
      </c>
      <c r="G2801" s="491" t="s">
        <v>4777</v>
      </c>
      <c r="H2801" s="400" t="s">
        <v>139</v>
      </c>
      <c r="I2801" s="403" t="s">
        <v>899</v>
      </c>
      <c r="J2801" s="386" t="str">
        <f t="shared" si="351"/>
        <v>CPF Protegido - LGPD</v>
      </c>
      <c r="K2801" s="386" t="s">
        <v>3733</v>
      </c>
      <c r="L2801" s="404" t="s">
        <v>979</v>
      </c>
      <c r="M2801" s="386" t="s">
        <v>3824</v>
      </c>
      <c r="N2801" s="399">
        <v>45364</v>
      </c>
      <c r="O2801" s="400" t="s">
        <v>81</v>
      </c>
      <c r="P2801" s="504" t="s">
        <v>900</v>
      </c>
      <c r="Q2801" s="502" t="s">
        <v>957</v>
      </c>
      <c r="R2801" s="502" t="s">
        <v>5340</v>
      </c>
      <c r="S2801" s="349"/>
    </row>
    <row r="2802" spans="1:19" ht="60" x14ac:dyDescent="0.2">
      <c r="A2802" s="481">
        <f t="shared" si="352"/>
        <v>2799</v>
      </c>
      <c r="B2802" s="399">
        <v>45365</v>
      </c>
      <c r="C2802" s="441">
        <v>45352</v>
      </c>
      <c r="D2802" s="400" t="s">
        <v>114</v>
      </c>
      <c r="E2802" s="401" t="s">
        <v>342</v>
      </c>
      <c r="F2802" s="402">
        <v>2489.19</v>
      </c>
      <c r="G2802" s="491" t="s">
        <v>4777</v>
      </c>
      <c r="H2802" s="400" t="s">
        <v>139</v>
      </c>
      <c r="I2802" s="403" t="s">
        <v>895</v>
      </c>
      <c r="J2802" s="386" t="str">
        <f t="shared" si="351"/>
        <v>CPF Protegido - LGPD</v>
      </c>
      <c r="K2802" s="386" t="s">
        <v>3733</v>
      </c>
      <c r="L2802" s="404" t="s">
        <v>979</v>
      </c>
      <c r="M2802" s="386" t="s">
        <v>3784</v>
      </c>
      <c r="N2802" s="399">
        <v>45364</v>
      </c>
      <c r="O2802" s="400" t="s">
        <v>81</v>
      </c>
      <c r="P2802" s="504" t="s">
        <v>896</v>
      </c>
      <c r="Q2802" s="502" t="s">
        <v>957</v>
      </c>
      <c r="R2802" s="502" t="s">
        <v>5337</v>
      </c>
      <c r="S2802" s="349"/>
    </row>
    <row r="2803" spans="1:19" ht="50.1" customHeight="1" x14ac:dyDescent="0.2">
      <c r="A2803" s="481">
        <f t="shared" si="352"/>
        <v>2800</v>
      </c>
      <c r="B2803" s="399">
        <v>45365</v>
      </c>
      <c r="C2803" s="441">
        <v>45352</v>
      </c>
      <c r="D2803" s="400" t="s">
        <v>114</v>
      </c>
      <c r="E2803" s="401" t="s">
        <v>342</v>
      </c>
      <c r="F2803" s="402">
        <v>2489.19</v>
      </c>
      <c r="G2803" s="491" t="s">
        <v>4777</v>
      </c>
      <c r="H2803" s="400" t="s">
        <v>139</v>
      </c>
      <c r="I2803" s="403" t="s">
        <v>4571</v>
      </c>
      <c r="J2803" s="386" t="str">
        <f t="shared" si="351"/>
        <v>CPF Protegido - LGPD</v>
      </c>
      <c r="K2803" s="386" t="s">
        <v>3733</v>
      </c>
      <c r="L2803" s="404" t="s">
        <v>979</v>
      </c>
      <c r="M2803" s="386" t="s">
        <v>3813</v>
      </c>
      <c r="N2803" s="399">
        <v>45364</v>
      </c>
      <c r="O2803" s="400" t="s">
        <v>81</v>
      </c>
      <c r="P2803" s="504" t="s">
        <v>888</v>
      </c>
      <c r="Q2803" s="502" t="s">
        <v>957</v>
      </c>
      <c r="R2803" s="502" t="s">
        <v>5341</v>
      </c>
      <c r="S2803" s="349"/>
    </row>
    <row r="2804" spans="1:19" ht="60" x14ac:dyDescent="0.2">
      <c r="A2804" s="481">
        <f t="shared" si="352"/>
        <v>2801</v>
      </c>
      <c r="B2804" s="399">
        <v>45365</v>
      </c>
      <c r="C2804" s="441">
        <v>45352</v>
      </c>
      <c r="D2804" s="400" t="s">
        <v>114</v>
      </c>
      <c r="E2804" s="401" t="s">
        <v>342</v>
      </c>
      <c r="F2804" s="402">
        <v>2489.19</v>
      </c>
      <c r="G2804" s="491" t="s">
        <v>4777</v>
      </c>
      <c r="H2804" s="400" t="s">
        <v>139</v>
      </c>
      <c r="I2804" s="403" t="s">
        <v>893</v>
      </c>
      <c r="J2804" s="386" t="str">
        <f t="shared" si="351"/>
        <v>CPF Protegido - LGPD</v>
      </c>
      <c r="K2804" s="386" t="s">
        <v>3733</v>
      </c>
      <c r="L2804" s="404" t="s">
        <v>979</v>
      </c>
      <c r="M2804" s="386" t="s">
        <v>5244</v>
      </c>
      <c r="N2804" s="399">
        <v>45364</v>
      </c>
      <c r="O2804" s="400" t="s">
        <v>81</v>
      </c>
      <c r="P2804" s="504" t="s">
        <v>894</v>
      </c>
      <c r="Q2804" s="502" t="s">
        <v>957</v>
      </c>
      <c r="R2804" s="502" t="s">
        <v>5338</v>
      </c>
      <c r="S2804" s="349"/>
    </row>
    <row r="2805" spans="1:19" ht="60" x14ac:dyDescent="0.2">
      <c r="A2805" s="481">
        <f t="shared" si="352"/>
        <v>2802</v>
      </c>
      <c r="B2805" s="399">
        <v>45365</v>
      </c>
      <c r="C2805" s="441">
        <v>45352</v>
      </c>
      <c r="D2805" s="400" t="s">
        <v>114</v>
      </c>
      <c r="E2805" s="401" t="s">
        <v>342</v>
      </c>
      <c r="F2805" s="402">
        <v>2489.19</v>
      </c>
      <c r="G2805" s="491" t="s">
        <v>4777</v>
      </c>
      <c r="H2805" s="400" t="s">
        <v>139</v>
      </c>
      <c r="I2805" s="403" t="s">
        <v>890</v>
      </c>
      <c r="J2805" s="386" t="str">
        <f t="shared" si="351"/>
        <v>CPF Protegido - LGPD</v>
      </c>
      <c r="K2805" s="386" t="s">
        <v>3733</v>
      </c>
      <c r="L2805" s="404" t="s">
        <v>979</v>
      </c>
      <c r="M2805" s="386" t="s">
        <v>5245</v>
      </c>
      <c r="N2805" s="399">
        <v>45364</v>
      </c>
      <c r="O2805" s="400" t="s">
        <v>81</v>
      </c>
      <c r="P2805" s="504" t="s">
        <v>1510</v>
      </c>
      <c r="Q2805" s="502" t="s">
        <v>957</v>
      </c>
      <c r="R2805" s="502" t="s">
        <v>5339</v>
      </c>
      <c r="S2805" s="349"/>
    </row>
    <row r="2806" spans="1:19" ht="60" x14ac:dyDescent="0.2">
      <c r="A2806" s="481">
        <f t="shared" si="352"/>
        <v>2803</v>
      </c>
      <c r="B2806" s="399">
        <v>45365</v>
      </c>
      <c r="C2806" s="441">
        <v>45352</v>
      </c>
      <c r="D2806" s="400" t="s">
        <v>114</v>
      </c>
      <c r="E2806" s="401" t="s">
        <v>342</v>
      </c>
      <c r="F2806" s="402">
        <v>670.4</v>
      </c>
      <c r="G2806" s="491" t="s">
        <v>4804</v>
      </c>
      <c r="H2806" s="400" t="s">
        <v>139</v>
      </c>
      <c r="I2806" s="403" t="s">
        <v>1949</v>
      </c>
      <c r="J2806" s="386" t="str">
        <f t="shared" si="351"/>
        <v>22.188.570/0001-90</v>
      </c>
      <c r="K2806" s="386" t="s">
        <v>3733</v>
      </c>
      <c r="L2806" s="404" t="s">
        <v>3351</v>
      </c>
      <c r="M2806" s="386" t="s">
        <v>5246</v>
      </c>
      <c r="N2806" s="399">
        <v>45364</v>
      </c>
      <c r="O2806" s="400" t="s">
        <v>81</v>
      </c>
      <c r="P2806" s="504" t="s">
        <v>1950</v>
      </c>
      <c r="Q2806" s="502" t="s">
        <v>944</v>
      </c>
      <c r="R2806" s="502" t="s">
        <v>5417</v>
      </c>
      <c r="S2806" s="349"/>
    </row>
    <row r="2807" spans="1:19" ht="60" x14ac:dyDescent="0.2">
      <c r="A2807" s="481">
        <f t="shared" si="352"/>
        <v>2804</v>
      </c>
      <c r="B2807" s="399">
        <v>45365</v>
      </c>
      <c r="C2807" s="441">
        <v>45352</v>
      </c>
      <c r="D2807" s="400" t="s">
        <v>114</v>
      </c>
      <c r="E2807" s="401" t="s">
        <v>342</v>
      </c>
      <c r="F2807" s="402">
        <v>720.97</v>
      </c>
      <c r="G2807" s="491" t="s">
        <v>4805</v>
      </c>
      <c r="H2807" s="400" t="s">
        <v>139</v>
      </c>
      <c r="I2807" s="403" t="s">
        <v>4658</v>
      </c>
      <c r="J2807" s="386" t="str">
        <f t="shared" si="351"/>
        <v>10.356.504/0001-00</v>
      </c>
      <c r="K2807" s="386" t="s">
        <v>3733</v>
      </c>
      <c r="L2807" s="404" t="s">
        <v>3351</v>
      </c>
      <c r="M2807" s="386" t="s">
        <v>5247</v>
      </c>
      <c r="N2807" s="399">
        <v>45364</v>
      </c>
      <c r="O2807" s="400" t="s">
        <v>81</v>
      </c>
      <c r="P2807" s="504" t="s">
        <v>627</v>
      </c>
      <c r="Q2807" s="502" t="s">
        <v>944</v>
      </c>
      <c r="R2807" s="502" t="s">
        <v>5418</v>
      </c>
      <c r="S2807" s="349"/>
    </row>
    <row r="2808" spans="1:19" ht="60" x14ac:dyDescent="0.2">
      <c r="A2808" s="481">
        <f t="shared" si="352"/>
        <v>2805</v>
      </c>
      <c r="B2808" s="399">
        <v>45366</v>
      </c>
      <c r="C2808" s="441">
        <v>45352</v>
      </c>
      <c r="D2808" s="400" t="s">
        <v>114</v>
      </c>
      <c r="E2808" s="401" t="s">
        <v>342</v>
      </c>
      <c r="F2808" s="402">
        <v>2489.19</v>
      </c>
      <c r="G2808" s="491" t="s">
        <v>4803</v>
      </c>
      <c r="H2808" s="400" t="s">
        <v>139</v>
      </c>
      <c r="I2808" s="403" t="s">
        <v>897</v>
      </c>
      <c r="J2808" s="386" t="str">
        <f t="shared" si="351"/>
        <v>CPF Protegido - LGPD</v>
      </c>
      <c r="K2808" s="386" t="s">
        <v>4161</v>
      </c>
      <c r="L2808" s="404" t="s">
        <v>979</v>
      </c>
      <c r="M2808" s="386" t="s">
        <v>3821</v>
      </c>
      <c r="N2808" s="399">
        <v>45364</v>
      </c>
      <c r="O2808" s="400" t="s">
        <v>81</v>
      </c>
      <c r="P2808" s="504" t="s">
        <v>898</v>
      </c>
      <c r="Q2808" s="502" t="s">
        <v>957</v>
      </c>
      <c r="R2808" s="502" t="s">
        <v>5332</v>
      </c>
      <c r="S2808" s="349"/>
    </row>
    <row r="2809" spans="1:19" ht="72" x14ac:dyDescent="0.2">
      <c r="A2809" s="481">
        <f t="shared" si="352"/>
        <v>2806</v>
      </c>
      <c r="B2809" s="399">
        <v>45366</v>
      </c>
      <c r="C2809" s="441">
        <v>45352</v>
      </c>
      <c r="D2809" s="400" t="s">
        <v>114</v>
      </c>
      <c r="E2809" s="401" t="s">
        <v>342</v>
      </c>
      <c r="F2809" s="402">
        <v>1800</v>
      </c>
      <c r="G2809" s="491" t="s">
        <v>4806</v>
      </c>
      <c r="H2809" s="400" t="s">
        <v>139</v>
      </c>
      <c r="I2809" s="403" t="s">
        <v>4807</v>
      </c>
      <c r="J2809" s="386" t="str">
        <f t="shared" si="351"/>
        <v>00.258.170/0001-70</v>
      </c>
      <c r="K2809" s="386" t="s">
        <v>951</v>
      </c>
      <c r="L2809" s="404" t="s">
        <v>982</v>
      </c>
      <c r="M2809" s="386" t="s">
        <v>5248</v>
      </c>
      <c r="N2809" s="399">
        <v>45365</v>
      </c>
      <c r="O2809" s="400" t="s">
        <v>81</v>
      </c>
      <c r="P2809" s="504" t="s">
        <v>5055</v>
      </c>
      <c r="Q2809" s="502" t="s">
        <v>957</v>
      </c>
      <c r="R2809" s="502" t="s">
        <v>5419</v>
      </c>
      <c r="S2809" s="349"/>
    </row>
    <row r="2810" spans="1:19" ht="60" x14ac:dyDescent="0.2">
      <c r="A2810" s="481">
        <f t="shared" si="352"/>
        <v>2807</v>
      </c>
      <c r="B2810" s="399">
        <v>45366</v>
      </c>
      <c r="C2810" s="441">
        <v>45352</v>
      </c>
      <c r="D2810" s="400" t="s">
        <v>114</v>
      </c>
      <c r="E2810" s="401" t="s">
        <v>342</v>
      </c>
      <c r="F2810" s="402">
        <v>186.22</v>
      </c>
      <c r="G2810" s="491" t="s">
        <v>4808</v>
      </c>
      <c r="H2810" s="400" t="s">
        <v>139</v>
      </c>
      <c r="I2810" s="403" t="s">
        <v>4809</v>
      </c>
      <c r="J2810" s="386" t="str">
        <f t="shared" si="351"/>
        <v>18.277.493/0001-77</v>
      </c>
      <c r="K2810" s="386" t="s">
        <v>951</v>
      </c>
      <c r="L2810" s="404" t="s">
        <v>3351</v>
      </c>
      <c r="M2810" s="386" t="s">
        <v>5249</v>
      </c>
      <c r="N2810" s="399">
        <v>45355</v>
      </c>
      <c r="O2810" s="400" t="s">
        <v>81</v>
      </c>
      <c r="P2810" s="504" t="s">
        <v>455</v>
      </c>
      <c r="Q2810" s="501" t="s">
        <v>126</v>
      </c>
      <c r="R2810" s="501" t="s">
        <v>126</v>
      </c>
      <c r="S2810" s="349"/>
    </row>
    <row r="2811" spans="1:19" ht="60" x14ac:dyDescent="0.2">
      <c r="A2811" s="481">
        <f t="shared" si="352"/>
        <v>2808</v>
      </c>
      <c r="B2811" s="399">
        <v>45366</v>
      </c>
      <c r="C2811" s="441">
        <v>45352</v>
      </c>
      <c r="D2811" s="400" t="s">
        <v>114</v>
      </c>
      <c r="E2811" s="401" t="s">
        <v>342</v>
      </c>
      <c r="F2811" s="402">
        <v>108</v>
      </c>
      <c r="G2811" s="491" t="s">
        <v>4810</v>
      </c>
      <c r="H2811" s="400" t="s">
        <v>139</v>
      </c>
      <c r="I2811" s="403" t="s">
        <v>904</v>
      </c>
      <c r="J2811" s="386" t="str">
        <f t="shared" si="351"/>
        <v>08.846.102/0001-34</v>
      </c>
      <c r="K2811" s="386" t="s">
        <v>951</v>
      </c>
      <c r="L2811" s="404" t="s">
        <v>3349</v>
      </c>
      <c r="M2811" s="386" t="s">
        <v>5250</v>
      </c>
      <c r="N2811" s="399">
        <v>45352</v>
      </c>
      <c r="O2811" s="400" t="s">
        <v>81</v>
      </c>
      <c r="P2811" s="504" t="s">
        <v>905</v>
      </c>
      <c r="Q2811" s="502" t="s">
        <v>956</v>
      </c>
      <c r="R2811" s="502" t="s">
        <v>5420</v>
      </c>
      <c r="S2811" s="349"/>
    </row>
    <row r="2812" spans="1:19" ht="60" x14ac:dyDescent="0.2">
      <c r="A2812" s="481">
        <f t="shared" si="352"/>
        <v>2809</v>
      </c>
      <c r="B2812" s="399">
        <v>45366</v>
      </c>
      <c r="C2812" s="441">
        <v>45352</v>
      </c>
      <c r="D2812" s="400" t="s">
        <v>114</v>
      </c>
      <c r="E2812" s="401" t="s">
        <v>342</v>
      </c>
      <c r="F2812" s="402">
        <v>744.72</v>
      </c>
      <c r="G2812" s="491" t="s">
        <v>4811</v>
      </c>
      <c r="H2812" s="400" t="s">
        <v>139</v>
      </c>
      <c r="I2812" s="403" t="s">
        <v>1609</v>
      </c>
      <c r="J2812" s="386" t="str">
        <f t="shared" si="351"/>
        <v>34.611.163/0001-22</v>
      </c>
      <c r="K2812" s="386" t="s">
        <v>3733</v>
      </c>
      <c r="L2812" s="404" t="s">
        <v>3351</v>
      </c>
      <c r="M2812" s="386" t="s">
        <v>5251</v>
      </c>
      <c r="N2812" s="399">
        <v>45365</v>
      </c>
      <c r="O2812" s="400" t="s">
        <v>81</v>
      </c>
      <c r="P2812" s="504" t="s">
        <v>1607</v>
      </c>
      <c r="Q2812" s="502" t="s">
        <v>944</v>
      </c>
      <c r="R2812" s="502" t="s">
        <v>5421</v>
      </c>
      <c r="S2812" s="349"/>
    </row>
    <row r="2813" spans="1:19" ht="60" x14ac:dyDescent="0.2">
      <c r="A2813" s="481">
        <f t="shared" si="352"/>
        <v>2810</v>
      </c>
      <c r="B2813" s="399">
        <v>45369</v>
      </c>
      <c r="C2813" s="441">
        <v>45352</v>
      </c>
      <c r="D2813" s="400" t="s">
        <v>114</v>
      </c>
      <c r="E2813" s="401" t="s">
        <v>342</v>
      </c>
      <c r="F2813" s="402">
        <v>500</v>
      </c>
      <c r="G2813" s="491" t="s">
        <v>4812</v>
      </c>
      <c r="H2813" s="400" t="s">
        <v>139</v>
      </c>
      <c r="I2813" s="403" t="s">
        <v>4813</v>
      </c>
      <c r="J2813" s="386" t="str">
        <f t="shared" si="351"/>
        <v>15.800.532/0001-80</v>
      </c>
      <c r="K2813" s="386" t="s">
        <v>4351</v>
      </c>
      <c r="L2813" s="404" t="s">
        <v>3351</v>
      </c>
      <c r="M2813" s="386" t="s">
        <v>5252</v>
      </c>
      <c r="N2813" s="399">
        <v>45366</v>
      </c>
      <c r="O2813" s="400" t="s">
        <v>81</v>
      </c>
      <c r="P2813" s="504" t="s">
        <v>1606</v>
      </c>
      <c r="Q2813" s="502" t="s">
        <v>944</v>
      </c>
      <c r="R2813" s="502" t="s">
        <v>5422</v>
      </c>
      <c r="S2813" s="349"/>
    </row>
    <row r="2814" spans="1:19" ht="60" x14ac:dyDescent="0.2">
      <c r="A2814" s="481">
        <f t="shared" si="352"/>
        <v>2811</v>
      </c>
      <c r="B2814" s="399">
        <v>45369</v>
      </c>
      <c r="C2814" s="441">
        <v>45352</v>
      </c>
      <c r="D2814" s="400" t="s">
        <v>114</v>
      </c>
      <c r="E2814" s="401" t="s">
        <v>342</v>
      </c>
      <c r="F2814" s="402">
        <v>369.6</v>
      </c>
      <c r="G2814" s="491" t="s">
        <v>4814</v>
      </c>
      <c r="H2814" s="400" t="s">
        <v>139</v>
      </c>
      <c r="I2814" s="403" t="s">
        <v>4672</v>
      </c>
      <c r="J2814" s="386" t="str">
        <f t="shared" si="351"/>
        <v>CPF Protegido - LGPD</v>
      </c>
      <c r="K2814" s="386" t="s">
        <v>3733</v>
      </c>
      <c r="L2814" s="404" t="s">
        <v>979</v>
      </c>
      <c r="M2814" s="386" t="s">
        <v>5253</v>
      </c>
      <c r="N2814" s="399">
        <v>45366</v>
      </c>
      <c r="O2814" s="400" t="s">
        <v>81</v>
      </c>
      <c r="P2814" s="504" t="s">
        <v>5029</v>
      </c>
      <c r="Q2814" s="502" t="s">
        <v>944</v>
      </c>
      <c r="R2814" s="502" t="s">
        <v>5423</v>
      </c>
      <c r="S2814" s="349"/>
    </row>
    <row r="2815" spans="1:19" ht="60" x14ac:dyDescent="0.2">
      <c r="A2815" s="481">
        <f t="shared" si="352"/>
        <v>2812</v>
      </c>
      <c r="B2815" s="399">
        <v>45369</v>
      </c>
      <c r="C2815" s="441">
        <v>45352</v>
      </c>
      <c r="D2815" s="400" t="s">
        <v>114</v>
      </c>
      <c r="E2815" s="401" t="s">
        <v>342</v>
      </c>
      <c r="F2815" s="402">
        <v>1141.4000000000001</v>
      </c>
      <c r="G2815" s="491" t="s">
        <v>4815</v>
      </c>
      <c r="H2815" s="400" t="s">
        <v>139</v>
      </c>
      <c r="I2815" s="403" t="s">
        <v>3172</v>
      </c>
      <c r="J2815" s="386" t="str">
        <f t="shared" si="351"/>
        <v>04.509.250/0001-02</v>
      </c>
      <c r="K2815" s="386" t="s">
        <v>3733</v>
      </c>
      <c r="L2815" s="404" t="s">
        <v>3351</v>
      </c>
      <c r="M2815" s="386" t="s">
        <v>5254</v>
      </c>
      <c r="N2815" s="399">
        <v>45360</v>
      </c>
      <c r="O2815" s="400" t="s">
        <v>81</v>
      </c>
      <c r="P2815" s="504" t="s">
        <v>3274</v>
      </c>
      <c r="Q2815" s="502" t="s">
        <v>944</v>
      </c>
      <c r="R2815" s="502" t="s">
        <v>5424</v>
      </c>
      <c r="S2815" s="349"/>
    </row>
    <row r="2816" spans="1:19" ht="60" x14ac:dyDescent="0.2">
      <c r="A2816" s="481">
        <f t="shared" si="352"/>
        <v>2813</v>
      </c>
      <c r="B2816" s="399">
        <v>45370</v>
      </c>
      <c r="C2816" s="441">
        <v>45352</v>
      </c>
      <c r="D2816" s="400" t="s">
        <v>114</v>
      </c>
      <c r="E2816" s="401" t="s">
        <v>342</v>
      </c>
      <c r="F2816" s="402">
        <v>7385</v>
      </c>
      <c r="G2816" s="491" t="s">
        <v>4816</v>
      </c>
      <c r="H2816" s="400" t="s">
        <v>139</v>
      </c>
      <c r="I2816" s="403" t="s">
        <v>4817</v>
      </c>
      <c r="J2816" s="386" t="str">
        <f t="shared" si="351"/>
        <v>52.124.358/0001-20</v>
      </c>
      <c r="K2816" s="386" t="s">
        <v>3733</v>
      </c>
      <c r="L2816" s="404" t="s">
        <v>3663</v>
      </c>
      <c r="M2816" s="386" t="s">
        <v>3576</v>
      </c>
      <c r="N2816" s="399">
        <v>45362</v>
      </c>
      <c r="O2816" s="400" t="s">
        <v>81</v>
      </c>
      <c r="P2816" s="504" t="s">
        <v>5056</v>
      </c>
      <c r="Q2816" s="502" t="s">
        <v>944</v>
      </c>
      <c r="R2816" s="502" t="s">
        <v>5425</v>
      </c>
      <c r="S2816" s="349"/>
    </row>
    <row r="2817" spans="1:19" ht="60" x14ac:dyDescent="0.2">
      <c r="A2817" s="481">
        <f t="shared" si="352"/>
        <v>2814</v>
      </c>
      <c r="B2817" s="399">
        <v>45370</v>
      </c>
      <c r="C2817" s="441">
        <v>45352</v>
      </c>
      <c r="D2817" s="400" t="s">
        <v>114</v>
      </c>
      <c r="E2817" s="401" t="s">
        <v>342</v>
      </c>
      <c r="F2817" s="402">
        <v>355.4</v>
      </c>
      <c r="G2817" s="491" t="s">
        <v>4818</v>
      </c>
      <c r="H2817" s="400" t="s">
        <v>139</v>
      </c>
      <c r="I2817" s="403" t="s">
        <v>990</v>
      </c>
      <c r="J2817" s="386" t="str">
        <f t="shared" si="351"/>
        <v>10.451.580/0001-97</v>
      </c>
      <c r="K2817" s="386" t="s">
        <v>3733</v>
      </c>
      <c r="L2817" s="404" t="s">
        <v>3351</v>
      </c>
      <c r="M2817" s="386" t="s">
        <v>5255</v>
      </c>
      <c r="N2817" s="399">
        <v>45369</v>
      </c>
      <c r="O2817" s="400" t="s">
        <v>81</v>
      </c>
      <c r="P2817" s="504" t="s">
        <v>991</v>
      </c>
      <c r="Q2817" s="502" t="s">
        <v>944</v>
      </c>
      <c r="R2817" s="502" t="s">
        <v>5426</v>
      </c>
      <c r="S2817" s="349"/>
    </row>
    <row r="2818" spans="1:19" ht="60" x14ac:dyDescent="0.2">
      <c r="A2818" s="481">
        <f t="shared" si="352"/>
        <v>2815</v>
      </c>
      <c r="B2818" s="399">
        <v>45370</v>
      </c>
      <c r="C2818" s="441">
        <v>45352</v>
      </c>
      <c r="D2818" s="400" t="s">
        <v>114</v>
      </c>
      <c r="E2818" s="401" t="s">
        <v>342</v>
      </c>
      <c r="F2818" s="402">
        <v>1250</v>
      </c>
      <c r="G2818" s="491" t="s">
        <v>4819</v>
      </c>
      <c r="H2818" s="400" t="s">
        <v>139</v>
      </c>
      <c r="I2818" s="403" t="s">
        <v>4820</v>
      </c>
      <c r="J2818" s="386" t="str">
        <f t="shared" si="351"/>
        <v>14.745.847/0001-00</v>
      </c>
      <c r="K2818" s="386" t="s">
        <v>3733</v>
      </c>
      <c r="L2818" s="404" t="s">
        <v>3351</v>
      </c>
      <c r="M2818" s="386" t="s">
        <v>3564</v>
      </c>
      <c r="N2818" s="399">
        <v>45366</v>
      </c>
      <c r="O2818" s="400" t="s">
        <v>81</v>
      </c>
      <c r="P2818" s="504" t="s">
        <v>5057</v>
      </c>
      <c r="Q2818" s="502" t="s">
        <v>944</v>
      </c>
      <c r="R2818" s="502" t="s">
        <v>5427</v>
      </c>
      <c r="S2818" s="349"/>
    </row>
    <row r="2819" spans="1:19" ht="60" x14ac:dyDescent="0.2">
      <c r="A2819" s="481">
        <f t="shared" si="352"/>
        <v>2816</v>
      </c>
      <c r="B2819" s="399">
        <v>45370</v>
      </c>
      <c r="C2819" s="441">
        <v>45352</v>
      </c>
      <c r="D2819" s="400" t="s">
        <v>114</v>
      </c>
      <c r="E2819" s="401" t="s">
        <v>342</v>
      </c>
      <c r="F2819" s="402">
        <v>11640</v>
      </c>
      <c r="G2819" s="491" t="s">
        <v>4821</v>
      </c>
      <c r="H2819" s="400" t="s">
        <v>139</v>
      </c>
      <c r="I2819" s="403" t="s">
        <v>4822</v>
      </c>
      <c r="J2819" s="386" t="str">
        <f t="shared" si="351"/>
        <v>11.257.129/0001-04</v>
      </c>
      <c r="K2819" s="386" t="s">
        <v>3733</v>
      </c>
      <c r="L2819" s="404" t="s">
        <v>3351</v>
      </c>
      <c r="M2819" s="386" t="s">
        <v>5256</v>
      </c>
      <c r="N2819" s="399">
        <v>45369</v>
      </c>
      <c r="O2819" s="400" t="s">
        <v>81</v>
      </c>
      <c r="P2819" s="504" t="s">
        <v>5058</v>
      </c>
      <c r="Q2819" s="502" t="s">
        <v>944</v>
      </c>
      <c r="R2819" s="502" t="s">
        <v>5428</v>
      </c>
      <c r="S2819" s="349"/>
    </row>
    <row r="2820" spans="1:19" ht="60" x14ac:dyDescent="0.2">
      <c r="A2820" s="481">
        <f t="shared" si="352"/>
        <v>2817</v>
      </c>
      <c r="B2820" s="399">
        <v>45371</v>
      </c>
      <c r="C2820" s="441">
        <v>45352</v>
      </c>
      <c r="D2820" s="400" t="s">
        <v>114</v>
      </c>
      <c r="E2820" s="401" t="s">
        <v>342</v>
      </c>
      <c r="F2820" s="402">
        <v>165</v>
      </c>
      <c r="G2820" s="491" t="s">
        <v>4823</v>
      </c>
      <c r="H2820" s="400" t="s">
        <v>139</v>
      </c>
      <c r="I2820" s="403" t="s">
        <v>1822</v>
      </c>
      <c r="J2820" s="386" t="str">
        <f t="shared" si="351"/>
        <v>70.945.209/0001-03</v>
      </c>
      <c r="K2820" s="386" t="s">
        <v>1234</v>
      </c>
      <c r="L2820" s="404" t="s">
        <v>1445</v>
      </c>
      <c r="M2820" s="386" t="s">
        <v>4103</v>
      </c>
      <c r="N2820" s="399">
        <v>45350</v>
      </c>
      <c r="O2820" s="400" t="s">
        <v>81</v>
      </c>
      <c r="P2820" s="504" t="s">
        <v>718</v>
      </c>
      <c r="Q2820" s="502" t="s">
        <v>126</v>
      </c>
      <c r="R2820" s="502" t="s">
        <v>5289</v>
      </c>
      <c r="S2820" s="349"/>
    </row>
    <row r="2821" spans="1:19" ht="60" x14ac:dyDescent="0.2">
      <c r="A2821" s="481">
        <f t="shared" si="352"/>
        <v>2818</v>
      </c>
      <c r="B2821" s="399">
        <v>45371</v>
      </c>
      <c r="C2821" s="441">
        <v>45352</v>
      </c>
      <c r="D2821" s="400" t="s">
        <v>114</v>
      </c>
      <c r="E2821" s="401" t="s">
        <v>342</v>
      </c>
      <c r="F2821" s="402">
        <v>220</v>
      </c>
      <c r="G2821" s="491" t="s">
        <v>4824</v>
      </c>
      <c r="H2821" s="400" t="s">
        <v>139</v>
      </c>
      <c r="I2821" s="403" t="s">
        <v>1822</v>
      </c>
      <c r="J2821" s="386" t="str">
        <f t="shared" si="351"/>
        <v>70.945.209/0001-03</v>
      </c>
      <c r="K2821" s="386" t="s">
        <v>1234</v>
      </c>
      <c r="L2821" s="404" t="s">
        <v>1445</v>
      </c>
      <c r="M2821" s="386" t="s">
        <v>4103</v>
      </c>
      <c r="N2821" s="399">
        <v>45350</v>
      </c>
      <c r="O2821" s="400" t="s">
        <v>81</v>
      </c>
      <c r="P2821" s="504" t="s">
        <v>718</v>
      </c>
      <c r="Q2821" s="502" t="s">
        <v>126</v>
      </c>
      <c r="R2821" s="502" t="s">
        <v>5293</v>
      </c>
      <c r="S2821" s="349"/>
    </row>
    <row r="2822" spans="1:19" ht="60" x14ac:dyDescent="0.2">
      <c r="A2822" s="481">
        <f t="shared" si="352"/>
        <v>2819</v>
      </c>
      <c r="B2822" s="399">
        <v>45371</v>
      </c>
      <c r="C2822" s="441">
        <v>45352</v>
      </c>
      <c r="D2822" s="400" t="s">
        <v>114</v>
      </c>
      <c r="E2822" s="401" t="s">
        <v>342</v>
      </c>
      <c r="F2822" s="402">
        <v>220</v>
      </c>
      <c r="G2822" s="491" t="s">
        <v>4825</v>
      </c>
      <c r="H2822" s="400" t="s">
        <v>139</v>
      </c>
      <c r="I2822" s="403" t="s">
        <v>1822</v>
      </c>
      <c r="J2822" s="386" t="str">
        <f t="shared" si="351"/>
        <v>70.945.209/0001-03</v>
      </c>
      <c r="K2822" s="386" t="s">
        <v>1234</v>
      </c>
      <c r="L2822" s="404" t="s">
        <v>1445</v>
      </c>
      <c r="M2822" s="386" t="s">
        <v>4103</v>
      </c>
      <c r="N2822" s="399">
        <v>45350</v>
      </c>
      <c r="O2822" s="400" t="s">
        <v>81</v>
      </c>
      <c r="P2822" s="504" t="s">
        <v>718</v>
      </c>
      <c r="Q2822" s="502" t="s">
        <v>126</v>
      </c>
      <c r="R2822" s="502" t="s">
        <v>5294</v>
      </c>
      <c r="S2822" s="349"/>
    </row>
    <row r="2823" spans="1:19" ht="60" x14ac:dyDescent="0.2">
      <c r="A2823" s="481">
        <f t="shared" si="352"/>
        <v>2820</v>
      </c>
      <c r="B2823" s="399">
        <v>45371</v>
      </c>
      <c r="C2823" s="441">
        <v>45352</v>
      </c>
      <c r="D2823" s="400" t="s">
        <v>114</v>
      </c>
      <c r="E2823" s="401" t="s">
        <v>342</v>
      </c>
      <c r="F2823" s="402">
        <v>220</v>
      </c>
      <c r="G2823" s="491" t="s">
        <v>4826</v>
      </c>
      <c r="H2823" s="400" t="s">
        <v>139</v>
      </c>
      <c r="I2823" s="403" t="s">
        <v>1822</v>
      </c>
      <c r="J2823" s="386" t="str">
        <f t="shared" si="351"/>
        <v>70.945.209/0001-03</v>
      </c>
      <c r="K2823" s="386" t="s">
        <v>1234</v>
      </c>
      <c r="L2823" s="404" t="s">
        <v>1445</v>
      </c>
      <c r="M2823" s="386" t="s">
        <v>4103</v>
      </c>
      <c r="N2823" s="399">
        <v>45350</v>
      </c>
      <c r="O2823" s="400" t="s">
        <v>81</v>
      </c>
      <c r="P2823" s="504" t="s">
        <v>718</v>
      </c>
      <c r="Q2823" s="502" t="s">
        <v>126</v>
      </c>
      <c r="R2823" s="502" t="s">
        <v>5295</v>
      </c>
      <c r="S2823" s="349"/>
    </row>
    <row r="2824" spans="1:19" ht="60" x14ac:dyDescent="0.2">
      <c r="A2824" s="481">
        <f t="shared" si="352"/>
        <v>2821</v>
      </c>
      <c r="B2824" s="399">
        <v>45371</v>
      </c>
      <c r="C2824" s="441">
        <v>45352</v>
      </c>
      <c r="D2824" s="400" t="s">
        <v>114</v>
      </c>
      <c r="E2824" s="401" t="s">
        <v>342</v>
      </c>
      <c r="F2824" s="402">
        <v>330</v>
      </c>
      <c r="G2824" s="491" t="s">
        <v>4827</v>
      </c>
      <c r="H2824" s="400" t="s">
        <v>139</v>
      </c>
      <c r="I2824" s="403" t="s">
        <v>1822</v>
      </c>
      <c r="J2824" s="386" t="str">
        <f t="shared" si="351"/>
        <v>70.945.209/0001-03</v>
      </c>
      <c r="K2824" s="386" t="s">
        <v>1234</v>
      </c>
      <c r="L2824" s="404" t="s">
        <v>1445</v>
      </c>
      <c r="M2824" s="386" t="s">
        <v>4103</v>
      </c>
      <c r="N2824" s="399">
        <v>45350</v>
      </c>
      <c r="O2824" s="400" t="s">
        <v>81</v>
      </c>
      <c r="P2824" s="504" t="s">
        <v>718</v>
      </c>
      <c r="Q2824" s="502" t="s">
        <v>126</v>
      </c>
      <c r="R2824" s="502" t="s">
        <v>5296</v>
      </c>
      <c r="S2824" s="349"/>
    </row>
    <row r="2825" spans="1:19" ht="60" x14ac:dyDescent="0.2">
      <c r="A2825" s="481">
        <f t="shared" si="352"/>
        <v>2822</v>
      </c>
      <c r="B2825" s="399">
        <v>45371</v>
      </c>
      <c r="C2825" s="441">
        <v>45352</v>
      </c>
      <c r="D2825" s="400" t="s">
        <v>114</v>
      </c>
      <c r="E2825" s="401" t="s">
        <v>342</v>
      </c>
      <c r="F2825" s="402">
        <v>187</v>
      </c>
      <c r="G2825" s="491" t="s">
        <v>4828</v>
      </c>
      <c r="H2825" s="400" t="s">
        <v>139</v>
      </c>
      <c r="I2825" s="403" t="s">
        <v>1822</v>
      </c>
      <c r="J2825" s="386" t="str">
        <f t="shared" si="351"/>
        <v>70.945.209/0001-03</v>
      </c>
      <c r="K2825" s="386" t="s">
        <v>1234</v>
      </c>
      <c r="L2825" s="404" t="s">
        <v>1445</v>
      </c>
      <c r="M2825" s="386" t="s">
        <v>4103</v>
      </c>
      <c r="N2825" s="399">
        <v>45350</v>
      </c>
      <c r="O2825" s="400" t="s">
        <v>81</v>
      </c>
      <c r="P2825" s="504" t="s">
        <v>718</v>
      </c>
      <c r="Q2825" s="502" t="s">
        <v>126</v>
      </c>
      <c r="R2825" s="502" t="s">
        <v>5297</v>
      </c>
      <c r="S2825" s="349"/>
    </row>
    <row r="2826" spans="1:19" ht="60" x14ac:dyDescent="0.2">
      <c r="A2826" s="481">
        <f t="shared" si="352"/>
        <v>2823</v>
      </c>
      <c r="B2826" s="399">
        <v>45371</v>
      </c>
      <c r="C2826" s="441">
        <v>45352</v>
      </c>
      <c r="D2826" s="400" t="s">
        <v>114</v>
      </c>
      <c r="E2826" s="401" t="s">
        <v>342</v>
      </c>
      <c r="F2826" s="402">
        <v>180.95</v>
      </c>
      <c r="G2826" s="491" t="s">
        <v>4829</v>
      </c>
      <c r="H2826" s="400" t="s">
        <v>139</v>
      </c>
      <c r="I2826" s="403" t="s">
        <v>1822</v>
      </c>
      <c r="J2826" s="386" t="str">
        <f t="shared" si="351"/>
        <v>70.945.209/0001-03</v>
      </c>
      <c r="K2826" s="386" t="s">
        <v>1234</v>
      </c>
      <c r="L2826" s="404" t="s">
        <v>1445</v>
      </c>
      <c r="M2826" s="386" t="s">
        <v>4103</v>
      </c>
      <c r="N2826" s="399">
        <v>45350</v>
      </c>
      <c r="O2826" s="400" t="s">
        <v>81</v>
      </c>
      <c r="P2826" s="504" t="s">
        <v>718</v>
      </c>
      <c r="Q2826" s="502" t="s">
        <v>126</v>
      </c>
      <c r="R2826" s="502" t="s">
        <v>5298</v>
      </c>
      <c r="S2826" s="349"/>
    </row>
    <row r="2827" spans="1:19" ht="60" x14ac:dyDescent="0.2">
      <c r="A2827" s="481">
        <f t="shared" si="352"/>
        <v>2824</v>
      </c>
      <c r="B2827" s="399">
        <v>45371</v>
      </c>
      <c r="C2827" s="441">
        <v>45352</v>
      </c>
      <c r="D2827" s="400" t="s">
        <v>114</v>
      </c>
      <c r="E2827" s="401" t="s">
        <v>342</v>
      </c>
      <c r="F2827" s="402">
        <v>180.95</v>
      </c>
      <c r="G2827" s="491" t="s">
        <v>4830</v>
      </c>
      <c r="H2827" s="400" t="s">
        <v>139</v>
      </c>
      <c r="I2827" s="403" t="s">
        <v>1822</v>
      </c>
      <c r="J2827" s="386" t="str">
        <f t="shared" si="351"/>
        <v>70.945.209/0001-03</v>
      </c>
      <c r="K2827" s="386" t="s">
        <v>1234</v>
      </c>
      <c r="L2827" s="404" t="s">
        <v>1445</v>
      </c>
      <c r="M2827" s="386" t="s">
        <v>4103</v>
      </c>
      <c r="N2827" s="399">
        <v>45350</v>
      </c>
      <c r="O2827" s="400" t="s">
        <v>81</v>
      </c>
      <c r="P2827" s="504" t="s">
        <v>718</v>
      </c>
      <c r="Q2827" s="502" t="s">
        <v>126</v>
      </c>
      <c r="R2827" s="502" t="s">
        <v>5299</v>
      </c>
      <c r="S2827" s="349"/>
    </row>
    <row r="2828" spans="1:19" ht="60" x14ac:dyDescent="0.2">
      <c r="A2828" s="481">
        <f t="shared" si="352"/>
        <v>2825</v>
      </c>
      <c r="B2828" s="399">
        <v>45371</v>
      </c>
      <c r="C2828" s="441">
        <v>45352</v>
      </c>
      <c r="D2828" s="400" t="s">
        <v>114</v>
      </c>
      <c r="E2828" s="401" t="s">
        <v>342</v>
      </c>
      <c r="F2828" s="402">
        <v>180.95</v>
      </c>
      <c r="G2828" s="491" t="s">
        <v>4831</v>
      </c>
      <c r="H2828" s="400" t="s">
        <v>139</v>
      </c>
      <c r="I2828" s="403" t="s">
        <v>1822</v>
      </c>
      <c r="J2828" s="386" t="str">
        <f t="shared" si="351"/>
        <v>70.945.209/0001-03</v>
      </c>
      <c r="K2828" s="386" t="s">
        <v>1234</v>
      </c>
      <c r="L2828" s="404" t="s">
        <v>1445</v>
      </c>
      <c r="M2828" s="386" t="s">
        <v>4103</v>
      </c>
      <c r="N2828" s="399">
        <v>45350</v>
      </c>
      <c r="O2828" s="400" t="s">
        <v>81</v>
      </c>
      <c r="P2828" s="504" t="s">
        <v>718</v>
      </c>
      <c r="Q2828" s="502" t="s">
        <v>126</v>
      </c>
      <c r="R2828" s="502" t="s">
        <v>5300</v>
      </c>
      <c r="S2828" s="349"/>
    </row>
    <row r="2829" spans="1:19" ht="60" x14ac:dyDescent="0.2">
      <c r="A2829" s="481">
        <f t="shared" si="352"/>
        <v>2826</v>
      </c>
      <c r="B2829" s="399">
        <v>45371</v>
      </c>
      <c r="C2829" s="441">
        <v>45352</v>
      </c>
      <c r="D2829" s="400" t="s">
        <v>114</v>
      </c>
      <c r="E2829" s="401" t="s">
        <v>342</v>
      </c>
      <c r="F2829" s="402">
        <v>180.95</v>
      </c>
      <c r="G2829" s="491" t="s">
        <v>4832</v>
      </c>
      <c r="H2829" s="400" t="s">
        <v>139</v>
      </c>
      <c r="I2829" s="403" t="s">
        <v>1822</v>
      </c>
      <c r="J2829" s="386" t="str">
        <f t="shared" si="351"/>
        <v>70.945.209/0001-03</v>
      </c>
      <c r="K2829" s="386" t="s">
        <v>1234</v>
      </c>
      <c r="L2829" s="404" t="s">
        <v>1445</v>
      </c>
      <c r="M2829" s="386" t="s">
        <v>4103</v>
      </c>
      <c r="N2829" s="399">
        <v>45350</v>
      </c>
      <c r="O2829" s="400" t="s">
        <v>81</v>
      </c>
      <c r="P2829" s="504" t="s">
        <v>718</v>
      </c>
      <c r="Q2829" s="502" t="s">
        <v>126</v>
      </c>
      <c r="R2829" s="502" t="s">
        <v>5301</v>
      </c>
      <c r="S2829" s="349"/>
    </row>
    <row r="2830" spans="1:19" ht="60" x14ac:dyDescent="0.2">
      <c r="A2830" s="481">
        <f t="shared" si="352"/>
        <v>2827</v>
      </c>
      <c r="B2830" s="399">
        <v>45371</v>
      </c>
      <c r="C2830" s="441">
        <v>45352</v>
      </c>
      <c r="D2830" s="400" t="s">
        <v>114</v>
      </c>
      <c r="E2830" s="401" t="s">
        <v>342</v>
      </c>
      <c r="F2830" s="402">
        <v>256.67</v>
      </c>
      <c r="G2830" s="491" t="s">
        <v>4833</v>
      </c>
      <c r="H2830" s="400" t="s">
        <v>139</v>
      </c>
      <c r="I2830" s="403" t="s">
        <v>1822</v>
      </c>
      <c r="J2830" s="386" t="str">
        <f t="shared" si="351"/>
        <v>70.945.209/0001-03</v>
      </c>
      <c r="K2830" s="386" t="s">
        <v>1234</v>
      </c>
      <c r="L2830" s="404" t="s">
        <v>1445</v>
      </c>
      <c r="M2830" s="386" t="s">
        <v>4103</v>
      </c>
      <c r="N2830" s="399">
        <v>45350</v>
      </c>
      <c r="O2830" s="400" t="s">
        <v>81</v>
      </c>
      <c r="P2830" s="504" t="s">
        <v>718</v>
      </c>
      <c r="Q2830" s="502" t="s">
        <v>126</v>
      </c>
      <c r="R2830" s="502" t="s">
        <v>3762</v>
      </c>
      <c r="S2830" s="349"/>
    </row>
    <row r="2831" spans="1:19" ht="60" x14ac:dyDescent="0.2">
      <c r="A2831" s="481">
        <f t="shared" si="352"/>
        <v>2828</v>
      </c>
      <c r="B2831" s="399">
        <v>45371</v>
      </c>
      <c r="C2831" s="441">
        <v>45352</v>
      </c>
      <c r="D2831" s="400" t="s">
        <v>114</v>
      </c>
      <c r="E2831" s="401" t="s">
        <v>342</v>
      </c>
      <c r="F2831" s="402">
        <v>220</v>
      </c>
      <c r="G2831" s="491" t="s">
        <v>4834</v>
      </c>
      <c r="H2831" s="400" t="s">
        <v>139</v>
      </c>
      <c r="I2831" s="403" t="s">
        <v>1822</v>
      </c>
      <c r="J2831" s="386" t="str">
        <f t="shared" si="351"/>
        <v>70.945.209/0001-03</v>
      </c>
      <c r="K2831" s="386" t="s">
        <v>1234</v>
      </c>
      <c r="L2831" s="404" t="s">
        <v>1445</v>
      </c>
      <c r="M2831" s="386" t="s">
        <v>4103</v>
      </c>
      <c r="N2831" s="399">
        <v>45350</v>
      </c>
      <c r="O2831" s="400" t="s">
        <v>81</v>
      </c>
      <c r="P2831" s="504" t="s">
        <v>718</v>
      </c>
      <c r="Q2831" s="502" t="s">
        <v>126</v>
      </c>
      <c r="R2831" s="502" t="s">
        <v>5108</v>
      </c>
      <c r="S2831" s="349"/>
    </row>
    <row r="2832" spans="1:19" ht="60" x14ac:dyDescent="0.2">
      <c r="A2832" s="481">
        <f t="shared" si="352"/>
        <v>2829</v>
      </c>
      <c r="B2832" s="399">
        <v>45371</v>
      </c>
      <c r="C2832" s="441">
        <v>45352</v>
      </c>
      <c r="D2832" s="400" t="s">
        <v>114</v>
      </c>
      <c r="E2832" s="401" t="s">
        <v>342</v>
      </c>
      <c r="F2832" s="402">
        <v>277.2</v>
      </c>
      <c r="G2832" s="491" t="s">
        <v>4835</v>
      </c>
      <c r="H2832" s="400" t="s">
        <v>139</v>
      </c>
      <c r="I2832" s="403" t="s">
        <v>1822</v>
      </c>
      <c r="J2832" s="386" t="str">
        <f t="shared" si="351"/>
        <v>70.945.209/0001-03</v>
      </c>
      <c r="K2832" s="386" t="s">
        <v>1234</v>
      </c>
      <c r="L2832" s="404" t="s">
        <v>1445</v>
      </c>
      <c r="M2832" s="386" t="s">
        <v>4103</v>
      </c>
      <c r="N2832" s="399">
        <v>45350</v>
      </c>
      <c r="O2832" s="400" t="s">
        <v>81</v>
      </c>
      <c r="P2832" s="504" t="s">
        <v>718</v>
      </c>
      <c r="Q2832" s="502" t="s">
        <v>126</v>
      </c>
      <c r="R2832" s="502" t="s">
        <v>3751</v>
      </c>
      <c r="S2832" s="349"/>
    </row>
    <row r="2833" spans="1:19" ht="60" x14ac:dyDescent="0.2">
      <c r="A2833" s="481">
        <f t="shared" si="352"/>
        <v>2830</v>
      </c>
      <c r="B2833" s="399">
        <v>45371</v>
      </c>
      <c r="C2833" s="441">
        <v>45352</v>
      </c>
      <c r="D2833" s="400" t="s">
        <v>114</v>
      </c>
      <c r="E2833" s="401" t="s">
        <v>342</v>
      </c>
      <c r="F2833" s="402">
        <v>330</v>
      </c>
      <c r="G2833" s="491" t="s">
        <v>4836</v>
      </c>
      <c r="H2833" s="400" t="s">
        <v>139</v>
      </c>
      <c r="I2833" s="403" t="s">
        <v>1822</v>
      </c>
      <c r="J2833" s="386" t="str">
        <f t="shared" si="351"/>
        <v>70.945.209/0001-03</v>
      </c>
      <c r="K2833" s="386" t="s">
        <v>1234</v>
      </c>
      <c r="L2833" s="404" t="s">
        <v>1445</v>
      </c>
      <c r="M2833" s="386" t="s">
        <v>4103</v>
      </c>
      <c r="N2833" s="399">
        <v>45350</v>
      </c>
      <c r="O2833" s="400" t="s">
        <v>81</v>
      </c>
      <c r="P2833" s="504" t="s">
        <v>718</v>
      </c>
      <c r="Q2833" s="502" t="s">
        <v>126</v>
      </c>
      <c r="R2833" s="502" t="s">
        <v>3752</v>
      </c>
      <c r="S2833" s="349"/>
    </row>
    <row r="2834" spans="1:19" ht="60" x14ac:dyDescent="0.2">
      <c r="A2834" s="481">
        <f t="shared" si="352"/>
        <v>2831</v>
      </c>
      <c r="B2834" s="399">
        <v>45371</v>
      </c>
      <c r="C2834" s="441">
        <v>45352</v>
      </c>
      <c r="D2834" s="400" t="s">
        <v>114</v>
      </c>
      <c r="E2834" s="401" t="s">
        <v>342</v>
      </c>
      <c r="F2834" s="402">
        <v>330</v>
      </c>
      <c r="G2834" s="491" t="s">
        <v>4837</v>
      </c>
      <c r="H2834" s="400" t="s">
        <v>139</v>
      </c>
      <c r="I2834" s="403" t="s">
        <v>1822</v>
      </c>
      <c r="J2834" s="386" t="str">
        <f t="shared" ref="J2834:J2897" si="353">IF(P2834="","",IF(LEN(TRIM(P2834))&gt;14,P2834,"CPF Protegido - LGPD"))</f>
        <v>70.945.209/0001-03</v>
      </c>
      <c r="K2834" s="386" t="s">
        <v>1234</v>
      </c>
      <c r="L2834" s="404" t="s">
        <v>1445</v>
      </c>
      <c r="M2834" s="386" t="s">
        <v>4103</v>
      </c>
      <c r="N2834" s="399">
        <v>45350</v>
      </c>
      <c r="O2834" s="400" t="s">
        <v>81</v>
      </c>
      <c r="P2834" s="504" t="s">
        <v>718</v>
      </c>
      <c r="Q2834" s="502" t="s">
        <v>126</v>
      </c>
      <c r="R2834" s="502" t="s">
        <v>3753</v>
      </c>
      <c r="S2834" s="349"/>
    </row>
    <row r="2835" spans="1:19" ht="60" x14ac:dyDescent="0.2">
      <c r="A2835" s="481">
        <f t="shared" si="352"/>
        <v>2832</v>
      </c>
      <c r="B2835" s="399">
        <v>45371</v>
      </c>
      <c r="C2835" s="441">
        <v>45352</v>
      </c>
      <c r="D2835" s="400" t="s">
        <v>114</v>
      </c>
      <c r="E2835" s="401" t="s">
        <v>342</v>
      </c>
      <c r="F2835" s="402">
        <v>330</v>
      </c>
      <c r="G2835" s="491" t="s">
        <v>4838</v>
      </c>
      <c r="H2835" s="400" t="s">
        <v>139</v>
      </c>
      <c r="I2835" s="403" t="s">
        <v>1822</v>
      </c>
      <c r="J2835" s="386" t="str">
        <f t="shared" si="353"/>
        <v>70.945.209/0001-03</v>
      </c>
      <c r="K2835" s="386" t="s">
        <v>1234</v>
      </c>
      <c r="L2835" s="404" t="s">
        <v>1445</v>
      </c>
      <c r="M2835" s="386" t="s">
        <v>4103</v>
      </c>
      <c r="N2835" s="399">
        <v>45350</v>
      </c>
      <c r="O2835" s="400" t="s">
        <v>81</v>
      </c>
      <c r="P2835" s="504" t="s">
        <v>718</v>
      </c>
      <c r="Q2835" s="502" t="s">
        <v>126</v>
      </c>
      <c r="R2835" s="502" t="s">
        <v>3755</v>
      </c>
      <c r="S2835" s="349"/>
    </row>
    <row r="2836" spans="1:19" ht="60" x14ac:dyDescent="0.2">
      <c r="A2836" s="481">
        <f t="shared" ref="A2836:A2899" si="354">IF(B2836="","",ROW()-ROW($A$3))</f>
        <v>2833</v>
      </c>
      <c r="B2836" s="399">
        <v>45371</v>
      </c>
      <c r="C2836" s="441">
        <v>45352</v>
      </c>
      <c r="D2836" s="400" t="s">
        <v>114</v>
      </c>
      <c r="E2836" s="401" t="s">
        <v>342</v>
      </c>
      <c r="F2836" s="402">
        <v>330</v>
      </c>
      <c r="G2836" s="491" t="s">
        <v>4839</v>
      </c>
      <c r="H2836" s="400" t="s">
        <v>139</v>
      </c>
      <c r="I2836" s="403" t="s">
        <v>1822</v>
      </c>
      <c r="J2836" s="386" t="str">
        <f t="shared" si="353"/>
        <v>70.945.209/0001-03</v>
      </c>
      <c r="K2836" s="386" t="s">
        <v>1234</v>
      </c>
      <c r="L2836" s="404" t="s">
        <v>1445</v>
      </c>
      <c r="M2836" s="386" t="s">
        <v>4103</v>
      </c>
      <c r="N2836" s="399">
        <v>45350</v>
      </c>
      <c r="O2836" s="400" t="s">
        <v>81</v>
      </c>
      <c r="P2836" s="504" t="s">
        <v>718</v>
      </c>
      <c r="Q2836" s="502" t="s">
        <v>126</v>
      </c>
      <c r="R2836" s="502" t="s">
        <v>3756</v>
      </c>
      <c r="S2836" s="349"/>
    </row>
    <row r="2837" spans="1:19" ht="60" x14ac:dyDescent="0.2">
      <c r="A2837" s="481">
        <f t="shared" si="354"/>
        <v>2834</v>
      </c>
      <c r="B2837" s="399">
        <v>45371</v>
      </c>
      <c r="C2837" s="441">
        <v>45352</v>
      </c>
      <c r="D2837" s="400" t="s">
        <v>114</v>
      </c>
      <c r="E2837" s="401" t="s">
        <v>342</v>
      </c>
      <c r="F2837" s="402">
        <v>220</v>
      </c>
      <c r="G2837" s="491" t="s">
        <v>4840</v>
      </c>
      <c r="H2837" s="400" t="s">
        <v>139</v>
      </c>
      <c r="I2837" s="403" t="s">
        <v>1822</v>
      </c>
      <c r="J2837" s="386" t="str">
        <f t="shared" si="353"/>
        <v>70.945.209/0001-03</v>
      </c>
      <c r="K2837" s="386" t="s">
        <v>1234</v>
      </c>
      <c r="L2837" s="404" t="s">
        <v>1445</v>
      </c>
      <c r="M2837" s="386" t="s">
        <v>4103</v>
      </c>
      <c r="N2837" s="399">
        <v>45350</v>
      </c>
      <c r="O2837" s="400" t="s">
        <v>81</v>
      </c>
      <c r="P2837" s="504" t="s">
        <v>718</v>
      </c>
      <c r="Q2837" s="502" t="s">
        <v>126</v>
      </c>
      <c r="R2837" s="502" t="s">
        <v>3824</v>
      </c>
      <c r="S2837" s="349"/>
    </row>
    <row r="2838" spans="1:19" ht="60" x14ac:dyDescent="0.2">
      <c r="A2838" s="481">
        <f t="shared" si="354"/>
        <v>2835</v>
      </c>
      <c r="B2838" s="399">
        <v>45371</v>
      </c>
      <c r="C2838" s="441">
        <v>45352</v>
      </c>
      <c r="D2838" s="400" t="s">
        <v>114</v>
      </c>
      <c r="E2838" s="401" t="s">
        <v>342</v>
      </c>
      <c r="F2838" s="402">
        <v>330</v>
      </c>
      <c r="G2838" s="491" t="s">
        <v>4841</v>
      </c>
      <c r="H2838" s="400" t="s">
        <v>139</v>
      </c>
      <c r="I2838" s="403" t="s">
        <v>1822</v>
      </c>
      <c r="J2838" s="386" t="str">
        <f t="shared" si="353"/>
        <v>70.945.209/0001-03</v>
      </c>
      <c r="K2838" s="386" t="s">
        <v>1234</v>
      </c>
      <c r="L2838" s="404" t="s">
        <v>1445</v>
      </c>
      <c r="M2838" s="386" t="s">
        <v>4103</v>
      </c>
      <c r="N2838" s="399">
        <v>45350</v>
      </c>
      <c r="O2838" s="400" t="s">
        <v>81</v>
      </c>
      <c r="P2838" s="504" t="s">
        <v>718</v>
      </c>
      <c r="Q2838" s="502" t="s">
        <v>126</v>
      </c>
      <c r="R2838" s="502" t="s">
        <v>3765</v>
      </c>
      <c r="S2838" s="349"/>
    </row>
    <row r="2839" spans="1:19" ht="60" x14ac:dyDescent="0.2">
      <c r="A2839" s="481">
        <f t="shared" si="354"/>
        <v>2836</v>
      </c>
      <c r="B2839" s="399">
        <v>45371</v>
      </c>
      <c r="C2839" s="441">
        <v>45352</v>
      </c>
      <c r="D2839" s="400" t="s">
        <v>114</v>
      </c>
      <c r="E2839" s="401" t="s">
        <v>342</v>
      </c>
      <c r="F2839" s="402">
        <v>330</v>
      </c>
      <c r="G2839" s="491" t="s">
        <v>4842</v>
      </c>
      <c r="H2839" s="400" t="s">
        <v>139</v>
      </c>
      <c r="I2839" s="403" t="s">
        <v>1822</v>
      </c>
      <c r="J2839" s="386" t="str">
        <f t="shared" si="353"/>
        <v>70.945.209/0001-03</v>
      </c>
      <c r="K2839" s="386" t="s">
        <v>1234</v>
      </c>
      <c r="L2839" s="404" t="s">
        <v>1445</v>
      </c>
      <c r="M2839" s="386" t="s">
        <v>4103</v>
      </c>
      <c r="N2839" s="399">
        <v>45350</v>
      </c>
      <c r="O2839" s="400" t="s">
        <v>81</v>
      </c>
      <c r="P2839" s="504" t="s">
        <v>718</v>
      </c>
      <c r="Q2839" s="502" t="s">
        <v>126</v>
      </c>
      <c r="R2839" s="502" t="s">
        <v>3766</v>
      </c>
      <c r="S2839" s="349"/>
    </row>
    <row r="2840" spans="1:19" ht="60" x14ac:dyDescent="0.2">
      <c r="A2840" s="481">
        <f t="shared" si="354"/>
        <v>2837</v>
      </c>
      <c r="B2840" s="399">
        <v>45371</v>
      </c>
      <c r="C2840" s="441">
        <v>45352</v>
      </c>
      <c r="D2840" s="400" t="s">
        <v>114</v>
      </c>
      <c r="E2840" s="401" t="s">
        <v>342</v>
      </c>
      <c r="F2840" s="402">
        <v>330</v>
      </c>
      <c r="G2840" s="491" t="s">
        <v>4843</v>
      </c>
      <c r="H2840" s="400" t="s">
        <v>139</v>
      </c>
      <c r="I2840" s="403" t="s">
        <v>1822</v>
      </c>
      <c r="J2840" s="386" t="str">
        <f t="shared" si="353"/>
        <v>70.945.209/0001-03</v>
      </c>
      <c r="K2840" s="386" t="s">
        <v>1234</v>
      </c>
      <c r="L2840" s="404" t="s">
        <v>1445</v>
      </c>
      <c r="M2840" s="386" t="s">
        <v>4103</v>
      </c>
      <c r="N2840" s="399">
        <v>45350</v>
      </c>
      <c r="O2840" s="400" t="s">
        <v>81</v>
      </c>
      <c r="P2840" s="504" t="s">
        <v>718</v>
      </c>
      <c r="Q2840" s="502" t="s">
        <v>126</v>
      </c>
      <c r="R2840" s="502" t="s">
        <v>3767</v>
      </c>
      <c r="S2840" s="349"/>
    </row>
    <row r="2841" spans="1:19" ht="60" x14ac:dyDescent="0.2">
      <c r="A2841" s="481">
        <f t="shared" si="354"/>
        <v>2838</v>
      </c>
      <c r="B2841" s="399">
        <v>45371</v>
      </c>
      <c r="C2841" s="441">
        <v>45352</v>
      </c>
      <c r="D2841" s="400" t="s">
        <v>114</v>
      </c>
      <c r="E2841" s="401" t="s">
        <v>342</v>
      </c>
      <c r="F2841" s="402">
        <v>95.32</v>
      </c>
      <c r="G2841" s="491" t="s">
        <v>4844</v>
      </c>
      <c r="H2841" s="400" t="s">
        <v>139</v>
      </c>
      <c r="I2841" s="403" t="s">
        <v>1822</v>
      </c>
      <c r="J2841" s="386" t="str">
        <f t="shared" si="353"/>
        <v>70.945.209/0001-03</v>
      </c>
      <c r="K2841" s="386" t="s">
        <v>1234</v>
      </c>
      <c r="L2841" s="404" t="s">
        <v>1445</v>
      </c>
      <c r="M2841" s="386" t="s">
        <v>4103</v>
      </c>
      <c r="N2841" s="399">
        <v>45350</v>
      </c>
      <c r="O2841" s="400" t="s">
        <v>81</v>
      </c>
      <c r="P2841" s="504" t="s">
        <v>718</v>
      </c>
      <c r="Q2841" s="502" t="s">
        <v>126</v>
      </c>
      <c r="R2841" s="502" t="s">
        <v>5312</v>
      </c>
      <c r="S2841" s="349"/>
    </row>
    <row r="2842" spans="1:19" ht="60" x14ac:dyDescent="0.2">
      <c r="A2842" s="481">
        <f t="shared" si="354"/>
        <v>2839</v>
      </c>
      <c r="B2842" s="399">
        <v>45371</v>
      </c>
      <c r="C2842" s="441">
        <v>45352</v>
      </c>
      <c r="D2842" s="400" t="s">
        <v>114</v>
      </c>
      <c r="E2842" s="401" t="s">
        <v>342</v>
      </c>
      <c r="F2842" s="402">
        <v>440</v>
      </c>
      <c r="G2842" s="491" t="s">
        <v>4845</v>
      </c>
      <c r="H2842" s="400" t="s">
        <v>139</v>
      </c>
      <c r="I2842" s="403" t="s">
        <v>1822</v>
      </c>
      <c r="J2842" s="386" t="str">
        <f t="shared" si="353"/>
        <v>70.945.209/0001-03</v>
      </c>
      <c r="K2842" s="386" t="s">
        <v>1234</v>
      </c>
      <c r="L2842" s="404" t="s">
        <v>1445</v>
      </c>
      <c r="M2842" s="386" t="s">
        <v>4103</v>
      </c>
      <c r="N2842" s="399">
        <v>45350</v>
      </c>
      <c r="O2842" s="400" t="s">
        <v>81</v>
      </c>
      <c r="P2842" s="504" t="s">
        <v>718</v>
      </c>
      <c r="Q2842" s="502" t="s">
        <v>126</v>
      </c>
      <c r="R2842" s="502" t="s">
        <v>3836</v>
      </c>
      <c r="S2842" s="349"/>
    </row>
    <row r="2843" spans="1:19" ht="60" x14ac:dyDescent="0.2">
      <c r="A2843" s="481">
        <f t="shared" si="354"/>
        <v>2840</v>
      </c>
      <c r="B2843" s="399">
        <v>45371</v>
      </c>
      <c r="C2843" s="441">
        <v>45352</v>
      </c>
      <c r="D2843" s="400" t="s">
        <v>114</v>
      </c>
      <c r="E2843" s="401" t="s">
        <v>342</v>
      </c>
      <c r="F2843" s="402">
        <v>99</v>
      </c>
      <c r="G2843" s="491" t="s">
        <v>4846</v>
      </c>
      <c r="H2843" s="400" t="s">
        <v>139</v>
      </c>
      <c r="I2843" s="403" t="s">
        <v>1822</v>
      </c>
      <c r="J2843" s="386" t="str">
        <f t="shared" si="353"/>
        <v>70.945.209/0001-03</v>
      </c>
      <c r="K2843" s="386" t="s">
        <v>1234</v>
      </c>
      <c r="L2843" s="404" t="s">
        <v>1445</v>
      </c>
      <c r="M2843" s="386" t="s">
        <v>4103</v>
      </c>
      <c r="N2843" s="399">
        <v>45350</v>
      </c>
      <c r="O2843" s="400" t="s">
        <v>81</v>
      </c>
      <c r="P2843" s="504" t="s">
        <v>718</v>
      </c>
      <c r="Q2843" s="502" t="s">
        <v>126</v>
      </c>
      <c r="R2843" s="502" t="s">
        <v>5324</v>
      </c>
      <c r="S2843" s="349"/>
    </row>
    <row r="2844" spans="1:19" ht="60" x14ac:dyDescent="0.2">
      <c r="A2844" s="481">
        <f t="shared" si="354"/>
        <v>2841</v>
      </c>
      <c r="B2844" s="399">
        <v>45371</v>
      </c>
      <c r="C2844" s="441">
        <v>45352</v>
      </c>
      <c r="D2844" s="400" t="s">
        <v>114</v>
      </c>
      <c r="E2844" s="401" t="s">
        <v>342</v>
      </c>
      <c r="F2844" s="402">
        <v>330</v>
      </c>
      <c r="G2844" s="491" t="s">
        <v>4847</v>
      </c>
      <c r="H2844" s="400" t="s">
        <v>139</v>
      </c>
      <c r="I2844" s="403" t="s">
        <v>1822</v>
      </c>
      <c r="J2844" s="386" t="str">
        <f t="shared" si="353"/>
        <v>70.945.209/0001-03</v>
      </c>
      <c r="K2844" s="386" t="s">
        <v>1234</v>
      </c>
      <c r="L2844" s="404" t="s">
        <v>1445</v>
      </c>
      <c r="M2844" s="386" t="s">
        <v>4103</v>
      </c>
      <c r="N2844" s="399">
        <v>45350</v>
      </c>
      <c r="O2844" s="400" t="s">
        <v>81</v>
      </c>
      <c r="P2844" s="504" t="s">
        <v>718</v>
      </c>
      <c r="Q2844" s="502" t="s">
        <v>126</v>
      </c>
      <c r="R2844" s="502" t="s">
        <v>5330</v>
      </c>
      <c r="S2844" s="349"/>
    </row>
    <row r="2845" spans="1:19" ht="60" x14ac:dyDescent="0.2">
      <c r="A2845" s="481">
        <f t="shared" si="354"/>
        <v>2842</v>
      </c>
      <c r="B2845" s="399">
        <v>45371</v>
      </c>
      <c r="C2845" s="441">
        <v>45352</v>
      </c>
      <c r="D2845" s="400" t="s">
        <v>114</v>
      </c>
      <c r="E2845" s="401" t="s">
        <v>342</v>
      </c>
      <c r="F2845" s="402">
        <v>110</v>
      </c>
      <c r="G2845" s="491" t="s">
        <v>4848</v>
      </c>
      <c r="H2845" s="400" t="s">
        <v>139</v>
      </c>
      <c r="I2845" s="403" t="s">
        <v>1822</v>
      </c>
      <c r="J2845" s="386" t="str">
        <f t="shared" si="353"/>
        <v>70.945.209/0001-03</v>
      </c>
      <c r="K2845" s="386" t="s">
        <v>1234</v>
      </c>
      <c r="L2845" s="404" t="s">
        <v>1445</v>
      </c>
      <c r="M2845" s="386" t="s">
        <v>4103</v>
      </c>
      <c r="N2845" s="399">
        <v>45350</v>
      </c>
      <c r="O2845" s="400" t="s">
        <v>81</v>
      </c>
      <c r="P2845" s="504" t="s">
        <v>718</v>
      </c>
      <c r="Q2845" s="502" t="s">
        <v>126</v>
      </c>
      <c r="R2845" s="502" t="s">
        <v>5331</v>
      </c>
      <c r="S2845" s="349"/>
    </row>
    <row r="2846" spans="1:19" ht="60" x14ac:dyDescent="0.2">
      <c r="A2846" s="481">
        <f t="shared" si="354"/>
        <v>2843</v>
      </c>
      <c r="B2846" s="399">
        <v>45371</v>
      </c>
      <c r="C2846" s="441">
        <v>45352</v>
      </c>
      <c r="D2846" s="400" t="s">
        <v>114</v>
      </c>
      <c r="E2846" s="401" t="s">
        <v>342</v>
      </c>
      <c r="F2846" s="402">
        <v>110</v>
      </c>
      <c r="G2846" s="491" t="s">
        <v>4849</v>
      </c>
      <c r="H2846" s="400" t="s">
        <v>139</v>
      </c>
      <c r="I2846" s="403" t="s">
        <v>1822</v>
      </c>
      <c r="J2846" s="386" t="str">
        <f t="shared" si="353"/>
        <v>70.945.209/0001-03</v>
      </c>
      <c r="K2846" s="386" t="s">
        <v>1234</v>
      </c>
      <c r="L2846" s="404" t="s">
        <v>1445</v>
      </c>
      <c r="M2846" s="386" t="s">
        <v>4103</v>
      </c>
      <c r="N2846" s="399">
        <v>45350</v>
      </c>
      <c r="O2846" s="400" t="s">
        <v>81</v>
      </c>
      <c r="P2846" s="504" t="s">
        <v>718</v>
      </c>
      <c r="Q2846" s="502" t="s">
        <v>126</v>
      </c>
      <c r="R2846" s="502" t="s">
        <v>5388</v>
      </c>
      <c r="S2846" s="349"/>
    </row>
    <row r="2847" spans="1:19" ht="60" x14ac:dyDescent="0.2">
      <c r="A2847" s="481">
        <f t="shared" si="354"/>
        <v>2844</v>
      </c>
      <c r="B2847" s="399">
        <v>45371</v>
      </c>
      <c r="C2847" s="441">
        <v>45352</v>
      </c>
      <c r="D2847" s="400" t="s">
        <v>114</v>
      </c>
      <c r="E2847" s="401" t="s">
        <v>342</v>
      </c>
      <c r="F2847" s="402">
        <v>330</v>
      </c>
      <c r="G2847" s="491" t="s">
        <v>4850</v>
      </c>
      <c r="H2847" s="400" t="s">
        <v>139</v>
      </c>
      <c r="I2847" s="403" t="s">
        <v>1822</v>
      </c>
      <c r="J2847" s="386" t="str">
        <f t="shared" si="353"/>
        <v>70.945.209/0001-03</v>
      </c>
      <c r="K2847" s="386" t="s">
        <v>1234</v>
      </c>
      <c r="L2847" s="404" t="s">
        <v>1445</v>
      </c>
      <c r="M2847" s="386" t="s">
        <v>4103</v>
      </c>
      <c r="N2847" s="399">
        <v>45350</v>
      </c>
      <c r="O2847" s="400" t="s">
        <v>81</v>
      </c>
      <c r="P2847" s="504" t="s">
        <v>718</v>
      </c>
      <c r="Q2847" s="502" t="s">
        <v>126</v>
      </c>
      <c r="R2847" s="502" t="s">
        <v>5340</v>
      </c>
      <c r="S2847" s="349"/>
    </row>
    <row r="2848" spans="1:19" ht="60" x14ac:dyDescent="0.2">
      <c r="A2848" s="481">
        <f t="shared" si="354"/>
        <v>2845</v>
      </c>
      <c r="B2848" s="399">
        <v>45371</v>
      </c>
      <c r="C2848" s="441">
        <v>45352</v>
      </c>
      <c r="D2848" s="400" t="s">
        <v>114</v>
      </c>
      <c r="E2848" s="401" t="s">
        <v>342</v>
      </c>
      <c r="F2848" s="402">
        <v>330</v>
      </c>
      <c r="G2848" s="491" t="s">
        <v>4851</v>
      </c>
      <c r="H2848" s="400" t="s">
        <v>139</v>
      </c>
      <c r="I2848" s="403" t="s">
        <v>1822</v>
      </c>
      <c r="J2848" s="386" t="str">
        <f t="shared" si="353"/>
        <v>70.945.209/0001-03</v>
      </c>
      <c r="K2848" s="386" t="s">
        <v>1234</v>
      </c>
      <c r="L2848" s="404" t="s">
        <v>1445</v>
      </c>
      <c r="M2848" s="386" t="s">
        <v>4103</v>
      </c>
      <c r="N2848" s="399">
        <v>45350</v>
      </c>
      <c r="O2848" s="400" t="s">
        <v>81</v>
      </c>
      <c r="P2848" s="504" t="s">
        <v>718</v>
      </c>
      <c r="Q2848" s="502" t="s">
        <v>126</v>
      </c>
      <c r="R2848" s="502" t="s">
        <v>5332</v>
      </c>
      <c r="S2848" s="349"/>
    </row>
    <row r="2849" spans="1:19" ht="60" x14ac:dyDescent="0.2">
      <c r="A2849" s="481">
        <f t="shared" si="354"/>
        <v>2846</v>
      </c>
      <c r="B2849" s="399">
        <v>45371</v>
      </c>
      <c r="C2849" s="441">
        <v>45352</v>
      </c>
      <c r="D2849" s="400" t="s">
        <v>114</v>
      </c>
      <c r="E2849" s="401" t="s">
        <v>342</v>
      </c>
      <c r="F2849" s="402">
        <v>330</v>
      </c>
      <c r="G2849" s="491" t="s">
        <v>4852</v>
      </c>
      <c r="H2849" s="400" t="s">
        <v>139</v>
      </c>
      <c r="I2849" s="403" t="s">
        <v>1822</v>
      </c>
      <c r="J2849" s="386" t="str">
        <f t="shared" si="353"/>
        <v>70.945.209/0001-03</v>
      </c>
      <c r="K2849" s="386" t="s">
        <v>1234</v>
      </c>
      <c r="L2849" s="404" t="s">
        <v>1445</v>
      </c>
      <c r="M2849" s="386" t="s">
        <v>4103</v>
      </c>
      <c r="N2849" s="399">
        <v>45350</v>
      </c>
      <c r="O2849" s="400" t="s">
        <v>81</v>
      </c>
      <c r="P2849" s="504" t="s">
        <v>718</v>
      </c>
      <c r="Q2849" s="502" t="s">
        <v>126</v>
      </c>
      <c r="R2849" s="502" t="s">
        <v>5337</v>
      </c>
      <c r="S2849" s="349"/>
    </row>
    <row r="2850" spans="1:19" ht="60" x14ac:dyDescent="0.2">
      <c r="A2850" s="481">
        <f t="shared" si="354"/>
        <v>2847</v>
      </c>
      <c r="B2850" s="399">
        <v>45371</v>
      </c>
      <c r="C2850" s="441">
        <v>45352</v>
      </c>
      <c r="D2850" s="400" t="s">
        <v>114</v>
      </c>
      <c r="E2850" s="401" t="s">
        <v>342</v>
      </c>
      <c r="F2850" s="402">
        <v>330</v>
      </c>
      <c r="G2850" s="491" t="s">
        <v>4853</v>
      </c>
      <c r="H2850" s="400" t="s">
        <v>139</v>
      </c>
      <c r="I2850" s="403" t="s">
        <v>1822</v>
      </c>
      <c r="J2850" s="386" t="str">
        <f t="shared" si="353"/>
        <v>70.945.209/0001-03</v>
      </c>
      <c r="K2850" s="386" t="s">
        <v>1234</v>
      </c>
      <c r="L2850" s="404" t="s">
        <v>1445</v>
      </c>
      <c r="M2850" s="386" t="s">
        <v>4103</v>
      </c>
      <c r="N2850" s="399">
        <v>45350</v>
      </c>
      <c r="O2850" s="400" t="s">
        <v>81</v>
      </c>
      <c r="P2850" s="504" t="s">
        <v>718</v>
      </c>
      <c r="Q2850" s="502" t="s">
        <v>126</v>
      </c>
      <c r="R2850" s="502" t="s">
        <v>5341</v>
      </c>
      <c r="S2850" s="349"/>
    </row>
    <row r="2851" spans="1:19" ht="60" x14ac:dyDescent="0.2">
      <c r="A2851" s="481">
        <f t="shared" si="354"/>
        <v>2848</v>
      </c>
      <c r="B2851" s="399">
        <v>45371</v>
      </c>
      <c r="C2851" s="441">
        <v>45352</v>
      </c>
      <c r="D2851" s="400" t="s">
        <v>114</v>
      </c>
      <c r="E2851" s="401" t="s">
        <v>342</v>
      </c>
      <c r="F2851" s="402">
        <v>330</v>
      </c>
      <c r="G2851" s="491" t="s">
        <v>4854</v>
      </c>
      <c r="H2851" s="400" t="s">
        <v>139</v>
      </c>
      <c r="I2851" s="403" t="s">
        <v>1822</v>
      </c>
      <c r="J2851" s="386" t="str">
        <f t="shared" si="353"/>
        <v>70.945.209/0001-03</v>
      </c>
      <c r="K2851" s="386" t="s">
        <v>1234</v>
      </c>
      <c r="L2851" s="404" t="s">
        <v>1445</v>
      </c>
      <c r="M2851" s="386" t="s">
        <v>4103</v>
      </c>
      <c r="N2851" s="399">
        <v>45350</v>
      </c>
      <c r="O2851" s="400" t="s">
        <v>81</v>
      </c>
      <c r="P2851" s="504" t="s">
        <v>718</v>
      </c>
      <c r="Q2851" s="502" t="s">
        <v>126</v>
      </c>
      <c r="R2851" s="502" t="s">
        <v>5338</v>
      </c>
      <c r="S2851" s="349"/>
    </row>
    <row r="2852" spans="1:19" ht="60" x14ac:dyDescent="0.2">
      <c r="A2852" s="481">
        <f t="shared" si="354"/>
        <v>2849</v>
      </c>
      <c r="B2852" s="399">
        <v>45371</v>
      </c>
      <c r="C2852" s="441">
        <v>45352</v>
      </c>
      <c r="D2852" s="400" t="s">
        <v>114</v>
      </c>
      <c r="E2852" s="401" t="s">
        <v>342</v>
      </c>
      <c r="F2852" s="402">
        <v>330</v>
      </c>
      <c r="G2852" s="491" t="s">
        <v>4855</v>
      </c>
      <c r="H2852" s="400" t="s">
        <v>139</v>
      </c>
      <c r="I2852" s="403" t="s">
        <v>1822</v>
      </c>
      <c r="J2852" s="386" t="str">
        <f t="shared" si="353"/>
        <v>70.945.209/0001-03</v>
      </c>
      <c r="K2852" s="386" t="s">
        <v>1234</v>
      </c>
      <c r="L2852" s="404" t="s">
        <v>1445</v>
      </c>
      <c r="M2852" s="386" t="s">
        <v>4103</v>
      </c>
      <c r="N2852" s="399">
        <v>45350</v>
      </c>
      <c r="O2852" s="400" t="s">
        <v>81</v>
      </c>
      <c r="P2852" s="504" t="s">
        <v>718</v>
      </c>
      <c r="Q2852" s="502" t="s">
        <v>126</v>
      </c>
      <c r="R2852" s="502" t="s">
        <v>5333</v>
      </c>
      <c r="S2852" s="349"/>
    </row>
    <row r="2853" spans="1:19" ht="60" x14ac:dyDescent="0.2">
      <c r="A2853" s="481">
        <f t="shared" si="354"/>
        <v>2850</v>
      </c>
      <c r="B2853" s="399">
        <v>45371</v>
      </c>
      <c r="C2853" s="441">
        <v>45352</v>
      </c>
      <c r="D2853" s="400" t="s">
        <v>114</v>
      </c>
      <c r="E2853" s="401" t="s">
        <v>342</v>
      </c>
      <c r="F2853" s="402">
        <v>330</v>
      </c>
      <c r="G2853" s="491" t="s">
        <v>4856</v>
      </c>
      <c r="H2853" s="400" t="s">
        <v>139</v>
      </c>
      <c r="I2853" s="403" t="s">
        <v>1822</v>
      </c>
      <c r="J2853" s="386" t="str">
        <f t="shared" si="353"/>
        <v>70.945.209/0001-03</v>
      </c>
      <c r="K2853" s="386" t="s">
        <v>1234</v>
      </c>
      <c r="L2853" s="404" t="s">
        <v>1445</v>
      </c>
      <c r="M2853" s="386" t="s">
        <v>4103</v>
      </c>
      <c r="N2853" s="399">
        <v>45350</v>
      </c>
      <c r="O2853" s="400" t="s">
        <v>81</v>
      </c>
      <c r="P2853" s="504" t="s">
        <v>718</v>
      </c>
      <c r="Q2853" s="502" t="s">
        <v>126</v>
      </c>
      <c r="R2853" s="502" t="s">
        <v>5339</v>
      </c>
      <c r="S2853" s="349"/>
    </row>
    <row r="2854" spans="1:19" ht="60" x14ac:dyDescent="0.2">
      <c r="A2854" s="481">
        <f t="shared" si="354"/>
        <v>2851</v>
      </c>
      <c r="B2854" s="399">
        <v>45371</v>
      </c>
      <c r="C2854" s="441">
        <v>45352</v>
      </c>
      <c r="D2854" s="400" t="s">
        <v>114</v>
      </c>
      <c r="E2854" s="401" t="s">
        <v>342</v>
      </c>
      <c r="F2854" s="402">
        <v>330</v>
      </c>
      <c r="G2854" s="491" t="s">
        <v>4857</v>
      </c>
      <c r="H2854" s="400" t="s">
        <v>139</v>
      </c>
      <c r="I2854" s="403" t="s">
        <v>1822</v>
      </c>
      <c r="J2854" s="386" t="str">
        <f t="shared" si="353"/>
        <v>70.945.209/0001-03</v>
      </c>
      <c r="K2854" s="386" t="s">
        <v>1234</v>
      </c>
      <c r="L2854" s="404" t="s">
        <v>1445</v>
      </c>
      <c r="M2854" s="386" t="s">
        <v>4103</v>
      </c>
      <c r="N2854" s="399">
        <v>45350</v>
      </c>
      <c r="O2854" s="400" t="s">
        <v>81</v>
      </c>
      <c r="P2854" s="504" t="s">
        <v>718</v>
      </c>
      <c r="Q2854" s="502" t="s">
        <v>126</v>
      </c>
      <c r="R2854" s="502" t="s">
        <v>5351</v>
      </c>
      <c r="S2854" s="349"/>
    </row>
    <row r="2855" spans="1:19" ht="60" x14ac:dyDescent="0.2">
      <c r="A2855" s="481">
        <f t="shared" si="354"/>
        <v>2852</v>
      </c>
      <c r="B2855" s="399">
        <v>45371</v>
      </c>
      <c r="C2855" s="441">
        <v>45352</v>
      </c>
      <c r="D2855" s="400" t="s">
        <v>114</v>
      </c>
      <c r="E2855" s="401" t="s">
        <v>342</v>
      </c>
      <c r="F2855" s="402">
        <v>242</v>
      </c>
      <c r="G2855" s="491" t="s">
        <v>4858</v>
      </c>
      <c r="H2855" s="400" t="s">
        <v>139</v>
      </c>
      <c r="I2855" s="403" t="s">
        <v>1822</v>
      </c>
      <c r="J2855" s="386" t="str">
        <f t="shared" si="353"/>
        <v>70.945.209/0001-03</v>
      </c>
      <c r="K2855" s="386" t="s">
        <v>1234</v>
      </c>
      <c r="L2855" s="404" t="s">
        <v>1445</v>
      </c>
      <c r="M2855" s="386" t="s">
        <v>4103</v>
      </c>
      <c r="N2855" s="399">
        <v>45350</v>
      </c>
      <c r="O2855" s="400" t="s">
        <v>81</v>
      </c>
      <c r="P2855" s="504" t="s">
        <v>718</v>
      </c>
      <c r="Q2855" s="502" t="s">
        <v>126</v>
      </c>
      <c r="R2855" s="502" t="s">
        <v>5352</v>
      </c>
      <c r="S2855" s="349"/>
    </row>
    <row r="2856" spans="1:19" ht="60" x14ac:dyDescent="0.2">
      <c r="A2856" s="481">
        <f t="shared" si="354"/>
        <v>2853</v>
      </c>
      <c r="B2856" s="399">
        <v>45371</v>
      </c>
      <c r="C2856" s="441">
        <v>45352</v>
      </c>
      <c r="D2856" s="400" t="s">
        <v>114</v>
      </c>
      <c r="E2856" s="401" t="s">
        <v>342</v>
      </c>
      <c r="F2856" s="402">
        <v>330</v>
      </c>
      <c r="G2856" s="491" t="s">
        <v>4859</v>
      </c>
      <c r="H2856" s="400" t="s">
        <v>139</v>
      </c>
      <c r="I2856" s="403" t="s">
        <v>1822</v>
      </c>
      <c r="J2856" s="386" t="str">
        <f t="shared" si="353"/>
        <v>70.945.209/0001-03</v>
      </c>
      <c r="K2856" s="386" t="s">
        <v>1234</v>
      </c>
      <c r="L2856" s="404" t="s">
        <v>1445</v>
      </c>
      <c r="M2856" s="386" t="s">
        <v>4103</v>
      </c>
      <c r="N2856" s="399">
        <v>45350</v>
      </c>
      <c r="O2856" s="400" t="s">
        <v>81</v>
      </c>
      <c r="P2856" s="504" t="s">
        <v>718</v>
      </c>
      <c r="Q2856" s="502" t="s">
        <v>126</v>
      </c>
      <c r="R2856" s="502" t="s">
        <v>3758</v>
      </c>
      <c r="S2856" s="349"/>
    </row>
    <row r="2857" spans="1:19" ht="60" x14ac:dyDescent="0.2">
      <c r="A2857" s="481">
        <f t="shared" si="354"/>
        <v>2854</v>
      </c>
      <c r="B2857" s="399">
        <v>45371</v>
      </c>
      <c r="C2857" s="441">
        <v>45352</v>
      </c>
      <c r="D2857" s="400" t="s">
        <v>114</v>
      </c>
      <c r="E2857" s="401" t="s">
        <v>342</v>
      </c>
      <c r="F2857" s="402">
        <v>24.2</v>
      </c>
      <c r="G2857" s="491" t="s">
        <v>4860</v>
      </c>
      <c r="H2857" s="400" t="s">
        <v>139</v>
      </c>
      <c r="I2857" s="403" t="s">
        <v>1822</v>
      </c>
      <c r="J2857" s="386" t="str">
        <f t="shared" si="353"/>
        <v>70.945.209/0001-03</v>
      </c>
      <c r="K2857" s="386" t="s">
        <v>1234</v>
      </c>
      <c r="L2857" s="404" t="s">
        <v>1445</v>
      </c>
      <c r="M2857" s="386" t="s">
        <v>4103</v>
      </c>
      <c r="N2857" s="399">
        <v>45350</v>
      </c>
      <c r="O2857" s="400" t="s">
        <v>81</v>
      </c>
      <c r="P2857" s="504" t="s">
        <v>718</v>
      </c>
      <c r="Q2857" s="502" t="s">
        <v>126</v>
      </c>
      <c r="R2857" s="502" t="s">
        <v>5360</v>
      </c>
      <c r="S2857" s="349"/>
    </row>
    <row r="2858" spans="1:19" ht="60" x14ac:dyDescent="0.2">
      <c r="A2858" s="481">
        <f t="shared" si="354"/>
        <v>2855</v>
      </c>
      <c r="B2858" s="399">
        <v>45371</v>
      </c>
      <c r="C2858" s="441">
        <v>45352</v>
      </c>
      <c r="D2858" s="400" t="s">
        <v>114</v>
      </c>
      <c r="E2858" s="401" t="s">
        <v>342</v>
      </c>
      <c r="F2858" s="402">
        <v>400</v>
      </c>
      <c r="G2858" s="491" t="s">
        <v>4861</v>
      </c>
      <c r="H2858" s="400" t="s">
        <v>139</v>
      </c>
      <c r="I2858" s="403" t="s">
        <v>1822</v>
      </c>
      <c r="J2858" s="386" t="str">
        <f t="shared" si="353"/>
        <v>70.945.209/0001-03</v>
      </c>
      <c r="K2858" s="386" t="s">
        <v>1234</v>
      </c>
      <c r="L2858" s="404" t="s">
        <v>1445</v>
      </c>
      <c r="M2858" s="386" t="s">
        <v>4103</v>
      </c>
      <c r="N2858" s="399">
        <v>45350</v>
      </c>
      <c r="O2858" s="400" t="s">
        <v>81</v>
      </c>
      <c r="P2858" s="504" t="s">
        <v>718</v>
      </c>
      <c r="Q2858" s="502" t="s">
        <v>126</v>
      </c>
      <c r="R2858" s="502" t="s">
        <v>5293</v>
      </c>
      <c r="S2858" s="349"/>
    </row>
    <row r="2859" spans="1:19" ht="60" x14ac:dyDescent="0.2">
      <c r="A2859" s="481">
        <f t="shared" si="354"/>
        <v>2856</v>
      </c>
      <c r="B2859" s="399">
        <v>45371</v>
      </c>
      <c r="C2859" s="441">
        <v>45352</v>
      </c>
      <c r="D2859" s="400" t="s">
        <v>114</v>
      </c>
      <c r="E2859" s="401" t="s">
        <v>342</v>
      </c>
      <c r="F2859" s="402">
        <v>400</v>
      </c>
      <c r="G2859" s="491" t="s">
        <v>4862</v>
      </c>
      <c r="H2859" s="400" t="s">
        <v>139</v>
      </c>
      <c r="I2859" s="403" t="s">
        <v>1822</v>
      </c>
      <c r="J2859" s="386" t="str">
        <f t="shared" si="353"/>
        <v>70.945.209/0001-03</v>
      </c>
      <c r="K2859" s="386" t="s">
        <v>1234</v>
      </c>
      <c r="L2859" s="404" t="s">
        <v>1445</v>
      </c>
      <c r="M2859" s="386" t="s">
        <v>4103</v>
      </c>
      <c r="N2859" s="399">
        <v>45350</v>
      </c>
      <c r="O2859" s="400" t="s">
        <v>81</v>
      </c>
      <c r="P2859" s="504" t="s">
        <v>718</v>
      </c>
      <c r="Q2859" s="502" t="s">
        <v>126</v>
      </c>
      <c r="R2859" s="502" t="s">
        <v>5294</v>
      </c>
      <c r="S2859" s="349"/>
    </row>
    <row r="2860" spans="1:19" ht="60" x14ac:dyDescent="0.2">
      <c r="A2860" s="481">
        <f t="shared" si="354"/>
        <v>2857</v>
      </c>
      <c r="B2860" s="399">
        <v>45371</v>
      </c>
      <c r="C2860" s="441">
        <v>45352</v>
      </c>
      <c r="D2860" s="400" t="s">
        <v>114</v>
      </c>
      <c r="E2860" s="401" t="s">
        <v>342</v>
      </c>
      <c r="F2860" s="402">
        <v>400</v>
      </c>
      <c r="G2860" s="491" t="s">
        <v>4863</v>
      </c>
      <c r="H2860" s="400" t="s">
        <v>139</v>
      </c>
      <c r="I2860" s="403" t="s">
        <v>1822</v>
      </c>
      <c r="J2860" s="386" t="str">
        <f t="shared" si="353"/>
        <v>70.945.209/0001-03</v>
      </c>
      <c r="K2860" s="386" t="s">
        <v>1234</v>
      </c>
      <c r="L2860" s="404" t="s">
        <v>1445</v>
      </c>
      <c r="M2860" s="386" t="s">
        <v>4103</v>
      </c>
      <c r="N2860" s="399">
        <v>45350</v>
      </c>
      <c r="O2860" s="400" t="s">
        <v>81</v>
      </c>
      <c r="P2860" s="504" t="s">
        <v>718</v>
      </c>
      <c r="Q2860" s="502" t="s">
        <v>126</v>
      </c>
      <c r="R2860" s="502" t="s">
        <v>5295</v>
      </c>
      <c r="S2860" s="349"/>
    </row>
    <row r="2861" spans="1:19" ht="60" x14ac:dyDescent="0.2">
      <c r="A2861" s="481">
        <f t="shared" si="354"/>
        <v>2858</v>
      </c>
      <c r="B2861" s="399">
        <v>45371</v>
      </c>
      <c r="C2861" s="441">
        <v>45352</v>
      </c>
      <c r="D2861" s="400" t="s">
        <v>114</v>
      </c>
      <c r="E2861" s="401" t="s">
        <v>342</v>
      </c>
      <c r="F2861" s="402">
        <v>600</v>
      </c>
      <c r="G2861" s="491" t="s">
        <v>4864</v>
      </c>
      <c r="H2861" s="400" t="s">
        <v>139</v>
      </c>
      <c r="I2861" s="403" t="s">
        <v>1822</v>
      </c>
      <c r="J2861" s="386" t="str">
        <f t="shared" si="353"/>
        <v>70.945.209/0001-03</v>
      </c>
      <c r="K2861" s="386" t="s">
        <v>1234</v>
      </c>
      <c r="L2861" s="404" t="s">
        <v>1445</v>
      </c>
      <c r="M2861" s="386" t="s">
        <v>4103</v>
      </c>
      <c r="N2861" s="399">
        <v>45350</v>
      </c>
      <c r="O2861" s="400" t="s">
        <v>81</v>
      </c>
      <c r="P2861" s="504" t="s">
        <v>718</v>
      </c>
      <c r="Q2861" s="502" t="s">
        <v>126</v>
      </c>
      <c r="R2861" s="502" t="s">
        <v>5296</v>
      </c>
      <c r="S2861" s="349"/>
    </row>
    <row r="2862" spans="1:19" ht="60" x14ac:dyDescent="0.2">
      <c r="A2862" s="481">
        <f t="shared" si="354"/>
        <v>2859</v>
      </c>
      <c r="B2862" s="399">
        <v>45371</v>
      </c>
      <c r="C2862" s="441">
        <v>45352</v>
      </c>
      <c r="D2862" s="400" t="s">
        <v>114</v>
      </c>
      <c r="E2862" s="401" t="s">
        <v>342</v>
      </c>
      <c r="F2862" s="402">
        <v>340</v>
      </c>
      <c r="G2862" s="491" t="s">
        <v>4865</v>
      </c>
      <c r="H2862" s="400" t="s">
        <v>139</v>
      </c>
      <c r="I2862" s="403" t="s">
        <v>1822</v>
      </c>
      <c r="J2862" s="386" t="str">
        <f t="shared" si="353"/>
        <v>70.945.209/0001-03</v>
      </c>
      <c r="K2862" s="386" t="s">
        <v>1234</v>
      </c>
      <c r="L2862" s="404" t="s">
        <v>1445</v>
      </c>
      <c r="M2862" s="386" t="s">
        <v>4103</v>
      </c>
      <c r="N2862" s="399">
        <v>45350</v>
      </c>
      <c r="O2862" s="400" t="s">
        <v>81</v>
      </c>
      <c r="P2862" s="504" t="s">
        <v>718</v>
      </c>
      <c r="Q2862" s="502" t="s">
        <v>126</v>
      </c>
      <c r="R2862" s="502" t="s">
        <v>5297</v>
      </c>
      <c r="S2862" s="349"/>
    </row>
    <row r="2863" spans="1:19" ht="60" x14ac:dyDescent="0.2">
      <c r="A2863" s="481">
        <f t="shared" si="354"/>
        <v>2860</v>
      </c>
      <c r="B2863" s="399">
        <v>45371</v>
      </c>
      <c r="C2863" s="441">
        <v>45352</v>
      </c>
      <c r="D2863" s="400" t="s">
        <v>114</v>
      </c>
      <c r="E2863" s="401" t="s">
        <v>342</v>
      </c>
      <c r="F2863" s="402">
        <v>329</v>
      </c>
      <c r="G2863" s="491" t="s">
        <v>4866</v>
      </c>
      <c r="H2863" s="400" t="s">
        <v>139</v>
      </c>
      <c r="I2863" s="403" t="s">
        <v>1822</v>
      </c>
      <c r="J2863" s="386" t="str">
        <f t="shared" si="353"/>
        <v>70.945.209/0001-03</v>
      </c>
      <c r="K2863" s="386" t="s">
        <v>1234</v>
      </c>
      <c r="L2863" s="404" t="s">
        <v>1445</v>
      </c>
      <c r="M2863" s="386" t="s">
        <v>4103</v>
      </c>
      <c r="N2863" s="399">
        <v>45350</v>
      </c>
      <c r="O2863" s="400" t="s">
        <v>81</v>
      </c>
      <c r="P2863" s="504" t="s">
        <v>718</v>
      </c>
      <c r="Q2863" s="502" t="s">
        <v>126</v>
      </c>
      <c r="R2863" s="502" t="s">
        <v>5298</v>
      </c>
      <c r="S2863" s="349"/>
    </row>
    <row r="2864" spans="1:19" ht="60" x14ac:dyDescent="0.2">
      <c r="A2864" s="481">
        <f t="shared" si="354"/>
        <v>2861</v>
      </c>
      <c r="B2864" s="399">
        <v>45371</v>
      </c>
      <c r="C2864" s="441">
        <v>45352</v>
      </c>
      <c r="D2864" s="400" t="s">
        <v>114</v>
      </c>
      <c r="E2864" s="401" t="s">
        <v>342</v>
      </c>
      <c r="F2864" s="402">
        <v>329</v>
      </c>
      <c r="G2864" s="491" t="s">
        <v>4867</v>
      </c>
      <c r="H2864" s="400" t="s">
        <v>139</v>
      </c>
      <c r="I2864" s="403" t="s">
        <v>1822</v>
      </c>
      <c r="J2864" s="386" t="str">
        <f t="shared" si="353"/>
        <v>70.945.209/0001-03</v>
      </c>
      <c r="K2864" s="386" t="s">
        <v>1234</v>
      </c>
      <c r="L2864" s="404" t="s">
        <v>1445</v>
      </c>
      <c r="M2864" s="386" t="s">
        <v>4103</v>
      </c>
      <c r="N2864" s="399">
        <v>45350</v>
      </c>
      <c r="O2864" s="400" t="s">
        <v>81</v>
      </c>
      <c r="P2864" s="504" t="s">
        <v>718</v>
      </c>
      <c r="Q2864" s="502" t="s">
        <v>126</v>
      </c>
      <c r="R2864" s="502" t="s">
        <v>5299</v>
      </c>
      <c r="S2864" s="349"/>
    </row>
    <row r="2865" spans="1:19" ht="60" x14ac:dyDescent="0.2">
      <c r="A2865" s="481">
        <f t="shared" si="354"/>
        <v>2862</v>
      </c>
      <c r="B2865" s="399">
        <v>45371</v>
      </c>
      <c r="C2865" s="441">
        <v>45352</v>
      </c>
      <c r="D2865" s="400" t="s">
        <v>114</v>
      </c>
      <c r="E2865" s="401" t="s">
        <v>342</v>
      </c>
      <c r="F2865" s="402">
        <v>329</v>
      </c>
      <c r="G2865" s="491" t="s">
        <v>4868</v>
      </c>
      <c r="H2865" s="400" t="s">
        <v>139</v>
      </c>
      <c r="I2865" s="403" t="s">
        <v>1822</v>
      </c>
      <c r="J2865" s="386" t="str">
        <f t="shared" si="353"/>
        <v>70.945.209/0001-03</v>
      </c>
      <c r="K2865" s="386" t="s">
        <v>1234</v>
      </c>
      <c r="L2865" s="404" t="s">
        <v>1445</v>
      </c>
      <c r="M2865" s="386" t="s">
        <v>4103</v>
      </c>
      <c r="N2865" s="399">
        <v>45350</v>
      </c>
      <c r="O2865" s="400" t="s">
        <v>81</v>
      </c>
      <c r="P2865" s="504" t="s">
        <v>718</v>
      </c>
      <c r="Q2865" s="502" t="s">
        <v>126</v>
      </c>
      <c r="R2865" s="502" t="s">
        <v>5300</v>
      </c>
      <c r="S2865" s="349"/>
    </row>
    <row r="2866" spans="1:19" ht="60" x14ac:dyDescent="0.2">
      <c r="A2866" s="481">
        <f t="shared" si="354"/>
        <v>2863</v>
      </c>
      <c r="B2866" s="399">
        <v>45371</v>
      </c>
      <c r="C2866" s="441">
        <v>45352</v>
      </c>
      <c r="D2866" s="400" t="s">
        <v>114</v>
      </c>
      <c r="E2866" s="401" t="s">
        <v>342</v>
      </c>
      <c r="F2866" s="402">
        <v>329</v>
      </c>
      <c r="G2866" s="491" t="s">
        <v>4869</v>
      </c>
      <c r="H2866" s="400" t="s">
        <v>139</v>
      </c>
      <c r="I2866" s="403" t="s">
        <v>1822</v>
      </c>
      <c r="J2866" s="386" t="str">
        <f t="shared" si="353"/>
        <v>70.945.209/0001-03</v>
      </c>
      <c r="K2866" s="386" t="s">
        <v>1234</v>
      </c>
      <c r="L2866" s="404" t="s">
        <v>1445</v>
      </c>
      <c r="M2866" s="386" t="s">
        <v>4103</v>
      </c>
      <c r="N2866" s="399">
        <v>45350</v>
      </c>
      <c r="O2866" s="400" t="s">
        <v>81</v>
      </c>
      <c r="P2866" s="504" t="s">
        <v>718</v>
      </c>
      <c r="Q2866" s="502" t="s">
        <v>126</v>
      </c>
      <c r="R2866" s="502" t="s">
        <v>5301</v>
      </c>
      <c r="S2866" s="349"/>
    </row>
    <row r="2867" spans="1:19" ht="60" x14ac:dyDescent="0.2">
      <c r="A2867" s="481">
        <f t="shared" si="354"/>
        <v>2864</v>
      </c>
      <c r="B2867" s="399">
        <v>45371</v>
      </c>
      <c r="C2867" s="441">
        <v>45352</v>
      </c>
      <c r="D2867" s="400" t="s">
        <v>114</v>
      </c>
      <c r="E2867" s="401" t="s">
        <v>342</v>
      </c>
      <c r="F2867" s="402">
        <v>466.66</v>
      </c>
      <c r="G2867" s="491" t="s">
        <v>4870</v>
      </c>
      <c r="H2867" s="400" t="s">
        <v>139</v>
      </c>
      <c r="I2867" s="403" t="s">
        <v>1822</v>
      </c>
      <c r="J2867" s="386" t="str">
        <f t="shared" si="353"/>
        <v>70.945.209/0001-03</v>
      </c>
      <c r="K2867" s="386" t="s">
        <v>1234</v>
      </c>
      <c r="L2867" s="404" t="s">
        <v>1445</v>
      </c>
      <c r="M2867" s="386" t="s">
        <v>4103</v>
      </c>
      <c r="N2867" s="399">
        <v>45350</v>
      </c>
      <c r="O2867" s="400" t="s">
        <v>81</v>
      </c>
      <c r="P2867" s="504" t="s">
        <v>718</v>
      </c>
      <c r="Q2867" s="502" t="s">
        <v>126</v>
      </c>
      <c r="R2867" s="502" t="s">
        <v>3762</v>
      </c>
      <c r="S2867" s="349"/>
    </row>
    <row r="2868" spans="1:19" ht="60" x14ac:dyDescent="0.2">
      <c r="A2868" s="481">
        <f t="shared" si="354"/>
        <v>2865</v>
      </c>
      <c r="B2868" s="399">
        <v>45371</v>
      </c>
      <c r="C2868" s="441">
        <v>45352</v>
      </c>
      <c r="D2868" s="400" t="s">
        <v>114</v>
      </c>
      <c r="E2868" s="401" t="s">
        <v>342</v>
      </c>
      <c r="F2868" s="402">
        <v>400</v>
      </c>
      <c r="G2868" s="491" t="s">
        <v>4871</v>
      </c>
      <c r="H2868" s="400" t="s">
        <v>139</v>
      </c>
      <c r="I2868" s="403" t="s">
        <v>1822</v>
      </c>
      <c r="J2868" s="386" t="str">
        <f t="shared" si="353"/>
        <v>70.945.209/0001-03</v>
      </c>
      <c r="K2868" s="386" t="s">
        <v>1234</v>
      </c>
      <c r="L2868" s="404" t="s">
        <v>1445</v>
      </c>
      <c r="M2868" s="386" t="s">
        <v>4103</v>
      </c>
      <c r="N2868" s="399">
        <v>45350</v>
      </c>
      <c r="O2868" s="400" t="s">
        <v>81</v>
      </c>
      <c r="P2868" s="504" t="s">
        <v>718</v>
      </c>
      <c r="Q2868" s="502" t="s">
        <v>126</v>
      </c>
      <c r="R2868" s="502" t="s">
        <v>5108</v>
      </c>
      <c r="S2868" s="349"/>
    </row>
    <row r="2869" spans="1:19" ht="60" x14ac:dyDescent="0.2">
      <c r="A2869" s="481">
        <f t="shared" si="354"/>
        <v>2866</v>
      </c>
      <c r="B2869" s="399">
        <v>45371</v>
      </c>
      <c r="C2869" s="441">
        <v>45352</v>
      </c>
      <c r="D2869" s="400" t="s">
        <v>114</v>
      </c>
      <c r="E2869" s="401" t="s">
        <v>342</v>
      </c>
      <c r="F2869" s="402">
        <v>504</v>
      </c>
      <c r="G2869" s="491" t="s">
        <v>4872</v>
      </c>
      <c r="H2869" s="400" t="s">
        <v>139</v>
      </c>
      <c r="I2869" s="403" t="s">
        <v>1822</v>
      </c>
      <c r="J2869" s="386" t="str">
        <f t="shared" si="353"/>
        <v>70.945.209/0001-03</v>
      </c>
      <c r="K2869" s="386" t="s">
        <v>1234</v>
      </c>
      <c r="L2869" s="404" t="s">
        <v>1445</v>
      </c>
      <c r="M2869" s="386" t="s">
        <v>4103</v>
      </c>
      <c r="N2869" s="399">
        <v>45350</v>
      </c>
      <c r="O2869" s="400" t="s">
        <v>81</v>
      </c>
      <c r="P2869" s="504" t="s">
        <v>718</v>
      </c>
      <c r="Q2869" s="502" t="s">
        <v>126</v>
      </c>
      <c r="R2869" s="502" t="s">
        <v>3751</v>
      </c>
      <c r="S2869" s="349"/>
    </row>
    <row r="2870" spans="1:19" ht="60" x14ac:dyDescent="0.2">
      <c r="A2870" s="481">
        <f t="shared" si="354"/>
        <v>2867</v>
      </c>
      <c r="B2870" s="399">
        <v>45371</v>
      </c>
      <c r="C2870" s="441">
        <v>45352</v>
      </c>
      <c r="D2870" s="400" t="s">
        <v>114</v>
      </c>
      <c r="E2870" s="401" t="s">
        <v>342</v>
      </c>
      <c r="F2870" s="402">
        <v>600</v>
      </c>
      <c r="G2870" s="491" t="s">
        <v>4873</v>
      </c>
      <c r="H2870" s="400" t="s">
        <v>139</v>
      </c>
      <c r="I2870" s="403" t="s">
        <v>1822</v>
      </c>
      <c r="J2870" s="386" t="str">
        <f t="shared" si="353"/>
        <v>70.945.209/0001-03</v>
      </c>
      <c r="K2870" s="386" t="s">
        <v>1234</v>
      </c>
      <c r="L2870" s="404" t="s">
        <v>1445</v>
      </c>
      <c r="M2870" s="386" t="s">
        <v>4103</v>
      </c>
      <c r="N2870" s="399">
        <v>45350</v>
      </c>
      <c r="O2870" s="400" t="s">
        <v>81</v>
      </c>
      <c r="P2870" s="504" t="s">
        <v>718</v>
      </c>
      <c r="Q2870" s="502" t="s">
        <v>126</v>
      </c>
      <c r="R2870" s="502" t="s">
        <v>3752</v>
      </c>
      <c r="S2870" s="349"/>
    </row>
    <row r="2871" spans="1:19" ht="60" x14ac:dyDescent="0.2">
      <c r="A2871" s="481">
        <f t="shared" si="354"/>
        <v>2868</v>
      </c>
      <c r="B2871" s="399">
        <v>45371</v>
      </c>
      <c r="C2871" s="441">
        <v>45352</v>
      </c>
      <c r="D2871" s="400" t="s">
        <v>114</v>
      </c>
      <c r="E2871" s="401" t="s">
        <v>342</v>
      </c>
      <c r="F2871" s="402">
        <v>600</v>
      </c>
      <c r="G2871" s="491" t="s">
        <v>4874</v>
      </c>
      <c r="H2871" s="400" t="s">
        <v>139</v>
      </c>
      <c r="I2871" s="403" t="s">
        <v>1822</v>
      </c>
      <c r="J2871" s="386" t="str">
        <f t="shared" si="353"/>
        <v>70.945.209/0001-03</v>
      </c>
      <c r="K2871" s="386" t="s">
        <v>1234</v>
      </c>
      <c r="L2871" s="404" t="s">
        <v>1445</v>
      </c>
      <c r="M2871" s="386" t="s">
        <v>4103</v>
      </c>
      <c r="N2871" s="399">
        <v>45350</v>
      </c>
      <c r="O2871" s="400" t="s">
        <v>81</v>
      </c>
      <c r="P2871" s="504" t="s">
        <v>718</v>
      </c>
      <c r="Q2871" s="502" t="s">
        <v>126</v>
      </c>
      <c r="R2871" s="502" t="s">
        <v>3753</v>
      </c>
      <c r="S2871" s="349"/>
    </row>
    <row r="2872" spans="1:19" ht="60" x14ac:dyDescent="0.2">
      <c r="A2872" s="481">
        <f t="shared" si="354"/>
        <v>2869</v>
      </c>
      <c r="B2872" s="399">
        <v>45371</v>
      </c>
      <c r="C2872" s="441">
        <v>45352</v>
      </c>
      <c r="D2872" s="400" t="s">
        <v>114</v>
      </c>
      <c r="E2872" s="401" t="s">
        <v>342</v>
      </c>
      <c r="F2872" s="402">
        <v>600</v>
      </c>
      <c r="G2872" s="491" t="s">
        <v>4875</v>
      </c>
      <c r="H2872" s="400" t="s">
        <v>139</v>
      </c>
      <c r="I2872" s="403" t="s">
        <v>1822</v>
      </c>
      <c r="J2872" s="386" t="str">
        <f t="shared" si="353"/>
        <v>70.945.209/0001-03</v>
      </c>
      <c r="K2872" s="386" t="s">
        <v>1234</v>
      </c>
      <c r="L2872" s="404" t="s">
        <v>1445</v>
      </c>
      <c r="M2872" s="386" t="s">
        <v>4103</v>
      </c>
      <c r="N2872" s="399">
        <v>45350</v>
      </c>
      <c r="O2872" s="400" t="s">
        <v>81</v>
      </c>
      <c r="P2872" s="504" t="s">
        <v>718</v>
      </c>
      <c r="Q2872" s="502" t="s">
        <v>126</v>
      </c>
      <c r="R2872" s="502" t="s">
        <v>3755</v>
      </c>
      <c r="S2872" s="349"/>
    </row>
    <row r="2873" spans="1:19" ht="60" x14ac:dyDescent="0.2">
      <c r="A2873" s="481">
        <f t="shared" si="354"/>
        <v>2870</v>
      </c>
      <c r="B2873" s="399">
        <v>45371</v>
      </c>
      <c r="C2873" s="441">
        <v>45352</v>
      </c>
      <c r="D2873" s="400" t="s">
        <v>114</v>
      </c>
      <c r="E2873" s="401" t="s">
        <v>342</v>
      </c>
      <c r="F2873" s="402">
        <v>600</v>
      </c>
      <c r="G2873" s="491" t="s">
        <v>4876</v>
      </c>
      <c r="H2873" s="400" t="s">
        <v>139</v>
      </c>
      <c r="I2873" s="403" t="s">
        <v>1822</v>
      </c>
      <c r="J2873" s="386" t="str">
        <f t="shared" si="353"/>
        <v>70.945.209/0001-03</v>
      </c>
      <c r="K2873" s="386" t="s">
        <v>1234</v>
      </c>
      <c r="L2873" s="404" t="s">
        <v>1445</v>
      </c>
      <c r="M2873" s="386" t="s">
        <v>4103</v>
      </c>
      <c r="N2873" s="399">
        <v>45350</v>
      </c>
      <c r="O2873" s="400" t="s">
        <v>81</v>
      </c>
      <c r="P2873" s="504" t="s">
        <v>718</v>
      </c>
      <c r="Q2873" s="502" t="s">
        <v>126</v>
      </c>
      <c r="R2873" s="502" t="s">
        <v>3756</v>
      </c>
      <c r="S2873" s="349"/>
    </row>
    <row r="2874" spans="1:19" ht="60" x14ac:dyDescent="0.2">
      <c r="A2874" s="481">
        <f t="shared" si="354"/>
        <v>2871</v>
      </c>
      <c r="B2874" s="399">
        <v>45371</v>
      </c>
      <c r="C2874" s="441">
        <v>45352</v>
      </c>
      <c r="D2874" s="400" t="s">
        <v>114</v>
      </c>
      <c r="E2874" s="401" t="s">
        <v>342</v>
      </c>
      <c r="F2874" s="402">
        <v>400</v>
      </c>
      <c r="G2874" s="491" t="s">
        <v>4877</v>
      </c>
      <c r="H2874" s="400" t="s">
        <v>139</v>
      </c>
      <c r="I2874" s="403" t="s">
        <v>1822</v>
      </c>
      <c r="J2874" s="386" t="str">
        <f t="shared" si="353"/>
        <v>70.945.209/0001-03</v>
      </c>
      <c r="K2874" s="386" t="s">
        <v>1234</v>
      </c>
      <c r="L2874" s="404" t="s">
        <v>1445</v>
      </c>
      <c r="M2874" s="386" t="s">
        <v>4103</v>
      </c>
      <c r="N2874" s="399">
        <v>45350</v>
      </c>
      <c r="O2874" s="400" t="s">
        <v>81</v>
      </c>
      <c r="P2874" s="504" t="s">
        <v>718</v>
      </c>
      <c r="Q2874" s="502" t="s">
        <v>126</v>
      </c>
      <c r="R2874" s="502" t="s">
        <v>3824</v>
      </c>
      <c r="S2874" s="349"/>
    </row>
    <row r="2875" spans="1:19" ht="60" x14ac:dyDescent="0.2">
      <c r="A2875" s="481">
        <f t="shared" si="354"/>
        <v>2872</v>
      </c>
      <c r="B2875" s="399">
        <v>45371</v>
      </c>
      <c r="C2875" s="441">
        <v>45352</v>
      </c>
      <c r="D2875" s="400" t="s">
        <v>114</v>
      </c>
      <c r="E2875" s="401" t="s">
        <v>342</v>
      </c>
      <c r="F2875" s="402">
        <v>600</v>
      </c>
      <c r="G2875" s="491" t="s">
        <v>4878</v>
      </c>
      <c r="H2875" s="400" t="s">
        <v>139</v>
      </c>
      <c r="I2875" s="403" t="s">
        <v>1822</v>
      </c>
      <c r="J2875" s="386" t="str">
        <f t="shared" si="353"/>
        <v>70.945.209/0001-03</v>
      </c>
      <c r="K2875" s="386" t="s">
        <v>1234</v>
      </c>
      <c r="L2875" s="404" t="s">
        <v>1445</v>
      </c>
      <c r="M2875" s="386" t="s">
        <v>4103</v>
      </c>
      <c r="N2875" s="399">
        <v>45350</v>
      </c>
      <c r="O2875" s="400" t="s">
        <v>81</v>
      </c>
      <c r="P2875" s="504" t="s">
        <v>718</v>
      </c>
      <c r="Q2875" s="502" t="s">
        <v>126</v>
      </c>
      <c r="R2875" s="502" t="s">
        <v>3765</v>
      </c>
      <c r="S2875" s="349"/>
    </row>
    <row r="2876" spans="1:19" ht="60" x14ac:dyDescent="0.2">
      <c r="A2876" s="481">
        <f t="shared" si="354"/>
        <v>2873</v>
      </c>
      <c r="B2876" s="399">
        <v>45371</v>
      </c>
      <c r="C2876" s="441">
        <v>45352</v>
      </c>
      <c r="D2876" s="400" t="s">
        <v>114</v>
      </c>
      <c r="E2876" s="401" t="s">
        <v>342</v>
      </c>
      <c r="F2876" s="402">
        <v>600</v>
      </c>
      <c r="G2876" s="491" t="s">
        <v>4879</v>
      </c>
      <c r="H2876" s="400" t="s">
        <v>139</v>
      </c>
      <c r="I2876" s="403" t="s">
        <v>1822</v>
      </c>
      <c r="J2876" s="386" t="str">
        <f t="shared" si="353"/>
        <v>70.945.209/0001-03</v>
      </c>
      <c r="K2876" s="386" t="s">
        <v>1234</v>
      </c>
      <c r="L2876" s="404" t="s">
        <v>1445</v>
      </c>
      <c r="M2876" s="386" t="s">
        <v>4103</v>
      </c>
      <c r="N2876" s="399">
        <v>45350</v>
      </c>
      <c r="O2876" s="400" t="s">
        <v>81</v>
      </c>
      <c r="P2876" s="504" t="s">
        <v>718</v>
      </c>
      <c r="Q2876" s="502" t="s">
        <v>126</v>
      </c>
      <c r="R2876" s="502" t="s">
        <v>3766</v>
      </c>
      <c r="S2876" s="349"/>
    </row>
    <row r="2877" spans="1:19" ht="60" x14ac:dyDescent="0.2">
      <c r="A2877" s="481">
        <f t="shared" si="354"/>
        <v>2874</v>
      </c>
      <c r="B2877" s="399">
        <v>45371</v>
      </c>
      <c r="C2877" s="441">
        <v>45352</v>
      </c>
      <c r="D2877" s="400" t="s">
        <v>114</v>
      </c>
      <c r="E2877" s="401" t="s">
        <v>342</v>
      </c>
      <c r="F2877" s="402">
        <v>600</v>
      </c>
      <c r="G2877" s="491" t="s">
        <v>4880</v>
      </c>
      <c r="H2877" s="400" t="s">
        <v>139</v>
      </c>
      <c r="I2877" s="403" t="s">
        <v>1822</v>
      </c>
      <c r="J2877" s="386" t="str">
        <f t="shared" si="353"/>
        <v>70.945.209/0001-03</v>
      </c>
      <c r="K2877" s="386" t="s">
        <v>1234</v>
      </c>
      <c r="L2877" s="404" t="s">
        <v>1445</v>
      </c>
      <c r="M2877" s="386" t="s">
        <v>4103</v>
      </c>
      <c r="N2877" s="399">
        <v>45350</v>
      </c>
      <c r="O2877" s="400" t="s">
        <v>81</v>
      </c>
      <c r="P2877" s="504" t="s">
        <v>718</v>
      </c>
      <c r="Q2877" s="502" t="s">
        <v>126</v>
      </c>
      <c r="R2877" s="502" t="s">
        <v>3767</v>
      </c>
      <c r="S2877" s="349"/>
    </row>
    <row r="2878" spans="1:19" ht="60" x14ac:dyDescent="0.2">
      <c r="A2878" s="481">
        <f t="shared" si="354"/>
        <v>2875</v>
      </c>
      <c r="B2878" s="399">
        <v>45371</v>
      </c>
      <c r="C2878" s="441">
        <v>45352</v>
      </c>
      <c r="D2878" s="400" t="s">
        <v>114</v>
      </c>
      <c r="E2878" s="401" t="s">
        <v>342</v>
      </c>
      <c r="F2878" s="402">
        <v>173.32</v>
      </c>
      <c r="G2878" s="491" t="s">
        <v>4881</v>
      </c>
      <c r="H2878" s="400" t="s">
        <v>139</v>
      </c>
      <c r="I2878" s="403" t="s">
        <v>1822</v>
      </c>
      <c r="J2878" s="386" t="str">
        <f t="shared" si="353"/>
        <v>70.945.209/0001-03</v>
      </c>
      <c r="K2878" s="386" t="s">
        <v>1234</v>
      </c>
      <c r="L2878" s="404" t="s">
        <v>1445</v>
      </c>
      <c r="M2878" s="386" t="s">
        <v>4103</v>
      </c>
      <c r="N2878" s="399">
        <v>45350</v>
      </c>
      <c r="O2878" s="400" t="s">
        <v>81</v>
      </c>
      <c r="P2878" s="504" t="s">
        <v>718</v>
      </c>
      <c r="Q2878" s="502" t="s">
        <v>126</v>
      </c>
      <c r="R2878" s="502" t="s">
        <v>5312</v>
      </c>
      <c r="S2878" s="349"/>
    </row>
    <row r="2879" spans="1:19" ht="60" x14ac:dyDescent="0.2">
      <c r="A2879" s="481">
        <f t="shared" si="354"/>
        <v>2876</v>
      </c>
      <c r="B2879" s="399">
        <v>45371</v>
      </c>
      <c r="C2879" s="441">
        <v>45352</v>
      </c>
      <c r="D2879" s="400" t="s">
        <v>114</v>
      </c>
      <c r="E2879" s="401" t="s">
        <v>342</v>
      </c>
      <c r="F2879" s="402">
        <v>800</v>
      </c>
      <c r="G2879" s="491" t="s">
        <v>4882</v>
      </c>
      <c r="H2879" s="400" t="s">
        <v>139</v>
      </c>
      <c r="I2879" s="403" t="s">
        <v>1822</v>
      </c>
      <c r="J2879" s="386" t="str">
        <f t="shared" si="353"/>
        <v>70.945.209/0001-03</v>
      </c>
      <c r="K2879" s="386" t="s">
        <v>1234</v>
      </c>
      <c r="L2879" s="404" t="s">
        <v>1445</v>
      </c>
      <c r="M2879" s="386" t="s">
        <v>4103</v>
      </c>
      <c r="N2879" s="399">
        <v>45350</v>
      </c>
      <c r="O2879" s="400" t="s">
        <v>81</v>
      </c>
      <c r="P2879" s="504" t="s">
        <v>718</v>
      </c>
      <c r="Q2879" s="502" t="s">
        <v>126</v>
      </c>
      <c r="R2879" s="502" t="s">
        <v>3836</v>
      </c>
      <c r="S2879" s="349"/>
    </row>
    <row r="2880" spans="1:19" ht="60" x14ac:dyDescent="0.2">
      <c r="A2880" s="481">
        <f t="shared" si="354"/>
        <v>2877</v>
      </c>
      <c r="B2880" s="399">
        <v>45371</v>
      </c>
      <c r="C2880" s="441">
        <v>45352</v>
      </c>
      <c r="D2880" s="400" t="s">
        <v>114</v>
      </c>
      <c r="E2880" s="401" t="s">
        <v>342</v>
      </c>
      <c r="F2880" s="402">
        <v>180</v>
      </c>
      <c r="G2880" s="491" t="s">
        <v>4883</v>
      </c>
      <c r="H2880" s="400" t="s">
        <v>139</v>
      </c>
      <c r="I2880" s="403" t="s">
        <v>1822</v>
      </c>
      <c r="J2880" s="386" t="str">
        <f t="shared" si="353"/>
        <v>70.945.209/0001-03</v>
      </c>
      <c r="K2880" s="386" t="s">
        <v>1234</v>
      </c>
      <c r="L2880" s="404" t="s">
        <v>1445</v>
      </c>
      <c r="M2880" s="386" t="s">
        <v>4103</v>
      </c>
      <c r="N2880" s="399">
        <v>45350</v>
      </c>
      <c r="O2880" s="400" t="s">
        <v>81</v>
      </c>
      <c r="P2880" s="504" t="s">
        <v>718</v>
      </c>
      <c r="Q2880" s="502" t="s">
        <v>126</v>
      </c>
      <c r="R2880" s="502" t="s">
        <v>5324</v>
      </c>
      <c r="S2880" s="349"/>
    </row>
    <row r="2881" spans="1:19" ht="60" x14ac:dyDescent="0.2">
      <c r="A2881" s="481">
        <f t="shared" si="354"/>
        <v>2878</v>
      </c>
      <c r="B2881" s="399">
        <v>45371</v>
      </c>
      <c r="C2881" s="441">
        <v>45352</v>
      </c>
      <c r="D2881" s="400" t="s">
        <v>114</v>
      </c>
      <c r="E2881" s="401" t="s">
        <v>342</v>
      </c>
      <c r="F2881" s="402">
        <v>600</v>
      </c>
      <c r="G2881" s="491" t="s">
        <v>4884</v>
      </c>
      <c r="H2881" s="400" t="s">
        <v>139</v>
      </c>
      <c r="I2881" s="403" t="s">
        <v>1822</v>
      </c>
      <c r="J2881" s="386" t="str">
        <f t="shared" si="353"/>
        <v>70.945.209/0001-03</v>
      </c>
      <c r="K2881" s="386" t="s">
        <v>1234</v>
      </c>
      <c r="L2881" s="404" t="s">
        <v>1445</v>
      </c>
      <c r="M2881" s="386" t="s">
        <v>4103</v>
      </c>
      <c r="N2881" s="399">
        <v>45350</v>
      </c>
      <c r="O2881" s="400" t="s">
        <v>81</v>
      </c>
      <c r="P2881" s="504" t="s">
        <v>718</v>
      </c>
      <c r="Q2881" s="502" t="s">
        <v>126</v>
      </c>
      <c r="R2881" s="502" t="s">
        <v>5330</v>
      </c>
      <c r="S2881" s="349"/>
    </row>
    <row r="2882" spans="1:19" ht="60" x14ac:dyDescent="0.2">
      <c r="A2882" s="481">
        <f t="shared" si="354"/>
        <v>2879</v>
      </c>
      <c r="B2882" s="399">
        <v>45371</v>
      </c>
      <c r="C2882" s="441">
        <v>45352</v>
      </c>
      <c r="D2882" s="400" t="s">
        <v>114</v>
      </c>
      <c r="E2882" s="401" t="s">
        <v>342</v>
      </c>
      <c r="F2882" s="402">
        <v>200</v>
      </c>
      <c r="G2882" s="491" t="s">
        <v>4885</v>
      </c>
      <c r="H2882" s="400" t="s">
        <v>139</v>
      </c>
      <c r="I2882" s="403" t="s">
        <v>1822</v>
      </c>
      <c r="J2882" s="386" t="str">
        <f t="shared" si="353"/>
        <v>70.945.209/0001-03</v>
      </c>
      <c r="K2882" s="386" t="s">
        <v>1234</v>
      </c>
      <c r="L2882" s="404" t="s">
        <v>1445</v>
      </c>
      <c r="M2882" s="386" t="s">
        <v>4103</v>
      </c>
      <c r="N2882" s="399">
        <v>45350</v>
      </c>
      <c r="O2882" s="400" t="s">
        <v>81</v>
      </c>
      <c r="P2882" s="504" t="s">
        <v>718</v>
      </c>
      <c r="Q2882" s="502" t="s">
        <v>126</v>
      </c>
      <c r="R2882" s="502" t="s">
        <v>5331</v>
      </c>
      <c r="S2882" s="349"/>
    </row>
    <row r="2883" spans="1:19" ht="60" x14ac:dyDescent="0.2">
      <c r="A2883" s="481">
        <f t="shared" si="354"/>
        <v>2880</v>
      </c>
      <c r="B2883" s="399">
        <v>45371</v>
      </c>
      <c r="C2883" s="441">
        <v>45352</v>
      </c>
      <c r="D2883" s="400" t="s">
        <v>114</v>
      </c>
      <c r="E2883" s="401" t="s">
        <v>342</v>
      </c>
      <c r="F2883" s="402">
        <v>200</v>
      </c>
      <c r="G2883" s="491" t="s">
        <v>4886</v>
      </c>
      <c r="H2883" s="400" t="s">
        <v>139</v>
      </c>
      <c r="I2883" s="403" t="s">
        <v>1822</v>
      </c>
      <c r="J2883" s="386" t="str">
        <f t="shared" si="353"/>
        <v>70.945.209/0001-03</v>
      </c>
      <c r="K2883" s="386" t="s">
        <v>1234</v>
      </c>
      <c r="L2883" s="404" t="s">
        <v>1445</v>
      </c>
      <c r="M2883" s="386" t="s">
        <v>4103</v>
      </c>
      <c r="N2883" s="399">
        <v>45350</v>
      </c>
      <c r="O2883" s="400" t="s">
        <v>81</v>
      </c>
      <c r="P2883" s="504" t="s">
        <v>718</v>
      </c>
      <c r="Q2883" s="502" t="s">
        <v>126</v>
      </c>
      <c r="R2883" s="502" t="s">
        <v>5388</v>
      </c>
      <c r="S2883" s="349"/>
    </row>
    <row r="2884" spans="1:19" ht="60" x14ac:dyDescent="0.2">
      <c r="A2884" s="481">
        <f t="shared" si="354"/>
        <v>2881</v>
      </c>
      <c r="B2884" s="399">
        <v>45371</v>
      </c>
      <c r="C2884" s="441">
        <v>45352</v>
      </c>
      <c r="D2884" s="400" t="s">
        <v>114</v>
      </c>
      <c r="E2884" s="401" t="s">
        <v>342</v>
      </c>
      <c r="F2884" s="402">
        <v>600</v>
      </c>
      <c r="G2884" s="491" t="s">
        <v>4887</v>
      </c>
      <c r="H2884" s="400" t="s">
        <v>139</v>
      </c>
      <c r="I2884" s="403" t="s">
        <v>1822</v>
      </c>
      <c r="J2884" s="386" t="str">
        <f t="shared" si="353"/>
        <v>70.945.209/0001-03</v>
      </c>
      <c r="K2884" s="386" t="s">
        <v>1234</v>
      </c>
      <c r="L2884" s="404" t="s">
        <v>1445</v>
      </c>
      <c r="M2884" s="386" t="s">
        <v>4103</v>
      </c>
      <c r="N2884" s="399">
        <v>45350</v>
      </c>
      <c r="O2884" s="400" t="s">
        <v>81</v>
      </c>
      <c r="P2884" s="504" t="s">
        <v>718</v>
      </c>
      <c r="Q2884" s="502" t="s">
        <v>126</v>
      </c>
      <c r="R2884" s="502" t="s">
        <v>5340</v>
      </c>
      <c r="S2884" s="349"/>
    </row>
    <row r="2885" spans="1:19" ht="60" x14ac:dyDescent="0.2">
      <c r="A2885" s="481">
        <f t="shared" si="354"/>
        <v>2882</v>
      </c>
      <c r="B2885" s="399">
        <v>45371</v>
      </c>
      <c r="C2885" s="441">
        <v>45352</v>
      </c>
      <c r="D2885" s="400" t="s">
        <v>114</v>
      </c>
      <c r="E2885" s="401" t="s">
        <v>342</v>
      </c>
      <c r="F2885" s="402">
        <v>600</v>
      </c>
      <c r="G2885" s="491" t="s">
        <v>4888</v>
      </c>
      <c r="H2885" s="400" t="s">
        <v>139</v>
      </c>
      <c r="I2885" s="403" t="s">
        <v>1822</v>
      </c>
      <c r="J2885" s="386" t="str">
        <f t="shared" si="353"/>
        <v>70.945.209/0001-03</v>
      </c>
      <c r="K2885" s="386" t="s">
        <v>1234</v>
      </c>
      <c r="L2885" s="404" t="s">
        <v>1445</v>
      </c>
      <c r="M2885" s="386" t="s">
        <v>4103</v>
      </c>
      <c r="N2885" s="399">
        <v>45350</v>
      </c>
      <c r="O2885" s="400" t="s">
        <v>81</v>
      </c>
      <c r="P2885" s="504" t="s">
        <v>718</v>
      </c>
      <c r="Q2885" s="502" t="s">
        <v>126</v>
      </c>
      <c r="R2885" s="502" t="s">
        <v>5332</v>
      </c>
      <c r="S2885" s="349"/>
    </row>
    <row r="2886" spans="1:19" ht="60" x14ac:dyDescent="0.2">
      <c r="A2886" s="481">
        <f t="shared" si="354"/>
        <v>2883</v>
      </c>
      <c r="B2886" s="399">
        <v>45371</v>
      </c>
      <c r="C2886" s="441">
        <v>45352</v>
      </c>
      <c r="D2886" s="400" t="s">
        <v>114</v>
      </c>
      <c r="E2886" s="401" t="s">
        <v>342</v>
      </c>
      <c r="F2886" s="402">
        <v>600</v>
      </c>
      <c r="G2886" s="491" t="s">
        <v>4889</v>
      </c>
      <c r="H2886" s="400" t="s">
        <v>139</v>
      </c>
      <c r="I2886" s="403" t="s">
        <v>1822</v>
      </c>
      <c r="J2886" s="386" t="str">
        <f t="shared" si="353"/>
        <v>70.945.209/0001-03</v>
      </c>
      <c r="K2886" s="386" t="s">
        <v>1234</v>
      </c>
      <c r="L2886" s="404" t="s">
        <v>1445</v>
      </c>
      <c r="M2886" s="386" t="s">
        <v>4103</v>
      </c>
      <c r="N2886" s="399">
        <v>45350</v>
      </c>
      <c r="O2886" s="400" t="s">
        <v>81</v>
      </c>
      <c r="P2886" s="504" t="s">
        <v>718</v>
      </c>
      <c r="Q2886" s="502" t="s">
        <v>126</v>
      </c>
      <c r="R2886" s="502" t="s">
        <v>5337</v>
      </c>
      <c r="S2886" s="349"/>
    </row>
    <row r="2887" spans="1:19" ht="60" x14ac:dyDescent="0.2">
      <c r="A2887" s="481">
        <f t="shared" si="354"/>
        <v>2884</v>
      </c>
      <c r="B2887" s="399">
        <v>45371</v>
      </c>
      <c r="C2887" s="441">
        <v>45352</v>
      </c>
      <c r="D2887" s="400" t="s">
        <v>114</v>
      </c>
      <c r="E2887" s="401" t="s">
        <v>342</v>
      </c>
      <c r="F2887" s="402">
        <v>600</v>
      </c>
      <c r="G2887" s="491" t="s">
        <v>4890</v>
      </c>
      <c r="H2887" s="400" t="s">
        <v>139</v>
      </c>
      <c r="I2887" s="403" t="s">
        <v>1822</v>
      </c>
      <c r="J2887" s="386" t="str">
        <f t="shared" si="353"/>
        <v>70.945.209/0001-03</v>
      </c>
      <c r="K2887" s="386" t="s">
        <v>1234</v>
      </c>
      <c r="L2887" s="404" t="s">
        <v>1445</v>
      </c>
      <c r="M2887" s="386" t="s">
        <v>4103</v>
      </c>
      <c r="N2887" s="399">
        <v>45350</v>
      </c>
      <c r="O2887" s="400" t="s">
        <v>81</v>
      </c>
      <c r="P2887" s="504" t="s">
        <v>718</v>
      </c>
      <c r="Q2887" s="502" t="s">
        <v>126</v>
      </c>
      <c r="R2887" s="502" t="s">
        <v>5341</v>
      </c>
      <c r="S2887" s="349"/>
    </row>
    <row r="2888" spans="1:19" ht="60" x14ac:dyDescent="0.2">
      <c r="A2888" s="481">
        <f t="shared" si="354"/>
        <v>2885</v>
      </c>
      <c r="B2888" s="399">
        <v>45371</v>
      </c>
      <c r="C2888" s="441">
        <v>45352</v>
      </c>
      <c r="D2888" s="400" t="s">
        <v>114</v>
      </c>
      <c r="E2888" s="401" t="s">
        <v>342</v>
      </c>
      <c r="F2888" s="402">
        <v>600</v>
      </c>
      <c r="G2888" s="491" t="s">
        <v>4891</v>
      </c>
      <c r="H2888" s="400" t="s">
        <v>139</v>
      </c>
      <c r="I2888" s="403" t="s">
        <v>1822</v>
      </c>
      <c r="J2888" s="386" t="str">
        <f t="shared" si="353"/>
        <v>70.945.209/0001-03</v>
      </c>
      <c r="K2888" s="386" t="s">
        <v>1234</v>
      </c>
      <c r="L2888" s="404" t="s">
        <v>1445</v>
      </c>
      <c r="M2888" s="386" t="s">
        <v>4103</v>
      </c>
      <c r="N2888" s="399">
        <v>45350</v>
      </c>
      <c r="O2888" s="400" t="s">
        <v>81</v>
      </c>
      <c r="P2888" s="504" t="s">
        <v>718</v>
      </c>
      <c r="Q2888" s="502" t="s">
        <v>126</v>
      </c>
      <c r="R2888" s="502" t="s">
        <v>5338</v>
      </c>
      <c r="S2888" s="349"/>
    </row>
    <row r="2889" spans="1:19" ht="60" x14ac:dyDescent="0.2">
      <c r="A2889" s="481">
        <f t="shared" si="354"/>
        <v>2886</v>
      </c>
      <c r="B2889" s="399">
        <v>45371</v>
      </c>
      <c r="C2889" s="441">
        <v>45352</v>
      </c>
      <c r="D2889" s="400" t="s">
        <v>114</v>
      </c>
      <c r="E2889" s="401" t="s">
        <v>342</v>
      </c>
      <c r="F2889" s="402">
        <v>600</v>
      </c>
      <c r="G2889" s="491" t="s">
        <v>4892</v>
      </c>
      <c r="H2889" s="400" t="s">
        <v>139</v>
      </c>
      <c r="I2889" s="403" t="s">
        <v>1822</v>
      </c>
      <c r="J2889" s="386" t="str">
        <f t="shared" si="353"/>
        <v>70.945.209/0001-03</v>
      </c>
      <c r="K2889" s="386" t="s">
        <v>1234</v>
      </c>
      <c r="L2889" s="404" t="s">
        <v>1445</v>
      </c>
      <c r="M2889" s="386" t="s">
        <v>4103</v>
      </c>
      <c r="N2889" s="399">
        <v>45350</v>
      </c>
      <c r="O2889" s="400" t="s">
        <v>81</v>
      </c>
      <c r="P2889" s="504" t="s">
        <v>718</v>
      </c>
      <c r="Q2889" s="502" t="s">
        <v>126</v>
      </c>
      <c r="R2889" s="502" t="s">
        <v>5333</v>
      </c>
      <c r="S2889" s="349"/>
    </row>
    <row r="2890" spans="1:19" ht="60" x14ac:dyDescent="0.2">
      <c r="A2890" s="481">
        <f t="shared" si="354"/>
        <v>2887</v>
      </c>
      <c r="B2890" s="399">
        <v>45371</v>
      </c>
      <c r="C2890" s="441">
        <v>45352</v>
      </c>
      <c r="D2890" s="400" t="s">
        <v>114</v>
      </c>
      <c r="E2890" s="401" t="s">
        <v>342</v>
      </c>
      <c r="F2890" s="402">
        <v>600</v>
      </c>
      <c r="G2890" s="491" t="s">
        <v>4893</v>
      </c>
      <c r="H2890" s="400" t="s">
        <v>139</v>
      </c>
      <c r="I2890" s="403" t="s">
        <v>1822</v>
      </c>
      <c r="J2890" s="386" t="str">
        <f t="shared" si="353"/>
        <v>70.945.209/0001-03</v>
      </c>
      <c r="K2890" s="386" t="s">
        <v>1234</v>
      </c>
      <c r="L2890" s="404" t="s">
        <v>1445</v>
      </c>
      <c r="M2890" s="386" t="s">
        <v>4103</v>
      </c>
      <c r="N2890" s="399">
        <v>45350</v>
      </c>
      <c r="O2890" s="400" t="s">
        <v>81</v>
      </c>
      <c r="P2890" s="504" t="s">
        <v>718</v>
      </c>
      <c r="Q2890" s="502" t="s">
        <v>126</v>
      </c>
      <c r="R2890" s="502" t="s">
        <v>5339</v>
      </c>
      <c r="S2890" s="349"/>
    </row>
    <row r="2891" spans="1:19" ht="60" x14ac:dyDescent="0.2">
      <c r="A2891" s="481">
        <f t="shared" si="354"/>
        <v>2888</v>
      </c>
      <c r="B2891" s="399">
        <v>45371</v>
      </c>
      <c r="C2891" s="441">
        <v>45352</v>
      </c>
      <c r="D2891" s="400" t="s">
        <v>114</v>
      </c>
      <c r="E2891" s="401" t="s">
        <v>342</v>
      </c>
      <c r="F2891" s="402">
        <v>600</v>
      </c>
      <c r="G2891" s="491" t="s">
        <v>4894</v>
      </c>
      <c r="H2891" s="400" t="s">
        <v>139</v>
      </c>
      <c r="I2891" s="403" t="s">
        <v>1822</v>
      </c>
      <c r="J2891" s="386" t="str">
        <f t="shared" si="353"/>
        <v>70.945.209/0001-03</v>
      </c>
      <c r="K2891" s="386" t="s">
        <v>1234</v>
      </c>
      <c r="L2891" s="404" t="s">
        <v>1445</v>
      </c>
      <c r="M2891" s="386" t="s">
        <v>4103</v>
      </c>
      <c r="N2891" s="399">
        <v>45350</v>
      </c>
      <c r="O2891" s="400" t="s">
        <v>81</v>
      </c>
      <c r="P2891" s="504" t="s">
        <v>718</v>
      </c>
      <c r="Q2891" s="502" t="s">
        <v>126</v>
      </c>
      <c r="R2891" s="502" t="s">
        <v>5351</v>
      </c>
      <c r="S2891" s="349"/>
    </row>
    <row r="2892" spans="1:19" ht="60" x14ac:dyDescent="0.2">
      <c r="A2892" s="481">
        <f t="shared" si="354"/>
        <v>2889</v>
      </c>
      <c r="B2892" s="399">
        <v>45371</v>
      </c>
      <c r="C2892" s="441">
        <v>45352</v>
      </c>
      <c r="D2892" s="400" t="s">
        <v>114</v>
      </c>
      <c r="E2892" s="401" t="s">
        <v>342</v>
      </c>
      <c r="F2892" s="402">
        <v>440</v>
      </c>
      <c r="G2892" s="491" t="s">
        <v>4895</v>
      </c>
      <c r="H2892" s="400" t="s">
        <v>139</v>
      </c>
      <c r="I2892" s="403" t="s">
        <v>1822</v>
      </c>
      <c r="J2892" s="386" t="str">
        <f t="shared" si="353"/>
        <v>70.945.209/0001-03</v>
      </c>
      <c r="K2892" s="386" t="s">
        <v>1234</v>
      </c>
      <c r="L2892" s="404" t="s">
        <v>1445</v>
      </c>
      <c r="M2892" s="386" t="s">
        <v>4103</v>
      </c>
      <c r="N2892" s="399">
        <v>45350</v>
      </c>
      <c r="O2892" s="400" t="s">
        <v>81</v>
      </c>
      <c r="P2892" s="504" t="s">
        <v>718</v>
      </c>
      <c r="Q2892" s="502" t="s">
        <v>126</v>
      </c>
      <c r="R2892" s="502" t="s">
        <v>5352</v>
      </c>
      <c r="S2892" s="349"/>
    </row>
    <row r="2893" spans="1:19" ht="60" x14ac:dyDescent="0.2">
      <c r="A2893" s="481">
        <f t="shared" si="354"/>
        <v>2890</v>
      </c>
      <c r="B2893" s="399">
        <v>45371</v>
      </c>
      <c r="C2893" s="441">
        <v>45352</v>
      </c>
      <c r="D2893" s="400" t="s">
        <v>114</v>
      </c>
      <c r="E2893" s="401" t="s">
        <v>342</v>
      </c>
      <c r="F2893" s="402">
        <v>600</v>
      </c>
      <c r="G2893" s="491" t="s">
        <v>4896</v>
      </c>
      <c r="H2893" s="400" t="s">
        <v>139</v>
      </c>
      <c r="I2893" s="403" t="s">
        <v>1822</v>
      </c>
      <c r="J2893" s="386" t="str">
        <f t="shared" si="353"/>
        <v>70.945.209/0001-03</v>
      </c>
      <c r="K2893" s="386" t="s">
        <v>1234</v>
      </c>
      <c r="L2893" s="404" t="s">
        <v>1445</v>
      </c>
      <c r="M2893" s="386" t="s">
        <v>4103</v>
      </c>
      <c r="N2893" s="399">
        <v>45350</v>
      </c>
      <c r="O2893" s="400" t="s">
        <v>81</v>
      </c>
      <c r="P2893" s="504" t="s">
        <v>718</v>
      </c>
      <c r="Q2893" s="502" t="s">
        <v>126</v>
      </c>
      <c r="R2893" s="502" t="s">
        <v>3758</v>
      </c>
      <c r="S2893" s="349"/>
    </row>
    <row r="2894" spans="1:19" ht="60" x14ac:dyDescent="0.2">
      <c r="A2894" s="481">
        <f t="shared" si="354"/>
        <v>2891</v>
      </c>
      <c r="B2894" s="399">
        <v>45371</v>
      </c>
      <c r="C2894" s="441">
        <v>45352</v>
      </c>
      <c r="D2894" s="400" t="s">
        <v>114</v>
      </c>
      <c r="E2894" s="401" t="s">
        <v>342</v>
      </c>
      <c r="F2894" s="402">
        <v>44</v>
      </c>
      <c r="G2894" s="491" t="s">
        <v>4897</v>
      </c>
      <c r="H2894" s="400" t="s">
        <v>139</v>
      </c>
      <c r="I2894" s="403" t="s">
        <v>1822</v>
      </c>
      <c r="J2894" s="386" t="str">
        <f t="shared" si="353"/>
        <v>70.945.209/0001-03</v>
      </c>
      <c r="K2894" s="386" t="s">
        <v>1234</v>
      </c>
      <c r="L2894" s="404" t="s">
        <v>1445</v>
      </c>
      <c r="M2894" s="386" t="s">
        <v>4103</v>
      </c>
      <c r="N2894" s="399">
        <v>45350</v>
      </c>
      <c r="O2894" s="400" t="s">
        <v>81</v>
      </c>
      <c r="P2894" s="504" t="s">
        <v>718</v>
      </c>
      <c r="Q2894" s="502" t="s">
        <v>126</v>
      </c>
      <c r="R2894" s="502" t="s">
        <v>5360</v>
      </c>
      <c r="S2894" s="349"/>
    </row>
    <row r="2895" spans="1:19" ht="60" x14ac:dyDescent="0.2">
      <c r="A2895" s="481">
        <f t="shared" si="354"/>
        <v>2892</v>
      </c>
      <c r="B2895" s="399">
        <v>45371</v>
      </c>
      <c r="C2895" s="441">
        <v>45352</v>
      </c>
      <c r="D2895" s="400" t="s">
        <v>114</v>
      </c>
      <c r="E2895" s="401" t="s">
        <v>342</v>
      </c>
      <c r="F2895" s="402">
        <v>300</v>
      </c>
      <c r="G2895" s="491" t="s">
        <v>4898</v>
      </c>
      <c r="H2895" s="400" t="s">
        <v>139</v>
      </c>
      <c r="I2895" s="403" t="s">
        <v>1822</v>
      </c>
      <c r="J2895" s="386" t="str">
        <f t="shared" si="353"/>
        <v>70.945.209/0001-03</v>
      </c>
      <c r="K2895" s="386" t="s">
        <v>1234</v>
      </c>
      <c r="L2895" s="404" t="s">
        <v>1445</v>
      </c>
      <c r="M2895" s="386" t="s">
        <v>4103</v>
      </c>
      <c r="N2895" s="399">
        <v>45350</v>
      </c>
      <c r="O2895" s="400" t="s">
        <v>81</v>
      </c>
      <c r="P2895" s="504" t="s">
        <v>718</v>
      </c>
      <c r="Q2895" s="502" t="s">
        <v>126</v>
      </c>
      <c r="R2895" s="502" t="s">
        <v>5289</v>
      </c>
      <c r="S2895" s="349"/>
    </row>
    <row r="2896" spans="1:19" ht="60" x14ac:dyDescent="0.2">
      <c r="A2896" s="481">
        <f t="shared" si="354"/>
        <v>2893</v>
      </c>
      <c r="B2896" s="399">
        <v>45371</v>
      </c>
      <c r="C2896" s="441">
        <v>45352</v>
      </c>
      <c r="D2896" s="400" t="s">
        <v>114</v>
      </c>
      <c r="E2896" s="401" t="s">
        <v>342</v>
      </c>
      <c r="F2896" s="402">
        <v>28</v>
      </c>
      <c r="G2896" s="491" t="s">
        <v>4899</v>
      </c>
      <c r="H2896" s="400" t="s">
        <v>139</v>
      </c>
      <c r="I2896" s="403" t="s">
        <v>1822</v>
      </c>
      <c r="J2896" s="386" t="str">
        <f t="shared" si="353"/>
        <v>70.945.209/0001-03</v>
      </c>
      <c r="K2896" s="386" t="s">
        <v>1234</v>
      </c>
      <c r="L2896" s="404" t="s">
        <v>1445</v>
      </c>
      <c r="M2896" s="386" t="s">
        <v>5257</v>
      </c>
      <c r="N2896" s="399">
        <v>45350</v>
      </c>
      <c r="O2896" s="400" t="s">
        <v>81</v>
      </c>
      <c r="P2896" s="504" t="s">
        <v>718</v>
      </c>
      <c r="Q2896" s="502" t="s">
        <v>126</v>
      </c>
      <c r="R2896" s="502" t="s">
        <v>5320</v>
      </c>
      <c r="S2896" s="349"/>
    </row>
    <row r="2897" spans="1:19" ht="60" x14ac:dyDescent="0.2">
      <c r="A2897" s="481">
        <f t="shared" si="354"/>
        <v>2894</v>
      </c>
      <c r="B2897" s="399">
        <v>45371</v>
      </c>
      <c r="C2897" s="441">
        <v>45352</v>
      </c>
      <c r="D2897" s="400" t="s">
        <v>114</v>
      </c>
      <c r="E2897" s="401" t="s">
        <v>342</v>
      </c>
      <c r="F2897" s="402">
        <v>28</v>
      </c>
      <c r="G2897" s="491" t="s">
        <v>4900</v>
      </c>
      <c r="H2897" s="400" t="s">
        <v>139</v>
      </c>
      <c r="I2897" s="403" t="s">
        <v>1822</v>
      </c>
      <c r="J2897" s="386" t="str">
        <f t="shared" si="353"/>
        <v>70.945.209/0001-03</v>
      </c>
      <c r="K2897" s="386" t="s">
        <v>1234</v>
      </c>
      <c r="L2897" s="404" t="s">
        <v>1445</v>
      </c>
      <c r="M2897" s="386" t="s">
        <v>5257</v>
      </c>
      <c r="N2897" s="399">
        <v>45350</v>
      </c>
      <c r="O2897" s="400" t="s">
        <v>81</v>
      </c>
      <c r="P2897" s="504" t="s">
        <v>718</v>
      </c>
      <c r="Q2897" s="502" t="s">
        <v>126</v>
      </c>
      <c r="R2897" s="502" t="s">
        <v>5320</v>
      </c>
      <c r="S2897" s="349"/>
    </row>
    <row r="2898" spans="1:19" ht="60" x14ac:dyDescent="0.2">
      <c r="A2898" s="481">
        <f t="shared" si="354"/>
        <v>2895</v>
      </c>
      <c r="B2898" s="399">
        <v>45371</v>
      </c>
      <c r="C2898" s="441">
        <v>45352</v>
      </c>
      <c r="D2898" s="400" t="s">
        <v>114</v>
      </c>
      <c r="E2898" s="401" t="s">
        <v>342</v>
      </c>
      <c r="F2898" s="402">
        <v>41.85</v>
      </c>
      <c r="G2898" s="491" t="s">
        <v>4901</v>
      </c>
      <c r="H2898" s="400" t="s">
        <v>139</v>
      </c>
      <c r="I2898" s="403" t="s">
        <v>1822</v>
      </c>
      <c r="J2898" s="386" t="str">
        <f t="shared" ref="J2898:J2957" si="355">IF(P2898="","",IF(LEN(TRIM(P2898))&gt;14,P2898,"CPF Protegido - LGPD"))</f>
        <v>70.945.209/0001-03</v>
      </c>
      <c r="K2898" s="386" t="s">
        <v>1234</v>
      </c>
      <c r="L2898" s="404" t="s">
        <v>1445</v>
      </c>
      <c r="M2898" s="386" t="s">
        <v>5258</v>
      </c>
      <c r="N2898" s="399">
        <v>45350</v>
      </c>
      <c r="O2898" s="400" t="s">
        <v>81</v>
      </c>
      <c r="P2898" s="504" t="s">
        <v>718</v>
      </c>
      <c r="Q2898" s="502" t="s">
        <v>126</v>
      </c>
      <c r="R2898" s="502" t="s">
        <v>5296</v>
      </c>
      <c r="S2898" s="349"/>
    </row>
    <row r="2899" spans="1:19" ht="60" x14ac:dyDescent="0.2">
      <c r="A2899" s="481">
        <f t="shared" si="354"/>
        <v>2896</v>
      </c>
      <c r="B2899" s="399">
        <v>45371</v>
      </c>
      <c r="C2899" s="441">
        <v>45352</v>
      </c>
      <c r="D2899" s="400" t="s">
        <v>114</v>
      </c>
      <c r="E2899" s="401" t="s">
        <v>342</v>
      </c>
      <c r="F2899" s="402">
        <v>41.85</v>
      </c>
      <c r="G2899" s="491" t="s">
        <v>4902</v>
      </c>
      <c r="H2899" s="400" t="s">
        <v>139</v>
      </c>
      <c r="I2899" s="403" t="s">
        <v>1822</v>
      </c>
      <c r="J2899" s="386" t="str">
        <f t="shared" si="355"/>
        <v>70.945.209/0001-03</v>
      </c>
      <c r="K2899" s="386" t="s">
        <v>1234</v>
      </c>
      <c r="L2899" s="404" t="s">
        <v>1445</v>
      </c>
      <c r="M2899" s="386" t="s">
        <v>5258</v>
      </c>
      <c r="N2899" s="399">
        <v>45350</v>
      </c>
      <c r="O2899" s="400" t="s">
        <v>81</v>
      </c>
      <c r="P2899" s="504" t="s">
        <v>718</v>
      </c>
      <c r="Q2899" s="502" t="s">
        <v>126</v>
      </c>
      <c r="R2899" s="502" t="s">
        <v>3752</v>
      </c>
      <c r="S2899" s="349"/>
    </row>
    <row r="2900" spans="1:19" ht="60" x14ac:dyDescent="0.2">
      <c r="A2900" s="481">
        <f t="shared" ref="A2900:A2962" si="356">IF(B2900="","",ROW()-ROW($A$3))</f>
        <v>2897</v>
      </c>
      <c r="B2900" s="399">
        <v>45371</v>
      </c>
      <c r="C2900" s="441">
        <v>45352</v>
      </c>
      <c r="D2900" s="400" t="s">
        <v>114</v>
      </c>
      <c r="E2900" s="401" t="s">
        <v>342</v>
      </c>
      <c r="F2900" s="402">
        <v>41.85</v>
      </c>
      <c r="G2900" s="491" t="s">
        <v>4903</v>
      </c>
      <c r="H2900" s="400" t="s">
        <v>139</v>
      </c>
      <c r="I2900" s="403" t="s">
        <v>1822</v>
      </c>
      <c r="J2900" s="386" t="str">
        <f t="shared" si="355"/>
        <v>70.945.209/0001-03</v>
      </c>
      <c r="K2900" s="386" t="s">
        <v>1234</v>
      </c>
      <c r="L2900" s="404" t="s">
        <v>1445</v>
      </c>
      <c r="M2900" s="386" t="s">
        <v>5258</v>
      </c>
      <c r="N2900" s="399">
        <v>45350</v>
      </c>
      <c r="O2900" s="400" t="s">
        <v>81</v>
      </c>
      <c r="P2900" s="504" t="s">
        <v>718</v>
      </c>
      <c r="Q2900" s="502" t="s">
        <v>126</v>
      </c>
      <c r="R2900" s="502" t="s">
        <v>3753</v>
      </c>
      <c r="S2900" s="349"/>
    </row>
    <row r="2901" spans="1:19" ht="60" x14ac:dyDescent="0.2">
      <c r="A2901" s="481">
        <f t="shared" si="356"/>
        <v>2898</v>
      </c>
      <c r="B2901" s="399">
        <v>45371</v>
      </c>
      <c r="C2901" s="441">
        <v>45352</v>
      </c>
      <c r="D2901" s="400" t="s">
        <v>114</v>
      </c>
      <c r="E2901" s="401" t="s">
        <v>342</v>
      </c>
      <c r="F2901" s="402">
        <v>41.85</v>
      </c>
      <c r="G2901" s="491" t="s">
        <v>4904</v>
      </c>
      <c r="H2901" s="400" t="s">
        <v>139</v>
      </c>
      <c r="I2901" s="403" t="s">
        <v>1822</v>
      </c>
      <c r="J2901" s="386" t="str">
        <f t="shared" si="355"/>
        <v>70.945.209/0001-03</v>
      </c>
      <c r="K2901" s="386" t="s">
        <v>1234</v>
      </c>
      <c r="L2901" s="404" t="s">
        <v>1445</v>
      </c>
      <c r="M2901" s="386" t="s">
        <v>5258</v>
      </c>
      <c r="N2901" s="399">
        <v>45350</v>
      </c>
      <c r="O2901" s="400" t="s">
        <v>81</v>
      </c>
      <c r="P2901" s="504" t="s">
        <v>718</v>
      </c>
      <c r="Q2901" s="502" t="s">
        <v>126</v>
      </c>
      <c r="R2901" s="502" t="s">
        <v>3755</v>
      </c>
      <c r="S2901" s="349"/>
    </row>
    <row r="2902" spans="1:19" ht="60" x14ac:dyDescent="0.2">
      <c r="A2902" s="481">
        <f t="shared" si="356"/>
        <v>2899</v>
      </c>
      <c r="B2902" s="399">
        <v>45371</v>
      </c>
      <c r="C2902" s="441">
        <v>45352</v>
      </c>
      <c r="D2902" s="400" t="s">
        <v>114</v>
      </c>
      <c r="E2902" s="401" t="s">
        <v>342</v>
      </c>
      <c r="F2902" s="402">
        <v>41.85</v>
      </c>
      <c r="G2902" s="491" t="s">
        <v>4905</v>
      </c>
      <c r="H2902" s="400" t="s">
        <v>139</v>
      </c>
      <c r="I2902" s="403" t="s">
        <v>1822</v>
      </c>
      <c r="J2902" s="386" t="str">
        <f t="shared" si="355"/>
        <v>70.945.209/0001-03</v>
      </c>
      <c r="K2902" s="386" t="s">
        <v>1234</v>
      </c>
      <c r="L2902" s="404" t="s">
        <v>1445</v>
      </c>
      <c r="M2902" s="386" t="s">
        <v>5258</v>
      </c>
      <c r="N2902" s="399">
        <v>45350</v>
      </c>
      <c r="O2902" s="400" t="s">
        <v>81</v>
      </c>
      <c r="P2902" s="504" t="s">
        <v>718</v>
      </c>
      <c r="Q2902" s="502" t="s">
        <v>126</v>
      </c>
      <c r="R2902" s="502" t="s">
        <v>3756</v>
      </c>
      <c r="S2902" s="349"/>
    </row>
    <row r="2903" spans="1:19" ht="60" x14ac:dyDescent="0.2">
      <c r="A2903" s="481">
        <f t="shared" si="356"/>
        <v>2900</v>
      </c>
      <c r="B2903" s="399">
        <v>45371</v>
      </c>
      <c r="C2903" s="441">
        <v>45352</v>
      </c>
      <c r="D2903" s="400" t="s">
        <v>114</v>
      </c>
      <c r="E2903" s="401" t="s">
        <v>342</v>
      </c>
      <c r="F2903" s="402">
        <v>41.85</v>
      </c>
      <c r="G2903" s="491" t="s">
        <v>4906</v>
      </c>
      <c r="H2903" s="400" t="s">
        <v>139</v>
      </c>
      <c r="I2903" s="403" t="s">
        <v>1822</v>
      </c>
      <c r="J2903" s="386" t="str">
        <f t="shared" si="355"/>
        <v>70.945.209/0001-03</v>
      </c>
      <c r="K2903" s="386" t="s">
        <v>1234</v>
      </c>
      <c r="L2903" s="404" t="s">
        <v>1445</v>
      </c>
      <c r="M2903" s="386" t="s">
        <v>5258</v>
      </c>
      <c r="N2903" s="399">
        <v>45350</v>
      </c>
      <c r="O2903" s="400" t="s">
        <v>81</v>
      </c>
      <c r="P2903" s="504" t="s">
        <v>718</v>
      </c>
      <c r="Q2903" s="502" t="s">
        <v>126</v>
      </c>
      <c r="R2903" s="502" t="s">
        <v>3765</v>
      </c>
      <c r="S2903" s="349"/>
    </row>
    <row r="2904" spans="1:19" ht="60" x14ac:dyDescent="0.2">
      <c r="A2904" s="481">
        <f t="shared" si="356"/>
        <v>2901</v>
      </c>
      <c r="B2904" s="399">
        <v>45371</v>
      </c>
      <c r="C2904" s="441">
        <v>45352</v>
      </c>
      <c r="D2904" s="400" t="s">
        <v>114</v>
      </c>
      <c r="E2904" s="401" t="s">
        <v>342</v>
      </c>
      <c r="F2904" s="402">
        <v>41.85</v>
      </c>
      <c r="G2904" s="491" t="s">
        <v>4907</v>
      </c>
      <c r="H2904" s="400" t="s">
        <v>139</v>
      </c>
      <c r="I2904" s="403" t="s">
        <v>1822</v>
      </c>
      <c r="J2904" s="386" t="str">
        <f t="shared" si="355"/>
        <v>70.945.209/0001-03</v>
      </c>
      <c r="K2904" s="386" t="s">
        <v>1234</v>
      </c>
      <c r="L2904" s="404" t="s">
        <v>1445</v>
      </c>
      <c r="M2904" s="386" t="s">
        <v>5258</v>
      </c>
      <c r="N2904" s="399">
        <v>45350</v>
      </c>
      <c r="O2904" s="400" t="s">
        <v>81</v>
      </c>
      <c r="P2904" s="504" t="s">
        <v>718</v>
      </c>
      <c r="Q2904" s="502" t="s">
        <v>126</v>
      </c>
      <c r="R2904" s="502" t="s">
        <v>3766</v>
      </c>
      <c r="S2904" s="349"/>
    </row>
    <row r="2905" spans="1:19" ht="60" x14ac:dyDescent="0.2">
      <c r="A2905" s="481">
        <f t="shared" si="356"/>
        <v>2902</v>
      </c>
      <c r="B2905" s="399">
        <v>45371</v>
      </c>
      <c r="C2905" s="441">
        <v>45352</v>
      </c>
      <c r="D2905" s="400" t="s">
        <v>114</v>
      </c>
      <c r="E2905" s="401" t="s">
        <v>342</v>
      </c>
      <c r="F2905" s="402">
        <v>41.85</v>
      </c>
      <c r="G2905" s="491" t="s">
        <v>4908</v>
      </c>
      <c r="H2905" s="400" t="s">
        <v>139</v>
      </c>
      <c r="I2905" s="403" t="s">
        <v>1822</v>
      </c>
      <c r="J2905" s="386" t="str">
        <f t="shared" si="355"/>
        <v>70.945.209/0001-03</v>
      </c>
      <c r="K2905" s="386" t="s">
        <v>1234</v>
      </c>
      <c r="L2905" s="404" t="s">
        <v>1445</v>
      </c>
      <c r="M2905" s="386" t="s">
        <v>5258</v>
      </c>
      <c r="N2905" s="399">
        <v>45350</v>
      </c>
      <c r="O2905" s="400" t="s">
        <v>81</v>
      </c>
      <c r="P2905" s="504" t="s">
        <v>718</v>
      </c>
      <c r="Q2905" s="502" t="s">
        <v>126</v>
      </c>
      <c r="R2905" s="502" t="s">
        <v>3767</v>
      </c>
      <c r="S2905" s="349"/>
    </row>
    <row r="2906" spans="1:19" ht="60" x14ac:dyDescent="0.2">
      <c r="A2906" s="481">
        <f t="shared" si="356"/>
        <v>2903</v>
      </c>
      <c r="B2906" s="399">
        <v>45371</v>
      </c>
      <c r="C2906" s="441">
        <v>45352</v>
      </c>
      <c r="D2906" s="400" t="s">
        <v>114</v>
      </c>
      <c r="E2906" s="401" t="s">
        <v>342</v>
      </c>
      <c r="F2906" s="402">
        <v>152.56</v>
      </c>
      <c r="G2906" s="491" t="s">
        <v>4909</v>
      </c>
      <c r="H2906" s="400" t="s">
        <v>139</v>
      </c>
      <c r="I2906" s="403" t="s">
        <v>1822</v>
      </c>
      <c r="J2906" s="386" t="str">
        <f t="shared" si="355"/>
        <v>70.945.209/0001-03</v>
      </c>
      <c r="K2906" s="386" t="s">
        <v>1234</v>
      </c>
      <c r="L2906" s="404" t="s">
        <v>1445</v>
      </c>
      <c r="M2906" s="386" t="s">
        <v>5258</v>
      </c>
      <c r="N2906" s="399">
        <v>45350</v>
      </c>
      <c r="O2906" s="400" t="s">
        <v>81</v>
      </c>
      <c r="P2906" s="504" t="s">
        <v>718</v>
      </c>
      <c r="Q2906" s="502" t="s">
        <v>126</v>
      </c>
      <c r="R2906" s="502" t="s">
        <v>3836</v>
      </c>
      <c r="S2906" s="349"/>
    </row>
    <row r="2907" spans="1:19" ht="60" x14ac:dyDescent="0.2">
      <c r="A2907" s="481">
        <f t="shared" si="356"/>
        <v>2904</v>
      </c>
      <c r="B2907" s="399">
        <v>45371</v>
      </c>
      <c r="C2907" s="441">
        <v>45352</v>
      </c>
      <c r="D2907" s="400" t="s">
        <v>114</v>
      </c>
      <c r="E2907" s="401" t="s">
        <v>342</v>
      </c>
      <c r="F2907" s="402">
        <v>30.81</v>
      </c>
      <c r="G2907" s="491" t="s">
        <v>4910</v>
      </c>
      <c r="H2907" s="400" t="s">
        <v>139</v>
      </c>
      <c r="I2907" s="403" t="s">
        <v>1822</v>
      </c>
      <c r="J2907" s="386" t="str">
        <f t="shared" si="355"/>
        <v>70.945.209/0001-03</v>
      </c>
      <c r="K2907" s="386" t="s">
        <v>1234</v>
      </c>
      <c r="L2907" s="404" t="s">
        <v>1445</v>
      </c>
      <c r="M2907" s="386" t="s">
        <v>5258</v>
      </c>
      <c r="N2907" s="399">
        <v>45350</v>
      </c>
      <c r="O2907" s="400" t="s">
        <v>81</v>
      </c>
      <c r="P2907" s="504" t="s">
        <v>718</v>
      </c>
      <c r="Q2907" s="502" t="s">
        <v>126</v>
      </c>
      <c r="R2907" s="502" t="s">
        <v>5330</v>
      </c>
      <c r="S2907" s="349"/>
    </row>
    <row r="2908" spans="1:19" ht="60" x14ac:dyDescent="0.2">
      <c r="A2908" s="481">
        <f t="shared" si="356"/>
        <v>2905</v>
      </c>
      <c r="B2908" s="399">
        <v>45371</v>
      </c>
      <c r="C2908" s="441">
        <v>45352</v>
      </c>
      <c r="D2908" s="400" t="s">
        <v>114</v>
      </c>
      <c r="E2908" s="401" t="s">
        <v>342</v>
      </c>
      <c r="F2908" s="402">
        <v>30.81</v>
      </c>
      <c r="G2908" s="491" t="s">
        <v>4911</v>
      </c>
      <c r="H2908" s="400" t="s">
        <v>139</v>
      </c>
      <c r="I2908" s="403" t="s">
        <v>1822</v>
      </c>
      <c r="J2908" s="386" t="str">
        <f t="shared" si="355"/>
        <v>70.945.209/0001-03</v>
      </c>
      <c r="K2908" s="386" t="s">
        <v>1234</v>
      </c>
      <c r="L2908" s="404" t="s">
        <v>1445</v>
      </c>
      <c r="M2908" s="386" t="s">
        <v>5258</v>
      </c>
      <c r="N2908" s="399">
        <v>45350</v>
      </c>
      <c r="O2908" s="400" t="s">
        <v>81</v>
      </c>
      <c r="P2908" s="504" t="s">
        <v>718</v>
      </c>
      <c r="Q2908" s="502" t="s">
        <v>126</v>
      </c>
      <c r="R2908" s="502" t="s">
        <v>5340</v>
      </c>
      <c r="S2908" s="349"/>
    </row>
    <row r="2909" spans="1:19" ht="60" x14ac:dyDescent="0.2">
      <c r="A2909" s="481">
        <f t="shared" si="356"/>
        <v>2906</v>
      </c>
      <c r="B2909" s="399">
        <v>45371</v>
      </c>
      <c r="C2909" s="441">
        <v>45352</v>
      </c>
      <c r="D2909" s="400" t="s">
        <v>114</v>
      </c>
      <c r="E2909" s="401" t="s">
        <v>342</v>
      </c>
      <c r="F2909" s="402">
        <v>30.81</v>
      </c>
      <c r="G2909" s="491" t="s">
        <v>4912</v>
      </c>
      <c r="H2909" s="400" t="s">
        <v>139</v>
      </c>
      <c r="I2909" s="403" t="s">
        <v>1822</v>
      </c>
      <c r="J2909" s="386" t="str">
        <f t="shared" si="355"/>
        <v>70.945.209/0001-03</v>
      </c>
      <c r="K2909" s="386" t="s">
        <v>1234</v>
      </c>
      <c r="L2909" s="404" t="s">
        <v>1445</v>
      </c>
      <c r="M2909" s="386" t="s">
        <v>5258</v>
      </c>
      <c r="N2909" s="399">
        <v>45350</v>
      </c>
      <c r="O2909" s="400" t="s">
        <v>81</v>
      </c>
      <c r="P2909" s="504" t="s">
        <v>718</v>
      </c>
      <c r="Q2909" s="502" t="s">
        <v>126</v>
      </c>
      <c r="R2909" s="502" t="s">
        <v>5332</v>
      </c>
      <c r="S2909" s="349"/>
    </row>
    <row r="2910" spans="1:19" ht="60" x14ac:dyDescent="0.2">
      <c r="A2910" s="481">
        <f t="shared" si="356"/>
        <v>2907</v>
      </c>
      <c r="B2910" s="399">
        <v>45371</v>
      </c>
      <c r="C2910" s="441">
        <v>45352</v>
      </c>
      <c r="D2910" s="400" t="s">
        <v>114</v>
      </c>
      <c r="E2910" s="401" t="s">
        <v>342</v>
      </c>
      <c r="F2910" s="402">
        <v>30.81</v>
      </c>
      <c r="G2910" s="491" t="s">
        <v>4913</v>
      </c>
      <c r="H2910" s="400" t="s">
        <v>139</v>
      </c>
      <c r="I2910" s="403" t="s">
        <v>1822</v>
      </c>
      <c r="J2910" s="386" t="str">
        <f t="shared" si="355"/>
        <v>70.945.209/0001-03</v>
      </c>
      <c r="K2910" s="386" t="s">
        <v>1234</v>
      </c>
      <c r="L2910" s="404" t="s">
        <v>1445</v>
      </c>
      <c r="M2910" s="386" t="s">
        <v>5258</v>
      </c>
      <c r="N2910" s="399">
        <v>45350</v>
      </c>
      <c r="O2910" s="400" t="s">
        <v>81</v>
      </c>
      <c r="P2910" s="504" t="s">
        <v>718</v>
      </c>
      <c r="Q2910" s="502" t="s">
        <v>126</v>
      </c>
      <c r="R2910" s="502" t="s">
        <v>5337</v>
      </c>
      <c r="S2910" s="349"/>
    </row>
    <row r="2911" spans="1:19" ht="60" x14ac:dyDescent="0.2">
      <c r="A2911" s="481">
        <f t="shared" si="356"/>
        <v>2908</v>
      </c>
      <c r="B2911" s="399">
        <v>45371</v>
      </c>
      <c r="C2911" s="441">
        <v>45352</v>
      </c>
      <c r="D2911" s="400" t="s">
        <v>114</v>
      </c>
      <c r="E2911" s="401" t="s">
        <v>342</v>
      </c>
      <c r="F2911" s="402">
        <v>30.81</v>
      </c>
      <c r="G2911" s="491" t="s">
        <v>4914</v>
      </c>
      <c r="H2911" s="400" t="s">
        <v>139</v>
      </c>
      <c r="I2911" s="403" t="s">
        <v>1822</v>
      </c>
      <c r="J2911" s="386" t="str">
        <f t="shared" si="355"/>
        <v>70.945.209/0001-03</v>
      </c>
      <c r="K2911" s="386" t="s">
        <v>1234</v>
      </c>
      <c r="L2911" s="404" t="s">
        <v>1445</v>
      </c>
      <c r="M2911" s="386" t="s">
        <v>5258</v>
      </c>
      <c r="N2911" s="399">
        <v>45350</v>
      </c>
      <c r="O2911" s="400" t="s">
        <v>81</v>
      </c>
      <c r="P2911" s="504" t="s">
        <v>718</v>
      </c>
      <c r="Q2911" s="502" t="s">
        <v>126</v>
      </c>
      <c r="R2911" s="502" t="s">
        <v>5341</v>
      </c>
      <c r="S2911" s="349"/>
    </row>
    <row r="2912" spans="1:19" ht="60" x14ac:dyDescent="0.2">
      <c r="A2912" s="481">
        <f t="shared" si="356"/>
        <v>2909</v>
      </c>
      <c r="B2912" s="399">
        <v>45371</v>
      </c>
      <c r="C2912" s="441">
        <v>45352</v>
      </c>
      <c r="D2912" s="400" t="s">
        <v>114</v>
      </c>
      <c r="E2912" s="401" t="s">
        <v>342</v>
      </c>
      <c r="F2912" s="402">
        <v>30.81</v>
      </c>
      <c r="G2912" s="491" t="s">
        <v>4915</v>
      </c>
      <c r="H2912" s="400" t="s">
        <v>139</v>
      </c>
      <c r="I2912" s="403" t="s">
        <v>1822</v>
      </c>
      <c r="J2912" s="386" t="str">
        <f t="shared" si="355"/>
        <v>70.945.209/0001-03</v>
      </c>
      <c r="K2912" s="386" t="s">
        <v>1234</v>
      </c>
      <c r="L2912" s="404" t="s">
        <v>1445</v>
      </c>
      <c r="M2912" s="386" t="s">
        <v>5258</v>
      </c>
      <c r="N2912" s="399">
        <v>45350</v>
      </c>
      <c r="O2912" s="400" t="s">
        <v>81</v>
      </c>
      <c r="P2912" s="504" t="s">
        <v>718</v>
      </c>
      <c r="Q2912" s="502" t="s">
        <v>126</v>
      </c>
      <c r="R2912" s="502" t="s">
        <v>5338</v>
      </c>
      <c r="S2912" s="349"/>
    </row>
    <row r="2913" spans="1:19" ht="60" x14ac:dyDescent="0.2">
      <c r="A2913" s="481">
        <f t="shared" si="356"/>
        <v>2910</v>
      </c>
      <c r="B2913" s="399">
        <v>45371</v>
      </c>
      <c r="C2913" s="441">
        <v>45352</v>
      </c>
      <c r="D2913" s="400" t="s">
        <v>114</v>
      </c>
      <c r="E2913" s="401" t="s">
        <v>342</v>
      </c>
      <c r="F2913" s="402">
        <v>30.81</v>
      </c>
      <c r="G2913" s="491" t="s">
        <v>4916</v>
      </c>
      <c r="H2913" s="400" t="s">
        <v>139</v>
      </c>
      <c r="I2913" s="403" t="s">
        <v>1822</v>
      </c>
      <c r="J2913" s="386" t="str">
        <f t="shared" si="355"/>
        <v>70.945.209/0001-03</v>
      </c>
      <c r="K2913" s="386" t="s">
        <v>1234</v>
      </c>
      <c r="L2913" s="404" t="s">
        <v>1445</v>
      </c>
      <c r="M2913" s="386" t="s">
        <v>5258</v>
      </c>
      <c r="N2913" s="399">
        <v>45350</v>
      </c>
      <c r="O2913" s="400" t="s">
        <v>81</v>
      </c>
      <c r="P2913" s="504" t="s">
        <v>718</v>
      </c>
      <c r="Q2913" s="502" t="s">
        <v>126</v>
      </c>
      <c r="R2913" s="502" t="s">
        <v>5333</v>
      </c>
      <c r="S2913" s="349"/>
    </row>
    <row r="2914" spans="1:19" ht="60" x14ac:dyDescent="0.2">
      <c r="A2914" s="481">
        <f t="shared" si="356"/>
        <v>2911</v>
      </c>
      <c r="B2914" s="399">
        <v>45371</v>
      </c>
      <c r="C2914" s="441">
        <v>45352</v>
      </c>
      <c r="D2914" s="400" t="s">
        <v>114</v>
      </c>
      <c r="E2914" s="401" t="s">
        <v>342</v>
      </c>
      <c r="F2914" s="402">
        <v>30.81</v>
      </c>
      <c r="G2914" s="491" t="s">
        <v>4917</v>
      </c>
      <c r="H2914" s="400" t="s">
        <v>139</v>
      </c>
      <c r="I2914" s="403" t="s">
        <v>1822</v>
      </c>
      <c r="J2914" s="386" t="str">
        <f t="shared" si="355"/>
        <v>70.945.209/0001-03</v>
      </c>
      <c r="K2914" s="386" t="s">
        <v>1234</v>
      </c>
      <c r="L2914" s="404" t="s">
        <v>1445</v>
      </c>
      <c r="M2914" s="386" t="s">
        <v>5258</v>
      </c>
      <c r="N2914" s="399">
        <v>45350</v>
      </c>
      <c r="O2914" s="400" t="s">
        <v>81</v>
      </c>
      <c r="P2914" s="504" t="s">
        <v>718</v>
      </c>
      <c r="Q2914" s="502" t="s">
        <v>126</v>
      </c>
      <c r="R2914" s="502" t="s">
        <v>5339</v>
      </c>
      <c r="S2914" s="349"/>
    </row>
    <row r="2915" spans="1:19" ht="60" x14ac:dyDescent="0.2">
      <c r="A2915" s="481">
        <f t="shared" si="356"/>
        <v>2912</v>
      </c>
      <c r="B2915" s="399">
        <v>45371</v>
      </c>
      <c r="C2915" s="441">
        <v>45352</v>
      </c>
      <c r="D2915" s="400" t="s">
        <v>114</v>
      </c>
      <c r="E2915" s="401" t="s">
        <v>342</v>
      </c>
      <c r="F2915" s="402">
        <v>30.81</v>
      </c>
      <c r="G2915" s="491" t="s">
        <v>4918</v>
      </c>
      <c r="H2915" s="400" t="s">
        <v>139</v>
      </c>
      <c r="I2915" s="403" t="s">
        <v>1822</v>
      </c>
      <c r="J2915" s="386" t="str">
        <f t="shared" si="355"/>
        <v>70.945.209/0001-03</v>
      </c>
      <c r="K2915" s="386" t="s">
        <v>1234</v>
      </c>
      <c r="L2915" s="404" t="s">
        <v>1445</v>
      </c>
      <c r="M2915" s="386" t="s">
        <v>5258</v>
      </c>
      <c r="N2915" s="399">
        <v>45350</v>
      </c>
      <c r="O2915" s="400" t="s">
        <v>81</v>
      </c>
      <c r="P2915" s="504" t="s">
        <v>718</v>
      </c>
      <c r="Q2915" s="502" t="s">
        <v>126</v>
      </c>
      <c r="R2915" s="502" t="s">
        <v>5351</v>
      </c>
      <c r="S2915" s="349"/>
    </row>
    <row r="2916" spans="1:19" ht="60" x14ac:dyDescent="0.2">
      <c r="A2916" s="481">
        <f t="shared" si="356"/>
        <v>2913</v>
      </c>
      <c r="B2916" s="399">
        <v>45371</v>
      </c>
      <c r="C2916" s="441">
        <v>45352</v>
      </c>
      <c r="D2916" s="400" t="s">
        <v>114</v>
      </c>
      <c r="E2916" s="401" t="s">
        <v>342</v>
      </c>
      <c r="F2916" s="402">
        <v>30.81</v>
      </c>
      <c r="G2916" s="491" t="s">
        <v>4919</v>
      </c>
      <c r="H2916" s="400" t="s">
        <v>139</v>
      </c>
      <c r="I2916" s="403" t="s">
        <v>1822</v>
      </c>
      <c r="J2916" s="386" t="str">
        <f t="shared" si="355"/>
        <v>70.945.209/0001-03</v>
      </c>
      <c r="K2916" s="386" t="s">
        <v>1234</v>
      </c>
      <c r="L2916" s="404" t="s">
        <v>1445</v>
      </c>
      <c r="M2916" s="386" t="s">
        <v>5258</v>
      </c>
      <c r="N2916" s="399">
        <v>45350</v>
      </c>
      <c r="O2916" s="400" t="s">
        <v>81</v>
      </c>
      <c r="P2916" s="504" t="s">
        <v>718</v>
      </c>
      <c r="Q2916" s="502" t="s">
        <v>126</v>
      </c>
      <c r="R2916" s="502" t="s">
        <v>3758</v>
      </c>
      <c r="S2916" s="349"/>
    </row>
    <row r="2917" spans="1:19" ht="60" x14ac:dyDescent="0.2">
      <c r="A2917" s="481">
        <f t="shared" si="356"/>
        <v>2914</v>
      </c>
      <c r="B2917" s="399">
        <v>45371</v>
      </c>
      <c r="C2917" s="441">
        <v>45352</v>
      </c>
      <c r="D2917" s="400" t="s">
        <v>114</v>
      </c>
      <c r="E2917" s="401" t="s">
        <v>342</v>
      </c>
      <c r="F2917" s="402">
        <v>582.29999999999995</v>
      </c>
      <c r="G2917" s="491" t="s">
        <v>4920</v>
      </c>
      <c r="H2917" s="400" t="s">
        <v>139</v>
      </c>
      <c r="I2917" s="403" t="s">
        <v>4921</v>
      </c>
      <c r="J2917" s="386" t="str">
        <f t="shared" si="355"/>
        <v>01.438.784/0001-05</v>
      </c>
      <c r="K2917" s="386" t="s">
        <v>951</v>
      </c>
      <c r="L2917" s="404" t="s">
        <v>947</v>
      </c>
      <c r="M2917" s="386" t="s">
        <v>126</v>
      </c>
      <c r="N2917" s="399" t="s">
        <v>126</v>
      </c>
      <c r="O2917" s="400" t="s">
        <v>81</v>
      </c>
      <c r="P2917" s="504" t="s">
        <v>5059</v>
      </c>
      <c r="Q2917" s="502" t="s">
        <v>956</v>
      </c>
      <c r="R2917" s="502" t="s">
        <v>5429</v>
      </c>
      <c r="S2917" s="349"/>
    </row>
    <row r="2918" spans="1:19" ht="132" x14ac:dyDescent="0.2">
      <c r="A2918" s="481">
        <f t="shared" si="356"/>
        <v>2915</v>
      </c>
      <c r="B2918" s="399">
        <v>45371</v>
      </c>
      <c r="C2918" s="441">
        <v>45352</v>
      </c>
      <c r="D2918" s="400" t="s">
        <v>114</v>
      </c>
      <c r="E2918" s="401" t="s">
        <v>342</v>
      </c>
      <c r="F2918" s="402">
        <v>596.20000000000005</v>
      </c>
      <c r="G2918" s="491" t="s">
        <v>4922</v>
      </c>
      <c r="H2918" s="400" t="s">
        <v>139</v>
      </c>
      <c r="I2918" s="403" t="s">
        <v>4923</v>
      </c>
      <c r="J2918" s="386" t="str">
        <f t="shared" si="355"/>
        <v>45.186.247/0001-82</v>
      </c>
      <c r="K2918" s="386" t="s">
        <v>951</v>
      </c>
      <c r="L2918" s="404" t="s">
        <v>3349</v>
      </c>
      <c r="M2918" s="386" t="s">
        <v>5259</v>
      </c>
      <c r="N2918" s="399">
        <v>45341</v>
      </c>
      <c r="O2918" s="400" t="s">
        <v>81</v>
      </c>
      <c r="P2918" s="504" t="s">
        <v>744</v>
      </c>
      <c r="Q2918" s="502" t="s">
        <v>956</v>
      </c>
      <c r="R2918" s="502" t="s">
        <v>5430</v>
      </c>
      <c r="S2918" s="349"/>
    </row>
    <row r="2919" spans="1:19" ht="60" x14ac:dyDescent="0.2">
      <c r="A2919" s="481">
        <f t="shared" si="356"/>
        <v>2916</v>
      </c>
      <c r="B2919" s="399">
        <v>45371</v>
      </c>
      <c r="C2919" s="441">
        <v>45352</v>
      </c>
      <c r="D2919" s="400" t="s">
        <v>114</v>
      </c>
      <c r="E2919" s="401" t="s">
        <v>342</v>
      </c>
      <c r="F2919" s="402">
        <v>344</v>
      </c>
      <c r="G2919" s="491" t="s">
        <v>4924</v>
      </c>
      <c r="H2919" s="400" t="s">
        <v>139</v>
      </c>
      <c r="I2919" s="403" t="s">
        <v>4925</v>
      </c>
      <c r="J2919" s="386" t="str">
        <f t="shared" si="355"/>
        <v>CPF Protegido - LGPD</v>
      </c>
      <c r="K2919" s="386" t="s">
        <v>3733</v>
      </c>
      <c r="L2919" s="404" t="s">
        <v>979</v>
      </c>
      <c r="M2919" s="386" t="s">
        <v>5260</v>
      </c>
      <c r="N2919" s="399">
        <v>45370</v>
      </c>
      <c r="O2919" s="400" t="s">
        <v>81</v>
      </c>
      <c r="P2919" s="504" t="s">
        <v>5060</v>
      </c>
      <c r="Q2919" s="502" t="s">
        <v>944</v>
      </c>
      <c r="R2919" s="502" t="s">
        <v>5431</v>
      </c>
      <c r="S2919" s="349"/>
    </row>
    <row r="2920" spans="1:19" ht="60" x14ac:dyDescent="0.2">
      <c r="A2920" s="481">
        <f t="shared" si="356"/>
        <v>2917</v>
      </c>
      <c r="B2920" s="399">
        <v>45371</v>
      </c>
      <c r="C2920" s="441">
        <v>45352</v>
      </c>
      <c r="D2920" s="400" t="s">
        <v>114</v>
      </c>
      <c r="E2920" s="401" t="s">
        <v>342</v>
      </c>
      <c r="F2920" s="402">
        <v>2500</v>
      </c>
      <c r="G2920" s="491" t="s">
        <v>4926</v>
      </c>
      <c r="H2920" s="400" t="s">
        <v>139</v>
      </c>
      <c r="I2920" s="403" t="s">
        <v>4927</v>
      </c>
      <c r="J2920" s="386" t="str">
        <f t="shared" si="355"/>
        <v>15.144.532/0001-70</v>
      </c>
      <c r="K2920" s="386" t="s">
        <v>3733</v>
      </c>
      <c r="L2920" s="404" t="s">
        <v>3592</v>
      </c>
      <c r="M2920" s="386" t="s">
        <v>3258</v>
      </c>
      <c r="N2920" s="399">
        <v>45370</v>
      </c>
      <c r="O2920" s="400" t="s">
        <v>81</v>
      </c>
      <c r="P2920" s="504" t="s">
        <v>5061</v>
      </c>
      <c r="Q2920" s="502" t="s">
        <v>944</v>
      </c>
      <c r="R2920" s="502" t="s">
        <v>5432</v>
      </c>
      <c r="S2920" s="349"/>
    </row>
    <row r="2921" spans="1:19" ht="60" x14ac:dyDescent="0.2">
      <c r="A2921" s="481">
        <f t="shared" si="356"/>
        <v>2918</v>
      </c>
      <c r="B2921" s="399">
        <v>45371</v>
      </c>
      <c r="C2921" s="441">
        <v>45352</v>
      </c>
      <c r="D2921" s="400" t="s">
        <v>114</v>
      </c>
      <c r="E2921" s="401" t="s">
        <v>342</v>
      </c>
      <c r="F2921" s="402">
        <v>100</v>
      </c>
      <c r="G2921" s="491" t="s">
        <v>4928</v>
      </c>
      <c r="H2921" s="400" t="s">
        <v>139</v>
      </c>
      <c r="I2921" s="403" t="s">
        <v>4929</v>
      </c>
      <c r="J2921" s="386" t="str">
        <f t="shared" si="355"/>
        <v>05.914.086/0001-81</v>
      </c>
      <c r="K2921" s="386" t="s">
        <v>3733</v>
      </c>
      <c r="L2921" s="404" t="s">
        <v>3349</v>
      </c>
      <c r="M2921" s="386" t="s">
        <v>5261</v>
      </c>
      <c r="N2921" s="399">
        <v>45372</v>
      </c>
      <c r="O2921" s="400" t="s">
        <v>81</v>
      </c>
      <c r="P2921" s="504" t="s">
        <v>5062</v>
      </c>
      <c r="Q2921" s="502" t="s">
        <v>956</v>
      </c>
      <c r="R2921" s="502" t="s">
        <v>5433</v>
      </c>
      <c r="S2921" s="349"/>
    </row>
    <row r="2922" spans="1:19" ht="60" x14ac:dyDescent="0.2">
      <c r="A2922" s="481">
        <f t="shared" si="356"/>
        <v>2919</v>
      </c>
      <c r="B2922" s="399">
        <v>45371</v>
      </c>
      <c r="C2922" s="441">
        <v>45352</v>
      </c>
      <c r="D2922" s="400" t="s">
        <v>114</v>
      </c>
      <c r="E2922" s="401" t="s">
        <v>342</v>
      </c>
      <c r="F2922" s="402">
        <v>1698.67</v>
      </c>
      <c r="G2922" s="491" t="s">
        <v>4930</v>
      </c>
      <c r="H2922" s="400" t="s">
        <v>139</v>
      </c>
      <c r="I2922" s="403" t="s">
        <v>3244</v>
      </c>
      <c r="J2922" s="386" t="str">
        <f t="shared" si="355"/>
        <v>CPF Protegido - LGPD</v>
      </c>
      <c r="K2922" s="386" t="s">
        <v>1234</v>
      </c>
      <c r="L2922" s="404" t="s">
        <v>1445</v>
      </c>
      <c r="M2922" s="386" t="s">
        <v>5262</v>
      </c>
      <c r="N2922" s="399">
        <v>45351</v>
      </c>
      <c r="O2922" s="400" t="s">
        <v>81</v>
      </c>
      <c r="P2922" s="504" t="s">
        <v>3258</v>
      </c>
      <c r="Q2922" s="502" t="s">
        <v>126</v>
      </c>
      <c r="R2922" s="502" t="s">
        <v>5288</v>
      </c>
      <c r="S2922" s="349"/>
    </row>
    <row r="2923" spans="1:19" ht="60" x14ac:dyDescent="0.2">
      <c r="A2923" s="481">
        <f t="shared" si="356"/>
        <v>2920</v>
      </c>
      <c r="B2923" s="399">
        <v>45371</v>
      </c>
      <c r="C2923" s="441">
        <v>45352</v>
      </c>
      <c r="D2923" s="400" t="s">
        <v>114</v>
      </c>
      <c r="E2923" s="401" t="s">
        <v>342</v>
      </c>
      <c r="F2923" s="402">
        <v>1148.68</v>
      </c>
      <c r="G2923" s="491" t="s">
        <v>4931</v>
      </c>
      <c r="H2923" s="400" t="s">
        <v>139</v>
      </c>
      <c r="I2923" s="403" t="s">
        <v>3244</v>
      </c>
      <c r="J2923" s="386" t="str">
        <f t="shared" si="355"/>
        <v>CPF Protegido - LGPD</v>
      </c>
      <c r="K2923" s="386" t="s">
        <v>1234</v>
      </c>
      <c r="L2923" s="404" t="s">
        <v>1445</v>
      </c>
      <c r="M2923" s="386" t="s">
        <v>5263</v>
      </c>
      <c r="N2923" s="399">
        <v>45351</v>
      </c>
      <c r="O2923" s="400" t="s">
        <v>81</v>
      </c>
      <c r="P2923" s="504" t="s">
        <v>3258</v>
      </c>
      <c r="Q2923" s="502" t="s">
        <v>126</v>
      </c>
      <c r="R2923" s="502" t="s">
        <v>5345</v>
      </c>
      <c r="S2923" s="349"/>
    </row>
    <row r="2924" spans="1:19" ht="60" x14ac:dyDescent="0.2">
      <c r="A2924" s="481">
        <f t="shared" si="356"/>
        <v>2921</v>
      </c>
      <c r="B2924" s="399">
        <v>45372</v>
      </c>
      <c r="C2924" s="441">
        <v>45352</v>
      </c>
      <c r="D2924" s="400" t="s">
        <v>114</v>
      </c>
      <c r="E2924" s="401" t="s">
        <v>342</v>
      </c>
      <c r="F2924" s="402">
        <v>190</v>
      </c>
      <c r="G2924" s="491" t="s">
        <v>4932</v>
      </c>
      <c r="H2924" s="400" t="s">
        <v>139</v>
      </c>
      <c r="I2924" s="403" t="s">
        <v>3179</v>
      </c>
      <c r="J2924" s="386" t="str">
        <f t="shared" si="355"/>
        <v>23.444.923/0001-38</v>
      </c>
      <c r="K2924" s="386" t="s">
        <v>4161</v>
      </c>
      <c r="L2924" s="404" t="s">
        <v>3663</v>
      </c>
      <c r="M2924" s="386" t="s">
        <v>5264</v>
      </c>
      <c r="N2924" s="399">
        <v>45371</v>
      </c>
      <c r="O2924" s="400" t="s">
        <v>81</v>
      </c>
      <c r="P2924" s="504" t="s">
        <v>3268</v>
      </c>
      <c r="Q2924" s="502" t="s">
        <v>944</v>
      </c>
      <c r="R2924" s="502" t="s">
        <v>5434</v>
      </c>
      <c r="S2924" s="349"/>
    </row>
    <row r="2925" spans="1:19" ht="60" x14ac:dyDescent="0.2">
      <c r="A2925" s="481">
        <f t="shared" si="356"/>
        <v>2922</v>
      </c>
      <c r="B2925" s="399">
        <v>45372</v>
      </c>
      <c r="C2925" s="441">
        <v>45352</v>
      </c>
      <c r="D2925" s="400" t="s">
        <v>114</v>
      </c>
      <c r="E2925" s="401" t="s">
        <v>342</v>
      </c>
      <c r="F2925" s="402">
        <v>100</v>
      </c>
      <c r="G2925" s="491" t="s">
        <v>4933</v>
      </c>
      <c r="H2925" s="400" t="s">
        <v>139</v>
      </c>
      <c r="I2925" s="403" t="s">
        <v>3179</v>
      </c>
      <c r="J2925" s="386" t="str">
        <f t="shared" si="355"/>
        <v>23.444.923/0001-38</v>
      </c>
      <c r="K2925" s="386" t="s">
        <v>4161</v>
      </c>
      <c r="L2925" s="404" t="s">
        <v>3663</v>
      </c>
      <c r="M2925" s="386" t="s">
        <v>5265</v>
      </c>
      <c r="N2925" s="399">
        <v>45371</v>
      </c>
      <c r="O2925" s="400" t="s">
        <v>81</v>
      </c>
      <c r="P2925" s="504" t="s">
        <v>3268</v>
      </c>
      <c r="Q2925" s="502" t="s">
        <v>957</v>
      </c>
      <c r="R2925" s="502" t="s">
        <v>5435</v>
      </c>
      <c r="S2925" s="349"/>
    </row>
    <row r="2926" spans="1:19" ht="60" x14ac:dyDescent="0.2">
      <c r="A2926" s="481">
        <f t="shared" si="356"/>
        <v>2923</v>
      </c>
      <c r="B2926" s="399">
        <v>45372</v>
      </c>
      <c r="C2926" s="441">
        <v>45352</v>
      </c>
      <c r="D2926" s="400" t="s">
        <v>114</v>
      </c>
      <c r="E2926" s="401" t="s">
        <v>342</v>
      </c>
      <c r="F2926" s="402">
        <v>613.4</v>
      </c>
      <c r="G2926" s="491" t="s">
        <v>4934</v>
      </c>
      <c r="H2926" s="400" t="s">
        <v>139</v>
      </c>
      <c r="I2926" s="403" t="s">
        <v>4935</v>
      </c>
      <c r="J2926" s="386" t="str">
        <f t="shared" si="355"/>
        <v>40.801.338/0001-67</v>
      </c>
      <c r="K2926" s="386" t="s">
        <v>951</v>
      </c>
      <c r="L2926" s="404" t="s">
        <v>3351</v>
      </c>
      <c r="M2926" s="386" t="s">
        <v>5266</v>
      </c>
      <c r="N2926" s="399">
        <v>45363</v>
      </c>
      <c r="O2926" s="400" t="s">
        <v>81</v>
      </c>
      <c r="P2926" s="504" t="s">
        <v>5063</v>
      </c>
      <c r="Q2926" s="502" t="s">
        <v>944</v>
      </c>
      <c r="R2926" s="502" t="s">
        <v>5436</v>
      </c>
      <c r="S2926" s="349"/>
    </row>
    <row r="2927" spans="1:19" ht="84" x14ac:dyDescent="0.2">
      <c r="A2927" s="481">
        <f t="shared" si="356"/>
        <v>2924</v>
      </c>
      <c r="B2927" s="399">
        <v>45372</v>
      </c>
      <c r="C2927" s="441">
        <v>45352</v>
      </c>
      <c r="D2927" s="400" t="s">
        <v>114</v>
      </c>
      <c r="E2927" s="401" t="s">
        <v>342</v>
      </c>
      <c r="F2927" s="402">
        <v>1314.74</v>
      </c>
      <c r="G2927" s="491" t="s">
        <v>4936</v>
      </c>
      <c r="H2927" s="400" t="s">
        <v>139</v>
      </c>
      <c r="I2927" s="403" t="s">
        <v>3194</v>
      </c>
      <c r="J2927" s="386" t="str">
        <f t="shared" si="355"/>
        <v>00.830.498/0001-10</v>
      </c>
      <c r="K2927" s="386" t="s">
        <v>951</v>
      </c>
      <c r="L2927" s="404" t="s">
        <v>3349</v>
      </c>
      <c r="M2927" s="386" t="s">
        <v>5267</v>
      </c>
      <c r="N2927" s="399">
        <v>45344</v>
      </c>
      <c r="O2927" s="400" t="s">
        <v>81</v>
      </c>
      <c r="P2927" s="504" t="s">
        <v>3284</v>
      </c>
      <c r="Q2927" s="502" t="s">
        <v>956</v>
      </c>
      <c r="R2927" s="502" t="s">
        <v>5437</v>
      </c>
      <c r="S2927" s="349"/>
    </row>
    <row r="2928" spans="1:19" ht="60" x14ac:dyDescent="0.2">
      <c r="A2928" s="481">
        <f t="shared" si="356"/>
        <v>2925</v>
      </c>
      <c r="B2928" s="399">
        <v>45372</v>
      </c>
      <c r="C2928" s="441">
        <v>45352</v>
      </c>
      <c r="D2928" s="400" t="s">
        <v>114</v>
      </c>
      <c r="E2928" s="401" t="s">
        <v>342</v>
      </c>
      <c r="F2928" s="402">
        <v>8883.7999999999993</v>
      </c>
      <c r="G2928" s="491" t="s">
        <v>4937</v>
      </c>
      <c r="H2928" s="400" t="s">
        <v>139</v>
      </c>
      <c r="I2928" s="403" t="s">
        <v>4792</v>
      </c>
      <c r="J2928" s="386" t="str">
        <f t="shared" si="355"/>
        <v>43.283.811/0012-02</v>
      </c>
      <c r="K2928" s="386" t="s">
        <v>951</v>
      </c>
      <c r="L2928" s="404" t="s">
        <v>3349</v>
      </c>
      <c r="M2928" s="386" t="s">
        <v>5268</v>
      </c>
      <c r="N2928" s="399">
        <v>45378</v>
      </c>
      <c r="O2928" s="400" t="s">
        <v>81</v>
      </c>
      <c r="P2928" s="504" t="s">
        <v>5051</v>
      </c>
      <c r="Q2928" s="502" t="s">
        <v>956</v>
      </c>
      <c r="R2928" s="502" t="s">
        <v>5438</v>
      </c>
      <c r="S2928" s="349"/>
    </row>
    <row r="2929" spans="1:19" ht="60" x14ac:dyDescent="0.2">
      <c r="A2929" s="481">
        <f t="shared" si="356"/>
        <v>2926</v>
      </c>
      <c r="B2929" s="399">
        <v>45372</v>
      </c>
      <c r="C2929" s="441">
        <v>45352</v>
      </c>
      <c r="D2929" s="400" t="s">
        <v>114</v>
      </c>
      <c r="E2929" s="401" t="s">
        <v>342</v>
      </c>
      <c r="F2929" s="402">
        <v>250.94</v>
      </c>
      <c r="G2929" s="491" t="s">
        <v>4586</v>
      </c>
      <c r="H2929" s="400" t="s">
        <v>139</v>
      </c>
      <c r="I2929" s="403" t="s">
        <v>4938</v>
      </c>
      <c r="J2929" s="386" t="str">
        <f t="shared" si="355"/>
        <v>47.960.950/1088-36</v>
      </c>
      <c r="K2929" s="386" t="s">
        <v>951</v>
      </c>
      <c r="L2929" s="404" t="s">
        <v>3349</v>
      </c>
      <c r="M2929" s="409">
        <v>3541186</v>
      </c>
      <c r="N2929" s="399">
        <v>45373</v>
      </c>
      <c r="O2929" s="400" t="s">
        <v>81</v>
      </c>
      <c r="P2929" s="504" t="s">
        <v>5064</v>
      </c>
      <c r="Q2929" s="502" t="s">
        <v>956</v>
      </c>
      <c r="R2929" s="502" t="s">
        <v>5439</v>
      </c>
      <c r="S2929" s="349"/>
    </row>
    <row r="2930" spans="1:19" ht="60" x14ac:dyDescent="0.2">
      <c r="A2930" s="481">
        <f t="shared" si="356"/>
        <v>2927</v>
      </c>
      <c r="B2930" s="399">
        <v>45372</v>
      </c>
      <c r="C2930" s="441">
        <v>45352</v>
      </c>
      <c r="D2930" s="400" t="s">
        <v>114</v>
      </c>
      <c r="E2930" s="401" t="s">
        <v>342</v>
      </c>
      <c r="F2930" s="402">
        <v>9577</v>
      </c>
      <c r="G2930" s="405" t="s">
        <v>4939</v>
      </c>
      <c r="H2930" s="400" t="s">
        <v>139</v>
      </c>
      <c r="I2930" s="403" t="s">
        <v>3222</v>
      </c>
      <c r="J2930" s="386" t="str">
        <f t="shared" si="355"/>
        <v>02.028.930/0001-89</v>
      </c>
      <c r="K2930" s="386" t="s">
        <v>3733</v>
      </c>
      <c r="L2930" s="404" t="s">
        <v>3351</v>
      </c>
      <c r="M2930" s="386" t="s">
        <v>5269</v>
      </c>
      <c r="N2930" s="399">
        <v>45371</v>
      </c>
      <c r="O2930" s="400" t="s">
        <v>81</v>
      </c>
      <c r="P2930" s="504" t="s">
        <v>3310</v>
      </c>
      <c r="Q2930" s="502" t="s">
        <v>957</v>
      </c>
      <c r="R2930" s="502" t="s">
        <v>5440</v>
      </c>
      <c r="S2930" s="349"/>
    </row>
    <row r="2931" spans="1:19" ht="60" x14ac:dyDescent="0.2">
      <c r="A2931" s="481">
        <f t="shared" si="356"/>
        <v>2928</v>
      </c>
      <c r="B2931" s="399">
        <v>45373</v>
      </c>
      <c r="C2931" s="441">
        <v>45352</v>
      </c>
      <c r="D2931" s="400" t="s">
        <v>114</v>
      </c>
      <c r="E2931" s="401" t="s">
        <v>342</v>
      </c>
      <c r="F2931" s="402">
        <v>2500</v>
      </c>
      <c r="G2931" s="405" t="s">
        <v>4940</v>
      </c>
      <c r="H2931" s="400" t="s">
        <v>139</v>
      </c>
      <c r="I2931" s="403" t="s">
        <v>4941</v>
      </c>
      <c r="J2931" s="386" t="str">
        <f t="shared" si="355"/>
        <v>52.627.618/0001-80</v>
      </c>
      <c r="K2931" s="386" t="s">
        <v>4161</v>
      </c>
      <c r="L2931" s="404" t="s">
        <v>3351</v>
      </c>
      <c r="M2931" s="386" t="s">
        <v>3564</v>
      </c>
      <c r="N2931" s="399">
        <v>45372</v>
      </c>
      <c r="O2931" s="400" t="s">
        <v>81</v>
      </c>
      <c r="P2931" s="504" t="s">
        <v>5065</v>
      </c>
      <c r="Q2931" s="502" t="s">
        <v>944</v>
      </c>
      <c r="R2931" s="502" t="s">
        <v>5441</v>
      </c>
      <c r="S2931" s="349"/>
    </row>
    <row r="2932" spans="1:19" ht="60" x14ac:dyDescent="0.2">
      <c r="A2932" s="481">
        <f t="shared" si="356"/>
        <v>2929</v>
      </c>
      <c r="B2932" s="399">
        <v>45373</v>
      </c>
      <c r="C2932" s="441">
        <v>45352</v>
      </c>
      <c r="D2932" s="400" t="s">
        <v>114</v>
      </c>
      <c r="E2932" s="401" t="s">
        <v>342</v>
      </c>
      <c r="F2932" s="402">
        <v>647.79999999999995</v>
      </c>
      <c r="G2932" s="405" t="s">
        <v>4942</v>
      </c>
      <c r="H2932" s="400" t="s">
        <v>139</v>
      </c>
      <c r="I2932" s="403" t="s">
        <v>4921</v>
      </c>
      <c r="J2932" s="386" t="str">
        <f t="shared" si="355"/>
        <v>01.438.784/0001-05</v>
      </c>
      <c r="K2932" s="386" t="s">
        <v>951</v>
      </c>
      <c r="L2932" s="404" t="s">
        <v>126</v>
      </c>
      <c r="M2932" s="386" t="s">
        <v>126</v>
      </c>
      <c r="N2932" s="399" t="s">
        <v>126</v>
      </c>
      <c r="O2932" s="400" t="s">
        <v>81</v>
      </c>
      <c r="P2932" s="504" t="s">
        <v>5059</v>
      </c>
      <c r="Q2932" s="502" t="s">
        <v>956</v>
      </c>
      <c r="R2932" s="502" t="s">
        <v>5442</v>
      </c>
      <c r="S2932" s="349"/>
    </row>
    <row r="2933" spans="1:19" ht="60" x14ac:dyDescent="0.2">
      <c r="A2933" s="481">
        <f t="shared" si="356"/>
        <v>2930</v>
      </c>
      <c r="B2933" s="399">
        <v>45373</v>
      </c>
      <c r="C2933" s="441">
        <v>45352</v>
      </c>
      <c r="D2933" s="400" t="s">
        <v>114</v>
      </c>
      <c r="E2933" s="401" t="s">
        <v>342</v>
      </c>
      <c r="F2933" s="402">
        <v>670</v>
      </c>
      <c r="G2933" s="405" t="s">
        <v>4943</v>
      </c>
      <c r="H2933" s="400" t="s">
        <v>139</v>
      </c>
      <c r="I2933" s="403" t="s">
        <v>4944</v>
      </c>
      <c r="J2933" s="386" t="str">
        <f t="shared" si="355"/>
        <v>48.643.934/0001-78</v>
      </c>
      <c r="K2933" s="386" t="s">
        <v>951</v>
      </c>
      <c r="L2933" s="404" t="s">
        <v>3349</v>
      </c>
      <c r="M2933" s="386" t="s">
        <v>5270</v>
      </c>
      <c r="N2933" s="399">
        <v>45342</v>
      </c>
      <c r="O2933" s="400" t="s">
        <v>81</v>
      </c>
      <c r="P2933" s="504" t="s">
        <v>5066</v>
      </c>
      <c r="Q2933" s="502" t="s">
        <v>956</v>
      </c>
      <c r="R2933" s="502" t="s">
        <v>5443</v>
      </c>
      <c r="S2933" s="349"/>
    </row>
    <row r="2934" spans="1:19" ht="60" x14ac:dyDescent="0.2">
      <c r="A2934" s="481">
        <f t="shared" si="356"/>
        <v>2931</v>
      </c>
      <c r="B2934" s="399">
        <v>45373</v>
      </c>
      <c r="C2934" s="441">
        <v>45352</v>
      </c>
      <c r="D2934" s="400" t="s">
        <v>114</v>
      </c>
      <c r="E2934" s="401" t="s">
        <v>342</v>
      </c>
      <c r="F2934" s="402">
        <v>1075</v>
      </c>
      <c r="G2934" s="405" t="s">
        <v>4945</v>
      </c>
      <c r="H2934" s="400" t="s">
        <v>139</v>
      </c>
      <c r="I2934" s="403" t="s">
        <v>4946</v>
      </c>
      <c r="J2934" s="386" t="str">
        <f t="shared" si="355"/>
        <v>CPF Protegido - LGPD</v>
      </c>
      <c r="K2934" s="386" t="s">
        <v>3733</v>
      </c>
      <c r="L2934" s="404" t="s">
        <v>979</v>
      </c>
      <c r="M2934" s="386" t="s">
        <v>5271</v>
      </c>
      <c r="N2934" s="399">
        <v>45372</v>
      </c>
      <c r="O2934" s="400" t="s">
        <v>81</v>
      </c>
      <c r="P2934" s="504" t="s">
        <v>5067</v>
      </c>
      <c r="Q2934" s="502" t="s">
        <v>944</v>
      </c>
      <c r="R2934" s="502" t="s">
        <v>5444</v>
      </c>
      <c r="S2934" s="349"/>
    </row>
    <row r="2935" spans="1:19" ht="60" x14ac:dyDescent="0.2">
      <c r="A2935" s="481">
        <f t="shared" si="356"/>
        <v>2932</v>
      </c>
      <c r="B2935" s="399">
        <v>45373</v>
      </c>
      <c r="C2935" s="441">
        <v>45352</v>
      </c>
      <c r="D2935" s="400" t="s">
        <v>114</v>
      </c>
      <c r="E2935" s="401" t="s">
        <v>342</v>
      </c>
      <c r="F2935" s="402">
        <v>2652.05</v>
      </c>
      <c r="G2935" s="405" t="s">
        <v>4947</v>
      </c>
      <c r="H2935" s="400" t="s">
        <v>139</v>
      </c>
      <c r="I2935" s="403" t="s">
        <v>4948</v>
      </c>
      <c r="J2935" s="386" t="str">
        <f t="shared" si="355"/>
        <v>27.282.282/0001-13</v>
      </c>
      <c r="K2935" s="386" t="s">
        <v>3733</v>
      </c>
      <c r="L2935" s="404" t="s">
        <v>3351</v>
      </c>
      <c r="M2935" s="386" t="s">
        <v>5272</v>
      </c>
      <c r="N2935" s="399">
        <v>45364</v>
      </c>
      <c r="O2935" s="400" t="s">
        <v>81</v>
      </c>
      <c r="P2935" s="504" t="s">
        <v>5068</v>
      </c>
      <c r="Q2935" s="502" t="s">
        <v>944</v>
      </c>
      <c r="R2935" s="502" t="s">
        <v>5445</v>
      </c>
      <c r="S2935" s="349"/>
    </row>
    <row r="2936" spans="1:19" ht="60" x14ac:dyDescent="0.2">
      <c r="A2936" s="481">
        <f t="shared" si="356"/>
        <v>2933</v>
      </c>
      <c r="B2936" s="399">
        <v>45373</v>
      </c>
      <c r="C2936" s="441">
        <v>45352</v>
      </c>
      <c r="D2936" s="400" t="s">
        <v>114</v>
      </c>
      <c r="E2936" s="401" t="s">
        <v>342</v>
      </c>
      <c r="F2936" s="402">
        <v>115.36</v>
      </c>
      <c r="G2936" s="405" t="s">
        <v>4949</v>
      </c>
      <c r="H2936" s="400" t="s">
        <v>139</v>
      </c>
      <c r="I2936" s="403" t="s">
        <v>4658</v>
      </c>
      <c r="J2936" s="386" t="str">
        <f t="shared" si="355"/>
        <v>10.356.504/0001-00</v>
      </c>
      <c r="K2936" s="386" t="s">
        <v>3733</v>
      </c>
      <c r="L2936" s="404" t="s">
        <v>3351</v>
      </c>
      <c r="M2936" s="386" t="s">
        <v>5273</v>
      </c>
      <c r="N2936" s="399">
        <v>45372</v>
      </c>
      <c r="O2936" s="400" t="s">
        <v>81</v>
      </c>
      <c r="P2936" s="504" t="s">
        <v>627</v>
      </c>
      <c r="Q2936" s="502" t="s">
        <v>944</v>
      </c>
      <c r="R2936" s="502" t="s">
        <v>5446</v>
      </c>
      <c r="S2936" s="349"/>
    </row>
    <row r="2937" spans="1:19" ht="60" x14ac:dyDescent="0.2">
      <c r="A2937" s="481">
        <f t="shared" si="356"/>
        <v>2934</v>
      </c>
      <c r="B2937" s="399">
        <v>45373</v>
      </c>
      <c r="C2937" s="441">
        <v>45352</v>
      </c>
      <c r="D2937" s="400" t="s">
        <v>114</v>
      </c>
      <c r="E2937" s="401" t="s">
        <v>342</v>
      </c>
      <c r="F2937" s="402">
        <v>20000</v>
      </c>
      <c r="G2937" s="405" t="s">
        <v>4950</v>
      </c>
      <c r="H2937" s="400" t="s">
        <v>139</v>
      </c>
      <c r="I2937" s="403" t="s">
        <v>4951</v>
      </c>
      <c r="J2937" s="386" t="str">
        <f t="shared" si="355"/>
        <v>02.455.045/0001-86</v>
      </c>
      <c r="K2937" s="386" t="s">
        <v>3733</v>
      </c>
      <c r="L2937" s="404" t="s">
        <v>3351</v>
      </c>
      <c r="M2937" s="386" t="s">
        <v>5274</v>
      </c>
      <c r="N2937" s="399">
        <v>45372</v>
      </c>
      <c r="O2937" s="400" t="s">
        <v>81</v>
      </c>
      <c r="P2937" s="504" t="s">
        <v>5069</v>
      </c>
      <c r="Q2937" s="502" t="s">
        <v>944</v>
      </c>
      <c r="R2937" s="502" t="s">
        <v>5447</v>
      </c>
      <c r="S2937" s="349"/>
    </row>
    <row r="2938" spans="1:19" ht="60" x14ac:dyDescent="0.2">
      <c r="A2938" s="481">
        <f t="shared" si="356"/>
        <v>2935</v>
      </c>
      <c r="B2938" s="399">
        <v>45373</v>
      </c>
      <c r="C2938" s="441">
        <v>45352</v>
      </c>
      <c r="D2938" s="400" t="s">
        <v>114</v>
      </c>
      <c r="E2938" s="401" t="s">
        <v>342</v>
      </c>
      <c r="F2938" s="402">
        <v>1464.07</v>
      </c>
      <c r="G2938" s="405" t="s">
        <v>4952</v>
      </c>
      <c r="H2938" s="400" t="s">
        <v>139</v>
      </c>
      <c r="I2938" s="403" t="s">
        <v>4948</v>
      </c>
      <c r="J2938" s="386" t="str">
        <f t="shared" si="355"/>
        <v>27.282.282/0001-13</v>
      </c>
      <c r="K2938" s="386" t="s">
        <v>3733</v>
      </c>
      <c r="L2938" s="404" t="s">
        <v>3351</v>
      </c>
      <c r="M2938" s="386" t="s">
        <v>5275</v>
      </c>
      <c r="N2938" s="399">
        <v>45364</v>
      </c>
      <c r="O2938" s="400" t="s">
        <v>81</v>
      </c>
      <c r="P2938" s="504" t="s">
        <v>5068</v>
      </c>
      <c r="Q2938" s="502" t="s">
        <v>944</v>
      </c>
      <c r="R2938" s="502" t="s">
        <v>5448</v>
      </c>
      <c r="S2938" s="349"/>
    </row>
    <row r="2939" spans="1:19" ht="60" x14ac:dyDescent="0.2">
      <c r="A2939" s="481">
        <f t="shared" si="356"/>
        <v>2936</v>
      </c>
      <c r="B2939" s="399">
        <v>45373</v>
      </c>
      <c r="C2939" s="441">
        <v>45352</v>
      </c>
      <c r="D2939" s="400" t="s">
        <v>114</v>
      </c>
      <c r="E2939" s="401" t="s">
        <v>342</v>
      </c>
      <c r="F2939" s="402">
        <v>697.76</v>
      </c>
      <c r="G2939" s="405" t="s">
        <v>4953</v>
      </c>
      <c r="H2939" s="400" t="s">
        <v>139</v>
      </c>
      <c r="I2939" s="403" t="s">
        <v>4954</v>
      </c>
      <c r="J2939" s="386" t="str">
        <f t="shared" si="355"/>
        <v>49.363.148/0001-80</v>
      </c>
      <c r="K2939" s="386" t="s">
        <v>3733</v>
      </c>
      <c r="L2939" s="404" t="s">
        <v>3351</v>
      </c>
      <c r="M2939" s="386" t="s">
        <v>3657</v>
      </c>
      <c r="N2939" s="399">
        <v>45372</v>
      </c>
      <c r="O2939" s="400" t="s">
        <v>81</v>
      </c>
      <c r="P2939" s="504" t="s">
        <v>5070</v>
      </c>
      <c r="Q2939" s="502" t="s">
        <v>944</v>
      </c>
      <c r="R2939" s="502" t="s">
        <v>5449</v>
      </c>
      <c r="S2939" s="349"/>
    </row>
    <row r="2940" spans="1:19" ht="60" x14ac:dyDescent="0.2">
      <c r="A2940" s="481">
        <f t="shared" si="356"/>
        <v>2937</v>
      </c>
      <c r="B2940" s="399">
        <v>45376</v>
      </c>
      <c r="C2940" s="441">
        <v>45352</v>
      </c>
      <c r="D2940" s="400" t="s">
        <v>114</v>
      </c>
      <c r="E2940" s="401" t="s">
        <v>342</v>
      </c>
      <c r="F2940" s="402">
        <v>1540</v>
      </c>
      <c r="G2940" s="405" t="s">
        <v>4955</v>
      </c>
      <c r="H2940" s="400" t="s">
        <v>139</v>
      </c>
      <c r="I2940" s="403" t="s">
        <v>3179</v>
      </c>
      <c r="J2940" s="386" t="str">
        <f t="shared" si="355"/>
        <v>23.444.923/0001-38</v>
      </c>
      <c r="K2940" s="386" t="s">
        <v>4161</v>
      </c>
      <c r="L2940" s="404" t="s">
        <v>3663</v>
      </c>
      <c r="M2940" s="386" t="s">
        <v>5276</v>
      </c>
      <c r="N2940" s="399">
        <v>45373</v>
      </c>
      <c r="O2940" s="400" t="s">
        <v>81</v>
      </c>
      <c r="P2940" s="504" t="s">
        <v>3268</v>
      </c>
      <c r="Q2940" s="502" t="s">
        <v>944</v>
      </c>
      <c r="R2940" s="502" t="s">
        <v>5450</v>
      </c>
      <c r="S2940" s="349"/>
    </row>
    <row r="2941" spans="1:19" ht="96" x14ac:dyDescent="0.2">
      <c r="A2941" s="481">
        <f t="shared" si="356"/>
        <v>2938</v>
      </c>
      <c r="B2941" s="399">
        <v>45376</v>
      </c>
      <c r="C2941" s="441">
        <v>45352</v>
      </c>
      <c r="D2941" s="400" t="s">
        <v>114</v>
      </c>
      <c r="E2941" s="401" t="s">
        <v>342</v>
      </c>
      <c r="F2941" s="402">
        <v>603.14</v>
      </c>
      <c r="G2941" s="405" t="s">
        <v>4956</v>
      </c>
      <c r="H2941" s="400" t="s">
        <v>139</v>
      </c>
      <c r="I2941" s="403" t="s">
        <v>1230</v>
      </c>
      <c r="J2941" s="386" t="str">
        <f t="shared" si="355"/>
        <v>11.065.582/0001-00</v>
      </c>
      <c r="K2941" s="386" t="s">
        <v>951</v>
      </c>
      <c r="L2941" s="404" t="s">
        <v>3349</v>
      </c>
      <c r="M2941" s="386" t="s">
        <v>5277</v>
      </c>
      <c r="N2941" s="399">
        <v>45315</v>
      </c>
      <c r="O2941" s="400" t="s">
        <v>81</v>
      </c>
      <c r="P2941" s="504" t="s">
        <v>1231</v>
      </c>
      <c r="Q2941" s="502" t="s">
        <v>956</v>
      </c>
      <c r="R2941" s="502" t="s">
        <v>5451</v>
      </c>
      <c r="S2941" s="349"/>
    </row>
    <row r="2942" spans="1:19" ht="60" x14ac:dyDescent="0.2">
      <c r="A2942" s="481">
        <f t="shared" si="356"/>
        <v>2939</v>
      </c>
      <c r="B2942" s="399">
        <v>45376</v>
      </c>
      <c r="C2942" s="441">
        <v>45352</v>
      </c>
      <c r="D2942" s="400" t="s">
        <v>114</v>
      </c>
      <c r="E2942" s="401" t="s">
        <v>342</v>
      </c>
      <c r="F2942" s="402">
        <v>1250</v>
      </c>
      <c r="G2942" s="405" t="s">
        <v>4957</v>
      </c>
      <c r="H2942" s="400" t="s">
        <v>139</v>
      </c>
      <c r="I2942" s="403" t="s">
        <v>4958</v>
      </c>
      <c r="J2942" s="386" t="str">
        <f t="shared" si="355"/>
        <v>32.290.976/0001-32</v>
      </c>
      <c r="K2942" s="386" t="s">
        <v>3733</v>
      </c>
      <c r="L2942" s="404" t="s">
        <v>3351</v>
      </c>
      <c r="M2942" s="386" t="s">
        <v>3568</v>
      </c>
      <c r="N2942" s="399">
        <v>45372</v>
      </c>
      <c r="O2942" s="400" t="s">
        <v>81</v>
      </c>
      <c r="P2942" s="504" t="s">
        <v>5071</v>
      </c>
      <c r="Q2942" s="502" t="s">
        <v>944</v>
      </c>
      <c r="R2942" s="502" t="s">
        <v>5452</v>
      </c>
      <c r="S2942" s="349"/>
    </row>
    <row r="2943" spans="1:19" ht="60" x14ac:dyDescent="0.2">
      <c r="A2943" s="481">
        <f t="shared" si="356"/>
        <v>2940</v>
      </c>
      <c r="B2943" s="399">
        <v>45376</v>
      </c>
      <c r="C2943" s="441">
        <v>45352</v>
      </c>
      <c r="D2943" s="400" t="s">
        <v>114</v>
      </c>
      <c r="E2943" s="401" t="s">
        <v>342</v>
      </c>
      <c r="F2943" s="402">
        <v>8000</v>
      </c>
      <c r="G2943" s="405" t="s">
        <v>4959</v>
      </c>
      <c r="H2943" s="400" t="s">
        <v>139</v>
      </c>
      <c r="I2943" s="403" t="s">
        <v>4960</v>
      </c>
      <c r="J2943" s="386" t="str">
        <f t="shared" si="355"/>
        <v>52.173.220/0001-10</v>
      </c>
      <c r="K2943" s="386" t="s">
        <v>3733</v>
      </c>
      <c r="L2943" s="404" t="s">
        <v>3351</v>
      </c>
      <c r="M2943" s="386" t="s">
        <v>3571</v>
      </c>
      <c r="N2943" s="399">
        <v>45372</v>
      </c>
      <c r="O2943" s="400" t="s">
        <v>81</v>
      </c>
      <c r="P2943" s="504" t="s">
        <v>5072</v>
      </c>
      <c r="Q2943" s="502" t="s">
        <v>944</v>
      </c>
      <c r="R2943" s="502" t="s">
        <v>5453</v>
      </c>
      <c r="S2943" s="349"/>
    </row>
    <row r="2944" spans="1:19" ht="60" x14ac:dyDescent="0.2">
      <c r="A2944" s="481">
        <f t="shared" si="356"/>
        <v>2941</v>
      </c>
      <c r="B2944" s="399">
        <v>45376</v>
      </c>
      <c r="C2944" s="441">
        <v>45352</v>
      </c>
      <c r="D2944" s="400" t="s">
        <v>114</v>
      </c>
      <c r="E2944" s="401" t="s">
        <v>342</v>
      </c>
      <c r="F2944" s="402">
        <v>2489.19</v>
      </c>
      <c r="G2944" s="405" t="s">
        <v>4961</v>
      </c>
      <c r="H2944" s="400" t="s">
        <v>139</v>
      </c>
      <c r="I2944" s="403" t="s">
        <v>901</v>
      </c>
      <c r="J2944" s="386" t="str">
        <f t="shared" si="355"/>
        <v>CPF Protegido - LGPD</v>
      </c>
      <c r="K2944" s="386" t="s">
        <v>3733</v>
      </c>
      <c r="L2944" s="404" t="s">
        <v>979</v>
      </c>
      <c r="M2944" s="386" t="s">
        <v>5278</v>
      </c>
      <c r="N2944" s="399">
        <v>45372</v>
      </c>
      <c r="O2944" s="400" t="s">
        <v>81</v>
      </c>
      <c r="P2944" s="504" t="s">
        <v>902</v>
      </c>
      <c r="Q2944" s="502" t="s">
        <v>944</v>
      </c>
      <c r="R2944" s="502" t="s">
        <v>5351</v>
      </c>
      <c r="S2944" s="349"/>
    </row>
    <row r="2945" spans="1:19" ht="60" x14ac:dyDescent="0.2">
      <c r="A2945" s="481">
        <f t="shared" si="356"/>
        <v>2942</v>
      </c>
      <c r="B2945" s="399">
        <v>45376</v>
      </c>
      <c r="C2945" s="441">
        <v>45352</v>
      </c>
      <c r="D2945" s="400" t="s">
        <v>114</v>
      </c>
      <c r="E2945" s="401" t="s">
        <v>342</v>
      </c>
      <c r="F2945" s="402">
        <v>582.96</v>
      </c>
      <c r="G2945" s="405" t="s">
        <v>4962</v>
      </c>
      <c r="H2945" s="400" t="s">
        <v>139</v>
      </c>
      <c r="I2945" s="403" t="s">
        <v>1949</v>
      </c>
      <c r="J2945" s="386" t="str">
        <f t="shared" si="355"/>
        <v>22.188.570/0001-90</v>
      </c>
      <c r="K2945" s="386" t="s">
        <v>3733</v>
      </c>
      <c r="L2945" s="404" t="s">
        <v>3351</v>
      </c>
      <c r="M2945" s="386" t="s">
        <v>5279</v>
      </c>
      <c r="N2945" s="399">
        <v>45373</v>
      </c>
      <c r="O2945" s="400" t="s">
        <v>81</v>
      </c>
      <c r="P2945" s="504" t="s">
        <v>1950</v>
      </c>
      <c r="Q2945" s="502" t="s">
        <v>944</v>
      </c>
      <c r="R2945" s="502" t="s">
        <v>5454</v>
      </c>
      <c r="S2945" s="349"/>
    </row>
    <row r="2946" spans="1:19" ht="60" x14ac:dyDescent="0.2">
      <c r="A2946" s="481">
        <f t="shared" si="356"/>
        <v>2943</v>
      </c>
      <c r="B2946" s="399">
        <v>45376</v>
      </c>
      <c r="C2946" s="441">
        <v>45352</v>
      </c>
      <c r="D2946" s="400" t="s">
        <v>114</v>
      </c>
      <c r="E2946" s="401" t="s">
        <v>342</v>
      </c>
      <c r="F2946" s="402">
        <v>116.59</v>
      </c>
      <c r="G2946" s="405" t="s">
        <v>4963</v>
      </c>
      <c r="H2946" s="400" t="s">
        <v>139</v>
      </c>
      <c r="I2946" s="403" t="s">
        <v>1949</v>
      </c>
      <c r="J2946" s="386" t="str">
        <f t="shared" si="355"/>
        <v>22.188.570/0001-90</v>
      </c>
      <c r="K2946" s="386" t="s">
        <v>3733</v>
      </c>
      <c r="L2946" s="404" t="s">
        <v>3351</v>
      </c>
      <c r="M2946" s="386" t="s">
        <v>5280</v>
      </c>
      <c r="N2946" s="399">
        <v>45373</v>
      </c>
      <c r="O2946" s="400" t="s">
        <v>81</v>
      </c>
      <c r="P2946" s="504" t="s">
        <v>1950</v>
      </c>
      <c r="Q2946" s="502" t="s">
        <v>944</v>
      </c>
      <c r="R2946" s="502" t="s">
        <v>5455</v>
      </c>
      <c r="S2946" s="349"/>
    </row>
    <row r="2947" spans="1:19" ht="60" x14ac:dyDescent="0.2">
      <c r="A2947" s="481">
        <f t="shared" si="356"/>
        <v>2944</v>
      </c>
      <c r="B2947" s="399">
        <v>45376</v>
      </c>
      <c r="C2947" s="441">
        <v>45352</v>
      </c>
      <c r="D2947" s="400" t="s">
        <v>114</v>
      </c>
      <c r="E2947" s="401" t="s">
        <v>342</v>
      </c>
      <c r="F2947" s="402">
        <v>961.3</v>
      </c>
      <c r="G2947" s="405" t="s">
        <v>4964</v>
      </c>
      <c r="H2947" s="400" t="s">
        <v>139</v>
      </c>
      <c r="I2947" s="403" t="s">
        <v>4658</v>
      </c>
      <c r="J2947" s="386" t="str">
        <f t="shared" si="355"/>
        <v>10.356.504/0001-00</v>
      </c>
      <c r="K2947" s="386" t="s">
        <v>3733</v>
      </c>
      <c r="L2947" s="404" t="s">
        <v>3351</v>
      </c>
      <c r="M2947" s="386" t="s">
        <v>5281</v>
      </c>
      <c r="N2947" s="399">
        <v>45373</v>
      </c>
      <c r="O2947" s="400" t="s">
        <v>81</v>
      </c>
      <c r="P2947" s="504" t="s">
        <v>627</v>
      </c>
      <c r="Q2947" s="502" t="s">
        <v>944</v>
      </c>
      <c r="R2947" s="502" t="s">
        <v>5456</v>
      </c>
      <c r="S2947" s="349"/>
    </row>
    <row r="2948" spans="1:19" ht="60" x14ac:dyDescent="0.2">
      <c r="A2948" s="481">
        <f t="shared" si="356"/>
        <v>2945</v>
      </c>
      <c r="B2948" s="399">
        <v>45376</v>
      </c>
      <c r="C2948" s="441">
        <v>45352</v>
      </c>
      <c r="D2948" s="400" t="s">
        <v>114</v>
      </c>
      <c r="E2948" s="401" t="s">
        <v>342</v>
      </c>
      <c r="F2948" s="402">
        <v>1138.18</v>
      </c>
      <c r="G2948" s="405" t="s">
        <v>4965</v>
      </c>
      <c r="H2948" s="400" t="s">
        <v>139</v>
      </c>
      <c r="I2948" s="403" t="s">
        <v>4658</v>
      </c>
      <c r="J2948" s="386" t="str">
        <f t="shared" si="355"/>
        <v>10.356.504/0001-00</v>
      </c>
      <c r="K2948" s="386" t="s">
        <v>3733</v>
      </c>
      <c r="L2948" s="404" t="s">
        <v>3351</v>
      </c>
      <c r="M2948" s="386" t="s">
        <v>5282</v>
      </c>
      <c r="N2948" s="399">
        <v>45373</v>
      </c>
      <c r="O2948" s="400" t="s">
        <v>81</v>
      </c>
      <c r="P2948" s="504" t="s">
        <v>627</v>
      </c>
      <c r="Q2948" s="502" t="s">
        <v>957</v>
      </c>
      <c r="R2948" s="502" t="s">
        <v>5457</v>
      </c>
      <c r="S2948" s="349"/>
    </row>
    <row r="2949" spans="1:19" ht="84" x14ac:dyDescent="0.2">
      <c r="A2949" s="481">
        <f t="shared" si="356"/>
        <v>2946</v>
      </c>
      <c r="B2949" s="399">
        <v>45376</v>
      </c>
      <c r="C2949" s="441">
        <v>45352</v>
      </c>
      <c r="D2949" s="400" t="s">
        <v>114</v>
      </c>
      <c r="E2949" s="401" t="s">
        <v>342</v>
      </c>
      <c r="F2949" s="402">
        <v>22461.66</v>
      </c>
      <c r="G2949" s="405" t="s">
        <v>4966</v>
      </c>
      <c r="H2949" s="400" t="s">
        <v>139</v>
      </c>
      <c r="I2949" s="403" t="s">
        <v>4794</v>
      </c>
      <c r="J2949" s="386" t="str">
        <f t="shared" si="355"/>
        <v>27.657.800/0002-17</v>
      </c>
      <c r="K2949" s="386" t="s">
        <v>3733</v>
      </c>
      <c r="L2949" s="404" t="s">
        <v>3349</v>
      </c>
      <c r="M2949" s="386" t="s">
        <v>5236</v>
      </c>
      <c r="N2949" s="399">
        <v>45359</v>
      </c>
      <c r="O2949" s="400" t="s">
        <v>81</v>
      </c>
      <c r="P2949" s="504" t="s">
        <v>5052</v>
      </c>
      <c r="Q2949" s="502" t="s">
        <v>956</v>
      </c>
      <c r="R2949" s="502" t="s">
        <v>5412</v>
      </c>
      <c r="S2949" s="349"/>
    </row>
    <row r="2950" spans="1:19" ht="60" x14ac:dyDescent="0.2">
      <c r="A2950" s="481">
        <f t="shared" si="356"/>
        <v>2947</v>
      </c>
      <c r="B2950" s="399">
        <v>45376</v>
      </c>
      <c r="C2950" s="441">
        <v>45352</v>
      </c>
      <c r="D2950" s="400" t="s">
        <v>114</v>
      </c>
      <c r="E2950" s="401" t="s">
        <v>342</v>
      </c>
      <c r="F2950" s="402">
        <v>29.22</v>
      </c>
      <c r="G2950" s="405" t="s">
        <v>4967</v>
      </c>
      <c r="H2950" s="400" t="s">
        <v>139</v>
      </c>
      <c r="I2950" s="403" t="s">
        <v>1583</v>
      </c>
      <c r="J2950" s="386" t="str">
        <f t="shared" si="355"/>
        <v>17.281.106/0001-03</v>
      </c>
      <c r="K2950" s="386" t="s">
        <v>951</v>
      </c>
      <c r="L2950" s="404" t="s">
        <v>1341</v>
      </c>
      <c r="M2950" s="386" t="s">
        <v>5283</v>
      </c>
      <c r="N2950" s="399">
        <v>45367</v>
      </c>
      <c r="O2950" s="400" t="s">
        <v>81</v>
      </c>
      <c r="P2950" s="504" t="s">
        <v>1584</v>
      </c>
      <c r="Q2950" s="501" t="s">
        <v>126</v>
      </c>
      <c r="R2950" s="501" t="s">
        <v>126</v>
      </c>
      <c r="S2950" s="349"/>
    </row>
    <row r="2951" spans="1:19" ht="60" x14ac:dyDescent="0.2">
      <c r="A2951" s="481">
        <f t="shared" si="356"/>
        <v>2948</v>
      </c>
      <c r="B2951" s="399">
        <v>45376</v>
      </c>
      <c r="C2951" s="441">
        <v>45352</v>
      </c>
      <c r="D2951" s="400" t="s">
        <v>114</v>
      </c>
      <c r="E2951" s="401" t="s">
        <v>342</v>
      </c>
      <c r="F2951" s="402">
        <v>1142.8599999999999</v>
      </c>
      <c r="G2951" s="405" t="s">
        <v>4968</v>
      </c>
      <c r="H2951" s="400" t="s">
        <v>139</v>
      </c>
      <c r="I2951" s="403" t="s">
        <v>3244</v>
      </c>
      <c r="J2951" s="386" t="str">
        <f t="shared" si="355"/>
        <v>CPF Protegido - LGPD</v>
      </c>
      <c r="K2951" s="386" t="s">
        <v>1234</v>
      </c>
      <c r="L2951" s="404" t="s">
        <v>1445</v>
      </c>
      <c r="M2951" s="386" t="s">
        <v>3258</v>
      </c>
      <c r="N2951" s="399">
        <v>45351</v>
      </c>
      <c r="O2951" s="400" t="s">
        <v>81</v>
      </c>
      <c r="P2951" s="504" t="s">
        <v>3258</v>
      </c>
      <c r="Q2951" s="501" t="s">
        <v>126</v>
      </c>
      <c r="R2951" s="501" t="s">
        <v>126</v>
      </c>
      <c r="S2951" s="349"/>
    </row>
    <row r="2952" spans="1:19" ht="60" x14ac:dyDescent="0.2">
      <c r="A2952" s="481">
        <f t="shared" si="356"/>
        <v>2949</v>
      </c>
      <c r="B2952" s="399">
        <v>45377</v>
      </c>
      <c r="C2952" s="441">
        <v>45352</v>
      </c>
      <c r="D2952" s="400" t="s">
        <v>114</v>
      </c>
      <c r="E2952" s="401" t="s">
        <v>342</v>
      </c>
      <c r="F2952" s="402">
        <v>7225.07</v>
      </c>
      <c r="G2952" s="405" t="s">
        <v>4969</v>
      </c>
      <c r="H2952" s="400" t="s">
        <v>139</v>
      </c>
      <c r="I2952" s="403" t="s">
        <v>4970</v>
      </c>
      <c r="J2952" s="386" t="str">
        <f t="shared" si="355"/>
        <v>CPF Protegido - LGPD</v>
      </c>
      <c r="K2952" s="386" t="s">
        <v>4161</v>
      </c>
      <c r="L2952" s="404" t="s">
        <v>979</v>
      </c>
      <c r="M2952" s="386" t="s">
        <v>5284</v>
      </c>
      <c r="N2952" s="399">
        <v>45373</v>
      </c>
      <c r="O2952" s="400" t="s">
        <v>81</v>
      </c>
      <c r="P2952" s="504" t="s">
        <v>5073</v>
      </c>
      <c r="Q2952" s="502" t="s">
        <v>957</v>
      </c>
      <c r="R2952" s="502" t="s">
        <v>5458</v>
      </c>
      <c r="S2952" s="349"/>
    </row>
    <row r="2953" spans="1:19" ht="72" x14ac:dyDescent="0.2">
      <c r="A2953" s="481">
        <f t="shared" si="356"/>
        <v>2950</v>
      </c>
      <c r="B2953" s="399">
        <v>45377</v>
      </c>
      <c r="C2953" s="441">
        <v>45352</v>
      </c>
      <c r="D2953" s="400" t="s">
        <v>114</v>
      </c>
      <c r="E2953" s="401" t="s">
        <v>342</v>
      </c>
      <c r="F2953" s="402">
        <v>600</v>
      </c>
      <c r="G2953" s="405" t="s">
        <v>4971</v>
      </c>
      <c r="H2953" s="400" t="s">
        <v>139</v>
      </c>
      <c r="I2953" s="403" t="s">
        <v>4972</v>
      </c>
      <c r="J2953" s="386" t="str">
        <f t="shared" si="355"/>
        <v>31.960.356/0001-09</v>
      </c>
      <c r="K2953" s="386" t="s">
        <v>3733</v>
      </c>
      <c r="L2953" s="404" t="s">
        <v>3351</v>
      </c>
      <c r="M2953" s="386" t="s">
        <v>5105</v>
      </c>
      <c r="N2953" s="399">
        <v>45376</v>
      </c>
      <c r="O2953" s="400" t="s">
        <v>81</v>
      </c>
      <c r="P2953" s="504" t="s">
        <v>5074</v>
      </c>
      <c r="Q2953" s="502" t="s">
        <v>944</v>
      </c>
      <c r="R2953" s="502" t="s">
        <v>5459</v>
      </c>
      <c r="S2953" s="349"/>
    </row>
    <row r="2954" spans="1:19" ht="84" x14ac:dyDescent="0.2">
      <c r="A2954" s="481">
        <f t="shared" si="356"/>
        <v>2951</v>
      </c>
      <c r="B2954" s="399">
        <v>45377</v>
      </c>
      <c r="C2954" s="441">
        <v>45352</v>
      </c>
      <c r="D2954" s="400" t="s">
        <v>114</v>
      </c>
      <c r="E2954" s="401" t="s">
        <v>342</v>
      </c>
      <c r="F2954" s="402">
        <v>600</v>
      </c>
      <c r="G2954" s="405" t="s">
        <v>4973</v>
      </c>
      <c r="H2954" s="400" t="s">
        <v>139</v>
      </c>
      <c r="I2954" s="403" t="s">
        <v>4593</v>
      </c>
      <c r="J2954" s="386" t="str">
        <f t="shared" si="355"/>
        <v>29.782.437/0001-06</v>
      </c>
      <c r="K2954" s="386" t="s">
        <v>3733</v>
      </c>
      <c r="L2954" s="404" t="s">
        <v>3351</v>
      </c>
      <c r="M2954" s="386" t="s">
        <v>3659</v>
      </c>
      <c r="N2954" s="399">
        <v>45376</v>
      </c>
      <c r="O2954" s="400" t="s">
        <v>81</v>
      </c>
      <c r="P2954" s="504" t="s">
        <v>5008</v>
      </c>
      <c r="Q2954" s="502" t="s">
        <v>944</v>
      </c>
      <c r="R2954" s="502" t="s">
        <v>5460</v>
      </c>
      <c r="S2954" s="349"/>
    </row>
    <row r="2955" spans="1:19" ht="60" x14ac:dyDescent="0.2">
      <c r="A2955" s="481">
        <f t="shared" si="356"/>
        <v>2952</v>
      </c>
      <c r="B2955" s="399">
        <v>45377</v>
      </c>
      <c r="C2955" s="441">
        <v>45352</v>
      </c>
      <c r="D2955" s="400" t="s">
        <v>114</v>
      </c>
      <c r="E2955" s="401" t="s">
        <v>342</v>
      </c>
      <c r="F2955" s="402">
        <v>7840</v>
      </c>
      <c r="G2955" s="405" t="s">
        <v>4974</v>
      </c>
      <c r="H2955" s="400" t="s">
        <v>139</v>
      </c>
      <c r="I2955" s="403" t="s">
        <v>4975</v>
      </c>
      <c r="J2955" s="386" t="str">
        <f t="shared" si="355"/>
        <v>13.437.127/0001-14</v>
      </c>
      <c r="K2955" s="386" t="s">
        <v>3733</v>
      </c>
      <c r="L2955" s="404" t="s">
        <v>3351</v>
      </c>
      <c r="M2955" s="386" t="s">
        <v>5285</v>
      </c>
      <c r="N2955" s="399">
        <v>45376</v>
      </c>
      <c r="O2955" s="400" t="s">
        <v>81</v>
      </c>
      <c r="P2955" s="504" t="s">
        <v>5075</v>
      </c>
      <c r="Q2955" s="502" t="s">
        <v>944</v>
      </c>
      <c r="R2955" s="502" t="s">
        <v>5461</v>
      </c>
      <c r="S2955" s="349"/>
    </row>
    <row r="2956" spans="1:19" ht="60" x14ac:dyDescent="0.2">
      <c r="A2956" s="481">
        <f t="shared" si="356"/>
        <v>2953</v>
      </c>
      <c r="B2956" s="399">
        <v>45377</v>
      </c>
      <c r="C2956" s="441">
        <v>45352</v>
      </c>
      <c r="D2956" s="400" t="s">
        <v>114</v>
      </c>
      <c r="E2956" s="401" t="s">
        <v>342</v>
      </c>
      <c r="F2956" s="402">
        <v>2100</v>
      </c>
      <c r="G2956" s="405" t="s">
        <v>4976</v>
      </c>
      <c r="H2956" s="400" t="s">
        <v>139</v>
      </c>
      <c r="I2956" s="403" t="s">
        <v>4977</v>
      </c>
      <c r="J2956" s="386" t="str">
        <f t="shared" si="355"/>
        <v>CPF Protegido - LGPD</v>
      </c>
      <c r="K2956" s="386" t="s">
        <v>3733</v>
      </c>
      <c r="L2956" s="404" t="s">
        <v>979</v>
      </c>
      <c r="M2956" s="386" t="s">
        <v>5286</v>
      </c>
      <c r="N2956" s="399">
        <v>45376</v>
      </c>
      <c r="O2956" s="400" t="s">
        <v>81</v>
      </c>
      <c r="P2956" s="504" t="s">
        <v>5076</v>
      </c>
      <c r="Q2956" s="502" t="s">
        <v>957</v>
      </c>
      <c r="R2956" s="502" t="s">
        <v>5462</v>
      </c>
      <c r="S2956" s="349"/>
    </row>
    <row r="2957" spans="1:19" ht="72" x14ac:dyDescent="0.2">
      <c r="A2957" s="481">
        <f t="shared" si="356"/>
        <v>2954</v>
      </c>
      <c r="B2957" s="399">
        <v>45377</v>
      </c>
      <c r="C2957" s="441">
        <v>45352</v>
      </c>
      <c r="D2957" s="400" t="s">
        <v>114</v>
      </c>
      <c r="E2957" s="401" t="s">
        <v>342</v>
      </c>
      <c r="F2957" s="402">
        <v>1439.85</v>
      </c>
      <c r="G2957" s="405" t="s">
        <v>4978</v>
      </c>
      <c r="H2957" s="400" t="s">
        <v>139</v>
      </c>
      <c r="I2957" s="403" t="s">
        <v>4794</v>
      </c>
      <c r="J2957" s="386" t="str">
        <f t="shared" si="355"/>
        <v>27.657.800/0002-17</v>
      </c>
      <c r="K2957" s="386" t="s">
        <v>3733</v>
      </c>
      <c r="L2957" s="404" t="s">
        <v>3351</v>
      </c>
      <c r="M2957" s="386" t="s">
        <v>5287</v>
      </c>
      <c r="N2957" s="399">
        <v>45376</v>
      </c>
      <c r="O2957" s="400" t="s">
        <v>81</v>
      </c>
      <c r="P2957" s="504" t="s">
        <v>5052</v>
      </c>
      <c r="Q2957" s="502" t="s">
        <v>957</v>
      </c>
      <c r="R2957" s="502" t="s">
        <v>5412</v>
      </c>
      <c r="S2957" s="349"/>
    </row>
    <row r="2958" spans="1:19" ht="60" x14ac:dyDescent="0.2">
      <c r="A2958" s="481">
        <f t="shared" si="356"/>
        <v>2955</v>
      </c>
      <c r="B2958" s="399">
        <v>45378</v>
      </c>
      <c r="C2958" s="441">
        <v>45352</v>
      </c>
      <c r="D2958" s="400" t="s">
        <v>114</v>
      </c>
      <c r="E2958" s="401" t="s">
        <v>342</v>
      </c>
      <c r="F2958" s="402">
        <v>-120</v>
      </c>
      <c r="G2958" s="405" t="s">
        <v>5478</v>
      </c>
      <c r="H2958" s="400" t="s">
        <v>139</v>
      </c>
      <c r="I2958" s="403" t="s">
        <v>4617</v>
      </c>
      <c r="J2958" s="386" t="str">
        <f t="shared" ref="J2958:J2976" si="357">IF(P2958="","",IF(LEN(TRIM(P2958))&gt;14,P2958,"CPF Protegido - LGPD"))</f>
        <v>07.853.729/0001-50</v>
      </c>
      <c r="K2958" s="386" t="s">
        <v>2006</v>
      </c>
      <c r="L2958" s="404" t="s">
        <v>3348</v>
      </c>
      <c r="M2958" s="386" t="s">
        <v>3258</v>
      </c>
      <c r="N2958" s="399">
        <v>45378</v>
      </c>
      <c r="O2958" s="400" t="s">
        <v>81</v>
      </c>
      <c r="P2958" s="504" t="s">
        <v>5016</v>
      </c>
      <c r="Q2958" s="502" t="s">
        <v>126</v>
      </c>
      <c r="R2958" s="502" t="s">
        <v>5365</v>
      </c>
      <c r="S2958" s="349"/>
    </row>
    <row r="2959" spans="1:19" ht="60" x14ac:dyDescent="0.2">
      <c r="A2959" s="481">
        <f t="shared" si="356"/>
        <v>2956</v>
      </c>
      <c r="B2959" s="399">
        <v>45378</v>
      </c>
      <c r="C2959" s="441">
        <v>45352</v>
      </c>
      <c r="D2959" s="400" t="s">
        <v>114</v>
      </c>
      <c r="E2959" s="401" t="s">
        <v>342</v>
      </c>
      <c r="F2959" s="402">
        <v>752</v>
      </c>
      <c r="G2959" s="405" t="s">
        <v>5479</v>
      </c>
      <c r="H2959" s="400" t="s">
        <v>139</v>
      </c>
      <c r="I2959" s="403" t="s">
        <v>5494</v>
      </c>
      <c r="J2959" s="386" t="str">
        <f t="shared" si="357"/>
        <v>04.757.157/0003-89</v>
      </c>
      <c r="K2959" s="386" t="s">
        <v>951</v>
      </c>
      <c r="L2959" s="404" t="s">
        <v>3349</v>
      </c>
      <c r="M2959" s="386" t="s">
        <v>5526</v>
      </c>
      <c r="N2959" s="399">
        <v>45350</v>
      </c>
      <c r="O2959" s="400" t="s">
        <v>81</v>
      </c>
      <c r="P2959" s="504" t="s">
        <v>5502</v>
      </c>
      <c r="Q2959" s="502" t="s">
        <v>956</v>
      </c>
      <c r="R2959" s="502" t="s">
        <v>5510</v>
      </c>
      <c r="S2959" s="349"/>
    </row>
    <row r="2960" spans="1:19" ht="60" x14ac:dyDescent="0.2">
      <c r="A2960" s="481">
        <f t="shared" si="356"/>
        <v>2957</v>
      </c>
      <c r="B2960" s="399">
        <v>45378</v>
      </c>
      <c r="C2960" s="441">
        <v>45352</v>
      </c>
      <c r="D2960" s="400" t="s">
        <v>114</v>
      </c>
      <c r="E2960" s="401" t="s">
        <v>342</v>
      </c>
      <c r="F2960" s="402">
        <v>103.21</v>
      </c>
      <c r="G2960" s="405" t="s">
        <v>5480</v>
      </c>
      <c r="H2960" s="400" t="s">
        <v>139</v>
      </c>
      <c r="I2960" s="403" t="s">
        <v>3194</v>
      </c>
      <c r="J2960" s="386" t="str">
        <f t="shared" si="357"/>
        <v>00.830.498/0001-10</v>
      </c>
      <c r="K2960" s="386" t="s">
        <v>951</v>
      </c>
      <c r="L2960" s="404" t="s">
        <v>3349</v>
      </c>
      <c r="M2960" s="386" t="s">
        <v>5527</v>
      </c>
      <c r="N2960" s="399">
        <v>45350</v>
      </c>
      <c r="O2960" s="400" t="s">
        <v>81</v>
      </c>
      <c r="P2960" s="504" t="s">
        <v>3284</v>
      </c>
      <c r="Q2960" s="502" t="s">
        <v>956</v>
      </c>
      <c r="R2960" s="502" t="s">
        <v>5511</v>
      </c>
      <c r="S2960" s="349"/>
    </row>
    <row r="2961" spans="1:19" ht="60" x14ac:dyDescent="0.2">
      <c r="A2961" s="481">
        <f t="shared" si="356"/>
        <v>2958</v>
      </c>
      <c r="B2961" s="399">
        <v>45378</v>
      </c>
      <c r="C2961" s="441">
        <v>45352</v>
      </c>
      <c r="D2961" s="400" t="s">
        <v>114</v>
      </c>
      <c r="E2961" s="401" t="s">
        <v>342</v>
      </c>
      <c r="F2961" s="402">
        <v>456.66</v>
      </c>
      <c r="G2961" s="405" t="s">
        <v>5481</v>
      </c>
      <c r="H2961" s="400" t="s">
        <v>139</v>
      </c>
      <c r="I2961" s="403" t="s">
        <v>5495</v>
      </c>
      <c r="J2961" s="386" t="str">
        <f t="shared" si="357"/>
        <v>10.490.181/0001-35</v>
      </c>
      <c r="K2961" s="386" t="s">
        <v>951</v>
      </c>
      <c r="L2961" s="404" t="s">
        <v>3349</v>
      </c>
      <c r="M2961" s="386" t="s">
        <v>5551</v>
      </c>
      <c r="N2961" s="399">
        <v>45383</v>
      </c>
      <c r="O2961" s="400" t="s">
        <v>81</v>
      </c>
      <c r="P2961" s="504" t="s">
        <v>5503</v>
      </c>
      <c r="Q2961" s="502" t="s">
        <v>956</v>
      </c>
      <c r="R2961" s="502" t="s">
        <v>5512</v>
      </c>
      <c r="S2961" s="349"/>
    </row>
    <row r="2962" spans="1:19" ht="60" x14ac:dyDescent="0.2">
      <c r="A2962" s="481">
        <f t="shared" si="356"/>
        <v>2959</v>
      </c>
      <c r="B2962" s="399">
        <v>45378</v>
      </c>
      <c r="C2962" s="441">
        <v>45352</v>
      </c>
      <c r="D2962" s="400" t="s">
        <v>114</v>
      </c>
      <c r="E2962" s="401" t="s">
        <v>342</v>
      </c>
      <c r="F2962" s="402">
        <v>3000</v>
      </c>
      <c r="G2962" s="405" t="s">
        <v>5482</v>
      </c>
      <c r="H2962" s="400" t="s">
        <v>139</v>
      </c>
      <c r="I2962" s="403" t="s">
        <v>5496</v>
      </c>
      <c r="J2962" s="386" t="str">
        <f t="shared" si="357"/>
        <v>36.212.045/0001-77</v>
      </c>
      <c r="K2962" s="386" t="s">
        <v>3733</v>
      </c>
      <c r="L2962" s="404" t="s">
        <v>3351</v>
      </c>
      <c r="M2962" s="386" t="s">
        <v>3369</v>
      </c>
      <c r="N2962" s="399">
        <v>45377</v>
      </c>
      <c r="O2962" s="400" t="s">
        <v>81</v>
      </c>
      <c r="P2962" s="504" t="s">
        <v>5504</v>
      </c>
      <c r="Q2962" s="502" t="s">
        <v>944</v>
      </c>
      <c r="R2962" s="502" t="s">
        <v>5513</v>
      </c>
      <c r="S2962" s="349"/>
    </row>
    <row r="2963" spans="1:19" ht="60" x14ac:dyDescent="0.2">
      <c r="A2963" s="481">
        <f t="shared" ref="A2963:A2977" si="358">IF(B2963="","",ROW()-ROW($A$3))</f>
        <v>2960</v>
      </c>
      <c r="B2963" s="399">
        <v>45378</v>
      </c>
      <c r="C2963" s="441">
        <v>45352</v>
      </c>
      <c r="D2963" s="400" t="s">
        <v>114</v>
      </c>
      <c r="E2963" s="401" t="s">
        <v>342</v>
      </c>
      <c r="F2963" s="402">
        <v>24337.3</v>
      </c>
      <c r="G2963" s="405" t="s">
        <v>5483</v>
      </c>
      <c r="H2963" s="400" t="s">
        <v>139</v>
      </c>
      <c r="I2963" s="403" t="s">
        <v>1859</v>
      </c>
      <c r="J2963" s="386" t="str">
        <f t="shared" si="357"/>
        <v>00.752.643/0001-91</v>
      </c>
      <c r="K2963" s="386" t="s">
        <v>3733</v>
      </c>
      <c r="L2963" s="404" t="s">
        <v>3351</v>
      </c>
      <c r="M2963" s="386" t="s">
        <v>5528</v>
      </c>
      <c r="N2963" s="399">
        <v>45377</v>
      </c>
      <c r="O2963" s="400" t="s">
        <v>81</v>
      </c>
      <c r="P2963" s="504" t="s">
        <v>1860</v>
      </c>
      <c r="Q2963" s="502" t="s">
        <v>944</v>
      </c>
      <c r="R2963" s="502" t="s">
        <v>5514</v>
      </c>
      <c r="S2963" s="349"/>
    </row>
    <row r="2964" spans="1:19" ht="60" x14ac:dyDescent="0.2">
      <c r="A2964" s="481">
        <f t="shared" si="358"/>
        <v>2961</v>
      </c>
      <c r="B2964" s="399">
        <v>45378</v>
      </c>
      <c r="C2964" s="441">
        <v>45352</v>
      </c>
      <c r="D2964" s="400" t="s">
        <v>114</v>
      </c>
      <c r="E2964" s="401" t="s">
        <v>342</v>
      </c>
      <c r="F2964" s="402">
        <v>1250</v>
      </c>
      <c r="G2964" s="405" t="s">
        <v>5484</v>
      </c>
      <c r="H2964" s="400" t="s">
        <v>139</v>
      </c>
      <c r="I2964" s="403" t="s">
        <v>4820</v>
      </c>
      <c r="J2964" s="386" t="str">
        <f t="shared" si="357"/>
        <v>14.745.847/0001-00</v>
      </c>
      <c r="K2964" s="386" t="s">
        <v>3733</v>
      </c>
      <c r="L2964" s="404" t="s">
        <v>3351</v>
      </c>
      <c r="M2964" s="386" t="s">
        <v>3373</v>
      </c>
      <c r="N2964" s="399">
        <v>45377</v>
      </c>
      <c r="O2964" s="400" t="s">
        <v>81</v>
      </c>
      <c r="P2964" s="504" t="s">
        <v>5057</v>
      </c>
      <c r="Q2964" s="502" t="s">
        <v>944</v>
      </c>
      <c r="R2964" s="502" t="s">
        <v>5515</v>
      </c>
      <c r="S2964" s="349"/>
    </row>
    <row r="2965" spans="1:19" ht="60" x14ac:dyDescent="0.2">
      <c r="A2965" s="481">
        <f t="shared" si="358"/>
        <v>2962</v>
      </c>
      <c r="B2965" s="399">
        <v>45378</v>
      </c>
      <c r="C2965" s="441">
        <v>45352</v>
      </c>
      <c r="D2965" s="400" t="s">
        <v>114</v>
      </c>
      <c r="E2965" s="401" t="s">
        <v>342</v>
      </c>
      <c r="F2965" s="402">
        <v>2500</v>
      </c>
      <c r="G2965" s="405" t="s">
        <v>5485</v>
      </c>
      <c r="H2965" s="400" t="s">
        <v>139</v>
      </c>
      <c r="I2965" s="403" t="s">
        <v>5497</v>
      </c>
      <c r="J2965" s="386" t="str">
        <f t="shared" si="357"/>
        <v>42.951.643/0001-60</v>
      </c>
      <c r="K2965" s="386" t="s">
        <v>3733</v>
      </c>
      <c r="L2965" s="404" t="s">
        <v>3592</v>
      </c>
      <c r="M2965" s="386" t="s">
        <v>3258</v>
      </c>
      <c r="N2965" s="399">
        <v>45377</v>
      </c>
      <c r="O2965" s="400" t="s">
        <v>81</v>
      </c>
      <c r="P2965" s="504" t="s">
        <v>5505</v>
      </c>
      <c r="Q2965" s="502" t="s">
        <v>944</v>
      </c>
      <c r="R2965" s="502" t="s">
        <v>5516</v>
      </c>
      <c r="S2965" s="349"/>
    </row>
    <row r="2966" spans="1:19" ht="60" x14ac:dyDescent="0.2">
      <c r="A2966" s="481">
        <f t="shared" si="358"/>
        <v>2963</v>
      </c>
      <c r="B2966" s="399">
        <v>45378</v>
      </c>
      <c r="C2966" s="441">
        <v>45352</v>
      </c>
      <c r="D2966" s="400" t="s">
        <v>114</v>
      </c>
      <c r="E2966" s="401" t="s">
        <v>342</v>
      </c>
      <c r="F2966" s="402">
        <v>1441.64</v>
      </c>
      <c r="G2966" s="405" t="s">
        <v>5486</v>
      </c>
      <c r="H2966" s="400" t="s">
        <v>139</v>
      </c>
      <c r="I2966" s="403" t="s">
        <v>4977</v>
      </c>
      <c r="J2966" s="386" t="str">
        <f t="shared" si="357"/>
        <v>CPF Protegido - LGPD</v>
      </c>
      <c r="K2966" s="386" t="s">
        <v>3733</v>
      </c>
      <c r="L2966" s="404" t="s">
        <v>979</v>
      </c>
      <c r="M2966" s="386" t="s">
        <v>5529</v>
      </c>
      <c r="N2966" s="399">
        <v>45376</v>
      </c>
      <c r="O2966" s="400" t="s">
        <v>81</v>
      </c>
      <c r="P2966" s="504" t="s">
        <v>5076</v>
      </c>
      <c r="Q2966" s="502" t="s">
        <v>957</v>
      </c>
      <c r="R2966" s="502" t="s">
        <v>5517</v>
      </c>
      <c r="S2966" s="349"/>
    </row>
    <row r="2967" spans="1:19" ht="60" x14ac:dyDescent="0.2">
      <c r="A2967" s="481">
        <f t="shared" si="358"/>
        <v>2964</v>
      </c>
      <c r="B2967" s="399">
        <v>45378</v>
      </c>
      <c r="C2967" s="441">
        <v>45352</v>
      </c>
      <c r="D2967" s="400" t="s">
        <v>114</v>
      </c>
      <c r="E2967" s="401" t="s">
        <v>342</v>
      </c>
      <c r="F2967" s="402">
        <v>7600</v>
      </c>
      <c r="G2967" s="405" t="s">
        <v>5487</v>
      </c>
      <c r="H2967" s="400" t="s">
        <v>139</v>
      </c>
      <c r="I2967" s="403" t="s">
        <v>946</v>
      </c>
      <c r="J2967" s="386" t="str">
        <f t="shared" si="357"/>
        <v>50.179.923/0001-20</v>
      </c>
      <c r="K2967" s="386" t="s">
        <v>3733</v>
      </c>
      <c r="L2967" s="404" t="s">
        <v>3351</v>
      </c>
      <c r="M2967" s="386" t="s">
        <v>5530</v>
      </c>
      <c r="N2967" s="399">
        <v>45377</v>
      </c>
      <c r="O2967" s="400" t="s">
        <v>81</v>
      </c>
      <c r="P2967" s="504" t="s">
        <v>948</v>
      </c>
      <c r="Q2967" s="502" t="s">
        <v>944</v>
      </c>
      <c r="R2967" s="502" t="s">
        <v>5518</v>
      </c>
      <c r="S2967" s="349"/>
    </row>
    <row r="2968" spans="1:19" ht="60" x14ac:dyDescent="0.2">
      <c r="A2968" s="481">
        <f t="shared" si="358"/>
        <v>2965</v>
      </c>
      <c r="B2968" s="399">
        <v>45378</v>
      </c>
      <c r="C2968" s="441">
        <v>45352</v>
      </c>
      <c r="D2968" s="400" t="s">
        <v>114</v>
      </c>
      <c r="E2968" s="401" t="s">
        <v>342</v>
      </c>
      <c r="F2968" s="402">
        <v>450</v>
      </c>
      <c r="G2968" s="405" t="s">
        <v>5488</v>
      </c>
      <c r="H2968" s="400" t="s">
        <v>139</v>
      </c>
      <c r="I2968" s="403" t="s">
        <v>1840</v>
      </c>
      <c r="J2968" s="386" t="str">
        <f t="shared" si="357"/>
        <v>22.975.881/0001-07</v>
      </c>
      <c r="K2968" s="386" t="s">
        <v>3733</v>
      </c>
      <c r="L2968" s="404" t="s">
        <v>3351</v>
      </c>
      <c r="M2968" s="386" t="s">
        <v>5091</v>
      </c>
      <c r="N2968" s="399">
        <v>45376</v>
      </c>
      <c r="O2968" s="400" t="s">
        <v>81</v>
      </c>
      <c r="P2968" s="504" t="s">
        <v>663</v>
      </c>
      <c r="Q2968" s="502" t="s">
        <v>957</v>
      </c>
      <c r="R2968" s="502" t="s">
        <v>5519</v>
      </c>
      <c r="S2968" s="349"/>
    </row>
    <row r="2969" spans="1:19" ht="60" x14ac:dyDescent="0.2">
      <c r="A2969" s="481">
        <f t="shared" ref="A2969" si="359">IF(B2969="","",ROW()-ROW($A$3))</f>
        <v>2966</v>
      </c>
      <c r="B2969" s="399">
        <v>45378</v>
      </c>
      <c r="C2969" s="441">
        <v>45352</v>
      </c>
      <c r="D2969" s="400" t="s">
        <v>92</v>
      </c>
      <c r="E2969" s="401" t="s">
        <v>94</v>
      </c>
      <c r="F2969" s="402">
        <v>1000000</v>
      </c>
      <c r="G2969" s="405" t="s">
        <v>5554</v>
      </c>
      <c r="H2969" s="400" t="s">
        <v>126</v>
      </c>
      <c r="I2969" s="344" t="s">
        <v>1822</v>
      </c>
      <c r="J2969" s="386" t="str">
        <f t="shared" si="357"/>
        <v>70.945.209/0001-03</v>
      </c>
      <c r="K2969" s="430" t="s">
        <v>1021</v>
      </c>
      <c r="L2969" s="344" t="s">
        <v>939</v>
      </c>
      <c r="M2969" s="432" t="s">
        <v>3258</v>
      </c>
      <c r="N2969" s="399">
        <v>45378</v>
      </c>
      <c r="O2969" s="400" t="s">
        <v>81</v>
      </c>
      <c r="P2969" s="508" t="s">
        <v>718</v>
      </c>
      <c r="Q2969" s="501" t="s">
        <v>126</v>
      </c>
      <c r="R2969" s="501" t="s">
        <v>126</v>
      </c>
      <c r="S2969" s="349"/>
    </row>
    <row r="2970" spans="1:19" ht="60" x14ac:dyDescent="0.2">
      <c r="A2970" s="481">
        <f t="shared" ref="A2970" si="360">IF(B2970="","",ROW()-ROW($A$3))</f>
        <v>2967</v>
      </c>
      <c r="B2970" s="399">
        <v>45379</v>
      </c>
      <c r="C2970" s="441">
        <v>45352</v>
      </c>
      <c r="D2970" s="400" t="s">
        <v>114</v>
      </c>
      <c r="E2970" s="401" t="s">
        <v>342</v>
      </c>
      <c r="F2970" s="402">
        <v>-1</v>
      </c>
      <c r="G2970" s="405" t="s">
        <v>3734</v>
      </c>
      <c r="H2970" s="400" t="s">
        <v>139</v>
      </c>
      <c r="I2970" s="403" t="s">
        <v>943</v>
      </c>
      <c r="J2970" s="386" t="str">
        <f t="shared" si="357"/>
        <v>70.945.209/0001-03</v>
      </c>
      <c r="K2970" s="386" t="s">
        <v>3734</v>
      </c>
      <c r="L2970" s="404" t="s">
        <v>939</v>
      </c>
      <c r="M2970" s="386" t="s">
        <v>3258</v>
      </c>
      <c r="N2970" s="399">
        <v>45379</v>
      </c>
      <c r="O2970" s="400" t="s">
        <v>81</v>
      </c>
      <c r="P2970" s="504" t="s">
        <v>718</v>
      </c>
      <c r="Q2970" s="501" t="s">
        <v>126</v>
      </c>
      <c r="R2970" s="501" t="s">
        <v>126</v>
      </c>
      <c r="S2970" s="349"/>
    </row>
    <row r="2971" spans="1:19" ht="60" x14ac:dyDescent="0.2">
      <c r="A2971" s="481">
        <f t="shared" si="358"/>
        <v>2968</v>
      </c>
      <c r="B2971" s="399">
        <v>45379</v>
      </c>
      <c r="C2971" s="441">
        <v>45352</v>
      </c>
      <c r="D2971" s="400" t="s">
        <v>114</v>
      </c>
      <c r="E2971" s="401" t="s">
        <v>342</v>
      </c>
      <c r="F2971" s="402">
        <v>554.4</v>
      </c>
      <c r="G2971" s="405" t="s">
        <v>5489</v>
      </c>
      <c r="H2971" s="400" t="s">
        <v>139</v>
      </c>
      <c r="I2971" s="403" t="s">
        <v>4674</v>
      </c>
      <c r="J2971" s="386" t="str">
        <f t="shared" si="357"/>
        <v>CPF Protegido - LGPD</v>
      </c>
      <c r="K2971" s="386" t="s">
        <v>3733</v>
      </c>
      <c r="L2971" s="404" t="s">
        <v>979</v>
      </c>
      <c r="M2971" s="386" t="s">
        <v>5531</v>
      </c>
      <c r="N2971" s="399">
        <v>45378</v>
      </c>
      <c r="O2971" s="400" t="s">
        <v>81</v>
      </c>
      <c r="P2971" s="504" t="s">
        <v>5030</v>
      </c>
      <c r="Q2971" s="502" t="s">
        <v>944</v>
      </c>
      <c r="R2971" s="502" t="s">
        <v>5520</v>
      </c>
      <c r="S2971" s="349"/>
    </row>
    <row r="2972" spans="1:19" ht="60" x14ac:dyDescent="0.2">
      <c r="A2972" s="481">
        <f t="shared" ref="A2972:A2975" si="361">IF(B2972="","",ROW()-ROW($A$3))</f>
        <v>2969</v>
      </c>
      <c r="B2972" s="399">
        <v>45379</v>
      </c>
      <c r="C2972" s="441">
        <v>45352</v>
      </c>
      <c r="D2972" s="400" t="s">
        <v>114</v>
      </c>
      <c r="E2972" s="401" t="s">
        <v>342</v>
      </c>
      <c r="F2972" s="402">
        <v>7840</v>
      </c>
      <c r="G2972" s="405" t="s">
        <v>4959</v>
      </c>
      <c r="H2972" s="400" t="s">
        <v>139</v>
      </c>
      <c r="I2972" s="403" t="s">
        <v>5498</v>
      </c>
      <c r="J2972" s="386" t="str">
        <f t="shared" si="357"/>
        <v>43.561.006/0001-40</v>
      </c>
      <c r="K2972" s="386" t="s">
        <v>3733</v>
      </c>
      <c r="L2972" s="404" t="s">
        <v>3351</v>
      </c>
      <c r="M2972" s="386" t="s">
        <v>5532</v>
      </c>
      <c r="N2972" s="399">
        <v>45378</v>
      </c>
      <c r="O2972" s="400" t="s">
        <v>81</v>
      </c>
      <c r="P2972" s="504" t="s">
        <v>5506</v>
      </c>
      <c r="Q2972" s="502" t="s">
        <v>944</v>
      </c>
      <c r="R2972" s="502" t="s">
        <v>5521</v>
      </c>
      <c r="S2972" s="349"/>
    </row>
    <row r="2973" spans="1:19" ht="60" x14ac:dyDescent="0.2">
      <c r="A2973" s="481">
        <f t="shared" si="361"/>
        <v>2970</v>
      </c>
      <c r="B2973" s="399">
        <v>45379</v>
      </c>
      <c r="C2973" s="441">
        <v>45352</v>
      </c>
      <c r="D2973" s="400" t="s">
        <v>114</v>
      </c>
      <c r="E2973" s="401" t="s">
        <v>342</v>
      </c>
      <c r="F2973" s="402">
        <v>87.89</v>
      </c>
      <c r="G2973" s="405" t="s">
        <v>5490</v>
      </c>
      <c r="H2973" s="400" t="s">
        <v>139</v>
      </c>
      <c r="I2973" s="403" t="s">
        <v>5499</v>
      </c>
      <c r="J2973" s="386" t="str">
        <f t="shared" si="357"/>
        <v>00.776.574/0001-56</v>
      </c>
      <c r="K2973" s="386" t="s">
        <v>951</v>
      </c>
      <c r="L2973" s="404" t="s">
        <v>3349</v>
      </c>
      <c r="M2973" s="386" t="s">
        <v>5552</v>
      </c>
      <c r="N2973" s="399">
        <v>45383</v>
      </c>
      <c r="O2973" s="400" t="s">
        <v>81</v>
      </c>
      <c r="P2973" s="504" t="s">
        <v>5507</v>
      </c>
      <c r="Q2973" s="502" t="s">
        <v>956</v>
      </c>
      <c r="R2973" s="502" t="s">
        <v>5522</v>
      </c>
      <c r="S2973" s="349"/>
    </row>
    <row r="2974" spans="1:19" ht="60" x14ac:dyDescent="0.2">
      <c r="A2974" s="481">
        <f t="shared" si="361"/>
        <v>2971</v>
      </c>
      <c r="B2974" s="399">
        <v>45379</v>
      </c>
      <c r="C2974" s="441">
        <v>45352</v>
      </c>
      <c r="D2974" s="400" t="s">
        <v>114</v>
      </c>
      <c r="E2974" s="401" t="s">
        <v>342</v>
      </c>
      <c r="F2974" s="402">
        <v>672.8</v>
      </c>
      <c r="G2974" s="405" t="s">
        <v>5491</v>
      </c>
      <c r="H2974" s="400" t="s">
        <v>139</v>
      </c>
      <c r="I2974" s="403" t="s">
        <v>4923</v>
      </c>
      <c r="J2974" s="386" t="str">
        <f t="shared" si="357"/>
        <v>45.186.247/0001-82</v>
      </c>
      <c r="K2974" s="386" t="s">
        <v>951</v>
      </c>
      <c r="L2974" s="404" t="s">
        <v>3349</v>
      </c>
      <c r="M2974" s="386" t="s">
        <v>5533</v>
      </c>
      <c r="N2974" s="399">
        <v>45350</v>
      </c>
      <c r="O2974" s="400" t="s">
        <v>81</v>
      </c>
      <c r="P2974" s="504" t="s">
        <v>744</v>
      </c>
      <c r="Q2974" s="502" t="s">
        <v>956</v>
      </c>
      <c r="R2974" s="502" t="s">
        <v>5523</v>
      </c>
      <c r="S2974" s="349"/>
    </row>
    <row r="2975" spans="1:19" ht="60" x14ac:dyDescent="0.2">
      <c r="A2975" s="481">
        <f t="shared" si="361"/>
        <v>2972</v>
      </c>
      <c r="B2975" s="399">
        <v>45379</v>
      </c>
      <c r="C2975" s="441">
        <v>45352</v>
      </c>
      <c r="D2975" s="400" t="s">
        <v>114</v>
      </c>
      <c r="E2975" s="401" t="s">
        <v>342</v>
      </c>
      <c r="F2975" s="402">
        <v>499.9</v>
      </c>
      <c r="G2975" s="405" t="s">
        <v>5492</v>
      </c>
      <c r="H2975" s="400" t="s">
        <v>139</v>
      </c>
      <c r="I2975" s="403" t="s">
        <v>5500</v>
      </c>
      <c r="J2975" s="386" t="str">
        <f t="shared" si="357"/>
        <v>06.347.409/0069-53</v>
      </c>
      <c r="K2975" s="386" t="s">
        <v>951</v>
      </c>
      <c r="L2975" s="404" t="s">
        <v>3349</v>
      </c>
      <c r="M2975" s="386"/>
      <c r="N2975" s="399" t="s">
        <v>5637</v>
      </c>
      <c r="O2975" s="400" t="s">
        <v>81</v>
      </c>
      <c r="P2975" s="504" t="s">
        <v>5508</v>
      </c>
      <c r="Q2975" s="502" t="s">
        <v>956</v>
      </c>
      <c r="R2975" s="502" t="s">
        <v>5524</v>
      </c>
      <c r="S2975" s="349"/>
    </row>
    <row r="2976" spans="1:19" ht="60" x14ac:dyDescent="0.2">
      <c r="A2976" s="481">
        <f t="shared" ref="A2976" si="362">IF(B2976="","",ROW()-ROW($A$3))</f>
        <v>2973</v>
      </c>
      <c r="B2976" s="399">
        <v>45379</v>
      </c>
      <c r="C2976" s="441">
        <v>45352</v>
      </c>
      <c r="D2976" s="400" t="s">
        <v>114</v>
      </c>
      <c r="E2976" s="401" t="s">
        <v>342</v>
      </c>
      <c r="F2976" s="402">
        <v>487.15</v>
      </c>
      <c r="G2976" s="405" t="s">
        <v>5493</v>
      </c>
      <c r="H2976" s="400" t="s">
        <v>139</v>
      </c>
      <c r="I2976" s="403" t="s">
        <v>5501</v>
      </c>
      <c r="J2976" s="386" t="str">
        <f t="shared" si="357"/>
        <v>31.976.668/0001-00</v>
      </c>
      <c r="K2976" s="386" t="s">
        <v>4351</v>
      </c>
      <c r="L2976" s="404" t="s">
        <v>3351</v>
      </c>
      <c r="M2976" s="386" t="s">
        <v>3653</v>
      </c>
      <c r="N2976" s="399">
        <v>45378</v>
      </c>
      <c r="O2976" s="400" t="s">
        <v>81</v>
      </c>
      <c r="P2976" s="504" t="s">
        <v>5509</v>
      </c>
      <c r="Q2976" s="502" t="s">
        <v>944</v>
      </c>
      <c r="R2976" s="502" t="s">
        <v>5525</v>
      </c>
      <c r="S2976" s="349"/>
    </row>
    <row r="2977" spans="1:19" ht="60" x14ac:dyDescent="0.2">
      <c r="A2977" s="481">
        <f t="shared" si="358"/>
        <v>2974</v>
      </c>
      <c r="B2977" s="399">
        <v>45379</v>
      </c>
      <c r="C2977" s="441">
        <v>45352</v>
      </c>
      <c r="D2977" s="400" t="s">
        <v>90</v>
      </c>
      <c r="E2977" s="401" t="s">
        <v>90</v>
      </c>
      <c r="F2977" s="402">
        <v>24076.3</v>
      </c>
      <c r="G2977" s="405" t="s">
        <v>5464</v>
      </c>
      <c r="H2977" s="400" t="s">
        <v>139</v>
      </c>
      <c r="I2977" s="403" t="s">
        <v>943</v>
      </c>
      <c r="J2977" s="386" t="str">
        <f t="shared" ref="J2977" si="363">IF(P2977="","",IF(LEN(TRIM(P2977))&gt;14,P2977,"CPF Protegido - LGPD"))</f>
        <v>70.945.209/0001-03</v>
      </c>
      <c r="K2977" s="418" t="s">
        <v>2006</v>
      </c>
      <c r="L2977" s="430" t="s">
        <v>939</v>
      </c>
      <c r="M2977" s="432" t="s">
        <v>126</v>
      </c>
      <c r="N2977" s="399">
        <v>45379</v>
      </c>
      <c r="O2977" s="400" t="s">
        <v>81</v>
      </c>
      <c r="P2977" s="504" t="s">
        <v>718</v>
      </c>
      <c r="Q2977" s="501" t="s">
        <v>126</v>
      </c>
      <c r="R2977" s="501" t="s">
        <v>126</v>
      </c>
      <c r="S2977" s="349"/>
    </row>
    <row r="2978" spans="1:19" ht="45" customHeight="1" x14ac:dyDescent="0.2"/>
  </sheetData>
  <autoFilter ref="A3:R2977"/>
  <mergeCells count="2">
    <mergeCell ref="A1:N1"/>
    <mergeCell ref="A2:N2"/>
  </mergeCells>
  <dataValidations count="4">
    <dataValidation type="list" allowBlank="1" showErrorMessage="1" sqref="D4:D7 D9 D12 D15:D17 D24 D41:D61 D68:D81 D83:D139 D141:D142 D145:D204 D259 D266:D272 D276 D519:D526 D288:D290 D292 D296:D303 D308 D312:D313 D315:D317 D319 D323:D355 D368 D370:D385 D443 D447:D454 D457 D460 D463:D464 D477:D488 D500 D503:D505 D508:D510 D513 D515 D528:D545 D548:D555 D559 D562:D570 D572:D576 D578:D585 D589:D677 D680:D692 D696:D697 D741:D742 D745:D746 D749:D758 D763:D765 D767:D768 D777:D787 D793 D797:D801 D803 D808:D810 D885:D891 D861:D864 D849:D852 D814:D843 D867:D869 D910:D917 D854:D855 D845 D935:D936 D938 D940:D941 D943:D951 D955:D957 D1346:D1357 D1373 D960:D963 D966:D970 D1378:D1388 D1403 D973 D975:D978 D981 D986:D989 D994 D996 D999 D1003 D1024:D1077 D1079:D1080 D1005:D1008 D1010:D1021 D1087:D1146 D1151:D1159 D1186 D1194:D1195 D1199 D1406:D1434 D1436:D1437 D1441:D1466 D1484 D1486:D1487 D1311 D1206:D1212 D1214 D1217:D1224 D1227 D1231:D1232 D1492:D1500 D1235:D1237 D1512:D1552 D1554:D1583 D1585 D1342:D1344 D1588:D2977">
      <formula1>Categorias</formula1>
    </dataValidation>
    <dataValidation type="list" allowBlank="1" showErrorMessage="1" sqref="H514:H522 G500 H4:H512 H524:H2977">
      <formula1>VinculoPT</formula1>
    </dataValidation>
    <dataValidation type="list" allowBlank="1" showErrorMessage="1" sqref="E4:E491 E954:E1316 E1318:E2977 E493:E952">
      <formula1>OFFSET(Repasses,1,MATCH(D4,Categorias,0)-1,OFFSET(Repasses,-1,MATCH(D4,Categorias,0)-1),1)</formula1>
    </dataValidation>
    <dataValidation type="list" allowBlank="1" showErrorMessage="1" sqref="O4:O2977">
      <formula1>Contas</formula1>
    </dataValidation>
  </dataValidations>
  <printOptions horizontalCentered="1"/>
  <pageMargins left="0.59055118110236227" right="0.59055118110236227" top="0.59055118110236227" bottom="0.59055118110236227" header="0" footer="0"/>
  <pageSetup paperSize="9" scale="50" fitToHeight="0" pageOrder="overThenDown" orientation="landscape" r:id="rId1"/>
  <extLst>
    <ext xmlns:x14="http://schemas.microsoft.com/office/spreadsheetml/2009/9/main" uri="{CCE6A557-97BC-4b89-ADB6-D9C93CAAB3DF}">
      <x14:dataValidations xmlns:xm="http://schemas.microsoft.com/office/excel/2006/main" count="1">
        <x14:dataValidation type="list" allowBlank="1" showErrorMessage="1">
          <x14:formula1>
            <xm:f>Plano!$D$2:$G$2</xm:f>
          </x14:formula1>
          <xm:sqref>D8 D10:D11 D13:D14 D18:D23 D25:D40 D62:D67 D82 D140 D143:D144 D205:D258 D260:D265 D273:D275 D277:D287 D291 D293:D295 D304:D307 D309:D311 D314 D318 D320:D322 D356:D367 D369 D386:D442 D444:D446 D455:D456 D458:D459 D461:D462 D465:D476 D489:D499 D501:D502 D506:D507 D511:D512 D514 D516:D518 D527 D546:D547 D556:D558 D560:D561 D571 D577 D586:D588 D678:D679 D693:D695 D698:D740 D743:D744 D747:D748 D759:D762 D766 D769:D776 D788:D792 D794:D796 D802 D804:D807 D811:D813 D853 D865:D866 D844 D856:D860 D870:D884 D892:D909 D846:D848 D918:D934 D937 D939 D942 D952:D954 D958:D959 D1358:D1372 D1374:D1377 D964:D965 D971:D972 D1389:D1402 D1404:D1405 D974 D979:D980 D982:D985 D990:D993 D995 D997:D998 D1000:D1002 D1004 D1081:D1086 D1078 D1009 D1022:D1023 D1147:D1150 D1160:D1185 D1187:D1193 D1196:D1198 D1200:D1205 D1435 D1438:D1440 D1467:D1483 D1485 D1488:D1491 D1553 D1213 D1215:D1216 D1225:D1226 D1228:D1230 D1233:D1234 D1501:D1511 D1586:D1587 D1584 D1312:D1341 D1345 D1238:D1310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Z1004"/>
  <sheetViews>
    <sheetView showGridLines="0" zoomScale="91" zoomScaleNormal="91" workbookViewId="0">
      <pane xSplit="4" ySplit="3" topLeftCell="F9" activePane="bottomRight" state="frozen"/>
      <selection pane="topRight" activeCell="E1" sqref="E1"/>
      <selection pane="bottomLeft" activeCell="A4" sqref="A4"/>
      <selection pane="bottomRight" sqref="A1:L12"/>
    </sheetView>
  </sheetViews>
  <sheetFormatPr defaultColWidth="12.7109375" defaultRowHeight="15" customHeight="1" x14ac:dyDescent="0.2"/>
  <cols>
    <col min="1" max="1" width="5.42578125" customWidth="1"/>
    <col min="2" max="2" width="10.140625" customWidth="1"/>
    <col min="3" max="3" width="23.42578125" customWidth="1"/>
    <col min="4" max="4" width="12.85546875" customWidth="1"/>
    <col min="5" max="5" width="52.42578125" customWidth="1"/>
    <col min="6" max="6" width="23.85546875" customWidth="1"/>
    <col min="7" max="7" width="20" customWidth="1"/>
    <col min="8" max="8" width="17.42578125" customWidth="1"/>
    <col min="9" max="9" width="13.42578125" customWidth="1"/>
    <col min="10" max="10" width="14.42578125" customWidth="1"/>
    <col min="11" max="11" width="11" customWidth="1"/>
    <col min="12" max="12" width="11" hidden="1" customWidth="1"/>
    <col min="13" max="13" width="20" customWidth="1"/>
    <col min="14" max="26" width="9.140625" customWidth="1"/>
  </cols>
  <sheetData>
    <row r="1" spans="1:26" ht="18" customHeight="1" x14ac:dyDescent="0.2">
      <c r="A1" s="550" t="str">
        <f>Capa!A1</f>
        <v>Contrato de Gestão nº. 05/19 celebrado entre a Fundação Clóvis Salgado e a Associação Pró-Cultura e Promoção das Artes</v>
      </c>
      <c r="B1" s="526"/>
      <c r="C1" s="526"/>
      <c r="D1" s="526"/>
      <c r="E1" s="526"/>
      <c r="F1" s="526"/>
      <c r="G1" s="526"/>
      <c r="H1" s="526"/>
      <c r="I1" s="526"/>
      <c r="J1" s="526"/>
      <c r="K1" s="526"/>
      <c r="L1" s="527"/>
      <c r="M1" s="261"/>
      <c r="N1" s="299"/>
      <c r="O1" s="299"/>
      <c r="P1" s="299"/>
      <c r="Q1" s="299"/>
      <c r="R1" s="299"/>
      <c r="S1" s="299"/>
      <c r="T1" s="299"/>
      <c r="U1" s="299"/>
      <c r="V1" s="299"/>
      <c r="W1" s="299"/>
      <c r="X1" s="299"/>
      <c r="Y1" s="299"/>
      <c r="Z1" s="299"/>
    </row>
    <row r="2" spans="1:26" ht="18" customHeight="1" thickBot="1" x14ac:dyDescent="0.25">
      <c r="A2" s="566" t="str">
        <f>"Tabela 10 - Diário de Entradas e Saídas da Reserva de Recursos "&amp;YEAR(Resumo!C4)</f>
        <v>Tabela 10 - Diário de Entradas e Saídas da Reserva de Recursos 2024</v>
      </c>
      <c r="B2" s="552"/>
      <c r="C2" s="552"/>
      <c r="D2" s="552"/>
      <c r="E2" s="552"/>
      <c r="F2" s="552"/>
      <c r="G2" s="552"/>
      <c r="H2" s="552"/>
      <c r="I2" s="552"/>
      <c r="J2" s="552"/>
      <c r="K2" s="552"/>
      <c r="L2" s="553"/>
      <c r="M2" s="310"/>
      <c r="N2" s="299"/>
      <c r="O2" s="299"/>
      <c r="P2" s="299"/>
      <c r="Q2" s="299"/>
      <c r="R2" s="299"/>
      <c r="S2" s="299"/>
      <c r="T2" s="299"/>
      <c r="U2" s="299"/>
      <c r="V2" s="299"/>
      <c r="W2" s="299"/>
      <c r="X2" s="299"/>
      <c r="Y2" s="299"/>
      <c r="Z2" s="299"/>
    </row>
    <row r="3" spans="1:26" ht="50.25" customHeight="1" thickBot="1" x14ac:dyDescent="0.25">
      <c r="A3" s="311" t="s">
        <v>927</v>
      </c>
      <c r="B3" s="311" t="s">
        <v>928</v>
      </c>
      <c r="C3" s="312" t="s">
        <v>446</v>
      </c>
      <c r="D3" s="312" t="s">
        <v>930</v>
      </c>
      <c r="E3" s="444" t="s">
        <v>447</v>
      </c>
      <c r="F3" s="444" t="s">
        <v>450</v>
      </c>
      <c r="G3" s="444" t="s">
        <v>451</v>
      </c>
      <c r="H3" s="444" t="s">
        <v>931</v>
      </c>
      <c r="I3" s="444" t="s">
        <v>932</v>
      </c>
      <c r="J3" s="444" t="s">
        <v>933</v>
      </c>
      <c r="K3" s="444" t="s">
        <v>934</v>
      </c>
      <c r="L3" s="444" t="s">
        <v>934</v>
      </c>
      <c r="M3" s="515" t="s">
        <v>451</v>
      </c>
      <c r="N3" s="313"/>
      <c r="O3" s="313"/>
      <c r="P3" s="313"/>
      <c r="Q3" s="313"/>
      <c r="R3" s="313"/>
      <c r="S3" s="313"/>
      <c r="T3" s="313"/>
      <c r="U3" s="313"/>
      <c r="V3" s="313"/>
      <c r="W3" s="313"/>
      <c r="X3" s="313"/>
      <c r="Y3" s="313"/>
      <c r="Z3" s="313"/>
    </row>
    <row r="4" spans="1:26" ht="43.5" customHeight="1" x14ac:dyDescent="0.2">
      <c r="A4" s="314">
        <v>1</v>
      </c>
      <c r="B4" s="315">
        <v>45322</v>
      </c>
      <c r="C4" s="316" t="s">
        <v>56</v>
      </c>
      <c r="D4" s="442">
        <v>4098.71</v>
      </c>
      <c r="E4" s="401" t="s">
        <v>2041</v>
      </c>
      <c r="F4" s="401" t="s">
        <v>1632</v>
      </c>
      <c r="G4" s="386" t="str">
        <f t="shared" ref="G4:G258" si="0">IF(M4="","",IF(LEN(M4)&gt;14,M4,"CPF Protegido - LGPD"))</f>
        <v>70.945.209/0001-03</v>
      </c>
      <c r="H4" s="386" t="s">
        <v>1021</v>
      </c>
      <c r="I4" s="404" t="s">
        <v>939</v>
      </c>
      <c r="J4" s="386" t="s">
        <v>126</v>
      </c>
      <c r="K4" s="399">
        <v>45322</v>
      </c>
      <c r="L4" s="399"/>
      <c r="M4" s="501" t="s">
        <v>718</v>
      </c>
      <c r="N4" s="299"/>
      <c r="O4" s="299"/>
      <c r="P4" s="299"/>
      <c r="Q4" s="299"/>
      <c r="R4" s="299"/>
      <c r="S4" s="299"/>
      <c r="T4" s="299"/>
      <c r="U4" s="299"/>
      <c r="V4" s="299"/>
      <c r="W4" s="299"/>
      <c r="X4" s="299"/>
      <c r="Y4" s="299"/>
      <c r="Z4" s="299"/>
    </row>
    <row r="5" spans="1:26" ht="39.75" customHeight="1" x14ac:dyDescent="0.2">
      <c r="A5" s="302">
        <v>2</v>
      </c>
      <c r="B5" s="303">
        <v>45328</v>
      </c>
      <c r="C5" s="305" t="s">
        <v>52</v>
      </c>
      <c r="D5" s="443">
        <v>19914.03</v>
      </c>
      <c r="E5" s="401" t="s">
        <v>2045</v>
      </c>
      <c r="F5" s="401" t="s">
        <v>1632</v>
      </c>
      <c r="G5" s="386" t="str">
        <f t="shared" ref="G5:G6" si="1">IF(M5="","",IF(LEN(M5)&gt;14,M5,"CPF Protegido - LGPD"))</f>
        <v>70.945.209/0001-03</v>
      </c>
      <c r="H5" s="386" t="s">
        <v>1021</v>
      </c>
      <c r="I5" s="404" t="s">
        <v>939</v>
      </c>
      <c r="J5" s="386" t="s">
        <v>126</v>
      </c>
      <c r="K5" s="399">
        <v>45328</v>
      </c>
      <c r="L5" s="399"/>
      <c r="M5" s="501" t="s">
        <v>718</v>
      </c>
      <c r="N5" s="299"/>
      <c r="O5" s="299"/>
      <c r="P5" s="299"/>
      <c r="Q5" s="299"/>
      <c r="R5" s="299"/>
      <c r="S5" s="299"/>
      <c r="T5" s="299"/>
      <c r="U5" s="299"/>
      <c r="V5" s="299"/>
      <c r="W5" s="299"/>
      <c r="X5" s="299"/>
      <c r="Y5" s="299"/>
      <c r="Z5" s="299"/>
    </row>
    <row r="6" spans="1:26" ht="22.5" customHeight="1" x14ac:dyDescent="0.2">
      <c r="A6" s="302">
        <v>3</v>
      </c>
      <c r="B6" s="303">
        <v>45328</v>
      </c>
      <c r="C6" s="305" t="s">
        <v>60</v>
      </c>
      <c r="D6" s="307">
        <v>167</v>
      </c>
      <c r="E6" s="397" t="s">
        <v>2043</v>
      </c>
      <c r="F6" s="445" t="s">
        <v>1002</v>
      </c>
      <c r="G6" s="398" t="str">
        <f t="shared" si="1"/>
        <v>00.000.000/0001-91</v>
      </c>
      <c r="H6" s="446" t="s">
        <v>1003</v>
      </c>
      <c r="I6" s="447" t="s">
        <v>939</v>
      </c>
      <c r="J6" s="386" t="s">
        <v>126</v>
      </c>
      <c r="K6" s="399">
        <v>45328</v>
      </c>
      <c r="L6" s="396"/>
      <c r="M6" s="516" t="s">
        <v>1004</v>
      </c>
      <c r="N6" s="299"/>
      <c r="O6" s="299"/>
      <c r="P6" s="299"/>
      <c r="Q6" s="299"/>
      <c r="R6" s="299"/>
      <c r="S6" s="299"/>
      <c r="T6" s="299"/>
      <c r="U6" s="299"/>
      <c r="V6" s="299"/>
      <c r="W6" s="299"/>
      <c r="X6" s="299"/>
      <c r="Y6" s="299"/>
      <c r="Z6" s="299"/>
    </row>
    <row r="7" spans="1:26" ht="30" customHeight="1" x14ac:dyDescent="0.2">
      <c r="A7" s="302">
        <v>4</v>
      </c>
      <c r="B7" s="448">
        <v>45328</v>
      </c>
      <c r="C7" s="449" t="s">
        <v>60</v>
      </c>
      <c r="D7" s="450">
        <v>167</v>
      </c>
      <c r="E7" s="451" t="s">
        <v>2044</v>
      </c>
      <c r="F7" s="445" t="s">
        <v>1002</v>
      </c>
      <c r="G7" s="398" t="str">
        <f t="shared" ref="G7:G9" si="2">IF(M7="","",IF(LEN(M7)&gt;14,M7,"CPF Protegido - LGPD"))</f>
        <v>00.000.000/0001-91</v>
      </c>
      <c r="H7" s="446" t="s">
        <v>1003</v>
      </c>
      <c r="I7" s="447" t="s">
        <v>939</v>
      </c>
      <c r="J7" s="386" t="s">
        <v>126</v>
      </c>
      <c r="K7" s="399">
        <v>45328</v>
      </c>
      <c r="L7" s="396"/>
      <c r="M7" s="516" t="s">
        <v>1004</v>
      </c>
      <c r="N7" s="299"/>
      <c r="O7" s="299"/>
      <c r="P7" s="299"/>
      <c r="Q7" s="299"/>
      <c r="R7" s="299"/>
      <c r="S7" s="299"/>
      <c r="T7" s="299"/>
      <c r="U7" s="299"/>
      <c r="V7" s="299"/>
      <c r="W7" s="299"/>
      <c r="X7" s="299"/>
      <c r="Y7" s="299"/>
      <c r="Z7" s="299"/>
    </row>
    <row r="8" spans="1:26" ht="43.5" customHeight="1" x14ac:dyDescent="0.2">
      <c r="A8" s="395">
        <v>5</v>
      </c>
      <c r="B8" s="399">
        <v>45345</v>
      </c>
      <c r="C8" s="400" t="s">
        <v>52</v>
      </c>
      <c r="D8" s="402">
        <v>10760.62</v>
      </c>
      <c r="E8" s="401" t="s">
        <v>2042</v>
      </c>
      <c r="F8" s="401" t="s">
        <v>1632</v>
      </c>
      <c r="G8" s="386" t="str">
        <f t="shared" si="2"/>
        <v>70.945.209/0001-03</v>
      </c>
      <c r="H8" s="386" t="s">
        <v>1021</v>
      </c>
      <c r="I8" s="404" t="s">
        <v>939</v>
      </c>
      <c r="J8" s="386" t="s">
        <v>126</v>
      </c>
      <c r="K8" s="399">
        <v>45345</v>
      </c>
      <c r="L8" s="399"/>
      <c r="M8" s="501" t="s">
        <v>718</v>
      </c>
      <c r="N8" s="299"/>
      <c r="O8" s="299"/>
      <c r="P8" s="299"/>
      <c r="Q8" s="299"/>
      <c r="R8" s="299"/>
      <c r="S8" s="299"/>
      <c r="T8" s="299"/>
      <c r="U8" s="299"/>
      <c r="V8" s="299"/>
      <c r="W8" s="299"/>
      <c r="X8" s="299"/>
      <c r="Y8" s="299"/>
      <c r="Z8" s="299"/>
    </row>
    <row r="9" spans="1:26" ht="38.25" customHeight="1" x14ac:dyDescent="0.2">
      <c r="A9" s="395">
        <v>6</v>
      </c>
      <c r="B9" s="399">
        <v>45351</v>
      </c>
      <c r="C9" s="400" t="s">
        <v>56</v>
      </c>
      <c r="D9" s="402">
        <v>3554.25</v>
      </c>
      <c r="E9" s="401" t="s">
        <v>2046</v>
      </c>
      <c r="F9" s="401" t="s">
        <v>1632</v>
      </c>
      <c r="G9" s="386" t="str">
        <f t="shared" si="2"/>
        <v>70.945.209/0001-03</v>
      </c>
      <c r="H9" s="386" t="s">
        <v>1021</v>
      </c>
      <c r="I9" s="404" t="s">
        <v>939</v>
      </c>
      <c r="J9" s="386" t="s">
        <v>126</v>
      </c>
      <c r="K9" s="399">
        <v>45351</v>
      </c>
      <c r="L9" s="399"/>
      <c r="M9" s="501" t="s">
        <v>718</v>
      </c>
      <c r="N9" s="299"/>
      <c r="O9" s="299"/>
      <c r="P9" s="299"/>
      <c r="Q9" s="299"/>
      <c r="R9" s="299"/>
      <c r="S9" s="299"/>
      <c r="T9" s="299"/>
      <c r="U9" s="299"/>
      <c r="V9" s="299"/>
      <c r="W9" s="299"/>
      <c r="X9" s="299"/>
      <c r="Y9" s="299"/>
      <c r="Z9" s="299"/>
    </row>
    <row r="10" spans="1:26" ht="38.25" customHeight="1" x14ac:dyDescent="0.2">
      <c r="A10" s="302">
        <v>7</v>
      </c>
      <c r="B10" s="399">
        <v>45376</v>
      </c>
      <c r="C10" s="400" t="s">
        <v>52</v>
      </c>
      <c r="D10" s="402">
        <v>18857.13</v>
      </c>
      <c r="E10" s="401" t="s">
        <v>4477</v>
      </c>
      <c r="F10" s="401" t="s">
        <v>1632</v>
      </c>
      <c r="G10" s="386" t="str">
        <f t="shared" ref="G10:G12" si="3">IF(M10="","",IF(LEN(M10)&gt;14,M10,"CPF Protegido - LGPD"))</f>
        <v>70.945.209/0001-03</v>
      </c>
      <c r="H10" s="386" t="s">
        <v>1021</v>
      </c>
      <c r="I10" s="404" t="s">
        <v>939</v>
      </c>
      <c r="J10" s="386" t="s">
        <v>126</v>
      </c>
      <c r="K10" s="399">
        <v>45376</v>
      </c>
      <c r="L10" s="399"/>
      <c r="M10" s="501" t="s">
        <v>718</v>
      </c>
      <c r="N10" s="299"/>
      <c r="O10" s="299"/>
      <c r="P10" s="299"/>
      <c r="Q10" s="299"/>
      <c r="R10" s="299"/>
      <c r="S10" s="299"/>
      <c r="T10" s="299"/>
      <c r="U10" s="299"/>
      <c r="V10" s="299"/>
      <c r="W10" s="299"/>
      <c r="X10" s="299"/>
      <c r="Y10" s="299"/>
      <c r="Z10" s="299"/>
    </row>
    <row r="11" spans="1:26" ht="25.5" customHeight="1" x14ac:dyDescent="0.2">
      <c r="A11" s="302">
        <v>8</v>
      </c>
      <c r="B11" s="399">
        <v>45376</v>
      </c>
      <c r="C11" s="400" t="s">
        <v>60</v>
      </c>
      <c r="D11" s="487">
        <v>167</v>
      </c>
      <c r="E11" s="451" t="s">
        <v>4478</v>
      </c>
      <c r="F11" s="445" t="s">
        <v>1002</v>
      </c>
      <c r="G11" s="398" t="str">
        <f t="shared" si="3"/>
        <v>00.000.000/0001-91</v>
      </c>
      <c r="H11" s="446" t="s">
        <v>1003</v>
      </c>
      <c r="I11" s="447" t="s">
        <v>939</v>
      </c>
      <c r="J11" s="386" t="s">
        <v>126</v>
      </c>
      <c r="K11" s="399">
        <v>45376</v>
      </c>
      <c r="L11" s="396"/>
      <c r="M11" s="516" t="s">
        <v>1004</v>
      </c>
      <c r="N11" s="299"/>
      <c r="O11" s="299"/>
      <c r="P11" s="299"/>
      <c r="Q11" s="299"/>
      <c r="R11" s="299"/>
      <c r="S11" s="299"/>
      <c r="T11" s="299"/>
      <c r="U11" s="299"/>
      <c r="V11" s="299"/>
      <c r="W11" s="299"/>
      <c r="X11" s="299"/>
      <c r="Y11" s="299"/>
      <c r="Z11" s="299"/>
    </row>
    <row r="12" spans="1:26" ht="42" customHeight="1" x14ac:dyDescent="0.2">
      <c r="A12" s="302">
        <v>9</v>
      </c>
      <c r="B12" s="399">
        <v>45379</v>
      </c>
      <c r="C12" s="400" t="s">
        <v>56</v>
      </c>
      <c r="D12" s="488">
        <v>3816.15</v>
      </c>
      <c r="E12" s="401" t="s">
        <v>4479</v>
      </c>
      <c r="F12" s="401" t="s">
        <v>1632</v>
      </c>
      <c r="G12" s="386" t="str">
        <f t="shared" si="3"/>
        <v>70.945.209/0001-03</v>
      </c>
      <c r="H12" s="386" t="s">
        <v>1021</v>
      </c>
      <c r="I12" s="404" t="s">
        <v>939</v>
      </c>
      <c r="J12" s="386" t="s">
        <v>126</v>
      </c>
      <c r="K12" s="399">
        <v>45351</v>
      </c>
      <c r="L12" s="399"/>
      <c r="M12" s="501" t="s">
        <v>718</v>
      </c>
      <c r="N12" s="299"/>
      <c r="O12" s="299"/>
      <c r="P12" s="299"/>
      <c r="Q12" s="299"/>
      <c r="R12" s="299"/>
      <c r="S12" s="299"/>
      <c r="T12" s="299"/>
      <c r="U12" s="299"/>
      <c r="V12" s="299"/>
      <c r="W12" s="299"/>
      <c r="X12" s="299"/>
      <c r="Y12" s="299"/>
      <c r="Z12" s="299"/>
    </row>
    <row r="13" spans="1:26" ht="13.5" customHeight="1" x14ac:dyDescent="0.2">
      <c r="A13" s="302">
        <v>10</v>
      </c>
      <c r="B13" s="303"/>
      <c r="C13" s="397"/>
      <c r="D13" s="307"/>
      <c r="E13" s="305"/>
      <c r="F13" s="306"/>
      <c r="G13" s="308" t="str">
        <f t="shared" si="0"/>
        <v/>
      </c>
      <c r="H13" s="308"/>
      <c r="I13" s="309"/>
      <c r="J13" s="308"/>
      <c r="K13" s="303"/>
      <c r="L13" s="303"/>
      <c r="M13" s="308"/>
      <c r="N13" s="299"/>
      <c r="O13" s="299"/>
      <c r="P13" s="299"/>
      <c r="Q13" s="299"/>
      <c r="R13" s="299"/>
      <c r="S13" s="299"/>
      <c r="T13" s="299"/>
      <c r="U13" s="299"/>
      <c r="V13" s="299"/>
      <c r="W13" s="299"/>
      <c r="X13" s="299"/>
      <c r="Y13" s="299"/>
      <c r="Z13" s="299"/>
    </row>
    <row r="14" spans="1:26" ht="13.5" customHeight="1" x14ac:dyDescent="0.2">
      <c r="A14" s="302">
        <v>11</v>
      </c>
      <c r="B14" s="303"/>
      <c r="C14" s="305"/>
      <c r="D14" s="307"/>
      <c r="E14" s="305"/>
      <c r="F14" s="306"/>
      <c r="G14" s="308" t="str">
        <f t="shared" si="0"/>
        <v/>
      </c>
      <c r="H14" s="308"/>
      <c r="I14" s="309"/>
      <c r="J14" s="308"/>
      <c r="K14" s="303"/>
      <c r="L14" s="303"/>
      <c r="M14" s="308"/>
      <c r="N14" s="299"/>
      <c r="O14" s="299"/>
      <c r="P14" s="299"/>
      <c r="Q14" s="299"/>
      <c r="R14" s="299"/>
      <c r="S14" s="299"/>
      <c r="T14" s="299"/>
      <c r="U14" s="299"/>
      <c r="V14" s="299"/>
      <c r="W14" s="299"/>
      <c r="X14" s="299"/>
      <c r="Y14" s="299"/>
      <c r="Z14" s="299"/>
    </row>
    <row r="15" spans="1:26" ht="13.5" customHeight="1" x14ac:dyDescent="0.2">
      <c r="A15" s="302">
        <v>12</v>
      </c>
      <c r="B15" s="303"/>
      <c r="C15" s="305"/>
      <c r="D15" s="307"/>
      <c r="E15" s="305"/>
      <c r="F15" s="306"/>
      <c r="G15" s="308" t="str">
        <f t="shared" si="0"/>
        <v/>
      </c>
      <c r="H15" s="308"/>
      <c r="I15" s="309"/>
      <c r="J15" s="308"/>
      <c r="K15" s="303"/>
      <c r="L15" s="303"/>
      <c r="M15" s="308"/>
      <c r="N15" s="299"/>
      <c r="O15" s="299"/>
      <c r="P15" s="299"/>
      <c r="Q15" s="299"/>
      <c r="R15" s="299"/>
      <c r="S15" s="299"/>
      <c r="T15" s="299"/>
      <c r="U15" s="299"/>
      <c r="V15" s="299"/>
      <c r="W15" s="299"/>
      <c r="X15" s="299"/>
      <c r="Y15" s="299"/>
      <c r="Z15" s="299"/>
    </row>
    <row r="16" spans="1:26" ht="13.5" customHeight="1" x14ac:dyDescent="0.2">
      <c r="A16" s="302">
        <v>13</v>
      </c>
      <c r="B16" s="303"/>
      <c r="C16" s="305"/>
      <c r="D16" s="307"/>
      <c r="E16" s="305"/>
      <c r="F16" s="306"/>
      <c r="G16" s="308" t="str">
        <f t="shared" si="0"/>
        <v/>
      </c>
      <c r="H16" s="308"/>
      <c r="I16" s="309"/>
      <c r="J16" s="308"/>
      <c r="K16" s="303"/>
      <c r="L16" s="303"/>
      <c r="M16" s="308"/>
      <c r="N16" s="299"/>
      <c r="O16" s="299"/>
      <c r="P16" s="299"/>
      <c r="Q16" s="299"/>
      <c r="R16" s="299"/>
      <c r="S16" s="299"/>
      <c r="T16" s="299"/>
      <c r="U16" s="299"/>
      <c r="V16" s="299"/>
      <c r="W16" s="299"/>
      <c r="X16" s="299"/>
      <c r="Y16" s="299"/>
      <c r="Z16" s="299"/>
    </row>
    <row r="17" spans="1:26" ht="13.5" customHeight="1" x14ac:dyDescent="0.2">
      <c r="A17" s="302">
        <v>14</v>
      </c>
      <c r="B17" s="303"/>
      <c r="C17" s="305"/>
      <c r="D17" s="307"/>
      <c r="E17" s="305"/>
      <c r="F17" s="306"/>
      <c r="G17" s="308" t="str">
        <f t="shared" si="0"/>
        <v/>
      </c>
      <c r="H17" s="308"/>
      <c r="I17" s="309"/>
      <c r="J17" s="308"/>
      <c r="K17" s="303"/>
      <c r="L17" s="303"/>
      <c r="M17" s="308"/>
      <c r="N17" s="299"/>
      <c r="O17" s="299"/>
      <c r="P17" s="299"/>
      <c r="Q17" s="299"/>
      <c r="R17" s="299"/>
      <c r="S17" s="299"/>
      <c r="T17" s="299"/>
      <c r="U17" s="299"/>
      <c r="V17" s="299"/>
      <c r="W17" s="299"/>
      <c r="X17" s="299"/>
      <c r="Y17" s="299"/>
      <c r="Z17" s="299"/>
    </row>
    <row r="18" spans="1:26" ht="13.5" customHeight="1" x14ac:dyDescent="0.2">
      <c r="A18" s="302">
        <v>15</v>
      </c>
      <c r="B18" s="303"/>
      <c r="C18" s="305"/>
      <c r="D18" s="307"/>
      <c r="E18" s="305"/>
      <c r="F18" s="306"/>
      <c r="G18" s="308" t="str">
        <f t="shared" si="0"/>
        <v/>
      </c>
      <c r="H18" s="308"/>
      <c r="I18" s="309"/>
      <c r="J18" s="308"/>
      <c r="K18" s="303"/>
      <c r="L18" s="303"/>
      <c r="M18" s="308"/>
      <c r="N18" s="299"/>
      <c r="O18" s="299"/>
      <c r="P18" s="299"/>
      <c r="Q18" s="299"/>
      <c r="R18" s="299"/>
      <c r="S18" s="299"/>
      <c r="T18" s="299"/>
      <c r="U18" s="299"/>
      <c r="V18" s="299"/>
      <c r="W18" s="299"/>
      <c r="X18" s="299"/>
      <c r="Y18" s="299"/>
      <c r="Z18" s="299"/>
    </row>
    <row r="19" spans="1:26" ht="13.5" customHeight="1" x14ac:dyDescent="0.2">
      <c r="A19" s="302">
        <v>16</v>
      </c>
      <c r="B19" s="303"/>
      <c r="C19" s="305"/>
      <c r="D19" s="307"/>
      <c r="E19" s="305"/>
      <c r="F19" s="306"/>
      <c r="G19" s="308" t="str">
        <f t="shared" si="0"/>
        <v/>
      </c>
      <c r="H19" s="308"/>
      <c r="I19" s="309"/>
      <c r="J19" s="308"/>
      <c r="K19" s="303"/>
      <c r="L19" s="303"/>
      <c r="M19" s="308"/>
      <c r="N19" s="299"/>
      <c r="O19" s="299"/>
      <c r="P19" s="299"/>
      <c r="Q19" s="299"/>
      <c r="R19" s="299"/>
      <c r="S19" s="299"/>
      <c r="T19" s="299"/>
      <c r="U19" s="299"/>
      <c r="V19" s="299"/>
      <c r="W19" s="299"/>
      <c r="X19" s="299"/>
      <c r="Y19" s="299"/>
      <c r="Z19" s="299"/>
    </row>
    <row r="20" spans="1:26" ht="13.5" customHeight="1" x14ac:dyDescent="0.2">
      <c r="A20" s="302">
        <v>17</v>
      </c>
      <c r="B20" s="303"/>
      <c r="C20" s="305"/>
      <c r="D20" s="307"/>
      <c r="E20" s="305"/>
      <c r="F20" s="306"/>
      <c r="G20" s="308" t="str">
        <f t="shared" si="0"/>
        <v/>
      </c>
      <c r="H20" s="308"/>
      <c r="I20" s="309"/>
      <c r="J20" s="308"/>
      <c r="K20" s="303"/>
      <c r="L20" s="303"/>
      <c r="M20" s="308"/>
      <c r="N20" s="299"/>
      <c r="O20" s="299"/>
      <c r="P20" s="299"/>
      <c r="Q20" s="299"/>
      <c r="R20" s="299"/>
      <c r="S20" s="299"/>
      <c r="T20" s="299"/>
      <c r="U20" s="299"/>
      <c r="V20" s="299"/>
      <c r="W20" s="299"/>
      <c r="X20" s="299"/>
      <c r="Y20" s="299"/>
      <c r="Z20" s="299"/>
    </row>
    <row r="21" spans="1:26" ht="13.5" customHeight="1" x14ac:dyDescent="0.2">
      <c r="A21" s="302">
        <v>18</v>
      </c>
      <c r="B21" s="303"/>
      <c r="C21" s="305"/>
      <c r="D21" s="307"/>
      <c r="E21" s="305"/>
      <c r="F21" s="306"/>
      <c r="G21" s="308" t="str">
        <f t="shared" si="0"/>
        <v/>
      </c>
      <c r="H21" s="308"/>
      <c r="I21" s="309"/>
      <c r="J21" s="308"/>
      <c r="K21" s="303"/>
      <c r="L21" s="303"/>
      <c r="M21" s="308"/>
      <c r="N21" s="299"/>
      <c r="O21" s="299"/>
      <c r="P21" s="299"/>
      <c r="Q21" s="299"/>
      <c r="R21" s="299"/>
      <c r="S21" s="299"/>
      <c r="T21" s="299"/>
      <c r="U21" s="299"/>
      <c r="V21" s="299"/>
      <c r="W21" s="299"/>
      <c r="X21" s="299"/>
      <c r="Y21" s="299"/>
      <c r="Z21" s="299"/>
    </row>
    <row r="22" spans="1:26" ht="13.5" customHeight="1" x14ac:dyDescent="0.2">
      <c r="A22" s="302">
        <v>19</v>
      </c>
      <c r="B22" s="303"/>
      <c r="C22" s="305"/>
      <c r="D22" s="307"/>
      <c r="E22" s="305"/>
      <c r="F22" s="306"/>
      <c r="G22" s="308" t="str">
        <f t="shared" si="0"/>
        <v/>
      </c>
      <c r="H22" s="308"/>
      <c r="I22" s="309"/>
      <c r="J22" s="308"/>
      <c r="K22" s="303"/>
      <c r="L22" s="303"/>
      <c r="M22" s="308"/>
      <c r="N22" s="299"/>
      <c r="O22" s="299"/>
      <c r="P22" s="299"/>
      <c r="Q22" s="299"/>
      <c r="R22" s="299"/>
      <c r="S22" s="299"/>
      <c r="T22" s="299"/>
      <c r="U22" s="299"/>
      <c r="V22" s="299"/>
      <c r="W22" s="299"/>
      <c r="X22" s="299"/>
      <c r="Y22" s="299"/>
      <c r="Z22" s="299"/>
    </row>
    <row r="23" spans="1:26" ht="13.5" customHeight="1" x14ac:dyDescent="0.2">
      <c r="A23" s="302">
        <v>20</v>
      </c>
      <c r="B23" s="303"/>
      <c r="C23" s="305"/>
      <c r="D23" s="307"/>
      <c r="E23" s="305"/>
      <c r="F23" s="306"/>
      <c r="G23" s="308" t="str">
        <f t="shared" si="0"/>
        <v/>
      </c>
      <c r="H23" s="308"/>
      <c r="I23" s="309"/>
      <c r="J23" s="308"/>
      <c r="K23" s="303"/>
      <c r="L23" s="303"/>
      <c r="M23" s="308"/>
      <c r="N23" s="299"/>
      <c r="O23" s="299"/>
      <c r="P23" s="299"/>
      <c r="Q23" s="299"/>
      <c r="R23" s="299"/>
      <c r="S23" s="299"/>
      <c r="T23" s="299"/>
      <c r="U23" s="299"/>
      <c r="V23" s="299"/>
      <c r="W23" s="299"/>
      <c r="X23" s="299"/>
      <c r="Y23" s="299"/>
      <c r="Z23" s="299"/>
    </row>
    <row r="24" spans="1:26" ht="13.5" customHeight="1" x14ac:dyDescent="0.2">
      <c r="A24" s="302">
        <v>21</v>
      </c>
      <c r="B24" s="303"/>
      <c r="C24" s="305"/>
      <c r="D24" s="307"/>
      <c r="E24" s="305"/>
      <c r="F24" s="306"/>
      <c r="G24" s="308" t="str">
        <f t="shared" si="0"/>
        <v/>
      </c>
      <c r="H24" s="308"/>
      <c r="I24" s="309"/>
      <c r="J24" s="308"/>
      <c r="K24" s="303"/>
      <c r="L24" s="303"/>
      <c r="M24" s="308"/>
      <c r="N24" s="299"/>
      <c r="O24" s="299"/>
      <c r="P24" s="299"/>
      <c r="Q24" s="299"/>
      <c r="R24" s="299"/>
      <c r="S24" s="299"/>
      <c r="T24" s="299"/>
      <c r="U24" s="299"/>
      <c r="V24" s="299"/>
      <c r="W24" s="299"/>
      <c r="X24" s="299"/>
      <c r="Y24" s="299"/>
      <c r="Z24" s="299"/>
    </row>
    <row r="25" spans="1:26" ht="13.5" customHeight="1" x14ac:dyDescent="0.2">
      <c r="A25" s="302">
        <v>22</v>
      </c>
      <c r="B25" s="303"/>
      <c r="C25" s="305"/>
      <c r="D25" s="307"/>
      <c r="E25" s="305"/>
      <c r="F25" s="306"/>
      <c r="G25" s="308" t="str">
        <f t="shared" si="0"/>
        <v/>
      </c>
      <c r="H25" s="308"/>
      <c r="I25" s="309"/>
      <c r="J25" s="308"/>
      <c r="K25" s="303"/>
      <c r="L25" s="303"/>
      <c r="M25" s="308"/>
      <c r="N25" s="299"/>
      <c r="O25" s="299"/>
      <c r="P25" s="299"/>
      <c r="Q25" s="299"/>
      <c r="R25" s="299"/>
      <c r="S25" s="299"/>
      <c r="T25" s="299"/>
      <c r="U25" s="299"/>
      <c r="V25" s="299"/>
      <c r="W25" s="299"/>
      <c r="X25" s="299"/>
      <c r="Y25" s="299"/>
      <c r="Z25" s="299"/>
    </row>
    <row r="26" spans="1:26" ht="13.5" customHeight="1" x14ac:dyDescent="0.2">
      <c r="A26" s="302">
        <v>23</v>
      </c>
      <c r="B26" s="303"/>
      <c r="C26" s="305"/>
      <c r="D26" s="307"/>
      <c r="E26" s="305"/>
      <c r="F26" s="306"/>
      <c r="G26" s="308" t="str">
        <f t="shared" si="0"/>
        <v/>
      </c>
      <c r="H26" s="308"/>
      <c r="I26" s="309"/>
      <c r="J26" s="308"/>
      <c r="K26" s="303"/>
      <c r="L26" s="303"/>
      <c r="M26" s="308"/>
      <c r="N26" s="299"/>
      <c r="O26" s="299"/>
      <c r="P26" s="299"/>
      <c r="Q26" s="299"/>
      <c r="R26" s="299"/>
      <c r="S26" s="299"/>
      <c r="T26" s="299"/>
      <c r="U26" s="299"/>
      <c r="V26" s="299"/>
      <c r="W26" s="299"/>
      <c r="X26" s="299"/>
      <c r="Y26" s="299"/>
      <c r="Z26" s="299"/>
    </row>
    <row r="27" spans="1:26" ht="13.5" customHeight="1" x14ac:dyDescent="0.2">
      <c r="A27" s="302">
        <v>24</v>
      </c>
      <c r="B27" s="303"/>
      <c r="C27" s="305"/>
      <c r="D27" s="307"/>
      <c r="E27" s="305"/>
      <c r="F27" s="306"/>
      <c r="G27" s="308" t="str">
        <f t="shared" si="0"/>
        <v/>
      </c>
      <c r="H27" s="308"/>
      <c r="I27" s="309"/>
      <c r="J27" s="308"/>
      <c r="K27" s="303"/>
      <c r="L27" s="303"/>
      <c r="M27" s="308"/>
      <c r="N27" s="299"/>
      <c r="O27" s="299"/>
      <c r="P27" s="299"/>
      <c r="Q27" s="299"/>
      <c r="R27" s="299"/>
      <c r="S27" s="299"/>
      <c r="T27" s="299"/>
      <c r="U27" s="299"/>
      <c r="V27" s="299"/>
      <c r="W27" s="299"/>
      <c r="X27" s="299"/>
      <c r="Y27" s="299"/>
      <c r="Z27" s="299"/>
    </row>
    <row r="28" spans="1:26" ht="13.5" customHeight="1" x14ac:dyDescent="0.2">
      <c r="A28" s="302">
        <v>25</v>
      </c>
      <c r="B28" s="303"/>
      <c r="C28" s="305"/>
      <c r="D28" s="307"/>
      <c r="E28" s="305"/>
      <c r="F28" s="306"/>
      <c r="G28" s="308" t="str">
        <f t="shared" si="0"/>
        <v/>
      </c>
      <c r="H28" s="308"/>
      <c r="I28" s="309"/>
      <c r="J28" s="308"/>
      <c r="K28" s="303"/>
      <c r="L28" s="303"/>
      <c r="M28" s="308"/>
      <c r="N28" s="299"/>
      <c r="O28" s="299"/>
      <c r="P28" s="299"/>
      <c r="Q28" s="299"/>
      <c r="R28" s="299"/>
      <c r="S28" s="299"/>
      <c r="T28" s="299"/>
      <c r="U28" s="299"/>
      <c r="V28" s="299"/>
      <c r="W28" s="299"/>
      <c r="X28" s="299"/>
      <c r="Y28" s="299"/>
      <c r="Z28" s="299"/>
    </row>
    <row r="29" spans="1:26" ht="13.5" customHeight="1" x14ac:dyDescent="0.2">
      <c r="A29" s="302">
        <v>26</v>
      </c>
      <c r="B29" s="303"/>
      <c r="C29" s="305"/>
      <c r="D29" s="307"/>
      <c r="E29" s="306"/>
      <c r="F29" s="306"/>
      <c r="G29" s="308" t="str">
        <f t="shared" si="0"/>
        <v/>
      </c>
      <c r="H29" s="308"/>
      <c r="I29" s="309"/>
      <c r="J29" s="308"/>
      <c r="K29" s="303"/>
      <c r="L29" s="303"/>
      <c r="M29" s="308"/>
      <c r="N29" s="299"/>
      <c r="O29" s="299"/>
      <c r="P29" s="299"/>
      <c r="Q29" s="299"/>
      <c r="R29" s="299"/>
      <c r="S29" s="299"/>
      <c r="T29" s="299"/>
      <c r="U29" s="299"/>
      <c r="V29" s="299"/>
      <c r="W29" s="299"/>
      <c r="X29" s="299"/>
      <c r="Y29" s="299"/>
      <c r="Z29" s="299"/>
    </row>
    <row r="30" spans="1:26" ht="13.5" customHeight="1" x14ac:dyDescent="0.2">
      <c r="A30" s="302">
        <v>27</v>
      </c>
      <c r="B30" s="303"/>
      <c r="C30" s="305"/>
      <c r="D30" s="307"/>
      <c r="E30" s="305"/>
      <c r="F30" s="306"/>
      <c r="G30" s="308" t="str">
        <f t="shared" si="0"/>
        <v/>
      </c>
      <c r="H30" s="308"/>
      <c r="I30" s="309"/>
      <c r="J30" s="308"/>
      <c r="K30" s="303"/>
      <c r="L30" s="303"/>
      <c r="M30" s="308"/>
      <c r="N30" s="299"/>
      <c r="O30" s="299"/>
      <c r="P30" s="299"/>
      <c r="Q30" s="299"/>
      <c r="R30" s="299"/>
      <c r="S30" s="299"/>
      <c r="T30" s="299"/>
      <c r="U30" s="299"/>
      <c r="V30" s="299"/>
      <c r="W30" s="299"/>
      <c r="X30" s="299"/>
      <c r="Y30" s="299"/>
      <c r="Z30" s="299"/>
    </row>
    <row r="31" spans="1:26" ht="13.5" customHeight="1" x14ac:dyDescent="0.2">
      <c r="A31" s="302">
        <v>28</v>
      </c>
      <c r="B31" s="303"/>
      <c r="C31" s="305"/>
      <c r="D31" s="307"/>
      <c r="E31" s="305"/>
      <c r="F31" s="306"/>
      <c r="G31" s="308" t="str">
        <f t="shared" si="0"/>
        <v/>
      </c>
      <c r="H31" s="308"/>
      <c r="I31" s="309"/>
      <c r="J31" s="308"/>
      <c r="K31" s="303"/>
      <c r="L31" s="303"/>
      <c r="M31" s="308"/>
      <c r="N31" s="299"/>
      <c r="O31" s="299"/>
      <c r="P31" s="299"/>
      <c r="Q31" s="299"/>
      <c r="R31" s="299"/>
      <c r="S31" s="299"/>
      <c r="T31" s="299"/>
      <c r="U31" s="299"/>
      <c r="V31" s="299"/>
      <c r="W31" s="299"/>
      <c r="X31" s="299"/>
      <c r="Y31" s="299"/>
      <c r="Z31" s="299"/>
    </row>
    <row r="32" spans="1:26" ht="13.5" customHeight="1" x14ac:dyDescent="0.2">
      <c r="A32" s="302">
        <v>29</v>
      </c>
      <c r="B32" s="303"/>
      <c r="C32" s="305"/>
      <c r="D32" s="307"/>
      <c r="E32" s="305"/>
      <c r="F32" s="306"/>
      <c r="G32" s="308" t="str">
        <f t="shared" si="0"/>
        <v/>
      </c>
      <c r="H32" s="308"/>
      <c r="I32" s="309"/>
      <c r="J32" s="308"/>
      <c r="K32" s="303"/>
      <c r="L32" s="303"/>
      <c r="M32" s="308"/>
      <c r="N32" s="299"/>
      <c r="O32" s="299"/>
      <c r="P32" s="299"/>
      <c r="Q32" s="299"/>
      <c r="R32" s="299"/>
      <c r="S32" s="299"/>
      <c r="T32" s="299"/>
      <c r="U32" s="299"/>
      <c r="V32" s="299"/>
      <c r="W32" s="299"/>
      <c r="X32" s="299"/>
      <c r="Y32" s="299"/>
      <c r="Z32" s="299"/>
    </row>
    <row r="33" spans="1:26" ht="13.5" customHeight="1" x14ac:dyDescent="0.2">
      <c r="A33" s="302">
        <v>30</v>
      </c>
      <c r="B33" s="303"/>
      <c r="C33" s="305"/>
      <c r="D33" s="307"/>
      <c r="E33" s="305"/>
      <c r="F33" s="306"/>
      <c r="G33" s="308" t="str">
        <f t="shared" si="0"/>
        <v/>
      </c>
      <c r="H33" s="308"/>
      <c r="I33" s="309"/>
      <c r="J33" s="308"/>
      <c r="K33" s="303"/>
      <c r="L33" s="303"/>
      <c r="M33" s="308"/>
      <c r="N33" s="299"/>
      <c r="O33" s="299"/>
      <c r="P33" s="299"/>
      <c r="Q33" s="299"/>
      <c r="R33" s="299"/>
      <c r="S33" s="299"/>
      <c r="T33" s="299"/>
      <c r="U33" s="299"/>
      <c r="V33" s="299"/>
      <c r="W33" s="299"/>
      <c r="X33" s="299"/>
      <c r="Y33" s="299"/>
      <c r="Z33" s="299"/>
    </row>
    <row r="34" spans="1:26" ht="13.5" customHeight="1" x14ac:dyDescent="0.2">
      <c r="A34" s="302">
        <v>31</v>
      </c>
      <c r="B34" s="303"/>
      <c r="C34" s="305"/>
      <c r="D34" s="307"/>
      <c r="E34" s="305"/>
      <c r="F34" s="306"/>
      <c r="G34" s="308" t="str">
        <f t="shared" si="0"/>
        <v/>
      </c>
      <c r="H34" s="308"/>
      <c r="I34" s="309"/>
      <c r="J34" s="308"/>
      <c r="K34" s="303"/>
      <c r="L34" s="303"/>
      <c r="M34" s="308"/>
      <c r="N34" s="299"/>
      <c r="O34" s="299"/>
      <c r="P34" s="299"/>
      <c r="Q34" s="299"/>
      <c r="R34" s="299"/>
      <c r="S34" s="299"/>
      <c r="T34" s="299"/>
      <c r="U34" s="299"/>
      <c r="V34" s="299"/>
      <c r="W34" s="299"/>
      <c r="X34" s="299"/>
      <c r="Y34" s="299"/>
      <c r="Z34" s="299"/>
    </row>
    <row r="35" spans="1:26" ht="13.5" customHeight="1" x14ac:dyDescent="0.2">
      <c r="A35" s="302">
        <v>32</v>
      </c>
      <c r="B35" s="303"/>
      <c r="C35" s="305"/>
      <c r="D35" s="307"/>
      <c r="E35" s="305"/>
      <c r="F35" s="306"/>
      <c r="G35" s="308" t="str">
        <f t="shared" si="0"/>
        <v/>
      </c>
      <c r="H35" s="308"/>
      <c r="I35" s="309"/>
      <c r="J35" s="308"/>
      <c r="K35" s="303"/>
      <c r="L35" s="303"/>
      <c r="M35" s="308"/>
      <c r="N35" s="299"/>
      <c r="O35" s="299"/>
      <c r="P35" s="299"/>
      <c r="Q35" s="299"/>
      <c r="R35" s="299"/>
      <c r="S35" s="299"/>
      <c r="T35" s="299"/>
      <c r="U35" s="299"/>
      <c r="V35" s="299"/>
      <c r="W35" s="299"/>
      <c r="X35" s="299"/>
      <c r="Y35" s="299"/>
      <c r="Z35" s="299"/>
    </row>
    <row r="36" spans="1:26" ht="13.5" customHeight="1" x14ac:dyDescent="0.2">
      <c r="A36" s="302">
        <v>33</v>
      </c>
      <c r="B36" s="303"/>
      <c r="C36" s="305"/>
      <c r="D36" s="307"/>
      <c r="E36" s="305"/>
      <c r="F36" s="306"/>
      <c r="G36" s="308" t="str">
        <f t="shared" si="0"/>
        <v/>
      </c>
      <c r="H36" s="308"/>
      <c r="I36" s="309"/>
      <c r="J36" s="308"/>
      <c r="K36" s="303"/>
      <c r="L36" s="303"/>
      <c r="M36" s="308"/>
      <c r="N36" s="299"/>
      <c r="O36" s="299"/>
      <c r="P36" s="299"/>
      <c r="Q36" s="299"/>
      <c r="R36" s="299"/>
      <c r="S36" s="299"/>
      <c r="T36" s="299"/>
      <c r="U36" s="299"/>
      <c r="V36" s="299"/>
      <c r="W36" s="299"/>
      <c r="X36" s="299"/>
      <c r="Y36" s="299"/>
      <c r="Z36" s="299"/>
    </row>
    <row r="37" spans="1:26" ht="13.5" customHeight="1" x14ac:dyDescent="0.2">
      <c r="A37" s="302">
        <v>34</v>
      </c>
      <c r="B37" s="303"/>
      <c r="C37" s="305"/>
      <c r="D37" s="307"/>
      <c r="E37" s="305"/>
      <c r="F37" s="306"/>
      <c r="G37" s="308" t="str">
        <f t="shared" si="0"/>
        <v/>
      </c>
      <c r="H37" s="308"/>
      <c r="I37" s="309"/>
      <c r="J37" s="308"/>
      <c r="K37" s="303"/>
      <c r="L37" s="303"/>
      <c r="M37" s="308"/>
      <c r="N37" s="299"/>
      <c r="O37" s="299"/>
      <c r="P37" s="299"/>
      <c r="Q37" s="299"/>
      <c r="R37" s="299"/>
      <c r="S37" s="299"/>
      <c r="T37" s="299"/>
      <c r="U37" s="299"/>
      <c r="V37" s="299"/>
      <c r="W37" s="299"/>
      <c r="X37" s="299"/>
      <c r="Y37" s="299"/>
      <c r="Z37" s="299"/>
    </row>
    <row r="38" spans="1:26" ht="13.5" customHeight="1" x14ac:dyDescent="0.2">
      <c r="A38" s="302">
        <v>35</v>
      </c>
      <c r="B38" s="303"/>
      <c r="C38" s="305"/>
      <c r="D38" s="307"/>
      <c r="E38" s="305"/>
      <c r="F38" s="306"/>
      <c r="G38" s="308" t="str">
        <f t="shared" si="0"/>
        <v/>
      </c>
      <c r="H38" s="308"/>
      <c r="I38" s="309"/>
      <c r="J38" s="308"/>
      <c r="K38" s="303"/>
      <c r="L38" s="303"/>
      <c r="M38" s="308"/>
      <c r="N38" s="299"/>
      <c r="O38" s="299"/>
      <c r="P38" s="299"/>
      <c r="Q38" s="299"/>
      <c r="R38" s="299"/>
      <c r="S38" s="299"/>
      <c r="T38" s="299"/>
      <c r="U38" s="299"/>
      <c r="V38" s="299"/>
      <c r="W38" s="299"/>
      <c r="X38" s="299"/>
      <c r="Y38" s="299"/>
      <c r="Z38" s="299"/>
    </row>
    <row r="39" spans="1:26" ht="13.5" customHeight="1" x14ac:dyDescent="0.2">
      <c r="A39" s="302">
        <v>36</v>
      </c>
      <c r="B39" s="303"/>
      <c r="C39" s="305"/>
      <c r="D39" s="307"/>
      <c r="E39" s="305"/>
      <c r="F39" s="306"/>
      <c r="G39" s="308" t="str">
        <f t="shared" si="0"/>
        <v/>
      </c>
      <c r="H39" s="308"/>
      <c r="I39" s="309"/>
      <c r="J39" s="308"/>
      <c r="K39" s="303"/>
      <c r="L39" s="303"/>
      <c r="M39" s="308"/>
      <c r="N39" s="299"/>
      <c r="O39" s="299"/>
      <c r="P39" s="299"/>
      <c r="Q39" s="299"/>
      <c r="R39" s="299"/>
      <c r="S39" s="299"/>
      <c r="T39" s="299"/>
      <c r="U39" s="299"/>
      <c r="V39" s="299"/>
      <c r="W39" s="299"/>
      <c r="X39" s="299"/>
      <c r="Y39" s="299"/>
      <c r="Z39" s="299"/>
    </row>
    <row r="40" spans="1:26" ht="13.5" customHeight="1" x14ac:dyDescent="0.2">
      <c r="A40" s="302">
        <v>37</v>
      </c>
      <c r="B40" s="303"/>
      <c r="C40" s="305"/>
      <c r="D40" s="307"/>
      <c r="E40" s="305"/>
      <c r="F40" s="306"/>
      <c r="G40" s="308" t="str">
        <f t="shared" si="0"/>
        <v/>
      </c>
      <c r="H40" s="308"/>
      <c r="I40" s="309"/>
      <c r="J40" s="308"/>
      <c r="K40" s="303"/>
      <c r="L40" s="303"/>
      <c r="M40" s="308"/>
      <c r="N40" s="299"/>
      <c r="O40" s="299"/>
      <c r="P40" s="299"/>
      <c r="Q40" s="299"/>
      <c r="R40" s="299"/>
      <c r="S40" s="299"/>
      <c r="T40" s="299"/>
      <c r="U40" s="299"/>
      <c r="V40" s="299"/>
      <c r="W40" s="299"/>
      <c r="X40" s="299"/>
      <c r="Y40" s="299"/>
      <c r="Z40" s="299"/>
    </row>
    <row r="41" spans="1:26" ht="13.5" customHeight="1" x14ac:dyDescent="0.2">
      <c r="A41" s="302">
        <v>38</v>
      </c>
      <c r="B41" s="303"/>
      <c r="C41" s="305"/>
      <c r="D41" s="307"/>
      <c r="E41" s="305"/>
      <c r="F41" s="306"/>
      <c r="G41" s="308" t="str">
        <f t="shared" si="0"/>
        <v/>
      </c>
      <c r="H41" s="308"/>
      <c r="I41" s="309"/>
      <c r="J41" s="308"/>
      <c r="K41" s="303"/>
      <c r="L41" s="303"/>
      <c r="M41" s="308"/>
      <c r="N41" s="299"/>
      <c r="O41" s="299"/>
      <c r="P41" s="299"/>
      <c r="Q41" s="299"/>
      <c r="R41" s="299"/>
      <c r="S41" s="299"/>
      <c r="T41" s="299"/>
      <c r="U41" s="299"/>
      <c r="V41" s="299"/>
      <c r="W41" s="299"/>
      <c r="X41" s="299"/>
      <c r="Y41" s="299"/>
      <c r="Z41" s="299"/>
    </row>
    <row r="42" spans="1:26" ht="13.5" customHeight="1" x14ac:dyDescent="0.2">
      <c r="A42" s="302">
        <v>39</v>
      </c>
      <c r="B42" s="303"/>
      <c r="C42" s="305"/>
      <c r="D42" s="307"/>
      <c r="E42" s="305"/>
      <c r="F42" s="306"/>
      <c r="G42" s="308" t="str">
        <f t="shared" si="0"/>
        <v/>
      </c>
      <c r="H42" s="308"/>
      <c r="I42" s="309"/>
      <c r="J42" s="308"/>
      <c r="K42" s="303"/>
      <c r="L42" s="303"/>
      <c r="M42" s="308"/>
      <c r="N42" s="299"/>
      <c r="O42" s="299"/>
      <c r="P42" s="299"/>
      <c r="Q42" s="299"/>
      <c r="R42" s="299"/>
      <c r="S42" s="299"/>
      <c r="T42" s="299"/>
      <c r="U42" s="299"/>
      <c r="V42" s="299"/>
      <c r="W42" s="299"/>
      <c r="X42" s="299"/>
      <c r="Y42" s="299"/>
      <c r="Z42" s="299"/>
    </row>
    <row r="43" spans="1:26" ht="13.5" customHeight="1" x14ac:dyDescent="0.2">
      <c r="A43" s="302">
        <v>40</v>
      </c>
      <c r="B43" s="303"/>
      <c r="C43" s="305"/>
      <c r="D43" s="307"/>
      <c r="E43" s="305"/>
      <c r="F43" s="306"/>
      <c r="G43" s="308" t="str">
        <f t="shared" si="0"/>
        <v/>
      </c>
      <c r="H43" s="308"/>
      <c r="I43" s="309"/>
      <c r="J43" s="308"/>
      <c r="K43" s="303"/>
      <c r="L43" s="303"/>
      <c r="M43" s="308"/>
      <c r="N43" s="299"/>
      <c r="O43" s="299"/>
      <c r="P43" s="299"/>
      <c r="Q43" s="299"/>
      <c r="R43" s="299"/>
      <c r="S43" s="299"/>
      <c r="T43" s="299"/>
      <c r="U43" s="299"/>
      <c r="V43" s="299"/>
      <c r="W43" s="299"/>
      <c r="X43" s="299"/>
      <c r="Y43" s="299"/>
      <c r="Z43" s="299"/>
    </row>
    <row r="44" spans="1:26" ht="13.5" customHeight="1" x14ac:dyDescent="0.2">
      <c r="A44" s="302">
        <v>41</v>
      </c>
      <c r="B44" s="303"/>
      <c r="C44" s="305"/>
      <c r="D44" s="307"/>
      <c r="E44" s="305"/>
      <c r="F44" s="306"/>
      <c r="G44" s="308" t="str">
        <f t="shared" si="0"/>
        <v/>
      </c>
      <c r="H44" s="308"/>
      <c r="I44" s="309"/>
      <c r="J44" s="308"/>
      <c r="K44" s="303"/>
      <c r="L44" s="303"/>
      <c r="M44" s="308"/>
      <c r="N44" s="299"/>
      <c r="O44" s="299"/>
      <c r="P44" s="299"/>
      <c r="Q44" s="299"/>
      <c r="R44" s="299"/>
      <c r="S44" s="299"/>
      <c r="T44" s="299"/>
      <c r="U44" s="299"/>
      <c r="V44" s="299"/>
      <c r="W44" s="299"/>
      <c r="X44" s="299"/>
      <c r="Y44" s="299"/>
      <c r="Z44" s="299"/>
    </row>
    <row r="45" spans="1:26" ht="13.5" customHeight="1" x14ac:dyDescent="0.2">
      <c r="A45" s="302">
        <v>42</v>
      </c>
      <c r="B45" s="303"/>
      <c r="C45" s="305"/>
      <c r="D45" s="307"/>
      <c r="E45" s="305"/>
      <c r="F45" s="306"/>
      <c r="G45" s="308" t="str">
        <f t="shared" si="0"/>
        <v/>
      </c>
      <c r="H45" s="308"/>
      <c r="I45" s="309"/>
      <c r="J45" s="308"/>
      <c r="K45" s="303"/>
      <c r="L45" s="303"/>
      <c r="M45" s="308"/>
      <c r="N45" s="299"/>
      <c r="O45" s="299"/>
      <c r="P45" s="299"/>
      <c r="Q45" s="299"/>
      <c r="R45" s="299"/>
      <c r="S45" s="299"/>
      <c r="T45" s="299"/>
      <c r="U45" s="299"/>
      <c r="V45" s="299"/>
      <c r="W45" s="299"/>
      <c r="X45" s="299"/>
      <c r="Y45" s="299"/>
      <c r="Z45" s="299"/>
    </row>
    <row r="46" spans="1:26" ht="13.5" customHeight="1" x14ac:dyDescent="0.2">
      <c r="A46" s="302">
        <v>43</v>
      </c>
      <c r="B46" s="303"/>
      <c r="C46" s="305"/>
      <c r="D46" s="307"/>
      <c r="E46" s="305"/>
      <c r="F46" s="306"/>
      <c r="G46" s="308" t="str">
        <f t="shared" si="0"/>
        <v/>
      </c>
      <c r="H46" s="308"/>
      <c r="I46" s="309"/>
      <c r="J46" s="308"/>
      <c r="K46" s="303"/>
      <c r="L46" s="303"/>
      <c r="M46" s="308"/>
      <c r="N46" s="299"/>
      <c r="O46" s="299"/>
      <c r="P46" s="299"/>
      <c r="Q46" s="299"/>
      <c r="R46" s="299"/>
      <c r="S46" s="299"/>
      <c r="T46" s="299"/>
      <c r="U46" s="299"/>
      <c r="V46" s="299"/>
      <c r="W46" s="299"/>
      <c r="X46" s="299"/>
      <c r="Y46" s="299"/>
      <c r="Z46" s="299"/>
    </row>
    <row r="47" spans="1:26" ht="13.5" customHeight="1" x14ac:dyDescent="0.2">
      <c r="A47" s="302">
        <v>44</v>
      </c>
      <c r="B47" s="303"/>
      <c r="C47" s="305"/>
      <c r="D47" s="307"/>
      <c r="E47" s="305"/>
      <c r="F47" s="306"/>
      <c r="G47" s="308" t="str">
        <f t="shared" si="0"/>
        <v/>
      </c>
      <c r="H47" s="308"/>
      <c r="I47" s="309"/>
      <c r="J47" s="308"/>
      <c r="K47" s="303"/>
      <c r="L47" s="303"/>
      <c r="M47" s="308"/>
      <c r="N47" s="299"/>
      <c r="O47" s="299"/>
      <c r="P47" s="299"/>
      <c r="Q47" s="299"/>
      <c r="R47" s="299"/>
      <c r="S47" s="299"/>
      <c r="T47" s="299"/>
      <c r="U47" s="299"/>
      <c r="V47" s="299"/>
      <c r="W47" s="299"/>
      <c r="X47" s="299"/>
      <c r="Y47" s="299"/>
      <c r="Z47" s="299"/>
    </row>
    <row r="48" spans="1:26" ht="13.5" customHeight="1" x14ac:dyDescent="0.2">
      <c r="A48" s="302">
        <v>45</v>
      </c>
      <c r="B48" s="303"/>
      <c r="C48" s="305"/>
      <c r="D48" s="307"/>
      <c r="E48" s="305"/>
      <c r="F48" s="306"/>
      <c r="G48" s="308" t="str">
        <f t="shared" si="0"/>
        <v/>
      </c>
      <c r="H48" s="308"/>
      <c r="I48" s="309"/>
      <c r="J48" s="308"/>
      <c r="K48" s="303"/>
      <c r="L48" s="303"/>
      <c r="M48" s="308"/>
      <c r="N48" s="299"/>
      <c r="O48" s="299"/>
      <c r="P48" s="299"/>
      <c r="Q48" s="299"/>
      <c r="R48" s="299"/>
      <c r="S48" s="299"/>
      <c r="T48" s="299"/>
      <c r="U48" s="299"/>
      <c r="V48" s="299"/>
      <c r="W48" s="299"/>
      <c r="X48" s="299"/>
      <c r="Y48" s="299"/>
      <c r="Z48" s="299"/>
    </row>
    <row r="49" spans="1:26" ht="13.5" customHeight="1" x14ac:dyDescent="0.2">
      <c r="A49" s="302">
        <v>46</v>
      </c>
      <c r="B49" s="303"/>
      <c r="C49" s="305"/>
      <c r="D49" s="307"/>
      <c r="E49" s="305"/>
      <c r="F49" s="306"/>
      <c r="G49" s="308" t="str">
        <f t="shared" si="0"/>
        <v/>
      </c>
      <c r="H49" s="308"/>
      <c r="I49" s="309"/>
      <c r="J49" s="308"/>
      <c r="K49" s="303"/>
      <c r="L49" s="303"/>
      <c r="M49" s="308"/>
      <c r="N49" s="299"/>
      <c r="O49" s="299"/>
      <c r="P49" s="299"/>
      <c r="Q49" s="299"/>
      <c r="R49" s="299"/>
      <c r="S49" s="299"/>
      <c r="T49" s="299"/>
      <c r="U49" s="299"/>
      <c r="V49" s="299"/>
      <c r="W49" s="299"/>
      <c r="X49" s="299"/>
      <c r="Y49" s="299"/>
      <c r="Z49" s="299"/>
    </row>
    <row r="50" spans="1:26" ht="13.5" customHeight="1" x14ac:dyDescent="0.2">
      <c r="A50" s="302">
        <v>47</v>
      </c>
      <c r="B50" s="303"/>
      <c r="C50" s="305"/>
      <c r="D50" s="307"/>
      <c r="E50" s="305"/>
      <c r="F50" s="306"/>
      <c r="G50" s="308" t="str">
        <f t="shared" si="0"/>
        <v/>
      </c>
      <c r="H50" s="308"/>
      <c r="I50" s="309"/>
      <c r="J50" s="308"/>
      <c r="K50" s="303"/>
      <c r="L50" s="303"/>
      <c r="M50" s="308"/>
      <c r="N50" s="299"/>
      <c r="O50" s="299"/>
      <c r="P50" s="299"/>
      <c r="Q50" s="299"/>
      <c r="R50" s="299"/>
      <c r="S50" s="299"/>
      <c r="T50" s="299"/>
      <c r="U50" s="299"/>
      <c r="V50" s="299"/>
      <c r="W50" s="299"/>
      <c r="X50" s="299"/>
      <c r="Y50" s="299"/>
      <c r="Z50" s="299"/>
    </row>
    <row r="51" spans="1:26" ht="13.5" customHeight="1" x14ac:dyDescent="0.2">
      <c r="A51" s="302">
        <v>48</v>
      </c>
      <c r="B51" s="303"/>
      <c r="C51" s="305"/>
      <c r="D51" s="307"/>
      <c r="E51" s="305"/>
      <c r="F51" s="306"/>
      <c r="G51" s="308" t="str">
        <f t="shared" si="0"/>
        <v/>
      </c>
      <c r="H51" s="308"/>
      <c r="I51" s="309"/>
      <c r="J51" s="308"/>
      <c r="K51" s="303"/>
      <c r="L51" s="303"/>
      <c r="M51" s="308"/>
      <c r="N51" s="299"/>
      <c r="O51" s="299"/>
      <c r="P51" s="299"/>
      <c r="Q51" s="299"/>
      <c r="R51" s="299"/>
      <c r="S51" s="299"/>
      <c r="T51" s="299"/>
      <c r="U51" s="299"/>
      <c r="V51" s="299"/>
      <c r="W51" s="299"/>
      <c r="X51" s="299"/>
      <c r="Y51" s="299"/>
      <c r="Z51" s="299"/>
    </row>
    <row r="52" spans="1:26" ht="13.5" customHeight="1" x14ac:dyDescent="0.2">
      <c r="A52" s="302">
        <v>49</v>
      </c>
      <c r="B52" s="303"/>
      <c r="C52" s="305"/>
      <c r="D52" s="307"/>
      <c r="E52" s="305"/>
      <c r="F52" s="306"/>
      <c r="G52" s="308" t="str">
        <f t="shared" si="0"/>
        <v/>
      </c>
      <c r="H52" s="308"/>
      <c r="I52" s="309"/>
      <c r="J52" s="308"/>
      <c r="K52" s="303"/>
      <c r="L52" s="303"/>
      <c r="M52" s="308"/>
      <c r="N52" s="299"/>
      <c r="O52" s="299"/>
      <c r="P52" s="299"/>
      <c r="Q52" s="299"/>
      <c r="R52" s="299"/>
      <c r="S52" s="299"/>
      <c r="T52" s="299"/>
      <c r="U52" s="299"/>
      <c r="V52" s="299"/>
      <c r="W52" s="299"/>
      <c r="X52" s="299"/>
      <c r="Y52" s="299"/>
      <c r="Z52" s="299"/>
    </row>
    <row r="53" spans="1:26" ht="13.5" customHeight="1" x14ac:dyDescent="0.2">
      <c r="A53" s="302">
        <v>50</v>
      </c>
      <c r="B53" s="303"/>
      <c r="C53" s="305"/>
      <c r="D53" s="307"/>
      <c r="E53" s="305"/>
      <c r="F53" s="306"/>
      <c r="G53" s="308" t="str">
        <f t="shared" si="0"/>
        <v/>
      </c>
      <c r="H53" s="308"/>
      <c r="I53" s="309"/>
      <c r="J53" s="308"/>
      <c r="K53" s="303"/>
      <c r="L53" s="303"/>
      <c r="M53" s="308"/>
      <c r="N53" s="299"/>
      <c r="O53" s="299"/>
      <c r="P53" s="299"/>
      <c r="Q53" s="299"/>
      <c r="R53" s="299"/>
      <c r="S53" s="299"/>
      <c r="T53" s="299"/>
      <c r="U53" s="299"/>
      <c r="V53" s="299"/>
      <c r="W53" s="299"/>
      <c r="X53" s="299"/>
      <c r="Y53" s="299"/>
      <c r="Z53" s="299"/>
    </row>
    <row r="54" spans="1:26" ht="13.5" customHeight="1" x14ac:dyDescent="0.2">
      <c r="A54" s="302">
        <v>51</v>
      </c>
      <c r="B54" s="303"/>
      <c r="C54" s="305"/>
      <c r="D54" s="307"/>
      <c r="E54" s="305"/>
      <c r="F54" s="306"/>
      <c r="G54" s="308" t="str">
        <f t="shared" si="0"/>
        <v/>
      </c>
      <c r="H54" s="308"/>
      <c r="I54" s="309"/>
      <c r="J54" s="308"/>
      <c r="K54" s="303"/>
      <c r="L54" s="303"/>
      <c r="M54" s="308"/>
      <c r="N54" s="299"/>
      <c r="O54" s="299"/>
      <c r="P54" s="299"/>
      <c r="Q54" s="299"/>
      <c r="R54" s="299"/>
      <c r="S54" s="299"/>
      <c r="T54" s="299"/>
      <c r="U54" s="299"/>
      <c r="V54" s="299"/>
      <c r="W54" s="299"/>
      <c r="X54" s="299"/>
      <c r="Y54" s="299"/>
      <c r="Z54" s="299"/>
    </row>
    <row r="55" spans="1:26" ht="13.5" customHeight="1" x14ac:dyDescent="0.2">
      <c r="A55" s="302">
        <v>52</v>
      </c>
      <c r="B55" s="303"/>
      <c r="C55" s="305"/>
      <c r="D55" s="307"/>
      <c r="E55" s="305"/>
      <c r="F55" s="306"/>
      <c r="G55" s="308" t="str">
        <f t="shared" si="0"/>
        <v/>
      </c>
      <c r="H55" s="308"/>
      <c r="I55" s="309"/>
      <c r="J55" s="308"/>
      <c r="K55" s="303"/>
      <c r="L55" s="303"/>
      <c r="M55" s="308"/>
      <c r="N55" s="299"/>
      <c r="O55" s="299"/>
      <c r="P55" s="299"/>
      <c r="Q55" s="299"/>
      <c r="R55" s="299"/>
      <c r="S55" s="299"/>
      <c r="T55" s="299"/>
      <c r="U55" s="299"/>
      <c r="V55" s="299"/>
      <c r="W55" s="299"/>
      <c r="X55" s="299"/>
      <c r="Y55" s="299"/>
      <c r="Z55" s="299"/>
    </row>
    <row r="56" spans="1:26" ht="13.5" customHeight="1" x14ac:dyDescent="0.2">
      <c r="A56" s="302">
        <v>53</v>
      </c>
      <c r="B56" s="303"/>
      <c r="C56" s="305"/>
      <c r="D56" s="307"/>
      <c r="E56" s="305"/>
      <c r="F56" s="306"/>
      <c r="G56" s="308" t="str">
        <f t="shared" si="0"/>
        <v/>
      </c>
      <c r="H56" s="308"/>
      <c r="I56" s="309"/>
      <c r="J56" s="308"/>
      <c r="K56" s="303"/>
      <c r="L56" s="303"/>
      <c r="M56" s="308"/>
      <c r="N56" s="299"/>
      <c r="O56" s="299"/>
      <c r="P56" s="299"/>
      <c r="Q56" s="299"/>
      <c r="R56" s="299"/>
      <c r="S56" s="299"/>
      <c r="T56" s="299"/>
      <c r="U56" s="299"/>
      <c r="V56" s="299"/>
      <c r="W56" s="299"/>
      <c r="X56" s="299"/>
      <c r="Y56" s="299"/>
      <c r="Z56" s="299"/>
    </row>
    <row r="57" spans="1:26" ht="13.5" customHeight="1" x14ac:dyDescent="0.2">
      <c r="A57" s="302">
        <v>54</v>
      </c>
      <c r="B57" s="303"/>
      <c r="C57" s="305"/>
      <c r="D57" s="307"/>
      <c r="E57" s="305"/>
      <c r="F57" s="306"/>
      <c r="G57" s="308" t="str">
        <f t="shared" si="0"/>
        <v/>
      </c>
      <c r="H57" s="308"/>
      <c r="I57" s="309"/>
      <c r="J57" s="308"/>
      <c r="K57" s="303"/>
      <c r="L57" s="303"/>
      <c r="M57" s="308"/>
      <c r="N57" s="299"/>
      <c r="O57" s="299"/>
      <c r="P57" s="299"/>
      <c r="Q57" s="299"/>
      <c r="R57" s="299"/>
      <c r="S57" s="299"/>
      <c r="T57" s="299"/>
      <c r="U57" s="299"/>
      <c r="V57" s="299"/>
      <c r="W57" s="299"/>
      <c r="X57" s="299"/>
      <c r="Y57" s="299"/>
      <c r="Z57" s="299"/>
    </row>
    <row r="58" spans="1:26" ht="13.5" customHeight="1" x14ac:dyDescent="0.2">
      <c r="A58" s="302">
        <v>55</v>
      </c>
      <c r="B58" s="303"/>
      <c r="C58" s="305"/>
      <c r="D58" s="307"/>
      <c r="E58" s="305"/>
      <c r="F58" s="306"/>
      <c r="G58" s="308" t="str">
        <f t="shared" si="0"/>
        <v/>
      </c>
      <c r="H58" s="308"/>
      <c r="I58" s="309"/>
      <c r="J58" s="308"/>
      <c r="K58" s="303"/>
      <c r="L58" s="303"/>
      <c r="M58" s="308"/>
      <c r="N58" s="299"/>
      <c r="O58" s="299"/>
      <c r="P58" s="299"/>
      <c r="Q58" s="299"/>
      <c r="R58" s="299"/>
      <c r="S58" s="299"/>
      <c r="T58" s="299"/>
      <c r="U58" s="299"/>
      <c r="V58" s="299"/>
      <c r="W58" s="299"/>
      <c r="X58" s="299"/>
      <c r="Y58" s="299"/>
      <c r="Z58" s="299"/>
    </row>
    <row r="59" spans="1:26" ht="13.5" customHeight="1" x14ac:dyDescent="0.2">
      <c r="A59" s="302">
        <v>56</v>
      </c>
      <c r="B59" s="303"/>
      <c r="C59" s="305"/>
      <c r="D59" s="307"/>
      <c r="E59" s="305"/>
      <c r="F59" s="306"/>
      <c r="G59" s="308" t="str">
        <f t="shared" si="0"/>
        <v/>
      </c>
      <c r="H59" s="308"/>
      <c r="I59" s="309"/>
      <c r="J59" s="308"/>
      <c r="K59" s="303"/>
      <c r="L59" s="303"/>
      <c r="M59" s="308"/>
      <c r="N59" s="299"/>
      <c r="O59" s="299"/>
      <c r="P59" s="299"/>
      <c r="Q59" s="299"/>
      <c r="R59" s="299"/>
      <c r="S59" s="299"/>
      <c r="T59" s="299"/>
      <c r="U59" s="299"/>
      <c r="V59" s="299"/>
      <c r="W59" s="299"/>
      <c r="X59" s="299"/>
      <c r="Y59" s="299"/>
      <c r="Z59" s="299"/>
    </row>
    <row r="60" spans="1:26" ht="13.5" customHeight="1" x14ac:dyDescent="0.2">
      <c r="A60" s="302">
        <v>57</v>
      </c>
      <c r="B60" s="303"/>
      <c r="C60" s="305"/>
      <c r="D60" s="307"/>
      <c r="E60" s="305"/>
      <c r="F60" s="306"/>
      <c r="G60" s="308" t="str">
        <f t="shared" si="0"/>
        <v/>
      </c>
      <c r="H60" s="308"/>
      <c r="I60" s="309"/>
      <c r="J60" s="308"/>
      <c r="K60" s="303"/>
      <c r="L60" s="303"/>
      <c r="M60" s="308"/>
      <c r="N60" s="299"/>
      <c r="O60" s="299"/>
      <c r="P60" s="299"/>
      <c r="Q60" s="299"/>
      <c r="R60" s="299"/>
      <c r="S60" s="299"/>
      <c r="T60" s="299"/>
      <c r="U60" s="299"/>
      <c r="V60" s="299"/>
      <c r="W60" s="299"/>
      <c r="X60" s="299"/>
      <c r="Y60" s="299"/>
      <c r="Z60" s="299"/>
    </row>
    <row r="61" spans="1:26" ht="13.5" customHeight="1" x14ac:dyDescent="0.2">
      <c r="A61" s="302">
        <v>58</v>
      </c>
      <c r="B61" s="303"/>
      <c r="C61" s="305"/>
      <c r="D61" s="307"/>
      <c r="E61" s="305"/>
      <c r="F61" s="306"/>
      <c r="G61" s="308" t="str">
        <f t="shared" si="0"/>
        <v/>
      </c>
      <c r="H61" s="308"/>
      <c r="I61" s="309"/>
      <c r="J61" s="308"/>
      <c r="K61" s="303"/>
      <c r="L61" s="303"/>
      <c r="M61" s="308"/>
      <c r="N61" s="299"/>
      <c r="O61" s="299"/>
      <c r="P61" s="299"/>
      <c r="Q61" s="299"/>
      <c r="R61" s="299"/>
      <c r="S61" s="299"/>
      <c r="T61" s="299"/>
      <c r="U61" s="299"/>
      <c r="V61" s="299"/>
      <c r="W61" s="299"/>
      <c r="X61" s="299"/>
      <c r="Y61" s="299"/>
      <c r="Z61" s="299"/>
    </row>
    <row r="62" spans="1:26" ht="13.5" customHeight="1" x14ac:dyDescent="0.2">
      <c r="A62" s="302">
        <v>59</v>
      </c>
      <c r="B62" s="303"/>
      <c r="C62" s="305"/>
      <c r="D62" s="307"/>
      <c r="E62" s="305"/>
      <c r="F62" s="306"/>
      <c r="G62" s="308" t="str">
        <f t="shared" si="0"/>
        <v/>
      </c>
      <c r="H62" s="308"/>
      <c r="I62" s="309"/>
      <c r="J62" s="308"/>
      <c r="K62" s="303"/>
      <c r="L62" s="303"/>
      <c r="M62" s="308"/>
      <c r="N62" s="299"/>
      <c r="O62" s="299"/>
      <c r="P62" s="299"/>
      <c r="Q62" s="299"/>
      <c r="R62" s="299"/>
      <c r="S62" s="299"/>
      <c r="T62" s="299"/>
      <c r="U62" s="299"/>
      <c r="V62" s="299"/>
      <c r="W62" s="299"/>
      <c r="X62" s="299"/>
      <c r="Y62" s="299"/>
      <c r="Z62" s="299"/>
    </row>
    <row r="63" spans="1:26" ht="13.5" customHeight="1" x14ac:dyDescent="0.2">
      <c r="A63" s="302">
        <v>60</v>
      </c>
      <c r="B63" s="303"/>
      <c r="C63" s="305"/>
      <c r="D63" s="307"/>
      <c r="E63" s="305"/>
      <c r="F63" s="306"/>
      <c r="G63" s="308" t="str">
        <f t="shared" si="0"/>
        <v/>
      </c>
      <c r="H63" s="308"/>
      <c r="I63" s="309"/>
      <c r="J63" s="308"/>
      <c r="K63" s="303"/>
      <c r="L63" s="303"/>
      <c r="M63" s="308"/>
      <c r="N63" s="299"/>
      <c r="O63" s="299"/>
      <c r="P63" s="299"/>
      <c r="Q63" s="299"/>
      <c r="R63" s="299"/>
      <c r="S63" s="299"/>
      <c r="T63" s="299"/>
      <c r="U63" s="299"/>
      <c r="V63" s="299"/>
      <c r="W63" s="299"/>
      <c r="X63" s="299"/>
      <c r="Y63" s="299"/>
      <c r="Z63" s="299"/>
    </row>
    <row r="64" spans="1:26" ht="13.5" customHeight="1" x14ac:dyDescent="0.2">
      <c r="A64" s="302">
        <v>61</v>
      </c>
      <c r="B64" s="303"/>
      <c r="C64" s="305"/>
      <c r="D64" s="307"/>
      <c r="E64" s="305"/>
      <c r="F64" s="306"/>
      <c r="G64" s="308" t="str">
        <f t="shared" si="0"/>
        <v/>
      </c>
      <c r="H64" s="308"/>
      <c r="I64" s="309"/>
      <c r="J64" s="308"/>
      <c r="K64" s="303"/>
      <c r="L64" s="303"/>
      <c r="M64" s="308"/>
      <c r="N64" s="299"/>
      <c r="O64" s="299"/>
      <c r="P64" s="299"/>
      <c r="Q64" s="299"/>
      <c r="R64" s="299"/>
      <c r="S64" s="299"/>
      <c r="T64" s="299"/>
      <c r="U64" s="299"/>
      <c r="V64" s="299"/>
      <c r="W64" s="299"/>
      <c r="X64" s="299"/>
      <c r="Y64" s="299"/>
      <c r="Z64" s="299"/>
    </row>
    <row r="65" spans="1:26" ht="13.5" customHeight="1" x14ac:dyDescent="0.2">
      <c r="A65" s="302">
        <v>62</v>
      </c>
      <c r="B65" s="303"/>
      <c r="C65" s="305"/>
      <c r="D65" s="307"/>
      <c r="E65" s="305"/>
      <c r="F65" s="306"/>
      <c r="G65" s="308" t="str">
        <f t="shared" si="0"/>
        <v/>
      </c>
      <c r="H65" s="308"/>
      <c r="I65" s="309"/>
      <c r="J65" s="308"/>
      <c r="K65" s="303"/>
      <c r="L65" s="303"/>
      <c r="M65" s="308"/>
      <c r="N65" s="299"/>
      <c r="O65" s="299"/>
      <c r="P65" s="299"/>
      <c r="Q65" s="299"/>
      <c r="R65" s="299"/>
      <c r="S65" s="299"/>
      <c r="T65" s="299"/>
      <c r="U65" s="299"/>
      <c r="V65" s="299"/>
      <c r="W65" s="299"/>
      <c r="X65" s="299"/>
      <c r="Y65" s="299"/>
      <c r="Z65" s="299"/>
    </row>
    <row r="66" spans="1:26" ht="13.5" customHeight="1" x14ac:dyDescent="0.2">
      <c r="A66" s="302">
        <v>63</v>
      </c>
      <c r="B66" s="303"/>
      <c r="C66" s="305"/>
      <c r="D66" s="307"/>
      <c r="E66" s="305"/>
      <c r="F66" s="306"/>
      <c r="G66" s="308" t="str">
        <f t="shared" si="0"/>
        <v/>
      </c>
      <c r="H66" s="308"/>
      <c r="I66" s="309"/>
      <c r="J66" s="308"/>
      <c r="K66" s="303"/>
      <c r="L66" s="303"/>
      <c r="M66" s="308"/>
      <c r="N66" s="299"/>
      <c r="O66" s="299"/>
      <c r="P66" s="299"/>
      <c r="Q66" s="299"/>
      <c r="R66" s="299"/>
      <c r="S66" s="299"/>
      <c r="T66" s="299"/>
      <c r="U66" s="299"/>
      <c r="V66" s="299"/>
      <c r="W66" s="299"/>
      <c r="X66" s="299"/>
      <c r="Y66" s="299"/>
      <c r="Z66" s="299"/>
    </row>
    <row r="67" spans="1:26" ht="13.5" customHeight="1" x14ac:dyDescent="0.2">
      <c r="A67" s="302">
        <v>64</v>
      </c>
      <c r="B67" s="303"/>
      <c r="C67" s="305"/>
      <c r="D67" s="307"/>
      <c r="E67" s="305"/>
      <c r="F67" s="306"/>
      <c r="G67" s="308" t="str">
        <f t="shared" si="0"/>
        <v/>
      </c>
      <c r="H67" s="308"/>
      <c r="I67" s="309"/>
      <c r="J67" s="308"/>
      <c r="K67" s="303"/>
      <c r="L67" s="303"/>
      <c r="M67" s="308"/>
      <c r="N67" s="299"/>
      <c r="O67" s="299"/>
      <c r="P67" s="299"/>
      <c r="Q67" s="299"/>
      <c r="R67" s="299"/>
      <c r="S67" s="299"/>
      <c r="T67" s="299"/>
      <c r="U67" s="299"/>
      <c r="V67" s="299"/>
      <c r="W67" s="299"/>
      <c r="X67" s="299"/>
      <c r="Y67" s="299"/>
      <c r="Z67" s="299"/>
    </row>
    <row r="68" spans="1:26" ht="13.5" customHeight="1" x14ac:dyDescent="0.2">
      <c r="A68" s="302">
        <v>65</v>
      </c>
      <c r="B68" s="303"/>
      <c r="C68" s="305"/>
      <c r="D68" s="307"/>
      <c r="E68" s="305"/>
      <c r="F68" s="306"/>
      <c r="G68" s="308" t="str">
        <f t="shared" si="0"/>
        <v/>
      </c>
      <c r="H68" s="308"/>
      <c r="I68" s="309"/>
      <c r="J68" s="308"/>
      <c r="K68" s="303"/>
      <c r="L68" s="303"/>
      <c r="M68" s="308"/>
      <c r="N68" s="299"/>
      <c r="O68" s="299"/>
      <c r="P68" s="299"/>
      <c r="Q68" s="299"/>
      <c r="R68" s="299"/>
      <c r="S68" s="299"/>
      <c r="T68" s="299"/>
      <c r="U68" s="299"/>
      <c r="V68" s="299"/>
      <c r="W68" s="299"/>
      <c r="X68" s="299"/>
      <c r="Y68" s="299"/>
      <c r="Z68" s="299"/>
    </row>
    <row r="69" spans="1:26" ht="13.5" customHeight="1" x14ac:dyDescent="0.2">
      <c r="A69" s="302">
        <v>66</v>
      </c>
      <c r="B69" s="303"/>
      <c r="C69" s="305"/>
      <c r="D69" s="307"/>
      <c r="E69" s="305"/>
      <c r="F69" s="306"/>
      <c r="G69" s="308" t="str">
        <f t="shared" si="0"/>
        <v/>
      </c>
      <c r="H69" s="308"/>
      <c r="I69" s="309"/>
      <c r="J69" s="308"/>
      <c r="K69" s="303"/>
      <c r="L69" s="303"/>
      <c r="M69" s="308"/>
      <c r="N69" s="299"/>
      <c r="O69" s="299"/>
      <c r="P69" s="299"/>
      <c r="Q69" s="299"/>
      <c r="R69" s="299"/>
      <c r="S69" s="299"/>
      <c r="T69" s="299"/>
      <c r="U69" s="299"/>
      <c r="V69" s="299"/>
      <c r="W69" s="299"/>
      <c r="X69" s="299"/>
      <c r="Y69" s="299"/>
      <c r="Z69" s="299"/>
    </row>
    <row r="70" spans="1:26" ht="13.5" customHeight="1" x14ac:dyDescent="0.2">
      <c r="A70" s="302">
        <v>67</v>
      </c>
      <c r="B70" s="303"/>
      <c r="C70" s="305"/>
      <c r="D70" s="307"/>
      <c r="E70" s="305"/>
      <c r="F70" s="306"/>
      <c r="G70" s="308" t="str">
        <f t="shared" si="0"/>
        <v/>
      </c>
      <c r="H70" s="308"/>
      <c r="I70" s="309"/>
      <c r="J70" s="308"/>
      <c r="K70" s="303"/>
      <c r="L70" s="303"/>
      <c r="M70" s="308"/>
      <c r="N70" s="299"/>
      <c r="O70" s="299"/>
      <c r="P70" s="299"/>
      <c r="Q70" s="299"/>
      <c r="R70" s="299"/>
      <c r="S70" s="299"/>
      <c r="T70" s="299"/>
      <c r="U70" s="299"/>
      <c r="V70" s="299"/>
      <c r="W70" s="299"/>
      <c r="X70" s="299"/>
      <c r="Y70" s="299"/>
      <c r="Z70" s="299"/>
    </row>
    <row r="71" spans="1:26" ht="13.5" customHeight="1" x14ac:dyDescent="0.2">
      <c r="A71" s="302">
        <v>68</v>
      </c>
      <c r="B71" s="303"/>
      <c r="C71" s="305"/>
      <c r="D71" s="307"/>
      <c r="E71" s="305"/>
      <c r="F71" s="306"/>
      <c r="G71" s="308" t="str">
        <f t="shared" si="0"/>
        <v/>
      </c>
      <c r="H71" s="308"/>
      <c r="I71" s="309"/>
      <c r="J71" s="308"/>
      <c r="K71" s="303"/>
      <c r="L71" s="303"/>
      <c r="M71" s="308"/>
      <c r="N71" s="299"/>
      <c r="O71" s="299"/>
      <c r="P71" s="299"/>
      <c r="Q71" s="299"/>
      <c r="R71" s="299"/>
      <c r="S71" s="299"/>
      <c r="T71" s="299"/>
      <c r="U71" s="299"/>
      <c r="V71" s="299"/>
      <c r="W71" s="299"/>
      <c r="X71" s="299"/>
      <c r="Y71" s="299"/>
      <c r="Z71" s="299"/>
    </row>
    <row r="72" spans="1:26" ht="13.5" customHeight="1" x14ac:dyDescent="0.2">
      <c r="A72" s="302">
        <v>69</v>
      </c>
      <c r="B72" s="303"/>
      <c r="C72" s="305"/>
      <c r="D72" s="307"/>
      <c r="E72" s="305"/>
      <c r="F72" s="306"/>
      <c r="G72" s="308" t="str">
        <f t="shared" si="0"/>
        <v/>
      </c>
      <c r="H72" s="308"/>
      <c r="I72" s="309"/>
      <c r="J72" s="308"/>
      <c r="K72" s="303"/>
      <c r="L72" s="303"/>
      <c r="M72" s="308"/>
      <c r="N72" s="299"/>
      <c r="O72" s="299"/>
      <c r="P72" s="299"/>
      <c r="Q72" s="299"/>
      <c r="R72" s="299"/>
      <c r="S72" s="299"/>
      <c r="T72" s="299"/>
      <c r="U72" s="299"/>
      <c r="V72" s="299"/>
      <c r="W72" s="299"/>
      <c r="X72" s="299"/>
      <c r="Y72" s="299"/>
      <c r="Z72" s="299"/>
    </row>
    <row r="73" spans="1:26" ht="13.5" customHeight="1" x14ac:dyDescent="0.2">
      <c r="A73" s="302">
        <v>70</v>
      </c>
      <c r="B73" s="303"/>
      <c r="C73" s="305"/>
      <c r="D73" s="307"/>
      <c r="E73" s="305"/>
      <c r="F73" s="306"/>
      <c r="G73" s="308" t="str">
        <f t="shared" si="0"/>
        <v/>
      </c>
      <c r="H73" s="308"/>
      <c r="I73" s="309"/>
      <c r="J73" s="308"/>
      <c r="K73" s="303"/>
      <c r="L73" s="303"/>
      <c r="M73" s="308"/>
      <c r="N73" s="299"/>
      <c r="O73" s="299"/>
      <c r="P73" s="299"/>
      <c r="Q73" s="299"/>
      <c r="R73" s="299"/>
      <c r="S73" s="299"/>
      <c r="T73" s="299"/>
      <c r="U73" s="299"/>
      <c r="V73" s="299"/>
      <c r="W73" s="299"/>
      <c r="X73" s="299"/>
      <c r="Y73" s="299"/>
      <c r="Z73" s="299"/>
    </row>
    <row r="74" spans="1:26" ht="13.5" customHeight="1" x14ac:dyDescent="0.2">
      <c r="A74" s="302">
        <v>71</v>
      </c>
      <c r="B74" s="303"/>
      <c r="C74" s="305"/>
      <c r="D74" s="307"/>
      <c r="E74" s="305"/>
      <c r="F74" s="306"/>
      <c r="G74" s="308" t="str">
        <f t="shared" si="0"/>
        <v/>
      </c>
      <c r="H74" s="308"/>
      <c r="I74" s="309"/>
      <c r="J74" s="308"/>
      <c r="K74" s="303"/>
      <c r="L74" s="303"/>
      <c r="M74" s="308"/>
      <c r="N74" s="299"/>
      <c r="O74" s="299"/>
      <c r="P74" s="299"/>
      <c r="Q74" s="299"/>
      <c r="R74" s="299"/>
      <c r="S74" s="299"/>
      <c r="T74" s="299"/>
      <c r="U74" s="299"/>
      <c r="V74" s="299"/>
      <c r="W74" s="299"/>
      <c r="X74" s="299"/>
      <c r="Y74" s="299"/>
      <c r="Z74" s="299"/>
    </row>
    <row r="75" spans="1:26" ht="13.5" customHeight="1" x14ac:dyDescent="0.2">
      <c r="A75" s="302">
        <v>72</v>
      </c>
      <c r="B75" s="303"/>
      <c r="C75" s="305"/>
      <c r="D75" s="307"/>
      <c r="E75" s="305"/>
      <c r="F75" s="306"/>
      <c r="G75" s="308" t="str">
        <f t="shared" si="0"/>
        <v/>
      </c>
      <c r="H75" s="308"/>
      <c r="I75" s="309"/>
      <c r="J75" s="308"/>
      <c r="K75" s="303"/>
      <c r="L75" s="303"/>
      <c r="M75" s="308"/>
      <c r="N75" s="299"/>
      <c r="O75" s="299"/>
      <c r="P75" s="299"/>
      <c r="Q75" s="299"/>
      <c r="R75" s="299"/>
      <c r="S75" s="299"/>
      <c r="T75" s="299"/>
      <c r="U75" s="299"/>
      <c r="V75" s="299"/>
      <c r="W75" s="299"/>
      <c r="X75" s="299"/>
      <c r="Y75" s="299"/>
      <c r="Z75" s="299"/>
    </row>
    <row r="76" spans="1:26" ht="13.5" customHeight="1" x14ac:dyDescent="0.2">
      <c r="A76" s="302">
        <v>73</v>
      </c>
      <c r="B76" s="303"/>
      <c r="C76" s="305"/>
      <c r="D76" s="307"/>
      <c r="E76" s="305"/>
      <c r="F76" s="306"/>
      <c r="G76" s="308" t="str">
        <f t="shared" si="0"/>
        <v/>
      </c>
      <c r="H76" s="308"/>
      <c r="I76" s="309"/>
      <c r="J76" s="308"/>
      <c r="K76" s="303"/>
      <c r="L76" s="303"/>
      <c r="M76" s="308"/>
      <c r="N76" s="299"/>
      <c r="O76" s="299"/>
      <c r="P76" s="299"/>
      <c r="Q76" s="299"/>
      <c r="R76" s="299"/>
      <c r="S76" s="299"/>
      <c r="T76" s="299"/>
      <c r="U76" s="299"/>
      <c r="V76" s="299"/>
      <c r="W76" s="299"/>
      <c r="X76" s="299"/>
      <c r="Y76" s="299"/>
      <c r="Z76" s="299"/>
    </row>
    <row r="77" spans="1:26" ht="13.5" customHeight="1" x14ac:dyDescent="0.2">
      <c r="A77" s="302">
        <v>74</v>
      </c>
      <c r="B77" s="303"/>
      <c r="C77" s="305"/>
      <c r="D77" s="307"/>
      <c r="E77" s="305"/>
      <c r="F77" s="306"/>
      <c r="G77" s="308" t="str">
        <f t="shared" si="0"/>
        <v/>
      </c>
      <c r="H77" s="308"/>
      <c r="I77" s="309"/>
      <c r="J77" s="308"/>
      <c r="K77" s="303"/>
      <c r="L77" s="303"/>
      <c r="M77" s="308"/>
      <c r="N77" s="299"/>
      <c r="O77" s="299"/>
      <c r="P77" s="299"/>
      <c r="Q77" s="299"/>
      <c r="R77" s="299"/>
      <c r="S77" s="299"/>
      <c r="T77" s="299"/>
      <c r="U77" s="299"/>
      <c r="V77" s="299"/>
      <c r="W77" s="299"/>
      <c r="X77" s="299"/>
      <c r="Y77" s="299"/>
      <c r="Z77" s="299"/>
    </row>
    <row r="78" spans="1:26" ht="13.5" customHeight="1" x14ac:dyDescent="0.2">
      <c r="A78" s="302">
        <v>75</v>
      </c>
      <c r="B78" s="303"/>
      <c r="C78" s="305"/>
      <c r="D78" s="307"/>
      <c r="E78" s="305"/>
      <c r="F78" s="306"/>
      <c r="G78" s="308" t="str">
        <f t="shared" si="0"/>
        <v/>
      </c>
      <c r="H78" s="308"/>
      <c r="I78" s="309"/>
      <c r="J78" s="308"/>
      <c r="K78" s="303"/>
      <c r="L78" s="303"/>
      <c r="M78" s="308"/>
      <c r="N78" s="299"/>
      <c r="O78" s="299"/>
      <c r="P78" s="299"/>
      <c r="Q78" s="299"/>
      <c r="R78" s="299"/>
      <c r="S78" s="299"/>
      <c r="T78" s="299"/>
      <c r="U78" s="299"/>
      <c r="V78" s="299"/>
      <c r="W78" s="299"/>
      <c r="X78" s="299"/>
      <c r="Y78" s="299"/>
      <c r="Z78" s="299"/>
    </row>
    <row r="79" spans="1:26" ht="13.5" customHeight="1" x14ac:dyDescent="0.2">
      <c r="A79" s="302">
        <v>76</v>
      </c>
      <c r="B79" s="303"/>
      <c r="C79" s="305"/>
      <c r="D79" s="307"/>
      <c r="E79" s="305"/>
      <c r="F79" s="306"/>
      <c r="G79" s="308" t="str">
        <f t="shared" si="0"/>
        <v/>
      </c>
      <c r="H79" s="308"/>
      <c r="I79" s="309"/>
      <c r="J79" s="308"/>
      <c r="K79" s="303"/>
      <c r="L79" s="303"/>
      <c r="M79" s="308"/>
      <c r="N79" s="299"/>
      <c r="O79" s="299"/>
      <c r="P79" s="299"/>
      <c r="Q79" s="299"/>
      <c r="R79" s="299"/>
      <c r="S79" s="299"/>
      <c r="T79" s="299"/>
      <c r="U79" s="299"/>
      <c r="V79" s="299"/>
      <c r="W79" s="299"/>
      <c r="X79" s="299"/>
      <c r="Y79" s="299"/>
      <c r="Z79" s="299"/>
    </row>
    <row r="80" spans="1:26" ht="13.5" customHeight="1" x14ac:dyDescent="0.2">
      <c r="A80" s="302">
        <v>77</v>
      </c>
      <c r="B80" s="303"/>
      <c r="C80" s="305"/>
      <c r="D80" s="307"/>
      <c r="E80" s="305"/>
      <c r="F80" s="306"/>
      <c r="G80" s="308" t="str">
        <f t="shared" si="0"/>
        <v/>
      </c>
      <c r="H80" s="308"/>
      <c r="I80" s="309"/>
      <c r="J80" s="308"/>
      <c r="K80" s="303"/>
      <c r="L80" s="303"/>
      <c r="M80" s="308"/>
      <c r="N80" s="299"/>
      <c r="O80" s="299"/>
      <c r="P80" s="299"/>
      <c r="Q80" s="299"/>
      <c r="R80" s="299"/>
      <c r="S80" s="299"/>
      <c r="T80" s="299"/>
      <c r="U80" s="299"/>
      <c r="V80" s="299"/>
      <c r="W80" s="299"/>
      <c r="X80" s="299"/>
      <c r="Y80" s="299"/>
      <c r="Z80" s="299"/>
    </row>
    <row r="81" spans="1:26" ht="13.5" customHeight="1" x14ac:dyDescent="0.2">
      <c r="A81" s="302">
        <v>78</v>
      </c>
      <c r="B81" s="303"/>
      <c r="C81" s="305"/>
      <c r="D81" s="307"/>
      <c r="E81" s="305"/>
      <c r="F81" s="306"/>
      <c r="G81" s="308" t="str">
        <f t="shared" si="0"/>
        <v/>
      </c>
      <c r="H81" s="308"/>
      <c r="I81" s="309"/>
      <c r="J81" s="308"/>
      <c r="K81" s="303"/>
      <c r="L81" s="303"/>
      <c r="M81" s="308"/>
      <c r="N81" s="299"/>
      <c r="O81" s="299"/>
      <c r="P81" s="299"/>
      <c r="Q81" s="299"/>
      <c r="R81" s="299"/>
      <c r="S81" s="299"/>
      <c r="T81" s="299"/>
      <c r="U81" s="299"/>
      <c r="V81" s="299"/>
      <c r="W81" s="299"/>
      <c r="X81" s="299"/>
      <c r="Y81" s="299"/>
      <c r="Z81" s="299"/>
    </row>
    <row r="82" spans="1:26" ht="13.5" customHeight="1" x14ac:dyDescent="0.2">
      <c r="A82" s="302">
        <v>79</v>
      </c>
      <c r="B82" s="303"/>
      <c r="C82" s="305"/>
      <c r="D82" s="307"/>
      <c r="E82" s="305"/>
      <c r="F82" s="306"/>
      <c r="G82" s="308" t="str">
        <f t="shared" si="0"/>
        <v/>
      </c>
      <c r="H82" s="308"/>
      <c r="I82" s="309"/>
      <c r="J82" s="309"/>
      <c r="K82" s="303"/>
      <c r="L82" s="303"/>
      <c r="M82" s="308"/>
      <c r="N82" s="299"/>
      <c r="O82" s="299"/>
      <c r="P82" s="299"/>
      <c r="Q82" s="299"/>
      <c r="R82" s="299"/>
      <c r="S82" s="299"/>
      <c r="T82" s="299"/>
      <c r="U82" s="299"/>
      <c r="V82" s="299"/>
      <c r="W82" s="299"/>
      <c r="X82" s="299"/>
      <c r="Y82" s="299"/>
      <c r="Z82" s="299"/>
    </row>
    <row r="83" spans="1:26" ht="13.5" customHeight="1" x14ac:dyDescent="0.2">
      <c r="A83" s="302">
        <v>80</v>
      </c>
      <c r="B83" s="303"/>
      <c r="C83" s="305"/>
      <c r="D83" s="307"/>
      <c r="E83" s="305"/>
      <c r="F83" s="306"/>
      <c r="G83" s="308" t="str">
        <f t="shared" si="0"/>
        <v/>
      </c>
      <c r="H83" s="308"/>
      <c r="I83" s="309"/>
      <c r="J83" s="308"/>
      <c r="K83" s="303"/>
      <c r="L83" s="303"/>
      <c r="M83" s="308"/>
      <c r="N83" s="299"/>
      <c r="O83" s="299"/>
      <c r="P83" s="299"/>
      <c r="Q83" s="299"/>
      <c r="R83" s="299"/>
      <c r="S83" s="299"/>
      <c r="T83" s="299"/>
      <c r="U83" s="299"/>
      <c r="V83" s="299"/>
      <c r="W83" s="299"/>
      <c r="X83" s="299"/>
      <c r="Y83" s="299"/>
      <c r="Z83" s="299"/>
    </row>
    <row r="84" spans="1:26" ht="13.5" customHeight="1" x14ac:dyDescent="0.2">
      <c r="A84" s="302">
        <v>81</v>
      </c>
      <c r="B84" s="303"/>
      <c r="C84" s="305"/>
      <c r="D84" s="307"/>
      <c r="E84" s="305"/>
      <c r="F84" s="306"/>
      <c r="G84" s="308" t="str">
        <f t="shared" si="0"/>
        <v/>
      </c>
      <c r="H84" s="308"/>
      <c r="I84" s="309"/>
      <c r="J84" s="308"/>
      <c r="K84" s="303"/>
      <c r="L84" s="303"/>
      <c r="M84" s="308"/>
      <c r="N84" s="299"/>
      <c r="O84" s="299"/>
      <c r="P84" s="299"/>
      <c r="Q84" s="299"/>
      <c r="R84" s="299"/>
      <c r="S84" s="299"/>
      <c r="T84" s="299"/>
      <c r="U84" s="299"/>
      <c r="V84" s="299"/>
      <c r="W84" s="299"/>
      <c r="X84" s="299"/>
      <c r="Y84" s="299"/>
      <c r="Z84" s="299"/>
    </row>
    <row r="85" spans="1:26" ht="13.5" customHeight="1" x14ac:dyDescent="0.2">
      <c r="A85" s="302">
        <v>82</v>
      </c>
      <c r="B85" s="303"/>
      <c r="C85" s="305"/>
      <c r="D85" s="307"/>
      <c r="E85" s="305"/>
      <c r="F85" s="306"/>
      <c r="G85" s="308" t="str">
        <f t="shared" si="0"/>
        <v/>
      </c>
      <c r="H85" s="308"/>
      <c r="I85" s="309"/>
      <c r="J85" s="308"/>
      <c r="K85" s="303"/>
      <c r="L85" s="303"/>
      <c r="M85" s="308"/>
      <c r="N85" s="299"/>
      <c r="O85" s="299"/>
      <c r="P85" s="299"/>
      <c r="Q85" s="299"/>
      <c r="R85" s="299"/>
      <c r="S85" s="299"/>
      <c r="T85" s="299"/>
      <c r="U85" s="299"/>
      <c r="V85" s="299"/>
      <c r="W85" s="299"/>
      <c r="X85" s="299"/>
      <c r="Y85" s="299"/>
      <c r="Z85" s="299"/>
    </row>
    <row r="86" spans="1:26" ht="13.5" customHeight="1" x14ac:dyDescent="0.2">
      <c r="A86" s="302">
        <v>83</v>
      </c>
      <c r="B86" s="303"/>
      <c r="C86" s="305"/>
      <c r="D86" s="307"/>
      <c r="E86" s="305"/>
      <c r="F86" s="306"/>
      <c r="G86" s="308" t="str">
        <f t="shared" si="0"/>
        <v/>
      </c>
      <c r="H86" s="308"/>
      <c r="I86" s="309"/>
      <c r="J86" s="308"/>
      <c r="K86" s="303"/>
      <c r="L86" s="303"/>
      <c r="M86" s="308"/>
      <c r="N86" s="299"/>
      <c r="O86" s="299"/>
      <c r="P86" s="299"/>
      <c r="Q86" s="299"/>
      <c r="R86" s="299"/>
      <c r="S86" s="299"/>
      <c r="T86" s="299"/>
      <c r="U86" s="299"/>
      <c r="V86" s="299"/>
      <c r="W86" s="299"/>
      <c r="X86" s="299"/>
      <c r="Y86" s="299"/>
      <c r="Z86" s="299"/>
    </row>
    <row r="87" spans="1:26" ht="13.5" customHeight="1" x14ac:dyDescent="0.2">
      <c r="A87" s="302">
        <v>84</v>
      </c>
      <c r="B87" s="303"/>
      <c r="C87" s="305"/>
      <c r="D87" s="307"/>
      <c r="E87" s="305"/>
      <c r="F87" s="306"/>
      <c r="G87" s="308" t="str">
        <f t="shared" si="0"/>
        <v/>
      </c>
      <c r="H87" s="308"/>
      <c r="I87" s="309"/>
      <c r="J87" s="308"/>
      <c r="K87" s="303"/>
      <c r="L87" s="303"/>
      <c r="M87" s="308"/>
      <c r="N87" s="299"/>
      <c r="O87" s="299"/>
      <c r="P87" s="299"/>
      <c r="Q87" s="299"/>
      <c r="R87" s="299"/>
      <c r="S87" s="299"/>
      <c r="T87" s="299"/>
      <c r="U87" s="299"/>
      <c r="V87" s="299"/>
      <c r="W87" s="299"/>
      <c r="X87" s="299"/>
      <c r="Y87" s="299"/>
      <c r="Z87" s="299"/>
    </row>
    <row r="88" spans="1:26" ht="13.5" customHeight="1" x14ac:dyDescent="0.2">
      <c r="A88" s="302">
        <v>85</v>
      </c>
      <c r="B88" s="303"/>
      <c r="C88" s="305"/>
      <c r="D88" s="307"/>
      <c r="E88" s="305"/>
      <c r="F88" s="306"/>
      <c r="G88" s="308" t="str">
        <f t="shared" si="0"/>
        <v/>
      </c>
      <c r="H88" s="308"/>
      <c r="I88" s="309"/>
      <c r="J88" s="308"/>
      <c r="K88" s="303"/>
      <c r="L88" s="303"/>
      <c r="M88" s="308"/>
      <c r="N88" s="299"/>
      <c r="O88" s="299"/>
      <c r="P88" s="299"/>
      <c r="Q88" s="299"/>
      <c r="R88" s="299"/>
      <c r="S88" s="299"/>
      <c r="T88" s="299"/>
      <c r="U88" s="299"/>
      <c r="V88" s="299"/>
      <c r="W88" s="299"/>
      <c r="X88" s="299"/>
      <c r="Y88" s="299"/>
      <c r="Z88" s="299"/>
    </row>
    <row r="89" spans="1:26" ht="13.5" customHeight="1" x14ac:dyDescent="0.2">
      <c r="A89" s="302">
        <v>86</v>
      </c>
      <c r="B89" s="303"/>
      <c r="C89" s="305"/>
      <c r="D89" s="307"/>
      <c r="E89" s="305"/>
      <c r="F89" s="306"/>
      <c r="G89" s="308" t="str">
        <f t="shared" si="0"/>
        <v/>
      </c>
      <c r="H89" s="308"/>
      <c r="I89" s="309"/>
      <c r="J89" s="308"/>
      <c r="K89" s="303"/>
      <c r="L89" s="303"/>
      <c r="M89" s="308"/>
      <c r="N89" s="299"/>
      <c r="O89" s="299"/>
      <c r="P89" s="299"/>
      <c r="Q89" s="299"/>
      <c r="R89" s="299"/>
      <c r="S89" s="299"/>
      <c r="T89" s="299"/>
      <c r="U89" s="299"/>
      <c r="V89" s="299"/>
      <c r="W89" s="299"/>
      <c r="X89" s="299"/>
      <c r="Y89" s="299"/>
      <c r="Z89" s="299"/>
    </row>
    <row r="90" spans="1:26" ht="13.5" customHeight="1" x14ac:dyDescent="0.2">
      <c r="A90" s="302">
        <v>87</v>
      </c>
      <c r="B90" s="303"/>
      <c r="C90" s="305"/>
      <c r="D90" s="307"/>
      <c r="E90" s="305"/>
      <c r="F90" s="306"/>
      <c r="G90" s="308" t="str">
        <f t="shared" si="0"/>
        <v/>
      </c>
      <c r="H90" s="308"/>
      <c r="I90" s="309"/>
      <c r="J90" s="308"/>
      <c r="K90" s="303"/>
      <c r="L90" s="303"/>
      <c r="M90" s="308"/>
      <c r="N90" s="299"/>
      <c r="O90" s="299"/>
      <c r="P90" s="299"/>
      <c r="Q90" s="299"/>
      <c r="R90" s="299"/>
      <c r="S90" s="299"/>
      <c r="T90" s="299"/>
      <c r="U90" s="299"/>
      <c r="V90" s="299"/>
      <c r="W90" s="299"/>
      <c r="X90" s="299"/>
      <c r="Y90" s="299"/>
      <c r="Z90" s="299"/>
    </row>
    <row r="91" spans="1:26" ht="13.5" customHeight="1" x14ac:dyDescent="0.2">
      <c r="A91" s="302">
        <v>88</v>
      </c>
      <c r="B91" s="303"/>
      <c r="C91" s="305"/>
      <c r="D91" s="307"/>
      <c r="E91" s="305"/>
      <c r="F91" s="306"/>
      <c r="G91" s="308" t="str">
        <f t="shared" si="0"/>
        <v/>
      </c>
      <c r="H91" s="308"/>
      <c r="I91" s="309"/>
      <c r="J91" s="308"/>
      <c r="K91" s="303"/>
      <c r="L91" s="303"/>
      <c r="M91" s="308"/>
      <c r="N91" s="299"/>
      <c r="O91" s="299"/>
      <c r="P91" s="299"/>
      <c r="Q91" s="299"/>
      <c r="R91" s="299"/>
      <c r="S91" s="299"/>
      <c r="T91" s="299"/>
      <c r="U91" s="299"/>
      <c r="V91" s="299"/>
      <c r="W91" s="299"/>
      <c r="X91" s="299"/>
      <c r="Y91" s="299"/>
      <c r="Z91" s="299"/>
    </row>
    <row r="92" spans="1:26" ht="13.5" customHeight="1" x14ac:dyDescent="0.2">
      <c r="A92" s="302">
        <v>89</v>
      </c>
      <c r="B92" s="303"/>
      <c r="C92" s="305"/>
      <c r="D92" s="307"/>
      <c r="E92" s="305"/>
      <c r="F92" s="306"/>
      <c r="G92" s="308" t="str">
        <f t="shared" si="0"/>
        <v/>
      </c>
      <c r="H92" s="308"/>
      <c r="I92" s="309"/>
      <c r="J92" s="308"/>
      <c r="K92" s="303"/>
      <c r="L92" s="303"/>
      <c r="M92" s="308"/>
      <c r="N92" s="299"/>
      <c r="O92" s="299"/>
      <c r="P92" s="299"/>
      <c r="Q92" s="299"/>
      <c r="R92" s="299"/>
      <c r="S92" s="299"/>
      <c r="T92" s="299"/>
      <c r="U92" s="299"/>
      <c r="V92" s="299"/>
      <c r="W92" s="299"/>
      <c r="X92" s="299"/>
      <c r="Y92" s="299"/>
      <c r="Z92" s="299"/>
    </row>
    <row r="93" spans="1:26" ht="13.5" customHeight="1" x14ac:dyDescent="0.2">
      <c r="A93" s="302">
        <v>90</v>
      </c>
      <c r="B93" s="303"/>
      <c r="C93" s="305"/>
      <c r="D93" s="307"/>
      <c r="E93" s="305"/>
      <c r="F93" s="306"/>
      <c r="G93" s="308" t="str">
        <f t="shared" si="0"/>
        <v/>
      </c>
      <c r="H93" s="308"/>
      <c r="I93" s="309"/>
      <c r="J93" s="308"/>
      <c r="K93" s="303"/>
      <c r="L93" s="303"/>
      <c r="M93" s="308"/>
      <c r="N93" s="299"/>
      <c r="O93" s="299"/>
      <c r="P93" s="299"/>
      <c r="Q93" s="299"/>
      <c r="R93" s="299"/>
      <c r="S93" s="299"/>
      <c r="T93" s="299"/>
      <c r="U93" s="299"/>
      <c r="V93" s="299"/>
      <c r="W93" s="299"/>
      <c r="X93" s="299"/>
      <c r="Y93" s="299"/>
      <c r="Z93" s="299"/>
    </row>
    <row r="94" spans="1:26" ht="13.5" customHeight="1" x14ac:dyDescent="0.2">
      <c r="A94" s="302">
        <v>91</v>
      </c>
      <c r="B94" s="303"/>
      <c r="C94" s="305"/>
      <c r="D94" s="307"/>
      <c r="E94" s="305"/>
      <c r="F94" s="306"/>
      <c r="G94" s="308" t="str">
        <f t="shared" si="0"/>
        <v/>
      </c>
      <c r="H94" s="308"/>
      <c r="I94" s="309"/>
      <c r="J94" s="308"/>
      <c r="K94" s="303"/>
      <c r="L94" s="303"/>
      <c r="M94" s="308"/>
      <c r="N94" s="299"/>
      <c r="O94" s="299"/>
      <c r="P94" s="299"/>
      <c r="Q94" s="299"/>
      <c r="R94" s="299"/>
      <c r="S94" s="299"/>
      <c r="T94" s="299"/>
      <c r="U94" s="299"/>
      <c r="V94" s="299"/>
      <c r="W94" s="299"/>
      <c r="X94" s="299"/>
      <c r="Y94" s="299"/>
      <c r="Z94" s="299"/>
    </row>
    <row r="95" spans="1:26" ht="13.5" customHeight="1" x14ac:dyDescent="0.2">
      <c r="A95" s="302">
        <v>92</v>
      </c>
      <c r="B95" s="303"/>
      <c r="C95" s="305"/>
      <c r="D95" s="307"/>
      <c r="E95" s="305"/>
      <c r="F95" s="306"/>
      <c r="G95" s="308" t="str">
        <f t="shared" si="0"/>
        <v/>
      </c>
      <c r="H95" s="308"/>
      <c r="I95" s="309"/>
      <c r="J95" s="308"/>
      <c r="K95" s="303"/>
      <c r="L95" s="303"/>
      <c r="M95" s="308"/>
      <c r="N95" s="299"/>
      <c r="O95" s="299"/>
      <c r="P95" s="299"/>
      <c r="Q95" s="299"/>
      <c r="R95" s="299"/>
      <c r="S95" s="299"/>
      <c r="T95" s="299"/>
      <c r="U95" s="299"/>
      <c r="V95" s="299"/>
      <c r="W95" s="299"/>
      <c r="X95" s="299"/>
      <c r="Y95" s="299"/>
      <c r="Z95" s="299"/>
    </row>
    <row r="96" spans="1:26" ht="13.5" customHeight="1" x14ac:dyDescent="0.2">
      <c r="A96" s="302">
        <v>93</v>
      </c>
      <c r="B96" s="303"/>
      <c r="C96" s="305"/>
      <c r="D96" s="307"/>
      <c r="E96" s="305"/>
      <c r="F96" s="306"/>
      <c r="G96" s="308" t="str">
        <f t="shared" si="0"/>
        <v/>
      </c>
      <c r="H96" s="308"/>
      <c r="I96" s="309"/>
      <c r="J96" s="308"/>
      <c r="K96" s="303"/>
      <c r="L96" s="303"/>
      <c r="M96" s="308"/>
      <c r="N96" s="299"/>
      <c r="O96" s="299"/>
      <c r="P96" s="299"/>
      <c r="Q96" s="299"/>
      <c r="R96" s="299"/>
      <c r="S96" s="299"/>
      <c r="T96" s="299"/>
      <c r="U96" s="299"/>
      <c r="V96" s="299"/>
      <c r="W96" s="299"/>
      <c r="X96" s="299"/>
      <c r="Y96" s="299"/>
      <c r="Z96" s="299"/>
    </row>
    <row r="97" spans="1:26" ht="13.5" customHeight="1" x14ac:dyDescent="0.2">
      <c r="A97" s="302">
        <v>94</v>
      </c>
      <c r="B97" s="303"/>
      <c r="C97" s="305"/>
      <c r="D97" s="307"/>
      <c r="E97" s="305"/>
      <c r="F97" s="306"/>
      <c r="G97" s="308" t="str">
        <f t="shared" si="0"/>
        <v/>
      </c>
      <c r="H97" s="308"/>
      <c r="I97" s="309"/>
      <c r="J97" s="308"/>
      <c r="K97" s="303"/>
      <c r="L97" s="303"/>
      <c r="M97" s="308"/>
      <c r="N97" s="299"/>
      <c r="O97" s="299"/>
      <c r="P97" s="299"/>
      <c r="Q97" s="299"/>
      <c r="R97" s="299"/>
      <c r="S97" s="299"/>
      <c r="T97" s="299"/>
      <c r="U97" s="299"/>
      <c r="V97" s="299"/>
      <c r="W97" s="299"/>
      <c r="X97" s="299"/>
      <c r="Y97" s="299"/>
      <c r="Z97" s="299"/>
    </row>
    <row r="98" spans="1:26" ht="13.5" customHeight="1" x14ac:dyDescent="0.2">
      <c r="A98" s="302">
        <v>95</v>
      </c>
      <c r="B98" s="303"/>
      <c r="C98" s="305"/>
      <c r="D98" s="307"/>
      <c r="E98" s="305"/>
      <c r="F98" s="306"/>
      <c r="G98" s="308" t="str">
        <f t="shared" si="0"/>
        <v/>
      </c>
      <c r="H98" s="308"/>
      <c r="I98" s="309"/>
      <c r="J98" s="308"/>
      <c r="K98" s="303"/>
      <c r="L98" s="303"/>
      <c r="M98" s="308"/>
      <c r="N98" s="299"/>
      <c r="O98" s="299"/>
      <c r="P98" s="299"/>
      <c r="Q98" s="299"/>
      <c r="R98" s="299"/>
      <c r="S98" s="299"/>
      <c r="T98" s="299"/>
      <c r="U98" s="299"/>
      <c r="V98" s="299"/>
      <c r="W98" s="299"/>
      <c r="X98" s="299"/>
      <c r="Y98" s="299"/>
      <c r="Z98" s="299"/>
    </row>
    <row r="99" spans="1:26" ht="13.5" customHeight="1" x14ac:dyDescent="0.2">
      <c r="A99" s="302">
        <v>96</v>
      </c>
      <c r="B99" s="303"/>
      <c r="C99" s="305"/>
      <c r="D99" s="307"/>
      <c r="E99" s="305"/>
      <c r="F99" s="306"/>
      <c r="G99" s="308" t="str">
        <f t="shared" si="0"/>
        <v/>
      </c>
      <c r="H99" s="308"/>
      <c r="I99" s="309"/>
      <c r="J99" s="308"/>
      <c r="K99" s="303"/>
      <c r="L99" s="303"/>
      <c r="M99" s="308"/>
      <c r="N99" s="299"/>
      <c r="O99" s="299"/>
      <c r="P99" s="299"/>
      <c r="Q99" s="299"/>
      <c r="R99" s="299"/>
      <c r="S99" s="299"/>
      <c r="T99" s="299"/>
      <c r="U99" s="299"/>
      <c r="V99" s="299"/>
      <c r="W99" s="299"/>
      <c r="X99" s="299"/>
      <c r="Y99" s="299"/>
      <c r="Z99" s="299"/>
    </row>
    <row r="100" spans="1:26" ht="13.5" customHeight="1" x14ac:dyDescent="0.2">
      <c r="A100" s="302">
        <v>97</v>
      </c>
      <c r="B100" s="303"/>
      <c r="C100" s="305"/>
      <c r="D100" s="307"/>
      <c r="E100" s="305"/>
      <c r="F100" s="306"/>
      <c r="G100" s="308" t="str">
        <f t="shared" si="0"/>
        <v/>
      </c>
      <c r="H100" s="308"/>
      <c r="I100" s="309"/>
      <c r="J100" s="308"/>
      <c r="K100" s="303"/>
      <c r="L100" s="303"/>
      <c r="M100" s="308"/>
      <c r="N100" s="299"/>
      <c r="O100" s="299"/>
      <c r="P100" s="299"/>
      <c r="Q100" s="299"/>
      <c r="R100" s="299"/>
      <c r="S100" s="299"/>
      <c r="T100" s="299"/>
      <c r="U100" s="299"/>
      <c r="V100" s="299"/>
      <c r="W100" s="299"/>
      <c r="X100" s="299"/>
      <c r="Y100" s="299"/>
      <c r="Z100" s="299"/>
    </row>
    <row r="101" spans="1:26" ht="13.5" customHeight="1" x14ac:dyDescent="0.2">
      <c r="A101" s="302">
        <v>98</v>
      </c>
      <c r="B101" s="303"/>
      <c r="C101" s="305"/>
      <c r="D101" s="307"/>
      <c r="E101" s="305"/>
      <c r="F101" s="306"/>
      <c r="G101" s="308" t="str">
        <f t="shared" si="0"/>
        <v/>
      </c>
      <c r="H101" s="308"/>
      <c r="I101" s="309"/>
      <c r="J101" s="308"/>
      <c r="K101" s="303"/>
      <c r="L101" s="303"/>
      <c r="M101" s="308"/>
      <c r="N101" s="299"/>
      <c r="O101" s="299"/>
      <c r="P101" s="299"/>
      <c r="Q101" s="299"/>
      <c r="R101" s="299"/>
      <c r="S101" s="299"/>
      <c r="T101" s="299"/>
      <c r="U101" s="299"/>
      <c r="V101" s="299"/>
      <c r="W101" s="299"/>
      <c r="X101" s="299"/>
      <c r="Y101" s="299"/>
      <c r="Z101" s="299"/>
    </row>
    <row r="102" spans="1:26" ht="13.5" customHeight="1" x14ac:dyDescent="0.2">
      <c r="A102" s="302">
        <v>99</v>
      </c>
      <c r="B102" s="303"/>
      <c r="C102" s="305"/>
      <c r="D102" s="307"/>
      <c r="E102" s="305"/>
      <c r="F102" s="306"/>
      <c r="G102" s="308" t="str">
        <f t="shared" si="0"/>
        <v/>
      </c>
      <c r="H102" s="308"/>
      <c r="I102" s="309"/>
      <c r="J102" s="308"/>
      <c r="K102" s="303"/>
      <c r="L102" s="303"/>
      <c r="M102" s="308"/>
      <c r="N102" s="299"/>
      <c r="O102" s="299"/>
      <c r="P102" s="299"/>
      <c r="Q102" s="299"/>
      <c r="R102" s="299"/>
      <c r="S102" s="299"/>
      <c r="T102" s="299"/>
      <c r="U102" s="299"/>
      <c r="V102" s="299"/>
      <c r="W102" s="299"/>
      <c r="X102" s="299"/>
      <c r="Y102" s="299"/>
      <c r="Z102" s="299"/>
    </row>
    <row r="103" spans="1:26" ht="13.5" customHeight="1" x14ac:dyDescent="0.2">
      <c r="A103" s="302">
        <v>100</v>
      </c>
      <c r="B103" s="303"/>
      <c r="C103" s="305"/>
      <c r="D103" s="307"/>
      <c r="E103" s="305"/>
      <c r="F103" s="306"/>
      <c r="G103" s="308" t="str">
        <f t="shared" si="0"/>
        <v/>
      </c>
      <c r="H103" s="308"/>
      <c r="I103" s="309"/>
      <c r="J103" s="308"/>
      <c r="K103" s="303"/>
      <c r="L103" s="303"/>
      <c r="M103" s="308"/>
      <c r="N103" s="299"/>
      <c r="O103" s="299"/>
      <c r="P103" s="299"/>
      <c r="Q103" s="299"/>
      <c r="R103" s="299"/>
      <c r="S103" s="299"/>
      <c r="T103" s="299"/>
      <c r="U103" s="299"/>
      <c r="V103" s="299"/>
      <c r="W103" s="299"/>
      <c r="X103" s="299"/>
      <c r="Y103" s="299"/>
      <c r="Z103" s="299"/>
    </row>
    <row r="104" spans="1:26" ht="13.5" customHeight="1" x14ac:dyDescent="0.2">
      <c r="A104" s="302">
        <v>101</v>
      </c>
      <c r="B104" s="303"/>
      <c r="C104" s="305"/>
      <c r="D104" s="307"/>
      <c r="E104" s="305"/>
      <c r="F104" s="306"/>
      <c r="G104" s="308" t="str">
        <f t="shared" si="0"/>
        <v/>
      </c>
      <c r="H104" s="308"/>
      <c r="I104" s="309"/>
      <c r="J104" s="308"/>
      <c r="K104" s="303"/>
      <c r="L104" s="303"/>
      <c r="M104" s="308"/>
      <c r="N104" s="299"/>
      <c r="O104" s="299"/>
      <c r="P104" s="299"/>
      <c r="Q104" s="299"/>
      <c r="R104" s="299"/>
      <c r="S104" s="299"/>
      <c r="T104" s="299"/>
      <c r="U104" s="299"/>
      <c r="V104" s="299"/>
      <c r="W104" s="299"/>
      <c r="X104" s="299"/>
      <c r="Y104" s="299"/>
      <c r="Z104" s="299"/>
    </row>
    <row r="105" spans="1:26" ht="13.5" customHeight="1" x14ac:dyDescent="0.2">
      <c r="A105" s="302">
        <v>102</v>
      </c>
      <c r="B105" s="303"/>
      <c r="C105" s="305"/>
      <c r="D105" s="307"/>
      <c r="E105" s="305"/>
      <c r="F105" s="306"/>
      <c r="G105" s="308" t="str">
        <f t="shared" si="0"/>
        <v/>
      </c>
      <c r="H105" s="308"/>
      <c r="I105" s="309"/>
      <c r="J105" s="308"/>
      <c r="K105" s="303"/>
      <c r="L105" s="303"/>
      <c r="M105" s="308"/>
      <c r="N105" s="299"/>
      <c r="O105" s="299"/>
      <c r="P105" s="299"/>
      <c r="Q105" s="299"/>
      <c r="R105" s="299"/>
      <c r="S105" s="299"/>
      <c r="T105" s="299"/>
      <c r="U105" s="299"/>
      <c r="V105" s="299"/>
      <c r="W105" s="299"/>
      <c r="X105" s="299"/>
      <c r="Y105" s="299"/>
      <c r="Z105" s="299"/>
    </row>
    <row r="106" spans="1:26" ht="13.5" customHeight="1" x14ac:dyDescent="0.2">
      <c r="A106" s="302">
        <v>103</v>
      </c>
      <c r="B106" s="303"/>
      <c r="C106" s="305"/>
      <c r="D106" s="307"/>
      <c r="E106" s="305"/>
      <c r="F106" s="306"/>
      <c r="G106" s="308" t="str">
        <f t="shared" si="0"/>
        <v/>
      </c>
      <c r="H106" s="308"/>
      <c r="I106" s="309"/>
      <c r="J106" s="308"/>
      <c r="K106" s="303"/>
      <c r="L106" s="303"/>
      <c r="M106" s="308"/>
      <c r="N106" s="299"/>
      <c r="O106" s="299"/>
      <c r="P106" s="299"/>
      <c r="Q106" s="299"/>
      <c r="R106" s="299"/>
      <c r="S106" s="299"/>
      <c r="T106" s="299"/>
      <c r="U106" s="299"/>
      <c r="V106" s="299"/>
      <c r="W106" s="299"/>
      <c r="X106" s="299"/>
      <c r="Y106" s="299"/>
      <c r="Z106" s="299"/>
    </row>
    <row r="107" spans="1:26" ht="13.5" customHeight="1" x14ac:dyDescent="0.2">
      <c r="A107" s="302">
        <v>104</v>
      </c>
      <c r="B107" s="303"/>
      <c r="C107" s="305"/>
      <c r="D107" s="307"/>
      <c r="E107" s="305"/>
      <c r="F107" s="306"/>
      <c r="G107" s="308" t="str">
        <f t="shared" si="0"/>
        <v/>
      </c>
      <c r="H107" s="308"/>
      <c r="I107" s="309"/>
      <c r="J107" s="308"/>
      <c r="K107" s="303"/>
      <c r="L107" s="303"/>
      <c r="M107" s="308"/>
      <c r="N107" s="299"/>
      <c r="O107" s="299"/>
      <c r="P107" s="299"/>
      <c r="Q107" s="299"/>
      <c r="R107" s="299"/>
      <c r="S107" s="299"/>
      <c r="T107" s="299"/>
      <c r="U107" s="299"/>
      <c r="V107" s="299"/>
      <c r="W107" s="299"/>
      <c r="X107" s="299"/>
      <c r="Y107" s="299"/>
      <c r="Z107" s="299"/>
    </row>
    <row r="108" spans="1:26" ht="13.5" customHeight="1" x14ac:dyDescent="0.2">
      <c r="A108" s="302">
        <v>105</v>
      </c>
      <c r="B108" s="303"/>
      <c r="C108" s="305"/>
      <c r="D108" s="307"/>
      <c r="E108" s="305"/>
      <c r="F108" s="306"/>
      <c r="G108" s="308" t="str">
        <f t="shared" si="0"/>
        <v/>
      </c>
      <c r="H108" s="308"/>
      <c r="I108" s="309"/>
      <c r="J108" s="308"/>
      <c r="K108" s="303"/>
      <c r="L108" s="303"/>
      <c r="M108" s="308"/>
      <c r="N108" s="299"/>
      <c r="O108" s="299"/>
      <c r="P108" s="299"/>
      <c r="Q108" s="299"/>
      <c r="R108" s="299"/>
      <c r="S108" s="299"/>
      <c r="T108" s="299"/>
      <c r="U108" s="299"/>
      <c r="V108" s="299"/>
      <c r="W108" s="299"/>
      <c r="X108" s="299"/>
      <c r="Y108" s="299"/>
      <c r="Z108" s="299"/>
    </row>
    <row r="109" spans="1:26" ht="13.5" customHeight="1" x14ac:dyDescent="0.2">
      <c r="A109" s="302">
        <v>106</v>
      </c>
      <c r="B109" s="303"/>
      <c r="C109" s="305"/>
      <c r="D109" s="307"/>
      <c r="E109" s="305"/>
      <c r="F109" s="306"/>
      <c r="G109" s="308" t="str">
        <f t="shared" si="0"/>
        <v/>
      </c>
      <c r="H109" s="308"/>
      <c r="I109" s="309"/>
      <c r="J109" s="308"/>
      <c r="K109" s="303"/>
      <c r="L109" s="303"/>
      <c r="M109" s="308"/>
      <c r="N109" s="299"/>
      <c r="O109" s="299"/>
      <c r="P109" s="299"/>
      <c r="Q109" s="299"/>
      <c r="R109" s="299"/>
      <c r="S109" s="299"/>
      <c r="T109" s="299"/>
      <c r="U109" s="299"/>
      <c r="V109" s="299"/>
      <c r="W109" s="299"/>
      <c r="X109" s="299"/>
      <c r="Y109" s="299"/>
      <c r="Z109" s="299"/>
    </row>
    <row r="110" spans="1:26" ht="13.5" customHeight="1" x14ac:dyDescent="0.2">
      <c r="A110" s="302">
        <v>107</v>
      </c>
      <c r="B110" s="303"/>
      <c r="C110" s="305"/>
      <c r="D110" s="317"/>
      <c r="E110" s="305"/>
      <c r="F110" s="306"/>
      <c r="G110" s="308" t="str">
        <f t="shared" si="0"/>
        <v/>
      </c>
      <c r="H110" s="308"/>
      <c r="I110" s="309"/>
      <c r="J110" s="309"/>
      <c r="K110" s="303"/>
      <c r="L110" s="303"/>
      <c r="M110" s="308"/>
      <c r="N110" s="299"/>
      <c r="O110" s="299"/>
      <c r="P110" s="299"/>
      <c r="Q110" s="299"/>
      <c r="R110" s="299"/>
      <c r="S110" s="299"/>
      <c r="T110" s="299"/>
      <c r="U110" s="299"/>
      <c r="V110" s="299"/>
      <c r="W110" s="299"/>
      <c r="X110" s="299"/>
      <c r="Y110" s="299"/>
      <c r="Z110" s="299"/>
    </row>
    <row r="111" spans="1:26" ht="13.5" customHeight="1" x14ac:dyDescent="0.2">
      <c r="A111" s="302">
        <v>108</v>
      </c>
      <c r="B111" s="303"/>
      <c r="C111" s="305"/>
      <c r="D111" s="307"/>
      <c r="E111" s="305"/>
      <c r="F111" s="306"/>
      <c r="G111" s="308" t="str">
        <f t="shared" si="0"/>
        <v/>
      </c>
      <c r="H111" s="308"/>
      <c r="I111" s="309"/>
      <c r="J111" s="308"/>
      <c r="K111" s="303"/>
      <c r="L111" s="303"/>
      <c r="M111" s="308"/>
      <c r="N111" s="299"/>
      <c r="O111" s="299"/>
      <c r="P111" s="299"/>
      <c r="Q111" s="299"/>
      <c r="R111" s="299"/>
      <c r="S111" s="299"/>
      <c r="T111" s="299"/>
      <c r="U111" s="299"/>
      <c r="V111" s="299"/>
      <c r="W111" s="299"/>
      <c r="X111" s="299"/>
      <c r="Y111" s="299"/>
      <c r="Z111" s="299"/>
    </row>
    <row r="112" spans="1:26" ht="13.5" customHeight="1" x14ac:dyDescent="0.2">
      <c r="A112" s="302">
        <v>109</v>
      </c>
      <c r="B112" s="303"/>
      <c r="C112" s="305"/>
      <c r="D112" s="307"/>
      <c r="E112" s="305"/>
      <c r="F112" s="306"/>
      <c r="G112" s="308" t="str">
        <f t="shared" si="0"/>
        <v/>
      </c>
      <c r="H112" s="308"/>
      <c r="I112" s="309"/>
      <c r="J112" s="308"/>
      <c r="K112" s="303"/>
      <c r="L112" s="303"/>
      <c r="M112" s="308"/>
      <c r="N112" s="299"/>
      <c r="O112" s="299"/>
      <c r="P112" s="299"/>
      <c r="Q112" s="299"/>
      <c r="R112" s="299"/>
      <c r="S112" s="299"/>
      <c r="T112" s="299"/>
      <c r="U112" s="299"/>
      <c r="V112" s="299"/>
      <c r="W112" s="299"/>
      <c r="X112" s="299"/>
      <c r="Y112" s="299"/>
      <c r="Z112" s="299"/>
    </row>
    <row r="113" spans="1:26" ht="13.5" customHeight="1" x14ac:dyDescent="0.2">
      <c r="A113" s="302">
        <v>110</v>
      </c>
      <c r="B113" s="303"/>
      <c r="C113" s="305"/>
      <c r="D113" s="307"/>
      <c r="E113" s="305"/>
      <c r="F113" s="306"/>
      <c r="G113" s="308" t="str">
        <f t="shared" si="0"/>
        <v/>
      </c>
      <c r="H113" s="308"/>
      <c r="I113" s="309"/>
      <c r="J113" s="308"/>
      <c r="K113" s="303"/>
      <c r="L113" s="303"/>
      <c r="M113" s="308"/>
      <c r="N113" s="299"/>
      <c r="O113" s="299"/>
      <c r="P113" s="299"/>
      <c r="Q113" s="299"/>
      <c r="R113" s="299"/>
      <c r="S113" s="299"/>
      <c r="T113" s="299"/>
      <c r="U113" s="299"/>
      <c r="V113" s="299"/>
      <c r="W113" s="299"/>
      <c r="X113" s="299"/>
      <c r="Y113" s="299"/>
      <c r="Z113" s="299"/>
    </row>
    <row r="114" spans="1:26" ht="13.5" customHeight="1" x14ac:dyDescent="0.2">
      <c r="A114" s="302">
        <v>111</v>
      </c>
      <c r="B114" s="303"/>
      <c r="C114" s="305"/>
      <c r="D114" s="307"/>
      <c r="E114" s="305"/>
      <c r="F114" s="306"/>
      <c r="G114" s="308" t="str">
        <f t="shared" si="0"/>
        <v/>
      </c>
      <c r="H114" s="308"/>
      <c r="I114" s="309"/>
      <c r="J114" s="308"/>
      <c r="K114" s="303"/>
      <c r="L114" s="303"/>
      <c r="M114" s="308"/>
      <c r="N114" s="299"/>
      <c r="O114" s="299"/>
      <c r="P114" s="299"/>
      <c r="Q114" s="299"/>
      <c r="R114" s="299"/>
      <c r="S114" s="299"/>
      <c r="T114" s="299"/>
      <c r="U114" s="299"/>
      <c r="V114" s="299"/>
      <c r="W114" s="299"/>
      <c r="X114" s="299"/>
      <c r="Y114" s="299"/>
      <c r="Z114" s="299"/>
    </row>
    <row r="115" spans="1:26" ht="13.5" customHeight="1" x14ac:dyDescent="0.2">
      <c r="A115" s="302">
        <v>112</v>
      </c>
      <c r="B115" s="303"/>
      <c r="C115" s="305"/>
      <c r="D115" s="307"/>
      <c r="E115" s="305"/>
      <c r="F115" s="306"/>
      <c r="G115" s="308" t="str">
        <f t="shared" si="0"/>
        <v/>
      </c>
      <c r="H115" s="308"/>
      <c r="I115" s="309"/>
      <c r="J115" s="308"/>
      <c r="K115" s="303"/>
      <c r="L115" s="303"/>
      <c r="M115" s="308"/>
      <c r="N115" s="299"/>
      <c r="O115" s="299"/>
      <c r="P115" s="299"/>
      <c r="Q115" s="299"/>
      <c r="R115" s="299"/>
      <c r="S115" s="299"/>
      <c r="T115" s="299"/>
      <c r="U115" s="299"/>
      <c r="V115" s="299"/>
      <c r="W115" s="299"/>
      <c r="X115" s="299"/>
      <c r="Y115" s="299"/>
      <c r="Z115" s="299"/>
    </row>
    <row r="116" spans="1:26" ht="13.5" customHeight="1" x14ac:dyDescent="0.2">
      <c r="A116" s="302">
        <v>113</v>
      </c>
      <c r="B116" s="303"/>
      <c r="C116" s="305"/>
      <c r="D116" s="307"/>
      <c r="E116" s="305"/>
      <c r="F116" s="306"/>
      <c r="G116" s="308" t="str">
        <f t="shared" si="0"/>
        <v/>
      </c>
      <c r="H116" s="308"/>
      <c r="I116" s="309"/>
      <c r="J116" s="308"/>
      <c r="K116" s="303"/>
      <c r="L116" s="303"/>
      <c r="M116" s="308"/>
      <c r="N116" s="299"/>
      <c r="O116" s="299"/>
      <c r="P116" s="299"/>
      <c r="Q116" s="299"/>
      <c r="R116" s="299"/>
      <c r="S116" s="299"/>
      <c r="T116" s="299"/>
      <c r="U116" s="299"/>
      <c r="V116" s="299"/>
      <c r="W116" s="299"/>
      <c r="X116" s="299"/>
      <c r="Y116" s="299"/>
      <c r="Z116" s="299"/>
    </row>
    <row r="117" spans="1:26" ht="13.5" customHeight="1" x14ac:dyDescent="0.2">
      <c r="A117" s="302">
        <v>114</v>
      </c>
      <c r="B117" s="303"/>
      <c r="C117" s="305"/>
      <c r="D117" s="307"/>
      <c r="E117" s="305"/>
      <c r="F117" s="306"/>
      <c r="G117" s="308" t="str">
        <f t="shared" si="0"/>
        <v/>
      </c>
      <c r="H117" s="308"/>
      <c r="I117" s="309"/>
      <c r="J117" s="308"/>
      <c r="K117" s="303"/>
      <c r="L117" s="303"/>
      <c r="M117" s="308"/>
      <c r="N117" s="299"/>
      <c r="O117" s="299"/>
      <c r="P117" s="299"/>
      <c r="Q117" s="299"/>
      <c r="R117" s="299"/>
      <c r="S117" s="299"/>
      <c r="T117" s="299"/>
      <c r="U117" s="299"/>
      <c r="V117" s="299"/>
      <c r="W117" s="299"/>
      <c r="X117" s="299"/>
      <c r="Y117" s="299"/>
      <c r="Z117" s="299"/>
    </row>
    <row r="118" spans="1:26" ht="13.5" customHeight="1" x14ac:dyDescent="0.2">
      <c r="A118" s="302">
        <v>115</v>
      </c>
      <c r="B118" s="303"/>
      <c r="C118" s="305"/>
      <c r="D118" s="307"/>
      <c r="E118" s="305"/>
      <c r="F118" s="306"/>
      <c r="G118" s="308" t="str">
        <f t="shared" si="0"/>
        <v/>
      </c>
      <c r="H118" s="308"/>
      <c r="I118" s="309"/>
      <c r="J118" s="308"/>
      <c r="K118" s="303"/>
      <c r="L118" s="303"/>
      <c r="M118" s="308"/>
      <c r="N118" s="299"/>
      <c r="O118" s="299"/>
      <c r="P118" s="299"/>
      <c r="Q118" s="299"/>
      <c r="R118" s="299"/>
      <c r="S118" s="299"/>
      <c r="T118" s="299"/>
      <c r="U118" s="299"/>
      <c r="V118" s="299"/>
      <c r="W118" s="299"/>
      <c r="X118" s="299"/>
      <c r="Y118" s="299"/>
      <c r="Z118" s="299"/>
    </row>
    <row r="119" spans="1:26" ht="13.5" customHeight="1" x14ac:dyDescent="0.2">
      <c r="A119" s="302">
        <v>116</v>
      </c>
      <c r="B119" s="303"/>
      <c r="C119" s="305"/>
      <c r="D119" s="307"/>
      <c r="E119" s="305"/>
      <c r="F119" s="306"/>
      <c r="G119" s="308" t="str">
        <f t="shared" si="0"/>
        <v/>
      </c>
      <c r="H119" s="308"/>
      <c r="I119" s="309"/>
      <c r="J119" s="308"/>
      <c r="K119" s="303"/>
      <c r="L119" s="303"/>
      <c r="M119" s="308"/>
      <c r="N119" s="299"/>
      <c r="O119" s="299"/>
      <c r="P119" s="299"/>
      <c r="Q119" s="299"/>
      <c r="R119" s="299"/>
      <c r="S119" s="299"/>
      <c r="T119" s="299"/>
      <c r="U119" s="299"/>
      <c r="V119" s="299"/>
      <c r="W119" s="299"/>
      <c r="X119" s="299"/>
      <c r="Y119" s="299"/>
      <c r="Z119" s="299"/>
    </row>
    <row r="120" spans="1:26" ht="13.5" customHeight="1" x14ac:dyDescent="0.2">
      <c r="A120" s="302">
        <v>117</v>
      </c>
      <c r="B120" s="303"/>
      <c r="C120" s="305"/>
      <c r="D120" s="307"/>
      <c r="E120" s="305"/>
      <c r="F120" s="306"/>
      <c r="G120" s="308" t="str">
        <f t="shared" si="0"/>
        <v/>
      </c>
      <c r="H120" s="308"/>
      <c r="I120" s="309"/>
      <c r="J120" s="308"/>
      <c r="K120" s="303"/>
      <c r="L120" s="303"/>
      <c r="M120" s="308"/>
      <c r="N120" s="299"/>
      <c r="O120" s="299"/>
      <c r="P120" s="299"/>
      <c r="Q120" s="299"/>
      <c r="R120" s="299"/>
      <c r="S120" s="299"/>
      <c r="T120" s="299"/>
      <c r="U120" s="299"/>
      <c r="V120" s="299"/>
      <c r="W120" s="299"/>
      <c r="X120" s="299"/>
      <c r="Y120" s="299"/>
      <c r="Z120" s="299"/>
    </row>
    <row r="121" spans="1:26" ht="13.5" customHeight="1" x14ac:dyDescent="0.2">
      <c r="A121" s="302">
        <v>118</v>
      </c>
      <c r="B121" s="303"/>
      <c r="C121" s="305"/>
      <c r="D121" s="307"/>
      <c r="E121" s="305"/>
      <c r="F121" s="306"/>
      <c r="G121" s="308" t="str">
        <f t="shared" si="0"/>
        <v/>
      </c>
      <c r="H121" s="308"/>
      <c r="I121" s="309"/>
      <c r="J121" s="308"/>
      <c r="K121" s="303"/>
      <c r="L121" s="303"/>
      <c r="M121" s="308"/>
      <c r="N121" s="299"/>
      <c r="O121" s="299"/>
      <c r="P121" s="299"/>
      <c r="Q121" s="299"/>
      <c r="R121" s="299"/>
      <c r="S121" s="299"/>
      <c r="T121" s="299"/>
      <c r="U121" s="299"/>
      <c r="V121" s="299"/>
      <c r="W121" s="299"/>
      <c r="X121" s="299"/>
      <c r="Y121" s="299"/>
      <c r="Z121" s="299"/>
    </row>
    <row r="122" spans="1:26" ht="13.5" customHeight="1" x14ac:dyDescent="0.2">
      <c r="A122" s="302">
        <v>119</v>
      </c>
      <c r="B122" s="303"/>
      <c r="C122" s="305"/>
      <c r="D122" s="307"/>
      <c r="E122" s="305"/>
      <c r="F122" s="306"/>
      <c r="G122" s="308" t="str">
        <f t="shared" si="0"/>
        <v/>
      </c>
      <c r="H122" s="308"/>
      <c r="I122" s="309"/>
      <c r="J122" s="308"/>
      <c r="K122" s="303"/>
      <c r="L122" s="303"/>
      <c r="M122" s="308"/>
      <c r="N122" s="299"/>
      <c r="O122" s="299"/>
      <c r="P122" s="299"/>
      <c r="Q122" s="299"/>
      <c r="R122" s="299"/>
      <c r="S122" s="299"/>
      <c r="T122" s="299"/>
      <c r="U122" s="299"/>
      <c r="V122" s="299"/>
      <c r="W122" s="299"/>
      <c r="X122" s="299"/>
      <c r="Y122" s="299"/>
      <c r="Z122" s="299"/>
    </row>
    <row r="123" spans="1:26" ht="13.5" customHeight="1" x14ac:dyDescent="0.2">
      <c r="A123" s="302">
        <v>120</v>
      </c>
      <c r="B123" s="303"/>
      <c r="C123" s="305"/>
      <c r="D123" s="307"/>
      <c r="E123" s="305"/>
      <c r="F123" s="306"/>
      <c r="G123" s="308" t="str">
        <f t="shared" si="0"/>
        <v/>
      </c>
      <c r="H123" s="308"/>
      <c r="I123" s="309"/>
      <c r="J123" s="308"/>
      <c r="K123" s="303"/>
      <c r="L123" s="303"/>
      <c r="M123" s="308"/>
      <c r="N123" s="299"/>
      <c r="O123" s="299"/>
      <c r="P123" s="299"/>
      <c r="Q123" s="299"/>
      <c r="R123" s="299"/>
      <c r="S123" s="299"/>
      <c r="T123" s="299"/>
      <c r="U123" s="299"/>
      <c r="V123" s="299"/>
      <c r="W123" s="299"/>
      <c r="X123" s="299"/>
      <c r="Y123" s="299"/>
      <c r="Z123" s="299"/>
    </row>
    <row r="124" spans="1:26" ht="13.5" customHeight="1" x14ac:dyDescent="0.2">
      <c r="A124" s="302">
        <v>121</v>
      </c>
      <c r="B124" s="303"/>
      <c r="C124" s="305"/>
      <c r="D124" s="307"/>
      <c r="E124" s="305"/>
      <c r="F124" s="306"/>
      <c r="G124" s="308" t="str">
        <f t="shared" si="0"/>
        <v/>
      </c>
      <c r="H124" s="308"/>
      <c r="I124" s="309"/>
      <c r="J124" s="308"/>
      <c r="K124" s="303"/>
      <c r="L124" s="303"/>
      <c r="M124" s="308"/>
      <c r="N124" s="299"/>
      <c r="O124" s="299"/>
      <c r="P124" s="299"/>
      <c r="Q124" s="299"/>
      <c r="R124" s="299"/>
      <c r="S124" s="299"/>
      <c r="T124" s="299"/>
      <c r="U124" s="299"/>
      <c r="V124" s="299"/>
      <c r="W124" s="299"/>
      <c r="X124" s="299"/>
      <c r="Y124" s="299"/>
      <c r="Z124" s="299"/>
    </row>
    <row r="125" spans="1:26" ht="13.5" customHeight="1" x14ac:dyDescent="0.2">
      <c r="A125" s="302">
        <v>122</v>
      </c>
      <c r="B125" s="303"/>
      <c r="C125" s="305"/>
      <c r="D125" s="307"/>
      <c r="E125" s="305"/>
      <c r="F125" s="306"/>
      <c r="G125" s="308" t="str">
        <f t="shared" si="0"/>
        <v/>
      </c>
      <c r="H125" s="308"/>
      <c r="I125" s="309"/>
      <c r="J125" s="308"/>
      <c r="K125" s="303"/>
      <c r="L125" s="303"/>
      <c r="M125" s="308"/>
      <c r="N125" s="299"/>
      <c r="O125" s="299"/>
      <c r="P125" s="299"/>
      <c r="Q125" s="299"/>
      <c r="R125" s="299"/>
      <c r="S125" s="299"/>
      <c r="T125" s="299"/>
      <c r="U125" s="299"/>
      <c r="V125" s="299"/>
      <c r="W125" s="299"/>
      <c r="X125" s="299"/>
      <c r="Y125" s="299"/>
      <c r="Z125" s="299"/>
    </row>
    <row r="126" spans="1:26" ht="13.5" customHeight="1" x14ac:dyDescent="0.2">
      <c r="A126" s="302">
        <v>123</v>
      </c>
      <c r="B126" s="303"/>
      <c r="C126" s="305"/>
      <c r="D126" s="307"/>
      <c r="E126" s="305"/>
      <c r="F126" s="306"/>
      <c r="G126" s="308" t="str">
        <f t="shared" si="0"/>
        <v/>
      </c>
      <c r="H126" s="308"/>
      <c r="I126" s="309"/>
      <c r="J126" s="308"/>
      <c r="K126" s="303"/>
      <c r="L126" s="303"/>
      <c r="M126" s="308"/>
      <c r="N126" s="299"/>
      <c r="O126" s="299"/>
      <c r="P126" s="299"/>
      <c r="Q126" s="299"/>
      <c r="R126" s="299"/>
      <c r="S126" s="299"/>
      <c r="T126" s="299"/>
      <c r="U126" s="299"/>
      <c r="V126" s="299"/>
      <c r="W126" s="299"/>
      <c r="X126" s="299"/>
      <c r="Y126" s="299"/>
      <c r="Z126" s="299"/>
    </row>
    <row r="127" spans="1:26" ht="13.5" customHeight="1" x14ac:dyDescent="0.2">
      <c r="A127" s="302">
        <v>124</v>
      </c>
      <c r="B127" s="303"/>
      <c r="C127" s="305"/>
      <c r="D127" s="307"/>
      <c r="E127" s="305"/>
      <c r="F127" s="306"/>
      <c r="G127" s="308" t="str">
        <f t="shared" si="0"/>
        <v/>
      </c>
      <c r="H127" s="308"/>
      <c r="I127" s="309"/>
      <c r="J127" s="308"/>
      <c r="K127" s="303"/>
      <c r="L127" s="303"/>
      <c r="M127" s="308"/>
      <c r="N127" s="299"/>
      <c r="O127" s="299"/>
      <c r="P127" s="299"/>
      <c r="Q127" s="299"/>
      <c r="R127" s="299"/>
      <c r="S127" s="299"/>
      <c r="T127" s="299"/>
      <c r="U127" s="299"/>
      <c r="V127" s="299"/>
      <c r="W127" s="299"/>
      <c r="X127" s="299"/>
      <c r="Y127" s="299"/>
      <c r="Z127" s="299"/>
    </row>
    <row r="128" spans="1:26" ht="13.5" customHeight="1" x14ac:dyDescent="0.2">
      <c r="A128" s="302">
        <v>125</v>
      </c>
      <c r="B128" s="303"/>
      <c r="C128" s="305"/>
      <c r="D128" s="307"/>
      <c r="E128" s="305"/>
      <c r="F128" s="306"/>
      <c r="G128" s="308" t="str">
        <f t="shared" si="0"/>
        <v/>
      </c>
      <c r="H128" s="308"/>
      <c r="I128" s="309"/>
      <c r="J128" s="308"/>
      <c r="K128" s="303"/>
      <c r="L128" s="303"/>
      <c r="M128" s="308"/>
      <c r="N128" s="299"/>
      <c r="O128" s="299"/>
      <c r="P128" s="299"/>
      <c r="Q128" s="299"/>
      <c r="R128" s="299"/>
      <c r="S128" s="299"/>
      <c r="T128" s="299"/>
      <c r="U128" s="299"/>
      <c r="V128" s="299"/>
      <c r="W128" s="299"/>
      <c r="X128" s="299"/>
      <c r="Y128" s="299"/>
      <c r="Z128" s="299"/>
    </row>
    <row r="129" spans="1:26" ht="13.5" customHeight="1" x14ac:dyDescent="0.2">
      <c r="A129" s="302">
        <v>126</v>
      </c>
      <c r="B129" s="303"/>
      <c r="C129" s="305"/>
      <c r="D129" s="307"/>
      <c r="E129" s="305"/>
      <c r="F129" s="306"/>
      <c r="G129" s="308" t="str">
        <f t="shared" si="0"/>
        <v/>
      </c>
      <c r="H129" s="308"/>
      <c r="I129" s="309"/>
      <c r="J129" s="308"/>
      <c r="K129" s="303"/>
      <c r="L129" s="303"/>
      <c r="M129" s="308"/>
      <c r="N129" s="299"/>
      <c r="O129" s="299"/>
      <c r="P129" s="299"/>
      <c r="Q129" s="299"/>
      <c r="R129" s="299"/>
      <c r="S129" s="299"/>
      <c r="T129" s="299"/>
      <c r="U129" s="299"/>
      <c r="V129" s="299"/>
      <c r="W129" s="299"/>
      <c r="X129" s="299"/>
      <c r="Y129" s="299"/>
      <c r="Z129" s="299"/>
    </row>
    <row r="130" spans="1:26" ht="13.5" customHeight="1" x14ac:dyDescent="0.2">
      <c r="A130" s="302">
        <v>127</v>
      </c>
      <c r="B130" s="303"/>
      <c r="C130" s="305"/>
      <c r="D130" s="307"/>
      <c r="E130" s="305"/>
      <c r="F130" s="306"/>
      <c r="G130" s="308" t="str">
        <f t="shared" si="0"/>
        <v/>
      </c>
      <c r="H130" s="308"/>
      <c r="I130" s="309"/>
      <c r="J130" s="308"/>
      <c r="K130" s="303"/>
      <c r="L130" s="303"/>
      <c r="M130" s="308"/>
      <c r="N130" s="299"/>
      <c r="O130" s="299"/>
      <c r="P130" s="299"/>
      <c r="Q130" s="299"/>
      <c r="R130" s="299"/>
      <c r="S130" s="299"/>
      <c r="T130" s="299"/>
      <c r="U130" s="299"/>
      <c r="V130" s="299"/>
      <c r="W130" s="299"/>
      <c r="X130" s="299"/>
      <c r="Y130" s="299"/>
      <c r="Z130" s="299"/>
    </row>
    <row r="131" spans="1:26" ht="13.5" customHeight="1" x14ac:dyDescent="0.2">
      <c r="A131" s="302">
        <v>128</v>
      </c>
      <c r="B131" s="303"/>
      <c r="C131" s="305"/>
      <c r="D131" s="307"/>
      <c r="E131" s="305"/>
      <c r="F131" s="306"/>
      <c r="G131" s="308" t="str">
        <f t="shared" si="0"/>
        <v/>
      </c>
      <c r="H131" s="308"/>
      <c r="I131" s="309"/>
      <c r="J131" s="308"/>
      <c r="K131" s="303"/>
      <c r="L131" s="303"/>
      <c r="M131" s="308"/>
      <c r="N131" s="299"/>
      <c r="O131" s="299"/>
      <c r="P131" s="299"/>
      <c r="Q131" s="299"/>
      <c r="R131" s="299"/>
      <c r="S131" s="299"/>
      <c r="T131" s="299"/>
      <c r="U131" s="299"/>
      <c r="V131" s="299"/>
      <c r="W131" s="299"/>
      <c r="X131" s="299"/>
      <c r="Y131" s="299"/>
      <c r="Z131" s="299"/>
    </row>
    <row r="132" spans="1:26" ht="13.5" customHeight="1" x14ac:dyDescent="0.2">
      <c r="A132" s="302">
        <v>129</v>
      </c>
      <c r="B132" s="303"/>
      <c r="C132" s="305"/>
      <c r="D132" s="307"/>
      <c r="E132" s="305"/>
      <c r="F132" s="306"/>
      <c r="G132" s="308" t="str">
        <f t="shared" si="0"/>
        <v/>
      </c>
      <c r="H132" s="308"/>
      <c r="I132" s="309"/>
      <c r="J132" s="308"/>
      <c r="K132" s="303"/>
      <c r="L132" s="303"/>
      <c r="M132" s="308"/>
      <c r="N132" s="299"/>
      <c r="O132" s="299"/>
      <c r="P132" s="299"/>
      <c r="Q132" s="299"/>
      <c r="R132" s="299"/>
      <c r="S132" s="299"/>
      <c r="T132" s="299"/>
      <c r="U132" s="299"/>
      <c r="V132" s="299"/>
      <c r="W132" s="299"/>
      <c r="X132" s="299"/>
      <c r="Y132" s="299"/>
      <c r="Z132" s="299"/>
    </row>
    <row r="133" spans="1:26" ht="13.5" customHeight="1" x14ac:dyDescent="0.2">
      <c r="A133" s="302">
        <v>130</v>
      </c>
      <c r="B133" s="303"/>
      <c r="C133" s="305"/>
      <c r="D133" s="307"/>
      <c r="E133" s="305"/>
      <c r="F133" s="306"/>
      <c r="G133" s="308" t="str">
        <f t="shared" si="0"/>
        <v/>
      </c>
      <c r="H133" s="308"/>
      <c r="I133" s="309"/>
      <c r="J133" s="308"/>
      <c r="K133" s="303"/>
      <c r="L133" s="303"/>
      <c r="M133" s="308"/>
      <c r="N133" s="299"/>
      <c r="O133" s="299"/>
      <c r="P133" s="299"/>
      <c r="Q133" s="299"/>
      <c r="R133" s="299"/>
      <c r="S133" s="299"/>
      <c r="T133" s="299"/>
      <c r="U133" s="299"/>
      <c r="V133" s="299"/>
      <c r="W133" s="299"/>
      <c r="X133" s="299"/>
      <c r="Y133" s="299"/>
      <c r="Z133" s="299"/>
    </row>
    <row r="134" spans="1:26" ht="13.5" customHeight="1" x14ac:dyDescent="0.2">
      <c r="A134" s="302">
        <v>131</v>
      </c>
      <c r="B134" s="303"/>
      <c r="C134" s="305"/>
      <c r="D134" s="307"/>
      <c r="E134" s="305"/>
      <c r="F134" s="306"/>
      <c r="G134" s="308" t="str">
        <f t="shared" si="0"/>
        <v/>
      </c>
      <c r="H134" s="308"/>
      <c r="I134" s="309"/>
      <c r="J134" s="308"/>
      <c r="K134" s="303"/>
      <c r="L134" s="303"/>
      <c r="M134" s="308"/>
      <c r="N134" s="299"/>
      <c r="O134" s="299"/>
      <c r="P134" s="299"/>
      <c r="Q134" s="299"/>
      <c r="R134" s="299"/>
      <c r="S134" s="299"/>
      <c r="T134" s="299"/>
      <c r="U134" s="299"/>
      <c r="V134" s="299"/>
      <c r="W134" s="299"/>
      <c r="X134" s="299"/>
      <c r="Y134" s="299"/>
      <c r="Z134" s="299"/>
    </row>
    <row r="135" spans="1:26" ht="13.5" customHeight="1" x14ac:dyDescent="0.2">
      <c r="A135" s="302">
        <v>132</v>
      </c>
      <c r="B135" s="303"/>
      <c r="C135" s="305"/>
      <c r="D135" s="307"/>
      <c r="E135" s="305"/>
      <c r="F135" s="306"/>
      <c r="G135" s="308" t="str">
        <f t="shared" si="0"/>
        <v/>
      </c>
      <c r="H135" s="308"/>
      <c r="I135" s="309"/>
      <c r="J135" s="308"/>
      <c r="K135" s="303"/>
      <c r="L135" s="303"/>
      <c r="M135" s="308"/>
      <c r="N135" s="299"/>
      <c r="O135" s="299"/>
      <c r="P135" s="299"/>
      <c r="Q135" s="299"/>
      <c r="R135" s="299"/>
      <c r="S135" s="299"/>
      <c r="T135" s="299"/>
      <c r="U135" s="299"/>
      <c r="V135" s="299"/>
      <c r="W135" s="299"/>
      <c r="X135" s="299"/>
      <c r="Y135" s="299"/>
      <c r="Z135" s="299"/>
    </row>
    <row r="136" spans="1:26" ht="13.5" customHeight="1" x14ac:dyDescent="0.2">
      <c r="A136" s="302">
        <v>133</v>
      </c>
      <c r="B136" s="303"/>
      <c r="C136" s="305"/>
      <c r="D136" s="307"/>
      <c r="E136" s="305"/>
      <c r="F136" s="306"/>
      <c r="G136" s="308" t="str">
        <f t="shared" si="0"/>
        <v/>
      </c>
      <c r="H136" s="308"/>
      <c r="I136" s="309"/>
      <c r="J136" s="308"/>
      <c r="K136" s="303"/>
      <c r="L136" s="303"/>
      <c r="M136" s="308"/>
      <c r="N136" s="299"/>
      <c r="O136" s="299"/>
      <c r="P136" s="299"/>
      <c r="Q136" s="299"/>
      <c r="R136" s="299"/>
      <c r="S136" s="299"/>
      <c r="T136" s="299"/>
      <c r="U136" s="299"/>
      <c r="V136" s="299"/>
      <c r="W136" s="299"/>
      <c r="X136" s="299"/>
      <c r="Y136" s="299"/>
      <c r="Z136" s="299"/>
    </row>
    <row r="137" spans="1:26" ht="13.5" customHeight="1" x14ac:dyDescent="0.2">
      <c r="A137" s="302">
        <v>134</v>
      </c>
      <c r="B137" s="303"/>
      <c r="C137" s="305"/>
      <c r="D137" s="307"/>
      <c r="E137" s="305"/>
      <c r="F137" s="306"/>
      <c r="G137" s="308" t="str">
        <f t="shared" si="0"/>
        <v/>
      </c>
      <c r="H137" s="308"/>
      <c r="I137" s="309"/>
      <c r="J137" s="308"/>
      <c r="K137" s="303"/>
      <c r="L137" s="303"/>
      <c r="M137" s="308"/>
      <c r="N137" s="299"/>
      <c r="O137" s="299"/>
      <c r="P137" s="299"/>
      <c r="Q137" s="299"/>
      <c r="R137" s="299"/>
      <c r="S137" s="299"/>
      <c r="T137" s="299"/>
      <c r="U137" s="299"/>
      <c r="V137" s="299"/>
      <c r="W137" s="299"/>
      <c r="X137" s="299"/>
      <c r="Y137" s="299"/>
      <c r="Z137" s="299"/>
    </row>
    <row r="138" spans="1:26" ht="13.5" customHeight="1" x14ac:dyDescent="0.2">
      <c r="A138" s="302">
        <v>135</v>
      </c>
      <c r="B138" s="303"/>
      <c r="C138" s="305"/>
      <c r="D138" s="307"/>
      <c r="E138" s="305"/>
      <c r="F138" s="306"/>
      <c r="G138" s="308" t="str">
        <f t="shared" si="0"/>
        <v/>
      </c>
      <c r="H138" s="308"/>
      <c r="I138" s="309"/>
      <c r="J138" s="308"/>
      <c r="K138" s="303"/>
      <c r="L138" s="303"/>
      <c r="M138" s="308"/>
      <c r="N138" s="299"/>
      <c r="O138" s="299"/>
      <c r="P138" s="299"/>
      <c r="Q138" s="299"/>
      <c r="R138" s="299"/>
      <c r="S138" s="299"/>
      <c r="T138" s="299"/>
      <c r="U138" s="299"/>
      <c r="V138" s="299"/>
      <c r="W138" s="299"/>
      <c r="X138" s="299"/>
      <c r="Y138" s="299"/>
      <c r="Z138" s="299"/>
    </row>
    <row r="139" spans="1:26" ht="13.5" customHeight="1" x14ac:dyDescent="0.2">
      <c r="A139" s="302">
        <v>136</v>
      </c>
      <c r="B139" s="303"/>
      <c r="C139" s="305"/>
      <c r="D139" s="317"/>
      <c r="E139" s="305"/>
      <c r="F139" s="306"/>
      <c r="G139" s="308" t="str">
        <f t="shared" si="0"/>
        <v/>
      </c>
      <c r="H139" s="308"/>
      <c r="I139" s="309"/>
      <c r="J139" s="309"/>
      <c r="K139" s="303"/>
      <c r="L139" s="303"/>
      <c r="M139" s="308"/>
      <c r="N139" s="299"/>
      <c r="O139" s="299"/>
      <c r="P139" s="299"/>
      <c r="Q139" s="299"/>
      <c r="R139" s="299"/>
      <c r="S139" s="299"/>
      <c r="T139" s="299"/>
      <c r="U139" s="299"/>
      <c r="V139" s="299"/>
      <c r="W139" s="299"/>
      <c r="X139" s="299"/>
      <c r="Y139" s="299"/>
      <c r="Z139" s="299"/>
    </row>
    <row r="140" spans="1:26" ht="13.5" customHeight="1" x14ac:dyDescent="0.2">
      <c r="A140" s="302">
        <v>137</v>
      </c>
      <c r="B140" s="303"/>
      <c r="C140" s="305"/>
      <c r="D140" s="307"/>
      <c r="E140" s="305"/>
      <c r="F140" s="306"/>
      <c r="G140" s="308" t="str">
        <f t="shared" si="0"/>
        <v/>
      </c>
      <c r="H140" s="308"/>
      <c r="I140" s="309"/>
      <c r="J140" s="308"/>
      <c r="K140" s="303"/>
      <c r="L140" s="303"/>
      <c r="M140" s="308"/>
      <c r="N140" s="299"/>
      <c r="O140" s="299"/>
      <c r="P140" s="299"/>
      <c r="Q140" s="299"/>
      <c r="R140" s="299"/>
      <c r="S140" s="299"/>
      <c r="T140" s="299"/>
      <c r="U140" s="299"/>
      <c r="V140" s="299"/>
      <c r="W140" s="299"/>
      <c r="X140" s="299"/>
      <c r="Y140" s="299"/>
      <c r="Z140" s="299"/>
    </row>
    <row r="141" spans="1:26" ht="13.5" customHeight="1" x14ac:dyDescent="0.2">
      <c r="A141" s="302">
        <v>138</v>
      </c>
      <c r="B141" s="303"/>
      <c r="C141" s="305"/>
      <c r="D141" s="307"/>
      <c r="E141" s="305"/>
      <c r="F141" s="306"/>
      <c r="G141" s="308" t="str">
        <f t="shared" si="0"/>
        <v/>
      </c>
      <c r="H141" s="308"/>
      <c r="I141" s="309"/>
      <c r="J141" s="308"/>
      <c r="K141" s="303"/>
      <c r="L141" s="303"/>
      <c r="M141" s="308"/>
      <c r="N141" s="299"/>
      <c r="O141" s="299"/>
      <c r="P141" s="299"/>
      <c r="Q141" s="299"/>
      <c r="R141" s="299"/>
      <c r="S141" s="299"/>
      <c r="T141" s="299"/>
      <c r="U141" s="299"/>
      <c r="V141" s="299"/>
      <c r="W141" s="299"/>
      <c r="X141" s="299"/>
      <c r="Y141" s="299"/>
      <c r="Z141" s="299"/>
    </row>
    <row r="142" spans="1:26" ht="13.5" customHeight="1" x14ac:dyDescent="0.2">
      <c r="A142" s="302">
        <v>139</v>
      </c>
      <c r="B142" s="303"/>
      <c r="C142" s="305"/>
      <c r="D142" s="307"/>
      <c r="E142" s="305"/>
      <c r="F142" s="306"/>
      <c r="G142" s="308" t="str">
        <f t="shared" si="0"/>
        <v/>
      </c>
      <c r="H142" s="308"/>
      <c r="I142" s="309"/>
      <c r="J142" s="308"/>
      <c r="K142" s="303"/>
      <c r="L142" s="303"/>
      <c r="M142" s="308"/>
      <c r="N142" s="299"/>
      <c r="O142" s="299"/>
      <c r="P142" s="299"/>
      <c r="Q142" s="299"/>
      <c r="R142" s="299"/>
      <c r="S142" s="299"/>
      <c r="T142" s="299"/>
      <c r="U142" s="299"/>
      <c r="V142" s="299"/>
      <c r="W142" s="299"/>
      <c r="X142" s="299"/>
      <c r="Y142" s="299"/>
      <c r="Z142" s="299"/>
    </row>
    <row r="143" spans="1:26" ht="13.5" customHeight="1" x14ac:dyDescent="0.2">
      <c r="A143" s="302">
        <v>140</v>
      </c>
      <c r="B143" s="303"/>
      <c r="C143" s="305"/>
      <c r="D143" s="307"/>
      <c r="E143" s="305"/>
      <c r="F143" s="306"/>
      <c r="G143" s="308" t="str">
        <f t="shared" si="0"/>
        <v/>
      </c>
      <c r="H143" s="308"/>
      <c r="I143" s="309"/>
      <c r="J143" s="308"/>
      <c r="K143" s="303"/>
      <c r="L143" s="303"/>
      <c r="M143" s="308"/>
      <c r="N143" s="299"/>
      <c r="O143" s="299"/>
      <c r="P143" s="299"/>
      <c r="Q143" s="299"/>
      <c r="R143" s="299"/>
      <c r="S143" s="299"/>
      <c r="T143" s="299"/>
      <c r="U143" s="299"/>
      <c r="V143" s="299"/>
      <c r="W143" s="299"/>
      <c r="X143" s="299"/>
      <c r="Y143" s="299"/>
      <c r="Z143" s="299"/>
    </row>
    <row r="144" spans="1:26" ht="13.5" customHeight="1" x14ac:dyDescent="0.2">
      <c r="A144" s="302">
        <v>141</v>
      </c>
      <c r="B144" s="303"/>
      <c r="C144" s="305"/>
      <c r="D144" s="307"/>
      <c r="E144" s="305"/>
      <c r="F144" s="306"/>
      <c r="G144" s="308" t="str">
        <f t="shared" si="0"/>
        <v/>
      </c>
      <c r="H144" s="308"/>
      <c r="I144" s="309"/>
      <c r="J144" s="308"/>
      <c r="K144" s="303"/>
      <c r="L144" s="303"/>
      <c r="M144" s="308"/>
      <c r="N144" s="299"/>
      <c r="O144" s="299"/>
      <c r="P144" s="299"/>
      <c r="Q144" s="299"/>
      <c r="R144" s="299"/>
      <c r="S144" s="299"/>
      <c r="T144" s="299"/>
      <c r="U144" s="299"/>
      <c r="V144" s="299"/>
      <c r="W144" s="299"/>
      <c r="X144" s="299"/>
      <c r="Y144" s="299"/>
      <c r="Z144" s="299"/>
    </row>
    <row r="145" spans="1:26" ht="13.5" customHeight="1" x14ac:dyDescent="0.2">
      <c r="A145" s="302">
        <v>142</v>
      </c>
      <c r="B145" s="303"/>
      <c r="C145" s="305"/>
      <c r="D145" s="307"/>
      <c r="E145" s="305"/>
      <c r="F145" s="306"/>
      <c r="G145" s="308" t="str">
        <f t="shared" si="0"/>
        <v/>
      </c>
      <c r="H145" s="308"/>
      <c r="I145" s="309"/>
      <c r="J145" s="308"/>
      <c r="K145" s="303"/>
      <c r="L145" s="303"/>
      <c r="M145" s="308"/>
      <c r="N145" s="299"/>
      <c r="O145" s="299"/>
      <c r="P145" s="299"/>
      <c r="Q145" s="299"/>
      <c r="R145" s="299"/>
      <c r="S145" s="299"/>
      <c r="T145" s="299"/>
      <c r="U145" s="299"/>
      <c r="V145" s="299"/>
      <c r="W145" s="299"/>
      <c r="X145" s="299"/>
      <c r="Y145" s="299"/>
      <c r="Z145" s="299"/>
    </row>
    <row r="146" spans="1:26" ht="13.5" customHeight="1" x14ac:dyDescent="0.2">
      <c r="A146" s="302">
        <v>143</v>
      </c>
      <c r="B146" s="303"/>
      <c r="C146" s="305"/>
      <c r="D146" s="307"/>
      <c r="E146" s="305"/>
      <c r="F146" s="306"/>
      <c r="G146" s="308" t="str">
        <f t="shared" si="0"/>
        <v/>
      </c>
      <c r="H146" s="308"/>
      <c r="I146" s="309"/>
      <c r="J146" s="308"/>
      <c r="K146" s="303"/>
      <c r="L146" s="303"/>
      <c r="M146" s="308"/>
      <c r="N146" s="299"/>
      <c r="O146" s="299"/>
      <c r="P146" s="299"/>
      <c r="Q146" s="299"/>
      <c r="R146" s="299"/>
      <c r="S146" s="299"/>
      <c r="T146" s="299"/>
      <c r="U146" s="299"/>
      <c r="V146" s="299"/>
      <c r="W146" s="299"/>
      <c r="X146" s="299"/>
      <c r="Y146" s="299"/>
      <c r="Z146" s="299"/>
    </row>
    <row r="147" spans="1:26" ht="13.5" customHeight="1" x14ac:dyDescent="0.2">
      <c r="A147" s="302">
        <v>144</v>
      </c>
      <c r="B147" s="303"/>
      <c r="C147" s="305"/>
      <c r="D147" s="307"/>
      <c r="E147" s="305"/>
      <c r="F147" s="306"/>
      <c r="G147" s="308" t="str">
        <f t="shared" si="0"/>
        <v/>
      </c>
      <c r="H147" s="308"/>
      <c r="I147" s="309"/>
      <c r="J147" s="308"/>
      <c r="K147" s="303"/>
      <c r="L147" s="303"/>
      <c r="M147" s="308"/>
      <c r="N147" s="299"/>
      <c r="O147" s="299"/>
      <c r="P147" s="299"/>
      <c r="Q147" s="299"/>
      <c r="R147" s="299"/>
      <c r="S147" s="299"/>
      <c r="T147" s="299"/>
      <c r="U147" s="299"/>
      <c r="V147" s="299"/>
      <c r="W147" s="299"/>
      <c r="X147" s="299"/>
      <c r="Y147" s="299"/>
      <c r="Z147" s="299"/>
    </row>
    <row r="148" spans="1:26" ht="13.5" customHeight="1" x14ac:dyDescent="0.2">
      <c r="A148" s="302">
        <v>145</v>
      </c>
      <c r="B148" s="303"/>
      <c r="C148" s="305"/>
      <c r="D148" s="307"/>
      <c r="E148" s="305"/>
      <c r="F148" s="306"/>
      <c r="G148" s="308" t="str">
        <f t="shared" si="0"/>
        <v/>
      </c>
      <c r="H148" s="308"/>
      <c r="I148" s="309"/>
      <c r="J148" s="308"/>
      <c r="K148" s="303"/>
      <c r="L148" s="303"/>
      <c r="M148" s="308"/>
      <c r="N148" s="299"/>
      <c r="O148" s="299"/>
      <c r="P148" s="299"/>
      <c r="Q148" s="299"/>
      <c r="R148" s="299"/>
      <c r="S148" s="299"/>
      <c r="T148" s="299"/>
      <c r="U148" s="299"/>
      <c r="V148" s="299"/>
      <c r="W148" s="299"/>
      <c r="X148" s="299"/>
      <c r="Y148" s="299"/>
      <c r="Z148" s="299"/>
    </row>
    <row r="149" spans="1:26" ht="13.5" customHeight="1" x14ac:dyDescent="0.2">
      <c r="A149" s="302">
        <v>146</v>
      </c>
      <c r="B149" s="303"/>
      <c r="C149" s="305"/>
      <c r="D149" s="307"/>
      <c r="E149" s="305"/>
      <c r="F149" s="306"/>
      <c r="G149" s="308" t="str">
        <f t="shared" si="0"/>
        <v/>
      </c>
      <c r="H149" s="308"/>
      <c r="I149" s="309"/>
      <c r="J149" s="308"/>
      <c r="K149" s="303"/>
      <c r="L149" s="303"/>
      <c r="M149" s="308"/>
      <c r="N149" s="299"/>
      <c r="O149" s="299"/>
      <c r="P149" s="299"/>
      <c r="Q149" s="299"/>
      <c r="R149" s="299"/>
      <c r="S149" s="299"/>
      <c r="T149" s="299"/>
      <c r="U149" s="299"/>
      <c r="V149" s="299"/>
      <c r="W149" s="299"/>
      <c r="X149" s="299"/>
      <c r="Y149" s="299"/>
      <c r="Z149" s="299"/>
    </row>
    <row r="150" spans="1:26" ht="13.5" customHeight="1" x14ac:dyDescent="0.2">
      <c r="A150" s="302">
        <v>147</v>
      </c>
      <c r="B150" s="303"/>
      <c r="C150" s="305"/>
      <c r="D150" s="307"/>
      <c r="E150" s="305"/>
      <c r="F150" s="306"/>
      <c r="G150" s="308" t="str">
        <f t="shared" si="0"/>
        <v/>
      </c>
      <c r="H150" s="308"/>
      <c r="I150" s="309"/>
      <c r="J150" s="308"/>
      <c r="K150" s="303"/>
      <c r="L150" s="303"/>
      <c r="M150" s="308"/>
      <c r="N150" s="299"/>
      <c r="O150" s="299"/>
      <c r="P150" s="299"/>
      <c r="Q150" s="299"/>
      <c r="R150" s="299"/>
      <c r="S150" s="299"/>
      <c r="T150" s="299"/>
      <c r="U150" s="299"/>
      <c r="V150" s="299"/>
      <c r="W150" s="299"/>
      <c r="X150" s="299"/>
      <c r="Y150" s="299"/>
      <c r="Z150" s="299"/>
    </row>
    <row r="151" spans="1:26" ht="13.5" customHeight="1" x14ac:dyDescent="0.2">
      <c r="A151" s="302">
        <v>148</v>
      </c>
      <c r="B151" s="303"/>
      <c r="C151" s="305"/>
      <c r="D151" s="307"/>
      <c r="E151" s="305"/>
      <c r="F151" s="306"/>
      <c r="G151" s="308" t="str">
        <f t="shared" si="0"/>
        <v/>
      </c>
      <c r="H151" s="308"/>
      <c r="I151" s="309"/>
      <c r="J151" s="308"/>
      <c r="K151" s="303"/>
      <c r="L151" s="303"/>
      <c r="M151" s="308"/>
      <c r="N151" s="299"/>
      <c r="O151" s="299"/>
      <c r="P151" s="299"/>
      <c r="Q151" s="299"/>
      <c r="R151" s="299"/>
      <c r="S151" s="299"/>
      <c r="T151" s="299"/>
      <c r="U151" s="299"/>
      <c r="V151" s="299"/>
      <c r="W151" s="299"/>
      <c r="X151" s="299"/>
      <c r="Y151" s="299"/>
      <c r="Z151" s="299"/>
    </row>
    <row r="152" spans="1:26" ht="13.5" customHeight="1" x14ac:dyDescent="0.2">
      <c r="A152" s="302">
        <v>149</v>
      </c>
      <c r="B152" s="303"/>
      <c r="C152" s="305"/>
      <c r="D152" s="307"/>
      <c r="E152" s="305"/>
      <c r="F152" s="306"/>
      <c r="G152" s="308" t="str">
        <f t="shared" si="0"/>
        <v/>
      </c>
      <c r="H152" s="308"/>
      <c r="I152" s="309"/>
      <c r="J152" s="308"/>
      <c r="K152" s="303"/>
      <c r="L152" s="303"/>
      <c r="M152" s="308"/>
      <c r="N152" s="299"/>
      <c r="O152" s="299"/>
      <c r="P152" s="299"/>
      <c r="Q152" s="299"/>
      <c r="R152" s="299"/>
      <c r="S152" s="299"/>
      <c r="T152" s="299"/>
      <c r="U152" s="299"/>
      <c r="V152" s="299"/>
      <c r="W152" s="299"/>
      <c r="X152" s="299"/>
      <c r="Y152" s="299"/>
      <c r="Z152" s="299"/>
    </row>
    <row r="153" spans="1:26" ht="13.5" customHeight="1" x14ac:dyDescent="0.2">
      <c r="A153" s="302">
        <v>150</v>
      </c>
      <c r="B153" s="303"/>
      <c r="C153" s="305"/>
      <c r="D153" s="307"/>
      <c r="E153" s="305"/>
      <c r="F153" s="306"/>
      <c r="G153" s="308" t="str">
        <f t="shared" si="0"/>
        <v/>
      </c>
      <c r="H153" s="308"/>
      <c r="I153" s="309"/>
      <c r="J153" s="308"/>
      <c r="K153" s="303"/>
      <c r="L153" s="303"/>
      <c r="M153" s="308"/>
      <c r="N153" s="299"/>
      <c r="O153" s="299"/>
      <c r="P153" s="299"/>
      <c r="Q153" s="299"/>
      <c r="R153" s="299"/>
      <c r="S153" s="299"/>
      <c r="T153" s="299"/>
      <c r="U153" s="299"/>
      <c r="V153" s="299"/>
      <c r="W153" s="299"/>
      <c r="X153" s="299"/>
      <c r="Y153" s="299"/>
      <c r="Z153" s="299"/>
    </row>
    <row r="154" spans="1:26" ht="13.5" customHeight="1" x14ac:dyDescent="0.2">
      <c r="A154" s="302">
        <v>151</v>
      </c>
      <c r="B154" s="303"/>
      <c r="C154" s="305"/>
      <c r="D154" s="307"/>
      <c r="E154" s="305"/>
      <c r="F154" s="306"/>
      <c r="G154" s="308" t="str">
        <f t="shared" si="0"/>
        <v/>
      </c>
      <c r="H154" s="308"/>
      <c r="I154" s="309"/>
      <c r="J154" s="308"/>
      <c r="K154" s="303"/>
      <c r="L154" s="303"/>
      <c r="M154" s="308"/>
      <c r="N154" s="299"/>
      <c r="O154" s="299"/>
      <c r="P154" s="299"/>
      <c r="Q154" s="299"/>
      <c r="R154" s="299"/>
      <c r="S154" s="299"/>
      <c r="T154" s="299"/>
      <c r="U154" s="299"/>
      <c r="V154" s="299"/>
      <c r="W154" s="299"/>
      <c r="X154" s="299"/>
      <c r="Y154" s="299"/>
      <c r="Z154" s="299"/>
    </row>
    <row r="155" spans="1:26" ht="13.5" customHeight="1" x14ac:dyDescent="0.2">
      <c r="A155" s="302">
        <v>152</v>
      </c>
      <c r="B155" s="303"/>
      <c r="C155" s="305"/>
      <c r="D155" s="307"/>
      <c r="E155" s="305"/>
      <c r="F155" s="306"/>
      <c r="G155" s="308" t="str">
        <f t="shared" si="0"/>
        <v/>
      </c>
      <c r="H155" s="308"/>
      <c r="I155" s="309"/>
      <c r="J155" s="308"/>
      <c r="K155" s="303"/>
      <c r="L155" s="303"/>
      <c r="M155" s="308"/>
      <c r="N155" s="299"/>
      <c r="O155" s="299"/>
      <c r="P155" s="299"/>
      <c r="Q155" s="299"/>
      <c r="R155" s="299"/>
      <c r="S155" s="299"/>
      <c r="T155" s="299"/>
      <c r="U155" s="299"/>
      <c r="V155" s="299"/>
      <c r="W155" s="299"/>
      <c r="X155" s="299"/>
      <c r="Y155" s="299"/>
      <c r="Z155" s="299"/>
    </row>
    <row r="156" spans="1:26" ht="13.5" customHeight="1" x14ac:dyDescent="0.2">
      <c r="A156" s="302">
        <v>153</v>
      </c>
      <c r="B156" s="303"/>
      <c r="C156" s="305"/>
      <c r="D156" s="307"/>
      <c r="E156" s="305"/>
      <c r="F156" s="306"/>
      <c r="G156" s="308" t="str">
        <f t="shared" si="0"/>
        <v/>
      </c>
      <c r="H156" s="308"/>
      <c r="I156" s="309"/>
      <c r="J156" s="308"/>
      <c r="K156" s="303"/>
      <c r="L156" s="303"/>
      <c r="M156" s="308"/>
      <c r="N156" s="299"/>
      <c r="O156" s="299"/>
      <c r="P156" s="299"/>
      <c r="Q156" s="299"/>
      <c r="R156" s="299"/>
      <c r="S156" s="299"/>
      <c r="T156" s="299"/>
      <c r="U156" s="299"/>
      <c r="V156" s="299"/>
      <c r="W156" s="299"/>
      <c r="X156" s="299"/>
      <c r="Y156" s="299"/>
      <c r="Z156" s="299"/>
    </row>
    <row r="157" spans="1:26" ht="13.5" customHeight="1" x14ac:dyDescent="0.2">
      <c r="A157" s="302">
        <v>154</v>
      </c>
      <c r="B157" s="303"/>
      <c r="C157" s="305"/>
      <c r="D157" s="307"/>
      <c r="E157" s="305"/>
      <c r="F157" s="306"/>
      <c r="G157" s="308" t="str">
        <f t="shared" si="0"/>
        <v/>
      </c>
      <c r="H157" s="308"/>
      <c r="I157" s="309"/>
      <c r="J157" s="308"/>
      <c r="K157" s="303"/>
      <c r="L157" s="303"/>
      <c r="M157" s="308"/>
      <c r="N157" s="299"/>
      <c r="O157" s="299"/>
      <c r="P157" s="299"/>
      <c r="Q157" s="299"/>
      <c r="R157" s="299"/>
      <c r="S157" s="299"/>
      <c r="T157" s="299"/>
      <c r="U157" s="299"/>
      <c r="V157" s="299"/>
      <c r="W157" s="299"/>
      <c r="X157" s="299"/>
      <c r="Y157" s="299"/>
      <c r="Z157" s="299"/>
    </row>
    <row r="158" spans="1:26" ht="13.5" customHeight="1" x14ac:dyDescent="0.2">
      <c r="A158" s="302">
        <v>155</v>
      </c>
      <c r="B158" s="303"/>
      <c r="C158" s="305"/>
      <c r="D158" s="307"/>
      <c r="E158" s="305"/>
      <c r="F158" s="306"/>
      <c r="G158" s="308" t="str">
        <f t="shared" si="0"/>
        <v/>
      </c>
      <c r="H158" s="308"/>
      <c r="I158" s="309"/>
      <c r="J158" s="308"/>
      <c r="K158" s="303"/>
      <c r="L158" s="303"/>
      <c r="M158" s="308"/>
      <c r="N158" s="299"/>
      <c r="O158" s="299"/>
      <c r="P158" s="299"/>
      <c r="Q158" s="299"/>
      <c r="R158" s="299"/>
      <c r="S158" s="299"/>
      <c r="T158" s="299"/>
      <c r="U158" s="299"/>
      <c r="V158" s="299"/>
      <c r="W158" s="299"/>
      <c r="X158" s="299"/>
      <c r="Y158" s="299"/>
      <c r="Z158" s="299"/>
    </row>
    <row r="159" spans="1:26" ht="13.5" customHeight="1" x14ac:dyDescent="0.2">
      <c r="A159" s="302">
        <v>156</v>
      </c>
      <c r="B159" s="303"/>
      <c r="C159" s="305"/>
      <c r="D159" s="307"/>
      <c r="E159" s="305"/>
      <c r="F159" s="306"/>
      <c r="G159" s="308" t="str">
        <f t="shared" si="0"/>
        <v/>
      </c>
      <c r="H159" s="308"/>
      <c r="I159" s="309"/>
      <c r="J159" s="308"/>
      <c r="K159" s="303"/>
      <c r="L159" s="303"/>
      <c r="M159" s="308"/>
      <c r="N159" s="299"/>
      <c r="O159" s="299"/>
      <c r="P159" s="299"/>
      <c r="Q159" s="299"/>
      <c r="R159" s="299"/>
      <c r="S159" s="299"/>
      <c r="T159" s="299"/>
      <c r="U159" s="299"/>
      <c r="V159" s="299"/>
      <c r="W159" s="299"/>
      <c r="X159" s="299"/>
      <c r="Y159" s="299"/>
      <c r="Z159" s="299"/>
    </row>
    <row r="160" spans="1:26" ht="13.5" customHeight="1" x14ac:dyDescent="0.2">
      <c r="A160" s="302">
        <v>157</v>
      </c>
      <c r="B160" s="303"/>
      <c r="C160" s="305"/>
      <c r="D160" s="307"/>
      <c r="E160" s="305"/>
      <c r="F160" s="306"/>
      <c r="G160" s="308" t="str">
        <f t="shared" si="0"/>
        <v/>
      </c>
      <c r="H160" s="308"/>
      <c r="I160" s="309"/>
      <c r="J160" s="308"/>
      <c r="K160" s="303"/>
      <c r="L160" s="303"/>
      <c r="M160" s="308"/>
      <c r="N160" s="299"/>
      <c r="O160" s="299"/>
      <c r="P160" s="299"/>
      <c r="Q160" s="299"/>
      <c r="R160" s="299"/>
      <c r="S160" s="299"/>
      <c r="T160" s="299"/>
      <c r="U160" s="299"/>
      <c r="V160" s="299"/>
      <c r="W160" s="299"/>
      <c r="X160" s="299"/>
      <c r="Y160" s="299"/>
      <c r="Z160" s="299"/>
    </row>
    <row r="161" spans="1:26" ht="13.5" customHeight="1" x14ac:dyDescent="0.2">
      <c r="A161" s="302">
        <v>158</v>
      </c>
      <c r="B161" s="303"/>
      <c r="C161" s="305"/>
      <c r="D161" s="307"/>
      <c r="E161" s="305"/>
      <c r="F161" s="306"/>
      <c r="G161" s="308" t="str">
        <f t="shared" si="0"/>
        <v/>
      </c>
      <c r="H161" s="308"/>
      <c r="I161" s="309"/>
      <c r="J161" s="308"/>
      <c r="K161" s="303"/>
      <c r="L161" s="303"/>
      <c r="M161" s="308"/>
      <c r="N161" s="299"/>
      <c r="O161" s="299"/>
      <c r="P161" s="299"/>
      <c r="Q161" s="299"/>
      <c r="R161" s="299"/>
      <c r="S161" s="299"/>
      <c r="T161" s="299"/>
      <c r="U161" s="299"/>
      <c r="V161" s="299"/>
      <c r="W161" s="299"/>
      <c r="X161" s="299"/>
      <c r="Y161" s="299"/>
      <c r="Z161" s="299"/>
    </row>
    <row r="162" spans="1:26" ht="13.5" customHeight="1" x14ac:dyDescent="0.2">
      <c r="A162" s="302">
        <v>159</v>
      </c>
      <c r="B162" s="303"/>
      <c r="C162" s="305"/>
      <c r="D162" s="307"/>
      <c r="E162" s="305"/>
      <c r="F162" s="306"/>
      <c r="G162" s="308" t="str">
        <f t="shared" si="0"/>
        <v/>
      </c>
      <c r="H162" s="308"/>
      <c r="I162" s="309"/>
      <c r="J162" s="308"/>
      <c r="K162" s="303"/>
      <c r="L162" s="303"/>
      <c r="M162" s="308"/>
      <c r="N162" s="299"/>
      <c r="O162" s="299"/>
      <c r="P162" s="299"/>
      <c r="Q162" s="299"/>
      <c r="R162" s="299"/>
      <c r="S162" s="299"/>
      <c r="T162" s="299"/>
      <c r="U162" s="299"/>
      <c r="V162" s="299"/>
      <c r="W162" s="299"/>
      <c r="X162" s="299"/>
      <c r="Y162" s="299"/>
      <c r="Z162" s="299"/>
    </row>
    <row r="163" spans="1:26" ht="13.5" customHeight="1" x14ac:dyDescent="0.2">
      <c r="A163" s="302">
        <v>160</v>
      </c>
      <c r="B163" s="303"/>
      <c r="C163" s="305"/>
      <c r="D163" s="307"/>
      <c r="E163" s="305"/>
      <c r="F163" s="306"/>
      <c r="G163" s="308" t="str">
        <f t="shared" si="0"/>
        <v/>
      </c>
      <c r="H163" s="308"/>
      <c r="I163" s="309"/>
      <c r="J163" s="308"/>
      <c r="K163" s="303"/>
      <c r="L163" s="303"/>
      <c r="M163" s="308"/>
      <c r="N163" s="299"/>
      <c r="O163" s="299"/>
      <c r="P163" s="299"/>
      <c r="Q163" s="299"/>
      <c r="R163" s="299"/>
      <c r="S163" s="299"/>
      <c r="T163" s="299"/>
      <c r="U163" s="299"/>
      <c r="V163" s="299"/>
      <c r="W163" s="299"/>
      <c r="X163" s="299"/>
      <c r="Y163" s="299"/>
      <c r="Z163" s="299"/>
    </row>
    <row r="164" spans="1:26" ht="13.5" customHeight="1" x14ac:dyDescent="0.2">
      <c r="A164" s="302">
        <v>161</v>
      </c>
      <c r="B164" s="303"/>
      <c r="C164" s="305"/>
      <c r="D164" s="307"/>
      <c r="E164" s="305"/>
      <c r="F164" s="306"/>
      <c r="G164" s="308" t="str">
        <f t="shared" si="0"/>
        <v/>
      </c>
      <c r="H164" s="308"/>
      <c r="I164" s="309"/>
      <c r="J164" s="308"/>
      <c r="K164" s="303"/>
      <c r="L164" s="303"/>
      <c r="M164" s="308"/>
      <c r="N164" s="299"/>
      <c r="O164" s="299"/>
      <c r="P164" s="299"/>
      <c r="Q164" s="299"/>
      <c r="R164" s="299"/>
      <c r="S164" s="299"/>
      <c r="T164" s="299"/>
      <c r="U164" s="299"/>
      <c r="V164" s="299"/>
      <c r="W164" s="299"/>
      <c r="X164" s="299"/>
      <c r="Y164" s="299"/>
      <c r="Z164" s="299"/>
    </row>
    <row r="165" spans="1:26" ht="13.5" customHeight="1" x14ac:dyDescent="0.2">
      <c r="A165" s="302">
        <v>162</v>
      </c>
      <c r="B165" s="303"/>
      <c r="C165" s="305"/>
      <c r="D165" s="307"/>
      <c r="E165" s="305"/>
      <c r="F165" s="306"/>
      <c r="G165" s="308" t="str">
        <f t="shared" si="0"/>
        <v/>
      </c>
      <c r="H165" s="308"/>
      <c r="I165" s="309"/>
      <c r="J165" s="308"/>
      <c r="K165" s="303"/>
      <c r="L165" s="303"/>
      <c r="M165" s="308"/>
      <c r="N165" s="299"/>
      <c r="O165" s="299"/>
      <c r="P165" s="299"/>
      <c r="Q165" s="299"/>
      <c r="R165" s="299"/>
      <c r="S165" s="299"/>
      <c r="T165" s="299"/>
      <c r="U165" s="299"/>
      <c r="V165" s="299"/>
      <c r="W165" s="299"/>
      <c r="X165" s="299"/>
      <c r="Y165" s="299"/>
      <c r="Z165" s="299"/>
    </row>
    <row r="166" spans="1:26" ht="13.5" customHeight="1" x14ac:dyDescent="0.2">
      <c r="A166" s="302">
        <v>163</v>
      </c>
      <c r="B166" s="303"/>
      <c r="C166" s="305"/>
      <c r="D166" s="307"/>
      <c r="E166" s="305"/>
      <c r="F166" s="306"/>
      <c r="G166" s="308" t="str">
        <f t="shared" si="0"/>
        <v/>
      </c>
      <c r="H166" s="308"/>
      <c r="I166" s="309"/>
      <c r="J166" s="308"/>
      <c r="K166" s="303"/>
      <c r="L166" s="303"/>
      <c r="M166" s="308"/>
      <c r="N166" s="299"/>
      <c r="O166" s="299"/>
      <c r="P166" s="299"/>
      <c r="Q166" s="299"/>
      <c r="R166" s="299"/>
      <c r="S166" s="299"/>
      <c r="T166" s="299"/>
      <c r="U166" s="299"/>
      <c r="V166" s="299"/>
      <c r="W166" s="299"/>
      <c r="X166" s="299"/>
      <c r="Y166" s="299"/>
      <c r="Z166" s="299"/>
    </row>
    <row r="167" spans="1:26" ht="13.5" customHeight="1" x14ac:dyDescent="0.2">
      <c r="A167" s="302">
        <v>164</v>
      </c>
      <c r="B167" s="303"/>
      <c r="C167" s="305"/>
      <c r="D167" s="307"/>
      <c r="E167" s="305"/>
      <c r="F167" s="306"/>
      <c r="G167" s="308" t="str">
        <f t="shared" si="0"/>
        <v/>
      </c>
      <c r="H167" s="308"/>
      <c r="I167" s="309"/>
      <c r="J167" s="308"/>
      <c r="K167" s="303"/>
      <c r="L167" s="303"/>
      <c r="M167" s="308"/>
      <c r="N167" s="299"/>
      <c r="O167" s="299"/>
      <c r="P167" s="299"/>
      <c r="Q167" s="299"/>
      <c r="R167" s="299"/>
      <c r="S167" s="299"/>
      <c r="T167" s="299"/>
      <c r="U167" s="299"/>
      <c r="V167" s="299"/>
      <c r="W167" s="299"/>
      <c r="X167" s="299"/>
      <c r="Y167" s="299"/>
      <c r="Z167" s="299"/>
    </row>
    <row r="168" spans="1:26" ht="13.5" customHeight="1" x14ac:dyDescent="0.2">
      <c r="A168" s="302">
        <v>165</v>
      </c>
      <c r="B168" s="303"/>
      <c r="C168" s="305"/>
      <c r="D168" s="307"/>
      <c r="E168" s="305"/>
      <c r="F168" s="306"/>
      <c r="G168" s="308" t="str">
        <f t="shared" si="0"/>
        <v/>
      </c>
      <c r="H168" s="308"/>
      <c r="I168" s="309"/>
      <c r="J168" s="308"/>
      <c r="K168" s="303"/>
      <c r="L168" s="303"/>
      <c r="M168" s="308"/>
      <c r="N168" s="299"/>
      <c r="O168" s="299"/>
      <c r="P168" s="299"/>
      <c r="Q168" s="299"/>
      <c r="R168" s="299"/>
      <c r="S168" s="299"/>
      <c r="T168" s="299"/>
      <c r="U168" s="299"/>
      <c r="V168" s="299"/>
      <c r="W168" s="299"/>
      <c r="X168" s="299"/>
      <c r="Y168" s="299"/>
      <c r="Z168" s="299"/>
    </row>
    <row r="169" spans="1:26" ht="13.5" customHeight="1" x14ac:dyDescent="0.2">
      <c r="A169" s="302">
        <v>166</v>
      </c>
      <c r="B169" s="303"/>
      <c r="C169" s="305"/>
      <c r="D169" s="307"/>
      <c r="E169" s="305"/>
      <c r="F169" s="306"/>
      <c r="G169" s="308" t="str">
        <f t="shared" si="0"/>
        <v/>
      </c>
      <c r="H169" s="308"/>
      <c r="I169" s="309"/>
      <c r="J169" s="308"/>
      <c r="K169" s="303"/>
      <c r="L169" s="303"/>
      <c r="M169" s="308"/>
      <c r="N169" s="299"/>
      <c r="O169" s="299"/>
      <c r="P169" s="299"/>
      <c r="Q169" s="299"/>
      <c r="R169" s="299"/>
      <c r="S169" s="299"/>
      <c r="T169" s="299"/>
      <c r="U169" s="299"/>
      <c r="V169" s="299"/>
      <c r="W169" s="299"/>
      <c r="X169" s="299"/>
      <c r="Y169" s="299"/>
      <c r="Z169" s="299"/>
    </row>
    <row r="170" spans="1:26" ht="13.5" customHeight="1" x14ac:dyDescent="0.2">
      <c r="A170" s="302">
        <v>167</v>
      </c>
      <c r="B170" s="303"/>
      <c r="C170" s="305"/>
      <c r="D170" s="307"/>
      <c r="E170" s="305"/>
      <c r="F170" s="306"/>
      <c r="G170" s="308" t="str">
        <f t="shared" si="0"/>
        <v/>
      </c>
      <c r="H170" s="308"/>
      <c r="I170" s="309"/>
      <c r="J170" s="308"/>
      <c r="K170" s="303"/>
      <c r="L170" s="303"/>
      <c r="M170" s="308"/>
      <c r="N170" s="299"/>
      <c r="O170" s="299"/>
      <c r="P170" s="299"/>
      <c r="Q170" s="299"/>
      <c r="R170" s="299"/>
      <c r="S170" s="299"/>
      <c r="T170" s="299"/>
      <c r="U170" s="299"/>
      <c r="V170" s="299"/>
      <c r="W170" s="299"/>
      <c r="X170" s="299"/>
      <c r="Y170" s="299"/>
      <c r="Z170" s="299"/>
    </row>
    <row r="171" spans="1:26" ht="13.5" customHeight="1" x14ac:dyDescent="0.2">
      <c r="A171" s="302">
        <v>168</v>
      </c>
      <c r="B171" s="303"/>
      <c r="C171" s="305"/>
      <c r="D171" s="307"/>
      <c r="E171" s="305"/>
      <c r="F171" s="306"/>
      <c r="G171" s="308" t="str">
        <f t="shared" si="0"/>
        <v/>
      </c>
      <c r="H171" s="308"/>
      <c r="I171" s="309"/>
      <c r="J171" s="308"/>
      <c r="K171" s="303"/>
      <c r="L171" s="303"/>
      <c r="M171" s="308"/>
      <c r="N171" s="299"/>
      <c r="O171" s="299"/>
      <c r="P171" s="299"/>
      <c r="Q171" s="299"/>
      <c r="R171" s="299"/>
      <c r="S171" s="299"/>
      <c r="T171" s="299"/>
      <c r="U171" s="299"/>
      <c r="V171" s="299"/>
      <c r="W171" s="299"/>
      <c r="X171" s="299"/>
      <c r="Y171" s="299"/>
      <c r="Z171" s="299"/>
    </row>
    <row r="172" spans="1:26" ht="13.5" customHeight="1" x14ac:dyDescent="0.2">
      <c r="A172" s="302">
        <v>169</v>
      </c>
      <c r="B172" s="303"/>
      <c r="C172" s="305"/>
      <c r="D172" s="307"/>
      <c r="E172" s="305"/>
      <c r="F172" s="306"/>
      <c r="G172" s="308" t="str">
        <f t="shared" si="0"/>
        <v/>
      </c>
      <c r="H172" s="308"/>
      <c r="I172" s="309"/>
      <c r="J172" s="308"/>
      <c r="K172" s="303"/>
      <c r="L172" s="303"/>
      <c r="M172" s="308"/>
      <c r="N172" s="299"/>
      <c r="O172" s="299"/>
      <c r="P172" s="299"/>
      <c r="Q172" s="299"/>
      <c r="R172" s="299"/>
      <c r="S172" s="299"/>
      <c r="T172" s="299"/>
      <c r="U172" s="299"/>
      <c r="V172" s="299"/>
      <c r="W172" s="299"/>
      <c r="X172" s="299"/>
      <c r="Y172" s="299"/>
      <c r="Z172" s="299"/>
    </row>
    <row r="173" spans="1:26" ht="13.5" customHeight="1" x14ac:dyDescent="0.2">
      <c r="A173" s="302">
        <v>170</v>
      </c>
      <c r="B173" s="303"/>
      <c r="C173" s="305"/>
      <c r="D173" s="307"/>
      <c r="E173" s="305"/>
      <c r="F173" s="306"/>
      <c r="G173" s="308" t="str">
        <f t="shared" si="0"/>
        <v/>
      </c>
      <c r="H173" s="308"/>
      <c r="I173" s="309"/>
      <c r="J173" s="308"/>
      <c r="K173" s="303"/>
      <c r="L173" s="303"/>
      <c r="M173" s="308"/>
      <c r="N173" s="299"/>
      <c r="O173" s="299"/>
      <c r="P173" s="299"/>
      <c r="Q173" s="299"/>
      <c r="R173" s="299"/>
      <c r="S173" s="299"/>
      <c r="T173" s="299"/>
      <c r="U173" s="299"/>
      <c r="V173" s="299"/>
      <c r="W173" s="299"/>
      <c r="X173" s="299"/>
      <c r="Y173" s="299"/>
      <c r="Z173" s="299"/>
    </row>
    <row r="174" spans="1:26" ht="13.5" customHeight="1" x14ac:dyDescent="0.2">
      <c r="A174" s="302">
        <v>171</v>
      </c>
      <c r="B174" s="303"/>
      <c r="C174" s="305"/>
      <c r="D174" s="307"/>
      <c r="E174" s="305"/>
      <c r="F174" s="306"/>
      <c r="G174" s="308" t="str">
        <f t="shared" si="0"/>
        <v/>
      </c>
      <c r="H174" s="308"/>
      <c r="I174" s="309"/>
      <c r="J174" s="308"/>
      <c r="K174" s="303"/>
      <c r="L174" s="303"/>
      <c r="M174" s="308"/>
      <c r="N174" s="299"/>
      <c r="O174" s="299"/>
      <c r="P174" s="299"/>
      <c r="Q174" s="299"/>
      <c r="R174" s="299"/>
      <c r="S174" s="299"/>
      <c r="T174" s="299"/>
      <c r="U174" s="299"/>
      <c r="V174" s="299"/>
      <c r="W174" s="299"/>
      <c r="X174" s="299"/>
      <c r="Y174" s="299"/>
      <c r="Z174" s="299"/>
    </row>
    <row r="175" spans="1:26" ht="13.5" customHeight="1" x14ac:dyDescent="0.2">
      <c r="A175" s="302">
        <v>172</v>
      </c>
      <c r="B175" s="303"/>
      <c r="C175" s="305"/>
      <c r="D175" s="307"/>
      <c r="E175" s="305"/>
      <c r="F175" s="306"/>
      <c r="G175" s="308" t="str">
        <f t="shared" si="0"/>
        <v/>
      </c>
      <c r="H175" s="308"/>
      <c r="I175" s="309"/>
      <c r="J175" s="308"/>
      <c r="K175" s="303"/>
      <c r="L175" s="303"/>
      <c r="M175" s="308"/>
      <c r="N175" s="299"/>
      <c r="O175" s="299"/>
      <c r="P175" s="299"/>
      <c r="Q175" s="299"/>
      <c r="R175" s="299"/>
      <c r="S175" s="299"/>
      <c r="T175" s="299"/>
      <c r="U175" s="299"/>
      <c r="V175" s="299"/>
      <c r="W175" s="299"/>
      <c r="X175" s="299"/>
      <c r="Y175" s="299"/>
      <c r="Z175" s="299"/>
    </row>
    <row r="176" spans="1:26" ht="13.5" customHeight="1" x14ac:dyDescent="0.2">
      <c r="A176" s="302">
        <v>173</v>
      </c>
      <c r="B176" s="303"/>
      <c r="C176" s="305"/>
      <c r="D176" s="307"/>
      <c r="E176" s="305"/>
      <c r="F176" s="306"/>
      <c r="G176" s="308" t="str">
        <f t="shared" si="0"/>
        <v/>
      </c>
      <c r="H176" s="308"/>
      <c r="I176" s="309"/>
      <c r="J176" s="308"/>
      <c r="K176" s="303"/>
      <c r="L176" s="303"/>
      <c r="M176" s="308"/>
      <c r="N176" s="299"/>
      <c r="O176" s="299"/>
      <c r="P176" s="299"/>
      <c r="Q176" s="299"/>
      <c r="R176" s="299"/>
      <c r="S176" s="299"/>
      <c r="T176" s="299"/>
      <c r="U176" s="299"/>
      <c r="V176" s="299"/>
      <c r="W176" s="299"/>
      <c r="X176" s="299"/>
      <c r="Y176" s="299"/>
      <c r="Z176" s="299"/>
    </row>
    <row r="177" spans="1:26" ht="13.5" customHeight="1" x14ac:dyDescent="0.2">
      <c r="A177" s="302">
        <v>174</v>
      </c>
      <c r="B177" s="303"/>
      <c r="C177" s="305"/>
      <c r="D177" s="307"/>
      <c r="E177" s="305"/>
      <c r="F177" s="306"/>
      <c r="G177" s="308" t="str">
        <f t="shared" si="0"/>
        <v/>
      </c>
      <c r="H177" s="308"/>
      <c r="I177" s="309"/>
      <c r="J177" s="308"/>
      <c r="K177" s="303"/>
      <c r="L177" s="303"/>
      <c r="M177" s="308"/>
      <c r="N177" s="299"/>
      <c r="O177" s="299"/>
      <c r="P177" s="299"/>
      <c r="Q177" s="299"/>
      <c r="R177" s="299"/>
      <c r="S177" s="299"/>
      <c r="T177" s="299"/>
      <c r="U177" s="299"/>
      <c r="V177" s="299"/>
      <c r="W177" s="299"/>
      <c r="X177" s="299"/>
      <c r="Y177" s="299"/>
      <c r="Z177" s="299"/>
    </row>
    <row r="178" spans="1:26" ht="13.5" customHeight="1" x14ac:dyDescent="0.2">
      <c r="A178" s="302">
        <v>175</v>
      </c>
      <c r="B178" s="303"/>
      <c r="C178" s="305"/>
      <c r="D178" s="307"/>
      <c r="E178" s="305"/>
      <c r="F178" s="306"/>
      <c r="G178" s="308" t="str">
        <f t="shared" si="0"/>
        <v/>
      </c>
      <c r="H178" s="308"/>
      <c r="I178" s="309"/>
      <c r="J178" s="308"/>
      <c r="K178" s="303"/>
      <c r="L178" s="303"/>
      <c r="M178" s="308"/>
      <c r="N178" s="299"/>
      <c r="O178" s="299"/>
      <c r="P178" s="299"/>
      <c r="Q178" s="299"/>
      <c r="R178" s="299"/>
      <c r="S178" s="299"/>
      <c r="T178" s="299"/>
      <c r="U178" s="299"/>
      <c r="V178" s="299"/>
      <c r="W178" s="299"/>
      <c r="X178" s="299"/>
      <c r="Y178" s="299"/>
      <c r="Z178" s="299"/>
    </row>
    <row r="179" spans="1:26" ht="13.5" customHeight="1" x14ac:dyDescent="0.2">
      <c r="A179" s="302">
        <v>176</v>
      </c>
      <c r="B179" s="303"/>
      <c r="C179" s="305"/>
      <c r="D179" s="307"/>
      <c r="E179" s="305"/>
      <c r="F179" s="306"/>
      <c r="G179" s="308" t="str">
        <f t="shared" si="0"/>
        <v/>
      </c>
      <c r="H179" s="308"/>
      <c r="I179" s="309"/>
      <c r="J179" s="308"/>
      <c r="K179" s="303"/>
      <c r="L179" s="303"/>
      <c r="M179" s="308"/>
      <c r="N179" s="299"/>
      <c r="O179" s="299"/>
      <c r="P179" s="299"/>
      <c r="Q179" s="299"/>
      <c r="R179" s="299"/>
      <c r="S179" s="299"/>
      <c r="T179" s="299"/>
      <c r="U179" s="299"/>
      <c r="V179" s="299"/>
      <c r="W179" s="299"/>
      <c r="X179" s="299"/>
      <c r="Y179" s="299"/>
      <c r="Z179" s="299"/>
    </row>
    <row r="180" spans="1:26" ht="13.5" customHeight="1" x14ac:dyDescent="0.2">
      <c r="A180" s="302">
        <v>177</v>
      </c>
      <c r="B180" s="303"/>
      <c r="C180" s="305"/>
      <c r="D180" s="307"/>
      <c r="E180" s="305"/>
      <c r="F180" s="306"/>
      <c r="G180" s="308" t="str">
        <f t="shared" si="0"/>
        <v/>
      </c>
      <c r="H180" s="308"/>
      <c r="I180" s="309"/>
      <c r="J180" s="308"/>
      <c r="K180" s="303"/>
      <c r="L180" s="303"/>
      <c r="M180" s="308"/>
      <c r="N180" s="299"/>
      <c r="O180" s="299"/>
      <c r="P180" s="299"/>
      <c r="Q180" s="299"/>
      <c r="R180" s="299"/>
      <c r="S180" s="299"/>
      <c r="T180" s="299"/>
      <c r="U180" s="299"/>
      <c r="V180" s="299"/>
      <c r="W180" s="299"/>
      <c r="X180" s="299"/>
      <c r="Y180" s="299"/>
      <c r="Z180" s="299"/>
    </row>
    <row r="181" spans="1:26" ht="13.5" customHeight="1" x14ac:dyDescent="0.2">
      <c r="A181" s="302">
        <v>178</v>
      </c>
      <c r="B181" s="303"/>
      <c r="C181" s="305"/>
      <c r="D181" s="307"/>
      <c r="E181" s="305"/>
      <c r="F181" s="306"/>
      <c r="G181" s="308" t="str">
        <f t="shared" si="0"/>
        <v/>
      </c>
      <c r="H181" s="308"/>
      <c r="I181" s="309"/>
      <c r="J181" s="308"/>
      <c r="K181" s="303"/>
      <c r="L181" s="303"/>
      <c r="M181" s="308"/>
      <c r="N181" s="299"/>
      <c r="O181" s="299"/>
      <c r="P181" s="299"/>
      <c r="Q181" s="299"/>
      <c r="R181" s="299"/>
      <c r="S181" s="299"/>
      <c r="T181" s="299"/>
      <c r="U181" s="299"/>
      <c r="V181" s="299"/>
      <c r="W181" s="299"/>
      <c r="X181" s="299"/>
      <c r="Y181" s="299"/>
      <c r="Z181" s="299"/>
    </row>
    <row r="182" spans="1:26" ht="13.5" customHeight="1" x14ac:dyDescent="0.2">
      <c r="A182" s="302">
        <v>179</v>
      </c>
      <c r="B182" s="303"/>
      <c r="C182" s="305"/>
      <c r="D182" s="307"/>
      <c r="E182" s="305"/>
      <c r="F182" s="306"/>
      <c r="G182" s="308" t="str">
        <f t="shared" si="0"/>
        <v/>
      </c>
      <c r="H182" s="308"/>
      <c r="I182" s="309"/>
      <c r="J182" s="308"/>
      <c r="K182" s="303"/>
      <c r="L182" s="303"/>
      <c r="M182" s="308"/>
      <c r="N182" s="299"/>
      <c r="O182" s="299"/>
      <c r="P182" s="299"/>
      <c r="Q182" s="299"/>
      <c r="R182" s="299"/>
      <c r="S182" s="299"/>
      <c r="T182" s="299"/>
      <c r="U182" s="299"/>
      <c r="V182" s="299"/>
      <c r="W182" s="299"/>
      <c r="X182" s="299"/>
      <c r="Y182" s="299"/>
      <c r="Z182" s="299"/>
    </row>
    <row r="183" spans="1:26" ht="13.5" customHeight="1" x14ac:dyDescent="0.2">
      <c r="A183" s="302">
        <v>180</v>
      </c>
      <c r="B183" s="303"/>
      <c r="C183" s="305"/>
      <c r="D183" s="307"/>
      <c r="E183" s="305"/>
      <c r="F183" s="306"/>
      <c r="G183" s="308" t="str">
        <f t="shared" si="0"/>
        <v/>
      </c>
      <c r="H183" s="308"/>
      <c r="I183" s="309"/>
      <c r="J183" s="308"/>
      <c r="K183" s="303"/>
      <c r="L183" s="303"/>
      <c r="M183" s="308"/>
      <c r="N183" s="299"/>
      <c r="O183" s="299"/>
      <c r="P183" s="299"/>
      <c r="Q183" s="299"/>
      <c r="R183" s="299"/>
      <c r="S183" s="299"/>
      <c r="T183" s="299"/>
      <c r="U183" s="299"/>
      <c r="V183" s="299"/>
      <c r="W183" s="299"/>
      <c r="X183" s="299"/>
      <c r="Y183" s="299"/>
      <c r="Z183" s="299"/>
    </row>
    <row r="184" spans="1:26" ht="13.5" customHeight="1" x14ac:dyDescent="0.2">
      <c r="A184" s="302">
        <v>181</v>
      </c>
      <c r="B184" s="303"/>
      <c r="C184" s="305"/>
      <c r="D184" s="307"/>
      <c r="E184" s="305"/>
      <c r="F184" s="306"/>
      <c r="G184" s="308" t="str">
        <f t="shared" si="0"/>
        <v/>
      </c>
      <c r="H184" s="308"/>
      <c r="I184" s="309"/>
      <c r="J184" s="308"/>
      <c r="K184" s="303"/>
      <c r="L184" s="303"/>
      <c r="M184" s="308"/>
      <c r="N184" s="299"/>
      <c r="O184" s="299"/>
      <c r="P184" s="299"/>
      <c r="Q184" s="299"/>
      <c r="R184" s="299"/>
      <c r="S184" s="299"/>
      <c r="T184" s="299"/>
      <c r="U184" s="299"/>
      <c r="V184" s="299"/>
      <c r="W184" s="299"/>
      <c r="X184" s="299"/>
      <c r="Y184" s="299"/>
      <c r="Z184" s="299"/>
    </row>
    <row r="185" spans="1:26" ht="13.5" customHeight="1" x14ac:dyDescent="0.2">
      <c r="A185" s="302">
        <v>182</v>
      </c>
      <c r="B185" s="303"/>
      <c r="C185" s="305"/>
      <c r="D185" s="307"/>
      <c r="E185" s="305"/>
      <c r="F185" s="306"/>
      <c r="G185" s="308" t="str">
        <f t="shared" si="0"/>
        <v/>
      </c>
      <c r="H185" s="308"/>
      <c r="I185" s="309"/>
      <c r="J185" s="308"/>
      <c r="K185" s="303"/>
      <c r="L185" s="303"/>
      <c r="M185" s="308"/>
      <c r="N185" s="299"/>
      <c r="O185" s="299"/>
      <c r="P185" s="299"/>
      <c r="Q185" s="299"/>
      <c r="R185" s="299"/>
      <c r="S185" s="299"/>
      <c r="T185" s="299"/>
      <c r="U185" s="299"/>
      <c r="V185" s="299"/>
      <c r="W185" s="299"/>
      <c r="X185" s="299"/>
      <c r="Y185" s="299"/>
      <c r="Z185" s="299"/>
    </row>
    <row r="186" spans="1:26" ht="13.5" customHeight="1" x14ac:dyDescent="0.2">
      <c r="A186" s="302">
        <v>183</v>
      </c>
      <c r="B186" s="303"/>
      <c r="C186" s="305"/>
      <c r="D186" s="307"/>
      <c r="E186" s="305"/>
      <c r="F186" s="306"/>
      <c r="G186" s="308" t="str">
        <f t="shared" si="0"/>
        <v/>
      </c>
      <c r="H186" s="308"/>
      <c r="I186" s="309"/>
      <c r="J186" s="308"/>
      <c r="K186" s="303"/>
      <c r="L186" s="303"/>
      <c r="M186" s="308"/>
      <c r="N186" s="299"/>
      <c r="O186" s="299"/>
      <c r="P186" s="299"/>
      <c r="Q186" s="299"/>
      <c r="R186" s="299"/>
      <c r="S186" s="299"/>
      <c r="T186" s="299"/>
      <c r="U186" s="299"/>
      <c r="V186" s="299"/>
      <c r="W186" s="299"/>
      <c r="X186" s="299"/>
      <c r="Y186" s="299"/>
      <c r="Z186" s="299"/>
    </row>
    <row r="187" spans="1:26" ht="13.5" customHeight="1" x14ac:dyDescent="0.2">
      <c r="A187" s="302">
        <v>184</v>
      </c>
      <c r="B187" s="303"/>
      <c r="C187" s="305"/>
      <c r="D187" s="307"/>
      <c r="E187" s="305"/>
      <c r="F187" s="306"/>
      <c r="G187" s="308" t="str">
        <f t="shared" si="0"/>
        <v/>
      </c>
      <c r="H187" s="308"/>
      <c r="I187" s="309"/>
      <c r="J187" s="308"/>
      <c r="K187" s="303"/>
      <c r="L187" s="303"/>
      <c r="M187" s="308"/>
      <c r="N187" s="299"/>
      <c r="O187" s="299"/>
      <c r="P187" s="299"/>
      <c r="Q187" s="299"/>
      <c r="R187" s="299"/>
      <c r="S187" s="299"/>
      <c r="T187" s="299"/>
      <c r="U187" s="299"/>
      <c r="V187" s="299"/>
      <c r="W187" s="299"/>
      <c r="X187" s="299"/>
      <c r="Y187" s="299"/>
      <c r="Z187" s="299"/>
    </row>
    <row r="188" spans="1:26" ht="13.5" customHeight="1" x14ac:dyDescent="0.2">
      <c r="A188" s="302">
        <v>185</v>
      </c>
      <c r="B188" s="303"/>
      <c r="C188" s="305"/>
      <c r="D188" s="307"/>
      <c r="E188" s="305"/>
      <c r="F188" s="306"/>
      <c r="G188" s="308" t="str">
        <f t="shared" si="0"/>
        <v/>
      </c>
      <c r="H188" s="308"/>
      <c r="I188" s="309"/>
      <c r="J188" s="308"/>
      <c r="K188" s="303"/>
      <c r="L188" s="303"/>
      <c r="M188" s="308"/>
      <c r="N188" s="299"/>
      <c r="O188" s="299"/>
      <c r="P188" s="299"/>
      <c r="Q188" s="299"/>
      <c r="R188" s="299"/>
      <c r="S188" s="299"/>
      <c r="T188" s="299"/>
      <c r="U188" s="299"/>
      <c r="V188" s="299"/>
      <c r="W188" s="299"/>
      <c r="X188" s="299"/>
      <c r="Y188" s="299"/>
      <c r="Z188" s="299"/>
    </row>
    <row r="189" spans="1:26" ht="13.5" customHeight="1" x14ac:dyDescent="0.2">
      <c r="A189" s="302">
        <v>186</v>
      </c>
      <c r="B189" s="303"/>
      <c r="C189" s="305"/>
      <c r="D189" s="307"/>
      <c r="E189" s="305"/>
      <c r="F189" s="306"/>
      <c r="G189" s="308" t="str">
        <f t="shared" si="0"/>
        <v/>
      </c>
      <c r="H189" s="308"/>
      <c r="I189" s="309"/>
      <c r="J189" s="308"/>
      <c r="K189" s="303"/>
      <c r="L189" s="303"/>
      <c r="M189" s="308"/>
      <c r="N189" s="299"/>
      <c r="O189" s="299"/>
      <c r="P189" s="299"/>
      <c r="Q189" s="299"/>
      <c r="R189" s="299"/>
      <c r="S189" s="299"/>
      <c r="T189" s="299"/>
      <c r="U189" s="299"/>
      <c r="V189" s="299"/>
      <c r="W189" s="299"/>
      <c r="X189" s="299"/>
      <c r="Y189" s="299"/>
      <c r="Z189" s="299"/>
    </row>
    <row r="190" spans="1:26" ht="13.5" customHeight="1" x14ac:dyDescent="0.2">
      <c r="A190" s="302">
        <v>187</v>
      </c>
      <c r="B190" s="303"/>
      <c r="C190" s="305"/>
      <c r="D190" s="307"/>
      <c r="E190" s="305"/>
      <c r="F190" s="306"/>
      <c r="G190" s="308" t="str">
        <f t="shared" si="0"/>
        <v/>
      </c>
      <c r="H190" s="308"/>
      <c r="I190" s="309"/>
      <c r="J190" s="308"/>
      <c r="K190" s="303"/>
      <c r="L190" s="303"/>
      <c r="M190" s="308"/>
      <c r="N190" s="299"/>
      <c r="O190" s="299"/>
      <c r="P190" s="299"/>
      <c r="Q190" s="299"/>
      <c r="R190" s="299"/>
      <c r="S190" s="299"/>
      <c r="T190" s="299"/>
      <c r="U190" s="299"/>
      <c r="V190" s="299"/>
      <c r="W190" s="299"/>
      <c r="X190" s="299"/>
      <c r="Y190" s="299"/>
      <c r="Z190" s="299"/>
    </row>
    <row r="191" spans="1:26" ht="13.5" customHeight="1" x14ac:dyDescent="0.2">
      <c r="A191" s="302">
        <v>188</v>
      </c>
      <c r="B191" s="303"/>
      <c r="C191" s="305"/>
      <c r="D191" s="307"/>
      <c r="E191" s="305"/>
      <c r="F191" s="306"/>
      <c r="G191" s="308" t="str">
        <f t="shared" si="0"/>
        <v/>
      </c>
      <c r="H191" s="308"/>
      <c r="I191" s="309"/>
      <c r="J191" s="308"/>
      <c r="K191" s="303"/>
      <c r="L191" s="303"/>
      <c r="M191" s="308"/>
      <c r="N191" s="299"/>
      <c r="O191" s="299"/>
      <c r="P191" s="299"/>
      <c r="Q191" s="299"/>
      <c r="R191" s="299"/>
      <c r="S191" s="299"/>
      <c r="T191" s="299"/>
      <c r="U191" s="299"/>
      <c r="V191" s="299"/>
      <c r="W191" s="299"/>
      <c r="X191" s="299"/>
      <c r="Y191" s="299"/>
      <c r="Z191" s="299"/>
    </row>
    <row r="192" spans="1:26" ht="13.5" customHeight="1" x14ac:dyDescent="0.2">
      <c r="A192" s="302">
        <v>189</v>
      </c>
      <c r="B192" s="303"/>
      <c r="C192" s="305"/>
      <c r="D192" s="307"/>
      <c r="E192" s="305"/>
      <c r="F192" s="306"/>
      <c r="G192" s="308" t="str">
        <f t="shared" si="0"/>
        <v/>
      </c>
      <c r="H192" s="308"/>
      <c r="I192" s="309"/>
      <c r="J192" s="308"/>
      <c r="K192" s="303"/>
      <c r="L192" s="303"/>
      <c r="M192" s="308"/>
      <c r="N192" s="299"/>
      <c r="O192" s="299"/>
      <c r="P192" s="299"/>
      <c r="Q192" s="299"/>
      <c r="R192" s="299"/>
      <c r="S192" s="299"/>
      <c r="T192" s="299"/>
      <c r="U192" s="299"/>
      <c r="V192" s="299"/>
      <c r="W192" s="299"/>
      <c r="X192" s="299"/>
      <c r="Y192" s="299"/>
      <c r="Z192" s="299"/>
    </row>
    <row r="193" spans="1:26" ht="13.5" customHeight="1" x14ac:dyDescent="0.2">
      <c r="A193" s="302">
        <v>190</v>
      </c>
      <c r="B193" s="303"/>
      <c r="C193" s="305"/>
      <c r="D193" s="307"/>
      <c r="E193" s="305"/>
      <c r="F193" s="306"/>
      <c r="G193" s="308" t="str">
        <f t="shared" si="0"/>
        <v/>
      </c>
      <c r="H193" s="308"/>
      <c r="I193" s="309"/>
      <c r="J193" s="308"/>
      <c r="K193" s="303"/>
      <c r="L193" s="303"/>
      <c r="M193" s="308"/>
      <c r="N193" s="299"/>
      <c r="O193" s="299"/>
      <c r="P193" s="299"/>
      <c r="Q193" s="299"/>
      <c r="R193" s="299"/>
      <c r="S193" s="299"/>
      <c r="T193" s="299"/>
      <c r="U193" s="299"/>
      <c r="V193" s="299"/>
      <c r="W193" s="299"/>
      <c r="X193" s="299"/>
      <c r="Y193" s="299"/>
      <c r="Z193" s="299"/>
    </row>
    <row r="194" spans="1:26" ht="13.5" customHeight="1" x14ac:dyDescent="0.2">
      <c r="A194" s="302">
        <v>191</v>
      </c>
      <c r="B194" s="303"/>
      <c r="C194" s="305"/>
      <c r="D194" s="307"/>
      <c r="E194" s="305"/>
      <c r="F194" s="306"/>
      <c r="G194" s="308" t="str">
        <f t="shared" si="0"/>
        <v/>
      </c>
      <c r="H194" s="308"/>
      <c r="I194" s="309"/>
      <c r="J194" s="308"/>
      <c r="K194" s="303"/>
      <c r="L194" s="303"/>
      <c r="M194" s="308"/>
      <c r="N194" s="299"/>
      <c r="O194" s="299"/>
      <c r="P194" s="299"/>
      <c r="Q194" s="299"/>
      <c r="R194" s="299"/>
      <c r="S194" s="299"/>
      <c r="T194" s="299"/>
      <c r="U194" s="299"/>
      <c r="V194" s="299"/>
      <c r="W194" s="299"/>
      <c r="X194" s="299"/>
      <c r="Y194" s="299"/>
      <c r="Z194" s="299"/>
    </row>
    <row r="195" spans="1:26" ht="13.5" customHeight="1" x14ac:dyDescent="0.2">
      <c r="A195" s="302">
        <v>192</v>
      </c>
      <c r="B195" s="303"/>
      <c r="C195" s="305"/>
      <c r="D195" s="307"/>
      <c r="E195" s="305"/>
      <c r="F195" s="306"/>
      <c r="G195" s="308" t="str">
        <f t="shared" si="0"/>
        <v/>
      </c>
      <c r="H195" s="308"/>
      <c r="I195" s="309"/>
      <c r="J195" s="308"/>
      <c r="K195" s="303"/>
      <c r="L195" s="303"/>
      <c r="M195" s="308"/>
      <c r="N195" s="299"/>
      <c r="O195" s="299"/>
      <c r="P195" s="299"/>
      <c r="Q195" s="299"/>
      <c r="R195" s="299"/>
      <c r="S195" s="299"/>
      <c r="T195" s="299"/>
      <c r="U195" s="299"/>
      <c r="V195" s="299"/>
      <c r="W195" s="299"/>
      <c r="X195" s="299"/>
      <c r="Y195" s="299"/>
      <c r="Z195" s="299"/>
    </row>
    <row r="196" spans="1:26" ht="13.5" customHeight="1" x14ac:dyDescent="0.2">
      <c r="A196" s="302">
        <v>193</v>
      </c>
      <c r="B196" s="303"/>
      <c r="C196" s="305"/>
      <c r="D196" s="307"/>
      <c r="E196" s="305"/>
      <c r="F196" s="306"/>
      <c r="G196" s="308" t="str">
        <f t="shared" si="0"/>
        <v/>
      </c>
      <c r="H196" s="308"/>
      <c r="I196" s="309"/>
      <c r="J196" s="308"/>
      <c r="K196" s="303"/>
      <c r="L196" s="303"/>
      <c r="M196" s="308"/>
      <c r="N196" s="299"/>
      <c r="O196" s="299"/>
      <c r="P196" s="299"/>
      <c r="Q196" s="299"/>
      <c r="R196" s="299"/>
      <c r="S196" s="299"/>
      <c r="T196" s="299"/>
      <c r="U196" s="299"/>
      <c r="V196" s="299"/>
      <c r="W196" s="299"/>
      <c r="X196" s="299"/>
      <c r="Y196" s="299"/>
      <c r="Z196" s="299"/>
    </row>
    <row r="197" spans="1:26" ht="13.5" customHeight="1" x14ac:dyDescent="0.2">
      <c r="A197" s="302">
        <v>194</v>
      </c>
      <c r="B197" s="303"/>
      <c r="C197" s="305"/>
      <c r="D197" s="307"/>
      <c r="E197" s="305"/>
      <c r="F197" s="306"/>
      <c r="G197" s="308" t="str">
        <f t="shared" si="0"/>
        <v/>
      </c>
      <c r="H197" s="308"/>
      <c r="I197" s="309"/>
      <c r="J197" s="308"/>
      <c r="K197" s="303"/>
      <c r="L197" s="303"/>
      <c r="M197" s="308"/>
      <c r="N197" s="299"/>
      <c r="O197" s="299"/>
      <c r="P197" s="299"/>
      <c r="Q197" s="299"/>
      <c r="R197" s="299"/>
      <c r="S197" s="299"/>
      <c r="T197" s="299"/>
      <c r="U197" s="299"/>
      <c r="V197" s="299"/>
      <c r="W197" s="299"/>
      <c r="X197" s="299"/>
      <c r="Y197" s="299"/>
      <c r="Z197" s="299"/>
    </row>
    <row r="198" spans="1:26" ht="13.5" customHeight="1" x14ac:dyDescent="0.2">
      <c r="A198" s="302">
        <v>195</v>
      </c>
      <c r="B198" s="303"/>
      <c r="C198" s="305"/>
      <c r="D198" s="307"/>
      <c r="E198" s="305"/>
      <c r="F198" s="306"/>
      <c r="G198" s="308" t="str">
        <f t="shared" si="0"/>
        <v/>
      </c>
      <c r="H198" s="308"/>
      <c r="I198" s="309"/>
      <c r="J198" s="308"/>
      <c r="K198" s="303"/>
      <c r="L198" s="303"/>
      <c r="M198" s="308"/>
      <c r="N198" s="299"/>
      <c r="O198" s="299"/>
      <c r="P198" s="299"/>
      <c r="Q198" s="299"/>
      <c r="R198" s="299"/>
      <c r="S198" s="299"/>
      <c r="T198" s="299"/>
      <c r="U198" s="299"/>
      <c r="V198" s="299"/>
      <c r="W198" s="299"/>
      <c r="X198" s="299"/>
      <c r="Y198" s="299"/>
      <c r="Z198" s="299"/>
    </row>
    <row r="199" spans="1:26" ht="13.5" customHeight="1" x14ac:dyDescent="0.2">
      <c r="A199" s="302">
        <v>196</v>
      </c>
      <c r="B199" s="303"/>
      <c r="C199" s="305"/>
      <c r="D199" s="307"/>
      <c r="E199" s="305"/>
      <c r="F199" s="306"/>
      <c r="G199" s="308" t="str">
        <f t="shared" si="0"/>
        <v/>
      </c>
      <c r="H199" s="308"/>
      <c r="I199" s="309"/>
      <c r="J199" s="308"/>
      <c r="K199" s="303"/>
      <c r="L199" s="303"/>
      <c r="M199" s="308"/>
      <c r="N199" s="299"/>
      <c r="O199" s="299"/>
      <c r="P199" s="299"/>
      <c r="Q199" s="299"/>
      <c r="R199" s="299"/>
      <c r="S199" s="299"/>
      <c r="T199" s="299"/>
      <c r="U199" s="299"/>
      <c r="V199" s="299"/>
      <c r="W199" s="299"/>
      <c r="X199" s="299"/>
      <c r="Y199" s="299"/>
      <c r="Z199" s="299"/>
    </row>
    <row r="200" spans="1:26" ht="13.5" customHeight="1" x14ac:dyDescent="0.2">
      <c r="A200" s="302">
        <v>197</v>
      </c>
      <c r="B200" s="303"/>
      <c r="C200" s="305"/>
      <c r="D200" s="307"/>
      <c r="E200" s="305"/>
      <c r="F200" s="306"/>
      <c r="G200" s="308" t="str">
        <f t="shared" si="0"/>
        <v/>
      </c>
      <c r="H200" s="308"/>
      <c r="I200" s="309"/>
      <c r="J200" s="308"/>
      <c r="K200" s="303"/>
      <c r="L200" s="303"/>
      <c r="M200" s="308"/>
      <c r="N200" s="299"/>
      <c r="O200" s="299"/>
      <c r="P200" s="299"/>
      <c r="Q200" s="299"/>
      <c r="R200" s="299"/>
      <c r="S200" s="299"/>
      <c r="T200" s="299"/>
      <c r="U200" s="299"/>
      <c r="V200" s="299"/>
      <c r="W200" s="299"/>
      <c r="X200" s="299"/>
      <c r="Y200" s="299"/>
      <c r="Z200" s="299"/>
    </row>
    <row r="201" spans="1:26" ht="13.5" customHeight="1" x14ac:dyDescent="0.2">
      <c r="A201" s="302">
        <v>198</v>
      </c>
      <c r="B201" s="303"/>
      <c r="C201" s="305"/>
      <c r="D201" s="307"/>
      <c r="E201" s="305"/>
      <c r="F201" s="306"/>
      <c r="G201" s="308" t="str">
        <f t="shared" si="0"/>
        <v/>
      </c>
      <c r="H201" s="308"/>
      <c r="I201" s="309"/>
      <c r="J201" s="308"/>
      <c r="K201" s="303"/>
      <c r="L201" s="303"/>
      <c r="M201" s="308"/>
      <c r="N201" s="299"/>
      <c r="O201" s="299"/>
      <c r="P201" s="299"/>
      <c r="Q201" s="299"/>
      <c r="R201" s="299"/>
      <c r="S201" s="299"/>
      <c r="T201" s="299"/>
      <c r="U201" s="299"/>
      <c r="V201" s="299"/>
      <c r="W201" s="299"/>
      <c r="X201" s="299"/>
      <c r="Y201" s="299"/>
      <c r="Z201" s="299"/>
    </row>
    <row r="202" spans="1:26" ht="13.5" customHeight="1" x14ac:dyDescent="0.2">
      <c r="A202" s="302">
        <v>199</v>
      </c>
      <c r="B202" s="303"/>
      <c r="C202" s="305"/>
      <c r="D202" s="307"/>
      <c r="E202" s="305"/>
      <c r="F202" s="306"/>
      <c r="G202" s="308" t="str">
        <f t="shared" si="0"/>
        <v/>
      </c>
      <c r="H202" s="308"/>
      <c r="I202" s="309"/>
      <c r="J202" s="308"/>
      <c r="K202" s="303"/>
      <c r="L202" s="303"/>
      <c r="M202" s="308"/>
      <c r="N202" s="299"/>
      <c r="O202" s="299"/>
      <c r="P202" s="299"/>
      <c r="Q202" s="299"/>
      <c r="R202" s="299"/>
      <c r="S202" s="299"/>
      <c r="T202" s="299"/>
      <c r="U202" s="299"/>
      <c r="V202" s="299"/>
      <c r="W202" s="299"/>
      <c r="X202" s="299"/>
      <c r="Y202" s="299"/>
      <c r="Z202" s="299"/>
    </row>
    <row r="203" spans="1:26" ht="13.5" customHeight="1" x14ac:dyDescent="0.2">
      <c r="A203" s="302">
        <v>200</v>
      </c>
      <c r="B203" s="303"/>
      <c r="C203" s="305"/>
      <c r="D203" s="307"/>
      <c r="E203" s="305"/>
      <c r="F203" s="306"/>
      <c r="G203" s="308" t="str">
        <f t="shared" si="0"/>
        <v/>
      </c>
      <c r="H203" s="308"/>
      <c r="I203" s="309"/>
      <c r="J203" s="308"/>
      <c r="K203" s="303"/>
      <c r="L203" s="303"/>
      <c r="M203" s="308"/>
      <c r="N203" s="299"/>
      <c r="O203" s="299"/>
      <c r="P203" s="299"/>
      <c r="Q203" s="299"/>
      <c r="R203" s="299"/>
      <c r="S203" s="299"/>
      <c r="T203" s="299"/>
      <c r="U203" s="299"/>
      <c r="V203" s="299"/>
      <c r="W203" s="299"/>
      <c r="X203" s="299"/>
      <c r="Y203" s="299"/>
      <c r="Z203" s="299"/>
    </row>
    <row r="204" spans="1:26" ht="13.5" customHeight="1" x14ac:dyDescent="0.2">
      <c r="A204" s="302">
        <v>201</v>
      </c>
      <c r="B204" s="303"/>
      <c r="C204" s="305"/>
      <c r="D204" s="307"/>
      <c r="E204" s="305"/>
      <c r="F204" s="306"/>
      <c r="G204" s="308" t="str">
        <f t="shared" si="0"/>
        <v/>
      </c>
      <c r="H204" s="308"/>
      <c r="I204" s="309"/>
      <c r="J204" s="308"/>
      <c r="K204" s="303"/>
      <c r="L204" s="303"/>
      <c r="M204" s="308"/>
      <c r="N204" s="299"/>
      <c r="O204" s="299"/>
      <c r="P204" s="299"/>
      <c r="Q204" s="299"/>
      <c r="R204" s="299"/>
      <c r="S204" s="299"/>
      <c r="T204" s="299"/>
      <c r="U204" s="299"/>
      <c r="V204" s="299"/>
      <c r="W204" s="299"/>
      <c r="X204" s="299"/>
      <c r="Y204" s="299"/>
      <c r="Z204" s="299"/>
    </row>
    <row r="205" spans="1:26" ht="13.5" customHeight="1" x14ac:dyDescent="0.2">
      <c r="A205" s="302">
        <v>202</v>
      </c>
      <c r="B205" s="303"/>
      <c r="C205" s="305"/>
      <c r="D205" s="307"/>
      <c r="E205" s="305"/>
      <c r="F205" s="306"/>
      <c r="G205" s="308" t="str">
        <f t="shared" si="0"/>
        <v/>
      </c>
      <c r="H205" s="308"/>
      <c r="I205" s="309"/>
      <c r="J205" s="308"/>
      <c r="K205" s="303"/>
      <c r="L205" s="303"/>
      <c r="M205" s="308"/>
      <c r="N205" s="299"/>
      <c r="O205" s="299"/>
      <c r="P205" s="299"/>
      <c r="Q205" s="299"/>
      <c r="R205" s="299"/>
      <c r="S205" s="299"/>
      <c r="T205" s="299"/>
      <c r="U205" s="299"/>
      <c r="V205" s="299"/>
      <c r="W205" s="299"/>
      <c r="X205" s="299"/>
      <c r="Y205" s="299"/>
      <c r="Z205" s="299"/>
    </row>
    <row r="206" spans="1:26" ht="13.5" customHeight="1" x14ac:dyDescent="0.2">
      <c r="A206" s="302">
        <v>203</v>
      </c>
      <c r="B206" s="303"/>
      <c r="C206" s="305"/>
      <c r="D206" s="307"/>
      <c r="E206" s="305"/>
      <c r="F206" s="306"/>
      <c r="G206" s="308" t="str">
        <f t="shared" si="0"/>
        <v/>
      </c>
      <c r="H206" s="308"/>
      <c r="I206" s="309"/>
      <c r="J206" s="308"/>
      <c r="K206" s="303"/>
      <c r="L206" s="303"/>
      <c r="M206" s="308"/>
      <c r="N206" s="299"/>
      <c r="O206" s="299"/>
      <c r="P206" s="299"/>
      <c r="Q206" s="299"/>
      <c r="R206" s="299"/>
      <c r="S206" s="299"/>
      <c r="T206" s="299"/>
      <c r="U206" s="299"/>
      <c r="V206" s="299"/>
      <c r="W206" s="299"/>
      <c r="X206" s="299"/>
      <c r="Y206" s="299"/>
      <c r="Z206" s="299"/>
    </row>
    <row r="207" spans="1:26" ht="13.5" customHeight="1" x14ac:dyDescent="0.2">
      <c r="A207" s="302">
        <v>204</v>
      </c>
      <c r="B207" s="303"/>
      <c r="C207" s="305"/>
      <c r="D207" s="307"/>
      <c r="E207" s="305"/>
      <c r="F207" s="306"/>
      <c r="G207" s="308" t="str">
        <f t="shared" si="0"/>
        <v/>
      </c>
      <c r="H207" s="308"/>
      <c r="I207" s="309"/>
      <c r="J207" s="308"/>
      <c r="K207" s="303"/>
      <c r="L207" s="303"/>
      <c r="M207" s="308"/>
      <c r="N207" s="299"/>
      <c r="O207" s="299"/>
      <c r="P207" s="299"/>
      <c r="Q207" s="299"/>
      <c r="R207" s="299"/>
      <c r="S207" s="299"/>
      <c r="T207" s="299"/>
      <c r="U207" s="299"/>
      <c r="V207" s="299"/>
      <c r="W207" s="299"/>
      <c r="X207" s="299"/>
      <c r="Y207" s="299"/>
      <c r="Z207" s="299"/>
    </row>
    <row r="208" spans="1:26" ht="13.5" customHeight="1" x14ac:dyDescent="0.2">
      <c r="A208" s="302">
        <v>205</v>
      </c>
      <c r="B208" s="303"/>
      <c r="C208" s="305"/>
      <c r="D208" s="307"/>
      <c r="E208" s="305"/>
      <c r="F208" s="306"/>
      <c r="G208" s="308" t="str">
        <f t="shared" si="0"/>
        <v/>
      </c>
      <c r="H208" s="308"/>
      <c r="I208" s="309"/>
      <c r="J208" s="308"/>
      <c r="K208" s="303"/>
      <c r="L208" s="303"/>
      <c r="M208" s="308"/>
      <c r="N208" s="299"/>
      <c r="O208" s="299"/>
      <c r="P208" s="299"/>
      <c r="Q208" s="299"/>
      <c r="R208" s="299"/>
      <c r="S208" s="299"/>
      <c r="T208" s="299"/>
      <c r="U208" s="299"/>
      <c r="V208" s="299"/>
      <c r="W208" s="299"/>
      <c r="X208" s="299"/>
      <c r="Y208" s="299"/>
      <c r="Z208" s="299"/>
    </row>
    <row r="209" spans="1:26" ht="13.5" customHeight="1" x14ac:dyDescent="0.2">
      <c r="A209" s="302">
        <v>206</v>
      </c>
      <c r="B209" s="303"/>
      <c r="C209" s="305"/>
      <c r="D209" s="307"/>
      <c r="E209" s="305"/>
      <c r="F209" s="306"/>
      <c r="G209" s="308" t="str">
        <f t="shared" si="0"/>
        <v/>
      </c>
      <c r="H209" s="308"/>
      <c r="I209" s="309"/>
      <c r="J209" s="308"/>
      <c r="K209" s="303"/>
      <c r="L209" s="303"/>
      <c r="M209" s="308"/>
      <c r="N209" s="299"/>
      <c r="O209" s="299"/>
      <c r="P209" s="299"/>
      <c r="Q209" s="299"/>
      <c r="R209" s="299"/>
      <c r="S209" s="299"/>
      <c r="T209" s="299"/>
      <c r="U209" s="299"/>
      <c r="V209" s="299"/>
      <c r="W209" s="299"/>
      <c r="X209" s="299"/>
      <c r="Y209" s="299"/>
      <c r="Z209" s="299"/>
    </row>
    <row r="210" spans="1:26" ht="13.5" customHeight="1" x14ac:dyDescent="0.2">
      <c r="A210" s="302">
        <v>207</v>
      </c>
      <c r="B210" s="303"/>
      <c r="C210" s="305"/>
      <c r="D210" s="307"/>
      <c r="E210" s="305"/>
      <c r="F210" s="306"/>
      <c r="G210" s="308" t="str">
        <f t="shared" si="0"/>
        <v/>
      </c>
      <c r="H210" s="308"/>
      <c r="I210" s="309"/>
      <c r="J210" s="308"/>
      <c r="K210" s="303"/>
      <c r="L210" s="303"/>
      <c r="M210" s="308"/>
      <c r="N210" s="299"/>
      <c r="O210" s="299"/>
      <c r="P210" s="299"/>
      <c r="Q210" s="299"/>
      <c r="R210" s="299"/>
      <c r="S210" s="299"/>
      <c r="T210" s="299"/>
      <c r="U210" s="299"/>
      <c r="V210" s="299"/>
      <c r="W210" s="299"/>
      <c r="X210" s="299"/>
      <c r="Y210" s="299"/>
      <c r="Z210" s="299"/>
    </row>
    <row r="211" spans="1:26" ht="13.5" customHeight="1" x14ac:dyDescent="0.2">
      <c r="A211" s="302">
        <v>208</v>
      </c>
      <c r="B211" s="303"/>
      <c r="C211" s="305"/>
      <c r="D211" s="307"/>
      <c r="E211" s="305"/>
      <c r="F211" s="306"/>
      <c r="G211" s="308" t="str">
        <f t="shared" si="0"/>
        <v/>
      </c>
      <c r="H211" s="308"/>
      <c r="I211" s="309"/>
      <c r="J211" s="308"/>
      <c r="K211" s="303"/>
      <c r="L211" s="303"/>
      <c r="M211" s="308"/>
      <c r="N211" s="299"/>
      <c r="O211" s="299"/>
      <c r="P211" s="299"/>
      <c r="Q211" s="299"/>
      <c r="R211" s="299"/>
      <c r="S211" s="299"/>
      <c r="T211" s="299"/>
      <c r="U211" s="299"/>
      <c r="V211" s="299"/>
      <c r="W211" s="299"/>
      <c r="X211" s="299"/>
      <c r="Y211" s="299"/>
      <c r="Z211" s="299"/>
    </row>
    <row r="212" spans="1:26" ht="13.5" customHeight="1" x14ac:dyDescent="0.2">
      <c r="A212" s="302">
        <v>209</v>
      </c>
      <c r="B212" s="303"/>
      <c r="C212" s="305"/>
      <c r="D212" s="307"/>
      <c r="E212" s="305"/>
      <c r="F212" s="306"/>
      <c r="G212" s="308" t="str">
        <f t="shared" si="0"/>
        <v/>
      </c>
      <c r="H212" s="308"/>
      <c r="I212" s="309"/>
      <c r="J212" s="308"/>
      <c r="K212" s="303"/>
      <c r="L212" s="303"/>
      <c r="M212" s="308"/>
      <c r="N212" s="299"/>
      <c r="O212" s="299"/>
      <c r="P212" s="299"/>
      <c r="Q212" s="299"/>
      <c r="R212" s="299"/>
      <c r="S212" s="299"/>
      <c r="T212" s="299"/>
      <c r="U212" s="299"/>
      <c r="V212" s="299"/>
      <c r="W212" s="299"/>
      <c r="X212" s="299"/>
      <c r="Y212" s="299"/>
      <c r="Z212" s="299"/>
    </row>
    <row r="213" spans="1:26" ht="13.5" customHeight="1" x14ac:dyDescent="0.2">
      <c r="A213" s="302">
        <v>210</v>
      </c>
      <c r="B213" s="303"/>
      <c r="C213" s="305"/>
      <c r="D213" s="307"/>
      <c r="E213" s="305"/>
      <c r="F213" s="306"/>
      <c r="G213" s="308" t="str">
        <f t="shared" si="0"/>
        <v/>
      </c>
      <c r="H213" s="308"/>
      <c r="I213" s="309"/>
      <c r="J213" s="308"/>
      <c r="K213" s="303"/>
      <c r="L213" s="303"/>
      <c r="M213" s="308"/>
      <c r="N213" s="299"/>
      <c r="O213" s="299"/>
      <c r="P213" s="299"/>
      <c r="Q213" s="299"/>
      <c r="R213" s="299"/>
      <c r="S213" s="299"/>
      <c r="T213" s="299"/>
      <c r="U213" s="299"/>
      <c r="V213" s="299"/>
      <c r="W213" s="299"/>
      <c r="X213" s="299"/>
      <c r="Y213" s="299"/>
      <c r="Z213" s="299"/>
    </row>
    <row r="214" spans="1:26" ht="13.5" customHeight="1" x14ac:dyDescent="0.2">
      <c r="A214" s="302">
        <v>211</v>
      </c>
      <c r="B214" s="303"/>
      <c r="C214" s="305"/>
      <c r="D214" s="307"/>
      <c r="E214" s="305"/>
      <c r="F214" s="306"/>
      <c r="G214" s="308" t="str">
        <f t="shared" si="0"/>
        <v/>
      </c>
      <c r="H214" s="308"/>
      <c r="I214" s="309"/>
      <c r="J214" s="308"/>
      <c r="K214" s="303"/>
      <c r="L214" s="303"/>
      <c r="M214" s="308"/>
      <c r="N214" s="299"/>
      <c r="O214" s="299"/>
      <c r="P214" s="299"/>
      <c r="Q214" s="299"/>
      <c r="R214" s="299"/>
      <c r="S214" s="299"/>
      <c r="T214" s="299"/>
      <c r="U214" s="299"/>
      <c r="V214" s="299"/>
      <c r="W214" s="299"/>
      <c r="X214" s="299"/>
      <c r="Y214" s="299"/>
      <c r="Z214" s="299"/>
    </row>
    <row r="215" spans="1:26" ht="13.5" customHeight="1" x14ac:dyDescent="0.2">
      <c r="A215" s="302">
        <v>212</v>
      </c>
      <c r="B215" s="303"/>
      <c r="C215" s="305"/>
      <c r="D215" s="307"/>
      <c r="E215" s="305"/>
      <c r="F215" s="306"/>
      <c r="G215" s="308" t="str">
        <f t="shared" si="0"/>
        <v/>
      </c>
      <c r="H215" s="308"/>
      <c r="I215" s="309"/>
      <c r="J215" s="308"/>
      <c r="K215" s="303"/>
      <c r="L215" s="303"/>
      <c r="M215" s="308"/>
      <c r="N215" s="299"/>
      <c r="O215" s="299"/>
      <c r="P215" s="299"/>
      <c r="Q215" s="299"/>
      <c r="R215" s="299"/>
      <c r="S215" s="299"/>
      <c r="T215" s="299"/>
      <c r="U215" s="299"/>
      <c r="V215" s="299"/>
      <c r="W215" s="299"/>
      <c r="X215" s="299"/>
      <c r="Y215" s="299"/>
      <c r="Z215" s="299"/>
    </row>
    <row r="216" spans="1:26" ht="13.5" customHeight="1" x14ac:dyDescent="0.2">
      <c r="A216" s="302">
        <v>213</v>
      </c>
      <c r="B216" s="303"/>
      <c r="C216" s="305"/>
      <c r="D216" s="307"/>
      <c r="E216" s="305"/>
      <c r="F216" s="306"/>
      <c r="G216" s="308" t="str">
        <f t="shared" si="0"/>
        <v/>
      </c>
      <c r="H216" s="308"/>
      <c r="I216" s="309"/>
      <c r="J216" s="308"/>
      <c r="K216" s="303"/>
      <c r="L216" s="303"/>
      <c r="M216" s="308"/>
      <c r="N216" s="299"/>
      <c r="O216" s="299"/>
      <c r="P216" s="299"/>
      <c r="Q216" s="299"/>
      <c r="R216" s="299"/>
      <c r="S216" s="299"/>
      <c r="T216" s="299"/>
      <c r="U216" s="299"/>
      <c r="V216" s="299"/>
      <c r="W216" s="299"/>
      <c r="X216" s="299"/>
      <c r="Y216" s="299"/>
      <c r="Z216" s="299"/>
    </row>
    <row r="217" spans="1:26" ht="13.5" customHeight="1" x14ac:dyDescent="0.2">
      <c r="A217" s="302">
        <v>214</v>
      </c>
      <c r="B217" s="303"/>
      <c r="C217" s="305"/>
      <c r="D217" s="307"/>
      <c r="E217" s="305"/>
      <c r="F217" s="306"/>
      <c r="G217" s="308" t="str">
        <f t="shared" si="0"/>
        <v/>
      </c>
      <c r="H217" s="308"/>
      <c r="I217" s="309"/>
      <c r="J217" s="308"/>
      <c r="K217" s="303"/>
      <c r="L217" s="303"/>
      <c r="M217" s="308"/>
      <c r="N217" s="299"/>
      <c r="O217" s="299"/>
      <c r="P217" s="299"/>
      <c r="Q217" s="299"/>
      <c r="R217" s="299"/>
      <c r="S217" s="299"/>
      <c r="T217" s="299"/>
      <c r="U217" s="299"/>
      <c r="V217" s="299"/>
      <c r="W217" s="299"/>
      <c r="X217" s="299"/>
      <c r="Y217" s="299"/>
      <c r="Z217" s="299"/>
    </row>
    <row r="218" spans="1:26" ht="13.5" customHeight="1" x14ac:dyDescent="0.2">
      <c r="A218" s="302">
        <v>215</v>
      </c>
      <c r="B218" s="303"/>
      <c r="C218" s="305"/>
      <c r="D218" s="307"/>
      <c r="E218" s="305"/>
      <c r="F218" s="306"/>
      <c r="G218" s="308" t="str">
        <f t="shared" si="0"/>
        <v/>
      </c>
      <c r="H218" s="308"/>
      <c r="I218" s="309"/>
      <c r="J218" s="308"/>
      <c r="K218" s="303"/>
      <c r="L218" s="303"/>
      <c r="M218" s="308"/>
      <c r="N218" s="299"/>
      <c r="O218" s="299"/>
      <c r="P218" s="299"/>
      <c r="Q218" s="299"/>
      <c r="R218" s="299"/>
      <c r="S218" s="299"/>
      <c r="T218" s="299"/>
      <c r="U218" s="299"/>
      <c r="V218" s="299"/>
      <c r="W218" s="299"/>
      <c r="X218" s="299"/>
      <c r="Y218" s="299"/>
      <c r="Z218" s="299"/>
    </row>
    <row r="219" spans="1:26" ht="13.5" customHeight="1" x14ac:dyDescent="0.2">
      <c r="A219" s="302">
        <v>216</v>
      </c>
      <c r="B219" s="303"/>
      <c r="C219" s="305"/>
      <c r="D219" s="307"/>
      <c r="E219" s="305"/>
      <c r="F219" s="306"/>
      <c r="G219" s="308" t="str">
        <f t="shared" si="0"/>
        <v/>
      </c>
      <c r="H219" s="308"/>
      <c r="I219" s="309"/>
      <c r="J219" s="308"/>
      <c r="K219" s="303"/>
      <c r="L219" s="303"/>
      <c r="M219" s="308"/>
      <c r="N219" s="299"/>
      <c r="O219" s="299"/>
      <c r="P219" s="299"/>
      <c r="Q219" s="299"/>
      <c r="R219" s="299"/>
      <c r="S219" s="299"/>
      <c r="T219" s="299"/>
      <c r="U219" s="299"/>
      <c r="V219" s="299"/>
      <c r="W219" s="299"/>
      <c r="X219" s="299"/>
      <c r="Y219" s="299"/>
      <c r="Z219" s="299"/>
    </row>
    <row r="220" spans="1:26" ht="13.5" customHeight="1" x14ac:dyDescent="0.2">
      <c r="A220" s="302">
        <v>217</v>
      </c>
      <c r="B220" s="303"/>
      <c r="C220" s="305"/>
      <c r="D220" s="307"/>
      <c r="E220" s="305"/>
      <c r="F220" s="306"/>
      <c r="G220" s="308" t="str">
        <f t="shared" si="0"/>
        <v/>
      </c>
      <c r="H220" s="308"/>
      <c r="I220" s="309"/>
      <c r="J220" s="308"/>
      <c r="K220" s="303"/>
      <c r="L220" s="303"/>
      <c r="M220" s="308"/>
      <c r="N220" s="299"/>
      <c r="O220" s="299"/>
      <c r="P220" s="299"/>
      <c r="Q220" s="299"/>
      <c r="R220" s="299"/>
      <c r="S220" s="299"/>
      <c r="T220" s="299"/>
      <c r="U220" s="299"/>
      <c r="V220" s="299"/>
      <c r="W220" s="299"/>
      <c r="X220" s="299"/>
      <c r="Y220" s="299"/>
      <c r="Z220" s="299"/>
    </row>
    <row r="221" spans="1:26" ht="13.5" customHeight="1" x14ac:dyDescent="0.2">
      <c r="A221" s="302">
        <v>218</v>
      </c>
      <c r="B221" s="303"/>
      <c r="C221" s="305"/>
      <c r="D221" s="307"/>
      <c r="E221" s="305"/>
      <c r="F221" s="306"/>
      <c r="G221" s="308" t="str">
        <f t="shared" si="0"/>
        <v/>
      </c>
      <c r="H221" s="308"/>
      <c r="I221" s="309"/>
      <c r="J221" s="308"/>
      <c r="K221" s="303"/>
      <c r="L221" s="303"/>
      <c r="M221" s="308"/>
      <c r="N221" s="299"/>
      <c r="O221" s="299"/>
      <c r="P221" s="299"/>
      <c r="Q221" s="299"/>
      <c r="R221" s="299"/>
      <c r="S221" s="299"/>
      <c r="T221" s="299"/>
      <c r="U221" s="299"/>
      <c r="V221" s="299"/>
      <c r="W221" s="299"/>
      <c r="X221" s="299"/>
      <c r="Y221" s="299"/>
      <c r="Z221" s="299"/>
    </row>
    <row r="222" spans="1:26" ht="13.5" customHeight="1" x14ac:dyDescent="0.2">
      <c r="A222" s="302">
        <v>219</v>
      </c>
      <c r="B222" s="303"/>
      <c r="C222" s="305"/>
      <c r="D222" s="307"/>
      <c r="E222" s="305"/>
      <c r="F222" s="306"/>
      <c r="G222" s="308" t="str">
        <f t="shared" si="0"/>
        <v/>
      </c>
      <c r="H222" s="308"/>
      <c r="I222" s="309"/>
      <c r="J222" s="308"/>
      <c r="K222" s="303"/>
      <c r="L222" s="303"/>
      <c r="M222" s="308"/>
      <c r="N222" s="299"/>
      <c r="O222" s="299"/>
      <c r="P222" s="299"/>
      <c r="Q222" s="299"/>
      <c r="R222" s="299"/>
      <c r="S222" s="299"/>
      <c r="T222" s="299"/>
      <c r="U222" s="299"/>
      <c r="V222" s="299"/>
      <c r="W222" s="299"/>
      <c r="X222" s="299"/>
      <c r="Y222" s="299"/>
      <c r="Z222" s="299"/>
    </row>
    <row r="223" spans="1:26" ht="13.5" customHeight="1" x14ac:dyDescent="0.2">
      <c r="A223" s="302">
        <v>220</v>
      </c>
      <c r="B223" s="303"/>
      <c r="C223" s="305"/>
      <c r="D223" s="307"/>
      <c r="E223" s="305"/>
      <c r="F223" s="306"/>
      <c r="G223" s="308" t="str">
        <f t="shared" si="0"/>
        <v/>
      </c>
      <c r="H223" s="308"/>
      <c r="I223" s="309"/>
      <c r="J223" s="308"/>
      <c r="K223" s="303"/>
      <c r="L223" s="303"/>
      <c r="M223" s="308"/>
      <c r="N223" s="299"/>
      <c r="O223" s="299"/>
      <c r="P223" s="299"/>
      <c r="Q223" s="299"/>
      <c r="R223" s="299"/>
      <c r="S223" s="299"/>
      <c r="T223" s="299"/>
      <c r="U223" s="299"/>
      <c r="V223" s="299"/>
      <c r="W223" s="299"/>
      <c r="X223" s="299"/>
      <c r="Y223" s="299"/>
      <c r="Z223" s="299"/>
    </row>
    <row r="224" spans="1:26" ht="13.5" customHeight="1" x14ac:dyDescent="0.2">
      <c r="A224" s="302">
        <v>221</v>
      </c>
      <c r="B224" s="303"/>
      <c r="C224" s="305"/>
      <c r="D224" s="307"/>
      <c r="E224" s="305"/>
      <c r="F224" s="306"/>
      <c r="G224" s="308" t="str">
        <f t="shared" si="0"/>
        <v/>
      </c>
      <c r="H224" s="308"/>
      <c r="I224" s="309"/>
      <c r="J224" s="308"/>
      <c r="K224" s="303"/>
      <c r="L224" s="303"/>
      <c r="M224" s="308"/>
      <c r="N224" s="299"/>
      <c r="O224" s="299"/>
      <c r="P224" s="299"/>
      <c r="Q224" s="299"/>
      <c r="R224" s="299"/>
      <c r="S224" s="299"/>
      <c r="T224" s="299"/>
      <c r="U224" s="299"/>
      <c r="V224" s="299"/>
      <c r="W224" s="299"/>
      <c r="X224" s="299"/>
      <c r="Y224" s="299"/>
      <c r="Z224" s="299"/>
    </row>
    <row r="225" spans="1:26" ht="13.5" customHeight="1" x14ac:dyDescent="0.2">
      <c r="A225" s="302">
        <v>222</v>
      </c>
      <c r="B225" s="303"/>
      <c r="C225" s="305"/>
      <c r="D225" s="307"/>
      <c r="E225" s="305"/>
      <c r="F225" s="306"/>
      <c r="G225" s="308" t="str">
        <f t="shared" si="0"/>
        <v/>
      </c>
      <c r="H225" s="308"/>
      <c r="I225" s="309"/>
      <c r="J225" s="308"/>
      <c r="K225" s="303"/>
      <c r="L225" s="303"/>
      <c r="M225" s="308"/>
      <c r="N225" s="299"/>
      <c r="O225" s="299"/>
      <c r="P225" s="299"/>
      <c r="Q225" s="299"/>
      <c r="R225" s="299"/>
      <c r="S225" s="299"/>
      <c r="T225" s="299"/>
      <c r="U225" s="299"/>
      <c r="V225" s="299"/>
      <c r="W225" s="299"/>
      <c r="X225" s="299"/>
      <c r="Y225" s="299"/>
      <c r="Z225" s="299"/>
    </row>
    <row r="226" spans="1:26" ht="13.5" customHeight="1" x14ac:dyDescent="0.2">
      <c r="A226" s="302">
        <v>223</v>
      </c>
      <c r="B226" s="303"/>
      <c r="C226" s="305"/>
      <c r="D226" s="307"/>
      <c r="E226" s="305"/>
      <c r="F226" s="306"/>
      <c r="G226" s="308" t="str">
        <f t="shared" si="0"/>
        <v/>
      </c>
      <c r="H226" s="308"/>
      <c r="I226" s="309"/>
      <c r="J226" s="308"/>
      <c r="K226" s="303"/>
      <c r="L226" s="303"/>
      <c r="M226" s="308"/>
      <c r="N226" s="299"/>
      <c r="O226" s="299"/>
      <c r="P226" s="299"/>
      <c r="Q226" s="299"/>
      <c r="R226" s="299"/>
      <c r="S226" s="299"/>
      <c r="T226" s="299"/>
      <c r="U226" s="299"/>
      <c r="V226" s="299"/>
      <c r="W226" s="299"/>
      <c r="X226" s="299"/>
      <c r="Y226" s="299"/>
      <c r="Z226" s="299"/>
    </row>
    <row r="227" spans="1:26" ht="13.5" customHeight="1" x14ac:dyDescent="0.2">
      <c r="A227" s="302">
        <v>224</v>
      </c>
      <c r="B227" s="303"/>
      <c r="C227" s="305"/>
      <c r="D227" s="307"/>
      <c r="E227" s="305"/>
      <c r="F227" s="306"/>
      <c r="G227" s="308" t="str">
        <f t="shared" si="0"/>
        <v/>
      </c>
      <c r="H227" s="308"/>
      <c r="I227" s="309"/>
      <c r="J227" s="308"/>
      <c r="K227" s="303"/>
      <c r="L227" s="303"/>
      <c r="M227" s="308"/>
      <c r="N227" s="299"/>
      <c r="O227" s="299"/>
      <c r="P227" s="299"/>
      <c r="Q227" s="299"/>
      <c r="R227" s="299"/>
      <c r="S227" s="299"/>
      <c r="T227" s="299"/>
      <c r="U227" s="299"/>
      <c r="V227" s="299"/>
      <c r="W227" s="299"/>
      <c r="X227" s="299"/>
      <c r="Y227" s="299"/>
      <c r="Z227" s="299"/>
    </row>
    <row r="228" spans="1:26" ht="13.5" customHeight="1" x14ac:dyDescent="0.2">
      <c r="A228" s="302">
        <v>225</v>
      </c>
      <c r="B228" s="303"/>
      <c r="C228" s="305"/>
      <c r="D228" s="307"/>
      <c r="E228" s="305"/>
      <c r="F228" s="306"/>
      <c r="G228" s="308" t="str">
        <f t="shared" si="0"/>
        <v/>
      </c>
      <c r="H228" s="308"/>
      <c r="I228" s="309"/>
      <c r="J228" s="308"/>
      <c r="K228" s="303"/>
      <c r="L228" s="303"/>
      <c r="M228" s="308"/>
      <c r="N228" s="299"/>
      <c r="O228" s="299"/>
      <c r="P228" s="299"/>
      <c r="Q228" s="299"/>
      <c r="R228" s="299"/>
      <c r="S228" s="299"/>
      <c r="T228" s="299"/>
      <c r="U228" s="299"/>
      <c r="V228" s="299"/>
      <c r="W228" s="299"/>
      <c r="X228" s="299"/>
      <c r="Y228" s="299"/>
      <c r="Z228" s="299"/>
    </row>
    <row r="229" spans="1:26" ht="13.5" customHeight="1" x14ac:dyDescent="0.2">
      <c r="A229" s="302">
        <v>226</v>
      </c>
      <c r="B229" s="303"/>
      <c r="C229" s="305"/>
      <c r="D229" s="307"/>
      <c r="E229" s="305"/>
      <c r="F229" s="306"/>
      <c r="G229" s="308" t="str">
        <f t="shared" si="0"/>
        <v/>
      </c>
      <c r="H229" s="308"/>
      <c r="I229" s="309"/>
      <c r="J229" s="308"/>
      <c r="K229" s="303"/>
      <c r="L229" s="303"/>
      <c r="M229" s="308"/>
      <c r="N229" s="299"/>
      <c r="O229" s="299"/>
      <c r="P229" s="299"/>
      <c r="Q229" s="299"/>
      <c r="R229" s="299"/>
      <c r="S229" s="299"/>
      <c r="T229" s="299"/>
      <c r="U229" s="299"/>
      <c r="V229" s="299"/>
      <c r="W229" s="299"/>
      <c r="X229" s="299"/>
      <c r="Y229" s="299"/>
      <c r="Z229" s="299"/>
    </row>
    <row r="230" spans="1:26" ht="13.5" customHeight="1" x14ac:dyDescent="0.2">
      <c r="A230" s="302">
        <v>227</v>
      </c>
      <c r="B230" s="303"/>
      <c r="C230" s="305"/>
      <c r="D230" s="307"/>
      <c r="E230" s="305"/>
      <c r="F230" s="306"/>
      <c r="G230" s="308" t="str">
        <f t="shared" si="0"/>
        <v/>
      </c>
      <c r="H230" s="308"/>
      <c r="I230" s="309"/>
      <c r="J230" s="308"/>
      <c r="K230" s="303"/>
      <c r="L230" s="303"/>
      <c r="M230" s="308"/>
      <c r="N230" s="299"/>
      <c r="O230" s="299"/>
      <c r="P230" s="299"/>
      <c r="Q230" s="299"/>
      <c r="R230" s="299"/>
      <c r="S230" s="299"/>
      <c r="T230" s="299"/>
      <c r="U230" s="299"/>
      <c r="V230" s="299"/>
      <c r="W230" s="299"/>
      <c r="X230" s="299"/>
      <c r="Y230" s="299"/>
      <c r="Z230" s="299"/>
    </row>
    <row r="231" spans="1:26" ht="13.5" customHeight="1" x14ac:dyDescent="0.2">
      <c r="A231" s="302">
        <v>228</v>
      </c>
      <c r="B231" s="303"/>
      <c r="C231" s="305"/>
      <c r="D231" s="307"/>
      <c r="E231" s="305"/>
      <c r="F231" s="306"/>
      <c r="G231" s="308" t="str">
        <f t="shared" si="0"/>
        <v/>
      </c>
      <c r="H231" s="308"/>
      <c r="I231" s="309"/>
      <c r="J231" s="308"/>
      <c r="K231" s="303"/>
      <c r="L231" s="303"/>
      <c r="M231" s="308"/>
      <c r="N231" s="299"/>
      <c r="O231" s="299"/>
      <c r="P231" s="299"/>
      <c r="Q231" s="299"/>
      <c r="R231" s="299"/>
      <c r="S231" s="299"/>
      <c r="T231" s="299"/>
      <c r="U231" s="299"/>
      <c r="V231" s="299"/>
      <c r="W231" s="299"/>
      <c r="X231" s="299"/>
      <c r="Y231" s="299"/>
      <c r="Z231" s="299"/>
    </row>
    <row r="232" spans="1:26" ht="13.5" customHeight="1" x14ac:dyDescent="0.2">
      <c r="A232" s="302">
        <v>229</v>
      </c>
      <c r="B232" s="303"/>
      <c r="C232" s="305"/>
      <c r="D232" s="307"/>
      <c r="E232" s="305"/>
      <c r="F232" s="306"/>
      <c r="G232" s="308" t="str">
        <f t="shared" si="0"/>
        <v/>
      </c>
      <c r="H232" s="308"/>
      <c r="I232" s="309"/>
      <c r="J232" s="308"/>
      <c r="K232" s="303"/>
      <c r="L232" s="303"/>
      <c r="M232" s="308"/>
      <c r="N232" s="299"/>
      <c r="O232" s="299"/>
      <c r="P232" s="299"/>
      <c r="Q232" s="299"/>
      <c r="R232" s="299"/>
      <c r="S232" s="299"/>
      <c r="T232" s="299"/>
      <c r="U232" s="299"/>
      <c r="V232" s="299"/>
      <c r="W232" s="299"/>
      <c r="X232" s="299"/>
      <c r="Y232" s="299"/>
      <c r="Z232" s="299"/>
    </row>
    <row r="233" spans="1:26" ht="13.5" customHeight="1" x14ac:dyDescent="0.2">
      <c r="A233" s="302">
        <v>230</v>
      </c>
      <c r="B233" s="303"/>
      <c r="C233" s="305"/>
      <c r="D233" s="307"/>
      <c r="E233" s="305"/>
      <c r="F233" s="306"/>
      <c r="G233" s="308" t="str">
        <f t="shared" si="0"/>
        <v/>
      </c>
      <c r="H233" s="308"/>
      <c r="I233" s="309"/>
      <c r="J233" s="308"/>
      <c r="K233" s="303"/>
      <c r="L233" s="303"/>
      <c r="M233" s="308"/>
      <c r="N233" s="299"/>
      <c r="O233" s="299"/>
      <c r="P233" s="299"/>
      <c r="Q233" s="299"/>
      <c r="R233" s="299"/>
      <c r="S233" s="299"/>
      <c r="T233" s="299"/>
      <c r="U233" s="299"/>
      <c r="V233" s="299"/>
      <c r="W233" s="299"/>
      <c r="X233" s="299"/>
      <c r="Y233" s="299"/>
      <c r="Z233" s="299"/>
    </row>
    <row r="234" spans="1:26" ht="13.5" customHeight="1" x14ac:dyDescent="0.2">
      <c r="A234" s="302">
        <v>231</v>
      </c>
      <c r="B234" s="303"/>
      <c r="C234" s="305"/>
      <c r="D234" s="307"/>
      <c r="E234" s="305"/>
      <c r="F234" s="306"/>
      <c r="G234" s="308" t="str">
        <f t="shared" si="0"/>
        <v/>
      </c>
      <c r="H234" s="308"/>
      <c r="I234" s="309"/>
      <c r="J234" s="308"/>
      <c r="K234" s="303"/>
      <c r="L234" s="303"/>
      <c r="M234" s="308"/>
      <c r="N234" s="299"/>
      <c r="O234" s="299"/>
      <c r="P234" s="299"/>
      <c r="Q234" s="299"/>
      <c r="R234" s="299"/>
      <c r="S234" s="299"/>
      <c r="T234" s="299"/>
      <c r="U234" s="299"/>
      <c r="V234" s="299"/>
      <c r="W234" s="299"/>
      <c r="X234" s="299"/>
      <c r="Y234" s="299"/>
      <c r="Z234" s="299"/>
    </row>
    <row r="235" spans="1:26" ht="13.5" customHeight="1" x14ac:dyDescent="0.2">
      <c r="A235" s="302">
        <v>232</v>
      </c>
      <c r="B235" s="303"/>
      <c r="C235" s="305"/>
      <c r="D235" s="307"/>
      <c r="E235" s="305"/>
      <c r="F235" s="306"/>
      <c r="G235" s="308" t="str">
        <f t="shared" si="0"/>
        <v/>
      </c>
      <c r="H235" s="308"/>
      <c r="I235" s="309"/>
      <c r="J235" s="308"/>
      <c r="K235" s="303"/>
      <c r="L235" s="303"/>
      <c r="M235" s="308"/>
      <c r="N235" s="299"/>
      <c r="O235" s="299"/>
      <c r="P235" s="299"/>
      <c r="Q235" s="299"/>
      <c r="R235" s="299"/>
      <c r="S235" s="299"/>
      <c r="T235" s="299"/>
      <c r="U235" s="299"/>
      <c r="V235" s="299"/>
      <c r="W235" s="299"/>
      <c r="X235" s="299"/>
      <c r="Y235" s="299"/>
      <c r="Z235" s="299"/>
    </row>
    <row r="236" spans="1:26" ht="13.5" customHeight="1" x14ac:dyDescent="0.2">
      <c r="A236" s="302">
        <v>233</v>
      </c>
      <c r="B236" s="303"/>
      <c r="C236" s="305"/>
      <c r="D236" s="307"/>
      <c r="E236" s="305"/>
      <c r="F236" s="306"/>
      <c r="G236" s="308" t="str">
        <f t="shared" si="0"/>
        <v/>
      </c>
      <c r="H236" s="308"/>
      <c r="I236" s="309"/>
      <c r="J236" s="308"/>
      <c r="K236" s="303"/>
      <c r="L236" s="303"/>
      <c r="M236" s="308"/>
      <c r="N236" s="299"/>
      <c r="O236" s="299"/>
      <c r="P236" s="299"/>
      <c r="Q236" s="299"/>
      <c r="R236" s="299"/>
      <c r="S236" s="299"/>
      <c r="T236" s="299"/>
      <c r="U236" s="299"/>
      <c r="V236" s="299"/>
      <c r="W236" s="299"/>
      <c r="X236" s="299"/>
      <c r="Y236" s="299"/>
      <c r="Z236" s="299"/>
    </row>
    <row r="237" spans="1:26" ht="13.5" customHeight="1" x14ac:dyDescent="0.2">
      <c r="A237" s="302">
        <v>234</v>
      </c>
      <c r="B237" s="303"/>
      <c r="C237" s="305"/>
      <c r="D237" s="307"/>
      <c r="E237" s="305"/>
      <c r="F237" s="306"/>
      <c r="G237" s="308" t="str">
        <f t="shared" si="0"/>
        <v/>
      </c>
      <c r="H237" s="308"/>
      <c r="I237" s="309"/>
      <c r="J237" s="308"/>
      <c r="K237" s="303"/>
      <c r="L237" s="303"/>
      <c r="M237" s="308"/>
      <c r="N237" s="299"/>
      <c r="O237" s="299"/>
      <c r="P237" s="299"/>
      <c r="Q237" s="299"/>
      <c r="R237" s="299"/>
      <c r="S237" s="299"/>
      <c r="T237" s="299"/>
      <c r="U237" s="299"/>
      <c r="V237" s="299"/>
      <c r="W237" s="299"/>
      <c r="X237" s="299"/>
      <c r="Y237" s="299"/>
      <c r="Z237" s="299"/>
    </row>
    <row r="238" spans="1:26" ht="13.5" customHeight="1" x14ac:dyDescent="0.2">
      <c r="A238" s="302">
        <v>235</v>
      </c>
      <c r="B238" s="303"/>
      <c r="C238" s="305"/>
      <c r="D238" s="307"/>
      <c r="E238" s="305"/>
      <c r="F238" s="306"/>
      <c r="G238" s="308" t="str">
        <f t="shared" si="0"/>
        <v/>
      </c>
      <c r="H238" s="308"/>
      <c r="I238" s="309"/>
      <c r="J238" s="308"/>
      <c r="K238" s="303"/>
      <c r="L238" s="303"/>
      <c r="M238" s="308"/>
      <c r="N238" s="299"/>
      <c r="O238" s="299"/>
      <c r="P238" s="299"/>
      <c r="Q238" s="299"/>
      <c r="R238" s="299"/>
      <c r="S238" s="299"/>
      <c r="T238" s="299"/>
      <c r="U238" s="299"/>
      <c r="V238" s="299"/>
      <c r="W238" s="299"/>
      <c r="X238" s="299"/>
      <c r="Y238" s="299"/>
      <c r="Z238" s="299"/>
    </row>
    <row r="239" spans="1:26" ht="13.5" customHeight="1" x14ac:dyDescent="0.2">
      <c r="A239" s="302">
        <v>236</v>
      </c>
      <c r="B239" s="303"/>
      <c r="C239" s="305"/>
      <c r="D239" s="307"/>
      <c r="E239" s="305"/>
      <c r="F239" s="306"/>
      <c r="G239" s="308" t="str">
        <f t="shared" si="0"/>
        <v/>
      </c>
      <c r="H239" s="308"/>
      <c r="I239" s="309"/>
      <c r="J239" s="308"/>
      <c r="K239" s="303"/>
      <c r="L239" s="303"/>
      <c r="M239" s="308"/>
      <c r="N239" s="299"/>
      <c r="O239" s="299"/>
      <c r="P239" s="299"/>
      <c r="Q239" s="299"/>
      <c r="R239" s="299"/>
      <c r="S239" s="299"/>
      <c r="T239" s="299"/>
      <c r="U239" s="299"/>
      <c r="V239" s="299"/>
      <c r="W239" s="299"/>
      <c r="X239" s="299"/>
      <c r="Y239" s="299"/>
      <c r="Z239" s="299"/>
    </row>
    <row r="240" spans="1:26" ht="13.5" customHeight="1" x14ac:dyDescent="0.2">
      <c r="A240" s="302">
        <v>237</v>
      </c>
      <c r="B240" s="303"/>
      <c r="C240" s="305"/>
      <c r="D240" s="307"/>
      <c r="E240" s="305"/>
      <c r="F240" s="306"/>
      <c r="G240" s="308" t="str">
        <f t="shared" si="0"/>
        <v/>
      </c>
      <c r="H240" s="308"/>
      <c r="I240" s="309"/>
      <c r="J240" s="308"/>
      <c r="K240" s="303"/>
      <c r="L240" s="303"/>
      <c r="M240" s="308"/>
      <c r="N240" s="299"/>
      <c r="O240" s="299"/>
      <c r="P240" s="299"/>
      <c r="Q240" s="299"/>
      <c r="R240" s="299"/>
      <c r="S240" s="299"/>
      <c r="T240" s="299"/>
      <c r="U240" s="299"/>
      <c r="V240" s="299"/>
      <c r="W240" s="299"/>
      <c r="X240" s="299"/>
      <c r="Y240" s="299"/>
      <c r="Z240" s="299"/>
    </row>
    <row r="241" spans="1:26" ht="13.5" customHeight="1" x14ac:dyDescent="0.2">
      <c r="A241" s="302">
        <v>238</v>
      </c>
      <c r="B241" s="303"/>
      <c r="C241" s="305"/>
      <c r="D241" s="307"/>
      <c r="E241" s="305"/>
      <c r="F241" s="306"/>
      <c r="G241" s="308" t="str">
        <f t="shared" si="0"/>
        <v/>
      </c>
      <c r="H241" s="308"/>
      <c r="I241" s="309"/>
      <c r="J241" s="308"/>
      <c r="K241" s="303"/>
      <c r="L241" s="303"/>
      <c r="M241" s="308"/>
      <c r="N241" s="299"/>
      <c r="O241" s="299"/>
      <c r="P241" s="299"/>
      <c r="Q241" s="299"/>
      <c r="R241" s="299"/>
      <c r="S241" s="299"/>
      <c r="T241" s="299"/>
      <c r="U241" s="299"/>
      <c r="V241" s="299"/>
      <c r="W241" s="299"/>
      <c r="X241" s="299"/>
      <c r="Y241" s="299"/>
      <c r="Z241" s="299"/>
    </row>
    <row r="242" spans="1:26" ht="13.5" customHeight="1" x14ac:dyDescent="0.2">
      <c r="A242" s="302">
        <v>239</v>
      </c>
      <c r="B242" s="303"/>
      <c r="C242" s="305"/>
      <c r="D242" s="307"/>
      <c r="E242" s="305"/>
      <c r="F242" s="306"/>
      <c r="G242" s="308" t="str">
        <f t="shared" si="0"/>
        <v/>
      </c>
      <c r="H242" s="308"/>
      <c r="I242" s="309"/>
      <c r="J242" s="308"/>
      <c r="K242" s="303"/>
      <c r="L242" s="303"/>
      <c r="M242" s="308"/>
      <c r="N242" s="299"/>
      <c r="O242" s="299"/>
      <c r="P242" s="299"/>
      <c r="Q242" s="299"/>
      <c r="R242" s="299"/>
      <c r="S242" s="299"/>
      <c r="T242" s="299"/>
      <c r="U242" s="299"/>
      <c r="V242" s="299"/>
      <c r="W242" s="299"/>
      <c r="X242" s="299"/>
      <c r="Y242" s="299"/>
      <c r="Z242" s="299"/>
    </row>
    <row r="243" spans="1:26" ht="13.5" customHeight="1" x14ac:dyDescent="0.2">
      <c r="A243" s="302">
        <v>240</v>
      </c>
      <c r="B243" s="303"/>
      <c r="C243" s="305"/>
      <c r="D243" s="307"/>
      <c r="E243" s="305"/>
      <c r="F243" s="306"/>
      <c r="G243" s="308" t="str">
        <f t="shared" si="0"/>
        <v/>
      </c>
      <c r="H243" s="308"/>
      <c r="I243" s="309"/>
      <c r="J243" s="308"/>
      <c r="K243" s="303"/>
      <c r="L243" s="303"/>
      <c r="M243" s="308"/>
      <c r="N243" s="299"/>
      <c r="O243" s="299"/>
      <c r="P243" s="299"/>
      <c r="Q243" s="299"/>
      <c r="R243" s="299"/>
      <c r="S243" s="299"/>
      <c r="T243" s="299"/>
      <c r="U243" s="299"/>
      <c r="V243" s="299"/>
      <c r="W243" s="299"/>
      <c r="X243" s="299"/>
      <c r="Y243" s="299"/>
      <c r="Z243" s="299"/>
    </row>
    <row r="244" spans="1:26" ht="13.5" customHeight="1" x14ac:dyDescent="0.2">
      <c r="A244" s="302">
        <v>241</v>
      </c>
      <c r="B244" s="303"/>
      <c r="C244" s="305"/>
      <c r="D244" s="307"/>
      <c r="E244" s="305"/>
      <c r="F244" s="306"/>
      <c r="G244" s="308" t="str">
        <f t="shared" si="0"/>
        <v/>
      </c>
      <c r="H244" s="308"/>
      <c r="I244" s="309"/>
      <c r="J244" s="308"/>
      <c r="K244" s="303"/>
      <c r="L244" s="303"/>
      <c r="M244" s="308"/>
      <c r="N244" s="299"/>
      <c r="O244" s="299"/>
      <c r="P244" s="299"/>
      <c r="Q244" s="299"/>
      <c r="R244" s="299"/>
      <c r="S244" s="299"/>
      <c r="T244" s="299"/>
      <c r="U244" s="299"/>
      <c r="V244" s="299"/>
      <c r="W244" s="299"/>
      <c r="X244" s="299"/>
      <c r="Y244" s="299"/>
      <c r="Z244" s="299"/>
    </row>
    <row r="245" spans="1:26" ht="13.5" customHeight="1" x14ac:dyDescent="0.2">
      <c r="A245" s="302">
        <v>242</v>
      </c>
      <c r="B245" s="303"/>
      <c r="C245" s="305"/>
      <c r="D245" s="307"/>
      <c r="E245" s="305"/>
      <c r="F245" s="306"/>
      <c r="G245" s="308" t="str">
        <f t="shared" si="0"/>
        <v/>
      </c>
      <c r="H245" s="308"/>
      <c r="I245" s="309"/>
      <c r="J245" s="308"/>
      <c r="K245" s="303"/>
      <c r="L245" s="303"/>
      <c r="M245" s="308"/>
      <c r="N245" s="299"/>
      <c r="O245" s="299"/>
      <c r="P245" s="299"/>
      <c r="Q245" s="299"/>
      <c r="R245" s="299"/>
      <c r="S245" s="299"/>
      <c r="T245" s="299"/>
      <c r="U245" s="299"/>
      <c r="V245" s="299"/>
      <c r="W245" s="299"/>
      <c r="X245" s="299"/>
      <c r="Y245" s="299"/>
      <c r="Z245" s="299"/>
    </row>
    <row r="246" spans="1:26" ht="13.5" customHeight="1" x14ac:dyDescent="0.2">
      <c r="A246" s="302">
        <v>243</v>
      </c>
      <c r="B246" s="303"/>
      <c r="C246" s="305"/>
      <c r="D246" s="307"/>
      <c r="E246" s="305"/>
      <c r="F246" s="306"/>
      <c r="G246" s="308" t="str">
        <f t="shared" si="0"/>
        <v/>
      </c>
      <c r="H246" s="308"/>
      <c r="I246" s="309"/>
      <c r="J246" s="308"/>
      <c r="K246" s="303"/>
      <c r="L246" s="303"/>
      <c r="M246" s="308"/>
      <c r="N246" s="299"/>
      <c r="O246" s="299"/>
      <c r="P246" s="299"/>
      <c r="Q246" s="299"/>
      <c r="R246" s="299"/>
      <c r="S246" s="299"/>
      <c r="T246" s="299"/>
      <c r="U246" s="299"/>
      <c r="V246" s="299"/>
      <c r="W246" s="299"/>
      <c r="X246" s="299"/>
      <c r="Y246" s="299"/>
      <c r="Z246" s="299"/>
    </row>
    <row r="247" spans="1:26" ht="13.5" customHeight="1" x14ac:dyDescent="0.2">
      <c r="A247" s="302">
        <v>244</v>
      </c>
      <c r="B247" s="303"/>
      <c r="C247" s="305"/>
      <c r="D247" s="307"/>
      <c r="E247" s="305"/>
      <c r="F247" s="306"/>
      <c r="G247" s="308" t="str">
        <f t="shared" si="0"/>
        <v/>
      </c>
      <c r="H247" s="308"/>
      <c r="I247" s="309"/>
      <c r="J247" s="308"/>
      <c r="K247" s="303"/>
      <c r="L247" s="303"/>
      <c r="M247" s="308"/>
      <c r="N247" s="299"/>
      <c r="O247" s="299"/>
      <c r="P247" s="299"/>
      <c r="Q247" s="299"/>
      <c r="R247" s="299"/>
      <c r="S247" s="299"/>
      <c r="T247" s="299"/>
      <c r="U247" s="299"/>
      <c r="V247" s="299"/>
      <c r="W247" s="299"/>
      <c r="X247" s="299"/>
      <c r="Y247" s="299"/>
      <c r="Z247" s="299"/>
    </row>
    <row r="248" spans="1:26" ht="13.5" customHeight="1" x14ac:dyDescent="0.2">
      <c r="A248" s="302">
        <v>245</v>
      </c>
      <c r="B248" s="303"/>
      <c r="C248" s="305"/>
      <c r="D248" s="307"/>
      <c r="E248" s="305"/>
      <c r="F248" s="306"/>
      <c r="G248" s="308" t="str">
        <f t="shared" si="0"/>
        <v/>
      </c>
      <c r="H248" s="308"/>
      <c r="I248" s="309"/>
      <c r="J248" s="308"/>
      <c r="K248" s="303"/>
      <c r="L248" s="303"/>
      <c r="M248" s="308"/>
      <c r="N248" s="299"/>
      <c r="O248" s="299"/>
      <c r="P248" s="299"/>
      <c r="Q248" s="299"/>
      <c r="R248" s="299"/>
      <c r="S248" s="299"/>
      <c r="T248" s="299"/>
      <c r="U248" s="299"/>
      <c r="V248" s="299"/>
      <c r="W248" s="299"/>
      <c r="X248" s="299"/>
      <c r="Y248" s="299"/>
      <c r="Z248" s="299"/>
    </row>
    <row r="249" spans="1:26" ht="13.5" customHeight="1" x14ac:dyDescent="0.2">
      <c r="A249" s="302">
        <v>246</v>
      </c>
      <c r="B249" s="303"/>
      <c r="C249" s="305"/>
      <c r="D249" s="307"/>
      <c r="E249" s="305"/>
      <c r="F249" s="306"/>
      <c r="G249" s="308" t="str">
        <f t="shared" si="0"/>
        <v/>
      </c>
      <c r="H249" s="308"/>
      <c r="I249" s="309"/>
      <c r="J249" s="308"/>
      <c r="K249" s="303"/>
      <c r="L249" s="303"/>
      <c r="M249" s="308"/>
      <c r="N249" s="299"/>
      <c r="O249" s="299"/>
      <c r="P249" s="299"/>
      <c r="Q249" s="299"/>
      <c r="R249" s="299"/>
      <c r="S249" s="299"/>
      <c r="T249" s="299"/>
      <c r="U249" s="299"/>
      <c r="V249" s="299"/>
      <c r="W249" s="299"/>
      <c r="X249" s="299"/>
      <c r="Y249" s="299"/>
      <c r="Z249" s="299"/>
    </row>
    <row r="250" spans="1:26" ht="13.5" customHeight="1" x14ac:dyDescent="0.2">
      <c r="A250" s="302">
        <v>247</v>
      </c>
      <c r="B250" s="303"/>
      <c r="C250" s="305"/>
      <c r="D250" s="307"/>
      <c r="E250" s="305"/>
      <c r="F250" s="306"/>
      <c r="G250" s="308" t="str">
        <f t="shared" si="0"/>
        <v/>
      </c>
      <c r="H250" s="308"/>
      <c r="I250" s="309"/>
      <c r="J250" s="308"/>
      <c r="K250" s="303"/>
      <c r="L250" s="303"/>
      <c r="M250" s="308"/>
      <c r="N250" s="299"/>
      <c r="O250" s="299"/>
      <c r="P250" s="299"/>
      <c r="Q250" s="299"/>
      <c r="R250" s="299"/>
      <c r="S250" s="299"/>
      <c r="T250" s="299"/>
      <c r="U250" s="299"/>
      <c r="V250" s="299"/>
      <c r="W250" s="299"/>
      <c r="X250" s="299"/>
      <c r="Y250" s="299"/>
      <c r="Z250" s="299"/>
    </row>
    <row r="251" spans="1:26" ht="13.5" customHeight="1" x14ac:dyDescent="0.2">
      <c r="A251" s="302">
        <v>248</v>
      </c>
      <c r="B251" s="303"/>
      <c r="C251" s="305"/>
      <c r="D251" s="307"/>
      <c r="E251" s="305"/>
      <c r="F251" s="306"/>
      <c r="G251" s="308" t="str">
        <f t="shared" si="0"/>
        <v/>
      </c>
      <c r="H251" s="308"/>
      <c r="I251" s="309"/>
      <c r="J251" s="308"/>
      <c r="K251" s="303"/>
      <c r="L251" s="303"/>
      <c r="M251" s="308"/>
      <c r="N251" s="299"/>
      <c r="O251" s="299"/>
      <c r="P251" s="299"/>
      <c r="Q251" s="299"/>
      <c r="R251" s="299"/>
      <c r="S251" s="299"/>
      <c r="T251" s="299"/>
      <c r="U251" s="299"/>
      <c r="V251" s="299"/>
      <c r="W251" s="299"/>
      <c r="X251" s="299"/>
      <c r="Y251" s="299"/>
      <c r="Z251" s="299"/>
    </row>
    <row r="252" spans="1:26" ht="13.5" customHeight="1" x14ac:dyDescent="0.2">
      <c r="A252" s="302">
        <v>249</v>
      </c>
      <c r="B252" s="303"/>
      <c r="C252" s="305"/>
      <c r="D252" s="307"/>
      <c r="E252" s="305"/>
      <c r="F252" s="306"/>
      <c r="G252" s="308" t="str">
        <f t="shared" si="0"/>
        <v/>
      </c>
      <c r="H252" s="308"/>
      <c r="I252" s="309"/>
      <c r="J252" s="308"/>
      <c r="K252" s="303"/>
      <c r="L252" s="303"/>
      <c r="M252" s="308"/>
      <c r="N252" s="299"/>
      <c r="O252" s="299"/>
      <c r="P252" s="299"/>
      <c r="Q252" s="299"/>
      <c r="R252" s="299"/>
      <c r="S252" s="299"/>
      <c r="T252" s="299"/>
      <c r="U252" s="299"/>
      <c r="V252" s="299"/>
      <c r="W252" s="299"/>
      <c r="X252" s="299"/>
      <c r="Y252" s="299"/>
      <c r="Z252" s="299"/>
    </row>
    <row r="253" spans="1:26" ht="13.5" customHeight="1" x14ac:dyDescent="0.2">
      <c r="A253" s="302">
        <v>250</v>
      </c>
      <c r="B253" s="303"/>
      <c r="C253" s="305"/>
      <c r="D253" s="307"/>
      <c r="E253" s="305"/>
      <c r="F253" s="306"/>
      <c r="G253" s="308" t="str">
        <f t="shared" si="0"/>
        <v/>
      </c>
      <c r="H253" s="308"/>
      <c r="I253" s="309"/>
      <c r="J253" s="308"/>
      <c r="K253" s="303"/>
      <c r="L253" s="303"/>
      <c r="M253" s="308"/>
      <c r="N253" s="299"/>
      <c r="O253" s="299"/>
      <c r="P253" s="299"/>
      <c r="Q253" s="299"/>
      <c r="R253" s="299"/>
      <c r="S253" s="299"/>
      <c r="T253" s="299"/>
      <c r="U253" s="299"/>
      <c r="V253" s="299"/>
      <c r="W253" s="299"/>
      <c r="X253" s="299"/>
      <c r="Y253" s="299"/>
      <c r="Z253" s="299"/>
    </row>
    <row r="254" spans="1:26" ht="13.5" customHeight="1" x14ac:dyDescent="0.2">
      <c r="A254" s="302">
        <v>251</v>
      </c>
      <c r="B254" s="303"/>
      <c r="C254" s="305"/>
      <c r="D254" s="307"/>
      <c r="E254" s="305"/>
      <c r="F254" s="306"/>
      <c r="G254" s="308" t="str">
        <f t="shared" si="0"/>
        <v/>
      </c>
      <c r="H254" s="308"/>
      <c r="I254" s="309"/>
      <c r="J254" s="308"/>
      <c r="K254" s="303"/>
      <c r="L254" s="303"/>
      <c r="M254" s="308"/>
      <c r="N254" s="299"/>
      <c r="O254" s="299"/>
      <c r="P254" s="299"/>
      <c r="Q254" s="299"/>
      <c r="R254" s="299"/>
      <c r="S254" s="299"/>
      <c r="T254" s="299"/>
      <c r="U254" s="299"/>
      <c r="V254" s="299"/>
      <c r="W254" s="299"/>
      <c r="X254" s="299"/>
      <c r="Y254" s="299"/>
      <c r="Z254" s="299"/>
    </row>
    <row r="255" spans="1:26" ht="13.5" customHeight="1" x14ac:dyDescent="0.2">
      <c r="A255" s="302">
        <v>252</v>
      </c>
      <c r="B255" s="303"/>
      <c r="C255" s="305"/>
      <c r="D255" s="307"/>
      <c r="E255" s="305"/>
      <c r="F255" s="306"/>
      <c r="G255" s="308" t="str">
        <f t="shared" si="0"/>
        <v/>
      </c>
      <c r="H255" s="308"/>
      <c r="I255" s="309"/>
      <c r="J255" s="308"/>
      <c r="K255" s="303"/>
      <c r="L255" s="303"/>
      <c r="M255" s="308"/>
      <c r="N255" s="299"/>
      <c r="O255" s="299"/>
      <c r="P255" s="299"/>
      <c r="Q255" s="299"/>
      <c r="R255" s="299"/>
      <c r="S255" s="299"/>
      <c r="T255" s="299"/>
      <c r="U255" s="299"/>
      <c r="V255" s="299"/>
      <c r="W255" s="299"/>
      <c r="X255" s="299"/>
      <c r="Y255" s="299"/>
      <c r="Z255" s="299"/>
    </row>
    <row r="256" spans="1:26" ht="13.5" customHeight="1" x14ac:dyDescent="0.2">
      <c r="A256" s="302">
        <v>253</v>
      </c>
      <c r="B256" s="303"/>
      <c r="C256" s="305"/>
      <c r="D256" s="307"/>
      <c r="E256" s="305"/>
      <c r="F256" s="306"/>
      <c r="G256" s="308" t="str">
        <f t="shared" si="0"/>
        <v/>
      </c>
      <c r="H256" s="308"/>
      <c r="I256" s="309"/>
      <c r="J256" s="308"/>
      <c r="K256" s="303"/>
      <c r="L256" s="303"/>
      <c r="M256" s="308"/>
      <c r="N256" s="299"/>
      <c r="O256" s="299"/>
      <c r="P256" s="299"/>
      <c r="Q256" s="299"/>
      <c r="R256" s="299"/>
      <c r="S256" s="299"/>
      <c r="T256" s="299"/>
      <c r="U256" s="299"/>
      <c r="V256" s="299"/>
      <c r="W256" s="299"/>
      <c r="X256" s="299"/>
      <c r="Y256" s="299"/>
      <c r="Z256" s="299"/>
    </row>
    <row r="257" spans="1:26" ht="13.5" customHeight="1" x14ac:dyDescent="0.2">
      <c r="A257" s="302">
        <v>254</v>
      </c>
      <c r="B257" s="303"/>
      <c r="C257" s="305"/>
      <c r="D257" s="307"/>
      <c r="E257" s="305"/>
      <c r="F257" s="306"/>
      <c r="G257" s="308" t="str">
        <f t="shared" si="0"/>
        <v/>
      </c>
      <c r="H257" s="308"/>
      <c r="I257" s="309"/>
      <c r="J257" s="308"/>
      <c r="K257" s="303"/>
      <c r="L257" s="303"/>
      <c r="M257" s="308"/>
      <c r="N257" s="299"/>
      <c r="O257" s="299"/>
      <c r="P257" s="299"/>
      <c r="Q257" s="299"/>
      <c r="R257" s="299"/>
      <c r="S257" s="299"/>
      <c r="T257" s="299"/>
      <c r="U257" s="299"/>
      <c r="V257" s="299"/>
      <c r="W257" s="299"/>
      <c r="X257" s="299"/>
      <c r="Y257" s="299"/>
      <c r="Z257" s="299"/>
    </row>
    <row r="258" spans="1:26" ht="13.5" customHeight="1" x14ac:dyDescent="0.2">
      <c r="A258" s="302">
        <v>255</v>
      </c>
      <c r="B258" s="303"/>
      <c r="C258" s="305"/>
      <c r="D258" s="307"/>
      <c r="E258" s="305"/>
      <c r="F258" s="306"/>
      <c r="G258" s="308" t="str">
        <f t="shared" si="0"/>
        <v/>
      </c>
      <c r="H258" s="308"/>
      <c r="I258" s="309"/>
      <c r="J258" s="308"/>
      <c r="K258" s="303"/>
      <c r="L258" s="303"/>
      <c r="M258" s="308"/>
      <c r="N258" s="299"/>
      <c r="O258" s="299"/>
      <c r="P258" s="299"/>
      <c r="Q258" s="299"/>
      <c r="R258" s="299"/>
      <c r="S258" s="299"/>
      <c r="T258" s="299"/>
      <c r="U258" s="299"/>
      <c r="V258" s="299"/>
      <c r="W258" s="299"/>
      <c r="X258" s="299"/>
      <c r="Y258" s="299"/>
      <c r="Z258" s="299"/>
    </row>
    <row r="259" spans="1:26" ht="13.5" customHeight="1" x14ac:dyDescent="0.2">
      <c r="A259" s="302">
        <v>256</v>
      </c>
      <c r="B259" s="303"/>
      <c r="C259" s="305"/>
      <c r="D259" s="307"/>
      <c r="E259" s="305"/>
      <c r="F259" s="306"/>
      <c r="G259" s="308" t="str">
        <f t="shared" ref="G259:G513" si="4">IF(M259="","",IF(LEN(M259)&gt;14,M259,"CPF Protegido - LGPD"))</f>
        <v/>
      </c>
      <c r="H259" s="308"/>
      <c r="I259" s="309"/>
      <c r="J259" s="308"/>
      <c r="K259" s="303"/>
      <c r="L259" s="303"/>
      <c r="M259" s="308"/>
      <c r="N259" s="299"/>
      <c r="O259" s="299"/>
      <c r="P259" s="299"/>
      <c r="Q259" s="299"/>
      <c r="R259" s="299"/>
      <c r="S259" s="299"/>
      <c r="T259" s="299"/>
      <c r="U259" s="299"/>
      <c r="V259" s="299"/>
      <c r="W259" s="299"/>
      <c r="X259" s="299"/>
      <c r="Y259" s="299"/>
      <c r="Z259" s="299"/>
    </row>
    <row r="260" spans="1:26" ht="13.5" customHeight="1" x14ac:dyDescent="0.2">
      <c r="A260" s="302">
        <v>257</v>
      </c>
      <c r="B260" s="303"/>
      <c r="C260" s="305"/>
      <c r="D260" s="307"/>
      <c r="E260" s="305"/>
      <c r="F260" s="306"/>
      <c r="G260" s="308" t="str">
        <f t="shared" si="4"/>
        <v/>
      </c>
      <c r="H260" s="308"/>
      <c r="I260" s="309"/>
      <c r="J260" s="308"/>
      <c r="K260" s="303"/>
      <c r="L260" s="303"/>
      <c r="M260" s="308"/>
      <c r="N260" s="299"/>
      <c r="O260" s="299"/>
      <c r="P260" s="299"/>
      <c r="Q260" s="299"/>
      <c r="R260" s="299"/>
      <c r="S260" s="299"/>
      <c r="T260" s="299"/>
      <c r="U260" s="299"/>
      <c r="V260" s="299"/>
      <c r="W260" s="299"/>
      <c r="X260" s="299"/>
      <c r="Y260" s="299"/>
      <c r="Z260" s="299"/>
    </row>
    <row r="261" spans="1:26" ht="13.5" customHeight="1" x14ac:dyDescent="0.2">
      <c r="A261" s="302">
        <v>258</v>
      </c>
      <c r="B261" s="303"/>
      <c r="C261" s="305"/>
      <c r="D261" s="307"/>
      <c r="E261" s="305"/>
      <c r="F261" s="306"/>
      <c r="G261" s="308" t="str">
        <f t="shared" si="4"/>
        <v/>
      </c>
      <c r="H261" s="308"/>
      <c r="I261" s="309"/>
      <c r="J261" s="308"/>
      <c r="K261" s="303"/>
      <c r="L261" s="303"/>
      <c r="M261" s="308"/>
      <c r="N261" s="299"/>
      <c r="O261" s="299"/>
      <c r="P261" s="299"/>
      <c r="Q261" s="299"/>
      <c r="R261" s="299"/>
      <c r="S261" s="299"/>
      <c r="T261" s="299"/>
      <c r="U261" s="299"/>
      <c r="V261" s="299"/>
      <c r="W261" s="299"/>
      <c r="X261" s="299"/>
      <c r="Y261" s="299"/>
      <c r="Z261" s="299"/>
    </row>
    <row r="262" spans="1:26" ht="13.5" customHeight="1" x14ac:dyDescent="0.2">
      <c r="A262" s="302">
        <v>259</v>
      </c>
      <c r="B262" s="303"/>
      <c r="C262" s="305"/>
      <c r="D262" s="307"/>
      <c r="E262" s="305"/>
      <c r="F262" s="306"/>
      <c r="G262" s="308" t="str">
        <f t="shared" si="4"/>
        <v/>
      </c>
      <c r="H262" s="308"/>
      <c r="I262" s="309"/>
      <c r="J262" s="308"/>
      <c r="K262" s="303"/>
      <c r="L262" s="303"/>
      <c r="M262" s="308"/>
      <c r="N262" s="299"/>
      <c r="O262" s="299"/>
      <c r="P262" s="299"/>
      <c r="Q262" s="299"/>
      <c r="R262" s="299"/>
      <c r="S262" s="299"/>
      <c r="T262" s="299"/>
      <c r="U262" s="299"/>
      <c r="V262" s="299"/>
      <c r="W262" s="299"/>
      <c r="X262" s="299"/>
      <c r="Y262" s="299"/>
      <c r="Z262" s="299"/>
    </row>
    <row r="263" spans="1:26" ht="13.5" customHeight="1" x14ac:dyDescent="0.2">
      <c r="A263" s="302">
        <v>260</v>
      </c>
      <c r="B263" s="303"/>
      <c r="C263" s="305"/>
      <c r="D263" s="307"/>
      <c r="E263" s="305"/>
      <c r="F263" s="306"/>
      <c r="G263" s="308" t="str">
        <f t="shared" si="4"/>
        <v/>
      </c>
      <c r="H263" s="308"/>
      <c r="I263" s="309"/>
      <c r="J263" s="308"/>
      <c r="K263" s="303"/>
      <c r="L263" s="303"/>
      <c r="M263" s="308"/>
      <c r="N263" s="299"/>
      <c r="O263" s="299"/>
      <c r="P263" s="299"/>
      <c r="Q263" s="299"/>
      <c r="R263" s="299"/>
      <c r="S263" s="299"/>
      <c r="T263" s="299"/>
      <c r="U263" s="299"/>
      <c r="V263" s="299"/>
      <c r="W263" s="299"/>
      <c r="X263" s="299"/>
      <c r="Y263" s="299"/>
      <c r="Z263" s="299"/>
    </row>
    <row r="264" spans="1:26" ht="13.5" customHeight="1" x14ac:dyDescent="0.2">
      <c r="A264" s="302">
        <v>261</v>
      </c>
      <c r="B264" s="303"/>
      <c r="C264" s="305"/>
      <c r="D264" s="307"/>
      <c r="E264" s="305"/>
      <c r="F264" s="306"/>
      <c r="G264" s="308" t="str">
        <f t="shared" si="4"/>
        <v/>
      </c>
      <c r="H264" s="308"/>
      <c r="I264" s="309"/>
      <c r="J264" s="308"/>
      <c r="K264" s="303"/>
      <c r="L264" s="303"/>
      <c r="M264" s="308"/>
      <c r="N264" s="299"/>
      <c r="O264" s="299"/>
      <c r="P264" s="299"/>
      <c r="Q264" s="299"/>
      <c r="R264" s="299"/>
      <c r="S264" s="299"/>
      <c r="T264" s="299"/>
      <c r="U264" s="299"/>
      <c r="V264" s="299"/>
      <c r="W264" s="299"/>
      <c r="X264" s="299"/>
      <c r="Y264" s="299"/>
      <c r="Z264" s="299"/>
    </row>
    <row r="265" spans="1:26" ht="13.5" customHeight="1" x14ac:dyDescent="0.2">
      <c r="A265" s="302">
        <v>262</v>
      </c>
      <c r="B265" s="303"/>
      <c r="C265" s="305"/>
      <c r="D265" s="307"/>
      <c r="E265" s="305"/>
      <c r="F265" s="306"/>
      <c r="G265" s="308" t="str">
        <f t="shared" si="4"/>
        <v/>
      </c>
      <c r="H265" s="308"/>
      <c r="I265" s="309"/>
      <c r="J265" s="308"/>
      <c r="K265" s="303"/>
      <c r="L265" s="303"/>
      <c r="M265" s="308"/>
      <c r="N265" s="299"/>
      <c r="O265" s="299"/>
      <c r="P265" s="299"/>
      <c r="Q265" s="299"/>
      <c r="R265" s="299"/>
      <c r="S265" s="299"/>
      <c r="T265" s="299"/>
      <c r="U265" s="299"/>
      <c r="V265" s="299"/>
      <c r="W265" s="299"/>
      <c r="X265" s="299"/>
      <c r="Y265" s="299"/>
      <c r="Z265" s="299"/>
    </row>
    <row r="266" spans="1:26" ht="13.5" customHeight="1" x14ac:dyDescent="0.2">
      <c r="A266" s="302">
        <v>263</v>
      </c>
      <c r="B266" s="303"/>
      <c r="C266" s="305"/>
      <c r="D266" s="307"/>
      <c r="E266" s="305"/>
      <c r="F266" s="306"/>
      <c r="G266" s="308" t="str">
        <f t="shared" si="4"/>
        <v/>
      </c>
      <c r="H266" s="308"/>
      <c r="I266" s="309"/>
      <c r="J266" s="308"/>
      <c r="K266" s="303"/>
      <c r="L266" s="303"/>
      <c r="M266" s="308"/>
      <c r="N266" s="299"/>
      <c r="O266" s="299"/>
      <c r="P266" s="299"/>
      <c r="Q266" s="299"/>
      <c r="R266" s="299"/>
      <c r="S266" s="299"/>
      <c r="T266" s="299"/>
      <c r="U266" s="299"/>
      <c r="V266" s="299"/>
      <c r="W266" s="299"/>
      <c r="X266" s="299"/>
      <c r="Y266" s="299"/>
      <c r="Z266" s="299"/>
    </row>
    <row r="267" spans="1:26" ht="13.5" customHeight="1" x14ac:dyDescent="0.2">
      <c r="A267" s="302">
        <v>264</v>
      </c>
      <c r="B267" s="303"/>
      <c r="C267" s="305"/>
      <c r="D267" s="307"/>
      <c r="E267" s="305"/>
      <c r="F267" s="306"/>
      <c r="G267" s="308" t="str">
        <f t="shared" si="4"/>
        <v/>
      </c>
      <c r="H267" s="308"/>
      <c r="I267" s="309"/>
      <c r="J267" s="308"/>
      <c r="K267" s="303"/>
      <c r="L267" s="303"/>
      <c r="M267" s="308"/>
      <c r="N267" s="299"/>
      <c r="O267" s="299"/>
      <c r="P267" s="299"/>
      <c r="Q267" s="299"/>
      <c r="R267" s="299"/>
      <c r="S267" s="299"/>
      <c r="T267" s="299"/>
      <c r="U267" s="299"/>
      <c r="V267" s="299"/>
      <c r="W267" s="299"/>
      <c r="X267" s="299"/>
      <c r="Y267" s="299"/>
      <c r="Z267" s="299"/>
    </row>
    <row r="268" spans="1:26" ht="13.5" customHeight="1" x14ac:dyDescent="0.2">
      <c r="A268" s="302">
        <v>265</v>
      </c>
      <c r="B268" s="303"/>
      <c r="C268" s="305"/>
      <c r="D268" s="307"/>
      <c r="E268" s="305"/>
      <c r="F268" s="306"/>
      <c r="G268" s="308" t="str">
        <f t="shared" si="4"/>
        <v/>
      </c>
      <c r="H268" s="308"/>
      <c r="I268" s="309"/>
      <c r="J268" s="308"/>
      <c r="K268" s="303"/>
      <c r="L268" s="303"/>
      <c r="M268" s="308"/>
      <c r="N268" s="299"/>
      <c r="O268" s="299"/>
      <c r="P268" s="299"/>
      <c r="Q268" s="299"/>
      <c r="R268" s="299"/>
      <c r="S268" s="299"/>
      <c r="T268" s="299"/>
      <c r="U268" s="299"/>
      <c r="V268" s="299"/>
      <c r="W268" s="299"/>
      <c r="X268" s="299"/>
      <c r="Y268" s="299"/>
      <c r="Z268" s="299"/>
    </row>
    <row r="269" spans="1:26" ht="13.5" customHeight="1" x14ac:dyDescent="0.2">
      <c r="A269" s="302">
        <v>266</v>
      </c>
      <c r="B269" s="303"/>
      <c r="C269" s="305"/>
      <c r="D269" s="307"/>
      <c r="E269" s="305"/>
      <c r="F269" s="306"/>
      <c r="G269" s="308" t="str">
        <f t="shared" si="4"/>
        <v/>
      </c>
      <c r="H269" s="308"/>
      <c r="I269" s="309"/>
      <c r="J269" s="308"/>
      <c r="K269" s="303"/>
      <c r="L269" s="303"/>
      <c r="M269" s="308"/>
      <c r="N269" s="299"/>
      <c r="O269" s="299"/>
      <c r="P269" s="299"/>
      <c r="Q269" s="299"/>
      <c r="R269" s="299"/>
      <c r="S269" s="299"/>
      <c r="T269" s="299"/>
      <c r="U269" s="299"/>
      <c r="V269" s="299"/>
      <c r="W269" s="299"/>
      <c r="X269" s="299"/>
      <c r="Y269" s="299"/>
      <c r="Z269" s="299"/>
    </row>
    <row r="270" spans="1:26" ht="13.5" customHeight="1" x14ac:dyDescent="0.2">
      <c r="A270" s="302">
        <v>267</v>
      </c>
      <c r="B270" s="303"/>
      <c r="C270" s="305"/>
      <c r="D270" s="307"/>
      <c r="E270" s="305"/>
      <c r="F270" s="306"/>
      <c r="G270" s="308" t="str">
        <f t="shared" si="4"/>
        <v/>
      </c>
      <c r="H270" s="308"/>
      <c r="I270" s="309"/>
      <c r="J270" s="308"/>
      <c r="K270" s="303"/>
      <c r="L270" s="303"/>
      <c r="M270" s="308"/>
      <c r="N270" s="299"/>
      <c r="O270" s="299"/>
      <c r="P270" s="299"/>
      <c r="Q270" s="299"/>
      <c r="R270" s="299"/>
      <c r="S270" s="299"/>
      <c r="T270" s="299"/>
      <c r="U270" s="299"/>
      <c r="V270" s="299"/>
      <c r="W270" s="299"/>
      <c r="X270" s="299"/>
      <c r="Y270" s="299"/>
      <c r="Z270" s="299"/>
    </row>
    <row r="271" spans="1:26" ht="13.5" customHeight="1" x14ac:dyDescent="0.2">
      <c r="A271" s="302">
        <v>268</v>
      </c>
      <c r="B271" s="303"/>
      <c r="C271" s="305"/>
      <c r="D271" s="307"/>
      <c r="E271" s="305"/>
      <c r="F271" s="306"/>
      <c r="G271" s="308" t="str">
        <f t="shared" si="4"/>
        <v/>
      </c>
      <c r="H271" s="308"/>
      <c r="I271" s="309"/>
      <c r="J271" s="308"/>
      <c r="K271" s="303"/>
      <c r="L271" s="303"/>
      <c r="M271" s="308"/>
      <c r="N271" s="299"/>
      <c r="O271" s="299"/>
      <c r="P271" s="299"/>
      <c r="Q271" s="299"/>
      <c r="R271" s="299"/>
      <c r="S271" s="299"/>
      <c r="T271" s="299"/>
      <c r="U271" s="299"/>
      <c r="V271" s="299"/>
      <c r="W271" s="299"/>
      <c r="X271" s="299"/>
      <c r="Y271" s="299"/>
      <c r="Z271" s="299"/>
    </row>
    <row r="272" spans="1:26" ht="13.5" customHeight="1" x14ac:dyDescent="0.2">
      <c r="A272" s="302">
        <v>269</v>
      </c>
      <c r="B272" s="303"/>
      <c r="C272" s="305"/>
      <c r="D272" s="307"/>
      <c r="E272" s="305"/>
      <c r="F272" s="306"/>
      <c r="G272" s="308" t="str">
        <f t="shared" si="4"/>
        <v/>
      </c>
      <c r="H272" s="308"/>
      <c r="I272" s="309"/>
      <c r="J272" s="308"/>
      <c r="K272" s="303"/>
      <c r="L272" s="303"/>
      <c r="M272" s="308"/>
      <c r="N272" s="299"/>
      <c r="O272" s="299"/>
      <c r="P272" s="299"/>
      <c r="Q272" s="299"/>
      <c r="R272" s="299"/>
      <c r="S272" s="299"/>
      <c r="T272" s="299"/>
      <c r="U272" s="299"/>
      <c r="V272" s="299"/>
      <c r="W272" s="299"/>
      <c r="X272" s="299"/>
      <c r="Y272" s="299"/>
      <c r="Z272" s="299"/>
    </row>
    <row r="273" spans="1:26" ht="13.5" customHeight="1" x14ac:dyDescent="0.2">
      <c r="A273" s="302">
        <v>270</v>
      </c>
      <c r="B273" s="303"/>
      <c r="C273" s="305"/>
      <c r="D273" s="307"/>
      <c r="E273" s="305"/>
      <c r="F273" s="306"/>
      <c r="G273" s="308" t="str">
        <f t="shared" si="4"/>
        <v/>
      </c>
      <c r="H273" s="308"/>
      <c r="I273" s="309"/>
      <c r="J273" s="308"/>
      <c r="K273" s="303"/>
      <c r="L273" s="303"/>
      <c r="M273" s="308"/>
      <c r="N273" s="299"/>
      <c r="O273" s="299"/>
      <c r="P273" s="299"/>
      <c r="Q273" s="299"/>
      <c r="R273" s="299"/>
      <c r="S273" s="299"/>
      <c r="T273" s="299"/>
      <c r="U273" s="299"/>
      <c r="V273" s="299"/>
      <c r="W273" s="299"/>
      <c r="X273" s="299"/>
      <c r="Y273" s="299"/>
      <c r="Z273" s="299"/>
    </row>
    <row r="274" spans="1:26" ht="13.5" customHeight="1" x14ac:dyDescent="0.2">
      <c r="A274" s="302">
        <v>271</v>
      </c>
      <c r="B274" s="303"/>
      <c r="C274" s="305"/>
      <c r="D274" s="307"/>
      <c r="E274" s="305"/>
      <c r="F274" s="306"/>
      <c r="G274" s="308" t="str">
        <f t="shared" si="4"/>
        <v/>
      </c>
      <c r="H274" s="308"/>
      <c r="I274" s="309"/>
      <c r="J274" s="308"/>
      <c r="K274" s="303"/>
      <c r="L274" s="303"/>
      <c r="M274" s="308"/>
      <c r="N274" s="299"/>
      <c r="O274" s="299"/>
      <c r="P274" s="299"/>
      <c r="Q274" s="299"/>
      <c r="R274" s="299"/>
      <c r="S274" s="299"/>
      <c r="T274" s="299"/>
      <c r="U274" s="299"/>
      <c r="V274" s="299"/>
      <c r="W274" s="299"/>
      <c r="X274" s="299"/>
      <c r="Y274" s="299"/>
      <c r="Z274" s="299"/>
    </row>
    <row r="275" spans="1:26" ht="13.5" customHeight="1" x14ac:dyDescent="0.2">
      <c r="A275" s="302">
        <v>272</v>
      </c>
      <c r="B275" s="303"/>
      <c r="C275" s="305"/>
      <c r="D275" s="307"/>
      <c r="E275" s="305"/>
      <c r="F275" s="306"/>
      <c r="G275" s="308" t="str">
        <f t="shared" si="4"/>
        <v/>
      </c>
      <c r="H275" s="308"/>
      <c r="I275" s="309"/>
      <c r="J275" s="308"/>
      <c r="K275" s="303"/>
      <c r="L275" s="303"/>
      <c r="M275" s="308"/>
      <c r="N275" s="299"/>
      <c r="O275" s="299"/>
      <c r="P275" s="299"/>
      <c r="Q275" s="299"/>
      <c r="R275" s="299"/>
      <c r="S275" s="299"/>
      <c r="T275" s="299"/>
      <c r="U275" s="299"/>
      <c r="V275" s="299"/>
      <c r="W275" s="299"/>
      <c r="X275" s="299"/>
      <c r="Y275" s="299"/>
      <c r="Z275" s="299"/>
    </row>
    <row r="276" spans="1:26" ht="13.5" customHeight="1" x14ac:dyDescent="0.2">
      <c r="A276" s="302">
        <v>273</v>
      </c>
      <c r="B276" s="303"/>
      <c r="C276" s="305"/>
      <c r="D276" s="307"/>
      <c r="E276" s="305"/>
      <c r="F276" s="306"/>
      <c r="G276" s="308" t="str">
        <f t="shared" si="4"/>
        <v/>
      </c>
      <c r="H276" s="308"/>
      <c r="I276" s="309"/>
      <c r="J276" s="308"/>
      <c r="K276" s="303"/>
      <c r="L276" s="303"/>
      <c r="M276" s="308"/>
      <c r="N276" s="299"/>
      <c r="O276" s="299"/>
      <c r="P276" s="299"/>
      <c r="Q276" s="299"/>
      <c r="R276" s="299"/>
      <c r="S276" s="299"/>
      <c r="T276" s="299"/>
      <c r="U276" s="299"/>
      <c r="V276" s="299"/>
      <c r="W276" s="299"/>
      <c r="X276" s="299"/>
      <c r="Y276" s="299"/>
      <c r="Z276" s="299"/>
    </row>
    <row r="277" spans="1:26" ht="13.5" customHeight="1" x14ac:dyDescent="0.2">
      <c r="A277" s="302">
        <v>274</v>
      </c>
      <c r="B277" s="303"/>
      <c r="C277" s="305"/>
      <c r="D277" s="307"/>
      <c r="E277" s="305"/>
      <c r="F277" s="306"/>
      <c r="G277" s="308" t="str">
        <f t="shared" si="4"/>
        <v/>
      </c>
      <c r="H277" s="308"/>
      <c r="I277" s="309"/>
      <c r="J277" s="308"/>
      <c r="K277" s="303"/>
      <c r="L277" s="303"/>
      <c r="M277" s="308"/>
      <c r="N277" s="299"/>
      <c r="O277" s="299"/>
      <c r="P277" s="299"/>
      <c r="Q277" s="299"/>
      <c r="R277" s="299"/>
      <c r="S277" s="299"/>
      <c r="T277" s="299"/>
      <c r="U277" s="299"/>
      <c r="V277" s="299"/>
      <c r="W277" s="299"/>
      <c r="X277" s="299"/>
      <c r="Y277" s="299"/>
      <c r="Z277" s="299"/>
    </row>
    <row r="278" spans="1:26" ht="13.5" customHeight="1" x14ac:dyDescent="0.2">
      <c r="A278" s="302">
        <v>275</v>
      </c>
      <c r="B278" s="303"/>
      <c r="C278" s="305"/>
      <c r="D278" s="307"/>
      <c r="E278" s="305"/>
      <c r="F278" s="306"/>
      <c r="G278" s="308" t="str">
        <f t="shared" si="4"/>
        <v/>
      </c>
      <c r="H278" s="308"/>
      <c r="I278" s="309"/>
      <c r="J278" s="308"/>
      <c r="K278" s="303"/>
      <c r="L278" s="303"/>
      <c r="M278" s="308"/>
      <c r="N278" s="299"/>
      <c r="O278" s="299"/>
      <c r="P278" s="299"/>
      <c r="Q278" s="299"/>
      <c r="R278" s="299"/>
      <c r="S278" s="299"/>
      <c r="T278" s="299"/>
      <c r="U278" s="299"/>
      <c r="V278" s="299"/>
      <c r="W278" s="299"/>
      <c r="X278" s="299"/>
      <c r="Y278" s="299"/>
      <c r="Z278" s="299"/>
    </row>
    <row r="279" spans="1:26" ht="13.5" customHeight="1" x14ac:dyDescent="0.2">
      <c r="A279" s="302">
        <v>276</v>
      </c>
      <c r="B279" s="303"/>
      <c r="C279" s="305"/>
      <c r="D279" s="307"/>
      <c r="E279" s="305"/>
      <c r="F279" s="306"/>
      <c r="G279" s="308" t="str">
        <f t="shared" si="4"/>
        <v/>
      </c>
      <c r="H279" s="308"/>
      <c r="I279" s="309"/>
      <c r="J279" s="308"/>
      <c r="K279" s="303"/>
      <c r="L279" s="303"/>
      <c r="M279" s="308"/>
      <c r="N279" s="299"/>
      <c r="O279" s="299"/>
      <c r="P279" s="299"/>
      <c r="Q279" s="299"/>
      <c r="R279" s="299"/>
      <c r="S279" s="299"/>
      <c r="T279" s="299"/>
      <c r="U279" s="299"/>
      <c r="V279" s="299"/>
      <c r="W279" s="299"/>
      <c r="X279" s="299"/>
      <c r="Y279" s="299"/>
      <c r="Z279" s="299"/>
    </row>
    <row r="280" spans="1:26" ht="13.5" customHeight="1" x14ac:dyDescent="0.2">
      <c r="A280" s="302">
        <v>277</v>
      </c>
      <c r="B280" s="303"/>
      <c r="C280" s="305"/>
      <c r="D280" s="307"/>
      <c r="E280" s="305"/>
      <c r="F280" s="306"/>
      <c r="G280" s="308" t="str">
        <f t="shared" si="4"/>
        <v/>
      </c>
      <c r="H280" s="308"/>
      <c r="I280" s="309"/>
      <c r="J280" s="308"/>
      <c r="K280" s="303"/>
      <c r="L280" s="303"/>
      <c r="M280" s="308"/>
      <c r="N280" s="299"/>
      <c r="O280" s="299"/>
      <c r="P280" s="299"/>
      <c r="Q280" s="299"/>
      <c r="R280" s="299"/>
      <c r="S280" s="299"/>
      <c r="T280" s="299"/>
      <c r="U280" s="299"/>
      <c r="V280" s="299"/>
      <c r="W280" s="299"/>
      <c r="X280" s="299"/>
      <c r="Y280" s="299"/>
      <c r="Z280" s="299"/>
    </row>
    <row r="281" spans="1:26" ht="13.5" customHeight="1" x14ac:dyDescent="0.2">
      <c r="A281" s="302">
        <v>278</v>
      </c>
      <c r="B281" s="303"/>
      <c r="C281" s="305"/>
      <c r="D281" s="307"/>
      <c r="E281" s="305"/>
      <c r="F281" s="306"/>
      <c r="G281" s="308" t="str">
        <f t="shared" si="4"/>
        <v/>
      </c>
      <c r="H281" s="308"/>
      <c r="I281" s="309"/>
      <c r="J281" s="308"/>
      <c r="K281" s="303"/>
      <c r="L281" s="303"/>
      <c r="M281" s="308"/>
      <c r="N281" s="299"/>
      <c r="O281" s="299"/>
      <c r="P281" s="299"/>
      <c r="Q281" s="299"/>
      <c r="R281" s="299"/>
      <c r="S281" s="299"/>
      <c r="T281" s="299"/>
      <c r="U281" s="299"/>
      <c r="V281" s="299"/>
      <c r="W281" s="299"/>
      <c r="X281" s="299"/>
      <c r="Y281" s="299"/>
      <c r="Z281" s="299"/>
    </row>
    <row r="282" spans="1:26" ht="13.5" customHeight="1" x14ac:dyDescent="0.2">
      <c r="A282" s="302">
        <v>279</v>
      </c>
      <c r="B282" s="303"/>
      <c r="C282" s="305"/>
      <c r="D282" s="307"/>
      <c r="E282" s="305"/>
      <c r="F282" s="306"/>
      <c r="G282" s="308" t="str">
        <f t="shared" si="4"/>
        <v/>
      </c>
      <c r="H282" s="308"/>
      <c r="I282" s="309"/>
      <c r="J282" s="308"/>
      <c r="K282" s="303"/>
      <c r="L282" s="303"/>
      <c r="M282" s="308"/>
      <c r="N282" s="299"/>
      <c r="O282" s="299"/>
      <c r="P282" s="299"/>
      <c r="Q282" s="299"/>
      <c r="R282" s="299"/>
      <c r="S282" s="299"/>
      <c r="T282" s="299"/>
      <c r="U282" s="299"/>
      <c r="V282" s="299"/>
      <c r="W282" s="299"/>
      <c r="X282" s="299"/>
      <c r="Y282" s="299"/>
      <c r="Z282" s="299"/>
    </row>
    <row r="283" spans="1:26" ht="13.5" customHeight="1" x14ac:dyDescent="0.2">
      <c r="A283" s="302">
        <v>280</v>
      </c>
      <c r="B283" s="303"/>
      <c r="C283" s="305"/>
      <c r="D283" s="307"/>
      <c r="E283" s="305"/>
      <c r="F283" s="306"/>
      <c r="G283" s="308" t="str">
        <f t="shared" si="4"/>
        <v/>
      </c>
      <c r="H283" s="308"/>
      <c r="I283" s="309"/>
      <c r="J283" s="308"/>
      <c r="K283" s="303"/>
      <c r="L283" s="303"/>
      <c r="M283" s="308"/>
      <c r="N283" s="299"/>
      <c r="O283" s="299"/>
      <c r="P283" s="299"/>
      <c r="Q283" s="299"/>
      <c r="R283" s="299"/>
      <c r="S283" s="299"/>
      <c r="T283" s="299"/>
      <c r="U283" s="299"/>
      <c r="V283" s="299"/>
      <c r="W283" s="299"/>
      <c r="X283" s="299"/>
      <c r="Y283" s="299"/>
      <c r="Z283" s="299"/>
    </row>
    <row r="284" spans="1:26" ht="13.5" customHeight="1" x14ac:dyDescent="0.2">
      <c r="A284" s="302">
        <v>281</v>
      </c>
      <c r="B284" s="303"/>
      <c r="C284" s="305"/>
      <c r="D284" s="307"/>
      <c r="E284" s="305"/>
      <c r="F284" s="306"/>
      <c r="G284" s="308" t="str">
        <f t="shared" si="4"/>
        <v/>
      </c>
      <c r="H284" s="308"/>
      <c r="I284" s="309"/>
      <c r="J284" s="308"/>
      <c r="K284" s="303"/>
      <c r="L284" s="303"/>
      <c r="M284" s="308"/>
      <c r="N284" s="299"/>
      <c r="O284" s="299"/>
      <c r="P284" s="299"/>
      <c r="Q284" s="299"/>
      <c r="R284" s="299"/>
      <c r="S284" s="299"/>
      <c r="T284" s="299"/>
      <c r="U284" s="299"/>
      <c r="V284" s="299"/>
      <c r="W284" s="299"/>
      <c r="X284" s="299"/>
      <c r="Y284" s="299"/>
      <c r="Z284" s="299"/>
    </row>
    <row r="285" spans="1:26" ht="13.5" customHeight="1" x14ac:dyDescent="0.2">
      <c r="A285" s="302">
        <v>282</v>
      </c>
      <c r="B285" s="303"/>
      <c r="C285" s="305"/>
      <c r="D285" s="307"/>
      <c r="E285" s="305"/>
      <c r="F285" s="306"/>
      <c r="G285" s="308" t="str">
        <f t="shared" si="4"/>
        <v/>
      </c>
      <c r="H285" s="308"/>
      <c r="I285" s="309"/>
      <c r="J285" s="308"/>
      <c r="K285" s="303"/>
      <c r="L285" s="303"/>
      <c r="M285" s="308"/>
      <c r="N285" s="299"/>
      <c r="O285" s="299"/>
      <c r="P285" s="299"/>
      <c r="Q285" s="299"/>
      <c r="R285" s="299"/>
      <c r="S285" s="299"/>
      <c r="T285" s="299"/>
      <c r="U285" s="299"/>
      <c r="V285" s="299"/>
      <c r="W285" s="299"/>
      <c r="X285" s="299"/>
      <c r="Y285" s="299"/>
      <c r="Z285" s="299"/>
    </row>
    <row r="286" spans="1:26" ht="13.5" customHeight="1" x14ac:dyDescent="0.2">
      <c r="A286" s="302">
        <v>283</v>
      </c>
      <c r="B286" s="303"/>
      <c r="C286" s="305"/>
      <c r="D286" s="307"/>
      <c r="E286" s="305"/>
      <c r="F286" s="306"/>
      <c r="G286" s="308" t="str">
        <f t="shared" si="4"/>
        <v/>
      </c>
      <c r="H286" s="308"/>
      <c r="I286" s="309"/>
      <c r="J286" s="308"/>
      <c r="K286" s="303"/>
      <c r="L286" s="303"/>
      <c r="M286" s="308"/>
      <c r="N286" s="299"/>
      <c r="O286" s="299"/>
      <c r="P286" s="299"/>
      <c r="Q286" s="299"/>
      <c r="R286" s="299"/>
      <c r="S286" s="299"/>
      <c r="T286" s="299"/>
      <c r="U286" s="299"/>
      <c r="V286" s="299"/>
      <c r="W286" s="299"/>
      <c r="X286" s="299"/>
      <c r="Y286" s="299"/>
      <c r="Z286" s="299"/>
    </row>
    <row r="287" spans="1:26" ht="13.5" customHeight="1" x14ac:dyDescent="0.2">
      <c r="A287" s="302">
        <v>284</v>
      </c>
      <c r="B287" s="303"/>
      <c r="C287" s="305"/>
      <c r="D287" s="307"/>
      <c r="E287" s="305"/>
      <c r="F287" s="306"/>
      <c r="G287" s="308" t="str">
        <f t="shared" si="4"/>
        <v/>
      </c>
      <c r="H287" s="308"/>
      <c r="I287" s="309"/>
      <c r="J287" s="308"/>
      <c r="K287" s="303"/>
      <c r="L287" s="303"/>
      <c r="M287" s="308"/>
      <c r="N287" s="299"/>
      <c r="O287" s="299"/>
      <c r="P287" s="299"/>
      <c r="Q287" s="299"/>
      <c r="R287" s="299"/>
      <c r="S287" s="299"/>
      <c r="T287" s="299"/>
      <c r="U287" s="299"/>
      <c r="V287" s="299"/>
      <c r="W287" s="299"/>
      <c r="X287" s="299"/>
      <c r="Y287" s="299"/>
      <c r="Z287" s="299"/>
    </row>
    <row r="288" spans="1:26" ht="13.5" customHeight="1" x14ac:dyDescent="0.2">
      <c r="A288" s="302">
        <v>285</v>
      </c>
      <c r="B288" s="303"/>
      <c r="C288" s="305"/>
      <c r="D288" s="307"/>
      <c r="E288" s="305"/>
      <c r="F288" s="306"/>
      <c r="G288" s="308" t="str">
        <f t="shared" si="4"/>
        <v/>
      </c>
      <c r="H288" s="308"/>
      <c r="I288" s="309"/>
      <c r="J288" s="308"/>
      <c r="K288" s="303"/>
      <c r="L288" s="303"/>
      <c r="M288" s="308"/>
      <c r="N288" s="299"/>
      <c r="O288" s="299"/>
      <c r="P288" s="299"/>
      <c r="Q288" s="299"/>
      <c r="R288" s="299"/>
      <c r="S288" s="299"/>
      <c r="T288" s="299"/>
      <c r="U288" s="299"/>
      <c r="V288" s="299"/>
      <c r="W288" s="299"/>
      <c r="X288" s="299"/>
      <c r="Y288" s="299"/>
      <c r="Z288" s="299"/>
    </row>
    <row r="289" spans="1:26" ht="13.5" customHeight="1" x14ac:dyDescent="0.2">
      <c r="A289" s="302">
        <v>286</v>
      </c>
      <c r="B289" s="303"/>
      <c r="C289" s="305"/>
      <c r="D289" s="307"/>
      <c r="E289" s="305"/>
      <c r="F289" s="306"/>
      <c r="G289" s="308" t="str">
        <f t="shared" si="4"/>
        <v/>
      </c>
      <c r="H289" s="308"/>
      <c r="I289" s="309"/>
      <c r="J289" s="308"/>
      <c r="K289" s="303"/>
      <c r="L289" s="303"/>
      <c r="M289" s="308"/>
      <c r="N289" s="299"/>
      <c r="O289" s="299"/>
      <c r="P289" s="299"/>
      <c r="Q289" s="299"/>
      <c r="R289" s="299"/>
      <c r="S289" s="299"/>
      <c r="T289" s="299"/>
      <c r="U289" s="299"/>
      <c r="V289" s="299"/>
      <c r="W289" s="299"/>
      <c r="X289" s="299"/>
      <c r="Y289" s="299"/>
      <c r="Z289" s="299"/>
    </row>
    <row r="290" spans="1:26" ht="13.5" customHeight="1" x14ac:dyDescent="0.2">
      <c r="A290" s="302">
        <v>287</v>
      </c>
      <c r="B290" s="303"/>
      <c r="C290" s="305"/>
      <c r="D290" s="307"/>
      <c r="E290" s="305"/>
      <c r="F290" s="306"/>
      <c r="G290" s="308" t="str">
        <f t="shared" si="4"/>
        <v/>
      </c>
      <c r="H290" s="308"/>
      <c r="I290" s="309"/>
      <c r="J290" s="308"/>
      <c r="K290" s="303"/>
      <c r="L290" s="303"/>
      <c r="M290" s="308"/>
      <c r="N290" s="299"/>
      <c r="O290" s="299"/>
      <c r="P290" s="299"/>
      <c r="Q290" s="299"/>
      <c r="R290" s="299"/>
      <c r="S290" s="299"/>
      <c r="T290" s="299"/>
      <c r="U290" s="299"/>
      <c r="V290" s="299"/>
      <c r="W290" s="299"/>
      <c r="X290" s="299"/>
      <c r="Y290" s="299"/>
      <c r="Z290" s="299"/>
    </row>
    <row r="291" spans="1:26" ht="13.5" customHeight="1" x14ac:dyDescent="0.2">
      <c r="A291" s="302">
        <v>288</v>
      </c>
      <c r="B291" s="303"/>
      <c r="C291" s="305"/>
      <c r="D291" s="307"/>
      <c r="E291" s="305"/>
      <c r="F291" s="306"/>
      <c r="G291" s="308" t="str">
        <f t="shared" si="4"/>
        <v/>
      </c>
      <c r="H291" s="308"/>
      <c r="I291" s="309"/>
      <c r="J291" s="308"/>
      <c r="K291" s="303"/>
      <c r="L291" s="303"/>
      <c r="M291" s="308"/>
      <c r="N291" s="299"/>
      <c r="O291" s="299"/>
      <c r="P291" s="299"/>
      <c r="Q291" s="299"/>
      <c r="R291" s="299"/>
      <c r="S291" s="299"/>
      <c r="T291" s="299"/>
      <c r="U291" s="299"/>
      <c r="V291" s="299"/>
      <c r="W291" s="299"/>
      <c r="X291" s="299"/>
      <c r="Y291" s="299"/>
      <c r="Z291" s="299"/>
    </row>
    <row r="292" spans="1:26" ht="13.5" customHeight="1" x14ac:dyDescent="0.2">
      <c r="A292" s="302">
        <v>289</v>
      </c>
      <c r="B292" s="303"/>
      <c r="C292" s="305"/>
      <c r="D292" s="307"/>
      <c r="E292" s="305"/>
      <c r="F292" s="306"/>
      <c r="G292" s="308" t="str">
        <f t="shared" si="4"/>
        <v/>
      </c>
      <c r="H292" s="308"/>
      <c r="I292" s="309"/>
      <c r="J292" s="308"/>
      <c r="K292" s="303"/>
      <c r="L292" s="303"/>
      <c r="M292" s="308"/>
      <c r="N292" s="299"/>
      <c r="O292" s="299"/>
      <c r="P292" s="299"/>
      <c r="Q292" s="299"/>
      <c r="R292" s="299"/>
      <c r="S292" s="299"/>
      <c r="T292" s="299"/>
      <c r="U292" s="299"/>
      <c r="V292" s="299"/>
      <c r="W292" s="299"/>
      <c r="X292" s="299"/>
      <c r="Y292" s="299"/>
      <c r="Z292" s="299"/>
    </row>
    <row r="293" spans="1:26" ht="13.5" customHeight="1" x14ac:dyDescent="0.2">
      <c r="A293" s="302">
        <v>290</v>
      </c>
      <c r="B293" s="303"/>
      <c r="C293" s="305"/>
      <c r="D293" s="307"/>
      <c r="E293" s="305"/>
      <c r="F293" s="306"/>
      <c r="G293" s="308" t="str">
        <f t="shared" si="4"/>
        <v/>
      </c>
      <c r="H293" s="308"/>
      <c r="I293" s="309"/>
      <c r="J293" s="308"/>
      <c r="K293" s="303"/>
      <c r="L293" s="303"/>
      <c r="M293" s="308"/>
      <c r="N293" s="299"/>
      <c r="O293" s="299"/>
      <c r="P293" s="299"/>
      <c r="Q293" s="299"/>
      <c r="R293" s="299"/>
      <c r="S293" s="299"/>
      <c r="T293" s="299"/>
      <c r="U293" s="299"/>
      <c r="V293" s="299"/>
      <c r="W293" s="299"/>
      <c r="X293" s="299"/>
      <c r="Y293" s="299"/>
      <c r="Z293" s="299"/>
    </row>
    <row r="294" spans="1:26" ht="13.5" customHeight="1" x14ac:dyDescent="0.2">
      <c r="A294" s="302">
        <v>291</v>
      </c>
      <c r="B294" s="303"/>
      <c r="C294" s="305"/>
      <c r="D294" s="307"/>
      <c r="E294" s="305"/>
      <c r="F294" s="306"/>
      <c r="G294" s="308" t="str">
        <f t="shared" si="4"/>
        <v/>
      </c>
      <c r="H294" s="308"/>
      <c r="I294" s="309"/>
      <c r="J294" s="308"/>
      <c r="K294" s="303"/>
      <c r="L294" s="303"/>
      <c r="M294" s="308"/>
      <c r="N294" s="299"/>
      <c r="O294" s="299"/>
      <c r="P294" s="299"/>
      <c r="Q294" s="299"/>
      <c r="R294" s="299"/>
      <c r="S294" s="299"/>
      <c r="T294" s="299"/>
      <c r="U294" s="299"/>
      <c r="V294" s="299"/>
      <c r="W294" s="299"/>
      <c r="X294" s="299"/>
      <c r="Y294" s="299"/>
      <c r="Z294" s="299"/>
    </row>
    <row r="295" spans="1:26" ht="13.5" customHeight="1" x14ac:dyDescent="0.2">
      <c r="A295" s="302">
        <v>292</v>
      </c>
      <c r="B295" s="303"/>
      <c r="C295" s="305"/>
      <c r="D295" s="307"/>
      <c r="E295" s="305"/>
      <c r="F295" s="306"/>
      <c r="G295" s="308" t="str">
        <f t="shared" si="4"/>
        <v/>
      </c>
      <c r="H295" s="308"/>
      <c r="I295" s="309"/>
      <c r="J295" s="308"/>
      <c r="K295" s="303"/>
      <c r="L295" s="303"/>
      <c r="M295" s="308"/>
      <c r="N295" s="299"/>
      <c r="O295" s="299"/>
      <c r="P295" s="299"/>
      <c r="Q295" s="299"/>
      <c r="R295" s="299"/>
      <c r="S295" s="299"/>
      <c r="T295" s="299"/>
      <c r="U295" s="299"/>
      <c r="V295" s="299"/>
      <c r="W295" s="299"/>
      <c r="X295" s="299"/>
      <c r="Y295" s="299"/>
      <c r="Z295" s="299"/>
    </row>
    <row r="296" spans="1:26" ht="13.5" customHeight="1" x14ac:dyDescent="0.2">
      <c r="A296" s="302">
        <v>293</v>
      </c>
      <c r="B296" s="303"/>
      <c r="C296" s="305"/>
      <c r="D296" s="307"/>
      <c r="E296" s="305"/>
      <c r="F296" s="306"/>
      <c r="G296" s="308" t="str">
        <f t="shared" si="4"/>
        <v/>
      </c>
      <c r="H296" s="308"/>
      <c r="I296" s="309"/>
      <c r="J296" s="308"/>
      <c r="K296" s="303"/>
      <c r="L296" s="303"/>
      <c r="M296" s="308"/>
      <c r="N296" s="299"/>
      <c r="O296" s="299"/>
      <c r="P296" s="299"/>
      <c r="Q296" s="299"/>
      <c r="R296" s="299"/>
      <c r="S296" s="299"/>
      <c r="T296" s="299"/>
      <c r="U296" s="299"/>
      <c r="V296" s="299"/>
      <c r="W296" s="299"/>
      <c r="X296" s="299"/>
      <c r="Y296" s="299"/>
      <c r="Z296" s="299"/>
    </row>
    <row r="297" spans="1:26" ht="13.5" customHeight="1" x14ac:dyDescent="0.2">
      <c r="A297" s="302">
        <v>294</v>
      </c>
      <c r="B297" s="303"/>
      <c r="C297" s="305"/>
      <c r="D297" s="307"/>
      <c r="E297" s="305"/>
      <c r="F297" s="306"/>
      <c r="G297" s="308" t="str">
        <f t="shared" si="4"/>
        <v/>
      </c>
      <c r="H297" s="308"/>
      <c r="I297" s="309"/>
      <c r="J297" s="308"/>
      <c r="K297" s="303"/>
      <c r="L297" s="303"/>
      <c r="M297" s="308"/>
      <c r="N297" s="299"/>
      <c r="O297" s="299"/>
      <c r="P297" s="299"/>
      <c r="Q297" s="299"/>
      <c r="R297" s="299"/>
      <c r="S297" s="299"/>
      <c r="T297" s="299"/>
      <c r="U297" s="299"/>
      <c r="V297" s="299"/>
      <c r="W297" s="299"/>
      <c r="X297" s="299"/>
      <c r="Y297" s="299"/>
      <c r="Z297" s="299"/>
    </row>
    <row r="298" spans="1:26" ht="13.5" customHeight="1" x14ac:dyDescent="0.2">
      <c r="A298" s="302">
        <v>295</v>
      </c>
      <c r="B298" s="303"/>
      <c r="C298" s="305"/>
      <c r="D298" s="307"/>
      <c r="E298" s="305"/>
      <c r="F298" s="306"/>
      <c r="G298" s="308" t="str">
        <f t="shared" si="4"/>
        <v/>
      </c>
      <c r="H298" s="308"/>
      <c r="I298" s="309"/>
      <c r="J298" s="308"/>
      <c r="K298" s="303"/>
      <c r="L298" s="303"/>
      <c r="M298" s="308"/>
      <c r="N298" s="299"/>
      <c r="O298" s="299"/>
      <c r="P298" s="299"/>
      <c r="Q298" s="299"/>
      <c r="R298" s="299"/>
      <c r="S298" s="299"/>
      <c r="T298" s="299"/>
      <c r="U298" s="299"/>
      <c r="V298" s="299"/>
      <c r="W298" s="299"/>
      <c r="X298" s="299"/>
      <c r="Y298" s="299"/>
      <c r="Z298" s="299"/>
    </row>
    <row r="299" spans="1:26" ht="13.5" customHeight="1" x14ac:dyDescent="0.2">
      <c r="A299" s="302">
        <v>296</v>
      </c>
      <c r="B299" s="303"/>
      <c r="C299" s="305"/>
      <c r="D299" s="307"/>
      <c r="E299" s="305"/>
      <c r="F299" s="306"/>
      <c r="G299" s="308" t="str">
        <f t="shared" si="4"/>
        <v/>
      </c>
      <c r="H299" s="308"/>
      <c r="I299" s="309"/>
      <c r="J299" s="308"/>
      <c r="K299" s="303"/>
      <c r="L299" s="303"/>
      <c r="M299" s="308"/>
      <c r="N299" s="299"/>
      <c r="O299" s="299"/>
      <c r="P299" s="299"/>
      <c r="Q299" s="299"/>
      <c r="R299" s="299"/>
      <c r="S299" s="299"/>
      <c r="T299" s="299"/>
      <c r="U299" s="299"/>
      <c r="V299" s="299"/>
      <c r="W299" s="299"/>
      <c r="X299" s="299"/>
      <c r="Y299" s="299"/>
      <c r="Z299" s="299"/>
    </row>
    <row r="300" spans="1:26" ht="13.5" customHeight="1" x14ac:dyDescent="0.2">
      <c r="A300" s="302">
        <v>297</v>
      </c>
      <c r="B300" s="303"/>
      <c r="C300" s="305"/>
      <c r="D300" s="307"/>
      <c r="E300" s="305"/>
      <c r="F300" s="306"/>
      <c r="G300" s="308" t="str">
        <f t="shared" si="4"/>
        <v/>
      </c>
      <c r="H300" s="308"/>
      <c r="I300" s="309"/>
      <c r="J300" s="308"/>
      <c r="K300" s="303"/>
      <c r="L300" s="303"/>
      <c r="M300" s="308"/>
      <c r="N300" s="299"/>
      <c r="O300" s="299"/>
      <c r="P300" s="299"/>
      <c r="Q300" s="299"/>
      <c r="R300" s="299"/>
      <c r="S300" s="299"/>
      <c r="T300" s="299"/>
      <c r="U300" s="299"/>
      <c r="V300" s="299"/>
      <c r="W300" s="299"/>
      <c r="X300" s="299"/>
      <c r="Y300" s="299"/>
      <c r="Z300" s="299"/>
    </row>
    <row r="301" spans="1:26" ht="13.5" customHeight="1" x14ac:dyDescent="0.2">
      <c r="A301" s="302">
        <v>298</v>
      </c>
      <c r="B301" s="303"/>
      <c r="C301" s="305"/>
      <c r="D301" s="307"/>
      <c r="E301" s="305"/>
      <c r="F301" s="306"/>
      <c r="G301" s="308" t="str">
        <f t="shared" si="4"/>
        <v/>
      </c>
      <c r="H301" s="308"/>
      <c r="I301" s="309"/>
      <c r="J301" s="308"/>
      <c r="K301" s="303"/>
      <c r="L301" s="303"/>
      <c r="M301" s="308"/>
      <c r="N301" s="299"/>
      <c r="O301" s="299"/>
      <c r="P301" s="299"/>
      <c r="Q301" s="299"/>
      <c r="R301" s="299"/>
      <c r="S301" s="299"/>
      <c r="T301" s="299"/>
      <c r="U301" s="299"/>
      <c r="V301" s="299"/>
      <c r="W301" s="299"/>
      <c r="X301" s="299"/>
      <c r="Y301" s="299"/>
      <c r="Z301" s="299"/>
    </row>
    <row r="302" spans="1:26" ht="13.5" customHeight="1" x14ac:dyDescent="0.2">
      <c r="A302" s="302">
        <v>299</v>
      </c>
      <c r="B302" s="303"/>
      <c r="C302" s="305"/>
      <c r="D302" s="307"/>
      <c r="E302" s="305"/>
      <c r="F302" s="306"/>
      <c r="G302" s="308" t="str">
        <f t="shared" si="4"/>
        <v/>
      </c>
      <c r="H302" s="308"/>
      <c r="I302" s="309"/>
      <c r="J302" s="308"/>
      <c r="K302" s="303"/>
      <c r="L302" s="303"/>
      <c r="M302" s="308"/>
      <c r="N302" s="299"/>
      <c r="O302" s="299"/>
      <c r="P302" s="299"/>
      <c r="Q302" s="299"/>
      <c r="R302" s="299"/>
      <c r="S302" s="299"/>
      <c r="T302" s="299"/>
      <c r="U302" s="299"/>
      <c r="V302" s="299"/>
      <c r="W302" s="299"/>
      <c r="X302" s="299"/>
      <c r="Y302" s="299"/>
      <c r="Z302" s="299"/>
    </row>
    <row r="303" spans="1:26" ht="13.5" customHeight="1" x14ac:dyDescent="0.2">
      <c r="A303" s="302">
        <v>300</v>
      </c>
      <c r="B303" s="303"/>
      <c r="C303" s="305"/>
      <c r="D303" s="307"/>
      <c r="E303" s="305"/>
      <c r="F303" s="306"/>
      <c r="G303" s="308" t="str">
        <f t="shared" si="4"/>
        <v/>
      </c>
      <c r="H303" s="308"/>
      <c r="I303" s="309"/>
      <c r="J303" s="308"/>
      <c r="K303" s="303"/>
      <c r="L303" s="303"/>
      <c r="M303" s="308"/>
      <c r="N303" s="299"/>
      <c r="O303" s="299"/>
      <c r="P303" s="299"/>
      <c r="Q303" s="299"/>
      <c r="R303" s="299"/>
      <c r="S303" s="299"/>
      <c r="T303" s="299"/>
      <c r="U303" s="299"/>
      <c r="V303" s="299"/>
      <c r="W303" s="299"/>
      <c r="X303" s="299"/>
      <c r="Y303" s="299"/>
      <c r="Z303" s="299"/>
    </row>
    <row r="304" spans="1:26" ht="13.5" customHeight="1" x14ac:dyDescent="0.2">
      <c r="A304" s="302">
        <v>301</v>
      </c>
      <c r="B304" s="303"/>
      <c r="C304" s="305"/>
      <c r="D304" s="307"/>
      <c r="E304" s="305"/>
      <c r="F304" s="306"/>
      <c r="G304" s="308" t="str">
        <f t="shared" si="4"/>
        <v/>
      </c>
      <c r="H304" s="308"/>
      <c r="I304" s="309"/>
      <c r="J304" s="308"/>
      <c r="K304" s="303"/>
      <c r="L304" s="303"/>
      <c r="M304" s="308"/>
      <c r="N304" s="299"/>
      <c r="O304" s="299"/>
      <c r="P304" s="299"/>
      <c r="Q304" s="299"/>
      <c r="R304" s="299"/>
      <c r="S304" s="299"/>
      <c r="T304" s="299"/>
      <c r="U304" s="299"/>
      <c r="V304" s="299"/>
      <c r="W304" s="299"/>
      <c r="X304" s="299"/>
      <c r="Y304" s="299"/>
      <c r="Z304" s="299"/>
    </row>
    <row r="305" spans="1:26" ht="13.5" customHeight="1" x14ac:dyDescent="0.2">
      <c r="A305" s="302">
        <v>302</v>
      </c>
      <c r="B305" s="303"/>
      <c r="C305" s="305"/>
      <c r="D305" s="307"/>
      <c r="E305" s="305"/>
      <c r="F305" s="306"/>
      <c r="G305" s="308" t="str">
        <f t="shared" si="4"/>
        <v/>
      </c>
      <c r="H305" s="308"/>
      <c r="I305" s="309"/>
      <c r="J305" s="308"/>
      <c r="K305" s="303"/>
      <c r="L305" s="303"/>
      <c r="M305" s="308"/>
      <c r="N305" s="299"/>
      <c r="O305" s="299"/>
      <c r="P305" s="299"/>
      <c r="Q305" s="299"/>
      <c r="R305" s="299"/>
      <c r="S305" s="299"/>
      <c r="T305" s="299"/>
      <c r="U305" s="299"/>
      <c r="V305" s="299"/>
      <c r="W305" s="299"/>
      <c r="X305" s="299"/>
      <c r="Y305" s="299"/>
      <c r="Z305" s="299"/>
    </row>
    <row r="306" spans="1:26" ht="13.5" customHeight="1" x14ac:dyDescent="0.2">
      <c r="A306" s="302">
        <v>303</v>
      </c>
      <c r="B306" s="303"/>
      <c r="C306" s="305"/>
      <c r="D306" s="307"/>
      <c r="E306" s="305"/>
      <c r="F306" s="306"/>
      <c r="G306" s="308" t="str">
        <f t="shared" si="4"/>
        <v/>
      </c>
      <c r="H306" s="308"/>
      <c r="I306" s="309"/>
      <c r="J306" s="308"/>
      <c r="K306" s="303"/>
      <c r="L306" s="303"/>
      <c r="M306" s="308"/>
      <c r="N306" s="299"/>
      <c r="O306" s="299"/>
      <c r="P306" s="299"/>
      <c r="Q306" s="299"/>
      <c r="R306" s="299"/>
      <c r="S306" s="299"/>
      <c r="T306" s="299"/>
      <c r="U306" s="299"/>
      <c r="V306" s="299"/>
      <c r="W306" s="299"/>
      <c r="X306" s="299"/>
      <c r="Y306" s="299"/>
      <c r="Z306" s="299"/>
    </row>
    <row r="307" spans="1:26" ht="13.5" customHeight="1" x14ac:dyDescent="0.2">
      <c r="A307" s="302">
        <v>304</v>
      </c>
      <c r="B307" s="303"/>
      <c r="C307" s="305"/>
      <c r="D307" s="307"/>
      <c r="E307" s="305"/>
      <c r="F307" s="306"/>
      <c r="G307" s="308" t="str">
        <f t="shared" si="4"/>
        <v/>
      </c>
      <c r="H307" s="308"/>
      <c r="I307" s="309"/>
      <c r="J307" s="308"/>
      <c r="K307" s="303"/>
      <c r="L307" s="303"/>
      <c r="M307" s="308"/>
      <c r="N307" s="299"/>
      <c r="O307" s="299"/>
      <c r="P307" s="299"/>
      <c r="Q307" s="299"/>
      <c r="R307" s="299"/>
      <c r="S307" s="299"/>
      <c r="T307" s="299"/>
      <c r="U307" s="299"/>
      <c r="V307" s="299"/>
      <c r="W307" s="299"/>
      <c r="X307" s="299"/>
      <c r="Y307" s="299"/>
      <c r="Z307" s="299"/>
    </row>
    <row r="308" spans="1:26" ht="13.5" customHeight="1" x14ac:dyDescent="0.2">
      <c r="A308" s="302">
        <v>305</v>
      </c>
      <c r="B308" s="303"/>
      <c r="C308" s="305"/>
      <c r="D308" s="307"/>
      <c r="E308" s="305"/>
      <c r="F308" s="306"/>
      <c r="G308" s="308" t="str">
        <f t="shared" si="4"/>
        <v/>
      </c>
      <c r="H308" s="308"/>
      <c r="I308" s="309"/>
      <c r="J308" s="308"/>
      <c r="K308" s="303"/>
      <c r="L308" s="303"/>
      <c r="M308" s="308"/>
      <c r="N308" s="299"/>
      <c r="O308" s="299"/>
      <c r="P308" s="299"/>
      <c r="Q308" s="299"/>
      <c r="R308" s="299"/>
      <c r="S308" s="299"/>
      <c r="T308" s="299"/>
      <c r="U308" s="299"/>
      <c r="V308" s="299"/>
      <c r="W308" s="299"/>
      <c r="X308" s="299"/>
      <c r="Y308" s="299"/>
      <c r="Z308" s="299"/>
    </row>
    <row r="309" spans="1:26" ht="13.5" customHeight="1" x14ac:dyDescent="0.2">
      <c r="A309" s="302">
        <v>306</v>
      </c>
      <c r="B309" s="303"/>
      <c r="C309" s="305"/>
      <c r="D309" s="307"/>
      <c r="E309" s="305"/>
      <c r="F309" s="306"/>
      <c r="G309" s="308" t="str">
        <f t="shared" si="4"/>
        <v/>
      </c>
      <c r="H309" s="308"/>
      <c r="I309" s="309"/>
      <c r="J309" s="308"/>
      <c r="K309" s="303"/>
      <c r="L309" s="303"/>
      <c r="M309" s="308"/>
      <c r="N309" s="299"/>
      <c r="O309" s="299"/>
      <c r="P309" s="299"/>
      <c r="Q309" s="299"/>
      <c r="R309" s="299"/>
      <c r="S309" s="299"/>
      <c r="T309" s="299"/>
      <c r="U309" s="299"/>
      <c r="V309" s="299"/>
      <c r="W309" s="299"/>
      <c r="X309" s="299"/>
      <c r="Y309" s="299"/>
      <c r="Z309" s="299"/>
    </row>
    <row r="310" spans="1:26" ht="13.5" customHeight="1" x14ac:dyDescent="0.2">
      <c r="A310" s="302">
        <v>307</v>
      </c>
      <c r="B310" s="303"/>
      <c r="C310" s="305"/>
      <c r="D310" s="307"/>
      <c r="E310" s="305"/>
      <c r="F310" s="306"/>
      <c r="G310" s="308" t="str">
        <f t="shared" si="4"/>
        <v/>
      </c>
      <c r="H310" s="308"/>
      <c r="I310" s="309"/>
      <c r="J310" s="308"/>
      <c r="K310" s="303"/>
      <c r="L310" s="303"/>
      <c r="M310" s="308"/>
      <c r="N310" s="299"/>
      <c r="O310" s="299"/>
      <c r="P310" s="299"/>
      <c r="Q310" s="299"/>
      <c r="R310" s="299"/>
      <c r="S310" s="299"/>
      <c r="T310" s="299"/>
      <c r="U310" s="299"/>
      <c r="V310" s="299"/>
      <c r="W310" s="299"/>
      <c r="X310" s="299"/>
      <c r="Y310" s="299"/>
      <c r="Z310" s="299"/>
    </row>
    <row r="311" spans="1:26" ht="13.5" customHeight="1" x14ac:dyDescent="0.2">
      <c r="A311" s="302">
        <v>308</v>
      </c>
      <c r="B311" s="303"/>
      <c r="C311" s="305"/>
      <c r="D311" s="307"/>
      <c r="E311" s="305"/>
      <c r="F311" s="306"/>
      <c r="G311" s="308" t="str">
        <f t="shared" si="4"/>
        <v/>
      </c>
      <c r="H311" s="308"/>
      <c r="I311" s="309"/>
      <c r="J311" s="308"/>
      <c r="K311" s="303"/>
      <c r="L311" s="303"/>
      <c r="M311" s="308"/>
      <c r="N311" s="299"/>
      <c r="O311" s="299"/>
      <c r="P311" s="299"/>
      <c r="Q311" s="299"/>
      <c r="R311" s="299"/>
      <c r="S311" s="299"/>
      <c r="T311" s="299"/>
      <c r="U311" s="299"/>
      <c r="V311" s="299"/>
      <c r="W311" s="299"/>
      <c r="X311" s="299"/>
      <c r="Y311" s="299"/>
      <c r="Z311" s="299"/>
    </row>
    <row r="312" spans="1:26" ht="13.5" customHeight="1" x14ac:dyDescent="0.2">
      <c r="A312" s="302">
        <v>309</v>
      </c>
      <c r="B312" s="303"/>
      <c r="C312" s="305"/>
      <c r="D312" s="307"/>
      <c r="E312" s="305"/>
      <c r="F312" s="306"/>
      <c r="G312" s="308" t="str">
        <f t="shared" si="4"/>
        <v/>
      </c>
      <c r="H312" s="308"/>
      <c r="I312" s="309"/>
      <c r="J312" s="308"/>
      <c r="K312" s="303"/>
      <c r="L312" s="303"/>
      <c r="M312" s="308"/>
      <c r="N312" s="299"/>
      <c r="O312" s="299"/>
      <c r="P312" s="299"/>
      <c r="Q312" s="299"/>
      <c r="R312" s="299"/>
      <c r="S312" s="299"/>
      <c r="T312" s="299"/>
      <c r="U312" s="299"/>
      <c r="V312" s="299"/>
      <c r="W312" s="299"/>
      <c r="X312" s="299"/>
      <c r="Y312" s="299"/>
      <c r="Z312" s="299"/>
    </row>
    <row r="313" spans="1:26" ht="13.5" customHeight="1" x14ac:dyDescent="0.2">
      <c r="A313" s="302">
        <v>310</v>
      </c>
      <c r="B313" s="303"/>
      <c r="C313" s="305"/>
      <c r="D313" s="307"/>
      <c r="E313" s="305"/>
      <c r="F313" s="306"/>
      <c r="G313" s="308" t="str">
        <f t="shared" si="4"/>
        <v/>
      </c>
      <c r="H313" s="308"/>
      <c r="I313" s="309"/>
      <c r="J313" s="308"/>
      <c r="K313" s="303"/>
      <c r="L313" s="303"/>
      <c r="M313" s="308"/>
      <c r="N313" s="299"/>
      <c r="O313" s="299"/>
      <c r="P313" s="299"/>
      <c r="Q313" s="299"/>
      <c r="R313" s="299"/>
      <c r="S313" s="299"/>
      <c r="T313" s="299"/>
      <c r="U313" s="299"/>
      <c r="V313" s="299"/>
      <c r="W313" s="299"/>
      <c r="X313" s="299"/>
      <c r="Y313" s="299"/>
      <c r="Z313" s="299"/>
    </row>
    <row r="314" spans="1:26" ht="13.5" customHeight="1" x14ac:dyDescent="0.2">
      <c r="A314" s="302">
        <v>311</v>
      </c>
      <c r="B314" s="303"/>
      <c r="C314" s="305"/>
      <c r="D314" s="307"/>
      <c r="E314" s="305"/>
      <c r="F314" s="306"/>
      <c r="G314" s="308" t="str">
        <f t="shared" si="4"/>
        <v/>
      </c>
      <c r="H314" s="308"/>
      <c r="I314" s="309"/>
      <c r="J314" s="308"/>
      <c r="K314" s="303"/>
      <c r="L314" s="303"/>
      <c r="M314" s="308"/>
      <c r="N314" s="299"/>
      <c r="O314" s="299"/>
      <c r="P314" s="299"/>
      <c r="Q314" s="299"/>
      <c r="R314" s="299"/>
      <c r="S314" s="299"/>
      <c r="T314" s="299"/>
      <c r="U314" s="299"/>
      <c r="V314" s="299"/>
      <c r="W314" s="299"/>
      <c r="X314" s="299"/>
      <c r="Y314" s="299"/>
      <c r="Z314" s="299"/>
    </row>
    <row r="315" spans="1:26" ht="13.5" customHeight="1" x14ac:dyDescent="0.2">
      <c r="A315" s="302">
        <v>312</v>
      </c>
      <c r="B315" s="303"/>
      <c r="C315" s="305"/>
      <c r="D315" s="307"/>
      <c r="E315" s="305"/>
      <c r="F315" s="306"/>
      <c r="G315" s="308" t="str">
        <f t="shared" si="4"/>
        <v/>
      </c>
      <c r="H315" s="308"/>
      <c r="I315" s="309"/>
      <c r="J315" s="308"/>
      <c r="K315" s="303"/>
      <c r="L315" s="303"/>
      <c r="M315" s="308"/>
      <c r="N315" s="299"/>
      <c r="O315" s="299"/>
      <c r="P315" s="299"/>
      <c r="Q315" s="299"/>
      <c r="R315" s="299"/>
      <c r="S315" s="299"/>
      <c r="T315" s="299"/>
      <c r="U315" s="299"/>
      <c r="V315" s="299"/>
      <c r="W315" s="299"/>
      <c r="X315" s="299"/>
      <c r="Y315" s="299"/>
      <c r="Z315" s="299"/>
    </row>
    <row r="316" spans="1:26" ht="13.5" customHeight="1" x14ac:dyDescent="0.2">
      <c r="A316" s="302">
        <v>313</v>
      </c>
      <c r="B316" s="303"/>
      <c r="C316" s="305"/>
      <c r="D316" s="307"/>
      <c r="E316" s="305"/>
      <c r="F316" s="306"/>
      <c r="G316" s="308" t="str">
        <f t="shared" si="4"/>
        <v/>
      </c>
      <c r="H316" s="308"/>
      <c r="I316" s="309"/>
      <c r="J316" s="308"/>
      <c r="K316" s="303"/>
      <c r="L316" s="303"/>
      <c r="M316" s="308"/>
      <c r="N316" s="299"/>
      <c r="O316" s="299"/>
      <c r="P316" s="299"/>
      <c r="Q316" s="299"/>
      <c r="R316" s="299"/>
      <c r="S316" s="299"/>
      <c r="T316" s="299"/>
      <c r="U316" s="299"/>
      <c r="V316" s="299"/>
      <c r="W316" s="299"/>
      <c r="X316" s="299"/>
      <c r="Y316" s="299"/>
      <c r="Z316" s="299"/>
    </row>
    <row r="317" spans="1:26" ht="13.5" customHeight="1" x14ac:dyDescent="0.2">
      <c r="A317" s="302">
        <v>314</v>
      </c>
      <c r="B317" s="303"/>
      <c r="C317" s="305"/>
      <c r="D317" s="307"/>
      <c r="E317" s="305"/>
      <c r="F317" s="306"/>
      <c r="G317" s="308" t="str">
        <f t="shared" si="4"/>
        <v/>
      </c>
      <c r="H317" s="308"/>
      <c r="I317" s="309"/>
      <c r="J317" s="308"/>
      <c r="K317" s="303"/>
      <c r="L317" s="303"/>
      <c r="M317" s="308"/>
      <c r="N317" s="299"/>
      <c r="O317" s="299"/>
      <c r="P317" s="299"/>
      <c r="Q317" s="299"/>
      <c r="R317" s="299"/>
      <c r="S317" s="299"/>
      <c r="T317" s="299"/>
      <c r="U317" s="299"/>
      <c r="V317" s="299"/>
      <c r="W317" s="299"/>
      <c r="X317" s="299"/>
      <c r="Y317" s="299"/>
      <c r="Z317" s="299"/>
    </row>
    <row r="318" spans="1:26" ht="13.5" customHeight="1" x14ac:dyDescent="0.2">
      <c r="A318" s="302">
        <v>315</v>
      </c>
      <c r="B318" s="303"/>
      <c r="C318" s="305"/>
      <c r="D318" s="307"/>
      <c r="E318" s="305"/>
      <c r="F318" s="306"/>
      <c r="G318" s="308" t="str">
        <f t="shared" si="4"/>
        <v/>
      </c>
      <c r="H318" s="308"/>
      <c r="I318" s="309"/>
      <c r="J318" s="308"/>
      <c r="K318" s="303"/>
      <c r="L318" s="303"/>
      <c r="M318" s="308"/>
      <c r="N318" s="299"/>
      <c r="O318" s="299"/>
      <c r="P318" s="299"/>
      <c r="Q318" s="299"/>
      <c r="R318" s="299"/>
      <c r="S318" s="299"/>
      <c r="T318" s="299"/>
      <c r="U318" s="299"/>
      <c r="V318" s="299"/>
      <c r="W318" s="299"/>
      <c r="X318" s="299"/>
      <c r="Y318" s="299"/>
      <c r="Z318" s="299"/>
    </row>
    <row r="319" spans="1:26" ht="13.5" customHeight="1" x14ac:dyDescent="0.2">
      <c r="A319" s="302">
        <v>316</v>
      </c>
      <c r="B319" s="303"/>
      <c r="C319" s="305"/>
      <c r="D319" s="307"/>
      <c r="E319" s="305"/>
      <c r="F319" s="306"/>
      <c r="G319" s="308" t="str">
        <f t="shared" si="4"/>
        <v/>
      </c>
      <c r="H319" s="308"/>
      <c r="I319" s="309"/>
      <c r="J319" s="308"/>
      <c r="K319" s="303"/>
      <c r="L319" s="303"/>
      <c r="M319" s="308"/>
      <c r="N319" s="299"/>
      <c r="O319" s="299"/>
      <c r="P319" s="299"/>
      <c r="Q319" s="299"/>
      <c r="R319" s="299"/>
      <c r="S319" s="299"/>
      <c r="T319" s="299"/>
      <c r="U319" s="299"/>
      <c r="V319" s="299"/>
      <c r="W319" s="299"/>
      <c r="X319" s="299"/>
      <c r="Y319" s="299"/>
      <c r="Z319" s="299"/>
    </row>
    <row r="320" spans="1:26" ht="13.5" customHeight="1" x14ac:dyDescent="0.2">
      <c r="A320" s="302">
        <v>317</v>
      </c>
      <c r="B320" s="303"/>
      <c r="C320" s="305"/>
      <c r="D320" s="307"/>
      <c r="E320" s="305"/>
      <c r="F320" s="306"/>
      <c r="G320" s="308" t="str">
        <f t="shared" si="4"/>
        <v/>
      </c>
      <c r="H320" s="308"/>
      <c r="I320" s="309"/>
      <c r="J320" s="308"/>
      <c r="K320" s="303"/>
      <c r="L320" s="303"/>
      <c r="M320" s="308"/>
      <c r="N320" s="299"/>
      <c r="O320" s="299"/>
      <c r="P320" s="299"/>
      <c r="Q320" s="299"/>
      <c r="R320" s="299"/>
      <c r="S320" s="299"/>
      <c r="T320" s="299"/>
      <c r="U320" s="299"/>
      <c r="V320" s="299"/>
      <c r="W320" s="299"/>
      <c r="X320" s="299"/>
      <c r="Y320" s="299"/>
      <c r="Z320" s="299"/>
    </row>
    <row r="321" spans="1:26" ht="13.5" customHeight="1" x14ac:dyDescent="0.2">
      <c r="A321" s="302">
        <v>318</v>
      </c>
      <c r="B321" s="303"/>
      <c r="C321" s="305"/>
      <c r="D321" s="307"/>
      <c r="E321" s="305"/>
      <c r="F321" s="306"/>
      <c r="G321" s="308" t="str">
        <f t="shared" si="4"/>
        <v/>
      </c>
      <c r="H321" s="308"/>
      <c r="I321" s="309"/>
      <c r="J321" s="308"/>
      <c r="K321" s="303"/>
      <c r="L321" s="303"/>
      <c r="M321" s="308"/>
      <c r="N321" s="299"/>
      <c r="O321" s="299"/>
      <c r="P321" s="299"/>
      <c r="Q321" s="299"/>
      <c r="R321" s="299"/>
      <c r="S321" s="299"/>
      <c r="T321" s="299"/>
      <c r="U321" s="299"/>
      <c r="V321" s="299"/>
      <c r="W321" s="299"/>
      <c r="X321" s="299"/>
      <c r="Y321" s="299"/>
      <c r="Z321" s="299"/>
    </row>
    <row r="322" spans="1:26" ht="13.5" customHeight="1" x14ac:dyDescent="0.2">
      <c r="A322" s="302">
        <v>319</v>
      </c>
      <c r="B322" s="303"/>
      <c r="C322" s="305"/>
      <c r="D322" s="307"/>
      <c r="E322" s="305"/>
      <c r="F322" s="306"/>
      <c r="G322" s="308" t="str">
        <f t="shared" si="4"/>
        <v/>
      </c>
      <c r="H322" s="308"/>
      <c r="I322" s="309"/>
      <c r="J322" s="308"/>
      <c r="K322" s="303"/>
      <c r="L322" s="303"/>
      <c r="M322" s="308"/>
      <c r="N322" s="299"/>
      <c r="O322" s="299"/>
      <c r="P322" s="299"/>
      <c r="Q322" s="299"/>
      <c r="R322" s="299"/>
      <c r="S322" s="299"/>
      <c r="T322" s="299"/>
      <c r="U322" s="299"/>
      <c r="V322" s="299"/>
      <c r="W322" s="299"/>
      <c r="X322" s="299"/>
      <c r="Y322" s="299"/>
      <c r="Z322" s="299"/>
    </row>
    <row r="323" spans="1:26" ht="13.5" customHeight="1" x14ac:dyDescent="0.2">
      <c r="A323" s="302">
        <v>320</v>
      </c>
      <c r="B323" s="303"/>
      <c r="C323" s="305"/>
      <c r="D323" s="307"/>
      <c r="E323" s="305"/>
      <c r="F323" s="306"/>
      <c r="G323" s="308" t="str">
        <f t="shared" si="4"/>
        <v/>
      </c>
      <c r="H323" s="308"/>
      <c r="I323" s="309"/>
      <c r="J323" s="308"/>
      <c r="K323" s="303"/>
      <c r="L323" s="303"/>
      <c r="M323" s="308"/>
      <c r="N323" s="299"/>
      <c r="O323" s="299"/>
      <c r="P323" s="299"/>
      <c r="Q323" s="299"/>
      <c r="R323" s="299"/>
      <c r="S323" s="299"/>
      <c r="T323" s="299"/>
      <c r="U323" s="299"/>
      <c r="V323" s="299"/>
      <c r="W323" s="299"/>
      <c r="X323" s="299"/>
      <c r="Y323" s="299"/>
      <c r="Z323" s="299"/>
    </row>
    <row r="324" spans="1:26" ht="13.5" customHeight="1" x14ac:dyDescent="0.2">
      <c r="A324" s="302">
        <v>321</v>
      </c>
      <c r="B324" s="303"/>
      <c r="C324" s="305"/>
      <c r="D324" s="307"/>
      <c r="E324" s="305"/>
      <c r="F324" s="306"/>
      <c r="G324" s="308" t="str">
        <f t="shared" si="4"/>
        <v/>
      </c>
      <c r="H324" s="308"/>
      <c r="I324" s="309"/>
      <c r="J324" s="308"/>
      <c r="K324" s="303"/>
      <c r="L324" s="303"/>
      <c r="M324" s="308"/>
      <c r="N324" s="299"/>
      <c r="O324" s="299"/>
      <c r="P324" s="299"/>
      <c r="Q324" s="299"/>
      <c r="R324" s="299"/>
      <c r="S324" s="299"/>
      <c r="T324" s="299"/>
      <c r="U324" s="299"/>
      <c r="V324" s="299"/>
      <c r="W324" s="299"/>
      <c r="X324" s="299"/>
      <c r="Y324" s="299"/>
      <c r="Z324" s="299"/>
    </row>
    <row r="325" spans="1:26" ht="13.5" customHeight="1" x14ac:dyDescent="0.2">
      <c r="A325" s="302">
        <v>322</v>
      </c>
      <c r="B325" s="303"/>
      <c r="C325" s="305"/>
      <c r="D325" s="307"/>
      <c r="E325" s="305"/>
      <c r="F325" s="306"/>
      <c r="G325" s="308" t="str">
        <f t="shared" si="4"/>
        <v/>
      </c>
      <c r="H325" s="308"/>
      <c r="I325" s="309"/>
      <c r="J325" s="308"/>
      <c r="K325" s="303"/>
      <c r="L325" s="303"/>
      <c r="M325" s="308"/>
      <c r="N325" s="299"/>
      <c r="O325" s="299"/>
      <c r="P325" s="299"/>
      <c r="Q325" s="299"/>
      <c r="R325" s="299"/>
      <c r="S325" s="299"/>
      <c r="T325" s="299"/>
      <c r="U325" s="299"/>
      <c r="V325" s="299"/>
      <c r="W325" s="299"/>
      <c r="X325" s="299"/>
      <c r="Y325" s="299"/>
      <c r="Z325" s="299"/>
    </row>
    <row r="326" spans="1:26" ht="13.5" customHeight="1" x14ac:dyDescent="0.2">
      <c r="A326" s="302">
        <v>323</v>
      </c>
      <c r="B326" s="303"/>
      <c r="C326" s="305"/>
      <c r="D326" s="307"/>
      <c r="E326" s="305"/>
      <c r="F326" s="306"/>
      <c r="G326" s="308" t="str">
        <f t="shared" si="4"/>
        <v/>
      </c>
      <c r="H326" s="308"/>
      <c r="I326" s="309"/>
      <c r="J326" s="308"/>
      <c r="K326" s="303"/>
      <c r="L326" s="303"/>
      <c r="M326" s="308"/>
      <c r="N326" s="299"/>
      <c r="O326" s="299"/>
      <c r="P326" s="299"/>
      <c r="Q326" s="299"/>
      <c r="R326" s="299"/>
      <c r="S326" s="299"/>
      <c r="T326" s="299"/>
      <c r="U326" s="299"/>
      <c r="V326" s="299"/>
      <c r="W326" s="299"/>
      <c r="X326" s="299"/>
      <c r="Y326" s="299"/>
      <c r="Z326" s="299"/>
    </row>
    <row r="327" spans="1:26" ht="13.5" customHeight="1" x14ac:dyDescent="0.2">
      <c r="A327" s="302">
        <v>324</v>
      </c>
      <c r="B327" s="303"/>
      <c r="C327" s="305"/>
      <c r="D327" s="307"/>
      <c r="E327" s="305"/>
      <c r="F327" s="306"/>
      <c r="G327" s="308" t="str">
        <f t="shared" si="4"/>
        <v/>
      </c>
      <c r="H327" s="308"/>
      <c r="I327" s="309"/>
      <c r="J327" s="308"/>
      <c r="K327" s="303"/>
      <c r="L327" s="303"/>
      <c r="M327" s="308"/>
      <c r="N327" s="299"/>
      <c r="O327" s="299"/>
      <c r="P327" s="299"/>
      <c r="Q327" s="299"/>
      <c r="R327" s="299"/>
      <c r="S327" s="299"/>
      <c r="T327" s="299"/>
      <c r="U327" s="299"/>
      <c r="V327" s="299"/>
      <c r="W327" s="299"/>
      <c r="X327" s="299"/>
      <c r="Y327" s="299"/>
      <c r="Z327" s="299"/>
    </row>
    <row r="328" spans="1:26" ht="13.5" customHeight="1" x14ac:dyDescent="0.2">
      <c r="A328" s="302">
        <v>325</v>
      </c>
      <c r="B328" s="303"/>
      <c r="C328" s="305"/>
      <c r="D328" s="307"/>
      <c r="E328" s="305"/>
      <c r="F328" s="306"/>
      <c r="G328" s="308" t="str">
        <f t="shared" si="4"/>
        <v/>
      </c>
      <c r="H328" s="308"/>
      <c r="I328" s="309"/>
      <c r="J328" s="308"/>
      <c r="K328" s="303"/>
      <c r="L328" s="303"/>
      <c r="M328" s="308"/>
      <c r="N328" s="299"/>
      <c r="O328" s="299"/>
      <c r="P328" s="299"/>
      <c r="Q328" s="299"/>
      <c r="R328" s="299"/>
      <c r="S328" s="299"/>
      <c r="T328" s="299"/>
      <c r="U328" s="299"/>
      <c r="V328" s="299"/>
      <c r="W328" s="299"/>
      <c r="X328" s="299"/>
      <c r="Y328" s="299"/>
      <c r="Z328" s="299"/>
    </row>
    <row r="329" spans="1:26" ht="13.5" customHeight="1" x14ac:dyDescent="0.2">
      <c r="A329" s="302">
        <v>326</v>
      </c>
      <c r="B329" s="303"/>
      <c r="C329" s="305"/>
      <c r="D329" s="307"/>
      <c r="E329" s="305"/>
      <c r="F329" s="306"/>
      <c r="G329" s="308" t="str">
        <f t="shared" si="4"/>
        <v/>
      </c>
      <c r="H329" s="308"/>
      <c r="I329" s="309"/>
      <c r="J329" s="308"/>
      <c r="K329" s="303"/>
      <c r="L329" s="303"/>
      <c r="M329" s="308"/>
      <c r="N329" s="299"/>
      <c r="O329" s="299"/>
      <c r="P329" s="299"/>
      <c r="Q329" s="299"/>
      <c r="R329" s="299"/>
      <c r="S329" s="299"/>
      <c r="T329" s="299"/>
      <c r="U329" s="299"/>
      <c r="V329" s="299"/>
      <c r="W329" s="299"/>
      <c r="X329" s="299"/>
      <c r="Y329" s="299"/>
      <c r="Z329" s="299"/>
    </row>
    <row r="330" spans="1:26" ht="13.5" customHeight="1" x14ac:dyDescent="0.2">
      <c r="A330" s="302">
        <v>327</v>
      </c>
      <c r="B330" s="303"/>
      <c r="C330" s="305"/>
      <c r="D330" s="307"/>
      <c r="E330" s="305"/>
      <c r="F330" s="306"/>
      <c r="G330" s="308" t="str">
        <f t="shared" si="4"/>
        <v/>
      </c>
      <c r="H330" s="308"/>
      <c r="I330" s="309"/>
      <c r="J330" s="308"/>
      <c r="K330" s="303"/>
      <c r="L330" s="303"/>
      <c r="M330" s="308"/>
      <c r="N330" s="299"/>
      <c r="O330" s="299"/>
      <c r="P330" s="299"/>
      <c r="Q330" s="299"/>
      <c r="R330" s="299"/>
      <c r="S330" s="299"/>
      <c r="T330" s="299"/>
      <c r="U330" s="299"/>
      <c r="V330" s="299"/>
      <c r="W330" s="299"/>
      <c r="X330" s="299"/>
      <c r="Y330" s="299"/>
      <c r="Z330" s="299"/>
    </row>
    <row r="331" spans="1:26" ht="13.5" customHeight="1" x14ac:dyDescent="0.2">
      <c r="A331" s="302">
        <v>328</v>
      </c>
      <c r="B331" s="303"/>
      <c r="C331" s="305"/>
      <c r="D331" s="307"/>
      <c r="E331" s="305"/>
      <c r="F331" s="306"/>
      <c r="G331" s="308" t="str">
        <f t="shared" si="4"/>
        <v/>
      </c>
      <c r="H331" s="308"/>
      <c r="I331" s="309"/>
      <c r="J331" s="308"/>
      <c r="K331" s="303"/>
      <c r="L331" s="303"/>
      <c r="M331" s="308"/>
      <c r="N331" s="299"/>
      <c r="O331" s="299"/>
      <c r="P331" s="299"/>
      <c r="Q331" s="299"/>
      <c r="R331" s="299"/>
      <c r="S331" s="299"/>
      <c r="T331" s="299"/>
      <c r="U331" s="299"/>
      <c r="V331" s="299"/>
      <c r="W331" s="299"/>
      <c r="X331" s="299"/>
      <c r="Y331" s="299"/>
      <c r="Z331" s="299"/>
    </row>
    <row r="332" spans="1:26" ht="13.5" customHeight="1" x14ac:dyDescent="0.2">
      <c r="A332" s="302">
        <v>329</v>
      </c>
      <c r="B332" s="303"/>
      <c r="C332" s="305"/>
      <c r="D332" s="307"/>
      <c r="E332" s="305"/>
      <c r="F332" s="306"/>
      <c r="G332" s="308" t="str">
        <f t="shared" si="4"/>
        <v/>
      </c>
      <c r="H332" s="308"/>
      <c r="I332" s="309"/>
      <c r="J332" s="308"/>
      <c r="K332" s="303"/>
      <c r="L332" s="303"/>
      <c r="M332" s="308"/>
      <c r="N332" s="299"/>
      <c r="O332" s="299"/>
      <c r="P332" s="299"/>
      <c r="Q332" s="299"/>
      <c r="R332" s="299"/>
      <c r="S332" s="299"/>
      <c r="T332" s="299"/>
      <c r="U332" s="299"/>
      <c r="V332" s="299"/>
      <c r="W332" s="299"/>
      <c r="X332" s="299"/>
      <c r="Y332" s="299"/>
      <c r="Z332" s="299"/>
    </row>
    <row r="333" spans="1:26" ht="13.5" customHeight="1" x14ac:dyDescent="0.2">
      <c r="A333" s="302">
        <v>330</v>
      </c>
      <c r="B333" s="303"/>
      <c r="C333" s="305"/>
      <c r="D333" s="307"/>
      <c r="E333" s="305"/>
      <c r="F333" s="306"/>
      <c r="G333" s="308" t="str">
        <f t="shared" si="4"/>
        <v/>
      </c>
      <c r="H333" s="308"/>
      <c r="I333" s="309"/>
      <c r="J333" s="308"/>
      <c r="K333" s="303"/>
      <c r="L333" s="303"/>
      <c r="M333" s="308"/>
      <c r="N333" s="299"/>
      <c r="O333" s="299"/>
      <c r="P333" s="299"/>
      <c r="Q333" s="299"/>
      <c r="R333" s="299"/>
      <c r="S333" s="299"/>
      <c r="T333" s="299"/>
      <c r="U333" s="299"/>
      <c r="V333" s="299"/>
      <c r="W333" s="299"/>
      <c r="X333" s="299"/>
      <c r="Y333" s="299"/>
      <c r="Z333" s="299"/>
    </row>
    <row r="334" spans="1:26" ht="13.5" customHeight="1" x14ac:dyDescent="0.2">
      <c r="A334" s="302">
        <v>331</v>
      </c>
      <c r="B334" s="303"/>
      <c r="C334" s="305"/>
      <c r="D334" s="307"/>
      <c r="E334" s="305"/>
      <c r="F334" s="306"/>
      <c r="G334" s="308" t="str">
        <f t="shared" si="4"/>
        <v/>
      </c>
      <c r="H334" s="308"/>
      <c r="I334" s="309"/>
      <c r="J334" s="308"/>
      <c r="K334" s="303"/>
      <c r="L334" s="303"/>
      <c r="M334" s="308"/>
      <c r="N334" s="299"/>
      <c r="O334" s="299"/>
      <c r="P334" s="299"/>
      <c r="Q334" s="299"/>
      <c r="R334" s="299"/>
      <c r="S334" s="299"/>
      <c r="T334" s="299"/>
      <c r="U334" s="299"/>
      <c r="V334" s="299"/>
      <c r="W334" s="299"/>
      <c r="X334" s="299"/>
      <c r="Y334" s="299"/>
      <c r="Z334" s="299"/>
    </row>
    <row r="335" spans="1:26" ht="13.5" customHeight="1" x14ac:dyDescent="0.2">
      <c r="A335" s="302">
        <v>332</v>
      </c>
      <c r="B335" s="303"/>
      <c r="C335" s="305"/>
      <c r="D335" s="307"/>
      <c r="E335" s="305"/>
      <c r="F335" s="306"/>
      <c r="G335" s="308" t="str">
        <f t="shared" si="4"/>
        <v/>
      </c>
      <c r="H335" s="308"/>
      <c r="I335" s="309"/>
      <c r="J335" s="308"/>
      <c r="K335" s="303"/>
      <c r="L335" s="303"/>
      <c r="M335" s="308"/>
      <c r="N335" s="299"/>
      <c r="O335" s="299"/>
      <c r="P335" s="299"/>
      <c r="Q335" s="299"/>
      <c r="R335" s="299"/>
      <c r="S335" s="299"/>
      <c r="T335" s="299"/>
      <c r="U335" s="299"/>
      <c r="V335" s="299"/>
      <c r="W335" s="299"/>
      <c r="X335" s="299"/>
      <c r="Y335" s="299"/>
      <c r="Z335" s="299"/>
    </row>
    <row r="336" spans="1:26" ht="13.5" customHeight="1" x14ac:dyDescent="0.2">
      <c r="A336" s="302">
        <v>333</v>
      </c>
      <c r="B336" s="303"/>
      <c r="C336" s="305"/>
      <c r="D336" s="307"/>
      <c r="E336" s="305"/>
      <c r="F336" s="306"/>
      <c r="G336" s="308" t="str">
        <f t="shared" si="4"/>
        <v/>
      </c>
      <c r="H336" s="308"/>
      <c r="I336" s="309"/>
      <c r="J336" s="308"/>
      <c r="K336" s="303"/>
      <c r="L336" s="303"/>
      <c r="M336" s="308"/>
      <c r="N336" s="299"/>
      <c r="O336" s="299"/>
      <c r="P336" s="299"/>
      <c r="Q336" s="299"/>
      <c r="R336" s="299"/>
      <c r="S336" s="299"/>
      <c r="T336" s="299"/>
      <c r="U336" s="299"/>
      <c r="V336" s="299"/>
      <c r="W336" s="299"/>
      <c r="X336" s="299"/>
      <c r="Y336" s="299"/>
      <c r="Z336" s="299"/>
    </row>
    <row r="337" spans="1:26" ht="13.5" customHeight="1" x14ac:dyDescent="0.2">
      <c r="A337" s="302">
        <v>334</v>
      </c>
      <c r="B337" s="303"/>
      <c r="C337" s="305"/>
      <c r="D337" s="307"/>
      <c r="E337" s="305"/>
      <c r="F337" s="306"/>
      <c r="G337" s="308" t="str">
        <f t="shared" si="4"/>
        <v/>
      </c>
      <c r="H337" s="308"/>
      <c r="I337" s="309"/>
      <c r="J337" s="308"/>
      <c r="K337" s="303"/>
      <c r="L337" s="303"/>
      <c r="M337" s="308"/>
      <c r="N337" s="299"/>
      <c r="O337" s="299"/>
      <c r="P337" s="299"/>
      <c r="Q337" s="299"/>
      <c r="R337" s="299"/>
      <c r="S337" s="299"/>
      <c r="T337" s="299"/>
      <c r="U337" s="299"/>
      <c r="V337" s="299"/>
      <c r="W337" s="299"/>
      <c r="X337" s="299"/>
      <c r="Y337" s="299"/>
      <c r="Z337" s="299"/>
    </row>
    <row r="338" spans="1:26" ht="13.5" customHeight="1" x14ac:dyDescent="0.2">
      <c r="A338" s="302">
        <v>335</v>
      </c>
      <c r="B338" s="303"/>
      <c r="C338" s="305"/>
      <c r="D338" s="307"/>
      <c r="E338" s="305"/>
      <c r="F338" s="306"/>
      <c r="G338" s="308" t="str">
        <f t="shared" si="4"/>
        <v/>
      </c>
      <c r="H338" s="308"/>
      <c r="I338" s="309"/>
      <c r="J338" s="308"/>
      <c r="K338" s="303"/>
      <c r="L338" s="303"/>
      <c r="M338" s="308"/>
      <c r="N338" s="299"/>
      <c r="O338" s="299"/>
      <c r="P338" s="299"/>
      <c r="Q338" s="299"/>
      <c r="R338" s="299"/>
      <c r="S338" s="299"/>
      <c r="T338" s="299"/>
      <c r="U338" s="299"/>
      <c r="V338" s="299"/>
      <c r="W338" s="299"/>
      <c r="X338" s="299"/>
      <c r="Y338" s="299"/>
      <c r="Z338" s="299"/>
    </row>
    <row r="339" spans="1:26" ht="13.5" customHeight="1" x14ac:dyDescent="0.2">
      <c r="A339" s="302">
        <v>336</v>
      </c>
      <c r="B339" s="303"/>
      <c r="C339" s="305"/>
      <c r="D339" s="307"/>
      <c r="E339" s="305"/>
      <c r="F339" s="306"/>
      <c r="G339" s="308" t="str">
        <f t="shared" si="4"/>
        <v/>
      </c>
      <c r="H339" s="308"/>
      <c r="I339" s="309"/>
      <c r="J339" s="308"/>
      <c r="K339" s="303"/>
      <c r="L339" s="303"/>
      <c r="M339" s="308"/>
      <c r="N339" s="299"/>
      <c r="O339" s="299"/>
      <c r="P339" s="299"/>
      <c r="Q339" s="299"/>
      <c r="R339" s="299"/>
      <c r="S339" s="299"/>
      <c r="T339" s="299"/>
      <c r="U339" s="299"/>
      <c r="V339" s="299"/>
      <c r="W339" s="299"/>
      <c r="X339" s="299"/>
      <c r="Y339" s="299"/>
      <c r="Z339" s="299"/>
    </row>
    <row r="340" spans="1:26" ht="13.5" customHeight="1" x14ac:dyDescent="0.2">
      <c r="A340" s="302">
        <v>337</v>
      </c>
      <c r="B340" s="303"/>
      <c r="C340" s="305"/>
      <c r="D340" s="307"/>
      <c r="E340" s="305"/>
      <c r="F340" s="306"/>
      <c r="G340" s="308" t="str">
        <f t="shared" si="4"/>
        <v/>
      </c>
      <c r="H340" s="308"/>
      <c r="I340" s="309"/>
      <c r="J340" s="308"/>
      <c r="K340" s="303"/>
      <c r="L340" s="303"/>
      <c r="M340" s="308"/>
      <c r="N340" s="299"/>
      <c r="O340" s="299"/>
      <c r="P340" s="299"/>
      <c r="Q340" s="299"/>
      <c r="R340" s="299"/>
      <c r="S340" s="299"/>
      <c r="T340" s="299"/>
      <c r="U340" s="299"/>
      <c r="V340" s="299"/>
      <c r="W340" s="299"/>
      <c r="X340" s="299"/>
      <c r="Y340" s="299"/>
      <c r="Z340" s="299"/>
    </row>
    <row r="341" spans="1:26" ht="13.5" customHeight="1" x14ac:dyDescent="0.2">
      <c r="A341" s="302">
        <v>338</v>
      </c>
      <c r="B341" s="303"/>
      <c r="C341" s="305"/>
      <c r="D341" s="307"/>
      <c r="E341" s="305"/>
      <c r="F341" s="306"/>
      <c r="G341" s="308" t="str">
        <f t="shared" si="4"/>
        <v/>
      </c>
      <c r="H341" s="308"/>
      <c r="I341" s="309"/>
      <c r="J341" s="308"/>
      <c r="K341" s="303"/>
      <c r="L341" s="303"/>
      <c r="M341" s="308"/>
      <c r="N341" s="299"/>
      <c r="O341" s="299"/>
      <c r="P341" s="299"/>
      <c r="Q341" s="299"/>
      <c r="R341" s="299"/>
      <c r="S341" s="299"/>
      <c r="T341" s="299"/>
      <c r="U341" s="299"/>
      <c r="V341" s="299"/>
      <c r="W341" s="299"/>
      <c r="X341" s="299"/>
      <c r="Y341" s="299"/>
      <c r="Z341" s="299"/>
    </row>
    <row r="342" spans="1:26" ht="13.5" customHeight="1" x14ac:dyDescent="0.2">
      <c r="A342" s="302">
        <v>339</v>
      </c>
      <c r="B342" s="303"/>
      <c r="C342" s="305"/>
      <c r="D342" s="307"/>
      <c r="E342" s="305"/>
      <c r="F342" s="306"/>
      <c r="G342" s="308" t="str">
        <f t="shared" si="4"/>
        <v/>
      </c>
      <c r="H342" s="308"/>
      <c r="I342" s="309"/>
      <c r="J342" s="308"/>
      <c r="K342" s="303"/>
      <c r="L342" s="303"/>
      <c r="M342" s="308"/>
      <c r="N342" s="299"/>
      <c r="O342" s="299"/>
      <c r="P342" s="299"/>
      <c r="Q342" s="299"/>
      <c r="R342" s="299"/>
      <c r="S342" s="299"/>
      <c r="T342" s="299"/>
      <c r="U342" s="299"/>
      <c r="V342" s="299"/>
      <c r="W342" s="299"/>
      <c r="X342" s="299"/>
      <c r="Y342" s="299"/>
      <c r="Z342" s="299"/>
    </row>
    <row r="343" spans="1:26" ht="13.5" customHeight="1" x14ac:dyDescent="0.2">
      <c r="A343" s="302">
        <v>340</v>
      </c>
      <c r="B343" s="303"/>
      <c r="C343" s="305"/>
      <c r="D343" s="307"/>
      <c r="E343" s="305"/>
      <c r="F343" s="306"/>
      <c r="G343" s="308" t="str">
        <f t="shared" si="4"/>
        <v/>
      </c>
      <c r="H343" s="308"/>
      <c r="I343" s="309"/>
      <c r="J343" s="308"/>
      <c r="K343" s="303"/>
      <c r="L343" s="303"/>
      <c r="M343" s="308"/>
      <c r="N343" s="299"/>
      <c r="O343" s="299"/>
      <c r="P343" s="299"/>
      <c r="Q343" s="299"/>
      <c r="R343" s="299"/>
      <c r="S343" s="299"/>
      <c r="T343" s="299"/>
      <c r="U343" s="299"/>
      <c r="V343" s="299"/>
      <c r="W343" s="299"/>
      <c r="X343" s="299"/>
      <c r="Y343" s="299"/>
      <c r="Z343" s="299"/>
    </row>
    <row r="344" spans="1:26" ht="13.5" customHeight="1" x14ac:dyDescent="0.2">
      <c r="A344" s="302">
        <v>341</v>
      </c>
      <c r="B344" s="303"/>
      <c r="C344" s="305"/>
      <c r="D344" s="307"/>
      <c r="E344" s="305"/>
      <c r="F344" s="306"/>
      <c r="G344" s="308" t="str">
        <f t="shared" si="4"/>
        <v/>
      </c>
      <c r="H344" s="308"/>
      <c r="I344" s="309"/>
      <c r="J344" s="308"/>
      <c r="K344" s="303"/>
      <c r="L344" s="303"/>
      <c r="M344" s="308"/>
      <c r="N344" s="299"/>
      <c r="O344" s="299"/>
      <c r="P344" s="299"/>
      <c r="Q344" s="299"/>
      <c r="R344" s="299"/>
      <c r="S344" s="299"/>
      <c r="T344" s="299"/>
      <c r="U344" s="299"/>
      <c r="V344" s="299"/>
      <c r="W344" s="299"/>
      <c r="X344" s="299"/>
      <c r="Y344" s="299"/>
      <c r="Z344" s="299"/>
    </row>
    <row r="345" spans="1:26" ht="13.5" customHeight="1" x14ac:dyDescent="0.2">
      <c r="A345" s="302">
        <v>342</v>
      </c>
      <c r="B345" s="303"/>
      <c r="C345" s="305"/>
      <c r="D345" s="307"/>
      <c r="E345" s="305"/>
      <c r="F345" s="306"/>
      <c r="G345" s="308" t="str">
        <f t="shared" si="4"/>
        <v/>
      </c>
      <c r="H345" s="308"/>
      <c r="I345" s="309"/>
      <c r="J345" s="308"/>
      <c r="K345" s="303"/>
      <c r="L345" s="303"/>
      <c r="M345" s="308"/>
      <c r="N345" s="299"/>
      <c r="O345" s="299"/>
      <c r="P345" s="299"/>
      <c r="Q345" s="299"/>
      <c r="R345" s="299"/>
      <c r="S345" s="299"/>
      <c r="T345" s="299"/>
      <c r="U345" s="299"/>
      <c r="V345" s="299"/>
      <c r="W345" s="299"/>
      <c r="X345" s="299"/>
      <c r="Y345" s="299"/>
      <c r="Z345" s="299"/>
    </row>
    <row r="346" spans="1:26" ht="13.5" customHeight="1" x14ac:dyDescent="0.2">
      <c r="A346" s="302">
        <v>343</v>
      </c>
      <c r="B346" s="303"/>
      <c r="C346" s="305"/>
      <c r="D346" s="307"/>
      <c r="E346" s="305"/>
      <c r="F346" s="306"/>
      <c r="G346" s="308" t="str">
        <f t="shared" si="4"/>
        <v/>
      </c>
      <c r="H346" s="308"/>
      <c r="I346" s="309"/>
      <c r="J346" s="308"/>
      <c r="K346" s="303"/>
      <c r="L346" s="303"/>
      <c r="M346" s="308"/>
      <c r="N346" s="299"/>
      <c r="O346" s="299"/>
      <c r="P346" s="299"/>
      <c r="Q346" s="299"/>
      <c r="R346" s="299"/>
      <c r="S346" s="299"/>
      <c r="T346" s="299"/>
      <c r="U346" s="299"/>
      <c r="V346" s="299"/>
      <c r="W346" s="299"/>
      <c r="X346" s="299"/>
      <c r="Y346" s="299"/>
      <c r="Z346" s="299"/>
    </row>
    <row r="347" spans="1:26" ht="13.5" customHeight="1" x14ac:dyDescent="0.2">
      <c r="A347" s="302">
        <v>344</v>
      </c>
      <c r="B347" s="303"/>
      <c r="C347" s="305"/>
      <c r="D347" s="307"/>
      <c r="E347" s="305"/>
      <c r="F347" s="306"/>
      <c r="G347" s="308" t="str">
        <f t="shared" si="4"/>
        <v/>
      </c>
      <c r="H347" s="308"/>
      <c r="I347" s="309"/>
      <c r="J347" s="308"/>
      <c r="K347" s="303"/>
      <c r="L347" s="303"/>
      <c r="M347" s="308"/>
      <c r="N347" s="299"/>
      <c r="O347" s="299"/>
      <c r="P347" s="299"/>
      <c r="Q347" s="299"/>
      <c r="R347" s="299"/>
      <c r="S347" s="299"/>
      <c r="T347" s="299"/>
      <c r="U347" s="299"/>
      <c r="V347" s="299"/>
      <c r="W347" s="299"/>
      <c r="X347" s="299"/>
      <c r="Y347" s="299"/>
      <c r="Z347" s="299"/>
    </row>
    <row r="348" spans="1:26" ht="13.5" customHeight="1" x14ac:dyDescent="0.2">
      <c r="A348" s="302">
        <v>345</v>
      </c>
      <c r="B348" s="303"/>
      <c r="C348" s="305"/>
      <c r="D348" s="307"/>
      <c r="E348" s="305"/>
      <c r="F348" s="306"/>
      <c r="G348" s="308" t="str">
        <f t="shared" si="4"/>
        <v/>
      </c>
      <c r="H348" s="308"/>
      <c r="I348" s="309"/>
      <c r="J348" s="308"/>
      <c r="K348" s="303"/>
      <c r="L348" s="303"/>
      <c r="M348" s="308"/>
      <c r="N348" s="299"/>
      <c r="O348" s="299"/>
      <c r="P348" s="299"/>
      <c r="Q348" s="299"/>
      <c r="R348" s="299"/>
      <c r="S348" s="299"/>
      <c r="T348" s="299"/>
      <c r="U348" s="299"/>
      <c r="V348" s="299"/>
      <c r="W348" s="299"/>
      <c r="X348" s="299"/>
      <c r="Y348" s="299"/>
      <c r="Z348" s="299"/>
    </row>
    <row r="349" spans="1:26" ht="13.5" customHeight="1" x14ac:dyDescent="0.2">
      <c r="A349" s="302">
        <v>346</v>
      </c>
      <c r="B349" s="303"/>
      <c r="C349" s="305"/>
      <c r="D349" s="307"/>
      <c r="E349" s="305"/>
      <c r="F349" s="306"/>
      <c r="G349" s="308" t="str">
        <f t="shared" si="4"/>
        <v/>
      </c>
      <c r="H349" s="308"/>
      <c r="I349" s="309"/>
      <c r="J349" s="308"/>
      <c r="K349" s="303"/>
      <c r="L349" s="303"/>
      <c r="M349" s="308"/>
      <c r="N349" s="299"/>
      <c r="O349" s="299"/>
      <c r="P349" s="299"/>
      <c r="Q349" s="299"/>
      <c r="R349" s="299"/>
      <c r="S349" s="299"/>
      <c r="T349" s="299"/>
      <c r="U349" s="299"/>
      <c r="V349" s="299"/>
      <c r="W349" s="299"/>
      <c r="X349" s="299"/>
      <c r="Y349" s="299"/>
      <c r="Z349" s="299"/>
    </row>
    <row r="350" spans="1:26" ht="13.5" customHeight="1" x14ac:dyDescent="0.2">
      <c r="A350" s="302">
        <v>347</v>
      </c>
      <c r="B350" s="303"/>
      <c r="C350" s="305"/>
      <c r="D350" s="307"/>
      <c r="E350" s="305"/>
      <c r="F350" s="306"/>
      <c r="G350" s="308" t="str">
        <f t="shared" si="4"/>
        <v/>
      </c>
      <c r="H350" s="308"/>
      <c r="I350" s="309"/>
      <c r="J350" s="308"/>
      <c r="K350" s="303"/>
      <c r="L350" s="303"/>
      <c r="M350" s="308"/>
      <c r="N350" s="299"/>
      <c r="O350" s="299"/>
      <c r="P350" s="299"/>
      <c r="Q350" s="299"/>
      <c r="R350" s="299"/>
      <c r="S350" s="299"/>
      <c r="T350" s="299"/>
      <c r="U350" s="299"/>
      <c r="V350" s="299"/>
      <c r="W350" s="299"/>
      <c r="X350" s="299"/>
      <c r="Y350" s="299"/>
      <c r="Z350" s="299"/>
    </row>
    <row r="351" spans="1:26" ht="13.5" customHeight="1" x14ac:dyDescent="0.2">
      <c r="A351" s="302">
        <v>348</v>
      </c>
      <c r="B351" s="303"/>
      <c r="C351" s="305"/>
      <c r="D351" s="307"/>
      <c r="E351" s="305"/>
      <c r="F351" s="306"/>
      <c r="G351" s="308" t="str">
        <f t="shared" si="4"/>
        <v/>
      </c>
      <c r="H351" s="308"/>
      <c r="I351" s="309"/>
      <c r="J351" s="308"/>
      <c r="K351" s="303"/>
      <c r="L351" s="303"/>
      <c r="M351" s="308"/>
      <c r="N351" s="299"/>
      <c r="O351" s="299"/>
      <c r="P351" s="299"/>
      <c r="Q351" s="299"/>
      <c r="R351" s="299"/>
      <c r="S351" s="299"/>
      <c r="T351" s="299"/>
      <c r="U351" s="299"/>
      <c r="V351" s="299"/>
      <c r="W351" s="299"/>
      <c r="X351" s="299"/>
      <c r="Y351" s="299"/>
      <c r="Z351" s="299"/>
    </row>
    <row r="352" spans="1:26" ht="13.5" customHeight="1" x14ac:dyDescent="0.2">
      <c r="A352" s="302">
        <v>349</v>
      </c>
      <c r="B352" s="303"/>
      <c r="C352" s="305"/>
      <c r="D352" s="307"/>
      <c r="E352" s="305"/>
      <c r="F352" s="306"/>
      <c r="G352" s="308" t="str">
        <f t="shared" si="4"/>
        <v/>
      </c>
      <c r="H352" s="308"/>
      <c r="I352" s="309"/>
      <c r="J352" s="308"/>
      <c r="K352" s="303"/>
      <c r="L352" s="303"/>
      <c r="M352" s="308"/>
      <c r="N352" s="299"/>
      <c r="O352" s="299"/>
      <c r="P352" s="299"/>
      <c r="Q352" s="299"/>
      <c r="R352" s="299"/>
      <c r="S352" s="299"/>
      <c r="T352" s="299"/>
      <c r="U352" s="299"/>
      <c r="V352" s="299"/>
      <c r="W352" s="299"/>
      <c r="X352" s="299"/>
      <c r="Y352" s="299"/>
      <c r="Z352" s="299"/>
    </row>
    <row r="353" spans="1:26" ht="13.5" customHeight="1" x14ac:dyDescent="0.2">
      <c r="A353" s="302">
        <v>350</v>
      </c>
      <c r="B353" s="303"/>
      <c r="C353" s="305"/>
      <c r="D353" s="307"/>
      <c r="E353" s="305"/>
      <c r="F353" s="306"/>
      <c r="G353" s="308" t="str">
        <f t="shared" si="4"/>
        <v/>
      </c>
      <c r="H353" s="308"/>
      <c r="I353" s="309"/>
      <c r="J353" s="308"/>
      <c r="K353" s="303"/>
      <c r="L353" s="303"/>
      <c r="M353" s="308"/>
      <c r="N353" s="299"/>
      <c r="O353" s="299"/>
      <c r="P353" s="299"/>
      <c r="Q353" s="299"/>
      <c r="R353" s="299"/>
      <c r="S353" s="299"/>
      <c r="T353" s="299"/>
      <c r="U353" s="299"/>
      <c r="V353" s="299"/>
      <c r="W353" s="299"/>
      <c r="X353" s="299"/>
      <c r="Y353" s="299"/>
      <c r="Z353" s="299"/>
    </row>
    <row r="354" spans="1:26" ht="13.5" customHeight="1" x14ac:dyDescent="0.2">
      <c r="A354" s="302">
        <v>351</v>
      </c>
      <c r="B354" s="303"/>
      <c r="C354" s="305"/>
      <c r="D354" s="307"/>
      <c r="E354" s="305"/>
      <c r="F354" s="306"/>
      <c r="G354" s="308" t="str">
        <f t="shared" si="4"/>
        <v/>
      </c>
      <c r="H354" s="308"/>
      <c r="I354" s="309"/>
      <c r="J354" s="308"/>
      <c r="K354" s="303"/>
      <c r="L354" s="303"/>
      <c r="M354" s="308"/>
      <c r="N354" s="299"/>
      <c r="O354" s="299"/>
      <c r="P354" s="299"/>
      <c r="Q354" s="299"/>
      <c r="R354" s="299"/>
      <c r="S354" s="299"/>
      <c r="T354" s="299"/>
      <c r="U354" s="299"/>
      <c r="V354" s="299"/>
      <c r="W354" s="299"/>
      <c r="X354" s="299"/>
      <c r="Y354" s="299"/>
      <c r="Z354" s="299"/>
    </row>
    <row r="355" spans="1:26" ht="13.5" customHeight="1" x14ac:dyDescent="0.2">
      <c r="A355" s="302">
        <v>352</v>
      </c>
      <c r="B355" s="303"/>
      <c r="C355" s="305"/>
      <c r="D355" s="307"/>
      <c r="E355" s="305"/>
      <c r="F355" s="306"/>
      <c r="G355" s="308" t="str">
        <f t="shared" si="4"/>
        <v/>
      </c>
      <c r="H355" s="308"/>
      <c r="I355" s="309"/>
      <c r="J355" s="308"/>
      <c r="K355" s="303"/>
      <c r="L355" s="303"/>
      <c r="M355" s="308"/>
      <c r="N355" s="299"/>
      <c r="O355" s="299"/>
      <c r="P355" s="299"/>
      <c r="Q355" s="299"/>
      <c r="R355" s="299"/>
      <c r="S355" s="299"/>
      <c r="T355" s="299"/>
      <c r="U355" s="299"/>
      <c r="V355" s="299"/>
      <c r="W355" s="299"/>
      <c r="X355" s="299"/>
      <c r="Y355" s="299"/>
      <c r="Z355" s="299"/>
    </row>
    <row r="356" spans="1:26" ht="13.5" customHeight="1" x14ac:dyDescent="0.2">
      <c r="A356" s="302">
        <v>353</v>
      </c>
      <c r="B356" s="303"/>
      <c r="C356" s="305"/>
      <c r="D356" s="307"/>
      <c r="E356" s="305"/>
      <c r="F356" s="306"/>
      <c r="G356" s="308" t="str">
        <f t="shared" si="4"/>
        <v/>
      </c>
      <c r="H356" s="308"/>
      <c r="I356" s="309"/>
      <c r="J356" s="308"/>
      <c r="K356" s="303"/>
      <c r="L356" s="303"/>
      <c r="M356" s="308"/>
      <c r="N356" s="299"/>
      <c r="O356" s="299"/>
      <c r="P356" s="299"/>
      <c r="Q356" s="299"/>
      <c r="R356" s="299"/>
      <c r="S356" s="299"/>
      <c r="T356" s="299"/>
      <c r="U356" s="299"/>
      <c r="V356" s="299"/>
      <c r="W356" s="299"/>
      <c r="X356" s="299"/>
      <c r="Y356" s="299"/>
      <c r="Z356" s="299"/>
    </row>
    <row r="357" spans="1:26" ht="13.5" customHeight="1" x14ac:dyDescent="0.2">
      <c r="A357" s="302">
        <v>354</v>
      </c>
      <c r="B357" s="303"/>
      <c r="C357" s="305"/>
      <c r="D357" s="307"/>
      <c r="E357" s="305"/>
      <c r="F357" s="306"/>
      <c r="G357" s="308" t="str">
        <f t="shared" si="4"/>
        <v/>
      </c>
      <c r="H357" s="308"/>
      <c r="I357" s="309"/>
      <c r="J357" s="308"/>
      <c r="K357" s="303"/>
      <c r="L357" s="303"/>
      <c r="M357" s="308"/>
      <c r="N357" s="299"/>
      <c r="O357" s="299"/>
      <c r="P357" s="299"/>
      <c r="Q357" s="299"/>
      <c r="R357" s="299"/>
      <c r="S357" s="299"/>
      <c r="T357" s="299"/>
      <c r="U357" s="299"/>
      <c r="V357" s="299"/>
      <c r="W357" s="299"/>
      <c r="X357" s="299"/>
      <c r="Y357" s="299"/>
      <c r="Z357" s="299"/>
    </row>
    <row r="358" spans="1:26" ht="13.5" customHeight="1" x14ac:dyDescent="0.2">
      <c r="A358" s="302">
        <v>355</v>
      </c>
      <c r="B358" s="303"/>
      <c r="C358" s="305"/>
      <c r="D358" s="307"/>
      <c r="E358" s="305"/>
      <c r="F358" s="306"/>
      <c r="G358" s="308" t="str">
        <f t="shared" si="4"/>
        <v/>
      </c>
      <c r="H358" s="308"/>
      <c r="I358" s="309"/>
      <c r="J358" s="308"/>
      <c r="K358" s="303"/>
      <c r="L358" s="303"/>
      <c r="M358" s="308"/>
      <c r="N358" s="299"/>
      <c r="O358" s="299"/>
      <c r="P358" s="299"/>
      <c r="Q358" s="299"/>
      <c r="R358" s="299"/>
      <c r="S358" s="299"/>
      <c r="T358" s="299"/>
      <c r="U358" s="299"/>
      <c r="V358" s="299"/>
      <c r="W358" s="299"/>
      <c r="X358" s="299"/>
      <c r="Y358" s="299"/>
      <c r="Z358" s="299"/>
    </row>
    <row r="359" spans="1:26" ht="13.5" customHeight="1" x14ac:dyDescent="0.2">
      <c r="A359" s="302">
        <v>356</v>
      </c>
      <c r="B359" s="303"/>
      <c r="C359" s="305"/>
      <c r="D359" s="307"/>
      <c r="E359" s="305"/>
      <c r="F359" s="306"/>
      <c r="G359" s="308" t="str">
        <f t="shared" si="4"/>
        <v/>
      </c>
      <c r="H359" s="308"/>
      <c r="I359" s="309"/>
      <c r="J359" s="308"/>
      <c r="K359" s="303"/>
      <c r="L359" s="303"/>
      <c r="M359" s="308"/>
      <c r="N359" s="299"/>
      <c r="O359" s="299"/>
      <c r="P359" s="299"/>
      <c r="Q359" s="299"/>
      <c r="R359" s="299"/>
      <c r="S359" s="299"/>
      <c r="T359" s="299"/>
      <c r="U359" s="299"/>
      <c r="V359" s="299"/>
      <c r="W359" s="299"/>
      <c r="X359" s="299"/>
      <c r="Y359" s="299"/>
      <c r="Z359" s="299"/>
    </row>
    <row r="360" spans="1:26" ht="13.5" customHeight="1" x14ac:dyDescent="0.2">
      <c r="A360" s="302">
        <v>357</v>
      </c>
      <c r="B360" s="303"/>
      <c r="C360" s="305"/>
      <c r="D360" s="307"/>
      <c r="E360" s="305"/>
      <c r="F360" s="306"/>
      <c r="G360" s="308" t="str">
        <f t="shared" si="4"/>
        <v/>
      </c>
      <c r="H360" s="308"/>
      <c r="I360" s="309"/>
      <c r="J360" s="308"/>
      <c r="K360" s="303"/>
      <c r="L360" s="303"/>
      <c r="M360" s="308"/>
      <c r="N360" s="299"/>
      <c r="O360" s="299"/>
      <c r="P360" s="299"/>
      <c r="Q360" s="299"/>
      <c r="R360" s="299"/>
      <c r="S360" s="299"/>
      <c r="T360" s="299"/>
      <c r="U360" s="299"/>
      <c r="V360" s="299"/>
      <c r="W360" s="299"/>
      <c r="X360" s="299"/>
      <c r="Y360" s="299"/>
      <c r="Z360" s="299"/>
    </row>
    <row r="361" spans="1:26" ht="13.5" customHeight="1" x14ac:dyDescent="0.2">
      <c r="A361" s="302">
        <v>358</v>
      </c>
      <c r="B361" s="303"/>
      <c r="C361" s="305"/>
      <c r="D361" s="307"/>
      <c r="E361" s="305"/>
      <c r="F361" s="306"/>
      <c r="G361" s="308" t="str">
        <f t="shared" si="4"/>
        <v/>
      </c>
      <c r="H361" s="308"/>
      <c r="I361" s="309"/>
      <c r="J361" s="308"/>
      <c r="K361" s="303"/>
      <c r="L361" s="303"/>
      <c r="M361" s="308"/>
      <c r="N361" s="299"/>
      <c r="O361" s="299"/>
      <c r="P361" s="299"/>
      <c r="Q361" s="299"/>
      <c r="R361" s="299"/>
      <c r="S361" s="299"/>
      <c r="T361" s="299"/>
      <c r="U361" s="299"/>
      <c r="V361" s="299"/>
      <c r="W361" s="299"/>
      <c r="X361" s="299"/>
      <c r="Y361" s="299"/>
      <c r="Z361" s="299"/>
    </row>
    <row r="362" spans="1:26" ht="13.5" customHeight="1" x14ac:dyDescent="0.2">
      <c r="A362" s="302">
        <v>359</v>
      </c>
      <c r="B362" s="303"/>
      <c r="C362" s="305"/>
      <c r="D362" s="307"/>
      <c r="E362" s="305"/>
      <c r="F362" s="306"/>
      <c r="G362" s="308" t="str">
        <f t="shared" si="4"/>
        <v/>
      </c>
      <c r="H362" s="308"/>
      <c r="I362" s="309"/>
      <c r="J362" s="308"/>
      <c r="K362" s="303"/>
      <c r="L362" s="303"/>
      <c r="M362" s="308"/>
      <c r="N362" s="299"/>
      <c r="O362" s="299"/>
      <c r="P362" s="299"/>
      <c r="Q362" s="299"/>
      <c r="R362" s="299"/>
      <c r="S362" s="299"/>
      <c r="T362" s="299"/>
      <c r="U362" s="299"/>
      <c r="V362" s="299"/>
      <c r="W362" s="299"/>
      <c r="X362" s="299"/>
      <c r="Y362" s="299"/>
      <c r="Z362" s="299"/>
    </row>
    <row r="363" spans="1:26" ht="13.5" customHeight="1" x14ac:dyDescent="0.2">
      <c r="A363" s="302">
        <v>360</v>
      </c>
      <c r="B363" s="303"/>
      <c r="C363" s="305"/>
      <c r="D363" s="307"/>
      <c r="E363" s="305"/>
      <c r="F363" s="306"/>
      <c r="G363" s="308" t="str">
        <f t="shared" si="4"/>
        <v/>
      </c>
      <c r="H363" s="308"/>
      <c r="I363" s="309"/>
      <c r="J363" s="308"/>
      <c r="K363" s="303"/>
      <c r="L363" s="303"/>
      <c r="M363" s="308"/>
      <c r="N363" s="299"/>
      <c r="O363" s="299"/>
      <c r="P363" s="299"/>
      <c r="Q363" s="299"/>
      <c r="R363" s="299"/>
      <c r="S363" s="299"/>
      <c r="T363" s="299"/>
      <c r="U363" s="299"/>
      <c r="V363" s="299"/>
      <c r="W363" s="299"/>
      <c r="X363" s="299"/>
      <c r="Y363" s="299"/>
      <c r="Z363" s="299"/>
    </row>
    <row r="364" spans="1:26" ht="13.5" customHeight="1" x14ac:dyDescent="0.2">
      <c r="A364" s="302">
        <v>361</v>
      </c>
      <c r="B364" s="303"/>
      <c r="C364" s="305"/>
      <c r="D364" s="307"/>
      <c r="E364" s="305"/>
      <c r="F364" s="306"/>
      <c r="G364" s="308" t="str">
        <f t="shared" si="4"/>
        <v/>
      </c>
      <c r="H364" s="308"/>
      <c r="I364" s="309"/>
      <c r="J364" s="308"/>
      <c r="K364" s="303"/>
      <c r="L364" s="303"/>
      <c r="M364" s="308"/>
      <c r="N364" s="299"/>
      <c r="O364" s="299"/>
      <c r="P364" s="299"/>
      <c r="Q364" s="299"/>
      <c r="R364" s="299"/>
      <c r="S364" s="299"/>
      <c r="T364" s="299"/>
      <c r="U364" s="299"/>
      <c r="V364" s="299"/>
      <c r="W364" s="299"/>
      <c r="X364" s="299"/>
      <c r="Y364" s="299"/>
      <c r="Z364" s="299"/>
    </row>
    <row r="365" spans="1:26" ht="13.5" customHeight="1" x14ac:dyDescent="0.2">
      <c r="A365" s="302">
        <v>362</v>
      </c>
      <c r="B365" s="303"/>
      <c r="C365" s="305"/>
      <c r="D365" s="307"/>
      <c r="E365" s="305"/>
      <c r="F365" s="306"/>
      <c r="G365" s="308" t="str">
        <f t="shared" si="4"/>
        <v/>
      </c>
      <c r="H365" s="308"/>
      <c r="I365" s="309"/>
      <c r="J365" s="308"/>
      <c r="K365" s="303"/>
      <c r="L365" s="303"/>
      <c r="M365" s="308"/>
      <c r="N365" s="299"/>
      <c r="O365" s="299"/>
      <c r="P365" s="299"/>
      <c r="Q365" s="299"/>
      <c r="R365" s="299"/>
      <c r="S365" s="299"/>
      <c r="T365" s="299"/>
      <c r="U365" s="299"/>
      <c r="V365" s="299"/>
      <c r="W365" s="299"/>
      <c r="X365" s="299"/>
      <c r="Y365" s="299"/>
      <c r="Z365" s="299"/>
    </row>
    <row r="366" spans="1:26" ht="13.5" customHeight="1" x14ac:dyDescent="0.2">
      <c r="A366" s="302">
        <v>363</v>
      </c>
      <c r="B366" s="303"/>
      <c r="C366" s="305"/>
      <c r="D366" s="307"/>
      <c r="E366" s="305"/>
      <c r="F366" s="306"/>
      <c r="G366" s="308" t="str">
        <f t="shared" si="4"/>
        <v/>
      </c>
      <c r="H366" s="308"/>
      <c r="I366" s="309"/>
      <c r="J366" s="308"/>
      <c r="K366" s="303"/>
      <c r="L366" s="303"/>
      <c r="M366" s="308"/>
      <c r="N366" s="299"/>
      <c r="O366" s="299"/>
      <c r="P366" s="299"/>
      <c r="Q366" s="299"/>
      <c r="R366" s="299"/>
      <c r="S366" s="299"/>
      <c r="T366" s="299"/>
      <c r="U366" s="299"/>
      <c r="V366" s="299"/>
      <c r="W366" s="299"/>
      <c r="X366" s="299"/>
      <c r="Y366" s="299"/>
      <c r="Z366" s="299"/>
    </row>
    <row r="367" spans="1:26" ht="13.5" customHeight="1" x14ac:dyDescent="0.2">
      <c r="A367" s="302">
        <v>364</v>
      </c>
      <c r="B367" s="303"/>
      <c r="C367" s="305"/>
      <c r="D367" s="307"/>
      <c r="E367" s="305"/>
      <c r="F367" s="306"/>
      <c r="G367" s="308" t="str">
        <f t="shared" si="4"/>
        <v/>
      </c>
      <c r="H367" s="308"/>
      <c r="I367" s="309"/>
      <c r="J367" s="308"/>
      <c r="K367" s="303"/>
      <c r="L367" s="303"/>
      <c r="M367" s="308"/>
      <c r="N367" s="299"/>
      <c r="O367" s="299"/>
      <c r="P367" s="299"/>
      <c r="Q367" s="299"/>
      <c r="R367" s="299"/>
      <c r="S367" s="299"/>
      <c r="T367" s="299"/>
      <c r="U367" s="299"/>
      <c r="V367" s="299"/>
      <c r="W367" s="299"/>
      <c r="X367" s="299"/>
      <c r="Y367" s="299"/>
      <c r="Z367" s="299"/>
    </row>
    <row r="368" spans="1:26" ht="13.5" customHeight="1" x14ac:dyDescent="0.2">
      <c r="A368" s="302">
        <v>365</v>
      </c>
      <c r="B368" s="303"/>
      <c r="C368" s="305"/>
      <c r="D368" s="307"/>
      <c r="E368" s="305"/>
      <c r="F368" s="306"/>
      <c r="G368" s="308" t="str">
        <f t="shared" si="4"/>
        <v/>
      </c>
      <c r="H368" s="308"/>
      <c r="I368" s="309"/>
      <c r="J368" s="308"/>
      <c r="K368" s="303"/>
      <c r="L368" s="303"/>
      <c r="M368" s="308"/>
      <c r="N368" s="299"/>
      <c r="O368" s="299"/>
      <c r="P368" s="299"/>
      <c r="Q368" s="299"/>
      <c r="R368" s="299"/>
      <c r="S368" s="299"/>
      <c r="T368" s="299"/>
      <c r="U368" s="299"/>
      <c r="V368" s="299"/>
      <c r="W368" s="299"/>
      <c r="X368" s="299"/>
      <c r="Y368" s="299"/>
      <c r="Z368" s="299"/>
    </row>
    <row r="369" spans="1:26" ht="13.5" customHeight="1" x14ac:dyDescent="0.2">
      <c r="A369" s="302">
        <v>366</v>
      </c>
      <c r="B369" s="303"/>
      <c r="C369" s="305"/>
      <c r="D369" s="307"/>
      <c r="E369" s="305"/>
      <c r="F369" s="306"/>
      <c r="G369" s="308" t="str">
        <f t="shared" si="4"/>
        <v/>
      </c>
      <c r="H369" s="308"/>
      <c r="I369" s="309"/>
      <c r="J369" s="308"/>
      <c r="K369" s="303"/>
      <c r="L369" s="303"/>
      <c r="M369" s="308"/>
      <c r="N369" s="299"/>
      <c r="O369" s="299"/>
      <c r="P369" s="299"/>
      <c r="Q369" s="299"/>
      <c r="R369" s="299"/>
      <c r="S369" s="299"/>
      <c r="T369" s="299"/>
      <c r="U369" s="299"/>
      <c r="V369" s="299"/>
      <c r="W369" s="299"/>
      <c r="X369" s="299"/>
      <c r="Y369" s="299"/>
      <c r="Z369" s="299"/>
    </row>
    <row r="370" spans="1:26" ht="13.5" customHeight="1" x14ac:dyDescent="0.2">
      <c r="A370" s="302">
        <v>367</v>
      </c>
      <c r="B370" s="303"/>
      <c r="C370" s="305"/>
      <c r="D370" s="307"/>
      <c r="E370" s="305"/>
      <c r="F370" s="306"/>
      <c r="G370" s="308" t="str">
        <f t="shared" si="4"/>
        <v/>
      </c>
      <c r="H370" s="308"/>
      <c r="I370" s="309"/>
      <c r="J370" s="308"/>
      <c r="K370" s="303"/>
      <c r="L370" s="303"/>
      <c r="M370" s="308"/>
      <c r="N370" s="299"/>
      <c r="O370" s="299"/>
      <c r="P370" s="299"/>
      <c r="Q370" s="299"/>
      <c r="R370" s="299"/>
      <c r="S370" s="299"/>
      <c r="T370" s="299"/>
      <c r="U370" s="299"/>
      <c r="V370" s="299"/>
      <c r="W370" s="299"/>
      <c r="X370" s="299"/>
      <c r="Y370" s="299"/>
      <c r="Z370" s="299"/>
    </row>
    <row r="371" spans="1:26" ht="13.5" customHeight="1" x14ac:dyDescent="0.2">
      <c r="A371" s="302">
        <v>368</v>
      </c>
      <c r="B371" s="303"/>
      <c r="C371" s="305"/>
      <c r="D371" s="307"/>
      <c r="E371" s="305"/>
      <c r="F371" s="306"/>
      <c r="G371" s="308" t="str">
        <f t="shared" si="4"/>
        <v/>
      </c>
      <c r="H371" s="308"/>
      <c r="I371" s="309"/>
      <c r="J371" s="308"/>
      <c r="K371" s="303"/>
      <c r="L371" s="303"/>
      <c r="M371" s="308"/>
      <c r="N371" s="299"/>
      <c r="O371" s="299"/>
      <c r="P371" s="299"/>
      <c r="Q371" s="299"/>
      <c r="R371" s="299"/>
      <c r="S371" s="299"/>
      <c r="T371" s="299"/>
      <c r="U371" s="299"/>
      <c r="V371" s="299"/>
      <c r="W371" s="299"/>
      <c r="X371" s="299"/>
      <c r="Y371" s="299"/>
      <c r="Z371" s="299"/>
    </row>
    <row r="372" spans="1:26" ht="13.5" customHeight="1" x14ac:dyDescent="0.2">
      <c r="A372" s="302">
        <v>369</v>
      </c>
      <c r="B372" s="303"/>
      <c r="C372" s="305"/>
      <c r="D372" s="307"/>
      <c r="E372" s="305"/>
      <c r="F372" s="306"/>
      <c r="G372" s="308" t="str">
        <f t="shared" si="4"/>
        <v/>
      </c>
      <c r="H372" s="308"/>
      <c r="I372" s="309"/>
      <c r="J372" s="308"/>
      <c r="K372" s="303"/>
      <c r="L372" s="303"/>
      <c r="M372" s="308"/>
      <c r="N372" s="299"/>
      <c r="O372" s="299"/>
      <c r="P372" s="299"/>
      <c r="Q372" s="299"/>
      <c r="R372" s="299"/>
      <c r="S372" s="299"/>
      <c r="T372" s="299"/>
      <c r="U372" s="299"/>
      <c r="V372" s="299"/>
      <c r="W372" s="299"/>
      <c r="X372" s="299"/>
      <c r="Y372" s="299"/>
      <c r="Z372" s="299"/>
    </row>
    <row r="373" spans="1:26" ht="13.5" customHeight="1" x14ac:dyDescent="0.2">
      <c r="A373" s="302">
        <v>370</v>
      </c>
      <c r="B373" s="303"/>
      <c r="C373" s="305"/>
      <c r="D373" s="307"/>
      <c r="E373" s="305"/>
      <c r="F373" s="306"/>
      <c r="G373" s="308" t="str">
        <f t="shared" si="4"/>
        <v/>
      </c>
      <c r="H373" s="308"/>
      <c r="I373" s="309"/>
      <c r="J373" s="308"/>
      <c r="K373" s="303"/>
      <c r="L373" s="303"/>
      <c r="M373" s="308"/>
      <c r="N373" s="299"/>
      <c r="O373" s="299"/>
      <c r="P373" s="299"/>
      <c r="Q373" s="299"/>
      <c r="R373" s="299"/>
      <c r="S373" s="299"/>
      <c r="T373" s="299"/>
      <c r="U373" s="299"/>
      <c r="V373" s="299"/>
      <c r="W373" s="299"/>
      <c r="X373" s="299"/>
      <c r="Y373" s="299"/>
      <c r="Z373" s="299"/>
    </row>
    <row r="374" spans="1:26" ht="13.5" customHeight="1" x14ac:dyDescent="0.2">
      <c r="A374" s="302">
        <v>371</v>
      </c>
      <c r="B374" s="303"/>
      <c r="C374" s="305"/>
      <c r="D374" s="307"/>
      <c r="E374" s="305"/>
      <c r="F374" s="306"/>
      <c r="G374" s="308" t="str">
        <f t="shared" si="4"/>
        <v/>
      </c>
      <c r="H374" s="308"/>
      <c r="I374" s="309"/>
      <c r="J374" s="308"/>
      <c r="K374" s="303"/>
      <c r="L374" s="303"/>
      <c r="M374" s="308"/>
      <c r="N374" s="299"/>
      <c r="O374" s="299"/>
      <c r="P374" s="299"/>
      <c r="Q374" s="299"/>
      <c r="R374" s="299"/>
      <c r="S374" s="299"/>
      <c r="T374" s="299"/>
      <c r="U374" s="299"/>
      <c r="V374" s="299"/>
      <c r="W374" s="299"/>
      <c r="X374" s="299"/>
      <c r="Y374" s="299"/>
      <c r="Z374" s="299"/>
    </row>
    <row r="375" spans="1:26" ht="13.5" customHeight="1" x14ac:dyDescent="0.2">
      <c r="A375" s="302">
        <v>372</v>
      </c>
      <c r="B375" s="303"/>
      <c r="C375" s="305"/>
      <c r="D375" s="307"/>
      <c r="E375" s="305"/>
      <c r="F375" s="306"/>
      <c r="G375" s="308" t="str">
        <f t="shared" si="4"/>
        <v/>
      </c>
      <c r="H375" s="308"/>
      <c r="I375" s="309"/>
      <c r="J375" s="308"/>
      <c r="K375" s="303"/>
      <c r="L375" s="303"/>
      <c r="M375" s="308"/>
      <c r="N375" s="299"/>
      <c r="O375" s="299"/>
      <c r="P375" s="299"/>
      <c r="Q375" s="299"/>
      <c r="R375" s="299"/>
      <c r="S375" s="299"/>
      <c r="T375" s="299"/>
      <c r="U375" s="299"/>
      <c r="V375" s="299"/>
      <c r="W375" s="299"/>
      <c r="X375" s="299"/>
      <c r="Y375" s="299"/>
      <c r="Z375" s="299"/>
    </row>
    <row r="376" spans="1:26" ht="13.5" customHeight="1" x14ac:dyDescent="0.2">
      <c r="A376" s="302">
        <v>373</v>
      </c>
      <c r="B376" s="303"/>
      <c r="C376" s="305"/>
      <c r="D376" s="307"/>
      <c r="E376" s="305"/>
      <c r="F376" s="306"/>
      <c r="G376" s="308" t="str">
        <f t="shared" si="4"/>
        <v/>
      </c>
      <c r="H376" s="308"/>
      <c r="I376" s="309"/>
      <c r="J376" s="308"/>
      <c r="K376" s="303"/>
      <c r="L376" s="303"/>
      <c r="M376" s="308"/>
      <c r="N376" s="299"/>
      <c r="O376" s="299"/>
      <c r="P376" s="299"/>
      <c r="Q376" s="299"/>
      <c r="R376" s="299"/>
      <c r="S376" s="299"/>
      <c r="T376" s="299"/>
      <c r="U376" s="299"/>
      <c r="V376" s="299"/>
      <c r="W376" s="299"/>
      <c r="X376" s="299"/>
      <c r="Y376" s="299"/>
      <c r="Z376" s="299"/>
    </row>
    <row r="377" spans="1:26" ht="13.5" customHeight="1" x14ac:dyDescent="0.2">
      <c r="A377" s="302">
        <v>374</v>
      </c>
      <c r="B377" s="303"/>
      <c r="C377" s="305"/>
      <c r="D377" s="307"/>
      <c r="E377" s="305"/>
      <c r="F377" s="306"/>
      <c r="G377" s="308" t="str">
        <f t="shared" si="4"/>
        <v/>
      </c>
      <c r="H377" s="308"/>
      <c r="I377" s="309"/>
      <c r="J377" s="308"/>
      <c r="K377" s="303"/>
      <c r="L377" s="303"/>
      <c r="M377" s="308"/>
      <c r="N377" s="299"/>
      <c r="O377" s="299"/>
      <c r="P377" s="299"/>
      <c r="Q377" s="299"/>
      <c r="R377" s="299"/>
      <c r="S377" s="299"/>
      <c r="T377" s="299"/>
      <c r="U377" s="299"/>
      <c r="V377" s="299"/>
      <c r="W377" s="299"/>
      <c r="X377" s="299"/>
      <c r="Y377" s="299"/>
      <c r="Z377" s="299"/>
    </row>
    <row r="378" spans="1:26" ht="13.5" customHeight="1" x14ac:dyDescent="0.2">
      <c r="A378" s="302">
        <v>375</v>
      </c>
      <c r="B378" s="303"/>
      <c r="C378" s="305"/>
      <c r="D378" s="307"/>
      <c r="E378" s="305"/>
      <c r="F378" s="306"/>
      <c r="G378" s="308" t="str">
        <f t="shared" si="4"/>
        <v/>
      </c>
      <c r="H378" s="308"/>
      <c r="I378" s="309"/>
      <c r="J378" s="308"/>
      <c r="K378" s="303"/>
      <c r="L378" s="303"/>
      <c r="M378" s="308"/>
      <c r="N378" s="299"/>
      <c r="O378" s="299"/>
      <c r="P378" s="299"/>
      <c r="Q378" s="299"/>
      <c r="R378" s="299"/>
      <c r="S378" s="299"/>
      <c r="T378" s="299"/>
      <c r="U378" s="299"/>
      <c r="V378" s="299"/>
      <c r="W378" s="299"/>
      <c r="X378" s="299"/>
      <c r="Y378" s="299"/>
      <c r="Z378" s="299"/>
    </row>
    <row r="379" spans="1:26" ht="13.5" customHeight="1" x14ac:dyDescent="0.2">
      <c r="A379" s="302">
        <v>376</v>
      </c>
      <c r="B379" s="303"/>
      <c r="C379" s="305"/>
      <c r="D379" s="307"/>
      <c r="E379" s="305"/>
      <c r="F379" s="306"/>
      <c r="G379" s="308" t="str">
        <f t="shared" si="4"/>
        <v/>
      </c>
      <c r="H379" s="308"/>
      <c r="I379" s="309"/>
      <c r="J379" s="308"/>
      <c r="K379" s="303"/>
      <c r="L379" s="303"/>
      <c r="M379" s="308"/>
      <c r="N379" s="299"/>
      <c r="O379" s="299"/>
      <c r="P379" s="299"/>
      <c r="Q379" s="299"/>
      <c r="R379" s="299"/>
      <c r="S379" s="299"/>
      <c r="T379" s="299"/>
      <c r="U379" s="299"/>
      <c r="V379" s="299"/>
      <c r="W379" s="299"/>
      <c r="X379" s="299"/>
      <c r="Y379" s="299"/>
      <c r="Z379" s="299"/>
    </row>
    <row r="380" spans="1:26" ht="13.5" customHeight="1" x14ac:dyDescent="0.2">
      <c r="A380" s="302">
        <v>377</v>
      </c>
      <c r="B380" s="303"/>
      <c r="C380" s="305"/>
      <c r="D380" s="307"/>
      <c r="E380" s="305"/>
      <c r="F380" s="306"/>
      <c r="G380" s="308" t="str">
        <f t="shared" si="4"/>
        <v/>
      </c>
      <c r="H380" s="308"/>
      <c r="I380" s="309"/>
      <c r="J380" s="308"/>
      <c r="K380" s="303"/>
      <c r="L380" s="303"/>
      <c r="M380" s="308"/>
      <c r="N380" s="299"/>
      <c r="O380" s="299"/>
      <c r="P380" s="299"/>
      <c r="Q380" s="299"/>
      <c r="R380" s="299"/>
      <c r="S380" s="299"/>
      <c r="T380" s="299"/>
      <c r="U380" s="299"/>
      <c r="V380" s="299"/>
      <c r="W380" s="299"/>
      <c r="X380" s="299"/>
      <c r="Y380" s="299"/>
      <c r="Z380" s="299"/>
    </row>
    <row r="381" spans="1:26" ht="13.5" customHeight="1" x14ac:dyDescent="0.2">
      <c r="A381" s="302">
        <v>378</v>
      </c>
      <c r="B381" s="303"/>
      <c r="C381" s="305"/>
      <c r="D381" s="307"/>
      <c r="E381" s="305"/>
      <c r="F381" s="306"/>
      <c r="G381" s="308" t="str">
        <f t="shared" si="4"/>
        <v/>
      </c>
      <c r="H381" s="308"/>
      <c r="I381" s="309"/>
      <c r="J381" s="308"/>
      <c r="K381" s="303"/>
      <c r="L381" s="303"/>
      <c r="M381" s="308"/>
      <c r="N381" s="299"/>
      <c r="O381" s="299"/>
      <c r="P381" s="299"/>
      <c r="Q381" s="299"/>
      <c r="R381" s="299"/>
      <c r="S381" s="299"/>
      <c r="T381" s="299"/>
      <c r="U381" s="299"/>
      <c r="V381" s="299"/>
      <c r="W381" s="299"/>
      <c r="X381" s="299"/>
      <c r="Y381" s="299"/>
      <c r="Z381" s="299"/>
    </row>
    <row r="382" spans="1:26" ht="13.5" customHeight="1" x14ac:dyDescent="0.2">
      <c r="A382" s="302">
        <v>379</v>
      </c>
      <c r="B382" s="303"/>
      <c r="C382" s="305"/>
      <c r="D382" s="307"/>
      <c r="E382" s="305"/>
      <c r="F382" s="306"/>
      <c r="G382" s="308" t="str">
        <f t="shared" si="4"/>
        <v/>
      </c>
      <c r="H382" s="308"/>
      <c r="I382" s="309"/>
      <c r="J382" s="308"/>
      <c r="K382" s="303"/>
      <c r="L382" s="303"/>
      <c r="M382" s="308"/>
      <c r="N382" s="299"/>
      <c r="O382" s="299"/>
      <c r="P382" s="299"/>
      <c r="Q382" s="299"/>
      <c r="R382" s="299"/>
      <c r="S382" s="299"/>
      <c r="T382" s="299"/>
      <c r="U382" s="299"/>
      <c r="V382" s="299"/>
      <c r="W382" s="299"/>
      <c r="X382" s="299"/>
      <c r="Y382" s="299"/>
      <c r="Z382" s="299"/>
    </row>
    <row r="383" spans="1:26" ht="13.5" customHeight="1" x14ac:dyDescent="0.2">
      <c r="A383" s="302">
        <v>380</v>
      </c>
      <c r="B383" s="303"/>
      <c r="C383" s="305"/>
      <c r="D383" s="307"/>
      <c r="E383" s="305"/>
      <c r="F383" s="306"/>
      <c r="G383" s="308" t="str">
        <f t="shared" si="4"/>
        <v/>
      </c>
      <c r="H383" s="308"/>
      <c r="I383" s="309"/>
      <c r="J383" s="308"/>
      <c r="K383" s="303"/>
      <c r="L383" s="303"/>
      <c r="M383" s="308"/>
      <c r="N383" s="299"/>
      <c r="O383" s="299"/>
      <c r="P383" s="299"/>
      <c r="Q383" s="299"/>
      <c r="R383" s="299"/>
      <c r="S383" s="299"/>
      <c r="T383" s="299"/>
      <c r="U383" s="299"/>
      <c r="V383" s="299"/>
      <c r="W383" s="299"/>
      <c r="X383" s="299"/>
      <c r="Y383" s="299"/>
      <c r="Z383" s="299"/>
    </row>
    <row r="384" spans="1:26" ht="13.5" customHeight="1" x14ac:dyDescent="0.2">
      <c r="A384" s="302">
        <v>381</v>
      </c>
      <c r="B384" s="303"/>
      <c r="C384" s="305"/>
      <c r="D384" s="307"/>
      <c r="E384" s="305"/>
      <c r="F384" s="306"/>
      <c r="G384" s="308" t="str">
        <f t="shared" si="4"/>
        <v/>
      </c>
      <c r="H384" s="308"/>
      <c r="I384" s="309"/>
      <c r="J384" s="308"/>
      <c r="K384" s="303"/>
      <c r="L384" s="303"/>
      <c r="M384" s="308"/>
      <c r="N384" s="299"/>
      <c r="O384" s="299"/>
      <c r="P384" s="299"/>
      <c r="Q384" s="299"/>
      <c r="R384" s="299"/>
      <c r="S384" s="299"/>
      <c r="T384" s="299"/>
      <c r="U384" s="299"/>
      <c r="V384" s="299"/>
      <c r="W384" s="299"/>
      <c r="X384" s="299"/>
      <c r="Y384" s="299"/>
      <c r="Z384" s="299"/>
    </row>
    <row r="385" spans="1:26" ht="13.5" customHeight="1" x14ac:dyDescent="0.2">
      <c r="A385" s="302">
        <v>382</v>
      </c>
      <c r="B385" s="303"/>
      <c r="C385" s="305"/>
      <c r="D385" s="307"/>
      <c r="E385" s="305"/>
      <c r="F385" s="306"/>
      <c r="G385" s="308" t="str">
        <f t="shared" si="4"/>
        <v/>
      </c>
      <c r="H385" s="308"/>
      <c r="I385" s="309"/>
      <c r="J385" s="308"/>
      <c r="K385" s="303"/>
      <c r="L385" s="303"/>
      <c r="M385" s="308"/>
      <c r="N385" s="299"/>
      <c r="O385" s="299"/>
      <c r="P385" s="299"/>
      <c r="Q385" s="299"/>
      <c r="R385" s="299"/>
      <c r="S385" s="299"/>
      <c r="T385" s="299"/>
      <c r="U385" s="299"/>
      <c r="V385" s="299"/>
      <c r="W385" s="299"/>
      <c r="X385" s="299"/>
      <c r="Y385" s="299"/>
      <c r="Z385" s="299"/>
    </row>
    <row r="386" spans="1:26" ht="13.5" customHeight="1" x14ac:dyDescent="0.2">
      <c r="A386" s="302">
        <v>383</v>
      </c>
      <c r="B386" s="303"/>
      <c r="C386" s="305"/>
      <c r="D386" s="307"/>
      <c r="E386" s="305"/>
      <c r="F386" s="306"/>
      <c r="G386" s="308" t="str">
        <f t="shared" si="4"/>
        <v/>
      </c>
      <c r="H386" s="308"/>
      <c r="I386" s="309"/>
      <c r="J386" s="308"/>
      <c r="K386" s="303"/>
      <c r="L386" s="303"/>
      <c r="M386" s="308"/>
      <c r="N386" s="299"/>
      <c r="O386" s="299"/>
      <c r="P386" s="299"/>
      <c r="Q386" s="299"/>
      <c r="R386" s="299"/>
      <c r="S386" s="299"/>
      <c r="T386" s="299"/>
      <c r="U386" s="299"/>
      <c r="V386" s="299"/>
      <c r="W386" s="299"/>
      <c r="X386" s="299"/>
      <c r="Y386" s="299"/>
      <c r="Z386" s="299"/>
    </row>
    <row r="387" spans="1:26" ht="13.5" customHeight="1" x14ac:dyDescent="0.2">
      <c r="A387" s="302">
        <v>384</v>
      </c>
      <c r="B387" s="303"/>
      <c r="C387" s="305"/>
      <c r="D387" s="307"/>
      <c r="E387" s="305"/>
      <c r="F387" s="306"/>
      <c r="G387" s="308" t="str">
        <f t="shared" si="4"/>
        <v/>
      </c>
      <c r="H387" s="308"/>
      <c r="I387" s="309"/>
      <c r="J387" s="308"/>
      <c r="K387" s="303"/>
      <c r="L387" s="303"/>
      <c r="M387" s="308"/>
      <c r="N387" s="299"/>
      <c r="O387" s="299"/>
      <c r="P387" s="299"/>
      <c r="Q387" s="299"/>
      <c r="R387" s="299"/>
      <c r="S387" s="299"/>
      <c r="T387" s="299"/>
      <c r="U387" s="299"/>
      <c r="V387" s="299"/>
      <c r="W387" s="299"/>
      <c r="X387" s="299"/>
      <c r="Y387" s="299"/>
      <c r="Z387" s="299"/>
    </row>
    <row r="388" spans="1:26" ht="13.5" customHeight="1" x14ac:dyDescent="0.2">
      <c r="A388" s="302">
        <v>385</v>
      </c>
      <c r="B388" s="303"/>
      <c r="C388" s="305"/>
      <c r="D388" s="307"/>
      <c r="E388" s="305"/>
      <c r="F388" s="306"/>
      <c r="G388" s="308" t="str">
        <f t="shared" si="4"/>
        <v/>
      </c>
      <c r="H388" s="308"/>
      <c r="I388" s="309"/>
      <c r="J388" s="308"/>
      <c r="K388" s="303"/>
      <c r="L388" s="303"/>
      <c r="M388" s="308"/>
      <c r="N388" s="299"/>
      <c r="O388" s="299"/>
      <c r="P388" s="299"/>
      <c r="Q388" s="299"/>
      <c r="R388" s="299"/>
      <c r="S388" s="299"/>
      <c r="T388" s="299"/>
      <c r="U388" s="299"/>
      <c r="V388" s="299"/>
      <c r="W388" s="299"/>
      <c r="X388" s="299"/>
      <c r="Y388" s="299"/>
      <c r="Z388" s="299"/>
    </row>
    <row r="389" spans="1:26" ht="13.5" customHeight="1" x14ac:dyDescent="0.2">
      <c r="A389" s="302">
        <v>386</v>
      </c>
      <c r="B389" s="303"/>
      <c r="C389" s="305"/>
      <c r="D389" s="307"/>
      <c r="E389" s="305"/>
      <c r="F389" s="306"/>
      <c r="G389" s="308" t="str">
        <f t="shared" si="4"/>
        <v/>
      </c>
      <c r="H389" s="308"/>
      <c r="I389" s="309"/>
      <c r="J389" s="308"/>
      <c r="K389" s="303"/>
      <c r="L389" s="303"/>
      <c r="M389" s="308"/>
      <c r="N389" s="299"/>
      <c r="O389" s="299"/>
      <c r="P389" s="299"/>
      <c r="Q389" s="299"/>
      <c r="R389" s="299"/>
      <c r="S389" s="299"/>
      <c r="T389" s="299"/>
      <c r="U389" s="299"/>
      <c r="V389" s="299"/>
      <c r="W389" s="299"/>
      <c r="X389" s="299"/>
      <c r="Y389" s="299"/>
      <c r="Z389" s="299"/>
    </row>
    <row r="390" spans="1:26" ht="13.5" customHeight="1" x14ac:dyDescent="0.2">
      <c r="A390" s="302">
        <v>387</v>
      </c>
      <c r="B390" s="303"/>
      <c r="C390" s="305"/>
      <c r="D390" s="307"/>
      <c r="E390" s="305"/>
      <c r="F390" s="306"/>
      <c r="G390" s="308" t="str">
        <f t="shared" si="4"/>
        <v/>
      </c>
      <c r="H390" s="308"/>
      <c r="I390" s="309"/>
      <c r="J390" s="308"/>
      <c r="K390" s="303"/>
      <c r="L390" s="303"/>
      <c r="M390" s="308"/>
      <c r="N390" s="299"/>
      <c r="O390" s="299"/>
      <c r="P390" s="299"/>
      <c r="Q390" s="299"/>
      <c r="R390" s="299"/>
      <c r="S390" s="299"/>
      <c r="T390" s="299"/>
      <c r="U390" s="299"/>
      <c r="V390" s="299"/>
      <c r="W390" s="299"/>
      <c r="X390" s="299"/>
      <c r="Y390" s="299"/>
      <c r="Z390" s="299"/>
    </row>
    <row r="391" spans="1:26" ht="13.5" customHeight="1" x14ac:dyDescent="0.2">
      <c r="A391" s="302">
        <v>388</v>
      </c>
      <c r="B391" s="303"/>
      <c r="C391" s="305"/>
      <c r="D391" s="307"/>
      <c r="E391" s="305"/>
      <c r="F391" s="306"/>
      <c r="G391" s="308" t="str">
        <f t="shared" si="4"/>
        <v/>
      </c>
      <c r="H391" s="308"/>
      <c r="I391" s="309"/>
      <c r="J391" s="308"/>
      <c r="K391" s="303"/>
      <c r="L391" s="303"/>
      <c r="M391" s="308"/>
      <c r="N391" s="299"/>
      <c r="O391" s="299"/>
      <c r="P391" s="299"/>
      <c r="Q391" s="299"/>
      <c r="R391" s="299"/>
      <c r="S391" s="299"/>
      <c r="T391" s="299"/>
      <c r="U391" s="299"/>
      <c r="V391" s="299"/>
      <c r="W391" s="299"/>
      <c r="X391" s="299"/>
      <c r="Y391" s="299"/>
      <c r="Z391" s="299"/>
    </row>
    <row r="392" spans="1:26" ht="13.5" customHeight="1" x14ac:dyDescent="0.2">
      <c r="A392" s="302">
        <v>389</v>
      </c>
      <c r="B392" s="303"/>
      <c r="C392" s="305"/>
      <c r="D392" s="307"/>
      <c r="E392" s="305"/>
      <c r="F392" s="306"/>
      <c r="G392" s="308" t="str">
        <f t="shared" si="4"/>
        <v/>
      </c>
      <c r="H392" s="308"/>
      <c r="I392" s="309"/>
      <c r="J392" s="308"/>
      <c r="K392" s="303"/>
      <c r="L392" s="303"/>
      <c r="M392" s="308"/>
      <c r="N392" s="299"/>
      <c r="O392" s="299"/>
      <c r="P392" s="299"/>
      <c r="Q392" s="299"/>
      <c r="R392" s="299"/>
      <c r="S392" s="299"/>
      <c r="T392" s="299"/>
      <c r="U392" s="299"/>
      <c r="V392" s="299"/>
      <c r="W392" s="299"/>
      <c r="X392" s="299"/>
      <c r="Y392" s="299"/>
      <c r="Z392" s="299"/>
    </row>
    <row r="393" spans="1:26" ht="13.5" customHeight="1" x14ac:dyDescent="0.2">
      <c r="A393" s="302">
        <v>390</v>
      </c>
      <c r="B393" s="303"/>
      <c r="C393" s="305"/>
      <c r="D393" s="307"/>
      <c r="E393" s="305"/>
      <c r="F393" s="306"/>
      <c r="G393" s="308" t="str">
        <f t="shared" si="4"/>
        <v/>
      </c>
      <c r="H393" s="308"/>
      <c r="I393" s="309"/>
      <c r="J393" s="308"/>
      <c r="K393" s="303"/>
      <c r="L393" s="303"/>
      <c r="M393" s="308"/>
      <c r="N393" s="299"/>
      <c r="O393" s="299"/>
      <c r="P393" s="299"/>
      <c r="Q393" s="299"/>
      <c r="R393" s="299"/>
      <c r="S393" s="299"/>
      <c r="T393" s="299"/>
      <c r="U393" s="299"/>
      <c r="V393" s="299"/>
      <c r="W393" s="299"/>
      <c r="X393" s="299"/>
      <c r="Y393" s="299"/>
      <c r="Z393" s="299"/>
    </row>
    <row r="394" spans="1:26" ht="13.5" customHeight="1" x14ac:dyDescent="0.2">
      <c r="A394" s="302">
        <v>391</v>
      </c>
      <c r="B394" s="303"/>
      <c r="C394" s="305"/>
      <c r="D394" s="307"/>
      <c r="E394" s="305"/>
      <c r="F394" s="306"/>
      <c r="G394" s="308" t="str">
        <f t="shared" si="4"/>
        <v/>
      </c>
      <c r="H394" s="308"/>
      <c r="I394" s="309"/>
      <c r="J394" s="308"/>
      <c r="K394" s="303"/>
      <c r="L394" s="303"/>
      <c r="M394" s="308"/>
      <c r="N394" s="299"/>
      <c r="O394" s="299"/>
      <c r="P394" s="299"/>
      <c r="Q394" s="299"/>
      <c r="R394" s="299"/>
      <c r="S394" s="299"/>
      <c r="T394" s="299"/>
      <c r="U394" s="299"/>
      <c r="V394" s="299"/>
      <c r="W394" s="299"/>
      <c r="X394" s="299"/>
      <c r="Y394" s="299"/>
      <c r="Z394" s="299"/>
    </row>
    <row r="395" spans="1:26" ht="13.5" customHeight="1" x14ac:dyDescent="0.2">
      <c r="A395" s="302">
        <v>392</v>
      </c>
      <c r="B395" s="303"/>
      <c r="C395" s="305"/>
      <c r="D395" s="307"/>
      <c r="E395" s="305"/>
      <c r="F395" s="306"/>
      <c r="G395" s="308" t="str">
        <f t="shared" si="4"/>
        <v/>
      </c>
      <c r="H395" s="308"/>
      <c r="I395" s="309"/>
      <c r="J395" s="308"/>
      <c r="K395" s="303"/>
      <c r="L395" s="303"/>
      <c r="M395" s="308"/>
      <c r="N395" s="299"/>
      <c r="O395" s="299"/>
      <c r="P395" s="299"/>
      <c r="Q395" s="299"/>
      <c r="R395" s="299"/>
      <c r="S395" s="299"/>
      <c r="T395" s="299"/>
      <c r="U395" s="299"/>
      <c r="V395" s="299"/>
      <c r="W395" s="299"/>
      <c r="X395" s="299"/>
      <c r="Y395" s="299"/>
      <c r="Z395" s="299"/>
    </row>
    <row r="396" spans="1:26" ht="13.5" customHeight="1" x14ac:dyDescent="0.2">
      <c r="A396" s="302">
        <v>393</v>
      </c>
      <c r="B396" s="303"/>
      <c r="C396" s="305"/>
      <c r="D396" s="307"/>
      <c r="E396" s="305"/>
      <c r="F396" s="306"/>
      <c r="G396" s="308" t="str">
        <f t="shared" si="4"/>
        <v/>
      </c>
      <c r="H396" s="308"/>
      <c r="I396" s="309"/>
      <c r="J396" s="308"/>
      <c r="K396" s="303"/>
      <c r="L396" s="303"/>
      <c r="M396" s="308"/>
      <c r="N396" s="299"/>
      <c r="O396" s="299"/>
      <c r="P396" s="299"/>
      <c r="Q396" s="299"/>
      <c r="R396" s="299"/>
      <c r="S396" s="299"/>
      <c r="T396" s="299"/>
      <c r="U396" s="299"/>
      <c r="V396" s="299"/>
      <c r="W396" s="299"/>
      <c r="X396" s="299"/>
      <c r="Y396" s="299"/>
      <c r="Z396" s="299"/>
    </row>
    <row r="397" spans="1:26" ht="13.5" customHeight="1" x14ac:dyDescent="0.2">
      <c r="A397" s="302">
        <v>394</v>
      </c>
      <c r="B397" s="303"/>
      <c r="C397" s="305"/>
      <c r="D397" s="307"/>
      <c r="E397" s="305"/>
      <c r="F397" s="306"/>
      <c r="G397" s="308" t="str">
        <f t="shared" si="4"/>
        <v/>
      </c>
      <c r="H397" s="308"/>
      <c r="I397" s="309"/>
      <c r="J397" s="308"/>
      <c r="K397" s="303"/>
      <c r="L397" s="303"/>
      <c r="M397" s="308"/>
      <c r="N397" s="299"/>
      <c r="O397" s="299"/>
      <c r="P397" s="299"/>
      <c r="Q397" s="299"/>
      <c r="R397" s="299"/>
      <c r="S397" s="299"/>
      <c r="T397" s="299"/>
      <c r="U397" s="299"/>
      <c r="V397" s="299"/>
      <c r="W397" s="299"/>
      <c r="X397" s="299"/>
      <c r="Y397" s="299"/>
      <c r="Z397" s="299"/>
    </row>
    <row r="398" spans="1:26" ht="13.5" customHeight="1" x14ac:dyDescent="0.2">
      <c r="A398" s="302">
        <v>395</v>
      </c>
      <c r="B398" s="303"/>
      <c r="C398" s="305"/>
      <c r="D398" s="307"/>
      <c r="E398" s="305"/>
      <c r="F398" s="306"/>
      <c r="G398" s="308" t="str">
        <f t="shared" si="4"/>
        <v/>
      </c>
      <c r="H398" s="308"/>
      <c r="I398" s="309"/>
      <c r="J398" s="308"/>
      <c r="K398" s="303"/>
      <c r="L398" s="303"/>
      <c r="M398" s="308"/>
      <c r="N398" s="299"/>
      <c r="O398" s="299"/>
      <c r="P398" s="299"/>
      <c r="Q398" s="299"/>
      <c r="R398" s="299"/>
      <c r="S398" s="299"/>
      <c r="T398" s="299"/>
      <c r="U398" s="299"/>
      <c r="V398" s="299"/>
      <c r="W398" s="299"/>
      <c r="X398" s="299"/>
      <c r="Y398" s="299"/>
      <c r="Z398" s="299"/>
    </row>
    <row r="399" spans="1:26" ht="13.5" customHeight="1" x14ac:dyDescent="0.2">
      <c r="A399" s="302">
        <v>396</v>
      </c>
      <c r="B399" s="303"/>
      <c r="C399" s="305"/>
      <c r="D399" s="307"/>
      <c r="E399" s="305"/>
      <c r="F399" s="306"/>
      <c r="G399" s="308" t="str">
        <f t="shared" si="4"/>
        <v/>
      </c>
      <c r="H399" s="308"/>
      <c r="I399" s="309"/>
      <c r="J399" s="308"/>
      <c r="K399" s="303"/>
      <c r="L399" s="303"/>
      <c r="M399" s="308"/>
      <c r="N399" s="299"/>
      <c r="O399" s="299"/>
      <c r="P399" s="299"/>
      <c r="Q399" s="299"/>
      <c r="R399" s="299"/>
      <c r="S399" s="299"/>
      <c r="T399" s="299"/>
      <c r="U399" s="299"/>
      <c r="V399" s="299"/>
      <c r="W399" s="299"/>
      <c r="X399" s="299"/>
      <c r="Y399" s="299"/>
      <c r="Z399" s="299"/>
    </row>
    <row r="400" spans="1:26" ht="13.5" customHeight="1" x14ac:dyDescent="0.2">
      <c r="A400" s="302">
        <v>397</v>
      </c>
      <c r="B400" s="303"/>
      <c r="C400" s="305"/>
      <c r="D400" s="307"/>
      <c r="E400" s="305"/>
      <c r="F400" s="306"/>
      <c r="G400" s="308" t="str">
        <f t="shared" si="4"/>
        <v/>
      </c>
      <c r="H400" s="308"/>
      <c r="I400" s="309"/>
      <c r="J400" s="308"/>
      <c r="K400" s="303"/>
      <c r="L400" s="303"/>
      <c r="M400" s="308"/>
      <c r="N400" s="299"/>
      <c r="O400" s="299"/>
      <c r="P400" s="299"/>
      <c r="Q400" s="299"/>
      <c r="R400" s="299"/>
      <c r="S400" s="299"/>
      <c r="T400" s="299"/>
      <c r="U400" s="299"/>
      <c r="V400" s="299"/>
      <c r="W400" s="299"/>
      <c r="X400" s="299"/>
      <c r="Y400" s="299"/>
      <c r="Z400" s="299"/>
    </row>
    <row r="401" spans="1:26" ht="13.5" customHeight="1" x14ac:dyDescent="0.2">
      <c r="A401" s="302">
        <v>398</v>
      </c>
      <c r="B401" s="303"/>
      <c r="C401" s="305"/>
      <c r="D401" s="307"/>
      <c r="E401" s="305"/>
      <c r="F401" s="306"/>
      <c r="G401" s="308" t="str">
        <f t="shared" si="4"/>
        <v/>
      </c>
      <c r="H401" s="308"/>
      <c r="I401" s="309"/>
      <c r="J401" s="308"/>
      <c r="K401" s="303"/>
      <c r="L401" s="303"/>
      <c r="M401" s="308"/>
      <c r="N401" s="299"/>
      <c r="O401" s="299"/>
      <c r="P401" s="299"/>
      <c r="Q401" s="299"/>
      <c r="R401" s="299"/>
      <c r="S401" s="299"/>
      <c r="T401" s="299"/>
      <c r="U401" s="299"/>
      <c r="V401" s="299"/>
      <c r="W401" s="299"/>
      <c r="X401" s="299"/>
      <c r="Y401" s="299"/>
      <c r="Z401" s="299"/>
    </row>
    <row r="402" spans="1:26" ht="13.5" customHeight="1" x14ac:dyDescent="0.2">
      <c r="A402" s="302">
        <v>399</v>
      </c>
      <c r="B402" s="303"/>
      <c r="C402" s="305"/>
      <c r="D402" s="307"/>
      <c r="E402" s="305"/>
      <c r="F402" s="306"/>
      <c r="G402" s="308" t="str">
        <f t="shared" si="4"/>
        <v/>
      </c>
      <c r="H402" s="308"/>
      <c r="I402" s="309"/>
      <c r="J402" s="308"/>
      <c r="K402" s="303"/>
      <c r="L402" s="303"/>
      <c r="M402" s="308"/>
      <c r="N402" s="299"/>
      <c r="O402" s="299"/>
      <c r="P402" s="299"/>
      <c r="Q402" s="299"/>
      <c r="R402" s="299"/>
      <c r="S402" s="299"/>
      <c r="T402" s="299"/>
      <c r="U402" s="299"/>
      <c r="V402" s="299"/>
      <c r="W402" s="299"/>
      <c r="X402" s="299"/>
      <c r="Y402" s="299"/>
      <c r="Z402" s="299"/>
    </row>
    <row r="403" spans="1:26" ht="13.5" customHeight="1" x14ac:dyDescent="0.2">
      <c r="A403" s="302">
        <v>400</v>
      </c>
      <c r="B403" s="303"/>
      <c r="C403" s="305"/>
      <c r="D403" s="307"/>
      <c r="E403" s="305"/>
      <c r="F403" s="306"/>
      <c r="G403" s="308" t="str">
        <f t="shared" si="4"/>
        <v/>
      </c>
      <c r="H403" s="308"/>
      <c r="I403" s="309"/>
      <c r="J403" s="308"/>
      <c r="K403" s="303"/>
      <c r="L403" s="303"/>
      <c r="M403" s="308"/>
      <c r="N403" s="299"/>
      <c r="O403" s="299"/>
      <c r="P403" s="299"/>
      <c r="Q403" s="299"/>
      <c r="R403" s="299"/>
      <c r="S403" s="299"/>
      <c r="T403" s="299"/>
      <c r="U403" s="299"/>
      <c r="V403" s="299"/>
      <c r="W403" s="299"/>
      <c r="X403" s="299"/>
      <c r="Y403" s="299"/>
      <c r="Z403" s="299"/>
    </row>
    <row r="404" spans="1:26" ht="13.5" customHeight="1" x14ac:dyDescent="0.2">
      <c r="A404" s="302">
        <v>401</v>
      </c>
      <c r="B404" s="303"/>
      <c r="C404" s="305"/>
      <c r="D404" s="307"/>
      <c r="E404" s="305"/>
      <c r="F404" s="306"/>
      <c r="G404" s="308" t="str">
        <f t="shared" si="4"/>
        <v/>
      </c>
      <c r="H404" s="308"/>
      <c r="I404" s="309"/>
      <c r="J404" s="308"/>
      <c r="K404" s="303"/>
      <c r="L404" s="303"/>
      <c r="M404" s="308"/>
      <c r="N404" s="299"/>
      <c r="O404" s="299"/>
      <c r="P404" s="299"/>
      <c r="Q404" s="299"/>
      <c r="R404" s="299"/>
      <c r="S404" s="299"/>
      <c r="T404" s="299"/>
      <c r="U404" s="299"/>
      <c r="V404" s="299"/>
      <c r="W404" s="299"/>
      <c r="X404" s="299"/>
      <c r="Y404" s="299"/>
      <c r="Z404" s="299"/>
    </row>
    <row r="405" spans="1:26" ht="13.5" customHeight="1" x14ac:dyDescent="0.2">
      <c r="A405" s="302">
        <v>402</v>
      </c>
      <c r="B405" s="303"/>
      <c r="C405" s="305"/>
      <c r="D405" s="307"/>
      <c r="E405" s="305"/>
      <c r="F405" s="306"/>
      <c r="G405" s="308" t="str">
        <f t="shared" si="4"/>
        <v/>
      </c>
      <c r="H405" s="308"/>
      <c r="I405" s="309"/>
      <c r="J405" s="308"/>
      <c r="K405" s="303"/>
      <c r="L405" s="303"/>
      <c r="M405" s="308"/>
      <c r="N405" s="299"/>
      <c r="O405" s="299"/>
      <c r="P405" s="299"/>
      <c r="Q405" s="299"/>
      <c r="R405" s="299"/>
      <c r="S405" s="299"/>
      <c r="T405" s="299"/>
      <c r="U405" s="299"/>
      <c r="V405" s="299"/>
      <c r="W405" s="299"/>
      <c r="X405" s="299"/>
      <c r="Y405" s="299"/>
      <c r="Z405" s="299"/>
    </row>
    <row r="406" spans="1:26" ht="13.5" customHeight="1" x14ac:dyDescent="0.2">
      <c r="A406" s="302">
        <v>403</v>
      </c>
      <c r="B406" s="303"/>
      <c r="C406" s="305"/>
      <c r="D406" s="307"/>
      <c r="E406" s="305"/>
      <c r="F406" s="306"/>
      <c r="G406" s="308" t="str">
        <f t="shared" si="4"/>
        <v/>
      </c>
      <c r="H406" s="308"/>
      <c r="I406" s="309"/>
      <c r="J406" s="308"/>
      <c r="K406" s="303"/>
      <c r="L406" s="303"/>
      <c r="M406" s="308"/>
      <c r="N406" s="299"/>
      <c r="O406" s="299"/>
      <c r="P406" s="299"/>
      <c r="Q406" s="299"/>
      <c r="R406" s="299"/>
      <c r="S406" s="299"/>
      <c r="T406" s="299"/>
      <c r="U406" s="299"/>
      <c r="V406" s="299"/>
      <c r="W406" s="299"/>
      <c r="X406" s="299"/>
      <c r="Y406" s="299"/>
      <c r="Z406" s="299"/>
    </row>
    <row r="407" spans="1:26" ht="13.5" customHeight="1" x14ac:dyDescent="0.2">
      <c r="A407" s="302">
        <v>404</v>
      </c>
      <c r="B407" s="303"/>
      <c r="C407" s="305"/>
      <c r="D407" s="307"/>
      <c r="E407" s="305"/>
      <c r="F407" s="306"/>
      <c r="G407" s="308" t="str">
        <f t="shared" si="4"/>
        <v/>
      </c>
      <c r="H407" s="308"/>
      <c r="I407" s="309"/>
      <c r="J407" s="308"/>
      <c r="K407" s="303"/>
      <c r="L407" s="303"/>
      <c r="M407" s="308"/>
      <c r="N407" s="299"/>
      <c r="O407" s="299"/>
      <c r="P407" s="299"/>
      <c r="Q407" s="299"/>
      <c r="R407" s="299"/>
      <c r="S407" s="299"/>
      <c r="T407" s="299"/>
      <c r="U407" s="299"/>
      <c r="V407" s="299"/>
      <c r="W407" s="299"/>
      <c r="X407" s="299"/>
      <c r="Y407" s="299"/>
      <c r="Z407" s="299"/>
    </row>
    <row r="408" spans="1:26" ht="13.5" customHeight="1" x14ac:dyDescent="0.2">
      <c r="A408" s="302">
        <v>405</v>
      </c>
      <c r="B408" s="303"/>
      <c r="C408" s="305"/>
      <c r="D408" s="307"/>
      <c r="E408" s="305"/>
      <c r="F408" s="306"/>
      <c r="G408" s="308" t="str">
        <f t="shared" si="4"/>
        <v/>
      </c>
      <c r="H408" s="308"/>
      <c r="I408" s="309"/>
      <c r="J408" s="308"/>
      <c r="K408" s="303"/>
      <c r="L408" s="303"/>
      <c r="M408" s="308"/>
      <c r="N408" s="299"/>
      <c r="O408" s="299"/>
      <c r="P408" s="299"/>
      <c r="Q408" s="299"/>
      <c r="R408" s="299"/>
      <c r="S408" s="299"/>
      <c r="T408" s="299"/>
      <c r="U408" s="299"/>
      <c r="V408" s="299"/>
      <c r="W408" s="299"/>
      <c r="X408" s="299"/>
      <c r="Y408" s="299"/>
      <c r="Z408" s="299"/>
    </row>
    <row r="409" spans="1:26" ht="13.5" customHeight="1" x14ac:dyDescent="0.2">
      <c r="A409" s="302">
        <v>406</v>
      </c>
      <c r="B409" s="303"/>
      <c r="C409" s="305"/>
      <c r="D409" s="307"/>
      <c r="E409" s="305"/>
      <c r="F409" s="306"/>
      <c r="G409" s="308" t="str">
        <f t="shared" si="4"/>
        <v/>
      </c>
      <c r="H409" s="308"/>
      <c r="I409" s="309"/>
      <c r="J409" s="308"/>
      <c r="K409" s="303"/>
      <c r="L409" s="303"/>
      <c r="M409" s="308"/>
      <c r="N409" s="299"/>
      <c r="O409" s="299"/>
      <c r="P409" s="299"/>
      <c r="Q409" s="299"/>
      <c r="R409" s="299"/>
      <c r="S409" s="299"/>
      <c r="T409" s="299"/>
      <c r="U409" s="299"/>
      <c r="V409" s="299"/>
      <c r="W409" s="299"/>
      <c r="X409" s="299"/>
      <c r="Y409" s="299"/>
      <c r="Z409" s="299"/>
    </row>
    <row r="410" spans="1:26" ht="13.5" customHeight="1" x14ac:dyDescent="0.2">
      <c r="A410" s="302">
        <v>407</v>
      </c>
      <c r="B410" s="303"/>
      <c r="C410" s="305"/>
      <c r="D410" s="307"/>
      <c r="E410" s="305"/>
      <c r="F410" s="306"/>
      <c r="G410" s="308" t="str">
        <f t="shared" si="4"/>
        <v/>
      </c>
      <c r="H410" s="308"/>
      <c r="I410" s="309"/>
      <c r="J410" s="308"/>
      <c r="K410" s="303"/>
      <c r="L410" s="303"/>
      <c r="M410" s="308"/>
      <c r="N410" s="299"/>
      <c r="O410" s="299"/>
      <c r="P410" s="299"/>
      <c r="Q410" s="299"/>
      <c r="R410" s="299"/>
      <c r="S410" s="299"/>
      <c r="T410" s="299"/>
      <c r="U410" s="299"/>
      <c r="V410" s="299"/>
      <c r="W410" s="299"/>
      <c r="X410" s="299"/>
      <c r="Y410" s="299"/>
      <c r="Z410" s="299"/>
    </row>
    <row r="411" spans="1:26" ht="13.5" customHeight="1" x14ac:dyDescent="0.2">
      <c r="A411" s="302">
        <v>408</v>
      </c>
      <c r="B411" s="303"/>
      <c r="C411" s="305"/>
      <c r="D411" s="307"/>
      <c r="E411" s="305"/>
      <c r="F411" s="306"/>
      <c r="G411" s="308" t="str">
        <f t="shared" si="4"/>
        <v/>
      </c>
      <c r="H411" s="308"/>
      <c r="I411" s="309"/>
      <c r="J411" s="308"/>
      <c r="K411" s="303"/>
      <c r="L411" s="303"/>
      <c r="M411" s="308"/>
      <c r="N411" s="299"/>
      <c r="O411" s="299"/>
      <c r="P411" s="299"/>
      <c r="Q411" s="299"/>
      <c r="R411" s="299"/>
      <c r="S411" s="299"/>
      <c r="T411" s="299"/>
      <c r="U411" s="299"/>
      <c r="V411" s="299"/>
      <c r="W411" s="299"/>
      <c r="X411" s="299"/>
      <c r="Y411" s="299"/>
      <c r="Z411" s="299"/>
    </row>
    <row r="412" spans="1:26" ht="13.5" customHeight="1" x14ac:dyDescent="0.2">
      <c r="A412" s="302">
        <v>409</v>
      </c>
      <c r="B412" s="303"/>
      <c r="C412" s="305"/>
      <c r="D412" s="307"/>
      <c r="E412" s="305"/>
      <c r="F412" s="306"/>
      <c r="G412" s="308" t="str">
        <f t="shared" si="4"/>
        <v/>
      </c>
      <c r="H412" s="308"/>
      <c r="I412" s="309"/>
      <c r="J412" s="308"/>
      <c r="K412" s="303"/>
      <c r="L412" s="303"/>
      <c r="M412" s="308"/>
      <c r="N412" s="299"/>
      <c r="O412" s="299"/>
      <c r="P412" s="299"/>
      <c r="Q412" s="299"/>
      <c r="R412" s="299"/>
      <c r="S412" s="299"/>
      <c r="T412" s="299"/>
      <c r="U412" s="299"/>
      <c r="V412" s="299"/>
      <c r="W412" s="299"/>
      <c r="X412" s="299"/>
      <c r="Y412" s="299"/>
      <c r="Z412" s="299"/>
    </row>
    <row r="413" spans="1:26" ht="13.5" customHeight="1" x14ac:dyDescent="0.2">
      <c r="A413" s="302">
        <v>410</v>
      </c>
      <c r="B413" s="303"/>
      <c r="C413" s="305"/>
      <c r="D413" s="307"/>
      <c r="E413" s="305"/>
      <c r="F413" s="306"/>
      <c r="G413" s="308" t="str">
        <f t="shared" si="4"/>
        <v/>
      </c>
      <c r="H413" s="308"/>
      <c r="I413" s="309"/>
      <c r="J413" s="308"/>
      <c r="K413" s="303"/>
      <c r="L413" s="303"/>
      <c r="M413" s="308"/>
      <c r="N413" s="299"/>
      <c r="O413" s="299"/>
      <c r="P413" s="299"/>
      <c r="Q413" s="299"/>
      <c r="R413" s="299"/>
      <c r="S413" s="299"/>
      <c r="T413" s="299"/>
      <c r="U413" s="299"/>
      <c r="V413" s="299"/>
      <c r="W413" s="299"/>
      <c r="X413" s="299"/>
      <c r="Y413" s="299"/>
      <c r="Z413" s="299"/>
    </row>
    <row r="414" spans="1:26" ht="13.5" customHeight="1" x14ac:dyDescent="0.2">
      <c r="A414" s="302">
        <v>411</v>
      </c>
      <c r="B414" s="303"/>
      <c r="C414" s="305"/>
      <c r="D414" s="307"/>
      <c r="E414" s="305"/>
      <c r="F414" s="306"/>
      <c r="G414" s="308" t="str">
        <f t="shared" si="4"/>
        <v/>
      </c>
      <c r="H414" s="308"/>
      <c r="I414" s="309"/>
      <c r="J414" s="308"/>
      <c r="K414" s="303"/>
      <c r="L414" s="303"/>
      <c r="M414" s="308"/>
      <c r="N414" s="299"/>
      <c r="O414" s="299"/>
      <c r="P414" s="299"/>
      <c r="Q414" s="299"/>
      <c r="R414" s="299"/>
      <c r="S414" s="299"/>
      <c r="T414" s="299"/>
      <c r="U414" s="299"/>
      <c r="V414" s="299"/>
      <c r="W414" s="299"/>
      <c r="X414" s="299"/>
      <c r="Y414" s="299"/>
      <c r="Z414" s="299"/>
    </row>
    <row r="415" spans="1:26" ht="13.5" customHeight="1" x14ac:dyDescent="0.2">
      <c r="A415" s="302">
        <v>412</v>
      </c>
      <c r="B415" s="303"/>
      <c r="C415" s="305"/>
      <c r="D415" s="307"/>
      <c r="E415" s="305"/>
      <c r="F415" s="306"/>
      <c r="G415" s="308" t="str">
        <f t="shared" si="4"/>
        <v/>
      </c>
      <c r="H415" s="308"/>
      <c r="I415" s="309"/>
      <c r="J415" s="308"/>
      <c r="K415" s="303"/>
      <c r="L415" s="303"/>
      <c r="M415" s="308"/>
      <c r="N415" s="299"/>
      <c r="O415" s="299"/>
      <c r="P415" s="299"/>
      <c r="Q415" s="299"/>
      <c r="R415" s="299"/>
      <c r="S415" s="299"/>
      <c r="T415" s="299"/>
      <c r="U415" s="299"/>
      <c r="V415" s="299"/>
      <c r="W415" s="299"/>
      <c r="X415" s="299"/>
      <c r="Y415" s="299"/>
      <c r="Z415" s="299"/>
    </row>
    <row r="416" spans="1:26" ht="13.5" customHeight="1" x14ac:dyDescent="0.2">
      <c r="A416" s="302">
        <v>413</v>
      </c>
      <c r="B416" s="303"/>
      <c r="C416" s="305"/>
      <c r="D416" s="307"/>
      <c r="E416" s="305"/>
      <c r="F416" s="306"/>
      <c r="G416" s="308" t="str">
        <f t="shared" si="4"/>
        <v/>
      </c>
      <c r="H416" s="308"/>
      <c r="I416" s="309"/>
      <c r="J416" s="308"/>
      <c r="K416" s="303"/>
      <c r="L416" s="303"/>
      <c r="M416" s="308"/>
      <c r="N416" s="299"/>
      <c r="O416" s="299"/>
      <c r="P416" s="299"/>
      <c r="Q416" s="299"/>
      <c r="R416" s="299"/>
      <c r="S416" s="299"/>
      <c r="T416" s="299"/>
      <c r="U416" s="299"/>
      <c r="V416" s="299"/>
      <c r="W416" s="299"/>
      <c r="X416" s="299"/>
      <c r="Y416" s="299"/>
      <c r="Z416" s="299"/>
    </row>
    <row r="417" spans="1:26" ht="13.5" customHeight="1" x14ac:dyDescent="0.2">
      <c r="A417" s="302">
        <v>414</v>
      </c>
      <c r="B417" s="303"/>
      <c r="C417" s="305"/>
      <c r="D417" s="307"/>
      <c r="E417" s="305"/>
      <c r="F417" s="306"/>
      <c r="G417" s="308" t="str">
        <f t="shared" si="4"/>
        <v/>
      </c>
      <c r="H417" s="308"/>
      <c r="I417" s="309"/>
      <c r="J417" s="308"/>
      <c r="K417" s="303"/>
      <c r="L417" s="303"/>
      <c r="M417" s="308"/>
      <c r="N417" s="299"/>
      <c r="O417" s="299"/>
      <c r="P417" s="299"/>
      <c r="Q417" s="299"/>
      <c r="R417" s="299"/>
      <c r="S417" s="299"/>
      <c r="T417" s="299"/>
      <c r="U417" s="299"/>
      <c r="V417" s="299"/>
      <c r="W417" s="299"/>
      <c r="X417" s="299"/>
      <c r="Y417" s="299"/>
      <c r="Z417" s="299"/>
    </row>
    <row r="418" spans="1:26" ht="13.5" customHeight="1" x14ac:dyDescent="0.2">
      <c r="A418" s="302">
        <v>415</v>
      </c>
      <c r="B418" s="303"/>
      <c r="C418" s="305"/>
      <c r="D418" s="307"/>
      <c r="E418" s="305"/>
      <c r="F418" s="306"/>
      <c r="G418" s="308" t="str">
        <f t="shared" si="4"/>
        <v/>
      </c>
      <c r="H418" s="308"/>
      <c r="I418" s="309"/>
      <c r="J418" s="308"/>
      <c r="K418" s="303"/>
      <c r="L418" s="303"/>
      <c r="M418" s="308"/>
      <c r="N418" s="299"/>
      <c r="O418" s="299"/>
      <c r="P418" s="299"/>
      <c r="Q418" s="299"/>
      <c r="R418" s="299"/>
      <c r="S418" s="299"/>
      <c r="T418" s="299"/>
      <c r="U418" s="299"/>
      <c r="V418" s="299"/>
      <c r="W418" s="299"/>
      <c r="X418" s="299"/>
      <c r="Y418" s="299"/>
      <c r="Z418" s="299"/>
    </row>
    <row r="419" spans="1:26" ht="13.5" customHeight="1" x14ac:dyDescent="0.2">
      <c r="A419" s="302">
        <v>416</v>
      </c>
      <c r="B419" s="303"/>
      <c r="C419" s="305"/>
      <c r="D419" s="307"/>
      <c r="E419" s="305"/>
      <c r="F419" s="306"/>
      <c r="G419" s="308" t="str">
        <f t="shared" si="4"/>
        <v/>
      </c>
      <c r="H419" s="308"/>
      <c r="I419" s="309"/>
      <c r="J419" s="308"/>
      <c r="K419" s="303"/>
      <c r="L419" s="303"/>
      <c r="M419" s="308"/>
      <c r="N419" s="299"/>
      <c r="O419" s="299"/>
      <c r="P419" s="299"/>
      <c r="Q419" s="299"/>
      <c r="R419" s="299"/>
      <c r="S419" s="299"/>
      <c r="T419" s="299"/>
      <c r="U419" s="299"/>
      <c r="V419" s="299"/>
      <c r="W419" s="299"/>
      <c r="X419" s="299"/>
      <c r="Y419" s="299"/>
      <c r="Z419" s="299"/>
    </row>
    <row r="420" spans="1:26" ht="13.5" customHeight="1" x14ac:dyDescent="0.2">
      <c r="A420" s="302">
        <v>417</v>
      </c>
      <c r="B420" s="303"/>
      <c r="C420" s="305"/>
      <c r="D420" s="307"/>
      <c r="E420" s="305"/>
      <c r="F420" s="306"/>
      <c r="G420" s="308" t="str">
        <f t="shared" si="4"/>
        <v/>
      </c>
      <c r="H420" s="308"/>
      <c r="I420" s="309"/>
      <c r="J420" s="308"/>
      <c r="K420" s="303"/>
      <c r="L420" s="303"/>
      <c r="M420" s="308"/>
      <c r="N420" s="299"/>
      <c r="O420" s="299"/>
      <c r="P420" s="299"/>
      <c r="Q420" s="299"/>
      <c r="R420" s="299"/>
      <c r="S420" s="299"/>
      <c r="T420" s="299"/>
      <c r="U420" s="299"/>
      <c r="V420" s="299"/>
      <c r="W420" s="299"/>
      <c r="X420" s="299"/>
      <c r="Y420" s="299"/>
      <c r="Z420" s="299"/>
    </row>
    <row r="421" spans="1:26" ht="13.5" customHeight="1" x14ac:dyDescent="0.2">
      <c r="A421" s="302">
        <v>418</v>
      </c>
      <c r="B421" s="303"/>
      <c r="C421" s="305"/>
      <c r="D421" s="307"/>
      <c r="E421" s="305"/>
      <c r="F421" s="306"/>
      <c r="G421" s="308" t="str">
        <f t="shared" si="4"/>
        <v/>
      </c>
      <c r="H421" s="308"/>
      <c r="I421" s="309"/>
      <c r="J421" s="308"/>
      <c r="K421" s="303"/>
      <c r="L421" s="303"/>
      <c r="M421" s="308"/>
      <c r="N421" s="299"/>
      <c r="O421" s="299"/>
      <c r="P421" s="299"/>
      <c r="Q421" s="299"/>
      <c r="R421" s="299"/>
      <c r="S421" s="299"/>
      <c r="T421" s="299"/>
      <c r="U421" s="299"/>
      <c r="V421" s="299"/>
      <c r="W421" s="299"/>
      <c r="X421" s="299"/>
      <c r="Y421" s="299"/>
      <c r="Z421" s="299"/>
    </row>
    <row r="422" spans="1:26" ht="13.5" customHeight="1" x14ac:dyDescent="0.2">
      <c r="A422" s="302">
        <v>419</v>
      </c>
      <c r="B422" s="303"/>
      <c r="C422" s="305"/>
      <c r="D422" s="307"/>
      <c r="E422" s="305"/>
      <c r="F422" s="306"/>
      <c r="G422" s="308" t="str">
        <f t="shared" si="4"/>
        <v/>
      </c>
      <c r="H422" s="308"/>
      <c r="I422" s="309"/>
      <c r="J422" s="308"/>
      <c r="K422" s="303"/>
      <c r="L422" s="303"/>
      <c r="M422" s="308"/>
      <c r="N422" s="299"/>
      <c r="O422" s="299"/>
      <c r="P422" s="299"/>
      <c r="Q422" s="299"/>
      <c r="R422" s="299"/>
      <c r="S422" s="299"/>
      <c r="T422" s="299"/>
      <c r="U422" s="299"/>
      <c r="V422" s="299"/>
      <c r="W422" s="299"/>
      <c r="X422" s="299"/>
      <c r="Y422" s="299"/>
      <c r="Z422" s="299"/>
    </row>
    <row r="423" spans="1:26" ht="13.5" customHeight="1" x14ac:dyDescent="0.2">
      <c r="A423" s="302">
        <v>420</v>
      </c>
      <c r="B423" s="303"/>
      <c r="C423" s="305"/>
      <c r="D423" s="307"/>
      <c r="E423" s="305"/>
      <c r="F423" s="306"/>
      <c r="G423" s="308" t="str">
        <f t="shared" si="4"/>
        <v/>
      </c>
      <c r="H423" s="308"/>
      <c r="I423" s="309"/>
      <c r="J423" s="308"/>
      <c r="K423" s="303"/>
      <c r="L423" s="303"/>
      <c r="M423" s="308"/>
      <c r="N423" s="299"/>
      <c r="O423" s="299"/>
      <c r="P423" s="299"/>
      <c r="Q423" s="299"/>
      <c r="R423" s="299"/>
      <c r="S423" s="299"/>
      <c r="T423" s="299"/>
      <c r="U423" s="299"/>
      <c r="V423" s="299"/>
      <c r="W423" s="299"/>
      <c r="X423" s="299"/>
      <c r="Y423" s="299"/>
      <c r="Z423" s="299"/>
    </row>
    <row r="424" spans="1:26" ht="13.5" customHeight="1" x14ac:dyDescent="0.2">
      <c r="A424" s="302">
        <v>421</v>
      </c>
      <c r="B424" s="303"/>
      <c r="C424" s="305"/>
      <c r="D424" s="307"/>
      <c r="E424" s="305"/>
      <c r="F424" s="306"/>
      <c r="G424" s="308" t="str">
        <f t="shared" si="4"/>
        <v/>
      </c>
      <c r="H424" s="308"/>
      <c r="I424" s="309"/>
      <c r="J424" s="308"/>
      <c r="K424" s="303"/>
      <c r="L424" s="303"/>
      <c r="M424" s="308"/>
      <c r="N424" s="299"/>
      <c r="O424" s="299"/>
      <c r="P424" s="299"/>
      <c r="Q424" s="299"/>
      <c r="R424" s="299"/>
      <c r="S424" s="299"/>
      <c r="T424" s="299"/>
      <c r="U424" s="299"/>
      <c r="V424" s="299"/>
      <c r="W424" s="299"/>
      <c r="X424" s="299"/>
      <c r="Y424" s="299"/>
      <c r="Z424" s="299"/>
    </row>
    <row r="425" spans="1:26" ht="13.5" customHeight="1" x14ac:dyDescent="0.2">
      <c r="A425" s="302">
        <v>422</v>
      </c>
      <c r="B425" s="303"/>
      <c r="C425" s="305"/>
      <c r="D425" s="307"/>
      <c r="E425" s="305"/>
      <c r="F425" s="306"/>
      <c r="G425" s="308" t="str">
        <f t="shared" si="4"/>
        <v/>
      </c>
      <c r="H425" s="308"/>
      <c r="I425" s="309"/>
      <c r="J425" s="308"/>
      <c r="K425" s="303"/>
      <c r="L425" s="303"/>
      <c r="M425" s="308"/>
      <c r="N425" s="299"/>
      <c r="O425" s="299"/>
      <c r="P425" s="299"/>
      <c r="Q425" s="299"/>
      <c r="R425" s="299"/>
      <c r="S425" s="299"/>
      <c r="T425" s="299"/>
      <c r="U425" s="299"/>
      <c r="V425" s="299"/>
      <c r="W425" s="299"/>
      <c r="X425" s="299"/>
      <c r="Y425" s="299"/>
      <c r="Z425" s="299"/>
    </row>
    <row r="426" spans="1:26" ht="13.5" customHeight="1" x14ac:dyDescent="0.2">
      <c r="A426" s="302">
        <v>423</v>
      </c>
      <c r="B426" s="303"/>
      <c r="C426" s="305"/>
      <c r="D426" s="307"/>
      <c r="E426" s="305"/>
      <c r="F426" s="306"/>
      <c r="G426" s="308" t="str">
        <f t="shared" si="4"/>
        <v/>
      </c>
      <c r="H426" s="308"/>
      <c r="I426" s="309"/>
      <c r="J426" s="308"/>
      <c r="K426" s="303"/>
      <c r="L426" s="303"/>
      <c r="M426" s="308"/>
      <c r="N426" s="299"/>
      <c r="O426" s="299"/>
      <c r="P426" s="299"/>
      <c r="Q426" s="299"/>
      <c r="R426" s="299"/>
      <c r="S426" s="299"/>
      <c r="T426" s="299"/>
      <c r="U426" s="299"/>
      <c r="V426" s="299"/>
      <c r="W426" s="299"/>
      <c r="X426" s="299"/>
      <c r="Y426" s="299"/>
      <c r="Z426" s="299"/>
    </row>
    <row r="427" spans="1:26" ht="13.5" customHeight="1" x14ac:dyDescent="0.2">
      <c r="A427" s="302">
        <v>424</v>
      </c>
      <c r="B427" s="303"/>
      <c r="C427" s="305"/>
      <c r="D427" s="307"/>
      <c r="E427" s="305"/>
      <c r="F427" s="306"/>
      <c r="G427" s="308" t="str">
        <f t="shared" si="4"/>
        <v/>
      </c>
      <c r="H427" s="308"/>
      <c r="I427" s="309"/>
      <c r="J427" s="308"/>
      <c r="K427" s="303"/>
      <c r="L427" s="303"/>
      <c r="M427" s="308"/>
      <c r="N427" s="299"/>
      <c r="O427" s="299"/>
      <c r="P427" s="299"/>
      <c r="Q427" s="299"/>
      <c r="R427" s="299"/>
      <c r="S427" s="299"/>
      <c r="T427" s="299"/>
      <c r="U427" s="299"/>
      <c r="V427" s="299"/>
      <c r="W427" s="299"/>
      <c r="X427" s="299"/>
      <c r="Y427" s="299"/>
      <c r="Z427" s="299"/>
    </row>
    <row r="428" spans="1:26" ht="13.5" customHeight="1" x14ac:dyDescent="0.2">
      <c r="A428" s="302">
        <v>425</v>
      </c>
      <c r="B428" s="303"/>
      <c r="C428" s="305"/>
      <c r="D428" s="307"/>
      <c r="E428" s="305"/>
      <c r="F428" s="306"/>
      <c r="G428" s="308" t="str">
        <f t="shared" si="4"/>
        <v/>
      </c>
      <c r="H428" s="308"/>
      <c r="I428" s="309"/>
      <c r="J428" s="308"/>
      <c r="K428" s="303"/>
      <c r="L428" s="303"/>
      <c r="M428" s="308"/>
      <c r="N428" s="299"/>
      <c r="O428" s="299"/>
      <c r="P428" s="299"/>
      <c r="Q428" s="299"/>
      <c r="R428" s="299"/>
      <c r="S428" s="299"/>
      <c r="T428" s="299"/>
      <c r="U428" s="299"/>
      <c r="V428" s="299"/>
      <c r="W428" s="299"/>
      <c r="X428" s="299"/>
      <c r="Y428" s="299"/>
      <c r="Z428" s="299"/>
    </row>
    <row r="429" spans="1:26" ht="13.5" customHeight="1" x14ac:dyDescent="0.2">
      <c r="A429" s="302">
        <v>426</v>
      </c>
      <c r="B429" s="303"/>
      <c r="C429" s="305"/>
      <c r="D429" s="307"/>
      <c r="E429" s="305"/>
      <c r="F429" s="306"/>
      <c r="G429" s="308" t="str">
        <f t="shared" si="4"/>
        <v/>
      </c>
      <c r="H429" s="308"/>
      <c r="I429" s="309"/>
      <c r="J429" s="308"/>
      <c r="K429" s="303"/>
      <c r="L429" s="303"/>
      <c r="M429" s="308"/>
      <c r="N429" s="299"/>
      <c r="O429" s="299"/>
      <c r="P429" s="299"/>
      <c r="Q429" s="299"/>
      <c r="R429" s="299"/>
      <c r="S429" s="299"/>
      <c r="T429" s="299"/>
      <c r="U429" s="299"/>
      <c r="V429" s="299"/>
      <c r="W429" s="299"/>
      <c r="X429" s="299"/>
      <c r="Y429" s="299"/>
      <c r="Z429" s="299"/>
    </row>
    <row r="430" spans="1:26" ht="13.5" customHeight="1" x14ac:dyDescent="0.2">
      <c r="A430" s="302">
        <v>427</v>
      </c>
      <c r="B430" s="303"/>
      <c r="C430" s="305"/>
      <c r="D430" s="307"/>
      <c r="E430" s="305"/>
      <c r="F430" s="306"/>
      <c r="G430" s="308" t="str">
        <f t="shared" si="4"/>
        <v/>
      </c>
      <c r="H430" s="308"/>
      <c r="I430" s="309"/>
      <c r="J430" s="308"/>
      <c r="K430" s="303"/>
      <c r="L430" s="303"/>
      <c r="M430" s="308"/>
      <c r="N430" s="299"/>
      <c r="O430" s="299"/>
      <c r="P430" s="299"/>
      <c r="Q430" s="299"/>
      <c r="R430" s="299"/>
      <c r="S430" s="299"/>
      <c r="T430" s="299"/>
      <c r="U430" s="299"/>
      <c r="V430" s="299"/>
      <c r="W430" s="299"/>
      <c r="X430" s="299"/>
      <c r="Y430" s="299"/>
      <c r="Z430" s="299"/>
    </row>
    <row r="431" spans="1:26" ht="13.5" customHeight="1" x14ac:dyDescent="0.2">
      <c r="A431" s="302">
        <v>428</v>
      </c>
      <c r="B431" s="303"/>
      <c r="C431" s="305"/>
      <c r="D431" s="307"/>
      <c r="E431" s="305"/>
      <c r="F431" s="306"/>
      <c r="G431" s="308" t="str">
        <f t="shared" si="4"/>
        <v/>
      </c>
      <c r="H431" s="308"/>
      <c r="I431" s="309"/>
      <c r="J431" s="308"/>
      <c r="K431" s="303"/>
      <c r="L431" s="303"/>
      <c r="M431" s="308"/>
      <c r="N431" s="299"/>
      <c r="O431" s="299"/>
      <c r="P431" s="299"/>
      <c r="Q431" s="299"/>
      <c r="R431" s="299"/>
      <c r="S431" s="299"/>
      <c r="T431" s="299"/>
      <c r="U431" s="299"/>
      <c r="V431" s="299"/>
      <c r="W431" s="299"/>
      <c r="X431" s="299"/>
      <c r="Y431" s="299"/>
      <c r="Z431" s="299"/>
    </row>
    <row r="432" spans="1:26" ht="13.5" customHeight="1" x14ac:dyDescent="0.2">
      <c r="A432" s="302">
        <v>429</v>
      </c>
      <c r="B432" s="303"/>
      <c r="C432" s="305"/>
      <c r="D432" s="307"/>
      <c r="E432" s="305"/>
      <c r="F432" s="306"/>
      <c r="G432" s="308" t="str">
        <f t="shared" si="4"/>
        <v/>
      </c>
      <c r="H432" s="308"/>
      <c r="I432" s="309"/>
      <c r="J432" s="308"/>
      <c r="K432" s="303"/>
      <c r="L432" s="303"/>
      <c r="M432" s="308"/>
      <c r="N432" s="299"/>
      <c r="O432" s="299"/>
      <c r="P432" s="299"/>
      <c r="Q432" s="299"/>
      <c r="R432" s="299"/>
      <c r="S432" s="299"/>
      <c r="T432" s="299"/>
      <c r="U432" s="299"/>
      <c r="V432" s="299"/>
      <c r="W432" s="299"/>
      <c r="X432" s="299"/>
      <c r="Y432" s="299"/>
      <c r="Z432" s="299"/>
    </row>
    <row r="433" spans="1:26" ht="13.5" customHeight="1" x14ac:dyDescent="0.2">
      <c r="A433" s="302">
        <v>430</v>
      </c>
      <c r="B433" s="303"/>
      <c r="C433" s="305"/>
      <c r="D433" s="307"/>
      <c r="E433" s="305"/>
      <c r="F433" s="306"/>
      <c r="G433" s="308" t="str">
        <f t="shared" si="4"/>
        <v/>
      </c>
      <c r="H433" s="308"/>
      <c r="I433" s="309"/>
      <c r="J433" s="308"/>
      <c r="K433" s="303"/>
      <c r="L433" s="303"/>
      <c r="M433" s="308"/>
      <c r="N433" s="299"/>
      <c r="O433" s="299"/>
      <c r="P433" s="299"/>
      <c r="Q433" s="299"/>
      <c r="R433" s="299"/>
      <c r="S433" s="299"/>
      <c r="T433" s="299"/>
      <c r="U433" s="299"/>
      <c r="V433" s="299"/>
      <c r="W433" s="299"/>
      <c r="X433" s="299"/>
      <c r="Y433" s="299"/>
      <c r="Z433" s="299"/>
    </row>
    <row r="434" spans="1:26" ht="13.5" customHeight="1" x14ac:dyDescent="0.2">
      <c r="A434" s="302">
        <v>431</v>
      </c>
      <c r="B434" s="303"/>
      <c r="C434" s="305"/>
      <c r="D434" s="307"/>
      <c r="E434" s="305"/>
      <c r="F434" s="306"/>
      <c r="G434" s="308" t="str">
        <f t="shared" si="4"/>
        <v/>
      </c>
      <c r="H434" s="308"/>
      <c r="I434" s="309"/>
      <c r="J434" s="308"/>
      <c r="K434" s="303"/>
      <c r="L434" s="303"/>
      <c r="M434" s="308"/>
      <c r="N434" s="299"/>
      <c r="O434" s="299"/>
      <c r="P434" s="299"/>
      <c r="Q434" s="299"/>
      <c r="R434" s="299"/>
      <c r="S434" s="299"/>
      <c r="T434" s="299"/>
      <c r="U434" s="299"/>
      <c r="V434" s="299"/>
      <c r="W434" s="299"/>
      <c r="X434" s="299"/>
      <c r="Y434" s="299"/>
      <c r="Z434" s="299"/>
    </row>
    <row r="435" spans="1:26" ht="13.5" customHeight="1" x14ac:dyDescent="0.2">
      <c r="A435" s="302">
        <v>432</v>
      </c>
      <c r="B435" s="303"/>
      <c r="C435" s="305"/>
      <c r="D435" s="307"/>
      <c r="E435" s="305"/>
      <c r="F435" s="306"/>
      <c r="G435" s="308" t="str">
        <f t="shared" si="4"/>
        <v/>
      </c>
      <c r="H435" s="308"/>
      <c r="I435" s="309"/>
      <c r="J435" s="308"/>
      <c r="K435" s="303"/>
      <c r="L435" s="303"/>
      <c r="M435" s="308"/>
      <c r="N435" s="299"/>
      <c r="O435" s="299"/>
      <c r="P435" s="299"/>
      <c r="Q435" s="299"/>
      <c r="R435" s="299"/>
      <c r="S435" s="299"/>
      <c r="T435" s="299"/>
      <c r="U435" s="299"/>
      <c r="V435" s="299"/>
      <c r="W435" s="299"/>
      <c r="X435" s="299"/>
      <c r="Y435" s="299"/>
      <c r="Z435" s="299"/>
    </row>
    <row r="436" spans="1:26" ht="13.5" customHeight="1" x14ac:dyDescent="0.2">
      <c r="A436" s="302">
        <v>433</v>
      </c>
      <c r="B436" s="303"/>
      <c r="C436" s="305"/>
      <c r="D436" s="307"/>
      <c r="E436" s="305"/>
      <c r="F436" s="306"/>
      <c r="G436" s="308" t="str">
        <f t="shared" si="4"/>
        <v/>
      </c>
      <c r="H436" s="308"/>
      <c r="I436" s="309"/>
      <c r="J436" s="308"/>
      <c r="K436" s="303"/>
      <c r="L436" s="303"/>
      <c r="M436" s="308"/>
      <c r="N436" s="299"/>
      <c r="O436" s="299"/>
      <c r="P436" s="299"/>
      <c r="Q436" s="299"/>
      <c r="R436" s="299"/>
      <c r="S436" s="299"/>
      <c r="T436" s="299"/>
      <c r="U436" s="299"/>
      <c r="V436" s="299"/>
      <c r="W436" s="299"/>
      <c r="X436" s="299"/>
      <c r="Y436" s="299"/>
      <c r="Z436" s="299"/>
    </row>
    <row r="437" spans="1:26" ht="13.5" customHeight="1" x14ac:dyDescent="0.2">
      <c r="A437" s="302">
        <v>434</v>
      </c>
      <c r="B437" s="303"/>
      <c r="C437" s="305"/>
      <c r="D437" s="307"/>
      <c r="E437" s="305"/>
      <c r="F437" s="306"/>
      <c r="G437" s="308" t="str">
        <f t="shared" si="4"/>
        <v/>
      </c>
      <c r="H437" s="308"/>
      <c r="I437" s="309"/>
      <c r="J437" s="308"/>
      <c r="K437" s="303"/>
      <c r="L437" s="303"/>
      <c r="M437" s="308"/>
      <c r="N437" s="299"/>
      <c r="O437" s="299"/>
      <c r="P437" s="299"/>
      <c r="Q437" s="299"/>
      <c r="R437" s="299"/>
      <c r="S437" s="299"/>
      <c r="T437" s="299"/>
      <c r="U437" s="299"/>
      <c r="V437" s="299"/>
      <c r="W437" s="299"/>
      <c r="X437" s="299"/>
      <c r="Y437" s="299"/>
      <c r="Z437" s="299"/>
    </row>
    <row r="438" spans="1:26" ht="13.5" customHeight="1" x14ac:dyDescent="0.2">
      <c r="A438" s="302">
        <v>435</v>
      </c>
      <c r="B438" s="303"/>
      <c r="C438" s="305"/>
      <c r="D438" s="307"/>
      <c r="E438" s="305"/>
      <c r="F438" s="306"/>
      <c r="G438" s="308" t="str">
        <f t="shared" si="4"/>
        <v/>
      </c>
      <c r="H438" s="308"/>
      <c r="I438" s="309"/>
      <c r="J438" s="308"/>
      <c r="K438" s="303"/>
      <c r="L438" s="303"/>
      <c r="M438" s="308"/>
      <c r="N438" s="299"/>
      <c r="O438" s="299"/>
      <c r="P438" s="299"/>
      <c r="Q438" s="299"/>
      <c r="R438" s="299"/>
      <c r="S438" s="299"/>
      <c r="T438" s="299"/>
      <c r="U438" s="299"/>
      <c r="V438" s="299"/>
      <c r="W438" s="299"/>
      <c r="X438" s="299"/>
      <c r="Y438" s="299"/>
      <c r="Z438" s="299"/>
    </row>
    <row r="439" spans="1:26" ht="13.5" customHeight="1" x14ac:dyDescent="0.2">
      <c r="A439" s="302">
        <v>436</v>
      </c>
      <c r="B439" s="303"/>
      <c r="C439" s="305"/>
      <c r="D439" s="307"/>
      <c r="E439" s="305"/>
      <c r="F439" s="306"/>
      <c r="G439" s="308" t="str">
        <f t="shared" si="4"/>
        <v/>
      </c>
      <c r="H439" s="308"/>
      <c r="I439" s="309"/>
      <c r="J439" s="308"/>
      <c r="K439" s="303"/>
      <c r="L439" s="303"/>
      <c r="M439" s="308"/>
      <c r="N439" s="299"/>
      <c r="O439" s="299"/>
      <c r="P439" s="299"/>
      <c r="Q439" s="299"/>
      <c r="R439" s="299"/>
      <c r="S439" s="299"/>
      <c r="T439" s="299"/>
      <c r="U439" s="299"/>
      <c r="V439" s="299"/>
      <c r="W439" s="299"/>
      <c r="X439" s="299"/>
      <c r="Y439" s="299"/>
      <c r="Z439" s="299"/>
    </row>
    <row r="440" spans="1:26" ht="13.5" customHeight="1" x14ac:dyDescent="0.2">
      <c r="A440" s="302">
        <v>437</v>
      </c>
      <c r="B440" s="303"/>
      <c r="C440" s="305"/>
      <c r="D440" s="307"/>
      <c r="E440" s="305"/>
      <c r="F440" s="306"/>
      <c r="G440" s="308" t="str">
        <f t="shared" si="4"/>
        <v/>
      </c>
      <c r="H440" s="308"/>
      <c r="I440" s="309"/>
      <c r="J440" s="308"/>
      <c r="K440" s="303"/>
      <c r="L440" s="303"/>
      <c r="M440" s="308"/>
      <c r="N440" s="299"/>
      <c r="O440" s="299"/>
      <c r="P440" s="299"/>
      <c r="Q440" s="299"/>
      <c r="R440" s="299"/>
      <c r="S440" s="299"/>
      <c r="T440" s="299"/>
      <c r="U440" s="299"/>
      <c r="V440" s="299"/>
      <c r="W440" s="299"/>
      <c r="X440" s="299"/>
      <c r="Y440" s="299"/>
      <c r="Z440" s="299"/>
    </row>
    <row r="441" spans="1:26" ht="13.5" customHeight="1" x14ac:dyDescent="0.2">
      <c r="A441" s="302">
        <v>438</v>
      </c>
      <c r="B441" s="303"/>
      <c r="C441" s="305"/>
      <c r="D441" s="307"/>
      <c r="E441" s="305"/>
      <c r="F441" s="306"/>
      <c r="G441" s="308" t="str">
        <f t="shared" si="4"/>
        <v/>
      </c>
      <c r="H441" s="308"/>
      <c r="I441" s="309"/>
      <c r="J441" s="308"/>
      <c r="K441" s="303"/>
      <c r="L441" s="303"/>
      <c r="M441" s="308"/>
      <c r="N441" s="299"/>
      <c r="O441" s="299"/>
      <c r="P441" s="299"/>
      <c r="Q441" s="299"/>
      <c r="R441" s="299"/>
      <c r="S441" s="299"/>
      <c r="T441" s="299"/>
      <c r="U441" s="299"/>
      <c r="V441" s="299"/>
      <c r="W441" s="299"/>
      <c r="X441" s="299"/>
      <c r="Y441" s="299"/>
      <c r="Z441" s="299"/>
    </row>
    <row r="442" spans="1:26" ht="13.5" customHeight="1" x14ac:dyDescent="0.2">
      <c r="A442" s="302">
        <v>439</v>
      </c>
      <c r="B442" s="303"/>
      <c r="C442" s="305"/>
      <c r="D442" s="307"/>
      <c r="E442" s="305"/>
      <c r="F442" s="306"/>
      <c r="G442" s="308" t="str">
        <f t="shared" si="4"/>
        <v/>
      </c>
      <c r="H442" s="308"/>
      <c r="I442" s="309"/>
      <c r="J442" s="308"/>
      <c r="K442" s="303"/>
      <c r="L442" s="303"/>
      <c r="M442" s="308"/>
      <c r="N442" s="299"/>
      <c r="O442" s="299"/>
      <c r="P442" s="299"/>
      <c r="Q442" s="299"/>
      <c r="R442" s="299"/>
      <c r="S442" s="299"/>
      <c r="T442" s="299"/>
      <c r="U442" s="299"/>
      <c r="V442" s="299"/>
      <c r="W442" s="299"/>
      <c r="X442" s="299"/>
      <c r="Y442" s="299"/>
      <c r="Z442" s="299"/>
    </row>
    <row r="443" spans="1:26" ht="13.5" customHeight="1" x14ac:dyDescent="0.2">
      <c r="A443" s="302">
        <v>440</v>
      </c>
      <c r="B443" s="303"/>
      <c r="C443" s="305"/>
      <c r="D443" s="307"/>
      <c r="E443" s="305"/>
      <c r="F443" s="306"/>
      <c r="G443" s="308" t="str">
        <f t="shared" si="4"/>
        <v/>
      </c>
      <c r="H443" s="308"/>
      <c r="I443" s="309"/>
      <c r="J443" s="308"/>
      <c r="K443" s="303"/>
      <c r="L443" s="303"/>
      <c r="M443" s="308"/>
      <c r="N443" s="299"/>
      <c r="O443" s="299"/>
      <c r="P443" s="299"/>
      <c r="Q443" s="299"/>
      <c r="R443" s="299"/>
      <c r="S443" s="299"/>
      <c r="T443" s="299"/>
      <c r="U443" s="299"/>
      <c r="V443" s="299"/>
      <c r="W443" s="299"/>
      <c r="X443" s="299"/>
      <c r="Y443" s="299"/>
      <c r="Z443" s="299"/>
    </row>
    <row r="444" spans="1:26" ht="13.5" customHeight="1" x14ac:dyDescent="0.2">
      <c r="A444" s="302">
        <v>441</v>
      </c>
      <c r="B444" s="303"/>
      <c r="C444" s="305"/>
      <c r="D444" s="307"/>
      <c r="E444" s="305"/>
      <c r="F444" s="306"/>
      <c r="G444" s="308" t="str">
        <f t="shared" si="4"/>
        <v/>
      </c>
      <c r="H444" s="308"/>
      <c r="I444" s="309"/>
      <c r="J444" s="308"/>
      <c r="K444" s="303"/>
      <c r="L444" s="303"/>
      <c r="M444" s="308"/>
      <c r="N444" s="299"/>
      <c r="O444" s="299"/>
      <c r="P444" s="299"/>
      <c r="Q444" s="299"/>
      <c r="R444" s="299"/>
      <c r="S444" s="299"/>
      <c r="T444" s="299"/>
      <c r="U444" s="299"/>
      <c r="V444" s="299"/>
      <c r="W444" s="299"/>
      <c r="X444" s="299"/>
      <c r="Y444" s="299"/>
      <c r="Z444" s="299"/>
    </row>
    <row r="445" spans="1:26" ht="13.5" customHeight="1" x14ac:dyDescent="0.2">
      <c r="A445" s="302">
        <v>442</v>
      </c>
      <c r="B445" s="303"/>
      <c r="C445" s="305"/>
      <c r="D445" s="307"/>
      <c r="E445" s="305"/>
      <c r="F445" s="306"/>
      <c r="G445" s="308" t="str">
        <f t="shared" si="4"/>
        <v/>
      </c>
      <c r="H445" s="308"/>
      <c r="I445" s="309"/>
      <c r="J445" s="308"/>
      <c r="K445" s="303"/>
      <c r="L445" s="303"/>
      <c r="M445" s="308"/>
      <c r="N445" s="299"/>
      <c r="O445" s="299"/>
      <c r="P445" s="299"/>
      <c r="Q445" s="299"/>
      <c r="R445" s="299"/>
      <c r="S445" s="299"/>
      <c r="T445" s="299"/>
      <c r="U445" s="299"/>
      <c r="V445" s="299"/>
      <c r="W445" s="299"/>
      <c r="X445" s="299"/>
      <c r="Y445" s="299"/>
      <c r="Z445" s="299"/>
    </row>
    <row r="446" spans="1:26" ht="13.5" customHeight="1" x14ac:dyDescent="0.2">
      <c r="A446" s="302">
        <v>443</v>
      </c>
      <c r="B446" s="303"/>
      <c r="C446" s="305"/>
      <c r="D446" s="307"/>
      <c r="E446" s="305"/>
      <c r="F446" s="306"/>
      <c r="G446" s="308" t="str">
        <f t="shared" si="4"/>
        <v/>
      </c>
      <c r="H446" s="308"/>
      <c r="I446" s="309"/>
      <c r="J446" s="308"/>
      <c r="K446" s="303"/>
      <c r="L446" s="303"/>
      <c r="M446" s="308"/>
      <c r="N446" s="299"/>
      <c r="O446" s="299"/>
      <c r="P446" s="299"/>
      <c r="Q446" s="299"/>
      <c r="R446" s="299"/>
      <c r="S446" s="299"/>
      <c r="T446" s="299"/>
      <c r="U446" s="299"/>
      <c r="V446" s="299"/>
      <c r="W446" s="299"/>
      <c r="X446" s="299"/>
      <c r="Y446" s="299"/>
      <c r="Z446" s="299"/>
    </row>
    <row r="447" spans="1:26" ht="13.5" customHeight="1" x14ac:dyDescent="0.2">
      <c r="A447" s="302">
        <v>444</v>
      </c>
      <c r="B447" s="303"/>
      <c r="C447" s="305"/>
      <c r="D447" s="307"/>
      <c r="E447" s="305"/>
      <c r="F447" s="306"/>
      <c r="G447" s="308" t="str">
        <f t="shared" si="4"/>
        <v/>
      </c>
      <c r="H447" s="308"/>
      <c r="I447" s="309"/>
      <c r="J447" s="308"/>
      <c r="K447" s="303"/>
      <c r="L447" s="303"/>
      <c r="M447" s="308"/>
      <c r="N447" s="299"/>
      <c r="O447" s="299"/>
      <c r="P447" s="299"/>
      <c r="Q447" s="299"/>
      <c r="R447" s="299"/>
      <c r="S447" s="299"/>
      <c r="T447" s="299"/>
      <c r="U447" s="299"/>
      <c r="V447" s="299"/>
      <c r="W447" s="299"/>
      <c r="X447" s="299"/>
      <c r="Y447" s="299"/>
      <c r="Z447" s="299"/>
    </row>
    <row r="448" spans="1:26" ht="13.5" customHeight="1" x14ac:dyDescent="0.2">
      <c r="A448" s="302">
        <v>445</v>
      </c>
      <c r="B448" s="303"/>
      <c r="C448" s="305"/>
      <c r="D448" s="307"/>
      <c r="E448" s="305"/>
      <c r="F448" s="306"/>
      <c r="G448" s="308" t="str">
        <f t="shared" si="4"/>
        <v/>
      </c>
      <c r="H448" s="308"/>
      <c r="I448" s="309"/>
      <c r="J448" s="308"/>
      <c r="K448" s="303"/>
      <c r="L448" s="303"/>
      <c r="M448" s="308"/>
      <c r="N448" s="299"/>
      <c r="O448" s="299"/>
      <c r="P448" s="299"/>
      <c r="Q448" s="299"/>
      <c r="R448" s="299"/>
      <c r="S448" s="299"/>
      <c r="T448" s="299"/>
      <c r="U448" s="299"/>
      <c r="V448" s="299"/>
      <c r="W448" s="299"/>
      <c r="X448" s="299"/>
      <c r="Y448" s="299"/>
      <c r="Z448" s="299"/>
    </row>
    <row r="449" spans="1:26" ht="13.5" customHeight="1" x14ac:dyDescent="0.2">
      <c r="A449" s="302">
        <v>446</v>
      </c>
      <c r="B449" s="303"/>
      <c r="C449" s="305"/>
      <c r="D449" s="307"/>
      <c r="E449" s="305"/>
      <c r="F449" s="306"/>
      <c r="G449" s="308" t="str">
        <f t="shared" si="4"/>
        <v/>
      </c>
      <c r="H449" s="308"/>
      <c r="I449" s="309"/>
      <c r="J449" s="308"/>
      <c r="K449" s="303"/>
      <c r="L449" s="303"/>
      <c r="M449" s="308"/>
      <c r="N449" s="299"/>
      <c r="O449" s="299"/>
      <c r="P449" s="299"/>
      <c r="Q449" s="299"/>
      <c r="R449" s="299"/>
      <c r="S449" s="299"/>
      <c r="T449" s="299"/>
      <c r="U449" s="299"/>
      <c r="V449" s="299"/>
      <c r="W449" s="299"/>
      <c r="X449" s="299"/>
      <c r="Y449" s="299"/>
      <c r="Z449" s="299"/>
    </row>
    <row r="450" spans="1:26" ht="13.5" customHeight="1" x14ac:dyDescent="0.2">
      <c r="A450" s="302">
        <v>447</v>
      </c>
      <c r="B450" s="303"/>
      <c r="C450" s="305"/>
      <c r="D450" s="307"/>
      <c r="E450" s="305"/>
      <c r="F450" s="306"/>
      <c r="G450" s="308" t="str">
        <f t="shared" si="4"/>
        <v/>
      </c>
      <c r="H450" s="308"/>
      <c r="I450" s="309"/>
      <c r="J450" s="308"/>
      <c r="K450" s="303"/>
      <c r="L450" s="303"/>
      <c r="M450" s="308"/>
      <c r="N450" s="299"/>
      <c r="O450" s="299"/>
      <c r="P450" s="299"/>
      <c r="Q450" s="299"/>
      <c r="R450" s="299"/>
      <c r="S450" s="299"/>
      <c r="T450" s="299"/>
      <c r="U450" s="299"/>
      <c r="V450" s="299"/>
      <c r="W450" s="299"/>
      <c r="X450" s="299"/>
      <c r="Y450" s="299"/>
      <c r="Z450" s="299"/>
    </row>
    <row r="451" spans="1:26" ht="13.5" customHeight="1" x14ac:dyDescent="0.2">
      <c r="A451" s="302">
        <v>448</v>
      </c>
      <c r="B451" s="303"/>
      <c r="C451" s="305"/>
      <c r="D451" s="307"/>
      <c r="E451" s="305"/>
      <c r="F451" s="306"/>
      <c r="G451" s="308" t="str">
        <f t="shared" si="4"/>
        <v/>
      </c>
      <c r="H451" s="308"/>
      <c r="I451" s="309"/>
      <c r="J451" s="308"/>
      <c r="K451" s="303"/>
      <c r="L451" s="303"/>
      <c r="M451" s="308"/>
      <c r="N451" s="299"/>
      <c r="O451" s="299"/>
      <c r="P451" s="299"/>
      <c r="Q451" s="299"/>
      <c r="R451" s="299"/>
      <c r="S451" s="299"/>
      <c r="T451" s="299"/>
      <c r="U451" s="299"/>
      <c r="V451" s="299"/>
      <c r="W451" s="299"/>
      <c r="X451" s="299"/>
      <c r="Y451" s="299"/>
      <c r="Z451" s="299"/>
    </row>
    <row r="452" spans="1:26" ht="13.5" customHeight="1" x14ac:dyDescent="0.2">
      <c r="A452" s="302">
        <v>449</v>
      </c>
      <c r="B452" s="303"/>
      <c r="C452" s="305"/>
      <c r="D452" s="307"/>
      <c r="E452" s="305"/>
      <c r="F452" s="306"/>
      <c r="G452" s="308" t="str">
        <f t="shared" si="4"/>
        <v/>
      </c>
      <c r="H452" s="308"/>
      <c r="I452" s="309"/>
      <c r="J452" s="308"/>
      <c r="K452" s="303"/>
      <c r="L452" s="303"/>
      <c r="M452" s="308"/>
      <c r="N452" s="299"/>
      <c r="O452" s="299"/>
      <c r="P452" s="299"/>
      <c r="Q452" s="299"/>
      <c r="R452" s="299"/>
      <c r="S452" s="299"/>
      <c r="T452" s="299"/>
      <c r="U452" s="299"/>
      <c r="V452" s="299"/>
      <c r="W452" s="299"/>
      <c r="X452" s="299"/>
      <c r="Y452" s="299"/>
      <c r="Z452" s="299"/>
    </row>
    <row r="453" spans="1:26" ht="13.5" customHeight="1" x14ac:dyDescent="0.2">
      <c r="A453" s="302">
        <v>450</v>
      </c>
      <c r="B453" s="303"/>
      <c r="C453" s="305"/>
      <c r="D453" s="307"/>
      <c r="E453" s="305"/>
      <c r="F453" s="306"/>
      <c r="G453" s="308" t="str">
        <f t="shared" si="4"/>
        <v/>
      </c>
      <c r="H453" s="308"/>
      <c r="I453" s="309"/>
      <c r="J453" s="308"/>
      <c r="K453" s="303"/>
      <c r="L453" s="303"/>
      <c r="M453" s="308"/>
      <c r="N453" s="299"/>
      <c r="O453" s="299"/>
      <c r="P453" s="299"/>
      <c r="Q453" s="299"/>
      <c r="R453" s="299"/>
      <c r="S453" s="299"/>
      <c r="T453" s="299"/>
      <c r="U453" s="299"/>
      <c r="V453" s="299"/>
      <c r="W453" s="299"/>
      <c r="X453" s="299"/>
      <c r="Y453" s="299"/>
      <c r="Z453" s="299"/>
    </row>
    <row r="454" spans="1:26" ht="13.5" customHeight="1" x14ac:dyDescent="0.2">
      <c r="A454" s="302">
        <v>451</v>
      </c>
      <c r="B454" s="303"/>
      <c r="C454" s="305"/>
      <c r="D454" s="307"/>
      <c r="E454" s="305"/>
      <c r="F454" s="306"/>
      <c r="G454" s="308" t="str">
        <f t="shared" si="4"/>
        <v/>
      </c>
      <c r="H454" s="308"/>
      <c r="I454" s="309"/>
      <c r="J454" s="308"/>
      <c r="K454" s="303"/>
      <c r="L454" s="303"/>
      <c r="M454" s="308"/>
      <c r="N454" s="299"/>
      <c r="O454" s="299"/>
      <c r="P454" s="299"/>
      <c r="Q454" s="299"/>
      <c r="R454" s="299"/>
      <c r="S454" s="299"/>
      <c r="T454" s="299"/>
      <c r="U454" s="299"/>
      <c r="V454" s="299"/>
      <c r="W454" s="299"/>
      <c r="X454" s="299"/>
      <c r="Y454" s="299"/>
      <c r="Z454" s="299"/>
    </row>
    <row r="455" spans="1:26" ht="13.5" customHeight="1" x14ac:dyDescent="0.2">
      <c r="A455" s="302">
        <v>452</v>
      </c>
      <c r="B455" s="303"/>
      <c r="C455" s="305"/>
      <c r="D455" s="307"/>
      <c r="E455" s="305"/>
      <c r="F455" s="306"/>
      <c r="G455" s="308" t="str">
        <f t="shared" si="4"/>
        <v/>
      </c>
      <c r="H455" s="308"/>
      <c r="I455" s="309"/>
      <c r="J455" s="308"/>
      <c r="K455" s="303"/>
      <c r="L455" s="303"/>
      <c r="M455" s="308"/>
      <c r="N455" s="299"/>
      <c r="O455" s="299"/>
      <c r="P455" s="299"/>
      <c r="Q455" s="299"/>
      <c r="R455" s="299"/>
      <c r="S455" s="299"/>
      <c r="T455" s="299"/>
      <c r="U455" s="299"/>
      <c r="V455" s="299"/>
      <c r="W455" s="299"/>
      <c r="X455" s="299"/>
      <c r="Y455" s="299"/>
      <c r="Z455" s="299"/>
    </row>
    <row r="456" spans="1:26" ht="13.5" customHeight="1" x14ac:dyDescent="0.2">
      <c r="A456" s="302">
        <v>453</v>
      </c>
      <c r="B456" s="303"/>
      <c r="C456" s="305"/>
      <c r="D456" s="307"/>
      <c r="E456" s="305"/>
      <c r="F456" s="306"/>
      <c r="G456" s="308" t="str">
        <f t="shared" si="4"/>
        <v/>
      </c>
      <c r="H456" s="308"/>
      <c r="I456" s="309"/>
      <c r="J456" s="308"/>
      <c r="K456" s="303"/>
      <c r="L456" s="303"/>
      <c r="M456" s="308"/>
      <c r="N456" s="299"/>
      <c r="O456" s="299"/>
      <c r="P456" s="299"/>
      <c r="Q456" s="299"/>
      <c r="R456" s="299"/>
      <c r="S456" s="299"/>
      <c r="T456" s="299"/>
      <c r="U456" s="299"/>
      <c r="V456" s="299"/>
      <c r="W456" s="299"/>
      <c r="X456" s="299"/>
      <c r="Y456" s="299"/>
      <c r="Z456" s="299"/>
    </row>
    <row r="457" spans="1:26" ht="13.5" customHeight="1" x14ac:dyDescent="0.2">
      <c r="A457" s="302">
        <v>454</v>
      </c>
      <c r="B457" s="303"/>
      <c r="C457" s="305"/>
      <c r="D457" s="307"/>
      <c r="E457" s="305"/>
      <c r="F457" s="306"/>
      <c r="G457" s="308" t="str">
        <f t="shared" si="4"/>
        <v/>
      </c>
      <c r="H457" s="308"/>
      <c r="I457" s="309"/>
      <c r="J457" s="308"/>
      <c r="K457" s="303"/>
      <c r="L457" s="303"/>
      <c r="M457" s="308"/>
      <c r="N457" s="299"/>
      <c r="O457" s="299"/>
      <c r="P457" s="299"/>
      <c r="Q457" s="299"/>
      <c r="R457" s="299"/>
      <c r="S457" s="299"/>
      <c r="T457" s="299"/>
      <c r="U457" s="299"/>
      <c r="V457" s="299"/>
      <c r="W457" s="299"/>
      <c r="X457" s="299"/>
      <c r="Y457" s="299"/>
      <c r="Z457" s="299"/>
    </row>
    <row r="458" spans="1:26" ht="13.5" customHeight="1" x14ac:dyDescent="0.2">
      <c r="A458" s="302">
        <v>455</v>
      </c>
      <c r="B458" s="303"/>
      <c r="C458" s="305"/>
      <c r="D458" s="307"/>
      <c r="E458" s="305"/>
      <c r="F458" s="306"/>
      <c r="G458" s="308" t="str">
        <f t="shared" si="4"/>
        <v/>
      </c>
      <c r="H458" s="308"/>
      <c r="I458" s="309"/>
      <c r="J458" s="308"/>
      <c r="K458" s="303"/>
      <c r="L458" s="303"/>
      <c r="M458" s="308"/>
      <c r="N458" s="299"/>
      <c r="O458" s="299"/>
      <c r="P458" s="299"/>
      <c r="Q458" s="299"/>
      <c r="R458" s="299"/>
      <c r="S458" s="299"/>
      <c r="T458" s="299"/>
      <c r="U458" s="299"/>
      <c r="V458" s="299"/>
      <c r="W458" s="299"/>
      <c r="X458" s="299"/>
      <c r="Y458" s="299"/>
      <c r="Z458" s="299"/>
    </row>
    <row r="459" spans="1:26" ht="13.5" customHeight="1" x14ac:dyDescent="0.2">
      <c r="A459" s="302">
        <v>456</v>
      </c>
      <c r="B459" s="303"/>
      <c r="C459" s="305"/>
      <c r="D459" s="307"/>
      <c r="E459" s="305"/>
      <c r="F459" s="306"/>
      <c r="G459" s="308" t="str">
        <f t="shared" si="4"/>
        <v/>
      </c>
      <c r="H459" s="308"/>
      <c r="I459" s="309"/>
      <c r="J459" s="308"/>
      <c r="K459" s="303"/>
      <c r="L459" s="303"/>
      <c r="M459" s="308"/>
      <c r="N459" s="299"/>
      <c r="O459" s="299"/>
      <c r="P459" s="299"/>
      <c r="Q459" s="299"/>
      <c r="R459" s="299"/>
      <c r="S459" s="299"/>
      <c r="T459" s="299"/>
      <c r="U459" s="299"/>
      <c r="V459" s="299"/>
      <c r="W459" s="299"/>
      <c r="X459" s="299"/>
      <c r="Y459" s="299"/>
      <c r="Z459" s="299"/>
    </row>
    <row r="460" spans="1:26" ht="13.5" customHeight="1" x14ac:dyDescent="0.2">
      <c r="A460" s="302">
        <v>457</v>
      </c>
      <c r="B460" s="303"/>
      <c r="C460" s="305"/>
      <c r="D460" s="307"/>
      <c r="E460" s="305"/>
      <c r="F460" s="306"/>
      <c r="G460" s="308" t="str">
        <f t="shared" si="4"/>
        <v/>
      </c>
      <c r="H460" s="308"/>
      <c r="I460" s="309"/>
      <c r="J460" s="308"/>
      <c r="K460" s="303"/>
      <c r="L460" s="303"/>
      <c r="M460" s="308"/>
      <c r="N460" s="299"/>
      <c r="O460" s="299"/>
      <c r="P460" s="299"/>
      <c r="Q460" s="299"/>
      <c r="R460" s="299"/>
      <c r="S460" s="299"/>
      <c r="T460" s="299"/>
      <c r="U460" s="299"/>
      <c r="V460" s="299"/>
      <c r="W460" s="299"/>
      <c r="X460" s="299"/>
      <c r="Y460" s="299"/>
      <c r="Z460" s="299"/>
    </row>
    <row r="461" spans="1:26" ht="13.5" customHeight="1" x14ac:dyDescent="0.2">
      <c r="A461" s="302">
        <v>458</v>
      </c>
      <c r="B461" s="303"/>
      <c r="C461" s="305"/>
      <c r="D461" s="307"/>
      <c r="E461" s="305"/>
      <c r="F461" s="306"/>
      <c r="G461" s="308" t="str">
        <f t="shared" si="4"/>
        <v/>
      </c>
      <c r="H461" s="308"/>
      <c r="I461" s="309"/>
      <c r="J461" s="308"/>
      <c r="K461" s="303"/>
      <c r="L461" s="303"/>
      <c r="M461" s="308"/>
      <c r="N461" s="299"/>
      <c r="O461" s="299"/>
      <c r="P461" s="299"/>
      <c r="Q461" s="299"/>
      <c r="R461" s="299"/>
      <c r="S461" s="299"/>
      <c r="T461" s="299"/>
      <c r="U461" s="299"/>
      <c r="V461" s="299"/>
      <c r="W461" s="299"/>
      <c r="X461" s="299"/>
      <c r="Y461" s="299"/>
      <c r="Z461" s="299"/>
    </row>
    <row r="462" spans="1:26" ht="13.5" customHeight="1" x14ac:dyDescent="0.2">
      <c r="A462" s="302">
        <v>459</v>
      </c>
      <c r="B462" s="303"/>
      <c r="C462" s="305"/>
      <c r="D462" s="307"/>
      <c r="E462" s="305"/>
      <c r="F462" s="306"/>
      <c r="G462" s="308" t="str">
        <f t="shared" si="4"/>
        <v/>
      </c>
      <c r="H462" s="308"/>
      <c r="I462" s="309"/>
      <c r="J462" s="308"/>
      <c r="K462" s="303"/>
      <c r="L462" s="303"/>
      <c r="M462" s="308"/>
      <c r="N462" s="299"/>
      <c r="O462" s="299"/>
      <c r="P462" s="299"/>
      <c r="Q462" s="299"/>
      <c r="R462" s="299"/>
      <c r="S462" s="299"/>
      <c r="T462" s="299"/>
      <c r="U462" s="299"/>
      <c r="V462" s="299"/>
      <c r="W462" s="299"/>
      <c r="X462" s="299"/>
      <c r="Y462" s="299"/>
      <c r="Z462" s="299"/>
    </row>
    <row r="463" spans="1:26" ht="13.5" customHeight="1" x14ac:dyDescent="0.2">
      <c r="A463" s="302">
        <v>460</v>
      </c>
      <c r="B463" s="303"/>
      <c r="C463" s="305"/>
      <c r="D463" s="307"/>
      <c r="E463" s="305"/>
      <c r="F463" s="306"/>
      <c r="G463" s="308" t="str">
        <f t="shared" si="4"/>
        <v/>
      </c>
      <c r="H463" s="308"/>
      <c r="I463" s="309"/>
      <c r="J463" s="308"/>
      <c r="K463" s="303"/>
      <c r="L463" s="303"/>
      <c r="M463" s="308"/>
      <c r="N463" s="299"/>
      <c r="O463" s="299"/>
      <c r="P463" s="299"/>
      <c r="Q463" s="299"/>
      <c r="R463" s="299"/>
      <c r="S463" s="299"/>
      <c r="T463" s="299"/>
      <c r="U463" s="299"/>
      <c r="V463" s="299"/>
      <c r="W463" s="299"/>
      <c r="X463" s="299"/>
      <c r="Y463" s="299"/>
      <c r="Z463" s="299"/>
    </row>
    <row r="464" spans="1:26" ht="13.5" customHeight="1" x14ac:dyDescent="0.2">
      <c r="A464" s="302">
        <v>461</v>
      </c>
      <c r="B464" s="303"/>
      <c r="C464" s="305"/>
      <c r="D464" s="307"/>
      <c r="E464" s="305"/>
      <c r="F464" s="306"/>
      <c r="G464" s="308" t="str">
        <f t="shared" si="4"/>
        <v/>
      </c>
      <c r="H464" s="308"/>
      <c r="I464" s="309"/>
      <c r="J464" s="308"/>
      <c r="K464" s="303"/>
      <c r="L464" s="303"/>
      <c r="M464" s="308"/>
      <c r="N464" s="299"/>
      <c r="O464" s="299"/>
      <c r="P464" s="299"/>
      <c r="Q464" s="299"/>
      <c r="R464" s="299"/>
      <c r="S464" s="299"/>
      <c r="T464" s="299"/>
      <c r="U464" s="299"/>
      <c r="V464" s="299"/>
      <c r="W464" s="299"/>
      <c r="X464" s="299"/>
      <c r="Y464" s="299"/>
      <c r="Z464" s="299"/>
    </row>
    <row r="465" spans="1:26" ht="13.5" customHeight="1" x14ac:dyDescent="0.2">
      <c r="A465" s="302">
        <v>462</v>
      </c>
      <c r="B465" s="303"/>
      <c r="C465" s="305"/>
      <c r="D465" s="307"/>
      <c r="E465" s="305"/>
      <c r="F465" s="306"/>
      <c r="G465" s="308" t="str">
        <f t="shared" si="4"/>
        <v/>
      </c>
      <c r="H465" s="308"/>
      <c r="I465" s="309"/>
      <c r="J465" s="308"/>
      <c r="K465" s="303"/>
      <c r="L465" s="303"/>
      <c r="M465" s="308"/>
      <c r="N465" s="299"/>
      <c r="O465" s="299"/>
      <c r="P465" s="299"/>
      <c r="Q465" s="299"/>
      <c r="R465" s="299"/>
      <c r="S465" s="299"/>
      <c r="T465" s="299"/>
      <c r="U465" s="299"/>
      <c r="V465" s="299"/>
      <c r="W465" s="299"/>
      <c r="X465" s="299"/>
      <c r="Y465" s="299"/>
      <c r="Z465" s="299"/>
    </row>
    <row r="466" spans="1:26" ht="13.5" customHeight="1" x14ac:dyDescent="0.2">
      <c r="A466" s="302">
        <v>463</v>
      </c>
      <c r="B466" s="303"/>
      <c r="C466" s="305"/>
      <c r="D466" s="307"/>
      <c r="E466" s="305"/>
      <c r="F466" s="306"/>
      <c r="G466" s="308" t="str">
        <f t="shared" si="4"/>
        <v/>
      </c>
      <c r="H466" s="308"/>
      <c r="I466" s="309"/>
      <c r="J466" s="308"/>
      <c r="K466" s="303"/>
      <c r="L466" s="303"/>
      <c r="M466" s="308"/>
      <c r="N466" s="299"/>
      <c r="O466" s="299"/>
      <c r="P466" s="299"/>
      <c r="Q466" s="299"/>
      <c r="R466" s="299"/>
      <c r="S466" s="299"/>
      <c r="T466" s="299"/>
      <c r="U466" s="299"/>
      <c r="V466" s="299"/>
      <c r="W466" s="299"/>
      <c r="X466" s="299"/>
      <c r="Y466" s="299"/>
      <c r="Z466" s="299"/>
    </row>
    <row r="467" spans="1:26" ht="13.5" customHeight="1" x14ac:dyDescent="0.2">
      <c r="A467" s="302">
        <v>464</v>
      </c>
      <c r="B467" s="303"/>
      <c r="C467" s="305"/>
      <c r="D467" s="307"/>
      <c r="E467" s="305"/>
      <c r="F467" s="306"/>
      <c r="G467" s="308" t="str">
        <f t="shared" si="4"/>
        <v/>
      </c>
      <c r="H467" s="308"/>
      <c r="I467" s="309"/>
      <c r="J467" s="308"/>
      <c r="K467" s="303"/>
      <c r="L467" s="303"/>
      <c r="M467" s="308"/>
      <c r="N467" s="299"/>
      <c r="O467" s="299"/>
      <c r="P467" s="299"/>
      <c r="Q467" s="299"/>
      <c r="R467" s="299"/>
      <c r="S467" s="299"/>
      <c r="T467" s="299"/>
      <c r="U467" s="299"/>
      <c r="V467" s="299"/>
      <c r="W467" s="299"/>
      <c r="X467" s="299"/>
      <c r="Y467" s="299"/>
      <c r="Z467" s="299"/>
    </row>
    <row r="468" spans="1:26" ht="13.5" customHeight="1" x14ac:dyDescent="0.2">
      <c r="A468" s="302">
        <v>465</v>
      </c>
      <c r="B468" s="303"/>
      <c r="C468" s="305"/>
      <c r="D468" s="307"/>
      <c r="E468" s="305"/>
      <c r="F468" s="306"/>
      <c r="G468" s="308" t="str">
        <f t="shared" si="4"/>
        <v/>
      </c>
      <c r="H468" s="308"/>
      <c r="I468" s="309"/>
      <c r="J468" s="308"/>
      <c r="K468" s="303"/>
      <c r="L468" s="303"/>
      <c r="M468" s="308"/>
      <c r="N468" s="299"/>
      <c r="O468" s="299"/>
      <c r="P468" s="299"/>
      <c r="Q468" s="299"/>
      <c r="R468" s="299"/>
      <c r="S468" s="299"/>
      <c r="T468" s="299"/>
      <c r="U468" s="299"/>
      <c r="V468" s="299"/>
      <c r="W468" s="299"/>
      <c r="X468" s="299"/>
      <c r="Y468" s="299"/>
      <c r="Z468" s="299"/>
    </row>
    <row r="469" spans="1:26" ht="13.5" customHeight="1" x14ac:dyDescent="0.2">
      <c r="A469" s="302">
        <v>466</v>
      </c>
      <c r="B469" s="303"/>
      <c r="C469" s="305"/>
      <c r="D469" s="307"/>
      <c r="E469" s="305"/>
      <c r="F469" s="306"/>
      <c r="G469" s="308" t="str">
        <f t="shared" si="4"/>
        <v/>
      </c>
      <c r="H469" s="308"/>
      <c r="I469" s="309"/>
      <c r="J469" s="308"/>
      <c r="K469" s="303"/>
      <c r="L469" s="303"/>
      <c r="M469" s="308"/>
      <c r="N469" s="299"/>
      <c r="O469" s="299"/>
      <c r="P469" s="299"/>
      <c r="Q469" s="299"/>
      <c r="R469" s="299"/>
      <c r="S469" s="299"/>
      <c r="T469" s="299"/>
      <c r="U469" s="299"/>
      <c r="V469" s="299"/>
      <c r="W469" s="299"/>
      <c r="X469" s="299"/>
      <c r="Y469" s="299"/>
      <c r="Z469" s="299"/>
    </row>
    <row r="470" spans="1:26" ht="13.5" customHeight="1" x14ac:dyDescent="0.2">
      <c r="A470" s="302">
        <v>467</v>
      </c>
      <c r="B470" s="303"/>
      <c r="C470" s="305"/>
      <c r="D470" s="307"/>
      <c r="E470" s="305"/>
      <c r="F470" s="306"/>
      <c r="G470" s="308" t="str">
        <f t="shared" si="4"/>
        <v/>
      </c>
      <c r="H470" s="308"/>
      <c r="I470" s="309"/>
      <c r="J470" s="308"/>
      <c r="K470" s="303"/>
      <c r="L470" s="303"/>
      <c r="M470" s="308"/>
      <c r="N470" s="299"/>
      <c r="O470" s="299"/>
      <c r="P470" s="299"/>
      <c r="Q470" s="299"/>
      <c r="R470" s="299"/>
      <c r="S470" s="299"/>
      <c r="T470" s="299"/>
      <c r="U470" s="299"/>
      <c r="V470" s="299"/>
      <c r="W470" s="299"/>
      <c r="X470" s="299"/>
      <c r="Y470" s="299"/>
      <c r="Z470" s="299"/>
    </row>
    <row r="471" spans="1:26" ht="13.5" customHeight="1" x14ac:dyDescent="0.2">
      <c r="A471" s="302">
        <v>468</v>
      </c>
      <c r="B471" s="303"/>
      <c r="C471" s="305"/>
      <c r="D471" s="307"/>
      <c r="E471" s="305"/>
      <c r="F471" s="306"/>
      <c r="G471" s="308" t="str">
        <f t="shared" si="4"/>
        <v/>
      </c>
      <c r="H471" s="308"/>
      <c r="I471" s="309"/>
      <c r="J471" s="308"/>
      <c r="K471" s="303"/>
      <c r="L471" s="303"/>
      <c r="M471" s="308"/>
      <c r="N471" s="299"/>
      <c r="O471" s="299"/>
      <c r="P471" s="299"/>
      <c r="Q471" s="299"/>
      <c r="R471" s="299"/>
      <c r="S471" s="299"/>
      <c r="T471" s="299"/>
      <c r="U471" s="299"/>
      <c r="V471" s="299"/>
      <c r="W471" s="299"/>
      <c r="X471" s="299"/>
      <c r="Y471" s="299"/>
      <c r="Z471" s="299"/>
    </row>
    <row r="472" spans="1:26" ht="13.5" customHeight="1" x14ac:dyDescent="0.2">
      <c r="A472" s="302">
        <v>469</v>
      </c>
      <c r="B472" s="303"/>
      <c r="C472" s="305"/>
      <c r="D472" s="307"/>
      <c r="E472" s="305"/>
      <c r="F472" s="306"/>
      <c r="G472" s="308" t="str">
        <f t="shared" si="4"/>
        <v/>
      </c>
      <c r="H472" s="308"/>
      <c r="I472" s="309"/>
      <c r="J472" s="308"/>
      <c r="K472" s="303"/>
      <c r="L472" s="303"/>
      <c r="M472" s="308"/>
      <c r="N472" s="299"/>
      <c r="O472" s="299"/>
      <c r="P472" s="299"/>
      <c r="Q472" s="299"/>
      <c r="R472" s="299"/>
      <c r="S472" s="299"/>
      <c r="T472" s="299"/>
      <c r="U472" s="299"/>
      <c r="V472" s="299"/>
      <c r="W472" s="299"/>
      <c r="X472" s="299"/>
      <c r="Y472" s="299"/>
      <c r="Z472" s="299"/>
    </row>
    <row r="473" spans="1:26" ht="13.5" customHeight="1" x14ac:dyDescent="0.2">
      <c r="A473" s="302">
        <v>470</v>
      </c>
      <c r="B473" s="303"/>
      <c r="C473" s="305"/>
      <c r="D473" s="307"/>
      <c r="E473" s="305"/>
      <c r="F473" s="306"/>
      <c r="G473" s="308" t="str">
        <f t="shared" si="4"/>
        <v/>
      </c>
      <c r="H473" s="308"/>
      <c r="I473" s="309"/>
      <c r="J473" s="308"/>
      <c r="K473" s="303"/>
      <c r="L473" s="303"/>
      <c r="M473" s="308"/>
      <c r="N473" s="299"/>
      <c r="O473" s="299"/>
      <c r="P473" s="299"/>
      <c r="Q473" s="299"/>
      <c r="R473" s="299"/>
      <c r="S473" s="299"/>
      <c r="T473" s="299"/>
      <c r="U473" s="299"/>
      <c r="V473" s="299"/>
      <c r="W473" s="299"/>
      <c r="X473" s="299"/>
      <c r="Y473" s="299"/>
      <c r="Z473" s="299"/>
    </row>
    <row r="474" spans="1:26" ht="13.5" customHeight="1" x14ac:dyDescent="0.2">
      <c r="A474" s="302">
        <v>471</v>
      </c>
      <c r="B474" s="303"/>
      <c r="C474" s="305"/>
      <c r="D474" s="307"/>
      <c r="E474" s="305"/>
      <c r="F474" s="306"/>
      <c r="G474" s="308" t="str">
        <f t="shared" si="4"/>
        <v/>
      </c>
      <c r="H474" s="308"/>
      <c r="I474" s="309"/>
      <c r="J474" s="308"/>
      <c r="K474" s="303"/>
      <c r="L474" s="303"/>
      <c r="M474" s="308"/>
      <c r="N474" s="299"/>
      <c r="O474" s="299"/>
      <c r="P474" s="299"/>
      <c r="Q474" s="299"/>
      <c r="R474" s="299"/>
      <c r="S474" s="299"/>
      <c r="T474" s="299"/>
      <c r="U474" s="299"/>
      <c r="V474" s="299"/>
      <c r="W474" s="299"/>
      <c r="X474" s="299"/>
      <c r="Y474" s="299"/>
      <c r="Z474" s="299"/>
    </row>
    <row r="475" spans="1:26" ht="13.5" customHeight="1" x14ac:dyDescent="0.2">
      <c r="A475" s="302">
        <v>472</v>
      </c>
      <c r="B475" s="303"/>
      <c r="C475" s="305"/>
      <c r="D475" s="307"/>
      <c r="E475" s="305"/>
      <c r="F475" s="306"/>
      <c r="G475" s="308" t="str">
        <f t="shared" si="4"/>
        <v/>
      </c>
      <c r="H475" s="308"/>
      <c r="I475" s="309"/>
      <c r="J475" s="308"/>
      <c r="K475" s="303"/>
      <c r="L475" s="303"/>
      <c r="M475" s="308"/>
      <c r="N475" s="299"/>
      <c r="O475" s="299"/>
      <c r="P475" s="299"/>
      <c r="Q475" s="299"/>
      <c r="R475" s="299"/>
      <c r="S475" s="299"/>
      <c r="T475" s="299"/>
      <c r="U475" s="299"/>
      <c r="V475" s="299"/>
      <c r="W475" s="299"/>
      <c r="X475" s="299"/>
      <c r="Y475" s="299"/>
      <c r="Z475" s="299"/>
    </row>
    <row r="476" spans="1:26" ht="13.5" customHeight="1" x14ac:dyDescent="0.2">
      <c r="A476" s="302">
        <v>473</v>
      </c>
      <c r="B476" s="303"/>
      <c r="C476" s="305"/>
      <c r="D476" s="307"/>
      <c r="E476" s="305"/>
      <c r="F476" s="306"/>
      <c r="G476" s="308" t="str">
        <f t="shared" si="4"/>
        <v/>
      </c>
      <c r="H476" s="308"/>
      <c r="I476" s="309"/>
      <c r="J476" s="308"/>
      <c r="K476" s="303"/>
      <c r="L476" s="303"/>
      <c r="M476" s="308"/>
      <c r="N476" s="299"/>
      <c r="O476" s="299"/>
      <c r="P476" s="299"/>
      <c r="Q476" s="299"/>
      <c r="R476" s="299"/>
      <c r="S476" s="299"/>
      <c r="T476" s="299"/>
      <c r="U476" s="299"/>
      <c r="V476" s="299"/>
      <c r="W476" s="299"/>
      <c r="X476" s="299"/>
      <c r="Y476" s="299"/>
      <c r="Z476" s="299"/>
    </row>
    <row r="477" spans="1:26" ht="13.5" customHeight="1" x14ac:dyDescent="0.2">
      <c r="A477" s="302">
        <v>474</v>
      </c>
      <c r="B477" s="303"/>
      <c r="C477" s="305"/>
      <c r="D477" s="307"/>
      <c r="E477" s="305"/>
      <c r="F477" s="306"/>
      <c r="G477" s="308" t="str">
        <f t="shared" si="4"/>
        <v/>
      </c>
      <c r="H477" s="308"/>
      <c r="I477" s="309"/>
      <c r="J477" s="308"/>
      <c r="K477" s="303"/>
      <c r="L477" s="303"/>
      <c r="M477" s="308"/>
      <c r="N477" s="299"/>
      <c r="O477" s="299"/>
      <c r="P477" s="299"/>
      <c r="Q477" s="299"/>
      <c r="R477" s="299"/>
      <c r="S477" s="299"/>
      <c r="T477" s="299"/>
      <c r="U477" s="299"/>
      <c r="V477" s="299"/>
      <c r="W477" s="299"/>
      <c r="X477" s="299"/>
      <c r="Y477" s="299"/>
      <c r="Z477" s="299"/>
    </row>
    <row r="478" spans="1:26" ht="13.5" customHeight="1" x14ac:dyDescent="0.2">
      <c r="A478" s="302">
        <v>475</v>
      </c>
      <c r="B478" s="303"/>
      <c r="C478" s="305"/>
      <c r="D478" s="307"/>
      <c r="E478" s="305"/>
      <c r="F478" s="306"/>
      <c r="G478" s="308" t="str">
        <f t="shared" si="4"/>
        <v/>
      </c>
      <c r="H478" s="308"/>
      <c r="I478" s="309"/>
      <c r="J478" s="308"/>
      <c r="K478" s="303"/>
      <c r="L478" s="303"/>
      <c r="M478" s="308"/>
      <c r="N478" s="299"/>
      <c r="O478" s="299"/>
      <c r="P478" s="299"/>
      <c r="Q478" s="299"/>
      <c r="R478" s="299"/>
      <c r="S478" s="299"/>
      <c r="T478" s="299"/>
      <c r="U478" s="299"/>
      <c r="V478" s="299"/>
      <c r="W478" s="299"/>
      <c r="X478" s="299"/>
      <c r="Y478" s="299"/>
      <c r="Z478" s="299"/>
    </row>
    <row r="479" spans="1:26" ht="13.5" customHeight="1" x14ac:dyDescent="0.2">
      <c r="A479" s="302">
        <v>476</v>
      </c>
      <c r="B479" s="303"/>
      <c r="C479" s="305"/>
      <c r="D479" s="307"/>
      <c r="E479" s="305"/>
      <c r="F479" s="306"/>
      <c r="G479" s="308" t="str">
        <f t="shared" si="4"/>
        <v/>
      </c>
      <c r="H479" s="308"/>
      <c r="I479" s="309"/>
      <c r="J479" s="308"/>
      <c r="K479" s="303"/>
      <c r="L479" s="303"/>
      <c r="M479" s="308"/>
      <c r="N479" s="299"/>
      <c r="O479" s="299"/>
      <c r="P479" s="299"/>
      <c r="Q479" s="299"/>
      <c r="R479" s="299"/>
      <c r="S479" s="299"/>
      <c r="T479" s="299"/>
      <c r="U479" s="299"/>
      <c r="V479" s="299"/>
      <c r="W479" s="299"/>
      <c r="X479" s="299"/>
      <c r="Y479" s="299"/>
      <c r="Z479" s="299"/>
    </row>
    <row r="480" spans="1:26" ht="13.5" customHeight="1" x14ac:dyDescent="0.2">
      <c r="A480" s="302">
        <v>477</v>
      </c>
      <c r="B480" s="303"/>
      <c r="C480" s="305"/>
      <c r="D480" s="307"/>
      <c r="E480" s="305"/>
      <c r="F480" s="306"/>
      <c r="G480" s="308" t="str">
        <f t="shared" si="4"/>
        <v/>
      </c>
      <c r="H480" s="308"/>
      <c r="I480" s="309"/>
      <c r="J480" s="308"/>
      <c r="K480" s="303"/>
      <c r="L480" s="303"/>
      <c r="M480" s="308"/>
      <c r="N480" s="299"/>
      <c r="O480" s="299"/>
      <c r="P480" s="299"/>
      <c r="Q480" s="299"/>
      <c r="R480" s="299"/>
      <c r="S480" s="299"/>
      <c r="T480" s="299"/>
      <c r="U480" s="299"/>
      <c r="V480" s="299"/>
      <c r="W480" s="299"/>
      <c r="X480" s="299"/>
      <c r="Y480" s="299"/>
      <c r="Z480" s="299"/>
    </row>
    <row r="481" spans="1:26" ht="13.5" customHeight="1" x14ac:dyDescent="0.2">
      <c r="A481" s="302">
        <v>478</v>
      </c>
      <c r="B481" s="303"/>
      <c r="C481" s="305"/>
      <c r="D481" s="307"/>
      <c r="E481" s="305"/>
      <c r="F481" s="306"/>
      <c r="G481" s="308" t="str">
        <f t="shared" si="4"/>
        <v/>
      </c>
      <c r="H481" s="308"/>
      <c r="I481" s="309"/>
      <c r="J481" s="308"/>
      <c r="K481" s="303"/>
      <c r="L481" s="303"/>
      <c r="M481" s="308"/>
      <c r="N481" s="299"/>
      <c r="O481" s="299"/>
      <c r="P481" s="299"/>
      <c r="Q481" s="299"/>
      <c r="R481" s="299"/>
      <c r="S481" s="299"/>
      <c r="T481" s="299"/>
      <c r="U481" s="299"/>
      <c r="V481" s="299"/>
      <c r="W481" s="299"/>
      <c r="X481" s="299"/>
      <c r="Y481" s="299"/>
      <c r="Z481" s="299"/>
    </row>
    <row r="482" spans="1:26" ht="13.5" customHeight="1" x14ac:dyDescent="0.2">
      <c r="A482" s="302">
        <v>479</v>
      </c>
      <c r="B482" s="303"/>
      <c r="C482" s="305"/>
      <c r="D482" s="307"/>
      <c r="E482" s="305"/>
      <c r="F482" s="306"/>
      <c r="G482" s="308" t="str">
        <f t="shared" si="4"/>
        <v/>
      </c>
      <c r="H482" s="308"/>
      <c r="I482" s="309"/>
      <c r="J482" s="308"/>
      <c r="K482" s="303"/>
      <c r="L482" s="303"/>
      <c r="M482" s="308"/>
      <c r="N482" s="299"/>
      <c r="O482" s="299"/>
      <c r="P482" s="299"/>
      <c r="Q482" s="299"/>
      <c r="R482" s="299"/>
      <c r="S482" s="299"/>
      <c r="T482" s="299"/>
      <c r="U482" s="299"/>
      <c r="V482" s="299"/>
      <c r="W482" s="299"/>
      <c r="X482" s="299"/>
      <c r="Y482" s="299"/>
      <c r="Z482" s="299"/>
    </row>
    <row r="483" spans="1:26" ht="13.5" customHeight="1" x14ac:dyDescent="0.2">
      <c r="A483" s="302">
        <v>480</v>
      </c>
      <c r="B483" s="303"/>
      <c r="C483" s="305"/>
      <c r="D483" s="307"/>
      <c r="E483" s="305"/>
      <c r="F483" s="306"/>
      <c r="G483" s="308" t="str">
        <f t="shared" si="4"/>
        <v/>
      </c>
      <c r="H483" s="308"/>
      <c r="I483" s="309"/>
      <c r="J483" s="308"/>
      <c r="K483" s="303"/>
      <c r="L483" s="303"/>
      <c r="M483" s="308"/>
      <c r="N483" s="299"/>
      <c r="O483" s="299"/>
      <c r="P483" s="299"/>
      <c r="Q483" s="299"/>
      <c r="R483" s="299"/>
      <c r="S483" s="299"/>
      <c r="T483" s="299"/>
      <c r="U483" s="299"/>
      <c r="V483" s="299"/>
      <c r="W483" s="299"/>
      <c r="X483" s="299"/>
      <c r="Y483" s="299"/>
      <c r="Z483" s="299"/>
    </row>
    <row r="484" spans="1:26" ht="13.5" customHeight="1" x14ac:dyDescent="0.2">
      <c r="A484" s="302">
        <v>481</v>
      </c>
      <c r="B484" s="303"/>
      <c r="C484" s="305"/>
      <c r="D484" s="307"/>
      <c r="E484" s="305"/>
      <c r="F484" s="306"/>
      <c r="G484" s="308" t="str">
        <f t="shared" si="4"/>
        <v/>
      </c>
      <c r="H484" s="308"/>
      <c r="I484" s="309"/>
      <c r="J484" s="308"/>
      <c r="K484" s="303"/>
      <c r="L484" s="303"/>
      <c r="M484" s="308"/>
      <c r="N484" s="299"/>
      <c r="O484" s="299"/>
      <c r="P484" s="299"/>
      <c r="Q484" s="299"/>
      <c r="R484" s="299"/>
      <c r="S484" s="299"/>
      <c r="T484" s="299"/>
      <c r="U484" s="299"/>
      <c r="V484" s="299"/>
      <c r="W484" s="299"/>
      <c r="X484" s="299"/>
      <c r="Y484" s="299"/>
      <c r="Z484" s="299"/>
    </row>
    <row r="485" spans="1:26" ht="13.5" customHeight="1" x14ac:dyDescent="0.2">
      <c r="A485" s="302">
        <v>482</v>
      </c>
      <c r="B485" s="303"/>
      <c r="C485" s="305"/>
      <c r="D485" s="307"/>
      <c r="E485" s="305"/>
      <c r="F485" s="306"/>
      <c r="G485" s="308" t="str">
        <f t="shared" si="4"/>
        <v/>
      </c>
      <c r="H485" s="308"/>
      <c r="I485" s="309"/>
      <c r="J485" s="308"/>
      <c r="K485" s="303"/>
      <c r="L485" s="303"/>
      <c r="M485" s="308"/>
      <c r="N485" s="299"/>
      <c r="O485" s="299"/>
      <c r="P485" s="299"/>
      <c r="Q485" s="299"/>
      <c r="R485" s="299"/>
      <c r="S485" s="299"/>
      <c r="T485" s="299"/>
      <c r="U485" s="299"/>
      <c r="V485" s="299"/>
      <c r="W485" s="299"/>
      <c r="X485" s="299"/>
      <c r="Y485" s="299"/>
      <c r="Z485" s="299"/>
    </row>
    <row r="486" spans="1:26" ht="13.5" customHeight="1" x14ac:dyDescent="0.2">
      <c r="A486" s="302">
        <v>483</v>
      </c>
      <c r="B486" s="303"/>
      <c r="C486" s="305"/>
      <c r="D486" s="307"/>
      <c r="E486" s="305"/>
      <c r="F486" s="306"/>
      <c r="G486" s="308" t="str">
        <f t="shared" si="4"/>
        <v/>
      </c>
      <c r="H486" s="308"/>
      <c r="I486" s="309"/>
      <c r="J486" s="308"/>
      <c r="K486" s="303"/>
      <c r="L486" s="303"/>
      <c r="M486" s="308"/>
      <c r="N486" s="299"/>
      <c r="O486" s="299"/>
      <c r="P486" s="299"/>
      <c r="Q486" s="299"/>
      <c r="R486" s="299"/>
      <c r="S486" s="299"/>
      <c r="T486" s="299"/>
      <c r="U486" s="299"/>
      <c r="V486" s="299"/>
      <c r="W486" s="299"/>
      <c r="X486" s="299"/>
      <c r="Y486" s="299"/>
      <c r="Z486" s="299"/>
    </row>
    <row r="487" spans="1:26" ht="13.5" customHeight="1" x14ac:dyDescent="0.2">
      <c r="A487" s="302">
        <v>484</v>
      </c>
      <c r="B487" s="303"/>
      <c r="C487" s="305"/>
      <c r="D487" s="307"/>
      <c r="E487" s="305"/>
      <c r="F487" s="306"/>
      <c r="G487" s="308" t="str">
        <f t="shared" si="4"/>
        <v/>
      </c>
      <c r="H487" s="308"/>
      <c r="I487" s="309"/>
      <c r="J487" s="308"/>
      <c r="K487" s="303"/>
      <c r="L487" s="303"/>
      <c r="M487" s="308"/>
      <c r="N487" s="299"/>
      <c r="O487" s="299"/>
      <c r="P487" s="299"/>
      <c r="Q487" s="299"/>
      <c r="R487" s="299"/>
      <c r="S487" s="299"/>
      <c r="T487" s="299"/>
      <c r="U487" s="299"/>
      <c r="V487" s="299"/>
      <c r="W487" s="299"/>
      <c r="X487" s="299"/>
      <c r="Y487" s="299"/>
      <c r="Z487" s="299"/>
    </row>
    <row r="488" spans="1:26" ht="13.5" customHeight="1" x14ac:dyDescent="0.2">
      <c r="A488" s="302">
        <v>485</v>
      </c>
      <c r="B488" s="303"/>
      <c r="C488" s="305"/>
      <c r="D488" s="307"/>
      <c r="E488" s="305"/>
      <c r="F488" s="306"/>
      <c r="G488" s="308" t="str">
        <f t="shared" si="4"/>
        <v/>
      </c>
      <c r="H488" s="308"/>
      <c r="I488" s="309"/>
      <c r="J488" s="308"/>
      <c r="K488" s="303"/>
      <c r="L488" s="303"/>
      <c r="M488" s="308"/>
      <c r="N488" s="299"/>
      <c r="O488" s="299"/>
      <c r="P488" s="299"/>
      <c r="Q488" s="299"/>
      <c r="R488" s="299"/>
      <c r="S488" s="299"/>
      <c r="T488" s="299"/>
      <c r="U488" s="299"/>
      <c r="V488" s="299"/>
      <c r="W488" s="299"/>
      <c r="X488" s="299"/>
      <c r="Y488" s="299"/>
      <c r="Z488" s="299"/>
    </row>
    <row r="489" spans="1:26" ht="13.5" customHeight="1" x14ac:dyDescent="0.2">
      <c r="A489" s="302">
        <v>486</v>
      </c>
      <c r="B489" s="303"/>
      <c r="C489" s="305"/>
      <c r="D489" s="307"/>
      <c r="E489" s="305"/>
      <c r="F489" s="306"/>
      <c r="G489" s="308" t="str">
        <f t="shared" si="4"/>
        <v/>
      </c>
      <c r="H489" s="308"/>
      <c r="I489" s="309"/>
      <c r="J489" s="308"/>
      <c r="K489" s="303"/>
      <c r="L489" s="303"/>
      <c r="M489" s="308"/>
      <c r="N489" s="299"/>
      <c r="O489" s="299"/>
      <c r="P489" s="299"/>
      <c r="Q489" s="299"/>
      <c r="R489" s="299"/>
      <c r="S489" s="299"/>
      <c r="T489" s="299"/>
      <c r="U489" s="299"/>
      <c r="V489" s="299"/>
      <c r="W489" s="299"/>
      <c r="X489" s="299"/>
      <c r="Y489" s="299"/>
      <c r="Z489" s="299"/>
    </row>
    <row r="490" spans="1:26" ht="13.5" customHeight="1" x14ac:dyDescent="0.2">
      <c r="A490" s="302">
        <v>487</v>
      </c>
      <c r="B490" s="303"/>
      <c r="C490" s="305"/>
      <c r="D490" s="307"/>
      <c r="E490" s="305"/>
      <c r="F490" s="306"/>
      <c r="G490" s="308" t="str">
        <f t="shared" si="4"/>
        <v/>
      </c>
      <c r="H490" s="308"/>
      <c r="I490" s="309"/>
      <c r="J490" s="308"/>
      <c r="K490" s="303"/>
      <c r="L490" s="303"/>
      <c r="M490" s="308"/>
      <c r="N490" s="299"/>
      <c r="O490" s="299"/>
      <c r="P490" s="299"/>
      <c r="Q490" s="299"/>
      <c r="R490" s="299"/>
      <c r="S490" s="299"/>
      <c r="T490" s="299"/>
      <c r="U490" s="299"/>
      <c r="V490" s="299"/>
      <c r="W490" s="299"/>
      <c r="X490" s="299"/>
      <c r="Y490" s="299"/>
      <c r="Z490" s="299"/>
    </row>
    <row r="491" spans="1:26" ht="13.5" customHeight="1" x14ac:dyDescent="0.2">
      <c r="A491" s="302">
        <v>488</v>
      </c>
      <c r="B491" s="303"/>
      <c r="C491" s="305"/>
      <c r="D491" s="307"/>
      <c r="E491" s="305"/>
      <c r="F491" s="306"/>
      <c r="G491" s="308" t="str">
        <f t="shared" si="4"/>
        <v/>
      </c>
      <c r="H491" s="308"/>
      <c r="I491" s="309"/>
      <c r="J491" s="308"/>
      <c r="K491" s="303"/>
      <c r="L491" s="303"/>
      <c r="M491" s="308"/>
      <c r="N491" s="299"/>
      <c r="O491" s="299"/>
      <c r="P491" s="299"/>
      <c r="Q491" s="299"/>
      <c r="R491" s="299"/>
      <c r="S491" s="299"/>
      <c r="T491" s="299"/>
      <c r="U491" s="299"/>
      <c r="V491" s="299"/>
      <c r="W491" s="299"/>
      <c r="X491" s="299"/>
      <c r="Y491" s="299"/>
      <c r="Z491" s="299"/>
    </row>
    <row r="492" spans="1:26" ht="13.5" customHeight="1" x14ac:dyDescent="0.2">
      <c r="A492" s="302">
        <v>489</v>
      </c>
      <c r="B492" s="303"/>
      <c r="C492" s="305"/>
      <c r="D492" s="307"/>
      <c r="E492" s="305"/>
      <c r="F492" s="306"/>
      <c r="G492" s="308" t="str">
        <f t="shared" si="4"/>
        <v/>
      </c>
      <c r="H492" s="308"/>
      <c r="I492" s="309"/>
      <c r="J492" s="308"/>
      <c r="K492" s="303"/>
      <c r="L492" s="303"/>
      <c r="M492" s="308"/>
      <c r="N492" s="299"/>
      <c r="O492" s="299"/>
      <c r="P492" s="299"/>
      <c r="Q492" s="299"/>
      <c r="R492" s="299"/>
      <c r="S492" s="299"/>
      <c r="T492" s="299"/>
      <c r="U492" s="299"/>
      <c r="V492" s="299"/>
      <c r="W492" s="299"/>
      <c r="X492" s="299"/>
      <c r="Y492" s="299"/>
      <c r="Z492" s="299"/>
    </row>
    <row r="493" spans="1:26" ht="13.5" customHeight="1" x14ac:dyDescent="0.2">
      <c r="A493" s="302">
        <v>490</v>
      </c>
      <c r="B493" s="303"/>
      <c r="C493" s="305"/>
      <c r="D493" s="307"/>
      <c r="E493" s="305"/>
      <c r="F493" s="306"/>
      <c r="G493" s="308" t="str">
        <f t="shared" si="4"/>
        <v/>
      </c>
      <c r="H493" s="308"/>
      <c r="I493" s="309"/>
      <c r="J493" s="308"/>
      <c r="K493" s="303"/>
      <c r="L493" s="303"/>
      <c r="M493" s="308"/>
      <c r="N493" s="299"/>
      <c r="O493" s="299"/>
      <c r="P493" s="299"/>
      <c r="Q493" s="299"/>
      <c r="R493" s="299"/>
      <c r="S493" s="299"/>
      <c r="T493" s="299"/>
      <c r="U493" s="299"/>
      <c r="V493" s="299"/>
      <c r="W493" s="299"/>
      <c r="X493" s="299"/>
      <c r="Y493" s="299"/>
      <c r="Z493" s="299"/>
    </row>
    <row r="494" spans="1:26" ht="13.5" customHeight="1" x14ac:dyDescent="0.2">
      <c r="A494" s="302">
        <v>491</v>
      </c>
      <c r="B494" s="303"/>
      <c r="C494" s="305"/>
      <c r="D494" s="307"/>
      <c r="E494" s="305"/>
      <c r="F494" s="306"/>
      <c r="G494" s="308" t="str">
        <f t="shared" si="4"/>
        <v/>
      </c>
      <c r="H494" s="308"/>
      <c r="I494" s="309"/>
      <c r="J494" s="308"/>
      <c r="K494" s="303"/>
      <c r="L494" s="303"/>
      <c r="M494" s="308"/>
      <c r="N494" s="299"/>
      <c r="O494" s="299"/>
      <c r="P494" s="299"/>
      <c r="Q494" s="299"/>
      <c r="R494" s="299"/>
      <c r="S494" s="299"/>
      <c r="T494" s="299"/>
      <c r="U494" s="299"/>
      <c r="V494" s="299"/>
      <c r="W494" s="299"/>
      <c r="X494" s="299"/>
      <c r="Y494" s="299"/>
      <c r="Z494" s="299"/>
    </row>
    <row r="495" spans="1:26" ht="13.5" customHeight="1" x14ac:dyDescent="0.2">
      <c r="A495" s="302">
        <v>492</v>
      </c>
      <c r="B495" s="303"/>
      <c r="C495" s="305"/>
      <c r="D495" s="307"/>
      <c r="E495" s="305"/>
      <c r="F495" s="306"/>
      <c r="G495" s="308" t="str">
        <f t="shared" si="4"/>
        <v/>
      </c>
      <c r="H495" s="308"/>
      <c r="I495" s="309"/>
      <c r="J495" s="308"/>
      <c r="K495" s="303"/>
      <c r="L495" s="303"/>
      <c r="M495" s="308"/>
      <c r="N495" s="299"/>
      <c r="O495" s="299"/>
      <c r="P495" s="299"/>
      <c r="Q495" s="299"/>
      <c r="R495" s="299"/>
      <c r="S495" s="299"/>
      <c r="T495" s="299"/>
      <c r="U495" s="299"/>
      <c r="V495" s="299"/>
      <c r="W495" s="299"/>
      <c r="X495" s="299"/>
      <c r="Y495" s="299"/>
      <c r="Z495" s="299"/>
    </row>
    <row r="496" spans="1:26" ht="13.5" customHeight="1" x14ac:dyDescent="0.2">
      <c r="A496" s="302">
        <v>493</v>
      </c>
      <c r="B496" s="303"/>
      <c r="C496" s="305"/>
      <c r="D496" s="307"/>
      <c r="E496" s="305"/>
      <c r="F496" s="306"/>
      <c r="G496" s="308" t="str">
        <f t="shared" si="4"/>
        <v/>
      </c>
      <c r="H496" s="308"/>
      <c r="I496" s="309"/>
      <c r="J496" s="308"/>
      <c r="K496" s="303"/>
      <c r="L496" s="303"/>
      <c r="M496" s="308"/>
      <c r="N496" s="299"/>
      <c r="O496" s="299"/>
      <c r="P496" s="299"/>
      <c r="Q496" s="299"/>
      <c r="R496" s="299"/>
      <c r="S496" s="299"/>
      <c r="T496" s="299"/>
      <c r="U496" s="299"/>
      <c r="V496" s="299"/>
      <c r="W496" s="299"/>
      <c r="X496" s="299"/>
      <c r="Y496" s="299"/>
      <c r="Z496" s="299"/>
    </row>
    <row r="497" spans="1:26" ht="13.5" customHeight="1" x14ac:dyDescent="0.2">
      <c r="A497" s="302">
        <v>494</v>
      </c>
      <c r="B497" s="303"/>
      <c r="C497" s="305"/>
      <c r="D497" s="307"/>
      <c r="E497" s="305"/>
      <c r="F497" s="306"/>
      <c r="G497" s="308" t="str">
        <f t="shared" si="4"/>
        <v/>
      </c>
      <c r="H497" s="308"/>
      <c r="I497" s="309"/>
      <c r="J497" s="308"/>
      <c r="K497" s="303"/>
      <c r="L497" s="303"/>
      <c r="M497" s="308"/>
      <c r="N497" s="299"/>
      <c r="O497" s="299"/>
      <c r="P497" s="299"/>
      <c r="Q497" s="299"/>
      <c r="R497" s="299"/>
      <c r="S497" s="299"/>
      <c r="T497" s="299"/>
      <c r="U497" s="299"/>
      <c r="V497" s="299"/>
      <c r="W497" s="299"/>
      <c r="X497" s="299"/>
      <c r="Y497" s="299"/>
      <c r="Z497" s="299"/>
    </row>
    <row r="498" spans="1:26" ht="13.5" customHeight="1" x14ac:dyDescent="0.2">
      <c r="A498" s="302">
        <v>495</v>
      </c>
      <c r="B498" s="303"/>
      <c r="C498" s="305"/>
      <c r="D498" s="307"/>
      <c r="E498" s="305"/>
      <c r="F498" s="306"/>
      <c r="G498" s="308" t="str">
        <f t="shared" si="4"/>
        <v/>
      </c>
      <c r="H498" s="308"/>
      <c r="I498" s="309"/>
      <c r="J498" s="308"/>
      <c r="K498" s="303"/>
      <c r="L498" s="303"/>
      <c r="M498" s="308"/>
      <c r="N498" s="299"/>
      <c r="O498" s="299"/>
      <c r="P498" s="299"/>
      <c r="Q498" s="299"/>
      <c r="R498" s="299"/>
      <c r="S498" s="299"/>
      <c r="T498" s="299"/>
      <c r="U498" s="299"/>
      <c r="V498" s="299"/>
      <c r="W498" s="299"/>
      <c r="X498" s="299"/>
      <c r="Y498" s="299"/>
      <c r="Z498" s="299"/>
    </row>
    <row r="499" spans="1:26" ht="13.5" customHeight="1" x14ac:dyDescent="0.2">
      <c r="A499" s="302">
        <v>496</v>
      </c>
      <c r="B499" s="303"/>
      <c r="C499" s="305"/>
      <c r="D499" s="307"/>
      <c r="E499" s="305"/>
      <c r="F499" s="306"/>
      <c r="G499" s="308" t="str">
        <f t="shared" si="4"/>
        <v/>
      </c>
      <c r="H499" s="308"/>
      <c r="I499" s="309"/>
      <c r="J499" s="308"/>
      <c r="K499" s="303"/>
      <c r="L499" s="303"/>
      <c r="M499" s="308"/>
      <c r="N499" s="299"/>
      <c r="O499" s="299"/>
      <c r="P499" s="299"/>
      <c r="Q499" s="299"/>
      <c r="R499" s="299"/>
      <c r="S499" s="299"/>
      <c r="T499" s="299"/>
      <c r="U499" s="299"/>
      <c r="V499" s="299"/>
      <c r="W499" s="299"/>
      <c r="X499" s="299"/>
      <c r="Y499" s="299"/>
      <c r="Z499" s="299"/>
    </row>
    <row r="500" spans="1:26" ht="13.5" customHeight="1" x14ac:dyDescent="0.2">
      <c r="A500" s="302">
        <v>497</v>
      </c>
      <c r="B500" s="303"/>
      <c r="C500" s="305"/>
      <c r="D500" s="307"/>
      <c r="E500" s="305"/>
      <c r="F500" s="306"/>
      <c r="G500" s="308" t="str">
        <f t="shared" si="4"/>
        <v/>
      </c>
      <c r="H500" s="308"/>
      <c r="I500" s="309"/>
      <c r="J500" s="308"/>
      <c r="K500" s="303"/>
      <c r="L500" s="303"/>
      <c r="M500" s="308"/>
      <c r="N500" s="299"/>
      <c r="O500" s="299"/>
      <c r="P500" s="299"/>
      <c r="Q500" s="299"/>
      <c r="R500" s="299"/>
      <c r="S500" s="299"/>
      <c r="T500" s="299"/>
      <c r="U500" s="299"/>
      <c r="V500" s="299"/>
      <c r="W500" s="299"/>
      <c r="X500" s="299"/>
      <c r="Y500" s="299"/>
      <c r="Z500" s="299"/>
    </row>
    <row r="501" spans="1:26" ht="13.5" customHeight="1" x14ac:dyDescent="0.2">
      <c r="A501" s="302">
        <v>498</v>
      </c>
      <c r="B501" s="303"/>
      <c r="C501" s="305"/>
      <c r="D501" s="307"/>
      <c r="E501" s="305"/>
      <c r="F501" s="306"/>
      <c r="G501" s="308" t="str">
        <f t="shared" si="4"/>
        <v/>
      </c>
      <c r="H501" s="308"/>
      <c r="I501" s="309"/>
      <c r="J501" s="308"/>
      <c r="K501" s="303"/>
      <c r="L501" s="303"/>
      <c r="M501" s="308"/>
      <c r="N501" s="299"/>
      <c r="O501" s="299"/>
      <c r="P501" s="299"/>
      <c r="Q501" s="299"/>
      <c r="R501" s="299"/>
      <c r="S501" s="299"/>
      <c r="T501" s="299"/>
      <c r="U501" s="299"/>
      <c r="V501" s="299"/>
      <c r="W501" s="299"/>
      <c r="X501" s="299"/>
      <c r="Y501" s="299"/>
      <c r="Z501" s="299"/>
    </row>
    <row r="502" spans="1:26" ht="13.5" customHeight="1" x14ac:dyDescent="0.2">
      <c r="A502" s="302">
        <v>499</v>
      </c>
      <c r="B502" s="303"/>
      <c r="C502" s="305"/>
      <c r="D502" s="307"/>
      <c r="E502" s="305"/>
      <c r="F502" s="306"/>
      <c r="G502" s="308" t="str">
        <f t="shared" si="4"/>
        <v/>
      </c>
      <c r="H502" s="308"/>
      <c r="I502" s="309"/>
      <c r="J502" s="308"/>
      <c r="K502" s="303"/>
      <c r="L502" s="303"/>
      <c r="M502" s="308"/>
      <c r="N502" s="299"/>
      <c r="O502" s="299"/>
      <c r="P502" s="299"/>
      <c r="Q502" s="299"/>
      <c r="R502" s="299"/>
      <c r="S502" s="299"/>
      <c r="T502" s="299"/>
      <c r="U502" s="299"/>
      <c r="V502" s="299"/>
      <c r="W502" s="299"/>
      <c r="X502" s="299"/>
      <c r="Y502" s="299"/>
      <c r="Z502" s="299"/>
    </row>
    <row r="503" spans="1:26" ht="13.5" customHeight="1" x14ac:dyDescent="0.2">
      <c r="A503" s="302">
        <v>500</v>
      </c>
      <c r="B503" s="303"/>
      <c r="C503" s="305"/>
      <c r="D503" s="307"/>
      <c r="E503" s="305"/>
      <c r="F503" s="306"/>
      <c r="G503" s="308" t="str">
        <f t="shared" si="4"/>
        <v/>
      </c>
      <c r="H503" s="308"/>
      <c r="I503" s="309"/>
      <c r="J503" s="308"/>
      <c r="K503" s="303"/>
      <c r="L503" s="303"/>
      <c r="M503" s="308"/>
      <c r="N503" s="299"/>
      <c r="O503" s="299"/>
      <c r="P503" s="299"/>
      <c r="Q503" s="299"/>
      <c r="R503" s="299"/>
      <c r="S503" s="299"/>
      <c r="T503" s="299"/>
      <c r="U503" s="299"/>
      <c r="V503" s="299"/>
      <c r="W503" s="299"/>
      <c r="X503" s="299"/>
      <c r="Y503" s="299"/>
      <c r="Z503" s="299"/>
    </row>
    <row r="504" spans="1:26" ht="13.5" customHeight="1" x14ac:dyDescent="0.2">
      <c r="A504" s="302">
        <v>501</v>
      </c>
      <c r="B504" s="303"/>
      <c r="C504" s="305"/>
      <c r="D504" s="307"/>
      <c r="E504" s="305"/>
      <c r="F504" s="306"/>
      <c r="G504" s="308" t="str">
        <f t="shared" si="4"/>
        <v/>
      </c>
      <c r="H504" s="308"/>
      <c r="I504" s="309"/>
      <c r="J504" s="308"/>
      <c r="K504" s="303"/>
      <c r="L504" s="303"/>
      <c r="M504" s="308"/>
      <c r="N504" s="299"/>
      <c r="O504" s="299"/>
      <c r="P504" s="299"/>
      <c r="Q504" s="299"/>
      <c r="R504" s="299"/>
      <c r="S504" s="299"/>
      <c r="T504" s="299"/>
      <c r="U504" s="299"/>
      <c r="V504" s="299"/>
      <c r="W504" s="299"/>
      <c r="X504" s="299"/>
      <c r="Y504" s="299"/>
      <c r="Z504" s="299"/>
    </row>
    <row r="505" spans="1:26" ht="13.5" customHeight="1" x14ac:dyDescent="0.2">
      <c r="A505" s="302">
        <v>502</v>
      </c>
      <c r="B505" s="303"/>
      <c r="C505" s="305"/>
      <c r="D505" s="307"/>
      <c r="E505" s="305"/>
      <c r="F505" s="306"/>
      <c r="G505" s="308" t="str">
        <f t="shared" si="4"/>
        <v/>
      </c>
      <c r="H505" s="308"/>
      <c r="I505" s="309"/>
      <c r="J505" s="308"/>
      <c r="K505" s="303"/>
      <c r="L505" s="303"/>
      <c r="M505" s="308"/>
      <c r="N505" s="299"/>
      <c r="O505" s="299"/>
      <c r="P505" s="299"/>
      <c r="Q505" s="299"/>
      <c r="R505" s="299"/>
      <c r="S505" s="299"/>
      <c r="T505" s="299"/>
      <c r="U505" s="299"/>
      <c r="V505" s="299"/>
      <c r="W505" s="299"/>
      <c r="X505" s="299"/>
      <c r="Y505" s="299"/>
      <c r="Z505" s="299"/>
    </row>
    <row r="506" spans="1:26" ht="13.5" customHeight="1" x14ac:dyDescent="0.2">
      <c r="A506" s="302">
        <v>503</v>
      </c>
      <c r="B506" s="303"/>
      <c r="C506" s="305"/>
      <c r="D506" s="307"/>
      <c r="E506" s="305"/>
      <c r="F506" s="306"/>
      <c r="G506" s="308" t="str">
        <f t="shared" si="4"/>
        <v/>
      </c>
      <c r="H506" s="308"/>
      <c r="I506" s="309"/>
      <c r="J506" s="308"/>
      <c r="K506" s="303"/>
      <c r="L506" s="303"/>
      <c r="M506" s="308"/>
      <c r="N506" s="299"/>
      <c r="O506" s="299"/>
      <c r="P506" s="299"/>
      <c r="Q506" s="299"/>
      <c r="R506" s="299"/>
      <c r="S506" s="299"/>
      <c r="T506" s="299"/>
      <c r="U506" s="299"/>
      <c r="V506" s="299"/>
      <c r="W506" s="299"/>
      <c r="X506" s="299"/>
      <c r="Y506" s="299"/>
      <c r="Z506" s="299"/>
    </row>
    <row r="507" spans="1:26" ht="13.5" customHeight="1" x14ac:dyDescent="0.2">
      <c r="A507" s="302">
        <v>504</v>
      </c>
      <c r="B507" s="303"/>
      <c r="C507" s="305"/>
      <c r="D507" s="307"/>
      <c r="E507" s="305"/>
      <c r="F507" s="306"/>
      <c r="G507" s="308" t="str">
        <f t="shared" si="4"/>
        <v/>
      </c>
      <c r="H507" s="308"/>
      <c r="I507" s="309"/>
      <c r="J507" s="308"/>
      <c r="K507" s="303"/>
      <c r="L507" s="303"/>
      <c r="M507" s="308"/>
      <c r="N507" s="299"/>
      <c r="O507" s="299"/>
      <c r="P507" s="299"/>
      <c r="Q507" s="299"/>
      <c r="R507" s="299"/>
      <c r="S507" s="299"/>
      <c r="T507" s="299"/>
      <c r="U507" s="299"/>
      <c r="V507" s="299"/>
      <c r="W507" s="299"/>
      <c r="X507" s="299"/>
      <c r="Y507" s="299"/>
      <c r="Z507" s="299"/>
    </row>
    <row r="508" spans="1:26" ht="13.5" customHeight="1" x14ac:dyDescent="0.2">
      <c r="A508" s="302">
        <v>505</v>
      </c>
      <c r="B508" s="303"/>
      <c r="C508" s="305"/>
      <c r="D508" s="307"/>
      <c r="E508" s="305"/>
      <c r="F508" s="306"/>
      <c r="G508" s="308" t="str">
        <f t="shared" si="4"/>
        <v/>
      </c>
      <c r="H508" s="308"/>
      <c r="I508" s="309"/>
      <c r="J508" s="308"/>
      <c r="K508" s="303"/>
      <c r="L508" s="303"/>
      <c r="M508" s="308"/>
      <c r="N508" s="299"/>
      <c r="O508" s="299"/>
      <c r="P508" s="299"/>
      <c r="Q508" s="299"/>
      <c r="R508" s="299"/>
      <c r="S508" s="299"/>
      <c r="T508" s="299"/>
      <c r="U508" s="299"/>
      <c r="V508" s="299"/>
      <c r="W508" s="299"/>
      <c r="X508" s="299"/>
      <c r="Y508" s="299"/>
      <c r="Z508" s="299"/>
    </row>
    <row r="509" spans="1:26" ht="13.5" customHeight="1" x14ac:dyDescent="0.2">
      <c r="A509" s="302">
        <v>506</v>
      </c>
      <c r="B509" s="303"/>
      <c r="C509" s="305"/>
      <c r="D509" s="307"/>
      <c r="E509" s="305"/>
      <c r="F509" s="306"/>
      <c r="G509" s="308" t="str">
        <f t="shared" si="4"/>
        <v/>
      </c>
      <c r="H509" s="308"/>
      <c r="I509" s="309"/>
      <c r="J509" s="308"/>
      <c r="K509" s="303"/>
      <c r="L509" s="303"/>
      <c r="M509" s="308"/>
      <c r="N509" s="299"/>
      <c r="O509" s="299"/>
      <c r="P509" s="299"/>
      <c r="Q509" s="299"/>
      <c r="R509" s="299"/>
      <c r="S509" s="299"/>
      <c r="T509" s="299"/>
      <c r="U509" s="299"/>
      <c r="V509" s="299"/>
      <c r="W509" s="299"/>
      <c r="X509" s="299"/>
      <c r="Y509" s="299"/>
      <c r="Z509" s="299"/>
    </row>
    <row r="510" spans="1:26" ht="13.5" customHeight="1" x14ac:dyDescent="0.2">
      <c r="A510" s="302">
        <v>507</v>
      </c>
      <c r="B510" s="303"/>
      <c r="C510" s="305"/>
      <c r="D510" s="307"/>
      <c r="E510" s="305"/>
      <c r="F510" s="306"/>
      <c r="G510" s="308" t="str">
        <f t="shared" si="4"/>
        <v/>
      </c>
      <c r="H510" s="308"/>
      <c r="I510" s="309"/>
      <c r="J510" s="308"/>
      <c r="K510" s="303"/>
      <c r="L510" s="303"/>
      <c r="M510" s="308"/>
      <c r="N510" s="299"/>
      <c r="O510" s="299"/>
      <c r="P510" s="299"/>
      <c r="Q510" s="299"/>
      <c r="R510" s="299"/>
      <c r="S510" s="299"/>
      <c r="T510" s="299"/>
      <c r="U510" s="299"/>
      <c r="V510" s="299"/>
      <c r="W510" s="299"/>
      <c r="X510" s="299"/>
      <c r="Y510" s="299"/>
      <c r="Z510" s="299"/>
    </row>
    <row r="511" spans="1:26" ht="13.5" customHeight="1" x14ac:dyDescent="0.2">
      <c r="A511" s="302">
        <v>508</v>
      </c>
      <c r="B511" s="303"/>
      <c r="C511" s="305"/>
      <c r="D511" s="307"/>
      <c r="E511" s="305"/>
      <c r="F511" s="306"/>
      <c r="G511" s="308" t="str">
        <f t="shared" si="4"/>
        <v/>
      </c>
      <c r="H511" s="308"/>
      <c r="I511" s="309"/>
      <c r="J511" s="308"/>
      <c r="K511" s="303"/>
      <c r="L511" s="303"/>
      <c r="M511" s="308"/>
      <c r="N511" s="299"/>
      <c r="O511" s="299"/>
      <c r="P511" s="299"/>
      <c r="Q511" s="299"/>
      <c r="R511" s="299"/>
      <c r="S511" s="299"/>
      <c r="T511" s="299"/>
      <c r="U511" s="299"/>
      <c r="V511" s="299"/>
      <c r="W511" s="299"/>
      <c r="X511" s="299"/>
      <c r="Y511" s="299"/>
      <c r="Z511" s="299"/>
    </row>
    <row r="512" spans="1:26" ht="13.5" customHeight="1" x14ac:dyDescent="0.2">
      <c r="A512" s="302">
        <v>509</v>
      </c>
      <c r="B512" s="303"/>
      <c r="C512" s="305"/>
      <c r="D512" s="307"/>
      <c r="E512" s="305"/>
      <c r="F512" s="306"/>
      <c r="G512" s="308" t="str">
        <f t="shared" si="4"/>
        <v/>
      </c>
      <c r="H512" s="308"/>
      <c r="I512" s="309"/>
      <c r="J512" s="308"/>
      <c r="K512" s="303"/>
      <c r="L512" s="303"/>
      <c r="M512" s="308"/>
      <c r="N512" s="299"/>
      <c r="O512" s="299"/>
      <c r="P512" s="299"/>
      <c r="Q512" s="299"/>
      <c r="R512" s="299"/>
      <c r="S512" s="299"/>
      <c r="T512" s="299"/>
      <c r="U512" s="299"/>
      <c r="V512" s="299"/>
      <c r="W512" s="299"/>
      <c r="X512" s="299"/>
      <c r="Y512" s="299"/>
      <c r="Z512" s="299"/>
    </row>
    <row r="513" spans="1:26" ht="13.5" customHeight="1" x14ac:dyDescent="0.2">
      <c r="A513" s="302">
        <v>510</v>
      </c>
      <c r="B513" s="303"/>
      <c r="C513" s="305"/>
      <c r="D513" s="307"/>
      <c r="E513" s="305"/>
      <c r="F513" s="306"/>
      <c r="G513" s="308" t="str">
        <f t="shared" si="4"/>
        <v/>
      </c>
      <c r="H513" s="308"/>
      <c r="I513" s="309"/>
      <c r="J513" s="308"/>
      <c r="K513" s="303"/>
      <c r="L513" s="303"/>
      <c r="M513" s="308"/>
      <c r="N513" s="299"/>
      <c r="O513" s="299"/>
      <c r="P513" s="299"/>
      <c r="Q513" s="299"/>
      <c r="R513" s="299"/>
      <c r="S513" s="299"/>
      <c r="T513" s="299"/>
      <c r="U513" s="299"/>
      <c r="V513" s="299"/>
      <c r="W513" s="299"/>
      <c r="X513" s="299"/>
      <c r="Y513" s="299"/>
      <c r="Z513" s="299"/>
    </row>
    <row r="514" spans="1:26" ht="13.5" customHeight="1" x14ac:dyDescent="0.2">
      <c r="A514" s="302">
        <v>511</v>
      </c>
      <c r="B514" s="303"/>
      <c r="C514" s="305"/>
      <c r="D514" s="307"/>
      <c r="E514" s="305"/>
      <c r="F514" s="306"/>
      <c r="G514" s="308" t="str">
        <f t="shared" ref="G514:G768" si="5">IF(M514="","",IF(LEN(M514)&gt;14,M514,"CPF Protegido - LGPD"))</f>
        <v/>
      </c>
      <c r="H514" s="308"/>
      <c r="I514" s="309"/>
      <c r="J514" s="308"/>
      <c r="K514" s="303"/>
      <c r="L514" s="303"/>
      <c r="M514" s="308"/>
      <c r="N514" s="299"/>
      <c r="O514" s="299"/>
      <c r="P514" s="299"/>
      <c r="Q514" s="299"/>
      <c r="R514" s="299"/>
      <c r="S514" s="299"/>
      <c r="T514" s="299"/>
      <c r="U514" s="299"/>
      <c r="V514" s="299"/>
      <c r="W514" s="299"/>
      <c r="X514" s="299"/>
      <c r="Y514" s="299"/>
      <c r="Z514" s="299"/>
    </row>
    <row r="515" spans="1:26" ht="13.5" customHeight="1" x14ac:dyDescent="0.2">
      <c r="A515" s="302">
        <v>512</v>
      </c>
      <c r="B515" s="303"/>
      <c r="C515" s="305"/>
      <c r="D515" s="307"/>
      <c r="E515" s="305"/>
      <c r="F515" s="306"/>
      <c r="G515" s="308" t="str">
        <f t="shared" si="5"/>
        <v/>
      </c>
      <c r="H515" s="308"/>
      <c r="I515" s="309"/>
      <c r="J515" s="308"/>
      <c r="K515" s="303"/>
      <c r="L515" s="303"/>
      <c r="M515" s="308"/>
      <c r="N515" s="299"/>
      <c r="O515" s="299"/>
      <c r="P515" s="299"/>
      <c r="Q515" s="299"/>
      <c r="R515" s="299"/>
      <c r="S515" s="299"/>
      <c r="T515" s="299"/>
      <c r="U515" s="299"/>
      <c r="V515" s="299"/>
      <c r="W515" s="299"/>
      <c r="X515" s="299"/>
      <c r="Y515" s="299"/>
      <c r="Z515" s="299"/>
    </row>
    <row r="516" spans="1:26" ht="13.5" customHeight="1" x14ac:dyDescent="0.2">
      <c r="A516" s="302">
        <v>513</v>
      </c>
      <c r="B516" s="303"/>
      <c r="C516" s="305"/>
      <c r="D516" s="307"/>
      <c r="E516" s="305"/>
      <c r="F516" s="306"/>
      <c r="G516" s="308" t="str">
        <f t="shared" si="5"/>
        <v/>
      </c>
      <c r="H516" s="308"/>
      <c r="I516" s="309"/>
      <c r="J516" s="308"/>
      <c r="K516" s="303"/>
      <c r="L516" s="303"/>
      <c r="M516" s="308"/>
      <c r="N516" s="299"/>
      <c r="O516" s="299"/>
      <c r="P516" s="299"/>
      <c r="Q516" s="299"/>
      <c r="R516" s="299"/>
      <c r="S516" s="299"/>
      <c r="T516" s="299"/>
      <c r="U516" s="299"/>
      <c r="V516" s="299"/>
      <c r="W516" s="299"/>
      <c r="X516" s="299"/>
      <c r="Y516" s="299"/>
      <c r="Z516" s="299"/>
    </row>
    <row r="517" spans="1:26" ht="13.5" customHeight="1" x14ac:dyDescent="0.2">
      <c r="A517" s="302">
        <v>514</v>
      </c>
      <c r="B517" s="303"/>
      <c r="C517" s="305"/>
      <c r="D517" s="307"/>
      <c r="E517" s="305"/>
      <c r="F517" s="306"/>
      <c r="G517" s="308" t="str">
        <f t="shared" si="5"/>
        <v/>
      </c>
      <c r="H517" s="308"/>
      <c r="I517" s="309"/>
      <c r="J517" s="308"/>
      <c r="K517" s="303"/>
      <c r="L517" s="303"/>
      <c r="M517" s="308"/>
      <c r="N517" s="299"/>
      <c r="O517" s="299"/>
      <c r="P517" s="299"/>
      <c r="Q517" s="299"/>
      <c r="R517" s="299"/>
      <c r="S517" s="299"/>
      <c r="T517" s="299"/>
      <c r="U517" s="299"/>
      <c r="V517" s="299"/>
      <c r="W517" s="299"/>
      <c r="X517" s="299"/>
      <c r="Y517" s="299"/>
      <c r="Z517" s="299"/>
    </row>
    <row r="518" spans="1:26" ht="13.5" customHeight="1" x14ac:dyDescent="0.2">
      <c r="A518" s="302">
        <v>515</v>
      </c>
      <c r="B518" s="303"/>
      <c r="C518" s="305"/>
      <c r="D518" s="307"/>
      <c r="E518" s="305"/>
      <c r="F518" s="306"/>
      <c r="G518" s="308" t="str">
        <f t="shared" si="5"/>
        <v/>
      </c>
      <c r="H518" s="308"/>
      <c r="I518" s="309"/>
      <c r="J518" s="308"/>
      <c r="K518" s="303"/>
      <c r="L518" s="303"/>
      <c r="M518" s="308"/>
      <c r="N518" s="299"/>
      <c r="O518" s="299"/>
      <c r="P518" s="299"/>
      <c r="Q518" s="299"/>
      <c r="R518" s="299"/>
      <c r="S518" s="299"/>
      <c r="T518" s="299"/>
      <c r="U518" s="299"/>
      <c r="V518" s="299"/>
      <c r="W518" s="299"/>
      <c r="X518" s="299"/>
      <c r="Y518" s="299"/>
      <c r="Z518" s="299"/>
    </row>
    <row r="519" spans="1:26" ht="13.5" customHeight="1" x14ac:dyDescent="0.2">
      <c r="A519" s="302">
        <v>516</v>
      </c>
      <c r="B519" s="303"/>
      <c r="C519" s="305"/>
      <c r="D519" s="307"/>
      <c r="E519" s="305"/>
      <c r="F519" s="306"/>
      <c r="G519" s="308" t="str">
        <f t="shared" si="5"/>
        <v/>
      </c>
      <c r="H519" s="308"/>
      <c r="I519" s="309"/>
      <c r="J519" s="308"/>
      <c r="K519" s="303"/>
      <c r="L519" s="303"/>
      <c r="M519" s="308"/>
      <c r="N519" s="299"/>
      <c r="O519" s="299"/>
      <c r="P519" s="299"/>
      <c r="Q519" s="299"/>
      <c r="R519" s="299"/>
      <c r="S519" s="299"/>
      <c r="T519" s="299"/>
      <c r="U519" s="299"/>
      <c r="V519" s="299"/>
      <c r="W519" s="299"/>
      <c r="X519" s="299"/>
      <c r="Y519" s="299"/>
      <c r="Z519" s="299"/>
    </row>
    <row r="520" spans="1:26" ht="13.5" customHeight="1" x14ac:dyDescent="0.2">
      <c r="A520" s="302">
        <v>517</v>
      </c>
      <c r="B520" s="303"/>
      <c r="C520" s="305"/>
      <c r="D520" s="307"/>
      <c r="E520" s="305"/>
      <c r="F520" s="306"/>
      <c r="G520" s="308" t="str">
        <f t="shared" si="5"/>
        <v/>
      </c>
      <c r="H520" s="308"/>
      <c r="I520" s="309"/>
      <c r="J520" s="308"/>
      <c r="K520" s="303"/>
      <c r="L520" s="303"/>
      <c r="M520" s="308"/>
      <c r="N520" s="299"/>
      <c r="O520" s="299"/>
      <c r="P520" s="299"/>
      <c r="Q520" s="299"/>
      <c r="R520" s="299"/>
      <c r="S520" s="299"/>
      <c r="T520" s="299"/>
      <c r="U520" s="299"/>
      <c r="V520" s="299"/>
      <c r="W520" s="299"/>
      <c r="X520" s="299"/>
      <c r="Y520" s="299"/>
      <c r="Z520" s="299"/>
    </row>
    <row r="521" spans="1:26" ht="13.5" customHeight="1" x14ac:dyDescent="0.2">
      <c r="A521" s="302">
        <v>518</v>
      </c>
      <c r="B521" s="303"/>
      <c r="C521" s="305"/>
      <c r="D521" s="307"/>
      <c r="E521" s="305"/>
      <c r="F521" s="306"/>
      <c r="G521" s="308" t="str">
        <f t="shared" si="5"/>
        <v/>
      </c>
      <c r="H521" s="308"/>
      <c r="I521" s="309"/>
      <c r="J521" s="308"/>
      <c r="K521" s="303"/>
      <c r="L521" s="303"/>
      <c r="M521" s="308"/>
      <c r="N521" s="299"/>
      <c r="O521" s="299"/>
      <c r="P521" s="299"/>
      <c r="Q521" s="299"/>
      <c r="R521" s="299"/>
      <c r="S521" s="299"/>
      <c r="T521" s="299"/>
      <c r="U521" s="299"/>
      <c r="V521" s="299"/>
      <c r="W521" s="299"/>
      <c r="X521" s="299"/>
      <c r="Y521" s="299"/>
      <c r="Z521" s="299"/>
    </row>
    <row r="522" spans="1:26" ht="13.5" customHeight="1" x14ac:dyDescent="0.2">
      <c r="A522" s="302">
        <v>519</v>
      </c>
      <c r="B522" s="303"/>
      <c r="C522" s="305"/>
      <c r="D522" s="307"/>
      <c r="E522" s="305"/>
      <c r="F522" s="306"/>
      <c r="G522" s="308" t="str">
        <f t="shared" si="5"/>
        <v/>
      </c>
      <c r="H522" s="308"/>
      <c r="I522" s="309"/>
      <c r="J522" s="308"/>
      <c r="K522" s="303"/>
      <c r="L522" s="303"/>
      <c r="M522" s="308"/>
      <c r="N522" s="299"/>
      <c r="O522" s="299"/>
      <c r="P522" s="299"/>
      <c r="Q522" s="299"/>
      <c r="R522" s="299"/>
      <c r="S522" s="299"/>
      <c r="T522" s="299"/>
      <c r="U522" s="299"/>
      <c r="V522" s="299"/>
      <c r="W522" s="299"/>
      <c r="X522" s="299"/>
      <c r="Y522" s="299"/>
      <c r="Z522" s="299"/>
    </row>
    <row r="523" spans="1:26" ht="13.5" customHeight="1" x14ac:dyDescent="0.2">
      <c r="A523" s="302">
        <v>520</v>
      </c>
      <c r="B523" s="303"/>
      <c r="C523" s="305"/>
      <c r="D523" s="307"/>
      <c r="E523" s="305"/>
      <c r="F523" s="306"/>
      <c r="G523" s="308" t="str">
        <f t="shared" si="5"/>
        <v/>
      </c>
      <c r="H523" s="308"/>
      <c r="I523" s="309"/>
      <c r="J523" s="308"/>
      <c r="K523" s="303"/>
      <c r="L523" s="303"/>
      <c r="M523" s="308"/>
      <c r="N523" s="299"/>
      <c r="O523" s="299"/>
      <c r="P523" s="299"/>
      <c r="Q523" s="299"/>
      <c r="R523" s="299"/>
      <c r="S523" s="299"/>
      <c r="T523" s="299"/>
      <c r="U523" s="299"/>
      <c r="V523" s="299"/>
      <c r="W523" s="299"/>
      <c r="X523" s="299"/>
      <c r="Y523" s="299"/>
      <c r="Z523" s="299"/>
    </row>
    <row r="524" spans="1:26" ht="13.5" customHeight="1" x14ac:dyDescent="0.2">
      <c r="A524" s="302">
        <v>521</v>
      </c>
      <c r="B524" s="303"/>
      <c r="C524" s="305"/>
      <c r="D524" s="307"/>
      <c r="E524" s="305"/>
      <c r="F524" s="306"/>
      <c r="G524" s="308" t="str">
        <f t="shared" si="5"/>
        <v/>
      </c>
      <c r="H524" s="308"/>
      <c r="I524" s="309"/>
      <c r="J524" s="308"/>
      <c r="K524" s="303"/>
      <c r="L524" s="303"/>
      <c r="M524" s="308"/>
      <c r="N524" s="299"/>
      <c r="O524" s="299"/>
      <c r="P524" s="299"/>
      <c r="Q524" s="299"/>
      <c r="R524" s="299"/>
      <c r="S524" s="299"/>
      <c r="T524" s="299"/>
      <c r="U524" s="299"/>
      <c r="V524" s="299"/>
      <c r="W524" s="299"/>
      <c r="X524" s="299"/>
      <c r="Y524" s="299"/>
      <c r="Z524" s="299"/>
    </row>
    <row r="525" spans="1:26" ht="13.5" customHeight="1" x14ac:dyDescent="0.2">
      <c r="A525" s="302">
        <v>522</v>
      </c>
      <c r="B525" s="303"/>
      <c r="C525" s="305"/>
      <c r="D525" s="307"/>
      <c r="E525" s="305"/>
      <c r="F525" s="306"/>
      <c r="G525" s="308" t="str">
        <f t="shared" si="5"/>
        <v/>
      </c>
      <c r="H525" s="308"/>
      <c r="I525" s="309"/>
      <c r="J525" s="308"/>
      <c r="K525" s="303"/>
      <c r="L525" s="303"/>
      <c r="M525" s="308"/>
      <c r="N525" s="299"/>
      <c r="O525" s="299"/>
      <c r="P525" s="299"/>
      <c r="Q525" s="299"/>
      <c r="R525" s="299"/>
      <c r="S525" s="299"/>
      <c r="T525" s="299"/>
      <c r="U525" s="299"/>
      <c r="V525" s="299"/>
      <c r="W525" s="299"/>
      <c r="X525" s="299"/>
      <c r="Y525" s="299"/>
      <c r="Z525" s="299"/>
    </row>
    <row r="526" spans="1:26" ht="13.5" customHeight="1" x14ac:dyDescent="0.2">
      <c r="A526" s="302">
        <v>523</v>
      </c>
      <c r="B526" s="303"/>
      <c r="C526" s="305"/>
      <c r="D526" s="307"/>
      <c r="E526" s="305"/>
      <c r="F526" s="306"/>
      <c r="G526" s="308" t="str">
        <f t="shared" si="5"/>
        <v/>
      </c>
      <c r="H526" s="308"/>
      <c r="I526" s="309"/>
      <c r="J526" s="308"/>
      <c r="K526" s="303"/>
      <c r="L526" s="303"/>
      <c r="M526" s="308"/>
      <c r="N526" s="299"/>
      <c r="O526" s="299"/>
      <c r="P526" s="299"/>
      <c r="Q526" s="299"/>
      <c r="R526" s="299"/>
      <c r="S526" s="299"/>
      <c r="T526" s="299"/>
      <c r="U526" s="299"/>
      <c r="V526" s="299"/>
      <c r="W526" s="299"/>
      <c r="X526" s="299"/>
      <c r="Y526" s="299"/>
      <c r="Z526" s="299"/>
    </row>
    <row r="527" spans="1:26" ht="13.5" customHeight="1" x14ac:dyDescent="0.2">
      <c r="A527" s="302">
        <v>524</v>
      </c>
      <c r="B527" s="303"/>
      <c r="C527" s="305"/>
      <c r="D527" s="307"/>
      <c r="E527" s="305"/>
      <c r="F527" s="306"/>
      <c r="G527" s="308" t="str">
        <f t="shared" si="5"/>
        <v/>
      </c>
      <c r="H527" s="308"/>
      <c r="I527" s="309"/>
      <c r="J527" s="308"/>
      <c r="K527" s="303"/>
      <c r="L527" s="303"/>
      <c r="M527" s="308"/>
      <c r="N527" s="299"/>
      <c r="O527" s="299"/>
      <c r="P527" s="299"/>
      <c r="Q527" s="299"/>
      <c r="R527" s="299"/>
      <c r="S527" s="299"/>
      <c r="T527" s="299"/>
      <c r="U527" s="299"/>
      <c r="V527" s="299"/>
      <c r="W527" s="299"/>
      <c r="X527" s="299"/>
      <c r="Y527" s="299"/>
      <c r="Z527" s="299"/>
    </row>
    <row r="528" spans="1:26" ht="13.5" customHeight="1" x14ac:dyDescent="0.2">
      <c r="A528" s="302">
        <v>525</v>
      </c>
      <c r="B528" s="303"/>
      <c r="C528" s="305"/>
      <c r="D528" s="307"/>
      <c r="E528" s="305"/>
      <c r="F528" s="306"/>
      <c r="G528" s="308" t="str">
        <f t="shared" si="5"/>
        <v/>
      </c>
      <c r="H528" s="308"/>
      <c r="I528" s="309"/>
      <c r="J528" s="308"/>
      <c r="K528" s="303"/>
      <c r="L528" s="303"/>
      <c r="M528" s="308"/>
      <c r="N528" s="299"/>
      <c r="O528" s="299"/>
      <c r="P528" s="299"/>
      <c r="Q528" s="299"/>
      <c r="R528" s="299"/>
      <c r="S528" s="299"/>
      <c r="T528" s="299"/>
      <c r="U528" s="299"/>
      <c r="V528" s="299"/>
      <c r="W528" s="299"/>
      <c r="X528" s="299"/>
      <c r="Y528" s="299"/>
      <c r="Z528" s="299"/>
    </row>
    <row r="529" spans="1:26" ht="13.5" customHeight="1" x14ac:dyDescent="0.2">
      <c r="A529" s="302">
        <v>526</v>
      </c>
      <c r="B529" s="303"/>
      <c r="C529" s="305"/>
      <c r="D529" s="307"/>
      <c r="E529" s="305"/>
      <c r="F529" s="306"/>
      <c r="G529" s="308" t="str">
        <f t="shared" si="5"/>
        <v/>
      </c>
      <c r="H529" s="308"/>
      <c r="I529" s="309"/>
      <c r="J529" s="308"/>
      <c r="K529" s="303"/>
      <c r="L529" s="303"/>
      <c r="M529" s="308"/>
      <c r="N529" s="299"/>
      <c r="O529" s="299"/>
      <c r="P529" s="299"/>
      <c r="Q529" s="299"/>
      <c r="R529" s="299"/>
      <c r="S529" s="299"/>
      <c r="T529" s="299"/>
      <c r="U529" s="299"/>
      <c r="V529" s="299"/>
      <c r="W529" s="299"/>
      <c r="X529" s="299"/>
      <c r="Y529" s="299"/>
      <c r="Z529" s="299"/>
    </row>
    <row r="530" spans="1:26" ht="13.5" customHeight="1" x14ac:dyDescent="0.2">
      <c r="A530" s="302">
        <v>527</v>
      </c>
      <c r="B530" s="303"/>
      <c r="C530" s="305"/>
      <c r="D530" s="307"/>
      <c r="E530" s="305"/>
      <c r="F530" s="306"/>
      <c r="G530" s="308" t="str">
        <f t="shared" si="5"/>
        <v/>
      </c>
      <c r="H530" s="308"/>
      <c r="I530" s="309"/>
      <c r="J530" s="308"/>
      <c r="K530" s="303"/>
      <c r="L530" s="303"/>
      <c r="M530" s="308"/>
      <c r="N530" s="299"/>
      <c r="O530" s="299"/>
      <c r="P530" s="299"/>
      <c r="Q530" s="299"/>
      <c r="R530" s="299"/>
      <c r="S530" s="299"/>
      <c r="T530" s="299"/>
      <c r="U530" s="299"/>
      <c r="V530" s="299"/>
      <c r="W530" s="299"/>
      <c r="X530" s="299"/>
      <c r="Y530" s="299"/>
      <c r="Z530" s="299"/>
    </row>
    <row r="531" spans="1:26" ht="13.5" customHeight="1" x14ac:dyDescent="0.2">
      <c r="A531" s="302">
        <v>528</v>
      </c>
      <c r="B531" s="303"/>
      <c r="C531" s="305"/>
      <c r="D531" s="307"/>
      <c r="E531" s="305"/>
      <c r="F531" s="306"/>
      <c r="G531" s="308" t="str">
        <f t="shared" si="5"/>
        <v/>
      </c>
      <c r="H531" s="308"/>
      <c r="I531" s="309"/>
      <c r="J531" s="308"/>
      <c r="K531" s="303"/>
      <c r="L531" s="303"/>
      <c r="M531" s="308"/>
      <c r="N531" s="299"/>
      <c r="O531" s="299"/>
      <c r="P531" s="299"/>
      <c r="Q531" s="299"/>
      <c r="R531" s="299"/>
      <c r="S531" s="299"/>
      <c r="T531" s="299"/>
      <c r="U531" s="299"/>
      <c r="V531" s="299"/>
      <c r="W531" s="299"/>
      <c r="X531" s="299"/>
      <c r="Y531" s="299"/>
      <c r="Z531" s="299"/>
    </row>
    <row r="532" spans="1:26" ht="13.5" customHeight="1" x14ac:dyDescent="0.2">
      <c r="A532" s="302">
        <v>529</v>
      </c>
      <c r="B532" s="303"/>
      <c r="C532" s="305"/>
      <c r="D532" s="307"/>
      <c r="E532" s="305"/>
      <c r="F532" s="306"/>
      <c r="G532" s="308" t="str">
        <f t="shared" si="5"/>
        <v/>
      </c>
      <c r="H532" s="308"/>
      <c r="I532" s="309"/>
      <c r="J532" s="308"/>
      <c r="K532" s="303"/>
      <c r="L532" s="303"/>
      <c r="M532" s="308"/>
      <c r="N532" s="299"/>
      <c r="O532" s="299"/>
      <c r="P532" s="299"/>
      <c r="Q532" s="299"/>
      <c r="R532" s="299"/>
      <c r="S532" s="299"/>
      <c r="T532" s="299"/>
      <c r="U532" s="299"/>
      <c r="V532" s="299"/>
      <c r="W532" s="299"/>
      <c r="X532" s="299"/>
      <c r="Y532" s="299"/>
      <c r="Z532" s="299"/>
    </row>
    <row r="533" spans="1:26" ht="13.5" customHeight="1" x14ac:dyDescent="0.2">
      <c r="A533" s="302">
        <v>530</v>
      </c>
      <c r="B533" s="303"/>
      <c r="C533" s="305"/>
      <c r="D533" s="307"/>
      <c r="E533" s="305"/>
      <c r="F533" s="306"/>
      <c r="G533" s="308" t="str">
        <f t="shared" si="5"/>
        <v/>
      </c>
      <c r="H533" s="308"/>
      <c r="I533" s="309"/>
      <c r="J533" s="308"/>
      <c r="K533" s="303"/>
      <c r="L533" s="303"/>
      <c r="M533" s="308"/>
      <c r="N533" s="299"/>
      <c r="O533" s="299"/>
      <c r="P533" s="299"/>
      <c r="Q533" s="299"/>
      <c r="R533" s="299"/>
      <c r="S533" s="299"/>
      <c r="T533" s="299"/>
      <c r="U533" s="299"/>
      <c r="V533" s="299"/>
      <c r="W533" s="299"/>
      <c r="X533" s="299"/>
      <c r="Y533" s="299"/>
      <c r="Z533" s="299"/>
    </row>
    <row r="534" spans="1:26" ht="13.5" customHeight="1" x14ac:dyDescent="0.2">
      <c r="A534" s="302">
        <v>531</v>
      </c>
      <c r="B534" s="303"/>
      <c r="C534" s="305"/>
      <c r="D534" s="307"/>
      <c r="E534" s="305"/>
      <c r="F534" s="306"/>
      <c r="G534" s="308" t="str">
        <f t="shared" si="5"/>
        <v/>
      </c>
      <c r="H534" s="308"/>
      <c r="I534" s="309"/>
      <c r="J534" s="308"/>
      <c r="K534" s="303"/>
      <c r="L534" s="303"/>
      <c r="M534" s="308"/>
      <c r="N534" s="299"/>
      <c r="O534" s="299"/>
      <c r="P534" s="299"/>
      <c r="Q534" s="299"/>
      <c r="R534" s="299"/>
      <c r="S534" s="299"/>
      <c r="T534" s="299"/>
      <c r="U534" s="299"/>
      <c r="V534" s="299"/>
      <c r="W534" s="299"/>
      <c r="X534" s="299"/>
      <c r="Y534" s="299"/>
      <c r="Z534" s="299"/>
    </row>
    <row r="535" spans="1:26" ht="13.5" customHeight="1" x14ac:dyDescent="0.2">
      <c r="A535" s="302">
        <v>532</v>
      </c>
      <c r="B535" s="303"/>
      <c r="C535" s="305"/>
      <c r="D535" s="307"/>
      <c r="E535" s="305"/>
      <c r="F535" s="306"/>
      <c r="G535" s="308" t="str">
        <f t="shared" si="5"/>
        <v/>
      </c>
      <c r="H535" s="308"/>
      <c r="I535" s="309"/>
      <c r="J535" s="308"/>
      <c r="K535" s="303"/>
      <c r="L535" s="303"/>
      <c r="M535" s="308"/>
      <c r="N535" s="299"/>
      <c r="O535" s="299"/>
      <c r="P535" s="299"/>
      <c r="Q535" s="299"/>
      <c r="R535" s="299"/>
      <c r="S535" s="299"/>
      <c r="T535" s="299"/>
      <c r="U535" s="299"/>
      <c r="V535" s="299"/>
      <c r="W535" s="299"/>
      <c r="X535" s="299"/>
      <c r="Y535" s="299"/>
      <c r="Z535" s="299"/>
    </row>
    <row r="536" spans="1:26" ht="13.5" customHeight="1" x14ac:dyDescent="0.2">
      <c r="A536" s="302">
        <v>533</v>
      </c>
      <c r="B536" s="303"/>
      <c r="C536" s="305"/>
      <c r="D536" s="307"/>
      <c r="E536" s="305"/>
      <c r="F536" s="306"/>
      <c r="G536" s="308" t="str">
        <f t="shared" si="5"/>
        <v/>
      </c>
      <c r="H536" s="308"/>
      <c r="I536" s="309"/>
      <c r="J536" s="308"/>
      <c r="K536" s="303"/>
      <c r="L536" s="303"/>
      <c r="M536" s="308"/>
      <c r="N536" s="299"/>
      <c r="O536" s="299"/>
      <c r="P536" s="299"/>
      <c r="Q536" s="299"/>
      <c r="R536" s="299"/>
      <c r="S536" s="299"/>
      <c r="T536" s="299"/>
      <c r="U536" s="299"/>
      <c r="V536" s="299"/>
      <c r="W536" s="299"/>
      <c r="X536" s="299"/>
      <c r="Y536" s="299"/>
      <c r="Z536" s="299"/>
    </row>
    <row r="537" spans="1:26" ht="13.5" customHeight="1" x14ac:dyDescent="0.2">
      <c r="A537" s="302">
        <v>534</v>
      </c>
      <c r="B537" s="303"/>
      <c r="C537" s="305"/>
      <c r="D537" s="307"/>
      <c r="E537" s="305"/>
      <c r="F537" s="306"/>
      <c r="G537" s="308" t="str">
        <f t="shared" si="5"/>
        <v/>
      </c>
      <c r="H537" s="308"/>
      <c r="I537" s="309"/>
      <c r="J537" s="308"/>
      <c r="K537" s="303"/>
      <c r="L537" s="303"/>
      <c r="M537" s="308"/>
      <c r="N537" s="299"/>
      <c r="O537" s="299"/>
      <c r="P537" s="299"/>
      <c r="Q537" s="299"/>
      <c r="R537" s="299"/>
      <c r="S537" s="299"/>
      <c r="T537" s="299"/>
      <c r="U537" s="299"/>
      <c r="V537" s="299"/>
      <c r="W537" s="299"/>
      <c r="X537" s="299"/>
      <c r="Y537" s="299"/>
      <c r="Z537" s="299"/>
    </row>
    <row r="538" spans="1:26" ht="13.5" customHeight="1" x14ac:dyDescent="0.2">
      <c r="A538" s="302">
        <v>535</v>
      </c>
      <c r="B538" s="303"/>
      <c r="C538" s="305"/>
      <c r="D538" s="307"/>
      <c r="E538" s="305"/>
      <c r="F538" s="306"/>
      <c r="G538" s="308" t="str">
        <f t="shared" si="5"/>
        <v/>
      </c>
      <c r="H538" s="308"/>
      <c r="I538" s="309"/>
      <c r="J538" s="308"/>
      <c r="K538" s="303"/>
      <c r="L538" s="303"/>
      <c r="M538" s="308"/>
      <c r="N538" s="299"/>
      <c r="O538" s="299"/>
      <c r="P538" s="299"/>
      <c r="Q538" s="299"/>
      <c r="R538" s="299"/>
      <c r="S538" s="299"/>
      <c r="T538" s="299"/>
      <c r="U538" s="299"/>
      <c r="V538" s="299"/>
      <c r="W538" s="299"/>
      <c r="X538" s="299"/>
      <c r="Y538" s="299"/>
      <c r="Z538" s="299"/>
    </row>
    <row r="539" spans="1:26" ht="13.5" customHeight="1" x14ac:dyDescent="0.2">
      <c r="A539" s="302">
        <v>536</v>
      </c>
      <c r="B539" s="303"/>
      <c r="C539" s="305"/>
      <c r="D539" s="307"/>
      <c r="E539" s="305"/>
      <c r="F539" s="306"/>
      <c r="G539" s="308" t="str">
        <f t="shared" si="5"/>
        <v/>
      </c>
      <c r="H539" s="308"/>
      <c r="I539" s="309"/>
      <c r="J539" s="308"/>
      <c r="K539" s="303"/>
      <c r="L539" s="303"/>
      <c r="M539" s="308"/>
      <c r="N539" s="299"/>
      <c r="O539" s="299"/>
      <c r="P539" s="299"/>
      <c r="Q539" s="299"/>
      <c r="R539" s="299"/>
      <c r="S539" s="299"/>
      <c r="T539" s="299"/>
      <c r="U539" s="299"/>
      <c r="V539" s="299"/>
      <c r="W539" s="299"/>
      <c r="X539" s="299"/>
      <c r="Y539" s="299"/>
      <c r="Z539" s="299"/>
    </row>
    <row r="540" spans="1:26" ht="13.5" customHeight="1" x14ac:dyDescent="0.2">
      <c r="A540" s="302">
        <v>537</v>
      </c>
      <c r="B540" s="303"/>
      <c r="C540" s="305"/>
      <c r="D540" s="307"/>
      <c r="E540" s="305"/>
      <c r="F540" s="306"/>
      <c r="G540" s="308" t="str">
        <f t="shared" si="5"/>
        <v/>
      </c>
      <c r="H540" s="308"/>
      <c r="I540" s="309"/>
      <c r="J540" s="308"/>
      <c r="K540" s="303"/>
      <c r="L540" s="303"/>
      <c r="M540" s="308"/>
      <c r="N540" s="299"/>
      <c r="O540" s="299"/>
      <c r="P540" s="299"/>
      <c r="Q540" s="299"/>
      <c r="R540" s="299"/>
      <c r="S540" s="299"/>
      <c r="T540" s="299"/>
      <c r="U540" s="299"/>
      <c r="V540" s="299"/>
      <c r="W540" s="299"/>
      <c r="X540" s="299"/>
      <c r="Y540" s="299"/>
      <c r="Z540" s="299"/>
    </row>
    <row r="541" spans="1:26" ht="13.5" customHeight="1" x14ac:dyDescent="0.2">
      <c r="A541" s="302">
        <v>538</v>
      </c>
      <c r="B541" s="303"/>
      <c r="C541" s="305"/>
      <c r="D541" s="307"/>
      <c r="E541" s="305"/>
      <c r="F541" s="306"/>
      <c r="G541" s="308" t="str">
        <f t="shared" si="5"/>
        <v/>
      </c>
      <c r="H541" s="308"/>
      <c r="I541" s="309"/>
      <c r="J541" s="308"/>
      <c r="K541" s="303"/>
      <c r="L541" s="303"/>
      <c r="M541" s="308"/>
      <c r="N541" s="299"/>
      <c r="O541" s="299"/>
      <c r="P541" s="299"/>
      <c r="Q541" s="299"/>
      <c r="R541" s="299"/>
      <c r="S541" s="299"/>
      <c r="T541" s="299"/>
      <c r="U541" s="299"/>
      <c r="V541" s="299"/>
      <c r="W541" s="299"/>
      <c r="X541" s="299"/>
      <c r="Y541" s="299"/>
      <c r="Z541" s="299"/>
    </row>
    <row r="542" spans="1:26" ht="13.5" customHeight="1" x14ac:dyDescent="0.2">
      <c r="A542" s="302">
        <v>539</v>
      </c>
      <c r="B542" s="303"/>
      <c r="C542" s="305"/>
      <c r="D542" s="307"/>
      <c r="E542" s="305"/>
      <c r="F542" s="306"/>
      <c r="G542" s="308" t="str">
        <f t="shared" si="5"/>
        <v/>
      </c>
      <c r="H542" s="308"/>
      <c r="I542" s="309"/>
      <c r="J542" s="308"/>
      <c r="K542" s="303"/>
      <c r="L542" s="303"/>
      <c r="M542" s="308"/>
      <c r="N542" s="299"/>
      <c r="O542" s="299"/>
      <c r="P542" s="299"/>
      <c r="Q542" s="299"/>
      <c r="R542" s="299"/>
      <c r="S542" s="299"/>
      <c r="T542" s="299"/>
      <c r="U542" s="299"/>
      <c r="V542" s="299"/>
      <c r="W542" s="299"/>
      <c r="X542" s="299"/>
      <c r="Y542" s="299"/>
      <c r="Z542" s="299"/>
    </row>
    <row r="543" spans="1:26" ht="13.5" customHeight="1" x14ac:dyDescent="0.2">
      <c r="A543" s="302">
        <v>540</v>
      </c>
      <c r="B543" s="303"/>
      <c r="C543" s="305"/>
      <c r="D543" s="307"/>
      <c r="E543" s="305"/>
      <c r="F543" s="306"/>
      <c r="G543" s="308" t="str">
        <f t="shared" si="5"/>
        <v/>
      </c>
      <c r="H543" s="308"/>
      <c r="I543" s="309"/>
      <c r="J543" s="308"/>
      <c r="K543" s="303"/>
      <c r="L543" s="303"/>
      <c r="M543" s="308"/>
      <c r="N543" s="299"/>
      <c r="O543" s="299"/>
      <c r="P543" s="299"/>
      <c r="Q543" s="299"/>
      <c r="R543" s="299"/>
      <c r="S543" s="299"/>
      <c r="T543" s="299"/>
      <c r="U543" s="299"/>
      <c r="V543" s="299"/>
      <c r="W543" s="299"/>
      <c r="X543" s="299"/>
      <c r="Y543" s="299"/>
      <c r="Z543" s="299"/>
    </row>
    <row r="544" spans="1:26" ht="13.5" customHeight="1" x14ac:dyDescent="0.2">
      <c r="A544" s="302">
        <v>541</v>
      </c>
      <c r="B544" s="303"/>
      <c r="C544" s="305"/>
      <c r="D544" s="307"/>
      <c r="E544" s="305"/>
      <c r="F544" s="306"/>
      <c r="G544" s="308" t="str">
        <f t="shared" si="5"/>
        <v/>
      </c>
      <c r="H544" s="308"/>
      <c r="I544" s="309"/>
      <c r="J544" s="308"/>
      <c r="K544" s="303"/>
      <c r="L544" s="303"/>
      <c r="M544" s="308"/>
      <c r="N544" s="299"/>
      <c r="O544" s="299"/>
      <c r="P544" s="299"/>
      <c r="Q544" s="299"/>
      <c r="R544" s="299"/>
      <c r="S544" s="299"/>
      <c r="T544" s="299"/>
      <c r="U544" s="299"/>
      <c r="V544" s="299"/>
      <c r="W544" s="299"/>
      <c r="X544" s="299"/>
      <c r="Y544" s="299"/>
      <c r="Z544" s="299"/>
    </row>
    <row r="545" spans="1:26" ht="13.5" customHeight="1" x14ac:dyDescent="0.2">
      <c r="A545" s="302">
        <v>542</v>
      </c>
      <c r="B545" s="303"/>
      <c r="C545" s="305"/>
      <c r="D545" s="307"/>
      <c r="E545" s="305"/>
      <c r="F545" s="306"/>
      <c r="G545" s="308" t="str">
        <f t="shared" si="5"/>
        <v/>
      </c>
      <c r="H545" s="308"/>
      <c r="I545" s="309"/>
      <c r="J545" s="308"/>
      <c r="K545" s="303"/>
      <c r="L545" s="303"/>
      <c r="M545" s="308"/>
      <c r="N545" s="299"/>
      <c r="O545" s="299"/>
      <c r="P545" s="299"/>
      <c r="Q545" s="299"/>
      <c r="R545" s="299"/>
      <c r="S545" s="299"/>
      <c r="T545" s="299"/>
      <c r="U545" s="299"/>
      <c r="V545" s="299"/>
      <c r="W545" s="299"/>
      <c r="X545" s="299"/>
      <c r="Y545" s="299"/>
      <c r="Z545" s="299"/>
    </row>
    <row r="546" spans="1:26" ht="13.5" customHeight="1" x14ac:dyDescent="0.2">
      <c r="A546" s="302">
        <v>543</v>
      </c>
      <c r="B546" s="303"/>
      <c r="C546" s="305"/>
      <c r="D546" s="307"/>
      <c r="E546" s="305"/>
      <c r="F546" s="306"/>
      <c r="G546" s="308" t="str">
        <f t="shared" si="5"/>
        <v/>
      </c>
      <c r="H546" s="308"/>
      <c r="I546" s="309"/>
      <c r="J546" s="308"/>
      <c r="K546" s="303"/>
      <c r="L546" s="303"/>
      <c r="M546" s="308"/>
      <c r="N546" s="299"/>
      <c r="O546" s="299"/>
      <c r="P546" s="299"/>
      <c r="Q546" s="299"/>
      <c r="R546" s="299"/>
      <c r="S546" s="299"/>
      <c r="T546" s="299"/>
      <c r="U546" s="299"/>
      <c r="V546" s="299"/>
      <c r="W546" s="299"/>
      <c r="X546" s="299"/>
      <c r="Y546" s="299"/>
      <c r="Z546" s="299"/>
    </row>
    <row r="547" spans="1:26" ht="13.5" customHeight="1" x14ac:dyDescent="0.2">
      <c r="A547" s="302">
        <v>544</v>
      </c>
      <c r="B547" s="303"/>
      <c r="C547" s="305"/>
      <c r="D547" s="307"/>
      <c r="E547" s="305"/>
      <c r="F547" s="306"/>
      <c r="G547" s="308" t="str">
        <f t="shared" si="5"/>
        <v/>
      </c>
      <c r="H547" s="308"/>
      <c r="I547" s="309"/>
      <c r="J547" s="308"/>
      <c r="K547" s="303"/>
      <c r="L547" s="303"/>
      <c r="M547" s="308"/>
      <c r="N547" s="299"/>
      <c r="O547" s="299"/>
      <c r="P547" s="299"/>
      <c r="Q547" s="299"/>
      <c r="R547" s="299"/>
      <c r="S547" s="299"/>
      <c r="T547" s="299"/>
      <c r="U547" s="299"/>
      <c r="V547" s="299"/>
      <c r="W547" s="299"/>
      <c r="X547" s="299"/>
      <c r="Y547" s="299"/>
      <c r="Z547" s="299"/>
    </row>
    <row r="548" spans="1:26" ht="13.5" customHeight="1" x14ac:dyDescent="0.2">
      <c r="A548" s="302">
        <v>545</v>
      </c>
      <c r="B548" s="303"/>
      <c r="C548" s="305"/>
      <c r="D548" s="307"/>
      <c r="E548" s="305"/>
      <c r="F548" s="306"/>
      <c r="G548" s="308" t="str">
        <f t="shared" si="5"/>
        <v/>
      </c>
      <c r="H548" s="308"/>
      <c r="I548" s="309"/>
      <c r="J548" s="308"/>
      <c r="K548" s="303"/>
      <c r="L548" s="303"/>
      <c r="M548" s="308"/>
      <c r="N548" s="299"/>
      <c r="O548" s="299"/>
      <c r="P548" s="299"/>
      <c r="Q548" s="299"/>
      <c r="R548" s="299"/>
      <c r="S548" s="299"/>
      <c r="T548" s="299"/>
      <c r="U548" s="299"/>
      <c r="V548" s="299"/>
      <c r="W548" s="299"/>
      <c r="X548" s="299"/>
      <c r="Y548" s="299"/>
      <c r="Z548" s="299"/>
    </row>
    <row r="549" spans="1:26" ht="13.5" customHeight="1" x14ac:dyDescent="0.2">
      <c r="A549" s="302">
        <v>546</v>
      </c>
      <c r="B549" s="303"/>
      <c r="C549" s="305"/>
      <c r="D549" s="307"/>
      <c r="E549" s="305"/>
      <c r="F549" s="306"/>
      <c r="G549" s="308" t="str">
        <f t="shared" si="5"/>
        <v/>
      </c>
      <c r="H549" s="308"/>
      <c r="I549" s="309"/>
      <c r="J549" s="308"/>
      <c r="K549" s="303"/>
      <c r="L549" s="303"/>
      <c r="M549" s="308"/>
      <c r="N549" s="299"/>
      <c r="O549" s="299"/>
      <c r="P549" s="299"/>
      <c r="Q549" s="299"/>
      <c r="R549" s="299"/>
      <c r="S549" s="299"/>
      <c r="T549" s="299"/>
      <c r="U549" s="299"/>
      <c r="V549" s="299"/>
      <c r="W549" s="299"/>
      <c r="X549" s="299"/>
      <c r="Y549" s="299"/>
      <c r="Z549" s="299"/>
    </row>
    <row r="550" spans="1:26" ht="13.5" customHeight="1" x14ac:dyDescent="0.2">
      <c r="A550" s="302">
        <v>547</v>
      </c>
      <c r="B550" s="303"/>
      <c r="C550" s="305"/>
      <c r="D550" s="307"/>
      <c r="E550" s="305"/>
      <c r="F550" s="306"/>
      <c r="G550" s="308" t="str">
        <f t="shared" si="5"/>
        <v/>
      </c>
      <c r="H550" s="308"/>
      <c r="I550" s="309"/>
      <c r="J550" s="308"/>
      <c r="K550" s="303"/>
      <c r="L550" s="303"/>
      <c r="M550" s="308"/>
      <c r="N550" s="299"/>
      <c r="O550" s="299"/>
      <c r="P550" s="299"/>
      <c r="Q550" s="299"/>
      <c r="R550" s="299"/>
      <c r="S550" s="299"/>
      <c r="T550" s="299"/>
      <c r="U550" s="299"/>
      <c r="V550" s="299"/>
      <c r="W550" s="299"/>
      <c r="X550" s="299"/>
      <c r="Y550" s="299"/>
      <c r="Z550" s="299"/>
    </row>
    <row r="551" spans="1:26" ht="13.5" customHeight="1" x14ac:dyDescent="0.2">
      <c r="A551" s="302">
        <v>548</v>
      </c>
      <c r="B551" s="303"/>
      <c r="C551" s="305"/>
      <c r="D551" s="307"/>
      <c r="E551" s="305"/>
      <c r="F551" s="306"/>
      <c r="G551" s="308" t="str">
        <f t="shared" si="5"/>
        <v/>
      </c>
      <c r="H551" s="308"/>
      <c r="I551" s="309"/>
      <c r="J551" s="308"/>
      <c r="K551" s="303"/>
      <c r="L551" s="303"/>
      <c r="M551" s="308"/>
      <c r="N551" s="299"/>
      <c r="O551" s="299"/>
      <c r="P551" s="299"/>
      <c r="Q551" s="299"/>
      <c r="R551" s="299"/>
      <c r="S551" s="299"/>
      <c r="T551" s="299"/>
      <c r="U551" s="299"/>
      <c r="V551" s="299"/>
      <c r="W551" s="299"/>
      <c r="X551" s="299"/>
      <c r="Y551" s="299"/>
      <c r="Z551" s="299"/>
    </row>
    <row r="552" spans="1:26" ht="13.5" customHeight="1" x14ac:dyDescent="0.2">
      <c r="A552" s="302">
        <v>549</v>
      </c>
      <c r="B552" s="303"/>
      <c r="C552" s="305"/>
      <c r="D552" s="307"/>
      <c r="E552" s="305"/>
      <c r="F552" s="306"/>
      <c r="G552" s="308" t="str">
        <f t="shared" si="5"/>
        <v/>
      </c>
      <c r="H552" s="308"/>
      <c r="I552" s="309"/>
      <c r="J552" s="308"/>
      <c r="K552" s="303"/>
      <c r="L552" s="303"/>
      <c r="M552" s="308"/>
      <c r="N552" s="299"/>
      <c r="O552" s="299"/>
      <c r="P552" s="299"/>
      <c r="Q552" s="299"/>
      <c r="R552" s="299"/>
      <c r="S552" s="299"/>
      <c r="T552" s="299"/>
      <c r="U552" s="299"/>
      <c r="V552" s="299"/>
      <c r="W552" s="299"/>
      <c r="X552" s="299"/>
      <c r="Y552" s="299"/>
      <c r="Z552" s="299"/>
    </row>
    <row r="553" spans="1:26" ht="13.5" customHeight="1" x14ac:dyDescent="0.2">
      <c r="A553" s="302">
        <v>550</v>
      </c>
      <c r="B553" s="303"/>
      <c r="C553" s="305"/>
      <c r="D553" s="307"/>
      <c r="E553" s="305"/>
      <c r="F553" s="306"/>
      <c r="G553" s="308" t="str">
        <f t="shared" si="5"/>
        <v/>
      </c>
      <c r="H553" s="308"/>
      <c r="I553" s="309"/>
      <c r="J553" s="308"/>
      <c r="K553" s="303"/>
      <c r="L553" s="303"/>
      <c r="M553" s="308"/>
      <c r="N553" s="299"/>
      <c r="O553" s="299"/>
      <c r="P553" s="299"/>
      <c r="Q553" s="299"/>
      <c r="R553" s="299"/>
      <c r="S553" s="299"/>
      <c r="T553" s="299"/>
      <c r="U553" s="299"/>
      <c r="V553" s="299"/>
      <c r="W553" s="299"/>
      <c r="X553" s="299"/>
      <c r="Y553" s="299"/>
      <c r="Z553" s="299"/>
    </row>
    <row r="554" spans="1:26" ht="13.5" customHeight="1" x14ac:dyDescent="0.2">
      <c r="A554" s="302">
        <v>551</v>
      </c>
      <c r="B554" s="303"/>
      <c r="C554" s="305"/>
      <c r="D554" s="307"/>
      <c r="E554" s="305"/>
      <c r="F554" s="306"/>
      <c r="G554" s="308" t="str">
        <f t="shared" si="5"/>
        <v/>
      </c>
      <c r="H554" s="308"/>
      <c r="I554" s="309"/>
      <c r="J554" s="308"/>
      <c r="K554" s="303"/>
      <c r="L554" s="303"/>
      <c r="M554" s="308"/>
      <c r="N554" s="299"/>
      <c r="O554" s="299"/>
      <c r="P554" s="299"/>
      <c r="Q554" s="299"/>
      <c r="R554" s="299"/>
      <c r="S554" s="299"/>
      <c r="T554" s="299"/>
      <c r="U554" s="299"/>
      <c r="V554" s="299"/>
      <c r="W554" s="299"/>
      <c r="X554" s="299"/>
      <c r="Y554" s="299"/>
      <c r="Z554" s="299"/>
    </row>
    <row r="555" spans="1:26" ht="13.5" customHeight="1" x14ac:dyDescent="0.2">
      <c r="A555" s="302">
        <v>552</v>
      </c>
      <c r="B555" s="303"/>
      <c r="C555" s="305"/>
      <c r="D555" s="307"/>
      <c r="E555" s="305"/>
      <c r="F555" s="306"/>
      <c r="G555" s="308" t="str">
        <f t="shared" si="5"/>
        <v/>
      </c>
      <c r="H555" s="308"/>
      <c r="I555" s="309"/>
      <c r="J555" s="308"/>
      <c r="K555" s="303"/>
      <c r="L555" s="303"/>
      <c r="M555" s="308"/>
      <c r="N555" s="299"/>
      <c r="O555" s="299"/>
      <c r="P555" s="299"/>
      <c r="Q555" s="299"/>
      <c r="R555" s="299"/>
      <c r="S555" s="299"/>
      <c r="T555" s="299"/>
      <c r="U555" s="299"/>
      <c r="V555" s="299"/>
      <c r="W555" s="299"/>
      <c r="X555" s="299"/>
      <c r="Y555" s="299"/>
      <c r="Z555" s="299"/>
    </row>
    <row r="556" spans="1:26" ht="13.5" customHeight="1" x14ac:dyDescent="0.2">
      <c r="A556" s="302">
        <v>553</v>
      </c>
      <c r="B556" s="303"/>
      <c r="C556" s="305"/>
      <c r="D556" s="307"/>
      <c r="E556" s="305"/>
      <c r="F556" s="306"/>
      <c r="G556" s="308" t="str">
        <f t="shared" si="5"/>
        <v/>
      </c>
      <c r="H556" s="308"/>
      <c r="I556" s="309"/>
      <c r="J556" s="308"/>
      <c r="K556" s="303"/>
      <c r="L556" s="303"/>
      <c r="M556" s="308"/>
      <c r="N556" s="299"/>
      <c r="O556" s="299"/>
      <c r="P556" s="299"/>
      <c r="Q556" s="299"/>
      <c r="R556" s="299"/>
      <c r="S556" s="299"/>
      <c r="T556" s="299"/>
      <c r="U556" s="299"/>
      <c r="V556" s="299"/>
      <c r="W556" s="299"/>
      <c r="X556" s="299"/>
      <c r="Y556" s="299"/>
      <c r="Z556" s="299"/>
    </row>
    <row r="557" spans="1:26" ht="13.5" customHeight="1" x14ac:dyDescent="0.2">
      <c r="A557" s="302">
        <v>554</v>
      </c>
      <c r="B557" s="303"/>
      <c r="C557" s="305"/>
      <c r="D557" s="307"/>
      <c r="E557" s="305"/>
      <c r="F557" s="306"/>
      <c r="G557" s="308" t="str">
        <f t="shared" si="5"/>
        <v/>
      </c>
      <c r="H557" s="308"/>
      <c r="I557" s="309"/>
      <c r="J557" s="308"/>
      <c r="K557" s="303"/>
      <c r="L557" s="303"/>
      <c r="M557" s="308"/>
      <c r="N557" s="299"/>
      <c r="O557" s="299"/>
      <c r="P557" s="299"/>
      <c r="Q557" s="299"/>
      <c r="R557" s="299"/>
      <c r="S557" s="299"/>
      <c r="T557" s="299"/>
      <c r="U557" s="299"/>
      <c r="V557" s="299"/>
      <c r="W557" s="299"/>
      <c r="X557" s="299"/>
      <c r="Y557" s="299"/>
      <c r="Z557" s="299"/>
    </row>
    <row r="558" spans="1:26" ht="13.5" customHeight="1" x14ac:dyDescent="0.2">
      <c r="A558" s="302">
        <v>555</v>
      </c>
      <c r="B558" s="303"/>
      <c r="C558" s="305"/>
      <c r="D558" s="307"/>
      <c r="E558" s="305"/>
      <c r="F558" s="306"/>
      <c r="G558" s="308" t="str">
        <f t="shared" si="5"/>
        <v/>
      </c>
      <c r="H558" s="308"/>
      <c r="I558" s="309"/>
      <c r="J558" s="308"/>
      <c r="K558" s="303"/>
      <c r="L558" s="303"/>
      <c r="M558" s="308"/>
      <c r="N558" s="299"/>
      <c r="O558" s="299"/>
      <c r="P558" s="299"/>
      <c r="Q558" s="299"/>
      <c r="R558" s="299"/>
      <c r="S558" s="299"/>
      <c r="T558" s="299"/>
      <c r="U558" s="299"/>
      <c r="V558" s="299"/>
      <c r="W558" s="299"/>
      <c r="X558" s="299"/>
      <c r="Y558" s="299"/>
      <c r="Z558" s="299"/>
    </row>
    <row r="559" spans="1:26" ht="13.5" customHeight="1" x14ac:dyDescent="0.2">
      <c r="A559" s="302">
        <v>556</v>
      </c>
      <c r="B559" s="303"/>
      <c r="C559" s="305"/>
      <c r="D559" s="307"/>
      <c r="E559" s="305"/>
      <c r="F559" s="306"/>
      <c r="G559" s="308" t="str">
        <f t="shared" si="5"/>
        <v/>
      </c>
      <c r="H559" s="308"/>
      <c r="I559" s="309"/>
      <c r="J559" s="308"/>
      <c r="K559" s="303"/>
      <c r="L559" s="303"/>
      <c r="M559" s="308"/>
      <c r="N559" s="299"/>
      <c r="O559" s="299"/>
      <c r="P559" s="299"/>
      <c r="Q559" s="299"/>
      <c r="R559" s="299"/>
      <c r="S559" s="299"/>
      <c r="T559" s="299"/>
      <c r="U559" s="299"/>
      <c r="V559" s="299"/>
      <c r="W559" s="299"/>
      <c r="X559" s="299"/>
      <c r="Y559" s="299"/>
      <c r="Z559" s="299"/>
    </row>
    <row r="560" spans="1:26" ht="13.5" customHeight="1" x14ac:dyDescent="0.2">
      <c r="A560" s="302">
        <v>557</v>
      </c>
      <c r="B560" s="303"/>
      <c r="C560" s="305"/>
      <c r="D560" s="307"/>
      <c r="E560" s="305"/>
      <c r="F560" s="306"/>
      <c r="G560" s="308" t="str">
        <f t="shared" si="5"/>
        <v/>
      </c>
      <c r="H560" s="308"/>
      <c r="I560" s="309"/>
      <c r="J560" s="308"/>
      <c r="K560" s="303"/>
      <c r="L560" s="303"/>
      <c r="M560" s="308"/>
      <c r="N560" s="299"/>
      <c r="O560" s="299"/>
      <c r="P560" s="299"/>
      <c r="Q560" s="299"/>
      <c r="R560" s="299"/>
      <c r="S560" s="299"/>
      <c r="T560" s="299"/>
      <c r="U560" s="299"/>
      <c r="V560" s="299"/>
      <c r="W560" s="299"/>
      <c r="X560" s="299"/>
      <c r="Y560" s="299"/>
      <c r="Z560" s="299"/>
    </row>
    <row r="561" spans="1:26" ht="13.5" customHeight="1" x14ac:dyDescent="0.2">
      <c r="A561" s="302">
        <v>558</v>
      </c>
      <c r="B561" s="303"/>
      <c r="C561" s="305"/>
      <c r="D561" s="307"/>
      <c r="E561" s="305"/>
      <c r="F561" s="306"/>
      <c r="G561" s="308" t="str">
        <f t="shared" si="5"/>
        <v/>
      </c>
      <c r="H561" s="308"/>
      <c r="I561" s="309"/>
      <c r="J561" s="308"/>
      <c r="K561" s="303"/>
      <c r="L561" s="303"/>
      <c r="M561" s="308"/>
      <c r="N561" s="299"/>
      <c r="O561" s="299"/>
      <c r="P561" s="299"/>
      <c r="Q561" s="299"/>
      <c r="R561" s="299"/>
      <c r="S561" s="299"/>
      <c r="T561" s="299"/>
      <c r="U561" s="299"/>
      <c r="V561" s="299"/>
      <c r="W561" s="299"/>
      <c r="X561" s="299"/>
      <c r="Y561" s="299"/>
      <c r="Z561" s="299"/>
    </row>
    <row r="562" spans="1:26" ht="13.5" customHeight="1" x14ac:dyDescent="0.2">
      <c r="A562" s="302">
        <v>559</v>
      </c>
      <c r="B562" s="303"/>
      <c r="C562" s="305"/>
      <c r="D562" s="307"/>
      <c r="E562" s="305"/>
      <c r="F562" s="306"/>
      <c r="G562" s="308" t="str">
        <f t="shared" si="5"/>
        <v/>
      </c>
      <c r="H562" s="308"/>
      <c r="I562" s="309"/>
      <c r="J562" s="308"/>
      <c r="K562" s="303"/>
      <c r="L562" s="303"/>
      <c r="M562" s="308"/>
      <c r="N562" s="299"/>
      <c r="O562" s="299"/>
      <c r="P562" s="299"/>
      <c r="Q562" s="299"/>
      <c r="R562" s="299"/>
      <c r="S562" s="299"/>
      <c r="T562" s="299"/>
      <c r="U562" s="299"/>
      <c r="V562" s="299"/>
      <c r="W562" s="299"/>
      <c r="X562" s="299"/>
      <c r="Y562" s="299"/>
      <c r="Z562" s="299"/>
    </row>
    <row r="563" spans="1:26" ht="13.5" customHeight="1" x14ac:dyDescent="0.2">
      <c r="A563" s="302">
        <v>560</v>
      </c>
      <c r="B563" s="303"/>
      <c r="C563" s="305"/>
      <c r="D563" s="307"/>
      <c r="E563" s="305"/>
      <c r="F563" s="306"/>
      <c r="G563" s="308" t="str">
        <f t="shared" si="5"/>
        <v/>
      </c>
      <c r="H563" s="308"/>
      <c r="I563" s="309"/>
      <c r="J563" s="308"/>
      <c r="K563" s="303"/>
      <c r="L563" s="303"/>
      <c r="M563" s="308"/>
      <c r="N563" s="299"/>
      <c r="O563" s="299"/>
      <c r="P563" s="299"/>
      <c r="Q563" s="299"/>
      <c r="R563" s="299"/>
      <c r="S563" s="299"/>
      <c r="T563" s="299"/>
      <c r="U563" s="299"/>
      <c r="V563" s="299"/>
      <c r="W563" s="299"/>
      <c r="X563" s="299"/>
      <c r="Y563" s="299"/>
      <c r="Z563" s="299"/>
    </row>
    <row r="564" spans="1:26" ht="13.5" customHeight="1" x14ac:dyDescent="0.2">
      <c r="A564" s="302">
        <v>561</v>
      </c>
      <c r="B564" s="303"/>
      <c r="C564" s="305"/>
      <c r="D564" s="307"/>
      <c r="E564" s="305"/>
      <c r="F564" s="306"/>
      <c r="G564" s="308" t="str">
        <f t="shared" si="5"/>
        <v/>
      </c>
      <c r="H564" s="308"/>
      <c r="I564" s="309"/>
      <c r="J564" s="308"/>
      <c r="K564" s="303"/>
      <c r="L564" s="303"/>
      <c r="M564" s="308"/>
      <c r="N564" s="299"/>
      <c r="O564" s="299"/>
      <c r="P564" s="299"/>
      <c r="Q564" s="299"/>
      <c r="R564" s="299"/>
      <c r="S564" s="299"/>
      <c r="T564" s="299"/>
      <c r="U564" s="299"/>
      <c r="V564" s="299"/>
      <c r="W564" s="299"/>
      <c r="X564" s="299"/>
      <c r="Y564" s="299"/>
      <c r="Z564" s="299"/>
    </row>
    <row r="565" spans="1:26" ht="13.5" customHeight="1" x14ac:dyDescent="0.2">
      <c r="A565" s="302">
        <v>562</v>
      </c>
      <c r="B565" s="303"/>
      <c r="C565" s="305"/>
      <c r="D565" s="307"/>
      <c r="E565" s="305"/>
      <c r="F565" s="306"/>
      <c r="G565" s="308" t="str">
        <f t="shared" si="5"/>
        <v/>
      </c>
      <c r="H565" s="308"/>
      <c r="I565" s="309"/>
      <c r="J565" s="308"/>
      <c r="K565" s="303"/>
      <c r="L565" s="303"/>
      <c r="M565" s="308"/>
      <c r="N565" s="299"/>
      <c r="O565" s="299"/>
      <c r="P565" s="299"/>
      <c r="Q565" s="299"/>
      <c r="R565" s="299"/>
      <c r="S565" s="299"/>
      <c r="T565" s="299"/>
      <c r="U565" s="299"/>
      <c r="V565" s="299"/>
      <c r="W565" s="299"/>
      <c r="X565" s="299"/>
      <c r="Y565" s="299"/>
      <c r="Z565" s="299"/>
    </row>
    <row r="566" spans="1:26" ht="13.5" customHeight="1" x14ac:dyDescent="0.2">
      <c r="A566" s="302">
        <v>563</v>
      </c>
      <c r="B566" s="303"/>
      <c r="C566" s="305"/>
      <c r="D566" s="307"/>
      <c r="E566" s="305"/>
      <c r="F566" s="306"/>
      <c r="G566" s="308" t="str">
        <f t="shared" si="5"/>
        <v/>
      </c>
      <c r="H566" s="308"/>
      <c r="I566" s="309"/>
      <c r="J566" s="308"/>
      <c r="K566" s="303"/>
      <c r="L566" s="303"/>
      <c r="M566" s="308"/>
      <c r="N566" s="299"/>
      <c r="O566" s="299"/>
      <c r="P566" s="299"/>
      <c r="Q566" s="299"/>
      <c r="R566" s="299"/>
      <c r="S566" s="299"/>
      <c r="T566" s="299"/>
      <c r="U566" s="299"/>
      <c r="V566" s="299"/>
      <c r="W566" s="299"/>
      <c r="X566" s="299"/>
      <c r="Y566" s="299"/>
      <c r="Z566" s="299"/>
    </row>
    <row r="567" spans="1:26" ht="13.5" customHeight="1" x14ac:dyDescent="0.2">
      <c r="A567" s="302">
        <v>564</v>
      </c>
      <c r="B567" s="303"/>
      <c r="C567" s="305"/>
      <c r="D567" s="307"/>
      <c r="E567" s="305"/>
      <c r="F567" s="306"/>
      <c r="G567" s="308" t="str">
        <f t="shared" si="5"/>
        <v/>
      </c>
      <c r="H567" s="308"/>
      <c r="I567" s="309"/>
      <c r="J567" s="308"/>
      <c r="K567" s="303"/>
      <c r="L567" s="303"/>
      <c r="M567" s="308"/>
      <c r="N567" s="299"/>
      <c r="O567" s="299"/>
      <c r="P567" s="299"/>
      <c r="Q567" s="299"/>
      <c r="R567" s="299"/>
      <c r="S567" s="299"/>
      <c r="T567" s="299"/>
      <c r="U567" s="299"/>
      <c r="V567" s="299"/>
      <c r="W567" s="299"/>
      <c r="X567" s="299"/>
      <c r="Y567" s="299"/>
      <c r="Z567" s="299"/>
    </row>
    <row r="568" spans="1:26" ht="13.5" customHeight="1" x14ac:dyDescent="0.2">
      <c r="A568" s="302">
        <v>565</v>
      </c>
      <c r="B568" s="303"/>
      <c r="C568" s="305"/>
      <c r="D568" s="307"/>
      <c r="E568" s="305"/>
      <c r="F568" s="306"/>
      <c r="G568" s="308" t="str">
        <f t="shared" si="5"/>
        <v/>
      </c>
      <c r="H568" s="308"/>
      <c r="I568" s="309"/>
      <c r="J568" s="308"/>
      <c r="K568" s="303"/>
      <c r="L568" s="303"/>
      <c r="M568" s="308"/>
      <c r="N568" s="299"/>
      <c r="O568" s="299"/>
      <c r="P568" s="299"/>
      <c r="Q568" s="299"/>
      <c r="R568" s="299"/>
      <c r="S568" s="299"/>
      <c r="T568" s="299"/>
      <c r="U568" s="299"/>
      <c r="V568" s="299"/>
      <c r="W568" s="299"/>
      <c r="X568" s="299"/>
      <c r="Y568" s="299"/>
      <c r="Z568" s="299"/>
    </row>
    <row r="569" spans="1:26" ht="13.5" customHeight="1" x14ac:dyDescent="0.2">
      <c r="A569" s="302">
        <v>566</v>
      </c>
      <c r="B569" s="303"/>
      <c r="C569" s="305"/>
      <c r="D569" s="307"/>
      <c r="E569" s="305"/>
      <c r="F569" s="306"/>
      <c r="G569" s="308" t="str">
        <f t="shared" si="5"/>
        <v/>
      </c>
      <c r="H569" s="308"/>
      <c r="I569" s="309"/>
      <c r="J569" s="308"/>
      <c r="K569" s="303"/>
      <c r="L569" s="303"/>
      <c r="M569" s="308"/>
      <c r="N569" s="299"/>
      <c r="O569" s="299"/>
      <c r="P569" s="299"/>
      <c r="Q569" s="299"/>
      <c r="R569" s="299"/>
      <c r="S569" s="299"/>
      <c r="T569" s="299"/>
      <c r="U569" s="299"/>
      <c r="V569" s="299"/>
      <c r="W569" s="299"/>
      <c r="X569" s="299"/>
      <c r="Y569" s="299"/>
      <c r="Z569" s="299"/>
    </row>
    <row r="570" spans="1:26" ht="13.5" customHeight="1" x14ac:dyDescent="0.2">
      <c r="A570" s="302">
        <v>567</v>
      </c>
      <c r="B570" s="303"/>
      <c r="C570" s="305"/>
      <c r="D570" s="307"/>
      <c r="E570" s="305"/>
      <c r="F570" s="306"/>
      <c r="G570" s="308" t="str">
        <f t="shared" si="5"/>
        <v/>
      </c>
      <c r="H570" s="308"/>
      <c r="I570" s="309"/>
      <c r="J570" s="308"/>
      <c r="K570" s="303"/>
      <c r="L570" s="303"/>
      <c r="M570" s="308"/>
      <c r="N570" s="299"/>
      <c r="O570" s="299"/>
      <c r="P570" s="299"/>
      <c r="Q570" s="299"/>
      <c r="R570" s="299"/>
      <c r="S570" s="299"/>
      <c r="T570" s="299"/>
      <c r="U570" s="299"/>
      <c r="V570" s="299"/>
      <c r="W570" s="299"/>
      <c r="X570" s="299"/>
      <c r="Y570" s="299"/>
      <c r="Z570" s="299"/>
    </row>
    <row r="571" spans="1:26" ht="13.5" customHeight="1" x14ac:dyDescent="0.2">
      <c r="A571" s="302">
        <v>568</v>
      </c>
      <c r="B571" s="303"/>
      <c r="C571" s="305"/>
      <c r="D571" s="307"/>
      <c r="E571" s="305"/>
      <c r="F571" s="306"/>
      <c r="G571" s="308" t="str">
        <f t="shared" si="5"/>
        <v/>
      </c>
      <c r="H571" s="308"/>
      <c r="I571" s="309"/>
      <c r="J571" s="308"/>
      <c r="K571" s="303"/>
      <c r="L571" s="303"/>
      <c r="M571" s="308"/>
      <c r="N571" s="299"/>
      <c r="O571" s="299"/>
      <c r="P571" s="299"/>
      <c r="Q571" s="299"/>
      <c r="R571" s="299"/>
      <c r="S571" s="299"/>
      <c r="T571" s="299"/>
      <c r="U571" s="299"/>
      <c r="V571" s="299"/>
      <c r="W571" s="299"/>
      <c r="X571" s="299"/>
      <c r="Y571" s="299"/>
      <c r="Z571" s="299"/>
    </row>
    <row r="572" spans="1:26" ht="13.5" customHeight="1" x14ac:dyDescent="0.2">
      <c r="A572" s="302">
        <v>569</v>
      </c>
      <c r="B572" s="303"/>
      <c r="C572" s="305"/>
      <c r="D572" s="307"/>
      <c r="E572" s="305"/>
      <c r="F572" s="306"/>
      <c r="G572" s="308" t="str">
        <f t="shared" si="5"/>
        <v/>
      </c>
      <c r="H572" s="308"/>
      <c r="I572" s="309"/>
      <c r="J572" s="308"/>
      <c r="K572" s="303"/>
      <c r="L572" s="303"/>
      <c r="M572" s="308"/>
      <c r="N572" s="299"/>
      <c r="O572" s="299"/>
      <c r="P572" s="299"/>
      <c r="Q572" s="299"/>
      <c r="R572" s="299"/>
      <c r="S572" s="299"/>
      <c r="T572" s="299"/>
      <c r="U572" s="299"/>
      <c r="V572" s="299"/>
      <c r="W572" s="299"/>
      <c r="X572" s="299"/>
      <c r="Y572" s="299"/>
      <c r="Z572" s="299"/>
    </row>
    <row r="573" spans="1:26" ht="13.5" customHeight="1" x14ac:dyDescent="0.2">
      <c r="A573" s="302">
        <v>570</v>
      </c>
      <c r="B573" s="303"/>
      <c r="C573" s="305"/>
      <c r="D573" s="307"/>
      <c r="E573" s="305"/>
      <c r="F573" s="306"/>
      <c r="G573" s="308" t="str">
        <f t="shared" si="5"/>
        <v/>
      </c>
      <c r="H573" s="308"/>
      <c r="I573" s="309"/>
      <c r="J573" s="308"/>
      <c r="K573" s="303"/>
      <c r="L573" s="303"/>
      <c r="M573" s="308"/>
      <c r="N573" s="299"/>
      <c r="O573" s="299"/>
      <c r="P573" s="299"/>
      <c r="Q573" s="299"/>
      <c r="R573" s="299"/>
      <c r="S573" s="299"/>
      <c r="T573" s="299"/>
      <c r="U573" s="299"/>
      <c r="V573" s="299"/>
      <c r="W573" s="299"/>
      <c r="X573" s="299"/>
      <c r="Y573" s="299"/>
      <c r="Z573" s="299"/>
    </row>
    <row r="574" spans="1:26" ht="13.5" customHeight="1" x14ac:dyDescent="0.2">
      <c r="A574" s="302">
        <v>571</v>
      </c>
      <c r="B574" s="303"/>
      <c r="C574" s="305"/>
      <c r="D574" s="307"/>
      <c r="E574" s="305"/>
      <c r="F574" s="306"/>
      <c r="G574" s="308" t="str">
        <f t="shared" si="5"/>
        <v/>
      </c>
      <c r="H574" s="308"/>
      <c r="I574" s="309"/>
      <c r="J574" s="308"/>
      <c r="K574" s="303"/>
      <c r="L574" s="303"/>
      <c r="M574" s="308"/>
      <c r="N574" s="299"/>
      <c r="O574" s="299"/>
      <c r="P574" s="299"/>
      <c r="Q574" s="299"/>
      <c r="R574" s="299"/>
      <c r="S574" s="299"/>
      <c r="T574" s="299"/>
      <c r="U574" s="299"/>
      <c r="V574" s="299"/>
      <c r="W574" s="299"/>
      <c r="X574" s="299"/>
      <c r="Y574" s="299"/>
      <c r="Z574" s="299"/>
    </row>
    <row r="575" spans="1:26" ht="13.5" customHeight="1" x14ac:dyDescent="0.2">
      <c r="A575" s="302">
        <v>572</v>
      </c>
      <c r="B575" s="303"/>
      <c r="C575" s="305"/>
      <c r="D575" s="307"/>
      <c r="E575" s="305"/>
      <c r="F575" s="306"/>
      <c r="G575" s="308" t="str">
        <f t="shared" si="5"/>
        <v/>
      </c>
      <c r="H575" s="308"/>
      <c r="I575" s="309"/>
      <c r="J575" s="308"/>
      <c r="K575" s="303"/>
      <c r="L575" s="303"/>
      <c r="M575" s="308"/>
      <c r="N575" s="299"/>
      <c r="O575" s="299"/>
      <c r="P575" s="299"/>
      <c r="Q575" s="299"/>
      <c r="R575" s="299"/>
      <c r="S575" s="299"/>
      <c r="T575" s="299"/>
      <c r="U575" s="299"/>
      <c r="V575" s="299"/>
      <c r="W575" s="299"/>
      <c r="X575" s="299"/>
      <c r="Y575" s="299"/>
      <c r="Z575" s="299"/>
    </row>
    <row r="576" spans="1:26" ht="13.5" customHeight="1" x14ac:dyDescent="0.2">
      <c r="A576" s="302">
        <v>573</v>
      </c>
      <c r="B576" s="303"/>
      <c r="C576" s="305"/>
      <c r="D576" s="307"/>
      <c r="E576" s="305"/>
      <c r="F576" s="306"/>
      <c r="G576" s="308" t="str">
        <f t="shared" si="5"/>
        <v/>
      </c>
      <c r="H576" s="308"/>
      <c r="I576" s="309"/>
      <c r="J576" s="308"/>
      <c r="K576" s="303"/>
      <c r="L576" s="303"/>
      <c r="M576" s="308"/>
      <c r="N576" s="299"/>
      <c r="O576" s="299"/>
      <c r="P576" s="299"/>
      <c r="Q576" s="299"/>
      <c r="R576" s="299"/>
      <c r="S576" s="299"/>
      <c r="T576" s="299"/>
      <c r="U576" s="299"/>
      <c r="V576" s="299"/>
      <c r="W576" s="299"/>
      <c r="X576" s="299"/>
      <c r="Y576" s="299"/>
      <c r="Z576" s="299"/>
    </row>
    <row r="577" spans="1:26" ht="13.5" customHeight="1" x14ac:dyDescent="0.2">
      <c r="A577" s="302">
        <v>574</v>
      </c>
      <c r="B577" s="303"/>
      <c r="C577" s="305"/>
      <c r="D577" s="307"/>
      <c r="E577" s="305"/>
      <c r="F577" s="306"/>
      <c r="G577" s="308" t="str">
        <f t="shared" si="5"/>
        <v/>
      </c>
      <c r="H577" s="308"/>
      <c r="I577" s="309"/>
      <c r="J577" s="308"/>
      <c r="K577" s="303"/>
      <c r="L577" s="303"/>
      <c r="M577" s="308"/>
      <c r="N577" s="299"/>
      <c r="O577" s="299"/>
      <c r="P577" s="299"/>
      <c r="Q577" s="299"/>
      <c r="R577" s="299"/>
      <c r="S577" s="299"/>
      <c r="T577" s="299"/>
      <c r="U577" s="299"/>
      <c r="V577" s="299"/>
      <c r="W577" s="299"/>
      <c r="X577" s="299"/>
      <c r="Y577" s="299"/>
      <c r="Z577" s="299"/>
    </row>
    <row r="578" spans="1:26" ht="13.5" customHeight="1" x14ac:dyDescent="0.2">
      <c r="A578" s="302">
        <v>575</v>
      </c>
      <c r="B578" s="303"/>
      <c r="C578" s="305"/>
      <c r="D578" s="307"/>
      <c r="E578" s="305"/>
      <c r="F578" s="306"/>
      <c r="G578" s="308" t="str">
        <f t="shared" si="5"/>
        <v/>
      </c>
      <c r="H578" s="308"/>
      <c r="I578" s="309"/>
      <c r="J578" s="308"/>
      <c r="K578" s="303"/>
      <c r="L578" s="303"/>
      <c r="M578" s="308"/>
      <c r="N578" s="299"/>
      <c r="O578" s="299"/>
      <c r="P578" s="299"/>
      <c r="Q578" s="299"/>
      <c r="R578" s="299"/>
      <c r="S578" s="299"/>
      <c r="T578" s="299"/>
      <c r="U578" s="299"/>
      <c r="V578" s="299"/>
      <c r="W578" s="299"/>
      <c r="X578" s="299"/>
      <c r="Y578" s="299"/>
      <c r="Z578" s="299"/>
    </row>
    <row r="579" spans="1:26" ht="13.5" customHeight="1" x14ac:dyDescent="0.2">
      <c r="A579" s="302">
        <v>576</v>
      </c>
      <c r="B579" s="303"/>
      <c r="C579" s="305"/>
      <c r="D579" s="307"/>
      <c r="E579" s="305"/>
      <c r="F579" s="306"/>
      <c r="G579" s="308" t="str">
        <f t="shared" si="5"/>
        <v/>
      </c>
      <c r="H579" s="308"/>
      <c r="I579" s="309"/>
      <c r="J579" s="308"/>
      <c r="K579" s="303"/>
      <c r="L579" s="303"/>
      <c r="M579" s="308"/>
      <c r="N579" s="299"/>
      <c r="O579" s="299"/>
      <c r="P579" s="299"/>
      <c r="Q579" s="299"/>
      <c r="R579" s="299"/>
      <c r="S579" s="299"/>
      <c r="T579" s="299"/>
      <c r="U579" s="299"/>
      <c r="V579" s="299"/>
      <c r="W579" s="299"/>
      <c r="X579" s="299"/>
      <c r="Y579" s="299"/>
      <c r="Z579" s="299"/>
    </row>
    <row r="580" spans="1:26" ht="13.5" customHeight="1" x14ac:dyDescent="0.2">
      <c r="A580" s="302">
        <v>577</v>
      </c>
      <c r="B580" s="303"/>
      <c r="C580" s="305"/>
      <c r="D580" s="307"/>
      <c r="E580" s="305"/>
      <c r="F580" s="306"/>
      <c r="G580" s="308" t="str">
        <f t="shared" si="5"/>
        <v/>
      </c>
      <c r="H580" s="308"/>
      <c r="I580" s="309"/>
      <c r="J580" s="308"/>
      <c r="K580" s="303"/>
      <c r="L580" s="303"/>
      <c r="M580" s="308"/>
      <c r="N580" s="299"/>
      <c r="O580" s="299"/>
      <c r="P580" s="299"/>
      <c r="Q580" s="299"/>
      <c r="R580" s="299"/>
      <c r="S580" s="299"/>
      <c r="T580" s="299"/>
      <c r="U580" s="299"/>
      <c r="V580" s="299"/>
      <c r="W580" s="299"/>
      <c r="X580" s="299"/>
      <c r="Y580" s="299"/>
      <c r="Z580" s="299"/>
    </row>
    <row r="581" spans="1:26" ht="13.5" customHeight="1" x14ac:dyDescent="0.2">
      <c r="A581" s="302">
        <v>578</v>
      </c>
      <c r="B581" s="303"/>
      <c r="C581" s="305"/>
      <c r="D581" s="307"/>
      <c r="E581" s="305"/>
      <c r="F581" s="306"/>
      <c r="G581" s="308" t="str">
        <f t="shared" si="5"/>
        <v/>
      </c>
      <c r="H581" s="308"/>
      <c r="I581" s="309"/>
      <c r="J581" s="308"/>
      <c r="K581" s="303"/>
      <c r="L581" s="303"/>
      <c r="M581" s="308"/>
      <c r="N581" s="299"/>
      <c r="O581" s="299"/>
      <c r="P581" s="299"/>
      <c r="Q581" s="299"/>
      <c r="R581" s="299"/>
      <c r="S581" s="299"/>
      <c r="T581" s="299"/>
      <c r="U581" s="299"/>
      <c r="V581" s="299"/>
      <c r="W581" s="299"/>
      <c r="X581" s="299"/>
      <c r="Y581" s="299"/>
      <c r="Z581" s="299"/>
    </row>
    <row r="582" spans="1:26" ht="13.5" customHeight="1" x14ac:dyDescent="0.2">
      <c r="A582" s="302">
        <v>579</v>
      </c>
      <c r="B582" s="303"/>
      <c r="C582" s="305"/>
      <c r="D582" s="307"/>
      <c r="E582" s="305"/>
      <c r="F582" s="306"/>
      <c r="G582" s="308" t="str">
        <f t="shared" si="5"/>
        <v/>
      </c>
      <c r="H582" s="308"/>
      <c r="I582" s="309"/>
      <c r="J582" s="308"/>
      <c r="K582" s="303"/>
      <c r="L582" s="303"/>
      <c r="M582" s="308"/>
      <c r="N582" s="299"/>
      <c r="O582" s="299"/>
      <c r="P582" s="299"/>
      <c r="Q582" s="299"/>
      <c r="R582" s="299"/>
      <c r="S582" s="299"/>
      <c r="T582" s="299"/>
      <c r="U582" s="299"/>
      <c r="V582" s="299"/>
      <c r="W582" s="299"/>
      <c r="X582" s="299"/>
      <c r="Y582" s="299"/>
      <c r="Z582" s="299"/>
    </row>
    <row r="583" spans="1:26" ht="13.5" customHeight="1" x14ac:dyDescent="0.2">
      <c r="A583" s="302">
        <v>580</v>
      </c>
      <c r="B583" s="303"/>
      <c r="C583" s="305"/>
      <c r="D583" s="307"/>
      <c r="E583" s="305"/>
      <c r="F583" s="306"/>
      <c r="G583" s="308" t="str">
        <f t="shared" si="5"/>
        <v/>
      </c>
      <c r="H583" s="308"/>
      <c r="I583" s="309"/>
      <c r="J583" s="308"/>
      <c r="K583" s="303"/>
      <c r="L583" s="303"/>
      <c r="M583" s="308"/>
      <c r="N583" s="299"/>
      <c r="O583" s="299"/>
      <c r="P583" s="299"/>
      <c r="Q583" s="299"/>
      <c r="R583" s="299"/>
      <c r="S583" s="299"/>
      <c r="T583" s="299"/>
      <c r="U583" s="299"/>
      <c r="V583" s="299"/>
      <c r="W583" s="299"/>
      <c r="X583" s="299"/>
      <c r="Y583" s="299"/>
      <c r="Z583" s="299"/>
    </row>
    <row r="584" spans="1:26" ht="13.5" customHeight="1" x14ac:dyDescent="0.2">
      <c r="A584" s="302">
        <v>581</v>
      </c>
      <c r="B584" s="303"/>
      <c r="C584" s="305"/>
      <c r="D584" s="307"/>
      <c r="E584" s="305"/>
      <c r="F584" s="306"/>
      <c r="G584" s="308" t="str">
        <f t="shared" si="5"/>
        <v/>
      </c>
      <c r="H584" s="308"/>
      <c r="I584" s="309"/>
      <c r="J584" s="308"/>
      <c r="K584" s="303"/>
      <c r="L584" s="303"/>
      <c r="M584" s="308"/>
      <c r="N584" s="299"/>
      <c r="O584" s="299"/>
      <c r="P584" s="299"/>
      <c r="Q584" s="299"/>
      <c r="R584" s="299"/>
      <c r="S584" s="299"/>
      <c r="T584" s="299"/>
      <c r="U584" s="299"/>
      <c r="V584" s="299"/>
      <c r="W584" s="299"/>
      <c r="X584" s="299"/>
      <c r="Y584" s="299"/>
      <c r="Z584" s="299"/>
    </row>
    <row r="585" spans="1:26" ht="13.5" customHeight="1" x14ac:dyDescent="0.2">
      <c r="A585" s="302">
        <v>582</v>
      </c>
      <c r="B585" s="303"/>
      <c r="C585" s="305"/>
      <c r="D585" s="307"/>
      <c r="E585" s="305"/>
      <c r="F585" s="306"/>
      <c r="G585" s="308" t="str">
        <f t="shared" si="5"/>
        <v/>
      </c>
      <c r="H585" s="308"/>
      <c r="I585" s="309"/>
      <c r="J585" s="308"/>
      <c r="K585" s="303"/>
      <c r="L585" s="303"/>
      <c r="M585" s="308"/>
      <c r="N585" s="299"/>
      <c r="O585" s="299"/>
      <c r="P585" s="299"/>
      <c r="Q585" s="299"/>
      <c r="R585" s="299"/>
      <c r="S585" s="299"/>
      <c r="T585" s="299"/>
      <c r="U585" s="299"/>
      <c r="V585" s="299"/>
      <c r="W585" s="299"/>
      <c r="X585" s="299"/>
      <c r="Y585" s="299"/>
      <c r="Z585" s="299"/>
    </row>
    <row r="586" spans="1:26" ht="13.5" customHeight="1" x14ac:dyDescent="0.2">
      <c r="A586" s="302">
        <v>583</v>
      </c>
      <c r="B586" s="303"/>
      <c r="C586" s="305"/>
      <c r="D586" s="307"/>
      <c r="E586" s="305"/>
      <c r="F586" s="306"/>
      <c r="G586" s="308" t="str">
        <f t="shared" si="5"/>
        <v/>
      </c>
      <c r="H586" s="308"/>
      <c r="I586" s="309"/>
      <c r="J586" s="308"/>
      <c r="K586" s="303"/>
      <c r="L586" s="303"/>
      <c r="M586" s="308"/>
      <c r="N586" s="299"/>
      <c r="O586" s="299"/>
      <c r="P586" s="299"/>
      <c r="Q586" s="299"/>
      <c r="R586" s="299"/>
      <c r="S586" s="299"/>
      <c r="T586" s="299"/>
      <c r="U586" s="299"/>
      <c r="V586" s="299"/>
      <c r="W586" s="299"/>
      <c r="X586" s="299"/>
      <c r="Y586" s="299"/>
      <c r="Z586" s="299"/>
    </row>
    <row r="587" spans="1:26" ht="13.5" customHeight="1" x14ac:dyDescent="0.2">
      <c r="A587" s="302">
        <v>584</v>
      </c>
      <c r="B587" s="303"/>
      <c r="C587" s="305"/>
      <c r="D587" s="307"/>
      <c r="E587" s="305"/>
      <c r="F587" s="306"/>
      <c r="G587" s="308" t="str">
        <f t="shared" si="5"/>
        <v/>
      </c>
      <c r="H587" s="308"/>
      <c r="I587" s="309"/>
      <c r="J587" s="308"/>
      <c r="K587" s="303"/>
      <c r="L587" s="303"/>
      <c r="M587" s="308"/>
      <c r="N587" s="299"/>
      <c r="O587" s="299"/>
      <c r="P587" s="299"/>
      <c r="Q587" s="299"/>
      <c r="R587" s="299"/>
      <c r="S587" s="299"/>
      <c r="T587" s="299"/>
      <c r="U587" s="299"/>
      <c r="V587" s="299"/>
      <c r="W587" s="299"/>
      <c r="X587" s="299"/>
      <c r="Y587" s="299"/>
      <c r="Z587" s="299"/>
    </row>
    <row r="588" spans="1:26" ht="13.5" customHeight="1" x14ac:dyDescent="0.2">
      <c r="A588" s="302">
        <v>585</v>
      </c>
      <c r="B588" s="303"/>
      <c r="C588" s="305"/>
      <c r="D588" s="307"/>
      <c r="E588" s="305"/>
      <c r="F588" s="306"/>
      <c r="G588" s="308" t="str">
        <f t="shared" si="5"/>
        <v/>
      </c>
      <c r="H588" s="308"/>
      <c r="I588" s="309"/>
      <c r="J588" s="308"/>
      <c r="K588" s="303"/>
      <c r="L588" s="303"/>
      <c r="M588" s="308"/>
      <c r="N588" s="299"/>
      <c r="O588" s="299"/>
      <c r="P588" s="299"/>
      <c r="Q588" s="299"/>
      <c r="R588" s="299"/>
      <c r="S588" s="299"/>
      <c r="T588" s="299"/>
      <c r="U588" s="299"/>
      <c r="V588" s="299"/>
      <c r="W588" s="299"/>
      <c r="X588" s="299"/>
      <c r="Y588" s="299"/>
      <c r="Z588" s="299"/>
    </row>
    <row r="589" spans="1:26" ht="13.5" customHeight="1" x14ac:dyDescent="0.2">
      <c r="A589" s="302">
        <v>586</v>
      </c>
      <c r="B589" s="303"/>
      <c r="C589" s="305"/>
      <c r="D589" s="307"/>
      <c r="E589" s="305"/>
      <c r="F589" s="306"/>
      <c r="G589" s="308" t="str">
        <f t="shared" si="5"/>
        <v/>
      </c>
      <c r="H589" s="308"/>
      <c r="I589" s="309"/>
      <c r="J589" s="308"/>
      <c r="K589" s="303"/>
      <c r="L589" s="303"/>
      <c r="M589" s="308"/>
      <c r="N589" s="299"/>
      <c r="O589" s="299"/>
      <c r="P589" s="299"/>
      <c r="Q589" s="299"/>
      <c r="R589" s="299"/>
      <c r="S589" s="299"/>
      <c r="T589" s="299"/>
      <c r="U589" s="299"/>
      <c r="V589" s="299"/>
      <c r="W589" s="299"/>
      <c r="X589" s="299"/>
      <c r="Y589" s="299"/>
      <c r="Z589" s="299"/>
    </row>
    <row r="590" spans="1:26" ht="13.5" customHeight="1" x14ac:dyDescent="0.2">
      <c r="A590" s="302">
        <v>587</v>
      </c>
      <c r="B590" s="303"/>
      <c r="C590" s="305"/>
      <c r="D590" s="307"/>
      <c r="E590" s="305"/>
      <c r="F590" s="306"/>
      <c r="G590" s="308" t="str">
        <f t="shared" si="5"/>
        <v/>
      </c>
      <c r="H590" s="308"/>
      <c r="I590" s="309"/>
      <c r="J590" s="308"/>
      <c r="K590" s="303"/>
      <c r="L590" s="303"/>
      <c r="M590" s="308"/>
      <c r="N590" s="299"/>
      <c r="O590" s="299"/>
      <c r="P590" s="299"/>
      <c r="Q590" s="299"/>
      <c r="R590" s="299"/>
      <c r="S590" s="299"/>
      <c r="T590" s="299"/>
      <c r="U590" s="299"/>
      <c r="V590" s="299"/>
      <c r="W590" s="299"/>
      <c r="X590" s="299"/>
      <c r="Y590" s="299"/>
      <c r="Z590" s="299"/>
    </row>
    <row r="591" spans="1:26" ht="13.5" customHeight="1" x14ac:dyDescent="0.2">
      <c r="A591" s="302">
        <v>588</v>
      </c>
      <c r="B591" s="303"/>
      <c r="C591" s="305"/>
      <c r="D591" s="307"/>
      <c r="E591" s="305"/>
      <c r="F591" s="306"/>
      <c r="G591" s="308" t="str">
        <f t="shared" si="5"/>
        <v/>
      </c>
      <c r="H591" s="308"/>
      <c r="I591" s="309"/>
      <c r="J591" s="308"/>
      <c r="K591" s="303"/>
      <c r="L591" s="303"/>
      <c r="M591" s="308"/>
      <c r="N591" s="299"/>
      <c r="O591" s="299"/>
      <c r="P591" s="299"/>
      <c r="Q591" s="299"/>
      <c r="R591" s="299"/>
      <c r="S591" s="299"/>
      <c r="T591" s="299"/>
      <c r="U591" s="299"/>
      <c r="V591" s="299"/>
      <c r="W591" s="299"/>
      <c r="X591" s="299"/>
      <c r="Y591" s="299"/>
      <c r="Z591" s="299"/>
    </row>
    <row r="592" spans="1:26" ht="13.5" customHeight="1" x14ac:dyDescent="0.2">
      <c r="A592" s="302">
        <v>589</v>
      </c>
      <c r="B592" s="303"/>
      <c r="C592" s="305"/>
      <c r="D592" s="307"/>
      <c r="E592" s="305"/>
      <c r="F592" s="306"/>
      <c r="G592" s="308" t="str">
        <f t="shared" si="5"/>
        <v/>
      </c>
      <c r="H592" s="308"/>
      <c r="I592" s="309"/>
      <c r="J592" s="308"/>
      <c r="K592" s="303"/>
      <c r="L592" s="303"/>
      <c r="M592" s="308"/>
      <c r="N592" s="299"/>
      <c r="O592" s="299"/>
      <c r="P592" s="299"/>
      <c r="Q592" s="299"/>
      <c r="R592" s="299"/>
      <c r="S592" s="299"/>
      <c r="T592" s="299"/>
      <c r="U592" s="299"/>
      <c r="V592" s="299"/>
      <c r="W592" s="299"/>
      <c r="X592" s="299"/>
      <c r="Y592" s="299"/>
      <c r="Z592" s="299"/>
    </row>
    <row r="593" spans="1:26" ht="13.5" customHeight="1" x14ac:dyDescent="0.2">
      <c r="A593" s="302">
        <v>590</v>
      </c>
      <c r="B593" s="303"/>
      <c r="C593" s="305"/>
      <c r="D593" s="307"/>
      <c r="E593" s="305"/>
      <c r="F593" s="306"/>
      <c r="G593" s="308" t="str">
        <f t="shared" si="5"/>
        <v/>
      </c>
      <c r="H593" s="308"/>
      <c r="I593" s="309"/>
      <c r="J593" s="308"/>
      <c r="K593" s="303"/>
      <c r="L593" s="303"/>
      <c r="M593" s="308"/>
      <c r="N593" s="299"/>
      <c r="O593" s="299"/>
      <c r="P593" s="299"/>
      <c r="Q593" s="299"/>
      <c r="R593" s="299"/>
      <c r="S593" s="299"/>
      <c r="T593" s="299"/>
      <c r="U593" s="299"/>
      <c r="V593" s="299"/>
      <c r="W593" s="299"/>
      <c r="X593" s="299"/>
      <c r="Y593" s="299"/>
      <c r="Z593" s="299"/>
    </row>
    <row r="594" spans="1:26" ht="13.5" customHeight="1" x14ac:dyDescent="0.2">
      <c r="A594" s="302">
        <v>591</v>
      </c>
      <c r="B594" s="303"/>
      <c r="C594" s="305"/>
      <c r="D594" s="307"/>
      <c r="E594" s="305"/>
      <c r="F594" s="306"/>
      <c r="G594" s="308" t="str">
        <f t="shared" si="5"/>
        <v/>
      </c>
      <c r="H594" s="308"/>
      <c r="I594" s="309"/>
      <c r="J594" s="308"/>
      <c r="K594" s="303"/>
      <c r="L594" s="303"/>
      <c r="M594" s="308"/>
      <c r="N594" s="299"/>
      <c r="O594" s="299"/>
      <c r="P594" s="299"/>
      <c r="Q594" s="299"/>
      <c r="R594" s="299"/>
      <c r="S594" s="299"/>
      <c r="T594" s="299"/>
      <c r="U594" s="299"/>
      <c r="V594" s="299"/>
      <c r="W594" s="299"/>
      <c r="X594" s="299"/>
      <c r="Y594" s="299"/>
      <c r="Z594" s="299"/>
    </row>
    <row r="595" spans="1:26" ht="13.5" customHeight="1" x14ac:dyDescent="0.2">
      <c r="A595" s="302">
        <v>592</v>
      </c>
      <c r="B595" s="303"/>
      <c r="C595" s="305"/>
      <c r="D595" s="307"/>
      <c r="E595" s="305"/>
      <c r="F595" s="306"/>
      <c r="G595" s="308" t="str">
        <f t="shared" si="5"/>
        <v/>
      </c>
      <c r="H595" s="308"/>
      <c r="I595" s="309"/>
      <c r="J595" s="308"/>
      <c r="K595" s="303"/>
      <c r="L595" s="303"/>
      <c r="M595" s="308"/>
      <c r="N595" s="299"/>
      <c r="O595" s="299"/>
      <c r="P595" s="299"/>
      <c r="Q595" s="299"/>
      <c r="R595" s="299"/>
      <c r="S595" s="299"/>
      <c r="T595" s="299"/>
      <c r="U595" s="299"/>
      <c r="V595" s="299"/>
      <c r="W595" s="299"/>
      <c r="X595" s="299"/>
      <c r="Y595" s="299"/>
      <c r="Z595" s="299"/>
    </row>
    <row r="596" spans="1:26" ht="13.5" customHeight="1" x14ac:dyDescent="0.2">
      <c r="A596" s="302">
        <v>593</v>
      </c>
      <c r="B596" s="303"/>
      <c r="C596" s="305"/>
      <c r="D596" s="307"/>
      <c r="E596" s="305"/>
      <c r="F596" s="306"/>
      <c r="G596" s="308" t="str">
        <f t="shared" si="5"/>
        <v/>
      </c>
      <c r="H596" s="308"/>
      <c r="I596" s="309"/>
      <c r="J596" s="308"/>
      <c r="K596" s="303"/>
      <c r="L596" s="303"/>
      <c r="M596" s="308"/>
      <c r="N596" s="299"/>
      <c r="O596" s="299"/>
      <c r="P596" s="299"/>
      <c r="Q596" s="299"/>
      <c r="R596" s="299"/>
      <c r="S596" s="299"/>
      <c r="T596" s="299"/>
      <c r="U596" s="299"/>
      <c r="V596" s="299"/>
      <c r="W596" s="299"/>
      <c r="X596" s="299"/>
      <c r="Y596" s="299"/>
      <c r="Z596" s="299"/>
    </row>
    <row r="597" spans="1:26" ht="13.5" customHeight="1" x14ac:dyDescent="0.2">
      <c r="A597" s="302">
        <v>594</v>
      </c>
      <c r="B597" s="303"/>
      <c r="C597" s="305"/>
      <c r="D597" s="307"/>
      <c r="E597" s="305"/>
      <c r="F597" s="306"/>
      <c r="G597" s="308" t="str">
        <f t="shared" si="5"/>
        <v/>
      </c>
      <c r="H597" s="308"/>
      <c r="I597" s="309"/>
      <c r="J597" s="308"/>
      <c r="K597" s="303"/>
      <c r="L597" s="303"/>
      <c r="M597" s="308"/>
      <c r="N597" s="299"/>
      <c r="O597" s="299"/>
      <c r="P597" s="299"/>
      <c r="Q597" s="299"/>
      <c r="R597" s="299"/>
      <c r="S597" s="299"/>
      <c r="T597" s="299"/>
      <c r="U597" s="299"/>
      <c r="V597" s="299"/>
      <c r="W597" s="299"/>
      <c r="X597" s="299"/>
      <c r="Y597" s="299"/>
      <c r="Z597" s="299"/>
    </row>
    <row r="598" spans="1:26" ht="13.5" customHeight="1" x14ac:dyDescent="0.2">
      <c r="A598" s="302">
        <v>595</v>
      </c>
      <c r="B598" s="303"/>
      <c r="C598" s="305"/>
      <c r="D598" s="307"/>
      <c r="E598" s="305"/>
      <c r="F598" s="306"/>
      <c r="G598" s="308" t="str">
        <f t="shared" si="5"/>
        <v/>
      </c>
      <c r="H598" s="308"/>
      <c r="I598" s="309"/>
      <c r="J598" s="308"/>
      <c r="K598" s="303"/>
      <c r="L598" s="303"/>
      <c r="M598" s="308"/>
      <c r="N598" s="299"/>
      <c r="O598" s="299"/>
      <c r="P598" s="299"/>
      <c r="Q598" s="299"/>
      <c r="R598" s="299"/>
      <c r="S598" s="299"/>
      <c r="T598" s="299"/>
      <c r="U598" s="299"/>
      <c r="V598" s="299"/>
      <c r="W598" s="299"/>
      <c r="X598" s="299"/>
      <c r="Y598" s="299"/>
      <c r="Z598" s="299"/>
    </row>
    <row r="599" spans="1:26" ht="13.5" customHeight="1" x14ac:dyDescent="0.2">
      <c r="A599" s="302">
        <v>596</v>
      </c>
      <c r="B599" s="303"/>
      <c r="C599" s="305"/>
      <c r="D599" s="307"/>
      <c r="E599" s="305"/>
      <c r="F599" s="306"/>
      <c r="G599" s="308" t="str">
        <f t="shared" si="5"/>
        <v/>
      </c>
      <c r="H599" s="308"/>
      <c r="I599" s="309"/>
      <c r="J599" s="308"/>
      <c r="K599" s="303"/>
      <c r="L599" s="303"/>
      <c r="M599" s="308"/>
      <c r="N599" s="299"/>
      <c r="O599" s="299"/>
      <c r="P599" s="299"/>
      <c r="Q599" s="299"/>
      <c r="R599" s="299"/>
      <c r="S599" s="299"/>
      <c r="T599" s="299"/>
      <c r="U599" s="299"/>
      <c r="V599" s="299"/>
      <c r="W599" s="299"/>
      <c r="X599" s="299"/>
      <c r="Y599" s="299"/>
      <c r="Z599" s="299"/>
    </row>
    <row r="600" spans="1:26" ht="13.5" customHeight="1" x14ac:dyDescent="0.2">
      <c r="A600" s="302">
        <v>597</v>
      </c>
      <c r="B600" s="303"/>
      <c r="C600" s="305"/>
      <c r="D600" s="307"/>
      <c r="E600" s="305"/>
      <c r="F600" s="306"/>
      <c r="G600" s="308" t="str">
        <f t="shared" si="5"/>
        <v/>
      </c>
      <c r="H600" s="308"/>
      <c r="I600" s="309"/>
      <c r="J600" s="308"/>
      <c r="K600" s="303"/>
      <c r="L600" s="303"/>
      <c r="M600" s="308"/>
      <c r="N600" s="299"/>
      <c r="O600" s="299"/>
      <c r="P600" s="299"/>
      <c r="Q600" s="299"/>
      <c r="R600" s="299"/>
      <c r="S600" s="299"/>
      <c r="T600" s="299"/>
      <c r="U600" s="299"/>
      <c r="V600" s="299"/>
      <c r="W600" s="299"/>
      <c r="X600" s="299"/>
      <c r="Y600" s="299"/>
      <c r="Z600" s="299"/>
    </row>
    <row r="601" spans="1:26" ht="13.5" customHeight="1" x14ac:dyDescent="0.2">
      <c r="A601" s="302">
        <v>598</v>
      </c>
      <c r="B601" s="303"/>
      <c r="C601" s="305"/>
      <c r="D601" s="307"/>
      <c r="E601" s="305"/>
      <c r="F601" s="306"/>
      <c r="G601" s="308" t="str">
        <f t="shared" si="5"/>
        <v/>
      </c>
      <c r="H601" s="308"/>
      <c r="I601" s="309"/>
      <c r="J601" s="308"/>
      <c r="K601" s="303"/>
      <c r="L601" s="303"/>
      <c r="M601" s="308"/>
      <c r="N601" s="299"/>
      <c r="O601" s="299"/>
      <c r="P601" s="299"/>
      <c r="Q601" s="299"/>
      <c r="R601" s="299"/>
      <c r="S601" s="299"/>
      <c r="T601" s="299"/>
      <c r="U601" s="299"/>
      <c r="V601" s="299"/>
      <c r="W601" s="299"/>
      <c r="X601" s="299"/>
      <c r="Y601" s="299"/>
      <c r="Z601" s="299"/>
    </row>
    <row r="602" spans="1:26" ht="13.5" customHeight="1" x14ac:dyDescent="0.2">
      <c r="A602" s="302">
        <v>599</v>
      </c>
      <c r="B602" s="303"/>
      <c r="C602" s="305"/>
      <c r="D602" s="307"/>
      <c r="E602" s="305"/>
      <c r="F602" s="306"/>
      <c r="G602" s="308" t="str">
        <f t="shared" si="5"/>
        <v/>
      </c>
      <c r="H602" s="308"/>
      <c r="I602" s="309"/>
      <c r="J602" s="308"/>
      <c r="K602" s="303"/>
      <c r="L602" s="303"/>
      <c r="M602" s="308"/>
      <c r="N602" s="299"/>
      <c r="O602" s="299"/>
      <c r="P602" s="299"/>
      <c r="Q602" s="299"/>
      <c r="R602" s="299"/>
      <c r="S602" s="299"/>
      <c r="T602" s="299"/>
      <c r="U602" s="299"/>
      <c r="V602" s="299"/>
      <c r="W602" s="299"/>
      <c r="X602" s="299"/>
      <c r="Y602" s="299"/>
      <c r="Z602" s="299"/>
    </row>
    <row r="603" spans="1:26" ht="13.5" customHeight="1" x14ac:dyDescent="0.2">
      <c r="A603" s="302">
        <v>600</v>
      </c>
      <c r="B603" s="303"/>
      <c r="C603" s="305"/>
      <c r="D603" s="307"/>
      <c r="E603" s="305"/>
      <c r="F603" s="306"/>
      <c r="G603" s="308" t="str">
        <f t="shared" si="5"/>
        <v/>
      </c>
      <c r="H603" s="308"/>
      <c r="I603" s="309"/>
      <c r="J603" s="308"/>
      <c r="K603" s="303"/>
      <c r="L603" s="303"/>
      <c r="M603" s="308"/>
      <c r="N603" s="299"/>
      <c r="O603" s="299"/>
      <c r="P603" s="299"/>
      <c r="Q603" s="299"/>
      <c r="R603" s="299"/>
      <c r="S603" s="299"/>
      <c r="T603" s="299"/>
      <c r="U603" s="299"/>
      <c r="V603" s="299"/>
      <c r="W603" s="299"/>
      <c r="X603" s="299"/>
      <c r="Y603" s="299"/>
      <c r="Z603" s="299"/>
    </row>
    <row r="604" spans="1:26" ht="13.5" customHeight="1" x14ac:dyDescent="0.2">
      <c r="A604" s="302">
        <v>601</v>
      </c>
      <c r="B604" s="303"/>
      <c r="C604" s="305"/>
      <c r="D604" s="307"/>
      <c r="E604" s="305"/>
      <c r="F604" s="306"/>
      <c r="G604" s="308" t="str">
        <f t="shared" si="5"/>
        <v/>
      </c>
      <c r="H604" s="308"/>
      <c r="I604" s="309"/>
      <c r="J604" s="308"/>
      <c r="K604" s="303"/>
      <c r="L604" s="303"/>
      <c r="M604" s="308"/>
      <c r="N604" s="299"/>
      <c r="O604" s="299"/>
      <c r="P604" s="299"/>
      <c r="Q604" s="299"/>
      <c r="R604" s="299"/>
      <c r="S604" s="299"/>
      <c r="T604" s="299"/>
      <c r="U604" s="299"/>
      <c r="V604" s="299"/>
      <c r="W604" s="299"/>
      <c r="X604" s="299"/>
      <c r="Y604" s="299"/>
      <c r="Z604" s="299"/>
    </row>
    <row r="605" spans="1:26" ht="13.5" customHeight="1" x14ac:dyDescent="0.2">
      <c r="A605" s="302">
        <v>602</v>
      </c>
      <c r="B605" s="303"/>
      <c r="C605" s="305"/>
      <c r="D605" s="307"/>
      <c r="E605" s="305"/>
      <c r="F605" s="306"/>
      <c r="G605" s="308" t="str">
        <f t="shared" si="5"/>
        <v/>
      </c>
      <c r="H605" s="308"/>
      <c r="I605" s="309"/>
      <c r="J605" s="308"/>
      <c r="K605" s="303"/>
      <c r="L605" s="303"/>
      <c r="M605" s="308"/>
      <c r="N605" s="299"/>
      <c r="O605" s="299"/>
      <c r="P605" s="299"/>
      <c r="Q605" s="299"/>
      <c r="R605" s="299"/>
      <c r="S605" s="299"/>
      <c r="T605" s="299"/>
      <c r="U605" s="299"/>
      <c r="V605" s="299"/>
      <c r="W605" s="299"/>
      <c r="X605" s="299"/>
      <c r="Y605" s="299"/>
      <c r="Z605" s="299"/>
    </row>
    <row r="606" spans="1:26" ht="13.5" customHeight="1" x14ac:dyDescent="0.2">
      <c r="A606" s="302">
        <v>603</v>
      </c>
      <c r="B606" s="303"/>
      <c r="C606" s="305"/>
      <c r="D606" s="307"/>
      <c r="E606" s="305"/>
      <c r="F606" s="306"/>
      <c r="G606" s="308" t="str">
        <f t="shared" si="5"/>
        <v/>
      </c>
      <c r="H606" s="308"/>
      <c r="I606" s="309"/>
      <c r="J606" s="308"/>
      <c r="K606" s="303"/>
      <c r="L606" s="303"/>
      <c r="M606" s="308"/>
      <c r="N606" s="299"/>
      <c r="O606" s="299"/>
      <c r="P606" s="299"/>
      <c r="Q606" s="299"/>
      <c r="R606" s="299"/>
      <c r="S606" s="299"/>
      <c r="T606" s="299"/>
      <c r="U606" s="299"/>
      <c r="V606" s="299"/>
      <c r="W606" s="299"/>
      <c r="X606" s="299"/>
      <c r="Y606" s="299"/>
      <c r="Z606" s="299"/>
    </row>
    <row r="607" spans="1:26" ht="13.5" customHeight="1" x14ac:dyDescent="0.2">
      <c r="A607" s="302">
        <v>604</v>
      </c>
      <c r="B607" s="303"/>
      <c r="C607" s="305"/>
      <c r="D607" s="307"/>
      <c r="E607" s="305"/>
      <c r="F607" s="306"/>
      <c r="G607" s="308" t="str">
        <f t="shared" si="5"/>
        <v/>
      </c>
      <c r="H607" s="308"/>
      <c r="I607" s="309"/>
      <c r="J607" s="308"/>
      <c r="K607" s="303"/>
      <c r="L607" s="303"/>
      <c r="M607" s="308"/>
      <c r="N607" s="299"/>
      <c r="O607" s="299"/>
      <c r="P607" s="299"/>
      <c r="Q607" s="299"/>
      <c r="R607" s="299"/>
      <c r="S607" s="299"/>
      <c r="T607" s="299"/>
      <c r="U607" s="299"/>
      <c r="V607" s="299"/>
      <c r="W607" s="299"/>
      <c r="X607" s="299"/>
      <c r="Y607" s="299"/>
      <c r="Z607" s="299"/>
    </row>
    <row r="608" spans="1:26" ht="13.5" customHeight="1" x14ac:dyDescent="0.2">
      <c r="A608" s="302">
        <v>605</v>
      </c>
      <c r="B608" s="303"/>
      <c r="C608" s="305"/>
      <c r="D608" s="307"/>
      <c r="E608" s="305"/>
      <c r="F608" s="306"/>
      <c r="G608" s="308" t="str">
        <f t="shared" si="5"/>
        <v/>
      </c>
      <c r="H608" s="308"/>
      <c r="I608" s="309"/>
      <c r="J608" s="308"/>
      <c r="K608" s="303"/>
      <c r="L608" s="303"/>
      <c r="M608" s="308"/>
      <c r="N608" s="299"/>
      <c r="O608" s="299"/>
      <c r="P608" s="299"/>
      <c r="Q608" s="299"/>
      <c r="R608" s="299"/>
      <c r="S608" s="299"/>
      <c r="T608" s="299"/>
      <c r="U608" s="299"/>
      <c r="V608" s="299"/>
      <c r="W608" s="299"/>
      <c r="X608" s="299"/>
      <c r="Y608" s="299"/>
      <c r="Z608" s="299"/>
    </row>
    <row r="609" spans="1:26" ht="13.5" customHeight="1" x14ac:dyDescent="0.2">
      <c r="A609" s="302">
        <v>606</v>
      </c>
      <c r="B609" s="303"/>
      <c r="C609" s="305"/>
      <c r="D609" s="307"/>
      <c r="E609" s="305"/>
      <c r="F609" s="306"/>
      <c r="G609" s="308" t="str">
        <f t="shared" si="5"/>
        <v/>
      </c>
      <c r="H609" s="308"/>
      <c r="I609" s="309"/>
      <c r="J609" s="308"/>
      <c r="K609" s="303"/>
      <c r="L609" s="303"/>
      <c r="M609" s="308"/>
      <c r="N609" s="299"/>
      <c r="O609" s="299"/>
      <c r="P609" s="299"/>
      <c r="Q609" s="299"/>
      <c r="R609" s="299"/>
      <c r="S609" s="299"/>
      <c r="T609" s="299"/>
      <c r="U609" s="299"/>
      <c r="V609" s="299"/>
      <c r="W609" s="299"/>
      <c r="X609" s="299"/>
      <c r="Y609" s="299"/>
      <c r="Z609" s="299"/>
    </row>
    <row r="610" spans="1:26" ht="13.5" customHeight="1" x14ac:dyDescent="0.2">
      <c r="A610" s="302">
        <v>607</v>
      </c>
      <c r="B610" s="303"/>
      <c r="C610" s="305"/>
      <c r="D610" s="307"/>
      <c r="E610" s="305"/>
      <c r="F610" s="306"/>
      <c r="G610" s="308" t="str">
        <f t="shared" si="5"/>
        <v/>
      </c>
      <c r="H610" s="308"/>
      <c r="I610" s="309"/>
      <c r="J610" s="308"/>
      <c r="K610" s="303"/>
      <c r="L610" s="303"/>
      <c r="M610" s="308"/>
      <c r="N610" s="299"/>
      <c r="O610" s="299"/>
      <c r="P610" s="299"/>
      <c r="Q610" s="299"/>
      <c r="R610" s="299"/>
      <c r="S610" s="299"/>
      <c r="T610" s="299"/>
      <c r="U610" s="299"/>
      <c r="V610" s="299"/>
      <c r="W610" s="299"/>
      <c r="X610" s="299"/>
      <c r="Y610" s="299"/>
      <c r="Z610" s="299"/>
    </row>
    <row r="611" spans="1:26" ht="13.5" customHeight="1" x14ac:dyDescent="0.2">
      <c r="A611" s="302">
        <v>608</v>
      </c>
      <c r="B611" s="303"/>
      <c r="C611" s="305"/>
      <c r="D611" s="307"/>
      <c r="E611" s="305"/>
      <c r="F611" s="306"/>
      <c r="G611" s="308" t="str">
        <f t="shared" si="5"/>
        <v/>
      </c>
      <c r="H611" s="308"/>
      <c r="I611" s="309"/>
      <c r="J611" s="308"/>
      <c r="K611" s="303"/>
      <c r="L611" s="303"/>
      <c r="M611" s="308"/>
      <c r="N611" s="299"/>
      <c r="O611" s="299"/>
      <c r="P611" s="299"/>
      <c r="Q611" s="299"/>
      <c r="R611" s="299"/>
      <c r="S611" s="299"/>
      <c r="T611" s="299"/>
      <c r="U611" s="299"/>
      <c r="V611" s="299"/>
      <c r="W611" s="299"/>
      <c r="X611" s="299"/>
      <c r="Y611" s="299"/>
      <c r="Z611" s="299"/>
    </row>
    <row r="612" spans="1:26" ht="13.5" customHeight="1" x14ac:dyDescent="0.2">
      <c r="A612" s="302">
        <v>609</v>
      </c>
      <c r="B612" s="303"/>
      <c r="C612" s="305"/>
      <c r="D612" s="307"/>
      <c r="E612" s="305"/>
      <c r="F612" s="306"/>
      <c r="G612" s="308" t="str">
        <f t="shared" si="5"/>
        <v/>
      </c>
      <c r="H612" s="308"/>
      <c r="I612" s="309"/>
      <c r="J612" s="308"/>
      <c r="K612" s="303"/>
      <c r="L612" s="303"/>
      <c r="M612" s="308"/>
      <c r="N612" s="299"/>
      <c r="O612" s="299"/>
      <c r="P612" s="299"/>
      <c r="Q612" s="299"/>
      <c r="R612" s="299"/>
      <c r="S612" s="299"/>
      <c r="T612" s="299"/>
      <c r="U612" s="299"/>
      <c r="V612" s="299"/>
      <c r="W612" s="299"/>
      <c r="X612" s="299"/>
      <c r="Y612" s="299"/>
      <c r="Z612" s="299"/>
    </row>
    <row r="613" spans="1:26" ht="13.5" customHeight="1" x14ac:dyDescent="0.2">
      <c r="A613" s="302">
        <v>610</v>
      </c>
      <c r="B613" s="303"/>
      <c r="C613" s="305"/>
      <c r="D613" s="307"/>
      <c r="E613" s="305"/>
      <c r="F613" s="306"/>
      <c r="G613" s="308" t="str">
        <f t="shared" si="5"/>
        <v/>
      </c>
      <c r="H613" s="308"/>
      <c r="I613" s="309"/>
      <c r="J613" s="308"/>
      <c r="K613" s="303"/>
      <c r="L613" s="303"/>
      <c r="M613" s="308"/>
      <c r="N613" s="299"/>
      <c r="O613" s="299"/>
      <c r="P613" s="299"/>
      <c r="Q613" s="299"/>
      <c r="R613" s="299"/>
      <c r="S613" s="299"/>
      <c r="T613" s="299"/>
      <c r="U613" s="299"/>
      <c r="V613" s="299"/>
      <c r="W613" s="299"/>
      <c r="X613" s="299"/>
      <c r="Y613" s="299"/>
      <c r="Z613" s="299"/>
    </row>
    <row r="614" spans="1:26" ht="13.5" customHeight="1" x14ac:dyDescent="0.2">
      <c r="A614" s="302">
        <v>611</v>
      </c>
      <c r="B614" s="303"/>
      <c r="C614" s="305"/>
      <c r="D614" s="307"/>
      <c r="E614" s="305"/>
      <c r="F614" s="306"/>
      <c r="G614" s="308" t="str">
        <f t="shared" si="5"/>
        <v/>
      </c>
      <c r="H614" s="308"/>
      <c r="I614" s="309"/>
      <c r="J614" s="308"/>
      <c r="K614" s="303"/>
      <c r="L614" s="303"/>
      <c r="M614" s="308"/>
      <c r="N614" s="299"/>
      <c r="O614" s="299"/>
      <c r="P614" s="299"/>
      <c r="Q614" s="299"/>
      <c r="R614" s="299"/>
      <c r="S614" s="299"/>
      <c r="T614" s="299"/>
      <c r="U614" s="299"/>
      <c r="V614" s="299"/>
      <c r="W614" s="299"/>
      <c r="X614" s="299"/>
      <c r="Y614" s="299"/>
      <c r="Z614" s="299"/>
    </row>
    <row r="615" spans="1:26" ht="13.5" customHeight="1" x14ac:dyDescent="0.2">
      <c r="A615" s="302">
        <v>612</v>
      </c>
      <c r="B615" s="303"/>
      <c r="C615" s="305"/>
      <c r="D615" s="307"/>
      <c r="E615" s="305"/>
      <c r="F615" s="306"/>
      <c r="G615" s="308" t="str">
        <f t="shared" si="5"/>
        <v/>
      </c>
      <c r="H615" s="308"/>
      <c r="I615" s="309"/>
      <c r="J615" s="308"/>
      <c r="K615" s="303"/>
      <c r="L615" s="303"/>
      <c r="M615" s="308"/>
      <c r="N615" s="299"/>
      <c r="O615" s="299"/>
      <c r="P615" s="299"/>
      <c r="Q615" s="299"/>
      <c r="R615" s="299"/>
      <c r="S615" s="299"/>
      <c r="T615" s="299"/>
      <c r="U615" s="299"/>
      <c r="V615" s="299"/>
      <c r="W615" s="299"/>
      <c r="X615" s="299"/>
      <c r="Y615" s="299"/>
      <c r="Z615" s="299"/>
    </row>
    <row r="616" spans="1:26" ht="13.5" customHeight="1" x14ac:dyDescent="0.2">
      <c r="A616" s="302">
        <v>613</v>
      </c>
      <c r="B616" s="303"/>
      <c r="C616" s="305"/>
      <c r="D616" s="307"/>
      <c r="E616" s="305"/>
      <c r="F616" s="306"/>
      <c r="G616" s="308" t="str">
        <f t="shared" si="5"/>
        <v/>
      </c>
      <c r="H616" s="308"/>
      <c r="I616" s="309"/>
      <c r="J616" s="308"/>
      <c r="K616" s="303"/>
      <c r="L616" s="303"/>
      <c r="M616" s="308"/>
      <c r="N616" s="299"/>
      <c r="O616" s="299"/>
      <c r="P616" s="299"/>
      <c r="Q616" s="299"/>
      <c r="R616" s="299"/>
      <c r="S616" s="299"/>
      <c r="T616" s="299"/>
      <c r="U616" s="299"/>
      <c r="V616" s="299"/>
      <c r="W616" s="299"/>
      <c r="X616" s="299"/>
      <c r="Y616" s="299"/>
      <c r="Z616" s="299"/>
    </row>
    <row r="617" spans="1:26" ht="13.5" customHeight="1" x14ac:dyDescent="0.2">
      <c r="A617" s="302">
        <v>614</v>
      </c>
      <c r="B617" s="303"/>
      <c r="C617" s="305"/>
      <c r="D617" s="307"/>
      <c r="E617" s="305"/>
      <c r="F617" s="306"/>
      <c r="G617" s="308" t="str">
        <f t="shared" si="5"/>
        <v/>
      </c>
      <c r="H617" s="308"/>
      <c r="I617" s="309"/>
      <c r="J617" s="308"/>
      <c r="K617" s="303"/>
      <c r="L617" s="303"/>
      <c r="M617" s="308"/>
      <c r="N617" s="299"/>
      <c r="O617" s="299"/>
      <c r="P617" s="299"/>
      <c r="Q617" s="299"/>
      <c r="R617" s="299"/>
      <c r="S617" s="299"/>
      <c r="T617" s="299"/>
      <c r="U617" s="299"/>
      <c r="V617" s="299"/>
      <c r="W617" s="299"/>
      <c r="X617" s="299"/>
      <c r="Y617" s="299"/>
      <c r="Z617" s="299"/>
    </row>
    <row r="618" spans="1:26" ht="13.5" customHeight="1" x14ac:dyDescent="0.2">
      <c r="A618" s="302">
        <v>615</v>
      </c>
      <c r="B618" s="303"/>
      <c r="C618" s="305"/>
      <c r="D618" s="307"/>
      <c r="E618" s="305"/>
      <c r="F618" s="306"/>
      <c r="G618" s="308" t="str">
        <f t="shared" si="5"/>
        <v/>
      </c>
      <c r="H618" s="308"/>
      <c r="I618" s="309"/>
      <c r="J618" s="308"/>
      <c r="K618" s="303"/>
      <c r="L618" s="303"/>
      <c r="M618" s="308"/>
      <c r="N618" s="299"/>
      <c r="O618" s="299"/>
      <c r="P618" s="299"/>
      <c r="Q618" s="299"/>
      <c r="R618" s="299"/>
      <c r="S618" s="299"/>
      <c r="T618" s="299"/>
      <c r="U618" s="299"/>
      <c r="V618" s="299"/>
      <c r="W618" s="299"/>
      <c r="X618" s="299"/>
      <c r="Y618" s="299"/>
      <c r="Z618" s="299"/>
    </row>
    <row r="619" spans="1:26" ht="13.5" customHeight="1" x14ac:dyDescent="0.2">
      <c r="A619" s="302">
        <v>616</v>
      </c>
      <c r="B619" s="303"/>
      <c r="C619" s="305"/>
      <c r="D619" s="307"/>
      <c r="E619" s="305"/>
      <c r="F619" s="306"/>
      <c r="G619" s="308" t="str">
        <f t="shared" si="5"/>
        <v/>
      </c>
      <c r="H619" s="308"/>
      <c r="I619" s="309"/>
      <c r="J619" s="308"/>
      <c r="K619" s="303"/>
      <c r="L619" s="303"/>
      <c r="M619" s="308"/>
      <c r="N619" s="299"/>
      <c r="O619" s="299"/>
      <c r="P619" s="299"/>
      <c r="Q619" s="299"/>
      <c r="R619" s="299"/>
      <c r="S619" s="299"/>
      <c r="T619" s="299"/>
      <c r="U619" s="299"/>
      <c r="V619" s="299"/>
      <c r="W619" s="299"/>
      <c r="X619" s="299"/>
      <c r="Y619" s="299"/>
      <c r="Z619" s="299"/>
    </row>
    <row r="620" spans="1:26" ht="13.5" customHeight="1" x14ac:dyDescent="0.2">
      <c r="A620" s="302">
        <v>617</v>
      </c>
      <c r="B620" s="303"/>
      <c r="C620" s="305"/>
      <c r="D620" s="307"/>
      <c r="E620" s="305"/>
      <c r="F620" s="306"/>
      <c r="G620" s="308" t="str">
        <f t="shared" si="5"/>
        <v/>
      </c>
      <c r="H620" s="308"/>
      <c r="I620" s="309"/>
      <c r="J620" s="308"/>
      <c r="K620" s="303"/>
      <c r="L620" s="303"/>
      <c r="M620" s="308"/>
      <c r="N620" s="299"/>
      <c r="O620" s="299"/>
      <c r="P620" s="299"/>
      <c r="Q620" s="299"/>
      <c r="R620" s="299"/>
      <c r="S620" s="299"/>
      <c r="T620" s="299"/>
      <c r="U620" s="299"/>
      <c r="V620" s="299"/>
      <c r="W620" s="299"/>
      <c r="X620" s="299"/>
      <c r="Y620" s="299"/>
      <c r="Z620" s="299"/>
    </row>
    <row r="621" spans="1:26" ht="13.5" customHeight="1" x14ac:dyDescent="0.2">
      <c r="A621" s="302">
        <v>618</v>
      </c>
      <c r="B621" s="303"/>
      <c r="C621" s="305"/>
      <c r="D621" s="307"/>
      <c r="E621" s="305"/>
      <c r="F621" s="306"/>
      <c r="G621" s="308" t="str">
        <f t="shared" si="5"/>
        <v/>
      </c>
      <c r="H621" s="308"/>
      <c r="I621" s="309"/>
      <c r="J621" s="308"/>
      <c r="K621" s="303"/>
      <c r="L621" s="303"/>
      <c r="M621" s="308"/>
      <c r="N621" s="299"/>
      <c r="O621" s="299"/>
      <c r="P621" s="299"/>
      <c r="Q621" s="299"/>
      <c r="R621" s="299"/>
      <c r="S621" s="299"/>
      <c r="T621" s="299"/>
      <c r="U621" s="299"/>
      <c r="V621" s="299"/>
      <c r="W621" s="299"/>
      <c r="X621" s="299"/>
      <c r="Y621" s="299"/>
      <c r="Z621" s="299"/>
    </row>
    <row r="622" spans="1:26" ht="13.5" customHeight="1" x14ac:dyDescent="0.2">
      <c r="A622" s="302">
        <v>619</v>
      </c>
      <c r="B622" s="303"/>
      <c r="C622" s="305"/>
      <c r="D622" s="307"/>
      <c r="E622" s="305"/>
      <c r="F622" s="306"/>
      <c r="G622" s="308" t="str">
        <f t="shared" si="5"/>
        <v/>
      </c>
      <c r="H622" s="308"/>
      <c r="I622" s="309"/>
      <c r="J622" s="308"/>
      <c r="K622" s="303"/>
      <c r="L622" s="303"/>
      <c r="M622" s="308"/>
      <c r="N622" s="299"/>
      <c r="O622" s="299"/>
      <c r="P622" s="299"/>
      <c r="Q622" s="299"/>
      <c r="R622" s="299"/>
      <c r="S622" s="299"/>
      <c r="T622" s="299"/>
      <c r="U622" s="299"/>
      <c r="V622" s="299"/>
      <c r="W622" s="299"/>
      <c r="X622" s="299"/>
      <c r="Y622" s="299"/>
      <c r="Z622" s="299"/>
    </row>
    <row r="623" spans="1:26" ht="13.5" customHeight="1" x14ac:dyDescent="0.2">
      <c r="A623" s="302">
        <v>620</v>
      </c>
      <c r="B623" s="303"/>
      <c r="C623" s="305"/>
      <c r="D623" s="307"/>
      <c r="E623" s="305"/>
      <c r="F623" s="306"/>
      <c r="G623" s="308" t="str">
        <f t="shared" si="5"/>
        <v/>
      </c>
      <c r="H623" s="308"/>
      <c r="I623" s="309"/>
      <c r="J623" s="308"/>
      <c r="K623" s="303"/>
      <c r="L623" s="303"/>
      <c r="M623" s="308"/>
      <c r="N623" s="299"/>
      <c r="O623" s="299"/>
      <c r="P623" s="299"/>
      <c r="Q623" s="299"/>
      <c r="R623" s="299"/>
      <c r="S623" s="299"/>
      <c r="T623" s="299"/>
      <c r="U623" s="299"/>
      <c r="V623" s="299"/>
      <c r="W623" s="299"/>
      <c r="X623" s="299"/>
      <c r="Y623" s="299"/>
      <c r="Z623" s="299"/>
    </row>
    <row r="624" spans="1:26" ht="13.5" customHeight="1" x14ac:dyDescent="0.2">
      <c r="A624" s="302">
        <v>621</v>
      </c>
      <c r="B624" s="303"/>
      <c r="C624" s="305"/>
      <c r="D624" s="307"/>
      <c r="E624" s="305"/>
      <c r="F624" s="306"/>
      <c r="G624" s="308" t="str">
        <f t="shared" si="5"/>
        <v/>
      </c>
      <c r="H624" s="308"/>
      <c r="I624" s="309"/>
      <c r="J624" s="308"/>
      <c r="K624" s="303"/>
      <c r="L624" s="303"/>
      <c r="M624" s="308"/>
      <c r="N624" s="299"/>
      <c r="O624" s="299"/>
      <c r="P624" s="299"/>
      <c r="Q624" s="299"/>
      <c r="R624" s="299"/>
      <c r="S624" s="299"/>
      <c r="T624" s="299"/>
      <c r="U624" s="299"/>
      <c r="V624" s="299"/>
      <c r="W624" s="299"/>
      <c r="X624" s="299"/>
      <c r="Y624" s="299"/>
      <c r="Z624" s="299"/>
    </row>
    <row r="625" spans="1:26" ht="13.5" customHeight="1" x14ac:dyDescent="0.2">
      <c r="A625" s="302">
        <v>622</v>
      </c>
      <c r="B625" s="303"/>
      <c r="C625" s="305"/>
      <c r="D625" s="307"/>
      <c r="E625" s="305"/>
      <c r="F625" s="306"/>
      <c r="G625" s="308" t="str">
        <f t="shared" si="5"/>
        <v/>
      </c>
      <c r="H625" s="308"/>
      <c r="I625" s="309"/>
      <c r="J625" s="308"/>
      <c r="K625" s="303"/>
      <c r="L625" s="303"/>
      <c r="M625" s="308"/>
      <c r="N625" s="299"/>
      <c r="O625" s="299"/>
      <c r="P625" s="299"/>
      <c r="Q625" s="299"/>
      <c r="R625" s="299"/>
      <c r="S625" s="299"/>
      <c r="T625" s="299"/>
      <c r="U625" s="299"/>
      <c r="V625" s="299"/>
      <c r="W625" s="299"/>
      <c r="X625" s="299"/>
      <c r="Y625" s="299"/>
      <c r="Z625" s="299"/>
    </row>
    <row r="626" spans="1:26" ht="13.5" customHeight="1" x14ac:dyDescent="0.2">
      <c r="A626" s="302">
        <v>623</v>
      </c>
      <c r="B626" s="303"/>
      <c r="C626" s="305"/>
      <c r="D626" s="307"/>
      <c r="E626" s="305"/>
      <c r="F626" s="306"/>
      <c r="G626" s="308" t="str">
        <f t="shared" si="5"/>
        <v/>
      </c>
      <c r="H626" s="308"/>
      <c r="I626" s="309"/>
      <c r="J626" s="308"/>
      <c r="K626" s="303"/>
      <c r="L626" s="303"/>
      <c r="M626" s="308"/>
      <c r="N626" s="299"/>
      <c r="O626" s="299"/>
      <c r="P626" s="299"/>
      <c r="Q626" s="299"/>
      <c r="R626" s="299"/>
      <c r="S626" s="299"/>
      <c r="T626" s="299"/>
      <c r="U626" s="299"/>
      <c r="V626" s="299"/>
      <c r="W626" s="299"/>
      <c r="X626" s="299"/>
      <c r="Y626" s="299"/>
      <c r="Z626" s="299"/>
    </row>
    <row r="627" spans="1:26" ht="13.5" customHeight="1" x14ac:dyDescent="0.2">
      <c r="A627" s="302">
        <v>624</v>
      </c>
      <c r="B627" s="303"/>
      <c r="C627" s="305"/>
      <c r="D627" s="307"/>
      <c r="E627" s="305"/>
      <c r="F627" s="306"/>
      <c r="G627" s="308" t="str">
        <f t="shared" si="5"/>
        <v/>
      </c>
      <c r="H627" s="308"/>
      <c r="I627" s="309"/>
      <c r="J627" s="308"/>
      <c r="K627" s="303"/>
      <c r="L627" s="303"/>
      <c r="M627" s="308"/>
      <c r="N627" s="299"/>
      <c r="O627" s="299"/>
      <c r="P627" s="299"/>
      <c r="Q627" s="299"/>
      <c r="R627" s="299"/>
      <c r="S627" s="299"/>
      <c r="T627" s="299"/>
      <c r="U627" s="299"/>
      <c r="V627" s="299"/>
      <c r="W627" s="299"/>
      <c r="X627" s="299"/>
      <c r="Y627" s="299"/>
      <c r="Z627" s="299"/>
    </row>
    <row r="628" spans="1:26" ht="13.5" customHeight="1" x14ac:dyDescent="0.2">
      <c r="A628" s="302">
        <v>625</v>
      </c>
      <c r="B628" s="303"/>
      <c r="C628" s="305"/>
      <c r="D628" s="307"/>
      <c r="E628" s="305"/>
      <c r="F628" s="306"/>
      <c r="G628" s="308" t="str">
        <f t="shared" si="5"/>
        <v/>
      </c>
      <c r="H628" s="308"/>
      <c r="I628" s="309"/>
      <c r="J628" s="308"/>
      <c r="K628" s="303"/>
      <c r="L628" s="303"/>
      <c r="M628" s="308"/>
      <c r="N628" s="299"/>
      <c r="O628" s="299"/>
      <c r="P628" s="299"/>
      <c r="Q628" s="299"/>
      <c r="R628" s="299"/>
      <c r="S628" s="299"/>
      <c r="T628" s="299"/>
      <c r="U628" s="299"/>
      <c r="V628" s="299"/>
      <c r="W628" s="299"/>
      <c r="X628" s="299"/>
      <c r="Y628" s="299"/>
      <c r="Z628" s="299"/>
    </row>
    <row r="629" spans="1:26" ht="13.5" customHeight="1" x14ac:dyDescent="0.2">
      <c r="A629" s="302">
        <v>626</v>
      </c>
      <c r="B629" s="303"/>
      <c r="C629" s="305"/>
      <c r="D629" s="307"/>
      <c r="E629" s="305"/>
      <c r="F629" s="306"/>
      <c r="G629" s="308" t="str">
        <f t="shared" si="5"/>
        <v/>
      </c>
      <c r="H629" s="308"/>
      <c r="I629" s="309"/>
      <c r="J629" s="308"/>
      <c r="K629" s="303"/>
      <c r="L629" s="303"/>
      <c r="M629" s="308"/>
      <c r="N629" s="299"/>
      <c r="O629" s="299"/>
      <c r="P629" s="299"/>
      <c r="Q629" s="299"/>
      <c r="R629" s="299"/>
      <c r="S629" s="299"/>
      <c r="T629" s="299"/>
      <c r="U629" s="299"/>
      <c r="V629" s="299"/>
      <c r="W629" s="299"/>
      <c r="X629" s="299"/>
      <c r="Y629" s="299"/>
      <c r="Z629" s="299"/>
    </row>
    <row r="630" spans="1:26" ht="13.5" customHeight="1" x14ac:dyDescent="0.2">
      <c r="A630" s="302">
        <v>627</v>
      </c>
      <c r="B630" s="303"/>
      <c r="C630" s="305"/>
      <c r="D630" s="307"/>
      <c r="E630" s="305"/>
      <c r="F630" s="306"/>
      <c r="G630" s="308" t="str">
        <f t="shared" si="5"/>
        <v/>
      </c>
      <c r="H630" s="308"/>
      <c r="I630" s="309"/>
      <c r="J630" s="308"/>
      <c r="K630" s="303"/>
      <c r="L630" s="303"/>
      <c r="M630" s="308"/>
      <c r="N630" s="299"/>
      <c r="O630" s="299"/>
      <c r="P630" s="299"/>
      <c r="Q630" s="299"/>
      <c r="R630" s="299"/>
      <c r="S630" s="299"/>
      <c r="T630" s="299"/>
      <c r="U630" s="299"/>
      <c r="V630" s="299"/>
      <c r="W630" s="299"/>
      <c r="X630" s="299"/>
      <c r="Y630" s="299"/>
      <c r="Z630" s="299"/>
    </row>
    <row r="631" spans="1:26" ht="13.5" customHeight="1" x14ac:dyDescent="0.2">
      <c r="A631" s="302">
        <v>628</v>
      </c>
      <c r="B631" s="303"/>
      <c r="C631" s="305"/>
      <c r="D631" s="307"/>
      <c r="E631" s="305"/>
      <c r="F631" s="306"/>
      <c r="G631" s="308" t="str">
        <f t="shared" si="5"/>
        <v/>
      </c>
      <c r="H631" s="308"/>
      <c r="I631" s="309"/>
      <c r="J631" s="308"/>
      <c r="K631" s="303"/>
      <c r="L631" s="303"/>
      <c r="M631" s="308"/>
      <c r="N631" s="299"/>
      <c r="O631" s="299"/>
      <c r="P631" s="299"/>
      <c r="Q631" s="299"/>
      <c r="R631" s="299"/>
      <c r="S631" s="299"/>
      <c r="T631" s="299"/>
      <c r="U631" s="299"/>
      <c r="V631" s="299"/>
      <c r="W631" s="299"/>
      <c r="X631" s="299"/>
      <c r="Y631" s="299"/>
      <c r="Z631" s="299"/>
    </row>
    <row r="632" spans="1:26" ht="13.5" customHeight="1" x14ac:dyDescent="0.2">
      <c r="A632" s="302">
        <v>629</v>
      </c>
      <c r="B632" s="303"/>
      <c r="C632" s="305"/>
      <c r="D632" s="307"/>
      <c r="E632" s="305"/>
      <c r="F632" s="306"/>
      <c r="G632" s="308" t="str">
        <f t="shared" si="5"/>
        <v/>
      </c>
      <c r="H632" s="308"/>
      <c r="I632" s="309"/>
      <c r="J632" s="308"/>
      <c r="K632" s="303"/>
      <c r="L632" s="303"/>
      <c r="M632" s="308"/>
      <c r="N632" s="299"/>
      <c r="O632" s="299"/>
      <c r="P632" s="299"/>
      <c r="Q632" s="299"/>
      <c r="R632" s="299"/>
      <c r="S632" s="299"/>
      <c r="T632" s="299"/>
      <c r="U632" s="299"/>
      <c r="V632" s="299"/>
      <c r="W632" s="299"/>
      <c r="X632" s="299"/>
      <c r="Y632" s="299"/>
      <c r="Z632" s="299"/>
    </row>
    <row r="633" spans="1:26" ht="13.5" customHeight="1" x14ac:dyDescent="0.2">
      <c r="A633" s="302">
        <v>630</v>
      </c>
      <c r="B633" s="303"/>
      <c r="C633" s="305"/>
      <c r="D633" s="307"/>
      <c r="E633" s="305"/>
      <c r="F633" s="306"/>
      <c r="G633" s="308" t="str">
        <f t="shared" si="5"/>
        <v/>
      </c>
      <c r="H633" s="308"/>
      <c r="I633" s="309"/>
      <c r="J633" s="308"/>
      <c r="K633" s="303"/>
      <c r="L633" s="303"/>
      <c r="M633" s="308"/>
      <c r="N633" s="299"/>
      <c r="O633" s="299"/>
      <c r="P633" s="299"/>
      <c r="Q633" s="299"/>
      <c r="R633" s="299"/>
      <c r="S633" s="299"/>
      <c r="T633" s="299"/>
      <c r="U633" s="299"/>
      <c r="V633" s="299"/>
      <c r="W633" s="299"/>
      <c r="X633" s="299"/>
      <c r="Y633" s="299"/>
      <c r="Z633" s="299"/>
    </row>
    <row r="634" spans="1:26" ht="13.5" customHeight="1" x14ac:dyDescent="0.2">
      <c r="A634" s="302">
        <v>631</v>
      </c>
      <c r="B634" s="303"/>
      <c r="C634" s="305"/>
      <c r="D634" s="307"/>
      <c r="E634" s="305"/>
      <c r="F634" s="306"/>
      <c r="G634" s="308" t="str">
        <f t="shared" si="5"/>
        <v/>
      </c>
      <c r="H634" s="308"/>
      <c r="I634" s="309"/>
      <c r="J634" s="308"/>
      <c r="K634" s="303"/>
      <c r="L634" s="303"/>
      <c r="M634" s="308"/>
      <c r="N634" s="299"/>
      <c r="O634" s="299"/>
      <c r="P634" s="299"/>
      <c r="Q634" s="299"/>
      <c r="R634" s="299"/>
      <c r="S634" s="299"/>
      <c r="T634" s="299"/>
      <c r="U634" s="299"/>
      <c r="V634" s="299"/>
      <c r="W634" s="299"/>
      <c r="X634" s="299"/>
      <c r="Y634" s="299"/>
      <c r="Z634" s="299"/>
    </row>
    <row r="635" spans="1:26" ht="13.5" customHeight="1" x14ac:dyDescent="0.2">
      <c r="A635" s="302">
        <v>632</v>
      </c>
      <c r="B635" s="303"/>
      <c r="C635" s="305"/>
      <c r="D635" s="307"/>
      <c r="E635" s="305"/>
      <c r="F635" s="306"/>
      <c r="G635" s="308" t="str">
        <f t="shared" si="5"/>
        <v/>
      </c>
      <c r="H635" s="308"/>
      <c r="I635" s="309"/>
      <c r="J635" s="308"/>
      <c r="K635" s="303"/>
      <c r="L635" s="303"/>
      <c r="M635" s="308"/>
      <c r="N635" s="299"/>
      <c r="O635" s="299"/>
      <c r="P635" s="299"/>
      <c r="Q635" s="299"/>
      <c r="R635" s="299"/>
      <c r="S635" s="299"/>
      <c r="T635" s="299"/>
      <c r="U635" s="299"/>
      <c r="V635" s="299"/>
      <c r="W635" s="299"/>
      <c r="X635" s="299"/>
      <c r="Y635" s="299"/>
      <c r="Z635" s="299"/>
    </row>
    <row r="636" spans="1:26" ht="13.5" customHeight="1" x14ac:dyDescent="0.2">
      <c r="A636" s="302">
        <v>633</v>
      </c>
      <c r="B636" s="303"/>
      <c r="C636" s="305"/>
      <c r="D636" s="307"/>
      <c r="E636" s="305"/>
      <c r="F636" s="306"/>
      <c r="G636" s="308" t="str">
        <f t="shared" si="5"/>
        <v/>
      </c>
      <c r="H636" s="308"/>
      <c r="I636" s="309"/>
      <c r="J636" s="308"/>
      <c r="K636" s="303"/>
      <c r="L636" s="303"/>
      <c r="M636" s="308"/>
      <c r="N636" s="299"/>
      <c r="O636" s="299"/>
      <c r="P636" s="299"/>
      <c r="Q636" s="299"/>
      <c r="R636" s="299"/>
      <c r="S636" s="299"/>
      <c r="T636" s="299"/>
      <c r="U636" s="299"/>
      <c r="V636" s="299"/>
      <c r="W636" s="299"/>
      <c r="X636" s="299"/>
      <c r="Y636" s="299"/>
      <c r="Z636" s="299"/>
    </row>
    <row r="637" spans="1:26" ht="13.5" customHeight="1" x14ac:dyDescent="0.2">
      <c r="A637" s="302">
        <v>634</v>
      </c>
      <c r="B637" s="303"/>
      <c r="C637" s="305"/>
      <c r="D637" s="307"/>
      <c r="E637" s="305"/>
      <c r="F637" s="306"/>
      <c r="G637" s="308" t="str">
        <f t="shared" si="5"/>
        <v/>
      </c>
      <c r="H637" s="308"/>
      <c r="I637" s="309"/>
      <c r="J637" s="308"/>
      <c r="K637" s="303"/>
      <c r="L637" s="303"/>
      <c r="M637" s="308"/>
      <c r="N637" s="299"/>
      <c r="O637" s="299"/>
      <c r="P637" s="299"/>
      <c r="Q637" s="299"/>
      <c r="R637" s="299"/>
      <c r="S637" s="299"/>
      <c r="T637" s="299"/>
      <c r="U637" s="299"/>
      <c r="V637" s="299"/>
      <c r="W637" s="299"/>
      <c r="X637" s="299"/>
      <c r="Y637" s="299"/>
      <c r="Z637" s="299"/>
    </row>
    <row r="638" spans="1:26" ht="13.5" customHeight="1" x14ac:dyDescent="0.2">
      <c r="A638" s="302">
        <v>635</v>
      </c>
      <c r="B638" s="303"/>
      <c r="C638" s="305"/>
      <c r="D638" s="307"/>
      <c r="E638" s="305"/>
      <c r="F638" s="306"/>
      <c r="G638" s="308" t="str">
        <f t="shared" si="5"/>
        <v/>
      </c>
      <c r="H638" s="308"/>
      <c r="I638" s="309"/>
      <c r="J638" s="308"/>
      <c r="K638" s="303"/>
      <c r="L638" s="303"/>
      <c r="M638" s="308"/>
      <c r="N638" s="299"/>
      <c r="O638" s="299"/>
      <c r="P638" s="299"/>
      <c r="Q638" s="299"/>
      <c r="R638" s="299"/>
      <c r="S638" s="299"/>
      <c r="T638" s="299"/>
      <c r="U638" s="299"/>
      <c r="V638" s="299"/>
      <c r="W638" s="299"/>
      <c r="X638" s="299"/>
      <c r="Y638" s="299"/>
      <c r="Z638" s="299"/>
    </row>
    <row r="639" spans="1:26" ht="13.5" customHeight="1" x14ac:dyDescent="0.2">
      <c r="A639" s="302">
        <v>636</v>
      </c>
      <c r="B639" s="303"/>
      <c r="C639" s="305"/>
      <c r="D639" s="307"/>
      <c r="E639" s="305"/>
      <c r="F639" s="306"/>
      <c r="G639" s="308" t="str">
        <f t="shared" si="5"/>
        <v/>
      </c>
      <c r="H639" s="308"/>
      <c r="I639" s="309"/>
      <c r="J639" s="308"/>
      <c r="K639" s="303"/>
      <c r="L639" s="303"/>
      <c r="M639" s="308"/>
      <c r="N639" s="299"/>
      <c r="O639" s="299"/>
      <c r="P639" s="299"/>
      <c r="Q639" s="299"/>
      <c r="R639" s="299"/>
      <c r="S639" s="299"/>
      <c r="T639" s="299"/>
      <c r="U639" s="299"/>
      <c r="V639" s="299"/>
      <c r="W639" s="299"/>
      <c r="X639" s="299"/>
      <c r="Y639" s="299"/>
      <c r="Z639" s="299"/>
    </row>
    <row r="640" spans="1:26" ht="13.5" customHeight="1" x14ac:dyDescent="0.2">
      <c r="A640" s="302">
        <v>637</v>
      </c>
      <c r="B640" s="303"/>
      <c r="C640" s="305"/>
      <c r="D640" s="307"/>
      <c r="E640" s="305"/>
      <c r="F640" s="306"/>
      <c r="G640" s="308" t="str">
        <f t="shared" si="5"/>
        <v/>
      </c>
      <c r="H640" s="308"/>
      <c r="I640" s="309"/>
      <c r="J640" s="308"/>
      <c r="K640" s="303"/>
      <c r="L640" s="303"/>
      <c r="M640" s="308"/>
      <c r="N640" s="299"/>
      <c r="O640" s="299"/>
      <c r="P640" s="299"/>
      <c r="Q640" s="299"/>
      <c r="R640" s="299"/>
      <c r="S640" s="299"/>
      <c r="T640" s="299"/>
      <c r="U640" s="299"/>
      <c r="V640" s="299"/>
      <c r="W640" s="299"/>
      <c r="X640" s="299"/>
      <c r="Y640" s="299"/>
      <c r="Z640" s="299"/>
    </row>
    <row r="641" spans="1:26" ht="13.5" customHeight="1" x14ac:dyDescent="0.2">
      <c r="A641" s="302">
        <v>638</v>
      </c>
      <c r="B641" s="303"/>
      <c r="C641" s="305"/>
      <c r="D641" s="307"/>
      <c r="E641" s="305"/>
      <c r="F641" s="306"/>
      <c r="G641" s="308" t="str">
        <f t="shared" si="5"/>
        <v/>
      </c>
      <c r="H641" s="308"/>
      <c r="I641" s="309"/>
      <c r="J641" s="308"/>
      <c r="K641" s="303"/>
      <c r="L641" s="303"/>
      <c r="M641" s="308"/>
      <c r="N641" s="299"/>
      <c r="O641" s="299"/>
      <c r="P641" s="299"/>
      <c r="Q641" s="299"/>
      <c r="R641" s="299"/>
      <c r="S641" s="299"/>
      <c r="T641" s="299"/>
      <c r="U641" s="299"/>
      <c r="V641" s="299"/>
      <c r="W641" s="299"/>
      <c r="X641" s="299"/>
      <c r="Y641" s="299"/>
      <c r="Z641" s="299"/>
    </row>
    <row r="642" spans="1:26" ht="13.5" customHeight="1" x14ac:dyDescent="0.2">
      <c r="A642" s="302">
        <v>639</v>
      </c>
      <c r="B642" s="303"/>
      <c r="C642" s="305"/>
      <c r="D642" s="307"/>
      <c r="E642" s="305"/>
      <c r="F642" s="306"/>
      <c r="G642" s="308" t="str">
        <f t="shared" si="5"/>
        <v/>
      </c>
      <c r="H642" s="308"/>
      <c r="I642" s="309"/>
      <c r="J642" s="308"/>
      <c r="K642" s="303"/>
      <c r="L642" s="303"/>
      <c r="M642" s="308"/>
      <c r="N642" s="299"/>
      <c r="O642" s="299"/>
      <c r="P642" s="299"/>
      <c r="Q642" s="299"/>
      <c r="R642" s="299"/>
      <c r="S642" s="299"/>
      <c r="T642" s="299"/>
      <c r="U642" s="299"/>
      <c r="V642" s="299"/>
      <c r="W642" s="299"/>
      <c r="X642" s="299"/>
      <c r="Y642" s="299"/>
      <c r="Z642" s="299"/>
    </row>
    <row r="643" spans="1:26" ht="13.5" customHeight="1" x14ac:dyDescent="0.2">
      <c r="A643" s="302">
        <v>640</v>
      </c>
      <c r="B643" s="303"/>
      <c r="C643" s="305"/>
      <c r="D643" s="307"/>
      <c r="E643" s="305"/>
      <c r="F643" s="306"/>
      <c r="G643" s="308" t="str">
        <f t="shared" si="5"/>
        <v/>
      </c>
      <c r="H643" s="308"/>
      <c r="I643" s="309"/>
      <c r="J643" s="308"/>
      <c r="K643" s="303"/>
      <c r="L643" s="303"/>
      <c r="M643" s="308"/>
      <c r="N643" s="299"/>
      <c r="O643" s="299"/>
      <c r="P643" s="299"/>
      <c r="Q643" s="299"/>
      <c r="R643" s="299"/>
      <c r="S643" s="299"/>
      <c r="T643" s="299"/>
      <c r="U643" s="299"/>
      <c r="V643" s="299"/>
      <c r="W643" s="299"/>
      <c r="X643" s="299"/>
      <c r="Y643" s="299"/>
      <c r="Z643" s="299"/>
    </row>
    <row r="644" spans="1:26" ht="13.5" customHeight="1" x14ac:dyDescent="0.2">
      <c r="A644" s="302">
        <v>641</v>
      </c>
      <c r="B644" s="303"/>
      <c r="C644" s="305"/>
      <c r="D644" s="307"/>
      <c r="E644" s="305"/>
      <c r="F644" s="306"/>
      <c r="G644" s="308" t="str">
        <f t="shared" si="5"/>
        <v/>
      </c>
      <c r="H644" s="308"/>
      <c r="I644" s="309"/>
      <c r="J644" s="308"/>
      <c r="K644" s="303"/>
      <c r="L644" s="303"/>
      <c r="M644" s="308"/>
      <c r="N644" s="299"/>
      <c r="O644" s="299"/>
      <c r="P644" s="299"/>
      <c r="Q644" s="299"/>
      <c r="R644" s="299"/>
      <c r="S644" s="299"/>
      <c r="T644" s="299"/>
      <c r="U644" s="299"/>
      <c r="V644" s="299"/>
      <c r="W644" s="299"/>
      <c r="X644" s="299"/>
      <c r="Y644" s="299"/>
      <c r="Z644" s="299"/>
    </row>
    <row r="645" spans="1:26" ht="13.5" customHeight="1" x14ac:dyDescent="0.2">
      <c r="A645" s="302">
        <v>642</v>
      </c>
      <c r="B645" s="303"/>
      <c r="C645" s="305"/>
      <c r="D645" s="307"/>
      <c r="E645" s="305"/>
      <c r="F645" s="306"/>
      <c r="G645" s="308" t="str">
        <f t="shared" si="5"/>
        <v/>
      </c>
      <c r="H645" s="308"/>
      <c r="I645" s="309"/>
      <c r="J645" s="308"/>
      <c r="K645" s="303"/>
      <c r="L645" s="303"/>
      <c r="M645" s="308"/>
      <c r="N645" s="299"/>
      <c r="O645" s="299"/>
      <c r="P645" s="299"/>
      <c r="Q645" s="299"/>
      <c r="R645" s="299"/>
      <c r="S645" s="299"/>
      <c r="T645" s="299"/>
      <c r="U645" s="299"/>
      <c r="V645" s="299"/>
      <c r="W645" s="299"/>
      <c r="X645" s="299"/>
      <c r="Y645" s="299"/>
      <c r="Z645" s="299"/>
    </row>
    <row r="646" spans="1:26" ht="13.5" customHeight="1" x14ac:dyDescent="0.2">
      <c r="A646" s="302">
        <v>643</v>
      </c>
      <c r="B646" s="303"/>
      <c r="C646" s="305"/>
      <c r="D646" s="307"/>
      <c r="E646" s="305"/>
      <c r="F646" s="306"/>
      <c r="G646" s="308" t="str">
        <f t="shared" si="5"/>
        <v/>
      </c>
      <c r="H646" s="308"/>
      <c r="I646" s="309"/>
      <c r="J646" s="308"/>
      <c r="K646" s="303"/>
      <c r="L646" s="303"/>
      <c r="M646" s="308"/>
      <c r="N646" s="299"/>
      <c r="O646" s="299"/>
      <c r="P646" s="299"/>
      <c r="Q646" s="299"/>
      <c r="R646" s="299"/>
      <c r="S646" s="299"/>
      <c r="T646" s="299"/>
      <c r="U646" s="299"/>
      <c r="V646" s="299"/>
      <c r="W646" s="299"/>
      <c r="X646" s="299"/>
      <c r="Y646" s="299"/>
      <c r="Z646" s="299"/>
    </row>
    <row r="647" spans="1:26" ht="13.5" customHeight="1" x14ac:dyDescent="0.2">
      <c r="A647" s="302">
        <v>644</v>
      </c>
      <c r="B647" s="303"/>
      <c r="C647" s="305"/>
      <c r="D647" s="307"/>
      <c r="E647" s="305"/>
      <c r="F647" s="306"/>
      <c r="G647" s="308" t="str">
        <f t="shared" si="5"/>
        <v/>
      </c>
      <c r="H647" s="308"/>
      <c r="I647" s="309"/>
      <c r="J647" s="308"/>
      <c r="K647" s="303"/>
      <c r="L647" s="303"/>
      <c r="M647" s="308"/>
      <c r="N647" s="299"/>
      <c r="O647" s="299"/>
      <c r="P647" s="299"/>
      <c r="Q647" s="299"/>
      <c r="R647" s="299"/>
      <c r="S647" s="299"/>
      <c r="T647" s="299"/>
      <c r="U647" s="299"/>
      <c r="V647" s="299"/>
      <c r="W647" s="299"/>
      <c r="X647" s="299"/>
      <c r="Y647" s="299"/>
      <c r="Z647" s="299"/>
    </row>
    <row r="648" spans="1:26" ht="13.5" customHeight="1" x14ac:dyDescent="0.2">
      <c r="A648" s="302">
        <v>645</v>
      </c>
      <c r="B648" s="303"/>
      <c r="C648" s="305"/>
      <c r="D648" s="307"/>
      <c r="E648" s="305"/>
      <c r="F648" s="306"/>
      <c r="G648" s="308" t="str">
        <f t="shared" si="5"/>
        <v/>
      </c>
      <c r="H648" s="308"/>
      <c r="I648" s="309"/>
      <c r="J648" s="308"/>
      <c r="K648" s="303"/>
      <c r="L648" s="303"/>
      <c r="M648" s="308"/>
      <c r="N648" s="299"/>
      <c r="O648" s="299"/>
      <c r="P648" s="299"/>
      <c r="Q648" s="299"/>
      <c r="R648" s="299"/>
      <c r="S648" s="299"/>
      <c r="T648" s="299"/>
      <c r="U648" s="299"/>
      <c r="V648" s="299"/>
      <c r="W648" s="299"/>
      <c r="X648" s="299"/>
      <c r="Y648" s="299"/>
      <c r="Z648" s="299"/>
    </row>
    <row r="649" spans="1:26" ht="13.5" customHeight="1" x14ac:dyDescent="0.2">
      <c r="A649" s="302">
        <v>646</v>
      </c>
      <c r="B649" s="303"/>
      <c r="C649" s="305"/>
      <c r="D649" s="307"/>
      <c r="E649" s="305"/>
      <c r="F649" s="306"/>
      <c r="G649" s="308" t="str">
        <f t="shared" si="5"/>
        <v/>
      </c>
      <c r="H649" s="308"/>
      <c r="I649" s="309"/>
      <c r="J649" s="308"/>
      <c r="K649" s="303"/>
      <c r="L649" s="303"/>
      <c r="M649" s="308"/>
      <c r="N649" s="299"/>
      <c r="O649" s="299"/>
      <c r="P649" s="299"/>
      <c r="Q649" s="299"/>
      <c r="R649" s="299"/>
      <c r="S649" s="299"/>
      <c r="T649" s="299"/>
      <c r="U649" s="299"/>
      <c r="V649" s="299"/>
      <c r="W649" s="299"/>
      <c r="X649" s="299"/>
      <c r="Y649" s="299"/>
      <c r="Z649" s="299"/>
    </row>
    <row r="650" spans="1:26" ht="13.5" customHeight="1" x14ac:dyDescent="0.2">
      <c r="A650" s="302">
        <v>647</v>
      </c>
      <c r="B650" s="303"/>
      <c r="C650" s="305"/>
      <c r="D650" s="307"/>
      <c r="E650" s="305"/>
      <c r="F650" s="306"/>
      <c r="G650" s="308" t="str">
        <f t="shared" si="5"/>
        <v/>
      </c>
      <c r="H650" s="308"/>
      <c r="I650" s="309"/>
      <c r="J650" s="308"/>
      <c r="K650" s="303"/>
      <c r="L650" s="303"/>
      <c r="M650" s="308"/>
      <c r="N650" s="299"/>
      <c r="O650" s="299"/>
      <c r="P650" s="299"/>
      <c r="Q650" s="299"/>
      <c r="R650" s="299"/>
      <c r="S650" s="299"/>
      <c r="T650" s="299"/>
      <c r="U650" s="299"/>
      <c r="V650" s="299"/>
      <c r="W650" s="299"/>
      <c r="X650" s="299"/>
      <c r="Y650" s="299"/>
      <c r="Z650" s="299"/>
    </row>
    <row r="651" spans="1:26" ht="13.5" customHeight="1" x14ac:dyDescent="0.2">
      <c r="A651" s="302">
        <v>648</v>
      </c>
      <c r="B651" s="303"/>
      <c r="C651" s="305"/>
      <c r="D651" s="307"/>
      <c r="E651" s="305"/>
      <c r="F651" s="306"/>
      <c r="G651" s="308" t="str">
        <f t="shared" si="5"/>
        <v/>
      </c>
      <c r="H651" s="308"/>
      <c r="I651" s="309"/>
      <c r="J651" s="308"/>
      <c r="K651" s="303"/>
      <c r="L651" s="303"/>
      <c r="M651" s="308"/>
      <c r="N651" s="299"/>
      <c r="O651" s="299"/>
      <c r="P651" s="299"/>
      <c r="Q651" s="299"/>
      <c r="R651" s="299"/>
      <c r="S651" s="299"/>
      <c r="T651" s="299"/>
      <c r="U651" s="299"/>
      <c r="V651" s="299"/>
      <c r="W651" s="299"/>
      <c r="X651" s="299"/>
      <c r="Y651" s="299"/>
      <c r="Z651" s="299"/>
    </row>
    <row r="652" spans="1:26" ht="13.5" customHeight="1" x14ac:dyDescent="0.2">
      <c r="A652" s="302">
        <v>649</v>
      </c>
      <c r="B652" s="303"/>
      <c r="C652" s="305"/>
      <c r="D652" s="307"/>
      <c r="E652" s="305"/>
      <c r="F652" s="306"/>
      <c r="G652" s="308" t="str">
        <f t="shared" si="5"/>
        <v/>
      </c>
      <c r="H652" s="308"/>
      <c r="I652" s="309"/>
      <c r="J652" s="308"/>
      <c r="K652" s="303"/>
      <c r="L652" s="303"/>
      <c r="M652" s="308"/>
      <c r="N652" s="299"/>
      <c r="O652" s="299"/>
      <c r="P652" s="299"/>
      <c r="Q652" s="299"/>
      <c r="R652" s="299"/>
      <c r="S652" s="299"/>
      <c r="T652" s="299"/>
      <c r="U652" s="299"/>
      <c r="V652" s="299"/>
      <c r="W652" s="299"/>
      <c r="X652" s="299"/>
      <c r="Y652" s="299"/>
      <c r="Z652" s="299"/>
    </row>
    <row r="653" spans="1:26" ht="13.5" customHeight="1" x14ac:dyDescent="0.2">
      <c r="A653" s="302">
        <v>650</v>
      </c>
      <c r="B653" s="303"/>
      <c r="C653" s="305"/>
      <c r="D653" s="307"/>
      <c r="E653" s="305"/>
      <c r="F653" s="306"/>
      <c r="G653" s="308" t="str">
        <f t="shared" si="5"/>
        <v/>
      </c>
      <c r="H653" s="308"/>
      <c r="I653" s="309"/>
      <c r="J653" s="308"/>
      <c r="K653" s="303"/>
      <c r="L653" s="303"/>
      <c r="M653" s="308"/>
      <c r="N653" s="299"/>
      <c r="O653" s="299"/>
      <c r="P653" s="299"/>
      <c r="Q653" s="299"/>
      <c r="R653" s="299"/>
      <c r="S653" s="299"/>
      <c r="T653" s="299"/>
      <c r="U653" s="299"/>
      <c r="V653" s="299"/>
      <c r="W653" s="299"/>
      <c r="X653" s="299"/>
      <c r="Y653" s="299"/>
      <c r="Z653" s="299"/>
    </row>
    <row r="654" spans="1:26" ht="13.5" customHeight="1" x14ac:dyDescent="0.2">
      <c r="A654" s="302">
        <v>651</v>
      </c>
      <c r="B654" s="303"/>
      <c r="C654" s="305"/>
      <c r="D654" s="307"/>
      <c r="E654" s="305"/>
      <c r="F654" s="306"/>
      <c r="G654" s="308" t="str">
        <f t="shared" si="5"/>
        <v/>
      </c>
      <c r="H654" s="308"/>
      <c r="I654" s="309"/>
      <c r="J654" s="308"/>
      <c r="K654" s="303"/>
      <c r="L654" s="303"/>
      <c r="M654" s="308"/>
      <c r="N654" s="299"/>
      <c r="O654" s="299"/>
      <c r="P654" s="299"/>
      <c r="Q654" s="299"/>
      <c r="R654" s="299"/>
      <c r="S654" s="299"/>
      <c r="T654" s="299"/>
      <c r="U654" s="299"/>
      <c r="V654" s="299"/>
      <c r="W654" s="299"/>
      <c r="X654" s="299"/>
      <c r="Y654" s="299"/>
      <c r="Z654" s="299"/>
    </row>
    <row r="655" spans="1:26" ht="13.5" customHeight="1" x14ac:dyDescent="0.2">
      <c r="A655" s="302">
        <v>652</v>
      </c>
      <c r="B655" s="303"/>
      <c r="C655" s="305"/>
      <c r="D655" s="307"/>
      <c r="E655" s="305"/>
      <c r="F655" s="306"/>
      <c r="G655" s="308" t="str">
        <f t="shared" si="5"/>
        <v/>
      </c>
      <c r="H655" s="308"/>
      <c r="I655" s="309"/>
      <c r="J655" s="308"/>
      <c r="K655" s="303"/>
      <c r="L655" s="303"/>
      <c r="M655" s="308"/>
      <c r="N655" s="299"/>
      <c r="O655" s="299"/>
      <c r="P655" s="299"/>
      <c r="Q655" s="299"/>
      <c r="R655" s="299"/>
      <c r="S655" s="299"/>
      <c r="T655" s="299"/>
      <c r="U655" s="299"/>
      <c r="V655" s="299"/>
      <c r="W655" s="299"/>
      <c r="X655" s="299"/>
      <c r="Y655" s="299"/>
      <c r="Z655" s="299"/>
    </row>
    <row r="656" spans="1:26" ht="13.5" customHeight="1" x14ac:dyDescent="0.2">
      <c r="A656" s="302">
        <v>653</v>
      </c>
      <c r="B656" s="303"/>
      <c r="C656" s="305"/>
      <c r="D656" s="307"/>
      <c r="E656" s="305"/>
      <c r="F656" s="306"/>
      <c r="G656" s="308" t="str">
        <f t="shared" si="5"/>
        <v/>
      </c>
      <c r="H656" s="308"/>
      <c r="I656" s="309"/>
      <c r="J656" s="308"/>
      <c r="K656" s="303"/>
      <c r="L656" s="303"/>
      <c r="M656" s="308"/>
      <c r="N656" s="299"/>
      <c r="O656" s="299"/>
      <c r="P656" s="299"/>
      <c r="Q656" s="299"/>
      <c r="R656" s="299"/>
      <c r="S656" s="299"/>
      <c r="T656" s="299"/>
      <c r="U656" s="299"/>
      <c r="V656" s="299"/>
      <c r="W656" s="299"/>
      <c r="X656" s="299"/>
      <c r="Y656" s="299"/>
      <c r="Z656" s="299"/>
    </row>
    <row r="657" spans="1:26" ht="13.5" customHeight="1" x14ac:dyDescent="0.2">
      <c r="A657" s="302">
        <v>654</v>
      </c>
      <c r="B657" s="303"/>
      <c r="C657" s="305"/>
      <c r="D657" s="307"/>
      <c r="E657" s="305"/>
      <c r="F657" s="306"/>
      <c r="G657" s="308" t="str">
        <f t="shared" si="5"/>
        <v/>
      </c>
      <c r="H657" s="308"/>
      <c r="I657" s="309"/>
      <c r="J657" s="308"/>
      <c r="K657" s="303"/>
      <c r="L657" s="303"/>
      <c r="M657" s="308"/>
      <c r="N657" s="299"/>
      <c r="O657" s="299"/>
      <c r="P657" s="299"/>
      <c r="Q657" s="299"/>
      <c r="R657" s="299"/>
      <c r="S657" s="299"/>
      <c r="T657" s="299"/>
      <c r="U657" s="299"/>
      <c r="V657" s="299"/>
      <c r="W657" s="299"/>
      <c r="X657" s="299"/>
      <c r="Y657" s="299"/>
      <c r="Z657" s="299"/>
    </row>
    <row r="658" spans="1:26" ht="13.5" customHeight="1" x14ac:dyDescent="0.2">
      <c r="A658" s="302">
        <v>655</v>
      </c>
      <c r="B658" s="303"/>
      <c r="C658" s="305"/>
      <c r="D658" s="307"/>
      <c r="E658" s="305"/>
      <c r="F658" s="306"/>
      <c r="G658" s="308" t="str">
        <f t="shared" si="5"/>
        <v/>
      </c>
      <c r="H658" s="308"/>
      <c r="I658" s="309"/>
      <c r="J658" s="308"/>
      <c r="K658" s="303"/>
      <c r="L658" s="303"/>
      <c r="M658" s="308"/>
      <c r="N658" s="299"/>
      <c r="O658" s="299"/>
      <c r="P658" s="299"/>
      <c r="Q658" s="299"/>
      <c r="R658" s="299"/>
      <c r="S658" s="299"/>
      <c r="T658" s="299"/>
      <c r="U658" s="299"/>
      <c r="V658" s="299"/>
      <c r="W658" s="299"/>
      <c r="X658" s="299"/>
      <c r="Y658" s="299"/>
      <c r="Z658" s="299"/>
    </row>
    <row r="659" spans="1:26" ht="13.5" customHeight="1" x14ac:dyDescent="0.2">
      <c r="A659" s="302">
        <v>656</v>
      </c>
      <c r="B659" s="303"/>
      <c r="C659" s="305"/>
      <c r="D659" s="307"/>
      <c r="E659" s="305"/>
      <c r="F659" s="306"/>
      <c r="G659" s="308" t="str">
        <f t="shared" si="5"/>
        <v/>
      </c>
      <c r="H659" s="308"/>
      <c r="I659" s="309"/>
      <c r="J659" s="308"/>
      <c r="K659" s="303"/>
      <c r="L659" s="303"/>
      <c r="M659" s="308"/>
      <c r="N659" s="299"/>
      <c r="O659" s="299"/>
      <c r="P659" s="299"/>
      <c r="Q659" s="299"/>
      <c r="R659" s="299"/>
      <c r="S659" s="299"/>
      <c r="T659" s="299"/>
      <c r="U659" s="299"/>
      <c r="V659" s="299"/>
      <c r="W659" s="299"/>
      <c r="X659" s="299"/>
      <c r="Y659" s="299"/>
      <c r="Z659" s="299"/>
    </row>
    <row r="660" spans="1:26" ht="13.5" customHeight="1" x14ac:dyDescent="0.2">
      <c r="A660" s="302">
        <v>657</v>
      </c>
      <c r="B660" s="303"/>
      <c r="C660" s="305"/>
      <c r="D660" s="307"/>
      <c r="E660" s="305"/>
      <c r="F660" s="306"/>
      <c r="G660" s="308" t="str">
        <f t="shared" si="5"/>
        <v/>
      </c>
      <c r="H660" s="308"/>
      <c r="I660" s="309"/>
      <c r="J660" s="308"/>
      <c r="K660" s="303"/>
      <c r="L660" s="303"/>
      <c r="M660" s="308"/>
      <c r="N660" s="299"/>
      <c r="O660" s="299"/>
      <c r="P660" s="299"/>
      <c r="Q660" s="299"/>
      <c r="R660" s="299"/>
      <c r="S660" s="299"/>
      <c r="T660" s="299"/>
      <c r="U660" s="299"/>
      <c r="V660" s="299"/>
      <c r="W660" s="299"/>
      <c r="X660" s="299"/>
      <c r="Y660" s="299"/>
      <c r="Z660" s="299"/>
    </row>
    <row r="661" spans="1:26" ht="13.5" customHeight="1" x14ac:dyDescent="0.2">
      <c r="A661" s="302">
        <v>658</v>
      </c>
      <c r="B661" s="303"/>
      <c r="C661" s="305"/>
      <c r="D661" s="307"/>
      <c r="E661" s="305"/>
      <c r="F661" s="306"/>
      <c r="G661" s="308" t="str">
        <f t="shared" si="5"/>
        <v/>
      </c>
      <c r="H661" s="308"/>
      <c r="I661" s="309"/>
      <c r="J661" s="308"/>
      <c r="K661" s="303"/>
      <c r="L661" s="303"/>
      <c r="M661" s="308"/>
      <c r="N661" s="299"/>
      <c r="O661" s="299"/>
      <c r="P661" s="299"/>
      <c r="Q661" s="299"/>
      <c r="R661" s="299"/>
      <c r="S661" s="299"/>
      <c r="T661" s="299"/>
      <c r="U661" s="299"/>
      <c r="V661" s="299"/>
      <c r="W661" s="299"/>
      <c r="X661" s="299"/>
      <c r="Y661" s="299"/>
      <c r="Z661" s="299"/>
    </row>
    <row r="662" spans="1:26" ht="13.5" customHeight="1" x14ac:dyDescent="0.2">
      <c r="A662" s="302">
        <v>659</v>
      </c>
      <c r="B662" s="303"/>
      <c r="C662" s="305"/>
      <c r="D662" s="307"/>
      <c r="E662" s="305"/>
      <c r="F662" s="306"/>
      <c r="G662" s="308" t="str">
        <f t="shared" si="5"/>
        <v/>
      </c>
      <c r="H662" s="308"/>
      <c r="I662" s="309"/>
      <c r="J662" s="308"/>
      <c r="K662" s="303"/>
      <c r="L662" s="303"/>
      <c r="M662" s="308"/>
      <c r="N662" s="299"/>
      <c r="O662" s="299"/>
      <c r="P662" s="299"/>
      <c r="Q662" s="299"/>
      <c r="R662" s="299"/>
      <c r="S662" s="299"/>
      <c r="T662" s="299"/>
      <c r="U662" s="299"/>
      <c r="V662" s="299"/>
      <c r="W662" s="299"/>
      <c r="X662" s="299"/>
      <c r="Y662" s="299"/>
      <c r="Z662" s="299"/>
    </row>
    <row r="663" spans="1:26" ht="13.5" customHeight="1" x14ac:dyDescent="0.2">
      <c r="A663" s="302">
        <v>660</v>
      </c>
      <c r="B663" s="303"/>
      <c r="C663" s="305"/>
      <c r="D663" s="307"/>
      <c r="E663" s="305"/>
      <c r="F663" s="306"/>
      <c r="G663" s="308" t="str">
        <f t="shared" si="5"/>
        <v/>
      </c>
      <c r="H663" s="308"/>
      <c r="I663" s="309"/>
      <c r="J663" s="308"/>
      <c r="K663" s="303"/>
      <c r="L663" s="303"/>
      <c r="M663" s="308"/>
      <c r="N663" s="299"/>
      <c r="O663" s="299"/>
      <c r="P663" s="299"/>
      <c r="Q663" s="299"/>
      <c r="R663" s="299"/>
      <c r="S663" s="299"/>
      <c r="T663" s="299"/>
      <c r="U663" s="299"/>
      <c r="V663" s="299"/>
      <c r="W663" s="299"/>
      <c r="X663" s="299"/>
      <c r="Y663" s="299"/>
      <c r="Z663" s="299"/>
    </row>
    <row r="664" spans="1:26" ht="13.5" customHeight="1" x14ac:dyDescent="0.2">
      <c r="A664" s="302">
        <v>661</v>
      </c>
      <c r="B664" s="303"/>
      <c r="C664" s="305"/>
      <c r="D664" s="307"/>
      <c r="E664" s="305"/>
      <c r="F664" s="306"/>
      <c r="G664" s="308" t="str">
        <f t="shared" si="5"/>
        <v/>
      </c>
      <c r="H664" s="308"/>
      <c r="I664" s="309"/>
      <c r="J664" s="308"/>
      <c r="K664" s="303"/>
      <c r="L664" s="303"/>
      <c r="M664" s="308"/>
      <c r="N664" s="299"/>
      <c r="O664" s="299"/>
      <c r="P664" s="299"/>
      <c r="Q664" s="299"/>
      <c r="R664" s="299"/>
      <c r="S664" s="299"/>
      <c r="T664" s="299"/>
      <c r="U664" s="299"/>
      <c r="V664" s="299"/>
      <c r="W664" s="299"/>
      <c r="X664" s="299"/>
      <c r="Y664" s="299"/>
      <c r="Z664" s="299"/>
    </row>
    <row r="665" spans="1:26" ht="13.5" customHeight="1" x14ac:dyDescent="0.2">
      <c r="A665" s="302">
        <v>662</v>
      </c>
      <c r="B665" s="303"/>
      <c r="C665" s="305"/>
      <c r="D665" s="307"/>
      <c r="E665" s="305"/>
      <c r="F665" s="306"/>
      <c r="G665" s="308" t="str">
        <f t="shared" si="5"/>
        <v/>
      </c>
      <c r="H665" s="308"/>
      <c r="I665" s="309"/>
      <c r="J665" s="308"/>
      <c r="K665" s="303"/>
      <c r="L665" s="303"/>
      <c r="M665" s="308"/>
      <c r="N665" s="299"/>
      <c r="O665" s="299"/>
      <c r="P665" s="299"/>
      <c r="Q665" s="299"/>
      <c r="R665" s="299"/>
      <c r="S665" s="299"/>
      <c r="T665" s="299"/>
      <c r="U665" s="299"/>
      <c r="V665" s="299"/>
      <c r="W665" s="299"/>
      <c r="X665" s="299"/>
      <c r="Y665" s="299"/>
      <c r="Z665" s="299"/>
    </row>
    <row r="666" spans="1:26" ht="13.5" customHeight="1" x14ac:dyDescent="0.2">
      <c r="A666" s="302">
        <v>663</v>
      </c>
      <c r="B666" s="303"/>
      <c r="C666" s="305"/>
      <c r="D666" s="307"/>
      <c r="E666" s="305"/>
      <c r="F666" s="306"/>
      <c r="G666" s="308" t="str">
        <f t="shared" si="5"/>
        <v/>
      </c>
      <c r="H666" s="308"/>
      <c r="I666" s="309"/>
      <c r="J666" s="308"/>
      <c r="K666" s="303"/>
      <c r="L666" s="303"/>
      <c r="M666" s="308"/>
      <c r="N666" s="299"/>
      <c r="O666" s="299"/>
      <c r="P666" s="299"/>
      <c r="Q666" s="299"/>
      <c r="R666" s="299"/>
      <c r="S666" s="299"/>
      <c r="T666" s="299"/>
      <c r="U666" s="299"/>
      <c r="V666" s="299"/>
      <c r="W666" s="299"/>
      <c r="X666" s="299"/>
      <c r="Y666" s="299"/>
      <c r="Z666" s="299"/>
    </row>
    <row r="667" spans="1:26" ht="13.5" customHeight="1" x14ac:dyDescent="0.2">
      <c r="A667" s="302">
        <v>664</v>
      </c>
      <c r="B667" s="303"/>
      <c r="C667" s="305"/>
      <c r="D667" s="307"/>
      <c r="E667" s="305"/>
      <c r="F667" s="306"/>
      <c r="G667" s="308" t="str">
        <f t="shared" si="5"/>
        <v/>
      </c>
      <c r="H667" s="308"/>
      <c r="I667" s="309"/>
      <c r="J667" s="308"/>
      <c r="K667" s="303"/>
      <c r="L667" s="303"/>
      <c r="M667" s="308"/>
      <c r="N667" s="299"/>
      <c r="O667" s="299"/>
      <c r="P667" s="299"/>
      <c r="Q667" s="299"/>
      <c r="R667" s="299"/>
      <c r="S667" s="299"/>
      <c r="T667" s="299"/>
      <c r="U667" s="299"/>
      <c r="V667" s="299"/>
      <c r="W667" s="299"/>
      <c r="X667" s="299"/>
      <c r="Y667" s="299"/>
      <c r="Z667" s="299"/>
    </row>
    <row r="668" spans="1:26" ht="13.5" customHeight="1" x14ac:dyDescent="0.2">
      <c r="A668" s="302">
        <v>665</v>
      </c>
      <c r="B668" s="303"/>
      <c r="C668" s="305"/>
      <c r="D668" s="307"/>
      <c r="E668" s="305"/>
      <c r="F668" s="306"/>
      <c r="G668" s="308" t="str">
        <f t="shared" si="5"/>
        <v/>
      </c>
      <c r="H668" s="308"/>
      <c r="I668" s="309"/>
      <c r="J668" s="308"/>
      <c r="K668" s="303"/>
      <c r="L668" s="303"/>
      <c r="M668" s="308"/>
      <c r="N668" s="299"/>
      <c r="O668" s="299"/>
      <c r="P668" s="299"/>
      <c r="Q668" s="299"/>
      <c r="R668" s="299"/>
      <c r="S668" s="299"/>
      <c r="T668" s="299"/>
      <c r="U668" s="299"/>
      <c r="V668" s="299"/>
      <c r="W668" s="299"/>
      <c r="X668" s="299"/>
      <c r="Y668" s="299"/>
      <c r="Z668" s="299"/>
    </row>
    <row r="669" spans="1:26" ht="13.5" customHeight="1" x14ac:dyDescent="0.2">
      <c r="A669" s="302">
        <v>666</v>
      </c>
      <c r="B669" s="303"/>
      <c r="C669" s="305"/>
      <c r="D669" s="307"/>
      <c r="E669" s="305"/>
      <c r="F669" s="306"/>
      <c r="G669" s="308" t="str">
        <f t="shared" si="5"/>
        <v/>
      </c>
      <c r="H669" s="308"/>
      <c r="I669" s="309"/>
      <c r="J669" s="308"/>
      <c r="K669" s="303"/>
      <c r="L669" s="303"/>
      <c r="M669" s="308"/>
      <c r="N669" s="299"/>
      <c r="O669" s="299"/>
      <c r="P669" s="299"/>
      <c r="Q669" s="299"/>
      <c r="R669" s="299"/>
      <c r="S669" s="299"/>
      <c r="T669" s="299"/>
      <c r="U669" s="299"/>
      <c r="V669" s="299"/>
      <c r="W669" s="299"/>
      <c r="X669" s="299"/>
      <c r="Y669" s="299"/>
      <c r="Z669" s="299"/>
    </row>
    <row r="670" spans="1:26" ht="13.5" customHeight="1" x14ac:dyDescent="0.2">
      <c r="A670" s="302">
        <v>667</v>
      </c>
      <c r="B670" s="303"/>
      <c r="C670" s="305"/>
      <c r="D670" s="307"/>
      <c r="E670" s="305"/>
      <c r="F670" s="306"/>
      <c r="G670" s="308" t="str">
        <f t="shared" si="5"/>
        <v/>
      </c>
      <c r="H670" s="308"/>
      <c r="I670" s="309"/>
      <c r="J670" s="308"/>
      <c r="K670" s="303"/>
      <c r="L670" s="303"/>
      <c r="M670" s="308"/>
      <c r="N670" s="299"/>
      <c r="O670" s="299"/>
      <c r="P670" s="299"/>
      <c r="Q670" s="299"/>
      <c r="R670" s="299"/>
      <c r="S670" s="299"/>
      <c r="T670" s="299"/>
      <c r="U670" s="299"/>
      <c r="V670" s="299"/>
      <c r="W670" s="299"/>
      <c r="X670" s="299"/>
      <c r="Y670" s="299"/>
      <c r="Z670" s="299"/>
    </row>
    <row r="671" spans="1:26" ht="13.5" customHeight="1" x14ac:dyDescent="0.2">
      <c r="A671" s="302">
        <v>668</v>
      </c>
      <c r="B671" s="303"/>
      <c r="C671" s="305"/>
      <c r="D671" s="307"/>
      <c r="E671" s="305"/>
      <c r="F671" s="306"/>
      <c r="G671" s="308" t="str">
        <f t="shared" si="5"/>
        <v/>
      </c>
      <c r="H671" s="308"/>
      <c r="I671" s="309"/>
      <c r="J671" s="308"/>
      <c r="K671" s="303"/>
      <c r="L671" s="303"/>
      <c r="M671" s="308"/>
      <c r="N671" s="299"/>
      <c r="O671" s="299"/>
      <c r="P671" s="299"/>
      <c r="Q671" s="299"/>
      <c r="R671" s="299"/>
      <c r="S671" s="299"/>
      <c r="T671" s="299"/>
      <c r="U671" s="299"/>
      <c r="V671" s="299"/>
      <c r="W671" s="299"/>
      <c r="X671" s="299"/>
      <c r="Y671" s="299"/>
      <c r="Z671" s="299"/>
    </row>
    <row r="672" spans="1:26" ht="13.5" customHeight="1" x14ac:dyDescent="0.2">
      <c r="A672" s="302">
        <v>669</v>
      </c>
      <c r="B672" s="303"/>
      <c r="C672" s="305"/>
      <c r="D672" s="307"/>
      <c r="E672" s="305"/>
      <c r="F672" s="306"/>
      <c r="G672" s="308" t="str">
        <f t="shared" si="5"/>
        <v/>
      </c>
      <c r="H672" s="308"/>
      <c r="I672" s="309"/>
      <c r="J672" s="308"/>
      <c r="K672" s="303"/>
      <c r="L672" s="303"/>
      <c r="M672" s="308"/>
      <c r="N672" s="299"/>
      <c r="O672" s="299"/>
      <c r="P672" s="299"/>
      <c r="Q672" s="299"/>
      <c r="R672" s="299"/>
      <c r="S672" s="299"/>
      <c r="T672" s="299"/>
      <c r="U672" s="299"/>
      <c r="V672" s="299"/>
      <c r="W672" s="299"/>
      <c r="X672" s="299"/>
      <c r="Y672" s="299"/>
      <c r="Z672" s="299"/>
    </row>
    <row r="673" spans="1:26" ht="13.5" customHeight="1" x14ac:dyDescent="0.2">
      <c r="A673" s="302">
        <v>670</v>
      </c>
      <c r="B673" s="303"/>
      <c r="C673" s="305"/>
      <c r="D673" s="307"/>
      <c r="E673" s="305"/>
      <c r="F673" s="306"/>
      <c r="G673" s="308" t="str">
        <f t="shared" si="5"/>
        <v/>
      </c>
      <c r="H673" s="308"/>
      <c r="I673" s="309"/>
      <c r="J673" s="308"/>
      <c r="K673" s="303"/>
      <c r="L673" s="303"/>
      <c r="M673" s="308"/>
      <c r="N673" s="299"/>
      <c r="O673" s="299"/>
      <c r="P673" s="299"/>
      <c r="Q673" s="299"/>
      <c r="R673" s="299"/>
      <c r="S673" s="299"/>
      <c r="T673" s="299"/>
      <c r="U673" s="299"/>
      <c r="V673" s="299"/>
      <c r="W673" s="299"/>
      <c r="X673" s="299"/>
      <c r="Y673" s="299"/>
      <c r="Z673" s="299"/>
    </row>
    <row r="674" spans="1:26" ht="13.5" customHeight="1" x14ac:dyDescent="0.2">
      <c r="A674" s="302">
        <v>671</v>
      </c>
      <c r="B674" s="303"/>
      <c r="C674" s="305"/>
      <c r="D674" s="307"/>
      <c r="E674" s="305"/>
      <c r="F674" s="306"/>
      <c r="G674" s="308" t="str">
        <f t="shared" si="5"/>
        <v/>
      </c>
      <c r="H674" s="308"/>
      <c r="I674" s="309"/>
      <c r="J674" s="308"/>
      <c r="K674" s="303"/>
      <c r="L674" s="303"/>
      <c r="M674" s="308"/>
      <c r="N674" s="299"/>
      <c r="O674" s="299"/>
      <c r="P674" s="299"/>
      <c r="Q674" s="299"/>
      <c r="R674" s="299"/>
      <c r="S674" s="299"/>
      <c r="T674" s="299"/>
      <c r="U674" s="299"/>
      <c r="V674" s="299"/>
      <c r="W674" s="299"/>
      <c r="X674" s="299"/>
      <c r="Y674" s="299"/>
      <c r="Z674" s="299"/>
    </row>
    <row r="675" spans="1:26" ht="13.5" customHeight="1" x14ac:dyDescent="0.2">
      <c r="A675" s="302">
        <v>672</v>
      </c>
      <c r="B675" s="303"/>
      <c r="C675" s="305"/>
      <c r="D675" s="307"/>
      <c r="E675" s="305"/>
      <c r="F675" s="306"/>
      <c r="G675" s="308" t="str">
        <f t="shared" si="5"/>
        <v/>
      </c>
      <c r="H675" s="308"/>
      <c r="I675" s="309"/>
      <c r="J675" s="308"/>
      <c r="K675" s="303"/>
      <c r="L675" s="303"/>
      <c r="M675" s="308"/>
      <c r="N675" s="299"/>
      <c r="O675" s="299"/>
      <c r="P675" s="299"/>
      <c r="Q675" s="299"/>
      <c r="R675" s="299"/>
      <c r="S675" s="299"/>
      <c r="T675" s="299"/>
      <c r="U675" s="299"/>
      <c r="V675" s="299"/>
      <c r="W675" s="299"/>
      <c r="X675" s="299"/>
      <c r="Y675" s="299"/>
      <c r="Z675" s="299"/>
    </row>
    <row r="676" spans="1:26" ht="13.5" customHeight="1" x14ac:dyDescent="0.2">
      <c r="A676" s="302">
        <v>673</v>
      </c>
      <c r="B676" s="303"/>
      <c r="C676" s="305"/>
      <c r="D676" s="307"/>
      <c r="E676" s="305"/>
      <c r="F676" s="306"/>
      <c r="G676" s="308" t="str">
        <f t="shared" si="5"/>
        <v/>
      </c>
      <c r="H676" s="308"/>
      <c r="I676" s="309"/>
      <c r="J676" s="308"/>
      <c r="K676" s="303"/>
      <c r="L676" s="303"/>
      <c r="M676" s="308"/>
      <c r="N676" s="299"/>
      <c r="O676" s="299"/>
      <c r="P676" s="299"/>
      <c r="Q676" s="299"/>
      <c r="R676" s="299"/>
      <c r="S676" s="299"/>
      <c r="T676" s="299"/>
      <c r="U676" s="299"/>
      <c r="V676" s="299"/>
      <c r="W676" s="299"/>
      <c r="X676" s="299"/>
      <c r="Y676" s="299"/>
      <c r="Z676" s="299"/>
    </row>
    <row r="677" spans="1:26" ht="13.5" customHeight="1" x14ac:dyDescent="0.2">
      <c r="A677" s="302">
        <v>674</v>
      </c>
      <c r="B677" s="303"/>
      <c r="C677" s="305"/>
      <c r="D677" s="307"/>
      <c r="E677" s="305"/>
      <c r="F677" s="306"/>
      <c r="G677" s="308" t="str">
        <f t="shared" si="5"/>
        <v/>
      </c>
      <c r="H677" s="308"/>
      <c r="I677" s="309"/>
      <c r="J677" s="308"/>
      <c r="K677" s="303"/>
      <c r="L677" s="303"/>
      <c r="M677" s="308"/>
      <c r="N677" s="299"/>
      <c r="O677" s="299"/>
      <c r="P677" s="299"/>
      <c r="Q677" s="299"/>
      <c r="R677" s="299"/>
      <c r="S677" s="299"/>
      <c r="T677" s="299"/>
      <c r="U677" s="299"/>
      <c r="V677" s="299"/>
      <c r="W677" s="299"/>
      <c r="X677" s="299"/>
      <c r="Y677" s="299"/>
      <c r="Z677" s="299"/>
    </row>
    <row r="678" spans="1:26" ht="13.5" customHeight="1" x14ac:dyDescent="0.2">
      <c r="A678" s="302">
        <v>675</v>
      </c>
      <c r="B678" s="303"/>
      <c r="C678" s="305"/>
      <c r="D678" s="307"/>
      <c r="E678" s="305"/>
      <c r="F678" s="306"/>
      <c r="G678" s="308" t="str">
        <f t="shared" si="5"/>
        <v/>
      </c>
      <c r="H678" s="308"/>
      <c r="I678" s="309"/>
      <c r="J678" s="308"/>
      <c r="K678" s="303"/>
      <c r="L678" s="303"/>
      <c r="M678" s="308"/>
      <c r="N678" s="299"/>
      <c r="O678" s="299"/>
      <c r="P678" s="299"/>
      <c r="Q678" s="299"/>
      <c r="R678" s="299"/>
      <c r="S678" s="299"/>
      <c r="T678" s="299"/>
      <c r="U678" s="299"/>
      <c r="V678" s="299"/>
      <c r="W678" s="299"/>
      <c r="X678" s="299"/>
      <c r="Y678" s="299"/>
      <c r="Z678" s="299"/>
    </row>
    <row r="679" spans="1:26" ht="13.5" customHeight="1" x14ac:dyDescent="0.2">
      <c r="A679" s="302">
        <v>676</v>
      </c>
      <c r="B679" s="303"/>
      <c r="C679" s="305"/>
      <c r="D679" s="307"/>
      <c r="E679" s="305"/>
      <c r="F679" s="306"/>
      <c r="G679" s="308" t="str">
        <f t="shared" si="5"/>
        <v/>
      </c>
      <c r="H679" s="308"/>
      <c r="I679" s="309"/>
      <c r="J679" s="308"/>
      <c r="K679" s="303"/>
      <c r="L679" s="303"/>
      <c r="M679" s="308"/>
      <c r="N679" s="299"/>
      <c r="O679" s="299"/>
      <c r="P679" s="299"/>
      <c r="Q679" s="299"/>
      <c r="R679" s="299"/>
      <c r="S679" s="299"/>
      <c r="T679" s="299"/>
      <c r="U679" s="299"/>
      <c r="V679" s="299"/>
      <c r="W679" s="299"/>
      <c r="X679" s="299"/>
      <c r="Y679" s="299"/>
      <c r="Z679" s="299"/>
    </row>
    <row r="680" spans="1:26" ht="13.5" customHeight="1" x14ac:dyDescent="0.2">
      <c r="A680" s="302">
        <v>677</v>
      </c>
      <c r="B680" s="303"/>
      <c r="C680" s="305"/>
      <c r="D680" s="307"/>
      <c r="E680" s="305"/>
      <c r="F680" s="306"/>
      <c r="G680" s="308" t="str">
        <f t="shared" si="5"/>
        <v/>
      </c>
      <c r="H680" s="308"/>
      <c r="I680" s="309"/>
      <c r="J680" s="308"/>
      <c r="K680" s="303"/>
      <c r="L680" s="303"/>
      <c r="M680" s="308"/>
      <c r="N680" s="299"/>
      <c r="O680" s="299"/>
      <c r="P680" s="299"/>
      <c r="Q680" s="299"/>
      <c r="R680" s="299"/>
      <c r="S680" s="299"/>
      <c r="T680" s="299"/>
      <c r="U680" s="299"/>
      <c r="V680" s="299"/>
      <c r="W680" s="299"/>
      <c r="X680" s="299"/>
      <c r="Y680" s="299"/>
      <c r="Z680" s="299"/>
    </row>
    <row r="681" spans="1:26" ht="13.5" customHeight="1" x14ac:dyDescent="0.2">
      <c r="A681" s="302">
        <v>678</v>
      </c>
      <c r="B681" s="303"/>
      <c r="C681" s="305"/>
      <c r="D681" s="307"/>
      <c r="E681" s="305"/>
      <c r="F681" s="306"/>
      <c r="G681" s="308" t="str">
        <f t="shared" si="5"/>
        <v/>
      </c>
      <c r="H681" s="308"/>
      <c r="I681" s="309"/>
      <c r="J681" s="308"/>
      <c r="K681" s="303"/>
      <c r="L681" s="303"/>
      <c r="M681" s="308"/>
      <c r="N681" s="299"/>
      <c r="O681" s="299"/>
      <c r="P681" s="299"/>
      <c r="Q681" s="299"/>
      <c r="R681" s="299"/>
      <c r="S681" s="299"/>
      <c r="T681" s="299"/>
      <c r="U681" s="299"/>
      <c r="V681" s="299"/>
      <c r="W681" s="299"/>
      <c r="X681" s="299"/>
      <c r="Y681" s="299"/>
      <c r="Z681" s="299"/>
    </row>
    <row r="682" spans="1:26" ht="13.5" customHeight="1" x14ac:dyDescent="0.2">
      <c r="A682" s="302">
        <v>679</v>
      </c>
      <c r="B682" s="303"/>
      <c r="C682" s="305"/>
      <c r="D682" s="307"/>
      <c r="E682" s="305"/>
      <c r="F682" s="306"/>
      <c r="G682" s="308" t="str">
        <f t="shared" si="5"/>
        <v/>
      </c>
      <c r="H682" s="308"/>
      <c r="I682" s="309"/>
      <c r="J682" s="308"/>
      <c r="K682" s="303"/>
      <c r="L682" s="303"/>
      <c r="M682" s="308"/>
      <c r="N682" s="299"/>
      <c r="O682" s="299"/>
      <c r="P682" s="299"/>
      <c r="Q682" s="299"/>
      <c r="R682" s="299"/>
      <c r="S682" s="299"/>
      <c r="T682" s="299"/>
      <c r="U682" s="299"/>
      <c r="V682" s="299"/>
      <c r="W682" s="299"/>
      <c r="X682" s="299"/>
      <c r="Y682" s="299"/>
      <c r="Z682" s="299"/>
    </row>
    <row r="683" spans="1:26" ht="13.5" customHeight="1" x14ac:dyDescent="0.2">
      <c r="A683" s="302">
        <v>680</v>
      </c>
      <c r="B683" s="303"/>
      <c r="C683" s="305"/>
      <c r="D683" s="307"/>
      <c r="E683" s="305"/>
      <c r="F683" s="306"/>
      <c r="G683" s="308" t="str">
        <f t="shared" si="5"/>
        <v/>
      </c>
      <c r="H683" s="308"/>
      <c r="I683" s="309"/>
      <c r="J683" s="308"/>
      <c r="K683" s="303"/>
      <c r="L683" s="303"/>
      <c r="M683" s="308"/>
      <c r="N683" s="299"/>
      <c r="O683" s="299"/>
      <c r="P683" s="299"/>
      <c r="Q683" s="299"/>
      <c r="R683" s="299"/>
      <c r="S683" s="299"/>
      <c r="T683" s="299"/>
      <c r="U683" s="299"/>
      <c r="V683" s="299"/>
      <c r="W683" s="299"/>
      <c r="X683" s="299"/>
      <c r="Y683" s="299"/>
      <c r="Z683" s="299"/>
    </row>
    <row r="684" spans="1:26" ht="13.5" customHeight="1" x14ac:dyDescent="0.2">
      <c r="A684" s="302">
        <v>681</v>
      </c>
      <c r="B684" s="303"/>
      <c r="C684" s="305"/>
      <c r="D684" s="307"/>
      <c r="E684" s="305"/>
      <c r="F684" s="306"/>
      <c r="G684" s="308" t="str">
        <f t="shared" si="5"/>
        <v/>
      </c>
      <c r="H684" s="308"/>
      <c r="I684" s="309"/>
      <c r="J684" s="308"/>
      <c r="K684" s="303"/>
      <c r="L684" s="303"/>
      <c r="M684" s="308"/>
      <c r="N684" s="299"/>
      <c r="O684" s="299"/>
      <c r="P684" s="299"/>
      <c r="Q684" s="299"/>
      <c r="R684" s="299"/>
      <c r="S684" s="299"/>
      <c r="T684" s="299"/>
      <c r="U684" s="299"/>
      <c r="V684" s="299"/>
      <c r="W684" s="299"/>
      <c r="X684" s="299"/>
      <c r="Y684" s="299"/>
      <c r="Z684" s="299"/>
    </row>
    <row r="685" spans="1:26" ht="13.5" customHeight="1" x14ac:dyDescent="0.2">
      <c r="A685" s="302">
        <v>682</v>
      </c>
      <c r="B685" s="303"/>
      <c r="C685" s="305"/>
      <c r="D685" s="307"/>
      <c r="E685" s="305"/>
      <c r="F685" s="306"/>
      <c r="G685" s="308" t="str">
        <f t="shared" si="5"/>
        <v/>
      </c>
      <c r="H685" s="308"/>
      <c r="I685" s="309"/>
      <c r="J685" s="308"/>
      <c r="K685" s="303"/>
      <c r="L685" s="303"/>
      <c r="M685" s="308"/>
      <c r="N685" s="299"/>
      <c r="O685" s="299"/>
      <c r="P685" s="299"/>
      <c r="Q685" s="299"/>
      <c r="R685" s="299"/>
      <c r="S685" s="299"/>
      <c r="T685" s="299"/>
      <c r="U685" s="299"/>
      <c r="V685" s="299"/>
      <c r="W685" s="299"/>
      <c r="X685" s="299"/>
      <c r="Y685" s="299"/>
      <c r="Z685" s="299"/>
    </row>
    <row r="686" spans="1:26" ht="13.5" customHeight="1" x14ac:dyDescent="0.2">
      <c r="A686" s="302">
        <v>683</v>
      </c>
      <c r="B686" s="303"/>
      <c r="C686" s="305"/>
      <c r="D686" s="307"/>
      <c r="E686" s="305"/>
      <c r="F686" s="306"/>
      <c r="G686" s="308" t="str">
        <f t="shared" si="5"/>
        <v/>
      </c>
      <c r="H686" s="308"/>
      <c r="I686" s="309"/>
      <c r="J686" s="308"/>
      <c r="K686" s="303"/>
      <c r="L686" s="303"/>
      <c r="M686" s="308"/>
      <c r="N686" s="299"/>
      <c r="O686" s="299"/>
      <c r="P686" s="299"/>
      <c r="Q686" s="299"/>
      <c r="R686" s="299"/>
      <c r="S686" s="299"/>
      <c r="T686" s="299"/>
      <c r="U686" s="299"/>
      <c r="V686" s="299"/>
      <c r="W686" s="299"/>
      <c r="X686" s="299"/>
      <c r="Y686" s="299"/>
      <c r="Z686" s="299"/>
    </row>
    <row r="687" spans="1:26" ht="13.5" customHeight="1" x14ac:dyDescent="0.2">
      <c r="A687" s="302">
        <v>684</v>
      </c>
      <c r="B687" s="303"/>
      <c r="C687" s="305"/>
      <c r="D687" s="307"/>
      <c r="E687" s="305"/>
      <c r="F687" s="306"/>
      <c r="G687" s="308" t="str">
        <f t="shared" si="5"/>
        <v/>
      </c>
      <c r="H687" s="308"/>
      <c r="I687" s="309"/>
      <c r="J687" s="308"/>
      <c r="K687" s="303"/>
      <c r="L687" s="303"/>
      <c r="M687" s="308"/>
      <c r="N687" s="299"/>
      <c r="O687" s="299"/>
      <c r="P687" s="299"/>
      <c r="Q687" s="299"/>
      <c r="R687" s="299"/>
      <c r="S687" s="299"/>
      <c r="T687" s="299"/>
      <c r="U687" s="299"/>
      <c r="V687" s="299"/>
      <c r="W687" s="299"/>
      <c r="X687" s="299"/>
      <c r="Y687" s="299"/>
      <c r="Z687" s="299"/>
    </row>
    <row r="688" spans="1:26" ht="13.5" customHeight="1" x14ac:dyDescent="0.2">
      <c r="A688" s="302">
        <v>685</v>
      </c>
      <c r="B688" s="303"/>
      <c r="C688" s="305"/>
      <c r="D688" s="307"/>
      <c r="E688" s="305"/>
      <c r="F688" s="306"/>
      <c r="G688" s="308" t="str">
        <f t="shared" si="5"/>
        <v/>
      </c>
      <c r="H688" s="308"/>
      <c r="I688" s="309"/>
      <c r="J688" s="308"/>
      <c r="K688" s="303"/>
      <c r="L688" s="303"/>
      <c r="M688" s="308"/>
      <c r="N688" s="299"/>
      <c r="O688" s="299"/>
      <c r="P688" s="299"/>
      <c r="Q688" s="299"/>
      <c r="R688" s="299"/>
      <c r="S688" s="299"/>
      <c r="T688" s="299"/>
      <c r="U688" s="299"/>
      <c r="V688" s="299"/>
      <c r="W688" s="299"/>
      <c r="X688" s="299"/>
      <c r="Y688" s="299"/>
      <c r="Z688" s="299"/>
    </row>
    <row r="689" spans="1:26" ht="13.5" customHeight="1" x14ac:dyDescent="0.2">
      <c r="A689" s="302">
        <v>686</v>
      </c>
      <c r="B689" s="303"/>
      <c r="C689" s="305"/>
      <c r="D689" s="307"/>
      <c r="E689" s="305"/>
      <c r="F689" s="306"/>
      <c r="G689" s="308" t="str">
        <f t="shared" si="5"/>
        <v/>
      </c>
      <c r="H689" s="308"/>
      <c r="I689" s="309"/>
      <c r="J689" s="308"/>
      <c r="K689" s="303"/>
      <c r="L689" s="303"/>
      <c r="M689" s="308"/>
      <c r="N689" s="299"/>
      <c r="O689" s="299"/>
      <c r="P689" s="299"/>
      <c r="Q689" s="299"/>
      <c r="R689" s="299"/>
      <c r="S689" s="299"/>
      <c r="T689" s="299"/>
      <c r="U689" s="299"/>
      <c r="V689" s="299"/>
      <c r="W689" s="299"/>
      <c r="X689" s="299"/>
      <c r="Y689" s="299"/>
      <c r="Z689" s="299"/>
    </row>
    <row r="690" spans="1:26" ht="13.5" customHeight="1" x14ac:dyDescent="0.2">
      <c r="A690" s="302">
        <v>687</v>
      </c>
      <c r="B690" s="303"/>
      <c r="C690" s="305"/>
      <c r="D690" s="307"/>
      <c r="E690" s="305"/>
      <c r="F690" s="306"/>
      <c r="G690" s="308" t="str">
        <f t="shared" si="5"/>
        <v/>
      </c>
      <c r="H690" s="308"/>
      <c r="I690" s="309"/>
      <c r="J690" s="308"/>
      <c r="K690" s="303"/>
      <c r="L690" s="303"/>
      <c r="M690" s="308"/>
      <c r="N690" s="299"/>
      <c r="O690" s="299"/>
      <c r="P690" s="299"/>
      <c r="Q690" s="299"/>
      <c r="R690" s="299"/>
      <c r="S690" s="299"/>
      <c r="T690" s="299"/>
      <c r="U690" s="299"/>
      <c r="V690" s="299"/>
      <c r="W690" s="299"/>
      <c r="X690" s="299"/>
      <c r="Y690" s="299"/>
      <c r="Z690" s="299"/>
    </row>
    <row r="691" spans="1:26" ht="13.5" customHeight="1" x14ac:dyDescent="0.2">
      <c r="A691" s="302">
        <v>688</v>
      </c>
      <c r="B691" s="303"/>
      <c r="C691" s="305"/>
      <c r="D691" s="307"/>
      <c r="E691" s="305"/>
      <c r="F691" s="306"/>
      <c r="G691" s="308" t="str">
        <f t="shared" si="5"/>
        <v/>
      </c>
      <c r="H691" s="308"/>
      <c r="I691" s="309"/>
      <c r="J691" s="308"/>
      <c r="K691" s="303"/>
      <c r="L691" s="303"/>
      <c r="M691" s="308"/>
      <c r="N691" s="299"/>
      <c r="O691" s="299"/>
      <c r="P691" s="299"/>
      <c r="Q691" s="299"/>
      <c r="R691" s="299"/>
      <c r="S691" s="299"/>
      <c r="T691" s="299"/>
      <c r="U691" s="299"/>
      <c r="V691" s="299"/>
      <c r="W691" s="299"/>
      <c r="X691" s="299"/>
      <c r="Y691" s="299"/>
      <c r="Z691" s="299"/>
    </row>
    <row r="692" spans="1:26" ht="13.5" customHeight="1" x14ac:dyDescent="0.2">
      <c r="A692" s="302">
        <v>689</v>
      </c>
      <c r="B692" s="303"/>
      <c r="C692" s="305"/>
      <c r="D692" s="307"/>
      <c r="E692" s="305"/>
      <c r="F692" s="306"/>
      <c r="G692" s="308" t="str">
        <f t="shared" si="5"/>
        <v/>
      </c>
      <c r="H692" s="308"/>
      <c r="I692" s="309"/>
      <c r="J692" s="308"/>
      <c r="K692" s="303"/>
      <c r="L692" s="303"/>
      <c r="M692" s="308"/>
      <c r="N692" s="299"/>
      <c r="O692" s="299"/>
      <c r="P692" s="299"/>
      <c r="Q692" s="299"/>
      <c r="R692" s="299"/>
      <c r="S692" s="299"/>
      <c r="T692" s="299"/>
      <c r="U692" s="299"/>
      <c r="V692" s="299"/>
      <c r="W692" s="299"/>
      <c r="X692" s="299"/>
      <c r="Y692" s="299"/>
      <c r="Z692" s="299"/>
    </row>
    <row r="693" spans="1:26" ht="13.5" customHeight="1" x14ac:dyDescent="0.2">
      <c r="A693" s="302">
        <v>690</v>
      </c>
      <c r="B693" s="303"/>
      <c r="C693" s="305"/>
      <c r="D693" s="307"/>
      <c r="E693" s="305"/>
      <c r="F693" s="306"/>
      <c r="G693" s="308" t="str">
        <f t="shared" si="5"/>
        <v/>
      </c>
      <c r="H693" s="308"/>
      <c r="I693" s="309"/>
      <c r="J693" s="308"/>
      <c r="K693" s="303"/>
      <c r="L693" s="303"/>
      <c r="M693" s="308"/>
      <c r="N693" s="299"/>
      <c r="O693" s="299"/>
      <c r="P693" s="299"/>
      <c r="Q693" s="299"/>
      <c r="R693" s="299"/>
      <c r="S693" s="299"/>
      <c r="T693" s="299"/>
      <c r="U693" s="299"/>
      <c r="V693" s="299"/>
      <c r="W693" s="299"/>
      <c r="X693" s="299"/>
      <c r="Y693" s="299"/>
      <c r="Z693" s="299"/>
    </row>
    <row r="694" spans="1:26" ht="13.5" customHeight="1" x14ac:dyDescent="0.2">
      <c r="A694" s="302">
        <v>691</v>
      </c>
      <c r="B694" s="303"/>
      <c r="C694" s="305"/>
      <c r="D694" s="307"/>
      <c r="E694" s="305"/>
      <c r="F694" s="306"/>
      <c r="G694" s="308" t="str">
        <f t="shared" si="5"/>
        <v/>
      </c>
      <c r="H694" s="308"/>
      <c r="I694" s="309"/>
      <c r="J694" s="308"/>
      <c r="K694" s="303"/>
      <c r="L694" s="303"/>
      <c r="M694" s="308"/>
      <c r="N694" s="299"/>
      <c r="O694" s="299"/>
      <c r="P694" s="299"/>
      <c r="Q694" s="299"/>
      <c r="R694" s="299"/>
      <c r="S694" s="299"/>
      <c r="T694" s="299"/>
      <c r="U694" s="299"/>
      <c r="V694" s="299"/>
      <c r="W694" s="299"/>
      <c r="X694" s="299"/>
      <c r="Y694" s="299"/>
      <c r="Z694" s="299"/>
    </row>
    <row r="695" spans="1:26" ht="13.5" customHeight="1" x14ac:dyDescent="0.2">
      <c r="A695" s="302">
        <v>692</v>
      </c>
      <c r="B695" s="303"/>
      <c r="C695" s="305"/>
      <c r="D695" s="307"/>
      <c r="E695" s="305"/>
      <c r="F695" s="306"/>
      <c r="G695" s="308" t="str">
        <f t="shared" si="5"/>
        <v/>
      </c>
      <c r="H695" s="308"/>
      <c r="I695" s="309"/>
      <c r="J695" s="308"/>
      <c r="K695" s="303"/>
      <c r="L695" s="303"/>
      <c r="M695" s="308"/>
      <c r="N695" s="299"/>
      <c r="O695" s="299"/>
      <c r="P695" s="299"/>
      <c r="Q695" s="299"/>
      <c r="R695" s="299"/>
      <c r="S695" s="299"/>
      <c r="T695" s="299"/>
      <c r="U695" s="299"/>
      <c r="V695" s="299"/>
      <c r="W695" s="299"/>
      <c r="X695" s="299"/>
      <c r="Y695" s="299"/>
      <c r="Z695" s="299"/>
    </row>
    <row r="696" spans="1:26" ht="13.5" customHeight="1" x14ac:dyDescent="0.2">
      <c r="A696" s="302">
        <v>693</v>
      </c>
      <c r="B696" s="303"/>
      <c r="C696" s="305"/>
      <c r="D696" s="307"/>
      <c r="E696" s="305"/>
      <c r="F696" s="306"/>
      <c r="G696" s="308" t="str">
        <f t="shared" si="5"/>
        <v/>
      </c>
      <c r="H696" s="308"/>
      <c r="I696" s="309"/>
      <c r="J696" s="308"/>
      <c r="K696" s="303"/>
      <c r="L696" s="303"/>
      <c r="M696" s="308"/>
      <c r="N696" s="299"/>
      <c r="O696" s="299"/>
      <c r="P696" s="299"/>
      <c r="Q696" s="299"/>
      <c r="R696" s="299"/>
      <c r="S696" s="299"/>
      <c r="T696" s="299"/>
      <c r="U696" s="299"/>
      <c r="V696" s="299"/>
      <c r="W696" s="299"/>
      <c r="X696" s="299"/>
      <c r="Y696" s="299"/>
      <c r="Z696" s="299"/>
    </row>
    <row r="697" spans="1:26" ht="13.5" customHeight="1" x14ac:dyDescent="0.2">
      <c r="A697" s="302">
        <v>694</v>
      </c>
      <c r="B697" s="303"/>
      <c r="C697" s="305"/>
      <c r="D697" s="307"/>
      <c r="E697" s="305"/>
      <c r="F697" s="306"/>
      <c r="G697" s="308" t="str">
        <f t="shared" si="5"/>
        <v/>
      </c>
      <c r="H697" s="308"/>
      <c r="I697" s="309"/>
      <c r="J697" s="308"/>
      <c r="K697" s="303"/>
      <c r="L697" s="303"/>
      <c r="M697" s="308"/>
      <c r="N697" s="299"/>
      <c r="O697" s="299"/>
      <c r="P697" s="299"/>
      <c r="Q697" s="299"/>
      <c r="R697" s="299"/>
      <c r="S697" s="299"/>
      <c r="T697" s="299"/>
      <c r="U697" s="299"/>
      <c r="V697" s="299"/>
      <c r="W697" s="299"/>
      <c r="X697" s="299"/>
      <c r="Y697" s="299"/>
      <c r="Z697" s="299"/>
    </row>
    <row r="698" spans="1:26" ht="13.5" customHeight="1" x14ac:dyDescent="0.2">
      <c r="A698" s="302">
        <v>695</v>
      </c>
      <c r="B698" s="303"/>
      <c r="C698" s="305"/>
      <c r="D698" s="307"/>
      <c r="E698" s="305"/>
      <c r="F698" s="306"/>
      <c r="G698" s="308" t="str">
        <f t="shared" si="5"/>
        <v/>
      </c>
      <c r="H698" s="308"/>
      <c r="I698" s="309"/>
      <c r="J698" s="308"/>
      <c r="K698" s="303"/>
      <c r="L698" s="303"/>
      <c r="M698" s="308"/>
      <c r="N698" s="299"/>
      <c r="O698" s="299"/>
      <c r="P698" s="299"/>
      <c r="Q698" s="299"/>
      <c r="R698" s="299"/>
      <c r="S698" s="299"/>
      <c r="T698" s="299"/>
      <c r="U698" s="299"/>
      <c r="V698" s="299"/>
      <c r="W698" s="299"/>
      <c r="X698" s="299"/>
      <c r="Y698" s="299"/>
      <c r="Z698" s="299"/>
    </row>
    <row r="699" spans="1:26" ht="13.5" customHeight="1" x14ac:dyDescent="0.2">
      <c r="A699" s="302">
        <v>696</v>
      </c>
      <c r="B699" s="303"/>
      <c r="C699" s="305"/>
      <c r="D699" s="307"/>
      <c r="E699" s="305"/>
      <c r="F699" s="306"/>
      <c r="G699" s="308" t="str">
        <f t="shared" si="5"/>
        <v/>
      </c>
      <c r="H699" s="308"/>
      <c r="I699" s="309"/>
      <c r="J699" s="308"/>
      <c r="K699" s="303"/>
      <c r="L699" s="303"/>
      <c r="M699" s="308"/>
      <c r="N699" s="299"/>
      <c r="O699" s="299"/>
      <c r="P699" s="299"/>
      <c r="Q699" s="299"/>
      <c r="R699" s="299"/>
      <c r="S699" s="299"/>
      <c r="T699" s="299"/>
      <c r="U699" s="299"/>
      <c r="V699" s="299"/>
      <c r="W699" s="299"/>
      <c r="X699" s="299"/>
      <c r="Y699" s="299"/>
      <c r="Z699" s="299"/>
    </row>
    <row r="700" spans="1:26" ht="13.5" customHeight="1" x14ac:dyDescent="0.2">
      <c r="A700" s="302">
        <v>697</v>
      </c>
      <c r="B700" s="303"/>
      <c r="C700" s="305"/>
      <c r="D700" s="307"/>
      <c r="E700" s="305"/>
      <c r="F700" s="306"/>
      <c r="G700" s="308" t="str">
        <f t="shared" si="5"/>
        <v/>
      </c>
      <c r="H700" s="308"/>
      <c r="I700" s="309"/>
      <c r="J700" s="308"/>
      <c r="K700" s="303"/>
      <c r="L700" s="303"/>
      <c r="M700" s="308"/>
      <c r="N700" s="299"/>
      <c r="O700" s="299"/>
      <c r="P700" s="299"/>
      <c r="Q700" s="299"/>
      <c r="R700" s="299"/>
      <c r="S700" s="299"/>
      <c r="T700" s="299"/>
      <c r="U700" s="299"/>
      <c r="V700" s="299"/>
      <c r="W700" s="299"/>
      <c r="X700" s="299"/>
      <c r="Y700" s="299"/>
      <c r="Z700" s="299"/>
    </row>
    <row r="701" spans="1:26" ht="13.5" customHeight="1" x14ac:dyDescent="0.2">
      <c r="A701" s="302">
        <v>698</v>
      </c>
      <c r="B701" s="303"/>
      <c r="C701" s="305"/>
      <c r="D701" s="307"/>
      <c r="E701" s="305"/>
      <c r="F701" s="306"/>
      <c r="G701" s="308" t="str">
        <f t="shared" si="5"/>
        <v/>
      </c>
      <c r="H701" s="308"/>
      <c r="I701" s="309"/>
      <c r="J701" s="308"/>
      <c r="K701" s="303"/>
      <c r="L701" s="303"/>
      <c r="M701" s="308"/>
      <c r="N701" s="299"/>
      <c r="O701" s="299"/>
      <c r="P701" s="299"/>
      <c r="Q701" s="299"/>
      <c r="R701" s="299"/>
      <c r="S701" s="299"/>
      <c r="T701" s="299"/>
      <c r="U701" s="299"/>
      <c r="V701" s="299"/>
      <c r="W701" s="299"/>
      <c r="X701" s="299"/>
      <c r="Y701" s="299"/>
      <c r="Z701" s="299"/>
    </row>
    <row r="702" spans="1:26" ht="13.5" customHeight="1" x14ac:dyDescent="0.2">
      <c r="A702" s="302">
        <v>699</v>
      </c>
      <c r="B702" s="303"/>
      <c r="C702" s="305"/>
      <c r="D702" s="307"/>
      <c r="E702" s="305"/>
      <c r="F702" s="306"/>
      <c r="G702" s="308" t="str">
        <f t="shared" si="5"/>
        <v/>
      </c>
      <c r="H702" s="308"/>
      <c r="I702" s="309"/>
      <c r="J702" s="308"/>
      <c r="K702" s="303"/>
      <c r="L702" s="303"/>
      <c r="M702" s="308"/>
      <c r="N702" s="299"/>
      <c r="O702" s="299"/>
      <c r="P702" s="299"/>
      <c r="Q702" s="299"/>
      <c r="R702" s="299"/>
      <c r="S702" s="299"/>
      <c r="T702" s="299"/>
      <c r="U702" s="299"/>
      <c r="V702" s="299"/>
      <c r="W702" s="299"/>
      <c r="X702" s="299"/>
      <c r="Y702" s="299"/>
      <c r="Z702" s="299"/>
    </row>
    <row r="703" spans="1:26" ht="13.5" customHeight="1" x14ac:dyDescent="0.2">
      <c r="A703" s="302">
        <v>700</v>
      </c>
      <c r="B703" s="303"/>
      <c r="C703" s="305"/>
      <c r="D703" s="307"/>
      <c r="E703" s="305"/>
      <c r="F703" s="306"/>
      <c r="G703" s="308" t="str">
        <f t="shared" si="5"/>
        <v/>
      </c>
      <c r="H703" s="308"/>
      <c r="I703" s="309"/>
      <c r="J703" s="308"/>
      <c r="K703" s="303"/>
      <c r="L703" s="303"/>
      <c r="M703" s="308"/>
      <c r="N703" s="299"/>
      <c r="O703" s="299"/>
      <c r="P703" s="299"/>
      <c r="Q703" s="299"/>
      <c r="R703" s="299"/>
      <c r="S703" s="299"/>
      <c r="T703" s="299"/>
      <c r="U703" s="299"/>
      <c r="V703" s="299"/>
      <c r="W703" s="299"/>
      <c r="X703" s="299"/>
      <c r="Y703" s="299"/>
      <c r="Z703" s="299"/>
    </row>
    <row r="704" spans="1:26" ht="13.5" customHeight="1" x14ac:dyDescent="0.2">
      <c r="A704" s="302">
        <v>701</v>
      </c>
      <c r="B704" s="303"/>
      <c r="C704" s="305"/>
      <c r="D704" s="307"/>
      <c r="E704" s="305"/>
      <c r="F704" s="306"/>
      <c r="G704" s="308" t="str">
        <f t="shared" si="5"/>
        <v/>
      </c>
      <c r="H704" s="308"/>
      <c r="I704" s="309"/>
      <c r="J704" s="308"/>
      <c r="K704" s="303"/>
      <c r="L704" s="303"/>
      <c r="M704" s="308"/>
      <c r="N704" s="299"/>
      <c r="O704" s="299"/>
      <c r="P704" s="299"/>
      <c r="Q704" s="299"/>
      <c r="R704" s="299"/>
      <c r="S704" s="299"/>
      <c r="T704" s="299"/>
      <c r="U704" s="299"/>
      <c r="V704" s="299"/>
      <c r="W704" s="299"/>
      <c r="X704" s="299"/>
      <c r="Y704" s="299"/>
      <c r="Z704" s="299"/>
    </row>
    <row r="705" spans="1:26" ht="13.5" customHeight="1" x14ac:dyDescent="0.2">
      <c r="A705" s="302">
        <v>702</v>
      </c>
      <c r="B705" s="303"/>
      <c r="C705" s="305"/>
      <c r="D705" s="307"/>
      <c r="E705" s="305"/>
      <c r="F705" s="306"/>
      <c r="G705" s="308" t="str">
        <f t="shared" si="5"/>
        <v/>
      </c>
      <c r="H705" s="308"/>
      <c r="I705" s="309"/>
      <c r="J705" s="308"/>
      <c r="K705" s="303"/>
      <c r="L705" s="303"/>
      <c r="M705" s="308"/>
      <c r="N705" s="299"/>
      <c r="O705" s="299"/>
      <c r="P705" s="299"/>
      <c r="Q705" s="299"/>
      <c r="R705" s="299"/>
      <c r="S705" s="299"/>
      <c r="T705" s="299"/>
      <c r="U705" s="299"/>
      <c r="V705" s="299"/>
      <c r="W705" s="299"/>
      <c r="X705" s="299"/>
      <c r="Y705" s="299"/>
      <c r="Z705" s="299"/>
    </row>
    <row r="706" spans="1:26" ht="13.5" customHeight="1" x14ac:dyDescent="0.2">
      <c r="A706" s="302">
        <v>703</v>
      </c>
      <c r="B706" s="303"/>
      <c r="C706" s="305"/>
      <c r="D706" s="307"/>
      <c r="E706" s="305"/>
      <c r="F706" s="306"/>
      <c r="G706" s="308" t="str">
        <f t="shared" si="5"/>
        <v/>
      </c>
      <c r="H706" s="308"/>
      <c r="I706" s="309"/>
      <c r="J706" s="308"/>
      <c r="K706" s="303"/>
      <c r="L706" s="303"/>
      <c r="M706" s="308"/>
      <c r="N706" s="299"/>
      <c r="O706" s="299"/>
      <c r="P706" s="299"/>
      <c r="Q706" s="299"/>
      <c r="R706" s="299"/>
      <c r="S706" s="299"/>
      <c r="T706" s="299"/>
      <c r="U706" s="299"/>
      <c r="V706" s="299"/>
      <c r="W706" s="299"/>
      <c r="X706" s="299"/>
      <c r="Y706" s="299"/>
      <c r="Z706" s="299"/>
    </row>
    <row r="707" spans="1:26" ht="13.5" customHeight="1" x14ac:dyDescent="0.2">
      <c r="A707" s="302">
        <v>704</v>
      </c>
      <c r="B707" s="303"/>
      <c r="C707" s="305"/>
      <c r="D707" s="307"/>
      <c r="E707" s="305"/>
      <c r="F707" s="306"/>
      <c r="G707" s="308" t="str">
        <f t="shared" si="5"/>
        <v/>
      </c>
      <c r="H707" s="308"/>
      <c r="I707" s="309"/>
      <c r="J707" s="308"/>
      <c r="K707" s="303"/>
      <c r="L707" s="303"/>
      <c r="M707" s="308"/>
      <c r="N707" s="299"/>
      <c r="O707" s="299"/>
      <c r="P707" s="299"/>
      <c r="Q707" s="299"/>
      <c r="R707" s="299"/>
      <c r="S707" s="299"/>
      <c r="T707" s="299"/>
      <c r="U707" s="299"/>
      <c r="V707" s="299"/>
      <c r="W707" s="299"/>
      <c r="X707" s="299"/>
      <c r="Y707" s="299"/>
      <c r="Z707" s="299"/>
    </row>
    <row r="708" spans="1:26" ht="13.5" customHeight="1" x14ac:dyDescent="0.2">
      <c r="A708" s="302">
        <v>705</v>
      </c>
      <c r="B708" s="303"/>
      <c r="C708" s="305"/>
      <c r="D708" s="307"/>
      <c r="E708" s="305"/>
      <c r="F708" s="306"/>
      <c r="G708" s="308" t="str">
        <f t="shared" si="5"/>
        <v/>
      </c>
      <c r="H708" s="308"/>
      <c r="I708" s="309"/>
      <c r="J708" s="308"/>
      <c r="K708" s="303"/>
      <c r="L708" s="303"/>
      <c r="M708" s="308"/>
      <c r="N708" s="299"/>
      <c r="O708" s="299"/>
      <c r="P708" s="299"/>
      <c r="Q708" s="299"/>
      <c r="R708" s="299"/>
      <c r="S708" s="299"/>
      <c r="T708" s="299"/>
      <c r="U708" s="299"/>
      <c r="V708" s="299"/>
      <c r="W708" s="299"/>
      <c r="X708" s="299"/>
      <c r="Y708" s="299"/>
      <c r="Z708" s="299"/>
    </row>
    <row r="709" spans="1:26" ht="13.5" customHeight="1" x14ac:dyDescent="0.2">
      <c r="A709" s="302">
        <v>706</v>
      </c>
      <c r="B709" s="303"/>
      <c r="C709" s="305"/>
      <c r="D709" s="307"/>
      <c r="E709" s="305"/>
      <c r="F709" s="306"/>
      <c r="G709" s="308" t="str">
        <f t="shared" si="5"/>
        <v/>
      </c>
      <c r="H709" s="308"/>
      <c r="I709" s="309"/>
      <c r="J709" s="308"/>
      <c r="K709" s="303"/>
      <c r="L709" s="303"/>
      <c r="M709" s="308"/>
      <c r="N709" s="299"/>
      <c r="O709" s="299"/>
      <c r="P709" s="299"/>
      <c r="Q709" s="299"/>
      <c r="R709" s="299"/>
      <c r="S709" s="299"/>
      <c r="T709" s="299"/>
      <c r="U709" s="299"/>
      <c r="V709" s="299"/>
      <c r="W709" s="299"/>
      <c r="X709" s="299"/>
      <c r="Y709" s="299"/>
      <c r="Z709" s="299"/>
    </row>
    <row r="710" spans="1:26" ht="13.5" customHeight="1" x14ac:dyDescent="0.2">
      <c r="A710" s="302">
        <v>707</v>
      </c>
      <c r="B710" s="303"/>
      <c r="C710" s="305"/>
      <c r="D710" s="307"/>
      <c r="E710" s="305"/>
      <c r="F710" s="306"/>
      <c r="G710" s="308" t="str">
        <f t="shared" si="5"/>
        <v/>
      </c>
      <c r="H710" s="308"/>
      <c r="I710" s="309"/>
      <c r="J710" s="308"/>
      <c r="K710" s="303"/>
      <c r="L710" s="303"/>
      <c r="M710" s="308"/>
      <c r="N710" s="299"/>
      <c r="O710" s="299"/>
      <c r="P710" s="299"/>
      <c r="Q710" s="299"/>
      <c r="R710" s="299"/>
      <c r="S710" s="299"/>
      <c r="T710" s="299"/>
      <c r="U710" s="299"/>
      <c r="V710" s="299"/>
      <c r="W710" s="299"/>
      <c r="X710" s="299"/>
      <c r="Y710" s="299"/>
      <c r="Z710" s="299"/>
    </row>
    <row r="711" spans="1:26" ht="13.5" customHeight="1" x14ac:dyDescent="0.2">
      <c r="A711" s="302">
        <v>708</v>
      </c>
      <c r="B711" s="303"/>
      <c r="C711" s="305"/>
      <c r="D711" s="307"/>
      <c r="E711" s="305"/>
      <c r="F711" s="306"/>
      <c r="G711" s="308" t="str">
        <f t="shared" si="5"/>
        <v/>
      </c>
      <c r="H711" s="308"/>
      <c r="I711" s="309"/>
      <c r="J711" s="308"/>
      <c r="K711" s="303"/>
      <c r="L711" s="303"/>
      <c r="M711" s="308"/>
      <c r="N711" s="299"/>
      <c r="O711" s="299"/>
      <c r="P711" s="299"/>
      <c r="Q711" s="299"/>
      <c r="R711" s="299"/>
      <c r="S711" s="299"/>
      <c r="T711" s="299"/>
      <c r="U711" s="299"/>
      <c r="V711" s="299"/>
      <c r="W711" s="299"/>
      <c r="X711" s="299"/>
      <c r="Y711" s="299"/>
      <c r="Z711" s="299"/>
    </row>
    <row r="712" spans="1:26" ht="13.5" customHeight="1" x14ac:dyDescent="0.2">
      <c r="A712" s="302">
        <v>709</v>
      </c>
      <c r="B712" s="303"/>
      <c r="C712" s="305"/>
      <c r="D712" s="307"/>
      <c r="E712" s="305"/>
      <c r="F712" s="306"/>
      <c r="G712" s="308" t="str">
        <f t="shared" si="5"/>
        <v/>
      </c>
      <c r="H712" s="308"/>
      <c r="I712" s="309"/>
      <c r="J712" s="308"/>
      <c r="K712" s="303"/>
      <c r="L712" s="303"/>
      <c r="M712" s="308"/>
      <c r="N712" s="299"/>
      <c r="O712" s="299"/>
      <c r="P712" s="299"/>
      <c r="Q712" s="299"/>
      <c r="R712" s="299"/>
      <c r="S712" s="299"/>
      <c r="T712" s="299"/>
      <c r="U712" s="299"/>
      <c r="V712" s="299"/>
      <c r="W712" s="299"/>
      <c r="X712" s="299"/>
      <c r="Y712" s="299"/>
      <c r="Z712" s="299"/>
    </row>
    <row r="713" spans="1:26" ht="13.5" customHeight="1" x14ac:dyDescent="0.2">
      <c r="A713" s="302">
        <v>710</v>
      </c>
      <c r="B713" s="303"/>
      <c r="C713" s="305"/>
      <c r="D713" s="307"/>
      <c r="E713" s="305"/>
      <c r="F713" s="306"/>
      <c r="G713" s="308" t="str">
        <f t="shared" si="5"/>
        <v/>
      </c>
      <c r="H713" s="308"/>
      <c r="I713" s="309"/>
      <c r="J713" s="308"/>
      <c r="K713" s="303"/>
      <c r="L713" s="303"/>
      <c r="M713" s="308"/>
      <c r="N713" s="299"/>
      <c r="O713" s="299"/>
      <c r="P713" s="299"/>
      <c r="Q713" s="299"/>
      <c r="R713" s="299"/>
      <c r="S713" s="299"/>
      <c r="T713" s="299"/>
      <c r="U713" s="299"/>
      <c r="V713" s="299"/>
      <c r="W713" s="299"/>
      <c r="X713" s="299"/>
      <c r="Y713" s="299"/>
      <c r="Z713" s="299"/>
    </row>
    <row r="714" spans="1:26" ht="13.5" customHeight="1" x14ac:dyDescent="0.2">
      <c r="A714" s="302">
        <v>711</v>
      </c>
      <c r="B714" s="303"/>
      <c r="C714" s="305"/>
      <c r="D714" s="307"/>
      <c r="E714" s="305"/>
      <c r="F714" s="306"/>
      <c r="G714" s="308" t="str">
        <f t="shared" si="5"/>
        <v/>
      </c>
      <c r="H714" s="308"/>
      <c r="I714" s="309"/>
      <c r="J714" s="308"/>
      <c r="K714" s="303"/>
      <c r="L714" s="303"/>
      <c r="M714" s="308"/>
      <c r="N714" s="299"/>
      <c r="O714" s="299"/>
      <c r="P714" s="299"/>
      <c r="Q714" s="299"/>
      <c r="R714" s="299"/>
      <c r="S714" s="299"/>
      <c r="T714" s="299"/>
      <c r="U714" s="299"/>
      <c r="V714" s="299"/>
      <c r="W714" s="299"/>
      <c r="X714" s="299"/>
      <c r="Y714" s="299"/>
      <c r="Z714" s="299"/>
    </row>
    <row r="715" spans="1:26" ht="13.5" customHeight="1" x14ac:dyDescent="0.2">
      <c r="A715" s="302">
        <v>712</v>
      </c>
      <c r="B715" s="303"/>
      <c r="C715" s="305"/>
      <c r="D715" s="307"/>
      <c r="E715" s="305"/>
      <c r="F715" s="306"/>
      <c r="G715" s="308" t="str">
        <f t="shared" si="5"/>
        <v/>
      </c>
      <c r="H715" s="308"/>
      <c r="I715" s="309"/>
      <c r="J715" s="308"/>
      <c r="K715" s="303"/>
      <c r="L715" s="303"/>
      <c r="M715" s="308"/>
      <c r="N715" s="299"/>
      <c r="O715" s="299"/>
      <c r="P715" s="299"/>
      <c r="Q715" s="299"/>
      <c r="R715" s="299"/>
      <c r="S715" s="299"/>
      <c r="T715" s="299"/>
      <c r="U715" s="299"/>
      <c r="V715" s="299"/>
      <c r="W715" s="299"/>
      <c r="X715" s="299"/>
      <c r="Y715" s="299"/>
      <c r="Z715" s="299"/>
    </row>
    <row r="716" spans="1:26" ht="13.5" customHeight="1" x14ac:dyDescent="0.2">
      <c r="A716" s="302">
        <v>713</v>
      </c>
      <c r="B716" s="303"/>
      <c r="C716" s="305"/>
      <c r="D716" s="307"/>
      <c r="E716" s="305"/>
      <c r="F716" s="306"/>
      <c r="G716" s="308" t="str">
        <f t="shared" si="5"/>
        <v/>
      </c>
      <c r="H716" s="308"/>
      <c r="I716" s="309"/>
      <c r="J716" s="308"/>
      <c r="K716" s="303"/>
      <c r="L716" s="303"/>
      <c r="M716" s="308"/>
      <c r="N716" s="299"/>
      <c r="O716" s="299"/>
      <c r="P716" s="299"/>
      <c r="Q716" s="299"/>
      <c r="R716" s="299"/>
      <c r="S716" s="299"/>
      <c r="T716" s="299"/>
      <c r="U716" s="299"/>
      <c r="V716" s="299"/>
      <c r="W716" s="299"/>
      <c r="X716" s="299"/>
      <c r="Y716" s="299"/>
      <c r="Z716" s="299"/>
    </row>
    <row r="717" spans="1:26" ht="13.5" customHeight="1" x14ac:dyDescent="0.2">
      <c r="A717" s="302">
        <v>714</v>
      </c>
      <c r="B717" s="303"/>
      <c r="C717" s="305"/>
      <c r="D717" s="307"/>
      <c r="E717" s="305"/>
      <c r="F717" s="306"/>
      <c r="G717" s="308" t="str">
        <f t="shared" si="5"/>
        <v/>
      </c>
      <c r="H717" s="308"/>
      <c r="I717" s="309"/>
      <c r="J717" s="308"/>
      <c r="K717" s="303"/>
      <c r="L717" s="303"/>
      <c r="M717" s="308"/>
      <c r="N717" s="299"/>
      <c r="O717" s="299"/>
      <c r="P717" s="299"/>
      <c r="Q717" s="299"/>
      <c r="R717" s="299"/>
      <c r="S717" s="299"/>
      <c r="T717" s="299"/>
      <c r="U717" s="299"/>
      <c r="V717" s="299"/>
      <c r="W717" s="299"/>
      <c r="X717" s="299"/>
      <c r="Y717" s="299"/>
      <c r="Z717" s="299"/>
    </row>
    <row r="718" spans="1:26" ht="13.5" customHeight="1" x14ac:dyDescent="0.2">
      <c r="A718" s="302">
        <v>715</v>
      </c>
      <c r="B718" s="303"/>
      <c r="C718" s="305"/>
      <c r="D718" s="307"/>
      <c r="E718" s="305"/>
      <c r="F718" s="306"/>
      <c r="G718" s="308" t="str">
        <f t="shared" si="5"/>
        <v/>
      </c>
      <c r="H718" s="308"/>
      <c r="I718" s="309"/>
      <c r="J718" s="308"/>
      <c r="K718" s="303"/>
      <c r="L718" s="303"/>
      <c r="M718" s="308"/>
      <c r="N718" s="299"/>
      <c r="O718" s="299"/>
      <c r="P718" s="299"/>
      <c r="Q718" s="299"/>
      <c r="R718" s="299"/>
      <c r="S718" s="299"/>
      <c r="T718" s="299"/>
      <c r="U718" s="299"/>
      <c r="V718" s="299"/>
      <c r="W718" s="299"/>
      <c r="X718" s="299"/>
      <c r="Y718" s="299"/>
      <c r="Z718" s="299"/>
    </row>
    <row r="719" spans="1:26" ht="13.5" customHeight="1" x14ac:dyDescent="0.2">
      <c r="A719" s="302">
        <v>716</v>
      </c>
      <c r="B719" s="303"/>
      <c r="C719" s="305"/>
      <c r="D719" s="307"/>
      <c r="E719" s="305"/>
      <c r="F719" s="306"/>
      <c r="G719" s="308" t="str">
        <f t="shared" si="5"/>
        <v/>
      </c>
      <c r="H719" s="308"/>
      <c r="I719" s="309"/>
      <c r="J719" s="308"/>
      <c r="K719" s="303"/>
      <c r="L719" s="303"/>
      <c r="M719" s="308"/>
      <c r="N719" s="299"/>
      <c r="O719" s="299"/>
      <c r="P719" s="299"/>
      <c r="Q719" s="299"/>
      <c r="R719" s="299"/>
      <c r="S719" s="299"/>
      <c r="T719" s="299"/>
      <c r="U719" s="299"/>
      <c r="V719" s="299"/>
      <c r="W719" s="299"/>
      <c r="X719" s="299"/>
      <c r="Y719" s="299"/>
      <c r="Z719" s="299"/>
    </row>
    <row r="720" spans="1:26" ht="13.5" customHeight="1" x14ac:dyDescent="0.2">
      <c r="A720" s="302">
        <v>717</v>
      </c>
      <c r="B720" s="303"/>
      <c r="C720" s="305"/>
      <c r="D720" s="307"/>
      <c r="E720" s="305"/>
      <c r="F720" s="306"/>
      <c r="G720" s="308" t="str">
        <f t="shared" si="5"/>
        <v/>
      </c>
      <c r="H720" s="308"/>
      <c r="I720" s="309"/>
      <c r="J720" s="308"/>
      <c r="K720" s="303"/>
      <c r="L720" s="303"/>
      <c r="M720" s="308"/>
      <c r="N720" s="299"/>
      <c r="O720" s="299"/>
      <c r="P720" s="299"/>
      <c r="Q720" s="299"/>
      <c r="R720" s="299"/>
      <c r="S720" s="299"/>
      <c r="T720" s="299"/>
      <c r="U720" s="299"/>
      <c r="V720" s="299"/>
      <c r="W720" s="299"/>
      <c r="X720" s="299"/>
      <c r="Y720" s="299"/>
      <c r="Z720" s="299"/>
    </row>
    <row r="721" spans="1:26" ht="13.5" customHeight="1" x14ac:dyDescent="0.2">
      <c r="A721" s="302">
        <v>718</v>
      </c>
      <c r="B721" s="303"/>
      <c r="C721" s="305"/>
      <c r="D721" s="307"/>
      <c r="E721" s="305"/>
      <c r="F721" s="306"/>
      <c r="G721" s="308" t="str">
        <f t="shared" si="5"/>
        <v/>
      </c>
      <c r="H721" s="308"/>
      <c r="I721" s="309"/>
      <c r="J721" s="308"/>
      <c r="K721" s="303"/>
      <c r="L721" s="303"/>
      <c r="M721" s="308"/>
      <c r="N721" s="299"/>
      <c r="O721" s="299"/>
      <c r="P721" s="299"/>
      <c r="Q721" s="299"/>
      <c r="R721" s="299"/>
      <c r="S721" s="299"/>
      <c r="T721" s="299"/>
      <c r="U721" s="299"/>
      <c r="V721" s="299"/>
      <c r="W721" s="299"/>
      <c r="X721" s="299"/>
      <c r="Y721" s="299"/>
      <c r="Z721" s="299"/>
    </row>
    <row r="722" spans="1:26" ht="13.5" customHeight="1" x14ac:dyDescent="0.2">
      <c r="A722" s="302">
        <v>719</v>
      </c>
      <c r="B722" s="303"/>
      <c r="C722" s="305"/>
      <c r="D722" s="307"/>
      <c r="E722" s="305"/>
      <c r="F722" s="306"/>
      <c r="G722" s="308" t="str">
        <f t="shared" si="5"/>
        <v/>
      </c>
      <c r="H722" s="308"/>
      <c r="I722" s="309"/>
      <c r="J722" s="308"/>
      <c r="K722" s="303"/>
      <c r="L722" s="303"/>
      <c r="M722" s="308"/>
      <c r="N722" s="299"/>
      <c r="O722" s="299"/>
      <c r="P722" s="299"/>
      <c r="Q722" s="299"/>
      <c r="R722" s="299"/>
      <c r="S722" s="299"/>
      <c r="T722" s="299"/>
      <c r="U722" s="299"/>
      <c r="V722" s="299"/>
      <c r="W722" s="299"/>
      <c r="X722" s="299"/>
      <c r="Y722" s="299"/>
      <c r="Z722" s="299"/>
    </row>
    <row r="723" spans="1:26" ht="13.5" customHeight="1" x14ac:dyDescent="0.2">
      <c r="A723" s="302">
        <v>720</v>
      </c>
      <c r="B723" s="303"/>
      <c r="C723" s="305"/>
      <c r="D723" s="307"/>
      <c r="E723" s="305"/>
      <c r="F723" s="306"/>
      <c r="G723" s="308" t="str">
        <f t="shared" si="5"/>
        <v/>
      </c>
      <c r="H723" s="308"/>
      <c r="I723" s="309"/>
      <c r="J723" s="308"/>
      <c r="K723" s="303"/>
      <c r="L723" s="303"/>
      <c r="M723" s="308"/>
      <c r="N723" s="299"/>
      <c r="O723" s="299"/>
      <c r="P723" s="299"/>
      <c r="Q723" s="299"/>
      <c r="R723" s="299"/>
      <c r="S723" s="299"/>
      <c r="T723" s="299"/>
      <c r="U723" s="299"/>
      <c r="V723" s="299"/>
      <c r="W723" s="299"/>
      <c r="X723" s="299"/>
      <c r="Y723" s="299"/>
      <c r="Z723" s="299"/>
    </row>
    <row r="724" spans="1:26" ht="13.5" customHeight="1" x14ac:dyDescent="0.2">
      <c r="A724" s="302">
        <v>721</v>
      </c>
      <c r="B724" s="303"/>
      <c r="C724" s="305"/>
      <c r="D724" s="307"/>
      <c r="E724" s="305"/>
      <c r="F724" s="306"/>
      <c r="G724" s="308" t="str">
        <f t="shared" si="5"/>
        <v/>
      </c>
      <c r="H724" s="308"/>
      <c r="I724" s="309"/>
      <c r="J724" s="308"/>
      <c r="K724" s="303"/>
      <c r="L724" s="303"/>
      <c r="M724" s="308"/>
      <c r="N724" s="299"/>
      <c r="O724" s="299"/>
      <c r="P724" s="299"/>
      <c r="Q724" s="299"/>
      <c r="R724" s="299"/>
      <c r="S724" s="299"/>
      <c r="T724" s="299"/>
      <c r="U724" s="299"/>
      <c r="V724" s="299"/>
      <c r="W724" s="299"/>
      <c r="X724" s="299"/>
      <c r="Y724" s="299"/>
      <c r="Z724" s="299"/>
    </row>
    <row r="725" spans="1:26" ht="13.5" customHeight="1" x14ac:dyDescent="0.2">
      <c r="A725" s="302">
        <v>722</v>
      </c>
      <c r="B725" s="303"/>
      <c r="C725" s="305"/>
      <c r="D725" s="307"/>
      <c r="E725" s="305"/>
      <c r="F725" s="306"/>
      <c r="G725" s="308" t="str">
        <f t="shared" si="5"/>
        <v/>
      </c>
      <c r="H725" s="308"/>
      <c r="I725" s="309"/>
      <c r="J725" s="308"/>
      <c r="K725" s="303"/>
      <c r="L725" s="303"/>
      <c r="M725" s="308"/>
      <c r="N725" s="299"/>
      <c r="O725" s="299"/>
      <c r="P725" s="299"/>
      <c r="Q725" s="299"/>
      <c r="R725" s="299"/>
      <c r="S725" s="299"/>
      <c r="T725" s="299"/>
      <c r="U725" s="299"/>
      <c r="V725" s="299"/>
      <c r="W725" s="299"/>
      <c r="X725" s="299"/>
      <c r="Y725" s="299"/>
      <c r="Z725" s="299"/>
    </row>
    <row r="726" spans="1:26" ht="13.5" customHeight="1" x14ac:dyDescent="0.2">
      <c r="A726" s="302">
        <v>723</v>
      </c>
      <c r="B726" s="303"/>
      <c r="C726" s="305"/>
      <c r="D726" s="307"/>
      <c r="E726" s="305"/>
      <c r="F726" s="306"/>
      <c r="G726" s="308" t="str">
        <f t="shared" si="5"/>
        <v/>
      </c>
      <c r="H726" s="308"/>
      <c r="I726" s="309"/>
      <c r="J726" s="308"/>
      <c r="K726" s="303"/>
      <c r="L726" s="303"/>
      <c r="M726" s="308"/>
      <c r="N726" s="299"/>
      <c r="O726" s="299"/>
      <c r="P726" s="299"/>
      <c r="Q726" s="299"/>
      <c r="R726" s="299"/>
      <c r="S726" s="299"/>
      <c r="T726" s="299"/>
      <c r="U726" s="299"/>
      <c r="V726" s="299"/>
      <c r="W726" s="299"/>
      <c r="X726" s="299"/>
      <c r="Y726" s="299"/>
      <c r="Z726" s="299"/>
    </row>
    <row r="727" spans="1:26" ht="13.5" customHeight="1" x14ac:dyDescent="0.2">
      <c r="A727" s="302">
        <v>724</v>
      </c>
      <c r="B727" s="303"/>
      <c r="C727" s="305"/>
      <c r="D727" s="307"/>
      <c r="E727" s="305"/>
      <c r="F727" s="306"/>
      <c r="G727" s="308" t="str">
        <f t="shared" si="5"/>
        <v/>
      </c>
      <c r="H727" s="308"/>
      <c r="I727" s="309"/>
      <c r="J727" s="308"/>
      <c r="K727" s="303"/>
      <c r="L727" s="303"/>
      <c r="M727" s="308"/>
      <c r="N727" s="299"/>
      <c r="O727" s="299"/>
      <c r="P727" s="299"/>
      <c r="Q727" s="299"/>
      <c r="R727" s="299"/>
      <c r="S727" s="299"/>
      <c r="T727" s="299"/>
      <c r="U727" s="299"/>
      <c r="V727" s="299"/>
      <c r="W727" s="299"/>
      <c r="X727" s="299"/>
      <c r="Y727" s="299"/>
      <c r="Z727" s="299"/>
    </row>
    <row r="728" spans="1:26" ht="13.5" customHeight="1" x14ac:dyDescent="0.2">
      <c r="A728" s="302">
        <v>725</v>
      </c>
      <c r="B728" s="303"/>
      <c r="C728" s="305"/>
      <c r="D728" s="307"/>
      <c r="E728" s="305"/>
      <c r="F728" s="306"/>
      <c r="G728" s="308" t="str">
        <f t="shared" si="5"/>
        <v/>
      </c>
      <c r="H728" s="308"/>
      <c r="I728" s="309"/>
      <c r="J728" s="308"/>
      <c r="K728" s="303"/>
      <c r="L728" s="303"/>
      <c r="M728" s="308"/>
      <c r="N728" s="299"/>
      <c r="O728" s="299"/>
      <c r="P728" s="299"/>
      <c r="Q728" s="299"/>
      <c r="R728" s="299"/>
      <c r="S728" s="299"/>
      <c r="T728" s="299"/>
      <c r="U728" s="299"/>
      <c r="V728" s="299"/>
      <c r="W728" s="299"/>
      <c r="X728" s="299"/>
      <c r="Y728" s="299"/>
      <c r="Z728" s="299"/>
    </row>
    <row r="729" spans="1:26" ht="13.5" customHeight="1" x14ac:dyDescent="0.2">
      <c r="A729" s="302">
        <v>726</v>
      </c>
      <c r="B729" s="303"/>
      <c r="C729" s="305"/>
      <c r="D729" s="307"/>
      <c r="E729" s="305"/>
      <c r="F729" s="306"/>
      <c r="G729" s="308" t="str">
        <f t="shared" si="5"/>
        <v/>
      </c>
      <c r="H729" s="308"/>
      <c r="I729" s="309"/>
      <c r="J729" s="308"/>
      <c r="K729" s="303"/>
      <c r="L729" s="303"/>
      <c r="M729" s="308"/>
      <c r="N729" s="299"/>
      <c r="O729" s="299"/>
      <c r="P729" s="299"/>
      <c r="Q729" s="299"/>
      <c r="R729" s="299"/>
      <c r="S729" s="299"/>
      <c r="T729" s="299"/>
      <c r="U729" s="299"/>
      <c r="V729" s="299"/>
      <c r="W729" s="299"/>
      <c r="X729" s="299"/>
      <c r="Y729" s="299"/>
      <c r="Z729" s="299"/>
    </row>
    <row r="730" spans="1:26" ht="13.5" customHeight="1" x14ac:dyDescent="0.2">
      <c r="A730" s="302">
        <v>727</v>
      </c>
      <c r="B730" s="303"/>
      <c r="C730" s="305"/>
      <c r="D730" s="307"/>
      <c r="E730" s="305"/>
      <c r="F730" s="306"/>
      <c r="G730" s="308" t="str">
        <f t="shared" si="5"/>
        <v/>
      </c>
      <c r="H730" s="308"/>
      <c r="I730" s="309"/>
      <c r="J730" s="308"/>
      <c r="K730" s="303"/>
      <c r="L730" s="303"/>
      <c r="M730" s="308"/>
      <c r="N730" s="299"/>
      <c r="O730" s="299"/>
      <c r="P730" s="299"/>
      <c r="Q730" s="299"/>
      <c r="R730" s="299"/>
      <c r="S730" s="299"/>
      <c r="T730" s="299"/>
      <c r="U730" s="299"/>
      <c r="V730" s="299"/>
      <c r="W730" s="299"/>
      <c r="X730" s="299"/>
      <c r="Y730" s="299"/>
      <c r="Z730" s="299"/>
    </row>
    <row r="731" spans="1:26" ht="13.5" customHeight="1" x14ac:dyDescent="0.2">
      <c r="A731" s="302">
        <v>728</v>
      </c>
      <c r="B731" s="303"/>
      <c r="C731" s="305"/>
      <c r="D731" s="307"/>
      <c r="E731" s="305"/>
      <c r="F731" s="306"/>
      <c r="G731" s="308" t="str">
        <f t="shared" si="5"/>
        <v/>
      </c>
      <c r="H731" s="308"/>
      <c r="I731" s="309"/>
      <c r="J731" s="308"/>
      <c r="K731" s="303"/>
      <c r="L731" s="303"/>
      <c r="M731" s="308"/>
      <c r="N731" s="299"/>
      <c r="O731" s="299"/>
      <c r="P731" s="299"/>
      <c r="Q731" s="299"/>
      <c r="R731" s="299"/>
      <c r="S731" s="299"/>
      <c r="T731" s="299"/>
      <c r="U731" s="299"/>
      <c r="V731" s="299"/>
      <c r="W731" s="299"/>
      <c r="X731" s="299"/>
      <c r="Y731" s="299"/>
      <c r="Z731" s="299"/>
    </row>
    <row r="732" spans="1:26" ht="13.5" customHeight="1" x14ac:dyDescent="0.2">
      <c r="A732" s="302">
        <v>729</v>
      </c>
      <c r="B732" s="303"/>
      <c r="C732" s="305"/>
      <c r="D732" s="307"/>
      <c r="E732" s="305"/>
      <c r="F732" s="306"/>
      <c r="G732" s="308" t="str">
        <f t="shared" si="5"/>
        <v/>
      </c>
      <c r="H732" s="308"/>
      <c r="I732" s="309"/>
      <c r="J732" s="308"/>
      <c r="K732" s="303"/>
      <c r="L732" s="303"/>
      <c r="M732" s="308"/>
      <c r="N732" s="299"/>
      <c r="O732" s="299"/>
      <c r="P732" s="299"/>
      <c r="Q732" s="299"/>
      <c r="R732" s="299"/>
      <c r="S732" s="299"/>
      <c r="T732" s="299"/>
      <c r="U732" s="299"/>
      <c r="V732" s="299"/>
      <c r="W732" s="299"/>
      <c r="X732" s="299"/>
      <c r="Y732" s="299"/>
      <c r="Z732" s="299"/>
    </row>
    <row r="733" spans="1:26" ht="13.5" customHeight="1" x14ac:dyDescent="0.2">
      <c r="A733" s="302">
        <v>730</v>
      </c>
      <c r="B733" s="303"/>
      <c r="C733" s="305"/>
      <c r="D733" s="307"/>
      <c r="E733" s="305"/>
      <c r="F733" s="306"/>
      <c r="G733" s="308" t="str">
        <f t="shared" si="5"/>
        <v/>
      </c>
      <c r="H733" s="308"/>
      <c r="I733" s="309"/>
      <c r="J733" s="308"/>
      <c r="K733" s="303"/>
      <c r="L733" s="303"/>
      <c r="M733" s="308"/>
      <c r="N733" s="299"/>
      <c r="O733" s="299"/>
      <c r="P733" s="299"/>
      <c r="Q733" s="299"/>
      <c r="R733" s="299"/>
      <c r="S733" s="299"/>
      <c r="T733" s="299"/>
      <c r="U733" s="299"/>
      <c r="V733" s="299"/>
      <c r="W733" s="299"/>
      <c r="X733" s="299"/>
      <c r="Y733" s="299"/>
      <c r="Z733" s="299"/>
    </row>
    <row r="734" spans="1:26" ht="13.5" customHeight="1" x14ac:dyDescent="0.2">
      <c r="A734" s="302">
        <v>731</v>
      </c>
      <c r="B734" s="303"/>
      <c r="C734" s="305"/>
      <c r="D734" s="307"/>
      <c r="E734" s="305"/>
      <c r="F734" s="306"/>
      <c r="G734" s="308" t="str">
        <f t="shared" si="5"/>
        <v/>
      </c>
      <c r="H734" s="308"/>
      <c r="I734" s="309"/>
      <c r="J734" s="308"/>
      <c r="K734" s="303"/>
      <c r="L734" s="303"/>
      <c r="M734" s="308"/>
      <c r="N734" s="299"/>
      <c r="O734" s="299"/>
      <c r="P734" s="299"/>
      <c r="Q734" s="299"/>
      <c r="R734" s="299"/>
      <c r="S734" s="299"/>
      <c r="T734" s="299"/>
      <c r="U734" s="299"/>
      <c r="V734" s="299"/>
      <c r="W734" s="299"/>
      <c r="X734" s="299"/>
      <c r="Y734" s="299"/>
      <c r="Z734" s="299"/>
    </row>
    <row r="735" spans="1:26" ht="13.5" customHeight="1" x14ac:dyDescent="0.2">
      <c r="A735" s="302">
        <v>732</v>
      </c>
      <c r="B735" s="303"/>
      <c r="C735" s="305"/>
      <c r="D735" s="307"/>
      <c r="E735" s="305"/>
      <c r="F735" s="306"/>
      <c r="G735" s="308" t="str">
        <f t="shared" si="5"/>
        <v/>
      </c>
      <c r="H735" s="308"/>
      <c r="I735" s="309"/>
      <c r="J735" s="308"/>
      <c r="K735" s="303"/>
      <c r="L735" s="303"/>
      <c r="M735" s="308"/>
      <c r="N735" s="299"/>
      <c r="O735" s="299"/>
      <c r="P735" s="299"/>
      <c r="Q735" s="299"/>
      <c r="R735" s="299"/>
      <c r="S735" s="299"/>
      <c r="T735" s="299"/>
      <c r="U735" s="299"/>
      <c r="V735" s="299"/>
      <c r="W735" s="299"/>
      <c r="X735" s="299"/>
      <c r="Y735" s="299"/>
      <c r="Z735" s="299"/>
    </row>
    <row r="736" spans="1:26" ht="13.5" customHeight="1" x14ac:dyDescent="0.2">
      <c r="A736" s="302">
        <v>733</v>
      </c>
      <c r="B736" s="303"/>
      <c r="C736" s="305"/>
      <c r="D736" s="307"/>
      <c r="E736" s="305"/>
      <c r="F736" s="306"/>
      <c r="G736" s="308" t="str">
        <f t="shared" si="5"/>
        <v/>
      </c>
      <c r="H736" s="308"/>
      <c r="I736" s="309"/>
      <c r="J736" s="308"/>
      <c r="K736" s="303"/>
      <c r="L736" s="303"/>
      <c r="M736" s="308"/>
      <c r="N736" s="299"/>
      <c r="O736" s="299"/>
      <c r="P736" s="299"/>
      <c r="Q736" s="299"/>
      <c r="R736" s="299"/>
      <c r="S736" s="299"/>
      <c r="T736" s="299"/>
      <c r="U736" s="299"/>
      <c r="V736" s="299"/>
      <c r="W736" s="299"/>
      <c r="X736" s="299"/>
      <c r="Y736" s="299"/>
      <c r="Z736" s="299"/>
    </row>
    <row r="737" spans="1:26" ht="13.5" customHeight="1" x14ac:dyDescent="0.2">
      <c r="A737" s="302">
        <v>734</v>
      </c>
      <c r="B737" s="303"/>
      <c r="C737" s="305"/>
      <c r="D737" s="307"/>
      <c r="E737" s="305"/>
      <c r="F737" s="306"/>
      <c r="G737" s="308" t="str">
        <f t="shared" si="5"/>
        <v/>
      </c>
      <c r="H737" s="308"/>
      <c r="I737" s="309"/>
      <c r="J737" s="308"/>
      <c r="K737" s="303"/>
      <c r="L737" s="303"/>
      <c r="M737" s="308"/>
      <c r="N737" s="299"/>
      <c r="O737" s="299"/>
      <c r="P737" s="299"/>
      <c r="Q737" s="299"/>
      <c r="R737" s="299"/>
      <c r="S737" s="299"/>
      <c r="T737" s="299"/>
      <c r="U737" s="299"/>
      <c r="V737" s="299"/>
      <c r="W737" s="299"/>
      <c r="X737" s="299"/>
      <c r="Y737" s="299"/>
      <c r="Z737" s="299"/>
    </row>
    <row r="738" spans="1:26" ht="13.5" customHeight="1" x14ac:dyDescent="0.2">
      <c r="A738" s="302">
        <v>735</v>
      </c>
      <c r="B738" s="303"/>
      <c r="C738" s="305"/>
      <c r="D738" s="307"/>
      <c r="E738" s="305"/>
      <c r="F738" s="306"/>
      <c r="G738" s="308" t="str">
        <f t="shared" si="5"/>
        <v/>
      </c>
      <c r="H738" s="308"/>
      <c r="I738" s="309"/>
      <c r="J738" s="308"/>
      <c r="K738" s="303"/>
      <c r="L738" s="303"/>
      <c r="M738" s="308"/>
      <c r="N738" s="299"/>
      <c r="O738" s="299"/>
      <c r="P738" s="299"/>
      <c r="Q738" s="299"/>
      <c r="R738" s="299"/>
      <c r="S738" s="299"/>
      <c r="T738" s="299"/>
      <c r="U738" s="299"/>
      <c r="V738" s="299"/>
      <c r="W738" s="299"/>
      <c r="X738" s="299"/>
      <c r="Y738" s="299"/>
      <c r="Z738" s="299"/>
    </row>
    <row r="739" spans="1:26" ht="13.5" customHeight="1" x14ac:dyDescent="0.2">
      <c r="A739" s="302">
        <v>736</v>
      </c>
      <c r="B739" s="303"/>
      <c r="C739" s="305"/>
      <c r="D739" s="307"/>
      <c r="E739" s="305"/>
      <c r="F739" s="306"/>
      <c r="G739" s="308" t="str">
        <f t="shared" si="5"/>
        <v/>
      </c>
      <c r="H739" s="308"/>
      <c r="I739" s="309"/>
      <c r="J739" s="308"/>
      <c r="K739" s="303"/>
      <c r="L739" s="303"/>
      <c r="M739" s="308"/>
      <c r="N739" s="299"/>
      <c r="O739" s="299"/>
      <c r="P739" s="299"/>
      <c r="Q739" s="299"/>
      <c r="R739" s="299"/>
      <c r="S739" s="299"/>
      <c r="T739" s="299"/>
      <c r="U739" s="299"/>
      <c r="V739" s="299"/>
      <c r="W739" s="299"/>
      <c r="X739" s="299"/>
      <c r="Y739" s="299"/>
      <c r="Z739" s="299"/>
    </row>
    <row r="740" spans="1:26" ht="13.5" customHeight="1" x14ac:dyDescent="0.2">
      <c r="A740" s="302">
        <v>737</v>
      </c>
      <c r="B740" s="303"/>
      <c r="C740" s="305"/>
      <c r="D740" s="307"/>
      <c r="E740" s="305"/>
      <c r="F740" s="306"/>
      <c r="G740" s="308" t="str">
        <f t="shared" si="5"/>
        <v/>
      </c>
      <c r="H740" s="308"/>
      <c r="I740" s="309"/>
      <c r="J740" s="308"/>
      <c r="K740" s="303"/>
      <c r="L740" s="303"/>
      <c r="M740" s="308"/>
      <c r="N740" s="299"/>
      <c r="O740" s="299"/>
      <c r="P740" s="299"/>
      <c r="Q740" s="299"/>
      <c r="R740" s="299"/>
      <c r="S740" s="299"/>
      <c r="T740" s="299"/>
      <c r="U740" s="299"/>
      <c r="V740" s="299"/>
      <c r="W740" s="299"/>
      <c r="X740" s="299"/>
      <c r="Y740" s="299"/>
      <c r="Z740" s="299"/>
    </row>
    <row r="741" spans="1:26" ht="13.5" customHeight="1" x14ac:dyDescent="0.2">
      <c r="A741" s="302">
        <v>738</v>
      </c>
      <c r="B741" s="303"/>
      <c r="C741" s="305"/>
      <c r="D741" s="307"/>
      <c r="E741" s="305"/>
      <c r="F741" s="306"/>
      <c r="G741" s="308" t="str">
        <f t="shared" si="5"/>
        <v/>
      </c>
      <c r="H741" s="308"/>
      <c r="I741" s="309"/>
      <c r="J741" s="308"/>
      <c r="K741" s="303"/>
      <c r="L741" s="303"/>
      <c r="M741" s="308"/>
      <c r="N741" s="299"/>
      <c r="O741" s="299"/>
      <c r="P741" s="299"/>
      <c r="Q741" s="299"/>
      <c r="R741" s="299"/>
      <c r="S741" s="299"/>
      <c r="T741" s="299"/>
      <c r="U741" s="299"/>
      <c r="V741" s="299"/>
      <c r="W741" s="299"/>
      <c r="X741" s="299"/>
      <c r="Y741" s="299"/>
      <c r="Z741" s="299"/>
    </row>
    <row r="742" spans="1:26" ht="13.5" customHeight="1" x14ac:dyDescent="0.2">
      <c r="A742" s="302">
        <v>739</v>
      </c>
      <c r="B742" s="303"/>
      <c r="C742" s="305"/>
      <c r="D742" s="307"/>
      <c r="E742" s="305"/>
      <c r="F742" s="306"/>
      <c r="G742" s="308" t="str">
        <f t="shared" si="5"/>
        <v/>
      </c>
      <c r="H742" s="308"/>
      <c r="I742" s="309"/>
      <c r="J742" s="308"/>
      <c r="K742" s="303"/>
      <c r="L742" s="303"/>
      <c r="M742" s="308"/>
      <c r="N742" s="299"/>
      <c r="O742" s="299"/>
      <c r="P742" s="299"/>
      <c r="Q742" s="299"/>
      <c r="R742" s="299"/>
      <c r="S742" s="299"/>
      <c r="T742" s="299"/>
      <c r="U742" s="299"/>
      <c r="V742" s="299"/>
      <c r="W742" s="299"/>
      <c r="X742" s="299"/>
      <c r="Y742" s="299"/>
      <c r="Z742" s="299"/>
    </row>
    <row r="743" spans="1:26" ht="13.5" customHeight="1" x14ac:dyDescent="0.2">
      <c r="A743" s="302">
        <v>740</v>
      </c>
      <c r="B743" s="303"/>
      <c r="C743" s="305"/>
      <c r="D743" s="307"/>
      <c r="E743" s="305"/>
      <c r="F743" s="306"/>
      <c r="G743" s="308" t="str">
        <f t="shared" si="5"/>
        <v/>
      </c>
      <c r="H743" s="308"/>
      <c r="I743" s="309"/>
      <c r="J743" s="308"/>
      <c r="K743" s="303"/>
      <c r="L743" s="303"/>
      <c r="M743" s="308"/>
      <c r="N743" s="299"/>
      <c r="O743" s="299"/>
      <c r="P743" s="299"/>
      <c r="Q743" s="299"/>
      <c r="R743" s="299"/>
      <c r="S743" s="299"/>
      <c r="T743" s="299"/>
      <c r="U743" s="299"/>
      <c r="V743" s="299"/>
      <c r="W743" s="299"/>
      <c r="X743" s="299"/>
      <c r="Y743" s="299"/>
      <c r="Z743" s="299"/>
    </row>
    <row r="744" spans="1:26" ht="13.5" customHeight="1" x14ac:dyDescent="0.2">
      <c r="A744" s="302">
        <v>741</v>
      </c>
      <c r="B744" s="303"/>
      <c r="C744" s="305"/>
      <c r="D744" s="307"/>
      <c r="E744" s="305"/>
      <c r="F744" s="306"/>
      <c r="G744" s="308" t="str">
        <f t="shared" si="5"/>
        <v/>
      </c>
      <c r="H744" s="308"/>
      <c r="I744" s="309"/>
      <c r="J744" s="308"/>
      <c r="K744" s="303"/>
      <c r="L744" s="303"/>
      <c r="M744" s="308"/>
      <c r="N744" s="299"/>
      <c r="O744" s="299"/>
      <c r="P744" s="299"/>
      <c r="Q744" s="299"/>
      <c r="R744" s="299"/>
      <c r="S744" s="299"/>
      <c r="T744" s="299"/>
      <c r="U744" s="299"/>
      <c r="V744" s="299"/>
      <c r="W744" s="299"/>
      <c r="X744" s="299"/>
      <c r="Y744" s="299"/>
      <c r="Z744" s="299"/>
    </row>
    <row r="745" spans="1:26" ht="13.5" customHeight="1" x14ac:dyDescent="0.2">
      <c r="A745" s="302">
        <v>742</v>
      </c>
      <c r="B745" s="303"/>
      <c r="C745" s="305"/>
      <c r="D745" s="307"/>
      <c r="E745" s="305"/>
      <c r="F745" s="306"/>
      <c r="G745" s="308" t="str">
        <f t="shared" si="5"/>
        <v/>
      </c>
      <c r="H745" s="308"/>
      <c r="I745" s="309"/>
      <c r="J745" s="308"/>
      <c r="K745" s="303"/>
      <c r="L745" s="303"/>
      <c r="M745" s="308"/>
      <c r="N745" s="299"/>
      <c r="O745" s="299"/>
      <c r="P745" s="299"/>
      <c r="Q745" s="299"/>
      <c r="R745" s="299"/>
      <c r="S745" s="299"/>
      <c r="T745" s="299"/>
      <c r="U745" s="299"/>
      <c r="V745" s="299"/>
      <c r="W745" s="299"/>
      <c r="X745" s="299"/>
      <c r="Y745" s="299"/>
      <c r="Z745" s="299"/>
    </row>
    <row r="746" spans="1:26" ht="13.5" customHeight="1" x14ac:dyDescent="0.2">
      <c r="A746" s="302">
        <v>743</v>
      </c>
      <c r="B746" s="303"/>
      <c r="C746" s="305"/>
      <c r="D746" s="307"/>
      <c r="E746" s="305"/>
      <c r="F746" s="306"/>
      <c r="G746" s="308" t="str">
        <f t="shared" si="5"/>
        <v/>
      </c>
      <c r="H746" s="308"/>
      <c r="I746" s="309"/>
      <c r="J746" s="308"/>
      <c r="K746" s="303"/>
      <c r="L746" s="303"/>
      <c r="M746" s="308"/>
      <c r="N746" s="299"/>
      <c r="O746" s="299"/>
      <c r="P746" s="299"/>
      <c r="Q746" s="299"/>
      <c r="R746" s="299"/>
      <c r="S746" s="299"/>
      <c r="T746" s="299"/>
      <c r="U746" s="299"/>
      <c r="V746" s="299"/>
      <c r="W746" s="299"/>
      <c r="X746" s="299"/>
      <c r="Y746" s="299"/>
      <c r="Z746" s="299"/>
    </row>
    <row r="747" spans="1:26" ht="13.5" customHeight="1" x14ac:dyDescent="0.2">
      <c r="A747" s="302">
        <v>744</v>
      </c>
      <c r="B747" s="303"/>
      <c r="C747" s="305"/>
      <c r="D747" s="307"/>
      <c r="E747" s="305"/>
      <c r="F747" s="306"/>
      <c r="G747" s="308" t="str">
        <f t="shared" si="5"/>
        <v/>
      </c>
      <c r="H747" s="308"/>
      <c r="I747" s="309"/>
      <c r="J747" s="308"/>
      <c r="K747" s="303"/>
      <c r="L747" s="303"/>
      <c r="M747" s="308"/>
      <c r="N747" s="299"/>
      <c r="O747" s="299"/>
      <c r="P747" s="299"/>
      <c r="Q747" s="299"/>
      <c r="R747" s="299"/>
      <c r="S747" s="299"/>
      <c r="T747" s="299"/>
      <c r="U747" s="299"/>
      <c r="V747" s="299"/>
      <c r="W747" s="299"/>
      <c r="X747" s="299"/>
      <c r="Y747" s="299"/>
      <c r="Z747" s="299"/>
    </row>
    <row r="748" spans="1:26" ht="13.5" customHeight="1" x14ac:dyDescent="0.2">
      <c r="A748" s="302">
        <v>745</v>
      </c>
      <c r="B748" s="303"/>
      <c r="C748" s="305"/>
      <c r="D748" s="307"/>
      <c r="E748" s="305"/>
      <c r="F748" s="306"/>
      <c r="G748" s="308" t="str">
        <f t="shared" si="5"/>
        <v/>
      </c>
      <c r="H748" s="308"/>
      <c r="I748" s="309"/>
      <c r="J748" s="308"/>
      <c r="K748" s="303"/>
      <c r="L748" s="303"/>
      <c r="M748" s="308"/>
      <c r="N748" s="299"/>
      <c r="O748" s="299"/>
      <c r="P748" s="299"/>
      <c r="Q748" s="299"/>
      <c r="R748" s="299"/>
      <c r="S748" s="299"/>
      <c r="T748" s="299"/>
      <c r="U748" s="299"/>
      <c r="V748" s="299"/>
      <c r="W748" s="299"/>
      <c r="X748" s="299"/>
      <c r="Y748" s="299"/>
      <c r="Z748" s="299"/>
    </row>
    <row r="749" spans="1:26" ht="13.5" customHeight="1" x14ac:dyDescent="0.2">
      <c r="A749" s="302">
        <v>746</v>
      </c>
      <c r="B749" s="303"/>
      <c r="C749" s="305"/>
      <c r="D749" s="307"/>
      <c r="E749" s="305"/>
      <c r="F749" s="306"/>
      <c r="G749" s="308" t="str">
        <f t="shared" si="5"/>
        <v/>
      </c>
      <c r="H749" s="308"/>
      <c r="I749" s="309"/>
      <c r="J749" s="308"/>
      <c r="K749" s="303"/>
      <c r="L749" s="303"/>
      <c r="M749" s="308"/>
      <c r="N749" s="299"/>
      <c r="O749" s="299"/>
      <c r="P749" s="299"/>
      <c r="Q749" s="299"/>
      <c r="R749" s="299"/>
      <c r="S749" s="299"/>
      <c r="T749" s="299"/>
      <c r="U749" s="299"/>
      <c r="V749" s="299"/>
      <c r="W749" s="299"/>
      <c r="X749" s="299"/>
      <c r="Y749" s="299"/>
      <c r="Z749" s="299"/>
    </row>
    <row r="750" spans="1:26" ht="13.5" customHeight="1" x14ac:dyDescent="0.2">
      <c r="A750" s="302">
        <v>747</v>
      </c>
      <c r="B750" s="303"/>
      <c r="C750" s="305"/>
      <c r="D750" s="307"/>
      <c r="E750" s="305"/>
      <c r="F750" s="306"/>
      <c r="G750" s="308" t="str">
        <f t="shared" si="5"/>
        <v/>
      </c>
      <c r="H750" s="308"/>
      <c r="I750" s="309"/>
      <c r="J750" s="308"/>
      <c r="K750" s="303"/>
      <c r="L750" s="303"/>
      <c r="M750" s="308"/>
      <c r="N750" s="299"/>
      <c r="O750" s="299"/>
      <c r="P750" s="299"/>
      <c r="Q750" s="299"/>
      <c r="R750" s="299"/>
      <c r="S750" s="299"/>
      <c r="T750" s="299"/>
      <c r="U750" s="299"/>
      <c r="V750" s="299"/>
      <c r="W750" s="299"/>
      <c r="X750" s="299"/>
      <c r="Y750" s="299"/>
      <c r="Z750" s="299"/>
    </row>
    <row r="751" spans="1:26" ht="13.5" customHeight="1" x14ac:dyDescent="0.2">
      <c r="A751" s="302">
        <v>748</v>
      </c>
      <c r="B751" s="303"/>
      <c r="C751" s="305"/>
      <c r="D751" s="307"/>
      <c r="E751" s="305"/>
      <c r="F751" s="306"/>
      <c r="G751" s="308" t="str">
        <f t="shared" si="5"/>
        <v/>
      </c>
      <c r="H751" s="308"/>
      <c r="I751" s="309"/>
      <c r="J751" s="308"/>
      <c r="K751" s="303"/>
      <c r="L751" s="303"/>
      <c r="M751" s="308"/>
      <c r="N751" s="299"/>
      <c r="O751" s="299"/>
      <c r="P751" s="299"/>
      <c r="Q751" s="299"/>
      <c r="R751" s="299"/>
      <c r="S751" s="299"/>
      <c r="T751" s="299"/>
      <c r="U751" s="299"/>
      <c r="V751" s="299"/>
      <c r="W751" s="299"/>
      <c r="X751" s="299"/>
      <c r="Y751" s="299"/>
      <c r="Z751" s="299"/>
    </row>
    <row r="752" spans="1:26" ht="13.5" customHeight="1" x14ac:dyDescent="0.2">
      <c r="A752" s="302">
        <v>749</v>
      </c>
      <c r="B752" s="303"/>
      <c r="C752" s="305"/>
      <c r="D752" s="307"/>
      <c r="E752" s="305"/>
      <c r="F752" s="306"/>
      <c r="G752" s="308" t="str">
        <f t="shared" si="5"/>
        <v/>
      </c>
      <c r="H752" s="308"/>
      <c r="I752" s="309"/>
      <c r="J752" s="308"/>
      <c r="K752" s="303"/>
      <c r="L752" s="303"/>
      <c r="M752" s="308"/>
      <c r="N752" s="299"/>
      <c r="O752" s="299"/>
      <c r="P752" s="299"/>
      <c r="Q752" s="299"/>
      <c r="R752" s="299"/>
      <c r="S752" s="299"/>
      <c r="T752" s="299"/>
      <c r="U752" s="299"/>
      <c r="V752" s="299"/>
      <c r="W752" s="299"/>
      <c r="X752" s="299"/>
      <c r="Y752" s="299"/>
      <c r="Z752" s="299"/>
    </row>
    <row r="753" spans="1:26" ht="13.5" customHeight="1" x14ac:dyDescent="0.2">
      <c r="A753" s="302">
        <v>750</v>
      </c>
      <c r="B753" s="303"/>
      <c r="C753" s="305"/>
      <c r="D753" s="307"/>
      <c r="E753" s="305"/>
      <c r="F753" s="306"/>
      <c r="G753" s="308" t="str">
        <f t="shared" si="5"/>
        <v/>
      </c>
      <c r="H753" s="308"/>
      <c r="I753" s="309"/>
      <c r="J753" s="308"/>
      <c r="K753" s="303"/>
      <c r="L753" s="303"/>
      <c r="M753" s="308"/>
      <c r="N753" s="299"/>
      <c r="O753" s="299"/>
      <c r="P753" s="299"/>
      <c r="Q753" s="299"/>
      <c r="R753" s="299"/>
      <c r="S753" s="299"/>
      <c r="T753" s="299"/>
      <c r="U753" s="299"/>
      <c r="V753" s="299"/>
      <c r="W753" s="299"/>
      <c r="X753" s="299"/>
      <c r="Y753" s="299"/>
      <c r="Z753" s="299"/>
    </row>
    <row r="754" spans="1:26" ht="13.5" customHeight="1" x14ac:dyDescent="0.2">
      <c r="A754" s="302">
        <v>751</v>
      </c>
      <c r="B754" s="303"/>
      <c r="C754" s="305"/>
      <c r="D754" s="307"/>
      <c r="E754" s="305"/>
      <c r="F754" s="306"/>
      <c r="G754" s="308" t="str">
        <f t="shared" si="5"/>
        <v/>
      </c>
      <c r="H754" s="308"/>
      <c r="I754" s="309"/>
      <c r="J754" s="308"/>
      <c r="K754" s="303"/>
      <c r="L754" s="303"/>
      <c r="M754" s="308"/>
      <c r="N754" s="299"/>
      <c r="O754" s="299"/>
      <c r="P754" s="299"/>
      <c r="Q754" s="299"/>
      <c r="R754" s="299"/>
      <c r="S754" s="299"/>
      <c r="T754" s="299"/>
      <c r="U754" s="299"/>
      <c r="V754" s="299"/>
      <c r="W754" s="299"/>
      <c r="X754" s="299"/>
      <c r="Y754" s="299"/>
      <c r="Z754" s="299"/>
    </row>
    <row r="755" spans="1:26" ht="13.5" customHeight="1" x14ac:dyDescent="0.2">
      <c r="A755" s="302">
        <v>752</v>
      </c>
      <c r="B755" s="303"/>
      <c r="C755" s="305"/>
      <c r="D755" s="307"/>
      <c r="E755" s="305"/>
      <c r="F755" s="306"/>
      <c r="G755" s="308" t="str">
        <f t="shared" si="5"/>
        <v/>
      </c>
      <c r="H755" s="308"/>
      <c r="I755" s="309"/>
      <c r="J755" s="308"/>
      <c r="K755" s="303"/>
      <c r="L755" s="303"/>
      <c r="M755" s="308"/>
      <c r="N755" s="299"/>
      <c r="O755" s="299"/>
      <c r="P755" s="299"/>
      <c r="Q755" s="299"/>
      <c r="R755" s="299"/>
      <c r="S755" s="299"/>
      <c r="T755" s="299"/>
      <c r="U755" s="299"/>
      <c r="V755" s="299"/>
      <c r="W755" s="299"/>
      <c r="X755" s="299"/>
      <c r="Y755" s="299"/>
      <c r="Z755" s="299"/>
    </row>
    <row r="756" spans="1:26" ht="13.5" customHeight="1" x14ac:dyDescent="0.2">
      <c r="A756" s="302">
        <v>753</v>
      </c>
      <c r="B756" s="303"/>
      <c r="C756" s="305"/>
      <c r="D756" s="307"/>
      <c r="E756" s="305"/>
      <c r="F756" s="306"/>
      <c r="G756" s="308" t="str">
        <f t="shared" si="5"/>
        <v/>
      </c>
      <c r="H756" s="308"/>
      <c r="I756" s="309"/>
      <c r="J756" s="308"/>
      <c r="K756" s="303"/>
      <c r="L756" s="303"/>
      <c r="M756" s="308"/>
      <c r="N756" s="299"/>
      <c r="O756" s="299"/>
      <c r="P756" s="299"/>
      <c r="Q756" s="299"/>
      <c r="R756" s="299"/>
      <c r="S756" s="299"/>
      <c r="T756" s="299"/>
      <c r="U756" s="299"/>
      <c r="V756" s="299"/>
      <c r="W756" s="299"/>
      <c r="X756" s="299"/>
      <c r="Y756" s="299"/>
      <c r="Z756" s="299"/>
    </row>
    <row r="757" spans="1:26" ht="13.5" customHeight="1" x14ac:dyDescent="0.2">
      <c r="A757" s="302">
        <v>754</v>
      </c>
      <c r="B757" s="303"/>
      <c r="C757" s="305"/>
      <c r="D757" s="307"/>
      <c r="E757" s="305"/>
      <c r="F757" s="306"/>
      <c r="G757" s="308" t="str">
        <f t="shared" si="5"/>
        <v/>
      </c>
      <c r="H757" s="308"/>
      <c r="I757" s="309"/>
      <c r="J757" s="308"/>
      <c r="K757" s="303"/>
      <c r="L757" s="303"/>
      <c r="M757" s="308"/>
      <c r="N757" s="299"/>
      <c r="O757" s="299"/>
      <c r="P757" s="299"/>
      <c r="Q757" s="299"/>
      <c r="R757" s="299"/>
      <c r="S757" s="299"/>
      <c r="T757" s="299"/>
      <c r="U757" s="299"/>
      <c r="V757" s="299"/>
      <c r="W757" s="299"/>
      <c r="X757" s="299"/>
      <c r="Y757" s="299"/>
      <c r="Z757" s="299"/>
    </row>
    <row r="758" spans="1:26" ht="13.5" customHeight="1" x14ac:dyDescent="0.2">
      <c r="A758" s="302">
        <v>755</v>
      </c>
      <c r="B758" s="303"/>
      <c r="C758" s="305"/>
      <c r="D758" s="307"/>
      <c r="E758" s="305"/>
      <c r="F758" s="306"/>
      <c r="G758" s="308" t="str">
        <f t="shared" si="5"/>
        <v/>
      </c>
      <c r="H758" s="308"/>
      <c r="I758" s="309"/>
      <c r="J758" s="308"/>
      <c r="K758" s="303"/>
      <c r="L758" s="303"/>
      <c r="M758" s="308"/>
      <c r="N758" s="299"/>
      <c r="O758" s="299"/>
      <c r="P758" s="299"/>
      <c r="Q758" s="299"/>
      <c r="R758" s="299"/>
      <c r="S758" s="299"/>
      <c r="T758" s="299"/>
      <c r="U758" s="299"/>
      <c r="V758" s="299"/>
      <c r="W758" s="299"/>
      <c r="X758" s="299"/>
      <c r="Y758" s="299"/>
      <c r="Z758" s="299"/>
    </row>
    <row r="759" spans="1:26" ht="13.5" customHeight="1" x14ac:dyDescent="0.2">
      <c r="A759" s="302">
        <v>756</v>
      </c>
      <c r="B759" s="303"/>
      <c r="C759" s="305"/>
      <c r="D759" s="307"/>
      <c r="E759" s="305"/>
      <c r="F759" s="306"/>
      <c r="G759" s="308" t="str">
        <f t="shared" si="5"/>
        <v/>
      </c>
      <c r="H759" s="308"/>
      <c r="I759" s="309"/>
      <c r="J759" s="308"/>
      <c r="K759" s="303"/>
      <c r="L759" s="303"/>
      <c r="M759" s="308"/>
      <c r="N759" s="299"/>
      <c r="O759" s="299"/>
      <c r="P759" s="299"/>
      <c r="Q759" s="299"/>
      <c r="R759" s="299"/>
      <c r="S759" s="299"/>
      <c r="T759" s="299"/>
      <c r="U759" s="299"/>
      <c r="V759" s="299"/>
      <c r="W759" s="299"/>
      <c r="X759" s="299"/>
      <c r="Y759" s="299"/>
      <c r="Z759" s="299"/>
    </row>
    <row r="760" spans="1:26" ht="13.5" customHeight="1" x14ac:dyDescent="0.2">
      <c r="A760" s="302">
        <v>757</v>
      </c>
      <c r="B760" s="303"/>
      <c r="C760" s="305"/>
      <c r="D760" s="307"/>
      <c r="E760" s="305"/>
      <c r="F760" s="306"/>
      <c r="G760" s="308" t="str">
        <f t="shared" si="5"/>
        <v/>
      </c>
      <c r="H760" s="308"/>
      <c r="I760" s="309"/>
      <c r="J760" s="308"/>
      <c r="K760" s="303"/>
      <c r="L760" s="303"/>
      <c r="M760" s="308"/>
      <c r="N760" s="299"/>
      <c r="O760" s="299"/>
      <c r="P760" s="299"/>
      <c r="Q760" s="299"/>
      <c r="R760" s="299"/>
      <c r="S760" s="299"/>
      <c r="T760" s="299"/>
      <c r="U760" s="299"/>
      <c r="V760" s="299"/>
      <c r="W760" s="299"/>
      <c r="X760" s="299"/>
      <c r="Y760" s="299"/>
      <c r="Z760" s="299"/>
    </row>
    <row r="761" spans="1:26" ht="13.5" customHeight="1" x14ac:dyDescent="0.2">
      <c r="A761" s="302">
        <v>758</v>
      </c>
      <c r="B761" s="303"/>
      <c r="C761" s="305"/>
      <c r="D761" s="307"/>
      <c r="E761" s="305"/>
      <c r="F761" s="306"/>
      <c r="G761" s="308" t="str">
        <f t="shared" si="5"/>
        <v/>
      </c>
      <c r="H761" s="308"/>
      <c r="I761" s="309"/>
      <c r="J761" s="308"/>
      <c r="K761" s="303"/>
      <c r="L761" s="303"/>
      <c r="M761" s="308"/>
      <c r="N761" s="299"/>
      <c r="O761" s="299"/>
      <c r="P761" s="299"/>
      <c r="Q761" s="299"/>
      <c r="R761" s="299"/>
      <c r="S761" s="299"/>
      <c r="T761" s="299"/>
      <c r="U761" s="299"/>
      <c r="V761" s="299"/>
      <c r="W761" s="299"/>
      <c r="X761" s="299"/>
      <c r="Y761" s="299"/>
      <c r="Z761" s="299"/>
    </row>
    <row r="762" spans="1:26" ht="13.5" customHeight="1" x14ac:dyDescent="0.2">
      <c r="A762" s="302">
        <v>759</v>
      </c>
      <c r="B762" s="303"/>
      <c r="C762" s="305"/>
      <c r="D762" s="307"/>
      <c r="E762" s="305"/>
      <c r="F762" s="306"/>
      <c r="G762" s="308" t="str">
        <f t="shared" si="5"/>
        <v/>
      </c>
      <c r="H762" s="308"/>
      <c r="I762" s="309"/>
      <c r="J762" s="308"/>
      <c r="K762" s="303"/>
      <c r="L762" s="303"/>
      <c r="M762" s="308"/>
      <c r="N762" s="299"/>
      <c r="O762" s="299"/>
      <c r="P762" s="299"/>
      <c r="Q762" s="299"/>
      <c r="R762" s="299"/>
      <c r="S762" s="299"/>
      <c r="T762" s="299"/>
      <c r="U762" s="299"/>
      <c r="V762" s="299"/>
      <c r="W762" s="299"/>
      <c r="X762" s="299"/>
      <c r="Y762" s="299"/>
      <c r="Z762" s="299"/>
    </row>
    <row r="763" spans="1:26" ht="13.5" customHeight="1" x14ac:dyDescent="0.2">
      <c r="A763" s="302">
        <v>760</v>
      </c>
      <c r="B763" s="303"/>
      <c r="C763" s="305"/>
      <c r="D763" s="307"/>
      <c r="E763" s="305"/>
      <c r="F763" s="306"/>
      <c r="G763" s="308" t="str">
        <f t="shared" si="5"/>
        <v/>
      </c>
      <c r="H763" s="308"/>
      <c r="I763" s="309"/>
      <c r="J763" s="308"/>
      <c r="K763" s="303"/>
      <c r="L763" s="303"/>
      <c r="M763" s="308"/>
      <c r="N763" s="299"/>
      <c r="O763" s="299"/>
      <c r="P763" s="299"/>
      <c r="Q763" s="299"/>
      <c r="R763" s="299"/>
      <c r="S763" s="299"/>
      <c r="T763" s="299"/>
      <c r="U763" s="299"/>
      <c r="V763" s="299"/>
      <c r="W763" s="299"/>
      <c r="X763" s="299"/>
      <c r="Y763" s="299"/>
      <c r="Z763" s="299"/>
    </row>
    <row r="764" spans="1:26" ht="13.5" customHeight="1" x14ac:dyDescent="0.2">
      <c r="A764" s="302">
        <v>761</v>
      </c>
      <c r="B764" s="303"/>
      <c r="C764" s="305"/>
      <c r="D764" s="307"/>
      <c r="E764" s="305"/>
      <c r="F764" s="306"/>
      <c r="G764" s="308" t="str">
        <f t="shared" si="5"/>
        <v/>
      </c>
      <c r="H764" s="308"/>
      <c r="I764" s="309"/>
      <c r="J764" s="308"/>
      <c r="K764" s="303"/>
      <c r="L764" s="303"/>
      <c r="M764" s="308"/>
      <c r="N764" s="299"/>
      <c r="O764" s="299"/>
      <c r="P764" s="299"/>
      <c r="Q764" s="299"/>
      <c r="R764" s="299"/>
      <c r="S764" s="299"/>
      <c r="T764" s="299"/>
      <c r="U764" s="299"/>
      <c r="V764" s="299"/>
      <c r="W764" s="299"/>
      <c r="X764" s="299"/>
      <c r="Y764" s="299"/>
      <c r="Z764" s="299"/>
    </row>
    <row r="765" spans="1:26" ht="13.5" customHeight="1" x14ac:dyDescent="0.2">
      <c r="A765" s="302">
        <v>762</v>
      </c>
      <c r="B765" s="303"/>
      <c r="C765" s="305"/>
      <c r="D765" s="307"/>
      <c r="E765" s="305"/>
      <c r="F765" s="306"/>
      <c r="G765" s="308" t="str">
        <f t="shared" si="5"/>
        <v/>
      </c>
      <c r="H765" s="308"/>
      <c r="I765" s="309"/>
      <c r="J765" s="308"/>
      <c r="K765" s="303"/>
      <c r="L765" s="303"/>
      <c r="M765" s="308"/>
      <c r="N765" s="299"/>
      <c r="O765" s="299"/>
      <c r="P765" s="299"/>
      <c r="Q765" s="299"/>
      <c r="R765" s="299"/>
      <c r="S765" s="299"/>
      <c r="T765" s="299"/>
      <c r="U765" s="299"/>
      <c r="V765" s="299"/>
      <c r="W765" s="299"/>
      <c r="X765" s="299"/>
      <c r="Y765" s="299"/>
      <c r="Z765" s="299"/>
    </row>
    <row r="766" spans="1:26" ht="13.5" customHeight="1" x14ac:dyDescent="0.2">
      <c r="A766" s="302">
        <v>763</v>
      </c>
      <c r="B766" s="303"/>
      <c r="C766" s="305"/>
      <c r="D766" s="307"/>
      <c r="E766" s="305"/>
      <c r="F766" s="306"/>
      <c r="G766" s="308" t="str">
        <f t="shared" si="5"/>
        <v/>
      </c>
      <c r="H766" s="308"/>
      <c r="I766" s="309"/>
      <c r="J766" s="308"/>
      <c r="K766" s="303"/>
      <c r="L766" s="303"/>
      <c r="M766" s="308"/>
      <c r="N766" s="299"/>
      <c r="O766" s="299"/>
      <c r="P766" s="299"/>
      <c r="Q766" s="299"/>
      <c r="R766" s="299"/>
      <c r="S766" s="299"/>
      <c r="T766" s="299"/>
      <c r="U766" s="299"/>
      <c r="V766" s="299"/>
      <c r="W766" s="299"/>
      <c r="X766" s="299"/>
      <c r="Y766" s="299"/>
      <c r="Z766" s="299"/>
    </row>
    <row r="767" spans="1:26" ht="13.5" customHeight="1" x14ac:dyDescent="0.2">
      <c r="A767" s="302">
        <v>764</v>
      </c>
      <c r="B767" s="303"/>
      <c r="C767" s="305"/>
      <c r="D767" s="307"/>
      <c r="E767" s="305"/>
      <c r="F767" s="306"/>
      <c r="G767" s="308" t="str">
        <f t="shared" si="5"/>
        <v/>
      </c>
      <c r="H767" s="308"/>
      <c r="I767" s="309"/>
      <c r="J767" s="308"/>
      <c r="K767" s="303"/>
      <c r="L767" s="303"/>
      <c r="M767" s="308"/>
      <c r="N767" s="299"/>
      <c r="O767" s="299"/>
      <c r="P767" s="299"/>
      <c r="Q767" s="299"/>
      <c r="R767" s="299"/>
      <c r="S767" s="299"/>
      <c r="T767" s="299"/>
      <c r="U767" s="299"/>
      <c r="V767" s="299"/>
      <c r="W767" s="299"/>
      <c r="X767" s="299"/>
      <c r="Y767" s="299"/>
      <c r="Z767" s="299"/>
    </row>
    <row r="768" spans="1:26" ht="13.5" customHeight="1" x14ac:dyDescent="0.2">
      <c r="A768" s="302">
        <v>765</v>
      </c>
      <c r="B768" s="303"/>
      <c r="C768" s="305"/>
      <c r="D768" s="307"/>
      <c r="E768" s="305"/>
      <c r="F768" s="306"/>
      <c r="G768" s="308" t="str">
        <f t="shared" si="5"/>
        <v/>
      </c>
      <c r="H768" s="308"/>
      <c r="I768" s="309"/>
      <c r="J768" s="308"/>
      <c r="K768" s="303"/>
      <c r="L768" s="303"/>
      <c r="M768" s="308"/>
      <c r="N768" s="299"/>
      <c r="O768" s="299"/>
      <c r="P768" s="299"/>
      <c r="Q768" s="299"/>
      <c r="R768" s="299"/>
      <c r="S768" s="299"/>
      <c r="T768" s="299"/>
      <c r="U768" s="299"/>
      <c r="V768" s="299"/>
      <c r="W768" s="299"/>
      <c r="X768" s="299"/>
      <c r="Y768" s="299"/>
      <c r="Z768" s="299"/>
    </row>
    <row r="769" spans="1:26" ht="13.5" customHeight="1" x14ac:dyDescent="0.2">
      <c r="A769" s="302">
        <v>766</v>
      </c>
      <c r="B769" s="303"/>
      <c r="C769" s="305"/>
      <c r="D769" s="307"/>
      <c r="E769" s="305"/>
      <c r="F769" s="306"/>
      <c r="G769" s="308" t="str">
        <f t="shared" ref="G769:G1004" si="6">IF(M769="","",IF(LEN(M769)&gt;14,M769,"CPF Protegido - LGPD"))</f>
        <v/>
      </c>
      <c r="H769" s="308"/>
      <c r="I769" s="309"/>
      <c r="J769" s="308"/>
      <c r="K769" s="303"/>
      <c r="L769" s="303"/>
      <c r="M769" s="308"/>
      <c r="N769" s="299"/>
      <c r="O769" s="299"/>
      <c r="P769" s="299"/>
      <c r="Q769" s="299"/>
      <c r="R769" s="299"/>
      <c r="S769" s="299"/>
      <c r="T769" s="299"/>
      <c r="U769" s="299"/>
      <c r="V769" s="299"/>
      <c r="W769" s="299"/>
      <c r="X769" s="299"/>
      <c r="Y769" s="299"/>
      <c r="Z769" s="299"/>
    </row>
    <row r="770" spans="1:26" ht="13.5" customHeight="1" x14ac:dyDescent="0.2">
      <c r="A770" s="302">
        <v>767</v>
      </c>
      <c r="B770" s="303"/>
      <c r="C770" s="305"/>
      <c r="D770" s="307"/>
      <c r="E770" s="305"/>
      <c r="F770" s="306"/>
      <c r="G770" s="308" t="str">
        <f t="shared" si="6"/>
        <v/>
      </c>
      <c r="H770" s="308"/>
      <c r="I770" s="309"/>
      <c r="J770" s="308"/>
      <c r="K770" s="303"/>
      <c r="L770" s="303"/>
      <c r="M770" s="308"/>
      <c r="N770" s="299"/>
      <c r="O770" s="299"/>
      <c r="P770" s="299"/>
      <c r="Q770" s="299"/>
      <c r="R770" s="299"/>
      <c r="S770" s="299"/>
      <c r="T770" s="299"/>
      <c r="U770" s="299"/>
      <c r="V770" s="299"/>
      <c r="W770" s="299"/>
      <c r="X770" s="299"/>
      <c r="Y770" s="299"/>
      <c r="Z770" s="299"/>
    </row>
    <row r="771" spans="1:26" ht="13.5" customHeight="1" x14ac:dyDescent="0.2">
      <c r="A771" s="302">
        <v>768</v>
      </c>
      <c r="B771" s="303"/>
      <c r="C771" s="305"/>
      <c r="D771" s="307"/>
      <c r="E771" s="305"/>
      <c r="F771" s="306"/>
      <c r="G771" s="308" t="str">
        <f t="shared" si="6"/>
        <v/>
      </c>
      <c r="H771" s="308"/>
      <c r="I771" s="309"/>
      <c r="J771" s="308"/>
      <c r="K771" s="303"/>
      <c r="L771" s="303"/>
      <c r="M771" s="308"/>
      <c r="N771" s="299"/>
      <c r="O771" s="299"/>
      <c r="P771" s="299"/>
      <c r="Q771" s="299"/>
      <c r="R771" s="299"/>
      <c r="S771" s="299"/>
      <c r="T771" s="299"/>
      <c r="U771" s="299"/>
      <c r="V771" s="299"/>
      <c r="W771" s="299"/>
      <c r="X771" s="299"/>
      <c r="Y771" s="299"/>
      <c r="Z771" s="299"/>
    </row>
    <row r="772" spans="1:26" ht="13.5" customHeight="1" x14ac:dyDescent="0.2">
      <c r="A772" s="302">
        <v>769</v>
      </c>
      <c r="B772" s="303"/>
      <c r="C772" s="305"/>
      <c r="D772" s="307"/>
      <c r="E772" s="305"/>
      <c r="F772" s="306"/>
      <c r="G772" s="308" t="str">
        <f t="shared" si="6"/>
        <v/>
      </c>
      <c r="H772" s="308"/>
      <c r="I772" s="309"/>
      <c r="J772" s="308"/>
      <c r="K772" s="303"/>
      <c r="L772" s="303"/>
      <c r="M772" s="308"/>
      <c r="N772" s="299"/>
      <c r="O772" s="299"/>
      <c r="P772" s="299"/>
      <c r="Q772" s="299"/>
      <c r="R772" s="299"/>
      <c r="S772" s="299"/>
      <c r="T772" s="299"/>
      <c r="U772" s="299"/>
      <c r="V772" s="299"/>
      <c r="W772" s="299"/>
      <c r="X772" s="299"/>
      <c r="Y772" s="299"/>
      <c r="Z772" s="299"/>
    </row>
    <row r="773" spans="1:26" ht="13.5" customHeight="1" x14ac:dyDescent="0.2">
      <c r="A773" s="302">
        <v>770</v>
      </c>
      <c r="B773" s="303"/>
      <c r="C773" s="305"/>
      <c r="D773" s="307"/>
      <c r="E773" s="305"/>
      <c r="F773" s="306"/>
      <c r="G773" s="308" t="str">
        <f t="shared" si="6"/>
        <v/>
      </c>
      <c r="H773" s="308"/>
      <c r="I773" s="309"/>
      <c r="J773" s="308"/>
      <c r="K773" s="303"/>
      <c r="L773" s="303"/>
      <c r="M773" s="308"/>
      <c r="N773" s="299"/>
      <c r="O773" s="299"/>
      <c r="P773" s="299"/>
      <c r="Q773" s="299"/>
      <c r="R773" s="299"/>
      <c r="S773" s="299"/>
      <c r="T773" s="299"/>
      <c r="U773" s="299"/>
      <c r="V773" s="299"/>
      <c r="W773" s="299"/>
      <c r="X773" s="299"/>
      <c r="Y773" s="299"/>
      <c r="Z773" s="299"/>
    </row>
    <row r="774" spans="1:26" ht="13.5" customHeight="1" x14ac:dyDescent="0.2">
      <c r="A774" s="302">
        <v>771</v>
      </c>
      <c r="B774" s="303"/>
      <c r="C774" s="305"/>
      <c r="D774" s="307"/>
      <c r="E774" s="305"/>
      <c r="F774" s="306"/>
      <c r="G774" s="308" t="str">
        <f t="shared" si="6"/>
        <v/>
      </c>
      <c r="H774" s="308"/>
      <c r="I774" s="309"/>
      <c r="J774" s="308"/>
      <c r="K774" s="303"/>
      <c r="L774" s="303"/>
      <c r="M774" s="308"/>
      <c r="N774" s="299"/>
      <c r="O774" s="299"/>
      <c r="P774" s="299"/>
      <c r="Q774" s="299"/>
      <c r="R774" s="299"/>
      <c r="S774" s="299"/>
      <c r="T774" s="299"/>
      <c r="U774" s="299"/>
      <c r="V774" s="299"/>
      <c r="W774" s="299"/>
      <c r="X774" s="299"/>
      <c r="Y774" s="299"/>
      <c r="Z774" s="299"/>
    </row>
    <row r="775" spans="1:26" ht="13.5" customHeight="1" x14ac:dyDescent="0.2">
      <c r="A775" s="302">
        <v>772</v>
      </c>
      <c r="B775" s="303"/>
      <c r="C775" s="305"/>
      <c r="D775" s="307"/>
      <c r="E775" s="305"/>
      <c r="F775" s="306"/>
      <c r="G775" s="308" t="str">
        <f t="shared" si="6"/>
        <v/>
      </c>
      <c r="H775" s="308"/>
      <c r="I775" s="309"/>
      <c r="J775" s="308"/>
      <c r="K775" s="303"/>
      <c r="L775" s="303"/>
      <c r="M775" s="308"/>
      <c r="N775" s="299"/>
      <c r="O775" s="299"/>
      <c r="P775" s="299"/>
      <c r="Q775" s="299"/>
      <c r="R775" s="299"/>
      <c r="S775" s="299"/>
      <c r="T775" s="299"/>
      <c r="U775" s="299"/>
      <c r="V775" s="299"/>
      <c r="W775" s="299"/>
      <c r="X775" s="299"/>
      <c r="Y775" s="299"/>
      <c r="Z775" s="299"/>
    </row>
    <row r="776" spans="1:26" ht="13.5" customHeight="1" x14ac:dyDescent="0.2">
      <c r="A776" s="302">
        <v>773</v>
      </c>
      <c r="B776" s="303"/>
      <c r="C776" s="305"/>
      <c r="D776" s="307"/>
      <c r="E776" s="305"/>
      <c r="F776" s="306"/>
      <c r="G776" s="308" t="str">
        <f t="shared" si="6"/>
        <v/>
      </c>
      <c r="H776" s="308"/>
      <c r="I776" s="309"/>
      <c r="J776" s="308"/>
      <c r="K776" s="303"/>
      <c r="L776" s="303"/>
      <c r="M776" s="308"/>
      <c r="N776" s="299"/>
      <c r="O776" s="299"/>
      <c r="P776" s="299"/>
      <c r="Q776" s="299"/>
      <c r="R776" s="299"/>
      <c r="S776" s="299"/>
      <c r="T776" s="299"/>
      <c r="U776" s="299"/>
      <c r="V776" s="299"/>
      <c r="W776" s="299"/>
      <c r="X776" s="299"/>
      <c r="Y776" s="299"/>
      <c r="Z776" s="299"/>
    </row>
    <row r="777" spans="1:26" ht="13.5" customHeight="1" x14ac:dyDescent="0.2">
      <c r="A777" s="302">
        <v>774</v>
      </c>
      <c r="B777" s="303"/>
      <c r="C777" s="305"/>
      <c r="D777" s="307"/>
      <c r="E777" s="305"/>
      <c r="F777" s="306"/>
      <c r="G777" s="308" t="str">
        <f t="shared" si="6"/>
        <v/>
      </c>
      <c r="H777" s="308"/>
      <c r="I777" s="309"/>
      <c r="J777" s="308"/>
      <c r="K777" s="303"/>
      <c r="L777" s="303"/>
      <c r="M777" s="308"/>
      <c r="N777" s="299"/>
      <c r="O777" s="299"/>
      <c r="P777" s="299"/>
      <c r="Q777" s="299"/>
      <c r="R777" s="299"/>
      <c r="S777" s="299"/>
      <c r="T777" s="299"/>
      <c r="U777" s="299"/>
      <c r="V777" s="299"/>
      <c r="W777" s="299"/>
      <c r="X777" s="299"/>
      <c r="Y777" s="299"/>
      <c r="Z777" s="299"/>
    </row>
    <row r="778" spans="1:26" ht="13.5" customHeight="1" x14ac:dyDescent="0.2">
      <c r="A778" s="302">
        <v>775</v>
      </c>
      <c r="B778" s="303"/>
      <c r="C778" s="305"/>
      <c r="D778" s="307"/>
      <c r="E778" s="305"/>
      <c r="F778" s="306"/>
      <c r="G778" s="308" t="str">
        <f t="shared" si="6"/>
        <v/>
      </c>
      <c r="H778" s="308"/>
      <c r="I778" s="309"/>
      <c r="J778" s="308"/>
      <c r="K778" s="303"/>
      <c r="L778" s="303"/>
      <c r="M778" s="308"/>
      <c r="N778" s="299"/>
      <c r="O778" s="299"/>
      <c r="P778" s="299"/>
      <c r="Q778" s="299"/>
      <c r="R778" s="299"/>
      <c r="S778" s="299"/>
      <c r="T778" s="299"/>
      <c r="U778" s="299"/>
      <c r="V778" s="299"/>
      <c r="W778" s="299"/>
      <c r="X778" s="299"/>
      <c r="Y778" s="299"/>
      <c r="Z778" s="299"/>
    </row>
    <row r="779" spans="1:26" ht="13.5" customHeight="1" x14ac:dyDescent="0.2">
      <c r="A779" s="302">
        <v>776</v>
      </c>
      <c r="B779" s="303"/>
      <c r="C779" s="305"/>
      <c r="D779" s="307"/>
      <c r="E779" s="305"/>
      <c r="F779" s="306"/>
      <c r="G779" s="308" t="str">
        <f t="shared" si="6"/>
        <v/>
      </c>
      <c r="H779" s="308"/>
      <c r="I779" s="309"/>
      <c r="J779" s="308"/>
      <c r="K779" s="303"/>
      <c r="L779" s="303"/>
      <c r="M779" s="308"/>
      <c r="N779" s="299"/>
      <c r="O779" s="299"/>
      <c r="P779" s="299"/>
      <c r="Q779" s="299"/>
      <c r="R779" s="299"/>
      <c r="S779" s="299"/>
      <c r="T779" s="299"/>
      <c r="U779" s="299"/>
      <c r="V779" s="299"/>
      <c r="W779" s="299"/>
      <c r="X779" s="299"/>
      <c r="Y779" s="299"/>
      <c r="Z779" s="299"/>
    </row>
    <row r="780" spans="1:26" ht="13.5" customHeight="1" x14ac:dyDescent="0.2">
      <c r="A780" s="302">
        <v>777</v>
      </c>
      <c r="B780" s="303"/>
      <c r="C780" s="305"/>
      <c r="D780" s="307"/>
      <c r="E780" s="305"/>
      <c r="F780" s="306"/>
      <c r="G780" s="308" t="str">
        <f t="shared" si="6"/>
        <v/>
      </c>
      <c r="H780" s="308"/>
      <c r="I780" s="309"/>
      <c r="J780" s="308"/>
      <c r="K780" s="303"/>
      <c r="L780" s="303"/>
      <c r="M780" s="308"/>
      <c r="N780" s="299"/>
      <c r="O780" s="299"/>
      <c r="P780" s="299"/>
      <c r="Q780" s="299"/>
      <c r="R780" s="299"/>
      <c r="S780" s="299"/>
      <c r="T780" s="299"/>
      <c r="U780" s="299"/>
      <c r="V780" s="299"/>
      <c r="W780" s="299"/>
      <c r="X780" s="299"/>
      <c r="Y780" s="299"/>
      <c r="Z780" s="299"/>
    </row>
    <row r="781" spans="1:26" ht="13.5" customHeight="1" x14ac:dyDescent="0.2">
      <c r="A781" s="302">
        <v>778</v>
      </c>
      <c r="B781" s="303"/>
      <c r="C781" s="305"/>
      <c r="D781" s="307"/>
      <c r="E781" s="305"/>
      <c r="F781" s="306"/>
      <c r="G781" s="308" t="str">
        <f t="shared" si="6"/>
        <v/>
      </c>
      <c r="H781" s="308"/>
      <c r="I781" s="309"/>
      <c r="J781" s="308"/>
      <c r="K781" s="303"/>
      <c r="L781" s="303"/>
      <c r="M781" s="308"/>
      <c r="N781" s="299"/>
      <c r="O781" s="299"/>
      <c r="P781" s="299"/>
      <c r="Q781" s="299"/>
      <c r="R781" s="299"/>
      <c r="S781" s="299"/>
      <c r="T781" s="299"/>
      <c r="U781" s="299"/>
      <c r="V781" s="299"/>
      <c r="W781" s="299"/>
      <c r="X781" s="299"/>
      <c r="Y781" s="299"/>
      <c r="Z781" s="299"/>
    </row>
    <row r="782" spans="1:26" ht="13.5" customHeight="1" x14ac:dyDescent="0.2">
      <c r="A782" s="302">
        <v>779</v>
      </c>
      <c r="B782" s="303"/>
      <c r="C782" s="305"/>
      <c r="D782" s="307"/>
      <c r="E782" s="305"/>
      <c r="F782" s="306"/>
      <c r="G782" s="308" t="str">
        <f t="shared" si="6"/>
        <v/>
      </c>
      <c r="H782" s="308"/>
      <c r="I782" s="309"/>
      <c r="J782" s="308"/>
      <c r="K782" s="303"/>
      <c r="L782" s="303"/>
      <c r="M782" s="308"/>
      <c r="N782" s="299"/>
      <c r="O782" s="299"/>
      <c r="P782" s="299"/>
      <c r="Q782" s="299"/>
      <c r="R782" s="299"/>
      <c r="S782" s="299"/>
      <c r="T782" s="299"/>
      <c r="U782" s="299"/>
      <c r="V782" s="299"/>
      <c r="W782" s="299"/>
      <c r="X782" s="299"/>
      <c r="Y782" s="299"/>
      <c r="Z782" s="299"/>
    </row>
    <row r="783" spans="1:26" ht="13.5" customHeight="1" x14ac:dyDescent="0.2">
      <c r="A783" s="302">
        <v>780</v>
      </c>
      <c r="B783" s="303"/>
      <c r="C783" s="305"/>
      <c r="D783" s="307"/>
      <c r="E783" s="305"/>
      <c r="F783" s="306"/>
      <c r="G783" s="308" t="str">
        <f t="shared" si="6"/>
        <v/>
      </c>
      <c r="H783" s="308"/>
      <c r="I783" s="309"/>
      <c r="J783" s="308"/>
      <c r="K783" s="303"/>
      <c r="L783" s="303"/>
      <c r="M783" s="308"/>
      <c r="N783" s="299"/>
      <c r="O783" s="299"/>
      <c r="P783" s="299"/>
      <c r="Q783" s="299"/>
      <c r="R783" s="299"/>
      <c r="S783" s="299"/>
      <c r="T783" s="299"/>
      <c r="U783" s="299"/>
      <c r="V783" s="299"/>
      <c r="W783" s="299"/>
      <c r="X783" s="299"/>
      <c r="Y783" s="299"/>
      <c r="Z783" s="299"/>
    </row>
    <row r="784" spans="1:26" ht="13.5" customHeight="1" x14ac:dyDescent="0.2">
      <c r="A784" s="302">
        <v>781</v>
      </c>
      <c r="B784" s="303"/>
      <c r="C784" s="305"/>
      <c r="D784" s="307"/>
      <c r="E784" s="305"/>
      <c r="F784" s="306"/>
      <c r="G784" s="308" t="str">
        <f t="shared" si="6"/>
        <v/>
      </c>
      <c r="H784" s="308"/>
      <c r="I784" s="309"/>
      <c r="J784" s="308"/>
      <c r="K784" s="303"/>
      <c r="L784" s="303"/>
      <c r="M784" s="308"/>
      <c r="N784" s="299"/>
      <c r="O784" s="299"/>
      <c r="P784" s="299"/>
      <c r="Q784" s="299"/>
      <c r="R784" s="299"/>
      <c r="S784" s="299"/>
      <c r="T784" s="299"/>
      <c r="U784" s="299"/>
      <c r="V784" s="299"/>
      <c r="W784" s="299"/>
      <c r="X784" s="299"/>
      <c r="Y784" s="299"/>
      <c r="Z784" s="299"/>
    </row>
    <row r="785" spans="1:26" ht="13.5" customHeight="1" x14ac:dyDescent="0.2">
      <c r="A785" s="302">
        <v>782</v>
      </c>
      <c r="B785" s="303"/>
      <c r="C785" s="305"/>
      <c r="D785" s="307"/>
      <c r="E785" s="305"/>
      <c r="F785" s="306"/>
      <c r="G785" s="308" t="str">
        <f t="shared" si="6"/>
        <v/>
      </c>
      <c r="H785" s="308"/>
      <c r="I785" s="309"/>
      <c r="J785" s="308"/>
      <c r="K785" s="303"/>
      <c r="L785" s="303"/>
      <c r="M785" s="308"/>
      <c r="N785" s="299"/>
      <c r="O785" s="299"/>
      <c r="P785" s="299"/>
      <c r="Q785" s="299"/>
      <c r="R785" s="299"/>
      <c r="S785" s="299"/>
      <c r="T785" s="299"/>
      <c r="U785" s="299"/>
      <c r="V785" s="299"/>
      <c r="W785" s="299"/>
      <c r="X785" s="299"/>
      <c r="Y785" s="299"/>
      <c r="Z785" s="299"/>
    </row>
    <row r="786" spans="1:26" ht="13.5" customHeight="1" x14ac:dyDescent="0.2">
      <c r="A786" s="302">
        <v>783</v>
      </c>
      <c r="B786" s="303"/>
      <c r="C786" s="305"/>
      <c r="D786" s="307"/>
      <c r="E786" s="305"/>
      <c r="F786" s="306"/>
      <c r="G786" s="308" t="str">
        <f t="shared" si="6"/>
        <v/>
      </c>
      <c r="H786" s="308"/>
      <c r="I786" s="309"/>
      <c r="J786" s="308"/>
      <c r="K786" s="303"/>
      <c r="L786" s="303"/>
      <c r="M786" s="308"/>
      <c r="N786" s="299"/>
      <c r="O786" s="299"/>
      <c r="P786" s="299"/>
      <c r="Q786" s="299"/>
      <c r="R786" s="299"/>
      <c r="S786" s="299"/>
      <c r="T786" s="299"/>
      <c r="U786" s="299"/>
      <c r="V786" s="299"/>
      <c r="W786" s="299"/>
      <c r="X786" s="299"/>
      <c r="Y786" s="299"/>
      <c r="Z786" s="299"/>
    </row>
    <row r="787" spans="1:26" ht="13.5" customHeight="1" x14ac:dyDescent="0.2">
      <c r="A787" s="302">
        <v>784</v>
      </c>
      <c r="B787" s="303"/>
      <c r="C787" s="305"/>
      <c r="D787" s="307"/>
      <c r="E787" s="305"/>
      <c r="F787" s="306"/>
      <c r="G787" s="308" t="str">
        <f t="shared" si="6"/>
        <v/>
      </c>
      <c r="H787" s="308"/>
      <c r="I787" s="309"/>
      <c r="J787" s="308"/>
      <c r="K787" s="303"/>
      <c r="L787" s="303"/>
      <c r="M787" s="308"/>
      <c r="N787" s="299"/>
      <c r="O787" s="299"/>
      <c r="P787" s="299"/>
      <c r="Q787" s="299"/>
      <c r="R787" s="299"/>
      <c r="S787" s="299"/>
      <c r="T787" s="299"/>
      <c r="U787" s="299"/>
      <c r="V787" s="299"/>
      <c r="W787" s="299"/>
      <c r="X787" s="299"/>
      <c r="Y787" s="299"/>
      <c r="Z787" s="299"/>
    </row>
    <row r="788" spans="1:26" ht="13.5" customHeight="1" x14ac:dyDescent="0.2">
      <c r="A788" s="302">
        <v>785</v>
      </c>
      <c r="B788" s="303"/>
      <c r="C788" s="305"/>
      <c r="D788" s="307"/>
      <c r="E788" s="305"/>
      <c r="F788" s="306"/>
      <c r="G788" s="308" t="str">
        <f t="shared" si="6"/>
        <v/>
      </c>
      <c r="H788" s="308"/>
      <c r="I788" s="309"/>
      <c r="J788" s="308"/>
      <c r="K788" s="303"/>
      <c r="L788" s="303"/>
      <c r="M788" s="308"/>
      <c r="N788" s="299"/>
      <c r="O788" s="299"/>
      <c r="P788" s="299"/>
      <c r="Q788" s="299"/>
      <c r="R788" s="299"/>
      <c r="S788" s="299"/>
      <c r="T788" s="299"/>
      <c r="U788" s="299"/>
      <c r="V788" s="299"/>
      <c r="W788" s="299"/>
      <c r="X788" s="299"/>
      <c r="Y788" s="299"/>
      <c r="Z788" s="299"/>
    </row>
    <row r="789" spans="1:26" ht="13.5" customHeight="1" x14ac:dyDescent="0.2">
      <c r="A789" s="302">
        <v>786</v>
      </c>
      <c r="B789" s="303"/>
      <c r="C789" s="305"/>
      <c r="D789" s="307"/>
      <c r="E789" s="305"/>
      <c r="F789" s="306"/>
      <c r="G789" s="308" t="str">
        <f t="shared" si="6"/>
        <v/>
      </c>
      <c r="H789" s="308"/>
      <c r="I789" s="309"/>
      <c r="J789" s="308"/>
      <c r="K789" s="303"/>
      <c r="L789" s="303"/>
      <c r="M789" s="308"/>
      <c r="N789" s="299"/>
      <c r="O789" s="299"/>
      <c r="P789" s="299"/>
      <c r="Q789" s="299"/>
      <c r="R789" s="299"/>
      <c r="S789" s="299"/>
      <c r="T789" s="299"/>
      <c r="U789" s="299"/>
      <c r="V789" s="299"/>
      <c r="W789" s="299"/>
      <c r="X789" s="299"/>
      <c r="Y789" s="299"/>
      <c r="Z789" s="299"/>
    </row>
    <row r="790" spans="1:26" ht="13.5" customHeight="1" x14ac:dyDescent="0.2">
      <c r="A790" s="302">
        <v>787</v>
      </c>
      <c r="B790" s="303"/>
      <c r="C790" s="305"/>
      <c r="D790" s="307"/>
      <c r="E790" s="305"/>
      <c r="F790" s="306"/>
      <c r="G790" s="308" t="str">
        <f t="shared" si="6"/>
        <v/>
      </c>
      <c r="H790" s="308"/>
      <c r="I790" s="309"/>
      <c r="J790" s="308"/>
      <c r="K790" s="303"/>
      <c r="L790" s="303"/>
      <c r="M790" s="308"/>
      <c r="N790" s="299"/>
      <c r="O790" s="299"/>
      <c r="P790" s="299"/>
      <c r="Q790" s="299"/>
      <c r="R790" s="299"/>
      <c r="S790" s="299"/>
      <c r="T790" s="299"/>
      <c r="U790" s="299"/>
      <c r="V790" s="299"/>
      <c r="W790" s="299"/>
      <c r="X790" s="299"/>
      <c r="Y790" s="299"/>
      <c r="Z790" s="299"/>
    </row>
    <row r="791" spans="1:26" ht="13.5" customHeight="1" x14ac:dyDescent="0.2">
      <c r="A791" s="302">
        <v>788</v>
      </c>
      <c r="B791" s="303"/>
      <c r="C791" s="305"/>
      <c r="D791" s="307"/>
      <c r="E791" s="305"/>
      <c r="F791" s="306"/>
      <c r="G791" s="308" t="str">
        <f t="shared" si="6"/>
        <v/>
      </c>
      <c r="H791" s="308"/>
      <c r="I791" s="309"/>
      <c r="J791" s="308"/>
      <c r="K791" s="303"/>
      <c r="L791" s="303"/>
      <c r="M791" s="308"/>
      <c r="N791" s="299"/>
      <c r="O791" s="299"/>
      <c r="P791" s="299"/>
      <c r="Q791" s="299"/>
      <c r="R791" s="299"/>
      <c r="S791" s="299"/>
      <c r="T791" s="299"/>
      <c r="U791" s="299"/>
      <c r="V791" s="299"/>
      <c r="W791" s="299"/>
      <c r="X791" s="299"/>
      <c r="Y791" s="299"/>
      <c r="Z791" s="299"/>
    </row>
    <row r="792" spans="1:26" ht="13.5" customHeight="1" x14ac:dyDescent="0.2">
      <c r="A792" s="302">
        <v>789</v>
      </c>
      <c r="B792" s="303"/>
      <c r="C792" s="305"/>
      <c r="D792" s="307"/>
      <c r="E792" s="305"/>
      <c r="F792" s="306"/>
      <c r="G792" s="308" t="str">
        <f t="shared" si="6"/>
        <v/>
      </c>
      <c r="H792" s="308"/>
      <c r="I792" s="309"/>
      <c r="J792" s="308"/>
      <c r="K792" s="303"/>
      <c r="L792" s="303"/>
      <c r="M792" s="308"/>
      <c r="N792" s="299"/>
      <c r="O792" s="299"/>
      <c r="P792" s="299"/>
      <c r="Q792" s="299"/>
      <c r="R792" s="299"/>
      <c r="S792" s="299"/>
      <c r="T792" s="299"/>
      <c r="U792" s="299"/>
      <c r="V792" s="299"/>
      <c r="W792" s="299"/>
      <c r="X792" s="299"/>
      <c r="Y792" s="299"/>
      <c r="Z792" s="299"/>
    </row>
    <row r="793" spans="1:26" ht="13.5" customHeight="1" x14ac:dyDescent="0.2">
      <c r="A793" s="302">
        <v>790</v>
      </c>
      <c r="B793" s="303"/>
      <c r="C793" s="305"/>
      <c r="D793" s="307"/>
      <c r="E793" s="305"/>
      <c r="F793" s="306"/>
      <c r="G793" s="308" t="str">
        <f t="shared" si="6"/>
        <v/>
      </c>
      <c r="H793" s="308"/>
      <c r="I793" s="309"/>
      <c r="J793" s="308"/>
      <c r="K793" s="303"/>
      <c r="L793" s="303"/>
      <c r="M793" s="308"/>
      <c r="N793" s="299"/>
      <c r="O793" s="299"/>
      <c r="P793" s="299"/>
      <c r="Q793" s="299"/>
      <c r="R793" s="299"/>
      <c r="S793" s="299"/>
      <c r="T793" s="299"/>
      <c r="U793" s="299"/>
      <c r="V793" s="299"/>
      <c r="W793" s="299"/>
      <c r="X793" s="299"/>
      <c r="Y793" s="299"/>
      <c r="Z793" s="299"/>
    </row>
    <row r="794" spans="1:26" ht="13.5" customHeight="1" x14ac:dyDescent="0.2">
      <c r="A794" s="302">
        <v>791</v>
      </c>
      <c r="B794" s="303"/>
      <c r="C794" s="305"/>
      <c r="D794" s="307"/>
      <c r="E794" s="305"/>
      <c r="F794" s="306"/>
      <c r="G794" s="308" t="str">
        <f t="shared" si="6"/>
        <v/>
      </c>
      <c r="H794" s="308"/>
      <c r="I794" s="309"/>
      <c r="J794" s="308"/>
      <c r="K794" s="303"/>
      <c r="L794" s="303"/>
      <c r="M794" s="308"/>
      <c r="N794" s="299"/>
      <c r="O794" s="299"/>
      <c r="P794" s="299"/>
      <c r="Q794" s="299"/>
      <c r="R794" s="299"/>
      <c r="S794" s="299"/>
      <c r="T794" s="299"/>
      <c r="U794" s="299"/>
      <c r="V794" s="299"/>
      <c r="W794" s="299"/>
      <c r="X794" s="299"/>
      <c r="Y794" s="299"/>
      <c r="Z794" s="299"/>
    </row>
    <row r="795" spans="1:26" ht="13.5" customHeight="1" x14ac:dyDescent="0.2">
      <c r="A795" s="302">
        <v>792</v>
      </c>
      <c r="B795" s="303"/>
      <c r="C795" s="305"/>
      <c r="D795" s="307"/>
      <c r="E795" s="305"/>
      <c r="F795" s="306"/>
      <c r="G795" s="308" t="str">
        <f t="shared" si="6"/>
        <v/>
      </c>
      <c r="H795" s="308"/>
      <c r="I795" s="309"/>
      <c r="J795" s="308"/>
      <c r="K795" s="303"/>
      <c r="L795" s="303"/>
      <c r="M795" s="308"/>
      <c r="N795" s="299"/>
      <c r="O795" s="299"/>
      <c r="P795" s="299"/>
      <c r="Q795" s="299"/>
      <c r="R795" s="299"/>
      <c r="S795" s="299"/>
      <c r="T795" s="299"/>
      <c r="U795" s="299"/>
      <c r="V795" s="299"/>
      <c r="W795" s="299"/>
      <c r="X795" s="299"/>
      <c r="Y795" s="299"/>
      <c r="Z795" s="299"/>
    </row>
    <row r="796" spans="1:26" ht="13.5" customHeight="1" x14ac:dyDescent="0.2">
      <c r="A796" s="302">
        <v>793</v>
      </c>
      <c r="B796" s="303"/>
      <c r="C796" s="305"/>
      <c r="D796" s="307"/>
      <c r="E796" s="305"/>
      <c r="F796" s="306"/>
      <c r="G796" s="308" t="str">
        <f t="shared" si="6"/>
        <v/>
      </c>
      <c r="H796" s="308"/>
      <c r="I796" s="309"/>
      <c r="J796" s="308"/>
      <c r="K796" s="303"/>
      <c r="L796" s="303"/>
      <c r="M796" s="308"/>
      <c r="N796" s="299"/>
      <c r="O796" s="299"/>
      <c r="P796" s="299"/>
      <c r="Q796" s="299"/>
      <c r="R796" s="299"/>
      <c r="S796" s="299"/>
      <c r="T796" s="299"/>
      <c r="U796" s="299"/>
      <c r="V796" s="299"/>
      <c r="W796" s="299"/>
      <c r="X796" s="299"/>
      <c r="Y796" s="299"/>
      <c r="Z796" s="299"/>
    </row>
    <row r="797" spans="1:26" ht="13.5" customHeight="1" x14ac:dyDescent="0.2">
      <c r="A797" s="302">
        <v>794</v>
      </c>
      <c r="B797" s="303"/>
      <c r="C797" s="305"/>
      <c r="D797" s="307"/>
      <c r="E797" s="305"/>
      <c r="F797" s="306"/>
      <c r="G797" s="308" t="str">
        <f t="shared" si="6"/>
        <v/>
      </c>
      <c r="H797" s="308"/>
      <c r="I797" s="309"/>
      <c r="J797" s="308"/>
      <c r="K797" s="303"/>
      <c r="L797" s="303"/>
      <c r="M797" s="308"/>
      <c r="N797" s="299"/>
      <c r="O797" s="299"/>
      <c r="P797" s="299"/>
      <c r="Q797" s="299"/>
      <c r="R797" s="299"/>
      <c r="S797" s="299"/>
      <c r="T797" s="299"/>
      <c r="U797" s="299"/>
      <c r="V797" s="299"/>
      <c r="W797" s="299"/>
      <c r="X797" s="299"/>
      <c r="Y797" s="299"/>
      <c r="Z797" s="299"/>
    </row>
    <row r="798" spans="1:26" ht="13.5" customHeight="1" x14ac:dyDescent="0.2">
      <c r="A798" s="302">
        <v>795</v>
      </c>
      <c r="B798" s="303"/>
      <c r="C798" s="305"/>
      <c r="D798" s="307"/>
      <c r="E798" s="305"/>
      <c r="F798" s="306"/>
      <c r="G798" s="308" t="str">
        <f t="shared" si="6"/>
        <v/>
      </c>
      <c r="H798" s="308"/>
      <c r="I798" s="309"/>
      <c r="J798" s="308"/>
      <c r="K798" s="303"/>
      <c r="L798" s="303"/>
      <c r="M798" s="308"/>
      <c r="N798" s="299"/>
      <c r="O798" s="299"/>
      <c r="P798" s="299"/>
      <c r="Q798" s="299"/>
      <c r="R798" s="299"/>
      <c r="S798" s="299"/>
      <c r="T798" s="299"/>
      <c r="U798" s="299"/>
      <c r="V798" s="299"/>
      <c r="W798" s="299"/>
      <c r="X798" s="299"/>
      <c r="Y798" s="299"/>
      <c r="Z798" s="299"/>
    </row>
    <row r="799" spans="1:26" ht="13.5" customHeight="1" x14ac:dyDescent="0.2">
      <c r="A799" s="302">
        <v>796</v>
      </c>
      <c r="B799" s="303"/>
      <c r="C799" s="305"/>
      <c r="D799" s="307"/>
      <c r="E799" s="305"/>
      <c r="F799" s="306"/>
      <c r="G799" s="308" t="str">
        <f t="shared" si="6"/>
        <v/>
      </c>
      <c r="H799" s="308"/>
      <c r="I799" s="309"/>
      <c r="J799" s="308"/>
      <c r="K799" s="303"/>
      <c r="L799" s="303"/>
      <c r="M799" s="308"/>
      <c r="N799" s="299"/>
      <c r="O799" s="299"/>
      <c r="P799" s="299"/>
      <c r="Q799" s="299"/>
      <c r="R799" s="299"/>
      <c r="S799" s="299"/>
      <c r="T799" s="299"/>
      <c r="U799" s="299"/>
      <c r="V799" s="299"/>
      <c r="W799" s="299"/>
      <c r="X799" s="299"/>
      <c r="Y799" s="299"/>
      <c r="Z799" s="299"/>
    </row>
    <row r="800" spans="1:26" ht="13.5" customHeight="1" x14ac:dyDescent="0.2">
      <c r="A800" s="302">
        <v>797</v>
      </c>
      <c r="B800" s="303"/>
      <c r="C800" s="305"/>
      <c r="D800" s="307"/>
      <c r="E800" s="305"/>
      <c r="F800" s="306"/>
      <c r="G800" s="308" t="str">
        <f t="shared" si="6"/>
        <v/>
      </c>
      <c r="H800" s="308"/>
      <c r="I800" s="309"/>
      <c r="J800" s="308"/>
      <c r="K800" s="303"/>
      <c r="L800" s="303"/>
      <c r="M800" s="308"/>
      <c r="N800" s="299"/>
      <c r="O800" s="299"/>
      <c r="P800" s="299"/>
      <c r="Q800" s="299"/>
      <c r="R800" s="299"/>
      <c r="S800" s="299"/>
      <c r="T800" s="299"/>
      <c r="U800" s="299"/>
      <c r="V800" s="299"/>
      <c r="W800" s="299"/>
      <c r="X800" s="299"/>
      <c r="Y800" s="299"/>
      <c r="Z800" s="299"/>
    </row>
    <row r="801" spans="1:26" ht="13.5" customHeight="1" x14ac:dyDescent="0.2">
      <c r="A801" s="302">
        <v>798</v>
      </c>
      <c r="B801" s="303"/>
      <c r="C801" s="305"/>
      <c r="D801" s="307"/>
      <c r="E801" s="305"/>
      <c r="F801" s="306"/>
      <c r="G801" s="308" t="str">
        <f t="shared" si="6"/>
        <v/>
      </c>
      <c r="H801" s="308"/>
      <c r="I801" s="309"/>
      <c r="J801" s="308"/>
      <c r="K801" s="303"/>
      <c r="L801" s="303"/>
      <c r="M801" s="308"/>
      <c r="N801" s="299"/>
      <c r="O801" s="299"/>
      <c r="P801" s="299"/>
      <c r="Q801" s="299"/>
      <c r="R801" s="299"/>
      <c r="S801" s="299"/>
      <c r="T801" s="299"/>
      <c r="U801" s="299"/>
      <c r="V801" s="299"/>
      <c r="W801" s="299"/>
      <c r="X801" s="299"/>
      <c r="Y801" s="299"/>
      <c r="Z801" s="299"/>
    </row>
    <row r="802" spans="1:26" ht="13.5" customHeight="1" x14ac:dyDescent="0.2">
      <c r="A802" s="302">
        <v>799</v>
      </c>
      <c r="B802" s="303"/>
      <c r="C802" s="305"/>
      <c r="D802" s="307"/>
      <c r="E802" s="305"/>
      <c r="F802" s="306"/>
      <c r="G802" s="308" t="str">
        <f t="shared" si="6"/>
        <v/>
      </c>
      <c r="H802" s="308"/>
      <c r="I802" s="309"/>
      <c r="J802" s="308"/>
      <c r="K802" s="303"/>
      <c r="L802" s="303"/>
      <c r="M802" s="308"/>
      <c r="N802" s="299"/>
      <c r="O802" s="299"/>
      <c r="P802" s="299"/>
      <c r="Q802" s="299"/>
      <c r="R802" s="299"/>
      <c r="S802" s="299"/>
      <c r="T802" s="299"/>
      <c r="U802" s="299"/>
      <c r="V802" s="299"/>
      <c r="W802" s="299"/>
      <c r="X802" s="299"/>
      <c r="Y802" s="299"/>
      <c r="Z802" s="299"/>
    </row>
    <row r="803" spans="1:26" ht="13.5" customHeight="1" x14ac:dyDescent="0.2">
      <c r="A803" s="302">
        <v>800</v>
      </c>
      <c r="B803" s="303"/>
      <c r="C803" s="305"/>
      <c r="D803" s="307"/>
      <c r="E803" s="305"/>
      <c r="F803" s="306"/>
      <c r="G803" s="308" t="str">
        <f t="shared" si="6"/>
        <v/>
      </c>
      <c r="H803" s="308"/>
      <c r="I803" s="309"/>
      <c r="J803" s="308"/>
      <c r="K803" s="303"/>
      <c r="L803" s="303"/>
      <c r="M803" s="308"/>
      <c r="N803" s="299"/>
      <c r="O803" s="299"/>
      <c r="P803" s="299"/>
      <c r="Q803" s="299"/>
      <c r="R803" s="299"/>
      <c r="S803" s="299"/>
      <c r="T803" s="299"/>
      <c r="U803" s="299"/>
      <c r="V803" s="299"/>
      <c r="W803" s="299"/>
      <c r="X803" s="299"/>
      <c r="Y803" s="299"/>
      <c r="Z803" s="299"/>
    </row>
    <row r="804" spans="1:26" ht="13.5" customHeight="1" x14ac:dyDescent="0.2">
      <c r="A804" s="302">
        <v>801</v>
      </c>
      <c r="B804" s="303"/>
      <c r="C804" s="305"/>
      <c r="D804" s="307"/>
      <c r="E804" s="305"/>
      <c r="F804" s="306"/>
      <c r="G804" s="308" t="str">
        <f t="shared" si="6"/>
        <v/>
      </c>
      <c r="H804" s="308"/>
      <c r="I804" s="309"/>
      <c r="J804" s="308"/>
      <c r="K804" s="303"/>
      <c r="L804" s="303"/>
      <c r="M804" s="308"/>
      <c r="N804" s="299"/>
      <c r="O804" s="299"/>
      <c r="P804" s="299"/>
      <c r="Q804" s="299"/>
      <c r="R804" s="299"/>
      <c r="S804" s="299"/>
      <c r="T804" s="299"/>
      <c r="U804" s="299"/>
      <c r="V804" s="299"/>
      <c r="W804" s="299"/>
      <c r="X804" s="299"/>
      <c r="Y804" s="299"/>
      <c r="Z804" s="299"/>
    </row>
    <row r="805" spans="1:26" ht="13.5" customHeight="1" x14ac:dyDescent="0.2">
      <c r="A805" s="302">
        <v>802</v>
      </c>
      <c r="B805" s="303"/>
      <c r="C805" s="305"/>
      <c r="D805" s="307"/>
      <c r="E805" s="305"/>
      <c r="F805" s="306"/>
      <c r="G805" s="308" t="str">
        <f t="shared" si="6"/>
        <v/>
      </c>
      <c r="H805" s="308"/>
      <c r="I805" s="309"/>
      <c r="J805" s="308"/>
      <c r="K805" s="303"/>
      <c r="L805" s="303"/>
      <c r="M805" s="308"/>
      <c r="N805" s="299"/>
      <c r="O805" s="299"/>
      <c r="P805" s="299"/>
      <c r="Q805" s="299"/>
      <c r="R805" s="299"/>
      <c r="S805" s="299"/>
      <c r="T805" s="299"/>
      <c r="U805" s="299"/>
      <c r="V805" s="299"/>
      <c r="W805" s="299"/>
      <c r="X805" s="299"/>
      <c r="Y805" s="299"/>
      <c r="Z805" s="299"/>
    </row>
    <row r="806" spans="1:26" ht="13.5" customHeight="1" x14ac:dyDescent="0.2">
      <c r="A806" s="302">
        <v>803</v>
      </c>
      <c r="B806" s="303"/>
      <c r="C806" s="305"/>
      <c r="D806" s="307"/>
      <c r="E806" s="305"/>
      <c r="F806" s="306"/>
      <c r="G806" s="308" t="str">
        <f t="shared" si="6"/>
        <v/>
      </c>
      <c r="H806" s="308"/>
      <c r="I806" s="309"/>
      <c r="J806" s="308"/>
      <c r="K806" s="303"/>
      <c r="L806" s="303"/>
      <c r="M806" s="308"/>
      <c r="N806" s="299"/>
      <c r="O806" s="299"/>
      <c r="P806" s="299"/>
      <c r="Q806" s="299"/>
      <c r="R806" s="299"/>
      <c r="S806" s="299"/>
      <c r="T806" s="299"/>
      <c r="U806" s="299"/>
      <c r="V806" s="299"/>
      <c r="W806" s="299"/>
      <c r="X806" s="299"/>
      <c r="Y806" s="299"/>
      <c r="Z806" s="299"/>
    </row>
    <row r="807" spans="1:26" ht="13.5" customHeight="1" x14ac:dyDescent="0.2">
      <c r="A807" s="302">
        <v>804</v>
      </c>
      <c r="B807" s="303"/>
      <c r="C807" s="305"/>
      <c r="D807" s="307"/>
      <c r="E807" s="305"/>
      <c r="F807" s="306"/>
      <c r="G807" s="308" t="str">
        <f t="shared" si="6"/>
        <v/>
      </c>
      <c r="H807" s="308"/>
      <c r="I807" s="309"/>
      <c r="J807" s="308"/>
      <c r="K807" s="303"/>
      <c r="L807" s="303"/>
      <c r="M807" s="308"/>
      <c r="N807" s="299"/>
      <c r="O807" s="299"/>
      <c r="P807" s="299"/>
      <c r="Q807" s="299"/>
      <c r="R807" s="299"/>
      <c r="S807" s="299"/>
      <c r="T807" s="299"/>
      <c r="U807" s="299"/>
      <c r="V807" s="299"/>
      <c r="W807" s="299"/>
      <c r="X807" s="299"/>
      <c r="Y807" s="299"/>
      <c r="Z807" s="299"/>
    </row>
    <row r="808" spans="1:26" ht="13.5" customHeight="1" x14ac:dyDescent="0.2">
      <c r="A808" s="302">
        <v>805</v>
      </c>
      <c r="B808" s="303"/>
      <c r="C808" s="305"/>
      <c r="D808" s="307"/>
      <c r="E808" s="305"/>
      <c r="F808" s="306"/>
      <c r="G808" s="308" t="str">
        <f t="shared" si="6"/>
        <v/>
      </c>
      <c r="H808" s="308"/>
      <c r="I808" s="309"/>
      <c r="J808" s="308"/>
      <c r="K808" s="303"/>
      <c r="L808" s="303"/>
      <c r="M808" s="308"/>
      <c r="N808" s="299"/>
      <c r="O808" s="299"/>
      <c r="P808" s="299"/>
      <c r="Q808" s="299"/>
      <c r="R808" s="299"/>
      <c r="S808" s="299"/>
      <c r="T808" s="299"/>
      <c r="U808" s="299"/>
      <c r="V808" s="299"/>
      <c r="W808" s="299"/>
      <c r="X808" s="299"/>
      <c r="Y808" s="299"/>
      <c r="Z808" s="299"/>
    </row>
    <row r="809" spans="1:26" ht="13.5" customHeight="1" x14ac:dyDescent="0.2">
      <c r="A809" s="302">
        <v>806</v>
      </c>
      <c r="B809" s="303"/>
      <c r="C809" s="305"/>
      <c r="D809" s="307"/>
      <c r="E809" s="305"/>
      <c r="F809" s="306"/>
      <c r="G809" s="308" t="str">
        <f t="shared" si="6"/>
        <v/>
      </c>
      <c r="H809" s="308"/>
      <c r="I809" s="309"/>
      <c r="J809" s="308"/>
      <c r="K809" s="303"/>
      <c r="L809" s="303"/>
      <c r="M809" s="308"/>
      <c r="N809" s="299"/>
      <c r="O809" s="299"/>
      <c r="P809" s="299"/>
      <c r="Q809" s="299"/>
      <c r="R809" s="299"/>
      <c r="S809" s="299"/>
      <c r="T809" s="299"/>
      <c r="U809" s="299"/>
      <c r="V809" s="299"/>
      <c r="W809" s="299"/>
      <c r="X809" s="299"/>
      <c r="Y809" s="299"/>
      <c r="Z809" s="299"/>
    </row>
    <row r="810" spans="1:26" ht="13.5" customHeight="1" x14ac:dyDescent="0.2">
      <c r="A810" s="302">
        <v>807</v>
      </c>
      <c r="B810" s="303"/>
      <c r="C810" s="305"/>
      <c r="D810" s="307"/>
      <c r="E810" s="305"/>
      <c r="F810" s="306"/>
      <c r="G810" s="308" t="str">
        <f t="shared" si="6"/>
        <v/>
      </c>
      <c r="H810" s="308"/>
      <c r="I810" s="309"/>
      <c r="J810" s="308"/>
      <c r="K810" s="303"/>
      <c r="L810" s="303"/>
      <c r="M810" s="308"/>
      <c r="N810" s="299"/>
      <c r="O810" s="299"/>
      <c r="P810" s="299"/>
      <c r="Q810" s="299"/>
      <c r="R810" s="299"/>
      <c r="S810" s="299"/>
      <c r="T810" s="299"/>
      <c r="U810" s="299"/>
      <c r="V810" s="299"/>
      <c r="W810" s="299"/>
      <c r="X810" s="299"/>
      <c r="Y810" s="299"/>
      <c r="Z810" s="299"/>
    </row>
    <row r="811" spans="1:26" ht="13.5" customHeight="1" x14ac:dyDescent="0.2">
      <c r="A811" s="302">
        <v>808</v>
      </c>
      <c r="B811" s="303"/>
      <c r="C811" s="305"/>
      <c r="D811" s="307"/>
      <c r="E811" s="305"/>
      <c r="F811" s="306"/>
      <c r="G811" s="308" t="str">
        <f t="shared" si="6"/>
        <v/>
      </c>
      <c r="H811" s="308"/>
      <c r="I811" s="309"/>
      <c r="J811" s="308"/>
      <c r="K811" s="303"/>
      <c r="L811" s="303"/>
      <c r="M811" s="308"/>
      <c r="N811" s="299"/>
      <c r="O811" s="299"/>
      <c r="P811" s="299"/>
      <c r="Q811" s="299"/>
      <c r="R811" s="299"/>
      <c r="S811" s="299"/>
      <c r="T811" s="299"/>
      <c r="U811" s="299"/>
      <c r="V811" s="299"/>
      <c r="W811" s="299"/>
      <c r="X811" s="299"/>
      <c r="Y811" s="299"/>
      <c r="Z811" s="299"/>
    </row>
    <row r="812" spans="1:26" ht="13.5" customHeight="1" x14ac:dyDescent="0.2">
      <c r="A812" s="302">
        <v>809</v>
      </c>
      <c r="B812" s="303"/>
      <c r="C812" s="305"/>
      <c r="D812" s="307"/>
      <c r="E812" s="305"/>
      <c r="F812" s="306"/>
      <c r="G812" s="308" t="str">
        <f t="shared" si="6"/>
        <v/>
      </c>
      <c r="H812" s="308"/>
      <c r="I812" s="309"/>
      <c r="J812" s="308"/>
      <c r="K812" s="303"/>
      <c r="L812" s="303"/>
      <c r="M812" s="308"/>
      <c r="N812" s="299"/>
      <c r="O812" s="299"/>
      <c r="P812" s="299"/>
      <c r="Q812" s="299"/>
      <c r="R812" s="299"/>
      <c r="S812" s="299"/>
      <c r="T812" s="299"/>
      <c r="U812" s="299"/>
      <c r="V812" s="299"/>
      <c r="W812" s="299"/>
      <c r="X812" s="299"/>
      <c r="Y812" s="299"/>
      <c r="Z812" s="299"/>
    </row>
    <row r="813" spans="1:26" ht="13.5" customHeight="1" x14ac:dyDescent="0.2">
      <c r="A813" s="302">
        <v>810</v>
      </c>
      <c r="B813" s="303"/>
      <c r="C813" s="305"/>
      <c r="D813" s="307"/>
      <c r="E813" s="305"/>
      <c r="F813" s="306"/>
      <c r="G813" s="308" t="str">
        <f t="shared" si="6"/>
        <v/>
      </c>
      <c r="H813" s="308"/>
      <c r="I813" s="309"/>
      <c r="J813" s="308"/>
      <c r="K813" s="303"/>
      <c r="L813" s="303"/>
      <c r="M813" s="308"/>
      <c r="N813" s="299"/>
      <c r="O813" s="299"/>
      <c r="P813" s="299"/>
      <c r="Q813" s="299"/>
      <c r="R813" s="299"/>
      <c r="S813" s="299"/>
      <c r="T813" s="299"/>
      <c r="U813" s="299"/>
      <c r="V813" s="299"/>
      <c r="W813" s="299"/>
      <c r="X813" s="299"/>
      <c r="Y813" s="299"/>
      <c r="Z813" s="299"/>
    </row>
    <row r="814" spans="1:26" ht="13.5" customHeight="1" x14ac:dyDescent="0.2">
      <c r="A814" s="302">
        <v>811</v>
      </c>
      <c r="B814" s="303"/>
      <c r="C814" s="305"/>
      <c r="D814" s="307"/>
      <c r="E814" s="305"/>
      <c r="F814" s="306"/>
      <c r="G814" s="308" t="str">
        <f t="shared" si="6"/>
        <v/>
      </c>
      <c r="H814" s="308"/>
      <c r="I814" s="309"/>
      <c r="J814" s="308"/>
      <c r="K814" s="303"/>
      <c r="L814" s="303"/>
      <c r="M814" s="308"/>
      <c r="N814" s="299"/>
      <c r="O814" s="299"/>
      <c r="P814" s="299"/>
      <c r="Q814" s="299"/>
      <c r="R814" s="299"/>
      <c r="S814" s="299"/>
      <c r="T814" s="299"/>
      <c r="U814" s="299"/>
      <c r="V814" s="299"/>
      <c r="W814" s="299"/>
      <c r="X814" s="299"/>
      <c r="Y814" s="299"/>
      <c r="Z814" s="299"/>
    </row>
    <row r="815" spans="1:26" ht="13.5" customHeight="1" x14ac:dyDescent="0.2">
      <c r="A815" s="302">
        <v>812</v>
      </c>
      <c r="B815" s="303"/>
      <c r="C815" s="305"/>
      <c r="D815" s="307"/>
      <c r="E815" s="305"/>
      <c r="F815" s="306"/>
      <c r="G815" s="308" t="str">
        <f t="shared" si="6"/>
        <v/>
      </c>
      <c r="H815" s="308"/>
      <c r="I815" s="309"/>
      <c r="J815" s="308"/>
      <c r="K815" s="303"/>
      <c r="L815" s="303"/>
      <c r="M815" s="308"/>
      <c r="N815" s="299"/>
      <c r="O815" s="299"/>
      <c r="P815" s="299"/>
      <c r="Q815" s="299"/>
      <c r="R815" s="299"/>
      <c r="S815" s="299"/>
      <c r="T815" s="299"/>
      <c r="U815" s="299"/>
      <c r="V815" s="299"/>
      <c r="W815" s="299"/>
      <c r="X815" s="299"/>
      <c r="Y815" s="299"/>
      <c r="Z815" s="299"/>
    </row>
    <row r="816" spans="1:26" ht="13.5" customHeight="1" x14ac:dyDescent="0.2">
      <c r="A816" s="302">
        <v>813</v>
      </c>
      <c r="B816" s="303"/>
      <c r="C816" s="305"/>
      <c r="D816" s="307"/>
      <c r="E816" s="305"/>
      <c r="F816" s="306"/>
      <c r="G816" s="308" t="str">
        <f t="shared" si="6"/>
        <v/>
      </c>
      <c r="H816" s="308"/>
      <c r="I816" s="309"/>
      <c r="J816" s="308"/>
      <c r="K816" s="303"/>
      <c r="L816" s="303"/>
      <c r="M816" s="308"/>
      <c r="N816" s="299"/>
      <c r="O816" s="299"/>
      <c r="P816" s="299"/>
      <c r="Q816" s="299"/>
      <c r="R816" s="299"/>
      <c r="S816" s="299"/>
      <c r="T816" s="299"/>
      <c r="U816" s="299"/>
      <c r="V816" s="299"/>
      <c r="W816" s="299"/>
      <c r="X816" s="299"/>
      <c r="Y816" s="299"/>
      <c r="Z816" s="299"/>
    </row>
    <row r="817" spans="1:26" ht="13.5" customHeight="1" x14ac:dyDescent="0.2">
      <c r="A817" s="302">
        <v>814</v>
      </c>
      <c r="B817" s="303"/>
      <c r="C817" s="305"/>
      <c r="D817" s="307"/>
      <c r="E817" s="305"/>
      <c r="F817" s="306"/>
      <c r="G817" s="308" t="str">
        <f t="shared" si="6"/>
        <v/>
      </c>
      <c r="H817" s="308"/>
      <c r="I817" s="309"/>
      <c r="J817" s="308"/>
      <c r="K817" s="303"/>
      <c r="L817" s="303"/>
      <c r="M817" s="308"/>
      <c r="N817" s="299"/>
      <c r="O817" s="299"/>
      <c r="P817" s="299"/>
      <c r="Q817" s="299"/>
      <c r="R817" s="299"/>
      <c r="S817" s="299"/>
      <c r="T817" s="299"/>
      <c r="U817" s="299"/>
      <c r="V817" s="299"/>
      <c r="W817" s="299"/>
      <c r="X817" s="299"/>
      <c r="Y817" s="299"/>
      <c r="Z817" s="299"/>
    </row>
    <row r="818" spans="1:26" ht="13.5" customHeight="1" x14ac:dyDescent="0.2">
      <c r="A818" s="302">
        <v>815</v>
      </c>
      <c r="B818" s="303"/>
      <c r="C818" s="305"/>
      <c r="D818" s="307"/>
      <c r="E818" s="305"/>
      <c r="F818" s="306"/>
      <c r="G818" s="308" t="str">
        <f t="shared" si="6"/>
        <v/>
      </c>
      <c r="H818" s="308"/>
      <c r="I818" s="309"/>
      <c r="J818" s="308"/>
      <c r="K818" s="303"/>
      <c r="L818" s="303"/>
      <c r="M818" s="308"/>
      <c r="N818" s="299"/>
      <c r="O818" s="299"/>
      <c r="P818" s="299"/>
      <c r="Q818" s="299"/>
      <c r="R818" s="299"/>
      <c r="S818" s="299"/>
      <c r="T818" s="299"/>
      <c r="U818" s="299"/>
      <c r="V818" s="299"/>
      <c r="W818" s="299"/>
      <c r="X818" s="299"/>
      <c r="Y818" s="299"/>
      <c r="Z818" s="299"/>
    </row>
    <row r="819" spans="1:26" ht="13.5" customHeight="1" x14ac:dyDescent="0.2">
      <c r="A819" s="302">
        <v>816</v>
      </c>
      <c r="B819" s="303"/>
      <c r="C819" s="305"/>
      <c r="D819" s="307"/>
      <c r="E819" s="305"/>
      <c r="F819" s="306"/>
      <c r="G819" s="308" t="str">
        <f t="shared" si="6"/>
        <v/>
      </c>
      <c r="H819" s="308"/>
      <c r="I819" s="309"/>
      <c r="J819" s="308"/>
      <c r="K819" s="303"/>
      <c r="L819" s="303"/>
      <c r="M819" s="308"/>
      <c r="N819" s="299"/>
      <c r="O819" s="299"/>
      <c r="P819" s="299"/>
      <c r="Q819" s="299"/>
      <c r="R819" s="299"/>
      <c r="S819" s="299"/>
      <c r="T819" s="299"/>
      <c r="U819" s="299"/>
      <c r="V819" s="299"/>
      <c r="W819" s="299"/>
      <c r="X819" s="299"/>
      <c r="Y819" s="299"/>
      <c r="Z819" s="299"/>
    </row>
    <row r="820" spans="1:26" ht="13.5" customHeight="1" x14ac:dyDescent="0.2">
      <c r="A820" s="302">
        <v>817</v>
      </c>
      <c r="B820" s="303"/>
      <c r="C820" s="305"/>
      <c r="D820" s="307"/>
      <c r="E820" s="305"/>
      <c r="F820" s="306"/>
      <c r="G820" s="308" t="str">
        <f t="shared" si="6"/>
        <v/>
      </c>
      <c r="H820" s="308"/>
      <c r="I820" s="309"/>
      <c r="J820" s="308"/>
      <c r="K820" s="303"/>
      <c r="L820" s="303"/>
      <c r="M820" s="308"/>
      <c r="N820" s="299"/>
      <c r="O820" s="299"/>
      <c r="P820" s="299"/>
      <c r="Q820" s="299"/>
      <c r="R820" s="299"/>
      <c r="S820" s="299"/>
      <c r="T820" s="299"/>
      <c r="U820" s="299"/>
      <c r="V820" s="299"/>
      <c r="W820" s="299"/>
      <c r="X820" s="299"/>
      <c r="Y820" s="299"/>
      <c r="Z820" s="299"/>
    </row>
    <row r="821" spans="1:26" ht="13.5" customHeight="1" x14ac:dyDescent="0.2">
      <c r="A821" s="302">
        <v>818</v>
      </c>
      <c r="B821" s="303"/>
      <c r="C821" s="305"/>
      <c r="D821" s="307"/>
      <c r="E821" s="305"/>
      <c r="F821" s="306"/>
      <c r="G821" s="308" t="str">
        <f t="shared" si="6"/>
        <v/>
      </c>
      <c r="H821" s="308"/>
      <c r="I821" s="309"/>
      <c r="J821" s="308"/>
      <c r="K821" s="303"/>
      <c r="L821" s="303"/>
      <c r="M821" s="308"/>
      <c r="N821" s="299"/>
      <c r="O821" s="299"/>
      <c r="P821" s="299"/>
      <c r="Q821" s="299"/>
      <c r="R821" s="299"/>
      <c r="S821" s="299"/>
      <c r="T821" s="299"/>
      <c r="U821" s="299"/>
      <c r="V821" s="299"/>
      <c r="W821" s="299"/>
      <c r="X821" s="299"/>
      <c r="Y821" s="299"/>
      <c r="Z821" s="299"/>
    </row>
    <row r="822" spans="1:26" ht="13.5" customHeight="1" x14ac:dyDescent="0.2">
      <c r="A822" s="302">
        <v>819</v>
      </c>
      <c r="B822" s="303"/>
      <c r="C822" s="305"/>
      <c r="D822" s="307"/>
      <c r="E822" s="305"/>
      <c r="F822" s="306"/>
      <c r="G822" s="308" t="str">
        <f t="shared" si="6"/>
        <v/>
      </c>
      <c r="H822" s="308"/>
      <c r="I822" s="309"/>
      <c r="J822" s="308"/>
      <c r="K822" s="303"/>
      <c r="L822" s="303"/>
      <c r="M822" s="308"/>
      <c r="N822" s="299"/>
      <c r="O822" s="299"/>
      <c r="P822" s="299"/>
      <c r="Q822" s="299"/>
      <c r="R822" s="299"/>
      <c r="S822" s="299"/>
      <c r="T822" s="299"/>
      <c r="U822" s="299"/>
      <c r="V822" s="299"/>
      <c r="W822" s="299"/>
      <c r="X822" s="299"/>
      <c r="Y822" s="299"/>
      <c r="Z822" s="299"/>
    </row>
    <row r="823" spans="1:26" ht="13.5" customHeight="1" x14ac:dyDescent="0.2">
      <c r="A823" s="302">
        <v>820</v>
      </c>
      <c r="B823" s="303"/>
      <c r="C823" s="305"/>
      <c r="D823" s="307"/>
      <c r="E823" s="305"/>
      <c r="F823" s="306"/>
      <c r="G823" s="308" t="str">
        <f t="shared" si="6"/>
        <v/>
      </c>
      <c r="H823" s="308"/>
      <c r="I823" s="309"/>
      <c r="J823" s="308"/>
      <c r="K823" s="303"/>
      <c r="L823" s="303"/>
      <c r="M823" s="308"/>
      <c r="N823" s="299"/>
      <c r="O823" s="299"/>
      <c r="P823" s="299"/>
      <c r="Q823" s="299"/>
      <c r="R823" s="299"/>
      <c r="S823" s="299"/>
      <c r="T823" s="299"/>
      <c r="U823" s="299"/>
      <c r="V823" s="299"/>
      <c r="W823" s="299"/>
      <c r="X823" s="299"/>
      <c r="Y823" s="299"/>
      <c r="Z823" s="299"/>
    </row>
    <row r="824" spans="1:26" ht="13.5" customHeight="1" x14ac:dyDescent="0.2">
      <c r="A824" s="302">
        <v>821</v>
      </c>
      <c r="B824" s="303"/>
      <c r="C824" s="305"/>
      <c r="D824" s="307"/>
      <c r="E824" s="305"/>
      <c r="F824" s="306"/>
      <c r="G824" s="308" t="str">
        <f t="shared" si="6"/>
        <v/>
      </c>
      <c r="H824" s="308"/>
      <c r="I824" s="309"/>
      <c r="J824" s="308"/>
      <c r="K824" s="303"/>
      <c r="L824" s="303"/>
      <c r="M824" s="308"/>
      <c r="N824" s="299"/>
      <c r="O824" s="299"/>
      <c r="P824" s="299"/>
      <c r="Q824" s="299"/>
      <c r="R824" s="299"/>
      <c r="S824" s="299"/>
      <c r="T824" s="299"/>
      <c r="U824" s="299"/>
      <c r="V824" s="299"/>
      <c r="W824" s="299"/>
      <c r="X824" s="299"/>
      <c r="Y824" s="299"/>
      <c r="Z824" s="299"/>
    </row>
    <row r="825" spans="1:26" ht="13.5" customHeight="1" x14ac:dyDescent="0.2">
      <c r="A825" s="302">
        <v>822</v>
      </c>
      <c r="B825" s="303"/>
      <c r="C825" s="305"/>
      <c r="D825" s="307"/>
      <c r="E825" s="305"/>
      <c r="F825" s="306"/>
      <c r="G825" s="308" t="str">
        <f t="shared" si="6"/>
        <v/>
      </c>
      <c r="H825" s="308"/>
      <c r="I825" s="309"/>
      <c r="J825" s="308"/>
      <c r="K825" s="303"/>
      <c r="L825" s="303"/>
      <c r="M825" s="308"/>
      <c r="N825" s="299"/>
      <c r="O825" s="299"/>
      <c r="P825" s="299"/>
      <c r="Q825" s="299"/>
      <c r="R825" s="299"/>
      <c r="S825" s="299"/>
      <c r="T825" s="299"/>
      <c r="U825" s="299"/>
      <c r="V825" s="299"/>
      <c r="W825" s="299"/>
      <c r="X825" s="299"/>
      <c r="Y825" s="299"/>
      <c r="Z825" s="299"/>
    </row>
    <row r="826" spans="1:26" ht="13.5" customHeight="1" x14ac:dyDescent="0.2">
      <c r="A826" s="302">
        <v>823</v>
      </c>
      <c r="B826" s="303"/>
      <c r="C826" s="305"/>
      <c r="D826" s="307"/>
      <c r="E826" s="305"/>
      <c r="F826" s="306"/>
      <c r="G826" s="308" t="str">
        <f t="shared" si="6"/>
        <v/>
      </c>
      <c r="H826" s="308"/>
      <c r="I826" s="309"/>
      <c r="J826" s="308"/>
      <c r="K826" s="303"/>
      <c r="L826" s="303"/>
      <c r="M826" s="308"/>
      <c r="N826" s="299"/>
      <c r="O826" s="299"/>
      <c r="P826" s="299"/>
      <c r="Q826" s="299"/>
      <c r="R826" s="299"/>
      <c r="S826" s="299"/>
      <c r="T826" s="299"/>
      <c r="U826" s="299"/>
      <c r="V826" s="299"/>
      <c r="W826" s="299"/>
      <c r="X826" s="299"/>
      <c r="Y826" s="299"/>
      <c r="Z826" s="299"/>
    </row>
    <row r="827" spans="1:26" ht="13.5" customHeight="1" x14ac:dyDescent="0.2">
      <c r="A827" s="302">
        <v>824</v>
      </c>
      <c r="B827" s="303"/>
      <c r="C827" s="305"/>
      <c r="D827" s="307"/>
      <c r="E827" s="305"/>
      <c r="F827" s="306"/>
      <c r="G827" s="308" t="str">
        <f t="shared" si="6"/>
        <v/>
      </c>
      <c r="H827" s="308"/>
      <c r="I827" s="309"/>
      <c r="J827" s="308"/>
      <c r="K827" s="303"/>
      <c r="L827" s="303"/>
      <c r="M827" s="308"/>
      <c r="N827" s="299"/>
      <c r="O827" s="299"/>
      <c r="P827" s="299"/>
      <c r="Q827" s="299"/>
      <c r="R827" s="299"/>
      <c r="S827" s="299"/>
      <c r="T827" s="299"/>
      <c r="U827" s="299"/>
      <c r="V827" s="299"/>
      <c r="W827" s="299"/>
      <c r="X827" s="299"/>
      <c r="Y827" s="299"/>
      <c r="Z827" s="299"/>
    </row>
    <row r="828" spans="1:26" ht="13.5" customHeight="1" x14ac:dyDescent="0.2">
      <c r="A828" s="302">
        <v>825</v>
      </c>
      <c r="B828" s="303"/>
      <c r="C828" s="305"/>
      <c r="D828" s="307"/>
      <c r="E828" s="305"/>
      <c r="F828" s="306"/>
      <c r="G828" s="308" t="str">
        <f t="shared" si="6"/>
        <v/>
      </c>
      <c r="H828" s="308"/>
      <c r="I828" s="309"/>
      <c r="J828" s="308"/>
      <c r="K828" s="303"/>
      <c r="L828" s="303"/>
      <c r="M828" s="308"/>
      <c r="N828" s="299"/>
      <c r="O828" s="299"/>
      <c r="P828" s="299"/>
      <c r="Q828" s="299"/>
      <c r="R828" s="299"/>
      <c r="S828" s="299"/>
      <c r="T828" s="299"/>
      <c r="U828" s="299"/>
      <c r="V828" s="299"/>
      <c r="W828" s="299"/>
      <c r="X828" s="299"/>
      <c r="Y828" s="299"/>
      <c r="Z828" s="299"/>
    </row>
    <row r="829" spans="1:26" ht="13.5" customHeight="1" x14ac:dyDescent="0.2">
      <c r="A829" s="302">
        <v>826</v>
      </c>
      <c r="B829" s="303"/>
      <c r="C829" s="305"/>
      <c r="D829" s="307"/>
      <c r="E829" s="305"/>
      <c r="F829" s="306"/>
      <c r="G829" s="308" t="str">
        <f t="shared" si="6"/>
        <v/>
      </c>
      <c r="H829" s="308"/>
      <c r="I829" s="309"/>
      <c r="J829" s="308"/>
      <c r="K829" s="303"/>
      <c r="L829" s="303"/>
      <c r="M829" s="308"/>
      <c r="N829" s="299"/>
      <c r="O829" s="299"/>
      <c r="P829" s="299"/>
      <c r="Q829" s="299"/>
      <c r="R829" s="299"/>
      <c r="S829" s="299"/>
      <c r="T829" s="299"/>
      <c r="U829" s="299"/>
      <c r="V829" s="299"/>
      <c r="W829" s="299"/>
      <c r="X829" s="299"/>
      <c r="Y829" s="299"/>
      <c r="Z829" s="299"/>
    </row>
    <row r="830" spans="1:26" ht="13.5" customHeight="1" x14ac:dyDescent="0.2">
      <c r="A830" s="302">
        <v>827</v>
      </c>
      <c r="B830" s="303"/>
      <c r="C830" s="305"/>
      <c r="D830" s="307"/>
      <c r="E830" s="305"/>
      <c r="F830" s="306"/>
      <c r="G830" s="308" t="str">
        <f t="shared" si="6"/>
        <v/>
      </c>
      <c r="H830" s="308"/>
      <c r="I830" s="309"/>
      <c r="J830" s="308"/>
      <c r="K830" s="303"/>
      <c r="L830" s="303"/>
      <c r="M830" s="308"/>
      <c r="N830" s="299"/>
      <c r="O830" s="299"/>
      <c r="P830" s="299"/>
      <c r="Q830" s="299"/>
      <c r="R830" s="299"/>
      <c r="S830" s="299"/>
      <c r="T830" s="299"/>
      <c r="U830" s="299"/>
      <c r="V830" s="299"/>
      <c r="W830" s="299"/>
      <c r="X830" s="299"/>
      <c r="Y830" s="299"/>
      <c r="Z830" s="299"/>
    </row>
    <row r="831" spans="1:26" ht="13.5" customHeight="1" x14ac:dyDescent="0.2">
      <c r="A831" s="302">
        <v>828</v>
      </c>
      <c r="B831" s="303"/>
      <c r="C831" s="305"/>
      <c r="D831" s="307"/>
      <c r="E831" s="305"/>
      <c r="F831" s="306"/>
      <c r="G831" s="308" t="str">
        <f t="shared" si="6"/>
        <v/>
      </c>
      <c r="H831" s="308"/>
      <c r="I831" s="309"/>
      <c r="J831" s="308"/>
      <c r="K831" s="303"/>
      <c r="L831" s="303"/>
      <c r="M831" s="308"/>
      <c r="N831" s="299"/>
      <c r="O831" s="299"/>
      <c r="P831" s="299"/>
      <c r="Q831" s="299"/>
      <c r="R831" s="299"/>
      <c r="S831" s="299"/>
      <c r="T831" s="299"/>
      <c r="U831" s="299"/>
      <c r="V831" s="299"/>
      <c r="W831" s="299"/>
      <c r="X831" s="299"/>
      <c r="Y831" s="299"/>
      <c r="Z831" s="299"/>
    </row>
    <row r="832" spans="1:26" ht="13.5" customHeight="1" x14ac:dyDescent="0.2">
      <c r="A832" s="302">
        <v>829</v>
      </c>
      <c r="B832" s="303"/>
      <c r="C832" s="305"/>
      <c r="D832" s="307"/>
      <c r="E832" s="305"/>
      <c r="F832" s="306"/>
      <c r="G832" s="308" t="str">
        <f t="shared" si="6"/>
        <v/>
      </c>
      <c r="H832" s="308"/>
      <c r="I832" s="309"/>
      <c r="J832" s="308"/>
      <c r="K832" s="303"/>
      <c r="L832" s="303"/>
      <c r="M832" s="308"/>
      <c r="N832" s="299"/>
      <c r="O832" s="299"/>
      <c r="P832" s="299"/>
      <c r="Q832" s="299"/>
      <c r="R832" s="299"/>
      <c r="S832" s="299"/>
      <c r="T832" s="299"/>
      <c r="U832" s="299"/>
      <c r="V832" s="299"/>
      <c r="W832" s="299"/>
      <c r="X832" s="299"/>
      <c r="Y832" s="299"/>
      <c r="Z832" s="299"/>
    </row>
    <row r="833" spans="1:26" ht="13.5" customHeight="1" x14ac:dyDescent="0.2">
      <c r="A833" s="302">
        <v>830</v>
      </c>
      <c r="B833" s="303"/>
      <c r="C833" s="305"/>
      <c r="D833" s="307"/>
      <c r="E833" s="305"/>
      <c r="F833" s="306"/>
      <c r="G833" s="308" t="str">
        <f t="shared" si="6"/>
        <v/>
      </c>
      <c r="H833" s="308"/>
      <c r="I833" s="309"/>
      <c r="J833" s="308"/>
      <c r="K833" s="303"/>
      <c r="L833" s="303"/>
      <c r="M833" s="308"/>
      <c r="N833" s="299"/>
      <c r="O833" s="299"/>
      <c r="P833" s="299"/>
      <c r="Q833" s="299"/>
      <c r="R833" s="299"/>
      <c r="S833" s="299"/>
      <c r="T833" s="299"/>
      <c r="U833" s="299"/>
      <c r="V833" s="299"/>
      <c r="W833" s="299"/>
      <c r="X833" s="299"/>
      <c r="Y833" s="299"/>
      <c r="Z833" s="299"/>
    </row>
    <row r="834" spans="1:26" ht="13.5" customHeight="1" x14ac:dyDescent="0.2">
      <c r="A834" s="302">
        <v>831</v>
      </c>
      <c r="B834" s="303"/>
      <c r="C834" s="305"/>
      <c r="D834" s="307"/>
      <c r="E834" s="305"/>
      <c r="F834" s="306"/>
      <c r="G834" s="308" t="str">
        <f t="shared" si="6"/>
        <v/>
      </c>
      <c r="H834" s="308"/>
      <c r="I834" s="309"/>
      <c r="J834" s="308"/>
      <c r="K834" s="303"/>
      <c r="L834" s="303"/>
      <c r="M834" s="308"/>
      <c r="N834" s="299"/>
      <c r="O834" s="299"/>
      <c r="P834" s="299"/>
      <c r="Q834" s="299"/>
      <c r="R834" s="299"/>
      <c r="S834" s="299"/>
      <c r="T834" s="299"/>
      <c r="U834" s="299"/>
      <c r="V834" s="299"/>
      <c r="W834" s="299"/>
      <c r="X834" s="299"/>
      <c r="Y834" s="299"/>
      <c r="Z834" s="299"/>
    </row>
    <row r="835" spans="1:26" ht="13.5" customHeight="1" x14ac:dyDescent="0.2">
      <c r="A835" s="302">
        <v>832</v>
      </c>
      <c r="B835" s="303"/>
      <c r="C835" s="305"/>
      <c r="D835" s="307"/>
      <c r="E835" s="305"/>
      <c r="F835" s="306"/>
      <c r="G835" s="308" t="str">
        <f t="shared" si="6"/>
        <v/>
      </c>
      <c r="H835" s="308"/>
      <c r="I835" s="309"/>
      <c r="J835" s="308"/>
      <c r="K835" s="303"/>
      <c r="L835" s="303"/>
      <c r="M835" s="308"/>
      <c r="N835" s="299"/>
      <c r="O835" s="299"/>
      <c r="P835" s="299"/>
      <c r="Q835" s="299"/>
      <c r="R835" s="299"/>
      <c r="S835" s="299"/>
      <c r="T835" s="299"/>
      <c r="U835" s="299"/>
      <c r="V835" s="299"/>
      <c r="W835" s="299"/>
      <c r="X835" s="299"/>
      <c r="Y835" s="299"/>
      <c r="Z835" s="299"/>
    </row>
    <row r="836" spans="1:26" ht="13.5" customHeight="1" x14ac:dyDescent="0.2">
      <c r="A836" s="302">
        <v>833</v>
      </c>
      <c r="B836" s="303"/>
      <c r="C836" s="305"/>
      <c r="D836" s="307"/>
      <c r="E836" s="305"/>
      <c r="F836" s="306"/>
      <c r="G836" s="308" t="str">
        <f t="shared" si="6"/>
        <v/>
      </c>
      <c r="H836" s="308"/>
      <c r="I836" s="309"/>
      <c r="J836" s="308"/>
      <c r="K836" s="303"/>
      <c r="L836" s="303"/>
      <c r="M836" s="308"/>
      <c r="N836" s="299"/>
      <c r="O836" s="299"/>
      <c r="P836" s="299"/>
      <c r="Q836" s="299"/>
      <c r="R836" s="299"/>
      <c r="S836" s="299"/>
      <c r="T836" s="299"/>
      <c r="U836" s="299"/>
      <c r="V836" s="299"/>
      <c r="W836" s="299"/>
      <c r="X836" s="299"/>
      <c r="Y836" s="299"/>
      <c r="Z836" s="299"/>
    </row>
    <row r="837" spans="1:26" ht="13.5" customHeight="1" x14ac:dyDescent="0.2">
      <c r="A837" s="302">
        <v>834</v>
      </c>
      <c r="B837" s="303"/>
      <c r="C837" s="305"/>
      <c r="D837" s="307"/>
      <c r="E837" s="305"/>
      <c r="F837" s="306"/>
      <c r="G837" s="308" t="str">
        <f t="shared" si="6"/>
        <v/>
      </c>
      <c r="H837" s="308"/>
      <c r="I837" s="309"/>
      <c r="J837" s="308"/>
      <c r="K837" s="303"/>
      <c r="L837" s="303"/>
      <c r="M837" s="308"/>
      <c r="N837" s="299"/>
      <c r="O837" s="299"/>
      <c r="P837" s="299"/>
      <c r="Q837" s="299"/>
      <c r="R837" s="299"/>
      <c r="S837" s="299"/>
      <c r="T837" s="299"/>
      <c r="U837" s="299"/>
      <c r="V837" s="299"/>
      <c r="W837" s="299"/>
      <c r="X837" s="299"/>
      <c r="Y837" s="299"/>
      <c r="Z837" s="299"/>
    </row>
    <row r="838" spans="1:26" ht="13.5" customHeight="1" x14ac:dyDescent="0.2">
      <c r="A838" s="302">
        <v>835</v>
      </c>
      <c r="B838" s="303"/>
      <c r="C838" s="305"/>
      <c r="D838" s="307"/>
      <c r="E838" s="305"/>
      <c r="F838" s="306"/>
      <c r="G838" s="308" t="str">
        <f t="shared" si="6"/>
        <v/>
      </c>
      <c r="H838" s="308"/>
      <c r="I838" s="309"/>
      <c r="J838" s="308"/>
      <c r="K838" s="303"/>
      <c r="L838" s="303"/>
      <c r="M838" s="308"/>
      <c r="N838" s="299"/>
      <c r="O838" s="299"/>
      <c r="P838" s="299"/>
      <c r="Q838" s="299"/>
      <c r="R838" s="299"/>
      <c r="S838" s="299"/>
      <c r="T838" s="299"/>
      <c r="U838" s="299"/>
      <c r="V838" s="299"/>
      <c r="W838" s="299"/>
      <c r="X838" s="299"/>
      <c r="Y838" s="299"/>
      <c r="Z838" s="299"/>
    </row>
    <row r="839" spans="1:26" ht="13.5" customHeight="1" x14ac:dyDescent="0.2">
      <c r="A839" s="302">
        <v>836</v>
      </c>
      <c r="B839" s="303"/>
      <c r="C839" s="305"/>
      <c r="D839" s="307"/>
      <c r="E839" s="305"/>
      <c r="F839" s="306"/>
      <c r="G839" s="308" t="str">
        <f t="shared" si="6"/>
        <v/>
      </c>
      <c r="H839" s="308"/>
      <c r="I839" s="309"/>
      <c r="J839" s="308"/>
      <c r="K839" s="303"/>
      <c r="L839" s="303"/>
      <c r="M839" s="308"/>
      <c r="N839" s="299"/>
      <c r="O839" s="299"/>
      <c r="P839" s="299"/>
      <c r="Q839" s="299"/>
      <c r="R839" s="299"/>
      <c r="S839" s="299"/>
      <c r="T839" s="299"/>
      <c r="U839" s="299"/>
      <c r="V839" s="299"/>
      <c r="W839" s="299"/>
      <c r="X839" s="299"/>
      <c r="Y839" s="299"/>
      <c r="Z839" s="299"/>
    </row>
    <row r="840" spans="1:26" ht="13.5" customHeight="1" x14ac:dyDescent="0.2">
      <c r="A840" s="302">
        <v>837</v>
      </c>
      <c r="B840" s="303"/>
      <c r="C840" s="305"/>
      <c r="D840" s="307"/>
      <c r="E840" s="305"/>
      <c r="F840" s="306"/>
      <c r="G840" s="308" t="str">
        <f t="shared" si="6"/>
        <v/>
      </c>
      <c r="H840" s="308"/>
      <c r="I840" s="309"/>
      <c r="J840" s="308"/>
      <c r="K840" s="303"/>
      <c r="L840" s="303"/>
      <c r="M840" s="308"/>
      <c r="N840" s="299"/>
      <c r="O840" s="299"/>
      <c r="P840" s="299"/>
      <c r="Q840" s="299"/>
      <c r="R840" s="299"/>
      <c r="S840" s="299"/>
      <c r="T840" s="299"/>
      <c r="U840" s="299"/>
      <c r="V840" s="299"/>
      <c r="W840" s="299"/>
      <c r="X840" s="299"/>
      <c r="Y840" s="299"/>
      <c r="Z840" s="299"/>
    </row>
    <row r="841" spans="1:26" ht="13.5" customHeight="1" x14ac:dyDescent="0.2">
      <c r="A841" s="302">
        <v>838</v>
      </c>
      <c r="B841" s="303"/>
      <c r="C841" s="305"/>
      <c r="D841" s="307"/>
      <c r="E841" s="305"/>
      <c r="F841" s="306"/>
      <c r="G841" s="308" t="str">
        <f t="shared" si="6"/>
        <v/>
      </c>
      <c r="H841" s="308"/>
      <c r="I841" s="309"/>
      <c r="J841" s="308"/>
      <c r="K841" s="303"/>
      <c r="L841" s="303"/>
      <c r="M841" s="308"/>
      <c r="N841" s="299"/>
      <c r="O841" s="299"/>
      <c r="P841" s="299"/>
      <c r="Q841" s="299"/>
      <c r="R841" s="299"/>
      <c r="S841" s="299"/>
      <c r="T841" s="299"/>
      <c r="U841" s="299"/>
      <c r="V841" s="299"/>
      <c r="W841" s="299"/>
      <c r="X841" s="299"/>
      <c r="Y841" s="299"/>
      <c r="Z841" s="299"/>
    </row>
    <row r="842" spans="1:26" ht="13.5" customHeight="1" x14ac:dyDescent="0.2">
      <c r="A842" s="302">
        <v>839</v>
      </c>
      <c r="B842" s="303"/>
      <c r="C842" s="305"/>
      <c r="D842" s="307"/>
      <c r="E842" s="305"/>
      <c r="F842" s="306"/>
      <c r="G842" s="308" t="str">
        <f t="shared" si="6"/>
        <v/>
      </c>
      <c r="H842" s="308"/>
      <c r="I842" s="309"/>
      <c r="J842" s="308"/>
      <c r="K842" s="303"/>
      <c r="L842" s="303"/>
      <c r="M842" s="308"/>
      <c r="N842" s="299"/>
      <c r="O842" s="299"/>
      <c r="P842" s="299"/>
      <c r="Q842" s="299"/>
      <c r="R842" s="299"/>
      <c r="S842" s="299"/>
      <c r="T842" s="299"/>
      <c r="U842" s="299"/>
      <c r="V842" s="299"/>
      <c r="W842" s="299"/>
      <c r="X842" s="299"/>
      <c r="Y842" s="299"/>
      <c r="Z842" s="299"/>
    </row>
    <row r="843" spans="1:26" ht="13.5" customHeight="1" x14ac:dyDescent="0.2">
      <c r="A843" s="302">
        <v>840</v>
      </c>
      <c r="B843" s="303"/>
      <c r="C843" s="305"/>
      <c r="D843" s="307"/>
      <c r="E843" s="305"/>
      <c r="F843" s="306"/>
      <c r="G843" s="308" t="str">
        <f t="shared" si="6"/>
        <v/>
      </c>
      <c r="H843" s="308"/>
      <c r="I843" s="309"/>
      <c r="J843" s="308"/>
      <c r="K843" s="303"/>
      <c r="L843" s="303"/>
      <c r="M843" s="308"/>
      <c r="N843" s="299"/>
      <c r="O843" s="299"/>
      <c r="P843" s="299"/>
      <c r="Q843" s="299"/>
      <c r="R843" s="299"/>
      <c r="S843" s="299"/>
      <c r="T843" s="299"/>
      <c r="U843" s="299"/>
      <c r="V843" s="299"/>
      <c r="W843" s="299"/>
      <c r="X843" s="299"/>
      <c r="Y843" s="299"/>
      <c r="Z843" s="299"/>
    </row>
    <row r="844" spans="1:26" ht="13.5" customHeight="1" x14ac:dyDescent="0.2">
      <c r="A844" s="302">
        <v>841</v>
      </c>
      <c r="B844" s="303"/>
      <c r="C844" s="305"/>
      <c r="D844" s="307"/>
      <c r="E844" s="305"/>
      <c r="F844" s="306"/>
      <c r="G844" s="308" t="str">
        <f t="shared" si="6"/>
        <v/>
      </c>
      <c r="H844" s="308"/>
      <c r="I844" s="309"/>
      <c r="J844" s="308"/>
      <c r="K844" s="303"/>
      <c r="L844" s="303"/>
      <c r="M844" s="308"/>
      <c r="N844" s="299"/>
      <c r="O844" s="299"/>
      <c r="P844" s="299"/>
      <c r="Q844" s="299"/>
      <c r="R844" s="299"/>
      <c r="S844" s="299"/>
      <c r="T844" s="299"/>
      <c r="U844" s="299"/>
      <c r="V844" s="299"/>
      <c r="W844" s="299"/>
      <c r="X844" s="299"/>
      <c r="Y844" s="299"/>
      <c r="Z844" s="299"/>
    </row>
    <row r="845" spans="1:26" ht="13.5" customHeight="1" x14ac:dyDescent="0.2">
      <c r="A845" s="302">
        <v>842</v>
      </c>
      <c r="B845" s="303"/>
      <c r="C845" s="305"/>
      <c r="D845" s="307"/>
      <c r="E845" s="305"/>
      <c r="F845" s="306"/>
      <c r="G845" s="308" t="str">
        <f t="shared" si="6"/>
        <v/>
      </c>
      <c r="H845" s="308"/>
      <c r="I845" s="309"/>
      <c r="J845" s="308"/>
      <c r="K845" s="303"/>
      <c r="L845" s="303"/>
      <c r="M845" s="308"/>
      <c r="N845" s="299"/>
      <c r="O845" s="299"/>
      <c r="P845" s="299"/>
      <c r="Q845" s="299"/>
      <c r="R845" s="299"/>
      <c r="S845" s="299"/>
      <c r="T845" s="299"/>
      <c r="U845" s="299"/>
      <c r="V845" s="299"/>
      <c r="W845" s="299"/>
      <c r="X845" s="299"/>
      <c r="Y845" s="299"/>
      <c r="Z845" s="299"/>
    </row>
    <row r="846" spans="1:26" ht="13.5" customHeight="1" x14ac:dyDescent="0.2">
      <c r="A846" s="302">
        <v>843</v>
      </c>
      <c r="B846" s="303"/>
      <c r="C846" s="305"/>
      <c r="D846" s="307"/>
      <c r="E846" s="305"/>
      <c r="F846" s="306"/>
      <c r="G846" s="308" t="str">
        <f t="shared" si="6"/>
        <v/>
      </c>
      <c r="H846" s="308"/>
      <c r="I846" s="309"/>
      <c r="J846" s="308"/>
      <c r="K846" s="303"/>
      <c r="L846" s="303"/>
      <c r="M846" s="308"/>
      <c r="N846" s="299"/>
      <c r="O846" s="299"/>
      <c r="P846" s="299"/>
      <c r="Q846" s="299"/>
      <c r="R846" s="299"/>
      <c r="S846" s="299"/>
      <c r="T846" s="299"/>
      <c r="U846" s="299"/>
      <c r="V846" s="299"/>
      <c r="W846" s="299"/>
      <c r="X846" s="299"/>
      <c r="Y846" s="299"/>
      <c r="Z846" s="299"/>
    </row>
    <row r="847" spans="1:26" ht="13.5" customHeight="1" x14ac:dyDescent="0.2">
      <c r="A847" s="302">
        <v>844</v>
      </c>
      <c r="B847" s="303"/>
      <c r="C847" s="305"/>
      <c r="D847" s="307"/>
      <c r="E847" s="305"/>
      <c r="F847" s="306"/>
      <c r="G847" s="308" t="str">
        <f t="shared" si="6"/>
        <v/>
      </c>
      <c r="H847" s="308"/>
      <c r="I847" s="309"/>
      <c r="J847" s="308"/>
      <c r="K847" s="303"/>
      <c r="L847" s="303"/>
      <c r="M847" s="308"/>
      <c r="N847" s="299"/>
      <c r="O847" s="299"/>
      <c r="P847" s="299"/>
      <c r="Q847" s="299"/>
      <c r="R847" s="299"/>
      <c r="S847" s="299"/>
      <c r="T847" s="299"/>
      <c r="U847" s="299"/>
      <c r="V847" s="299"/>
      <c r="W847" s="299"/>
      <c r="X847" s="299"/>
      <c r="Y847" s="299"/>
      <c r="Z847" s="299"/>
    </row>
    <row r="848" spans="1:26" ht="13.5" customHeight="1" x14ac:dyDescent="0.2">
      <c r="A848" s="302">
        <v>845</v>
      </c>
      <c r="B848" s="303"/>
      <c r="C848" s="305"/>
      <c r="D848" s="307"/>
      <c r="E848" s="305"/>
      <c r="F848" s="306"/>
      <c r="G848" s="308" t="str">
        <f t="shared" si="6"/>
        <v/>
      </c>
      <c r="H848" s="308"/>
      <c r="I848" s="309"/>
      <c r="J848" s="308"/>
      <c r="K848" s="303"/>
      <c r="L848" s="303"/>
      <c r="M848" s="308"/>
      <c r="N848" s="299"/>
      <c r="O848" s="299"/>
      <c r="P848" s="299"/>
      <c r="Q848" s="299"/>
      <c r="R848" s="299"/>
      <c r="S848" s="299"/>
      <c r="T848" s="299"/>
      <c r="U848" s="299"/>
      <c r="V848" s="299"/>
      <c r="W848" s="299"/>
      <c r="X848" s="299"/>
      <c r="Y848" s="299"/>
      <c r="Z848" s="299"/>
    </row>
    <row r="849" spans="1:26" ht="13.5" customHeight="1" x14ac:dyDescent="0.2">
      <c r="A849" s="302">
        <v>846</v>
      </c>
      <c r="B849" s="303"/>
      <c r="C849" s="305"/>
      <c r="D849" s="307"/>
      <c r="E849" s="305"/>
      <c r="F849" s="306"/>
      <c r="G849" s="308" t="str">
        <f t="shared" si="6"/>
        <v/>
      </c>
      <c r="H849" s="308"/>
      <c r="I849" s="309"/>
      <c r="J849" s="308"/>
      <c r="K849" s="303"/>
      <c r="L849" s="303"/>
      <c r="M849" s="308"/>
      <c r="N849" s="299"/>
      <c r="O849" s="299"/>
      <c r="P849" s="299"/>
      <c r="Q849" s="299"/>
      <c r="R849" s="299"/>
      <c r="S849" s="299"/>
      <c r="T849" s="299"/>
      <c r="U849" s="299"/>
      <c r="V849" s="299"/>
      <c r="W849" s="299"/>
      <c r="X849" s="299"/>
      <c r="Y849" s="299"/>
      <c r="Z849" s="299"/>
    </row>
    <row r="850" spans="1:26" ht="13.5" customHeight="1" x14ac:dyDescent="0.2">
      <c r="A850" s="302">
        <v>847</v>
      </c>
      <c r="B850" s="303"/>
      <c r="C850" s="305"/>
      <c r="D850" s="307"/>
      <c r="E850" s="305"/>
      <c r="F850" s="306"/>
      <c r="G850" s="308" t="str">
        <f t="shared" si="6"/>
        <v/>
      </c>
      <c r="H850" s="308"/>
      <c r="I850" s="309"/>
      <c r="J850" s="308"/>
      <c r="K850" s="303"/>
      <c r="L850" s="303"/>
      <c r="M850" s="308"/>
      <c r="N850" s="299"/>
      <c r="O850" s="299"/>
      <c r="P850" s="299"/>
      <c r="Q850" s="299"/>
      <c r="R850" s="299"/>
      <c r="S850" s="299"/>
      <c r="T850" s="299"/>
      <c r="U850" s="299"/>
      <c r="V850" s="299"/>
      <c r="W850" s="299"/>
      <c r="X850" s="299"/>
      <c r="Y850" s="299"/>
      <c r="Z850" s="299"/>
    </row>
    <row r="851" spans="1:26" ht="13.5" customHeight="1" x14ac:dyDescent="0.2">
      <c r="A851" s="302">
        <v>848</v>
      </c>
      <c r="B851" s="303"/>
      <c r="C851" s="305"/>
      <c r="D851" s="307"/>
      <c r="E851" s="305"/>
      <c r="F851" s="306"/>
      <c r="G851" s="308" t="str">
        <f t="shared" si="6"/>
        <v/>
      </c>
      <c r="H851" s="308"/>
      <c r="I851" s="309"/>
      <c r="J851" s="308"/>
      <c r="K851" s="303"/>
      <c r="L851" s="303"/>
      <c r="M851" s="308"/>
      <c r="N851" s="299"/>
      <c r="O851" s="299"/>
      <c r="P851" s="299"/>
      <c r="Q851" s="299"/>
      <c r="R851" s="299"/>
      <c r="S851" s="299"/>
      <c r="T851" s="299"/>
      <c r="U851" s="299"/>
      <c r="V851" s="299"/>
      <c r="W851" s="299"/>
      <c r="X851" s="299"/>
      <c r="Y851" s="299"/>
      <c r="Z851" s="299"/>
    </row>
    <row r="852" spans="1:26" ht="13.5" customHeight="1" x14ac:dyDescent="0.2">
      <c r="A852" s="302">
        <v>849</v>
      </c>
      <c r="B852" s="303"/>
      <c r="C852" s="305"/>
      <c r="D852" s="307"/>
      <c r="E852" s="305"/>
      <c r="F852" s="306"/>
      <c r="G852" s="308" t="str">
        <f t="shared" si="6"/>
        <v/>
      </c>
      <c r="H852" s="308"/>
      <c r="I852" s="309"/>
      <c r="J852" s="308"/>
      <c r="K852" s="303"/>
      <c r="L852" s="303"/>
      <c r="M852" s="308"/>
      <c r="N852" s="299"/>
      <c r="O852" s="299"/>
      <c r="P852" s="299"/>
      <c r="Q852" s="299"/>
      <c r="R852" s="299"/>
      <c r="S852" s="299"/>
      <c r="T852" s="299"/>
      <c r="U852" s="299"/>
      <c r="V852" s="299"/>
      <c r="W852" s="299"/>
      <c r="X852" s="299"/>
      <c r="Y852" s="299"/>
      <c r="Z852" s="299"/>
    </row>
    <row r="853" spans="1:26" ht="13.5" customHeight="1" x14ac:dyDescent="0.2">
      <c r="A853" s="302">
        <v>850</v>
      </c>
      <c r="B853" s="303"/>
      <c r="C853" s="305"/>
      <c r="D853" s="307"/>
      <c r="E853" s="305"/>
      <c r="F853" s="306"/>
      <c r="G853" s="308" t="str">
        <f t="shared" si="6"/>
        <v/>
      </c>
      <c r="H853" s="308"/>
      <c r="I853" s="309"/>
      <c r="J853" s="308"/>
      <c r="K853" s="303"/>
      <c r="L853" s="303"/>
      <c r="M853" s="308"/>
      <c r="N853" s="299"/>
      <c r="O853" s="299"/>
      <c r="P853" s="299"/>
      <c r="Q853" s="299"/>
      <c r="R853" s="299"/>
      <c r="S853" s="299"/>
      <c r="T853" s="299"/>
      <c r="U853" s="299"/>
      <c r="V853" s="299"/>
      <c r="W853" s="299"/>
      <c r="X853" s="299"/>
      <c r="Y853" s="299"/>
      <c r="Z853" s="299"/>
    </row>
    <row r="854" spans="1:26" ht="13.5" customHeight="1" x14ac:dyDescent="0.2">
      <c r="A854" s="302">
        <v>851</v>
      </c>
      <c r="B854" s="303"/>
      <c r="C854" s="305"/>
      <c r="D854" s="307"/>
      <c r="E854" s="305"/>
      <c r="F854" s="306"/>
      <c r="G854" s="308" t="str">
        <f t="shared" si="6"/>
        <v/>
      </c>
      <c r="H854" s="308"/>
      <c r="I854" s="309"/>
      <c r="J854" s="308"/>
      <c r="K854" s="303"/>
      <c r="L854" s="303"/>
      <c r="M854" s="308"/>
      <c r="N854" s="299"/>
      <c r="O854" s="299"/>
      <c r="P854" s="299"/>
      <c r="Q854" s="299"/>
      <c r="R854" s="299"/>
      <c r="S854" s="299"/>
      <c r="T854" s="299"/>
      <c r="U854" s="299"/>
      <c r="V854" s="299"/>
      <c r="W854" s="299"/>
      <c r="X854" s="299"/>
      <c r="Y854" s="299"/>
      <c r="Z854" s="299"/>
    </row>
    <row r="855" spans="1:26" ht="13.5" customHeight="1" x14ac:dyDescent="0.2">
      <c r="A855" s="302">
        <v>852</v>
      </c>
      <c r="B855" s="303"/>
      <c r="C855" s="305"/>
      <c r="D855" s="307"/>
      <c r="E855" s="305"/>
      <c r="F855" s="306"/>
      <c r="G855" s="308" t="str">
        <f t="shared" si="6"/>
        <v/>
      </c>
      <c r="H855" s="308"/>
      <c r="I855" s="309"/>
      <c r="J855" s="308"/>
      <c r="K855" s="303"/>
      <c r="L855" s="303"/>
      <c r="M855" s="308"/>
      <c r="N855" s="299"/>
      <c r="O855" s="299"/>
      <c r="P855" s="299"/>
      <c r="Q855" s="299"/>
      <c r="R855" s="299"/>
      <c r="S855" s="299"/>
      <c r="T855" s="299"/>
      <c r="U855" s="299"/>
      <c r="V855" s="299"/>
      <c r="W855" s="299"/>
      <c r="X855" s="299"/>
      <c r="Y855" s="299"/>
      <c r="Z855" s="299"/>
    </row>
    <row r="856" spans="1:26" ht="13.5" customHeight="1" x14ac:dyDescent="0.2">
      <c r="A856" s="302">
        <v>853</v>
      </c>
      <c r="B856" s="303"/>
      <c r="C856" s="305"/>
      <c r="D856" s="307"/>
      <c r="E856" s="305"/>
      <c r="F856" s="306"/>
      <c r="G856" s="308" t="str">
        <f t="shared" si="6"/>
        <v/>
      </c>
      <c r="H856" s="308"/>
      <c r="I856" s="309"/>
      <c r="J856" s="308"/>
      <c r="K856" s="303"/>
      <c r="L856" s="303"/>
      <c r="M856" s="308"/>
      <c r="N856" s="299"/>
      <c r="O856" s="299"/>
      <c r="P856" s="299"/>
      <c r="Q856" s="299"/>
      <c r="R856" s="299"/>
      <c r="S856" s="299"/>
      <c r="T856" s="299"/>
      <c r="U856" s="299"/>
      <c r="V856" s="299"/>
      <c r="W856" s="299"/>
      <c r="X856" s="299"/>
      <c r="Y856" s="299"/>
      <c r="Z856" s="299"/>
    </row>
    <row r="857" spans="1:26" ht="13.5" customHeight="1" x14ac:dyDescent="0.2">
      <c r="A857" s="302">
        <v>854</v>
      </c>
      <c r="B857" s="303"/>
      <c r="C857" s="305"/>
      <c r="D857" s="307"/>
      <c r="E857" s="305"/>
      <c r="F857" s="306"/>
      <c r="G857" s="308" t="str">
        <f t="shared" si="6"/>
        <v/>
      </c>
      <c r="H857" s="308"/>
      <c r="I857" s="309"/>
      <c r="J857" s="308"/>
      <c r="K857" s="303"/>
      <c r="L857" s="303"/>
      <c r="M857" s="308"/>
      <c r="N857" s="299"/>
      <c r="O857" s="299"/>
      <c r="P857" s="299"/>
      <c r="Q857" s="299"/>
      <c r="R857" s="299"/>
      <c r="S857" s="299"/>
      <c r="T857" s="299"/>
      <c r="U857" s="299"/>
      <c r="V857" s="299"/>
      <c r="W857" s="299"/>
      <c r="X857" s="299"/>
      <c r="Y857" s="299"/>
      <c r="Z857" s="299"/>
    </row>
    <row r="858" spans="1:26" ht="13.5" customHeight="1" x14ac:dyDescent="0.2">
      <c r="A858" s="302">
        <v>855</v>
      </c>
      <c r="B858" s="303"/>
      <c r="C858" s="305"/>
      <c r="D858" s="307"/>
      <c r="E858" s="305"/>
      <c r="F858" s="306"/>
      <c r="G858" s="308" t="str">
        <f t="shared" si="6"/>
        <v/>
      </c>
      <c r="H858" s="308"/>
      <c r="I858" s="309"/>
      <c r="J858" s="308"/>
      <c r="K858" s="303"/>
      <c r="L858" s="303"/>
      <c r="M858" s="308"/>
      <c r="N858" s="299"/>
      <c r="O858" s="299"/>
      <c r="P858" s="299"/>
      <c r="Q858" s="299"/>
      <c r="R858" s="299"/>
      <c r="S858" s="299"/>
      <c r="T858" s="299"/>
      <c r="U858" s="299"/>
      <c r="V858" s="299"/>
      <c r="W858" s="299"/>
      <c r="X858" s="299"/>
      <c r="Y858" s="299"/>
      <c r="Z858" s="299"/>
    </row>
    <row r="859" spans="1:26" ht="13.5" customHeight="1" x14ac:dyDescent="0.2">
      <c r="A859" s="302">
        <v>856</v>
      </c>
      <c r="B859" s="303"/>
      <c r="C859" s="305"/>
      <c r="D859" s="307"/>
      <c r="E859" s="305"/>
      <c r="F859" s="306"/>
      <c r="G859" s="308" t="str">
        <f t="shared" si="6"/>
        <v/>
      </c>
      <c r="H859" s="308"/>
      <c r="I859" s="309"/>
      <c r="J859" s="308"/>
      <c r="K859" s="303"/>
      <c r="L859" s="303"/>
      <c r="M859" s="308"/>
      <c r="N859" s="299"/>
      <c r="O859" s="299"/>
      <c r="P859" s="299"/>
      <c r="Q859" s="299"/>
      <c r="R859" s="299"/>
      <c r="S859" s="299"/>
      <c r="T859" s="299"/>
      <c r="U859" s="299"/>
      <c r="V859" s="299"/>
      <c r="W859" s="299"/>
      <c r="X859" s="299"/>
      <c r="Y859" s="299"/>
      <c r="Z859" s="299"/>
    </row>
    <row r="860" spans="1:26" ht="13.5" customHeight="1" x14ac:dyDescent="0.2">
      <c r="A860" s="302">
        <v>857</v>
      </c>
      <c r="B860" s="303"/>
      <c r="C860" s="305"/>
      <c r="D860" s="307"/>
      <c r="E860" s="305"/>
      <c r="F860" s="306"/>
      <c r="G860" s="308" t="str">
        <f t="shared" si="6"/>
        <v/>
      </c>
      <c r="H860" s="308"/>
      <c r="I860" s="309"/>
      <c r="J860" s="308"/>
      <c r="K860" s="303"/>
      <c r="L860" s="303"/>
      <c r="M860" s="308"/>
      <c r="N860" s="299"/>
      <c r="O860" s="299"/>
      <c r="P860" s="299"/>
      <c r="Q860" s="299"/>
      <c r="R860" s="299"/>
      <c r="S860" s="299"/>
      <c r="T860" s="299"/>
      <c r="U860" s="299"/>
      <c r="V860" s="299"/>
      <c r="W860" s="299"/>
      <c r="X860" s="299"/>
      <c r="Y860" s="299"/>
      <c r="Z860" s="299"/>
    </row>
    <row r="861" spans="1:26" ht="13.5" customHeight="1" x14ac:dyDescent="0.2">
      <c r="A861" s="302">
        <v>858</v>
      </c>
      <c r="B861" s="303"/>
      <c r="C861" s="305"/>
      <c r="D861" s="307"/>
      <c r="E861" s="305"/>
      <c r="F861" s="306"/>
      <c r="G861" s="308" t="str">
        <f t="shared" si="6"/>
        <v/>
      </c>
      <c r="H861" s="308"/>
      <c r="I861" s="309"/>
      <c r="J861" s="308"/>
      <c r="K861" s="303"/>
      <c r="L861" s="303"/>
      <c r="M861" s="308"/>
      <c r="N861" s="299"/>
      <c r="O861" s="299"/>
      <c r="P861" s="299"/>
      <c r="Q861" s="299"/>
      <c r="R861" s="299"/>
      <c r="S861" s="299"/>
      <c r="T861" s="299"/>
      <c r="U861" s="299"/>
      <c r="V861" s="299"/>
      <c r="W861" s="299"/>
      <c r="X861" s="299"/>
      <c r="Y861" s="299"/>
      <c r="Z861" s="299"/>
    </row>
    <row r="862" spans="1:26" ht="13.5" customHeight="1" x14ac:dyDescent="0.2">
      <c r="A862" s="302">
        <v>859</v>
      </c>
      <c r="B862" s="303"/>
      <c r="C862" s="305"/>
      <c r="D862" s="307"/>
      <c r="E862" s="305"/>
      <c r="F862" s="306"/>
      <c r="G862" s="308" t="str">
        <f t="shared" si="6"/>
        <v/>
      </c>
      <c r="H862" s="308"/>
      <c r="I862" s="309"/>
      <c r="J862" s="308"/>
      <c r="K862" s="303"/>
      <c r="L862" s="303"/>
      <c r="M862" s="308"/>
      <c r="N862" s="299"/>
      <c r="O862" s="299"/>
      <c r="P862" s="299"/>
      <c r="Q862" s="299"/>
      <c r="R862" s="299"/>
      <c r="S862" s="299"/>
      <c r="T862" s="299"/>
      <c r="U862" s="299"/>
      <c r="V862" s="299"/>
      <c r="W862" s="299"/>
      <c r="X862" s="299"/>
      <c r="Y862" s="299"/>
      <c r="Z862" s="299"/>
    </row>
    <row r="863" spans="1:26" ht="13.5" customHeight="1" x14ac:dyDescent="0.2">
      <c r="A863" s="302">
        <v>860</v>
      </c>
      <c r="B863" s="303"/>
      <c r="C863" s="305"/>
      <c r="D863" s="307"/>
      <c r="E863" s="305"/>
      <c r="F863" s="306"/>
      <c r="G863" s="308" t="str">
        <f t="shared" si="6"/>
        <v/>
      </c>
      <c r="H863" s="308"/>
      <c r="I863" s="309"/>
      <c r="J863" s="308"/>
      <c r="K863" s="303"/>
      <c r="L863" s="303"/>
      <c r="M863" s="308"/>
      <c r="N863" s="299"/>
      <c r="O863" s="299"/>
      <c r="P863" s="299"/>
      <c r="Q863" s="299"/>
      <c r="R863" s="299"/>
      <c r="S863" s="299"/>
      <c r="T863" s="299"/>
      <c r="U863" s="299"/>
      <c r="V863" s="299"/>
      <c r="W863" s="299"/>
      <c r="X863" s="299"/>
      <c r="Y863" s="299"/>
      <c r="Z863" s="299"/>
    </row>
    <row r="864" spans="1:26" ht="13.5" customHeight="1" x14ac:dyDescent="0.2">
      <c r="A864" s="302">
        <v>861</v>
      </c>
      <c r="B864" s="303"/>
      <c r="C864" s="305"/>
      <c r="D864" s="307"/>
      <c r="E864" s="305"/>
      <c r="F864" s="306"/>
      <c r="G864" s="308" t="str">
        <f t="shared" si="6"/>
        <v/>
      </c>
      <c r="H864" s="308"/>
      <c r="I864" s="309"/>
      <c r="J864" s="308"/>
      <c r="K864" s="303"/>
      <c r="L864" s="303"/>
      <c r="M864" s="308"/>
      <c r="N864" s="299"/>
      <c r="O864" s="299"/>
      <c r="P864" s="299"/>
      <c r="Q864" s="299"/>
      <c r="R864" s="299"/>
      <c r="S864" s="299"/>
      <c r="T864" s="299"/>
      <c r="U864" s="299"/>
      <c r="V864" s="299"/>
      <c r="W864" s="299"/>
      <c r="X864" s="299"/>
      <c r="Y864" s="299"/>
      <c r="Z864" s="299"/>
    </row>
    <row r="865" spans="1:26" ht="13.5" customHeight="1" x14ac:dyDescent="0.2">
      <c r="A865" s="302">
        <v>862</v>
      </c>
      <c r="B865" s="303"/>
      <c r="C865" s="305"/>
      <c r="D865" s="307"/>
      <c r="E865" s="305"/>
      <c r="F865" s="306"/>
      <c r="G865" s="308" t="str">
        <f t="shared" si="6"/>
        <v/>
      </c>
      <c r="H865" s="308"/>
      <c r="I865" s="309"/>
      <c r="J865" s="308"/>
      <c r="K865" s="303"/>
      <c r="L865" s="303"/>
      <c r="M865" s="308"/>
      <c r="N865" s="299"/>
      <c r="O865" s="299"/>
      <c r="P865" s="299"/>
      <c r="Q865" s="299"/>
      <c r="R865" s="299"/>
      <c r="S865" s="299"/>
      <c r="T865" s="299"/>
      <c r="U865" s="299"/>
      <c r="V865" s="299"/>
      <c r="W865" s="299"/>
      <c r="X865" s="299"/>
      <c r="Y865" s="299"/>
      <c r="Z865" s="299"/>
    </row>
    <row r="866" spans="1:26" ht="13.5" customHeight="1" x14ac:dyDescent="0.2">
      <c r="A866" s="302">
        <v>863</v>
      </c>
      <c r="B866" s="303"/>
      <c r="C866" s="305"/>
      <c r="D866" s="307"/>
      <c r="E866" s="305"/>
      <c r="F866" s="306"/>
      <c r="G866" s="308" t="str">
        <f t="shared" si="6"/>
        <v/>
      </c>
      <c r="H866" s="308"/>
      <c r="I866" s="309"/>
      <c r="J866" s="308"/>
      <c r="K866" s="303"/>
      <c r="L866" s="303"/>
      <c r="M866" s="308"/>
      <c r="N866" s="299"/>
      <c r="O866" s="299"/>
      <c r="P866" s="299"/>
      <c r="Q866" s="299"/>
      <c r="R866" s="299"/>
      <c r="S866" s="299"/>
      <c r="T866" s="299"/>
      <c r="U866" s="299"/>
      <c r="V866" s="299"/>
      <c r="W866" s="299"/>
      <c r="X866" s="299"/>
      <c r="Y866" s="299"/>
      <c r="Z866" s="299"/>
    </row>
    <row r="867" spans="1:26" ht="13.5" customHeight="1" x14ac:dyDescent="0.2">
      <c r="A867" s="302">
        <v>864</v>
      </c>
      <c r="B867" s="303"/>
      <c r="C867" s="305"/>
      <c r="D867" s="307"/>
      <c r="E867" s="305"/>
      <c r="F867" s="306"/>
      <c r="G867" s="308" t="str">
        <f t="shared" si="6"/>
        <v/>
      </c>
      <c r="H867" s="308"/>
      <c r="I867" s="309"/>
      <c r="J867" s="308"/>
      <c r="K867" s="303"/>
      <c r="L867" s="303"/>
      <c r="M867" s="308"/>
      <c r="N867" s="299"/>
      <c r="O867" s="299"/>
      <c r="P867" s="299"/>
      <c r="Q867" s="299"/>
      <c r="R867" s="299"/>
      <c r="S867" s="299"/>
      <c r="T867" s="299"/>
      <c r="U867" s="299"/>
      <c r="V867" s="299"/>
      <c r="W867" s="299"/>
      <c r="X867" s="299"/>
      <c r="Y867" s="299"/>
      <c r="Z867" s="299"/>
    </row>
    <row r="868" spans="1:26" ht="13.5" customHeight="1" x14ac:dyDescent="0.2">
      <c r="A868" s="302">
        <v>865</v>
      </c>
      <c r="B868" s="303"/>
      <c r="C868" s="305"/>
      <c r="D868" s="307"/>
      <c r="E868" s="305"/>
      <c r="F868" s="306"/>
      <c r="G868" s="308" t="str">
        <f t="shared" si="6"/>
        <v/>
      </c>
      <c r="H868" s="308"/>
      <c r="I868" s="309"/>
      <c r="J868" s="308"/>
      <c r="K868" s="303"/>
      <c r="L868" s="303"/>
      <c r="M868" s="308"/>
      <c r="N868" s="299"/>
      <c r="O868" s="299"/>
      <c r="P868" s="299"/>
      <c r="Q868" s="299"/>
      <c r="R868" s="299"/>
      <c r="S868" s="299"/>
      <c r="T868" s="299"/>
      <c r="U868" s="299"/>
      <c r="V868" s="299"/>
      <c r="W868" s="299"/>
      <c r="X868" s="299"/>
      <c r="Y868" s="299"/>
      <c r="Z868" s="299"/>
    </row>
    <row r="869" spans="1:26" ht="13.5" customHeight="1" x14ac:dyDescent="0.2">
      <c r="A869" s="302">
        <v>866</v>
      </c>
      <c r="B869" s="303"/>
      <c r="C869" s="305"/>
      <c r="D869" s="307"/>
      <c r="E869" s="305"/>
      <c r="F869" s="306"/>
      <c r="G869" s="308" t="str">
        <f t="shared" si="6"/>
        <v/>
      </c>
      <c r="H869" s="308"/>
      <c r="I869" s="309"/>
      <c r="J869" s="308"/>
      <c r="K869" s="303"/>
      <c r="L869" s="303"/>
      <c r="M869" s="308"/>
      <c r="N869" s="299"/>
      <c r="O869" s="299"/>
      <c r="P869" s="299"/>
      <c r="Q869" s="299"/>
      <c r="R869" s="299"/>
      <c r="S869" s="299"/>
      <c r="T869" s="299"/>
      <c r="U869" s="299"/>
      <c r="V869" s="299"/>
      <c r="W869" s="299"/>
      <c r="X869" s="299"/>
      <c r="Y869" s="299"/>
      <c r="Z869" s="299"/>
    </row>
    <row r="870" spans="1:26" ht="13.5" customHeight="1" x14ac:dyDescent="0.2">
      <c r="A870" s="302">
        <v>867</v>
      </c>
      <c r="B870" s="303"/>
      <c r="C870" s="305"/>
      <c r="D870" s="307"/>
      <c r="E870" s="305"/>
      <c r="F870" s="306"/>
      <c r="G870" s="308" t="str">
        <f t="shared" si="6"/>
        <v/>
      </c>
      <c r="H870" s="308"/>
      <c r="I870" s="309"/>
      <c r="J870" s="308"/>
      <c r="K870" s="303"/>
      <c r="L870" s="303"/>
      <c r="M870" s="308"/>
      <c r="N870" s="299"/>
      <c r="O870" s="299"/>
      <c r="P870" s="299"/>
      <c r="Q870" s="299"/>
      <c r="R870" s="299"/>
      <c r="S870" s="299"/>
      <c r="T870" s="299"/>
      <c r="U870" s="299"/>
      <c r="V870" s="299"/>
      <c r="W870" s="299"/>
      <c r="X870" s="299"/>
      <c r="Y870" s="299"/>
      <c r="Z870" s="299"/>
    </row>
    <row r="871" spans="1:26" ht="13.5" customHeight="1" x14ac:dyDescent="0.2">
      <c r="A871" s="302">
        <v>868</v>
      </c>
      <c r="B871" s="303"/>
      <c r="C871" s="305"/>
      <c r="D871" s="307"/>
      <c r="E871" s="305"/>
      <c r="F871" s="306"/>
      <c r="G871" s="308" t="str">
        <f t="shared" si="6"/>
        <v/>
      </c>
      <c r="H871" s="308"/>
      <c r="I871" s="309"/>
      <c r="J871" s="308"/>
      <c r="K871" s="303"/>
      <c r="L871" s="303"/>
      <c r="M871" s="308"/>
      <c r="N871" s="299"/>
      <c r="O871" s="299"/>
      <c r="P871" s="299"/>
      <c r="Q871" s="299"/>
      <c r="R871" s="299"/>
      <c r="S871" s="299"/>
      <c r="T871" s="299"/>
      <c r="U871" s="299"/>
      <c r="V871" s="299"/>
      <c r="W871" s="299"/>
      <c r="X871" s="299"/>
      <c r="Y871" s="299"/>
      <c r="Z871" s="299"/>
    </row>
    <row r="872" spans="1:26" ht="13.5" customHeight="1" x14ac:dyDescent="0.2">
      <c r="A872" s="302">
        <v>869</v>
      </c>
      <c r="B872" s="303"/>
      <c r="C872" s="305"/>
      <c r="D872" s="307"/>
      <c r="E872" s="305"/>
      <c r="F872" s="306"/>
      <c r="G872" s="308" t="str">
        <f t="shared" si="6"/>
        <v/>
      </c>
      <c r="H872" s="308"/>
      <c r="I872" s="309"/>
      <c r="J872" s="308"/>
      <c r="K872" s="303"/>
      <c r="L872" s="303"/>
      <c r="M872" s="308"/>
      <c r="N872" s="299"/>
      <c r="O872" s="299"/>
      <c r="P872" s="299"/>
      <c r="Q872" s="299"/>
      <c r="R872" s="299"/>
      <c r="S872" s="299"/>
      <c r="T872" s="299"/>
      <c r="U872" s="299"/>
      <c r="V872" s="299"/>
      <c r="W872" s="299"/>
      <c r="X872" s="299"/>
      <c r="Y872" s="299"/>
      <c r="Z872" s="299"/>
    </row>
    <row r="873" spans="1:26" ht="13.5" customHeight="1" x14ac:dyDescent="0.2">
      <c r="A873" s="302">
        <v>870</v>
      </c>
      <c r="B873" s="303"/>
      <c r="C873" s="305"/>
      <c r="D873" s="307"/>
      <c r="E873" s="305"/>
      <c r="F873" s="306"/>
      <c r="G873" s="308" t="str">
        <f t="shared" si="6"/>
        <v/>
      </c>
      <c r="H873" s="308"/>
      <c r="I873" s="309"/>
      <c r="J873" s="308"/>
      <c r="K873" s="303"/>
      <c r="L873" s="303"/>
      <c r="M873" s="308"/>
      <c r="N873" s="299"/>
      <c r="O873" s="299"/>
      <c r="P873" s="299"/>
      <c r="Q873" s="299"/>
      <c r="R873" s="299"/>
      <c r="S873" s="299"/>
      <c r="T873" s="299"/>
      <c r="U873" s="299"/>
      <c r="V873" s="299"/>
      <c r="W873" s="299"/>
      <c r="X873" s="299"/>
      <c r="Y873" s="299"/>
      <c r="Z873" s="299"/>
    </row>
    <row r="874" spans="1:26" ht="13.5" customHeight="1" x14ac:dyDescent="0.2">
      <c r="A874" s="302">
        <v>871</v>
      </c>
      <c r="B874" s="303"/>
      <c r="C874" s="305"/>
      <c r="D874" s="307"/>
      <c r="E874" s="305"/>
      <c r="F874" s="306"/>
      <c r="G874" s="308" t="str">
        <f t="shared" si="6"/>
        <v/>
      </c>
      <c r="H874" s="308"/>
      <c r="I874" s="309"/>
      <c r="J874" s="308"/>
      <c r="K874" s="303"/>
      <c r="L874" s="303"/>
      <c r="M874" s="308"/>
      <c r="N874" s="299"/>
      <c r="O874" s="299"/>
      <c r="P874" s="299"/>
      <c r="Q874" s="299"/>
      <c r="R874" s="299"/>
      <c r="S874" s="299"/>
      <c r="T874" s="299"/>
      <c r="U874" s="299"/>
      <c r="V874" s="299"/>
      <c r="W874" s="299"/>
      <c r="X874" s="299"/>
      <c r="Y874" s="299"/>
      <c r="Z874" s="299"/>
    </row>
    <row r="875" spans="1:26" ht="13.5" customHeight="1" x14ac:dyDescent="0.2">
      <c r="A875" s="302">
        <v>872</v>
      </c>
      <c r="B875" s="303"/>
      <c r="C875" s="305"/>
      <c r="D875" s="307"/>
      <c r="E875" s="305"/>
      <c r="F875" s="306"/>
      <c r="G875" s="308" t="str">
        <f t="shared" si="6"/>
        <v/>
      </c>
      <c r="H875" s="308"/>
      <c r="I875" s="309"/>
      <c r="J875" s="308"/>
      <c r="K875" s="303"/>
      <c r="L875" s="303"/>
      <c r="M875" s="308"/>
      <c r="N875" s="299"/>
      <c r="O875" s="299"/>
      <c r="P875" s="299"/>
      <c r="Q875" s="299"/>
      <c r="R875" s="299"/>
      <c r="S875" s="299"/>
      <c r="T875" s="299"/>
      <c r="U875" s="299"/>
      <c r="V875" s="299"/>
      <c r="W875" s="299"/>
      <c r="X875" s="299"/>
      <c r="Y875" s="299"/>
      <c r="Z875" s="299"/>
    </row>
    <row r="876" spans="1:26" ht="13.5" customHeight="1" x14ac:dyDescent="0.2">
      <c r="A876" s="302">
        <v>873</v>
      </c>
      <c r="B876" s="303"/>
      <c r="C876" s="305"/>
      <c r="D876" s="307"/>
      <c r="E876" s="305"/>
      <c r="F876" s="306"/>
      <c r="G876" s="308" t="str">
        <f t="shared" si="6"/>
        <v/>
      </c>
      <c r="H876" s="308"/>
      <c r="I876" s="309"/>
      <c r="J876" s="308"/>
      <c r="K876" s="303"/>
      <c r="L876" s="303"/>
      <c r="M876" s="308"/>
      <c r="N876" s="299"/>
      <c r="O876" s="299"/>
      <c r="P876" s="299"/>
      <c r="Q876" s="299"/>
      <c r="R876" s="299"/>
      <c r="S876" s="299"/>
      <c r="T876" s="299"/>
      <c r="U876" s="299"/>
      <c r="V876" s="299"/>
      <c r="W876" s="299"/>
      <c r="X876" s="299"/>
      <c r="Y876" s="299"/>
      <c r="Z876" s="299"/>
    </row>
    <row r="877" spans="1:26" ht="13.5" customHeight="1" x14ac:dyDescent="0.2">
      <c r="A877" s="302">
        <v>874</v>
      </c>
      <c r="B877" s="303"/>
      <c r="C877" s="305"/>
      <c r="D877" s="307"/>
      <c r="E877" s="305"/>
      <c r="F877" s="306"/>
      <c r="G877" s="308" t="str">
        <f t="shared" si="6"/>
        <v/>
      </c>
      <c r="H877" s="308"/>
      <c r="I877" s="309"/>
      <c r="J877" s="308"/>
      <c r="K877" s="303"/>
      <c r="L877" s="303"/>
      <c r="M877" s="308"/>
      <c r="N877" s="299"/>
      <c r="O877" s="299"/>
      <c r="P877" s="299"/>
      <c r="Q877" s="299"/>
      <c r="R877" s="299"/>
      <c r="S877" s="299"/>
      <c r="T877" s="299"/>
      <c r="U877" s="299"/>
      <c r="V877" s="299"/>
      <c r="W877" s="299"/>
      <c r="X877" s="299"/>
      <c r="Y877" s="299"/>
      <c r="Z877" s="299"/>
    </row>
    <row r="878" spans="1:26" ht="13.5" customHeight="1" x14ac:dyDescent="0.2">
      <c r="A878" s="302">
        <v>875</v>
      </c>
      <c r="B878" s="303"/>
      <c r="C878" s="305"/>
      <c r="D878" s="307"/>
      <c r="E878" s="305"/>
      <c r="F878" s="306"/>
      <c r="G878" s="308" t="str">
        <f t="shared" si="6"/>
        <v/>
      </c>
      <c r="H878" s="308"/>
      <c r="I878" s="309"/>
      <c r="J878" s="308"/>
      <c r="K878" s="303"/>
      <c r="L878" s="303"/>
      <c r="M878" s="308"/>
      <c r="N878" s="299"/>
      <c r="O878" s="299"/>
      <c r="P878" s="299"/>
      <c r="Q878" s="299"/>
      <c r="R878" s="299"/>
      <c r="S878" s="299"/>
      <c r="T878" s="299"/>
      <c r="U878" s="299"/>
      <c r="V878" s="299"/>
      <c r="W878" s="299"/>
      <c r="X878" s="299"/>
      <c r="Y878" s="299"/>
      <c r="Z878" s="299"/>
    </row>
    <row r="879" spans="1:26" ht="13.5" customHeight="1" x14ac:dyDescent="0.2">
      <c r="A879" s="302">
        <v>876</v>
      </c>
      <c r="B879" s="303"/>
      <c r="C879" s="305"/>
      <c r="D879" s="307"/>
      <c r="E879" s="305"/>
      <c r="F879" s="306"/>
      <c r="G879" s="308" t="str">
        <f t="shared" si="6"/>
        <v/>
      </c>
      <c r="H879" s="308"/>
      <c r="I879" s="309"/>
      <c r="J879" s="308"/>
      <c r="K879" s="303"/>
      <c r="L879" s="303"/>
      <c r="M879" s="308"/>
      <c r="N879" s="299"/>
      <c r="O879" s="299"/>
      <c r="P879" s="299"/>
      <c r="Q879" s="299"/>
      <c r="R879" s="299"/>
      <c r="S879" s="299"/>
      <c r="T879" s="299"/>
      <c r="U879" s="299"/>
      <c r="V879" s="299"/>
      <c r="W879" s="299"/>
      <c r="X879" s="299"/>
      <c r="Y879" s="299"/>
      <c r="Z879" s="299"/>
    </row>
    <row r="880" spans="1:26" ht="13.5" customHeight="1" x14ac:dyDescent="0.2">
      <c r="A880" s="302">
        <v>877</v>
      </c>
      <c r="B880" s="303"/>
      <c r="C880" s="305"/>
      <c r="D880" s="307"/>
      <c r="E880" s="305"/>
      <c r="F880" s="306"/>
      <c r="G880" s="308" t="str">
        <f t="shared" si="6"/>
        <v/>
      </c>
      <c r="H880" s="308"/>
      <c r="I880" s="309"/>
      <c r="J880" s="308"/>
      <c r="K880" s="303"/>
      <c r="L880" s="303"/>
      <c r="M880" s="308"/>
      <c r="N880" s="299"/>
      <c r="O880" s="299"/>
      <c r="P880" s="299"/>
      <c r="Q880" s="299"/>
      <c r="R880" s="299"/>
      <c r="S880" s="299"/>
      <c r="T880" s="299"/>
      <c r="U880" s="299"/>
      <c r="V880" s="299"/>
      <c r="W880" s="299"/>
      <c r="X880" s="299"/>
      <c r="Y880" s="299"/>
      <c r="Z880" s="299"/>
    </row>
    <row r="881" spans="1:26" ht="13.5" customHeight="1" x14ac:dyDescent="0.2">
      <c r="A881" s="302">
        <v>878</v>
      </c>
      <c r="B881" s="303"/>
      <c r="C881" s="305"/>
      <c r="D881" s="307"/>
      <c r="E881" s="305"/>
      <c r="F881" s="306"/>
      <c r="G881" s="308" t="str">
        <f t="shared" si="6"/>
        <v/>
      </c>
      <c r="H881" s="308"/>
      <c r="I881" s="309"/>
      <c r="J881" s="308"/>
      <c r="K881" s="303"/>
      <c r="L881" s="303"/>
      <c r="M881" s="308"/>
      <c r="N881" s="299"/>
      <c r="O881" s="299"/>
      <c r="P881" s="299"/>
      <c r="Q881" s="299"/>
      <c r="R881" s="299"/>
      <c r="S881" s="299"/>
      <c r="T881" s="299"/>
      <c r="U881" s="299"/>
      <c r="V881" s="299"/>
      <c r="W881" s="299"/>
      <c r="X881" s="299"/>
      <c r="Y881" s="299"/>
      <c r="Z881" s="299"/>
    </row>
    <row r="882" spans="1:26" ht="13.5" customHeight="1" x14ac:dyDescent="0.2">
      <c r="A882" s="302">
        <v>879</v>
      </c>
      <c r="B882" s="303"/>
      <c r="C882" s="305"/>
      <c r="D882" s="307"/>
      <c r="E882" s="305"/>
      <c r="F882" s="306"/>
      <c r="G882" s="308" t="str">
        <f t="shared" si="6"/>
        <v/>
      </c>
      <c r="H882" s="308"/>
      <c r="I882" s="309"/>
      <c r="J882" s="308"/>
      <c r="K882" s="303"/>
      <c r="L882" s="303"/>
      <c r="M882" s="308"/>
      <c r="N882" s="299"/>
      <c r="O882" s="299"/>
      <c r="P882" s="299"/>
      <c r="Q882" s="299"/>
      <c r="R882" s="299"/>
      <c r="S882" s="299"/>
      <c r="T882" s="299"/>
      <c r="U882" s="299"/>
      <c r="V882" s="299"/>
      <c r="W882" s="299"/>
      <c r="X882" s="299"/>
      <c r="Y882" s="299"/>
      <c r="Z882" s="299"/>
    </row>
    <row r="883" spans="1:26" ht="13.5" customHeight="1" x14ac:dyDescent="0.2">
      <c r="A883" s="302">
        <v>880</v>
      </c>
      <c r="B883" s="303"/>
      <c r="C883" s="305"/>
      <c r="D883" s="307"/>
      <c r="E883" s="305"/>
      <c r="F883" s="306"/>
      <c r="G883" s="308" t="str">
        <f t="shared" si="6"/>
        <v/>
      </c>
      <c r="H883" s="308"/>
      <c r="I883" s="309"/>
      <c r="J883" s="308"/>
      <c r="K883" s="303"/>
      <c r="L883" s="303"/>
      <c r="M883" s="308"/>
      <c r="N883" s="299"/>
      <c r="O883" s="299"/>
      <c r="P883" s="299"/>
      <c r="Q883" s="299"/>
      <c r="R883" s="299"/>
      <c r="S883" s="299"/>
      <c r="T883" s="299"/>
      <c r="U883" s="299"/>
      <c r="V883" s="299"/>
      <c r="W883" s="299"/>
      <c r="X883" s="299"/>
      <c r="Y883" s="299"/>
      <c r="Z883" s="299"/>
    </row>
    <row r="884" spans="1:26" ht="13.5" customHeight="1" x14ac:dyDescent="0.2">
      <c r="A884" s="302">
        <v>881</v>
      </c>
      <c r="B884" s="303"/>
      <c r="C884" s="305"/>
      <c r="D884" s="307"/>
      <c r="E884" s="305"/>
      <c r="F884" s="306"/>
      <c r="G884" s="308" t="str">
        <f t="shared" si="6"/>
        <v/>
      </c>
      <c r="H884" s="308"/>
      <c r="I884" s="309"/>
      <c r="J884" s="308"/>
      <c r="K884" s="303"/>
      <c r="L884" s="303"/>
      <c r="M884" s="308"/>
      <c r="N884" s="299"/>
      <c r="O884" s="299"/>
      <c r="P884" s="299"/>
      <c r="Q884" s="299"/>
      <c r="R884" s="299"/>
      <c r="S884" s="299"/>
      <c r="T884" s="299"/>
      <c r="U884" s="299"/>
      <c r="V884" s="299"/>
      <c r="W884" s="299"/>
      <c r="X884" s="299"/>
      <c r="Y884" s="299"/>
      <c r="Z884" s="299"/>
    </row>
    <row r="885" spans="1:26" ht="13.5" customHeight="1" x14ac:dyDescent="0.2">
      <c r="A885" s="302">
        <v>882</v>
      </c>
      <c r="B885" s="303"/>
      <c r="C885" s="305"/>
      <c r="D885" s="307"/>
      <c r="E885" s="305"/>
      <c r="F885" s="306"/>
      <c r="G885" s="308" t="str">
        <f t="shared" si="6"/>
        <v/>
      </c>
      <c r="H885" s="308"/>
      <c r="I885" s="309"/>
      <c r="J885" s="308"/>
      <c r="K885" s="303"/>
      <c r="L885" s="303"/>
      <c r="M885" s="308"/>
      <c r="N885" s="299"/>
      <c r="O885" s="299"/>
      <c r="P885" s="299"/>
      <c r="Q885" s="299"/>
      <c r="R885" s="299"/>
      <c r="S885" s="299"/>
      <c r="T885" s="299"/>
      <c r="U885" s="299"/>
      <c r="V885" s="299"/>
      <c r="W885" s="299"/>
      <c r="X885" s="299"/>
      <c r="Y885" s="299"/>
      <c r="Z885" s="299"/>
    </row>
    <row r="886" spans="1:26" ht="13.5" customHeight="1" x14ac:dyDescent="0.2">
      <c r="A886" s="302">
        <v>883</v>
      </c>
      <c r="B886" s="303"/>
      <c r="C886" s="305"/>
      <c r="D886" s="307"/>
      <c r="E886" s="305"/>
      <c r="F886" s="306"/>
      <c r="G886" s="308" t="str">
        <f t="shared" si="6"/>
        <v/>
      </c>
      <c r="H886" s="308"/>
      <c r="I886" s="309"/>
      <c r="J886" s="308"/>
      <c r="K886" s="303"/>
      <c r="L886" s="303"/>
      <c r="M886" s="308"/>
      <c r="N886" s="299"/>
      <c r="O886" s="299"/>
      <c r="P886" s="299"/>
      <c r="Q886" s="299"/>
      <c r="R886" s="299"/>
      <c r="S886" s="299"/>
      <c r="T886" s="299"/>
      <c r="U886" s="299"/>
      <c r="V886" s="299"/>
      <c r="W886" s="299"/>
      <c r="X886" s="299"/>
      <c r="Y886" s="299"/>
      <c r="Z886" s="299"/>
    </row>
    <row r="887" spans="1:26" ht="13.5" customHeight="1" x14ac:dyDescent="0.2">
      <c r="A887" s="302">
        <v>884</v>
      </c>
      <c r="B887" s="303"/>
      <c r="C887" s="305"/>
      <c r="D887" s="307"/>
      <c r="E887" s="305"/>
      <c r="F887" s="306"/>
      <c r="G887" s="308" t="str">
        <f t="shared" si="6"/>
        <v/>
      </c>
      <c r="H887" s="308"/>
      <c r="I887" s="309"/>
      <c r="J887" s="308"/>
      <c r="K887" s="303"/>
      <c r="L887" s="303"/>
      <c r="M887" s="308"/>
      <c r="N887" s="299"/>
      <c r="O887" s="299"/>
      <c r="P887" s="299"/>
      <c r="Q887" s="299"/>
      <c r="R887" s="299"/>
      <c r="S887" s="299"/>
      <c r="T887" s="299"/>
      <c r="U887" s="299"/>
      <c r="V887" s="299"/>
      <c r="W887" s="299"/>
      <c r="X887" s="299"/>
      <c r="Y887" s="299"/>
      <c r="Z887" s="299"/>
    </row>
    <row r="888" spans="1:26" ht="13.5" customHeight="1" x14ac:dyDescent="0.2">
      <c r="A888" s="302">
        <v>885</v>
      </c>
      <c r="B888" s="303"/>
      <c r="C888" s="305"/>
      <c r="D888" s="307"/>
      <c r="E888" s="305"/>
      <c r="F888" s="306"/>
      <c r="G888" s="308" t="str">
        <f t="shared" si="6"/>
        <v/>
      </c>
      <c r="H888" s="308"/>
      <c r="I888" s="309"/>
      <c r="J888" s="308"/>
      <c r="K888" s="303"/>
      <c r="L888" s="303"/>
      <c r="M888" s="308"/>
      <c r="N888" s="299"/>
      <c r="O888" s="299"/>
      <c r="P888" s="299"/>
      <c r="Q888" s="299"/>
      <c r="R888" s="299"/>
      <c r="S888" s="299"/>
      <c r="T888" s="299"/>
      <c r="U888" s="299"/>
      <c r="V888" s="299"/>
      <c r="W888" s="299"/>
      <c r="X888" s="299"/>
      <c r="Y888" s="299"/>
      <c r="Z888" s="299"/>
    </row>
    <row r="889" spans="1:26" ht="13.5" customHeight="1" x14ac:dyDescent="0.2">
      <c r="A889" s="302">
        <v>886</v>
      </c>
      <c r="B889" s="303"/>
      <c r="C889" s="305"/>
      <c r="D889" s="307"/>
      <c r="E889" s="305"/>
      <c r="F889" s="306"/>
      <c r="G889" s="308" t="str">
        <f t="shared" si="6"/>
        <v/>
      </c>
      <c r="H889" s="308"/>
      <c r="I889" s="309"/>
      <c r="J889" s="308"/>
      <c r="K889" s="303"/>
      <c r="L889" s="303"/>
      <c r="M889" s="308"/>
      <c r="N889" s="299"/>
      <c r="O889" s="299"/>
      <c r="P889" s="299"/>
      <c r="Q889" s="299"/>
      <c r="R889" s="299"/>
      <c r="S889" s="299"/>
      <c r="T889" s="299"/>
      <c r="U889" s="299"/>
      <c r="V889" s="299"/>
      <c r="W889" s="299"/>
      <c r="X889" s="299"/>
      <c r="Y889" s="299"/>
      <c r="Z889" s="299"/>
    </row>
    <row r="890" spans="1:26" ht="13.5" customHeight="1" x14ac:dyDescent="0.2">
      <c r="A890" s="302">
        <v>887</v>
      </c>
      <c r="B890" s="303"/>
      <c r="C890" s="305"/>
      <c r="D890" s="307"/>
      <c r="E890" s="305"/>
      <c r="F890" s="306"/>
      <c r="G890" s="308" t="str">
        <f t="shared" si="6"/>
        <v/>
      </c>
      <c r="H890" s="308"/>
      <c r="I890" s="309"/>
      <c r="J890" s="308"/>
      <c r="K890" s="303"/>
      <c r="L890" s="303"/>
      <c r="M890" s="308"/>
      <c r="N890" s="299"/>
      <c r="O890" s="299"/>
      <c r="P890" s="299"/>
      <c r="Q890" s="299"/>
      <c r="R890" s="299"/>
      <c r="S890" s="299"/>
      <c r="T890" s="299"/>
      <c r="U890" s="299"/>
      <c r="V890" s="299"/>
      <c r="W890" s="299"/>
      <c r="X890" s="299"/>
      <c r="Y890" s="299"/>
      <c r="Z890" s="299"/>
    </row>
    <row r="891" spans="1:26" ht="13.5" customHeight="1" x14ac:dyDescent="0.2">
      <c r="A891" s="302">
        <v>888</v>
      </c>
      <c r="B891" s="303"/>
      <c r="C891" s="305"/>
      <c r="D891" s="307"/>
      <c r="E891" s="305"/>
      <c r="F891" s="306"/>
      <c r="G891" s="308" t="str">
        <f t="shared" si="6"/>
        <v/>
      </c>
      <c r="H891" s="308"/>
      <c r="I891" s="309"/>
      <c r="J891" s="308"/>
      <c r="K891" s="303"/>
      <c r="L891" s="303"/>
      <c r="M891" s="308"/>
      <c r="N891" s="299"/>
      <c r="O891" s="299"/>
      <c r="P891" s="299"/>
      <c r="Q891" s="299"/>
      <c r="R891" s="299"/>
      <c r="S891" s="299"/>
      <c r="T891" s="299"/>
      <c r="U891" s="299"/>
      <c r="V891" s="299"/>
      <c r="W891" s="299"/>
      <c r="X891" s="299"/>
      <c r="Y891" s="299"/>
      <c r="Z891" s="299"/>
    </row>
    <row r="892" spans="1:26" ht="13.5" customHeight="1" x14ac:dyDescent="0.2">
      <c r="A892" s="302">
        <v>889</v>
      </c>
      <c r="B892" s="303"/>
      <c r="C892" s="305"/>
      <c r="D892" s="307"/>
      <c r="E892" s="305"/>
      <c r="F892" s="306"/>
      <c r="G892" s="308" t="str">
        <f t="shared" si="6"/>
        <v/>
      </c>
      <c r="H892" s="308"/>
      <c r="I892" s="309"/>
      <c r="J892" s="308"/>
      <c r="K892" s="303"/>
      <c r="L892" s="303"/>
      <c r="M892" s="308"/>
      <c r="N892" s="299"/>
      <c r="O892" s="299"/>
      <c r="P892" s="299"/>
      <c r="Q892" s="299"/>
      <c r="R892" s="299"/>
      <c r="S892" s="299"/>
      <c r="T892" s="299"/>
      <c r="U892" s="299"/>
      <c r="V892" s="299"/>
      <c r="W892" s="299"/>
      <c r="X892" s="299"/>
      <c r="Y892" s="299"/>
      <c r="Z892" s="299"/>
    </row>
    <row r="893" spans="1:26" ht="13.5" customHeight="1" x14ac:dyDescent="0.2">
      <c r="A893" s="302">
        <v>890</v>
      </c>
      <c r="B893" s="303"/>
      <c r="C893" s="305"/>
      <c r="D893" s="307"/>
      <c r="E893" s="305"/>
      <c r="F893" s="306"/>
      <c r="G893" s="308" t="str">
        <f t="shared" si="6"/>
        <v/>
      </c>
      <c r="H893" s="308"/>
      <c r="I893" s="309"/>
      <c r="J893" s="308"/>
      <c r="K893" s="303"/>
      <c r="L893" s="303"/>
      <c r="M893" s="308"/>
      <c r="N893" s="299"/>
      <c r="O893" s="299"/>
      <c r="P893" s="299"/>
      <c r="Q893" s="299"/>
      <c r="R893" s="299"/>
      <c r="S893" s="299"/>
      <c r="T893" s="299"/>
      <c r="U893" s="299"/>
      <c r="V893" s="299"/>
      <c r="W893" s="299"/>
      <c r="X893" s="299"/>
      <c r="Y893" s="299"/>
      <c r="Z893" s="299"/>
    </row>
    <row r="894" spans="1:26" ht="13.5" customHeight="1" x14ac:dyDescent="0.2">
      <c r="A894" s="302">
        <v>891</v>
      </c>
      <c r="B894" s="303"/>
      <c r="C894" s="305"/>
      <c r="D894" s="307"/>
      <c r="E894" s="305"/>
      <c r="F894" s="306"/>
      <c r="G894" s="308" t="str">
        <f t="shared" si="6"/>
        <v/>
      </c>
      <c r="H894" s="308"/>
      <c r="I894" s="309"/>
      <c r="J894" s="308"/>
      <c r="K894" s="303"/>
      <c r="L894" s="303"/>
      <c r="M894" s="308"/>
      <c r="N894" s="299"/>
      <c r="O894" s="299"/>
      <c r="P894" s="299"/>
      <c r="Q894" s="299"/>
      <c r="R894" s="299"/>
      <c r="S894" s="299"/>
      <c r="T894" s="299"/>
      <c r="U894" s="299"/>
      <c r="V894" s="299"/>
      <c r="W894" s="299"/>
      <c r="X894" s="299"/>
      <c r="Y894" s="299"/>
      <c r="Z894" s="299"/>
    </row>
    <row r="895" spans="1:26" ht="13.5" customHeight="1" x14ac:dyDescent="0.2">
      <c r="A895" s="302">
        <v>892</v>
      </c>
      <c r="B895" s="303"/>
      <c r="C895" s="305"/>
      <c r="D895" s="307"/>
      <c r="E895" s="305"/>
      <c r="F895" s="306"/>
      <c r="G895" s="308" t="str">
        <f t="shared" si="6"/>
        <v/>
      </c>
      <c r="H895" s="308"/>
      <c r="I895" s="309"/>
      <c r="J895" s="308"/>
      <c r="K895" s="303"/>
      <c r="L895" s="303"/>
      <c r="M895" s="308"/>
      <c r="N895" s="299"/>
      <c r="O895" s="299"/>
      <c r="P895" s="299"/>
      <c r="Q895" s="299"/>
      <c r="R895" s="299"/>
      <c r="S895" s="299"/>
      <c r="T895" s="299"/>
      <c r="U895" s="299"/>
      <c r="V895" s="299"/>
      <c r="W895" s="299"/>
      <c r="X895" s="299"/>
      <c r="Y895" s="299"/>
      <c r="Z895" s="299"/>
    </row>
    <row r="896" spans="1:26" ht="13.5" customHeight="1" x14ac:dyDescent="0.2">
      <c r="A896" s="302">
        <v>893</v>
      </c>
      <c r="B896" s="303"/>
      <c r="C896" s="305"/>
      <c r="D896" s="307"/>
      <c r="E896" s="305"/>
      <c r="F896" s="306"/>
      <c r="G896" s="308" t="str">
        <f t="shared" si="6"/>
        <v/>
      </c>
      <c r="H896" s="308"/>
      <c r="I896" s="309"/>
      <c r="J896" s="308"/>
      <c r="K896" s="303"/>
      <c r="L896" s="303"/>
      <c r="M896" s="308"/>
      <c r="N896" s="299"/>
      <c r="O896" s="299"/>
      <c r="P896" s="299"/>
      <c r="Q896" s="299"/>
      <c r="R896" s="299"/>
      <c r="S896" s="299"/>
      <c r="T896" s="299"/>
      <c r="U896" s="299"/>
      <c r="V896" s="299"/>
      <c r="W896" s="299"/>
      <c r="X896" s="299"/>
      <c r="Y896" s="299"/>
      <c r="Z896" s="299"/>
    </row>
    <row r="897" spans="1:26" ht="13.5" customHeight="1" x14ac:dyDescent="0.2">
      <c r="A897" s="302">
        <v>894</v>
      </c>
      <c r="B897" s="303"/>
      <c r="C897" s="305"/>
      <c r="D897" s="307"/>
      <c r="E897" s="305"/>
      <c r="F897" s="306"/>
      <c r="G897" s="308" t="str">
        <f t="shared" si="6"/>
        <v/>
      </c>
      <c r="H897" s="308"/>
      <c r="I897" s="309"/>
      <c r="J897" s="308"/>
      <c r="K897" s="303"/>
      <c r="L897" s="303"/>
      <c r="M897" s="308"/>
      <c r="N897" s="299"/>
      <c r="O897" s="299"/>
      <c r="P897" s="299"/>
      <c r="Q897" s="299"/>
      <c r="R897" s="299"/>
      <c r="S897" s="299"/>
      <c r="T897" s="299"/>
      <c r="U897" s="299"/>
      <c r="V897" s="299"/>
      <c r="W897" s="299"/>
      <c r="X897" s="299"/>
      <c r="Y897" s="299"/>
      <c r="Z897" s="299"/>
    </row>
    <row r="898" spans="1:26" ht="13.5" customHeight="1" x14ac:dyDescent="0.2">
      <c r="A898" s="302">
        <v>895</v>
      </c>
      <c r="B898" s="303"/>
      <c r="C898" s="305"/>
      <c r="D898" s="307"/>
      <c r="E898" s="305"/>
      <c r="F898" s="306"/>
      <c r="G898" s="308" t="str">
        <f t="shared" si="6"/>
        <v/>
      </c>
      <c r="H898" s="308"/>
      <c r="I898" s="309"/>
      <c r="J898" s="308"/>
      <c r="K898" s="303"/>
      <c r="L898" s="303"/>
      <c r="M898" s="308"/>
      <c r="N898" s="299"/>
      <c r="O898" s="299"/>
      <c r="P898" s="299"/>
      <c r="Q898" s="299"/>
      <c r="R898" s="299"/>
      <c r="S898" s="299"/>
      <c r="T898" s="299"/>
      <c r="U898" s="299"/>
      <c r="V898" s="299"/>
      <c r="W898" s="299"/>
      <c r="X898" s="299"/>
      <c r="Y898" s="299"/>
      <c r="Z898" s="299"/>
    </row>
    <row r="899" spans="1:26" ht="13.5" customHeight="1" x14ac:dyDescent="0.2">
      <c r="A899" s="302">
        <v>896</v>
      </c>
      <c r="B899" s="303"/>
      <c r="C899" s="305"/>
      <c r="D899" s="307"/>
      <c r="E899" s="305"/>
      <c r="F899" s="306"/>
      <c r="G899" s="308" t="str">
        <f t="shared" si="6"/>
        <v/>
      </c>
      <c r="H899" s="308"/>
      <c r="I899" s="309"/>
      <c r="J899" s="308"/>
      <c r="K899" s="303"/>
      <c r="L899" s="303"/>
      <c r="M899" s="308"/>
      <c r="N899" s="299"/>
      <c r="O899" s="299"/>
      <c r="P899" s="299"/>
      <c r="Q899" s="299"/>
      <c r="R899" s="299"/>
      <c r="S899" s="299"/>
      <c r="T899" s="299"/>
      <c r="U899" s="299"/>
      <c r="V899" s="299"/>
      <c r="W899" s="299"/>
      <c r="X899" s="299"/>
      <c r="Y899" s="299"/>
      <c r="Z899" s="299"/>
    </row>
    <row r="900" spans="1:26" ht="13.5" customHeight="1" x14ac:dyDescent="0.2">
      <c r="A900" s="302">
        <v>897</v>
      </c>
      <c r="B900" s="303"/>
      <c r="C900" s="305"/>
      <c r="D900" s="307"/>
      <c r="E900" s="305"/>
      <c r="F900" s="306"/>
      <c r="G900" s="308" t="str">
        <f t="shared" si="6"/>
        <v/>
      </c>
      <c r="H900" s="308"/>
      <c r="I900" s="309"/>
      <c r="J900" s="308"/>
      <c r="K900" s="303"/>
      <c r="L900" s="303"/>
      <c r="M900" s="308"/>
      <c r="N900" s="299"/>
      <c r="O900" s="299"/>
      <c r="P900" s="299"/>
      <c r="Q900" s="299"/>
      <c r="R900" s="299"/>
      <c r="S900" s="299"/>
      <c r="T900" s="299"/>
      <c r="U900" s="299"/>
      <c r="V900" s="299"/>
      <c r="W900" s="299"/>
      <c r="X900" s="299"/>
      <c r="Y900" s="299"/>
      <c r="Z900" s="299"/>
    </row>
    <row r="901" spans="1:26" ht="13.5" customHeight="1" x14ac:dyDescent="0.2">
      <c r="A901" s="302">
        <v>898</v>
      </c>
      <c r="B901" s="303"/>
      <c r="C901" s="305"/>
      <c r="D901" s="307"/>
      <c r="E901" s="305"/>
      <c r="F901" s="306"/>
      <c r="G901" s="308" t="str">
        <f t="shared" si="6"/>
        <v/>
      </c>
      <c r="H901" s="308"/>
      <c r="I901" s="309"/>
      <c r="J901" s="308"/>
      <c r="K901" s="303"/>
      <c r="L901" s="303"/>
      <c r="M901" s="308"/>
      <c r="N901" s="299"/>
      <c r="O901" s="299"/>
      <c r="P901" s="299"/>
      <c r="Q901" s="299"/>
      <c r="R901" s="299"/>
      <c r="S901" s="299"/>
      <c r="T901" s="299"/>
      <c r="U901" s="299"/>
      <c r="V901" s="299"/>
      <c r="W901" s="299"/>
      <c r="X901" s="299"/>
      <c r="Y901" s="299"/>
      <c r="Z901" s="299"/>
    </row>
    <row r="902" spans="1:26" ht="13.5" customHeight="1" x14ac:dyDescent="0.2">
      <c r="A902" s="302">
        <v>899</v>
      </c>
      <c r="B902" s="303"/>
      <c r="C902" s="305"/>
      <c r="D902" s="307"/>
      <c r="E902" s="305"/>
      <c r="F902" s="306"/>
      <c r="G902" s="308" t="str">
        <f t="shared" si="6"/>
        <v/>
      </c>
      <c r="H902" s="308"/>
      <c r="I902" s="309"/>
      <c r="J902" s="308"/>
      <c r="K902" s="303"/>
      <c r="L902" s="303"/>
      <c r="M902" s="308"/>
      <c r="N902" s="299"/>
      <c r="O902" s="299"/>
      <c r="P902" s="299"/>
      <c r="Q902" s="299"/>
      <c r="R902" s="299"/>
      <c r="S902" s="299"/>
      <c r="T902" s="299"/>
      <c r="U902" s="299"/>
      <c r="V902" s="299"/>
      <c r="W902" s="299"/>
      <c r="X902" s="299"/>
      <c r="Y902" s="299"/>
      <c r="Z902" s="299"/>
    </row>
    <row r="903" spans="1:26" ht="13.5" customHeight="1" x14ac:dyDescent="0.2">
      <c r="A903" s="302">
        <v>900</v>
      </c>
      <c r="B903" s="303"/>
      <c r="C903" s="305"/>
      <c r="D903" s="307"/>
      <c r="E903" s="305"/>
      <c r="F903" s="306"/>
      <c r="G903" s="308" t="str">
        <f t="shared" si="6"/>
        <v/>
      </c>
      <c r="H903" s="308"/>
      <c r="I903" s="309"/>
      <c r="J903" s="308"/>
      <c r="K903" s="303"/>
      <c r="L903" s="303"/>
      <c r="M903" s="308"/>
      <c r="N903" s="299"/>
      <c r="O903" s="299"/>
      <c r="P903" s="299"/>
      <c r="Q903" s="299"/>
      <c r="R903" s="299"/>
      <c r="S903" s="299"/>
      <c r="T903" s="299"/>
      <c r="U903" s="299"/>
      <c r="V903" s="299"/>
      <c r="W903" s="299"/>
      <c r="X903" s="299"/>
      <c r="Y903" s="299"/>
      <c r="Z903" s="299"/>
    </row>
    <row r="904" spans="1:26" ht="13.5" customHeight="1" x14ac:dyDescent="0.2">
      <c r="A904" s="302">
        <v>901</v>
      </c>
      <c r="B904" s="303"/>
      <c r="C904" s="305"/>
      <c r="D904" s="307"/>
      <c r="E904" s="305"/>
      <c r="F904" s="306"/>
      <c r="G904" s="308" t="str">
        <f t="shared" si="6"/>
        <v/>
      </c>
      <c r="H904" s="308"/>
      <c r="I904" s="309"/>
      <c r="J904" s="308"/>
      <c r="K904" s="303"/>
      <c r="L904" s="303"/>
      <c r="M904" s="308"/>
      <c r="N904" s="299"/>
      <c r="O904" s="299"/>
      <c r="P904" s="299"/>
      <c r="Q904" s="299"/>
      <c r="R904" s="299"/>
      <c r="S904" s="299"/>
      <c r="T904" s="299"/>
      <c r="U904" s="299"/>
      <c r="V904" s="299"/>
      <c r="W904" s="299"/>
      <c r="X904" s="299"/>
      <c r="Y904" s="299"/>
      <c r="Z904" s="299"/>
    </row>
    <row r="905" spans="1:26" ht="13.5" customHeight="1" x14ac:dyDescent="0.2">
      <c r="A905" s="302">
        <v>902</v>
      </c>
      <c r="B905" s="303"/>
      <c r="C905" s="305"/>
      <c r="D905" s="307"/>
      <c r="E905" s="305"/>
      <c r="F905" s="306"/>
      <c r="G905" s="308" t="str">
        <f t="shared" si="6"/>
        <v/>
      </c>
      <c r="H905" s="308"/>
      <c r="I905" s="309"/>
      <c r="J905" s="308"/>
      <c r="K905" s="303"/>
      <c r="L905" s="303"/>
      <c r="M905" s="308"/>
      <c r="N905" s="299"/>
      <c r="O905" s="299"/>
      <c r="P905" s="299"/>
      <c r="Q905" s="299"/>
      <c r="R905" s="299"/>
      <c r="S905" s="299"/>
      <c r="T905" s="299"/>
      <c r="U905" s="299"/>
      <c r="V905" s="299"/>
      <c r="W905" s="299"/>
      <c r="X905" s="299"/>
      <c r="Y905" s="299"/>
      <c r="Z905" s="299"/>
    </row>
    <row r="906" spans="1:26" ht="13.5" customHeight="1" x14ac:dyDescent="0.2">
      <c r="A906" s="302">
        <v>903</v>
      </c>
      <c r="B906" s="303"/>
      <c r="C906" s="305"/>
      <c r="D906" s="307"/>
      <c r="E906" s="305"/>
      <c r="F906" s="306"/>
      <c r="G906" s="308" t="str">
        <f t="shared" si="6"/>
        <v/>
      </c>
      <c r="H906" s="308"/>
      <c r="I906" s="309"/>
      <c r="J906" s="308"/>
      <c r="K906" s="303"/>
      <c r="L906" s="303"/>
      <c r="M906" s="308"/>
      <c r="N906" s="299"/>
      <c r="O906" s="299"/>
      <c r="P906" s="299"/>
      <c r="Q906" s="299"/>
      <c r="R906" s="299"/>
      <c r="S906" s="299"/>
      <c r="T906" s="299"/>
      <c r="U906" s="299"/>
      <c r="V906" s="299"/>
      <c r="W906" s="299"/>
      <c r="X906" s="299"/>
      <c r="Y906" s="299"/>
      <c r="Z906" s="299"/>
    </row>
    <row r="907" spans="1:26" ht="13.5" customHeight="1" x14ac:dyDescent="0.2">
      <c r="A907" s="302">
        <v>904</v>
      </c>
      <c r="B907" s="303"/>
      <c r="C907" s="305"/>
      <c r="D907" s="307"/>
      <c r="E907" s="305"/>
      <c r="F907" s="306"/>
      <c r="G907" s="308" t="str">
        <f t="shared" si="6"/>
        <v/>
      </c>
      <c r="H907" s="308"/>
      <c r="I907" s="309"/>
      <c r="J907" s="308"/>
      <c r="K907" s="303"/>
      <c r="L907" s="303"/>
      <c r="M907" s="308"/>
      <c r="N907" s="299"/>
      <c r="O907" s="299"/>
      <c r="P907" s="299"/>
      <c r="Q907" s="299"/>
      <c r="R907" s="299"/>
      <c r="S907" s="299"/>
      <c r="T907" s="299"/>
      <c r="U907" s="299"/>
      <c r="V907" s="299"/>
      <c r="W907" s="299"/>
      <c r="X907" s="299"/>
      <c r="Y907" s="299"/>
      <c r="Z907" s="299"/>
    </row>
    <row r="908" spans="1:26" ht="13.5" customHeight="1" x14ac:dyDescent="0.2">
      <c r="A908" s="302">
        <v>905</v>
      </c>
      <c r="B908" s="303"/>
      <c r="C908" s="305"/>
      <c r="D908" s="307"/>
      <c r="E908" s="305"/>
      <c r="F908" s="306"/>
      <c r="G908" s="308" t="str">
        <f t="shared" si="6"/>
        <v/>
      </c>
      <c r="H908" s="308"/>
      <c r="I908" s="309"/>
      <c r="J908" s="308"/>
      <c r="K908" s="303"/>
      <c r="L908" s="303"/>
      <c r="M908" s="308"/>
      <c r="N908" s="299"/>
      <c r="O908" s="299"/>
      <c r="P908" s="299"/>
      <c r="Q908" s="299"/>
      <c r="R908" s="299"/>
      <c r="S908" s="299"/>
      <c r="T908" s="299"/>
      <c r="U908" s="299"/>
      <c r="V908" s="299"/>
      <c r="W908" s="299"/>
      <c r="X908" s="299"/>
      <c r="Y908" s="299"/>
      <c r="Z908" s="299"/>
    </row>
    <row r="909" spans="1:26" ht="13.5" customHeight="1" x14ac:dyDescent="0.2">
      <c r="A909" s="302">
        <v>906</v>
      </c>
      <c r="B909" s="303"/>
      <c r="C909" s="305"/>
      <c r="D909" s="307"/>
      <c r="E909" s="305"/>
      <c r="F909" s="306"/>
      <c r="G909" s="308" t="str">
        <f t="shared" si="6"/>
        <v/>
      </c>
      <c r="H909" s="308"/>
      <c r="I909" s="309"/>
      <c r="J909" s="308"/>
      <c r="K909" s="303"/>
      <c r="L909" s="303"/>
      <c r="M909" s="308"/>
      <c r="N909" s="299"/>
      <c r="O909" s="299"/>
      <c r="P909" s="299"/>
      <c r="Q909" s="299"/>
      <c r="R909" s="299"/>
      <c r="S909" s="299"/>
      <c r="T909" s="299"/>
      <c r="U909" s="299"/>
      <c r="V909" s="299"/>
      <c r="W909" s="299"/>
      <c r="X909" s="299"/>
      <c r="Y909" s="299"/>
      <c r="Z909" s="299"/>
    </row>
    <row r="910" spans="1:26" ht="13.5" customHeight="1" x14ac:dyDescent="0.2">
      <c r="A910" s="302">
        <v>907</v>
      </c>
      <c r="B910" s="303"/>
      <c r="C910" s="305"/>
      <c r="D910" s="307"/>
      <c r="E910" s="305"/>
      <c r="F910" s="306"/>
      <c r="G910" s="308" t="str">
        <f t="shared" si="6"/>
        <v/>
      </c>
      <c r="H910" s="308"/>
      <c r="I910" s="309"/>
      <c r="J910" s="308"/>
      <c r="K910" s="303"/>
      <c r="L910" s="303"/>
      <c r="M910" s="308"/>
      <c r="N910" s="299"/>
      <c r="O910" s="299"/>
      <c r="P910" s="299"/>
      <c r="Q910" s="299"/>
      <c r="R910" s="299"/>
      <c r="S910" s="299"/>
      <c r="T910" s="299"/>
      <c r="U910" s="299"/>
      <c r="V910" s="299"/>
      <c r="W910" s="299"/>
      <c r="X910" s="299"/>
      <c r="Y910" s="299"/>
      <c r="Z910" s="299"/>
    </row>
    <row r="911" spans="1:26" ht="13.5" customHeight="1" x14ac:dyDescent="0.2">
      <c r="A911" s="302">
        <v>908</v>
      </c>
      <c r="B911" s="303"/>
      <c r="C911" s="305"/>
      <c r="D911" s="307"/>
      <c r="E911" s="305"/>
      <c r="F911" s="306"/>
      <c r="G911" s="308" t="str">
        <f t="shared" si="6"/>
        <v/>
      </c>
      <c r="H911" s="308"/>
      <c r="I911" s="309"/>
      <c r="J911" s="308"/>
      <c r="K911" s="303"/>
      <c r="L911" s="303"/>
      <c r="M911" s="308"/>
      <c r="N911" s="299"/>
      <c r="O911" s="299"/>
      <c r="P911" s="299"/>
      <c r="Q911" s="299"/>
      <c r="R911" s="299"/>
      <c r="S911" s="299"/>
      <c r="T911" s="299"/>
      <c r="U911" s="299"/>
      <c r="V911" s="299"/>
      <c r="W911" s="299"/>
      <c r="X911" s="299"/>
      <c r="Y911" s="299"/>
      <c r="Z911" s="299"/>
    </row>
    <row r="912" spans="1:26" ht="13.5" customHeight="1" x14ac:dyDescent="0.2">
      <c r="A912" s="302">
        <v>909</v>
      </c>
      <c r="B912" s="303"/>
      <c r="C912" s="305"/>
      <c r="D912" s="307"/>
      <c r="E912" s="305"/>
      <c r="F912" s="306"/>
      <c r="G912" s="308" t="str">
        <f t="shared" si="6"/>
        <v/>
      </c>
      <c r="H912" s="308"/>
      <c r="I912" s="309"/>
      <c r="J912" s="308"/>
      <c r="K912" s="303"/>
      <c r="L912" s="303"/>
      <c r="M912" s="308"/>
      <c r="N912" s="299"/>
      <c r="O912" s="299"/>
      <c r="P912" s="299"/>
      <c r="Q912" s="299"/>
      <c r="R912" s="299"/>
      <c r="S912" s="299"/>
      <c r="T912" s="299"/>
      <c r="U912" s="299"/>
      <c r="V912" s="299"/>
      <c r="W912" s="299"/>
      <c r="X912" s="299"/>
      <c r="Y912" s="299"/>
      <c r="Z912" s="299"/>
    </row>
    <row r="913" spans="1:26" ht="13.5" customHeight="1" x14ac:dyDescent="0.2">
      <c r="A913" s="302">
        <v>910</v>
      </c>
      <c r="B913" s="303"/>
      <c r="C913" s="305"/>
      <c r="D913" s="307"/>
      <c r="E913" s="305"/>
      <c r="F913" s="306"/>
      <c r="G913" s="308" t="str">
        <f t="shared" si="6"/>
        <v/>
      </c>
      <c r="H913" s="308"/>
      <c r="I913" s="309"/>
      <c r="J913" s="308"/>
      <c r="K913" s="303"/>
      <c r="L913" s="303"/>
      <c r="M913" s="308"/>
      <c r="N913" s="299"/>
      <c r="O913" s="299"/>
      <c r="P913" s="299"/>
      <c r="Q913" s="299"/>
      <c r="R913" s="299"/>
      <c r="S913" s="299"/>
      <c r="T913" s="299"/>
      <c r="U913" s="299"/>
      <c r="V913" s="299"/>
      <c r="W913" s="299"/>
      <c r="X913" s="299"/>
      <c r="Y913" s="299"/>
      <c r="Z913" s="299"/>
    </row>
    <row r="914" spans="1:26" ht="13.5" customHeight="1" x14ac:dyDescent="0.2">
      <c r="A914" s="302">
        <v>911</v>
      </c>
      <c r="B914" s="303"/>
      <c r="C914" s="305"/>
      <c r="D914" s="307"/>
      <c r="E914" s="305"/>
      <c r="F914" s="306"/>
      <c r="G914" s="308" t="str">
        <f t="shared" si="6"/>
        <v/>
      </c>
      <c r="H914" s="308"/>
      <c r="I914" s="309"/>
      <c r="J914" s="308"/>
      <c r="K914" s="303"/>
      <c r="L914" s="303"/>
      <c r="M914" s="308"/>
      <c r="N914" s="299"/>
      <c r="O914" s="299"/>
      <c r="P914" s="299"/>
      <c r="Q914" s="299"/>
      <c r="R914" s="299"/>
      <c r="S914" s="299"/>
      <c r="T914" s="299"/>
      <c r="U914" s="299"/>
      <c r="V914" s="299"/>
      <c r="W914" s="299"/>
      <c r="X914" s="299"/>
      <c r="Y914" s="299"/>
      <c r="Z914" s="299"/>
    </row>
    <row r="915" spans="1:26" ht="13.5" customHeight="1" x14ac:dyDescent="0.2">
      <c r="A915" s="302">
        <v>912</v>
      </c>
      <c r="B915" s="303"/>
      <c r="C915" s="305"/>
      <c r="D915" s="307"/>
      <c r="E915" s="305"/>
      <c r="F915" s="306"/>
      <c r="G915" s="308" t="str">
        <f t="shared" si="6"/>
        <v/>
      </c>
      <c r="H915" s="308"/>
      <c r="I915" s="309"/>
      <c r="J915" s="308"/>
      <c r="K915" s="303"/>
      <c r="L915" s="303"/>
      <c r="M915" s="308"/>
      <c r="N915" s="299"/>
      <c r="O915" s="299"/>
      <c r="P915" s="299"/>
      <c r="Q915" s="299"/>
      <c r="R915" s="299"/>
      <c r="S915" s="299"/>
      <c r="T915" s="299"/>
      <c r="U915" s="299"/>
      <c r="V915" s="299"/>
      <c r="W915" s="299"/>
      <c r="X915" s="299"/>
      <c r="Y915" s="299"/>
      <c r="Z915" s="299"/>
    </row>
    <row r="916" spans="1:26" ht="13.5" customHeight="1" x14ac:dyDescent="0.2">
      <c r="A916" s="302">
        <v>913</v>
      </c>
      <c r="B916" s="303"/>
      <c r="C916" s="305"/>
      <c r="D916" s="307"/>
      <c r="E916" s="305"/>
      <c r="F916" s="306"/>
      <c r="G916" s="308" t="str">
        <f t="shared" si="6"/>
        <v/>
      </c>
      <c r="H916" s="308"/>
      <c r="I916" s="309"/>
      <c r="J916" s="308"/>
      <c r="K916" s="303"/>
      <c r="L916" s="303"/>
      <c r="M916" s="308"/>
      <c r="N916" s="299"/>
      <c r="O916" s="299"/>
      <c r="P916" s="299"/>
      <c r="Q916" s="299"/>
      <c r="R916" s="299"/>
      <c r="S916" s="299"/>
      <c r="T916" s="299"/>
      <c r="U916" s="299"/>
      <c r="V916" s="299"/>
      <c r="W916" s="299"/>
      <c r="X916" s="299"/>
      <c r="Y916" s="299"/>
      <c r="Z916" s="299"/>
    </row>
    <row r="917" spans="1:26" ht="13.5" customHeight="1" x14ac:dyDescent="0.2">
      <c r="A917" s="302">
        <v>914</v>
      </c>
      <c r="B917" s="303"/>
      <c r="C917" s="305"/>
      <c r="D917" s="307"/>
      <c r="E917" s="305"/>
      <c r="F917" s="306"/>
      <c r="G917" s="308" t="str">
        <f t="shared" si="6"/>
        <v/>
      </c>
      <c r="H917" s="308"/>
      <c r="I917" s="309"/>
      <c r="J917" s="308"/>
      <c r="K917" s="303"/>
      <c r="L917" s="303"/>
      <c r="M917" s="308"/>
      <c r="N917" s="299"/>
      <c r="O917" s="299"/>
      <c r="P917" s="299"/>
      <c r="Q917" s="299"/>
      <c r="R917" s="299"/>
      <c r="S917" s="299"/>
      <c r="T917" s="299"/>
      <c r="U917" s="299"/>
      <c r="V917" s="299"/>
      <c r="W917" s="299"/>
      <c r="X917" s="299"/>
      <c r="Y917" s="299"/>
      <c r="Z917" s="299"/>
    </row>
    <row r="918" spans="1:26" ht="13.5" customHeight="1" x14ac:dyDescent="0.2">
      <c r="A918" s="302">
        <v>915</v>
      </c>
      <c r="B918" s="303"/>
      <c r="C918" s="305"/>
      <c r="D918" s="307"/>
      <c r="E918" s="305"/>
      <c r="F918" s="306"/>
      <c r="G918" s="308" t="str">
        <f t="shared" si="6"/>
        <v/>
      </c>
      <c r="H918" s="308"/>
      <c r="I918" s="309"/>
      <c r="J918" s="308"/>
      <c r="K918" s="303"/>
      <c r="L918" s="303"/>
      <c r="M918" s="308"/>
      <c r="N918" s="299"/>
      <c r="O918" s="299"/>
      <c r="P918" s="299"/>
      <c r="Q918" s="299"/>
      <c r="R918" s="299"/>
      <c r="S918" s="299"/>
      <c r="T918" s="299"/>
      <c r="U918" s="299"/>
      <c r="V918" s="299"/>
      <c r="W918" s="299"/>
      <c r="X918" s="299"/>
      <c r="Y918" s="299"/>
      <c r="Z918" s="299"/>
    </row>
    <row r="919" spans="1:26" ht="13.5" customHeight="1" x14ac:dyDescent="0.2">
      <c r="A919" s="302">
        <v>916</v>
      </c>
      <c r="B919" s="303"/>
      <c r="C919" s="305"/>
      <c r="D919" s="307"/>
      <c r="E919" s="305"/>
      <c r="F919" s="306"/>
      <c r="G919" s="308" t="str">
        <f t="shared" si="6"/>
        <v/>
      </c>
      <c r="H919" s="308"/>
      <c r="I919" s="309"/>
      <c r="J919" s="308"/>
      <c r="K919" s="303"/>
      <c r="L919" s="303"/>
      <c r="M919" s="308"/>
      <c r="N919" s="299"/>
      <c r="O919" s="299"/>
      <c r="P919" s="299"/>
      <c r="Q919" s="299"/>
      <c r="R919" s="299"/>
      <c r="S919" s="299"/>
      <c r="T919" s="299"/>
      <c r="U919" s="299"/>
      <c r="V919" s="299"/>
      <c r="W919" s="299"/>
      <c r="X919" s="299"/>
      <c r="Y919" s="299"/>
      <c r="Z919" s="299"/>
    </row>
    <row r="920" spans="1:26" ht="13.5" customHeight="1" x14ac:dyDescent="0.2">
      <c r="A920" s="302">
        <v>917</v>
      </c>
      <c r="B920" s="303"/>
      <c r="C920" s="305"/>
      <c r="D920" s="307"/>
      <c r="E920" s="305"/>
      <c r="F920" s="306"/>
      <c r="G920" s="308" t="str">
        <f t="shared" si="6"/>
        <v/>
      </c>
      <c r="H920" s="308"/>
      <c r="I920" s="309"/>
      <c r="J920" s="308"/>
      <c r="K920" s="303"/>
      <c r="L920" s="303"/>
      <c r="M920" s="308"/>
      <c r="N920" s="299"/>
      <c r="O920" s="299"/>
      <c r="P920" s="299"/>
      <c r="Q920" s="299"/>
      <c r="R920" s="299"/>
      <c r="S920" s="299"/>
      <c r="T920" s="299"/>
      <c r="U920" s="299"/>
      <c r="V920" s="299"/>
      <c r="W920" s="299"/>
      <c r="X920" s="299"/>
      <c r="Y920" s="299"/>
      <c r="Z920" s="299"/>
    </row>
    <row r="921" spans="1:26" ht="13.5" customHeight="1" x14ac:dyDescent="0.2">
      <c r="A921" s="302">
        <v>918</v>
      </c>
      <c r="B921" s="303"/>
      <c r="C921" s="305"/>
      <c r="D921" s="307"/>
      <c r="E921" s="305"/>
      <c r="F921" s="306"/>
      <c r="G921" s="308" t="str">
        <f t="shared" si="6"/>
        <v/>
      </c>
      <c r="H921" s="308"/>
      <c r="I921" s="309"/>
      <c r="J921" s="308"/>
      <c r="K921" s="303"/>
      <c r="L921" s="303"/>
      <c r="M921" s="308"/>
      <c r="N921" s="299"/>
      <c r="O921" s="299"/>
      <c r="P921" s="299"/>
      <c r="Q921" s="299"/>
      <c r="R921" s="299"/>
      <c r="S921" s="299"/>
      <c r="T921" s="299"/>
      <c r="U921" s="299"/>
      <c r="V921" s="299"/>
      <c r="W921" s="299"/>
      <c r="X921" s="299"/>
      <c r="Y921" s="299"/>
      <c r="Z921" s="299"/>
    </row>
    <row r="922" spans="1:26" ht="13.5" customHeight="1" x14ac:dyDescent="0.2">
      <c r="A922" s="302">
        <v>919</v>
      </c>
      <c r="B922" s="303"/>
      <c r="C922" s="305"/>
      <c r="D922" s="307"/>
      <c r="E922" s="305"/>
      <c r="F922" s="306"/>
      <c r="G922" s="308" t="str">
        <f t="shared" si="6"/>
        <v/>
      </c>
      <c r="H922" s="308"/>
      <c r="I922" s="309"/>
      <c r="J922" s="308"/>
      <c r="K922" s="303"/>
      <c r="L922" s="303"/>
      <c r="M922" s="308"/>
      <c r="N922" s="299"/>
      <c r="O922" s="299"/>
      <c r="P922" s="299"/>
      <c r="Q922" s="299"/>
      <c r="R922" s="299"/>
      <c r="S922" s="299"/>
      <c r="T922" s="299"/>
      <c r="U922" s="299"/>
      <c r="V922" s="299"/>
      <c r="W922" s="299"/>
      <c r="X922" s="299"/>
      <c r="Y922" s="299"/>
      <c r="Z922" s="299"/>
    </row>
    <row r="923" spans="1:26" ht="13.5" customHeight="1" x14ac:dyDescent="0.2">
      <c r="A923" s="302">
        <v>920</v>
      </c>
      <c r="B923" s="303"/>
      <c r="C923" s="305"/>
      <c r="D923" s="307"/>
      <c r="E923" s="305"/>
      <c r="F923" s="306"/>
      <c r="G923" s="308" t="str">
        <f t="shared" si="6"/>
        <v/>
      </c>
      <c r="H923" s="308"/>
      <c r="I923" s="309"/>
      <c r="J923" s="308"/>
      <c r="K923" s="303"/>
      <c r="L923" s="303"/>
      <c r="M923" s="308"/>
      <c r="N923" s="299"/>
      <c r="O923" s="299"/>
      <c r="P923" s="299"/>
      <c r="Q923" s="299"/>
      <c r="R923" s="299"/>
      <c r="S923" s="299"/>
      <c r="T923" s="299"/>
      <c r="U923" s="299"/>
      <c r="V923" s="299"/>
      <c r="W923" s="299"/>
      <c r="X923" s="299"/>
      <c r="Y923" s="299"/>
      <c r="Z923" s="299"/>
    </row>
    <row r="924" spans="1:26" ht="13.5" customHeight="1" x14ac:dyDescent="0.2">
      <c r="A924" s="302">
        <v>921</v>
      </c>
      <c r="B924" s="303"/>
      <c r="C924" s="305"/>
      <c r="D924" s="307"/>
      <c r="E924" s="305"/>
      <c r="F924" s="306"/>
      <c r="G924" s="308" t="str">
        <f t="shared" si="6"/>
        <v/>
      </c>
      <c r="H924" s="308"/>
      <c r="I924" s="309"/>
      <c r="J924" s="308"/>
      <c r="K924" s="303"/>
      <c r="L924" s="303"/>
      <c r="M924" s="308"/>
      <c r="N924" s="299"/>
      <c r="O924" s="299"/>
      <c r="P924" s="299"/>
      <c r="Q924" s="299"/>
      <c r="R924" s="299"/>
      <c r="S924" s="299"/>
      <c r="T924" s="299"/>
      <c r="U924" s="299"/>
      <c r="V924" s="299"/>
      <c r="W924" s="299"/>
      <c r="X924" s="299"/>
      <c r="Y924" s="299"/>
      <c r="Z924" s="299"/>
    </row>
    <row r="925" spans="1:26" ht="13.5" customHeight="1" x14ac:dyDescent="0.2">
      <c r="A925" s="302">
        <v>922</v>
      </c>
      <c r="B925" s="303"/>
      <c r="C925" s="305"/>
      <c r="D925" s="307"/>
      <c r="E925" s="305"/>
      <c r="F925" s="306"/>
      <c r="G925" s="308" t="str">
        <f t="shared" si="6"/>
        <v/>
      </c>
      <c r="H925" s="308"/>
      <c r="I925" s="309"/>
      <c r="J925" s="308"/>
      <c r="K925" s="303"/>
      <c r="L925" s="303"/>
      <c r="M925" s="308"/>
      <c r="N925" s="299"/>
      <c r="O925" s="299"/>
      <c r="P925" s="299"/>
      <c r="Q925" s="299"/>
      <c r="R925" s="299"/>
      <c r="S925" s="299"/>
      <c r="T925" s="299"/>
      <c r="U925" s="299"/>
      <c r="V925" s="299"/>
      <c r="W925" s="299"/>
      <c r="X925" s="299"/>
      <c r="Y925" s="299"/>
      <c r="Z925" s="299"/>
    </row>
    <row r="926" spans="1:26" ht="13.5" customHeight="1" x14ac:dyDescent="0.2">
      <c r="A926" s="302">
        <v>923</v>
      </c>
      <c r="B926" s="303"/>
      <c r="C926" s="305"/>
      <c r="D926" s="307"/>
      <c r="E926" s="305"/>
      <c r="F926" s="306"/>
      <c r="G926" s="308" t="str">
        <f t="shared" si="6"/>
        <v/>
      </c>
      <c r="H926" s="308"/>
      <c r="I926" s="309"/>
      <c r="J926" s="308"/>
      <c r="K926" s="303"/>
      <c r="L926" s="303"/>
      <c r="M926" s="308"/>
      <c r="N926" s="299"/>
      <c r="O926" s="299"/>
      <c r="P926" s="299"/>
      <c r="Q926" s="299"/>
      <c r="R926" s="299"/>
      <c r="S926" s="299"/>
      <c r="T926" s="299"/>
      <c r="U926" s="299"/>
      <c r="V926" s="299"/>
      <c r="W926" s="299"/>
      <c r="X926" s="299"/>
      <c r="Y926" s="299"/>
      <c r="Z926" s="299"/>
    </row>
    <row r="927" spans="1:26" ht="13.5" customHeight="1" x14ac:dyDescent="0.2">
      <c r="A927" s="302">
        <v>924</v>
      </c>
      <c r="B927" s="303"/>
      <c r="C927" s="305"/>
      <c r="D927" s="307"/>
      <c r="E927" s="305"/>
      <c r="F927" s="306"/>
      <c r="G927" s="308" t="str">
        <f t="shared" si="6"/>
        <v/>
      </c>
      <c r="H927" s="308"/>
      <c r="I927" s="309"/>
      <c r="J927" s="308"/>
      <c r="K927" s="303"/>
      <c r="L927" s="303"/>
      <c r="M927" s="308"/>
      <c r="N927" s="299"/>
      <c r="O927" s="299"/>
      <c r="P927" s="299"/>
      <c r="Q927" s="299"/>
      <c r="R927" s="299"/>
      <c r="S927" s="299"/>
      <c r="T927" s="299"/>
      <c r="U927" s="299"/>
      <c r="V927" s="299"/>
      <c r="W927" s="299"/>
      <c r="X927" s="299"/>
      <c r="Y927" s="299"/>
      <c r="Z927" s="299"/>
    </row>
    <row r="928" spans="1:26" ht="13.5" customHeight="1" x14ac:dyDescent="0.2">
      <c r="A928" s="302">
        <v>925</v>
      </c>
      <c r="B928" s="303"/>
      <c r="C928" s="305"/>
      <c r="D928" s="307"/>
      <c r="E928" s="305"/>
      <c r="F928" s="306"/>
      <c r="G928" s="308" t="str">
        <f t="shared" si="6"/>
        <v/>
      </c>
      <c r="H928" s="308"/>
      <c r="I928" s="309"/>
      <c r="J928" s="308"/>
      <c r="K928" s="303"/>
      <c r="L928" s="303"/>
      <c r="M928" s="308"/>
      <c r="N928" s="299"/>
      <c r="O928" s="299"/>
      <c r="P928" s="299"/>
      <c r="Q928" s="299"/>
      <c r="R928" s="299"/>
      <c r="S928" s="299"/>
      <c r="T928" s="299"/>
      <c r="U928" s="299"/>
      <c r="V928" s="299"/>
      <c r="W928" s="299"/>
      <c r="X928" s="299"/>
      <c r="Y928" s="299"/>
      <c r="Z928" s="299"/>
    </row>
    <row r="929" spans="1:26" ht="13.5" customHeight="1" x14ac:dyDescent="0.2">
      <c r="A929" s="302">
        <v>926</v>
      </c>
      <c r="B929" s="303"/>
      <c r="C929" s="305"/>
      <c r="D929" s="307"/>
      <c r="E929" s="305"/>
      <c r="F929" s="306"/>
      <c r="G929" s="308" t="str">
        <f t="shared" si="6"/>
        <v/>
      </c>
      <c r="H929" s="308"/>
      <c r="I929" s="309"/>
      <c r="J929" s="308"/>
      <c r="K929" s="303"/>
      <c r="L929" s="303"/>
      <c r="M929" s="308"/>
      <c r="N929" s="299"/>
      <c r="O929" s="299"/>
      <c r="P929" s="299"/>
      <c r="Q929" s="299"/>
      <c r="R929" s="299"/>
      <c r="S929" s="299"/>
      <c r="T929" s="299"/>
      <c r="U929" s="299"/>
      <c r="V929" s="299"/>
      <c r="W929" s="299"/>
      <c r="X929" s="299"/>
      <c r="Y929" s="299"/>
      <c r="Z929" s="299"/>
    </row>
    <row r="930" spans="1:26" ht="13.5" customHeight="1" x14ac:dyDescent="0.2">
      <c r="A930" s="302">
        <v>927</v>
      </c>
      <c r="B930" s="303"/>
      <c r="C930" s="305"/>
      <c r="D930" s="307"/>
      <c r="E930" s="305"/>
      <c r="F930" s="306"/>
      <c r="G930" s="308" t="str">
        <f t="shared" si="6"/>
        <v/>
      </c>
      <c r="H930" s="308"/>
      <c r="I930" s="309"/>
      <c r="J930" s="308"/>
      <c r="K930" s="303"/>
      <c r="L930" s="303"/>
      <c r="M930" s="308"/>
      <c r="N930" s="299"/>
      <c r="O930" s="299"/>
      <c r="P930" s="299"/>
      <c r="Q930" s="299"/>
      <c r="R930" s="299"/>
      <c r="S930" s="299"/>
      <c r="T930" s="299"/>
      <c r="U930" s="299"/>
      <c r="V930" s="299"/>
      <c r="W930" s="299"/>
      <c r="X930" s="299"/>
      <c r="Y930" s="299"/>
      <c r="Z930" s="299"/>
    </row>
    <row r="931" spans="1:26" ht="13.5" customHeight="1" x14ac:dyDescent="0.2">
      <c r="A931" s="302">
        <v>928</v>
      </c>
      <c r="B931" s="303"/>
      <c r="C931" s="305"/>
      <c r="D931" s="307"/>
      <c r="E931" s="305"/>
      <c r="F931" s="306"/>
      <c r="G931" s="308" t="str">
        <f t="shared" si="6"/>
        <v/>
      </c>
      <c r="H931" s="308"/>
      <c r="I931" s="309"/>
      <c r="J931" s="308"/>
      <c r="K931" s="303"/>
      <c r="L931" s="303"/>
      <c r="M931" s="308"/>
      <c r="N931" s="299"/>
      <c r="O931" s="299"/>
      <c r="P931" s="299"/>
      <c r="Q931" s="299"/>
      <c r="R931" s="299"/>
      <c r="S931" s="299"/>
      <c r="T931" s="299"/>
      <c r="U931" s="299"/>
      <c r="V931" s="299"/>
      <c r="W931" s="299"/>
      <c r="X931" s="299"/>
      <c r="Y931" s="299"/>
      <c r="Z931" s="299"/>
    </row>
    <row r="932" spans="1:26" ht="13.5" customHeight="1" x14ac:dyDescent="0.2">
      <c r="A932" s="302">
        <v>929</v>
      </c>
      <c r="B932" s="303"/>
      <c r="C932" s="305"/>
      <c r="D932" s="307"/>
      <c r="E932" s="305"/>
      <c r="F932" s="306"/>
      <c r="G932" s="308" t="str">
        <f t="shared" si="6"/>
        <v/>
      </c>
      <c r="H932" s="308"/>
      <c r="I932" s="309"/>
      <c r="J932" s="308"/>
      <c r="K932" s="303"/>
      <c r="L932" s="303"/>
      <c r="M932" s="308"/>
      <c r="N932" s="299"/>
      <c r="O932" s="299"/>
      <c r="P932" s="299"/>
      <c r="Q932" s="299"/>
      <c r="R932" s="299"/>
      <c r="S932" s="299"/>
      <c r="T932" s="299"/>
      <c r="U932" s="299"/>
      <c r="V932" s="299"/>
      <c r="W932" s="299"/>
      <c r="X932" s="299"/>
      <c r="Y932" s="299"/>
      <c r="Z932" s="299"/>
    </row>
    <row r="933" spans="1:26" ht="13.5" customHeight="1" x14ac:dyDescent="0.2">
      <c r="A933" s="302">
        <v>930</v>
      </c>
      <c r="B933" s="303"/>
      <c r="C933" s="305"/>
      <c r="D933" s="307"/>
      <c r="E933" s="305"/>
      <c r="F933" s="306"/>
      <c r="G933" s="308" t="str">
        <f t="shared" si="6"/>
        <v/>
      </c>
      <c r="H933" s="308"/>
      <c r="I933" s="309"/>
      <c r="J933" s="308"/>
      <c r="K933" s="303"/>
      <c r="L933" s="303"/>
      <c r="M933" s="308"/>
      <c r="N933" s="299"/>
      <c r="O933" s="299"/>
      <c r="P933" s="299"/>
      <c r="Q933" s="299"/>
      <c r="R933" s="299"/>
      <c r="S933" s="299"/>
      <c r="T933" s="299"/>
      <c r="U933" s="299"/>
      <c r="V933" s="299"/>
      <c r="W933" s="299"/>
      <c r="X933" s="299"/>
      <c r="Y933" s="299"/>
      <c r="Z933" s="299"/>
    </row>
    <row r="934" spans="1:26" ht="13.5" customHeight="1" x14ac:dyDescent="0.2">
      <c r="A934" s="302">
        <v>931</v>
      </c>
      <c r="B934" s="303"/>
      <c r="C934" s="305"/>
      <c r="D934" s="307"/>
      <c r="E934" s="305"/>
      <c r="F934" s="306"/>
      <c r="G934" s="308" t="str">
        <f t="shared" si="6"/>
        <v/>
      </c>
      <c r="H934" s="308"/>
      <c r="I934" s="309"/>
      <c r="J934" s="308"/>
      <c r="K934" s="303"/>
      <c r="L934" s="303"/>
      <c r="M934" s="308"/>
      <c r="N934" s="299"/>
      <c r="O934" s="299"/>
      <c r="P934" s="299"/>
      <c r="Q934" s="299"/>
      <c r="R934" s="299"/>
      <c r="S934" s="299"/>
      <c r="T934" s="299"/>
      <c r="U934" s="299"/>
      <c r="V934" s="299"/>
      <c r="W934" s="299"/>
      <c r="X934" s="299"/>
      <c r="Y934" s="299"/>
      <c r="Z934" s="299"/>
    </row>
    <row r="935" spans="1:26" ht="13.5" customHeight="1" x14ac:dyDescent="0.2">
      <c r="A935" s="302">
        <v>932</v>
      </c>
      <c r="B935" s="303"/>
      <c r="C935" s="305"/>
      <c r="D935" s="307"/>
      <c r="E935" s="305"/>
      <c r="F935" s="306"/>
      <c r="G935" s="308" t="str">
        <f t="shared" si="6"/>
        <v/>
      </c>
      <c r="H935" s="308"/>
      <c r="I935" s="309"/>
      <c r="J935" s="308"/>
      <c r="K935" s="303"/>
      <c r="L935" s="303"/>
      <c r="M935" s="308"/>
      <c r="N935" s="299"/>
      <c r="O935" s="299"/>
      <c r="P935" s="299"/>
      <c r="Q935" s="299"/>
      <c r="R935" s="299"/>
      <c r="S935" s="299"/>
      <c r="T935" s="299"/>
      <c r="U935" s="299"/>
      <c r="V935" s="299"/>
      <c r="W935" s="299"/>
      <c r="X935" s="299"/>
      <c r="Y935" s="299"/>
      <c r="Z935" s="299"/>
    </row>
    <row r="936" spans="1:26" ht="13.5" customHeight="1" x14ac:dyDescent="0.2">
      <c r="A936" s="302">
        <v>933</v>
      </c>
      <c r="B936" s="303"/>
      <c r="C936" s="305"/>
      <c r="D936" s="307"/>
      <c r="E936" s="305"/>
      <c r="F936" s="306"/>
      <c r="G936" s="308" t="str">
        <f t="shared" si="6"/>
        <v/>
      </c>
      <c r="H936" s="308"/>
      <c r="I936" s="309"/>
      <c r="J936" s="308"/>
      <c r="K936" s="303"/>
      <c r="L936" s="303"/>
      <c r="M936" s="308"/>
      <c r="N936" s="299"/>
      <c r="O936" s="299"/>
      <c r="P936" s="299"/>
      <c r="Q936" s="299"/>
      <c r="R936" s="299"/>
      <c r="S936" s="299"/>
      <c r="T936" s="299"/>
      <c r="U936" s="299"/>
      <c r="V936" s="299"/>
      <c r="W936" s="299"/>
      <c r="X936" s="299"/>
      <c r="Y936" s="299"/>
      <c r="Z936" s="299"/>
    </row>
    <row r="937" spans="1:26" ht="13.5" customHeight="1" x14ac:dyDescent="0.2">
      <c r="A937" s="302">
        <v>934</v>
      </c>
      <c r="B937" s="303"/>
      <c r="C937" s="305"/>
      <c r="D937" s="307"/>
      <c r="E937" s="305"/>
      <c r="F937" s="306"/>
      <c r="G937" s="308" t="str">
        <f t="shared" si="6"/>
        <v/>
      </c>
      <c r="H937" s="308"/>
      <c r="I937" s="309"/>
      <c r="J937" s="308"/>
      <c r="K937" s="303"/>
      <c r="L937" s="303"/>
      <c r="M937" s="308"/>
      <c r="N937" s="299"/>
      <c r="O937" s="299"/>
      <c r="P937" s="299"/>
      <c r="Q937" s="299"/>
      <c r="R937" s="299"/>
      <c r="S937" s="299"/>
      <c r="T937" s="299"/>
      <c r="U937" s="299"/>
      <c r="V937" s="299"/>
      <c r="W937" s="299"/>
      <c r="X937" s="299"/>
      <c r="Y937" s="299"/>
      <c r="Z937" s="299"/>
    </row>
    <row r="938" spans="1:26" ht="13.5" customHeight="1" x14ac:dyDescent="0.2">
      <c r="A938" s="302">
        <v>935</v>
      </c>
      <c r="B938" s="303"/>
      <c r="C938" s="305"/>
      <c r="D938" s="307"/>
      <c r="E938" s="305"/>
      <c r="F938" s="306"/>
      <c r="G938" s="308" t="str">
        <f t="shared" si="6"/>
        <v/>
      </c>
      <c r="H938" s="308"/>
      <c r="I938" s="309"/>
      <c r="J938" s="308"/>
      <c r="K938" s="303"/>
      <c r="L938" s="303"/>
      <c r="M938" s="308"/>
      <c r="N938" s="299"/>
      <c r="O938" s="299"/>
      <c r="P938" s="299"/>
      <c r="Q938" s="299"/>
      <c r="R938" s="299"/>
      <c r="S938" s="299"/>
      <c r="T938" s="299"/>
      <c r="U938" s="299"/>
      <c r="V938" s="299"/>
      <c r="W938" s="299"/>
      <c r="X938" s="299"/>
      <c r="Y938" s="299"/>
      <c r="Z938" s="299"/>
    </row>
    <row r="939" spans="1:26" ht="13.5" customHeight="1" x14ac:dyDescent="0.2">
      <c r="A939" s="302">
        <v>936</v>
      </c>
      <c r="B939" s="303"/>
      <c r="C939" s="305"/>
      <c r="D939" s="307"/>
      <c r="E939" s="305"/>
      <c r="F939" s="306"/>
      <c r="G939" s="308" t="str">
        <f t="shared" si="6"/>
        <v/>
      </c>
      <c r="H939" s="308"/>
      <c r="I939" s="309"/>
      <c r="J939" s="308"/>
      <c r="K939" s="303"/>
      <c r="L939" s="303"/>
      <c r="M939" s="308"/>
      <c r="N939" s="299"/>
      <c r="O939" s="299"/>
      <c r="P939" s="299"/>
      <c r="Q939" s="299"/>
      <c r="R939" s="299"/>
      <c r="S939" s="299"/>
      <c r="T939" s="299"/>
      <c r="U939" s="299"/>
      <c r="V939" s="299"/>
      <c r="W939" s="299"/>
      <c r="X939" s="299"/>
      <c r="Y939" s="299"/>
      <c r="Z939" s="299"/>
    </row>
    <row r="940" spans="1:26" ht="13.5" customHeight="1" x14ac:dyDescent="0.2">
      <c r="A940" s="302">
        <v>937</v>
      </c>
      <c r="B940" s="303"/>
      <c r="C940" s="305"/>
      <c r="D940" s="307"/>
      <c r="E940" s="305"/>
      <c r="F940" s="306"/>
      <c r="G940" s="308" t="str">
        <f t="shared" si="6"/>
        <v/>
      </c>
      <c r="H940" s="308"/>
      <c r="I940" s="309"/>
      <c r="J940" s="308"/>
      <c r="K940" s="303"/>
      <c r="L940" s="303"/>
      <c r="M940" s="308"/>
      <c r="N940" s="299"/>
      <c r="O940" s="299"/>
      <c r="P940" s="299"/>
      <c r="Q940" s="299"/>
      <c r="R940" s="299"/>
      <c r="S940" s="299"/>
      <c r="T940" s="299"/>
      <c r="U940" s="299"/>
      <c r="V940" s="299"/>
      <c r="W940" s="299"/>
      <c r="X940" s="299"/>
      <c r="Y940" s="299"/>
      <c r="Z940" s="299"/>
    </row>
    <row r="941" spans="1:26" ht="13.5" customHeight="1" x14ac:dyDescent="0.2">
      <c r="A941" s="302">
        <v>938</v>
      </c>
      <c r="B941" s="303"/>
      <c r="C941" s="305"/>
      <c r="D941" s="307"/>
      <c r="E941" s="305"/>
      <c r="F941" s="306"/>
      <c r="G941" s="308" t="str">
        <f t="shared" si="6"/>
        <v/>
      </c>
      <c r="H941" s="308"/>
      <c r="I941" s="309"/>
      <c r="J941" s="308"/>
      <c r="K941" s="303"/>
      <c r="L941" s="303"/>
      <c r="M941" s="308"/>
      <c r="N941" s="299"/>
      <c r="O941" s="299"/>
      <c r="P941" s="299"/>
      <c r="Q941" s="299"/>
      <c r="R941" s="299"/>
      <c r="S941" s="299"/>
      <c r="T941" s="299"/>
      <c r="U941" s="299"/>
      <c r="V941" s="299"/>
      <c r="W941" s="299"/>
      <c r="X941" s="299"/>
      <c r="Y941" s="299"/>
      <c r="Z941" s="299"/>
    </row>
    <row r="942" spans="1:26" ht="13.5" customHeight="1" x14ac:dyDescent="0.2">
      <c r="A942" s="302">
        <v>939</v>
      </c>
      <c r="B942" s="303"/>
      <c r="C942" s="305"/>
      <c r="D942" s="307"/>
      <c r="E942" s="305"/>
      <c r="F942" s="306"/>
      <c r="G942" s="308" t="str">
        <f t="shared" si="6"/>
        <v/>
      </c>
      <c r="H942" s="308"/>
      <c r="I942" s="309"/>
      <c r="J942" s="308"/>
      <c r="K942" s="303"/>
      <c r="L942" s="303"/>
      <c r="M942" s="308"/>
      <c r="N942" s="299"/>
      <c r="O942" s="299"/>
      <c r="P942" s="299"/>
      <c r="Q942" s="299"/>
      <c r="R942" s="299"/>
      <c r="S942" s="299"/>
      <c r="T942" s="299"/>
      <c r="U942" s="299"/>
      <c r="V942" s="299"/>
      <c r="W942" s="299"/>
      <c r="X942" s="299"/>
      <c r="Y942" s="299"/>
      <c r="Z942" s="299"/>
    </row>
    <row r="943" spans="1:26" ht="13.5" customHeight="1" x14ac:dyDescent="0.2">
      <c r="A943" s="302">
        <v>940</v>
      </c>
      <c r="B943" s="303"/>
      <c r="C943" s="305"/>
      <c r="D943" s="307"/>
      <c r="E943" s="305"/>
      <c r="F943" s="306"/>
      <c r="G943" s="308" t="str">
        <f t="shared" si="6"/>
        <v/>
      </c>
      <c r="H943" s="308"/>
      <c r="I943" s="309"/>
      <c r="J943" s="308"/>
      <c r="K943" s="303"/>
      <c r="L943" s="303"/>
      <c r="M943" s="308"/>
      <c r="N943" s="299"/>
      <c r="O943" s="299"/>
      <c r="P943" s="299"/>
      <c r="Q943" s="299"/>
      <c r="R943" s="299"/>
      <c r="S943" s="299"/>
      <c r="T943" s="299"/>
      <c r="U943" s="299"/>
      <c r="V943" s="299"/>
      <c r="W943" s="299"/>
      <c r="X943" s="299"/>
      <c r="Y943" s="299"/>
      <c r="Z943" s="299"/>
    </row>
    <row r="944" spans="1:26" ht="13.5" customHeight="1" x14ac:dyDescent="0.2">
      <c r="A944" s="302">
        <v>941</v>
      </c>
      <c r="B944" s="303"/>
      <c r="C944" s="305"/>
      <c r="D944" s="307"/>
      <c r="E944" s="305"/>
      <c r="F944" s="306"/>
      <c r="G944" s="308" t="str">
        <f t="shared" si="6"/>
        <v/>
      </c>
      <c r="H944" s="308"/>
      <c r="I944" s="309"/>
      <c r="J944" s="308"/>
      <c r="K944" s="303"/>
      <c r="L944" s="303"/>
      <c r="M944" s="308"/>
      <c r="N944" s="299"/>
      <c r="O944" s="299"/>
      <c r="P944" s="299"/>
      <c r="Q944" s="299"/>
      <c r="R944" s="299"/>
      <c r="S944" s="299"/>
      <c r="T944" s="299"/>
      <c r="U944" s="299"/>
      <c r="V944" s="299"/>
      <c r="W944" s="299"/>
      <c r="X944" s="299"/>
      <c r="Y944" s="299"/>
      <c r="Z944" s="299"/>
    </row>
    <row r="945" spans="1:26" ht="13.5" customHeight="1" x14ac:dyDescent="0.2">
      <c r="A945" s="302">
        <v>942</v>
      </c>
      <c r="B945" s="303"/>
      <c r="C945" s="305"/>
      <c r="D945" s="307"/>
      <c r="E945" s="305"/>
      <c r="F945" s="306"/>
      <c r="G945" s="308" t="str">
        <f t="shared" si="6"/>
        <v/>
      </c>
      <c r="H945" s="308"/>
      <c r="I945" s="309"/>
      <c r="J945" s="308"/>
      <c r="K945" s="303"/>
      <c r="L945" s="303"/>
      <c r="M945" s="308"/>
      <c r="N945" s="299"/>
      <c r="O945" s="299"/>
      <c r="P945" s="299"/>
      <c r="Q945" s="299"/>
      <c r="R945" s="299"/>
      <c r="S945" s="299"/>
      <c r="T945" s="299"/>
      <c r="U945" s="299"/>
      <c r="V945" s="299"/>
      <c r="W945" s="299"/>
      <c r="X945" s="299"/>
      <c r="Y945" s="299"/>
      <c r="Z945" s="299"/>
    </row>
    <row r="946" spans="1:26" ht="13.5" customHeight="1" x14ac:dyDescent="0.2">
      <c r="A946" s="302">
        <v>943</v>
      </c>
      <c r="B946" s="303"/>
      <c r="C946" s="305"/>
      <c r="D946" s="307"/>
      <c r="E946" s="305"/>
      <c r="F946" s="306"/>
      <c r="G946" s="308" t="str">
        <f t="shared" si="6"/>
        <v/>
      </c>
      <c r="H946" s="308"/>
      <c r="I946" s="309"/>
      <c r="J946" s="308"/>
      <c r="K946" s="303"/>
      <c r="L946" s="303"/>
      <c r="M946" s="308"/>
      <c r="N946" s="299"/>
      <c r="O946" s="299"/>
      <c r="P946" s="299"/>
      <c r="Q946" s="299"/>
      <c r="R946" s="299"/>
      <c r="S946" s="299"/>
      <c r="T946" s="299"/>
      <c r="U946" s="299"/>
      <c r="V946" s="299"/>
      <c r="W946" s="299"/>
      <c r="X946" s="299"/>
      <c r="Y946" s="299"/>
      <c r="Z946" s="299"/>
    </row>
    <row r="947" spans="1:26" ht="13.5" customHeight="1" x14ac:dyDescent="0.2">
      <c r="A947" s="302">
        <v>944</v>
      </c>
      <c r="B947" s="303"/>
      <c r="C947" s="305"/>
      <c r="D947" s="307"/>
      <c r="E947" s="305"/>
      <c r="F947" s="306"/>
      <c r="G947" s="308" t="str">
        <f t="shared" si="6"/>
        <v/>
      </c>
      <c r="H947" s="308"/>
      <c r="I947" s="309"/>
      <c r="J947" s="308"/>
      <c r="K947" s="303"/>
      <c r="L947" s="303"/>
      <c r="M947" s="308"/>
      <c r="N947" s="299"/>
      <c r="O947" s="299"/>
      <c r="P947" s="299"/>
      <c r="Q947" s="299"/>
      <c r="R947" s="299"/>
      <c r="S947" s="299"/>
      <c r="T947" s="299"/>
      <c r="U947" s="299"/>
      <c r="V947" s="299"/>
      <c r="W947" s="299"/>
      <c r="X947" s="299"/>
      <c r="Y947" s="299"/>
      <c r="Z947" s="299"/>
    </row>
    <row r="948" spans="1:26" ht="13.5" customHeight="1" x14ac:dyDescent="0.2">
      <c r="A948" s="302">
        <v>945</v>
      </c>
      <c r="B948" s="303"/>
      <c r="C948" s="305"/>
      <c r="D948" s="307"/>
      <c r="E948" s="305"/>
      <c r="F948" s="306"/>
      <c r="G948" s="308" t="str">
        <f t="shared" si="6"/>
        <v/>
      </c>
      <c r="H948" s="308"/>
      <c r="I948" s="309"/>
      <c r="J948" s="308"/>
      <c r="K948" s="303"/>
      <c r="L948" s="303"/>
      <c r="M948" s="308"/>
      <c r="N948" s="299"/>
      <c r="O948" s="299"/>
      <c r="P948" s="299"/>
      <c r="Q948" s="299"/>
      <c r="R948" s="299"/>
      <c r="S948" s="299"/>
      <c r="T948" s="299"/>
      <c r="U948" s="299"/>
      <c r="V948" s="299"/>
      <c r="W948" s="299"/>
      <c r="X948" s="299"/>
      <c r="Y948" s="299"/>
      <c r="Z948" s="299"/>
    </row>
    <row r="949" spans="1:26" ht="13.5" customHeight="1" x14ac:dyDescent="0.2">
      <c r="A949" s="302">
        <v>946</v>
      </c>
      <c r="B949" s="303"/>
      <c r="C949" s="305"/>
      <c r="D949" s="307"/>
      <c r="E949" s="305"/>
      <c r="F949" s="306"/>
      <c r="G949" s="308" t="str">
        <f t="shared" si="6"/>
        <v/>
      </c>
      <c r="H949" s="308"/>
      <c r="I949" s="309"/>
      <c r="J949" s="308"/>
      <c r="K949" s="303"/>
      <c r="L949" s="303"/>
      <c r="M949" s="308"/>
      <c r="N949" s="299"/>
      <c r="O949" s="299"/>
      <c r="P949" s="299"/>
      <c r="Q949" s="299"/>
      <c r="R949" s="299"/>
      <c r="S949" s="299"/>
      <c r="T949" s="299"/>
      <c r="U949" s="299"/>
      <c r="V949" s="299"/>
      <c r="W949" s="299"/>
      <c r="X949" s="299"/>
      <c r="Y949" s="299"/>
      <c r="Z949" s="299"/>
    </row>
    <row r="950" spans="1:26" ht="13.5" customHeight="1" x14ac:dyDescent="0.2">
      <c r="A950" s="302">
        <v>947</v>
      </c>
      <c r="B950" s="303"/>
      <c r="C950" s="305"/>
      <c r="D950" s="307"/>
      <c r="E950" s="305"/>
      <c r="F950" s="306"/>
      <c r="G950" s="308" t="str">
        <f t="shared" si="6"/>
        <v/>
      </c>
      <c r="H950" s="308"/>
      <c r="I950" s="309"/>
      <c r="J950" s="308"/>
      <c r="K950" s="303"/>
      <c r="L950" s="303"/>
      <c r="M950" s="308"/>
      <c r="N950" s="299"/>
      <c r="O950" s="299"/>
      <c r="P950" s="299"/>
      <c r="Q950" s="299"/>
      <c r="R950" s="299"/>
      <c r="S950" s="299"/>
      <c r="T950" s="299"/>
      <c r="U950" s="299"/>
      <c r="V950" s="299"/>
      <c r="W950" s="299"/>
      <c r="X950" s="299"/>
      <c r="Y950" s="299"/>
      <c r="Z950" s="299"/>
    </row>
    <row r="951" spans="1:26" ht="13.5" customHeight="1" x14ac:dyDescent="0.2">
      <c r="A951" s="302">
        <v>948</v>
      </c>
      <c r="B951" s="303"/>
      <c r="C951" s="305"/>
      <c r="D951" s="307"/>
      <c r="E951" s="305"/>
      <c r="F951" s="306"/>
      <c r="G951" s="308" t="str">
        <f t="shared" si="6"/>
        <v/>
      </c>
      <c r="H951" s="308"/>
      <c r="I951" s="309"/>
      <c r="J951" s="308"/>
      <c r="K951" s="303"/>
      <c r="L951" s="303"/>
      <c r="M951" s="308"/>
      <c r="N951" s="299"/>
      <c r="O951" s="299"/>
      <c r="P951" s="299"/>
      <c r="Q951" s="299"/>
      <c r="R951" s="299"/>
      <c r="S951" s="299"/>
      <c r="T951" s="299"/>
      <c r="U951" s="299"/>
      <c r="V951" s="299"/>
      <c r="W951" s="299"/>
      <c r="X951" s="299"/>
      <c r="Y951" s="299"/>
      <c r="Z951" s="299"/>
    </row>
    <row r="952" spans="1:26" ht="13.5" customHeight="1" x14ac:dyDescent="0.2">
      <c r="A952" s="302">
        <v>949</v>
      </c>
      <c r="B952" s="303"/>
      <c r="C952" s="305"/>
      <c r="D952" s="307"/>
      <c r="E952" s="305"/>
      <c r="F952" s="306"/>
      <c r="G952" s="308" t="str">
        <f t="shared" si="6"/>
        <v/>
      </c>
      <c r="H952" s="308"/>
      <c r="I952" s="309"/>
      <c r="J952" s="308"/>
      <c r="K952" s="303"/>
      <c r="L952" s="303"/>
      <c r="M952" s="308"/>
      <c r="N952" s="299"/>
      <c r="O952" s="299"/>
      <c r="P952" s="299"/>
      <c r="Q952" s="299"/>
      <c r="R952" s="299"/>
      <c r="S952" s="299"/>
      <c r="T952" s="299"/>
      <c r="U952" s="299"/>
      <c r="V952" s="299"/>
      <c r="W952" s="299"/>
      <c r="X952" s="299"/>
      <c r="Y952" s="299"/>
      <c r="Z952" s="299"/>
    </row>
    <row r="953" spans="1:26" ht="13.5" customHeight="1" x14ac:dyDescent="0.2">
      <c r="A953" s="302">
        <v>950</v>
      </c>
      <c r="B953" s="303"/>
      <c r="C953" s="305"/>
      <c r="D953" s="307"/>
      <c r="E953" s="305"/>
      <c r="F953" s="306"/>
      <c r="G953" s="308" t="str">
        <f t="shared" si="6"/>
        <v/>
      </c>
      <c r="H953" s="308"/>
      <c r="I953" s="309"/>
      <c r="J953" s="308"/>
      <c r="K953" s="303"/>
      <c r="L953" s="303"/>
      <c r="M953" s="308"/>
      <c r="N953" s="299"/>
      <c r="O953" s="299"/>
      <c r="P953" s="299"/>
      <c r="Q953" s="299"/>
      <c r="R953" s="299"/>
      <c r="S953" s="299"/>
      <c r="T953" s="299"/>
      <c r="U953" s="299"/>
      <c r="V953" s="299"/>
      <c r="W953" s="299"/>
      <c r="X953" s="299"/>
      <c r="Y953" s="299"/>
      <c r="Z953" s="299"/>
    </row>
    <row r="954" spans="1:26" ht="13.5" customHeight="1" x14ac:dyDescent="0.2">
      <c r="A954" s="302">
        <v>951</v>
      </c>
      <c r="B954" s="303"/>
      <c r="C954" s="305"/>
      <c r="D954" s="307"/>
      <c r="E954" s="305"/>
      <c r="F954" s="306"/>
      <c r="G954" s="308" t="str">
        <f t="shared" si="6"/>
        <v/>
      </c>
      <c r="H954" s="308"/>
      <c r="I954" s="309"/>
      <c r="J954" s="308"/>
      <c r="K954" s="303"/>
      <c r="L954" s="303"/>
      <c r="M954" s="308"/>
      <c r="N954" s="299"/>
      <c r="O954" s="299"/>
      <c r="P954" s="299"/>
      <c r="Q954" s="299"/>
      <c r="R954" s="299"/>
      <c r="S954" s="299"/>
      <c r="T954" s="299"/>
      <c r="U954" s="299"/>
      <c r="V954" s="299"/>
      <c r="W954" s="299"/>
      <c r="X954" s="299"/>
      <c r="Y954" s="299"/>
      <c r="Z954" s="299"/>
    </row>
    <row r="955" spans="1:26" ht="13.5" customHeight="1" x14ac:dyDescent="0.2">
      <c r="A955" s="302">
        <v>952</v>
      </c>
      <c r="B955" s="303"/>
      <c r="C955" s="305"/>
      <c r="D955" s="307"/>
      <c r="E955" s="305"/>
      <c r="F955" s="306"/>
      <c r="G955" s="308" t="str">
        <f t="shared" si="6"/>
        <v/>
      </c>
      <c r="H955" s="308"/>
      <c r="I955" s="309"/>
      <c r="J955" s="308"/>
      <c r="K955" s="303"/>
      <c r="L955" s="303"/>
      <c r="M955" s="308"/>
      <c r="N955" s="299"/>
      <c r="O955" s="299"/>
      <c r="P955" s="299"/>
      <c r="Q955" s="299"/>
      <c r="R955" s="299"/>
      <c r="S955" s="299"/>
      <c r="T955" s="299"/>
      <c r="U955" s="299"/>
      <c r="V955" s="299"/>
      <c r="W955" s="299"/>
      <c r="X955" s="299"/>
      <c r="Y955" s="299"/>
      <c r="Z955" s="299"/>
    </row>
    <row r="956" spans="1:26" ht="13.5" customHeight="1" x14ac:dyDescent="0.2">
      <c r="A956" s="302">
        <v>953</v>
      </c>
      <c r="B956" s="303"/>
      <c r="C956" s="305"/>
      <c r="D956" s="307"/>
      <c r="E956" s="305"/>
      <c r="F956" s="306"/>
      <c r="G956" s="308" t="str">
        <f t="shared" si="6"/>
        <v/>
      </c>
      <c r="H956" s="308"/>
      <c r="I956" s="309"/>
      <c r="J956" s="308"/>
      <c r="K956" s="303"/>
      <c r="L956" s="303"/>
      <c r="M956" s="308"/>
      <c r="N956" s="299"/>
      <c r="O956" s="299"/>
      <c r="P956" s="299"/>
      <c r="Q956" s="299"/>
      <c r="R956" s="299"/>
      <c r="S956" s="299"/>
      <c r="T956" s="299"/>
      <c r="U956" s="299"/>
      <c r="V956" s="299"/>
      <c r="W956" s="299"/>
      <c r="X956" s="299"/>
      <c r="Y956" s="299"/>
      <c r="Z956" s="299"/>
    </row>
    <row r="957" spans="1:26" ht="13.5" customHeight="1" x14ac:dyDescent="0.2">
      <c r="A957" s="302">
        <v>954</v>
      </c>
      <c r="B957" s="303"/>
      <c r="C957" s="305"/>
      <c r="D957" s="307"/>
      <c r="E957" s="305"/>
      <c r="F957" s="306"/>
      <c r="G957" s="308" t="str">
        <f t="shared" si="6"/>
        <v/>
      </c>
      <c r="H957" s="308"/>
      <c r="I957" s="309"/>
      <c r="J957" s="308"/>
      <c r="K957" s="303"/>
      <c r="L957" s="303"/>
      <c r="M957" s="308"/>
      <c r="N957" s="299"/>
      <c r="O957" s="299"/>
      <c r="P957" s="299"/>
      <c r="Q957" s="299"/>
      <c r="R957" s="299"/>
      <c r="S957" s="299"/>
      <c r="T957" s="299"/>
      <c r="U957" s="299"/>
      <c r="V957" s="299"/>
      <c r="W957" s="299"/>
      <c r="X957" s="299"/>
      <c r="Y957" s="299"/>
      <c r="Z957" s="299"/>
    </row>
    <row r="958" spans="1:26" ht="13.5" customHeight="1" x14ac:dyDescent="0.2">
      <c r="A958" s="302">
        <v>955</v>
      </c>
      <c r="B958" s="303"/>
      <c r="C958" s="305"/>
      <c r="D958" s="307"/>
      <c r="E958" s="305"/>
      <c r="F958" s="306"/>
      <c r="G958" s="308" t="str">
        <f t="shared" si="6"/>
        <v/>
      </c>
      <c r="H958" s="308"/>
      <c r="I958" s="309"/>
      <c r="J958" s="308"/>
      <c r="K958" s="303"/>
      <c r="L958" s="303"/>
      <c r="M958" s="308"/>
      <c r="N958" s="299"/>
      <c r="O958" s="299"/>
      <c r="P958" s="299"/>
      <c r="Q958" s="299"/>
      <c r="R958" s="299"/>
      <c r="S958" s="299"/>
      <c r="T958" s="299"/>
      <c r="U958" s="299"/>
      <c r="V958" s="299"/>
      <c r="W958" s="299"/>
      <c r="X958" s="299"/>
      <c r="Y958" s="299"/>
      <c r="Z958" s="299"/>
    </row>
    <row r="959" spans="1:26" ht="13.5" customHeight="1" x14ac:dyDescent="0.2">
      <c r="A959" s="302">
        <v>956</v>
      </c>
      <c r="B959" s="303"/>
      <c r="C959" s="305"/>
      <c r="D959" s="307"/>
      <c r="E959" s="305"/>
      <c r="F959" s="306"/>
      <c r="G959" s="308" t="str">
        <f t="shared" si="6"/>
        <v/>
      </c>
      <c r="H959" s="308"/>
      <c r="I959" s="309"/>
      <c r="J959" s="308"/>
      <c r="K959" s="303"/>
      <c r="L959" s="303"/>
      <c r="M959" s="308"/>
      <c r="N959" s="299"/>
      <c r="O959" s="299"/>
      <c r="P959" s="299"/>
      <c r="Q959" s="299"/>
      <c r="R959" s="299"/>
      <c r="S959" s="299"/>
      <c r="T959" s="299"/>
      <c r="U959" s="299"/>
      <c r="V959" s="299"/>
      <c r="W959" s="299"/>
      <c r="X959" s="299"/>
      <c r="Y959" s="299"/>
      <c r="Z959" s="299"/>
    </row>
    <row r="960" spans="1:26" ht="13.5" customHeight="1" x14ac:dyDescent="0.2">
      <c r="A960" s="302">
        <v>957</v>
      </c>
      <c r="B960" s="303"/>
      <c r="C960" s="305"/>
      <c r="D960" s="307"/>
      <c r="E960" s="305"/>
      <c r="F960" s="306"/>
      <c r="G960" s="308" t="str">
        <f t="shared" si="6"/>
        <v/>
      </c>
      <c r="H960" s="308"/>
      <c r="I960" s="309"/>
      <c r="J960" s="308"/>
      <c r="K960" s="303"/>
      <c r="L960" s="303"/>
      <c r="M960" s="308"/>
      <c r="N960" s="299"/>
      <c r="O960" s="299"/>
      <c r="P960" s="299"/>
      <c r="Q960" s="299"/>
      <c r="R960" s="299"/>
      <c r="S960" s="299"/>
      <c r="T960" s="299"/>
      <c r="U960" s="299"/>
      <c r="V960" s="299"/>
      <c r="W960" s="299"/>
      <c r="X960" s="299"/>
      <c r="Y960" s="299"/>
      <c r="Z960" s="299"/>
    </row>
    <row r="961" spans="1:26" ht="13.5" customHeight="1" x14ac:dyDescent="0.2">
      <c r="A961" s="302">
        <v>958</v>
      </c>
      <c r="B961" s="303"/>
      <c r="C961" s="305"/>
      <c r="D961" s="307"/>
      <c r="E961" s="305"/>
      <c r="F961" s="306"/>
      <c r="G961" s="308" t="str">
        <f t="shared" si="6"/>
        <v/>
      </c>
      <c r="H961" s="308"/>
      <c r="I961" s="309"/>
      <c r="J961" s="308"/>
      <c r="K961" s="303"/>
      <c r="L961" s="303"/>
      <c r="M961" s="308"/>
      <c r="N961" s="299"/>
      <c r="O961" s="299"/>
      <c r="P961" s="299"/>
      <c r="Q961" s="299"/>
      <c r="R961" s="299"/>
      <c r="S961" s="299"/>
      <c r="T961" s="299"/>
      <c r="U961" s="299"/>
      <c r="V961" s="299"/>
      <c r="W961" s="299"/>
      <c r="X961" s="299"/>
      <c r="Y961" s="299"/>
      <c r="Z961" s="299"/>
    </row>
    <row r="962" spans="1:26" ht="13.5" customHeight="1" x14ac:dyDescent="0.2">
      <c r="A962" s="302">
        <v>959</v>
      </c>
      <c r="B962" s="303"/>
      <c r="C962" s="305"/>
      <c r="D962" s="307"/>
      <c r="E962" s="305"/>
      <c r="F962" s="306"/>
      <c r="G962" s="308" t="str">
        <f t="shared" si="6"/>
        <v/>
      </c>
      <c r="H962" s="308"/>
      <c r="I962" s="309"/>
      <c r="J962" s="308"/>
      <c r="K962" s="303"/>
      <c r="L962" s="303"/>
      <c r="M962" s="308"/>
      <c r="N962" s="299"/>
      <c r="O962" s="299"/>
      <c r="P962" s="299"/>
      <c r="Q962" s="299"/>
      <c r="R962" s="299"/>
      <c r="S962" s="299"/>
      <c r="T962" s="299"/>
      <c r="U962" s="299"/>
      <c r="V962" s="299"/>
      <c r="W962" s="299"/>
      <c r="X962" s="299"/>
      <c r="Y962" s="299"/>
      <c r="Z962" s="299"/>
    </row>
    <row r="963" spans="1:26" ht="13.5" customHeight="1" x14ac:dyDescent="0.2">
      <c r="A963" s="302">
        <v>960</v>
      </c>
      <c r="B963" s="303"/>
      <c r="C963" s="305"/>
      <c r="D963" s="307"/>
      <c r="E963" s="305"/>
      <c r="F963" s="306"/>
      <c r="G963" s="308" t="str">
        <f t="shared" si="6"/>
        <v/>
      </c>
      <c r="H963" s="308"/>
      <c r="I963" s="309"/>
      <c r="J963" s="308"/>
      <c r="K963" s="303"/>
      <c r="L963" s="303"/>
      <c r="M963" s="308"/>
      <c r="N963" s="299"/>
      <c r="O963" s="299"/>
      <c r="P963" s="299"/>
      <c r="Q963" s="299"/>
      <c r="R963" s="299"/>
      <c r="S963" s="299"/>
      <c r="T963" s="299"/>
      <c r="U963" s="299"/>
      <c r="V963" s="299"/>
      <c r="W963" s="299"/>
      <c r="X963" s="299"/>
      <c r="Y963" s="299"/>
      <c r="Z963" s="299"/>
    </row>
    <row r="964" spans="1:26" ht="13.5" customHeight="1" x14ac:dyDescent="0.2">
      <c r="A964" s="302">
        <v>961</v>
      </c>
      <c r="B964" s="303"/>
      <c r="C964" s="305"/>
      <c r="D964" s="307"/>
      <c r="E964" s="305"/>
      <c r="F964" s="306"/>
      <c r="G964" s="308" t="str">
        <f t="shared" si="6"/>
        <v/>
      </c>
      <c r="H964" s="308"/>
      <c r="I964" s="309"/>
      <c r="J964" s="308"/>
      <c r="K964" s="303"/>
      <c r="L964" s="303"/>
      <c r="M964" s="308"/>
      <c r="N964" s="299"/>
      <c r="O964" s="299"/>
      <c r="P964" s="299"/>
      <c r="Q964" s="299"/>
      <c r="R964" s="299"/>
      <c r="S964" s="299"/>
      <c r="T964" s="299"/>
      <c r="U964" s="299"/>
      <c r="V964" s="299"/>
      <c r="W964" s="299"/>
      <c r="X964" s="299"/>
      <c r="Y964" s="299"/>
      <c r="Z964" s="299"/>
    </row>
    <row r="965" spans="1:26" ht="13.5" customHeight="1" x14ac:dyDescent="0.2">
      <c r="A965" s="302">
        <v>962</v>
      </c>
      <c r="B965" s="303"/>
      <c r="C965" s="305"/>
      <c r="D965" s="307"/>
      <c r="E965" s="305"/>
      <c r="F965" s="306"/>
      <c r="G965" s="308" t="str">
        <f t="shared" si="6"/>
        <v/>
      </c>
      <c r="H965" s="308"/>
      <c r="I965" s="309"/>
      <c r="J965" s="308"/>
      <c r="K965" s="303"/>
      <c r="L965" s="303"/>
      <c r="M965" s="308"/>
      <c r="N965" s="299"/>
      <c r="O965" s="299"/>
      <c r="P965" s="299"/>
      <c r="Q965" s="299"/>
      <c r="R965" s="299"/>
      <c r="S965" s="299"/>
      <c r="T965" s="299"/>
      <c r="U965" s="299"/>
      <c r="V965" s="299"/>
      <c r="W965" s="299"/>
      <c r="X965" s="299"/>
      <c r="Y965" s="299"/>
      <c r="Z965" s="299"/>
    </row>
    <row r="966" spans="1:26" ht="13.5" customHeight="1" x14ac:dyDescent="0.2">
      <c r="A966" s="302">
        <v>963</v>
      </c>
      <c r="B966" s="303"/>
      <c r="C966" s="305"/>
      <c r="D966" s="307"/>
      <c r="E966" s="305"/>
      <c r="F966" s="306"/>
      <c r="G966" s="308" t="str">
        <f t="shared" si="6"/>
        <v/>
      </c>
      <c r="H966" s="308"/>
      <c r="I966" s="309"/>
      <c r="J966" s="308"/>
      <c r="K966" s="303"/>
      <c r="L966" s="303"/>
      <c r="M966" s="308"/>
      <c r="N966" s="299"/>
      <c r="O966" s="299"/>
      <c r="P966" s="299"/>
      <c r="Q966" s="299"/>
      <c r="R966" s="299"/>
      <c r="S966" s="299"/>
      <c r="T966" s="299"/>
      <c r="U966" s="299"/>
      <c r="V966" s="299"/>
      <c r="W966" s="299"/>
      <c r="X966" s="299"/>
      <c r="Y966" s="299"/>
      <c r="Z966" s="299"/>
    </row>
    <row r="967" spans="1:26" ht="13.5" customHeight="1" x14ac:dyDescent="0.2">
      <c r="A967" s="302">
        <v>964</v>
      </c>
      <c r="B967" s="303"/>
      <c r="C967" s="305"/>
      <c r="D967" s="307"/>
      <c r="E967" s="305"/>
      <c r="F967" s="306"/>
      <c r="G967" s="308" t="str">
        <f t="shared" si="6"/>
        <v/>
      </c>
      <c r="H967" s="308"/>
      <c r="I967" s="309"/>
      <c r="J967" s="308"/>
      <c r="K967" s="303"/>
      <c r="L967" s="303"/>
      <c r="M967" s="308"/>
      <c r="N967" s="299"/>
      <c r="O967" s="299"/>
      <c r="P967" s="299"/>
      <c r="Q967" s="299"/>
      <c r="R967" s="299"/>
      <c r="S967" s="299"/>
      <c r="T967" s="299"/>
      <c r="U967" s="299"/>
      <c r="V967" s="299"/>
      <c r="W967" s="299"/>
      <c r="X967" s="299"/>
      <c r="Y967" s="299"/>
      <c r="Z967" s="299"/>
    </row>
    <row r="968" spans="1:26" ht="13.5" customHeight="1" x14ac:dyDescent="0.2">
      <c r="A968" s="302">
        <v>965</v>
      </c>
      <c r="B968" s="303"/>
      <c r="C968" s="305"/>
      <c r="D968" s="307"/>
      <c r="E968" s="305"/>
      <c r="F968" s="306"/>
      <c r="G968" s="308" t="str">
        <f t="shared" si="6"/>
        <v/>
      </c>
      <c r="H968" s="308"/>
      <c r="I968" s="309"/>
      <c r="J968" s="308"/>
      <c r="K968" s="303"/>
      <c r="L968" s="303"/>
      <c r="M968" s="308"/>
      <c r="N968" s="299"/>
      <c r="O968" s="299"/>
      <c r="P968" s="299"/>
      <c r="Q968" s="299"/>
      <c r="R968" s="299"/>
      <c r="S968" s="299"/>
      <c r="T968" s="299"/>
      <c r="U968" s="299"/>
      <c r="V968" s="299"/>
      <c r="W968" s="299"/>
      <c r="X968" s="299"/>
      <c r="Y968" s="299"/>
      <c r="Z968" s="299"/>
    </row>
    <row r="969" spans="1:26" ht="13.5" customHeight="1" x14ac:dyDescent="0.2">
      <c r="A969" s="302">
        <v>966</v>
      </c>
      <c r="B969" s="303"/>
      <c r="C969" s="305"/>
      <c r="D969" s="307"/>
      <c r="E969" s="305"/>
      <c r="F969" s="306"/>
      <c r="G969" s="308" t="str">
        <f t="shared" si="6"/>
        <v/>
      </c>
      <c r="H969" s="308"/>
      <c r="I969" s="309"/>
      <c r="J969" s="308"/>
      <c r="K969" s="303"/>
      <c r="L969" s="303"/>
      <c r="M969" s="308"/>
      <c r="N969" s="299"/>
      <c r="O969" s="299"/>
      <c r="P969" s="299"/>
      <c r="Q969" s="299"/>
      <c r="R969" s="299"/>
      <c r="S969" s="299"/>
      <c r="T969" s="299"/>
      <c r="U969" s="299"/>
      <c r="V969" s="299"/>
      <c r="W969" s="299"/>
      <c r="X969" s="299"/>
      <c r="Y969" s="299"/>
      <c r="Z969" s="299"/>
    </row>
    <row r="970" spans="1:26" ht="13.5" customHeight="1" x14ac:dyDescent="0.2">
      <c r="A970" s="302">
        <v>967</v>
      </c>
      <c r="B970" s="303"/>
      <c r="C970" s="305"/>
      <c r="D970" s="307"/>
      <c r="E970" s="305"/>
      <c r="F970" s="306"/>
      <c r="G970" s="308" t="str">
        <f t="shared" si="6"/>
        <v/>
      </c>
      <c r="H970" s="308"/>
      <c r="I970" s="309"/>
      <c r="J970" s="308"/>
      <c r="K970" s="303"/>
      <c r="L970" s="303"/>
      <c r="M970" s="308"/>
      <c r="N970" s="299"/>
      <c r="O970" s="299"/>
      <c r="P970" s="299"/>
      <c r="Q970" s="299"/>
      <c r="R970" s="299"/>
      <c r="S970" s="299"/>
      <c r="T970" s="299"/>
      <c r="U970" s="299"/>
      <c r="V970" s="299"/>
      <c r="W970" s="299"/>
      <c r="X970" s="299"/>
      <c r="Y970" s="299"/>
      <c r="Z970" s="299"/>
    </row>
    <row r="971" spans="1:26" ht="13.5" customHeight="1" x14ac:dyDescent="0.2">
      <c r="A971" s="302">
        <v>968</v>
      </c>
      <c r="B971" s="303"/>
      <c r="C971" s="305"/>
      <c r="D971" s="307"/>
      <c r="E971" s="305"/>
      <c r="F971" s="306"/>
      <c r="G971" s="308" t="str">
        <f t="shared" si="6"/>
        <v/>
      </c>
      <c r="H971" s="308"/>
      <c r="I971" s="309"/>
      <c r="J971" s="308"/>
      <c r="K971" s="303"/>
      <c r="L971" s="303"/>
      <c r="M971" s="308"/>
      <c r="N971" s="299"/>
      <c r="O971" s="299"/>
      <c r="P971" s="299"/>
      <c r="Q971" s="299"/>
      <c r="R971" s="299"/>
      <c r="S971" s="299"/>
      <c r="T971" s="299"/>
      <c r="U971" s="299"/>
      <c r="V971" s="299"/>
      <c r="W971" s="299"/>
      <c r="X971" s="299"/>
      <c r="Y971" s="299"/>
      <c r="Z971" s="299"/>
    </row>
    <row r="972" spans="1:26" ht="13.5" customHeight="1" x14ac:dyDescent="0.2">
      <c r="A972" s="302">
        <v>969</v>
      </c>
      <c r="B972" s="303"/>
      <c r="C972" s="305"/>
      <c r="D972" s="307"/>
      <c r="E972" s="305"/>
      <c r="F972" s="306"/>
      <c r="G972" s="308" t="str">
        <f t="shared" si="6"/>
        <v/>
      </c>
      <c r="H972" s="308"/>
      <c r="I972" s="309"/>
      <c r="J972" s="308"/>
      <c r="K972" s="303"/>
      <c r="L972" s="303"/>
      <c r="M972" s="308"/>
      <c r="N972" s="299"/>
      <c r="O972" s="299"/>
      <c r="P972" s="299"/>
      <c r="Q972" s="299"/>
      <c r="R972" s="299"/>
      <c r="S972" s="299"/>
      <c r="T972" s="299"/>
      <c r="U972" s="299"/>
      <c r="V972" s="299"/>
      <c r="W972" s="299"/>
      <c r="X972" s="299"/>
      <c r="Y972" s="299"/>
      <c r="Z972" s="299"/>
    </row>
    <row r="973" spans="1:26" ht="13.5" customHeight="1" x14ac:dyDescent="0.2">
      <c r="A973" s="302">
        <v>970</v>
      </c>
      <c r="B973" s="303"/>
      <c r="C973" s="305"/>
      <c r="D973" s="307"/>
      <c r="E973" s="305"/>
      <c r="F973" s="306"/>
      <c r="G973" s="308" t="str">
        <f t="shared" si="6"/>
        <v/>
      </c>
      <c r="H973" s="308"/>
      <c r="I973" s="309"/>
      <c r="J973" s="308"/>
      <c r="K973" s="303"/>
      <c r="L973" s="303"/>
      <c r="M973" s="308"/>
      <c r="N973" s="299"/>
      <c r="O973" s="299"/>
      <c r="P973" s="299"/>
      <c r="Q973" s="299"/>
      <c r="R973" s="299"/>
      <c r="S973" s="299"/>
      <c r="T973" s="299"/>
      <c r="U973" s="299"/>
      <c r="V973" s="299"/>
      <c r="W973" s="299"/>
      <c r="X973" s="299"/>
      <c r="Y973" s="299"/>
      <c r="Z973" s="299"/>
    </row>
    <row r="974" spans="1:26" ht="13.5" customHeight="1" x14ac:dyDescent="0.2">
      <c r="A974" s="302">
        <v>971</v>
      </c>
      <c r="B974" s="303"/>
      <c r="C974" s="305"/>
      <c r="D974" s="307"/>
      <c r="E974" s="305"/>
      <c r="F974" s="306"/>
      <c r="G974" s="308" t="str">
        <f t="shared" si="6"/>
        <v/>
      </c>
      <c r="H974" s="308"/>
      <c r="I974" s="309"/>
      <c r="J974" s="308"/>
      <c r="K974" s="303"/>
      <c r="L974" s="303"/>
      <c r="M974" s="308"/>
      <c r="N974" s="299"/>
      <c r="O974" s="299"/>
      <c r="P974" s="299"/>
      <c r="Q974" s="299"/>
      <c r="R974" s="299"/>
      <c r="S974" s="299"/>
      <c r="T974" s="299"/>
      <c r="U974" s="299"/>
      <c r="V974" s="299"/>
      <c r="W974" s="299"/>
      <c r="X974" s="299"/>
      <c r="Y974" s="299"/>
      <c r="Z974" s="299"/>
    </row>
    <row r="975" spans="1:26" ht="13.5" customHeight="1" x14ac:dyDescent="0.2">
      <c r="A975" s="302">
        <v>972</v>
      </c>
      <c r="B975" s="303"/>
      <c r="C975" s="305"/>
      <c r="D975" s="307"/>
      <c r="E975" s="305"/>
      <c r="F975" s="306"/>
      <c r="G975" s="308" t="str">
        <f t="shared" si="6"/>
        <v/>
      </c>
      <c r="H975" s="308"/>
      <c r="I975" s="309"/>
      <c r="J975" s="308"/>
      <c r="K975" s="303"/>
      <c r="L975" s="303"/>
      <c r="M975" s="308"/>
      <c r="N975" s="299"/>
      <c r="O975" s="299"/>
      <c r="P975" s="299"/>
      <c r="Q975" s="299"/>
      <c r="R975" s="299"/>
      <c r="S975" s="299"/>
      <c r="T975" s="299"/>
      <c r="U975" s="299"/>
      <c r="V975" s="299"/>
      <c r="W975" s="299"/>
      <c r="X975" s="299"/>
      <c r="Y975" s="299"/>
      <c r="Z975" s="299"/>
    </row>
    <row r="976" spans="1:26" ht="13.5" customHeight="1" x14ac:dyDescent="0.2">
      <c r="A976" s="302">
        <v>973</v>
      </c>
      <c r="B976" s="303"/>
      <c r="C976" s="305"/>
      <c r="D976" s="307"/>
      <c r="E976" s="305"/>
      <c r="F976" s="306"/>
      <c r="G976" s="308" t="str">
        <f t="shared" si="6"/>
        <v/>
      </c>
      <c r="H976" s="308"/>
      <c r="I976" s="309"/>
      <c r="J976" s="308"/>
      <c r="K976" s="303"/>
      <c r="L976" s="303"/>
      <c r="M976" s="308"/>
      <c r="N976" s="299"/>
      <c r="O976" s="299"/>
      <c r="P976" s="299"/>
      <c r="Q976" s="299"/>
      <c r="R976" s="299"/>
      <c r="S976" s="299"/>
      <c r="T976" s="299"/>
      <c r="U976" s="299"/>
      <c r="V976" s="299"/>
      <c r="W976" s="299"/>
      <c r="X976" s="299"/>
      <c r="Y976" s="299"/>
      <c r="Z976" s="299"/>
    </row>
    <row r="977" spans="1:26" ht="13.5" customHeight="1" x14ac:dyDescent="0.2">
      <c r="A977" s="302">
        <v>974</v>
      </c>
      <c r="B977" s="303"/>
      <c r="C977" s="305"/>
      <c r="D977" s="307"/>
      <c r="E977" s="305"/>
      <c r="F977" s="306"/>
      <c r="G977" s="308" t="str">
        <f t="shared" si="6"/>
        <v/>
      </c>
      <c r="H977" s="308"/>
      <c r="I977" s="309"/>
      <c r="J977" s="308"/>
      <c r="K977" s="303"/>
      <c r="L977" s="303"/>
      <c r="M977" s="308"/>
      <c r="N977" s="299"/>
      <c r="O977" s="299"/>
      <c r="P977" s="299"/>
      <c r="Q977" s="299"/>
      <c r="R977" s="299"/>
      <c r="S977" s="299"/>
      <c r="T977" s="299"/>
      <c r="U977" s="299"/>
      <c r="V977" s="299"/>
      <c r="W977" s="299"/>
      <c r="X977" s="299"/>
      <c r="Y977" s="299"/>
      <c r="Z977" s="299"/>
    </row>
    <row r="978" spans="1:26" ht="13.5" customHeight="1" x14ac:dyDescent="0.2">
      <c r="A978" s="302">
        <v>975</v>
      </c>
      <c r="B978" s="303"/>
      <c r="C978" s="305"/>
      <c r="D978" s="307"/>
      <c r="E978" s="305"/>
      <c r="F978" s="306"/>
      <c r="G978" s="308" t="str">
        <f t="shared" si="6"/>
        <v/>
      </c>
      <c r="H978" s="308"/>
      <c r="I978" s="309"/>
      <c r="J978" s="308"/>
      <c r="K978" s="303"/>
      <c r="L978" s="303"/>
      <c r="M978" s="308"/>
      <c r="N978" s="299"/>
      <c r="O978" s="299"/>
      <c r="P978" s="299"/>
      <c r="Q978" s="299"/>
      <c r="R978" s="299"/>
      <c r="S978" s="299"/>
      <c r="T978" s="299"/>
      <c r="U978" s="299"/>
      <c r="V978" s="299"/>
      <c r="W978" s="299"/>
      <c r="X978" s="299"/>
      <c r="Y978" s="299"/>
      <c r="Z978" s="299"/>
    </row>
    <row r="979" spans="1:26" ht="13.5" customHeight="1" x14ac:dyDescent="0.2">
      <c r="A979" s="302">
        <v>976</v>
      </c>
      <c r="B979" s="303"/>
      <c r="C979" s="305"/>
      <c r="D979" s="307"/>
      <c r="E979" s="305"/>
      <c r="F979" s="306"/>
      <c r="G979" s="308" t="str">
        <f t="shared" si="6"/>
        <v/>
      </c>
      <c r="H979" s="308"/>
      <c r="I979" s="309"/>
      <c r="J979" s="308"/>
      <c r="K979" s="303"/>
      <c r="L979" s="303"/>
      <c r="M979" s="308"/>
      <c r="N979" s="299"/>
      <c r="O979" s="299"/>
      <c r="P979" s="299"/>
      <c r="Q979" s="299"/>
      <c r="R979" s="299"/>
      <c r="S979" s="299"/>
      <c r="T979" s="299"/>
      <c r="U979" s="299"/>
      <c r="V979" s="299"/>
      <c r="W979" s="299"/>
      <c r="X979" s="299"/>
      <c r="Y979" s="299"/>
      <c r="Z979" s="299"/>
    </row>
    <row r="980" spans="1:26" ht="13.5" customHeight="1" x14ac:dyDescent="0.2">
      <c r="A980" s="302">
        <v>977</v>
      </c>
      <c r="B980" s="303"/>
      <c r="C980" s="305"/>
      <c r="D980" s="307"/>
      <c r="E980" s="305"/>
      <c r="F980" s="306"/>
      <c r="G980" s="308" t="str">
        <f t="shared" si="6"/>
        <v/>
      </c>
      <c r="H980" s="308"/>
      <c r="I980" s="309"/>
      <c r="J980" s="308"/>
      <c r="K980" s="303"/>
      <c r="L980" s="303"/>
      <c r="M980" s="308"/>
      <c r="N980" s="299"/>
      <c r="O980" s="299"/>
      <c r="P980" s="299"/>
      <c r="Q980" s="299"/>
      <c r="R980" s="299"/>
      <c r="S980" s="299"/>
      <c r="T980" s="299"/>
      <c r="U980" s="299"/>
      <c r="V980" s="299"/>
      <c r="W980" s="299"/>
      <c r="X980" s="299"/>
      <c r="Y980" s="299"/>
      <c r="Z980" s="299"/>
    </row>
    <row r="981" spans="1:26" ht="13.5" customHeight="1" x14ac:dyDescent="0.2">
      <c r="A981" s="302">
        <v>978</v>
      </c>
      <c r="B981" s="303"/>
      <c r="C981" s="305"/>
      <c r="D981" s="307"/>
      <c r="E981" s="305"/>
      <c r="F981" s="306"/>
      <c r="G981" s="308" t="str">
        <f t="shared" si="6"/>
        <v/>
      </c>
      <c r="H981" s="308"/>
      <c r="I981" s="309"/>
      <c r="J981" s="308"/>
      <c r="K981" s="303"/>
      <c r="L981" s="303"/>
      <c r="M981" s="308"/>
      <c r="N981" s="299"/>
      <c r="O981" s="299"/>
      <c r="P981" s="299"/>
      <c r="Q981" s="299"/>
      <c r="R981" s="299"/>
      <c r="S981" s="299"/>
      <c r="T981" s="299"/>
      <c r="U981" s="299"/>
      <c r="V981" s="299"/>
      <c r="W981" s="299"/>
      <c r="X981" s="299"/>
      <c r="Y981" s="299"/>
      <c r="Z981" s="299"/>
    </row>
    <row r="982" spans="1:26" ht="13.5" customHeight="1" x14ac:dyDescent="0.2">
      <c r="A982" s="302">
        <v>979</v>
      </c>
      <c r="B982" s="303"/>
      <c r="C982" s="305"/>
      <c r="D982" s="307"/>
      <c r="E982" s="305"/>
      <c r="F982" s="306"/>
      <c r="G982" s="308" t="str">
        <f t="shared" si="6"/>
        <v/>
      </c>
      <c r="H982" s="308"/>
      <c r="I982" s="309"/>
      <c r="J982" s="308"/>
      <c r="K982" s="303"/>
      <c r="L982" s="303"/>
      <c r="M982" s="308"/>
      <c r="N982" s="299"/>
      <c r="O982" s="299"/>
      <c r="P982" s="299"/>
      <c r="Q982" s="299"/>
      <c r="R982" s="299"/>
      <c r="S982" s="299"/>
      <c r="T982" s="299"/>
      <c r="U982" s="299"/>
      <c r="V982" s="299"/>
      <c r="W982" s="299"/>
      <c r="X982" s="299"/>
      <c r="Y982" s="299"/>
      <c r="Z982" s="299"/>
    </row>
    <row r="983" spans="1:26" ht="13.5" customHeight="1" x14ac:dyDescent="0.2">
      <c r="A983" s="302">
        <v>980</v>
      </c>
      <c r="B983" s="303"/>
      <c r="C983" s="305"/>
      <c r="D983" s="307"/>
      <c r="E983" s="305"/>
      <c r="F983" s="306"/>
      <c r="G983" s="308" t="str">
        <f t="shared" si="6"/>
        <v/>
      </c>
      <c r="H983" s="308"/>
      <c r="I983" s="309"/>
      <c r="J983" s="308"/>
      <c r="K983" s="303"/>
      <c r="L983" s="303"/>
      <c r="M983" s="308"/>
      <c r="N983" s="299"/>
      <c r="O983" s="299"/>
      <c r="P983" s="299"/>
      <c r="Q983" s="299"/>
      <c r="R983" s="299"/>
      <c r="S983" s="299"/>
      <c r="T983" s="299"/>
      <c r="U983" s="299"/>
      <c r="V983" s="299"/>
      <c r="W983" s="299"/>
      <c r="X983" s="299"/>
      <c r="Y983" s="299"/>
      <c r="Z983" s="299"/>
    </row>
    <row r="984" spans="1:26" ht="13.5" customHeight="1" x14ac:dyDescent="0.2">
      <c r="A984" s="302">
        <v>981</v>
      </c>
      <c r="B984" s="303"/>
      <c r="C984" s="305"/>
      <c r="D984" s="307"/>
      <c r="E984" s="305"/>
      <c r="F984" s="306"/>
      <c r="G984" s="308" t="str">
        <f t="shared" si="6"/>
        <v/>
      </c>
      <c r="H984" s="308"/>
      <c r="I984" s="309"/>
      <c r="J984" s="308"/>
      <c r="K984" s="303"/>
      <c r="L984" s="303"/>
      <c r="M984" s="308"/>
      <c r="N984" s="299"/>
      <c r="O984" s="299"/>
      <c r="P984" s="299"/>
      <c r="Q984" s="299"/>
      <c r="R984" s="299"/>
      <c r="S984" s="299"/>
      <c r="T984" s="299"/>
      <c r="U984" s="299"/>
      <c r="V984" s="299"/>
      <c r="W984" s="299"/>
      <c r="X984" s="299"/>
      <c r="Y984" s="299"/>
      <c r="Z984" s="299"/>
    </row>
    <row r="985" spans="1:26" ht="13.5" customHeight="1" x14ac:dyDescent="0.2">
      <c r="A985" s="302">
        <v>982</v>
      </c>
      <c r="B985" s="303"/>
      <c r="C985" s="305"/>
      <c r="D985" s="307"/>
      <c r="E985" s="305"/>
      <c r="F985" s="306"/>
      <c r="G985" s="308" t="str">
        <f t="shared" si="6"/>
        <v/>
      </c>
      <c r="H985" s="308"/>
      <c r="I985" s="309"/>
      <c r="J985" s="308"/>
      <c r="K985" s="303"/>
      <c r="L985" s="303"/>
      <c r="M985" s="308"/>
      <c r="N985" s="299"/>
      <c r="O985" s="299"/>
      <c r="P985" s="299"/>
      <c r="Q985" s="299"/>
      <c r="R985" s="299"/>
      <c r="S985" s="299"/>
      <c r="T985" s="299"/>
      <c r="U985" s="299"/>
      <c r="V985" s="299"/>
      <c r="W985" s="299"/>
      <c r="X985" s="299"/>
      <c r="Y985" s="299"/>
      <c r="Z985" s="299"/>
    </row>
    <row r="986" spans="1:26" ht="13.5" customHeight="1" x14ac:dyDescent="0.2">
      <c r="A986" s="302">
        <v>983</v>
      </c>
      <c r="B986" s="303"/>
      <c r="C986" s="305"/>
      <c r="D986" s="307"/>
      <c r="E986" s="305"/>
      <c r="F986" s="306"/>
      <c r="G986" s="308" t="str">
        <f t="shared" si="6"/>
        <v/>
      </c>
      <c r="H986" s="308"/>
      <c r="I986" s="309"/>
      <c r="J986" s="308"/>
      <c r="K986" s="303"/>
      <c r="L986" s="303"/>
      <c r="M986" s="308"/>
      <c r="N986" s="299"/>
      <c r="O986" s="299"/>
      <c r="P986" s="299"/>
      <c r="Q986" s="299"/>
      <c r="R986" s="299"/>
      <c r="S986" s="299"/>
      <c r="T986" s="299"/>
      <c r="U986" s="299"/>
      <c r="V986" s="299"/>
      <c r="W986" s="299"/>
      <c r="X986" s="299"/>
      <c r="Y986" s="299"/>
      <c r="Z986" s="299"/>
    </row>
    <row r="987" spans="1:26" ht="13.5" customHeight="1" x14ac:dyDescent="0.2">
      <c r="A987" s="302">
        <v>984</v>
      </c>
      <c r="B987" s="303"/>
      <c r="C987" s="305"/>
      <c r="D987" s="307"/>
      <c r="E987" s="305"/>
      <c r="F987" s="306"/>
      <c r="G987" s="308" t="str">
        <f t="shared" si="6"/>
        <v/>
      </c>
      <c r="H987" s="308"/>
      <c r="I987" s="309"/>
      <c r="J987" s="308"/>
      <c r="K987" s="303"/>
      <c r="L987" s="303"/>
      <c r="M987" s="308"/>
      <c r="N987" s="299"/>
      <c r="O987" s="299"/>
      <c r="P987" s="299"/>
      <c r="Q987" s="299"/>
      <c r="R987" s="299"/>
      <c r="S987" s="299"/>
      <c r="T987" s="299"/>
      <c r="U987" s="299"/>
      <c r="V987" s="299"/>
      <c r="W987" s="299"/>
      <c r="X987" s="299"/>
      <c r="Y987" s="299"/>
      <c r="Z987" s="299"/>
    </row>
    <row r="988" spans="1:26" ht="13.5" customHeight="1" x14ac:dyDescent="0.2">
      <c r="A988" s="302">
        <v>985</v>
      </c>
      <c r="B988" s="303"/>
      <c r="C988" s="305"/>
      <c r="D988" s="307"/>
      <c r="E988" s="305"/>
      <c r="F988" s="306"/>
      <c r="G988" s="308" t="str">
        <f t="shared" si="6"/>
        <v/>
      </c>
      <c r="H988" s="308"/>
      <c r="I988" s="309"/>
      <c r="J988" s="308"/>
      <c r="K988" s="303"/>
      <c r="L988" s="303"/>
      <c r="M988" s="308"/>
      <c r="N988" s="299"/>
      <c r="O988" s="299"/>
      <c r="P988" s="299"/>
      <c r="Q988" s="299"/>
      <c r="R988" s="299"/>
      <c r="S988" s="299"/>
      <c r="T988" s="299"/>
      <c r="U988" s="299"/>
      <c r="V988" s="299"/>
      <c r="W988" s="299"/>
      <c r="X988" s="299"/>
      <c r="Y988" s="299"/>
      <c r="Z988" s="299"/>
    </row>
    <row r="989" spans="1:26" ht="13.5" customHeight="1" x14ac:dyDescent="0.2">
      <c r="A989" s="302">
        <v>986</v>
      </c>
      <c r="B989" s="303"/>
      <c r="C989" s="305"/>
      <c r="D989" s="307"/>
      <c r="E989" s="305"/>
      <c r="F989" s="306"/>
      <c r="G989" s="308" t="str">
        <f t="shared" si="6"/>
        <v/>
      </c>
      <c r="H989" s="308"/>
      <c r="I989" s="309"/>
      <c r="J989" s="308"/>
      <c r="K989" s="303"/>
      <c r="L989" s="303"/>
      <c r="M989" s="308"/>
      <c r="N989" s="299"/>
      <c r="O989" s="299"/>
      <c r="P989" s="299"/>
      <c r="Q989" s="299"/>
      <c r="R989" s="299"/>
      <c r="S989" s="299"/>
      <c r="T989" s="299"/>
      <c r="U989" s="299"/>
      <c r="V989" s="299"/>
      <c r="W989" s="299"/>
      <c r="X989" s="299"/>
      <c r="Y989" s="299"/>
      <c r="Z989" s="299"/>
    </row>
    <row r="990" spans="1:26" ht="13.5" customHeight="1" x14ac:dyDescent="0.2">
      <c r="A990" s="302">
        <v>987</v>
      </c>
      <c r="B990" s="303"/>
      <c r="C990" s="305"/>
      <c r="D990" s="307"/>
      <c r="E990" s="305"/>
      <c r="F990" s="306"/>
      <c r="G990" s="308" t="str">
        <f t="shared" si="6"/>
        <v/>
      </c>
      <c r="H990" s="308"/>
      <c r="I990" s="309"/>
      <c r="J990" s="308"/>
      <c r="K990" s="303"/>
      <c r="L990" s="303"/>
      <c r="M990" s="308"/>
      <c r="N990" s="299"/>
      <c r="O990" s="299"/>
      <c r="P990" s="299"/>
      <c r="Q990" s="299"/>
      <c r="R990" s="299"/>
      <c r="S990" s="299"/>
      <c r="T990" s="299"/>
      <c r="U990" s="299"/>
      <c r="V990" s="299"/>
      <c r="W990" s="299"/>
      <c r="X990" s="299"/>
      <c r="Y990" s="299"/>
      <c r="Z990" s="299"/>
    </row>
    <row r="991" spans="1:26" ht="13.5" customHeight="1" x14ac:dyDescent="0.2">
      <c r="A991" s="302">
        <v>988</v>
      </c>
      <c r="B991" s="303"/>
      <c r="C991" s="305"/>
      <c r="D991" s="307"/>
      <c r="E991" s="305"/>
      <c r="F991" s="306"/>
      <c r="G991" s="308" t="str">
        <f t="shared" si="6"/>
        <v/>
      </c>
      <c r="H991" s="308"/>
      <c r="I991" s="309"/>
      <c r="J991" s="308"/>
      <c r="K991" s="303"/>
      <c r="L991" s="303"/>
      <c r="M991" s="308"/>
      <c r="N991" s="299"/>
      <c r="O991" s="299"/>
      <c r="P991" s="299"/>
      <c r="Q991" s="299"/>
      <c r="R991" s="299"/>
      <c r="S991" s="299"/>
      <c r="T991" s="299"/>
      <c r="U991" s="299"/>
      <c r="V991" s="299"/>
      <c r="W991" s="299"/>
      <c r="X991" s="299"/>
      <c r="Y991" s="299"/>
      <c r="Z991" s="299"/>
    </row>
    <row r="992" spans="1:26" ht="13.5" customHeight="1" x14ac:dyDescent="0.2">
      <c r="A992" s="302">
        <v>989</v>
      </c>
      <c r="B992" s="303"/>
      <c r="C992" s="305"/>
      <c r="D992" s="307"/>
      <c r="E992" s="305"/>
      <c r="F992" s="306"/>
      <c r="G992" s="308" t="str">
        <f t="shared" si="6"/>
        <v/>
      </c>
      <c r="H992" s="308"/>
      <c r="I992" s="309"/>
      <c r="J992" s="308"/>
      <c r="K992" s="303"/>
      <c r="L992" s="303"/>
      <c r="M992" s="308"/>
      <c r="N992" s="299"/>
      <c r="O992" s="299"/>
      <c r="P992" s="299"/>
      <c r="Q992" s="299"/>
      <c r="R992" s="299"/>
      <c r="S992" s="299"/>
      <c r="T992" s="299"/>
      <c r="U992" s="299"/>
      <c r="V992" s="299"/>
      <c r="W992" s="299"/>
      <c r="X992" s="299"/>
      <c r="Y992" s="299"/>
      <c r="Z992" s="299"/>
    </row>
    <row r="993" spans="1:26" ht="13.5" customHeight="1" x14ac:dyDescent="0.2">
      <c r="A993" s="302">
        <v>990</v>
      </c>
      <c r="B993" s="303"/>
      <c r="C993" s="305"/>
      <c r="D993" s="307"/>
      <c r="E993" s="305"/>
      <c r="F993" s="306"/>
      <c r="G993" s="308" t="str">
        <f t="shared" si="6"/>
        <v/>
      </c>
      <c r="H993" s="308"/>
      <c r="I993" s="309"/>
      <c r="J993" s="308"/>
      <c r="K993" s="303"/>
      <c r="L993" s="303"/>
      <c r="M993" s="308"/>
      <c r="N993" s="299"/>
      <c r="O993" s="299"/>
      <c r="P993" s="299"/>
      <c r="Q993" s="299"/>
      <c r="R993" s="299"/>
      <c r="S993" s="299"/>
      <c r="T993" s="299"/>
      <c r="U993" s="299"/>
      <c r="V993" s="299"/>
      <c r="W993" s="299"/>
      <c r="X993" s="299"/>
      <c r="Y993" s="299"/>
      <c r="Z993" s="299"/>
    </row>
    <row r="994" spans="1:26" ht="13.5" customHeight="1" x14ac:dyDescent="0.2">
      <c r="A994" s="302">
        <v>991</v>
      </c>
      <c r="B994" s="303"/>
      <c r="C994" s="305"/>
      <c r="D994" s="307"/>
      <c r="E994" s="305"/>
      <c r="F994" s="306"/>
      <c r="G994" s="308" t="str">
        <f t="shared" si="6"/>
        <v/>
      </c>
      <c r="H994" s="308"/>
      <c r="I994" s="309"/>
      <c r="J994" s="308"/>
      <c r="K994" s="303"/>
      <c r="L994" s="303"/>
      <c r="M994" s="308"/>
      <c r="N994" s="299"/>
      <c r="O994" s="299"/>
      <c r="P994" s="299"/>
      <c r="Q994" s="299"/>
      <c r="R994" s="299"/>
      <c r="S994" s="299"/>
      <c r="T994" s="299"/>
      <c r="U994" s="299"/>
      <c r="V994" s="299"/>
      <c r="W994" s="299"/>
      <c r="X994" s="299"/>
      <c r="Y994" s="299"/>
      <c r="Z994" s="299"/>
    </row>
    <row r="995" spans="1:26" ht="13.5" customHeight="1" x14ac:dyDescent="0.2">
      <c r="A995" s="302">
        <v>992</v>
      </c>
      <c r="B995" s="303"/>
      <c r="C995" s="305"/>
      <c r="D995" s="307"/>
      <c r="E995" s="305"/>
      <c r="F995" s="306"/>
      <c r="G995" s="308" t="str">
        <f t="shared" si="6"/>
        <v/>
      </c>
      <c r="H995" s="308"/>
      <c r="I995" s="309"/>
      <c r="J995" s="308"/>
      <c r="K995" s="303"/>
      <c r="L995" s="303"/>
      <c r="M995" s="308"/>
      <c r="N995" s="299"/>
      <c r="O995" s="299"/>
      <c r="P995" s="299"/>
      <c r="Q995" s="299"/>
      <c r="R995" s="299"/>
      <c r="S995" s="299"/>
      <c r="T995" s="299"/>
      <c r="U995" s="299"/>
      <c r="V995" s="299"/>
      <c r="W995" s="299"/>
      <c r="X995" s="299"/>
      <c r="Y995" s="299"/>
      <c r="Z995" s="299"/>
    </row>
    <row r="996" spans="1:26" ht="13.5" customHeight="1" x14ac:dyDescent="0.2">
      <c r="A996" s="302">
        <v>993</v>
      </c>
      <c r="B996" s="303"/>
      <c r="C996" s="305"/>
      <c r="D996" s="307"/>
      <c r="E996" s="305"/>
      <c r="F996" s="306"/>
      <c r="G996" s="308" t="str">
        <f t="shared" si="6"/>
        <v/>
      </c>
      <c r="H996" s="308"/>
      <c r="I996" s="309"/>
      <c r="J996" s="308"/>
      <c r="K996" s="303"/>
      <c r="L996" s="303"/>
      <c r="M996" s="308"/>
      <c r="N996" s="299"/>
      <c r="O996" s="299"/>
      <c r="P996" s="299"/>
      <c r="Q996" s="299"/>
      <c r="R996" s="299"/>
      <c r="S996" s="299"/>
      <c r="T996" s="299"/>
      <c r="U996" s="299"/>
      <c r="V996" s="299"/>
      <c r="W996" s="299"/>
      <c r="X996" s="299"/>
      <c r="Y996" s="299"/>
      <c r="Z996" s="299"/>
    </row>
    <row r="997" spans="1:26" ht="13.5" customHeight="1" x14ac:dyDescent="0.2">
      <c r="A997" s="302">
        <v>994</v>
      </c>
      <c r="B997" s="303"/>
      <c r="C997" s="305"/>
      <c r="D997" s="307"/>
      <c r="E997" s="305"/>
      <c r="F997" s="306"/>
      <c r="G997" s="308" t="str">
        <f t="shared" si="6"/>
        <v/>
      </c>
      <c r="H997" s="308"/>
      <c r="I997" s="309"/>
      <c r="J997" s="308"/>
      <c r="K997" s="303"/>
      <c r="L997" s="303"/>
      <c r="M997" s="308"/>
      <c r="N997" s="299"/>
      <c r="O997" s="299"/>
      <c r="P997" s="299"/>
      <c r="Q997" s="299"/>
      <c r="R997" s="299"/>
      <c r="S997" s="299"/>
      <c r="T997" s="299"/>
      <c r="U997" s="299"/>
      <c r="V997" s="299"/>
      <c r="W997" s="299"/>
      <c r="X997" s="299"/>
      <c r="Y997" s="299"/>
      <c r="Z997" s="299"/>
    </row>
    <row r="998" spans="1:26" ht="13.5" customHeight="1" x14ac:dyDescent="0.2">
      <c r="A998" s="302">
        <v>995</v>
      </c>
      <c r="B998" s="303"/>
      <c r="C998" s="305"/>
      <c r="D998" s="307"/>
      <c r="E998" s="305"/>
      <c r="F998" s="306"/>
      <c r="G998" s="308" t="str">
        <f t="shared" si="6"/>
        <v/>
      </c>
      <c r="H998" s="308"/>
      <c r="I998" s="309"/>
      <c r="J998" s="308"/>
      <c r="K998" s="303"/>
      <c r="L998" s="303"/>
      <c r="M998" s="308"/>
      <c r="N998" s="299"/>
      <c r="O998" s="299"/>
      <c r="P998" s="299"/>
      <c r="Q998" s="299"/>
      <c r="R998" s="299"/>
      <c r="S998" s="299"/>
      <c r="T998" s="299"/>
      <c r="U998" s="299"/>
      <c r="V998" s="299"/>
      <c r="W998" s="299"/>
      <c r="X998" s="299"/>
      <c r="Y998" s="299"/>
      <c r="Z998" s="299"/>
    </row>
    <row r="999" spans="1:26" ht="13.5" customHeight="1" x14ac:dyDescent="0.2">
      <c r="A999" s="302">
        <v>996</v>
      </c>
      <c r="B999" s="303"/>
      <c r="C999" s="305"/>
      <c r="D999" s="307"/>
      <c r="E999" s="305"/>
      <c r="F999" s="306"/>
      <c r="G999" s="308" t="str">
        <f t="shared" si="6"/>
        <v/>
      </c>
      <c r="H999" s="308"/>
      <c r="I999" s="309"/>
      <c r="J999" s="308"/>
      <c r="K999" s="303"/>
      <c r="L999" s="303"/>
      <c r="M999" s="308"/>
      <c r="N999" s="299"/>
      <c r="O999" s="299"/>
      <c r="P999" s="299"/>
      <c r="Q999" s="299"/>
      <c r="R999" s="299"/>
      <c r="S999" s="299"/>
      <c r="T999" s="299"/>
      <c r="U999" s="299"/>
      <c r="V999" s="299"/>
      <c r="W999" s="299"/>
      <c r="X999" s="299"/>
      <c r="Y999" s="299"/>
      <c r="Z999" s="299"/>
    </row>
    <row r="1000" spans="1:26" ht="13.5" customHeight="1" x14ac:dyDescent="0.2">
      <c r="A1000" s="302">
        <v>997</v>
      </c>
      <c r="B1000" s="303"/>
      <c r="C1000" s="305"/>
      <c r="D1000" s="307"/>
      <c r="E1000" s="305"/>
      <c r="F1000" s="306"/>
      <c r="G1000" s="308" t="str">
        <f t="shared" si="6"/>
        <v/>
      </c>
      <c r="H1000" s="308"/>
      <c r="I1000" s="309"/>
      <c r="J1000" s="308"/>
      <c r="K1000" s="303"/>
      <c r="L1000" s="303"/>
      <c r="M1000" s="308"/>
      <c r="N1000" s="299"/>
      <c r="O1000" s="299"/>
      <c r="P1000" s="299"/>
      <c r="Q1000" s="299"/>
      <c r="R1000" s="299"/>
      <c r="S1000" s="299"/>
      <c r="T1000" s="299"/>
      <c r="U1000" s="299"/>
      <c r="V1000" s="299"/>
      <c r="W1000" s="299"/>
      <c r="X1000" s="299"/>
      <c r="Y1000" s="299"/>
      <c r="Z1000" s="299"/>
    </row>
    <row r="1001" spans="1:26" ht="13.5" customHeight="1" x14ac:dyDescent="0.2">
      <c r="A1001" s="302">
        <v>998</v>
      </c>
      <c r="B1001" s="303"/>
      <c r="C1001" s="305"/>
      <c r="D1001" s="307"/>
      <c r="E1001" s="305"/>
      <c r="F1001" s="306"/>
      <c r="G1001" s="308" t="str">
        <f t="shared" si="6"/>
        <v/>
      </c>
      <c r="H1001" s="308"/>
      <c r="I1001" s="309"/>
      <c r="J1001" s="308"/>
      <c r="K1001" s="303"/>
      <c r="L1001" s="303"/>
      <c r="M1001" s="308"/>
      <c r="N1001" s="299"/>
      <c r="O1001" s="299"/>
      <c r="P1001" s="299"/>
      <c r="Q1001" s="299"/>
      <c r="R1001" s="299"/>
      <c r="S1001" s="299"/>
      <c r="T1001" s="299"/>
      <c r="U1001" s="299"/>
      <c r="V1001" s="299"/>
      <c r="W1001" s="299"/>
      <c r="X1001" s="299"/>
      <c r="Y1001" s="299"/>
      <c r="Z1001" s="299"/>
    </row>
    <row r="1002" spans="1:26" ht="13.5" customHeight="1" x14ac:dyDescent="0.2">
      <c r="A1002" s="302">
        <v>999</v>
      </c>
      <c r="B1002" s="303"/>
      <c r="C1002" s="305"/>
      <c r="D1002" s="307"/>
      <c r="E1002" s="305"/>
      <c r="F1002" s="306"/>
      <c r="G1002" s="308" t="str">
        <f t="shared" si="6"/>
        <v/>
      </c>
      <c r="H1002" s="308"/>
      <c r="I1002" s="309"/>
      <c r="J1002" s="308"/>
      <c r="K1002" s="303"/>
      <c r="L1002" s="303"/>
      <c r="M1002" s="308"/>
      <c r="N1002" s="299"/>
      <c r="O1002" s="299"/>
      <c r="P1002" s="299"/>
      <c r="Q1002" s="299"/>
      <c r="R1002" s="299"/>
      <c r="S1002" s="299"/>
      <c r="T1002" s="299"/>
      <c r="U1002" s="299"/>
      <c r="V1002" s="299"/>
      <c r="W1002" s="299"/>
      <c r="X1002" s="299"/>
      <c r="Y1002" s="299"/>
      <c r="Z1002" s="299"/>
    </row>
    <row r="1003" spans="1:26" ht="13.5" customHeight="1" x14ac:dyDescent="0.2">
      <c r="A1003" s="302">
        <v>1000</v>
      </c>
      <c r="B1003" s="303"/>
      <c r="C1003" s="305"/>
      <c r="D1003" s="307"/>
      <c r="E1003" s="305"/>
      <c r="F1003" s="306"/>
      <c r="G1003" s="308" t="str">
        <f t="shared" si="6"/>
        <v/>
      </c>
      <c r="H1003" s="308"/>
      <c r="I1003" s="309"/>
      <c r="J1003" s="308"/>
      <c r="K1003" s="303"/>
      <c r="L1003" s="303"/>
      <c r="M1003" s="308"/>
      <c r="N1003" s="299"/>
      <c r="O1003" s="299"/>
      <c r="P1003" s="299"/>
      <c r="Q1003" s="299"/>
      <c r="R1003" s="299"/>
      <c r="S1003" s="299"/>
      <c r="T1003" s="299"/>
      <c r="U1003" s="299"/>
      <c r="V1003" s="299"/>
      <c r="W1003" s="299"/>
      <c r="X1003" s="299"/>
      <c r="Y1003" s="299"/>
      <c r="Z1003" s="299"/>
    </row>
    <row r="1004" spans="1:26" ht="13.5" customHeight="1" x14ac:dyDescent="0.2">
      <c r="A1004" s="302">
        <v>1001</v>
      </c>
      <c r="B1004" s="303"/>
      <c r="C1004" s="305"/>
      <c r="D1004" s="307"/>
      <c r="E1004" s="305"/>
      <c r="F1004" s="306"/>
      <c r="G1004" s="308" t="str">
        <f t="shared" si="6"/>
        <v/>
      </c>
      <c r="H1004" s="308"/>
      <c r="I1004" s="309"/>
      <c r="J1004" s="308"/>
      <c r="K1004" s="303"/>
      <c r="L1004" s="303"/>
      <c r="M1004" s="308"/>
      <c r="N1004" s="299"/>
      <c r="O1004" s="299"/>
      <c r="P1004" s="299"/>
      <c r="Q1004" s="299"/>
      <c r="R1004" s="299"/>
      <c r="S1004" s="299"/>
      <c r="T1004" s="299"/>
      <c r="U1004" s="299"/>
      <c r="V1004" s="299"/>
      <c r="W1004" s="299"/>
      <c r="X1004" s="299"/>
      <c r="Y1004" s="299"/>
      <c r="Z1004" s="299"/>
    </row>
  </sheetData>
  <autoFilter ref="A3:L1004">
    <sortState ref="A3:L1004">
      <sortCondition ref="A3:A1004"/>
    </sortState>
  </autoFilter>
  <mergeCells count="2">
    <mergeCell ref="A1:L1"/>
    <mergeCell ref="A2:L2"/>
  </mergeCells>
  <dataValidations count="1">
    <dataValidation type="list" allowBlank="1" showErrorMessage="1" sqref="C4:C1004">
      <formula1>Reserva</formula1>
    </dataValidation>
  </dataValidations>
  <printOptions horizontalCentered="1"/>
  <pageMargins left="0.59055118110236227" right="0.59055118110236227" top="0.59055118110236227" bottom="0.59055118110236227" header="0" footer="0"/>
  <pageSetup paperSize="9" scale="66" fitToHeight="0"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S2000"/>
  <sheetViews>
    <sheetView showGridLines="0" workbookViewId="0">
      <pane xSplit="6" ySplit="3" topLeftCell="G4" activePane="bottomRight" state="frozen"/>
      <selection pane="topRight" activeCell="G1" sqref="G1"/>
      <selection pane="bottomLeft" activeCell="A4" sqref="A4"/>
      <selection pane="bottomRight" activeCell="G4" sqref="G4"/>
    </sheetView>
  </sheetViews>
  <sheetFormatPr defaultColWidth="12.7109375" defaultRowHeight="15" customHeight="1" x14ac:dyDescent="0.2"/>
  <cols>
    <col min="1" max="1" width="7.42578125" customWidth="1"/>
    <col min="2" max="2" width="10.42578125" customWidth="1"/>
    <col min="3" max="3" width="6.85546875" customWidth="1"/>
    <col min="4" max="4" width="15.42578125" customWidth="1"/>
    <col min="5" max="5" width="23.42578125" customWidth="1"/>
    <col min="6" max="6" width="14.42578125" customWidth="1"/>
    <col min="7" max="7" width="44.140625" customWidth="1"/>
    <col min="8" max="8" width="25.42578125" customWidth="1"/>
    <col min="9" max="9" width="23.85546875" customWidth="1"/>
    <col min="10" max="10" width="19.42578125" customWidth="1"/>
    <col min="11" max="11" width="17.42578125" customWidth="1"/>
    <col min="12" max="12" width="14.42578125" customWidth="1"/>
    <col min="13" max="13" width="20.140625" customWidth="1"/>
    <col min="14" max="14" width="12.42578125" customWidth="1"/>
    <col min="15" max="15" width="15.7109375" customWidth="1"/>
    <col min="16" max="16" width="19.42578125" customWidth="1"/>
    <col min="17" max="19" width="9.140625" customWidth="1"/>
  </cols>
  <sheetData>
    <row r="1" spans="1:19" ht="18" customHeight="1" x14ac:dyDescent="0.2">
      <c r="A1" s="550" t="str">
        <f>Capa!A1</f>
        <v>Contrato de Gestão nº. 05/19 celebrado entre a Fundação Clóvis Salgado e a Associação Pró-Cultura e Promoção das Artes</v>
      </c>
      <c r="B1" s="526"/>
      <c r="C1" s="526"/>
      <c r="D1" s="526"/>
      <c r="E1" s="526"/>
      <c r="F1" s="526"/>
      <c r="G1" s="526"/>
      <c r="H1" s="526"/>
      <c r="I1" s="526"/>
      <c r="J1" s="526"/>
      <c r="K1" s="526"/>
      <c r="L1" s="526"/>
      <c r="M1" s="526"/>
      <c r="N1" s="527"/>
      <c r="O1" s="295"/>
      <c r="P1" s="296">
        <f>COUNT('Diário 2º PA'!$A$4:$A$2000)+'Diário 1º PA'!$P$1</f>
        <v>2966</v>
      </c>
      <c r="Q1" s="299"/>
      <c r="R1" s="318"/>
      <c r="S1" s="299"/>
    </row>
    <row r="2" spans="1:19" ht="18" customHeight="1" x14ac:dyDescent="0.2">
      <c r="A2" s="565" t="str">
        <f>"Tabela 9 - Diário de Entradas e Saídas do Contrato de Gestão - "&amp;LEFT(Capa!$A$13,1)+1&amp;"º Período Avaliatório"</f>
        <v>Tabela 9 - Diário de Entradas e Saídas do Contrato de Gestão - 2º Período Avaliatório</v>
      </c>
      <c r="B2" s="526"/>
      <c r="C2" s="526"/>
      <c r="D2" s="526"/>
      <c r="E2" s="526"/>
      <c r="F2" s="526"/>
      <c r="G2" s="526"/>
      <c r="H2" s="526"/>
      <c r="I2" s="526"/>
      <c r="J2" s="526"/>
      <c r="K2" s="526"/>
      <c r="L2" s="526"/>
      <c r="M2" s="526"/>
      <c r="N2" s="527"/>
      <c r="O2" s="300"/>
      <c r="P2" s="299"/>
      <c r="Q2" s="299"/>
      <c r="R2" s="299"/>
      <c r="S2" s="299"/>
    </row>
    <row r="3" spans="1:19" ht="39" customHeight="1" x14ac:dyDescent="0.2">
      <c r="A3" s="301" t="s">
        <v>927</v>
      </c>
      <c r="B3" s="301" t="s">
        <v>928</v>
      </c>
      <c r="C3" s="267" t="s">
        <v>929</v>
      </c>
      <c r="D3" s="301" t="s">
        <v>446</v>
      </c>
      <c r="E3" s="267" t="s">
        <v>435</v>
      </c>
      <c r="F3" s="267" t="s">
        <v>930</v>
      </c>
      <c r="G3" s="267" t="s">
        <v>447</v>
      </c>
      <c r="H3" s="267" t="s">
        <v>448</v>
      </c>
      <c r="I3" s="267" t="s">
        <v>450</v>
      </c>
      <c r="J3" s="267" t="s">
        <v>451</v>
      </c>
      <c r="K3" s="267" t="s">
        <v>931</v>
      </c>
      <c r="L3" s="267" t="s">
        <v>932</v>
      </c>
      <c r="M3" s="267" t="s">
        <v>933</v>
      </c>
      <c r="N3" s="267" t="s">
        <v>934</v>
      </c>
      <c r="O3" s="267" t="s">
        <v>452</v>
      </c>
      <c r="P3" s="267" t="s">
        <v>451</v>
      </c>
      <c r="Q3" s="299"/>
      <c r="R3" s="299"/>
      <c r="S3" s="299"/>
    </row>
    <row r="4" spans="1:19" ht="13.5" customHeight="1" x14ac:dyDescent="0.2">
      <c r="A4" s="302" t="str">
        <f>IF(B4="","",ROW()-ROW($A$3)+'Diário 1º PA'!$P$1)</f>
        <v/>
      </c>
      <c r="B4" s="303"/>
      <c r="C4" s="304"/>
      <c r="D4" s="305"/>
      <c r="E4" s="306"/>
      <c r="F4" s="307"/>
      <c r="G4" s="306"/>
      <c r="H4" s="305"/>
      <c r="I4" s="306"/>
      <c r="J4" s="308" t="str">
        <f t="shared" ref="J4:J258" si="0">IF(P4="","",IF(LEN(P4)&gt;14,P4,"CPF Protegido - LGPD"))</f>
        <v/>
      </c>
      <c r="K4" s="308"/>
      <c r="L4" s="309"/>
      <c r="M4" s="308"/>
      <c r="N4" s="303"/>
      <c r="O4" s="305"/>
      <c r="P4" s="305"/>
      <c r="Q4" s="299"/>
      <c r="R4" s="299"/>
      <c r="S4" s="299"/>
    </row>
    <row r="5" spans="1:19" ht="13.5" customHeight="1" x14ac:dyDescent="0.2">
      <c r="A5" s="302" t="str">
        <f>IF(B5="","",ROW()-ROW($A$3)+'Diário 1º PA'!$P$1)</f>
        <v/>
      </c>
      <c r="B5" s="303"/>
      <c r="C5" s="304"/>
      <c r="D5" s="306"/>
      <c r="E5" s="306"/>
      <c r="F5" s="307"/>
      <c r="G5" s="306"/>
      <c r="H5" s="306"/>
      <c r="I5" s="306"/>
      <c r="J5" s="308" t="str">
        <f t="shared" si="0"/>
        <v/>
      </c>
      <c r="K5" s="308"/>
      <c r="L5" s="309"/>
      <c r="M5" s="308"/>
      <c r="N5" s="303"/>
      <c r="O5" s="305"/>
      <c r="P5" s="305"/>
      <c r="Q5" s="299"/>
      <c r="R5" s="299"/>
      <c r="S5" s="299"/>
    </row>
    <row r="6" spans="1:19" ht="13.5" customHeight="1" x14ac:dyDescent="0.2">
      <c r="A6" s="302" t="str">
        <f>IF(B6="","",ROW()-ROW($A$3)+'Diário 1º PA'!$P$1)</f>
        <v/>
      </c>
      <c r="B6" s="303"/>
      <c r="C6" s="304"/>
      <c r="D6" s="306"/>
      <c r="E6" s="306"/>
      <c r="F6" s="307"/>
      <c r="G6" s="306"/>
      <c r="H6" s="306"/>
      <c r="I6" s="306"/>
      <c r="J6" s="308" t="str">
        <f t="shared" si="0"/>
        <v/>
      </c>
      <c r="K6" s="308"/>
      <c r="L6" s="309"/>
      <c r="M6" s="308"/>
      <c r="N6" s="303"/>
      <c r="O6" s="305"/>
      <c r="P6" s="305"/>
      <c r="Q6" s="299"/>
      <c r="R6" s="299"/>
      <c r="S6" s="299"/>
    </row>
    <row r="7" spans="1:19" ht="13.5" customHeight="1" x14ac:dyDescent="0.2">
      <c r="A7" s="302" t="str">
        <f>IF(B7="","",ROW()-ROW($A$3)+'Diário 1º PA'!$P$1)</f>
        <v/>
      </c>
      <c r="B7" s="303"/>
      <c r="C7" s="304"/>
      <c r="D7" s="306"/>
      <c r="E7" s="306"/>
      <c r="F7" s="307"/>
      <c r="G7" s="306"/>
      <c r="H7" s="305"/>
      <c r="I7" s="306"/>
      <c r="J7" s="308" t="str">
        <f t="shared" si="0"/>
        <v/>
      </c>
      <c r="K7" s="308"/>
      <c r="L7" s="309"/>
      <c r="M7" s="308"/>
      <c r="N7" s="303"/>
      <c r="O7" s="305"/>
      <c r="P7" s="305"/>
      <c r="Q7" s="299"/>
      <c r="R7" s="299"/>
      <c r="S7" s="299"/>
    </row>
    <row r="8" spans="1:19" ht="13.5" customHeight="1" x14ac:dyDescent="0.2">
      <c r="A8" s="302" t="str">
        <f>IF(B8="","",ROW()-ROW($A$3)+'Diário 1º PA'!$P$1)</f>
        <v/>
      </c>
      <c r="B8" s="303"/>
      <c r="C8" s="304"/>
      <c r="D8" s="305"/>
      <c r="E8" s="306"/>
      <c r="F8" s="307"/>
      <c r="G8" s="306"/>
      <c r="H8" s="305"/>
      <c r="I8" s="306"/>
      <c r="J8" s="308" t="str">
        <f t="shared" si="0"/>
        <v/>
      </c>
      <c r="K8" s="308"/>
      <c r="L8" s="309"/>
      <c r="M8" s="308"/>
      <c r="N8" s="303"/>
      <c r="O8" s="305"/>
      <c r="P8" s="305"/>
      <c r="Q8" s="299"/>
      <c r="R8" s="299"/>
      <c r="S8" s="299"/>
    </row>
    <row r="9" spans="1:19" ht="13.5" customHeight="1" x14ac:dyDescent="0.2">
      <c r="A9" s="302" t="str">
        <f>IF(B9="","",ROW()-ROW($A$3)+'Diário 1º PA'!$P$1)</f>
        <v/>
      </c>
      <c r="B9" s="303"/>
      <c r="C9" s="304"/>
      <c r="D9" s="305"/>
      <c r="E9" s="306"/>
      <c r="F9" s="307"/>
      <c r="G9" s="306"/>
      <c r="H9" s="305"/>
      <c r="I9" s="306"/>
      <c r="J9" s="308" t="str">
        <f t="shared" si="0"/>
        <v/>
      </c>
      <c r="K9" s="308"/>
      <c r="L9" s="309"/>
      <c r="M9" s="308"/>
      <c r="N9" s="303"/>
      <c r="O9" s="305"/>
      <c r="P9" s="305"/>
      <c r="Q9" s="299"/>
      <c r="R9" s="299"/>
      <c r="S9" s="299"/>
    </row>
    <row r="10" spans="1:19" ht="13.5" customHeight="1" x14ac:dyDescent="0.2">
      <c r="A10" s="302" t="str">
        <f>IF(B10="","",ROW()-ROW($A$3)+'Diário 1º PA'!$P$1)</f>
        <v/>
      </c>
      <c r="B10" s="303"/>
      <c r="C10" s="304"/>
      <c r="D10" s="305"/>
      <c r="E10" s="306"/>
      <c r="F10" s="307"/>
      <c r="G10" s="306"/>
      <c r="H10" s="305"/>
      <c r="I10" s="306"/>
      <c r="J10" s="308" t="str">
        <f t="shared" si="0"/>
        <v/>
      </c>
      <c r="K10" s="308"/>
      <c r="L10" s="309"/>
      <c r="M10" s="308"/>
      <c r="N10" s="303"/>
      <c r="O10" s="305"/>
      <c r="P10" s="305"/>
      <c r="Q10" s="299"/>
      <c r="R10" s="299"/>
      <c r="S10" s="299"/>
    </row>
    <row r="11" spans="1:19" ht="13.5" customHeight="1" x14ac:dyDescent="0.2">
      <c r="A11" s="302" t="str">
        <f>IF(B11="","",ROW()-ROW($A$3)+'Diário 1º PA'!$P$1)</f>
        <v/>
      </c>
      <c r="B11" s="303"/>
      <c r="C11" s="304"/>
      <c r="D11" s="305"/>
      <c r="E11" s="306"/>
      <c r="F11" s="307"/>
      <c r="G11" s="306"/>
      <c r="H11" s="305"/>
      <c r="I11" s="306"/>
      <c r="J11" s="308" t="str">
        <f t="shared" si="0"/>
        <v/>
      </c>
      <c r="K11" s="308"/>
      <c r="L11" s="309"/>
      <c r="M11" s="308"/>
      <c r="N11" s="303"/>
      <c r="O11" s="305"/>
      <c r="P11" s="305"/>
      <c r="Q11" s="299"/>
      <c r="R11" s="299"/>
      <c r="S11" s="299"/>
    </row>
    <row r="12" spans="1:19" ht="13.5" customHeight="1" x14ac:dyDescent="0.2">
      <c r="A12" s="302" t="str">
        <f>IF(B12="","",ROW()-ROW($A$3)+'Diário 1º PA'!$P$1)</f>
        <v/>
      </c>
      <c r="B12" s="303"/>
      <c r="C12" s="304"/>
      <c r="D12" s="305"/>
      <c r="E12" s="306"/>
      <c r="F12" s="307"/>
      <c r="G12" s="306"/>
      <c r="H12" s="305"/>
      <c r="I12" s="306"/>
      <c r="J12" s="308" t="str">
        <f t="shared" si="0"/>
        <v/>
      </c>
      <c r="K12" s="308"/>
      <c r="L12" s="309"/>
      <c r="M12" s="308"/>
      <c r="N12" s="303"/>
      <c r="O12" s="305"/>
      <c r="P12" s="305"/>
      <c r="Q12" s="299"/>
      <c r="R12" s="299"/>
      <c r="S12" s="299"/>
    </row>
    <row r="13" spans="1:19" ht="13.5" customHeight="1" x14ac:dyDescent="0.2">
      <c r="A13" s="302" t="str">
        <f>IF(B13="","",ROW()-ROW($A$3)+'Diário 1º PA'!$P$1)</f>
        <v/>
      </c>
      <c r="B13" s="303"/>
      <c r="C13" s="304"/>
      <c r="D13" s="305"/>
      <c r="E13" s="306"/>
      <c r="F13" s="307"/>
      <c r="G13" s="306"/>
      <c r="H13" s="305"/>
      <c r="I13" s="306"/>
      <c r="J13" s="308" t="str">
        <f t="shared" si="0"/>
        <v/>
      </c>
      <c r="K13" s="308"/>
      <c r="L13" s="309"/>
      <c r="M13" s="308"/>
      <c r="N13" s="303"/>
      <c r="O13" s="305"/>
      <c r="P13" s="305"/>
      <c r="Q13" s="299"/>
      <c r="R13" s="299"/>
      <c r="S13" s="299"/>
    </row>
    <row r="14" spans="1:19" ht="13.5" customHeight="1" x14ac:dyDescent="0.2">
      <c r="A14" s="302" t="str">
        <f>IF(B14="","",ROW()-ROW($A$3)+'Diário 1º PA'!$P$1)</f>
        <v/>
      </c>
      <c r="B14" s="303"/>
      <c r="C14" s="304"/>
      <c r="D14" s="305"/>
      <c r="E14" s="306"/>
      <c r="F14" s="307"/>
      <c r="G14" s="306"/>
      <c r="H14" s="305"/>
      <c r="I14" s="306"/>
      <c r="J14" s="308" t="str">
        <f t="shared" si="0"/>
        <v/>
      </c>
      <c r="K14" s="308"/>
      <c r="L14" s="309"/>
      <c r="M14" s="308"/>
      <c r="N14" s="303"/>
      <c r="O14" s="305"/>
      <c r="P14" s="305"/>
      <c r="Q14" s="299"/>
      <c r="R14" s="299"/>
      <c r="S14" s="299"/>
    </row>
    <row r="15" spans="1:19" ht="13.5" customHeight="1" x14ac:dyDescent="0.2">
      <c r="A15" s="302" t="str">
        <f>IF(B15="","",ROW()-ROW($A$3)+'Diário 1º PA'!$P$1)</f>
        <v/>
      </c>
      <c r="B15" s="303"/>
      <c r="C15" s="304"/>
      <c r="D15" s="305"/>
      <c r="E15" s="306"/>
      <c r="F15" s="307"/>
      <c r="G15" s="306"/>
      <c r="H15" s="305"/>
      <c r="I15" s="306"/>
      <c r="J15" s="308" t="str">
        <f t="shared" si="0"/>
        <v/>
      </c>
      <c r="K15" s="308"/>
      <c r="L15" s="309"/>
      <c r="M15" s="308"/>
      <c r="N15" s="303"/>
      <c r="O15" s="305"/>
      <c r="P15" s="305"/>
      <c r="Q15" s="299"/>
      <c r="R15" s="299"/>
      <c r="S15" s="299"/>
    </row>
    <row r="16" spans="1:19" ht="13.5" customHeight="1" x14ac:dyDescent="0.2">
      <c r="A16" s="302" t="str">
        <f>IF(B16="","",ROW()-ROW($A$3)+'Diário 1º PA'!$P$1)</f>
        <v/>
      </c>
      <c r="B16" s="303"/>
      <c r="C16" s="304"/>
      <c r="D16" s="305"/>
      <c r="E16" s="306"/>
      <c r="F16" s="307"/>
      <c r="G16" s="306"/>
      <c r="H16" s="305"/>
      <c r="I16" s="306"/>
      <c r="J16" s="308" t="str">
        <f t="shared" si="0"/>
        <v/>
      </c>
      <c r="K16" s="308"/>
      <c r="L16" s="309"/>
      <c r="M16" s="308"/>
      <c r="N16" s="303"/>
      <c r="O16" s="305"/>
      <c r="P16" s="305"/>
      <c r="Q16" s="299"/>
      <c r="R16" s="299"/>
      <c r="S16" s="299"/>
    </row>
    <row r="17" spans="1:19" ht="13.5" customHeight="1" x14ac:dyDescent="0.2">
      <c r="A17" s="302" t="str">
        <f>IF(B17="","",ROW()-ROW($A$3)+'Diário 1º PA'!$P$1)</f>
        <v/>
      </c>
      <c r="B17" s="303"/>
      <c r="C17" s="304"/>
      <c r="D17" s="305"/>
      <c r="E17" s="306"/>
      <c r="F17" s="307"/>
      <c r="G17" s="306"/>
      <c r="H17" s="305"/>
      <c r="I17" s="306"/>
      <c r="J17" s="308" t="str">
        <f t="shared" si="0"/>
        <v/>
      </c>
      <c r="K17" s="308"/>
      <c r="L17" s="309"/>
      <c r="M17" s="308"/>
      <c r="N17" s="303"/>
      <c r="O17" s="305"/>
      <c r="P17" s="305"/>
      <c r="Q17" s="299"/>
      <c r="R17" s="299"/>
      <c r="S17" s="299"/>
    </row>
    <row r="18" spans="1:19" ht="13.5" customHeight="1" x14ac:dyDescent="0.2">
      <c r="A18" s="302" t="str">
        <f>IF(B18="","",ROW()-ROW($A$3)+'Diário 1º PA'!$P$1)</f>
        <v/>
      </c>
      <c r="B18" s="303"/>
      <c r="C18" s="304"/>
      <c r="D18" s="305"/>
      <c r="E18" s="306"/>
      <c r="F18" s="307"/>
      <c r="G18" s="305"/>
      <c r="H18" s="305"/>
      <c r="I18" s="306"/>
      <c r="J18" s="308" t="str">
        <f t="shared" si="0"/>
        <v/>
      </c>
      <c r="K18" s="308"/>
      <c r="L18" s="309"/>
      <c r="M18" s="308"/>
      <c r="N18" s="303"/>
      <c r="O18" s="305"/>
      <c r="P18" s="305"/>
      <c r="Q18" s="299"/>
      <c r="R18" s="299"/>
      <c r="S18" s="299"/>
    </row>
    <row r="19" spans="1:19" ht="13.5" customHeight="1" x14ac:dyDescent="0.2">
      <c r="A19" s="302" t="str">
        <f>IF(B19="","",ROW()-ROW($A$3)+'Diário 1º PA'!$P$1)</f>
        <v/>
      </c>
      <c r="B19" s="303"/>
      <c r="C19" s="304"/>
      <c r="D19" s="305"/>
      <c r="E19" s="306"/>
      <c r="F19" s="307"/>
      <c r="G19" s="305"/>
      <c r="H19" s="305"/>
      <c r="I19" s="306"/>
      <c r="J19" s="308" t="str">
        <f t="shared" si="0"/>
        <v/>
      </c>
      <c r="K19" s="308"/>
      <c r="L19" s="309"/>
      <c r="M19" s="308"/>
      <c r="N19" s="303"/>
      <c r="O19" s="305"/>
      <c r="P19" s="305"/>
      <c r="Q19" s="299"/>
      <c r="R19" s="299"/>
      <c r="S19" s="299"/>
    </row>
    <row r="20" spans="1:19" ht="13.5" customHeight="1" x14ac:dyDescent="0.2">
      <c r="A20" s="302" t="str">
        <f>IF(B20="","",ROW()-ROW($A$3)+'Diário 1º PA'!$P$1)</f>
        <v/>
      </c>
      <c r="B20" s="303"/>
      <c r="C20" s="304"/>
      <c r="D20" s="305"/>
      <c r="E20" s="306"/>
      <c r="F20" s="307"/>
      <c r="G20" s="306"/>
      <c r="H20" s="305"/>
      <c r="I20" s="306"/>
      <c r="J20" s="308" t="str">
        <f t="shared" si="0"/>
        <v/>
      </c>
      <c r="K20" s="308"/>
      <c r="L20" s="309"/>
      <c r="M20" s="308"/>
      <c r="N20" s="303"/>
      <c r="O20" s="305"/>
      <c r="P20" s="305"/>
      <c r="Q20" s="299"/>
      <c r="R20" s="299"/>
      <c r="S20" s="299"/>
    </row>
    <row r="21" spans="1:19" ht="13.5" customHeight="1" x14ac:dyDescent="0.2">
      <c r="A21" s="302" t="str">
        <f>IF(B21="","",ROW()-ROW($A$3)+'Diário 1º PA'!$P$1)</f>
        <v/>
      </c>
      <c r="B21" s="303"/>
      <c r="C21" s="304"/>
      <c r="D21" s="305"/>
      <c r="E21" s="306"/>
      <c r="F21" s="307"/>
      <c r="G21" s="306"/>
      <c r="H21" s="305"/>
      <c r="I21" s="306"/>
      <c r="J21" s="308" t="str">
        <f t="shared" si="0"/>
        <v/>
      </c>
      <c r="K21" s="308"/>
      <c r="L21" s="309"/>
      <c r="M21" s="308"/>
      <c r="N21" s="303"/>
      <c r="O21" s="305"/>
      <c r="P21" s="305"/>
      <c r="Q21" s="299"/>
      <c r="R21" s="299"/>
      <c r="S21" s="299"/>
    </row>
    <row r="22" spans="1:19" ht="13.5" customHeight="1" x14ac:dyDescent="0.2">
      <c r="A22" s="302" t="str">
        <f>IF(B22="","",ROW()-ROW($A$3)+'Diário 1º PA'!$P$1)</f>
        <v/>
      </c>
      <c r="B22" s="303"/>
      <c r="C22" s="304"/>
      <c r="D22" s="305"/>
      <c r="E22" s="306"/>
      <c r="F22" s="307"/>
      <c r="G22" s="306"/>
      <c r="H22" s="305"/>
      <c r="I22" s="306"/>
      <c r="J22" s="308" t="str">
        <f t="shared" si="0"/>
        <v/>
      </c>
      <c r="K22" s="308"/>
      <c r="L22" s="309"/>
      <c r="M22" s="308"/>
      <c r="N22" s="303"/>
      <c r="O22" s="305"/>
      <c r="P22" s="305"/>
      <c r="Q22" s="299"/>
      <c r="R22" s="299"/>
      <c r="S22" s="299"/>
    </row>
    <row r="23" spans="1:19" ht="13.5" customHeight="1" x14ac:dyDescent="0.2">
      <c r="A23" s="302" t="str">
        <f>IF(B23="","",ROW()-ROW($A$3)+'Diário 1º PA'!$P$1)</f>
        <v/>
      </c>
      <c r="B23" s="303"/>
      <c r="C23" s="304"/>
      <c r="D23" s="305"/>
      <c r="E23" s="306"/>
      <c r="F23" s="307"/>
      <c r="G23" s="306"/>
      <c r="H23" s="305"/>
      <c r="I23" s="306"/>
      <c r="J23" s="308" t="str">
        <f t="shared" si="0"/>
        <v/>
      </c>
      <c r="K23" s="308"/>
      <c r="L23" s="309"/>
      <c r="M23" s="308"/>
      <c r="N23" s="303"/>
      <c r="O23" s="305"/>
      <c r="P23" s="305"/>
      <c r="Q23" s="299"/>
      <c r="R23" s="299"/>
      <c r="S23" s="299"/>
    </row>
    <row r="24" spans="1:19" ht="13.5" customHeight="1" x14ac:dyDescent="0.2">
      <c r="A24" s="302" t="str">
        <f>IF(B24="","",ROW()-ROW($A$3)+'Diário 1º PA'!$P$1)</f>
        <v/>
      </c>
      <c r="B24" s="303"/>
      <c r="C24" s="304"/>
      <c r="D24" s="305"/>
      <c r="E24" s="306"/>
      <c r="F24" s="307"/>
      <c r="G24" s="306"/>
      <c r="H24" s="305"/>
      <c r="I24" s="306"/>
      <c r="J24" s="308" t="str">
        <f t="shared" si="0"/>
        <v/>
      </c>
      <c r="K24" s="308"/>
      <c r="L24" s="309"/>
      <c r="M24" s="308"/>
      <c r="N24" s="303"/>
      <c r="O24" s="305"/>
      <c r="P24" s="305"/>
      <c r="Q24" s="299"/>
      <c r="R24" s="299"/>
      <c r="S24" s="299"/>
    </row>
    <row r="25" spans="1:19" ht="13.5" customHeight="1" x14ac:dyDescent="0.2">
      <c r="A25" s="302" t="str">
        <f>IF(B25="","",ROW()-ROW($A$3)+'Diário 1º PA'!$P$1)</f>
        <v/>
      </c>
      <c r="B25" s="303"/>
      <c r="C25" s="304"/>
      <c r="D25" s="305"/>
      <c r="E25" s="306"/>
      <c r="F25" s="307"/>
      <c r="G25" s="306"/>
      <c r="H25" s="305"/>
      <c r="I25" s="306"/>
      <c r="J25" s="308" t="str">
        <f t="shared" si="0"/>
        <v/>
      </c>
      <c r="K25" s="308"/>
      <c r="L25" s="309"/>
      <c r="M25" s="308"/>
      <c r="N25" s="303"/>
      <c r="O25" s="305"/>
      <c r="P25" s="305"/>
      <c r="Q25" s="299"/>
      <c r="R25" s="299"/>
      <c r="S25" s="299"/>
    </row>
    <row r="26" spans="1:19" ht="13.5" customHeight="1" x14ac:dyDescent="0.2">
      <c r="A26" s="302" t="str">
        <f>IF(B26="","",ROW()-ROW($A$3)+'Diário 1º PA'!$P$1)</f>
        <v/>
      </c>
      <c r="B26" s="303"/>
      <c r="C26" s="304"/>
      <c r="D26" s="305"/>
      <c r="E26" s="306"/>
      <c r="F26" s="307"/>
      <c r="G26" s="306"/>
      <c r="H26" s="305"/>
      <c r="I26" s="306"/>
      <c r="J26" s="308" t="str">
        <f t="shared" si="0"/>
        <v/>
      </c>
      <c r="K26" s="308"/>
      <c r="L26" s="309"/>
      <c r="M26" s="308"/>
      <c r="N26" s="303"/>
      <c r="O26" s="305"/>
      <c r="P26" s="305"/>
      <c r="Q26" s="299"/>
      <c r="R26" s="299"/>
      <c r="S26" s="299"/>
    </row>
    <row r="27" spans="1:19" ht="13.5" customHeight="1" x14ac:dyDescent="0.2">
      <c r="A27" s="302" t="str">
        <f>IF(B27="","",ROW()-ROW($A$3)+'Diário 1º PA'!$P$1)</f>
        <v/>
      </c>
      <c r="B27" s="303"/>
      <c r="C27" s="304"/>
      <c r="D27" s="305"/>
      <c r="E27" s="306"/>
      <c r="F27" s="307"/>
      <c r="G27" s="305"/>
      <c r="H27" s="305"/>
      <c r="I27" s="306"/>
      <c r="J27" s="308" t="str">
        <f t="shared" si="0"/>
        <v/>
      </c>
      <c r="K27" s="308"/>
      <c r="L27" s="309"/>
      <c r="M27" s="308"/>
      <c r="N27" s="303"/>
      <c r="O27" s="305"/>
      <c r="P27" s="305"/>
      <c r="Q27" s="299"/>
      <c r="R27" s="299"/>
      <c r="S27" s="299"/>
    </row>
    <row r="28" spans="1:19" ht="13.5" customHeight="1" x14ac:dyDescent="0.2">
      <c r="A28" s="302" t="str">
        <f>IF(B28="","",ROW()-ROW($A$3)+'Diário 1º PA'!$P$1)</f>
        <v/>
      </c>
      <c r="B28" s="303"/>
      <c r="C28" s="304"/>
      <c r="D28" s="305"/>
      <c r="E28" s="306"/>
      <c r="F28" s="307"/>
      <c r="G28" s="305"/>
      <c r="H28" s="305"/>
      <c r="I28" s="306"/>
      <c r="J28" s="308" t="str">
        <f t="shared" si="0"/>
        <v/>
      </c>
      <c r="K28" s="308"/>
      <c r="L28" s="309"/>
      <c r="M28" s="308"/>
      <c r="N28" s="303"/>
      <c r="O28" s="305"/>
      <c r="P28" s="305"/>
      <c r="Q28" s="299"/>
      <c r="R28" s="299"/>
      <c r="S28" s="299"/>
    </row>
    <row r="29" spans="1:19" ht="13.5" customHeight="1" x14ac:dyDescent="0.2">
      <c r="A29" s="302" t="str">
        <f>IF(B29="","",ROW()-ROW($A$3)+'Diário 1º PA'!$P$1)</f>
        <v/>
      </c>
      <c r="B29" s="303"/>
      <c r="C29" s="304"/>
      <c r="D29" s="305"/>
      <c r="E29" s="306"/>
      <c r="F29" s="307"/>
      <c r="G29" s="305"/>
      <c r="H29" s="305"/>
      <c r="I29" s="306"/>
      <c r="J29" s="308" t="str">
        <f t="shared" si="0"/>
        <v/>
      </c>
      <c r="K29" s="308"/>
      <c r="L29" s="309"/>
      <c r="M29" s="308"/>
      <c r="N29" s="303"/>
      <c r="O29" s="305"/>
      <c r="P29" s="305"/>
      <c r="Q29" s="299"/>
      <c r="R29" s="299"/>
      <c r="S29" s="299"/>
    </row>
    <row r="30" spans="1:19" ht="13.5" customHeight="1" x14ac:dyDescent="0.2">
      <c r="A30" s="302" t="str">
        <f>IF(B30="","",ROW()-ROW($A$3)+'Diário 1º PA'!$P$1)</f>
        <v/>
      </c>
      <c r="B30" s="303"/>
      <c r="C30" s="304"/>
      <c r="D30" s="305"/>
      <c r="E30" s="306"/>
      <c r="F30" s="307"/>
      <c r="G30" s="305"/>
      <c r="H30" s="305"/>
      <c r="I30" s="306"/>
      <c r="J30" s="308" t="str">
        <f t="shared" si="0"/>
        <v/>
      </c>
      <c r="K30" s="308"/>
      <c r="L30" s="309"/>
      <c r="M30" s="308"/>
      <c r="N30" s="303"/>
      <c r="O30" s="305"/>
      <c r="P30" s="305"/>
      <c r="Q30" s="299"/>
      <c r="R30" s="299"/>
      <c r="S30" s="299"/>
    </row>
    <row r="31" spans="1:19" ht="13.5" customHeight="1" x14ac:dyDescent="0.2">
      <c r="A31" s="302" t="str">
        <f>IF(B31="","",ROW()-ROW($A$3)+'Diário 1º PA'!$P$1)</f>
        <v/>
      </c>
      <c r="B31" s="303"/>
      <c r="C31" s="304"/>
      <c r="D31" s="305"/>
      <c r="E31" s="306"/>
      <c r="F31" s="307"/>
      <c r="G31" s="305"/>
      <c r="H31" s="305"/>
      <c r="I31" s="306"/>
      <c r="J31" s="308" t="str">
        <f t="shared" si="0"/>
        <v/>
      </c>
      <c r="K31" s="308"/>
      <c r="L31" s="309"/>
      <c r="M31" s="308"/>
      <c r="N31" s="303"/>
      <c r="O31" s="305"/>
      <c r="P31" s="305"/>
      <c r="Q31" s="299"/>
      <c r="R31" s="299"/>
      <c r="S31" s="299"/>
    </row>
    <row r="32" spans="1:19" ht="13.5" customHeight="1" x14ac:dyDescent="0.2">
      <c r="A32" s="302" t="str">
        <f>IF(B32="","",ROW()-ROW($A$3)+'Diário 1º PA'!$P$1)</f>
        <v/>
      </c>
      <c r="B32" s="303"/>
      <c r="C32" s="304"/>
      <c r="D32" s="305"/>
      <c r="E32" s="306"/>
      <c r="F32" s="307"/>
      <c r="G32" s="305"/>
      <c r="H32" s="305"/>
      <c r="I32" s="306"/>
      <c r="J32" s="308" t="str">
        <f t="shared" si="0"/>
        <v/>
      </c>
      <c r="K32" s="308"/>
      <c r="L32" s="309"/>
      <c r="M32" s="308"/>
      <c r="N32" s="303"/>
      <c r="O32" s="305"/>
      <c r="P32" s="305"/>
      <c r="Q32" s="299"/>
      <c r="R32" s="299"/>
      <c r="S32" s="299"/>
    </row>
    <row r="33" spans="1:19" ht="13.5" customHeight="1" x14ac:dyDescent="0.2">
      <c r="A33" s="302" t="str">
        <f>IF(B33="","",ROW()-ROW($A$3)+'Diário 1º PA'!$P$1)</f>
        <v/>
      </c>
      <c r="B33" s="303"/>
      <c r="C33" s="304"/>
      <c r="D33" s="305"/>
      <c r="E33" s="306"/>
      <c r="F33" s="307"/>
      <c r="G33" s="305"/>
      <c r="H33" s="305"/>
      <c r="I33" s="306"/>
      <c r="J33" s="308" t="str">
        <f t="shared" si="0"/>
        <v/>
      </c>
      <c r="K33" s="308"/>
      <c r="L33" s="309"/>
      <c r="M33" s="308"/>
      <c r="N33" s="303"/>
      <c r="O33" s="305"/>
      <c r="P33" s="305"/>
      <c r="Q33" s="299"/>
      <c r="R33" s="299"/>
      <c r="S33" s="299"/>
    </row>
    <row r="34" spans="1:19" ht="13.5" customHeight="1" x14ac:dyDescent="0.2">
      <c r="A34" s="302" t="str">
        <f>IF(B34="","",ROW()-ROW($A$3)+'Diário 1º PA'!$P$1)</f>
        <v/>
      </c>
      <c r="B34" s="303"/>
      <c r="C34" s="304"/>
      <c r="D34" s="305"/>
      <c r="E34" s="306"/>
      <c r="F34" s="307"/>
      <c r="G34" s="305"/>
      <c r="H34" s="305"/>
      <c r="I34" s="306"/>
      <c r="J34" s="308" t="str">
        <f t="shared" si="0"/>
        <v/>
      </c>
      <c r="K34" s="308"/>
      <c r="L34" s="309"/>
      <c r="M34" s="308"/>
      <c r="N34" s="303"/>
      <c r="O34" s="305"/>
      <c r="P34" s="305"/>
      <c r="Q34" s="299"/>
      <c r="R34" s="299"/>
      <c r="S34" s="299"/>
    </row>
    <row r="35" spans="1:19" ht="13.5" customHeight="1" x14ac:dyDescent="0.2">
      <c r="A35" s="302" t="str">
        <f>IF(B35="","",ROW()-ROW($A$3)+'Diário 1º PA'!$P$1)</f>
        <v/>
      </c>
      <c r="B35" s="303"/>
      <c r="C35" s="304"/>
      <c r="D35" s="305"/>
      <c r="E35" s="306"/>
      <c r="F35" s="307"/>
      <c r="G35" s="305"/>
      <c r="H35" s="305"/>
      <c r="I35" s="306"/>
      <c r="J35" s="308" t="str">
        <f t="shared" si="0"/>
        <v/>
      </c>
      <c r="K35" s="308"/>
      <c r="L35" s="309"/>
      <c r="M35" s="308"/>
      <c r="N35" s="303"/>
      <c r="O35" s="305"/>
      <c r="P35" s="305"/>
      <c r="Q35" s="299"/>
      <c r="R35" s="299"/>
      <c r="S35" s="299"/>
    </row>
    <row r="36" spans="1:19" ht="13.5" customHeight="1" x14ac:dyDescent="0.2">
      <c r="A36" s="302" t="str">
        <f>IF(B36="","",ROW()-ROW($A$3)+'Diário 1º PA'!$P$1)</f>
        <v/>
      </c>
      <c r="B36" s="303"/>
      <c r="C36" s="304"/>
      <c r="D36" s="305"/>
      <c r="E36" s="306"/>
      <c r="F36" s="307"/>
      <c r="G36" s="305"/>
      <c r="H36" s="305"/>
      <c r="I36" s="306"/>
      <c r="J36" s="308" t="str">
        <f t="shared" si="0"/>
        <v/>
      </c>
      <c r="K36" s="308"/>
      <c r="L36" s="309"/>
      <c r="M36" s="308"/>
      <c r="N36" s="303"/>
      <c r="O36" s="305"/>
      <c r="P36" s="305"/>
      <c r="Q36" s="299"/>
      <c r="R36" s="299"/>
      <c r="S36" s="299"/>
    </row>
    <row r="37" spans="1:19" ht="13.5" customHeight="1" x14ac:dyDescent="0.2">
      <c r="A37" s="302" t="str">
        <f>IF(B37="","",ROW()-ROW($A$3)+'Diário 1º PA'!$P$1)</f>
        <v/>
      </c>
      <c r="B37" s="303"/>
      <c r="C37" s="304"/>
      <c r="D37" s="305"/>
      <c r="E37" s="306"/>
      <c r="F37" s="307"/>
      <c r="G37" s="306"/>
      <c r="H37" s="305"/>
      <c r="I37" s="306"/>
      <c r="J37" s="308" t="str">
        <f t="shared" si="0"/>
        <v/>
      </c>
      <c r="K37" s="308"/>
      <c r="L37" s="309"/>
      <c r="M37" s="308"/>
      <c r="N37" s="303"/>
      <c r="O37" s="305"/>
      <c r="P37" s="305"/>
      <c r="Q37" s="299"/>
      <c r="R37" s="299"/>
      <c r="S37" s="299"/>
    </row>
    <row r="38" spans="1:19" ht="13.5" customHeight="1" x14ac:dyDescent="0.2">
      <c r="A38" s="302" t="str">
        <f>IF(B38="","",ROW()-ROW($A$3)+'Diário 1º PA'!$P$1)</f>
        <v/>
      </c>
      <c r="B38" s="303"/>
      <c r="C38" s="304"/>
      <c r="D38" s="305"/>
      <c r="E38" s="306"/>
      <c r="F38" s="307"/>
      <c r="G38" s="305"/>
      <c r="H38" s="305"/>
      <c r="I38" s="306"/>
      <c r="J38" s="308" t="str">
        <f t="shared" si="0"/>
        <v/>
      </c>
      <c r="K38" s="308"/>
      <c r="L38" s="309"/>
      <c r="M38" s="308"/>
      <c r="N38" s="303"/>
      <c r="O38" s="305"/>
      <c r="P38" s="305"/>
      <c r="Q38" s="299"/>
      <c r="R38" s="299"/>
      <c r="S38" s="299"/>
    </row>
    <row r="39" spans="1:19" ht="13.5" customHeight="1" x14ac:dyDescent="0.2">
      <c r="A39" s="302" t="str">
        <f>IF(B39="","",ROW()-ROW($A$3)+'Diário 1º PA'!$P$1)</f>
        <v/>
      </c>
      <c r="B39" s="303"/>
      <c r="C39" s="304"/>
      <c r="D39" s="305"/>
      <c r="E39" s="306"/>
      <c r="F39" s="307"/>
      <c r="G39" s="306"/>
      <c r="H39" s="305"/>
      <c r="I39" s="306"/>
      <c r="J39" s="308" t="str">
        <f t="shared" si="0"/>
        <v/>
      </c>
      <c r="K39" s="308"/>
      <c r="L39" s="309"/>
      <c r="M39" s="308"/>
      <c r="N39" s="303"/>
      <c r="O39" s="305"/>
      <c r="P39" s="305"/>
      <c r="Q39" s="299"/>
      <c r="R39" s="299"/>
      <c r="S39" s="299"/>
    </row>
    <row r="40" spans="1:19" ht="13.5" customHeight="1" x14ac:dyDescent="0.2">
      <c r="A40" s="302" t="str">
        <f>IF(B40="","",ROW()-ROW($A$3)+'Diário 1º PA'!$P$1)</f>
        <v/>
      </c>
      <c r="B40" s="303"/>
      <c r="C40" s="304"/>
      <c r="D40" s="305"/>
      <c r="E40" s="306"/>
      <c r="F40" s="307"/>
      <c r="G40" s="305"/>
      <c r="H40" s="305"/>
      <c r="I40" s="306"/>
      <c r="J40" s="308" t="str">
        <f t="shared" si="0"/>
        <v/>
      </c>
      <c r="K40" s="308"/>
      <c r="L40" s="309"/>
      <c r="M40" s="308"/>
      <c r="N40" s="303"/>
      <c r="O40" s="305"/>
      <c r="P40" s="305"/>
      <c r="Q40" s="299"/>
      <c r="R40" s="299"/>
      <c r="S40" s="299"/>
    </row>
    <row r="41" spans="1:19" ht="13.5" customHeight="1" x14ac:dyDescent="0.2">
      <c r="A41" s="302" t="str">
        <f>IF(B41="","",ROW()-ROW($A$3)+'Diário 1º PA'!$P$1)</f>
        <v/>
      </c>
      <c r="B41" s="303"/>
      <c r="C41" s="304"/>
      <c r="D41" s="305"/>
      <c r="E41" s="306"/>
      <c r="F41" s="317"/>
      <c r="G41" s="306"/>
      <c r="H41" s="305"/>
      <c r="I41" s="306"/>
      <c r="J41" s="308" t="str">
        <f t="shared" si="0"/>
        <v/>
      </c>
      <c r="K41" s="308"/>
      <c r="L41" s="309"/>
      <c r="M41" s="308"/>
      <c r="N41" s="303"/>
      <c r="O41" s="305"/>
      <c r="P41" s="305"/>
      <c r="Q41" s="299"/>
      <c r="R41" s="299"/>
      <c r="S41" s="299"/>
    </row>
    <row r="42" spans="1:19" ht="13.5" customHeight="1" x14ac:dyDescent="0.2">
      <c r="A42" s="302" t="str">
        <f>IF(B42="","",ROW()-ROW($A$3)+'Diário 1º PA'!$P$1)</f>
        <v/>
      </c>
      <c r="B42" s="303"/>
      <c r="C42" s="304"/>
      <c r="D42" s="305"/>
      <c r="E42" s="306"/>
      <c r="F42" s="317"/>
      <c r="G42" s="306"/>
      <c r="H42" s="305"/>
      <c r="I42" s="306"/>
      <c r="J42" s="308" t="str">
        <f t="shared" si="0"/>
        <v/>
      </c>
      <c r="K42" s="308"/>
      <c r="L42" s="309"/>
      <c r="M42" s="308"/>
      <c r="N42" s="303"/>
      <c r="O42" s="305"/>
      <c r="P42" s="305"/>
      <c r="Q42" s="299"/>
      <c r="R42" s="299"/>
      <c r="S42" s="299"/>
    </row>
    <row r="43" spans="1:19" ht="13.5" customHeight="1" x14ac:dyDescent="0.2">
      <c r="A43" s="302" t="str">
        <f>IF(B43="","",ROW()-ROW($A$3)+'Diário 1º PA'!$P$1)</f>
        <v/>
      </c>
      <c r="B43" s="303"/>
      <c r="C43" s="304"/>
      <c r="D43" s="305"/>
      <c r="E43" s="306"/>
      <c r="F43" s="307"/>
      <c r="G43" s="306"/>
      <c r="H43" s="305"/>
      <c r="I43" s="306"/>
      <c r="J43" s="308" t="str">
        <f t="shared" si="0"/>
        <v/>
      </c>
      <c r="K43" s="308"/>
      <c r="L43" s="309"/>
      <c r="M43" s="308"/>
      <c r="N43" s="303"/>
      <c r="O43" s="305"/>
      <c r="P43" s="305"/>
      <c r="Q43" s="299"/>
      <c r="R43" s="299"/>
      <c r="S43" s="299"/>
    </row>
    <row r="44" spans="1:19" ht="13.5" customHeight="1" x14ac:dyDescent="0.2">
      <c r="A44" s="302" t="str">
        <f>IF(B44="","",ROW()-ROW($A$3)+'Diário 1º PA'!$P$1)</f>
        <v/>
      </c>
      <c r="B44" s="303"/>
      <c r="C44" s="304"/>
      <c r="D44" s="305"/>
      <c r="E44" s="306"/>
      <c r="F44" s="307"/>
      <c r="G44" s="306"/>
      <c r="H44" s="305"/>
      <c r="I44" s="306"/>
      <c r="J44" s="308" t="str">
        <f t="shared" si="0"/>
        <v/>
      </c>
      <c r="K44" s="308"/>
      <c r="L44" s="309"/>
      <c r="M44" s="308"/>
      <c r="N44" s="303"/>
      <c r="O44" s="305"/>
      <c r="P44" s="305"/>
      <c r="Q44" s="299"/>
      <c r="R44" s="299"/>
      <c r="S44" s="299"/>
    </row>
    <row r="45" spans="1:19" ht="13.5" customHeight="1" x14ac:dyDescent="0.2">
      <c r="A45" s="302" t="str">
        <f>IF(B45="","",ROW()-ROW($A$3)+'Diário 1º PA'!$P$1)</f>
        <v/>
      </c>
      <c r="B45" s="303"/>
      <c r="C45" s="304"/>
      <c r="D45" s="305"/>
      <c r="E45" s="306"/>
      <c r="F45" s="307"/>
      <c r="G45" s="306"/>
      <c r="H45" s="305"/>
      <c r="I45" s="306"/>
      <c r="J45" s="308" t="str">
        <f t="shared" si="0"/>
        <v/>
      </c>
      <c r="K45" s="308"/>
      <c r="L45" s="309"/>
      <c r="M45" s="308"/>
      <c r="N45" s="303"/>
      <c r="O45" s="305"/>
      <c r="P45" s="305"/>
      <c r="Q45" s="299"/>
      <c r="R45" s="299"/>
      <c r="S45" s="299"/>
    </row>
    <row r="46" spans="1:19" ht="13.5" customHeight="1" x14ac:dyDescent="0.2">
      <c r="A46" s="302" t="str">
        <f>IF(B46="","",ROW()-ROW($A$3)+'Diário 1º PA'!$P$1)</f>
        <v/>
      </c>
      <c r="B46" s="303"/>
      <c r="C46" s="304"/>
      <c r="D46" s="305"/>
      <c r="E46" s="306"/>
      <c r="F46" s="307"/>
      <c r="G46" s="305"/>
      <c r="H46" s="305"/>
      <c r="I46" s="306"/>
      <c r="J46" s="308" t="str">
        <f t="shared" si="0"/>
        <v/>
      </c>
      <c r="K46" s="308"/>
      <c r="L46" s="309"/>
      <c r="M46" s="308"/>
      <c r="N46" s="303"/>
      <c r="O46" s="305"/>
      <c r="P46" s="305"/>
      <c r="Q46" s="299"/>
      <c r="R46" s="299"/>
      <c r="S46" s="299"/>
    </row>
    <row r="47" spans="1:19" ht="13.5" customHeight="1" x14ac:dyDescent="0.2">
      <c r="A47" s="302" t="str">
        <f>IF(B47="","",ROW()-ROW($A$3)+'Diário 1º PA'!$P$1)</f>
        <v/>
      </c>
      <c r="B47" s="303"/>
      <c r="C47" s="304"/>
      <c r="D47" s="305"/>
      <c r="E47" s="306"/>
      <c r="F47" s="307"/>
      <c r="G47" s="306"/>
      <c r="H47" s="305"/>
      <c r="I47" s="306"/>
      <c r="J47" s="308" t="str">
        <f t="shared" si="0"/>
        <v/>
      </c>
      <c r="K47" s="308"/>
      <c r="L47" s="309"/>
      <c r="M47" s="308"/>
      <c r="N47" s="303"/>
      <c r="O47" s="305"/>
      <c r="P47" s="305"/>
      <c r="Q47" s="299"/>
      <c r="R47" s="299"/>
      <c r="S47" s="299"/>
    </row>
    <row r="48" spans="1:19" ht="13.5" customHeight="1" x14ac:dyDescent="0.2">
      <c r="A48" s="302" t="str">
        <f>IF(B48="","",ROW()-ROW($A$3)+'Diário 1º PA'!$P$1)</f>
        <v/>
      </c>
      <c r="B48" s="303"/>
      <c r="C48" s="304"/>
      <c r="D48" s="305"/>
      <c r="E48" s="306"/>
      <c r="F48" s="307"/>
      <c r="G48" s="306"/>
      <c r="H48" s="305"/>
      <c r="I48" s="306"/>
      <c r="J48" s="308" t="str">
        <f t="shared" si="0"/>
        <v/>
      </c>
      <c r="K48" s="308"/>
      <c r="L48" s="309"/>
      <c r="M48" s="308"/>
      <c r="N48" s="303"/>
      <c r="O48" s="305"/>
      <c r="P48" s="305"/>
      <c r="Q48" s="299"/>
      <c r="R48" s="299"/>
      <c r="S48" s="299"/>
    </row>
    <row r="49" spans="1:19" ht="13.5" customHeight="1" x14ac:dyDescent="0.2">
      <c r="A49" s="302" t="str">
        <f>IF(B49="","",ROW()-ROW($A$3)+'Diário 1º PA'!$P$1)</f>
        <v/>
      </c>
      <c r="B49" s="303"/>
      <c r="C49" s="304"/>
      <c r="D49" s="305"/>
      <c r="E49" s="306"/>
      <c r="F49" s="307"/>
      <c r="G49" s="305"/>
      <c r="H49" s="305"/>
      <c r="I49" s="306"/>
      <c r="J49" s="308" t="str">
        <f t="shared" si="0"/>
        <v/>
      </c>
      <c r="K49" s="308"/>
      <c r="L49" s="309"/>
      <c r="M49" s="308"/>
      <c r="N49" s="303"/>
      <c r="O49" s="305"/>
      <c r="P49" s="305"/>
      <c r="Q49" s="299"/>
      <c r="R49" s="299"/>
      <c r="S49" s="299"/>
    </row>
    <row r="50" spans="1:19" ht="13.5" customHeight="1" x14ac:dyDescent="0.2">
      <c r="A50" s="302" t="str">
        <f>IF(B50="","",ROW()-ROW($A$3)+'Diário 1º PA'!$P$1)</f>
        <v/>
      </c>
      <c r="B50" s="303"/>
      <c r="C50" s="304"/>
      <c r="D50" s="305"/>
      <c r="E50" s="306"/>
      <c r="F50" s="307"/>
      <c r="G50" s="306"/>
      <c r="H50" s="305"/>
      <c r="I50" s="306"/>
      <c r="J50" s="308" t="str">
        <f t="shared" si="0"/>
        <v/>
      </c>
      <c r="K50" s="308"/>
      <c r="L50" s="309"/>
      <c r="M50" s="308"/>
      <c r="N50" s="303"/>
      <c r="O50" s="305"/>
      <c r="P50" s="305"/>
      <c r="Q50" s="299"/>
      <c r="R50" s="299"/>
      <c r="S50" s="299"/>
    </row>
    <row r="51" spans="1:19" ht="13.5" customHeight="1" x14ac:dyDescent="0.2">
      <c r="A51" s="302" t="str">
        <f>IF(B51="","",ROW()-ROW($A$3)+'Diário 1º PA'!$P$1)</f>
        <v/>
      </c>
      <c r="B51" s="303"/>
      <c r="C51" s="304"/>
      <c r="D51" s="305"/>
      <c r="E51" s="306"/>
      <c r="F51" s="307"/>
      <c r="G51" s="305"/>
      <c r="H51" s="305"/>
      <c r="I51" s="306"/>
      <c r="J51" s="308" t="str">
        <f t="shared" si="0"/>
        <v/>
      </c>
      <c r="K51" s="308"/>
      <c r="L51" s="309"/>
      <c r="M51" s="308"/>
      <c r="N51" s="303"/>
      <c r="O51" s="305"/>
      <c r="P51" s="305"/>
      <c r="Q51" s="299"/>
      <c r="R51" s="299"/>
      <c r="S51" s="299"/>
    </row>
    <row r="52" spans="1:19" ht="13.5" customHeight="1" x14ac:dyDescent="0.2">
      <c r="A52" s="302" t="str">
        <f>IF(B52="","",ROW()-ROW($A$3)+'Diário 1º PA'!$P$1)</f>
        <v/>
      </c>
      <c r="B52" s="303"/>
      <c r="C52" s="304"/>
      <c r="D52" s="305"/>
      <c r="E52" s="306"/>
      <c r="F52" s="307"/>
      <c r="G52" s="305"/>
      <c r="H52" s="305"/>
      <c r="I52" s="306"/>
      <c r="J52" s="308" t="str">
        <f t="shared" si="0"/>
        <v/>
      </c>
      <c r="K52" s="308"/>
      <c r="L52" s="309"/>
      <c r="M52" s="308"/>
      <c r="N52" s="303"/>
      <c r="O52" s="305"/>
      <c r="P52" s="305"/>
      <c r="Q52" s="299"/>
      <c r="R52" s="299"/>
      <c r="S52" s="299"/>
    </row>
    <row r="53" spans="1:19" ht="13.5" customHeight="1" x14ac:dyDescent="0.2">
      <c r="A53" s="302" t="str">
        <f>IF(B53="","",ROW()-ROW($A$3)+'Diário 1º PA'!$P$1)</f>
        <v/>
      </c>
      <c r="B53" s="303"/>
      <c r="C53" s="304"/>
      <c r="D53" s="305"/>
      <c r="E53" s="306"/>
      <c r="F53" s="307"/>
      <c r="G53" s="305"/>
      <c r="H53" s="305"/>
      <c r="I53" s="306"/>
      <c r="J53" s="308" t="str">
        <f t="shared" si="0"/>
        <v/>
      </c>
      <c r="K53" s="308"/>
      <c r="L53" s="309"/>
      <c r="M53" s="308"/>
      <c r="N53" s="303"/>
      <c r="O53" s="305"/>
      <c r="P53" s="305"/>
      <c r="Q53" s="299"/>
      <c r="R53" s="299"/>
      <c r="S53" s="299"/>
    </row>
    <row r="54" spans="1:19" ht="13.5" customHeight="1" x14ac:dyDescent="0.2">
      <c r="A54" s="302" t="str">
        <f>IF(B54="","",ROW()-ROW($A$3)+'Diário 1º PA'!$P$1)</f>
        <v/>
      </c>
      <c r="B54" s="303"/>
      <c r="C54" s="304"/>
      <c r="D54" s="305"/>
      <c r="E54" s="306"/>
      <c r="F54" s="307"/>
      <c r="G54" s="305"/>
      <c r="H54" s="305"/>
      <c r="I54" s="306"/>
      <c r="J54" s="308" t="str">
        <f t="shared" si="0"/>
        <v/>
      </c>
      <c r="K54" s="308"/>
      <c r="L54" s="309"/>
      <c r="M54" s="308"/>
      <c r="N54" s="303"/>
      <c r="O54" s="305"/>
      <c r="P54" s="305"/>
      <c r="Q54" s="299"/>
      <c r="R54" s="299"/>
      <c r="S54" s="299"/>
    </row>
    <row r="55" spans="1:19" ht="13.5" customHeight="1" x14ac:dyDescent="0.2">
      <c r="A55" s="302" t="str">
        <f>IF(B55="","",ROW()-ROW($A$3)+'Diário 1º PA'!$P$1)</f>
        <v/>
      </c>
      <c r="B55" s="303"/>
      <c r="C55" s="304"/>
      <c r="D55" s="305"/>
      <c r="E55" s="306"/>
      <c r="F55" s="307"/>
      <c r="G55" s="305"/>
      <c r="H55" s="305"/>
      <c r="I55" s="306"/>
      <c r="J55" s="308" t="str">
        <f t="shared" si="0"/>
        <v/>
      </c>
      <c r="K55" s="308"/>
      <c r="L55" s="309"/>
      <c r="M55" s="308"/>
      <c r="N55" s="303"/>
      <c r="O55" s="305"/>
      <c r="P55" s="305"/>
      <c r="Q55" s="299"/>
      <c r="R55" s="299"/>
      <c r="S55" s="299"/>
    </row>
    <row r="56" spans="1:19" ht="13.5" customHeight="1" x14ac:dyDescent="0.2">
      <c r="A56" s="302" t="str">
        <f>IF(B56="","",ROW()-ROW($A$3)+'Diário 1º PA'!$P$1)</f>
        <v/>
      </c>
      <c r="B56" s="303"/>
      <c r="C56" s="304"/>
      <c r="D56" s="305"/>
      <c r="E56" s="306"/>
      <c r="F56" s="307"/>
      <c r="G56" s="305"/>
      <c r="H56" s="305"/>
      <c r="I56" s="306"/>
      <c r="J56" s="308" t="str">
        <f t="shared" si="0"/>
        <v/>
      </c>
      <c r="K56" s="308"/>
      <c r="L56" s="309"/>
      <c r="M56" s="308"/>
      <c r="N56" s="303"/>
      <c r="O56" s="305"/>
      <c r="P56" s="305"/>
      <c r="Q56" s="299"/>
      <c r="R56" s="299"/>
      <c r="S56" s="299"/>
    </row>
    <row r="57" spans="1:19" ht="13.5" customHeight="1" x14ac:dyDescent="0.2">
      <c r="A57" s="302" t="str">
        <f>IF(B57="","",ROW()-ROW($A$3)+'Diário 1º PA'!$P$1)</f>
        <v/>
      </c>
      <c r="B57" s="303"/>
      <c r="C57" s="304"/>
      <c r="D57" s="305"/>
      <c r="E57" s="306"/>
      <c r="F57" s="307"/>
      <c r="G57" s="305"/>
      <c r="H57" s="305"/>
      <c r="I57" s="306"/>
      <c r="J57" s="308" t="str">
        <f t="shared" si="0"/>
        <v/>
      </c>
      <c r="K57" s="308"/>
      <c r="L57" s="309"/>
      <c r="M57" s="308"/>
      <c r="N57" s="303"/>
      <c r="O57" s="305"/>
      <c r="P57" s="305"/>
      <c r="Q57" s="299"/>
      <c r="R57" s="299"/>
      <c r="S57" s="299"/>
    </row>
    <row r="58" spans="1:19" ht="13.5" customHeight="1" x14ac:dyDescent="0.2">
      <c r="A58" s="302" t="str">
        <f>IF(B58="","",ROW()-ROW($A$3)+'Diário 1º PA'!$P$1)</f>
        <v/>
      </c>
      <c r="B58" s="303"/>
      <c r="C58" s="304"/>
      <c r="D58" s="305"/>
      <c r="E58" s="306"/>
      <c r="F58" s="307"/>
      <c r="G58" s="305"/>
      <c r="H58" s="305"/>
      <c r="I58" s="306"/>
      <c r="J58" s="308" t="str">
        <f t="shared" si="0"/>
        <v/>
      </c>
      <c r="K58" s="308"/>
      <c r="L58" s="309"/>
      <c r="M58" s="308"/>
      <c r="N58" s="303"/>
      <c r="O58" s="305"/>
      <c r="P58" s="305"/>
      <c r="Q58" s="299"/>
      <c r="R58" s="299"/>
      <c r="S58" s="299"/>
    </row>
    <row r="59" spans="1:19" ht="13.5" customHeight="1" x14ac:dyDescent="0.2">
      <c r="A59" s="302" t="str">
        <f>IF(B59="","",ROW()-ROW($A$3)+'Diário 1º PA'!$P$1)</f>
        <v/>
      </c>
      <c r="B59" s="303"/>
      <c r="C59" s="304"/>
      <c r="D59" s="305"/>
      <c r="E59" s="306"/>
      <c r="F59" s="307"/>
      <c r="G59" s="305"/>
      <c r="H59" s="305"/>
      <c r="I59" s="306"/>
      <c r="J59" s="308" t="str">
        <f t="shared" si="0"/>
        <v/>
      </c>
      <c r="K59" s="308"/>
      <c r="L59" s="309"/>
      <c r="M59" s="308"/>
      <c r="N59" s="303"/>
      <c r="O59" s="305"/>
      <c r="P59" s="305"/>
      <c r="Q59" s="299"/>
      <c r="R59" s="299"/>
      <c r="S59" s="299"/>
    </row>
    <row r="60" spans="1:19" ht="13.5" customHeight="1" x14ac:dyDescent="0.2">
      <c r="A60" s="302" t="str">
        <f>IF(B60="","",ROW()-ROW($A$3)+'Diário 1º PA'!$P$1)</f>
        <v/>
      </c>
      <c r="B60" s="303"/>
      <c r="C60" s="304"/>
      <c r="D60" s="305"/>
      <c r="E60" s="306"/>
      <c r="F60" s="307"/>
      <c r="G60" s="305"/>
      <c r="H60" s="305"/>
      <c r="I60" s="306"/>
      <c r="J60" s="308" t="str">
        <f t="shared" si="0"/>
        <v/>
      </c>
      <c r="K60" s="308"/>
      <c r="L60" s="309"/>
      <c r="M60" s="308"/>
      <c r="N60" s="303"/>
      <c r="O60" s="305"/>
      <c r="P60" s="305"/>
      <c r="Q60" s="299"/>
      <c r="R60" s="299"/>
      <c r="S60" s="299"/>
    </row>
    <row r="61" spans="1:19" ht="13.5" customHeight="1" x14ac:dyDescent="0.2">
      <c r="A61" s="302" t="str">
        <f>IF(B61="","",ROW()-ROW($A$3)+'Diário 1º PA'!$P$1)</f>
        <v/>
      </c>
      <c r="B61" s="303"/>
      <c r="C61" s="304"/>
      <c r="D61" s="305"/>
      <c r="E61" s="306"/>
      <c r="F61" s="307"/>
      <c r="G61" s="305"/>
      <c r="H61" s="305"/>
      <c r="I61" s="306"/>
      <c r="J61" s="308" t="str">
        <f t="shared" si="0"/>
        <v/>
      </c>
      <c r="K61" s="308"/>
      <c r="L61" s="309"/>
      <c r="M61" s="308"/>
      <c r="N61" s="303"/>
      <c r="O61" s="305"/>
      <c r="P61" s="305"/>
      <c r="Q61" s="299"/>
      <c r="R61" s="299"/>
      <c r="S61" s="299"/>
    </row>
    <row r="62" spans="1:19" ht="13.5" customHeight="1" x14ac:dyDescent="0.2">
      <c r="A62" s="302" t="str">
        <f>IF(B62="","",ROW()-ROW($A$3)+'Diário 1º PA'!$P$1)</f>
        <v/>
      </c>
      <c r="B62" s="303"/>
      <c r="C62" s="304"/>
      <c r="D62" s="305"/>
      <c r="E62" s="306"/>
      <c r="F62" s="307"/>
      <c r="G62" s="305"/>
      <c r="H62" s="305"/>
      <c r="I62" s="306"/>
      <c r="J62" s="308" t="str">
        <f t="shared" si="0"/>
        <v/>
      </c>
      <c r="K62" s="308"/>
      <c r="L62" s="309"/>
      <c r="M62" s="308"/>
      <c r="N62" s="303"/>
      <c r="O62" s="305"/>
      <c r="P62" s="305"/>
      <c r="Q62" s="299"/>
      <c r="R62" s="299"/>
      <c r="S62" s="299"/>
    </row>
    <row r="63" spans="1:19" ht="13.5" customHeight="1" x14ac:dyDescent="0.2">
      <c r="A63" s="302" t="str">
        <f>IF(B63="","",ROW()-ROW($A$3)+'Diário 1º PA'!$P$1)</f>
        <v/>
      </c>
      <c r="B63" s="303"/>
      <c r="C63" s="304"/>
      <c r="D63" s="305"/>
      <c r="E63" s="306"/>
      <c r="F63" s="307"/>
      <c r="G63" s="305"/>
      <c r="H63" s="305"/>
      <c r="I63" s="306"/>
      <c r="J63" s="308" t="str">
        <f t="shared" si="0"/>
        <v/>
      </c>
      <c r="K63" s="308"/>
      <c r="L63" s="309"/>
      <c r="M63" s="308"/>
      <c r="N63" s="303"/>
      <c r="O63" s="305"/>
      <c r="P63" s="305"/>
      <c r="Q63" s="299"/>
      <c r="R63" s="299"/>
      <c r="S63" s="299"/>
    </row>
    <row r="64" spans="1:19" ht="13.5" customHeight="1" x14ac:dyDescent="0.2">
      <c r="A64" s="302" t="str">
        <f>IF(B64="","",ROW()-ROW($A$3)+'Diário 1º PA'!$P$1)</f>
        <v/>
      </c>
      <c r="B64" s="303"/>
      <c r="C64" s="304"/>
      <c r="D64" s="305"/>
      <c r="E64" s="306"/>
      <c r="F64" s="307"/>
      <c r="G64" s="305"/>
      <c r="H64" s="305"/>
      <c r="I64" s="306"/>
      <c r="J64" s="308" t="str">
        <f t="shared" si="0"/>
        <v/>
      </c>
      <c r="K64" s="308"/>
      <c r="L64" s="309"/>
      <c r="M64" s="308"/>
      <c r="N64" s="303"/>
      <c r="O64" s="305"/>
      <c r="P64" s="305"/>
      <c r="Q64" s="299"/>
      <c r="R64" s="299"/>
      <c r="S64" s="299"/>
    </row>
    <row r="65" spans="1:19" ht="13.5" customHeight="1" x14ac:dyDescent="0.2">
      <c r="A65" s="302" t="str">
        <f>IF(B65="","",ROW()-ROW($A$3)+'Diário 1º PA'!$P$1)</f>
        <v/>
      </c>
      <c r="B65" s="303"/>
      <c r="C65" s="304"/>
      <c r="D65" s="305"/>
      <c r="E65" s="306"/>
      <c r="F65" s="307"/>
      <c r="G65" s="305"/>
      <c r="H65" s="305"/>
      <c r="I65" s="306"/>
      <c r="J65" s="308" t="str">
        <f t="shared" si="0"/>
        <v/>
      </c>
      <c r="K65" s="308"/>
      <c r="L65" s="309"/>
      <c r="M65" s="308"/>
      <c r="N65" s="303"/>
      <c r="O65" s="305"/>
      <c r="P65" s="305"/>
      <c r="Q65" s="299"/>
      <c r="R65" s="299"/>
      <c r="S65" s="299"/>
    </row>
    <row r="66" spans="1:19" ht="13.5" customHeight="1" x14ac:dyDescent="0.2">
      <c r="A66" s="302" t="str">
        <f>IF(B66="","",ROW()-ROW($A$3)+'Diário 1º PA'!$P$1)</f>
        <v/>
      </c>
      <c r="B66" s="303"/>
      <c r="C66" s="304"/>
      <c r="D66" s="305"/>
      <c r="E66" s="306"/>
      <c r="F66" s="307"/>
      <c r="G66" s="305"/>
      <c r="H66" s="305"/>
      <c r="I66" s="306"/>
      <c r="J66" s="308" t="str">
        <f t="shared" si="0"/>
        <v/>
      </c>
      <c r="K66" s="308"/>
      <c r="L66" s="309"/>
      <c r="M66" s="308"/>
      <c r="N66" s="303"/>
      <c r="O66" s="305"/>
      <c r="P66" s="305"/>
      <c r="Q66" s="299"/>
      <c r="R66" s="299"/>
      <c r="S66" s="299"/>
    </row>
    <row r="67" spans="1:19" ht="13.5" customHeight="1" x14ac:dyDescent="0.2">
      <c r="A67" s="302" t="str">
        <f>IF(B67="","",ROW()-ROW($A$3)+'Diário 1º PA'!$P$1)</f>
        <v/>
      </c>
      <c r="B67" s="303"/>
      <c r="C67" s="304"/>
      <c r="D67" s="305"/>
      <c r="E67" s="306"/>
      <c r="F67" s="307"/>
      <c r="G67" s="305"/>
      <c r="H67" s="305"/>
      <c r="I67" s="306"/>
      <c r="J67" s="308" t="str">
        <f t="shared" si="0"/>
        <v/>
      </c>
      <c r="K67" s="308"/>
      <c r="L67" s="309"/>
      <c r="M67" s="308"/>
      <c r="N67" s="303"/>
      <c r="O67" s="305"/>
      <c r="P67" s="305"/>
      <c r="Q67" s="299"/>
      <c r="R67" s="299"/>
      <c r="S67" s="299"/>
    </row>
    <row r="68" spans="1:19" ht="13.5" customHeight="1" x14ac:dyDescent="0.2">
      <c r="A68" s="302" t="str">
        <f>IF(B68="","",ROW()-ROW($A$3)+'Diário 1º PA'!$P$1)</f>
        <v/>
      </c>
      <c r="B68" s="303"/>
      <c r="C68" s="304"/>
      <c r="D68" s="305"/>
      <c r="E68" s="306"/>
      <c r="F68" s="307"/>
      <c r="G68" s="305"/>
      <c r="H68" s="305"/>
      <c r="I68" s="306"/>
      <c r="J68" s="308" t="str">
        <f t="shared" si="0"/>
        <v/>
      </c>
      <c r="K68" s="308"/>
      <c r="L68" s="309"/>
      <c r="M68" s="308"/>
      <c r="N68" s="303"/>
      <c r="O68" s="305"/>
      <c r="P68" s="305"/>
      <c r="Q68" s="299"/>
      <c r="R68" s="299"/>
      <c r="S68" s="299"/>
    </row>
    <row r="69" spans="1:19" ht="13.5" customHeight="1" x14ac:dyDescent="0.2">
      <c r="A69" s="302" t="str">
        <f>IF(B69="","",ROW()-ROW($A$3)+'Diário 1º PA'!$P$1)</f>
        <v/>
      </c>
      <c r="B69" s="303"/>
      <c r="C69" s="304"/>
      <c r="D69" s="305"/>
      <c r="E69" s="306"/>
      <c r="F69" s="307"/>
      <c r="G69" s="305"/>
      <c r="H69" s="305"/>
      <c r="I69" s="306"/>
      <c r="J69" s="308" t="str">
        <f t="shared" si="0"/>
        <v/>
      </c>
      <c r="K69" s="308"/>
      <c r="L69" s="309"/>
      <c r="M69" s="308"/>
      <c r="N69" s="303"/>
      <c r="O69" s="305"/>
      <c r="P69" s="305"/>
      <c r="Q69" s="299"/>
      <c r="R69" s="299"/>
      <c r="S69" s="299"/>
    </row>
    <row r="70" spans="1:19" ht="13.5" customHeight="1" x14ac:dyDescent="0.2">
      <c r="A70" s="302" t="str">
        <f>IF(B70="","",ROW()-ROW($A$3)+'Diário 1º PA'!$P$1)</f>
        <v/>
      </c>
      <c r="B70" s="303"/>
      <c r="C70" s="304"/>
      <c r="D70" s="305"/>
      <c r="E70" s="306"/>
      <c r="F70" s="307"/>
      <c r="G70" s="305"/>
      <c r="H70" s="305"/>
      <c r="I70" s="306"/>
      <c r="J70" s="308" t="str">
        <f t="shared" si="0"/>
        <v/>
      </c>
      <c r="K70" s="308"/>
      <c r="L70" s="309"/>
      <c r="M70" s="308"/>
      <c r="N70" s="303"/>
      <c r="O70" s="305"/>
      <c r="P70" s="305"/>
      <c r="Q70" s="299"/>
      <c r="R70" s="299"/>
      <c r="S70" s="299"/>
    </row>
    <row r="71" spans="1:19" ht="13.5" customHeight="1" x14ac:dyDescent="0.2">
      <c r="A71" s="302" t="str">
        <f>IF(B71="","",ROW()-ROW($A$3)+'Diário 1º PA'!$P$1)</f>
        <v/>
      </c>
      <c r="B71" s="303"/>
      <c r="C71" s="304"/>
      <c r="D71" s="305"/>
      <c r="E71" s="306"/>
      <c r="F71" s="307"/>
      <c r="G71" s="305"/>
      <c r="H71" s="305"/>
      <c r="I71" s="306"/>
      <c r="J71" s="308" t="str">
        <f t="shared" si="0"/>
        <v/>
      </c>
      <c r="K71" s="308"/>
      <c r="L71" s="309"/>
      <c r="M71" s="308"/>
      <c r="N71" s="303"/>
      <c r="O71" s="305"/>
      <c r="P71" s="305"/>
      <c r="Q71" s="299"/>
      <c r="R71" s="299"/>
      <c r="S71" s="299"/>
    </row>
    <row r="72" spans="1:19" ht="13.5" customHeight="1" x14ac:dyDescent="0.2">
      <c r="A72" s="302" t="str">
        <f>IF(B72="","",ROW()-ROW($A$3)+'Diário 1º PA'!$P$1)</f>
        <v/>
      </c>
      <c r="B72" s="303"/>
      <c r="C72" s="304"/>
      <c r="D72" s="305"/>
      <c r="E72" s="306"/>
      <c r="F72" s="307"/>
      <c r="G72" s="305"/>
      <c r="H72" s="305"/>
      <c r="I72" s="306"/>
      <c r="J72" s="308" t="str">
        <f t="shared" si="0"/>
        <v/>
      </c>
      <c r="K72" s="308"/>
      <c r="L72" s="309"/>
      <c r="M72" s="308"/>
      <c r="N72" s="303"/>
      <c r="O72" s="305"/>
      <c r="P72" s="305"/>
      <c r="Q72" s="299"/>
      <c r="R72" s="299"/>
      <c r="S72" s="299"/>
    </row>
    <row r="73" spans="1:19" ht="13.5" customHeight="1" x14ac:dyDescent="0.2">
      <c r="A73" s="302" t="str">
        <f>IF(B73="","",ROW()-ROW($A$3)+'Diário 1º PA'!$P$1)</f>
        <v/>
      </c>
      <c r="B73" s="303"/>
      <c r="C73" s="304"/>
      <c r="D73" s="305"/>
      <c r="E73" s="306"/>
      <c r="F73" s="307"/>
      <c r="G73" s="305"/>
      <c r="H73" s="305"/>
      <c r="I73" s="306"/>
      <c r="J73" s="308" t="str">
        <f t="shared" si="0"/>
        <v/>
      </c>
      <c r="K73" s="308"/>
      <c r="L73" s="309"/>
      <c r="M73" s="308"/>
      <c r="N73" s="303"/>
      <c r="O73" s="305"/>
      <c r="P73" s="305"/>
      <c r="Q73" s="299"/>
      <c r="R73" s="299"/>
      <c r="S73" s="299"/>
    </row>
    <row r="74" spans="1:19" ht="13.5" customHeight="1" x14ac:dyDescent="0.2">
      <c r="A74" s="302" t="str">
        <f>IF(B74="","",ROW()-ROW($A$3)+'Diário 1º PA'!$P$1)</f>
        <v/>
      </c>
      <c r="B74" s="303"/>
      <c r="C74" s="304"/>
      <c r="D74" s="305"/>
      <c r="E74" s="306"/>
      <c r="F74" s="307"/>
      <c r="G74" s="305"/>
      <c r="H74" s="305"/>
      <c r="I74" s="306"/>
      <c r="J74" s="308" t="str">
        <f t="shared" si="0"/>
        <v/>
      </c>
      <c r="K74" s="308"/>
      <c r="L74" s="309"/>
      <c r="M74" s="308"/>
      <c r="N74" s="303"/>
      <c r="O74" s="305"/>
      <c r="P74" s="305"/>
      <c r="Q74" s="299"/>
      <c r="R74" s="299"/>
      <c r="S74" s="299"/>
    </row>
    <row r="75" spans="1:19" ht="13.5" customHeight="1" x14ac:dyDescent="0.2">
      <c r="A75" s="302" t="str">
        <f>IF(B75="","",ROW()-ROW($A$3)+'Diário 1º PA'!$P$1)</f>
        <v/>
      </c>
      <c r="B75" s="303"/>
      <c r="C75" s="304"/>
      <c r="D75" s="305"/>
      <c r="E75" s="306"/>
      <c r="F75" s="307"/>
      <c r="G75" s="305"/>
      <c r="H75" s="305"/>
      <c r="I75" s="306"/>
      <c r="J75" s="308" t="str">
        <f t="shared" si="0"/>
        <v/>
      </c>
      <c r="K75" s="308"/>
      <c r="L75" s="309"/>
      <c r="M75" s="308"/>
      <c r="N75" s="303"/>
      <c r="O75" s="305"/>
      <c r="P75" s="305"/>
      <c r="Q75" s="299"/>
      <c r="R75" s="299"/>
      <c r="S75" s="299"/>
    </row>
    <row r="76" spans="1:19" ht="13.5" customHeight="1" x14ac:dyDescent="0.2">
      <c r="A76" s="302" t="str">
        <f>IF(B76="","",ROW()-ROW($A$3)+'Diário 1º PA'!$P$1)</f>
        <v/>
      </c>
      <c r="B76" s="303"/>
      <c r="C76" s="304"/>
      <c r="D76" s="305"/>
      <c r="E76" s="306"/>
      <c r="F76" s="307"/>
      <c r="G76" s="306"/>
      <c r="H76" s="305"/>
      <c r="I76" s="306"/>
      <c r="J76" s="308" t="str">
        <f t="shared" si="0"/>
        <v/>
      </c>
      <c r="K76" s="308"/>
      <c r="L76" s="309"/>
      <c r="M76" s="308"/>
      <c r="N76" s="303"/>
      <c r="O76" s="305"/>
      <c r="P76" s="305"/>
      <c r="Q76" s="299"/>
      <c r="R76" s="299"/>
      <c r="S76" s="299"/>
    </row>
    <row r="77" spans="1:19" ht="13.5" customHeight="1" x14ac:dyDescent="0.2">
      <c r="A77" s="302" t="str">
        <f>IF(B77="","",ROW()-ROW($A$3)+'Diário 1º PA'!$P$1)</f>
        <v/>
      </c>
      <c r="B77" s="303"/>
      <c r="C77" s="304"/>
      <c r="D77" s="305"/>
      <c r="E77" s="306"/>
      <c r="F77" s="307"/>
      <c r="G77" s="306"/>
      <c r="H77" s="305"/>
      <c r="I77" s="306"/>
      <c r="J77" s="308" t="str">
        <f t="shared" si="0"/>
        <v/>
      </c>
      <c r="K77" s="308"/>
      <c r="L77" s="309"/>
      <c r="M77" s="308"/>
      <c r="N77" s="303"/>
      <c r="O77" s="305"/>
      <c r="P77" s="305"/>
      <c r="Q77" s="299"/>
      <c r="R77" s="299"/>
      <c r="S77" s="299"/>
    </row>
    <row r="78" spans="1:19" ht="13.5" customHeight="1" x14ac:dyDescent="0.2">
      <c r="A78" s="302" t="str">
        <f>IF(B78="","",ROW()-ROW($A$3)+'Diário 1º PA'!$P$1)</f>
        <v/>
      </c>
      <c r="B78" s="303"/>
      <c r="C78" s="304"/>
      <c r="D78" s="305"/>
      <c r="E78" s="306"/>
      <c r="F78" s="307"/>
      <c r="G78" s="305"/>
      <c r="H78" s="305"/>
      <c r="I78" s="306"/>
      <c r="J78" s="308" t="str">
        <f t="shared" si="0"/>
        <v/>
      </c>
      <c r="K78" s="308"/>
      <c r="L78" s="309"/>
      <c r="M78" s="308"/>
      <c r="N78" s="303"/>
      <c r="O78" s="305"/>
      <c r="P78" s="305"/>
      <c r="Q78" s="299"/>
      <c r="R78" s="299"/>
      <c r="S78" s="299"/>
    </row>
    <row r="79" spans="1:19" ht="13.5" customHeight="1" x14ac:dyDescent="0.2">
      <c r="A79" s="302" t="str">
        <f>IF(B79="","",ROW()-ROW($A$3)+'Diário 1º PA'!$P$1)</f>
        <v/>
      </c>
      <c r="B79" s="303"/>
      <c r="C79" s="304"/>
      <c r="D79" s="305"/>
      <c r="E79" s="306"/>
      <c r="F79" s="307"/>
      <c r="G79" s="306"/>
      <c r="H79" s="305"/>
      <c r="I79" s="306"/>
      <c r="J79" s="308" t="str">
        <f t="shared" si="0"/>
        <v/>
      </c>
      <c r="K79" s="308"/>
      <c r="L79" s="309"/>
      <c r="M79" s="308"/>
      <c r="N79" s="303"/>
      <c r="O79" s="305"/>
      <c r="P79" s="305"/>
      <c r="Q79" s="299"/>
      <c r="R79" s="299"/>
      <c r="S79" s="299"/>
    </row>
    <row r="80" spans="1:19" ht="13.5" customHeight="1" x14ac:dyDescent="0.2">
      <c r="A80" s="302" t="str">
        <f>IF(B80="","",ROW()-ROW($A$3)+'Diário 1º PA'!$P$1)</f>
        <v/>
      </c>
      <c r="B80" s="303"/>
      <c r="C80" s="304"/>
      <c r="D80" s="305"/>
      <c r="E80" s="306"/>
      <c r="F80" s="307"/>
      <c r="G80" s="306"/>
      <c r="H80" s="305"/>
      <c r="I80" s="306"/>
      <c r="J80" s="308" t="str">
        <f t="shared" si="0"/>
        <v/>
      </c>
      <c r="K80" s="308"/>
      <c r="L80" s="309"/>
      <c r="M80" s="308"/>
      <c r="N80" s="303"/>
      <c r="O80" s="305"/>
      <c r="P80" s="305"/>
      <c r="Q80" s="299"/>
      <c r="R80" s="299"/>
      <c r="S80" s="299"/>
    </row>
    <row r="81" spans="1:19" ht="13.5" customHeight="1" x14ac:dyDescent="0.2">
      <c r="A81" s="302" t="str">
        <f>IF(B81="","",ROW()-ROW($A$3)+'Diário 1º PA'!$P$1)</f>
        <v/>
      </c>
      <c r="B81" s="303"/>
      <c r="C81" s="304"/>
      <c r="D81" s="305"/>
      <c r="E81" s="306"/>
      <c r="F81" s="307"/>
      <c r="G81" s="305"/>
      <c r="H81" s="305"/>
      <c r="I81" s="306"/>
      <c r="J81" s="308" t="str">
        <f t="shared" si="0"/>
        <v/>
      </c>
      <c r="K81" s="308"/>
      <c r="L81" s="309"/>
      <c r="M81" s="308"/>
      <c r="N81" s="303"/>
      <c r="O81" s="305"/>
      <c r="P81" s="305"/>
      <c r="Q81" s="299"/>
      <c r="R81" s="299"/>
      <c r="S81" s="299"/>
    </row>
    <row r="82" spans="1:19" ht="13.5" customHeight="1" x14ac:dyDescent="0.2">
      <c r="A82" s="302" t="str">
        <f>IF(B82="","",ROW()-ROW($A$3)+'Diário 1º PA'!$P$1)</f>
        <v/>
      </c>
      <c r="B82" s="303"/>
      <c r="C82" s="304"/>
      <c r="D82" s="305"/>
      <c r="E82" s="306"/>
      <c r="F82" s="307"/>
      <c r="G82" s="305"/>
      <c r="H82" s="305"/>
      <c r="I82" s="306"/>
      <c r="J82" s="308" t="str">
        <f t="shared" si="0"/>
        <v/>
      </c>
      <c r="K82" s="308"/>
      <c r="L82" s="309"/>
      <c r="M82" s="308"/>
      <c r="N82" s="303"/>
      <c r="O82" s="305"/>
      <c r="P82" s="305"/>
      <c r="Q82" s="299"/>
      <c r="R82" s="299"/>
      <c r="S82" s="299"/>
    </row>
    <row r="83" spans="1:19" ht="13.5" customHeight="1" x14ac:dyDescent="0.2">
      <c r="A83" s="302" t="str">
        <f>IF(B83="","",ROW()-ROW($A$3)+'Diário 1º PA'!$P$1)</f>
        <v/>
      </c>
      <c r="B83" s="303"/>
      <c r="C83" s="304"/>
      <c r="D83" s="305"/>
      <c r="E83" s="306"/>
      <c r="F83" s="307"/>
      <c r="G83" s="305"/>
      <c r="H83" s="305"/>
      <c r="I83" s="306"/>
      <c r="J83" s="308" t="str">
        <f t="shared" si="0"/>
        <v/>
      </c>
      <c r="K83" s="308"/>
      <c r="L83" s="309"/>
      <c r="M83" s="308"/>
      <c r="N83" s="303"/>
      <c r="O83" s="305"/>
      <c r="P83" s="305"/>
      <c r="Q83" s="299"/>
      <c r="R83" s="299"/>
      <c r="S83" s="299"/>
    </row>
    <row r="84" spans="1:19" ht="13.5" customHeight="1" x14ac:dyDescent="0.2">
      <c r="A84" s="302" t="str">
        <f>IF(B84="","",ROW()-ROW($A$3)+'Diário 1º PA'!$P$1)</f>
        <v/>
      </c>
      <c r="B84" s="303"/>
      <c r="C84" s="304"/>
      <c r="D84" s="305"/>
      <c r="E84" s="306"/>
      <c r="F84" s="307"/>
      <c r="G84" s="305"/>
      <c r="H84" s="305"/>
      <c r="I84" s="306"/>
      <c r="J84" s="308" t="str">
        <f t="shared" si="0"/>
        <v/>
      </c>
      <c r="K84" s="308"/>
      <c r="L84" s="309"/>
      <c r="M84" s="308"/>
      <c r="N84" s="303"/>
      <c r="O84" s="305"/>
      <c r="P84" s="305"/>
      <c r="Q84" s="299"/>
      <c r="R84" s="299"/>
      <c r="S84" s="299"/>
    </row>
    <row r="85" spans="1:19" ht="13.5" customHeight="1" x14ac:dyDescent="0.2">
      <c r="A85" s="302" t="str">
        <f>IF(B85="","",ROW()-ROW($A$3)+'Diário 1º PA'!$P$1)</f>
        <v/>
      </c>
      <c r="B85" s="303"/>
      <c r="C85" s="304"/>
      <c r="D85" s="305"/>
      <c r="E85" s="306"/>
      <c r="F85" s="307"/>
      <c r="G85" s="305"/>
      <c r="H85" s="305"/>
      <c r="I85" s="306"/>
      <c r="J85" s="308" t="str">
        <f t="shared" si="0"/>
        <v/>
      </c>
      <c r="K85" s="308"/>
      <c r="L85" s="309"/>
      <c r="M85" s="308"/>
      <c r="N85" s="303"/>
      <c r="O85" s="305"/>
      <c r="P85" s="305"/>
      <c r="Q85" s="299"/>
      <c r="R85" s="299"/>
      <c r="S85" s="299"/>
    </row>
    <row r="86" spans="1:19" ht="13.5" customHeight="1" x14ac:dyDescent="0.2">
      <c r="A86" s="302" t="str">
        <f>IF(B86="","",ROW()-ROW($A$3)+'Diário 1º PA'!$P$1)</f>
        <v/>
      </c>
      <c r="B86" s="303"/>
      <c r="C86" s="304"/>
      <c r="D86" s="305"/>
      <c r="E86" s="306"/>
      <c r="F86" s="307"/>
      <c r="G86" s="305"/>
      <c r="H86" s="305"/>
      <c r="I86" s="306"/>
      <c r="J86" s="308" t="str">
        <f t="shared" si="0"/>
        <v/>
      </c>
      <c r="K86" s="308"/>
      <c r="L86" s="309"/>
      <c r="M86" s="308"/>
      <c r="N86" s="303"/>
      <c r="O86" s="305"/>
      <c r="P86" s="305"/>
      <c r="Q86" s="299"/>
      <c r="R86" s="299"/>
      <c r="S86" s="299"/>
    </row>
    <row r="87" spans="1:19" ht="13.5" customHeight="1" x14ac:dyDescent="0.2">
      <c r="A87" s="302" t="str">
        <f>IF(B87="","",ROW()-ROW($A$3)+'Diário 1º PA'!$P$1)</f>
        <v/>
      </c>
      <c r="B87" s="303"/>
      <c r="C87" s="304"/>
      <c r="D87" s="305"/>
      <c r="E87" s="306"/>
      <c r="F87" s="307"/>
      <c r="G87" s="306"/>
      <c r="H87" s="305"/>
      <c r="I87" s="306"/>
      <c r="J87" s="308" t="str">
        <f t="shared" si="0"/>
        <v/>
      </c>
      <c r="K87" s="308"/>
      <c r="L87" s="309"/>
      <c r="M87" s="308"/>
      <c r="N87" s="303"/>
      <c r="O87" s="305"/>
      <c r="P87" s="305"/>
      <c r="Q87" s="299"/>
      <c r="R87" s="299"/>
      <c r="S87" s="299"/>
    </row>
    <row r="88" spans="1:19" ht="13.5" customHeight="1" x14ac:dyDescent="0.2">
      <c r="A88" s="302" t="str">
        <f>IF(B88="","",ROW()-ROW($A$3)+'Diário 1º PA'!$P$1)</f>
        <v/>
      </c>
      <c r="B88" s="303"/>
      <c r="C88" s="304"/>
      <c r="D88" s="305"/>
      <c r="E88" s="306"/>
      <c r="F88" s="307"/>
      <c r="G88" s="306"/>
      <c r="H88" s="305"/>
      <c r="I88" s="306"/>
      <c r="J88" s="308" t="str">
        <f t="shared" si="0"/>
        <v/>
      </c>
      <c r="K88" s="308"/>
      <c r="L88" s="309"/>
      <c r="M88" s="308"/>
      <c r="N88" s="303"/>
      <c r="O88" s="305"/>
      <c r="P88" s="305"/>
      <c r="Q88" s="299"/>
      <c r="R88" s="299"/>
      <c r="S88" s="299"/>
    </row>
    <row r="89" spans="1:19" ht="13.5" customHeight="1" x14ac:dyDescent="0.2">
      <c r="A89" s="302" t="str">
        <f>IF(B89="","",ROW()-ROW($A$3)+'Diário 1º PA'!$P$1)</f>
        <v/>
      </c>
      <c r="B89" s="303"/>
      <c r="C89" s="304"/>
      <c r="D89" s="305"/>
      <c r="E89" s="306"/>
      <c r="F89" s="307"/>
      <c r="G89" s="305"/>
      <c r="H89" s="305"/>
      <c r="I89" s="306"/>
      <c r="J89" s="308" t="str">
        <f t="shared" si="0"/>
        <v/>
      </c>
      <c r="K89" s="308"/>
      <c r="L89" s="309"/>
      <c r="M89" s="308"/>
      <c r="N89" s="303"/>
      <c r="O89" s="305"/>
      <c r="P89" s="305"/>
      <c r="Q89" s="299"/>
      <c r="R89" s="299"/>
      <c r="S89" s="299"/>
    </row>
    <row r="90" spans="1:19" ht="13.5" customHeight="1" x14ac:dyDescent="0.2">
      <c r="A90" s="302" t="str">
        <f>IF(B90="","",ROW()-ROW($A$3)+'Diário 1º PA'!$P$1)</f>
        <v/>
      </c>
      <c r="B90" s="303"/>
      <c r="C90" s="304"/>
      <c r="D90" s="305"/>
      <c r="E90" s="306"/>
      <c r="F90" s="307"/>
      <c r="G90" s="305"/>
      <c r="H90" s="305"/>
      <c r="I90" s="306"/>
      <c r="J90" s="308" t="str">
        <f t="shared" si="0"/>
        <v/>
      </c>
      <c r="K90" s="308"/>
      <c r="L90" s="309"/>
      <c r="M90" s="308"/>
      <c r="N90" s="303"/>
      <c r="O90" s="305"/>
      <c r="P90" s="305"/>
      <c r="Q90" s="299"/>
      <c r="R90" s="299"/>
      <c r="S90" s="299"/>
    </row>
    <row r="91" spans="1:19" ht="13.5" customHeight="1" x14ac:dyDescent="0.2">
      <c r="A91" s="302" t="str">
        <f>IF(B91="","",ROW()-ROW($A$3)+'Diário 1º PA'!$P$1)</f>
        <v/>
      </c>
      <c r="B91" s="303"/>
      <c r="C91" s="304"/>
      <c r="D91" s="305"/>
      <c r="E91" s="306"/>
      <c r="F91" s="307"/>
      <c r="G91" s="305"/>
      <c r="H91" s="305"/>
      <c r="I91" s="306"/>
      <c r="J91" s="308" t="str">
        <f t="shared" si="0"/>
        <v/>
      </c>
      <c r="K91" s="308"/>
      <c r="L91" s="309"/>
      <c r="M91" s="308"/>
      <c r="N91" s="303"/>
      <c r="O91" s="305"/>
      <c r="P91" s="305"/>
      <c r="Q91" s="299"/>
      <c r="R91" s="299"/>
      <c r="S91" s="299"/>
    </row>
    <row r="92" spans="1:19" ht="13.5" customHeight="1" x14ac:dyDescent="0.2">
      <c r="A92" s="302" t="str">
        <f>IF(B92="","",ROW()-ROW($A$3)+'Diário 1º PA'!$P$1)</f>
        <v/>
      </c>
      <c r="B92" s="303"/>
      <c r="C92" s="304"/>
      <c r="D92" s="305"/>
      <c r="E92" s="306"/>
      <c r="F92" s="307"/>
      <c r="G92" s="305"/>
      <c r="H92" s="305"/>
      <c r="I92" s="306"/>
      <c r="J92" s="308" t="str">
        <f t="shared" si="0"/>
        <v/>
      </c>
      <c r="K92" s="308"/>
      <c r="L92" s="309"/>
      <c r="M92" s="308"/>
      <c r="N92" s="303"/>
      <c r="O92" s="305"/>
      <c r="P92" s="305"/>
      <c r="Q92" s="299"/>
      <c r="R92" s="299"/>
      <c r="S92" s="299"/>
    </row>
    <row r="93" spans="1:19" ht="13.5" customHeight="1" x14ac:dyDescent="0.2">
      <c r="A93" s="302" t="str">
        <f>IF(B93="","",ROW()-ROW($A$3)+'Diário 1º PA'!$P$1)</f>
        <v/>
      </c>
      <c r="B93" s="303"/>
      <c r="C93" s="304"/>
      <c r="D93" s="305"/>
      <c r="E93" s="306"/>
      <c r="F93" s="307"/>
      <c r="G93" s="306"/>
      <c r="H93" s="305"/>
      <c r="I93" s="306"/>
      <c r="J93" s="308" t="str">
        <f t="shared" si="0"/>
        <v/>
      </c>
      <c r="K93" s="308"/>
      <c r="L93" s="309"/>
      <c r="M93" s="308"/>
      <c r="N93" s="303"/>
      <c r="O93" s="305"/>
      <c r="P93" s="305"/>
      <c r="Q93" s="299"/>
      <c r="R93" s="299"/>
      <c r="S93" s="299"/>
    </row>
    <row r="94" spans="1:19" ht="13.5" customHeight="1" x14ac:dyDescent="0.2">
      <c r="A94" s="302" t="str">
        <f>IF(B94="","",ROW()-ROW($A$3)+'Diário 1º PA'!$P$1)</f>
        <v/>
      </c>
      <c r="B94" s="303"/>
      <c r="C94" s="304"/>
      <c r="D94" s="305"/>
      <c r="E94" s="306"/>
      <c r="F94" s="307"/>
      <c r="G94" s="306"/>
      <c r="H94" s="305"/>
      <c r="I94" s="306"/>
      <c r="J94" s="308" t="str">
        <f t="shared" si="0"/>
        <v/>
      </c>
      <c r="K94" s="308"/>
      <c r="L94" s="309"/>
      <c r="M94" s="308"/>
      <c r="N94" s="303"/>
      <c r="O94" s="305"/>
      <c r="P94" s="305"/>
      <c r="Q94" s="299"/>
      <c r="R94" s="299"/>
      <c r="S94" s="299"/>
    </row>
    <row r="95" spans="1:19" ht="13.5" customHeight="1" x14ac:dyDescent="0.2">
      <c r="A95" s="302" t="str">
        <f>IF(B95="","",ROW()-ROW($A$3)+'Diário 1º PA'!$P$1)</f>
        <v/>
      </c>
      <c r="B95" s="303"/>
      <c r="C95" s="304"/>
      <c r="D95" s="305"/>
      <c r="E95" s="306"/>
      <c r="F95" s="307"/>
      <c r="G95" s="305"/>
      <c r="H95" s="305"/>
      <c r="I95" s="306"/>
      <c r="J95" s="308" t="str">
        <f t="shared" si="0"/>
        <v/>
      </c>
      <c r="K95" s="308"/>
      <c r="L95" s="309"/>
      <c r="M95" s="308"/>
      <c r="N95" s="303"/>
      <c r="O95" s="305"/>
      <c r="P95" s="305"/>
      <c r="Q95" s="299"/>
      <c r="R95" s="299"/>
      <c r="S95" s="299"/>
    </row>
    <row r="96" spans="1:19" ht="13.5" customHeight="1" x14ac:dyDescent="0.2">
      <c r="A96" s="302" t="str">
        <f>IF(B96="","",ROW()-ROW($A$3)+'Diário 1º PA'!$P$1)</f>
        <v/>
      </c>
      <c r="B96" s="303"/>
      <c r="C96" s="304"/>
      <c r="D96" s="305"/>
      <c r="E96" s="306"/>
      <c r="F96" s="307"/>
      <c r="G96" s="305"/>
      <c r="H96" s="305"/>
      <c r="I96" s="306"/>
      <c r="J96" s="308" t="str">
        <f t="shared" si="0"/>
        <v/>
      </c>
      <c r="K96" s="308"/>
      <c r="L96" s="309"/>
      <c r="M96" s="308"/>
      <c r="N96" s="303"/>
      <c r="O96" s="305"/>
      <c r="P96" s="305"/>
      <c r="Q96" s="299"/>
      <c r="R96" s="299"/>
      <c r="S96" s="299"/>
    </row>
    <row r="97" spans="1:19" ht="13.5" customHeight="1" x14ac:dyDescent="0.2">
      <c r="A97" s="302" t="str">
        <f>IF(B97="","",ROW()-ROW($A$3)+'Diário 1º PA'!$P$1)</f>
        <v/>
      </c>
      <c r="B97" s="303"/>
      <c r="C97" s="304"/>
      <c r="D97" s="305"/>
      <c r="E97" s="306"/>
      <c r="F97" s="307"/>
      <c r="G97" s="305"/>
      <c r="H97" s="305"/>
      <c r="I97" s="306"/>
      <c r="J97" s="308" t="str">
        <f t="shared" si="0"/>
        <v/>
      </c>
      <c r="K97" s="308"/>
      <c r="L97" s="309"/>
      <c r="M97" s="308"/>
      <c r="N97" s="303"/>
      <c r="O97" s="305"/>
      <c r="P97" s="305"/>
      <c r="Q97" s="299"/>
      <c r="R97" s="299"/>
      <c r="S97" s="299"/>
    </row>
    <row r="98" spans="1:19" ht="13.5" customHeight="1" x14ac:dyDescent="0.2">
      <c r="A98" s="302" t="str">
        <f>IF(B98="","",ROW()-ROW($A$3)+'Diário 1º PA'!$P$1)</f>
        <v/>
      </c>
      <c r="B98" s="303"/>
      <c r="C98" s="304"/>
      <c r="D98" s="305"/>
      <c r="E98" s="306"/>
      <c r="F98" s="307"/>
      <c r="G98" s="305"/>
      <c r="H98" s="305"/>
      <c r="I98" s="306"/>
      <c r="J98" s="308" t="str">
        <f t="shared" si="0"/>
        <v/>
      </c>
      <c r="K98" s="308"/>
      <c r="L98" s="309"/>
      <c r="M98" s="308"/>
      <c r="N98" s="303"/>
      <c r="O98" s="305"/>
      <c r="P98" s="305"/>
      <c r="Q98" s="299"/>
      <c r="R98" s="299"/>
      <c r="S98" s="299"/>
    </row>
    <row r="99" spans="1:19" ht="13.5" customHeight="1" x14ac:dyDescent="0.2">
      <c r="A99" s="302" t="str">
        <f>IF(B99="","",ROW()-ROW($A$3)+'Diário 1º PA'!$P$1)</f>
        <v/>
      </c>
      <c r="B99" s="303"/>
      <c r="C99" s="304"/>
      <c r="D99" s="305"/>
      <c r="E99" s="306"/>
      <c r="F99" s="307"/>
      <c r="G99" s="305"/>
      <c r="H99" s="305"/>
      <c r="I99" s="306"/>
      <c r="J99" s="308" t="str">
        <f t="shared" si="0"/>
        <v/>
      </c>
      <c r="K99" s="308"/>
      <c r="L99" s="309"/>
      <c r="M99" s="308"/>
      <c r="N99" s="303"/>
      <c r="O99" s="305"/>
      <c r="P99" s="305"/>
      <c r="Q99" s="299"/>
      <c r="R99" s="299"/>
      <c r="S99" s="299"/>
    </row>
    <row r="100" spans="1:19" ht="13.5" customHeight="1" x14ac:dyDescent="0.2">
      <c r="A100" s="302" t="str">
        <f>IF(B100="","",ROW()-ROW($A$3)+'Diário 1º PA'!$P$1)</f>
        <v/>
      </c>
      <c r="B100" s="303"/>
      <c r="C100" s="304"/>
      <c r="D100" s="305"/>
      <c r="E100" s="306"/>
      <c r="F100" s="307"/>
      <c r="G100" s="305"/>
      <c r="H100" s="305"/>
      <c r="I100" s="306"/>
      <c r="J100" s="308" t="str">
        <f t="shared" si="0"/>
        <v/>
      </c>
      <c r="K100" s="308"/>
      <c r="L100" s="309"/>
      <c r="M100" s="308"/>
      <c r="N100" s="303"/>
      <c r="O100" s="305"/>
      <c r="P100" s="305"/>
      <c r="Q100" s="299"/>
      <c r="R100" s="299"/>
      <c r="S100" s="299"/>
    </row>
    <row r="101" spans="1:19" ht="13.5" customHeight="1" x14ac:dyDescent="0.2">
      <c r="A101" s="302" t="str">
        <f>IF(B101="","",ROW()-ROW($A$3)+'Diário 1º PA'!$P$1)</f>
        <v/>
      </c>
      <c r="B101" s="303"/>
      <c r="C101" s="304"/>
      <c r="D101" s="305"/>
      <c r="E101" s="306"/>
      <c r="F101" s="307"/>
      <c r="G101" s="305"/>
      <c r="H101" s="305"/>
      <c r="I101" s="306"/>
      <c r="J101" s="308" t="str">
        <f t="shared" si="0"/>
        <v/>
      </c>
      <c r="K101" s="308"/>
      <c r="L101" s="309"/>
      <c r="M101" s="308"/>
      <c r="N101" s="303"/>
      <c r="O101" s="305"/>
      <c r="P101" s="305"/>
      <c r="Q101" s="299"/>
      <c r="R101" s="299"/>
      <c r="S101" s="299"/>
    </row>
    <row r="102" spans="1:19" ht="13.5" customHeight="1" x14ac:dyDescent="0.2">
      <c r="A102" s="302" t="str">
        <f>IF(B102="","",ROW()-ROW($A$3)+'Diário 1º PA'!$P$1)</f>
        <v/>
      </c>
      <c r="B102" s="303"/>
      <c r="C102" s="304"/>
      <c r="D102" s="305"/>
      <c r="E102" s="306"/>
      <c r="F102" s="307"/>
      <c r="G102" s="305"/>
      <c r="H102" s="305"/>
      <c r="I102" s="306"/>
      <c r="J102" s="308" t="str">
        <f t="shared" si="0"/>
        <v/>
      </c>
      <c r="K102" s="308"/>
      <c r="L102" s="309"/>
      <c r="M102" s="308"/>
      <c r="N102" s="303"/>
      <c r="O102" s="305"/>
      <c r="P102" s="305"/>
      <c r="Q102" s="299"/>
      <c r="R102" s="299"/>
      <c r="S102" s="299"/>
    </row>
    <row r="103" spans="1:19" ht="13.5" customHeight="1" x14ac:dyDescent="0.2">
      <c r="A103" s="302" t="str">
        <f>IF(B103="","",ROW()-ROW($A$3)+'Diário 1º PA'!$P$1)</f>
        <v/>
      </c>
      <c r="B103" s="303"/>
      <c r="C103" s="304"/>
      <c r="D103" s="305"/>
      <c r="E103" s="306"/>
      <c r="F103" s="307"/>
      <c r="G103" s="305"/>
      <c r="H103" s="305"/>
      <c r="I103" s="306"/>
      <c r="J103" s="308" t="str">
        <f t="shared" si="0"/>
        <v/>
      </c>
      <c r="K103" s="308"/>
      <c r="L103" s="309"/>
      <c r="M103" s="308"/>
      <c r="N103" s="303"/>
      <c r="O103" s="305"/>
      <c r="P103" s="305"/>
      <c r="Q103" s="299"/>
      <c r="R103" s="299"/>
      <c r="S103" s="299"/>
    </row>
    <row r="104" spans="1:19" ht="13.5" customHeight="1" x14ac:dyDescent="0.2">
      <c r="A104" s="302" t="str">
        <f>IF(B104="","",ROW()-ROW($A$3)+'Diário 1º PA'!$P$1)</f>
        <v/>
      </c>
      <c r="B104" s="303"/>
      <c r="C104" s="304"/>
      <c r="D104" s="305"/>
      <c r="E104" s="306"/>
      <c r="F104" s="307"/>
      <c r="G104" s="305"/>
      <c r="H104" s="305"/>
      <c r="I104" s="306"/>
      <c r="J104" s="308" t="str">
        <f t="shared" si="0"/>
        <v/>
      </c>
      <c r="K104" s="308"/>
      <c r="L104" s="309"/>
      <c r="M104" s="308"/>
      <c r="N104" s="303"/>
      <c r="O104" s="305"/>
      <c r="P104" s="305"/>
      <c r="Q104" s="299"/>
      <c r="R104" s="299"/>
      <c r="S104" s="299"/>
    </row>
    <row r="105" spans="1:19" ht="13.5" customHeight="1" x14ac:dyDescent="0.2">
      <c r="A105" s="302" t="str">
        <f>IF(B105="","",ROW()-ROW($A$3)+'Diário 1º PA'!$P$1)</f>
        <v/>
      </c>
      <c r="B105" s="303"/>
      <c r="C105" s="304"/>
      <c r="D105" s="305"/>
      <c r="E105" s="306"/>
      <c r="F105" s="307"/>
      <c r="G105" s="306"/>
      <c r="H105" s="305"/>
      <c r="I105" s="306"/>
      <c r="J105" s="308" t="str">
        <f t="shared" si="0"/>
        <v/>
      </c>
      <c r="K105" s="308"/>
      <c r="L105" s="309"/>
      <c r="M105" s="308"/>
      <c r="N105" s="303"/>
      <c r="O105" s="305"/>
      <c r="P105" s="305"/>
      <c r="Q105" s="299"/>
      <c r="R105" s="299"/>
      <c r="S105" s="299"/>
    </row>
    <row r="106" spans="1:19" ht="13.5" customHeight="1" x14ac:dyDescent="0.2">
      <c r="A106" s="302" t="str">
        <f>IF(B106="","",ROW()-ROW($A$3)+'Diário 1º PA'!$P$1)</f>
        <v/>
      </c>
      <c r="B106" s="303"/>
      <c r="C106" s="304"/>
      <c r="D106" s="305"/>
      <c r="E106" s="306"/>
      <c r="F106" s="307"/>
      <c r="G106" s="305"/>
      <c r="H106" s="305"/>
      <c r="I106" s="306"/>
      <c r="J106" s="308" t="str">
        <f t="shared" si="0"/>
        <v/>
      </c>
      <c r="K106" s="308"/>
      <c r="L106" s="309"/>
      <c r="M106" s="308"/>
      <c r="N106" s="303"/>
      <c r="O106" s="305"/>
      <c r="P106" s="305"/>
      <c r="Q106" s="299"/>
      <c r="R106" s="299"/>
      <c r="S106" s="299"/>
    </row>
    <row r="107" spans="1:19" ht="13.5" customHeight="1" x14ac:dyDescent="0.2">
      <c r="A107" s="302" t="str">
        <f>IF(B107="","",ROW()-ROW($A$3)+'Diário 1º PA'!$P$1)</f>
        <v/>
      </c>
      <c r="B107" s="303"/>
      <c r="C107" s="304"/>
      <c r="D107" s="305"/>
      <c r="E107" s="306"/>
      <c r="F107" s="307"/>
      <c r="G107" s="305"/>
      <c r="H107" s="305"/>
      <c r="I107" s="306"/>
      <c r="J107" s="308" t="str">
        <f t="shared" si="0"/>
        <v/>
      </c>
      <c r="K107" s="308"/>
      <c r="L107" s="309"/>
      <c r="M107" s="308"/>
      <c r="N107" s="303"/>
      <c r="O107" s="305"/>
      <c r="P107" s="305"/>
      <c r="Q107" s="299"/>
      <c r="R107" s="299"/>
      <c r="S107" s="299"/>
    </row>
    <row r="108" spans="1:19" ht="13.5" customHeight="1" x14ac:dyDescent="0.2">
      <c r="A108" s="302" t="str">
        <f>IF(B108="","",ROW()-ROW($A$3)+'Diário 1º PA'!$P$1)</f>
        <v/>
      </c>
      <c r="B108" s="303"/>
      <c r="C108" s="304"/>
      <c r="D108" s="305"/>
      <c r="E108" s="306"/>
      <c r="F108" s="307"/>
      <c r="G108" s="305"/>
      <c r="H108" s="305"/>
      <c r="I108" s="306"/>
      <c r="J108" s="308" t="str">
        <f t="shared" si="0"/>
        <v/>
      </c>
      <c r="K108" s="308"/>
      <c r="L108" s="309"/>
      <c r="M108" s="308"/>
      <c r="N108" s="303"/>
      <c r="O108" s="305"/>
      <c r="P108" s="305"/>
      <c r="Q108" s="299"/>
      <c r="R108" s="299"/>
      <c r="S108" s="299"/>
    </row>
    <row r="109" spans="1:19" ht="13.5" customHeight="1" x14ac:dyDescent="0.2">
      <c r="A109" s="302" t="str">
        <f>IF(B109="","",ROW()-ROW($A$3)+'Diário 1º PA'!$P$1)</f>
        <v/>
      </c>
      <c r="B109" s="303"/>
      <c r="C109" s="304"/>
      <c r="D109" s="305"/>
      <c r="E109" s="306"/>
      <c r="F109" s="307"/>
      <c r="G109" s="305"/>
      <c r="H109" s="305"/>
      <c r="I109" s="306"/>
      <c r="J109" s="308" t="str">
        <f t="shared" si="0"/>
        <v/>
      </c>
      <c r="K109" s="308"/>
      <c r="L109" s="309"/>
      <c r="M109" s="308"/>
      <c r="N109" s="303"/>
      <c r="O109" s="305"/>
      <c r="P109" s="305"/>
      <c r="Q109" s="299"/>
      <c r="R109" s="299"/>
      <c r="S109" s="299"/>
    </row>
    <row r="110" spans="1:19" ht="13.5" customHeight="1" x14ac:dyDescent="0.2">
      <c r="A110" s="302" t="str">
        <f>IF(B110="","",ROW()-ROW($A$3)+'Diário 1º PA'!$P$1)</f>
        <v/>
      </c>
      <c r="B110" s="303"/>
      <c r="C110" s="304"/>
      <c r="D110" s="305"/>
      <c r="E110" s="306"/>
      <c r="F110" s="307"/>
      <c r="G110" s="306"/>
      <c r="H110" s="305"/>
      <c r="I110" s="306"/>
      <c r="J110" s="308" t="str">
        <f t="shared" si="0"/>
        <v/>
      </c>
      <c r="K110" s="308"/>
      <c r="L110" s="309"/>
      <c r="M110" s="308"/>
      <c r="N110" s="303"/>
      <c r="O110" s="305"/>
      <c r="P110" s="305"/>
      <c r="Q110" s="299"/>
      <c r="R110" s="299"/>
      <c r="S110" s="299"/>
    </row>
    <row r="111" spans="1:19" ht="13.5" customHeight="1" x14ac:dyDescent="0.2">
      <c r="A111" s="302" t="str">
        <f>IF(B111="","",ROW()-ROW($A$3)+'Diário 1º PA'!$P$1)</f>
        <v/>
      </c>
      <c r="B111" s="303"/>
      <c r="C111" s="304"/>
      <c r="D111" s="305"/>
      <c r="E111" s="306"/>
      <c r="F111" s="307"/>
      <c r="G111" s="306"/>
      <c r="H111" s="305"/>
      <c r="I111" s="306"/>
      <c r="J111" s="308" t="str">
        <f t="shared" si="0"/>
        <v/>
      </c>
      <c r="K111" s="308"/>
      <c r="L111" s="309"/>
      <c r="M111" s="308"/>
      <c r="N111" s="303"/>
      <c r="O111" s="305"/>
      <c r="P111" s="305"/>
      <c r="Q111" s="299"/>
      <c r="R111" s="299"/>
      <c r="S111" s="299"/>
    </row>
    <row r="112" spans="1:19" ht="13.5" customHeight="1" x14ac:dyDescent="0.2">
      <c r="A112" s="302" t="str">
        <f>IF(B112="","",ROW()-ROW($A$3)+'Diário 1º PA'!$P$1)</f>
        <v/>
      </c>
      <c r="B112" s="303"/>
      <c r="C112" s="304"/>
      <c r="D112" s="305"/>
      <c r="E112" s="306"/>
      <c r="F112" s="307"/>
      <c r="G112" s="306"/>
      <c r="H112" s="305"/>
      <c r="I112" s="306"/>
      <c r="J112" s="308" t="str">
        <f t="shared" si="0"/>
        <v/>
      </c>
      <c r="K112" s="308"/>
      <c r="L112" s="309"/>
      <c r="M112" s="308"/>
      <c r="N112" s="303"/>
      <c r="O112" s="305"/>
      <c r="P112" s="305"/>
      <c r="Q112" s="299"/>
      <c r="R112" s="299"/>
      <c r="S112" s="299"/>
    </row>
    <row r="113" spans="1:19" ht="13.5" customHeight="1" x14ac:dyDescent="0.2">
      <c r="A113" s="302" t="str">
        <f>IF(B113="","",ROW()-ROW($A$3)+'Diário 1º PA'!$P$1)</f>
        <v/>
      </c>
      <c r="B113" s="303"/>
      <c r="C113" s="304"/>
      <c r="D113" s="305"/>
      <c r="E113" s="306"/>
      <c r="F113" s="307"/>
      <c r="G113" s="306"/>
      <c r="H113" s="305"/>
      <c r="I113" s="306"/>
      <c r="J113" s="308" t="str">
        <f t="shared" si="0"/>
        <v/>
      </c>
      <c r="K113" s="308"/>
      <c r="L113" s="309"/>
      <c r="M113" s="308"/>
      <c r="N113" s="303"/>
      <c r="O113" s="305"/>
      <c r="P113" s="305"/>
      <c r="Q113" s="299"/>
      <c r="R113" s="299"/>
      <c r="S113" s="299"/>
    </row>
    <row r="114" spans="1:19" ht="13.5" customHeight="1" x14ac:dyDescent="0.2">
      <c r="A114" s="302" t="str">
        <f>IF(B114="","",ROW()-ROW($A$3)+'Diário 1º PA'!$P$1)</f>
        <v/>
      </c>
      <c r="B114" s="303"/>
      <c r="C114" s="304"/>
      <c r="D114" s="305"/>
      <c r="E114" s="306"/>
      <c r="F114" s="307"/>
      <c r="G114" s="306"/>
      <c r="H114" s="305"/>
      <c r="I114" s="306"/>
      <c r="J114" s="308" t="str">
        <f t="shared" si="0"/>
        <v/>
      </c>
      <c r="K114" s="308"/>
      <c r="L114" s="309"/>
      <c r="M114" s="308"/>
      <c r="N114" s="303"/>
      <c r="O114" s="305"/>
      <c r="P114" s="305"/>
      <c r="Q114" s="299"/>
      <c r="R114" s="299"/>
      <c r="S114" s="299"/>
    </row>
    <row r="115" spans="1:19" ht="13.5" customHeight="1" x14ac:dyDescent="0.2">
      <c r="A115" s="302" t="str">
        <f>IF(B115="","",ROW()-ROW($A$3)+'Diário 1º PA'!$P$1)</f>
        <v/>
      </c>
      <c r="B115" s="303"/>
      <c r="C115" s="304"/>
      <c r="D115" s="305"/>
      <c r="E115" s="306"/>
      <c r="F115" s="307"/>
      <c r="G115" s="306"/>
      <c r="H115" s="305"/>
      <c r="I115" s="306"/>
      <c r="J115" s="308" t="str">
        <f t="shared" si="0"/>
        <v/>
      </c>
      <c r="K115" s="308"/>
      <c r="L115" s="309"/>
      <c r="M115" s="308"/>
      <c r="N115" s="303"/>
      <c r="O115" s="305"/>
      <c r="P115" s="305"/>
      <c r="Q115" s="299"/>
      <c r="R115" s="299"/>
      <c r="S115" s="299"/>
    </row>
    <row r="116" spans="1:19" ht="13.5" customHeight="1" x14ac:dyDescent="0.2">
      <c r="A116" s="302" t="str">
        <f>IF(B116="","",ROW()-ROW($A$3)+'Diário 1º PA'!$P$1)</f>
        <v/>
      </c>
      <c r="B116" s="303"/>
      <c r="C116" s="304"/>
      <c r="D116" s="305"/>
      <c r="E116" s="306"/>
      <c r="F116" s="307"/>
      <c r="G116" s="306"/>
      <c r="H116" s="305"/>
      <c r="I116" s="306"/>
      <c r="J116" s="308" t="str">
        <f t="shared" si="0"/>
        <v/>
      </c>
      <c r="K116" s="308"/>
      <c r="L116" s="309"/>
      <c r="M116" s="308"/>
      <c r="N116" s="303"/>
      <c r="O116" s="305"/>
      <c r="P116" s="305"/>
      <c r="Q116" s="299"/>
      <c r="R116" s="299"/>
      <c r="S116" s="299"/>
    </row>
    <row r="117" spans="1:19" ht="13.5" customHeight="1" x14ac:dyDescent="0.2">
      <c r="A117" s="302" t="str">
        <f>IF(B117="","",ROW()-ROW($A$3)+'Diário 1º PA'!$P$1)</f>
        <v/>
      </c>
      <c r="B117" s="303"/>
      <c r="C117" s="304"/>
      <c r="D117" s="305"/>
      <c r="E117" s="306"/>
      <c r="F117" s="307"/>
      <c r="G117" s="306"/>
      <c r="H117" s="305"/>
      <c r="I117" s="306"/>
      <c r="J117" s="308" t="str">
        <f t="shared" si="0"/>
        <v/>
      </c>
      <c r="K117" s="308"/>
      <c r="L117" s="309"/>
      <c r="M117" s="308"/>
      <c r="N117" s="303"/>
      <c r="O117" s="305"/>
      <c r="P117" s="305"/>
      <c r="Q117" s="299"/>
      <c r="R117" s="299"/>
      <c r="S117" s="299"/>
    </row>
    <row r="118" spans="1:19" ht="13.5" customHeight="1" x14ac:dyDescent="0.2">
      <c r="A118" s="302" t="str">
        <f>IF(B118="","",ROW()-ROW($A$3)+'Diário 1º PA'!$P$1)</f>
        <v/>
      </c>
      <c r="B118" s="303"/>
      <c r="C118" s="304"/>
      <c r="D118" s="305"/>
      <c r="E118" s="306"/>
      <c r="F118" s="307"/>
      <c r="G118" s="305"/>
      <c r="H118" s="305"/>
      <c r="I118" s="306"/>
      <c r="J118" s="308" t="str">
        <f t="shared" si="0"/>
        <v/>
      </c>
      <c r="K118" s="308"/>
      <c r="L118" s="309"/>
      <c r="M118" s="308"/>
      <c r="N118" s="303"/>
      <c r="O118" s="305"/>
      <c r="P118" s="305"/>
      <c r="Q118" s="299"/>
      <c r="R118" s="299"/>
      <c r="S118" s="299"/>
    </row>
    <row r="119" spans="1:19" ht="13.5" customHeight="1" x14ac:dyDescent="0.2">
      <c r="A119" s="302" t="str">
        <f>IF(B119="","",ROW()-ROW($A$3)+'Diário 1º PA'!$P$1)</f>
        <v/>
      </c>
      <c r="B119" s="303"/>
      <c r="C119" s="304"/>
      <c r="D119" s="305"/>
      <c r="E119" s="306"/>
      <c r="F119" s="307"/>
      <c r="G119" s="305"/>
      <c r="H119" s="305"/>
      <c r="I119" s="306"/>
      <c r="J119" s="308" t="str">
        <f t="shared" si="0"/>
        <v/>
      </c>
      <c r="K119" s="308"/>
      <c r="L119" s="309"/>
      <c r="M119" s="308"/>
      <c r="N119" s="303"/>
      <c r="O119" s="305"/>
      <c r="P119" s="305"/>
      <c r="Q119" s="299"/>
      <c r="R119" s="299"/>
      <c r="S119" s="299"/>
    </row>
    <row r="120" spans="1:19" ht="13.5" customHeight="1" x14ac:dyDescent="0.2">
      <c r="A120" s="302" t="str">
        <f>IF(B120="","",ROW()-ROW($A$3)+'Diário 1º PA'!$P$1)</f>
        <v/>
      </c>
      <c r="B120" s="303"/>
      <c r="C120" s="304"/>
      <c r="D120" s="305"/>
      <c r="E120" s="306"/>
      <c r="F120" s="307"/>
      <c r="G120" s="305"/>
      <c r="H120" s="305"/>
      <c r="I120" s="306"/>
      <c r="J120" s="308" t="str">
        <f t="shared" si="0"/>
        <v/>
      </c>
      <c r="K120" s="308"/>
      <c r="L120" s="309"/>
      <c r="M120" s="308"/>
      <c r="N120" s="303"/>
      <c r="O120" s="305"/>
      <c r="P120" s="305"/>
      <c r="Q120" s="299"/>
      <c r="R120" s="299"/>
      <c r="S120" s="299"/>
    </row>
    <row r="121" spans="1:19" ht="13.5" customHeight="1" x14ac:dyDescent="0.2">
      <c r="A121" s="302" t="str">
        <f>IF(B121="","",ROW()-ROW($A$3)+'Diário 1º PA'!$P$1)</f>
        <v/>
      </c>
      <c r="B121" s="303"/>
      <c r="C121" s="304"/>
      <c r="D121" s="305"/>
      <c r="E121" s="306"/>
      <c r="F121" s="307"/>
      <c r="G121" s="305"/>
      <c r="H121" s="305"/>
      <c r="I121" s="306"/>
      <c r="J121" s="308" t="str">
        <f t="shared" si="0"/>
        <v/>
      </c>
      <c r="K121" s="308"/>
      <c r="L121" s="309"/>
      <c r="M121" s="308"/>
      <c r="N121" s="303"/>
      <c r="O121" s="305"/>
      <c r="P121" s="305"/>
      <c r="Q121" s="299"/>
      <c r="R121" s="299"/>
      <c r="S121" s="299"/>
    </row>
    <row r="122" spans="1:19" ht="13.5" customHeight="1" x14ac:dyDescent="0.2">
      <c r="A122" s="302" t="str">
        <f>IF(B122="","",ROW()-ROW($A$3)+'Diário 1º PA'!$P$1)</f>
        <v/>
      </c>
      <c r="B122" s="303"/>
      <c r="C122" s="304"/>
      <c r="D122" s="305"/>
      <c r="E122" s="306"/>
      <c r="F122" s="307"/>
      <c r="G122" s="305"/>
      <c r="H122" s="305"/>
      <c r="I122" s="306"/>
      <c r="J122" s="308" t="str">
        <f t="shared" si="0"/>
        <v/>
      </c>
      <c r="K122" s="308"/>
      <c r="L122" s="309"/>
      <c r="M122" s="308"/>
      <c r="N122" s="303"/>
      <c r="O122" s="305"/>
      <c r="P122" s="305"/>
      <c r="Q122" s="299"/>
      <c r="R122" s="299"/>
      <c r="S122" s="299"/>
    </row>
    <row r="123" spans="1:19" ht="13.5" customHeight="1" x14ac:dyDescent="0.2">
      <c r="A123" s="302" t="str">
        <f>IF(B123="","",ROW()-ROW($A$3)+'Diário 1º PA'!$P$1)</f>
        <v/>
      </c>
      <c r="B123" s="303"/>
      <c r="C123" s="304"/>
      <c r="D123" s="305"/>
      <c r="E123" s="306"/>
      <c r="F123" s="307"/>
      <c r="G123" s="305"/>
      <c r="H123" s="305"/>
      <c r="I123" s="306"/>
      <c r="J123" s="308" t="str">
        <f t="shared" si="0"/>
        <v/>
      </c>
      <c r="K123" s="308"/>
      <c r="L123" s="309"/>
      <c r="M123" s="308"/>
      <c r="N123" s="303"/>
      <c r="O123" s="305"/>
      <c r="P123" s="305"/>
      <c r="Q123" s="299"/>
      <c r="R123" s="299"/>
      <c r="S123" s="299"/>
    </row>
    <row r="124" spans="1:19" ht="13.5" customHeight="1" x14ac:dyDescent="0.2">
      <c r="A124" s="302" t="str">
        <f>IF(B124="","",ROW()-ROW($A$3)+'Diário 1º PA'!$P$1)</f>
        <v/>
      </c>
      <c r="B124" s="303"/>
      <c r="C124" s="304"/>
      <c r="D124" s="305"/>
      <c r="E124" s="306"/>
      <c r="F124" s="307"/>
      <c r="G124" s="305"/>
      <c r="H124" s="305"/>
      <c r="I124" s="306"/>
      <c r="J124" s="308" t="str">
        <f t="shared" si="0"/>
        <v/>
      </c>
      <c r="K124" s="308"/>
      <c r="L124" s="309"/>
      <c r="M124" s="308"/>
      <c r="N124" s="303"/>
      <c r="O124" s="305"/>
      <c r="P124" s="305"/>
      <c r="Q124" s="299"/>
      <c r="R124" s="299"/>
      <c r="S124" s="299"/>
    </row>
    <row r="125" spans="1:19" ht="13.5" customHeight="1" x14ac:dyDescent="0.2">
      <c r="A125" s="302" t="str">
        <f>IF(B125="","",ROW()-ROW($A$3)+'Diário 1º PA'!$P$1)</f>
        <v/>
      </c>
      <c r="B125" s="303"/>
      <c r="C125" s="304"/>
      <c r="D125" s="305"/>
      <c r="E125" s="306"/>
      <c r="F125" s="307"/>
      <c r="G125" s="305"/>
      <c r="H125" s="305"/>
      <c r="I125" s="306"/>
      <c r="J125" s="308" t="str">
        <f t="shared" si="0"/>
        <v/>
      </c>
      <c r="K125" s="308"/>
      <c r="L125" s="309"/>
      <c r="M125" s="308"/>
      <c r="N125" s="303"/>
      <c r="O125" s="305"/>
      <c r="P125" s="305"/>
      <c r="Q125" s="299"/>
      <c r="R125" s="299"/>
      <c r="S125" s="299"/>
    </row>
    <row r="126" spans="1:19" ht="13.5" customHeight="1" x14ac:dyDescent="0.2">
      <c r="A126" s="302" t="str">
        <f>IF(B126="","",ROW()-ROW($A$3)+'Diário 1º PA'!$P$1)</f>
        <v/>
      </c>
      <c r="B126" s="303"/>
      <c r="C126" s="304"/>
      <c r="D126" s="305"/>
      <c r="E126" s="306"/>
      <c r="F126" s="307"/>
      <c r="G126" s="305"/>
      <c r="H126" s="305"/>
      <c r="I126" s="306"/>
      <c r="J126" s="308" t="str">
        <f t="shared" si="0"/>
        <v/>
      </c>
      <c r="K126" s="308"/>
      <c r="L126" s="309"/>
      <c r="M126" s="308"/>
      <c r="N126" s="303"/>
      <c r="O126" s="305"/>
      <c r="P126" s="305"/>
      <c r="Q126" s="299"/>
      <c r="R126" s="299"/>
      <c r="S126" s="299"/>
    </row>
    <row r="127" spans="1:19" ht="13.5" customHeight="1" x14ac:dyDescent="0.2">
      <c r="A127" s="302" t="str">
        <f>IF(B127="","",ROW()-ROW($A$3)+'Diário 1º PA'!$P$1)</f>
        <v/>
      </c>
      <c r="B127" s="303"/>
      <c r="C127" s="304"/>
      <c r="D127" s="305"/>
      <c r="E127" s="306"/>
      <c r="F127" s="307"/>
      <c r="G127" s="305"/>
      <c r="H127" s="305"/>
      <c r="I127" s="306"/>
      <c r="J127" s="308" t="str">
        <f t="shared" si="0"/>
        <v/>
      </c>
      <c r="K127" s="308"/>
      <c r="L127" s="309"/>
      <c r="M127" s="308"/>
      <c r="N127" s="303"/>
      <c r="O127" s="305"/>
      <c r="P127" s="305"/>
      <c r="Q127" s="299"/>
      <c r="R127" s="299"/>
      <c r="S127" s="299"/>
    </row>
    <row r="128" spans="1:19" ht="13.5" customHeight="1" x14ac:dyDescent="0.2">
      <c r="A128" s="302" t="str">
        <f>IF(B128="","",ROW()-ROW($A$3)+'Diário 1º PA'!$P$1)</f>
        <v/>
      </c>
      <c r="B128" s="303"/>
      <c r="C128" s="304"/>
      <c r="D128" s="305"/>
      <c r="E128" s="306"/>
      <c r="F128" s="307"/>
      <c r="G128" s="306"/>
      <c r="H128" s="305"/>
      <c r="I128" s="306"/>
      <c r="J128" s="308" t="str">
        <f t="shared" si="0"/>
        <v/>
      </c>
      <c r="K128" s="308"/>
      <c r="L128" s="309"/>
      <c r="M128" s="308"/>
      <c r="N128" s="303"/>
      <c r="O128" s="305"/>
      <c r="P128" s="305"/>
      <c r="Q128" s="299"/>
      <c r="R128" s="299"/>
      <c r="S128" s="299"/>
    </row>
    <row r="129" spans="1:19" ht="13.5" customHeight="1" x14ac:dyDescent="0.2">
      <c r="A129" s="302" t="str">
        <f>IF(B129="","",ROW()-ROW($A$3)+'Diário 1º PA'!$P$1)</f>
        <v/>
      </c>
      <c r="B129" s="303"/>
      <c r="C129" s="304"/>
      <c r="D129" s="305"/>
      <c r="E129" s="306"/>
      <c r="F129" s="307"/>
      <c r="G129" s="305"/>
      <c r="H129" s="305"/>
      <c r="I129" s="306"/>
      <c r="J129" s="308" t="str">
        <f t="shared" si="0"/>
        <v/>
      </c>
      <c r="K129" s="308"/>
      <c r="L129" s="309"/>
      <c r="M129" s="308"/>
      <c r="N129" s="303"/>
      <c r="O129" s="305"/>
      <c r="P129" s="305"/>
      <c r="Q129" s="299"/>
      <c r="R129" s="299"/>
      <c r="S129" s="299"/>
    </row>
    <row r="130" spans="1:19" ht="13.5" customHeight="1" x14ac:dyDescent="0.2">
      <c r="A130" s="302" t="str">
        <f>IF(B130="","",ROW()-ROW($A$3)+'Diário 1º PA'!$P$1)</f>
        <v/>
      </c>
      <c r="B130" s="303"/>
      <c r="C130" s="304"/>
      <c r="D130" s="305"/>
      <c r="E130" s="306"/>
      <c r="F130" s="307"/>
      <c r="G130" s="306"/>
      <c r="H130" s="305"/>
      <c r="I130" s="306"/>
      <c r="J130" s="308" t="str">
        <f t="shared" si="0"/>
        <v/>
      </c>
      <c r="K130" s="308"/>
      <c r="L130" s="309"/>
      <c r="M130" s="308"/>
      <c r="N130" s="303"/>
      <c r="O130" s="305"/>
      <c r="P130" s="305"/>
      <c r="Q130" s="299"/>
      <c r="R130" s="299"/>
      <c r="S130" s="299"/>
    </row>
    <row r="131" spans="1:19" ht="13.5" customHeight="1" x14ac:dyDescent="0.2">
      <c r="A131" s="302" t="str">
        <f>IF(B131="","",ROW()-ROW($A$3)+'Diário 1º PA'!$P$1)</f>
        <v/>
      </c>
      <c r="B131" s="303"/>
      <c r="C131" s="304"/>
      <c r="D131" s="305"/>
      <c r="E131" s="306"/>
      <c r="F131" s="307"/>
      <c r="G131" s="305"/>
      <c r="H131" s="305"/>
      <c r="I131" s="306"/>
      <c r="J131" s="308" t="str">
        <f t="shared" si="0"/>
        <v/>
      </c>
      <c r="K131" s="308"/>
      <c r="L131" s="309"/>
      <c r="M131" s="308"/>
      <c r="N131" s="303"/>
      <c r="O131" s="305"/>
      <c r="P131" s="305"/>
      <c r="Q131" s="299"/>
      <c r="R131" s="299"/>
      <c r="S131" s="299"/>
    </row>
    <row r="132" spans="1:19" ht="13.5" customHeight="1" x14ac:dyDescent="0.2">
      <c r="A132" s="302" t="str">
        <f>IF(B132="","",ROW()-ROW($A$3)+'Diário 1º PA'!$P$1)</f>
        <v/>
      </c>
      <c r="B132" s="303"/>
      <c r="C132" s="304"/>
      <c r="D132" s="305"/>
      <c r="E132" s="306"/>
      <c r="F132" s="317"/>
      <c r="G132" s="306"/>
      <c r="H132" s="305"/>
      <c r="I132" s="306"/>
      <c r="J132" s="308" t="str">
        <f t="shared" si="0"/>
        <v/>
      </c>
      <c r="K132" s="308"/>
      <c r="L132" s="309"/>
      <c r="M132" s="308"/>
      <c r="N132" s="303"/>
      <c r="O132" s="305"/>
      <c r="P132" s="305"/>
      <c r="Q132" s="299"/>
      <c r="R132" s="299"/>
      <c r="S132" s="299"/>
    </row>
    <row r="133" spans="1:19" ht="13.5" customHeight="1" x14ac:dyDescent="0.2">
      <c r="A133" s="302" t="str">
        <f>IF(B133="","",ROW()-ROW($A$3)+'Diário 1º PA'!$P$1)</f>
        <v/>
      </c>
      <c r="B133" s="303"/>
      <c r="C133" s="304"/>
      <c r="D133" s="305"/>
      <c r="E133" s="306"/>
      <c r="F133" s="317"/>
      <c r="G133" s="306"/>
      <c r="H133" s="305"/>
      <c r="I133" s="306"/>
      <c r="J133" s="308" t="str">
        <f t="shared" si="0"/>
        <v/>
      </c>
      <c r="K133" s="308"/>
      <c r="L133" s="309"/>
      <c r="M133" s="308"/>
      <c r="N133" s="303"/>
      <c r="O133" s="305"/>
      <c r="P133" s="305"/>
      <c r="Q133" s="299"/>
      <c r="R133" s="299"/>
      <c r="S133" s="299"/>
    </row>
    <row r="134" spans="1:19" ht="13.5" customHeight="1" x14ac:dyDescent="0.2">
      <c r="A134" s="302" t="str">
        <f>IF(B134="","",ROW()-ROW($A$3)+'Diário 1º PA'!$P$1)</f>
        <v/>
      </c>
      <c r="B134" s="303"/>
      <c r="C134" s="304"/>
      <c r="D134" s="305"/>
      <c r="E134" s="306"/>
      <c r="F134" s="307"/>
      <c r="G134" s="306"/>
      <c r="H134" s="305"/>
      <c r="I134" s="306"/>
      <c r="J134" s="308" t="str">
        <f t="shared" si="0"/>
        <v/>
      </c>
      <c r="K134" s="308"/>
      <c r="L134" s="309"/>
      <c r="M134" s="308"/>
      <c r="N134" s="303"/>
      <c r="O134" s="305"/>
      <c r="P134" s="305"/>
      <c r="Q134" s="299"/>
      <c r="R134" s="299"/>
      <c r="S134" s="299"/>
    </row>
    <row r="135" spans="1:19" ht="13.5" customHeight="1" x14ac:dyDescent="0.2">
      <c r="A135" s="302" t="str">
        <f>IF(B135="","",ROW()-ROW($A$3)+'Diário 1º PA'!$P$1)</f>
        <v/>
      </c>
      <c r="B135" s="303"/>
      <c r="C135" s="304"/>
      <c r="D135" s="305"/>
      <c r="E135" s="306"/>
      <c r="F135" s="307"/>
      <c r="G135" s="306"/>
      <c r="H135" s="305"/>
      <c r="I135" s="306"/>
      <c r="J135" s="308" t="str">
        <f t="shared" si="0"/>
        <v/>
      </c>
      <c r="K135" s="308"/>
      <c r="L135" s="309"/>
      <c r="M135" s="308"/>
      <c r="N135" s="303"/>
      <c r="O135" s="305"/>
      <c r="P135" s="305"/>
      <c r="Q135" s="299"/>
      <c r="R135" s="299"/>
      <c r="S135" s="299"/>
    </row>
    <row r="136" spans="1:19" ht="13.5" customHeight="1" x14ac:dyDescent="0.2">
      <c r="A136" s="302" t="str">
        <f>IF(B136="","",ROW()-ROW($A$3)+'Diário 1º PA'!$P$1)</f>
        <v/>
      </c>
      <c r="B136" s="303"/>
      <c r="C136" s="304"/>
      <c r="D136" s="305"/>
      <c r="E136" s="306"/>
      <c r="F136" s="307"/>
      <c r="G136" s="306"/>
      <c r="H136" s="305"/>
      <c r="I136" s="306"/>
      <c r="J136" s="308" t="str">
        <f t="shared" si="0"/>
        <v/>
      </c>
      <c r="K136" s="308"/>
      <c r="L136" s="309"/>
      <c r="M136" s="308"/>
      <c r="N136" s="303"/>
      <c r="O136" s="305"/>
      <c r="P136" s="305"/>
      <c r="Q136" s="299"/>
      <c r="R136" s="299"/>
      <c r="S136" s="299"/>
    </row>
    <row r="137" spans="1:19" ht="13.5" customHeight="1" x14ac:dyDescent="0.2">
      <c r="A137" s="302" t="str">
        <f>IF(B137="","",ROW()-ROW($A$3)+'Diário 1º PA'!$P$1)</f>
        <v/>
      </c>
      <c r="B137" s="303"/>
      <c r="C137" s="304"/>
      <c r="D137" s="305"/>
      <c r="E137" s="306"/>
      <c r="F137" s="307"/>
      <c r="G137" s="305"/>
      <c r="H137" s="305"/>
      <c r="I137" s="306"/>
      <c r="J137" s="308" t="str">
        <f t="shared" si="0"/>
        <v/>
      </c>
      <c r="K137" s="308"/>
      <c r="L137" s="309"/>
      <c r="M137" s="308"/>
      <c r="N137" s="303"/>
      <c r="O137" s="305"/>
      <c r="P137" s="305"/>
      <c r="Q137" s="299"/>
      <c r="R137" s="299"/>
      <c r="S137" s="299"/>
    </row>
    <row r="138" spans="1:19" ht="13.5" customHeight="1" x14ac:dyDescent="0.2">
      <c r="A138" s="302" t="str">
        <f>IF(B138="","",ROW()-ROW($A$3)+'Diário 1º PA'!$P$1)</f>
        <v/>
      </c>
      <c r="B138" s="303"/>
      <c r="C138" s="304"/>
      <c r="D138" s="305"/>
      <c r="E138" s="306"/>
      <c r="F138" s="307"/>
      <c r="G138" s="306"/>
      <c r="H138" s="305"/>
      <c r="I138" s="306"/>
      <c r="J138" s="308" t="str">
        <f t="shared" si="0"/>
        <v/>
      </c>
      <c r="K138" s="308"/>
      <c r="L138" s="309"/>
      <c r="M138" s="308"/>
      <c r="N138" s="303"/>
      <c r="O138" s="305"/>
      <c r="P138" s="305"/>
      <c r="Q138" s="299"/>
      <c r="R138" s="299"/>
      <c r="S138" s="299"/>
    </row>
    <row r="139" spans="1:19" ht="13.5" customHeight="1" x14ac:dyDescent="0.2">
      <c r="A139" s="302" t="str">
        <f>IF(B139="","",ROW()-ROW($A$3)+'Diário 1º PA'!$P$1)</f>
        <v/>
      </c>
      <c r="B139" s="303"/>
      <c r="C139" s="304"/>
      <c r="D139" s="305"/>
      <c r="E139" s="306"/>
      <c r="F139" s="307"/>
      <c r="G139" s="306"/>
      <c r="H139" s="305"/>
      <c r="I139" s="306"/>
      <c r="J139" s="308" t="str">
        <f t="shared" si="0"/>
        <v/>
      </c>
      <c r="K139" s="308"/>
      <c r="L139" s="309"/>
      <c r="M139" s="308"/>
      <c r="N139" s="303"/>
      <c r="O139" s="305"/>
      <c r="P139" s="305"/>
      <c r="Q139" s="299"/>
      <c r="R139" s="299"/>
      <c r="S139" s="299"/>
    </row>
    <row r="140" spans="1:19" ht="13.5" customHeight="1" x14ac:dyDescent="0.2">
      <c r="A140" s="302" t="str">
        <f>IF(B140="","",ROW()-ROW($A$3)+'Diário 1º PA'!$P$1)</f>
        <v/>
      </c>
      <c r="B140" s="303"/>
      <c r="C140" s="304"/>
      <c r="D140" s="305"/>
      <c r="E140" s="306"/>
      <c r="F140" s="307"/>
      <c r="G140" s="305"/>
      <c r="H140" s="305"/>
      <c r="I140" s="306"/>
      <c r="J140" s="308" t="str">
        <f t="shared" si="0"/>
        <v/>
      </c>
      <c r="K140" s="308"/>
      <c r="L140" s="309"/>
      <c r="M140" s="308"/>
      <c r="N140" s="303"/>
      <c r="O140" s="305"/>
      <c r="P140" s="305"/>
      <c r="Q140" s="299"/>
      <c r="R140" s="299"/>
      <c r="S140" s="299"/>
    </row>
    <row r="141" spans="1:19" ht="13.5" customHeight="1" x14ac:dyDescent="0.2">
      <c r="A141" s="302" t="str">
        <f>IF(B141="","",ROW()-ROW($A$3)+'Diário 1º PA'!$P$1)</f>
        <v/>
      </c>
      <c r="B141" s="303"/>
      <c r="C141" s="304"/>
      <c r="D141" s="305"/>
      <c r="E141" s="306"/>
      <c r="F141" s="307"/>
      <c r="G141" s="306"/>
      <c r="H141" s="305"/>
      <c r="I141" s="306"/>
      <c r="J141" s="308" t="str">
        <f t="shared" si="0"/>
        <v/>
      </c>
      <c r="K141" s="308"/>
      <c r="L141" s="309"/>
      <c r="M141" s="308"/>
      <c r="N141" s="303"/>
      <c r="O141" s="305"/>
      <c r="P141" s="305"/>
      <c r="Q141" s="299"/>
      <c r="R141" s="299"/>
      <c r="S141" s="299"/>
    </row>
    <row r="142" spans="1:19" ht="13.5" customHeight="1" x14ac:dyDescent="0.2">
      <c r="A142" s="302" t="str">
        <f>IF(B142="","",ROW()-ROW($A$3)+'Diário 1º PA'!$P$1)</f>
        <v/>
      </c>
      <c r="B142" s="303"/>
      <c r="C142" s="304"/>
      <c r="D142" s="305"/>
      <c r="E142" s="306"/>
      <c r="F142" s="307"/>
      <c r="G142" s="305"/>
      <c r="H142" s="305"/>
      <c r="I142" s="306"/>
      <c r="J142" s="308" t="str">
        <f t="shared" si="0"/>
        <v/>
      </c>
      <c r="K142" s="308"/>
      <c r="L142" s="309"/>
      <c r="M142" s="308"/>
      <c r="N142" s="303"/>
      <c r="O142" s="305"/>
      <c r="P142" s="305"/>
      <c r="Q142" s="299"/>
      <c r="R142" s="299"/>
      <c r="S142" s="299"/>
    </row>
    <row r="143" spans="1:19" ht="13.5" customHeight="1" x14ac:dyDescent="0.2">
      <c r="A143" s="302" t="str">
        <f>IF(B143="","",ROW()-ROW($A$3)+'Diário 1º PA'!$P$1)</f>
        <v/>
      </c>
      <c r="B143" s="303"/>
      <c r="C143" s="304"/>
      <c r="D143" s="305"/>
      <c r="E143" s="306"/>
      <c r="F143" s="307"/>
      <c r="G143" s="305"/>
      <c r="H143" s="305"/>
      <c r="I143" s="306"/>
      <c r="J143" s="308" t="str">
        <f t="shared" si="0"/>
        <v/>
      </c>
      <c r="K143" s="308"/>
      <c r="L143" s="309"/>
      <c r="M143" s="308"/>
      <c r="N143" s="303"/>
      <c r="O143" s="305"/>
      <c r="P143" s="305"/>
      <c r="Q143" s="299"/>
      <c r="R143" s="299"/>
      <c r="S143" s="299"/>
    </row>
    <row r="144" spans="1:19" ht="13.5" customHeight="1" x14ac:dyDescent="0.2">
      <c r="A144" s="302" t="str">
        <f>IF(B144="","",ROW()-ROW($A$3)+'Diário 1º PA'!$P$1)</f>
        <v/>
      </c>
      <c r="B144" s="303"/>
      <c r="C144" s="304"/>
      <c r="D144" s="305"/>
      <c r="E144" s="306"/>
      <c r="F144" s="307"/>
      <c r="G144" s="305"/>
      <c r="H144" s="305"/>
      <c r="I144" s="306"/>
      <c r="J144" s="308" t="str">
        <f t="shared" si="0"/>
        <v/>
      </c>
      <c r="K144" s="308"/>
      <c r="L144" s="309"/>
      <c r="M144" s="308"/>
      <c r="N144" s="303"/>
      <c r="O144" s="305"/>
      <c r="P144" s="305"/>
      <c r="Q144" s="299"/>
      <c r="R144" s="299"/>
      <c r="S144" s="299"/>
    </row>
    <row r="145" spans="1:19" ht="13.5" customHeight="1" x14ac:dyDescent="0.2">
      <c r="A145" s="302" t="str">
        <f>IF(B145="","",ROW()-ROW($A$3)+'Diário 1º PA'!$P$1)</f>
        <v/>
      </c>
      <c r="B145" s="303"/>
      <c r="C145" s="304"/>
      <c r="D145" s="305"/>
      <c r="E145" s="306"/>
      <c r="F145" s="307"/>
      <c r="G145" s="305"/>
      <c r="H145" s="305"/>
      <c r="I145" s="306"/>
      <c r="J145" s="308" t="str">
        <f t="shared" si="0"/>
        <v/>
      </c>
      <c r="K145" s="308"/>
      <c r="L145" s="309"/>
      <c r="M145" s="308"/>
      <c r="N145" s="303"/>
      <c r="O145" s="305"/>
      <c r="P145" s="305"/>
      <c r="Q145" s="299"/>
      <c r="R145" s="299"/>
      <c r="S145" s="299"/>
    </row>
    <row r="146" spans="1:19" ht="13.5" customHeight="1" x14ac:dyDescent="0.2">
      <c r="A146" s="302" t="str">
        <f>IF(B146="","",ROW()-ROW($A$3)+'Diário 1º PA'!$P$1)</f>
        <v/>
      </c>
      <c r="B146" s="303"/>
      <c r="C146" s="304"/>
      <c r="D146" s="305"/>
      <c r="E146" s="306"/>
      <c r="F146" s="307"/>
      <c r="G146" s="305"/>
      <c r="H146" s="305"/>
      <c r="I146" s="306"/>
      <c r="J146" s="308" t="str">
        <f t="shared" si="0"/>
        <v/>
      </c>
      <c r="K146" s="308"/>
      <c r="L146" s="309"/>
      <c r="M146" s="308"/>
      <c r="N146" s="303"/>
      <c r="O146" s="305"/>
      <c r="P146" s="305"/>
      <c r="Q146" s="299"/>
      <c r="R146" s="299"/>
      <c r="S146" s="299"/>
    </row>
    <row r="147" spans="1:19" ht="13.5" customHeight="1" x14ac:dyDescent="0.2">
      <c r="A147" s="302" t="str">
        <f>IF(B147="","",ROW()-ROW($A$3)+'Diário 1º PA'!$P$1)</f>
        <v/>
      </c>
      <c r="B147" s="303"/>
      <c r="C147" s="304"/>
      <c r="D147" s="305"/>
      <c r="E147" s="306"/>
      <c r="F147" s="307"/>
      <c r="G147" s="305"/>
      <c r="H147" s="305"/>
      <c r="I147" s="306"/>
      <c r="J147" s="308" t="str">
        <f t="shared" si="0"/>
        <v/>
      </c>
      <c r="K147" s="308"/>
      <c r="L147" s="309"/>
      <c r="M147" s="308"/>
      <c r="N147" s="303"/>
      <c r="O147" s="305"/>
      <c r="P147" s="305"/>
      <c r="Q147" s="299"/>
      <c r="R147" s="299"/>
      <c r="S147" s="299"/>
    </row>
    <row r="148" spans="1:19" ht="13.5" customHeight="1" x14ac:dyDescent="0.2">
      <c r="A148" s="302" t="str">
        <f>IF(B148="","",ROW()-ROW($A$3)+'Diário 1º PA'!$P$1)</f>
        <v/>
      </c>
      <c r="B148" s="303"/>
      <c r="C148" s="304"/>
      <c r="D148" s="305"/>
      <c r="E148" s="306"/>
      <c r="F148" s="307"/>
      <c r="G148" s="305"/>
      <c r="H148" s="305"/>
      <c r="I148" s="306"/>
      <c r="J148" s="308" t="str">
        <f t="shared" si="0"/>
        <v/>
      </c>
      <c r="K148" s="308"/>
      <c r="L148" s="309"/>
      <c r="M148" s="308"/>
      <c r="N148" s="303"/>
      <c r="O148" s="305"/>
      <c r="P148" s="305"/>
      <c r="Q148" s="299"/>
      <c r="R148" s="299"/>
      <c r="S148" s="299"/>
    </row>
    <row r="149" spans="1:19" ht="13.5" customHeight="1" x14ac:dyDescent="0.2">
      <c r="A149" s="302" t="str">
        <f>IF(B149="","",ROW()-ROW($A$3)+'Diário 1º PA'!$P$1)</f>
        <v/>
      </c>
      <c r="B149" s="303"/>
      <c r="C149" s="304"/>
      <c r="D149" s="305"/>
      <c r="E149" s="306"/>
      <c r="F149" s="307"/>
      <c r="G149" s="305"/>
      <c r="H149" s="305"/>
      <c r="I149" s="306"/>
      <c r="J149" s="308" t="str">
        <f t="shared" si="0"/>
        <v/>
      </c>
      <c r="K149" s="308"/>
      <c r="L149" s="309"/>
      <c r="M149" s="308"/>
      <c r="N149" s="303"/>
      <c r="O149" s="305"/>
      <c r="P149" s="305"/>
      <c r="Q149" s="299"/>
      <c r="R149" s="299"/>
      <c r="S149" s="299"/>
    </row>
    <row r="150" spans="1:19" ht="13.5" customHeight="1" x14ac:dyDescent="0.2">
      <c r="A150" s="302" t="str">
        <f>IF(B150="","",ROW()-ROW($A$3)+'Diário 1º PA'!$P$1)</f>
        <v/>
      </c>
      <c r="B150" s="303"/>
      <c r="C150" s="304"/>
      <c r="D150" s="305"/>
      <c r="E150" s="306"/>
      <c r="F150" s="307"/>
      <c r="G150" s="305"/>
      <c r="H150" s="305"/>
      <c r="I150" s="306"/>
      <c r="J150" s="308" t="str">
        <f t="shared" si="0"/>
        <v/>
      </c>
      <c r="K150" s="308"/>
      <c r="L150" s="309"/>
      <c r="M150" s="308"/>
      <c r="N150" s="303"/>
      <c r="O150" s="305"/>
      <c r="P150" s="305"/>
      <c r="Q150" s="299"/>
      <c r="R150" s="299"/>
      <c r="S150" s="299"/>
    </row>
    <row r="151" spans="1:19" ht="13.5" customHeight="1" x14ac:dyDescent="0.2">
      <c r="A151" s="302" t="str">
        <f>IF(B151="","",ROW()-ROW($A$3)+'Diário 1º PA'!$P$1)</f>
        <v/>
      </c>
      <c r="B151" s="303"/>
      <c r="C151" s="304"/>
      <c r="D151" s="305"/>
      <c r="E151" s="306"/>
      <c r="F151" s="307"/>
      <c r="G151" s="305"/>
      <c r="H151" s="305"/>
      <c r="I151" s="306"/>
      <c r="J151" s="308" t="str">
        <f t="shared" si="0"/>
        <v/>
      </c>
      <c r="K151" s="308"/>
      <c r="L151" s="309"/>
      <c r="M151" s="308"/>
      <c r="N151" s="303"/>
      <c r="O151" s="305"/>
      <c r="P151" s="305"/>
      <c r="Q151" s="299"/>
      <c r="R151" s="299"/>
      <c r="S151" s="299"/>
    </row>
    <row r="152" spans="1:19" ht="13.5" customHeight="1" x14ac:dyDescent="0.2">
      <c r="A152" s="302" t="str">
        <f>IF(B152="","",ROW()-ROW($A$3)+'Diário 1º PA'!$P$1)</f>
        <v/>
      </c>
      <c r="B152" s="303"/>
      <c r="C152" s="304"/>
      <c r="D152" s="305"/>
      <c r="E152" s="306"/>
      <c r="F152" s="307"/>
      <c r="G152" s="305"/>
      <c r="H152" s="305"/>
      <c r="I152" s="306"/>
      <c r="J152" s="308" t="str">
        <f t="shared" si="0"/>
        <v/>
      </c>
      <c r="K152" s="308"/>
      <c r="L152" s="309"/>
      <c r="M152" s="308"/>
      <c r="N152" s="303"/>
      <c r="O152" s="305"/>
      <c r="P152" s="305"/>
      <c r="Q152" s="299"/>
      <c r="R152" s="299"/>
      <c r="S152" s="299"/>
    </row>
    <row r="153" spans="1:19" ht="13.5" customHeight="1" x14ac:dyDescent="0.2">
      <c r="A153" s="302" t="str">
        <f>IF(B153="","",ROW()-ROW($A$3)+'Diário 1º PA'!$P$1)</f>
        <v/>
      </c>
      <c r="B153" s="303"/>
      <c r="C153" s="304"/>
      <c r="D153" s="305"/>
      <c r="E153" s="306"/>
      <c r="F153" s="307"/>
      <c r="G153" s="305"/>
      <c r="H153" s="305"/>
      <c r="I153" s="306"/>
      <c r="J153" s="308" t="str">
        <f t="shared" si="0"/>
        <v/>
      </c>
      <c r="K153" s="308"/>
      <c r="L153" s="309"/>
      <c r="M153" s="308"/>
      <c r="N153" s="303"/>
      <c r="O153" s="305"/>
      <c r="P153" s="305"/>
      <c r="Q153" s="299"/>
      <c r="R153" s="299"/>
      <c r="S153" s="299"/>
    </row>
    <row r="154" spans="1:19" ht="13.5" customHeight="1" x14ac:dyDescent="0.2">
      <c r="A154" s="302" t="str">
        <f>IF(B154="","",ROW()-ROW($A$3)+'Diário 1º PA'!$P$1)</f>
        <v/>
      </c>
      <c r="B154" s="303"/>
      <c r="C154" s="304"/>
      <c r="D154" s="305"/>
      <c r="E154" s="306"/>
      <c r="F154" s="307"/>
      <c r="G154" s="305"/>
      <c r="H154" s="305"/>
      <c r="I154" s="306"/>
      <c r="J154" s="308" t="str">
        <f t="shared" si="0"/>
        <v/>
      </c>
      <c r="K154" s="308"/>
      <c r="L154" s="309"/>
      <c r="M154" s="308"/>
      <c r="N154" s="303"/>
      <c r="O154" s="305"/>
      <c r="P154" s="305"/>
      <c r="Q154" s="299"/>
      <c r="R154" s="299"/>
      <c r="S154" s="299"/>
    </row>
    <row r="155" spans="1:19" ht="13.5" customHeight="1" x14ac:dyDescent="0.2">
      <c r="A155" s="302" t="str">
        <f>IF(B155="","",ROW()-ROW($A$3)+'Diário 1º PA'!$P$1)</f>
        <v/>
      </c>
      <c r="B155" s="303"/>
      <c r="C155" s="304"/>
      <c r="D155" s="305"/>
      <c r="E155" s="306"/>
      <c r="F155" s="307"/>
      <c r="G155" s="305"/>
      <c r="H155" s="305"/>
      <c r="I155" s="306"/>
      <c r="J155" s="308" t="str">
        <f t="shared" si="0"/>
        <v/>
      </c>
      <c r="K155" s="308"/>
      <c r="L155" s="309"/>
      <c r="M155" s="308"/>
      <c r="N155" s="303"/>
      <c r="O155" s="305"/>
      <c r="P155" s="305"/>
      <c r="Q155" s="299"/>
      <c r="R155" s="299"/>
      <c r="S155" s="299"/>
    </row>
    <row r="156" spans="1:19" ht="13.5" customHeight="1" x14ac:dyDescent="0.2">
      <c r="A156" s="302" t="str">
        <f>IF(B156="","",ROW()-ROW($A$3)+'Diário 1º PA'!$P$1)</f>
        <v/>
      </c>
      <c r="B156" s="303"/>
      <c r="C156" s="304"/>
      <c r="D156" s="305"/>
      <c r="E156" s="306"/>
      <c r="F156" s="307"/>
      <c r="G156" s="305"/>
      <c r="H156" s="305"/>
      <c r="I156" s="306"/>
      <c r="J156" s="308" t="str">
        <f t="shared" si="0"/>
        <v/>
      </c>
      <c r="K156" s="308"/>
      <c r="L156" s="309"/>
      <c r="M156" s="308"/>
      <c r="N156" s="303"/>
      <c r="O156" s="305"/>
      <c r="P156" s="305"/>
      <c r="Q156" s="299"/>
      <c r="R156" s="299"/>
      <c r="S156" s="299"/>
    </row>
    <row r="157" spans="1:19" ht="13.5" customHeight="1" x14ac:dyDescent="0.2">
      <c r="A157" s="302" t="str">
        <f>IF(B157="","",ROW()-ROW($A$3)+'Diário 1º PA'!$P$1)</f>
        <v/>
      </c>
      <c r="B157" s="303"/>
      <c r="C157" s="304"/>
      <c r="D157" s="305"/>
      <c r="E157" s="306"/>
      <c r="F157" s="307"/>
      <c r="G157" s="305"/>
      <c r="H157" s="305"/>
      <c r="I157" s="306"/>
      <c r="J157" s="308" t="str">
        <f t="shared" si="0"/>
        <v/>
      </c>
      <c r="K157" s="308"/>
      <c r="L157" s="309"/>
      <c r="M157" s="308"/>
      <c r="N157" s="303"/>
      <c r="O157" s="305"/>
      <c r="P157" s="305"/>
      <c r="Q157" s="299"/>
      <c r="R157" s="299"/>
      <c r="S157" s="299"/>
    </row>
    <row r="158" spans="1:19" ht="13.5" customHeight="1" x14ac:dyDescent="0.2">
      <c r="A158" s="302" t="str">
        <f>IF(B158="","",ROW()-ROW($A$3)+'Diário 1º PA'!$P$1)</f>
        <v/>
      </c>
      <c r="B158" s="303"/>
      <c r="C158" s="304"/>
      <c r="D158" s="305"/>
      <c r="E158" s="306"/>
      <c r="F158" s="307"/>
      <c r="G158" s="305"/>
      <c r="H158" s="305"/>
      <c r="I158" s="306"/>
      <c r="J158" s="308" t="str">
        <f t="shared" si="0"/>
        <v/>
      </c>
      <c r="K158" s="308"/>
      <c r="L158" s="309"/>
      <c r="M158" s="308"/>
      <c r="N158" s="303"/>
      <c r="O158" s="305"/>
      <c r="P158" s="305"/>
      <c r="Q158" s="299"/>
      <c r="R158" s="299"/>
      <c r="S158" s="299"/>
    </row>
    <row r="159" spans="1:19" ht="13.5" customHeight="1" x14ac:dyDescent="0.2">
      <c r="A159" s="302" t="str">
        <f>IF(B159="","",ROW()-ROW($A$3)+'Diário 1º PA'!$P$1)</f>
        <v/>
      </c>
      <c r="B159" s="303"/>
      <c r="C159" s="304"/>
      <c r="D159" s="305"/>
      <c r="E159" s="306"/>
      <c r="F159" s="307"/>
      <c r="G159" s="305"/>
      <c r="H159" s="305"/>
      <c r="I159" s="306"/>
      <c r="J159" s="308" t="str">
        <f t="shared" si="0"/>
        <v/>
      </c>
      <c r="K159" s="308"/>
      <c r="L159" s="309"/>
      <c r="M159" s="308"/>
      <c r="N159" s="303"/>
      <c r="O159" s="305"/>
      <c r="P159" s="305"/>
      <c r="Q159" s="299"/>
      <c r="R159" s="299"/>
      <c r="S159" s="299"/>
    </row>
    <row r="160" spans="1:19" ht="13.5" customHeight="1" x14ac:dyDescent="0.2">
      <c r="A160" s="302" t="str">
        <f>IF(B160="","",ROW()-ROW($A$3)+'Diário 1º PA'!$P$1)</f>
        <v/>
      </c>
      <c r="B160" s="303"/>
      <c r="C160" s="304"/>
      <c r="D160" s="305"/>
      <c r="E160" s="306"/>
      <c r="F160" s="307"/>
      <c r="G160" s="305"/>
      <c r="H160" s="305"/>
      <c r="I160" s="306"/>
      <c r="J160" s="308" t="str">
        <f t="shared" si="0"/>
        <v/>
      </c>
      <c r="K160" s="308"/>
      <c r="L160" s="309"/>
      <c r="M160" s="308"/>
      <c r="N160" s="303"/>
      <c r="O160" s="305"/>
      <c r="P160" s="305"/>
      <c r="Q160" s="299"/>
      <c r="R160" s="299"/>
      <c r="S160" s="299"/>
    </row>
    <row r="161" spans="1:19" ht="13.5" customHeight="1" x14ac:dyDescent="0.2">
      <c r="A161" s="302" t="str">
        <f>IF(B161="","",ROW()-ROW($A$3)+'Diário 1º PA'!$P$1)</f>
        <v/>
      </c>
      <c r="B161" s="303"/>
      <c r="C161" s="304"/>
      <c r="D161" s="305"/>
      <c r="E161" s="306"/>
      <c r="F161" s="307"/>
      <c r="G161" s="305"/>
      <c r="H161" s="305"/>
      <c r="I161" s="306"/>
      <c r="J161" s="308" t="str">
        <f t="shared" si="0"/>
        <v/>
      </c>
      <c r="K161" s="308"/>
      <c r="L161" s="309"/>
      <c r="M161" s="308"/>
      <c r="N161" s="303"/>
      <c r="O161" s="305"/>
      <c r="P161" s="305"/>
      <c r="Q161" s="299"/>
      <c r="R161" s="299"/>
      <c r="S161" s="299"/>
    </row>
    <row r="162" spans="1:19" ht="13.5" customHeight="1" x14ac:dyDescent="0.2">
      <c r="A162" s="302" t="str">
        <f>IF(B162="","",ROW()-ROW($A$3)+'Diário 1º PA'!$P$1)</f>
        <v/>
      </c>
      <c r="B162" s="303"/>
      <c r="C162" s="304"/>
      <c r="D162" s="305"/>
      <c r="E162" s="306"/>
      <c r="F162" s="307"/>
      <c r="G162" s="305"/>
      <c r="H162" s="305"/>
      <c r="I162" s="306"/>
      <c r="J162" s="308" t="str">
        <f t="shared" si="0"/>
        <v/>
      </c>
      <c r="K162" s="308"/>
      <c r="L162" s="309"/>
      <c r="M162" s="308"/>
      <c r="N162" s="303"/>
      <c r="O162" s="305"/>
      <c r="P162" s="305"/>
      <c r="Q162" s="299"/>
      <c r="R162" s="299"/>
      <c r="S162" s="299"/>
    </row>
    <row r="163" spans="1:19" ht="13.5" customHeight="1" x14ac:dyDescent="0.2">
      <c r="A163" s="302" t="str">
        <f>IF(B163="","",ROW()-ROW($A$3)+'Diário 1º PA'!$P$1)</f>
        <v/>
      </c>
      <c r="B163" s="303"/>
      <c r="C163" s="304"/>
      <c r="D163" s="305"/>
      <c r="E163" s="306"/>
      <c r="F163" s="307"/>
      <c r="G163" s="305"/>
      <c r="H163" s="305"/>
      <c r="I163" s="306"/>
      <c r="J163" s="308" t="str">
        <f t="shared" si="0"/>
        <v/>
      </c>
      <c r="K163" s="308"/>
      <c r="L163" s="309"/>
      <c r="M163" s="308"/>
      <c r="N163" s="303"/>
      <c r="O163" s="305"/>
      <c r="P163" s="305"/>
      <c r="Q163" s="299"/>
      <c r="R163" s="299"/>
      <c r="S163" s="299"/>
    </row>
    <row r="164" spans="1:19" ht="13.5" customHeight="1" x14ac:dyDescent="0.2">
      <c r="A164" s="302" t="str">
        <f>IF(B164="","",ROW()-ROW($A$3)+'Diário 1º PA'!$P$1)</f>
        <v/>
      </c>
      <c r="B164" s="303"/>
      <c r="C164" s="304"/>
      <c r="D164" s="305"/>
      <c r="E164" s="306"/>
      <c r="F164" s="307"/>
      <c r="G164" s="305"/>
      <c r="H164" s="305"/>
      <c r="I164" s="306"/>
      <c r="J164" s="308" t="str">
        <f t="shared" si="0"/>
        <v/>
      </c>
      <c r="K164" s="308"/>
      <c r="L164" s="309"/>
      <c r="M164" s="308"/>
      <c r="N164" s="303"/>
      <c r="O164" s="305"/>
      <c r="P164" s="305"/>
      <c r="Q164" s="299"/>
      <c r="R164" s="299"/>
      <c r="S164" s="299"/>
    </row>
    <row r="165" spans="1:19" ht="13.5" customHeight="1" x14ac:dyDescent="0.2">
      <c r="A165" s="302" t="str">
        <f>IF(B165="","",ROW()-ROW($A$3)+'Diário 1º PA'!$P$1)</f>
        <v/>
      </c>
      <c r="B165" s="303"/>
      <c r="C165" s="304"/>
      <c r="D165" s="305"/>
      <c r="E165" s="306"/>
      <c r="F165" s="307"/>
      <c r="G165" s="305"/>
      <c r="H165" s="305"/>
      <c r="I165" s="306"/>
      <c r="J165" s="308" t="str">
        <f t="shared" si="0"/>
        <v/>
      </c>
      <c r="K165" s="308"/>
      <c r="L165" s="309"/>
      <c r="M165" s="308"/>
      <c r="N165" s="303"/>
      <c r="O165" s="305"/>
      <c r="P165" s="305"/>
      <c r="Q165" s="299"/>
      <c r="R165" s="299"/>
      <c r="S165" s="299"/>
    </row>
    <row r="166" spans="1:19" ht="13.5" customHeight="1" x14ac:dyDescent="0.2">
      <c r="A166" s="302" t="str">
        <f>IF(B166="","",ROW()-ROW($A$3)+'Diário 1º PA'!$P$1)</f>
        <v/>
      </c>
      <c r="B166" s="303"/>
      <c r="C166" s="304"/>
      <c r="D166" s="305"/>
      <c r="E166" s="306"/>
      <c r="F166" s="307"/>
      <c r="G166" s="305"/>
      <c r="H166" s="305"/>
      <c r="I166" s="306"/>
      <c r="J166" s="308" t="str">
        <f t="shared" si="0"/>
        <v/>
      </c>
      <c r="K166" s="308"/>
      <c r="L166" s="309"/>
      <c r="M166" s="308"/>
      <c r="N166" s="303"/>
      <c r="O166" s="305"/>
      <c r="P166" s="305"/>
      <c r="Q166" s="299"/>
      <c r="R166" s="299"/>
      <c r="S166" s="299"/>
    </row>
    <row r="167" spans="1:19" ht="13.5" customHeight="1" x14ac:dyDescent="0.2">
      <c r="A167" s="302" t="str">
        <f>IF(B167="","",ROW()-ROW($A$3)+'Diário 1º PA'!$P$1)</f>
        <v/>
      </c>
      <c r="B167" s="303"/>
      <c r="C167" s="304"/>
      <c r="D167" s="305"/>
      <c r="E167" s="306"/>
      <c r="F167" s="307"/>
      <c r="G167" s="306"/>
      <c r="H167" s="305"/>
      <c r="I167" s="306"/>
      <c r="J167" s="308" t="str">
        <f t="shared" si="0"/>
        <v/>
      </c>
      <c r="K167" s="308"/>
      <c r="L167" s="309"/>
      <c r="M167" s="308"/>
      <c r="N167" s="303"/>
      <c r="O167" s="305"/>
      <c r="P167" s="305"/>
      <c r="Q167" s="299"/>
      <c r="R167" s="299"/>
      <c r="S167" s="299"/>
    </row>
    <row r="168" spans="1:19" ht="13.5" customHeight="1" x14ac:dyDescent="0.2">
      <c r="A168" s="302" t="str">
        <f>IF(B168="","",ROW()-ROW($A$3)+'Diário 1º PA'!$P$1)</f>
        <v/>
      </c>
      <c r="B168" s="303"/>
      <c r="C168" s="304"/>
      <c r="D168" s="305"/>
      <c r="E168" s="306"/>
      <c r="F168" s="307"/>
      <c r="G168" s="306"/>
      <c r="H168" s="305"/>
      <c r="I168" s="306"/>
      <c r="J168" s="308" t="str">
        <f t="shared" si="0"/>
        <v/>
      </c>
      <c r="K168" s="308"/>
      <c r="L168" s="309"/>
      <c r="M168" s="308"/>
      <c r="N168" s="303"/>
      <c r="O168" s="305"/>
      <c r="P168" s="305"/>
      <c r="Q168" s="299"/>
      <c r="R168" s="299"/>
      <c r="S168" s="299"/>
    </row>
    <row r="169" spans="1:19" ht="13.5" customHeight="1" x14ac:dyDescent="0.2">
      <c r="A169" s="302" t="str">
        <f>IF(B169="","",ROW()-ROW($A$3)+'Diário 1º PA'!$P$1)</f>
        <v/>
      </c>
      <c r="B169" s="303"/>
      <c r="C169" s="304"/>
      <c r="D169" s="305"/>
      <c r="E169" s="306"/>
      <c r="F169" s="307"/>
      <c r="G169" s="305"/>
      <c r="H169" s="305"/>
      <c r="I169" s="306"/>
      <c r="J169" s="308" t="str">
        <f t="shared" si="0"/>
        <v/>
      </c>
      <c r="K169" s="308"/>
      <c r="L169" s="309"/>
      <c r="M169" s="308"/>
      <c r="N169" s="303"/>
      <c r="O169" s="305"/>
      <c r="P169" s="305"/>
      <c r="Q169" s="299"/>
      <c r="R169" s="299"/>
      <c r="S169" s="299"/>
    </row>
    <row r="170" spans="1:19" ht="13.5" customHeight="1" x14ac:dyDescent="0.2">
      <c r="A170" s="302" t="str">
        <f>IF(B170="","",ROW()-ROW($A$3)+'Diário 1º PA'!$P$1)</f>
        <v/>
      </c>
      <c r="B170" s="303"/>
      <c r="C170" s="304"/>
      <c r="D170" s="305"/>
      <c r="E170" s="306"/>
      <c r="F170" s="307"/>
      <c r="G170" s="306"/>
      <c r="H170" s="305"/>
      <c r="I170" s="306"/>
      <c r="J170" s="308" t="str">
        <f t="shared" si="0"/>
        <v/>
      </c>
      <c r="K170" s="308"/>
      <c r="L170" s="309"/>
      <c r="M170" s="308"/>
      <c r="N170" s="303"/>
      <c r="O170" s="305"/>
      <c r="P170" s="305"/>
      <c r="Q170" s="299"/>
      <c r="R170" s="299"/>
      <c r="S170" s="299"/>
    </row>
    <row r="171" spans="1:19" ht="13.5" customHeight="1" x14ac:dyDescent="0.2">
      <c r="A171" s="302" t="str">
        <f>IF(B171="","",ROW()-ROW($A$3)+'Diário 1º PA'!$P$1)</f>
        <v/>
      </c>
      <c r="B171" s="303"/>
      <c r="C171" s="304"/>
      <c r="D171" s="305"/>
      <c r="E171" s="306"/>
      <c r="F171" s="307"/>
      <c r="G171" s="306"/>
      <c r="H171" s="305"/>
      <c r="I171" s="306"/>
      <c r="J171" s="308" t="str">
        <f t="shared" si="0"/>
        <v/>
      </c>
      <c r="K171" s="308"/>
      <c r="L171" s="309"/>
      <c r="M171" s="308"/>
      <c r="N171" s="303"/>
      <c r="O171" s="305"/>
      <c r="P171" s="305"/>
      <c r="Q171" s="299"/>
      <c r="R171" s="299"/>
      <c r="S171" s="299"/>
    </row>
    <row r="172" spans="1:19" ht="13.5" customHeight="1" x14ac:dyDescent="0.2">
      <c r="A172" s="302" t="str">
        <f>IF(B172="","",ROW()-ROW($A$3)+'Diário 1º PA'!$P$1)</f>
        <v/>
      </c>
      <c r="B172" s="303"/>
      <c r="C172" s="304"/>
      <c r="D172" s="305"/>
      <c r="E172" s="306"/>
      <c r="F172" s="307"/>
      <c r="G172" s="305"/>
      <c r="H172" s="305"/>
      <c r="I172" s="306"/>
      <c r="J172" s="308" t="str">
        <f t="shared" si="0"/>
        <v/>
      </c>
      <c r="K172" s="308"/>
      <c r="L172" s="309"/>
      <c r="M172" s="308"/>
      <c r="N172" s="303"/>
      <c r="O172" s="305"/>
      <c r="P172" s="305"/>
      <c r="Q172" s="299"/>
      <c r="R172" s="299"/>
      <c r="S172" s="299"/>
    </row>
    <row r="173" spans="1:19" ht="13.5" customHeight="1" x14ac:dyDescent="0.2">
      <c r="A173" s="302" t="str">
        <f>IF(B173="","",ROW()-ROW($A$3)+'Diário 1º PA'!$P$1)</f>
        <v/>
      </c>
      <c r="B173" s="303"/>
      <c r="C173" s="304"/>
      <c r="D173" s="305"/>
      <c r="E173" s="306"/>
      <c r="F173" s="307"/>
      <c r="G173" s="305"/>
      <c r="H173" s="305"/>
      <c r="I173" s="306"/>
      <c r="J173" s="308" t="str">
        <f t="shared" si="0"/>
        <v/>
      </c>
      <c r="K173" s="308"/>
      <c r="L173" s="309"/>
      <c r="M173" s="308"/>
      <c r="N173" s="303"/>
      <c r="O173" s="305"/>
      <c r="P173" s="305"/>
      <c r="Q173" s="299"/>
      <c r="R173" s="299"/>
      <c r="S173" s="299"/>
    </row>
    <row r="174" spans="1:19" ht="13.5" customHeight="1" x14ac:dyDescent="0.2">
      <c r="A174" s="302" t="str">
        <f>IF(B174="","",ROW()-ROW($A$3)+'Diário 1º PA'!$P$1)</f>
        <v/>
      </c>
      <c r="B174" s="303"/>
      <c r="C174" s="304"/>
      <c r="D174" s="305"/>
      <c r="E174" s="306"/>
      <c r="F174" s="307"/>
      <c r="G174" s="305"/>
      <c r="H174" s="305"/>
      <c r="I174" s="306"/>
      <c r="J174" s="308" t="str">
        <f t="shared" si="0"/>
        <v/>
      </c>
      <c r="K174" s="308"/>
      <c r="L174" s="309"/>
      <c r="M174" s="308"/>
      <c r="N174" s="303"/>
      <c r="O174" s="305"/>
      <c r="P174" s="305"/>
      <c r="Q174" s="299"/>
      <c r="R174" s="299"/>
      <c r="S174" s="299"/>
    </row>
    <row r="175" spans="1:19" ht="13.5" customHeight="1" x14ac:dyDescent="0.2">
      <c r="A175" s="302" t="str">
        <f>IF(B175="","",ROW()-ROW($A$3)+'Diário 1º PA'!$P$1)</f>
        <v/>
      </c>
      <c r="B175" s="303"/>
      <c r="C175" s="304"/>
      <c r="D175" s="305"/>
      <c r="E175" s="306"/>
      <c r="F175" s="307"/>
      <c r="G175" s="305"/>
      <c r="H175" s="305"/>
      <c r="I175" s="306"/>
      <c r="J175" s="308" t="str">
        <f t="shared" si="0"/>
        <v/>
      </c>
      <c r="K175" s="308"/>
      <c r="L175" s="309"/>
      <c r="M175" s="308"/>
      <c r="N175" s="303"/>
      <c r="O175" s="305"/>
      <c r="P175" s="305"/>
      <c r="Q175" s="299"/>
      <c r="R175" s="299"/>
      <c r="S175" s="299"/>
    </row>
    <row r="176" spans="1:19" ht="13.5" customHeight="1" x14ac:dyDescent="0.2">
      <c r="A176" s="302" t="str">
        <f>IF(B176="","",ROW()-ROW($A$3)+'Diário 1º PA'!$P$1)</f>
        <v/>
      </c>
      <c r="B176" s="303"/>
      <c r="C176" s="304"/>
      <c r="D176" s="305"/>
      <c r="E176" s="306"/>
      <c r="F176" s="307"/>
      <c r="G176" s="305"/>
      <c r="H176" s="305"/>
      <c r="I176" s="306"/>
      <c r="J176" s="308" t="str">
        <f t="shared" si="0"/>
        <v/>
      </c>
      <c r="K176" s="308"/>
      <c r="L176" s="309"/>
      <c r="M176" s="308"/>
      <c r="N176" s="303"/>
      <c r="O176" s="305"/>
      <c r="P176" s="305"/>
      <c r="Q176" s="299"/>
      <c r="R176" s="299"/>
      <c r="S176" s="299"/>
    </row>
    <row r="177" spans="1:19" ht="13.5" customHeight="1" x14ac:dyDescent="0.2">
      <c r="A177" s="302" t="str">
        <f>IF(B177="","",ROW()-ROW($A$3)+'Diário 1º PA'!$P$1)</f>
        <v/>
      </c>
      <c r="B177" s="303"/>
      <c r="C177" s="304"/>
      <c r="D177" s="305"/>
      <c r="E177" s="306"/>
      <c r="F177" s="307"/>
      <c r="G177" s="305"/>
      <c r="H177" s="305"/>
      <c r="I177" s="306"/>
      <c r="J177" s="308" t="str">
        <f t="shared" si="0"/>
        <v/>
      </c>
      <c r="K177" s="308"/>
      <c r="L177" s="309"/>
      <c r="M177" s="308"/>
      <c r="N177" s="303"/>
      <c r="O177" s="305"/>
      <c r="P177" s="305"/>
      <c r="Q177" s="299"/>
      <c r="R177" s="299"/>
      <c r="S177" s="299"/>
    </row>
    <row r="178" spans="1:19" ht="13.5" customHeight="1" x14ac:dyDescent="0.2">
      <c r="A178" s="302" t="str">
        <f>IF(B178="","",ROW()-ROW($A$3)+'Diário 1º PA'!$P$1)</f>
        <v/>
      </c>
      <c r="B178" s="303"/>
      <c r="C178" s="304"/>
      <c r="D178" s="305"/>
      <c r="E178" s="306"/>
      <c r="F178" s="307"/>
      <c r="G178" s="306"/>
      <c r="H178" s="305"/>
      <c r="I178" s="306"/>
      <c r="J178" s="308" t="str">
        <f t="shared" si="0"/>
        <v/>
      </c>
      <c r="K178" s="308"/>
      <c r="L178" s="309"/>
      <c r="M178" s="308"/>
      <c r="N178" s="303"/>
      <c r="O178" s="305"/>
      <c r="P178" s="305"/>
      <c r="Q178" s="299"/>
      <c r="R178" s="299"/>
      <c r="S178" s="299"/>
    </row>
    <row r="179" spans="1:19" ht="13.5" customHeight="1" x14ac:dyDescent="0.2">
      <c r="A179" s="302" t="str">
        <f>IF(B179="","",ROW()-ROW($A$3)+'Diário 1º PA'!$P$1)</f>
        <v/>
      </c>
      <c r="B179" s="303"/>
      <c r="C179" s="304"/>
      <c r="D179" s="305"/>
      <c r="E179" s="306"/>
      <c r="F179" s="307"/>
      <c r="G179" s="306"/>
      <c r="H179" s="305"/>
      <c r="I179" s="306"/>
      <c r="J179" s="308" t="str">
        <f t="shared" si="0"/>
        <v/>
      </c>
      <c r="K179" s="308"/>
      <c r="L179" s="309"/>
      <c r="M179" s="308"/>
      <c r="N179" s="303"/>
      <c r="O179" s="305"/>
      <c r="P179" s="305"/>
      <c r="Q179" s="299"/>
      <c r="R179" s="299"/>
      <c r="S179" s="299"/>
    </row>
    <row r="180" spans="1:19" ht="13.5" customHeight="1" x14ac:dyDescent="0.2">
      <c r="A180" s="302" t="str">
        <f>IF(B180="","",ROW()-ROW($A$3)+'Diário 1º PA'!$P$1)</f>
        <v/>
      </c>
      <c r="B180" s="303"/>
      <c r="C180" s="304"/>
      <c r="D180" s="305"/>
      <c r="E180" s="306"/>
      <c r="F180" s="307"/>
      <c r="G180" s="305"/>
      <c r="H180" s="305"/>
      <c r="I180" s="306"/>
      <c r="J180" s="308" t="str">
        <f t="shared" si="0"/>
        <v/>
      </c>
      <c r="K180" s="308"/>
      <c r="L180" s="309"/>
      <c r="M180" s="308"/>
      <c r="N180" s="303"/>
      <c r="O180" s="305"/>
      <c r="P180" s="305"/>
      <c r="Q180" s="299"/>
      <c r="R180" s="299"/>
      <c r="S180" s="299"/>
    </row>
    <row r="181" spans="1:19" ht="13.5" customHeight="1" x14ac:dyDescent="0.2">
      <c r="A181" s="302" t="str">
        <f>IF(B181="","",ROW()-ROW($A$3)+'Diário 1º PA'!$P$1)</f>
        <v/>
      </c>
      <c r="B181" s="303"/>
      <c r="C181" s="304"/>
      <c r="D181" s="305"/>
      <c r="E181" s="306"/>
      <c r="F181" s="307"/>
      <c r="G181" s="305"/>
      <c r="H181" s="305"/>
      <c r="I181" s="306"/>
      <c r="J181" s="308" t="str">
        <f t="shared" si="0"/>
        <v/>
      </c>
      <c r="K181" s="308"/>
      <c r="L181" s="309"/>
      <c r="M181" s="308"/>
      <c r="N181" s="303"/>
      <c r="O181" s="305"/>
      <c r="P181" s="305"/>
      <c r="Q181" s="299"/>
      <c r="R181" s="299"/>
      <c r="S181" s="299"/>
    </row>
    <row r="182" spans="1:19" ht="13.5" customHeight="1" x14ac:dyDescent="0.2">
      <c r="A182" s="302" t="str">
        <f>IF(B182="","",ROW()-ROW($A$3)+'Diário 1º PA'!$P$1)</f>
        <v/>
      </c>
      <c r="B182" s="303"/>
      <c r="C182" s="304"/>
      <c r="D182" s="305"/>
      <c r="E182" s="306"/>
      <c r="F182" s="307"/>
      <c r="G182" s="305"/>
      <c r="H182" s="305"/>
      <c r="I182" s="306"/>
      <c r="J182" s="308" t="str">
        <f t="shared" si="0"/>
        <v/>
      </c>
      <c r="K182" s="308"/>
      <c r="L182" s="309"/>
      <c r="M182" s="308"/>
      <c r="N182" s="303"/>
      <c r="O182" s="305"/>
      <c r="P182" s="305"/>
      <c r="Q182" s="299"/>
      <c r="R182" s="299"/>
      <c r="S182" s="299"/>
    </row>
    <row r="183" spans="1:19" ht="13.5" customHeight="1" x14ac:dyDescent="0.2">
      <c r="A183" s="302" t="str">
        <f>IF(B183="","",ROW()-ROW($A$3)+'Diário 1º PA'!$P$1)</f>
        <v/>
      </c>
      <c r="B183" s="303"/>
      <c r="C183" s="304"/>
      <c r="D183" s="305"/>
      <c r="E183" s="306"/>
      <c r="F183" s="307"/>
      <c r="G183" s="305"/>
      <c r="H183" s="305"/>
      <c r="I183" s="306"/>
      <c r="J183" s="308" t="str">
        <f t="shared" si="0"/>
        <v/>
      </c>
      <c r="K183" s="308"/>
      <c r="L183" s="309"/>
      <c r="M183" s="308"/>
      <c r="N183" s="303"/>
      <c r="O183" s="305"/>
      <c r="P183" s="305"/>
      <c r="Q183" s="299"/>
      <c r="R183" s="299"/>
      <c r="S183" s="299"/>
    </row>
    <row r="184" spans="1:19" ht="13.5" customHeight="1" x14ac:dyDescent="0.2">
      <c r="A184" s="302" t="str">
        <f>IF(B184="","",ROW()-ROW($A$3)+'Diário 1º PA'!$P$1)</f>
        <v/>
      </c>
      <c r="B184" s="303"/>
      <c r="C184" s="304"/>
      <c r="D184" s="305"/>
      <c r="E184" s="306"/>
      <c r="F184" s="307"/>
      <c r="G184" s="306"/>
      <c r="H184" s="305"/>
      <c r="I184" s="306"/>
      <c r="J184" s="308" t="str">
        <f t="shared" si="0"/>
        <v/>
      </c>
      <c r="K184" s="308"/>
      <c r="L184" s="309"/>
      <c r="M184" s="308"/>
      <c r="N184" s="303"/>
      <c r="O184" s="305"/>
      <c r="P184" s="305"/>
      <c r="Q184" s="299"/>
      <c r="R184" s="299"/>
      <c r="S184" s="299"/>
    </row>
    <row r="185" spans="1:19" ht="13.5" customHeight="1" x14ac:dyDescent="0.2">
      <c r="A185" s="302" t="str">
        <f>IF(B185="","",ROW()-ROW($A$3)+'Diário 1º PA'!$P$1)</f>
        <v/>
      </c>
      <c r="B185" s="303"/>
      <c r="C185" s="304"/>
      <c r="D185" s="305"/>
      <c r="E185" s="306"/>
      <c r="F185" s="307"/>
      <c r="G185" s="306"/>
      <c r="H185" s="305"/>
      <c r="I185" s="306"/>
      <c r="J185" s="308" t="str">
        <f t="shared" si="0"/>
        <v/>
      </c>
      <c r="K185" s="308"/>
      <c r="L185" s="309"/>
      <c r="M185" s="308"/>
      <c r="N185" s="303"/>
      <c r="O185" s="305"/>
      <c r="P185" s="305"/>
      <c r="Q185" s="299"/>
      <c r="R185" s="299"/>
      <c r="S185" s="299"/>
    </row>
    <row r="186" spans="1:19" ht="13.5" customHeight="1" x14ac:dyDescent="0.2">
      <c r="A186" s="302" t="str">
        <f>IF(B186="","",ROW()-ROW($A$3)+'Diário 1º PA'!$P$1)</f>
        <v/>
      </c>
      <c r="B186" s="303"/>
      <c r="C186" s="304"/>
      <c r="D186" s="305"/>
      <c r="E186" s="306"/>
      <c r="F186" s="307"/>
      <c r="G186" s="305"/>
      <c r="H186" s="305"/>
      <c r="I186" s="306"/>
      <c r="J186" s="308" t="str">
        <f t="shared" si="0"/>
        <v/>
      </c>
      <c r="K186" s="308"/>
      <c r="L186" s="309"/>
      <c r="M186" s="308"/>
      <c r="N186" s="303"/>
      <c r="O186" s="305"/>
      <c r="P186" s="305"/>
      <c r="Q186" s="299"/>
      <c r="R186" s="299"/>
      <c r="S186" s="299"/>
    </row>
    <row r="187" spans="1:19" ht="13.5" customHeight="1" x14ac:dyDescent="0.2">
      <c r="A187" s="302" t="str">
        <f>IF(B187="","",ROW()-ROW($A$3)+'Diário 1º PA'!$P$1)</f>
        <v/>
      </c>
      <c r="B187" s="303"/>
      <c r="C187" s="304"/>
      <c r="D187" s="305"/>
      <c r="E187" s="306"/>
      <c r="F187" s="307"/>
      <c r="G187" s="305"/>
      <c r="H187" s="305"/>
      <c r="I187" s="306"/>
      <c r="J187" s="308" t="str">
        <f t="shared" si="0"/>
        <v/>
      </c>
      <c r="K187" s="308"/>
      <c r="L187" s="309"/>
      <c r="M187" s="308"/>
      <c r="N187" s="303"/>
      <c r="O187" s="305"/>
      <c r="P187" s="305"/>
      <c r="Q187" s="299"/>
      <c r="R187" s="299"/>
      <c r="S187" s="299"/>
    </row>
    <row r="188" spans="1:19" ht="13.5" customHeight="1" x14ac:dyDescent="0.2">
      <c r="A188" s="302" t="str">
        <f>IF(B188="","",ROW()-ROW($A$3)+'Diário 1º PA'!$P$1)</f>
        <v/>
      </c>
      <c r="B188" s="303"/>
      <c r="C188" s="304"/>
      <c r="D188" s="305"/>
      <c r="E188" s="306"/>
      <c r="F188" s="307"/>
      <c r="G188" s="305"/>
      <c r="H188" s="305"/>
      <c r="I188" s="306"/>
      <c r="J188" s="308" t="str">
        <f t="shared" si="0"/>
        <v/>
      </c>
      <c r="K188" s="308"/>
      <c r="L188" s="309"/>
      <c r="M188" s="308"/>
      <c r="N188" s="303"/>
      <c r="O188" s="305"/>
      <c r="P188" s="305"/>
      <c r="Q188" s="299"/>
      <c r="R188" s="299"/>
      <c r="S188" s="299"/>
    </row>
    <row r="189" spans="1:19" ht="13.5" customHeight="1" x14ac:dyDescent="0.2">
      <c r="A189" s="302" t="str">
        <f>IF(B189="","",ROW()-ROW($A$3)+'Diário 1º PA'!$P$1)</f>
        <v/>
      </c>
      <c r="B189" s="303"/>
      <c r="C189" s="304"/>
      <c r="D189" s="305"/>
      <c r="E189" s="306"/>
      <c r="F189" s="307"/>
      <c r="G189" s="305"/>
      <c r="H189" s="305"/>
      <c r="I189" s="306"/>
      <c r="J189" s="308" t="str">
        <f t="shared" si="0"/>
        <v/>
      </c>
      <c r="K189" s="308"/>
      <c r="L189" s="309"/>
      <c r="M189" s="308"/>
      <c r="N189" s="303"/>
      <c r="O189" s="305"/>
      <c r="P189" s="305"/>
      <c r="Q189" s="299"/>
      <c r="R189" s="299"/>
      <c r="S189" s="299"/>
    </row>
    <row r="190" spans="1:19" ht="13.5" customHeight="1" x14ac:dyDescent="0.2">
      <c r="A190" s="302" t="str">
        <f>IF(B190="","",ROW()-ROW($A$3)+'Diário 1º PA'!$P$1)</f>
        <v/>
      </c>
      <c r="B190" s="303"/>
      <c r="C190" s="304"/>
      <c r="D190" s="305"/>
      <c r="E190" s="306"/>
      <c r="F190" s="307"/>
      <c r="G190" s="305"/>
      <c r="H190" s="305"/>
      <c r="I190" s="306"/>
      <c r="J190" s="308" t="str">
        <f t="shared" si="0"/>
        <v/>
      </c>
      <c r="K190" s="308"/>
      <c r="L190" s="309"/>
      <c r="M190" s="308"/>
      <c r="N190" s="303"/>
      <c r="O190" s="305"/>
      <c r="P190" s="305"/>
      <c r="Q190" s="299"/>
      <c r="R190" s="299"/>
      <c r="S190" s="299"/>
    </row>
    <row r="191" spans="1:19" ht="13.5" customHeight="1" x14ac:dyDescent="0.2">
      <c r="A191" s="302" t="str">
        <f>IF(B191="","",ROW()-ROW($A$3)+'Diário 1º PA'!$P$1)</f>
        <v/>
      </c>
      <c r="B191" s="303"/>
      <c r="C191" s="304"/>
      <c r="D191" s="305"/>
      <c r="E191" s="306"/>
      <c r="F191" s="307"/>
      <c r="G191" s="305"/>
      <c r="H191" s="305"/>
      <c r="I191" s="306"/>
      <c r="J191" s="308" t="str">
        <f t="shared" si="0"/>
        <v/>
      </c>
      <c r="K191" s="308"/>
      <c r="L191" s="309"/>
      <c r="M191" s="308"/>
      <c r="N191" s="303"/>
      <c r="O191" s="305"/>
      <c r="P191" s="305"/>
      <c r="Q191" s="299"/>
      <c r="R191" s="299"/>
      <c r="S191" s="299"/>
    </row>
    <row r="192" spans="1:19" ht="13.5" customHeight="1" x14ac:dyDescent="0.2">
      <c r="A192" s="302" t="str">
        <f>IF(B192="","",ROW()-ROW($A$3)+'Diário 1º PA'!$P$1)</f>
        <v/>
      </c>
      <c r="B192" s="303"/>
      <c r="C192" s="304"/>
      <c r="D192" s="305"/>
      <c r="E192" s="306"/>
      <c r="F192" s="307"/>
      <c r="G192" s="305"/>
      <c r="H192" s="305"/>
      <c r="I192" s="306"/>
      <c r="J192" s="308" t="str">
        <f t="shared" si="0"/>
        <v/>
      </c>
      <c r="K192" s="308"/>
      <c r="L192" s="309"/>
      <c r="M192" s="308"/>
      <c r="N192" s="303"/>
      <c r="O192" s="305"/>
      <c r="P192" s="305"/>
      <c r="Q192" s="299"/>
      <c r="R192" s="299"/>
      <c r="S192" s="299"/>
    </row>
    <row r="193" spans="1:19" ht="13.5" customHeight="1" x14ac:dyDescent="0.2">
      <c r="A193" s="302" t="str">
        <f>IF(B193="","",ROW()-ROW($A$3)+'Diário 1º PA'!$P$1)</f>
        <v/>
      </c>
      <c r="B193" s="303"/>
      <c r="C193" s="304"/>
      <c r="D193" s="305"/>
      <c r="E193" s="306"/>
      <c r="F193" s="307"/>
      <c r="G193" s="305"/>
      <c r="H193" s="305"/>
      <c r="I193" s="306"/>
      <c r="J193" s="308" t="str">
        <f t="shared" si="0"/>
        <v/>
      </c>
      <c r="K193" s="308"/>
      <c r="L193" s="309"/>
      <c r="M193" s="308"/>
      <c r="N193" s="303"/>
      <c r="O193" s="305"/>
      <c r="P193" s="305"/>
      <c r="Q193" s="299"/>
      <c r="R193" s="299"/>
      <c r="S193" s="299"/>
    </row>
    <row r="194" spans="1:19" ht="13.5" customHeight="1" x14ac:dyDescent="0.2">
      <c r="A194" s="302" t="str">
        <f>IF(B194="","",ROW()-ROW($A$3)+'Diário 1º PA'!$P$1)</f>
        <v/>
      </c>
      <c r="B194" s="303"/>
      <c r="C194" s="304"/>
      <c r="D194" s="305"/>
      <c r="E194" s="306"/>
      <c r="F194" s="307"/>
      <c r="G194" s="305"/>
      <c r="H194" s="305"/>
      <c r="I194" s="306"/>
      <c r="J194" s="308" t="str">
        <f t="shared" si="0"/>
        <v/>
      </c>
      <c r="K194" s="308"/>
      <c r="L194" s="309"/>
      <c r="M194" s="308"/>
      <c r="N194" s="303"/>
      <c r="O194" s="305"/>
      <c r="P194" s="305"/>
      <c r="Q194" s="299"/>
      <c r="R194" s="299"/>
      <c r="S194" s="299"/>
    </row>
    <row r="195" spans="1:19" ht="13.5" customHeight="1" x14ac:dyDescent="0.2">
      <c r="A195" s="302" t="str">
        <f>IF(B195="","",ROW()-ROW($A$3)+'Diário 1º PA'!$P$1)</f>
        <v/>
      </c>
      <c r="B195" s="303"/>
      <c r="C195" s="304"/>
      <c r="D195" s="305"/>
      <c r="E195" s="306"/>
      <c r="F195" s="307"/>
      <c r="G195" s="305"/>
      <c r="H195" s="305"/>
      <c r="I195" s="306"/>
      <c r="J195" s="308" t="str">
        <f t="shared" si="0"/>
        <v/>
      </c>
      <c r="K195" s="308"/>
      <c r="L195" s="309"/>
      <c r="M195" s="308"/>
      <c r="N195" s="303"/>
      <c r="O195" s="305"/>
      <c r="P195" s="305"/>
      <c r="Q195" s="299"/>
      <c r="R195" s="299"/>
      <c r="S195" s="299"/>
    </row>
    <row r="196" spans="1:19" ht="13.5" customHeight="1" x14ac:dyDescent="0.2">
      <c r="A196" s="302" t="str">
        <f>IF(B196="","",ROW()-ROW($A$3)+'Diário 1º PA'!$P$1)</f>
        <v/>
      </c>
      <c r="B196" s="303"/>
      <c r="C196" s="304"/>
      <c r="D196" s="305"/>
      <c r="E196" s="306"/>
      <c r="F196" s="307"/>
      <c r="G196" s="306"/>
      <c r="H196" s="305"/>
      <c r="I196" s="306"/>
      <c r="J196" s="308" t="str">
        <f t="shared" si="0"/>
        <v/>
      </c>
      <c r="K196" s="308"/>
      <c r="L196" s="309"/>
      <c r="M196" s="308"/>
      <c r="N196" s="303"/>
      <c r="O196" s="305"/>
      <c r="P196" s="305"/>
      <c r="Q196" s="299"/>
      <c r="R196" s="299"/>
      <c r="S196" s="299"/>
    </row>
    <row r="197" spans="1:19" ht="13.5" customHeight="1" x14ac:dyDescent="0.2">
      <c r="A197" s="302" t="str">
        <f>IF(B197="","",ROW()-ROW($A$3)+'Diário 1º PA'!$P$1)</f>
        <v/>
      </c>
      <c r="B197" s="303"/>
      <c r="C197" s="304"/>
      <c r="D197" s="305"/>
      <c r="E197" s="306"/>
      <c r="F197" s="307"/>
      <c r="G197" s="305"/>
      <c r="H197" s="305"/>
      <c r="I197" s="306"/>
      <c r="J197" s="308" t="str">
        <f t="shared" si="0"/>
        <v/>
      </c>
      <c r="K197" s="308"/>
      <c r="L197" s="309"/>
      <c r="M197" s="308"/>
      <c r="N197" s="303"/>
      <c r="O197" s="305"/>
      <c r="P197" s="305"/>
      <c r="Q197" s="299"/>
      <c r="R197" s="299"/>
      <c r="S197" s="299"/>
    </row>
    <row r="198" spans="1:19" ht="13.5" customHeight="1" x14ac:dyDescent="0.2">
      <c r="A198" s="302" t="str">
        <f>IF(B198="","",ROW()-ROW($A$3)+'Diário 1º PA'!$P$1)</f>
        <v/>
      </c>
      <c r="B198" s="303"/>
      <c r="C198" s="304"/>
      <c r="D198" s="305"/>
      <c r="E198" s="306"/>
      <c r="F198" s="307"/>
      <c r="G198" s="305"/>
      <c r="H198" s="305"/>
      <c r="I198" s="306"/>
      <c r="J198" s="308" t="str">
        <f t="shared" si="0"/>
        <v/>
      </c>
      <c r="K198" s="308"/>
      <c r="L198" s="309"/>
      <c r="M198" s="308"/>
      <c r="N198" s="303"/>
      <c r="O198" s="305"/>
      <c r="P198" s="305"/>
      <c r="Q198" s="299"/>
      <c r="R198" s="299"/>
      <c r="S198" s="299"/>
    </row>
    <row r="199" spans="1:19" ht="13.5" customHeight="1" x14ac:dyDescent="0.2">
      <c r="A199" s="302" t="str">
        <f>IF(B199="","",ROW()-ROW($A$3)+'Diário 1º PA'!$P$1)</f>
        <v/>
      </c>
      <c r="B199" s="303"/>
      <c r="C199" s="304"/>
      <c r="D199" s="305"/>
      <c r="E199" s="306"/>
      <c r="F199" s="307"/>
      <c r="G199" s="305"/>
      <c r="H199" s="305"/>
      <c r="I199" s="306"/>
      <c r="J199" s="308" t="str">
        <f t="shared" si="0"/>
        <v/>
      </c>
      <c r="K199" s="308"/>
      <c r="L199" s="309"/>
      <c r="M199" s="308"/>
      <c r="N199" s="303"/>
      <c r="O199" s="305"/>
      <c r="P199" s="305"/>
      <c r="Q199" s="299"/>
      <c r="R199" s="299"/>
      <c r="S199" s="299"/>
    </row>
    <row r="200" spans="1:19" ht="13.5" customHeight="1" x14ac:dyDescent="0.2">
      <c r="A200" s="302" t="str">
        <f>IF(B200="","",ROW()-ROW($A$3)+'Diário 1º PA'!$P$1)</f>
        <v/>
      </c>
      <c r="B200" s="303"/>
      <c r="C200" s="304"/>
      <c r="D200" s="305"/>
      <c r="E200" s="306"/>
      <c r="F200" s="307"/>
      <c r="G200" s="305"/>
      <c r="H200" s="305"/>
      <c r="I200" s="306"/>
      <c r="J200" s="308" t="str">
        <f t="shared" si="0"/>
        <v/>
      </c>
      <c r="K200" s="308"/>
      <c r="L200" s="309"/>
      <c r="M200" s="308"/>
      <c r="N200" s="303"/>
      <c r="O200" s="305"/>
      <c r="P200" s="305"/>
      <c r="Q200" s="299"/>
      <c r="R200" s="299"/>
      <c r="S200" s="299"/>
    </row>
    <row r="201" spans="1:19" ht="13.5" customHeight="1" x14ac:dyDescent="0.2">
      <c r="A201" s="302" t="str">
        <f>IF(B201="","",ROW()-ROW($A$3)+'Diário 1º PA'!$P$1)</f>
        <v/>
      </c>
      <c r="B201" s="303"/>
      <c r="C201" s="304"/>
      <c r="D201" s="305"/>
      <c r="E201" s="306"/>
      <c r="F201" s="307"/>
      <c r="G201" s="305"/>
      <c r="H201" s="305"/>
      <c r="I201" s="306"/>
      <c r="J201" s="308" t="str">
        <f t="shared" si="0"/>
        <v/>
      </c>
      <c r="K201" s="308"/>
      <c r="L201" s="309"/>
      <c r="M201" s="308"/>
      <c r="N201" s="303"/>
      <c r="O201" s="305"/>
      <c r="P201" s="305"/>
      <c r="Q201" s="299"/>
      <c r="R201" s="299"/>
      <c r="S201" s="299"/>
    </row>
    <row r="202" spans="1:19" ht="13.5" customHeight="1" x14ac:dyDescent="0.2">
      <c r="A202" s="302" t="str">
        <f>IF(B202="","",ROW()-ROW($A$3)+'Diário 1º PA'!$P$1)</f>
        <v/>
      </c>
      <c r="B202" s="303"/>
      <c r="C202" s="304"/>
      <c r="D202" s="305"/>
      <c r="E202" s="306"/>
      <c r="F202" s="307"/>
      <c r="G202" s="305"/>
      <c r="H202" s="305"/>
      <c r="I202" s="306"/>
      <c r="J202" s="308" t="str">
        <f t="shared" si="0"/>
        <v/>
      </c>
      <c r="K202" s="308"/>
      <c r="L202" s="309"/>
      <c r="M202" s="308"/>
      <c r="N202" s="303"/>
      <c r="O202" s="305"/>
      <c r="P202" s="305"/>
      <c r="Q202" s="299"/>
      <c r="R202" s="299"/>
      <c r="S202" s="299"/>
    </row>
    <row r="203" spans="1:19" ht="13.5" customHeight="1" x14ac:dyDescent="0.2">
      <c r="A203" s="302" t="str">
        <f>IF(B203="","",ROW()-ROW($A$3)+'Diário 1º PA'!$P$1)</f>
        <v/>
      </c>
      <c r="B203" s="303"/>
      <c r="C203" s="304"/>
      <c r="D203" s="305"/>
      <c r="E203" s="306"/>
      <c r="F203" s="307"/>
      <c r="G203" s="305"/>
      <c r="H203" s="305"/>
      <c r="I203" s="306"/>
      <c r="J203" s="308" t="str">
        <f t="shared" si="0"/>
        <v/>
      </c>
      <c r="K203" s="308"/>
      <c r="L203" s="309"/>
      <c r="M203" s="308"/>
      <c r="N203" s="303"/>
      <c r="O203" s="305"/>
      <c r="P203" s="305"/>
      <c r="Q203" s="299"/>
      <c r="R203" s="299"/>
      <c r="S203" s="299"/>
    </row>
    <row r="204" spans="1:19" ht="13.5" customHeight="1" x14ac:dyDescent="0.2">
      <c r="A204" s="302" t="str">
        <f>IF(B204="","",ROW()-ROW($A$3)+'Diário 1º PA'!$P$1)</f>
        <v/>
      </c>
      <c r="B204" s="303"/>
      <c r="C204" s="304"/>
      <c r="D204" s="305"/>
      <c r="E204" s="306"/>
      <c r="F204" s="307"/>
      <c r="G204" s="305"/>
      <c r="H204" s="305"/>
      <c r="I204" s="306"/>
      <c r="J204" s="308" t="str">
        <f t="shared" si="0"/>
        <v/>
      </c>
      <c r="K204" s="308"/>
      <c r="L204" s="309"/>
      <c r="M204" s="308"/>
      <c r="N204" s="303"/>
      <c r="O204" s="305"/>
      <c r="P204" s="305"/>
      <c r="Q204" s="299"/>
      <c r="R204" s="299"/>
      <c r="S204" s="299"/>
    </row>
    <row r="205" spans="1:19" ht="13.5" customHeight="1" x14ac:dyDescent="0.2">
      <c r="A205" s="302" t="str">
        <f>IF(B205="","",ROW()-ROW($A$3)+'Diário 1º PA'!$P$1)</f>
        <v/>
      </c>
      <c r="B205" s="303"/>
      <c r="C205" s="304"/>
      <c r="D205" s="305"/>
      <c r="E205" s="306"/>
      <c r="F205" s="307"/>
      <c r="G205" s="305"/>
      <c r="H205" s="305"/>
      <c r="I205" s="306"/>
      <c r="J205" s="308" t="str">
        <f t="shared" si="0"/>
        <v/>
      </c>
      <c r="K205" s="308"/>
      <c r="L205" s="309"/>
      <c r="M205" s="308"/>
      <c r="N205" s="303"/>
      <c r="O205" s="305"/>
      <c r="P205" s="305"/>
      <c r="Q205" s="299"/>
      <c r="R205" s="299"/>
      <c r="S205" s="299"/>
    </row>
    <row r="206" spans="1:19" ht="13.5" customHeight="1" x14ac:dyDescent="0.2">
      <c r="A206" s="302" t="str">
        <f>IF(B206="","",ROW()-ROW($A$3)+'Diário 1º PA'!$P$1)</f>
        <v/>
      </c>
      <c r="B206" s="303"/>
      <c r="C206" s="304"/>
      <c r="D206" s="305"/>
      <c r="E206" s="306"/>
      <c r="F206" s="307"/>
      <c r="G206" s="305"/>
      <c r="H206" s="305"/>
      <c r="I206" s="306"/>
      <c r="J206" s="308" t="str">
        <f t="shared" si="0"/>
        <v/>
      </c>
      <c r="K206" s="308"/>
      <c r="L206" s="309"/>
      <c r="M206" s="308"/>
      <c r="N206" s="303"/>
      <c r="O206" s="305"/>
      <c r="P206" s="305"/>
      <c r="Q206" s="299"/>
      <c r="R206" s="299"/>
      <c r="S206" s="299"/>
    </row>
    <row r="207" spans="1:19" ht="13.5" customHeight="1" x14ac:dyDescent="0.2">
      <c r="A207" s="302" t="str">
        <f>IF(B207="","",ROW()-ROW($A$3)+'Diário 1º PA'!$P$1)</f>
        <v/>
      </c>
      <c r="B207" s="303"/>
      <c r="C207" s="304"/>
      <c r="D207" s="305"/>
      <c r="E207" s="306"/>
      <c r="F207" s="307"/>
      <c r="G207" s="305"/>
      <c r="H207" s="305"/>
      <c r="I207" s="306"/>
      <c r="J207" s="308" t="str">
        <f t="shared" si="0"/>
        <v/>
      </c>
      <c r="K207" s="308"/>
      <c r="L207" s="309"/>
      <c r="M207" s="308"/>
      <c r="N207" s="303"/>
      <c r="O207" s="305"/>
      <c r="P207" s="305"/>
      <c r="Q207" s="299"/>
      <c r="R207" s="299"/>
      <c r="S207" s="299"/>
    </row>
    <row r="208" spans="1:19" ht="13.5" customHeight="1" x14ac:dyDescent="0.2">
      <c r="A208" s="302" t="str">
        <f>IF(B208="","",ROW()-ROW($A$3)+'Diário 1º PA'!$P$1)</f>
        <v/>
      </c>
      <c r="B208" s="303"/>
      <c r="C208" s="304"/>
      <c r="D208" s="305"/>
      <c r="E208" s="306"/>
      <c r="F208" s="307"/>
      <c r="G208" s="305"/>
      <c r="H208" s="305"/>
      <c r="I208" s="306"/>
      <c r="J208" s="308" t="str">
        <f t="shared" si="0"/>
        <v/>
      </c>
      <c r="K208" s="308"/>
      <c r="L208" s="309"/>
      <c r="M208" s="308"/>
      <c r="N208" s="303"/>
      <c r="O208" s="305"/>
      <c r="P208" s="305"/>
      <c r="Q208" s="299"/>
      <c r="R208" s="299"/>
      <c r="S208" s="299"/>
    </row>
    <row r="209" spans="1:19" ht="13.5" customHeight="1" x14ac:dyDescent="0.2">
      <c r="A209" s="302" t="str">
        <f>IF(B209="","",ROW()-ROW($A$3)+'Diário 1º PA'!$P$1)</f>
        <v/>
      </c>
      <c r="B209" s="303"/>
      <c r="C209" s="304"/>
      <c r="D209" s="305"/>
      <c r="E209" s="306"/>
      <c r="F209" s="307"/>
      <c r="G209" s="305"/>
      <c r="H209" s="305"/>
      <c r="I209" s="306"/>
      <c r="J209" s="308" t="str">
        <f t="shared" si="0"/>
        <v/>
      </c>
      <c r="K209" s="308"/>
      <c r="L209" s="309"/>
      <c r="M209" s="308"/>
      <c r="N209" s="303"/>
      <c r="O209" s="305"/>
      <c r="P209" s="305"/>
      <c r="Q209" s="299"/>
      <c r="R209" s="299"/>
      <c r="S209" s="299"/>
    </row>
    <row r="210" spans="1:19" ht="13.5" customHeight="1" x14ac:dyDescent="0.2">
      <c r="A210" s="302" t="str">
        <f>IF(B210="","",ROW()-ROW($A$3)+'Diário 1º PA'!$P$1)</f>
        <v/>
      </c>
      <c r="B210" s="303"/>
      <c r="C210" s="304"/>
      <c r="D210" s="305"/>
      <c r="E210" s="306"/>
      <c r="F210" s="307"/>
      <c r="G210" s="305"/>
      <c r="H210" s="305"/>
      <c r="I210" s="306"/>
      <c r="J210" s="308" t="str">
        <f t="shared" si="0"/>
        <v/>
      </c>
      <c r="K210" s="308"/>
      <c r="L210" s="309"/>
      <c r="M210" s="308"/>
      <c r="N210" s="303"/>
      <c r="O210" s="305"/>
      <c r="P210" s="305"/>
      <c r="Q210" s="299"/>
      <c r="R210" s="299"/>
      <c r="S210" s="299"/>
    </row>
    <row r="211" spans="1:19" ht="13.5" customHeight="1" x14ac:dyDescent="0.2">
      <c r="A211" s="302" t="str">
        <f>IF(B211="","",ROW()-ROW($A$3)+'Diário 1º PA'!$P$1)</f>
        <v/>
      </c>
      <c r="B211" s="303"/>
      <c r="C211" s="304"/>
      <c r="D211" s="305"/>
      <c r="E211" s="306"/>
      <c r="F211" s="307"/>
      <c r="G211" s="305"/>
      <c r="H211" s="305"/>
      <c r="I211" s="306"/>
      <c r="J211" s="308" t="str">
        <f t="shared" si="0"/>
        <v/>
      </c>
      <c r="K211" s="308"/>
      <c r="L211" s="309"/>
      <c r="M211" s="308"/>
      <c r="N211" s="303"/>
      <c r="O211" s="305"/>
      <c r="P211" s="305"/>
      <c r="Q211" s="299"/>
      <c r="R211" s="299"/>
      <c r="S211" s="299"/>
    </row>
    <row r="212" spans="1:19" ht="13.5" customHeight="1" x14ac:dyDescent="0.2">
      <c r="A212" s="302" t="str">
        <f>IF(B212="","",ROW()-ROW($A$3)+'Diário 1º PA'!$P$1)</f>
        <v/>
      </c>
      <c r="B212" s="303"/>
      <c r="C212" s="304"/>
      <c r="D212" s="305"/>
      <c r="E212" s="306"/>
      <c r="F212" s="307"/>
      <c r="G212" s="305"/>
      <c r="H212" s="305"/>
      <c r="I212" s="306"/>
      <c r="J212" s="308" t="str">
        <f t="shared" si="0"/>
        <v/>
      </c>
      <c r="K212" s="308"/>
      <c r="L212" s="309"/>
      <c r="M212" s="308"/>
      <c r="N212" s="303"/>
      <c r="O212" s="305"/>
      <c r="P212" s="305"/>
      <c r="Q212" s="299"/>
      <c r="R212" s="299"/>
      <c r="S212" s="299"/>
    </row>
    <row r="213" spans="1:19" ht="13.5" customHeight="1" x14ac:dyDescent="0.2">
      <c r="A213" s="302" t="str">
        <f>IF(B213="","",ROW()-ROW($A$3)+'Diário 1º PA'!$P$1)</f>
        <v/>
      </c>
      <c r="B213" s="303"/>
      <c r="C213" s="304"/>
      <c r="D213" s="305"/>
      <c r="E213" s="306"/>
      <c r="F213" s="307"/>
      <c r="G213" s="305"/>
      <c r="H213" s="305"/>
      <c r="I213" s="306"/>
      <c r="J213" s="308" t="str">
        <f t="shared" si="0"/>
        <v/>
      </c>
      <c r="K213" s="308"/>
      <c r="L213" s="309"/>
      <c r="M213" s="308"/>
      <c r="N213" s="303"/>
      <c r="O213" s="305"/>
      <c r="P213" s="305"/>
      <c r="Q213" s="299"/>
      <c r="R213" s="299"/>
      <c r="S213" s="299"/>
    </row>
    <row r="214" spans="1:19" ht="13.5" customHeight="1" x14ac:dyDescent="0.2">
      <c r="A214" s="302" t="str">
        <f>IF(B214="","",ROW()-ROW($A$3)+'Diário 1º PA'!$P$1)</f>
        <v/>
      </c>
      <c r="B214" s="303"/>
      <c r="C214" s="304"/>
      <c r="D214" s="305"/>
      <c r="E214" s="306"/>
      <c r="F214" s="307"/>
      <c r="G214" s="305"/>
      <c r="H214" s="305"/>
      <c r="I214" s="306"/>
      <c r="J214" s="308" t="str">
        <f t="shared" si="0"/>
        <v/>
      </c>
      <c r="K214" s="308"/>
      <c r="L214" s="309"/>
      <c r="M214" s="308"/>
      <c r="N214" s="303"/>
      <c r="O214" s="305"/>
      <c r="P214" s="305"/>
      <c r="Q214" s="299"/>
      <c r="R214" s="299"/>
      <c r="S214" s="299"/>
    </row>
    <row r="215" spans="1:19" ht="13.5" customHeight="1" x14ac:dyDescent="0.2">
      <c r="A215" s="302" t="str">
        <f>IF(B215="","",ROW()-ROW($A$3)+'Diário 1º PA'!$P$1)</f>
        <v/>
      </c>
      <c r="B215" s="303"/>
      <c r="C215" s="304"/>
      <c r="D215" s="305"/>
      <c r="E215" s="306"/>
      <c r="F215" s="307"/>
      <c r="G215" s="305"/>
      <c r="H215" s="305"/>
      <c r="I215" s="306"/>
      <c r="J215" s="308" t="str">
        <f t="shared" si="0"/>
        <v/>
      </c>
      <c r="K215" s="308"/>
      <c r="L215" s="309"/>
      <c r="M215" s="308"/>
      <c r="N215" s="303"/>
      <c r="O215" s="305"/>
      <c r="P215" s="305"/>
      <c r="Q215" s="299"/>
      <c r="R215" s="299"/>
      <c r="S215" s="299"/>
    </row>
    <row r="216" spans="1:19" ht="13.5" customHeight="1" x14ac:dyDescent="0.2">
      <c r="A216" s="302" t="str">
        <f>IF(B216="","",ROW()-ROW($A$3)+'Diário 1º PA'!$P$1)</f>
        <v/>
      </c>
      <c r="B216" s="303"/>
      <c r="C216" s="304"/>
      <c r="D216" s="305"/>
      <c r="E216" s="306"/>
      <c r="F216" s="307"/>
      <c r="G216" s="305"/>
      <c r="H216" s="305"/>
      <c r="I216" s="306"/>
      <c r="J216" s="308" t="str">
        <f t="shared" si="0"/>
        <v/>
      </c>
      <c r="K216" s="308"/>
      <c r="L216" s="309"/>
      <c r="M216" s="308"/>
      <c r="N216" s="303"/>
      <c r="O216" s="305"/>
      <c r="P216" s="305"/>
      <c r="Q216" s="299"/>
      <c r="R216" s="299"/>
      <c r="S216" s="299"/>
    </row>
    <row r="217" spans="1:19" ht="13.5" customHeight="1" x14ac:dyDescent="0.2">
      <c r="A217" s="302" t="str">
        <f>IF(B217="","",ROW()-ROW($A$3)+'Diário 1º PA'!$P$1)</f>
        <v/>
      </c>
      <c r="B217" s="303"/>
      <c r="C217" s="304"/>
      <c r="D217" s="305"/>
      <c r="E217" s="306"/>
      <c r="F217" s="307"/>
      <c r="G217" s="305"/>
      <c r="H217" s="305"/>
      <c r="I217" s="306"/>
      <c r="J217" s="308" t="str">
        <f t="shared" si="0"/>
        <v/>
      </c>
      <c r="K217" s="308"/>
      <c r="L217" s="309"/>
      <c r="M217" s="308"/>
      <c r="N217" s="303"/>
      <c r="O217" s="305"/>
      <c r="P217" s="305"/>
      <c r="Q217" s="299"/>
      <c r="R217" s="299"/>
      <c r="S217" s="299"/>
    </row>
    <row r="218" spans="1:19" ht="13.5" customHeight="1" x14ac:dyDescent="0.2">
      <c r="A218" s="302" t="str">
        <f>IF(B218="","",ROW()-ROW($A$3)+'Diário 1º PA'!$P$1)</f>
        <v/>
      </c>
      <c r="B218" s="303"/>
      <c r="C218" s="304"/>
      <c r="D218" s="305"/>
      <c r="E218" s="306"/>
      <c r="F218" s="307"/>
      <c r="G218" s="306"/>
      <c r="H218" s="305"/>
      <c r="I218" s="306"/>
      <c r="J218" s="308" t="str">
        <f t="shared" si="0"/>
        <v/>
      </c>
      <c r="K218" s="308"/>
      <c r="L218" s="309"/>
      <c r="M218" s="308"/>
      <c r="N218" s="303"/>
      <c r="O218" s="305"/>
      <c r="P218" s="305"/>
      <c r="Q218" s="299"/>
      <c r="R218" s="299"/>
      <c r="S218" s="299"/>
    </row>
    <row r="219" spans="1:19" ht="13.5" customHeight="1" x14ac:dyDescent="0.2">
      <c r="A219" s="302" t="str">
        <f>IF(B219="","",ROW()-ROW($A$3)+'Diário 1º PA'!$P$1)</f>
        <v/>
      </c>
      <c r="B219" s="303"/>
      <c r="C219" s="304"/>
      <c r="D219" s="305"/>
      <c r="E219" s="306"/>
      <c r="F219" s="307"/>
      <c r="G219" s="305"/>
      <c r="H219" s="305"/>
      <c r="I219" s="306"/>
      <c r="J219" s="308" t="str">
        <f t="shared" si="0"/>
        <v/>
      </c>
      <c r="K219" s="308"/>
      <c r="L219" s="309"/>
      <c r="M219" s="308"/>
      <c r="N219" s="303"/>
      <c r="O219" s="305"/>
      <c r="P219" s="305"/>
      <c r="Q219" s="299"/>
      <c r="R219" s="299"/>
      <c r="S219" s="299"/>
    </row>
    <row r="220" spans="1:19" ht="13.5" customHeight="1" x14ac:dyDescent="0.2">
      <c r="A220" s="302" t="str">
        <f>IF(B220="","",ROW()-ROW($A$3)+'Diário 1º PA'!$P$1)</f>
        <v/>
      </c>
      <c r="B220" s="303"/>
      <c r="C220" s="304"/>
      <c r="D220" s="305"/>
      <c r="E220" s="306"/>
      <c r="F220" s="307"/>
      <c r="G220" s="305"/>
      <c r="H220" s="305"/>
      <c r="I220" s="306"/>
      <c r="J220" s="308" t="str">
        <f t="shared" si="0"/>
        <v/>
      </c>
      <c r="K220" s="308"/>
      <c r="L220" s="309"/>
      <c r="M220" s="308"/>
      <c r="N220" s="303"/>
      <c r="O220" s="305"/>
      <c r="P220" s="305"/>
      <c r="Q220" s="299"/>
      <c r="R220" s="299"/>
      <c r="S220" s="299"/>
    </row>
    <row r="221" spans="1:19" ht="13.5" customHeight="1" x14ac:dyDescent="0.2">
      <c r="A221" s="302" t="str">
        <f>IF(B221="","",ROW()-ROW($A$3)+'Diário 1º PA'!$P$1)</f>
        <v/>
      </c>
      <c r="B221" s="303"/>
      <c r="C221" s="304"/>
      <c r="D221" s="305"/>
      <c r="E221" s="306"/>
      <c r="F221" s="307"/>
      <c r="G221" s="305"/>
      <c r="H221" s="305"/>
      <c r="I221" s="306"/>
      <c r="J221" s="308" t="str">
        <f t="shared" si="0"/>
        <v/>
      </c>
      <c r="K221" s="308"/>
      <c r="L221" s="309"/>
      <c r="M221" s="308"/>
      <c r="N221" s="303"/>
      <c r="O221" s="305"/>
      <c r="P221" s="305"/>
      <c r="Q221" s="299"/>
      <c r="R221" s="299"/>
      <c r="S221" s="299"/>
    </row>
    <row r="222" spans="1:19" ht="13.5" customHeight="1" x14ac:dyDescent="0.2">
      <c r="A222" s="302" t="str">
        <f>IF(B222="","",ROW()-ROW($A$3)+'Diário 1º PA'!$P$1)</f>
        <v/>
      </c>
      <c r="B222" s="303"/>
      <c r="C222" s="304"/>
      <c r="D222" s="305"/>
      <c r="E222" s="306"/>
      <c r="F222" s="317"/>
      <c r="G222" s="305"/>
      <c r="H222" s="305"/>
      <c r="I222" s="306"/>
      <c r="J222" s="308" t="str">
        <f t="shared" si="0"/>
        <v/>
      </c>
      <c r="K222" s="308"/>
      <c r="L222" s="309"/>
      <c r="M222" s="308"/>
      <c r="N222" s="303"/>
      <c r="O222" s="305"/>
      <c r="P222" s="305"/>
      <c r="Q222" s="299"/>
      <c r="R222" s="299"/>
      <c r="S222" s="299"/>
    </row>
    <row r="223" spans="1:19" ht="13.5" customHeight="1" x14ac:dyDescent="0.2">
      <c r="A223" s="302" t="str">
        <f>IF(B223="","",ROW()-ROW($A$3)+'Diário 1º PA'!$P$1)</f>
        <v/>
      </c>
      <c r="B223" s="303"/>
      <c r="C223" s="304"/>
      <c r="D223" s="305"/>
      <c r="E223" s="306"/>
      <c r="F223" s="317"/>
      <c r="G223" s="305"/>
      <c r="H223" s="305"/>
      <c r="I223" s="306"/>
      <c r="J223" s="308" t="str">
        <f t="shared" si="0"/>
        <v/>
      </c>
      <c r="K223" s="308"/>
      <c r="L223" s="309"/>
      <c r="M223" s="308"/>
      <c r="N223" s="303"/>
      <c r="O223" s="305"/>
      <c r="P223" s="305"/>
      <c r="Q223" s="299"/>
      <c r="R223" s="299"/>
      <c r="S223" s="299"/>
    </row>
    <row r="224" spans="1:19" ht="13.5" customHeight="1" x14ac:dyDescent="0.2">
      <c r="A224" s="302" t="str">
        <f>IF(B224="","",ROW()-ROW($A$3)+'Diário 1º PA'!$P$1)</f>
        <v/>
      </c>
      <c r="B224" s="303"/>
      <c r="C224" s="304"/>
      <c r="D224" s="305"/>
      <c r="E224" s="306"/>
      <c r="F224" s="307"/>
      <c r="G224" s="305"/>
      <c r="H224" s="305"/>
      <c r="I224" s="306"/>
      <c r="J224" s="308" t="str">
        <f t="shared" si="0"/>
        <v/>
      </c>
      <c r="K224" s="308"/>
      <c r="L224" s="309"/>
      <c r="M224" s="308"/>
      <c r="N224" s="303"/>
      <c r="O224" s="305"/>
      <c r="P224" s="305"/>
      <c r="Q224" s="299"/>
      <c r="R224" s="299"/>
      <c r="S224" s="299"/>
    </row>
    <row r="225" spans="1:19" ht="13.5" customHeight="1" x14ac:dyDescent="0.2">
      <c r="A225" s="302" t="str">
        <f>IF(B225="","",ROW()-ROW($A$3)+'Diário 1º PA'!$P$1)</f>
        <v/>
      </c>
      <c r="B225" s="303"/>
      <c r="C225" s="304"/>
      <c r="D225" s="305"/>
      <c r="E225" s="306"/>
      <c r="F225" s="307"/>
      <c r="G225" s="305"/>
      <c r="H225" s="305"/>
      <c r="I225" s="306"/>
      <c r="J225" s="308" t="str">
        <f t="shared" si="0"/>
        <v/>
      </c>
      <c r="K225" s="308"/>
      <c r="L225" s="309"/>
      <c r="M225" s="308"/>
      <c r="N225" s="303"/>
      <c r="O225" s="305"/>
      <c r="P225" s="305"/>
      <c r="Q225" s="299"/>
      <c r="R225" s="299"/>
      <c r="S225" s="299"/>
    </row>
    <row r="226" spans="1:19" ht="13.5" customHeight="1" x14ac:dyDescent="0.2">
      <c r="A226" s="302" t="str">
        <f>IF(B226="","",ROW()-ROW($A$3)+'Diário 1º PA'!$P$1)</f>
        <v/>
      </c>
      <c r="B226" s="303"/>
      <c r="C226" s="304"/>
      <c r="D226" s="305"/>
      <c r="E226" s="306"/>
      <c r="F226" s="307"/>
      <c r="G226" s="305"/>
      <c r="H226" s="305"/>
      <c r="I226" s="306"/>
      <c r="J226" s="308" t="str">
        <f t="shared" si="0"/>
        <v/>
      </c>
      <c r="K226" s="308"/>
      <c r="L226" s="309"/>
      <c r="M226" s="308"/>
      <c r="N226" s="303"/>
      <c r="O226" s="305"/>
      <c r="P226" s="305"/>
      <c r="Q226" s="299"/>
      <c r="R226" s="299"/>
      <c r="S226" s="299"/>
    </row>
    <row r="227" spans="1:19" ht="13.5" customHeight="1" x14ac:dyDescent="0.2">
      <c r="A227" s="302" t="str">
        <f>IF(B227="","",ROW()-ROW($A$3)+'Diário 1º PA'!$P$1)</f>
        <v/>
      </c>
      <c r="B227" s="303"/>
      <c r="C227" s="304"/>
      <c r="D227" s="305"/>
      <c r="E227" s="306"/>
      <c r="F227" s="307"/>
      <c r="G227" s="305"/>
      <c r="H227" s="305"/>
      <c r="I227" s="306"/>
      <c r="J227" s="308" t="str">
        <f t="shared" si="0"/>
        <v/>
      </c>
      <c r="K227" s="308"/>
      <c r="L227" s="309"/>
      <c r="M227" s="308"/>
      <c r="N227" s="303"/>
      <c r="O227" s="305"/>
      <c r="P227" s="305"/>
      <c r="Q227" s="299"/>
      <c r="R227" s="299"/>
      <c r="S227" s="299"/>
    </row>
    <row r="228" spans="1:19" ht="13.5" customHeight="1" x14ac:dyDescent="0.2">
      <c r="A228" s="302" t="str">
        <f>IF(B228="","",ROW()-ROW($A$3)+'Diário 1º PA'!$P$1)</f>
        <v/>
      </c>
      <c r="B228" s="303"/>
      <c r="C228" s="304"/>
      <c r="D228" s="305"/>
      <c r="E228" s="306"/>
      <c r="F228" s="307"/>
      <c r="G228" s="305"/>
      <c r="H228" s="305"/>
      <c r="I228" s="306"/>
      <c r="J228" s="308" t="str">
        <f t="shared" si="0"/>
        <v/>
      </c>
      <c r="K228" s="308"/>
      <c r="L228" s="309"/>
      <c r="M228" s="308"/>
      <c r="N228" s="303"/>
      <c r="O228" s="305"/>
      <c r="P228" s="305"/>
      <c r="Q228" s="299"/>
      <c r="R228" s="299"/>
      <c r="S228" s="299"/>
    </row>
    <row r="229" spans="1:19" ht="13.5" customHeight="1" x14ac:dyDescent="0.2">
      <c r="A229" s="302" t="str">
        <f>IF(B229="","",ROW()-ROW($A$3)+'Diário 1º PA'!$P$1)</f>
        <v/>
      </c>
      <c r="B229" s="303"/>
      <c r="C229" s="304"/>
      <c r="D229" s="305"/>
      <c r="E229" s="306"/>
      <c r="F229" s="307"/>
      <c r="G229" s="305"/>
      <c r="H229" s="305"/>
      <c r="I229" s="306"/>
      <c r="J229" s="308" t="str">
        <f t="shared" si="0"/>
        <v/>
      </c>
      <c r="K229" s="308"/>
      <c r="L229" s="309"/>
      <c r="M229" s="308"/>
      <c r="N229" s="303"/>
      <c r="O229" s="305"/>
      <c r="P229" s="305"/>
      <c r="Q229" s="299"/>
      <c r="R229" s="299"/>
      <c r="S229" s="299"/>
    </row>
    <row r="230" spans="1:19" ht="13.5" customHeight="1" x14ac:dyDescent="0.2">
      <c r="A230" s="302" t="str">
        <f>IF(B230="","",ROW()-ROW($A$3)+'Diário 1º PA'!$P$1)</f>
        <v/>
      </c>
      <c r="B230" s="303"/>
      <c r="C230" s="304"/>
      <c r="D230" s="305"/>
      <c r="E230" s="306"/>
      <c r="F230" s="307"/>
      <c r="G230" s="305"/>
      <c r="H230" s="305"/>
      <c r="I230" s="306"/>
      <c r="J230" s="308" t="str">
        <f t="shared" si="0"/>
        <v/>
      </c>
      <c r="K230" s="308"/>
      <c r="L230" s="309"/>
      <c r="M230" s="308"/>
      <c r="N230" s="303"/>
      <c r="O230" s="305"/>
      <c r="P230" s="305"/>
      <c r="Q230" s="299"/>
      <c r="R230" s="299"/>
      <c r="S230" s="299"/>
    </row>
    <row r="231" spans="1:19" ht="13.5" customHeight="1" x14ac:dyDescent="0.2">
      <c r="A231" s="302" t="str">
        <f>IF(B231="","",ROW()-ROW($A$3)+'Diário 1º PA'!$P$1)</f>
        <v/>
      </c>
      <c r="B231" s="303"/>
      <c r="C231" s="304"/>
      <c r="D231" s="305"/>
      <c r="E231" s="306"/>
      <c r="F231" s="307"/>
      <c r="G231" s="306"/>
      <c r="H231" s="305"/>
      <c r="I231" s="306"/>
      <c r="J231" s="308" t="str">
        <f t="shared" si="0"/>
        <v/>
      </c>
      <c r="K231" s="308"/>
      <c r="L231" s="309"/>
      <c r="M231" s="308"/>
      <c r="N231" s="303"/>
      <c r="O231" s="305"/>
      <c r="P231" s="305"/>
      <c r="Q231" s="299"/>
      <c r="R231" s="299"/>
      <c r="S231" s="299"/>
    </row>
    <row r="232" spans="1:19" ht="13.5" customHeight="1" x14ac:dyDescent="0.2">
      <c r="A232" s="302" t="str">
        <f>IF(B232="","",ROW()-ROW($A$3)+'Diário 1º PA'!$P$1)</f>
        <v/>
      </c>
      <c r="B232" s="303"/>
      <c r="C232" s="304"/>
      <c r="D232" s="305"/>
      <c r="E232" s="306"/>
      <c r="F232" s="307"/>
      <c r="G232" s="306"/>
      <c r="H232" s="305"/>
      <c r="I232" s="306"/>
      <c r="J232" s="308" t="str">
        <f t="shared" si="0"/>
        <v/>
      </c>
      <c r="K232" s="308"/>
      <c r="L232" s="309"/>
      <c r="M232" s="308"/>
      <c r="N232" s="303"/>
      <c r="O232" s="305"/>
      <c r="P232" s="305"/>
      <c r="Q232" s="299"/>
      <c r="R232" s="299"/>
      <c r="S232" s="299"/>
    </row>
    <row r="233" spans="1:19" ht="13.5" customHeight="1" x14ac:dyDescent="0.2">
      <c r="A233" s="302" t="str">
        <f>IF(B233="","",ROW()-ROW($A$3)+'Diário 1º PA'!$P$1)</f>
        <v/>
      </c>
      <c r="B233" s="303"/>
      <c r="C233" s="304"/>
      <c r="D233" s="305"/>
      <c r="E233" s="306"/>
      <c r="F233" s="307"/>
      <c r="G233" s="306"/>
      <c r="H233" s="305"/>
      <c r="I233" s="306"/>
      <c r="J233" s="308" t="str">
        <f t="shared" si="0"/>
        <v/>
      </c>
      <c r="K233" s="308"/>
      <c r="L233" s="309"/>
      <c r="M233" s="308"/>
      <c r="N233" s="303"/>
      <c r="O233" s="305"/>
      <c r="P233" s="305"/>
      <c r="Q233" s="299"/>
      <c r="R233" s="299"/>
      <c r="S233" s="299"/>
    </row>
    <row r="234" spans="1:19" ht="13.5" customHeight="1" x14ac:dyDescent="0.2">
      <c r="A234" s="302" t="str">
        <f>IF(B234="","",ROW()-ROW($A$3)+'Diário 1º PA'!$P$1)</f>
        <v/>
      </c>
      <c r="B234" s="303"/>
      <c r="C234" s="304"/>
      <c r="D234" s="305"/>
      <c r="E234" s="306"/>
      <c r="F234" s="307"/>
      <c r="G234" s="306"/>
      <c r="H234" s="305"/>
      <c r="I234" s="306"/>
      <c r="J234" s="308" t="str">
        <f t="shared" si="0"/>
        <v/>
      </c>
      <c r="K234" s="308"/>
      <c r="L234" s="309"/>
      <c r="M234" s="308"/>
      <c r="N234" s="303"/>
      <c r="O234" s="305"/>
      <c r="P234" s="305"/>
      <c r="Q234" s="299"/>
      <c r="R234" s="299"/>
      <c r="S234" s="299"/>
    </row>
    <row r="235" spans="1:19" ht="13.5" customHeight="1" x14ac:dyDescent="0.2">
      <c r="A235" s="302" t="str">
        <f>IF(B235="","",ROW()-ROW($A$3)+'Diário 1º PA'!$P$1)</f>
        <v/>
      </c>
      <c r="B235" s="303"/>
      <c r="C235" s="304"/>
      <c r="D235" s="305"/>
      <c r="E235" s="306"/>
      <c r="F235" s="307"/>
      <c r="G235" s="306"/>
      <c r="H235" s="305"/>
      <c r="I235" s="306"/>
      <c r="J235" s="308" t="str">
        <f t="shared" si="0"/>
        <v/>
      </c>
      <c r="K235" s="308"/>
      <c r="L235" s="309"/>
      <c r="M235" s="308"/>
      <c r="N235" s="303"/>
      <c r="O235" s="305"/>
      <c r="P235" s="305"/>
      <c r="Q235" s="299"/>
      <c r="R235" s="299"/>
      <c r="S235" s="299"/>
    </row>
    <row r="236" spans="1:19" ht="13.5" customHeight="1" x14ac:dyDescent="0.2">
      <c r="A236" s="302" t="str">
        <f>IF(B236="","",ROW()-ROW($A$3)+'Diário 1º PA'!$P$1)</f>
        <v/>
      </c>
      <c r="B236" s="303"/>
      <c r="C236" s="304"/>
      <c r="D236" s="305"/>
      <c r="E236" s="306"/>
      <c r="F236" s="307"/>
      <c r="G236" s="306"/>
      <c r="H236" s="305"/>
      <c r="I236" s="306"/>
      <c r="J236" s="308" t="str">
        <f t="shared" si="0"/>
        <v/>
      </c>
      <c r="K236" s="308"/>
      <c r="L236" s="309"/>
      <c r="M236" s="308"/>
      <c r="N236" s="303"/>
      <c r="O236" s="305"/>
      <c r="P236" s="305"/>
      <c r="Q236" s="299"/>
      <c r="R236" s="299"/>
      <c r="S236" s="299"/>
    </row>
    <row r="237" spans="1:19" ht="13.5" customHeight="1" x14ac:dyDescent="0.2">
      <c r="A237" s="302" t="str">
        <f>IF(B237="","",ROW()-ROW($A$3)+'Diário 1º PA'!$P$1)</f>
        <v/>
      </c>
      <c r="B237" s="303"/>
      <c r="C237" s="304"/>
      <c r="D237" s="305"/>
      <c r="E237" s="306"/>
      <c r="F237" s="307"/>
      <c r="G237" s="306"/>
      <c r="H237" s="305"/>
      <c r="I237" s="306"/>
      <c r="J237" s="308" t="str">
        <f t="shared" si="0"/>
        <v/>
      </c>
      <c r="K237" s="308"/>
      <c r="L237" s="309"/>
      <c r="M237" s="308"/>
      <c r="N237" s="303"/>
      <c r="O237" s="305"/>
      <c r="P237" s="305"/>
      <c r="Q237" s="299"/>
      <c r="R237" s="299"/>
      <c r="S237" s="299"/>
    </row>
    <row r="238" spans="1:19" ht="13.5" customHeight="1" x14ac:dyDescent="0.2">
      <c r="A238" s="302" t="str">
        <f>IF(B238="","",ROW()-ROW($A$3)+'Diário 1º PA'!$P$1)</f>
        <v/>
      </c>
      <c r="B238" s="303"/>
      <c r="C238" s="304"/>
      <c r="D238" s="305"/>
      <c r="E238" s="306"/>
      <c r="F238" s="307"/>
      <c r="G238" s="306"/>
      <c r="H238" s="305"/>
      <c r="I238" s="306"/>
      <c r="J238" s="308" t="str">
        <f t="shared" si="0"/>
        <v/>
      </c>
      <c r="K238" s="308"/>
      <c r="L238" s="309"/>
      <c r="M238" s="308"/>
      <c r="N238" s="303"/>
      <c r="O238" s="305"/>
      <c r="P238" s="305"/>
      <c r="Q238" s="299"/>
      <c r="R238" s="299"/>
      <c r="S238" s="299"/>
    </row>
    <row r="239" spans="1:19" ht="13.5" customHeight="1" x14ac:dyDescent="0.2">
      <c r="A239" s="302" t="str">
        <f>IF(B239="","",ROW()-ROW($A$3)+'Diário 1º PA'!$P$1)</f>
        <v/>
      </c>
      <c r="B239" s="303"/>
      <c r="C239" s="304"/>
      <c r="D239" s="305"/>
      <c r="E239" s="306"/>
      <c r="F239" s="307"/>
      <c r="G239" s="306"/>
      <c r="H239" s="305"/>
      <c r="I239" s="306"/>
      <c r="J239" s="308" t="str">
        <f t="shared" si="0"/>
        <v/>
      </c>
      <c r="K239" s="308"/>
      <c r="L239" s="309"/>
      <c r="M239" s="308"/>
      <c r="N239" s="303"/>
      <c r="O239" s="305"/>
      <c r="P239" s="305"/>
      <c r="Q239" s="299"/>
      <c r="R239" s="299"/>
      <c r="S239" s="299"/>
    </row>
    <row r="240" spans="1:19" ht="13.5" customHeight="1" x14ac:dyDescent="0.2">
      <c r="A240" s="302" t="str">
        <f>IF(B240="","",ROW()-ROW($A$3)+'Diário 1º PA'!$P$1)</f>
        <v/>
      </c>
      <c r="B240" s="303"/>
      <c r="C240" s="304"/>
      <c r="D240" s="305"/>
      <c r="E240" s="306"/>
      <c r="F240" s="307"/>
      <c r="G240" s="306"/>
      <c r="H240" s="305"/>
      <c r="I240" s="306"/>
      <c r="J240" s="308" t="str">
        <f t="shared" si="0"/>
        <v/>
      </c>
      <c r="K240" s="308"/>
      <c r="L240" s="309"/>
      <c r="M240" s="308"/>
      <c r="N240" s="303"/>
      <c r="O240" s="305"/>
      <c r="P240" s="305"/>
      <c r="Q240" s="299"/>
      <c r="R240" s="299"/>
      <c r="S240" s="299"/>
    </row>
    <row r="241" spans="1:19" ht="13.5" customHeight="1" x14ac:dyDescent="0.2">
      <c r="A241" s="302" t="str">
        <f>IF(B241="","",ROW()-ROW($A$3)+'Diário 1º PA'!$P$1)</f>
        <v/>
      </c>
      <c r="B241" s="303"/>
      <c r="C241" s="304"/>
      <c r="D241" s="305"/>
      <c r="E241" s="306"/>
      <c r="F241" s="307"/>
      <c r="G241" s="306"/>
      <c r="H241" s="305"/>
      <c r="I241" s="306"/>
      <c r="J241" s="308" t="str">
        <f t="shared" si="0"/>
        <v/>
      </c>
      <c r="K241" s="308"/>
      <c r="L241" s="309"/>
      <c r="M241" s="308"/>
      <c r="N241" s="303"/>
      <c r="O241" s="305"/>
      <c r="P241" s="305"/>
      <c r="Q241" s="299"/>
      <c r="R241" s="299"/>
      <c r="S241" s="299"/>
    </row>
    <row r="242" spans="1:19" ht="13.5" customHeight="1" x14ac:dyDescent="0.2">
      <c r="A242" s="302" t="str">
        <f>IF(B242="","",ROW()-ROW($A$3)+'Diário 1º PA'!$P$1)</f>
        <v/>
      </c>
      <c r="B242" s="303"/>
      <c r="C242" s="304"/>
      <c r="D242" s="305"/>
      <c r="E242" s="306"/>
      <c r="F242" s="307"/>
      <c r="G242" s="306"/>
      <c r="H242" s="305"/>
      <c r="I242" s="306"/>
      <c r="J242" s="308" t="str">
        <f t="shared" si="0"/>
        <v/>
      </c>
      <c r="K242" s="308"/>
      <c r="L242" s="309"/>
      <c r="M242" s="308"/>
      <c r="N242" s="303"/>
      <c r="O242" s="305"/>
      <c r="P242" s="305"/>
      <c r="Q242" s="299"/>
      <c r="R242" s="299"/>
      <c r="S242" s="299"/>
    </row>
    <row r="243" spans="1:19" ht="13.5" customHeight="1" x14ac:dyDescent="0.2">
      <c r="A243" s="302" t="str">
        <f>IF(B243="","",ROW()-ROW($A$3)+'Diário 1º PA'!$P$1)</f>
        <v/>
      </c>
      <c r="B243" s="303"/>
      <c r="C243" s="304"/>
      <c r="D243" s="305"/>
      <c r="E243" s="306"/>
      <c r="F243" s="307"/>
      <c r="G243" s="306"/>
      <c r="H243" s="305"/>
      <c r="I243" s="306"/>
      <c r="J243" s="308" t="str">
        <f t="shared" si="0"/>
        <v/>
      </c>
      <c r="K243" s="308"/>
      <c r="L243" s="309"/>
      <c r="M243" s="308"/>
      <c r="N243" s="303"/>
      <c r="O243" s="305"/>
      <c r="P243" s="305"/>
      <c r="Q243" s="299"/>
      <c r="R243" s="299"/>
      <c r="S243" s="299"/>
    </row>
    <row r="244" spans="1:19" ht="13.5" customHeight="1" x14ac:dyDescent="0.2">
      <c r="A244" s="302" t="str">
        <f>IF(B244="","",ROW()-ROW($A$3)+'Diário 1º PA'!$P$1)</f>
        <v/>
      </c>
      <c r="B244" s="303"/>
      <c r="C244" s="304"/>
      <c r="D244" s="305"/>
      <c r="E244" s="306"/>
      <c r="F244" s="307"/>
      <c r="G244" s="306"/>
      <c r="H244" s="305"/>
      <c r="I244" s="306"/>
      <c r="J244" s="308" t="str">
        <f t="shared" si="0"/>
        <v/>
      </c>
      <c r="K244" s="308"/>
      <c r="L244" s="309"/>
      <c r="M244" s="308"/>
      <c r="N244" s="303"/>
      <c r="O244" s="305"/>
      <c r="P244" s="305"/>
      <c r="Q244" s="299"/>
      <c r="R244" s="299"/>
      <c r="S244" s="299"/>
    </row>
    <row r="245" spans="1:19" ht="13.5" customHeight="1" x14ac:dyDescent="0.2">
      <c r="A245" s="302" t="str">
        <f>IF(B245="","",ROW()-ROW($A$3)+'Diário 1º PA'!$P$1)</f>
        <v/>
      </c>
      <c r="B245" s="303"/>
      <c r="C245" s="304"/>
      <c r="D245" s="305"/>
      <c r="E245" s="306"/>
      <c r="F245" s="307"/>
      <c r="G245" s="306"/>
      <c r="H245" s="305"/>
      <c r="I245" s="306"/>
      <c r="J245" s="308" t="str">
        <f t="shared" si="0"/>
        <v/>
      </c>
      <c r="K245" s="308"/>
      <c r="L245" s="309"/>
      <c r="M245" s="308"/>
      <c r="N245" s="303"/>
      <c r="O245" s="305"/>
      <c r="P245" s="305"/>
      <c r="Q245" s="299"/>
      <c r="R245" s="299"/>
      <c r="S245" s="299"/>
    </row>
    <row r="246" spans="1:19" ht="13.5" customHeight="1" x14ac:dyDescent="0.2">
      <c r="A246" s="302" t="str">
        <f>IF(B246="","",ROW()-ROW($A$3)+'Diário 1º PA'!$P$1)</f>
        <v/>
      </c>
      <c r="B246" s="303"/>
      <c r="C246" s="304"/>
      <c r="D246" s="305"/>
      <c r="E246" s="306"/>
      <c r="F246" s="307"/>
      <c r="G246" s="306"/>
      <c r="H246" s="305"/>
      <c r="I246" s="306"/>
      <c r="J246" s="308" t="str">
        <f t="shared" si="0"/>
        <v/>
      </c>
      <c r="K246" s="308"/>
      <c r="L246" s="309"/>
      <c r="M246" s="308"/>
      <c r="N246" s="303"/>
      <c r="O246" s="305"/>
      <c r="P246" s="305"/>
      <c r="Q246" s="299"/>
      <c r="R246" s="299"/>
      <c r="S246" s="299"/>
    </row>
    <row r="247" spans="1:19" ht="13.5" customHeight="1" x14ac:dyDescent="0.2">
      <c r="A247" s="302" t="str">
        <f>IF(B247="","",ROW()-ROW($A$3)+'Diário 1º PA'!$P$1)</f>
        <v/>
      </c>
      <c r="B247" s="303"/>
      <c r="C247" s="304"/>
      <c r="D247" s="305"/>
      <c r="E247" s="306"/>
      <c r="F247" s="307"/>
      <c r="G247" s="306"/>
      <c r="H247" s="305"/>
      <c r="I247" s="306"/>
      <c r="J247" s="308" t="str">
        <f t="shared" si="0"/>
        <v/>
      </c>
      <c r="K247" s="308"/>
      <c r="L247" s="309"/>
      <c r="M247" s="308"/>
      <c r="N247" s="303"/>
      <c r="O247" s="305"/>
      <c r="P247" s="305"/>
      <c r="Q247" s="299"/>
      <c r="R247" s="299"/>
      <c r="S247" s="299"/>
    </row>
    <row r="248" spans="1:19" ht="13.5" customHeight="1" x14ac:dyDescent="0.2">
      <c r="A248" s="302" t="str">
        <f>IF(B248="","",ROW()-ROW($A$3)+'Diário 1º PA'!$P$1)</f>
        <v/>
      </c>
      <c r="B248" s="303"/>
      <c r="C248" s="304"/>
      <c r="D248" s="305"/>
      <c r="E248" s="306"/>
      <c r="F248" s="307"/>
      <c r="G248" s="305"/>
      <c r="H248" s="305"/>
      <c r="I248" s="306"/>
      <c r="J248" s="308" t="str">
        <f t="shared" si="0"/>
        <v/>
      </c>
      <c r="K248" s="308"/>
      <c r="L248" s="309"/>
      <c r="M248" s="308"/>
      <c r="N248" s="303"/>
      <c r="O248" s="305"/>
      <c r="P248" s="305"/>
      <c r="Q248" s="299"/>
      <c r="R248" s="299"/>
      <c r="S248" s="299"/>
    </row>
    <row r="249" spans="1:19" ht="13.5" customHeight="1" x14ac:dyDescent="0.2">
      <c r="A249" s="302" t="str">
        <f>IF(B249="","",ROW()-ROW($A$3)+'Diário 1º PA'!$P$1)</f>
        <v/>
      </c>
      <c r="B249" s="303"/>
      <c r="C249" s="304"/>
      <c r="D249" s="305"/>
      <c r="E249" s="306"/>
      <c r="F249" s="307"/>
      <c r="G249" s="306"/>
      <c r="H249" s="305"/>
      <c r="I249" s="306"/>
      <c r="J249" s="308" t="str">
        <f t="shared" si="0"/>
        <v/>
      </c>
      <c r="K249" s="308"/>
      <c r="L249" s="309"/>
      <c r="M249" s="308"/>
      <c r="N249" s="303"/>
      <c r="O249" s="305"/>
      <c r="P249" s="305"/>
      <c r="Q249" s="299"/>
      <c r="R249" s="299"/>
      <c r="S249" s="299"/>
    </row>
    <row r="250" spans="1:19" ht="13.5" customHeight="1" x14ac:dyDescent="0.2">
      <c r="A250" s="302" t="str">
        <f>IF(B250="","",ROW()-ROW($A$3)+'Diário 1º PA'!$P$1)</f>
        <v/>
      </c>
      <c r="B250" s="303"/>
      <c r="C250" s="304"/>
      <c r="D250" s="305"/>
      <c r="E250" s="306"/>
      <c r="F250" s="307"/>
      <c r="G250" s="306"/>
      <c r="H250" s="305"/>
      <c r="I250" s="306"/>
      <c r="J250" s="308" t="str">
        <f t="shared" si="0"/>
        <v/>
      </c>
      <c r="K250" s="308"/>
      <c r="L250" s="309"/>
      <c r="M250" s="308"/>
      <c r="N250" s="303"/>
      <c r="O250" s="305"/>
      <c r="P250" s="305"/>
      <c r="Q250" s="299"/>
      <c r="R250" s="299"/>
      <c r="S250" s="299"/>
    </row>
    <row r="251" spans="1:19" ht="13.5" customHeight="1" x14ac:dyDescent="0.2">
      <c r="A251" s="302" t="str">
        <f>IF(B251="","",ROW()-ROW($A$3)+'Diário 1º PA'!$P$1)</f>
        <v/>
      </c>
      <c r="B251" s="303"/>
      <c r="C251" s="304"/>
      <c r="D251" s="305"/>
      <c r="E251" s="306"/>
      <c r="F251" s="307"/>
      <c r="G251" s="305"/>
      <c r="H251" s="305"/>
      <c r="I251" s="306"/>
      <c r="J251" s="308" t="str">
        <f t="shared" si="0"/>
        <v/>
      </c>
      <c r="K251" s="308"/>
      <c r="L251" s="309"/>
      <c r="M251" s="308"/>
      <c r="N251" s="303"/>
      <c r="O251" s="305"/>
      <c r="P251" s="305"/>
      <c r="Q251" s="299"/>
      <c r="R251" s="299"/>
      <c r="S251" s="299"/>
    </row>
    <row r="252" spans="1:19" ht="13.5" customHeight="1" x14ac:dyDescent="0.2">
      <c r="A252" s="302" t="str">
        <f>IF(B252="","",ROW()-ROW($A$3)+'Diário 1º PA'!$P$1)</f>
        <v/>
      </c>
      <c r="B252" s="303"/>
      <c r="C252" s="304"/>
      <c r="D252" s="305"/>
      <c r="E252" s="306"/>
      <c r="F252" s="307"/>
      <c r="G252" s="305"/>
      <c r="H252" s="305"/>
      <c r="I252" s="306"/>
      <c r="J252" s="308" t="str">
        <f t="shared" si="0"/>
        <v/>
      </c>
      <c r="K252" s="308"/>
      <c r="L252" s="309"/>
      <c r="M252" s="308"/>
      <c r="N252" s="303"/>
      <c r="O252" s="305"/>
      <c r="P252" s="305"/>
      <c r="Q252" s="299"/>
      <c r="R252" s="299"/>
      <c r="S252" s="299"/>
    </row>
    <row r="253" spans="1:19" ht="13.5" customHeight="1" x14ac:dyDescent="0.2">
      <c r="A253" s="302" t="str">
        <f>IF(B253="","",ROW()-ROW($A$3)+'Diário 1º PA'!$P$1)</f>
        <v/>
      </c>
      <c r="B253" s="303"/>
      <c r="C253" s="304"/>
      <c r="D253" s="305"/>
      <c r="E253" s="306"/>
      <c r="F253" s="307"/>
      <c r="G253" s="305"/>
      <c r="H253" s="305"/>
      <c r="I253" s="306"/>
      <c r="J253" s="308" t="str">
        <f t="shared" si="0"/>
        <v/>
      </c>
      <c r="K253" s="308"/>
      <c r="L253" s="309"/>
      <c r="M253" s="308"/>
      <c r="N253" s="303"/>
      <c r="O253" s="305"/>
      <c r="P253" s="305"/>
      <c r="Q253" s="299"/>
      <c r="R253" s="299"/>
      <c r="S253" s="299"/>
    </row>
    <row r="254" spans="1:19" ht="13.5" customHeight="1" x14ac:dyDescent="0.2">
      <c r="A254" s="302" t="str">
        <f>IF(B254="","",ROW()-ROW($A$3)+'Diário 1º PA'!$P$1)</f>
        <v/>
      </c>
      <c r="B254" s="303"/>
      <c r="C254" s="304"/>
      <c r="D254" s="305"/>
      <c r="E254" s="306"/>
      <c r="F254" s="307"/>
      <c r="G254" s="305"/>
      <c r="H254" s="305"/>
      <c r="I254" s="306"/>
      <c r="J254" s="308" t="str">
        <f t="shared" si="0"/>
        <v/>
      </c>
      <c r="K254" s="308"/>
      <c r="L254" s="309"/>
      <c r="M254" s="308"/>
      <c r="N254" s="303"/>
      <c r="O254" s="305"/>
      <c r="P254" s="305"/>
      <c r="Q254" s="299"/>
      <c r="R254" s="299"/>
      <c r="S254" s="299"/>
    </row>
    <row r="255" spans="1:19" ht="13.5" customHeight="1" x14ac:dyDescent="0.2">
      <c r="A255" s="302" t="str">
        <f>IF(B255="","",ROW()-ROW($A$3)+'Diário 1º PA'!$P$1)</f>
        <v/>
      </c>
      <c r="B255" s="303"/>
      <c r="C255" s="304"/>
      <c r="D255" s="305"/>
      <c r="E255" s="306"/>
      <c r="F255" s="307"/>
      <c r="G255" s="305"/>
      <c r="H255" s="305"/>
      <c r="I255" s="306"/>
      <c r="J255" s="308" t="str">
        <f t="shared" si="0"/>
        <v/>
      </c>
      <c r="K255" s="308"/>
      <c r="L255" s="309"/>
      <c r="M255" s="308"/>
      <c r="N255" s="303"/>
      <c r="O255" s="305"/>
      <c r="P255" s="305"/>
      <c r="Q255" s="299"/>
      <c r="R255" s="299"/>
      <c r="S255" s="299"/>
    </row>
    <row r="256" spans="1:19" ht="13.5" customHeight="1" x14ac:dyDescent="0.2">
      <c r="A256" s="302" t="str">
        <f>IF(B256="","",ROW()-ROW($A$3)+'Diário 1º PA'!$P$1)</f>
        <v/>
      </c>
      <c r="B256" s="303"/>
      <c r="C256" s="304"/>
      <c r="D256" s="305"/>
      <c r="E256" s="306"/>
      <c r="F256" s="307"/>
      <c r="G256" s="305"/>
      <c r="H256" s="305"/>
      <c r="I256" s="306"/>
      <c r="J256" s="308" t="str">
        <f t="shared" si="0"/>
        <v/>
      </c>
      <c r="K256" s="308"/>
      <c r="L256" s="309"/>
      <c r="M256" s="308"/>
      <c r="N256" s="303"/>
      <c r="O256" s="305"/>
      <c r="P256" s="305"/>
      <c r="Q256" s="299"/>
      <c r="R256" s="299"/>
      <c r="S256" s="299"/>
    </row>
    <row r="257" spans="1:19" ht="13.5" customHeight="1" x14ac:dyDescent="0.2">
      <c r="A257" s="302" t="str">
        <f>IF(B257="","",ROW()-ROW($A$3)+'Diário 1º PA'!$P$1)</f>
        <v/>
      </c>
      <c r="B257" s="303"/>
      <c r="C257" s="304"/>
      <c r="D257" s="305"/>
      <c r="E257" s="306"/>
      <c r="F257" s="307"/>
      <c r="G257" s="305"/>
      <c r="H257" s="305"/>
      <c r="I257" s="306"/>
      <c r="J257" s="308" t="str">
        <f t="shared" si="0"/>
        <v/>
      </c>
      <c r="K257" s="308"/>
      <c r="L257" s="309"/>
      <c r="M257" s="308"/>
      <c r="N257" s="303"/>
      <c r="O257" s="305"/>
      <c r="P257" s="305"/>
      <c r="Q257" s="299"/>
      <c r="R257" s="299"/>
      <c r="S257" s="299"/>
    </row>
    <row r="258" spans="1:19" ht="13.5" customHeight="1" x14ac:dyDescent="0.2">
      <c r="A258" s="302" t="str">
        <f>IF(B258="","",ROW()-ROW($A$3)+'Diário 1º PA'!$P$1)</f>
        <v/>
      </c>
      <c r="B258" s="303"/>
      <c r="C258" s="304"/>
      <c r="D258" s="305"/>
      <c r="E258" s="306"/>
      <c r="F258" s="307"/>
      <c r="G258" s="305"/>
      <c r="H258" s="305"/>
      <c r="I258" s="306"/>
      <c r="J258" s="308" t="str">
        <f t="shared" si="0"/>
        <v/>
      </c>
      <c r="K258" s="308"/>
      <c r="L258" s="309"/>
      <c r="M258" s="308"/>
      <c r="N258" s="303"/>
      <c r="O258" s="305"/>
      <c r="P258" s="305"/>
      <c r="Q258" s="299"/>
      <c r="R258" s="299"/>
      <c r="S258" s="299"/>
    </row>
    <row r="259" spans="1:19" ht="13.5" customHeight="1" x14ac:dyDescent="0.2">
      <c r="A259" s="302" t="str">
        <f>IF(B259="","",ROW()-ROW($A$3)+'Diário 1º PA'!$P$1)</f>
        <v/>
      </c>
      <c r="B259" s="303"/>
      <c r="C259" s="304"/>
      <c r="D259" s="305"/>
      <c r="E259" s="306"/>
      <c r="F259" s="307"/>
      <c r="G259" s="305"/>
      <c r="H259" s="305"/>
      <c r="I259" s="306"/>
      <c r="J259" s="308" t="str">
        <f t="shared" ref="J259:J513" si="1">IF(P259="","",IF(LEN(P259)&gt;14,P259,"CPF Protegido - LGPD"))</f>
        <v/>
      </c>
      <c r="K259" s="308"/>
      <c r="L259" s="309"/>
      <c r="M259" s="308"/>
      <c r="N259" s="303"/>
      <c r="O259" s="305"/>
      <c r="P259" s="305"/>
      <c r="Q259" s="299"/>
      <c r="R259" s="299"/>
      <c r="S259" s="299"/>
    </row>
    <row r="260" spans="1:19" ht="13.5" customHeight="1" x14ac:dyDescent="0.2">
      <c r="A260" s="302" t="str">
        <f>IF(B260="","",ROW()-ROW($A$3)+'Diário 1º PA'!$P$1)</f>
        <v/>
      </c>
      <c r="B260" s="303"/>
      <c r="C260" s="304"/>
      <c r="D260" s="305"/>
      <c r="E260" s="306"/>
      <c r="F260" s="307"/>
      <c r="G260" s="305"/>
      <c r="H260" s="305"/>
      <c r="I260" s="306"/>
      <c r="J260" s="308" t="str">
        <f t="shared" si="1"/>
        <v/>
      </c>
      <c r="K260" s="308"/>
      <c r="L260" s="309"/>
      <c r="M260" s="308"/>
      <c r="N260" s="303"/>
      <c r="O260" s="305"/>
      <c r="P260" s="305"/>
      <c r="Q260" s="299"/>
      <c r="R260" s="299"/>
      <c r="S260" s="299"/>
    </row>
    <row r="261" spans="1:19" ht="13.5" customHeight="1" x14ac:dyDescent="0.2">
      <c r="A261" s="302" t="str">
        <f>IF(B261="","",ROW()-ROW($A$3)+'Diário 1º PA'!$P$1)</f>
        <v/>
      </c>
      <c r="B261" s="303"/>
      <c r="C261" s="304"/>
      <c r="D261" s="305"/>
      <c r="E261" s="306"/>
      <c r="F261" s="307"/>
      <c r="G261" s="305"/>
      <c r="H261" s="305"/>
      <c r="I261" s="306"/>
      <c r="J261" s="308" t="str">
        <f t="shared" si="1"/>
        <v/>
      </c>
      <c r="K261" s="308"/>
      <c r="L261" s="309"/>
      <c r="M261" s="308"/>
      <c r="N261" s="303"/>
      <c r="O261" s="305"/>
      <c r="P261" s="305"/>
      <c r="Q261" s="299"/>
      <c r="R261" s="299"/>
      <c r="S261" s="299"/>
    </row>
    <row r="262" spans="1:19" ht="13.5" customHeight="1" x14ac:dyDescent="0.2">
      <c r="A262" s="302" t="str">
        <f>IF(B262="","",ROW()-ROW($A$3)+'Diário 1º PA'!$P$1)</f>
        <v/>
      </c>
      <c r="B262" s="303"/>
      <c r="C262" s="304"/>
      <c r="D262" s="305"/>
      <c r="E262" s="306"/>
      <c r="F262" s="307"/>
      <c r="G262" s="306"/>
      <c r="H262" s="305"/>
      <c r="I262" s="306"/>
      <c r="J262" s="308" t="str">
        <f t="shared" si="1"/>
        <v/>
      </c>
      <c r="K262" s="308"/>
      <c r="L262" s="309"/>
      <c r="M262" s="308"/>
      <c r="N262" s="303"/>
      <c r="O262" s="305"/>
      <c r="P262" s="305"/>
      <c r="Q262" s="299"/>
      <c r="R262" s="299"/>
      <c r="S262" s="299"/>
    </row>
    <row r="263" spans="1:19" ht="13.5" customHeight="1" x14ac:dyDescent="0.2">
      <c r="A263" s="302" t="str">
        <f>IF(B263="","",ROW()-ROW($A$3)+'Diário 1º PA'!$P$1)</f>
        <v/>
      </c>
      <c r="B263" s="303"/>
      <c r="C263" s="304"/>
      <c r="D263" s="305"/>
      <c r="E263" s="306"/>
      <c r="F263" s="307"/>
      <c r="G263" s="306"/>
      <c r="H263" s="305"/>
      <c r="I263" s="306"/>
      <c r="J263" s="308" t="str">
        <f t="shared" si="1"/>
        <v/>
      </c>
      <c r="K263" s="308"/>
      <c r="L263" s="309"/>
      <c r="M263" s="308"/>
      <c r="N263" s="303"/>
      <c r="O263" s="305"/>
      <c r="P263" s="305"/>
      <c r="Q263" s="299"/>
      <c r="R263" s="299"/>
      <c r="S263" s="299"/>
    </row>
    <row r="264" spans="1:19" ht="13.5" customHeight="1" x14ac:dyDescent="0.2">
      <c r="A264" s="302" t="str">
        <f>IF(B264="","",ROW()-ROW($A$3)+'Diário 1º PA'!$P$1)</f>
        <v/>
      </c>
      <c r="B264" s="303"/>
      <c r="C264" s="304"/>
      <c r="D264" s="305"/>
      <c r="E264" s="306"/>
      <c r="F264" s="307"/>
      <c r="G264" s="306"/>
      <c r="H264" s="305"/>
      <c r="I264" s="306"/>
      <c r="J264" s="308" t="str">
        <f t="shared" si="1"/>
        <v/>
      </c>
      <c r="K264" s="308"/>
      <c r="L264" s="309"/>
      <c r="M264" s="308"/>
      <c r="N264" s="303"/>
      <c r="O264" s="305"/>
      <c r="P264" s="305"/>
      <c r="Q264" s="299"/>
      <c r="R264" s="299"/>
      <c r="S264" s="299"/>
    </row>
    <row r="265" spans="1:19" ht="13.5" customHeight="1" x14ac:dyDescent="0.2">
      <c r="A265" s="302" t="str">
        <f>IF(B265="","",ROW()-ROW($A$3)+'Diário 1º PA'!$P$1)</f>
        <v/>
      </c>
      <c r="B265" s="303"/>
      <c r="C265" s="304"/>
      <c r="D265" s="305"/>
      <c r="E265" s="306"/>
      <c r="F265" s="307"/>
      <c r="G265" s="306"/>
      <c r="H265" s="305"/>
      <c r="I265" s="306"/>
      <c r="J265" s="308" t="str">
        <f t="shared" si="1"/>
        <v/>
      </c>
      <c r="K265" s="308"/>
      <c r="L265" s="309"/>
      <c r="M265" s="308"/>
      <c r="N265" s="303"/>
      <c r="O265" s="305"/>
      <c r="P265" s="305"/>
      <c r="Q265" s="299"/>
      <c r="R265" s="299"/>
      <c r="S265" s="299"/>
    </row>
    <row r="266" spans="1:19" ht="13.5" customHeight="1" x14ac:dyDescent="0.2">
      <c r="A266" s="302" t="str">
        <f>IF(B266="","",ROW()-ROW($A$3)+'Diário 1º PA'!$P$1)</f>
        <v/>
      </c>
      <c r="B266" s="303"/>
      <c r="C266" s="304"/>
      <c r="D266" s="305"/>
      <c r="E266" s="306"/>
      <c r="F266" s="307"/>
      <c r="G266" s="306"/>
      <c r="H266" s="305"/>
      <c r="I266" s="306"/>
      <c r="J266" s="308" t="str">
        <f t="shared" si="1"/>
        <v/>
      </c>
      <c r="K266" s="308"/>
      <c r="L266" s="309"/>
      <c r="M266" s="308"/>
      <c r="N266" s="303"/>
      <c r="O266" s="305"/>
      <c r="P266" s="305"/>
      <c r="Q266" s="299"/>
      <c r="R266" s="299"/>
      <c r="S266" s="299"/>
    </row>
    <row r="267" spans="1:19" ht="13.5" customHeight="1" x14ac:dyDescent="0.2">
      <c r="A267" s="302" t="str">
        <f>IF(B267="","",ROW()-ROW($A$3)+'Diário 1º PA'!$P$1)</f>
        <v/>
      </c>
      <c r="B267" s="303"/>
      <c r="C267" s="304"/>
      <c r="D267" s="305"/>
      <c r="E267" s="306"/>
      <c r="F267" s="307"/>
      <c r="G267" s="306"/>
      <c r="H267" s="305"/>
      <c r="I267" s="306"/>
      <c r="J267" s="308" t="str">
        <f t="shared" si="1"/>
        <v/>
      </c>
      <c r="K267" s="308"/>
      <c r="L267" s="309"/>
      <c r="M267" s="308"/>
      <c r="N267" s="303"/>
      <c r="O267" s="305"/>
      <c r="P267" s="305"/>
      <c r="Q267" s="299"/>
      <c r="R267" s="299"/>
      <c r="S267" s="299"/>
    </row>
    <row r="268" spans="1:19" ht="13.5" customHeight="1" x14ac:dyDescent="0.2">
      <c r="A268" s="302" t="str">
        <f>IF(B268="","",ROW()-ROW($A$3)+'Diário 1º PA'!$P$1)</f>
        <v/>
      </c>
      <c r="B268" s="303"/>
      <c r="C268" s="304"/>
      <c r="D268" s="305"/>
      <c r="E268" s="306"/>
      <c r="F268" s="307"/>
      <c r="G268" s="306"/>
      <c r="H268" s="305"/>
      <c r="I268" s="306"/>
      <c r="J268" s="308" t="str">
        <f t="shared" si="1"/>
        <v/>
      </c>
      <c r="K268" s="308"/>
      <c r="L268" s="309"/>
      <c r="M268" s="308"/>
      <c r="N268" s="303"/>
      <c r="O268" s="305"/>
      <c r="P268" s="305"/>
      <c r="Q268" s="299"/>
      <c r="R268" s="299"/>
      <c r="S268" s="299"/>
    </row>
    <row r="269" spans="1:19" ht="13.5" customHeight="1" x14ac:dyDescent="0.2">
      <c r="A269" s="302" t="str">
        <f>IF(B269="","",ROW()-ROW($A$3)+'Diário 1º PA'!$P$1)</f>
        <v/>
      </c>
      <c r="B269" s="303"/>
      <c r="C269" s="304"/>
      <c r="D269" s="305"/>
      <c r="E269" s="306"/>
      <c r="F269" s="307"/>
      <c r="G269" s="306"/>
      <c r="H269" s="305"/>
      <c r="I269" s="306"/>
      <c r="J269" s="308" t="str">
        <f t="shared" si="1"/>
        <v/>
      </c>
      <c r="K269" s="308"/>
      <c r="L269" s="309"/>
      <c r="M269" s="308"/>
      <c r="N269" s="303"/>
      <c r="O269" s="305"/>
      <c r="P269" s="305"/>
      <c r="Q269" s="299"/>
      <c r="R269" s="299"/>
      <c r="S269" s="299"/>
    </row>
    <row r="270" spans="1:19" ht="13.5" customHeight="1" x14ac:dyDescent="0.2">
      <c r="A270" s="302" t="str">
        <f>IF(B270="","",ROW()-ROW($A$3)+'Diário 1º PA'!$P$1)</f>
        <v/>
      </c>
      <c r="B270" s="303"/>
      <c r="C270" s="304"/>
      <c r="D270" s="305"/>
      <c r="E270" s="306"/>
      <c r="F270" s="307"/>
      <c r="G270" s="305"/>
      <c r="H270" s="305"/>
      <c r="I270" s="306"/>
      <c r="J270" s="308" t="str">
        <f t="shared" si="1"/>
        <v/>
      </c>
      <c r="K270" s="308"/>
      <c r="L270" s="309"/>
      <c r="M270" s="308"/>
      <c r="N270" s="303"/>
      <c r="O270" s="305"/>
      <c r="P270" s="305"/>
      <c r="Q270" s="299"/>
      <c r="R270" s="299"/>
      <c r="S270" s="299"/>
    </row>
    <row r="271" spans="1:19" ht="13.5" customHeight="1" x14ac:dyDescent="0.2">
      <c r="A271" s="302" t="str">
        <f>IF(B271="","",ROW()-ROW($A$3)+'Diário 1º PA'!$P$1)</f>
        <v/>
      </c>
      <c r="B271" s="303"/>
      <c r="C271" s="304"/>
      <c r="D271" s="305"/>
      <c r="E271" s="306"/>
      <c r="F271" s="307"/>
      <c r="G271" s="306"/>
      <c r="H271" s="305"/>
      <c r="I271" s="306"/>
      <c r="J271" s="308" t="str">
        <f t="shared" si="1"/>
        <v/>
      </c>
      <c r="K271" s="308"/>
      <c r="L271" s="309"/>
      <c r="M271" s="308"/>
      <c r="N271" s="303"/>
      <c r="O271" s="305"/>
      <c r="P271" s="305"/>
      <c r="Q271" s="299"/>
      <c r="R271" s="299"/>
      <c r="S271" s="299"/>
    </row>
    <row r="272" spans="1:19" ht="13.5" customHeight="1" x14ac:dyDescent="0.2">
      <c r="A272" s="302" t="str">
        <f>IF(B272="","",ROW()-ROW($A$3)+'Diário 1º PA'!$P$1)</f>
        <v/>
      </c>
      <c r="B272" s="303"/>
      <c r="C272" s="304"/>
      <c r="D272" s="305"/>
      <c r="E272" s="306"/>
      <c r="F272" s="307"/>
      <c r="G272" s="306"/>
      <c r="H272" s="305"/>
      <c r="I272" s="306"/>
      <c r="J272" s="308" t="str">
        <f t="shared" si="1"/>
        <v/>
      </c>
      <c r="K272" s="308"/>
      <c r="L272" s="309"/>
      <c r="M272" s="308"/>
      <c r="N272" s="303"/>
      <c r="O272" s="305"/>
      <c r="P272" s="305"/>
      <c r="Q272" s="299"/>
      <c r="R272" s="299"/>
      <c r="S272" s="299"/>
    </row>
    <row r="273" spans="1:19" ht="13.5" customHeight="1" x14ac:dyDescent="0.2">
      <c r="A273" s="302" t="str">
        <f>IF(B273="","",ROW()-ROW($A$3)+'Diário 1º PA'!$P$1)</f>
        <v/>
      </c>
      <c r="B273" s="303"/>
      <c r="C273" s="304"/>
      <c r="D273" s="305"/>
      <c r="E273" s="306"/>
      <c r="F273" s="307"/>
      <c r="G273" s="306"/>
      <c r="H273" s="305"/>
      <c r="I273" s="306"/>
      <c r="J273" s="308" t="str">
        <f t="shared" si="1"/>
        <v/>
      </c>
      <c r="K273" s="308"/>
      <c r="L273" s="309"/>
      <c r="M273" s="308"/>
      <c r="N273" s="303"/>
      <c r="O273" s="305"/>
      <c r="P273" s="305"/>
      <c r="Q273" s="299"/>
      <c r="R273" s="299"/>
      <c r="S273" s="299"/>
    </row>
    <row r="274" spans="1:19" ht="13.5" customHeight="1" x14ac:dyDescent="0.2">
      <c r="A274" s="302" t="str">
        <f>IF(B274="","",ROW()-ROW($A$3)+'Diário 1º PA'!$P$1)</f>
        <v/>
      </c>
      <c r="B274" s="303"/>
      <c r="C274" s="304"/>
      <c r="D274" s="305"/>
      <c r="E274" s="306"/>
      <c r="F274" s="307"/>
      <c r="G274" s="305"/>
      <c r="H274" s="305"/>
      <c r="I274" s="306"/>
      <c r="J274" s="308" t="str">
        <f t="shared" si="1"/>
        <v/>
      </c>
      <c r="K274" s="308"/>
      <c r="L274" s="309"/>
      <c r="M274" s="308"/>
      <c r="N274" s="303"/>
      <c r="O274" s="305"/>
      <c r="P274" s="305"/>
      <c r="Q274" s="299"/>
      <c r="R274" s="299"/>
      <c r="S274" s="299"/>
    </row>
    <row r="275" spans="1:19" ht="13.5" customHeight="1" x14ac:dyDescent="0.2">
      <c r="A275" s="302" t="str">
        <f>IF(B275="","",ROW()-ROW($A$3)+'Diário 1º PA'!$P$1)</f>
        <v/>
      </c>
      <c r="B275" s="303"/>
      <c r="C275" s="304"/>
      <c r="D275" s="305"/>
      <c r="E275" s="306"/>
      <c r="F275" s="307"/>
      <c r="G275" s="306"/>
      <c r="H275" s="305"/>
      <c r="I275" s="306"/>
      <c r="J275" s="308" t="str">
        <f t="shared" si="1"/>
        <v/>
      </c>
      <c r="K275" s="308"/>
      <c r="L275" s="309"/>
      <c r="M275" s="308"/>
      <c r="N275" s="303"/>
      <c r="O275" s="305"/>
      <c r="P275" s="305"/>
      <c r="Q275" s="299"/>
      <c r="R275" s="299"/>
      <c r="S275" s="299"/>
    </row>
    <row r="276" spans="1:19" ht="13.5" customHeight="1" x14ac:dyDescent="0.2">
      <c r="A276" s="302" t="str">
        <f>IF(B276="","",ROW()-ROW($A$3)+'Diário 1º PA'!$P$1)</f>
        <v/>
      </c>
      <c r="B276" s="303"/>
      <c r="C276" s="304"/>
      <c r="D276" s="305"/>
      <c r="E276" s="306"/>
      <c r="F276" s="307"/>
      <c r="G276" s="305"/>
      <c r="H276" s="305"/>
      <c r="I276" s="306"/>
      <c r="J276" s="308" t="str">
        <f t="shared" si="1"/>
        <v/>
      </c>
      <c r="K276" s="308"/>
      <c r="L276" s="309"/>
      <c r="M276" s="308"/>
      <c r="N276" s="303"/>
      <c r="O276" s="305"/>
      <c r="P276" s="305"/>
      <c r="Q276" s="299"/>
      <c r="R276" s="299"/>
      <c r="S276" s="299"/>
    </row>
    <row r="277" spans="1:19" ht="13.5" customHeight="1" x14ac:dyDescent="0.2">
      <c r="A277" s="302" t="str">
        <f>IF(B277="","",ROW()-ROW($A$3)+'Diário 1º PA'!$P$1)</f>
        <v/>
      </c>
      <c r="B277" s="303"/>
      <c r="C277" s="304"/>
      <c r="D277" s="305"/>
      <c r="E277" s="306"/>
      <c r="F277" s="307"/>
      <c r="G277" s="305"/>
      <c r="H277" s="305"/>
      <c r="I277" s="306"/>
      <c r="J277" s="308" t="str">
        <f t="shared" si="1"/>
        <v/>
      </c>
      <c r="K277" s="308"/>
      <c r="L277" s="309"/>
      <c r="M277" s="308"/>
      <c r="N277" s="303"/>
      <c r="O277" s="305"/>
      <c r="P277" s="305"/>
      <c r="Q277" s="299"/>
      <c r="R277" s="299"/>
      <c r="S277" s="299"/>
    </row>
    <row r="278" spans="1:19" ht="13.5" customHeight="1" x14ac:dyDescent="0.2">
      <c r="A278" s="302" t="str">
        <f>IF(B278="","",ROW()-ROW($A$3)+'Diário 1º PA'!$P$1)</f>
        <v/>
      </c>
      <c r="B278" s="303"/>
      <c r="C278" s="304"/>
      <c r="D278" s="305"/>
      <c r="E278" s="306"/>
      <c r="F278" s="307"/>
      <c r="G278" s="305"/>
      <c r="H278" s="305"/>
      <c r="I278" s="306"/>
      <c r="J278" s="308" t="str">
        <f t="shared" si="1"/>
        <v/>
      </c>
      <c r="K278" s="308"/>
      <c r="L278" s="309"/>
      <c r="M278" s="308"/>
      <c r="N278" s="303"/>
      <c r="O278" s="305"/>
      <c r="P278" s="305"/>
      <c r="Q278" s="299"/>
      <c r="R278" s="299"/>
      <c r="S278" s="299"/>
    </row>
    <row r="279" spans="1:19" ht="13.5" customHeight="1" x14ac:dyDescent="0.2">
      <c r="A279" s="302" t="str">
        <f>IF(B279="","",ROW()-ROW($A$3)+'Diário 1º PA'!$P$1)</f>
        <v/>
      </c>
      <c r="B279" s="303"/>
      <c r="C279" s="304"/>
      <c r="D279" s="305"/>
      <c r="E279" s="306"/>
      <c r="F279" s="307"/>
      <c r="G279" s="305"/>
      <c r="H279" s="305"/>
      <c r="I279" s="306"/>
      <c r="J279" s="308" t="str">
        <f t="shared" si="1"/>
        <v/>
      </c>
      <c r="K279" s="308"/>
      <c r="L279" s="309"/>
      <c r="M279" s="308"/>
      <c r="N279" s="303"/>
      <c r="O279" s="305"/>
      <c r="P279" s="305"/>
      <c r="Q279" s="299"/>
      <c r="R279" s="299"/>
      <c r="S279" s="299"/>
    </row>
    <row r="280" spans="1:19" ht="13.5" customHeight="1" x14ac:dyDescent="0.2">
      <c r="A280" s="302" t="str">
        <f>IF(B280="","",ROW()-ROW($A$3)+'Diário 1º PA'!$P$1)</f>
        <v/>
      </c>
      <c r="B280" s="303"/>
      <c r="C280" s="304"/>
      <c r="D280" s="305"/>
      <c r="E280" s="306"/>
      <c r="F280" s="307"/>
      <c r="G280" s="305"/>
      <c r="H280" s="305"/>
      <c r="I280" s="306"/>
      <c r="J280" s="308" t="str">
        <f t="shared" si="1"/>
        <v/>
      </c>
      <c r="K280" s="308"/>
      <c r="L280" s="309"/>
      <c r="M280" s="308"/>
      <c r="N280" s="303"/>
      <c r="O280" s="305"/>
      <c r="P280" s="305"/>
      <c r="Q280" s="299"/>
      <c r="R280" s="299"/>
      <c r="S280" s="299"/>
    </row>
    <row r="281" spans="1:19" ht="13.5" customHeight="1" x14ac:dyDescent="0.2">
      <c r="A281" s="302" t="str">
        <f>IF(B281="","",ROW()-ROW($A$3)+'Diário 1º PA'!$P$1)</f>
        <v/>
      </c>
      <c r="B281" s="303"/>
      <c r="C281" s="304"/>
      <c r="D281" s="305"/>
      <c r="E281" s="306"/>
      <c r="F281" s="307"/>
      <c r="G281" s="305"/>
      <c r="H281" s="305"/>
      <c r="I281" s="306"/>
      <c r="J281" s="308" t="str">
        <f t="shared" si="1"/>
        <v/>
      </c>
      <c r="K281" s="308"/>
      <c r="L281" s="309"/>
      <c r="M281" s="308"/>
      <c r="N281" s="303"/>
      <c r="O281" s="305"/>
      <c r="P281" s="305"/>
      <c r="Q281" s="299"/>
      <c r="R281" s="299"/>
      <c r="S281" s="299"/>
    </row>
    <row r="282" spans="1:19" ht="13.5" customHeight="1" x14ac:dyDescent="0.2">
      <c r="A282" s="302" t="str">
        <f>IF(B282="","",ROW()-ROW($A$3)+'Diário 1º PA'!$P$1)</f>
        <v/>
      </c>
      <c r="B282" s="303"/>
      <c r="C282" s="304"/>
      <c r="D282" s="305"/>
      <c r="E282" s="306"/>
      <c r="F282" s="307"/>
      <c r="G282" s="305"/>
      <c r="H282" s="305"/>
      <c r="I282" s="306"/>
      <c r="J282" s="308" t="str">
        <f t="shared" si="1"/>
        <v/>
      </c>
      <c r="K282" s="308"/>
      <c r="L282" s="309"/>
      <c r="M282" s="308"/>
      <c r="N282" s="303"/>
      <c r="O282" s="305"/>
      <c r="P282" s="305"/>
      <c r="Q282" s="299"/>
      <c r="R282" s="299"/>
      <c r="S282" s="299"/>
    </row>
    <row r="283" spans="1:19" ht="13.5" customHeight="1" x14ac:dyDescent="0.2">
      <c r="A283" s="302" t="str">
        <f>IF(B283="","",ROW()-ROW($A$3)+'Diário 1º PA'!$P$1)</f>
        <v/>
      </c>
      <c r="B283" s="303"/>
      <c r="C283" s="304"/>
      <c r="D283" s="305"/>
      <c r="E283" s="306"/>
      <c r="F283" s="307"/>
      <c r="G283" s="306"/>
      <c r="H283" s="305"/>
      <c r="I283" s="306"/>
      <c r="J283" s="308" t="str">
        <f t="shared" si="1"/>
        <v/>
      </c>
      <c r="K283" s="308"/>
      <c r="L283" s="309"/>
      <c r="M283" s="308"/>
      <c r="N283" s="303"/>
      <c r="O283" s="305"/>
      <c r="P283" s="305"/>
      <c r="Q283" s="299"/>
      <c r="R283" s="299"/>
      <c r="S283" s="299"/>
    </row>
    <row r="284" spans="1:19" ht="13.5" customHeight="1" x14ac:dyDescent="0.2">
      <c r="A284" s="302" t="str">
        <f>IF(B284="","",ROW()-ROW($A$3)+'Diário 1º PA'!$P$1)</f>
        <v/>
      </c>
      <c r="B284" s="303"/>
      <c r="C284" s="304"/>
      <c r="D284" s="305"/>
      <c r="E284" s="306"/>
      <c r="F284" s="307"/>
      <c r="G284" s="306"/>
      <c r="H284" s="305"/>
      <c r="I284" s="306"/>
      <c r="J284" s="308" t="str">
        <f t="shared" si="1"/>
        <v/>
      </c>
      <c r="K284" s="308"/>
      <c r="L284" s="309"/>
      <c r="M284" s="308"/>
      <c r="N284" s="303"/>
      <c r="O284" s="305"/>
      <c r="P284" s="305"/>
      <c r="Q284" s="299"/>
      <c r="R284" s="299"/>
      <c r="S284" s="299"/>
    </row>
    <row r="285" spans="1:19" ht="13.5" customHeight="1" x14ac:dyDescent="0.2">
      <c r="A285" s="302" t="str">
        <f>IF(B285="","",ROW()-ROW($A$3)+'Diário 1º PA'!$P$1)</f>
        <v/>
      </c>
      <c r="B285" s="303"/>
      <c r="C285" s="304"/>
      <c r="D285" s="305"/>
      <c r="E285" s="306"/>
      <c r="F285" s="307"/>
      <c r="G285" s="305"/>
      <c r="H285" s="305"/>
      <c r="I285" s="306"/>
      <c r="J285" s="308" t="str">
        <f t="shared" si="1"/>
        <v/>
      </c>
      <c r="K285" s="308"/>
      <c r="L285" s="309"/>
      <c r="M285" s="308"/>
      <c r="N285" s="303"/>
      <c r="O285" s="305"/>
      <c r="P285" s="305"/>
      <c r="Q285" s="299"/>
      <c r="R285" s="299"/>
      <c r="S285" s="299"/>
    </row>
    <row r="286" spans="1:19" ht="13.5" customHeight="1" x14ac:dyDescent="0.2">
      <c r="A286" s="302" t="str">
        <f>IF(B286="","",ROW()-ROW($A$3)+'Diário 1º PA'!$P$1)</f>
        <v/>
      </c>
      <c r="B286" s="303"/>
      <c r="C286" s="304"/>
      <c r="D286" s="305"/>
      <c r="E286" s="306"/>
      <c r="F286" s="307"/>
      <c r="G286" s="305"/>
      <c r="H286" s="305"/>
      <c r="I286" s="306"/>
      <c r="J286" s="308" t="str">
        <f t="shared" si="1"/>
        <v/>
      </c>
      <c r="K286" s="308"/>
      <c r="L286" s="309"/>
      <c r="M286" s="308"/>
      <c r="N286" s="303"/>
      <c r="O286" s="305"/>
      <c r="P286" s="305"/>
      <c r="Q286" s="299"/>
      <c r="R286" s="299"/>
      <c r="S286" s="299"/>
    </row>
    <row r="287" spans="1:19" ht="13.5" customHeight="1" x14ac:dyDescent="0.2">
      <c r="A287" s="302" t="str">
        <f>IF(B287="","",ROW()-ROW($A$3)+'Diário 1º PA'!$P$1)</f>
        <v/>
      </c>
      <c r="B287" s="303"/>
      <c r="C287" s="304"/>
      <c r="D287" s="305"/>
      <c r="E287" s="306"/>
      <c r="F287" s="307"/>
      <c r="G287" s="305"/>
      <c r="H287" s="305"/>
      <c r="I287" s="306"/>
      <c r="J287" s="308" t="str">
        <f t="shared" si="1"/>
        <v/>
      </c>
      <c r="K287" s="308"/>
      <c r="L287" s="309"/>
      <c r="M287" s="308"/>
      <c r="N287" s="303"/>
      <c r="O287" s="305"/>
      <c r="P287" s="305"/>
      <c r="Q287" s="299"/>
      <c r="R287" s="299"/>
      <c r="S287" s="299"/>
    </row>
    <row r="288" spans="1:19" ht="13.5" customHeight="1" x14ac:dyDescent="0.2">
      <c r="A288" s="302" t="str">
        <f>IF(B288="","",ROW()-ROW($A$3)+'Diário 1º PA'!$P$1)</f>
        <v/>
      </c>
      <c r="B288" s="303"/>
      <c r="C288" s="304"/>
      <c r="D288" s="305"/>
      <c r="E288" s="306"/>
      <c r="F288" s="307"/>
      <c r="G288" s="305"/>
      <c r="H288" s="305"/>
      <c r="I288" s="306"/>
      <c r="J288" s="308" t="str">
        <f t="shared" si="1"/>
        <v/>
      </c>
      <c r="K288" s="308"/>
      <c r="L288" s="309"/>
      <c r="M288" s="308"/>
      <c r="N288" s="303"/>
      <c r="O288" s="305"/>
      <c r="P288" s="305"/>
      <c r="Q288" s="299"/>
      <c r="R288" s="299"/>
      <c r="S288" s="299"/>
    </row>
    <row r="289" spans="1:19" ht="13.5" customHeight="1" x14ac:dyDescent="0.2">
      <c r="A289" s="302" t="str">
        <f>IF(B289="","",ROW()-ROW($A$3)+'Diário 1º PA'!$P$1)</f>
        <v/>
      </c>
      <c r="B289" s="303"/>
      <c r="C289" s="304"/>
      <c r="D289" s="305"/>
      <c r="E289" s="306"/>
      <c r="F289" s="307"/>
      <c r="G289" s="305"/>
      <c r="H289" s="305"/>
      <c r="I289" s="306"/>
      <c r="J289" s="308" t="str">
        <f t="shared" si="1"/>
        <v/>
      </c>
      <c r="K289" s="308"/>
      <c r="L289" s="309"/>
      <c r="M289" s="308"/>
      <c r="N289" s="303"/>
      <c r="O289" s="305"/>
      <c r="P289" s="305"/>
      <c r="Q289" s="299"/>
      <c r="R289" s="299"/>
      <c r="S289" s="299"/>
    </row>
    <row r="290" spans="1:19" ht="13.5" customHeight="1" x14ac:dyDescent="0.2">
      <c r="A290" s="302" t="str">
        <f>IF(B290="","",ROW()-ROW($A$3)+'Diário 1º PA'!$P$1)</f>
        <v/>
      </c>
      <c r="B290" s="303"/>
      <c r="C290" s="304"/>
      <c r="D290" s="305"/>
      <c r="E290" s="306"/>
      <c r="F290" s="307"/>
      <c r="G290" s="305"/>
      <c r="H290" s="305"/>
      <c r="I290" s="306"/>
      <c r="J290" s="308" t="str">
        <f t="shared" si="1"/>
        <v/>
      </c>
      <c r="K290" s="308"/>
      <c r="L290" s="309"/>
      <c r="M290" s="308"/>
      <c r="N290" s="303"/>
      <c r="O290" s="305"/>
      <c r="P290" s="305"/>
      <c r="Q290" s="299"/>
      <c r="R290" s="299"/>
      <c r="S290" s="299"/>
    </row>
    <row r="291" spans="1:19" ht="13.5" customHeight="1" x14ac:dyDescent="0.2">
      <c r="A291" s="302" t="str">
        <f>IF(B291="","",ROW()-ROW($A$3)+'Diário 1º PA'!$P$1)</f>
        <v/>
      </c>
      <c r="B291" s="303"/>
      <c r="C291" s="304"/>
      <c r="D291" s="305"/>
      <c r="E291" s="306"/>
      <c r="F291" s="307"/>
      <c r="G291" s="305"/>
      <c r="H291" s="305"/>
      <c r="I291" s="306"/>
      <c r="J291" s="308" t="str">
        <f t="shared" si="1"/>
        <v/>
      </c>
      <c r="K291" s="308"/>
      <c r="L291" s="309"/>
      <c r="M291" s="308"/>
      <c r="N291" s="303"/>
      <c r="O291" s="305"/>
      <c r="P291" s="305"/>
      <c r="Q291" s="299"/>
      <c r="R291" s="299"/>
      <c r="S291" s="299"/>
    </row>
    <row r="292" spans="1:19" ht="13.5" customHeight="1" x14ac:dyDescent="0.2">
      <c r="A292" s="302" t="str">
        <f>IF(B292="","",ROW()-ROW($A$3)+'Diário 1º PA'!$P$1)</f>
        <v/>
      </c>
      <c r="B292" s="303"/>
      <c r="C292" s="304"/>
      <c r="D292" s="305"/>
      <c r="E292" s="306"/>
      <c r="F292" s="307"/>
      <c r="G292" s="305"/>
      <c r="H292" s="305"/>
      <c r="I292" s="306"/>
      <c r="J292" s="308" t="str">
        <f t="shared" si="1"/>
        <v/>
      </c>
      <c r="K292" s="308"/>
      <c r="L292" s="309"/>
      <c r="M292" s="308"/>
      <c r="N292" s="303"/>
      <c r="O292" s="305"/>
      <c r="P292" s="305"/>
      <c r="Q292" s="299"/>
      <c r="R292" s="299"/>
      <c r="S292" s="299"/>
    </row>
    <row r="293" spans="1:19" ht="13.5" customHeight="1" x14ac:dyDescent="0.2">
      <c r="A293" s="302" t="str">
        <f>IF(B293="","",ROW()-ROW($A$3)+'Diário 1º PA'!$P$1)</f>
        <v/>
      </c>
      <c r="B293" s="303"/>
      <c r="C293" s="304"/>
      <c r="D293" s="305"/>
      <c r="E293" s="306"/>
      <c r="F293" s="307"/>
      <c r="G293" s="305"/>
      <c r="H293" s="305"/>
      <c r="I293" s="306"/>
      <c r="J293" s="308" t="str">
        <f t="shared" si="1"/>
        <v/>
      </c>
      <c r="K293" s="308"/>
      <c r="L293" s="309"/>
      <c r="M293" s="308"/>
      <c r="N293" s="303"/>
      <c r="O293" s="305"/>
      <c r="P293" s="305"/>
      <c r="Q293" s="299"/>
      <c r="R293" s="299"/>
      <c r="S293" s="299"/>
    </row>
    <row r="294" spans="1:19" ht="13.5" customHeight="1" x14ac:dyDescent="0.2">
      <c r="A294" s="302" t="str">
        <f>IF(B294="","",ROW()-ROW($A$3)+'Diário 1º PA'!$P$1)</f>
        <v/>
      </c>
      <c r="B294" s="303"/>
      <c r="C294" s="304"/>
      <c r="D294" s="305"/>
      <c r="E294" s="306"/>
      <c r="F294" s="307"/>
      <c r="G294" s="305"/>
      <c r="H294" s="305"/>
      <c r="I294" s="306"/>
      <c r="J294" s="308" t="str">
        <f t="shared" si="1"/>
        <v/>
      </c>
      <c r="K294" s="308"/>
      <c r="L294" s="309"/>
      <c r="M294" s="308"/>
      <c r="N294" s="303"/>
      <c r="O294" s="305"/>
      <c r="P294" s="305"/>
      <c r="Q294" s="299"/>
      <c r="R294" s="299"/>
      <c r="S294" s="299"/>
    </row>
    <row r="295" spans="1:19" ht="13.5" customHeight="1" x14ac:dyDescent="0.2">
      <c r="A295" s="302" t="str">
        <f>IF(B295="","",ROW()-ROW($A$3)+'Diário 1º PA'!$P$1)</f>
        <v/>
      </c>
      <c r="B295" s="303"/>
      <c r="C295" s="304"/>
      <c r="D295" s="305"/>
      <c r="E295" s="306"/>
      <c r="F295" s="307"/>
      <c r="G295" s="305"/>
      <c r="H295" s="305"/>
      <c r="I295" s="306"/>
      <c r="J295" s="308" t="str">
        <f t="shared" si="1"/>
        <v/>
      </c>
      <c r="K295" s="308"/>
      <c r="L295" s="309"/>
      <c r="M295" s="308"/>
      <c r="N295" s="303"/>
      <c r="O295" s="305"/>
      <c r="P295" s="305"/>
      <c r="Q295" s="299"/>
      <c r="R295" s="299"/>
      <c r="S295" s="299"/>
    </row>
    <row r="296" spans="1:19" ht="13.5" customHeight="1" x14ac:dyDescent="0.2">
      <c r="A296" s="302" t="str">
        <f>IF(B296="","",ROW()-ROW($A$3)+'Diário 1º PA'!$P$1)</f>
        <v/>
      </c>
      <c r="B296" s="303"/>
      <c r="C296" s="304"/>
      <c r="D296" s="305"/>
      <c r="E296" s="306"/>
      <c r="F296" s="307"/>
      <c r="G296" s="305"/>
      <c r="H296" s="305"/>
      <c r="I296" s="306"/>
      <c r="J296" s="308" t="str">
        <f t="shared" si="1"/>
        <v/>
      </c>
      <c r="K296" s="308"/>
      <c r="L296" s="309"/>
      <c r="M296" s="308"/>
      <c r="N296" s="303"/>
      <c r="O296" s="305"/>
      <c r="P296" s="305"/>
      <c r="Q296" s="299"/>
      <c r="R296" s="299"/>
      <c r="S296" s="299"/>
    </row>
    <row r="297" spans="1:19" ht="13.5" customHeight="1" x14ac:dyDescent="0.2">
      <c r="A297" s="302" t="str">
        <f>IF(B297="","",ROW()-ROW($A$3)+'Diário 1º PA'!$P$1)</f>
        <v/>
      </c>
      <c r="B297" s="303"/>
      <c r="C297" s="304"/>
      <c r="D297" s="305"/>
      <c r="E297" s="306"/>
      <c r="F297" s="307"/>
      <c r="G297" s="305"/>
      <c r="H297" s="305"/>
      <c r="I297" s="306"/>
      <c r="J297" s="308" t="str">
        <f t="shared" si="1"/>
        <v/>
      </c>
      <c r="K297" s="308"/>
      <c r="L297" s="309"/>
      <c r="M297" s="308"/>
      <c r="N297" s="303"/>
      <c r="O297" s="305"/>
      <c r="P297" s="305"/>
      <c r="Q297" s="299"/>
      <c r="R297" s="299"/>
      <c r="S297" s="299"/>
    </row>
    <row r="298" spans="1:19" ht="13.5" customHeight="1" x14ac:dyDescent="0.2">
      <c r="A298" s="302" t="str">
        <f>IF(B298="","",ROW()-ROW($A$3)+'Diário 1º PA'!$P$1)</f>
        <v/>
      </c>
      <c r="B298" s="303"/>
      <c r="C298" s="304"/>
      <c r="D298" s="305"/>
      <c r="E298" s="306"/>
      <c r="F298" s="307"/>
      <c r="G298" s="305"/>
      <c r="H298" s="305"/>
      <c r="I298" s="306"/>
      <c r="J298" s="308" t="str">
        <f t="shared" si="1"/>
        <v/>
      </c>
      <c r="K298" s="308"/>
      <c r="L298" s="309"/>
      <c r="M298" s="308"/>
      <c r="N298" s="303"/>
      <c r="O298" s="305"/>
      <c r="P298" s="305"/>
      <c r="Q298" s="299"/>
      <c r="R298" s="299"/>
      <c r="S298" s="299"/>
    </row>
    <row r="299" spans="1:19" ht="13.5" customHeight="1" x14ac:dyDescent="0.2">
      <c r="A299" s="302" t="str">
        <f>IF(B299="","",ROW()-ROW($A$3)+'Diário 1º PA'!$P$1)</f>
        <v/>
      </c>
      <c r="B299" s="303"/>
      <c r="C299" s="304"/>
      <c r="D299" s="305"/>
      <c r="E299" s="306"/>
      <c r="F299" s="307"/>
      <c r="G299" s="306"/>
      <c r="H299" s="305"/>
      <c r="I299" s="306"/>
      <c r="J299" s="308" t="str">
        <f t="shared" si="1"/>
        <v/>
      </c>
      <c r="K299" s="308"/>
      <c r="L299" s="309"/>
      <c r="M299" s="308"/>
      <c r="N299" s="303"/>
      <c r="O299" s="305"/>
      <c r="P299" s="305"/>
      <c r="Q299" s="299"/>
      <c r="R299" s="299"/>
      <c r="S299" s="299"/>
    </row>
    <row r="300" spans="1:19" ht="13.5" customHeight="1" x14ac:dyDescent="0.2">
      <c r="A300" s="302" t="str">
        <f>IF(B300="","",ROW()-ROW($A$3)+'Diário 1º PA'!$P$1)</f>
        <v/>
      </c>
      <c r="B300" s="303"/>
      <c r="C300" s="304"/>
      <c r="D300" s="305"/>
      <c r="E300" s="306"/>
      <c r="F300" s="307"/>
      <c r="G300" s="306"/>
      <c r="H300" s="305"/>
      <c r="I300" s="306"/>
      <c r="J300" s="308" t="str">
        <f t="shared" si="1"/>
        <v/>
      </c>
      <c r="K300" s="308"/>
      <c r="L300" s="309"/>
      <c r="M300" s="308"/>
      <c r="N300" s="303"/>
      <c r="O300" s="305"/>
      <c r="P300" s="305"/>
      <c r="Q300" s="299"/>
      <c r="R300" s="299"/>
      <c r="S300" s="299"/>
    </row>
    <row r="301" spans="1:19" ht="13.5" customHeight="1" x14ac:dyDescent="0.2">
      <c r="A301" s="302" t="str">
        <f>IF(B301="","",ROW()-ROW($A$3)+'Diário 1º PA'!$P$1)</f>
        <v/>
      </c>
      <c r="B301" s="303"/>
      <c r="C301" s="304"/>
      <c r="D301" s="305"/>
      <c r="E301" s="306"/>
      <c r="F301" s="307"/>
      <c r="G301" s="305"/>
      <c r="H301" s="305"/>
      <c r="I301" s="306"/>
      <c r="J301" s="308" t="str">
        <f t="shared" si="1"/>
        <v/>
      </c>
      <c r="K301" s="308"/>
      <c r="L301" s="309"/>
      <c r="M301" s="308"/>
      <c r="N301" s="303"/>
      <c r="O301" s="305"/>
      <c r="P301" s="305"/>
      <c r="Q301" s="299"/>
      <c r="R301" s="299"/>
      <c r="S301" s="299"/>
    </row>
    <row r="302" spans="1:19" ht="13.5" customHeight="1" x14ac:dyDescent="0.2">
      <c r="A302" s="302" t="str">
        <f>IF(B302="","",ROW()-ROW($A$3)+'Diário 1º PA'!$P$1)</f>
        <v/>
      </c>
      <c r="B302" s="303"/>
      <c r="C302" s="304"/>
      <c r="D302" s="305"/>
      <c r="E302" s="306"/>
      <c r="F302" s="307"/>
      <c r="G302" s="319"/>
      <c r="H302" s="305"/>
      <c r="I302" s="306"/>
      <c r="J302" s="308" t="str">
        <f t="shared" si="1"/>
        <v/>
      </c>
      <c r="K302" s="308"/>
      <c r="L302" s="309"/>
      <c r="M302" s="308"/>
      <c r="N302" s="303"/>
      <c r="O302" s="305"/>
      <c r="P302" s="305"/>
      <c r="Q302" s="299"/>
      <c r="R302" s="299"/>
      <c r="S302" s="299"/>
    </row>
    <row r="303" spans="1:19" ht="13.5" customHeight="1" x14ac:dyDescent="0.2">
      <c r="A303" s="302" t="str">
        <f>IF(B303="","",ROW()-ROW($A$3)+'Diário 1º PA'!$P$1)</f>
        <v/>
      </c>
      <c r="B303" s="303"/>
      <c r="C303" s="304"/>
      <c r="D303" s="305"/>
      <c r="E303" s="306"/>
      <c r="F303" s="307"/>
      <c r="G303" s="305"/>
      <c r="H303" s="305"/>
      <c r="I303" s="306"/>
      <c r="J303" s="308" t="str">
        <f t="shared" si="1"/>
        <v/>
      </c>
      <c r="K303" s="308"/>
      <c r="L303" s="309"/>
      <c r="M303" s="308"/>
      <c r="N303" s="303"/>
      <c r="O303" s="305"/>
      <c r="P303" s="305"/>
      <c r="Q303" s="299"/>
      <c r="R303" s="299"/>
      <c r="S303" s="299"/>
    </row>
    <row r="304" spans="1:19" ht="13.5" customHeight="1" x14ac:dyDescent="0.2">
      <c r="A304" s="302" t="str">
        <f>IF(B304="","",ROW()-ROW($A$3)+'Diário 1º PA'!$P$1)</f>
        <v/>
      </c>
      <c r="B304" s="303"/>
      <c r="C304" s="304"/>
      <c r="D304" s="305"/>
      <c r="E304" s="306"/>
      <c r="F304" s="307"/>
      <c r="G304" s="305"/>
      <c r="H304" s="305"/>
      <c r="I304" s="306"/>
      <c r="J304" s="308" t="str">
        <f t="shared" si="1"/>
        <v/>
      </c>
      <c r="K304" s="308"/>
      <c r="L304" s="309"/>
      <c r="M304" s="308"/>
      <c r="N304" s="303"/>
      <c r="O304" s="305"/>
      <c r="P304" s="305"/>
      <c r="Q304" s="299"/>
      <c r="R304" s="299"/>
      <c r="S304" s="299"/>
    </row>
    <row r="305" spans="1:19" ht="13.5" customHeight="1" x14ac:dyDescent="0.2">
      <c r="A305" s="302" t="str">
        <f>IF(B305="","",ROW()-ROW($A$3)+'Diário 1º PA'!$P$1)</f>
        <v/>
      </c>
      <c r="B305" s="303"/>
      <c r="C305" s="304"/>
      <c r="D305" s="305"/>
      <c r="E305" s="306"/>
      <c r="F305" s="307"/>
      <c r="G305" s="305"/>
      <c r="H305" s="305"/>
      <c r="I305" s="306"/>
      <c r="J305" s="308" t="str">
        <f t="shared" si="1"/>
        <v/>
      </c>
      <c r="K305" s="308"/>
      <c r="L305" s="309"/>
      <c r="M305" s="308"/>
      <c r="N305" s="303"/>
      <c r="O305" s="305"/>
      <c r="P305" s="305"/>
      <c r="Q305" s="299"/>
      <c r="R305" s="299"/>
      <c r="S305" s="299"/>
    </row>
    <row r="306" spans="1:19" ht="13.5" customHeight="1" x14ac:dyDescent="0.2">
      <c r="A306" s="302" t="str">
        <f>IF(B306="","",ROW()-ROW($A$3)+'Diário 1º PA'!$P$1)</f>
        <v/>
      </c>
      <c r="B306" s="303"/>
      <c r="C306" s="304"/>
      <c r="D306" s="305"/>
      <c r="E306" s="306"/>
      <c r="F306" s="307"/>
      <c r="G306" s="305"/>
      <c r="H306" s="305"/>
      <c r="I306" s="306"/>
      <c r="J306" s="308" t="str">
        <f t="shared" si="1"/>
        <v/>
      </c>
      <c r="K306" s="308"/>
      <c r="L306" s="309"/>
      <c r="M306" s="308"/>
      <c r="N306" s="303"/>
      <c r="O306" s="305"/>
      <c r="P306" s="305"/>
      <c r="Q306" s="299"/>
      <c r="R306" s="299"/>
      <c r="S306" s="299"/>
    </row>
    <row r="307" spans="1:19" ht="13.5" customHeight="1" x14ac:dyDescent="0.2">
      <c r="A307" s="302" t="str">
        <f>IF(B307="","",ROW()-ROW($A$3)+'Diário 1º PA'!$P$1)</f>
        <v/>
      </c>
      <c r="B307" s="303"/>
      <c r="C307" s="304"/>
      <c r="D307" s="305"/>
      <c r="E307" s="306"/>
      <c r="F307" s="307"/>
      <c r="G307" s="305"/>
      <c r="H307" s="305"/>
      <c r="I307" s="306"/>
      <c r="J307" s="308" t="str">
        <f t="shared" si="1"/>
        <v/>
      </c>
      <c r="K307" s="308"/>
      <c r="L307" s="309"/>
      <c r="M307" s="308"/>
      <c r="N307" s="303"/>
      <c r="O307" s="305"/>
      <c r="P307" s="305"/>
      <c r="Q307" s="299"/>
      <c r="R307" s="299"/>
      <c r="S307" s="299"/>
    </row>
    <row r="308" spans="1:19" ht="13.5" customHeight="1" x14ac:dyDescent="0.2">
      <c r="A308" s="302" t="str">
        <f>IF(B308="","",ROW()-ROW($A$3)+'Diário 1º PA'!$P$1)</f>
        <v/>
      </c>
      <c r="B308" s="303"/>
      <c r="C308" s="304"/>
      <c r="D308" s="305"/>
      <c r="E308" s="306"/>
      <c r="F308" s="307"/>
      <c r="G308" s="305"/>
      <c r="H308" s="305"/>
      <c r="I308" s="306"/>
      <c r="J308" s="308" t="str">
        <f t="shared" si="1"/>
        <v/>
      </c>
      <c r="K308" s="308"/>
      <c r="L308" s="309"/>
      <c r="M308" s="308"/>
      <c r="N308" s="303"/>
      <c r="O308" s="305"/>
      <c r="P308" s="305"/>
      <c r="Q308" s="299"/>
      <c r="R308" s="299"/>
      <c r="S308" s="299"/>
    </row>
    <row r="309" spans="1:19" ht="13.5" customHeight="1" x14ac:dyDescent="0.2">
      <c r="A309" s="302" t="str">
        <f>IF(B309="","",ROW()-ROW($A$3)+'Diário 1º PA'!$P$1)</f>
        <v/>
      </c>
      <c r="B309" s="303"/>
      <c r="C309" s="304"/>
      <c r="D309" s="305"/>
      <c r="E309" s="306"/>
      <c r="F309" s="307"/>
      <c r="G309" s="305"/>
      <c r="H309" s="305"/>
      <c r="I309" s="306"/>
      <c r="J309" s="308" t="str">
        <f t="shared" si="1"/>
        <v/>
      </c>
      <c r="K309" s="308"/>
      <c r="L309" s="309"/>
      <c r="M309" s="308"/>
      <c r="N309" s="303"/>
      <c r="O309" s="305"/>
      <c r="P309" s="305"/>
      <c r="Q309" s="299"/>
      <c r="R309" s="299"/>
      <c r="S309" s="299"/>
    </row>
    <row r="310" spans="1:19" ht="13.5" customHeight="1" x14ac:dyDescent="0.2">
      <c r="A310" s="302" t="str">
        <f>IF(B310="","",ROW()-ROW($A$3)+'Diário 1º PA'!$P$1)</f>
        <v/>
      </c>
      <c r="B310" s="303"/>
      <c r="C310" s="304"/>
      <c r="D310" s="305"/>
      <c r="E310" s="306"/>
      <c r="F310" s="307"/>
      <c r="G310" s="305"/>
      <c r="H310" s="305"/>
      <c r="I310" s="306"/>
      <c r="J310" s="308" t="str">
        <f t="shared" si="1"/>
        <v/>
      </c>
      <c r="K310" s="308"/>
      <c r="L310" s="309"/>
      <c r="M310" s="308"/>
      <c r="N310" s="303"/>
      <c r="O310" s="305"/>
      <c r="P310" s="305"/>
      <c r="Q310" s="299"/>
      <c r="R310" s="299"/>
      <c r="S310" s="299"/>
    </row>
    <row r="311" spans="1:19" ht="13.5" customHeight="1" x14ac:dyDescent="0.2">
      <c r="A311" s="302" t="str">
        <f>IF(B311="","",ROW()-ROW($A$3)+'Diário 1º PA'!$P$1)</f>
        <v/>
      </c>
      <c r="B311" s="303"/>
      <c r="C311" s="304"/>
      <c r="D311" s="305"/>
      <c r="E311" s="306"/>
      <c r="F311" s="307"/>
      <c r="G311" s="305"/>
      <c r="H311" s="305"/>
      <c r="I311" s="306"/>
      <c r="J311" s="308" t="str">
        <f t="shared" si="1"/>
        <v/>
      </c>
      <c r="K311" s="308"/>
      <c r="L311" s="309"/>
      <c r="M311" s="308"/>
      <c r="N311" s="303"/>
      <c r="O311" s="305"/>
      <c r="P311" s="305"/>
      <c r="Q311" s="299"/>
      <c r="R311" s="299"/>
      <c r="S311" s="299"/>
    </row>
    <row r="312" spans="1:19" ht="13.5" customHeight="1" x14ac:dyDescent="0.2">
      <c r="A312" s="302" t="str">
        <f>IF(B312="","",ROW()-ROW($A$3)+'Diário 1º PA'!$P$1)</f>
        <v/>
      </c>
      <c r="B312" s="303"/>
      <c r="C312" s="304"/>
      <c r="D312" s="305"/>
      <c r="E312" s="306"/>
      <c r="F312" s="307"/>
      <c r="G312" s="305"/>
      <c r="H312" s="305"/>
      <c r="I312" s="306"/>
      <c r="J312" s="308" t="str">
        <f t="shared" si="1"/>
        <v/>
      </c>
      <c r="K312" s="308"/>
      <c r="L312" s="309"/>
      <c r="M312" s="308"/>
      <c r="N312" s="303"/>
      <c r="O312" s="305"/>
      <c r="P312" s="305"/>
      <c r="Q312" s="299"/>
      <c r="R312" s="299"/>
      <c r="S312" s="299"/>
    </row>
    <row r="313" spans="1:19" ht="13.5" customHeight="1" x14ac:dyDescent="0.2">
      <c r="A313" s="302" t="str">
        <f>IF(B313="","",ROW()-ROW($A$3)+'Diário 1º PA'!$P$1)</f>
        <v/>
      </c>
      <c r="B313" s="303"/>
      <c r="C313" s="304"/>
      <c r="D313" s="305"/>
      <c r="E313" s="306"/>
      <c r="F313" s="307"/>
      <c r="G313" s="305"/>
      <c r="H313" s="305"/>
      <c r="I313" s="306"/>
      <c r="J313" s="308" t="str">
        <f t="shared" si="1"/>
        <v/>
      </c>
      <c r="K313" s="308"/>
      <c r="L313" s="309"/>
      <c r="M313" s="308"/>
      <c r="N313" s="303"/>
      <c r="O313" s="305"/>
      <c r="P313" s="305"/>
      <c r="Q313" s="299"/>
      <c r="R313" s="299"/>
      <c r="S313" s="299"/>
    </row>
    <row r="314" spans="1:19" ht="13.5" customHeight="1" x14ac:dyDescent="0.2">
      <c r="A314" s="302" t="str">
        <f>IF(B314="","",ROW()-ROW($A$3)+'Diário 1º PA'!$P$1)</f>
        <v/>
      </c>
      <c r="B314" s="303"/>
      <c r="C314" s="304"/>
      <c r="D314" s="305"/>
      <c r="E314" s="306"/>
      <c r="F314" s="307"/>
      <c r="G314" s="305"/>
      <c r="H314" s="305"/>
      <c r="I314" s="306"/>
      <c r="J314" s="308" t="str">
        <f t="shared" si="1"/>
        <v/>
      </c>
      <c r="K314" s="308"/>
      <c r="L314" s="309"/>
      <c r="M314" s="308"/>
      <c r="N314" s="303"/>
      <c r="O314" s="305"/>
      <c r="P314" s="305"/>
      <c r="Q314" s="299"/>
      <c r="R314" s="299"/>
      <c r="S314" s="299"/>
    </row>
    <row r="315" spans="1:19" ht="13.5" customHeight="1" x14ac:dyDescent="0.2">
      <c r="A315" s="302" t="str">
        <f>IF(B315="","",ROW()-ROW($A$3)+'Diário 1º PA'!$P$1)</f>
        <v/>
      </c>
      <c r="B315" s="303"/>
      <c r="C315" s="304"/>
      <c r="D315" s="305"/>
      <c r="E315" s="306"/>
      <c r="F315" s="307"/>
      <c r="G315" s="305"/>
      <c r="H315" s="305"/>
      <c r="I315" s="306"/>
      <c r="J315" s="308" t="str">
        <f t="shared" si="1"/>
        <v/>
      </c>
      <c r="K315" s="308"/>
      <c r="L315" s="309"/>
      <c r="M315" s="308"/>
      <c r="N315" s="303"/>
      <c r="O315" s="305"/>
      <c r="P315" s="305"/>
      <c r="Q315" s="299"/>
      <c r="R315" s="299"/>
      <c r="S315" s="299"/>
    </row>
    <row r="316" spans="1:19" ht="13.5" customHeight="1" x14ac:dyDescent="0.2">
      <c r="A316" s="302" t="str">
        <f>IF(B316="","",ROW()-ROW($A$3)+'Diário 1º PA'!$P$1)</f>
        <v/>
      </c>
      <c r="B316" s="303"/>
      <c r="C316" s="304"/>
      <c r="D316" s="305"/>
      <c r="E316" s="306"/>
      <c r="F316" s="307"/>
      <c r="G316" s="305"/>
      <c r="H316" s="305"/>
      <c r="I316" s="306"/>
      <c r="J316" s="308" t="str">
        <f t="shared" si="1"/>
        <v/>
      </c>
      <c r="K316" s="308"/>
      <c r="L316" s="309"/>
      <c r="M316" s="308"/>
      <c r="N316" s="303"/>
      <c r="O316" s="305"/>
      <c r="P316" s="305"/>
      <c r="Q316" s="299"/>
      <c r="R316" s="299"/>
      <c r="S316" s="299"/>
    </row>
    <row r="317" spans="1:19" ht="13.5" customHeight="1" x14ac:dyDescent="0.2">
      <c r="A317" s="302" t="str">
        <f>IF(B317="","",ROW()-ROW($A$3)+'Diário 1º PA'!$P$1)</f>
        <v/>
      </c>
      <c r="B317" s="303"/>
      <c r="C317" s="304"/>
      <c r="D317" s="305"/>
      <c r="E317" s="306"/>
      <c r="F317" s="307"/>
      <c r="G317" s="305"/>
      <c r="H317" s="305"/>
      <c r="I317" s="306"/>
      <c r="J317" s="308" t="str">
        <f t="shared" si="1"/>
        <v/>
      </c>
      <c r="K317" s="308"/>
      <c r="L317" s="309"/>
      <c r="M317" s="308"/>
      <c r="N317" s="303"/>
      <c r="O317" s="305"/>
      <c r="P317" s="305"/>
      <c r="Q317" s="299"/>
      <c r="R317" s="299"/>
      <c r="S317" s="299"/>
    </row>
    <row r="318" spans="1:19" ht="13.5" customHeight="1" x14ac:dyDescent="0.2">
      <c r="A318" s="302" t="str">
        <f>IF(B318="","",ROW()-ROW($A$3)+'Diário 1º PA'!$P$1)</f>
        <v/>
      </c>
      <c r="B318" s="303"/>
      <c r="C318" s="304"/>
      <c r="D318" s="305"/>
      <c r="E318" s="306"/>
      <c r="F318" s="307"/>
      <c r="G318" s="305"/>
      <c r="H318" s="305"/>
      <c r="I318" s="306"/>
      <c r="J318" s="308" t="str">
        <f t="shared" si="1"/>
        <v/>
      </c>
      <c r="K318" s="308"/>
      <c r="L318" s="309"/>
      <c r="M318" s="308"/>
      <c r="N318" s="303"/>
      <c r="O318" s="305"/>
      <c r="P318" s="305"/>
      <c r="Q318" s="299"/>
      <c r="R318" s="299"/>
      <c r="S318" s="299"/>
    </row>
    <row r="319" spans="1:19" ht="13.5" customHeight="1" x14ac:dyDescent="0.2">
      <c r="A319" s="302" t="str">
        <f>IF(B319="","",ROW()-ROW($A$3)+'Diário 1º PA'!$P$1)</f>
        <v/>
      </c>
      <c r="B319" s="303"/>
      <c r="C319" s="304"/>
      <c r="D319" s="305"/>
      <c r="E319" s="306"/>
      <c r="F319" s="307"/>
      <c r="G319" s="305"/>
      <c r="H319" s="305"/>
      <c r="I319" s="306"/>
      <c r="J319" s="308" t="str">
        <f t="shared" si="1"/>
        <v/>
      </c>
      <c r="K319" s="308"/>
      <c r="L319" s="309"/>
      <c r="M319" s="308"/>
      <c r="N319" s="303"/>
      <c r="O319" s="305"/>
      <c r="P319" s="305"/>
      <c r="Q319" s="299"/>
      <c r="R319" s="299"/>
      <c r="S319" s="299"/>
    </row>
    <row r="320" spans="1:19" ht="13.5" customHeight="1" x14ac:dyDescent="0.2">
      <c r="A320" s="302" t="str">
        <f>IF(B320="","",ROW()-ROW($A$3)+'Diário 1º PA'!$P$1)</f>
        <v/>
      </c>
      <c r="B320" s="303"/>
      <c r="C320" s="304"/>
      <c r="D320" s="305"/>
      <c r="E320" s="306"/>
      <c r="F320" s="307"/>
      <c r="G320" s="306"/>
      <c r="H320" s="305"/>
      <c r="I320" s="306"/>
      <c r="J320" s="308" t="str">
        <f t="shared" si="1"/>
        <v/>
      </c>
      <c r="K320" s="308"/>
      <c r="L320" s="309"/>
      <c r="M320" s="308"/>
      <c r="N320" s="303"/>
      <c r="O320" s="305"/>
      <c r="P320" s="305"/>
      <c r="Q320" s="299"/>
      <c r="R320" s="299"/>
      <c r="S320" s="299"/>
    </row>
    <row r="321" spans="1:19" ht="13.5" customHeight="1" x14ac:dyDescent="0.2">
      <c r="A321" s="302" t="str">
        <f>IF(B321="","",ROW()-ROW($A$3)+'Diário 1º PA'!$P$1)</f>
        <v/>
      </c>
      <c r="B321" s="303"/>
      <c r="C321" s="304"/>
      <c r="D321" s="305"/>
      <c r="E321" s="306"/>
      <c r="F321" s="307"/>
      <c r="G321" s="306"/>
      <c r="H321" s="305"/>
      <c r="I321" s="306"/>
      <c r="J321" s="308" t="str">
        <f t="shared" si="1"/>
        <v/>
      </c>
      <c r="K321" s="308"/>
      <c r="L321" s="309"/>
      <c r="M321" s="308"/>
      <c r="N321" s="303"/>
      <c r="O321" s="305"/>
      <c r="P321" s="305"/>
      <c r="Q321" s="299"/>
      <c r="R321" s="299"/>
      <c r="S321" s="299"/>
    </row>
    <row r="322" spans="1:19" ht="13.5" customHeight="1" x14ac:dyDescent="0.2">
      <c r="A322" s="302" t="str">
        <f>IF(B322="","",ROW()-ROW($A$3)+'Diário 1º PA'!$P$1)</f>
        <v/>
      </c>
      <c r="B322" s="303"/>
      <c r="C322" s="304"/>
      <c r="D322" s="305"/>
      <c r="E322" s="306"/>
      <c r="F322" s="307"/>
      <c r="G322" s="305"/>
      <c r="H322" s="305"/>
      <c r="I322" s="306"/>
      <c r="J322" s="308" t="str">
        <f t="shared" si="1"/>
        <v/>
      </c>
      <c r="K322" s="308"/>
      <c r="L322" s="309"/>
      <c r="M322" s="308"/>
      <c r="N322" s="303"/>
      <c r="O322" s="305"/>
      <c r="P322" s="305"/>
      <c r="Q322" s="299"/>
      <c r="R322" s="299"/>
      <c r="S322" s="299"/>
    </row>
    <row r="323" spans="1:19" ht="13.5" customHeight="1" x14ac:dyDescent="0.2">
      <c r="A323" s="302" t="str">
        <f>IF(B323="","",ROW()-ROW($A$3)+'Diário 1º PA'!$P$1)</f>
        <v/>
      </c>
      <c r="B323" s="303"/>
      <c r="C323" s="304"/>
      <c r="D323" s="305"/>
      <c r="E323" s="306"/>
      <c r="F323" s="307"/>
      <c r="G323" s="306"/>
      <c r="H323" s="305"/>
      <c r="I323" s="306"/>
      <c r="J323" s="308" t="str">
        <f t="shared" si="1"/>
        <v/>
      </c>
      <c r="K323" s="308"/>
      <c r="L323" s="309"/>
      <c r="M323" s="308"/>
      <c r="N323" s="303"/>
      <c r="O323" s="305"/>
      <c r="P323" s="305"/>
      <c r="Q323" s="299"/>
      <c r="R323" s="299"/>
      <c r="S323" s="299"/>
    </row>
    <row r="324" spans="1:19" ht="13.5" customHeight="1" x14ac:dyDescent="0.2">
      <c r="A324" s="302" t="str">
        <f>IF(B324="","",ROW()-ROW($A$3)+'Diário 1º PA'!$P$1)</f>
        <v/>
      </c>
      <c r="B324" s="303"/>
      <c r="C324" s="304"/>
      <c r="D324" s="305"/>
      <c r="E324" s="306"/>
      <c r="F324" s="307"/>
      <c r="G324" s="306"/>
      <c r="H324" s="305"/>
      <c r="I324" s="306"/>
      <c r="J324" s="308" t="str">
        <f t="shared" si="1"/>
        <v/>
      </c>
      <c r="K324" s="308"/>
      <c r="L324" s="309"/>
      <c r="M324" s="308"/>
      <c r="N324" s="303"/>
      <c r="O324" s="305"/>
      <c r="P324" s="305"/>
      <c r="Q324" s="299"/>
      <c r="R324" s="299"/>
      <c r="S324" s="299"/>
    </row>
    <row r="325" spans="1:19" ht="13.5" customHeight="1" x14ac:dyDescent="0.2">
      <c r="A325" s="302" t="str">
        <f>IF(B325="","",ROW()-ROW($A$3)+'Diário 1º PA'!$P$1)</f>
        <v/>
      </c>
      <c r="B325" s="303"/>
      <c r="C325" s="304"/>
      <c r="D325" s="305"/>
      <c r="E325" s="306"/>
      <c r="F325" s="307"/>
      <c r="G325" s="305"/>
      <c r="H325" s="305"/>
      <c r="I325" s="306"/>
      <c r="J325" s="308" t="str">
        <f t="shared" si="1"/>
        <v/>
      </c>
      <c r="K325" s="308"/>
      <c r="L325" s="309"/>
      <c r="M325" s="308"/>
      <c r="N325" s="303"/>
      <c r="O325" s="305"/>
      <c r="P325" s="305"/>
      <c r="Q325" s="299"/>
      <c r="R325" s="299"/>
      <c r="S325" s="299"/>
    </row>
    <row r="326" spans="1:19" ht="13.5" customHeight="1" x14ac:dyDescent="0.2">
      <c r="A326" s="302" t="str">
        <f>IF(B326="","",ROW()-ROW($A$3)+'Diário 1º PA'!$P$1)</f>
        <v/>
      </c>
      <c r="B326" s="303"/>
      <c r="C326" s="304"/>
      <c r="D326" s="305"/>
      <c r="E326" s="306"/>
      <c r="F326" s="307"/>
      <c r="G326" s="305"/>
      <c r="H326" s="305"/>
      <c r="I326" s="306"/>
      <c r="J326" s="308" t="str">
        <f t="shared" si="1"/>
        <v/>
      </c>
      <c r="K326" s="308"/>
      <c r="L326" s="309"/>
      <c r="M326" s="308"/>
      <c r="N326" s="303"/>
      <c r="O326" s="305"/>
      <c r="P326" s="305"/>
      <c r="Q326" s="299"/>
      <c r="R326" s="299"/>
      <c r="S326" s="299"/>
    </row>
    <row r="327" spans="1:19" ht="13.5" customHeight="1" x14ac:dyDescent="0.2">
      <c r="A327" s="302" t="str">
        <f>IF(B327="","",ROW()-ROW($A$3)+'Diário 1º PA'!$P$1)</f>
        <v/>
      </c>
      <c r="B327" s="303"/>
      <c r="C327" s="304"/>
      <c r="D327" s="305"/>
      <c r="E327" s="306"/>
      <c r="F327" s="307"/>
      <c r="G327" s="305"/>
      <c r="H327" s="305"/>
      <c r="I327" s="306"/>
      <c r="J327" s="308" t="str">
        <f t="shared" si="1"/>
        <v/>
      </c>
      <c r="K327" s="308"/>
      <c r="L327" s="309"/>
      <c r="M327" s="308"/>
      <c r="N327" s="303"/>
      <c r="O327" s="305"/>
      <c r="P327" s="305"/>
      <c r="Q327" s="299"/>
      <c r="R327" s="299"/>
      <c r="S327" s="299"/>
    </row>
    <row r="328" spans="1:19" ht="13.5" customHeight="1" x14ac:dyDescent="0.2">
      <c r="A328" s="302" t="str">
        <f>IF(B328="","",ROW()-ROW($A$3)+'Diário 1º PA'!$P$1)</f>
        <v/>
      </c>
      <c r="B328" s="303"/>
      <c r="C328" s="304"/>
      <c r="D328" s="305"/>
      <c r="E328" s="306"/>
      <c r="F328" s="307"/>
      <c r="G328" s="305"/>
      <c r="H328" s="305"/>
      <c r="I328" s="306"/>
      <c r="J328" s="308" t="str">
        <f t="shared" si="1"/>
        <v/>
      </c>
      <c r="K328" s="308"/>
      <c r="L328" s="309"/>
      <c r="M328" s="308"/>
      <c r="N328" s="303"/>
      <c r="O328" s="305"/>
      <c r="P328" s="305"/>
      <c r="Q328" s="299"/>
      <c r="R328" s="299"/>
      <c r="S328" s="299"/>
    </row>
    <row r="329" spans="1:19" ht="13.5" customHeight="1" x14ac:dyDescent="0.2">
      <c r="A329" s="302" t="str">
        <f>IF(B329="","",ROW()-ROW($A$3)+'Diário 1º PA'!$P$1)</f>
        <v/>
      </c>
      <c r="B329" s="303"/>
      <c r="C329" s="304"/>
      <c r="D329" s="305"/>
      <c r="E329" s="306"/>
      <c r="F329" s="307"/>
      <c r="G329" s="305"/>
      <c r="H329" s="305"/>
      <c r="I329" s="306"/>
      <c r="J329" s="308" t="str">
        <f t="shared" si="1"/>
        <v/>
      </c>
      <c r="K329" s="308"/>
      <c r="L329" s="309"/>
      <c r="M329" s="308"/>
      <c r="N329" s="303"/>
      <c r="O329" s="305"/>
      <c r="P329" s="305"/>
      <c r="Q329" s="299"/>
      <c r="R329" s="299"/>
      <c r="S329" s="299"/>
    </row>
    <row r="330" spans="1:19" ht="13.5" customHeight="1" x14ac:dyDescent="0.2">
      <c r="A330" s="302" t="str">
        <f>IF(B330="","",ROW()-ROW($A$3)+'Diário 1º PA'!$P$1)</f>
        <v/>
      </c>
      <c r="B330" s="303"/>
      <c r="C330" s="304"/>
      <c r="D330" s="305"/>
      <c r="E330" s="306"/>
      <c r="F330" s="307"/>
      <c r="G330" s="305"/>
      <c r="H330" s="305"/>
      <c r="I330" s="306"/>
      <c r="J330" s="308" t="str">
        <f t="shared" si="1"/>
        <v/>
      </c>
      <c r="K330" s="308"/>
      <c r="L330" s="309"/>
      <c r="M330" s="308"/>
      <c r="N330" s="303"/>
      <c r="O330" s="305"/>
      <c r="P330" s="305"/>
      <c r="Q330" s="299"/>
      <c r="R330" s="299"/>
      <c r="S330" s="299"/>
    </row>
    <row r="331" spans="1:19" ht="13.5" customHeight="1" x14ac:dyDescent="0.2">
      <c r="A331" s="302" t="str">
        <f>IF(B331="","",ROW()-ROW($A$3)+'Diário 1º PA'!$P$1)</f>
        <v/>
      </c>
      <c r="B331" s="303"/>
      <c r="C331" s="304"/>
      <c r="D331" s="305"/>
      <c r="E331" s="306"/>
      <c r="F331" s="307"/>
      <c r="G331" s="305"/>
      <c r="H331" s="305"/>
      <c r="I331" s="306"/>
      <c r="J331" s="308" t="str">
        <f t="shared" si="1"/>
        <v/>
      </c>
      <c r="K331" s="308"/>
      <c r="L331" s="309"/>
      <c r="M331" s="308"/>
      <c r="N331" s="303"/>
      <c r="O331" s="305"/>
      <c r="P331" s="305"/>
      <c r="Q331" s="299"/>
      <c r="R331" s="299"/>
      <c r="S331" s="299"/>
    </row>
    <row r="332" spans="1:19" ht="13.5" customHeight="1" x14ac:dyDescent="0.2">
      <c r="A332" s="302" t="str">
        <f>IF(B332="","",ROW()-ROW($A$3)+'Diário 1º PA'!$P$1)</f>
        <v/>
      </c>
      <c r="B332" s="303"/>
      <c r="C332" s="304"/>
      <c r="D332" s="305"/>
      <c r="E332" s="306"/>
      <c r="F332" s="307"/>
      <c r="G332" s="305"/>
      <c r="H332" s="305"/>
      <c r="I332" s="306"/>
      <c r="J332" s="308" t="str">
        <f t="shared" si="1"/>
        <v/>
      </c>
      <c r="K332" s="308"/>
      <c r="L332" s="309"/>
      <c r="M332" s="308"/>
      <c r="N332" s="303"/>
      <c r="O332" s="305"/>
      <c r="P332" s="305"/>
      <c r="Q332" s="299"/>
      <c r="R332" s="299"/>
      <c r="S332" s="299"/>
    </row>
    <row r="333" spans="1:19" ht="13.5" customHeight="1" x14ac:dyDescent="0.2">
      <c r="A333" s="302" t="str">
        <f>IF(B333="","",ROW()-ROW($A$3)+'Diário 1º PA'!$P$1)</f>
        <v/>
      </c>
      <c r="B333" s="303"/>
      <c r="C333" s="304"/>
      <c r="D333" s="305"/>
      <c r="E333" s="306"/>
      <c r="F333" s="307"/>
      <c r="G333" s="305"/>
      <c r="H333" s="305"/>
      <c r="I333" s="306"/>
      <c r="J333" s="308" t="str">
        <f t="shared" si="1"/>
        <v/>
      </c>
      <c r="K333" s="308"/>
      <c r="L333" s="309"/>
      <c r="M333" s="308"/>
      <c r="N333" s="303"/>
      <c r="O333" s="305"/>
      <c r="P333" s="305"/>
      <c r="Q333" s="299"/>
      <c r="R333" s="299"/>
      <c r="S333" s="299"/>
    </row>
    <row r="334" spans="1:19" ht="13.5" customHeight="1" x14ac:dyDescent="0.2">
      <c r="A334" s="302" t="str">
        <f>IF(B334="","",ROW()-ROW($A$3)+'Diário 1º PA'!$P$1)</f>
        <v/>
      </c>
      <c r="B334" s="303"/>
      <c r="C334" s="304"/>
      <c r="D334" s="305"/>
      <c r="E334" s="306"/>
      <c r="F334" s="307"/>
      <c r="G334" s="305"/>
      <c r="H334" s="305"/>
      <c r="I334" s="306"/>
      <c r="J334" s="308" t="str">
        <f t="shared" si="1"/>
        <v/>
      </c>
      <c r="K334" s="308"/>
      <c r="L334" s="309"/>
      <c r="M334" s="308"/>
      <c r="N334" s="303"/>
      <c r="O334" s="305"/>
      <c r="P334" s="305"/>
      <c r="Q334" s="299"/>
      <c r="R334" s="299"/>
      <c r="S334" s="299"/>
    </row>
    <row r="335" spans="1:19" ht="13.5" customHeight="1" x14ac:dyDescent="0.2">
      <c r="A335" s="302" t="str">
        <f>IF(B335="","",ROW()-ROW($A$3)+'Diário 1º PA'!$P$1)</f>
        <v/>
      </c>
      <c r="B335" s="303"/>
      <c r="C335" s="304"/>
      <c r="D335" s="305"/>
      <c r="E335" s="306"/>
      <c r="F335" s="307"/>
      <c r="G335" s="305"/>
      <c r="H335" s="305"/>
      <c r="I335" s="306"/>
      <c r="J335" s="308" t="str">
        <f t="shared" si="1"/>
        <v/>
      </c>
      <c r="K335" s="308"/>
      <c r="L335" s="309"/>
      <c r="M335" s="308"/>
      <c r="N335" s="303"/>
      <c r="O335" s="305"/>
      <c r="P335" s="305"/>
      <c r="Q335" s="299"/>
      <c r="R335" s="299"/>
      <c r="S335" s="299"/>
    </row>
    <row r="336" spans="1:19" ht="13.5" customHeight="1" x14ac:dyDescent="0.2">
      <c r="A336" s="302" t="str">
        <f>IF(B336="","",ROW()-ROW($A$3)+'Diário 1º PA'!$P$1)</f>
        <v/>
      </c>
      <c r="B336" s="303"/>
      <c r="C336" s="304"/>
      <c r="D336" s="305"/>
      <c r="E336" s="306"/>
      <c r="F336" s="307"/>
      <c r="G336" s="305"/>
      <c r="H336" s="305"/>
      <c r="I336" s="306"/>
      <c r="J336" s="308" t="str">
        <f t="shared" si="1"/>
        <v/>
      </c>
      <c r="K336" s="308"/>
      <c r="L336" s="309"/>
      <c r="M336" s="308"/>
      <c r="N336" s="303"/>
      <c r="O336" s="305"/>
      <c r="P336" s="305"/>
      <c r="Q336" s="299"/>
      <c r="R336" s="299"/>
      <c r="S336" s="299"/>
    </row>
    <row r="337" spans="1:19" ht="13.5" customHeight="1" x14ac:dyDescent="0.2">
      <c r="A337" s="302" t="str">
        <f>IF(B337="","",ROW()-ROW($A$3)+'Diário 1º PA'!$P$1)</f>
        <v/>
      </c>
      <c r="B337" s="303"/>
      <c r="C337" s="304"/>
      <c r="D337" s="305"/>
      <c r="E337" s="306"/>
      <c r="F337" s="307"/>
      <c r="G337" s="305"/>
      <c r="H337" s="305"/>
      <c r="I337" s="306"/>
      <c r="J337" s="308" t="str">
        <f t="shared" si="1"/>
        <v/>
      </c>
      <c r="K337" s="308"/>
      <c r="L337" s="309"/>
      <c r="M337" s="308"/>
      <c r="N337" s="303"/>
      <c r="O337" s="305"/>
      <c r="P337" s="305"/>
      <c r="Q337" s="299"/>
      <c r="R337" s="299"/>
      <c r="S337" s="299"/>
    </row>
    <row r="338" spans="1:19" ht="13.5" customHeight="1" x14ac:dyDescent="0.2">
      <c r="A338" s="302" t="str">
        <f>IF(B338="","",ROW()-ROW($A$3)+'Diário 1º PA'!$P$1)</f>
        <v/>
      </c>
      <c r="B338" s="303"/>
      <c r="C338" s="304"/>
      <c r="D338" s="305"/>
      <c r="E338" s="306"/>
      <c r="F338" s="307"/>
      <c r="G338" s="305"/>
      <c r="H338" s="305"/>
      <c r="I338" s="306"/>
      <c r="J338" s="308" t="str">
        <f t="shared" si="1"/>
        <v/>
      </c>
      <c r="K338" s="308"/>
      <c r="L338" s="309"/>
      <c r="M338" s="308"/>
      <c r="N338" s="303"/>
      <c r="O338" s="305"/>
      <c r="P338" s="305"/>
      <c r="Q338" s="299"/>
      <c r="R338" s="299"/>
      <c r="S338" s="299"/>
    </row>
    <row r="339" spans="1:19" ht="13.5" customHeight="1" x14ac:dyDescent="0.2">
      <c r="A339" s="302" t="str">
        <f>IF(B339="","",ROW()-ROW($A$3)+'Diário 1º PA'!$P$1)</f>
        <v/>
      </c>
      <c r="B339" s="303"/>
      <c r="C339" s="304"/>
      <c r="D339" s="305"/>
      <c r="E339" s="306"/>
      <c r="F339" s="307"/>
      <c r="G339" s="305"/>
      <c r="H339" s="305"/>
      <c r="I339" s="306"/>
      <c r="J339" s="308" t="str">
        <f t="shared" si="1"/>
        <v/>
      </c>
      <c r="K339" s="308"/>
      <c r="L339" s="309"/>
      <c r="M339" s="308"/>
      <c r="N339" s="303"/>
      <c r="O339" s="305"/>
      <c r="P339" s="305"/>
      <c r="Q339" s="299"/>
      <c r="R339" s="299"/>
      <c r="S339" s="299"/>
    </row>
    <row r="340" spans="1:19" ht="13.5" customHeight="1" x14ac:dyDescent="0.2">
      <c r="A340" s="302" t="str">
        <f>IF(B340="","",ROW()-ROW($A$3)+'Diário 1º PA'!$P$1)</f>
        <v/>
      </c>
      <c r="B340" s="303"/>
      <c r="C340" s="304"/>
      <c r="D340" s="305"/>
      <c r="E340" s="306"/>
      <c r="F340" s="307"/>
      <c r="G340" s="305"/>
      <c r="H340" s="305"/>
      <c r="I340" s="306"/>
      <c r="J340" s="308" t="str">
        <f t="shared" si="1"/>
        <v/>
      </c>
      <c r="K340" s="308"/>
      <c r="L340" s="309"/>
      <c r="M340" s="308"/>
      <c r="N340" s="303"/>
      <c r="O340" s="305"/>
      <c r="P340" s="305"/>
      <c r="Q340" s="299"/>
      <c r="R340" s="299"/>
      <c r="S340" s="299"/>
    </row>
    <row r="341" spans="1:19" ht="13.5" customHeight="1" x14ac:dyDescent="0.2">
      <c r="A341" s="302" t="str">
        <f>IF(B341="","",ROW()-ROW($A$3)+'Diário 1º PA'!$P$1)</f>
        <v/>
      </c>
      <c r="B341" s="303"/>
      <c r="C341" s="304"/>
      <c r="D341" s="305"/>
      <c r="E341" s="306"/>
      <c r="F341" s="307"/>
      <c r="G341" s="305"/>
      <c r="H341" s="305"/>
      <c r="I341" s="306"/>
      <c r="J341" s="308" t="str">
        <f t="shared" si="1"/>
        <v/>
      </c>
      <c r="K341" s="308"/>
      <c r="L341" s="309"/>
      <c r="M341" s="308"/>
      <c r="N341" s="303"/>
      <c r="O341" s="305"/>
      <c r="P341" s="305"/>
      <c r="Q341" s="299"/>
      <c r="R341" s="299"/>
      <c r="S341" s="299"/>
    </row>
    <row r="342" spans="1:19" ht="13.5" customHeight="1" x14ac:dyDescent="0.2">
      <c r="A342" s="302" t="str">
        <f>IF(B342="","",ROW()-ROW($A$3)+'Diário 1º PA'!$P$1)</f>
        <v/>
      </c>
      <c r="B342" s="303"/>
      <c r="C342" s="304"/>
      <c r="D342" s="305"/>
      <c r="E342" s="306"/>
      <c r="F342" s="307"/>
      <c r="G342" s="306"/>
      <c r="H342" s="305"/>
      <c r="I342" s="306"/>
      <c r="J342" s="308" t="str">
        <f t="shared" si="1"/>
        <v/>
      </c>
      <c r="K342" s="308"/>
      <c r="L342" s="309"/>
      <c r="M342" s="308"/>
      <c r="N342" s="303"/>
      <c r="O342" s="305"/>
      <c r="P342" s="305"/>
      <c r="Q342" s="299"/>
      <c r="R342" s="299"/>
      <c r="S342" s="299"/>
    </row>
    <row r="343" spans="1:19" ht="13.5" customHeight="1" x14ac:dyDescent="0.2">
      <c r="A343" s="302" t="str">
        <f>IF(B343="","",ROW()-ROW($A$3)+'Diário 1º PA'!$P$1)</f>
        <v/>
      </c>
      <c r="B343" s="303"/>
      <c r="C343" s="304"/>
      <c r="D343" s="305"/>
      <c r="E343" s="306"/>
      <c r="F343" s="307"/>
      <c r="G343" s="305"/>
      <c r="H343" s="305"/>
      <c r="I343" s="306"/>
      <c r="J343" s="308" t="str">
        <f t="shared" si="1"/>
        <v/>
      </c>
      <c r="K343" s="308"/>
      <c r="L343" s="309"/>
      <c r="M343" s="308"/>
      <c r="N343" s="303"/>
      <c r="O343" s="305"/>
      <c r="P343" s="305"/>
      <c r="Q343" s="299"/>
      <c r="R343" s="299"/>
      <c r="S343" s="299"/>
    </row>
    <row r="344" spans="1:19" ht="13.5" customHeight="1" x14ac:dyDescent="0.2">
      <c r="A344" s="302" t="str">
        <f>IF(B344="","",ROW()-ROW($A$3)+'Diário 1º PA'!$P$1)</f>
        <v/>
      </c>
      <c r="B344" s="303"/>
      <c r="C344" s="304"/>
      <c r="D344" s="305"/>
      <c r="E344" s="306"/>
      <c r="F344" s="307"/>
      <c r="G344" s="306"/>
      <c r="H344" s="305"/>
      <c r="I344" s="306"/>
      <c r="J344" s="308" t="str">
        <f t="shared" si="1"/>
        <v/>
      </c>
      <c r="K344" s="308"/>
      <c r="L344" s="309"/>
      <c r="M344" s="308"/>
      <c r="N344" s="303"/>
      <c r="O344" s="305"/>
      <c r="P344" s="305"/>
      <c r="Q344" s="299"/>
      <c r="R344" s="299"/>
      <c r="S344" s="299"/>
    </row>
    <row r="345" spans="1:19" ht="13.5" customHeight="1" x14ac:dyDescent="0.2">
      <c r="A345" s="302" t="str">
        <f>IF(B345="","",ROW()-ROW($A$3)+'Diário 1º PA'!$P$1)</f>
        <v/>
      </c>
      <c r="B345" s="303"/>
      <c r="C345" s="304"/>
      <c r="D345" s="305"/>
      <c r="E345" s="306"/>
      <c r="F345" s="307"/>
      <c r="G345" s="305"/>
      <c r="H345" s="305"/>
      <c r="I345" s="306"/>
      <c r="J345" s="308" t="str">
        <f t="shared" si="1"/>
        <v/>
      </c>
      <c r="K345" s="308"/>
      <c r="L345" s="309"/>
      <c r="M345" s="308"/>
      <c r="N345" s="303"/>
      <c r="O345" s="305"/>
      <c r="P345" s="305"/>
      <c r="Q345" s="299"/>
      <c r="R345" s="299"/>
      <c r="S345" s="299"/>
    </row>
    <row r="346" spans="1:19" ht="13.5" customHeight="1" x14ac:dyDescent="0.2">
      <c r="A346" s="302" t="str">
        <f>IF(B346="","",ROW()-ROW($A$3)+'Diário 1º PA'!$P$1)</f>
        <v/>
      </c>
      <c r="B346" s="303"/>
      <c r="C346" s="304"/>
      <c r="D346" s="305"/>
      <c r="E346" s="306"/>
      <c r="F346" s="307"/>
      <c r="G346" s="305"/>
      <c r="H346" s="305"/>
      <c r="I346" s="306"/>
      <c r="J346" s="308" t="str">
        <f t="shared" si="1"/>
        <v/>
      </c>
      <c r="K346" s="308"/>
      <c r="L346" s="309"/>
      <c r="M346" s="308"/>
      <c r="N346" s="303"/>
      <c r="O346" s="305"/>
      <c r="P346" s="305"/>
      <c r="Q346" s="299"/>
      <c r="R346" s="299"/>
      <c r="S346" s="299"/>
    </row>
    <row r="347" spans="1:19" ht="13.5" customHeight="1" x14ac:dyDescent="0.2">
      <c r="A347" s="302" t="str">
        <f>IF(B347="","",ROW()-ROW($A$3)+'Diário 1º PA'!$P$1)</f>
        <v/>
      </c>
      <c r="B347" s="303"/>
      <c r="C347" s="304"/>
      <c r="D347" s="305"/>
      <c r="E347" s="306"/>
      <c r="F347" s="307"/>
      <c r="G347" s="306"/>
      <c r="H347" s="305"/>
      <c r="I347" s="306"/>
      <c r="J347" s="308" t="str">
        <f t="shared" si="1"/>
        <v/>
      </c>
      <c r="K347" s="308"/>
      <c r="L347" s="309"/>
      <c r="M347" s="308"/>
      <c r="N347" s="303"/>
      <c r="O347" s="305"/>
      <c r="P347" s="305"/>
      <c r="Q347" s="299"/>
      <c r="R347" s="299"/>
      <c r="S347" s="299"/>
    </row>
    <row r="348" spans="1:19" ht="13.5" customHeight="1" x14ac:dyDescent="0.2">
      <c r="A348" s="302" t="str">
        <f>IF(B348="","",ROW()-ROW($A$3)+'Diário 1º PA'!$P$1)</f>
        <v/>
      </c>
      <c r="B348" s="303"/>
      <c r="C348" s="304"/>
      <c r="D348" s="305"/>
      <c r="E348" s="306"/>
      <c r="F348" s="307"/>
      <c r="G348" s="306"/>
      <c r="H348" s="305"/>
      <c r="I348" s="306"/>
      <c r="J348" s="308" t="str">
        <f t="shared" si="1"/>
        <v/>
      </c>
      <c r="K348" s="308"/>
      <c r="L348" s="309"/>
      <c r="M348" s="308"/>
      <c r="N348" s="303"/>
      <c r="O348" s="305"/>
      <c r="P348" s="305"/>
      <c r="Q348" s="299"/>
      <c r="R348" s="299"/>
      <c r="S348" s="299"/>
    </row>
    <row r="349" spans="1:19" ht="13.5" customHeight="1" x14ac:dyDescent="0.2">
      <c r="A349" s="302" t="str">
        <f>IF(B349="","",ROW()-ROW($A$3)+'Diário 1º PA'!$P$1)</f>
        <v/>
      </c>
      <c r="B349" s="303"/>
      <c r="C349" s="304"/>
      <c r="D349" s="305"/>
      <c r="E349" s="306"/>
      <c r="F349" s="307"/>
      <c r="G349" s="305"/>
      <c r="H349" s="305"/>
      <c r="I349" s="306"/>
      <c r="J349" s="308" t="str">
        <f t="shared" si="1"/>
        <v/>
      </c>
      <c r="K349" s="308"/>
      <c r="L349" s="309"/>
      <c r="M349" s="308"/>
      <c r="N349" s="303"/>
      <c r="O349" s="305"/>
      <c r="P349" s="305"/>
      <c r="Q349" s="299"/>
      <c r="R349" s="299"/>
      <c r="S349" s="299"/>
    </row>
    <row r="350" spans="1:19" ht="13.5" customHeight="1" x14ac:dyDescent="0.2">
      <c r="A350" s="302" t="str">
        <f>IF(B350="","",ROW()-ROW($A$3)+'Diário 1º PA'!$P$1)</f>
        <v/>
      </c>
      <c r="B350" s="303"/>
      <c r="C350" s="304"/>
      <c r="D350" s="305"/>
      <c r="E350" s="306"/>
      <c r="F350" s="307"/>
      <c r="G350" s="305"/>
      <c r="H350" s="305"/>
      <c r="I350" s="306"/>
      <c r="J350" s="308" t="str">
        <f t="shared" si="1"/>
        <v/>
      </c>
      <c r="K350" s="308"/>
      <c r="L350" s="309"/>
      <c r="M350" s="308"/>
      <c r="N350" s="303"/>
      <c r="O350" s="305"/>
      <c r="P350" s="305"/>
      <c r="Q350" s="299"/>
      <c r="R350" s="299"/>
      <c r="S350" s="299"/>
    </row>
    <row r="351" spans="1:19" ht="13.5" customHeight="1" x14ac:dyDescent="0.2">
      <c r="A351" s="302" t="str">
        <f>IF(B351="","",ROW()-ROW($A$3)+'Diário 1º PA'!$P$1)</f>
        <v/>
      </c>
      <c r="B351" s="303"/>
      <c r="C351" s="304"/>
      <c r="D351" s="305"/>
      <c r="E351" s="306"/>
      <c r="F351" s="307"/>
      <c r="G351" s="305"/>
      <c r="H351" s="305"/>
      <c r="I351" s="306"/>
      <c r="J351" s="308" t="str">
        <f t="shared" si="1"/>
        <v/>
      </c>
      <c r="K351" s="308"/>
      <c r="L351" s="309"/>
      <c r="M351" s="308"/>
      <c r="N351" s="303"/>
      <c r="O351" s="305"/>
      <c r="P351" s="305"/>
      <c r="Q351" s="299"/>
      <c r="R351" s="299"/>
      <c r="S351" s="299"/>
    </row>
    <row r="352" spans="1:19" ht="13.5" customHeight="1" x14ac:dyDescent="0.2">
      <c r="A352" s="302" t="str">
        <f>IF(B352="","",ROW()-ROW($A$3)+'Diário 1º PA'!$P$1)</f>
        <v/>
      </c>
      <c r="B352" s="303"/>
      <c r="C352" s="304"/>
      <c r="D352" s="305"/>
      <c r="E352" s="306"/>
      <c r="F352" s="307"/>
      <c r="G352" s="305"/>
      <c r="H352" s="305"/>
      <c r="I352" s="306"/>
      <c r="J352" s="308" t="str">
        <f t="shared" si="1"/>
        <v/>
      </c>
      <c r="K352" s="308"/>
      <c r="L352" s="309"/>
      <c r="M352" s="308"/>
      <c r="N352" s="303"/>
      <c r="O352" s="305"/>
      <c r="P352" s="305"/>
      <c r="Q352" s="299"/>
      <c r="R352" s="299"/>
      <c r="S352" s="299"/>
    </row>
    <row r="353" spans="1:19" ht="13.5" customHeight="1" x14ac:dyDescent="0.2">
      <c r="A353" s="302" t="str">
        <f>IF(B353="","",ROW()-ROW($A$3)+'Diário 1º PA'!$P$1)</f>
        <v/>
      </c>
      <c r="B353" s="303"/>
      <c r="C353" s="304"/>
      <c r="D353" s="305"/>
      <c r="E353" s="306"/>
      <c r="F353" s="307"/>
      <c r="G353" s="305"/>
      <c r="H353" s="305"/>
      <c r="I353" s="306"/>
      <c r="J353" s="308" t="str">
        <f t="shared" si="1"/>
        <v/>
      </c>
      <c r="K353" s="308"/>
      <c r="L353" s="309"/>
      <c r="M353" s="308"/>
      <c r="N353" s="303"/>
      <c r="O353" s="305"/>
      <c r="P353" s="305"/>
      <c r="Q353" s="299"/>
      <c r="R353" s="299"/>
      <c r="S353" s="299"/>
    </row>
    <row r="354" spans="1:19" ht="13.5" customHeight="1" x14ac:dyDescent="0.2">
      <c r="A354" s="302" t="str">
        <f>IF(B354="","",ROW()-ROW($A$3)+'Diário 1º PA'!$P$1)</f>
        <v/>
      </c>
      <c r="B354" s="303"/>
      <c r="C354" s="304"/>
      <c r="D354" s="305"/>
      <c r="E354" s="306"/>
      <c r="F354" s="307"/>
      <c r="G354" s="305"/>
      <c r="H354" s="305"/>
      <c r="I354" s="306"/>
      <c r="J354" s="308" t="str">
        <f t="shared" si="1"/>
        <v/>
      </c>
      <c r="K354" s="308"/>
      <c r="L354" s="309"/>
      <c r="M354" s="308"/>
      <c r="N354" s="303"/>
      <c r="O354" s="305"/>
      <c r="P354" s="305"/>
      <c r="Q354" s="299"/>
      <c r="R354" s="299"/>
      <c r="S354" s="299"/>
    </row>
    <row r="355" spans="1:19" ht="13.5" customHeight="1" x14ac:dyDescent="0.2">
      <c r="A355" s="302" t="str">
        <f>IF(B355="","",ROW()-ROW($A$3)+'Diário 1º PA'!$P$1)</f>
        <v/>
      </c>
      <c r="B355" s="303"/>
      <c r="C355" s="304"/>
      <c r="D355" s="305"/>
      <c r="E355" s="306"/>
      <c r="F355" s="307"/>
      <c r="G355" s="306"/>
      <c r="H355" s="305"/>
      <c r="I355" s="306"/>
      <c r="J355" s="308" t="str">
        <f t="shared" si="1"/>
        <v/>
      </c>
      <c r="K355" s="308"/>
      <c r="L355" s="309"/>
      <c r="M355" s="308"/>
      <c r="N355" s="303"/>
      <c r="O355" s="305"/>
      <c r="P355" s="305"/>
      <c r="Q355" s="299"/>
      <c r="R355" s="299"/>
      <c r="S355" s="299"/>
    </row>
    <row r="356" spans="1:19" ht="13.5" customHeight="1" x14ac:dyDescent="0.2">
      <c r="A356" s="302" t="str">
        <f>IF(B356="","",ROW()-ROW($A$3)+'Diário 1º PA'!$P$1)</f>
        <v/>
      </c>
      <c r="B356" s="303"/>
      <c r="C356" s="304"/>
      <c r="D356" s="305"/>
      <c r="E356" s="306"/>
      <c r="F356" s="307"/>
      <c r="G356" s="306"/>
      <c r="H356" s="305"/>
      <c r="I356" s="306"/>
      <c r="J356" s="308" t="str">
        <f t="shared" si="1"/>
        <v/>
      </c>
      <c r="K356" s="308"/>
      <c r="L356" s="309"/>
      <c r="M356" s="308"/>
      <c r="N356" s="303"/>
      <c r="O356" s="305"/>
      <c r="P356" s="305"/>
      <c r="Q356" s="299"/>
      <c r="R356" s="299"/>
      <c r="S356" s="299"/>
    </row>
    <row r="357" spans="1:19" ht="13.5" customHeight="1" x14ac:dyDescent="0.2">
      <c r="A357" s="302" t="str">
        <f>IF(B357="","",ROW()-ROW($A$3)+'Diário 1º PA'!$P$1)</f>
        <v/>
      </c>
      <c r="B357" s="303"/>
      <c r="C357" s="304"/>
      <c r="D357" s="305"/>
      <c r="E357" s="306"/>
      <c r="F357" s="307"/>
      <c r="G357" s="306"/>
      <c r="H357" s="305"/>
      <c r="I357" s="306"/>
      <c r="J357" s="308" t="str">
        <f t="shared" si="1"/>
        <v/>
      </c>
      <c r="K357" s="308"/>
      <c r="L357" s="309"/>
      <c r="M357" s="308"/>
      <c r="N357" s="303"/>
      <c r="O357" s="305"/>
      <c r="P357" s="305"/>
      <c r="Q357" s="299"/>
      <c r="R357" s="299"/>
      <c r="S357" s="299"/>
    </row>
    <row r="358" spans="1:19" ht="13.5" customHeight="1" x14ac:dyDescent="0.2">
      <c r="A358" s="302" t="str">
        <f>IF(B358="","",ROW()-ROW($A$3)+'Diário 1º PA'!$P$1)</f>
        <v/>
      </c>
      <c r="B358" s="303"/>
      <c r="C358" s="304"/>
      <c r="D358" s="305"/>
      <c r="E358" s="306"/>
      <c r="F358" s="307"/>
      <c r="G358" s="305"/>
      <c r="H358" s="305"/>
      <c r="I358" s="306"/>
      <c r="J358" s="308" t="str">
        <f t="shared" si="1"/>
        <v/>
      </c>
      <c r="K358" s="308"/>
      <c r="L358" s="309"/>
      <c r="M358" s="308"/>
      <c r="N358" s="303"/>
      <c r="O358" s="305"/>
      <c r="P358" s="305"/>
      <c r="Q358" s="299"/>
      <c r="R358" s="299"/>
      <c r="S358" s="299"/>
    </row>
    <row r="359" spans="1:19" ht="13.5" customHeight="1" x14ac:dyDescent="0.2">
      <c r="A359" s="302" t="str">
        <f>IF(B359="","",ROW()-ROW($A$3)+'Diário 1º PA'!$P$1)</f>
        <v/>
      </c>
      <c r="B359" s="303"/>
      <c r="C359" s="304"/>
      <c r="D359" s="305"/>
      <c r="E359" s="306"/>
      <c r="F359" s="307"/>
      <c r="G359" s="305"/>
      <c r="H359" s="305"/>
      <c r="I359" s="306"/>
      <c r="J359" s="308" t="str">
        <f t="shared" si="1"/>
        <v/>
      </c>
      <c r="K359" s="308"/>
      <c r="L359" s="309"/>
      <c r="M359" s="308"/>
      <c r="N359" s="303"/>
      <c r="O359" s="305"/>
      <c r="P359" s="305"/>
      <c r="Q359" s="299"/>
      <c r="R359" s="299"/>
      <c r="S359" s="299"/>
    </row>
    <row r="360" spans="1:19" ht="13.5" customHeight="1" x14ac:dyDescent="0.2">
      <c r="A360" s="302" t="str">
        <f>IF(B360="","",ROW()-ROW($A$3)+'Diário 1º PA'!$P$1)</f>
        <v/>
      </c>
      <c r="B360" s="303"/>
      <c r="C360" s="304"/>
      <c r="D360" s="305"/>
      <c r="E360" s="306"/>
      <c r="F360" s="307"/>
      <c r="G360" s="305"/>
      <c r="H360" s="305"/>
      <c r="I360" s="306"/>
      <c r="J360" s="308" t="str">
        <f t="shared" si="1"/>
        <v/>
      </c>
      <c r="K360" s="308"/>
      <c r="L360" s="309"/>
      <c r="M360" s="308"/>
      <c r="N360" s="303"/>
      <c r="O360" s="305"/>
      <c r="P360" s="305"/>
      <c r="Q360" s="299"/>
      <c r="R360" s="299"/>
      <c r="S360" s="299"/>
    </row>
    <row r="361" spans="1:19" ht="13.5" customHeight="1" x14ac:dyDescent="0.2">
      <c r="A361" s="302" t="str">
        <f>IF(B361="","",ROW()-ROW($A$3)+'Diário 1º PA'!$P$1)</f>
        <v/>
      </c>
      <c r="B361" s="303"/>
      <c r="C361" s="304"/>
      <c r="D361" s="305"/>
      <c r="E361" s="306"/>
      <c r="F361" s="307"/>
      <c r="G361" s="305"/>
      <c r="H361" s="305"/>
      <c r="I361" s="306"/>
      <c r="J361" s="308" t="str">
        <f t="shared" si="1"/>
        <v/>
      </c>
      <c r="K361" s="308"/>
      <c r="L361" s="309"/>
      <c r="M361" s="308"/>
      <c r="N361" s="303"/>
      <c r="O361" s="305"/>
      <c r="P361" s="305"/>
      <c r="Q361" s="299"/>
      <c r="R361" s="299"/>
      <c r="S361" s="299"/>
    </row>
    <row r="362" spans="1:19" ht="13.5" customHeight="1" x14ac:dyDescent="0.2">
      <c r="A362" s="302" t="str">
        <f>IF(B362="","",ROW()-ROW($A$3)+'Diário 1º PA'!$P$1)</f>
        <v/>
      </c>
      <c r="B362" s="303"/>
      <c r="C362" s="304"/>
      <c r="D362" s="305"/>
      <c r="E362" s="306"/>
      <c r="F362" s="307"/>
      <c r="G362" s="305"/>
      <c r="H362" s="305"/>
      <c r="I362" s="306"/>
      <c r="J362" s="308" t="str">
        <f t="shared" si="1"/>
        <v/>
      </c>
      <c r="K362" s="308"/>
      <c r="L362" s="309"/>
      <c r="M362" s="308"/>
      <c r="N362" s="303"/>
      <c r="O362" s="305"/>
      <c r="P362" s="305"/>
      <c r="Q362" s="299"/>
      <c r="R362" s="299"/>
      <c r="S362" s="299"/>
    </row>
    <row r="363" spans="1:19" ht="13.5" customHeight="1" x14ac:dyDescent="0.2">
      <c r="A363" s="302" t="str">
        <f>IF(B363="","",ROW()-ROW($A$3)+'Diário 1º PA'!$P$1)</f>
        <v/>
      </c>
      <c r="B363" s="303"/>
      <c r="C363" s="304"/>
      <c r="D363" s="305"/>
      <c r="E363" s="306"/>
      <c r="F363" s="307"/>
      <c r="G363" s="305"/>
      <c r="H363" s="305"/>
      <c r="I363" s="306"/>
      <c r="J363" s="308" t="str">
        <f t="shared" si="1"/>
        <v/>
      </c>
      <c r="K363" s="308"/>
      <c r="L363" s="309"/>
      <c r="M363" s="308"/>
      <c r="N363" s="303"/>
      <c r="O363" s="305"/>
      <c r="P363" s="305"/>
      <c r="Q363" s="299"/>
      <c r="R363" s="299"/>
      <c r="S363" s="299"/>
    </row>
    <row r="364" spans="1:19" ht="13.5" customHeight="1" x14ac:dyDescent="0.2">
      <c r="A364" s="302" t="str">
        <f>IF(B364="","",ROW()-ROW($A$3)+'Diário 1º PA'!$P$1)</f>
        <v/>
      </c>
      <c r="B364" s="303"/>
      <c r="C364" s="304"/>
      <c r="D364" s="305"/>
      <c r="E364" s="306"/>
      <c r="F364" s="307"/>
      <c r="G364" s="305"/>
      <c r="H364" s="305"/>
      <c r="I364" s="306"/>
      <c r="J364" s="308" t="str">
        <f t="shared" si="1"/>
        <v/>
      </c>
      <c r="K364" s="308"/>
      <c r="L364" s="309"/>
      <c r="M364" s="308"/>
      <c r="N364" s="303"/>
      <c r="O364" s="305"/>
      <c r="P364" s="305"/>
      <c r="Q364" s="299"/>
      <c r="R364" s="299"/>
      <c r="S364" s="299"/>
    </row>
    <row r="365" spans="1:19" ht="13.5" customHeight="1" x14ac:dyDescent="0.2">
      <c r="A365" s="302" t="str">
        <f>IF(B365="","",ROW()-ROW($A$3)+'Diário 1º PA'!$P$1)</f>
        <v/>
      </c>
      <c r="B365" s="303"/>
      <c r="C365" s="304"/>
      <c r="D365" s="305"/>
      <c r="E365" s="306"/>
      <c r="F365" s="307"/>
      <c r="G365" s="305"/>
      <c r="H365" s="305"/>
      <c r="I365" s="306"/>
      <c r="J365" s="308" t="str">
        <f t="shared" si="1"/>
        <v/>
      </c>
      <c r="K365" s="308"/>
      <c r="L365" s="309"/>
      <c r="M365" s="308"/>
      <c r="N365" s="303"/>
      <c r="O365" s="305"/>
      <c r="P365" s="305"/>
      <c r="Q365" s="299"/>
      <c r="R365" s="299"/>
      <c r="S365" s="299"/>
    </row>
    <row r="366" spans="1:19" ht="13.5" customHeight="1" x14ac:dyDescent="0.2">
      <c r="A366" s="302" t="str">
        <f>IF(B366="","",ROW()-ROW($A$3)+'Diário 1º PA'!$P$1)</f>
        <v/>
      </c>
      <c r="B366" s="303"/>
      <c r="C366" s="304"/>
      <c r="D366" s="305"/>
      <c r="E366" s="306"/>
      <c r="F366" s="307"/>
      <c r="G366" s="305"/>
      <c r="H366" s="305"/>
      <c r="I366" s="306"/>
      <c r="J366" s="308" t="str">
        <f t="shared" si="1"/>
        <v/>
      </c>
      <c r="K366" s="308"/>
      <c r="L366" s="309"/>
      <c r="M366" s="308"/>
      <c r="N366" s="303"/>
      <c r="O366" s="305"/>
      <c r="P366" s="305"/>
      <c r="Q366" s="299"/>
      <c r="R366" s="299"/>
      <c r="S366" s="299"/>
    </row>
    <row r="367" spans="1:19" ht="13.5" customHeight="1" x14ac:dyDescent="0.2">
      <c r="A367" s="302" t="str">
        <f>IF(B367="","",ROW()-ROW($A$3)+'Diário 1º PA'!$P$1)</f>
        <v/>
      </c>
      <c r="B367" s="303"/>
      <c r="C367" s="304"/>
      <c r="D367" s="305"/>
      <c r="E367" s="306"/>
      <c r="F367" s="307"/>
      <c r="G367" s="305"/>
      <c r="H367" s="305"/>
      <c r="I367" s="306"/>
      <c r="J367" s="308" t="str">
        <f t="shared" si="1"/>
        <v/>
      </c>
      <c r="K367" s="308"/>
      <c r="L367" s="309"/>
      <c r="M367" s="308"/>
      <c r="N367" s="303"/>
      <c r="O367" s="305"/>
      <c r="P367" s="305"/>
      <c r="Q367" s="299"/>
      <c r="R367" s="299"/>
      <c r="S367" s="299"/>
    </row>
    <row r="368" spans="1:19" ht="13.5" customHeight="1" x14ac:dyDescent="0.2">
      <c r="A368" s="302" t="str">
        <f>IF(B368="","",ROW()-ROW($A$3)+'Diário 1º PA'!$P$1)</f>
        <v/>
      </c>
      <c r="B368" s="303"/>
      <c r="C368" s="304"/>
      <c r="D368" s="305"/>
      <c r="E368" s="306"/>
      <c r="F368" s="307"/>
      <c r="G368" s="305"/>
      <c r="H368" s="305"/>
      <c r="I368" s="306"/>
      <c r="J368" s="308" t="str">
        <f t="shared" si="1"/>
        <v/>
      </c>
      <c r="K368" s="308"/>
      <c r="L368" s="309"/>
      <c r="M368" s="308"/>
      <c r="N368" s="303"/>
      <c r="O368" s="305"/>
      <c r="P368" s="305"/>
      <c r="Q368" s="299"/>
      <c r="R368" s="299"/>
      <c r="S368" s="299"/>
    </row>
    <row r="369" spans="1:19" ht="13.5" customHeight="1" x14ac:dyDescent="0.2">
      <c r="A369" s="302" t="str">
        <f>IF(B369="","",ROW()-ROW($A$3)+'Diário 1º PA'!$P$1)</f>
        <v/>
      </c>
      <c r="B369" s="303"/>
      <c r="C369" s="304"/>
      <c r="D369" s="305"/>
      <c r="E369" s="306"/>
      <c r="F369" s="307"/>
      <c r="G369" s="306"/>
      <c r="H369" s="305"/>
      <c r="I369" s="306"/>
      <c r="J369" s="308" t="str">
        <f t="shared" si="1"/>
        <v/>
      </c>
      <c r="K369" s="308"/>
      <c r="L369" s="309"/>
      <c r="M369" s="308"/>
      <c r="N369" s="303"/>
      <c r="O369" s="305"/>
      <c r="P369" s="305"/>
      <c r="Q369" s="299"/>
      <c r="R369" s="299"/>
      <c r="S369" s="299"/>
    </row>
    <row r="370" spans="1:19" ht="13.5" customHeight="1" x14ac:dyDescent="0.2">
      <c r="A370" s="302" t="str">
        <f>IF(B370="","",ROW()-ROW($A$3)+'Diário 1º PA'!$P$1)</f>
        <v/>
      </c>
      <c r="B370" s="303"/>
      <c r="C370" s="304"/>
      <c r="D370" s="305"/>
      <c r="E370" s="306"/>
      <c r="F370" s="307"/>
      <c r="G370" s="305"/>
      <c r="H370" s="305"/>
      <c r="I370" s="306"/>
      <c r="J370" s="308" t="str">
        <f t="shared" si="1"/>
        <v/>
      </c>
      <c r="K370" s="308"/>
      <c r="L370" s="309"/>
      <c r="M370" s="308"/>
      <c r="N370" s="303"/>
      <c r="O370" s="305"/>
      <c r="P370" s="305"/>
      <c r="Q370" s="299"/>
      <c r="R370" s="299"/>
      <c r="S370" s="299"/>
    </row>
    <row r="371" spans="1:19" ht="13.5" customHeight="1" x14ac:dyDescent="0.2">
      <c r="A371" s="302" t="str">
        <f>IF(B371="","",ROW()-ROW($A$3)+'Diário 1º PA'!$P$1)</f>
        <v/>
      </c>
      <c r="B371" s="303"/>
      <c r="C371" s="304"/>
      <c r="D371" s="305"/>
      <c r="E371" s="306"/>
      <c r="F371" s="307"/>
      <c r="G371" s="305"/>
      <c r="H371" s="305"/>
      <c r="I371" s="306"/>
      <c r="J371" s="308" t="str">
        <f t="shared" si="1"/>
        <v/>
      </c>
      <c r="K371" s="308"/>
      <c r="L371" s="309"/>
      <c r="M371" s="308"/>
      <c r="N371" s="303"/>
      <c r="O371" s="305"/>
      <c r="P371" s="305"/>
      <c r="Q371" s="299"/>
      <c r="R371" s="299"/>
      <c r="S371" s="299"/>
    </row>
    <row r="372" spans="1:19" ht="13.5" customHeight="1" x14ac:dyDescent="0.2">
      <c r="A372" s="302" t="str">
        <f>IF(B372="","",ROW()-ROW($A$3)+'Diário 1º PA'!$P$1)</f>
        <v/>
      </c>
      <c r="B372" s="303"/>
      <c r="C372" s="304"/>
      <c r="D372" s="305"/>
      <c r="E372" s="306"/>
      <c r="F372" s="307"/>
      <c r="G372" s="305"/>
      <c r="H372" s="305"/>
      <c r="I372" s="306"/>
      <c r="J372" s="308" t="str">
        <f t="shared" si="1"/>
        <v/>
      </c>
      <c r="K372" s="308"/>
      <c r="L372" s="309"/>
      <c r="M372" s="308"/>
      <c r="N372" s="303"/>
      <c r="O372" s="305"/>
      <c r="P372" s="305"/>
      <c r="Q372" s="299"/>
      <c r="R372" s="299"/>
      <c r="S372" s="299"/>
    </row>
    <row r="373" spans="1:19" ht="13.5" customHeight="1" x14ac:dyDescent="0.2">
      <c r="A373" s="302" t="str">
        <f>IF(B373="","",ROW()-ROW($A$3)+'Diário 1º PA'!$P$1)</f>
        <v/>
      </c>
      <c r="B373" s="303"/>
      <c r="C373" s="304"/>
      <c r="D373" s="305"/>
      <c r="E373" s="306"/>
      <c r="F373" s="307"/>
      <c r="G373" s="305"/>
      <c r="H373" s="305"/>
      <c r="I373" s="306"/>
      <c r="J373" s="308" t="str">
        <f t="shared" si="1"/>
        <v/>
      </c>
      <c r="K373" s="308"/>
      <c r="L373" s="309"/>
      <c r="M373" s="308"/>
      <c r="N373" s="303"/>
      <c r="O373" s="305"/>
      <c r="P373" s="305"/>
      <c r="Q373" s="299"/>
      <c r="R373" s="299"/>
      <c r="S373" s="299"/>
    </row>
    <row r="374" spans="1:19" ht="13.5" customHeight="1" x14ac:dyDescent="0.2">
      <c r="A374" s="302" t="str">
        <f>IF(B374="","",ROW()-ROW($A$3)+'Diário 1º PA'!$P$1)</f>
        <v/>
      </c>
      <c r="B374" s="303"/>
      <c r="C374" s="304"/>
      <c r="D374" s="305"/>
      <c r="E374" s="306"/>
      <c r="F374" s="307"/>
      <c r="G374" s="305"/>
      <c r="H374" s="305"/>
      <c r="I374" s="306"/>
      <c r="J374" s="308" t="str">
        <f t="shared" si="1"/>
        <v/>
      </c>
      <c r="K374" s="308"/>
      <c r="L374" s="309"/>
      <c r="M374" s="308"/>
      <c r="N374" s="303"/>
      <c r="O374" s="305"/>
      <c r="P374" s="305"/>
      <c r="Q374" s="299"/>
      <c r="R374" s="299"/>
      <c r="S374" s="299"/>
    </row>
    <row r="375" spans="1:19" ht="13.5" customHeight="1" x14ac:dyDescent="0.2">
      <c r="A375" s="302" t="str">
        <f>IF(B375="","",ROW()-ROW($A$3)+'Diário 1º PA'!$P$1)</f>
        <v/>
      </c>
      <c r="B375" s="303"/>
      <c r="C375" s="304"/>
      <c r="D375" s="305"/>
      <c r="E375" s="306"/>
      <c r="F375" s="307"/>
      <c r="G375" s="305"/>
      <c r="H375" s="305"/>
      <c r="I375" s="306"/>
      <c r="J375" s="308" t="str">
        <f t="shared" si="1"/>
        <v/>
      </c>
      <c r="K375" s="308"/>
      <c r="L375" s="309"/>
      <c r="M375" s="308"/>
      <c r="N375" s="303"/>
      <c r="O375" s="305"/>
      <c r="P375" s="305"/>
      <c r="Q375" s="299"/>
      <c r="R375" s="299"/>
      <c r="S375" s="299"/>
    </row>
    <row r="376" spans="1:19" ht="13.5" customHeight="1" x14ac:dyDescent="0.2">
      <c r="A376" s="302" t="str">
        <f>IF(B376="","",ROW()-ROW($A$3)+'Diário 1º PA'!$P$1)</f>
        <v/>
      </c>
      <c r="B376" s="303"/>
      <c r="C376" s="304"/>
      <c r="D376" s="305"/>
      <c r="E376" s="306"/>
      <c r="F376" s="307"/>
      <c r="G376" s="305"/>
      <c r="H376" s="305"/>
      <c r="I376" s="306"/>
      <c r="J376" s="308" t="str">
        <f t="shared" si="1"/>
        <v/>
      </c>
      <c r="K376" s="308"/>
      <c r="L376" s="309"/>
      <c r="M376" s="308"/>
      <c r="N376" s="303"/>
      <c r="O376" s="305"/>
      <c r="P376" s="305"/>
      <c r="Q376" s="299"/>
      <c r="R376" s="299"/>
      <c r="S376" s="299"/>
    </row>
    <row r="377" spans="1:19" ht="13.5" customHeight="1" x14ac:dyDescent="0.2">
      <c r="A377" s="302" t="str">
        <f>IF(B377="","",ROW()-ROW($A$3)+'Diário 1º PA'!$P$1)</f>
        <v/>
      </c>
      <c r="B377" s="303"/>
      <c r="C377" s="304"/>
      <c r="D377" s="305"/>
      <c r="E377" s="306"/>
      <c r="F377" s="307"/>
      <c r="G377" s="305"/>
      <c r="H377" s="305"/>
      <c r="I377" s="306"/>
      <c r="J377" s="308" t="str">
        <f t="shared" si="1"/>
        <v/>
      </c>
      <c r="K377" s="308"/>
      <c r="L377" s="309"/>
      <c r="M377" s="308"/>
      <c r="N377" s="303"/>
      <c r="O377" s="305"/>
      <c r="P377" s="305"/>
      <c r="Q377" s="299"/>
      <c r="R377" s="299"/>
      <c r="S377" s="299"/>
    </row>
    <row r="378" spans="1:19" ht="13.5" customHeight="1" x14ac:dyDescent="0.2">
      <c r="A378" s="302" t="str">
        <f>IF(B378="","",ROW()-ROW($A$3)+'Diário 1º PA'!$P$1)</f>
        <v/>
      </c>
      <c r="B378" s="303"/>
      <c r="C378" s="304"/>
      <c r="D378" s="305"/>
      <c r="E378" s="306"/>
      <c r="F378" s="307"/>
      <c r="G378" s="305"/>
      <c r="H378" s="305"/>
      <c r="I378" s="306"/>
      <c r="J378" s="308" t="str">
        <f t="shared" si="1"/>
        <v/>
      </c>
      <c r="K378" s="308"/>
      <c r="L378" s="309"/>
      <c r="M378" s="308"/>
      <c r="N378" s="303"/>
      <c r="O378" s="305"/>
      <c r="P378" s="305"/>
      <c r="Q378" s="299"/>
      <c r="R378" s="299"/>
      <c r="S378" s="299"/>
    </row>
    <row r="379" spans="1:19" ht="13.5" customHeight="1" x14ac:dyDescent="0.2">
      <c r="A379" s="302" t="str">
        <f>IF(B379="","",ROW()-ROW($A$3)+'Diário 1º PA'!$P$1)</f>
        <v/>
      </c>
      <c r="B379" s="303"/>
      <c r="C379" s="304"/>
      <c r="D379" s="305"/>
      <c r="E379" s="306"/>
      <c r="F379" s="307"/>
      <c r="G379" s="305"/>
      <c r="H379" s="305"/>
      <c r="I379" s="306"/>
      <c r="J379" s="308" t="str">
        <f t="shared" si="1"/>
        <v/>
      </c>
      <c r="K379" s="308"/>
      <c r="L379" s="309"/>
      <c r="M379" s="308"/>
      <c r="N379" s="303"/>
      <c r="O379" s="305"/>
      <c r="P379" s="305"/>
      <c r="Q379" s="299"/>
      <c r="R379" s="299"/>
      <c r="S379" s="299"/>
    </row>
    <row r="380" spans="1:19" ht="13.5" customHeight="1" x14ac:dyDescent="0.2">
      <c r="A380" s="302" t="str">
        <f>IF(B380="","",ROW()-ROW($A$3)+'Diário 1º PA'!$P$1)</f>
        <v/>
      </c>
      <c r="B380" s="303"/>
      <c r="C380" s="304"/>
      <c r="D380" s="305"/>
      <c r="E380" s="306"/>
      <c r="F380" s="307"/>
      <c r="G380" s="305"/>
      <c r="H380" s="305"/>
      <c r="I380" s="306"/>
      <c r="J380" s="308" t="str">
        <f t="shared" si="1"/>
        <v/>
      </c>
      <c r="K380" s="308"/>
      <c r="L380" s="309"/>
      <c r="M380" s="308"/>
      <c r="N380" s="303"/>
      <c r="O380" s="305"/>
      <c r="P380" s="305"/>
      <c r="Q380" s="299"/>
      <c r="R380" s="299"/>
      <c r="S380" s="299"/>
    </row>
    <row r="381" spans="1:19" ht="13.5" customHeight="1" x14ac:dyDescent="0.2">
      <c r="A381" s="302" t="str">
        <f>IF(B381="","",ROW()-ROW($A$3)+'Diário 1º PA'!$P$1)</f>
        <v/>
      </c>
      <c r="B381" s="303"/>
      <c r="C381" s="304"/>
      <c r="D381" s="305"/>
      <c r="E381" s="306"/>
      <c r="F381" s="307"/>
      <c r="G381" s="305"/>
      <c r="H381" s="305"/>
      <c r="I381" s="306"/>
      <c r="J381" s="308" t="str">
        <f t="shared" si="1"/>
        <v/>
      </c>
      <c r="K381" s="308"/>
      <c r="L381" s="309"/>
      <c r="M381" s="308"/>
      <c r="N381" s="303"/>
      <c r="O381" s="305"/>
      <c r="P381" s="305"/>
      <c r="Q381" s="299"/>
      <c r="R381" s="299"/>
      <c r="S381" s="299"/>
    </row>
    <row r="382" spans="1:19" ht="13.5" customHeight="1" x14ac:dyDescent="0.2">
      <c r="A382" s="302" t="str">
        <f>IF(B382="","",ROW()-ROW($A$3)+'Diário 1º PA'!$P$1)</f>
        <v/>
      </c>
      <c r="B382" s="303"/>
      <c r="C382" s="304"/>
      <c r="D382" s="305"/>
      <c r="E382" s="306"/>
      <c r="F382" s="307"/>
      <c r="G382" s="305"/>
      <c r="H382" s="305"/>
      <c r="I382" s="306"/>
      <c r="J382" s="308" t="str">
        <f t="shared" si="1"/>
        <v/>
      </c>
      <c r="K382" s="308"/>
      <c r="L382" s="309"/>
      <c r="M382" s="308"/>
      <c r="N382" s="303"/>
      <c r="O382" s="305"/>
      <c r="P382" s="305"/>
      <c r="Q382" s="299"/>
      <c r="R382" s="299"/>
      <c r="S382" s="299"/>
    </row>
    <row r="383" spans="1:19" ht="13.5" customHeight="1" x14ac:dyDescent="0.2">
      <c r="A383" s="302" t="str">
        <f>IF(B383="","",ROW()-ROW($A$3)+'Diário 1º PA'!$P$1)</f>
        <v/>
      </c>
      <c r="B383" s="303"/>
      <c r="C383" s="304"/>
      <c r="D383" s="305"/>
      <c r="E383" s="306"/>
      <c r="F383" s="307"/>
      <c r="G383" s="305"/>
      <c r="H383" s="305"/>
      <c r="I383" s="306"/>
      <c r="J383" s="308" t="str">
        <f t="shared" si="1"/>
        <v/>
      </c>
      <c r="K383" s="308"/>
      <c r="L383" s="309"/>
      <c r="M383" s="308"/>
      <c r="N383" s="303"/>
      <c r="O383" s="305"/>
      <c r="P383" s="305"/>
      <c r="Q383" s="299"/>
      <c r="R383" s="299"/>
      <c r="S383" s="299"/>
    </row>
    <row r="384" spans="1:19" ht="13.5" customHeight="1" x14ac:dyDescent="0.2">
      <c r="A384" s="302" t="str">
        <f>IF(B384="","",ROW()-ROW($A$3)+'Diário 1º PA'!$P$1)</f>
        <v/>
      </c>
      <c r="B384" s="303"/>
      <c r="C384" s="304"/>
      <c r="D384" s="305"/>
      <c r="E384" s="306"/>
      <c r="F384" s="307"/>
      <c r="G384" s="305"/>
      <c r="H384" s="305"/>
      <c r="I384" s="306"/>
      <c r="J384" s="308" t="str">
        <f t="shared" si="1"/>
        <v/>
      </c>
      <c r="K384" s="308"/>
      <c r="L384" s="309"/>
      <c r="M384" s="308"/>
      <c r="N384" s="303"/>
      <c r="O384" s="305"/>
      <c r="P384" s="305"/>
      <c r="Q384" s="299"/>
      <c r="R384" s="299"/>
      <c r="S384" s="299"/>
    </row>
    <row r="385" spans="1:19" ht="13.5" customHeight="1" x14ac:dyDescent="0.2">
      <c r="A385" s="302" t="str">
        <f>IF(B385="","",ROW()-ROW($A$3)+'Diário 1º PA'!$P$1)</f>
        <v/>
      </c>
      <c r="B385" s="303"/>
      <c r="C385" s="304"/>
      <c r="D385" s="305"/>
      <c r="E385" s="306"/>
      <c r="F385" s="307"/>
      <c r="G385" s="305"/>
      <c r="H385" s="305"/>
      <c r="I385" s="306"/>
      <c r="J385" s="308" t="str">
        <f t="shared" si="1"/>
        <v/>
      </c>
      <c r="K385" s="308"/>
      <c r="L385" s="309"/>
      <c r="M385" s="308"/>
      <c r="N385" s="303"/>
      <c r="O385" s="305"/>
      <c r="P385" s="305"/>
      <c r="Q385" s="299"/>
      <c r="R385" s="299"/>
      <c r="S385" s="299"/>
    </row>
    <row r="386" spans="1:19" ht="13.5" customHeight="1" x14ac:dyDescent="0.2">
      <c r="A386" s="302" t="str">
        <f>IF(B386="","",ROW()-ROW($A$3)+'Diário 1º PA'!$P$1)</f>
        <v/>
      </c>
      <c r="B386" s="303"/>
      <c r="C386" s="304"/>
      <c r="D386" s="305"/>
      <c r="E386" s="306"/>
      <c r="F386" s="307"/>
      <c r="G386" s="305"/>
      <c r="H386" s="305"/>
      <c r="I386" s="306"/>
      <c r="J386" s="308" t="str">
        <f t="shared" si="1"/>
        <v/>
      </c>
      <c r="K386" s="308"/>
      <c r="L386" s="309"/>
      <c r="M386" s="308"/>
      <c r="N386" s="303"/>
      <c r="O386" s="305"/>
      <c r="P386" s="305"/>
      <c r="Q386" s="299"/>
      <c r="R386" s="299"/>
      <c r="S386" s="299"/>
    </row>
    <row r="387" spans="1:19" ht="13.5" customHeight="1" x14ac:dyDescent="0.2">
      <c r="A387" s="302" t="str">
        <f>IF(B387="","",ROW()-ROW($A$3)+'Diário 1º PA'!$P$1)</f>
        <v/>
      </c>
      <c r="B387" s="303"/>
      <c r="C387" s="304"/>
      <c r="D387" s="305"/>
      <c r="E387" s="306"/>
      <c r="F387" s="307"/>
      <c r="G387" s="305"/>
      <c r="H387" s="305"/>
      <c r="I387" s="306"/>
      <c r="J387" s="308" t="str">
        <f t="shared" si="1"/>
        <v/>
      </c>
      <c r="K387" s="308"/>
      <c r="L387" s="309"/>
      <c r="M387" s="308"/>
      <c r="N387" s="303"/>
      <c r="O387" s="305"/>
      <c r="P387" s="305"/>
      <c r="Q387" s="299"/>
      <c r="R387" s="299"/>
      <c r="S387" s="299"/>
    </row>
    <row r="388" spans="1:19" ht="13.5" customHeight="1" x14ac:dyDescent="0.2">
      <c r="A388" s="302" t="str">
        <f>IF(B388="","",ROW()-ROW($A$3)+'Diário 1º PA'!$P$1)</f>
        <v/>
      </c>
      <c r="B388" s="303"/>
      <c r="C388" s="304"/>
      <c r="D388" s="305"/>
      <c r="E388" s="306"/>
      <c r="F388" s="307"/>
      <c r="G388" s="305"/>
      <c r="H388" s="305"/>
      <c r="I388" s="306"/>
      <c r="J388" s="308" t="str">
        <f t="shared" si="1"/>
        <v/>
      </c>
      <c r="K388" s="308"/>
      <c r="L388" s="309"/>
      <c r="M388" s="308"/>
      <c r="N388" s="303"/>
      <c r="O388" s="305"/>
      <c r="P388" s="305"/>
      <c r="Q388" s="299"/>
      <c r="R388" s="299"/>
      <c r="S388" s="299"/>
    </row>
    <row r="389" spans="1:19" ht="13.5" customHeight="1" x14ac:dyDescent="0.2">
      <c r="A389" s="302" t="str">
        <f>IF(B389="","",ROW()-ROW($A$3)+'Diário 1º PA'!$P$1)</f>
        <v/>
      </c>
      <c r="B389" s="303"/>
      <c r="C389" s="304"/>
      <c r="D389" s="305"/>
      <c r="E389" s="306"/>
      <c r="F389" s="307"/>
      <c r="G389" s="305"/>
      <c r="H389" s="305"/>
      <c r="I389" s="306"/>
      <c r="J389" s="308" t="str">
        <f t="shared" si="1"/>
        <v/>
      </c>
      <c r="K389" s="308"/>
      <c r="L389" s="309"/>
      <c r="M389" s="308"/>
      <c r="N389" s="303"/>
      <c r="O389" s="305"/>
      <c r="P389" s="305"/>
      <c r="Q389" s="299"/>
      <c r="R389" s="299"/>
      <c r="S389" s="299"/>
    </row>
    <row r="390" spans="1:19" ht="13.5" customHeight="1" x14ac:dyDescent="0.2">
      <c r="A390" s="302" t="str">
        <f>IF(B390="","",ROW()-ROW($A$3)+'Diário 1º PA'!$P$1)</f>
        <v/>
      </c>
      <c r="B390" s="303"/>
      <c r="C390" s="304"/>
      <c r="D390" s="305"/>
      <c r="E390" s="306"/>
      <c r="F390" s="307"/>
      <c r="G390" s="305"/>
      <c r="H390" s="305"/>
      <c r="I390" s="306"/>
      <c r="J390" s="308" t="str">
        <f t="shared" si="1"/>
        <v/>
      </c>
      <c r="K390" s="308"/>
      <c r="L390" s="309"/>
      <c r="M390" s="308"/>
      <c r="N390" s="303"/>
      <c r="O390" s="305"/>
      <c r="P390" s="305"/>
      <c r="Q390" s="299"/>
      <c r="R390" s="299"/>
      <c r="S390" s="299"/>
    </row>
    <row r="391" spans="1:19" ht="13.5" customHeight="1" x14ac:dyDescent="0.2">
      <c r="A391" s="302" t="str">
        <f>IF(B391="","",ROW()-ROW($A$3)+'Diário 1º PA'!$P$1)</f>
        <v/>
      </c>
      <c r="B391" s="303"/>
      <c r="C391" s="304"/>
      <c r="D391" s="305"/>
      <c r="E391" s="306"/>
      <c r="F391" s="307"/>
      <c r="G391" s="305"/>
      <c r="H391" s="305"/>
      <c r="I391" s="306"/>
      <c r="J391" s="308" t="str">
        <f t="shared" si="1"/>
        <v/>
      </c>
      <c r="K391" s="308"/>
      <c r="L391" s="309"/>
      <c r="M391" s="308"/>
      <c r="N391" s="303"/>
      <c r="O391" s="305"/>
      <c r="P391" s="305"/>
      <c r="Q391" s="299"/>
      <c r="R391" s="299"/>
      <c r="S391" s="299"/>
    </row>
    <row r="392" spans="1:19" ht="13.5" customHeight="1" x14ac:dyDescent="0.2">
      <c r="A392" s="302" t="str">
        <f>IF(B392="","",ROW()-ROW($A$3)+'Diário 1º PA'!$P$1)</f>
        <v/>
      </c>
      <c r="B392" s="303"/>
      <c r="C392" s="304"/>
      <c r="D392" s="305"/>
      <c r="E392" s="306"/>
      <c r="F392" s="307"/>
      <c r="G392" s="305"/>
      <c r="H392" s="305"/>
      <c r="I392" s="306"/>
      <c r="J392" s="308" t="str">
        <f t="shared" si="1"/>
        <v/>
      </c>
      <c r="K392" s="308"/>
      <c r="L392" s="309"/>
      <c r="M392" s="308"/>
      <c r="N392" s="303"/>
      <c r="O392" s="305"/>
      <c r="P392" s="305"/>
      <c r="Q392" s="299"/>
      <c r="R392" s="299"/>
      <c r="S392" s="299"/>
    </row>
    <row r="393" spans="1:19" ht="13.5" customHeight="1" x14ac:dyDescent="0.2">
      <c r="A393" s="302" t="str">
        <f>IF(B393="","",ROW()-ROW($A$3)+'Diário 1º PA'!$P$1)</f>
        <v/>
      </c>
      <c r="B393" s="303"/>
      <c r="C393" s="304"/>
      <c r="D393" s="305"/>
      <c r="E393" s="306"/>
      <c r="F393" s="307"/>
      <c r="G393" s="305"/>
      <c r="H393" s="305"/>
      <c r="I393" s="306"/>
      <c r="J393" s="308" t="str">
        <f t="shared" si="1"/>
        <v/>
      </c>
      <c r="K393" s="308"/>
      <c r="L393" s="309"/>
      <c r="M393" s="308"/>
      <c r="N393" s="303"/>
      <c r="O393" s="305"/>
      <c r="P393" s="305"/>
      <c r="Q393" s="299"/>
      <c r="R393" s="299"/>
      <c r="S393" s="299"/>
    </row>
    <row r="394" spans="1:19" ht="13.5" customHeight="1" x14ac:dyDescent="0.2">
      <c r="A394" s="302" t="str">
        <f>IF(B394="","",ROW()-ROW($A$3)+'Diário 1º PA'!$P$1)</f>
        <v/>
      </c>
      <c r="B394" s="303"/>
      <c r="C394" s="304"/>
      <c r="D394" s="305"/>
      <c r="E394" s="306"/>
      <c r="F394" s="307"/>
      <c r="G394" s="305"/>
      <c r="H394" s="305"/>
      <c r="I394" s="306"/>
      <c r="J394" s="308" t="str">
        <f t="shared" si="1"/>
        <v/>
      </c>
      <c r="K394" s="308"/>
      <c r="L394" s="309"/>
      <c r="M394" s="308"/>
      <c r="N394" s="303"/>
      <c r="O394" s="305"/>
      <c r="P394" s="305"/>
      <c r="Q394" s="299"/>
      <c r="R394" s="299"/>
      <c r="S394" s="299"/>
    </row>
    <row r="395" spans="1:19" ht="13.5" customHeight="1" x14ac:dyDescent="0.2">
      <c r="A395" s="302" t="str">
        <f>IF(B395="","",ROW()-ROW($A$3)+'Diário 1º PA'!$P$1)</f>
        <v/>
      </c>
      <c r="B395" s="303"/>
      <c r="C395" s="304"/>
      <c r="D395" s="305"/>
      <c r="E395" s="306"/>
      <c r="F395" s="307"/>
      <c r="G395" s="305"/>
      <c r="H395" s="305"/>
      <c r="I395" s="306"/>
      <c r="J395" s="308" t="str">
        <f t="shared" si="1"/>
        <v/>
      </c>
      <c r="K395" s="308"/>
      <c r="L395" s="309"/>
      <c r="M395" s="308"/>
      <c r="N395" s="303"/>
      <c r="O395" s="305"/>
      <c r="P395" s="305"/>
      <c r="Q395" s="299"/>
      <c r="R395" s="299"/>
      <c r="S395" s="299"/>
    </row>
    <row r="396" spans="1:19" ht="13.5" customHeight="1" x14ac:dyDescent="0.2">
      <c r="A396" s="302" t="str">
        <f>IF(B396="","",ROW()-ROW($A$3)+'Diário 1º PA'!$P$1)</f>
        <v/>
      </c>
      <c r="B396" s="303"/>
      <c r="C396" s="304"/>
      <c r="D396" s="305"/>
      <c r="E396" s="306"/>
      <c r="F396" s="307"/>
      <c r="G396" s="305"/>
      <c r="H396" s="305"/>
      <c r="I396" s="306"/>
      <c r="J396" s="308" t="str">
        <f t="shared" si="1"/>
        <v/>
      </c>
      <c r="K396" s="308"/>
      <c r="L396" s="309"/>
      <c r="M396" s="308"/>
      <c r="N396" s="303"/>
      <c r="O396" s="305"/>
      <c r="P396" s="305"/>
      <c r="Q396" s="299"/>
      <c r="R396" s="299"/>
      <c r="S396" s="299"/>
    </row>
    <row r="397" spans="1:19" ht="13.5" customHeight="1" x14ac:dyDescent="0.2">
      <c r="A397" s="302" t="str">
        <f>IF(B397="","",ROW()-ROW($A$3)+'Diário 1º PA'!$P$1)</f>
        <v/>
      </c>
      <c r="B397" s="303"/>
      <c r="C397" s="304"/>
      <c r="D397" s="305"/>
      <c r="E397" s="306"/>
      <c r="F397" s="307"/>
      <c r="G397" s="305"/>
      <c r="H397" s="305"/>
      <c r="I397" s="306"/>
      <c r="J397" s="308" t="str">
        <f t="shared" si="1"/>
        <v/>
      </c>
      <c r="K397" s="308"/>
      <c r="L397" s="309"/>
      <c r="M397" s="308"/>
      <c r="N397" s="303"/>
      <c r="O397" s="305"/>
      <c r="P397" s="305"/>
      <c r="Q397" s="299"/>
      <c r="R397" s="299"/>
      <c r="S397" s="299"/>
    </row>
    <row r="398" spans="1:19" ht="13.5" customHeight="1" x14ac:dyDescent="0.2">
      <c r="A398" s="302" t="str">
        <f>IF(B398="","",ROW()-ROW($A$3)+'Diário 1º PA'!$P$1)</f>
        <v/>
      </c>
      <c r="B398" s="303"/>
      <c r="C398" s="304"/>
      <c r="D398" s="305"/>
      <c r="E398" s="306"/>
      <c r="F398" s="307"/>
      <c r="G398" s="305"/>
      <c r="H398" s="305"/>
      <c r="I398" s="306"/>
      <c r="J398" s="308" t="str">
        <f t="shared" si="1"/>
        <v/>
      </c>
      <c r="K398" s="308"/>
      <c r="L398" s="309"/>
      <c r="M398" s="308"/>
      <c r="N398" s="303"/>
      <c r="O398" s="305"/>
      <c r="P398" s="305"/>
      <c r="Q398" s="299"/>
      <c r="R398" s="299"/>
      <c r="S398" s="299"/>
    </row>
    <row r="399" spans="1:19" ht="13.5" customHeight="1" x14ac:dyDescent="0.2">
      <c r="A399" s="302" t="str">
        <f>IF(B399="","",ROW()-ROW($A$3)+'Diário 1º PA'!$P$1)</f>
        <v/>
      </c>
      <c r="B399" s="303"/>
      <c r="C399" s="304"/>
      <c r="D399" s="305"/>
      <c r="E399" s="306"/>
      <c r="F399" s="307"/>
      <c r="G399" s="305"/>
      <c r="H399" s="305"/>
      <c r="I399" s="306"/>
      <c r="J399" s="308" t="str">
        <f t="shared" si="1"/>
        <v/>
      </c>
      <c r="K399" s="308"/>
      <c r="L399" s="309"/>
      <c r="M399" s="308"/>
      <c r="N399" s="303"/>
      <c r="O399" s="305"/>
      <c r="P399" s="305"/>
      <c r="Q399" s="299"/>
      <c r="R399" s="299"/>
      <c r="S399" s="299"/>
    </row>
    <row r="400" spans="1:19" ht="13.5" customHeight="1" x14ac:dyDescent="0.2">
      <c r="A400" s="302" t="str">
        <f>IF(B400="","",ROW()-ROW($A$3)+'Diário 1º PA'!$P$1)</f>
        <v/>
      </c>
      <c r="B400" s="303"/>
      <c r="C400" s="304"/>
      <c r="D400" s="305"/>
      <c r="E400" s="306"/>
      <c r="F400" s="307"/>
      <c r="G400" s="306"/>
      <c r="H400" s="305"/>
      <c r="I400" s="306"/>
      <c r="J400" s="308" t="str">
        <f t="shared" si="1"/>
        <v/>
      </c>
      <c r="K400" s="308"/>
      <c r="L400" s="309"/>
      <c r="M400" s="308"/>
      <c r="N400" s="303"/>
      <c r="O400" s="305"/>
      <c r="P400" s="305"/>
      <c r="Q400" s="299"/>
      <c r="R400" s="299"/>
      <c r="S400" s="299"/>
    </row>
    <row r="401" spans="1:19" ht="13.5" customHeight="1" x14ac:dyDescent="0.2">
      <c r="A401" s="302" t="str">
        <f>IF(B401="","",ROW()-ROW($A$3)+'Diário 1º PA'!$P$1)</f>
        <v/>
      </c>
      <c r="B401" s="303"/>
      <c r="C401" s="304"/>
      <c r="D401" s="305"/>
      <c r="E401" s="306"/>
      <c r="F401" s="307"/>
      <c r="G401" s="306"/>
      <c r="H401" s="305"/>
      <c r="I401" s="306"/>
      <c r="J401" s="308" t="str">
        <f t="shared" si="1"/>
        <v/>
      </c>
      <c r="K401" s="308"/>
      <c r="L401" s="309"/>
      <c r="M401" s="308"/>
      <c r="N401" s="303"/>
      <c r="O401" s="305"/>
      <c r="P401" s="305"/>
      <c r="Q401" s="299"/>
      <c r="R401" s="299"/>
      <c r="S401" s="299"/>
    </row>
    <row r="402" spans="1:19" ht="13.5" customHeight="1" x14ac:dyDescent="0.2">
      <c r="A402" s="302" t="str">
        <f>IF(B402="","",ROW()-ROW($A$3)+'Diário 1º PA'!$P$1)</f>
        <v/>
      </c>
      <c r="B402" s="303"/>
      <c r="C402" s="304"/>
      <c r="D402" s="305"/>
      <c r="E402" s="306"/>
      <c r="F402" s="307"/>
      <c r="G402" s="306"/>
      <c r="H402" s="305"/>
      <c r="I402" s="306"/>
      <c r="J402" s="308" t="str">
        <f t="shared" si="1"/>
        <v/>
      </c>
      <c r="K402" s="308"/>
      <c r="L402" s="309"/>
      <c r="M402" s="308"/>
      <c r="N402" s="303"/>
      <c r="O402" s="305"/>
      <c r="P402" s="305"/>
      <c r="Q402" s="299"/>
      <c r="R402" s="299"/>
      <c r="S402" s="299"/>
    </row>
    <row r="403" spans="1:19" ht="13.5" customHeight="1" x14ac:dyDescent="0.2">
      <c r="A403" s="302" t="str">
        <f>IF(B403="","",ROW()-ROW($A$3)+'Diário 1º PA'!$P$1)</f>
        <v/>
      </c>
      <c r="B403" s="303"/>
      <c r="C403" s="304"/>
      <c r="D403" s="305"/>
      <c r="E403" s="306"/>
      <c r="F403" s="307"/>
      <c r="G403" s="305"/>
      <c r="H403" s="305"/>
      <c r="I403" s="306"/>
      <c r="J403" s="308" t="str">
        <f t="shared" si="1"/>
        <v/>
      </c>
      <c r="K403" s="308"/>
      <c r="L403" s="309"/>
      <c r="M403" s="308"/>
      <c r="N403" s="303"/>
      <c r="O403" s="305"/>
      <c r="P403" s="305"/>
      <c r="Q403" s="299"/>
      <c r="R403" s="299"/>
      <c r="S403" s="299"/>
    </row>
    <row r="404" spans="1:19" ht="13.5" customHeight="1" x14ac:dyDescent="0.2">
      <c r="A404" s="302" t="str">
        <f>IF(B404="","",ROW()-ROW($A$3)+'Diário 1º PA'!$P$1)</f>
        <v/>
      </c>
      <c r="B404" s="303"/>
      <c r="C404" s="304"/>
      <c r="D404" s="305"/>
      <c r="E404" s="306"/>
      <c r="F404" s="307"/>
      <c r="G404" s="305"/>
      <c r="H404" s="305"/>
      <c r="I404" s="306"/>
      <c r="J404" s="308" t="str">
        <f t="shared" si="1"/>
        <v/>
      </c>
      <c r="K404" s="308"/>
      <c r="L404" s="309"/>
      <c r="M404" s="308"/>
      <c r="N404" s="303"/>
      <c r="O404" s="305"/>
      <c r="P404" s="305"/>
      <c r="Q404" s="299"/>
      <c r="R404" s="299"/>
      <c r="S404" s="299"/>
    </row>
    <row r="405" spans="1:19" ht="13.5" customHeight="1" x14ac:dyDescent="0.2">
      <c r="A405" s="302" t="str">
        <f>IF(B405="","",ROW()-ROW($A$3)+'Diário 1º PA'!$P$1)</f>
        <v/>
      </c>
      <c r="B405" s="303"/>
      <c r="C405" s="304"/>
      <c r="D405" s="305"/>
      <c r="E405" s="306"/>
      <c r="F405" s="307"/>
      <c r="G405" s="305"/>
      <c r="H405" s="305"/>
      <c r="I405" s="306"/>
      <c r="J405" s="308" t="str">
        <f t="shared" si="1"/>
        <v/>
      </c>
      <c r="K405" s="308"/>
      <c r="L405" s="309"/>
      <c r="M405" s="308"/>
      <c r="N405" s="303"/>
      <c r="O405" s="305"/>
      <c r="P405" s="305"/>
      <c r="Q405" s="299"/>
      <c r="R405" s="299"/>
      <c r="S405" s="299"/>
    </row>
    <row r="406" spans="1:19" ht="13.5" customHeight="1" x14ac:dyDescent="0.2">
      <c r="A406" s="302" t="str">
        <f>IF(B406="","",ROW()-ROW($A$3)+'Diário 1º PA'!$P$1)</f>
        <v/>
      </c>
      <c r="B406" s="303"/>
      <c r="C406" s="304"/>
      <c r="D406" s="305"/>
      <c r="E406" s="306"/>
      <c r="F406" s="307"/>
      <c r="G406" s="305"/>
      <c r="H406" s="305"/>
      <c r="I406" s="306"/>
      <c r="J406" s="308" t="str">
        <f t="shared" si="1"/>
        <v/>
      </c>
      <c r="K406" s="308"/>
      <c r="L406" s="309"/>
      <c r="M406" s="308"/>
      <c r="N406" s="303"/>
      <c r="O406" s="305"/>
      <c r="P406" s="305"/>
      <c r="Q406" s="299"/>
      <c r="R406" s="299"/>
      <c r="S406" s="299"/>
    </row>
    <row r="407" spans="1:19" ht="13.5" customHeight="1" x14ac:dyDescent="0.2">
      <c r="A407" s="302" t="str">
        <f>IF(B407="","",ROW()-ROW($A$3)+'Diário 1º PA'!$P$1)</f>
        <v/>
      </c>
      <c r="B407" s="303"/>
      <c r="C407" s="304"/>
      <c r="D407" s="305"/>
      <c r="E407" s="306"/>
      <c r="F407" s="307"/>
      <c r="G407" s="305"/>
      <c r="H407" s="305"/>
      <c r="I407" s="306"/>
      <c r="J407" s="308" t="str">
        <f t="shared" si="1"/>
        <v/>
      </c>
      <c r="K407" s="308"/>
      <c r="L407" s="309"/>
      <c r="M407" s="308"/>
      <c r="N407" s="303"/>
      <c r="O407" s="305"/>
      <c r="P407" s="305"/>
      <c r="Q407" s="299"/>
      <c r="R407" s="299"/>
      <c r="S407" s="299"/>
    </row>
    <row r="408" spans="1:19" ht="13.5" customHeight="1" x14ac:dyDescent="0.2">
      <c r="A408" s="302" t="str">
        <f>IF(B408="","",ROW()-ROW($A$3)+'Diário 1º PA'!$P$1)</f>
        <v/>
      </c>
      <c r="B408" s="303"/>
      <c r="C408" s="304"/>
      <c r="D408" s="305"/>
      <c r="E408" s="306"/>
      <c r="F408" s="307"/>
      <c r="G408" s="305"/>
      <c r="H408" s="305"/>
      <c r="I408" s="306"/>
      <c r="J408" s="308" t="str">
        <f t="shared" si="1"/>
        <v/>
      </c>
      <c r="K408" s="308"/>
      <c r="L408" s="309"/>
      <c r="M408" s="308"/>
      <c r="N408" s="303"/>
      <c r="O408" s="305"/>
      <c r="P408" s="305"/>
      <c r="Q408" s="299"/>
      <c r="R408" s="299"/>
      <c r="S408" s="299"/>
    </row>
    <row r="409" spans="1:19" ht="13.5" customHeight="1" x14ac:dyDescent="0.2">
      <c r="A409" s="302" t="str">
        <f>IF(B409="","",ROW()-ROW($A$3)+'Diário 1º PA'!$P$1)</f>
        <v/>
      </c>
      <c r="B409" s="303"/>
      <c r="C409" s="304"/>
      <c r="D409" s="305"/>
      <c r="E409" s="306"/>
      <c r="F409" s="307"/>
      <c r="G409" s="305"/>
      <c r="H409" s="305"/>
      <c r="I409" s="306"/>
      <c r="J409" s="308" t="str">
        <f t="shared" si="1"/>
        <v/>
      </c>
      <c r="K409" s="308"/>
      <c r="L409" s="309"/>
      <c r="M409" s="308"/>
      <c r="N409" s="303"/>
      <c r="O409" s="305"/>
      <c r="P409" s="305"/>
      <c r="Q409" s="299"/>
      <c r="R409" s="299"/>
      <c r="S409" s="299"/>
    </row>
    <row r="410" spans="1:19" ht="13.5" customHeight="1" x14ac:dyDescent="0.2">
      <c r="A410" s="302" t="str">
        <f>IF(B410="","",ROW()-ROW($A$3)+'Diário 1º PA'!$P$1)</f>
        <v/>
      </c>
      <c r="B410" s="303"/>
      <c r="C410" s="304"/>
      <c r="D410" s="305"/>
      <c r="E410" s="306"/>
      <c r="F410" s="307"/>
      <c r="G410" s="305"/>
      <c r="H410" s="305"/>
      <c r="I410" s="306"/>
      <c r="J410" s="308" t="str">
        <f t="shared" si="1"/>
        <v/>
      </c>
      <c r="K410" s="308"/>
      <c r="L410" s="309"/>
      <c r="M410" s="308"/>
      <c r="N410" s="303"/>
      <c r="O410" s="305"/>
      <c r="P410" s="305"/>
      <c r="Q410" s="299"/>
      <c r="R410" s="299"/>
      <c r="S410" s="299"/>
    </row>
    <row r="411" spans="1:19" ht="13.5" customHeight="1" x14ac:dyDescent="0.2">
      <c r="A411" s="302" t="str">
        <f>IF(B411="","",ROW()-ROW($A$3)+'Diário 1º PA'!$P$1)</f>
        <v/>
      </c>
      <c r="B411" s="303"/>
      <c r="C411" s="304"/>
      <c r="D411" s="305"/>
      <c r="E411" s="306"/>
      <c r="F411" s="307"/>
      <c r="G411" s="305"/>
      <c r="H411" s="305"/>
      <c r="I411" s="306"/>
      <c r="J411" s="308" t="str">
        <f t="shared" si="1"/>
        <v/>
      </c>
      <c r="K411" s="308"/>
      <c r="L411" s="309"/>
      <c r="M411" s="308"/>
      <c r="N411" s="303"/>
      <c r="O411" s="305"/>
      <c r="P411" s="305"/>
      <c r="Q411" s="299"/>
      <c r="R411" s="299"/>
      <c r="S411" s="299"/>
    </row>
    <row r="412" spans="1:19" ht="13.5" customHeight="1" x14ac:dyDescent="0.2">
      <c r="A412" s="302" t="str">
        <f>IF(B412="","",ROW()-ROW($A$3)+'Diário 1º PA'!$P$1)</f>
        <v/>
      </c>
      <c r="B412" s="303"/>
      <c r="C412" s="304"/>
      <c r="D412" s="305"/>
      <c r="E412" s="306"/>
      <c r="F412" s="307"/>
      <c r="G412" s="305"/>
      <c r="H412" s="305"/>
      <c r="I412" s="306"/>
      <c r="J412" s="308" t="str">
        <f t="shared" si="1"/>
        <v/>
      </c>
      <c r="K412" s="308"/>
      <c r="L412" s="309"/>
      <c r="M412" s="308"/>
      <c r="N412" s="303"/>
      <c r="O412" s="305"/>
      <c r="P412" s="305"/>
      <c r="Q412" s="299"/>
      <c r="R412" s="299"/>
      <c r="S412" s="299"/>
    </row>
    <row r="413" spans="1:19" ht="13.5" customHeight="1" x14ac:dyDescent="0.2">
      <c r="A413" s="302" t="str">
        <f>IF(B413="","",ROW()-ROW($A$3)+'Diário 1º PA'!$P$1)</f>
        <v/>
      </c>
      <c r="B413" s="303"/>
      <c r="C413" s="304"/>
      <c r="D413" s="305"/>
      <c r="E413" s="306"/>
      <c r="F413" s="307"/>
      <c r="G413" s="305"/>
      <c r="H413" s="305"/>
      <c r="I413" s="306"/>
      <c r="J413" s="308" t="str">
        <f t="shared" si="1"/>
        <v/>
      </c>
      <c r="K413" s="308"/>
      <c r="L413" s="309"/>
      <c r="M413" s="308"/>
      <c r="N413" s="303"/>
      <c r="O413" s="305"/>
      <c r="P413" s="305"/>
      <c r="Q413" s="299"/>
      <c r="R413" s="299"/>
      <c r="S413" s="299"/>
    </row>
    <row r="414" spans="1:19" ht="13.5" customHeight="1" x14ac:dyDescent="0.2">
      <c r="A414" s="302" t="str">
        <f>IF(B414="","",ROW()-ROW($A$3)+'Diário 1º PA'!$P$1)</f>
        <v/>
      </c>
      <c r="B414" s="303"/>
      <c r="C414" s="304"/>
      <c r="D414" s="305"/>
      <c r="E414" s="306"/>
      <c r="F414" s="307"/>
      <c r="G414" s="306"/>
      <c r="H414" s="305"/>
      <c r="I414" s="306"/>
      <c r="J414" s="308" t="str">
        <f t="shared" si="1"/>
        <v/>
      </c>
      <c r="K414" s="308"/>
      <c r="L414" s="309"/>
      <c r="M414" s="308"/>
      <c r="N414" s="303"/>
      <c r="O414" s="305"/>
      <c r="P414" s="305"/>
      <c r="Q414" s="299"/>
      <c r="R414" s="299"/>
      <c r="S414" s="299"/>
    </row>
    <row r="415" spans="1:19" ht="13.5" customHeight="1" x14ac:dyDescent="0.2">
      <c r="A415" s="302" t="str">
        <f>IF(B415="","",ROW()-ROW($A$3)+'Diário 1º PA'!$P$1)</f>
        <v/>
      </c>
      <c r="B415" s="303"/>
      <c r="C415" s="304"/>
      <c r="D415" s="305"/>
      <c r="E415" s="306"/>
      <c r="F415" s="307"/>
      <c r="G415" s="306"/>
      <c r="H415" s="305"/>
      <c r="I415" s="306"/>
      <c r="J415" s="308" t="str">
        <f t="shared" si="1"/>
        <v/>
      </c>
      <c r="K415" s="308"/>
      <c r="L415" s="309"/>
      <c r="M415" s="308"/>
      <c r="N415" s="303"/>
      <c r="O415" s="305"/>
      <c r="P415" s="305"/>
      <c r="Q415" s="299"/>
      <c r="R415" s="299"/>
      <c r="S415" s="299"/>
    </row>
    <row r="416" spans="1:19" ht="13.5" customHeight="1" x14ac:dyDescent="0.2">
      <c r="A416" s="302" t="str">
        <f>IF(B416="","",ROW()-ROW($A$3)+'Diário 1º PA'!$P$1)</f>
        <v/>
      </c>
      <c r="B416" s="303"/>
      <c r="C416" s="304"/>
      <c r="D416" s="305"/>
      <c r="E416" s="306"/>
      <c r="F416" s="307"/>
      <c r="G416" s="306"/>
      <c r="H416" s="305"/>
      <c r="I416" s="306"/>
      <c r="J416" s="308" t="str">
        <f t="shared" si="1"/>
        <v/>
      </c>
      <c r="K416" s="308"/>
      <c r="L416" s="309"/>
      <c r="M416" s="308"/>
      <c r="N416" s="303"/>
      <c r="O416" s="305"/>
      <c r="P416" s="305"/>
      <c r="Q416" s="299"/>
      <c r="R416" s="299"/>
      <c r="S416" s="299"/>
    </row>
    <row r="417" spans="1:19" ht="13.5" customHeight="1" x14ac:dyDescent="0.2">
      <c r="A417" s="302" t="str">
        <f>IF(B417="","",ROW()-ROW($A$3)+'Diário 1º PA'!$P$1)</f>
        <v/>
      </c>
      <c r="B417" s="303"/>
      <c r="C417" s="304"/>
      <c r="D417" s="305"/>
      <c r="E417" s="306"/>
      <c r="F417" s="307"/>
      <c r="G417" s="305"/>
      <c r="H417" s="305"/>
      <c r="I417" s="306"/>
      <c r="J417" s="308" t="str">
        <f t="shared" si="1"/>
        <v/>
      </c>
      <c r="K417" s="308"/>
      <c r="L417" s="309"/>
      <c r="M417" s="308"/>
      <c r="N417" s="303"/>
      <c r="O417" s="305"/>
      <c r="P417" s="305"/>
      <c r="Q417" s="299"/>
      <c r="R417" s="299"/>
      <c r="S417" s="299"/>
    </row>
    <row r="418" spans="1:19" ht="13.5" customHeight="1" x14ac:dyDescent="0.2">
      <c r="A418" s="302" t="str">
        <f>IF(B418="","",ROW()-ROW($A$3)+'Diário 1º PA'!$P$1)</f>
        <v/>
      </c>
      <c r="B418" s="303"/>
      <c r="C418" s="304"/>
      <c r="D418" s="305"/>
      <c r="E418" s="306"/>
      <c r="F418" s="307"/>
      <c r="G418" s="306"/>
      <c r="H418" s="305"/>
      <c r="I418" s="306"/>
      <c r="J418" s="308" t="str">
        <f t="shared" si="1"/>
        <v/>
      </c>
      <c r="K418" s="308"/>
      <c r="L418" s="309"/>
      <c r="M418" s="308"/>
      <c r="N418" s="303"/>
      <c r="O418" s="305"/>
      <c r="P418" s="305"/>
      <c r="Q418" s="299"/>
      <c r="R418" s="299"/>
      <c r="S418" s="299"/>
    </row>
    <row r="419" spans="1:19" ht="13.5" customHeight="1" x14ac:dyDescent="0.2">
      <c r="A419" s="302" t="str">
        <f>IF(B419="","",ROW()-ROW($A$3)+'Diário 1º PA'!$P$1)</f>
        <v/>
      </c>
      <c r="B419" s="303"/>
      <c r="C419" s="304"/>
      <c r="D419" s="305"/>
      <c r="E419" s="306"/>
      <c r="F419" s="307"/>
      <c r="G419" s="306"/>
      <c r="H419" s="305"/>
      <c r="I419" s="306"/>
      <c r="J419" s="308" t="str">
        <f t="shared" si="1"/>
        <v/>
      </c>
      <c r="K419" s="308"/>
      <c r="L419" s="309"/>
      <c r="M419" s="308"/>
      <c r="N419" s="303"/>
      <c r="O419" s="305"/>
      <c r="P419" s="305"/>
      <c r="Q419" s="299"/>
      <c r="R419" s="299"/>
      <c r="S419" s="299"/>
    </row>
    <row r="420" spans="1:19" ht="13.5" customHeight="1" x14ac:dyDescent="0.2">
      <c r="A420" s="302" t="str">
        <f>IF(B420="","",ROW()-ROW($A$3)+'Diário 1º PA'!$P$1)</f>
        <v/>
      </c>
      <c r="B420" s="303"/>
      <c r="C420" s="304"/>
      <c r="D420" s="305"/>
      <c r="E420" s="306"/>
      <c r="F420" s="307"/>
      <c r="G420" s="306"/>
      <c r="H420" s="305"/>
      <c r="I420" s="306"/>
      <c r="J420" s="308" t="str">
        <f t="shared" si="1"/>
        <v/>
      </c>
      <c r="K420" s="308"/>
      <c r="L420" s="309"/>
      <c r="M420" s="308"/>
      <c r="N420" s="303"/>
      <c r="O420" s="305"/>
      <c r="P420" s="305"/>
      <c r="Q420" s="299"/>
      <c r="R420" s="299"/>
      <c r="S420" s="299"/>
    </row>
    <row r="421" spans="1:19" ht="13.5" customHeight="1" x14ac:dyDescent="0.2">
      <c r="A421" s="302" t="str">
        <f>IF(B421="","",ROW()-ROW($A$3)+'Diário 1º PA'!$P$1)</f>
        <v/>
      </c>
      <c r="B421" s="303"/>
      <c r="C421" s="304"/>
      <c r="D421" s="305"/>
      <c r="E421" s="306"/>
      <c r="F421" s="307"/>
      <c r="G421" s="306"/>
      <c r="H421" s="305"/>
      <c r="I421" s="306"/>
      <c r="J421" s="308" t="str">
        <f t="shared" si="1"/>
        <v/>
      </c>
      <c r="K421" s="308"/>
      <c r="L421" s="309"/>
      <c r="M421" s="308"/>
      <c r="N421" s="303"/>
      <c r="O421" s="305"/>
      <c r="P421" s="305"/>
      <c r="Q421" s="299"/>
      <c r="R421" s="299"/>
      <c r="S421" s="299"/>
    </row>
    <row r="422" spans="1:19" ht="13.5" customHeight="1" x14ac:dyDescent="0.2">
      <c r="A422" s="302" t="str">
        <f>IF(B422="","",ROW()-ROW($A$3)+'Diário 1º PA'!$P$1)</f>
        <v/>
      </c>
      <c r="B422" s="303"/>
      <c r="C422" s="304"/>
      <c r="D422" s="305"/>
      <c r="E422" s="306"/>
      <c r="F422" s="307"/>
      <c r="G422" s="306"/>
      <c r="H422" s="305"/>
      <c r="I422" s="306"/>
      <c r="J422" s="308" t="str">
        <f t="shared" si="1"/>
        <v/>
      </c>
      <c r="K422" s="308"/>
      <c r="L422" s="309"/>
      <c r="M422" s="308"/>
      <c r="N422" s="303"/>
      <c r="O422" s="305"/>
      <c r="P422" s="305"/>
      <c r="Q422" s="299"/>
      <c r="R422" s="299"/>
      <c r="S422" s="299"/>
    </row>
    <row r="423" spans="1:19" ht="13.5" customHeight="1" x14ac:dyDescent="0.2">
      <c r="A423" s="302" t="str">
        <f>IF(B423="","",ROW()-ROW($A$3)+'Diário 1º PA'!$P$1)</f>
        <v/>
      </c>
      <c r="B423" s="303"/>
      <c r="C423" s="304"/>
      <c r="D423" s="305"/>
      <c r="E423" s="306"/>
      <c r="F423" s="307"/>
      <c r="G423" s="306"/>
      <c r="H423" s="305"/>
      <c r="I423" s="306"/>
      <c r="J423" s="308" t="str">
        <f t="shared" si="1"/>
        <v/>
      </c>
      <c r="K423" s="308"/>
      <c r="L423" s="309"/>
      <c r="M423" s="308"/>
      <c r="N423" s="303"/>
      <c r="O423" s="305"/>
      <c r="P423" s="305"/>
      <c r="Q423" s="299"/>
      <c r="R423" s="299"/>
      <c r="S423" s="299"/>
    </row>
    <row r="424" spans="1:19" ht="13.5" customHeight="1" x14ac:dyDescent="0.2">
      <c r="A424" s="302" t="str">
        <f>IF(B424="","",ROW()-ROW($A$3)+'Diário 1º PA'!$P$1)</f>
        <v/>
      </c>
      <c r="B424" s="303"/>
      <c r="C424" s="304"/>
      <c r="D424" s="305"/>
      <c r="E424" s="306"/>
      <c r="F424" s="307"/>
      <c r="G424" s="306"/>
      <c r="H424" s="305"/>
      <c r="I424" s="306"/>
      <c r="J424" s="308" t="str">
        <f t="shared" si="1"/>
        <v/>
      </c>
      <c r="K424" s="308"/>
      <c r="L424" s="309"/>
      <c r="M424" s="308"/>
      <c r="N424" s="303"/>
      <c r="O424" s="305"/>
      <c r="P424" s="305"/>
      <c r="Q424" s="299"/>
      <c r="R424" s="299"/>
      <c r="S424" s="299"/>
    </row>
    <row r="425" spans="1:19" ht="13.5" customHeight="1" x14ac:dyDescent="0.2">
      <c r="A425" s="302" t="str">
        <f>IF(B425="","",ROW()-ROW($A$3)+'Diário 1º PA'!$P$1)</f>
        <v/>
      </c>
      <c r="B425" s="303"/>
      <c r="C425" s="304"/>
      <c r="D425" s="305"/>
      <c r="E425" s="306"/>
      <c r="F425" s="307"/>
      <c r="G425" s="306"/>
      <c r="H425" s="305"/>
      <c r="I425" s="306"/>
      <c r="J425" s="308" t="str">
        <f t="shared" si="1"/>
        <v/>
      </c>
      <c r="K425" s="308"/>
      <c r="L425" s="309"/>
      <c r="M425" s="308"/>
      <c r="N425" s="303"/>
      <c r="O425" s="305"/>
      <c r="P425" s="305"/>
      <c r="Q425" s="299"/>
      <c r="R425" s="299"/>
      <c r="S425" s="299"/>
    </row>
    <row r="426" spans="1:19" ht="13.5" customHeight="1" x14ac:dyDescent="0.2">
      <c r="A426" s="302" t="str">
        <f>IF(B426="","",ROW()-ROW($A$3)+'Diário 1º PA'!$P$1)</f>
        <v/>
      </c>
      <c r="B426" s="303"/>
      <c r="C426" s="304"/>
      <c r="D426" s="305"/>
      <c r="E426" s="306"/>
      <c r="F426" s="307"/>
      <c r="G426" s="305"/>
      <c r="H426" s="305"/>
      <c r="I426" s="306"/>
      <c r="J426" s="308" t="str">
        <f t="shared" si="1"/>
        <v/>
      </c>
      <c r="K426" s="308"/>
      <c r="L426" s="309"/>
      <c r="M426" s="308"/>
      <c r="N426" s="303"/>
      <c r="O426" s="305"/>
      <c r="P426" s="305"/>
      <c r="Q426" s="299"/>
      <c r="R426" s="299"/>
      <c r="S426" s="299"/>
    </row>
    <row r="427" spans="1:19" ht="13.5" customHeight="1" x14ac:dyDescent="0.2">
      <c r="A427" s="302" t="str">
        <f>IF(B427="","",ROW()-ROW($A$3)+'Diário 1º PA'!$P$1)</f>
        <v/>
      </c>
      <c r="B427" s="303"/>
      <c r="C427" s="304"/>
      <c r="D427" s="305"/>
      <c r="E427" s="306"/>
      <c r="F427" s="307"/>
      <c r="G427" s="305"/>
      <c r="H427" s="305"/>
      <c r="I427" s="306"/>
      <c r="J427" s="308" t="str">
        <f t="shared" si="1"/>
        <v/>
      </c>
      <c r="K427" s="308"/>
      <c r="L427" s="309"/>
      <c r="M427" s="308"/>
      <c r="N427" s="303"/>
      <c r="O427" s="305"/>
      <c r="P427" s="305"/>
      <c r="Q427" s="299"/>
      <c r="R427" s="299"/>
      <c r="S427" s="299"/>
    </row>
    <row r="428" spans="1:19" ht="13.5" customHeight="1" x14ac:dyDescent="0.2">
      <c r="A428" s="302" t="str">
        <f>IF(B428="","",ROW()-ROW($A$3)+'Diário 1º PA'!$P$1)</f>
        <v/>
      </c>
      <c r="B428" s="303"/>
      <c r="C428" s="304"/>
      <c r="D428" s="305"/>
      <c r="E428" s="306"/>
      <c r="F428" s="307"/>
      <c r="G428" s="306"/>
      <c r="H428" s="305"/>
      <c r="I428" s="306"/>
      <c r="J428" s="308" t="str">
        <f t="shared" si="1"/>
        <v/>
      </c>
      <c r="K428" s="308"/>
      <c r="L428" s="309"/>
      <c r="M428" s="308"/>
      <c r="N428" s="303"/>
      <c r="O428" s="305"/>
      <c r="P428" s="305"/>
      <c r="Q428" s="299"/>
      <c r="R428" s="299"/>
      <c r="S428" s="299"/>
    </row>
    <row r="429" spans="1:19" ht="13.5" customHeight="1" x14ac:dyDescent="0.2">
      <c r="A429" s="302" t="str">
        <f>IF(B429="","",ROW()-ROW($A$3)+'Diário 1º PA'!$P$1)</f>
        <v/>
      </c>
      <c r="B429" s="303"/>
      <c r="C429" s="304"/>
      <c r="D429" s="305"/>
      <c r="E429" s="306"/>
      <c r="F429" s="307"/>
      <c r="G429" s="305"/>
      <c r="H429" s="305"/>
      <c r="I429" s="306"/>
      <c r="J429" s="308" t="str">
        <f t="shared" si="1"/>
        <v/>
      </c>
      <c r="K429" s="308"/>
      <c r="L429" s="309"/>
      <c r="M429" s="308"/>
      <c r="N429" s="303"/>
      <c r="O429" s="305"/>
      <c r="P429" s="305"/>
      <c r="Q429" s="299"/>
      <c r="R429" s="299"/>
      <c r="S429" s="299"/>
    </row>
    <row r="430" spans="1:19" ht="13.5" customHeight="1" x14ac:dyDescent="0.2">
      <c r="A430" s="302" t="str">
        <f>IF(B430="","",ROW()-ROW($A$3)+'Diário 1º PA'!$P$1)</f>
        <v/>
      </c>
      <c r="B430" s="303"/>
      <c r="C430" s="304"/>
      <c r="D430" s="305"/>
      <c r="E430" s="306"/>
      <c r="F430" s="307"/>
      <c r="G430" s="305"/>
      <c r="H430" s="305"/>
      <c r="I430" s="306"/>
      <c r="J430" s="308" t="str">
        <f t="shared" si="1"/>
        <v/>
      </c>
      <c r="K430" s="308"/>
      <c r="L430" s="309"/>
      <c r="M430" s="308"/>
      <c r="N430" s="303"/>
      <c r="O430" s="305"/>
      <c r="P430" s="305"/>
      <c r="Q430" s="299"/>
      <c r="R430" s="299"/>
      <c r="S430" s="299"/>
    </row>
    <row r="431" spans="1:19" ht="13.5" customHeight="1" x14ac:dyDescent="0.2">
      <c r="A431" s="302" t="str">
        <f>IF(B431="","",ROW()-ROW($A$3)+'Diário 1º PA'!$P$1)</f>
        <v/>
      </c>
      <c r="B431" s="303"/>
      <c r="C431" s="304"/>
      <c r="D431" s="305"/>
      <c r="E431" s="306"/>
      <c r="F431" s="307"/>
      <c r="G431" s="305"/>
      <c r="H431" s="305"/>
      <c r="I431" s="306"/>
      <c r="J431" s="308" t="str">
        <f t="shared" si="1"/>
        <v/>
      </c>
      <c r="K431" s="308"/>
      <c r="L431" s="309"/>
      <c r="M431" s="308"/>
      <c r="N431" s="303"/>
      <c r="O431" s="305"/>
      <c r="P431" s="305"/>
      <c r="Q431" s="299"/>
      <c r="R431" s="299"/>
      <c r="S431" s="299"/>
    </row>
    <row r="432" spans="1:19" ht="13.5" customHeight="1" x14ac:dyDescent="0.2">
      <c r="A432" s="302" t="str">
        <f>IF(B432="","",ROW()-ROW($A$3)+'Diário 1º PA'!$P$1)</f>
        <v/>
      </c>
      <c r="B432" s="303"/>
      <c r="C432" s="304"/>
      <c r="D432" s="305"/>
      <c r="E432" s="306"/>
      <c r="F432" s="307"/>
      <c r="G432" s="305"/>
      <c r="H432" s="305"/>
      <c r="I432" s="306"/>
      <c r="J432" s="308" t="str">
        <f t="shared" si="1"/>
        <v/>
      </c>
      <c r="K432" s="308"/>
      <c r="L432" s="309"/>
      <c r="M432" s="308"/>
      <c r="N432" s="303"/>
      <c r="O432" s="305"/>
      <c r="P432" s="305"/>
      <c r="Q432" s="299"/>
      <c r="R432" s="299"/>
      <c r="S432" s="299"/>
    </row>
    <row r="433" spans="1:19" ht="13.5" customHeight="1" x14ac:dyDescent="0.2">
      <c r="A433" s="302" t="str">
        <f>IF(B433="","",ROW()-ROW($A$3)+'Diário 1º PA'!$P$1)</f>
        <v/>
      </c>
      <c r="B433" s="303"/>
      <c r="C433" s="304"/>
      <c r="D433" s="305"/>
      <c r="E433" s="306"/>
      <c r="F433" s="307"/>
      <c r="G433" s="305"/>
      <c r="H433" s="305"/>
      <c r="I433" s="306"/>
      <c r="J433" s="308" t="str">
        <f t="shared" si="1"/>
        <v/>
      </c>
      <c r="K433" s="308"/>
      <c r="L433" s="309"/>
      <c r="M433" s="308"/>
      <c r="N433" s="303"/>
      <c r="O433" s="305"/>
      <c r="P433" s="305"/>
      <c r="Q433" s="299"/>
      <c r="R433" s="299"/>
      <c r="S433" s="299"/>
    </row>
    <row r="434" spans="1:19" ht="13.5" customHeight="1" x14ac:dyDescent="0.2">
      <c r="A434" s="302" t="str">
        <f>IF(B434="","",ROW()-ROW($A$3)+'Diário 1º PA'!$P$1)</f>
        <v/>
      </c>
      <c r="B434" s="303"/>
      <c r="C434" s="304"/>
      <c r="D434" s="305"/>
      <c r="E434" s="306"/>
      <c r="F434" s="307"/>
      <c r="G434" s="305"/>
      <c r="H434" s="305"/>
      <c r="I434" s="306"/>
      <c r="J434" s="308" t="str">
        <f t="shared" si="1"/>
        <v/>
      </c>
      <c r="K434" s="308"/>
      <c r="L434" s="309"/>
      <c r="M434" s="308"/>
      <c r="N434" s="303"/>
      <c r="O434" s="305"/>
      <c r="P434" s="305"/>
      <c r="Q434" s="299"/>
      <c r="R434" s="299"/>
      <c r="S434" s="299"/>
    </row>
    <row r="435" spans="1:19" ht="13.5" customHeight="1" x14ac:dyDescent="0.2">
      <c r="A435" s="302" t="str">
        <f>IF(B435="","",ROW()-ROW($A$3)+'Diário 1º PA'!$P$1)</f>
        <v/>
      </c>
      <c r="B435" s="303"/>
      <c r="C435" s="304"/>
      <c r="D435" s="305"/>
      <c r="E435" s="306"/>
      <c r="F435" s="307"/>
      <c r="G435" s="305"/>
      <c r="H435" s="305"/>
      <c r="I435" s="306"/>
      <c r="J435" s="308" t="str">
        <f t="shared" si="1"/>
        <v/>
      </c>
      <c r="K435" s="308"/>
      <c r="L435" s="309"/>
      <c r="M435" s="308"/>
      <c r="N435" s="303"/>
      <c r="O435" s="305"/>
      <c r="P435" s="305"/>
      <c r="Q435" s="299"/>
      <c r="R435" s="299"/>
      <c r="S435" s="299"/>
    </row>
    <row r="436" spans="1:19" ht="13.5" customHeight="1" x14ac:dyDescent="0.2">
      <c r="A436" s="302" t="str">
        <f>IF(B436="","",ROW()-ROW($A$3)+'Diário 1º PA'!$P$1)</f>
        <v/>
      </c>
      <c r="B436" s="303"/>
      <c r="C436" s="304"/>
      <c r="D436" s="305"/>
      <c r="E436" s="306"/>
      <c r="F436" s="307"/>
      <c r="G436" s="305"/>
      <c r="H436" s="305"/>
      <c r="I436" s="306"/>
      <c r="J436" s="308" t="str">
        <f t="shared" si="1"/>
        <v/>
      </c>
      <c r="K436" s="308"/>
      <c r="L436" s="309"/>
      <c r="M436" s="308"/>
      <c r="N436" s="303"/>
      <c r="O436" s="305"/>
      <c r="P436" s="305"/>
      <c r="Q436" s="299"/>
      <c r="R436" s="299"/>
      <c r="S436" s="299"/>
    </row>
    <row r="437" spans="1:19" ht="13.5" customHeight="1" x14ac:dyDescent="0.2">
      <c r="A437" s="302" t="str">
        <f>IF(B437="","",ROW()-ROW($A$3)+'Diário 1º PA'!$P$1)</f>
        <v/>
      </c>
      <c r="B437" s="303"/>
      <c r="C437" s="304"/>
      <c r="D437" s="305"/>
      <c r="E437" s="306"/>
      <c r="F437" s="307"/>
      <c r="G437" s="305"/>
      <c r="H437" s="305"/>
      <c r="I437" s="306"/>
      <c r="J437" s="308" t="str">
        <f t="shared" si="1"/>
        <v/>
      </c>
      <c r="K437" s="308"/>
      <c r="L437" s="309"/>
      <c r="M437" s="308"/>
      <c r="N437" s="303"/>
      <c r="O437" s="305"/>
      <c r="P437" s="305"/>
      <c r="Q437" s="299"/>
      <c r="R437" s="299"/>
      <c r="S437" s="299"/>
    </row>
    <row r="438" spans="1:19" ht="13.5" customHeight="1" x14ac:dyDescent="0.2">
      <c r="A438" s="302" t="str">
        <f>IF(B438="","",ROW()-ROW($A$3)+'Diário 1º PA'!$P$1)</f>
        <v/>
      </c>
      <c r="B438" s="303"/>
      <c r="C438" s="304"/>
      <c r="D438" s="305"/>
      <c r="E438" s="306"/>
      <c r="F438" s="307"/>
      <c r="G438" s="306"/>
      <c r="H438" s="305"/>
      <c r="I438" s="306"/>
      <c r="J438" s="308" t="str">
        <f t="shared" si="1"/>
        <v/>
      </c>
      <c r="K438" s="308"/>
      <c r="L438" s="309"/>
      <c r="M438" s="308"/>
      <c r="N438" s="303"/>
      <c r="O438" s="305"/>
      <c r="P438" s="305"/>
      <c r="Q438" s="299"/>
      <c r="R438" s="299"/>
      <c r="S438" s="299"/>
    </row>
    <row r="439" spans="1:19" ht="13.5" customHeight="1" x14ac:dyDescent="0.2">
      <c r="A439" s="302" t="str">
        <f>IF(B439="","",ROW()-ROW($A$3)+'Diário 1º PA'!$P$1)</f>
        <v/>
      </c>
      <c r="B439" s="303"/>
      <c r="C439" s="304"/>
      <c r="D439" s="305"/>
      <c r="E439" s="306"/>
      <c r="F439" s="307"/>
      <c r="G439" s="306"/>
      <c r="H439" s="305"/>
      <c r="I439" s="306"/>
      <c r="J439" s="308" t="str">
        <f t="shared" si="1"/>
        <v/>
      </c>
      <c r="K439" s="308"/>
      <c r="L439" s="309"/>
      <c r="M439" s="308"/>
      <c r="N439" s="303"/>
      <c r="O439" s="305"/>
      <c r="P439" s="305"/>
      <c r="Q439" s="299"/>
      <c r="R439" s="299"/>
      <c r="S439" s="299"/>
    </row>
    <row r="440" spans="1:19" ht="13.5" customHeight="1" x14ac:dyDescent="0.2">
      <c r="A440" s="302" t="str">
        <f>IF(B440="","",ROW()-ROW($A$3)+'Diário 1º PA'!$P$1)</f>
        <v/>
      </c>
      <c r="B440" s="303"/>
      <c r="C440" s="304"/>
      <c r="D440" s="305"/>
      <c r="E440" s="306"/>
      <c r="F440" s="307"/>
      <c r="G440" s="306"/>
      <c r="H440" s="305"/>
      <c r="I440" s="306"/>
      <c r="J440" s="308" t="str">
        <f t="shared" si="1"/>
        <v/>
      </c>
      <c r="K440" s="308"/>
      <c r="L440" s="309"/>
      <c r="M440" s="308"/>
      <c r="N440" s="303"/>
      <c r="O440" s="305"/>
      <c r="P440" s="305"/>
      <c r="Q440" s="299"/>
      <c r="R440" s="299"/>
      <c r="S440" s="299"/>
    </row>
    <row r="441" spans="1:19" ht="13.5" customHeight="1" x14ac:dyDescent="0.2">
      <c r="A441" s="302" t="str">
        <f>IF(B441="","",ROW()-ROW($A$3)+'Diário 1º PA'!$P$1)</f>
        <v/>
      </c>
      <c r="B441" s="303"/>
      <c r="C441" s="304"/>
      <c r="D441" s="305"/>
      <c r="E441" s="306"/>
      <c r="F441" s="307"/>
      <c r="G441" s="306"/>
      <c r="H441" s="305"/>
      <c r="I441" s="306"/>
      <c r="J441" s="308" t="str">
        <f t="shared" si="1"/>
        <v/>
      </c>
      <c r="K441" s="308"/>
      <c r="L441" s="309"/>
      <c r="M441" s="308"/>
      <c r="N441" s="303"/>
      <c r="O441" s="305"/>
      <c r="P441" s="305"/>
      <c r="Q441" s="299"/>
      <c r="R441" s="299"/>
      <c r="S441" s="299"/>
    </row>
    <row r="442" spans="1:19" ht="13.5" customHeight="1" x14ac:dyDescent="0.2">
      <c r="A442" s="302" t="str">
        <f>IF(B442="","",ROW()-ROW($A$3)+'Diário 1º PA'!$P$1)</f>
        <v/>
      </c>
      <c r="B442" s="303"/>
      <c r="C442" s="304"/>
      <c r="D442" s="305"/>
      <c r="E442" s="306"/>
      <c r="F442" s="307"/>
      <c r="G442" s="305"/>
      <c r="H442" s="306"/>
      <c r="I442" s="306"/>
      <c r="J442" s="308" t="str">
        <f t="shared" si="1"/>
        <v/>
      </c>
      <c r="K442" s="308"/>
      <c r="L442" s="309"/>
      <c r="M442" s="308"/>
      <c r="N442" s="303"/>
      <c r="O442" s="305"/>
      <c r="P442" s="305"/>
      <c r="Q442" s="299"/>
      <c r="R442" s="299"/>
      <c r="S442" s="299"/>
    </row>
    <row r="443" spans="1:19" ht="13.5" customHeight="1" x14ac:dyDescent="0.2">
      <c r="A443" s="302" t="str">
        <f>IF(B443="","",ROW()-ROW($A$3)+'Diário 1º PA'!$P$1)</f>
        <v/>
      </c>
      <c r="B443" s="303"/>
      <c r="C443" s="304"/>
      <c r="D443" s="305"/>
      <c r="E443" s="306"/>
      <c r="F443" s="307"/>
      <c r="G443" s="306"/>
      <c r="H443" s="305"/>
      <c r="I443" s="306"/>
      <c r="J443" s="308" t="str">
        <f t="shared" si="1"/>
        <v/>
      </c>
      <c r="K443" s="308"/>
      <c r="L443" s="309"/>
      <c r="M443" s="308"/>
      <c r="N443" s="303"/>
      <c r="O443" s="305"/>
      <c r="P443" s="305"/>
      <c r="Q443" s="299"/>
      <c r="R443" s="299"/>
      <c r="S443" s="299"/>
    </row>
    <row r="444" spans="1:19" ht="13.5" customHeight="1" x14ac:dyDescent="0.2">
      <c r="A444" s="302" t="str">
        <f>IF(B444="","",ROW()-ROW($A$3)+'Diário 1º PA'!$P$1)</f>
        <v/>
      </c>
      <c r="B444" s="303"/>
      <c r="C444" s="304"/>
      <c r="D444" s="305"/>
      <c r="E444" s="306"/>
      <c r="F444" s="307"/>
      <c r="G444" s="305"/>
      <c r="H444" s="305"/>
      <c r="I444" s="306"/>
      <c r="J444" s="308" t="str">
        <f t="shared" si="1"/>
        <v/>
      </c>
      <c r="K444" s="308"/>
      <c r="L444" s="309"/>
      <c r="M444" s="308"/>
      <c r="N444" s="303"/>
      <c r="O444" s="305"/>
      <c r="P444" s="305"/>
      <c r="Q444" s="299"/>
      <c r="R444" s="299"/>
      <c r="S444" s="299"/>
    </row>
    <row r="445" spans="1:19" ht="13.5" customHeight="1" x14ac:dyDescent="0.2">
      <c r="A445" s="302" t="str">
        <f>IF(B445="","",ROW()-ROW($A$3)+'Diário 1º PA'!$P$1)</f>
        <v/>
      </c>
      <c r="B445" s="303"/>
      <c r="C445" s="304"/>
      <c r="D445" s="305"/>
      <c r="E445" s="306"/>
      <c r="F445" s="307"/>
      <c r="G445" s="305"/>
      <c r="H445" s="305"/>
      <c r="I445" s="306"/>
      <c r="J445" s="308" t="str">
        <f t="shared" si="1"/>
        <v/>
      </c>
      <c r="K445" s="308"/>
      <c r="L445" s="309"/>
      <c r="M445" s="308"/>
      <c r="N445" s="303"/>
      <c r="O445" s="305"/>
      <c r="P445" s="305"/>
      <c r="Q445" s="299"/>
      <c r="R445" s="299"/>
      <c r="S445" s="299"/>
    </row>
    <row r="446" spans="1:19" ht="13.5" customHeight="1" x14ac:dyDescent="0.2">
      <c r="A446" s="302" t="str">
        <f>IF(B446="","",ROW()-ROW($A$3)+'Diário 1º PA'!$P$1)</f>
        <v/>
      </c>
      <c r="B446" s="303"/>
      <c r="C446" s="304"/>
      <c r="D446" s="305"/>
      <c r="E446" s="306"/>
      <c r="F446" s="307"/>
      <c r="G446" s="305"/>
      <c r="H446" s="305"/>
      <c r="I446" s="306"/>
      <c r="J446" s="308" t="str">
        <f t="shared" si="1"/>
        <v/>
      </c>
      <c r="K446" s="308"/>
      <c r="L446" s="309"/>
      <c r="M446" s="308"/>
      <c r="N446" s="303"/>
      <c r="O446" s="305"/>
      <c r="P446" s="305"/>
      <c r="Q446" s="299"/>
      <c r="R446" s="299"/>
      <c r="S446" s="299"/>
    </row>
    <row r="447" spans="1:19" ht="13.5" customHeight="1" x14ac:dyDescent="0.2">
      <c r="A447" s="302" t="str">
        <f>IF(B447="","",ROW()-ROW($A$3)+'Diário 1º PA'!$P$1)</f>
        <v/>
      </c>
      <c r="B447" s="303"/>
      <c r="C447" s="304"/>
      <c r="D447" s="305"/>
      <c r="E447" s="306"/>
      <c r="F447" s="307"/>
      <c r="G447" s="305"/>
      <c r="H447" s="305"/>
      <c r="I447" s="306"/>
      <c r="J447" s="308" t="str">
        <f t="shared" si="1"/>
        <v/>
      </c>
      <c r="K447" s="308"/>
      <c r="L447" s="309"/>
      <c r="M447" s="308"/>
      <c r="N447" s="303"/>
      <c r="O447" s="305"/>
      <c r="P447" s="305"/>
      <c r="Q447" s="299"/>
      <c r="R447" s="299"/>
      <c r="S447" s="299"/>
    </row>
    <row r="448" spans="1:19" ht="13.5" customHeight="1" x14ac:dyDescent="0.2">
      <c r="A448" s="302" t="str">
        <f>IF(B448="","",ROW()-ROW($A$3)+'Diário 1º PA'!$P$1)</f>
        <v/>
      </c>
      <c r="B448" s="303"/>
      <c r="C448" s="304"/>
      <c r="D448" s="305"/>
      <c r="E448" s="306"/>
      <c r="F448" s="307"/>
      <c r="G448" s="305"/>
      <c r="H448" s="305"/>
      <c r="I448" s="306"/>
      <c r="J448" s="308" t="str">
        <f t="shared" si="1"/>
        <v/>
      </c>
      <c r="K448" s="308"/>
      <c r="L448" s="309"/>
      <c r="M448" s="308"/>
      <c r="N448" s="303"/>
      <c r="O448" s="305"/>
      <c r="P448" s="305"/>
      <c r="Q448" s="299"/>
      <c r="R448" s="299"/>
      <c r="S448" s="299"/>
    </row>
    <row r="449" spans="1:19" ht="13.5" customHeight="1" x14ac:dyDescent="0.2">
      <c r="A449" s="302" t="str">
        <f>IF(B449="","",ROW()-ROW($A$3)+'Diário 1º PA'!$P$1)</f>
        <v/>
      </c>
      <c r="B449" s="303"/>
      <c r="C449" s="304"/>
      <c r="D449" s="305"/>
      <c r="E449" s="306"/>
      <c r="F449" s="307"/>
      <c r="G449" s="305"/>
      <c r="H449" s="305"/>
      <c r="I449" s="306"/>
      <c r="J449" s="308" t="str">
        <f t="shared" si="1"/>
        <v/>
      </c>
      <c r="K449" s="308"/>
      <c r="L449" s="309"/>
      <c r="M449" s="308"/>
      <c r="N449" s="303"/>
      <c r="O449" s="305"/>
      <c r="P449" s="305"/>
      <c r="Q449" s="299"/>
      <c r="R449" s="299"/>
      <c r="S449" s="299"/>
    </row>
    <row r="450" spans="1:19" ht="13.5" customHeight="1" x14ac:dyDescent="0.2">
      <c r="A450" s="302" t="str">
        <f>IF(B450="","",ROW()-ROW($A$3)+'Diário 1º PA'!$P$1)</f>
        <v/>
      </c>
      <c r="B450" s="303"/>
      <c r="C450" s="304"/>
      <c r="D450" s="305"/>
      <c r="E450" s="306"/>
      <c r="F450" s="307"/>
      <c r="G450" s="305"/>
      <c r="H450" s="305"/>
      <c r="I450" s="306"/>
      <c r="J450" s="308" t="str">
        <f t="shared" si="1"/>
        <v/>
      </c>
      <c r="K450" s="308"/>
      <c r="L450" s="309"/>
      <c r="M450" s="308"/>
      <c r="N450" s="303"/>
      <c r="O450" s="305"/>
      <c r="P450" s="305"/>
      <c r="Q450" s="299"/>
      <c r="R450" s="299"/>
      <c r="S450" s="299"/>
    </row>
    <row r="451" spans="1:19" ht="13.5" customHeight="1" x14ac:dyDescent="0.2">
      <c r="A451" s="302" t="str">
        <f>IF(B451="","",ROW()-ROW($A$3)+'Diário 1º PA'!$P$1)</f>
        <v/>
      </c>
      <c r="B451" s="303"/>
      <c r="C451" s="304"/>
      <c r="D451" s="305"/>
      <c r="E451" s="306"/>
      <c r="F451" s="307"/>
      <c r="G451" s="305"/>
      <c r="H451" s="305"/>
      <c r="I451" s="306"/>
      <c r="J451" s="308" t="str">
        <f t="shared" si="1"/>
        <v/>
      </c>
      <c r="K451" s="308"/>
      <c r="L451" s="309"/>
      <c r="M451" s="308"/>
      <c r="N451" s="303"/>
      <c r="O451" s="305"/>
      <c r="P451" s="305"/>
      <c r="Q451" s="299"/>
      <c r="R451" s="299"/>
      <c r="S451" s="299"/>
    </row>
    <row r="452" spans="1:19" ht="13.5" customHeight="1" x14ac:dyDescent="0.2">
      <c r="A452" s="302" t="str">
        <f>IF(B452="","",ROW()-ROW($A$3)+'Diário 1º PA'!$P$1)</f>
        <v/>
      </c>
      <c r="B452" s="303"/>
      <c r="C452" s="304"/>
      <c r="D452" s="305"/>
      <c r="E452" s="306"/>
      <c r="F452" s="307"/>
      <c r="G452" s="305"/>
      <c r="H452" s="305"/>
      <c r="I452" s="306"/>
      <c r="J452" s="308" t="str">
        <f t="shared" si="1"/>
        <v/>
      </c>
      <c r="K452" s="308"/>
      <c r="L452" s="309"/>
      <c r="M452" s="308"/>
      <c r="N452" s="303"/>
      <c r="O452" s="305"/>
      <c r="P452" s="305"/>
      <c r="Q452" s="299"/>
      <c r="R452" s="299"/>
      <c r="S452" s="299"/>
    </row>
    <row r="453" spans="1:19" ht="13.5" customHeight="1" x14ac:dyDescent="0.2">
      <c r="A453" s="302" t="str">
        <f>IF(B453="","",ROW()-ROW($A$3)+'Diário 1º PA'!$P$1)</f>
        <v/>
      </c>
      <c r="B453" s="303"/>
      <c r="C453" s="304"/>
      <c r="D453" s="305"/>
      <c r="E453" s="306"/>
      <c r="F453" s="307"/>
      <c r="G453" s="305"/>
      <c r="H453" s="305"/>
      <c r="I453" s="306"/>
      <c r="J453" s="308" t="str">
        <f t="shared" si="1"/>
        <v/>
      </c>
      <c r="K453" s="308"/>
      <c r="L453" s="309"/>
      <c r="M453" s="308"/>
      <c r="N453" s="303"/>
      <c r="O453" s="305"/>
      <c r="P453" s="305"/>
      <c r="Q453" s="299"/>
      <c r="R453" s="299"/>
      <c r="S453" s="299"/>
    </row>
    <row r="454" spans="1:19" ht="13.5" customHeight="1" x14ac:dyDescent="0.2">
      <c r="A454" s="302" t="str">
        <f>IF(B454="","",ROW()-ROW($A$3)+'Diário 1º PA'!$P$1)</f>
        <v/>
      </c>
      <c r="B454" s="303"/>
      <c r="C454" s="304"/>
      <c r="D454" s="305"/>
      <c r="E454" s="306"/>
      <c r="F454" s="307"/>
      <c r="G454" s="305"/>
      <c r="H454" s="305"/>
      <c r="I454" s="306"/>
      <c r="J454" s="308" t="str">
        <f t="shared" si="1"/>
        <v/>
      </c>
      <c r="K454" s="308"/>
      <c r="L454" s="309"/>
      <c r="M454" s="308"/>
      <c r="N454" s="303"/>
      <c r="O454" s="305"/>
      <c r="P454" s="305"/>
      <c r="Q454" s="299"/>
      <c r="R454" s="299"/>
      <c r="S454" s="299"/>
    </row>
    <row r="455" spans="1:19" ht="13.5" customHeight="1" x14ac:dyDescent="0.2">
      <c r="A455" s="302" t="str">
        <f>IF(B455="","",ROW()-ROW($A$3)+'Diário 1º PA'!$P$1)</f>
        <v/>
      </c>
      <c r="B455" s="303"/>
      <c r="C455" s="304"/>
      <c r="D455" s="305"/>
      <c r="E455" s="306"/>
      <c r="F455" s="307"/>
      <c r="G455" s="305"/>
      <c r="H455" s="305"/>
      <c r="I455" s="306"/>
      <c r="J455" s="308" t="str">
        <f t="shared" si="1"/>
        <v/>
      </c>
      <c r="K455" s="308"/>
      <c r="L455" s="309"/>
      <c r="M455" s="308"/>
      <c r="N455" s="303"/>
      <c r="O455" s="305"/>
      <c r="P455" s="305"/>
      <c r="Q455" s="299"/>
      <c r="R455" s="299"/>
      <c r="S455" s="299"/>
    </row>
    <row r="456" spans="1:19" ht="13.5" customHeight="1" x14ac:dyDescent="0.2">
      <c r="A456" s="302" t="str">
        <f>IF(B456="","",ROW()-ROW($A$3)+'Diário 1º PA'!$P$1)</f>
        <v/>
      </c>
      <c r="B456" s="303"/>
      <c r="C456" s="304"/>
      <c r="D456" s="305"/>
      <c r="E456" s="306"/>
      <c r="F456" s="307"/>
      <c r="G456" s="305"/>
      <c r="H456" s="305"/>
      <c r="I456" s="306"/>
      <c r="J456" s="308" t="str">
        <f t="shared" si="1"/>
        <v/>
      </c>
      <c r="K456" s="308"/>
      <c r="L456" s="309"/>
      <c r="M456" s="308"/>
      <c r="N456" s="303"/>
      <c r="O456" s="305"/>
      <c r="P456" s="305"/>
      <c r="Q456" s="299"/>
      <c r="R456" s="299"/>
      <c r="S456" s="299"/>
    </row>
    <row r="457" spans="1:19" ht="13.5" customHeight="1" x14ac:dyDescent="0.2">
      <c r="A457" s="302" t="str">
        <f>IF(B457="","",ROW()-ROW($A$3)+'Diário 1º PA'!$P$1)</f>
        <v/>
      </c>
      <c r="B457" s="303"/>
      <c r="C457" s="304"/>
      <c r="D457" s="305"/>
      <c r="E457" s="306"/>
      <c r="F457" s="307"/>
      <c r="G457" s="305"/>
      <c r="H457" s="305"/>
      <c r="I457" s="306"/>
      <c r="J457" s="308" t="str">
        <f t="shared" si="1"/>
        <v/>
      </c>
      <c r="K457" s="308"/>
      <c r="L457" s="309"/>
      <c r="M457" s="308"/>
      <c r="N457" s="303"/>
      <c r="O457" s="305"/>
      <c r="P457" s="305"/>
      <c r="Q457" s="299"/>
      <c r="R457" s="299"/>
      <c r="S457" s="299"/>
    </row>
    <row r="458" spans="1:19" ht="13.5" customHeight="1" x14ac:dyDescent="0.2">
      <c r="A458" s="302" t="str">
        <f>IF(B458="","",ROW()-ROW($A$3)+'Diário 1º PA'!$P$1)</f>
        <v/>
      </c>
      <c r="B458" s="303"/>
      <c r="C458" s="304"/>
      <c r="D458" s="305"/>
      <c r="E458" s="306"/>
      <c r="F458" s="307"/>
      <c r="G458" s="305"/>
      <c r="H458" s="305"/>
      <c r="I458" s="306"/>
      <c r="J458" s="308" t="str">
        <f t="shared" si="1"/>
        <v/>
      </c>
      <c r="K458" s="308"/>
      <c r="L458" s="309"/>
      <c r="M458" s="308"/>
      <c r="N458" s="303"/>
      <c r="O458" s="305"/>
      <c r="P458" s="305"/>
      <c r="Q458" s="299"/>
      <c r="R458" s="299"/>
      <c r="S458" s="299"/>
    </row>
    <row r="459" spans="1:19" ht="13.5" customHeight="1" x14ac:dyDescent="0.2">
      <c r="A459" s="302" t="str">
        <f>IF(B459="","",ROW()-ROW($A$3)+'Diário 1º PA'!$P$1)</f>
        <v/>
      </c>
      <c r="B459" s="303"/>
      <c r="C459" s="304"/>
      <c r="D459" s="305"/>
      <c r="E459" s="306"/>
      <c r="F459" s="307"/>
      <c r="G459" s="305"/>
      <c r="H459" s="305"/>
      <c r="I459" s="306"/>
      <c r="J459" s="308" t="str">
        <f t="shared" si="1"/>
        <v/>
      </c>
      <c r="K459" s="308"/>
      <c r="L459" s="309"/>
      <c r="M459" s="308"/>
      <c r="N459" s="303"/>
      <c r="O459" s="305"/>
      <c r="P459" s="305"/>
      <c r="Q459" s="299"/>
      <c r="R459" s="299"/>
      <c r="S459" s="299"/>
    </row>
    <row r="460" spans="1:19" ht="13.5" customHeight="1" x14ac:dyDescent="0.2">
      <c r="A460" s="302" t="str">
        <f>IF(B460="","",ROW()-ROW($A$3)+'Diário 1º PA'!$P$1)</f>
        <v/>
      </c>
      <c r="B460" s="303"/>
      <c r="C460" s="304"/>
      <c r="D460" s="305"/>
      <c r="E460" s="306"/>
      <c r="F460" s="307"/>
      <c r="G460" s="305"/>
      <c r="H460" s="305"/>
      <c r="I460" s="306"/>
      <c r="J460" s="308" t="str">
        <f t="shared" si="1"/>
        <v/>
      </c>
      <c r="K460" s="308"/>
      <c r="L460" s="309"/>
      <c r="M460" s="308"/>
      <c r="N460" s="303"/>
      <c r="O460" s="305"/>
      <c r="P460" s="305"/>
      <c r="Q460" s="299"/>
      <c r="R460" s="299"/>
      <c r="S460" s="299"/>
    </row>
    <row r="461" spans="1:19" ht="13.5" customHeight="1" x14ac:dyDescent="0.2">
      <c r="A461" s="302" t="str">
        <f>IF(B461="","",ROW()-ROW($A$3)+'Diário 1º PA'!$P$1)</f>
        <v/>
      </c>
      <c r="B461" s="303"/>
      <c r="C461" s="304"/>
      <c r="D461" s="305"/>
      <c r="E461" s="306"/>
      <c r="F461" s="307"/>
      <c r="G461" s="305"/>
      <c r="H461" s="305"/>
      <c r="I461" s="306"/>
      <c r="J461" s="308" t="str">
        <f t="shared" si="1"/>
        <v/>
      </c>
      <c r="K461" s="308"/>
      <c r="L461" s="309"/>
      <c r="M461" s="308"/>
      <c r="N461" s="303"/>
      <c r="O461" s="305"/>
      <c r="P461" s="305"/>
      <c r="Q461" s="299"/>
      <c r="R461" s="299"/>
      <c r="S461" s="299"/>
    </row>
    <row r="462" spans="1:19" ht="13.5" customHeight="1" x14ac:dyDescent="0.2">
      <c r="A462" s="302" t="str">
        <f>IF(B462="","",ROW()-ROW($A$3)+'Diário 1º PA'!$P$1)</f>
        <v/>
      </c>
      <c r="B462" s="303"/>
      <c r="C462" s="304"/>
      <c r="D462" s="305"/>
      <c r="E462" s="306"/>
      <c r="F462" s="307"/>
      <c r="G462" s="305"/>
      <c r="H462" s="305"/>
      <c r="I462" s="306"/>
      <c r="J462" s="308" t="str">
        <f t="shared" si="1"/>
        <v/>
      </c>
      <c r="K462" s="308"/>
      <c r="L462" s="309"/>
      <c r="M462" s="308"/>
      <c r="N462" s="303"/>
      <c r="O462" s="305"/>
      <c r="P462" s="305"/>
      <c r="Q462" s="299"/>
      <c r="R462" s="299"/>
      <c r="S462" s="299"/>
    </row>
    <row r="463" spans="1:19" ht="13.5" customHeight="1" x14ac:dyDescent="0.2">
      <c r="A463" s="302" t="str">
        <f>IF(B463="","",ROW()-ROW($A$3)+'Diário 1º PA'!$P$1)</f>
        <v/>
      </c>
      <c r="B463" s="303"/>
      <c r="C463" s="304"/>
      <c r="D463" s="305"/>
      <c r="E463" s="306"/>
      <c r="F463" s="307"/>
      <c r="G463" s="305"/>
      <c r="H463" s="305"/>
      <c r="I463" s="306"/>
      <c r="J463" s="308" t="str">
        <f t="shared" si="1"/>
        <v/>
      </c>
      <c r="K463" s="308"/>
      <c r="L463" s="309"/>
      <c r="M463" s="308"/>
      <c r="N463" s="303"/>
      <c r="O463" s="305"/>
      <c r="P463" s="305"/>
      <c r="Q463" s="299"/>
      <c r="R463" s="299"/>
      <c r="S463" s="299"/>
    </row>
    <row r="464" spans="1:19" ht="13.5" customHeight="1" x14ac:dyDescent="0.2">
      <c r="A464" s="302" t="str">
        <f>IF(B464="","",ROW()-ROW($A$3)+'Diário 1º PA'!$P$1)</f>
        <v/>
      </c>
      <c r="B464" s="303"/>
      <c r="C464" s="304"/>
      <c r="D464" s="305"/>
      <c r="E464" s="306"/>
      <c r="F464" s="307"/>
      <c r="G464" s="305"/>
      <c r="H464" s="305"/>
      <c r="I464" s="306"/>
      <c r="J464" s="308" t="str">
        <f t="shared" si="1"/>
        <v/>
      </c>
      <c r="K464" s="308"/>
      <c r="L464" s="309"/>
      <c r="M464" s="308"/>
      <c r="N464" s="303"/>
      <c r="O464" s="305"/>
      <c r="P464" s="305"/>
      <c r="Q464" s="299"/>
      <c r="R464" s="299"/>
      <c r="S464" s="299"/>
    </row>
    <row r="465" spans="1:19" ht="13.5" customHeight="1" x14ac:dyDescent="0.2">
      <c r="A465" s="302" t="str">
        <f>IF(B465="","",ROW()-ROW($A$3)+'Diário 1º PA'!$P$1)</f>
        <v/>
      </c>
      <c r="B465" s="303"/>
      <c r="C465" s="304"/>
      <c r="D465" s="305"/>
      <c r="E465" s="306"/>
      <c r="F465" s="307"/>
      <c r="G465" s="305"/>
      <c r="H465" s="305"/>
      <c r="I465" s="306"/>
      <c r="J465" s="308" t="str">
        <f t="shared" si="1"/>
        <v/>
      </c>
      <c r="K465" s="308"/>
      <c r="L465" s="309"/>
      <c r="M465" s="308"/>
      <c r="N465" s="303"/>
      <c r="O465" s="305"/>
      <c r="P465" s="305"/>
      <c r="Q465" s="299"/>
      <c r="R465" s="299"/>
      <c r="S465" s="299"/>
    </row>
    <row r="466" spans="1:19" ht="13.5" customHeight="1" x14ac:dyDescent="0.2">
      <c r="A466" s="302" t="str">
        <f>IF(B466="","",ROW()-ROW($A$3)+'Diário 1º PA'!$P$1)</f>
        <v/>
      </c>
      <c r="B466" s="303"/>
      <c r="C466" s="304"/>
      <c r="D466" s="305"/>
      <c r="E466" s="306"/>
      <c r="F466" s="307"/>
      <c r="G466" s="305"/>
      <c r="H466" s="305"/>
      <c r="I466" s="306"/>
      <c r="J466" s="308" t="str">
        <f t="shared" si="1"/>
        <v/>
      </c>
      <c r="K466" s="308"/>
      <c r="L466" s="309"/>
      <c r="M466" s="308"/>
      <c r="N466" s="303"/>
      <c r="O466" s="305"/>
      <c r="P466" s="305"/>
      <c r="Q466" s="299"/>
      <c r="R466" s="299"/>
      <c r="S466" s="299"/>
    </row>
    <row r="467" spans="1:19" ht="13.5" customHeight="1" x14ac:dyDescent="0.2">
      <c r="A467" s="302" t="str">
        <f>IF(B467="","",ROW()-ROW($A$3)+'Diário 1º PA'!$P$1)</f>
        <v/>
      </c>
      <c r="B467" s="303"/>
      <c r="C467" s="304"/>
      <c r="D467" s="305"/>
      <c r="E467" s="306"/>
      <c r="F467" s="307"/>
      <c r="G467" s="305"/>
      <c r="H467" s="305"/>
      <c r="I467" s="306"/>
      <c r="J467" s="308" t="str">
        <f t="shared" si="1"/>
        <v/>
      </c>
      <c r="K467" s="308"/>
      <c r="L467" s="309"/>
      <c r="M467" s="308"/>
      <c r="N467" s="303"/>
      <c r="O467" s="305"/>
      <c r="P467" s="305"/>
      <c r="Q467" s="299"/>
      <c r="R467" s="299"/>
      <c r="S467" s="299"/>
    </row>
    <row r="468" spans="1:19" ht="13.5" customHeight="1" x14ac:dyDescent="0.2">
      <c r="A468" s="302" t="str">
        <f>IF(B468="","",ROW()-ROW($A$3)+'Diário 1º PA'!$P$1)</f>
        <v/>
      </c>
      <c r="B468" s="303"/>
      <c r="C468" s="304"/>
      <c r="D468" s="305"/>
      <c r="E468" s="306"/>
      <c r="F468" s="307"/>
      <c r="G468" s="305"/>
      <c r="H468" s="305"/>
      <c r="I468" s="306"/>
      <c r="J468" s="308" t="str">
        <f t="shared" si="1"/>
        <v/>
      </c>
      <c r="K468" s="308"/>
      <c r="L468" s="309"/>
      <c r="M468" s="308"/>
      <c r="N468" s="303"/>
      <c r="O468" s="305"/>
      <c r="P468" s="305"/>
      <c r="Q468" s="299"/>
      <c r="R468" s="299"/>
      <c r="S468" s="299"/>
    </row>
    <row r="469" spans="1:19" ht="13.5" customHeight="1" x14ac:dyDescent="0.2">
      <c r="A469" s="302" t="str">
        <f>IF(B469="","",ROW()-ROW($A$3)+'Diário 1º PA'!$P$1)</f>
        <v/>
      </c>
      <c r="B469" s="303"/>
      <c r="C469" s="304"/>
      <c r="D469" s="305"/>
      <c r="E469" s="306"/>
      <c r="F469" s="307"/>
      <c r="G469" s="305"/>
      <c r="H469" s="305"/>
      <c r="I469" s="306"/>
      <c r="J469" s="308" t="str">
        <f t="shared" si="1"/>
        <v/>
      </c>
      <c r="K469" s="308"/>
      <c r="L469" s="309"/>
      <c r="M469" s="308"/>
      <c r="N469" s="303"/>
      <c r="O469" s="305"/>
      <c r="P469" s="305"/>
      <c r="Q469" s="299"/>
      <c r="R469" s="299"/>
      <c r="S469" s="299"/>
    </row>
    <row r="470" spans="1:19" ht="13.5" customHeight="1" x14ac:dyDescent="0.2">
      <c r="A470" s="302" t="str">
        <f>IF(B470="","",ROW()-ROW($A$3)+'Diário 1º PA'!$P$1)</f>
        <v/>
      </c>
      <c r="B470" s="303"/>
      <c r="C470" s="304"/>
      <c r="D470" s="305"/>
      <c r="E470" s="306"/>
      <c r="F470" s="307"/>
      <c r="G470" s="305"/>
      <c r="H470" s="305"/>
      <c r="I470" s="306"/>
      <c r="J470" s="308" t="str">
        <f t="shared" si="1"/>
        <v/>
      </c>
      <c r="K470" s="308"/>
      <c r="L470" s="309"/>
      <c r="M470" s="308"/>
      <c r="N470" s="303"/>
      <c r="O470" s="305"/>
      <c r="P470" s="305"/>
      <c r="Q470" s="299"/>
      <c r="R470" s="299"/>
      <c r="S470" s="299"/>
    </row>
    <row r="471" spans="1:19" ht="13.5" customHeight="1" x14ac:dyDescent="0.2">
      <c r="A471" s="302" t="str">
        <f>IF(B471="","",ROW()-ROW($A$3)+'Diário 1º PA'!$P$1)</f>
        <v/>
      </c>
      <c r="B471" s="303"/>
      <c r="C471" s="304"/>
      <c r="D471" s="305"/>
      <c r="E471" s="306"/>
      <c r="F471" s="307"/>
      <c r="G471" s="305"/>
      <c r="H471" s="305"/>
      <c r="I471" s="306"/>
      <c r="J471" s="308" t="str">
        <f t="shared" si="1"/>
        <v/>
      </c>
      <c r="K471" s="308"/>
      <c r="L471" s="309"/>
      <c r="M471" s="308"/>
      <c r="N471" s="303"/>
      <c r="O471" s="305"/>
      <c r="P471" s="305"/>
      <c r="Q471" s="299"/>
      <c r="R471" s="299"/>
      <c r="S471" s="299"/>
    </row>
    <row r="472" spans="1:19" ht="13.5" customHeight="1" x14ac:dyDescent="0.2">
      <c r="A472" s="302" t="str">
        <f>IF(B472="","",ROW()-ROW($A$3)+'Diário 1º PA'!$P$1)</f>
        <v/>
      </c>
      <c r="B472" s="303"/>
      <c r="C472" s="304"/>
      <c r="D472" s="305"/>
      <c r="E472" s="306"/>
      <c r="F472" s="307"/>
      <c r="G472" s="305"/>
      <c r="H472" s="305"/>
      <c r="I472" s="306"/>
      <c r="J472" s="308" t="str">
        <f t="shared" si="1"/>
        <v/>
      </c>
      <c r="K472" s="308"/>
      <c r="L472" s="309"/>
      <c r="M472" s="308"/>
      <c r="N472" s="303"/>
      <c r="O472" s="305"/>
      <c r="P472" s="305"/>
      <c r="Q472" s="299"/>
      <c r="R472" s="299"/>
      <c r="S472" s="299"/>
    </row>
    <row r="473" spans="1:19" ht="13.5" customHeight="1" x14ac:dyDescent="0.2">
      <c r="A473" s="302" t="str">
        <f>IF(B473="","",ROW()-ROW($A$3)+'Diário 1º PA'!$P$1)</f>
        <v/>
      </c>
      <c r="B473" s="303"/>
      <c r="C473" s="304"/>
      <c r="D473" s="305"/>
      <c r="E473" s="306"/>
      <c r="F473" s="307"/>
      <c r="G473" s="305"/>
      <c r="H473" s="305"/>
      <c r="I473" s="306"/>
      <c r="J473" s="308" t="str">
        <f t="shared" si="1"/>
        <v/>
      </c>
      <c r="K473" s="308"/>
      <c r="L473" s="309"/>
      <c r="M473" s="308"/>
      <c r="N473" s="303"/>
      <c r="O473" s="305"/>
      <c r="P473" s="305"/>
      <c r="Q473" s="299"/>
      <c r="R473" s="299"/>
      <c r="S473" s="299"/>
    </row>
    <row r="474" spans="1:19" ht="13.5" customHeight="1" x14ac:dyDescent="0.2">
      <c r="A474" s="302" t="str">
        <f>IF(B474="","",ROW()-ROW($A$3)+'Diário 1º PA'!$P$1)</f>
        <v/>
      </c>
      <c r="B474" s="303"/>
      <c r="C474" s="304"/>
      <c r="D474" s="305"/>
      <c r="E474" s="306"/>
      <c r="F474" s="307"/>
      <c r="G474" s="305"/>
      <c r="H474" s="305"/>
      <c r="I474" s="306"/>
      <c r="J474" s="308" t="str">
        <f t="shared" si="1"/>
        <v/>
      </c>
      <c r="K474" s="308"/>
      <c r="L474" s="309"/>
      <c r="M474" s="308"/>
      <c r="N474" s="303"/>
      <c r="O474" s="305"/>
      <c r="P474" s="305"/>
      <c r="Q474" s="299"/>
      <c r="R474" s="299"/>
      <c r="S474" s="299"/>
    </row>
    <row r="475" spans="1:19" ht="13.5" customHeight="1" x14ac:dyDescent="0.2">
      <c r="A475" s="302" t="str">
        <f>IF(B475="","",ROW()-ROW($A$3)+'Diário 1º PA'!$P$1)</f>
        <v/>
      </c>
      <c r="B475" s="303"/>
      <c r="C475" s="304"/>
      <c r="D475" s="305"/>
      <c r="E475" s="306"/>
      <c r="F475" s="307"/>
      <c r="G475" s="305"/>
      <c r="H475" s="305"/>
      <c r="I475" s="306"/>
      <c r="J475" s="308" t="str">
        <f t="shared" si="1"/>
        <v/>
      </c>
      <c r="K475" s="308"/>
      <c r="L475" s="309"/>
      <c r="M475" s="308"/>
      <c r="N475" s="303"/>
      <c r="O475" s="305"/>
      <c r="P475" s="305"/>
      <c r="Q475" s="299"/>
      <c r="R475" s="299"/>
      <c r="S475" s="299"/>
    </row>
    <row r="476" spans="1:19" ht="13.5" customHeight="1" x14ac:dyDescent="0.2">
      <c r="A476" s="302" t="str">
        <f>IF(B476="","",ROW()-ROW($A$3)+'Diário 1º PA'!$P$1)</f>
        <v/>
      </c>
      <c r="B476" s="303"/>
      <c r="C476" s="304"/>
      <c r="D476" s="305"/>
      <c r="E476" s="306"/>
      <c r="F476" s="307"/>
      <c r="G476" s="305"/>
      <c r="H476" s="305"/>
      <c r="I476" s="306"/>
      <c r="J476" s="308" t="str">
        <f t="shared" si="1"/>
        <v/>
      </c>
      <c r="K476" s="308"/>
      <c r="L476" s="309"/>
      <c r="M476" s="308"/>
      <c r="N476" s="303"/>
      <c r="O476" s="305"/>
      <c r="P476" s="305"/>
      <c r="Q476" s="299"/>
      <c r="R476" s="299"/>
      <c r="S476" s="299"/>
    </row>
    <row r="477" spans="1:19" ht="13.5" customHeight="1" x14ac:dyDescent="0.2">
      <c r="A477" s="302" t="str">
        <f>IF(B477="","",ROW()-ROW($A$3)+'Diário 1º PA'!$P$1)</f>
        <v/>
      </c>
      <c r="B477" s="303"/>
      <c r="C477" s="304"/>
      <c r="D477" s="305"/>
      <c r="E477" s="306"/>
      <c r="F477" s="307"/>
      <c r="G477" s="305"/>
      <c r="H477" s="305"/>
      <c r="I477" s="306"/>
      <c r="J477" s="308" t="str">
        <f t="shared" si="1"/>
        <v/>
      </c>
      <c r="K477" s="308"/>
      <c r="L477" s="309"/>
      <c r="M477" s="308"/>
      <c r="N477" s="303"/>
      <c r="O477" s="305"/>
      <c r="P477" s="305"/>
      <c r="Q477" s="299"/>
      <c r="R477" s="299"/>
      <c r="S477" s="299"/>
    </row>
    <row r="478" spans="1:19" ht="13.5" customHeight="1" x14ac:dyDescent="0.2">
      <c r="A478" s="302" t="str">
        <f>IF(B478="","",ROW()-ROW($A$3)+'Diário 1º PA'!$P$1)</f>
        <v/>
      </c>
      <c r="B478" s="303"/>
      <c r="C478" s="304"/>
      <c r="D478" s="305"/>
      <c r="E478" s="306"/>
      <c r="F478" s="307"/>
      <c r="G478" s="305"/>
      <c r="H478" s="305"/>
      <c r="I478" s="306"/>
      <c r="J478" s="308" t="str">
        <f t="shared" si="1"/>
        <v/>
      </c>
      <c r="K478" s="308"/>
      <c r="L478" s="309"/>
      <c r="M478" s="308"/>
      <c r="N478" s="303"/>
      <c r="O478" s="305"/>
      <c r="P478" s="305"/>
      <c r="Q478" s="299"/>
      <c r="R478" s="299"/>
      <c r="S478" s="299"/>
    </row>
    <row r="479" spans="1:19" ht="13.5" customHeight="1" x14ac:dyDescent="0.2">
      <c r="A479" s="302" t="str">
        <f>IF(B479="","",ROW()-ROW($A$3)+'Diário 1º PA'!$P$1)</f>
        <v/>
      </c>
      <c r="B479" s="303"/>
      <c r="C479" s="304"/>
      <c r="D479" s="305"/>
      <c r="E479" s="306"/>
      <c r="F479" s="307"/>
      <c r="G479" s="305"/>
      <c r="H479" s="305"/>
      <c r="I479" s="306"/>
      <c r="J479" s="308" t="str">
        <f t="shared" si="1"/>
        <v/>
      </c>
      <c r="K479" s="308"/>
      <c r="L479" s="309"/>
      <c r="M479" s="308"/>
      <c r="N479" s="303"/>
      <c r="O479" s="305"/>
      <c r="P479" s="305"/>
      <c r="Q479" s="299"/>
      <c r="R479" s="299"/>
      <c r="S479" s="299"/>
    </row>
    <row r="480" spans="1:19" ht="13.5" customHeight="1" x14ac:dyDescent="0.2">
      <c r="A480" s="302" t="str">
        <f>IF(B480="","",ROW()-ROW($A$3)+'Diário 1º PA'!$P$1)</f>
        <v/>
      </c>
      <c r="B480" s="303"/>
      <c r="C480" s="304"/>
      <c r="D480" s="305"/>
      <c r="E480" s="306"/>
      <c r="F480" s="307"/>
      <c r="G480" s="305"/>
      <c r="H480" s="305"/>
      <c r="I480" s="306"/>
      <c r="J480" s="308" t="str">
        <f t="shared" si="1"/>
        <v/>
      </c>
      <c r="K480" s="308"/>
      <c r="L480" s="309"/>
      <c r="M480" s="308"/>
      <c r="N480" s="303"/>
      <c r="O480" s="305"/>
      <c r="P480" s="305"/>
      <c r="Q480" s="299"/>
      <c r="R480" s="299"/>
      <c r="S480" s="299"/>
    </row>
    <row r="481" spans="1:19" ht="13.5" customHeight="1" x14ac:dyDescent="0.2">
      <c r="A481" s="302" t="str">
        <f>IF(B481="","",ROW()-ROW($A$3)+'Diário 1º PA'!$P$1)</f>
        <v/>
      </c>
      <c r="B481" s="303"/>
      <c r="C481" s="304"/>
      <c r="D481" s="305"/>
      <c r="E481" s="306"/>
      <c r="F481" s="307"/>
      <c r="G481" s="305"/>
      <c r="H481" s="305"/>
      <c r="I481" s="306"/>
      <c r="J481" s="308" t="str">
        <f t="shared" si="1"/>
        <v/>
      </c>
      <c r="K481" s="308"/>
      <c r="L481" s="309"/>
      <c r="M481" s="308"/>
      <c r="N481" s="303"/>
      <c r="O481" s="305"/>
      <c r="P481" s="305"/>
      <c r="Q481" s="299"/>
      <c r="R481" s="299"/>
      <c r="S481" s="299"/>
    </row>
    <row r="482" spans="1:19" ht="13.5" customHeight="1" x14ac:dyDescent="0.2">
      <c r="A482" s="302" t="str">
        <f>IF(B482="","",ROW()-ROW($A$3)+'Diário 1º PA'!$P$1)</f>
        <v/>
      </c>
      <c r="B482" s="303"/>
      <c r="C482" s="304"/>
      <c r="D482" s="305"/>
      <c r="E482" s="306"/>
      <c r="F482" s="307"/>
      <c r="G482" s="305"/>
      <c r="H482" s="305"/>
      <c r="I482" s="306"/>
      <c r="J482" s="308" t="str">
        <f t="shared" si="1"/>
        <v/>
      </c>
      <c r="K482" s="308"/>
      <c r="L482" s="309"/>
      <c r="M482" s="308"/>
      <c r="N482" s="303"/>
      <c r="O482" s="305"/>
      <c r="P482" s="305"/>
      <c r="Q482" s="299"/>
      <c r="R482" s="299"/>
      <c r="S482" s="299"/>
    </row>
    <row r="483" spans="1:19" ht="13.5" customHeight="1" x14ac:dyDescent="0.2">
      <c r="A483" s="302" t="str">
        <f>IF(B483="","",ROW()-ROW($A$3)+'Diário 1º PA'!$P$1)</f>
        <v/>
      </c>
      <c r="B483" s="303"/>
      <c r="C483" s="304"/>
      <c r="D483" s="305"/>
      <c r="E483" s="306"/>
      <c r="F483" s="307"/>
      <c r="G483" s="305"/>
      <c r="H483" s="305"/>
      <c r="I483" s="306"/>
      <c r="J483" s="308" t="str">
        <f t="shared" si="1"/>
        <v/>
      </c>
      <c r="K483" s="308"/>
      <c r="L483" s="309"/>
      <c r="M483" s="308"/>
      <c r="N483" s="303"/>
      <c r="O483" s="305"/>
      <c r="P483" s="305"/>
      <c r="Q483" s="299"/>
      <c r="R483" s="299"/>
      <c r="S483" s="299"/>
    </row>
    <row r="484" spans="1:19" ht="13.5" customHeight="1" x14ac:dyDescent="0.2">
      <c r="A484" s="302" t="str">
        <f>IF(B484="","",ROW()-ROW($A$3)+'Diário 1º PA'!$P$1)</f>
        <v/>
      </c>
      <c r="B484" s="303"/>
      <c r="C484" s="304"/>
      <c r="D484" s="305"/>
      <c r="E484" s="306"/>
      <c r="F484" s="307"/>
      <c r="G484" s="305"/>
      <c r="H484" s="305"/>
      <c r="I484" s="306"/>
      <c r="J484" s="308" t="str">
        <f t="shared" si="1"/>
        <v/>
      </c>
      <c r="K484" s="308"/>
      <c r="L484" s="309"/>
      <c r="M484" s="308"/>
      <c r="N484" s="303"/>
      <c r="O484" s="305"/>
      <c r="P484" s="305"/>
      <c r="Q484" s="299"/>
      <c r="R484" s="299"/>
      <c r="S484" s="299"/>
    </row>
    <row r="485" spans="1:19" ht="13.5" customHeight="1" x14ac:dyDescent="0.2">
      <c r="A485" s="302" t="str">
        <f>IF(B485="","",ROW()-ROW($A$3)+'Diário 1º PA'!$P$1)</f>
        <v/>
      </c>
      <c r="B485" s="303"/>
      <c r="C485" s="304"/>
      <c r="D485" s="305"/>
      <c r="E485" s="306"/>
      <c r="F485" s="307"/>
      <c r="G485" s="305"/>
      <c r="H485" s="305"/>
      <c r="I485" s="306"/>
      <c r="J485" s="308" t="str">
        <f t="shared" si="1"/>
        <v/>
      </c>
      <c r="K485" s="308"/>
      <c r="L485" s="309"/>
      <c r="M485" s="308"/>
      <c r="N485" s="303"/>
      <c r="O485" s="305"/>
      <c r="P485" s="305"/>
      <c r="Q485" s="299"/>
      <c r="R485" s="299"/>
      <c r="S485" s="299"/>
    </row>
    <row r="486" spans="1:19" ht="13.5" customHeight="1" x14ac:dyDescent="0.2">
      <c r="A486" s="302" t="str">
        <f>IF(B486="","",ROW()-ROW($A$3)+'Diário 1º PA'!$P$1)</f>
        <v/>
      </c>
      <c r="B486" s="303"/>
      <c r="C486" s="304"/>
      <c r="D486" s="305"/>
      <c r="E486" s="306"/>
      <c r="F486" s="307"/>
      <c r="G486" s="305"/>
      <c r="H486" s="305"/>
      <c r="I486" s="306"/>
      <c r="J486" s="308" t="str">
        <f t="shared" si="1"/>
        <v/>
      </c>
      <c r="K486" s="308"/>
      <c r="L486" s="309"/>
      <c r="M486" s="308"/>
      <c r="N486" s="303"/>
      <c r="O486" s="305"/>
      <c r="P486" s="305"/>
      <c r="Q486" s="299"/>
      <c r="R486" s="299"/>
      <c r="S486" s="299"/>
    </row>
    <row r="487" spans="1:19" ht="13.5" customHeight="1" x14ac:dyDescent="0.2">
      <c r="A487" s="302" t="str">
        <f>IF(B487="","",ROW()-ROW($A$3)+'Diário 1º PA'!$P$1)</f>
        <v/>
      </c>
      <c r="B487" s="303"/>
      <c r="C487" s="304"/>
      <c r="D487" s="305"/>
      <c r="E487" s="306"/>
      <c r="F487" s="307"/>
      <c r="G487" s="305"/>
      <c r="H487" s="305"/>
      <c r="I487" s="306"/>
      <c r="J487" s="308" t="str">
        <f t="shared" si="1"/>
        <v/>
      </c>
      <c r="K487" s="308"/>
      <c r="L487" s="309"/>
      <c r="M487" s="308"/>
      <c r="N487" s="303"/>
      <c r="O487" s="305"/>
      <c r="P487" s="305"/>
      <c r="Q487" s="299"/>
      <c r="R487" s="299"/>
      <c r="S487" s="299"/>
    </row>
    <row r="488" spans="1:19" ht="13.5" customHeight="1" x14ac:dyDescent="0.2">
      <c r="A488" s="302" t="str">
        <f>IF(B488="","",ROW()-ROW($A$3)+'Diário 1º PA'!$P$1)</f>
        <v/>
      </c>
      <c r="B488" s="303"/>
      <c r="C488" s="304"/>
      <c r="D488" s="305"/>
      <c r="E488" s="306"/>
      <c r="F488" s="307"/>
      <c r="G488" s="305"/>
      <c r="H488" s="305"/>
      <c r="I488" s="306"/>
      <c r="J488" s="308" t="str">
        <f t="shared" si="1"/>
        <v/>
      </c>
      <c r="K488" s="308"/>
      <c r="L488" s="309"/>
      <c r="M488" s="308"/>
      <c r="N488" s="303"/>
      <c r="O488" s="305"/>
      <c r="P488" s="305"/>
      <c r="Q488" s="299"/>
      <c r="R488" s="299"/>
      <c r="S488" s="299"/>
    </row>
    <row r="489" spans="1:19" ht="13.5" customHeight="1" x14ac:dyDescent="0.2">
      <c r="A489" s="302" t="str">
        <f>IF(B489="","",ROW()-ROW($A$3)+'Diário 1º PA'!$P$1)</f>
        <v/>
      </c>
      <c r="B489" s="303"/>
      <c r="C489" s="304"/>
      <c r="D489" s="305"/>
      <c r="E489" s="306"/>
      <c r="F489" s="307"/>
      <c r="G489" s="305"/>
      <c r="H489" s="305"/>
      <c r="I489" s="306"/>
      <c r="J489" s="308" t="str">
        <f t="shared" si="1"/>
        <v/>
      </c>
      <c r="K489" s="308"/>
      <c r="L489" s="309"/>
      <c r="M489" s="308"/>
      <c r="N489" s="303"/>
      <c r="O489" s="305"/>
      <c r="P489" s="305"/>
      <c r="Q489" s="299"/>
      <c r="R489" s="299"/>
      <c r="S489" s="299"/>
    </row>
    <row r="490" spans="1:19" ht="13.5" customHeight="1" x14ac:dyDescent="0.2">
      <c r="A490" s="302" t="str">
        <f>IF(B490="","",ROW()-ROW($A$3)+'Diário 1º PA'!$P$1)</f>
        <v/>
      </c>
      <c r="B490" s="303"/>
      <c r="C490" s="304"/>
      <c r="D490" s="305"/>
      <c r="E490" s="306"/>
      <c r="F490" s="307"/>
      <c r="G490" s="305"/>
      <c r="H490" s="305"/>
      <c r="I490" s="306"/>
      <c r="J490" s="308" t="str">
        <f t="shared" si="1"/>
        <v/>
      </c>
      <c r="K490" s="308"/>
      <c r="L490" s="309"/>
      <c r="M490" s="308"/>
      <c r="N490" s="303"/>
      <c r="O490" s="305"/>
      <c r="P490" s="305"/>
      <c r="Q490" s="299"/>
      <c r="R490" s="299"/>
      <c r="S490" s="299"/>
    </row>
    <row r="491" spans="1:19" ht="13.5" customHeight="1" x14ac:dyDescent="0.2">
      <c r="A491" s="302" t="str">
        <f>IF(B491="","",ROW()-ROW($A$3)+'Diário 1º PA'!$P$1)</f>
        <v/>
      </c>
      <c r="B491" s="303"/>
      <c r="C491" s="304"/>
      <c r="D491" s="305"/>
      <c r="E491" s="306"/>
      <c r="F491" s="307"/>
      <c r="G491" s="305"/>
      <c r="H491" s="305"/>
      <c r="I491" s="306"/>
      <c r="J491" s="308" t="str">
        <f t="shared" si="1"/>
        <v/>
      </c>
      <c r="K491" s="308"/>
      <c r="L491" s="309"/>
      <c r="M491" s="308"/>
      <c r="N491" s="303"/>
      <c r="O491" s="305"/>
      <c r="P491" s="305"/>
      <c r="Q491" s="299"/>
      <c r="R491" s="299"/>
      <c r="S491" s="299"/>
    </row>
    <row r="492" spans="1:19" ht="13.5" customHeight="1" x14ac:dyDescent="0.2">
      <c r="A492" s="302" t="str">
        <f>IF(B492="","",ROW()-ROW($A$3)+'Diário 1º PA'!$P$1)</f>
        <v/>
      </c>
      <c r="B492" s="303"/>
      <c r="C492" s="304"/>
      <c r="D492" s="305"/>
      <c r="E492" s="306"/>
      <c r="F492" s="307"/>
      <c r="G492" s="305"/>
      <c r="H492" s="305"/>
      <c r="I492" s="306"/>
      <c r="J492" s="308" t="str">
        <f t="shared" si="1"/>
        <v/>
      </c>
      <c r="K492" s="308"/>
      <c r="L492" s="309"/>
      <c r="M492" s="308"/>
      <c r="N492" s="303"/>
      <c r="O492" s="305"/>
      <c r="P492" s="305"/>
      <c r="Q492" s="299"/>
      <c r="R492" s="299"/>
      <c r="S492" s="299"/>
    </row>
    <row r="493" spans="1:19" ht="13.5" customHeight="1" x14ac:dyDescent="0.2">
      <c r="A493" s="302" t="str">
        <f>IF(B493="","",ROW()-ROW($A$3)+'Diário 1º PA'!$P$1)</f>
        <v/>
      </c>
      <c r="B493" s="303"/>
      <c r="C493" s="304"/>
      <c r="D493" s="305"/>
      <c r="E493" s="306"/>
      <c r="F493" s="307"/>
      <c r="G493" s="305"/>
      <c r="H493" s="305"/>
      <c r="I493" s="306"/>
      <c r="J493" s="308" t="str">
        <f t="shared" si="1"/>
        <v/>
      </c>
      <c r="K493" s="308"/>
      <c r="L493" s="309"/>
      <c r="M493" s="308"/>
      <c r="N493" s="303"/>
      <c r="O493" s="305"/>
      <c r="P493" s="305"/>
      <c r="Q493" s="299"/>
      <c r="R493" s="299"/>
      <c r="S493" s="299"/>
    </row>
    <row r="494" spans="1:19" ht="13.5" customHeight="1" x14ac:dyDescent="0.2">
      <c r="A494" s="302" t="str">
        <f>IF(B494="","",ROW()-ROW($A$3)+'Diário 1º PA'!$P$1)</f>
        <v/>
      </c>
      <c r="B494" s="303"/>
      <c r="C494" s="304"/>
      <c r="D494" s="305"/>
      <c r="E494" s="306"/>
      <c r="F494" s="307"/>
      <c r="G494" s="305"/>
      <c r="H494" s="305"/>
      <c r="I494" s="306"/>
      <c r="J494" s="308" t="str">
        <f t="shared" si="1"/>
        <v/>
      </c>
      <c r="K494" s="308"/>
      <c r="L494" s="309"/>
      <c r="M494" s="308"/>
      <c r="N494" s="303"/>
      <c r="O494" s="305"/>
      <c r="P494" s="305"/>
      <c r="Q494" s="299"/>
      <c r="R494" s="299"/>
      <c r="S494" s="299"/>
    </row>
    <row r="495" spans="1:19" ht="13.5" customHeight="1" x14ac:dyDescent="0.2">
      <c r="A495" s="302" t="str">
        <f>IF(B495="","",ROW()-ROW($A$3)+'Diário 1º PA'!$P$1)</f>
        <v/>
      </c>
      <c r="B495" s="303"/>
      <c r="C495" s="304"/>
      <c r="D495" s="305"/>
      <c r="E495" s="306"/>
      <c r="F495" s="307"/>
      <c r="G495" s="305"/>
      <c r="H495" s="305"/>
      <c r="I495" s="306"/>
      <c r="J495" s="308" t="str">
        <f t="shared" si="1"/>
        <v/>
      </c>
      <c r="K495" s="308"/>
      <c r="L495" s="309"/>
      <c r="M495" s="308"/>
      <c r="N495" s="303"/>
      <c r="O495" s="305"/>
      <c r="P495" s="305"/>
      <c r="Q495" s="299"/>
      <c r="R495" s="299"/>
      <c r="S495" s="299"/>
    </row>
    <row r="496" spans="1:19" ht="13.5" customHeight="1" x14ac:dyDescent="0.2">
      <c r="A496" s="302" t="str">
        <f>IF(B496="","",ROW()-ROW($A$3)+'Diário 1º PA'!$P$1)</f>
        <v/>
      </c>
      <c r="B496" s="303"/>
      <c r="C496" s="304"/>
      <c r="D496" s="305"/>
      <c r="E496" s="306"/>
      <c r="F496" s="307"/>
      <c r="G496" s="305"/>
      <c r="H496" s="305"/>
      <c r="I496" s="306"/>
      <c r="J496" s="308" t="str">
        <f t="shared" si="1"/>
        <v/>
      </c>
      <c r="K496" s="308"/>
      <c r="L496" s="309"/>
      <c r="M496" s="308"/>
      <c r="N496" s="303"/>
      <c r="O496" s="305"/>
      <c r="P496" s="305"/>
      <c r="Q496" s="299"/>
      <c r="R496" s="299"/>
      <c r="S496" s="299"/>
    </row>
    <row r="497" spans="1:19" ht="13.5" customHeight="1" x14ac:dyDescent="0.2">
      <c r="A497" s="302" t="str">
        <f>IF(B497="","",ROW()-ROW($A$3)+'Diário 1º PA'!$P$1)</f>
        <v/>
      </c>
      <c r="B497" s="303"/>
      <c r="C497" s="304"/>
      <c r="D497" s="305"/>
      <c r="E497" s="306"/>
      <c r="F497" s="307"/>
      <c r="G497" s="305"/>
      <c r="H497" s="305"/>
      <c r="I497" s="306"/>
      <c r="J497" s="308" t="str">
        <f t="shared" si="1"/>
        <v/>
      </c>
      <c r="K497" s="308"/>
      <c r="L497" s="309"/>
      <c r="M497" s="308"/>
      <c r="N497" s="303"/>
      <c r="O497" s="305"/>
      <c r="P497" s="305"/>
      <c r="Q497" s="299"/>
      <c r="R497" s="299"/>
      <c r="S497" s="299"/>
    </row>
    <row r="498" spans="1:19" ht="13.5" customHeight="1" x14ac:dyDescent="0.2">
      <c r="A498" s="302" t="str">
        <f>IF(B498="","",ROW()-ROW($A$3)+'Diário 1º PA'!$P$1)</f>
        <v/>
      </c>
      <c r="B498" s="303"/>
      <c r="C498" s="304"/>
      <c r="D498" s="305"/>
      <c r="E498" s="306"/>
      <c r="F498" s="307"/>
      <c r="G498" s="305"/>
      <c r="H498" s="305"/>
      <c r="I498" s="306"/>
      <c r="J498" s="308" t="str">
        <f t="shared" si="1"/>
        <v/>
      </c>
      <c r="K498" s="308"/>
      <c r="L498" s="309"/>
      <c r="M498" s="308"/>
      <c r="N498" s="303"/>
      <c r="O498" s="305"/>
      <c r="P498" s="305"/>
      <c r="Q498" s="299"/>
      <c r="R498" s="299"/>
      <c r="S498" s="299"/>
    </row>
    <row r="499" spans="1:19" ht="13.5" customHeight="1" x14ac:dyDescent="0.2">
      <c r="A499" s="302" t="str">
        <f>IF(B499="","",ROW()-ROW($A$3)+'Diário 1º PA'!$P$1)</f>
        <v/>
      </c>
      <c r="B499" s="303"/>
      <c r="C499" s="304"/>
      <c r="D499" s="305"/>
      <c r="E499" s="306"/>
      <c r="F499" s="307"/>
      <c r="G499" s="305"/>
      <c r="H499" s="305"/>
      <c r="I499" s="306"/>
      <c r="J499" s="308" t="str">
        <f t="shared" si="1"/>
        <v/>
      </c>
      <c r="K499" s="308"/>
      <c r="L499" s="309"/>
      <c r="M499" s="308"/>
      <c r="N499" s="303"/>
      <c r="O499" s="305"/>
      <c r="P499" s="305"/>
      <c r="Q499" s="299"/>
      <c r="R499" s="299"/>
      <c r="S499" s="299"/>
    </row>
    <row r="500" spans="1:19" ht="13.5" customHeight="1" x14ac:dyDescent="0.2">
      <c r="A500" s="302" t="str">
        <f>IF(B500="","",ROW()-ROW($A$3)+'Diário 1º PA'!$P$1)</f>
        <v/>
      </c>
      <c r="B500" s="303"/>
      <c r="C500" s="304"/>
      <c r="D500" s="305"/>
      <c r="E500" s="306"/>
      <c r="F500" s="307"/>
      <c r="G500" s="305"/>
      <c r="H500" s="305"/>
      <c r="I500" s="306"/>
      <c r="J500" s="308" t="str">
        <f t="shared" si="1"/>
        <v/>
      </c>
      <c r="K500" s="308"/>
      <c r="L500" s="309"/>
      <c r="M500" s="308"/>
      <c r="N500" s="303"/>
      <c r="O500" s="305"/>
      <c r="P500" s="305"/>
      <c r="Q500" s="299"/>
      <c r="R500" s="299"/>
      <c r="S500" s="299"/>
    </row>
    <row r="501" spans="1:19" ht="13.5" customHeight="1" x14ac:dyDescent="0.2">
      <c r="A501" s="302" t="str">
        <f>IF(B501="","",ROW()-ROW($A$3)+'Diário 1º PA'!$P$1)</f>
        <v/>
      </c>
      <c r="B501" s="303"/>
      <c r="C501" s="304"/>
      <c r="D501" s="305"/>
      <c r="E501" s="306"/>
      <c r="F501" s="307"/>
      <c r="G501" s="305"/>
      <c r="H501" s="305"/>
      <c r="I501" s="306"/>
      <c r="J501" s="308" t="str">
        <f t="shared" si="1"/>
        <v/>
      </c>
      <c r="K501" s="308"/>
      <c r="L501" s="309"/>
      <c r="M501" s="308"/>
      <c r="N501" s="303"/>
      <c r="O501" s="305"/>
      <c r="P501" s="305"/>
      <c r="Q501" s="299"/>
      <c r="R501" s="299"/>
      <c r="S501" s="299"/>
    </row>
    <row r="502" spans="1:19" ht="13.5" customHeight="1" x14ac:dyDescent="0.2">
      <c r="A502" s="302" t="str">
        <f>IF(B502="","",ROW()-ROW($A$3)+'Diário 1º PA'!$P$1)</f>
        <v/>
      </c>
      <c r="B502" s="303"/>
      <c r="C502" s="304"/>
      <c r="D502" s="305"/>
      <c r="E502" s="306"/>
      <c r="F502" s="307"/>
      <c r="G502" s="305"/>
      <c r="H502" s="305"/>
      <c r="I502" s="306"/>
      <c r="J502" s="308" t="str">
        <f t="shared" si="1"/>
        <v/>
      </c>
      <c r="K502" s="308"/>
      <c r="L502" s="309"/>
      <c r="M502" s="308"/>
      <c r="N502" s="303"/>
      <c r="O502" s="305"/>
      <c r="P502" s="305"/>
      <c r="Q502" s="299"/>
      <c r="R502" s="299"/>
      <c r="S502" s="299"/>
    </row>
    <row r="503" spans="1:19" ht="13.5" customHeight="1" x14ac:dyDescent="0.2">
      <c r="A503" s="302" t="str">
        <f>IF(B503="","",ROW()-ROW($A$3)+'Diário 1º PA'!$P$1)</f>
        <v/>
      </c>
      <c r="B503" s="303"/>
      <c r="C503" s="304"/>
      <c r="D503" s="305"/>
      <c r="E503" s="306"/>
      <c r="F503" s="307"/>
      <c r="G503" s="305"/>
      <c r="H503" s="305"/>
      <c r="I503" s="306"/>
      <c r="J503" s="308" t="str">
        <f t="shared" si="1"/>
        <v/>
      </c>
      <c r="K503" s="308"/>
      <c r="L503" s="309"/>
      <c r="M503" s="308"/>
      <c r="N503" s="303"/>
      <c r="O503" s="305"/>
      <c r="P503" s="305"/>
      <c r="Q503" s="299"/>
      <c r="R503" s="299"/>
      <c r="S503" s="299"/>
    </row>
    <row r="504" spans="1:19" ht="13.5" customHeight="1" x14ac:dyDescent="0.2">
      <c r="A504" s="302" t="str">
        <f>IF(B504="","",ROW()-ROW($A$3)+'Diário 1º PA'!$P$1)</f>
        <v/>
      </c>
      <c r="B504" s="303"/>
      <c r="C504" s="304"/>
      <c r="D504" s="305"/>
      <c r="E504" s="306"/>
      <c r="F504" s="307"/>
      <c r="G504" s="305"/>
      <c r="H504" s="305"/>
      <c r="I504" s="306"/>
      <c r="J504" s="308" t="str">
        <f t="shared" si="1"/>
        <v/>
      </c>
      <c r="K504" s="308"/>
      <c r="L504" s="309"/>
      <c r="M504" s="308"/>
      <c r="N504" s="303"/>
      <c r="O504" s="305"/>
      <c r="P504" s="305"/>
      <c r="Q504" s="299"/>
      <c r="R504" s="299"/>
      <c r="S504" s="299"/>
    </row>
    <row r="505" spans="1:19" ht="13.5" customHeight="1" x14ac:dyDescent="0.2">
      <c r="A505" s="302" t="str">
        <f>IF(B505="","",ROW()-ROW($A$3)+'Diário 1º PA'!$P$1)</f>
        <v/>
      </c>
      <c r="B505" s="303"/>
      <c r="C505" s="304"/>
      <c r="D505" s="305"/>
      <c r="E505" s="306"/>
      <c r="F505" s="307"/>
      <c r="G505" s="320"/>
      <c r="H505" s="305"/>
      <c r="I505" s="306"/>
      <c r="J505" s="308" t="str">
        <f t="shared" si="1"/>
        <v/>
      </c>
      <c r="K505" s="308"/>
      <c r="L505" s="309"/>
      <c r="M505" s="308"/>
      <c r="N505" s="303"/>
      <c r="O505" s="305"/>
      <c r="P505" s="305"/>
      <c r="Q505" s="299"/>
      <c r="R505" s="299"/>
      <c r="S505" s="299"/>
    </row>
    <row r="506" spans="1:19" ht="13.5" customHeight="1" x14ac:dyDescent="0.2">
      <c r="A506" s="302" t="str">
        <f>IF(B506="","",ROW()-ROW($A$3)+'Diário 1º PA'!$P$1)</f>
        <v/>
      </c>
      <c r="B506" s="303"/>
      <c r="C506" s="304"/>
      <c r="D506" s="305"/>
      <c r="E506" s="306"/>
      <c r="F506" s="307"/>
      <c r="G506" s="305"/>
      <c r="H506" s="305"/>
      <c r="I506" s="306"/>
      <c r="J506" s="308" t="str">
        <f t="shared" si="1"/>
        <v/>
      </c>
      <c r="K506" s="308"/>
      <c r="L506" s="309"/>
      <c r="M506" s="308"/>
      <c r="N506" s="303"/>
      <c r="O506" s="305"/>
      <c r="P506" s="305"/>
      <c r="Q506" s="299"/>
      <c r="R506" s="299"/>
      <c r="S506" s="299"/>
    </row>
    <row r="507" spans="1:19" ht="13.5" customHeight="1" x14ac:dyDescent="0.2">
      <c r="A507" s="302" t="str">
        <f>IF(B507="","",ROW()-ROW($A$3)+'Diário 1º PA'!$P$1)</f>
        <v/>
      </c>
      <c r="B507" s="303"/>
      <c r="C507" s="304"/>
      <c r="D507" s="305"/>
      <c r="E507" s="306"/>
      <c r="F507" s="307"/>
      <c r="G507" s="305"/>
      <c r="H507" s="305"/>
      <c r="I507" s="306"/>
      <c r="J507" s="308" t="str">
        <f t="shared" si="1"/>
        <v/>
      </c>
      <c r="K507" s="308"/>
      <c r="L507" s="309"/>
      <c r="M507" s="308"/>
      <c r="N507" s="303"/>
      <c r="O507" s="305"/>
      <c r="P507" s="305"/>
      <c r="Q507" s="299"/>
      <c r="R507" s="299"/>
      <c r="S507" s="299"/>
    </row>
    <row r="508" spans="1:19" ht="13.5" customHeight="1" x14ac:dyDescent="0.2">
      <c r="A508" s="302" t="str">
        <f>IF(B508="","",ROW()-ROW($A$3)+'Diário 1º PA'!$P$1)</f>
        <v/>
      </c>
      <c r="B508" s="303"/>
      <c r="C508" s="304"/>
      <c r="D508" s="305"/>
      <c r="E508" s="306"/>
      <c r="F508" s="307"/>
      <c r="G508" s="305"/>
      <c r="H508" s="305"/>
      <c r="I508" s="306"/>
      <c r="J508" s="308" t="str">
        <f t="shared" si="1"/>
        <v/>
      </c>
      <c r="K508" s="308"/>
      <c r="L508" s="309"/>
      <c r="M508" s="308"/>
      <c r="N508" s="303"/>
      <c r="O508" s="305"/>
      <c r="P508" s="305"/>
      <c r="Q508" s="299"/>
      <c r="R508" s="299"/>
      <c r="S508" s="299"/>
    </row>
    <row r="509" spans="1:19" ht="13.5" customHeight="1" x14ac:dyDescent="0.2">
      <c r="A509" s="302" t="str">
        <f>IF(B509="","",ROW()-ROW($A$3)+'Diário 1º PA'!$P$1)</f>
        <v/>
      </c>
      <c r="B509" s="303"/>
      <c r="C509" s="304"/>
      <c r="D509" s="305"/>
      <c r="E509" s="306"/>
      <c r="F509" s="307"/>
      <c r="G509" s="305"/>
      <c r="H509" s="305"/>
      <c r="I509" s="306"/>
      <c r="J509" s="308" t="str">
        <f t="shared" si="1"/>
        <v/>
      </c>
      <c r="K509" s="308"/>
      <c r="L509" s="309"/>
      <c r="M509" s="308"/>
      <c r="N509" s="303"/>
      <c r="O509" s="305"/>
      <c r="P509" s="305"/>
      <c r="Q509" s="299"/>
      <c r="R509" s="299"/>
      <c r="S509" s="299"/>
    </row>
    <row r="510" spans="1:19" ht="13.5" customHeight="1" x14ac:dyDescent="0.2">
      <c r="A510" s="302" t="str">
        <f>IF(B510="","",ROW()-ROW($A$3)+'Diário 1º PA'!$P$1)</f>
        <v/>
      </c>
      <c r="B510" s="303"/>
      <c r="C510" s="304"/>
      <c r="D510" s="305"/>
      <c r="E510" s="306"/>
      <c r="F510" s="307"/>
      <c r="G510" s="305"/>
      <c r="H510" s="305"/>
      <c r="I510" s="306"/>
      <c r="J510" s="308" t="str">
        <f t="shared" si="1"/>
        <v/>
      </c>
      <c r="K510" s="308"/>
      <c r="L510" s="309"/>
      <c r="M510" s="308"/>
      <c r="N510" s="303"/>
      <c r="O510" s="305"/>
      <c r="P510" s="305"/>
      <c r="Q510" s="299"/>
      <c r="R510" s="299"/>
      <c r="S510" s="299"/>
    </row>
    <row r="511" spans="1:19" ht="13.5" customHeight="1" x14ac:dyDescent="0.2">
      <c r="A511" s="302" t="str">
        <f>IF(B511="","",ROW()-ROW($A$3)+'Diário 1º PA'!$P$1)</f>
        <v/>
      </c>
      <c r="B511" s="303"/>
      <c r="C511" s="304"/>
      <c r="D511" s="305"/>
      <c r="E511" s="306"/>
      <c r="F511" s="307"/>
      <c r="G511" s="305"/>
      <c r="H511" s="305"/>
      <c r="I511" s="306"/>
      <c r="J511" s="308" t="str">
        <f t="shared" si="1"/>
        <v/>
      </c>
      <c r="K511" s="308"/>
      <c r="L511" s="309"/>
      <c r="M511" s="308"/>
      <c r="N511" s="303"/>
      <c r="O511" s="305"/>
      <c r="P511" s="305"/>
      <c r="Q511" s="299"/>
      <c r="R511" s="299"/>
      <c r="S511" s="299"/>
    </row>
    <row r="512" spans="1:19" ht="13.5" customHeight="1" x14ac:dyDescent="0.2">
      <c r="A512" s="302" t="str">
        <f>IF(B512="","",ROW()-ROW($A$3)+'Diário 1º PA'!$P$1)</f>
        <v/>
      </c>
      <c r="B512" s="303"/>
      <c r="C512" s="304"/>
      <c r="D512" s="305"/>
      <c r="E512" s="306"/>
      <c r="F512" s="307"/>
      <c r="G512" s="305"/>
      <c r="H512" s="305"/>
      <c r="I512" s="306"/>
      <c r="J512" s="308" t="str">
        <f t="shared" si="1"/>
        <v/>
      </c>
      <c r="K512" s="308"/>
      <c r="L512" s="309"/>
      <c r="M512" s="308"/>
      <c r="N512" s="303"/>
      <c r="O512" s="305"/>
      <c r="P512" s="305"/>
      <c r="Q512" s="299"/>
      <c r="R512" s="299"/>
      <c r="S512" s="299"/>
    </row>
    <row r="513" spans="1:19" ht="13.5" customHeight="1" x14ac:dyDescent="0.2">
      <c r="A513" s="302" t="str">
        <f>IF(B513="","",ROW()-ROW($A$3)+'Diário 1º PA'!$P$1)</f>
        <v/>
      </c>
      <c r="B513" s="303"/>
      <c r="C513" s="304"/>
      <c r="D513" s="305"/>
      <c r="E513" s="306"/>
      <c r="F513" s="307"/>
      <c r="G513" s="305"/>
      <c r="H513" s="305"/>
      <c r="I513" s="306"/>
      <c r="J513" s="308" t="str">
        <f t="shared" si="1"/>
        <v/>
      </c>
      <c r="K513" s="308"/>
      <c r="L513" s="309"/>
      <c r="M513" s="308"/>
      <c r="N513" s="303"/>
      <c r="O513" s="305"/>
      <c r="P513" s="305"/>
      <c r="Q513" s="299"/>
      <c r="R513" s="299"/>
      <c r="S513" s="299"/>
    </row>
    <row r="514" spans="1:19" ht="13.5" customHeight="1" x14ac:dyDescent="0.2">
      <c r="A514" s="302" t="str">
        <f>IF(B514="","",ROW()-ROW($A$3)+'Diário 1º PA'!$P$1)</f>
        <v/>
      </c>
      <c r="B514" s="303"/>
      <c r="C514" s="304"/>
      <c r="D514" s="305"/>
      <c r="E514" s="306"/>
      <c r="F514" s="307"/>
      <c r="G514" s="305"/>
      <c r="H514" s="305"/>
      <c r="I514" s="306"/>
      <c r="J514" s="308" t="str">
        <f t="shared" ref="J514:J768" si="2">IF(P514="","",IF(LEN(P514)&gt;14,P514,"CPF Protegido - LGPD"))</f>
        <v/>
      </c>
      <c r="K514" s="308"/>
      <c r="L514" s="309"/>
      <c r="M514" s="308"/>
      <c r="N514" s="303"/>
      <c r="O514" s="305"/>
      <c r="P514" s="305"/>
      <c r="Q514" s="299"/>
      <c r="R514" s="299"/>
      <c r="S514" s="299"/>
    </row>
    <row r="515" spans="1:19" ht="13.5" customHeight="1" x14ac:dyDescent="0.2">
      <c r="A515" s="302" t="str">
        <f>IF(B515="","",ROW()-ROW($A$3)+'Diário 1º PA'!$P$1)</f>
        <v/>
      </c>
      <c r="B515" s="303"/>
      <c r="C515" s="304"/>
      <c r="D515" s="305"/>
      <c r="E515" s="306"/>
      <c r="F515" s="307"/>
      <c r="G515" s="305"/>
      <c r="H515" s="305"/>
      <c r="I515" s="306"/>
      <c r="J515" s="308" t="str">
        <f t="shared" si="2"/>
        <v/>
      </c>
      <c r="K515" s="308"/>
      <c r="L515" s="309"/>
      <c r="M515" s="308"/>
      <c r="N515" s="303"/>
      <c r="O515" s="305"/>
      <c r="P515" s="305"/>
      <c r="Q515" s="299"/>
      <c r="R515" s="299"/>
      <c r="S515" s="299"/>
    </row>
    <row r="516" spans="1:19" ht="13.5" customHeight="1" x14ac:dyDescent="0.2">
      <c r="A516" s="302" t="str">
        <f>IF(B516="","",ROW()-ROW($A$3)+'Diário 1º PA'!$P$1)</f>
        <v/>
      </c>
      <c r="B516" s="303"/>
      <c r="C516" s="304"/>
      <c r="D516" s="305"/>
      <c r="E516" s="306"/>
      <c r="F516" s="307"/>
      <c r="G516" s="305"/>
      <c r="H516" s="305"/>
      <c r="I516" s="306"/>
      <c r="J516" s="308" t="str">
        <f t="shared" si="2"/>
        <v/>
      </c>
      <c r="K516" s="308"/>
      <c r="L516" s="309"/>
      <c r="M516" s="308"/>
      <c r="N516" s="303"/>
      <c r="O516" s="305"/>
      <c r="P516" s="305"/>
      <c r="Q516" s="299"/>
      <c r="R516" s="299"/>
      <c r="S516" s="299"/>
    </row>
    <row r="517" spans="1:19" ht="13.5" customHeight="1" x14ac:dyDescent="0.2">
      <c r="A517" s="302" t="str">
        <f>IF(B517="","",ROW()-ROW($A$3)+'Diário 1º PA'!$P$1)</f>
        <v/>
      </c>
      <c r="B517" s="303"/>
      <c r="C517" s="304"/>
      <c r="D517" s="305"/>
      <c r="E517" s="306"/>
      <c r="F517" s="307"/>
      <c r="G517" s="305"/>
      <c r="H517" s="305"/>
      <c r="I517" s="306"/>
      <c r="J517" s="308" t="str">
        <f t="shared" si="2"/>
        <v/>
      </c>
      <c r="K517" s="308"/>
      <c r="L517" s="309"/>
      <c r="M517" s="308"/>
      <c r="N517" s="303"/>
      <c r="O517" s="305"/>
      <c r="P517" s="305"/>
      <c r="Q517" s="299"/>
      <c r="R517" s="299"/>
      <c r="S517" s="299"/>
    </row>
    <row r="518" spans="1:19" ht="13.5" customHeight="1" x14ac:dyDescent="0.2">
      <c r="A518" s="302" t="str">
        <f>IF(B518="","",ROW()-ROW($A$3)+'Diário 1º PA'!$P$1)</f>
        <v/>
      </c>
      <c r="B518" s="303"/>
      <c r="C518" s="304"/>
      <c r="D518" s="305"/>
      <c r="E518" s="306"/>
      <c r="F518" s="307"/>
      <c r="G518" s="305"/>
      <c r="H518" s="305"/>
      <c r="I518" s="306"/>
      <c r="J518" s="308" t="str">
        <f t="shared" si="2"/>
        <v/>
      </c>
      <c r="K518" s="308"/>
      <c r="L518" s="309"/>
      <c r="M518" s="308"/>
      <c r="N518" s="303"/>
      <c r="O518" s="305"/>
      <c r="P518" s="305"/>
      <c r="Q518" s="299"/>
      <c r="R518" s="299"/>
      <c r="S518" s="299"/>
    </row>
    <row r="519" spans="1:19" ht="13.5" customHeight="1" x14ac:dyDescent="0.2">
      <c r="A519" s="302" t="str">
        <f>IF(B519="","",ROW()-ROW($A$3)+'Diário 1º PA'!$P$1)</f>
        <v/>
      </c>
      <c r="B519" s="303"/>
      <c r="C519" s="304"/>
      <c r="D519" s="305"/>
      <c r="E519" s="306"/>
      <c r="F519" s="307"/>
      <c r="G519" s="305"/>
      <c r="H519" s="305"/>
      <c r="I519" s="306"/>
      <c r="J519" s="308" t="str">
        <f t="shared" si="2"/>
        <v/>
      </c>
      <c r="K519" s="308"/>
      <c r="L519" s="309"/>
      <c r="M519" s="308"/>
      <c r="N519" s="303"/>
      <c r="O519" s="305"/>
      <c r="P519" s="305"/>
      <c r="Q519" s="299"/>
      <c r="R519" s="299"/>
      <c r="S519" s="299"/>
    </row>
    <row r="520" spans="1:19" ht="13.5" customHeight="1" x14ac:dyDescent="0.2">
      <c r="A520" s="302" t="str">
        <f>IF(B520="","",ROW()-ROW($A$3)+'Diário 1º PA'!$P$1)</f>
        <v/>
      </c>
      <c r="B520" s="303"/>
      <c r="C520" s="304"/>
      <c r="D520" s="305"/>
      <c r="E520" s="306"/>
      <c r="F520" s="307"/>
      <c r="G520" s="305"/>
      <c r="H520" s="305"/>
      <c r="I520" s="306"/>
      <c r="J520" s="308" t="str">
        <f t="shared" si="2"/>
        <v/>
      </c>
      <c r="K520" s="308"/>
      <c r="L520" s="309"/>
      <c r="M520" s="308"/>
      <c r="N520" s="303"/>
      <c r="O520" s="305"/>
      <c r="P520" s="305"/>
      <c r="Q520" s="299"/>
      <c r="R520" s="299"/>
      <c r="S520" s="299"/>
    </row>
    <row r="521" spans="1:19" ht="13.5" customHeight="1" x14ac:dyDescent="0.2">
      <c r="A521" s="302" t="str">
        <f>IF(B521="","",ROW()-ROW($A$3)+'Diário 1º PA'!$P$1)</f>
        <v/>
      </c>
      <c r="B521" s="303"/>
      <c r="C521" s="304"/>
      <c r="D521" s="305"/>
      <c r="E521" s="306"/>
      <c r="F521" s="307"/>
      <c r="G521" s="305"/>
      <c r="H521" s="305"/>
      <c r="I521" s="306"/>
      <c r="J521" s="308" t="str">
        <f t="shared" si="2"/>
        <v/>
      </c>
      <c r="K521" s="308"/>
      <c r="L521" s="309"/>
      <c r="M521" s="308"/>
      <c r="N521" s="303"/>
      <c r="O521" s="305"/>
      <c r="P521" s="305"/>
      <c r="Q521" s="299"/>
      <c r="R521" s="299"/>
      <c r="S521" s="299"/>
    </row>
    <row r="522" spans="1:19" ht="13.5" customHeight="1" x14ac:dyDescent="0.2">
      <c r="A522" s="302" t="str">
        <f>IF(B522="","",ROW()-ROW($A$3)+'Diário 1º PA'!$P$1)</f>
        <v/>
      </c>
      <c r="B522" s="303"/>
      <c r="C522" s="304"/>
      <c r="D522" s="305"/>
      <c r="E522" s="306"/>
      <c r="F522" s="307"/>
      <c r="G522" s="305"/>
      <c r="H522" s="305"/>
      <c r="I522" s="306"/>
      <c r="J522" s="308" t="str">
        <f t="shared" si="2"/>
        <v/>
      </c>
      <c r="K522" s="308"/>
      <c r="L522" s="309"/>
      <c r="M522" s="308"/>
      <c r="N522" s="303"/>
      <c r="O522" s="305"/>
      <c r="P522" s="305"/>
      <c r="Q522" s="299"/>
      <c r="R522" s="299"/>
      <c r="S522" s="299"/>
    </row>
    <row r="523" spans="1:19" ht="13.5" customHeight="1" x14ac:dyDescent="0.2">
      <c r="A523" s="302" t="str">
        <f>IF(B523="","",ROW()-ROW($A$3)+'Diário 1º PA'!$P$1)</f>
        <v/>
      </c>
      <c r="B523" s="303"/>
      <c r="C523" s="304"/>
      <c r="D523" s="305"/>
      <c r="E523" s="306"/>
      <c r="F523" s="307"/>
      <c r="G523" s="305"/>
      <c r="H523" s="305"/>
      <c r="I523" s="306"/>
      <c r="J523" s="308" t="str">
        <f t="shared" si="2"/>
        <v/>
      </c>
      <c r="K523" s="308"/>
      <c r="L523" s="309"/>
      <c r="M523" s="308"/>
      <c r="N523" s="303"/>
      <c r="O523" s="305"/>
      <c r="P523" s="305"/>
      <c r="Q523" s="299"/>
      <c r="R523" s="299"/>
      <c r="S523" s="299"/>
    </row>
    <row r="524" spans="1:19" ht="13.5" customHeight="1" x14ac:dyDescent="0.2">
      <c r="A524" s="302" t="str">
        <f>IF(B524="","",ROW()-ROW($A$3)+'Diário 1º PA'!$P$1)</f>
        <v/>
      </c>
      <c r="B524" s="303"/>
      <c r="C524" s="304"/>
      <c r="D524" s="305"/>
      <c r="E524" s="306"/>
      <c r="F524" s="307"/>
      <c r="G524" s="305"/>
      <c r="H524" s="305"/>
      <c r="I524" s="306"/>
      <c r="J524" s="308" t="str">
        <f t="shared" si="2"/>
        <v/>
      </c>
      <c r="K524" s="308"/>
      <c r="L524" s="309"/>
      <c r="M524" s="308"/>
      <c r="N524" s="303"/>
      <c r="O524" s="305"/>
      <c r="P524" s="305"/>
      <c r="Q524" s="299"/>
      <c r="R524" s="299"/>
      <c r="S524" s="299"/>
    </row>
    <row r="525" spans="1:19" ht="13.5" customHeight="1" x14ac:dyDescent="0.2">
      <c r="A525" s="302" t="str">
        <f>IF(B525="","",ROW()-ROW($A$3)+'Diário 1º PA'!$P$1)</f>
        <v/>
      </c>
      <c r="B525" s="303"/>
      <c r="C525" s="304"/>
      <c r="D525" s="305"/>
      <c r="E525" s="306"/>
      <c r="F525" s="307"/>
      <c r="G525" s="305"/>
      <c r="H525" s="305"/>
      <c r="I525" s="306"/>
      <c r="J525" s="308" t="str">
        <f t="shared" si="2"/>
        <v/>
      </c>
      <c r="K525" s="308"/>
      <c r="L525" s="309"/>
      <c r="M525" s="308"/>
      <c r="N525" s="303"/>
      <c r="O525" s="305"/>
      <c r="P525" s="305"/>
      <c r="Q525" s="299"/>
      <c r="R525" s="299"/>
      <c r="S525" s="299"/>
    </row>
    <row r="526" spans="1:19" ht="13.5" customHeight="1" x14ac:dyDescent="0.2">
      <c r="A526" s="302" t="str">
        <f>IF(B526="","",ROW()-ROW($A$3)+'Diário 1º PA'!$P$1)</f>
        <v/>
      </c>
      <c r="B526" s="303"/>
      <c r="C526" s="304"/>
      <c r="D526" s="305"/>
      <c r="E526" s="306"/>
      <c r="F526" s="307"/>
      <c r="G526" s="305"/>
      <c r="H526" s="305"/>
      <c r="I526" s="306"/>
      <c r="J526" s="308" t="str">
        <f t="shared" si="2"/>
        <v/>
      </c>
      <c r="K526" s="308"/>
      <c r="L526" s="309"/>
      <c r="M526" s="308"/>
      <c r="N526" s="303"/>
      <c r="O526" s="305"/>
      <c r="P526" s="305"/>
      <c r="Q526" s="299"/>
      <c r="R526" s="299"/>
      <c r="S526" s="299"/>
    </row>
    <row r="527" spans="1:19" ht="13.5" customHeight="1" x14ac:dyDescent="0.2">
      <c r="A527" s="302" t="str">
        <f>IF(B527="","",ROW()-ROW($A$3)+'Diário 1º PA'!$P$1)</f>
        <v/>
      </c>
      <c r="B527" s="303"/>
      <c r="C527" s="304"/>
      <c r="D527" s="305"/>
      <c r="E527" s="306"/>
      <c r="F527" s="307"/>
      <c r="G527" s="305"/>
      <c r="H527" s="305"/>
      <c r="I527" s="306"/>
      <c r="J527" s="308" t="str">
        <f t="shared" si="2"/>
        <v/>
      </c>
      <c r="K527" s="308"/>
      <c r="L527" s="309"/>
      <c r="M527" s="308"/>
      <c r="N527" s="303"/>
      <c r="O527" s="305"/>
      <c r="P527" s="305"/>
      <c r="Q527" s="299"/>
      <c r="R527" s="299"/>
      <c r="S527" s="299"/>
    </row>
    <row r="528" spans="1:19" ht="13.5" customHeight="1" x14ac:dyDescent="0.2">
      <c r="A528" s="302" t="str">
        <f>IF(B528="","",ROW()-ROW($A$3)+'Diário 1º PA'!$P$1)</f>
        <v/>
      </c>
      <c r="B528" s="303"/>
      <c r="C528" s="304"/>
      <c r="D528" s="305"/>
      <c r="E528" s="306"/>
      <c r="F528" s="307"/>
      <c r="G528" s="305"/>
      <c r="H528" s="305"/>
      <c r="I528" s="306"/>
      <c r="J528" s="308" t="str">
        <f t="shared" si="2"/>
        <v/>
      </c>
      <c r="K528" s="308"/>
      <c r="L528" s="309"/>
      <c r="M528" s="308"/>
      <c r="N528" s="303"/>
      <c r="O528" s="305"/>
      <c r="P528" s="305"/>
      <c r="Q528" s="299"/>
      <c r="R528" s="299"/>
      <c r="S528" s="299"/>
    </row>
    <row r="529" spans="1:19" ht="13.5" customHeight="1" x14ac:dyDescent="0.2">
      <c r="A529" s="302" t="str">
        <f>IF(B529="","",ROW()-ROW($A$3)+'Diário 1º PA'!$P$1)</f>
        <v/>
      </c>
      <c r="B529" s="303"/>
      <c r="C529" s="304"/>
      <c r="D529" s="305"/>
      <c r="E529" s="306"/>
      <c r="F529" s="307"/>
      <c r="G529" s="305"/>
      <c r="H529" s="305"/>
      <c r="I529" s="306"/>
      <c r="J529" s="308" t="str">
        <f t="shared" si="2"/>
        <v/>
      </c>
      <c r="K529" s="308"/>
      <c r="L529" s="309"/>
      <c r="M529" s="308"/>
      <c r="N529" s="303"/>
      <c r="O529" s="305"/>
      <c r="P529" s="305"/>
      <c r="Q529" s="299"/>
      <c r="R529" s="299"/>
      <c r="S529" s="299"/>
    </row>
    <row r="530" spans="1:19" ht="13.5" customHeight="1" x14ac:dyDescent="0.2">
      <c r="A530" s="302" t="str">
        <f>IF(B530="","",ROW()-ROW($A$3)+'Diário 1º PA'!$P$1)</f>
        <v/>
      </c>
      <c r="B530" s="303"/>
      <c r="C530" s="304"/>
      <c r="D530" s="305"/>
      <c r="E530" s="306"/>
      <c r="F530" s="307"/>
      <c r="G530" s="306"/>
      <c r="H530" s="305"/>
      <c r="I530" s="306"/>
      <c r="J530" s="308" t="str">
        <f t="shared" si="2"/>
        <v/>
      </c>
      <c r="K530" s="308"/>
      <c r="L530" s="309"/>
      <c r="M530" s="308"/>
      <c r="N530" s="303"/>
      <c r="O530" s="305"/>
      <c r="P530" s="305"/>
      <c r="Q530" s="299"/>
      <c r="R530" s="299"/>
      <c r="S530" s="299"/>
    </row>
    <row r="531" spans="1:19" ht="13.5" customHeight="1" x14ac:dyDescent="0.2">
      <c r="A531" s="302" t="str">
        <f>IF(B531="","",ROW()-ROW($A$3)+'Diário 1º PA'!$P$1)</f>
        <v/>
      </c>
      <c r="B531" s="303"/>
      <c r="C531" s="304"/>
      <c r="D531" s="305"/>
      <c r="E531" s="306"/>
      <c r="F531" s="307"/>
      <c r="G531" s="306"/>
      <c r="H531" s="305"/>
      <c r="I531" s="306"/>
      <c r="J531" s="308" t="str">
        <f t="shared" si="2"/>
        <v/>
      </c>
      <c r="K531" s="308"/>
      <c r="L531" s="309"/>
      <c r="M531" s="308"/>
      <c r="N531" s="303"/>
      <c r="O531" s="305"/>
      <c r="P531" s="305"/>
      <c r="Q531" s="299"/>
      <c r="R531" s="299"/>
      <c r="S531" s="299"/>
    </row>
    <row r="532" spans="1:19" ht="13.5" customHeight="1" x14ac:dyDescent="0.2">
      <c r="A532" s="302" t="str">
        <f>IF(B532="","",ROW()-ROW($A$3)+'Diário 1º PA'!$P$1)</f>
        <v/>
      </c>
      <c r="B532" s="303"/>
      <c r="C532" s="304"/>
      <c r="D532" s="305"/>
      <c r="E532" s="306"/>
      <c r="F532" s="307"/>
      <c r="G532" s="305"/>
      <c r="H532" s="305"/>
      <c r="I532" s="306"/>
      <c r="J532" s="308" t="str">
        <f t="shared" si="2"/>
        <v/>
      </c>
      <c r="K532" s="308"/>
      <c r="L532" s="309"/>
      <c r="M532" s="308"/>
      <c r="N532" s="303"/>
      <c r="O532" s="305"/>
      <c r="P532" s="305"/>
      <c r="Q532" s="299"/>
      <c r="R532" s="299"/>
      <c r="S532" s="299"/>
    </row>
    <row r="533" spans="1:19" ht="13.5" customHeight="1" x14ac:dyDescent="0.2">
      <c r="A533" s="302" t="str">
        <f>IF(B533="","",ROW()-ROW($A$3)+'Diário 1º PA'!$P$1)</f>
        <v/>
      </c>
      <c r="B533" s="303"/>
      <c r="C533" s="304"/>
      <c r="D533" s="305"/>
      <c r="E533" s="306"/>
      <c r="F533" s="307"/>
      <c r="G533" s="305"/>
      <c r="H533" s="305"/>
      <c r="I533" s="306"/>
      <c r="J533" s="308" t="str">
        <f t="shared" si="2"/>
        <v/>
      </c>
      <c r="K533" s="308"/>
      <c r="L533" s="309"/>
      <c r="M533" s="308"/>
      <c r="N533" s="303"/>
      <c r="O533" s="305"/>
      <c r="P533" s="305"/>
      <c r="Q533" s="299"/>
      <c r="R533" s="299"/>
      <c r="S533" s="299"/>
    </row>
    <row r="534" spans="1:19" ht="13.5" customHeight="1" x14ac:dyDescent="0.2">
      <c r="A534" s="302" t="str">
        <f>IF(B534="","",ROW()-ROW($A$3)+'Diário 1º PA'!$P$1)</f>
        <v/>
      </c>
      <c r="B534" s="303"/>
      <c r="C534" s="304"/>
      <c r="D534" s="305"/>
      <c r="E534" s="306"/>
      <c r="F534" s="307"/>
      <c r="G534" s="305"/>
      <c r="H534" s="305"/>
      <c r="I534" s="306"/>
      <c r="J534" s="308" t="str">
        <f t="shared" si="2"/>
        <v/>
      </c>
      <c r="K534" s="308"/>
      <c r="L534" s="309"/>
      <c r="M534" s="308"/>
      <c r="N534" s="303"/>
      <c r="O534" s="305"/>
      <c r="P534" s="305"/>
      <c r="Q534" s="299"/>
      <c r="R534" s="299"/>
      <c r="S534" s="299"/>
    </row>
    <row r="535" spans="1:19" ht="13.5" customHeight="1" x14ac:dyDescent="0.2">
      <c r="A535" s="302" t="str">
        <f>IF(B535="","",ROW()-ROW($A$3)+'Diário 1º PA'!$P$1)</f>
        <v/>
      </c>
      <c r="B535" s="303"/>
      <c r="C535" s="304"/>
      <c r="D535" s="305"/>
      <c r="E535" s="306"/>
      <c r="F535" s="307"/>
      <c r="G535" s="305"/>
      <c r="H535" s="305"/>
      <c r="I535" s="306"/>
      <c r="J535" s="308" t="str">
        <f t="shared" si="2"/>
        <v/>
      </c>
      <c r="K535" s="308"/>
      <c r="L535" s="309"/>
      <c r="M535" s="308"/>
      <c r="N535" s="303"/>
      <c r="O535" s="305"/>
      <c r="P535" s="305"/>
      <c r="Q535" s="299"/>
      <c r="R535" s="299"/>
      <c r="S535" s="299"/>
    </row>
    <row r="536" spans="1:19" ht="13.5" customHeight="1" x14ac:dyDescent="0.2">
      <c r="A536" s="302" t="str">
        <f>IF(B536="","",ROW()-ROW($A$3)+'Diário 1º PA'!$P$1)</f>
        <v/>
      </c>
      <c r="B536" s="303"/>
      <c r="C536" s="304"/>
      <c r="D536" s="305"/>
      <c r="E536" s="306"/>
      <c r="F536" s="307"/>
      <c r="G536" s="305"/>
      <c r="H536" s="305"/>
      <c r="I536" s="306"/>
      <c r="J536" s="308" t="str">
        <f t="shared" si="2"/>
        <v/>
      </c>
      <c r="K536" s="308"/>
      <c r="L536" s="309"/>
      <c r="M536" s="308"/>
      <c r="N536" s="303"/>
      <c r="O536" s="305"/>
      <c r="P536" s="305"/>
      <c r="Q536" s="299"/>
      <c r="R536" s="299"/>
      <c r="S536" s="299"/>
    </row>
    <row r="537" spans="1:19" ht="13.5" customHeight="1" x14ac:dyDescent="0.2">
      <c r="A537" s="302" t="str">
        <f>IF(B537="","",ROW()-ROW($A$3)+'Diário 1º PA'!$P$1)</f>
        <v/>
      </c>
      <c r="B537" s="303"/>
      <c r="C537" s="304"/>
      <c r="D537" s="305"/>
      <c r="E537" s="306"/>
      <c r="F537" s="307"/>
      <c r="G537" s="305"/>
      <c r="H537" s="305"/>
      <c r="I537" s="306"/>
      <c r="J537" s="308" t="str">
        <f t="shared" si="2"/>
        <v/>
      </c>
      <c r="K537" s="308"/>
      <c r="L537" s="309"/>
      <c r="M537" s="308"/>
      <c r="N537" s="303"/>
      <c r="O537" s="305"/>
      <c r="P537" s="305"/>
      <c r="Q537" s="299"/>
      <c r="R537" s="299"/>
      <c r="S537" s="299"/>
    </row>
    <row r="538" spans="1:19" ht="13.5" customHeight="1" x14ac:dyDescent="0.2">
      <c r="A538" s="302" t="str">
        <f>IF(B538="","",ROW()-ROW($A$3)+'Diário 1º PA'!$P$1)</f>
        <v/>
      </c>
      <c r="B538" s="303"/>
      <c r="C538" s="304"/>
      <c r="D538" s="305"/>
      <c r="E538" s="306"/>
      <c r="F538" s="307"/>
      <c r="G538" s="305"/>
      <c r="H538" s="305"/>
      <c r="I538" s="306"/>
      <c r="J538" s="308" t="str">
        <f t="shared" si="2"/>
        <v/>
      </c>
      <c r="K538" s="308"/>
      <c r="L538" s="309"/>
      <c r="M538" s="308"/>
      <c r="N538" s="303"/>
      <c r="O538" s="305"/>
      <c r="P538" s="305"/>
      <c r="Q538" s="299"/>
      <c r="R538" s="299"/>
      <c r="S538" s="299"/>
    </row>
    <row r="539" spans="1:19" ht="13.5" customHeight="1" x14ac:dyDescent="0.2">
      <c r="A539" s="302" t="str">
        <f>IF(B539="","",ROW()-ROW($A$3)+'Diário 1º PA'!$P$1)</f>
        <v/>
      </c>
      <c r="B539" s="303"/>
      <c r="C539" s="304"/>
      <c r="D539" s="305"/>
      <c r="E539" s="306"/>
      <c r="F539" s="307"/>
      <c r="G539" s="305"/>
      <c r="H539" s="305"/>
      <c r="I539" s="306"/>
      <c r="J539" s="308" t="str">
        <f t="shared" si="2"/>
        <v/>
      </c>
      <c r="K539" s="308"/>
      <c r="L539" s="309"/>
      <c r="M539" s="308"/>
      <c r="N539" s="303"/>
      <c r="O539" s="305"/>
      <c r="P539" s="305"/>
      <c r="Q539" s="299"/>
      <c r="R539" s="299"/>
      <c r="S539" s="299"/>
    </row>
    <row r="540" spans="1:19" ht="13.5" customHeight="1" x14ac:dyDescent="0.2">
      <c r="A540" s="302" t="str">
        <f>IF(B540="","",ROW()-ROW($A$3)+'Diário 1º PA'!$P$1)</f>
        <v/>
      </c>
      <c r="B540" s="303"/>
      <c r="C540" s="304"/>
      <c r="D540" s="305"/>
      <c r="E540" s="306"/>
      <c r="F540" s="307"/>
      <c r="G540" s="305"/>
      <c r="H540" s="305"/>
      <c r="I540" s="306"/>
      <c r="J540" s="308" t="str">
        <f t="shared" si="2"/>
        <v/>
      </c>
      <c r="K540" s="308"/>
      <c r="L540" s="309"/>
      <c r="M540" s="308"/>
      <c r="N540" s="303"/>
      <c r="O540" s="305"/>
      <c r="P540" s="305"/>
      <c r="Q540" s="299"/>
      <c r="R540" s="299"/>
      <c r="S540" s="299"/>
    </row>
    <row r="541" spans="1:19" ht="13.5" customHeight="1" x14ac:dyDescent="0.2">
      <c r="A541" s="302" t="str">
        <f>IF(B541="","",ROW()-ROW($A$3)+'Diário 1º PA'!$P$1)</f>
        <v/>
      </c>
      <c r="B541" s="303"/>
      <c r="C541" s="304"/>
      <c r="D541" s="305"/>
      <c r="E541" s="306"/>
      <c r="F541" s="307"/>
      <c r="G541" s="305"/>
      <c r="H541" s="305"/>
      <c r="I541" s="306"/>
      <c r="J541" s="308" t="str">
        <f t="shared" si="2"/>
        <v/>
      </c>
      <c r="K541" s="308"/>
      <c r="L541" s="309"/>
      <c r="M541" s="308"/>
      <c r="N541" s="303"/>
      <c r="O541" s="305"/>
      <c r="P541" s="305"/>
      <c r="Q541" s="299"/>
      <c r="R541" s="299"/>
      <c r="S541" s="299"/>
    </row>
    <row r="542" spans="1:19" ht="13.5" customHeight="1" x14ac:dyDescent="0.2">
      <c r="A542" s="302" t="str">
        <f>IF(B542="","",ROW()-ROW($A$3)+'Diário 1º PA'!$P$1)</f>
        <v/>
      </c>
      <c r="B542" s="303"/>
      <c r="C542" s="304"/>
      <c r="D542" s="305"/>
      <c r="E542" s="306"/>
      <c r="F542" s="307"/>
      <c r="G542" s="305"/>
      <c r="H542" s="305"/>
      <c r="I542" s="306"/>
      <c r="J542" s="308" t="str">
        <f t="shared" si="2"/>
        <v/>
      </c>
      <c r="K542" s="308"/>
      <c r="L542" s="309"/>
      <c r="M542" s="308"/>
      <c r="N542" s="303"/>
      <c r="O542" s="305"/>
      <c r="P542" s="305"/>
      <c r="Q542" s="299"/>
      <c r="R542" s="299"/>
      <c r="S542" s="299"/>
    </row>
    <row r="543" spans="1:19" ht="13.5" customHeight="1" x14ac:dyDescent="0.2">
      <c r="A543" s="302" t="str">
        <f>IF(B543="","",ROW()-ROW($A$3)+'Diário 1º PA'!$P$1)</f>
        <v/>
      </c>
      <c r="B543" s="303"/>
      <c r="C543" s="304"/>
      <c r="D543" s="305"/>
      <c r="E543" s="306"/>
      <c r="F543" s="307"/>
      <c r="G543" s="305"/>
      <c r="H543" s="305"/>
      <c r="I543" s="306"/>
      <c r="J543" s="308" t="str">
        <f t="shared" si="2"/>
        <v/>
      </c>
      <c r="K543" s="308"/>
      <c r="L543" s="309"/>
      <c r="M543" s="308"/>
      <c r="N543" s="303"/>
      <c r="O543" s="305"/>
      <c r="P543" s="305"/>
      <c r="Q543" s="299"/>
      <c r="R543" s="299"/>
      <c r="S543" s="299"/>
    </row>
    <row r="544" spans="1:19" ht="13.5" customHeight="1" x14ac:dyDescent="0.2">
      <c r="A544" s="302" t="str">
        <f>IF(B544="","",ROW()-ROW($A$3)+'Diário 1º PA'!$P$1)</f>
        <v/>
      </c>
      <c r="B544" s="303"/>
      <c r="C544" s="304"/>
      <c r="D544" s="305"/>
      <c r="E544" s="306"/>
      <c r="F544" s="307"/>
      <c r="G544" s="305"/>
      <c r="H544" s="305"/>
      <c r="I544" s="306"/>
      <c r="J544" s="308" t="str">
        <f t="shared" si="2"/>
        <v/>
      </c>
      <c r="K544" s="308"/>
      <c r="L544" s="309"/>
      <c r="M544" s="308"/>
      <c r="N544" s="303"/>
      <c r="O544" s="305"/>
      <c r="P544" s="305"/>
      <c r="Q544" s="299"/>
      <c r="R544" s="299"/>
      <c r="S544" s="299"/>
    </row>
    <row r="545" spans="1:19" ht="13.5" customHeight="1" x14ac:dyDescent="0.2">
      <c r="A545" s="302" t="str">
        <f>IF(B545="","",ROW()-ROW($A$3)+'Diário 1º PA'!$P$1)</f>
        <v/>
      </c>
      <c r="B545" s="303"/>
      <c r="C545" s="304"/>
      <c r="D545" s="305"/>
      <c r="E545" s="306"/>
      <c r="F545" s="307"/>
      <c r="G545" s="305"/>
      <c r="H545" s="305"/>
      <c r="I545" s="306"/>
      <c r="J545" s="308" t="str">
        <f t="shared" si="2"/>
        <v/>
      </c>
      <c r="K545" s="308"/>
      <c r="L545" s="309"/>
      <c r="M545" s="308"/>
      <c r="N545" s="303"/>
      <c r="O545" s="305"/>
      <c r="P545" s="305"/>
      <c r="Q545" s="299"/>
      <c r="R545" s="299"/>
      <c r="S545" s="299"/>
    </row>
    <row r="546" spans="1:19" ht="13.5" customHeight="1" x14ac:dyDescent="0.2">
      <c r="A546" s="302" t="str">
        <f>IF(B546="","",ROW()-ROW($A$3)+'Diário 1º PA'!$P$1)</f>
        <v/>
      </c>
      <c r="B546" s="303"/>
      <c r="C546" s="304"/>
      <c r="D546" s="305"/>
      <c r="E546" s="306"/>
      <c r="F546" s="307"/>
      <c r="G546" s="305"/>
      <c r="H546" s="305"/>
      <c r="I546" s="306"/>
      <c r="J546" s="308" t="str">
        <f t="shared" si="2"/>
        <v/>
      </c>
      <c r="K546" s="308"/>
      <c r="L546" s="309"/>
      <c r="M546" s="308"/>
      <c r="N546" s="303"/>
      <c r="O546" s="305"/>
      <c r="P546" s="305"/>
      <c r="Q546" s="299"/>
      <c r="R546" s="299"/>
      <c r="S546" s="299"/>
    </row>
    <row r="547" spans="1:19" ht="13.5" customHeight="1" x14ac:dyDescent="0.2">
      <c r="A547" s="302" t="str">
        <f>IF(B547="","",ROW()-ROW($A$3)+'Diário 1º PA'!$P$1)</f>
        <v/>
      </c>
      <c r="B547" s="303"/>
      <c r="C547" s="304"/>
      <c r="D547" s="305"/>
      <c r="E547" s="306"/>
      <c r="F547" s="307"/>
      <c r="G547" s="305"/>
      <c r="H547" s="305"/>
      <c r="I547" s="306"/>
      <c r="J547" s="308" t="str">
        <f t="shared" si="2"/>
        <v/>
      </c>
      <c r="K547" s="308"/>
      <c r="L547" s="309"/>
      <c r="M547" s="308"/>
      <c r="N547" s="303"/>
      <c r="O547" s="305"/>
      <c r="P547" s="305"/>
      <c r="Q547" s="299"/>
      <c r="R547" s="299"/>
      <c r="S547" s="299"/>
    </row>
    <row r="548" spans="1:19" ht="13.5" customHeight="1" x14ac:dyDescent="0.2">
      <c r="A548" s="302" t="str">
        <f>IF(B548="","",ROW()-ROW($A$3)+'Diário 1º PA'!$P$1)</f>
        <v/>
      </c>
      <c r="B548" s="303"/>
      <c r="C548" s="304"/>
      <c r="D548" s="305"/>
      <c r="E548" s="306"/>
      <c r="F548" s="307"/>
      <c r="G548" s="306"/>
      <c r="H548" s="305"/>
      <c r="I548" s="306"/>
      <c r="J548" s="308" t="str">
        <f t="shared" si="2"/>
        <v/>
      </c>
      <c r="K548" s="308"/>
      <c r="L548" s="309"/>
      <c r="M548" s="308"/>
      <c r="N548" s="303"/>
      <c r="O548" s="305"/>
      <c r="P548" s="305"/>
      <c r="Q548" s="299"/>
      <c r="R548" s="299"/>
      <c r="S548" s="299"/>
    </row>
    <row r="549" spans="1:19" ht="13.5" customHeight="1" x14ac:dyDescent="0.2">
      <c r="A549" s="302" t="str">
        <f>IF(B549="","",ROW()-ROW($A$3)+'Diário 1º PA'!$P$1)</f>
        <v/>
      </c>
      <c r="B549" s="303"/>
      <c r="C549" s="304"/>
      <c r="D549" s="305"/>
      <c r="E549" s="306"/>
      <c r="F549" s="307"/>
      <c r="G549" s="305"/>
      <c r="H549" s="305"/>
      <c r="I549" s="306"/>
      <c r="J549" s="308" t="str">
        <f t="shared" si="2"/>
        <v/>
      </c>
      <c r="K549" s="308"/>
      <c r="L549" s="309"/>
      <c r="M549" s="308"/>
      <c r="N549" s="303"/>
      <c r="O549" s="305"/>
      <c r="P549" s="305"/>
      <c r="Q549" s="299"/>
      <c r="R549" s="299"/>
      <c r="S549" s="299"/>
    </row>
    <row r="550" spans="1:19" ht="13.5" customHeight="1" x14ac:dyDescent="0.2">
      <c r="A550" s="302" t="str">
        <f>IF(B550="","",ROW()-ROW($A$3)+'Diário 1º PA'!$P$1)</f>
        <v/>
      </c>
      <c r="B550" s="303"/>
      <c r="C550" s="304"/>
      <c r="D550" s="305"/>
      <c r="E550" s="306"/>
      <c r="F550" s="307"/>
      <c r="G550" s="306"/>
      <c r="H550" s="305"/>
      <c r="I550" s="306"/>
      <c r="J550" s="308" t="str">
        <f t="shared" si="2"/>
        <v/>
      </c>
      <c r="K550" s="308"/>
      <c r="L550" s="309"/>
      <c r="M550" s="308"/>
      <c r="N550" s="303"/>
      <c r="O550" s="305"/>
      <c r="P550" s="305"/>
      <c r="Q550" s="299"/>
      <c r="R550" s="299"/>
      <c r="S550" s="299"/>
    </row>
    <row r="551" spans="1:19" ht="13.5" customHeight="1" x14ac:dyDescent="0.2">
      <c r="A551" s="302" t="str">
        <f>IF(B551="","",ROW()-ROW($A$3)+'Diário 1º PA'!$P$1)</f>
        <v/>
      </c>
      <c r="B551" s="303"/>
      <c r="C551" s="304"/>
      <c r="D551" s="305"/>
      <c r="E551" s="306"/>
      <c r="F551" s="307"/>
      <c r="G551" s="306"/>
      <c r="H551" s="305"/>
      <c r="I551" s="306"/>
      <c r="J551" s="308" t="str">
        <f t="shared" si="2"/>
        <v/>
      </c>
      <c r="K551" s="308"/>
      <c r="L551" s="309"/>
      <c r="M551" s="308"/>
      <c r="N551" s="303"/>
      <c r="O551" s="305"/>
      <c r="P551" s="305"/>
      <c r="Q551" s="299"/>
      <c r="R551" s="299"/>
      <c r="S551" s="299"/>
    </row>
    <row r="552" spans="1:19" ht="13.5" customHeight="1" x14ac:dyDescent="0.2">
      <c r="A552" s="302" t="str">
        <f>IF(B552="","",ROW()-ROW($A$3)+'Diário 1º PA'!$P$1)</f>
        <v/>
      </c>
      <c r="B552" s="303"/>
      <c r="C552" s="304"/>
      <c r="D552" s="305"/>
      <c r="E552" s="306"/>
      <c r="F552" s="307"/>
      <c r="G552" s="305"/>
      <c r="H552" s="305"/>
      <c r="I552" s="306"/>
      <c r="J552" s="308" t="str">
        <f t="shared" si="2"/>
        <v/>
      </c>
      <c r="K552" s="308"/>
      <c r="L552" s="309"/>
      <c r="M552" s="308"/>
      <c r="N552" s="303"/>
      <c r="O552" s="305"/>
      <c r="P552" s="305"/>
      <c r="Q552" s="299"/>
      <c r="R552" s="299"/>
      <c r="S552" s="299"/>
    </row>
    <row r="553" spans="1:19" ht="13.5" customHeight="1" x14ac:dyDescent="0.2">
      <c r="A553" s="302" t="str">
        <f>IF(B553="","",ROW()-ROW($A$3)+'Diário 1º PA'!$P$1)</f>
        <v/>
      </c>
      <c r="B553" s="303"/>
      <c r="C553" s="304"/>
      <c r="D553" s="305"/>
      <c r="E553" s="306"/>
      <c r="F553" s="307"/>
      <c r="G553" s="306"/>
      <c r="H553" s="305"/>
      <c r="I553" s="306"/>
      <c r="J553" s="308" t="str">
        <f t="shared" si="2"/>
        <v/>
      </c>
      <c r="K553" s="308"/>
      <c r="L553" s="309"/>
      <c r="M553" s="308"/>
      <c r="N553" s="303"/>
      <c r="O553" s="305"/>
      <c r="P553" s="305"/>
      <c r="Q553" s="299"/>
      <c r="R553" s="299"/>
      <c r="S553" s="299"/>
    </row>
    <row r="554" spans="1:19" ht="13.5" customHeight="1" x14ac:dyDescent="0.2">
      <c r="A554" s="302" t="str">
        <f>IF(B554="","",ROW()-ROW($A$3)+'Diário 1º PA'!$P$1)</f>
        <v/>
      </c>
      <c r="B554" s="303"/>
      <c r="C554" s="304"/>
      <c r="D554" s="305"/>
      <c r="E554" s="306"/>
      <c r="F554" s="307"/>
      <c r="G554" s="306"/>
      <c r="H554" s="305"/>
      <c r="I554" s="306"/>
      <c r="J554" s="308" t="str">
        <f t="shared" si="2"/>
        <v/>
      </c>
      <c r="K554" s="308"/>
      <c r="L554" s="309"/>
      <c r="M554" s="308"/>
      <c r="N554" s="303"/>
      <c r="O554" s="305"/>
      <c r="P554" s="305"/>
      <c r="Q554" s="299"/>
      <c r="R554" s="299"/>
      <c r="S554" s="299"/>
    </row>
    <row r="555" spans="1:19" ht="13.5" customHeight="1" x14ac:dyDescent="0.2">
      <c r="A555" s="302" t="str">
        <f>IF(B555="","",ROW()-ROW($A$3)+'Diário 1º PA'!$P$1)</f>
        <v/>
      </c>
      <c r="B555" s="303"/>
      <c r="C555" s="304"/>
      <c r="D555" s="305"/>
      <c r="E555" s="306"/>
      <c r="F555" s="307"/>
      <c r="G555" s="306"/>
      <c r="H555" s="305"/>
      <c r="I555" s="306"/>
      <c r="J555" s="308" t="str">
        <f t="shared" si="2"/>
        <v/>
      </c>
      <c r="K555" s="308"/>
      <c r="L555" s="309"/>
      <c r="M555" s="308"/>
      <c r="N555" s="303"/>
      <c r="O555" s="305"/>
      <c r="P555" s="305"/>
      <c r="Q555" s="299"/>
      <c r="R555" s="299"/>
      <c r="S555" s="299"/>
    </row>
    <row r="556" spans="1:19" ht="13.5" customHeight="1" x14ac:dyDescent="0.2">
      <c r="A556" s="302" t="str">
        <f>IF(B556="","",ROW()-ROW($A$3)+'Diário 1º PA'!$P$1)</f>
        <v/>
      </c>
      <c r="B556" s="303"/>
      <c r="C556" s="304"/>
      <c r="D556" s="305"/>
      <c r="E556" s="306"/>
      <c r="F556" s="307"/>
      <c r="G556" s="305"/>
      <c r="H556" s="305"/>
      <c r="I556" s="306"/>
      <c r="J556" s="308" t="str">
        <f t="shared" si="2"/>
        <v/>
      </c>
      <c r="K556" s="308"/>
      <c r="L556" s="309"/>
      <c r="M556" s="308"/>
      <c r="N556" s="303"/>
      <c r="O556" s="305"/>
      <c r="P556" s="305"/>
      <c r="Q556" s="299"/>
      <c r="R556" s="299"/>
      <c r="S556" s="299"/>
    </row>
    <row r="557" spans="1:19" ht="13.5" customHeight="1" x14ac:dyDescent="0.2">
      <c r="A557" s="302" t="str">
        <f>IF(B557="","",ROW()-ROW($A$3)+'Diário 1º PA'!$P$1)</f>
        <v/>
      </c>
      <c r="B557" s="303"/>
      <c r="C557" s="304"/>
      <c r="D557" s="305"/>
      <c r="E557" s="306"/>
      <c r="F557" s="307"/>
      <c r="G557" s="306"/>
      <c r="H557" s="305"/>
      <c r="I557" s="306"/>
      <c r="J557" s="308" t="str">
        <f t="shared" si="2"/>
        <v/>
      </c>
      <c r="K557" s="308"/>
      <c r="L557" s="309"/>
      <c r="M557" s="308"/>
      <c r="N557" s="303"/>
      <c r="O557" s="305"/>
      <c r="P557" s="305"/>
      <c r="Q557" s="299"/>
      <c r="R557" s="299"/>
      <c r="S557" s="299"/>
    </row>
    <row r="558" spans="1:19" ht="13.5" customHeight="1" x14ac:dyDescent="0.2">
      <c r="A558" s="302" t="str">
        <f>IF(B558="","",ROW()-ROW($A$3)+'Diário 1º PA'!$P$1)</f>
        <v/>
      </c>
      <c r="B558" s="303"/>
      <c r="C558" s="304"/>
      <c r="D558" s="305"/>
      <c r="E558" s="306"/>
      <c r="F558" s="307"/>
      <c r="G558" s="305"/>
      <c r="H558" s="305"/>
      <c r="I558" s="306"/>
      <c r="J558" s="308" t="str">
        <f t="shared" si="2"/>
        <v/>
      </c>
      <c r="K558" s="308"/>
      <c r="L558" s="309"/>
      <c r="M558" s="308"/>
      <c r="N558" s="303"/>
      <c r="O558" s="305"/>
      <c r="P558" s="305"/>
      <c r="Q558" s="299"/>
      <c r="R558" s="299"/>
      <c r="S558" s="299"/>
    </row>
    <row r="559" spans="1:19" ht="13.5" customHeight="1" x14ac:dyDescent="0.2">
      <c r="A559" s="302" t="str">
        <f>IF(B559="","",ROW()-ROW($A$3)+'Diário 1º PA'!$P$1)</f>
        <v/>
      </c>
      <c r="B559" s="303"/>
      <c r="C559" s="304"/>
      <c r="D559" s="305"/>
      <c r="E559" s="306"/>
      <c r="F559" s="307"/>
      <c r="G559" s="305"/>
      <c r="H559" s="305"/>
      <c r="I559" s="306"/>
      <c r="J559" s="308" t="str">
        <f t="shared" si="2"/>
        <v/>
      </c>
      <c r="K559" s="308"/>
      <c r="L559" s="309"/>
      <c r="M559" s="308"/>
      <c r="N559" s="303"/>
      <c r="O559" s="305"/>
      <c r="P559" s="305"/>
      <c r="Q559" s="299"/>
      <c r="R559" s="299"/>
      <c r="S559" s="299"/>
    </row>
    <row r="560" spans="1:19" ht="13.5" customHeight="1" x14ac:dyDescent="0.2">
      <c r="A560" s="302" t="str">
        <f>IF(B560="","",ROW()-ROW($A$3)+'Diário 1º PA'!$P$1)</f>
        <v/>
      </c>
      <c r="B560" s="303"/>
      <c r="C560" s="304"/>
      <c r="D560" s="305"/>
      <c r="E560" s="306"/>
      <c r="F560" s="307"/>
      <c r="G560" s="305"/>
      <c r="H560" s="305"/>
      <c r="I560" s="306"/>
      <c r="J560" s="308" t="str">
        <f t="shared" si="2"/>
        <v/>
      </c>
      <c r="K560" s="308"/>
      <c r="L560" s="309"/>
      <c r="M560" s="308"/>
      <c r="N560" s="303"/>
      <c r="O560" s="305"/>
      <c r="P560" s="305"/>
      <c r="Q560" s="299"/>
      <c r="R560" s="299"/>
      <c r="S560" s="299"/>
    </row>
    <row r="561" spans="1:19" ht="13.5" customHeight="1" x14ac:dyDescent="0.2">
      <c r="A561" s="302" t="str">
        <f>IF(B561="","",ROW()-ROW($A$3)+'Diário 1º PA'!$P$1)</f>
        <v/>
      </c>
      <c r="B561" s="303"/>
      <c r="C561" s="304"/>
      <c r="D561" s="305"/>
      <c r="E561" s="306"/>
      <c r="F561" s="307"/>
      <c r="G561" s="305"/>
      <c r="H561" s="305"/>
      <c r="I561" s="306"/>
      <c r="J561" s="308" t="str">
        <f t="shared" si="2"/>
        <v/>
      </c>
      <c r="K561" s="308"/>
      <c r="L561" s="309"/>
      <c r="M561" s="308"/>
      <c r="N561" s="303"/>
      <c r="O561" s="305"/>
      <c r="P561" s="305"/>
      <c r="Q561" s="299"/>
      <c r="R561" s="299"/>
      <c r="S561" s="299"/>
    </row>
    <row r="562" spans="1:19" ht="13.5" customHeight="1" x14ac:dyDescent="0.2">
      <c r="A562" s="302" t="str">
        <f>IF(B562="","",ROW()-ROW($A$3)+'Diário 1º PA'!$P$1)</f>
        <v/>
      </c>
      <c r="B562" s="303"/>
      <c r="C562" s="304"/>
      <c r="D562" s="305"/>
      <c r="E562" s="306"/>
      <c r="F562" s="307"/>
      <c r="G562" s="305"/>
      <c r="H562" s="305"/>
      <c r="I562" s="306"/>
      <c r="J562" s="308" t="str">
        <f t="shared" si="2"/>
        <v/>
      </c>
      <c r="K562" s="308"/>
      <c r="L562" s="309"/>
      <c r="M562" s="308"/>
      <c r="N562" s="303"/>
      <c r="O562" s="305"/>
      <c r="P562" s="305"/>
      <c r="Q562" s="299"/>
      <c r="R562" s="299"/>
      <c r="S562" s="299"/>
    </row>
    <row r="563" spans="1:19" ht="13.5" customHeight="1" x14ac:dyDescent="0.2">
      <c r="A563" s="302" t="str">
        <f>IF(B563="","",ROW()-ROW($A$3)+'Diário 1º PA'!$P$1)</f>
        <v/>
      </c>
      <c r="B563" s="303"/>
      <c r="C563" s="304"/>
      <c r="D563" s="305"/>
      <c r="E563" s="306"/>
      <c r="F563" s="307"/>
      <c r="G563" s="305"/>
      <c r="H563" s="305"/>
      <c r="I563" s="306"/>
      <c r="J563" s="308" t="str">
        <f t="shared" si="2"/>
        <v/>
      </c>
      <c r="K563" s="308"/>
      <c r="L563" s="309"/>
      <c r="M563" s="308"/>
      <c r="N563" s="303"/>
      <c r="O563" s="305"/>
      <c r="P563" s="305"/>
      <c r="Q563" s="299"/>
      <c r="R563" s="299"/>
      <c r="S563" s="299"/>
    </row>
    <row r="564" spans="1:19" ht="13.5" customHeight="1" x14ac:dyDescent="0.2">
      <c r="A564" s="302" t="str">
        <f>IF(B564="","",ROW()-ROW($A$3)+'Diário 1º PA'!$P$1)</f>
        <v/>
      </c>
      <c r="B564" s="303"/>
      <c r="C564" s="304"/>
      <c r="D564" s="305"/>
      <c r="E564" s="306"/>
      <c r="F564" s="307"/>
      <c r="G564" s="320"/>
      <c r="H564" s="305"/>
      <c r="I564" s="306"/>
      <c r="J564" s="308" t="str">
        <f t="shared" si="2"/>
        <v/>
      </c>
      <c r="K564" s="308"/>
      <c r="L564" s="309"/>
      <c r="M564" s="308"/>
      <c r="N564" s="303"/>
      <c r="O564" s="305"/>
      <c r="P564" s="305"/>
      <c r="Q564" s="299"/>
      <c r="R564" s="299"/>
      <c r="S564" s="299"/>
    </row>
    <row r="565" spans="1:19" ht="13.5" customHeight="1" x14ac:dyDescent="0.2">
      <c r="A565" s="302" t="str">
        <f>IF(B565="","",ROW()-ROW($A$3)+'Diário 1º PA'!$P$1)</f>
        <v/>
      </c>
      <c r="B565" s="303"/>
      <c r="C565" s="304"/>
      <c r="D565" s="305"/>
      <c r="E565" s="306"/>
      <c r="F565" s="307"/>
      <c r="G565" s="305"/>
      <c r="H565" s="305"/>
      <c r="I565" s="306"/>
      <c r="J565" s="308" t="str">
        <f t="shared" si="2"/>
        <v/>
      </c>
      <c r="K565" s="308"/>
      <c r="L565" s="309"/>
      <c r="M565" s="308"/>
      <c r="N565" s="303"/>
      <c r="O565" s="305"/>
      <c r="P565" s="305"/>
      <c r="Q565" s="299"/>
      <c r="R565" s="299"/>
      <c r="S565" s="299"/>
    </row>
    <row r="566" spans="1:19" ht="13.5" customHeight="1" x14ac:dyDescent="0.2">
      <c r="A566" s="302" t="str">
        <f>IF(B566="","",ROW()-ROW($A$3)+'Diário 1º PA'!$P$1)</f>
        <v/>
      </c>
      <c r="B566" s="303"/>
      <c r="C566" s="304"/>
      <c r="D566" s="305"/>
      <c r="E566" s="306"/>
      <c r="F566" s="307"/>
      <c r="G566" s="305"/>
      <c r="H566" s="305"/>
      <c r="I566" s="306"/>
      <c r="J566" s="308" t="str">
        <f t="shared" si="2"/>
        <v/>
      </c>
      <c r="K566" s="308"/>
      <c r="L566" s="309"/>
      <c r="M566" s="308"/>
      <c r="N566" s="303"/>
      <c r="O566" s="305"/>
      <c r="P566" s="305"/>
      <c r="Q566" s="299"/>
      <c r="R566" s="299"/>
      <c r="S566" s="299"/>
    </row>
    <row r="567" spans="1:19" ht="13.5" customHeight="1" x14ac:dyDescent="0.2">
      <c r="A567" s="302" t="str">
        <f>IF(B567="","",ROW()-ROW($A$3)+'Diário 1º PA'!$P$1)</f>
        <v/>
      </c>
      <c r="B567" s="303"/>
      <c r="C567" s="304"/>
      <c r="D567" s="305"/>
      <c r="E567" s="306"/>
      <c r="F567" s="307"/>
      <c r="G567" s="305"/>
      <c r="H567" s="305"/>
      <c r="I567" s="306"/>
      <c r="J567" s="308" t="str">
        <f t="shared" si="2"/>
        <v/>
      </c>
      <c r="K567" s="308"/>
      <c r="L567" s="309"/>
      <c r="M567" s="308"/>
      <c r="N567" s="303"/>
      <c r="O567" s="305"/>
      <c r="P567" s="305"/>
      <c r="Q567" s="299"/>
      <c r="R567" s="299"/>
      <c r="S567" s="299"/>
    </row>
    <row r="568" spans="1:19" ht="13.5" customHeight="1" x14ac:dyDescent="0.2">
      <c r="A568" s="302" t="str">
        <f>IF(B568="","",ROW()-ROW($A$3)+'Diário 1º PA'!$P$1)</f>
        <v/>
      </c>
      <c r="B568" s="303"/>
      <c r="C568" s="304"/>
      <c r="D568" s="305"/>
      <c r="E568" s="306"/>
      <c r="F568" s="307"/>
      <c r="G568" s="305"/>
      <c r="H568" s="305"/>
      <c r="I568" s="306"/>
      <c r="J568" s="308" t="str">
        <f t="shared" si="2"/>
        <v/>
      </c>
      <c r="K568" s="308"/>
      <c r="L568" s="309"/>
      <c r="M568" s="308"/>
      <c r="N568" s="303"/>
      <c r="O568" s="305"/>
      <c r="P568" s="305"/>
      <c r="Q568" s="299"/>
      <c r="R568" s="299"/>
      <c r="S568" s="299"/>
    </row>
    <row r="569" spans="1:19" ht="13.5" customHeight="1" x14ac:dyDescent="0.2">
      <c r="A569" s="302" t="str">
        <f>IF(B569="","",ROW()-ROW($A$3)+'Diário 1º PA'!$P$1)</f>
        <v/>
      </c>
      <c r="B569" s="303"/>
      <c r="C569" s="304"/>
      <c r="D569" s="305"/>
      <c r="E569" s="306"/>
      <c r="F569" s="307"/>
      <c r="G569" s="305"/>
      <c r="H569" s="305"/>
      <c r="I569" s="306"/>
      <c r="J569" s="308" t="str">
        <f t="shared" si="2"/>
        <v/>
      </c>
      <c r="K569" s="308"/>
      <c r="L569" s="309"/>
      <c r="M569" s="308"/>
      <c r="N569" s="303"/>
      <c r="O569" s="305"/>
      <c r="P569" s="305"/>
      <c r="Q569" s="299"/>
      <c r="R569" s="299"/>
      <c r="S569" s="299"/>
    </row>
    <row r="570" spans="1:19" ht="13.5" customHeight="1" x14ac:dyDescent="0.2">
      <c r="A570" s="302" t="str">
        <f>IF(B570="","",ROW()-ROW($A$3)+'Diário 1º PA'!$P$1)</f>
        <v/>
      </c>
      <c r="B570" s="303"/>
      <c r="C570" s="304"/>
      <c r="D570" s="305"/>
      <c r="E570" s="306"/>
      <c r="F570" s="307"/>
      <c r="G570" s="305"/>
      <c r="H570" s="305"/>
      <c r="I570" s="306"/>
      <c r="J570" s="308" t="str">
        <f t="shared" si="2"/>
        <v/>
      </c>
      <c r="K570" s="308"/>
      <c r="L570" s="309"/>
      <c r="M570" s="308"/>
      <c r="N570" s="303"/>
      <c r="O570" s="305"/>
      <c r="P570" s="305"/>
      <c r="Q570" s="299"/>
      <c r="R570" s="299"/>
      <c r="S570" s="299"/>
    </row>
    <row r="571" spans="1:19" ht="13.5" customHeight="1" x14ac:dyDescent="0.2">
      <c r="A571" s="302" t="str">
        <f>IF(B571="","",ROW()-ROW($A$3)+'Diário 1º PA'!$P$1)</f>
        <v/>
      </c>
      <c r="B571" s="303"/>
      <c r="C571" s="304"/>
      <c r="D571" s="305"/>
      <c r="E571" s="306"/>
      <c r="F571" s="307"/>
      <c r="G571" s="305"/>
      <c r="H571" s="305"/>
      <c r="I571" s="306"/>
      <c r="J571" s="308" t="str">
        <f t="shared" si="2"/>
        <v/>
      </c>
      <c r="K571" s="308"/>
      <c r="L571" s="309"/>
      <c r="M571" s="308"/>
      <c r="N571" s="303"/>
      <c r="O571" s="305"/>
      <c r="P571" s="305"/>
      <c r="Q571" s="299"/>
      <c r="R571" s="299"/>
      <c r="S571" s="299"/>
    </row>
    <row r="572" spans="1:19" ht="13.5" customHeight="1" x14ac:dyDescent="0.2">
      <c r="A572" s="302" t="str">
        <f>IF(B572="","",ROW()-ROW($A$3)+'Diário 1º PA'!$P$1)</f>
        <v/>
      </c>
      <c r="B572" s="303"/>
      <c r="C572" s="304"/>
      <c r="D572" s="305"/>
      <c r="E572" s="306"/>
      <c r="F572" s="307"/>
      <c r="G572" s="305"/>
      <c r="H572" s="305"/>
      <c r="I572" s="306"/>
      <c r="J572" s="308" t="str">
        <f t="shared" si="2"/>
        <v/>
      </c>
      <c r="K572" s="308"/>
      <c r="L572" s="309"/>
      <c r="M572" s="308"/>
      <c r="N572" s="303"/>
      <c r="O572" s="305"/>
      <c r="P572" s="305"/>
      <c r="Q572" s="299"/>
      <c r="R572" s="299"/>
      <c r="S572" s="299"/>
    </row>
    <row r="573" spans="1:19" ht="13.5" customHeight="1" x14ac:dyDescent="0.2">
      <c r="A573" s="302" t="str">
        <f>IF(B573="","",ROW()-ROW($A$3)+'Diário 1º PA'!$P$1)</f>
        <v/>
      </c>
      <c r="B573" s="303"/>
      <c r="C573" s="304"/>
      <c r="D573" s="305"/>
      <c r="E573" s="306"/>
      <c r="F573" s="307"/>
      <c r="G573" s="305"/>
      <c r="H573" s="305"/>
      <c r="I573" s="306"/>
      <c r="J573" s="308" t="str">
        <f t="shared" si="2"/>
        <v/>
      </c>
      <c r="K573" s="308"/>
      <c r="L573" s="309"/>
      <c r="M573" s="308"/>
      <c r="N573" s="303"/>
      <c r="O573" s="305"/>
      <c r="P573" s="305"/>
      <c r="Q573" s="299"/>
      <c r="R573" s="299"/>
      <c r="S573" s="299"/>
    </row>
    <row r="574" spans="1:19" ht="13.5" customHeight="1" x14ac:dyDescent="0.2">
      <c r="A574" s="302" t="str">
        <f>IF(B574="","",ROW()-ROW($A$3)+'Diário 1º PA'!$P$1)</f>
        <v/>
      </c>
      <c r="B574" s="303"/>
      <c r="C574" s="304"/>
      <c r="D574" s="305"/>
      <c r="E574" s="306"/>
      <c r="F574" s="307"/>
      <c r="G574" s="305"/>
      <c r="H574" s="305"/>
      <c r="I574" s="306"/>
      <c r="J574" s="308" t="str">
        <f t="shared" si="2"/>
        <v/>
      </c>
      <c r="K574" s="308"/>
      <c r="L574" s="309"/>
      <c r="M574" s="308"/>
      <c r="N574" s="303"/>
      <c r="O574" s="305"/>
      <c r="P574" s="305"/>
      <c r="Q574" s="299"/>
      <c r="R574" s="299"/>
      <c r="S574" s="299"/>
    </row>
    <row r="575" spans="1:19" ht="13.5" customHeight="1" x14ac:dyDescent="0.2">
      <c r="A575" s="302" t="str">
        <f>IF(B575="","",ROW()-ROW($A$3)+'Diário 1º PA'!$P$1)</f>
        <v/>
      </c>
      <c r="B575" s="303"/>
      <c r="C575" s="304"/>
      <c r="D575" s="305"/>
      <c r="E575" s="306"/>
      <c r="F575" s="307"/>
      <c r="G575" s="305"/>
      <c r="H575" s="305"/>
      <c r="I575" s="306"/>
      <c r="J575" s="308" t="str">
        <f t="shared" si="2"/>
        <v/>
      </c>
      <c r="K575" s="308"/>
      <c r="L575" s="309"/>
      <c r="M575" s="308"/>
      <c r="N575" s="303"/>
      <c r="O575" s="305"/>
      <c r="P575" s="305"/>
      <c r="Q575" s="299"/>
      <c r="R575" s="299"/>
      <c r="S575" s="299"/>
    </row>
    <row r="576" spans="1:19" ht="13.5" customHeight="1" x14ac:dyDescent="0.2">
      <c r="A576" s="302" t="str">
        <f>IF(B576="","",ROW()-ROW($A$3)+'Diário 1º PA'!$P$1)</f>
        <v/>
      </c>
      <c r="B576" s="303"/>
      <c r="C576" s="304"/>
      <c r="D576" s="305"/>
      <c r="E576" s="306"/>
      <c r="F576" s="307"/>
      <c r="G576" s="305"/>
      <c r="H576" s="305"/>
      <c r="I576" s="306"/>
      <c r="J576" s="308" t="str">
        <f t="shared" si="2"/>
        <v/>
      </c>
      <c r="K576" s="308"/>
      <c r="L576" s="309"/>
      <c r="M576" s="308"/>
      <c r="N576" s="303"/>
      <c r="O576" s="305"/>
      <c r="P576" s="305"/>
      <c r="Q576" s="299"/>
      <c r="R576" s="299"/>
      <c r="S576" s="299"/>
    </row>
    <row r="577" spans="1:19" ht="13.5" customHeight="1" x14ac:dyDescent="0.2">
      <c r="A577" s="302" t="str">
        <f>IF(B577="","",ROW()-ROW($A$3)+'Diário 1º PA'!$P$1)</f>
        <v/>
      </c>
      <c r="B577" s="303"/>
      <c r="C577" s="304"/>
      <c r="D577" s="305"/>
      <c r="E577" s="306"/>
      <c r="F577" s="307"/>
      <c r="G577" s="305"/>
      <c r="H577" s="305"/>
      <c r="I577" s="306"/>
      <c r="J577" s="308" t="str">
        <f t="shared" si="2"/>
        <v/>
      </c>
      <c r="K577" s="308"/>
      <c r="L577" s="309"/>
      <c r="M577" s="308"/>
      <c r="N577" s="303"/>
      <c r="O577" s="305"/>
      <c r="P577" s="305"/>
      <c r="Q577" s="299"/>
      <c r="R577" s="299"/>
      <c r="S577" s="299"/>
    </row>
    <row r="578" spans="1:19" ht="13.5" customHeight="1" x14ac:dyDescent="0.2">
      <c r="A578" s="302" t="str">
        <f>IF(B578="","",ROW()-ROW($A$3)+'Diário 1º PA'!$P$1)</f>
        <v/>
      </c>
      <c r="B578" s="303"/>
      <c r="C578" s="304"/>
      <c r="D578" s="305"/>
      <c r="E578" s="306"/>
      <c r="F578" s="307"/>
      <c r="G578" s="305"/>
      <c r="H578" s="305"/>
      <c r="I578" s="306"/>
      <c r="J578" s="308" t="str">
        <f t="shared" si="2"/>
        <v/>
      </c>
      <c r="K578" s="308"/>
      <c r="L578" s="309"/>
      <c r="M578" s="308"/>
      <c r="N578" s="303"/>
      <c r="O578" s="305"/>
      <c r="P578" s="305"/>
      <c r="Q578" s="299"/>
      <c r="R578" s="299"/>
      <c r="S578" s="299"/>
    </row>
    <row r="579" spans="1:19" ht="13.5" customHeight="1" x14ac:dyDescent="0.2">
      <c r="A579" s="302" t="str">
        <f>IF(B579="","",ROW()-ROW($A$3)+'Diário 1º PA'!$P$1)</f>
        <v/>
      </c>
      <c r="B579" s="303"/>
      <c r="C579" s="304"/>
      <c r="D579" s="305"/>
      <c r="E579" s="306"/>
      <c r="F579" s="307"/>
      <c r="G579" s="305"/>
      <c r="H579" s="305"/>
      <c r="I579" s="306"/>
      <c r="J579" s="308" t="str">
        <f t="shared" si="2"/>
        <v/>
      </c>
      <c r="K579" s="308"/>
      <c r="L579" s="309"/>
      <c r="M579" s="308"/>
      <c r="N579" s="303"/>
      <c r="O579" s="305"/>
      <c r="P579" s="305"/>
      <c r="Q579" s="299"/>
      <c r="R579" s="299"/>
      <c r="S579" s="299"/>
    </row>
    <row r="580" spans="1:19" ht="13.5" customHeight="1" x14ac:dyDescent="0.2">
      <c r="A580" s="302" t="str">
        <f>IF(B580="","",ROW()-ROW($A$3)+'Diário 1º PA'!$P$1)</f>
        <v/>
      </c>
      <c r="B580" s="303"/>
      <c r="C580" s="304"/>
      <c r="D580" s="305"/>
      <c r="E580" s="306"/>
      <c r="F580" s="307"/>
      <c r="G580" s="305"/>
      <c r="H580" s="305"/>
      <c r="I580" s="306"/>
      <c r="J580" s="308" t="str">
        <f t="shared" si="2"/>
        <v/>
      </c>
      <c r="K580" s="308"/>
      <c r="L580" s="309"/>
      <c r="M580" s="308"/>
      <c r="N580" s="303"/>
      <c r="O580" s="305"/>
      <c r="P580" s="305"/>
      <c r="Q580" s="299"/>
      <c r="R580" s="299"/>
      <c r="S580" s="299"/>
    </row>
    <row r="581" spans="1:19" ht="13.5" customHeight="1" x14ac:dyDescent="0.2">
      <c r="A581" s="302" t="str">
        <f>IF(B581="","",ROW()-ROW($A$3)+'Diário 1º PA'!$P$1)</f>
        <v/>
      </c>
      <c r="B581" s="303"/>
      <c r="C581" s="304"/>
      <c r="D581" s="305"/>
      <c r="E581" s="306"/>
      <c r="F581" s="307"/>
      <c r="G581" s="305"/>
      <c r="H581" s="305"/>
      <c r="I581" s="306"/>
      <c r="J581" s="308" t="str">
        <f t="shared" si="2"/>
        <v/>
      </c>
      <c r="K581" s="308"/>
      <c r="L581" s="309"/>
      <c r="M581" s="308"/>
      <c r="N581" s="303"/>
      <c r="O581" s="305"/>
      <c r="P581" s="305"/>
      <c r="Q581" s="299"/>
      <c r="R581" s="299"/>
      <c r="S581" s="299"/>
    </row>
    <row r="582" spans="1:19" ht="13.5" customHeight="1" x14ac:dyDescent="0.2">
      <c r="A582" s="302" t="str">
        <f>IF(B582="","",ROW()-ROW($A$3)+'Diário 1º PA'!$P$1)</f>
        <v/>
      </c>
      <c r="B582" s="303"/>
      <c r="C582" s="304"/>
      <c r="D582" s="305"/>
      <c r="E582" s="306"/>
      <c r="F582" s="307"/>
      <c r="G582" s="305"/>
      <c r="H582" s="305"/>
      <c r="I582" s="306"/>
      <c r="J582" s="308" t="str">
        <f t="shared" si="2"/>
        <v/>
      </c>
      <c r="K582" s="308"/>
      <c r="L582" s="309"/>
      <c r="M582" s="308"/>
      <c r="N582" s="303"/>
      <c r="O582" s="305"/>
      <c r="P582" s="305"/>
      <c r="Q582" s="299"/>
      <c r="R582" s="299"/>
      <c r="S582" s="299"/>
    </row>
    <row r="583" spans="1:19" ht="13.5" customHeight="1" x14ac:dyDescent="0.2">
      <c r="A583" s="302" t="str">
        <f>IF(B583="","",ROW()-ROW($A$3)+'Diário 1º PA'!$P$1)</f>
        <v/>
      </c>
      <c r="B583" s="303"/>
      <c r="C583" s="304"/>
      <c r="D583" s="305"/>
      <c r="E583" s="306"/>
      <c r="F583" s="307"/>
      <c r="G583" s="305"/>
      <c r="H583" s="305"/>
      <c r="I583" s="306"/>
      <c r="J583" s="308" t="str">
        <f t="shared" si="2"/>
        <v/>
      </c>
      <c r="K583" s="308"/>
      <c r="L583" s="309"/>
      <c r="M583" s="308"/>
      <c r="N583" s="303"/>
      <c r="O583" s="305"/>
      <c r="P583" s="305"/>
      <c r="Q583" s="299"/>
      <c r="R583" s="299"/>
      <c r="S583" s="299"/>
    </row>
    <row r="584" spans="1:19" ht="13.5" customHeight="1" x14ac:dyDescent="0.2">
      <c r="A584" s="302" t="str">
        <f>IF(B584="","",ROW()-ROW($A$3)+'Diário 1º PA'!$P$1)</f>
        <v/>
      </c>
      <c r="B584" s="303"/>
      <c r="C584" s="304"/>
      <c r="D584" s="305"/>
      <c r="E584" s="306"/>
      <c r="F584" s="307"/>
      <c r="G584" s="305"/>
      <c r="H584" s="305"/>
      <c r="I584" s="306"/>
      <c r="J584" s="308" t="str">
        <f t="shared" si="2"/>
        <v/>
      </c>
      <c r="K584" s="308"/>
      <c r="L584" s="309"/>
      <c r="M584" s="308"/>
      <c r="N584" s="303"/>
      <c r="O584" s="305"/>
      <c r="P584" s="305"/>
      <c r="Q584" s="299"/>
      <c r="R584" s="299"/>
      <c r="S584" s="299"/>
    </row>
    <row r="585" spans="1:19" ht="13.5" customHeight="1" x14ac:dyDescent="0.2">
      <c r="A585" s="302" t="str">
        <f>IF(B585="","",ROW()-ROW($A$3)+'Diário 1º PA'!$P$1)</f>
        <v/>
      </c>
      <c r="B585" s="303"/>
      <c r="C585" s="304"/>
      <c r="D585" s="305"/>
      <c r="E585" s="306"/>
      <c r="F585" s="307"/>
      <c r="G585" s="305"/>
      <c r="H585" s="305"/>
      <c r="I585" s="306"/>
      <c r="J585" s="308" t="str">
        <f t="shared" si="2"/>
        <v/>
      </c>
      <c r="K585" s="308"/>
      <c r="L585" s="309"/>
      <c r="M585" s="308"/>
      <c r="N585" s="303"/>
      <c r="O585" s="305"/>
      <c r="P585" s="305"/>
      <c r="Q585" s="299"/>
      <c r="R585" s="299"/>
      <c r="S585" s="299"/>
    </row>
    <row r="586" spans="1:19" ht="13.5" customHeight="1" x14ac:dyDescent="0.2">
      <c r="A586" s="302" t="str">
        <f>IF(B586="","",ROW()-ROW($A$3)+'Diário 1º PA'!$P$1)</f>
        <v/>
      </c>
      <c r="B586" s="303"/>
      <c r="C586" s="304"/>
      <c r="D586" s="305"/>
      <c r="E586" s="306"/>
      <c r="F586" s="307"/>
      <c r="G586" s="305"/>
      <c r="H586" s="305"/>
      <c r="I586" s="306"/>
      <c r="J586" s="308" t="str">
        <f t="shared" si="2"/>
        <v/>
      </c>
      <c r="K586" s="308"/>
      <c r="L586" s="309"/>
      <c r="M586" s="308"/>
      <c r="N586" s="303"/>
      <c r="O586" s="305"/>
      <c r="P586" s="305"/>
      <c r="Q586" s="299"/>
      <c r="R586" s="299"/>
      <c r="S586" s="299"/>
    </row>
    <row r="587" spans="1:19" ht="13.5" customHeight="1" x14ac:dyDescent="0.2">
      <c r="A587" s="302" t="str">
        <f>IF(B587="","",ROW()-ROW($A$3)+'Diário 1º PA'!$P$1)</f>
        <v/>
      </c>
      <c r="B587" s="303"/>
      <c r="C587" s="304"/>
      <c r="D587" s="305"/>
      <c r="E587" s="306"/>
      <c r="F587" s="307"/>
      <c r="G587" s="305"/>
      <c r="H587" s="305"/>
      <c r="I587" s="306"/>
      <c r="J587" s="308" t="str">
        <f t="shared" si="2"/>
        <v/>
      </c>
      <c r="K587" s="308"/>
      <c r="L587" s="309"/>
      <c r="M587" s="308"/>
      <c r="N587" s="303"/>
      <c r="O587" s="305"/>
      <c r="P587" s="305"/>
      <c r="Q587" s="299"/>
      <c r="R587" s="299"/>
      <c r="S587" s="299"/>
    </row>
    <row r="588" spans="1:19" ht="13.5" customHeight="1" x14ac:dyDescent="0.2">
      <c r="A588" s="302" t="str">
        <f>IF(B588="","",ROW()-ROW($A$3)+'Diário 1º PA'!$P$1)</f>
        <v/>
      </c>
      <c r="B588" s="303"/>
      <c r="C588" s="304"/>
      <c r="D588" s="305"/>
      <c r="E588" s="306"/>
      <c r="F588" s="307"/>
      <c r="G588" s="305"/>
      <c r="H588" s="305"/>
      <c r="I588" s="306"/>
      <c r="J588" s="308" t="str">
        <f t="shared" si="2"/>
        <v/>
      </c>
      <c r="K588" s="308"/>
      <c r="L588" s="309"/>
      <c r="M588" s="308"/>
      <c r="N588" s="303"/>
      <c r="O588" s="305"/>
      <c r="P588" s="305"/>
      <c r="Q588" s="299"/>
      <c r="R588" s="299"/>
      <c r="S588" s="299"/>
    </row>
    <row r="589" spans="1:19" ht="13.5" customHeight="1" x14ac:dyDescent="0.2">
      <c r="A589" s="302" t="str">
        <f>IF(B589="","",ROW()-ROW($A$3)+'Diário 1º PA'!$P$1)</f>
        <v/>
      </c>
      <c r="B589" s="303"/>
      <c r="C589" s="304"/>
      <c r="D589" s="305"/>
      <c r="E589" s="306"/>
      <c r="F589" s="307"/>
      <c r="G589" s="305"/>
      <c r="H589" s="305"/>
      <c r="I589" s="306"/>
      <c r="J589" s="308" t="str">
        <f t="shared" si="2"/>
        <v/>
      </c>
      <c r="K589" s="308"/>
      <c r="L589" s="309"/>
      <c r="M589" s="308"/>
      <c r="N589" s="303"/>
      <c r="O589" s="305"/>
      <c r="P589" s="305"/>
      <c r="Q589" s="299"/>
      <c r="R589" s="299"/>
      <c r="S589" s="299"/>
    </row>
    <row r="590" spans="1:19" ht="13.5" customHeight="1" x14ac:dyDescent="0.2">
      <c r="A590" s="302" t="str">
        <f>IF(B590="","",ROW()-ROW($A$3)+'Diário 1º PA'!$P$1)</f>
        <v/>
      </c>
      <c r="B590" s="303"/>
      <c r="C590" s="304"/>
      <c r="D590" s="305"/>
      <c r="E590" s="306"/>
      <c r="F590" s="307"/>
      <c r="G590" s="305"/>
      <c r="H590" s="305"/>
      <c r="I590" s="306"/>
      <c r="J590" s="308" t="str">
        <f t="shared" si="2"/>
        <v/>
      </c>
      <c r="K590" s="308"/>
      <c r="L590" s="309"/>
      <c r="M590" s="308"/>
      <c r="N590" s="303"/>
      <c r="O590" s="305"/>
      <c r="P590" s="305"/>
      <c r="Q590" s="299"/>
      <c r="R590" s="299"/>
      <c r="S590" s="299"/>
    </row>
    <row r="591" spans="1:19" ht="13.5" customHeight="1" x14ac:dyDescent="0.2">
      <c r="A591" s="302" t="str">
        <f>IF(B591="","",ROW()-ROW($A$3)+'Diário 1º PA'!$P$1)</f>
        <v/>
      </c>
      <c r="B591" s="303"/>
      <c r="C591" s="304"/>
      <c r="D591" s="305"/>
      <c r="E591" s="306"/>
      <c r="F591" s="307"/>
      <c r="G591" s="305"/>
      <c r="H591" s="305"/>
      <c r="I591" s="306"/>
      <c r="J591" s="308" t="str">
        <f t="shared" si="2"/>
        <v/>
      </c>
      <c r="K591" s="308"/>
      <c r="L591" s="309"/>
      <c r="M591" s="308"/>
      <c r="N591" s="303"/>
      <c r="O591" s="305"/>
      <c r="P591" s="305"/>
      <c r="Q591" s="299"/>
      <c r="R591" s="299"/>
      <c r="S591" s="299"/>
    </row>
    <row r="592" spans="1:19" ht="13.5" customHeight="1" x14ac:dyDescent="0.2">
      <c r="A592" s="302" t="str">
        <f>IF(B592="","",ROW()-ROW($A$3)+'Diário 1º PA'!$P$1)</f>
        <v/>
      </c>
      <c r="B592" s="303"/>
      <c r="C592" s="304"/>
      <c r="D592" s="305"/>
      <c r="E592" s="306"/>
      <c r="F592" s="307"/>
      <c r="G592" s="305"/>
      <c r="H592" s="305"/>
      <c r="I592" s="306"/>
      <c r="J592" s="308" t="str">
        <f t="shared" si="2"/>
        <v/>
      </c>
      <c r="K592" s="308"/>
      <c r="L592" s="309"/>
      <c r="M592" s="308"/>
      <c r="N592" s="303"/>
      <c r="O592" s="305"/>
      <c r="P592" s="305"/>
      <c r="Q592" s="299"/>
      <c r="R592" s="299"/>
      <c r="S592" s="299"/>
    </row>
    <row r="593" spans="1:19" ht="13.5" customHeight="1" x14ac:dyDescent="0.2">
      <c r="A593" s="302" t="str">
        <f>IF(B593="","",ROW()-ROW($A$3)+'Diário 1º PA'!$P$1)</f>
        <v/>
      </c>
      <c r="B593" s="303"/>
      <c r="C593" s="304"/>
      <c r="D593" s="305"/>
      <c r="E593" s="306"/>
      <c r="F593" s="307"/>
      <c r="G593" s="305"/>
      <c r="H593" s="305"/>
      <c r="I593" s="306"/>
      <c r="J593" s="308" t="str">
        <f t="shared" si="2"/>
        <v/>
      </c>
      <c r="K593" s="308"/>
      <c r="L593" s="309"/>
      <c r="M593" s="308"/>
      <c r="N593" s="303"/>
      <c r="O593" s="305"/>
      <c r="P593" s="305"/>
      <c r="Q593" s="299"/>
      <c r="R593" s="299"/>
      <c r="S593" s="299"/>
    </row>
    <row r="594" spans="1:19" ht="13.5" customHeight="1" x14ac:dyDescent="0.2">
      <c r="A594" s="302" t="str">
        <f>IF(B594="","",ROW()-ROW($A$3)+'Diário 1º PA'!$P$1)</f>
        <v/>
      </c>
      <c r="B594" s="303"/>
      <c r="C594" s="304"/>
      <c r="D594" s="305"/>
      <c r="E594" s="306"/>
      <c r="F594" s="307"/>
      <c r="G594" s="305"/>
      <c r="H594" s="305"/>
      <c r="I594" s="306"/>
      <c r="J594" s="308" t="str">
        <f t="shared" si="2"/>
        <v/>
      </c>
      <c r="K594" s="308"/>
      <c r="L594" s="309"/>
      <c r="M594" s="308"/>
      <c r="N594" s="303"/>
      <c r="O594" s="305"/>
      <c r="P594" s="305"/>
      <c r="Q594" s="299"/>
      <c r="R594" s="299"/>
      <c r="S594" s="299"/>
    </row>
    <row r="595" spans="1:19" ht="13.5" customHeight="1" x14ac:dyDescent="0.2">
      <c r="A595" s="302" t="str">
        <f>IF(B595="","",ROW()-ROW($A$3)+'Diário 1º PA'!$P$1)</f>
        <v/>
      </c>
      <c r="B595" s="303"/>
      <c r="C595" s="304"/>
      <c r="D595" s="305"/>
      <c r="E595" s="306"/>
      <c r="F595" s="307"/>
      <c r="G595" s="305"/>
      <c r="H595" s="305"/>
      <c r="I595" s="306"/>
      <c r="J595" s="308" t="str">
        <f t="shared" si="2"/>
        <v/>
      </c>
      <c r="K595" s="308"/>
      <c r="L595" s="309"/>
      <c r="M595" s="308"/>
      <c r="N595" s="303"/>
      <c r="O595" s="305"/>
      <c r="P595" s="305"/>
      <c r="Q595" s="299"/>
      <c r="R595" s="299"/>
      <c r="S595" s="299"/>
    </row>
    <row r="596" spans="1:19" ht="13.5" customHeight="1" x14ac:dyDescent="0.2">
      <c r="A596" s="302" t="str">
        <f>IF(B596="","",ROW()-ROW($A$3)+'Diário 1º PA'!$P$1)</f>
        <v/>
      </c>
      <c r="B596" s="303"/>
      <c r="C596" s="304"/>
      <c r="D596" s="305"/>
      <c r="E596" s="306"/>
      <c r="F596" s="307"/>
      <c r="G596" s="306"/>
      <c r="H596" s="305"/>
      <c r="I596" s="306"/>
      <c r="J596" s="308" t="str">
        <f t="shared" si="2"/>
        <v/>
      </c>
      <c r="K596" s="308"/>
      <c r="L596" s="309"/>
      <c r="M596" s="308"/>
      <c r="N596" s="303"/>
      <c r="O596" s="305"/>
      <c r="P596" s="305"/>
      <c r="Q596" s="299"/>
      <c r="R596" s="299"/>
      <c r="S596" s="299"/>
    </row>
    <row r="597" spans="1:19" ht="13.5" customHeight="1" x14ac:dyDescent="0.2">
      <c r="A597" s="302" t="str">
        <f>IF(B597="","",ROW()-ROW($A$3)+'Diário 1º PA'!$P$1)</f>
        <v/>
      </c>
      <c r="B597" s="303"/>
      <c r="C597" s="304"/>
      <c r="D597" s="305"/>
      <c r="E597" s="306"/>
      <c r="F597" s="307"/>
      <c r="G597" s="306"/>
      <c r="H597" s="305"/>
      <c r="I597" s="306"/>
      <c r="J597" s="308" t="str">
        <f t="shared" si="2"/>
        <v/>
      </c>
      <c r="K597" s="308"/>
      <c r="L597" s="309"/>
      <c r="M597" s="308"/>
      <c r="N597" s="303"/>
      <c r="O597" s="305"/>
      <c r="P597" s="305"/>
      <c r="Q597" s="299"/>
      <c r="R597" s="299"/>
      <c r="S597" s="299"/>
    </row>
    <row r="598" spans="1:19" ht="13.5" customHeight="1" x14ac:dyDescent="0.2">
      <c r="A598" s="302" t="str">
        <f>IF(B598="","",ROW()-ROW($A$3)+'Diário 1º PA'!$P$1)</f>
        <v/>
      </c>
      <c r="B598" s="303"/>
      <c r="C598" s="304"/>
      <c r="D598" s="305"/>
      <c r="E598" s="306"/>
      <c r="F598" s="307"/>
      <c r="G598" s="305"/>
      <c r="H598" s="305"/>
      <c r="I598" s="306"/>
      <c r="J598" s="308" t="str">
        <f t="shared" si="2"/>
        <v/>
      </c>
      <c r="K598" s="308"/>
      <c r="L598" s="309"/>
      <c r="M598" s="308"/>
      <c r="N598" s="303"/>
      <c r="O598" s="305"/>
      <c r="P598" s="305"/>
      <c r="Q598" s="299"/>
      <c r="R598" s="299"/>
      <c r="S598" s="299"/>
    </row>
    <row r="599" spans="1:19" ht="13.5" customHeight="1" x14ac:dyDescent="0.2">
      <c r="A599" s="302" t="str">
        <f>IF(B599="","",ROW()-ROW($A$3)+'Diário 1º PA'!$P$1)</f>
        <v/>
      </c>
      <c r="B599" s="303"/>
      <c r="C599" s="304"/>
      <c r="D599" s="305"/>
      <c r="E599" s="306"/>
      <c r="F599" s="307"/>
      <c r="G599" s="305"/>
      <c r="H599" s="305"/>
      <c r="I599" s="306"/>
      <c r="J599" s="308" t="str">
        <f t="shared" si="2"/>
        <v/>
      </c>
      <c r="K599" s="308"/>
      <c r="L599" s="309"/>
      <c r="M599" s="308"/>
      <c r="N599" s="303"/>
      <c r="O599" s="305"/>
      <c r="P599" s="305"/>
      <c r="Q599" s="299"/>
      <c r="R599" s="299"/>
      <c r="S599" s="299"/>
    </row>
    <row r="600" spans="1:19" ht="13.5" customHeight="1" x14ac:dyDescent="0.2">
      <c r="A600" s="302" t="str">
        <f>IF(B600="","",ROW()-ROW($A$3)+'Diário 1º PA'!$P$1)</f>
        <v/>
      </c>
      <c r="B600" s="303"/>
      <c r="C600" s="304"/>
      <c r="D600" s="305"/>
      <c r="E600" s="306"/>
      <c r="F600" s="307"/>
      <c r="G600" s="306"/>
      <c r="H600" s="305"/>
      <c r="I600" s="306"/>
      <c r="J600" s="308" t="str">
        <f t="shared" si="2"/>
        <v/>
      </c>
      <c r="K600" s="308"/>
      <c r="L600" s="309"/>
      <c r="M600" s="308"/>
      <c r="N600" s="303"/>
      <c r="O600" s="305"/>
      <c r="P600" s="305"/>
      <c r="Q600" s="299"/>
      <c r="R600" s="299"/>
      <c r="S600" s="299"/>
    </row>
    <row r="601" spans="1:19" ht="13.5" customHeight="1" x14ac:dyDescent="0.2">
      <c r="A601" s="302" t="str">
        <f>IF(B601="","",ROW()-ROW($A$3)+'Diário 1º PA'!$P$1)</f>
        <v/>
      </c>
      <c r="B601" s="303"/>
      <c r="C601" s="304"/>
      <c r="D601" s="305"/>
      <c r="E601" s="306"/>
      <c r="F601" s="307"/>
      <c r="G601" s="306"/>
      <c r="H601" s="305"/>
      <c r="I601" s="306"/>
      <c r="J601" s="308" t="str">
        <f t="shared" si="2"/>
        <v/>
      </c>
      <c r="K601" s="308"/>
      <c r="L601" s="309"/>
      <c r="M601" s="308"/>
      <c r="N601" s="303"/>
      <c r="O601" s="305"/>
      <c r="P601" s="305"/>
      <c r="Q601" s="299"/>
      <c r="R601" s="299"/>
      <c r="S601" s="299"/>
    </row>
    <row r="602" spans="1:19" ht="13.5" customHeight="1" x14ac:dyDescent="0.2">
      <c r="A602" s="302" t="str">
        <f>IF(B602="","",ROW()-ROW($A$3)+'Diário 1º PA'!$P$1)</f>
        <v/>
      </c>
      <c r="B602" s="303"/>
      <c r="C602" s="304"/>
      <c r="D602" s="305"/>
      <c r="E602" s="306"/>
      <c r="F602" s="307"/>
      <c r="G602" s="305"/>
      <c r="H602" s="305"/>
      <c r="I602" s="306"/>
      <c r="J602" s="308" t="str">
        <f t="shared" si="2"/>
        <v/>
      </c>
      <c r="K602" s="308"/>
      <c r="L602" s="309"/>
      <c r="M602" s="308"/>
      <c r="N602" s="303"/>
      <c r="O602" s="305"/>
      <c r="P602" s="305"/>
      <c r="Q602" s="299"/>
      <c r="R602" s="299"/>
      <c r="S602" s="299"/>
    </row>
    <row r="603" spans="1:19" ht="13.5" customHeight="1" x14ac:dyDescent="0.2">
      <c r="A603" s="302" t="str">
        <f>IF(B603="","",ROW()-ROW($A$3)+'Diário 1º PA'!$P$1)</f>
        <v/>
      </c>
      <c r="B603" s="303"/>
      <c r="C603" s="304"/>
      <c r="D603" s="305"/>
      <c r="E603" s="306"/>
      <c r="F603" s="307"/>
      <c r="G603" s="305"/>
      <c r="H603" s="305"/>
      <c r="I603" s="306"/>
      <c r="J603" s="308" t="str">
        <f t="shared" si="2"/>
        <v/>
      </c>
      <c r="K603" s="308"/>
      <c r="L603" s="309"/>
      <c r="M603" s="308"/>
      <c r="N603" s="303"/>
      <c r="O603" s="305"/>
      <c r="P603" s="305"/>
      <c r="Q603" s="299"/>
      <c r="R603" s="299"/>
      <c r="S603" s="299"/>
    </row>
    <row r="604" spans="1:19" ht="13.5" customHeight="1" x14ac:dyDescent="0.2">
      <c r="A604" s="302" t="str">
        <f>IF(B604="","",ROW()-ROW($A$3)+'Diário 1º PA'!$P$1)</f>
        <v/>
      </c>
      <c r="B604" s="303"/>
      <c r="C604" s="304"/>
      <c r="D604" s="305"/>
      <c r="E604" s="306"/>
      <c r="F604" s="307"/>
      <c r="G604" s="305"/>
      <c r="H604" s="305"/>
      <c r="I604" s="306"/>
      <c r="J604" s="308" t="str">
        <f t="shared" si="2"/>
        <v/>
      </c>
      <c r="K604" s="308"/>
      <c r="L604" s="309"/>
      <c r="M604" s="308"/>
      <c r="N604" s="303"/>
      <c r="O604" s="305"/>
      <c r="P604" s="305"/>
      <c r="Q604" s="299"/>
      <c r="R604" s="299"/>
      <c r="S604" s="299"/>
    </row>
    <row r="605" spans="1:19" ht="13.5" customHeight="1" x14ac:dyDescent="0.2">
      <c r="A605" s="302" t="str">
        <f>IF(B605="","",ROW()-ROW($A$3)+'Diário 1º PA'!$P$1)</f>
        <v/>
      </c>
      <c r="B605" s="303"/>
      <c r="C605" s="304"/>
      <c r="D605" s="305"/>
      <c r="E605" s="306"/>
      <c r="F605" s="307"/>
      <c r="G605" s="305"/>
      <c r="H605" s="305"/>
      <c r="I605" s="306"/>
      <c r="J605" s="308" t="str">
        <f t="shared" si="2"/>
        <v/>
      </c>
      <c r="K605" s="308"/>
      <c r="L605" s="309"/>
      <c r="M605" s="308"/>
      <c r="N605" s="303"/>
      <c r="O605" s="305"/>
      <c r="P605" s="305"/>
      <c r="Q605" s="299"/>
      <c r="R605" s="299"/>
      <c r="S605" s="299"/>
    </row>
    <row r="606" spans="1:19" ht="13.5" customHeight="1" x14ac:dyDescent="0.2">
      <c r="A606" s="302" t="str">
        <f>IF(B606="","",ROW()-ROW($A$3)+'Diário 1º PA'!$P$1)</f>
        <v/>
      </c>
      <c r="B606" s="303"/>
      <c r="C606" s="304"/>
      <c r="D606" s="305"/>
      <c r="E606" s="306"/>
      <c r="F606" s="307"/>
      <c r="G606" s="305"/>
      <c r="H606" s="305"/>
      <c r="I606" s="306"/>
      <c r="J606" s="308" t="str">
        <f t="shared" si="2"/>
        <v/>
      </c>
      <c r="K606" s="308"/>
      <c r="L606" s="309"/>
      <c r="M606" s="308"/>
      <c r="N606" s="303"/>
      <c r="O606" s="305"/>
      <c r="P606" s="305"/>
      <c r="Q606" s="299"/>
      <c r="R606" s="299"/>
      <c r="S606" s="299"/>
    </row>
    <row r="607" spans="1:19" ht="13.5" customHeight="1" x14ac:dyDescent="0.2">
      <c r="A607" s="302" t="str">
        <f>IF(B607="","",ROW()-ROW($A$3)+'Diário 1º PA'!$P$1)</f>
        <v/>
      </c>
      <c r="B607" s="303"/>
      <c r="C607" s="304"/>
      <c r="D607" s="305"/>
      <c r="E607" s="306"/>
      <c r="F607" s="307"/>
      <c r="G607" s="305"/>
      <c r="H607" s="305"/>
      <c r="I607" s="306"/>
      <c r="J607" s="308" t="str">
        <f t="shared" si="2"/>
        <v/>
      </c>
      <c r="K607" s="308"/>
      <c r="L607" s="309"/>
      <c r="M607" s="308"/>
      <c r="N607" s="303"/>
      <c r="O607" s="305"/>
      <c r="P607" s="305"/>
      <c r="Q607" s="299"/>
      <c r="R607" s="299"/>
      <c r="S607" s="299"/>
    </row>
    <row r="608" spans="1:19" ht="13.5" customHeight="1" x14ac:dyDescent="0.2">
      <c r="A608" s="302" t="str">
        <f>IF(B608="","",ROW()-ROW($A$3)+'Diário 1º PA'!$P$1)</f>
        <v/>
      </c>
      <c r="B608" s="303"/>
      <c r="C608" s="304"/>
      <c r="D608" s="305"/>
      <c r="E608" s="306"/>
      <c r="F608" s="307"/>
      <c r="G608" s="305"/>
      <c r="H608" s="305"/>
      <c r="I608" s="306"/>
      <c r="J608" s="308" t="str">
        <f t="shared" si="2"/>
        <v/>
      </c>
      <c r="K608" s="308"/>
      <c r="L608" s="309"/>
      <c r="M608" s="308"/>
      <c r="N608" s="303"/>
      <c r="O608" s="305"/>
      <c r="P608" s="305"/>
      <c r="Q608" s="299"/>
      <c r="R608" s="299"/>
      <c r="S608" s="299"/>
    </row>
    <row r="609" spans="1:19" ht="13.5" customHeight="1" x14ac:dyDescent="0.2">
      <c r="A609" s="302" t="str">
        <f>IF(B609="","",ROW()-ROW($A$3)+'Diário 1º PA'!$P$1)</f>
        <v/>
      </c>
      <c r="B609" s="303"/>
      <c r="C609" s="304"/>
      <c r="D609" s="305"/>
      <c r="E609" s="306"/>
      <c r="F609" s="307"/>
      <c r="G609" s="305"/>
      <c r="H609" s="305"/>
      <c r="I609" s="306"/>
      <c r="J609" s="308" t="str">
        <f t="shared" si="2"/>
        <v/>
      </c>
      <c r="K609" s="308"/>
      <c r="L609" s="309"/>
      <c r="M609" s="308"/>
      <c r="N609" s="303"/>
      <c r="O609" s="305"/>
      <c r="P609" s="305"/>
      <c r="Q609" s="299"/>
      <c r="R609" s="299"/>
      <c r="S609" s="299"/>
    </row>
    <row r="610" spans="1:19" ht="13.5" customHeight="1" x14ac:dyDescent="0.2">
      <c r="A610" s="302" t="str">
        <f>IF(B610="","",ROW()-ROW($A$3)+'Diário 1º PA'!$P$1)</f>
        <v/>
      </c>
      <c r="B610" s="303"/>
      <c r="C610" s="304"/>
      <c r="D610" s="305"/>
      <c r="E610" s="306"/>
      <c r="F610" s="307"/>
      <c r="G610" s="305"/>
      <c r="H610" s="305"/>
      <c r="I610" s="306"/>
      <c r="J610" s="308" t="str">
        <f t="shared" si="2"/>
        <v/>
      </c>
      <c r="K610" s="308"/>
      <c r="L610" s="309"/>
      <c r="M610" s="308"/>
      <c r="N610" s="303"/>
      <c r="O610" s="305"/>
      <c r="P610" s="305"/>
      <c r="Q610" s="299"/>
      <c r="R610" s="299"/>
      <c r="S610" s="299"/>
    </row>
    <row r="611" spans="1:19" ht="13.5" customHeight="1" x14ac:dyDescent="0.2">
      <c r="A611" s="302" t="str">
        <f>IF(B611="","",ROW()-ROW($A$3)+'Diário 1º PA'!$P$1)</f>
        <v/>
      </c>
      <c r="B611" s="303"/>
      <c r="C611" s="304"/>
      <c r="D611" s="305"/>
      <c r="E611" s="306"/>
      <c r="F611" s="307"/>
      <c r="G611" s="305"/>
      <c r="H611" s="305"/>
      <c r="I611" s="306"/>
      <c r="J611" s="308" t="str">
        <f t="shared" si="2"/>
        <v/>
      </c>
      <c r="K611" s="308"/>
      <c r="L611" s="309"/>
      <c r="M611" s="308"/>
      <c r="N611" s="303"/>
      <c r="O611" s="305"/>
      <c r="P611" s="305"/>
      <c r="Q611" s="299"/>
      <c r="R611" s="299"/>
      <c r="S611" s="299"/>
    </row>
    <row r="612" spans="1:19" ht="13.5" customHeight="1" x14ac:dyDescent="0.2">
      <c r="A612" s="302" t="str">
        <f>IF(B612="","",ROW()-ROW($A$3)+'Diário 1º PA'!$P$1)</f>
        <v/>
      </c>
      <c r="B612" s="303"/>
      <c r="C612" s="304"/>
      <c r="D612" s="305"/>
      <c r="E612" s="306"/>
      <c r="F612" s="307"/>
      <c r="G612" s="305"/>
      <c r="H612" s="305"/>
      <c r="I612" s="306"/>
      <c r="J612" s="308" t="str">
        <f t="shared" si="2"/>
        <v/>
      </c>
      <c r="K612" s="308"/>
      <c r="L612" s="309"/>
      <c r="M612" s="308"/>
      <c r="N612" s="303"/>
      <c r="O612" s="305"/>
      <c r="P612" s="305"/>
      <c r="Q612" s="299"/>
      <c r="R612" s="299"/>
      <c r="S612" s="299"/>
    </row>
    <row r="613" spans="1:19" ht="13.5" customHeight="1" x14ac:dyDescent="0.2">
      <c r="A613" s="302" t="str">
        <f>IF(B613="","",ROW()-ROW($A$3)+'Diário 1º PA'!$P$1)</f>
        <v/>
      </c>
      <c r="B613" s="303"/>
      <c r="C613" s="304"/>
      <c r="D613" s="305"/>
      <c r="E613" s="306"/>
      <c r="F613" s="307"/>
      <c r="G613" s="305"/>
      <c r="H613" s="305"/>
      <c r="I613" s="306"/>
      <c r="J613" s="308" t="str">
        <f t="shared" si="2"/>
        <v/>
      </c>
      <c r="K613" s="308"/>
      <c r="L613" s="309"/>
      <c r="M613" s="308"/>
      <c r="N613" s="303"/>
      <c r="O613" s="305"/>
      <c r="P613" s="305"/>
      <c r="Q613" s="299"/>
      <c r="R613" s="299"/>
      <c r="S613" s="299"/>
    </row>
    <row r="614" spans="1:19" ht="13.5" customHeight="1" x14ac:dyDescent="0.2">
      <c r="A614" s="302" t="str">
        <f>IF(B614="","",ROW()-ROW($A$3)+'Diário 1º PA'!$P$1)</f>
        <v/>
      </c>
      <c r="B614" s="303"/>
      <c r="C614" s="304"/>
      <c r="D614" s="305"/>
      <c r="E614" s="306"/>
      <c r="F614" s="307"/>
      <c r="G614" s="305"/>
      <c r="H614" s="305"/>
      <c r="I614" s="306"/>
      <c r="J614" s="308" t="str">
        <f t="shared" si="2"/>
        <v/>
      </c>
      <c r="K614" s="308"/>
      <c r="L614" s="309"/>
      <c r="M614" s="308"/>
      <c r="N614" s="303"/>
      <c r="O614" s="305"/>
      <c r="P614" s="305"/>
      <c r="Q614" s="299"/>
      <c r="R614" s="299"/>
      <c r="S614" s="299"/>
    </row>
    <row r="615" spans="1:19" ht="13.5" customHeight="1" x14ac:dyDescent="0.2">
      <c r="A615" s="302" t="str">
        <f>IF(B615="","",ROW()-ROW($A$3)+'Diário 1º PA'!$P$1)</f>
        <v/>
      </c>
      <c r="B615" s="303"/>
      <c r="C615" s="304"/>
      <c r="D615" s="305"/>
      <c r="E615" s="306"/>
      <c r="F615" s="307"/>
      <c r="G615" s="305"/>
      <c r="H615" s="305"/>
      <c r="I615" s="306"/>
      <c r="J615" s="308" t="str">
        <f t="shared" si="2"/>
        <v/>
      </c>
      <c r="K615" s="308"/>
      <c r="L615" s="309"/>
      <c r="M615" s="308"/>
      <c r="N615" s="303"/>
      <c r="O615" s="305"/>
      <c r="P615" s="305"/>
      <c r="Q615" s="299"/>
      <c r="R615" s="299"/>
      <c r="S615" s="299"/>
    </row>
    <row r="616" spans="1:19" ht="13.5" customHeight="1" x14ac:dyDescent="0.2">
      <c r="A616" s="302" t="str">
        <f>IF(B616="","",ROW()-ROW($A$3)+'Diário 1º PA'!$P$1)</f>
        <v/>
      </c>
      <c r="B616" s="303"/>
      <c r="C616" s="304"/>
      <c r="D616" s="305"/>
      <c r="E616" s="306"/>
      <c r="F616" s="307"/>
      <c r="G616" s="305"/>
      <c r="H616" s="305"/>
      <c r="I616" s="306"/>
      <c r="J616" s="308" t="str">
        <f t="shared" si="2"/>
        <v/>
      </c>
      <c r="K616" s="308"/>
      <c r="L616" s="309"/>
      <c r="M616" s="308"/>
      <c r="N616" s="303"/>
      <c r="O616" s="305"/>
      <c r="P616" s="305"/>
      <c r="Q616" s="299"/>
      <c r="R616" s="299"/>
      <c r="S616" s="299"/>
    </row>
    <row r="617" spans="1:19" ht="13.5" customHeight="1" x14ac:dyDescent="0.2">
      <c r="A617" s="302" t="str">
        <f>IF(B617="","",ROW()-ROW($A$3)+'Diário 1º PA'!$P$1)</f>
        <v/>
      </c>
      <c r="B617" s="303"/>
      <c r="C617" s="304"/>
      <c r="D617" s="305"/>
      <c r="E617" s="306"/>
      <c r="F617" s="307"/>
      <c r="G617" s="305"/>
      <c r="H617" s="305"/>
      <c r="I617" s="306"/>
      <c r="J617" s="308" t="str">
        <f t="shared" si="2"/>
        <v/>
      </c>
      <c r="K617" s="308"/>
      <c r="L617" s="309"/>
      <c r="M617" s="308"/>
      <c r="N617" s="303"/>
      <c r="O617" s="305"/>
      <c r="P617" s="305"/>
      <c r="Q617" s="299"/>
      <c r="R617" s="299"/>
      <c r="S617" s="299"/>
    </row>
    <row r="618" spans="1:19" ht="13.5" customHeight="1" x14ac:dyDescent="0.2">
      <c r="A618" s="302" t="str">
        <f>IF(B618="","",ROW()-ROW($A$3)+'Diário 1º PA'!$P$1)</f>
        <v/>
      </c>
      <c r="B618" s="303"/>
      <c r="C618" s="304"/>
      <c r="D618" s="305"/>
      <c r="E618" s="306"/>
      <c r="F618" s="307"/>
      <c r="G618" s="306"/>
      <c r="H618" s="305"/>
      <c r="I618" s="306"/>
      <c r="J618" s="308" t="str">
        <f t="shared" si="2"/>
        <v/>
      </c>
      <c r="K618" s="308"/>
      <c r="L618" s="309"/>
      <c r="M618" s="308"/>
      <c r="N618" s="303"/>
      <c r="O618" s="305"/>
      <c r="P618" s="305"/>
      <c r="Q618" s="299"/>
      <c r="R618" s="299"/>
      <c r="S618" s="299"/>
    </row>
    <row r="619" spans="1:19" ht="13.5" customHeight="1" x14ac:dyDescent="0.2">
      <c r="A619" s="302" t="str">
        <f>IF(B619="","",ROW()-ROW($A$3)+'Diário 1º PA'!$P$1)</f>
        <v/>
      </c>
      <c r="B619" s="303"/>
      <c r="C619" s="304"/>
      <c r="D619" s="305"/>
      <c r="E619" s="306"/>
      <c r="F619" s="307"/>
      <c r="G619" s="305"/>
      <c r="H619" s="305"/>
      <c r="I619" s="306"/>
      <c r="J619" s="308" t="str">
        <f t="shared" si="2"/>
        <v/>
      </c>
      <c r="K619" s="308"/>
      <c r="L619" s="309"/>
      <c r="M619" s="308"/>
      <c r="N619" s="303"/>
      <c r="O619" s="305"/>
      <c r="P619" s="305"/>
      <c r="Q619" s="299"/>
      <c r="R619" s="299"/>
      <c r="S619" s="299"/>
    </row>
    <row r="620" spans="1:19" ht="13.5" customHeight="1" x14ac:dyDescent="0.2">
      <c r="A620" s="302" t="str">
        <f>IF(B620="","",ROW()-ROW($A$3)+'Diário 1º PA'!$P$1)</f>
        <v/>
      </c>
      <c r="B620" s="303"/>
      <c r="C620" s="304"/>
      <c r="D620" s="305"/>
      <c r="E620" s="306"/>
      <c r="F620" s="307"/>
      <c r="G620" s="305"/>
      <c r="H620" s="305"/>
      <c r="I620" s="306"/>
      <c r="J620" s="308" t="str">
        <f t="shared" si="2"/>
        <v/>
      </c>
      <c r="K620" s="308"/>
      <c r="L620" s="309"/>
      <c r="M620" s="308"/>
      <c r="N620" s="303"/>
      <c r="O620" s="305"/>
      <c r="P620" s="305"/>
      <c r="Q620" s="299"/>
      <c r="R620" s="299"/>
      <c r="S620" s="299"/>
    </row>
    <row r="621" spans="1:19" ht="13.5" customHeight="1" x14ac:dyDescent="0.2">
      <c r="A621" s="302" t="str">
        <f>IF(B621="","",ROW()-ROW($A$3)+'Diário 1º PA'!$P$1)</f>
        <v/>
      </c>
      <c r="B621" s="303"/>
      <c r="C621" s="304"/>
      <c r="D621" s="305"/>
      <c r="E621" s="306"/>
      <c r="F621" s="307"/>
      <c r="G621" s="305"/>
      <c r="H621" s="305"/>
      <c r="I621" s="306"/>
      <c r="J621" s="308" t="str">
        <f t="shared" si="2"/>
        <v/>
      </c>
      <c r="K621" s="308"/>
      <c r="L621" s="309"/>
      <c r="M621" s="308"/>
      <c r="N621" s="303"/>
      <c r="O621" s="305"/>
      <c r="P621" s="305"/>
      <c r="Q621" s="299"/>
      <c r="R621" s="299"/>
      <c r="S621" s="299"/>
    </row>
    <row r="622" spans="1:19" ht="13.5" customHeight="1" x14ac:dyDescent="0.2">
      <c r="A622" s="302" t="str">
        <f>IF(B622="","",ROW()-ROW($A$3)+'Diário 1º PA'!$P$1)</f>
        <v/>
      </c>
      <c r="B622" s="303"/>
      <c r="C622" s="304"/>
      <c r="D622" s="305"/>
      <c r="E622" s="306"/>
      <c r="F622" s="307"/>
      <c r="G622" s="305"/>
      <c r="H622" s="305"/>
      <c r="I622" s="306"/>
      <c r="J622" s="308" t="str">
        <f t="shared" si="2"/>
        <v/>
      </c>
      <c r="K622" s="308"/>
      <c r="L622" s="309"/>
      <c r="M622" s="308"/>
      <c r="N622" s="303"/>
      <c r="O622" s="305"/>
      <c r="P622" s="305"/>
      <c r="Q622" s="299"/>
      <c r="R622" s="299"/>
      <c r="S622" s="299"/>
    </row>
    <row r="623" spans="1:19" ht="13.5" customHeight="1" x14ac:dyDescent="0.2">
      <c r="A623" s="302" t="str">
        <f>IF(B623="","",ROW()-ROW($A$3)+'Diário 1º PA'!$P$1)</f>
        <v/>
      </c>
      <c r="B623" s="303"/>
      <c r="C623" s="304"/>
      <c r="D623" s="305"/>
      <c r="E623" s="306"/>
      <c r="F623" s="307"/>
      <c r="G623" s="305"/>
      <c r="H623" s="305"/>
      <c r="I623" s="306"/>
      <c r="J623" s="308" t="str">
        <f t="shared" si="2"/>
        <v/>
      </c>
      <c r="K623" s="308"/>
      <c r="L623" s="309"/>
      <c r="M623" s="308"/>
      <c r="N623" s="303"/>
      <c r="O623" s="305"/>
      <c r="P623" s="305"/>
      <c r="Q623" s="299"/>
      <c r="R623" s="299"/>
      <c r="S623" s="299"/>
    </row>
    <row r="624" spans="1:19" ht="13.5" customHeight="1" x14ac:dyDescent="0.2">
      <c r="A624" s="302" t="str">
        <f>IF(B624="","",ROW()-ROW($A$3)+'Diário 1º PA'!$P$1)</f>
        <v/>
      </c>
      <c r="B624" s="303"/>
      <c r="C624" s="304"/>
      <c r="D624" s="305"/>
      <c r="E624" s="306"/>
      <c r="F624" s="307"/>
      <c r="G624" s="305"/>
      <c r="H624" s="305"/>
      <c r="I624" s="306"/>
      <c r="J624" s="308" t="str">
        <f t="shared" si="2"/>
        <v/>
      </c>
      <c r="K624" s="308"/>
      <c r="L624" s="309"/>
      <c r="M624" s="308"/>
      <c r="N624" s="303"/>
      <c r="O624" s="305"/>
      <c r="P624" s="305"/>
      <c r="Q624" s="299"/>
      <c r="R624" s="299"/>
      <c r="S624" s="299"/>
    </row>
    <row r="625" spans="1:19" ht="13.5" customHeight="1" x14ac:dyDescent="0.2">
      <c r="A625" s="302" t="str">
        <f>IF(B625="","",ROW()-ROW($A$3)+'Diário 1º PA'!$P$1)</f>
        <v/>
      </c>
      <c r="B625" s="303"/>
      <c r="C625" s="304"/>
      <c r="D625" s="305"/>
      <c r="E625" s="306"/>
      <c r="F625" s="307"/>
      <c r="G625" s="305"/>
      <c r="H625" s="305"/>
      <c r="I625" s="306"/>
      <c r="J625" s="308" t="str">
        <f t="shared" si="2"/>
        <v/>
      </c>
      <c r="K625" s="308"/>
      <c r="L625" s="309"/>
      <c r="M625" s="308"/>
      <c r="N625" s="303"/>
      <c r="O625" s="305"/>
      <c r="P625" s="305"/>
      <c r="Q625" s="299"/>
      <c r="R625" s="299"/>
      <c r="S625" s="299"/>
    </row>
    <row r="626" spans="1:19" ht="13.5" customHeight="1" x14ac:dyDescent="0.2">
      <c r="A626" s="302" t="str">
        <f>IF(B626="","",ROW()-ROW($A$3)+'Diário 1º PA'!$P$1)</f>
        <v/>
      </c>
      <c r="B626" s="303"/>
      <c r="C626" s="304"/>
      <c r="D626" s="305"/>
      <c r="E626" s="306"/>
      <c r="F626" s="307"/>
      <c r="G626" s="305"/>
      <c r="H626" s="305"/>
      <c r="I626" s="306"/>
      <c r="J626" s="308" t="str">
        <f t="shared" si="2"/>
        <v/>
      </c>
      <c r="K626" s="308"/>
      <c r="L626" s="309"/>
      <c r="M626" s="308"/>
      <c r="N626" s="303"/>
      <c r="O626" s="305"/>
      <c r="P626" s="305"/>
      <c r="Q626" s="299"/>
      <c r="R626" s="299"/>
      <c r="S626" s="299"/>
    </row>
    <row r="627" spans="1:19" ht="13.5" customHeight="1" x14ac:dyDescent="0.2">
      <c r="A627" s="302" t="str">
        <f>IF(B627="","",ROW()-ROW($A$3)+'Diário 1º PA'!$P$1)</f>
        <v/>
      </c>
      <c r="B627" s="303"/>
      <c r="C627" s="304"/>
      <c r="D627" s="305"/>
      <c r="E627" s="306"/>
      <c r="F627" s="307"/>
      <c r="G627" s="305"/>
      <c r="H627" s="305"/>
      <c r="I627" s="306"/>
      <c r="J627" s="308" t="str">
        <f t="shared" si="2"/>
        <v/>
      </c>
      <c r="K627" s="308"/>
      <c r="L627" s="309"/>
      <c r="M627" s="308"/>
      <c r="N627" s="303"/>
      <c r="O627" s="305"/>
      <c r="P627" s="305"/>
      <c r="Q627" s="299"/>
      <c r="R627" s="299"/>
      <c r="S627" s="299"/>
    </row>
    <row r="628" spans="1:19" ht="13.5" customHeight="1" x14ac:dyDescent="0.2">
      <c r="A628" s="302" t="str">
        <f>IF(B628="","",ROW()-ROW($A$3)+'Diário 1º PA'!$P$1)</f>
        <v/>
      </c>
      <c r="B628" s="303"/>
      <c r="C628" s="304"/>
      <c r="D628" s="305"/>
      <c r="E628" s="306"/>
      <c r="F628" s="307"/>
      <c r="G628" s="305"/>
      <c r="H628" s="305"/>
      <c r="I628" s="306"/>
      <c r="J628" s="308" t="str">
        <f t="shared" si="2"/>
        <v/>
      </c>
      <c r="K628" s="308"/>
      <c r="L628" s="309"/>
      <c r="M628" s="308"/>
      <c r="N628" s="303"/>
      <c r="O628" s="305"/>
      <c r="P628" s="305"/>
      <c r="Q628" s="299"/>
      <c r="R628" s="299"/>
      <c r="S628" s="299"/>
    </row>
    <row r="629" spans="1:19" ht="13.5" customHeight="1" x14ac:dyDescent="0.2">
      <c r="A629" s="302" t="str">
        <f>IF(B629="","",ROW()-ROW($A$3)+'Diário 1º PA'!$P$1)</f>
        <v/>
      </c>
      <c r="B629" s="303"/>
      <c r="C629" s="304"/>
      <c r="D629" s="305"/>
      <c r="E629" s="306"/>
      <c r="F629" s="307"/>
      <c r="G629" s="305"/>
      <c r="H629" s="305"/>
      <c r="I629" s="306"/>
      <c r="J629" s="308" t="str">
        <f t="shared" si="2"/>
        <v/>
      </c>
      <c r="K629" s="308"/>
      <c r="L629" s="309"/>
      <c r="M629" s="308"/>
      <c r="N629" s="303"/>
      <c r="O629" s="305"/>
      <c r="P629" s="305"/>
      <c r="Q629" s="299"/>
      <c r="R629" s="299"/>
      <c r="S629" s="299"/>
    </row>
    <row r="630" spans="1:19" ht="13.5" customHeight="1" x14ac:dyDescent="0.2">
      <c r="A630" s="302" t="str">
        <f>IF(B630="","",ROW()-ROW($A$3)+'Diário 1º PA'!$P$1)</f>
        <v/>
      </c>
      <c r="B630" s="303"/>
      <c r="C630" s="304"/>
      <c r="D630" s="305"/>
      <c r="E630" s="306"/>
      <c r="F630" s="307"/>
      <c r="G630" s="305"/>
      <c r="H630" s="305"/>
      <c r="I630" s="306"/>
      <c r="J630" s="308" t="str">
        <f t="shared" si="2"/>
        <v/>
      </c>
      <c r="K630" s="308"/>
      <c r="L630" s="309"/>
      <c r="M630" s="308"/>
      <c r="N630" s="303"/>
      <c r="O630" s="305"/>
      <c r="P630" s="305"/>
      <c r="Q630" s="299"/>
      <c r="R630" s="299"/>
      <c r="S630" s="299"/>
    </row>
    <row r="631" spans="1:19" ht="13.5" customHeight="1" x14ac:dyDescent="0.2">
      <c r="A631" s="302" t="str">
        <f>IF(B631="","",ROW()-ROW($A$3)+'Diário 1º PA'!$P$1)</f>
        <v/>
      </c>
      <c r="B631" s="303"/>
      <c r="C631" s="304"/>
      <c r="D631" s="305"/>
      <c r="E631" s="306"/>
      <c r="F631" s="307"/>
      <c r="G631" s="305"/>
      <c r="H631" s="305"/>
      <c r="I631" s="306"/>
      <c r="J631" s="308" t="str">
        <f t="shared" si="2"/>
        <v/>
      </c>
      <c r="K631" s="308"/>
      <c r="L631" s="309"/>
      <c r="M631" s="308"/>
      <c r="N631" s="303"/>
      <c r="O631" s="305"/>
      <c r="P631" s="305"/>
      <c r="Q631" s="299"/>
      <c r="R631" s="299"/>
      <c r="S631" s="299"/>
    </row>
    <row r="632" spans="1:19" ht="13.5" customHeight="1" x14ac:dyDescent="0.2">
      <c r="A632" s="302" t="str">
        <f>IF(B632="","",ROW()-ROW($A$3)+'Diário 1º PA'!$P$1)</f>
        <v/>
      </c>
      <c r="B632" s="303"/>
      <c r="C632" s="304"/>
      <c r="D632" s="305"/>
      <c r="E632" s="306"/>
      <c r="F632" s="307"/>
      <c r="G632" s="305"/>
      <c r="H632" s="305"/>
      <c r="I632" s="306"/>
      <c r="J632" s="308" t="str">
        <f t="shared" si="2"/>
        <v/>
      </c>
      <c r="K632" s="308"/>
      <c r="L632" s="309"/>
      <c r="M632" s="308"/>
      <c r="N632" s="303"/>
      <c r="O632" s="305"/>
      <c r="P632" s="305"/>
      <c r="Q632" s="299"/>
      <c r="R632" s="299"/>
      <c r="S632" s="299"/>
    </row>
    <row r="633" spans="1:19" ht="13.5" customHeight="1" x14ac:dyDescent="0.2">
      <c r="A633" s="302" t="str">
        <f>IF(B633="","",ROW()-ROW($A$3)+'Diário 1º PA'!$P$1)</f>
        <v/>
      </c>
      <c r="B633" s="303"/>
      <c r="C633" s="304"/>
      <c r="D633" s="305"/>
      <c r="E633" s="306"/>
      <c r="F633" s="307"/>
      <c r="G633" s="305"/>
      <c r="H633" s="305"/>
      <c r="I633" s="306"/>
      <c r="J633" s="308" t="str">
        <f t="shared" si="2"/>
        <v/>
      </c>
      <c r="K633" s="308"/>
      <c r="L633" s="309"/>
      <c r="M633" s="308"/>
      <c r="N633" s="303"/>
      <c r="O633" s="305"/>
      <c r="P633" s="305"/>
      <c r="Q633" s="299"/>
      <c r="R633" s="299"/>
      <c r="S633" s="299"/>
    </row>
    <row r="634" spans="1:19" ht="13.5" customHeight="1" x14ac:dyDescent="0.2">
      <c r="A634" s="302" t="str">
        <f>IF(B634="","",ROW()-ROW($A$3)+'Diário 1º PA'!$P$1)</f>
        <v/>
      </c>
      <c r="B634" s="303"/>
      <c r="C634" s="304"/>
      <c r="D634" s="305"/>
      <c r="E634" s="306"/>
      <c r="F634" s="307"/>
      <c r="G634" s="305"/>
      <c r="H634" s="305"/>
      <c r="I634" s="306"/>
      <c r="J634" s="308" t="str">
        <f t="shared" si="2"/>
        <v/>
      </c>
      <c r="K634" s="308"/>
      <c r="L634" s="309"/>
      <c r="M634" s="308"/>
      <c r="N634" s="303"/>
      <c r="O634" s="305"/>
      <c r="P634" s="305"/>
      <c r="Q634" s="299"/>
      <c r="R634" s="299"/>
      <c r="S634" s="299"/>
    </row>
    <row r="635" spans="1:19" ht="13.5" customHeight="1" x14ac:dyDescent="0.2">
      <c r="A635" s="302" t="str">
        <f>IF(B635="","",ROW()-ROW($A$3)+'Diário 1º PA'!$P$1)</f>
        <v/>
      </c>
      <c r="B635" s="303"/>
      <c r="C635" s="304"/>
      <c r="D635" s="305"/>
      <c r="E635" s="306"/>
      <c r="F635" s="307"/>
      <c r="G635" s="305"/>
      <c r="H635" s="305"/>
      <c r="I635" s="306"/>
      <c r="J635" s="308" t="str">
        <f t="shared" si="2"/>
        <v/>
      </c>
      <c r="K635" s="308"/>
      <c r="L635" s="309"/>
      <c r="M635" s="308"/>
      <c r="N635" s="303"/>
      <c r="O635" s="305"/>
      <c r="P635" s="305"/>
      <c r="Q635" s="299"/>
      <c r="R635" s="299"/>
      <c r="S635" s="299"/>
    </row>
    <row r="636" spans="1:19" ht="13.5" customHeight="1" x14ac:dyDescent="0.2">
      <c r="A636" s="302" t="str">
        <f>IF(B636="","",ROW()-ROW($A$3)+'Diário 1º PA'!$P$1)</f>
        <v/>
      </c>
      <c r="B636" s="303"/>
      <c r="C636" s="304"/>
      <c r="D636" s="305"/>
      <c r="E636" s="306"/>
      <c r="F636" s="307"/>
      <c r="G636" s="306"/>
      <c r="H636" s="305"/>
      <c r="I636" s="306"/>
      <c r="J636" s="308" t="str">
        <f t="shared" si="2"/>
        <v/>
      </c>
      <c r="K636" s="308"/>
      <c r="L636" s="309"/>
      <c r="M636" s="308"/>
      <c r="N636" s="303"/>
      <c r="O636" s="305"/>
      <c r="P636" s="305"/>
      <c r="Q636" s="299"/>
      <c r="R636" s="299"/>
      <c r="S636" s="299"/>
    </row>
    <row r="637" spans="1:19" ht="13.5" customHeight="1" x14ac:dyDescent="0.2">
      <c r="A637" s="302" t="str">
        <f>IF(B637="","",ROW()-ROW($A$3)+'Diário 1º PA'!$P$1)</f>
        <v/>
      </c>
      <c r="B637" s="303"/>
      <c r="C637" s="304"/>
      <c r="D637" s="305"/>
      <c r="E637" s="306"/>
      <c r="F637" s="307"/>
      <c r="G637" s="305"/>
      <c r="H637" s="305"/>
      <c r="I637" s="306"/>
      <c r="J637" s="308" t="str">
        <f t="shared" si="2"/>
        <v/>
      </c>
      <c r="K637" s="308"/>
      <c r="L637" s="309"/>
      <c r="M637" s="308"/>
      <c r="N637" s="303"/>
      <c r="O637" s="305"/>
      <c r="P637" s="305"/>
      <c r="Q637" s="299"/>
      <c r="R637" s="299"/>
      <c r="S637" s="299"/>
    </row>
    <row r="638" spans="1:19" ht="13.5" customHeight="1" x14ac:dyDescent="0.2">
      <c r="A638" s="302" t="str">
        <f>IF(B638="","",ROW()-ROW($A$3)+'Diário 1º PA'!$P$1)</f>
        <v/>
      </c>
      <c r="B638" s="303"/>
      <c r="C638" s="304"/>
      <c r="D638" s="305"/>
      <c r="E638" s="306"/>
      <c r="F638" s="307"/>
      <c r="G638" s="305"/>
      <c r="H638" s="305"/>
      <c r="I638" s="306"/>
      <c r="J638" s="308" t="str">
        <f t="shared" si="2"/>
        <v/>
      </c>
      <c r="K638" s="308"/>
      <c r="L638" s="309"/>
      <c r="M638" s="308"/>
      <c r="N638" s="303"/>
      <c r="O638" s="305"/>
      <c r="P638" s="305"/>
      <c r="Q638" s="299"/>
      <c r="R638" s="299"/>
      <c r="S638" s="299"/>
    </row>
    <row r="639" spans="1:19" ht="13.5" customHeight="1" x14ac:dyDescent="0.2">
      <c r="A639" s="302" t="str">
        <f>IF(B639="","",ROW()-ROW($A$3)+'Diário 1º PA'!$P$1)</f>
        <v/>
      </c>
      <c r="B639" s="303"/>
      <c r="C639" s="304"/>
      <c r="D639" s="305"/>
      <c r="E639" s="306"/>
      <c r="F639" s="307"/>
      <c r="G639" s="305"/>
      <c r="H639" s="305"/>
      <c r="I639" s="306"/>
      <c r="J639" s="308" t="str">
        <f t="shared" si="2"/>
        <v/>
      </c>
      <c r="K639" s="308"/>
      <c r="L639" s="309"/>
      <c r="M639" s="308"/>
      <c r="N639" s="303"/>
      <c r="O639" s="305"/>
      <c r="P639" s="305"/>
      <c r="Q639" s="299"/>
      <c r="R639" s="299"/>
      <c r="S639" s="299"/>
    </row>
    <row r="640" spans="1:19" ht="13.5" customHeight="1" x14ac:dyDescent="0.2">
      <c r="A640" s="302" t="str">
        <f>IF(B640="","",ROW()-ROW($A$3)+'Diário 1º PA'!$P$1)</f>
        <v/>
      </c>
      <c r="B640" s="303"/>
      <c r="C640" s="304"/>
      <c r="D640" s="305"/>
      <c r="E640" s="306"/>
      <c r="F640" s="307"/>
      <c r="G640" s="305"/>
      <c r="H640" s="305"/>
      <c r="I640" s="306"/>
      <c r="J640" s="308" t="str">
        <f t="shared" si="2"/>
        <v/>
      </c>
      <c r="K640" s="308"/>
      <c r="L640" s="309"/>
      <c r="M640" s="308"/>
      <c r="N640" s="303"/>
      <c r="O640" s="305"/>
      <c r="P640" s="305"/>
      <c r="Q640" s="299"/>
      <c r="R640" s="299"/>
      <c r="S640" s="299"/>
    </row>
    <row r="641" spans="1:19" ht="13.5" customHeight="1" x14ac:dyDescent="0.2">
      <c r="A641" s="302" t="str">
        <f>IF(B641="","",ROW()-ROW($A$3)+'Diário 1º PA'!$P$1)</f>
        <v/>
      </c>
      <c r="B641" s="303"/>
      <c r="C641" s="304"/>
      <c r="D641" s="305"/>
      <c r="E641" s="306"/>
      <c r="F641" s="307"/>
      <c r="G641" s="306"/>
      <c r="H641" s="305"/>
      <c r="I641" s="306"/>
      <c r="J641" s="308" t="str">
        <f t="shared" si="2"/>
        <v/>
      </c>
      <c r="K641" s="308"/>
      <c r="L641" s="309"/>
      <c r="M641" s="308"/>
      <c r="N641" s="303"/>
      <c r="O641" s="305"/>
      <c r="P641" s="305"/>
      <c r="Q641" s="299"/>
      <c r="R641" s="299"/>
      <c r="S641" s="299"/>
    </row>
    <row r="642" spans="1:19" ht="13.5" customHeight="1" x14ac:dyDescent="0.2">
      <c r="A642" s="302" t="str">
        <f>IF(B642="","",ROW()-ROW($A$3)+'Diário 1º PA'!$P$1)</f>
        <v/>
      </c>
      <c r="B642" s="303"/>
      <c r="C642" s="304"/>
      <c r="D642" s="305"/>
      <c r="E642" s="306"/>
      <c r="F642" s="307"/>
      <c r="G642" s="305"/>
      <c r="H642" s="305"/>
      <c r="I642" s="306"/>
      <c r="J642" s="308" t="str">
        <f t="shared" si="2"/>
        <v/>
      </c>
      <c r="K642" s="308"/>
      <c r="L642" s="309"/>
      <c r="M642" s="308"/>
      <c r="N642" s="303"/>
      <c r="O642" s="305"/>
      <c r="P642" s="305"/>
      <c r="Q642" s="299"/>
      <c r="R642" s="299"/>
      <c r="S642" s="299"/>
    </row>
    <row r="643" spans="1:19" ht="13.5" customHeight="1" x14ac:dyDescent="0.2">
      <c r="A643" s="302" t="str">
        <f>IF(B643="","",ROW()-ROW($A$3)+'Diário 1º PA'!$P$1)</f>
        <v/>
      </c>
      <c r="B643" s="303"/>
      <c r="C643" s="304"/>
      <c r="D643" s="305"/>
      <c r="E643" s="306"/>
      <c r="F643" s="307"/>
      <c r="G643" s="306"/>
      <c r="H643" s="305"/>
      <c r="I643" s="306"/>
      <c r="J643" s="308" t="str">
        <f t="shared" si="2"/>
        <v/>
      </c>
      <c r="K643" s="308"/>
      <c r="L643" s="309"/>
      <c r="M643" s="308"/>
      <c r="N643" s="303"/>
      <c r="O643" s="305"/>
      <c r="P643" s="305"/>
      <c r="Q643" s="299"/>
      <c r="R643" s="299"/>
      <c r="S643" s="299"/>
    </row>
    <row r="644" spans="1:19" ht="13.5" customHeight="1" x14ac:dyDescent="0.2">
      <c r="A644" s="302" t="str">
        <f>IF(B644="","",ROW()-ROW($A$3)+'Diário 1º PA'!$P$1)</f>
        <v/>
      </c>
      <c r="B644" s="303"/>
      <c r="C644" s="304"/>
      <c r="D644" s="305"/>
      <c r="E644" s="306"/>
      <c r="F644" s="307"/>
      <c r="G644" s="305"/>
      <c r="H644" s="305"/>
      <c r="I644" s="305"/>
      <c r="J644" s="308" t="str">
        <f t="shared" si="2"/>
        <v/>
      </c>
      <c r="K644" s="308"/>
      <c r="L644" s="309"/>
      <c r="M644" s="308"/>
      <c r="N644" s="303"/>
      <c r="O644" s="305"/>
      <c r="P644" s="305"/>
      <c r="Q644" s="299"/>
      <c r="R644" s="299"/>
      <c r="S644" s="299"/>
    </row>
    <row r="645" spans="1:19" ht="13.5" customHeight="1" x14ac:dyDescent="0.2">
      <c r="A645" s="302" t="str">
        <f>IF(B645="","",ROW()-ROW($A$3)+'Diário 1º PA'!$P$1)</f>
        <v/>
      </c>
      <c r="B645" s="303"/>
      <c r="C645" s="304"/>
      <c r="D645" s="305"/>
      <c r="E645" s="306"/>
      <c r="F645" s="307"/>
      <c r="G645" s="305"/>
      <c r="H645" s="305"/>
      <c r="I645" s="306"/>
      <c r="J645" s="308" t="str">
        <f t="shared" si="2"/>
        <v/>
      </c>
      <c r="K645" s="308"/>
      <c r="L645" s="309"/>
      <c r="M645" s="308"/>
      <c r="N645" s="303"/>
      <c r="O645" s="305"/>
      <c r="P645" s="305"/>
      <c r="Q645" s="299"/>
      <c r="R645" s="299"/>
      <c r="S645" s="299"/>
    </row>
    <row r="646" spans="1:19" ht="13.5" customHeight="1" x14ac:dyDescent="0.2">
      <c r="A646" s="302" t="str">
        <f>IF(B646="","",ROW()-ROW($A$3)+'Diário 1º PA'!$P$1)</f>
        <v/>
      </c>
      <c r="B646" s="303"/>
      <c r="C646" s="304"/>
      <c r="D646" s="305"/>
      <c r="E646" s="306"/>
      <c r="F646" s="307"/>
      <c r="G646" s="305"/>
      <c r="H646" s="305"/>
      <c r="I646" s="306"/>
      <c r="J646" s="308" t="str">
        <f t="shared" si="2"/>
        <v/>
      </c>
      <c r="K646" s="308"/>
      <c r="L646" s="309"/>
      <c r="M646" s="308"/>
      <c r="N646" s="303"/>
      <c r="O646" s="305"/>
      <c r="P646" s="305"/>
      <c r="Q646" s="299"/>
      <c r="R646" s="299"/>
      <c r="S646" s="299"/>
    </row>
    <row r="647" spans="1:19" ht="13.5" customHeight="1" x14ac:dyDescent="0.2">
      <c r="A647" s="302" t="str">
        <f>IF(B647="","",ROW()-ROW($A$3)+'Diário 1º PA'!$P$1)</f>
        <v/>
      </c>
      <c r="B647" s="303"/>
      <c r="C647" s="304"/>
      <c r="D647" s="305"/>
      <c r="E647" s="306"/>
      <c r="F647" s="307"/>
      <c r="G647" s="305"/>
      <c r="H647" s="305"/>
      <c r="I647" s="306"/>
      <c r="J647" s="308" t="str">
        <f t="shared" si="2"/>
        <v/>
      </c>
      <c r="K647" s="308"/>
      <c r="L647" s="309"/>
      <c r="M647" s="308"/>
      <c r="N647" s="303"/>
      <c r="O647" s="305"/>
      <c r="P647" s="305"/>
      <c r="Q647" s="299"/>
      <c r="R647" s="299"/>
      <c r="S647" s="299"/>
    </row>
    <row r="648" spans="1:19" ht="13.5" customHeight="1" x14ac:dyDescent="0.2">
      <c r="A648" s="302" t="str">
        <f>IF(B648="","",ROW()-ROW($A$3)+'Diário 1º PA'!$P$1)</f>
        <v/>
      </c>
      <c r="B648" s="303"/>
      <c r="C648" s="304"/>
      <c r="D648" s="305"/>
      <c r="E648" s="306"/>
      <c r="F648" s="307"/>
      <c r="G648" s="305"/>
      <c r="H648" s="305"/>
      <c r="I648" s="306"/>
      <c r="J648" s="308" t="str">
        <f t="shared" si="2"/>
        <v/>
      </c>
      <c r="K648" s="308"/>
      <c r="L648" s="309"/>
      <c r="M648" s="308"/>
      <c r="N648" s="303"/>
      <c r="O648" s="305"/>
      <c r="P648" s="305"/>
      <c r="Q648" s="299"/>
      <c r="R648" s="299"/>
      <c r="S648" s="299"/>
    </row>
    <row r="649" spans="1:19" ht="13.5" customHeight="1" x14ac:dyDescent="0.2">
      <c r="A649" s="302" t="str">
        <f>IF(B649="","",ROW()-ROW($A$3)+'Diário 1º PA'!$P$1)</f>
        <v/>
      </c>
      <c r="B649" s="303"/>
      <c r="C649" s="304"/>
      <c r="D649" s="305"/>
      <c r="E649" s="306"/>
      <c r="F649" s="307"/>
      <c r="G649" s="305"/>
      <c r="H649" s="305"/>
      <c r="I649" s="306"/>
      <c r="J649" s="308" t="str">
        <f t="shared" si="2"/>
        <v/>
      </c>
      <c r="K649" s="308"/>
      <c r="L649" s="309"/>
      <c r="M649" s="308"/>
      <c r="N649" s="303"/>
      <c r="O649" s="305"/>
      <c r="P649" s="305"/>
      <c r="Q649" s="299"/>
      <c r="R649" s="299"/>
      <c r="S649" s="299"/>
    </row>
    <row r="650" spans="1:19" ht="13.5" customHeight="1" x14ac:dyDescent="0.2">
      <c r="A650" s="302" t="str">
        <f>IF(B650="","",ROW()-ROW($A$3)+'Diário 1º PA'!$P$1)</f>
        <v/>
      </c>
      <c r="B650" s="303"/>
      <c r="C650" s="304"/>
      <c r="D650" s="305"/>
      <c r="E650" s="306"/>
      <c r="F650" s="307"/>
      <c r="G650" s="305"/>
      <c r="H650" s="305"/>
      <c r="I650" s="306"/>
      <c r="J650" s="308" t="str">
        <f t="shared" si="2"/>
        <v/>
      </c>
      <c r="K650" s="308"/>
      <c r="L650" s="309"/>
      <c r="M650" s="308"/>
      <c r="N650" s="303"/>
      <c r="O650" s="305"/>
      <c r="P650" s="305"/>
      <c r="Q650" s="299"/>
      <c r="R650" s="299"/>
      <c r="S650" s="299"/>
    </row>
    <row r="651" spans="1:19" ht="13.5" customHeight="1" x14ac:dyDescent="0.2">
      <c r="A651" s="302" t="str">
        <f>IF(B651="","",ROW()-ROW($A$3)+'Diário 1º PA'!$P$1)</f>
        <v/>
      </c>
      <c r="B651" s="303"/>
      <c r="C651" s="304"/>
      <c r="D651" s="305"/>
      <c r="E651" s="306"/>
      <c r="F651" s="307"/>
      <c r="G651" s="305"/>
      <c r="H651" s="305"/>
      <c r="I651" s="306"/>
      <c r="J651" s="308" t="str">
        <f t="shared" si="2"/>
        <v/>
      </c>
      <c r="K651" s="308"/>
      <c r="L651" s="309"/>
      <c r="M651" s="308"/>
      <c r="N651" s="303"/>
      <c r="O651" s="305"/>
      <c r="P651" s="305"/>
      <c r="Q651" s="299"/>
      <c r="R651" s="299"/>
      <c r="S651" s="299"/>
    </row>
    <row r="652" spans="1:19" ht="13.5" customHeight="1" x14ac:dyDescent="0.2">
      <c r="A652" s="302" t="str">
        <f>IF(B652="","",ROW()-ROW($A$3)+'Diário 1º PA'!$P$1)</f>
        <v/>
      </c>
      <c r="B652" s="303"/>
      <c r="C652" s="304"/>
      <c r="D652" s="305"/>
      <c r="E652" s="306"/>
      <c r="F652" s="307"/>
      <c r="G652" s="305"/>
      <c r="H652" s="305"/>
      <c r="I652" s="306"/>
      <c r="J652" s="308" t="str">
        <f t="shared" si="2"/>
        <v/>
      </c>
      <c r="K652" s="308"/>
      <c r="L652" s="309"/>
      <c r="M652" s="308"/>
      <c r="N652" s="303"/>
      <c r="O652" s="305"/>
      <c r="P652" s="305"/>
      <c r="Q652" s="299"/>
      <c r="R652" s="299"/>
      <c r="S652" s="299"/>
    </row>
    <row r="653" spans="1:19" ht="13.5" customHeight="1" x14ac:dyDescent="0.2">
      <c r="A653" s="302" t="str">
        <f>IF(B653="","",ROW()-ROW($A$3)+'Diário 1º PA'!$P$1)</f>
        <v/>
      </c>
      <c r="B653" s="303"/>
      <c r="C653" s="304"/>
      <c r="D653" s="305"/>
      <c r="E653" s="306"/>
      <c r="F653" s="307"/>
      <c r="G653" s="305"/>
      <c r="H653" s="305"/>
      <c r="I653" s="306"/>
      <c r="J653" s="308" t="str">
        <f t="shared" si="2"/>
        <v/>
      </c>
      <c r="K653" s="308"/>
      <c r="L653" s="309"/>
      <c r="M653" s="308"/>
      <c r="N653" s="303"/>
      <c r="O653" s="305"/>
      <c r="P653" s="305"/>
      <c r="Q653" s="299"/>
      <c r="R653" s="299"/>
      <c r="S653" s="299"/>
    </row>
    <row r="654" spans="1:19" ht="13.5" customHeight="1" x14ac:dyDescent="0.2">
      <c r="A654" s="302" t="str">
        <f>IF(B654="","",ROW()-ROW($A$3)+'Diário 1º PA'!$P$1)</f>
        <v/>
      </c>
      <c r="B654" s="303"/>
      <c r="C654" s="304"/>
      <c r="D654" s="305"/>
      <c r="E654" s="306"/>
      <c r="F654" s="307"/>
      <c r="G654" s="305"/>
      <c r="H654" s="305"/>
      <c r="I654" s="306"/>
      <c r="J654" s="308" t="str">
        <f t="shared" si="2"/>
        <v/>
      </c>
      <c r="K654" s="308"/>
      <c r="L654" s="309"/>
      <c r="M654" s="308"/>
      <c r="N654" s="303"/>
      <c r="O654" s="305"/>
      <c r="P654" s="305"/>
      <c r="Q654" s="299"/>
      <c r="R654" s="299"/>
      <c r="S654" s="299"/>
    </row>
    <row r="655" spans="1:19" ht="13.5" customHeight="1" x14ac:dyDescent="0.2">
      <c r="A655" s="302" t="str">
        <f>IF(B655="","",ROW()-ROW($A$3)+'Diário 1º PA'!$P$1)</f>
        <v/>
      </c>
      <c r="B655" s="303"/>
      <c r="C655" s="304"/>
      <c r="D655" s="305"/>
      <c r="E655" s="306"/>
      <c r="F655" s="307"/>
      <c r="G655" s="305"/>
      <c r="H655" s="305"/>
      <c r="I655" s="306"/>
      <c r="J655" s="308" t="str">
        <f t="shared" si="2"/>
        <v/>
      </c>
      <c r="K655" s="308"/>
      <c r="L655" s="309"/>
      <c r="M655" s="308"/>
      <c r="N655" s="303"/>
      <c r="O655" s="305"/>
      <c r="P655" s="305"/>
      <c r="Q655" s="299"/>
      <c r="R655" s="299"/>
      <c r="S655" s="299"/>
    </row>
    <row r="656" spans="1:19" ht="13.5" customHeight="1" x14ac:dyDescent="0.2">
      <c r="A656" s="302" t="str">
        <f>IF(B656="","",ROW()-ROW($A$3)+'Diário 1º PA'!$P$1)</f>
        <v/>
      </c>
      <c r="B656" s="303"/>
      <c r="C656" s="304"/>
      <c r="D656" s="305"/>
      <c r="E656" s="306"/>
      <c r="F656" s="307"/>
      <c r="G656" s="305"/>
      <c r="H656" s="305"/>
      <c r="I656" s="306"/>
      <c r="J656" s="308" t="str">
        <f t="shared" si="2"/>
        <v/>
      </c>
      <c r="K656" s="308"/>
      <c r="L656" s="309"/>
      <c r="M656" s="308"/>
      <c r="N656" s="303"/>
      <c r="O656" s="305"/>
      <c r="P656" s="305"/>
      <c r="Q656" s="299"/>
      <c r="R656" s="299"/>
      <c r="S656" s="299"/>
    </row>
    <row r="657" spans="1:19" ht="13.5" customHeight="1" x14ac:dyDescent="0.2">
      <c r="A657" s="302" t="str">
        <f>IF(B657="","",ROW()-ROW($A$3)+'Diário 1º PA'!$P$1)</f>
        <v/>
      </c>
      <c r="B657" s="303"/>
      <c r="C657" s="304"/>
      <c r="D657" s="305"/>
      <c r="E657" s="306"/>
      <c r="F657" s="307"/>
      <c r="G657" s="305"/>
      <c r="H657" s="305"/>
      <c r="I657" s="306"/>
      <c r="J657" s="308" t="str">
        <f t="shared" si="2"/>
        <v/>
      </c>
      <c r="K657" s="308"/>
      <c r="L657" s="309"/>
      <c r="M657" s="308"/>
      <c r="N657" s="303"/>
      <c r="O657" s="305"/>
      <c r="P657" s="305"/>
      <c r="Q657" s="299"/>
      <c r="R657" s="299"/>
      <c r="S657" s="299"/>
    </row>
    <row r="658" spans="1:19" ht="13.5" customHeight="1" x14ac:dyDescent="0.2">
      <c r="A658" s="302" t="str">
        <f>IF(B658="","",ROW()-ROW($A$3)+'Diário 1º PA'!$P$1)</f>
        <v/>
      </c>
      <c r="B658" s="303"/>
      <c r="C658" s="304"/>
      <c r="D658" s="305"/>
      <c r="E658" s="306"/>
      <c r="F658" s="307"/>
      <c r="G658" s="305"/>
      <c r="H658" s="305"/>
      <c r="I658" s="306"/>
      <c r="J658" s="308" t="str">
        <f t="shared" si="2"/>
        <v/>
      </c>
      <c r="K658" s="308"/>
      <c r="L658" s="309"/>
      <c r="M658" s="308"/>
      <c r="N658" s="303"/>
      <c r="O658" s="305"/>
      <c r="P658" s="305"/>
      <c r="Q658" s="299"/>
      <c r="R658" s="299"/>
      <c r="S658" s="299"/>
    </row>
    <row r="659" spans="1:19" ht="13.5" customHeight="1" x14ac:dyDescent="0.2">
      <c r="A659" s="302" t="str">
        <f>IF(B659="","",ROW()-ROW($A$3)+'Diário 1º PA'!$P$1)</f>
        <v/>
      </c>
      <c r="B659" s="303"/>
      <c r="C659" s="304"/>
      <c r="D659" s="305"/>
      <c r="E659" s="306"/>
      <c r="F659" s="307"/>
      <c r="G659" s="305"/>
      <c r="H659" s="305"/>
      <c r="I659" s="306"/>
      <c r="J659" s="308" t="str">
        <f t="shared" si="2"/>
        <v/>
      </c>
      <c r="K659" s="308"/>
      <c r="L659" s="309"/>
      <c r="M659" s="308"/>
      <c r="N659" s="303"/>
      <c r="O659" s="305"/>
      <c r="P659" s="305"/>
      <c r="Q659" s="299"/>
      <c r="R659" s="299"/>
      <c r="S659" s="299"/>
    </row>
    <row r="660" spans="1:19" ht="13.5" customHeight="1" x14ac:dyDescent="0.2">
      <c r="A660" s="302" t="str">
        <f>IF(B660="","",ROW()-ROW($A$3)+'Diário 1º PA'!$P$1)</f>
        <v/>
      </c>
      <c r="B660" s="303"/>
      <c r="C660" s="304"/>
      <c r="D660" s="305"/>
      <c r="E660" s="306"/>
      <c r="F660" s="307"/>
      <c r="G660" s="305"/>
      <c r="H660" s="305"/>
      <c r="I660" s="306"/>
      <c r="J660" s="308" t="str">
        <f t="shared" si="2"/>
        <v/>
      </c>
      <c r="K660" s="308"/>
      <c r="L660" s="309"/>
      <c r="M660" s="308"/>
      <c r="N660" s="303"/>
      <c r="O660" s="305"/>
      <c r="P660" s="305"/>
      <c r="Q660" s="299"/>
      <c r="R660" s="299"/>
      <c r="S660" s="299"/>
    </row>
    <row r="661" spans="1:19" ht="13.5" customHeight="1" x14ac:dyDescent="0.2">
      <c r="A661" s="302" t="str">
        <f>IF(B661="","",ROW()-ROW($A$3)+'Diário 1º PA'!$P$1)</f>
        <v/>
      </c>
      <c r="B661" s="303"/>
      <c r="C661" s="304"/>
      <c r="D661" s="305"/>
      <c r="E661" s="306"/>
      <c r="F661" s="307"/>
      <c r="G661" s="305"/>
      <c r="H661" s="305"/>
      <c r="I661" s="306"/>
      <c r="J661" s="308" t="str">
        <f t="shared" si="2"/>
        <v/>
      </c>
      <c r="K661" s="308"/>
      <c r="L661" s="309"/>
      <c r="M661" s="308"/>
      <c r="N661" s="303"/>
      <c r="O661" s="305"/>
      <c r="P661" s="305"/>
      <c r="Q661" s="299"/>
      <c r="R661" s="299"/>
      <c r="S661" s="299"/>
    </row>
    <row r="662" spans="1:19" ht="13.5" customHeight="1" x14ac:dyDescent="0.2">
      <c r="A662" s="302" t="str">
        <f>IF(B662="","",ROW()-ROW($A$3)+'Diário 1º PA'!$P$1)</f>
        <v/>
      </c>
      <c r="B662" s="303"/>
      <c r="C662" s="304"/>
      <c r="D662" s="305"/>
      <c r="E662" s="306"/>
      <c r="F662" s="307"/>
      <c r="G662" s="305"/>
      <c r="H662" s="305"/>
      <c r="I662" s="306"/>
      <c r="J662" s="308" t="str">
        <f t="shared" si="2"/>
        <v/>
      </c>
      <c r="K662" s="308"/>
      <c r="L662" s="309"/>
      <c r="M662" s="308"/>
      <c r="N662" s="303"/>
      <c r="O662" s="305"/>
      <c r="P662" s="305"/>
      <c r="Q662" s="299"/>
      <c r="R662" s="299"/>
      <c r="S662" s="299"/>
    </row>
    <row r="663" spans="1:19" ht="13.5" customHeight="1" x14ac:dyDescent="0.2">
      <c r="A663" s="302" t="str">
        <f>IF(B663="","",ROW()-ROW($A$3)+'Diário 1º PA'!$P$1)</f>
        <v/>
      </c>
      <c r="B663" s="303"/>
      <c r="C663" s="304"/>
      <c r="D663" s="305"/>
      <c r="E663" s="306"/>
      <c r="F663" s="307"/>
      <c r="G663" s="305"/>
      <c r="H663" s="305"/>
      <c r="I663" s="306"/>
      <c r="J663" s="308" t="str">
        <f t="shared" si="2"/>
        <v/>
      </c>
      <c r="K663" s="308"/>
      <c r="L663" s="309"/>
      <c r="M663" s="308"/>
      <c r="N663" s="303"/>
      <c r="O663" s="305"/>
      <c r="P663" s="305"/>
      <c r="Q663" s="299"/>
      <c r="R663" s="299"/>
      <c r="S663" s="299"/>
    </row>
    <row r="664" spans="1:19" ht="13.5" customHeight="1" x14ac:dyDescent="0.2">
      <c r="A664" s="302" t="str">
        <f>IF(B664="","",ROW()-ROW($A$3)+'Diário 1º PA'!$P$1)</f>
        <v/>
      </c>
      <c r="B664" s="303"/>
      <c r="C664" s="304"/>
      <c r="D664" s="305"/>
      <c r="E664" s="306"/>
      <c r="F664" s="307"/>
      <c r="G664" s="305"/>
      <c r="H664" s="305"/>
      <c r="I664" s="306"/>
      <c r="J664" s="308" t="str">
        <f t="shared" si="2"/>
        <v/>
      </c>
      <c r="K664" s="308"/>
      <c r="L664" s="309"/>
      <c r="M664" s="308"/>
      <c r="N664" s="303"/>
      <c r="O664" s="305"/>
      <c r="P664" s="305"/>
      <c r="Q664" s="299"/>
      <c r="R664" s="299"/>
      <c r="S664" s="299"/>
    </row>
    <row r="665" spans="1:19" ht="13.5" customHeight="1" x14ac:dyDescent="0.2">
      <c r="A665" s="302" t="str">
        <f>IF(B665="","",ROW()-ROW($A$3)+'Diário 1º PA'!$P$1)</f>
        <v/>
      </c>
      <c r="B665" s="303"/>
      <c r="C665" s="304"/>
      <c r="D665" s="305"/>
      <c r="E665" s="306"/>
      <c r="F665" s="307"/>
      <c r="G665" s="305"/>
      <c r="H665" s="305"/>
      <c r="I665" s="306"/>
      <c r="J665" s="308" t="str">
        <f t="shared" si="2"/>
        <v/>
      </c>
      <c r="K665" s="308"/>
      <c r="L665" s="309"/>
      <c r="M665" s="308"/>
      <c r="N665" s="303"/>
      <c r="O665" s="305"/>
      <c r="P665" s="305"/>
      <c r="Q665" s="299"/>
      <c r="R665" s="299"/>
      <c r="S665" s="299"/>
    </row>
    <row r="666" spans="1:19" ht="13.5" customHeight="1" x14ac:dyDescent="0.2">
      <c r="A666" s="302" t="str">
        <f>IF(B666="","",ROW()-ROW($A$3)+'Diário 1º PA'!$P$1)</f>
        <v/>
      </c>
      <c r="B666" s="303"/>
      <c r="C666" s="304"/>
      <c r="D666" s="305"/>
      <c r="E666" s="306"/>
      <c r="F666" s="307"/>
      <c r="G666" s="305"/>
      <c r="H666" s="305"/>
      <c r="I666" s="306"/>
      <c r="J666" s="308" t="str">
        <f t="shared" si="2"/>
        <v/>
      </c>
      <c r="K666" s="308"/>
      <c r="L666" s="309"/>
      <c r="M666" s="308"/>
      <c r="N666" s="303"/>
      <c r="O666" s="305"/>
      <c r="P666" s="305"/>
      <c r="Q666" s="299"/>
      <c r="R666" s="299"/>
      <c r="S666" s="299"/>
    </row>
    <row r="667" spans="1:19" ht="13.5" customHeight="1" x14ac:dyDescent="0.2">
      <c r="A667" s="302" t="str">
        <f>IF(B667="","",ROW()-ROW($A$3)+'Diário 1º PA'!$P$1)</f>
        <v/>
      </c>
      <c r="B667" s="303"/>
      <c r="C667" s="304"/>
      <c r="D667" s="305"/>
      <c r="E667" s="306"/>
      <c r="F667" s="307"/>
      <c r="G667" s="305"/>
      <c r="H667" s="305"/>
      <c r="I667" s="306"/>
      <c r="J667" s="308" t="str">
        <f t="shared" si="2"/>
        <v/>
      </c>
      <c r="K667" s="308"/>
      <c r="L667" s="309"/>
      <c r="M667" s="308"/>
      <c r="N667" s="303"/>
      <c r="O667" s="305"/>
      <c r="P667" s="305"/>
      <c r="Q667" s="299"/>
      <c r="R667" s="299"/>
      <c r="S667" s="299"/>
    </row>
    <row r="668" spans="1:19" ht="13.5" customHeight="1" x14ac:dyDescent="0.2">
      <c r="A668" s="302" t="str">
        <f>IF(B668="","",ROW()-ROW($A$3)+'Diário 1º PA'!$P$1)</f>
        <v/>
      </c>
      <c r="B668" s="303"/>
      <c r="C668" s="304"/>
      <c r="D668" s="305"/>
      <c r="E668" s="306"/>
      <c r="F668" s="307"/>
      <c r="G668" s="305"/>
      <c r="H668" s="305"/>
      <c r="I668" s="306"/>
      <c r="J668" s="308" t="str">
        <f t="shared" si="2"/>
        <v/>
      </c>
      <c r="K668" s="308"/>
      <c r="L668" s="309"/>
      <c r="M668" s="308"/>
      <c r="N668" s="303"/>
      <c r="O668" s="305"/>
      <c r="P668" s="305"/>
      <c r="Q668" s="299"/>
      <c r="R668" s="299"/>
      <c r="S668" s="299"/>
    </row>
    <row r="669" spans="1:19" ht="13.5" customHeight="1" x14ac:dyDescent="0.2">
      <c r="A669" s="302" t="str">
        <f>IF(B669="","",ROW()-ROW($A$3)+'Diário 1º PA'!$P$1)</f>
        <v/>
      </c>
      <c r="B669" s="303"/>
      <c r="C669" s="304"/>
      <c r="D669" s="305"/>
      <c r="E669" s="306"/>
      <c r="F669" s="307"/>
      <c r="G669" s="305"/>
      <c r="H669" s="305"/>
      <c r="I669" s="306"/>
      <c r="J669" s="308" t="str">
        <f t="shared" si="2"/>
        <v/>
      </c>
      <c r="K669" s="308"/>
      <c r="L669" s="309"/>
      <c r="M669" s="308"/>
      <c r="N669" s="303"/>
      <c r="O669" s="305"/>
      <c r="P669" s="305"/>
      <c r="Q669" s="299"/>
      <c r="R669" s="299"/>
      <c r="S669" s="299"/>
    </row>
    <row r="670" spans="1:19" ht="13.5" customHeight="1" x14ac:dyDescent="0.2">
      <c r="A670" s="302" t="str">
        <f>IF(B670="","",ROW()-ROW($A$3)+'Diário 1º PA'!$P$1)</f>
        <v/>
      </c>
      <c r="B670" s="303"/>
      <c r="C670" s="304"/>
      <c r="D670" s="305"/>
      <c r="E670" s="306"/>
      <c r="F670" s="307"/>
      <c r="G670" s="305"/>
      <c r="H670" s="305"/>
      <c r="I670" s="306"/>
      <c r="J670" s="308" t="str">
        <f t="shared" si="2"/>
        <v/>
      </c>
      <c r="K670" s="308"/>
      <c r="L670" s="309"/>
      <c r="M670" s="308"/>
      <c r="N670" s="303"/>
      <c r="O670" s="305"/>
      <c r="P670" s="305"/>
      <c r="Q670" s="299"/>
      <c r="R670" s="299"/>
      <c r="S670" s="299"/>
    </row>
    <row r="671" spans="1:19" ht="13.5" customHeight="1" x14ac:dyDescent="0.2">
      <c r="A671" s="302" t="str">
        <f>IF(B671="","",ROW()-ROW($A$3)+'Diário 1º PA'!$P$1)</f>
        <v/>
      </c>
      <c r="B671" s="303"/>
      <c r="C671" s="304"/>
      <c r="D671" s="305"/>
      <c r="E671" s="306"/>
      <c r="F671" s="307"/>
      <c r="G671" s="305"/>
      <c r="H671" s="305"/>
      <c r="I671" s="306"/>
      <c r="J671" s="308" t="str">
        <f t="shared" si="2"/>
        <v/>
      </c>
      <c r="K671" s="308"/>
      <c r="L671" s="309"/>
      <c r="M671" s="308"/>
      <c r="N671" s="303"/>
      <c r="O671" s="305"/>
      <c r="P671" s="305"/>
      <c r="Q671" s="299"/>
      <c r="R671" s="299"/>
      <c r="S671" s="299"/>
    </row>
    <row r="672" spans="1:19" ht="13.5" customHeight="1" x14ac:dyDescent="0.2">
      <c r="A672" s="302" t="str">
        <f>IF(B672="","",ROW()-ROW($A$3)+'Diário 1º PA'!$P$1)</f>
        <v/>
      </c>
      <c r="B672" s="303"/>
      <c r="C672" s="304"/>
      <c r="D672" s="305"/>
      <c r="E672" s="306"/>
      <c r="F672" s="307"/>
      <c r="G672" s="305"/>
      <c r="H672" s="305"/>
      <c r="I672" s="306"/>
      <c r="J672" s="308" t="str">
        <f t="shared" si="2"/>
        <v/>
      </c>
      <c r="K672" s="308"/>
      <c r="L672" s="309"/>
      <c r="M672" s="308"/>
      <c r="N672" s="303"/>
      <c r="O672" s="305"/>
      <c r="P672" s="305"/>
      <c r="Q672" s="299"/>
      <c r="R672" s="299"/>
      <c r="S672" s="299"/>
    </row>
    <row r="673" spans="1:19" ht="13.5" customHeight="1" x14ac:dyDescent="0.2">
      <c r="A673" s="302" t="str">
        <f>IF(B673="","",ROW()-ROW($A$3)+'Diário 1º PA'!$P$1)</f>
        <v/>
      </c>
      <c r="B673" s="303"/>
      <c r="C673" s="304"/>
      <c r="D673" s="305"/>
      <c r="E673" s="306"/>
      <c r="F673" s="307"/>
      <c r="G673" s="305"/>
      <c r="H673" s="305"/>
      <c r="I673" s="306"/>
      <c r="J673" s="308" t="str">
        <f t="shared" si="2"/>
        <v/>
      </c>
      <c r="K673" s="308"/>
      <c r="L673" s="309"/>
      <c r="M673" s="308"/>
      <c r="N673" s="303"/>
      <c r="O673" s="305"/>
      <c r="P673" s="305"/>
      <c r="Q673" s="299"/>
      <c r="R673" s="299"/>
      <c r="S673" s="299"/>
    </row>
    <row r="674" spans="1:19" ht="13.5" customHeight="1" x14ac:dyDescent="0.2">
      <c r="A674" s="302" t="str">
        <f>IF(B674="","",ROW()-ROW($A$3)+'Diário 1º PA'!$P$1)</f>
        <v/>
      </c>
      <c r="B674" s="303"/>
      <c r="C674" s="304"/>
      <c r="D674" s="305"/>
      <c r="E674" s="306"/>
      <c r="F674" s="307"/>
      <c r="G674" s="305"/>
      <c r="H674" s="305"/>
      <c r="I674" s="306"/>
      <c r="J674" s="308" t="str">
        <f t="shared" si="2"/>
        <v/>
      </c>
      <c r="K674" s="308"/>
      <c r="L674" s="309"/>
      <c r="M674" s="308"/>
      <c r="N674" s="303"/>
      <c r="O674" s="305"/>
      <c r="P674" s="305"/>
      <c r="Q674" s="299"/>
      <c r="R674" s="299"/>
      <c r="S674" s="299"/>
    </row>
    <row r="675" spans="1:19" ht="13.5" customHeight="1" x14ac:dyDescent="0.2">
      <c r="A675" s="302" t="str">
        <f>IF(B675="","",ROW()-ROW($A$3)+'Diário 1º PA'!$P$1)</f>
        <v/>
      </c>
      <c r="B675" s="303"/>
      <c r="C675" s="304"/>
      <c r="D675" s="305"/>
      <c r="E675" s="306"/>
      <c r="F675" s="307"/>
      <c r="G675" s="305"/>
      <c r="H675" s="305"/>
      <c r="I675" s="306"/>
      <c r="J675" s="308" t="str">
        <f t="shared" si="2"/>
        <v/>
      </c>
      <c r="K675" s="308"/>
      <c r="L675" s="309"/>
      <c r="M675" s="308"/>
      <c r="N675" s="303"/>
      <c r="O675" s="305"/>
      <c r="P675" s="305"/>
      <c r="Q675" s="299"/>
      <c r="R675" s="299"/>
      <c r="S675" s="299"/>
    </row>
    <row r="676" spans="1:19" ht="13.5" customHeight="1" x14ac:dyDescent="0.2">
      <c r="A676" s="302" t="str">
        <f>IF(B676="","",ROW()-ROW($A$3)+'Diário 1º PA'!$P$1)</f>
        <v/>
      </c>
      <c r="B676" s="303"/>
      <c r="C676" s="304"/>
      <c r="D676" s="305"/>
      <c r="E676" s="306"/>
      <c r="F676" s="307"/>
      <c r="G676" s="305"/>
      <c r="H676" s="305"/>
      <c r="I676" s="306"/>
      <c r="J676" s="308" t="str">
        <f t="shared" si="2"/>
        <v/>
      </c>
      <c r="K676" s="308"/>
      <c r="L676" s="309"/>
      <c r="M676" s="308"/>
      <c r="N676" s="303"/>
      <c r="O676" s="305"/>
      <c r="P676" s="305"/>
      <c r="Q676" s="299"/>
      <c r="R676" s="299"/>
      <c r="S676" s="299"/>
    </row>
    <row r="677" spans="1:19" ht="13.5" customHeight="1" x14ac:dyDescent="0.2">
      <c r="A677" s="302" t="str">
        <f>IF(B677="","",ROW()-ROW($A$3)+'Diário 1º PA'!$P$1)</f>
        <v/>
      </c>
      <c r="B677" s="303"/>
      <c r="C677" s="304"/>
      <c r="D677" s="305"/>
      <c r="E677" s="306"/>
      <c r="F677" s="307"/>
      <c r="G677" s="305"/>
      <c r="H677" s="305"/>
      <c r="I677" s="306"/>
      <c r="J677" s="308" t="str">
        <f t="shared" si="2"/>
        <v/>
      </c>
      <c r="K677" s="308"/>
      <c r="L677" s="309"/>
      <c r="M677" s="308"/>
      <c r="N677" s="303"/>
      <c r="O677" s="305"/>
      <c r="P677" s="305"/>
      <c r="Q677" s="299"/>
      <c r="R677" s="299"/>
      <c r="S677" s="299"/>
    </row>
    <row r="678" spans="1:19" ht="13.5" customHeight="1" x14ac:dyDescent="0.2">
      <c r="A678" s="302" t="str">
        <f>IF(B678="","",ROW()-ROW($A$3)+'Diário 1º PA'!$P$1)</f>
        <v/>
      </c>
      <c r="B678" s="303"/>
      <c r="C678" s="304"/>
      <c r="D678" s="305"/>
      <c r="E678" s="306"/>
      <c r="F678" s="307"/>
      <c r="G678" s="305"/>
      <c r="H678" s="305"/>
      <c r="I678" s="306"/>
      <c r="J678" s="308" t="str">
        <f t="shared" si="2"/>
        <v/>
      </c>
      <c r="K678" s="308"/>
      <c r="L678" s="309"/>
      <c r="M678" s="308"/>
      <c r="N678" s="303"/>
      <c r="O678" s="305"/>
      <c r="P678" s="305"/>
      <c r="Q678" s="299"/>
      <c r="R678" s="299"/>
      <c r="S678" s="299"/>
    </row>
    <row r="679" spans="1:19" ht="13.5" customHeight="1" x14ac:dyDescent="0.2">
      <c r="A679" s="302" t="str">
        <f>IF(B679="","",ROW()-ROW($A$3)+'Diário 1º PA'!$P$1)</f>
        <v/>
      </c>
      <c r="B679" s="303"/>
      <c r="C679" s="304"/>
      <c r="D679" s="305"/>
      <c r="E679" s="306"/>
      <c r="F679" s="307"/>
      <c r="G679" s="305"/>
      <c r="H679" s="305"/>
      <c r="I679" s="306"/>
      <c r="J679" s="308" t="str">
        <f t="shared" si="2"/>
        <v/>
      </c>
      <c r="K679" s="308"/>
      <c r="L679" s="309"/>
      <c r="M679" s="308"/>
      <c r="N679" s="303"/>
      <c r="O679" s="305"/>
      <c r="P679" s="305"/>
      <c r="Q679" s="299"/>
      <c r="R679" s="299"/>
      <c r="S679" s="299"/>
    </row>
    <row r="680" spans="1:19" ht="13.5" customHeight="1" x14ac:dyDescent="0.2">
      <c r="A680" s="302" t="str">
        <f>IF(B680="","",ROW()-ROW($A$3)+'Diário 1º PA'!$P$1)</f>
        <v/>
      </c>
      <c r="B680" s="303"/>
      <c r="C680" s="304"/>
      <c r="D680" s="305"/>
      <c r="E680" s="306"/>
      <c r="F680" s="307"/>
      <c r="G680" s="305"/>
      <c r="H680" s="305"/>
      <c r="I680" s="306"/>
      <c r="J680" s="308" t="str">
        <f t="shared" si="2"/>
        <v/>
      </c>
      <c r="K680" s="308"/>
      <c r="L680" s="309"/>
      <c r="M680" s="308"/>
      <c r="N680" s="303"/>
      <c r="O680" s="305"/>
      <c r="P680" s="305"/>
      <c r="Q680" s="299"/>
      <c r="R680" s="299"/>
      <c r="S680" s="299"/>
    </row>
    <row r="681" spans="1:19" ht="13.5" customHeight="1" x14ac:dyDescent="0.2">
      <c r="A681" s="302" t="str">
        <f>IF(B681="","",ROW()-ROW($A$3)+'Diário 1º PA'!$P$1)</f>
        <v/>
      </c>
      <c r="B681" s="303"/>
      <c r="C681" s="304"/>
      <c r="D681" s="305"/>
      <c r="E681" s="306"/>
      <c r="F681" s="307"/>
      <c r="G681" s="305"/>
      <c r="H681" s="305"/>
      <c r="I681" s="306"/>
      <c r="J681" s="308" t="str">
        <f t="shared" si="2"/>
        <v/>
      </c>
      <c r="K681" s="308"/>
      <c r="L681" s="309"/>
      <c r="M681" s="308"/>
      <c r="N681" s="303"/>
      <c r="O681" s="305"/>
      <c r="P681" s="305"/>
      <c r="Q681" s="299"/>
      <c r="R681" s="299"/>
      <c r="S681" s="299"/>
    </row>
    <row r="682" spans="1:19" ht="13.5" customHeight="1" x14ac:dyDescent="0.2">
      <c r="A682" s="302" t="str">
        <f>IF(B682="","",ROW()-ROW($A$3)+'Diário 1º PA'!$P$1)</f>
        <v/>
      </c>
      <c r="B682" s="303"/>
      <c r="C682" s="304"/>
      <c r="D682" s="305"/>
      <c r="E682" s="306"/>
      <c r="F682" s="307"/>
      <c r="G682" s="305"/>
      <c r="H682" s="305"/>
      <c r="I682" s="306"/>
      <c r="J682" s="308" t="str">
        <f t="shared" si="2"/>
        <v/>
      </c>
      <c r="K682" s="308"/>
      <c r="L682" s="309"/>
      <c r="M682" s="308"/>
      <c r="N682" s="303"/>
      <c r="O682" s="305"/>
      <c r="P682" s="305"/>
      <c r="Q682" s="299"/>
      <c r="R682" s="299"/>
      <c r="S682" s="299"/>
    </row>
    <row r="683" spans="1:19" ht="13.5" customHeight="1" x14ac:dyDescent="0.2">
      <c r="A683" s="302" t="str">
        <f>IF(B683="","",ROW()-ROW($A$3)+'Diário 1º PA'!$P$1)</f>
        <v/>
      </c>
      <c r="B683" s="303"/>
      <c r="C683" s="304"/>
      <c r="D683" s="305"/>
      <c r="E683" s="306"/>
      <c r="F683" s="307"/>
      <c r="G683" s="305"/>
      <c r="H683" s="305"/>
      <c r="I683" s="306"/>
      <c r="J683" s="308" t="str">
        <f t="shared" si="2"/>
        <v/>
      </c>
      <c r="K683" s="308"/>
      <c r="L683" s="309"/>
      <c r="M683" s="308"/>
      <c r="N683" s="303"/>
      <c r="O683" s="305"/>
      <c r="P683" s="305"/>
      <c r="Q683" s="299"/>
      <c r="R683" s="299"/>
      <c r="S683" s="299"/>
    </row>
    <row r="684" spans="1:19" ht="13.5" customHeight="1" x14ac:dyDescent="0.2">
      <c r="A684" s="302" t="str">
        <f>IF(B684="","",ROW()-ROW($A$3)+'Diário 1º PA'!$P$1)</f>
        <v/>
      </c>
      <c r="B684" s="303"/>
      <c r="C684" s="304"/>
      <c r="D684" s="305"/>
      <c r="E684" s="306"/>
      <c r="F684" s="307"/>
      <c r="G684" s="305"/>
      <c r="H684" s="305"/>
      <c r="I684" s="306"/>
      <c r="J684" s="308" t="str">
        <f t="shared" si="2"/>
        <v/>
      </c>
      <c r="K684" s="308"/>
      <c r="L684" s="309"/>
      <c r="M684" s="308"/>
      <c r="N684" s="303"/>
      <c r="O684" s="305"/>
      <c r="P684" s="305"/>
      <c r="Q684" s="299"/>
      <c r="R684" s="299"/>
      <c r="S684" s="299"/>
    </row>
    <row r="685" spans="1:19" ht="13.5" customHeight="1" x14ac:dyDescent="0.2">
      <c r="A685" s="302" t="str">
        <f>IF(B685="","",ROW()-ROW($A$3)+'Diário 1º PA'!$P$1)</f>
        <v/>
      </c>
      <c r="B685" s="303"/>
      <c r="C685" s="304"/>
      <c r="D685" s="305"/>
      <c r="E685" s="306"/>
      <c r="F685" s="307"/>
      <c r="G685" s="305"/>
      <c r="H685" s="305"/>
      <c r="I685" s="306"/>
      <c r="J685" s="308" t="str">
        <f t="shared" si="2"/>
        <v/>
      </c>
      <c r="K685" s="308"/>
      <c r="L685" s="309"/>
      <c r="M685" s="308"/>
      <c r="N685" s="303"/>
      <c r="O685" s="305"/>
      <c r="P685" s="305"/>
      <c r="Q685" s="299"/>
      <c r="R685" s="299"/>
      <c r="S685" s="299"/>
    </row>
    <row r="686" spans="1:19" ht="13.5" customHeight="1" x14ac:dyDescent="0.2">
      <c r="A686" s="302" t="str">
        <f>IF(B686="","",ROW()-ROW($A$3)+'Diário 1º PA'!$P$1)</f>
        <v/>
      </c>
      <c r="B686" s="303"/>
      <c r="C686" s="304"/>
      <c r="D686" s="305"/>
      <c r="E686" s="306"/>
      <c r="F686" s="307"/>
      <c r="G686" s="305"/>
      <c r="H686" s="305"/>
      <c r="I686" s="306"/>
      <c r="J686" s="308" t="str">
        <f t="shared" si="2"/>
        <v/>
      </c>
      <c r="K686" s="308"/>
      <c r="L686" s="309"/>
      <c r="M686" s="308"/>
      <c r="N686" s="303"/>
      <c r="O686" s="305"/>
      <c r="P686" s="305"/>
      <c r="Q686" s="299"/>
      <c r="R686" s="299"/>
      <c r="S686" s="299"/>
    </row>
    <row r="687" spans="1:19" ht="13.5" customHeight="1" x14ac:dyDescent="0.2">
      <c r="A687" s="302" t="str">
        <f>IF(B687="","",ROW()-ROW($A$3)+'Diário 1º PA'!$P$1)</f>
        <v/>
      </c>
      <c r="B687" s="303"/>
      <c r="C687" s="304"/>
      <c r="D687" s="305"/>
      <c r="E687" s="306"/>
      <c r="F687" s="307"/>
      <c r="G687" s="305"/>
      <c r="H687" s="305"/>
      <c r="I687" s="306"/>
      <c r="J687" s="308" t="str">
        <f t="shared" si="2"/>
        <v/>
      </c>
      <c r="K687" s="308"/>
      <c r="L687" s="309"/>
      <c r="M687" s="308"/>
      <c r="N687" s="303"/>
      <c r="O687" s="305"/>
      <c r="P687" s="305"/>
      <c r="Q687" s="299"/>
      <c r="R687" s="299"/>
      <c r="S687" s="299"/>
    </row>
    <row r="688" spans="1:19" ht="13.5" customHeight="1" x14ac:dyDescent="0.2">
      <c r="A688" s="302" t="str">
        <f>IF(B688="","",ROW()-ROW($A$3)+'Diário 1º PA'!$P$1)</f>
        <v/>
      </c>
      <c r="B688" s="303"/>
      <c r="C688" s="304"/>
      <c r="D688" s="305"/>
      <c r="E688" s="306"/>
      <c r="F688" s="307"/>
      <c r="G688" s="305"/>
      <c r="H688" s="305"/>
      <c r="I688" s="306"/>
      <c r="J688" s="308" t="str">
        <f t="shared" si="2"/>
        <v/>
      </c>
      <c r="K688" s="308"/>
      <c r="L688" s="309"/>
      <c r="M688" s="308"/>
      <c r="N688" s="303"/>
      <c r="O688" s="305"/>
      <c r="P688" s="305"/>
      <c r="Q688" s="299"/>
      <c r="R688" s="299"/>
      <c r="S688" s="299"/>
    </row>
    <row r="689" spans="1:19" ht="13.5" customHeight="1" x14ac:dyDescent="0.2">
      <c r="A689" s="302" t="str">
        <f>IF(B689="","",ROW()-ROW($A$3)+'Diário 1º PA'!$P$1)</f>
        <v/>
      </c>
      <c r="B689" s="303"/>
      <c r="C689" s="304"/>
      <c r="D689" s="305"/>
      <c r="E689" s="306"/>
      <c r="F689" s="307"/>
      <c r="G689" s="306"/>
      <c r="H689" s="305"/>
      <c r="I689" s="306"/>
      <c r="J689" s="308" t="str">
        <f t="shared" si="2"/>
        <v/>
      </c>
      <c r="K689" s="308"/>
      <c r="L689" s="309"/>
      <c r="M689" s="308"/>
      <c r="N689" s="303"/>
      <c r="O689" s="305"/>
      <c r="P689" s="305"/>
      <c r="Q689" s="299"/>
      <c r="R689" s="299"/>
      <c r="S689" s="299"/>
    </row>
    <row r="690" spans="1:19" ht="13.5" customHeight="1" x14ac:dyDescent="0.2">
      <c r="A690" s="302" t="str">
        <f>IF(B690="","",ROW()-ROW($A$3)+'Diário 1º PA'!$P$1)</f>
        <v/>
      </c>
      <c r="B690" s="303"/>
      <c r="C690" s="304"/>
      <c r="D690" s="305"/>
      <c r="E690" s="306"/>
      <c r="F690" s="307"/>
      <c r="G690" s="305"/>
      <c r="H690" s="305"/>
      <c r="I690" s="306"/>
      <c r="J690" s="308" t="str">
        <f t="shared" si="2"/>
        <v/>
      </c>
      <c r="K690" s="308"/>
      <c r="L690" s="309"/>
      <c r="M690" s="308"/>
      <c r="N690" s="303"/>
      <c r="O690" s="305"/>
      <c r="P690" s="305"/>
      <c r="Q690" s="299"/>
      <c r="R690" s="299"/>
      <c r="S690" s="299"/>
    </row>
    <row r="691" spans="1:19" ht="13.5" customHeight="1" x14ac:dyDescent="0.2">
      <c r="A691" s="302" t="str">
        <f>IF(B691="","",ROW()-ROW($A$3)+'Diário 1º PA'!$P$1)</f>
        <v/>
      </c>
      <c r="B691" s="303"/>
      <c r="C691" s="304"/>
      <c r="D691" s="305"/>
      <c r="E691" s="306"/>
      <c r="F691" s="307"/>
      <c r="G691" s="305"/>
      <c r="H691" s="305"/>
      <c r="I691" s="306"/>
      <c r="J691" s="308" t="str">
        <f t="shared" si="2"/>
        <v/>
      </c>
      <c r="K691" s="308"/>
      <c r="L691" s="309"/>
      <c r="M691" s="308"/>
      <c r="N691" s="303"/>
      <c r="O691" s="305"/>
      <c r="P691" s="305"/>
      <c r="Q691" s="299"/>
      <c r="R691" s="299"/>
      <c r="S691" s="299"/>
    </row>
    <row r="692" spans="1:19" ht="13.5" customHeight="1" x14ac:dyDescent="0.2">
      <c r="A692" s="302" t="str">
        <f>IF(B692="","",ROW()-ROW($A$3)+'Diário 1º PA'!$P$1)</f>
        <v/>
      </c>
      <c r="B692" s="303"/>
      <c r="C692" s="304"/>
      <c r="D692" s="305"/>
      <c r="E692" s="306"/>
      <c r="F692" s="307"/>
      <c r="G692" s="305"/>
      <c r="H692" s="305"/>
      <c r="I692" s="306"/>
      <c r="J692" s="308" t="str">
        <f t="shared" si="2"/>
        <v/>
      </c>
      <c r="K692" s="308"/>
      <c r="L692" s="309"/>
      <c r="M692" s="308"/>
      <c r="N692" s="303"/>
      <c r="O692" s="305"/>
      <c r="P692" s="305"/>
      <c r="Q692" s="299"/>
      <c r="R692" s="299"/>
      <c r="S692" s="299"/>
    </row>
    <row r="693" spans="1:19" ht="13.5" customHeight="1" x14ac:dyDescent="0.2">
      <c r="A693" s="302" t="str">
        <f>IF(B693="","",ROW()-ROW($A$3)+'Diário 1º PA'!$P$1)</f>
        <v/>
      </c>
      <c r="B693" s="303"/>
      <c r="C693" s="304"/>
      <c r="D693" s="305"/>
      <c r="E693" s="306"/>
      <c r="F693" s="307"/>
      <c r="G693" s="305"/>
      <c r="H693" s="305"/>
      <c r="I693" s="306"/>
      <c r="J693" s="308" t="str">
        <f t="shared" si="2"/>
        <v/>
      </c>
      <c r="K693" s="308"/>
      <c r="L693" s="309"/>
      <c r="M693" s="308"/>
      <c r="N693" s="303"/>
      <c r="O693" s="305"/>
      <c r="P693" s="305"/>
      <c r="Q693" s="299"/>
      <c r="R693" s="299"/>
      <c r="S693" s="299"/>
    </row>
    <row r="694" spans="1:19" ht="13.5" customHeight="1" x14ac:dyDescent="0.2">
      <c r="A694" s="302" t="str">
        <f>IF(B694="","",ROW()-ROW($A$3)+'Diário 1º PA'!$P$1)</f>
        <v/>
      </c>
      <c r="B694" s="303"/>
      <c r="C694" s="304"/>
      <c r="D694" s="305"/>
      <c r="E694" s="306"/>
      <c r="F694" s="307"/>
      <c r="G694" s="305"/>
      <c r="H694" s="305"/>
      <c r="I694" s="306"/>
      <c r="J694" s="308" t="str">
        <f t="shared" si="2"/>
        <v/>
      </c>
      <c r="K694" s="308"/>
      <c r="L694" s="309"/>
      <c r="M694" s="308"/>
      <c r="N694" s="303"/>
      <c r="O694" s="305"/>
      <c r="P694" s="305"/>
      <c r="Q694" s="299"/>
      <c r="R694" s="299"/>
      <c r="S694" s="299"/>
    </row>
    <row r="695" spans="1:19" ht="13.5" customHeight="1" x14ac:dyDescent="0.2">
      <c r="A695" s="302" t="str">
        <f>IF(B695="","",ROW()-ROW($A$3)+'Diário 1º PA'!$P$1)</f>
        <v/>
      </c>
      <c r="B695" s="303"/>
      <c r="C695" s="304"/>
      <c r="D695" s="305"/>
      <c r="E695" s="306"/>
      <c r="F695" s="307"/>
      <c r="G695" s="305"/>
      <c r="H695" s="305"/>
      <c r="I695" s="306"/>
      <c r="J695" s="308" t="str">
        <f t="shared" si="2"/>
        <v/>
      </c>
      <c r="K695" s="308"/>
      <c r="L695" s="309"/>
      <c r="M695" s="308"/>
      <c r="N695" s="303"/>
      <c r="O695" s="305"/>
      <c r="P695" s="305"/>
      <c r="Q695" s="299"/>
      <c r="R695" s="299"/>
      <c r="S695" s="299"/>
    </row>
    <row r="696" spans="1:19" ht="13.5" customHeight="1" x14ac:dyDescent="0.2">
      <c r="A696" s="302" t="str">
        <f>IF(B696="","",ROW()-ROW($A$3)+'Diário 1º PA'!$P$1)</f>
        <v/>
      </c>
      <c r="B696" s="303"/>
      <c r="C696" s="304"/>
      <c r="D696" s="305"/>
      <c r="E696" s="306"/>
      <c r="F696" s="307"/>
      <c r="G696" s="305"/>
      <c r="H696" s="305"/>
      <c r="I696" s="306"/>
      <c r="J696" s="308" t="str">
        <f t="shared" si="2"/>
        <v/>
      </c>
      <c r="K696" s="308"/>
      <c r="L696" s="309"/>
      <c r="M696" s="308"/>
      <c r="N696" s="303"/>
      <c r="O696" s="305"/>
      <c r="P696" s="305"/>
      <c r="Q696" s="299"/>
      <c r="R696" s="299"/>
      <c r="S696" s="299"/>
    </row>
    <row r="697" spans="1:19" ht="13.5" customHeight="1" x14ac:dyDescent="0.2">
      <c r="A697" s="302" t="str">
        <f>IF(B697="","",ROW()-ROW($A$3)+'Diário 1º PA'!$P$1)</f>
        <v/>
      </c>
      <c r="B697" s="303"/>
      <c r="C697" s="304"/>
      <c r="D697" s="305"/>
      <c r="E697" s="306"/>
      <c r="F697" s="307"/>
      <c r="G697" s="305"/>
      <c r="H697" s="305"/>
      <c r="I697" s="306"/>
      <c r="J697" s="308" t="str">
        <f t="shared" si="2"/>
        <v/>
      </c>
      <c r="K697" s="308"/>
      <c r="L697" s="309"/>
      <c r="M697" s="308"/>
      <c r="N697" s="303"/>
      <c r="O697" s="305"/>
      <c r="P697" s="305"/>
      <c r="Q697" s="299"/>
      <c r="R697" s="299"/>
      <c r="S697" s="299"/>
    </row>
    <row r="698" spans="1:19" ht="13.5" customHeight="1" x14ac:dyDescent="0.2">
      <c r="A698" s="302" t="str">
        <f>IF(B698="","",ROW()-ROW($A$3)+'Diário 1º PA'!$P$1)</f>
        <v/>
      </c>
      <c r="B698" s="303"/>
      <c r="C698" s="304"/>
      <c r="D698" s="305"/>
      <c r="E698" s="306"/>
      <c r="F698" s="307"/>
      <c r="G698" s="305"/>
      <c r="H698" s="305"/>
      <c r="I698" s="306"/>
      <c r="J698" s="308" t="str">
        <f t="shared" si="2"/>
        <v/>
      </c>
      <c r="K698" s="308"/>
      <c r="L698" s="309"/>
      <c r="M698" s="308"/>
      <c r="N698" s="303"/>
      <c r="O698" s="305"/>
      <c r="P698" s="305"/>
      <c r="Q698" s="299"/>
      <c r="R698" s="299"/>
      <c r="S698" s="299"/>
    </row>
    <row r="699" spans="1:19" ht="13.5" customHeight="1" x14ac:dyDescent="0.2">
      <c r="A699" s="302" t="str">
        <f>IF(B699="","",ROW()-ROW($A$3)+'Diário 1º PA'!$P$1)</f>
        <v/>
      </c>
      <c r="B699" s="303"/>
      <c r="C699" s="304"/>
      <c r="D699" s="305"/>
      <c r="E699" s="306"/>
      <c r="F699" s="307"/>
      <c r="G699" s="305"/>
      <c r="H699" s="305"/>
      <c r="I699" s="306"/>
      <c r="J699" s="308" t="str">
        <f t="shared" si="2"/>
        <v/>
      </c>
      <c r="K699" s="308"/>
      <c r="L699" s="309"/>
      <c r="M699" s="308"/>
      <c r="N699" s="303"/>
      <c r="O699" s="305"/>
      <c r="P699" s="305"/>
      <c r="Q699" s="299"/>
      <c r="R699" s="299"/>
      <c r="S699" s="299"/>
    </row>
    <row r="700" spans="1:19" ht="13.5" customHeight="1" x14ac:dyDescent="0.2">
      <c r="A700" s="302" t="str">
        <f>IF(B700="","",ROW()-ROW($A$3)+'Diário 1º PA'!$P$1)</f>
        <v/>
      </c>
      <c r="B700" s="303"/>
      <c r="C700" s="304"/>
      <c r="D700" s="305"/>
      <c r="E700" s="306"/>
      <c r="F700" s="307"/>
      <c r="G700" s="305"/>
      <c r="H700" s="305"/>
      <c r="I700" s="306"/>
      <c r="J700" s="308" t="str">
        <f t="shared" si="2"/>
        <v/>
      </c>
      <c r="K700" s="308"/>
      <c r="L700" s="309"/>
      <c r="M700" s="308"/>
      <c r="N700" s="303"/>
      <c r="O700" s="305"/>
      <c r="P700" s="305"/>
      <c r="Q700" s="299"/>
      <c r="R700" s="299"/>
      <c r="S700" s="299"/>
    </row>
    <row r="701" spans="1:19" ht="13.5" customHeight="1" x14ac:dyDescent="0.2">
      <c r="A701" s="302" t="str">
        <f>IF(B701="","",ROW()-ROW($A$3)+'Diário 1º PA'!$P$1)</f>
        <v/>
      </c>
      <c r="B701" s="303"/>
      <c r="C701" s="304"/>
      <c r="D701" s="305"/>
      <c r="E701" s="306"/>
      <c r="F701" s="307"/>
      <c r="G701" s="305"/>
      <c r="H701" s="305"/>
      <c r="I701" s="306"/>
      <c r="J701" s="308" t="str">
        <f t="shared" si="2"/>
        <v/>
      </c>
      <c r="K701" s="308"/>
      <c r="L701" s="309"/>
      <c r="M701" s="308"/>
      <c r="N701" s="303"/>
      <c r="O701" s="305"/>
      <c r="P701" s="305"/>
      <c r="Q701" s="299"/>
      <c r="R701" s="299"/>
      <c r="S701" s="299"/>
    </row>
    <row r="702" spans="1:19" ht="13.5" customHeight="1" x14ac:dyDescent="0.2">
      <c r="A702" s="302" t="str">
        <f>IF(B702="","",ROW()-ROW($A$3)+'Diário 1º PA'!$P$1)</f>
        <v/>
      </c>
      <c r="B702" s="303"/>
      <c r="C702" s="304"/>
      <c r="D702" s="305"/>
      <c r="E702" s="306"/>
      <c r="F702" s="307"/>
      <c r="G702" s="305"/>
      <c r="H702" s="305"/>
      <c r="I702" s="306"/>
      <c r="J702" s="308" t="str">
        <f t="shared" si="2"/>
        <v/>
      </c>
      <c r="K702" s="308"/>
      <c r="L702" s="309"/>
      <c r="M702" s="308"/>
      <c r="N702" s="303"/>
      <c r="O702" s="305"/>
      <c r="P702" s="305"/>
      <c r="Q702" s="299"/>
      <c r="R702" s="299"/>
      <c r="S702" s="299"/>
    </row>
    <row r="703" spans="1:19" ht="13.5" customHeight="1" x14ac:dyDescent="0.2">
      <c r="A703" s="302" t="str">
        <f>IF(B703="","",ROW()-ROW($A$3)+'Diário 1º PA'!$P$1)</f>
        <v/>
      </c>
      <c r="B703" s="303"/>
      <c r="C703" s="304"/>
      <c r="D703" s="305"/>
      <c r="E703" s="306"/>
      <c r="F703" s="307"/>
      <c r="G703" s="305"/>
      <c r="H703" s="305"/>
      <c r="I703" s="306"/>
      <c r="J703" s="308" t="str">
        <f t="shared" si="2"/>
        <v/>
      </c>
      <c r="K703" s="308"/>
      <c r="L703" s="309"/>
      <c r="M703" s="308"/>
      <c r="N703" s="303"/>
      <c r="O703" s="305"/>
      <c r="P703" s="305"/>
      <c r="Q703" s="299"/>
      <c r="R703" s="299"/>
      <c r="S703" s="299"/>
    </row>
    <row r="704" spans="1:19" ht="13.5" customHeight="1" x14ac:dyDescent="0.2">
      <c r="A704" s="302" t="str">
        <f>IF(B704="","",ROW()-ROW($A$3)+'Diário 1º PA'!$P$1)</f>
        <v/>
      </c>
      <c r="B704" s="303"/>
      <c r="C704" s="304"/>
      <c r="D704" s="305"/>
      <c r="E704" s="306"/>
      <c r="F704" s="307"/>
      <c r="G704" s="305"/>
      <c r="H704" s="305"/>
      <c r="I704" s="306"/>
      <c r="J704" s="308" t="str">
        <f t="shared" si="2"/>
        <v/>
      </c>
      <c r="K704" s="308"/>
      <c r="L704" s="309"/>
      <c r="M704" s="308"/>
      <c r="N704" s="303"/>
      <c r="O704" s="305"/>
      <c r="P704" s="305"/>
      <c r="Q704" s="299"/>
      <c r="R704" s="299"/>
      <c r="S704" s="299"/>
    </row>
    <row r="705" spans="1:19" ht="13.5" customHeight="1" x14ac:dyDescent="0.2">
      <c r="A705" s="302" t="str">
        <f>IF(B705="","",ROW()-ROW($A$3)+'Diário 1º PA'!$P$1)</f>
        <v/>
      </c>
      <c r="B705" s="303"/>
      <c r="C705" s="304"/>
      <c r="D705" s="305"/>
      <c r="E705" s="306"/>
      <c r="F705" s="307"/>
      <c r="G705" s="305"/>
      <c r="H705" s="305"/>
      <c r="I705" s="306"/>
      <c r="J705" s="308" t="str">
        <f t="shared" si="2"/>
        <v/>
      </c>
      <c r="K705" s="308"/>
      <c r="L705" s="309"/>
      <c r="M705" s="308"/>
      <c r="N705" s="303"/>
      <c r="O705" s="305"/>
      <c r="P705" s="305"/>
      <c r="Q705" s="299"/>
      <c r="R705" s="299"/>
      <c r="S705" s="299"/>
    </row>
    <row r="706" spans="1:19" ht="13.5" customHeight="1" x14ac:dyDescent="0.2">
      <c r="A706" s="302" t="str">
        <f>IF(B706="","",ROW()-ROW($A$3)+'Diário 1º PA'!$P$1)</f>
        <v/>
      </c>
      <c r="B706" s="303"/>
      <c r="C706" s="304"/>
      <c r="D706" s="305"/>
      <c r="E706" s="306"/>
      <c r="F706" s="307"/>
      <c r="G706" s="305"/>
      <c r="H706" s="305"/>
      <c r="I706" s="306"/>
      <c r="J706" s="308" t="str">
        <f t="shared" si="2"/>
        <v/>
      </c>
      <c r="K706" s="308"/>
      <c r="L706" s="309"/>
      <c r="M706" s="308"/>
      <c r="N706" s="303"/>
      <c r="O706" s="305"/>
      <c r="P706" s="305"/>
      <c r="Q706" s="299"/>
      <c r="R706" s="299"/>
      <c r="S706" s="299"/>
    </row>
    <row r="707" spans="1:19" ht="13.5" customHeight="1" x14ac:dyDescent="0.2">
      <c r="A707" s="302" t="str">
        <f>IF(B707="","",ROW()-ROW($A$3)+'Diário 1º PA'!$P$1)</f>
        <v/>
      </c>
      <c r="B707" s="303"/>
      <c r="C707" s="304"/>
      <c r="D707" s="305"/>
      <c r="E707" s="306"/>
      <c r="F707" s="307"/>
      <c r="G707" s="305"/>
      <c r="H707" s="305"/>
      <c r="I707" s="306"/>
      <c r="J707" s="308" t="str">
        <f t="shared" si="2"/>
        <v/>
      </c>
      <c r="K707" s="308"/>
      <c r="L707" s="309"/>
      <c r="M707" s="308"/>
      <c r="N707" s="303"/>
      <c r="O707" s="305"/>
      <c r="P707" s="305"/>
      <c r="Q707" s="299"/>
      <c r="R707" s="299"/>
      <c r="S707" s="299"/>
    </row>
    <row r="708" spans="1:19" ht="13.5" customHeight="1" x14ac:dyDescent="0.2">
      <c r="A708" s="302" t="str">
        <f>IF(B708="","",ROW()-ROW($A$3)+'Diário 1º PA'!$P$1)</f>
        <v/>
      </c>
      <c r="B708" s="303"/>
      <c r="C708" s="304"/>
      <c r="D708" s="305"/>
      <c r="E708" s="306"/>
      <c r="F708" s="307"/>
      <c r="G708" s="305"/>
      <c r="H708" s="305"/>
      <c r="I708" s="306"/>
      <c r="J708" s="308" t="str">
        <f t="shared" si="2"/>
        <v/>
      </c>
      <c r="K708" s="308"/>
      <c r="L708" s="309"/>
      <c r="M708" s="308"/>
      <c r="N708" s="303"/>
      <c r="O708" s="305"/>
      <c r="P708" s="305"/>
      <c r="Q708" s="299"/>
      <c r="R708" s="299"/>
      <c r="S708" s="299"/>
    </row>
    <row r="709" spans="1:19" ht="13.5" customHeight="1" x14ac:dyDescent="0.2">
      <c r="A709" s="302" t="str">
        <f>IF(B709="","",ROW()-ROW($A$3)+'Diário 1º PA'!$P$1)</f>
        <v/>
      </c>
      <c r="B709" s="303"/>
      <c r="C709" s="304"/>
      <c r="D709" s="305"/>
      <c r="E709" s="306"/>
      <c r="F709" s="307"/>
      <c r="G709" s="305"/>
      <c r="H709" s="305"/>
      <c r="I709" s="306"/>
      <c r="J709" s="308" t="str">
        <f t="shared" si="2"/>
        <v/>
      </c>
      <c r="K709" s="308"/>
      <c r="L709" s="309"/>
      <c r="M709" s="308"/>
      <c r="N709" s="303"/>
      <c r="O709" s="305"/>
      <c r="P709" s="305"/>
      <c r="Q709" s="299"/>
      <c r="R709" s="299"/>
      <c r="S709" s="299"/>
    </row>
    <row r="710" spans="1:19" ht="13.5" customHeight="1" x14ac:dyDescent="0.2">
      <c r="A710" s="302" t="str">
        <f>IF(B710="","",ROW()-ROW($A$3)+'Diário 1º PA'!$P$1)</f>
        <v/>
      </c>
      <c r="B710" s="303"/>
      <c r="C710" s="304"/>
      <c r="D710" s="305"/>
      <c r="E710" s="306"/>
      <c r="F710" s="307"/>
      <c r="G710" s="305"/>
      <c r="H710" s="305"/>
      <c r="I710" s="306"/>
      <c r="J710" s="308" t="str">
        <f t="shared" si="2"/>
        <v/>
      </c>
      <c r="K710" s="308"/>
      <c r="L710" s="309"/>
      <c r="M710" s="308"/>
      <c r="N710" s="303"/>
      <c r="O710" s="305"/>
      <c r="P710" s="305"/>
      <c r="Q710" s="299"/>
      <c r="R710" s="299"/>
      <c r="S710" s="299"/>
    </row>
    <row r="711" spans="1:19" ht="13.5" customHeight="1" x14ac:dyDescent="0.2">
      <c r="A711" s="302" t="str">
        <f>IF(B711="","",ROW()-ROW($A$3)+'Diário 1º PA'!$P$1)</f>
        <v/>
      </c>
      <c r="B711" s="303"/>
      <c r="C711" s="304"/>
      <c r="D711" s="305"/>
      <c r="E711" s="306"/>
      <c r="F711" s="307"/>
      <c r="G711" s="305"/>
      <c r="H711" s="305"/>
      <c r="I711" s="306"/>
      <c r="J711" s="308" t="str">
        <f t="shared" si="2"/>
        <v/>
      </c>
      <c r="K711" s="308"/>
      <c r="L711" s="309"/>
      <c r="M711" s="308"/>
      <c r="N711" s="303"/>
      <c r="O711" s="305"/>
      <c r="P711" s="305"/>
      <c r="Q711" s="299"/>
      <c r="R711" s="299"/>
      <c r="S711" s="299"/>
    </row>
    <row r="712" spans="1:19" ht="13.5" customHeight="1" x14ac:dyDescent="0.2">
      <c r="A712" s="302" t="str">
        <f>IF(B712="","",ROW()-ROW($A$3)+'Diário 1º PA'!$P$1)</f>
        <v/>
      </c>
      <c r="B712" s="303"/>
      <c r="C712" s="304"/>
      <c r="D712" s="305"/>
      <c r="E712" s="306"/>
      <c r="F712" s="307"/>
      <c r="G712" s="305"/>
      <c r="H712" s="305"/>
      <c r="I712" s="306"/>
      <c r="J712" s="308" t="str">
        <f t="shared" si="2"/>
        <v/>
      </c>
      <c r="K712" s="308"/>
      <c r="L712" s="309"/>
      <c r="M712" s="308"/>
      <c r="N712" s="303"/>
      <c r="O712" s="305"/>
      <c r="P712" s="305"/>
      <c r="Q712" s="299"/>
      <c r="R712" s="299"/>
      <c r="S712" s="299"/>
    </row>
    <row r="713" spans="1:19" ht="13.5" customHeight="1" x14ac:dyDescent="0.2">
      <c r="A713" s="302" t="str">
        <f>IF(B713="","",ROW()-ROW($A$3)+'Diário 1º PA'!$P$1)</f>
        <v/>
      </c>
      <c r="B713" s="303"/>
      <c r="C713" s="304"/>
      <c r="D713" s="305"/>
      <c r="E713" s="306"/>
      <c r="F713" s="307"/>
      <c r="G713" s="305"/>
      <c r="H713" s="305"/>
      <c r="I713" s="306"/>
      <c r="J713" s="308" t="str">
        <f t="shared" si="2"/>
        <v/>
      </c>
      <c r="K713" s="308"/>
      <c r="L713" s="309"/>
      <c r="M713" s="308"/>
      <c r="N713" s="303"/>
      <c r="O713" s="305"/>
      <c r="P713" s="305"/>
      <c r="Q713" s="299"/>
      <c r="R713" s="299"/>
      <c r="S713" s="299"/>
    </row>
    <row r="714" spans="1:19" ht="13.5" customHeight="1" x14ac:dyDescent="0.2">
      <c r="A714" s="302" t="str">
        <f>IF(B714="","",ROW()-ROW($A$3)+'Diário 1º PA'!$P$1)</f>
        <v/>
      </c>
      <c r="B714" s="303"/>
      <c r="C714" s="304"/>
      <c r="D714" s="305"/>
      <c r="E714" s="306"/>
      <c r="F714" s="307"/>
      <c r="G714" s="305"/>
      <c r="H714" s="305"/>
      <c r="I714" s="306"/>
      <c r="J714" s="308" t="str">
        <f t="shared" si="2"/>
        <v/>
      </c>
      <c r="K714" s="308"/>
      <c r="L714" s="309"/>
      <c r="M714" s="308"/>
      <c r="N714" s="303"/>
      <c r="O714" s="305"/>
      <c r="P714" s="305"/>
      <c r="Q714" s="299"/>
      <c r="R714" s="299"/>
      <c r="S714" s="299"/>
    </row>
    <row r="715" spans="1:19" ht="13.5" customHeight="1" x14ac:dyDescent="0.2">
      <c r="A715" s="302" t="str">
        <f>IF(B715="","",ROW()-ROW($A$3)+'Diário 1º PA'!$P$1)</f>
        <v/>
      </c>
      <c r="B715" s="303"/>
      <c r="C715" s="304"/>
      <c r="D715" s="305"/>
      <c r="E715" s="306"/>
      <c r="F715" s="307"/>
      <c r="G715" s="305"/>
      <c r="H715" s="305"/>
      <c r="I715" s="306"/>
      <c r="J715" s="308" t="str">
        <f t="shared" si="2"/>
        <v/>
      </c>
      <c r="K715" s="308"/>
      <c r="L715" s="309"/>
      <c r="M715" s="308"/>
      <c r="N715" s="303"/>
      <c r="O715" s="305"/>
      <c r="P715" s="305"/>
      <c r="Q715" s="299"/>
      <c r="R715" s="299"/>
      <c r="S715" s="299"/>
    </row>
    <row r="716" spans="1:19" ht="13.5" customHeight="1" x14ac:dyDescent="0.2">
      <c r="A716" s="302" t="str">
        <f>IF(B716="","",ROW()-ROW($A$3)+'Diário 1º PA'!$P$1)</f>
        <v/>
      </c>
      <c r="B716" s="303"/>
      <c r="C716" s="304"/>
      <c r="D716" s="305"/>
      <c r="E716" s="306"/>
      <c r="F716" s="307"/>
      <c r="G716" s="305"/>
      <c r="H716" s="305"/>
      <c r="I716" s="306"/>
      <c r="J716" s="308" t="str">
        <f t="shared" si="2"/>
        <v/>
      </c>
      <c r="K716" s="308"/>
      <c r="L716" s="309"/>
      <c r="M716" s="308"/>
      <c r="N716" s="303"/>
      <c r="O716" s="305"/>
      <c r="P716" s="305"/>
      <c r="Q716" s="299"/>
      <c r="R716" s="299"/>
      <c r="S716" s="299"/>
    </row>
    <row r="717" spans="1:19" ht="13.5" customHeight="1" x14ac:dyDescent="0.2">
      <c r="A717" s="302" t="str">
        <f>IF(B717="","",ROW()-ROW($A$3)+'Diário 1º PA'!$P$1)</f>
        <v/>
      </c>
      <c r="B717" s="303"/>
      <c r="C717" s="304"/>
      <c r="D717" s="305"/>
      <c r="E717" s="306"/>
      <c r="F717" s="307"/>
      <c r="G717" s="305"/>
      <c r="H717" s="305"/>
      <c r="I717" s="306"/>
      <c r="J717" s="308" t="str">
        <f t="shared" si="2"/>
        <v/>
      </c>
      <c r="K717" s="308"/>
      <c r="L717" s="309"/>
      <c r="M717" s="308"/>
      <c r="N717" s="303"/>
      <c r="O717" s="305"/>
      <c r="P717" s="305"/>
      <c r="Q717" s="299"/>
      <c r="R717" s="299"/>
      <c r="S717" s="299"/>
    </row>
    <row r="718" spans="1:19" ht="13.5" customHeight="1" x14ac:dyDescent="0.2">
      <c r="A718" s="302" t="str">
        <f>IF(B718="","",ROW()-ROW($A$3)+'Diário 1º PA'!$P$1)</f>
        <v/>
      </c>
      <c r="B718" s="303"/>
      <c r="C718" s="304"/>
      <c r="D718" s="305"/>
      <c r="E718" s="306"/>
      <c r="F718" s="307"/>
      <c r="G718" s="305"/>
      <c r="H718" s="305"/>
      <c r="I718" s="306"/>
      <c r="J718" s="308" t="str">
        <f t="shared" si="2"/>
        <v/>
      </c>
      <c r="K718" s="308"/>
      <c r="L718" s="309"/>
      <c r="M718" s="308"/>
      <c r="N718" s="303"/>
      <c r="O718" s="305"/>
      <c r="P718" s="305"/>
      <c r="Q718" s="299"/>
      <c r="R718" s="299"/>
      <c r="S718" s="299"/>
    </row>
    <row r="719" spans="1:19" ht="13.5" customHeight="1" x14ac:dyDescent="0.2">
      <c r="A719" s="302" t="str">
        <f>IF(B719="","",ROW()-ROW($A$3)+'Diário 1º PA'!$P$1)</f>
        <v/>
      </c>
      <c r="B719" s="303"/>
      <c r="C719" s="304"/>
      <c r="D719" s="305"/>
      <c r="E719" s="306"/>
      <c r="F719" s="307"/>
      <c r="G719" s="305"/>
      <c r="H719" s="305"/>
      <c r="I719" s="306"/>
      <c r="J719" s="308" t="str">
        <f t="shared" si="2"/>
        <v/>
      </c>
      <c r="K719" s="308"/>
      <c r="L719" s="309"/>
      <c r="M719" s="308"/>
      <c r="N719" s="303"/>
      <c r="O719" s="305"/>
      <c r="P719" s="305"/>
      <c r="Q719" s="299"/>
      <c r="R719" s="299"/>
      <c r="S719" s="299"/>
    </row>
    <row r="720" spans="1:19" ht="13.5" customHeight="1" x14ac:dyDescent="0.2">
      <c r="A720" s="302" t="str">
        <f>IF(B720="","",ROW()-ROW($A$3)+'Diário 1º PA'!$P$1)</f>
        <v/>
      </c>
      <c r="B720" s="303"/>
      <c r="C720" s="304"/>
      <c r="D720" s="305"/>
      <c r="E720" s="306"/>
      <c r="F720" s="307"/>
      <c r="G720" s="305"/>
      <c r="H720" s="305"/>
      <c r="I720" s="306"/>
      <c r="J720" s="308" t="str">
        <f t="shared" si="2"/>
        <v/>
      </c>
      <c r="K720" s="308"/>
      <c r="L720" s="309"/>
      <c r="M720" s="308"/>
      <c r="N720" s="303"/>
      <c r="O720" s="305"/>
      <c r="P720" s="305"/>
      <c r="Q720" s="299"/>
      <c r="R720" s="299"/>
      <c r="S720" s="299"/>
    </row>
    <row r="721" spans="1:19" ht="13.5" customHeight="1" x14ac:dyDescent="0.2">
      <c r="A721" s="302" t="str">
        <f>IF(B721="","",ROW()-ROW($A$3)+'Diário 1º PA'!$P$1)</f>
        <v/>
      </c>
      <c r="B721" s="303"/>
      <c r="C721" s="304"/>
      <c r="D721" s="305"/>
      <c r="E721" s="306"/>
      <c r="F721" s="307"/>
      <c r="G721" s="305"/>
      <c r="H721" s="305"/>
      <c r="I721" s="306"/>
      <c r="J721" s="308" t="str">
        <f t="shared" si="2"/>
        <v/>
      </c>
      <c r="K721" s="308"/>
      <c r="L721" s="309"/>
      <c r="M721" s="308"/>
      <c r="N721" s="303"/>
      <c r="O721" s="305"/>
      <c r="P721" s="305"/>
      <c r="Q721" s="299"/>
      <c r="R721" s="299"/>
      <c r="S721" s="299"/>
    </row>
    <row r="722" spans="1:19" ht="13.5" customHeight="1" x14ac:dyDescent="0.2">
      <c r="A722" s="302" t="str">
        <f>IF(B722="","",ROW()-ROW($A$3)+'Diário 1º PA'!$P$1)</f>
        <v/>
      </c>
      <c r="B722" s="303"/>
      <c r="C722" s="304"/>
      <c r="D722" s="305"/>
      <c r="E722" s="306"/>
      <c r="F722" s="307"/>
      <c r="G722" s="305"/>
      <c r="H722" s="305"/>
      <c r="I722" s="306"/>
      <c r="J722" s="308" t="str">
        <f t="shared" si="2"/>
        <v/>
      </c>
      <c r="K722" s="308"/>
      <c r="L722" s="309"/>
      <c r="M722" s="308"/>
      <c r="N722" s="303"/>
      <c r="O722" s="305"/>
      <c r="P722" s="305"/>
      <c r="Q722" s="299"/>
      <c r="R722" s="299"/>
      <c r="S722" s="299"/>
    </row>
    <row r="723" spans="1:19" ht="13.5" customHeight="1" x14ac:dyDescent="0.2">
      <c r="A723" s="302" t="str">
        <f>IF(B723="","",ROW()-ROW($A$3)+'Diário 1º PA'!$P$1)</f>
        <v/>
      </c>
      <c r="B723" s="303"/>
      <c r="C723" s="304"/>
      <c r="D723" s="305"/>
      <c r="E723" s="306"/>
      <c r="F723" s="307"/>
      <c r="G723" s="305"/>
      <c r="H723" s="305"/>
      <c r="I723" s="306"/>
      <c r="J723" s="308" t="str">
        <f t="shared" si="2"/>
        <v/>
      </c>
      <c r="K723" s="308"/>
      <c r="L723" s="309"/>
      <c r="M723" s="308"/>
      <c r="N723" s="303"/>
      <c r="O723" s="305"/>
      <c r="P723" s="305"/>
      <c r="Q723" s="299"/>
      <c r="R723" s="299"/>
      <c r="S723" s="299"/>
    </row>
    <row r="724" spans="1:19" ht="13.5" customHeight="1" x14ac:dyDescent="0.2">
      <c r="A724" s="302" t="str">
        <f>IF(B724="","",ROW()-ROW($A$3)+'Diário 1º PA'!$P$1)</f>
        <v/>
      </c>
      <c r="B724" s="303"/>
      <c r="C724" s="304"/>
      <c r="D724" s="305"/>
      <c r="E724" s="306"/>
      <c r="F724" s="307"/>
      <c r="G724" s="305"/>
      <c r="H724" s="305"/>
      <c r="I724" s="306"/>
      <c r="J724" s="308" t="str">
        <f t="shared" si="2"/>
        <v/>
      </c>
      <c r="K724" s="308"/>
      <c r="L724" s="309"/>
      <c r="M724" s="308"/>
      <c r="N724" s="303"/>
      <c r="O724" s="305"/>
      <c r="P724" s="305"/>
      <c r="Q724" s="299"/>
      <c r="R724" s="299"/>
      <c r="S724" s="299"/>
    </row>
    <row r="725" spans="1:19" ht="13.5" customHeight="1" x14ac:dyDescent="0.2">
      <c r="A725" s="302" t="str">
        <f>IF(B725="","",ROW()-ROW($A$3)+'Diário 1º PA'!$P$1)</f>
        <v/>
      </c>
      <c r="B725" s="303"/>
      <c r="C725" s="304"/>
      <c r="D725" s="305"/>
      <c r="E725" s="306"/>
      <c r="F725" s="307"/>
      <c r="G725" s="305"/>
      <c r="H725" s="305"/>
      <c r="I725" s="306"/>
      <c r="J725" s="308" t="str">
        <f t="shared" si="2"/>
        <v/>
      </c>
      <c r="K725" s="308"/>
      <c r="L725" s="309"/>
      <c r="M725" s="308"/>
      <c r="N725" s="303"/>
      <c r="O725" s="305"/>
      <c r="P725" s="305"/>
      <c r="Q725" s="299"/>
      <c r="R725" s="299"/>
      <c r="S725" s="299"/>
    </row>
    <row r="726" spans="1:19" ht="13.5" customHeight="1" x14ac:dyDescent="0.2">
      <c r="A726" s="302" t="str">
        <f>IF(B726="","",ROW()-ROW($A$3)+'Diário 1º PA'!$P$1)</f>
        <v/>
      </c>
      <c r="B726" s="303"/>
      <c r="C726" s="304"/>
      <c r="D726" s="305"/>
      <c r="E726" s="306"/>
      <c r="F726" s="307"/>
      <c r="G726" s="305"/>
      <c r="H726" s="305"/>
      <c r="I726" s="306"/>
      <c r="J726" s="308" t="str">
        <f t="shared" si="2"/>
        <v/>
      </c>
      <c r="K726" s="308"/>
      <c r="L726" s="309"/>
      <c r="M726" s="308"/>
      <c r="N726" s="303"/>
      <c r="O726" s="305"/>
      <c r="P726" s="305"/>
      <c r="Q726" s="299"/>
      <c r="R726" s="299"/>
      <c r="S726" s="299"/>
    </row>
    <row r="727" spans="1:19" ht="13.5" customHeight="1" x14ac:dyDescent="0.2">
      <c r="A727" s="302" t="str">
        <f>IF(B727="","",ROW()-ROW($A$3)+'Diário 1º PA'!$P$1)</f>
        <v/>
      </c>
      <c r="B727" s="303"/>
      <c r="C727" s="304"/>
      <c r="D727" s="305"/>
      <c r="E727" s="306"/>
      <c r="F727" s="307"/>
      <c r="G727" s="305"/>
      <c r="H727" s="305"/>
      <c r="I727" s="306"/>
      <c r="J727" s="308" t="str">
        <f t="shared" si="2"/>
        <v/>
      </c>
      <c r="K727" s="308"/>
      <c r="L727" s="309"/>
      <c r="M727" s="308"/>
      <c r="N727" s="303"/>
      <c r="O727" s="305"/>
      <c r="P727" s="305"/>
      <c r="Q727" s="299"/>
      <c r="R727" s="299"/>
      <c r="S727" s="299"/>
    </row>
    <row r="728" spans="1:19" ht="13.5" customHeight="1" x14ac:dyDescent="0.2">
      <c r="A728" s="302" t="str">
        <f>IF(B728="","",ROW()-ROW($A$3)+'Diário 1º PA'!$P$1)</f>
        <v/>
      </c>
      <c r="B728" s="303"/>
      <c r="C728" s="304"/>
      <c r="D728" s="305"/>
      <c r="E728" s="306"/>
      <c r="F728" s="307"/>
      <c r="G728" s="305"/>
      <c r="H728" s="305"/>
      <c r="I728" s="306"/>
      <c r="J728" s="308" t="str">
        <f t="shared" si="2"/>
        <v/>
      </c>
      <c r="K728" s="308"/>
      <c r="L728" s="309"/>
      <c r="M728" s="308"/>
      <c r="N728" s="303"/>
      <c r="O728" s="305"/>
      <c r="P728" s="305"/>
      <c r="Q728" s="299"/>
      <c r="R728" s="299"/>
      <c r="S728" s="299"/>
    </row>
    <row r="729" spans="1:19" ht="13.5" customHeight="1" x14ac:dyDescent="0.2">
      <c r="A729" s="302" t="str">
        <f>IF(B729="","",ROW()-ROW($A$3)+'Diário 1º PA'!$P$1)</f>
        <v/>
      </c>
      <c r="B729" s="303"/>
      <c r="C729" s="304"/>
      <c r="D729" s="305"/>
      <c r="E729" s="306"/>
      <c r="F729" s="307"/>
      <c r="G729" s="305"/>
      <c r="H729" s="305"/>
      <c r="I729" s="306"/>
      <c r="J729" s="308" t="str">
        <f t="shared" si="2"/>
        <v/>
      </c>
      <c r="K729" s="308"/>
      <c r="L729" s="309"/>
      <c r="M729" s="308"/>
      <c r="N729" s="303"/>
      <c r="O729" s="305"/>
      <c r="P729" s="305"/>
      <c r="Q729" s="299"/>
      <c r="R729" s="299"/>
      <c r="S729" s="299"/>
    </row>
    <row r="730" spans="1:19" ht="13.5" customHeight="1" x14ac:dyDescent="0.2">
      <c r="A730" s="302" t="str">
        <f>IF(B730="","",ROW()-ROW($A$3)+'Diário 1º PA'!$P$1)</f>
        <v/>
      </c>
      <c r="B730" s="303"/>
      <c r="C730" s="304"/>
      <c r="D730" s="305"/>
      <c r="E730" s="306"/>
      <c r="F730" s="307"/>
      <c r="G730" s="305"/>
      <c r="H730" s="305"/>
      <c r="I730" s="306"/>
      <c r="J730" s="308" t="str">
        <f t="shared" si="2"/>
        <v/>
      </c>
      <c r="K730" s="308"/>
      <c r="L730" s="309"/>
      <c r="M730" s="308"/>
      <c r="N730" s="303"/>
      <c r="O730" s="305"/>
      <c r="P730" s="305"/>
      <c r="Q730" s="299"/>
      <c r="R730" s="299"/>
      <c r="S730" s="299"/>
    </row>
    <row r="731" spans="1:19" ht="13.5" customHeight="1" x14ac:dyDescent="0.2">
      <c r="A731" s="302" t="str">
        <f>IF(B731="","",ROW()-ROW($A$3)+'Diário 1º PA'!$P$1)</f>
        <v/>
      </c>
      <c r="B731" s="303"/>
      <c r="C731" s="304"/>
      <c r="D731" s="305"/>
      <c r="E731" s="306"/>
      <c r="F731" s="307"/>
      <c r="G731" s="305"/>
      <c r="H731" s="305"/>
      <c r="I731" s="306"/>
      <c r="J731" s="308" t="str">
        <f t="shared" si="2"/>
        <v/>
      </c>
      <c r="K731" s="308"/>
      <c r="L731" s="309"/>
      <c r="M731" s="308"/>
      <c r="N731" s="303"/>
      <c r="O731" s="305"/>
      <c r="P731" s="305"/>
      <c r="Q731" s="299"/>
      <c r="R731" s="299"/>
      <c r="S731" s="299"/>
    </row>
    <row r="732" spans="1:19" ht="13.5" customHeight="1" x14ac:dyDescent="0.2">
      <c r="A732" s="302" t="str">
        <f>IF(B732="","",ROW()-ROW($A$3)+'Diário 1º PA'!$P$1)</f>
        <v/>
      </c>
      <c r="B732" s="303"/>
      <c r="C732" s="304"/>
      <c r="D732" s="305"/>
      <c r="E732" s="306"/>
      <c r="F732" s="307"/>
      <c r="G732" s="305"/>
      <c r="H732" s="305"/>
      <c r="I732" s="306"/>
      <c r="J732" s="308" t="str">
        <f t="shared" si="2"/>
        <v/>
      </c>
      <c r="K732" s="308"/>
      <c r="L732" s="309"/>
      <c r="M732" s="308"/>
      <c r="N732" s="303"/>
      <c r="O732" s="305"/>
      <c r="P732" s="305"/>
      <c r="Q732" s="299"/>
      <c r="R732" s="299"/>
      <c r="S732" s="299"/>
    </row>
    <row r="733" spans="1:19" ht="13.5" customHeight="1" x14ac:dyDescent="0.2">
      <c r="A733" s="302" t="str">
        <f>IF(B733="","",ROW()-ROW($A$3)+'Diário 1º PA'!$P$1)</f>
        <v/>
      </c>
      <c r="B733" s="303"/>
      <c r="C733" s="304"/>
      <c r="D733" s="305"/>
      <c r="E733" s="306"/>
      <c r="F733" s="307"/>
      <c r="G733" s="305"/>
      <c r="H733" s="305"/>
      <c r="I733" s="306"/>
      <c r="J733" s="308" t="str">
        <f t="shared" si="2"/>
        <v/>
      </c>
      <c r="K733" s="308"/>
      <c r="L733" s="309"/>
      <c r="M733" s="308"/>
      <c r="N733" s="303"/>
      <c r="O733" s="305"/>
      <c r="P733" s="305"/>
      <c r="Q733" s="299"/>
      <c r="R733" s="299"/>
      <c r="S733" s="299"/>
    </row>
    <row r="734" spans="1:19" ht="13.5" customHeight="1" x14ac:dyDescent="0.2">
      <c r="A734" s="302" t="str">
        <f>IF(B734="","",ROW()-ROW($A$3)+'Diário 1º PA'!$P$1)</f>
        <v/>
      </c>
      <c r="B734" s="303"/>
      <c r="C734" s="304"/>
      <c r="D734" s="305"/>
      <c r="E734" s="306"/>
      <c r="F734" s="307"/>
      <c r="G734" s="305"/>
      <c r="H734" s="305"/>
      <c r="I734" s="306"/>
      <c r="J734" s="308" t="str">
        <f t="shared" si="2"/>
        <v/>
      </c>
      <c r="K734" s="308"/>
      <c r="L734" s="309"/>
      <c r="M734" s="308"/>
      <c r="N734" s="303"/>
      <c r="O734" s="305"/>
      <c r="P734" s="305"/>
      <c r="Q734" s="299"/>
      <c r="R734" s="299"/>
      <c r="S734" s="299"/>
    </row>
    <row r="735" spans="1:19" ht="13.5" customHeight="1" x14ac:dyDescent="0.2">
      <c r="A735" s="302" t="str">
        <f>IF(B735="","",ROW()-ROW($A$3)+'Diário 1º PA'!$P$1)</f>
        <v/>
      </c>
      <c r="B735" s="303"/>
      <c r="C735" s="304"/>
      <c r="D735" s="305"/>
      <c r="E735" s="306"/>
      <c r="F735" s="307"/>
      <c r="G735" s="305"/>
      <c r="H735" s="305"/>
      <c r="I735" s="306"/>
      <c r="J735" s="308" t="str">
        <f t="shared" si="2"/>
        <v/>
      </c>
      <c r="K735" s="308"/>
      <c r="L735" s="309"/>
      <c r="M735" s="308"/>
      <c r="N735" s="303"/>
      <c r="O735" s="305"/>
      <c r="P735" s="305"/>
      <c r="Q735" s="299"/>
      <c r="R735" s="299"/>
      <c r="S735" s="299"/>
    </row>
    <row r="736" spans="1:19" ht="13.5" customHeight="1" x14ac:dyDescent="0.2">
      <c r="A736" s="302" t="str">
        <f>IF(B736="","",ROW()-ROW($A$3)+'Diário 1º PA'!$P$1)</f>
        <v/>
      </c>
      <c r="B736" s="303"/>
      <c r="C736" s="304"/>
      <c r="D736" s="305"/>
      <c r="E736" s="306"/>
      <c r="F736" s="307"/>
      <c r="G736" s="305"/>
      <c r="H736" s="305"/>
      <c r="I736" s="306"/>
      <c r="J736" s="308" t="str">
        <f t="shared" si="2"/>
        <v/>
      </c>
      <c r="K736" s="308"/>
      <c r="L736" s="309"/>
      <c r="M736" s="308"/>
      <c r="N736" s="303"/>
      <c r="O736" s="305"/>
      <c r="P736" s="305"/>
      <c r="Q736" s="299"/>
      <c r="R736" s="299"/>
      <c r="S736" s="299"/>
    </row>
    <row r="737" spans="1:19" ht="13.5" customHeight="1" x14ac:dyDescent="0.2">
      <c r="A737" s="302" t="str">
        <f>IF(B737="","",ROW()-ROW($A$3)+'Diário 1º PA'!$P$1)</f>
        <v/>
      </c>
      <c r="B737" s="303"/>
      <c r="C737" s="304"/>
      <c r="D737" s="305"/>
      <c r="E737" s="306"/>
      <c r="F737" s="307"/>
      <c r="G737" s="305"/>
      <c r="H737" s="305"/>
      <c r="I737" s="306"/>
      <c r="J737" s="308" t="str">
        <f t="shared" si="2"/>
        <v/>
      </c>
      <c r="K737" s="308"/>
      <c r="L737" s="309"/>
      <c r="M737" s="308"/>
      <c r="N737" s="303"/>
      <c r="O737" s="305"/>
      <c r="P737" s="305"/>
      <c r="Q737" s="299"/>
      <c r="R737" s="299"/>
      <c r="S737" s="299"/>
    </row>
    <row r="738" spans="1:19" ht="13.5" customHeight="1" x14ac:dyDescent="0.2">
      <c r="A738" s="302" t="str">
        <f>IF(B738="","",ROW()-ROW($A$3)+'Diário 1º PA'!$P$1)</f>
        <v/>
      </c>
      <c r="B738" s="303"/>
      <c r="C738" s="304"/>
      <c r="D738" s="305"/>
      <c r="E738" s="306"/>
      <c r="F738" s="307"/>
      <c r="G738" s="305"/>
      <c r="H738" s="305"/>
      <c r="I738" s="306"/>
      <c r="J738" s="308" t="str">
        <f t="shared" si="2"/>
        <v/>
      </c>
      <c r="K738" s="308"/>
      <c r="L738" s="309"/>
      <c r="M738" s="308"/>
      <c r="N738" s="303"/>
      <c r="O738" s="305"/>
      <c r="P738" s="305"/>
      <c r="Q738" s="299"/>
      <c r="R738" s="299"/>
      <c r="S738" s="299"/>
    </row>
    <row r="739" spans="1:19" ht="13.5" customHeight="1" x14ac:dyDescent="0.2">
      <c r="A739" s="302" t="str">
        <f>IF(B739="","",ROW()-ROW($A$3)+'Diário 1º PA'!$P$1)</f>
        <v/>
      </c>
      <c r="B739" s="303"/>
      <c r="C739" s="304"/>
      <c r="D739" s="305"/>
      <c r="E739" s="306"/>
      <c r="F739" s="307"/>
      <c r="G739" s="305"/>
      <c r="H739" s="305"/>
      <c r="I739" s="306"/>
      <c r="J739" s="308" t="str">
        <f t="shared" si="2"/>
        <v/>
      </c>
      <c r="K739" s="308"/>
      <c r="L739" s="309"/>
      <c r="M739" s="308"/>
      <c r="N739" s="303"/>
      <c r="O739" s="305"/>
      <c r="P739" s="305"/>
      <c r="Q739" s="299"/>
      <c r="R739" s="299"/>
      <c r="S739" s="299"/>
    </row>
    <row r="740" spans="1:19" ht="13.5" customHeight="1" x14ac:dyDescent="0.2">
      <c r="A740" s="302" t="str">
        <f>IF(B740="","",ROW()-ROW($A$3)+'Diário 1º PA'!$P$1)</f>
        <v/>
      </c>
      <c r="B740" s="303"/>
      <c r="C740" s="304"/>
      <c r="D740" s="305"/>
      <c r="E740" s="306"/>
      <c r="F740" s="307"/>
      <c r="G740" s="305"/>
      <c r="H740" s="305"/>
      <c r="I740" s="306"/>
      <c r="J740" s="308" t="str">
        <f t="shared" si="2"/>
        <v/>
      </c>
      <c r="K740" s="308"/>
      <c r="L740" s="309"/>
      <c r="M740" s="308"/>
      <c r="N740" s="303"/>
      <c r="O740" s="305"/>
      <c r="P740" s="305"/>
      <c r="Q740" s="299"/>
      <c r="R740" s="299"/>
      <c r="S740" s="299"/>
    </row>
    <row r="741" spans="1:19" ht="13.5" customHeight="1" x14ac:dyDescent="0.2">
      <c r="A741" s="302" t="str">
        <f>IF(B741="","",ROW()-ROW($A$3)+'Diário 1º PA'!$P$1)</f>
        <v/>
      </c>
      <c r="B741" s="303"/>
      <c r="C741" s="304"/>
      <c r="D741" s="305"/>
      <c r="E741" s="306"/>
      <c r="F741" s="307"/>
      <c r="G741" s="305"/>
      <c r="H741" s="305"/>
      <c r="I741" s="306"/>
      <c r="J741" s="308" t="str">
        <f t="shared" si="2"/>
        <v/>
      </c>
      <c r="K741" s="308"/>
      <c r="L741" s="309"/>
      <c r="M741" s="308"/>
      <c r="N741" s="303"/>
      <c r="O741" s="305"/>
      <c r="P741" s="305"/>
      <c r="Q741" s="299"/>
      <c r="R741" s="299"/>
      <c r="S741" s="299"/>
    </row>
    <row r="742" spans="1:19" ht="13.5" customHeight="1" x14ac:dyDescent="0.2">
      <c r="A742" s="302" t="str">
        <f>IF(B742="","",ROW()-ROW($A$3)+'Diário 1º PA'!$P$1)</f>
        <v/>
      </c>
      <c r="B742" s="303"/>
      <c r="C742" s="304"/>
      <c r="D742" s="305"/>
      <c r="E742" s="306"/>
      <c r="F742" s="307"/>
      <c r="G742" s="305"/>
      <c r="H742" s="305"/>
      <c r="I742" s="306"/>
      <c r="J742" s="308" t="str">
        <f t="shared" si="2"/>
        <v/>
      </c>
      <c r="K742" s="308"/>
      <c r="L742" s="309"/>
      <c r="M742" s="308"/>
      <c r="N742" s="303"/>
      <c r="O742" s="305"/>
      <c r="P742" s="305"/>
      <c r="Q742" s="299"/>
      <c r="R742" s="299"/>
      <c r="S742" s="299"/>
    </row>
    <row r="743" spans="1:19" ht="13.5" customHeight="1" x14ac:dyDescent="0.2">
      <c r="A743" s="302" t="str">
        <f>IF(B743="","",ROW()-ROW($A$3)+'Diário 1º PA'!$P$1)</f>
        <v/>
      </c>
      <c r="B743" s="303"/>
      <c r="C743" s="304"/>
      <c r="D743" s="305"/>
      <c r="E743" s="306"/>
      <c r="F743" s="307"/>
      <c r="G743" s="305"/>
      <c r="H743" s="305"/>
      <c r="I743" s="306"/>
      <c r="J743" s="308" t="str">
        <f t="shared" si="2"/>
        <v/>
      </c>
      <c r="K743" s="308"/>
      <c r="L743" s="309"/>
      <c r="M743" s="308"/>
      <c r="N743" s="303"/>
      <c r="O743" s="305"/>
      <c r="P743" s="305"/>
      <c r="Q743" s="299"/>
      <c r="R743" s="299"/>
      <c r="S743" s="299"/>
    </row>
    <row r="744" spans="1:19" ht="13.5" customHeight="1" x14ac:dyDescent="0.2">
      <c r="A744" s="302" t="str">
        <f>IF(B744="","",ROW()-ROW($A$3)+'Diário 1º PA'!$P$1)</f>
        <v/>
      </c>
      <c r="B744" s="303"/>
      <c r="C744" s="304"/>
      <c r="D744" s="305"/>
      <c r="E744" s="306"/>
      <c r="F744" s="307"/>
      <c r="G744" s="305"/>
      <c r="H744" s="305"/>
      <c r="I744" s="306"/>
      <c r="J744" s="308" t="str">
        <f t="shared" si="2"/>
        <v/>
      </c>
      <c r="K744" s="308"/>
      <c r="L744" s="309"/>
      <c r="M744" s="308"/>
      <c r="N744" s="303"/>
      <c r="O744" s="305"/>
      <c r="P744" s="305"/>
      <c r="Q744" s="299"/>
      <c r="R744" s="299"/>
      <c r="S744" s="299"/>
    </row>
    <row r="745" spans="1:19" ht="13.5" customHeight="1" x14ac:dyDescent="0.2">
      <c r="A745" s="302" t="str">
        <f>IF(B745="","",ROW()-ROW($A$3)+'Diário 1º PA'!$P$1)</f>
        <v/>
      </c>
      <c r="B745" s="303"/>
      <c r="C745" s="304"/>
      <c r="D745" s="305"/>
      <c r="E745" s="306"/>
      <c r="F745" s="307"/>
      <c r="G745" s="305"/>
      <c r="H745" s="305"/>
      <c r="I745" s="306"/>
      <c r="J745" s="308" t="str">
        <f t="shared" si="2"/>
        <v/>
      </c>
      <c r="K745" s="308"/>
      <c r="L745" s="309"/>
      <c r="M745" s="308"/>
      <c r="N745" s="303"/>
      <c r="O745" s="305"/>
      <c r="P745" s="305"/>
      <c r="Q745" s="299"/>
      <c r="R745" s="299"/>
      <c r="S745" s="299"/>
    </row>
    <row r="746" spans="1:19" ht="13.5" customHeight="1" x14ac:dyDescent="0.2">
      <c r="A746" s="302" t="str">
        <f>IF(B746="","",ROW()-ROW($A$3)+'Diário 1º PA'!$P$1)</f>
        <v/>
      </c>
      <c r="B746" s="303"/>
      <c r="C746" s="304"/>
      <c r="D746" s="305"/>
      <c r="E746" s="306"/>
      <c r="F746" s="307"/>
      <c r="G746" s="305"/>
      <c r="H746" s="305"/>
      <c r="I746" s="306"/>
      <c r="J746" s="308" t="str">
        <f t="shared" si="2"/>
        <v/>
      </c>
      <c r="K746" s="308"/>
      <c r="L746" s="309"/>
      <c r="M746" s="308"/>
      <c r="N746" s="303"/>
      <c r="O746" s="305"/>
      <c r="P746" s="305"/>
      <c r="Q746" s="299"/>
      <c r="R746" s="299"/>
      <c r="S746" s="299"/>
    </row>
    <row r="747" spans="1:19" ht="13.5" customHeight="1" x14ac:dyDescent="0.2">
      <c r="A747" s="302" t="str">
        <f>IF(B747="","",ROW()-ROW($A$3)+'Diário 1º PA'!$P$1)</f>
        <v/>
      </c>
      <c r="B747" s="303"/>
      <c r="C747" s="304"/>
      <c r="D747" s="305"/>
      <c r="E747" s="306"/>
      <c r="F747" s="307"/>
      <c r="G747" s="305"/>
      <c r="H747" s="305"/>
      <c r="I747" s="306"/>
      <c r="J747" s="308" t="str">
        <f t="shared" si="2"/>
        <v/>
      </c>
      <c r="K747" s="308"/>
      <c r="L747" s="309"/>
      <c r="M747" s="308"/>
      <c r="N747" s="303"/>
      <c r="O747" s="305"/>
      <c r="P747" s="305"/>
      <c r="Q747" s="299"/>
      <c r="R747" s="299"/>
      <c r="S747" s="299"/>
    </row>
    <row r="748" spans="1:19" ht="13.5" customHeight="1" x14ac:dyDescent="0.2">
      <c r="A748" s="302" t="str">
        <f>IF(B748="","",ROW()-ROW($A$3)+'Diário 1º PA'!$P$1)</f>
        <v/>
      </c>
      <c r="B748" s="303"/>
      <c r="C748" s="304"/>
      <c r="D748" s="305"/>
      <c r="E748" s="306"/>
      <c r="F748" s="307"/>
      <c r="G748" s="305"/>
      <c r="H748" s="305"/>
      <c r="I748" s="306"/>
      <c r="J748" s="308" t="str">
        <f t="shared" si="2"/>
        <v/>
      </c>
      <c r="K748" s="308"/>
      <c r="L748" s="309"/>
      <c r="M748" s="308"/>
      <c r="N748" s="303"/>
      <c r="O748" s="305"/>
      <c r="P748" s="305"/>
      <c r="Q748" s="299"/>
      <c r="R748" s="299"/>
      <c r="S748" s="299"/>
    </row>
    <row r="749" spans="1:19" ht="13.5" customHeight="1" x14ac:dyDescent="0.2">
      <c r="A749" s="302" t="str">
        <f>IF(B749="","",ROW()-ROW($A$3)+'Diário 1º PA'!$P$1)</f>
        <v/>
      </c>
      <c r="B749" s="303"/>
      <c r="C749" s="304"/>
      <c r="D749" s="305"/>
      <c r="E749" s="306"/>
      <c r="F749" s="307"/>
      <c r="G749" s="305"/>
      <c r="H749" s="305"/>
      <c r="I749" s="306"/>
      <c r="J749" s="308" t="str">
        <f t="shared" si="2"/>
        <v/>
      </c>
      <c r="K749" s="308"/>
      <c r="L749" s="309"/>
      <c r="M749" s="308"/>
      <c r="N749" s="303"/>
      <c r="O749" s="305"/>
      <c r="P749" s="305"/>
      <c r="Q749" s="299"/>
      <c r="R749" s="299"/>
      <c r="S749" s="299"/>
    </row>
    <row r="750" spans="1:19" ht="13.5" customHeight="1" x14ac:dyDescent="0.2">
      <c r="A750" s="302" t="str">
        <f>IF(B750="","",ROW()-ROW($A$3)+'Diário 1º PA'!$P$1)</f>
        <v/>
      </c>
      <c r="B750" s="303"/>
      <c r="C750" s="304"/>
      <c r="D750" s="305"/>
      <c r="E750" s="306"/>
      <c r="F750" s="307"/>
      <c r="G750" s="305"/>
      <c r="H750" s="305"/>
      <c r="I750" s="306"/>
      <c r="J750" s="308" t="str">
        <f t="shared" si="2"/>
        <v/>
      </c>
      <c r="K750" s="308"/>
      <c r="L750" s="309"/>
      <c r="M750" s="308"/>
      <c r="N750" s="303"/>
      <c r="O750" s="305"/>
      <c r="P750" s="305"/>
      <c r="Q750" s="299"/>
      <c r="R750" s="299"/>
      <c r="S750" s="299"/>
    </row>
    <row r="751" spans="1:19" ht="13.5" customHeight="1" x14ac:dyDescent="0.2">
      <c r="A751" s="302" t="str">
        <f>IF(B751="","",ROW()-ROW($A$3)+'Diário 1º PA'!$P$1)</f>
        <v/>
      </c>
      <c r="B751" s="303"/>
      <c r="C751" s="304"/>
      <c r="D751" s="305"/>
      <c r="E751" s="306"/>
      <c r="F751" s="307"/>
      <c r="G751" s="305"/>
      <c r="H751" s="305"/>
      <c r="I751" s="306"/>
      <c r="J751" s="308" t="str">
        <f t="shared" si="2"/>
        <v/>
      </c>
      <c r="K751" s="308"/>
      <c r="L751" s="309"/>
      <c r="M751" s="308"/>
      <c r="N751" s="303"/>
      <c r="O751" s="305"/>
      <c r="P751" s="305"/>
      <c r="Q751" s="299"/>
      <c r="R751" s="299"/>
      <c r="S751" s="299"/>
    </row>
    <row r="752" spans="1:19" ht="13.5" customHeight="1" x14ac:dyDescent="0.2">
      <c r="A752" s="302" t="str">
        <f>IF(B752="","",ROW()-ROW($A$3)+'Diário 1º PA'!$P$1)</f>
        <v/>
      </c>
      <c r="B752" s="303"/>
      <c r="C752" s="304"/>
      <c r="D752" s="305"/>
      <c r="E752" s="306"/>
      <c r="F752" s="307"/>
      <c r="G752" s="305"/>
      <c r="H752" s="305"/>
      <c r="I752" s="306"/>
      <c r="J752" s="308" t="str">
        <f t="shared" si="2"/>
        <v/>
      </c>
      <c r="K752" s="308"/>
      <c r="L752" s="309"/>
      <c r="M752" s="308"/>
      <c r="N752" s="303"/>
      <c r="O752" s="305"/>
      <c r="P752" s="305"/>
      <c r="Q752" s="299"/>
      <c r="R752" s="299"/>
      <c r="S752" s="299"/>
    </row>
    <row r="753" spans="1:19" ht="13.5" customHeight="1" x14ac:dyDescent="0.2">
      <c r="A753" s="302" t="str">
        <f>IF(B753="","",ROW()-ROW($A$3)+'Diário 1º PA'!$P$1)</f>
        <v/>
      </c>
      <c r="B753" s="303"/>
      <c r="C753" s="304"/>
      <c r="D753" s="305"/>
      <c r="E753" s="306"/>
      <c r="F753" s="307"/>
      <c r="G753" s="305"/>
      <c r="H753" s="305"/>
      <c r="I753" s="306"/>
      <c r="J753" s="308" t="str">
        <f t="shared" si="2"/>
        <v/>
      </c>
      <c r="K753" s="308"/>
      <c r="L753" s="309"/>
      <c r="M753" s="308"/>
      <c r="N753" s="303"/>
      <c r="O753" s="305"/>
      <c r="P753" s="305"/>
      <c r="Q753" s="299"/>
      <c r="R753" s="299"/>
      <c r="S753" s="299"/>
    </row>
    <row r="754" spans="1:19" ht="13.5" customHeight="1" x14ac:dyDescent="0.2">
      <c r="A754" s="302" t="str">
        <f>IF(B754="","",ROW()-ROW($A$3)+'Diário 1º PA'!$P$1)</f>
        <v/>
      </c>
      <c r="B754" s="303"/>
      <c r="C754" s="304"/>
      <c r="D754" s="305"/>
      <c r="E754" s="306"/>
      <c r="F754" s="307"/>
      <c r="G754" s="305"/>
      <c r="H754" s="305"/>
      <c r="I754" s="306"/>
      <c r="J754" s="308" t="str">
        <f t="shared" si="2"/>
        <v/>
      </c>
      <c r="K754" s="308"/>
      <c r="L754" s="309"/>
      <c r="M754" s="308"/>
      <c r="N754" s="303"/>
      <c r="O754" s="305"/>
      <c r="P754" s="305"/>
      <c r="Q754" s="299"/>
      <c r="R754" s="299"/>
      <c r="S754" s="299"/>
    </row>
    <row r="755" spans="1:19" ht="13.5" customHeight="1" x14ac:dyDescent="0.2">
      <c r="A755" s="302" t="str">
        <f>IF(B755="","",ROW()-ROW($A$3)+'Diário 1º PA'!$P$1)</f>
        <v/>
      </c>
      <c r="B755" s="303"/>
      <c r="C755" s="304"/>
      <c r="D755" s="305"/>
      <c r="E755" s="306"/>
      <c r="F755" s="307"/>
      <c r="G755" s="305"/>
      <c r="H755" s="305"/>
      <c r="I755" s="306"/>
      <c r="J755" s="308" t="str">
        <f t="shared" si="2"/>
        <v/>
      </c>
      <c r="K755" s="308"/>
      <c r="L755" s="309"/>
      <c r="M755" s="308"/>
      <c r="N755" s="303"/>
      <c r="O755" s="305"/>
      <c r="P755" s="305"/>
      <c r="Q755" s="299"/>
      <c r="R755" s="299"/>
      <c r="S755" s="299"/>
    </row>
    <row r="756" spans="1:19" ht="13.5" customHeight="1" x14ac:dyDescent="0.2">
      <c r="A756" s="302" t="str">
        <f>IF(B756="","",ROW()-ROW($A$3)+'Diário 1º PA'!$P$1)</f>
        <v/>
      </c>
      <c r="B756" s="303"/>
      <c r="C756" s="304"/>
      <c r="D756" s="305"/>
      <c r="E756" s="306"/>
      <c r="F756" s="307"/>
      <c r="G756" s="305"/>
      <c r="H756" s="305"/>
      <c r="I756" s="306"/>
      <c r="J756" s="308" t="str">
        <f t="shared" si="2"/>
        <v/>
      </c>
      <c r="K756" s="308"/>
      <c r="L756" s="309"/>
      <c r="M756" s="308"/>
      <c r="N756" s="303"/>
      <c r="O756" s="305"/>
      <c r="P756" s="305"/>
      <c r="Q756" s="299"/>
      <c r="R756" s="299"/>
      <c r="S756" s="299"/>
    </row>
    <row r="757" spans="1:19" ht="13.5" customHeight="1" x14ac:dyDescent="0.2">
      <c r="A757" s="302" t="str">
        <f>IF(B757="","",ROW()-ROW($A$3)+'Diário 1º PA'!$P$1)</f>
        <v/>
      </c>
      <c r="B757" s="303"/>
      <c r="C757" s="304"/>
      <c r="D757" s="305"/>
      <c r="E757" s="306"/>
      <c r="F757" s="307"/>
      <c r="G757" s="305"/>
      <c r="H757" s="305"/>
      <c r="I757" s="306"/>
      <c r="J757" s="308" t="str">
        <f t="shared" si="2"/>
        <v/>
      </c>
      <c r="K757" s="308"/>
      <c r="L757" s="309"/>
      <c r="M757" s="308"/>
      <c r="N757" s="303"/>
      <c r="O757" s="305"/>
      <c r="P757" s="305"/>
      <c r="Q757" s="299"/>
      <c r="R757" s="299"/>
      <c r="S757" s="299"/>
    </row>
    <row r="758" spans="1:19" ht="13.5" customHeight="1" x14ac:dyDescent="0.2">
      <c r="A758" s="302" t="str">
        <f>IF(B758="","",ROW()-ROW($A$3)+'Diário 1º PA'!$P$1)</f>
        <v/>
      </c>
      <c r="B758" s="303"/>
      <c r="C758" s="304"/>
      <c r="D758" s="305"/>
      <c r="E758" s="306"/>
      <c r="F758" s="307"/>
      <c r="G758" s="305"/>
      <c r="H758" s="305"/>
      <c r="I758" s="306"/>
      <c r="J758" s="308" t="str">
        <f t="shared" si="2"/>
        <v/>
      </c>
      <c r="K758" s="308"/>
      <c r="L758" s="309"/>
      <c r="M758" s="308"/>
      <c r="N758" s="303"/>
      <c r="O758" s="305"/>
      <c r="P758" s="305"/>
      <c r="Q758" s="299"/>
      <c r="R758" s="299"/>
      <c r="S758" s="299"/>
    </row>
    <row r="759" spans="1:19" ht="13.5" customHeight="1" x14ac:dyDescent="0.2">
      <c r="A759" s="302" t="str">
        <f>IF(B759="","",ROW()-ROW($A$3)+'Diário 1º PA'!$P$1)</f>
        <v/>
      </c>
      <c r="B759" s="303"/>
      <c r="C759" s="304"/>
      <c r="D759" s="305"/>
      <c r="E759" s="306"/>
      <c r="F759" s="307"/>
      <c r="G759" s="305"/>
      <c r="H759" s="305"/>
      <c r="I759" s="306"/>
      <c r="J759" s="308" t="str">
        <f t="shared" si="2"/>
        <v/>
      </c>
      <c r="K759" s="308"/>
      <c r="L759" s="309"/>
      <c r="M759" s="308"/>
      <c r="N759" s="303"/>
      <c r="O759" s="305"/>
      <c r="P759" s="305"/>
      <c r="Q759" s="299"/>
      <c r="R759" s="299"/>
      <c r="S759" s="299"/>
    </row>
    <row r="760" spans="1:19" ht="13.5" customHeight="1" x14ac:dyDescent="0.2">
      <c r="A760" s="302" t="str">
        <f>IF(B760="","",ROW()-ROW($A$3)+'Diário 1º PA'!$P$1)</f>
        <v/>
      </c>
      <c r="B760" s="303"/>
      <c r="C760" s="304"/>
      <c r="D760" s="305"/>
      <c r="E760" s="306"/>
      <c r="F760" s="307"/>
      <c r="G760" s="305"/>
      <c r="H760" s="305"/>
      <c r="I760" s="306"/>
      <c r="J760" s="308" t="str">
        <f t="shared" si="2"/>
        <v/>
      </c>
      <c r="K760" s="308"/>
      <c r="L760" s="309"/>
      <c r="M760" s="308"/>
      <c r="N760" s="303"/>
      <c r="O760" s="305"/>
      <c r="P760" s="305"/>
      <c r="Q760" s="299"/>
      <c r="R760" s="299"/>
      <c r="S760" s="299"/>
    </row>
    <row r="761" spans="1:19" ht="13.5" customHeight="1" x14ac:dyDescent="0.2">
      <c r="A761" s="302" t="str">
        <f>IF(B761="","",ROW()-ROW($A$3)+'Diário 1º PA'!$P$1)</f>
        <v/>
      </c>
      <c r="B761" s="303"/>
      <c r="C761" s="304"/>
      <c r="D761" s="305"/>
      <c r="E761" s="306"/>
      <c r="F761" s="307"/>
      <c r="G761" s="305"/>
      <c r="H761" s="305"/>
      <c r="I761" s="306"/>
      <c r="J761" s="308" t="str">
        <f t="shared" si="2"/>
        <v/>
      </c>
      <c r="K761" s="308"/>
      <c r="L761" s="309"/>
      <c r="M761" s="308"/>
      <c r="N761" s="303"/>
      <c r="O761" s="305"/>
      <c r="P761" s="305"/>
      <c r="Q761" s="299"/>
      <c r="R761" s="299"/>
      <c r="S761" s="299"/>
    </row>
    <row r="762" spans="1:19" ht="13.5" customHeight="1" x14ac:dyDescent="0.2">
      <c r="A762" s="302" t="str">
        <f>IF(B762="","",ROW()-ROW($A$3)+'Diário 1º PA'!$P$1)</f>
        <v/>
      </c>
      <c r="B762" s="303"/>
      <c r="C762" s="304"/>
      <c r="D762" s="305"/>
      <c r="E762" s="306"/>
      <c r="F762" s="307"/>
      <c r="G762" s="305"/>
      <c r="H762" s="305"/>
      <c r="I762" s="306"/>
      <c r="J762" s="308" t="str">
        <f t="shared" si="2"/>
        <v/>
      </c>
      <c r="K762" s="308"/>
      <c r="L762" s="309"/>
      <c r="M762" s="308"/>
      <c r="N762" s="303"/>
      <c r="O762" s="305"/>
      <c r="P762" s="305"/>
      <c r="Q762" s="299"/>
      <c r="R762" s="299"/>
      <c r="S762" s="299"/>
    </row>
    <row r="763" spans="1:19" ht="13.5" customHeight="1" x14ac:dyDescent="0.2">
      <c r="A763" s="302" t="str">
        <f>IF(B763="","",ROW()-ROW($A$3)+'Diário 1º PA'!$P$1)</f>
        <v/>
      </c>
      <c r="B763" s="303"/>
      <c r="C763" s="304"/>
      <c r="D763" s="305"/>
      <c r="E763" s="306"/>
      <c r="F763" s="307"/>
      <c r="G763" s="305"/>
      <c r="H763" s="305"/>
      <c r="I763" s="306"/>
      <c r="J763" s="308" t="str">
        <f t="shared" si="2"/>
        <v/>
      </c>
      <c r="K763" s="308"/>
      <c r="L763" s="309"/>
      <c r="M763" s="308"/>
      <c r="N763" s="303"/>
      <c r="O763" s="305"/>
      <c r="P763" s="305"/>
      <c r="Q763" s="299"/>
      <c r="R763" s="299"/>
      <c r="S763" s="299"/>
    </row>
    <row r="764" spans="1:19" ht="13.5" customHeight="1" x14ac:dyDescent="0.2">
      <c r="A764" s="302" t="str">
        <f>IF(B764="","",ROW()-ROW($A$3)+'Diário 1º PA'!$P$1)</f>
        <v/>
      </c>
      <c r="B764" s="303"/>
      <c r="C764" s="304"/>
      <c r="D764" s="305"/>
      <c r="E764" s="306"/>
      <c r="F764" s="307"/>
      <c r="G764" s="305"/>
      <c r="H764" s="305"/>
      <c r="I764" s="306"/>
      <c r="J764" s="308" t="str">
        <f t="shared" si="2"/>
        <v/>
      </c>
      <c r="K764" s="308"/>
      <c r="L764" s="309"/>
      <c r="M764" s="308"/>
      <c r="N764" s="303"/>
      <c r="O764" s="305"/>
      <c r="P764" s="305"/>
      <c r="Q764" s="299"/>
      <c r="R764" s="299"/>
      <c r="S764" s="299"/>
    </row>
    <row r="765" spans="1:19" ht="13.5" customHeight="1" x14ac:dyDescent="0.2">
      <c r="A765" s="302" t="str">
        <f>IF(B765="","",ROW()-ROW($A$3)+'Diário 1º PA'!$P$1)</f>
        <v/>
      </c>
      <c r="B765" s="303"/>
      <c r="C765" s="304"/>
      <c r="D765" s="305"/>
      <c r="E765" s="306"/>
      <c r="F765" s="307"/>
      <c r="G765" s="305"/>
      <c r="H765" s="305"/>
      <c r="I765" s="306"/>
      <c r="J765" s="308" t="str">
        <f t="shared" si="2"/>
        <v/>
      </c>
      <c r="K765" s="308"/>
      <c r="L765" s="309"/>
      <c r="M765" s="308"/>
      <c r="N765" s="303"/>
      <c r="O765" s="305"/>
      <c r="P765" s="305"/>
      <c r="Q765" s="299"/>
      <c r="R765" s="299"/>
      <c r="S765" s="299"/>
    </row>
    <row r="766" spans="1:19" ht="13.5" customHeight="1" x14ac:dyDescent="0.2">
      <c r="A766" s="302" t="str">
        <f>IF(B766="","",ROW()-ROW($A$3)+'Diário 1º PA'!$P$1)</f>
        <v/>
      </c>
      <c r="B766" s="303"/>
      <c r="C766" s="304"/>
      <c r="D766" s="305"/>
      <c r="E766" s="306"/>
      <c r="F766" s="307"/>
      <c r="G766" s="305"/>
      <c r="H766" s="305"/>
      <c r="I766" s="306"/>
      <c r="J766" s="308" t="str">
        <f t="shared" si="2"/>
        <v/>
      </c>
      <c r="K766" s="308"/>
      <c r="L766" s="309"/>
      <c r="M766" s="308"/>
      <c r="N766" s="303"/>
      <c r="O766" s="305"/>
      <c r="P766" s="305"/>
      <c r="Q766" s="299"/>
      <c r="R766" s="299"/>
      <c r="S766" s="299"/>
    </row>
    <row r="767" spans="1:19" ht="13.5" customHeight="1" x14ac:dyDescent="0.2">
      <c r="A767" s="302" t="str">
        <f>IF(B767="","",ROW()-ROW($A$3)+'Diário 1º PA'!$P$1)</f>
        <v/>
      </c>
      <c r="B767" s="303"/>
      <c r="C767" s="304"/>
      <c r="D767" s="305"/>
      <c r="E767" s="306"/>
      <c r="F767" s="307"/>
      <c r="G767" s="305"/>
      <c r="H767" s="305"/>
      <c r="I767" s="306"/>
      <c r="J767" s="308" t="str">
        <f t="shared" si="2"/>
        <v/>
      </c>
      <c r="K767" s="308"/>
      <c r="L767" s="309"/>
      <c r="M767" s="308"/>
      <c r="N767" s="303"/>
      <c r="O767" s="305"/>
      <c r="P767" s="305"/>
      <c r="Q767" s="299"/>
      <c r="R767" s="299"/>
      <c r="S767" s="299"/>
    </row>
    <row r="768" spans="1:19" ht="13.5" customHeight="1" x14ac:dyDescent="0.2">
      <c r="A768" s="302" t="str">
        <f>IF(B768="","",ROW()-ROW($A$3)+'Diário 1º PA'!$P$1)</f>
        <v/>
      </c>
      <c r="B768" s="303"/>
      <c r="C768" s="304"/>
      <c r="D768" s="305"/>
      <c r="E768" s="306"/>
      <c r="F768" s="307"/>
      <c r="G768" s="305"/>
      <c r="H768" s="305"/>
      <c r="I768" s="306"/>
      <c r="J768" s="308" t="str">
        <f t="shared" si="2"/>
        <v/>
      </c>
      <c r="K768" s="308"/>
      <c r="L768" s="309"/>
      <c r="M768" s="308"/>
      <c r="N768" s="303"/>
      <c r="O768" s="305"/>
      <c r="P768" s="305"/>
      <c r="Q768" s="299"/>
      <c r="R768" s="299"/>
      <c r="S768" s="299"/>
    </row>
    <row r="769" spans="1:19" ht="13.5" customHeight="1" x14ac:dyDescent="0.2">
      <c r="A769" s="302" t="str">
        <f>IF(B769="","",ROW()-ROW($A$3)+'Diário 1º PA'!$P$1)</f>
        <v/>
      </c>
      <c r="B769" s="303"/>
      <c r="C769" s="304"/>
      <c r="D769" s="305"/>
      <c r="E769" s="306"/>
      <c r="F769" s="307"/>
      <c r="G769" s="305"/>
      <c r="H769" s="305"/>
      <c r="I769" s="306"/>
      <c r="J769" s="308" t="str">
        <f t="shared" ref="J769:J1023" si="3">IF(P769="","",IF(LEN(P769)&gt;14,P769,"CPF Protegido - LGPD"))</f>
        <v/>
      </c>
      <c r="K769" s="308"/>
      <c r="L769" s="309"/>
      <c r="M769" s="308"/>
      <c r="N769" s="303"/>
      <c r="O769" s="305"/>
      <c r="P769" s="305"/>
      <c r="Q769" s="299"/>
      <c r="R769" s="299"/>
      <c r="S769" s="299"/>
    </row>
    <row r="770" spans="1:19" ht="13.5" customHeight="1" x14ac:dyDescent="0.2">
      <c r="A770" s="302" t="str">
        <f>IF(B770="","",ROW()-ROW($A$3)+'Diário 1º PA'!$P$1)</f>
        <v/>
      </c>
      <c r="B770" s="303"/>
      <c r="C770" s="304"/>
      <c r="D770" s="305"/>
      <c r="E770" s="306"/>
      <c r="F770" s="307"/>
      <c r="G770" s="305"/>
      <c r="H770" s="305"/>
      <c r="I770" s="306"/>
      <c r="J770" s="308" t="str">
        <f t="shared" si="3"/>
        <v/>
      </c>
      <c r="K770" s="308"/>
      <c r="L770" s="309"/>
      <c r="M770" s="308"/>
      <c r="N770" s="303"/>
      <c r="O770" s="305"/>
      <c r="P770" s="305"/>
      <c r="Q770" s="299"/>
      <c r="R770" s="299"/>
      <c r="S770" s="299"/>
    </row>
    <row r="771" spans="1:19" ht="13.5" customHeight="1" x14ac:dyDescent="0.2">
      <c r="A771" s="302" t="str">
        <f>IF(B771="","",ROW()-ROW($A$3)+'Diário 1º PA'!$P$1)</f>
        <v/>
      </c>
      <c r="B771" s="303"/>
      <c r="C771" s="304"/>
      <c r="D771" s="305"/>
      <c r="E771" s="306"/>
      <c r="F771" s="307"/>
      <c r="G771" s="305"/>
      <c r="H771" s="305"/>
      <c r="I771" s="306"/>
      <c r="J771" s="308" t="str">
        <f t="shared" si="3"/>
        <v/>
      </c>
      <c r="K771" s="308"/>
      <c r="L771" s="309"/>
      <c r="M771" s="308"/>
      <c r="N771" s="303"/>
      <c r="O771" s="305"/>
      <c r="P771" s="305"/>
      <c r="Q771" s="299"/>
      <c r="R771" s="299"/>
      <c r="S771" s="299"/>
    </row>
    <row r="772" spans="1:19" ht="13.5" customHeight="1" x14ac:dyDescent="0.2">
      <c r="A772" s="302" t="str">
        <f>IF(B772="","",ROW()-ROW($A$3)+'Diário 1º PA'!$P$1)</f>
        <v/>
      </c>
      <c r="B772" s="303"/>
      <c r="C772" s="304"/>
      <c r="D772" s="305"/>
      <c r="E772" s="306"/>
      <c r="F772" s="307"/>
      <c r="G772" s="305"/>
      <c r="H772" s="305"/>
      <c r="I772" s="306"/>
      <c r="J772" s="308" t="str">
        <f t="shared" si="3"/>
        <v/>
      </c>
      <c r="K772" s="308"/>
      <c r="L772" s="309"/>
      <c r="M772" s="308"/>
      <c r="N772" s="303"/>
      <c r="O772" s="305"/>
      <c r="P772" s="305"/>
      <c r="Q772" s="299"/>
      <c r="R772" s="299"/>
      <c r="S772" s="299"/>
    </row>
    <row r="773" spans="1:19" ht="13.5" customHeight="1" x14ac:dyDescent="0.2">
      <c r="A773" s="302" t="str">
        <f>IF(B773="","",ROW()-ROW($A$3)+'Diário 1º PA'!$P$1)</f>
        <v/>
      </c>
      <c r="B773" s="303"/>
      <c r="C773" s="304"/>
      <c r="D773" s="305"/>
      <c r="E773" s="306"/>
      <c r="F773" s="307"/>
      <c r="G773" s="305"/>
      <c r="H773" s="305"/>
      <c r="I773" s="306"/>
      <c r="J773" s="308" t="str">
        <f t="shared" si="3"/>
        <v/>
      </c>
      <c r="K773" s="308"/>
      <c r="L773" s="309"/>
      <c r="M773" s="308"/>
      <c r="N773" s="303"/>
      <c r="O773" s="305"/>
      <c r="P773" s="305"/>
      <c r="Q773" s="299"/>
      <c r="R773" s="299"/>
      <c r="S773" s="299"/>
    </row>
    <row r="774" spans="1:19" ht="13.5" customHeight="1" x14ac:dyDescent="0.2">
      <c r="A774" s="302" t="str">
        <f>IF(B774="","",ROW()-ROW($A$3)+'Diário 1º PA'!$P$1)</f>
        <v/>
      </c>
      <c r="B774" s="303"/>
      <c r="C774" s="304"/>
      <c r="D774" s="305"/>
      <c r="E774" s="306"/>
      <c r="F774" s="307"/>
      <c r="G774" s="305"/>
      <c r="H774" s="305"/>
      <c r="I774" s="306"/>
      <c r="J774" s="308" t="str">
        <f t="shared" si="3"/>
        <v/>
      </c>
      <c r="K774" s="308"/>
      <c r="L774" s="309"/>
      <c r="M774" s="308"/>
      <c r="N774" s="303"/>
      <c r="O774" s="305"/>
      <c r="P774" s="305"/>
      <c r="Q774" s="299"/>
      <c r="R774" s="299"/>
      <c r="S774" s="299"/>
    </row>
    <row r="775" spans="1:19" ht="13.5" customHeight="1" x14ac:dyDescent="0.2">
      <c r="A775" s="302" t="str">
        <f>IF(B775="","",ROW()-ROW($A$3)+'Diário 1º PA'!$P$1)</f>
        <v/>
      </c>
      <c r="B775" s="303"/>
      <c r="C775" s="304"/>
      <c r="D775" s="305"/>
      <c r="E775" s="306"/>
      <c r="F775" s="307"/>
      <c r="G775" s="305"/>
      <c r="H775" s="305"/>
      <c r="I775" s="306"/>
      <c r="J775" s="308" t="str">
        <f t="shared" si="3"/>
        <v/>
      </c>
      <c r="K775" s="308"/>
      <c r="L775" s="309"/>
      <c r="M775" s="308"/>
      <c r="N775" s="303"/>
      <c r="O775" s="305"/>
      <c r="P775" s="305"/>
      <c r="Q775" s="299"/>
      <c r="R775" s="299"/>
      <c r="S775" s="299"/>
    </row>
    <row r="776" spans="1:19" ht="13.5" customHeight="1" x14ac:dyDescent="0.2">
      <c r="A776" s="302" t="str">
        <f>IF(B776="","",ROW()-ROW($A$3)+'Diário 1º PA'!$P$1)</f>
        <v/>
      </c>
      <c r="B776" s="303"/>
      <c r="C776" s="304"/>
      <c r="D776" s="305"/>
      <c r="E776" s="306"/>
      <c r="F776" s="307"/>
      <c r="G776" s="305"/>
      <c r="H776" s="305"/>
      <c r="I776" s="306"/>
      <c r="J776" s="308" t="str">
        <f t="shared" si="3"/>
        <v/>
      </c>
      <c r="K776" s="308"/>
      <c r="L776" s="309"/>
      <c r="M776" s="308"/>
      <c r="N776" s="303"/>
      <c r="O776" s="305"/>
      <c r="P776" s="305"/>
      <c r="Q776" s="299"/>
      <c r="R776" s="299"/>
      <c r="S776" s="299"/>
    </row>
    <row r="777" spans="1:19" ht="13.5" customHeight="1" x14ac:dyDescent="0.2">
      <c r="A777" s="302" t="str">
        <f>IF(B777="","",ROW()-ROW($A$3)+'Diário 1º PA'!$P$1)</f>
        <v/>
      </c>
      <c r="B777" s="303"/>
      <c r="C777" s="304"/>
      <c r="D777" s="305"/>
      <c r="E777" s="306"/>
      <c r="F777" s="307"/>
      <c r="G777" s="305"/>
      <c r="H777" s="305"/>
      <c r="I777" s="306"/>
      <c r="J777" s="308" t="str">
        <f t="shared" si="3"/>
        <v/>
      </c>
      <c r="K777" s="308"/>
      <c r="L777" s="309"/>
      <c r="M777" s="308"/>
      <c r="N777" s="303"/>
      <c r="O777" s="305"/>
      <c r="P777" s="305"/>
      <c r="Q777" s="299"/>
      <c r="R777" s="299"/>
      <c r="S777" s="299"/>
    </row>
    <row r="778" spans="1:19" ht="13.5" customHeight="1" x14ac:dyDescent="0.2">
      <c r="A778" s="302" t="str">
        <f>IF(B778="","",ROW()-ROW($A$3)+'Diário 1º PA'!$P$1)</f>
        <v/>
      </c>
      <c r="B778" s="303"/>
      <c r="C778" s="304"/>
      <c r="D778" s="305"/>
      <c r="E778" s="306"/>
      <c r="F778" s="307"/>
      <c r="G778" s="305"/>
      <c r="H778" s="305"/>
      <c r="I778" s="306"/>
      <c r="J778" s="308" t="str">
        <f t="shared" si="3"/>
        <v/>
      </c>
      <c r="K778" s="308"/>
      <c r="L778" s="309"/>
      <c r="M778" s="308"/>
      <c r="N778" s="303"/>
      <c r="O778" s="305"/>
      <c r="P778" s="305"/>
      <c r="Q778" s="299"/>
      <c r="R778" s="299"/>
      <c r="S778" s="299"/>
    </row>
    <row r="779" spans="1:19" ht="13.5" customHeight="1" x14ac:dyDescent="0.2">
      <c r="A779" s="302" t="str">
        <f>IF(B779="","",ROW()-ROW($A$3)+'Diário 1º PA'!$P$1)</f>
        <v/>
      </c>
      <c r="B779" s="303"/>
      <c r="C779" s="304"/>
      <c r="D779" s="305"/>
      <c r="E779" s="306"/>
      <c r="F779" s="307"/>
      <c r="G779" s="305"/>
      <c r="H779" s="305"/>
      <c r="I779" s="306"/>
      <c r="J779" s="308" t="str">
        <f t="shared" si="3"/>
        <v/>
      </c>
      <c r="K779" s="308"/>
      <c r="L779" s="309"/>
      <c r="M779" s="308"/>
      <c r="N779" s="303"/>
      <c r="O779" s="305"/>
      <c r="P779" s="305"/>
      <c r="Q779" s="299"/>
      <c r="R779" s="299"/>
      <c r="S779" s="299"/>
    </row>
    <row r="780" spans="1:19" ht="13.5" customHeight="1" x14ac:dyDescent="0.2">
      <c r="A780" s="302" t="str">
        <f>IF(B780="","",ROW()-ROW($A$3)+'Diário 1º PA'!$P$1)</f>
        <v/>
      </c>
      <c r="B780" s="303"/>
      <c r="C780" s="304"/>
      <c r="D780" s="305"/>
      <c r="E780" s="306"/>
      <c r="F780" s="307"/>
      <c r="G780" s="305"/>
      <c r="H780" s="305"/>
      <c r="I780" s="306"/>
      <c r="J780" s="308" t="str">
        <f t="shared" si="3"/>
        <v/>
      </c>
      <c r="K780" s="308"/>
      <c r="L780" s="309"/>
      <c r="M780" s="308"/>
      <c r="N780" s="303"/>
      <c r="O780" s="305"/>
      <c r="P780" s="305"/>
      <c r="Q780" s="299"/>
      <c r="R780" s="299"/>
      <c r="S780" s="299"/>
    </row>
    <row r="781" spans="1:19" ht="13.5" customHeight="1" x14ac:dyDescent="0.2">
      <c r="A781" s="302" t="str">
        <f>IF(B781="","",ROW()-ROW($A$3)+'Diário 1º PA'!$P$1)</f>
        <v/>
      </c>
      <c r="B781" s="303"/>
      <c r="C781" s="304"/>
      <c r="D781" s="305"/>
      <c r="E781" s="306"/>
      <c r="F781" s="307"/>
      <c r="G781" s="305"/>
      <c r="H781" s="305"/>
      <c r="I781" s="306"/>
      <c r="J781" s="308" t="str">
        <f t="shared" si="3"/>
        <v/>
      </c>
      <c r="K781" s="308"/>
      <c r="L781" s="309"/>
      <c r="M781" s="308"/>
      <c r="N781" s="303"/>
      <c r="O781" s="305"/>
      <c r="P781" s="305"/>
      <c r="Q781" s="299"/>
      <c r="R781" s="299"/>
      <c r="S781" s="299"/>
    </row>
    <row r="782" spans="1:19" ht="13.5" customHeight="1" x14ac:dyDescent="0.2">
      <c r="A782" s="302" t="str">
        <f>IF(B782="","",ROW()-ROW($A$3)+'Diário 1º PA'!$P$1)</f>
        <v/>
      </c>
      <c r="B782" s="303"/>
      <c r="C782" s="304"/>
      <c r="D782" s="305"/>
      <c r="E782" s="306"/>
      <c r="F782" s="307"/>
      <c r="G782" s="305"/>
      <c r="H782" s="305"/>
      <c r="I782" s="306"/>
      <c r="J782" s="308" t="str">
        <f t="shared" si="3"/>
        <v/>
      </c>
      <c r="K782" s="308"/>
      <c r="L782" s="309"/>
      <c r="M782" s="308"/>
      <c r="N782" s="303"/>
      <c r="O782" s="305"/>
      <c r="P782" s="305"/>
      <c r="Q782" s="299"/>
      <c r="R782" s="299"/>
      <c r="S782" s="299"/>
    </row>
    <row r="783" spans="1:19" ht="13.5" customHeight="1" x14ac:dyDescent="0.2">
      <c r="A783" s="302" t="str">
        <f>IF(B783="","",ROW()-ROW($A$3)+'Diário 1º PA'!$P$1)</f>
        <v/>
      </c>
      <c r="B783" s="303"/>
      <c r="C783" s="304"/>
      <c r="D783" s="305"/>
      <c r="E783" s="306"/>
      <c r="F783" s="307"/>
      <c r="G783" s="305"/>
      <c r="H783" s="305"/>
      <c r="I783" s="306"/>
      <c r="J783" s="308" t="str">
        <f t="shared" si="3"/>
        <v/>
      </c>
      <c r="K783" s="308"/>
      <c r="L783" s="309"/>
      <c r="M783" s="308"/>
      <c r="N783" s="303"/>
      <c r="O783" s="305"/>
      <c r="P783" s="305"/>
      <c r="Q783" s="299"/>
      <c r="R783" s="299"/>
      <c r="S783" s="299"/>
    </row>
    <row r="784" spans="1:19" ht="13.5" customHeight="1" x14ac:dyDescent="0.2">
      <c r="A784" s="302" t="str">
        <f>IF(B784="","",ROW()-ROW($A$3)+'Diário 1º PA'!$P$1)</f>
        <v/>
      </c>
      <c r="B784" s="303"/>
      <c r="C784" s="304"/>
      <c r="D784" s="305"/>
      <c r="E784" s="306"/>
      <c r="F784" s="307"/>
      <c r="G784" s="305"/>
      <c r="H784" s="305"/>
      <c r="I784" s="306"/>
      <c r="J784" s="308" t="str">
        <f t="shared" si="3"/>
        <v/>
      </c>
      <c r="K784" s="308"/>
      <c r="L784" s="309"/>
      <c r="M784" s="308"/>
      <c r="N784" s="303"/>
      <c r="O784" s="305"/>
      <c r="P784" s="305"/>
      <c r="Q784" s="299"/>
      <c r="R784" s="299"/>
      <c r="S784" s="299"/>
    </row>
    <row r="785" spans="1:19" ht="13.5" customHeight="1" x14ac:dyDescent="0.2">
      <c r="A785" s="302" t="str">
        <f>IF(B785="","",ROW()-ROW($A$3)+'Diário 1º PA'!$P$1)</f>
        <v/>
      </c>
      <c r="B785" s="303"/>
      <c r="C785" s="304"/>
      <c r="D785" s="305"/>
      <c r="E785" s="306"/>
      <c r="F785" s="307"/>
      <c r="G785" s="305"/>
      <c r="H785" s="305"/>
      <c r="I785" s="306"/>
      <c r="J785" s="308" t="str">
        <f t="shared" si="3"/>
        <v/>
      </c>
      <c r="K785" s="308"/>
      <c r="L785" s="309"/>
      <c r="M785" s="308"/>
      <c r="N785" s="303"/>
      <c r="O785" s="305"/>
      <c r="P785" s="305"/>
      <c r="Q785" s="299"/>
      <c r="R785" s="299"/>
      <c r="S785" s="299"/>
    </row>
    <row r="786" spans="1:19" ht="13.5" customHeight="1" x14ac:dyDescent="0.2">
      <c r="A786" s="302" t="str">
        <f>IF(B786="","",ROW()-ROW($A$3)+'Diário 1º PA'!$P$1)</f>
        <v/>
      </c>
      <c r="B786" s="303"/>
      <c r="C786" s="304"/>
      <c r="D786" s="305"/>
      <c r="E786" s="306"/>
      <c r="F786" s="307"/>
      <c r="G786" s="305"/>
      <c r="H786" s="305"/>
      <c r="I786" s="306"/>
      <c r="J786" s="308" t="str">
        <f t="shared" si="3"/>
        <v/>
      </c>
      <c r="K786" s="308"/>
      <c r="L786" s="309"/>
      <c r="M786" s="308"/>
      <c r="N786" s="303"/>
      <c r="O786" s="305"/>
      <c r="P786" s="305"/>
      <c r="Q786" s="299"/>
      <c r="R786" s="299"/>
      <c r="S786" s="299"/>
    </row>
    <row r="787" spans="1:19" ht="13.5" customHeight="1" x14ac:dyDescent="0.2">
      <c r="A787" s="302" t="str">
        <f>IF(B787="","",ROW()-ROW($A$3)+'Diário 1º PA'!$P$1)</f>
        <v/>
      </c>
      <c r="B787" s="303"/>
      <c r="C787" s="304"/>
      <c r="D787" s="305"/>
      <c r="E787" s="306"/>
      <c r="F787" s="307"/>
      <c r="G787" s="305"/>
      <c r="H787" s="305"/>
      <c r="I787" s="306"/>
      <c r="J787" s="308" t="str">
        <f t="shared" si="3"/>
        <v/>
      </c>
      <c r="K787" s="308"/>
      <c r="L787" s="309"/>
      <c r="M787" s="308"/>
      <c r="N787" s="303"/>
      <c r="O787" s="305"/>
      <c r="P787" s="305"/>
      <c r="Q787" s="299"/>
      <c r="R787" s="299"/>
      <c r="S787" s="299"/>
    </row>
    <row r="788" spans="1:19" ht="13.5" customHeight="1" x14ac:dyDescent="0.2">
      <c r="A788" s="302" t="str">
        <f>IF(B788="","",ROW()-ROW($A$3)+'Diário 1º PA'!$P$1)</f>
        <v/>
      </c>
      <c r="B788" s="303"/>
      <c r="C788" s="304"/>
      <c r="D788" s="305"/>
      <c r="E788" s="306"/>
      <c r="F788" s="307"/>
      <c r="G788" s="305"/>
      <c r="H788" s="305"/>
      <c r="I788" s="306"/>
      <c r="J788" s="308" t="str">
        <f t="shared" si="3"/>
        <v/>
      </c>
      <c r="K788" s="308"/>
      <c r="L788" s="309"/>
      <c r="M788" s="308"/>
      <c r="N788" s="303"/>
      <c r="O788" s="305"/>
      <c r="P788" s="305"/>
      <c r="Q788" s="299"/>
      <c r="R788" s="299"/>
      <c r="S788" s="299"/>
    </row>
    <row r="789" spans="1:19" ht="13.5" customHeight="1" x14ac:dyDescent="0.2">
      <c r="A789" s="302" t="str">
        <f>IF(B789="","",ROW()-ROW($A$3)+'Diário 1º PA'!$P$1)</f>
        <v/>
      </c>
      <c r="B789" s="303"/>
      <c r="C789" s="304"/>
      <c r="D789" s="305"/>
      <c r="E789" s="306"/>
      <c r="F789" s="307"/>
      <c r="G789" s="305"/>
      <c r="H789" s="305"/>
      <c r="I789" s="306"/>
      <c r="J789" s="308" t="str">
        <f t="shared" si="3"/>
        <v/>
      </c>
      <c r="K789" s="308"/>
      <c r="L789" s="309"/>
      <c r="M789" s="308"/>
      <c r="N789" s="303"/>
      <c r="O789" s="305"/>
      <c r="P789" s="305"/>
      <c r="Q789" s="299"/>
      <c r="R789" s="299"/>
      <c r="S789" s="299"/>
    </row>
    <row r="790" spans="1:19" ht="13.5" customHeight="1" x14ac:dyDescent="0.2">
      <c r="A790" s="302" t="str">
        <f>IF(B790="","",ROW()-ROW($A$3)+'Diário 1º PA'!$P$1)</f>
        <v/>
      </c>
      <c r="B790" s="303"/>
      <c r="C790" s="304"/>
      <c r="D790" s="305"/>
      <c r="E790" s="306"/>
      <c r="F790" s="307"/>
      <c r="G790" s="305"/>
      <c r="H790" s="305"/>
      <c r="I790" s="306"/>
      <c r="J790" s="308" t="str">
        <f t="shared" si="3"/>
        <v/>
      </c>
      <c r="K790" s="308"/>
      <c r="L790" s="309"/>
      <c r="M790" s="308"/>
      <c r="N790" s="303"/>
      <c r="O790" s="305"/>
      <c r="P790" s="305"/>
      <c r="Q790" s="299"/>
      <c r="R790" s="299"/>
      <c r="S790" s="299"/>
    </row>
    <row r="791" spans="1:19" ht="13.5" customHeight="1" x14ac:dyDescent="0.2">
      <c r="A791" s="302" t="str">
        <f>IF(B791="","",ROW()-ROW($A$3)+'Diário 1º PA'!$P$1)</f>
        <v/>
      </c>
      <c r="B791" s="303"/>
      <c r="C791" s="304"/>
      <c r="D791" s="305"/>
      <c r="E791" s="306"/>
      <c r="F791" s="307"/>
      <c r="G791" s="305"/>
      <c r="H791" s="305"/>
      <c r="I791" s="306"/>
      <c r="J791" s="308" t="str">
        <f t="shared" si="3"/>
        <v/>
      </c>
      <c r="K791" s="308"/>
      <c r="L791" s="309"/>
      <c r="M791" s="308"/>
      <c r="N791" s="303"/>
      <c r="O791" s="305"/>
      <c r="P791" s="305"/>
      <c r="Q791" s="299"/>
      <c r="R791" s="299"/>
      <c r="S791" s="299"/>
    </row>
    <row r="792" spans="1:19" ht="13.5" customHeight="1" x14ac:dyDescent="0.2">
      <c r="A792" s="302" t="str">
        <f>IF(B792="","",ROW()-ROW($A$3)+'Diário 1º PA'!$P$1)</f>
        <v/>
      </c>
      <c r="B792" s="303"/>
      <c r="C792" s="304"/>
      <c r="D792" s="305"/>
      <c r="E792" s="306"/>
      <c r="F792" s="307"/>
      <c r="G792" s="305"/>
      <c r="H792" s="305"/>
      <c r="I792" s="306"/>
      <c r="J792" s="308" t="str">
        <f t="shared" si="3"/>
        <v/>
      </c>
      <c r="K792" s="308"/>
      <c r="L792" s="309"/>
      <c r="M792" s="308"/>
      <c r="N792" s="303"/>
      <c r="O792" s="305"/>
      <c r="P792" s="305"/>
      <c r="Q792" s="299"/>
      <c r="R792" s="299"/>
      <c r="S792" s="299"/>
    </row>
    <row r="793" spans="1:19" ht="13.5" customHeight="1" x14ac:dyDescent="0.2">
      <c r="A793" s="302" t="str">
        <f>IF(B793="","",ROW()-ROW($A$3)+'Diário 1º PA'!$P$1)</f>
        <v/>
      </c>
      <c r="B793" s="303"/>
      <c r="C793" s="304"/>
      <c r="D793" s="305"/>
      <c r="E793" s="306"/>
      <c r="F793" s="307"/>
      <c r="G793" s="305"/>
      <c r="H793" s="305"/>
      <c r="I793" s="306"/>
      <c r="J793" s="308" t="str">
        <f t="shared" si="3"/>
        <v/>
      </c>
      <c r="K793" s="308"/>
      <c r="L793" s="309"/>
      <c r="M793" s="308"/>
      <c r="N793" s="303"/>
      <c r="O793" s="305"/>
      <c r="P793" s="305"/>
      <c r="Q793" s="299"/>
      <c r="R793" s="299"/>
      <c r="S793" s="299"/>
    </row>
    <row r="794" spans="1:19" ht="13.5" customHeight="1" x14ac:dyDescent="0.2">
      <c r="A794" s="302" t="str">
        <f>IF(B794="","",ROW()-ROW($A$3)+'Diário 1º PA'!$P$1)</f>
        <v/>
      </c>
      <c r="B794" s="303"/>
      <c r="C794" s="304"/>
      <c r="D794" s="305"/>
      <c r="E794" s="306"/>
      <c r="F794" s="307"/>
      <c r="G794" s="305"/>
      <c r="H794" s="305"/>
      <c r="I794" s="306"/>
      <c r="J794" s="308" t="str">
        <f t="shared" si="3"/>
        <v/>
      </c>
      <c r="K794" s="308"/>
      <c r="L794" s="309"/>
      <c r="M794" s="308"/>
      <c r="N794" s="303"/>
      <c r="O794" s="305"/>
      <c r="P794" s="305"/>
      <c r="Q794" s="299"/>
      <c r="R794" s="299"/>
      <c r="S794" s="299"/>
    </row>
    <row r="795" spans="1:19" ht="13.5" customHeight="1" x14ac:dyDescent="0.2">
      <c r="A795" s="302" t="str">
        <f>IF(B795="","",ROW()-ROW($A$3)+'Diário 1º PA'!$P$1)</f>
        <v/>
      </c>
      <c r="B795" s="303"/>
      <c r="C795" s="304"/>
      <c r="D795" s="305"/>
      <c r="E795" s="306"/>
      <c r="F795" s="307"/>
      <c r="G795" s="305"/>
      <c r="H795" s="305"/>
      <c r="I795" s="306"/>
      <c r="J795" s="308" t="str">
        <f t="shared" si="3"/>
        <v/>
      </c>
      <c r="K795" s="308"/>
      <c r="L795" s="309"/>
      <c r="M795" s="308"/>
      <c r="N795" s="303"/>
      <c r="O795" s="305"/>
      <c r="P795" s="305"/>
      <c r="Q795" s="299"/>
      <c r="R795" s="299"/>
      <c r="S795" s="299"/>
    </row>
    <row r="796" spans="1:19" ht="13.5" customHeight="1" x14ac:dyDescent="0.2">
      <c r="A796" s="302" t="str">
        <f>IF(B796="","",ROW()-ROW($A$3)+'Diário 1º PA'!$P$1)</f>
        <v/>
      </c>
      <c r="B796" s="303"/>
      <c r="C796" s="304"/>
      <c r="D796" s="305"/>
      <c r="E796" s="306"/>
      <c r="F796" s="307"/>
      <c r="G796" s="305"/>
      <c r="H796" s="305"/>
      <c r="I796" s="306"/>
      <c r="J796" s="308" t="str">
        <f t="shared" si="3"/>
        <v/>
      </c>
      <c r="K796" s="308"/>
      <c r="L796" s="309"/>
      <c r="M796" s="308"/>
      <c r="N796" s="303"/>
      <c r="O796" s="305"/>
      <c r="P796" s="305"/>
      <c r="Q796" s="299"/>
      <c r="R796" s="299"/>
      <c r="S796" s="299"/>
    </row>
    <row r="797" spans="1:19" ht="13.5" customHeight="1" x14ac:dyDescent="0.2">
      <c r="A797" s="302" t="str">
        <f>IF(B797="","",ROW()-ROW($A$3)+'Diário 1º PA'!$P$1)</f>
        <v/>
      </c>
      <c r="B797" s="303"/>
      <c r="C797" s="304"/>
      <c r="D797" s="305"/>
      <c r="E797" s="306"/>
      <c r="F797" s="307"/>
      <c r="G797" s="305"/>
      <c r="H797" s="305"/>
      <c r="I797" s="306"/>
      <c r="J797" s="308" t="str">
        <f t="shared" si="3"/>
        <v/>
      </c>
      <c r="K797" s="308"/>
      <c r="L797" s="309"/>
      <c r="M797" s="308"/>
      <c r="N797" s="303"/>
      <c r="O797" s="305"/>
      <c r="P797" s="305"/>
      <c r="Q797" s="299"/>
      <c r="R797" s="299"/>
      <c r="S797" s="299"/>
    </row>
    <row r="798" spans="1:19" ht="13.5" customHeight="1" x14ac:dyDescent="0.2">
      <c r="A798" s="302" t="str">
        <f>IF(B798="","",ROW()-ROW($A$3)+'Diário 1º PA'!$P$1)</f>
        <v/>
      </c>
      <c r="B798" s="303"/>
      <c r="C798" s="304"/>
      <c r="D798" s="305"/>
      <c r="E798" s="306"/>
      <c r="F798" s="307"/>
      <c r="G798" s="305"/>
      <c r="H798" s="305"/>
      <c r="I798" s="306"/>
      <c r="J798" s="308" t="str">
        <f t="shared" si="3"/>
        <v/>
      </c>
      <c r="K798" s="308"/>
      <c r="L798" s="309"/>
      <c r="M798" s="308"/>
      <c r="N798" s="303"/>
      <c r="O798" s="305"/>
      <c r="P798" s="305"/>
      <c r="Q798" s="299"/>
      <c r="R798" s="299"/>
      <c r="S798" s="299"/>
    </row>
    <row r="799" spans="1:19" ht="13.5" customHeight="1" x14ac:dyDescent="0.2">
      <c r="A799" s="302" t="str">
        <f>IF(B799="","",ROW()-ROW($A$3)+'Diário 1º PA'!$P$1)</f>
        <v/>
      </c>
      <c r="B799" s="303"/>
      <c r="C799" s="304"/>
      <c r="D799" s="305"/>
      <c r="E799" s="306"/>
      <c r="F799" s="307"/>
      <c r="G799" s="305"/>
      <c r="H799" s="305"/>
      <c r="I799" s="306"/>
      <c r="J799" s="308" t="str">
        <f t="shared" si="3"/>
        <v/>
      </c>
      <c r="K799" s="308"/>
      <c r="L799" s="309"/>
      <c r="M799" s="308"/>
      <c r="N799" s="303"/>
      <c r="O799" s="305"/>
      <c r="P799" s="305"/>
      <c r="Q799" s="299"/>
      <c r="R799" s="299"/>
      <c r="S799" s="299"/>
    </row>
    <row r="800" spans="1:19" ht="13.5" customHeight="1" x14ac:dyDescent="0.2">
      <c r="A800" s="302" t="str">
        <f>IF(B800="","",ROW()-ROW($A$3)+'Diário 1º PA'!$P$1)</f>
        <v/>
      </c>
      <c r="B800" s="303"/>
      <c r="C800" s="304"/>
      <c r="D800" s="305"/>
      <c r="E800" s="306"/>
      <c r="F800" s="307"/>
      <c r="G800" s="305"/>
      <c r="H800" s="305"/>
      <c r="I800" s="306"/>
      <c r="J800" s="308" t="str">
        <f t="shared" si="3"/>
        <v/>
      </c>
      <c r="K800" s="308"/>
      <c r="L800" s="309"/>
      <c r="M800" s="308"/>
      <c r="N800" s="303"/>
      <c r="O800" s="305"/>
      <c r="P800" s="305"/>
      <c r="Q800" s="299"/>
      <c r="R800" s="299"/>
      <c r="S800" s="299"/>
    </row>
    <row r="801" spans="1:19" ht="13.5" customHeight="1" x14ac:dyDescent="0.2">
      <c r="A801" s="302" t="str">
        <f>IF(B801="","",ROW()-ROW($A$3)+'Diário 1º PA'!$P$1)</f>
        <v/>
      </c>
      <c r="B801" s="303"/>
      <c r="C801" s="304"/>
      <c r="D801" s="305"/>
      <c r="E801" s="306"/>
      <c r="F801" s="307"/>
      <c r="G801" s="305"/>
      <c r="H801" s="305"/>
      <c r="I801" s="306"/>
      <c r="J801" s="308" t="str">
        <f t="shared" si="3"/>
        <v/>
      </c>
      <c r="K801" s="308"/>
      <c r="L801" s="309"/>
      <c r="M801" s="308"/>
      <c r="N801" s="303"/>
      <c r="O801" s="305"/>
      <c r="P801" s="305"/>
      <c r="Q801" s="299"/>
      <c r="R801" s="299"/>
      <c r="S801" s="299"/>
    </row>
    <row r="802" spans="1:19" ht="13.5" customHeight="1" x14ac:dyDescent="0.2">
      <c r="A802" s="302" t="str">
        <f>IF(B802="","",ROW()-ROW($A$3)+'Diário 1º PA'!$P$1)</f>
        <v/>
      </c>
      <c r="B802" s="303"/>
      <c r="C802" s="304"/>
      <c r="D802" s="305"/>
      <c r="E802" s="306"/>
      <c r="F802" s="307"/>
      <c r="G802" s="305"/>
      <c r="H802" s="305"/>
      <c r="I802" s="306"/>
      <c r="J802" s="308" t="str">
        <f t="shared" si="3"/>
        <v/>
      </c>
      <c r="K802" s="308"/>
      <c r="L802" s="309"/>
      <c r="M802" s="308"/>
      <c r="N802" s="303"/>
      <c r="O802" s="305"/>
      <c r="P802" s="305"/>
      <c r="Q802" s="299"/>
      <c r="R802" s="299"/>
      <c r="S802" s="299"/>
    </row>
    <row r="803" spans="1:19" ht="13.5" customHeight="1" x14ac:dyDescent="0.2">
      <c r="A803" s="302" t="str">
        <f>IF(B803="","",ROW()-ROW($A$3)+'Diário 1º PA'!$P$1)</f>
        <v/>
      </c>
      <c r="B803" s="303"/>
      <c r="C803" s="304"/>
      <c r="D803" s="305"/>
      <c r="E803" s="306"/>
      <c r="F803" s="307"/>
      <c r="G803" s="305"/>
      <c r="H803" s="305"/>
      <c r="I803" s="306"/>
      <c r="J803" s="308" t="str">
        <f t="shared" si="3"/>
        <v/>
      </c>
      <c r="K803" s="308"/>
      <c r="L803" s="309"/>
      <c r="M803" s="308"/>
      <c r="N803" s="303"/>
      <c r="O803" s="305"/>
      <c r="P803" s="305"/>
      <c r="Q803" s="299"/>
      <c r="R803" s="299"/>
      <c r="S803" s="299"/>
    </row>
    <row r="804" spans="1:19" ht="13.5" customHeight="1" x14ac:dyDescent="0.2">
      <c r="A804" s="302" t="str">
        <f>IF(B804="","",ROW()-ROW($A$3)+'Diário 1º PA'!$P$1)</f>
        <v/>
      </c>
      <c r="B804" s="303"/>
      <c r="C804" s="304"/>
      <c r="D804" s="305"/>
      <c r="E804" s="306"/>
      <c r="F804" s="307"/>
      <c r="G804" s="305"/>
      <c r="H804" s="305"/>
      <c r="I804" s="306"/>
      <c r="J804" s="308" t="str">
        <f t="shared" si="3"/>
        <v/>
      </c>
      <c r="K804" s="308"/>
      <c r="L804" s="309"/>
      <c r="M804" s="308"/>
      <c r="N804" s="303"/>
      <c r="O804" s="305"/>
      <c r="P804" s="305"/>
      <c r="Q804" s="299"/>
      <c r="R804" s="299"/>
      <c r="S804" s="299"/>
    </row>
    <row r="805" spans="1:19" ht="13.5" customHeight="1" x14ac:dyDescent="0.2">
      <c r="A805" s="302" t="str">
        <f>IF(B805="","",ROW()-ROW($A$3)+'Diário 1º PA'!$P$1)</f>
        <v/>
      </c>
      <c r="B805" s="303"/>
      <c r="C805" s="304"/>
      <c r="D805" s="305"/>
      <c r="E805" s="306"/>
      <c r="F805" s="307"/>
      <c r="G805" s="305"/>
      <c r="H805" s="305"/>
      <c r="I805" s="306"/>
      <c r="J805" s="308" t="str">
        <f t="shared" si="3"/>
        <v/>
      </c>
      <c r="K805" s="308"/>
      <c r="L805" s="309"/>
      <c r="M805" s="308"/>
      <c r="N805" s="303"/>
      <c r="O805" s="305"/>
      <c r="P805" s="305"/>
      <c r="Q805" s="299"/>
      <c r="R805" s="299"/>
      <c r="S805" s="299"/>
    </row>
    <row r="806" spans="1:19" ht="13.5" customHeight="1" x14ac:dyDescent="0.2">
      <c r="A806" s="302" t="str">
        <f>IF(B806="","",ROW()-ROW($A$3)+'Diário 1º PA'!$P$1)</f>
        <v/>
      </c>
      <c r="B806" s="303"/>
      <c r="C806" s="304"/>
      <c r="D806" s="305"/>
      <c r="E806" s="306"/>
      <c r="F806" s="307"/>
      <c r="G806" s="305"/>
      <c r="H806" s="305"/>
      <c r="I806" s="306"/>
      <c r="J806" s="308" t="str">
        <f t="shared" si="3"/>
        <v/>
      </c>
      <c r="K806" s="308"/>
      <c r="L806" s="309"/>
      <c r="M806" s="308"/>
      <c r="N806" s="303"/>
      <c r="O806" s="305"/>
      <c r="P806" s="305"/>
      <c r="Q806" s="299"/>
      <c r="R806" s="299"/>
      <c r="S806" s="299"/>
    </row>
    <row r="807" spans="1:19" ht="13.5" customHeight="1" x14ac:dyDescent="0.2">
      <c r="A807" s="302" t="str">
        <f>IF(B807="","",ROW()-ROW($A$3)+'Diário 1º PA'!$P$1)</f>
        <v/>
      </c>
      <c r="B807" s="303"/>
      <c r="C807" s="304"/>
      <c r="D807" s="305"/>
      <c r="E807" s="306"/>
      <c r="F807" s="307"/>
      <c r="G807" s="305"/>
      <c r="H807" s="305"/>
      <c r="I807" s="306"/>
      <c r="J807" s="308" t="str">
        <f t="shared" si="3"/>
        <v/>
      </c>
      <c r="K807" s="308"/>
      <c r="L807" s="309"/>
      <c r="M807" s="308"/>
      <c r="N807" s="303"/>
      <c r="O807" s="305"/>
      <c r="P807" s="305"/>
      <c r="Q807" s="299"/>
      <c r="R807" s="299"/>
      <c r="S807" s="299"/>
    </row>
    <row r="808" spans="1:19" ht="13.5" customHeight="1" x14ac:dyDescent="0.2">
      <c r="A808" s="302" t="str">
        <f>IF(B808="","",ROW()-ROW($A$3)+'Diário 1º PA'!$P$1)</f>
        <v/>
      </c>
      <c r="B808" s="303"/>
      <c r="C808" s="304"/>
      <c r="D808" s="305"/>
      <c r="E808" s="306"/>
      <c r="F808" s="307"/>
      <c r="G808" s="305"/>
      <c r="H808" s="305"/>
      <c r="I808" s="306"/>
      <c r="J808" s="308" t="str">
        <f t="shared" si="3"/>
        <v/>
      </c>
      <c r="K808" s="308"/>
      <c r="L808" s="309"/>
      <c r="M808" s="308"/>
      <c r="N808" s="303"/>
      <c r="O808" s="305"/>
      <c r="P808" s="305"/>
      <c r="Q808" s="299"/>
      <c r="R808" s="299"/>
      <c r="S808" s="299"/>
    </row>
    <row r="809" spans="1:19" ht="13.5" customHeight="1" x14ac:dyDescent="0.2">
      <c r="A809" s="302" t="str">
        <f>IF(B809="","",ROW()-ROW($A$3)+'Diário 1º PA'!$P$1)</f>
        <v/>
      </c>
      <c r="B809" s="303"/>
      <c r="C809" s="304"/>
      <c r="D809" s="305"/>
      <c r="E809" s="306"/>
      <c r="F809" s="307"/>
      <c r="G809" s="305"/>
      <c r="H809" s="305"/>
      <c r="I809" s="306"/>
      <c r="J809" s="308" t="str">
        <f t="shared" si="3"/>
        <v/>
      </c>
      <c r="K809" s="308"/>
      <c r="L809" s="309"/>
      <c r="M809" s="308"/>
      <c r="N809" s="303"/>
      <c r="O809" s="305"/>
      <c r="P809" s="305"/>
      <c r="Q809" s="299"/>
      <c r="R809" s="299"/>
      <c r="S809" s="299"/>
    </row>
    <row r="810" spans="1:19" ht="13.5" customHeight="1" x14ac:dyDescent="0.2">
      <c r="A810" s="302" t="str">
        <f>IF(B810="","",ROW()-ROW($A$3)+'Diário 1º PA'!$P$1)</f>
        <v/>
      </c>
      <c r="B810" s="303"/>
      <c r="C810" s="304"/>
      <c r="D810" s="305"/>
      <c r="E810" s="306"/>
      <c r="F810" s="307"/>
      <c r="G810" s="305"/>
      <c r="H810" s="305"/>
      <c r="I810" s="306"/>
      <c r="J810" s="308" t="str">
        <f t="shared" si="3"/>
        <v/>
      </c>
      <c r="K810" s="308"/>
      <c r="L810" s="309"/>
      <c r="M810" s="308"/>
      <c r="N810" s="303"/>
      <c r="O810" s="305"/>
      <c r="P810" s="305"/>
      <c r="Q810" s="299"/>
      <c r="R810" s="299"/>
      <c r="S810" s="299"/>
    </row>
    <row r="811" spans="1:19" ht="13.5" customHeight="1" x14ac:dyDescent="0.2">
      <c r="A811" s="302" t="str">
        <f>IF(B811="","",ROW()-ROW($A$3)+'Diário 1º PA'!$P$1)</f>
        <v/>
      </c>
      <c r="B811" s="303"/>
      <c r="C811" s="304"/>
      <c r="D811" s="305"/>
      <c r="E811" s="306"/>
      <c r="F811" s="307"/>
      <c r="G811" s="305"/>
      <c r="H811" s="305"/>
      <c r="I811" s="306"/>
      <c r="J811" s="308" t="str">
        <f t="shared" si="3"/>
        <v/>
      </c>
      <c r="K811" s="308"/>
      <c r="L811" s="309"/>
      <c r="M811" s="308"/>
      <c r="N811" s="303"/>
      <c r="O811" s="305"/>
      <c r="P811" s="305"/>
      <c r="Q811" s="299"/>
      <c r="R811" s="299"/>
      <c r="S811" s="299"/>
    </row>
    <row r="812" spans="1:19" ht="13.5" customHeight="1" x14ac:dyDescent="0.2">
      <c r="A812" s="302" t="str">
        <f>IF(B812="","",ROW()-ROW($A$3)+'Diário 1º PA'!$P$1)</f>
        <v/>
      </c>
      <c r="B812" s="303"/>
      <c r="C812" s="304"/>
      <c r="D812" s="305"/>
      <c r="E812" s="306"/>
      <c r="F812" s="307"/>
      <c r="G812" s="305"/>
      <c r="H812" s="305"/>
      <c r="I812" s="306"/>
      <c r="J812" s="308" t="str">
        <f t="shared" si="3"/>
        <v/>
      </c>
      <c r="K812" s="308"/>
      <c r="L812" s="309"/>
      <c r="M812" s="308"/>
      <c r="N812" s="303"/>
      <c r="O812" s="305"/>
      <c r="P812" s="305"/>
      <c r="Q812" s="299"/>
      <c r="R812" s="299"/>
      <c r="S812" s="299"/>
    </row>
    <row r="813" spans="1:19" ht="13.5" customHeight="1" x14ac:dyDescent="0.2">
      <c r="A813" s="302" t="str">
        <f>IF(B813="","",ROW()-ROW($A$3)+'Diário 1º PA'!$P$1)</f>
        <v/>
      </c>
      <c r="B813" s="303"/>
      <c r="C813" s="304"/>
      <c r="D813" s="305"/>
      <c r="E813" s="306"/>
      <c r="F813" s="307"/>
      <c r="G813" s="305"/>
      <c r="H813" s="305"/>
      <c r="I813" s="306"/>
      <c r="J813" s="308" t="str">
        <f t="shared" si="3"/>
        <v/>
      </c>
      <c r="K813" s="308"/>
      <c r="L813" s="309"/>
      <c r="M813" s="308"/>
      <c r="N813" s="303"/>
      <c r="O813" s="305"/>
      <c r="P813" s="305"/>
      <c r="Q813" s="299"/>
      <c r="R813" s="299"/>
      <c r="S813" s="299"/>
    </row>
    <row r="814" spans="1:19" ht="13.5" customHeight="1" x14ac:dyDescent="0.2">
      <c r="A814" s="302" t="str">
        <f>IF(B814="","",ROW()-ROW($A$3)+'Diário 1º PA'!$P$1)</f>
        <v/>
      </c>
      <c r="B814" s="303"/>
      <c r="C814" s="304"/>
      <c r="D814" s="305"/>
      <c r="E814" s="306"/>
      <c r="F814" s="307"/>
      <c r="G814" s="305"/>
      <c r="H814" s="305"/>
      <c r="I814" s="306"/>
      <c r="J814" s="308" t="str">
        <f t="shared" si="3"/>
        <v/>
      </c>
      <c r="K814" s="308"/>
      <c r="L814" s="309"/>
      <c r="M814" s="308"/>
      <c r="N814" s="303"/>
      <c r="O814" s="305"/>
      <c r="P814" s="305"/>
      <c r="Q814" s="299"/>
      <c r="R814" s="299"/>
      <c r="S814" s="299"/>
    </row>
    <row r="815" spans="1:19" ht="13.5" customHeight="1" x14ac:dyDescent="0.2">
      <c r="A815" s="302" t="str">
        <f>IF(B815="","",ROW()-ROW($A$3)+'Diário 1º PA'!$P$1)</f>
        <v/>
      </c>
      <c r="B815" s="303"/>
      <c r="C815" s="304"/>
      <c r="D815" s="305"/>
      <c r="E815" s="306"/>
      <c r="F815" s="307"/>
      <c r="G815" s="305"/>
      <c r="H815" s="305"/>
      <c r="I815" s="306"/>
      <c r="J815" s="308" t="str">
        <f t="shared" si="3"/>
        <v/>
      </c>
      <c r="K815" s="308"/>
      <c r="L815" s="309"/>
      <c r="M815" s="308"/>
      <c r="N815" s="303"/>
      <c r="O815" s="305"/>
      <c r="P815" s="305"/>
      <c r="Q815" s="299"/>
      <c r="R815" s="299"/>
      <c r="S815" s="299"/>
    </row>
    <row r="816" spans="1:19" ht="13.5" customHeight="1" x14ac:dyDescent="0.2">
      <c r="A816" s="302" t="str">
        <f>IF(B816="","",ROW()-ROW($A$3)+'Diário 1º PA'!$P$1)</f>
        <v/>
      </c>
      <c r="B816" s="303"/>
      <c r="C816" s="304"/>
      <c r="D816" s="305"/>
      <c r="E816" s="306"/>
      <c r="F816" s="307"/>
      <c r="G816" s="305"/>
      <c r="H816" s="305"/>
      <c r="I816" s="306"/>
      <c r="J816" s="308" t="str">
        <f t="shared" si="3"/>
        <v/>
      </c>
      <c r="K816" s="308"/>
      <c r="L816" s="309"/>
      <c r="M816" s="308"/>
      <c r="N816" s="303"/>
      <c r="O816" s="305"/>
      <c r="P816" s="305"/>
      <c r="Q816" s="299"/>
      <c r="R816" s="299"/>
      <c r="S816" s="299"/>
    </row>
    <row r="817" spans="1:19" ht="13.5" customHeight="1" x14ac:dyDescent="0.2">
      <c r="A817" s="302" t="str">
        <f>IF(B817="","",ROW()-ROW($A$3)+'Diário 1º PA'!$P$1)</f>
        <v/>
      </c>
      <c r="B817" s="303"/>
      <c r="C817" s="304"/>
      <c r="D817" s="305"/>
      <c r="E817" s="306"/>
      <c r="F817" s="307"/>
      <c r="G817" s="305"/>
      <c r="H817" s="305"/>
      <c r="I817" s="306"/>
      <c r="J817" s="308" t="str">
        <f t="shared" si="3"/>
        <v/>
      </c>
      <c r="K817" s="308"/>
      <c r="L817" s="309"/>
      <c r="M817" s="308"/>
      <c r="N817" s="303"/>
      <c r="O817" s="305"/>
      <c r="P817" s="305"/>
      <c r="Q817" s="299"/>
      <c r="R817" s="299"/>
      <c r="S817" s="299"/>
    </row>
    <row r="818" spans="1:19" ht="13.5" customHeight="1" x14ac:dyDescent="0.2">
      <c r="A818" s="302" t="str">
        <f>IF(B818="","",ROW()-ROW($A$3)+'Diário 1º PA'!$P$1)</f>
        <v/>
      </c>
      <c r="B818" s="303"/>
      <c r="C818" s="304"/>
      <c r="D818" s="305"/>
      <c r="E818" s="306"/>
      <c r="F818" s="307"/>
      <c r="G818" s="305"/>
      <c r="H818" s="305"/>
      <c r="I818" s="306"/>
      <c r="J818" s="308" t="str">
        <f t="shared" si="3"/>
        <v/>
      </c>
      <c r="K818" s="308"/>
      <c r="L818" s="309"/>
      <c r="M818" s="308"/>
      <c r="N818" s="303"/>
      <c r="O818" s="305"/>
      <c r="P818" s="305"/>
      <c r="Q818" s="299"/>
      <c r="R818" s="299"/>
      <c r="S818" s="299"/>
    </row>
    <row r="819" spans="1:19" ht="13.5" customHeight="1" x14ac:dyDescent="0.2">
      <c r="A819" s="302" t="str">
        <f>IF(B819="","",ROW()-ROW($A$3)+'Diário 1º PA'!$P$1)</f>
        <v/>
      </c>
      <c r="B819" s="303"/>
      <c r="C819" s="304"/>
      <c r="D819" s="305"/>
      <c r="E819" s="306"/>
      <c r="F819" s="307"/>
      <c r="G819" s="305"/>
      <c r="H819" s="305"/>
      <c r="I819" s="306"/>
      <c r="J819" s="308" t="str">
        <f t="shared" si="3"/>
        <v/>
      </c>
      <c r="K819" s="308"/>
      <c r="L819" s="309"/>
      <c r="M819" s="308"/>
      <c r="N819" s="303"/>
      <c r="O819" s="305"/>
      <c r="P819" s="305"/>
      <c r="Q819" s="299"/>
      <c r="R819" s="299"/>
      <c r="S819" s="299"/>
    </row>
    <row r="820" spans="1:19" ht="13.5" customHeight="1" x14ac:dyDescent="0.2">
      <c r="A820" s="302" t="str">
        <f>IF(B820="","",ROW()-ROW($A$3)+'Diário 1º PA'!$P$1)</f>
        <v/>
      </c>
      <c r="B820" s="303"/>
      <c r="C820" s="304"/>
      <c r="D820" s="305"/>
      <c r="E820" s="306"/>
      <c r="F820" s="307"/>
      <c r="G820" s="305"/>
      <c r="H820" s="305"/>
      <c r="I820" s="306"/>
      <c r="J820" s="308" t="str">
        <f t="shared" si="3"/>
        <v/>
      </c>
      <c r="K820" s="308"/>
      <c r="L820" s="309"/>
      <c r="M820" s="308"/>
      <c r="N820" s="303"/>
      <c r="O820" s="305"/>
      <c r="P820" s="305"/>
      <c r="Q820" s="299"/>
      <c r="R820" s="299"/>
      <c r="S820" s="299"/>
    </row>
    <row r="821" spans="1:19" ht="13.5" customHeight="1" x14ac:dyDescent="0.2">
      <c r="A821" s="302" t="str">
        <f>IF(B821="","",ROW()-ROW($A$3)+'Diário 1º PA'!$P$1)</f>
        <v/>
      </c>
      <c r="B821" s="303"/>
      <c r="C821" s="304"/>
      <c r="D821" s="305"/>
      <c r="E821" s="306"/>
      <c r="F821" s="307"/>
      <c r="G821" s="305"/>
      <c r="H821" s="305"/>
      <c r="I821" s="306"/>
      <c r="J821" s="308" t="str">
        <f t="shared" si="3"/>
        <v/>
      </c>
      <c r="K821" s="308"/>
      <c r="L821" s="309"/>
      <c r="M821" s="308"/>
      <c r="N821" s="303"/>
      <c r="O821" s="305"/>
      <c r="P821" s="305"/>
      <c r="Q821" s="299"/>
      <c r="R821" s="299"/>
      <c r="S821" s="299"/>
    </row>
    <row r="822" spans="1:19" ht="13.5" customHeight="1" x14ac:dyDescent="0.2">
      <c r="A822" s="302" t="str">
        <f>IF(B822="","",ROW()-ROW($A$3)+'Diário 1º PA'!$P$1)</f>
        <v/>
      </c>
      <c r="B822" s="303"/>
      <c r="C822" s="304"/>
      <c r="D822" s="305"/>
      <c r="E822" s="306"/>
      <c r="F822" s="307"/>
      <c r="G822" s="305"/>
      <c r="H822" s="305"/>
      <c r="I822" s="306"/>
      <c r="J822" s="308" t="str">
        <f t="shared" si="3"/>
        <v/>
      </c>
      <c r="K822" s="308"/>
      <c r="L822" s="309"/>
      <c r="M822" s="308"/>
      <c r="N822" s="303"/>
      <c r="O822" s="305"/>
      <c r="P822" s="305"/>
      <c r="Q822" s="299"/>
      <c r="R822" s="299"/>
      <c r="S822" s="299"/>
    </row>
    <row r="823" spans="1:19" ht="13.5" customHeight="1" x14ac:dyDescent="0.2">
      <c r="A823" s="302" t="str">
        <f>IF(B823="","",ROW()-ROW($A$3)+'Diário 1º PA'!$P$1)</f>
        <v/>
      </c>
      <c r="B823" s="303"/>
      <c r="C823" s="304"/>
      <c r="D823" s="305"/>
      <c r="E823" s="306"/>
      <c r="F823" s="307"/>
      <c r="G823" s="305"/>
      <c r="H823" s="305"/>
      <c r="I823" s="306"/>
      <c r="J823" s="308" t="str">
        <f t="shared" si="3"/>
        <v/>
      </c>
      <c r="K823" s="308"/>
      <c r="L823" s="309"/>
      <c r="M823" s="308"/>
      <c r="N823" s="303"/>
      <c r="O823" s="305"/>
      <c r="P823" s="305"/>
      <c r="Q823" s="299"/>
      <c r="R823" s="299"/>
      <c r="S823" s="299"/>
    </row>
    <row r="824" spans="1:19" ht="13.5" customHeight="1" x14ac:dyDescent="0.2">
      <c r="A824" s="302" t="str">
        <f>IF(B824="","",ROW()-ROW($A$3)+'Diário 1º PA'!$P$1)</f>
        <v/>
      </c>
      <c r="B824" s="303"/>
      <c r="C824" s="304"/>
      <c r="D824" s="305"/>
      <c r="E824" s="306"/>
      <c r="F824" s="307"/>
      <c r="G824" s="305"/>
      <c r="H824" s="305"/>
      <c r="I824" s="306"/>
      <c r="J824" s="308" t="str">
        <f t="shared" si="3"/>
        <v/>
      </c>
      <c r="K824" s="308"/>
      <c r="L824" s="309"/>
      <c r="M824" s="308"/>
      <c r="N824" s="303"/>
      <c r="O824" s="305"/>
      <c r="P824" s="305"/>
      <c r="Q824" s="299"/>
      <c r="R824" s="299"/>
      <c r="S824" s="299"/>
    </row>
    <row r="825" spans="1:19" ht="13.5" customHeight="1" x14ac:dyDescent="0.2">
      <c r="A825" s="302" t="str">
        <f>IF(B825="","",ROW()-ROW($A$3)+'Diário 1º PA'!$P$1)</f>
        <v/>
      </c>
      <c r="B825" s="303"/>
      <c r="C825" s="304"/>
      <c r="D825" s="305"/>
      <c r="E825" s="306"/>
      <c r="F825" s="307"/>
      <c r="G825" s="305"/>
      <c r="H825" s="305"/>
      <c r="I825" s="306"/>
      <c r="J825" s="308" t="str">
        <f t="shared" si="3"/>
        <v/>
      </c>
      <c r="K825" s="308"/>
      <c r="L825" s="309"/>
      <c r="M825" s="308"/>
      <c r="N825" s="303"/>
      <c r="O825" s="305"/>
      <c r="P825" s="305"/>
      <c r="Q825" s="299"/>
      <c r="R825" s="299"/>
      <c r="S825" s="299"/>
    </row>
    <row r="826" spans="1:19" ht="13.5" customHeight="1" x14ac:dyDescent="0.2">
      <c r="A826" s="302" t="str">
        <f>IF(B826="","",ROW()-ROW($A$3)+'Diário 1º PA'!$P$1)</f>
        <v/>
      </c>
      <c r="B826" s="303"/>
      <c r="C826" s="304"/>
      <c r="D826" s="305"/>
      <c r="E826" s="306"/>
      <c r="F826" s="307"/>
      <c r="G826" s="305"/>
      <c r="H826" s="305"/>
      <c r="I826" s="306"/>
      <c r="J826" s="308" t="str">
        <f t="shared" si="3"/>
        <v/>
      </c>
      <c r="K826" s="308"/>
      <c r="L826" s="309"/>
      <c r="M826" s="308"/>
      <c r="N826" s="303"/>
      <c r="O826" s="305"/>
      <c r="P826" s="305"/>
      <c r="Q826" s="299"/>
      <c r="R826" s="299"/>
      <c r="S826" s="299"/>
    </row>
    <row r="827" spans="1:19" ht="13.5" customHeight="1" x14ac:dyDescent="0.2">
      <c r="A827" s="302" t="str">
        <f>IF(B827="","",ROW()-ROW($A$3)+'Diário 1º PA'!$P$1)</f>
        <v/>
      </c>
      <c r="B827" s="303"/>
      <c r="C827" s="304"/>
      <c r="D827" s="305"/>
      <c r="E827" s="306"/>
      <c r="F827" s="307"/>
      <c r="G827" s="305"/>
      <c r="H827" s="305"/>
      <c r="I827" s="306"/>
      <c r="J827" s="308" t="str">
        <f t="shared" si="3"/>
        <v/>
      </c>
      <c r="K827" s="308"/>
      <c r="L827" s="309"/>
      <c r="M827" s="308"/>
      <c r="N827" s="303"/>
      <c r="O827" s="305"/>
      <c r="P827" s="305"/>
      <c r="Q827" s="299"/>
      <c r="R827" s="299"/>
      <c r="S827" s="299"/>
    </row>
    <row r="828" spans="1:19" ht="13.5" customHeight="1" x14ac:dyDescent="0.2">
      <c r="A828" s="302" t="str">
        <f>IF(B828="","",ROW()-ROW($A$3)+'Diário 1º PA'!$P$1)</f>
        <v/>
      </c>
      <c r="B828" s="303"/>
      <c r="C828" s="304"/>
      <c r="D828" s="305"/>
      <c r="E828" s="306"/>
      <c r="F828" s="307"/>
      <c r="G828" s="305"/>
      <c r="H828" s="305"/>
      <c r="I828" s="306"/>
      <c r="J828" s="308" t="str">
        <f t="shared" si="3"/>
        <v/>
      </c>
      <c r="K828" s="308"/>
      <c r="L828" s="309"/>
      <c r="M828" s="308"/>
      <c r="N828" s="303"/>
      <c r="O828" s="305"/>
      <c r="P828" s="305"/>
      <c r="Q828" s="299"/>
      <c r="R828" s="299"/>
      <c r="S828" s="299"/>
    </row>
    <row r="829" spans="1:19" ht="13.5" customHeight="1" x14ac:dyDescent="0.2">
      <c r="A829" s="302" t="str">
        <f>IF(B829="","",ROW()-ROW($A$3)+'Diário 1º PA'!$P$1)</f>
        <v/>
      </c>
      <c r="B829" s="303"/>
      <c r="C829" s="304"/>
      <c r="D829" s="305"/>
      <c r="E829" s="306"/>
      <c r="F829" s="307"/>
      <c r="G829" s="305"/>
      <c r="H829" s="305"/>
      <c r="I829" s="306"/>
      <c r="J829" s="308" t="str">
        <f t="shared" si="3"/>
        <v/>
      </c>
      <c r="K829" s="308"/>
      <c r="L829" s="309"/>
      <c r="M829" s="308"/>
      <c r="N829" s="303"/>
      <c r="O829" s="305"/>
      <c r="P829" s="305"/>
      <c r="Q829" s="299"/>
      <c r="R829" s="299"/>
      <c r="S829" s="299"/>
    </row>
    <row r="830" spans="1:19" ht="13.5" customHeight="1" x14ac:dyDescent="0.2">
      <c r="A830" s="302" t="str">
        <f>IF(B830="","",ROW()-ROW($A$3)+'Diário 1º PA'!$P$1)</f>
        <v/>
      </c>
      <c r="B830" s="303"/>
      <c r="C830" s="304"/>
      <c r="D830" s="305"/>
      <c r="E830" s="306"/>
      <c r="F830" s="307"/>
      <c r="G830" s="305"/>
      <c r="H830" s="305"/>
      <c r="I830" s="306"/>
      <c r="J830" s="308" t="str">
        <f t="shared" si="3"/>
        <v/>
      </c>
      <c r="K830" s="308"/>
      <c r="L830" s="309"/>
      <c r="M830" s="308"/>
      <c r="N830" s="303"/>
      <c r="O830" s="305"/>
      <c r="P830" s="305"/>
      <c r="Q830" s="299"/>
      <c r="R830" s="299"/>
      <c r="S830" s="299"/>
    </row>
    <row r="831" spans="1:19" ht="13.5" customHeight="1" x14ac:dyDescent="0.2">
      <c r="A831" s="302" t="str">
        <f>IF(B831="","",ROW()-ROW($A$3)+'Diário 1º PA'!$P$1)</f>
        <v/>
      </c>
      <c r="B831" s="303"/>
      <c r="C831" s="304"/>
      <c r="D831" s="305"/>
      <c r="E831" s="306"/>
      <c r="F831" s="307"/>
      <c r="G831" s="305"/>
      <c r="H831" s="305"/>
      <c r="I831" s="306"/>
      <c r="J831" s="308" t="str">
        <f t="shared" si="3"/>
        <v/>
      </c>
      <c r="K831" s="308"/>
      <c r="L831" s="309"/>
      <c r="M831" s="308"/>
      <c r="N831" s="303"/>
      <c r="O831" s="305"/>
      <c r="P831" s="305"/>
      <c r="Q831" s="299"/>
      <c r="R831" s="299"/>
      <c r="S831" s="299"/>
    </row>
    <row r="832" spans="1:19" ht="13.5" customHeight="1" x14ac:dyDescent="0.2">
      <c r="A832" s="302" t="str">
        <f>IF(B832="","",ROW()-ROW($A$3)+'Diário 1º PA'!$P$1)</f>
        <v/>
      </c>
      <c r="B832" s="303"/>
      <c r="C832" s="304"/>
      <c r="D832" s="305"/>
      <c r="E832" s="306"/>
      <c r="F832" s="307"/>
      <c r="G832" s="305"/>
      <c r="H832" s="305"/>
      <c r="I832" s="306"/>
      <c r="J832" s="308" t="str">
        <f t="shared" si="3"/>
        <v/>
      </c>
      <c r="K832" s="308"/>
      <c r="L832" s="309"/>
      <c r="M832" s="308"/>
      <c r="N832" s="303"/>
      <c r="O832" s="305"/>
      <c r="P832" s="305"/>
      <c r="Q832" s="299"/>
      <c r="R832" s="299"/>
      <c r="S832" s="299"/>
    </row>
    <row r="833" spans="1:19" ht="13.5" customHeight="1" x14ac:dyDescent="0.2">
      <c r="A833" s="302" t="str">
        <f>IF(B833="","",ROW()-ROW($A$3)+'Diário 1º PA'!$P$1)</f>
        <v/>
      </c>
      <c r="B833" s="303"/>
      <c r="C833" s="304"/>
      <c r="D833" s="305"/>
      <c r="E833" s="306"/>
      <c r="F833" s="307"/>
      <c r="G833" s="305"/>
      <c r="H833" s="305"/>
      <c r="I833" s="306"/>
      <c r="J833" s="308" t="str">
        <f t="shared" si="3"/>
        <v/>
      </c>
      <c r="K833" s="308"/>
      <c r="L833" s="309"/>
      <c r="M833" s="308"/>
      <c r="N833" s="303"/>
      <c r="O833" s="305"/>
      <c r="P833" s="305"/>
      <c r="Q833" s="299"/>
      <c r="R833" s="299"/>
      <c r="S833" s="299"/>
    </row>
    <row r="834" spans="1:19" ht="13.5" customHeight="1" x14ac:dyDescent="0.2">
      <c r="A834" s="302" t="str">
        <f>IF(B834="","",ROW()-ROW($A$3)+'Diário 1º PA'!$P$1)</f>
        <v/>
      </c>
      <c r="B834" s="303"/>
      <c r="C834" s="304"/>
      <c r="D834" s="305"/>
      <c r="E834" s="306"/>
      <c r="F834" s="307"/>
      <c r="G834" s="305"/>
      <c r="H834" s="305"/>
      <c r="I834" s="306"/>
      <c r="J834" s="308" t="str">
        <f t="shared" si="3"/>
        <v/>
      </c>
      <c r="K834" s="308"/>
      <c r="L834" s="309"/>
      <c r="M834" s="308"/>
      <c r="N834" s="303"/>
      <c r="O834" s="305"/>
      <c r="P834" s="305"/>
      <c r="Q834" s="299"/>
      <c r="R834" s="299"/>
      <c r="S834" s="299"/>
    </row>
    <row r="835" spans="1:19" ht="13.5" customHeight="1" x14ac:dyDescent="0.2">
      <c r="A835" s="302" t="str">
        <f>IF(B835="","",ROW()-ROW($A$3)+'Diário 1º PA'!$P$1)</f>
        <v/>
      </c>
      <c r="B835" s="303"/>
      <c r="C835" s="304"/>
      <c r="D835" s="305"/>
      <c r="E835" s="306"/>
      <c r="F835" s="307"/>
      <c r="G835" s="305"/>
      <c r="H835" s="305"/>
      <c r="I835" s="306"/>
      <c r="J835" s="308" t="str">
        <f t="shared" si="3"/>
        <v/>
      </c>
      <c r="K835" s="308"/>
      <c r="L835" s="309"/>
      <c r="M835" s="308"/>
      <c r="N835" s="303"/>
      <c r="O835" s="305"/>
      <c r="P835" s="305"/>
      <c r="Q835" s="299"/>
      <c r="R835" s="299"/>
      <c r="S835" s="299"/>
    </row>
    <row r="836" spans="1:19" ht="13.5" customHeight="1" x14ac:dyDescent="0.2">
      <c r="A836" s="302" t="str">
        <f>IF(B836="","",ROW()-ROW($A$3)+'Diário 1º PA'!$P$1)</f>
        <v/>
      </c>
      <c r="B836" s="303"/>
      <c r="C836" s="304"/>
      <c r="D836" s="305"/>
      <c r="E836" s="306"/>
      <c r="F836" s="307"/>
      <c r="G836" s="305"/>
      <c r="H836" s="305"/>
      <c r="I836" s="306"/>
      <c r="J836" s="308" t="str">
        <f t="shared" si="3"/>
        <v/>
      </c>
      <c r="K836" s="308"/>
      <c r="L836" s="309"/>
      <c r="M836" s="308"/>
      <c r="N836" s="303"/>
      <c r="O836" s="305"/>
      <c r="P836" s="305"/>
      <c r="Q836" s="299"/>
      <c r="R836" s="299"/>
      <c r="S836" s="299"/>
    </row>
    <row r="837" spans="1:19" ht="13.5" customHeight="1" x14ac:dyDescent="0.2">
      <c r="A837" s="302" t="str">
        <f>IF(B837="","",ROW()-ROW($A$3)+'Diário 1º PA'!$P$1)</f>
        <v/>
      </c>
      <c r="B837" s="303"/>
      <c r="C837" s="304"/>
      <c r="D837" s="305"/>
      <c r="E837" s="306"/>
      <c r="F837" s="307"/>
      <c r="G837" s="305"/>
      <c r="H837" s="305"/>
      <c r="I837" s="306"/>
      <c r="J837" s="308" t="str">
        <f t="shared" si="3"/>
        <v/>
      </c>
      <c r="K837" s="308"/>
      <c r="L837" s="309"/>
      <c r="M837" s="308"/>
      <c r="N837" s="303"/>
      <c r="O837" s="305"/>
      <c r="P837" s="305"/>
      <c r="Q837" s="299"/>
      <c r="R837" s="299"/>
      <c r="S837" s="299"/>
    </row>
    <row r="838" spans="1:19" ht="13.5" customHeight="1" x14ac:dyDescent="0.2">
      <c r="A838" s="302" t="str">
        <f>IF(B838="","",ROW()-ROW($A$3)+'Diário 1º PA'!$P$1)</f>
        <v/>
      </c>
      <c r="B838" s="303"/>
      <c r="C838" s="304"/>
      <c r="D838" s="305"/>
      <c r="E838" s="306"/>
      <c r="F838" s="307"/>
      <c r="G838" s="305"/>
      <c r="H838" s="305"/>
      <c r="I838" s="306"/>
      <c r="J838" s="308" t="str">
        <f t="shared" si="3"/>
        <v/>
      </c>
      <c r="K838" s="308"/>
      <c r="L838" s="309"/>
      <c r="M838" s="308"/>
      <c r="N838" s="303"/>
      <c r="O838" s="305"/>
      <c r="P838" s="305"/>
      <c r="Q838" s="299"/>
      <c r="R838" s="299"/>
      <c r="S838" s="299"/>
    </row>
    <row r="839" spans="1:19" ht="13.5" customHeight="1" x14ac:dyDescent="0.2">
      <c r="A839" s="302" t="str">
        <f>IF(B839="","",ROW()-ROW($A$3)+'Diário 1º PA'!$P$1)</f>
        <v/>
      </c>
      <c r="B839" s="303"/>
      <c r="C839" s="304"/>
      <c r="D839" s="305"/>
      <c r="E839" s="306"/>
      <c r="F839" s="307"/>
      <c r="G839" s="305"/>
      <c r="H839" s="305"/>
      <c r="I839" s="306"/>
      <c r="J839" s="308" t="str">
        <f t="shared" si="3"/>
        <v/>
      </c>
      <c r="K839" s="308"/>
      <c r="L839" s="309"/>
      <c r="M839" s="308"/>
      <c r="N839" s="303"/>
      <c r="O839" s="305"/>
      <c r="P839" s="305"/>
      <c r="Q839" s="299"/>
      <c r="R839" s="299"/>
      <c r="S839" s="299"/>
    </row>
    <row r="840" spans="1:19" ht="13.5" customHeight="1" x14ac:dyDescent="0.2">
      <c r="A840" s="302" t="str">
        <f>IF(B840="","",ROW()-ROW($A$3)+'Diário 1º PA'!$P$1)</f>
        <v/>
      </c>
      <c r="B840" s="303"/>
      <c r="C840" s="304"/>
      <c r="D840" s="305"/>
      <c r="E840" s="306"/>
      <c r="F840" s="307"/>
      <c r="G840" s="305"/>
      <c r="H840" s="305"/>
      <c r="I840" s="306"/>
      <c r="J840" s="308" t="str">
        <f t="shared" si="3"/>
        <v/>
      </c>
      <c r="K840" s="308"/>
      <c r="L840" s="309"/>
      <c r="M840" s="308"/>
      <c r="N840" s="303"/>
      <c r="O840" s="305"/>
      <c r="P840" s="305"/>
      <c r="Q840" s="299"/>
      <c r="R840" s="299"/>
      <c r="S840" s="299"/>
    </row>
    <row r="841" spans="1:19" ht="13.5" customHeight="1" x14ac:dyDescent="0.2">
      <c r="A841" s="302" t="str">
        <f>IF(B841="","",ROW()-ROW($A$3)+'Diário 1º PA'!$P$1)</f>
        <v/>
      </c>
      <c r="B841" s="303"/>
      <c r="C841" s="304"/>
      <c r="D841" s="305"/>
      <c r="E841" s="306"/>
      <c r="F841" s="307"/>
      <c r="G841" s="305"/>
      <c r="H841" s="305"/>
      <c r="I841" s="306"/>
      <c r="J841" s="308" t="str">
        <f t="shared" si="3"/>
        <v/>
      </c>
      <c r="K841" s="308"/>
      <c r="L841" s="309"/>
      <c r="M841" s="308"/>
      <c r="N841" s="303"/>
      <c r="O841" s="305"/>
      <c r="P841" s="305"/>
      <c r="Q841" s="299"/>
      <c r="R841" s="299"/>
      <c r="S841" s="299"/>
    </row>
    <row r="842" spans="1:19" ht="13.5" customHeight="1" x14ac:dyDescent="0.2">
      <c r="A842" s="302" t="str">
        <f>IF(B842="","",ROW()-ROW($A$3)+'Diário 1º PA'!$P$1)</f>
        <v/>
      </c>
      <c r="B842" s="303"/>
      <c r="C842" s="304"/>
      <c r="D842" s="305"/>
      <c r="E842" s="306"/>
      <c r="F842" s="307"/>
      <c r="G842" s="305"/>
      <c r="H842" s="305"/>
      <c r="I842" s="306"/>
      <c r="J842" s="308" t="str">
        <f t="shared" si="3"/>
        <v/>
      </c>
      <c r="K842" s="308"/>
      <c r="L842" s="309"/>
      <c r="M842" s="308"/>
      <c r="N842" s="303"/>
      <c r="O842" s="305"/>
      <c r="P842" s="305"/>
      <c r="Q842" s="299"/>
      <c r="R842" s="299"/>
      <c r="S842" s="299"/>
    </row>
    <row r="843" spans="1:19" ht="13.5" customHeight="1" x14ac:dyDescent="0.2">
      <c r="A843" s="302" t="str">
        <f>IF(B843="","",ROW()-ROW($A$3)+'Diário 1º PA'!$P$1)</f>
        <v/>
      </c>
      <c r="B843" s="303"/>
      <c r="C843" s="304"/>
      <c r="D843" s="305"/>
      <c r="E843" s="306"/>
      <c r="F843" s="307"/>
      <c r="G843" s="305"/>
      <c r="H843" s="305"/>
      <c r="I843" s="306"/>
      <c r="J843" s="308" t="str">
        <f t="shared" si="3"/>
        <v/>
      </c>
      <c r="K843" s="308"/>
      <c r="L843" s="309"/>
      <c r="M843" s="308"/>
      <c r="N843" s="303"/>
      <c r="O843" s="305"/>
      <c r="P843" s="305"/>
      <c r="Q843" s="299"/>
      <c r="R843" s="299"/>
      <c r="S843" s="299"/>
    </row>
    <row r="844" spans="1:19" ht="13.5" customHeight="1" x14ac:dyDescent="0.2">
      <c r="A844" s="302" t="str">
        <f>IF(B844="","",ROW()-ROW($A$3)+'Diário 1º PA'!$P$1)</f>
        <v/>
      </c>
      <c r="B844" s="303"/>
      <c r="C844" s="304"/>
      <c r="D844" s="305"/>
      <c r="E844" s="306"/>
      <c r="F844" s="307"/>
      <c r="G844" s="305"/>
      <c r="H844" s="305"/>
      <c r="I844" s="306"/>
      <c r="J844" s="308" t="str">
        <f t="shared" si="3"/>
        <v/>
      </c>
      <c r="K844" s="308"/>
      <c r="L844" s="309"/>
      <c r="M844" s="308"/>
      <c r="N844" s="303"/>
      <c r="O844" s="305"/>
      <c r="P844" s="305"/>
      <c r="Q844" s="299"/>
      <c r="R844" s="299"/>
      <c r="S844" s="299"/>
    </row>
    <row r="845" spans="1:19" ht="13.5" customHeight="1" x14ac:dyDescent="0.2">
      <c r="A845" s="302" t="str">
        <f>IF(B845="","",ROW()-ROW($A$3)+'Diário 1º PA'!$P$1)</f>
        <v/>
      </c>
      <c r="B845" s="303"/>
      <c r="C845" s="304"/>
      <c r="D845" s="305"/>
      <c r="E845" s="306"/>
      <c r="F845" s="307"/>
      <c r="G845" s="305"/>
      <c r="H845" s="305"/>
      <c r="I845" s="306"/>
      <c r="J845" s="308" t="str">
        <f t="shared" si="3"/>
        <v/>
      </c>
      <c r="K845" s="308"/>
      <c r="L845" s="309"/>
      <c r="M845" s="308"/>
      <c r="N845" s="303"/>
      <c r="O845" s="305"/>
      <c r="P845" s="305"/>
      <c r="Q845" s="299"/>
      <c r="R845" s="299"/>
      <c r="S845" s="299"/>
    </row>
    <row r="846" spans="1:19" ht="13.5" customHeight="1" x14ac:dyDescent="0.2">
      <c r="A846" s="302" t="str">
        <f>IF(B846="","",ROW()-ROW($A$3)+'Diário 1º PA'!$P$1)</f>
        <v/>
      </c>
      <c r="B846" s="303"/>
      <c r="C846" s="304"/>
      <c r="D846" s="305"/>
      <c r="E846" s="306"/>
      <c r="F846" s="307"/>
      <c r="G846" s="305"/>
      <c r="H846" s="305"/>
      <c r="I846" s="306"/>
      <c r="J846" s="308" t="str">
        <f t="shared" si="3"/>
        <v/>
      </c>
      <c r="K846" s="308"/>
      <c r="L846" s="309"/>
      <c r="M846" s="308"/>
      <c r="N846" s="303"/>
      <c r="O846" s="305"/>
      <c r="P846" s="305"/>
      <c r="Q846" s="299"/>
      <c r="R846" s="299"/>
      <c r="S846" s="299"/>
    </row>
    <row r="847" spans="1:19" ht="13.5" customHeight="1" x14ac:dyDescent="0.2">
      <c r="A847" s="302" t="str">
        <f>IF(B847="","",ROW()-ROW($A$3)+'Diário 1º PA'!$P$1)</f>
        <v/>
      </c>
      <c r="B847" s="303"/>
      <c r="C847" s="304"/>
      <c r="D847" s="305"/>
      <c r="E847" s="306"/>
      <c r="F847" s="307"/>
      <c r="G847" s="305"/>
      <c r="H847" s="305"/>
      <c r="I847" s="306"/>
      <c r="J847" s="308" t="str">
        <f t="shared" si="3"/>
        <v/>
      </c>
      <c r="K847" s="308"/>
      <c r="L847" s="309"/>
      <c r="M847" s="308"/>
      <c r="N847" s="303"/>
      <c r="O847" s="305"/>
      <c r="P847" s="305"/>
      <c r="Q847" s="299"/>
      <c r="R847" s="299"/>
      <c r="S847" s="299"/>
    </row>
    <row r="848" spans="1:19" ht="13.5" customHeight="1" x14ac:dyDescent="0.2">
      <c r="A848" s="302" t="str">
        <f>IF(B848="","",ROW()-ROW($A$3)+'Diário 1º PA'!$P$1)</f>
        <v/>
      </c>
      <c r="B848" s="303"/>
      <c r="C848" s="304"/>
      <c r="D848" s="305"/>
      <c r="E848" s="306"/>
      <c r="F848" s="307"/>
      <c r="G848" s="305"/>
      <c r="H848" s="305"/>
      <c r="I848" s="306"/>
      <c r="J848" s="308" t="str">
        <f t="shared" si="3"/>
        <v/>
      </c>
      <c r="K848" s="308"/>
      <c r="L848" s="309"/>
      <c r="M848" s="308"/>
      <c r="N848" s="303"/>
      <c r="O848" s="305"/>
      <c r="P848" s="305"/>
      <c r="Q848" s="299"/>
      <c r="R848" s="299"/>
      <c r="S848" s="299"/>
    </row>
    <row r="849" spans="1:19" ht="13.5" customHeight="1" x14ac:dyDescent="0.2">
      <c r="A849" s="302" t="str">
        <f>IF(B849="","",ROW()-ROW($A$3)+'Diário 1º PA'!$P$1)</f>
        <v/>
      </c>
      <c r="B849" s="303"/>
      <c r="C849" s="304"/>
      <c r="D849" s="305"/>
      <c r="E849" s="306"/>
      <c r="F849" s="307"/>
      <c r="G849" s="305"/>
      <c r="H849" s="305"/>
      <c r="I849" s="306"/>
      <c r="J849" s="308" t="str">
        <f t="shared" si="3"/>
        <v/>
      </c>
      <c r="K849" s="308"/>
      <c r="L849" s="309"/>
      <c r="M849" s="308"/>
      <c r="N849" s="303"/>
      <c r="O849" s="305"/>
      <c r="P849" s="305"/>
      <c r="Q849" s="299"/>
      <c r="R849" s="299"/>
      <c r="S849" s="299"/>
    </row>
    <row r="850" spans="1:19" ht="13.5" customHeight="1" x14ac:dyDescent="0.2">
      <c r="A850" s="302" t="str">
        <f>IF(B850="","",ROW()-ROW($A$3)+'Diário 1º PA'!$P$1)</f>
        <v/>
      </c>
      <c r="B850" s="303"/>
      <c r="C850" s="304"/>
      <c r="D850" s="305"/>
      <c r="E850" s="306"/>
      <c r="F850" s="307"/>
      <c r="G850" s="305"/>
      <c r="H850" s="305"/>
      <c r="I850" s="306"/>
      <c r="J850" s="308" t="str">
        <f t="shared" si="3"/>
        <v/>
      </c>
      <c r="K850" s="308"/>
      <c r="L850" s="309"/>
      <c r="M850" s="308"/>
      <c r="N850" s="303"/>
      <c r="O850" s="305"/>
      <c r="P850" s="305"/>
      <c r="Q850" s="299"/>
      <c r="R850" s="299"/>
      <c r="S850" s="299"/>
    </row>
    <row r="851" spans="1:19" ht="13.5" customHeight="1" x14ac:dyDescent="0.2">
      <c r="A851" s="302" t="str">
        <f>IF(B851="","",ROW()-ROW($A$3)+'Diário 1º PA'!$P$1)</f>
        <v/>
      </c>
      <c r="B851" s="303"/>
      <c r="C851" s="304"/>
      <c r="D851" s="305"/>
      <c r="E851" s="306"/>
      <c r="F851" s="307"/>
      <c r="G851" s="305"/>
      <c r="H851" s="305"/>
      <c r="I851" s="306"/>
      <c r="J851" s="308" t="str">
        <f t="shared" si="3"/>
        <v/>
      </c>
      <c r="K851" s="308"/>
      <c r="L851" s="309"/>
      <c r="M851" s="308"/>
      <c r="N851" s="303"/>
      <c r="O851" s="305"/>
      <c r="P851" s="305"/>
      <c r="Q851" s="299"/>
      <c r="R851" s="299"/>
      <c r="S851" s="299"/>
    </row>
    <row r="852" spans="1:19" ht="13.5" customHeight="1" x14ac:dyDescent="0.2">
      <c r="A852" s="302" t="str">
        <f>IF(B852="","",ROW()-ROW($A$3)+'Diário 1º PA'!$P$1)</f>
        <v/>
      </c>
      <c r="B852" s="303"/>
      <c r="C852" s="304"/>
      <c r="D852" s="305"/>
      <c r="E852" s="306"/>
      <c r="F852" s="307"/>
      <c r="G852" s="305"/>
      <c r="H852" s="305"/>
      <c r="I852" s="306"/>
      <c r="J852" s="308" t="str">
        <f t="shared" si="3"/>
        <v/>
      </c>
      <c r="K852" s="308"/>
      <c r="L852" s="309"/>
      <c r="M852" s="308"/>
      <c r="N852" s="303"/>
      <c r="O852" s="305"/>
      <c r="P852" s="305"/>
      <c r="Q852" s="299"/>
      <c r="R852" s="299"/>
      <c r="S852" s="299"/>
    </row>
    <row r="853" spans="1:19" ht="13.5" customHeight="1" x14ac:dyDescent="0.2">
      <c r="A853" s="302" t="str">
        <f>IF(B853="","",ROW()-ROW($A$3)+'Diário 1º PA'!$P$1)</f>
        <v/>
      </c>
      <c r="B853" s="303"/>
      <c r="C853" s="304"/>
      <c r="D853" s="305"/>
      <c r="E853" s="306"/>
      <c r="F853" s="307"/>
      <c r="G853" s="305"/>
      <c r="H853" s="305"/>
      <c r="I853" s="306"/>
      <c r="J853" s="308" t="str">
        <f t="shared" si="3"/>
        <v/>
      </c>
      <c r="K853" s="308"/>
      <c r="L853" s="309"/>
      <c r="M853" s="308"/>
      <c r="N853" s="303"/>
      <c r="O853" s="305"/>
      <c r="P853" s="305"/>
      <c r="Q853" s="299"/>
      <c r="R853" s="299"/>
      <c r="S853" s="299"/>
    </row>
    <row r="854" spans="1:19" ht="13.5" customHeight="1" x14ac:dyDescent="0.2">
      <c r="A854" s="302" t="str">
        <f>IF(B854="","",ROW()-ROW($A$3)+'Diário 1º PA'!$P$1)</f>
        <v/>
      </c>
      <c r="B854" s="303"/>
      <c r="C854" s="304"/>
      <c r="D854" s="305"/>
      <c r="E854" s="306"/>
      <c r="F854" s="307"/>
      <c r="G854" s="305"/>
      <c r="H854" s="305"/>
      <c r="I854" s="306"/>
      <c r="J854" s="308" t="str">
        <f t="shared" si="3"/>
        <v/>
      </c>
      <c r="K854" s="308"/>
      <c r="L854" s="309"/>
      <c r="M854" s="308"/>
      <c r="N854" s="303"/>
      <c r="O854" s="305"/>
      <c r="P854" s="305"/>
      <c r="Q854" s="299"/>
      <c r="R854" s="299"/>
      <c r="S854" s="299"/>
    </row>
    <row r="855" spans="1:19" ht="13.5" customHeight="1" x14ac:dyDescent="0.2">
      <c r="A855" s="302" t="str">
        <f>IF(B855="","",ROW()-ROW($A$3)+'Diário 1º PA'!$P$1)</f>
        <v/>
      </c>
      <c r="B855" s="303"/>
      <c r="C855" s="304"/>
      <c r="D855" s="305"/>
      <c r="E855" s="306"/>
      <c r="F855" s="307"/>
      <c r="G855" s="305"/>
      <c r="H855" s="305"/>
      <c r="I855" s="306"/>
      <c r="J855" s="308" t="str">
        <f t="shared" si="3"/>
        <v/>
      </c>
      <c r="K855" s="308"/>
      <c r="L855" s="309"/>
      <c r="M855" s="308"/>
      <c r="N855" s="303"/>
      <c r="O855" s="305"/>
      <c r="P855" s="305"/>
      <c r="Q855" s="299"/>
      <c r="R855" s="299"/>
      <c r="S855" s="299"/>
    </row>
    <row r="856" spans="1:19" ht="13.5" customHeight="1" x14ac:dyDescent="0.2">
      <c r="A856" s="302" t="str">
        <f>IF(B856="","",ROW()-ROW($A$3)+'Diário 1º PA'!$P$1)</f>
        <v/>
      </c>
      <c r="B856" s="303"/>
      <c r="C856" s="304"/>
      <c r="D856" s="305"/>
      <c r="E856" s="306"/>
      <c r="F856" s="307"/>
      <c r="G856" s="305"/>
      <c r="H856" s="305"/>
      <c r="I856" s="306"/>
      <c r="J856" s="308" t="str">
        <f t="shared" si="3"/>
        <v/>
      </c>
      <c r="K856" s="308"/>
      <c r="L856" s="309"/>
      <c r="M856" s="308"/>
      <c r="N856" s="303"/>
      <c r="O856" s="305"/>
      <c r="P856" s="305"/>
      <c r="Q856" s="299"/>
      <c r="R856" s="299"/>
      <c r="S856" s="299"/>
    </row>
    <row r="857" spans="1:19" ht="13.5" customHeight="1" x14ac:dyDescent="0.2">
      <c r="A857" s="302" t="str">
        <f>IF(B857="","",ROW()-ROW($A$3)+'Diário 1º PA'!$P$1)</f>
        <v/>
      </c>
      <c r="B857" s="303"/>
      <c r="C857" s="304"/>
      <c r="D857" s="305"/>
      <c r="E857" s="306"/>
      <c r="F857" s="307"/>
      <c r="G857" s="305"/>
      <c r="H857" s="305"/>
      <c r="I857" s="306"/>
      <c r="J857" s="308" t="str">
        <f t="shared" si="3"/>
        <v/>
      </c>
      <c r="K857" s="308"/>
      <c r="L857" s="309"/>
      <c r="M857" s="308"/>
      <c r="N857" s="303"/>
      <c r="O857" s="305"/>
      <c r="P857" s="305"/>
      <c r="Q857" s="299"/>
      <c r="R857" s="299"/>
      <c r="S857" s="299"/>
    </row>
    <row r="858" spans="1:19" ht="13.5" customHeight="1" x14ac:dyDescent="0.2">
      <c r="A858" s="302" t="str">
        <f>IF(B858="","",ROW()-ROW($A$3)+'Diário 1º PA'!$P$1)</f>
        <v/>
      </c>
      <c r="B858" s="303"/>
      <c r="C858" s="304"/>
      <c r="D858" s="305"/>
      <c r="E858" s="306"/>
      <c r="F858" s="307"/>
      <c r="G858" s="305"/>
      <c r="H858" s="305"/>
      <c r="I858" s="306"/>
      <c r="J858" s="308" t="str">
        <f t="shared" si="3"/>
        <v/>
      </c>
      <c r="K858" s="308"/>
      <c r="L858" s="309"/>
      <c r="M858" s="308"/>
      <c r="N858" s="303"/>
      <c r="O858" s="305"/>
      <c r="P858" s="305"/>
      <c r="Q858" s="299"/>
      <c r="R858" s="299"/>
      <c r="S858" s="299"/>
    </row>
    <row r="859" spans="1:19" ht="13.5" customHeight="1" x14ac:dyDescent="0.2">
      <c r="A859" s="302" t="str">
        <f>IF(B859="","",ROW()-ROW($A$3)+'Diário 1º PA'!$P$1)</f>
        <v/>
      </c>
      <c r="B859" s="303"/>
      <c r="C859" s="304"/>
      <c r="D859" s="305"/>
      <c r="E859" s="306"/>
      <c r="F859" s="307"/>
      <c r="G859" s="305"/>
      <c r="H859" s="305"/>
      <c r="I859" s="306"/>
      <c r="J859" s="308" t="str">
        <f t="shared" si="3"/>
        <v/>
      </c>
      <c r="K859" s="308"/>
      <c r="L859" s="309"/>
      <c r="M859" s="308"/>
      <c r="N859" s="303"/>
      <c r="O859" s="305"/>
      <c r="P859" s="305"/>
      <c r="Q859" s="299"/>
      <c r="R859" s="299"/>
      <c r="S859" s="299"/>
    </row>
    <row r="860" spans="1:19" ht="13.5" customHeight="1" x14ac:dyDescent="0.2">
      <c r="A860" s="302" t="str">
        <f>IF(B860="","",ROW()-ROW($A$3)+'Diário 1º PA'!$P$1)</f>
        <v/>
      </c>
      <c r="B860" s="303"/>
      <c r="C860" s="304"/>
      <c r="D860" s="305"/>
      <c r="E860" s="306"/>
      <c r="F860" s="307"/>
      <c r="G860" s="305"/>
      <c r="H860" s="305"/>
      <c r="I860" s="306"/>
      <c r="J860" s="308" t="str">
        <f t="shared" si="3"/>
        <v/>
      </c>
      <c r="K860" s="308"/>
      <c r="L860" s="309"/>
      <c r="M860" s="308"/>
      <c r="N860" s="303"/>
      <c r="O860" s="305"/>
      <c r="P860" s="305"/>
      <c r="Q860" s="299"/>
      <c r="R860" s="299"/>
      <c r="S860" s="299"/>
    </row>
    <row r="861" spans="1:19" ht="13.5" customHeight="1" x14ac:dyDescent="0.2">
      <c r="A861" s="302" t="str">
        <f>IF(B861="","",ROW()-ROW($A$3)+'Diário 1º PA'!$P$1)</f>
        <v/>
      </c>
      <c r="B861" s="303"/>
      <c r="C861" s="304"/>
      <c r="D861" s="305"/>
      <c r="E861" s="306"/>
      <c r="F861" s="307"/>
      <c r="G861" s="305"/>
      <c r="H861" s="305"/>
      <c r="I861" s="306"/>
      <c r="J861" s="308" t="str">
        <f t="shared" si="3"/>
        <v/>
      </c>
      <c r="K861" s="308"/>
      <c r="L861" s="309"/>
      <c r="M861" s="308"/>
      <c r="N861" s="303"/>
      <c r="O861" s="305"/>
      <c r="P861" s="305"/>
      <c r="Q861" s="299"/>
      <c r="R861" s="299"/>
      <c r="S861" s="299"/>
    </row>
    <row r="862" spans="1:19" ht="13.5" customHeight="1" x14ac:dyDescent="0.2">
      <c r="A862" s="302" t="str">
        <f>IF(B862="","",ROW()-ROW($A$3)+'Diário 1º PA'!$P$1)</f>
        <v/>
      </c>
      <c r="B862" s="303"/>
      <c r="C862" s="304"/>
      <c r="D862" s="305"/>
      <c r="E862" s="306"/>
      <c r="F862" s="307"/>
      <c r="G862" s="305"/>
      <c r="H862" s="305"/>
      <c r="I862" s="306"/>
      <c r="J862" s="308" t="str">
        <f t="shared" si="3"/>
        <v/>
      </c>
      <c r="K862" s="308"/>
      <c r="L862" s="309"/>
      <c r="M862" s="308"/>
      <c r="N862" s="303"/>
      <c r="O862" s="305"/>
      <c r="P862" s="305"/>
      <c r="Q862" s="299"/>
      <c r="R862" s="299"/>
      <c r="S862" s="299"/>
    </row>
    <row r="863" spans="1:19" ht="13.5" customHeight="1" x14ac:dyDescent="0.2">
      <c r="A863" s="302" t="str">
        <f>IF(B863="","",ROW()-ROW($A$3)+'Diário 1º PA'!$P$1)</f>
        <v/>
      </c>
      <c r="B863" s="303"/>
      <c r="C863" s="304"/>
      <c r="D863" s="305"/>
      <c r="E863" s="306"/>
      <c r="F863" s="307"/>
      <c r="G863" s="305"/>
      <c r="H863" s="305"/>
      <c r="I863" s="306"/>
      <c r="J863" s="308" t="str">
        <f t="shared" si="3"/>
        <v/>
      </c>
      <c r="K863" s="308"/>
      <c r="L863" s="309"/>
      <c r="M863" s="308"/>
      <c r="N863" s="303"/>
      <c r="O863" s="305"/>
      <c r="P863" s="305"/>
      <c r="Q863" s="299"/>
      <c r="R863" s="299"/>
      <c r="S863" s="299"/>
    </row>
    <row r="864" spans="1:19" ht="13.5" customHeight="1" x14ac:dyDescent="0.2">
      <c r="A864" s="302" t="str">
        <f>IF(B864="","",ROW()-ROW($A$3)+'Diário 1º PA'!$P$1)</f>
        <v/>
      </c>
      <c r="B864" s="303"/>
      <c r="C864" s="304"/>
      <c r="D864" s="305"/>
      <c r="E864" s="306"/>
      <c r="F864" s="307"/>
      <c r="G864" s="305"/>
      <c r="H864" s="305"/>
      <c r="I864" s="306"/>
      <c r="J864" s="308" t="str">
        <f t="shared" si="3"/>
        <v/>
      </c>
      <c r="K864" s="308"/>
      <c r="L864" s="309"/>
      <c r="M864" s="308"/>
      <c r="N864" s="303"/>
      <c r="O864" s="305"/>
      <c r="P864" s="305"/>
      <c r="Q864" s="299"/>
      <c r="R864" s="299"/>
      <c r="S864" s="299"/>
    </row>
    <row r="865" spans="1:19" ht="13.5" customHeight="1" x14ac:dyDescent="0.2">
      <c r="A865" s="302" t="str">
        <f>IF(B865="","",ROW()-ROW($A$3)+'Diário 1º PA'!$P$1)</f>
        <v/>
      </c>
      <c r="B865" s="303"/>
      <c r="C865" s="304"/>
      <c r="D865" s="305"/>
      <c r="E865" s="306"/>
      <c r="F865" s="307"/>
      <c r="G865" s="305"/>
      <c r="H865" s="305"/>
      <c r="I865" s="306"/>
      <c r="J865" s="308" t="str">
        <f t="shared" si="3"/>
        <v/>
      </c>
      <c r="K865" s="308"/>
      <c r="L865" s="309"/>
      <c r="M865" s="308"/>
      <c r="N865" s="303"/>
      <c r="O865" s="305"/>
      <c r="P865" s="305"/>
      <c r="Q865" s="299"/>
      <c r="R865" s="299"/>
      <c r="S865" s="299"/>
    </row>
    <row r="866" spans="1:19" ht="13.5" customHeight="1" x14ac:dyDescent="0.2">
      <c r="A866" s="302" t="str">
        <f>IF(B866="","",ROW()-ROW($A$3)+'Diário 1º PA'!$P$1)</f>
        <v/>
      </c>
      <c r="B866" s="303"/>
      <c r="C866" s="304"/>
      <c r="D866" s="305"/>
      <c r="E866" s="306"/>
      <c r="F866" s="307"/>
      <c r="G866" s="305"/>
      <c r="H866" s="305"/>
      <c r="I866" s="306"/>
      <c r="J866" s="308" t="str">
        <f t="shared" si="3"/>
        <v/>
      </c>
      <c r="K866" s="308"/>
      <c r="L866" s="309"/>
      <c r="M866" s="308"/>
      <c r="N866" s="303"/>
      <c r="O866" s="305"/>
      <c r="P866" s="305"/>
      <c r="Q866" s="299"/>
      <c r="R866" s="299"/>
      <c r="S866" s="299"/>
    </row>
    <row r="867" spans="1:19" ht="13.5" customHeight="1" x14ac:dyDescent="0.2">
      <c r="A867" s="302" t="str">
        <f>IF(B867="","",ROW()-ROW($A$3)+'Diário 1º PA'!$P$1)</f>
        <v/>
      </c>
      <c r="B867" s="303"/>
      <c r="C867" s="304"/>
      <c r="D867" s="305"/>
      <c r="E867" s="306"/>
      <c r="F867" s="307"/>
      <c r="G867" s="305"/>
      <c r="H867" s="305"/>
      <c r="I867" s="306"/>
      <c r="J867" s="308" t="str">
        <f t="shared" si="3"/>
        <v/>
      </c>
      <c r="K867" s="308"/>
      <c r="L867" s="309"/>
      <c r="M867" s="308"/>
      <c r="N867" s="303"/>
      <c r="O867" s="305"/>
      <c r="P867" s="305"/>
      <c r="Q867" s="299"/>
      <c r="R867" s="299"/>
      <c r="S867" s="299"/>
    </row>
    <row r="868" spans="1:19" ht="13.5" customHeight="1" x14ac:dyDescent="0.2">
      <c r="A868" s="302" t="str">
        <f>IF(B868="","",ROW()-ROW($A$3)+'Diário 1º PA'!$P$1)</f>
        <v/>
      </c>
      <c r="B868" s="303"/>
      <c r="C868" s="304"/>
      <c r="D868" s="305"/>
      <c r="E868" s="306"/>
      <c r="F868" s="307"/>
      <c r="G868" s="305"/>
      <c r="H868" s="305"/>
      <c r="I868" s="306"/>
      <c r="J868" s="308" t="str">
        <f t="shared" si="3"/>
        <v/>
      </c>
      <c r="K868" s="308"/>
      <c r="L868" s="309"/>
      <c r="M868" s="308"/>
      <c r="N868" s="303"/>
      <c r="O868" s="305"/>
      <c r="P868" s="305"/>
      <c r="Q868" s="299"/>
      <c r="R868" s="299"/>
      <c r="S868" s="299"/>
    </row>
    <row r="869" spans="1:19" ht="13.5" customHeight="1" x14ac:dyDescent="0.2">
      <c r="A869" s="302" t="str">
        <f>IF(B869="","",ROW()-ROW($A$3)+'Diário 1º PA'!$P$1)</f>
        <v/>
      </c>
      <c r="B869" s="303"/>
      <c r="C869" s="304"/>
      <c r="D869" s="305"/>
      <c r="E869" s="306"/>
      <c r="F869" s="307"/>
      <c r="G869" s="305"/>
      <c r="H869" s="305"/>
      <c r="I869" s="306"/>
      <c r="J869" s="308" t="str">
        <f t="shared" si="3"/>
        <v/>
      </c>
      <c r="K869" s="308"/>
      <c r="L869" s="309"/>
      <c r="M869" s="308"/>
      <c r="N869" s="303"/>
      <c r="O869" s="305"/>
      <c r="P869" s="305"/>
      <c r="Q869" s="299"/>
      <c r="R869" s="299"/>
      <c r="S869" s="299"/>
    </row>
    <row r="870" spans="1:19" ht="13.5" customHeight="1" x14ac:dyDescent="0.2">
      <c r="A870" s="302" t="str">
        <f>IF(B870="","",ROW()-ROW($A$3)+'Diário 1º PA'!$P$1)</f>
        <v/>
      </c>
      <c r="B870" s="303"/>
      <c r="C870" s="304"/>
      <c r="D870" s="305"/>
      <c r="E870" s="306"/>
      <c r="F870" s="307"/>
      <c r="G870" s="305"/>
      <c r="H870" s="305"/>
      <c r="I870" s="306"/>
      <c r="J870" s="308" t="str">
        <f t="shared" si="3"/>
        <v/>
      </c>
      <c r="K870" s="308"/>
      <c r="L870" s="309"/>
      <c r="M870" s="308"/>
      <c r="N870" s="303"/>
      <c r="O870" s="305"/>
      <c r="P870" s="305"/>
      <c r="Q870" s="299"/>
      <c r="R870" s="299"/>
      <c r="S870" s="299"/>
    </row>
    <row r="871" spans="1:19" ht="13.5" customHeight="1" x14ac:dyDescent="0.2">
      <c r="A871" s="302" t="str">
        <f>IF(B871="","",ROW()-ROW($A$3)+'Diário 1º PA'!$P$1)</f>
        <v/>
      </c>
      <c r="B871" s="303"/>
      <c r="C871" s="304"/>
      <c r="D871" s="305"/>
      <c r="E871" s="306"/>
      <c r="F871" s="307"/>
      <c r="G871" s="305"/>
      <c r="H871" s="305"/>
      <c r="I871" s="306"/>
      <c r="J871" s="308" t="str">
        <f t="shared" si="3"/>
        <v/>
      </c>
      <c r="K871" s="308"/>
      <c r="L871" s="309"/>
      <c r="M871" s="308"/>
      <c r="N871" s="303"/>
      <c r="O871" s="305"/>
      <c r="P871" s="305"/>
      <c r="Q871" s="299"/>
      <c r="R871" s="299"/>
      <c r="S871" s="299"/>
    </row>
    <row r="872" spans="1:19" ht="13.5" customHeight="1" x14ac:dyDescent="0.2">
      <c r="A872" s="302" t="str">
        <f>IF(B872="","",ROW()-ROW($A$3)+'Diário 1º PA'!$P$1)</f>
        <v/>
      </c>
      <c r="B872" s="303"/>
      <c r="C872" s="304"/>
      <c r="D872" s="305"/>
      <c r="E872" s="306"/>
      <c r="F872" s="307"/>
      <c r="G872" s="305"/>
      <c r="H872" s="305"/>
      <c r="I872" s="306"/>
      <c r="J872" s="308" t="str">
        <f t="shared" si="3"/>
        <v/>
      </c>
      <c r="K872" s="308"/>
      <c r="L872" s="309"/>
      <c r="M872" s="308"/>
      <c r="N872" s="303"/>
      <c r="O872" s="305"/>
      <c r="P872" s="305"/>
      <c r="Q872" s="299"/>
      <c r="R872" s="299"/>
      <c r="S872" s="299"/>
    </row>
    <row r="873" spans="1:19" ht="13.5" customHeight="1" x14ac:dyDescent="0.2">
      <c r="A873" s="302" t="str">
        <f>IF(B873="","",ROW()-ROW($A$3)+'Diário 1º PA'!$P$1)</f>
        <v/>
      </c>
      <c r="B873" s="303"/>
      <c r="C873" s="304"/>
      <c r="D873" s="305"/>
      <c r="E873" s="306"/>
      <c r="F873" s="307"/>
      <c r="G873" s="305"/>
      <c r="H873" s="305"/>
      <c r="I873" s="306"/>
      <c r="J873" s="308" t="str">
        <f t="shared" si="3"/>
        <v/>
      </c>
      <c r="K873" s="308"/>
      <c r="L873" s="309"/>
      <c r="M873" s="308"/>
      <c r="N873" s="303"/>
      <c r="O873" s="305"/>
      <c r="P873" s="305"/>
      <c r="Q873" s="299"/>
      <c r="R873" s="299"/>
      <c r="S873" s="299"/>
    </row>
    <row r="874" spans="1:19" ht="13.5" customHeight="1" x14ac:dyDescent="0.2">
      <c r="A874" s="302" t="str">
        <f>IF(B874="","",ROW()-ROW($A$3)+'Diário 1º PA'!$P$1)</f>
        <v/>
      </c>
      <c r="B874" s="303"/>
      <c r="C874" s="304"/>
      <c r="D874" s="305"/>
      <c r="E874" s="306"/>
      <c r="F874" s="307"/>
      <c r="G874" s="305"/>
      <c r="H874" s="305"/>
      <c r="I874" s="306"/>
      <c r="J874" s="308" t="str">
        <f t="shared" si="3"/>
        <v/>
      </c>
      <c r="K874" s="308"/>
      <c r="L874" s="309"/>
      <c r="M874" s="308"/>
      <c r="N874" s="303"/>
      <c r="O874" s="305"/>
      <c r="P874" s="305"/>
      <c r="Q874" s="299"/>
      <c r="R874" s="299"/>
      <c r="S874" s="299"/>
    </row>
    <row r="875" spans="1:19" ht="13.5" customHeight="1" x14ac:dyDescent="0.2">
      <c r="A875" s="302" t="str">
        <f>IF(B875="","",ROW()-ROW($A$3)+'Diário 1º PA'!$P$1)</f>
        <v/>
      </c>
      <c r="B875" s="303"/>
      <c r="C875" s="304"/>
      <c r="D875" s="305"/>
      <c r="E875" s="306"/>
      <c r="F875" s="307"/>
      <c r="G875" s="305"/>
      <c r="H875" s="305"/>
      <c r="I875" s="306"/>
      <c r="J875" s="308" t="str">
        <f t="shared" si="3"/>
        <v/>
      </c>
      <c r="K875" s="308"/>
      <c r="L875" s="309"/>
      <c r="M875" s="308"/>
      <c r="N875" s="303"/>
      <c r="O875" s="305"/>
      <c r="P875" s="305"/>
      <c r="Q875" s="299"/>
      <c r="R875" s="299"/>
      <c r="S875" s="299"/>
    </row>
    <row r="876" spans="1:19" ht="13.5" customHeight="1" x14ac:dyDescent="0.2">
      <c r="A876" s="302" t="str">
        <f>IF(B876="","",ROW()-ROW($A$3)+'Diário 1º PA'!$P$1)</f>
        <v/>
      </c>
      <c r="B876" s="303"/>
      <c r="C876" s="304"/>
      <c r="D876" s="305"/>
      <c r="E876" s="306"/>
      <c r="F876" s="307"/>
      <c r="G876" s="305"/>
      <c r="H876" s="305"/>
      <c r="I876" s="306"/>
      <c r="J876" s="308" t="str">
        <f t="shared" si="3"/>
        <v/>
      </c>
      <c r="K876" s="308"/>
      <c r="L876" s="309"/>
      <c r="M876" s="308"/>
      <c r="N876" s="303"/>
      <c r="O876" s="305"/>
      <c r="P876" s="305"/>
      <c r="Q876" s="299"/>
      <c r="R876" s="299"/>
      <c r="S876" s="299"/>
    </row>
    <row r="877" spans="1:19" ht="13.5" customHeight="1" x14ac:dyDescent="0.2">
      <c r="A877" s="302" t="str">
        <f>IF(B877="","",ROW()-ROW($A$3)+'Diário 1º PA'!$P$1)</f>
        <v/>
      </c>
      <c r="B877" s="303"/>
      <c r="C877" s="304"/>
      <c r="D877" s="305"/>
      <c r="E877" s="306"/>
      <c r="F877" s="307"/>
      <c r="G877" s="305"/>
      <c r="H877" s="305"/>
      <c r="I877" s="306"/>
      <c r="J877" s="308" t="str">
        <f t="shared" si="3"/>
        <v/>
      </c>
      <c r="K877" s="308"/>
      <c r="L877" s="309"/>
      <c r="M877" s="308"/>
      <c r="N877" s="303"/>
      <c r="O877" s="305"/>
      <c r="P877" s="305"/>
      <c r="Q877" s="299"/>
      <c r="R877" s="299"/>
      <c r="S877" s="299"/>
    </row>
    <row r="878" spans="1:19" ht="13.5" customHeight="1" x14ac:dyDescent="0.2">
      <c r="A878" s="302" t="str">
        <f>IF(B878="","",ROW()-ROW($A$3)+'Diário 1º PA'!$P$1)</f>
        <v/>
      </c>
      <c r="B878" s="303"/>
      <c r="C878" s="304"/>
      <c r="D878" s="305"/>
      <c r="E878" s="306"/>
      <c r="F878" s="307"/>
      <c r="G878" s="305"/>
      <c r="H878" s="305"/>
      <c r="I878" s="306"/>
      <c r="J878" s="308" t="str">
        <f t="shared" si="3"/>
        <v/>
      </c>
      <c r="K878" s="308"/>
      <c r="L878" s="309"/>
      <c r="M878" s="308"/>
      <c r="N878" s="303"/>
      <c r="O878" s="305"/>
      <c r="P878" s="305"/>
      <c r="Q878" s="299"/>
      <c r="R878" s="299"/>
      <c r="S878" s="299"/>
    </row>
    <row r="879" spans="1:19" ht="13.5" customHeight="1" x14ac:dyDescent="0.2">
      <c r="A879" s="302" t="str">
        <f>IF(B879="","",ROW()-ROW($A$3)+'Diário 1º PA'!$P$1)</f>
        <v/>
      </c>
      <c r="B879" s="303"/>
      <c r="C879" s="304"/>
      <c r="D879" s="305"/>
      <c r="E879" s="306"/>
      <c r="F879" s="307"/>
      <c r="G879" s="305"/>
      <c r="H879" s="305"/>
      <c r="I879" s="306"/>
      <c r="J879" s="308" t="str">
        <f t="shared" si="3"/>
        <v/>
      </c>
      <c r="K879" s="308"/>
      <c r="L879" s="309"/>
      <c r="M879" s="308"/>
      <c r="N879" s="303"/>
      <c r="O879" s="305"/>
      <c r="P879" s="305"/>
      <c r="Q879" s="299"/>
      <c r="R879" s="299"/>
      <c r="S879" s="299"/>
    </row>
    <row r="880" spans="1:19" ht="13.5" customHeight="1" x14ac:dyDescent="0.2">
      <c r="A880" s="302" t="str">
        <f>IF(B880="","",ROW()-ROW($A$3)+'Diário 1º PA'!$P$1)</f>
        <v/>
      </c>
      <c r="B880" s="303"/>
      <c r="C880" s="304"/>
      <c r="D880" s="305"/>
      <c r="E880" s="306"/>
      <c r="F880" s="307"/>
      <c r="G880" s="305"/>
      <c r="H880" s="305"/>
      <c r="I880" s="306"/>
      <c r="J880" s="308" t="str">
        <f t="shared" si="3"/>
        <v/>
      </c>
      <c r="K880" s="308"/>
      <c r="L880" s="309"/>
      <c r="M880" s="308"/>
      <c r="N880" s="303"/>
      <c r="O880" s="305"/>
      <c r="P880" s="305"/>
      <c r="Q880" s="299"/>
      <c r="R880" s="299"/>
      <c r="S880" s="299"/>
    </row>
    <row r="881" spans="1:19" ht="13.5" customHeight="1" x14ac:dyDescent="0.2">
      <c r="A881" s="302" t="str">
        <f>IF(B881="","",ROW()-ROW($A$3)+'Diário 1º PA'!$P$1)</f>
        <v/>
      </c>
      <c r="B881" s="303"/>
      <c r="C881" s="304"/>
      <c r="D881" s="305"/>
      <c r="E881" s="306"/>
      <c r="F881" s="307"/>
      <c r="G881" s="305"/>
      <c r="H881" s="305"/>
      <c r="I881" s="306"/>
      <c r="J881" s="308" t="str">
        <f t="shared" si="3"/>
        <v/>
      </c>
      <c r="K881" s="308"/>
      <c r="L881" s="309"/>
      <c r="M881" s="308"/>
      <c r="N881" s="303"/>
      <c r="O881" s="305"/>
      <c r="P881" s="305"/>
      <c r="Q881" s="299"/>
      <c r="R881" s="299"/>
      <c r="S881" s="299"/>
    </row>
    <row r="882" spans="1:19" ht="13.5" customHeight="1" x14ac:dyDescent="0.2">
      <c r="A882" s="302" t="str">
        <f>IF(B882="","",ROW()-ROW($A$3)+'Diário 1º PA'!$P$1)</f>
        <v/>
      </c>
      <c r="B882" s="303"/>
      <c r="C882" s="304"/>
      <c r="D882" s="305"/>
      <c r="E882" s="306"/>
      <c r="F882" s="307"/>
      <c r="G882" s="305"/>
      <c r="H882" s="305"/>
      <c r="I882" s="306"/>
      <c r="J882" s="308" t="str">
        <f t="shared" si="3"/>
        <v/>
      </c>
      <c r="K882" s="308"/>
      <c r="L882" s="309"/>
      <c r="M882" s="308"/>
      <c r="N882" s="303"/>
      <c r="O882" s="305"/>
      <c r="P882" s="305"/>
      <c r="Q882" s="299"/>
      <c r="R882" s="299"/>
      <c r="S882" s="299"/>
    </row>
    <row r="883" spans="1:19" ht="13.5" customHeight="1" x14ac:dyDescent="0.2">
      <c r="A883" s="302" t="str">
        <f>IF(B883="","",ROW()-ROW($A$3)+'Diário 1º PA'!$P$1)</f>
        <v/>
      </c>
      <c r="B883" s="303"/>
      <c r="C883" s="304"/>
      <c r="D883" s="305"/>
      <c r="E883" s="306"/>
      <c r="F883" s="307"/>
      <c r="G883" s="305"/>
      <c r="H883" s="305"/>
      <c r="I883" s="306"/>
      <c r="J883" s="308" t="str">
        <f t="shared" si="3"/>
        <v/>
      </c>
      <c r="K883" s="308"/>
      <c r="L883" s="309"/>
      <c r="M883" s="308"/>
      <c r="N883" s="303"/>
      <c r="O883" s="305"/>
      <c r="P883" s="305"/>
      <c r="Q883" s="299"/>
      <c r="R883" s="299"/>
      <c r="S883" s="299"/>
    </row>
    <row r="884" spans="1:19" ht="13.5" customHeight="1" x14ac:dyDescent="0.2">
      <c r="A884" s="302" t="str">
        <f>IF(B884="","",ROW()-ROW($A$3)+'Diário 1º PA'!$P$1)</f>
        <v/>
      </c>
      <c r="B884" s="303"/>
      <c r="C884" s="304"/>
      <c r="D884" s="305"/>
      <c r="E884" s="306"/>
      <c r="F884" s="307"/>
      <c r="G884" s="305"/>
      <c r="H884" s="305"/>
      <c r="I884" s="306"/>
      <c r="J884" s="308" t="str">
        <f t="shared" si="3"/>
        <v/>
      </c>
      <c r="K884" s="308"/>
      <c r="L884" s="309"/>
      <c r="M884" s="308"/>
      <c r="N884" s="303"/>
      <c r="O884" s="305"/>
      <c r="P884" s="305"/>
      <c r="Q884" s="299"/>
      <c r="R884" s="299"/>
      <c r="S884" s="299"/>
    </row>
    <row r="885" spans="1:19" ht="13.5" customHeight="1" x14ac:dyDescent="0.2">
      <c r="A885" s="302" t="str">
        <f>IF(B885="","",ROW()-ROW($A$3)+'Diário 1º PA'!$P$1)</f>
        <v/>
      </c>
      <c r="B885" s="303"/>
      <c r="C885" s="304"/>
      <c r="D885" s="305"/>
      <c r="E885" s="306"/>
      <c r="F885" s="307"/>
      <c r="G885" s="305"/>
      <c r="H885" s="305"/>
      <c r="I885" s="306"/>
      <c r="J885" s="308" t="str">
        <f t="shared" si="3"/>
        <v/>
      </c>
      <c r="K885" s="308"/>
      <c r="L885" s="309"/>
      <c r="M885" s="308"/>
      <c r="N885" s="303"/>
      <c r="O885" s="305"/>
      <c r="P885" s="305"/>
      <c r="Q885" s="299"/>
      <c r="R885" s="299"/>
      <c r="S885" s="299"/>
    </row>
    <row r="886" spans="1:19" ht="13.5" customHeight="1" x14ac:dyDescent="0.2">
      <c r="A886" s="302" t="str">
        <f>IF(B886="","",ROW()-ROW($A$3)+'Diário 1º PA'!$P$1)</f>
        <v/>
      </c>
      <c r="B886" s="303"/>
      <c r="C886" s="304"/>
      <c r="D886" s="305"/>
      <c r="E886" s="306"/>
      <c r="F886" s="307"/>
      <c r="G886" s="305"/>
      <c r="H886" s="305"/>
      <c r="I886" s="306"/>
      <c r="J886" s="308" t="str">
        <f t="shared" si="3"/>
        <v/>
      </c>
      <c r="K886" s="308"/>
      <c r="L886" s="309"/>
      <c r="M886" s="308"/>
      <c r="N886" s="303"/>
      <c r="O886" s="305"/>
      <c r="P886" s="305"/>
      <c r="Q886" s="299"/>
      <c r="R886" s="299"/>
      <c r="S886" s="299"/>
    </row>
    <row r="887" spans="1:19" ht="13.5" customHeight="1" x14ac:dyDescent="0.2">
      <c r="A887" s="302" t="str">
        <f>IF(B887="","",ROW()-ROW($A$3)+'Diário 1º PA'!$P$1)</f>
        <v/>
      </c>
      <c r="B887" s="303"/>
      <c r="C887" s="304"/>
      <c r="D887" s="305"/>
      <c r="E887" s="306"/>
      <c r="F887" s="307"/>
      <c r="G887" s="305"/>
      <c r="H887" s="305"/>
      <c r="I887" s="306"/>
      <c r="J887" s="308" t="str">
        <f t="shared" si="3"/>
        <v/>
      </c>
      <c r="K887" s="308"/>
      <c r="L887" s="309"/>
      <c r="M887" s="308"/>
      <c r="N887" s="303"/>
      <c r="O887" s="305"/>
      <c r="P887" s="305"/>
      <c r="Q887" s="299"/>
      <c r="R887" s="299"/>
      <c r="S887" s="299"/>
    </row>
    <row r="888" spans="1:19" ht="13.5" customHeight="1" x14ac:dyDescent="0.2">
      <c r="A888" s="302" t="str">
        <f>IF(B888="","",ROW()-ROW($A$3)+'Diário 1º PA'!$P$1)</f>
        <v/>
      </c>
      <c r="B888" s="303"/>
      <c r="C888" s="304"/>
      <c r="D888" s="305"/>
      <c r="E888" s="306"/>
      <c r="F888" s="307"/>
      <c r="G888" s="305"/>
      <c r="H888" s="305"/>
      <c r="I888" s="306"/>
      <c r="J888" s="308" t="str">
        <f t="shared" si="3"/>
        <v/>
      </c>
      <c r="K888" s="308"/>
      <c r="L888" s="309"/>
      <c r="M888" s="308"/>
      <c r="N888" s="303"/>
      <c r="O888" s="305"/>
      <c r="P888" s="305"/>
      <c r="Q888" s="299"/>
      <c r="R888" s="299"/>
      <c r="S888" s="299"/>
    </row>
    <row r="889" spans="1:19" ht="13.5" customHeight="1" x14ac:dyDescent="0.2">
      <c r="A889" s="302" t="str">
        <f>IF(B889="","",ROW()-ROW($A$3)+'Diário 1º PA'!$P$1)</f>
        <v/>
      </c>
      <c r="B889" s="303"/>
      <c r="C889" s="304"/>
      <c r="D889" s="305"/>
      <c r="E889" s="306"/>
      <c r="F889" s="307"/>
      <c r="G889" s="305"/>
      <c r="H889" s="305"/>
      <c r="I889" s="306"/>
      <c r="J889" s="308" t="str">
        <f t="shared" si="3"/>
        <v/>
      </c>
      <c r="K889" s="308"/>
      <c r="L889" s="309"/>
      <c r="M889" s="308"/>
      <c r="N889" s="303"/>
      <c r="O889" s="305"/>
      <c r="P889" s="305"/>
      <c r="Q889" s="299"/>
      <c r="R889" s="299"/>
      <c r="S889" s="299"/>
    </row>
    <row r="890" spans="1:19" ht="13.5" customHeight="1" x14ac:dyDescent="0.2">
      <c r="A890" s="302" t="str">
        <f>IF(B890="","",ROW()-ROW($A$3)+'Diário 1º PA'!$P$1)</f>
        <v/>
      </c>
      <c r="B890" s="303"/>
      <c r="C890" s="304"/>
      <c r="D890" s="305"/>
      <c r="E890" s="306"/>
      <c r="F890" s="307"/>
      <c r="G890" s="305"/>
      <c r="H890" s="305"/>
      <c r="I890" s="306"/>
      <c r="J890" s="308" t="str">
        <f t="shared" si="3"/>
        <v/>
      </c>
      <c r="K890" s="308"/>
      <c r="L890" s="309"/>
      <c r="M890" s="308"/>
      <c r="N890" s="303"/>
      <c r="O890" s="305"/>
      <c r="P890" s="305"/>
      <c r="Q890" s="299"/>
      <c r="R890" s="299"/>
      <c r="S890" s="299"/>
    </row>
    <row r="891" spans="1:19" ht="13.5" customHeight="1" x14ac:dyDescent="0.2">
      <c r="A891" s="302" t="str">
        <f>IF(B891="","",ROW()-ROW($A$3)+'Diário 1º PA'!$P$1)</f>
        <v/>
      </c>
      <c r="B891" s="303"/>
      <c r="C891" s="304"/>
      <c r="D891" s="305"/>
      <c r="E891" s="306"/>
      <c r="F891" s="307"/>
      <c r="G891" s="305"/>
      <c r="H891" s="305"/>
      <c r="I891" s="306"/>
      <c r="J891" s="308" t="str">
        <f t="shared" si="3"/>
        <v/>
      </c>
      <c r="K891" s="308"/>
      <c r="L891" s="309"/>
      <c r="M891" s="308"/>
      <c r="N891" s="303"/>
      <c r="O891" s="305"/>
      <c r="P891" s="305"/>
      <c r="Q891" s="299"/>
      <c r="R891" s="299"/>
      <c r="S891" s="299"/>
    </row>
    <row r="892" spans="1:19" ht="13.5" customHeight="1" x14ac:dyDescent="0.2">
      <c r="A892" s="302" t="str">
        <f>IF(B892="","",ROW()-ROW($A$3)+'Diário 1º PA'!$P$1)</f>
        <v/>
      </c>
      <c r="B892" s="303"/>
      <c r="C892" s="304"/>
      <c r="D892" s="305"/>
      <c r="E892" s="306"/>
      <c r="F892" s="307"/>
      <c r="G892" s="305"/>
      <c r="H892" s="305"/>
      <c r="I892" s="306"/>
      <c r="J892" s="308" t="str">
        <f t="shared" si="3"/>
        <v/>
      </c>
      <c r="K892" s="308"/>
      <c r="L892" s="309"/>
      <c r="M892" s="308"/>
      <c r="N892" s="303"/>
      <c r="O892" s="305"/>
      <c r="P892" s="305"/>
      <c r="Q892" s="299"/>
      <c r="R892" s="299"/>
      <c r="S892" s="299"/>
    </row>
    <row r="893" spans="1:19" ht="13.5" customHeight="1" x14ac:dyDescent="0.2">
      <c r="A893" s="302" t="str">
        <f>IF(B893="","",ROW()-ROW($A$3)+'Diário 1º PA'!$P$1)</f>
        <v/>
      </c>
      <c r="B893" s="303"/>
      <c r="C893" s="304"/>
      <c r="D893" s="305"/>
      <c r="E893" s="306"/>
      <c r="F893" s="307"/>
      <c r="G893" s="305"/>
      <c r="H893" s="305"/>
      <c r="I893" s="306"/>
      <c r="J893" s="308" t="str">
        <f t="shared" si="3"/>
        <v/>
      </c>
      <c r="K893" s="308"/>
      <c r="L893" s="309"/>
      <c r="M893" s="308"/>
      <c r="N893" s="303"/>
      <c r="O893" s="305"/>
      <c r="P893" s="305"/>
      <c r="Q893" s="299"/>
      <c r="R893" s="299"/>
      <c r="S893" s="299"/>
    </row>
    <row r="894" spans="1:19" ht="13.5" customHeight="1" x14ac:dyDescent="0.2">
      <c r="A894" s="302" t="str">
        <f>IF(B894="","",ROW()-ROW($A$3)+'Diário 1º PA'!$P$1)</f>
        <v/>
      </c>
      <c r="B894" s="303"/>
      <c r="C894" s="304"/>
      <c r="D894" s="305"/>
      <c r="E894" s="306"/>
      <c r="F894" s="307"/>
      <c r="G894" s="305"/>
      <c r="H894" s="305"/>
      <c r="I894" s="306"/>
      <c r="J894" s="308" t="str">
        <f t="shared" si="3"/>
        <v/>
      </c>
      <c r="K894" s="308"/>
      <c r="L894" s="309"/>
      <c r="M894" s="308"/>
      <c r="N894" s="303"/>
      <c r="O894" s="305"/>
      <c r="P894" s="305"/>
      <c r="Q894" s="299"/>
      <c r="R894" s="299"/>
      <c r="S894" s="299"/>
    </row>
    <row r="895" spans="1:19" ht="13.5" customHeight="1" x14ac:dyDescent="0.2">
      <c r="A895" s="302" t="str">
        <f>IF(B895="","",ROW()-ROW($A$3)+'Diário 1º PA'!$P$1)</f>
        <v/>
      </c>
      <c r="B895" s="303"/>
      <c r="C895" s="304"/>
      <c r="D895" s="305"/>
      <c r="E895" s="306"/>
      <c r="F895" s="307"/>
      <c r="G895" s="305"/>
      <c r="H895" s="305"/>
      <c r="I895" s="306"/>
      <c r="J895" s="308" t="str">
        <f t="shared" si="3"/>
        <v/>
      </c>
      <c r="K895" s="308"/>
      <c r="L895" s="309"/>
      <c r="M895" s="308"/>
      <c r="N895" s="303"/>
      <c r="O895" s="305"/>
      <c r="P895" s="305"/>
      <c r="Q895" s="299"/>
      <c r="R895" s="299"/>
      <c r="S895" s="299"/>
    </row>
    <row r="896" spans="1:19" ht="13.5" customHeight="1" x14ac:dyDescent="0.2">
      <c r="A896" s="302" t="str">
        <f>IF(B896="","",ROW()-ROW($A$3)+'Diário 1º PA'!$P$1)</f>
        <v/>
      </c>
      <c r="B896" s="303"/>
      <c r="C896" s="304"/>
      <c r="D896" s="305"/>
      <c r="E896" s="306"/>
      <c r="F896" s="307"/>
      <c r="G896" s="305"/>
      <c r="H896" s="305"/>
      <c r="I896" s="306"/>
      <c r="J896" s="308" t="str">
        <f t="shared" si="3"/>
        <v/>
      </c>
      <c r="K896" s="308"/>
      <c r="L896" s="309"/>
      <c r="M896" s="308"/>
      <c r="N896" s="303"/>
      <c r="O896" s="305"/>
      <c r="P896" s="305"/>
      <c r="Q896" s="299"/>
      <c r="R896" s="299"/>
      <c r="S896" s="299"/>
    </row>
    <row r="897" spans="1:19" ht="13.5" customHeight="1" x14ac:dyDescent="0.2">
      <c r="A897" s="302" t="str">
        <f>IF(B897="","",ROW()-ROW($A$3)+'Diário 1º PA'!$P$1)</f>
        <v/>
      </c>
      <c r="B897" s="303"/>
      <c r="C897" s="304"/>
      <c r="D897" s="305"/>
      <c r="E897" s="306"/>
      <c r="F897" s="307"/>
      <c r="G897" s="305"/>
      <c r="H897" s="305"/>
      <c r="I897" s="306"/>
      <c r="J897" s="308" t="str">
        <f t="shared" si="3"/>
        <v/>
      </c>
      <c r="K897" s="308"/>
      <c r="L897" s="309"/>
      <c r="M897" s="308"/>
      <c r="N897" s="303"/>
      <c r="O897" s="305"/>
      <c r="P897" s="305"/>
      <c r="Q897" s="299"/>
      <c r="R897" s="299"/>
      <c r="S897" s="299"/>
    </row>
    <row r="898" spans="1:19" ht="13.5" customHeight="1" x14ac:dyDescent="0.2">
      <c r="A898" s="302" t="str">
        <f>IF(B898="","",ROW()-ROW($A$3)+'Diário 1º PA'!$P$1)</f>
        <v/>
      </c>
      <c r="B898" s="303"/>
      <c r="C898" s="304"/>
      <c r="D898" s="305"/>
      <c r="E898" s="306"/>
      <c r="F898" s="307"/>
      <c r="G898" s="305"/>
      <c r="H898" s="305"/>
      <c r="I898" s="306"/>
      <c r="J898" s="308" t="str">
        <f t="shared" si="3"/>
        <v/>
      </c>
      <c r="K898" s="308"/>
      <c r="L898" s="309"/>
      <c r="M898" s="308"/>
      <c r="N898" s="303"/>
      <c r="O898" s="305"/>
      <c r="P898" s="305"/>
      <c r="Q898" s="299"/>
      <c r="R898" s="299"/>
      <c r="S898" s="299"/>
    </row>
    <row r="899" spans="1:19" ht="13.5" customHeight="1" x14ac:dyDescent="0.2">
      <c r="A899" s="302" t="str">
        <f>IF(B899="","",ROW()-ROW($A$3)+'Diário 1º PA'!$P$1)</f>
        <v/>
      </c>
      <c r="B899" s="303"/>
      <c r="C899" s="304"/>
      <c r="D899" s="305"/>
      <c r="E899" s="306"/>
      <c r="F899" s="307"/>
      <c r="G899" s="305"/>
      <c r="H899" s="305"/>
      <c r="I899" s="306"/>
      <c r="J899" s="308" t="str">
        <f t="shared" si="3"/>
        <v/>
      </c>
      <c r="K899" s="308"/>
      <c r="L899" s="309"/>
      <c r="M899" s="308"/>
      <c r="N899" s="303"/>
      <c r="O899" s="305"/>
      <c r="P899" s="305"/>
      <c r="Q899" s="299"/>
      <c r="R899" s="299"/>
      <c r="S899" s="299"/>
    </row>
    <row r="900" spans="1:19" ht="13.5" customHeight="1" x14ac:dyDescent="0.2">
      <c r="A900" s="302" t="str">
        <f>IF(B900="","",ROW()-ROW($A$3)+'Diário 1º PA'!$P$1)</f>
        <v/>
      </c>
      <c r="B900" s="303"/>
      <c r="C900" s="304"/>
      <c r="D900" s="305"/>
      <c r="E900" s="306"/>
      <c r="F900" s="307"/>
      <c r="G900" s="305"/>
      <c r="H900" s="305"/>
      <c r="I900" s="306"/>
      <c r="J900" s="308" t="str">
        <f t="shared" si="3"/>
        <v/>
      </c>
      <c r="K900" s="308"/>
      <c r="L900" s="309"/>
      <c r="M900" s="308"/>
      <c r="N900" s="303"/>
      <c r="O900" s="305"/>
      <c r="P900" s="305"/>
      <c r="Q900" s="299"/>
      <c r="R900" s="299"/>
      <c r="S900" s="299"/>
    </row>
    <row r="901" spans="1:19" ht="13.5" customHeight="1" x14ac:dyDescent="0.2">
      <c r="A901" s="302" t="str">
        <f>IF(B901="","",ROW()-ROW($A$3)+'Diário 1º PA'!$P$1)</f>
        <v/>
      </c>
      <c r="B901" s="303"/>
      <c r="C901" s="304"/>
      <c r="D901" s="305"/>
      <c r="E901" s="306"/>
      <c r="F901" s="307"/>
      <c r="G901" s="305"/>
      <c r="H901" s="305"/>
      <c r="I901" s="306"/>
      <c r="J901" s="308" t="str">
        <f t="shared" si="3"/>
        <v/>
      </c>
      <c r="K901" s="308"/>
      <c r="L901" s="309"/>
      <c r="M901" s="308"/>
      <c r="N901" s="303"/>
      <c r="O901" s="305"/>
      <c r="P901" s="305"/>
      <c r="Q901" s="299"/>
      <c r="R901" s="299"/>
      <c r="S901" s="299"/>
    </row>
    <row r="902" spans="1:19" ht="13.5" customHeight="1" x14ac:dyDescent="0.2">
      <c r="A902" s="302" t="str">
        <f>IF(B902="","",ROW()-ROW($A$3)+'Diário 1º PA'!$P$1)</f>
        <v/>
      </c>
      <c r="B902" s="303"/>
      <c r="C902" s="304"/>
      <c r="D902" s="305"/>
      <c r="E902" s="306"/>
      <c r="F902" s="307"/>
      <c r="G902" s="305"/>
      <c r="H902" s="305"/>
      <c r="I902" s="306"/>
      <c r="J902" s="308" t="str">
        <f t="shared" si="3"/>
        <v/>
      </c>
      <c r="K902" s="308"/>
      <c r="L902" s="309"/>
      <c r="M902" s="308"/>
      <c r="N902" s="303"/>
      <c r="O902" s="305"/>
      <c r="P902" s="305"/>
      <c r="Q902" s="299"/>
      <c r="R902" s="299"/>
      <c r="S902" s="299"/>
    </row>
    <row r="903" spans="1:19" ht="13.5" customHeight="1" x14ac:dyDescent="0.2">
      <c r="A903" s="302" t="str">
        <f>IF(B903="","",ROW()-ROW($A$3)+'Diário 1º PA'!$P$1)</f>
        <v/>
      </c>
      <c r="B903" s="303"/>
      <c r="C903" s="304"/>
      <c r="D903" s="305"/>
      <c r="E903" s="306"/>
      <c r="F903" s="307"/>
      <c r="G903" s="305"/>
      <c r="H903" s="305"/>
      <c r="I903" s="306"/>
      <c r="J903" s="308" t="str">
        <f t="shared" si="3"/>
        <v/>
      </c>
      <c r="K903" s="308"/>
      <c r="L903" s="309"/>
      <c r="M903" s="308"/>
      <c r="N903" s="303"/>
      <c r="O903" s="305"/>
      <c r="P903" s="305"/>
      <c r="Q903" s="299"/>
      <c r="R903" s="299"/>
      <c r="S903" s="299"/>
    </row>
    <row r="904" spans="1:19" ht="13.5" customHeight="1" x14ac:dyDescent="0.2">
      <c r="A904" s="302" t="str">
        <f>IF(B904="","",ROW()-ROW($A$3)+'Diário 1º PA'!$P$1)</f>
        <v/>
      </c>
      <c r="B904" s="303"/>
      <c r="C904" s="304"/>
      <c r="D904" s="305"/>
      <c r="E904" s="306"/>
      <c r="F904" s="307"/>
      <c r="G904" s="305"/>
      <c r="H904" s="305"/>
      <c r="I904" s="306"/>
      <c r="J904" s="308" t="str">
        <f t="shared" si="3"/>
        <v/>
      </c>
      <c r="K904" s="308"/>
      <c r="L904" s="309"/>
      <c r="M904" s="308"/>
      <c r="N904" s="303"/>
      <c r="O904" s="305"/>
      <c r="P904" s="305"/>
      <c r="Q904" s="299"/>
      <c r="R904" s="299"/>
      <c r="S904" s="299"/>
    </row>
    <row r="905" spans="1:19" ht="13.5" customHeight="1" x14ac:dyDescent="0.2">
      <c r="A905" s="302" t="str">
        <f>IF(B905="","",ROW()-ROW($A$3)+'Diário 1º PA'!$P$1)</f>
        <v/>
      </c>
      <c r="B905" s="303"/>
      <c r="C905" s="304"/>
      <c r="D905" s="305"/>
      <c r="E905" s="306"/>
      <c r="F905" s="307"/>
      <c r="G905" s="305"/>
      <c r="H905" s="305"/>
      <c r="I905" s="306"/>
      <c r="J905" s="308" t="str">
        <f t="shared" si="3"/>
        <v/>
      </c>
      <c r="K905" s="308"/>
      <c r="L905" s="309"/>
      <c r="M905" s="308"/>
      <c r="N905" s="303"/>
      <c r="O905" s="305"/>
      <c r="P905" s="305"/>
      <c r="Q905" s="299"/>
      <c r="R905" s="299"/>
      <c r="S905" s="299"/>
    </row>
    <row r="906" spans="1:19" ht="13.5" customHeight="1" x14ac:dyDescent="0.2">
      <c r="A906" s="302" t="str">
        <f>IF(B906="","",ROW()-ROW($A$3)+'Diário 1º PA'!$P$1)</f>
        <v/>
      </c>
      <c r="B906" s="303"/>
      <c r="C906" s="304"/>
      <c r="D906" s="305"/>
      <c r="E906" s="306"/>
      <c r="F906" s="307"/>
      <c r="G906" s="305"/>
      <c r="H906" s="305"/>
      <c r="I906" s="306"/>
      <c r="J906" s="308" t="str">
        <f t="shared" si="3"/>
        <v/>
      </c>
      <c r="K906" s="308"/>
      <c r="L906" s="309"/>
      <c r="M906" s="308"/>
      <c r="N906" s="303"/>
      <c r="O906" s="305"/>
      <c r="P906" s="305"/>
      <c r="Q906" s="299"/>
      <c r="R906" s="299"/>
      <c r="S906" s="299"/>
    </row>
    <row r="907" spans="1:19" ht="13.5" customHeight="1" x14ac:dyDescent="0.2">
      <c r="A907" s="302" t="str">
        <f>IF(B907="","",ROW()-ROW($A$3)+'Diário 1º PA'!$P$1)</f>
        <v/>
      </c>
      <c r="B907" s="303"/>
      <c r="C907" s="304"/>
      <c r="D907" s="305"/>
      <c r="E907" s="306"/>
      <c r="F907" s="307"/>
      <c r="G907" s="305"/>
      <c r="H907" s="305"/>
      <c r="I907" s="306"/>
      <c r="J907" s="308" t="str">
        <f t="shared" si="3"/>
        <v/>
      </c>
      <c r="K907" s="308"/>
      <c r="L907" s="309"/>
      <c r="M907" s="308"/>
      <c r="N907" s="303"/>
      <c r="O907" s="305"/>
      <c r="P907" s="305"/>
      <c r="Q907" s="299"/>
      <c r="R907" s="299"/>
      <c r="S907" s="299"/>
    </row>
    <row r="908" spans="1:19" ht="13.5" customHeight="1" x14ac:dyDescent="0.2">
      <c r="A908" s="302" t="str">
        <f>IF(B908="","",ROW()-ROW($A$3)+'Diário 1º PA'!$P$1)</f>
        <v/>
      </c>
      <c r="B908" s="303"/>
      <c r="C908" s="304"/>
      <c r="D908" s="305"/>
      <c r="E908" s="306"/>
      <c r="F908" s="307"/>
      <c r="G908" s="305"/>
      <c r="H908" s="305"/>
      <c r="I908" s="306"/>
      <c r="J908" s="308" t="str">
        <f t="shared" si="3"/>
        <v/>
      </c>
      <c r="K908" s="308"/>
      <c r="L908" s="309"/>
      <c r="M908" s="308"/>
      <c r="N908" s="303"/>
      <c r="O908" s="305"/>
      <c r="P908" s="305"/>
      <c r="Q908" s="299"/>
      <c r="R908" s="299"/>
      <c r="S908" s="299"/>
    </row>
    <row r="909" spans="1:19" ht="13.5" customHeight="1" x14ac:dyDescent="0.2">
      <c r="A909" s="302" t="str">
        <f>IF(B909="","",ROW()-ROW($A$3)+'Diário 1º PA'!$P$1)</f>
        <v/>
      </c>
      <c r="B909" s="303"/>
      <c r="C909" s="304"/>
      <c r="D909" s="305"/>
      <c r="E909" s="306"/>
      <c r="F909" s="307"/>
      <c r="G909" s="305"/>
      <c r="H909" s="305"/>
      <c r="I909" s="306"/>
      <c r="J909" s="308" t="str">
        <f t="shared" si="3"/>
        <v/>
      </c>
      <c r="K909" s="308"/>
      <c r="L909" s="309"/>
      <c r="M909" s="308"/>
      <c r="N909" s="303"/>
      <c r="O909" s="305"/>
      <c r="P909" s="305"/>
      <c r="Q909" s="299"/>
      <c r="R909" s="299"/>
      <c r="S909" s="299"/>
    </row>
    <row r="910" spans="1:19" ht="13.5" customHeight="1" x14ac:dyDescent="0.2">
      <c r="A910" s="302" t="str">
        <f>IF(B910="","",ROW()-ROW($A$3)+'Diário 1º PA'!$P$1)</f>
        <v/>
      </c>
      <c r="B910" s="303"/>
      <c r="C910" s="304"/>
      <c r="D910" s="305"/>
      <c r="E910" s="306"/>
      <c r="F910" s="307"/>
      <c r="G910" s="305"/>
      <c r="H910" s="305"/>
      <c r="I910" s="306"/>
      <c r="J910" s="308" t="str">
        <f t="shared" si="3"/>
        <v/>
      </c>
      <c r="K910" s="308"/>
      <c r="L910" s="309"/>
      <c r="M910" s="308"/>
      <c r="N910" s="303"/>
      <c r="O910" s="305"/>
      <c r="P910" s="305"/>
      <c r="Q910" s="299"/>
      <c r="R910" s="299"/>
      <c r="S910" s="299"/>
    </row>
    <row r="911" spans="1:19" ht="13.5" customHeight="1" x14ac:dyDescent="0.2">
      <c r="A911" s="302" t="str">
        <f>IF(B911="","",ROW()-ROW($A$3)+'Diário 1º PA'!$P$1)</f>
        <v/>
      </c>
      <c r="B911" s="303"/>
      <c r="C911" s="304"/>
      <c r="D911" s="305"/>
      <c r="E911" s="306"/>
      <c r="F911" s="307"/>
      <c r="G911" s="305"/>
      <c r="H911" s="305"/>
      <c r="I911" s="306"/>
      <c r="J911" s="308" t="str">
        <f t="shared" si="3"/>
        <v/>
      </c>
      <c r="K911" s="308"/>
      <c r="L911" s="309"/>
      <c r="M911" s="308"/>
      <c r="N911" s="303"/>
      <c r="O911" s="305"/>
      <c r="P911" s="305"/>
      <c r="Q911" s="299"/>
      <c r="R911" s="299"/>
      <c r="S911" s="299"/>
    </row>
    <row r="912" spans="1:19" ht="13.5" customHeight="1" x14ac:dyDescent="0.2">
      <c r="A912" s="302" t="str">
        <f>IF(B912="","",ROW()-ROW($A$3)+'Diário 1º PA'!$P$1)</f>
        <v/>
      </c>
      <c r="B912" s="303"/>
      <c r="C912" s="304"/>
      <c r="D912" s="305"/>
      <c r="E912" s="306"/>
      <c r="F912" s="307"/>
      <c r="G912" s="305"/>
      <c r="H912" s="305"/>
      <c r="I912" s="306"/>
      <c r="J912" s="308" t="str">
        <f t="shared" si="3"/>
        <v/>
      </c>
      <c r="K912" s="308"/>
      <c r="L912" s="309"/>
      <c r="M912" s="308"/>
      <c r="N912" s="303"/>
      <c r="O912" s="305"/>
      <c r="P912" s="305"/>
      <c r="Q912" s="299"/>
      <c r="R912" s="299"/>
      <c r="S912" s="299"/>
    </row>
    <row r="913" spans="1:19" ht="13.5" customHeight="1" x14ac:dyDescent="0.2">
      <c r="A913" s="302" t="str">
        <f>IF(B913="","",ROW()-ROW($A$3)+'Diário 1º PA'!$P$1)</f>
        <v/>
      </c>
      <c r="B913" s="303"/>
      <c r="C913" s="304"/>
      <c r="D913" s="305"/>
      <c r="E913" s="306"/>
      <c r="F913" s="307"/>
      <c r="G913" s="305"/>
      <c r="H913" s="305"/>
      <c r="I913" s="306"/>
      <c r="J913" s="308" t="str">
        <f t="shared" si="3"/>
        <v/>
      </c>
      <c r="K913" s="308"/>
      <c r="L913" s="309"/>
      <c r="M913" s="308"/>
      <c r="N913" s="303"/>
      <c r="O913" s="305"/>
      <c r="P913" s="305"/>
      <c r="Q913" s="299"/>
      <c r="R913" s="299"/>
      <c r="S913" s="299"/>
    </row>
    <row r="914" spans="1:19" ht="13.5" customHeight="1" x14ac:dyDescent="0.2">
      <c r="A914" s="302" t="str">
        <f>IF(B914="","",ROW()-ROW($A$3)+'Diário 1º PA'!$P$1)</f>
        <v/>
      </c>
      <c r="B914" s="303"/>
      <c r="C914" s="304"/>
      <c r="D914" s="305"/>
      <c r="E914" s="306"/>
      <c r="F914" s="307"/>
      <c r="G914" s="305"/>
      <c r="H914" s="305"/>
      <c r="I914" s="306"/>
      <c r="J914" s="308" t="str">
        <f t="shared" si="3"/>
        <v/>
      </c>
      <c r="K914" s="308"/>
      <c r="L914" s="309"/>
      <c r="M914" s="308"/>
      <c r="N914" s="303"/>
      <c r="O914" s="305"/>
      <c r="P914" s="305"/>
      <c r="Q914" s="299"/>
      <c r="R914" s="299"/>
      <c r="S914" s="299"/>
    </row>
    <row r="915" spans="1:19" ht="13.5" customHeight="1" x14ac:dyDescent="0.2">
      <c r="A915" s="302" t="str">
        <f>IF(B915="","",ROW()-ROW($A$3)+'Diário 1º PA'!$P$1)</f>
        <v/>
      </c>
      <c r="B915" s="303"/>
      <c r="C915" s="304"/>
      <c r="D915" s="305"/>
      <c r="E915" s="306"/>
      <c r="F915" s="307"/>
      <c r="G915" s="305"/>
      <c r="H915" s="305"/>
      <c r="I915" s="306"/>
      <c r="J915" s="308" t="str">
        <f t="shared" si="3"/>
        <v/>
      </c>
      <c r="K915" s="308"/>
      <c r="L915" s="309"/>
      <c r="M915" s="308"/>
      <c r="N915" s="303"/>
      <c r="O915" s="305"/>
      <c r="P915" s="305"/>
      <c r="Q915" s="299"/>
      <c r="R915" s="299"/>
      <c r="S915" s="299"/>
    </row>
    <row r="916" spans="1:19" ht="13.5" customHeight="1" x14ac:dyDescent="0.2">
      <c r="A916" s="302" t="str">
        <f>IF(B916="","",ROW()-ROW($A$3)+'Diário 1º PA'!$P$1)</f>
        <v/>
      </c>
      <c r="B916" s="303"/>
      <c r="C916" s="304"/>
      <c r="D916" s="305"/>
      <c r="E916" s="306"/>
      <c r="F916" s="307"/>
      <c r="G916" s="305"/>
      <c r="H916" s="305"/>
      <c r="I916" s="306"/>
      <c r="J916" s="308" t="str">
        <f t="shared" si="3"/>
        <v/>
      </c>
      <c r="K916" s="308"/>
      <c r="L916" s="309"/>
      <c r="M916" s="308"/>
      <c r="N916" s="303"/>
      <c r="O916" s="305"/>
      <c r="P916" s="305"/>
      <c r="Q916" s="299"/>
      <c r="R916" s="299"/>
      <c r="S916" s="299"/>
    </row>
    <row r="917" spans="1:19" ht="13.5" customHeight="1" x14ac:dyDescent="0.2">
      <c r="A917" s="302" t="str">
        <f>IF(B917="","",ROW()-ROW($A$3)+'Diário 1º PA'!$P$1)</f>
        <v/>
      </c>
      <c r="B917" s="303"/>
      <c r="C917" s="304"/>
      <c r="D917" s="305"/>
      <c r="E917" s="306"/>
      <c r="F917" s="307"/>
      <c r="G917" s="305"/>
      <c r="H917" s="305"/>
      <c r="I917" s="306"/>
      <c r="J917" s="308" t="str">
        <f t="shared" si="3"/>
        <v/>
      </c>
      <c r="K917" s="308"/>
      <c r="L917" s="309"/>
      <c r="M917" s="308"/>
      <c r="N917" s="303"/>
      <c r="O917" s="305"/>
      <c r="P917" s="305"/>
      <c r="Q917" s="299"/>
      <c r="R917" s="299"/>
      <c r="S917" s="299"/>
    </row>
    <row r="918" spans="1:19" ht="13.5" customHeight="1" x14ac:dyDescent="0.2">
      <c r="A918" s="302" t="str">
        <f>IF(B918="","",ROW()-ROW($A$3)+'Diário 1º PA'!$P$1)</f>
        <v/>
      </c>
      <c r="B918" s="303"/>
      <c r="C918" s="304"/>
      <c r="D918" s="305"/>
      <c r="E918" s="306"/>
      <c r="F918" s="307"/>
      <c r="G918" s="305"/>
      <c r="H918" s="305"/>
      <c r="I918" s="306"/>
      <c r="J918" s="308" t="str">
        <f t="shared" si="3"/>
        <v/>
      </c>
      <c r="K918" s="308"/>
      <c r="L918" s="309"/>
      <c r="M918" s="308"/>
      <c r="N918" s="303"/>
      <c r="O918" s="305"/>
      <c r="P918" s="305"/>
      <c r="Q918" s="299"/>
      <c r="R918" s="299"/>
      <c r="S918" s="299"/>
    </row>
    <row r="919" spans="1:19" ht="13.5" customHeight="1" x14ac:dyDescent="0.2">
      <c r="A919" s="302" t="str">
        <f>IF(B919="","",ROW()-ROW($A$3)+'Diário 1º PA'!$P$1)</f>
        <v/>
      </c>
      <c r="B919" s="303"/>
      <c r="C919" s="304"/>
      <c r="D919" s="305"/>
      <c r="E919" s="306"/>
      <c r="F919" s="307"/>
      <c r="G919" s="305"/>
      <c r="H919" s="305"/>
      <c r="I919" s="306"/>
      <c r="J919" s="308" t="str">
        <f t="shared" si="3"/>
        <v/>
      </c>
      <c r="K919" s="308"/>
      <c r="L919" s="309"/>
      <c r="M919" s="308"/>
      <c r="N919" s="303"/>
      <c r="O919" s="305"/>
      <c r="P919" s="305"/>
      <c r="Q919" s="299"/>
      <c r="R919" s="299"/>
      <c r="S919" s="299"/>
    </row>
    <row r="920" spans="1:19" ht="13.5" customHeight="1" x14ac:dyDescent="0.2">
      <c r="A920" s="302" t="str">
        <f>IF(B920="","",ROW()-ROW($A$3)+'Diário 1º PA'!$P$1)</f>
        <v/>
      </c>
      <c r="B920" s="303"/>
      <c r="C920" s="304"/>
      <c r="D920" s="305"/>
      <c r="E920" s="306"/>
      <c r="F920" s="307"/>
      <c r="G920" s="305"/>
      <c r="H920" s="305"/>
      <c r="I920" s="306"/>
      <c r="J920" s="308" t="str">
        <f t="shared" si="3"/>
        <v/>
      </c>
      <c r="K920" s="308"/>
      <c r="L920" s="309"/>
      <c r="M920" s="308"/>
      <c r="N920" s="303"/>
      <c r="O920" s="305"/>
      <c r="P920" s="305"/>
      <c r="Q920" s="299"/>
      <c r="R920" s="299"/>
      <c r="S920" s="299"/>
    </row>
    <row r="921" spans="1:19" ht="13.5" customHeight="1" x14ac:dyDescent="0.2">
      <c r="A921" s="302" t="str">
        <f>IF(B921="","",ROW()-ROW($A$3)+'Diário 1º PA'!$P$1)</f>
        <v/>
      </c>
      <c r="B921" s="303"/>
      <c r="C921" s="304"/>
      <c r="D921" s="305"/>
      <c r="E921" s="306"/>
      <c r="F921" s="307"/>
      <c r="G921" s="305"/>
      <c r="H921" s="305"/>
      <c r="I921" s="306"/>
      <c r="J921" s="308" t="str">
        <f t="shared" si="3"/>
        <v/>
      </c>
      <c r="K921" s="308"/>
      <c r="L921" s="309"/>
      <c r="M921" s="308"/>
      <c r="N921" s="303"/>
      <c r="O921" s="305"/>
      <c r="P921" s="305"/>
      <c r="Q921" s="299"/>
      <c r="R921" s="299"/>
      <c r="S921" s="299"/>
    </row>
    <row r="922" spans="1:19" ht="13.5" customHeight="1" x14ac:dyDescent="0.2">
      <c r="A922" s="302" t="str">
        <f>IF(B922="","",ROW()-ROW($A$3)+'Diário 1º PA'!$P$1)</f>
        <v/>
      </c>
      <c r="B922" s="303"/>
      <c r="C922" s="304"/>
      <c r="D922" s="305"/>
      <c r="E922" s="306"/>
      <c r="F922" s="307"/>
      <c r="G922" s="305"/>
      <c r="H922" s="305"/>
      <c r="I922" s="306"/>
      <c r="J922" s="308" t="str">
        <f t="shared" si="3"/>
        <v/>
      </c>
      <c r="K922" s="308"/>
      <c r="L922" s="309"/>
      <c r="M922" s="308"/>
      <c r="N922" s="303"/>
      <c r="O922" s="305"/>
      <c r="P922" s="305"/>
      <c r="Q922" s="299"/>
      <c r="R922" s="299"/>
      <c r="S922" s="299"/>
    </row>
    <row r="923" spans="1:19" ht="13.5" customHeight="1" x14ac:dyDescent="0.2">
      <c r="A923" s="302" t="str">
        <f>IF(B923="","",ROW()-ROW($A$3)+'Diário 1º PA'!$P$1)</f>
        <v/>
      </c>
      <c r="B923" s="303"/>
      <c r="C923" s="304"/>
      <c r="D923" s="305"/>
      <c r="E923" s="306"/>
      <c r="F923" s="307"/>
      <c r="G923" s="305"/>
      <c r="H923" s="305"/>
      <c r="I923" s="306"/>
      <c r="J923" s="308" t="str">
        <f t="shared" si="3"/>
        <v/>
      </c>
      <c r="K923" s="308"/>
      <c r="L923" s="309"/>
      <c r="M923" s="308"/>
      <c r="N923" s="303"/>
      <c r="O923" s="305"/>
      <c r="P923" s="305"/>
      <c r="Q923" s="299"/>
      <c r="R923" s="299"/>
      <c r="S923" s="299"/>
    </row>
    <row r="924" spans="1:19" ht="13.5" customHeight="1" x14ac:dyDescent="0.2">
      <c r="A924" s="302" t="str">
        <f>IF(B924="","",ROW()-ROW($A$3)+'Diário 1º PA'!$P$1)</f>
        <v/>
      </c>
      <c r="B924" s="303"/>
      <c r="C924" s="304"/>
      <c r="D924" s="305"/>
      <c r="E924" s="306"/>
      <c r="F924" s="307"/>
      <c r="G924" s="305"/>
      <c r="H924" s="305"/>
      <c r="I924" s="306"/>
      <c r="J924" s="308" t="str">
        <f t="shared" si="3"/>
        <v/>
      </c>
      <c r="K924" s="308"/>
      <c r="L924" s="309"/>
      <c r="M924" s="308"/>
      <c r="N924" s="303"/>
      <c r="O924" s="305"/>
      <c r="P924" s="305"/>
      <c r="Q924" s="299"/>
      <c r="R924" s="299"/>
      <c r="S924" s="299"/>
    </row>
    <row r="925" spans="1:19" ht="13.5" customHeight="1" x14ac:dyDescent="0.2">
      <c r="A925" s="302" t="str">
        <f>IF(B925="","",ROW()-ROW($A$3)+'Diário 1º PA'!$P$1)</f>
        <v/>
      </c>
      <c r="B925" s="303"/>
      <c r="C925" s="304"/>
      <c r="D925" s="305"/>
      <c r="E925" s="306"/>
      <c r="F925" s="307"/>
      <c r="G925" s="305"/>
      <c r="H925" s="305"/>
      <c r="I925" s="306"/>
      <c r="J925" s="308" t="str">
        <f t="shared" si="3"/>
        <v/>
      </c>
      <c r="K925" s="308"/>
      <c r="L925" s="309"/>
      <c r="M925" s="308"/>
      <c r="N925" s="303"/>
      <c r="O925" s="305"/>
      <c r="P925" s="305"/>
      <c r="Q925" s="299"/>
      <c r="R925" s="299"/>
      <c r="S925" s="299"/>
    </row>
    <row r="926" spans="1:19" ht="13.5" customHeight="1" x14ac:dyDescent="0.2">
      <c r="A926" s="302" t="str">
        <f>IF(B926="","",ROW()-ROW($A$3)+'Diário 1º PA'!$P$1)</f>
        <v/>
      </c>
      <c r="B926" s="303"/>
      <c r="C926" s="304"/>
      <c r="D926" s="305"/>
      <c r="E926" s="306"/>
      <c r="F926" s="307"/>
      <c r="G926" s="305"/>
      <c r="H926" s="305"/>
      <c r="I926" s="306"/>
      <c r="J926" s="308" t="str">
        <f t="shared" si="3"/>
        <v/>
      </c>
      <c r="K926" s="308"/>
      <c r="L926" s="309"/>
      <c r="M926" s="308"/>
      <c r="N926" s="303"/>
      <c r="O926" s="305"/>
      <c r="P926" s="305"/>
      <c r="Q926" s="299"/>
      <c r="R926" s="299"/>
      <c r="S926" s="299"/>
    </row>
    <row r="927" spans="1:19" ht="13.5" customHeight="1" x14ac:dyDescent="0.2">
      <c r="A927" s="302" t="str">
        <f>IF(B927="","",ROW()-ROW($A$3)+'Diário 1º PA'!$P$1)</f>
        <v/>
      </c>
      <c r="B927" s="303"/>
      <c r="C927" s="304"/>
      <c r="D927" s="305"/>
      <c r="E927" s="306"/>
      <c r="F927" s="307"/>
      <c r="G927" s="305"/>
      <c r="H927" s="305"/>
      <c r="I927" s="306"/>
      <c r="J927" s="308" t="str">
        <f t="shared" si="3"/>
        <v/>
      </c>
      <c r="K927" s="308"/>
      <c r="L927" s="309"/>
      <c r="M927" s="308"/>
      <c r="N927" s="303"/>
      <c r="O927" s="305"/>
      <c r="P927" s="305"/>
      <c r="Q927" s="299"/>
      <c r="R927" s="299"/>
      <c r="S927" s="299"/>
    </row>
    <row r="928" spans="1:19" ht="13.5" customHeight="1" x14ac:dyDescent="0.2">
      <c r="A928" s="302" t="str">
        <f>IF(B928="","",ROW()-ROW($A$3)+'Diário 1º PA'!$P$1)</f>
        <v/>
      </c>
      <c r="B928" s="303"/>
      <c r="C928" s="304"/>
      <c r="D928" s="305"/>
      <c r="E928" s="306"/>
      <c r="F928" s="307"/>
      <c r="G928" s="305"/>
      <c r="H928" s="305"/>
      <c r="I928" s="306"/>
      <c r="J928" s="308" t="str">
        <f t="shared" si="3"/>
        <v/>
      </c>
      <c r="K928" s="308"/>
      <c r="L928" s="309"/>
      <c r="M928" s="308"/>
      <c r="N928" s="303"/>
      <c r="O928" s="305"/>
      <c r="P928" s="305"/>
      <c r="Q928" s="299"/>
      <c r="R928" s="299"/>
      <c r="S928" s="299"/>
    </row>
    <row r="929" spans="1:19" ht="13.5" customHeight="1" x14ac:dyDescent="0.2">
      <c r="A929" s="302" t="str">
        <f>IF(B929="","",ROW()-ROW($A$3)+'Diário 1º PA'!$P$1)</f>
        <v/>
      </c>
      <c r="B929" s="303"/>
      <c r="C929" s="304"/>
      <c r="D929" s="305"/>
      <c r="E929" s="306"/>
      <c r="F929" s="307"/>
      <c r="G929" s="305"/>
      <c r="H929" s="305"/>
      <c r="I929" s="306"/>
      <c r="J929" s="308" t="str">
        <f t="shared" si="3"/>
        <v/>
      </c>
      <c r="K929" s="308"/>
      <c r="L929" s="309"/>
      <c r="M929" s="308"/>
      <c r="N929" s="303"/>
      <c r="O929" s="305"/>
      <c r="P929" s="305"/>
      <c r="Q929" s="299"/>
      <c r="R929" s="299"/>
      <c r="S929" s="299"/>
    </row>
    <row r="930" spans="1:19" ht="13.5" customHeight="1" x14ac:dyDescent="0.2">
      <c r="A930" s="302" t="str">
        <f>IF(B930="","",ROW()-ROW($A$3)+'Diário 1º PA'!$P$1)</f>
        <v/>
      </c>
      <c r="B930" s="303"/>
      <c r="C930" s="304"/>
      <c r="D930" s="305"/>
      <c r="E930" s="306"/>
      <c r="F930" s="307"/>
      <c r="G930" s="305"/>
      <c r="H930" s="305"/>
      <c r="I930" s="306"/>
      <c r="J930" s="308" t="str">
        <f t="shared" si="3"/>
        <v/>
      </c>
      <c r="K930" s="308"/>
      <c r="L930" s="309"/>
      <c r="M930" s="308"/>
      <c r="N930" s="303"/>
      <c r="O930" s="305"/>
      <c r="P930" s="305"/>
      <c r="Q930" s="299"/>
      <c r="R930" s="299"/>
      <c r="S930" s="299"/>
    </row>
    <row r="931" spans="1:19" ht="13.5" customHeight="1" x14ac:dyDescent="0.2">
      <c r="A931" s="302" t="str">
        <f>IF(B931="","",ROW()-ROW($A$3)+'Diário 1º PA'!$P$1)</f>
        <v/>
      </c>
      <c r="B931" s="303"/>
      <c r="C931" s="304"/>
      <c r="D931" s="305"/>
      <c r="E931" s="306"/>
      <c r="F931" s="307"/>
      <c r="G931" s="305"/>
      <c r="H931" s="305"/>
      <c r="I931" s="306"/>
      <c r="J931" s="308" t="str">
        <f t="shared" si="3"/>
        <v/>
      </c>
      <c r="K931" s="308"/>
      <c r="L931" s="309"/>
      <c r="M931" s="308"/>
      <c r="N931" s="303"/>
      <c r="O931" s="305"/>
      <c r="P931" s="305"/>
      <c r="Q931" s="299"/>
      <c r="R931" s="299"/>
      <c r="S931" s="299"/>
    </row>
    <row r="932" spans="1:19" ht="13.5" customHeight="1" x14ac:dyDescent="0.2">
      <c r="A932" s="302" t="str">
        <f>IF(B932="","",ROW()-ROW($A$3)+'Diário 1º PA'!$P$1)</f>
        <v/>
      </c>
      <c r="B932" s="303"/>
      <c r="C932" s="304"/>
      <c r="D932" s="305"/>
      <c r="E932" s="306"/>
      <c r="F932" s="307"/>
      <c r="G932" s="305"/>
      <c r="H932" s="305"/>
      <c r="I932" s="306"/>
      <c r="J932" s="308" t="str">
        <f t="shared" si="3"/>
        <v/>
      </c>
      <c r="K932" s="308"/>
      <c r="L932" s="309"/>
      <c r="M932" s="308"/>
      <c r="N932" s="303"/>
      <c r="O932" s="305"/>
      <c r="P932" s="305"/>
      <c r="Q932" s="299"/>
      <c r="R932" s="299"/>
      <c r="S932" s="299"/>
    </row>
    <row r="933" spans="1:19" ht="13.5" customHeight="1" x14ac:dyDescent="0.2">
      <c r="A933" s="302" t="str">
        <f>IF(B933="","",ROW()-ROW($A$3)+'Diário 1º PA'!$P$1)</f>
        <v/>
      </c>
      <c r="B933" s="303"/>
      <c r="C933" s="304"/>
      <c r="D933" s="305"/>
      <c r="E933" s="306"/>
      <c r="F933" s="307"/>
      <c r="G933" s="305"/>
      <c r="H933" s="305"/>
      <c r="I933" s="306"/>
      <c r="J933" s="308" t="str">
        <f t="shared" si="3"/>
        <v/>
      </c>
      <c r="K933" s="308"/>
      <c r="L933" s="309"/>
      <c r="M933" s="308"/>
      <c r="N933" s="303"/>
      <c r="O933" s="305"/>
      <c r="P933" s="305"/>
      <c r="Q933" s="299"/>
      <c r="R933" s="299"/>
      <c r="S933" s="299"/>
    </row>
    <row r="934" spans="1:19" ht="13.5" customHeight="1" x14ac:dyDescent="0.2">
      <c r="A934" s="302" t="str">
        <f>IF(B934="","",ROW()-ROW($A$3)+'Diário 1º PA'!$P$1)</f>
        <v/>
      </c>
      <c r="B934" s="303"/>
      <c r="C934" s="304"/>
      <c r="D934" s="305"/>
      <c r="E934" s="306"/>
      <c r="F934" s="307"/>
      <c r="G934" s="305"/>
      <c r="H934" s="305"/>
      <c r="I934" s="306"/>
      <c r="J934" s="308" t="str">
        <f t="shared" si="3"/>
        <v/>
      </c>
      <c r="K934" s="308"/>
      <c r="L934" s="309"/>
      <c r="M934" s="308"/>
      <c r="N934" s="303"/>
      <c r="O934" s="305"/>
      <c r="P934" s="305"/>
      <c r="Q934" s="299"/>
      <c r="R934" s="299"/>
      <c r="S934" s="299"/>
    </row>
    <row r="935" spans="1:19" ht="13.5" customHeight="1" x14ac:dyDescent="0.2">
      <c r="A935" s="302" t="str">
        <f>IF(B935="","",ROW()-ROW($A$3)+'Diário 1º PA'!$P$1)</f>
        <v/>
      </c>
      <c r="B935" s="303"/>
      <c r="C935" s="304"/>
      <c r="D935" s="305"/>
      <c r="E935" s="306"/>
      <c r="F935" s="307"/>
      <c r="G935" s="305"/>
      <c r="H935" s="305"/>
      <c r="I935" s="306"/>
      <c r="J935" s="308" t="str">
        <f t="shared" si="3"/>
        <v/>
      </c>
      <c r="K935" s="308"/>
      <c r="L935" s="309"/>
      <c r="M935" s="308"/>
      <c r="N935" s="303"/>
      <c r="O935" s="305"/>
      <c r="P935" s="305"/>
      <c r="Q935" s="299"/>
      <c r="R935" s="299"/>
      <c r="S935" s="299"/>
    </row>
    <row r="936" spans="1:19" ht="13.5" customHeight="1" x14ac:dyDescent="0.2">
      <c r="A936" s="302" t="str">
        <f>IF(B936="","",ROW()-ROW($A$3)+'Diário 1º PA'!$P$1)</f>
        <v/>
      </c>
      <c r="B936" s="303"/>
      <c r="C936" s="304"/>
      <c r="D936" s="305"/>
      <c r="E936" s="306"/>
      <c r="F936" s="307"/>
      <c r="G936" s="305"/>
      <c r="H936" s="305"/>
      <c r="I936" s="306"/>
      <c r="J936" s="308" t="str">
        <f t="shared" si="3"/>
        <v/>
      </c>
      <c r="K936" s="308"/>
      <c r="L936" s="309"/>
      <c r="M936" s="308"/>
      <c r="N936" s="303"/>
      <c r="O936" s="305"/>
      <c r="P936" s="305"/>
      <c r="Q936" s="299"/>
      <c r="R936" s="299"/>
      <c r="S936" s="299"/>
    </row>
    <row r="937" spans="1:19" ht="13.5" customHeight="1" x14ac:dyDescent="0.2">
      <c r="A937" s="302" t="str">
        <f>IF(B937="","",ROW()-ROW($A$3)+'Diário 1º PA'!$P$1)</f>
        <v/>
      </c>
      <c r="B937" s="303"/>
      <c r="C937" s="304"/>
      <c r="D937" s="305"/>
      <c r="E937" s="306"/>
      <c r="F937" s="307"/>
      <c r="G937" s="305"/>
      <c r="H937" s="305"/>
      <c r="I937" s="306"/>
      <c r="J937" s="308" t="str">
        <f t="shared" si="3"/>
        <v/>
      </c>
      <c r="K937" s="308"/>
      <c r="L937" s="309"/>
      <c r="M937" s="308"/>
      <c r="N937" s="303"/>
      <c r="O937" s="305"/>
      <c r="P937" s="305"/>
      <c r="Q937" s="299"/>
      <c r="R937" s="299"/>
      <c r="S937" s="299"/>
    </row>
    <row r="938" spans="1:19" ht="13.5" customHeight="1" x14ac:dyDescent="0.2">
      <c r="A938" s="302" t="str">
        <f>IF(B938="","",ROW()-ROW($A$3)+'Diário 1º PA'!$P$1)</f>
        <v/>
      </c>
      <c r="B938" s="303"/>
      <c r="C938" s="304"/>
      <c r="D938" s="305"/>
      <c r="E938" s="306"/>
      <c r="F938" s="307"/>
      <c r="G938" s="305"/>
      <c r="H938" s="305"/>
      <c r="I938" s="306"/>
      <c r="J938" s="308" t="str">
        <f t="shared" si="3"/>
        <v/>
      </c>
      <c r="K938" s="308"/>
      <c r="L938" s="309"/>
      <c r="M938" s="308"/>
      <c r="N938" s="303"/>
      <c r="O938" s="305"/>
      <c r="P938" s="305"/>
      <c r="Q938" s="299"/>
      <c r="R938" s="299"/>
      <c r="S938" s="299"/>
    </row>
    <row r="939" spans="1:19" ht="13.5" customHeight="1" x14ac:dyDescent="0.2">
      <c r="A939" s="302" t="str">
        <f>IF(B939="","",ROW()-ROW($A$3)+'Diário 1º PA'!$P$1)</f>
        <v/>
      </c>
      <c r="B939" s="303"/>
      <c r="C939" s="304"/>
      <c r="D939" s="305"/>
      <c r="E939" s="306"/>
      <c r="F939" s="307"/>
      <c r="G939" s="305"/>
      <c r="H939" s="305"/>
      <c r="I939" s="306"/>
      <c r="J939" s="308" t="str">
        <f t="shared" si="3"/>
        <v/>
      </c>
      <c r="K939" s="308"/>
      <c r="L939" s="309"/>
      <c r="M939" s="308"/>
      <c r="N939" s="303"/>
      <c r="O939" s="305"/>
      <c r="P939" s="305"/>
      <c r="Q939" s="299"/>
      <c r="R939" s="299"/>
      <c r="S939" s="299"/>
    </row>
    <row r="940" spans="1:19" ht="13.5" customHeight="1" x14ac:dyDescent="0.2">
      <c r="A940" s="302" t="str">
        <f>IF(B940="","",ROW()-ROW($A$3)+'Diário 1º PA'!$P$1)</f>
        <v/>
      </c>
      <c r="B940" s="303"/>
      <c r="C940" s="304"/>
      <c r="D940" s="305"/>
      <c r="E940" s="306"/>
      <c r="F940" s="307"/>
      <c r="G940" s="305"/>
      <c r="H940" s="305"/>
      <c r="I940" s="306"/>
      <c r="J940" s="308" t="str">
        <f t="shared" si="3"/>
        <v/>
      </c>
      <c r="K940" s="308"/>
      <c r="L940" s="309"/>
      <c r="M940" s="308"/>
      <c r="N940" s="303"/>
      <c r="O940" s="305"/>
      <c r="P940" s="305"/>
      <c r="Q940" s="299"/>
      <c r="R940" s="299"/>
      <c r="S940" s="299"/>
    </row>
    <row r="941" spans="1:19" ht="13.5" customHeight="1" x14ac:dyDescent="0.2">
      <c r="A941" s="302" t="str">
        <f>IF(B941="","",ROW()-ROW($A$3)+'Diário 1º PA'!$P$1)</f>
        <v/>
      </c>
      <c r="B941" s="303"/>
      <c r="C941" s="304"/>
      <c r="D941" s="305"/>
      <c r="E941" s="306"/>
      <c r="F941" s="307"/>
      <c r="G941" s="305"/>
      <c r="H941" s="305"/>
      <c r="I941" s="306"/>
      <c r="J941" s="308" t="str">
        <f t="shared" si="3"/>
        <v/>
      </c>
      <c r="K941" s="308"/>
      <c r="L941" s="309"/>
      <c r="M941" s="308"/>
      <c r="N941" s="303"/>
      <c r="O941" s="305"/>
      <c r="P941" s="305"/>
      <c r="Q941" s="299"/>
      <c r="R941" s="299"/>
      <c r="S941" s="299"/>
    </row>
    <row r="942" spans="1:19" ht="13.5" customHeight="1" x14ac:dyDescent="0.2">
      <c r="A942" s="302" t="str">
        <f>IF(B942="","",ROW()-ROW($A$3)+'Diário 1º PA'!$P$1)</f>
        <v/>
      </c>
      <c r="B942" s="303"/>
      <c r="C942" s="304"/>
      <c r="D942" s="305"/>
      <c r="E942" s="306"/>
      <c r="F942" s="307"/>
      <c r="G942" s="305"/>
      <c r="H942" s="305"/>
      <c r="I942" s="306"/>
      <c r="J942" s="308" t="str">
        <f t="shared" si="3"/>
        <v/>
      </c>
      <c r="K942" s="308"/>
      <c r="L942" s="309"/>
      <c r="M942" s="308"/>
      <c r="N942" s="303"/>
      <c r="O942" s="305"/>
      <c r="P942" s="305"/>
      <c r="Q942" s="299"/>
      <c r="R942" s="299"/>
      <c r="S942" s="299"/>
    </row>
    <row r="943" spans="1:19" ht="13.5" customHeight="1" x14ac:dyDescent="0.2">
      <c r="A943" s="302" t="str">
        <f>IF(B943="","",ROW()-ROW($A$3)+'Diário 1º PA'!$P$1)</f>
        <v/>
      </c>
      <c r="B943" s="303"/>
      <c r="C943" s="304"/>
      <c r="D943" s="305"/>
      <c r="E943" s="306"/>
      <c r="F943" s="307"/>
      <c r="G943" s="305"/>
      <c r="H943" s="305"/>
      <c r="I943" s="306"/>
      <c r="J943" s="308" t="str">
        <f t="shared" si="3"/>
        <v/>
      </c>
      <c r="K943" s="308"/>
      <c r="L943" s="309"/>
      <c r="M943" s="308"/>
      <c r="N943" s="303"/>
      <c r="O943" s="305"/>
      <c r="P943" s="305"/>
      <c r="Q943" s="299"/>
      <c r="R943" s="299"/>
      <c r="S943" s="299"/>
    </row>
    <row r="944" spans="1:19" ht="13.5" customHeight="1" x14ac:dyDescent="0.2">
      <c r="A944" s="302" t="str">
        <f>IF(B944="","",ROW()-ROW($A$3)+'Diário 1º PA'!$P$1)</f>
        <v/>
      </c>
      <c r="B944" s="303"/>
      <c r="C944" s="304"/>
      <c r="D944" s="305"/>
      <c r="E944" s="306"/>
      <c r="F944" s="307"/>
      <c r="G944" s="305"/>
      <c r="H944" s="305"/>
      <c r="I944" s="306"/>
      <c r="J944" s="308" t="str">
        <f t="shared" si="3"/>
        <v/>
      </c>
      <c r="K944" s="308"/>
      <c r="L944" s="309"/>
      <c r="M944" s="308"/>
      <c r="N944" s="303"/>
      <c r="O944" s="305"/>
      <c r="P944" s="305"/>
      <c r="Q944" s="299"/>
      <c r="R944" s="299"/>
      <c r="S944" s="299"/>
    </row>
    <row r="945" spans="1:19" ht="13.5" customHeight="1" x14ac:dyDescent="0.2">
      <c r="A945" s="302" t="str">
        <f>IF(B945="","",ROW()-ROW($A$3)+'Diário 1º PA'!$P$1)</f>
        <v/>
      </c>
      <c r="B945" s="303"/>
      <c r="C945" s="304"/>
      <c r="D945" s="305"/>
      <c r="E945" s="306"/>
      <c r="F945" s="307"/>
      <c r="G945" s="305"/>
      <c r="H945" s="305"/>
      <c r="I945" s="306"/>
      <c r="J945" s="308" t="str">
        <f t="shared" si="3"/>
        <v/>
      </c>
      <c r="K945" s="308"/>
      <c r="L945" s="309"/>
      <c r="M945" s="308"/>
      <c r="N945" s="303"/>
      <c r="O945" s="305"/>
      <c r="P945" s="305"/>
      <c r="Q945" s="299"/>
      <c r="R945" s="299"/>
      <c r="S945" s="299"/>
    </row>
    <row r="946" spans="1:19" ht="13.5" customHeight="1" x14ac:dyDescent="0.2">
      <c r="A946" s="302" t="str">
        <f>IF(B946="","",ROW()-ROW($A$3)+'Diário 1º PA'!$P$1)</f>
        <v/>
      </c>
      <c r="B946" s="303"/>
      <c r="C946" s="304"/>
      <c r="D946" s="305"/>
      <c r="E946" s="306"/>
      <c r="F946" s="307"/>
      <c r="G946" s="305"/>
      <c r="H946" s="305"/>
      <c r="I946" s="306"/>
      <c r="J946" s="308" t="str">
        <f t="shared" si="3"/>
        <v/>
      </c>
      <c r="K946" s="308"/>
      <c r="L946" s="309"/>
      <c r="M946" s="308"/>
      <c r="N946" s="303"/>
      <c r="O946" s="305"/>
      <c r="P946" s="305"/>
      <c r="Q946" s="299"/>
      <c r="R946" s="299"/>
      <c r="S946" s="299"/>
    </row>
    <row r="947" spans="1:19" ht="13.5" customHeight="1" x14ac:dyDescent="0.2">
      <c r="A947" s="302" t="str">
        <f>IF(B947="","",ROW()-ROW($A$3)+'Diário 1º PA'!$P$1)</f>
        <v/>
      </c>
      <c r="B947" s="303"/>
      <c r="C947" s="304"/>
      <c r="D947" s="305"/>
      <c r="E947" s="306"/>
      <c r="F947" s="307"/>
      <c r="G947" s="305"/>
      <c r="H947" s="305"/>
      <c r="I947" s="306"/>
      <c r="J947" s="308" t="str">
        <f t="shared" si="3"/>
        <v/>
      </c>
      <c r="K947" s="308"/>
      <c r="L947" s="309"/>
      <c r="M947" s="308"/>
      <c r="N947" s="303"/>
      <c r="O947" s="305"/>
      <c r="P947" s="305"/>
      <c r="Q947" s="299"/>
      <c r="R947" s="299"/>
      <c r="S947" s="299"/>
    </row>
    <row r="948" spans="1:19" ht="13.5" customHeight="1" x14ac:dyDescent="0.2">
      <c r="A948" s="302" t="str">
        <f>IF(B948="","",ROW()-ROW($A$3)+'Diário 1º PA'!$P$1)</f>
        <v/>
      </c>
      <c r="B948" s="303"/>
      <c r="C948" s="304"/>
      <c r="D948" s="305"/>
      <c r="E948" s="306"/>
      <c r="F948" s="307"/>
      <c r="G948" s="305"/>
      <c r="H948" s="305"/>
      <c r="I948" s="306"/>
      <c r="J948" s="308" t="str">
        <f t="shared" si="3"/>
        <v/>
      </c>
      <c r="K948" s="308"/>
      <c r="L948" s="309"/>
      <c r="M948" s="308"/>
      <c r="N948" s="303"/>
      <c r="O948" s="305"/>
      <c r="P948" s="305"/>
      <c r="Q948" s="299"/>
      <c r="R948" s="299"/>
      <c r="S948" s="299"/>
    </row>
    <row r="949" spans="1:19" ht="13.5" customHeight="1" x14ac:dyDescent="0.2">
      <c r="A949" s="302" t="str">
        <f>IF(B949="","",ROW()-ROW($A$3)+'Diário 1º PA'!$P$1)</f>
        <v/>
      </c>
      <c r="B949" s="303"/>
      <c r="C949" s="304"/>
      <c r="D949" s="305"/>
      <c r="E949" s="306"/>
      <c r="F949" s="307"/>
      <c r="G949" s="305"/>
      <c r="H949" s="305"/>
      <c r="I949" s="306"/>
      <c r="J949" s="308" t="str">
        <f t="shared" si="3"/>
        <v/>
      </c>
      <c r="K949" s="308"/>
      <c r="L949" s="309"/>
      <c r="M949" s="308"/>
      <c r="N949" s="303"/>
      <c r="O949" s="305"/>
      <c r="P949" s="305"/>
      <c r="Q949" s="299"/>
      <c r="R949" s="299"/>
      <c r="S949" s="299"/>
    </row>
    <row r="950" spans="1:19" ht="13.5" customHeight="1" x14ac:dyDescent="0.2">
      <c r="A950" s="302" t="str">
        <f>IF(B950="","",ROW()-ROW($A$3)+'Diário 1º PA'!$P$1)</f>
        <v/>
      </c>
      <c r="B950" s="303"/>
      <c r="C950" s="304"/>
      <c r="D950" s="305"/>
      <c r="E950" s="306"/>
      <c r="F950" s="307"/>
      <c r="G950" s="305"/>
      <c r="H950" s="305"/>
      <c r="I950" s="306"/>
      <c r="J950" s="308" t="str">
        <f t="shared" si="3"/>
        <v/>
      </c>
      <c r="K950" s="308"/>
      <c r="L950" s="309"/>
      <c r="M950" s="308"/>
      <c r="N950" s="303"/>
      <c r="O950" s="305"/>
      <c r="P950" s="305"/>
      <c r="Q950" s="299"/>
      <c r="R950" s="299"/>
      <c r="S950" s="299"/>
    </row>
    <row r="951" spans="1:19" ht="13.5" customHeight="1" x14ac:dyDescent="0.2">
      <c r="A951" s="302" t="str">
        <f>IF(B951="","",ROW()-ROW($A$3)+'Diário 1º PA'!$P$1)</f>
        <v/>
      </c>
      <c r="B951" s="303"/>
      <c r="C951" s="304"/>
      <c r="D951" s="305"/>
      <c r="E951" s="306"/>
      <c r="F951" s="307"/>
      <c r="G951" s="305"/>
      <c r="H951" s="305"/>
      <c r="I951" s="306"/>
      <c r="J951" s="308" t="str">
        <f t="shared" si="3"/>
        <v/>
      </c>
      <c r="K951" s="308"/>
      <c r="L951" s="309"/>
      <c r="M951" s="308"/>
      <c r="N951" s="303"/>
      <c r="O951" s="305"/>
      <c r="P951" s="305"/>
      <c r="Q951" s="299"/>
      <c r="R951" s="299"/>
      <c r="S951" s="299"/>
    </row>
    <row r="952" spans="1:19" ht="13.5" customHeight="1" x14ac:dyDescent="0.2">
      <c r="A952" s="302" t="str">
        <f>IF(B952="","",ROW()-ROW($A$3)+'Diário 1º PA'!$P$1)</f>
        <v/>
      </c>
      <c r="B952" s="303"/>
      <c r="C952" s="304"/>
      <c r="D952" s="305"/>
      <c r="E952" s="306"/>
      <c r="F952" s="307"/>
      <c r="G952" s="305"/>
      <c r="H952" s="305"/>
      <c r="I952" s="306"/>
      <c r="J952" s="308" t="str">
        <f t="shared" si="3"/>
        <v/>
      </c>
      <c r="K952" s="308"/>
      <c r="L952" s="309"/>
      <c r="M952" s="308"/>
      <c r="N952" s="303"/>
      <c r="O952" s="305"/>
      <c r="P952" s="305"/>
      <c r="Q952" s="299"/>
      <c r="R952" s="299"/>
      <c r="S952" s="299"/>
    </row>
    <row r="953" spans="1:19" ht="13.5" customHeight="1" x14ac:dyDescent="0.2">
      <c r="A953" s="302" t="str">
        <f>IF(B953="","",ROW()-ROW($A$3)+'Diário 1º PA'!$P$1)</f>
        <v/>
      </c>
      <c r="B953" s="303"/>
      <c r="C953" s="304"/>
      <c r="D953" s="305"/>
      <c r="E953" s="306"/>
      <c r="F953" s="307"/>
      <c r="G953" s="305"/>
      <c r="H953" s="305"/>
      <c r="I953" s="306"/>
      <c r="J953" s="308" t="str">
        <f t="shared" si="3"/>
        <v/>
      </c>
      <c r="K953" s="308"/>
      <c r="L953" s="309"/>
      <c r="M953" s="308"/>
      <c r="N953" s="303"/>
      <c r="O953" s="305"/>
      <c r="P953" s="305"/>
      <c r="Q953" s="299"/>
      <c r="R953" s="299"/>
      <c r="S953" s="299"/>
    </row>
    <row r="954" spans="1:19" ht="13.5" customHeight="1" x14ac:dyDescent="0.2">
      <c r="A954" s="302" t="str">
        <f>IF(B954="","",ROW()-ROW($A$3)+'Diário 1º PA'!$P$1)</f>
        <v/>
      </c>
      <c r="B954" s="303"/>
      <c r="C954" s="304"/>
      <c r="D954" s="305"/>
      <c r="E954" s="306"/>
      <c r="F954" s="307"/>
      <c r="G954" s="305"/>
      <c r="H954" s="305"/>
      <c r="I954" s="306"/>
      <c r="J954" s="308" t="str">
        <f t="shared" si="3"/>
        <v/>
      </c>
      <c r="K954" s="308"/>
      <c r="L954" s="309"/>
      <c r="M954" s="308"/>
      <c r="N954" s="303"/>
      <c r="O954" s="305"/>
      <c r="P954" s="305"/>
      <c r="Q954" s="299"/>
      <c r="R954" s="299"/>
      <c r="S954" s="299"/>
    </row>
    <row r="955" spans="1:19" ht="13.5" customHeight="1" x14ac:dyDescent="0.2">
      <c r="A955" s="302" t="str">
        <f>IF(B955="","",ROW()-ROW($A$3)+'Diário 1º PA'!$P$1)</f>
        <v/>
      </c>
      <c r="B955" s="303"/>
      <c r="C955" s="304"/>
      <c r="D955" s="305"/>
      <c r="E955" s="306"/>
      <c r="F955" s="307"/>
      <c r="G955" s="305"/>
      <c r="H955" s="305"/>
      <c r="I955" s="306"/>
      <c r="J955" s="308" t="str">
        <f t="shared" si="3"/>
        <v/>
      </c>
      <c r="K955" s="308"/>
      <c r="L955" s="309"/>
      <c r="M955" s="308"/>
      <c r="N955" s="303"/>
      <c r="O955" s="305"/>
      <c r="P955" s="305"/>
      <c r="Q955" s="299"/>
      <c r="R955" s="299"/>
      <c r="S955" s="299"/>
    </row>
    <row r="956" spans="1:19" ht="13.5" customHeight="1" x14ac:dyDescent="0.2">
      <c r="A956" s="302" t="str">
        <f>IF(B956="","",ROW()-ROW($A$3)+'Diário 1º PA'!$P$1)</f>
        <v/>
      </c>
      <c r="B956" s="303"/>
      <c r="C956" s="304"/>
      <c r="D956" s="305"/>
      <c r="E956" s="306"/>
      <c r="F956" s="307"/>
      <c r="G956" s="305"/>
      <c r="H956" s="305"/>
      <c r="I956" s="306"/>
      <c r="J956" s="308" t="str">
        <f t="shared" si="3"/>
        <v/>
      </c>
      <c r="K956" s="308"/>
      <c r="L956" s="309"/>
      <c r="M956" s="308"/>
      <c r="N956" s="303"/>
      <c r="O956" s="305"/>
      <c r="P956" s="305"/>
      <c r="Q956" s="299"/>
      <c r="R956" s="299"/>
      <c r="S956" s="299"/>
    </row>
    <row r="957" spans="1:19" ht="13.5" customHeight="1" x14ac:dyDescent="0.2">
      <c r="A957" s="302" t="str">
        <f>IF(B957="","",ROW()-ROW($A$3)+'Diário 1º PA'!$P$1)</f>
        <v/>
      </c>
      <c r="B957" s="303"/>
      <c r="C957" s="304"/>
      <c r="D957" s="305"/>
      <c r="E957" s="306"/>
      <c r="F957" s="307"/>
      <c r="G957" s="305"/>
      <c r="H957" s="305"/>
      <c r="I957" s="306"/>
      <c r="J957" s="308" t="str">
        <f t="shared" si="3"/>
        <v/>
      </c>
      <c r="K957" s="308"/>
      <c r="L957" s="309"/>
      <c r="M957" s="308"/>
      <c r="N957" s="303"/>
      <c r="O957" s="305"/>
      <c r="P957" s="305"/>
      <c r="Q957" s="299"/>
      <c r="R957" s="299"/>
      <c r="S957" s="299"/>
    </row>
    <row r="958" spans="1:19" ht="13.5" customHeight="1" x14ac:dyDescent="0.2">
      <c r="A958" s="302" t="str">
        <f>IF(B958="","",ROW()-ROW($A$3)+'Diário 1º PA'!$P$1)</f>
        <v/>
      </c>
      <c r="B958" s="303"/>
      <c r="C958" s="304"/>
      <c r="D958" s="305"/>
      <c r="E958" s="306"/>
      <c r="F958" s="307"/>
      <c r="G958" s="305"/>
      <c r="H958" s="305"/>
      <c r="I958" s="306"/>
      <c r="J958" s="308" t="str">
        <f t="shared" si="3"/>
        <v/>
      </c>
      <c r="K958" s="308"/>
      <c r="L958" s="309"/>
      <c r="M958" s="308"/>
      <c r="N958" s="303"/>
      <c r="O958" s="305"/>
      <c r="P958" s="305"/>
      <c r="Q958" s="299"/>
      <c r="R958" s="299"/>
      <c r="S958" s="299"/>
    </row>
    <row r="959" spans="1:19" ht="13.5" customHeight="1" x14ac:dyDescent="0.2">
      <c r="A959" s="302" t="str">
        <f>IF(B959="","",ROW()-ROW($A$3)+'Diário 1º PA'!$P$1)</f>
        <v/>
      </c>
      <c r="B959" s="303"/>
      <c r="C959" s="304"/>
      <c r="D959" s="305"/>
      <c r="E959" s="306"/>
      <c r="F959" s="307"/>
      <c r="G959" s="305"/>
      <c r="H959" s="305"/>
      <c r="I959" s="306"/>
      <c r="J959" s="308" t="str">
        <f t="shared" si="3"/>
        <v/>
      </c>
      <c r="K959" s="308"/>
      <c r="L959" s="309"/>
      <c r="M959" s="308"/>
      <c r="N959" s="303"/>
      <c r="O959" s="305"/>
      <c r="P959" s="305"/>
      <c r="Q959" s="299"/>
      <c r="R959" s="299"/>
      <c r="S959" s="299"/>
    </row>
    <row r="960" spans="1:19" ht="13.5" customHeight="1" x14ac:dyDescent="0.2">
      <c r="A960" s="302" t="str">
        <f>IF(B960="","",ROW()-ROW($A$3)+'Diário 1º PA'!$P$1)</f>
        <v/>
      </c>
      <c r="B960" s="303"/>
      <c r="C960" s="304"/>
      <c r="D960" s="305"/>
      <c r="E960" s="306"/>
      <c r="F960" s="307"/>
      <c r="G960" s="305"/>
      <c r="H960" s="305"/>
      <c r="I960" s="306"/>
      <c r="J960" s="308" t="str">
        <f t="shared" si="3"/>
        <v/>
      </c>
      <c r="K960" s="308"/>
      <c r="L960" s="309"/>
      <c r="M960" s="308"/>
      <c r="N960" s="303"/>
      <c r="O960" s="305"/>
      <c r="P960" s="305"/>
      <c r="Q960" s="299"/>
      <c r="R960" s="299"/>
      <c r="S960" s="299"/>
    </row>
    <row r="961" spans="1:19" ht="13.5" customHeight="1" x14ac:dyDescent="0.2">
      <c r="A961" s="302" t="str">
        <f>IF(B961="","",ROW()-ROW($A$3)+'Diário 1º PA'!$P$1)</f>
        <v/>
      </c>
      <c r="B961" s="303"/>
      <c r="C961" s="304"/>
      <c r="D961" s="305"/>
      <c r="E961" s="306"/>
      <c r="F961" s="307"/>
      <c r="G961" s="305"/>
      <c r="H961" s="305"/>
      <c r="I961" s="306"/>
      <c r="J961" s="308" t="str">
        <f t="shared" si="3"/>
        <v/>
      </c>
      <c r="K961" s="308"/>
      <c r="L961" s="309"/>
      <c r="M961" s="308"/>
      <c r="N961" s="303"/>
      <c r="O961" s="305"/>
      <c r="P961" s="305"/>
      <c r="Q961" s="299"/>
      <c r="R961" s="299"/>
      <c r="S961" s="299"/>
    </row>
    <row r="962" spans="1:19" ht="13.5" customHeight="1" x14ac:dyDescent="0.2">
      <c r="A962" s="302" t="str">
        <f>IF(B962="","",ROW()-ROW($A$3)+'Diário 1º PA'!$P$1)</f>
        <v/>
      </c>
      <c r="B962" s="303"/>
      <c r="C962" s="304"/>
      <c r="D962" s="305"/>
      <c r="E962" s="306"/>
      <c r="F962" s="307"/>
      <c r="G962" s="305"/>
      <c r="H962" s="305"/>
      <c r="I962" s="306"/>
      <c r="J962" s="308" t="str">
        <f t="shared" si="3"/>
        <v/>
      </c>
      <c r="K962" s="308"/>
      <c r="L962" s="309"/>
      <c r="M962" s="308"/>
      <c r="N962" s="303"/>
      <c r="O962" s="305"/>
      <c r="P962" s="305"/>
      <c r="Q962" s="299"/>
      <c r="R962" s="299"/>
      <c r="S962" s="299"/>
    </row>
    <row r="963" spans="1:19" ht="13.5" customHeight="1" x14ac:dyDescent="0.2">
      <c r="A963" s="302" t="str">
        <f>IF(B963="","",ROW()-ROW($A$3)+'Diário 1º PA'!$P$1)</f>
        <v/>
      </c>
      <c r="B963" s="303"/>
      <c r="C963" s="304"/>
      <c r="D963" s="305"/>
      <c r="E963" s="306"/>
      <c r="F963" s="307"/>
      <c r="G963" s="305"/>
      <c r="H963" s="305"/>
      <c r="I963" s="306"/>
      <c r="J963" s="308" t="str">
        <f t="shared" si="3"/>
        <v/>
      </c>
      <c r="K963" s="308"/>
      <c r="L963" s="309"/>
      <c r="M963" s="308"/>
      <c r="N963" s="303"/>
      <c r="O963" s="305"/>
      <c r="P963" s="305"/>
      <c r="Q963" s="299"/>
      <c r="R963" s="299"/>
      <c r="S963" s="299"/>
    </row>
    <row r="964" spans="1:19" ht="13.5" customHeight="1" x14ac:dyDescent="0.2">
      <c r="A964" s="302" t="str">
        <f>IF(B964="","",ROW()-ROW($A$3)+'Diário 1º PA'!$P$1)</f>
        <v/>
      </c>
      <c r="B964" s="303"/>
      <c r="C964" s="304"/>
      <c r="D964" s="305"/>
      <c r="E964" s="306"/>
      <c r="F964" s="307"/>
      <c r="G964" s="305"/>
      <c r="H964" s="305"/>
      <c r="I964" s="306"/>
      <c r="J964" s="308" t="str">
        <f t="shared" si="3"/>
        <v/>
      </c>
      <c r="K964" s="308"/>
      <c r="L964" s="309"/>
      <c r="M964" s="308"/>
      <c r="N964" s="303"/>
      <c r="O964" s="305"/>
      <c r="P964" s="305"/>
      <c r="Q964" s="299"/>
      <c r="R964" s="299"/>
      <c r="S964" s="299"/>
    </row>
    <row r="965" spans="1:19" ht="13.5" customHeight="1" x14ac:dyDescent="0.2">
      <c r="A965" s="302" t="str">
        <f>IF(B965="","",ROW()-ROW($A$3)+'Diário 1º PA'!$P$1)</f>
        <v/>
      </c>
      <c r="B965" s="303"/>
      <c r="C965" s="304"/>
      <c r="D965" s="305"/>
      <c r="E965" s="306"/>
      <c r="F965" s="307"/>
      <c r="G965" s="305"/>
      <c r="H965" s="305"/>
      <c r="I965" s="306"/>
      <c r="J965" s="308" t="str">
        <f t="shared" si="3"/>
        <v/>
      </c>
      <c r="K965" s="308"/>
      <c r="L965" s="309"/>
      <c r="M965" s="308"/>
      <c r="N965" s="303"/>
      <c r="O965" s="305"/>
      <c r="P965" s="305"/>
      <c r="Q965" s="299"/>
      <c r="R965" s="299"/>
      <c r="S965" s="299"/>
    </row>
    <row r="966" spans="1:19" ht="13.5" customHeight="1" x14ac:dyDescent="0.2">
      <c r="A966" s="302" t="str">
        <f>IF(B966="","",ROW()-ROW($A$3)+'Diário 1º PA'!$P$1)</f>
        <v/>
      </c>
      <c r="B966" s="303"/>
      <c r="C966" s="304"/>
      <c r="D966" s="305"/>
      <c r="E966" s="306"/>
      <c r="F966" s="307"/>
      <c r="G966" s="305"/>
      <c r="H966" s="305"/>
      <c r="I966" s="306"/>
      <c r="J966" s="308" t="str">
        <f t="shared" si="3"/>
        <v/>
      </c>
      <c r="K966" s="308"/>
      <c r="L966" s="309"/>
      <c r="M966" s="308"/>
      <c r="N966" s="303"/>
      <c r="O966" s="305"/>
      <c r="P966" s="305"/>
      <c r="Q966" s="299"/>
      <c r="R966" s="299"/>
      <c r="S966" s="299"/>
    </row>
    <row r="967" spans="1:19" ht="13.5" customHeight="1" x14ac:dyDescent="0.2">
      <c r="A967" s="302" t="str">
        <f>IF(B967="","",ROW()-ROW($A$3)+'Diário 1º PA'!$P$1)</f>
        <v/>
      </c>
      <c r="B967" s="303"/>
      <c r="C967" s="304"/>
      <c r="D967" s="305"/>
      <c r="E967" s="306"/>
      <c r="F967" s="307"/>
      <c r="G967" s="305"/>
      <c r="H967" s="305"/>
      <c r="I967" s="306"/>
      <c r="J967" s="308" t="str">
        <f t="shared" si="3"/>
        <v/>
      </c>
      <c r="K967" s="308"/>
      <c r="L967" s="309"/>
      <c r="M967" s="308"/>
      <c r="N967" s="303"/>
      <c r="O967" s="305"/>
      <c r="P967" s="305"/>
      <c r="Q967" s="299"/>
      <c r="R967" s="299"/>
      <c r="S967" s="299"/>
    </row>
    <row r="968" spans="1:19" ht="13.5" customHeight="1" x14ac:dyDescent="0.2">
      <c r="A968" s="302" t="str">
        <f>IF(B968="","",ROW()-ROW($A$3)+'Diário 1º PA'!$P$1)</f>
        <v/>
      </c>
      <c r="B968" s="303"/>
      <c r="C968" s="304"/>
      <c r="D968" s="305"/>
      <c r="E968" s="306"/>
      <c r="F968" s="307"/>
      <c r="G968" s="305"/>
      <c r="H968" s="305"/>
      <c r="I968" s="306"/>
      <c r="J968" s="308" t="str">
        <f t="shared" si="3"/>
        <v/>
      </c>
      <c r="K968" s="308"/>
      <c r="L968" s="309"/>
      <c r="M968" s="308"/>
      <c r="N968" s="303"/>
      <c r="O968" s="305"/>
      <c r="P968" s="305"/>
      <c r="Q968" s="299"/>
      <c r="R968" s="299"/>
      <c r="S968" s="299"/>
    </row>
    <row r="969" spans="1:19" ht="13.5" customHeight="1" x14ac:dyDescent="0.2">
      <c r="A969" s="302" t="str">
        <f>IF(B969="","",ROW()-ROW($A$3)+'Diário 1º PA'!$P$1)</f>
        <v/>
      </c>
      <c r="B969" s="303"/>
      <c r="C969" s="304"/>
      <c r="D969" s="305"/>
      <c r="E969" s="306"/>
      <c r="F969" s="307"/>
      <c r="G969" s="305"/>
      <c r="H969" s="305"/>
      <c r="I969" s="306"/>
      <c r="J969" s="308" t="str">
        <f t="shared" si="3"/>
        <v/>
      </c>
      <c r="K969" s="308"/>
      <c r="L969" s="309"/>
      <c r="M969" s="308"/>
      <c r="N969" s="303"/>
      <c r="O969" s="305"/>
      <c r="P969" s="305"/>
      <c r="Q969" s="299"/>
      <c r="R969" s="299"/>
      <c r="S969" s="299"/>
    </row>
    <row r="970" spans="1:19" ht="13.5" customHeight="1" x14ac:dyDescent="0.2">
      <c r="A970" s="302" t="str">
        <f>IF(B970="","",ROW()-ROW($A$3)+'Diário 1º PA'!$P$1)</f>
        <v/>
      </c>
      <c r="B970" s="303"/>
      <c r="C970" s="304"/>
      <c r="D970" s="305"/>
      <c r="E970" s="306"/>
      <c r="F970" s="307"/>
      <c r="G970" s="305"/>
      <c r="H970" s="305"/>
      <c r="I970" s="306"/>
      <c r="J970" s="308" t="str">
        <f t="shared" si="3"/>
        <v/>
      </c>
      <c r="K970" s="308"/>
      <c r="L970" s="309"/>
      <c r="M970" s="308"/>
      <c r="N970" s="303"/>
      <c r="O970" s="305"/>
      <c r="P970" s="305"/>
      <c r="Q970" s="299"/>
      <c r="R970" s="299"/>
      <c r="S970" s="299"/>
    </row>
    <row r="971" spans="1:19" ht="13.5" customHeight="1" x14ac:dyDescent="0.2">
      <c r="A971" s="302" t="str">
        <f>IF(B971="","",ROW()-ROW($A$3)+'Diário 1º PA'!$P$1)</f>
        <v/>
      </c>
      <c r="B971" s="303"/>
      <c r="C971" s="304"/>
      <c r="D971" s="305"/>
      <c r="E971" s="306"/>
      <c r="F971" s="307"/>
      <c r="G971" s="305"/>
      <c r="H971" s="305"/>
      <c r="I971" s="306"/>
      <c r="J971" s="308" t="str">
        <f t="shared" si="3"/>
        <v/>
      </c>
      <c r="K971" s="308"/>
      <c r="L971" s="309"/>
      <c r="M971" s="308"/>
      <c r="N971" s="303"/>
      <c r="O971" s="305"/>
      <c r="P971" s="305"/>
      <c r="Q971" s="299"/>
      <c r="R971" s="299"/>
      <c r="S971" s="299"/>
    </row>
    <row r="972" spans="1:19" ht="13.5" customHeight="1" x14ac:dyDescent="0.2">
      <c r="A972" s="302" t="str">
        <f>IF(B972="","",ROW()-ROW($A$3)+'Diário 1º PA'!$P$1)</f>
        <v/>
      </c>
      <c r="B972" s="303"/>
      <c r="C972" s="304"/>
      <c r="D972" s="305"/>
      <c r="E972" s="306"/>
      <c r="F972" s="307"/>
      <c r="G972" s="305"/>
      <c r="H972" s="305"/>
      <c r="I972" s="306"/>
      <c r="J972" s="308" t="str">
        <f t="shared" si="3"/>
        <v/>
      </c>
      <c r="K972" s="308"/>
      <c r="L972" s="309"/>
      <c r="M972" s="308"/>
      <c r="N972" s="303"/>
      <c r="O972" s="305"/>
      <c r="P972" s="305"/>
      <c r="Q972" s="299"/>
      <c r="R972" s="299"/>
      <c r="S972" s="299"/>
    </row>
    <row r="973" spans="1:19" ht="13.5" customHeight="1" x14ac:dyDescent="0.2">
      <c r="A973" s="302" t="str">
        <f>IF(B973="","",ROW()-ROW($A$3)+'Diário 1º PA'!$P$1)</f>
        <v/>
      </c>
      <c r="B973" s="303"/>
      <c r="C973" s="304"/>
      <c r="D973" s="305"/>
      <c r="E973" s="306"/>
      <c r="F973" s="307"/>
      <c r="G973" s="305"/>
      <c r="H973" s="305"/>
      <c r="I973" s="306"/>
      <c r="J973" s="308" t="str">
        <f t="shared" si="3"/>
        <v/>
      </c>
      <c r="K973" s="308"/>
      <c r="L973" s="309"/>
      <c r="M973" s="308"/>
      <c r="N973" s="303"/>
      <c r="O973" s="305"/>
      <c r="P973" s="305"/>
      <c r="Q973" s="299"/>
      <c r="R973" s="299"/>
      <c r="S973" s="299"/>
    </row>
    <row r="974" spans="1:19" ht="13.5" customHeight="1" x14ac:dyDescent="0.2">
      <c r="A974" s="302" t="str">
        <f>IF(B974="","",ROW()-ROW($A$3)+'Diário 1º PA'!$P$1)</f>
        <v/>
      </c>
      <c r="B974" s="303"/>
      <c r="C974" s="304"/>
      <c r="D974" s="305"/>
      <c r="E974" s="306"/>
      <c r="F974" s="307"/>
      <c r="G974" s="305"/>
      <c r="H974" s="305"/>
      <c r="I974" s="306"/>
      <c r="J974" s="308" t="str">
        <f t="shared" si="3"/>
        <v/>
      </c>
      <c r="K974" s="308"/>
      <c r="L974" s="309"/>
      <c r="M974" s="308"/>
      <c r="N974" s="303"/>
      <c r="O974" s="305"/>
      <c r="P974" s="305"/>
      <c r="Q974" s="299"/>
      <c r="R974" s="299"/>
      <c r="S974" s="299"/>
    </row>
    <row r="975" spans="1:19" ht="13.5" customHeight="1" x14ac:dyDescent="0.2">
      <c r="A975" s="302" t="str">
        <f>IF(B975="","",ROW()-ROW($A$3)+'Diário 1º PA'!$P$1)</f>
        <v/>
      </c>
      <c r="B975" s="303"/>
      <c r="C975" s="304"/>
      <c r="D975" s="305"/>
      <c r="E975" s="306"/>
      <c r="F975" s="307"/>
      <c r="G975" s="305"/>
      <c r="H975" s="305"/>
      <c r="I975" s="306"/>
      <c r="J975" s="308" t="str">
        <f t="shared" si="3"/>
        <v/>
      </c>
      <c r="K975" s="308"/>
      <c r="L975" s="309"/>
      <c r="M975" s="308"/>
      <c r="N975" s="303"/>
      <c r="O975" s="305"/>
      <c r="P975" s="305"/>
      <c r="Q975" s="299"/>
      <c r="R975" s="299"/>
      <c r="S975" s="299"/>
    </row>
    <row r="976" spans="1:19" ht="13.5" customHeight="1" x14ac:dyDescent="0.2">
      <c r="A976" s="302" t="str">
        <f>IF(B976="","",ROW()-ROW($A$3)+'Diário 1º PA'!$P$1)</f>
        <v/>
      </c>
      <c r="B976" s="303"/>
      <c r="C976" s="304"/>
      <c r="D976" s="305"/>
      <c r="E976" s="306"/>
      <c r="F976" s="307"/>
      <c r="G976" s="305"/>
      <c r="H976" s="305"/>
      <c r="I976" s="306"/>
      <c r="J976" s="308" t="str">
        <f t="shared" si="3"/>
        <v/>
      </c>
      <c r="K976" s="308"/>
      <c r="L976" s="309"/>
      <c r="M976" s="308"/>
      <c r="N976" s="303"/>
      <c r="O976" s="305"/>
      <c r="P976" s="305"/>
      <c r="Q976" s="299"/>
      <c r="R976" s="299"/>
      <c r="S976" s="299"/>
    </row>
    <row r="977" spans="1:19" ht="13.5" customHeight="1" x14ac:dyDescent="0.2">
      <c r="A977" s="302" t="str">
        <f>IF(B977="","",ROW()-ROW($A$3)+'Diário 1º PA'!$P$1)</f>
        <v/>
      </c>
      <c r="B977" s="303"/>
      <c r="C977" s="304"/>
      <c r="D977" s="305"/>
      <c r="E977" s="306"/>
      <c r="F977" s="307"/>
      <c r="G977" s="305"/>
      <c r="H977" s="305"/>
      <c r="I977" s="306"/>
      <c r="J977" s="308" t="str">
        <f t="shared" si="3"/>
        <v/>
      </c>
      <c r="K977" s="308"/>
      <c r="L977" s="309"/>
      <c r="M977" s="308"/>
      <c r="N977" s="303"/>
      <c r="O977" s="305"/>
      <c r="P977" s="305"/>
      <c r="Q977" s="299"/>
      <c r="R977" s="299"/>
      <c r="S977" s="299"/>
    </row>
    <row r="978" spans="1:19" ht="13.5" customHeight="1" x14ac:dyDescent="0.2">
      <c r="A978" s="302" t="str">
        <f>IF(B978="","",ROW()-ROW($A$3)+'Diário 1º PA'!$P$1)</f>
        <v/>
      </c>
      <c r="B978" s="303"/>
      <c r="C978" s="304"/>
      <c r="D978" s="305"/>
      <c r="E978" s="306"/>
      <c r="F978" s="307"/>
      <c r="G978" s="305"/>
      <c r="H978" s="305"/>
      <c r="I978" s="306"/>
      <c r="J978" s="308" t="str">
        <f t="shared" si="3"/>
        <v/>
      </c>
      <c r="K978" s="308"/>
      <c r="L978" s="309"/>
      <c r="M978" s="308"/>
      <c r="N978" s="303"/>
      <c r="O978" s="305"/>
      <c r="P978" s="305"/>
      <c r="Q978" s="299"/>
      <c r="R978" s="299"/>
      <c r="S978" s="299"/>
    </row>
    <row r="979" spans="1:19" ht="13.5" customHeight="1" x14ac:dyDescent="0.2">
      <c r="A979" s="302" t="str">
        <f>IF(B979="","",ROW()-ROW($A$3)+'Diário 1º PA'!$P$1)</f>
        <v/>
      </c>
      <c r="B979" s="303"/>
      <c r="C979" s="304"/>
      <c r="D979" s="305"/>
      <c r="E979" s="306"/>
      <c r="F979" s="307"/>
      <c r="G979" s="305"/>
      <c r="H979" s="305"/>
      <c r="I979" s="306"/>
      <c r="J979" s="308" t="str">
        <f t="shared" si="3"/>
        <v/>
      </c>
      <c r="K979" s="308"/>
      <c r="L979" s="309"/>
      <c r="M979" s="308"/>
      <c r="N979" s="303"/>
      <c r="O979" s="305"/>
      <c r="P979" s="305"/>
      <c r="Q979" s="299"/>
      <c r="R979" s="299"/>
      <c r="S979" s="299"/>
    </row>
    <row r="980" spans="1:19" ht="13.5" customHeight="1" x14ac:dyDescent="0.2">
      <c r="A980" s="302" t="str">
        <f>IF(B980="","",ROW()-ROW($A$3)+'Diário 1º PA'!$P$1)</f>
        <v/>
      </c>
      <c r="B980" s="303"/>
      <c r="C980" s="304"/>
      <c r="D980" s="305"/>
      <c r="E980" s="306"/>
      <c r="F980" s="307"/>
      <c r="G980" s="305"/>
      <c r="H980" s="305"/>
      <c r="I980" s="306"/>
      <c r="J980" s="308" t="str">
        <f t="shared" si="3"/>
        <v/>
      </c>
      <c r="K980" s="308"/>
      <c r="L980" s="309"/>
      <c r="M980" s="308"/>
      <c r="N980" s="303"/>
      <c r="O980" s="305"/>
      <c r="P980" s="305"/>
      <c r="Q980" s="299"/>
      <c r="R980" s="299"/>
      <c r="S980" s="299"/>
    </row>
    <row r="981" spans="1:19" ht="13.5" customHeight="1" x14ac:dyDescent="0.2">
      <c r="A981" s="302" t="str">
        <f>IF(B981="","",ROW()-ROW($A$3)+'Diário 1º PA'!$P$1)</f>
        <v/>
      </c>
      <c r="B981" s="303"/>
      <c r="C981" s="304"/>
      <c r="D981" s="305"/>
      <c r="E981" s="306"/>
      <c r="F981" s="307"/>
      <c r="G981" s="305"/>
      <c r="H981" s="305"/>
      <c r="I981" s="306"/>
      <c r="J981" s="308" t="str">
        <f t="shared" si="3"/>
        <v/>
      </c>
      <c r="K981" s="308"/>
      <c r="L981" s="309"/>
      <c r="M981" s="308"/>
      <c r="N981" s="303"/>
      <c r="O981" s="305"/>
      <c r="P981" s="305"/>
      <c r="Q981" s="299"/>
      <c r="R981" s="299"/>
      <c r="S981" s="299"/>
    </row>
    <row r="982" spans="1:19" ht="13.5" customHeight="1" x14ac:dyDescent="0.2">
      <c r="A982" s="302" t="str">
        <f>IF(B982="","",ROW()-ROW($A$3)+'Diário 1º PA'!$P$1)</f>
        <v/>
      </c>
      <c r="B982" s="303"/>
      <c r="C982" s="304"/>
      <c r="D982" s="305"/>
      <c r="E982" s="306"/>
      <c r="F982" s="307"/>
      <c r="G982" s="305"/>
      <c r="H982" s="305"/>
      <c r="I982" s="306"/>
      <c r="J982" s="308" t="str">
        <f t="shared" si="3"/>
        <v/>
      </c>
      <c r="K982" s="308"/>
      <c r="L982" s="309"/>
      <c r="M982" s="308"/>
      <c r="N982" s="303"/>
      <c r="O982" s="305"/>
      <c r="P982" s="305"/>
      <c r="Q982" s="299"/>
      <c r="R982" s="299"/>
      <c r="S982" s="299"/>
    </row>
    <row r="983" spans="1:19" ht="13.5" customHeight="1" x14ac:dyDescent="0.2">
      <c r="A983" s="302" t="str">
        <f>IF(B983="","",ROW()-ROW($A$3)+'Diário 1º PA'!$P$1)</f>
        <v/>
      </c>
      <c r="B983" s="303"/>
      <c r="C983" s="304"/>
      <c r="D983" s="305"/>
      <c r="E983" s="306"/>
      <c r="F983" s="307"/>
      <c r="G983" s="305"/>
      <c r="H983" s="305"/>
      <c r="I983" s="306"/>
      <c r="J983" s="308" t="str">
        <f t="shared" si="3"/>
        <v/>
      </c>
      <c r="K983" s="308"/>
      <c r="L983" s="309"/>
      <c r="M983" s="308"/>
      <c r="N983" s="303"/>
      <c r="O983" s="305"/>
      <c r="P983" s="305"/>
      <c r="Q983" s="299"/>
      <c r="R983" s="299"/>
      <c r="S983" s="299"/>
    </row>
    <row r="984" spans="1:19" ht="13.5" customHeight="1" x14ac:dyDescent="0.2">
      <c r="A984" s="302" t="str">
        <f>IF(B984="","",ROW()-ROW($A$3)+'Diário 1º PA'!$P$1)</f>
        <v/>
      </c>
      <c r="B984" s="303"/>
      <c r="C984" s="304"/>
      <c r="D984" s="305"/>
      <c r="E984" s="306"/>
      <c r="F984" s="307"/>
      <c r="G984" s="305"/>
      <c r="H984" s="305"/>
      <c r="I984" s="306"/>
      <c r="J984" s="308" t="str">
        <f t="shared" si="3"/>
        <v/>
      </c>
      <c r="K984" s="308"/>
      <c r="L984" s="309"/>
      <c r="M984" s="308"/>
      <c r="N984" s="303"/>
      <c r="O984" s="305"/>
      <c r="P984" s="305"/>
      <c r="Q984" s="299"/>
      <c r="R984" s="299"/>
      <c r="S984" s="299"/>
    </row>
    <row r="985" spans="1:19" ht="13.5" customHeight="1" x14ac:dyDescent="0.2">
      <c r="A985" s="302" t="str">
        <f>IF(B985="","",ROW()-ROW($A$3)+'Diário 1º PA'!$P$1)</f>
        <v/>
      </c>
      <c r="B985" s="303"/>
      <c r="C985" s="304"/>
      <c r="D985" s="305"/>
      <c r="E985" s="306"/>
      <c r="F985" s="307"/>
      <c r="G985" s="305"/>
      <c r="H985" s="305"/>
      <c r="I985" s="306"/>
      <c r="J985" s="308" t="str">
        <f t="shared" si="3"/>
        <v/>
      </c>
      <c r="K985" s="308"/>
      <c r="L985" s="309"/>
      <c r="M985" s="308"/>
      <c r="N985" s="303"/>
      <c r="O985" s="305"/>
      <c r="P985" s="305"/>
      <c r="Q985" s="299"/>
      <c r="R985" s="299"/>
      <c r="S985" s="299"/>
    </row>
    <row r="986" spans="1:19" ht="13.5" customHeight="1" x14ac:dyDescent="0.2">
      <c r="A986" s="302" t="str">
        <f>IF(B986="","",ROW()-ROW($A$3)+'Diário 1º PA'!$P$1)</f>
        <v/>
      </c>
      <c r="B986" s="303"/>
      <c r="C986" s="304"/>
      <c r="D986" s="305"/>
      <c r="E986" s="306"/>
      <c r="F986" s="307"/>
      <c r="G986" s="305"/>
      <c r="H986" s="305"/>
      <c r="I986" s="306"/>
      <c r="J986" s="308" t="str">
        <f t="shared" si="3"/>
        <v/>
      </c>
      <c r="K986" s="308"/>
      <c r="L986" s="309"/>
      <c r="M986" s="308"/>
      <c r="N986" s="303"/>
      <c r="O986" s="305"/>
      <c r="P986" s="305"/>
      <c r="Q986" s="299"/>
      <c r="R986" s="299"/>
      <c r="S986" s="299"/>
    </row>
    <row r="987" spans="1:19" ht="13.5" customHeight="1" x14ac:dyDescent="0.2">
      <c r="A987" s="302" t="str">
        <f>IF(B987="","",ROW()-ROW($A$3)+'Diário 1º PA'!$P$1)</f>
        <v/>
      </c>
      <c r="B987" s="303"/>
      <c r="C987" s="304"/>
      <c r="D987" s="305"/>
      <c r="E987" s="306"/>
      <c r="F987" s="307"/>
      <c r="G987" s="305"/>
      <c r="H987" s="305"/>
      <c r="I987" s="306"/>
      <c r="J987" s="308" t="str">
        <f t="shared" si="3"/>
        <v/>
      </c>
      <c r="K987" s="308"/>
      <c r="L987" s="309"/>
      <c r="M987" s="308"/>
      <c r="N987" s="303"/>
      <c r="O987" s="305"/>
      <c r="P987" s="305"/>
      <c r="Q987" s="299"/>
      <c r="R987" s="299"/>
      <c r="S987" s="299"/>
    </row>
    <row r="988" spans="1:19" ht="13.5" customHeight="1" x14ac:dyDescent="0.2">
      <c r="A988" s="302" t="str">
        <f>IF(B988="","",ROW()-ROW($A$3)+'Diário 1º PA'!$P$1)</f>
        <v/>
      </c>
      <c r="B988" s="303"/>
      <c r="C988" s="304"/>
      <c r="D988" s="305"/>
      <c r="E988" s="306"/>
      <c r="F988" s="307"/>
      <c r="G988" s="305"/>
      <c r="H988" s="305"/>
      <c r="I988" s="306"/>
      <c r="J988" s="308" t="str">
        <f t="shared" si="3"/>
        <v/>
      </c>
      <c r="K988" s="308"/>
      <c r="L988" s="309"/>
      <c r="M988" s="308"/>
      <c r="N988" s="303"/>
      <c r="O988" s="305"/>
      <c r="P988" s="305"/>
      <c r="Q988" s="299"/>
      <c r="R988" s="299"/>
      <c r="S988" s="299"/>
    </row>
    <row r="989" spans="1:19" ht="13.5" customHeight="1" x14ac:dyDescent="0.2">
      <c r="A989" s="302" t="str">
        <f>IF(B989="","",ROW()-ROW($A$3)+'Diário 1º PA'!$P$1)</f>
        <v/>
      </c>
      <c r="B989" s="303"/>
      <c r="C989" s="304"/>
      <c r="D989" s="305"/>
      <c r="E989" s="306"/>
      <c r="F989" s="307"/>
      <c r="G989" s="305"/>
      <c r="H989" s="305"/>
      <c r="I989" s="306"/>
      <c r="J989" s="308" t="str">
        <f t="shared" si="3"/>
        <v/>
      </c>
      <c r="K989" s="308"/>
      <c r="L989" s="309"/>
      <c r="M989" s="308"/>
      <c r="N989" s="303"/>
      <c r="O989" s="305"/>
      <c r="P989" s="305"/>
      <c r="Q989" s="299"/>
      <c r="R989" s="299"/>
      <c r="S989" s="299"/>
    </row>
    <row r="990" spans="1:19" ht="13.5" customHeight="1" x14ac:dyDescent="0.2">
      <c r="A990" s="302" t="str">
        <f>IF(B990="","",ROW()-ROW($A$3)+'Diário 1º PA'!$P$1)</f>
        <v/>
      </c>
      <c r="B990" s="303"/>
      <c r="C990" s="304"/>
      <c r="D990" s="305"/>
      <c r="E990" s="306"/>
      <c r="F990" s="307"/>
      <c r="G990" s="305"/>
      <c r="H990" s="305"/>
      <c r="I990" s="306"/>
      <c r="J990" s="308" t="str">
        <f t="shared" si="3"/>
        <v/>
      </c>
      <c r="K990" s="308"/>
      <c r="L990" s="309"/>
      <c r="M990" s="308"/>
      <c r="N990" s="303"/>
      <c r="O990" s="305"/>
      <c r="P990" s="305"/>
      <c r="Q990" s="299"/>
      <c r="R990" s="299"/>
      <c r="S990" s="299"/>
    </row>
    <row r="991" spans="1:19" ht="13.5" customHeight="1" x14ac:dyDescent="0.2">
      <c r="A991" s="302" t="str">
        <f>IF(B991="","",ROW()-ROW($A$3)+'Diário 1º PA'!$P$1)</f>
        <v/>
      </c>
      <c r="B991" s="303"/>
      <c r="C991" s="304"/>
      <c r="D991" s="305"/>
      <c r="E991" s="306"/>
      <c r="F991" s="307"/>
      <c r="G991" s="305"/>
      <c r="H991" s="305"/>
      <c r="I991" s="306"/>
      <c r="J991" s="308" t="str">
        <f t="shared" si="3"/>
        <v/>
      </c>
      <c r="K991" s="308"/>
      <c r="L991" s="309"/>
      <c r="M991" s="308"/>
      <c r="N991" s="303"/>
      <c r="O991" s="305"/>
      <c r="P991" s="305"/>
      <c r="Q991" s="299"/>
      <c r="R991" s="299"/>
      <c r="S991" s="299"/>
    </row>
    <row r="992" spans="1:19" ht="13.5" customHeight="1" x14ac:dyDescent="0.2">
      <c r="A992" s="302" t="str">
        <f>IF(B992="","",ROW()-ROW($A$3)+'Diário 1º PA'!$P$1)</f>
        <v/>
      </c>
      <c r="B992" s="303"/>
      <c r="C992" s="304"/>
      <c r="D992" s="305"/>
      <c r="E992" s="306"/>
      <c r="F992" s="307"/>
      <c r="G992" s="305"/>
      <c r="H992" s="305"/>
      <c r="I992" s="306"/>
      <c r="J992" s="308" t="str">
        <f t="shared" si="3"/>
        <v/>
      </c>
      <c r="K992" s="308"/>
      <c r="L992" s="309"/>
      <c r="M992" s="308"/>
      <c r="N992" s="303"/>
      <c r="O992" s="305"/>
      <c r="P992" s="305"/>
      <c r="Q992" s="299"/>
      <c r="R992" s="299"/>
      <c r="S992" s="299"/>
    </row>
    <row r="993" spans="1:19" ht="13.5" customHeight="1" x14ac:dyDescent="0.2">
      <c r="A993" s="302" t="str">
        <f>IF(B993="","",ROW()-ROW($A$3)+'Diário 1º PA'!$P$1)</f>
        <v/>
      </c>
      <c r="B993" s="303"/>
      <c r="C993" s="304"/>
      <c r="D993" s="305"/>
      <c r="E993" s="306"/>
      <c r="F993" s="307"/>
      <c r="G993" s="305"/>
      <c r="H993" s="305"/>
      <c r="I993" s="306"/>
      <c r="J993" s="308" t="str">
        <f t="shared" si="3"/>
        <v/>
      </c>
      <c r="K993" s="308"/>
      <c r="L993" s="309"/>
      <c r="M993" s="308"/>
      <c r="N993" s="303"/>
      <c r="O993" s="305"/>
      <c r="P993" s="305"/>
      <c r="Q993" s="299"/>
      <c r="R993" s="299"/>
      <c r="S993" s="299"/>
    </row>
    <row r="994" spans="1:19" ht="13.5" customHeight="1" x14ac:dyDescent="0.2">
      <c r="A994" s="302" t="str">
        <f>IF(B994="","",ROW()-ROW($A$3)+'Diário 1º PA'!$P$1)</f>
        <v/>
      </c>
      <c r="B994" s="303"/>
      <c r="C994" s="304"/>
      <c r="D994" s="305"/>
      <c r="E994" s="306"/>
      <c r="F994" s="307"/>
      <c r="G994" s="305"/>
      <c r="H994" s="305"/>
      <c r="I994" s="306"/>
      <c r="J994" s="308" t="str">
        <f t="shared" si="3"/>
        <v/>
      </c>
      <c r="K994" s="308"/>
      <c r="L994" s="309"/>
      <c r="M994" s="308"/>
      <c r="N994" s="303"/>
      <c r="O994" s="305"/>
      <c r="P994" s="305"/>
      <c r="Q994" s="299"/>
      <c r="R994" s="299"/>
      <c r="S994" s="299"/>
    </row>
    <row r="995" spans="1:19" ht="13.5" customHeight="1" x14ac:dyDescent="0.2">
      <c r="A995" s="302" t="str">
        <f>IF(B995="","",ROW()-ROW($A$3)+'Diário 1º PA'!$P$1)</f>
        <v/>
      </c>
      <c r="B995" s="303"/>
      <c r="C995" s="304"/>
      <c r="D995" s="305"/>
      <c r="E995" s="306"/>
      <c r="F995" s="307"/>
      <c r="G995" s="305"/>
      <c r="H995" s="305"/>
      <c r="I995" s="306"/>
      <c r="J995" s="308" t="str">
        <f t="shared" si="3"/>
        <v/>
      </c>
      <c r="K995" s="308"/>
      <c r="L995" s="309"/>
      <c r="M995" s="308"/>
      <c r="N995" s="303"/>
      <c r="O995" s="305"/>
      <c r="P995" s="305"/>
      <c r="Q995" s="299"/>
      <c r="R995" s="299"/>
      <c r="S995" s="299"/>
    </row>
    <row r="996" spans="1:19" ht="13.5" customHeight="1" x14ac:dyDescent="0.2">
      <c r="A996" s="302" t="str">
        <f>IF(B996="","",ROW()-ROW($A$3)+'Diário 1º PA'!$P$1)</f>
        <v/>
      </c>
      <c r="B996" s="303"/>
      <c r="C996" s="304"/>
      <c r="D996" s="305"/>
      <c r="E996" s="306"/>
      <c r="F996" s="307"/>
      <c r="G996" s="305"/>
      <c r="H996" s="305"/>
      <c r="I996" s="306"/>
      <c r="J996" s="308" t="str">
        <f t="shared" si="3"/>
        <v/>
      </c>
      <c r="K996" s="308"/>
      <c r="L996" s="309"/>
      <c r="M996" s="308"/>
      <c r="N996" s="303"/>
      <c r="O996" s="305"/>
      <c r="P996" s="305"/>
      <c r="Q996" s="299"/>
      <c r="R996" s="299"/>
      <c r="S996" s="299"/>
    </row>
    <row r="997" spans="1:19" ht="13.5" customHeight="1" x14ac:dyDescent="0.2">
      <c r="A997" s="302" t="str">
        <f>IF(B997="","",ROW()-ROW($A$3)+'Diário 1º PA'!$P$1)</f>
        <v/>
      </c>
      <c r="B997" s="303"/>
      <c r="C997" s="304"/>
      <c r="D997" s="305"/>
      <c r="E997" s="306"/>
      <c r="F997" s="307"/>
      <c r="G997" s="305"/>
      <c r="H997" s="305"/>
      <c r="I997" s="306"/>
      <c r="J997" s="308" t="str">
        <f t="shared" si="3"/>
        <v/>
      </c>
      <c r="K997" s="308"/>
      <c r="L997" s="309"/>
      <c r="M997" s="308"/>
      <c r="N997" s="303"/>
      <c r="O997" s="305"/>
      <c r="P997" s="305"/>
      <c r="Q997" s="299"/>
      <c r="R997" s="299"/>
      <c r="S997" s="299"/>
    </row>
    <row r="998" spans="1:19" ht="13.5" customHeight="1" x14ac:dyDescent="0.2">
      <c r="A998" s="302" t="str">
        <f>IF(B998="","",ROW()-ROW($A$3)+'Diário 1º PA'!$P$1)</f>
        <v/>
      </c>
      <c r="B998" s="303"/>
      <c r="C998" s="304"/>
      <c r="D998" s="305"/>
      <c r="E998" s="306"/>
      <c r="F998" s="307"/>
      <c r="G998" s="305"/>
      <c r="H998" s="305"/>
      <c r="I998" s="306"/>
      <c r="J998" s="308" t="str">
        <f t="shared" si="3"/>
        <v/>
      </c>
      <c r="K998" s="308"/>
      <c r="L998" s="309"/>
      <c r="M998" s="308"/>
      <c r="N998" s="303"/>
      <c r="O998" s="305"/>
      <c r="P998" s="305"/>
      <c r="Q998" s="299"/>
      <c r="R998" s="299"/>
      <c r="S998" s="299"/>
    </row>
    <row r="999" spans="1:19" ht="13.5" customHeight="1" x14ac:dyDescent="0.2">
      <c r="A999" s="302" t="str">
        <f>IF(B999="","",ROW()-ROW($A$3)+'Diário 1º PA'!$P$1)</f>
        <v/>
      </c>
      <c r="B999" s="303"/>
      <c r="C999" s="304"/>
      <c r="D999" s="305"/>
      <c r="E999" s="306"/>
      <c r="F999" s="307"/>
      <c r="G999" s="305"/>
      <c r="H999" s="305"/>
      <c r="I999" s="306"/>
      <c r="J999" s="308" t="str">
        <f t="shared" si="3"/>
        <v/>
      </c>
      <c r="K999" s="308"/>
      <c r="L999" s="309"/>
      <c r="M999" s="308"/>
      <c r="N999" s="303"/>
      <c r="O999" s="305"/>
      <c r="P999" s="305"/>
      <c r="Q999" s="299"/>
      <c r="R999" s="299"/>
      <c r="S999" s="299"/>
    </row>
    <row r="1000" spans="1:19" ht="13.5" customHeight="1" x14ac:dyDescent="0.2">
      <c r="A1000" s="302" t="str">
        <f>IF(B1000="","",ROW()-ROW($A$3)+'Diário 1º PA'!$P$1)</f>
        <v/>
      </c>
      <c r="B1000" s="303"/>
      <c r="C1000" s="304"/>
      <c r="D1000" s="305"/>
      <c r="E1000" s="306"/>
      <c r="F1000" s="307"/>
      <c r="G1000" s="305"/>
      <c r="H1000" s="305"/>
      <c r="I1000" s="306"/>
      <c r="J1000" s="308" t="str">
        <f t="shared" si="3"/>
        <v/>
      </c>
      <c r="K1000" s="308"/>
      <c r="L1000" s="309"/>
      <c r="M1000" s="308"/>
      <c r="N1000" s="303"/>
      <c r="O1000" s="305"/>
      <c r="P1000" s="305"/>
      <c r="Q1000" s="299"/>
      <c r="R1000" s="299"/>
      <c r="S1000" s="299"/>
    </row>
    <row r="1001" spans="1:19" ht="13.5" customHeight="1" x14ac:dyDescent="0.2">
      <c r="A1001" s="302" t="str">
        <f>IF(B1001="","",ROW()-ROW($A$3)+'Diário 1º PA'!$P$1)</f>
        <v/>
      </c>
      <c r="B1001" s="303"/>
      <c r="C1001" s="304"/>
      <c r="D1001" s="305"/>
      <c r="E1001" s="306"/>
      <c r="F1001" s="307"/>
      <c r="G1001" s="305"/>
      <c r="H1001" s="305"/>
      <c r="I1001" s="306"/>
      <c r="J1001" s="308" t="str">
        <f t="shared" si="3"/>
        <v/>
      </c>
      <c r="K1001" s="308"/>
      <c r="L1001" s="309"/>
      <c r="M1001" s="308"/>
      <c r="N1001" s="303"/>
      <c r="O1001" s="305"/>
      <c r="P1001" s="305"/>
      <c r="Q1001" s="299"/>
      <c r="R1001" s="299"/>
      <c r="S1001" s="299"/>
    </row>
    <row r="1002" spans="1:19" ht="13.5" customHeight="1" x14ac:dyDescent="0.2">
      <c r="A1002" s="302" t="str">
        <f>IF(B1002="","",ROW()-ROW($A$3)+'Diário 1º PA'!$P$1)</f>
        <v/>
      </c>
      <c r="B1002" s="303"/>
      <c r="C1002" s="304"/>
      <c r="D1002" s="305"/>
      <c r="E1002" s="306"/>
      <c r="F1002" s="307"/>
      <c r="G1002" s="305"/>
      <c r="H1002" s="305"/>
      <c r="I1002" s="306"/>
      <c r="J1002" s="308" t="str">
        <f t="shared" si="3"/>
        <v/>
      </c>
      <c r="K1002" s="308"/>
      <c r="L1002" s="309"/>
      <c r="M1002" s="308"/>
      <c r="N1002" s="303"/>
      <c r="O1002" s="305"/>
      <c r="P1002" s="305"/>
      <c r="Q1002" s="299"/>
      <c r="R1002" s="299"/>
      <c r="S1002" s="299"/>
    </row>
    <row r="1003" spans="1:19" ht="13.5" customHeight="1" x14ac:dyDescent="0.2">
      <c r="A1003" s="302" t="str">
        <f>IF(B1003="","",ROW()-ROW($A$3)+'Diário 1º PA'!$P$1)</f>
        <v/>
      </c>
      <c r="B1003" s="303"/>
      <c r="C1003" s="304"/>
      <c r="D1003" s="305"/>
      <c r="E1003" s="306"/>
      <c r="F1003" s="307"/>
      <c r="G1003" s="305"/>
      <c r="H1003" s="305"/>
      <c r="I1003" s="306"/>
      <c r="J1003" s="308" t="str">
        <f t="shared" si="3"/>
        <v/>
      </c>
      <c r="K1003" s="308"/>
      <c r="L1003" s="309"/>
      <c r="M1003" s="308"/>
      <c r="N1003" s="303"/>
      <c r="O1003" s="305"/>
      <c r="P1003" s="305"/>
      <c r="Q1003" s="299"/>
      <c r="R1003" s="299"/>
      <c r="S1003" s="299"/>
    </row>
    <row r="1004" spans="1:19" ht="13.5" customHeight="1" x14ac:dyDescent="0.2">
      <c r="A1004" s="302" t="str">
        <f>IF(B1004="","",ROW()-ROW($A$3)+'Diário 1º PA'!$P$1)</f>
        <v/>
      </c>
      <c r="B1004" s="303"/>
      <c r="C1004" s="304"/>
      <c r="D1004" s="305"/>
      <c r="E1004" s="306"/>
      <c r="F1004" s="307"/>
      <c r="G1004" s="305"/>
      <c r="H1004" s="305"/>
      <c r="I1004" s="306"/>
      <c r="J1004" s="308" t="str">
        <f t="shared" si="3"/>
        <v/>
      </c>
      <c r="K1004" s="308"/>
      <c r="L1004" s="309"/>
      <c r="M1004" s="308"/>
      <c r="N1004" s="303"/>
      <c r="O1004" s="305"/>
      <c r="P1004" s="305"/>
      <c r="Q1004" s="299"/>
      <c r="R1004" s="299"/>
      <c r="S1004" s="299"/>
    </row>
    <row r="1005" spans="1:19" ht="13.5" customHeight="1" x14ac:dyDescent="0.2">
      <c r="A1005" s="302" t="str">
        <f>IF(B1005="","",ROW()-ROW($A$3)+'Diário 1º PA'!$P$1)</f>
        <v/>
      </c>
      <c r="B1005" s="303"/>
      <c r="C1005" s="304"/>
      <c r="D1005" s="305"/>
      <c r="E1005" s="306"/>
      <c r="F1005" s="307"/>
      <c r="G1005" s="305"/>
      <c r="H1005" s="305"/>
      <c r="I1005" s="306"/>
      <c r="J1005" s="308" t="str">
        <f t="shared" si="3"/>
        <v/>
      </c>
      <c r="K1005" s="308"/>
      <c r="L1005" s="309"/>
      <c r="M1005" s="308"/>
      <c r="N1005" s="303"/>
      <c r="O1005" s="305"/>
      <c r="P1005" s="305"/>
      <c r="Q1005" s="299"/>
      <c r="R1005" s="299"/>
      <c r="S1005" s="299"/>
    </row>
    <row r="1006" spans="1:19" ht="13.5" customHeight="1" x14ac:dyDescent="0.2">
      <c r="A1006" s="302" t="str">
        <f>IF(B1006="","",ROW()-ROW($A$3)+'Diário 1º PA'!$P$1)</f>
        <v/>
      </c>
      <c r="B1006" s="303"/>
      <c r="C1006" s="304"/>
      <c r="D1006" s="305"/>
      <c r="E1006" s="306"/>
      <c r="F1006" s="307"/>
      <c r="G1006" s="305"/>
      <c r="H1006" s="305"/>
      <c r="I1006" s="306"/>
      <c r="J1006" s="308" t="str">
        <f t="shared" si="3"/>
        <v/>
      </c>
      <c r="K1006" s="308"/>
      <c r="L1006" s="309"/>
      <c r="M1006" s="308"/>
      <c r="N1006" s="303"/>
      <c r="O1006" s="305"/>
      <c r="P1006" s="305"/>
      <c r="Q1006" s="299"/>
      <c r="R1006" s="299"/>
      <c r="S1006" s="299"/>
    </row>
    <row r="1007" spans="1:19" ht="13.5" customHeight="1" x14ac:dyDescent="0.2">
      <c r="A1007" s="302" t="str">
        <f>IF(B1007="","",ROW()-ROW($A$3)+'Diário 1º PA'!$P$1)</f>
        <v/>
      </c>
      <c r="B1007" s="303"/>
      <c r="C1007" s="304"/>
      <c r="D1007" s="305"/>
      <c r="E1007" s="306"/>
      <c r="F1007" s="307"/>
      <c r="G1007" s="305"/>
      <c r="H1007" s="305"/>
      <c r="I1007" s="306"/>
      <c r="J1007" s="308" t="str">
        <f t="shared" si="3"/>
        <v/>
      </c>
      <c r="K1007" s="308"/>
      <c r="L1007" s="309"/>
      <c r="M1007" s="308"/>
      <c r="N1007" s="303"/>
      <c r="O1007" s="305"/>
      <c r="P1007" s="305"/>
      <c r="Q1007" s="299"/>
      <c r="R1007" s="299"/>
      <c r="S1007" s="299"/>
    </row>
    <row r="1008" spans="1:19" ht="13.5" customHeight="1" x14ac:dyDescent="0.2">
      <c r="A1008" s="302" t="str">
        <f>IF(B1008="","",ROW()-ROW($A$3)+'Diário 1º PA'!$P$1)</f>
        <v/>
      </c>
      <c r="B1008" s="303"/>
      <c r="C1008" s="304"/>
      <c r="D1008" s="305"/>
      <c r="E1008" s="306"/>
      <c r="F1008" s="307"/>
      <c r="G1008" s="305"/>
      <c r="H1008" s="305"/>
      <c r="I1008" s="306"/>
      <c r="J1008" s="308" t="str">
        <f t="shared" si="3"/>
        <v/>
      </c>
      <c r="K1008" s="308"/>
      <c r="L1008" s="309"/>
      <c r="M1008" s="308"/>
      <c r="N1008" s="303"/>
      <c r="O1008" s="305"/>
      <c r="P1008" s="305"/>
      <c r="Q1008" s="299"/>
      <c r="R1008" s="299"/>
      <c r="S1008" s="299"/>
    </row>
    <row r="1009" spans="1:19" ht="13.5" customHeight="1" x14ac:dyDescent="0.2">
      <c r="A1009" s="302" t="str">
        <f>IF(B1009="","",ROW()-ROW($A$3)+'Diário 1º PA'!$P$1)</f>
        <v/>
      </c>
      <c r="B1009" s="303"/>
      <c r="C1009" s="304"/>
      <c r="D1009" s="305"/>
      <c r="E1009" s="306"/>
      <c r="F1009" s="307"/>
      <c r="G1009" s="305"/>
      <c r="H1009" s="305"/>
      <c r="I1009" s="306"/>
      <c r="J1009" s="308" t="str">
        <f t="shared" si="3"/>
        <v/>
      </c>
      <c r="K1009" s="308"/>
      <c r="L1009" s="309"/>
      <c r="M1009" s="308"/>
      <c r="N1009" s="303"/>
      <c r="O1009" s="305"/>
      <c r="P1009" s="305"/>
      <c r="Q1009" s="299"/>
      <c r="R1009" s="299"/>
      <c r="S1009" s="299"/>
    </row>
    <row r="1010" spans="1:19" ht="13.5" customHeight="1" x14ac:dyDescent="0.2">
      <c r="A1010" s="302" t="str">
        <f>IF(B1010="","",ROW()-ROW($A$3)+'Diário 1º PA'!$P$1)</f>
        <v/>
      </c>
      <c r="B1010" s="303"/>
      <c r="C1010" s="304"/>
      <c r="D1010" s="305"/>
      <c r="E1010" s="306"/>
      <c r="F1010" s="307"/>
      <c r="G1010" s="305"/>
      <c r="H1010" s="305"/>
      <c r="I1010" s="306"/>
      <c r="J1010" s="308" t="str">
        <f t="shared" si="3"/>
        <v/>
      </c>
      <c r="K1010" s="308"/>
      <c r="L1010" s="309"/>
      <c r="M1010" s="308"/>
      <c r="N1010" s="303"/>
      <c r="O1010" s="305"/>
      <c r="P1010" s="305"/>
      <c r="Q1010" s="299"/>
      <c r="R1010" s="299"/>
      <c r="S1010" s="299"/>
    </row>
    <row r="1011" spans="1:19" ht="13.5" customHeight="1" x14ac:dyDescent="0.2">
      <c r="A1011" s="302" t="str">
        <f>IF(B1011="","",ROW()-ROW($A$3)+'Diário 1º PA'!$P$1)</f>
        <v/>
      </c>
      <c r="B1011" s="303"/>
      <c r="C1011" s="304"/>
      <c r="D1011" s="305"/>
      <c r="E1011" s="306"/>
      <c r="F1011" s="307"/>
      <c r="G1011" s="305"/>
      <c r="H1011" s="305"/>
      <c r="I1011" s="306"/>
      <c r="J1011" s="308" t="str">
        <f t="shared" si="3"/>
        <v/>
      </c>
      <c r="K1011" s="308"/>
      <c r="L1011" s="309"/>
      <c r="M1011" s="308"/>
      <c r="N1011" s="303"/>
      <c r="O1011" s="305"/>
      <c r="P1011" s="305"/>
      <c r="Q1011" s="299"/>
      <c r="R1011" s="299"/>
      <c r="S1011" s="299"/>
    </row>
    <row r="1012" spans="1:19" ht="13.5" customHeight="1" x14ac:dyDescent="0.2">
      <c r="A1012" s="302" t="str">
        <f>IF(B1012="","",ROW()-ROW($A$3)+'Diário 1º PA'!$P$1)</f>
        <v/>
      </c>
      <c r="B1012" s="303"/>
      <c r="C1012" s="304"/>
      <c r="D1012" s="305"/>
      <c r="E1012" s="306"/>
      <c r="F1012" s="307"/>
      <c r="G1012" s="305"/>
      <c r="H1012" s="305"/>
      <c r="I1012" s="306"/>
      <c r="J1012" s="308" t="str">
        <f t="shared" si="3"/>
        <v/>
      </c>
      <c r="K1012" s="308"/>
      <c r="L1012" s="309"/>
      <c r="M1012" s="308"/>
      <c r="N1012" s="303"/>
      <c r="O1012" s="305"/>
      <c r="P1012" s="305"/>
      <c r="Q1012" s="299"/>
      <c r="R1012" s="299"/>
      <c r="S1012" s="299"/>
    </row>
    <row r="1013" spans="1:19" ht="13.5" customHeight="1" x14ac:dyDescent="0.2">
      <c r="A1013" s="302" t="str">
        <f>IF(B1013="","",ROW()-ROW($A$3)+'Diário 1º PA'!$P$1)</f>
        <v/>
      </c>
      <c r="B1013" s="303"/>
      <c r="C1013" s="304"/>
      <c r="D1013" s="305"/>
      <c r="E1013" s="306"/>
      <c r="F1013" s="307"/>
      <c r="G1013" s="305"/>
      <c r="H1013" s="305"/>
      <c r="I1013" s="306"/>
      <c r="J1013" s="308" t="str">
        <f t="shared" si="3"/>
        <v/>
      </c>
      <c r="K1013" s="308"/>
      <c r="L1013" s="309"/>
      <c r="M1013" s="308"/>
      <c r="N1013" s="303"/>
      <c r="O1013" s="305"/>
      <c r="P1013" s="305"/>
      <c r="Q1013" s="299"/>
      <c r="R1013" s="299"/>
      <c r="S1013" s="299"/>
    </row>
    <row r="1014" spans="1:19" ht="13.5" customHeight="1" x14ac:dyDescent="0.2">
      <c r="A1014" s="302" t="str">
        <f>IF(B1014="","",ROW()-ROW($A$3)+'Diário 1º PA'!$P$1)</f>
        <v/>
      </c>
      <c r="B1014" s="303"/>
      <c r="C1014" s="304"/>
      <c r="D1014" s="305"/>
      <c r="E1014" s="306"/>
      <c r="F1014" s="307"/>
      <c r="G1014" s="305"/>
      <c r="H1014" s="305"/>
      <c r="I1014" s="306"/>
      <c r="J1014" s="308" t="str">
        <f t="shared" si="3"/>
        <v/>
      </c>
      <c r="K1014" s="308"/>
      <c r="L1014" s="309"/>
      <c r="M1014" s="308"/>
      <c r="N1014" s="303"/>
      <c r="O1014" s="305"/>
      <c r="P1014" s="305"/>
      <c r="Q1014" s="299"/>
      <c r="R1014" s="299"/>
      <c r="S1014" s="299"/>
    </row>
    <row r="1015" spans="1:19" ht="13.5" customHeight="1" x14ac:dyDescent="0.2">
      <c r="A1015" s="302" t="str">
        <f>IF(B1015="","",ROW()-ROW($A$3)+'Diário 1º PA'!$P$1)</f>
        <v/>
      </c>
      <c r="B1015" s="303"/>
      <c r="C1015" s="304"/>
      <c r="D1015" s="305"/>
      <c r="E1015" s="306"/>
      <c r="F1015" s="307"/>
      <c r="G1015" s="305"/>
      <c r="H1015" s="305"/>
      <c r="I1015" s="306"/>
      <c r="J1015" s="308" t="str">
        <f t="shared" si="3"/>
        <v/>
      </c>
      <c r="K1015" s="308"/>
      <c r="L1015" s="309"/>
      <c r="M1015" s="308"/>
      <c r="N1015" s="303"/>
      <c r="O1015" s="305"/>
      <c r="P1015" s="305"/>
      <c r="Q1015" s="299"/>
      <c r="R1015" s="299"/>
      <c r="S1015" s="299"/>
    </row>
    <row r="1016" spans="1:19" ht="13.5" customHeight="1" x14ac:dyDescent="0.2">
      <c r="A1016" s="302" t="str">
        <f>IF(B1016="","",ROW()-ROW($A$3)+'Diário 1º PA'!$P$1)</f>
        <v/>
      </c>
      <c r="B1016" s="303"/>
      <c r="C1016" s="304"/>
      <c r="D1016" s="305"/>
      <c r="E1016" s="306"/>
      <c r="F1016" s="307"/>
      <c r="G1016" s="305"/>
      <c r="H1016" s="305"/>
      <c r="I1016" s="306"/>
      <c r="J1016" s="308" t="str">
        <f t="shared" si="3"/>
        <v/>
      </c>
      <c r="K1016" s="308"/>
      <c r="L1016" s="309"/>
      <c r="M1016" s="308"/>
      <c r="N1016" s="303"/>
      <c r="O1016" s="305"/>
      <c r="P1016" s="305"/>
      <c r="Q1016" s="299"/>
      <c r="R1016" s="299"/>
      <c r="S1016" s="299"/>
    </row>
    <row r="1017" spans="1:19" ht="13.5" customHeight="1" x14ac:dyDescent="0.2">
      <c r="A1017" s="302" t="str">
        <f>IF(B1017="","",ROW()-ROW($A$3)+'Diário 1º PA'!$P$1)</f>
        <v/>
      </c>
      <c r="B1017" s="303"/>
      <c r="C1017" s="304"/>
      <c r="D1017" s="305"/>
      <c r="E1017" s="306"/>
      <c r="F1017" s="307"/>
      <c r="G1017" s="305"/>
      <c r="H1017" s="305"/>
      <c r="I1017" s="306"/>
      <c r="J1017" s="308" t="str">
        <f t="shared" si="3"/>
        <v/>
      </c>
      <c r="K1017" s="308"/>
      <c r="L1017" s="309"/>
      <c r="M1017" s="308"/>
      <c r="N1017" s="303"/>
      <c r="O1017" s="305"/>
      <c r="P1017" s="305"/>
      <c r="Q1017" s="299"/>
      <c r="R1017" s="299"/>
      <c r="S1017" s="299"/>
    </row>
    <row r="1018" spans="1:19" ht="13.5" customHeight="1" x14ac:dyDescent="0.2">
      <c r="A1018" s="302" t="str">
        <f>IF(B1018="","",ROW()-ROW($A$3)+'Diário 1º PA'!$P$1)</f>
        <v/>
      </c>
      <c r="B1018" s="303"/>
      <c r="C1018" s="304"/>
      <c r="D1018" s="305"/>
      <c r="E1018" s="306"/>
      <c r="F1018" s="307"/>
      <c r="G1018" s="305"/>
      <c r="H1018" s="305"/>
      <c r="I1018" s="306"/>
      <c r="J1018" s="308" t="str">
        <f t="shared" si="3"/>
        <v/>
      </c>
      <c r="K1018" s="308"/>
      <c r="L1018" s="309"/>
      <c r="M1018" s="308"/>
      <c r="N1018" s="303"/>
      <c r="O1018" s="305"/>
      <c r="P1018" s="305"/>
      <c r="Q1018" s="299"/>
      <c r="R1018" s="299"/>
      <c r="S1018" s="299"/>
    </row>
    <row r="1019" spans="1:19" ht="13.5" customHeight="1" x14ac:dyDescent="0.2">
      <c r="A1019" s="302" t="str">
        <f>IF(B1019="","",ROW()-ROW($A$3)+'Diário 1º PA'!$P$1)</f>
        <v/>
      </c>
      <c r="B1019" s="303"/>
      <c r="C1019" s="304"/>
      <c r="D1019" s="305"/>
      <c r="E1019" s="306"/>
      <c r="F1019" s="307"/>
      <c r="G1019" s="305"/>
      <c r="H1019" s="305"/>
      <c r="I1019" s="306"/>
      <c r="J1019" s="308" t="str">
        <f t="shared" si="3"/>
        <v/>
      </c>
      <c r="K1019" s="308"/>
      <c r="L1019" s="309"/>
      <c r="M1019" s="308"/>
      <c r="N1019" s="303"/>
      <c r="O1019" s="305"/>
      <c r="P1019" s="305"/>
      <c r="Q1019" s="299"/>
      <c r="R1019" s="299"/>
      <c r="S1019" s="299"/>
    </row>
    <row r="1020" spans="1:19" ht="13.5" customHeight="1" x14ac:dyDescent="0.2">
      <c r="A1020" s="302" t="str">
        <f>IF(B1020="","",ROW()-ROW($A$3)+'Diário 1º PA'!$P$1)</f>
        <v/>
      </c>
      <c r="B1020" s="303"/>
      <c r="C1020" s="304"/>
      <c r="D1020" s="305"/>
      <c r="E1020" s="306"/>
      <c r="F1020" s="307"/>
      <c r="G1020" s="305"/>
      <c r="H1020" s="305"/>
      <c r="I1020" s="306"/>
      <c r="J1020" s="308" t="str">
        <f t="shared" si="3"/>
        <v/>
      </c>
      <c r="K1020" s="308"/>
      <c r="L1020" s="309"/>
      <c r="M1020" s="308"/>
      <c r="N1020" s="303"/>
      <c r="O1020" s="305"/>
      <c r="P1020" s="305"/>
      <c r="Q1020" s="299"/>
      <c r="R1020" s="299"/>
      <c r="S1020" s="299"/>
    </row>
    <row r="1021" spans="1:19" ht="13.5" customHeight="1" x14ac:dyDescent="0.2">
      <c r="A1021" s="302" t="str">
        <f>IF(B1021="","",ROW()-ROW($A$3)+'Diário 1º PA'!$P$1)</f>
        <v/>
      </c>
      <c r="B1021" s="303"/>
      <c r="C1021" s="304"/>
      <c r="D1021" s="305"/>
      <c r="E1021" s="306"/>
      <c r="F1021" s="307"/>
      <c r="G1021" s="305"/>
      <c r="H1021" s="305"/>
      <c r="I1021" s="306"/>
      <c r="J1021" s="308" t="str">
        <f t="shared" si="3"/>
        <v/>
      </c>
      <c r="K1021" s="308"/>
      <c r="L1021" s="309"/>
      <c r="M1021" s="308"/>
      <c r="N1021" s="303"/>
      <c r="O1021" s="305"/>
      <c r="P1021" s="305"/>
      <c r="Q1021" s="299"/>
      <c r="R1021" s="299"/>
      <c r="S1021" s="299"/>
    </row>
    <row r="1022" spans="1:19" ht="13.5" customHeight="1" x14ac:dyDescent="0.2">
      <c r="A1022" s="302" t="str">
        <f>IF(B1022="","",ROW()-ROW($A$3)+'Diário 1º PA'!$P$1)</f>
        <v/>
      </c>
      <c r="B1022" s="303"/>
      <c r="C1022" s="304"/>
      <c r="D1022" s="305"/>
      <c r="E1022" s="306"/>
      <c r="F1022" s="307"/>
      <c r="G1022" s="305"/>
      <c r="H1022" s="305"/>
      <c r="I1022" s="306"/>
      <c r="J1022" s="308" t="str">
        <f t="shared" si="3"/>
        <v/>
      </c>
      <c r="K1022" s="308"/>
      <c r="L1022" s="309"/>
      <c r="M1022" s="308"/>
      <c r="N1022" s="303"/>
      <c r="O1022" s="305"/>
      <c r="P1022" s="305"/>
      <c r="Q1022" s="299"/>
      <c r="R1022" s="299"/>
      <c r="S1022" s="299"/>
    </row>
    <row r="1023" spans="1:19" ht="13.5" customHeight="1" x14ac:dyDescent="0.2">
      <c r="A1023" s="302" t="str">
        <f>IF(B1023="","",ROW()-ROW($A$3)+'Diário 1º PA'!$P$1)</f>
        <v/>
      </c>
      <c r="B1023" s="303"/>
      <c r="C1023" s="304"/>
      <c r="D1023" s="305"/>
      <c r="E1023" s="306"/>
      <c r="F1023" s="307"/>
      <c r="G1023" s="305"/>
      <c r="H1023" s="305"/>
      <c r="I1023" s="306"/>
      <c r="J1023" s="308" t="str">
        <f t="shared" si="3"/>
        <v/>
      </c>
      <c r="K1023" s="308"/>
      <c r="L1023" s="309"/>
      <c r="M1023" s="308"/>
      <c r="N1023" s="303"/>
      <c r="O1023" s="305"/>
      <c r="P1023" s="305"/>
      <c r="Q1023" s="299"/>
      <c r="R1023" s="299"/>
      <c r="S1023" s="299"/>
    </row>
    <row r="1024" spans="1:19" ht="13.5" customHeight="1" x14ac:dyDescent="0.2">
      <c r="A1024" s="302" t="str">
        <f>IF(B1024="","",ROW()-ROW($A$3)+'Diário 1º PA'!$P$1)</f>
        <v/>
      </c>
      <c r="B1024" s="303"/>
      <c r="C1024" s="304"/>
      <c r="D1024" s="305"/>
      <c r="E1024" s="306"/>
      <c r="F1024" s="307"/>
      <c r="G1024" s="305"/>
      <c r="H1024" s="305"/>
      <c r="I1024" s="306"/>
      <c r="J1024" s="308" t="str">
        <f t="shared" ref="J1024:J1278" si="4">IF(P1024="","",IF(LEN(P1024)&gt;14,P1024,"CPF Protegido - LGPD"))</f>
        <v/>
      </c>
      <c r="K1024" s="308"/>
      <c r="L1024" s="309"/>
      <c r="M1024" s="308"/>
      <c r="N1024" s="303"/>
      <c r="O1024" s="305"/>
      <c r="P1024" s="305"/>
      <c r="Q1024" s="299"/>
      <c r="R1024" s="299"/>
      <c r="S1024" s="299"/>
    </row>
    <row r="1025" spans="1:19" ht="13.5" customHeight="1" x14ac:dyDescent="0.2">
      <c r="A1025" s="302" t="str">
        <f>IF(B1025="","",ROW()-ROW($A$3)+'Diário 1º PA'!$P$1)</f>
        <v/>
      </c>
      <c r="B1025" s="303"/>
      <c r="C1025" s="304"/>
      <c r="D1025" s="305"/>
      <c r="E1025" s="306"/>
      <c r="F1025" s="307"/>
      <c r="G1025" s="305"/>
      <c r="H1025" s="305"/>
      <c r="I1025" s="306"/>
      <c r="J1025" s="308" t="str">
        <f t="shared" si="4"/>
        <v/>
      </c>
      <c r="K1025" s="308"/>
      <c r="L1025" s="309"/>
      <c r="M1025" s="308"/>
      <c r="N1025" s="303"/>
      <c r="O1025" s="305"/>
      <c r="P1025" s="305"/>
      <c r="Q1025" s="299"/>
      <c r="R1025" s="299"/>
      <c r="S1025" s="299"/>
    </row>
    <row r="1026" spans="1:19" ht="13.5" customHeight="1" x14ac:dyDescent="0.2">
      <c r="A1026" s="302" t="str">
        <f>IF(B1026="","",ROW()-ROW($A$3)+'Diário 1º PA'!$P$1)</f>
        <v/>
      </c>
      <c r="B1026" s="303"/>
      <c r="C1026" s="304"/>
      <c r="D1026" s="305"/>
      <c r="E1026" s="306"/>
      <c r="F1026" s="307"/>
      <c r="G1026" s="305"/>
      <c r="H1026" s="305"/>
      <c r="I1026" s="306"/>
      <c r="J1026" s="308" t="str">
        <f t="shared" si="4"/>
        <v/>
      </c>
      <c r="K1026" s="308"/>
      <c r="L1026" s="309"/>
      <c r="M1026" s="308"/>
      <c r="N1026" s="303"/>
      <c r="O1026" s="305"/>
      <c r="P1026" s="305"/>
      <c r="Q1026" s="299"/>
      <c r="R1026" s="299"/>
      <c r="S1026" s="299"/>
    </row>
    <row r="1027" spans="1:19" ht="13.5" customHeight="1" x14ac:dyDescent="0.2">
      <c r="A1027" s="302" t="str">
        <f>IF(B1027="","",ROW()-ROW($A$3)+'Diário 1º PA'!$P$1)</f>
        <v/>
      </c>
      <c r="B1027" s="303"/>
      <c r="C1027" s="304"/>
      <c r="D1027" s="305"/>
      <c r="E1027" s="306"/>
      <c r="F1027" s="307"/>
      <c r="G1027" s="305"/>
      <c r="H1027" s="305"/>
      <c r="I1027" s="306"/>
      <c r="J1027" s="308" t="str">
        <f t="shared" si="4"/>
        <v/>
      </c>
      <c r="K1027" s="308"/>
      <c r="L1027" s="309"/>
      <c r="M1027" s="308"/>
      <c r="N1027" s="303"/>
      <c r="O1027" s="305"/>
      <c r="P1027" s="305"/>
      <c r="Q1027" s="299"/>
      <c r="R1027" s="299"/>
      <c r="S1027" s="299"/>
    </row>
    <row r="1028" spans="1:19" ht="13.5" customHeight="1" x14ac:dyDescent="0.2">
      <c r="A1028" s="302" t="str">
        <f>IF(B1028="","",ROW()-ROW($A$3)+'Diário 1º PA'!$P$1)</f>
        <v/>
      </c>
      <c r="B1028" s="303"/>
      <c r="C1028" s="304"/>
      <c r="D1028" s="305"/>
      <c r="E1028" s="306"/>
      <c r="F1028" s="307"/>
      <c r="G1028" s="305"/>
      <c r="H1028" s="305"/>
      <c r="I1028" s="306"/>
      <c r="J1028" s="308" t="str">
        <f t="shared" si="4"/>
        <v/>
      </c>
      <c r="K1028" s="308"/>
      <c r="L1028" s="309"/>
      <c r="M1028" s="308"/>
      <c r="N1028" s="303"/>
      <c r="O1028" s="305"/>
      <c r="P1028" s="305"/>
      <c r="Q1028" s="299"/>
      <c r="R1028" s="299"/>
      <c r="S1028" s="299"/>
    </row>
    <row r="1029" spans="1:19" ht="13.5" customHeight="1" x14ac:dyDescent="0.2">
      <c r="A1029" s="302" t="str">
        <f>IF(B1029="","",ROW()-ROW($A$3)+'Diário 1º PA'!$P$1)</f>
        <v/>
      </c>
      <c r="B1029" s="303"/>
      <c r="C1029" s="304"/>
      <c r="D1029" s="305"/>
      <c r="E1029" s="306"/>
      <c r="F1029" s="307"/>
      <c r="G1029" s="305"/>
      <c r="H1029" s="305"/>
      <c r="I1029" s="306"/>
      <c r="J1029" s="308" t="str">
        <f t="shared" si="4"/>
        <v/>
      </c>
      <c r="K1029" s="308"/>
      <c r="L1029" s="309"/>
      <c r="M1029" s="308"/>
      <c r="N1029" s="303"/>
      <c r="O1029" s="305"/>
      <c r="P1029" s="305"/>
      <c r="Q1029" s="299"/>
      <c r="R1029" s="299"/>
      <c r="S1029" s="299"/>
    </row>
    <row r="1030" spans="1:19" ht="13.5" customHeight="1" x14ac:dyDescent="0.2">
      <c r="A1030" s="302" t="str">
        <f>IF(B1030="","",ROW()-ROW($A$3)+'Diário 1º PA'!$P$1)</f>
        <v/>
      </c>
      <c r="B1030" s="303"/>
      <c r="C1030" s="304"/>
      <c r="D1030" s="305"/>
      <c r="E1030" s="306"/>
      <c r="F1030" s="307"/>
      <c r="G1030" s="305"/>
      <c r="H1030" s="305"/>
      <c r="I1030" s="306"/>
      <c r="J1030" s="308" t="str">
        <f t="shared" si="4"/>
        <v/>
      </c>
      <c r="K1030" s="308"/>
      <c r="L1030" s="309"/>
      <c r="M1030" s="308"/>
      <c r="N1030" s="303"/>
      <c r="O1030" s="305"/>
      <c r="P1030" s="305"/>
      <c r="Q1030" s="299"/>
      <c r="R1030" s="299"/>
      <c r="S1030" s="299"/>
    </row>
    <row r="1031" spans="1:19" ht="13.5" customHeight="1" x14ac:dyDescent="0.2">
      <c r="A1031" s="302" t="str">
        <f>IF(B1031="","",ROW()-ROW($A$3)+'Diário 1º PA'!$P$1)</f>
        <v/>
      </c>
      <c r="B1031" s="303"/>
      <c r="C1031" s="304"/>
      <c r="D1031" s="305"/>
      <c r="E1031" s="306"/>
      <c r="F1031" s="307"/>
      <c r="G1031" s="305"/>
      <c r="H1031" s="305"/>
      <c r="I1031" s="306"/>
      <c r="J1031" s="308" t="str">
        <f t="shared" si="4"/>
        <v/>
      </c>
      <c r="K1031" s="308"/>
      <c r="L1031" s="309"/>
      <c r="M1031" s="308"/>
      <c r="N1031" s="303"/>
      <c r="O1031" s="305"/>
      <c r="P1031" s="305"/>
      <c r="Q1031" s="299"/>
      <c r="R1031" s="299"/>
      <c r="S1031" s="299"/>
    </row>
    <row r="1032" spans="1:19" ht="13.5" customHeight="1" x14ac:dyDescent="0.2">
      <c r="A1032" s="302" t="str">
        <f>IF(B1032="","",ROW()-ROW($A$3)+'Diário 1º PA'!$P$1)</f>
        <v/>
      </c>
      <c r="B1032" s="303"/>
      <c r="C1032" s="304"/>
      <c r="D1032" s="305"/>
      <c r="E1032" s="306"/>
      <c r="F1032" s="307"/>
      <c r="G1032" s="305"/>
      <c r="H1032" s="305"/>
      <c r="I1032" s="306"/>
      <c r="J1032" s="308" t="str">
        <f t="shared" si="4"/>
        <v/>
      </c>
      <c r="K1032" s="308"/>
      <c r="L1032" s="309"/>
      <c r="M1032" s="308"/>
      <c r="N1032" s="303"/>
      <c r="O1032" s="305"/>
      <c r="P1032" s="305"/>
      <c r="Q1032" s="299"/>
      <c r="R1032" s="299"/>
      <c r="S1032" s="299"/>
    </row>
    <row r="1033" spans="1:19" ht="13.5" customHeight="1" x14ac:dyDescent="0.2">
      <c r="A1033" s="302" t="str">
        <f>IF(B1033="","",ROW()-ROW($A$3)+'Diário 1º PA'!$P$1)</f>
        <v/>
      </c>
      <c r="B1033" s="303"/>
      <c r="C1033" s="304"/>
      <c r="D1033" s="305"/>
      <c r="E1033" s="306"/>
      <c r="F1033" s="307"/>
      <c r="G1033" s="305"/>
      <c r="H1033" s="305"/>
      <c r="I1033" s="306"/>
      <c r="J1033" s="308" t="str">
        <f t="shared" si="4"/>
        <v/>
      </c>
      <c r="K1033" s="308"/>
      <c r="L1033" s="309"/>
      <c r="M1033" s="308"/>
      <c r="N1033" s="303"/>
      <c r="O1033" s="305"/>
      <c r="P1033" s="305"/>
      <c r="Q1033" s="299"/>
      <c r="R1033" s="299"/>
      <c r="S1033" s="299"/>
    </row>
    <row r="1034" spans="1:19" ht="13.5" customHeight="1" x14ac:dyDescent="0.2">
      <c r="A1034" s="302" t="str">
        <f>IF(B1034="","",ROW()-ROW($A$3)+'Diário 1º PA'!$P$1)</f>
        <v/>
      </c>
      <c r="B1034" s="303"/>
      <c r="C1034" s="304"/>
      <c r="D1034" s="305"/>
      <c r="E1034" s="306"/>
      <c r="F1034" s="307"/>
      <c r="G1034" s="305"/>
      <c r="H1034" s="305"/>
      <c r="I1034" s="306"/>
      <c r="J1034" s="308" t="str">
        <f t="shared" si="4"/>
        <v/>
      </c>
      <c r="K1034" s="308"/>
      <c r="L1034" s="309"/>
      <c r="M1034" s="308"/>
      <c r="N1034" s="303"/>
      <c r="O1034" s="305"/>
      <c r="P1034" s="305"/>
      <c r="Q1034" s="299"/>
      <c r="R1034" s="299"/>
      <c r="S1034" s="299"/>
    </row>
    <row r="1035" spans="1:19" ht="13.5" customHeight="1" x14ac:dyDescent="0.2">
      <c r="A1035" s="302" t="str">
        <f>IF(B1035="","",ROW()-ROW($A$3)+'Diário 1º PA'!$P$1)</f>
        <v/>
      </c>
      <c r="B1035" s="303"/>
      <c r="C1035" s="304"/>
      <c r="D1035" s="305"/>
      <c r="E1035" s="306"/>
      <c r="F1035" s="307"/>
      <c r="G1035" s="305"/>
      <c r="H1035" s="305"/>
      <c r="I1035" s="306"/>
      <c r="J1035" s="308" t="str">
        <f t="shared" si="4"/>
        <v/>
      </c>
      <c r="K1035" s="308"/>
      <c r="L1035" s="309"/>
      <c r="M1035" s="308"/>
      <c r="N1035" s="303"/>
      <c r="O1035" s="305"/>
      <c r="P1035" s="305"/>
      <c r="Q1035" s="299"/>
      <c r="R1035" s="299"/>
      <c r="S1035" s="299"/>
    </row>
    <row r="1036" spans="1:19" ht="13.5" customHeight="1" x14ac:dyDescent="0.2">
      <c r="A1036" s="302" t="str">
        <f>IF(B1036="","",ROW()-ROW($A$3)+'Diário 1º PA'!$P$1)</f>
        <v/>
      </c>
      <c r="B1036" s="303"/>
      <c r="C1036" s="304"/>
      <c r="D1036" s="305"/>
      <c r="E1036" s="306"/>
      <c r="F1036" s="307"/>
      <c r="G1036" s="305"/>
      <c r="H1036" s="305"/>
      <c r="I1036" s="306"/>
      <c r="J1036" s="308" t="str">
        <f t="shared" si="4"/>
        <v/>
      </c>
      <c r="K1036" s="308"/>
      <c r="L1036" s="309"/>
      <c r="M1036" s="308"/>
      <c r="N1036" s="303"/>
      <c r="O1036" s="305"/>
      <c r="P1036" s="305"/>
      <c r="Q1036" s="299"/>
      <c r="R1036" s="299"/>
      <c r="S1036" s="299"/>
    </row>
    <row r="1037" spans="1:19" ht="13.5" customHeight="1" x14ac:dyDescent="0.2">
      <c r="A1037" s="302" t="str">
        <f>IF(B1037="","",ROW()-ROW($A$3)+'Diário 1º PA'!$P$1)</f>
        <v/>
      </c>
      <c r="B1037" s="303"/>
      <c r="C1037" s="304"/>
      <c r="D1037" s="305"/>
      <c r="E1037" s="306"/>
      <c r="F1037" s="307"/>
      <c r="G1037" s="305"/>
      <c r="H1037" s="305"/>
      <c r="I1037" s="306"/>
      <c r="J1037" s="308" t="str">
        <f t="shared" si="4"/>
        <v/>
      </c>
      <c r="K1037" s="308"/>
      <c r="L1037" s="309"/>
      <c r="M1037" s="308"/>
      <c r="N1037" s="303"/>
      <c r="O1037" s="305"/>
      <c r="P1037" s="305"/>
      <c r="Q1037" s="299"/>
      <c r="R1037" s="299"/>
      <c r="S1037" s="299"/>
    </row>
    <row r="1038" spans="1:19" ht="13.5" customHeight="1" x14ac:dyDescent="0.2">
      <c r="A1038" s="302" t="str">
        <f>IF(B1038="","",ROW()-ROW($A$3)+'Diário 1º PA'!$P$1)</f>
        <v/>
      </c>
      <c r="B1038" s="303"/>
      <c r="C1038" s="304"/>
      <c r="D1038" s="305"/>
      <c r="E1038" s="306"/>
      <c r="F1038" s="307"/>
      <c r="G1038" s="305"/>
      <c r="H1038" s="305"/>
      <c r="I1038" s="306"/>
      <c r="J1038" s="308" t="str">
        <f t="shared" si="4"/>
        <v/>
      </c>
      <c r="K1038" s="308"/>
      <c r="L1038" s="309"/>
      <c r="M1038" s="308"/>
      <c r="N1038" s="303"/>
      <c r="O1038" s="305"/>
      <c r="P1038" s="305"/>
      <c r="Q1038" s="299"/>
      <c r="R1038" s="299"/>
      <c r="S1038" s="299"/>
    </row>
    <row r="1039" spans="1:19" ht="13.5" customHeight="1" x14ac:dyDescent="0.2">
      <c r="A1039" s="302" t="str">
        <f>IF(B1039="","",ROW()-ROW($A$3)+'Diário 1º PA'!$P$1)</f>
        <v/>
      </c>
      <c r="B1039" s="303"/>
      <c r="C1039" s="304"/>
      <c r="D1039" s="305"/>
      <c r="E1039" s="306"/>
      <c r="F1039" s="307"/>
      <c r="G1039" s="305"/>
      <c r="H1039" s="305"/>
      <c r="I1039" s="306"/>
      <c r="J1039" s="308" t="str">
        <f t="shared" si="4"/>
        <v/>
      </c>
      <c r="K1039" s="308"/>
      <c r="L1039" s="309"/>
      <c r="M1039" s="308"/>
      <c r="N1039" s="303"/>
      <c r="O1039" s="305"/>
      <c r="P1039" s="305"/>
      <c r="Q1039" s="299"/>
      <c r="R1039" s="299"/>
      <c r="S1039" s="299"/>
    </row>
    <row r="1040" spans="1:19" ht="13.5" customHeight="1" x14ac:dyDescent="0.2">
      <c r="A1040" s="302" t="str">
        <f>IF(B1040="","",ROW()-ROW($A$3)+'Diário 1º PA'!$P$1)</f>
        <v/>
      </c>
      <c r="B1040" s="303"/>
      <c r="C1040" s="304"/>
      <c r="D1040" s="305"/>
      <c r="E1040" s="306"/>
      <c r="F1040" s="307"/>
      <c r="G1040" s="305"/>
      <c r="H1040" s="305"/>
      <c r="I1040" s="306"/>
      <c r="J1040" s="308" t="str">
        <f t="shared" si="4"/>
        <v/>
      </c>
      <c r="K1040" s="308"/>
      <c r="L1040" s="309"/>
      <c r="M1040" s="308"/>
      <c r="N1040" s="303"/>
      <c r="O1040" s="305"/>
      <c r="P1040" s="305"/>
      <c r="Q1040" s="299"/>
      <c r="R1040" s="299"/>
      <c r="S1040" s="299"/>
    </row>
    <row r="1041" spans="1:19" ht="13.5" customHeight="1" x14ac:dyDescent="0.2">
      <c r="A1041" s="302" t="str">
        <f>IF(B1041="","",ROW()-ROW($A$3)+'Diário 1º PA'!$P$1)</f>
        <v/>
      </c>
      <c r="B1041" s="303"/>
      <c r="C1041" s="304"/>
      <c r="D1041" s="305"/>
      <c r="E1041" s="306"/>
      <c r="F1041" s="307"/>
      <c r="G1041" s="305"/>
      <c r="H1041" s="305"/>
      <c r="I1041" s="306"/>
      <c r="J1041" s="308" t="str">
        <f t="shared" si="4"/>
        <v/>
      </c>
      <c r="K1041" s="308"/>
      <c r="L1041" s="309"/>
      <c r="M1041" s="308"/>
      <c r="N1041" s="303"/>
      <c r="O1041" s="305"/>
      <c r="P1041" s="305"/>
      <c r="Q1041" s="299"/>
      <c r="R1041" s="299"/>
      <c r="S1041" s="299"/>
    </row>
    <row r="1042" spans="1:19" ht="13.5" customHeight="1" x14ac:dyDescent="0.2">
      <c r="A1042" s="302" t="str">
        <f>IF(B1042="","",ROW()-ROW($A$3)+'Diário 1º PA'!$P$1)</f>
        <v/>
      </c>
      <c r="B1042" s="303"/>
      <c r="C1042" s="304"/>
      <c r="D1042" s="305"/>
      <c r="E1042" s="306"/>
      <c r="F1042" s="307"/>
      <c r="G1042" s="305"/>
      <c r="H1042" s="305"/>
      <c r="I1042" s="306"/>
      <c r="J1042" s="308" t="str">
        <f t="shared" si="4"/>
        <v/>
      </c>
      <c r="K1042" s="308"/>
      <c r="L1042" s="309"/>
      <c r="M1042" s="308"/>
      <c r="N1042" s="303"/>
      <c r="O1042" s="305"/>
      <c r="P1042" s="305"/>
      <c r="Q1042" s="299"/>
      <c r="R1042" s="299"/>
      <c r="S1042" s="299"/>
    </row>
    <row r="1043" spans="1:19" ht="13.5" customHeight="1" x14ac:dyDescent="0.2">
      <c r="A1043" s="302" t="str">
        <f>IF(B1043="","",ROW()-ROW($A$3)+'Diário 1º PA'!$P$1)</f>
        <v/>
      </c>
      <c r="B1043" s="303"/>
      <c r="C1043" s="304"/>
      <c r="D1043" s="305"/>
      <c r="E1043" s="306"/>
      <c r="F1043" s="307"/>
      <c r="G1043" s="305"/>
      <c r="H1043" s="305"/>
      <c r="I1043" s="306"/>
      <c r="J1043" s="308" t="str">
        <f t="shared" si="4"/>
        <v/>
      </c>
      <c r="K1043" s="308"/>
      <c r="L1043" s="309"/>
      <c r="M1043" s="308"/>
      <c r="N1043" s="303"/>
      <c r="O1043" s="305"/>
      <c r="P1043" s="305"/>
      <c r="Q1043" s="299"/>
      <c r="R1043" s="299"/>
      <c r="S1043" s="299"/>
    </row>
    <row r="1044" spans="1:19" ht="13.5" customHeight="1" x14ac:dyDescent="0.2">
      <c r="A1044" s="302" t="str">
        <f>IF(B1044="","",ROW()-ROW($A$3)+'Diário 1º PA'!$P$1)</f>
        <v/>
      </c>
      <c r="B1044" s="303"/>
      <c r="C1044" s="304"/>
      <c r="D1044" s="305"/>
      <c r="E1044" s="306"/>
      <c r="F1044" s="307"/>
      <c r="G1044" s="305"/>
      <c r="H1044" s="305"/>
      <c r="I1044" s="306"/>
      <c r="J1044" s="308" t="str">
        <f t="shared" si="4"/>
        <v/>
      </c>
      <c r="K1044" s="308"/>
      <c r="L1044" s="309"/>
      <c r="M1044" s="308"/>
      <c r="N1044" s="303"/>
      <c r="O1044" s="305"/>
      <c r="P1044" s="305"/>
      <c r="Q1044" s="299"/>
      <c r="R1044" s="299"/>
      <c r="S1044" s="299"/>
    </row>
    <row r="1045" spans="1:19" ht="13.5" customHeight="1" x14ac:dyDescent="0.2">
      <c r="A1045" s="302" t="str">
        <f>IF(B1045="","",ROW()-ROW($A$3)+'Diário 1º PA'!$P$1)</f>
        <v/>
      </c>
      <c r="B1045" s="303"/>
      <c r="C1045" s="304"/>
      <c r="D1045" s="305"/>
      <c r="E1045" s="306"/>
      <c r="F1045" s="307"/>
      <c r="G1045" s="305"/>
      <c r="H1045" s="305"/>
      <c r="I1045" s="306"/>
      <c r="J1045" s="308" t="str">
        <f t="shared" si="4"/>
        <v/>
      </c>
      <c r="K1045" s="308"/>
      <c r="L1045" s="309"/>
      <c r="M1045" s="308"/>
      <c r="N1045" s="303"/>
      <c r="O1045" s="305"/>
      <c r="P1045" s="305"/>
      <c r="Q1045" s="299"/>
      <c r="R1045" s="299"/>
      <c r="S1045" s="299"/>
    </row>
    <row r="1046" spans="1:19" ht="13.5" customHeight="1" x14ac:dyDescent="0.2">
      <c r="A1046" s="302" t="str">
        <f>IF(B1046="","",ROW()-ROW($A$3)+'Diário 1º PA'!$P$1)</f>
        <v/>
      </c>
      <c r="B1046" s="303"/>
      <c r="C1046" s="304"/>
      <c r="D1046" s="305"/>
      <c r="E1046" s="306"/>
      <c r="F1046" s="307"/>
      <c r="G1046" s="305"/>
      <c r="H1046" s="305"/>
      <c r="I1046" s="306"/>
      <c r="J1046" s="308" t="str">
        <f t="shared" si="4"/>
        <v/>
      </c>
      <c r="K1046" s="308"/>
      <c r="L1046" s="309"/>
      <c r="M1046" s="308"/>
      <c r="N1046" s="303"/>
      <c r="O1046" s="305"/>
      <c r="P1046" s="305"/>
      <c r="Q1046" s="299"/>
      <c r="R1046" s="299"/>
      <c r="S1046" s="299"/>
    </row>
    <row r="1047" spans="1:19" ht="13.5" customHeight="1" x14ac:dyDescent="0.2">
      <c r="A1047" s="302" t="str">
        <f>IF(B1047="","",ROW()-ROW($A$3)+'Diário 1º PA'!$P$1)</f>
        <v/>
      </c>
      <c r="B1047" s="303"/>
      <c r="C1047" s="304"/>
      <c r="D1047" s="305"/>
      <c r="E1047" s="306"/>
      <c r="F1047" s="307"/>
      <c r="G1047" s="305"/>
      <c r="H1047" s="305"/>
      <c r="I1047" s="306"/>
      <c r="J1047" s="308" t="str">
        <f t="shared" si="4"/>
        <v/>
      </c>
      <c r="K1047" s="308"/>
      <c r="L1047" s="309"/>
      <c r="M1047" s="308"/>
      <c r="N1047" s="303"/>
      <c r="O1047" s="305"/>
      <c r="P1047" s="305"/>
      <c r="Q1047" s="299"/>
      <c r="R1047" s="299"/>
      <c r="S1047" s="299"/>
    </row>
    <row r="1048" spans="1:19" ht="13.5" customHeight="1" x14ac:dyDescent="0.2">
      <c r="A1048" s="302" t="str">
        <f>IF(B1048="","",ROW()-ROW($A$3)+'Diário 1º PA'!$P$1)</f>
        <v/>
      </c>
      <c r="B1048" s="303"/>
      <c r="C1048" s="304"/>
      <c r="D1048" s="305"/>
      <c r="E1048" s="306"/>
      <c r="F1048" s="307"/>
      <c r="G1048" s="305"/>
      <c r="H1048" s="305"/>
      <c r="I1048" s="306"/>
      <c r="J1048" s="308" t="str">
        <f t="shared" si="4"/>
        <v/>
      </c>
      <c r="K1048" s="308"/>
      <c r="L1048" s="309"/>
      <c r="M1048" s="308"/>
      <c r="N1048" s="303"/>
      <c r="O1048" s="305"/>
      <c r="P1048" s="305"/>
      <c r="Q1048" s="299"/>
      <c r="R1048" s="299"/>
      <c r="S1048" s="299"/>
    </row>
    <row r="1049" spans="1:19" ht="13.5" customHeight="1" x14ac:dyDescent="0.2">
      <c r="A1049" s="302" t="str">
        <f>IF(B1049="","",ROW()-ROW($A$3)+'Diário 1º PA'!$P$1)</f>
        <v/>
      </c>
      <c r="B1049" s="303"/>
      <c r="C1049" s="304"/>
      <c r="D1049" s="305"/>
      <c r="E1049" s="306"/>
      <c r="F1049" s="307"/>
      <c r="G1049" s="305"/>
      <c r="H1049" s="305"/>
      <c r="I1049" s="306"/>
      <c r="J1049" s="308" t="str">
        <f t="shared" si="4"/>
        <v/>
      </c>
      <c r="K1049" s="308"/>
      <c r="L1049" s="309"/>
      <c r="M1049" s="308"/>
      <c r="N1049" s="303"/>
      <c r="O1049" s="305"/>
      <c r="P1049" s="305"/>
      <c r="Q1049" s="299"/>
      <c r="R1049" s="299"/>
      <c r="S1049" s="299"/>
    </row>
    <row r="1050" spans="1:19" ht="13.5" customHeight="1" x14ac:dyDescent="0.2">
      <c r="A1050" s="302" t="str">
        <f>IF(B1050="","",ROW()-ROW($A$3)+'Diário 1º PA'!$P$1)</f>
        <v/>
      </c>
      <c r="B1050" s="303"/>
      <c r="C1050" s="304"/>
      <c r="D1050" s="305"/>
      <c r="E1050" s="306"/>
      <c r="F1050" s="307"/>
      <c r="G1050" s="305"/>
      <c r="H1050" s="305"/>
      <c r="I1050" s="306"/>
      <c r="J1050" s="308" t="str">
        <f t="shared" si="4"/>
        <v/>
      </c>
      <c r="K1050" s="308"/>
      <c r="L1050" s="309"/>
      <c r="M1050" s="308"/>
      <c r="N1050" s="303"/>
      <c r="O1050" s="305"/>
      <c r="P1050" s="305"/>
      <c r="Q1050" s="299"/>
      <c r="R1050" s="299"/>
      <c r="S1050" s="299"/>
    </row>
    <row r="1051" spans="1:19" ht="13.5" customHeight="1" x14ac:dyDescent="0.2">
      <c r="A1051" s="302" t="str">
        <f>IF(B1051="","",ROW()-ROW($A$3)+'Diário 1º PA'!$P$1)</f>
        <v/>
      </c>
      <c r="B1051" s="303"/>
      <c r="C1051" s="304"/>
      <c r="D1051" s="305"/>
      <c r="E1051" s="306"/>
      <c r="F1051" s="307"/>
      <c r="G1051" s="305"/>
      <c r="H1051" s="305"/>
      <c r="I1051" s="306"/>
      <c r="J1051" s="308" t="str">
        <f t="shared" si="4"/>
        <v/>
      </c>
      <c r="K1051" s="308"/>
      <c r="L1051" s="309"/>
      <c r="M1051" s="308"/>
      <c r="N1051" s="303"/>
      <c r="O1051" s="305"/>
      <c r="P1051" s="305"/>
      <c r="Q1051" s="299"/>
      <c r="R1051" s="299"/>
      <c r="S1051" s="299"/>
    </row>
    <row r="1052" spans="1:19" ht="13.5" customHeight="1" x14ac:dyDescent="0.2">
      <c r="A1052" s="302" t="str">
        <f>IF(B1052="","",ROW()-ROW($A$3)+'Diário 1º PA'!$P$1)</f>
        <v/>
      </c>
      <c r="B1052" s="303"/>
      <c r="C1052" s="304"/>
      <c r="D1052" s="305"/>
      <c r="E1052" s="306"/>
      <c r="F1052" s="307"/>
      <c r="G1052" s="305"/>
      <c r="H1052" s="305"/>
      <c r="I1052" s="306"/>
      <c r="J1052" s="308" t="str">
        <f t="shared" si="4"/>
        <v/>
      </c>
      <c r="K1052" s="308"/>
      <c r="L1052" s="309"/>
      <c r="M1052" s="308"/>
      <c r="N1052" s="303"/>
      <c r="O1052" s="305"/>
      <c r="P1052" s="305"/>
      <c r="Q1052" s="299"/>
      <c r="R1052" s="299"/>
      <c r="S1052" s="299"/>
    </row>
    <row r="1053" spans="1:19" ht="13.5" customHeight="1" x14ac:dyDescent="0.2">
      <c r="A1053" s="302" t="str">
        <f>IF(B1053="","",ROW()-ROW($A$3)+'Diário 1º PA'!$P$1)</f>
        <v/>
      </c>
      <c r="B1053" s="303"/>
      <c r="C1053" s="304"/>
      <c r="D1053" s="305"/>
      <c r="E1053" s="306"/>
      <c r="F1053" s="307"/>
      <c r="G1053" s="305"/>
      <c r="H1053" s="305"/>
      <c r="I1053" s="306"/>
      <c r="J1053" s="308" t="str">
        <f t="shared" si="4"/>
        <v/>
      </c>
      <c r="K1053" s="308"/>
      <c r="L1053" s="309"/>
      <c r="M1053" s="308"/>
      <c r="N1053" s="303"/>
      <c r="O1053" s="305"/>
      <c r="P1053" s="305"/>
      <c r="Q1053" s="299"/>
      <c r="R1053" s="299"/>
      <c r="S1053" s="299"/>
    </row>
    <row r="1054" spans="1:19" ht="13.5" customHeight="1" x14ac:dyDescent="0.2">
      <c r="A1054" s="302" t="str">
        <f>IF(B1054="","",ROW()-ROW($A$3)+'Diário 1º PA'!$P$1)</f>
        <v/>
      </c>
      <c r="B1054" s="303"/>
      <c r="C1054" s="304"/>
      <c r="D1054" s="305"/>
      <c r="E1054" s="306"/>
      <c r="F1054" s="307"/>
      <c r="G1054" s="305"/>
      <c r="H1054" s="305"/>
      <c r="I1054" s="306"/>
      <c r="J1054" s="308" t="str">
        <f t="shared" si="4"/>
        <v/>
      </c>
      <c r="K1054" s="308"/>
      <c r="L1054" s="309"/>
      <c r="M1054" s="308"/>
      <c r="N1054" s="303"/>
      <c r="O1054" s="305"/>
      <c r="P1054" s="305"/>
      <c r="Q1054" s="299"/>
      <c r="R1054" s="299"/>
      <c r="S1054" s="299"/>
    </row>
    <row r="1055" spans="1:19" ht="13.5" customHeight="1" x14ac:dyDescent="0.2">
      <c r="A1055" s="302" t="str">
        <f>IF(B1055="","",ROW()-ROW($A$3)+'Diário 1º PA'!$P$1)</f>
        <v/>
      </c>
      <c r="B1055" s="303"/>
      <c r="C1055" s="304"/>
      <c r="D1055" s="305"/>
      <c r="E1055" s="306"/>
      <c r="F1055" s="307"/>
      <c r="G1055" s="305"/>
      <c r="H1055" s="305"/>
      <c r="I1055" s="306"/>
      <c r="J1055" s="308" t="str">
        <f t="shared" si="4"/>
        <v/>
      </c>
      <c r="K1055" s="308"/>
      <c r="L1055" s="309"/>
      <c r="M1055" s="308"/>
      <c r="N1055" s="303"/>
      <c r="O1055" s="305"/>
      <c r="P1055" s="305"/>
      <c r="Q1055" s="299"/>
      <c r="R1055" s="299"/>
      <c r="S1055" s="299"/>
    </row>
    <row r="1056" spans="1:19" ht="13.5" customHeight="1" x14ac:dyDescent="0.2">
      <c r="A1056" s="302" t="str">
        <f>IF(B1056="","",ROW()-ROW($A$3)+'Diário 1º PA'!$P$1)</f>
        <v/>
      </c>
      <c r="B1056" s="303"/>
      <c r="C1056" s="304"/>
      <c r="D1056" s="305"/>
      <c r="E1056" s="306"/>
      <c r="F1056" s="307"/>
      <c r="G1056" s="305"/>
      <c r="H1056" s="305"/>
      <c r="I1056" s="306"/>
      <c r="J1056" s="308" t="str">
        <f t="shared" si="4"/>
        <v/>
      </c>
      <c r="K1056" s="308"/>
      <c r="L1056" s="309"/>
      <c r="M1056" s="308"/>
      <c r="N1056" s="303"/>
      <c r="O1056" s="305"/>
      <c r="P1056" s="305"/>
      <c r="Q1056" s="299"/>
      <c r="R1056" s="299"/>
      <c r="S1056" s="299"/>
    </row>
    <row r="1057" spans="1:19" ht="13.5" customHeight="1" x14ac:dyDescent="0.2">
      <c r="A1057" s="302" t="str">
        <f>IF(B1057="","",ROW()-ROW($A$3)+'Diário 1º PA'!$P$1)</f>
        <v/>
      </c>
      <c r="B1057" s="303"/>
      <c r="C1057" s="304"/>
      <c r="D1057" s="305"/>
      <c r="E1057" s="306"/>
      <c r="F1057" s="307"/>
      <c r="G1057" s="305"/>
      <c r="H1057" s="305"/>
      <c r="I1057" s="306"/>
      <c r="J1057" s="308" t="str">
        <f t="shared" si="4"/>
        <v/>
      </c>
      <c r="K1057" s="308"/>
      <c r="L1057" s="309"/>
      <c r="M1057" s="308"/>
      <c r="N1057" s="303"/>
      <c r="O1057" s="305"/>
      <c r="P1057" s="305"/>
      <c r="Q1057" s="299"/>
      <c r="R1057" s="299"/>
      <c r="S1057" s="299"/>
    </row>
    <row r="1058" spans="1:19" ht="13.5" customHeight="1" x14ac:dyDescent="0.2">
      <c r="A1058" s="302" t="str">
        <f>IF(B1058="","",ROW()-ROW($A$3)+'Diário 1º PA'!$P$1)</f>
        <v/>
      </c>
      <c r="B1058" s="303"/>
      <c r="C1058" s="304"/>
      <c r="D1058" s="305"/>
      <c r="E1058" s="306"/>
      <c r="F1058" s="307"/>
      <c r="G1058" s="305"/>
      <c r="H1058" s="305"/>
      <c r="I1058" s="306"/>
      <c r="J1058" s="308" t="str">
        <f t="shared" si="4"/>
        <v/>
      </c>
      <c r="K1058" s="308"/>
      <c r="L1058" s="309"/>
      <c r="M1058" s="308"/>
      <c r="N1058" s="303"/>
      <c r="O1058" s="305"/>
      <c r="P1058" s="305"/>
      <c r="Q1058" s="299"/>
      <c r="R1058" s="299"/>
      <c r="S1058" s="299"/>
    </row>
    <row r="1059" spans="1:19" ht="13.5" customHeight="1" x14ac:dyDescent="0.2">
      <c r="A1059" s="302" t="str">
        <f>IF(B1059="","",ROW()-ROW($A$3)+'Diário 1º PA'!$P$1)</f>
        <v/>
      </c>
      <c r="B1059" s="303"/>
      <c r="C1059" s="304"/>
      <c r="D1059" s="305"/>
      <c r="E1059" s="306"/>
      <c r="F1059" s="307"/>
      <c r="G1059" s="305"/>
      <c r="H1059" s="305"/>
      <c r="I1059" s="306"/>
      <c r="J1059" s="308" t="str">
        <f t="shared" si="4"/>
        <v/>
      </c>
      <c r="K1059" s="308"/>
      <c r="L1059" s="309"/>
      <c r="M1059" s="308"/>
      <c r="N1059" s="303"/>
      <c r="O1059" s="305"/>
      <c r="P1059" s="305"/>
      <c r="Q1059" s="299"/>
      <c r="R1059" s="299"/>
      <c r="S1059" s="299"/>
    </row>
    <row r="1060" spans="1:19" ht="13.5" customHeight="1" x14ac:dyDescent="0.2">
      <c r="A1060" s="302" t="str">
        <f>IF(B1060="","",ROW()-ROW($A$3)+'Diário 1º PA'!$P$1)</f>
        <v/>
      </c>
      <c r="B1060" s="303"/>
      <c r="C1060" s="304"/>
      <c r="D1060" s="305"/>
      <c r="E1060" s="306"/>
      <c r="F1060" s="307"/>
      <c r="G1060" s="305"/>
      <c r="H1060" s="305"/>
      <c r="I1060" s="306"/>
      <c r="J1060" s="308" t="str">
        <f t="shared" si="4"/>
        <v/>
      </c>
      <c r="K1060" s="308"/>
      <c r="L1060" s="309"/>
      <c r="M1060" s="308"/>
      <c r="N1060" s="303"/>
      <c r="O1060" s="305"/>
      <c r="P1060" s="305"/>
      <c r="Q1060" s="299"/>
      <c r="R1060" s="299"/>
      <c r="S1060" s="299"/>
    </row>
    <row r="1061" spans="1:19" ht="13.5" customHeight="1" x14ac:dyDescent="0.2">
      <c r="A1061" s="302" t="str">
        <f>IF(B1061="","",ROW()-ROW($A$3)+'Diário 1º PA'!$P$1)</f>
        <v/>
      </c>
      <c r="B1061" s="303"/>
      <c r="C1061" s="304"/>
      <c r="D1061" s="305"/>
      <c r="E1061" s="306"/>
      <c r="F1061" s="307"/>
      <c r="G1061" s="305"/>
      <c r="H1061" s="305"/>
      <c r="I1061" s="306"/>
      <c r="J1061" s="308" t="str">
        <f t="shared" si="4"/>
        <v/>
      </c>
      <c r="K1061" s="308"/>
      <c r="L1061" s="309"/>
      <c r="M1061" s="308"/>
      <c r="N1061" s="303"/>
      <c r="O1061" s="305"/>
      <c r="P1061" s="305"/>
      <c r="Q1061" s="299"/>
      <c r="R1061" s="299"/>
      <c r="S1061" s="299"/>
    </row>
    <row r="1062" spans="1:19" ht="13.5" customHeight="1" x14ac:dyDescent="0.2">
      <c r="A1062" s="302" t="str">
        <f>IF(B1062="","",ROW()-ROW($A$3)+'Diário 1º PA'!$P$1)</f>
        <v/>
      </c>
      <c r="B1062" s="303"/>
      <c r="C1062" s="304"/>
      <c r="D1062" s="305"/>
      <c r="E1062" s="306"/>
      <c r="F1062" s="307"/>
      <c r="G1062" s="305"/>
      <c r="H1062" s="305"/>
      <c r="I1062" s="306"/>
      <c r="J1062" s="308" t="str">
        <f t="shared" si="4"/>
        <v/>
      </c>
      <c r="K1062" s="308"/>
      <c r="L1062" s="309"/>
      <c r="M1062" s="308"/>
      <c r="N1062" s="303"/>
      <c r="O1062" s="305"/>
      <c r="P1062" s="305"/>
      <c r="Q1062" s="299"/>
      <c r="R1062" s="299"/>
      <c r="S1062" s="299"/>
    </row>
    <row r="1063" spans="1:19" ht="13.5" customHeight="1" x14ac:dyDescent="0.2">
      <c r="A1063" s="302" t="str">
        <f>IF(B1063="","",ROW()-ROW($A$3)+'Diário 1º PA'!$P$1)</f>
        <v/>
      </c>
      <c r="B1063" s="303"/>
      <c r="C1063" s="304"/>
      <c r="D1063" s="305"/>
      <c r="E1063" s="306"/>
      <c r="F1063" s="307"/>
      <c r="G1063" s="305"/>
      <c r="H1063" s="305"/>
      <c r="I1063" s="306"/>
      <c r="J1063" s="308" t="str">
        <f t="shared" si="4"/>
        <v/>
      </c>
      <c r="K1063" s="308"/>
      <c r="L1063" s="309"/>
      <c r="M1063" s="308"/>
      <c r="N1063" s="303"/>
      <c r="O1063" s="305"/>
      <c r="P1063" s="305"/>
      <c r="Q1063" s="299"/>
      <c r="R1063" s="299"/>
      <c r="S1063" s="299"/>
    </row>
    <row r="1064" spans="1:19" ht="13.5" customHeight="1" x14ac:dyDescent="0.2">
      <c r="A1064" s="302" t="str">
        <f>IF(B1064="","",ROW()-ROW($A$3)+'Diário 1º PA'!$P$1)</f>
        <v/>
      </c>
      <c r="B1064" s="303"/>
      <c r="C1064" s="304"/>
      <c r="D1064" s="305"/>
      <c r="E1064" s="306"/>
      <c r="F1064" s="307"/>
      <c r="G1064" s="305"/>
      <c r="H1064" s="305"/>
      <c r="I1064" s="306"/>
      <c r="J1064" s="308" t="str">
        <f t="shared" si="4"/>
        <v/>
      </c>
      <c r="K1064" s="308"/>
      <c r="L1064" s="309"/>
      <c r="M1064" s="308"/>
      <c r="N1064" s="303"/>
      <c r="O1064" s="305"/>
      <c r="P1064" s="305"/>
      <c r="Q1064" s="299"/>
      <c r="R1064" s="299"/>
      <c r="S1064" s="299"/>
    </row>
    <row r="1065" spans="1:19" ht="13.5" customHeight="1" x14ac:dyDescent="0.2">
      <c r="A1065" s="302" t="str">
        <f>IF(B1065="","",ROW()-ROW($A$3)+'Diário 1º PA'!$P$1)</f>
        <v/>
      </c>
      <c r="B1065" s="303"/>
      <c r="C1065" s="304"/>
      <c r="D1065" s="305"/>
      <c r="E1065" s="306"/>
      <c r="F1065" s="307"/>
      <c r="G1065" s="305"/>
      <c r="H1065" s="305"/>
      <c r="I1065" s="306"/>
      <c r="J1065" s="308" t="str">
        <f t="shared" si="4"/>
        <v/>
      </c>
      <c r="K1065" s="308"/>
      <c r="L1065" s="309"/>
      <c r="M1065" s="308"/>
      <c r="N1065" s="303"/>
      <c r="O1065" s="305"/>
      <c r="P1065" s="305"/>
      <c r="Q1065" s="299"/>
      <c r="R1065" s="299"/>
      <c r="S1065" s="299"/>
    </row>
    <row r="1066" spans="1:19" ht="13.5" customHeight="1" x14ac:dyDescent="0.2">
      <c r="A1066" s="302" t="str">
        <f>IF(B1066="","",ROW()-ROW($A$3)+'Diário 1º PA'!$P$1)</f>
        <v/>
      </c>
      <c r="B1066" s="303"/>
      <c r="C1066" s="304"/>
      <c r="D1066" s="305"/>
      <c r="E1066" s="306"/>
      <c r="F1066" s="307"/>
      <c r="G1066" s="305"/>
      <c r="H1066" s="305"/>
      <c r="I1066" s="306"/>
      <c r="J1066" s="308" t="str">
        <f t="shared" si="4"/>
        <v/>
      </c>
      <c r="K1066" s="308"/>
      <c r="L1066" s="309"/>
      <c r="M1066" s="308"/>
      <c r="N1066" s="303"/>
      <c r="O1066" s="305"/>
      <c r="P1066" s="305"/>
      <c r="Q1066" s="299"/>
      <c r="R1066" s="299"/>
      <c r="S1066" s="299"/>
    </row>
    <row r="1067" spans="1:19" ht="13.5" customHeight="1" x14ac:dyDescent="0.2">
      <c r="A1067" s="302" t="str">
        <f>IF(B1067="","",ROW()-ROW($A$3)+'Diário 1º PA'!$P$1)</f>
        <v/>
      </c>
      <c r="B1067" s="303"/>
      <c r="C1067" s="304"/>
      <c r="D1067" s="305"/>
      <c r="E1067" s="306"/>
      <c r="F1067" s="307"/>
      <c r="G1067" s="305"/>
      <c r="H1067" s="305"/>
      <c r="I1067" s="306"/>
      <c r="J1067" s="308" t="str">
        <f t="shared" si="4"/>
        <v/>
      </c>
      <c r="K1067" s="308"/>
      <c r="L1067" s="309"/>
      <c r="M1067" s="308"/>
      <c r="N1067" s="303"/>
      <c r="O1067" s="305"/>
      <c r="P1067" s="305"/>
      <c r="Q1067" s="299"/>
      <c r="R1067" s="299"/>
      <c r="S1067" s="299"/>
    </row>
    <row r="1068" spans="1:19" ht="13.5" customHeight="1" x14ac:dyDescent="0.2">
      <c r="A1068" s="302" t="str">
        <f>IF(B1068="","",ROW()-ROW($A$3)+'Diário 1º PA'!$P$1)</f>
        <v/>
      </c>
      <c r="B1068" s="303"/>
      <c r="C1068" s="304"/>
      <c r="D1068" s="305"/>
      <c r="E1068" s="306"/>
      <c r="F1068" s="307"/>
      <c r="G1068" s="305"/>
      <c r="H1068" s="305"/>
      <c r="I1068" s="306"/>
      <c r="J1068" s="308" t="str">
        <f t="shared" si="4"/>
        <v/>
      </c>
      <c r="K1068" s="308"/>
      <c r="L1068" s="309"/>
      <c r="M1068" s="308"/>
      <c r="N1068" s="303"/>
      <c r="O1068" s="305"/>
      <c r="P1068" s="305"/>
      <c r="Q1068" s="299"/>
      <c r="R1068" s="299"/>
      <c r="S1068" s="299"/>
    </row>
    <row r="1069" spans="1:19" ht="13.5" customHeight="1" x14ac:dyDescent="0.2">
      <c r="A1069" s="302" t="str">
        <f>IF(B1069="","",ROW()-ROW($A$3)+'Diário 1º PA'!$P$1)</f>
        <v/>
      </c>
      <c r="B1069" s="303"/>
      <c r="C1069" s="304"/>
      <c r="D1069" s="305"/>
      <c r="E1069" s="306"/>
      <c r="F1069" s="307"/>
      <c r="G1069" s="305"/>
      <c r="H1069" s="305"/>
      <c r="I1069" s="306"/>
      <c r="J1069" s="308" t="str">
        <f t="shared" si="4"/>
        <v/>
      </c>
      <c r="K1069" s="308"/>
      <c r="L1069" s="309"/>
      <c r="M1069" s="308"/>
      <c r="N1069" s="303"/>
      <c r="O1069" s="305"/>
      <c r="P1069" s="305"/>
      <c r="Q1069" s="299"/>
      <c r="R1069" s="299"/>
      <c r="S1069" s="299"/>
    </row>
    <row r="1070" spans="1:19" ht="13.5" customHeight="1" x14ac:dyDescent="0.2">
      <c r="A1070" s="302" t="str">
        <f>IF(B1070="","",ROW()-ROW($A$3)+'Diário 1º PA'!$P$1)</f>
        <v/>
      </c>
      <c r="B1070" s="303"/>
      <c r="C1070" s="304"/>
      <c r="D1070" s="305"/>
      <c r="E1070" s="306"/>
      <c r="F1070" s="307"/>
      <c r="G1070" s="305"/>
      <c r="H1070" s="305"/>
      <c r="I1070" s="306"/>
      <c r="J1070" s="308" t="str">
        <f t="shared" si="4"/>
        <v/>
      </c>
      <c r="K1070" s="308"/>
      <c r="L1070" s="309"/>
      <c r="M1070" s="308"/>
      <c r="N1070" s="303"/>
      <c r="O1070" s="305"/>
      <c r="P1070" s="305"/>
      <c r="Q1070" s="299"/>
      <c r="R1070" s="299"/>
      <c r="S1070" s="299"/>
    </row>
    <row r="1071" spans="1:19" ht="13.5" customHeight="1" x14ac:dyDescent="0.2">
      <c r="A1071" s="302" t="str">
        <f>IF(B1071="","",ROW()-ROW($A$3)+'Diário 1º PA'!$P$1)</f>
        <v/>
      </c>
      <c r="B1071" s="303"/>
      <c r="C1071" s="304"/>
      <c r="D1071" s="305"/>
      <c r="E1071" s="306"/>
      <c r="F1071" s="307"/>
      <c r="G1071" s="305"/>
      <c r="H1071" s="305"/>
      <c r="I1071" s="306"/>
      <c r="J1071" s="308" t="str">
        <f t="shared" si="4"/>
        <v/>
      </c>
      <c r="K1071" s="308"/>
      <c r="L1071" s="309"/>
      <c r="M1071" s="308"/>
      <c r="N1071" s="303"/>
      <c r="O1071" s="305"/>
      <c r="P1071" s="305"/>
      <c r="Q1071" s="299"/>
      <c r="R1071" s="299"/>
      <c r="S1071" s="299"/>
    </row>
    <row r="1072" spans="1:19" ht="13.5" customHeight="1" x14ac:dyDescent="0.2">
      <c r="A1072" s="302" t="str">
        <f>IF(B1072="","",ROW()-ROW($A$3)+'Diário 1º PA'!$P$1)</f>
        <v/>
      </c>
      <c r="B1072" s="303"/>
      <c r="C1072" s="304"/>
      <c r="D1072" s="305"/>
      <c r="E1072" s="306"/>
      <c r="F1072" s="307"/>
      <c r="G1072" s="305"/>
      <c r="H1072" s="305"/>
      <c r="I1072" s="306"/>
      <c r="J1072" s="308" t="str">
        <f t="shared" si="4"/>
        <v/>
      </c>
      <c r="K1072" s="308"/>
      <c r="L1072" s="309"/>
      <c r="M1072" s="308"/>
      <c r="N1072" s="303"/>
      <c r="O1072" s="305"/>
      <c r="P1072" s="305"/>
      <c r="Q1072" s="299"/>
      <c r="R1072" s="299"/>
      <c r="S1072" s="299"/>
    </row>
    <row r="1073" spans="1:19" ht="13.5" customHeight="1" x14ac:dyDescent="0.2">
      <c r="A1073" s="302" t="str">
        <f>IF(B1073="","",ROW()-ROW($A$3)+'Diário 1º PA'!$P$1)</f>
        <v/>
      </c>
      <c r="B1073" s="303"/>
      <c r="C1073" s="304"/>
      <c r="D1073" s="305"/>
      <c r="E1073" s="306"/>
      <c r="F1073" s="307"/>
      <c r="G1073" s="305"/>
      <c r="H1073" s="305"/>
      <c r="I1073" s="306"/>
      <c r="J1073" s="308" t="str">
        <f t="shared" si="4"/>
        <v/>
      </c>
      <c r="K1073" s="308"/>
      <c r="L1073" s="309"/>
      <c r="M1073" s="308"/>
      <c r="N1073" s="303"/>
      <c r="O1073" s="305"/>
      <c r="P1073" s="305"/>
      <c r="Q1073" s="299"/>
      <c r="R1073" s="299"/>
      <c r="S1073" s="299"/>
    </row>
    <row r="1074" spans="1:19" ht="13.5" customHeight="1" x14ac:dyDescent="0.2">
      <c r="A1074" s="302" t="str">
        <f>IF(B1074="","",ROW()-ROW($A$3)+'Diário 1º PA'!$P$1)</f>
        <v/>
      </c>
      <c r="B1074" s="303"/>
      <c r="C1074" s="304"/>
      <c r="D1074" s="305"/>
      <c r="E1074" s="306"/>
      <c r="F1074" s="307"/>
      <c r="G1074" s="305"/>
      <c r="H1074" s="305"/>
      <c r="I1074" s="306"/>
      <c r="J1074" s="308" t="str">
        <f t="shared" si="4"/>
        <v/>
      </c>
      <c r="K1074" s="308"/>
      <c r="L1074" s="309"/>
      <c r="M1074" s="308"/>
      <c r="N1074" s="303"/>
      <c r="O1074" s="305"/>
      <c r="P1074" s="305"/>
      <c r="Q1074" s="299"/>
      <c r="R1074" s="299"/>
      <c r="S1074" s="299"/>
    </row>
    <row r="1075" spans="1:19" ht="13.5" customHeight="1" x14ac:dyDescent="0.2">
      <c r="A1075" s="302" t="str">
        <f>IF(B1075="","",ROW()-ROW($A$3)+'Diário 1º PA'!$P$1)</f>
        <v/>
      </c>
      <c r="B1075" s="303"/>
      <c r="C1075" s="304"/>
      <c r="D1075" s="305"/>
      <c r="E1075" s="306"/>
      <c r="F1075" s="307"/>
      <c r="G1075" s="305"/>
      <c r="H1075" s="305"/>
      <c r="I1075" s="306"/>
      <c r="J1075" s="308" t="str">
        <f t="shared" si="4"/>
        <v/>
      </c>
      <c r="K1075" s="308"/>
      <c r="L1075" s="309"/>
      <c r="M1075" s="308"/>
      <c r="N1075" s="303"/>
      <c r="O1075" s="305"/>
      <c r="P1075" s="305"/>
      <c r="Q1075" s="299"/>
      <c r="R1075" s="299"/>
      <c r="S1075" s="299"/>
    </row>
    <row r="1076" spans="1:19" ht="13.5" customHeight="1" x14ac:dyDescent="0.2">
      <c r="A1076" s="302" t="str">
        <f>IF(B1076="","",ROW()-ROW($A$3)+'Diário 1º PA'!$P$1)</f>
        <v/>
      </c>
      <c r="B1076" s="303"/>
      <c r="C1076" s="304"/>
      <c r="D1076" s="305"/>
      <c r="E1076" s="306"/>
      <c r="F1076" s="307"/>
      <c r="G1076" s="305"/>
      <c r="H1076" s="305"/>
      <c r="I1076" s="306"/>
      <c r="J1076" s="308" t="str">
        <f t="shared" si="4"/>
        <v/>
      </c>
      <c r="K1076" s="308"/>
      <c r="L1076" s="309"/>
      <c r="M1076" s="308"/>
      <c r="N1076" s="303"/>
      <c r="O1076" s="305"/>
      <c r="P1076" s="305"/>
      <c r="Q1076" s="299"/>
      <c r="R1076" s="299"/>
      <c r="S1076" s="299"/>
    </row>
    <row r="1077" spans="1:19" ht="13.5" customHeight="1" x14ac:dyDescent="0.2">
      <c r="A1077" s="302" t="str">
        <f>IF(B1077="","",ROW()-ROW($A$3)+'Diário 1º PA'!$P$1)</f>
        <v/>
      </c>
      <c r="B1077" s="303"/>
      <c r="C1077" s="304"/>
      <c r="D1077" s="305"/>
      <c r="E1077" s="306"/>
      <c r="F1077" s="307"/>
      <c r="G1077" s="305"/>
      <c r="H1077" s="305"/>
      <c r="I1077" s="306"/>
      <c r="J1077" s="308" t="str">
        <f t="shared" si="4"/>
        <v/>
      </c>
      <c r="K1077" s="308"/>
      <c r="L1077" s="309"/>
      <c r="M1077" s="308"/>
      <c r="N1077" s="303"/>
      <c r="O1077" s="305"/>
      <c r="P1077" s="305"/>
      <c r="Q1077" s="299"/>
      <c r="R1077" s="299"/>
      <c r="S1077" s="299"/>
    </row>
    <row r="1078" spans="1:19" ht="13.5" customHeight="1" x14ac:dyDescent="0.2">
      <c r="A1078" s="302" t="str">
        <f>IF(B1078="","",ROW()-ROW($A$3)+'Diário 1º PA'!$P$1)</f>
        <v/>
      </c>
      <c r="B1078" s="303"/>
      <c r="C1078" s="304"/>
      <c r="D1078" s="305"/>
      <c r="E1078" s="306"/>
      <c r="F1078" s="307"/>
      <c r="G1078" s="305"/>
      <c r="H1078" s="305"/>
      <c r="I1078" s="306"/>
      <c r="J1078" s="308" t="str">
        <f t="shared" si="4"/>
        <v/>
      </c>
      <c r="K1078" s="308"/>
      <c r="L1078" s="309"/>
      <c r="M1078" s="308"/>
      <c r="N1078" s="303"/>
      <c r="O1078" s="305"/>
      <c r="P1078" s="305"/>
      <c r="Q1078" s="299"/>
      <c r="R1078" s="299"/>
      <c r="S1078" s="299"/>
    </row>
    <row r="1079" spans="1:19" ht="13.5" customHeight="1" x14ac:dyDescent="0.2">
      <c r="A1079" s="302" t="str">
        <f>IF(B1079="","",ROW()-ROW($A$3)+'Diário 1º PA'!$P$1)</f>
        <v/>
      </c>
      <c r="B1079" s="303"/>
      <c r="C1079" s="304"/>
      <c r="D1079" s="305"/>
      <c r="E1079" s="306"/>
      <c r="F1079" s="307"/>
      <c r="G1079" s="305"/>
      <c r="H1079" s="305"/>
      <c r="I1079" s="306"/>
      <c r="J1079" s="308" t="str">
        <f t="shared" si="4"/>
        <v/>
      </c>
      <c r="K1079" s="308"/>
      <c r="L1079" s="309"/>
      <c r="M1079" s="308"/>
      <c r="N1079" s="303"/>
      <c r="O1079" s="305"/>
      <c r="P1079" s="305"/>
      <c r="Q1079" s="299"/>
      <c r="R1079" s="299"/>
      <c r="S1079" s="299"/>
    </row>
    <row r="1080" spans="1:19" ht="13.5" customHeight="1" x14ac:dyDescent="0.2">
      <c r="A1080" s="302" t="str">
        <f>IF(B1080="","",ROW()-ROW($A$3)+'Diário 1º PA'!$P$1)</f>
        <v/>
      </c>
      <c r="B1080" s="303"/>
      <c r="C1080" s="304"/>
      <c r="D1080" s="305"/>
      <c r="E1080" s="306"/>
      <c r="F1080" s="307"/>
      <c r="G1080" s="305"/>
      <c r="H1080" s="305"/>
      <c r="I1080" s="306"/>
      <c r="J1080" s="308" t="str">
        <f t="shared" si="4"/>
        <v/>
      </c>
      <c r="K1080" s="308"/>
      <c r="L1080" s="309"/>
      <c r="M1080" s="308"/>
      <c r="N1080" s="303"/>
      <c r="O1080" s="305"/>
      <c r="P1080" s="305"/>
      <c r="Q1080" s="299"/>
      <c r="R1080" s="299"/>
      <c r="S1080" s="299"/>
    </row>
    <row r="1081" spans="1:19" ht="13.5" customHeight="1" x14ac:dyDescent="0.2">
      <c r="A1081" s="302" t="str">
        <f>IF(B1081="","",ROW()-ROW($A$3)+'Diário 1º PA'!$P$1)</f>
        <v/>
      </c>
      <c r="B1081" s="303"/>
      <c r="C1081" s="304"/>
      <c r="D1081" s="305"/>
      <c r="E1081" s="306"/>
      <c r="F1081" s="307"/>
      <c r="G1081" s="305"/>
      <c r="H1081" s="305"/>
      <c r="I1081" s="306"/>
      <c r="J1081" s="308" t="str">
        <f t="shared" si="4"/>
        <v/>
      </c>
      <c r="K1081" s="308"/>
      <c r="L1081" s="309"/>
      <c r="M1081" s="308"/>
      <c r="N1081" s="303"/>
      <c r="O1081" s="305"/>
      <c r="P1081" s="305"/>
      <c r="Q1081" s="299"/>
      <c r="R1081" s="299"/>
      <c r="S1081" s="299"/>
    </row>
    <row r="1082" spans="1:19" ht="13.5" customHeight="1" x14ac:dyDescent="0.2">
      <c r="A1082" s="302" t="str">
        <f>IF(B1082="","",ROW()-ROW($A$3)+'Diário 1º PA'!$P$1)</f>
        <v/>
      </c>
      <c r="B1082" s="303"/>
      <c r="C1082" s="304"/>
      <c r="D1082" s="305"/>
      <c r="E1082" s="306"/>
      <c r="F1082" s="307"/>
      <c r="G1082" s="305"/>
      <c r="H1082" s="305"/>
      <c r="I1082" s="306"/>
      <c r="J1082" s="308" t="str">
        <f t="shared" si="4"/>
        <v/>
      </c>
      <c r="K1082" s="308"/>
      <c r="L1082" s="309"/>
      <c r="M1082" s="308"/>
      <c r="N1082" s="303"/>
      <c r="O1082" s="305"/>
      <c r="P1082" s="305"/>
      <c r="Q1082" s="299"/>
      <c r="R1082" s="299"/>
      <c r="S1082" s="299"/>
    </row>
    <row r="1083" spans="1:19" ht="13.5" customHeight="1" x14ac:dyDescent="0.2">
      <c r="A1083" s="302" t="str">
        <f>IF(B1083="","",ROW()-ROW($A$3)+'Diário 1º PA'!$P$1)</f>
        <v/>
      </c>
      <c r="B1083" s="303"/>
      <c r="C1083" s="304"/>
      <c r="D1083" s="305"/>
      <c r="E1083" s="306"/>
      <c r="F1083" s="307"/>
      <c r="G1083" s="305"/>
      <c r="H1083" s="305"/>
      <c r="I1083" s="306"/>
      <c r="J1083" s="308" t="str">
        <f t="shared" si="4"/>
        <v/>
      </c>
      <c r="K1083" s="308"/>
      <c r="L1083" s="309"/>
      <c r="M1083" s="308"/>
      <c r="N1083" s="303"/>
      <c r="O1083" s="305"/>
      <c r="P1083" s="305"/>
      <c r="Q1083" s="299"/>
      <c r="R1083" s="299"/>
      <c r="S1083" s="299"/>
    </row>
    <row r="1084" spans="1:19" ht="13.5" customHeight="1" x14ac:dyDescent="0.2">
      <c r="A1084" s="302" t="str">
        <f>IF(B1084="","",ROW()-ROW($A$3)+'Diário 1º PA'!$P$1)</f>
        <v/>
      </c>
      <c r="B1084" s="303"/>
      <c r="C1084" s="304"/>
      <c r="D1084" s="305"/>
      <c r="E1084" s="306"/>
      <c r="F1084" s="307"/>
      <c r="G1084" s="305"/>
      <c r="H1084" s="305"/>
      <c r="I1084" s="306"/>
      <c r="J1084" s="308" t="str">
        <f t="shared" si="4"/>
        <v/>
      </c>
      <c r="K1084" s="308"/>
      <c r="L1084" s="309"/>
      <c r="M1084" s="308"/>
      <c r="N1084" s="303"/>
      <c r="O1084" s="305"/>
      <c r="P1084" s="305"/>
      <c r="Q1084" s="299"/>
      <c r="R1084" s="299"/>
      <c r="S1084" s="299"/>
    </row>
    <row r="1085" spans="1:19" ht="13.5" customHeight="1" x14ac:dyDescent="0.2">
      <c r="A1085" s="302" t="str">
        <f>IF(B1085="","",ROW()-ROW($A$3)+'Diário 1º PA'!$P$1)</f>
        <v/>
      </c>
      <c r="B1085" s="303"/>
      <c r="C1085" s="304"/>
      <c r="D1085" s="305"/>
      <c r="E1085" s="306"/>
      <c r="F1085" s="307"/>
      <c r="G1085" s="305"/>
      <c r="H1085" s="305"/>
      <c r="I1085" s="306"/>
      <c r="J1085" s="308" t="str">
        <f t="shared" si="4"/>
        <v/>
      </c>
      <c r="K1085" s="308"/>
      <c r="L1085" s="309"/>
      <c r="M1085" s="308"/>
      <c r="N1085" s="303"/>
      <c r="O1085" s="305"/>
      <c r="P1085" s="305"/>
      <c r="Q1085" s="299"/>
      <c r="R1085" s="299"/>
      <c r="S1085" s="299"/>
    </row>
    <row r="1086" spans="1:19" ht="13.5" customHeight="1" x14ac:dyDescent="0.2">
      <c r="A1086" s="302" t="str">
        <f>IF(B1086="","",ROW()-ROW($A$3)+'Diário 1º PA'!$P$1)</f>
        <v/>
      </c>
      <c r="B1086" s="303"/>
      <c r="C1086" s="304"/>
      <c r="D1086" s="305"/>
      <c r="E1086" s="306"/>
      <c r="F1086" s="307"/>
      <c r="G1086" s="305"/>
      <c r="H1086" s="305"/>
      <c r="I1086" s="306"/>
      <c r="J1086" s="308" t="str">
        <f t="shared" si="4"/>
        <v/>
      </c>
      <c r="K1086" s="308"/>
      <c r="L1086" s="309"/>
      <c r="M1086" s="308"/>
      <c r="N1086" s="303"/>
      <c r="O1086" s="305"/>
      <c r="P1086" s="305"/>
      <c r="Q1086" s="299"/>
      <c r="R1086" s="299"/>
      <c r="S1086" s="299"/>
    </row>
    <row r="1087" spans="1:19" ht="13.5" customHeight="1" x14ac:dyDescent="0.2">
      <c r="A1087" s="302" t="str">
        <f>IF(B1087="","",ROW()-ROW($A$3)+'Diário 1º PA'!$P$1)</f>
        <v/>
      </c>
      <c r="B1087" s="303"/>
      <c r="C1087" s="304"/>
      <c r="D1087" s="305"/>
      <c r="E1087" s="306"/>
      <c r="F1087" s="307"/>
      <c r="G1087" s="305"/>
      <c r="H1087" s="305"/>
      <c r="I1087" s="306"/>
      <c r="J1087" s="308" t="str">
        <f t="shared" si="4"/>
        <v/>
      </c>
      <c r="K1087" s="308"/>
      <c r="L1087" s="309"/>
      <c r="M1087" s="308"/>
      <c r="N1087" s="303"/>
      <c r="O1087" s="305"/>
      <c r="P1087" s="305"/>
      <c r="Q1087" s="299"/>
      <c r="R1087" s="299"/>
      <c r="S1087" s="299"/>
    </row>
    <row r="1088" spans="1:19" ht="13.5" customHeight="1" x14ac:dyDescent="0.2">
      <c r="A1088" s="302" t="str">
        <f>IF(B1088="","",ROW()-ROW($A$3)+'Diário 1º PA'!$P$1)</f>
        <v/>
      </c>
      <c r="B1088" s="303"/>
      <c r="C1088" s="304"/>
      <c r="D1088" s="305"/>
      <c r="E1088" s="306"/>
      <c r="F1088" s="307"/>
      <c r="G1088" s="305"/>
      <c r="H1088" s="305"/>
      <c r="I1088" s="306"/>
      <c r="J1088" s="308" t="str">
        <f t="shared" si="4"/>
        <v/>
      </c>
      <c r="K1088" s="308"/>
      <c r="L1088" s="309"/>
      <c r="M1088" s="308"/>
      <c r="N1088" s="303"/>
      <c r="O1088" s="305"/>
      <c r="P1088" s="305"/>
      <c r="Q1088" s="299"/>
      <c r="R1088" s="299"/>
      <c r="S1088" s="299"/>
    </row>
    <row r="1089" spans="1:19" ht="13.5" customHeight="1" x14ac:dyDescent="0.2">
      <c r="A1089" s="302" t="str">
        <f>IF(B1089="","",ROW()-ROW($A$3)+'Diário 1º PA'!$P$1)</f>
        <v/>
      </c>
      <c r="B1089" s="303"/>
      <c r="C1089" s="304"/>
      <c r="D1089" s="305"/>
      <c r="E1089" s="306"/>
      <c r="F1089" s="307"/>
      <c r="G1089" s="305"/>
      <c r="H1089" s="305"/>
      <c r="I1089" s="306"/>
      <c r="J1089" s="308" t="str">
        <f t="shared" si="4"/>
        <v/>
      </c>
      <c r="K1089" s="308"/>
      <c r="L1089" s="309"/>
      <c r="M1089" s="308"/>
      <c r="N1089" s="303"/>
      <c r="O1089" s="305"/>
      <c r="P1089" s="305"/>
      <c r="Q1089" s="299"/>
      <c r="R1089" s="299"/>
      <c r="S1089" s="299"/>
    </row>
    <row r="1090" spans="1:19" ht="13.5" customHeight="1" x14ac:dyDescent="0.2">
      <c r="A1090" s="302" t="str">
        <f>IF(B1090="","",ROW()-ROW($A$3)+'Diário 1º PA'!$P$1)</f>
        <v/>
      </c>
      <c r="B1090" s="303"/>
      <c r="C1090" s="304"/>
      <c r="D1090" s="305"/>
      <c r="E1090" s="306"/>
      <c r="F1090" s="307"/>
      <c r="G1090" s="305"/>
      <c r="H1090" s="305"/>
      <c r="I1090" s="306"/>
      <c r="J1090" s="308" t="str">
        <f t="shared" si="4"/>
        <v/>
      </c>
      <c r="K1090" s="308"/>
      <c r="L1090" s="309"/>
      <c r="M1090" s="308"/>
      <c r="N1090" s="303"/>
      <c r="O1090" s="305"/>
      <c r="P1090" s="305"/>
      <c r="Q1090" s="299"/>
      <c r="R1090" s="299"/>
      <c r="S1090" s="299"/>
    </row>
    <row r="1091" spans="1:19" ht="13.5" customHeight="1" x14ac:dyDescent="0.2">
      <c r="A1091" s="302" t="str">
        <f>IF(B1091="","",ROW()-ROW($A$3)+'Diário 1º PA'!$P$1)</f>
        <v/>
      </c>
      <c r="B1091" s="303"/>
      <c r="C1091" s="304"/>
      <c r="D1091" s="305"/>
      <c r="E1091" s="306"/>
      <c r="F1091" s="307"/>
      <c r="G1091" s="305"/>
      <c r="H1091" s="305"/>
      <c r="I1091" s="306"/>
      <c r="J1091" s="308" t="str">
        <f t="shared" si="4"/>
        <v/>
      </c>
      <c r="K1091" s="308"/>
      <c r="L1091" s="309"/>
      <c r="M1091" s="308"/>
      <c r="N1091" s="303"/>
      <c r="O1091" s="305"/>
      <c r="P1091" s="305"/>
      <c r="Q1091" s="299"/>
      <c r="R1091" s="299"/>
      <c r="S1091" s="299"/>
    </row>
    <row r="1092" spans="1:19" ht="13.5" customHeight="1" x14ac:dyDescent="0.2">
      <c r="A1092" s="302" t="str">
        <f>IF(B1092="","",ROW()-ROW($A$3)+'Diário 1º PA'!$P$1)</f>
        <v/>
      </c>
      <c r="B1092" s="303"/>
      <c r="C1092" s="304"/>
      <c r="D1092" s="305"/>
      <c r="E1092" s="306"/>
      <c r="F1092" s="307"/>
      <c r="G1092" s="305"/>
      <c r="H1092" s="305"/>
      <c r="I1092" s="306"/>
      <c r="J1092" s="308" t="str">
        <f t="shared" si="4"/>
        <v/>
      </c>
      <c r="K1092" s="308"/>
      <c r="L1092" s="309"/>
      <c r="M1092" s="308"/>
      <c r="N1092" s="303"/>
      <c r="O1092" s="305"/>
      <c r="P1092" s="305"/>
      <c r="Q1092" s="299"/>
      <c r="R1092" s="299"/>
      <c r="S1092" s="299"/>
    </row>
    <row r="1093" spans="1:19" ht="13.5" customHeight="1" x14ac:dyDescent="0.2">
      <c r="A1093" s="302" t="str">
        <f>IF(B1093="","",ROW()-ROW($A$3)+'Diário 1º PA'!$P$1)</f>
        <v/>
      </c>
      <c r="B1093" s="303"/>
      <c r="C1093" s="304"/>
      <c r="D1093" s="305"/>
      <c r="E1093" s="306"/>
      <c r="F1093" s="307"/>
      <c r="G1093" s="305"/>
      <c r="H1093" s="305"/>
      <c r="I1093" s="306"/>
      <c r="J1093" s="308" t="str">
        <f t="shared" si="4"/>
        <v/>
      </c>
      <c r="K1093" s="308"/>
      <c r="L1093" s="309"/>
      <c r="M1093" s="308"/>
      <c r="N1093" s="303"/>
      <c r="O1093" s="305"/>
      <c r="P1093" s="305"/>
      <c r="Q1093" s="299"/>
      <c r="R1093" s="299"/>
      <c r="S1093" s="299"/>
    </row>
    <row r="1094" spans="1:19" ht="13.5" customHeight="1" x14ac:dyDescent="0.2">
      <c r="A1094" s="302" t="str">
        <f>IF(B1094="","",ROW()-ROW($A$3)+'Diário 1º PA'!$P$1)</f>
        <v/>
      </c>
      <c r="B1094" s="303"/>
      <c r="C1094" s="304"/>
      <c r="D1094" s="305"/>
      <c r="E1094" s="306"/>
      <c r="F1094" s="307"/>
      <c r="G1094" s="305"/>
      <c r="H1094" s="305"/>
      <c r="I1094" s="306"/>
      <c r="J1094" s="308" t="str">
        <f t="shared" si="4"/>
        <v/>
      </c>
      <c r="K1094" s="308"/>
      <c r="L1094" s="309"/>
      <c r="M1094" s="308"/>
      <c r="N1094" s="303"/>
      <c r="O1094" s="305"/>
      <c r="P1094" s="305"/>
      <c r="Q1094" s="299"/>
      <c r="R1094" s="299"/>
      <c r="S1094" s="299"/>
    </row>
    <row r="1095" spans="1:19" ht="13.5" customHeight="1" x14ac:dyDescent="0.2">
      <c r="A1095" s="302" t="str">
        <f>IF(B1095="","",ROW()-ROW($A$3)+'Diário 1º PA'!$P$1)</f>
        <v/>
      </c>
      <c r="B1095" s="303"/>
      <c r="C1095" s="304"/>
      <c r="D1095" s="305"/>
      <c r="E1095" s="306"/>
      <c r="F1095" s="307"/>
      <c r="G1095" s="305"/>
      <c r="H1095" s="305"/>
      <c r="I1095" s="306"/>
      <c r="J1095" s="308" t="str">
        <f t="shared" si="4"/>
        <v/>
      </c>
      <c r="K1095" s="308"/>
      <c r="L1095" s="309"/>
      <c r="M1095" s="308"/>
      <c r="N1095" s="303"/>
      <c r="O1095" s="305"/>
      <c r="P1095" s="305"/>
      <c r="Q1095" s="299"/>
      <c r="R1095" s="299"/>
      <c r="S1095" s="299"/>
    </row>
    <row r="1096" spans="1:19" ht="13.5" customHeight="1" x14ac:dyDescent="0.2">
      <c r="A1096" s="302" t="str">
        <f>IF(B1096="","",ROW()-ROW($A$3)+'Diário 1º PA'!$P$1)</f>
        <v/>
      </c>
      <c r="B1096" s="303"/>
      <c r="C1096" s="304"/>
      <c r="D1096" s="305"/>
      <c r="E1096" s="306"/>
      <c r="F1096" s="307"/>
      <c r="G1096" s="305"/>
      <c r="H1096" s="305"/>
      <c r="I1096" s="306"/>
      <c r="J1096" s="308" t="str">
        <f t="shared" si="4"/>
        <v/>
      </c>
      <c r="K1096" s="308"/>
      <c r="L1096" s="309"/>
      <c r="M1096" s="308"/>
      <c r="N1096" s="303"/>
      <c r="O1096" s="305"/>
      <c r="P1096" s="305"/>
      <c r="Q1096" s="299"/>
      <c r="R1096" s="299"/>
      <c r="S1096" s="299"/>
    </row>
    <row r="1097" spans="1:19" ht="13.5" customHeight="1" x14ac:dyDescent="0.2">
      <c r="A1097" s="302" t="str">
        <f>IF(B1097="","",ROW()-ROW($A$3)+'Diário 1º PA'!$P$1)</f>
        <v/>
      </c>
      <c r="B1097" s="303"/>
      <c r="C1097" s="304"/>
      <c r="D1097" s="305"/>
      <c r="E1097" s="306"/>
      <c r="F1097" s="307"/>
      <c r="G1097" s="305"/>
      <c r="H1097" s="305"/>
      <c r="I1097" s="306"/>
      <c r="J1097" s="308" t="str">
        <f t="shared" si="4"/>
        <v/>
      </c>
      <c r="K1097" s="308"/>
      <c r="L1097" s="309"/>
      <c r="M1097" s="308"/>
      <c r="N1097" s="303"/>
      <c r="O1097" s="305"/>
      <c r="P1097" s="305"/>
      <c r="Q1097" s="299"/>
      <c r="R1097" s="299"/>
      <c r="S1097" s="299"/>
    </row>
    <row r="1098" spans="1:19" ht="13.5" customHeight="1" x14ac:dyDescent="0.2">
      <c r="A1098" s="302" t="str">
        <f>IF(B1098="","",ROW()-ROW($A$3)+'Diário 1º PA'!$P$1)</f>
        <v/>
      </c>
      <c r="B1098" s="303"/>
      <c r="C1098" s="304"/>
      <c r="D1098" s="305"/>
      <c r="E1098" s="306"/>
      <c r="F1098" s="307"/>
      <c r="G1098" s="305"/>
      <c r="H1098" s="305"/>
      <c r="I1098" s="306"/>
      <c r="J1098" s="308" t="str">
        <f t="shared" si="4"/>
        <v/>
      </c>
      <c r="K1098" s="308"/>
      <c r="L1098" s="309"/>
      <c r="M1098" s="308"/>
      <c r="N1098" s="303"/>
      <c r="O1098" s="305"/>
      <c r="P1098" s="305"/>
      <c r="Q1098" s="299"/>
      <c r="R1098" s="299"/>
      <c r="S1098" s="299"/>
    </row>
    <row r="1099" spans="1:19" ht="13.5" customHeight="1" x14ac:dyDescent="0.2">
      <c r="A1099" s="302" t="str">
        <f>IF(B1099="","",ROW()-ROW($A$3)+'Diário 1º PA'!$P$1)</f>
        <v/>
      </c>
      <c r="B1099" s="303"/>
      <c r="C1099" s="304"/>
      <c r="D1099" s="305"/>
      <c r="E1099" s="306"/>
      <c r="F1099" s="307"/>
      <c r="G1099" s="305"/>
      <c r="H1099" s="305"/>
      <c r="I1099" s="306"/>
      <c r="J1099" s="308" t="str">
        <f t="shared" si="4"/>
        <v/>
      </c>
      <c r="K1099" s="308"/>
      <c r="L1099" s="309"/>
      <c r="M1099" s="308"/>
      <c r="N1099" s="303"/>
      <c r="O1099" s="305"/>
      <c r="P1099" s="305"/>
      <c r="Q1099" s="299"/>
      <c r="R1099" s="299"/>
      <c r="S1099" s="299"/>
    </row>
    <row r="1100" spans="1:19" ht="13.5" customHeight="1" x14ac:dyDescent="0.2">
      <c r="A1100" s="302" t="str">
        <f>IF(B1100="","",ROW()-ROW($A$3)+'Diário 1º PA'!$P$1)</f>
        <v/>
      </c>
      <c r="B1100" s="303"/>
      <c r="C1100" s="304"/>
      <c r="D1100" s="305"/>
      <c r="E1100" s="306"/>
      <c r="F1100" s="307"/>
      <c r="G1100" s="305"/>
      <c r="H1100" s="305"/>
      <c r="I1100" s="306"/>
      <c r="J1100" s="308" t="str">
        <f t="shared" si="4"/>
        <v/>
      </c>
      <c r="K1100" s="308"/>
      <c r="L1100" s="309"/>
      <c r="M1100" s="308"/>
      <c r="N1100" s="303"/>
      <c r="O1100" s="305"/>
      <c r="P1100" s="305"/>
      <c r="Q1100" s="299"/>
      <c r="R1100" s="299"/>
      <c r="S1100" s="299"/>
    </row>
    <row r="1101" spans="1:19" ht="13.5" customHeight="1" x14ac:dyDescent="0.2">
      <c r="A1101" s="302" t="str">
        <f>IF(B1101="","",ROW()-ROW($A$3)+'Diário 1º PA'!$P$1)</f>
        <v/>
      </c>
      <c r="B1101" s="303"/>
      <c r="C1101" s="304"/>
      <c r="D1101" s="305"/>
      <c r="E1101" s="306"/>
      <c r="F1101" s="307"/>
      <c r="G1101" s="305"/>
      <c r="H1101" s="305"/>
      <c r="I1101" s="306"/>
      <c r="J1101" s="308" t="str">
        <f t="shared" si="4"/>
        <v/>
      </c>
      <c r="K1101" s="308"/>
      <c r="L1101" s="309"/>
      <c r="M1101" s="308"/>
      <c r="N1101" s="303"/>
      <c r="O1101" s="305"/>
      <c r="P1101" s="305"/>
      <c r="Q1101" s="299"/>
      <c r="R1101" s="299"/>
      <c r="S1101" s="299"/>
    </row>
    <row r="1102" spans="1:19" ht="13.5" customHeight="1" x14ac:dyDescent="0.2">
      <c r="A1102" s="302" t="str">
        <f>IF(B1102="","",ROW()-ROW($A$3)+'Diário 1º PA'!$P$1)</f>
        <v/>
      </c>
      <c r="B1102" s="303"/>
      <c r="C1102" s="304"/>
      <c r="D1102" s="305"/>
      <c r="E1102" s="306"/>
      <c r="F1102" s="307"/>
      <c r="G1102" s="305"/>
      <c r="H1102" s="305"/>
      <c r="I1102" s="306"/>
      <c r="J1102" s="308" t="str">
        <f t="shared" si="4"/>
        <v/>
      </c>
      <c r="K1102" s="308"/>
      <c r="L1102" s="309"/>
      <c r="M1102" s="308"/>
      <c r="N1102" s="303"/>
      <c r="O1102" s="305"/>
      <c r="P1102" s="305"/>
      <c r="Q1102" s="299"/>
      <c r="R1102" s="299"/>
      <c r="S1102" s="299"/>
    </row>
    <row r="1103" spans="1:19" ht="13.5" customHeight="1" x14ac:dyDescent="0.2">
      <c r="A1103" s="302" t="str">
        <f>IF(B1103="","",ROW()-ROW($A$3)+'Diário 1º PA'!$P$1)</f>
        <v/>
      </c>
      <c r="B1103" s="303"/>
      <c r="C1103" s="304"/>
      <c r="D1103" s="305"/>
      <c r="E1103" s="306"/>
      <c r="F1103" s="307"/>
      <c r="G1103" s="305"/>
      <c r="H1103" s="305"/>
      <c r="I1103" s="306"/>
      <c r="J1103" s="308" t="str">
        <f t="shared" si="4"/>
        <v/>
      </c>
      <c r="K1103" s="308"/>
      <c r="L1103" s="309"/>
      <c r="M1103" s="308"/>
      <c r="N1103" s="303"/>
      <c r="O1103" s="305"/>
      <c r="P1103" s="305"/>
      <c r="Q1103" s="299"/>
      <c r="R1103" s="299"/>
      <c r="S1103" s="299"/>
    </row>
    <row r="1104" spans="1:19" ht="13.5" customHeight="1" x14ac:dyDescent="0.2">
      <c r="A1104" s="302" t="str">
        <f>IF(B1104="","",ROW()-ROW($A$3)+'Diário 1º PA'!$P$1)</f>
        <v/>
      </c>
      <c r="B1104" s="303"/>
      <c r="C1104" s="304"/>
      <c r="D1104" s="305"/>
      <c r="E1104" s="306"/>
      <c r="F1104" s="307"/>
      <c r="G1104" s="305"/>
      <c r="H1104" s="305"/>
      <c r="I1104" s="306"/>
      <c r="J1104" s="308" t="str">
        <f t="shared" si="4"/>
        <v/>
      </c>
      <c r="K1104" s="308"/>
      <c r="L1104" s="309"/>
      <c r="M1104" s="308"/>
      <c r="N1104" s="303"/>
      <c r="O1104" s="305"/>
      <c r="P1104" s="305"/>
      <c r="Q1104" s="299"/>
      <c r="R1104" s="299"/>
      <c r="S1104" s="299"/>
    </row>
    <row r="1105" spans="1:19" ht="13.5" customHeight="1" x14ac:dyDescent="0.2">
      <c r="A1105" s="302" t="str">
        <f>IF(B1105="","",ROW()-ROW($A$3)+'Diário 1º PA'!$P$1)</f>
        <v/>
      </c>
      <c r="B1105" s="303"/>
      <c r="C1105" s="304"/>
      <c r="D1105" s="305"/>
      <c r="E1105" s="306"/>
      <c r="F1105" s="307"/>
      <c r="G1105" s="305"/>
      <c r="H1105" s="305"/>
      <c r="I1105" s="306"/>
      <c r="J1105" s="308" t="str">
        <f t="shared" si="4"/>
        <v/>
      </c>
      <c r="K1105" s="308"/>
      <c r="L1105" s="309"/>
      <c r="M1105" s="308"/>
      <c r="N1105" s="303"/>
      <c r="O1105" s="305"/>
      <c r="P1105" s="305"/>
      <c r="Q1105" s="299"/>
      <c r="R1105" s="299"/>
      <c r="S1105" s="299"/>
    </row>
    <row r="1106" spans="1:19" ht="13.5" customHeight="1" x14ac:dyDescent="0.2">
      <c r="A1106" s="302" t="str">
        <f>IF(B1106="","",ROW()-ROW($A$3)+'Diário 1º PA'!$P$1)</f>
        <v/>
      </c>
      <c r="B1106" s="303"/>
      <c r="C1106" s="304"/>
      <c r="D1106" s="305"/>
      <c r="E1106" s="306"/>
      <c r="F1106" s="307"/>
      <c r="G1106" s="305"/>
      <c r="H1106" s="305"/>
      <c r="I1106" s="306"/>
      <c r="J1106" s="308" t="str">
        <f t="shared" si="4"/>
        <v/>
      </c>
      <c r="K1106" s="308"/>
      <c r="L1106" s="309"/>
      <c r="M1106" s="308"/>
      <c r="N1106" s="303"/>
      <c r="O1106" s="305"/>
      <c r="P1106" s="305"/>
      <c r="Q1106" s="299"/>
      <c r="R1106" s="299"/>
      <c r="S1106" s="299"/>
    </row>
    <row r="1107" spans="1:19" ht="13.5" customHeight="1" x14ac:dyDescent="0.2">
      <c r="A1107" s="302" t="str">
        <f>IF(B1107="","",ROW()-ROW($A$3)+'Diário 1º PA'!$P$1)</f>
        <v/>
      </c>
      <c r="B1107" s="303"/>
      <c r="C1107" s="304"/>
      <c r="D1107" s="305"/>
      <c r="E1107" s="306"/>
      <c r="F1107" s="307"/>
      <c r="G1107" s="305"/>
      <c r="H1107" s="305"/>
      <c r="I1107" s="306"/>
      <c r="J1107" s="308" t="str">
        <f t="shared" si="4"/>
        <v/>
      </c>
      <c r="K1107" s="308"/>
      <c r="L1107" s="309"/>
      <c r="M1107" s="308"/>
      <c r="N1107" s="303"/>
      <c r="O1107" s="305"/>
      <c r="P1107" s="305"/>
      <c r="Q1107" s="299"/>
      <c r="R1107" s="299"/>
      <c r="S1107" s="299"/>
    </row>
    <row r="1108" spans="1:19" ht="13.5" customHeight="1" x14ac:dyDescent="0.2">
      <c r="A1108" s="302" t="str">
        <f>IF(B1108="","",ROW()-ROW($A$3)+'Diário 1º PA'!$P$1)</f>
        <v/>
      </c>
      <c r="B1108" s="303"/>
      <c r="C1108" s="304"/>
      <c r="D1108" s="305"/>
      <c r="E1108" s="306"/>
      <c r="F1108" s="307"/>
      <c r="G1108" s="305"/>
      <c r="H1108" s="305"/>
      <c r="I1108" s="306"/>
      <c r="J1108" s="308" t="str">
        <f t="shared" si="4"/>
        <v/>
      </c>
      <c r="K1108" s="308"/>
      <c r="L1108" s="309"/>
      <c r="M1108" s="308"/>
      <c r="N1108" s="303"/>
      <c r="O1108" s="305"/>
      <c r="P1108" s="305"/>
      <c r="Q1108" s="299"/>
      <c r="R1108" s="299"/>
      <c r="S1108" s="299"/>
    </row>
    <row r="1109" spans="1:19" ht="13.5" customHeight="1" x14ac:dyDescent="0.2">
      <c r="A1109" s="302" t="str">
        <f>IF(B1109="","",ROW()-ROW($A$3)+'Diário 1º PA'!$P$1)</f>
        <v/>
      </c>
      <c r="B1109" s="303"/>
      <c r="C1109" s="304"/>
      <c r="D1109" s="305"/>
      <c r="E1109" s="306"/>
      <c r="F1109" s="307"/>
      <c r="G1109" s="305"/>
      <c r="H1109" s="305"/>
      <c r="I1109" s="306"/>
      <c r="J1109" s="308" t="str">
        <f t="shared" si="4"/>
        <v/>
      </c>
      <c r="K1109" s="308"/>
      <c r="L1109" s="309"/>
      <c r="M1109" s="308"/>
      <c r="N1109" s="303"/>
      <c r="O1109" s="305"/>
      <c r="P1109" s="305"/>
      <c r="Q1109" s="299"/>
      <c r="R1109" s="299"/>
      <c r="S1109" s="299"/>
    </row>
    <row r="1110" spans="1:19" ht="13.5" customHeight="1" x14ac:dyDescent="0.2">
      <c r="A1110" s="302" t="str">
        <f>IF(B1110="","",ROW()-ROW($A$3)+'Diário 1º PA'!$P$1)</f>
        <v/>
      </c>
      <c r="B1110" s="303"/>
      <c r="C1110" s="304"/>
      <c r="D1110" s="305"/>
      <c r="E1110" s="306"/>
      <c r="F1110" s="307"/>
      <c r="G1110" s="305"/>
      <c r="H1110" s="305"/>
      <c r="I1110" s="306"/>
      <c r="J1110" s="308" t="str">
        <f t="shared" si="4"/>
        <v/>
      </c>
      <c r="K1110" s="308"/>
      <c r="L1110" s="309"/>
      <c r="M1110" s="308"/>
      <c r="N1110" s="303"/>
      <c r="O1110" s="305"/>
      <c r="P1110" s="305"/>
      <c r="Q1110" s="299"/>
      <c r="R1110" s="299"/>
      <c r="S1110" s="299"/>
    </row>
    <row r="1111" spans="1:19" ht="13.5" customHeight="1" x14ac:dyDescent="0.2">
      <c r="A1111" s="302" t="str">
        <f>IF(B1111="","",ROW()-ROW($A$3)+'Diário 1º PA'!$P$1)</f>
        <v/>
      </c>
      <c r="B1111" s="303"/>
      <c r="C1111" s="304"/>
      <c r="D1111" s="305"/>
      <c r="E1111" s="306"/>
      <c r="F1111" s="307"/>
      <c r="G1111" s="305"/>
      <c r="H1111" s="305"/>
      <c r="I1111" s="306"/>
      <c r="J1111" s="308" t="str">
        <f t="shared" si="4"/>
        <v/>
      </c>
      <c r="K1111" s="308"/>
      <c r="L1111" s="309"/>
      <c r="M1111" s="308"/>
      <c r="N1111" s="303"/>
      <c r="O1111" s="305"/>
      <c r="P1111" s="305"/>
      <c r="Q1111" s="299"/>
      <c r="R1111" s="299"/>
      <c r="S1111" s="299"/>
    </row>
    <row r="1112" spans="1:19" ht="13.5" customHeight="1" x14ac:dyDescent="0.2">
      <c r="A1112" s="302" t="str">
        <f>IF(B1112="","",ROW()-ROW($A$3)+'Diário 1º PA'!$P$1)</f>
        <v/>
      </c>
      <c r="B1112" s="303"/>
      <c r="C1112" s="304"/>
      <c r="D1112" s="305"/>
      <c r="E1112" s="306"/>
      <c r="F1112" s="307"/>
      <c r="G1112" s="305"/>
      <c r="H1112" s="305"/>
      <c r="I1112" s="306"/>
      <c r="J1112" s="308" t="str">
        <f t="shared" si="4"/>
        <v/>
      </c>
      <c r="K1112" s="308"/>
      <c r="L1112" s="309"/>
      <c r="M1112" s="308"/>
      <c r="N1112" s="303"/>
      <c r="O1112" s="305"/>
      <c r="P1112" s="305"/>
      <c r="Q1112" s="299"/>
      <c r="R1112" s="299"/>
      <c r="S1112" s="299"/>
    </row>
    <row r="1113" spans="1:19" ht="13.5" customHeight="1" x14ac:dyDescent="0.2">
      <c r="A1113" s="302" t="str">
        <f>IF(B1113="","",ROW()-ROW($A$3)+'Diário 1º PA'!$P$1)</f>
        <v/>
      </c>
      <c r="B1113" s="303"/>
      <c r="C1113" s="304"/>
      <c r="D1113" s="305"/>
      <c r="E1113" s="306"/>
      <c r="F1113" s="307"/>
      <c r="G1113" s="305"/>
      <c r="H1113" s="305"/>
      <c r="I1113" s="306"/>
      <c r="J1113" s="308" t="str">
        <f t="shared" si="4"/>
        <v/>
      </c>
      <c r="K1113" s="308"/>
      <c r="L1113" s="309"/>
      <c r="M1113" s="308"/>
      <c r="N1113" s="303"/>
      <c r="O1113" s="305"/>
      <c r="P1113" s="305"/>
      <c r="Q1113" s="299"/>
      <c r="R1113" s="299"/>
      <c r="S1113" s="299"/>
    </row>
    <row r="1114" spans="1:19" ht="13.5" customHeight="1" x14ac:dyDescent="0.2">
      <c r="A1114" s="302" t="str">
        <f>IF(B1114="","",ROW()-ROW($A$3)+'Diário 1º PA'!$P$1)</f>
        <v/>
      </c>
      <c r="B1114" s="303"/>
      <c r="C1114" s="304"/>
      <c r="D1114" s="305"/>
      <c r="E1114" s="306"/>
      <c r="F1114" s="307"/>
      <c r="G1114" s="305"/>
      <c r="H1114" s="305"/>
      <c r="I1114" s="306"/>
      <c r="J1114" s="308" t="str">
        <f t="shared" si="4"/>
        <v/>
      </c>
      <c r="K1114" s="308"/>
      <c r="L1114" s="309"/>
      <c r="M1114" s="308"/>
      <c r="N1114" s="303"/>
      <c r="O1114" s="305"/>
      <c r="P1114" s="305"/>
      <c r="Q1114" s="299"/>
      <c r="R1114" s="299"/>
      <c r="S1114" s="299"/>
    </row>
    <row r="1115" spans="1:19" ht="13.5" customHeight="1" x14ac:dyDescent="0.2">
      <c r="A1115" s="302" t="str">
        <f>IF(B1115="","",ROW()-ROW($A$3)+'Diário 1º PA'!$P$1)</f>
        <v/>
      </c>
      <c r="B1115" s="303"/>
      <c r="C1115" s="304"/>
      <c r="D1115" s="305"/>
      <c r="E1115" s="306"/>
      <c r="F1115" s="307"/>
      <c r="G1115" s="305"/>
      <c r="H1115" s="305"/>
      <c r="I1115" s="306"/>
      <c r="J1115" s="308" t="str">
        <f t="shared" si="4"/>
        <v/>
      </c>
      <c r="K1115" s="308"/>
      <c r="L1115" s="309"/>
      <c r="M1115" s="308"/>
      <c r="N1115" s="303"/>
      <c r="O1115" s="305"/>
      <c r="P1115" s="305"/>
      <c r="Q1115" s="299"/>
      <c r="R1115" s="299"/>
      <c r="S1115" s="299"/>
    </row>
    <row r="1116" spans="1:19" ht="13.5" customHeight="1" x14ac:dyDescent="0.2">
      <c r="A1116" s="302" t="str">
        <f>IF(B1116="","",ROW()-ROW($A$3)+'Diário 1º PA'!$P$1)</f>
        <v/>
      </c>
      <c r="B1116" s="303"/>
      <c r="C1116" s="304"/>
      <c r="D1116" s="305"/>
      <c r="E1116" s="306"/>
      <c r="F1116" s="307"/>
      <c r="G1116" s="305"/>
      <c r="H1116" s="305"/>
      <c r="I1116" s="306"/>
      <c r="J1116" s="308" t="str">
        <f t="shared" si="4"/>
        <v/>
      </c>
      <c r="K1116" s="308"/>
      <c r="L1116" s="309"/>
      <c r="M1116" s="308"/>
      <c r="N1116" s="303"/>
      <c r="O1116" s="305"/>
      <c r="P1116" s="305"/>
      <c r="Q1116" s="299"/>
      <c r="R1116" s="299"/>
      <c r="S1116" s="299"/>
    </row>
    <row r="1117" spans="1:19" ht="13.5" customHeight="1" x14ac:dyDescent="0.2">
      <c r="A1117" s="302" t="str">
        <f>IF(B1117="","",ROW()-ROW($A$3)+'Diário 1º PA'!$P$1)</f>
        <v/>
      </c>
      <c r="B1117" s="303"/>
      <c r="C1117" s="304"/>
      <c r="D1117" s="305"/>
      <c r="E1117" s="306"/>
      <c r="F1117" s="307"/>
      <c r="G1117" s="305"/>
      <c r="H1117" s="305"/>
      <c r="I1117" s="306"/>
      <c r="J1117" s="308" t="str">
        <f t="shared" si="4"/>
        <v/>
      </c>
      <c r="K1117" s="308"/>
      <c r="L1117" s="309"/>
      <c r="M1117" s="308"/>
      <c r="N1117" s="303"/>
      <c r="O1117" s="305"/>
      <c r="P1117" s="305"/>
      <c r="Q1117" s="299"/>
      <c r="R1117" s="299"/>
      <c r="S1117" s="299"/>
    </row>
    <row r="1118" spans="1:19" ht="13.5" customHeight="1" x14ac:dyDescent="0.2">
      <c r="A1118" s="302" t="str">
        <f>IF(B1118="","",ROW()-ROW($A$3)+'Diário 1º PA'!$P$1)</f>
        <v/>
      </c>
      <c r="B1118" s="303"/>
      <c r="C1118" s="304"/>
      <c r="D1118" s="305"/>
      <c r="E1118" s="306"/>
      <c r="F1118" s="307"/>
      <c r="G1118" s="305"/>
      <c r="H1118" s="305"/>
      <c r="I1118" s="306"/>
      <c r="J1118" s="308" t="str">
        <f t="shared" si="4"/>
        <v/>
      </c>
      <c r="K1118" s="308"/>
      <c r="L1118" s="309"/>
      <c r="M1118" s="308"/>
      <c r="N1118" s="303"/>
      <c r="O1118" s="305"/>
      <c r="P1118" s="305"/>
      <c r="Q1118" s="299"/>
      <c r="R1118" s="299"/>
      <c r="S1118" s="299"/>
    </row>
    <row r="1119" spans="1:19" ht="13.5" customHeight="1" x14ac:dyDescent="0.2">
      <c r="A1119" s="302" t="str">
        <f>IF(B1119="","",ROW()-ROW($A$3)+'Diário 1º PA'!$P$1)</f>
        <v/>
      </c>
      <c r="B1119" s="303"/>
      <c r="C1119" s="304"/>
      <c r="D1119" s="305"/>
      <c r="E1119" s="306"/>
      <c r="F1119" s="307"/>
      <c r="G1119" s="305"/>
      <c r="H1119" s="305"/>
      <c r="I1119" s="306"/>
      <c r="J1119" s="308" t="str">
        <f t="shared" si="4"/>
        <v/>
      </c>
      <c r="K1119" s="308"/>
      <c r="L1119" s="309"/>
      <c r="M1119" s="308"/>
      <c r="N1119" s="303"/>
      <c r="O1119" s="305"/>
      <c r="P1119" s="305"/>
      <c r="Q1119" s="299"/>
      <c r="R1119" s="299"/>
      <c r="S1119" s="299"/>
    </row>
    <row r="1120" spans="1:19" ht="13.5" customHeight="1" x14ac:dyDescent="0.2">
      <c r="A1120" s="302" t="str">
        <f>IF(B1120="","",ROW()-ROW($A$3)+'Diário 1º PA'!$P$1)</f>
        <v/>
      </c>
      <c r="B1120" s="303"/>
      <c r="C1120" s="304"/>
      <c r="D1120" s="305"/>
      <c r="E1120" s="306"/>
      <c r="F1120" s="307"/>
      <c r="G1120" s="305"/>
      <c r="H1120" s="305"/>
      <c r="I1120" s="306"/>
      <c r="J1120" s="308" t="str">
        <f t="shared" si="4"/>
        <v/>
      </c>
      <c r="K1120" s="308"/>
      <c r="L1120" s="309"/>
      <c r="M1120" s="308"/>
      <c r="N1120" s="303"/>
      <c r="O1120" s="305"/>
      <c r="P1120" s="305"/>
      <c r="Q1120" s="299"/>
      <c r="R1120" s="299"/>
      <c r="S1120" s="299"/>
    </row>
    <row r="1121" spans="1:19" ht="13.5" customHeight="1" x14ac:dyDescent="0.2">
      <c r="A1121" s="302" t="str">
        <f>IF(B1121="","",ROW()-ROW($A$3)+'Diário 1º PA'!$P$1)</f>
        <v/>
      </c>
      <c r="B1121" s="303"/>
      <c r="C1121" s="304"/>
      <c r="D1121" s="305"/>
      <c r="E1121" s="306"/>
      <c r="F1121" s="307"/>
      <c r="G1121" s="305"/>
      <c r="H1121" s="305"/>
      <c r="I1121" s="306"/>
      <c r="J1121" s="308" t="str">
        <f t="shared" si="4"/>
        <v/>
      </c>
      <c r="K1121" s="308"/>
      <c r="L1121" s="309"/>
      <c r="M1121" s="308"/>
      <c r="N1121" s="303"/>
      <c r="O1121" s="305"/>
      <c r="P1121" s="305"/>
      <c r="Q1121" s="299"/>
      <c r="R1121" s="299"/>
      <c r="S1121" s="299"/>
    </row>
    <row r="1122" spans="1:19" ht="13.5" customHeight="1" x14ac:dyDescent="0.2">
      <c r="A1122" s="302" t="str">
        <f>IF(B1122="","",ROW()-ROW($A$3)+'Diário 1º PA'!$P$1)</f>
        <v/>
      </c>
      <c r="B1122" s="303"/>
      <c r="C1122" s="304"/>
      <c r="D1122" s="305"/>
      <c r="E1122" s="306"/>
      <c r="F1122" s="307"/>
      <c r="G1122" s="305"/>
      <c r="H1122" s="305"/>
      <c r="I1122" s="306"/>
      <c r="J1122" s="308" t="str">
        <f t="shared" si="4"/>
        <v/>
      </c>
      <c r="K1122" s="308"/>
      <c r="L1122" s="309"/>
      <c r="M1122" s="308"/>
      <c r="N1122" s="303"/>
      <c r="O1122" s="305"/>
      <c r="P1122" s="305"/>
      <c r="Q1122" s="299"/>
      <c r="R1122" s="299"/>
      <c r="S1122" s="299"/>
    </row>
    <row r="1123" spans="1:19" ht="13.5" customHeight="1" x14ac:dyDescent="0.2">
      <c r="A1123" s="302" t="str">
        <f>IF(B1123="","",ROW()-ROW($A$3)+'Diário 1º PA'!$P$1)</f>
        <v/>
      </c>
      <c r="B1123" s="303"/>
      <c r="C1123" s="304"/>
      <c r="D1123" s="305"/>
      <c r="E1123" s="306"/>
      <c r="F1123" s="307"/>
      <c r="G1123" s="305"/>
      <c r="H1123" s="305"/>
      <c r="I1123" s="306"/>
      <c r="J1123" s="308" t="str">
        <f t="shared" si="4"/>
        <v/>
      </c>
      <c r="K1123" s="308"/>
      <c r="L1123" s="309"/>
      <c r="M1123" s="308"/>
      <c r="N1123" s="303"/>
      <c r="O1123" s="305"/>
      <c r="P1123" s="305"/>
      <c r="Q1123" s="299"/>
      <c r="R1123" s="299"/>
      <c r="S1123" s="299"/>
    </row>
    <row r="1124" spans="1:19" ht="13.5" customHeight="1" x14ac:dyDescent="0.2">
      <c r="A1124" s="302" t="str">
        <f>IF(B1124="","",ROW()-ROW($A$3)+'Diário 1º PA'!$P$1)</f>
        <v/>
      </c>
      <c r="B1124" s="303"/>
      <c r="C1124" s="304"/>
      <c r="D1124" s="305"/>
      <c r="E1124" s="306"/>
      <c r="F1124" s="307"/>
      <c r="G1124" s="305"/>
      <c r="H1124" s="305"/>
      <c r="I1124" s="306"/>
      <c r="J1124" s="308" t="str">
        <f t="shared" si="4"/>
        <v/>
      </c>
      <c r="K1124" s="308"/>
      <c r="L1124" s="309"/>
      <c r="M1124" s="308"/>
      <c r="N1124" s="303"/>
      <c r="O1124" s="305"/>
      <c r="P1124" s="305"/>
      <c r="Q1124" s="299"/>
      <c r="R1124" s="299"/>
      <c r="S1124" s="299"/>
    </row>
    <row r="1125" spans="1:19" ht="13.5" customHeight="1" x14ac:dyDescent="0.2">
      <c r="A1125" s="302" t="str">
        <f>IF(B1125="","",ROW()-ROW($A$3)+'Diário 1º PA'!$P$1)</f>
        <v/>
      </c>
      <c r="B1125" s="303"/>
      <c r="C1125" s="304"/>
      <c r="D1125" s="305"/>
      <c r="E1125" s="306"/>
      <c r="F1125" s="307"/>
      <c r="G1125" s="305"/>
      <c r="H1125" s="305"/>
      <c r="I1125" s="306"/>
      <c r="J1125" s="308" t="str">
        <f t="shared" si="4"/>
        <v/>
      </c>
      <c r="K1125" s="308"/>
      <c r="L1125" s="309"/>
      <c r="M1125" s="308"/>
      <c r="N1125" s="303"/>
      <c r="O1125" s="305"/>
      <c r="P1125" s="305"/>
      <c r="Q1125" s="299"/>
      <c r="R1125" s="299"/>
      <c r="S1125" s="299"/>
    </row>
    <row r="1126" spans="1:19" ht="13.5" customHeight="1" x14ac:dyDescent="0.2">
      <c r="A1126" s="302" t="str">
        <f>IF(B1126="","",ROW()-ROW($A$3)+'Diário 1º PA'!$P$1)</f>
        <v/>
      </c>
      <c r="B1126" s="303"/>
      <c r="C1126" s="304"/>
      <c r="D1126" s="305"/>
      <c r="E1126" s="306"/>
      <c r="F1126" s="307"/>
      <c r="G1126" s="305"/>
      <c r="H1126" s="305"/>
      <c r="I1126" s="306"/>
      <c r="J1126" s="308" t="str">
        <f t="shared" si="4"/>
        <v/>
      </c>
      <c r="K1126" s="308"/>
      <c r="L1126" s="309"/>
      <c r="M1126" s="308"/>
      <c r="N1126" s="303"/>
      <c r="O1126" s="305"/>
      <c r="P1126" s="305"/>
      <c r="Q1126" s="299"/>
      <c r="R1126" s="299"/>
      <c r="S1126" s="299"/>
    </row>
    <row r="1127" spans="1:19" ht="13.5" customHeight="1" x14ac:dyDescent="0.2">
      <c r="A1127" s="302" t="str">
        <f>IF(B1127="","",ROW()-ROW($A$3)+'Diário 1º PA'!$P$1)</f>
        <v/>
      </c>
      <c r="B1127" s="303"/>
      <c r="C1127" s="304"/>
      <c r="D1127" s="305"/>
      <c r="E1127" s="306"/>
      <c r="F1127" s="307"/>
      <c r="G1127" s="305"/>
      <c r="H1127" s="305"/>
      <c r="I1127" s="306"/>
      <c r="J1127" s="308" t="str">
        <f t="shared" si="4"/>
        <v/>
      </c>
      <c r="K1127" s="308"/>
      <c r="L1127" s="309"/>
      <c r="M1127" s="308"/>
      <c r="N1127" s="303"/>
      <c r="O1127" s="305"/>
      <c r="P1127" s="305"/>
      <c r="Q1127" s="299"/>
      <c r="R1127" s="299"/>
      <c r="S1127" s="299"/>
    </row>
    <row r="1128" spans="1:19" ht="13.5" customHeight="1" x14ac:dyDescent="0.2">
      <c r="A1128" s="302" t="str">
        <f>IF(B1128="","",ROW()-ROW($A$3)+'Diário 1º PA'!$P$1)</f>
        <v/>
      </c>
      <c r="B1128" s="303"/>
      <c r="C1128" s="304"/>
      <c r="D1128" s="305"/>
      <c r="E1128" s="306"/>
      <c r="F1128" s="307"/>
      <c r="G1128" s="305"/>
      <c r="H1128" s="305"/>
      <c r="I1128" s="306"/>
      <c r="J1128" s="308" t="str">
        <f t="shared" si="4"/>
        <v/>
      </c>
      <c r="K1128" s="308"/>
      <c r="L1128" s="309"/>
      <c r="M1128" s="308"/>
      <c r="N1128" s="303"/>
      <c r="O1128" s="305"/>
      <c r="P1128" s="305"/>
      <c r="Q1128" s="299"/>
      <c r="R1128" s="299"/>
      <c r="S1128" s="299"/>
    </row>
    <row r="1129" spans="1:19" ht="13.5" customHeight="1" x14ac:dyDescent="0.2">
      <c r="A1129" s="302" t="str">
        <f>IF(B1129="","",ROW()-ROW($A$3)+'Diário 1º PA'!$P$1)</f>
        <v/>
      </c>
      <c r="B1129" s="303"/>
      <c r="C1129" s="304"/>
      <c r="D1129" s="305"/>
      <c r="E1129" s="306"/>
      <c r="F1129" s="307"/>
      <c r="G1129" s="305"/>
      <c r="H1129" s="305"/>
      <c r="I1129" s="306"/>
      <c r="J1129" s="308" t="str">
        <f t="shared" si="4"/>
        <v/>
      </c>
      <c r="K1129" s="308"/>
      <c r="L1129" s="309"/>
      <c r="M1129" s="308"/>
      <c r="N1129" s="303"/>
      <c r="O1129" s="305"/>
      <c r="P1129" s="305"/>
      <c r="Q1129" s="299"/>
      <c r="R1129" s="299"/>
      <c r="S1129" s="299"/>
    </row>
    <row r="1130" spans="1:19" ht="13.5" customHeight="1" x14ac:dyDescent="0.2">
      <c r="A1130" s="302" t="str">
        <f>IF(B1130="","",ROW()-ROW($A$3)+'Diário 1º PA'!$P$1)</f>
        <v/>
      </c>
      <c r="B1130" s="303"/>
      <c r="C1130" s="304"/>
      <c r="D1130" s="305"/>
      <c r="E1130" s="306"/>
      <c r="F1130" s="307"/>
      <c r="G1130" s="305"/>
      <c r="H1130" s="305"/>
      <c r="I1130" s="306"/>
      <c r="J1130" s="308" t="str">
        <f t="shared" si="4"/>
        <v/>
      </c>
      <c r="K1130" s="308"/>
      <c r="L1130" s="309"/>
      <c r="M1130" s="308"/>
      <c r="N1130" s="303"/>
      <c r="O1130" s="305"/>
      <c r="P1130" s="305"/>
      <c r="Q1130" s="299"/>
      <c r="R1130" s="299"/>
      <c r="S1130" s="299"/>
    </row>
    <row r="1131" spans="1:19" ht="13.5" customHeight="1" x14ac:dyDescent="0.2">
      <c r="A1131" s="302" t="str">
        <f>IF(B1131="","",ROW()-ROW($A$3)+'Diário 1º PA'!$P$1)</f>
        <v/>
      </c>
      <c r="B1131" s="303"/>
      <c r="C1131" s="304"/>
      <c r="D1131" s="305"/>
      <c r="E1131" s="306"/>
      <c r="F1131" s="307"/>
      <c r="G1131" s="305"/>
      <c r="H1131" s="305"/>
      <c r="I1131" s="306"/>
      <c r="J1131" s="308" t="str">
        <f t="shared" si="4"/>
        <v/>
      </c>
      <c r="K1131" s="308"/>
      <c r="L1131" s="309"/>
      <c r="M1131" s="308"/>
      <c r="N1131" s="303"/>
      <c r="O1131" s="305"/>
      <c r="P1131" s="305"/>
      <c r="Q1131" s="299"/>
      <c r="R1131" s="299"/>
      <c r="S1131" s="299"/>
    </row>
    <row r="1132" spans="1:19" ht="13.5" customHeight="1" x14ac:dyDescent="0.2">
      <c r="A1132" s="302" t="str">
        <f>IF(B1132="","",ROW()-ROW($A$3)+'Diário 1º PA'!$P$1)</f>
        <v/>
      </c>
      <c r="B1132" s="303"/>
      <c r="C1132" s="304"/>
      <c r="D1132" s="305"/>
      <c r="E1132" s="306"/>
      <c r="F1132" s="307"/>
      <c r="G1132" s="305"/>
      <c r="H1132" s="305"/>
      <c r="I1132" s="306"/>
      <c r="J1132" s="308" t="str">
        <f t="shared" si="4"/>
        <v/>
      </c>
      <c r="K1132" s="308"/>
      <c r="L1132" s="309"/>
      <c r="M1132" s="308"/>
      <c r="N1132" s="303"/>
      <c r="O1132" s="305"/>
      <c r="P1132" s="305"/>
      <c r="Q1132" s="299"/>
      <c r="R1132" s="299"/>
      <c r="S1132" s="299"/>
    </row>
    <row r="1133" spans="1:19" ht="13.5" customHeight="1" x14ac:dyDescent="0.2">
      <c r="A1133" s="302" t="str">
        <f>IF(B1133="","",ROW()-ROW($A$3)+'Diário 1º PA'!$P$1)</f>
        <v/>
      </c>
      <c r="B1133" s="303"/>
      <c r="C1133" s="304"/>
      <c r="D1133" s="305"/>
      <c r="E1133" s="306"/>
      <c r="F1133" s="307"/>
      <c r="G1133" s="305"/>
      <c r="H1133" s="305"/>
      <c r="I1133" s="306"/>
      <c r="J1133" s="308" t="str">
        <f t="shared" si="4"/>
        <v/>
      </c>
      <c r="K1133" s="308"/>
      <c r="L1133" s="309"/>
      <c r="M1133" s="308"/>
      <c r="N1133" s="303"/>
      <c r="O1133" s="305"/>
      <c r="P1133" s="305"/>
      <c r="Q1133" s="299"/>
      <c r="R1133" s="299"/>
      <c r="S1133" s="299"/>
    </row>
    <row r="1134" spans="1:19" ht="13.5" customHeight="1" x14ac:dyDescent="0.2">
      <c r="A1134" s="302" t="str">
        <f>IF(B1134="","",ROW()-ROW($A$3)+'Diário 1º PA'!$P$1)</f>
        <v/>
      </c>
      <c r="B1134" s="303"/>
      <c r="C1134" s="304"/>
      <c r="D1134" s="305"/>
      <c r="E1134" s="306"/>
      <c r="F1134" s="307"/>
      <c r="G1134" s="305"/>
      <c r="H1134" s="305"/>
      <c r="I1134" s="306"/>
      <c r="J1134" s="308" t="str">
        <f t="shared" si="4"/>
        <v/>
      </c>
      <c r="K1134" s="308"/>
      <c r="L1134" s="309"/>
      <c r="M1134" s="308"/>
      <c r="N1134" s="303"/>
      <c r="O1134" s="305"/>
      <c r="P1134" s="305"/>
      <c r="Q1134" s="299"/>
      <c r="R1134" s="299"/>
      <c r="S1134" s="299"/>
    </row>
    <row r="1135" spans="1:19" ht="13.5" customHeight="1" x14ac:dyDescent="0.2">
      <c r="A1135" s="302" t="str">
        <f>IF(B1135="","",ROW()-ROW($A$3)+'Diário 1º PA'!$P$1)</f>
        <v/>
      </c>
      <c r="B1135" s="303"/>
      <c r="C1135" s="304"/>
      <c r="D1135" s="305"/>
      <c r="E1135" s="306"/>
      <c r="F1135" s="307"/>
      <c r="G1135" s="305"/>
      <c r="H1135" s="305"/>
      <c r="I1135" s="306"/>
      <c r="J1135" s="308" t="str">
        <f t="shared" si="4"/>
        <v/>
      </c>
      <c r="K1135" s="308"/>
      <c r="L1135" s="309"/>
      <c r="M1135" s="308"/>
      <c r="N1135" s="303"/>
      <c r="O1135" s="305"/>
      <c r="P1135" s="305"/>
      <c r="Q1135" s="299"/>
      <c r="R1135" s="299"/>
      <c r="S1135" s="299"/>
    </row>
    <row r="1136" spans="1:19" ht="13.5" customHeight="1" x14ac:dyDescent="0.2">
      <c r="A1136" s="302" t="str">
        <f>IF(B1136="","",ROW()-ROW($A$3)+'Diário 1º PA'!$P$1)</f>
        <v/>
      </c>
      <c r="B1136" s="303"/>
      <c r="C1136" s="304"/>
      <c r="D1136" s="305"/>
      <c r="E1136" s="306"/>
      <c r="F1136" s="307"/>
      <c r="G1136" s="305"/>
      <c r="H1136" s="305"/>
      <c r="I1136" s="306"/>
      <c r="J1136" s="308" t="str">
        <f t="shared" si="4"/>
        <v/>
      </c>
      <c r="K1136" s="308"/>
      <c r="L1136" s="309"/>
      <c r="M1136" s="308"/>
      <c r="N1136" s="303"/>
      <c r="O1136" s="305"/>
      <c r="P1136" s="305"/>
      <c r="Q1136" s="299"/>
      <c r="R1136" s="299"/>
      <c r="S1136" s="299"/>
    </row>
    <row r="1137" spans="1:19" ht="13.5" customHeight="1" x14ac:dyDescent="0.2">
      <c r="A1137" s="302" t="str">
        <f>IF(B1137="","",ROW()-ROW($A$3)+'Diário 1º PA'!$P$1)</f>
        <v/>
      </c>
      <c r="B1137" s="303"/>
      <c r="C1137" s="304"/>
      <c r="D1137" s="305"/>
      <c r="E1137" s="306"/>
      <c r="F1137" s="307"/>
      <c r="G1137" s="305"/>
      <c r="H1137" s="305"/>
      <c r="I1137" s="306"/>
      <c r="J1137" s="308" t="str">
        <f t="shared" si="4"/>
        <v/>
      </c>
      <c r="K1137" s="308"/>
      <c r="L1137" s="309"/>
      <c r="M1137" s="308"/>
      <c r="N1137" s="303"/>
      <c r="O1137" s="305"/>
      <c r="P1137" s="305"/>
      <c r="Q1137" s="299"/>
      <c r="R1137" s="299"/>
      <c r="S1137" s="299"/>
    </row>
    <row r="1138" spans="1:19" ht="13.5" customHeight="1" x14ac:dyDescent="0.2">
      <c r="A1138" s="302" t="str">
        <f>IF(B1138="","",ROW()-ROW($A$3)+'Diário 1º PA'!$P$1)</f>
        <v/>
      </c>
      <c r="B1138" s="303"/>
      <c r="C1138" s="304"/>
      <c r="D1138" s="305"/>
      <c r="E1138" s="306"/>
      <c r="F1138" s="307"/>
      <c r="G1138" s="305"/>
      <c r="H1138" s="305"/>
      <c r="I1138" s="306"/>
      <c r="J1138" s="308" t="str">
        <f t="shared" si="4"/>
        <v/>
      </c>
      <c r="K1138" s="308"/>
      <c r="L1138" s="309"/>
      <c r="M1138" s="308"/>
      <c r="N1138" s="303"/>
      <c r="O1138" s="305"/>
      <c r="P1138" s="305"/>
      <c r="Q1138" s="299"/>
      <c r="R1138" s="299"/>
      <c r="S1138" s="299"/>
    </row>
    <row r="1139" spans="1:19" ht="13.5" customHeight="1" x14ac:dyDescent="0.2">
      <c r="A1139" s="302" t="str">
        <f>IF(B1139="","",ROW()-ROW($A$3)+'Diário 1º PA'!$P$1)</f>
        <v/>
      </c>
      <c r="B1139" s="303"/>
      <c r="C1139" s="304"/>
      <c r="D1139" s="305"/>
      <c r="E1139" s="306"/>
      <c r="F1139" s="307"/>
      <c r="G1139" s="305"/>
      <c r="H1139" s="305"/>
      <c r="I1139" s="306"/>
      <c r="J1139" s="308" t="str">
        <f t="shared" si="4"/>
        <v/>
      </c>
      <c r="K1139" s="308"/>
      <c r="L1139" s="309"/>
      <c r="M1139" s="308"/>
      <c r="N1139" s="303"/>
      <c r="O1139" s="305"/>
      <c r="P1139" s="305"/>
      <c r="Q1139" s="299"/>
      <c r="R1139" s="299"/>
      <c r="S1139" s="299"/>
    </row>
    <row r="1140" spans="1:19" ht="13.5" customHeight="1" x14ac:dyDescent="0.2">
      <c r="A1140" s="302" t="str">
        <f>IF(B1140="","",ROW()-ROW($A$3)+'Diário 1º PA'!$P$1)</f>
        <v/>
      </c>
      <c r="B1140" s="303"/>
      <c r="C1140" s="304"/>
      <c r="D1140" s="305"/>
      <c r="E1140" s="306"/>
      <c r="F1140" s="307"/>
      <c r="G1140" s="305"/>
      <c r="H1140" s="305"/>
      <c r="I1140" s="306"/>
      <c r="J1140" s="308" t="str">
        <f t="shared" si="4"/>
        <v/>
      </c>
      <c r="K1140" s="308"/>
      <c r="L1140" s="309"/>
      <c r="M1140" s="308"/>
      <c r="N1140" s="303"/>
      <c r="O1140" s="305"/>
      <c r="P1140" s="305"/>
      <c r="Q1140" s="299"/>
      <c r="R1140" s="299"/>
      <c r="S1140" s="299"/>
    </row>
    <row r="1141" spans="1:19" ht="13.5" customHeight="1" x14ac:dyDescent="0.2">
      <c r="A1141" s="302" t="str">
        <f>IF(B1141="","",ROW()-ROW($A$3)+'Diário 1º PA'!$P$1)</f>
        <v/>
      </c>
      <c r="B1141" s="303"/>
      <c r="C1141" s="304"/>
      <c r="D1141" s="305"/>
      <c r="E1141" s="306"/>
      <c r="F1141" s="307"/>
      <c r="G1141" s="305"/>
      <c r="H1141" s="305"/>
      <c r="I1141" s="306"/>
      <c r="J1141" s="308" t="str">
        <f t="shared" si="4"/>
        <v/>
      </c>
      <c r="K1141" s="308"/>
      <c r="L1141" s="309"/>
      <c r="M1141" s="308"/>
      <c r="N1141" s="303"/>
      <c r="O1141" s="305"/>
      <c r="P1141" s="305"/>
      <c r="Q1141" s="299"/>
      <c r="R1141" s="299"/>
      <c r="S1141" s="299"/>
    </row>
    <row r="1142" spans="1:19" ht="13.5" customHeight="1" x14ac:dyDescent="0.2">
      <c r="A1142" s="302" t="str">
        <f>IF(B1142="","",ROW()-ROW($A$3)+'Diário 1º PA'!$P$1)</f>
        <v/>
      </c>
      <c r="B1142" s="303"/>
      <c r="C1142" s="304"/>
      <c r="D1142" s="305"/>
      <c r="E1142" s="306"/>
      <c r="F1142" s="307"/>
      <c r="G1142" s="305"/>
      <c r="H1142" s="305"/>
      <c r="I1142" s="306"/>
      <c r="J1142" s="308" t="str">
        <f t="shared" si="4"/>
        <v/>
      </c>
      <c r="K1142" s="308"/>
      <c r="L1142" s="309"/>
      <c r="M1142" s="308"/>
      <c r="N1142" s="303"/>
      <c r="O1142" s="305"/>
      <c r="P1142" s="305"/>
      <c r="Q1142" s="299"/>
      <c r="R1142" s="299"/>
      <c r="S1142" s="299"/>
    </row>
    <row r="1143" spans="1:19" ht="13.5" customHeight="1" x14ac:dyDescent="0.2">
      <c r="A1143" s="302" t="str">
        <f>IF(B1143="","",ROW()-ROW($A$3)+'Diário 1º PA'!$P$1)</f>
        <v/>
      </c>
      <c r="B1143" s="303"/>
      <c r="C1143" s="304"/>
      <c r="D1143" s="305"/>
      <c r="E1143" s="306"/>
      <c r="F1143" s="307"/>
      <c r="G1143" s="305"/>
      <c r="H1143" s="305"/>
      <c r="I1143" s="306"/>
      <c r="J1143" s="308" t="str">
        <f t="shared" si="4"/>
        <v/>
      </c>
      <c r="K1143" s="308"/>
      <c r="L1143" s="309"/>
      <c r="M1143" s="308"/>
      <c r="N1143" s="303"/>
      <c r="O1143" s="305"/>
      <c r="P1143" s="305"/>
      <c r="Q1143" s="299"/>
      <c r="R1143" s="299"/>
      <c r="S1143" s="299"/>
    </row>
    <row r="1144" spans="1:19" ht="13.5" customHeight="1" x14ac:dyDescent="0.2">
      <c r="A1144" s="302" t="str">
        <f>IF(B1144="","",ROW()-ROW($A$3)+'Diário 1º PA'!$P$1)</f>
        <v/>
      </c>
      <c r="B1144" s="303"/>
      <c r="C1144" s="304"/>
      <c r="D1144" s="305"/>
      <c r="E1144" s="306"/>
      <c r="F1144" s="307"/>
      <c r="G1144" s="305"/>
      <c r="H1144" s="305"/>
      <c r="I1144" s="306"/>
      <c r="J1144" s="308" t="str">
        <f t="shared" si="4"/>
        <v/>
      </c>
      <c r="K1144" s="308"/>
      <c r="L1144" s="309"/>
      <c r="M1144" s="308"/>
      <c r="N1144" s="303"/>
      <c r="O1144" s="305"/>
      <c r="P1144" s="305"/>
      <c r="Q1144" s="299"/>
      <c r="R1144" s="299"/>
      <c r="S1144" s="299"/>
    </row>
    <row r="1145" spans="1:19" ht="13.5" customHeight="1" x14ac:dyDescent="0.2">
      <c r="A1145" s="302" t="str">
        <f>IF(B1145="","",ROW()-ROW($A$3)+'Diário 1º PA'!$P$1)</f>
        <v/>
      </c>
      <c r="B1145" s="303"/>
      <c r="C1145" s="304"/>
      <c r="D1145" s="305"/>
      <c r="E1145" s="306"/>
      <c r="F1145" s="307"/>
      <c r="G1145" s="305"/>
      <c r="H1145" s="305"/>
      <c r="I1145" s="306"/>
      <c r="J1145" s="308" t="str">
        <f t="shared" si="4"/>
        <v/>
      </c>
      <c r="K1145" s="308"/>
      <c r="L1145" s="309"/>
      <c r="M1145" s="308"/>
      <c r="N1145" s="303"/>
      <c r="O1145" s="305"/>
      <c r="P1145" s="305"/>
      <c r="Q1145" s="299"/>
      <c r="R1145" s="299"/>
      <c r="S1145" s="299"/>
    </row>
    <row r="1146" spans="1:19" ht="13.5" customHeight="1" x14ac:dyDescent="0.2">
      <c r="A1146" s="302" t="str">
        <f>IF(B1146="","",ROW()-ROW($A$3)+'Diário 1º PA'!$P$1)</f>
        <v/>
      </c>
      <c r="B1146" s="303"/>
      <c r="C1146" s="304"/>
      <c r="D1146" s="305"/>
      <c r="E1146" s="306"/>
      <c r="F1146" s="307"/>
      <c r="G1146" s="305"/>
      <c r="H1146" s="305"/>
      <c r="I1146" s="306"/>
      <c r="J1146" s="308" t="str">
        <f t="shared" si="4"/>
        <v/>
      </c>
      <c r="K1146" s="308"/>
      <c r="L1146" s="309"/>
      <c r="M1146" s="308"/>
      <c r="N1146" s="303"/>
      <c r="O1146" s="305"/>
      <c r="P1146" s="305"/>
      <c r="Q1146" s="299"/>
      <c r="R1146" s="299"/>
      <c r="S1146" s="299"/>
    </row>
    <row r="1147" spans="1:19" ht="13.5" customHeight="1" x14ac:dyDescent="0.2">
      <c r="A1147" s="302" t="str">
        <f>IF(B1147="","",ROW()-ROW($A$3)+'Diário 1º PA'!$P$1)</f>
        <v/>
      </c>
      <c r="B1147" s="303"/>
      <c r="C1147" s="304"/>
      <c r="D1147" s="305"/>
      <c r="E1147" s="306"/>
      <c r="F1147" s="307"/>
      <c r="G1147" s="305"/>
      <c r="H1147" s="305"/>
      <c r="I1147" s="306"/>
      <c r="J1147" s="308" t="str">
        <f t="shared" si="4"/>
        <v/>
      </c>
      <c r="K1147" s="308"/>
      <c r="L1147" s="309"/>
      <c r="M1147" s="308"/>
      <c r="N1147" s="303"/>
      <c r="O1147" s="305"/>
      <c r="P1147" s="305"/>
      <c r="Q1147" s="299"/>
      <c r="R1147" s="299"/>
      <c r="S1147" s="299"/>
    </row>
    <row r="1148" spans="1:19" ht="13.5" customHeight="1" x14ac:dyDescent="0.2">
      <c r="A1148" s="302" t="str">
        <f>IF(B1148="","",ROW()-ROW($A$3)+'Diário 1º PA'!$P$1)</f>
        <v/>
      </c>
      <c r="B1148" s="303"/>
      <c r="C1148" s="304"/>
      <c r="D1148" s="305"/>
      <c r="E1148" s="306"/>
      <c r="F1148" s="307"/>
      <c r="G1148" s="305"/>
      <c r="H1148" s="305"/>
      <c r="I1148" s="306"/>
      <c r="J1148" s="308" t="str">
        <f t="shared" si="4"/>
        <v/>
      </c>
      <c r="K1148" s="308"/>
      <c r="L1148" s="309"/>
      <c r="M1148" s="308"/>
      <c r="N1148" s="303"/>
      <c r="O1148" s="305"/>
      <c r="P1148" s="305"/>
      <c r="Q1148" s="299"/>
      <c r="R1148" s="299"/>
      <c r="S1148" s="299"/>
    </row>
    <row r="1149" spans="1:19" ht="13.5" customHeight="1" x14ac:dyDescent="0.2">
      <c r="A1149" s="302" t="str">
        <f>IF(B1149="","",ROW()-ROW($A$3)+'Diário 1º PA'!$P$1)</f>
        <v/>
      </c>
      <c r="B1149" s="303"/>
      <c r="C1149" s="304"/>
      <c r="D1149" s="305"/>
      <c r="E1149" s="306"/>
      <c r="F1149" s="307"/>
      <c r="G1149" s="305"/>
      <c r="H1149" s="305"/>
      <c r="I1149" s="306"/>
      <c r="J1149" s="308" t="str">
        <f t="shared" si="4"/>
        <v/>
      </c>
      <c r="K1149" s="308"/>
      <c r="L1149" s="309"/>
      <c r="M1149" s="308"/>
      <c r="N1149" s="303"/>
      <c r="O1149" s="305"/>
      <c r="P1149" s="305"/>
      <c r="Q1149" s="299"/>
      <c r="R1149" s="299"/>
      <c r="S1149" s="299"/>
    </row>
    <row r="1150" spans="1:19" ht="13.5" customHeight="1" x14ac:dyDescent="0.2">
      <c r="A1150" s="302" t="str">
        <f>IF(B1150="","",ROW()-ROW($A$3)+'Diário 1º PA'!$P$1)</f>
        <v/>
      </c>
      <c r="B1150" s="303"/>
      <c r="C1150" s="304"/>
      <c r="D1150" s="305"/>
      <c r="E1150" s="306"/>
      <c r="F1150" s="307"/>
      <c r="G1150" s="305"/>
      <c r="H1150" s="305"/>
      <c r="I1150" s="306"/>
      <c r="J1150" s="308" t="str">
        <f t="shared" si="4"/>
        <v/>
      </c>
      <c r="K1150" s="308"/>
      <c r="L1150" s="309"/>
      <c r="M1150" s="308"/>
      <c r="N1150" s="303"/>
      <c r="O1150" s="305"/>
      <c r="P1150" s="305"/>
      <c r="Q1150" s="299"/>
      <c r="R1150" s="299"/>
      <c r="S1150" s="299"/>
    </row>
    <row r="1151" spans="1:19" ht="13.5" customHeight="1" x14ac:dyDescent="0.2">
      <c r="A1151" s="302" t="str">
        <f>IF(B1151="","",ROW()-ROW($A$3)+'Diário 1º PA'!$P$1)</f>
        <v/>
      </c>
      <c r="B1151" s="303"/>
      <c r="C1151" s="304"/>
      <c r="D1151" s="305"/>
      <c r="E1151" s="306"/>
      <c r="F1151" s="307"/>
      <c r="G1151" s="305"/>
      <c r="H1151" s="305"/>
      <c r="I1151" s="306"/>
      <c r="J1151" s="308" t="str">
        <f t="shared" si="4"/>
        <v/>
      </c>
      <c r="K1151" s="308"/>
      <c r="L1151" s="309"/>
      <c r="M1151" s="308"/>
      <c r="N1151" s="303"/>
      <c r="O1151" s="305"/>
      <c r="P1151" s="305"/>
      <c r="Q1151" s="299"/>
      <c r="R1151" s="299"/>
      <c r="S1151" s="299"/>
    </row>
    <row r="1152" spans="1:19" ht="13.5" customHeight="1" x14ac:dyDescent="0.2">
      <c r="A1152" s="302" t="str">
        <f>IF(B1152="","",ROW()-ROW($A$3)+'Diário 1º PA'!$P$1)</f>
        <v/>
      </c>
      <c r="B1152" s="303"/>
      <c r="C1152" s="304"/>
      <c r="D1152" s="305"/>
      <c r="E1152" s="306"/>
      <c r="F1152" s="307"/>
      <c r="G1152" s="305"/>
      <c r="H1152" s="305"/>
      <c r="I1152" s="306"/>
      <c r="J1152" s="308" t="str">
        <f t="shared" si="4"/>
        <v/>
      </c>
      <c r="K1152" s="308"/>
      <c r="L1152" s="309"/>
      <c r="M1152" s="308"/>
      <c r="N1152" s="303"/>
      <c r="O1152" s="305"/>
      <c r="P1152" s="305"/>
      <c r="Q1152" s="299"/>
      <c r="R1152" s="299"/>
      <c r="S1152" s="299"/>
    </row>
    <row r="1153" spans="1:19" ht="13.5" customHeight="1" x14ac:dyDescent="0.2">
      <c r="A1153" s="302" t="str">
        <f>IF(B1153="","",ROW()-ROW($A$3)+'Diário 1º PA'!$P$1)</f>
        <v/>
      </c>
      <c r="B1153" s="303"/>
      <c r="C1153" s="304"/>
      <c r="D1153" s="305"/>
      <c r="E1153" s="306"/>
      <c r="F1153" s="307"/>
      <c r="G1153" s="305"/>
      <c r="H1153" s="305"/>
      <c r="I1153" s="306"/>
      <c r="J1153" s="308" t="str">
        <f t="shared" si="4"/>
        <v/>
      </c>
      <c r="K1153" s="308"/>
      <c r="L1153" s="309"/>
      <c r="M1153" s="308"/>
      <c r="N1153" s="303"/>
      <c r="O1153" s="305"/>
      <c r="P1153" s="305"/>
      <c r="Q1153" s="299"/>
      <c r="R1153" s="299"/>
      <c r="S1153" s="299"/>
    </row>
    <row r="1154" spans="1:19" ht="13.5" customHeight="1" x14ac:dyDescent="0.2">
      <c r="A1154" s="302" t="str">
        <f>IF(B1154="","",ROW()-ROW($A$3)+'Diário 1º PA'!$P$1)</f>
        <v/>
      </c>
      <c r="B1154" s="303"/>
      <c r="C1154" s="304"/>
      <c r="D1154" s="305"/>
      <c r="E1154" s="306"/>
      <c r="F1154" s="307"/>
      <c r="G1154" s="305"/>
      <c r="H1154" s="305"/>
      <c r="I1154" s="306"/>
      <c r="J1154" s="308" t="str">
        <f t="shared" si="4"/>
        <v/>
      </c>
      <c r="K1154" s="308"/>
      <c r="L1154" s="309"/>
      <c r="M1154" s="308"/>
      <c r="N1154" s="303"/>
      <c r="O1154" s="305"/>
      <c r="P1154" s="305"/>
      <c r="Q1154" s="299"/>
      <c r="R1154" s="299"/>
      <c r="S1154" s="299"/>
    </row>
    <row r="1155" spans="1:19" ht="13.5" customHeight="1" x14ac:dyDescent="0.2">
      <c r="A1155" s="302" t="str">
        <f>IF(B1155="","",ROW()-ROW($A$3)+'Diário 1º PA'!$P$1)</f>
        <v/>
      </c>
      <c r="B1155" s="303"/>
      <c r="C1155" s="304"/>
      <c r="D1155" s="305"/>
      <c r="E1155" s="306"/>
      <c r="F1155" s="307"/>
      <c r="G1155" s="305"/>
      <c r="H1155" s="305"/>
      <c r="I1155" s="306"/>
      <c r="J1155" s="308" t="str">
        <f t="shared" si="4"/>
        <v/>
      </c>
      <c r="K1155" s="308"/>
      <c r="L1155" s="309"/>
      <c r="M1155" s="308"/>
      <c r="N1155" s="303"/>
      <c r="O1155" s="305"/>
      <c r="P1155" s="305"/>
      <c r="Q1155" s="299"/>
      <c r="R1155" s="299"/>
      <c r="S1155" s="299"/>
    </row>
    <row r="1156" spans="1:19" ht="13.5" customHeight="1" x14ac:dyDescent="0.2">
      <c r="A1156" s="302" t="str">
        <f>IF(B1156="","",ROW()-ROW($A$3)+'Diário 1º PA'!$P$1)</f>
        <v/>
      </c>
      <c r="B1156" s="303"/>
      <c r="C1156" s="304"/>
      <c r="D1156" s="305"/>
      <c r="E1156" s="306"/>
      <c r="F1156" s="307"/>
      <c r="G1156" s="305"/>
      <c r="H1156" s="305"/>
      <c r="I1156" s="306"/>
      <c r="J1156" s="308" t="str">
        <f t="shared" si="4"/>
        <v/>
      </c>
      <c r="K1156" s="308"/>
      <c r="L1156" s="309"/>
      <c r="M1156" s="308"/>
      <c r="N1156" s="303"/>
      <c r="O1156" s="305"/>
      <c r="P1156" s="305"/>
      <c r="Q1156" s="299"/>
      <c r="R1156" s="299"/>
      <c r="S1156" s="299"/>
    </row>
    <row r="1157" spans="1:19" ht="13.5" customHeight="1" x14ac:dyDescent="0.2">
      <c r="A1157" s="302" t="str">
        <f>IF(B1157="","",ROW()-ROW($A$3)+'Diário 1º PA'!$P$1)</f>
        <v/>
      </c>
      <c r="B1157" s="303"/>
      <c r="C1157" s="304"/>
      <c r="D1157" s="305"/>
      <c r="E1157" s="306"/>
      <c r="F1157" s="307"/>
      <c r="G1157" s="305"/>
      <c r="H1157" s="305"/>
      <c r="I1157" s="306"/>
      <c r="J1157" s="308" t="str">
        <f t="shared" si="4"/>
        <v/>
      </c>
      <c r="K1157" s="308"/>
      <c r="L1157" s="309"/>
      <c r="M1157" s="308"/>
      <c r="N1157" s="303"/>
      <c r="O1157" s="305"/>
      <c r="P1157" s="305"/>
      <c r="Q1157" s="299"/>
      <c r="R1157" s="299"/>
      <c r="S1157" s="299"/>
    </row>
    <row r="1158" spans="1:19" ht="13.5" customHeight="1" x14ac:dyDescent="0.2">
      <c r="A1158" s="302" t="str">
        <f>IF(B1158="","",ROW()-ROW($A$3)+'Diário 1º PA'!$P$1)</f>
        <v/>
      </c>
      <c r="B1158" s="303"/>
      <c r="C1158" s="304"/>
      <c r="D1158" s="305"/>
      <c r="E1158" s="306"/>
      <c r="F1158" s="307"/>
      <c r="G1158" s="305"/>
      <c r="H1158" s="305"/>
      <c r="I1158" s="306"/>
      <c r="J1158" s="308" t="str">
        <f t="shared" si="4"/>
        <v/>
      </c>
      <c r="K1158" s="308"/>
      <c r="L1158" s="309"/>
      <c r="M1158" s="308"/>
      <c r="N1158" s="303"/>
      <c r="O1158" s="305"/>
      <c r="P1158" s="305"/>
      <c r="Q1158" s="299"/>
      <c r="R1158" s="299"/>
      <c r="S1158" s="299"/>
    </row>
    <row r="1159" spans="1:19" ht="13.5" customHeight="1" x14ac:dyDescent="0.2">
      <c r="A1159" s="302" t="str">
        <f>IF(B1159="","",ROW()-ROW($A$3)+'Diário 1º PA'!$P$1)</f>
        <v/>
      </c>
      <c r="B1159" s="303"/>
      <c r="C1159" s="304"/>
      <c r="D1159" s="305"/>
      <c r="E1159" s="306"/>
      <c r="F1159" s="307"/>
      <c r="G1159" s="305"/>
      <c r="H1159" s="305"/>
      <c r="I1159" s="306"/>
      <c r="J1159" s="308" t="str">
        <f t="shared" si="4"/>
        <v/>
      </c>
      <c r="K1159" s="308"/>
      <c r="L1159" s="309"/>
      <c r="M1159" s="308"/>
      <c r="N1159" s="303"/>
      <c r="O1159" s="305"/>
      <c r="P1159" s="305"/>
      <c r="Q1159" s="299"/>
      <c r="R1159" s="299"/>
      <c r="S1159" s="299"/>
    </row>
    <row r="1160" spans="1:19" ht="13.5" customHeight="1" x14ac:dyDescent="0.2">
      <c r="A1160" s="302" t="str">
        <f>IF(B1160="","",ROW()-ROW($A$3)+'Diário 1º PA'!$P$1)</f>
        <v/>
      </c>
      <c r="B1160" s="303"/>
      <c r="C1160" s="304"/>
      <c r="D1160" s="305"/>
      <c r="E1160" s="306"/>
      <c r="F1160" s="307"/>
      <c r="G1160" s="305"/>
      <c r="H1160" s="305"/>
      <c r="I1160" s="306"/>
      <c r="J1160" s="308" t="str">
        <f t="shared" si="4"/>
        <v/>
      </c>
      <c r="K1160" s="308"/>
      <c r="L1160" s="309"/>
      <c r="M1160" s="308"/>
      <c r="N1160" s="303"/>
      <c r="O1160" s="305"/>
      <c r="P1160" s="305"/>
      <c r="Q1160" s="299"/>
      <c r="R1160" s="299"/>
      <c r="S1160" s="299"/>
    </row>
    <row r="1161" spans="1:19" ht="13.5" customHeight="1" x14ac:dyDescent="0.2">
      <c r="A1161" s="302" t="str">
        <f>IF(B1161="","",ROW()-ROW($A$3)+'Diário 1º PA'!$P$1)</f>
        <v/>
      </c>
      <c r="B1161" s="303"/>
      <c r="C1161" s="304"/>
      <c r="D1161" s="305"/>
      <c r="E1161" s="306"/>
      <c r="F1161" s="307"/>
      <c r="G1161" s="305"/>
      <c r="H1161" s="305"/>
      <c r="I1161" s="306"/>
      <c r="J1161" s="308" t="str">
        <f t="shared" si="4"/>
        <v/>
      </c>
      <c r="K1161" s="308"/>
      <c r="L1161" s="309"/>
      <c r="M1161" s="308"/>
      <c r="N1161" s="303"/>
      <c r="O1161" s="305"/>
      <c r="P1161" s="305"/>
      <c r="Q1161" s="299"/>
      <c r="R1161" s="299"/>
      <c r="S1161" s="299"/>
    </row>
    <row r="1162" spans="1:19" ht="13.5" customHeight="1" x14ac:dyDescent="0.2">
      <c r="A1162" s="302" t="str">
        <f>IF(B1162="","",ROW()-ROW($A$3)+'Diário 1º PA'!$P$1)</f>
        <v/>
      </c>
      <c r="B1162" s="303"/>
      <c r="C1162" s="304"/>
      <c r="D1162" s="305"/>
      <c r="E1162" s="306"/>
      <c r="F1162" s="307"/>
      <c r="G1162" s="305"/>
      <c r="H1162" s="305"/>
      <c r="I1162" s="306"/>
      <c r="J1162" s="308" t="str">
        <f t="shared" si="4"/>
        <v/>
      </c>
      <c r="K1162" s="308"/>
      <c r="L1162" s="309"/>
      <c r="M1162" s="308"/>
      <c r="N1162" s="303"/>
      <c r="O1162" s="305"/>
      <c r="P1162" s="305"/>
      <c r="Q1162" s="299"/>
      <c r="R1162" s="299"/>
      <c r="S1162" s="299"/>
    </row>
    <row r="1163" spans="1:19" ht="13.5" customHeight="1" x14ac:dyDescent="0.2">
      <c r="A1163" s="302" t="str">
        <f>IF(B1163="","",ROW()-ROW($A$3)+'Diário 1º PA'!$P$1)</f>
        <v/>
      </c>
      <c r="B1163" s="303"/>
      <c r="C1163" s="304"/>
      <c r="D1163" s="305"/>
      <c r="E1163" s="306"/>
      <c r="F1163" s="307"/>
      <c r="G1163" s="305"/>
      <c r="H1163" s="305"/>
      <c r="I1163" s="306"/>
      <c r="J1163" s="308" t="str">
        <f t="shared" si="4"/>
        <v/>
      </c>
      <c r="K1163" s="308"/>
      <c r="L1163" s="309"/>
      <c r="M1163" s="308"/>
      <c r="N1163" s="303"/>
      <c r="O1163" s="305"/>
      <c r="P1163" s="305"/>
      <c r="Q1163" s="299"/>
      <c r="R1163" s="299"/>
      <c r="S1163" s="299"/>
    </row>
    <row r="1164" spans="1:19" ht="13.5" customHeight="1" x14ac:dyDescent="0.2">
      <c r="A1164" s="302" t="str">
        <f>IF(B1164="","",ROW()-ROW($A$3)+'Diário 1º PA'!$P$1)</f>
        <v/>
      </c>
      <c r="B1164" s="303"/>
      <c r="C1164" s="304"/>
      <c r="D1164" s="305"/>
      <c r="E1164" s="306"/>
      <c r="F1164" s="307"/>
      <c r="G1164" s="305"/>
      <c r="H1164" s="305"/>
      <c r="I1164" s="306"/>
      <c r="J1164" s="308" t="str">
        <f t="shared" si="4"/>
        <v/>
      </c>
      <c r="K1164" s="308"/>
      <c r="L1164" s="309"/>
      <c r="M1164" s="308"/>
      <c r="N1164" s="303"/>
      <c r="O1164" s="305"/>
      <c r="P1164" s="305"/>
      <c r="Q1164" s="299"/>
      <c r="R1164" s="299"/>
      <c r="S1164" s="299"/>
    </row>
    <row r="1165" spans="1:19" ht="13.5" customHeight="1" x14ac:dyDescent="0.2">
      <c r="A1165" s="302" t="str">
        <f>IF(B1165="","",ROW()-ROW($A$3)+'Diário 1º PA'!$P$1)</f>
        <v/>
      </c>
      <c r="B1165" s="303"/>
      <c r="C1165" s="304"/>
      <c r="D1165" s="305"/>
      <c r="E1165" s="306"/>
      <c r="F1165" s="307"/>
      <c r="G1165" s="305"/>
      <c r="H1165" s="305"/>
      <c r="I1165" s="306"/>
      <c r="J1165" s="308" t="str">
        <f t="shared" si="4"/>
        <v/>
      </c>
      <c r="K1165" s="308"/>
      <c r="L1165" s="309"/>
      <c r="M1165" s="308"/>
      <c r="N1165" s="303"/>
      <c r="O1165" s="305"/>
      <c r="P1165" s="305"/>
      <c r="Q1165" s="299"/>
      <c r="R1165" s="299"/>
      <c r="S1165" s="299"/>
    </row>
    <row r="1166" spans="1:19" ht="13.5" customHeight="1" x14ac:dyDescent="0.2">
      <c r="A1166" s="302" t="str">
        <f>IF(B1166="","",ROW()-ROW($A$3)+'Diário 1º PA'!$P$1)</f>
        <v/>
      </c>
      <c r="B1166" s="303"/>
      <c r="C1166" s="304"/>
      <c r="D1166" s="305"/>
      <c r="E1166" s="306"/>
      <c r="F1166" s="307"/>
      <c r="G1166" s="305"/>
      <c r="H1166" s="305"/>
      <c r="I1166" s="306"/>
      <c r="J1166" s="308" t="str">
        <f t="shared" si="4"/>
        <v/>
      </c>
      <c r="K1166" s="308"/>
      <c r="L1166" s="309"/>
      <c r="M1166" s="308"/>
      <c r="N1166" s="303"/>
      <c r="O1166" s="305"/>
      <c r="P1166" s="305"/>
      <c r="Q1166" s="299"/>
      <c r="R1166" s="299"/>
      <c r="S1166" s="299"/>
    </row>
    <row r="1167" spans="1:19" ht="13.5" customHeight="1" x14ac:dyDescent="0.2">
      <c r="A1167" s="302" t="str">
        <f>IF(B1167="","",ROW()-ROW($A$3)+'Diário 1º PA'!$P$1)</f>
        <v/>
      </c>
      <c r="B1167" s="303"/>
      <c r="C1167" s="304"/>
      <c r="D1167" s="305"/>
      <c r="E1167" s="306"/>
      <c r="F1167" s="307"/>
      <c r="G1167" s="305"/>
      <c r="H1167" s="305"/>
      <c r="I1167" s="306"/>
      <c r="J1167" s="308" t="str">
        <f t="shared" si="4"/>
        <v/>
      </c>
      <c r="K1167" s="308"/>
      <c r="L1167" s="309"/>
      <c r="M1167" s="308"/>
      <c r="N1167" s="303"/>
      <c r="O1167" s="305"/>
      <c r="P1167" s="305"/>
      <c r="Q1167" s="299"/>
      <c r="R1167" s="299"/>
      <c r="S1167" s="299"/>
    </row>
    <row r="1168" spans="1:19" ht="13.5" customHeight="1" x14ac:dyDescent="0.2">
      <c r="A1168" s="302" t="str">
        <f>IF(B1168="","",ROW()-ROW($A$3)+'Diário 1º PA'!$P$1)</f>
        <v/>
      </c>
      <c r="B1168" s="303"/>
      <c r="C1168" s="304"/>
      <c r="D1168" s="305"/>
      <c r="E1168" s="306"/>
      <c r="F1168" s="307"/>
      <c r="G1168" s="305"/>
      <c r="H1168" s="305"/>
      <c r="I1168" s="306"/>
      <c r="J1168" s="308" t="str">
        <f t="shared" si="4"/>
        <v/>
      </c>
      <c r="K1168" s="308"/>
      <c r="L1168" s="309"/>
      <c r="M1168" s="308"/>
      <c r="N1168" s="303"/>
      <c r="O1168" s="305"/>
      <c r="P1168" s="305"/>
      <c r="Q1168" s="299"/>
      <c r="R1168" s="299"/>
      <c r="S1168" s="299"/>
    </row>
    <row r="1169" spans="1:19" ht="13.5" customHeight="1" x14ac:dyDescent="0.2">
      <c r="A1169" s="302" t="str">
        <f>IF(B1169="","",ROW()-ROW($A$3)+'Diário 1º PA'!$P$1)</f>
        <v/>
      </c>
      <c r="B1169" s="303"/>
      <c r="C1169" s="304"/>
      <c r="D1169" s="305"/>
      <c r="E1169" s="306"/>
      <c r="F1169" s="307"/>
      <c r="G1169" s="305"/>
      <c r="H1169" s="305"/>
      <c r="I1169" s="306"/>
      <c r="J1169" s="308" t="str">
        <f t="shared" si="4"/>
        <v/>
      </c>
      <c r="K1169" s="308"/>
      <c r="L1169" s="309"/>
      <c r="M1169" s="308"/>
      <c r="N1169" s="303"/>
      <c r="O1169" s="305"/>
      <c r="P1169" s="305"/>
      <c r="Q1169" s="299"/>
      <c r="R1169" s="299"/>
      <c r="S1169" s="299"/>
    </row>
    <row r="1170" spans="1:19" ht="13.5" customHeight="1" x14ac:dyDescent="0.2">
      <c r="A1170" s="302" t="str">
        <f>IF(B1170="","",ROW()-ROW($A$3)+'Diário 1º PA'!$P$1)</f>
        <v/>
      </c>
      <c r="B1170" s="303"/>
      <c r="C1170" s="304"/>
      <c r="D1170" s="305"/>
      <c r="E1170" s="306"/>
      <c r="F1170" s="307"/>
      <c r="G1170" s="305"/>
      <c r="H1170" s="305"/>
      <c r="I1170" s="306"/>
      <c r="J1170" s="308" t="str">
        <f t="shared" si="4"/>
        <v/>
      </c>
      <c r="K1170" s="308"/>
      <c r="L1170" s="309"/>
      <c r="M1170" s="308"/>
      <c r="N1170" s="303"/>
      <c r="O1170" s="305"/>
      <c r="P1170" s="305"/>
      <c r="Q1170" s="299"/>
      <c r="R1170" s="299"/>
      <c r="S1170" s="299"/>
    </row>
    <row r="1171" spans="1:19" ht="13.5" customHeight="1" x14ac:dyDescent="0.2">
      <c r="A1171" s="302" t="str">
        <f>IF(B1171="","",ROW()-ROW($A$3)+'Diário 1º PA'!$P$1)</f>
        <v/>
      </c>
      <c r="B1171" s="303"/>
      <c r="C1171" s="304"/>
      <c r="D1171" s="305"/>
      <c r="E1171" s="306"/>
      <c r="F1171" s="307"/>
      <c r="G1171" s="305"/>
      <c r="H1171" s="305"/>
      <c r="I1171" s="306"/>
      <c r="J1171" s="308" t="str">
        <f t="shared" si="4"/>
        <v/>
      </c>
      <c r="K1171" s="308"/>
      <c r="L1171" s="309"/>
      <c r="M1171" s="308"/>
      <c r="N1171" s="303"/>
      <c r="O1171" s="305"/>
      <c r="P1171" s="305"/>
      <c r="Q1171" s="299"/>
      <c r="R1171" s="299"/>
      <c r="S1171" s="299"/>
    </row>
    <row r="1172" spans="1:19" ht="13.5" customHeight="1" x14ac:dyDescent="0.2">
      <c r="A1172" s="302" t="str">
        <f>IF(B1172="","",ROW()-ROW($A$3)+'Diário 1º PA'!$P$1)</f>
        <v/>
      </c>
      <c r="B1172" s="303"/>
      <c r="C1172" s="304"/>
      <c r="D1172" s="305"/>
      <c r="E1172" s="306"/>
      <c r="F1172" s="307"/>
      <c r="G1172" s="305"/>
      <c r="H1172" s="305"/>
      <c r="I1172" s="306"/>
      <c r="J1172" s="308" t="str">
        <f t="shared" si="4"/>
        <v/>
      </c>
      <c r="K1172" s="308"/>
      <c r="L1172" s="309"/>
      <c r="M1172" s="308"/>
      <c r="N1172" s="303"/>
      <c r="O1172" s="305"/>
      <c r="P1172" s="305"/>
      <c r="Q1172" s="299"/>
      <c r="R1172" s="299"/>
      <c r="S1172" s="299"/>
    </row>
    <row r="1173" spans="1:19" ht="13.5" customHeight="1" x14ac:dyDescent="0.2">
      <c r="A1173" s="302" t="str">
        <f>IF(B1173="","",ROW()-ROW($A$3)+'Diário 1º PA'!$P$1)</f>
        <v/>
      </c>
      <c r="B1173" s="303"/>
      <c r="C1173" s="304"/>
      <c r="D1173" s="305"/>
      <c r="E1173" s="306"/>
      <c r="F1173" s="307"/>
      <c r="G1173" s="305"/>
      <c r="H1173" s="305"/>
      <c r="I1173" s="306"/>
      <c r="J1173" s="308" t="str">
        <f t="shared" si="4"/>
        <v/>
      </c>
      <c r="K1173" s="308"/>
      <c r="L1173" s="309"/>
      <c r="M1173" s="308"/>
      <c r="N1173" s="303"/>
      <c r="O1173" s="305"/>
      <c r="P1173" s="305"/>
      <c r="Q1173" s="299"/>
      <c r="R1173" s="299"/>
      <c r="S1173" s="299"/>
    </row>
    <row r="1174" spans="1:19" ht="13.5" customHeight="1" x14ac:dyDescent="0.2">
      <c r="A1174" s="302" t="str">
        <f>IF(B1174="","",ROW()-ROW($A$3)+'Diário 1º PA'!$P$1)</f>
        <v/>
      </c>
      <c r="B1174" s="303"/>
      <c r="C1174" s="304"/>
      <c r="D1174" s="305"/>
      <c r="E1174" s="306"/>
      <c r="F1174" s="307"/>
      <c r="G1174" s="305"/>
      <c r="H1174" s="305"/>
      <c r="I1174" s="306"/>
      <c r="J1174" s="308" t="str">
        <f t="shared" si="4"/>
        <v/>
      </c>
      <c r="K1174" s="308"/>
      <c r="L1174" s="309"/>
      <c r="M1174" s="308"/>
      <c r="N1174" s="303"/>
      <c r="O1174" s="305"/>
      <c r="P1174" s="305"/>
      <c r="Q1174" s="299"/>
      <c r="R1174" s="299"/>
      <c r="S1174" s="299"/>
    </row>
    <row r="1175" spans="1:19" ht="13.5" customHeight="1" x14ac:dyDescent="0.2">
      <c r="A1175" s="302" t="str">
        <f>IF(B1175="","",ROW()-ROW($A$3)+'Diário 1º PA'!$P$1)</f>
        <v/>
      </c>
      <c r="B1175" s="303"/>
      <c r="C1175" s="304"/>
      <c r="D1175" s="305"/>
      <c r="E1175" s="306"/>
      <c r="F1175" s="307"/>
      <c r="G1175" s="305"/>
      <c r="H1175" s="305"/>
      <c r="I1175" s="306"/>
      <c r="J1175" s="308" t="str">
        <f t="shared" si="4"/>
        <v/>
      </c>
      <c r="K1175" s="308"/>
      <c r="L1175" s="309"/>
      <c r="M1175" s="308"/>
      <c r="N1175" s="303"/>
      <c r="O1175" s="305"/>
      <c r="P1175" s="305"/>
      <c r="Q1175" s="299"/>
      <c r="R1175" s="299"/>
      <c r="S1175" s="299"/>
    </row>
    <row r="1176" spans="1:19" ht="13.5" customHeight="1" x14ac:dyDescent="0.2">
      <c r="A1176" s="302" t="str">
        <f>IF(B1176="","",ROW()-ROW($A$3)+'Diário 1º PA'!$P$1)</f>
        <v/>
      </c>
      <c r="B1176" s="303"/>
      <c r="C1176" s="304"/>
      <c r="D1176" s="305"/>
      <c r="E1176" s="306"/>
      <c r="F1176" s="307"/>
      <c r="G1176" s="305"/>
      <c r="H1176" s="305"/>
      <c r="I1176" s="306"/>
      <c r="J1176" s="308" t="str">
        <f t="shared" si="4"/>
        <v/>
      </c>
      <c r="K1176" s="308"/>
      <c r="L1176" s="309"/>
      <c r="M1176" s="308"/>
      <c r="N1176" s="303"/>
      <c r="O1176" s="305"/>
      <c r="P1176" s="305"/>
      <c r="Q1176" s="299"/>
      <c r="R1176" s="299"/>
      <c r="S1176" s="299"/>
    </row>
    <row r="1177" spans="1:19" ht="13.5" customHeight="1" x14ac:dyDescent="0.2">
      <c r="A1177" s="302" t="str">
        <f>IF(B1177="","",ROW()-ROW($A$3)+'Diário 1º PA'!$P$1)</f>
        <v/>
      </c>
      <c r="B1177" s="303"/>
      <c r="C1177" s="304"/>
      <c r="D1177" s="305"/>
      <c r="E1177" s="306"/>
      <c r="F1177" s="307"/>
      <c r="G1177" s="305"/>
      <c r="H1177" s="305"/>
      <c r="I1177" s="306"/>
      <c r="J1177" s="308" t="str">
        <f t="shared" si="4"/>
        <v/>
      </c>
      <c r="K1177" s="308"/>
      <c r="L1177" s="309"/>
      <c r="M1177" s="308"/>
      <c r="N1177" s="303"/>
      <c r="O1177" s="305"/>
      <c r="P1177" s="305"/>
      <c r="Q1177" s="299"/>
      <c r="R1177" s="299"/>
      <c r="S1177" s="299"/>
    </row>
    <row r="1178" spans="1:19" ht="13.5" customHeight="1" x14ac:dyDescent="0.2">
      <c r="A1178" s="302" t="str">
        <f>IF(B1178="","",ROW()-ROW($A$3)+'Diário 1º PA'!$P$1)</f>
        <v/>
      </c>
      <c r="B1178" s="303"/>
      <c r="C1178" s="304"/>
      <c r="D1178" s="305"/>
      <c r="E1178" s="306"/>
      <c r="F1178" s="307"/>
      <c r="G1178" s="305"/>
      <c r="H1178" s="305"/>
      <c r="I1178" s="306"/>
      <c r="J1178" s="308" t="str">
        <f t="shared" si="4"/>
        <v/>
      </c>
      <c r="K1178" s="308"/>
      <c r="L1178" s="309"/>
      <c r="M1178" s="308"/>
      <c r="N1178" s="303"/>
      <c r="O1178" s="305"/>
      <c r="P1178" s="305"/>
      <c r="Q1178" s="299"/>
      <c r="R1178" s="299"/>
      <c r="S1178" s="299"/>
    </row>
    <row r="1179" spans="1:19" ht="13.5" customHeight="1" x14ac:dyDescent="0.2">
      <c r="A1179" s="302" t="str">
        <f>IF(B1179="","",ROW()-ROW($A$3)+'Diário 1º PA'!$P$1)</f>
        <v/>
      </c>
      <c r="B1179" s="303"/>
      <c r="C1179" s="304"/>
      <c r="D1179" s="305"/>
      <c r="E1179" s="306"/>
      <c r="F1179" s="307"/>
      <c r="G1179" s="305"/>
      <c r="H1179" s="305"/>
      <c r="I1179" s="306"/>
      <c r="J1179" s="308" t="str">
        <f t="shared" si="4"/>
        <v/>
      </c>
      <c r="K1179" s="308"/>
      <c r="L1179" s="309"/>
      <c r="M1179" s="308"/>
      <c r="N1179" s="303"/>
      <c r="O1179" s="305"/>
      <c r="P1179" s="305"/>
      <c r="Q1179" s="299"/>
      <c r="R1179" s="299"/>
      <c r="S1179" s="299"/>
    </row>
    <row r="1180" spans="1:19" ht="13.5" customHeight="1" x14ac:dyDescent="0.2">
      <c r="A1180" s="302" t="str">
        <f>IF(B1180="","",ROW()-ROW($A$3)+'Diário 1º PA'!$P$1)</f>
        <v/>
      </c>
      <c r="B1180" s="303"/>
      <c r="C1180" s="304"/>
      <c r="D1180" s="305"/>
      <c r="E1180" s="306"/>
      <c r="F1180" s="307"/>
      <c r="G1180" s="305"/>
      <c r="H1180" s="305"/>
      <c r="I1180" s="306"/>
      <c r="J1180" s="308" t="str">
        <f t="shared" si="4"/>
        <v/>
      </c>
      <c r="K1180" s="308"/>
      <c r="L1180" s="309"/>
      <c r="M1180" s="308"/>
      <c r="N1180" s="303"/>
      <c r="O1180" s="305"/>
      <c r="P1180" s="305"/>
      <c r="Q1180" s="299"/>
      <c r="R1180" s="299"/>
      <c r="S1180" s="299"/>
    </row>
    <row r="1181" spans="1:19" ht="13.5" customHeight="1" x14ac:dyDescent="0.2">
      <c r="A1181" s="302" t="str">
        <f>IF(B1181="","",ROW()-ROW($A$3)+'Diário 1º PA'!$P$1)</f>
        <v/>
      </c>
      <c r="B1181" s="303"/>
      <c r="C1181" s="304"/>
      <c r="D1181" s="305"/>
      <c r="E1181" s="306"/>
      <c r="F1181" s="307"/>
      <c r="G1181" s="305"/>
      <c r="H1181" s="305"/>
      <c r="I1181" s="306"/>
      <c r="J1181" s="308" t="str">
        <f t="shared" si="4"/>
        <v/>
      </c>
      <c r="K1181" s="308"/>
      <c r="L1181" s="309"/>
      <c r="M1181" s="308"/>
      <c r="N1181" s="303"/>
      <c r="O1181" s="305"/>
      <c r="P1181" s="305"/>
      <c r="Q1181" s="299"/>
      <c r="R1181" s="299"/>
      <c r="S1181" s="299"/>
    </row>
    <row r="1182" spans="1:19" ht="13.5" customHeight="1" x14ac:dyDescent="0.2">
      <c r="A1182" s="302" t="str">
        <f>IF(B1182="","",ROW()-ROW($A$3)+'Diário 1º PA'!$P$1)</f>
        <v/>
      </c>
      <c r="B1182" s="303"/>
      <c r="C1182" s="304"/>
      <c r="D1182" s="305"/>
      <c r="E1182" s="306"/>
      <c r="F1182" s="307"/>
      <c r="G1182" s="305"/>
      <c r="H1182" s="305"/>
      <c r="I1182" s="306"/>
      <c r="J1182" s="308" t="str">
        <f t="shared" si="4"/>
        <v/>
      </c>
      <c r="K1182" s="308"/>
      <c r="L1182" s="309"/>
      <c r="M1182" s="308"/>
      <c r="N1182" s="303"/>
      <c r="O1182" s="305"/>
      <c r="P1182" s="305"/>
      <c r="Q1182" s="299"/>
      <c r="R1182" s="299"/>
      <c r="S1182" s="299"/>
    </row>
    <row r="1183" spans="1:19" ht="13.5" customHeight="1" x14ac:dyDescent="0.2">
      <c r="A1183" s="302" t="str">
        <f>IF(B1183="","",ROW()-ROW($A$3)+'Diário 1º PA'!$P$1)</f>
        <v/>
      </c>
      <c r="B1183" s="303"/>
      <c r="C1183" s="304"/>
      <c r="D1183" s="305"/>
      <c r="E1183" s="306"/>
      <c r="F1183" s="307"/>
      <c r="G1183" s="305"/>
      <c r="H1183" s="305"/>
      <c r="I1183" s="306"/>
      <c r="J1183" s="308" t="str">
        <f t="shared" si="4"/>
        <v/>
      </c>
      <c r="K1183" s="308"/>
      <c r="L1183" s="309"/>
      <c r="M1183" s="308"/>
      <c r="N1183" s="303"/>
      <c r="O1183" s="305"/>
      <c r="P1183" s="305"/>
      <c r="Q1183" s="299"/>
      <c r="R1183" s="299"/>
      <c r="S1183" s="299"/>
    </row>
    <row r="1184" spans="1:19" ht="13.5" customHeight="1" x14ac:dyDescent="0.2">
      <c r="A1184" s="302" t="str">
        <f>IF(B1184="","",ROW()-ROW($A$3)+'Diário 1º PA'!$P$1)</f>
        <v/>
      </c>
      <c r="B1184" s="303"/>
      <c r="C1184" s="304"/>
      <c r="D1184" s="305"/>
      <c r="E1184" s="306"/>
      <c r="F1184" s="307"/>
      <c r="G1184" s="305"/>
      <c r="H1184" s="305"/>
      <c r="I1184" s="306"/>
      <c r="J1184" s="308" t="str">
        <f t="shared" si="4"/>
        <v/>
      </c>
      <c r="K1184" s="308"/>
      <c r="L1184" s="309"/>
      <c r="M1184" s="308"/>
      <c r="N1184" s="303"/>
      <c r="O1184" s="305"/>
      <c r="P1184" s="305"/>
      <c r="Q1184" s="299"/>
      <c r="R1184" s="299"/>
      <c r="S1184" s="299"/>
    </row>
    <row r="1185" spans="1:19" ht="13.5" customHeight="1" x14ac:dyDescent="0.2">
      <c r="A1185" s="302" t="str">
        <f>IF(B1185="","",ROW()-ROW($A$3)+'Diário 1º PA'!$P$1)</f>
        <v/>
      </c>
      <c r="B1185" s="303"/>
      <c r="C1185" s="304"/>
      <c r="D1185" s="305"/>
      <c r="E1185" s="306"/>
      <c r="F1185" s="307"/>
      <c r="G1185" s="305"/>
      <c r="H1185" s="305"/>
      <c r="I1185" s="306"/>
      <c r="J1185" s="308" t="str">
        <f t="shared" si="4"/>
        <v/>
      </c>
      <c r="K1185" s="308"/>
      <c r="L1185" s="309"/>
      <c r="M1185" s="308"/>
      <c r="N1185" s="303"/>
      <c r="O1185" s="305"/>
      <c r="P1185" s="305"/>
      <c r="Q1185" s="299"/>
      <c r="R1185" s="299"/>
      <c r="S1185" s="299"/>
    </row>
    <row r="1186" spans="1:19" ht="13.5" customHeight="1" x14ac:dyDescent="0.2">
      <c r="A1186" s="302" t="str">
        <f>IF(B1186="","",ROW()-ROW($A$3)+'Diário 1º PA'!$P$1)</f>
        <v/>
      </c>
      <c r="B1186" s="303"/>
      <c r="C1186" s="304"/>
      <c r="D1186" s="305"/>
      <c r="E1186" s="306"/>
      <c r="F1186" s="307"/>
      <c r="G1186" s="305"/>
      <c r="H1186" s="305"/>
      <c r="I1186" s="306"/>
      <c r="J1186" s="308" t="str">
        <f t="shared" si="4"/>
        <v/>
      </c>
      <c r="K1186" s="308"/>
      <c r="L1186" s="309"/>
      <c r="M1186" s="308"/>
      <c r="N1186" s="303"/>
      <c r="O1186" s="305"/>
      <c r="P1186" s="305"/>
      <c r="Q1186" s="299"/>
      <c r="R1186" s="299"/>
      <c r="S1186" s="299"/>
    </row>
    <row r="1187" spans="1:19" ht="13.5" customHeight="1" x14ac:dyDescent="0.2">
      <c r="A1187" s="302" t="str">
        <f>IF(B1187="","",ROW()-ROW($A$3)+'Diário 1º PA'!$P$1)</f>
        <v/>
      </c>
      <c r="B1187" s="303"/>
      <c r="C1187" s="304"/>
      <c r="D1187" s="305"/>
      <c r="E1187" s="306"/>
      <c r="F1187" s="307"/>
      <c r="G1187" s="305"/>
      <c r="H1187" s="305"/>
      <c r="I1187" s="306"/>
      <c r="J1187" s="308" t="str">
        <f t="shared" si="4"/>
        <v/>
      </c>
      <c r="K1187" s="308"/>
      <c r="L1187" s="309"/>
      <c r="M1187" s="308"/>
      <c r="N1187" s="303"/>
      <c r="O1187" s="305"/>
      <c r="P1187" s="305"/>
      <c r="Q1187" s="299"/>
      <c r="R1187" s="299"/>
      <c r="S1187" s="299"/>
    </row>
    <row r="1188" spans="1:19" ht="13.5" customHeight="1" x14ac:dyDescent="0.2">
      <c r="A1188" s="302" t="str">
        <f>IF(B1188="","",ROW()-ROW($A$3)+'Diário 1º PA'!$P$1)</f>
        <v/>
      </c>
      <c r="B1188" s="303"/>
      <c r="C1188" s="304"/>
      <c r="D1188" s="305"/>
      <c r="E1188" s="306"/>
      <c r="F1188" s="307"/>
      <c r="G1188" s="305"/>
      <c r="H1188" s="305"/>
      <c r="I1188" s="306"/>
      <c r="J1188" s="308" t="str">
        <f t="shared" si="4"/>
        <v/>
      </c>
      <c r="K1188" s="308"/>
      <c r="L1188" s="309"/>
      <c r="M1188" s="308"/>
      <c r="N1188" s="303"/>
      <c r="O1188" s="305"/>
      <c r="P1188" s="305"/>
      <c r="Q1188" s="299"/>
      <c r="R1188" s="299"/>
      <c r="S1188" s="299"/>
    </row>
    <row r="1189" spans="1:19" ht="13.5" customHeight="1" x14ac:dyDescent="0.2">
      <c r="A1189" s="302" t="str">
        <f>IF(B1189="","",ROW()-ROW($A$3)+'Diário 1º PA'!$P$1)</f>
        <v/>
      </c>
      <c r="B1189" s="303"/>
      <c r="C1189" s="304"/>
      <c r="D1189" s="305"/>
      <c r="E1189" s="306"/>
      <c r="F1189" s="307"/>
      <c r="G1189" s="305"/>
      <c r="H1189" s="305"/>
      <c r="I1189" s="306"/>
      <c r="J1189" s="308" t="str">
        <f t="shared" si="4"/>
        <v/>
      </c>
      <c r="K1189" s="308"/>
      <c r="L1189" s="309"/>
      <c r="M1189" s="308"/>
      <c r="N1189" s="303"/>
      <c r="O1189" s="305"/>
      <c r="P1189" s="305"/>
      <c r="Q1189" s="299"/>
      <c r="R1189" s="299"/>
      <c r="S1189" s="299"/>
    </row>
    <row r="1190" spans="1:19" ht="13.5" customHeight="1" x14ac:dyDescent="0.2">
      <c r="A1190" s="302" t="str">
        <f>IF(B1190="","",ROW()-ROW($A$3)+'Diário 1º PA'!$P$1)</f>
        <v/>
      </c>
      <c r="B1190" s="303"/>
      <c r="C1190" s="304"/>
      <c r="D1190" s="305"/>
      <c r="E1190" s="306"/>
      <c r="F1190" s="307"/>
      <c r="G1190" s="305"/>
      <c r="H1190" s="305"/>
      <c r="I1190" s="306"/>
      <c r="J1190" s="308" t="str">
        <f t="shared" si="4"/>
        <v/>
      </c>
      <c r="K1190" s="308"/>
      <c r="L1190" s="309"/>
      <c r="M1190" s="308"/>
      <c r="N1190" s="303"/>
      <c r="O1190" s="305"/>
      <c r="P1190" s="305"/>
      <c r="Q1190" s="299"/>
      <c r="R1190" s="299"/>
      <c r="S1190" s="299"/>
    </row>
    <row r="1191" spans="1:19" ht="13.5" customHeight="1" x14ac:dyDescent="0.2">
      <c r="A1191" s="302" t="str">
        <f>IF(B1191="","",ROW()-ROW($A$3)+'Diário 1º PA'!$P$1)</f>
        <v/>
      </c>
      <c r="B1191" s="303"/>
      <c r="C1191" s="304"/>
      <c r="D1191" s="305"/>
      <c r="E1191" s="306"/>
      <c r="F1191" s="307"/>
      <c r="G1191" s="305"/>
      <c r="H1191" s="305"/>
      <c r="I1191" s="306"/>
      <c r="J1191" s="308" t="str">
        <f t="shared" si="4"/>
        <v/>
      </c>
      <c r="K1191" s="308"/>
      <c r="L1191" s="309"/>
      <c r="M1191" s="308"/>
      <c r="N1191" s="303"/>
      <c r="O1191" s="305"/>
      <c r="P1191" s="305"/>
      <c r="Q1191" s="299"/>
      <c r="R1191" s="299"/>
      <c r="S1191" s="299"/>
    </row>
    <row r="1192" spans="1:19" ht="13.5" customHeight="1" x14ac:dyDescent="0.2">
      <c r="A1192" s="302" t="str">
        <f>IF(B1192="","",ROW()-ROW($A$3)+'Diário 1º PA'!$P$1)</f>
        <v/>
      </c>
      <c r="B1192" s="303"/>
      <c r="C1192" s="304"/>
      <c r="D1192" s="305"/>
      <c r="E1192" s="306"/>
      <c r="F1192" s="307"/>
      <c r="G1192" s="305"/>
      <c r="H1192" s="305"/>
      <c r="I1192" s="306"/>
      <c r="J1192" s="308" t="str">
        <f t="shared" si="4"/>
        <v/>
      </c>
      <c r="K1192" s="308"/>
      <c r="L1192" s="309"/>
      <c r="M1192" s="308"/>
      <c r="N1192" s="303"/>
      <c r="O1192" s="305"/>
      <c r="P1192" s="305"/>
      <c r="Q1192" s="299"/>
      <c r="R1192" s="299"/>
      <c r="S1192" s="299"/>
    </row>
    <row r="1193" spans="1:19" ht="13.5" customHeight="1" x14ac:dyDescent="0.2">
      <c r="A1193" s="302" t="str">
        <f>IF(B1193="","",ROW()-ROW($A$3)+'Diário 1º PA'!$P$1)</f>
        <v/>
      </c>
      <c r="B1193" s="303"/>
      <c r="C1193" s="304"/>
      <c r="D1193" s="305"/>
      <c r="E1193" s="306"/>
      <c r="F1193" s="307"/>
      <c r="G1193" s="305"/>
      <c r="H1193" s="305"/>
      <c r="I1193" s="306"/>
      <c r="J1193" s="308" t="str">
        <f t="shared" si="4"/>
        <v/>
      </c>
      <c r="K1193" s="308"/>
      <c r="L1193" s="309"/>
      <c r="M1193" s="308"/>
      <c r="N1193" s="303"/>
      <c r="O1193" s="305"/>
      <c r="P1193" s="305"/>
      <c r="Q1193" s="299"/>
      <c r="R1193" s="299"/>
      <c r="S1193" s="299"/>
    </row>
    <row r="1194" spans="1:19" ht="13.5" customHeight="1" x14ac:dyDescent="0.2">
      <c r="A1194" s="302" t="str">
        <f>IF(B1194="","",ROW()-ROW($A$3)+'Diário 1º PA'!$P$1)</f>
        <v/>
      </c>
      <c r="B1194" s="303"/>
      <c r="C1194" s="304"/>
      <c r="D1194" s="305"/>
      <c r="E1194" s="306"/>
      <c r="F1194" s="307"/>
      <c r="G1194" s="305"/>
      <c r="H1194" s="305"/>
      <c r="I1194" s="306"/>
      <c r="J1194" s="308" t="str">
        <f t="shared" si="4"/>
        <v/>
      </c>
      <c r="K1194" s="308"/>
      <c r="L1194" s="309"/>
      <c r="M1194" s="308"/>
      <c r="N1194" s="303"/>
      <c r="O1194" s="305"/>
      <c r="P1194" s="305"/>
      <c r="Q1194" s="299"/>
      <c r="R1194" s="299"/>
      <c r="S1194" s="299"/>
    </row>
    <row r="1195" spans="1:19" ht="13.5" customHeight="1" x14ac:dyDescent="0.2">
      <c r="A1195" s="302" t="str">
        <f>IF(B1195="","",ROW()-ROW($A$3)+'Diário 1º PA'!$P$1)</f>
        <v/>
      </c>
      <c r="B1195" s="303"/>
      <c r="C1195" s="304"/>
      <c r="D1195" s="305"/>
      <c r="E1195" s="306"/>
      <c r="F1195" s="307"/>
      <c r="G1195" s="305"/>
      <c r="H1195" s="305"/>
      <c r="I1195" s="306"/>
      <c r="J1195" s="308" t="str">
        <f t="shared" si="4"/>
        <v/>
      </c>
      <c r="K1195" s="308"/>
      <c r="L1195" s="309"/>
      <c r="M1195" s="308"/>
      <c r="N1195" s="303"/>
      <c r="O1195" s="305"/>
      <c r="P1195" s="305"/>
      <c r="Q1195" s="299"/>
      <c r="R1195" s="299"/>
      <c r="S1195" s="299"/>
    </row>
    <row r="1196" spans="1:19" ht="13.5" customHeight="1" x14ac:dyDescent="0.2">
      <c r="A1196" s="302" t="str">
        <f>IF(B1196="","",ROW()-ROW($A$3)+'Diário 1º PA'!$P$1)</f>
        <v/>
      </c>
      <c r="B1196" s="303"/>
      <c r="C1196" s="304"/>
      <c r="D1196" s="305"/>
      <c r="E1196" s="306"/>
      <c r="F1196" s="307"/>
      <c r="G1196" s="305"/>
      <c r="H1196" s="305"/>
      <c r="I1196" s="306"/>
      <c r="J1196" s="308" t="str">
        <f t="shared" si="4"/>
        <v/>
      </c>
      <c r="K1196" s="308"/>
      <c r="L1196" s="309"/>
      <c r="M1196" s="308"/>
      <c r="N1196" s="303"/>
      <c r="O1196" s="305"/>
      <c r="P1196" s="305"/>
      <c r="Q1196" s="299"/>
      <c r="R1196" s="299"/>
      <c r="S1196" s="299"/>
    </row>
    <row r="1197" spans="1:19" ht="13.5" customHeight="1" x14ac:dyDescent="0.2">
      <c r="A1197" s="302" t="str">
        <f>IF(B1197="","",ROW()-ROW($A$3)+'Diário 1º PA'!$P$1)</f>
        <v/>
      </c>
      <c r="B1197" s="303"/>
      <c r="C1197" s="304"/>
      <c r="D1197" s="305"/>
      <c r="E1197" s="306"/>
      <c r="F1197" s="307"/>
      <c r="G1197" s="305"/>
      <c r="H1197" s="305"/>
      <c r="I1197" s="306"/>
      <c r="J1197" s="308" t="str">
        <f t="shared" si="4"/>
        <v/>
      </c>
      <c r="K1197" s="308"/>
      <c r="L1197" s="309"/>
      <c r="M1197" s="308"/>
      <c r="N1197" s="303"/>
      <c r="O1197" s="305"/>
      <c r="P1197" s="305"/>
      <c r="Q1197" s="299"/>
      <c r="R1197" s="299"/>
      <c r="S1197" s="299"/>
    </row>
    <row r="1198" spans="1:19" ht="13.5" customHeight="1" x14ac:dyDescent="0.2">
      <c r="A1198" s="302" t="str">
        <f>IF(B1198="","",ROW()-ROW($A$3)+'Diário 1º PA'!$P$1)</f>
        <v/>
      </c>
      <c r="B1198" s="303"/>
      <c r="C1198" s="304"/>
      <c r="D1198" s="305"/>
      <c r="E1198" s="306"/>
      <c r="F1198" s="307"/>
      <c r="G1198" s="305"/>
      <c r="H1198" s="305"/>
      <c r="I1198" s="306"/>
      <c r="J1198" s="308" t="str">
        <f t="shared" si="4"/>
        <v/>
      </c>
      <c r="K1198" s="308"/>
      <c r="L1198" s="309"/>
      <c r="M1198" s="308"/>
      <c r="N1198" s="303"/>
      <c r="O1198" s="305"/>
      <c r="P1198" s="305"/>
      <c r="Q1198" s="299"/>
      <c r="R1198" s="299"/>
      <c r="S1198" s="299"/>
    </row>
    <row r="1199" spans="1:19" ht="13.5" customHeight="1" x14ac:dyDescent="0.2">
      <c r="A1199" s="302" t="str">
        <f>IF(B1199="","",ROW()-ROW($A$3)+'Diário 1º PA'!$P$1)</f>
        <v/>
      </c>
      <c r="B1199" s="303"/>
      <c r="C1199" s="304"/>
      <c r="D1199" s="305"/>
      <c r="E1199" s="306"/>
      <c r="F1199" s="307"/>
      <c r="G1199" s="305"/>
      <c r="H1199" s="305"/>
      <c r="I1199" s="306"/>
      <c r="J1199" s="308" t="str">
        <f t="shared" si="4"/>
        <v/>
      </c>
      <c r="K1199" s="308"/>
      <c r="L1199" s="309"/>
      <c r="M1199" s="308"/>
      <c r="N1199" s="303"/>
      <c r="O1199" s="305"/>
      <c r="P1199" s="305"/>
      <c r="Q1199" s="299"/>
      <c r="R1199" s="299"/>
      <c r="S1199" s="299"/>
    </row>
    <row r="1200" spans="1:19" ht="13.5" customHeight="1" x14ac:dyDescent="0.2">
      <c r="A1200" s="302" t="str">
        <f>IF(B1200="","",ROW()-ROW($A$3)+'Diário 1º PA'!$P$1)</f>
        <v/>
      </c>
      <c r="B1200" s="303"/>
      <c r="C1200" s="304"/>
      <c r="D1200" s="305"/>
      <c r="E1200" s="306"/>
      <c r="F1200" s="307"/>
      <c r="G1200" s="305"/>
      <c r="H1200" s="305"/>
      <c r="I1200" s="306"/>
      <c r="J1200" s="308" t="str">
        <f t="shared" si="4"/>
        <v/>
      </c>
      <c r="K1200" s="308"/>
      <c r="L1200" s="309"/>
      <c r="M1200" s="308"/>
      <c r="N1200" s="303"/>
      <c r="O1200" s="305"/>
      <c r="P1200" s="305"/>
      <c r="Q1200" s="299"/>
      <c r="R1200" s="299"/>
      <c r="S1200" s="299"/>
    </row>
    <row r="1201" spans="1:19" ht="13.5" customHeight="1" x14ac:dyDescent="0.2">
      <c r="A1201" s="302" t="str">
        <f>IF(B1201="","",ROW()-ROW($A$3)+'Diário 1º PA'!$P$1)</f>
        <v/>
      </c>
      <c r="B1201" s="303"/>
      <c r="C1201" s="304"/>
      <c r="D1201" s="305"/>
      <c r="E1201" s="306"/>
      <c r="F1201" s="307"/>
      <c r="G1201" s="305"/>
      <c r="H1201" s="305"/>
      <c r="I1201" s="306"/>
      <c r="J1201" s="308" t="str">
        <f t="shared" si="4"/>
        <v/>
      </c>
      <c r="K1201" s="308"/>
      <c r="L1201" s="309"/>
      <c r="M1201" s="308"/>
      <c r="N1201" s="303"/>
      <c r="O1201" s="305"/>
      <c r="P1201" s="305"/>
      <c r="Q1201" s="299"/>
      <c r="R1201" s="299"/>
      <c r="S1201" s="299"/>
    </row>
    <row r="1202" spans="1:19" ht="13.5" customHeight="1" x14ac:dyDescent="0.2">
      <c r="A1202" s="302" t="str">
        <f>IF(B1202="","",ROW()-ROW($A$3)+'Diário 1º PA'!$P$1)</f>
        <v/>
      </c>
      <c r="B1202" s="303"/>
      <c r="C1202" s="304"/>
      <c r="D1202" s="305"/>
      <c r="E1202" s="306"/>
      <c r="F1202" s="307"/>
      <c r="G1202" s="305"/>
      <c r="H1202" s="305"/>
      <c r="I1202" s="306"/>
      <c r="J1202" s="308" t="str">
        <f t="shared" si="4"/>
        <v/>
      </c>
      <c r="K1202" s="308"/>
      <c r="L1202" s="309"/>
      <c r="M1202" s="308"/>
      <c r="N1202" s="303"/>
      <c r="O1202" s="305"/>
      <c r="P1202" s="305"/>
      <c r="Q1202" s="299"/>
      <c r="R1202" s="299"/>
      <c r="S1202" s="299"/>
    </row>
    <row r="1203" spans="1:19" ht="13.5" customHeight="1" x14ac:dyDescent="0.2">
      <c r="A1203" s="302" t="str">
        <f>IF(B1203="","",ROW()-ROW($A$3)+'Diário 1º PA'!$P$1)</f>
        <v/>
      </c>
      <c r="B1203" s="303"/>
      <c r="C1203" s="304"/>
      <c r="D1203" s="305"/>
      <c r="E1203" s="306"/>
      <c r="F1203" s="307"/>
      <c r="G1203" s="305"/>
      <c r="H1203" s="305"/>
      <c r="I1203" s="306"/>
      <c r="J1203" s="308" t="str">
        <f t="shared" si="4"/>
        <v/>
      </c>
      <c r="K1203" s="308"/>
      <c r="L1203" s="309"/>
      <c r="M1203" s="308"/>
      <c r="N1203" s="303"/>
      <c r="O1203" s="305"/>
      <c r="P1203" s="305"/>
      <c r="Q1203" s="299"/>
      <c r="R1203" s="299"/>
      <c r="S1203" s="299"/>
    </row>
    <row r="1204" spans="1:19" ht="13.5" customHeight="1" x14ac:dyDescent="0.2">
      <c r="A1204" s="302" t="str">
        <f>IF(B1204="","",ROW()-ROW($A$3)+'Diário 1º PA'!$P$1)</f>
        <v/>
      </c>
      <c r="B1204" s="303"/>
      <c r="C1204" s="304"/>
      <c r="D1204" s="305"/>
      <c r="E1204" s="306"/>
      <c r="F1204" s="307"/>
      <c r="G1204" s="305"/>
      <c r="H1204" s="305"/>
      <c r="I1204" s="306"/>
      <c r="J1204" s="308" t="str">
        <f t="shared" si="4"/>
        <v/>
      </c>
      <c r="K1204" s="308"/>
      <c r="L1204" s="309"/>
      <c r="M1204" s="308"/>
      <c r="N1204" s="303"/>
      <c r="O1204" s="305"/>
      <c r="P1204" s="305"/>
      <c r="Q1204" s="299"/>
      <c r="R1204" s="299"/>
      <c r="S1204" s="299"/>
    </row>
    <row r="1205" spans="1:19" ht="13.5" customHeight="1" x14ac:dyDescent="0.2">
      <c r="A1205" s="302" t="str">
        <f>IF(B1205="","",ROW()-ROW($A$3)+'Diário 1º PA'!$P$1)</f>
        <v/>
      </c>
      <c r="B1205" s="303"/>
      <c r="C1205" s="304"/>
      <c r="D1205" s="305"/>
      <c r="E1205" s="306"/>
      <c r="F1205" s="307"/>
      <c r="G1205" s="305"/>
      <c r="H1205" s="305"/>
      <c r="I1205" s="306"/>
      <c r="J1205" s="308" t="str">
        <f t="shared" si="4"/>
        <v/>
      </c>
      <c r="K1205" s="308"/>
      <c r="L1205" s="309"/>
      <c r="M1205" s="308"/>
      <c r="N1205" s="303"/>
      <c r="O1205" s="305"/>
      <c r="P1205" s="305"/>
      <c r="Q1205" s="299"/>
      <c r="R1205" s="299"/>
      <c r="S1205" s="299"/>
    </row>
    <row r="1206" spans="1:19" ht="13.5" customHeight="1" x14ac:dyDescent="0.2">
      <c r="A1206" s="302" t="str">
        <f>IF(B1206="","",ROW()-ROW($A$3)+'Diário 1º PA'!$P$1)</f>
        <v/>
      </c>
      <c r="B1206" s="303"/>
      <c r="C1206" s="304"/>
      <c r="D1206" s="305"/>
      <c r="E1206" s="306"/>
      <c r="F1206" s="307"/>
      <c r="G1206" s="305"/>
      <c r="H1206" s="305"/>
      <c r="I1206" s="306"/>
      <c r="J1206" s="308" t="str">
        <f t="shared" si="4"/>
        <v/>
      </c>
      <c r="K1206" s="308"/>
      <c r="L1206" s="309"/>
      <c r="M1206" s="308"/>
      <c r="N1206" s="303"/>
      <c r="O1206" s="305"/>
      <c r="P1206" s="305"/>
      <c r="Q1206" s="299"/>
      <c r="R1206" s="299"/>
      <c r="S1206" s="299"/>
    </row>
    <row r="1207" spans="1:19" ht="13.5" customHeight="1" x14ac:dyDescent="0.2">
      <c r="A1207" s="302" t="str">
        <f>IF(B1207="","",ROW()-ROW($A$3)+'Diário 1º PA'!$P$1)</f>
        <v/>
      </c>
      <c r="B1207" s="303"/>
      <c r="C1207" s="304"/>
      <c r="D1207" s="305"/>
      <c r="E1207" s="306"/>
      <c r="F1207" s="307"/>
      <c r="G1207" s="305"/>
      <c r="H1207" s="305"/>
      <c r="I1207" s="306"/>
      <c r="J1207" s="308" t="str">
        <f t="shared" si="4"/>
        <v/>
      </c>
      <c r="K1207" s="308"/>
      <c r="L1207" s="309"/>
      <c r="M1207" s="308"/>
      <c r="N1207" s="303"/>
      <c r="O1207" s="305"/>
      <c r="P1207" s="305"/>
      <c r="Q1207" s="299"/>
      <c r="R1207" s="299"/>
      <c r="S1207" s="299"/>
    </row>
    <row r="1208" spans="1:19" ht="13.5" customHeight="1" x14ac:dyDescent="0.2">
      <c r="A1208" s="302" t="str">
        <f>IF(B1208="","",ROW()-ROW($A$3)+'Diário 1º PA'!$P$1)</f>
        <v/>
      </c>
      <c r="B1208" s="303"/>
      <c r="C1208" s="304"/>
      <c r="D1208" s="305"/>
      <c r="E1208" s="306"/>
      <c r="F1208" s="307"/>
      <c r="G1208" s="305"/>
      <c r="H1208" s="305"/>
      <c r="I1208" s="306"/>
      <c r="J1208" s="308" t="str">
        <f t="shared" si="4"/>
        <v/>
      </c>
      <c r="K1208" s="308"/>
      <c r="L1208" s="309"/>
      <c r="M1208" s="308"/>
      <c r="N1208" s="303"/>
      <c r="O1208" s="305"/>
      <c r="P1208" s="305"/>
      <c r="Q1208" s="299"/>
      <c r="R1208" s="299"/>
      <c r="S1208" s="299"/>
    </row>
    <row r="1209" spans="1:19" ht="13.5" customHeight="1" x14ac:dyDescent="0.2">
      <c r="A1209" s="302" t="str">
        <f>IF(B1209="","",ROW()-ROW($A$3)+'Diário 1º PA'!$P$1)</f>
        <v/>
      </c>
      <c r="B1209" s="303"/>
      <c r="C1209" s="304"/>
      <c r="D1209" s="305"/>
      <c r="E1209" s="306"/>
      <c r="F1209" s="307"/>
      <c r="G1209" s="305"/>
      <c r="H1209" s="305"/>
      <c r="I1209" s="306"/>
      <c r="J1209" s="308" t="str">
        <f t="shared" si="4"/>
        <v/>
      </c>
      <c r="K1209" s="308"/>
      <c r="L1209" s="309"/>
      <c r="M1209" s="308"/>
      <c r="N1209" s="303"/>
      <c r="O1209" s="305"/>
      <c r="P1209" s="305"/>
      <c r="Q1209" s="299"/>
      <c r="R1209" s="299"/>
      <c r="S1209" s="299"/>
    </row>
    <row r="1210" spans="1:19" ht="13.5" customHeight="1" x14ac:dyDescent="0.2">
      <c r="A1210" s="302" t="str">
        <f>IF(B1210="","",ROW()-ROW($A$3)+'Diário 1º PA'!$P$1)</f>
        <v/>
      </c>
      <c r="B1210" s="303"/>
      <c r="C1210" s="304"/>
      <c r="D1210" s="305"/>
      <c r="E1210" s="306"/>
      <c r="F1210" s="307"/>
      <c r="G1210" s="305"/>
      <c r="H1210" s="305"/>
      <c r="I1210" s="306"/>
      <c r="J1210" s="308" t="str">
        <f t="shared" si="4"/>
        <v/>
      </c>
      <c r="K1210" s="308"/>
      <c r="L1210" s="309"/>
      <c r="M1210" s="308"/>
      <c r="N1210" s="303"/>
      <c r="O1210" s="305"/>
      <c r="P1210" s="305"/>
      <c r="Q1210" s="299"/>
      <c r="R1210" s="299"/>
      <c r="S1210" s="299"/>
    </row>
    <row r="1211" spans="1:19" ht="13.5" customHeight="1" x14ac:dyDescent="0.2">
      <c r="A1211" s="302" t="str">
        <f>IF(B1211="","",ROW()-ROW($A$3)+'Diário 1º PA'!$P$1)</f>
        <v/>
      </c>
      <c r="B1211" s="303"/>
      <c r="C1211" s="304"/>
      <c r="D1211" s="305"/>
      <c r="E1211" s="306"/>
      <c r="F1211" s="307"/>
      <c r="G1211" s="305"/>
      <c r="H1211" s="305"/>
      <c r="I1211" s="306"/>
      <c r="J1211" s="308" t="str">
        <f t="shared" si="4"/>
        <v/>
      </c>
      <c r="K1211" s="308"/>
      <c r="L1211" s="309"/>
      <c r="M1211" s="308"/>
      <c r="N1211" s="303"/>
      <c r="O1211" s="305"/>
      <c r="P1211" s="305"/>
      <c r="Q1211" s="299"/>
      <c r="R1211" s="299"/>
      <c r="S1211" s="299"/>
    </row>
    <row r="1212" spans="1:19" ht="13.5" customHeight="1" x14ac:dyDescent="0.2">
      <c r="A1212" s="302" t="str">
        <f>IF(B1212="","",ROW()-ROW($A$3)+'Diário 1º PA'!$P$1)</f>
        <v/>
      </c>
      <c r="B1212" s="303"/>
      <c r="C1212" s="304"/>
      <c r="D1212" s="305"/>
      <c r="E1212" s="306"/>
      <c r="F1212" s="307"/>
      <c r="G1212" s="305"/>
      <c r="H1212" s="305"/>
      <c r="I1212" s="306"/>
      <c r="J1212" s="308" t="str">
        <f t="shared" si="4"/>
        <v/>
      </c>
      <c r="K1212" s="308"/>
      <c r="L1212" s="309"/>
      <c r="M1212" s="308"/>
      <c r="N1212" s="303"/>
      <c r="O1212" s="305"/>
      <c r="P1212" s="305"/>
      <c r="Q1212" s="299"/>
      <c r="R1212" s="299"/>
      <c r="S1212" s="299"/>
    </row>
    <row r="1213" spans="1:19" ht="13.5" customHeight="1" x14ac:dyDescent="0.2">
      <c r="A1213" s="302" t="str">
        <f>IF(B1213="","",ROW()-ROW($A$3)+'Diário 1º PA'!$P$1)</f>
        <v/>
      </c>
      <c r="B1213" s="303"/>
      <c r="C1213" s="304"/>
      <c r="D1213" s="305"/>
      <c r="E1213" s="306"/>
      <c r="F1213" s="307"/>
      <c r="G1213" s="305"/>
      <c r="H1213" s="305"/>
      <c r="I1213" s="306"/>
      <c r="J1213" s="308" t="str">
        <f t="shared" si="4"/>
        <v/>
      </c>
      <c r="K1213" s="308"/>
      <c r="L1213" s="309"/>
      <c r="M1213" s="308"/>
      <c r="N1213" s="303"/>
      <c r="O1213" s="305"/>
      <c r="P1213" s="305"/>
      <c r="Q1213" s="299"/>
      <c r="R1213" s="299"/>
      <c r="S1213" s="299"/>
    </row>
    <row r="1214" spans="1:19" ht="13.5" customHeight="1" x14ac:dyDescent="0.2">
      <c r="A1214" s="302" t="str">
        <f>IF(B1214="","",ROW()-ROW($A$3)+'Diário 1º PA'!$P$1)</f>
        <v/>
      </c>
      <c r="B1214" s="303"/>
      <c r="C1214" s="304"/>
      <c r="D1214" s="305"/>
      <c r="E1214" s="306"/>
      <c r="F1214" s="307"/>
      <c r="G1214" s="305"/>
      <c r="H1214" s="305"/>
      <c r="I1214" s="306"/>
      <c r="J1214" s="308" t="str">
        <f t="shared" si="4"/>
        <v/>
      </c>
      <c r="K1214" s="308"/>
      <c r="L1214" s="309"/>
      <c r="M1214" s="308"/>
      <c r="N1214" s="303"/>
      <c r="O1214" s="305"/>
      <c r="P1214" s="305"/>
      <c r="Q1214" s="299"/>
      <c r="R1214" s="299"/>
      <c r="S1214" s="299"/>
    </row>
    <row r="1215" spans="1:19" ht="13.5" customHeight="1" x14ac:dyDescent="0.2">
      <c r="A1215" s="302" t="str">
        <f>IF(B1215="","",ROW()-ROW($A$3)+'Diário 1º PA'!$P$1)</f>
        <v/>
      </c>
      <c r="B1215" s="303"/>
      <c r="C1215" s="304"/>
      <c r="D1215" s="305"/>
      <c r="E1215" s="306"/>
      <c r="F1215" s="307"/>
      <c r="G1215" s="305"/>
      <c r="H1215" s="305"/>
      <c r="I1215" s="306"/>
      <c r="J1215" s="308" t="str">
        <f t="shared" si="4"/>
        <v/>
      </c>
      <c r="K1215" s="308"/>
      <c r="L1215" s="309"/>
      <c r="M1215" s="308"/>
      <c r="N1215" s="303"/>
      <c r="O1215" s="305"/>
      <c r="P1215" s="305"/>
      <c r="Q1215" s="299"/>
      <c r="R1215" s="299"/>
      <c r="S1215" s="299"/>
    </row>
    <row r="1216" spans="1:19" ht="13.5" customHeight="1" x14ac:dyDescent="0.2">
      <c r="A1216" s="302" t="str">
        <f>IF(B1216="","",ROW()-ROW($A$3)+'Diário 1º PA'!$P$1)</f>
        <v/>
      </c>
      <c r="B1216" s="303"/>
      <c r="C1216" s="304"/>
      <c r="D1216" s="305"/>
      <c r="E1216" s="306"/>
      <c r="F1216" s="307"/>
      <c r="G1216" s="305"/>
      <c r="H1216" s="305"/>
      <c r="I1216" s="306"/>
      <c r="J1216" s="308" t="str">
        <f t="shared" si="4"/>
        <v/>
      </c>
      <c r="K1216" s="308"/>
      <c r="L1216" s="309"/>
      <c r="M1216" s="308"/>
      <c r="N1216" s="303"/>
      <c r="O1216" s="305"/>
      <c r="P1216" s="305"/>
      <c r="Q1216" s="299"/>
      <c r="R1216" s="299"/>
      <c r="S1216" s="299"/>
    </row>
    <row r="1217" spans="1:19" ht="13.5" customHeight="1" x14ac:dyDescent="0.2">
      <c r="A1217" s="302" t="str">
        <f>IF(B1217="","",ROW()-ROW($A$3)+'Diário 1º PA'!$P$1)</f>
        <v/>
      </c>
      <c r="B1217" s="303"/>
      <c r="C1217" s="304"/>
      <c r="D1217" s="305"/>
      <c r="E1217" s="306"/>
      <c r="F1217" s="307"/>
      <c r="G1217" s="305"/>
      <c r="H1217" s="305"/>
      <c r="I1217" s="306"/>
      <c r="J1217" s="308" t="str">
        <f t="shared" si="4"/>
        <v/>
      </c>
      <c r="K1217" s="308"/>
      <c r="L1217" s="309"/>
      <c r="M1217" s="308"/>
      <c r="N1217" s="303"/>
      <c r="O1217" s="305"/>
      <c r="P1217" s="305"/>
      <c r="Q1217" s="299"/>
      <c r="R1217" s="299"/>
      <c r="S1217" s="299"/>
    </row>
    <row r="1218" spans="1:19" ht="13.5" customHeight="1" x14ac:dyDescent="0.2">
      <c r="A1218" s="302" t="str">
        <f>IF(B1218="","",ROW()-ROW($A$3)+'Diário 1º PA'!$P$1)</f>
        <v/>
      </c>
      <c r="B1218" s="303"/>
      <c r="C1218" s="304"/>
      <c r="D1218" s="305"/>
      <c r="E1218" s="306"/>
      <c r="F1218" s="307"/>
      <c r="G1218" s="305"/>
      <c r="H1218" s="305"/>
      <c r="I1218" s="306"/>
      <c r="J1218" s="308" t="str">
        <f t="shared" si="4"/>
        <v/>
      </c>
      <c r="K1218" s="308"/>
      <c r="L1218" s="309"/>
      <c r="M1218" s="308"/>
      <c r="N1218" s="303"/>
      <c r="O1218" s="305"/>
      <c r="P1218" s="305"/>
      <c r="Q1218" s="299"/>
      <c r="R1218" s="299"/>
      <c r="S1218" s="299"/>
    </row>
    <row r="1219" spans="1:19" ht="13.5" customHeight="1" x14ac:dyDescent="0.2">
      <c r="A1219" s="302" t="str">
        <f>IF(B1219="","",ROW()-ROW($A$3)+'Diário 1º PA'!$P$1)</f>
        <v/>
      </c>
      <c r="B1219" s="303"/>
      <c r="C1219" s="304"/>
      <c r="D1219" s="305"/>
      <c r="E1219" s="306"/>
      <c r="F1219" s="307"/>
      <c r="G1219" s="305"/>
      <c r="H1219" s="305"/>
      <c r="I1219" s="306"/>
      <c r="J1219" s="308" t="str">
        <f t="shared" si="4"/>
        <v/>
      </c>
      <c r="K1219" s="308"/>
      <c r="L1219" s="309"/>
      <c r="M1219" s="308"/>
      <c r="N1219" s="303"/>
      <c r="O1219" s="305"/>
      <c r="P1219" s="305"/>
      <c r="Q1219" s="299"/>
      <c r="R1219" s="299"/>
      <c r="S1219" s="299"/>
    </row>
    <row r="1220" spans="1:19" ht="13.5" customHeight="1" x14ac:dyDescent="0.2">
      <c r="A1220" s="302" t="str">
        <f>IF(B1220="","",ROW()-ROW($A$3)+'Diário 1º PA'!$P$1)</f>
        <v/>
      </c>
      <c r="B1220" s="303"/>
      <c r="C1220" s="304"/>
      <c r="D1220" s="305"/>
      <c r="E1220" s="306"/>
      <c r="F1220" s="307"/>
      <c r="G1220" s="305"/>
      <c r="H1220" s="305"/>
      <c r="I1220" s="306"/>
      <c r="J1220" s="308" t="str">
        <f t="shared" si="4"/>
        <v/>
      </c>
      <c r="K1220" s="308"/>
      <c r="L1220" s="309"/>
      <c r="M1220" s="308"/>
      <c r="N1220" s="303"/>
      <c r="O1220" s="305"/>
      <c r="P1220" s="305"/>
      <c r="Q1220" s="299"/>
      <c r="R1220" s="299"/>
      <c r="S1220" s="299"/>
    </row>
    <row r="1221" spans="1:19" ht="13.5" customHeight="1" x14ac:dyDescent="0.2">
      <c r="A1221" s="302" t="str">
        <f>IF(B1221="","",ROW()-ROW($A$3)+'Diário 1º PA'!$P$1)</f>
        <v/>
      </c>
      <c r="B1221" s="303"/>
      <c r="C1221" s="304"/>
      <c r="D1221" s="305"/>
      <c r="E1221" s="306"/>
      <c r="F1221" s="307"/>
      <c r="G1221" s="305"/>
      <c r="H1221" s="305"/>
      <c r="I1221" s="306"/>
      <c r="J1221" s="308" t="str">
        <f t="shared" si="4"/>
        <v/>
      </c>
      <c r="K1221" s="308"/>
      <c r="L1221" s="309"/>
      <c r="M1221" s="308"/>
      <c r="N1221" s="303"/>
      <c r="O1221" s="305"/>
      <c r="P1221" s="305"/>
      <c r="Q1221" s="299"/>
      <c r="R1221" s="299"/>
      <c r="S1221" s="299"/>
    </row>
    <row r="1222" spans="1:19" ht="13.5" customHeight="1" x14ac:dyDescent="0.2">
      <c r="A1222" s="302" t="str">
        <f>IF(B1222="","",ROW()-ROW($A$3)+'Diário 1º PA'!$P$1)</f>
        <v/>
      </c>
      <c r="B1222" s="303"/>
      <c r="C1222" s="304"/>
      <c r="D1222" s="305"/>
      <c r="E1222" s="306"/>
      <c r="F1222" s="307"/>
      <c r="G1222" s="305"/>
      <c r="H1222" s="305"/>
      <c r="I1222" s="306"/>
      <c r="J1222" s="308" t="str">
        <f t="shared" si="4"/>
        <v/>
      </c>
      <c r="K1222" s="308"/>
      <c r="L1222" s="309"/>
      <c r="M1222" s="308"/>
      <c r="N1222" s="303"/>
      <c r="O1222" s="305"/>
      <c r="P1222" s="305"/>
      <c r="Q1222" s="299"/>
      <c r="R1222" s="299"/>
      <c r="S1222" s="299"/>
    </row>
    <row r="1223" spans="1:19" ht="13.5" customHeight="1" x14ac:dyDescent="0.2">
      <c r="A1223" s="302" t="str">
        <f>IF(B1223="","",ROW()-ROW($A$3)+'Diário 1º PA'!$P$1)</f>
        <v/>
      </c>
      <c r="B1223" s="303"/>
      <c r="C1223" s="304"/>
      <c r="D1223" s="305"/>
      <c r="E1223" s="306"/>
      <c r="F1223" s="307"/>
      <c r="G1223" s="305"/>
      <c r="H1223" s="305"/>
      <c r="I1223" s="306"/>
      <c r="J1223" s="308" t="str">
        <f t="shared" si="4"/>
        <v/>
      </c>
      <c r="K1223" s="308"/>
      <c r="L1223" s="309"/>
      <c r="M1223" s="308"/>
      <c r="N1223" s="303"/>
      <c r="O1223" s="305"/>
      <c r="P1223" s="305"/>
      <c r="Q1223" s="299"/>
      <c r="R1223" s="299"/>
      <c r="S1223" s="299"/>
    </row>
    <row r="1224" spans="1:19" ht="13.5" customHeight="1" x14ac:dyDescent="0.2">
      <c r="A1224" s="302" t="str">
        <f>IF(B1224="","",ROW()-ROW($A$3)+'Diário 1º PA'!$P$1)</f>
        <v/>
      </c>
      <c r="B1224" s="303"/>
      <c r="C1224" s="304"/>
      <c r="D1224" s="305"/>
      <c r="E1224" s="306"/>
      <c r="F1224" s="307"/>
      <c r="G1224" s="305"/>
      <c r="H1224" s="305"/>
      <c r="I1224" s="306"/>
      <c r="J1224" s="308" t="str">
        <f t="shared" si="4"/>
        <v/>
      </c>
      <c r="K1224" s="308"/>
      <c r="L1224" s="309"/>
      <c r="M1224" s="308"/>
      <c r="N1224" s="303"/>
      <c r="O1224" s="305"/>
      <c r="P1224" s="305"/>
      <c r="Q1224" s="299"/>
      <c r="R1224" s="299"/>
      <c r="S1224" s="299"/>
    </row>
    <row r="1225" spans="1:19" ht="13.5" customHeight="1" x14ac:dyDescent="0.2">
      <c r="A1225" s="302" t="str">
        <f>IF(B1225="","",ROW()-ROW($A$3)+'Diário 1º PA'!$P$1)</f>
        <v/>
      </c>
      <c r="B1225" s="303"/>
      <c r="C1225" s="304"/>
      <c r="D1225" s="305"/>
      <c r="E1225" s="306"/>
      <c r="F1225" s="307"/>
      <c r="G1225" s="305"/>
      <c r="H1225" s="305"/>
      <c r="I1225" s="306"/>
      <c r="J1225" s="308" t="str">
        <f t="shared" si="4"/>
        <v/>
      </c>
      <c r="K1225" s="308"/>
      <c r="L1225" s="309"/>
      <c r="M1225" s="308"/>
      <c r="N1225" s="303"/>
      <c r="O1225" s="305"/>
      <c r="P1225" s="305"/>
      <c r="Q1225" s="299"/>
      <c r="R1225" s="299"/>
      <c r="S1225" s="299"/>
    </row>
    <row r="1226" spans="1:19" ht="13.5" customHeight="1" x14ac:dyDescent="0.2">
      <c r="A1226" s="302" t="str">
        <f>IF(B1226="","",ROW()-ROW($A$3)+'Diário 1º PA'!$P$1)</f>
        <v/>
      </c>
      <c r="B1226" s="303"/>
      <c r="C1226" s="304"/>
      <c r="D1226" s="305"/>
      <c r="E1226" s="306"/>
      <c r="F1226" s="307"/>
      <c r="G1226" s="305"/>
      <c r="H1226" s="305"/>
      <c r="I1226" s="306"/>
      <c r="J1226" s="308" t="str">
        <f t="shared" si="4"/>
        <v/>
      </c>
      <c r="K1226" s="308"/>
      <c r="L1226" s="309"/>
      <c r="M1226" s="308"/>
      <c r="N1226" s="303"/>
      <c r="O1226" s="305"/>
      <c r="P1226" s="305"/>
      <c r="Q1226" s="299"/>
      <c r="R1226" s="299"/>
      <c r="S1226" s="299"/>
    </row>
    <row r="1227" spans="1:19" ht="13.5" customHeight="1" x14ac:dyDescent="0.2">
      <c r="A1227" s="302" t="str">
        <f>IF(B1227="","",ROW()-ROW($A$3)+'Diário 1º PA'!$P$1)</f>
        <v/>
      </c>
      <c r="B1227" s="303"/>
      <c r="C1227" s="304"/>
      <c r="D1227" s="305"/>
      <c r="E1227" s="306"/>
      <c r="F1227" s="307"/>
      <c r="G1227" s="305"/>
      <c r="H1227" s="305"/>
      <c r="I1227" s="306"/>
      <c r="J1227" s="308" t="str">
        <f t="shared" si="4"/>
        <v/>
      </c>
      <c r="K1227" s="308"/>
      <c r="L1227" s="309"/>
      <c r="M1227" s="308"/>
      <c r="N1227" s="303"/>
      <c r="O1227" s="305"/>
      <c r="P1227" s="305"/>
      <c r="Q1227" s="299"/>
      <c r="R1227" s="299"/>
      <c r="S1227" s="299"/>
    </row>
    <row r="1228" spans="1:19" ht="13.5" customHeight="1" x14ac:dyDescent="0.2">
      <c r="A1228" s="302" t="str">
        <f>IF(B1228="","",ROW()-ROW($A$3)+'Diário 1º PA'!$P$1)</f>
        <v/>
      </c>
      <c r="B1228" s="303"/>
      <c r="C1228" s="304"/>
      <c r="D1228" s="305"/>
      <c r="E1228" s="306"/>
      <c r="F1228" s="307"/>
      <c r="G1228" s="305"/>
      <c r="H1228" s="305"/>
      <c r="I1228" s="306"/>
      <c r="J1228" s="308" t="str">
        <f t="shared" si="4"/>
        <v/>
      </c>
      <c r="K1228" s="308"/>
      <c r="L1228" s="309"/>
      <c r="M1228" s="308"/>
      <c r="N1228" s="303"/>
      <c r="O1228" s="305"/>
      <c r="P1228" s="305"/>
      <c r="Q1228" s="299"/>
      <c r="R1228" s="299"/>
      <c r="S1228" s="299"/>
    </row>
    <row r="1229" spans="1:19" ht="13.5" customHeight="1" x14ac:dyDescent="0.2">
      <c r="A1229" s="302" t="str">
        <f>IF(B1229="","",ROW()-ROW($A$3)+'Diário 1º PA'!$P$1)</f>
        <v/>
      </c>
      <c r="B1229" s="303"/>
      <c r="C1229" s="304"/>
      <c r="D1229" s="305"/>
      <c r="E1229" s="306"/>
      <c r="F1229" s="307"/>
      <c r="G1229" s="305"/>
      <c r="H1229" s="305"/>
      <c r="I1229" s="306"/>
      <c r="J1229" s="308" t="str">
        <f t="shared" si="4"/>
        <v/>
      </c>
      <c r="K1229" s="308"/>
      <c r="L1229" s="309"/>
      <c r="M1229" s="308"/>
      <c r="N1229" s="303"/>
      <c r="O1229" s="305"/>
      <c r="P1229" s="305"/>
      <c r="Q1229" s="299"/>
      <c r="R1229" s="299"/>
      <c r="S1229" s="299"/>
    </row>
    <row r="1230" spans="1:19" ht="13.5" customHeight="1" x14ac:dyDescent="0.2">
      <c r="A1230" s="302" t="str">
        <f>IF(B1230="","",ROW()-ROW($A$3)+'Diário 1º PA'!$P$1)</f>
        <v/>
      </c>
      <c r="B1230" s="303"/>
      <c r="C1230" s="304"/>
      <c r="D1230" s="305"/>
      <c r="E1230" s="306"/>
      <c r="F1230" s="307"/>
      <c r="G1230" s="305"/>
      <c r="H1230" s="305"/>
      <c r="I1230" s="306"/>
      <c r="J1230" s="308" t="str">
        <f t="shared" si="4"/>
        <v/>
      </c>
      <c r="K1230" s="308"/>
      <c r="L1230" s="309"/>
      <c r="M1230" s="308"/>
      <c r="N1230" s="303"/>
      <c r="O1230" s="305"/>
      <c r="P1230" s="305"/>
      <c r="Q1230" s="299"/>
      <c r="R1230" s="299"/>
      <c r="S1230" s="299"/>
    </row>
    <row r="1231" spans="1:19" ht="13.5" customHeight="1" x14ac:dyDescent="0.2">
      <c r="A1231" s="302" t="str">
        <f>IF(B1231="","",ROW()-ROW($A$3)+'Diário 1º PA'!$P$1)</f>
        <v/>
      </c>
      <c r="B1231" s="303"/>
      <c r="C1231" s="304"/>
      <c r="D1231" s="305"/>
      <c r="E1231" s="306"/>
      <c r="F1231" s="307"/>
      <c r="G1231" s="305"/>
      <c r="H1231" s="305"/>
      <c r="I1231" s="306"/>
      <c r="J1231" s="308" t="str">
        <f t="shared" si="4"/>
        <v/>
      </c>
      <c r="K1231" s="308"/>
      <c r="L1231" s="309"/>
      <c r="M1231" s="308"/>
      <c r="N1231" s="303"/>
      <c r="O1231" s="305"/>
      <c r="P1231" s="305"/>
      <c r="Q1231" s="299"/>
      <c r="R1231" s="299"/>
      <c r="S1231" s="299"/>
    </row>
    <row r="1232" spans="1:19" ht="13.5" customHeight="1" x14ac:dyDescent="0.2">
      <c r="A1232" s="302" t="str">
        <f>IF(B1232="","",ROW()-ROW($A$3)+'Diário 1º PA'!$P$1)</f>
        <v/>
      </c>
      <c r="B1232" s="303"/>
      <c r="C1232" s="304"/>
      <c r="D1232" s="305"/>
      <c r="E1232" s="306"/>
      <c r="F1232" s="307"/>
      <c r="G1232" s="305"/>
      <c r="H1232" s="305"/>
      <c r="I1232" s="306"/>
      <c r="J1232" s="308" t="str">
        <f t="shared" si="4"/>
        <v/>
      </c>
      <c r="K1232" s="308"/>
      <c r="L1232" s="309"/>
      <c r="M1232" s="308"/>
      <c r="N1232" s="303"/>
      <c r="O1232" s="305"/>
      <c r="P1232" s="305"/>
      <c r="Q1232" s="299"/>
      <c r="R1232" s="299"/>
      <c r="S1232" s="299"/>
    </row>
    <row r="1233" spans="1:19" ht="13.5" customHeight="1" x14ac:dyDescent="0.2">
      <c r="A1233" s="302" t="str">
        <f>IF(B1233="","",ROW()-ROW($A$3)+'Diário 1º PA'!$P$1)</f>
        <v/>
      </c>
      <c r="B1233" s="303"/>
      <c r="C1233" s="304"/>
      <c r="D1233" s="305"/>
      <c r="E1233" s="306"/>
      <c r="F1233" s="307"/>
      <c r="G1233" s="305"/>
      <c r="H1233" s="305"/>
      <c r="I1233" s="306"/>
      <c r="J1233" s="308" t="str">
        <f t="shared" si="4"/>
        <v/>
      </c>
      <c r="K1233" s="308"/>
      <c r="L1233" s="309"/>
      <c r="M1233" s="308"/>
      <c r="N1233" s="303"/>
      <c r="O1233" s="305"/>
      <c r="P1233" s="305"/>
      <c r="Q1233" s="299"/>
      <c r="R1233" s="299"/>
      <c r="S1233" s="299"/>
    </row>
    <row r="1234" spans="1:19" ht="13.5" customHeight="1" x14ac:dyDescent="0.2">
      <c r="A1234" s="302" t="str">
        <f>IF(B1234="","",ROW()-ROW($A$3)+'Diário 1º PA'!$P$1)</f>
        <v/>
      </c>
      <c r="B1234" s="303"/>
      <c r="C1234" s="304"/>
      <c r="D1234" s="305"/>
      <c r="E1234" s="306"/>
      <c r="F1234" s="307"/>
      <c r="G1234" s="305"/>
      <c r="H1234" s="305"/>
      <c r="I1234" s="306"/>
      <c r="J1234" s="308" t="str">
        <f t="shared" si="4"/>
        <v/>
      </c>
      <c r="K1234" s="308"/>
      <c r="L1234" s="309"/>
      <c r="M1234" s="308"/>
      <c r="N1234" s="303"/>
      <c r="O1234" s="305"/>
      <c r="P1234" s="305"/>
      <c r="Q1234" s="299"/>
      <c r="R1234" s="299"/>
      <c r="S1234" s="299"/>
    </row>
    <row r="1235" spans="1:19" ht="13.5" customHeight="1" x14ac:dyDescent="0.2">
      <c r="A1235" s="302" t="str">
        <f>IF(B1235="","",ROW()-ROW($A$3)+'Diário 1º PA'!$P$1)</f>
        <v/>
      </c>
      <c r="B1235" s="303"/>
      <c r="C1235" s="304"/>
      <c r="D1235" s="305"/>
      <c r="E1235" s="306"/>
      <c r="F1235" s="307"/>
      <c r="G1235" s="305"/>
      <c r="H1235" s="305"/>
      <c r="I1235" s="306"/>
      <c r="J1235" s="308" t="str">
        <f t="shared" si="4"/>
        <v/>
      </c>
      <c r="K1235" s="308"/>
      <c r="L1235" s="309"/>
      <c r="M1235" s="308"/>
      <c r="N1235" s="303"/>
      <c r="O1235" s="305"/>
      <c r="P1235" s="305"/>
      <c r="Q1235" s="299"/>
      <c r="R1235" s="299"/>
      <c r="S1235" s="299"/>
    </row>
    <row r="1236" spans="1:19" ht="13.5" customHeight="1" x14ac:dyDescent="0.2">
      <c r="A1236" s="302" t="str">
        <f>IF(B1236="","",ROW()-ROW($A$3)+'Diário 1º PA'!$P$1)</f>
        <v/>
      </c>
      <c r="B1236" s="303"/>
      <c r="C1236" s="304"/>
      <c r="D1236" s="305"/>
      <c r="E1236" s="306"/>
      <c r="F1236" s="307"/>
      <c r="G1236" s="305"/>
      <c r="H1236" s="305"/>
      <c r="I1236" s="306"/>
      <c r="J1236" s="308" t="str">
        <f t="shared" si="4"/>
        <v/>
      </c>
      <c r="K1236" s="308"/>
      <c r="L1236" s="309"/>
      <c r="M1236" s="308"/>
      <c r="N1236" s="303"/>
      <c r="O1236" s="305"/>
      <c r="P1236" s="305"/>
      <c r="Q1236" s="299"/>
      <c r="R1236" s="299"/>
      <c r="S1236" s="299"/>
    </row>
    <row r="1237" spans="1:19" ht="13.5" customHeight="1" x14ac:dyDescent="0.2">
      <c r="A1237" s="302" t="str">
        <f>IF(B1237="","",ROW()-ROW($A$3)+'Diário 1º PA'!$P$1)</f>
        <v/>
      </c>
      <c r="B1237" s="303"/>
      <c r="C1237" s="304"/>
      <c r="D1237" s="305"/>
      <c r="E1237" s="306"/>
      <c r="F1237" s="307"/>
      <c r="G1237" s="305"/>
      <c r="H1237" s="305"/>
      <c r="I1237" s="306"/>
      <c r="J1237" s="308" t="str">
        <f t="shared" si="4"/>
        <v/>
      </c>
      <c r="K1237" s="308"/>
      <c r="L1237" s="309"/>
      <c r="M1237" s="308"/>
      <c r="N1237" s="303"/>
      <c r="O1237" s="305"/>
      <c r="P1237" s="305"/>
      <c r="Q1237" s="299"/>
      <c r="R1237" s="299"/>
      <c r="S1237" s="299"/>
    </row>
    <row r="1238" spans="1:19" ht="13.5" customHeight="1" x14ac:dyDescent="0.2">
      <c r="A1238" s="302" t="str">
        <f>IF(B1238="","",ROW()-ROW($A$3)+'Diário 1º PA'!$P$1)</f>
        <v/>
      </c>
      <c r="B1238" s="303"/>
      <c r="C1238" s="304"/>
      <c r="D1238" s="305"/>
      <c r="E1238" s="306"/>
      <c r="F1238" s="307"/>
      <c r="G1238" s="305"/>
      <c r="H1238" s="305"/>
      <c r="I1238" s="306"/>
      <c r="J1238" s="308" t="str">
        <f t="shared" si="4"/>
        <v/>
      </c>
      <c r="K1238" s="308"/>
      <c r="L1238" s="309"/>
      <c r="M1238" s="308"/>
      <c r="N1238" s="303"/>
      <c r="O1238" s="305"/>
      <c r="P1238" s="305"/>
      <c r="Q1238" s="299"/>
      <c r="R1238" s="299"/>
      <c r="S1238" s="299"/>
    </row>
    <row r="1239" spans="1:19" ht="13.5" customHeight="1" x14ac:dyDescent="0.2">
      <c r="A1239" s="302" t="str">
        <f>IF(B1239="","",ROW()-ROW($A$3)+'Diário 1º PA'!$P$1)</f>
        <v/>
      </c>
      <c r="B1239" s="303"/>
      <c r="C1239" s="304"/>
      <c r="D1239" s="305"/>
      <c r="E1239" s="306"/>
      <c r="F1239" s="307"/>
      <c r="G1239" s="305"/>
      <c r="H1239" s="305"/>
      <c r="I1239" s="306"/>
      <c r="J1239" s="308" t="str">
        <f t="shared" si="4"/>
        <v/>
      </c>
      <c r="K1239" s="308"/>
      <c r="L1239" s="309"/>
      <c r="M1239" s="308"/>
      <c r="N1239" s="303"/>
      <c r="O1239" s="305"/>
      <c r="P1239" s="305"/>
      <c r="Q1239" s="299"/>
      <c r="R1239" s="299"/>
      <c r="S1239" s="299"/>
    </row>
    <row r="1240" spans="1:19" ht="13.5" customHeight="1" x14ac:dyDescent="0.2">
      <c r="A1240" s="302" t="str">
        <f>IF(B1240="","",ROW()-ROW($A$3)+'Diário 1º PA'!$P$1)</f>
        <v/>
      </c>
      <c r="B1240" s="303"/>
      <c r="C1240" s="304"/>
      <c r="D1240" s="305"/>
      <c r="E1240" s="306"/>
      <c r="F1240" s="307"/>
      <c r="G1240" s="305"/>
      <c r="H1240" s="305"/>
      <c r="I1240" s="306"/>
      <c r="J1240" s="308" t="str">
        <f t="shared" si="4"/>
        <v/>
      </c>
      <c r="K1240" s="308"/>
      <c r="L1240" s="309"/>
      <c r="M1240" s="308"/>
      <c r="N1240" s="303"/>
      <c r="O1240" s="305"/>
      <c r="P1240" s="305"/>
      <c r="Q1240" s="299"/>
      <c r="R1240" s="299"/>
      <c r="S1240" s="299"/>
    </row>
    <row r="1241" spans="1:19" ht="13.5" customHeight="1" x14ac:dyDescent="0.2">
      <c r="A1241" s="302" t="str">
        <f>IF(B1241="","",ROW()-ROW($A$3)+'Diário 1º PA'!$P$1)</f>
        <v/>
      </c>
      <c r="B1241" s="303"/>
      <c r="C1241" s="304"/>
      <c r="D1241" s="305"/>
      <c r="E1241" s="306"/>
      <c r="F1241" s="307"/>
      <c r="G1241" s="305"/>
      <c r="H1241" s="305"/>
      <c r="I1241" s="306"/>
      <c r="J1241" s="308" t="str">
        <f t="shared" si="4"/>
        <v/>
      </c>
      <c r="K1241" s="308"/>
      <c r="L1241" s="309"/>
      <c r="M1241" s="308"/>
      <c r="N1241" s="303"/>
      <c r="O1241" s="305"/>
      <c r="P1241" s="305"/>
      <c r="Q1241" s="299"/>
      <c r="R1241" s="299"/>
      <c r="S1241" s="299"/>
    </row>
    <row r="1242" spans="1:19" ht="13.5" customHeight="1" x14ac:dyDescent="0.2">
      <c r="A1242" s="302" t="str">
        <f>IF(B1242="","",ROW()-ROW($A$3)+'Diário 1º PA'!$P$1)</f>
        <v/>
      </c>
      <c r="B1242" s="303"/>
      <c r="C1242" s="304"/>
      <c r="D1242" s="305"/>
      <c r="E1242" s="306"/>
      <c r="F1242" s="307"/>
      <c r="G1242" s="305"/>
      <c r="H1242" s="305"/>
      <c r="I1242" s="306"/>
      <c r="J1242" s="308" t="str">
        <f t="shared" si="4"/>
        <v/>
      </c>
      <c r="K1242" s="308"/>
      <c r="L1242" s="309"/>
      <c r="M1242" s="308"/>
      <c r="N1242" s="303"/>
      <c r="O1242" s="305"/>
      <c r="P1242" s="305"/>
      <c r="Q1242" s="299"/>
      <c r="R1242" s="299"/>
      <c r="S1242" s="299"/>
    </row>
    <row r="1243" spans="1:19" ht="13.5" customHeight="1" x14ac:dyDescent="0.2">
      <c r="A1243" s="302" t="str">
        <f>IF(B1243="","",ROW()-ROW($A$3)+'Diário 1º PA'!$P$1)</f>
        <v/>
      </c>
      <c r="B1243" s="303"/>
      <c r="C1243" s="304"/>
      <c r="D1243" s="305"/>
      <c r="E1243" s="306"/>
      <c r="F1243" s="307"/>
      <c r="G1243" s="305"/>
      <c r="H1243" s="305"/>
      <c r="I1243" s="306"/>
      <c r="J1243" s="308" t="str">
        <f t="shared" si="4"/>
        <v/>
      </c>
      <c r="K1243" s="308"/>
      <c r="L1243" s="309"/>
      <c r="M1243" s="308"/>
      <c r="N1243" s="303"/>
      <c r="O1243" s="305"/>
      <c r="P1243" s="305"/>
      <c r="Q1243" s="299"/>
      <c r="R1243" s="299"/>
      <c r="S1243" s="299"/>
    </row>
    <row r="1244" spans="1:19" ht="13.5" customHeight="1" x14ac:dyDescent="0.2">
      <c r="A1244" s="302" t="str">
        <f>IF(B1244="","",ROW()-ROW($A$3)+'Diário 1º PA'!$P$1)</f>
        <v/>
      </c>
      <c r="B1244" s="303"/>
      <c r="C1244" s="304"/>
      <c r="D1244" s="305"/>
      <c r="E1244" s="306"/>
      <c r="F1244" s="307"/>
      <c r="G1244" s="305"/>
      <c r="H1244" s="305"/>
      <c r="I1244" s="306"/>
      <c r="J1244" s="308" t="str">
        <f t="shared" si="4"/>
        <v/>
      </c>
      <c r="K1244" s="308"/>
      <c r="L1244" s="309"/>
      <c r="M1244" s="308"/>
      <c r="N1244" s="303"/>
      <c r="O1244" s="305"/>
      <c r="P1244" s="305"/>
      <c r="Q1244" s="299"/>
      <c r="R1244" s="299"/>
      <c r="S1244" s="299"/>
    </row>
    <row r="1245" spans="1:19" ht="13.5" customHeight="1" x14ac:dyDescent="0.2">
      <c r="A1245" s="302" t="str">
        <f>IF(B1245="","",ROW()-ROW($A$3)+'Diário 1º PA'!$P$1)</f>
        <v/>
      </c>
      <c r="B1245" s="303"/>
      <c r="C1245" s="304"/>
      <c r="D1245" s="305"/>
      <c r="E1245" s="306"/>
      <c r="F1245" s="307"/>
      <c r="G1245" s="305"/>
      <c r="H1245" s="305"/>
      <c r="I1245" s="306"/>
      <c r="J1245" s="308" t="str">
        <f t="shared" si="4"/>
        <v/>
      </c>
      <c r="K1245" s="308"/>
      <c r="L1245" s="309"/>
      <c r="M1245" s="308"/>
      <c r="N1245" s="303"/>
      <c r="O1245" s="305"/>
      <c r="P1245" s="305"/>
      <c r="Q1245" s="299"/>
      <c r="R1245" s="299"/>
      <c r="S1245" s="299"/>
    </row>
    <row r="1246" spans="1:19" ht="13.5" customHeight="1" x14ac:dyDescent="0.2">
      <c r="A1246" s="302" t="str">
        <f>IF(B1246="","",ROW()-ROW($A$3)+'Diário 1º PA'!$P$1)</f>
        <v/>
      </c>
      <c r="B1246" s="303"/>
      <c r="C1246" s="304"/>
      <c r="D1246" s="305"/>
      <c r="E1246" s="306"/>
      <c r="F1246" s="307"/>
      <c r="G1246" s="305"/>
      <c r="H1246" s="305"/>
      <c r="I1246" s="306"/>
      <c r="J1246" s="308" t="str">
        <f t="shared" si="4"/>
        <v/>
      </c>
      <c r="K1246" s="308"/>
      <c r="L1246" s="309"/>
      <c r="M1246" s="308"/>
      <c r="N1246" s="303"/>
      <c r="O1246" s="305"/>
      <c r="P1246" s="305"/>
      <c r="Q1246" s="299"/>
      <c r="R1246" s="299"/>
      <c r="S1246" s="299"/>
    </row>
    <row r="1247" spans="1:19" ht="13.5" customHeight="1" x14ac:dyDescent="0.2">
      <c r="A1247" s="302" t="str">
        <f>IF(B1247="","",ROW()-ROW($A$3)+'Diário 1º PA'!$P$1)</f>
        <v/>
      </c>
      <c r="B1247" s="303"/>
      <c r="C1247" s="304"/>
      <c r="D1247" s="305"/>
      <c r="E1247" s="306"/>
      <c r="F1247" s="307"/>
      <c r="G1247" s="305"/>
      <c r="H1247" s="305"/>
      <c r="I1247" s="306"/>
      <c r="J1247" s="308" t="str">
        <f t="shared" si="4"/>
        <v/>
      </c>
      <c r="K1247" s="308"/>
      <c r="L1247" s="309"/>
      <c r="M1247" s="308"/>
      <c r="N1247" s="303"/>
      <c r="O1247" s="305"/>
      <c r="P1247" s="305"/>
      <c r="Q1247" s="299"/>
      <c r="R1247" s="299"/>
      <c r="S1247" s="299"/>
    </row>
    <row r="1248" spans="1:19" ht="13.5" customHeight="1" x14ac:dyDescent="0.2">
      <c r="A1248" s="302" t="str">
        <f>IF(B1248="","",ROW()-ROW($A$3)+'Diário 1º PA'!$P$1)</f>
        <v/>
      </c>
      <c r="B1248" s="303"/>
      <c r="C1248" s="304"/>
      <c r="D1248" s="305"/>
      <c r="E1248" s="306"/>
      <c r="F1248" s="307"/>
      <c r="G1248" s="305"/>
      <c r="H1248" s="305"/>
      <c r="I1248" s="306"/>
      <c r="J1248" s="308" t="str">
        <f t="shared" si="4"/>
        <v/>
      </c>
      <c r="K1248" s="308"/>
      <c r="L1248" s="309"/>
      <c r="M1248" s="308"/>
      <c r="N1248" s="303"/>
      <c r="O1248" s="305"/>
      <c r="P1248" s="305"/>
      <c r="Q1248" s="299"/>
      <c r="R1248" s="299"/>
      <c r="S1248" s="299"/>
    </row>
    <row r="1249" spans="1:19" ht="13.5" customHeight="1" x14ac:dyDescent="0.2">
      <c r="A1249" s="302" t="str">
        <f>IF(B1249="","",ROW()-ROW($A$3)+'Diário 1º PA'!$P$1)</f>
        <v/>
      </c>
      <c r="B1249" s="303"/>
      <c r="C1249" s="304"/>
      <c r="D1249" s="305"/>
      <c r="E1249" s="306"/>
      <c r="F1249" s="307"/>
      <c r="G1249" s="305"/>
      <c r="H1249" s="305"/>
      <c r="I1249" s="306"/>
      <c r="J1249" s="308" t="str">
        <f t="shared" si="4"/>
        <v/>
      </c>
      <c r="K1249" s="308"/>
      <c r="L1249" s="309"/>
      <c r="M1249" s="308"/>
      <c r="N1249" s="303"/>
      <c r="O1249" s="305"/>
      <c r="P1249" s="305"/>
      <c r="Q1249" s="299"/>
      <c r="R1249" s="299"/>
      <c r="S1249" s="299"/>
    </row>
    <row r="1250" spans="1:19" ht="13.5" customHeight="1" x14ac:dyDescent="0.2">
      <c r="A1250" s="302" t="str">
        <f>IF(B1250="","",ROW()-ROW($A$3)+'Diário 1º PA'!$P$1)</f>
        <v/>
      </c>
      <c r="B1250" s="303"/>
      <c r="C1250" s="304"/>
      <c r="D1250" s="305"/>
      <c r="E1250" s="306"/>
      <c r="F1250" s="307"/>
      <c r="G1250" s="305"/>
      <c r="H1250" s="305"/>
      <c r="I1250" s="306"/>
      <c r="J1250" s="308" t="str">
        <f t="shared" si="4"/>
        <v/>
      </c>
      <c r="K1250" s="308"/>
      <c r="L1250" s="309"/>
      <c r="M1250" s="308"/>
      <c r="N1250" s="303"/>
      <c r="O1250" s="305"/>
      <c r="P1250" s="305"/>
      <c r="Q1250" s="299"/>
      <c r="R1250" s="299"/>
      <c r="S1250" s="299"/>
    </row>
    <row r="1251" spans="1:19" ht="13.5" customHeight="1" x14ac:dyDescent="0.2">
      <c r="A1251" s="302" t="str">
        <f>IF(B1251="","",ROW()-ROW($A$3)+'Diário 1º PA'!$P$1)</f>
        <v/>
      </c>
      <c r="B1251" s="303"/>
      <c r="C1251" s="304"/>
      <c r="D1251" s="305"/>
      <c r="E1251" s="306"/>
      <c r="F1251" s="307"/>
      <c r="G1251" s="305"/>
      <c r="H1251" s="305"/>
      <c r="I1251" s="306"/>
      <c r="J1251" s="308" t="str">
        <f t="shared" si="4"/>
        <v/>
      </c>
      <c r="K1251" s="308"/>
      <c r="L1251" s="309"/>
      <c r="M1251" s="308"/>
      <c r="N1251" s="303"/>
      <c r="O1251" s="305"/>
      <c r="P1251" s="305"/>
      <c r="Q1251" s="299"/>
      <c r="R1251" s="299"/>
      <c r="S1251" s="299"/>
    </row>
    <row r="1252" spans="1:19" ht="13.5" customHeight="1" x14ac:dyDescent="0.2">
      <c r="A1252" s="302" t="str">
        <f>IF(B1252="","",ROW()-ROW($A$3)+'Diário 1º PA'!$P$1)</f>
        <v/>
      </c>
      <c r="B1252" s="303"/>
      <c r="C1252" s="304"/>
      <c r="D1252" s="305"/>
      <c r="E1252" s="306"/>
      <c r="F1252" s="307"/>
      <c r="G1252" s="305"/>
      <c r="H1252" s="305"/>
      <c r="I1252" s="306"/>
      <c r="J1252" s="308" t="str">
        <f t="shared" si="4"/>
        <v/>
      </c>
      <c r="K1252" s="308"/>
      <c r="L1252" s="309"/>
      <c r="M1252" s="308"/>
      <c r="N1252" s="303"/>
      <c r="O1252" s="305"/>
      <c r="P1252" s="305"/>
      <c r="Q1252" s="299"/>
      <c r="R1252" s="299"/>
      <c r="S1252" s="299"/>
    </row>
    <row r="1253" spans="1:19" ht="13.5" customHeight="1" x14ac:dyDescent="0.2">
      <c r="A1253" s="302" t="str">
        <f>IF(B1253="","",ROW()-ROW($A$3)+'Diário 1º PA'!$P$1)</f>
        <v/>
      </c>
      <c r="B1253" s="303"/>
      <c r="C1253" s="304"/>
      <c r="D1253" s="305"/>
      <c r="E1253" s="306"/>
      <c r="F1253" s="307"/>
      <c r="G1253" s="305"/>
      <c r="H1253" s="305"/>
      <c r="I1253" s="306"/>
      <c r="J1253" s="308" t="str">
        <f t="shared" si="4"/>
        <v/>
      </c>
      <c r="K1253" s="308"/>
      <c r="L1253" s="309"/>
      <c r="M1253" s="308"/>
      <c r="N1253" s="303"/>
      <c r="O1253" s="305"/>
      <c r="P1253" s="305"/>
      <c r="Q1253" s="299"/>
      <c r="R1253" s="299"/>
      <c r="S1253" s="299"/>
    </row>
    <row r="1254" spans="1:19" ht="13.5" customHeight="1" x14ac:dyDescent="0.2">
      <c r="A1254" s="302" t="str">
        <f>IF(B1254="","",ROW()-ROW($A$3)+'Diário 1º PA'!$P$1)</f>
        <v/>
      </c>
      <c r="B1254" s="303"/>
      <c r="C1254" s="304"/>
      <c r="D1254" s="305"/>
      <c r="E1254" s="306"/>
      <c r="F1254" s="307"/>
      <c r="G1254" s="305"/>
      <c r="H1254" s="305"/>
      <c r="I1254" s="306"/>
      <c r="J1254" s="308" t="str">
        <f t="shared" si="4"/>
        <v/>
      </c>
      <c r="K1254" s="308"/>
      <c r="L1254" s="309"/>
      <c r="M1254" s="308"/>
      <c r="N1254" s="303"/>
      <c r="O1254" s="305"/>
      <c r="P1254" s="305"/>
      <c r="Q1254" s="299"/>
      <c r="R1254" s="299"/>
      <c r="S1254" s="299"/>
    </row>
    <row r="1255" spans="1:19" ht="13.5" customHeight="1" x14ac:dyDescent="0.2">
      <c r="A1255" s="302" t="str">
        <f>IF(B1255="","",ROW()-ROW($A$3)+'Diário 1º PA'!$P$1)</f>
        <v/>
      </c>
      <c r="B1255" s="303"/>
      <c r="C1255" s="304"/>
      <c r="D1255" s="305"/>
      <c r="E1255" s="306"/>
      <c r="F1255" s="307"/>
      <c r="G1255" s="305"/>
      <c r="H1255" s="305"/>
      <c r="I1255" s="306"/>
      <c r="J1255" s="308" t="str">
        <f t="shared" si="4"/>
        <v/>
      </c>
      <c r="K1255" s="308"/>
      <c r="L1255" s="309"/>
      <c r="M1255" s="308"/>
      <c r="N1255" s="303"/>
      <c r="O1255" s="305"/>
      <c r="P1255" s="305"/>
      <c r="Q1255" s="299"/>
      <c r="R1255" s="299"/>
      <c r="S1255" s="299"/>
    </row>
    <row r="1256" spans="1:19" ht="13.5" customHeight="1" x14ac:dyDescent="0.2">
      <c r="A1256" s="302" t="str">
        <f>IF(B1256="","",ROW()-ROW($A$3)+'Diário 1º PA'!$P$1)</f>
        <v/>
      </c>
      <c r="B1256" s="303"/>
      <c r="C1256" s="304"/>
      <c r="D1256" s="305"/>
      <c r="E1256" s="306"/>
      <c r="F1256" s="307"/>
      <c r="G1256" s="305"/>
      <c r="H1256" s="305"/>
      <c r="I1256" s="306"/>
      <c r="J1256" s="308" t="str">
        <f t="shared" si="4"/>
        <v/>
      </c>
      <c r="K1256" s="308"/>
      <c r="L1256" s="309"/>
      <c r="M1256" s="308"/>
      <c r="N1256" s="303"/>
      <c r="O1256" s="305"/>
      <c r="P1256" s="305"/>
      <c r="Q1256" s="299"/>
      <c r="R1256" s="299"/>
      <c r="S1256" s="299"/>
    </row>
    <row r="1257" spans="1:19" ht="13.5" customHeight="1" x14ac:dyDescent="0.2">
      <c r="A1257" s="302" t="str">
        <f>IF(B1257="","",ROW()-ROW($A$3)+'Diário 1º PA'!$P$1)</f>
        <v/>
      </c>
      <c r="B1257" s="303"/>
      <c r="C1257" s="304"/>
      <c r="D1257" s="305"/>
      <c r="E1257" s="306"/>
      <c r="F1257" s="307"/>
      <c r="G1257" s="305"/>
      <c r="H1257" s="305"/>
      <c r="I1257" s="306"/>
      <c r="J1257" s="308" t="str">
        <f t="shared" si="4"/>
        <v/>
      </c>
      <c r="K1257" s="308"/>
      <c r="L1257" s="309"/>
      <c r="M1257" s="308"/>
      <c r="N1257" s="303"/>
      <c r="O1257" s="305"/>
      <c r="P1257" s="305"/>
      <c r="Q1257" s="299"/>
      <c r="R1257" s="299"/>
      <c r="S1257" s="299"/>
    </row>
    <row r="1258" spans="1:19" ht="13.5" customHeight="1" x14ac:dyDescent="0.2">
      <c r="A1258" s="302" t="str">
        <f>IF(B1258="","",ROW()-ROW($A$3)+'Diário 1º PA'!$P$1)</f>
        <v/>
      </c>
      <c r="B1258" s="303"/>
      <c r="C1258" s="304"/>
      <c r="D1258" s="305"/>
      <c r="E1258" s="306"/>
      <c r="F1258" s="307"/>
      <c r="G1258" s="305"/>
      <c r="H1258" s="305"/>
      <c r="I1258" s="306"/>
      <c r="J1258" s="308" t="str">
        <f t="shared" si="4"/>
        <v/>
      </c>
      <c r="K1258" s="308"/>
      <c r="L1258" s="309"/>
      <c r="M1258" s="308"/>
      <c r="N1258" s="303"/>
      <c r="O1258" s="305"/>
      <c r="P1258" s="305"/>
      <c r="Q1258" s="299"/>
      <c r="R1258" s="299"/>
      <c r="S1258" s="299"/>
    </row>
    <row r="1259" spans="1:19" ht="13.5" customHeight="1" x14ac:dyDescent="0.2">
      <c r="A1259" s="302" t="str">
        <f>IF(B1259="","",ROW()-ROW($A$3)+'Diário 1º PA'!$P$1)</f>
        <v/>
      </c>
      <c r="B1259" s="303"/>
      <c r="C1259" s="304"/>
      <c r="D1259" s="305"/>
      <c r="E1259" s="306"/>
      <c r="F1259" s="307"/>
      <c r="G1259" s="305"/>
      <c r="H1259" s="305"/>
      <c r="I1259" s="306"/>
      <c r="J1259" s="308" t="str">
        <f t="shared" si="4"/>
        <v/>
      </c>
      <c r="K1259" s="308"/>
      <c r="L1259" s="309"/>
      <c r="M1259" s="308"/>
      <c r="N1259" s="303"/>
      <c r="O1259" s="305"/>
      <c r="P1259" s="305"/>
      <c r="Q1259" s="299"/>
      <c r="R1259" s="299"/>
      <c r="S1259" s="299"/>
    </row>
    <row r="1260" spans="1:19" ht="13.5" customHeight="1" x14ac:dyDescent="0.2">
      <c r="A1260" s="302" t="str">
        <f>IF(B1260="","",ROW()-ROW($A$3)+'Diário 1º PA'!$P$1)</f>
        <v/>
      </c>
      <c r="B1260" s="303"/>
      <c r="C1260" s="304"/>
      <c r="D1260" s="305"/>
      <c r="E1260" s="306"/>
      <c r="F1260" s="307"/>
      <c r="G1260" s="305"/>
      <c r="H1260" s="305"/>
      <c r="I1260" s="306"/>
      <c r="J1260" s="308" t="str">
        <f t="shared" si="4"/>
        <v/>
      </c>
      <c r="K1260" s="308"/>
      <c r="L1260" s="309"/>
      <c r="M1260" s="308"/>
      <c r="N1260" s="303"/>
      <c r="O1260" s="305"/>
      <c r="P1260" s="305"/>
      <c r="Q1260" s="299"/>
      <c r="R1260" s="299"/>
      <c r="S1260" s="299"/>
    </row>
    <row r="1261" spans="1:19" ht="13.5" customHeight="1" x14ac:dyDescent="0.2">
      <c r="A1261" s="302" t="str">
        <f>IF(B1261="","",ROW()-ROW($A$3)+'Diário 1º PA'!$P$1)</f>
        <v/>
      </c>
      <c r="B1261" s="303"/>
      <c r="C1261" s="304"/>
      <c r="D1261" s="305"/>
      <c r="E1261" s="306"/>
      <c r="F1261" s="307"/>
      <c r="G1261" s="305"/>
      <c r="H1261" s="305"/>
      <c r="I1261" s="306"/>
      <c r="J1261" s="308" t="str">
        <f t="shared" si="4"/>
        <v/>
      </c>
      <c r="K1261" s="308"/>
      <c r="L1261" s="309"/>
      <c r="M1261" s="308"/>
      <c r="N1261" s="303"/>
      <c r="O1261" s="305"/>
      <c r="P1261" s="305"/>
      <c r="Q1261" s="299"/>
      <c r="R1261" s="299"/>
      <c r="S1261" s="299"/>
    </row>
    <row r="1262" spans="1:19" ht="13.5" customHeight="1" x14ac:dyDescent="0.2">
      <c r="A1262" s="302" t="str">
        <f>IF(B1262="","",ROW()-ROW($A$3)+'Diário 1º PA'!$P$1)</f>
        <v/>
      </c>
      <c r="B1262" s="303"/>
      <c r="C1262" s="304"/>
      <c r="D1262" s="305"/>
      <c r="E1262" s="306"/>
      <c r="F1262" s="307"/>
      <c r="G1262" s="305"/>
      <c r="H1262" s="305"/>
      <c r="I1262" s="306"/>
      <c r="J1262" s="308" t="str">
        <f t="shared" si="4"/>
        <v/>
      </c>
      <c r="K1262" s="308"/>
      <c r="L1262" s="309"/>
      <c r="M1262" s="308"/>
      <c r="N1262" s="303"/>
      <c r="O1262" s="305"/>
      <c r="P1262" s="305"/>
      <c r="Q1262" s="299"/>
      <c r="R1262" s="299"/>
      <c r="S1262" s="299"/>
    </row>
    <row r="1263" spans="1:19" ht="13.5" customHeight="1" x14ac:dyDescent="0.2">
      <c r="A1263" s="302" t="str">
        <f>IF(B1263="","",ROW()-ROW($A$3)+'Diário 1º PA'!$P$1)</f>
        <v/>
      </c>
      <c r="B1263" s="303"/>
      <c r="C1263" s="304"/>
      <c r="D1263" s="305"/>
      <c r="E1263" s="306"/>
      <c r="F1263" s="307"/>
      <c r="G1263" s="305"/>
      <c r="H1263" s="305"/>
      <c r="I1263" s="306"/>
      <c r="J1263" s="308" t="str">
        <f t="shared" si="4"/>
        <v/>
      </c>
      <c r="K1263" s="308"/>
      <c r="L1263" s="309"/>
      <c r="M1263" s="308"/>
      <c r="N1263" s="303"/>
      <c r="O1263" s="305"/>
      <c r="P1263" s="305"/>
      <c r="Q1263" s="299"/>
      <c r="R1263" s="299"/>
      <c r="S1263" s="299"/>
    </row>
    <row r="1264" spans="1:19" ht="13.5" customHeight="1" x14ac:dyDescent="0.2">
      <c r="A1264" s="302" t="str">
        <f>IF(B1264="","",ROW()-ROW($A$3)+'Diário 1º PA'!$P$1)</f>
        <v/>
      </c>
      <c r="B1264" s="303"/>
      <c r="C1264" s="304"/>
      <c r="D1264" s="305"/>
      <c r="E1264" s="306"/>
      <c r="F1264" s="307"/>
      <c r="G1264" s="305"/>
      <c r="H1264" s="305"/>
      <c r="I1264" s="306"/>
      <c r="J1264" s="308" t="str">
        <f t="shared" si="4"/>
        <v/>
      </c>
      <c r="K1264" s="308"/>
      <c r="L1264" s="309"/>
      <c r="M1264" s="308"/>
      <c r="N1264" s="303"/>
      <c r="O1264" s="305"/>
      <c r="P1264" s="305"/>
      <c r="Q1264" s="299"/>
      <c r="R1264" s="299"/>
      <c r="S1264" s="299"/>
    </row>
    <row r="1265" spans="1:19" ht="13.5" customHeight="1" x14ac:dyDescent="0.2">
      <c r="A1265" s="302" t="str">
        <f>IF(B1265="","",ROW()-ROW($A$3)+'Diário 1º PA'!$P$1)</f>
        <v/>
      </c>
      <c r="B1265" s="303"/>
      <c r="C1265" s="304"/>
      <c r="D1265" s="305"/>
      <c r="E1265" s="306"/>
      <c r="F1265" s="307"/>
      <c r="G1265" s="305"/>
      <c r="H1265" s="305"/>
      <c r="I1265" s="306"/>
      <c r="J1265" s="308" t="str">
        <f t="shared" si="4"/>
        <v/>
      </c>
      <c r="K1265" s="308"/>
      <c r="L1265" s="309"/>
      <c r="M1265" s="308"/>
      <c r="N1265" s="303"/>
      <c r="O1265" s="305"/>
      <c r="P1265" s="305"/>
      <c r="Q1265" s="299"/>
      <c r="R1265" s="299"/>
      <c r="S1265" s="299"/>
    </row>
    <row r="1266" spans="1:19" ht="13.5" customHeight="1" x14ac:dyDescent="0.2">
      <c r="A1266" s="302" t="str">
        <f>IF(B1266="","",ROW()-ROW($A$3)+'Diário 1º PA'!$P$1)</f>
        <v/>
      </c>
      <c r="B1266" s="303"/>
      <c r="C1266" s="304"/>
      <c r="D1266" s="305"/>
      <c r="E1266" s="306"/>
      <c r="F1266" s="307"/>
      <c r="G1266" s="305"/>
      <c r="H1266" s="305"/>
      <c r="I1266" s="306"/>
      <c r="J1266" s="308" t="str">
        <f t="shared" si="4"/>
        <v/>
      </c>
      <c r="K1266" s="308"/>
      <c r="L1266" s="309"/>
      <c r="M1266" s="308"/>
      <c r="N1266" s="303"/>
      <c r="O1266" s="305"/>
      <c r="P1266" s="305"/>
      <c r="Q1266" s="299"/>
      <c r="R1266" s="299"/>
      <c r="S1266" s="299"/>
    </row>
    <row r="1267" spans="1:19" ht="13.5" customHeight="1" x14ac:dyDescent="0.2">
      <c r="A1267" s="302" t="str">
        <f>IF(B1267="","",ROW()-ROW($A$3)+'Diário 1º PA'!$P$1)</f>
        <v/>
      </c>
      <c r="B1267" s="303"/>
      <c r="C1267" s="304"/>
      <c r="D1267" s="305"/>
      <c r="E1267" s="306"/>
      <c r="F1267" s="307"/>
      <c r="G1267" s="305"/>
      <c r="H1267" s="305"/>
      <c r="I1267" s="306"/>
      <c r="J1267" s="308" t="str">
        <f t="shared" si="4"/>
        <v/>
      </c>
      <c r="K1267" s="308"/>
      <c r="L1267" s="309"/>
      <c r="M1267" s="308"/>
      <c r="N1267" s="303"/>
      <c r="O1267" s="305"/>
      <c r="P1267" s="305"/>
      <c r="Q1267" s="299"/>
      <c r="R1267" s="299"/>
      <c r="S1267" s="299"/>
    </row>
    <row r="1268" spans="1:19" ht="13.5" customHeight="1" x14ac:dyDescent="0.2">
      <c r="A1268" s="302" t="str">
        <f>IF(B1268="","",ROW()-ROW($A$3)+'Diário 1º PA'!$P$1)</f>
        <v/>
      </c>
      <c r="B1268" s="303"/>
      <c r="C1268" s="304"/>
      <c r="D1268" s="305"/>
      <c r="E1268" s="306"/>
      <c r="F1268" s="307"/>
      <c r="G1268" s="305"/>
      <c r="H1268" s="305"/>
      <c r="I1268" s="306"/>
      <c r="J1268" s="308" t="str">
        <f t="shared" si="4"/>
        <v/>
      </c>
      <c r="K1268" s="308"/>
      <c r="L1268" s="309"/>
      <c r="M1268" s="308"/>
      <c r="N1268" s="303"/>
      <c r="O1268" s="305"/>
      <c r="P1268" s="305"/>
      <c r="Q1268" s="299"/>
      <c r="R1268" s="299"/>
      <c r="S1268" s="299"/>
    </row>
    <row r="1269" spans="1:19" ht="13.5" customHeight="1" x14ac:dyDescent="0.2">
      <c r="A1269" s="302" t="str">
        <f>IF(B1269="","",ROW()-ROW($A$3)+'Diário 1º PA'!$P$1)</f>
        <v/>
      </c>
      <c r="B1269" s="303"/>
      <c r="C1269" s="304"/>
      <c r="D1269" s="305"/>
      <c r="E1269" s="306"/>
      <c r="F1269" s="307"/>
      <c r="G1269" s="305"/>
      <c r="H1269" s="305"/>
      <c r="I1269" s="306"/>
      <c r="J1269" s="308" t="str">
        <f t="shared" si="4"/>
        <v/>
      </c>
      <c r="K1269" s="308"/>
      <c r="L1269" s="309"/>
      <c r="M1269" s="308"/>
      <c r="N1269" s="303"/>
      <c r="O1269" s="305"/>
      <c r="P1269" s="305"/>
      <c r="Q1269" s="299"/>
      <c r="R1269" s="299"/>
      <c r="S1269" s="299"/>
    </row>
    <row r="1270" spans="1:19" ht="13.5" customHeight="1" x14ac:dyDescent="0.2">
      <c r="A1270" s="302" t="str">
        <f>IF(B1270="","",ROW()-ROW($A$3)+'Diário 1º PA'!$P$1)</f>
        <v/>
      </c>
      <c r="B1270" s="303"/>
      <c r="C1270" s="304"/>
      <c r="D1270" s="305"/>
      <c r="E1270" s="306"/>
      <c r="F1270" s="307"/>
      <c r="G1270" s="305"/>
      <c r="H1270" s="305"/>
      <c r="I1270" s="306"/>
      <c r="J1270" s="308" t="str">
        <f t="shared" si="4"/>
        <v/>
      </c>
      <c r="K1270" s="308"/>
      <c r="L1270" s="309"/>
      <c r="M1270" s="308"/>
      <c r="N1270" s="303"/>
      <c r="O1270" s="305"/>
      <c r="P1270" s="305"/>
      <c r="Q1270" s="299"/>
      <c r="R1270" s="299"/>
      <c r="S1270" s="299"/>
    </row>
    <row r="1271" spans="1:19" ht="13.5" customHeight="1" x14ac:dyDescent="0.2">
      <c r="A1271" s="302" t="str">
        <f>IF(B1271="","",ROW()-ROW($A$3)+'Diário 1º PA'!$P$1)</f>
        <v/>
      </c>
      <c r="B1271" s="303"/>
      <c r="C1271" s="304"/>
      <c r="D1271" s="305"/>
      <c r="E1271" s="306"/>
      <c r="F1271" s="307"/>
      <c r="G1271" s="305"/>
      <c r="H1271" s="305"/>
      <c r="I1271" s="306"/>
      <c r="J1271" s="308" t="str">
        <f t="shared" si="4"/>
        <v/>
      </c>
      <c r="K1271" s="308"/>
      <c r="L1271" s="309"/>
      <c r="M1271" s="308"/>
      <c r="N1271" s="303"/>
      <c r="O1271" s="305"/>
      <c r="P1271" s="305"/>
      <c r="Q1271" s="299"/>
      <c r="R1271" s="299"/>
      <c r="S1271" s="299"/>
    </row>
    <row r="1272" spans="1:19" ht="13.5" customHeight="1" x14ac:dyDescent="0.2">
      <c r="A1272" s="302" t="str">
        <f>IF(B1272="","",ROW()-ROW($A$3)+'Diário 1º PA'!$P$1)</f>
        <v/>
      </c>
      <c r="B1272" s="303"/>
      <c r="C1272" s="304"/>
      <c r="D1272" s="305"/>
      <c r="E1272" s="306"/>
      <c r="F1272" s="307"/>
      <c r="G1272" s="305"/>
      <c r="H1272" s="305"/>
      <c r="I1272" s="306"/>
      <c r="J1272" s="308" t="str">
        <f t="shared" si="4"/>
        <v/>
      </c>
      <c r="K1272" s="308"/>
      <c r="L1272" s="309"/>
      <c r="M1272" s="308"/>
      <c r="N1272" s="303"/>
      <c r="O1272" s="305"/>
      <c r="P1272" s="305"/>
      <c r="Q1272" s="299"/>
      <c r="R1272" s="299"/>
      <c r="S1272" s="299"/>
    </row>
    <row r="1273" spans="1:19" ht="13.5" customHeight="1" x14ac:dyDescent="0.2">
      <c r="A1273" s="302" t="str">
        <f>IF(B1273="","",ROW()-ROW($A$3)+'Diário 1º PA'!$P$1)</f>
        <v/>
      </c>
      <c r="B1273" s="303"/>
      <c r="C1273" s="304"/>
      <c r="D1273" s="305"/>
      <c r="E1273" s="306"/>
      <c r="F1273" s="307"/>
      <c r="G1273" s="305"/>
      <c r="H1273" s="305"/>
      <c r="I1273" s="306"/>
      <c r="J1273" s="308" t="str">
        <f t="shared" si="4"/>
        <v/>
      </c>
      <c r="K1273" s="308"/>
      <c r="L1273" s="309"/>
      <c r="M1273" s="308"/>
      <c r="N1273" s="303"/>
      <c r="O1273" s="305"/>
      <c r="P1273" s="305"/>
      <c r="Q1273" s="299"/>
      <c r="R1273" s="299"/>
      <c r="S1273" s="299"/>
    </row>
    <row r="1274" spans="1:19" ht="13.5" customHeight="1" x14ac:dyDescent="0.2">
      <c r="A1274" s="302" t="str">
        <f>IF(B1274="","",ROW()-ROW($A$3)+'Diário 1º PA'!$P$1)</f>
        <v/>
      </c>
      <c r="B1274" s="303"/>
      <c r="C1274" s="304"/>
      <c r="D1274" s="305"/>
      <c r="E1274" s="306"/>
      <c r="F1274" s="307"/>
      <c r="G1274" s="305"/>
      <c r="H1274" s="305"/>
      <c r="I1274" s="306"/>
      <c r="J1274" s="308" t="str">
        <f t="shared" si="4"/>
        <v/>
      </c>
      <c r="K1274" s="308"/>
      <c r="L1274" s="309"/>
      <c r="M1274" s="308"/>
      <c r="N1274" s="303"/>
      <c r="O1274" s="305"/>
      <c r="P1274" s="305"/>
      <c r="Q1274" s="299"/>
      <c r="R1274" s="299"/>
      <c r="S1274" s="299"/>
    </row>
    <row r="1275" spans="1:19" ht="13.5" customHeight="1" x14ac:dyDescent="0.2">
      <c r="A1275" s="302" t="str">
        <f>IF(B1275="","",ROW()-ROW($A$3)+'Diário 1º PA'!$P$1)</f>
        <v/>
      </c>
      <c r="B1275" s="303"/>
      <c r="C1275" s="304"/>
      <c r="D1275" s="305"/>
      <c r="E1275" s="306"/>
      <c r="F1275" s="307"/>
      <c r="G1275" s="305"/>
      <c r="H1275" s="305"/>
      <c r="I1275" s="306"/>
      <c r="J1275" s="308" t="str">
        <f t="shared" si="4"/>
        <v/>
      </c>
      <c r="K1275" s="308"/>
      <c r="L1275" s="309"/>
      <c r="M1275" s="308"/>
      <c r="N1275" s="303"/>
      <c r="O1275" s="305"/>
      <c r="P1275" s="305"/>
      <c r="Q1275" s="299"/>
      <c r="R1275" s="299"/>
      <c r="S1275" s="299"/>
    </row>
    <row r="1276" spans="1:19" ht="13.5" customHeight="1" x14ac:dyDescent="0.2">
      <c r="A1276" s="302" t="str">
        <f>IF(B1276="","",ROW()-ROW($A$3)+'Diário 1º PA'!$P$1)</f>
        <v/>
      </c>
      <c r="B1276" s="303"/>
      <c r="C1276" s="304"/>
      <c r="D1276" s="305"/>
      <c r="E1276" s="306"/>
      <c r="F1276" s="307"/>
      <c r="G1276" s="305"/>
      <c r="H1276" s="305"/>
      <c r="I1276" s="306"/>
      <c r="J1276" s="308" t="str">
        <f t="shared" si="4"/>
        <v/>
      </c>
      <c r="K1276" s="308"/>
      <c r="L1276" s="309"/>
      <c r="M1276" s="308"/>
      <c r="N1276" s="303"/>
      <c r="O1276" s="305"/>
      <c r="P1276" s="305"/>
      <c r="Q1276" s="299"/>
      <c r="R1276" s="299"/>
      <c r="S1276" s="299"/>
    </row>
    <row r="1277" spans="1:19" ht="13.5" customHeight="1" x14ac:dyDescent="0.2">
      <c r="A1277" s="302" t="str">
        <f>IF(B1277="","",ROW()-ROW($A$3)+'Diário 1º PA'!$P$1)</f>
        <v/>
      </c>
      <c r="B1277" s="303"/>
      <c r="C1277" s="304"/>
      <c r="D1277" s="305"/>
      <c r="E1277" s="306"/>
      <c r="F1277" s="307"/>
      <c r="G1277" s="305"/>
      <c r="H1277" s="305"/>
      <c r="I1277" s="306"/>
      <c r="J1277" s="308" t="str">
        <f t="shared" si="4"/>
        <v/>
      </c>
      <c r="K1277" s="308"/>
      <c r="L1277" s="309"/>
      <c r="M1277" s="308"/>
      <c r="N1277" s="303"/>
      <c r="O1277" s="305"/>
      <c r="P1277" s="305"/>
      <c r="Q1277" s="299"/>
      <c r="R1277" s="299"/>
      <c r="S1277" s="299"/>
    </row>
    <row r="1278" spans="1:19" ht="13.5" customHeight="1" x14ac:dyDescent="0.2">
      <c r="A1278" s="302" t="str">
        <f>IF(B1278="","",ROW()-ROW($A$3)+'Diário 1º PA'!$P$1)</f>
        <v/>
      </c>
      <c r="B1278" s="303"/>
      <c r="C1278" s="304"/>
      <c r="D1278" s="305"/>
      <c r="E1278" s="306"/>
      <c r="F1278" s="307"/>
      <c r="G1278" s="305"/>
      <c r="H1278" s="305"/>
      <c r="I1278" s="306"/>
      <c r="J1278" s="308" t="str">
        <f t="shared" si="4"/>
        <v/>
      </c>
      <c r="K1278" s="308"/>
      <c r="L1278" s="309"/>
      <c r="M1278" s="308"/>
      <c r="N1278" s="303"/>
      <c r="O1278" s="305"/>
      <c r="P1278" s="305"/>
      <c r="Q1278" s="299"/>
      <c r="R1278" s="299"/>
      <c r="S1278" s="299"/>
    </row>
    <row r="1279" spans="1:19" ht="13.5" customHeight="1" x14ac:dyDescent="0.2">
      <c r="A1279" s="302" t="str">
        <f>IF(B1279="","",ROW()-ROW($A$3)+'Diário 1º PA'!$P$1)</f>
        <v/>
      </c>
      <c r="B1279" s="303"/>
      <c r="C1279" s="304"/>
      <c r="D1279" s="305"/>
      <c r="E1279" s="306"/>
      <c r="F1279" s="307"/>
      <c r="G1279" s="305"/>
      <c r="H1279" s="305"/>
      <c r="I1279" s="306"/>
      <c r="J1279" s="308" t="str">
        <f t="shared" ref="J1279:J1533" si="5">IF(P1279="","",IF(LEN(P1279)&gt;14,P1279,"CPF Protegido - LGPD"))</f>
        <v/>
      </c>
      <c r="K1279" s="308"/>
      <c r="L1279" s="309"/>
      <c r="M1279" s="308"/>
      <c r="N1279" s="303"/>
      <c r="O1279" s="305"/>
      <c r="P1279" s="305"/>
      <c r="Q1279" s="299"/>
      <c r="R1279" s="299"/>
      <c r="S1279" s="299"/>
    </row>
    <row r="1280" spans="1:19" ht="13.5" customHeight="1" x14ac:dyDescent="0.2">
      <c r="A1280" s="302" t="str">
        <f>IF(B1280="","",ROW()-ROW($A$3)+'Diário 1º PA'!$P$1)</f>
        <v/>
      </c>
      <c r="B1280" s="303"/>
      <c r="C1280" s="304"/>
      <c r="D1280" s="305"/>
      <c r="E1280" s="306"/>
      <c r="F1280" s="307"/>
      <c r="G1280" s="305"/>
      <c r="H1280" s="305"/>
      <c r="I1280" s="306"/>
      <c r="J1280" s="308" t="str">
        <f t="shared" si="5"/>
        <v/>
      </c>
      <c r="K1280" s="308"/>
      <c r="L1280" s="309"/>
      <c r="M1280" s="308"/>
      <c r="N1280" s="303"/>
      <c r="O1280" s="305"/>
      <c r="P1280" s="305"/>
      <c r="Q1280" s="299"/>
      <c r="R1280" s="299"/>
      <c r="S1280" s="299"/>
    </row>
    <row r="1281" spans="1:19" ht="13.5" customHeight="1" x14ac:dyDescent="0.2">
      <c r="A1281" s="302" t="str">
        <f>IF(B1281="","",ROW()-ROW($A$3)+'Diário 1º PA'!$P$1)</f>
        <v/>
      </c>
      <c r="B1281" s="303"/>
      <c r="C1281" s="304"/>
      <c r="D1281" s="305"/>
      <c r="E1281" s="306"/>
      <c r="F1281" s="307"/>
      <c r="G1281" s="305"/>
      <c r="H1281" s="305"/>
      <c r="I1281" s="306"/>
      <c r="J1281" s="308" t="str">
        <f t="shared" si="5"/>
        <v/>
      </c>
      <c r="K1281" s="308"/>
      <c r="L1281" s="309"/>
      <c r="M1281" s="308"/>
      <c r="N1281" s="303"/>
      <c r="O1281" s="305"/>
      <c r="P1281" s="305"/>
      <c r="Q1281" s="299"/>
      <c r="R1281" s="299"/>
      <c r="S1281" s="299"/>
    </row>
    <row r="1282" spans="1:19" ht="13.5" customHeight="1" x14ac:dyDescent="0.2">
      <c r="A1282" s="302" t="str">
        <f>IF(B1282="","",ROW()-ROW($A$3)+'Diário 1º PA'!$P$1)</f>
        <v/>
      </c>
      <c r="B1282" s="303"/>
      <c r="C1282" s="304"/>
      <c r="D1282" s="305"/>
      <c r="E1282" s="306"/>
      <c r="F1282" s="307"/>
      <c r="G1282" s="305"/>
      <c r="H1282" s="305"/>
      <c r="I1282" s="306"/>
      <c r="J1282" s="308" t="str">
        <f t="shared" si="5"/>
        <v/>
      </c>
      <c r="K1282" s="308"/>
      <c r="L1282" s="309"/>
      <c r="M1282" s="308"/>
      <c r="N1282" s="303"/>
      <c r="O1282" s="305"/>
      <c r="P1282" s="305"/>
      <c r="Q1282" s="299"/>
      <c r="R1282" s="299"/>
      <c r="S1282" s="299"/>
    </row>
    <row r="1283" spans="1:19" ht="13.5" customHeight="1" x14ac:dyDescent="0.2">
      <c r="A1283" s="302" t="str">
        <f>IF(B1283="","",ROW()-ROW($A$3)+'Diário 1º PA'!$P$1)</f>
        <v/>
      </c>
      <c r="B1283" s="303"/>
      <c r="C1283" s="304"/>
      <c r="D1283" s="305"/>
      <c r="E1283" s="306"/>
      <c r="F1283" s="307"/>
      <c r="G1283" s="305"/>
      <c r="H1283" s="305"/>
      <c r="I1283" s="306"/>
      <c r="J1283" s="308" t="str">
        <f t="shared" si="5"/>
        <v/>
      </c>
      <c r="K1283" s="308"/>
      <c r="L1283" s="309"/>
      <c r="M1283" s="308"/>
      <c r="N1283" s="303"/>
      <c r="O1283" s="305"/>
      <c r="P1283" s="305"/>
      <c r="Q1283" s="299"/>
      <c r="R1283" s="299"/>
      <c r="S1283" s="299"/>
    </row>
    <row r="1284" spans="1:19" ht="13.5" customHeight="1" x14ac:dyDescent="0.2">
      <c r="A1284" s="302" t="str">
        <f>IF(B1284="","",ROW()-ROW($A$3)+'Diário 1º PA'!$P$1)</f>
        <v/>
      </c>
      <c r="B1284" s="303"/>
      <c r="C1284" s="304"/>
      <c r="D1284" s="305"/>
      <c r="E1284" s="306"/>
      <c r="F1284" s="307"/>
      <c r="G1284" s="305"/>
      <c r="H1284" s="305"/>
      <c r="I1284" s="306"/>
      <c r="J1284" s="308" t="str">
        <f t="shared" si="5"/>
        <v/>
      </c>
      <c r="K1284" s="308"/>
      <c r="L1284" s="309"/>
      <c r="M1284" s="308"/>
      <c r="N1284" s="303"/>
      <c r="O1284" s="305"/>
      <c r="P1284" s="305"/>
      <c r="Q1284" s="299"/>
      <c r="R1284" s="299"/>
      <c r="S1284" s="299"/>
    </row>
    <row r="1285" spans="1:19" ht="13.5" customHeight="1" x14ac:dyDescent="0.2">
      <c r="A1285" s="302" t="str">
        <f>IF(B1285="","",ROW()-ROW($A$3)+'Diário 1º PA'!$P$1)</f>
        <v/>
      </c>
      <c r="B1285" s="303"/>
      <c r="C1285" s="304"/>
      <c r="D1285" s="305"/>
      <c r="E1285" s="306"/>
      <c r="F1285" s="307"/>
      <c r="G1285" s="305"/>
      <c r="H1285" s="305"/>
      <c r="I1285" s="306"/>
      <c r="J1285" s="308" t="str">
        <f t="shared" si="5"/>
        <v/>
      </c>
      <c r="K1285" s="308"/>
      <c r="L1285" s="309"/>
      <c r="M1285" s="308"/>
      <c r="N1285" s="303"/>
      <c r="O1285" s="305"/>
      <c r="P1285" s="305"/>
      <c r="Q1285" s="299"/>
      <c r="R1285" s="299"/>
      <c r="S1285" s="299"/>
    </row>
    <row r="1286" spans="1:19" ht="13.5" customHeight="1" x14ac:dyDescent="0.2">
      <c r="A1286" s="302" t="str">
        <f>IF(B1286="","",ROW()-ROW($A$3)+'Diário 1º PA'!$P$1)</f>
        <v/>
      </c>
      <c r="B1286" s="303"/>
      <c r="C1286" s="304"/>
      <c r="D1286" s="305"/>
      <c r="E1286" s="306"/>
      <c r="F1286" s="307"/>
      <c r="G1286" s="305"/>
      <c r="H1286" s="305"/>
      <c r="I1286" s="306"/>
      <c r="J1286" s="308" t="str">
        <f t="shared" si="5"/>
        <v/>
      </c>
      <c r="K1286" s="308"/>
      <c r="L1286" s="309"/>
      <c r="M1286" s="308"/>
      <c r="N1286" s="303"/>
      <c r="O1286" s="305"/>
      <c r="P1286" s="305"/>
      <c r="Q1286" s="299"/>
      <c r="R1286" s="299"/>
      <c r="S1286" s="299"/>
    </row>
    <row r="1287" spans="1:19" ht="13.5" customHeight="1" x14ac:dyDescent="0.2">
      <c r="A1287" s="302" t="str">
        <f>IF(B1287="","",ROW()-ROW($A$3)+'Diário 1º PA'!$P$1)</f>
        <v/>
      </c>
      <c r="B1287" s="303"/>
      <c r="C1287" s="304"/>
      <c r="D1287" s="305"/>
      <c r="E1287" s="306"/>
      <c r="F1287" s="307"/>
      <c r="G1287" s="305"/>
      <c r="H1287" s="305"/>
      <c r="I1287" s="306"/>
      <c r="J1287" s="308" t="str">
        <f t="shared" si="5"/>
        <v/>
      </c>
      <c r="K1287" s="308"/>
      <c r="L1287" s="309"/>
      <c r="M1287" s="308"/>
      <c r="N1287" s="303"/>
      <c r="O1287" s="305"/>
      <c r="P1287" s="305"/>
      <c r="Q1287" s="299"/>
      <c r="R1287" s="299"/>
      <c r="S1287" s="299"/>
    </row>
    <row r="1288" spans="1:19" ht="13.5" customHeight="1" x14ac:dyDescent="0.2">
      <c r="A1288" s="302" t="str">
        <f>IF(B1288="","",ROW()-ROW($A$3)+'Diário 1º PA'!$P$1)</f>
        <v/>
      </c>
      <c r="B1288" s="303"/>
      <c r="C1288" s="304"/>
      <c r="D1288" s="305"/>
      <c r="E1288" s="306"/>
      <c r="F1288" s="307"/>
      <c r="G1288" s="305"/>
      <c r="H1288" s="305"/>
      <c r="I1288" s="306"/>
      <c r="J1288" s="308" t="str">
        <f t="shared" si="5"/>
        <v/>
      </c>
      <c r="K1288" s="308"/>
      <c r="L1288" s="309"/>
      <c r="M1288" s="308"/>
      <c r="N1288" s="303"/>
      <c r="O1288" s="305"/>
      <c r="P1288" s="305"/>
      <c r="Q1288" s="299"/>
      <c r="R1288" s="299"/>
      <c r="S1288" s="299"/>
    </row>
    <row r="1289" spans="1:19" ht="13.5" customHeight="1" x14ac:dyDescent="0.2">
      <c r="A1289" s="302" t="str">
        <f>IF(B1289="","",ROW()-ROW($A$3)+'Diário 1º PA'!$P$1)</f>
        <v/>
      </c>
      <c r="B1289" s="303"/>
      <c r="C1289" s="304"/>
      <c r="D1289" s="305"/>
      <c r="E1289" s="306"/>
      <c r="F1289" s="307"/>
      <c r="G1289" s="305"/>
      <c r="H1289" s="305"/>
      <c r="I1289" s="306"/>
      <c r="J1289" s="308" t="str">
        <f t="shared" si="5"/>
        <v/>
      </c>
      <c r="K1289" s="308"/>
      <c r="L1289" s="309"/>
      <c r="M1289" s="308"/>
      <c r="N1289" s="303"/>
      <c r="O1289" s="305"/>
      <c r="P1289" s="305"/>
      <c r="Q1289" s="299"/>
      <c r="R1289" s="299"/>
      <c r="S1289" s="299"/>
    </row>
    <row r="1290" spans="1:19" ht="13.5" customHeight="1" x14ac:dyDescent="0.2">
      <c r="A1290" s="302" t="str">
        <f>IF(B1290="","",ROW()-ROW($A$3)+'Diário 1º PA'!$P$1)</f>
        <v/>
      </c>
      <c r="B1290" s="303"/>
      <c r="C1290" s="304"/>
      <c r="D1290" s="305"/>
      <c r="E1290" s="306"/>
      <c r="F1290" s="307"/>
      <c r="G1290" s="305"/>
      <c r="H1290" s="305"/>
      <c r="I1290" s="306"/>
      <c r="J1290" s="308" t="str">
        <f t="shared" si="5"/>
        <v/>
      </c>
      <c r="K1290" s="308"/>
      <c r="L1290" s="309"/>
      <c r="M1290" s="308"/>
      <c r="N1290" s="303"/>
      <c r="O1290" s="305"/>
      <c r="P1290" s="305"/>
      <c r="Q1290" s="299"/>
      <c r="R1290" s="299"/>
      <c r="S1290" s="299"/>
    </row>
    <row r="1291" spans="1:19" ht="13.5" customHeight="1" x14ac:dyDescent="0.2">
      <c r="A1291" s="302" t="str">
        <f>IF(B1291="","",ROW()-ROW($A$3)+'Diário 1º PA'!$P$1)</f>
        <v/>
      </c>
      <c r="B1291" s="303"/>
      <c r="C1291" s="304"/>
      <c r="D1291" s="305"/>
      <c r="E1291" s="306"/>
      <c r="F1291" s="307"/>
      <c r="G1291" s="305"/>
      <c r="H1291" s="305"/>
      <c r="I1291" s="306"/>
      <c r="J1291" s="308" t="str">
        <f t="shared" si="5"/>
        <v/>
      </c>
      <c r="K1291" s="308"/>
      <c r="L1291" s="309"/>
      <c r="M1291" s="308"/>
      <c r="N1291" s="303"/>
      <c r="O1291" s="305"/>
      <c r="P1291" s="305"/>
      <c r="Q1291" s="299"/>
      <c r="R1291" s="299"/>
      <c r="S1291" s="299"/>
    </row>
    <row r="1292" spans="1:19" ht="13.5" customHeight="1" x14ac:dyDescent="0.2">
      <c r="A1292" s="302" t="str">
        <f>IF(B1292="","",ROW()-ROW($A$3)+'Diário 1º PA'!$P$1)</f>
        <v/>
      </c>
      <c r="B1292" s="303"/>
      <c r="C1292" s="304"/>
      <c r="D1292" s="305"/>
      <c r="E1292" s="306"/>
      <c r="F1292" s="307"/>
      <c r="G1292" s="305"/>
      <c r="H1292" s="305"/>
      <c r="I1292" s="306"/>
      <c r="J1292" s="308" t="str">
        <f t="shared" si="5"/>
        <v/>
      </c>
      <c r="K1292" s="308"/>
      <c r="L1292" s="309"/>
      <c r="M1292" s="308"/>
      <c r="N1292" s="303"/>
      <c r="O1292" s="305"/>
      <c r="P1292" s="305"/>
      <c r="Q1292" s="299"/>
      <c r="R1292" s="299"/>
      <c r="S1292" s="299"/>
    </row>
    <row r="1293" spans="1:19" ht="13.5" customHeight="1" x14ac:dyDescent="0.2">
      <c r="A1293" s="302" t="str">
        <f>IF(B1293="","",ROW()-ROW($A$3)+'Diário 1º PA'!$P$1)</f>
        <v/>
      </c>
      <c r="B1293" s="303"/>
      <c r="C1293" s="304"/>
      <c r="D1293" s="305"/>
      <c r="E1293" s="306"/>
      <c r="F1293" s="307"/>
      <c r="G1293" s="305"/>
      <c r="H1293" s="305"/>
      <c r="I1293" s="306"/>
      <c r="J1293" s="308" t="str">
        <f t="shared" si="5"/>
        <v/>
      </c>
      <c r="K1293" s="308"/>
      <c r="L1293" s="309"/>
      <c r="M1293" s="308"/>
      <c r="N1293" s="303"/>
      <c r="O1293" s="305"/>
      <c r="P1293" s="305"/>
      <c r="Q1293" s="299"/>
      <c r="R1293" s="299"/>
      <c r="S1293" s="299"/>
    </row>
    <row r="1294" spans="1:19" ht="13.5" customHeight="1" x14ac:dyDescent="0.2">
      <c r="A1294" s="302" t="str">
        <f>IF(B1294="","",ROW()-ROW($A$3)+'Diário 1º PA'!$P$1)</f>
        <v/>
      </c>
      <c r="B1294" s="303"/>
      <c r="C1294" s="304"/>
      <c r="D1294" s="305"/>
      <c r="E1294" s="306"/>
      <c r="F1294" s="307"/>
      <c r="G1294" s="305"/>
      <c r="H1294" s="305"/>
      <c r="I1294" s="306"/>
      <c r="J1294" s="308" t="str">
        <f t="shared" si="5"/>
        <v/>
      </c>
      <c r="K1294" s="308"/>
      <c r="L1294" s="309"/>
      <c r="M1294" s="308"/>
      <c r="N1294" s="303"/>
      <c r="O1294" s="305"/>
      <c r="P1294" s="305"/>
      <c r="Q1294" s="299"/>
      <c r="R1294" s="299"/>
      <c r="S1294" s="299"/>
    </row>
    <row r="1295" spans="1:19" ht="13.5" customHeight="1" x14ac:dyDescent="0.2">
      <c r="A1295" s="302" t="str">
        <f>IF(B1295="","",ROW()-ROW($A$3)+'Diário 1º PA'!$P$1)</f>
        <v/>
      </c>
      <c r="B1295" s="303"/>
      <c r="C1295" s="304"/>
      <c r="D1295" s="305"/>
      <c r="E1295" s="306"/>
      <c r="F1295" s="307"/>
      <c r="G1295" s="305"/>
      <c r="H1295" s="305"/>
      <c r="I1295" s="306"/>
      <c r="J1295" s="308" t="str">
        <f t="shared" si="5"/>
        <v/>
      </c>
      <c r="K1295" s="308"/>
      <c r="L1295" s="309"/>
      <c r="M1295" s="308"/>
      <c r="N1295" s="303"/>
      <c r="O1295" s="305"/>
      <c r="P1295" s="305"/>
      <c r="Q1295" s="299"/>
      <c r="R1295" s="299"/>
      <c r="S1295" s="299"/>
    </row>
    <row r="1296" spans="1:19" ht="13.5" customHeight="1" x14ac:dyDescent="0.2">
      <c r="A1296" s="302" t="str">
        <f>IF(B1296="","",ROW()-ROW($A$3)+'Diário 1º PA'!$P$1)</f>
        <v/>
      </c>
      <c r="B1296" s="303"/>
      <c r="C1296" s="304"/>
      <c r="D1296" s="305"/>
      <c r="E1296" s="306"/>
      <c r="F1296" s="307"/>
      <c r="G1296" s="305"/>
      <c r="H1296" s="305"/>
      <c r="I1296" s="306"/>
      <c r="J1296" s="308" t="str">
        <f t="shared" si="5"/>
        <v/>
      </c>
      <c r="K1296" s="308"/>
      <c r="L1296" s="309"/>
      <c r="M1296" s="308"/>
      <c r="N1296" s="303"/>
      <c r="O1296" s="305"/>
      <c r="P1296" s="305"/>
      <c r="Q1296" s="299"/>
      <c r="R1296" s="299"/>
      <c r="S1296" s="299"/>
    </row>
    <row r="1297" spans="1:19" ht="13.5" customHeight="1" x14ac:dyDescent="0.2">
      <c r="A1297" s="302" t="str">
        <f>IF(B1297="","",ROW()-ROW($A$3)+'Diário 1º PA'!$P$1)</f>
        <v/>
      </c>
      <c r="B1297" s="303"/>
      <c r="C1297" s="304"/>
      <c r="D1297" s="305"/>
      <c r="E1297" s="306"/>
      <c r="F1297" s="307"/>
      <c r="G1297" s="305"/>
      <c r="H1297" s="305"/>
      <c r="I1297" s="306"/>
      <c r="J1297" s="308" t="str">
        <f t="shared" si="5"/>
        <v/>
      </c>
      <c r="K1297" s="308"/>
      <c r="L1297" s="309"/>
      <c r="M1297" s="308"/>
      <c r="N1297" s="303"/>
      <c r="O1297" s="305"/>
      <c r="P1297" s="305"/>
      <c r="Q1297" s="299"/>
      <c r="R1297" s="299"/>
      <c r="S1297" s="299"/>
    </row>
    <row r="1298" spans="1:19" ht="13.5" customHeight="1" x14ac:dyDescent="0.2">
      <c r="A1298" s="302" t="str">
        <f>IF(B1298="","",ROW()-ROW($A$3)+'Diário 1º PA'!$P$1)</f>
        <v/>
      </c>
      <c r="B1298" s="303"/>
      <c r="C1298" s="304"/>
      <c r="D1298" s="305"/>
      <c r="E1298" s="306"/>
      <c r="F1298" s="307"/>
      <c r="G1298" s="305"/>
      <c r="H1298" s="305"/>
      <c r="I1298" s="306"/>
      <c r="J1298" s="308" t="str">
        <f t="shared" si="5"/>
        <v/>
      </c>
      <c r="K1298" s="308"/>
      <c r="L1298" s="309"/>
      <c r="M1298" s="308"/>
      <c r="N1298" s="303"/>
      <c r="O1298" s="305"/>
      <c r="P1298" s="305"/>
      <c r="Q1298" s="299"/>
      <c r="R1298" s="299"/>
      <c r="S1298" s="299"/>
    </row>
    <row r="1299" spans="1:19" ht="13.5" customHeight="1" x14ac:dyDescent="0.2">
      <c r="A1299" s="302" t="str">
        <f>IF(B1299="","",ROW()-ROW($A$3)+'Diário 1º PA'!$P$1)</f>
        <v/>
      </c>
      <c r="B1299" s="303"/>
      <c r="C1299" s="304"/>
      <c r="D1299" s="305"/>
      <c r="E1299" s="306"/>
      <c r="F1299" s="307"/>
      <c r="G1299" s="305"/>
      <c r="H1299" s="305"/>
      <c r="I1299" s="306"/>
      <c r="J1299" s="308" t="str">
        <f t="shared" si="5"/>
        <v/>
      </c>
      <c r="K1299" s="308"/>
      <c r="L1299" s="309"/>
      <c r="M1299" s="308"/>
      <c r="N1299" s="303"/>
      <c r="O1299" s="305"/>
      <c r="P1299" s="305"/>
      <c r="Q1299" s="299"/>
      <c r="R1299" s="299"/>
      <c r="S1299" s="299"/>
    </row>
    <row r="1300" spans="1:19" ht="13.5" customHeight="1" x14ac:dyDescent="0.2">
      <c r="A1300" s="302" t="str">
        <f>IF(B1300="","",ROW()-ROW($A$3)+'Diário 1º PA'!$P$1)</f>
        <v/>
      </c>
      <c r="B1300" s="303"/>
      <c r="C1300" s="304"/>
      <c r="D1300" s="305"/>
      <c r="E1300" s="306"/>
      <c r="F1300" s="307"/>
      <c r="G1300" s="305"/>
      <c r="H1300" s="305"/>
      <c r="I1300" s="306"/>
      <c r="J1300" s="308" t="str">
        <f t="shared" si="5"/>
        <v/>
      </c>
      <c r="K1300" s="308"/>
      <c r="L1300" s="309"/>
      <c r="M1300" s="308"/>
      <c r="N1300" s="303"/>
      <c r="O1300" s="305"/>
      <c r="P1300" s="305"/>
      <c r="Q1300" s="299"/>
      <c r="R1300" s="299"/>
      <c r="S1300" s="299"/>
    </row>
    <row r="1301" spans="1:19" ht="13.5" customHeight="1" x14ac:dyDescent="0.2">
      <c r="A1301" s="302" t="str">
        <f>IF(B1301="","",ROW()-ROW($A$3)+'Diário 1º PA'!$P$1)</f>
        <v/>
      </c>
      <c r="B1301" s="303"/>
      <c r="C1301" s="304"/>
      <c r="D1301" s="305"/>
      <c r="E1301" s="306"/>
      <c r="F1301" s="307"/>
      <c r="G1301" s="305"/>
      <c r="H1301" s="305"/>
      <c r="I1301" s="306"/>
      <c r="J1301" s="308" t="str">
        <f t="shared" si="5"/>
        <v/>
      </c>
      <c r="K1301" s="308"/>
      <c r="L1301" s="309"/>
      <c r="M1301" s="308"/>
      <c r="N1301" s="303"/>
      <c r="O1301" s="305"/>
      <c r="P1301" s="305"/>
      <c r="Q1301" s="299"/>
      <c r="R1301" s="299"/>
      <c r="S1301" s="299"/>
    </row>
    <row r="1302" spans="1:19" ht="13.5" customHeight="1" x14ac:dyDescent="0.2">
      <c r="A1302" s="302" t="str">
        <f>IF(B1302="","",ROW()-ROW($A$3)+'Diário 1º PA'!$P$1)</f>
        <v/>
      </c>
      <c r="B1302" s="303"/>
      <c r="C1302" s="304"/>
      <c r="D1302" s="305"/>
      <c r="E1302" s="306"/>
      <c r="F1302" s="307"/>
      <c r="G1302" s="305"/>
      <c r="H1302" s="305"/>
      <c r="I1302" s="306"/>
      <c r="J1302" s="308" t="str">
        <f t="shared" si="5"/>
        <v/>
      </c>
      <c r="K1302" s="308"/>
      <c r="L1302" s="309"/>
      <c r="M1302" s="308"/>
      <c r="N1302" s="303"/>
      <c r="O1302" s="305"/>
      <c r="P1302" s="305"/>
      <c r="Q1302" s="299"/>
      <c r="R1302" s="299"/>
      <c r="S1302" s="299"/>
    </row>
    <row r="1303" spans="1:19" ht="13.5" customHeight="1" x14ac:dyDescent="0.2">
      <c r="A1303" s="302" t="str">
        <f>IF(B1303="","",ROW()-ROW($A$3)+'Diário 1º PA'!$P$1)</f>
        <v/>
      </c>
      <c r="B1303" s="303"/>
      <c r="C1303" s="304"/>
      <c r="D1303" s="305"/>
      <c r="E1303" s="306"/>
      <c r="F1303" s="307"/>
      <c r="G1303" s="305"/>
      <c r="H1303" s="305"/>
      <c r="I1303" s="306"/>
      <c r="J1303" s="308" t="str">
        <f t="shared" si="5"/>
        <v/>
      </c>
      <c r="K1303" s="308"/>
      <c r="L1303" s="309"/>
      <c r="M1303" s="308"/>
      <c r="N1303" s="303"/>
      <c r="O1303" s="305"/>
      <c r="P1303" s="305"/>
      <c r="Q1303" s="299"/>
      <c r="R1303" s="299"/>
      <c r="S1303" s="299"/>
    </row>
    <row r="1304" spans="1:19" ht="13.5" customHeight="1" x14ac:dyDescent="0.2">
      <c r="A1304" s="302" t="str">
        <f>IF(B1304="","",ROW()-ROW($A$3)+'Diário 1º PA'!$P$1)</f>
        <v/>
      </c>
      <c r="B1304" s="303"/>
      <c r="C1304" s="304"/>
      <c r="D1304" s="305"/>
      <c r="E1304" s="306"/>
      <c r="F1304" s="307"/>
      <c r="G1304" s="305"/>
      <c r="H1304" s="305"/>
      <c r="I1304" s="306"/>
      <c r="J1304" s="308" t="str">
        <f t="shared" si="5"/>
        <v/>
      </c>
      <c r="K1304" s="308"/>
      <c r="L1304" s="309"/>
      <c r="M1304" s="308"/>
      <c r="N1304" s="303"/>
      <c r="O1304" s="305"/>
      <c r="P1304" s="305"/>
      <c r="Q1304" s="299"/>
      <c r="R1304" s="299"/>
      <c r="S1304" s="299"/>
    </row>
    <row r="1305" spans="1:19" ht="13.5" customHeight="1" x14ac:dyDescent="0.2">
      <c r="A1305" s="302" t="str">
        <f>IF(B1305="","",ROW()-ROW($A$3)+'Diário 1º PA'!$P$1)</f>
        <v/>
      </c>
      <c r="B1305" s="303"/>
      <c r="C1305" s="304"/>
      <c r="D1305" s="305"/>
      <c r="E1305" s="306"/>
      <c r="F1305" s="307"/>
      <c r="G1305" s="305"/>
      <c r="H1305" s="305"/>
      <c r="I1305" s="306"/>
      <c r="J1305" s="308" t="str">
        <f t="shared" si="5"/>
        <v/>
      </c>
      <c r="K1305" s="308"/>
      <c r="L1305" s="309"/>
      <c r="M1305" s="308"/>
      <c r="N1305" s="303"/>
      <c r="O1305" s="305"/>
      <c r="P1305" s="305"/>
      <c r="Q1305" s="299"/>
      <c r="R1305" s="299"/>
      <c r="S1305" s="299"/>
    </row>
    <row r="1306" spans="1:19" ht="13.5" customHeight="1" x14ac:dyDescent="0.2">
      <c r="A1306" s="302" t="str">
        <f>IF(B1306="","",ROW()-ROW($A$3)+'Diário 1º PA'!$P$1)</f>
        <v/>
      </c>
      <c r="B1306" s="303"/>
      <c r="C1306" s="304"/>
      <c r="D1306" s="305"/>
      <c r="E1306" s="306"/>
      <c r="F1306" s="307"/>
      <c r="G1306" s="305"/>
      <c r="H1306" s="305"/>
      <c r="I1306" s="306"/>
      <c r="J1306" s="308" t="str">
        <f t="shared" si="5"/>
        <v/>
      </c>
      <c r="K1306" s="308"/>
      <c r="L1306" s="309"/>
      <c r="M1306" s="308"/>
      <c r="N1306" s="303"/>
      <c r="O1306" s="305"/>
      <c r="P1306" s="305"/>
      <c r="Q1306" s="299"/>
      <c r="R1306" s="299"/>
      <c r="S1306" s="299"/>
    </row>
    <row r="1307" spans="1:19" ht="13.5" customHeight="1" x14ac:dyDescent="0.2">
      <c r="A1307" s="302" t="str">
        <f>IF(B1307="","",ROW()-ROW($A$3)+'Diário 1º PA'!$P$1)</f>
        <v/>
      </c>
      <c r="B1307" s="303"/>
      <c r="C1307" s="304"/>
      <c r="D1307" s="305"/>
      <c r="E1307" s="306"/>
      <c r="F1307" s="307"/>
      <c r="G1307" s="305"/>
      <c r="H1307" s="305"/>
      <c r="I1307" s="306"/>
      <c r="J1307" s="308" t="str">
        <f t="shared" si="5"/>
        <v/>
      </c>
      <c r="K1307" s="308"/>
      <c r="L1307" s="309"/>
      <c r="M1307" s="308"/>
      <c r="N1307" s="303"/>
      <c r="O1307" s="305"/>
      <c r="P1307" s="305"/>
      <c r="Q1307" s="299"/>
      <c r="R1307" s="299"/>
      <c r="S1307" s="299"/>
    </row>
    <row r="1308" spans="1:19" ht="13.5" customHeight="1" x14ac:dyDescent="0.2">
      <c r="A1308" s="302" t="str">
        <f>IF(B1308="","",ROW()-ROW($A$3)+'Diário 1º PA'!$P$1)</f>
        <v/>
      </c>
      <c r="B1308" s="303"/>
      <c r="C1308" s="304"/>
      <c r="D1308" s="305"/>
      <c r="E1308" s="306"/>
      <c r="F1308" s="307"/>
      <c r="G1308" s="305"/>
      <c r="H1308" s="305"/>
      <c r="I1308" s="306"/>
      <c r="J1308" s="308" t="str">
        <f t="shared" si="5"/>
        <v/>
      </c>
      <c r="K1308" s="308"/>
      <c r="L1308" s="309"/>
      <c r="M1308" s="308"/>
      <c r="N1308" s="303"/>
      <c r="O1308" s="305"/>
      <c r="P1308" s="305"/>
      <c r="Q1308" s="299"/>
      <c r="R1308" s="299"/>
      <c r="S1308" s="299"/>
    </row>
    <row r="1309" spans="1:19" ht="13.5" customHeight="1" x14ac:dyDescent="0.2">
      <c r="A1309" s="302" t="str">
        <f>IF(B1309="","",ROW()-ROW($A$3)+'Diário 1º PA'!$P$1)</f>
        <v/>
      </c>
      <c r="B1309" s="303"/>
      <c r="C1309" s="304"/>
      <c r="D1309" s="305"/>
      <c r="E1309" s="306"/>
      <c r="F1309" s="307"/>
      <c r="G1309" s="305"/>
      <c r="H1309" s="305"/>
      <c r="I1309" s="306"/>
      <c r="J1309" s="308" t="str">
        <f t="shared" si="5"/>
        <v/>
      </c>
      <c r="K1309" s="308"/>
      <c r="L1309" s="309"/>
      <c r="M1309" s="308"/>
      <c r="N1309" s="303"/>
      <c r="O1309" s="305"/>
      <c r="P1309" s="305"/>
      <c r="Q1309" s="299"/>
      <c r="R1309" s="299"/>
      <c r="S1309" s="299"/>
    </row>
    <row r="1310" spans="1:19" ht="13.5" customHeight="1" x14ac:dyDescent="0.2">
      <c r="A1310" s="302" t="str">
        <f>IF(B1310="","",ROW()-ROW($A$3)+'Diário 1º PA'!$P$1)</f>
        <v/>
      </c>
      <c r="B1310" s="303"/>
      <c r="C1310" s="304"/>
      <c r="D1310" s="305"/>
      <c r="E1310" s="306"/>
      <c r="F1310" s="307"/>
      <c r="G1310" s="305"/>
      <c r="H1310" s="305"/>
      <c r="I1310" s="306"/>
      <c r="J1310" s="308" t="str">
        <f t="shared" si="5"/>
        <v/>
      </c>
      <c r="K1310" s="308"/>
      <c r="L1310" s="309"/>
      <c r="M1310" s="308"/>
      <c r="N1310" s="303"/>
      <c r="O1310" s="305"/>
      <c r="P1310" s="305"/>
      <c r="Q1310" s="299"/>
      <c r="R1310" s="299"/>
      <c r="S1310" s="299"/>
    </row>
    <row r="1311" spans="1:19" ht="13.5" customHeight="1" x14ac:dyDescent="0.2">
      <c r="A1311" s="302" t="str">
        <f>IF(B1311="","",ROW()-ROW($A$3)+'Diário 1º PA'!$P$1)</f>
        <v/>
      </c>
      <c r="B1311" s="303"/>
      <c r="C1311" s="304"/>
      <c r="D1311" s="305"/>
      <c r="E1311" s="306"/>
      <c r="F1311" s="307"/>
      <c r="G1311" s="305"/>
      <c r="H1311" s="305"/>
      <c r="I1311" s="306"/>
      <c r="J1311" s="308" t="str">
        <f t="shared" si="5"/>
        <v/>
      </c>
      <c r="K1311" s="308"/>
      <c r="L1311" s="309"/>
      <c r="M1311" s="308"/>
      <c r="N1311" s="303"/>
      <c r="O1311" s="305"/>
      <c r="P1311" s="305"/>
      <c r="Q1311" s="299"/>
      <c r="R1311" s="299"/>
      <c r="S1311" s="299"/>
    </row>
    <row r="1312" spans="1:19" ht="13.5" customHeight="1" x14ac:dyDescent="0.2">
      <c r="A1312" s="302" t="str">
        <f>IF(B1312="","",ROW()-ROW($A$3)+'Diário 1º PA'!$P$1)</f>
        <v/>
      </c>
      <c r="B1312" s="303"/>
      <c r="C1312" s="304"/>
      <c r="D1312" s="305"/>
      <c r="E1312" s="306"/>
      <c r="F1312" s="307"/>
      <c r="G1312" s="305"/>
      <c r="H1312" s="305"/>
      <c r="I1312" s="306"/>
      <c r="J1312" s="308" t="str">
        <f t="shared" si="5"/>
        <v/>
      </c>
      <c r="K1312" s="308"/>
      <c r="L1312" s="309"/>
      <c r="M1312" s="308"/>
      <c r="N1312" s="303"/>
      <c r="O1312" s="305"/>
      <c r="P1312" s="305"/>
      <c r="Q1312" s="299"/>
      <c r="R1312" s="299"/>
      <c r="S1312" s="299"/>
    </row>
    <row r="1313" spans="1:19" ht="13.5" customHeight="1" x14ac:dyDescent="0.2">
      <c r="A1313" s="302" t="str">
        <f>IF(B1313="","",ROW()-ROW($A$3)+'Diário 1º PA'!$P$1)</f>
        <v/>
      </c>
      <c r="B1313" s="303"/>
      <c r="C1313" s="304"/>
      <c r="D1313" s="305"/>
      <c r="E1313" s="306"/>
      <c r="F1313" s="307"/>
      <c r="G1313" s="305"/>
      <c r="H1313" s="305"/>
      <c r="I1313" s="306"/>
      <c r="J1313" s="308" t="str">
        <f t="shared" si="5"/>
        <v/>
      </c>
      <c r="K1313" s="308"/>
      <c r="L1313" s="309"/>
      <c r="M1313" s="308"/>
      <c r="N1313" s="303"/>
      <c r="O1313" s="305"/>
      <c r="P1313" s="305"/>
      <c r="Q1313" s="299"/>
      <c r="R1313" s="299"/>
      <c r="S1313" s="299"/>
    </row>
    <row r="1314" spans="1:19" ht="13.5" customHeight="1" x14ac:dyDescent="0.2">
      <c r="A1314" s="302" t="str">
        <f>IF(B1314="","",ROW()-ROW($A$3)+'Diário 1º PA'!$P$1)</f>
        <v/>
      </c>
      <c r="B1314" s="303"/>
      <c r="C1314" s="304"/>
      <c r="D1314" s="305"/>
      <c r="E1314" s="306"/>
      <c r="F1314" s="307"/>
      <c r="G1314" s="305"/>
      <c r="H1314" s="305"/>
      <c r="I1314" s="306"/>
      <c r="J1314" s="308" t="str">
        <f t="shared" si="5"/>
        <v/>
      </c>
      <c r="K1314" s="308"/>
      <c r="L1314" s="309"/>
      <c r="M1314" s="308"/>
      <c r="N1314" s="303"/>
      <c r="O1314" s="305"/>
      <c r="P1314" s="305"/>
      <c r="Q1314" s="299"/>
      <c r="R1314" s="299"/>
      <c r="S1314" s="299"/>
    </row>
    <row r="1315" spans="1:19" ht="13.5" customHeight="1" x14ac:dyDescent="0.2">
      <c r="A1315" s="302" t="str">
        <f>IF(B1315="","",ROW()-ROW($A$3)+'Diário 1º PA'!$P$1)</f>
        <v/>
      </c>
      <c r="B1315" s="303"/>
      <c r="C1315" s="304"/>
      <c r="D1315" s="305"/>
      <c r="E1315" s="306"/>
      <c r="F1315" s="307"/>
      <c r="G1315" s="305"/>
      <c r="H1315" s="305"/>
      <c r="I1315" s="306"/>
      <c r="J1315" s="308" t="str">
        <f t="shared" si="5"/>
        <v/>
      </c>
      <c r="K1315" s="308"/>
      <c r="L1315" s="309"/>
      <c r="M1315" s="308"/>
      <c r="N1315" s="303"/>
      <c r="O1315" s="305"/>
      <c r="P1315" s="305"/>
      <c r="Q1315" s="299"/>
      <c r="R1315" s="299"/>
      <c r="S1315" s="299"/>
    </row>
    <row r="1316" spans="1:19" ht="13.5" customHeight="1" x14ac:dyDescent="0.2">
      <c r="A1316" s="302" t="str">
        <f>IF(B1316="","",ROW()-ROW($A$3)+'Diário 1º PA'!$P$1)</f>
        <v/>
      </c>
      <c r="B1316" s="303"/>
      <c r="C1316" s="304"/>
      <c r="D1316" s="305"/>
      <c r="E1316" s="306"/>
      <c r="F1316" s="307"/>
      <c r="G1316" s="305"/>
      <c r="H1316" s="305"/>
      <c r="I1316" s="306"/>
      <c r="J1316" s="308" t="str">
        <f t="shared" si="5"/>
        <v/>
      </c>
      <c r="K1316" s="308"/>
      <c r="L1316" s="309"/>
      <c r="M1316" s="308"/>
      <c r="N1316" s="303"/>
      <c r="O1316" s="305"/>
      <c r="P1316" s="305"/>
      <c r="Q1316" s="299"/>
      <c r="R1316" s="299"/>
      <c r="S1316" s="299"/>
    </row>
    <row r="1317" spans="1:19" ht="13.5" customHeight="1" x14ac:dyDescent="0.2">
      <c r="A1317" s="302" t="str">
        <f>IF(B1317="","",ROW()-ROW($A$3)+'Diário 1º PA'!$P$1)</f>
        <v/>
      </c>
      <c r="B1317" s="303"/>
      <c r="C1317" s="304"/>
      <c r="D1317" s="305"/>
      <c r="E1317" s="306"/>
      <c r="F1317" s="307"/>
      <c r="G1317" s="305"/>
      <c r="H1317" s="305"/>
      <c r="I1317" s="306"/>
      <c r="J1317" s="308" t="str">
        <f t="shared" si="5"/>
        <v/>
      </c>
      <c r="K1317" s="308"/>
      <c r="L1317" s="309"/>
      <c r="M1317" s="308"/>
      <c r="N1317" s="303"/>
      <c r="O1317" s="305"/>
      <c r="P1317" s="305"/>
      <c r="Q1317" s="299"/>
      <c r="R1317" s="299"/>
      <c r="S1317" s="299"/>
    </row>
    <row r="1318" spans="1:19" ht="13.5" customHeight="1" x14ac:dyDescent="0.2">
      <c r="A1318" s="302" t="str">
        <f>IF(B1318="","",ROW()-ROW($A$3)+'Diário 1º PA'!$P$1)</f>
        <v/>
      </c>
      <c r="B1318" s="303"/>
      <c r="C1318" s="304"/>
      <c r="D1318" s="305"/>
      <c r="E1318" s="306"/>
      <c r="F1318" s="307"/>
      <c r="G1318" s="305"/>
      <c r="H1318" s="305"/>
      <c r="I1318" s="306"/>
      <c r="J1318" s="308" t="str">
        <f t="shared" si="5"/>
        <v/>
      </c>
      <c r="K1318" s="308"/>
      <c r="L1318" s="309"/>
      <c r="M1318" s="308"/>
      <c r="N1318" s="303"/>
      <c r="O1318" s="305"/>
      <c r="P1318" s="305"/>
      <c r="Q1318" s="299"/>
      <c r="R1318" s="299"/>
      <c r="S1318" s="299"/>
    </row>
    <row r="1319" spans="1:19" ht="13.5" customHeight="1" x14ac:dyDescent="0.2">
      <c r="A1319" s="302" t="str">
        <f>IF(B1319="","",ROW()-ROW($A$3)+'Diário 1º PA'!$P$1)</f>
        <v/>
      </c>
      <c r="B1319" s="303"/>
      <c r="C1319" s="304"/>
      <c r="D1319" s="305"/>
      <c r="E1319" s="306"/>
      <c r="F1319" s="307"/>
      <c r="G1319" s="305"/>
      <c r="H1319" s="305"/>
      <c r="I1319" s="306"/>
      <c r="J1319" s="308" t="str">
        <f t="shared" si="5"/>
        <v/>
      </c>
      <c r="K1319" s="308"/>
      <c r="L1319" s="309"/>
      <c r="M1319" s="308"/>
      <c r="N1319" s="303"/>
      <c r="O1319" s="305"/>
      <c r="P1319" s="305"/>
      <c r="Q1319" s="299"/>
      <c r="R1319" s="299"/>
      <c r="S1319" s="299"/>
    </row>
    <row r="1320" spans="1:19" ht="13.5" customHeight="1" x14ac:dyDescent="0.2">
      <c r="A1320" s="302" t="str">
        <f>IF(B1320="","",ROW()-ROW($A$3)+'Diário 1º PA'!$P$1)</f>
        <v/>
      </c>
      <c r="B1320" s="303"/>
      <c r="C1320" s="304"/>
      <c r="D1320" s="305"/>
      <c r="E1320" s="306"/>
      <c r="F1320" s="307"/>
      <c r="G1320" s="305"/>
      <c r="H1320" s="305"/>
      <c r="I1320" s="306"/>
      <c r="J1320" s="308" t="str">
        <f t="shared" si="5"/>
        <v/>
      </c>
      <c r="K1320" s="308"/>
      <c r="L1320" s="309"/>
      <c r="M1320" s="308"/>
      <c r="N1320" s="303"/>
      <c r="O1320" s="305"/>
      <c r="P1320" s="305"/>
      <c r="Q1320" s="299"/>
      <c r="R1320" s="299"/>
      <c r="S1320" s="299"/>
    </row>
    <row r="1321" spans="1:19" ht="13.5" customHeight="1" x14ac:dyDescent="0.2">
      <c r="A1321" s="302" t="str">
        <f>IF(B1321="","",ROW()-ROW($A$3)+'Diário 1º PA'!$P$1)</f>
        <v/>
      </c>
      <c r="B1321" s="303"/>
      <c r="C1321" s="304"/>
      <c r="D1321" s="305"/>
      <c r="E1321" s="306"/>
      <c r="F1321" s="307"/>
      <c r="G1321" s="305"/>
      <c r="H1321" s="305"/>
      <c r="I1321" s="306"/>
      <c r="J1321" s="308" t="str">
        <f t="shared" si="5"/>
        <v/>
      </c>
      <c r="K1321" s="308"/>
      <c r="L1321" s="309"/>
      <c r="M1321" s="308"/>
      <c r="N1321" s="303"/>
      <c r="O1321" s="305"/>
      <c r="P1321" s="305"/>
      <c r="Q1321" s="299"/>
      <c r="R1321" s="299"/>
      <c r="S1321" s="299"/>
    </row>
    <row r="1322" spans="1:19" ht="13.5" customHeight="1" x14ac:dyDescent="0.2">
      <c r="A1322" s="302" t="str">
        <f>IF(B1322="","",ROW()-ROW($A$3)+'Diário 1º PA'!$P$1)</f>
        <v/>
      </c>
      <c r="B1322" s="303"/>
      <c r="C1322" s="304"/>
      <c r="D1322" s="305"/>
      <c r="E1322" s="306"/>
      <c r="F1322" s="307"/>
      <c r="G1322" s="305"/>
      <c r="H1322" s="305"/>
      <c r="I1322" s="306"/>
      <c r="J1322" s="308" t="str">
        <f t="shared" si="5"/>
        <v/>
      </c>
      <c r="K1322" s="308"/>
      <c r="L1322" s="309"/>
      <c r="M1322" s="308"/>
      <c r="N1322" s="303"/>
      <c r="O1322" s="305"/>
      <c r="P1322" s="305"/>
      <c r="Q1322" s="299"/>
      <c r="R1322" s="299"/>
      <c r="S1322" s="299"/>
    </row>
    <row r="1323" spans="1:19" ht="13.5" customHeight="1" x14ac:dyDescent="0.2">
      <c r="A1323" s="302" t="str">
        <f>IF(B1323="","",ROW()-ROW($A$3)+'Diário 1º PA'!$P$1)</f>
        <v/>
      </c>
      <c r="B1323" s="303"/>
      <c r="C1323" s="304"/>
      <c r="D1323" s="305"/>
      <c r="E1323" s="306"/>
      <c r="F1323" s="307"/>
      <c r="G1323" s="305"/>
      <c r="H1323" s="305"/>
      <c r="I1323" s="306"/>
      <c r="J1323" s="308" t="str">
        <f t="shared" si="5"/>
        <v/>
      </c>
      <c r="K1323" s="308"/>
      <c r="L1323" s="309"/>
      <c r="M1323" s="308"/>
      <c r="N1323" s="303"/>
      <c r="O1323" s="305"/>
      <c r="P1323" s="305"/>
      <c r="Q1323" s="299"/>
      <c r="R1323" s="299"/>
      <c r="S1323" s="299"/>
    </row>
    <row r="1324" spans="1:19" ht="13.5" customHeight="1" x14ac:dyDescent="0.2">
      <c r="A1324" s="302" t="str">
        <f>IF(B1324="","",ROW()-ROW($A$3)+'Diário 1º PA'!$P$1)</f>
        <v/>
      </c>
      <c r="B1324" s="303"/>
      <c r="C1324" s="304"/>
      <c r="D1324" s="305"/>
      <c r="E1324" s="306"/>
      <c r="F1324" s="307"/>
      <c r="G1324" s="305"/>
      <c r="H1324" s="305"/>
      <c r="I1324" s="306"/>
      <c r="J1324" s="308" t="str">
        <f t="shared" si="5"/>
        <v/>
      </c>
      <c r="K1324" s="308"/>
      <c r="L1324" s="309"/>
      <c r="M1324" s="308"/>
      <c r="N1324" s="303"/>
      <c r="O1324" s="305"/>
      <c r="P1324" s="305"/>
      <c r="Q1324" s="299"/>
      <c r="R1324" s="299"/>
      <c r="S1324" s="299"/>
    </row>
    <row r="1325" spans="1:19" ht="13.5" customHeight="1" x14ac:dyDescent="0.2">
      <c r="A1325" s="302" t="str">
        <f>IF(B1325="","",ROW()-ROW($A$3)+'Diário 1º PA'!$P$1)</f>
        <v/>
      </c>
      <c r="B1325" s="303"/>
      <c r="C1325" s="304"/>
      <c r="D1325" s="305"/>
      <c r="E1325" s="306"/>
      <c r="F1325" s="307"/>
      <c r="G1325" s="305"/>
      <c r="H1325" s="305"/>
      <c r="I1325" s="306"/>
      <c r="J1325" s="308" t="str">
        <f t="shared" si="5"/>
        <v/>
      </c>
      <c r="K1325" s="308"/>
      <c r="L1325" s="309"/>
      <c r="M1325" s="308"/>
      <c r="N1325" s="303"/>
      <c r="O1325" s="305"/>
      <c r="P1325" s="305"/>
      <c r="Q1325" s="299"/>
      <c r="R1325" s="299"/>
      <c r="S1325" s="299"/>
    </row>
    <row r="1326" spans="1:19" ht="13.5" customHeight="1" x14ac:dyDescent="0.2">
      <c r="A1326" s="302" t="str">
        <f>IF(B1326="","",ROW()-ROW($A$3)+'Diário 1º PA'!$P$1)</f>
        <v/>
      </c>
      <c r="B1326" s="303"/>
      <c r="C1326" s="304"/>
      <c r="D1326" s="305"/>
      <c r="E1326" s="306"/>
      <c r="F1326" s="307"/>
      <c r="G1326" s="305"/>
      <c r="H1326" s="305"/>
      <c r="I1326" s="306"/>
      <c r="J1326" s="308" t="str">
        <f t="shared" si="5"/>
        <v/>
      </c>
      <c r="K1326" s="308"/>
      <c r="L1326" s="309"/>
      <c r="M1326" s="308"/>
      <c r="N1326" s="303"/>
      <c r="O1326" s="305"/>
      <c r="P1326" s="305"/>
      <c r="Q1326" s="299"/>
      <c r="R1326" s="299"/>
      <c r="S1326" s="299"/>
    </row>
    <row r="1327" spans="1:19" ht="13.5" customHeight="1" x14ac:dyDescent="0.2">
      <c r="A1327" s="302" t="str">
        <f>IF(B1327="","",ROW()-ROW($A$3)+'Diário 1º PA'!$P$1)</f>
        <v/>
      </c>
      <c r="B1327" s="303"/>
      <c r="C1327" s="304"/>
      <c r="D1327" s="305"/>
      <c r="E1327" s="306"/>
      <c r="F1327" s="307"/>
      <c r="G1327" s="305"/>
      <c r="H1327" s="305"/>
      <c r="I1327" s="306"/>
      <c r="J1327" s="308" t="str">
        <f t="shared" si="5"/>
        <v/>
      </c>
      <c r="K1327" s="308"/>
      <c r="L1327" s="309"/>
      <c r="M1327" s="308"/>
      <c r="N1327" s="303"/>
      <c r="O1327" s="305"/>
      <c r="P1327" s="305"/>
      <c r="Q1327" s="299"/>
      <c r="R1327" s="299"/>
      <c r="S1327" s="299"/>
    </row>
    <row r="1328" spans="1:19" ht="13.5" customHeight="1" x14ac:dyDescent="0.2">
      <c r="A1328" s="302" t="str">
        <f>IF(B1328="","",ROW()-ROW($A$3)+'Diário 1º PA'!$P$1)</f>
        <v/>
      </c>
      <c r="B1328" s="303"/>
      <c r="C1328" s="304"/>
      <c r="D1328" s="305"/>
      <c r="E1328" s="306"/>
      <c r="F1328" s="307"/>
      <c r="G1328" s="305"/>
      <c r="H1328" s="305"/>
      <c r="I1328" s="306"/>
      <c r="J1328" s="308" t="str">
        <f t="shared" si="5"/>
        <v/>
      </c>
      <c r="K1328" s="308"/>
      <c r="L1328" s="309"/>
      <c r="M1328" s="308"/>
      <c r="N1328" s="303"/>
      <c r="O1328" s="305"/>
      <c r="P1328" s="305"/>
      <c r="Q1328" s="299"/>
      <c r="R1328" s="299"/>
      <c r="S1328" s="299"/>
    </row>
    <row r="1329" spans="1:19" ht="13.5" customHeight="1" x14ac:dyDescent="0.2">
      <c r="A1329" s="302" t="str">
        <f>IF(B1329="","",ROW()-ROW($A$3)+'Diário 1º PA'!$P$1)</f>
        <v/>
      </c>
      <c r="B1329" s="303"/>
      <c r="C1329" s="304"/>
      <c r="D1329" s="305"/>
      <c r="E1329" s="306"/>
      <c r="F1329" s="307"/>
      <c r="G1329" s="305"/>
      <c r="H1329" s="305"/>
      <c r="I1329" s="306"/>
      <c r="J1329" s="308" t="str">
        <f t="shared" si="5"/>
        <v/>
      </c>
      <c r="K1329" s="308"/>
      <c r="L1329" s="309"/>
      <c r="M1329" s="308"/>
      <c r="N1329" s="303"/>
      <c r="O1329" s="305"/>
      <c r="P1329" s="305"/>
      <c r="Q1329" s="299"/>
      <c r="R1329" s="299"/>
      <c r="S1329" s="299"/>
    </row>
    <row r="1330" spans="1:19" ht="13.5" customHeight="1" x14ac:dyDescent="0.2">
      <c r="A1330" s="302" t="str">
        <f>IF(B1330="","",ROW()-ROW($A$3)+'Diário 1º PA'!$P$1)</f>
        <v/>
      </c>
      <c r="B1330" s="303"/>
      <c r="C1330" s="304"/>
      <c r="D1330" s="305"/>
      <c r="E1330" s="306"/>
      <c r="F1330" s="307"/>
      <c r="G1330" s="305"/>
      <c r="H1330" s="305"/>
      <c r="I1330" s="306"/>
      <c r="J1330" s="308" t="str">
        <f t="shared" si="5"/>
        <v/>
      </c>
      <c r="K1330" s="308"/>
      <c r="L1330" s="309"/>
      <c r="M1330" s="308"/>
      <c r="N1330" s="303"/>
      <c r="O1330" s="305"/>
      <c r="P1330" s="305"/>
      <c r="Q1330" s="299"/>
      <c r="R1330" s="299"/>
      <c r="S1330" s="299"/>
    </row>
    <row r="1331" spans="1:19" ht="13.5" customHeight="1" x14ac:dyDescent="0.2">
      <c r="A1331" s="302" t="str">
        <f>IF(B1331="","",ROW()-ROW($A$3)+'Diário 1º PA'!$P$1)</f>
        <v/>
      </c>
      <c r="B1331" s="303"/>
      <c r="C1331" s="304"/>
      <c r="D1331" s="305"/>
      <c r="E1331" s="306"/>
      <c r="F1331" s="307"/>
      <c r="G1331" s="305"/>
      <c r="H1331" s="305"/>
      <c r="I1331" s="306"/>
      <c r="J1331" s="308" t="str">
        <f t="shared" si="5"/>
        <v/>
      </c>
      <c r="K1331" s="308"/>
      <c r="L1331" s="309"/>
      <c r="M1331" s="308"/>
      <c r="N1331" s="303"/>
      <c r="O1331" s="305"/>
      <c r="P1331" s="305"/>
      <c r="Q1331" s="299"/>
      <c r="R1331" s="299"/>
      <c r="S1331" s="299"/>
    </row>
    <row r="1332" spans="1:19" ht="13.5" customHeight="1" x14ac:dyDescent="0.2">
      <c r="A1332" s="302" t="str">
        <f>IF(B1332="","",ROW()-ROW($A$3)+'Diário 1º PA'!$P$1)</f>
        <v/>
      </c>
      <c r="B1332" s="303"/>
      <c r="C1332" s="304"/>
      <c r="D1332" s="305"/>
      <c r="E1332" s="306"/>
      <c r="F1332" s="307"/>
      <c r="G1332" s="305"/>
      <c r="H1332" s="305"/>
      <c r="I1332" s="306"/>
      <c r="J1332" s="308" t="str">
        <f t="shared" si="5"/>
        <v/>
      </c>
      <c r="K1332" s="308"/>
      <c r="L1332" s="309"/>
      <c r="M1332" s="308"/>
      <c r="N1332" s="303"/>
      <c r="O1332" s="305"/>
      <c r="P1332" s="305"/>
      <c r="Q1332" s="299"/>
      <c r="R1332" s="299"/>
      <c r="S1332" s="299"/>
    </row>
    <row r="1333" spans="1:19" ht="13.5" customHeight="1" x14ac:dyDescent="0.2">
      <c r="A1333" s="302" t="str">
        <f>IF(B1333="","",ROW()-ROW($A$3)+'Diário 1º PA'!$P$1)</f>
        <v/>
      </c>
      <c r="B1333" s="303"/>
      <c r="C1333" s="304"/>
      <c r="D1333" s="305"/>
      <c r="E1333" s="306"/>
      <c r="F1333" s="307"/>
      <c r="G1333" s="305"/>
      <c r="H1333" s="305"/>
      <c r="I1333" s="306"/>
      <c r="J1333" s="308" t="str">
        <f t="shared" si="5"/>
        <v/>
      </c>
      <c r="K1333" s="308"/>
      <c r="L1333" s="309"/>
      <c r="M1333" s="308"/>
      <c r="N1333" s="303"/>
      <c r="O1333" s="305"/>
      <c r="P1333" s="305"/>
      <c r="Q1333" s="299"/>
      <c r="R1333" s="299"/>
      <c r="S1333" s="299"/>
    </row>
    <row r="1334" spans="1:19" ht="13.5" customHeight="1" x14ac:dyDescent="0.2">
      <c r="A1334" s="302" t="str">
        <f>IF(B1334="","",ROW()-ROW($A$3)+'Diário 1º PA'!$P$1)</f>
        <v/>
      </c>
      <c r="B1334" s="303"/>
      <c r="C1334" s="304"/>
      <c r="D1334" s="305"/>
      <c r="E1334" s="306"/>
      <c r="F1334" s="307"/>
      <c r="G1334" s="305"/>
      <c r="H1334" s="305"/>
      <c r="I1334" s="306"/>
      <c r="J1334" s="308" t="str">
        <f t="shared" si="5"/>
        <v/>
      </c>
      <c r="K1334" s="308"/>
      <c r="L1334" s="309"/>
      <c r="M1334" s="308"/>
      <c r="N1334" s="303"/>
      <c r="O1334" s="305"/>
      <c r="P1334" s="305"/>
      <c r="Q1334" s="299"/>
      <c r="R1334" s="299"/>
      <c r="S1334" s="299"/>
    </row>
    <row r="1335" spans="1:19" ht="13.5" customHeight="1" x14ac:dyDescent="0.2">
      <c r="A1335" s="302" t="str">
        <f>IF(B1335="","",ROW()-ROW($A$3)+'Diário 1º PA'!$P$1)</f>
        <v/>
      </c>
      <c r="B1335" s="303"/>
      <c r="C1335" s="304"/>
      <c r="D1335" s="305"/>
      <c r="E1335" s="306"/>
      <c r="F1335" s="307"/>
      <c r="G1335" s="305"/>
      <c r="H1335" s="305"/>
      <c r="I1335" s="306"/>
      <c r="J1335" s="308" t="str">
        <f t="shared" si="5"/>
        <v/>
      </c>
      <c r="K1335" s="308"/>
      <c r="L1335" s="309"/>
      <c r="M1335" s="308"/>
      <c r="N1335" s="303"/>
      <c r="O1335" s="305"/>
      <c r="P1335" s="305"/>
      <c r="Q1335" s="299"/>
      <c r="R1335" s="299"/>
      <c r="S1335" s="299"/>
    </row>
    <row r="1336" spans="1:19" ht="13.5" customHeight="1" x14ac:dyDescent="0.2">
      <c r="A1336" s="302" t="str">
        <f>IF(B1336="","",ROW()-ROW($A$3)+'Diário 1º PA'!$P$1)</f>
        <v/>
      </c>
      <c r="B1336" s="303"/>
      <c r="C1336" s="304"/>
      <c r="D1336" s="305"/>
      <c r="E1336" s="306"/>
      <c r="F1336" s="307"/>
      <c r="G1336" s="305"/>
      <c r="H1336" s="305"/>
      <c r="I1336" s="306"/>
      <c r="J1336" s="308" t="str">
        <f t="shared" si="5"/>
        <v/>
      </c>
      <c r="K1336" s="308"/>
      <c r="L1336" s="309"/>
      <c r="M1336" s="308"/>
      <c r="N1336" s="303"/>
      <c r="O1336" s="305"/>
      <c r="P1336" s="305"/>
      <c r="Q1336" s="299"/>
      <c r="R1336" s="299"/>
      <c r="S1336" s="299"/>
    </row>
    <row r="1337" spans="1:19" ht="13.5" customHeight="1" x14ac:dyDescent="0.2">
      <c r="A1337" s="302" t="str">
        <f>IF(B1337="","",ROW()-ROW($A$3)+'Diário 1º PA'!$P$1)</f>
        <v/>
      </c>
      <c r="B1337" s="303"/>
      <c r="C1337" s="304"/>
      <c r="D1337" s="305"/>
      <c r="E1337" s="306"/>
      <c r="F1337" s="307"/>
      <c r="G1337" s="305"/>
      <c r="H1337" s="305"/>
      <c r="I1337" s="306"/>
      <c r="J1337" s="308" t="str">
        <f t="shared" si="5"/>
        <v/>
      </c>
      <c r="K1337" s="308"/>
      <c r="L1337" s="309"/>
      <c r="M1337" s="308"/>
      <c r="N1337" s="303"/>
      <c r="O1337" s="305"/>
      <c r="P1337" s="305"/>
      <c r="Q1337" s="299"/>
      <c r="R1337" s="299"/>
      <c r="S1337" s="299"/>
    </row>
    <row r="1338" spans="1:19" ht="13.5" customHeight="1" x14ac:dyDescent="0.2">
      <c r="A1338" s="302" t="str">
        <f>IF(B1338="","",ROW()-ROW($A$3)+'Diário 1º PA'!$P$1)</f>
        <v/>
      </c>
      <c r="B1338" s="303"/>
      <c r="C1338" s="304"/>
      <c r="D1338" s="305"/>
      <c r="E1338" s="306"/>
      <c r="F1338" s="307"/>
      <c r="G1338" s="305"/>
      <c r="H1338" s="305"/>
      <c r="I1338" s="306"/>
      <c r="J1338" s="308" t="str">
        <f t="shared" si="5"/>
        <v/>
      </c>
      <c r="K1338" s="308"/>
      <c r="L1338" s="309"/>
      <c r="M1338" s="308"/>
      <c r="N1338" s="303"/>
      <c r="O1338" s="305"/>
      <c r="P1338" s="305"/>
      <c r="Q1338" s="299"/>
      <c r="R1338" s="299"/>
      <c r="S1338" s="299"/>
    </row>
    <row r="1339" spans="1:19" ht="13.5" customHeight="1" x14ac:dyDescent="0.2">
      <c r="A1339" s="302" t="str">
        <f>IF(B1339="","",ROW()-ROW($A$3)+'Diário 1º PA'!$P$1)</f>
        <v/>
      </c>
      <c r="B1339" s="303"/>
      <c r="C1339" s="304"/>
      <c r="D1339" s="305"/>
      <c r="E1339" s="306"/>
      <c r="F1339" s="307"/>
      <c r="G1339" s="305"/>
      <c r="H1339" s="305"/>
      <c r="I1339" s="306"/>
      <c r="J1339" s="308" t="str">
        <f t="shared" si="5"/>
        <v/>
      </c>
      <c r="K1339" s="308"/>
      <c r="L1339" s="309"/>
      <c r="M1339" s="308"/>
      <c r="N1339" s="303"/>
      <c r="O1339" s="305"/>
      <c r="P1339" s="305"/>
      <c r="Q1339" s="299"/>
      <c r="R1339" s="299"/>
      <c r="S1339" s="299"/>
    </row>
    <row r="1340" spans="1:19" ht="13.5" customHeight="1" x14ac:dyDescent="0.2">
      <c r="A1340" s="302" t="str">
        <f>IF(B1340="","",ROW()-ROW($A$3)+'Diário 1º PA'!$P$1)</f>
        <v/>
      </c>
      <c r="B1340" s="303"/>
      <c r="C1340" s="304"/>
      <c r="D1340" s="305"/>
      <c r="E1340" s="306"/>
      <c r="F1340" s="307"/>
      <c r="G1340" s="305"/>
      <c r="H1340" s="305"/>
      <c r="I1340" s="306"/>
      <c r="J1340" s="308" t="str">
        <f t="shared" si="5"/>
        <v/>
      </c>
      <c r="K1340" s="308"/>
      <c r="L1340" s="309"/>
      <c r="M1340" s="308"/>
      <c r="N1340" s="303"/>
      <c r="O1340" s="305"/>
      <c r="P1340" s="305"/>
      <c r="Q1340" s="299"/>
      <c r="R1340" s="299"/>
      <c r="S1340" s="299"/>
    </row>
    <row r="1341" spans="1:19" ht="13.5" customHeight="1" x14ac:dyDescent="0.2">
      <c r="A1341" s="302" t="str">
        <f>IF(B1341="","",ROW()-ROW($A$3)+'Diário 1º PA'!$P$1)</f>
        <v/>
      </c>
      <c r="B1341" s="303"/>
      <c r="C1341" s="304"/>
      <c r="D1341" s="305"/>
      <c r="E1341" s="306"/>
      <c r="F1341" s="307"/>
      <c r="G1341" s="305"/>
      <c r="H1341" s="305"/>
      <c r="I1341" s="306"/>
      <c r="J1341" s="308" t="str">
        <f t="shared" si="5"/>
        <v/>
      </c>
      <c r="K1341" s="308"/>
      <c r="L1341" s="309"/>
      <c r="M1341" s="308"/>
      <c r="N1341" s="303"/>
      <c r="O1341" s="305"/>
      <c r="P1341" s="305"/>
      <c r="Q1341" s="299"/>
      <c r="R1341" s="299"/>
      <c r="S1341" s="299"/>
    </row>
    <row r="1342" spans="1:19" ht="13.5" customHeight="1" x14ac:dyDescent="0.2">
      <c r="A1342" s="302" t="str">
        <f>IF(B1342="","",ROW()-ROW($A$3)+'Diário 1º PA'!$P$1)</f>
        <v/>
      </c>
      <c r="B1342" s="303"/>
      <c r="C1342" s="304"/>
      <c r="D1342" s="305"/>
      <c r="E1342" s="306"/>
      <c r="F1342" s="307"/>
      <c r="G1342" s="305"/>
      <c r="H1342" s="305"/>
      <c r="I1342" s="306"/>
      <c r="J1342" s="308" t="str">
        <f t="shared" si="5"/>
        <v/>
      </c>
      <c r="K1342" s="308"/>
      <c r="L1342" s="309"/>
      <c r="M1342" s="308"/>
      <c r="N1342" s="303"/>
      <c r="O1342" s="305"/>
      <c r="P1342" s="305"/>
      <c r="Q1342" s="299"/>
      <c r="R1342" s="299"/>
      <c r="S1342" s="299"/>
    </row>
    <row r="1343" spans="1:19" ht="13.5" customHeight="1" x14ac:dyDescent="0.2">
      <c r="A1343" s="302" t="str">
        <f>IF(B1343="","",ROW()-ROW($A$3)+'Diário 1º PA'!$P$1)</f>
        <v/>
      </c>
      <c r="B1343" s="303"/>
      <c r="C1343" s="304"/>
      <c r="D1343" s="305"/>
      <c r="E1343" s="306"/>
      <c r="F1343" s="307"/>
      <c r="G1343" s="305"/>
      <c r="H1343" s="305"/>
      <c r="I1343" s="306"/>
      <c r="J1343" s="308" t="str">
        <f t="shared" si="5"/>
        <v/>
      </c>
      <c r="K1343" s="308"/>
      <c r="L1343" s="309"/>
      <c r="M1343" s="308"/>
      <c r="N1343" s="303"/>
      <c r="O1343" s="305"/>
      <c r="P1343" s="305"/>
      <c r="Q1343" s="299"/>
      <c r="R1343" s="299"/>
      <c r="S1343" s="299"/>
    </row>
    <row r="1344" spans="1:19" ht="13.5" customHeight="1" x14ac:dyDescent="0.2">
      <c r="A1344" s="302" t="str">
        <f>IF(B1344="","",ROW()-ROW($A$3)+'Diário 1º PA'!$P$1)</f>
        <v/>
      </c>
      <c r="B1344" s="303"/>
      <c r="C1344" s="304"/>
      <c r="D1344" s="305"/>
      <c r="E1344" s="306"/>
      <c r="F1344" s="307"/>
      <c r="G1344" s="305"/>
      <c r="H1344" s="305"/>
      <c r="I1344" s="306"/>
      <c r="J1344" s="308" t="str">
        <f t="shared" si="5"/>
        <v/>
      </c>
      <c r="K1344" s="308"/>
      <c r="L1344" s="309"/>
      <c r="M1344" s="308"/>
      <c r="N1344" s="303"/>
      <c r="O1344" s="305"/>
      <c r="P1344" s="305"/>
      <c r="Q1344" s="299"/>
      <c r="R1344" s="299"/>
      <c r="S1344" s="299"/>
    </row>
    <row r="1345" spans="1:19" ht="13.5" customHeight="1" x14ac:dyDescent="0.2">
      <c r="A1345" s="302" t="str">
        <f>IF(B1345="","",ROW()-ROW($A$3)+'Diário 1º PA'!$P$1)</f>
        <v/>
      </c>
      <c r="B1345" s="303"/>
      <c r="C1345" s="304"/>
      <c r="D1345" s="305"/>
      <c r="E1345" s="306"/>
      <c r="F1345" s="307"/>
      <c r="G1345" s="305"/>
      <c r="H1345" s="305"/>
      <c r="I1345" s="306"/>
      <c r="J1345" s="308" t="str">
        <f t="shared" si="5"/>
        <v/>
      </c>
      <c r="K1345" s="308"/>
      <c r="L1345" s="309"/>
      <c r="M1345" s="308"/>
      <c r="N1345" s="303"/>
      <c r="O1345" s="305"/>
      <c r="P1345" s="305"/>
      <c r="Q1345" s="299"/>
      <c r="R1345" s="299"/>
      <c r="S1345" s="299"/>
    </row>
    <row r="1346" spans="1:19" ht="13.5" customHeight="1" x14ac:dyDescent="0.2">
      <c r="A1346" s="302" t="str">
        <f>IF(B1346="","",ROW()-ROW($A$3)+'Diário 1º PA'!$P$1)</f>
        <v/>
      </c>
      <c r="B1346" s="303"/>
      <c r="C1346" s="304"/>
      <c r="D1346" s="305"/>
      <c r="E1346" s="306"/>
      <c r="F1346" s="307"/>
      <c r="G1346" s="305"/>
      <c r="H1346" s="305"/>
      <c r="I1346" s="306"/>
      <c r="J1346" s="308" t="str">
        <f t="shared" si="5"/>
        <v/>
      </c>
      <c r="K1346" s="308"/>
      <c r="L1346" s="309"/>
      <c r="M1346" s="308"/>
      <c r="N1346" s="303"/>
      <c r="O1346" s="305"/>
      <c r="P1346" s="305"/>
      <c r="Q1346" s="299"/>
      <c r="R1346" s="299"/>
      <c r="S1346" s="299"/>
    </row>
    <row r="1347" spans="1:19" ht="13.5" customHeight="1" x14ac:dyDescent="0.2">
      <c r="A1347" s="302" t="str">
        <f>IF(B1347="","",ROW()-ROW($A$3)+'Diário 1º PA'!$P$1)</f>
        <v/>
      </c>
      <c r="B1347" s="303"/>
      <c r="C1347" s="304"/>
      <c r="D1347" s="305"/>
      <c r="E1347" s="306"/>
      <c r="F1347" s="307"/>
      <c r="G1347" s="305"/>
      <c r="H1347" s="305"/>
      <c r="I1347" s="306"/>
      <c r="J1347" s="308" t="str">
        <f t="shared" si="5"/>
        <v/>
      </c>
      <c r="K1347" s="308"/>
      <c r="L1347" s="309"/>
      <c r="M1347" s="308"/>
      <c r="N1347" s="303"/>
      <c r="O1347" s="305"/>
      <c r="P1347" s="305"/>
      <c r="Q1347" s="299"/>
      <c r="R1347" s="299"/>
      <c r="S1347" s="299"/>
    </row>
    <row r="1348" spans="1:19" ht="13.5" customHeight="1" x14ac:dyDescent="0.2">
      <c r="A1348" s="302" t="str">
        <f>IF(B1348="","",ROW()-ROW($A$3)+'Diário 1º PA'!$P$1)</f>
        <v/>
      </c>
      <c r="B1348" s="303"/>
      <c r="C1348" s="304"/>
      <c r="D1348" s="305"/>
      <c r="E1348" s="306"/>
      <c r="F1348" s="307"/>
      <c r="G1348" s="305"/>
      <c r="H1348" s="305"/>
      <c r="I1348" s="306"/>
      <c r="J1348" s="308" t="str">
        <f t="shared" si="5"/>
        <v/>
      </c>
      <c r="K1348" s="308"/>
      <c r="L1348" s="309"/>
      <c r="M1348" s="308"/>
      <c r="N1348" s="303"/>
      <c r="O1348" s="305"/>
      <c r="P1348" s="305"/>
      <c r="Q1348" s="299"/>
      <c r="R1348" s="299"/>
      <c r="S1348" s="299"/>
    </row>
    <row r="1349" spans="1:19" ht="13.5" customHeight="1" x14ac:dyDescent="0.2">
      <c r="A1349" s="302" t="str">
        <f>IF(B1349="","",ROW()-ROW($A$3)+'Diário 1º PA'!$P$1)</f>
        <v/>
      </c>
      <c r="B1349" s="303"/>
      <c r="C1349" s="304"/>
      <c r="D1349" s="305"/>
      <c r="E1349" s="306"/>
      <c r="F1349" s="307"/>
      <c r="G1349" s="305"/>
      <c r="H1349" s="305"/>
      <c r="I1349" s="306"/>
      <c r="J1349" s="308" t="str">
        <f t="shared" si="5"/>
        <v/>
      </c>
      <c r="K1349" s="308"/>
      <c r="L1349" s="309"/>
      <c r="M1349" s="308"/>
      <c r="N1349" s="303"/>
      <c r="O1349" s="305"/>
      <c r="P1349" s="305"/>
      <c r="Q1349" s="299"/>
      <c r="R1349" s="299"/>
      <c r="S1349" s="299"/>
    </row>
    <row r="1350" spans="1:19" ht="13.5" customHeight="1" x14ac:dyDescent="0.2">
      <c r="A1350" s="302" t="str">
        <f>IF(B1350="","",ROW()-ROW($A$3)+'Diário 1º PA'!$P$1)</f>
        <v/>
      </c>
      <c r="B1350" s="303"/>
      <c r="C1350" s="304"/>
      <c r="D1350" s="305"/>
      <c r="E1350" s="306"/>
      <c r="F1350" s="307"/>
      <c r="G1350" s="305"/>
      <c r="H1350" s="305"/>
      <c r="I1350" s="306"/>
      <c r="J1350" s="308" t="str">
        <f t="shared" si="5"/>
        <v/>
      </c>
      <c r="K1350" s="308"/>
      <c r="L1350" s="309"/>
      <c r="M1350" s="308"/>
      <c r="N1350" s="303"/>
      <c r="O1350" s="305"/>
      <c r="P1350" s="305"/>
      <c r="Q1350" s="299"/>
      <c r="R1350" s="299"/>
      <c r="S1350" s="299"/>
    </row>
    <row r="1351" spans="1:19" ht="13.5" customHeight="1" x14ac:dyDescent="0.2">
      <c r="A1351" s="302" t="str">
        <f>IF(B1351="","",ROW()-ROW($A$3)+'Diário 1º PA'!$P$1)</f>
        <v/>
      </c>
      <c r="B1351" s="303"/>
      <c r="C1351" s="304"/>
      <c r="D1351" s="305"/>
      <c r="E1351" s="306"/>
      <c r="F1351" s="307"/>
      <c r="G1351" s="305"/>
      <c r="H1351" s="305"/>
      <c r="I1351" s="306"/>
      <c r="J1351" s="308" t="str">
        <f t="shared" si="5"/>
        <v/>
      </c>
      <c r="K1351" s="308"/>
      <c r="L1351" s="309"/>
      <c r="M1351" s="308"/>
      <c r="N1351" s="303"/>
      <c r="O1351" s="305"/>
      <c r="P1351" s="305"/>
      <c r="Q1351" s="299"/>
      <c r="R1351" s="299"/>
      <c r="S1351" s="299"/>
    </row>
    <row r="1352" spans="1:19" ht="13.5" customHeight="1" x14ac:dyDescent="0.2">
      <c r="A1352" s="302" t="str">
        <f>IF(B1352="","",ROW()-ROW($A$3)+'Diário 1º PA'!$P$1)</f>
        <v/>
      </c>
      <c r="B1352" s="303"/>
      <c r="C1352" s="304"/>
      <c r="D1352" s="305"/>
      <c r="E1352" s="306"/>
      <c r="F1352" s="307"/>
      <c r="G1352" s="305"/>
      <c r="H1352" s="305"/>
      <c r="I1352" s="306"/>
      <c r="J1352" s="308" t="str">
        <f t="shared" si="5"/>
        <v/>
      </c>
      <c r="K1352" s="308"/>
      <c r="L1352" s="309"/>
      <c r="M1352" s="308"/>
      <c r="N1352" s="303"/>
      <c r="O1352" s="305"/>
      <c r="P1352" s="305"/>
      <c r="Q1352" s="299"/>
      <c r="R1352" s="299"/>
      <c r="S1352" s="299"/>
    </row>
    <row r="1353" spans="1:19" ht="13.5" customHeight="1" x14ac:dyDescent="0.2">
      <c r="A1353" s="302" t="str">
        <f>IF(B1353="","",ROW()-ROW($A$3)+'Diário 1º PA'!$P$1)</f>
        <v/>
      </c>
      <c r="B1353" s="303"/>
      <c r="C1353" s="304"/>
      <c r="D1353" s="305"/>
      <c r="E1353" s="306"/>
      <c r="F1353" s="307"/>
      <c r="G1353" s="305"/>
      <c r="H1353" s="305"/>
      <c r="I1353" s="306"/>
      <c r="J1353" s="308" t="str">
        <f t="shared" si="5"/>
        <v/>
      </c>
      <c r="K1353" s="308"/>
      <c r="L1353" s="309"/>
      <c r="M1353" s="308"/>
      <c r="N1353" s="303"/>
      <c r="O1353" s="305"/>
      <c r="P1353" s="305"/>
      <c r="Q1353" s="299"/>
      <c r="R1353" s="299"/>
      <c r="S1353" s="299"/>
    </row>
    <row r="1354" spans="1:19" ht="13.5" customHeight="1" x14ac:dyDescent="0.2">
      <c r="A1354" s="302" t="str">
        <f>IF(B1354="","",ROW()-ROW($A$3)+'Diário 1º PA'!$P$1)</f>
        <v/>
      </c>
      <c r="B1354" s="303"/>
      <c r="C1354" s="304"/>
      <c r="D1354" s="305"/>
      <c r="E1354" s="306"/>
      <c r="F1354" s="307"/>
      <c r="G1354" s="305"/>
      <c r="H1354" s="305"/>
      <c r="I1354" s="306"/>
      <c r="J1354" s="308" t="str">
        <f t="shared" si="5"/>
        <v/>
      </c>
      <c r="K1354" s="308"/>
      <c r="L1354" s="309"/>
      <c r="M1354" s="308"/>
      <c r="N1354" s="303"/>
      <c r="O1354" s="305"/>
      <c r="P1354" s="305"/>
      <c r="Q1354" s="299"/>
      <c r="R1354" s="299"/>
      <c r="S1354" s="299"/>
    </row>
    <row r="1355" spans="1:19" ht="13.5" customHeight="1" x14ac:dyDescent="0.2">
      <c r="A1355" s="302" t="str">
        <f>IF(B1355="","",ROW()-ROW($A$3)+'Diário 1º PA'!$P$1)</f>
        <v/>
      </c>
      <c r="B1355" s="303"/>
      <c r="C1355" s="304"/>
      <c r="D1355" s="305"/>
      <c r="E1355" s="306"/>
      <c r="F1355" s="307"/>
      <c r="G1355" s="305"/>
      <c r="H1355" s="305"/>
      <c r="I1355" s="306"/>
      <c r="J1355" s="308" t="str">
        <f t="shared" si="5"/>
        <v/>
      </c>
      <c r="K1355" s="308"/>
      <c r="L1355" s="309"/>
      <c r="M1355" s="308"/>
      <c r="N1355" s="303"/>
      <c r="O1355" s="305"/>
      <c r="P1355" s="305"/>
      <c r="Q1355" s="299"/>
      <c r="R1355" s="299"/>
      <c r="S1355" s="299"/>
    </row>
    <row r="1356" spans="1:19" ht="13.5" customHeight="1" x14ac:dyDescent="0.2">
      <c r="A1356" s="302" t="str">
        <f>IF(B1356="","",ROW()-ROW($A$3)+'Diário 1º PA'!$P$1)</f>
        <v/>
      </c>
      <c r="B1356" s="303"/>
      <c r="C1356" s="304"/>
      <c r="D1356" s="305"/>
      <c r="E1356" s="306"/>
      <c r="F1356" s="307"/>
      <c r="G1356" s="305"/>
      <c r="H1356" s="305"/>
      <c r="I1356" s="306"/>
      <c r="J1356" s="308" t="str">
        <f t="shared" si="5"/>
        <v/>
      </c>
      <c r="K1356" s="308"/>
      <c r="L1356" s="309"/>
      <c r="M1356" s="308"/>
      <c r="N1356" s="303"/>
      <c r="O1356" s="305"/>
      <c r="P1356" s="305"/>
      <c r="Q1356" s="299"/>
      <c r="R1356" s="299"/>
      <c r="S1356" s="299"/>
    </row>
    <row r="1357" spans="1:19" ht="13.5" customHeight="1" x14ac:dyDescent="0.2">
      <c r="A1357" s="302" t="str">
        <f>IF(B1357="","",ROW()-ROW($A$3)+'Diário 1º PA'!$P$1)</f>
        <v/>
      </c>
      <c r="B1357" s="303"/>
      <c r="C1357" s="304"/>
      <c r="D1357" s="305"/>
      <c r="E1357" s="306"/>
      <c r="F1357" s="307"/>
      <c r="G1357" s="305"/>
      <c r="H1357" s="305"/>
      <c r="I1357" s="306"/>
      <c r="J1357" s="308" t="str">
        <f t="shared" si="5"/>
        <v/>
      </c>
      <c r="K1357" s="308"/>
      <c r="L1357" s="309"/>
      <c r="M1357" s="308"/>
      <c r="N1357" s="303"/>
      <c r="O1357" s="305"/>
      <c r="P1357" s="305"/>
      <c r="Q1357" s="299"/>
      <c r="R1357" s="299"/>
      <c r="S1357" s="299"/>
    </row>
    <row r="1358" spans="1:19" ht="13.5" customHeight="1" x14ac:dyDescent="0.2">
      <c r="A1358" s="302" t="str">
        <f>IF(B1358="","",ROW()-ROW($A$3)+'Diário 1º PA'!$P$1)</f>
        <v/>
      </c>
      <c r="B1358" s="303"/>
      <c r="C1358" s="304"/>
      <c r="D1358" s="305"/>
      <c r="E1358" s="306"/>
      <c r="F1358" s="307"/>
      <c r="G1358" s="305"/>
      <c r="H1358" s="305"/>
      <c r="I1358" s="306"/>
      <c r="J1358" s="308" t="str">
        <f t="shared" si="5"/>
        <v/>
      </c>
      <c r="K1358" s="308"/>
      <c r="L1358" s="309"/>
      <c r="M1358" s="308"/>
      <c r="N1358" s="303"/>
      <c r="O1358" s="305"/>
      <c r="P1358" s="305"/>
      <c r="Q1358" s="299"/>
      <c r="R1358" s="299"/>
      <c r="S1358" s="299"/>
    </row>
    <row r="1359" spans="1:19" ht="13.5" customHeight="1" x14ac:dyDescent="0.2">
      <c r="A1359" s="302" t="str">
        <f>IF(B1359="","",ROW()-ROW($A$3)+'Diário 1º PA'!$P$1)</f>
        <v/>
      </c>
      <c r="B1359" s="303"/>
      <c r="C1359" s="304"/>
      <c r="D1359" s="305"/>
      <c r="E1359" s="306"/>
      <c r="F1359" s="307"/>
      <c r="G1359" s="305"/>
      <c r="H1359" s="305"/>
      <c r="I1359" s="306"/>
      <c r="J1359" s="308" t="str">
        <f t="shared" si="5"/>
        <v/>
      </c>
      <c r="K1359" s="308"/>
      <c r="L1359" s="309"/>
      <c r="M1359" s="308"/>
      <c r="N1359" s="303"/>
      <c r="O1359" s="305"/>
      <c r="P1359" s="305"/>
      <c r="Q1359" s="299"/>
      <c r="R1359" s="299"/>
      <c r="S1359" s="299"/>
    </row>
    <row r="1360" spans="1:19" ht="13.5" customHeight="1" x14ac:dyDescent="0.2">
      <c r="A1360" s="302" t="str">
        <f>IF(B1360="","",ROW()-ROW($A$3)+'Diário 1º PA'!$P$1)</f>
        <v/>
      </c>
      <c r="B1360" s="303"/>
      <c r="C1360" s="304"/>
      <c r="D1360" s="305"/>
      <c r="E1360" s="306"/>
      <c r="F1360" s="307"/>
      <c r="G1360" s="305"/>
      <c r="H1360" s="305"/>
      <c r="I1360" s="306"/>
      <c r="J1360" s="308" t="str">
        <f t="shared" si="5"/>
        <v/>
      </c>
      <c r="K1360" s="308"/>
      <c r="L1360" s="309"/>
      <c r="M1360" s="308"/>
      <c r="N1360" s="303"/>
      <c r="O1360" s="305"/>
      <c r="P1360" s="305"/>
      <c r="Q1360" s="299"/>
      <c r="R1360" s="299"/>
      <c r="S1360" s="299"/>
    </row>
    <row r="1361" spans="1:19" ht="13.5" customHeight="1" x14ac:dyDescent="0.2">
      <c r="A1361" s="302" t="str">
        <f>IF(B1361="","",ROW()-ROW($A$3)+'Diário 1º PA'!$P$1)</f>
        <v/>
      </c>
      <c r="B1361" s="303"/>
      <c r="C1361" s="304"/>
      <c r="D1361" s="305"/>
      <c r="E1361" s="306"/>
      <c r="F1361" s="307"/>
      <c r="G1361" s="305"/>
      <c r="H1361" s="305"/>
      <c r="I1361" s="306"/>
      <c r="J1361" s="308" t="str">
        <f t="shared" si="5"/>
        <v/>
      </c>
      <c r="K1361" s="308"/>
      <c r="L1361" s="309"/>
      <c r="M1361" s="308"/>
      <c r="N1361" s="303"/>
      <c r="O1361" s="305"/>
      <c r="P1361" s="305"/>
      <c r="Q1361" s="299"/>
      <c r="R1361" s="299"/>
      <c r="S1361" s="299"/>
    </row>
    <row r="1362" spans="1:19" ht="13.5" customHeight="1" x14ac:dyDescent="0.2">
      <c r="A1362" s="302" t="str">
        <f>IF(B1362="","",ROW()-ROW($A$3)+'Diário 1º PA'!$P$1)</f>
        <v/>
      </c>
      <c r="B1362" s="303"/>
      <c r="C1362" s="304"/>
      <c r="D1362" s="305"/>
      <c r="E1362" s="306"/>
      <c r="F1362" s="307"/>
      <c r="G1362" s="305"/>
      <c r="H1362" s="305"/>
      <c r="I1362" s="306"/>
      <c r="J1362" s="308" t="str">
        <f t="shared" si="5"/>
        <v/>
      </c>
      <c r="K1362" s="308"/>
      <c r="L1362" s="309"/>
      <c r="M1362" s="308"/>
      <c r="N1362" s="303"/>
      <c r="O1362" s="305"/>
      <c r="P1362" s="305"/>
      <c r="Q1362" s="299"/>
      <c r="R1362" s="299"/>
      <c r="S1362" s="299"/>
    </row>
    <row r="1363" spans="1:19" ht="13.5" customHeight="1" x14ac:dyDescent="0.2">
      <c r="A1363" s="302" t="str">
        <f>IF(B1363="","",ROW()-ROW($A$3)+'Diário 1º PA'!$P$1)</f>
        <v/>
      </c>
      <c r="B1363" s="303"/>
      <c r="C1363" s="304"/>
      <c r="D1363" s="305"/>
      <c r="E1363" s="306"/>
      <c r="F1363" s="307"/>
      <c r="G1363" s="305"/>
      <c r="H1363" s="305"/>
      <c r="I1363" s="306"/>
      <c r="J1363" s="308" t="str">
        <f t="shared" si="5"/>
        <v/>
      </c>
      <c r="K1363" s="308"/>
      <c r="L1363" s="309"/>
      <c r="M1363" s="308"/>
      <c r="N1363" s="303"/>
      <c r="O1363" s="305"/>
      <c r="P1363" s="305"/>
      <c r="Q1363" s="299"/>
      <c r="R1363" s="299"/>
      <c r="S1363" s="299"/>
    </row>
    <row r="1364" spans="1:19" ht="13.5" customHeight="1" x14ac:dyDescent="0.2">
      <c r="A1364" s="302" t="str">
        <f>IF(B1364="","",ROW()-ROW($A$3)+'Diário 1º PA'!$P$1)</f>
        <v/>
      </c>
      <c r="B1364" s="303"/>
      <c r="C1364" s="304"/>
      <c r="D1364" s="305"/>
      <c r="E1364" s="306"/>
      <c r="F1364" s="307"/>
      <c r="G1364" s="305"/>
      <c r="H1364" s="305"/>
      <c r="I1364" s="306"/>
      <c r="J1364" s="308" t="str">
        <f t="shared" si="5"/>
        <v/>
      </c>
      <c r="K1364" s="308"/>
      <c r="L1364" s="309"/>
      <c r="M1364" s="308"/>
      <c r="N1364" s="303"/>
      <c r="O1364" s="305"/>
      <c r="P1364" s="305"/>
      <c r="Q1364" s="299"/>
      <c r="R1364" s="299"/>
      <c r="S1364" s="299"/>
    </row>
    <row r="1365" spans="1:19" ht="13.5" customHeight="1" x14ac:dyDescent="0.2">
      <c r="A1365" s="302" t="str">
        <f>IF(B1365="","",ROW()-ROW($A$3)+'Diário 1º PA'!$P$1)</f>
        <v/>
      </c>
      <c r="B1365" s="303"/>
      <c r="C1365" s="304"/>
      <c r="D1365" s="305"/>
      <c r="E1365" s="306"/>
      <c r="F1365" s="307"/>
      <c r="G1365" s="305"/>
      <c r="H1365" s="305"/>
      <c r="I1365" s="306"/>
      <c r="J1365" s="308" t="str">
        <f t="shared" si="5"/>
        <v/>
      </c>
      <c r="K1365" s="308"/>
      <c r="L1365" s="309"/>
      <c r="M1365" s="308"/>
      <c r="N1365" s="303"/>
      <c r="O1365" s="305"/>
      <c r="P1365" s="305"/>
      <c r="Q1365" s="299"/>
      <c r="R1365" s="299"/>
      <c r="S1365" s="299"/>
    </row>
    <row r="1366" spans="1:19" ht="13.5" customHeight="1" x14ac:dyDescent="0.2">
      <c r="A1366" s="302" t="str">
        <f>IF(B1366="","",ROW()-ROW($A$3)+'Diário 1º PA'!$P$1)</f>
        <v/>
      </c>
      <c r="B1366" s="303"/>
      <c r="C1366" s="304"/>
      <c r="D1366" s="305"/>
      <c r="E1366" s="306"/>
      <c r="F1366" s="307"/>
      <c r="G1366" s="305"/>
      <c r="H1366" s="305"/>
      <c r="I1366" s="306"/>
      <c r="J1366" s="308" t="str">
        <f t="shared" si="5"/>
        <v/>
      </c>
      <c r="K1366" s="308"/>
      <c r="L1366" s="309"/>
      <c r="M1366" s="308"/>
      <c r="N1366" s="303"/>
      <c r="O1366" s="305"/>
      <c r="P1366" s="305"/>
      <c r="Q1366" s="299"/>
      <c r="R1366" s="299"/>
      <c r="S1366" s="299"/>
    </row>
    <row r="1367" spans="1:19" ht="13.5" customHeight="1" x14ac:dyDescent="0.2">
      <c r="A1367" s="302" t="str">
        <f>IF(B1367="","",ROW()-ROW($A$3)+'Diário 1º PA'!$P$1)</f>
        <v/>
      </c>
      <c r="B1367" s="303"/>
      <c r="C1367" s="304"/>
      <c r="D1367" s="305"/>
      <c r="E1367" s="306"/>
      <c r="F1367" s="307"/>
      <c r="G1367" s="305"/>
      <c r="H1367" s="305"/>
      <c r="I1367" s="306"/>
      <c r="J1367" s="308" t="str">
        <f t="shared" si="5"/>
        <v/>
      </c>
      <c r="K1367" s="308"/>
      <c r="L1367" s="309"/>
      <c r="M1367" s="308"/>
      <c r="N1367" s="303"/>
      <c r="O1367" s="305"/>
      <c r="P1367" s="305"/>
      <c r="Q1367" s="299"/>
      <c r="R1367" s="299"/>
      <c r="S1367" s="299"/>
    </row>
    <row r="1368" spans="1:19" ht="13.5" customHeight="1" x14ac:dyDescent="0.2">
      <c r="A1368" s="302" t="str">
        <f>IF(B1368="","",ROW()-ROW($A$3)+'Diário 1º PA'!$P$1)</f>
        <v/>
      </c>
      <c r="B1368" s="303"/>
      <c r="C1368" s="304"/>
      <c r="D1368" s="305"/>
      <c r="E1368" s="306"/>
      <c r="F1368" s="307"/>
      <c r="G1368" s="305"/>
      <c r="H1368" s="305"/>
      <c r="I1368" s="306"/>
      <c r="J1368" s="308" t="str">
        <f t="shared" si="5"/>
        <v/>
      </c>
      <c r="K1368" s="308"/>
      <c r="L1368" s="309"/>
      <c r="M1368" s="308"/>
      <c r="N1368" s="303"/>
      <c r="O1368" s="305"/>
      <c r="P1368" s="305"/>
      <c r="Q1368" s="299"/>
      <c r="R1368" s="299"/>
      <c r="S1368" s="299"/>
    </row>
    <row r="1369" spans="1:19" ht="13.5" customHeight="1" x14ac:dyDescent="0.2">
      <c r="A1369" s="302" t="str">
        <f>IF(B1369="","",ROW()-ROW($A$3)+'Diário 1º PA'!$P$1)</f>
        <v/>
      </c>
      <c r="B1369" s="303"/>
      <c r="C1369" s="304"/>
      <c r="D1369" s="305"/>
      <c r="E1369" s="306"/>
      <c r="F1369" s="307"/>
      <c r="G1369" s="305"/>
      <c r="H1369" s="305"/>
      <c r="I1369" s="306"/>
      <c r="J1369" s="308" t="str">
        <f t="shared" si="5"/>
        <v/>
      </c>
      <c r="K1369" s="308"/>
      <c r="L1369" s="309"/>
      <c r="M1369" s="308"/>
      <c r="N1369" s="303"/>
      <c r="O1369" s="305"/>
      <c r="P1369" s="305"/>
      <c r="Q1369" s="299"/>
      <c r="R1369" s="299"/>
      <c r="S1369" s="299"/>
    </row>
    <row r="1370" spans="1:19" ht="13.5" customHeight="1" x14ac:dyDescent="0.2">
      <c r="A1370" s="302" t="str">
        <f>IF(B1370="","",ROW()-ROW($A$3)+'Diário 1º PA'!$P$1)</f>
        <v/>
      </c>
      <c r="B1370" s="303"/>
      <c r="C1370" s="304"/>
      <c r="D1370" s="305"/>
      <c r="E1370" s="306"/>
      <c r="F1370" s="307"/>
      <c r="G1370" s="305"/>
      <c r="H1370" s="305"/>
      <c r="I1370" s="306"/>
      <c r="J1370" s="308" t="str">
        <f t="shared" si="5"/>
        <v/>
      </c>
      <c r="K1370" s="308"/>
      <c r="L1370" s="309"/>
      <c r="M1370" s="308"/>
      <c r="N1370" s="303"/>
      <c r="O1370" s="305"/>
      <c r="P1370" s="305"/>
      <c r="Q1370" s="299"/>
      <c r="R1370" s="299"/>
      <c r="S1370" s="299"/>
    </row>
    <row r="1371" spans="1:19" ht="13.5" customHeight="1" x14ac:dyDescent="0.2">
      <c r="A1371" s="302" t="str">
        <f>IF(B1371="","",ROW()-ROW($A$3)+'Diário 1º PA'!$P$1)</f>
        <v/>
      </c>
      <c r="B1371" s="303"/>
      <c r="C1371" s="304"/>
      <c r="D1371" s="305"/>
      <c r="E1371" s="306"/>
      <c r="F1371" s="307"/>
      <c r="G1371" s="305"/>
      <c r="H1371" s="305"/>
      <c r="I1371" s="306"/>
      <c r="J1371" s="308" t="str">
        <f t="shared" si="5"/>
        <v/>
      </c>
      <c r="K1371" s="308"/>
      <c r="L1371" s="309"/>
      <c r="M1371" s="308"/>
      <c r="N1371" s="303"/>
      <c r="O1371" s="305"/>
      <c r="P1371" s="305"/>
      <c r="Q1371" s="299"/>
      <c r="R1371" s="299"/>
      <c r="S1371" s="299"/>
    </row>
    <row r="1372" spans="1:19" ht="13.5" customHeight="1" x14ac:dyDescent="0.2">
      <c r="A1372" s="302" t="str">
        <f>IF(B1372="","",ROW()-ROW($A$3)+'Diário 1º PA'!$P$1)</f>
        <v/>
      </c>
      <c r="B1372" s="303"/>
      <c r="C1372" s="304"/>
      <c r="D1372" s="305"/>
      <c r="E1372" s="306"/>
      <c r="F1372" s="307"/>
      <c r="G1372" s="305"/>
      <c r="H1372" s="305"/>
      <c r="I1372" s="306"/>
      <c r="J1372" s="308" t="str">
        <f t="shared" si="5"/>
        <v/>
      </c>
      <c r="K1372" s="308"/>
      <c r="L1372" s="309"/>
      <c r="M1372" s="308"/>
      <c r="N1372" s="303"/>
      <c r="O1372" s="305"/>
      <c r="P1372" s="305"/>
      <c r="Q1372" s="299"/>
      <c r="R1372" s="299"/>
      <c r="S1372" s="299"/>
    </row>
    <row r="1373" spans="1:19" ht="13.5" customHeight="1" x14ac:dyDescent="0.2">
      <c r="A1373" s="302" t="str">
        <f>IF(B1373="","",ROW()-ROW($A$3)+'Diário 1º PA'!$P$1)</f>
        <v/>
      </c>
      <c r="B1373" s="303"/>
      <c r="C1373" s="304"/>
      <c r="D1373" s="305"/>
      <c r="E1373" s="306"/>
      <c r="F1373" s="307"/>
      <c r="G1373" s="305"/>
      <c r="H1373" s="305"/>
      <c r="I1373" s="306"/>
      <c r="J1373" s="308" t="str">
        <f t="shared" si="5"/>
        <v/>
      </c>
      <c r="K1373" s="308"/>
      <c r="L1373" s="309"/>
      <c r="M1373" s="308"/>
      <c r="N1373" s="303"/>
      <c r="O1373" s="305"/>
      <c r="P1373" s="305"/>
      <c r="Q1373" s="299"/>
      <c r="R1373" s="299"/>
      <c r="S1373" s="299"/>
    </row>
    <row r="1374" spans="1:19" ht="13.5" customHeight="1" x14ac:dyDescent="0.2">
      <c r="A1374" s="302" t="str">
        <f>IF(B1374="","",ROW()-ROW($A$3)+'Diário 1º PA'!$P$1)</f>
        <v/>
      </c>
      <c r="B1374" s="303"/>
      <c r="C1374" s="304"/>
      <c r="D1374" s="305"/>
      <c r="E1374" s="306"/>
      <c r="F1374" s="307"/>
      <c r="G1374" s="305"/>
      <c r="H1374" s="305"/>
      <c r="I1374" s="306"/>
      <c r="J1374" s="308" t="str">
        <f t="shared" si="5"/>
        <v/>
      </c>
      <c r="K1374" s="308"/>
      <c r="L1374" s="309"/>
      <c r="M1374" s="308"/>
      <c r="N1374" s="303"/>
      <c r="O1374" s="305"/>
      <c r="P1374" s="305"/>
      <c r="Q1374" s="299"/>
      <c r="R1374" s="299"/>
      <c r="S1374" s="299"/>
    </row>
    <row r="1375" spans="1:19" ht="13.5" customHeight="1" x14ac:dyDescent="0.2">
      <c r="A1375" s="302" t="str">
        <f>IF(B1375="","",ROW()-ROW($A$3)+'Diário 1º PA'!$P$1)</f>
        <v/>
      </c>
      <c r="B1375" s="303"/>
      <c r="C1375" s="304"/>
      <c r="D1375" s="305"/>
      <c r="E1375" s="306"/>
      <c r="F1375" s="307"/>
      <c r="G1375" s="305"/>
      <c r="H1375" s="305"/>
      <c r="I1375" s="306"/>
      <c r="J1375" s="308" t="str">
        <f t="shared" si="5"/>
        <v/>
      </c>
      <c r="K1375" s="308"/>
      <c r="L1375" s="309"/>
      <c r="M1375" s="308"/>
      <c r="N1375" s="303"/>
      <c r="O1375" s="305"/>
      <c r="P1375" s="305"/>
      <c r="Q1375" s="299"/>
      <c r="R1375" s="299"/>
      <c r="S1375" s="299"/>
    </row>
    <row r="1376" spans="1:19" ht="13.5" customHeight="1" x14ac:dyDescent="0.2">
      <c r="A1376" s="302" t="str">
        <f>IF(B1376="","",ROW()-ROW($A$3)+'Diário 1º PA'!$P$1)</f>
        <v/>
      </c>
      <c r="B1376" s="303"/>
      <c r="C1376" s="304"/>
      <c r="D1376" s="305"/>
      <c r="E1376" s="306"/>
      <c r="F1376" s="307"/>
      <c r="G1376" s="305"/>
      <c r="H1376" s="305"/>
      <c r="I1376" s="306"/>
      <c r="J1376" s="308" t="str">
        <f t="shared" si="5"/>
        <v/>
      </c>
      <c r="K1376" s="308"/>
      <c r="L1376" s="309"/>
      <c r="M1376" s="308"/>
      <c r="N1376" s="303"/>
      <c r="O1376" s="305"/>
      <c r="P1376" s="305"/>
      <c r="Q1376" s="299"/>
      <c r="R1376" s="299"/>
      <c r="S1376" s="299"/>
    </row>
    <row r="1377" spans="1:19" ht="13.5" customHeight="1" x14ac:dyDescent="0.2">
      <c r="A1377" s="302" t="str">
        <f>IF(B1377="","",ROW()-ROW($A$3)+'Diário 1º PA'!$P$1)</f>
        <v/>
      </c>
      <c r="B1377" s="303"/>
      <c r="C1377" s="304"/>
      <c r="D1377" s="305"/>
      <c r="E1377" s="306"/>
      <c r="F1377" s="307"/>
      <c r="G1377" s="305"/>
      <c r="H1377" s="305"/>
      <c r="I1377" s="306"/>
      <c r="J1377" s="308" t="str">
        <f t="shared" si="5"/>
        <v/>
      </c>
      <c r="K1377" s="308"/>
      <c r="L1377" s="309"/>
      <c r="M1377" s="308"/>
      <c r="N1377" s="303"/>
      <c r="O1377" s="305"/>
      <c r="P1377" s="305"/>
      <c r="Q1377" s="299"/>
      <c r="R1377" s="299"/>
      <c r="S1377" s="299"/>
    </row>
    <row r="1378" spans="1:19" ht="13.5" customHeight="1" x14ac:dyDescent="0.2">
      <c r="A1378" s="302" t="str">
        <f>IF(B1378="","",ROW()-ROW($A$3)+'Diário 1º PA'!$P$1)</f>
        <v/>
      </c>
      <c r="B1378" s="303"/>
      <c r="C1378" s="304"/>
      <c r="D1378" s="305"/>
      <c r="E1378" s="306"/>
      <c r="F1378" s="307"/>
      <c r="G1378" s="305"/>
      <c r="H1378" s="305"/>
      <c r="I1378" s="306"/>
      <c r="J1378" s="308" t="str">
        <f t="shared" si="5"/>
        <v/>
      </c>
      <c r="K1378" s="308"/>
      <c r="L1378" s="309"/>
      <c r="M1378" s="308"/>
      <c r="N1378" s="303"/>
      <c r="O1378" s="305"/>
      <c r="P1378" s="305"/>
      <c r="Q1378" s="299"/>
      <c r="R1378" s="299"/>
      <c r="S1378" s="299"/>
    </row>
    <row r="1379" spans="1:19" ht="13.5" customHeight="1" x14ac:dyDescent="0.2">
      <c r="A1379" s="302" t="str">
        <f>IF(B1379="","",ROW()-ROW($A$3)+'Diário 1º PA'!$P$1)</f>
        <v/>
      </c>
      <c r="B1379" s="303"/>
      <c r="C1379" s="304"/>
      <c r="D1379" s="305"/>
      <c r="E1379" s="306"/>
      <c r="F1379" s="307"/>
      <c r="G1379" s="305"/>
      <c r="H1379" s="305"/>
      <c r="I1379" s="306"/>
      <c r="J1379" s="308" t="str">
        <f t="shared" si="5"/>
        <v/>
      </c>
      <c r="K1379" s="308"/>
      <c r="L1379" s="309"/>
      <c r="M1379" s="308"/>
      <c r="N1379" s="303"/>
      <c r="O1379" s="305"/>
      <c r="P1379" s="305"/>
      <c r="Q1379" s="299"/>
      <c r="R1379" s="299"/>
      <c r="S1379" s="299"/>
    </row>
    <row r="1380" spans="1:19" ht="13.5" customHeight="1" x14ac:dyDescent="0.2">
      <c r="A1380" s="302" t="str">
        <f>IF(B1380="","",ROW()-ROW($A$3)+'Diário 1º PA'!$P$1)</f>
        <v/>
      </c>
      <c r="B1380" s="303"/>
      <c r="C1380" s="304"/>
      <c r="D1380" s="305"/>
      <c r="E1380" s="306"/>
      <c r="F1380" s="307"/>
      <c r="G1380" s="305"/>
      <c r="H1380" s="305"/>
      <c r="I1380" s="306"/>
      <c r="J1380" s="308" t="str">
        <f t="shared" si="5"/>
        <v/>
      </c>
      <c r="K1380" s="308"/>
      <c r="L1380" s="309"/>
      <c r="M1380" s="308"/>
      <c r="N1380" s="303"/>
      <c r="O1380" s="305"/>
      <c r="P1380" s="305"/>
      <c r="Q1380" s="299"/>
      <c r="R1380" s="299"/>
      <c r="S1380" s="299"/>
    </row>
    <row r="1381" spans="1:19" ht="13.5" customHeight="1" x14ac:dyDescent="0.2">
      <c r="A1381" s="302" t="str">
        <f>IF(B1381="","",ROW()-ROW($A$3)+'Diário 1º PA'!$P$1)</f>
        <v/>
      </c>
      <c r="B1381" s="303"/>
      <c r="C1381" s="304"/>
      <c r="D1381" s="305"/>
      <c r="E1381" s="306"/>
      <c r="F1381" s="307"/>
      <c r="G1381" s="305"/>
      <c r="H1381" s="305"/>
      <c r="I1381" s="306"/>
      <c r="J1381" s="308" t="str">
        <f t="shared" si="5"/>
        <v/>
      </c>
      <c r="K1381" s="308"/>
      <c r="L1381" s="309"/>
      <c r="M1381" s="308"/>
      <c r="N1381" s="303"/>
      <c r="O1381" s="305"/>
      <c r="P1381" s="305"/>
      <c r="Q1381" s="299"/>
      <c r="R1381" s="299"/>
      <c r="S1381" s="299"/>
    </row>
    <row r="1382" spans="1:19" ht="13.5" customHeight="1" x14ac:dyDescent="0.2">
      <c r="A1382" s="302" t="str">
        <f>IF(B1382="","",ROW()-ROW($A$3)+'Diário 1º PA'!$P$1)</f>
        <v/>
      </c>
      <c r="B1382" s="303"/>
      <c r="C1382" s="304"/>
      <c r="D1382" s="305"/>
      <c r="E1382" s="306"/>
      <c r="F1382" s="307"/>
      <c r="G1382" s="305"/>
      <c r="H1382" s="305"/>
      <c r="I1382" s="306"/>
      <c r="J1382" s="308" t="str">
        <f t="shared" si="5"/>
        <v/>
      </c>
      <c r="K1382" s="308"/>
      <c r="L1382" s="309"/>
      <c r="M1382" s="308"/>
      <c r="N1382" s="303"/>
      <c r="O1382" s="305"/>
      <c r="P1382" s="305"/>
      <c r="Q1382" s="299"/>
      <c r="R1382" s="299"/>
      <c r="S1382" s="299"/>
    </row>
    <row r="1383" spans="1:19" ht="13.5" customHeight="1" x14ac:dyDescent="0.2">
      <c r="A1383" s="302" t="str">
        <f>IF(B1383="","",ROW()-ROW($A$3)+'Diário 1º PA'!$P$1)</f>
        <v/>
      </c>
      <c r="B1383" s="303"/>
      <c r="C1383" s="304"/>
      <c r="D1383" s="305"/>
      <c r="E1383" s="306"/>
      <c r="F1383" s="307"/>
      <c r="G1383" s="305"/>
      <c r="H1383" s="305"/>
      <c r="I1383" s="306"/>
      <c r="J1383" s="308" t="str">
        <f t="shared" si="5"/>
        <v/>
      </c>
      <c r="K1383" s="308"/>
      <c r="L1383" s="309"/>
      <c r="M1383" s="308"/>
      <c r="N1383" s="303"/>
      <c r="O1383" s="305"/>
      <c r="P1383" s="305"/>
      <c r="Q1383" s="299"/>
      <c r="R1383" s="299"/>
      <c r="S1383" s="299"/>
    </row>
    <row r="1384" spans="1:19" ht="13.5" customHeight="1" x14ac:dyDescent="0.2">
      <c r="A1384" s="302" t="str">
        <f>IF(B1384="","",ROW()-ROW($A$3)+'Diário 1º PA'!$P$1)</f>
        <v/>
      </c>
      <c r="B1384" s="303"/>
      <c r="C1384" s="304"/>
      <c r="D1384" s="305"/>
      <c r="E1384" s="306"/>
      <c r="F1384" s="307"/>
      <c r="G1384" s="305"/>
      <c r="H1384" s="305"/>
      <c r="I1384" s="306"/>
      <c r="J1384" s="308" t="str">
        <f t="shared" si="5"/>
        <v/>
      </c>
      <c r="K1384" s="308"/>
      <c r="L1384" s="309"/>
      <c r="M1384" s="308"/>
      <c r="N1384" s="303"/>
      <c r="O1384" s="305"/>
      <c r="P1384" s="305"/>
      <c r="Q1384" s="299"/>
      <c r="R1384" s="299"/>
      <c r="S1384" s="299"/>
    </row>
    <row r="1385" spans="1:19" ht="13.5" customHeight="1" x14ac:dyDescent="0.2">
      <c r="A1385" s="302" t="str">
        <f>IF(B1385="","",ROW()-ROW($A$3)+'Diário 1º PA'!$P$1)</f>
        <v/>
      </c>
      <c r="B1385" s="303"/>
      <c r="C1385" s="304"/>
      <c r="D1385" s="305"/>
      <c r="E1385" s="306"/>
      <c r="F1385" s="307"/>
      <c r="G1385" s="305"/>
      <c r="H1385" s="305"/>
      <c r="I1385" s="306"/>
      <c r="J1385" s="308" t="str">
        <f t="shared" si="5"/>
        <v/>
      </c>
      <c r="K1385" s="308"/>
      <c r="L1385" s="309"/>
      <c r="M1385" s="308"/>
      <c r="N1385" s="303"/>
      <c r="O1385" s="305"/>
      <c r="P1385" s="305"/>
      <c r="Q1385" s="299"/>
      <c r="R1385" s="299"/>
      <c r="S1385" s="299"/>
    </row>
    <row r="1386" spans="1:19" ht="13.5" customHeight="1" x14ac:dyDescent="0.2">
      <c r="A1386" s="302" t="str">
        <f>IF(B1386="","",ROW()-ROW($A$3)+'Diário 1º PA'!$P$1)</f>
        <v/>
      </c>
      <c r="B1386" s="303"/>
      <c r="C1386" s="304"/>
      <c r="D1386" s="305"/>
      <c r="E1386" s="306"/>
      <c r="F1386" s="307"/>
      <c r="G1386" s="305"/>
      <c r="H1386" s="305"/>
      <c r="I1386" s="306"/>
      <c r="J1386" s="308" t="str">
        <f t="shared" si="5"/>
        <v/>
      </c>
      <c r="K1386" s="308"/>
      <c r="L1386" s="309"/>
      <c r="M1386" s="308"/>
      <c r="N1386" s="303"/>
      <c r="O1386" s="305"/>
      <c r="P1386" s="305"/>
      <c r="Q1386" s="299"/>
      <c r="R1386" s="299"/>
      <c r="S1386" s="299"/>
    </row>
    <row r="1387" spans="1:19" ht="13.5" customHeight="1" x14ac:dyDescent="0.2">
      <c r="A1387" s="302" t="str">
        <f>IF(B1387="","",ROW()-ROW($A$3)+'Diário 1º PA'!$P$1)</f>
        <v/>
      </c>
      <c r="B1387" s="303"/>
      <c r="C1387" s="304"/>
      <c r="D1387" s="305"/>
      <c r="E1387" s="306"/>
      <c r="F1387" s="307"/>
      <c r="G1387" s="305"/>
      <c r="H1387" s="305"/>
      <c r="I1387" s="306"/>
      <c r="J1387" s="308" t="str">
        <f t="shared" si="5"/>
        <v/>
      </c>
      <c r="K1387" s="308"/>
      <c r="L1387" s="309"/>
      <c r="M1387" s="308"/>
      <c r="N1387" s="303"/>
      <c r="O1387" s="305"/>
      <c r="P1387" s="305"/>
      <c r="Q1387" s="299"/>
      <c r="R1387" s="299"/>
      <c r="S1387" s="299"/>
    </row>
    <row r="1388" spans="1:19" ht="13.5" customHeight="1" x14ac:dyDescent="0.2">
      <c r="A1388" s="302" t="str">
        <f>IF(B1388="","",ROW()-ROW($A$3)+'Diário 1º PA'!$P$1)</f>
        <v/>
      </c>
      <c r="B1388" s="303"/>
      <c r="C1388" s="304"/>
      <c r="D1388" s="305"/>
      <c r="E1388" s="306"/>
      <c r="F1388" s="307"/>
      <c r="G1388" s="305"/>
      <c r="H1388" s="305"/>
      <c r="I1388" s="306"/>
      <c r="J1388" s="308" t="str">
        <f t="shared" si="5"/>
        <v/>
      </c>
      <c r="K1388" s="308"/>
      <c r="L1388" s="309"/>
      <c r="M1388" s="308"/>
      <c r="N1388" s="303"/>
      <c r="O1388" s="305"/>
      <c r="P1388" s="305"/>
      <c r="Q1388" s="299"/>
      <c r="R1388" s="299"/>
      <c r="S1388" s="299"/>
    </row>
    <row r="1389" spans="1:19" ht="13.5" customHeight="1" x14ac:dyDescent="0.2">
      <c r="A1389" s="302" t="str">
        <f>IF(B1389="","",ROW()-ROW($A$3)+'Diário 1º PA'!$P$1)</f>
        <v/>
      </c>
      <c r="B1389" s="303"/>
      <c r="C1389" s="304"/>
      <c r="D1389" s="305"/>
      <c r="E1389" s="306"/>
      <c r="F1389" s="307"/>
      <c r="G1389" s="305"/>
      <c r="H1389" s="305"/>
      <c r="I1389" s="306"/>
      <c r="J1389" s="308" t="str">
        <f t="shared" si="5"/>
        <v/>
      </c>
      <c r="K1389" s="308"/>
      <c r="L1389" s="309"/>
      <c r="M1389" s="308"/>
      <c r="N1389" s="303"/>
      <c r="O1389" s="305"/>
      <c r="P1389" s="305"/>
      <c r="Q1389" s="299"/>
      <c r="R1389" s="299"/>
      <c r="S1389" s="299"/>
    </row>
    <row r="1390" spans="1:19" ht="13.5" customHeight="1" x14ac:dyDescent="0.2">
      <c r="A1390" s="302" t="str">
        <f>IF(B1390="","",ROW()-ROW($A$3)+'Diário 1º PA'!$P$1)</f>
        <v/>
      </c>
      <c r="B1390" s="303"/>
      <c r="C1390" s="304"/>
      <c r="D1390" s="305"/>
      <c r="E1390" s="306"/>
      <c r="F1390" s="307"/>
      <c r="G1390" s="305"/>
      <c r="H1390" s="305"/>
      <c r="I1390" s="306"/>
      <c r="J1390" s="308" t="str">
        <f t="shared" si="5"/>
        <v/>
      </c>
      <c r="K1390" s="308"/>
      <c r="L1390" s="309"/>
      <c r="M1390" s="308"/>
      <c r="N1390" s="303"/>
      <c r="O1390" s="305"/>
      <c r="P1390" s="305"/>
      <c r="Q1390" s="299"/>
      <c r="R1390" s="299"/>
      <c r="S1390" s="299"/>
    </row>
    <row r="1391" spans="1:19" ht="13.5" customHeight="1" x14ac:dyDescent="0.2">
      <c r="A1391" s="302" t="str">
        <f>IF(B1391="","",ROW()-ROW($A$3)+'Diário 1º PA'!$P$1)</f>
        <v/>
      </c>
      <c r="B1391" s="303"/>
      <c r="C1391" s="304"/>
      <c r="D1391" s="305"/>
      <c r="E1391" s="306"/>
      <c r="F1391" s="307"/>
      <c r="G1391" s="305"/>
      <c r="H1391" s="305"/>
      <c r="I1391" s="306"/>
      <c r="J1391" s="308" t="str">
        <f t="shared" si="5"/>
        <v/>
      </c>
      <c r="K1391" s="308"/>
      <c r="L1391" s="309"/>
      <c r="M1391" s="308"/>
      <c r="N1391" s="303"/>
      <c r="O1391" s="305"/>
      <c r="P1391" s="305"/>
      <c r="Q1391" s="299"/>
      <c r="R1391" s="299"/>
      <c r="S1391" s="299"/>
    </row>
    <row r="1392" spans="1:19" ht="13.5" customHeight="1" x14ac:dyDescent="0.2">
      <c r="A1392" s="302" t="str">
        <f>IF(B1392="","",ROW()-ROW($A$3)+'Diário 1º PA'!$P$1)</f>
        <v/>
      </c>
      <c r="B1392" s="303"/>
      <c r="C1392" s="304"/>
      <c r="D1392" s="305"/>
      <c r="E1392" s="306"/>
      <c r="F1392" s="307"/>
      <c r="G1392" s="305"/>
      <c r="H1392" s="305"/>
      <c r="I1392" s="306"/>
      <c r="J1392" s="308" t="str">
        <f t="shared" si="5"/>
        <v/>
      </c>
      <c r="K1392" s="308"/>
      <c r="L1392" s="309"/>
      <c r="M1392" s="308"/>
      <c r="N1392" s="303"/>
      <c r="O1392" s="305"/>
      <c r="P1392" s="305"/>
      <c r="Q1392" s="299"/>
      <c r="R1392" s="299"/>
      <c r="S1392" s="299"/>
    </row>
    <row r="1393" spans="1:19" ht="13.5" customHeight="1" x14ac:dyDescent="0.2">
      <c r="A1393" s="302" t="str">
        <f>IF(B1393="","",ROW()-ROW($A$3)+'Diário 1º PA'!$P$1)</f>
        <v/>
      </c>
      <c r="B1393" s="303"/>
      <c r="C1393" s="304"/>
      <c r="D1393" s="305"/>
      <c r="E1393" s="306"/>
      <c r="F1393" s="307"/>
      <c r="G1393" s="305"/>
      <c r="H1393" s="305"/>
      <c r="I1393" s="306"/>
      <c r="J1393" s="308" t="str">
        <f t="shared" si="5"/>
        <v/>
      </c>
      <c r="K1393" s="308"/>
      <c r="L1393" s="309"/>
      <c r="M1393" s="308"/>
      <c r="N1393" s="303"/>
      <c r="O1393" s="305"/>
      <c r="P1393" s="305"/>
      <c r="Q1393" s="299"/>
      <c r="R1393" s="299"/>
      <c r="S1393" s="299"/>
    </row>
    <row r="1394" spans="1:19" ht="13.5" customHeight="1" x14ac:dyDescent="0.2">
      <c r="A1394" s="302" t="str">
        <f>IF(B1394="","",ROW()-ROW($A$3)+'Diário 1º PA'!$P$1)</f>
        <v/>
      </c>
      <c r="B1394" s="303"/>
      <c r="C1394" s="304"/>
      <c r="D1394" s="305"/>
      <c r="E1394" s="306"/>
      <c r="F1394" s="307"/>
      <c r="G1394" s="305"/>
      <c r="H1394" s="305"/>
      <c r="I1394" s="306"/>
      <c r="J1394" s="308" t="str">
        <f t="shared" si="5"/>
        <v/>
      </c>
      <c r="K1394" s="308"/>
      <c r="L1394" s="309"/>
      <c r="M1394" s="308"/>
      <c r="N1394" s="303"/>
      <c r="O1394" s="305"/>
      <c r="P1394" s="305"/>
      <c r="Q1394" s="299"/>
      <c r="R1394" s="299"/>
      <c r="S1394" s="299"/>
    </row>
    <row r="1395" spans="1:19" ht="13.5" customHeight="1" x14ac:dyDescent="0.2">
      <c r="A1395" s="302" t="str">
        <f>IF(B1395="","",ROW()-ROW($A$3)+'Diário 1º PA'!$P$1)</f>
        <v/>
      </c>
      <c r="B1395" s="303"/>
      <c r="C1395" s="304"/>
      <c r="D1395" s="305"/>
      <c r="E1395" s="306"/>
      <c r="F1395" s="307"/>
      <c r="G1395" s="305"/>
      <c r="H1395" s="305"/>
      <c r="I1395" s="306"/>
      <c r="J1395" s="308" t="str">
        <f t="shared" si="5"/>
        <v/>
      </c>
      <c r="K1395" s="308"/>
      <c r="L1395" s="309"/>
      <c r="M1395" s="308"/>
      <c r="N1395" s="303"/>
      <c r="O1395" s="305"/>
      <c r="P1395" s="305"/>
      <c r="Q1395" s="299"/>
      <c r="R1395" s="299"/>
      <c r="S1395" s="299"/>
    </row>
    <row r="1396" spans="1:19" ht="13.5" customHeight="1" x14ac:dyDescent="0.2">
      <c r="A1396" s="302" t="str">
        <f>IF(B1396="","",ROW()-ROW($A$3)+'Diário 1º PA'!$P$1)</f>
        <v/>
      </c>
      <c r="B1396" s="303"/>
      <c r="C1396" s="304"/>
      <c r="D1396" s="305"/>
      <c r="E1396" s="306"/>
      <c r="F1396" s="307"/>
      <c r="G1396" s="305"/>
      <c r="H1396" s="305"/>
      <c r="I1396" s="306"/>
      <c r="J1396" s="308" t="str">
        <f t="shared" si="5"/>
        <v/>
      </c>
      <c r="K1396" s="308"/>
      <c r="L1396" s="309"/>
      <c r="M1396" s="308"/>
      <c r="N1396" s="303"/>
      <c r="O1396" s="305"/>
      <c r="P1396" s="305"/>
      <c r="Q1396" s="299"/>
      <c r="R1396" s="299"/>
      <c r="S1396" s="299"/>
    </row>
    <row r="1397" spans="1:19" ht="13.5" customHeight="1" x14ac:dyDescent="0.2">
      <c r="A1397" s="302" t="str">
        <f>IF(B1397="","",ROW()-ROW($A$3)+'Diário 1º PA'!$P$1)</f>
        <v/>
      </c>
      <c r="B1397" s="303"/>
      <c r="C1397" s="304"/>
      <c r="D1397" s="305"/>
      <c r="E1397" s="306"/>
      <c r="F1397" s="307"/>
      <c r="G1397" s="305"/>
      <c r="H1397" s="305"/>
      <c r="I1397" s="306"/>
      <c r="J1397" s="308" t="str">
        <f t="shared" si="5"/>
        <v/>
      </c>
      <c r="K1397" s="308"/>
      <c r="L1397" s="309"/>
      <c r="M1397" s="308"/>
      <c r="N1397" s="303"/>
      <c r="O1397" s="305"/>
      <c r="P1397" s="305"/>
      <c r="Q1397" s="299"/>
      <c r="R1397" s="299"/>
      <c r="S1397" s="299"/>
    </row>
    <row r="1398" spans="1:19" ht="13.5" customHeight="1" x14ac:dyDescent="0.2">
      <c r="A1398" s="302" t="str">
        <f>IF(B1398="","",ROW()-ROW($A$3)+'Diário 1º PA'!$P$1)</f>
        <v/>
      </c>
      <c r="B1398" s="303"/>
      <c r="C1398" s="304"/>
      <c r="D1398" s="305"/>
      <c r="E1398" s="306"/>
      <c r="F1398" s="307"/>
      <c r="G1398" s="305"/>
      <c r="H1398" s="305"/>
      <c r="I1398" s="306"/>
      <c r="J1398" s="308" t="str">
        <f t="shared" si="5"/>
        <v/>
      </c>
      <c r="K1398" s="308"/>
      <c r="L1398" s="309"/>
      <c r="M1398" s="308"/>
      <c r="N1398" s="303"/>
      <c r="O1398" s="305"/>
      <c r="P1398" s="305"/>
      <c r="Q1398" s="299"/>
      <c r="R1398" s="299"/>
      <c r="S1398" s="299"/>
    </row>
    <row r="1399" spans="1:19" ht="13.5" customHeight="1" x14ac:dyDescent="0.2">
      <c r="A1399" s="302" t="str">
        <f>IF(B1399="","",ROW()-ROW($A$3)+'Diário 1º PA'!$P$1)</f>
        <v/>
      </c>
      <c r="B1399" s="303"/>
      <c r="C1399" s="304"/>
      <c r="D1399" s="305"/>
      <c r="E1399" s="306"/>
      <c r="F1399" s="307"/>
      <c r="G1399" s="305"/>
      <c r="H1399" s="305"/>
      <c r="I1399" s="306"/>
      <c r="J1399" s="308" t="str">
        <f t="shared" si="5"/>
        <v/>
      </c>
      <c r="K1399" s="308"/>
      <c r="L1399" s="309"/>
      <c r="M1399" s="308"/>
      <c r="N1399" s="303"/>
      <c r="O1399" s="305"/>
      <c r="P1399" s="305"/>
      <c r="Q1399" s="299"/>
      <c r="R1399" s="299"/>
      <c r="S1399" s="299"/>
    </row>
    <row r="1400" spans="1:19" ht="13.5" customHeight="1" x14ac:dyDescent="0.2">
      <c r="A1400" s="302" t="str">
        <f>IF(B1400="","",ROW()-ROW($A$3)+'Diário 1º PA'!$P$1)</f>
        <v/>
      </c>
      <c r="B1400" s="303"/>
      <c r="C1400" s="304"/>
      <c r="D1400" s="305"/>
      <c r="E1400" s="306"/>
      <c r="F1400" s="307"/>
      <c r="G1400" s="305"/>
      <c r="H1400" s="305"/>
      <c r="I1400" s="306"/>
      <c r="J1400" s="308" t="str">
        <f t="shared" si="5"/>
        <v/>
      </c>
      <c r="K1400" s="308"/>
      <c r="L1400" s="309"/>
      <c r="M1400" s="308"/>
      <c r="N1400" s="303"/>
      <c r="O1400" s="305"/>
      <c r="P1400" s="305"/>
      <c r="Q1400" s="299"/>
      <c r="R1400" s="299"/>
      <c r="S1400" s="299"/>
    </row>
    <row r="1401" spans="1:19" ht="13.5" customHeight="1" x14ac:dyDescent="0.2">
      <c r="A1401" s="302" t="str">
        <f>IF(B1401="","",ROW()-ROW($A$3)+'Diário 1º PA'!$P$1)</f>
        <v/>
      </c>
      <c r="B1401" s="303"/>
      <c r="C1401" s="304"/>
      <c r="D1401" s="305"/>
      <c r="E1401" s="306"/>
      <c r="F1401" s="307"/>
      <c r="G1401" s="305"/>
      <c r="H1401" s="305"/>
      <c r="I1401" s="306"/>
      <c r="J1401" s="308" t="str">
        <f t="shared" si="5"/>
        <v/>
      </c>
      <c r="K1401" s="308"/>
      <c r="L1401" s="309"/>
      <c r="M1401" s="308"/>
      <c r="N1401" s="303"/>
      <c r="O1401" s="305"/>
      <c r="P1401" s="305"/>
      <c r="Q1401" s="299"/>
      <c r="R1401" s="299"/>
      <c r="S1401" s="299"/>
    </row>
    <row r="1402" spans="1:19" ht="13.5" customHeight="1" x14ac:dyDescent="0.2">
      <c r="A1402" s="302" t="str">
        <f>IF(B1402="","",ROW()-ROW($A$3)+'Diário 1º PA'!$P$1)</f>
        <v/>
      </c>
      <c r="B1402" s="303"/>
      <c r="C1402" s="304"/>
      <c r="D1402" s="305"/>
      <c r="E1402" s="306"/>
      <c r="F1402" s="307"/>
      <c r="G1402" s="305"/>
      <c r="H1402" s="305"/>
      <c r="I1402" s="306"/>
      <c r="J1402" s="308" t="str">
        <f t="shared" si="5"/>
        <v/>
      </c>
      <c r="K1402" s="308"/>
      <c r="L1402" s="309"/>
      <c r="M1402" s="308"/>
      <c r="N1402" s="303"/>
      <c r="O1402" s="305"/>
      <c r="P1402" s="305"/>
      <c r="Q1402" s="299"/>
      <c r="R1402" s="299"/>
      <c r="S1402" s="299"/>
    </row>
    <row r="1403" spans="1:19" ht="13.5" customHeight="1" x14ac:dyDescent="0.2">
      <c r="A1403" s="302" t="str">
        <f>IF(B1403="","",ROW()-ROW($A$3)+'Diário 1º PA'!$P$1)</f>
        <v/>
      </c>
      <c r="B1403" s="303"/>
      <c r="C1403" s="304"/>
      <c r="D1403" s="305"/>
      <c r="E1403" s="306"/>
      <c r="F1403" s="307"/>
      <c r="G1403" s="305"/>
      <c r="H1403" s="305"/>
      <c r="I1403" s="306"/>
      <c r="J1403" s="308" t="str">
        <f t="shared" si="5"/>
        <v/>
      </c>
      <c r="K1403" s="308"/>
      <c r="L1403" s="309"/>
      <c r="M1403" s="308"/>
      <c r="N1403" s="303"/>
      <c r="O1403" s="305"/>
      <c r="P1403" s="305"/>
      <c r="Q1403" s="299"/>
      <c r="R1403" s="299"/>
      <c r="S1403" s="299"/>
    </row>
    <row r="1404" spans="1:19" ht="13.5" customHeight="1" x14ac:dyDescent="0.2">
      <c r="A1404" s="302" t="str">
        <f>IF(B1404="","",ROW()-ROW($A$3)+'Diário 1º PA'!$P$1)</f>
        <v/>
      </c>
      <c r="B1404" s="303"/>
      <c r="C1404" s="304"/>
      <c r="D1404" s="305"/>
      <c r="E1404" s="306"/>
      <c r="F1404" s="307"/>
      <c r="G1404" s="305"/>
      <c r="H1404" s="305"/>
      <c r="I1404" s="306"/>
      <c r="J1404" s="308" t="str">
        <f t="shared" si="5"/>
        <v/>
      </c>
      <c r="K1404" s="308"/>
      <c r="L1404" s="309"/>
      <c r="M1404" s="308"/>
      <c r="N1404" s="303"/>
      <c r="O1404" s="305"/>
      <c r="P1404" s="305"/>
      <c r="Q1404" s="299"/>
      <c r="R1404" s="299"/>
      <c r="S1404" s="299"/>
    </row>
    <row r="1405" spans="1:19" ht="13.5" customHeight="1" x14ac:dyDescent="0.2">
      <c r="A1405" s="302" t="str">
        <f>IF(B1405="","",ROW()-ROW($A$3)+'Diário 1º PA'!$P$1)</f>
        <v/>
      </c>
      <c r="B1405" s="303"/>
      <c r="C1405" s="304"/>
      <c r="D1405" s="305"/>
      <c r="E1405" s="306"/>
      <c r="F1405" s="307"/>
      <c r="G1405" s="305"/>
      <c r="H1405" s="305"/>
      <c r="I1405" s="306"/>
      <c r="J1405" s="308" t="str">
        <f t="shared" si="5"/>
        <v/>
      </c>
      <c r="K1405" s="308"/>
      <c r="L1405" s="309"/>
      <c r="M1405" s="308"/>
      <c r="N1405" s="303"/>
      <c r="O1405" s="305"/>
      <c r="P1405" s="305"/>
      <c r="Q1405" s="299"/>
      <c r="R1405" s="299"/>
      <c r="S1405" s="299"/>
    </row>
    <row r="1406" spans="1:19" ht="13.5" customHeight="1" x14ac:dyDescent="0.2">
      <c r="A1406" s="302" t="str">
        <f>IF(B1406="","",ROW()-ROW($A$3)+'Diário 1º PA'!$P$1)</f>
        <v/>
      </c>
      <c r="B1406" s="303"/>
      <c r="C1406" s="304"/>
      <c r="D1406" s="305"/>
      <c r="E1406" s="306"/>
      <c r="F1406" s="307"/>
      <c r="G1406" s="305"/>
      <c r="H1406" s="305"/>
      <c r="I1406" s="306"/>
      <c r="J1406" s="308" t="str">
        <f t="shared" si="5"/>
        <v/>
      </c>
      <c r="K1406" s="308"/>
      <c r="L1406" s="309"/>
      <c r="M1406" s="308"/>
      <c r="N1406" s="303"/>
      <c r="O1406" s="305"/>
      <c r="P1406" s="305"/>
      <c r="Q1406" s="299"/>
      <c r="R1406" s="299"/>
      <c r="S1406" s="299"/>
    </row>
    <row r="1407" spans="1:19" ht="13.5" customHeight="1" x14ac:dyDescent="0.2">
      <c r="A1407" s="302" t="str">
        <f>IF(B1407="","",ROW()-ROW($A$3)+'Diário 1º PA'!$P$1)</f>
        <v/>
      </c>
      <c r="B1407" s="303"/>
      <c r="C1407" s="304"/>
      <c r="D1407" s="305"/>
      <c r="E1407" s="306"/>
      <c r="F1407" s="307"/>
      <c r="G1407" s="305"/>
      <c r="H1407" s="305"/>
      <c r="I1407" s="306"/>
      <c r="J1407" s="308" t="str">
        <f t="shared" si="5"/>
        <v/>
      </c>
      <c r="K1407" s="308"/>
      <c r="L1407" s="309"/>
      <c r="M1407" s="308"/>
      <c r="N1407" s="303"/>
      <c r="O1407" s="305"/>
      <c r="P1407" s="305"/>
      <c r="Q1407" s="299"/>
      <c r="R1407" s="299"/>
      <c r="S1407" s="299"/>
    </row>
    <row r="1408" spans="1:19" ht="13.5" customHeight="1" x14ac:dyDescent="0.2">
      <c r="A1408" s="302" t="str">
        <f>IF(B1408="","",ROW()-ROW($A$3)+'Diário 1º PA'!$P$1)</f>
        <v/>
      </c>
      <c r="B1408" s="303"/>
      <c r="C1408" s="304"/>
      <c r="D1408" s="305"/>
      <c r="E1408" s="306"/>
      <c r="F1408" s="307"/>
      <c r="G1408" s="305"/>
      <c r="H1408" s="305"/>
      <c r="I1408" s="306"/>
      <c r="J1408" s="308" t="str">
        <f t="shared" si="5"/>
        <v/>
      </c>
      <c r="K1408" s="308"/>
      <c r="L1408" s="309"/>
      <c r="M1408" s="308"/>
      <c r="N1408" s="303"/>
      <c r="O1408" s="305"/>
      <c r="P1408" s="305"/>
      <c r="Q1408" s="299"/>
      <c r="R1408" s="299"/>
      <c r="S1408" s="299"/>
    </row>
    <row r="1409" spans="1:19" ht="13.5" customHeight="1" x14ac:dyDescent="0.2">
      <c r="A1409" s="302" t="str">
        <f>IF(B1409="","",ROW()-ROW($A$3)+'Diário 1º PA'!$P$1)</f>
        <v/>
      </c>
      <c r="B1409" s="303"/>
      <c r="C1409" s="304"/>
      <c r="D1409" s="305"/>
      <c r="E1409" s="306"/>
      <c r="F1409" s="307"/>
      <c r="G1409" s="305"/>
      <c r="H1409" s="305"/>
      <c r="I1409" s="306"/>
      <c r="J1409" s="308" t="str">
        <f t="shared" si="5"/>
        <v/>
      </c>
      <c r="K1409" s="308"/>
      <c r="L1409" s="309"/>
      <c r="M1409" s="308"/>
      <c r="N1409" s="303"/>
      <c r="O1409" s="305"/>
      <c r="P1409" s="305"/>
      <c r="Q1409" s="299"/>
      <c r="R1409" s="299"/>
      <c r="S1409" s="299"/>
    </row>
    <row r="1410" spans="1:19" ht="13.5" customHeight="1" x14ac:dyDescent="0.2">
      <c r="A1410" s="302" t="str">
        <f>IF(B1410="","",ROW()-ROW($A$3)+'Diário 1º PA'!$P$1)</f>
        <v/>
      </c>
      <c r="B1410" s="303"/>
      <c r="C1410" s="304"/>
      <c r="D1410" s="305"/>
      <c r="E1410" s="306"/>
      <c r="F1410" s="307"/>
      <c r="G1410" s="305"/>
      <c r="H1410" s="305"/>
      <c r="I1410" s="306"/>
      <c r="J1410" s="308" t="str">
        <f t="shared" si="5"/>
        <v/>
      </c>
      <c r="K1410" s="308"/>
      <c r="L1410" s="309"/>
      <c r="M1410" s="308"/>
      <c r="N1410" s="303"/>
      <c r="O1410" s="305"/>
      <c r="P1410" s="305"/>
      <c r="Q1410" s="299"/>
      <c r="R1410" s="299"/>
      <c r="S1410" s="299"/>
    </row>
    <row r="1411" spans="1:19" ht="13.5" customHeight="1" x14ac:dyDescent="0.2">
      <c r="A1411" s="302" t="str">
        <f>IF(B1411="","",ROW()-ROW($A$3)+'Diário 1º PA'!$P$1)</f>
        <v/>
      </c>
      <c r="B1411" s="303"/>
      <c r="C1411" s="304"/>
      <c r="D1411" s="305"/>
      <c r="E1411" s="306"/>
      <c r="F1411" s="307"/>
      <c r="G1411" s="305"/>
      <c r="H1411" s="305"/>
      <c r="I1411" s="306"/>
      <c r="J1411" s="308" t="str">
        <f t="shared" si="5"/>
        <v/>
      </c>
      <c r="K1411" s="308"/>
      <c r="L1411" s="309"/>
      <c r="M1411" s="308"/>
      <c r="N1411" s="303"/>
      <c r="O1411" s="305"/>
      <c r="P1411" s="305"/>
      <c r="Q1411" s="299"/>
      <c r="R1411" s="299"/>
      <c r="S1411" s="299"/>
    </row>
    <row r="1412" spans="1:19" ht="13.5" customHeight="1" x14ac:dyDescent="0.2">
      <c r="A1412" s="302" t="str">
        <f>IF(B1412="","",ROW()-ROW($A$3)+'Diário 1º PA'!$P$1)</f>
        <v/>
      </c>
      <c r="B1412" s="303"/>
      <c r="C1412" s="304"/>
      <c r="D1412" s="305"/>
      <c r="E1412" s="306"/>
      <c r="F1412" s="307"/>
      <c r="G1412" s="305"/>
      <c r="H1412" s="305"/>
      <c r="I1412" s="306"/>
      <c r="J1412" s="308" t="str">
        <f t="shared" si="5"/>
        <v/>
      </c>
      <c r="K1412" s="308"/>
      <c r="L1412" s="309"/>
      <c r="M1412" s="308"/>
      <c r="N1412" s="303"/>
      <c r="O1412" s="305"/>
      <c r="P1412" s="305"/>
      <c r="Q1412" s="299"/>
      <c r="R1412" s="299"/>
      <c r="S1412" s="299"/>
    </row>
    <row r="1413" spans="1:19" ht="13.5" customHeight="1" x14ac:dyDescent="0.2">
      <c r="A1413" s="302" t="str">
        <f>IF(B1413="","",ROW()-ROW($A$3)+'Diário 1º PA'!$P$1)</f>
        <v/>
      </c>
      <c r="B1413" s="303"/>
      <c r="C1413" s="304"/>
      <c r="D1413" s="305"/>
      <c r="E1413" s="306"/>
      <c r="F1413" s="307"/>
      <c r="G1413" s="305"/>
      <c r="H1413" s="305"/>
      <c r="I1413" s="306"/>
      <c r="J1413" s="308" t="str">
        <f t="shared" si="5"/>
        <v/>
      </c>
      <c r="K1413" s="308"/>
      <c r="L1413" s="309"/>
      <c r="M1413" s="308"/>
      <c r="N1413" s="303"/>
      <c r="O1413" s="305"/>
      <c r="P1413" s="305"/>
      <c r="Q1413" s="299"/>
      <c r="R1413" s="299"/>
      <c r="S1413" s="299"/>
    </row>
    <row r="1414" spans="1:19" ht="13.5" customHeight="1" x14ac:dyDescent="0.2">
      <c r="A1414" s="302" t="str">
        <f>IF(B1414="","",ROW()-ROW($A$3)+'Diário 1º PA'!$P$1)</f>
        <v/>
      </c>
      <c r="B1414" s="303"/>
      <c r="C1414" s="304"/>
      <c r="D1414" s="305"/>
      <c r="E1414" s="306"/>
      <c r="F1414" s="307"/>
      <c r="G1414" s="305"/>
      <c r="H1414" s="305"/>
      <c r="I1414" s="306"/>
      <c r="J1414" s="308" t="str">
        <f t="shared" si="5"/>
        <v/>
      </c>
      <c r="K1414" s="308"/>
      <c r="L1414" s="309"/>
      <c r="M1414" s="308"/>
      <c r="N1414" s="303"/>
      <c r="O1414" s="305"/>
      <c r="P1414" s="305"/>
      <c r="Q1414" s="299"/>
      <c r="R1414" s="299"/>
      <c r="S1414" s="299"/>
    </row>
    <row r="1415" spans="1:19" ht="13.5" customHeight="1" x14ac:dyDescent="0.2">
      <c r="A1415" s="302" t="str">
        <f>IF(B1415="","",ROW()-ROW($A$3)+'Diário 1º PA'!$P$1)</f>
        <v/>
      </c>
      <c r="B1415" s="303"/>
      <c r="C1415" s="304"/>
      <c r="D1415" s="305"/>
      <c r="E1415" s="306"/>
      <c r="F1415" s="307"/>
      <c r="G1415" s="305"/>
      <c r="H1415" s="305"/>
      <c r="I1415" s="306"/>
      <c r="J1415" s="308" t="str">
        <f t="shared" si="5"/>
        <v/>
      </c>
      <c r="K1415" s="308"/>
      <c r="L1415" s="309"/>
      <c r="M1415" s="308"/>
      <c r="N1415" s="303"/>
      <c r="O1415" s="305"/>
      <c r="P1415" s="305"/>
      <c r="Q1415" s="299"/>
      <c r="R1415" s="299"/>
      <c r="S1415" s="299"/>
    </row>
    <row r="1416" spans="1:19" ht="13.5" customHeight="1" x14ac:dyDescent="0.2">
      <c r="A1416" s="302" t="str">
        <f>IF(B1416="","",ROW()-ROW($A$3)+'Diário 1º PA'!$P$1)</f>
        <v/>
      </c>
      <c r="B1416" s="303"/>
      <c r="C1416" s="304"/>
      <c r="D1416" s="305"/>
      <c r="E1416" s="306"/>
      <c r="F1416" s="307"/>
      <c r="G1416" s="305"/>
      <c r="H1416" s="305"/>
      <c r="I1416" s="306"/>
      <c r="J1416" s="308" t="str">
        <f t="shared" si="5"/>
        <v/>
      </c>
      <c r="K1416" s="308"/>
      <c r="L1416" s="309"/>
      <c r="M1416" s="308"/>
      <c r="N1416" s="303"/>
      <c r="O1416" s="305"/>
      <c r="P1416" s="305"/>
      <c r="Q1416" s="299"/>
      <c r="R1416" s="299"/>
      <c r="S1416" s="299"/>
    </row>
    <row r="1417" spans="1:19" ht="13.5" customHeight="1" x14ac:dyDescent="0.2">
      <c r="A1417" s="302" t="str">
        <f>IF(B1417="","",ROW()-ROW($A$3)+'Diário 1º PA'!$P$1)</f>
        <v/>
      </c>
      <c r="B1417" s="303"/>
      <c r="C1417" s="304"/>
      <c r="D1417" s="305"/>
      <c r="E1417" s="306"/>
      <c r="F1417" s="307"/>
      <c r="G1417" s="305"/>
      <c r="H1417" s="305"/>
      <c r="I1417" s="306"/>
      <c r="J1417" s="308" t="str">
        <f t="shared" si="5"/>
        <v/>
      </c>
      <c r="K1417" s="308"/>
      <c r="L1417" s="309"/>
      <c r="M1417" s="308"/>
      <c r="N1417" s="303"/>
      <c r="O1417" s="305"/>
      <c r="P1417" s="305"/>
      <c r="Q1417" s="299"/>
      <c r="R1417" s="299"/>
      <c r="S1417" s="299"/>
    </row>
    <row r="1418" spans="1:19" ht="13.5" customHeight="1" x14ac:dyDescent="0.2">
      <c r="A1418" s="302" t="str">
        <f>IF(B1418="","",ROW()-ROW($A$3)+'Diário 1º PA'!$P$1)</f>
        <v/>
      </c>
      <c r="B1418" s="303"/>
      <c r="C1418" s="304"/>
      <c r="D1418" s="305"/>
      <c r="E1418" s="306"/>
      <c r="F1418" s="307"/>
      <c r="G1418" s="305"/>
      <c r="H1418" s="305"/>
      <c r="I1418" s="306"/>
      <c r="J1418" s="308" t="str">
        <f t="shared" si="5"/>
        <v/>
      </c>
      <c r="K1418" s="308"/>
      <c r="L1418" s="309"/>
      <c r="M1418" s="308"/>
      <c r="N1418" s="303"/>
      <c r="O1418" s="305"/>
      <c r="P1418" s="305"/>
      <c r="Q1418" s="299"/>
      <c r="R1418" s="299"/>
      <c r="S1418" s="299"/>
    </row>
    <row r="1419" spans="1:19" ht="13.5" customHeight="1" x14ac:dyDescent="0.2">
      <c r="A1419" s="302" t="str">
        <f>IF(B1419="","",ROW()-ROW($A$3)+'Diário 1º PA'!$P$1)</f>
        <v/>
      </c>
      <c r="B1419" s="303"/>
      <c r="C1419" s="304"/>
      <c r="D1419" s="305"/>
      <c r="E1419" s="306"/>
      <c r="F1419" s="307"/>
      <c r="G1419" s="305"/>
      <c r="H1419" s="305"/>
      <c r="I1419" s="306"/>
      <c r="J1419" s="308" t="str">
        <f t="shared" si="5"/>
        <v/>
      </c>
      <c r="K1419" s="308"/>
      <c r="L1419" s="309"/>
      <c r="M1419" s="308"/>
      <c r="N1419" s="303"/>
      <c r="O1419" s="305"/>
      <c r="P1419" s="305"/>
      <c r="Q1419" s="299"/>
      <c r="R1419" s="299"/>
      <c r="S1419" s="299"/>
    </row>
    <row r="1420" spans="1:19" ht="13.5" customHeight="1" x14ac:dyDescent="0.2">
      <c r="A1420" s="302" t="str">
        <f>IF(B1420="","",ROW()-ROW($A$3)+'Diário 1º PA'!$P$1)</f>
        <v/>
      </c>
      <c r="B1420" s="303"/>
      <c r="C1420" s="304"/>
      <c r="D1420" s="305"/>
      <c r="E1420" s="306"/>
      <c r="F1420" s="307"/>
      <c r="G1420" s="305"/>
      <c r="H1420" s="305"/>
      <c r="I1420" s="306"/>
      <c r="J1420" s="308" t="str">
        <f t="shared" si="5"/>
        <v/>
      </c>
      <c r="K1420" s="308"/>
      <c r="L1420" s="309"/>
      <c r="M1420" s="308"/>
      <c r="N1420" s="303"/>
      <c r="O1420" s="305"/>
      <c r="P1420" s="305"/>
      <c r="Q1420" s="299"/>
      <c r="R1420" s="299"/>
      <c r="S1420" s="299"/>
    </row>
    <row r="1421" spans="1:19" ht="13.5" customHeight="1" x14ac:dyDescent="0.2">
      <c r="A1421" s="302" t="str">
        <f>IF(B1421="","",ROW()-ROW($A$3)+'Diário 1º PA'!$P$1)</f>
        <v/>
      </c>
      <c r="B1421" s="303"/>
      <c r="C1421" s="304"/>
      <c r="D1421" s="305"/>
      <c r="E1421" s="306"/>
      <c r="F1421" s="307"/>
      <c r="G1421" s="305"/>
      <c r="H1421" s="305"/>
      <c r="I1421" s="306"/>
      <c r="J1421" s="308" t="str">
        <f t="shared" si="5"/>
        <v/>
      </c>
      <c r="K1421" s="308"/>
      <c r="L1421" s="309"/>
      <c r="M1421" s="308"/>
      <c r="N1421" s="303"/>
      <c r="O1421" s="305"/>
      <c r="P1421" s="305"/>
      <c r="Q1421" s="299"/>
      <c r="R1421" s="299"/>
      <c r="S1421" s="299"/>
    </row>
    <row r="1422" spans="1:19" ht="13.5" customHeight="1" x14ac:dyDescent="0.2">
      <c r="A1422" s="302" t="str">
        <f>IF(B1422="","",ROW()-ROW($A$3)+'Diário 1º PA'!$P$1)</f>
        <v/>
      </c>
      <c r="B1422" s="303"/>
      <c r="C1422" s="304"/>
      <c r="D1422" s="305"/>
      <c r="E1422" s="306"/>
      <c r="F1422" s="307"/>
      <c r="G1422" s="305"/>
      <c r="H1422" s="305"/>
      <c r="I1422" s="306"/>
      <c r="J1422" s="308" t="str">
        <f t="shared" si="5"/>
        <v/>
      </c>
      <c r="K1422" s="308"/>
      <c r="L1422" s="309"/>
      <c r="M1422" s="308"/>
      <c r="N1422" s="303"/>
      <c r="O1422" s="305"/>
      <c r="P1422" s="305"/>
      <c r="Q1422" s="299"/>
      <c r="R1422" s="299"/>
      <c r="S1422" s="299"/>
    </row>
    <row r="1423" spans="1:19" ht="13.5" customHeight="1" x14ac:dyDescent="0.2">
      <c r="A1423" s="302" t="str">
        <f>IF(B1423="","",ROW()-ROW($A$3)+'Diário 1º PA'!$P$1)</f>
        <v/>
      </c>
      <c r="B1423" s="303"/>
      <c r="C1423" s="304"/>
      <c r="D1423" s="305"/>
      <c r="E1423" s="306"/>
      <c r="F1423" s="307"/>
      <c r="G1423" s="305"/>
      <c r="H1423" s="305"/>
      <c r="I1423" s="306"/>
      <c r="J1423" s="308" t="str">
        <f t="shared" si="5"/>
        <v/>
      </c>
      <c r="K1423" s="308"/>
      <c r="L1423" s="309"/>
      <c r="M1423" s="308"/>
      <c r="N1423" s="303"/>
      <c r="O1423" s="305"/>
      <c r="P1423" s="305"/>
      <c r="Q1423" s="299"/>
      <c r="R1423" s="299"/>
      <c r="S1423" s="299"/>
    </row>
    <row r="1424" spans="1:19" ht="13.5" customHeight="1" x14ac:dyDescent="0.2">
      <c r="A1424" s="302" t="str">
        <f>IF(B1424="","",ROW()-ROW($A$3)+'Diário 1º PA'!$P$1)</f>
        <v/>
      </c>
      <c r="B1424" s="303"/>
      <c r="C1424" s="304"/>
      <c r="D1424" s="305"/>
      <c r="E1424" s="306"/>
      <c r="F1424" s="307"/>
      <c r="G1424" s="305"/>
      <c r="H1424" s="305"/>
      <c r="I1424" s="306"/>
      <c r="J1424" s="308" t="str">
        <f t="shared" si="5"/>
        <v/>
      </c>
      <c r="K1424" s="308"/>
      <c r="L1424" s="309"/>
      <c r="M1424" s="308"/>
      <c r="N1424" s="303"/>
      <c r="O1424" s="305"/>
      <c r="P1424" s="305"/>
      <c r="Q1424" s="299"/>
      <c r="R1424" s="299"/>
      <c r="S1424" s="299"/>
    </row>
    <row r="1425" spans="1:19" ht="13.5" customHeight="1" x14ac:dyDescent="0.2">
      <c r="A1425" s="302" t="str">
        <f>IF(B1425="","",ROW()-ROW($A$3)+'Diário 1º PA'!$P$1)</f>
        <v/>
      </c>
      <c r="B1425" s="303"/>
      <c r="C1425" s="304"/>
      <c r="D1425" s="305"/>
      <c r="E1425" s="306"/>
      <c r="F1425" s="307"/>
      <c r="G1425" s="305"/>
      <c r="H1425" s="305"/>
      <c r="I1425" s="306"/>
      <c r="J1425" s="308" t="str">
        <f t="shared" si="5"/>
        <v/>
      </c>
      <c r="K1425" s="308"/>
      <c r="L1425" s="309"/>
      <c r="M1425" s="308"/>
      <c r="N1425" s="303"/>
      <c r="O1425" s="305"/>
      <c r="P1425" s="305"/>
      <c r="Q1425" s="299"/>
      <c r="R1425" s="299"/>
      <c r="S1425" s="299"/>
    </row>
    <row r="1426" spans="1:19" ht="13.5" customHeight="1" x14ac:dyDescent="0.2">
      <c r="A1426" s="302" t="str">
        <f>IF(B1426="","",ROW()-ROW($A$3)+'Diário 1º PA'!$P$1)</f>
        <v/>
      </c>
      <c r="B1426" s="303"/>
      <c r="C1426" s="304"/>
      <c r="D1426" s="305"/>
      <c r="E1426" s="306"/>
      <c r="F1426" s="307"/>
      <c r="G1426" s="305"/>
      <c r="H1426" s="305"/>
      <c r="I1426" s="306"/>
      <c r="J1426" s="308" t="str">
        <f t="shared" si="5"/>
        <v/>
      </c>
      <c r="K1426" s="308"/>
      <c r="L1426" s="309"/>
      <c r="M1426" s="308"/>
      <c r="N1426" s="303"/>
      <c r="O1426" s="305"/>
      <c r="P1426" s="305"/>
      <c r="Q1426" s="299"/>
      <c r="R1426" s="299"/>
      <c r="S1426" s="299"/>
    </row>
    <row r="1427" spans="1:19" ht="13.5" customHeight="1" x14ac:dyDescent="0.2">
      <c r="A1427" s="302" t="str">
        <f>IF(B1427="","",ROW()-ROW($A$3)+'Diário 1º PA'!$P$1)</f>
        <v/>
      </c>
      <c r="B1427" s="303"/>
      <c r="C1427" s="304"/>
      <c r="D1427" s="305"/>
      <c r="E1427" s="306"/>
      <c r="F1427" s="307"/>
      <c r="G1427" s="305"/>
      <c r="H1427" s="305"/>
      <c r="I1427" s="306"/>
      <c r="J1427" s="308" t="str">
        <f t="shared" si="5"/>
        <v/>
      </c>
      <c r="K1427" s="308"/>
      <c r="L1427" s="309"/>
      <c r="M1427" s="308"/>
      <c r="N1427" s="303"/>
      <c r="O1427" s="305"/>
      <c r="P1427" s="305"/>
      <c r="Q1427" s="299"/>
      <c r="R1427" s="299"/>
      <c r="S1427" s="299"/>
    </row>
    <row r="1428" spans="1:19" ht="13.5" customHeight="1" x14ac:dyDescent="0.2">
      <c r="A1428" s="302" t="str">
        <f>IF(B1428="","",ROW()-ROW($A$3)+'Diário 1º PA'!$P$1)</f>
        <v/>
      </c>
      <c r="B1428" s="303"/>
      <c r="C1428" s="304"/>
      <c r="D1428" s="305"/>
      <c r="E1428" s="306"/>
      <c r="F1428" s="307"/>
      <c r="G1428" s="305"/>
      <c r="H1428" s="305"/>
      <c r="I1428" s="306"/>
      <c r="J1428" s="308" t="str">
        <f t="shared" si="5"/>
        <v/>
      </c>
      <c r="K1428" s="308"/>
      <c r="L1428" s="309"/>
      <c r="M1428" s="308"/>
      <c r="N1428" s="303"/>
      <c r="O1428" s="305"/>
      <c r="P1428" s="305"/>
      <c r="Q1428" s="299"/>
      <c r="R1428" s="299"/>
      <c r="S1428" s="299"/>
    </row>
    <row r="1429" spans="1:19" ht="13.5" customHeight="1" x14ac:dyDescent="0.2">
      <c r="A1429" s="302" t="str">
        <f>IF(B1429="","",ROW()-ROW($A$3)+'Diário 1º PA'!$P$1)</f>
        <v/>
      </c>
      <c r="B1429" s="303"/>
      <c r="C1429" s="304"/>
      <c r="D1429" s="305"/>
      <c r="E1429" s="306"/>
      <c r="F1429" s="307"/>
      <c r="G1429" s="305"/>
      <c r="H1429" s="305"/>
      <c r="I1429" s="306"/>
      <c r="J1429" s="308" t="str">
        <f t="shared" si="5"/>
        <v/>
      </c>
      <c r="K1429" s="308"/>
      <c r="L1429" s="309"/>
      <c r="M1429" s="308"/>
      <c r="N1429" s="303"/>
      <c r="O1429" s="305"/>
      <c r="P1429" s="305"/>
      <c r="Q1429" s="299"/>
      <c r="R1429" s="299"/>
      <c r="S1429" s="299"/>
    </row>
    <row r="1430" spans="1:19" ht="13.5" customHeight="1" x14ac:dyDescent="0.2">
      <c r="A1430" s="302" t="str">
        <f>IF(B1430="","",ROW()-ROW($A$3)+'Diário 1º PA'!$P$1)</f>
        <v/>
      </c>
      <c r="B1430" s="303"/>
      <c r="C1430" s="304"/>
      <c r="D1430" s="305"/>
      <c r="E1430" s="306"/>
      <c r="F1430" s="307"/>
      <c r="G1430" s="305"/>
      <c r="H1430" s="305"/>
      <c r="I1430" s="306"/>
      <c r="J1430" s="308" t="str">
        <f t="shared" si="5"/>
        <v/>
      </c>
      <c r="K1430" s="308"/>
      <c r="L1430" s="309"/>
      <c r="M1430" s="308"/>
      <c r="N1430" s="303"/>
      <c r="O1430" s="305"/>
      <c r="P1430" s="305"/>
      <c r="Q1430" s="299"/>
      <c r="R1430" s="299"/>
      <c r="S1430" s="299"/>
    </row>
    <row r="1431" spans="1:19" ht="13.5" customHeight="1" x14ac:dyDescent="0.2">
      <c r="A1431" s="302" t="str">
        <f>IF(B1431="","",ROW()-ROW($A$3)+'Diário 1º PA'!$P$1)</f>
        <v/>
      </c>
      <c r="B1431" s="303"/>
      <c r="C1431" s="304"/>
      <c r="D1431" s="305"/>
      <c r="E1431" s="306"/>
      <c r="F1431" s="307"/>
      <c r="G1431" s="305"/>
      <c r="H1431" s="305"/>
      <c r="I1431" s="306"/>
      <c r="J1431" s="308" t="str">
        <f t="shared" si="5"/>
        <v/>
      </c>
      <c r="K1431" s="308"/>
      <c r="L1431" s="309"/>
      <c r="M1431" s="308"/>
      <c r="N1431" s="303"/>
      <c r="O1431" s="305"/>
      <c r="P1431" s="305"/>
      <c r="Q1431" s="299"/>
      <c r="R1431" s="299"/>
      <c r="S1431" s="299"/>
    </row>
    <row r="1432" spans="1:19" ht="13.5" customHeight="1" x14ac:dyDescent="0.2">
      <c r="A1432" s="302" t="str">
        <f>IF(B1432="","",ROW()-ROW($A$3)+'Diário 1º PA'!$P$1)</f>
        <v/>
      </c>
      <c r="B1432" s="303"/>
      <c r="C1432" s="304"/>
      <c r="D1432" s="305"/>
      <c r="E1432" s="306"/>
      <c r="F1432" s="307"/>
      <c r="G1432" s="305"/>
      <c r="H1432" s="305"/>
      <c r="I1432" s="306"/>
      <c r="J1432" s="308" t="str">
        <f t="shared" si="5"/>
        <v/>
      </c>
      <c r="K1432" s="308"/>
      <c r="L1432" s="309"/>
      <c r="M1432" s="308"/>
      <c r="N1432" s="303"/>
      <c r="O1432" s="305"/>
      <c r="P1432" s="305"/>
      <c r="Q1432" s="299"/>
      <c r="R1432" s="299"/>
      <c r="S1432" s="299"/>
    </row>
    <row r="1433" spans="1:19" ht="13.5" customHeight="1" x14ac:dyDescent="0.2">
      <c r="A1433" s="302" t="str">
        <f>IF(B1433="","",ROW()-ROW($A$3)+'Diário 1º PA'!$P$1)</f>
        <v/>
      </c>
      <c r="B1433" s="303"/>
      <c r="C1433" s="304"/>
      <c r="D1433" s="305"/>
      <c r="E1433" s="306"/>
      <c r="F1433" s="307"/>
      <c r="G1433" s="305"/>
      <c r="H1433" s="305"/>
      <c r="I1433" s="306"/>
      <c r="J1433" s="308" t="str">
        <f t="shared" si="5"/>
        <v/>
      </c>
      <c r="K1433" s="308"/>
      <c r="L1433" s="309"/>
      <c r="M1433" s="308"/>
      <c r="N1433" s="303"/>
      <c r="O1433" s="305"/>
      <c r="P1433" s="305"/>
      <c r="Q1433" s="299"/>
      <c r="R1433" s="299"/>
      <c r="S1433" s="299"/>
    </row>
    <row r="1434" spans="1:19" ht="13.5" customHeight="1" x14ac:dyDescent="0.2">
      <c r="A1434" s="302" t="str">
        <f>IF(B1434="","",ROW()-ROW($A$3)+'Diário 1º PA'!$P$1)</f>
        <v/>
      </c>
      <c r="B1434" s="303"/>
      <c r="C1434" s="304"/>
      <c r="D1434" s="305"/>
      <c r="E1434" s="306"/>
      <c r="F1434" s="307"/>
      <c r="G1434" s="305"/>
      <c r="H1434" s="305"/>
      <c r="I1434" s="306"/>
      <c r="J1434" s="308" t="str">
        <f t="shared" si="5"/>
        <v/>
      </c>
      <c r="K1434" s="308"/>
      <c r="L1434" s="309"/>
      <c r="M1434" s="308"/>
      <c r="N1434" s="303"/>
      <c r="O1434" s="305"/>
      <c r="P1434" s="305"/>
      <c r="Q1434" s="299"/>
      <c r="R1434" s="299"/>
      <c r="S1434" s="299"/>
    </row>
    <row r="1435" spans="1:19" ht="13.5" customHeight="1" x14ac:dyDescent="0.2">
      <c r="A1435" s="302" t="str">
        <f>IF(B1435="","",ROW()-ROW($A$3)+'Diário 1º PA'!$P$1)</f>
        <v/>
      </c>
      <c r="B1435" s="303"/>
      <c r="C1435" s="304"/>
      <c r="D1435" s="305"/>
      <c r="E1435" s="306"/>
      <c r="F1435" s="307"/>
      <c r="G1435" s="305"/>
      <c r="H1435" s="305"/>
      <c r="I1435" s="306"/>
      <c r="J1435" s="308" t="str">
        <f t="shared" si="5"/>
        <v/>
      </c>
      <c r="K1435" s="308"/>
      <c r="L1435" s="309"/>
      <c r="M1435" s="308"/>
      <c r="N1435" s="303"/>
      <c r="O1435" s="305"/>
      <c r="P1435" s="305"/>
      <c r="Q1435" s="299"/>
      <c r="R1435" s="299"/>
      <c r="S1435" s="299"/>
    </row>
    <row r="1436" spans="1:19" ht="13.5" customHeight="1" x14ac:dyDescent="0.2">
      <c r="A1436" s="302" t="str">
        <f>IF(B1436="","",ROW()-ROW($A$3)+'Diário 1º PA'!$P$1)</f>
        <v/>
      </c>
      <c r="B1436" s="303"/>
      <c r="C1436" s="304"/>
      <c r="D1436" s="305"/>
      <c r="E1436" s="306"/>
      <c r="F1436" s="307"/>
      <c r="G1436" s="305"/>
      <c r="H1436" s="305"/>
      <c r="I1436" s="306"/>
      <c r="J1436" s="308" t="str">
        <f t="shared" si="5"/>
        <v/>
      </c>
      <c r="K1436" s="308"/>
      <c r="L1436" s="309"/>
      <c r="M1436" s="308"/>
      <c r="N1436" s="303"/>
      <c r="O1436" s="305"/>
      <c r="P1436" s="305"/>
      <c r="Q1436" s="299"/>
      <c r="R1436" s="299"/>
      <c r="S1436" s="299"/>
    </row>
    <row r="1437" spans="1:19" ht="13.5" customHeight="1" x14ac:dyDescent="0.2">
      <c r="A1437" s="302" t="str">
        <f>IF(B1437="","",ROW()-ROW($A$3)+'Diário 1º PA'!$P$1)</f>
        <v/>
      </c>
      <c r="B1437" s="303"/>
      <c r="C1437" s="304"/>
      <c r="D1437" s="305"/>
      <c r="E1437" s="306"/>
      <c r="F1437" s="307"/>
      <c r="G1437" s="305"/>
      <c r="H1437" s="305"/>
      <c r="I1437" s="306"/>
      <c r="J1437" s="308" t="str">
        <f t="shared" si="5"/>
        <v/>
      </c>
      <c r="K1437" s="308"/>
      <c r="L1437" s="309"/>
      <c r="M1437" s="308"/>
      <c r="N1437" s="303"/>
      <c r="O1437" s="305"/>
      <c r="P1437" s="305"/>
      <c r="Q1437" s="299"/>
      <c r="R1437" s="299"/>
      <c r="S1437" s="299"/>
    </row>
    <row r="1438" spans="1:19" ht="13.5" customHeight="1" x14ac:dyDescent="0.2">
      <c r="A1438" s="302" t="str">
        <f>IF(B1438="","",ROW()-ROW($A$3)+'Diário 1º PA'!$P$1)</f>
        <v/>
      </c>
      <c r="B1438" s="303"/>
      <c r="C1438" s="304"/>
      <c r="D1438" s="305"/>
      <c r="E1438" s="306"/>
      <c r="F1438" s="307"/>
      <c r="G1438" s="305"/>
      <c r="H1438" s="305"/>
      <c r="I1438" s="306"/>
      <c r="J1438" s="308" t="str">
        <f t="shared" si="5"/>
        <v/>
      </c>
      <c r="K1438" s="308"/>
      <c r="L1438" s="309"/>
      <c r="M1438" s="308"/>
      <c r="N1438" s="303"/>
      <c r="O1438" s="305"/>
      <c r="P1438" s="305"/>
      <c r="Q1438" s="299"/>
      <c r="R1438" s="299"/>
      <c r="S1438" s="299"/>
    </row>
    <row r="1439" spans="1:19" ht="13.5" customHeight="1" x14ac:dyDescent="0.2">
      <c r="A1439" s="302" t="str">
        <f>IF(B1439="","",ROW()-ROW($A$3)+'Diário 1º PA'!$P$1)</f>
        <v/>
      </c>
      <c r="B1439" s="303"/>
      <c r="C1439" s="304"/>
      <c r="D1439" s="305"/>
      <c r="E1439" s="306"/>
      <c r="F1439" s="307"/>
      <c r="G1439" s="305"/>
      <c r="H1439" s="305"/>
      <c r="I1439" s="306"/>
      <c r="J1439" s="308" t="str">
        <f t="shared" si="5"/>
        <v/>
      </c>
      <c r="K1439" s="308"/>
      <c r="L1439" s="309"/>
      <c r="M1439" s="308"/>
      <c r="N1439" s="303"/>
      <c r="O1439" s="305"/>
      <c r="P1439" s="305"/>
      <c r="Q1439" s="299"/>
      <c r="R1439" s="299"/>
      <c r="S1439" s="299"/>
    </row>
    <row r="1440" spans="1:19" ht="13.5" customHeight="1" x14ac:dyDescent="0.2">
      <c r="A1440" s="302" t="str">
        <f>IF(B1440="","",ROW()-ROW($A$3)+'Diário 1º PA'!$P$1)</f>
        <v/>
      </c>
      <c r="B1440" s="303"/>
      <c r="C1440" s="304"/>
      <c r="D1440" s="305"/>
      <c r="E1440" s="306"/>
      <c r="F1440" s="307"/>
      <c r="G1440" s="305"/>
      <c r="H1440" s="305"/>
      <c r="I1440" s="306"/>
      <c r="J1440" s="308" t="str">
        <f t="shared" si="5"/>
        <v/>
      </c>
      <c r="K1440" s="308"/>
      <c r="L1440" s="309"/>
      <c r="M1440" s="308"/>
      <c r="N1440" s="303"/>
      <c r="O1440" s="305"/>
      <c r="P1440" s="305"/>
      <c r="Q1440" s="299"/>
      <c r="R1440" s="299"/>
      <c r="S1440" s="299"/>
    </row>
    <row r="1441" spans="1:19" ht="13.5" customHeight="1" x14ac:dyDescent="0.2">
      <c r="A1441" s="302" t="str">
        <f>IF(B1441="","",ROW()-ROW($A$3)+'Diário 1º PA'!$P$1)</f>
        <v/>
      </c>
      <c r="B1441" s="303"/>
      <c r="C1441" s="304"/>
      <c r="D1441" s="305"/>
      <c r="E1441" s="306"/>
      <c r="F1441" s="307"/>
      <c r="G1441" s="305"/>
      <c r="H1441" s="305"/>
      <c r="I1441" s="306"/>
      <c r="J1441" s="308" t="str">
        <f t="shared" si="5"/>
        <v/>
      </c>
      <c r="K1441" s="308"/>
      <c r="L1441" s="309"/>
      <c r="M1441" s="308"/>
      <c r="N1441" s="303"/>
      <c r="O1441" s="305"/>
      <c r="P1441" s="305"/>
      <c r="Q1441" s="299"/>
      <c r="R1441" s="299"/>
      <c r="S1441" s="299"/>
    </row>
    <row r="1442" spans="1:19" ht="13.5" customHeight="1" x14ac:dyDescent="0.2">
      <c r="A1442" s="302" t="str">
        <f>IF(B1442="","",ROW()-ROW($A$3)+'Diário 1º PA'!$P$1)</f>
        <v/>
      </c>
      <c r="B1442" s="303"/>
      <c r="C1442" s="304"/>
      <c r="D1442" s="305"/>
      <c r="E1442" s="306"/>
      <c r="F1442" s="307"/>
      <c r="G1442" s="305"/>
      <c r="H1442" s="305"/>
      <c r="I1442" s="306"/>
      <c r="J1442" s="308" t="str">
        <f t="shared" si="5"/>
        <v/>
      </c>
      <c r="K1442" s="308"/>
      <c r="L1442" s="309"/>
      <c r="M1442" s="308"/>
      <c r="N1442" s="303"/>
      <c r="O1442" s="305"/>
      <c r="P1442" s="305"/>
      <c r="Q1442" s="299"/>
      <c r="R1442" s="299"/>
      <c r="S1442" s="299"/>
    </row>
    <row r="1443" spans="1:19" ht="13.5" customHeight="1" x14ac:dyDescent="0.2">
      <c r="A1443" s="302" t="str">
        <f>IF(B1443="","",ROW()-ROW($A$3)+'Diário 1º PA'!$P$1)</f>
        <v/>
      </c>
      <c r="B1443" s="303"/>
      <c r="C1443" s="304"/>
      <c r="D1443" s="305"/>
      <c r="E1443" s="306"/>
      <c r="F1443" s="307"/>
      <c r="G1443" s="305"/>
      <c r="H1443" s="305"/>
      <c r="I1443" s="306"/>
      <c r="J1443" s="308" t="str">
        <f t="shared" si="5"/>
        <v/>
      </c>
      <c r="K1443" s="308"/>
      <c r="L1443" s="309"/>
      <c r="M1443" s="308"/>
      <c r="N1443" s="303"/>
      <c r="O1443" s="305"/>
      <c r="P1443" s="305"/>
      <c r="Q1443" s="299"/>
      <c r="R1443" s="299"/>
      <c r="S1443" s="299"/>
    </row>
    <row r="1444" spans="1:19" ht="13.5" customHeight="1" x14ac:dyDescent="0.2">
      <c r="A1444" s="302" t="str">
        <f>IF(B1444="","",ROW()-ROW($A$3)+'Diário 1º PA'!$P$1)</f>
        <v/>
      </c>
      <c r="B1444" s="303"/>
      <c r="C1444" s="304"/>
      <c r="D1444" s="305"/>
      <c r="E1444" s="306"/>
      <c r="F1444" s="307"/>
      <c r="G1444" s="305"/>
      <c r="H1444" s="305"/>
      <c r="I1444" s="306"/>
      <c r="J1444" s="308" t="str">
        <f t="shared" si="5"/>
        <v/>
      </c>
      <c r="K1444" s="308"/>
      <c r="L1444" s="309"/>
      <c r="M1444" s="308"/>
      <c r="N1444" s="303"/>
      <c r="O1444" s="305"/>
      <c r="P1444" s="305"/>
      <c r="Q1444" s="299"/>
      <c r="R1444" s="299"/>
      <c r="S1444" s="299"/>
    </row>
    <row r="1445" spans="1:19" ht="13.5" customHeight="1" x14ac:dyDescent="0.2">
      <c r="A1445" s="302" t="str">
        <f>IF(B1445="","",ROW()-ROW($A$3)+'Diário 1º PA'!$P$1)</f>
        <v/>
      </c>
      <c r="B1445" s="303"/>
      <c r="C1445" s="304"/>
      <c r="D1445" s="305"/>
      <c r="E1445" s="306"/>
      <c r="F1445" s="307"/>
      <c r="G1445" s="305"/>
      <c r="H1445" s="305"/>
      <c r="I1445" s="306"/>
      <c r="J1445" s="308" t="str">
        <f t="shared" si="5"/>
        <v/>
      </c>
      <c r="K1445" s="308"/>
      <c r="L1445" s="309"/>
      <c r="M1445" s="308"/>
      <c r="N1445" s="303"/>
      <c r="O1445" s="305"/>
      <c r="P1445" s="305"/>
      <c r="Q1445" s="299"/>
      <c r="R1445" s="299"/>
      <c r="S1445" s="299"/>
    </row>
    <row r="1446" spans="1:19" ht="13.5" customHeight="1" x14ac:dyDescent="0.2">
      <c r="A1446" s="302" t="str">
        <f>IF(B1446="","",ROW()-ROW($A$3)+'Diário 1º PA'!$P$1)</f>
        <v/>
      </c>
      <c r="B1446" s="303"/>
      <c r="C1446" s="304"/>
      <c r="D1446" s="305"/>
      <c r="E1446" s="306"/>
      <c r="F1446" s="307"/>
      <c r="G1446" s="305"/>
      <c r="H1446" s="305"/>
      <c r="I1446" s="306"/>
      <c r="J1446" s="308" t="str">
        <f t="shared" si="5"/>
        <v/>
      </c>
      <c r="K1446" s="308"/>
      <c r="L1446" s="309"/>
      <c r="M1446" s="308"/>
      <c r="N1446" s="303"/>
      <c r="O1446" s="305"/>
      <c r="P1446" s="305"/>
      <c r="Q1446" s="299"/>
      <c r="R1446" s="299"/>
      <c r="S1446" s="299"/>
    </row>
    <row r="1447" spans="1:19" ht="13.5" customHeight="1" x14ac:dyDescent="0.2">
      <c r="A1447" s="302" t="str">
        <f>IF(B1447="","",ROW()-ROW($A$3)+'Diário 1º PA'!$P$1)</f>
        <v/>
      </c>
      <c r="B1447" s="303"/>
      <c r="C1447" s="304"/>
      <c r="D1447" s="305"/>
      <c r="E1447" s="306"/>
      <c r="F1447" s="307"/>
      <c r="G1447" s="305"/>
      <c r="H1447" s="305"/>
      <c r="I1447" s="306"/>
      <c r="J1447" s="308" t="str">
        <f t="shared" si="5"/>
        <v/>
      </c>
      <c r="K1447" s="308"/>
      <c r="L1447" s="309"/>
      <c r="M1447" s="308"/>
      <c r="N1447" s="303"/>
      <c r="O1447" s="305"/>
      <c r="P1447" s="305"/>
      <c r="Q1447" s="299"/>
      <c r="R1447" s="299"/>
      <c r="S1447" s="299"/>
    </row>
    <row r="1448" spans="1:19" ht="13.5" customHeight="1" x14ac:dyDescent="0.2">
      <c r="A1448" s="302" t="str">
        <f>IF(B1448="","",ROW()-ROW($A$3)+'Diário 1º PA'!$P$1)</f>
        <v/>
      </c>
      <c r="B1448" s="303"/>
      <c r="C1448" s="304"/>
      <c r="D1448" s="305"/>
      <c r="E1448" s="306"/>
      <c r="F1448" s="307"/>
      <c r="G1448" s="305"/>
      <c r="H1448" s="305"/>
      <c r="I1448" s="306"/>
      <c r="J1448" s="308" t="str">
        <f t="shared" si="5"/>
        <v/>
      </c>
      <c r="K1448" s="308"/>
      <c r="L1448" s="309"/>
      <c r="M1448" s="308"/>
      <c r="N1448" s="303"/>
      <c r="O1448" s="305"/>
      <c r="P1448" s="305"/>
      <c r="Q1448" s="299"/>
      <c r="R1448" s="299"/>
      <c r="S1448" s="299"/>
    </row>
    <row r="1449" spans="1:19" ht="13.5" customHeight="1" x14ac:dyDescent="0.2">
      <c r="A1449" s="302" t="str">
        <f>IF(B1449="","",ROW()-ROW($A$3)+'Diário 1º PA'!$P$1)</f>
        <v/>
      </c>
      <c r="B1449" s="303"/>
      <c r="C1449" s="304"/>
      <c r="D1449" s="305"/>
      <c r="E1449" s="306"/>
      <c r="F1449" s="307"/>
      <c r="G1449" s="305"/>
      <c r="H1449" s="305"/>
      <c r="I1449" s="306"/>
      <c r="J1449" s="308" t="str">
        <f t="shared" si="5"/>
        <v/>
      </c>
      <c r="K1449" s="308"/>
      <c r="L1449" s="309"/>
      <c r="M1449" s="308"/>
      <c r="N1449" s="303"/>
      <c r="O1449" s="305"/>
      <c r="P1449" s="305"/>
      <c r="Q1449" s="299"/>
      <c r="R1449" s="299"/>
      <c r="S1449" s="299"/>
    </row>
    <row r="1450" spans="1:19" ht="13.5" customHeight="1" x14ac:dyDescent="0.2">
      <c r="A1450" s="302" t="str">
        <f>IF(B1450="","",ROW()-ROW($A$3)+'Diário 1º PA'!$P$1)</f>
        <v/>
      </c>
      <c r="B1450" s="303"/>
      <c r="C1450" s="304"/>
      <c r="D1450" s="305"/>
      <c r="E1450" s="306"/>
      <c r="F1450" s="307"/>
      <c r="G1450" s="305"/>
      <c r="H1450" s="305"/>
      <c r="I1450" s="306"/>
      <c r="J1450" s="308" t="str">
        <f t="shared" si="5"/>
        <v/>
      </c>
      <c r="K1450" s="308"/>
      <c r="L1450" s="309"/>
      <c r="M1450" s="308"/>
      <c r="N1450" s="303"/>
      <c r="O1450" s="305"/>
      <c r="P1450" s="305"/>
      <c r="Q1450" s="299"/>
      <c r="R1450" s="299"/>
      <c r="S1450" s="299"/>
    </row>
    <row r="1451" spans="1:19" ht="13.5" customHeight="1" x14ac:dyDescent="0.2">
      <c r="A1451" s="302" t="str">
        <f>IF(B1451="","",ROW()-ROW($A$3)+'Diário 1º PA'!$P$1)</f>
        <v/>
      </c>
      <c r="B1451" s="303"/>
      <c r="C1451" s="304"/>
      <c r="D1451" s="305"/>
      <c r="E1451" s="306"/>
      <c r="F1451" s="307"/>
      <c r="G1451" s="305"/>
      <c r="H1451" s="305"/>
      <c r="I1451" s="306"/>
      <c r="J1451" s="308" t="str">
        <f t="shared" si="5"/>
        <v/>
      </c>
      <c r="K1451" s="308"/>
      <c r="L1451" s="309"/>
      <c r="M1451" s="308"/>
      <c r="N1451" s="303"/>
      <c r="O1451" s="305"/>
      <c r="P1451" s="305"/>
      <c r="Q1451" s="299"/>
      <c r="R1451" s="299"/>
      <c r="S1451" s="299"/>
    </row>
    <row r="1452" spans="1:19" ht="13.5" customHeight="1" x14ac:dyDescent="0.2">
      <c r="A1452" s="302" t="str">
        <f>IF(B1452="","",ROW()-ROW($A$3)+'Diário 1º PA'!$P$1)</f>
        <v/>
      </c>
      <c r="B1452" s="303"/>
      <c r="C1452" s="304"/>
      <c r="D1452" s="305"/>
      <c r="E1452" s="306"/>
      <c r="F1452" s="307"/>
      <c r="G1452" s="305"/>
      <c r="H1452" s="305"/>
      <c r="I1452" s="306"/>
      <c r="J1452" s="308" t="str">
        <f t="shared" si="5"/>
        <v/>
      </c>
      <c r="K1452" s="308"/>
      <c r="L1452" s="309"/>
      <c r="M1452" s="308"/>
      <c r="N1452" s="303"/>
      <c r="O1452" s="305"/>
      <c r="P1452" s="305"/>
      <c r="Q1452" s="299"/>
      <c r="R1452" s="299"/>
      <c r="S1452" s="299"/>
    </row>
    <row r="1453" spans="1:19" ht="13.5" customHeight="1" x14ac:dyDescent="0.2">
      <c r="A1453" s="302" t="str">
        <f>IF(B1453="","",ROW()-ROW($A$3)+'Diário 1º PA'!$P$1)</f>
        <v/>
      </c>
      <c r="B1453" s="303"/>
      <c r="C1453" s="304"/>
      <c r="D1453" s="305"/>
      <c r="E1453" s="306"/>
      <c r="F1453" s="307"/>
      <c r="G1453" s="305"/>
      <c r="H1453" s="305"/>
      <c r="I1453" s="306"/>
      <c r="J1453" s="308" t="str">
        <f t="shared" si="5"/>
        <v/>
      </c>
      <c r="K1453" s="308"/>
      <c r="L1453" s="309"/>
      <c r="M1453" s="308"/>
      <c r="N1453" s="303"/>
      <c r="O1453" s="305"/>
      <c r="P1453" s="305"/>
      <c r="Q1453" s="299"/>
      <c r="R1453" s="299"/>
      <c r="S1453" s="299"/>
    </row>
    <row r="1454" spans="1:19" ht="13.5" customHeight="1" x14ac:dyDescent="0.2">
      <c r="A1454" s="302" t="str">
        <f>IF(B1454="","",ROW()-ROW($A$3)+'Diário 1º PA'!$P$1)</f>
        <v/>
      </c>
      <c r="B1454" s="303"/>
      <c r="C1454" s="304"/>
      <c r="D1454" s="305"/>
      <c r="E1454" s="306"/>
      <c r="F1454" s="307"/>
      <c r="G1454" s="305"/>
      <c r="H1454" s="305"/>
      <c r="I1454" s="306"/>
      <c r="J1454" s="308" t="str">
        <f t="shared" si="5"/>
        <v/>
      </c>
      <c r="K1454" s="308"/>
      <c r="L1454" s="309"/>
      <c r="M1454" s="308"/>
      <c r="N1454" s="303"/>
      <c r="O1454" s="305"/>
      <c r="P1454" s="305"/>
      <c r="Q1454" s="299"/>
      <c r="R1454" s="299"/>
      <c r="S1454" s="299"/>
    </row>
    <row r="1455" spans="1:19" ht="13.5" customHeight="1" x14ac:dyDescent="0.2">
      <c r="A1455" s="302" t="str">
        <f>IF(B1455="","",ROW()-ROW($A$3)+'Diário 1º PA'!$P$1)</f>
        <v/>
      </c>
      <c r="B1455" s="303"/>
      <c r="C1455" s="304"/>
      <c r="D1455" s="305"/>
      <c r="E1455" s="306"/>
      <c r="F1455" s="307"/>
      <c r="G1455" s="305"/>
      <c r="H1455" s="305"/>
      <c r="I1455" s="306"/>
      <c r="J1455" s="308" t="str">
        <f t="shared" si="5"/>
        <v/>
      </c>
      <c r="K1455" s="308"/>
      <c r="L1455" s="309"/>
      <c r="M1455" s="308"/>
      <c r="N1455" s="303"/>
      <c r="O1455" s="305"/>
      <c r="P1455" s="305"/>
      <c r="Q1455" s="299"/>
      <c r="R1455" s="299"/>
      <c r="S1455" s="299"/>
    </row>
    <row r="1456" spans="1:19" ht="13.5" customHeight="1" x14ac:dyDescent="0.2">
      <c r="A1456" s="302" t="str">
        <f>IF(B1456="","",ROW()-ROW($A$3)+'Diário 1º PA'!$P$1)</f>
        <v/>
      </c>
      <c r="B1456" s="303"/>
      <c r="C1456" s="304"/>
      <c r="D1456" s="305"/>
      <c r="E1456" s="306"/>
      <c r="F1456" s="307"/>
      <c r="G1456" s="305"/>
      <c r="H1456" s="305"/>
      <c r="I1456" s="306"/>
      <c r="J1456" s="308" t="str">
        <f t="shared" si="5"/>
        <v/>
      </c>
      <c r="K1456" s="308"/>
      <c r="L1456" s="309"/>
      <c r="M1456" s="308"/>
      <c r="N1456" s="303"/>
      <c r="O1456" s="305"/>
      <c r="P1456" s="305"/>
      <c r="Q1456" s="299"/>
      <c r="R1456" s="299"/>
      <c r="S1456" s="299"/>
    </row>
    <row r="1457" spans="1:19" ht="13.5" customHeight="1" x14ac:dyDescent="0.2">
      <c r="A1457" s="302" t="str">
        <f>IF(B1457="","",ROW()-ROW($A$3)+'Diário 1º PA'!$P$1)</f>
        <v/>
      </c>
      <c r="B1457" s="303"/>
      <c r="C1457" s="304"/>
      <c r="D1457" s="305"/>
      <c r="E1457" s="306"/>
      <c r="F1457" s="307"/>
      <c r="G1457" s="305"/>
      <c r="H1457" s="305"/>
      <c r="I1457" s="306"/>
      <c r="J1457" s="308" t="str">
        <f t="shared" si="5"/>
        <v/>
      </c>
      <c r="K1457" s="308"/>
      <c r="L1457" s="309"/>
      <c r="M1457" s="308"/>
      <c r="N1457" s="303"/>
      <c r="O1457" s="305"/>
      <c r="P1457" s="305"/>
      <c r="Q1457" s="299"/>
      <c r="R1457" s="299"/>
      <c r="S1457" s="299"/>
    </row>
    <row r="1458" spans="1:19" ht="13.5" customHeight="1" x14ac:dyDescent="0.2">
      <c r="A1458" s="302" t="str">
        <f>IF(B1458="","",ROW()-ROW($A$3)+'Diário 1º PA'!$P$1)</f>
        <v/>
      </c>
      <c r="B1458" s="303"/>
      <c r="C1458" s="304"/>
      <c r="D1458" s="305"/>
      <c r="E1458" s="306"/>
      <c r="F1458" s="307"/>
      <c r="G1458" s="305"/>
      <c r="H1458" s="305"/>
      <c r="I1458" s="306"/>
      <c r="J1458" s="308" t="str">
        <f t="shared" si="5"/>
        <v/>
      </c>
      <c r="K1458" s="308"/>
      <c r="L1458" s="309"/>
      <c r="M1458" s="308"/>
      <c r="N1458" s="303"/>
      <c r="O1458" s="305"/>
      <c r="P1458" s="305"/>
      <c r="Q1458" s="299"/>
      <c r="R1458" s="299"/>
      <c r="S1458" s="299"/>
    </row>
    <row r="1459" spans="1:19" ht="13.5" customHeight="1" x14ac:dyDescent="0.2">
      <c r="A1459" s="302" t="str">
        <f>IF(B1459="","",ROW()-ROW($A$3)+'Diário 1º PA'!$P$1)</f>
        <v/>
      </c>
      <c r="B1459" s="303"/>
      <c r="C1459" s="304"/>
      <c r="D1459" s="305"/>
      <c r="E1459" s="306"/>
      <c r="F1459" s="307"/>
      <c r="G1459" s="305"/>
      <c r="H1459" s="305"/>
      <c r="I1459" s="306"/>
      <c r="J1459" s="308" t="str">
        <f t="shared" si="5"/>
        <v/>
      </c>
      <c r="K1459" s="308"/>
      <c r="L1459" s="309"/>
      <c r="M1459" s="308"/>
      <c r="N1459" s="303"/>
      <c r="O1459" s="305"/>
      <c r="P1459" s="305"/>
      <c r="Q1459" s="299"/>
      <c r="R1459" s="299"/>
      <c r="S1459" s="299"/>
    </row>
    <row r="1460" spans="1:19" ht="13.5" customHeight="1" x14ac:dyDescent="0.2">
      <c r="A1460" s="302" t="str">
        <f>IF(B1460="","",ROW()-ROW($A$3)+'Diário 1º PA'!$P$1)</f>
        <v/>
      </c>
      <c r="B1460" s="303"/>
      <c r="C1460" s="304"/>
      <c r="D1460" s="305"/>
      <c r="E1460" s="306"/>
      <c r="F1460" s="307"/>
      <c r="G1460" s="305"/>
      <c r="H1460" s="305"/>
      <c r="I1460" s="306"/>
      <c r="J1460" s="308" t="str">
        <f t="shared" si="5"/>
        <v/>
      </c>
      <c r="K1460" s="308"/>
      <c r="L1460" s="309"/>
      <c r="M1460" s="308"/>
      <c r="N1460" s="303"/>
      <c r="O1460" s="305"/>
      <c r="P1460" s="305"/>
      <c r="Q1460" s="299"/>
      <c r="R1460" s="299"/>
      <c r="S1460" s="299"/>
    </row>
    <row r="1461" spans="1:19" ht="13.5" customHeight="1" x14ac:dyDescent="0.2">
      <c r="A1461" s="302" t="str">
        <f>IF(B1461="","",ROW()-ROW($A$3)+'Diário 1º PA'!$P$1)</f>
        <v/>
      </c>
      <c r="B1461" s="303"/>
      <c r="C1461" s="304"/>
      <c r="D1461" s="305"/>
      <c r="E1461" s="306"/>
      <c r="F1461" s="307"/>
      <c r="G1461" s="305"/>
      <c r="H1461" s="305"/>
      <c r="I1461" s="306"/>
      <c r="J1461" s="308" t="str">
        <f t="shared" si="5"/>
        <v/>
      </c>
      <c r="K1461" s="308"/>
      <c r="L1461" s="309"/>
      <c r="M1461" s="308"/>
      <c r="N1461" s="303"/>
      <c r="O1461" s="305"/>
      <c r="P1461" s="305"/>
      <c r="Q1461" s="299"/>
      <c r="R1461" s="299"/>
      <c r="S1461" s="299"/>
    </row>
    <row r="1462" spans="1:19" ht="13.5" customHeight="1" x14ac:dyDescent="0.2">
      <c r="A1462" s="302" t="str">
        <f>IF(B1462="","",ROW()-ROW($A$3)+'Diário 1º PA'!$P$1)</f>
        <v/>
      </c>
      <c r="B1462" s="303"/>
      <c r="C1462" s="304"/>
      <c r="D1462" s="305"/>
      <c r="E1462" s="306"/>
      <c r="F1462" s="307"/>
      <c r="G1462" s="305"/>
      <c r="H1462" s="305"/>
      <c r="I1462" s="306"/>
      <c r="J1462" s="308" t="str">
        <f t="shared" si="5"/>
        <v/>
      </c>
      <c r="K1462" s="308"/>
      <c r="L1462" s="309"/>
      <c r="M1462" s="308"/>
      <c r="N1462" s="303"/>
      <c r="O1462" s="305"/>
      <c r="P1462" s="305"/>
      <c r="Q1462" s="299"/>
      <c r="R1462" s="299"/>
      <c r="S1462" s="299"/>
    </row>
    <row r="1463" spans="1:19" ht="13.5" customHeight="1" x14ac:dyDescent="0.2">
      <c r="A1463" s="302" t="str">
        <f>IF(B1463="","",ROW()-ROW($A$3)+'Diário 1º PA'!$P$1)</f>
        <v/>
      </c>
      <c r="B1463" s="303"/>
      <c r="C1463" s="304"/>
      <c r="D1463" s="305"/>
      <c r="E1463" s="306"/>
      <c r="F1463" s="307"/>
      <c r="G1463" s="305"/>
      <c r="H1463" s="305"/>
      <c r="I1463" s="306"/>
      <c r="J1463" s="308" t="str">
        <f t="shared" si="5"/>
        <v/>
      </c>
      <c r="K1463" s="308"/>
      <c r="L1463" s="309"/>
      <c r="M1463" s="308"/>
      <c r="N1463" s="303"/>
      <c r="O1463" s="305"/>
      <c r="P1463" s="305"/>
      <c r="Q1463" s="299"/>
      <c r="R1463" s="299"/>
      <c r="S1463" s="299"/>
    </row>
    <row r="1464" spans="1:19" ht="13.5" customHeight="1" x14ac:dyDescent="0.2">
      <c r="A1464" s="302" t="str">
        <f>IF(B1464="","",ROW()-ROW($A$3)+'Diário 1º PA'!$P$1)</f>
        <v/>
      </c>
      <c r="B1464" s="303"/>
      <c r="C1464" s="304"/>
      <c r="D1464" s="305"/>
      <c r="E1464" s="306"/>
      <c r="F1464" s="307"/>
      <c r="G1464" s="305"/>
      <c r="H1464" s="305"/>
      <c r="I1464" s="306"/>
      <c r="J1464" s="308" t="str">
        <f t="shared" si="5"/>
        <v/>
      </c>
      <c r="K1464" s="308"/>
      <c r="L1464" s="309"/>
      <c r="M1464" s="308"/>
      <c r="N1464" s="303"/>
      <c r="O1464" s="305"/>
      <c r="P1464" s="305"/>
      <c r="Q1464" s="299"/>
      <c r="R1464" s="299"/>
      <c r="S1464" s="299"/>
    </row>
    <row r="1465" spans="1:19" ht="13.5" customHeight="1" x14ac:dyDescent="0.2">
      <c r="A1465" s="302" t="str">
        <f>IF(B1465="","",ROW()-ROW($A$3)+'Diário 1º PA'!$P$1)</f>
        <v/>
      </c>
      <c r="B1465" s="303"/>
      <c r="C1465" s="304"/>
      <c r="D1465" s="305"/>
      <c r="E1465" s="306"/>
      <c r="F1465" s="307"/>
      <c r="G1465" s="305"/>
      <c r="H1465" s="305"/>
      <c r="I1465" s="306"/>
      <c r="J1465" s="308" t="str">
        <f t="shared" si="5"/>
        <v/>
      </c>
      <c r="K1465" s="308"/>
      <c r="L1465" s="309"/>
      <c r="M1465" s="308"/>
      <c r="N1465" s="303"/>
      <c r="O1465" s="305"/>
      <c r="P1465" s="305"/>
      <c r="Q1465" s="299"/>
      <c r="R1465" s="299"/>
      <c r="S1465" s="299"/>
    </row>
    <row r="1466" spans="1:19" ht="13.5" customHeight="1" x14ac:dyDescent="0.2">
      <c r="A1466" s="302" t="str">
        <f>IF(B1466="","",ROW()-ROW($A$3)+'Diário 1º PA'!$P$1)</f>
        <v/>
      </c>
      <c r="B1466" s="303"/>
      <c r="C1466" s="304"/>
      <c r="D1466" s="305"/>
      <c r="E1466" s="306"/>
      <c r="F1466" s="307"/>
      <c r="G1466" s="305"/>
      <c r="H1466" s="305"/>
      <c r="I1466" s="306"/>
      <c r="J1466" s="308" t="str">
        <f t="shared" si="5"/>
        <v/>
      </c>
      <c r="K1466" s="308"/>
      <c r="L1466" s="309"/>
      <c r="M1466" s="308"/>
      <c r="N1466" s="303"/>
      <c r="O1466" s="305"/>
      <c r="P1466" s="305"/>
      <c r="Q1466" s="299"/>
      <c r="R1466" s="299"/>
      <c r="S1466" s="299"/>
    </row>
    <row r="1467" spans="1:19" ht="13.5" customHeight="1" x14ac:dyDescent="0.2">
      <c r="A1467" s="302" t="str">
        <f>IF(B1467="","",ROW()-ROW($A$3)+'Diário 1º PA'!$P$1)</f>
        <v/>
      </c>
      <c r="B1467" s="303"/>
      <c r="C1467" s="304"/>
      <c r="D1467" s="305"/>
      <c r="E1467" s="306"/>
      <c r="F1467" s="307"/>
      <c r="G1467" s="305"/>
      <c r="H1467" s="305"/>
      <c r="I1467" s="306"/>
      <c r="J1467" s="308" t="str">
        <f t="shared" si="5"/>
        <v/>
      </c>
      <c r="K1467" s="308"/>
      <c r="L1467" s="309"/>
      <c r="M1467" s="308"/>
      <c r="N1467" s="303"/>
      <c r="O1467" s="305"/>
      <c r="P1467" s="305"/>
      <c r="Q1467" s="299"/>
      <c r="R1467" s="299"/>
      <c r="S1467" s="299"/>
    </row>
    <row r="1468" spans="1:19" ht="13.5" customHeight="1" x14ac:dyDescent="0.2">
      <c r="A1468" s="302" t="str">
        <f>IF(B1468="","",ROW()-ROW($A$3)+'Diário 1º PA'!$P$1)</f>
        <v/>
      </c>
      <c r="B1468" s="303"/>
      <c r="C1468" s="304"/>
      <c r="D1468" s="305"/>
      <c r="E1468" s="306"/>
      <c r="F1468" s="307"/>
      <c r="G1468" s="305"/>
      <c r="H1468" s="305"/>
      <c r="I1468" s="306"/>
      <c r="J1468" s="308" t="str">
        <f t="shared" si="5"/>
        <v/>
      </c>
      <c r="K1468" s="308"/>
      <c r="L1468" s="309"/>
      <c r="M1468" s="308"/>
      <c r="N1468" s="303"/>
      <c r="O1468" s="305"/>
      <c r="P1468" s="305"/>
      <c r="Q1468" s="299"/>
      <c r="R1468" s="299"/>
      <c r="S1468" s="299"/>
    </row>
    <row r="1469" spans="1:19" ht="13.5" customHeight="1" x14ac:dyDescent="0.2">
      <c r="A1469" s="302" t="str">
        <f>IF(B1469="","",ROW()-ROW($A$3)+'Diário 1º PA'!$P$1)</f>
        <v/>
      </c>
      <c r="B1469" s="303"/>
      <c r="C1469" s="304"/>
      <c r="D1469" s="305"/>
      <c r="E1469" s="306"/>
      <c r="F1469" s="307"/>
      <c r="G1469" s="305"/>
      <c r="H1469" s="305"/>
      <c r="I1469" s="306"/>
      <c r="J1469" s="308" t="str">
        <f t="shared" si="5"/>
        <v/>
      </c>
      <c r="K1469" s="308"/>
      <c r="L1469" s="309"/>
      <c r="M1469" s="308"/>
      <c r="N1469" s="303"/>
      <c r="O1469" s="305"/>
      <c r="P1469" s="305"/>
      <c r="Q1469" s="299"/>
      <c r="R1469" s="299"/>
      <c r="S1469" s="299"/>
    </row>
    <row r="1470" spans="1:19" ht="13.5" customHeight="1" x14ac:dyDescent="0.2">
      <c r="A1470" s="302" t="str">
        <f>IF(B1470="","",ROW()-ROW($A$3)+'Diário 1º PA'!$P$1)</f>
        <v/>
      </c>
      <c r="B1470" s="303"/>
      <c r="C1470" s="304"/>
      <c r="D1470" s="305"/>
      <c r="E1470" s="306"/>
      <c r="F1470" s="307"/>
      <c r="G1470" s="305"/>
      <c r="H1470" s="305"/>
      <c r="I1470" s="306"/>
      <c r="J1470" s="308" t="str">
        <f t="shared" si="5"/>
        <v/>
      </c>
      <c r="K1470" s="308"/>
      <c r="L1470" s="309"/>
      <c r="M1470" s="308"/>
      <c r="N1470" s="303"/>
      <c r="O1470" s="305"/>
      <c r="P1470" s="305"/>
      <c r="Q1470" s="299"/>
      <c r="R1470" s="299"/>
      <c r="S1470" s="299"/>
    </row>
    <row r="1471" spans="1:19" ht="13.5" customHeight="1" x14ac:dyDescent="0.2">
      <c r="A1471" s="302" t="str">
        <f>IF(B1471="","",ROW()-ROW($A$3)+'Diário 1º PA'!$P$1)</f>
        <v/>
      </c>
      <c r="B1471" s="303"/>
      <c r="C1471" s="304"/>
      <c r="D1471" s="305"/>
      <c r="E1471" s="306"/>
      <c r="F1471" s="307"/>
      <c r="G1471" s="305"/>
      <c r="H1471" s="305"/>
      <c r="I1471" s="306"/>
      <c r="J1471" s="308" t="str">
        <f t="shared" si="5"/>
        <v/>
      </c>
      <c r="K1471" s="308"/>
      <c r="L1471" s="309"/>
      <c r="M1471" s="308"/>
      <c r="N1471" s="303"/>
      <c r="O1471" s="305"/>
      <c r="P1471" s="305"/>
      <c r="Q1471" s="299"/>
      <c r="R1471" s="299"/>
      <c r="S1471" s="299"/>
    </row>
    <row r="1472" spans="1:19" ht="13.5" customHeight="1" x14ac:dyDescent="0.2">
      <c r="A1472" s="302" t="str">
        <f>IF(B1472="","",ROW()-ROW($A$3)+'Diário 1º PA'!$P$1)</f>
        <v/>
      </c>
      <c r="B1472" s="303"/>
      <c r="C1472" s="304"/>
      <c r="D1472" s="305"/>
      <c r="E1472" s="306"/>
      <c r="F1472" s="307"/>
      <c r="G1472" s="305"/>
      <c r="H1472" s="305"/>
      <c r="I1472" s="306"/>
      <c r="J1472" s="308" t="str">
        <f t="shared" si="5"/>
        <v/>
      </c>
      <c r="K1472" s="308"/>
      <c r="L1472" s="309"/>
      <c r="M1472" s="308"/>
      <c r="N1472" s="303"/>
      <c r="O1472" s="305"/>
      <c r="P1472" s="305"/>
      <c r="Q1472" s="299"/>
      <c r="R1472" s="299"/>
      <c r="S1472" s="299"/>
    </row>
    <row r="1473" spans="1:19" ht="13.5" customHeight="1" x14ac:dyDescent="0.2">
      <c r="A1473" s="302" t="str">
        <f>IF(B1473="","",ROW()-ROW($A$3)+'Diário 1º PA'!$P$1)</f>
        <v/>
      </c>
      <c r="B1473" s="303"/>
      <c r="C1473" s="304"/>
      <c r="D1473" s="305"/>
      <c r="E1473" s="306"/>
      <c r="F1473" s="307"/>
      <c r="G1473" s="305"/>
      <c r="H1473" s="305"/>
      <c r="I1473" s="306"/>
      <c r="J1473" s="308" t="str">
        <f t="shared" si="5"/>
        <v/>
      </c>
      <c r="K1473" s="308"/>
      <c r="L1473" s="309"/>
      <c r="M1473" s="308"/>
      <c r="N1473" s="303"/>
      <c r="O1473" s="305"/>
      <c r="P1473" s="305"/>
      <c r="Q1473" s="299"/>
      <c r="R1473" s="299"/>
      <c r="S1473" s="299"/>
    </row>
    <row r="1474" spans="1:19" ht="13.5" customHeight="1" x14ac:dyDescent="0.2">
      <c r="A1474" s="302" t="str">
        <f>IF(B1474="","",ROW()-ROW($A$3)+'Diário 1º PA'!$P$1)</f>
        <v/>
      </c>
      <c r="B1474" s="303"/>
      <c r="C1474" s="304"/>
      <c r="D1474" s="305"/>
      <c r="E1474" s="306"/>
      <c r="F1474" s="307"/>
      <c r="G1474" s="305"/>
      <c r="H1474" s="305"/>
      <c r="I1474" s="306"/>
      <c r="J1474" s="308" t="str">
        <f t="shared" si="5"/>
        <v/>
      </c>
      <c r="K1474" s="308"/>
      <c r="L1474" s="309"/>
      <c r="M1474" s="308"/>
      <c r="N1474" s="303"/>
      <c r="O1474" s="305"/>
      <c r="P1474" s="305"/>
      <c r="Q1474" s="299"/>
      <c r="R1474" s="299"/>
      <c r="S1474" s="299"/>
    </row>
    <row r="1475" spans="1:19" ht="13.5" customHeight="1" x14ac:dyDescent="0.2">
      <c r="A1475" s="302" t="str">
        <f>IF(B1475="","",ROW()-ROW($A$3)+'Diário 1º PA'!$P$1)</f>
        <v/>
      </c>
      <c r="B1475" s="303"/>
      <c r="C1475" s="304"/>
      <c r="D1475" s="305"/>
      <c r="E1475" s="306"/>
      <c r="F1475" s="307"/>
      <c r="G1475" s="305"/>
      <c r="H1475" s="305"/>
      <c r="I1475" s="306"/>
      <c r="J1475" s="308" t="str">
        <f t="shared" si="5"/>
        <v/>
      </c>
      <c r="K1475" s="308"/>
      <c r="L1475" s="309"/>
      <c r="M1475" s="308"/>
      <c r="N1475" s="303"/>
      <c r="O1475" s="305"/>
      <c r="P1475" s="305"/>
      <c r="Q1475" s="299"/>
      <c r="R1475" s="299"/>
      <c r="S1475" s="299"/>
    </row>
    <row r="1476" spans="1:19" ht="13.5" customHeight="1" x14ac:dyDescent="0.2">
      <c r="A1476" s="302" t="str">
        <f>IF(B1476="","",ROW()-ROW($A$3)+'Diário 1º PA'!$P$1)</f>
        <v/>
      </c>
      <c r="B1476" s="303"/>
      <c r="C1476" s="304"/>
      <c r="D1476" s="305"/>
      <c r="E1476" s="306"/>
      <c r="F1476" s="307"/>
      <c r="G1476" s="305"/>
      <c r="H1476" s="305"/>
      <c r="I1476" s="306"/>
      <c r="J1476" s="308" t="str">
        <f t="shared" si="5"/>
        <v/>
      </c>
      <c r="K1476" s="308"/>
      <c r="L1476" s="309"/>
      <c r="M1476" s="308"/>
      <c r="N1476" s="303"/>
      <c r="O1476" s="305"/>
      <c r="P1476" s="305"/>
      <c r="Q1476" s="299"/>
      <c r="R1476" s="299"/>
      <c r="S1476" s="299"/>
    </row>
    <row r="1477" spans="1:19" ht="13.5" customHeight="1" x14ac:dyDescent="0.2">
      <c r="A1477" s="302" t="str">
        <f>IF(B1477="","",ROW()-ROW($A$3)+'Diário 1º PA'!$P$1)</f>
        <v/>
      </c>
      <c r="B1477" s="303"/>
      <c r="C1477" s="304"/>
      <c r="D1477" s="305"/>
      <c r="E1477" s="306"/>
      <c r="F1477" s="307"/>
      <c r="G1477" s="305"/>
      <c r="H1477" s="305"/>
      <c r="I1477" s="306"/>
      <c r="J1477" s="308" t="str">
        <f t="shared" si="5"/>
        <v/>
      </c>
      <c r="K1477" s="308"/>
      <c r="L1477" s="309"/>
      <c r="M1477" s="308"/>
      <c r="N1477" s="303"/>
      <c r="O1477" s="305"/>
      <c r="P1477" s="305"/>
      <c r="Q1477" s="299"/>
      <c r="R1477" s="299"/>
      <c r="S1477" s="299"/>
    </row>
    <row r="1478" spans="1:19" ht="13.5" customHeight="1" x14ac:dyDescent="0.2">
      <c r="A1478" s="302" t="str">
        <f>IF(B1478="","",ROW()-ROW($A$3)+'Diário 1º PA'!$P$1)</f>
        <v/>
      </c>
      <c r="B1478" s="303"/>
      <c r="C1478" s="304"/>
      <c r="D1478" s="305"/>
      <c r="E1478" s="306"/>
      <c r="F1478" s="307"/>
      <c r="G1478" s="305"/>
      <c r="H1478" s="305"/>
      <c r="I1478" s="306"/>
      <c r="J1478" s="308" t="str">
        <f t="shared" si="5"/>
        <v/>
      </c>
      <c r="K1478" s="308"/>
      <c r="L1478" s="309"/>
      <c r="M1478" s="308"/>
      <c r="N1478" s="303"/>
      <c r="O1478" s="305"/>
      <c r="P1478" s="305"/>
      <c r="Q1478" s="299"/>
      <c r="R1478" s="299"/>
      <c r="S1478" s="299"/>
    </row>
    <row r="1479" spans="1:19" ht="13.5" customHeight="1" x14ac:dyDescent="0.2">
      <c r="A1479" s="302" t="str">
        <f>IF(B1479="","",ROW()-ROW($A$3)+'Diário 1º PA'!$P$1)</f>
        <v/>
      </c>
      <c r="B1479" s="303"/>
      <c r="C1479" s="304"/>
      <c r="D1479" s="305"/>
      <c r="E1479" s="306"/>
      <c r="F1479" s="307"/>
      <c r="G1479" s="305"/>
      <c r="H1479" s="305"/>
      <c r="I1479" s="306"/>
      <c r="J1479" s="308" t="str">
        <f t="shared" si="5"/>
        <v/>
      </c>
      <c r="K1479" s="308"/>
      <c r="L1479" s="309"/>
      <c r="M1479" s="308"/>
      <c r="N1479" s="303"/>
      <c r="O1479" s="305"/>
      <c r="P1479" s="305"/>
      <c r="Q1479" s="299"/>
      <c r="R1479" s="299"/>
      <c r="S1479" s="299"/>
    </row>
    <row r="1480" spans="1:19" ht="13.5" customHeight="1" x14ac:dyDescent="0.2">
      <c r="A1480" s="302" t="str">
        <f>IF(B1480="","",ROW()-ROW($A$3)+'Diário 1º PA'!$P$1)</f>
        <v/>
      </c>
      <c r="B1480" s="303"/>
      <c r="C1480" s="304"/>
      <c r="D1480" s="305"/>
      <c r="E1480" s="306"/>
      <c r="F1480" s="307"/>
      <c r="G1480" s="305"/>
      <c r="H1480" s="305"/>
      <c r="I1480" s="306"/>
      <c r="J1480" s="308" t="str">
        <f t="shared" si="5"/>
        <v/>
      </c>
      <c r="K1480" s="308"/>
      <c r="L1480" s="309"/>
      <c r="M1480" s="308"/>
      <c r="N1480" s="303"/>
      <c r="O1480" s="305"/>
      <c r="P1480" s="305"/>
      <c r="Q1480" s="299"/>
      <c r="R1480" s="299"/>
      <c r="S1480" s="299"/>
    </row>
    <row r="1481" spans="1:19" ht="13.5" customHeight="1" x14ac:dyDescent="0.2">
      <c r="A1481" s="302" t="str">
        <f>IF(B1481="","",ROW()-ROW($A$3)+'Diário 1º PA'!$P$1)</f>
        <v/>
      </c>
      <c r="B1481" s="303"/>
      <c r="C1481" s="304"/>
      <c r="D1481" s="305"/>
      <c r="E1481" s="306"/>
      <c r="F1481" s="307"/>
      <c r="G1481" s="305"/>
      <c r="H1481" s="305"/>
      <c r="I1481" s="306"/>
      <c r="J1481" s="308" t="str">
        <f t="shared" si="5"/>
        <v/>
      </c>
      <c r="K1481" s="308"/>
      <c r="L1481" s="309"/>
      <c r="M1481" s="308"/>
      <c r="N1481" s="303"/>
      <c r="O1481" s="305"/>
      <c r="P1481" s="305"/>
      <c r="Q1481" s="299"/>
      <c r="R1481" s="299"/>
      <c r="S1481" s="299"/>
    </row>
    <row r="1482" spans="1:19" ht="13.5" customHeight="1" x14ac:dyDescent="0.2">
      <c r="A1482" s="302" t="str">
        <f>IF(B1482="","",ROW()-ROW($A$3)+'Diário 1º PA'!$P$1)</f>
        <v/>
      </c>
      <c r="B1482" s="303"/>
      <c r="C1482" s="304"/>
      <c r="D1482" s="305"/>
      <c r="E1482" s="306"/>
      <c r="F1482" s="307"/>
      <c r="G1482" s="305"/>
      <c r="H1482" s="305"/>
      <c r="I1482" s="306"/>
      <c r="J1482" s="308" t="str">
        <f t="shared" si="5"/>
        <v/>
      </c>
      <c r="K1482" s="308"/>
      <c r="L1482" s="309"/>
      <c r="M1482" s="308"/>
      <c r="N1482" s="303"/>
      <c r="O1482" s="305"/>
      <c r="P1482" s="305"/>
      <c r="Q1482" s="299"/>
      <c r="R1482" s="299"/>
      <c r="S1482" s="299"/>
    </row>
    <row r="1483" spans="1:19" ht="13.5" customHeight="1" x14ac:dyDescent="0.2">
      <c r="A1483" s="302" t="str">
        <f>IF(B1483="","",ROW()-ROW($A$3)+'Diário 1º PA'!$P$1)</f>
        <v/>
      </c>
      <c r="B1483" s="303"/>
      <c r="C1483" s="304"/>
      <c r="D1483" s="305"/>
      <c r="E1483" s="306"/>
      <c r="F1483" s="307"/>
      <c r="G1483" s="305"/>
      <c r="H1483" s="305"/>
      <c r="I1483" s="306"/>
      <c r="J1483" s="308" t="str">
        <f t="shared" si="5"/>
        <v/>
      </c>
      <c r="K1483" s="308"/>
      <c r="L1483" s="309"/>
      <c r="M1483" s="308"/>
      <c r="N1483" s="303"/>
      <c r="O1483" s="305"/>
      <c r="P1483" s="305"/>
      <c r="Q1483" s="299"/>
      <c r="R1483" s="299"/>
      <c r="S1483" s="299"/>
    </row>
    <row r="1484" spans="1:19" ht="13.5" customHeight="1" x14ac:dyDescent="0.2">
      <c r="A1484" s="302" t="str">
        <f>IF(B1484="","",ROW()-ROW($A$3)+'Diário 1º PA'!$P$1)</f>
        <v/>
      </c>
      <c r="B1484" s="303"/>
      <c r="C1484" s="304"/>
      <c r="D1484" s="305"/>
      <c r="E1484" s="306"/>
      <c r="F1484" s="307"/>
      <c r="G1484" s="305"/>
      <c r="H1484" s="305"/>
      <c r="I1484" s="306"/>
      <c r="J1484" s="308" t="str">
        <f t="shared" si="5"/>
        <v/>
      </c>
      <c r="K1484" s="308"/>
      <c r="L1484" s="309"/>
      <c r="M1484" s="308"/>
      <c r="N1484" s="303"/>
      <c r="O1484" s="305"/>
      <c r="P1484" s="305"/>
      <c r="Q1484" s="299"/>
      <c r="R1484" s="299"/>
      <c r="S1484" s="299"/>
    </row>
    <row r="1485" spans="1:19" ht="13.5" customHeight="1" x14ac:dyDescent="0.2">
      <c r="A1485" s="302" t="str">
        <f>IF(B1485="","",ROW()-ROW($A$3)+'Diário 1º PA'!$P$1)</f>
        <v/>
      </c>
      <c r="B1485" s="303"/>
      <c r="C1485" s="304"/>
      <c r="D1485" s="305"/>
      <c r="E1485" s="306"/>
      <c r="F1485" s="307"/>
      <c r="G1485" s="305"/>
      <c r="H1485" s="305"/>
      <c r="I1485" s="306"/>
      <c r="J1485" s="308" t="str">
        <f t="shared" si="5"/>
        <v/>
      </c>
      <c r="K1485" s="308"/>
      <c r="L1485" s="309"/>
      <c r="M1485" s="308"/>
      <c r="N1485" s="303"/>
      <c r="O1485" s="305"/>
      <c r="P1485" s="305"/>
      <c r="Q1485" s="299"/>
      <c r="R1485" s="299"/>
      <c r="S1485" s="299"/>
    </row>
    <row r="1486" spans="1:19" ht="13.5" customHeight="1" x14ac:dyDescent="0.2">
      <c r="A1486" s="302" t="str">
        <f>IF(B1486="","",ROW()-ROW($A$3)+'Diário 1º PA'!$P$1)</f>
        <v/>
      </c>
      <c r="B1486" s="303"/>
      <c r="C1486" s="304"/>
      <c r="D1486" s="305"/>
      <c r="E1486" s="306"/>
      <c r="F1486" s="307"/>
      <c r="G1486" s="305"/>
      <c r="H1486" s="305"/>
      <c r="I1486" s="306"/>
      <c r="J1486" s="308" t="str">
        <f t="shared" si="5"/>
        <v/>
      </c>
      <c r="K1486" s="308"/>
      <c r="L1486" s="309"/>
      <c r="M1486" s="308"/>
      <c r="N1486" s="303"/>
      <c r="O1486" s="305"/>
      <c r="P1486" s="305"/>
      <c r="Q1486" s="299"/>
      <c r="R1486" s="299"/>
      <c r="S1486" s="299"/>
    </row>
    <row r="1487" spans="1:19" ht="13.5" customHeight="1" x14ac:dyDescent="0.2">
      <c r="A1487" s="302" t="str">
        <f>IF(B1487="","",ROW()-ROW($A$3)+'Diário 1º PA'!$P$1)</f>
        <v/>
      </c>
      <c r="B1487" s="303"/>
      <c r="C1487" s="304"/>
      <c r="D1487" s="305"/>
      <c r="E1487" s="306"/>
      <c r="F1487" s="307"/>
      <c r="G1487" s="305"/>
      <c r="H1487" s="305"/>
      <c r="I1487" s="306"/>
      <c r="J1487" s="308" t="str">
        <f t="shared" si="5"/>
        <v/>
      </c>
      <c r="K1487" s="308"/>
      <c r="L1487" s="309"/>
      <c r="M1487" s="308"/>
      <c r="N1487" s="303"/>
      <c r="O1487" s="305"/>
      <c r="P1487" s="305"/>
      <c r="Q1487" s="299"/>
      <c r="R1487" s="299"/>
      <c r="S1487" s="299"/>
    </row>
    <row r="1488" spans="1:19" ht="13.5" customHeight="1" x14ac:dyDescent="0.2">
      <c r="A1488" s="302" t="str">
        <f>IF(B1488="","",ROW()-ROW($A$3)+'Diário 1º PA'!$P$1)</f>
        <v/>
      </c>
      <c r="B1488" s="303"/>
      <c r="C1488" s="304"/>
      <c r="D1488" s="305"/>
      <c r="E1488" s="306"/>
      <c r="F1488" s="307"/>
      <c r="G1488" s="305"/>
      <c r="H1488" s="305"/>
      <c r="I1488" s="306"/>
      <c r="J1488" s="308" t="str">
        <f t="shared" si="5"/>
        <v/>
      </c>
      <c r="K1488" s="308"/>
      <c r="L1488" s="309"/>
      <c r="M1488" s="308"/>
      <c r="N1488" s="303"/>
      <c r="O1488" s="305"/>
      <c r="P1488" s="305"/>
      <c r="Q1488" s="299"/>
      <c r="R1488" s="299"/>
      <c r="S1488" s="299"/>
    </row>
    <row r="1489" spans="1:19" ht="13.5" customHeight="1" x14ac:dyDescent="0.2">
      <c r="A1489" s="302" t="str">
        <f>IF(B1489="","",ROW()-ROW($A$3)+'Diário 1º PA'!$P$1)</f>
        <v/>
      </c>
      <c r="B1489" s="303"/>
      <c r="C1489" s="304"/>
      <c r="D1489" s="305"/>
      <c r="E1489" s="306"/>
      <c r="F1489" s="307"/>
      <c r="G1489" s="305"/>
      <c r="H1489" s="305"/>
      <c r="I1489" s="306"/>
      <c r="J1489" s="308" t="str">
        <f t="shared" si="5"/>
        <v/>
      </c>
      <c r="K1489" s="308"/>
      <c r="L1489" s="309"/>
      <c r="M1489" s="308"/>
      <c r="N1489" s="303"/>
      <c r="O1489" s="305"/>
      <c r="P1489" s="305"/>
      <c r="Q1489" s="299"/>
      <c r="R1489" s="299"/>
      <c r="S1489" s="299"/>
    </row>
    <row r="1490" spans="1:19" ht="13.5" customHeight="1" x14ac:dyDescent="0.2">
      <c r="A1490" s="302" t="str">
        <f>IF(B1490="","",ROW()-ROW($A$3)+'Diário 1º PA'!$P$1)</f>
        <v/>
      </c>
      <c r="B1490" s="303"/>
      <c r="C1490" s="304"/>
      <c r="D1490" s="305"/>
      <c r="E1490" s="306"/>
      <c r="F1490" s="307"/>
      <c r="G1490" s="305"/>
      <c r="H1490" s="305"/>
      <c r="I1490" s="306"/>
      <c r="J1490" s="308" t="str">
        <f t="shared" si="5"/>
        <v/>
      </c>
      <c r="K1490" s="308"/>
      <c r="L1490" s="309"/>
      <c r="M1490" s="308"/>
      <c r="N1490" s="303"/>
      <c r="O1490" s="305"/>
      <c r="P1490" s="305"/>
      <c r="Q1490" s="299"/>
      <c r="R1490" s="299"/>
      <c r="S1490" s="299"/>
    </row>
    <row r="1491" spans="1:19" ht="13.5" customHeight="1" x14ac:dyDescent="0.2">
      <c r="A1491" s="302" t="str">
        <f>IF(B1491="","",ROW()-ROW($A$3)+'Diário 1º PA'!$P$1)</f>
        <v/>
      </c>
      <c r="B1491" s="303"/>
      <c r="C1491" s="304"/>
      <c r="D1491" s="305"/>
      <c r="E1491" s="306"/>
      <c r="F1491" s="307"/>
      <c r="G1491" s="305"/>
      <c r="H1491" s="305"/>
      <c r="I1491" s="306"/>
      <c r="J1491" s="308" t="str">
        <f t="shared" si="5"/>
        <v/>
      </c>
      <c r="K1491" s="308"/>
      <c r="L1491" s="309"/>
      <c r="M1491" s="308"/>
      <c r="N1491" s="303"/>
      <c r="O1491" s="305"/>
      <c r="P1491" s="305"/>
      <c r="Q1491" s="299"/>
      <c r="R1491" s="299"/>
      <c r="S1491" s="299"/>
    </row>
    <row r="1492" spans="1:19" ht="13.5" customHeight="1" x14ac:dyDescent="0.2">
      <c r="A1492" s="302" t="str">
        <f>IF(B1492="","",ROW()-ROW($A$3)+'Diário 1º PA'!$P$1)</f>
        <v/>
      </c>
      <c r="B1492" s="303"/>
      <c r="C1492" s="304"/>
      <c r="D1492" s="305"/>
      <c r="E1492" s="306"/>
      <c r="F1492" s="307"/>
      <c r="G1492" s="305"/>
      <c r="H1492" s="305"/>
      <c r="I1492" s="306"/>
      <c r="J1492" s="308" t="str">
        <f t="shared" si="5"/>
        <v/>
      </c>
      <c r="K1492" s="308"/>
      <c r="L1492" s="309"/>
      <c r="M1492" s="308"/>
      <c r="N1492" s="303"/>
      <c r="O1492" s="305"/>
      <c r="P1492" s="305"/>
      <c r="Q1492" s="299"/>
      <c r="R1492" s="299"/>
      <c r="S1492" s="299"/>
    </row>
    <row r="1493" spans="1:19" ht="13.5" customHeight="1" x14ac:dyDescent="0.2">
      <c r="A1493" s="302" t="str">
        <f>IF(B1493="","",ROW()-ROW($A$3)+'Diário 1º PA'!$P$1)</f>
        <v/>
      </c>
      <c r="B1493" s="303"/>
      <c r="C1493" s="304"/>
      <c r="D1493" s="305"/>
      <c r="E1493" s="306"/>
      <c r="F1493" s="307"/>
      <c r="G1493" s="305"/>
      <c r="H1493" s="305"/>
      <c r="I1493" s="306"/>
      <c r="J1493" s="308" t="str">
        <f t="shared" si="5"/>
        <v/>
      </c>
      <c r="K1493" s="308"/>
      <c r="L1493" s="309"/>
      <c r="M1493" s="308"/>
      <c r="N1493" s="303"/>
      <c r="O1493" s="305"/>
      <c r="P1493" s="305"/>
      <c r="Q1493" s="299"/>
      <c r="R1493" s="299"/>
      <c r="S1493" s="299"/>
    </row>
    <row r="1494" spans="1:19" ht="13.5" customHeight="1" x14ac:dyDescent="0.2">
      <c r="A1494" s="302" t="str">
        <f>IF(B1494="","",ROW()-ROW($A$3)+'Diário 1º PA'!$P$1)</f>
        <v/>
      </c>
      <c r="B1494" s="303"/>
      <c r="C1494" s="304"/>
      <c r="D1494" s="305"/>
      <c r="E1494" s="306"/>
      <c r="F1494" s="307"/>
      <c r="G1494" s="305"/>
      <c r="H1494" s="305"/>
      <c r="I1494" s="306"/>
      <c r="J1494" s="308" t="str">
        <f t="shared" si="5"/>
        <v/>
      </c>
      <c r="K1494" s="308"/>
      <c r="L1494" s="309"/>
      <c r="M1494" s="308"/>
      <c r="N1494" s="303"/>
      <c r="O1494" s="305"/>
      <c r="P1494" s="305"/>
      <c r="Q1494" s="299"/>
      <c r="R1494" s="299"/>
      <c r="S1494" s="299"/>
    </row>
    <row r="1495" spans="1:19" ht="13.5" customHeight="1" x14ac:dyDescent="0.2">
      <c r="A1495" s="302" t="str">
        <f>IF(B1495="","",ROW()-ROW($A$3)+'Diário 1º PA'!$P$1)</f>
        <v/>
      </c>
      <c r="B1495" s="303"/>
      <c r="C1495" s="304"/>
      <c r="D1495" s="305"/>
      <c r="E1495" s="306"/>
      <c r="F1495" s="307"/>
      <c r="G1495" s="305"/>
      <c r="H1495" s="305"/>
      <c r="I1495" s="306"/>
      <c r="J1495" s="308" t="str">
        <f t="shared" si="5"/>
        <v/>
      </c>
      <c r="K1495" s="308"/>
      <c r="L1495" s="309"/>
      <c r="M1495" s="308"/>
      <c r="N1495" s="303"/>
      <c r="O1495" s="305"/>
      <c r="P1495" s="305"/>
      <c r="Q1495" s="299"/>
      <c r="R1495" s="299"/>
      <c r="S1495" s="299"/>
    </row>
    <row r="1496" spans="1:19" ht="13.5" customHeight="1" x14ac:dyDescent="0.2">
      <c r="A1496" s="302" t="str">
        <f>IF(B1496="","",ROW()-ROW($A$3)+'Diário 1º PA'!$P$1)</f>
        <v/>
      </c>
      <c r="B1496" s="303"/>
      <c r="C1496" s="304"/>
      <c r="D1496" s="305"/>
      <c r="E1496" s="306"/>
      <c r="F1496" s="307"/>
      <c r="G1496" s="305"/>
      <c r="H1496" s="305"/>
      <c r="I1496" s="306"/>
      <c r="J1496" s="308" t="str">
        <f t="shared" si="5"/>
        <v/>
      </c>
      <c r="K1496" s="308"/>
      <c r="L1496" s="309"/>
      <c r="M1496" s="308"/>
      <c r="N1496" s="303"/>
      <c r="O1496" s="305"/>
      <c r="P1496" s="305"/>
      <c r="Q1496" s="299"/>
      <c r="R1496" s="299"/>
      <c r="S1496" s="299"/>
    </row>
    <row r="1497" spans="1:19" ht="13.5" customHeight="1" x14ac:dyDescent="0.2">
      <c r="A1497" s="302" t="str">
        <f>IF(B1497="","",ROW()-ROW($A$3)+'Diário 1º PA'!$P$1)</f>
        <v/>
      </c>
      <c r="B1497" s="303"/>
      <c r="C1497" s="304"/>
      <c r="D1497" s="305"/>
      <c r="E1497" s="306"/>
      <c r="F1497" s="307"/>
      <c r="G1497" s="305"/>
      <c r="H1497" s="305"/>
      <c r="I1497" s="306"/>
      <c r="J1497" s="308" t="str">
        <f t="shared" si="5"/>
        <v/>
      </c>
      <c r="K1497" s="308"/>
      <c r="L1497" s="309"/>
      <c r="M1497" s="308"/>
      <c r="N1497" s="303"/>
      <c r="O1497" s="305"/>
      <c r="P1497" s="305"/>
      <c r="Q1497" s="299"/>
      <c r="R1497" s="299"/>
      <c r="S1497" s="299"/>
    </row>
    <row r="1498" spans="1:19" ht="13.5" customHeight="1" x14ac:dyDescent="0.2">
      <c r="A1498" s="302" t="str">
        <f>IF(B1498="","",ROW()-ROW($A$3)+'Diário 1º PA'!$P$1)</f>
        <v/>
      </c>
      <c r="B1498" s="303"/>
      <c r="C1498" s="304"/>
      <c r="D1498" s="305"/>
      <c r="E1498" s="306"/>
      <c r="F1498" s="307"/>
      <c r="G1498" s="305"/>
      <c r="H1498" s="305"/>
      <c r="I1498" s="306"/>
      <c r="J1498" s="308" t="str">
        <f t="shared" si="5"/>
        <v/>
      </c>
      <c r="K1498" s="308"/>
      <c r="L1498" s="309"/>
      <c r="M1498" s="308"/>
      <c r="N1498" s="303"/>
      <c r="O1498" s="305"/>
      <c r="P1498" s="305"/>
      <c r="Q1498" s="299"/>
      <c r="R1498" s="299"/>
      <c r="S1498" s="299"/>
    </row>
    <row r="1499" spans="1:19" ht="13.5" customHeight="1" x14ac:dyDescent="0.2">
      <c r="A1499" s="302" t="str">
        <f>IF(B1499="","",ROW()-ROW($A$3)+'Diário 1º PA'!$P$1)</f>
        <v/>
      </c>
      <c r="B1499" s="303"/>
      <c r="C1499" s="304"/>
      <c r="D1499" s="305"/>
      <c r="E1499" s="306"/>
      <c r="F1499" s="307"/>
      <c r="G1499" s="305"/>
      <c r="H1499" s="305"/>
      <c r="I1499" s="306"/>
      <c r="J1499" s="308" t="str">
        <f t="shared" si="5"/>
        <v/>
      </c>
      <c r="K1499" s="308"/>
      <c r="L1499" s="309"/>
      <c r="M1499" s="308"/>
      <c r="N1499" s="303"/>
      <c r="O1499" s="305"/>
      <c r="P1499" s="305"/>
      <c r="Q1499" s="299"/>
      <c r="R1499" s="299"/>
      <c r="S1499" s="299"/>
    </row>
    <row r="1500" spans="1:19" ht="13.5" customHeight="1" x14ac:dyDescent="0.2">
      <c r="A1500" s="302" t="str">
        <f>IF(B1500="","",ROW()-ROW($A$3)+'Diário 1º PA'!$P$1)</f>
        <v/>
      </c>
      <c r="B1500" s="303"/>
      <c r="C1500" s="304"/>
      <c r="D1500" s="305"/>
      <c r="E1500" s="306"/>
      <c r="F1500" s="307"/>
      <c r="G1500" s="305"/>
      <c r="H1500" s="305"/>
      <c r="I1500" s="306"/>
      <c r="J1500" s="308" t="str">
        <f t="shared" si="5"/>
        <v/>
      </c>
      <c r="K1500" s="308"/>
      <c r="L1500" s="309"/>
      <c r="M1500" s="308"/>
      <c r="N1500" s="303"/>
      <c r="O1500" s="305"/>
      <c r="P1500" s="305"/>
      <c r="Q1500" s="299"/>
      <c r="R1500" s="299"/>
      <c r="S1500" s="299"/>
    </row>
    <row r="1501" spans="1:19" ht="13.5" customHeight="1" x14ac:dyDescent="0.2">
      <c r="A1501" s="302" t="str">
        <f>IF(B1501="","",ROW()-ROW($A$3)+'Diário 1º PA'!$P$1)</f>
        <v/>
      </c>
      <c r="B1501" s="303"/>
      <c r="C1501" s="304"/>
      <c r="D1501" s="305"/>
      <c r="E1501" s="306"/>
      <c r="F1501" s="307"/>
      <c r="G1501" s="305"/>
      <c r="H1501" s="305"/>
      <c r="I1501" s="306"/>
      <c r="J1501" s="308" t="str">
        <f t="shared" si="5"/>
        <v/>
      </c>
      <c r="K1501" s="308"/>
      <c r="L1501" s="309"/>
      <c r="M1501" s="308"/>
      <c r="N1501" s="303"/>
      <c r="O1501" s="305"/>
      <c r="P1501" s="305"/>
      <c r="Q1501" s="299"/>
      <c r="R1501" s="299"/>
      <c r="S1501" s="299"/>
    </row>
    <row r="1502" spans="1:19" ht="13.5" customHeight="1" x14ac:dyDescent="0.2">
      <c r="A1502" s="302" t="str">
        <f>IF(B1502="","",ROW()-ROW($A$3)+'Diário 1º PA'!$P$1)</f>
        <v/>
      </c>
      <c r="B1502" s="303"/>
      <c r="C1502" s="304"/>
      <c r="D1502" s="305"/>
      <c r="E1502" s="306"/>
      <c r="F1502" s="307"/>
      <c r="G1502" s="305"/>
      <c r="H1502" s="305"/>
      <c r="I1502" s="306"/>
      <c r="J1502" s="308" t="str">
        <f t="shared" si="5"/>
        <v/>
      </c>
      <c r="K1502" s="308"/>
      <c r="L1502" s="309"/>
      <c r="M1502" s="308"/>
      <c r="N1502" s="303"/>
      <c r="O1502" s="305"/>
      <c r="P1502" s="305"/>
      <c r="Q1502" s="299"/>
      <c r="R1502" s="299"/>
      <c r="S1502" s="299"/>
    </row>
    <row r="1503" spans="1:19" ht="13.5" customHeight="1" x14ac:dyDescent="0.2">
      <c r="A1503" s="302" t="str">
        <f>IF(B1503="","",ROW()-ROW($A$3)+'Diário 1º PA'!$P$1)</f>
        <v/>
      </c>
      <c r="B1503" s="303"/>
      <c r="C1503" s="304"/>
      <c r="D1503" s="305"/>
      <c r="E1503" s="306"/>
      <c r="F1503" s="307"/>
      <c r="G1503" s="305"/>
      <c r="H1503" s="305"/>
      <c r="I1503" s="306"/>
      <c r="J1503" s="308" t="str">
        <f t="shared" si="5"/>
        <v/>
      </c>
      <c r="K1503" s="308"/>
      <c r="L1503" s="309"/>
      <c r="M1503" s="308"/>
      <c r="N1503" s="303"/>
      <c r="O1503" s="305"/>
      <c r="P1503" s="305"/>
      <c r="Q1503" s="299"/>
      <c r="R1503" s="299"/>
      <c r="S1503" s="299"/>
    </row>
    <row r="1504" spans="1:19" ht="13.5" customHeight="1" x14ac:dyDescent="0.2">
      <c r="A1504" s="302" t="str">
        <f>IF(B1504="","",ROW()-ROW($A$3)+'Diário 1º PA'!$P$1)</f>
        <v/>
      </c>
      <c r="B1504" s="303"/>
      <c r="C1504" s="304"/>
      <c r="D1504" s="305"/>
      <c r="E1504" s="306"/>
      <c r="F1504" s="307"/>
      <c r="G1504" s="305"/>
      <c r="H1504" s="305"/>
      <c r="I1504" s="306"/>
      <c r="J1504" s="308" t="str">
        <f t="shared" si="5"/>
        <v/>
      </c>
      <c r="K1504" s="308"/>
      <c r="L1504" s="309"/>
      <c r="M1504" s="308"/>
      <c r="N1504" s="303"/>
      <c r="O1504" s="305"/>
      <c r="P1504" s="305"/>
      <c r="Q1504" s="299"/>
      <c r="R1504" s="299"/>
      <c r="S1504" s="299"/>
    </row>
    <row r="1505" spans="1:19" ht="13.5" customHeight="1" x14ac:dyDescent="0.2">
      <c r="A1505" s="302" t="str">
        <f>IF(B1505="","",ROW()-ROW($A$3)+'Diário 1º PA'!$P$1)</f>
        <v/>
      </c>
      <c r="B1505" s="303"/>
      <c r="C1505" s="304"/>
      <c r="D1505" s="305"/>
      <c r="E1505" s="306"/>
      <c r="F1505" s="307"/>
      <c r="G1505" s="305"/>
      <c r="H1505" s="305"/>
      <c r="I1505" s="306"/>
      <c r="J1505" s="308" t="str">
        <f t="shared" si="5"/>
        <v/>
      </c>
      <c r="K1505" s="308"/>
      <c r="L1505" s="309"/>
      <c r="M1505" s="308"/>
      <c r="N1505" s="303"/>
      <c r="O1505" s="305"/>
      <c r="P1505" s="305"/>
      <c r="Q1505" s="299"/>
      <c r="R1505" s="299"/>
      <c r="S1505" s="299"/>
    </row>
    <row r="1506" spans="1:19" ht="13.5" customHeight="1" x14ac:dyDescent="0.2">
      <c r="A1506" s="302" t="str">
        <f>IF(B1506="","",ROW()-ROW($A$3)+'Diário 1º PA'!$P$1)</f>
        <v/>
      </c>
      <c r="B1506" s="303"/>
      <c r="C1506" s="304"/>
      <c r="D1506" s="305"/>
      <c r="E1506" s="306"/>
      <c r="F1506" s="307"/>
      <c r="G1506" s="305"/>
      <c r="H1506" s="305"/>
      <c r="I1506" s="306"/>
      <c r="J1506" s="308" t="str">
        <f t="shared" si="5"/>
        <v/>
      </c>
      <c r="K1506" s="308"/>
      <c r="L1506" s="309"/>
      <c r="M1506" s="308"/>
      <c r="N1506" s="303"/>
      <c r="O1506" s="305"/>
      <c r="P1506" s="305"/>
      <c r="Q1506" s="299"/>
      <c r="R1506" s="299"/>
      <c r="S1506" s="299"/>
    </row>
    <row r="1507" spans="1:19" ht="13.5" customHeight="1" x14ac:dyDescent="0.2">
      <c r="A1507" s="302" t="str">
        <f>IF(B1507="","",ROW()-ROW($A$3)+'Diário 1º PA'!$P$1)</f>
        <v/>
      </c>
      <c r="B1507" s="303"/>
      <c r="C1507" s="304"/>
      <c r="D1507" s="305"/>
      <c r="E1507" s="306"/>
      <c r="F1507" s="307"/>
      <c r="G1507" s="305"/>
      <c r="H1507" s="305"/>
      <c r="I1507" s="306"/>
      <c r="J1507" s="308" t="str">
        <f t="shared" si="5"/>
        <v/>
      </c>
      <c r="K1507" s="308"/>
      <c r="L1507" s="309"/>
      <c r="M1507" s="308"/>
      <c r="N1507" s="303"/>
      <c r="O1507" s="305"/>
      <c r="P1507" s="305"/>
      <c r="Q1507" s="299"/>
      <c r="R1507" s="299"/>
      <c r="S1507" s="299"/>
    </row>
    <row r="1508" spans="1:19" ht="13.5" customHeight="1" x14ac:dyDescent="0.2">
      <c r="A1508" s="302" t="str">
        <f>IF(B1508="","",ROW()-ROW($A$3)+'Diário 1º PA'!$P$1)</f>
        <v/>
      </c>
      <c r="B1508" s="303"/>
      <c r="C1508" s="304"/>
      <c r="D1508" s="305"/>
      <c r="E1508" s="306"/>
      <c r="F1508" s="307"/>
      <c r="G1508" s="305"/>
      <c r="H1508" s="305"/>
      <c r="I1508" s="306"/>
      <c r="J1508" s="308" t="str">
        <f t="shared" si="5"/>
        <v/>
      </c>
      <c r="K1508" s="308"/>
      <c r="L1508" s="309"/>
      <c r="M1508" s="308"/>
      <c r="N1508" s="303"/>
      <c r="O1508" s="305"/>
      <c r="P1508" s="305"/>
      <c r="Q1508" s="299"/>
      <c r="R1508" s="299"/>
      <c r="S1508" s="299"/>
    </row>
    <row r="1509" spans="1:19" ht="13.5" customHeight="1" x14ac:dyDescent="0.2">
      <c r="A1509" s="302" t="str">
        <f>IF(B1509="","",ROW()-ROW($A$3)+'Diário 1º PA'!$P$1)</f>
        <v/>
      </c>
      <c r="B1509" s="303"/>
      <c r="C1509" s="304"/>
      <c r="D1509" s="305"/>
      <c r="E1509" s="306"/>
      <c r="F1509" s="307"/>
      <c r="G1509" s="305"/>
      <c r="H1509" s="305"/>
      <c r="I1509" s="306"/>
      <c r="J1509" s="308" t="str">
        <f t="shared" si="5"/>
        <v/>
      </c>
      <c r="K1509" s="308"/>
      <c r="L1509" s="309"/>
      <c r="M1509" s="308"/>
      <c r="N1509" s="303"/>
      <c r="O1509" s="305"/>
      <c r="P1509" s="305"/>
      <c r="Q1509" s="299"/>
      <c r="R1509" s="299"/>
      <c r="S1509" s="299"/>
    </row>
    <row r="1510" spans="1:19" ht="13.5" customHeight="1" x14ac:dyDescent="0.2">
      <c r="A1510" s="302" t="str">
        <f>IF(B1510="","",ROW()-ROW($A$3)+'Diário 1º PA'!$P$1)</f>
        <v/>
      </c>
      <c r="B1510" s="303"/>
      <c r="C1510" s="304"/>
      <c r="D1510" s="305"/>
      <c r="E1510" s="306"/>
      <c r="F1510" s="307"/>
      <c r="G1510" s="305"/>
      <c r="H1510" s="305"/>
      <c r="I1510" s="306"/>
      <c r="J1510" s="308" t="str">
        <f t="shared" si="5"/>
        <v/>
      </c>
      <c r="K1510" s="308"/>
      <c r="L1510" s="309"/>
      <c r="M1510" s="308"/>
      <c r="N1510" s="303"/>
      <c r="O1510" s="305"/>
      <c r="P1510" s="305"/>
      <c r="Q1510" s="299"/>
      <c r="R1510" s="299"/>
      <c r="S1510" s="299"/>
    </row>
    <row r="1511" spans="1:19" ht="13.5" customHeight="1" x14ac:dyDescent="0.2">
      <c r="A1511" s="302" t="str">
        <f>IF(B1511="","",ROW()-ROW($A$3)+'Diário 1º PA'!$P$1)</f>
        <v/>
      </c>
      <c r="B1511" s="303"/>
      <c r="C1511" s="304"/>
      <c r="D1511" s="305"/>
      <c r="E1511" s="306"/>
      <c r="F1511" s="307"/>
      <c r="G1511" s="305"/>
      <c r="H1511" s="305"/>
      <c r="I1511" s="306"/>
      <c r="J1511" s="308" t="str">
        <f t="shared" si="5"/>
        <v/>
      </c>
      <c r="K1511" s="308"/>
      <c r="L1511" s="309"/>
      <c r="M1511" s="308"/>
      <c r="N1511" s="303"/>
      <c r="O1511" s="305"/>
      <c r="P1511" s="305"/>
      <c r="Q1511" s="299"/>
      <c r="R1511" s="299"/>
      <c r="S1511" s="299"/>
    </row>
    <row r="1512" spans="1:19" ht="13.5" customHeight="1" x14ac:dyDescent="0.2">
      <c r="A1512" s="302" t="str">
        <f>IF(B1512="","",ROW()-ROW($A$3)+'Diário 1º PA'!$P$1)</f>
        <v/>
      </c>
      <c r="B1512" s="303"/>
      <c r="C1512" s="304"/>
      <c r="D1512" s="305"/>
      <c r="E1512" s="306"/>
      <c r="F1512" s="307"/>
      <c r="G1512" s="305"/>
      <c r="H1512" s="305"/>
      <c r="I1512" s="306"/>
      <c r="J1512" s="308" t="str">
        <f t="shared" si="5"/>
        <v/>
      </c>
      <c r="K1512" s="308"/>
      <c r="L1512" s="309"/>
      <c r="M1512" s="308"/>
      <c r="N1512" s="303"/>
      <c r="O1512" s="305"/>
      <c r="P1512" s="305"/>
      <c r="Q1512" s="299"/>
      <c r="R1512" s="299"/>
      <c r="S1512" s="299"/>
    </row>
    <row r="1513" spans="1:19" ht="13.5" customHeight="1" x14ac:dyDescent="0.2">
      <c r="A1513" s="302" t="str">
        <f>IF(B1513="","",ROW()-ROW($A$3)+'Diário 1º PA'!$P$1)</f>
        <v/>
      </c>
      <c r="B1513" s="303"/>
      <c r="C1513" s="304"/>
      <c r="D1513" s="305"/>
      <c r="E1513" s="306"/>
      <c r="F1513" s="307"/>
      <c r="G1513" s="305"/>
      <c r="H1513" s="305"/>
      <c r="I1513" s="306"/>
      <c r="J1513" s="308" t="str">
        <f t="shared" si="5"/>
        <v/>
      </c>
      <c r="K1513" s="308"/>
      <c r="L1513" s="309"/>
      <c r="M1513" s="308"/>
      <c r="N1513" s="303"/>
      <c r="O1513" s="305"/>
      <c r="P1513" s="305"/>
      <c r="Q1513" s="299"/>
      <c r="R1513" s="299"/>
      <c r="S1513" s="299"/>
    </row>
    <row r="1514" spans="1:19" ht="13.5" customHeight="1" x14ac:dyDescent="0.2">
      <c r="A1514" s="302" t="str">
        <f>IF(B1514="","",ROW()-ROW($A$3)+'Diário 1º PA'!$P$1)</f>
        <v/>
      </c>
      <c r="B1514" s="303"/>
      <c r="C1514" s="304"/>
      <c r="D1514" s="305"/>
      <c r="E1514" s="306"/>
      <c r="F1514" s="307"/>
      <c r="G1514" s="305"/>
      <c r="H1514" s="305"/>
      <c r="I1514" s="306"/>
      <c r="J1514" s="308" t="str">
        <f t="shared" si="5"/>
        <v/>
      </c>
      <c r="K1514" s="308"/>
      <c r="L1514" s="309"/>
      <c r="M1514" s="308"/>
      <c r="N1514" s="303"/>
      <c r="O1514" s="305"/>
      <c r="P1514" s="305"/>
      <c r="Q1514" s="299"/>
      <c r="R1514" s="299"/>
      <c r="S1514" s="299"/>
    </row>
    <row r="1515" spans="1:19" ht="13.5" customHeight="1" x14ac:dyDescent="0.2">
      <c r="A1515" s="302" t="str">
        <f>IF(B1515="","",ROW()-ROW($A$3)+'Diário 1º PA'!$P$1)</f>
        <v/>
      </c>
      <c r="B1515" s="303"/>
      <c r="C1515" s="304"/>
      <c r="D1515" s="305"/>
      <c r="E1515" s="306"/>
      <c r="F1515" s="307"/>
      <c r="G1515" s="305"/>
      <c r="H1515" s="305"/>
      <c r="I1515" s="306"/>
      <c r="J1515" s="308" t="str">
        <f t="shared" si="5"/>
        <v/>
      </c>
      <c r="K1515" s="308"/>
      <c r="L1515" s="309"/>
      <c r="M1515" s="308"/>
      <c r="N1515" s="303"/>
      <c r="O1515" s="305"/>
      <c r="P1515" s="305"/>
      <c r="Q1515" s="299"/>
      <c r="R1515" s="299"/>
      <c r="S1515" s="299"/>
    </row>
    <row r="1516" spans="1:19" ht="13.5" customHeight="1" x14ac:dyDescent="0.2">
      <c r="A1516" s="302" t="str">
        <f>IF(B1516="","",ROW()-ROW($A$3)+'Diário 1º PA'!$P$1)</f>
        <v/>
      </c>
      <c r="B1516" s="303"/>
      <c r="C1516" s="304"/>
      <c r="D1516" s="305"/>
      <c r="E1516" s="306"/>
      <c r="F1516" s="307"/>
      <c r="G1516" s="305"/>
      <c r="H1516" s="305"/>
      <c r="I1516" s="306"/>
      <c r="J1516" s="308" t="str">
        <f t="shared" si="5"/>
        <v/>
      </c>
      <c r="K1516" s="308"/>
      <c r="L1516" s="309"/>
      <c r="M1516" s="308"/>
      <c r="N1516" s="303"/>
      <c r="O1516" s="305"/>
      <c r="P1516" s="305"/>
      <c r="Q1516" s="299"/>
      <c r="R1516" s="299"/>
      <c r="S1516" s="299"/>
    </row>
    <row r="1517" spans="1:19" ht="13.5" customHeight="1" x14ac:dyDescent="0.2">
      <c r="A1517" s="302" t="str">
        <f>IF(B1517="","",ROW()-ROW($A$3)+'Diário 1º PA'!$P$1)</f>
        <v/>
      </c>
      <c r="B1517" s="303"/>
      <c r="C1517" s="304"/>
      <c r="D1517" s="305"/>
      <c r="E1517" s="306"/>
      <c r="F1517" s="307"/>
      <c r="G1517" s="305"/>
      <c r="H1517" s="305"/>
      <c r="I1517" s="306"/>
      <c r="J1517" s="308" t="str">
        <f t="shared" si="5"/>
        <v/>
      </c>
      <c r="K1517" s="308"/>
      <c r="L1517" s="309"/>
      <c r="M1517" s="308"/>
      <c r="N1517" s="303"/>
      <c r="O1517" s="305"/>
      <c r="P1517" s="305"/>
      <c r="Q1517" s="299"/>
      <c r="R1517" s="299"/>
      <c r="S1517" s="299"/>
    </row>
    <row r="1518" spans="1:19" ht="13.5" customHeight="1" x14ac:dyDescent="0.2">
      <c r="A1518" s="302" t="str">
        <f>IF(B1518="","",ROW()-ROW($A$3)+'Diário 1º PA'!$P$1)</f>
        <v/>
      </c>
      <c r="B1518" s="303"/>
      <c r="C1518" s="304"/>
      <c r="D1518" s="305"/>
      <c r="E1518" s="306"/>
      <c r="F1518" s="307"/>
      <c r="G1518" s="305"/>
      <c r="H1518" s="305"/>
      <c r="I1518" s="306"/>
      <c r="J1518" s="308" t="str">
        <f t="shared" si="5"/>
        <v/>
      </c>
      <c r="K1518" s="308"/>
      <c r="L1518" s="309"/>
      <c r="M1518" s="308"/>
      <c r="N1518" s="303"/>
      <c r="O1518" s="305"/>
      <c r="P1518" s="305"/>
      <c r="Q1518" s="299"/>
      <c r="R1518" s="299"/>
      <c r="S1518" s="299"/>
    </row>
    <row r="1519" spans="1:19" ht="13.5" customHeight="1" x14ac:dyDescent="0.2">
      <c r="A1519" s="302" t="str">
        <f>IF(B1519="","",ROW()-ROW($A$3)+'Diário 1º PA'!$P$1)</f>
        <v/>
      </c>
      <c r="B1519" s="303"/>
      <c r="C1519" s="304"/>
      <c r="D1519" s="305"/>
      <c r="E1519" s="306"/>
      <c r="F1519" s="307"/>
      <c r="G1519" s="305"/>
      <c r="H1519" s="305"/>
      <c r="I1519" s="306"/>
      <c r="J1519" s="308" t="str">
        <f t="shared" si="5"/>
        <v/>
      </c>
      <c r="K1519" s="308"/>
      <c r="L1519" s="309"/>
      <c r="M1519" s="308"/>
      <c r="N1519" s="303"/>
      <c r="O1519" s="305"/>
      <c r="P1519" s="305"/>
      <c r="Q1519" s="299"/>
      <c r="R1519" s="299"/>
      <c r="S1519" s="299"/>
    </row>
    <row r="1520" spans="1:19" ht="13.5" customHeight="1" x14ac:dyDescent="0.2">
      <c r="A1520" s="302" t="str">
        <f>IF(B1520="","",ROW()-ROW($A$3)+'Diário 1º PA'!$P$1)</f>
        <v/>
      </c>
      <c r="B1520" s="303"/>
      <c r="C1520" s="304"/>
      <c r="D1520" s="305"/>
      <c r="E1520" s="306"/>
      <c r="F1520" s="307"/>
      <c r="G1520" s="305"/>
      <c r="H1520" s="305"/>
      <c r="I1520" s="306"/>
      <c r="J1520" s="308" t="str">
        <f t="shared" si="5"/>
        <v/>
      </c>
      <c r="K1520" s="308"/>
      <c r="L1520" s="309"/>
      <c r="M1520" s="308"/>
      <c r="N1520" s="303"/>
      <c r="O1520" s="305"/>
      <c r="P1520" s="305"/>
      <c r="Q1520" s="299"/>
      <c r="R1520" s="299"/>
      <c r="S1520" s="299"/>
    </row>
    <row r="1521" spans="1:19" ht="13.5" customHeight="1" x14ac:dyDescent="0.2">
      <c r="A1521" s="302" t="str">
        <f>IF(B1521="","",ROW()-ROW($A$3)+'Diário 1º PA'!$P$1)</f>
        <v/>
      </c>
      <c r="B1521" s="303"/>
      <c r="C1521" s="304"/>
      <c r="D1521" s="305"/>
      <c r="E1521" s="306"/>
      <c r="F1521" s="307"/>
      <c r="G1521" s="305"/>
      <c r="H1521" s="305"/>
      <c r="I1521" s="306"/>
      <c r="J1521" s="308" t="str">
        <f t="shared" si="5"/>
        <v/>
      </c>
      <c r="K1521" s="308"/>
      <c r="L1521" s="309"/>
      <c r="M1521" s="308"/>
      <c r="N1521" s="303"/>
      <c r="O1521" s="305"/>
      <c r="P1521" s="305"/>
      <c r="Q1521" s="299"/>
      <c r="R1521" s="299"/>
      <c r="S1521" s="299"/>
    </row>
    <row r="1522" spans="1:19" ht="13.5" customHeight="1" x14ac:dyDescent="0.2">
      <c r="A1522" s="302" t="str">
        <f>IF(B1522="","",ROW()-ROW($A$3)+'Diário 1º PA'!$P$1)</f>
        <v/>
      </c>
      <c r="B1522" s="303"/>
      <c r="C1522" s="304"/>
      <c r="D1522" s="305"/>
      <c r="E1522" s="306"/>
      <c r="F1522" s="307"/>
      <c r="G1522" s="305"/>
      <c r="H1522" s="305"/>
      <c r="I1522" s="306"/>
      <c r="J1522" s="308" t="str">
        <f t="shared" si="5"/>
        <v/>
      </c>
      <c r="K1522" s="308"/>
      <c r="L1522" s="309"/>
      <c r="M1522" s="308"/>
      <c r="N1522" s="303"/>
      <c r="O1522" s="305"/>
      <c r="P1522" s="305"/>
      <c r="Q1522" s="299"/>
      <c r="R1522" s="299"/>
      <c r="S1522" s="299"/>
    </row>
    <row r="1523" spans="1:19" ht="13.5" customHeight="1" x14ac:dyDescent="0.2">
      <c r="A1523" s="302" t="str">
        <f>IF(B1523="","",ROW()-ROW($A$3)+'Diário 1º PA'!$P$1)</f>
        <v/>
      </c>
      <c r="B1523" s="303"/>
      <c r="C1523" s="304"/>
      <c r="D1523" s="305"/>
      <c r="E1523" s="306"/>
      <c r="F1523" s="307"/>
      <c r="G1523" s="305"/>
      <c r="H1523" s="305"/>
      <c r="I1523" s="306"/>
      <c r="J1523" s="308" t="str">
        <f t="shared" si="5"/>
        <v/>
      </c>
      <c r="K1523" s="308"/>
      <c r="L1523" s="309"/>
      <c r="M1523" s="308"/>
      <c r="N1523" s="303"/>
      <c r="O1523" s="305"/>
      <c r="P1523" s="305"/>
      <c r="Q1523" s="299"/>
      <c r="R1523" s="299"/>
      <c r="S1523" s="299"/>
    </row>
    <row r="1524" spans="1:19" ht="13.5" customHeight="1" x14ac:dyDescent="0.2">
      <c r="A1524" s="302" t="str">
        <f>IF(B1524="","",ROW()-ROW($A$3)+'Diário 1º PA'!$P$1)</f>
        <v/>
      </c>
      <c r="B1524" s="303"/>
      <c r="C1524" s="304"/>
      <c r="D1524" s="305"/>
      <c r="E1524" s="306"/>
      <c r="F1524" s="307"/>
      <c r="G1524" s="305"/>
      <c r="H1524" s="305"/>
      <c r="I1524" s="306"/>
      <c r="J1524" s="308" t="str">
        <f t="shared" si="5"/>
        <v/>
      </c>
      <c r="K1524" s="308"/>
      <c r="L1524" s="309"/>
      <c r="M1524" s="308"/>
      <c r="N1524" s="303"/>
      <c r="O1524" s="305"/>
      <c r="P1524" s="305"/>
      <c r="Q1524" s="299"/>
      <c r="R1524" s="299"/>
      <c r="S1524" s="299"/>
    </row>
    <row r="1525" spans="1:19" ht="13.5" customHeight="1" x14ac:dyDescent="0.2">
      <c r="A1525" s="302" t="str">
        <f>IF(B1525="","",ROW()-ROW($A$3)+'Diário 1º PA'!$P$1)</f>
        <v/>
      </c>
      <c r="B1525" s="303"/>
      <c r="C1525" s="304"/>
      <c r="D1525" s="305"/>
      <c r="E1525" s="306"/>
      <c r="F1525" s="307"/>
      <c r="G1525" s="305"/>
      <c r="H1525" s="305"/>
      <c r="I1525" s="306"/>
      <c r="J1525" s="308" t="str">
        <f t="shared" si="5"/>
        <v/>
      </c>
      <c r="K1525" s="308"/>
      <c r="L1525" s="309"/>
      <c r="M1525" s="308"/>
      <c r="N1525" s="303"/>
      <c r="O1525" s="305"/>
      <c r="P1525" s="305"/>
      <c r="Q1525" s="299"/>
      <c r="R1525" s="299"/>
      <c r="S1525" s="299"/>
    </row>
    <row r="1526" spans="1:19" ht="13.5" customHeight="1" x14ac:dyDescent="0.2">
      <c r="A1526" s="302" t="str">
        <f>IF(B1526="","",ROW()-ROW($A$3)+'Diário 1º PA'!$P$1)</f>
        <v/>
      </c>
      <c r="B1526" s="303"/>
      <c r="C1526" s="304"/>
      <c r="D1526" s="305"/>
      <c r="E1526" s="306"/>
      <c r="F1526" s="307"/>
      <c r="G1526" s="305"/>
      <c r="H1526" s="305"/>
      <c r="I1526" s="306"/>
      <c r="J1526" s="308" t="str">
        <f t="shared" si="5"/>
        <v/>
      </c>
      <c r="K1526" s="308"/>
      <c r="L1526" s="309"/>
      <c r="M1526" s="308"/>
      <c r="N1526" s="303"/>
      <c r="O1526" s="305"/>
      <c r="P1526" s="305"/>
      <c r="Q1526" s="299"/>
      <c r="R1526" s="299"/>
      <c r="S1526" s="299"/>
    </row>
    <row r="1527" spans="1:19" ht="13.5" customHeight="1" x14ac:dyDescent="0.2">
      <c r="A1527" s="302" t="str">
        <f>IF(B1527="","",ROW()-ROW($A$3)+'Diário 1º PA'!$P$1)</f>
        <v/>
      </c>
      <c r="B1527" s="303"/>
      <c r="C1527" s="304"/>
      <c r="D1527" s="305"/>
      <c r="E1527" s="306"/>
      <c r="F1527" s="307"/>
      <c r="G1527" s="305"/>
      <c r="H1527" s="305"/>
      <c r="I1527" s="306"/>
      <c r="J1527" s="308" t="str">
        <f t="shared" si="5"/>
        <v/>
      </c>
      <c r="K1527" s="308"/>
      <c r="L1527" s="309"/>
      <c r="M1527" s="308"/>
      <c r="N1527" s="303"/>
      <c r="O1527" s="305"/>
      <c r="P1527" s="305"/>
      <c r="Q1527" s="299"/>
      <c r="R1527" s="299"/>
      <c r="S1527" s="299"/>
    </row>
    <row r="1528" spans="1:19" ht="13.5" customHeight="1" x14ac:dyDescent="0.2">
      <c r="A1528" s="302" t="str">
        <f>IF(B1528="","",ROW()-ROW($A$3)+'Diário 1º PA'!$P$1)</f>
        <v/>
      </c>
      <c r="B1528" s="303"/>
      <c r="C1528" s="304"/>
      <c r="D1528" s="305"/>
      <c r="E1528" s="306"/>
      <c r="F1528" s="307"/>
      <c r="G1528" s="305"/>
      <c r="H1528" s="305"/>
      <c r="I1528" s="306"/>
      <c r="J1528" s="308" t="str">
        <f t="shared" si="5"/>
        <v/>
      </c>
      <c r="K1528" s="308"/>
      <c r="L1528" s="309"/>
      <c r="M1528" s="308"/>
      <c r="N1528" s="303"/>
      <c r="O1528" s="305"/>
      <c r="P1528" s="305"/>
      <c r="Q1528" s="299"/>
      <c r="R1528" s="299"/>
      <c r="S1528" s="299"/>
    </row>
    <row r="1529" spans="1:19" ht="13.5" customHeight="1" x14ac:dyDescent="0.2">
      <c r="A1529" s="302" t="str">
        <f>IF(B1529="","",ROW()-ROW($A$3)+'Diário 1º PA'!$P$1)</f>
        <v/>
      </c>
      <c r="B1529" s="303"/>
      <c r="C1529" s="304"/>
      <c r="D1529" s="305"/>
      <c r="E1529" s="306"/>
      <c r="F1529" s="307"/>
      <c r="G1529" s="305"/>
      <c r="H1529" s="305"/>
      <c r="I1529" s="306"/>
      <c r="J1529" s="308" t="str">
        <f t="shared" si="5"/>
        <v/>
      </c>
      <c r="K1529" s="308"/>
      <c r="L1529" s="309"/>
      <c r="M1529" s="308"/>
      <c r="N1529" s="303"/>
      <c r="O1529" s="305"/>
      <c r="P1529" s="305"/>
      <c r="Q1529" s="299"/>
      <c r="R1529" s="299"/>
      <c r="S1529" s="299"/>
    </row>
    <row r="1530" spans="1:19" ht="13.5" customHeight="1" x14ac:dyDescent="0.2">
      <c r="A1530" s="302" t="str">
        <f>IF(B1530="","",ROW()-ROW($A$3)+'Diário 1º PA'!$P$1)</f>
        <v/>
      </c>
      <c r="B1530" s="303"/>
      <c r="C1530" s="304"/>
      <c r="D1530" s="305"/>
      <c r="E1530" s="306"/>
      <c r="F1530" s="307"/>
      <c r="G1530" s="305"/>
      <c r="H1530" s="305"/>
      <c r="I1530" s="306"/>
      <c r="J1530" s="308" t="str">
        <f t="shared" si="5"/>
        <v/>
      </c>
      <c r="K1530" s="308"/>
      <c r="L1530" s="309"/>
      <c r="M1530" s="308"/>
      <c r="N1530" s="303"/>
      <c r="O1530" s="305"/>
      <c r="P1530" s="305"/>
      <c r="Q1530" s="299"/>
      <c r="R1530" s="299"/>
      <c r="S1530" s="299"/>
    </row>
    <row r="1531" spans="1:19" ht="13.5" customHeight="1" x14ac:dyDescent="0.2">
      <c r="A1531" s="302" t="str">
        <f>IF(B1531="","",ROW()-ROW($A$3)+'Diário 1º PA'!$P$1)</f>
        <v/>
      </c>
      <c r="B1531" s="303"/>
      <c r="C1531" s="304"/>
      <c r="D1531" s="305"/>
      <c r="E1531" s="306"/>
      <c r="F1531" s="307"/>
      <c r="G1531" s="305"/>
      <c r="H1531" s="305"/>
      <c r="I1531" s="306"/>
      <c r="J1531" s="308" t="str">
        <f t="shared" si="5"/>
        <v/>
      </c>
      <c r="K1531" s="308"/>
      <c r="L1531" s="309"/>
      <c r="M1531" s="308"/>
      <c r="N1531" s="303"/>
      <c r="O1531" s="305"/>
      <c r="P1531" s="305"/>
      <c r="Q1531" s="299"/>
      <c r="R1531" s="299"/>
      <c r="S1531" s="299"/>
    </row>
    <row r="1532" spans="1:19" ht="13.5" customHeight="1" x14ac:dyDescent="0.2">
      <c r="A1532" s="302" t="str">
        <f>IF(B1532="","",ROW()-ROW($A$3)+'Diário 1º PA'!$P$1)</f>
        <v/>
      </c>
      <c r="B1532" s="303"/>
      <c r="C1532" s="304"/>
      <c r="D1532" s="305"/>
      <c r="E1532" s="306"/>
      <c r="F1532" s="307"/>
      <c r="G1532" s="305"/>
      <c r="H1532" s="305"/>
      <c r="I1532" s="306"/>
      <c r="J1532" s="308" t="str">
        <f t="shared" si="5"/>
        <v/>
      </c>
      <c r="K1532" s="308"/>
      <c r="L1532" s="309"/>
      <c r="M1532" s="308"/>
      <c r="N1532" s="303"/>
      <c r="O1532" s="305"/>
      <c r="P1532" s="305"/>
      <c r="Q1532" s="299"/>
      <c r="R1532" s="299"/>
      <c r="S1532" s="299"/>
    </row>
    <row r="1533" spans="1:19" ht="13.5" customHeight="1" x14ac:dyDescent="0.2">
      <c r="A1533" s="302" t="str">
        <f>IF(B1533="","",ROW()-ROW($A$3)+'Diário 1º PA'!$P$1)</f>
        <v/>
      </c>
      <c r="B1533" s="303"/>
      <c r="C1533" s="304"/>
      <c r="D1533" s="305"/>
      <c r="E1533" s="306"/>
      <c r="F1533" s="307"/>
      <c r="G1533" s="305"/>
      <c r="H1533" s="305"/>
      <c r="I1533" s="306"/>
      <c r="J1533" s="308" t="str">
        <f t="shared" si="5"/>
        <v/>
      </c>
      <c r="K1533" s="308"/>
      <c r="L1533" s="309"/>
      <c r="M1533" s="308"/>
      <c r="N1533" s="303"/>
      <c r="O1533" s="305"/>
      <c r="P1533" s="305"/>
      <c r="Q1533" s="299"/>
      <c r="R1533" s="299"/>
      <c r="S1533" s="299"/>
    </row>
    <row r="1534" spans="1:19" ht="13.5" customHeight="1" x14ac:dyDescent="0.2">
      <c r="A1534" s="302" t="str">
        <f>IF(B1534="","",ROW()-ROW($A$3)+'Diário 1º PA'!$P$1)</f>
        <v/>
      </c>
      <c r="B1534" s="303"/>
      <c r="C1534" s="304"/>
      <c r="D1534" s="305"/>
      <c r="E1534" s="306"/>
      <c r="F1534" s="307"/>
      <c r="G1534" s="305"/>
      <c r="H1534" s="305"/>
      <c r="I1534" s="306"/>
      <c r="J1534" s="308" t="str">
        <f t="shared" ref="J1534:J1788" si="6">IF(P1534="","",IF(LEN(P1534)&gt;14,P1534,"CPF Protegido - LGPD"))</f>
        <v/>
      </c>
      <c r="K1534" s="308"/>
      <c r="L1534" s="309"/>
      <c r="M1534" s="308"/>
      <c r="N1534" s="303"/>
      <c r="O1534" s="305"/>
      <c r="P1534" s="305"/>
      <c r="Q1534" s="299"/>
      <c r="R1534" s="299"/>
      <c r="S1534" s="299"/>
    </row>
    <row r="1535" spans="1:19" ht="13.5" customHeight="1" x14ac:dyDescent="0.2">
      <c r="A1535" s="302" t="str">
        <f>IF(B1535="","",ROW()-ROW($A$3)+'Diário 1º PA'!$P$1)</f>
        <v/>
      </c>
      <c r="B1535" s="303"/>
      <c r="C1535" s="304"/>
      <c r="D1535" s="305"/>
      <c r="E1535" s="306"/>
      <c r="F1535" s="307"/>
      <c r="G1535" s="305"/>
      <c r="H1535" s="305"/>
      <c r="I1535" s="306"/>
      <c r="J1535" s="308" t="str">
        <f t="shared" si="6"/>
        <v/>
      </c>
      <c r="K1535" s="308"/>
      <c r="L1535" s="309"/>
      <c r="M1535" s="308"/>
      <c r="N1535" s="303"/>
      <c r="O1535" s="305"/>
      <c r="P1535" s="305"/>
      <c r="Q1535" s="299"/>
      <c r="R1535" s="299"/>
      <c r="S1535" s="299"/>
    </row>
    <row r="1536" spans="1:19" ht="13.5" customHeight="1" x14ac:dyDescent="0.2">
      <c r="A1536" s="302" t="str">
        <f>IF(B1536="","",ROW()-ROW($A$3)+'Diário 1º PA'!$P$1)</f>
        <v/>
      </c>
      <c r="B1536" s="303"/>
      <c r="C1536" s="304"/>
      <c r="D1536" s="305"/>
      <c r="E1536" s="306"/>
      <c r="F1536" s="307"/>
      <c r="G1536" s="305"/>
      <c r="H1536" s="305"/>
      <c r="I1536" s="306"/>
      <c r="J1536" s="308" t="str">
        <f t="shared" si="6"/>
        <v/>
      </c>
      <c r="K1536" s="308"/>
      <c r="L1536" s="309"/>
      <c r="M1536" s="308"/>
      <c r="N1536" s="303"/>
      <c r="O1536" s="305"/>
      <c r="P1536" s="305"/>
      <c r="Q1536" s="299"/>
      <c r="R1536" s="299"/>
      <c r="S1536" s="299"/>
    </row>
    <row r="1537" spans="1:19" ht="13.5" customHeight="1" x14ac:dyDescent="0.2">
      <c r="A1537" s="302" t="str">
        <f>IF(B1537="","",ROW()-ROW($A$3)+'Diário 1º PA'!$P$1)</f>
        <v/>
      </c>
      <c r="B1537" s="303"/>
      <c r="C1537" s="304"/>
      <c r="D1537" s="305"/>
      <c r="E1537" s="306"/>
      <c r="F1537" s="307"/>
      <c r="G1537" s="305"/>
      <c r="H1537" s="305"/>
      <c r="I1537" s="306"/>
      <c r="J1537" s="308" t="str">
        <f t="shared" si="6"/>
        <v/>
      </c>
      <c r="K1537" s="308"/>
      <c r="L1537" s="309"/>
      <c r="M1537" s="308"/>
      <c r="N1537" s="303"/>
      <c r="O1537" s="305"/>
      <c r="P1537" s="305"/>
      <c r="Q1537" s="299"/>
      <c r="R1537" s="299"/>
      <c r="S1537" s="299"/>
    </row>
    <row r="1538" spans="1:19" ht="13.5" customHeight="1" x14ac:dyDescent="0.2">
      <c r="A1538" s="302" t="str">
        <f>IF(B1538="","",ROW()-ROW($A$3)+'Diário 1º PA'!$P$1)</f>
        <v/>
      </c>
      <c r="B1538" s="303"/>
      <c r="C1538" s="304"/>
      <c r="D1538" s="305"/>
      <c r="E1538" s="306"/>
      <c r="F1538" s="307"/>
      <c r="G1538" s="305"/>
      <c r="H1538" s="305"/>
      <c r="I1538" s="306"/>
      <c r="J1538" s="308" t="str">
        <f t="shared" si="6"/>
        <v/>
      </c>
      <c r="K1538" s="308"/>
      <c r="L1538" s="309"/>
      <c r="M1538" s="308"/>
      <c r="N1538" s="303"/>
      <c r="O1538" s="305"/>
      <c r="P1538" s="305"/>
      <c r="Q1538" s="299"/>
      <c r="R1538" s="299"/>
      <c r="S1538" s="299"/>
    </row>
    <row r="1539" spans="1:19" ht="13.5" customHeight="1" x14ac:dyDescent="0.2">
      <c r="A1539" s="302" t="str">
        <f>IF(B1539="","",ROW()-ROW($A$3)+'Diário 1º PA'!$P$1)</f>
        <v/>
      </c>
      <c r="B1539" s="303"/>
      <c r="C1539" s="304"/>
      <c r="D1539" s="305"/>
      <c r="E1539" s="306"/>
      <c r="F1539" s="307"/>
      <c r="G1539" s="305"/>
      <c r="H1539" s="305"/>
      <c r="I1539" s="306"/>
      <c r="J1539" s="308" t="str">
        <f t="shared" si="6"/>
        <v/>
      </c>
      <c r="K1539" s="308"/>
      <c r="L1539" s="309"/>
      <c r="M1539" s="308"/>
      <c r="N1539" s="303"/>
      <c r="O1539" s="305"/>
      <c r="P1539" s="305"/>
      <c r="Q1539" s="299"/>
      <c r="R1539" s="299"/>
      <c r="S1539" s="299"/>
    </row>
    <row r="1540" spans="1:19" ht="13.5" customHeight="1" x14ac:dyDescent="0.2">
      <c r="A1540" s="302" t="str">
        <f>IF(B1540="","",ROW()-ROW($A$3)+'Diário 1º PA'!$P$1)</f>
        <v/>
      </c>
      <c r="B1540" s="303"/>
      <c r="C1540" s="304"/>
      <c r="D1540" s="305"/>
      <c r="E1540" s="306"/>
      <c r="F1540" s="307"/>
      <c r="G1540" s="305"/>
      <c r="H1540" s="305"/>
      <c r="I1540" s="306"/>
      <c r="J1540" s="308" t="str">
        <f t="shared" si="6"/>
        <v/>
      </c>
      <c r="K1540" s="308"/>
      <c r="L1540" s="309"/>
      <c r="M1540" s="308"/>
      <c r="N1540" s="303"/>
      <c r="O1540" s="305"/>
      <c r="P1540" s="305"/>
      <c r="Q1540" s="299"/>
      <c r="R1540" s="299"/>
      <c r="S1540" s="299"/>
    </row>
    <row r="1541" spans="1:19" ht="13.5" customHeight="1" x14ac:dyDescent="0.2">
      <c r="A1541" s="302" t="str">
        <f>IF(B1541="","",ROW()-ROW($A$3)+'Diário 1º PA'!$P$1)</f>
        <v/>
      </c>
      <c r="B1541" s="303"/>
      <c r="C1541" s="304"/>
      <c r="D1541" s="305"/>
      <c r="E1541" s="306"/>
      <c r="F1541" s="307"/>
      <c r="G1541" s="305"/>
      <c r="H1541" s="305"/>
      <c r="I1541" s="306"/>
      <c r="J1541" s="308" t="str">
        <f t="shared" si="6"/>
        <v/>
      </c>
      <c r="K1541" s="308"/>
      <c r="L1541" s="309"/>
      <c r="M1541" s="308"/>
      <c r="N1541" s="303"/>
      <c r="O1541" s="305"/>
      <c r="P1541" s="305"/>
      <c r="Q1541" s="299"/>
      <c r="R1541" s="299"/>
      <c r="S1541" s="299"/>
    </row>
    <row r="1542" spans="1:19" ht="13.5" customHeight="1" x14ac:dyDescent="0.2">
      <c r="A1542" s="302" t="str">
        <f>IF(B1542="","",ROW()-ROW($A$3)+'Diário 1º PA'!$P$1)</f>
        <v/>
      </c>
      <c r="B1542" s="303"/>
      <c r="C1542" s="304"/>
      <c r="D1542" s="305"/>
      <c r="E1542" s="306"/>
      <c r="F1542" s="307"/>
      <c r="G1542" s="305"/>
      <c r="H1542" s="305"/>
      <c r="I1542" s="306"/>
      <c r="J1542" s="308" t="str">
        <f t="shared" si="6"/>
        <v/>
      </c>
      <c r="K1542" s="308"/>
      <c r="L1542" s="309"/>
      <c r="M1542" s="308"/>
      <c r="N1542" s="303"/>
      <c r="O1542" s="305"/>
      <c r="P1542" s="305"/>
      <c r="Q1542" s="299"/>
      <c r="R1542" s="299"/>
      <c r="S1542" s="299"/>
    </row>
    <row r="1543" spans="1:19" ht="13.5" customHeight="1" x14ac:dyDescent="0.2">
      <c r="A1543" s="302" t="str">
        <f>IF(B1543="","",ROW()-ROW($A$3)+'Diário 1º PA'!$P$1)</f>
        <v/>
      </c>
      <c r="B1543" s="303"/>
      <c r="C1543" s="304"/>
      <c r="D1543" s="305"/>
      <c r="E1543" s="306"/>
      <c r="F1543" s="307"/>
      <c r="G1543" s="305"/>
      <c r="H1543" s="305"/>
      <c r="I1543" s="306"/>
      <c r="J1543" s="308" t="str">
        <f t="shared" si="6"/>
        <v/>
      </c>
      <c r="K1543" s="308"/>
      <c r="L1543" s="309"/>
      <c r="M1543" s="308"/>
      <c r="N1543" s="303"/>
      <c r="O1543" s="305"/>
      <c r="P1543" s="305"/>
      <c r="Q1543" s="299"/>
      <c r="R1543" s="299"/>
      <c r="S1543" s="299"/>
    </row>
    <row r="1544" spans="1:19" ht="13.5" customHeight="1" x14ac:dyDescent="0.2">
      <c r="A1544" s="302" t="str">
        <f>IF(B1544="","",ROW()-ROW($A$3)+'Diário 1º PA'!$P$1)</f>
        <v/>
      </c>
      <c r="B1544" s="303"/>
      <c r="C1544" s="304"/>
      <c r="D1544" s="305"/>
      <c r="E1544" s="306"/>
      <c r="F1544" s="307"/>
      <c r="G1544" s="305"/>
      <c r="H1544" s="305"/>
      <c r="I1544" s="306"/>
      <c r="J1544" s="308" t="str">
        <f t="shared" si="6"/>
        <v/>
      </c>
      <c r="K1544" s="308"/>
      <c r="L1544" s="309"/>
      <c r="M1544" s="308"/>
      <c r="N1544" s="303"/>
      <c r="O1544" s="305"/>
      <c r="P1544" s="305"/>
      <c r="Q1544" s="299"/>
      <c r="R1544" s="299"/>
      <c r="S1544" s="299"/>
    </row>
    <row r="1545" spans="1:19" ht="13.5" customHeight="1" x14ac:dyDescent="0.2">
      <c r="A1545" s="302" t="str">
        <f>IF(B1545="","",ROW()-ROW($A$3)+'Diário 1º PA'!$P$1)</f>
        <v/>
      </c>
      <c r="B1545" s="303"/>
      <c r="C1545" s="304"/>
      <c r="D1545" s="305"/>
      <c r="E1545" s="306"/>
      <c r="F1545" s="307"/>
      <c r="G1545" s="305"/>
      <c r="H1545" s="305"/>
      <c r="I1545" s="306"/>
      <c r="J1545" s="308" t="str">
        <f t="shared" si="6"/>
        <v/>
      </c>
      <c r="K1545" s="308"/>
      <c r="L1545" s="309"/>
      <c r="M1545" s="308"/>
      <c r="N1545" s="303"/>
      <c r="O1545" s="305"/>
      <c r="P1545" s="305"/>
      <c r="Q1545" s="299"/>
      <c r="R1545" s="299"/>
      <c r="S1545" s="299"/>
    </row>
    <row r="1546" spans="1:19" ht="13.5" customHeight="1" x14ac:dyDescent="0.2">
      <c r="A1546" s="302" t="str">
        <f>IF(B1546="","",ROW()-ROW($A$3)+'Diário 1º PA'!$P$1)</f>
        <v/>
      </c>
      <c r="B1546" s="303"/>
      <c r="C1546" s="304"/>
      <c r="D1546" s="305"/>
      <c r="E1546" s="306"/>
      <c r="F1546" s="307"/>
      <c r="G1546" s="305"/>
      <c r="H1546" s="305"/>
      <c r="I1546" s="306"/>
      <c r="J1546" s="308" t="str">
        <f t="shared" si="6"/>
        <v/>
      </c>
      <c r="K1546" s="308"/>
      <c r="L1546" s="309"/>
      <c r="M1546" s="308"/>
      <c r="N1546" s="303"/>
      <c r="O1546" s="305"/>
      <c r="P1546" s="305"/>
      <c r="Q1546" s="299"/>
      <c r="R1546" s="299"/>
      <c r="S1546" s="299"/>
    </row>
    <row r="1547" spans="1:19" ht="13.5" customHeight="1" x14ac:dyDescent="0.2">
      <c r="A1547" s="302" t="str">
        <f>IF(B1547="","",ROW()-ROW($A$3)+'Diário 1º PA'!$P$1)</f>
        <v/>
      </c>
      <c r="B1547" s="303"/>
      <c r="C1547" s="304"/>
      <c r="D1547" s="305"/>
      <c r="E1547" s="306"/>
      <c r="F1547" s="307"/>
      <c r="G1547" s="305"/>
      <c r="H1547" s="305"/>
      <c r="I1547" s="306"/>
      <c r="J1547" s="308" t="str">
        <f t="shared" si="6"/>
        <v/>
      </c>
      <c r="K1547" s="308"/>
      <c r="L1547" s="309"/>
      <c r="M1547" s="308"/>
      <c r="N1547" s="303"/>
      <c r="O1547" s="305"/>
      <c r="P1547" s="305"/>
      <c r="Q1547" s="299"/>
      <c r="R1547" s="299"/>
      <c r="S1547" s="299"/>
    </row>
    <row r="1548" spans="1:19" ht="13.5" customHeight="1" x14ac:dyDescent="0.2">
      <c r="A1548" s="302" t="str">
        <f>IF(B1548="","",ROW()-ROW($A$3)+'Diário 1º PA'!$P$1)</f>
        <v/>
      </c>
      <c r="B1548" s="303"/>
      <c r="C1548" s="304"/>
      <c r="D1548" s="305"/>
      <c r="E1548" s="306"/>
      <c r="F1548" s="307"/>
      <c r="G1548" s="305"/>
      <c r="H1548" s="305"/>
      <c r="I1548" s="306"/>
      <c r="J1548" s="308" t="str">
        <f t="shared" si="6"/>
        <v/>
      </c>
      <c r="K1548" s="308"/>
      <c r="L1548" s="309"/>
      <c r="M1548" s="308"/>
      <c r="N1548" s="303"/>
      <c r="O1548" s="305"/>
      <c r="P1548" s="305"/>
      <c r="Q1548" s="299"/>
      <c r="R1548" s="299"/>
      <c r="S1548" s="299"/>
    </row>
    <row r="1549" spans="1:19" ht="13.5" customHeight="1" x14ac:dyDescent="0.2">
      <c r="A1549" s="302" t="str">
        <f>IF(B1549="","",ROW()-ROW($A$3)+'Diário 1º PA'!$P$1)</f>
        <v/>
      </c>
      <c r="B1549" s="303"/>
      <c r="C1549" s="304"/>
      <c r="D1549" s="305"/>
      <c r="E1549" s="306"/>
      <c r="F1549" s="307"/>
      <c r="G1549" s="305"/>
      <c r="H1549" s="305"/>
      <c r="I1549" s="306"/>
      <c r="J1549" s="308" t="str">
        <f t="shared" si="6"/>
        <v/>
      </c>
      <c r="K1549" s="308"/>
      <c r="L1549" s="309"/>
      <c r="M1549" s="308"/>
      <c r="N1549" s="303"/>
      <c r="O1549" s="305"/>
      <c r="P1549" s="305"/>
      <c r="Q1549" s="299"/>
      <c r="R1549" s="299"/>
      <c r="S1549" s="299"/>
    </row>
    <row r="1550" spans="1:19" ht="13.5" customHeight="1" x14ac:dyDescent="0.2">
      <c r="A1550" s="302" t="str">
        <f>IF(B1550="","",ROW()-ROW($A$3)+'Diário 1º PA'!$P$1)</f>
        <v/>
      </c>
      <c r="B1550" s="303"/>
      <c r="C1550" s="304"/>
      <c r="D1550" s="305"/>
      <c r="E1550" s="306"/>
      <c r="F1550" s="307"/>
      <c r="G1550" s="305"/>
      <c r="H1550" s="305"/>
      <c r="I1550" s="306"/>
      <c r="J1550" s="308" t="str">
        <f t="shared" si="6"/>
        <v/>
      </c>
      <c r="K1550" s="308"/>
      <c r="L1550" s="309"/>
      <c r="M1550" s="308"/>
      <c r="N1550" s="303"/>
      <c r="O1550" s="305"/>
      <c r="P1550" s="305"/>
      <c r="Q1550" s="299"/>
      <c r="R1550" s="299"/>
      <c r="S1550" s="299"/>
    </row>
    <row r="1551" spans="1:19" ht="13.5" customHeight="1" x14ac:dyDescent="0.2">
      <c r="A1551" s="302" t="str">
        <f>IF(B1551="","",ROW()-ROW($A$3)+'Diário 1º PA'!$P$1)</f>
        <v/>
      </c>
      <c r="B1551" s="303"/>
      <c r="C1551" s="304"/>
      <c r="D1551" s="305"/>
      <c r="E1551" s="306"/>
      <c r="F1551" s="307"/>
      <c r="G1551" s="305"/>
      <c r="H1551" s="305"/>
      <c r="I1551" s="306"/>
      <c r="J1551" s="308" t="str">
        <f t="shared" si="6"/>
        <v/>
      </c>
      <c r="K1551" s="308"/>
      <c r="L1551" s="309"/>
      <c r="M1551" s="308"/>
      <c r="N1551" s="303"/>
      <c r="O1551" s="305"/>
      <c r="P1551" s="305"/>
      <c r="Q1551" s="299"/>
      <c r="R1551" s="299"/>
      <c r="S1551" s="299"/>
    </row>
    <row r="1552" spans="1:19" ht="13.5" customHeight="1" x14ac:dyDescent="0.2">
      <c r="A1552" s="302" t="str">
        <f>IF(B1552="","",ROW()-ROW($A$3)+'Diário 1º PA'!$P$1)</f>
        <v/>
      </c>
      <c r="B1552" s="303"/>
      <c r="C1552" s="304"/>
      <c r="D1552" s="305"/>
      <c r="E1552" s="306"/>
      <c r="F1552" s="307"/>
      <c r="G1552" s="305"/>
      <c r="H1552" s="305"/>
      <c r="I1552" s="306"/>
      <c r="J1552" s="308" t="str">
        <f t="shared" si="6"/>
        <v/>
      </c>
      <c r="K1552" s="308"/>
      <c r="L1552" s="309"/>
      <c r="M1552" s="308"/>
      <c r="N1552" s="303"/>
      <c r="O1552" s="305"/>
      <c r="P1552" s="305"/>
      <c r="Q1552" s="299"/>
      <c r="R1552" s="299"/>
      <c r="S1552" s="299"/>
    </row>
    <row r="1553" spans="1:19" ht="13.5" customHeight="1" x14ac:dyDescent="0.2">
      <c r="A1553" s="302" t="str">
        <f>IF(B1553="","",ROW()-ROW($A$3)+'Diário 1º PA'!$P$1)</f>
        <v/>
      </c>
      <c r="B1553" s="303"/>
      <c r="C1553" s="304"/>
      <c r="D1553" s="305"/>
      <c r="E1553" s="306"/>
      <c r="F1553" s="307"/>
      <c r="G1553" s="305"/>
      <c r="H1553" s="305"/>
      <c r="I1553" s="306"/>
      <c r="J1553" s="308" t="str">
        <f t="shared" si="6"/>
        <v/>
      </c>
      <c r="K1553" s="308"/>
      <c r="L1553" s="309"/>
      <c r="M1553" s="308"/>
      <c r="N1553" s="303"/>
      <c r="O1553" s="305"/>
      <c r="P1553" s="305"/>
      <c r="Q1553" s="299"/>
      <c r="R1553" s="299"/>
      <c r="S1553" s="299"/>
    </row>
    <row r="1554" spans="1:19" ht="13.5" customHeight="1" x14ac:dyDescent="0.2">
      <c r="A1554" s="302" t="str">
        <f>IF(B1554="","",ROW()-ROW($A$3)+'Diário 1º PA'!$P$1)</f>
        <v/>
      </c>
      <c r="B1554" s="303"/>
      <c r="C1554" s="304"/>
      <c r="D1554" s="305"/>
      <c r="E1554" s="306"/>
      <c r="F1554" s="307"/>
      <c r="G1554" s="305"/>
      <c r="H1554" s="305"/>
      <c r="I1554" s="306"/>
      <c r="J1554" s="308" t="str">
        <f t="shared" si="6"/>
        <v/>
      </c>
      <c r="K1554" s="308"/>
      <c r="L1554" s="309"/>
      <c r="M1554" s="308"/>
      <c r="N1554" s="303"/>
      <c r="O1554" s="305"/>
      <c r="P1554" s="305"/>
      <c r="Q1554" s="299"/>
      <c r="R1554" s="299"/>
      <c r="S1554" s="299"/>
    </row>
    <row r="1555" spans="1:19" ht="13.5" customHeight="1" x14ac:dyDescent="0.2">
      <c r="A1555" s="302" t="str">
        <f>IF(B1555="","",ROW()-ROW($A$3)+'Diário 1º PA'!$P$1)</f>
        <v/>
      </c>
      <c r="B1555" s="303"/>
      <c r="C1555" s="304"/>
      <c r="D1555" s="305"/>
      <c r="E1555" s="306"/>
      <c r="F1555" s="307"/>
      <c r="G1555" s="305"/>
      <c r="H1555" s="305"/>
      <c r="I1555" s="306"/>
      <c r="J1555" s="308" t="str">
        <f t="shared" si="6"/>
        <v/>
      </c>
      <c r="K1555" s="308"/>
      <c r="L1555" s="309"/>
      <c r="M1555" s="308"/>
      <c r="N1555" s="303"/>
      <c r="O1555" s="305"/>
      <c r="P1555" s="305"/>
      <c r="Q1555" s="299"/>
      <c r="R1555" s="299"/>
      <c r="S1555" s="299"/>
    </row>
    <row r="1556" spans="1:19" ht="13.5" customHeight="1" x14ac:dyDescent="0.2">
      <c r="A1556" s="302" t="str">
        <f>IF(B1556="","",ROW()-ROW($A$3)+'Diário 1º PA'!$P$1)</f>
        <v/>
      </c>
      <c r="B1556" s="303"/>
      <c r="C1556" s="304"/>
      <c r="D1556" s="305"/>
      <c r="E1556" s="306"/>
      <c r="F1556" s="307"/>
      <c r="G1556" s="305"/>
      <c r="H1556" s="305"/>
      <c r="I1556" s="306"/>
      <c r="J1556" s="308" t="str">
        <f t="shared" si="6"/>
        <v/>
      </c>
      <c r="K1556" s="308"/>
      <c r="L1556" s="309"/>
      <c r="M1556" s="308"/>
      <c r="N1556" s="303"/>
      <c r="O1556" s="305"/>
      <c r="P1556" s="305"/>
      <c r="Q1556" s="299"/>
      <c r="R1556" s="299"/>
      <c r="S1556" s="299"/>
    </row>
    <row r="1557" spans="1:19" ht="13.5" customHeight="1" x14ac:dyDescent="0.2">
      <c r="A1557" s="302" t="str">
        <f>IF(B1557="","",ROW()-ROW($A$3)+'Diário 1º PA'!$P$1)</f>
        <v/>
      </c>
      <c r="B1557" s="303"/>
      <c r="C1557" s="304"/>
      <c r="D1557" s="305"/>
      <c r="E1557" s="306"/>
      <c r="F1557" s="307"/>
      <c r="G1557" s="305"/>
      <c r="H1557" s="305"/>
      <c r="I1557" s="306"/>
      <c r="J1557" s="308" t="str">
        <f t="shared" si="6"/>
        <v/>
      </c>
      <c r="K1557" s="308"/>
      <c r="L1557" s="309"/>
      <c r="M1557" s="308"/>
      <c r="N1557" s="303"/>
      <c r="O1557" s="305"/>
      <c r="P1557" s="305"/>
      <c r="Q1557" s="299"/>
      <c r="R1557" s="299"/>
      <c r="S1557" s="299"/>
    </row>
    <row r="1558" spans="1:19" ht="13.5" customHeight="1" x14ac:dyDescent="0.2">
      <c r="A1558" s="302" t="str">
        <f>IF(B1558="","",ROW()-ROW($A$3)+'Diário 1º PA'!$P$1)</f>
        <v/>
      </c>
      <c r="B1558" s="303"/>
      <c r="C1558" s="304"/>
      <c r="D1558" s="305"/>
      <c r="E1558" s="306"/>
      <c r="F1558" s="307"/>
      <c r="G1558" s="305"/>
      <c r="H1558" s="305"/>
      <c r="I1558" s="306"/>
      <c r="J1558" s="308" t="str">
        <f t="shared" si="6"/>
        <v/>
      </c>
      <c r="K1558" s="308"/>
      <c r="L1558" s="309"/>
      <c r="M1558" s="308"/>
      <c r="N1558" s="303"/>
      <c r="O1558" s="305"/>
      <c r="P1558" s="305"/>
      <c r="Q1558" s="299"/>
      <c r="R1558" s="299"/>
      <c r="S1558" s="299"/>
    </row>
    <row r="1559" spans="1:19" ht="13.5" customHeight="1" x14ac:dyDescent="0.2">
      <c r="A1559" s="302" t="str">
        <f>IF(B1559="","",ROW()-ROW($A$3)+'Diário 1º PA'!$P$1)</f>
        <v/>
      </c>
      <c r="B1559" s="303"/>
      <c r="C1559" s="304"/>
      <c r="D1559" s="305"/>
      <c r="E1559" s="306"/>
      <c r="F1559" s="307"/>
      <c r="G1559" s="305"/>
      <c r="H1559" s="305"/>
      <c r="I1559" s="306"/>
      <c r="J1559" s="308" t="str">
        <f t="shared" si="6"/>
        <v/>
      </c>
      <c r="K1559" s="308"/>
      <c r="L1559" s="309"/>
      <c r="M1559" s="308"/>
      <c r="N1559" s="303"/>
      <c r="O1559" s="305"/>
      <c r="P1559" s="305"/>
      <c r="Q1559" s="299"/>
      <c r="R1559" s="299"/>
      <c r="S1559" s="299"/>
    </row>
    <row r="1560" spans="1:19" ht="13.5" customHeight="1" x14ac:dyDescent="0.2">
      <c r="A1560" s="302" t="str">
        <f>IF(B1560="","",ROW()-ROW($A$3)+'Diário 1º PA'!$P$1)</f>
        <v/>
      </c>
      <c r="B1560" s="303"/>
      <c r="C1560" s="304"/>
      <c r="D1560" s="305"/>
      <c r="E1560" s="306"/>
      <c r="F1560" s="307"/>
      <c r="G1560" s="305"/>
      <c r="H1560" s="305"/>
      <c r="I1560" s="306"/>
      <c r="J1560" s="308" t="str">
        <f t="shared" si="6"/>
        <v/>
      </c>
      <c r="K1560" s="308"/>
      <c r="L1560" s="309"/>
      <c r="M1560" s="308"/>
      <c r="N1560" s="303"/>
      <c r="O1560" s="305"/>
      <c r="P1560" s="305"/>
      <c r="Q1560" s="299"/>
      <c r="R1560" s="299"/>
      <c r="S1560" s="299"/>
    </row>
    <row r="1561" spans="1:19" ht="13.5" customHeight="1" x14ac:dyDescent="0.2">
      <c r="A1561" s="302" t="str">
        <f>IF(B1561="","",ROW()-ROW($A$3)+'Diário 1º PA'!$P$1)</f>
        <v/>
      </c>
      <c r="B1561" s="303"/>
      <c r="C1561" s="304"/>
      <c r="D1561" s="305"/>
      <c r="E1561" s="306"/>
      <c r="F1561" s="307"/>
      <c r="G1561" s="305"/>
      <c r="H1561" s="305"/>
      <c r="I1561" s="306"/>
      <c r="J1561" s="308" t="str">
        <f t="shared" si="6"/>
        <v/>
      </c>
      <c r="K1561" s="308"/>
      <c r="L1561" s="309"/>
      <c r="M1561" s="308"/>
      <c r="N1561" s="303"/>
      <c r="O1561" s="305"/>
      <c r="P1561" s="305"/>
      <c r="Q1561" s="299"/>
      <c r="R1561" s="299"/>
      <c r="S1561" s="299"/>
    </row>
    <row r="1562" spans="1:19" ht="13.5" customHeight="1" x14ac:dyDescent="0.2">
      <c r="A1562" s="302" t="str">
        <f>IF(B1562="","",ROW()-ROW($A$3)+'Diário 1º PA'!$P$1)</f>
        <v/>
      </c>
      <c r="B1562" s="303"/>
      <c r="C1562" s="304"/>
      <c r="D1562" s="305"/>
      <c r="E1562" s="306"/>
      <c r="F1562" s="307"/>
      <c r="G1562" s="305"/>
      <c r="H1562" s="305"/>
      <c r="I1562" s="306"/>
      <c r="J1562" s="308" t="str">
        <f t="shared" si="6"/>
        <v/>
      </c>
      <c r="K1562" s="308"/>
      <c r="L1562" s="309"/>
      <c r="M1562" s="308"/>
      <c r="N1562" s="303"/>
      <c r="O1562" s="305"/>
      <c r="P1562" s="305"/>
      <c r="Q1562" s="299"/>
      <c r="R1562" s="299"/>
      <c r="S1562" s="299"/>
    </row>
    <row r="1563" spans="1:19" ht="13.5" customHeight="1" x14ac:dyDescent="0.2">
      <c r="A1563" s="302" t="str">
        <f>IF(B1563="","",ROW()-ROW($A$3)+'Diário 1º PA'!$P$1)</f>
        <v/>
      </c>
      <c r="B1563" s="303"/>
      <c r="C1563" s="304"/>
      <c r="D1563" s="305"/>
      <c r="E1563" s="306"/>
      <c r="F1563" s="307"/>
      <c r="G1563" s="305"/>
      <c r="H1563" s="305"/>
      <c r="I1563" s="306"/>
      <c r="J1563" s="308" t="str">
        <f t="shared" si="6"/>
        <v/>
      </c>
      <c r="K1563" s="308"/>
      <c r="L1563" s="309"/>
      <c r="M1563" s="308"/>
      <c r="N1563" s="303"/>
      <c r="O1563" s="305"/>
      <c r="P1563" s="305"/>
      <c r="Q1563" s="299"/>
      <c r="R1563" s="299"/>
      <c r="S1563" s="299"/>
    </row>
    <row r="1564" spans="1:19" ht="13.5" customHeight="1" x14ac:dyDescent="0.2">
      <c r="A1564" s="302" t="str">
        <f>IF(B1564="","",ROW()-ROW($A$3)+'Diário 1º PA'!$P$1)</f>
        <v/>
      </c>
      <c r="B1564" s="303"/>
      <c r="C1564" s="304"/>
      <c r="D1564" s="305"/>
      <c r="E1564" s="306"/>
      <c r="F1564" s="307"/>
      <c r="G1564" s="305"/>
      <c r="H1564" s="305"/>
      <c r="I1564" s="306"/>
      <c r="J1564" s="308" t="str">
        <f t="shared" si="6"/>
        <v/>
      </c>
      <c r="K1564" s="308"/>
      <c r="L1564" s="309"/>
      <c r="M1564" s="308"/>
      <c r="N1564" s="303"/>
      <c r="O1564" s="305"/>
      <c r="P1564" s="305"/>
      <c r="Q1564" s="299"/>
      <c r="R1564" s="299"/>
      <c r="S1564" s="299"/>
    </row>
    <row r="1565" spans="1:19" ht="13.5" customHeight="1" x14ac:dyDescent="0.2">
      <c r="A1565" s="302" t="str">
        <f>IF(B1565="","",ROW()-ROW($A$3)+'Diário 1º PA'!$P$1)</f>
        <v/>
      </c>
      <c r="B1565" s="303"/>
      <c r="C1565" s="304"/>
      <c r="D1565" s="305"/>
      <c r="E1565" s="306"/>
      <c r="F1565" s="307"/>
      <c r="G1565" s="305"/>
      <c r="H1565" s="305"/>
      <c r="I1565" s="306"/>
      <c r="J1565" s="308" t="str">
        <f t="shared" si="6"/>
        <v/>
      </c>
      <c r="K1565" s="308"/>
      <c r="L1565" s="309"/>
      <c r="M1565" s="308"/>
      <c r="N1565" s="303"/>
      <c r="O1565" s="305"/>
      <c r="P1565" s="305"/>
      <c r="Q1565" s="299"/>
      <c r="R1565" s="299"/>
      <c r="S1565" s="299"/>
    </row>
    <row r="1566" spans="1:19" ht="13.5" customHeight="1" x14ac:dyDescent="0.2">
      <c r="A1566" s="302" t="str">
        <f>IF(B1566="","",ROW()-ROW($A$3)+'Diário 1º PA'!$P$1)</f>
        <v/>
      </c>
      <c r="B1566" s="303"/>
      <c r="C1566" s="304"/>
      <c r="D1566" s="305"/>
      <c r="E1566" s="306"/>
      <c r="F1566" s="307"/>
      <c r="G1566" s="305"/>
      <c r="H1566" s="305"/>
      <c r="I1566" s="306"/>
      <c r="J1566" s="308" t="str">
        <f t="shared" si="6"/>
        <v/>
      </c>
      <c r="K1566" s="308"/>
      <c r="L1566" s="309"/>
      <c r="M1566" s="308"/>
      <c r="N1566" s="303"/>
      <c r="O1566" s="305"/>
      <c r="P1566" s="305"/>
      <c r="Q1566" s="299"/>
      <c r="R1566" s="299"/>
      <c r="S1566" s="299"/>
    </row>
    <row r="1567" spans="1:19" ht="13.5" customHeight="1" x14ac:dyDescent="0.2">
      <c r="A1567" s="302" t="str">
        <f>IF(B1567="","",ROW()-ROW($A$3)+'Diário 1º PA'!$P$1)</f>
        <v/>
      </c>
      <c r="B1567" s="303"/>
      <c r="C1567" s="304"/>
      <c r="D1567" s="305"/>
      <c r="E1567" s="306"/>
      <c r="F1567" s="307"/>
      <c r="G1567" s="305"/>
      <c r="H1567" s="305"/>
      <c r="I1567" s="306"/>
      <c r="J1567" s="308" t="str">
        <f t="shared" si="6"/>
        <v/>
      </c>
      <c r="K1567" s="308"/>
      <c r="L1567" s="309"/>
      <c r="M1567" s="308"/>
      <c r="N1567" s="303"/>
      <c r="O1567" s="305"/>
      <c r="P1567" s="305"/>
      <c r="Q1567" s="299"/>
      <c r="R1567" s="299"/>
      <c r="S1567" s="299"/>
    </row>
    <row r="1568" spans="1:19" ht="13.5" customHeight="1" x14ac:dyDescent="0.2">
      <c r="A1568" s="302" t="str">
        <f>IF(B1568="","",ROW()-ROW($A$3)+'Diário 1º PA'!$P$1)</f>
        <v/>
      </c>
      <c r="B1568" s="303"/>
      <c r="C1568" s="304"/>
      <c r="D1568" s="305"/>
      <c r="E1568" s="306"/>
      <c r="F1568" s="307"/>
      <c r="G1568" s="305"/>
      <c r="H1568" s="305"/>
      <c r="I1568" s="306"/>
      <c r="J1568" s="308" t="str">
        <f t="shared" si="6"/>
        <v/>
      </c>
      <c r="K1568" s="308"/>
      <c r="L1568" s="309"/>
      <c r="M1568" s="308"/>
      <c r="N1568" s="303"/>
      <c r="O1568" s="305"/>
      <c r="P1568" s="305"/>
      <c r="Q1568" s="299"/>
      <c r="R1568" s="299"/>
      <c r="S1568" s="299"/>
    </row>
    <row r="1569" spans="1:19" ht="13.5" customHeight="1" x14ac:dyDescent="0.2">
      <c r="A1569" s="302" t="str">
        <f>IF(B1569="","",ROW()-ROW($A$3)+'Diário 1º PA'!$P$1)</f>
        <v/>
      </c>
      <c r="B1569" s="303"/>
      <c r="C1569" s="304"/>
      <c r="D1569" s="305"/>
      <c r="E1569" s="306"/>
      <c r="F1569" s="307"/>
      <c r="G1569" s="305"/>
      <c r="H1569" s="305"/>
      <c r="I1569" s="306"/>
      <c r="J1569" s="308" t="str">
        <f t="shared" si="6"/>
        <v/>
      </c>
      <c r="K1569" s="308"/>
      <c r="L1569" s="309"/>
      <c r="M1569" s="308"/>
      <c r="N1569" s="303"/>
      <c r="O1569" s="305"/>
      <c r="P1569" s="305"/>
      <c r="Q1569" s="299"/>
      <c r="R1569" s="299"/>
      <c r="S1569" s="299"/>
    </row>
    <row r="1570" spans="1:19" ht="13.5" customHeight="1" x14ac:dyDescent="0.2">
      <c r="A1570" s="302" t="str">
        <f>IF(B1570="","",ROW()-ROW($A$3)+'Diário 1º PA'!$P$1)</f>
        <v/>
      </c>
      <c r="B1570" s="303"/>
      <c r="C1570" s="304"/>
      <c r="D1570" s="305"/>
      <c r="E1570" s="306"/>
      <c r="F1570" s="307"/>
      <c r="G1570" s="305"/>
      <c r="H1570" s="305"/>
      <c r="I1570" s="306"/>
      <c r="J1570" s="308" t="str">
        <f t="shared" si="6"/>
        <v/>
      </c>
      <c r="K1570" s="308"/>
      <c r="L1570" s="309"/>
      <c r="M1570" s="308"/>
      <c r="N1570" s="303"/>
      <c r="O1570" s="305"/>
      <c r="P1570" s="305"/>
      <c r="Q1570" s="299"/>
      <c r="R1570" s="299"/>
      <c r="S1570" s="299"/>
    </row>
    <row r="1571" spans="1:19" ht="13.5" customHeight="1" x14ac:dyDescent="0.2">
      <c r="A1571" s="302" t="str">
        <f>IF(B1571="","",ROW()-ROW($A$3)+'Diário 1º PA'!$P$1)</f>
        <v/>
      </c>
      <c r="B1571" s="303"/>
      <c r="C1571" s="304"/>
      <c r="D1571" s="305"/>
      <c r="E1571" s="306"/>
      <c r="F1571" s="307"/>
      <c r="G1571" s="305"/>
      <c r="H1571" s="305"/>
      <c r="I1571" s="306"/>
      <c r="J1571" s="308" t="str">
        <f t="shared" si="6"/>
        <v/>
      </c>
      <c r="K1571" s="308"/>
      <c r="L1571" s="309"/>
      <c r="M1571" s="308"/>
      <c r="N1571" s="303"/>
      <c r="O1571" s="305"/>
      <c r="P1571" s="305"/>
      <c r="Q1571" s="299"/>
      <c r="R1571" s="299"/>
      <c r="S1571" s="299"/>
    </row>
    <row r="1572" spans="1:19" ht="13.5" customHeight="1" x14ac:dyDescent="0.2">
      <c r="A1572" s="302" t="str">
        <f>IF(B1572="","",ROW()-ROW($A$3)+'Diário 1º PA'!$P$1)</f>
        <v/>
      </c>
      <c r="B1572" s="303"/>
      <c r="C1572" s="304"/>
      <c r="D1572" s="305"/>
      <c r="E1572" s="306"/>
      <c r="F1572" s="307"/>
      <c r="G1572" s="305"/>
      <c r="H1572" s="305"/>
      <c r="I1572" s="306"/>
      <c r="J1572" s="308" t="str">
        <f t="shared" si="6"/>
        <v/>
      </c>
      <c r="K1572" s="308"/>
      <c r="L1572" s="309"/>
      <c r="M1572" s="308"/>
      <c r="N1572" s="303"/>
      <c r="O1572" s="305"/>
      <c r="P1572" s="305"/>
      <c r="Q1572" s="299"/>
      <c r="R1572" s="299"/>
      <c r="S1572" s="299"/>
    </row>
    <row r="1573" spans="1:19" ht="13.5" customHeight="1" x14ac:dyDescent="0.2">
      <c r="A1573" s="302" t="str">
        <f>IF(B1573="","",ROW()-ROW($A$3)+'Diário 1º PA'!$P$1)</f>
        <v/>
      </c>
      <c r="B1573" s="303"/>
      <c r="C1573" s="304"/>
      <c r="D1573" s="305"/>
      <c r="E1573" s="306"/>
      <c r="F1573" s="307"/>
      <c r="G1573" s="305"/>
      <c r="H1573" s="305"/>
      <c r="I1573" s="306"/>
      <c r="J1573" s="308" t="str">
        <f t="shared" si="6"/>
        <v/>
      </c>
      <c r="K1573" s="308"/>
      <c r="L1573" s="309"/>
      <c r="M1573" s="308"/>
      <c r="N1573" s="303"/>
      <c r="O1573" s="305"/>
      <c r="P1573" s="305"/>
      <c r="Q1573" s="299"/>
      <c r="R1573" s="299"/>
      <c r="S1573" s="299"/>
    </row>
    <row r="1574" spans="1:19" ht="13.5" customHeight="1" x14ac:dyDescent="0.2">
      <c r="A1574" s="302" t="str">
        <f>IF(B1574="","",ROW()-ROW($A$3)+'Diário 1º PA'!$P$1)</f>
        <v/>
      </c>
      <c r="B1574" s="303"/>
      <c r="C1574" s="304"/>
      <c r="D1574" s="305"/>
      <c r="E1574" s="306"/>
      <c r="F1574" s="307"/>
      <c r="G1574" s="305"/>
      <c r="H1574" s="305"/>
      <c r="I1574" s="306"/>
      <c r="J1574" s="308" t="str">
        <f t="shared" si="6"/>
        <v/>
      </c>
      <c r="K1574" s="308"/>
      <c r="L1574" s="309"/>
      <c r="M1574" s="308"/>
      <c r="N1574" s="303"/>
      <c r="O1574" s="305"/>
      <c r="P1574" s="305"/>
      <c r="Q1574" s="299"/>
      <c r="R1574" s="299"/>
      <c r="S1574" s="299"/>
    </row>
    <row r="1575" spans="1:19" ht="13.5" customHeight="1" x14ac:dyDescent="0.2">
      <c r="A1575" s="302" t="str">
        <f>IF(B1575="","",ROW()-ROW($A$3)+'Diário 1º PA'!$P$1)</f>
        <v/>
      </c>
      <c r="B1575" s="303"/>
      <c r="C1575" s="304"/>
      <c r="D1575" s="305"/>
      <c r="E1575" s="306"/>
      <c r="F1575" s="307"/>
      <c r="G1575" s="305"/>
      <c r="H1575" s="305"/>
      <c r="I1575" s="306"/>
      <c r="J1575" s="308" t="str">
        <f t="shared" si="6"/>
        <v/>
      </c>
      <c r="K1575" s="308"/>
      <c r="L1575" s="309"/>
      <c r="M1575" s="308"/>
      <c r="N1575" s="303"/>
      <c r="O1575" s="305"/>
      <c r="P1575" s="305"/>
      <c r="Q1575" s="299"/>
      <c r="R1575" s="299"/>
      <c r="S1575" s="299"/>
    </row>
    <row r="1576" spans="1:19" ht="13.5" customHeight="1" x14ac:dyDescent="0.2">
      <c r="A1576" s="302" t="str">
        <f>IF(B1576="","",ROW()-ROW($A$3)+'Diário 1º PA'!$P$1)</f>
        <v/>
      </c>
      <c r="B1576" s="303"/>
      <c r="C1576" s="304"/>
      <c r="D1576" s="305"/>
      <c r="E1576" s="306"/>
      <c r="F1576" s="307"/>
      <c r="G1576" s="305"/>
      <c r="H1576" s="305"/>
      <c r="I1576" s="306"/>
      <c r="J1576" s="308" t="str">
        <f t="shared" si="6"/>
        <v/>
      </c>
      <c r="K1576" s="308"/>
      <c r="L1576" s="309"/>
      <c r="M1576" s="308"/>
      <c r="N1576" s="303"/>
      <c r="O1576" s="305"/>
      <c r="P1576" s="305"/>
      <c r="Q1576" s="299"/>
      <c r="R1576" s="299"/>
      <c r="S1576" s="299"/>
    </row>
    <row r="1577" spans="1:19" ht="13.5" customHeight="1" x14ac:dyDescent="0.2">
      <c r="A1577" s="302" t="str">
        <f>IF(B1577="","",ROW()-ROW($A$3)+'Diário 1º PA'!$P$1)</f>
        <v/>
      </c>
      <c r="B1577" s="303"/>
      <c r="C1577" s="304"/>
      <c r="D1577" s="305"/>
      <c r="E1577" s="306"/>
      <c r="F1577" s="307"/>
      <c r="G1577" s="305"/>
      <c r="H1577" s="305"/>
      <c r="I1577" s="306"/>
      <c r="J1577" s="308" t="str">
        <f t="shared" si="6"/>
        <v/>
      </c>
      <c r="K1577" s="308"/>
      <c r="L1577" s="309"/>
      <c r="M1577" s="308"/>
      <c r="N1577" s="303"/>
      <c r="O1577" s="305"/>
      <c r="P1577" s="305"/>
      <c r="Q1577" s="299"/>
      <c r="R1577" s="299"/>
      <c r="S1577" s="299"/>
    </row>
    <row r="1578" spans="1:19" ht="13.5" customHeight="1" x14ac:dyDescent="0.2">
      <c r="A1578" s="302" t="str">
        <f>IF(B1578="","",ROW()-ROW($A$3)+'Diário 1º PA'!$P$1)</f>
        <v/>
      </c>
      <c r="B1578" s="303"/>
      <c r="C1578" s="304"/>
      <c r="D1578" s="305"/>
      <c r="E1578" s="306"/>
      <c r="F1578" s="307"/>
      <c r="G1578" s="305"/>
      <c r="H1578" s="305"/>
      <c r="I1578" s="306"/>
      <c r="J1578" s="308" t="str">
        <f t="shared" si="6"/>
        <v/>
      </c>
      <c r="K1578" s="308"/>
      <c r="L1578" s="309"/>
      <c r="M1578" s="308"/>
      <c r="N1578" s="303"/>
      <c r="O1578" s="305"/>
      <c r="P1578" s="305"/>
      <c r="Q1578" s="299"/>
      <c r="R1578" s="299"/>
      <c r="S1578" s="299"/>
    </row>
    <row r="1579" spans="1:19" ht="13.5" customHeight="1" x14ac:dyDescent="0.2">
      <c r="A1579" s="302" t="str">
        <f>IF(B1579="","",ROW()-ROW($A$3)+'Diário 1º PA'!$P$1)</f>
        <v/>
      </c>
      <c r="B1579" s="303"/>
      <c r="C1579" s="304"/>
      <c r="D1579" s="305"/>
      <c r="E1579" s="306"/>
      <c r="F1579" s="307"/>
      <c r="G1579" s="305"/>
      <c r="H1579" s="305"/>
      <c r="I1579" s="306"/>
      <c r="J1579" s="308" t="str">
        <f t="shared" si="6"/>
        <v/>
      </c>
      <c r="K1579" s="308"/>
      <c r="L1579" s="309"/>
      <c r="M1579" s="308"/>
      <c r="N1579" s="303"/>
      <c r="O1579" s="305"/>
      <c r="P1579" s="305"/>
      <c r="Q1579" s="299"/>
      <c r="R1579" s="299"/>
      <c r="S1579" s="299"/>
    </row>
    <row r="1580" spans="1:19" ht="13.5" customHeight="1" x14ac:dyDescent="0.2">
      <c r="A1580" s="302" t="str">
        <f>IF(B1580="","",ROW()-ROW($A$3)+'Diário 1º PA'!$P$1)</f>
        <v/>
      </c>
      <c r="B1580" s="303"/>
      <c r="C1580" s="304"/>
      <c r="D1580" s="305"/>
      <c r="E1580" s="306"/>
      <c r="F1580" s="307"/>
      <c r="G1580" s="305"/>
      <c r="H1580" s="305"/>
      <c r="I1580" s="306"/>
      <c r="J1580" s="308" t="str">
        <f t="shared" si="6"/>
        <v/>
      </c>
      <c r="K1580" s="308"/>
      <c r="L1580" s="309"/>
      <c r="M1580" s="308"/>
      <c r="N1580" s="303"/>
      <c r="O1580" s="305"/>
      <c r="P1580" s="305"/>
      <c r="Q1580" s="299"/>
      <c r="R1580" s="299"/>
      <c r="S1580" s="299"/>
    </row>
    <row r="1581" spans="1:19" ht="13.5" customHeight="1" x14ac:dyDescent="0.2">
      <c r="A1581" s="302" t="str">
        <f>IF(B1581="","",ROW()-ROW($A$3)+'Diário 1º PA'!$P$1)</f>
        <v/>
      </c>
      <c r="B1581" s="303"/>
      <c r="C1581" s="304"/>
      <c r="D1581" s="305"/>
      <c r="E1581" s="306"/>
      <c r="F1581" s="307"/>
      <c r="G1581" s="305"/>
      <c r="H1581" s="305"/>
      <c r="I1581" s="306"/>
      <c r="J1581" s="308" t="str">
        <f t="shared" si="6"/>
        <v/>
      </c>
      <c r="K1581" s="308"/>
      <c r="L1581" s="309"/>
      <c r="M1581" s="308"/>
      <c r="N1581" s="303"/>
      <c r="O1581" s="305"/>
      <c r="P1581" s="305"/>
      <c r="Q1581" s="299"/>
      <c r="R1581" s="299"/>
      <c r="S1581" s="299"/>
    </row>
    <row r="1582" spans="1:19" ht="13.5" customHeight="1" x14ac:dyDescent="0.2">
      <c r="A1582" s="302" t="str">
        <f>IF(B1582="","",ROW()-ROW($A$3)+'Diário 1º PA'!$P$1)</f>
        <v/>
      </c>
      <c r="B1582" s="303"/>
      <c r="C1582" s="304"/>
      <c r="D1582" s="305"/>
      <c r="E1582" s="306"/>
      <c r="F1582" s="307"/>
      <c r="G1582" s="305"/>
      <c r="H1582" s="305"/>
      <c r="I1582" s="306"/>
      <c r="J1582" s="308" t="str">
        <f t="shared" si="6"/>
        <v/>
      </c>
      <c r="K1582" s="308"/>
      <c r="L1582" s="309"/>
      <c r="M1582" s="308"/>
      <c r="N1582" s="303"/>
      <c r="O1582" s="305"/>
      <c r="P1582" s="305"/>
      <c r="Q1582" s="299"/>
      <c r="R1582" s="299"/>
      <c r="S1582" s="299"/>
    </row>
    <row r="1583" spans="1:19" ht="13.5" customHeight="1" x14ac:dyDescent="0.2">
      <c r="A1583" s="302" t="str">
        <f>IF(B1583="","",ROW()-ROW($A$3)+'Diário 1º PA'!$P$1)</f>
        <v/>
      </c>
      <c r="B1583" s="303"/>
      <c r="C1583" s="304"/>
      <c r="D1583" s="305"/>
      <c r="E1583" s="306"/>
      <c r="F1583" s="307"/>
      <c r="G1583" s="305"/>
      <c r="H1583" s="305"/>
      <c r="I1583" s="306"/>
      <c r="J1583" s="308" t="str">
        <f t="shared" si="6"/>
        <v/>
      </c>
      <c r="K1583" s="308"/>
      <c r="L1583" s="309"/>
      <c r="M1583" s="308"/>
      <c r="N1583" s="303"/>
      <c r="O1583" s="305"/>
      <c r="P1583" s="305"/>
      <c r="Q1583" s="299"/>
      <c r="R1583" s="299"/>
      <c r="S1583" s="299"/>
    </row>
    <row r="1584" spans="1:19" ht="13.5" customHeight="1" x14ac:dyDescent="0.2">
      <c r="A1584" s="302" t="str">
        <f>IF(B1584="","",ROW()-ROW($A$3)+'Diário 1º PA'!$P$1)</f>
        <v/>
      </c>
      <c r="B1584" s="303"/>
      <c r="C1584" s="304"/>
      <c r="D1584" s="305"/>
      <c r="E1584" s="306"/>
      <c r="F1584" s="307"/>
      <c r="G1584" s="305"/>
      <c r="H1584" s="305"/>
      <c r="I1584" s="306"/>
      <c r="J1584" s="308" t="str">
        <f t="shared" si="6"/>
        <v/>
      </c>
      <c r="K1584" s="308"/>
      <c r="L1584" s="309"/>
      <c r="M1584" s="308"/>
      <c r="N1584" s="303"/>
      <c r="O1584" s="305"/>
      <c r="P1584" s="305"/>
      <c r="Q1584" s="299"/>
      <c r="R1584" s="299"/>
      <c r="S1584" s="299"/>
    </row>
    <row r="1585" spans="1:19" ht="13.5" customHeight="1" x14ac:dyDescent="0.2">
      <c r="A1585" s="302" t="str">
        <f>IF(B1585="","",ROW()-ROW($A$3)+'Diário 1º PA'!$P$1)</f>
        <v/>
      </c>
      <c r="B1585" s="303"/>
      <c r="C1585" s="304"/>
      <c r="D1585" s="305"/>
      <c r="E1585" s="306"/>
      <c r="F1585" s="307"/>
      <c r="G1585" s="305"/>
      <c r="H1585" s="305"/>
      <c r="I1585" s="306"/>
      <c r="J1585" s="308" t="str">
        <f t="shared" si="6"/>
        <v/>
      </c>
      <c r="K1585" s="308"/>
      <c r="L1585" s="309"/>
      <c r="M1585" s="308"/>
      <c r="N1585" s="303"/>
      <c r="O1585" s="305"/>
      <c r="P1585" s="305"/>
      <c r="Q1585" s="299"/>
      <c r="R1585" s="299"/>
      <c r="S1585" s="299"/>
    </row>
    <row r="1586" spans="1:19" ht="13.5" customHeight="1" x14ac:dyDescent="0.2">
      <c r="A1586" s="302" t="str">
        <f>IF(B1586="","",ROW()-ROW($A$3)+'Diário 1º PA'!$P$1)</f>
        <v/>
      </c>
      <c r="B1586" s="303"/>
      <c r="C1586" s="304"/>
      <c r="D1586" s="305"/>
      <c r="E1586" s="306"/>
      <c r="F1586" s="307"/>
      <c r="G1586" s="305"/>
      <c r="H1586" s="305"/>
      <c r="I1586" s="306"/>
      <c r="J1586" s="308" t="str">
        <f t="shared" si="6"/>
        <v/>
      </c>
      <c r="K1586" s="308"/>
      <c r="L1586" s="309"/>
      <c r="M1586" s="308"/>
      <c r="N1586" s="303"/>
      <c r="O1586" s="305"/>
      <c r="P1586" s="305"/>
      <c r="Q1586" s="299"/>
      <c r="R1586" s="299"/>
      <c r="S1586" s="299"/>
    </row>
    <row r="1587" spans="1:19" ht="13.5" customHeight="1" x14ac:dyDescent="0.2">
      <c r="A1587" s="302" t="str">
        <f>IF(B1587="","",ROW()-ROW($A$3)+'Diário 1º PA'!$P$1)</f>
        <v/>
      </c>
      <c r="B1587" s="303"/>
      <c r="C1587" s="304"/>
      <c r="D1587" s="305"/>
      <c r="E1587" s="306"/>
      <c r="F1587" s="307"/>
      <c r="G1587" s="305"/>
      <c r="H1587" s="305"/>
      <c r="I1587" s="306"/>
      <c r="J1587" s="308" t="str">
        <f t="shared" si="6"/>
        <v/>
      </c>
      <c r="K1587" s="308"/>
      <c r="L1587" s="309"/>
      <c r="M1587" s="308"/>
      <c r="N1587" s="303"/>
      <c r="O1587" s="305"/>
      <c r="P1587" s="305"/>
      <c r="Q1587" s="299"/>
      <c r="R1587" s="299"/>
      <c r="S1587" s="299"/>
    </row>
    <row r="1588" spans="1:19" ht="13.5" customHeight="1" x14ac:dyDescent="0.2">
      <c r="A1588" s="302" t="str">
        <f>IF(B1588="","",ROW()-ROW($A$3)+'Diário 1º PA'!$P$1)</f>
        <v/>
      </c>
      <c r="B1588" s="303"/>
      <c r="C1588" s="304"/>
      <c r="D1588" s="305"/>
      <c r="E1588" s="306"/>
      <c r="F1588" s="307"/>
      <c r="G1588" s="305"/>
      <c r="H1588" s="305"/>
      <c r="I1588" s="306"/>
      <c r="J1588" s="308" t="str">
        <f t="shared" si="6"/>
        <v/>
      </c>
      <c r="K1588" s="308"/>
      <c r="L1588" s="309"/>
      <c r="M1588" s="308"/>
      <c r="N1588" s="303"/>
      <c r="O1588" s="305"/>
      <c r="P1588" s="305"/>
      <c r="Q1588" s="299"/>
      <c r="R1588" s="299"/>
      <c r="S1588" s="299"/>
    </row>
    <row r="1589" spans="1:19" ht="13.5" customHeight="1" x14ac:dyDescent="0.2">
      <c r="A1589" s="302" t="str">
        <f>IF(B1589="","",ROW()-ROW($A$3)+'Diário 1º PA'!$P$1)</f>
        <v/>
      </c>
      <c r="B1589" s="303"/>
      <c r="C1589" s="304"/>
      <c r="D1589" s="305"/>
      <c r="E1589" s="306"/>
      <c r="F1589" s="307"/>
      <c r="G1589" s="305"/>
      <c r="H1589" s="305"/>
      <c r="I1589" s="306"/>
      <c r="J1589" s="308" t="str">
        <f t="shared" si="6"/>
        <v/>
      </c>
      <c r="K1589" s="308"/>
      <c r="L1589" s="309"/>
      <c r="M1589" s="308"/>
      <c r="N1589" s="303"/>
      <c r="O1589" s="305"/>
      <c r="P1589" s="305"/>
      <c r="Q1589" s="299"/>
      <c r="R1589" s="299"/>
      <c r="S1589" s="299"/>
    </row>
    <row r="1590" spans="1:19" ht="13.5" customHeight="1" x14ac:dyDescent="0.2">
      <c r="A1590" s="302" t="str">
        <f>IF(B1590="","",ROW()-ROW($A$3)+'Diário 1º PA'!$P$1)</f>
        <v/>
      </c>
      <c r="B1590" s="303"/>
      <c r="C1590" s="304"/>
      <c r="D1590" s="305"/>
      <c r="E1590" s="306"/>
      <c r="F1590" s="307"/>
      <c r="G1590" s="305"/>
      <c r="H1590" s="305"/>
      <c r="I1590" s="306"/>
      <c r="J1590" s="308" t="str">
        <f t="shared" si="6"/>
        <v/>
      </c>
      <c r="K1590" s="308"/>
      <c r="L1590" s="309"/>
      <c r="M1590" s="308"/>
      <c r="N1590" s="303"/>
      <c r="O1590" s="305"/>
      <c r="P1590" s="305"/>
      <c r="Q1590" s="299"/>
      <c r="R1590" s="299"/>
      <c r="S1590" s="299"/>
    </row>
    <row r="1591" spans="1:19" ht="13.5" customHeight="1" x14ac:dyDescent="0.2">
      <c r="A1591" s="302" t="str">
        <f>IF(B1591="","",ROW()-ROW($A$3)+'Diário 1º PA'!$P$1)</f>
        <v/>
      </c>
      <c r="B1591" s="303"/>
      <c r="C1591" s="304"/>
      <c r="D1591" s="305"/>
      <c r="E1591" s="306"/>
      <c r="F1591" s="307"/>
      <c r="G1591" s="305"/>
      <c r="H1591" s="305"/>
      <c r="I1591" s="306"/>
      <c r="J1591" s="308" t="str">
        <f t="shared" si="6"/>
        <v/>
      </c>
      <c r="K1591" s="308"/>
      <c r="L1591" s="309"/>
      <c r="M1591" s="308"/>
      <c r="N1591" s="303"/>
      <c r="O1591" s="305"/>
      <c r="P1591" s="305"/>
      <c r="Q1591" s="299"/>
      <c r="R1591" s="299"/>
      <c r="S1591" s="299"/>
    </row>
    <row r="1592" spans="1:19" ht="13.5" customHeight="1" x14ac:dyDescent="0.2">
      <c r="A1592" s="302" t="str">
        <f>IF(B1592="","",ROW()-ROW($A$3)+'Diário 1º PA'!$P$1)</f>
        <v/>
      </c>
      <c r="B1592" s="303"/>
      <c r="C1592" s="304"/>
      <c r="D1592" s="305"/>
      <c r="E1592" s="306"/>
      <c r="F1592" s="307"/>
      <c r="G1592" s="305"/>
      <c r="H1592" s="305"/>
      <c r="I1592" s="306"/>
      <c r="J1592" s="308" t="str">
        <f t="shared" si="6"/>
        <v/>
      </c>
      <c r="K1592" s="308"/>
      <c r="L1592" s="309"/>
      <c r="M1592" s="308"/>
      <c r="N1592" s="303"/>
      <c r="O1592" s="305"/>
      <c r="P1592" s="305"/>
      <c r="Q1592" s="299"/>
      <c r="R1592" s="299"/>
      <c r="S1592" s="299"/>
    </row>
    <row r="1593" spans="1:19" ht="13.5" customHeight="1" x14ac:dyDescent="0.2">
      <c r="A1593" s="302" t="str">
        <f>IF(B1593="","",ROW()-ROW($A$3)+'Diário 1º PA'!$P$1)</f>
        <v/>
      </c>
      <c r="B1593" s="303"/>
      <c r="C1593" s="304"/>
      <c r="D1593" s="305"/>
      <c r="E1593" s="306"/>
      <c r="F1593" s="307"/>
      <c r="G1593" s="305"/>
      <c r="H1593" s="305"/>
      <c r="I1593" s="306"/>
      <c r="J1593" s="308" t="str">
        <f t="shared" si="6"/>
        <v/>
      </c>
      <c r="K1593" s="308"/>
      <c r="L1593" s="309"/>
      <c r="M1593" s="308"/>
      <c r="N1593" s="303"/>
      <c r="O1593" s="305"/>
      <c r="P1593" s="305"/>
      <c r="Q1593" s="299"/>
      <c r="R1593" s="299"/>
      <c r="S1593" s="299"/>
    </row>
    <row r="1594" spans="1:19" ht="13.5" customHeight="1" x14ac:dyDescent="0.2">
      <c r="A1594" s="302" t="str">
        <f>IF(B1594="","",ROW()-ROW($A$3)+'Diário 1º PA'!$P$1)</f>
        <v/>
      </c>
      <c r="B1594" s="303"/>
      <c r="C1594" s="304"/>
      <c r="D1594" s="305"/>
      <c r="E1594" s="306"/>
      <c r="F1594" s="307"/>
      <c r="G1594" s="305"/>
      <c r="H1594" s="305"/>
      <c r="I1594" s="306"/>
      <c r="J1594" s="308" t="str">
        <f t="shared" si="6"/>
        <v/>
      </c>
      <c r="K1594" s="308"/>
      <c r="L1594" s="309"/>
      <c r="M1594" s="308"/>
      <c r="N1594" s="303"/>
      <c r="O1594" s="305"/>
      <c r="P1594" s="305"/>
      <c r="Q1594" s="299"/>
      <c r="R1594" s="299"/>
      <c r="S1594" s="299"/>
    </row>
    <row r="1595" spans="1:19" ht="13.5" customHeight="1" x14ac:dyDescent="0.2">
      <c r="A1595" s="302" t="str">
        <f>IF(B1595="","",ROW()-ROW($A$3)+'Diário 1º PA'!$P$1)</f>
        <v/>
      </c>
      <c r="B1595" s="303"/>
      <c r="C1595" s="304"/>
      <c r="D1595" s="305"/>
      <c r="E1595" s="306"/>
      <c r="F1595" s="307"/>
      <c r="G1595" s="305"/>
      <c r="H1595" s="305"/>
      <c r="I1595" s="306"/>
      <c r="J1595" s="308" t="str">
        <f t="shared" si="6"/>
        <v/>
      </c>
      <c r="K1595" s="308"/>
      <c r="L1595" s="309"/>
      <c r="M1595" s="308"/>
      <c r="N1595" s="303"/>
      <c r="O1595" s="305"/>
      <c r="P1595" s="305"/>
      <c r="Q1595" s="299"/>
      <c r="R1595" s="299"/>
      <c r="S1595" s="299"/>
    </row>
    <row r="1596" spans="1:19" ht="13.5" customHeight="1" x14ac:dyDescent="0.2">
      <c r="A1596" s="302" t="str">
        <f>IF(B1596="","",ROW()-ROW($A$3)+'Diário 1º PA'!$P$1)</f>
        <v/>
      </c>
      <c r="B1596" s="303"/>
      <c r="C1596" s="304"/>
      <c r="D1596" s="305"/>
      <c r="E1596" s="306"/>
      <c r="F1596" s="307"/>
      <c r="G1596" s="305"/>
      <c r="H1596" s="305"/>
      <c r="I1596" s="306"/>
      <c r="J1596" s="308" t="str">
        <f t="shared" si="6"/>
        <v/>
      </c>
      <c r="K1596" s="308"/>
      <c r="L1596" s="309"/>
      <c r="M1596" s="308"/>
      <c r="N1596" s="303"/>
      <c r="O1596" s="305"/>
      <c r="P1596" s="305"/>
      <c r="Q1596" s="299"/>
      <c r="R1596" s="299"/>
      <c r="S1596" s="299"/>
    </row>
    <row r="1597" spans="1:19" ht="13.5" customHeight="1" x14ac:dyDescent="0.2">
      <c r="A1597" s="302" t="str">
        <f>IF(B1597="","",ROW()-ROW($A$3)+'Diário 1º PA'!$P$1)</f>
        <v/>
      </c>
      <c r="B1597" s="303"/>
      <c r="C1597" s="304"/>
      <c r="D1597" s="305"/>
      <c r="E1597" s="306"/>
      <c r="F1597" s="307"/>
      <c r="G1597" s="305"/>
      <c r="H1597" s="305"/>
      <c r="I1597" s="306"/>
      <c r="J1597" s="308" t="str">
        <f t="shared" si="6"/>
        <v/>
      </c>
      <c r="K1597" s="308"/>
      <c r="L1597" s="309"/>
      <c r="M1597" s="308"/>
      <c r="N1597" s="303"/>
      <c r="O1597" s="305"/>
      <c r="P1597" s="305"/>
      <c r="Q1597" s="299"/>
      <c r="R1597" s="299"/>
      <c r="S1597" s="299"/>
    </row>
    <row r="1598" spans="1:19" ht="13.5" customHeight="1" x14ac:dyDescent="0.2">
      <c r="A1598" s="302" t="str">
        <f>IF(B1598="","",ROW()-ROW($A$3)+'Diário 1º PA'!$P$1)</f>
        <v/>
      </c>
      <c r="B1598" s="303"/>
      <c r="C1598" s="304"/>
      <c r="D1598" s="305"/>
      <c r="E1598" s="306"/>
      <c r="F1598" s="307"/>
      <c r="G1598" s="305"/>
      <c r="H1598" s="305"/>
      <c r="I1598" s="306"/>
      <c r="J1598" s="308" t="str">
        <f t="shared" si="6"/>
        <v/>
      </c>
      <c r="K1598" s="308"/>
      <c r="L1598" s="309"/>
      <c r="M1598" s="308"/>
      <c r="N1598" s="303"/>
      <c r="O1598" s="305"/>
      <c r="P1598" s="305"/>
      <c r="Q1598" s="299"/>
      <c r="R1598" s="299"/>
      <c r="S1598" s="299"/>
    </row>
    <row r="1599" spans="1:19" ht="13.5" customHeight="1" x14ac:dyDescent="0.2">
      <c r="A1599" s="302" t="str">
        <f>IF(B1599="","",ROW()-ROW($A$3)+'Diário 1º PA'!$P$1)</f>
        <v/>
      </c>
      <c r="B1599" s="303"/>
      <c r="C1599" s="304"/>
      <c r="D1599" s="305"/>
      <c r="E1599" s="306"/>
      <c r="F1599" s="307"/>
      <c r="G1599" s="305"/>
      <c r="H1599" s="305"/>
      <c r="I1599" s="306"/>
      <c r="J1599" s="308" t="str">
        <f t="shared" si="6"/>
        <v/>
      </c>
      <c r="K1599" s="308"/>
      <c r="L1599" s="309"/>
      <c r="M1599" s="308"/>
      <c r="N1599" s="303"/>
      <c r="O1599" s="305"/>
      <c r="P1599" s="305"/>
      <c r="Q1599" s="299"/>
      <c r="R1599" s="299"/>
      <c r="S1599" s="299"/>
    </row>
    <row r="1600" spans="1:19" ht="13.5" customHeight="1" x14ac:dyDescent="0.2">
      <c r="A1600" s="302" t="str">
        <f>IF(B1600="","",ROW()-ROW($A$3)+'Diário 1º PA'!$P$1)</f>
        <v/>
      </c>
      <c r="B1600" s="303"/>
      <c r="C1600" s="304"/>
      <c r="D1600" s="305"/>
      <c r="E1600" s="306"/>
      <c r="F1600" s="307"/>
      <c r="G1600" s="305"/>
      <c r="H1600" s="305"/>
      <c r="I1600" s="306"/>
      <c r="J1600" s="308" t="str">
        <f t="shared" si="6"/>
        <v/>
      </c>
      <c r="K1600" s="308"/>
      <c r="L1600" s="309"/>
      <c r="M1600" s="308"/>
      <c r="N1600" s="303"/>
      <c r="O1600" s="305"/>
      <c r="P1600" s="305"/>
      <c r="Q1600" s="299"/>
      <c r="R1600" s="299"/>
      <c r="S1600" s="299"/>
    </row>
    <row r="1601" spans="1:19" ht="13.5" customHeight="1" x14ac:dyDescent="0.2">
      <c r="A1601" s="302" t="str">
        <f>IF(B1601="","",ROW()-ROW($A$3)+'Diário 1º PA'!$P$1)</f>
        <v/>
      </c>
      <c r="B1601" s="303"/>
      <c r="C1601" s="304"/>
      <c r="D1601" s="305"/>
      <c r="E1601" s="306"/>
      <c r="F1601" s="307"/>
      <c r="G1601" s="305"/>
      <c r="H1601" s="305"/>
      <c r="I1601" s="306"/>
      <c r="J1601" s="308" t="str">
        <f t="shared" si="6"/>
        <v/>
      </c>
      <c r="K1601" s="308"/>
      <c r="L1601" s="309"/>
      <c r="M1601" s="308"/>
      <c r="N1601" s="303"/>
      <c r="O1601" s="305"/>
      <c r="P1601" s="305"/>
      <c r="Q1601" s="299"/>
      <c r="R1601" s="299"/>
      <c r="S1601" s="299"/>
    </row>
    <row r="1602" spans="1:19" ht="13.5" customHeight="1" x14ac:dyDescent="0.2">
      <c r="A1602" s="302" t="str">
        <f>IF(B1602="","",ROW()-ROW($A$3)+'Diário 1º PA'!$P$1)</f>
        <v/>
      </c>
      <c r="B1602" s="303"/>
      <c r="C1602" s="304"/>
      <c r="D1602" s="305"/>
      <c r="E1602" s="306"/>
      <c r="F1602" s="307"/>
      <c r="G1602" s="305"/>
      <c r="H1602" s="305"/>
      <c r="I1602" s="306"/>
      <c r="J1602" s="308" t="str">
        <f t="shared" si="6"/>
        <v/>
      </c>
      <c r="K1602" s="308"/>
      <c r="L1602" s="309"/>
      <c r="M1602" s="308"/>
      <c r="N1602" s="303"/>
      <c r="O1602" s="305"/>
      <c r="P1602" s="305"/>
      <c r="Q1602" s="299"/>
      <c r="R1602" s="299"/>
      <c r="S1602" s="299"/>
    </row>
    <row r="1603" spans="1:19" ht="13.5" customHeight="1" x14ac:dyDescent="0.2">
      <c r="A1603" s="302" t="str">
        <f>IF(B1603="","",ROW()-ROW($A$3)+'Diário 1º PA'!$P$1)</f>
        <v/>
      </c>
      <c r="B1603" s="303"/>
      <c r="C1603" s="304"/>
      <c r="D1603" s="305"/>
      <c r="E1603" s="306"/>
      <c r="F1603" s="307"/>
      <c r="G1603" s="305"/>
      <c r="H1603" s="305"/>
      <c r="I1603" s="306"/>
      <c r="J1603" s="308" t="str">
        <f t="shared" si="6"/>
        <v/>
      </c>
      <c r="K1603" s="308"/>
      <c r="L1603" s="309"/>
      <c r="M1603" s="308"/>
      <c r="N1603" s="303"/>
      <c r="O1603" s="305"/>
      <c r="P1603" s="305"/>
      <c r="Q1603" s="299"/>
      <c r="R1603" s="299"/>
      <c r="S1603" s="299"/>
    </row>
    <row r="1604" spans="1:19" ht="13.5" customHeight="1" x14ac:dyDescent="0.2">
      <c r="A1604" s="302" t="str">
        <f>IF(B1604="","",ROW()-ROW($A$3)+'Diário 1º PA'!$P$1)</f>
        <v/>
      </c>
      <c r="B1604" s="303"/>
      <c r="C1604" s="304"/>
      <c r="D1604" s="305"/>
      <c r="E1604" s="306"/>
      <c r="F1604" s="307"/>
      <c r="G1604" s="305"/>
      <c r="H1604" s="305"/>
      <c r="I1604" s="306"/>
      <c r="J1604" s="308" t="str">
        <f t="shared" si="6"/>
        <v/>
      </c>
      <c r="K1604" s="308"/>
      <c r="L1604" s="309"/>
      <c r="M1604" s="308"/>
      <c r="N1604" s="303"/>
      <c r="O1604" s="305"/>
      <c r="P1604" s="305"/>
      <c r="Q1604" s="299"/>
      <c r="R1604" s="299"/>
      <c r="S1604" s="299"/>
    </row>
    <row r="1605" spans="1:19" ht="13.5" customHeight="1" x14ac:dyDescent="0.2">
      <c r="A1605" s="302" t="str">
        <f>IF(B1605="","",ROW()-ROW($A$3)+'Diário 1º PA'!$P$1)</f>
        <v/>
      </c>
      <c r="B1605" s="303"/>
      <c r="C1605" s="304"/>
      <c r="D1605" s="305"/>
      <c r="E1605" s="306"/>
      <c r="F1605" s="307"/>
      <c r="G1605" s="305"/>
      <c r="H1605" s="305"/>
      <c r="I1605" s="306"/>
      <c r="J1605" s="308" t="str">
        <f t="shared" si="6"/>
        <v/>
      </c>
      <c r="K1605" s="308"/>
      <c r="L1605" s="309"/>
      <c r="M1605" s="308"/>
      <c r="N1605" s="303"/>
      <c r="O1605" s="305"/>
      <c r="P1605" s="305"/>
      <c r="Q1605" s="299"/>
      <c r="R1605" s="299"/>
      <c r="S1605" s="299"/>
    </row>
    <row r="1606" spans="1:19" ht="13.5" customHeight="1" x14ac:dyDescent="0.2">
      <c r="A1606" s="302" t="str">
        <f>IF(B1606="","",ROW()-ROW($A$3)+'Diário 1º PA'!$P$1)</f>
        <v/>
      </c>
      <c r="B1606" s="303"/>
      <c r="C1606" s="304"/>
      <c r="D1606" s="305"/>
      <c r="E1606" s="306"/>
      <c r="F1606" s="307"/>
      <c r="G1606" s="305"/>
      <c r="H1606" s="305"/>
      <c r="I1606" s="306"/>
      <c r="J1606" s="308" t="str">
        <f t="shared" si="6"/>
        <v/>
      </c>
      <c r="K1606" s="308"/>
      <c r="L1606" s="309"/>
      <c r="M1606" s="308"/>
      <c r="N1606" s="303"/>
      <c r="O1606" s="305"/>
      <c r="P1606" s="305"/>
      <c r="Q1606" s="299"/>
      <c r="R1606" s="299"/>
      <c r="S1606" s="299"/>
    </row>
    <row r="1607" spans="1:19" ht="13.5" customHeight="1" x14ac:dyDescent="0.2">
      <c r="A1607" s="302" t="str">
        <f>IF(B1607="","",ROW()-ROW($A$3)+'Diário 1º PA'!$P$1)</f>
        <v/>
      </c>
      <c r="B1607" s="303"/>
      <c r="C1607" s="304"/>
      <c r="D1607" s="305"/>
      <c r="E1607" s="306"/>
      <c r="F1607" s="307"/>
      <c r="G1607" s="305"/>
      <c r="H1607" s="305"/>
      <c r="I1607" s="306"/>
      <c r="J1607" s="308" t="str">
        <f t="shared" si="6"/>
        <v/>
      </c>
      <c r="K1607" s="308"/>
      <c r="L1607" s="309"/>
      <c r="M1607" s="308"/>
      <c r="N1607" s="303"/>
      <c r="O1607" s="305"/>
      <c r="P1607" s="305"/>
      <c r="Q1607" s="299"/>
      <c r="R1607" s="299"/>
      <c r="S1607" s="299"/>
    </row>
    <row r="1608" spans="1:19" ht="13.5" customHeight="1" x14ac:dyDescent="0.2">
      <c r="A1608" s="302" t="str">
        <f>IF(B1608="","",ROW()-ROW($A$3)+'Diário 1º PA'!$P$1)</f>
        <v/>
      </c>
      <c r="B1608" s="303"/>
      <c r="C1608" s="304"/>
      <c r="D1608" s="305"/>
      <c r="E1608" s="306"/>
      <c r="F1608" s="307"/>
      <c r="G1608" s="305"/>
      <c r="H1608" s="305"/>
      <c r="I1608" s="306"/>
      <c r="J1608" s="308" t="str">
        <f t="shared" si="6"/>
        <v/>
      </c>
      <c r="K1608" s="308"/>
      <c r="L1608" s="309"/>
      <c r="M1608" s="308"/>
      <c r="N1608" s="303"/>
      <c r="O1608" s="305"/>
      <c r="P1608" s="305"/>
      <c r="Q1608" s="299"/>
      <c r="R1608" s="299"/>
      <c r="S1608" s="299"/>
    </row>
    <row r="1609" spans="1:19" ht="13.5" customHeight="1" x14ac:dyDescent="0.2">
      <c r="A1609" s="302" t="str">
        <f>IF(B1609="","",ROW()-ROW($A$3)+'Diário 1º PA'!$P$1)</f>
        <v/>
      </c>
      <c r="B1609" s="303"/>
      <c r="C1609" s="304"/>
      <c r="D1609" s="305"/>
      <c r="E1609" s="306"/>
      <c r="F1609" s="307"/>
      <c r="G1609" s="305"/>
      <c r="H1609" s="305"/>
      <c r="I1609" s="306"/>
      <c r="J1609" s="308" t="str">
        <f t="shared" si="6"/>
        <v/>
      </c>
      <c r="K1609" s="308"/>
      <c r="L1609" s="309"/>
      <c r="M1609" s="308"/>
      <c r="N1609" s="303"/>
      <c r="O1609" s="305"/>
      <c r="P1609" s="305"/>
      <c r="Q1609" s="299"/>
      <c r="R1609" s="299"/>
      <c r="S1609" s="299"/>
    </row>
    <row r="1610" spans="1:19" ht="13.5" customHeight="1" x14ac:dyDescent="0.2">
      <c r="A1610" s="302" t="str">
        <f>IF(B1610="","",ROW()-ROW($A$3)+'Diário 1º PA'!$P$1)</f>
        <v/>
      </c>
      <c r="B1610" s="303"/>
      <c r="C1610" s="304"/>
      <c r="D1610" s="305"/>
      <c r="E1610" s="306"/>
      <c r="F1610" s="307"/>
      <c r="G1610" s="305"/>
      <c r="H1610" s="305"/>
      <c r="I1610" s="306"/>
      <c r="J1610" s="308" t="str">
        <f t="shared" si="6"/>
        <v/>
      </c>
      <c r="K1610" s="308"/>
      <c r="L1610" s="309"/>
      <c r="M1610" s="308"/>
      <c r="N1610" s="303"/>
      <c r="O1610" s="305"/>
      <c r="P1610" s="305"/>
      <c r="Q1610" s="299"/>
      <c r="R1610" s="299"/>
      <c r="S1610" s="299"/>
    </row>
    <row r="1611" spans="1:19" ht="13.5" customHeight="1" x14ac:dyDescent="0.2">
      <c r="A1611" s="302" t="str">
        <f>IF(B1611="","",ROW()-ROW($A$3)+'Diário 1º PA'!$P$1)</f>
        <v/>
      </c>
      <c r="B1611" s="303"/>
      <c r="C1611" s="304"/>
      <c r="D1611" s="305"/>
      <c r="E1611" s="306"/>
      <c r="F1611" s="307"/>
      <c r="G1611" s="305"/>
      <c r="H1611" s="305"/>
      <c r="I1611" s="306"/>
      <c r="J1611" s="308" t="str">
        <f t="shared" si="6"/>
        <v/>
      </c>
      <c r="K1611" s="308"/>
      <c r="L1611" s="309"/>
      <c r="M1611" s="308"/>
      <c r="N1611" s="303"/>
      <c r="O1611" s="305"/>
      <c r="P1611" s="305"/>
      <c r="Q1611" s="299"/>
      <c r="R1611" s="299"/>
      <c r="S1611" s="299"/>
    </row>
    <row r="1612" spans="1:19" ht="13.5" customHeight="1" x14ac:dyDescent="0.2">
      <c r="A1612" s="302" t="str">
        <f>IF(B1612="","",ROW()-ROW($A$3)+'Diário 1º PA'!$P$1)</f>
        <v/>
      </c>
      <c r="B1612" s="303"/>
      <c r="C1612" s="304"/>
      <c r="D1612" s="305"/>
      <c r="E1612" s="306"/>
      <c r="F1612" s="307"/>
      <c r="G1612" s="305"/>
      <c r="H1612" s="305"/>
      <c r="I1612" s="306"/>
      <c r="J1612" s="308" t="str">
        <f t="shared" si="6"/>
        <v/>
      </c>
      <c r="K1612" s="308"/>
      <c r="L1612" s="309"/>
      <c r="M1612" s="308"/>
      <c r="N1612" s="303"/>
      <c r="O1612" s="305"/>
      <c r="P1612" s="305"/>
      <c r="Q1612" s="299"/>
      <c r="R1612" s="299"/>
      <c r="S1612" s="299"/>
    </row>
    <row r="1613" spans="1:19" ht="13.5" customHeight="1" x14ac:dyDescent="0.2">
      <c r="A1613" s="302" t="str">
        <f>IF(B1613="","",ROW()-ROW($A$3)+'Diário 1º PA'!$P$1)</f>
        <v/>
      </c>
      <c r="B1613" s="303"/>
      <c r="C1613" s="304"/>
      <c r="D1613" s="305"/>
      <c r="E1613" s="306"/>
      <c r="F1613" s="307"/>
      <c r="G1613" s="305"/>
      <c r="H1613" s="305"/>
      <c r="I1613" s="306"/>
      <c r="J1613" s="308" t="str">
        <f t="shared" si="6"/>
        <v/>
      </c>
      <c r="K1613" s="308"/>
      <c r="L1613" s="309"/>
      <c r="M1613" s="308"/>
      <c r="N1613" s="303"/>
      <c r="O1613" s="305"/>
      <c r="P1613" s="305"/>
      <c r="Q1613" s="299"/>
      <c r="R1613" s="299"/>
      <c r="S1613" s="299"/>
    </row>
    <row r="1614" spans="1:19" ht="13.5" customHeight="1" x14ac:dyDescent="0.2">
      <c r="A1614" s="302" t="str">
        <f>IF(B1614="","",ROW()-ROW($A$3)+'Diário 1º PA'!$P$1)</f>
        <v/>
      </c>
      <c r="B1614" s="303"/>
      <c r="C1614" s="304"/>
      <c r="D1614" s="305"/>
      <c r="E1614" s="306"/>
      <c r="F1614" s="307"/>
      <c r="G1614" s="305"/>
      <c r="H1614" s="305"/>
      <c r="I1614" s="306"/>
      <c r="J1614" s="308" t="str">
        <f t="shared" si="6"/>
        <v/>
      </c>
      <c r="K1614" s="308"/>
      <c r="L1614" s="309"/>
      <c r="M1614" s="308"/>
      <c r="N1614" s="303"/>
      <c r="O1614" s="305"/>
      <c r="P1614" s="305"/>
      <c r="Q1614" s="299"/>
      <c r="R1614" s="299"/>
      <c r="S1614" s="299"/>
    </row>
    <row r="1615" spans="1:19" ht="13.5" customHeight="1" x14ac:dyDescent="0.2">
      <c r="A1615" s="302" t="str">
        <f>IF(B1615="","",ROW()-ROW($A$3)+'Diário 1º PA'!$P$1)</f>
        <v/>
      </c>
      <c r="B1615" s="303"/>
      <c r="C1615" s="304"/>
      <c r="D1615" s="305"/>
      <c r="E1615" s="306"/>
      <c r="F1615" s="307"/>
      <c r="G1615" s="305"/>
      <c r="H1615" s="305"/>
      <c r="I1615" s="306"/>
      <c r="J1615" s="308" t="str">
        <f t="shared" si="6"/>
        <v/>
      </c>
      <c r="K1615" s="308"/>
      <c r="L1615" s="309"/>
      <c r="M1615" s="308"/>
      <c r="N1615" s="303"/>
      <c r="O1615" s="305"/>
      <c r="P1615" s="305"/>
      <c r="Q1615" s="299"/>
      <c r="R1615" s="299"/>
      <c r="S1615" s="299"/>
    </row>
    <row r="1616" spans="1:19" ht="13.5" customHeight="1" x14ac:dyDescent="0.2">
      <c r="A1616" s="302" t="str">
        <f>IF(B1616="","",ROW()-ROW($A$3)+'Diário 1º PA'!$P$1)</f>
        <v/>
      </c>
      <c r="B1616" s="303"/>
      <c r="C1616" s="304"/>
      <c r="D1616" s="305"/>
      <c r="E1616" s="306"/>
      <c r="F1616" s="307"/>
      <c r="G1616" s="305"/>
      <c r="H1616" s="305"/>
      <c r="I1616" s="306"/>
      <c r="J1616" s="308" t="str">
        <f t="shared" si="6"/>
        <v/>
      </c>
      <c r="K1616" s="308"/>
      <c r="L1616" s="309"/>
      <c r="M1616" s="308"/>
      <c r="N1616" s="303"/>
      <c r="O1616" s="305"/>
      <c r="P1616" s="305"/>
      <c r="Q1616" s="299"/>
      <c r="R1616" s="299"/>
      <c r="S1616" s="299"/>
    </row>
    <row r="1617" spans="1:19" ht="13.5" customHeight="1" x14ac:dyDescent="0.2">
      <c r="A1617" s="302" t="str">
        <f>IF(B1617="","",ROW()-ROW($A$3)+'Diário 1º PA'!$P$1)</f>
        <v/>
      </c>
      <c r="B1617" s="303"/>
      <c r="C1617" s="304"/>
      <c r="D1617" s="305"/>
      <c r="E1617" s="306"/>
      <c r="F1617" s="307"/>
      <c r="G1617" s="305"/>
      <c r="H1617" s="305"/>
      <c r="I1617" s="306"/>
      <c r="J1617" s="308" t="str">
        <f t="shared" si="6"/>
        <v/>
      </c>
      <c r="K1617" s="308"/>
      <c r="L1617" s="309"/>
      <c r="M1617" s="308"/>
      <c r="N1617" s="303"/>
      <c r="O1617" s="305"/>
      <c r="P1617" s="305"/>
      <c r="Q1617" s="299"/>
      <c r="R1617" s="299"/>
      <c r="S1617" s="299"/>
    </row>
    <row r="1618" spans="1:19" ht="13.5" customHeight="1" x14ac:dyDescent="0.2">
      <c r="A1618" s="302" t="str">
        <f>IF(B1618="","",ROW()-ROW($A$3)+'Diário 1º PA'!$P$1)</f>
        <v/>
      </c>
      <c r="B1618" s="303"/>
      <c r="C1618" s="304"/>
      <c r="D1618" s="305"/>
      <c r="E1618" s="306"/>
      <c r="F1618" s="307"/>
      <c r="G1618" s="305"/>
      <c r="H1618" s="305"/>
      <c r="I1618" s="306"/>
      <c r="J1618" s="308" t="str">
        <f t="shared" si="6"/>
        <v/>
      </c>
      <c r="K1618" s="308"/>
      <c r="L1618" s="309"/>
      <c r="M1618" s="308"/>
      <c r="N1618" s="303"/>
      <c r="O1618" s="305"/>
      <c r="P1618" s="305"/>
      <c r="Q1618" s="299"/>
      <c r="R1618" s="299"/>
      <c r="S1618" s="299"/>
    </row>
    <row r="1619" spans="1:19" ht="13.5" customHeight="1" x14ac:dyDescent="0.2">
      <c r="A1619" s="302" t="str">
        <f>IF(B1619="","",ROW()-ROW($A$3)+'Diário 1º PA'!$P$1)</f>
        <v/>
      </c>
      <c r="B1619" s="303"/>
      <c r="C1619" s="304"/>
      <c r="D1619" s="305"/>
      <c r="E1619" s="306"/>
      <c r="F1619" s="307"/>
      <c r="G1619" s="305"/>
      <c r="H1619" s="305"/>
      <c r="I1619" s="306"/>
      <c r="J1619" s="308" t="str">
        <f t="shared" si="6"/>
        <v/>
      </c>
      <c r="K1619" s="308"/>
      <c r="L1619" s="309"/>
      <c r="M1619" s="308"/>
      <c r="N1619" s="303"/>
      <c r="O1619" s="305"/>
      <c r="P1619" s="305"/>
      <c r="Q1619" s="299"/>
      <c r="R1619" s="299"/>
      <c r="S1619" s="299"/>
    </row>
    <row r="1620" spans="1:19" ht="13.5" customHeight="1" x14ac:dyDescent="0.2">
      <c r="A1620" s="302" t="str">
        <f>IF(B1620="","",ROW()-ROW($A$3)+'Diário 1º PA'!$P$1)</f>
        <v/>
      </c>
      <c r="B1620" s="303"/>
      <c r="C1620" s="304"/>
      <c r="D1620" s="305"/>
      <c r="E1620" s="306"/>
      <c r="F1620" s="307"/>
      <c r="G1620" s="305"/>
      <c r="H1620" s="305"/>
      <c r="I1620" s="306"/>
      <c r="J1620" s="308" t="str">
        <f t="shared" si="6"/>
        <v/>
      </c>
      <c r="K1620" s="308"/>
      <c r="L1620" s="309"/>
      <c r="M1620" s="308"/>
      <c r="N1620" s="303"/>
      <c r="O1620" s="305"/>
      <c r="P1620" s="305"/>
      <c r="Q1620" s="299"/>
      <c r="R1620" s="299"/>
      <c r="S1620" s="299"/>
    </row>
    <row r="1621" spans="1:19" ht="13.5" customHeight="1" x14ac:dyDescent="0.2">
      <c r="A1621" s="302" t="str">
        <f>IF(B1621="","",ROW()-ROW($A$3)+'Diário 1º PA'!$P$1)</f>
        <v/>
      </c>
      <c r="B1621" s="303"/>
      <c r="C1621" s="304"/>
      <c r="D1621" s="305"/>
      <c r="E1621" s="306"/>
      <c r="F1621" s="307"/>
      <c r="G1621" s="305"/>
      <c r="H1621" s="305"/>
      <c r="I1621" s="306"/>
      <c r="J1621" s="308" t="str">
        <f t="shared" si="6"/>
        <v/>
      </c>
      <c r="K1621" s="308"/>
      <c r="L1621" s="309"/>
      <c r="M1621" s="308"/>
      <c r="N1621" s="303"/>
      <c r="O1621" s="305"/>
      <c r="P1621" s="305"/>
      <c r="Q1621" s="299"/>
      <c r="R1621" s="299"/>
      <c r="S1621" s="299"/>
    </row>
    <row r="1622" spans="1:19" ht="13.5" customHeight="1" x14ac:dyDescent="0.2">
      <c r="A1622" s="302" t="str">
        <f>IF(B1622="","",ROW()-ROW($A$3)+'Diário 1º PA'!$P$1)</f>
        <v/>
      </c>
      <c r="B1622" s="303"/>
      <c r="C1622" s="304"/>
      <c r="D1622" s="305"/>
      <c r="E1622" s="306"/>
      <c r="F1622" s="307"/>
      <c r="G1622" s="305"/>
      <c r="H1622" s="305"/>
      <c r="I1622" s="306"/>
      <c r="J1622" s="308" t="str">
        <f t="shared" si="6"/>
        <v/>
      </c>
      <c r="K1622" s="308"/>
      <c r="L1622" s="309"/>
      <c r="M1622" s="308"/>
      <c r="N1622" s="303"/>
      <c r="O1622" s="305"/>
      <c r="P1622" s="305"/>
      <c r="Q1622" s="299"/>
      <c r="R1622" s="299"/>
      <c r="S1622" s="299"/>
    </row>
    <row r="1623" spans="1:19" ht="13.5" customHeight="1" x14ac:dyDescent="0.2">
      <c r="A1623" s="302" t="str">
        <f>IF(B1623="","",ROW()-ROW($A$3)+'Diário 1º PA'!$P$1)</f>
        <v/>
      </c>
      <c r="B1623" s="303"/>
      <c r="C1623" s="304"/>
      <c r="D1623" s="305"/>
      <c r="E1623" s="306"/>
      <c r="F1623" s="307"/>
      <c r="G1623" s="305"/>
      <c r="H1623" s="305"/>
      <c r="I1623" s="306"/>
      <c r="J1623" s="308" t="str">
        <f t="shared" si="6"/>
        <v/>
      </c>
      <c r="K1623" s="308"/>
      <c r="L1623" s="309"/>
      <c r="M1623" s="308"/>
      <c r="N1623" s="303"/>
      <c r="O1623" s="305"/>
      <c r="P1623" s="305"/>
      <c r="Q1623" s="299"/>
      <c r="R1623" s="299"/>
      <c r="S1623" s="299"/>
    </row>
    <row r="1624" spans="1:19" ht="13.5" customHeight="1" x14ac:dyDescent="0.2">
      <c r="A1624" s="302" t="str">
        <f>IF(B1624="","",ROW()-ROW($A$3)+'Diário 1º PA'!$P$1)</f>
        <v/>
      </c>
      <c r="B1624" s="303"/>
      <c r="C1624" s="304"/>
      <c r="D1624" s="305"/>
      <c r="E1624" s="306"/>
      <c r="F1624" s="307"/>
      <c r="G1624" s="305"/>
      <c r="H1624" s="305"/>
      <c r="I1624" s="306"/>
      <c r="J1624" s="308" t="str">
        <f t="shared" si="6"/>
        <v/>
      </c>
      <c r="K1624" s="308"/>
      <c r="L1624" s="309"/>
      <c r="M1624" s="308"/>
      <c r="N1624" s="303"/>
      <c r="O1624" s="305"/>
      <c r="P1624" s="305"/>
      <c r="Q1624" s="299"/>
      <c r="R1624" s="299"/>
      <c r="S1624" s="299"/>
    </row>
    <row r="1625" spans="1:19" ht="13.5" customHeight="1" x14ac:dyDescent="0.2">
      <c r="A1625" s="302" t="str">
        <f>IF(B1625="","",ROW()-ROW($A$3)+'Diário 1º PA'!$P$1)</f>
        <v/>
      </c>
      <c r="B1625" s="303"/>
      <c r="C1625" s="304"/>
      <c r="D1625" s="305"/>
      <c r="E1625" s="306"/>
      <c r="F1625" s="307"/>
      <c r="G1625" s="305"/>
      <c r="H1625" s="305"/>
      <c r="I1625" s="306"/>
      <c r="J1625" s="308" t="str">
        <f t="shared" si="6"/>
        <v/>
      </c>
      <c r="K1625" s="308"/>
      <c r="L1625" s="309"/>
      <c r="M1625" s="308"/>
      <c r="N1625" s="303"/>
      <c r="O1625" s="305"/>
      <c r="P1625" s="305"/>
      <c r="Q1625" s="299"/>
      <c r="R1625" s="299"/>
      <c r="S1625" s="299"/>
    </row>
    <row r="1626" spans="1:19" ht="13.5" customHeight="1" x14ac:dyDescent="0.2">
      <c r="A1626" s="302" t="str">
        <f>IF(B1626="","",ROW()-ROW($A$3)+'Diário 1º PA'!$P$1)</f>
        <v/>
      </c>
      <c r="B1626" s="303"/>
      <c r="C1626" s="304"/>
      <c r="D1626" s="305"/>
      <c r="E1626" s="306"/>
      <c r="F1626" s="307"/>
      <c r="G1626" s="305"/>
      <c r="H1626" s="305"/>
      <c r="I1626" s="306"/>
      <c r="J1626" s="308" t="str">
        <f t="shared" si="6"/>
        <v/>
      </c>
      <c r="K1626" s="308"/>
      <c r="L1626" s="309"/>
      <c r="M1626" s="308"/>
      <c r="N1626" s="303"/>
      <c r="O1626" s="305"/>
      <c r="P1626" s="305"/>
      <c r="Q1626" s="299"/>
      <c r="R1626" s="299"/>
      <c r="S1626" s="299"/>
    </row>
    <row r="1627" spans="1:19" ht="13.5" customHeight="1" x14ac:dyDescent="0.2">
      <c r="A1627" s="302" t="str">
        <f>IF(B1627="","",ROW()-ROW($A$3)+'Diário 1º PA'!$P$1)</f>
        <v/>
      </c>
      <c r="B1627" s="303"/>
      <c r="C1627" s="304"/>
      <c r="D1627" s="305"/>
      <c r="E1627" s="306"/>
      <c r="F1627" s="307"/>
      <c r="G1627" s="305"/>
      <c r="H1627" s="305"/>
      <c r="I1627" s="306"/>
      <c r="J1627" s="308" t="str">
        <f t="shared" si="6"/>
        <v/>
      </c>
      <c r="K1627" s="308"/>
      <c r="L1627" s="309"/>
      <c r="M1627" s="308"/>
      <c r="N1627" s="303"/>
      <c r="O1627" s="305"/>
      <c r="P1627" s="305"/>
      <c r="Q1627" s="299"/>
      <c r="R1627" s="299"/>
      <c r="S1627" s="299"/>
    </row>
    <row r="1628" spans="1:19" ht="13.5" customHeight="1" x14ac:dyDescent="0.2">
      <c r="A1628" s="302" t="str">
        <f>IF(B1628="","",ROW()-ROW($A$3)+'Diário 1º PA'!$P$1)</f>
        <v/>
      </c>
      <c r="B1628" s="303"/>
      <c r="C1628" s="304"/>
      <c r="D1628" s="305"/>
      <c r="E1628" s="306"/>
      <c r="F1628" s="307"/>
      <c r="G1628" s="305"/>
      <c r="H1628" s="305"/>
      <c r="I1628" s="306"/>
      <c r="J1628" s="308" t="str">
        <f t="shared" si="6"/>
        <v/>
      </c>
      <c r="K1628" s="308"/>
      <c r="L1628" s="309"/>
      <c r="M1628" s="308"/>
      <c r="N1628" s="303"/>
      <c r="O1628" s="305"/>
      <c r="P1628" s="305"/>
      <c r="Q1628" s="299"/>
      <c r="R1628" s="299"/>
      <c r="S1628" s="299"/>
    </row>
    <row r="1629" spans="1:19" ht="13.5" customHeight="1" x14ac:dyDescent="0.2">
      <c r="A1629" s="302" t="str">
        <f>IF(B1629="","",ROW()-ROW($A$3)+'Diário 1º PA'!$P$1)</f>
        <v/>
      </c>
      <c r="B1629" s="303"/>
      <c r="C1629" s="304"/>
      <c r="D1629" s="305"/>
      <c r="E1629" s="306"/>
      <c r="F1629" s="307"/>
      <c r="G1629" s="305"/>
      <c r="H1629" s="305"/>
      <c r="I1629" s="306"/>
      <c r="J1629" s="308" t="str">
        <f t="shared" si="6"/>
        <v/>
      </c>
      <c r="K1629" s="308"/>
      <c r="L1629" s="309"/>
      <c r="M1629" s="308"/>
      <c r="N1629" s="303"/>
      <c r="O1629" s="305"/>
      <c r="P1629" s="305"/>
      <c r="Q1629" s="299"/>
      <c r="R1629" s="299"/>
      <c r="S1629" s="299"/>
    </row>
    <row r="1630" spans="1:19" ht="13.5" customHeight="1" x14ac:dyDescent="0.2">
      <c r="A1630" s="302" t="str">
        <f>IF(B1630="","",ROW()-ROW($A$3)+'Diário 1º PA'!$P$1)</f>
        <v/>
      </c>
      <c r="B1630" s="303"/>
      <c r="C1630" s="304"/>
      <c r="D1630" s="305"/>
      <c r="E1630" s="306"/>
      <c r="F1630" s="307"/>
      <c r="G1630" s="305"/>
      <c r="H1630" s="305"/>
      <c r="I1630" s="306"/>
      <c r="J1630" s="308" t="str">
        <f t="shared" si="6"/>
        <v/>
      </c>
      <c r="K1630" s="308"/>
      <c r="L1630" s="309"/>
      <c r="M1630" s="308"/>
      <c r="N1630" s="303"/>
      <c r="O1630" s="305"/>
      <c r="P1630" s="305"/>
      <c r="Q1630" s="299"/>
      <c r="R1630" s="299"/>
      <c r="S1630" s="299"/>
    </row>
    <row r="1631" spans="1:19" ht="13.5" customHeight="1" x14ac:dyDescent="0.2">
      <c r="A1631" s="302" t="str">
        <f>IF(B1631="","",ROW()-ROW($A$3)+'Diário 1º PA'!$P$1)</f>
        <v/>
      </c>
      <c r="B1631" s="303"/>
      <c r="C1631" s="304"/>
      <c r="D1631" s="305"/>
      <c r="E1631" s="306"/>
      <c r="F1631" s="307"/>
      <c r="G1631" s="305"/>
      <c r="H1631" s="305"/>
      <c r="I1631" s="306"/>
      <c r="J1631" s="308" t="str">
        <f t="shared" si="6"/>
        <v/>
      </c>
      <c r="K1631" s="308"/>
      <c r="L1631" s="309"/>
      <c r="M1631" s="308"/>
      <c r="N1631" s="303"/>
      <c r="O1631" s="305"/>
      <c r="P1631" s="305"/>
      <c r="Q1631" s="299"/>
      <c r="R1631" s="299"/>
      <c r="S1631" s="299"/>
    </row>
    <row r="1632" spans="1:19" ht="13.5" customHeight="1" x14ac:dyDescent="0.2">
      <c r="A1632" s="302" t="str">
        <f>IF(B1632="","",ROW()-ROW($A$3)+'Diário 1º PA'!$P$1)</f>
        <v/>
      </c>
      <c r="B1632" s="303"/>
      <c r="C1632" s="304"/>
      <c r="D1632" s="305"/>
      <c r="E1632" s="306"/>
      <c r="F1632" s="307"/>
      <c r="G1632" s="305"/>
      <c r="H1632" s="305"/>
      <c r="I1632" s="306"/>
      <c r="J1632" s="308" t="str">
        <f t="shared" si="6"/>
        <v/>
      </c>
      <c r="K1632" s="308"/>
      <c r="L1632" s="309"/>
      <c r="M1632" s="308"/>
      <c r="N1632" s="303"/>
      <c r="O1632" s="305"/>
      <c r="P1632" s="305"/>
      <c r="Q1632" s="299"/>
      <c r="R1632" s="299"/>
      <c r="S1632" s="299"/>
    </row>
    <row r="1633" spans="1:19" ht="13.5" customHeight="1" x14ac:dyDescent="0.2">
      <c r="A1633" s="302" t="str">
        <f>IF(B1633="","",ROW()-ROW($A$3)+'Diário 1º PA'!$P$1)</f>
        <v/>
      </c>
      <c r="B1633" s="303"/>
      <c r="C1633" s="304"/>
      <c r="D1633" s="305"/>
      <c r="E1633" s="306"/>
      <c r="F1633" s="307"/>
      <c r="G1633" s="305"/>
      <c r="H1633" s="305"/>
      <c r="I1633" s="306"/>
      <c r="J1633" s="308" t="str">
        <f t="shared" si="6"/>
        <v/>
      </c>
      <c r="K1633" s="308"/>
      <c r="L1633" s="309"/>
      <c r="M1633" s="308"/>
      <c r="N1633" s="303"/>
      <c r="O1633" s="305"/>
      <c r="P1633" s="305"/>
      <c r="Q1633" s="299"/>
      <c r="R1633" s="299"/>
      <c r="S1633" s="299"/>
    </row>
    <row r="1634" spans="1:19" ht="13.5" customHeight="1" x14ac:dyDescent="0.2">
      <c r="A1634" s="302" t="str">
        <f>IF(B1634="","",ROW()-ROW($A$3)+'Diário 1º PA'!$P$1)</f>
        <v/>
      </c>
      <c r="B1634" s="303"/>
      <c r="C1634" s="304"/>
      <c r="D1634" s="305"/>
      <c r="E1634" s="306"/>
      <c r="F1634" s="307"/>
      <c r="G1634" s="305"/>
      <c r="H1634" s="305"/>
      <c r="I1634" s="306"/>
      <c r="J1634" s="308" t="str">
        <f t="shared" si="6"/>
        <v/>
      </c>
      <c r="K1634" s="308"/>
      <c r="L1634" s="309"/>
      <c r="M1634" s="308"/>
      <c r="N1634" s="303"/>
      <c r="O1634" s="305"/>
      <c r="P1634" s="305"/>
      <c r="Q1634" s="299"/>
      <c r="R1634" s="299"/>
      <c r="S1634" s="299"/>
    </row>
    <row r="1635" spans="1:19" ht="13.5" customHeight="1" x14ac:dyDescent="0.2">
      <c r="A1635" s="302" t="str">
        <f>IF(B1635="","",ROW()-ROW($A$3)+'Diário 1º PA'!$P$1)</f>
        <v/>
      </c>
      <c r="B1635" s="303"/>
      <c r="C1635" s="304"/>
      <c r="D1635" s="305"/>
      <c r="E1635" s="306"/>
      <c r="F1635" s="307"/>
      <c r="G1635" s="305"/>
      <c r="H1635" s="305"/>
      <c r="I1635" s="306"/>
      <c r="J1635" s="308" t="str">
        <f t="shared" si="6"/>
        <v/>
      </c>
      <c r="K1635" s="308"/>
      <c r="L1635" s="309"/>
      <c r="M1635" s="308"/>
      <c r="N1635" s="303"/>
      <c r="O1635" s="305"/>
      <c r="P1635" s="305"/>
      <c r="Q1635" s="299"/>
      <c r="R1635" s="299"/>
      <c r="S1635" s="299"/>
    </row>
    <row r="1636" spans="1:19" ht="13.5" customHeight="1" x14ac:dyDescent="0.2">
      <c r="A1636" s="302" t="str">
        <f>IF(B1636="","",ROW()-ROW($A$3)+'Diário 1º PA'!$P$1)</f>
        <v/>
      </c>
      <c r="B1636" s="303"/>
      <c r="C1636" s="304"/>
      <c r="D1636" s="305"/>
      <c r="E1636" s="306"/>
      <c r="F1636" s="307"/>
      <c r="G1636" s="305"/>
      <c r="H1636" s="305"/>
      <c r="I1636" s="306"/>
      <c r="J1636" s="308" t="str">
        <f t="shared" si="6"/>
        <v/>
      </c>
      <c r="K1636" s="308"/>
      <c r="L1636" s="309"/>
      <c r="M1636" s="308"/>
      <c r="N1636" s="303"/>
      <c r="O1636" s="305"/>
      <c r="P1636" s="305"/>
      <c r="Q1636" s="299"/>
      <c r="R1636" s="299"/>
      <c r="S1636" s="299"/>
    </row>
    <row r="1637" spans="1:19" ht="13.5" customHeight="1" x14ac:dyDescent="0.2">
      <c r="A1637" s="302" t="str">
        <f>IF(B1637="","",ROW()-ROW($A$3)+'Diário 1º PA'!$P$1)</f>
        <v/>
      </c>
      <c r="B1637" s="303"/>
      <c r="C1637" s="304"/>
      <c r="D1637" s="305"/>
      <c r="E1637" s="306"/>
      <c r="F1637" s="307"/>
      <c r="G1637" s="305"/>
      <c r="H1637" s="305"/>
      <c r="I1637" s="306"/>
      <c r="J1637" s="308" t="str">
        <f t="shared" si="6"/>
        <v/>
      </c>
      <c r="K1637" s="308"/>
      <c r="L1637" s="309"/>
      <c r="M1637" s="308"/>
      <c r="N1637" s="303"/>
      <c r="O1637" s="305"/>
      <c r="P1637" s="305"/>
      <c r="Q1637" s="299"/>
      <c r="R1637" s="299"/>
      <c r="S1637" s="299"/>
    </row>
    <row r="1638" spans="1:19" ht="13.5" customHeight="1" x14ac:dyDescent="0.2">
      <c r="A1638" s="302" t="str">
        <f>IF(B1638="","",ROW()-ROW($A$3)+'Diário 1º PA'!$P$1)</f>
        <v/>
      </c>
      <c r="B1638" s="303"/>
      <c r="C1638" s="304"/>
      <c r="D1638" s="305"/>
      <c r="E1638" s="306"/>
      <c r="F1638" s="307"/>
      <c r="G1638" s="305"/>
      <c r="H1638" s="305"/>
      <c r="I1638" s="306"/>
      <c r="J1638" s="308" t="str">
        <f t="shared" si="6"/>
        <v/>
      </c>
      <c r="K1638" s="308"/>
      <c r="L1638" s="309"/>
      <c r="M1638" s="308"/>
      <c r="N1638" s="303"/>
      <c r="O1638" s="305"/>
      <c r="P1638" s="305"/>
      <c r="Q1638" s="299"/>
      <c r="R1638" s="299"/>
      <c r="S1638" s="299"/>
    </row>
    <row r="1639" spans="1:19" ht="13.5" customHeight="1" x14ac:dyDescent="0.2">
      <c r="A1639" s="302" t="str">
        <f>IF(B1639="","",ROW()-ROW($A$3)+'Diário 1º PA'!$P$1)</f>
        <v/>
      </c>
      <c r="B1639" s="303"/>
      <c r="C1639" s="304"/>
      <c r="D1639" s="305"/>
      <c r="E1639" s="306"/>
      <c r="F1639" s="307"/>
      <c r="G1639" s="305"/>
      <c r="H1639" s="305"/>
      <c r="I1639" s="306"/>
      <c r="J1639" s="308" t="str">
        <f t="shared" si="6"/>
        <v/>
      </c>
      <c r="K1639" s="308"/>
      <c r="L1639" s="309"/>
      <c r="M1639" s="308"/>
      <c r="N1639" s="303"/>
      <c r="O1639" s="305"/>
      <c r="P1639" s="305"/>
      <c r="Q1639" s="299"/>
      <c r="R1639" s="299"/>
      <c r="S1639" s="299"/>
    </row>
    <row r="1640" spans="1:19" ht="13.5" customHeight="1" x14ac:dyDescent="0.2">
      <c r="A1640" s="302" t="str">
        <f>IF(B1640="","",ROW()-ROW($A$3)+'Diário 1º PA'!$P$1)</f>
        <v/>
      </c>
      <c r="B1640" s="303"/>
      <c r="C1640" s="304"/>
      <c r="D1640" s="305"/>
      <c r="E1640" s="306"/>
      <c r="F1640" s="307"/>
      <c r="G1640" s="305"/>
      <c r="H1640" s="305"/>
      <c r="I1640" s="306"/>
      <c r="J1640" s="308" t="str">
        <f t="shared" si="6"/>
        <v/>
      </c>
      <c r="K1640" s="308"/>
      <c r="L1640" s="309"/>
      <c r="M1640" s="308"/>
      <c r="N1640" s="303"/>
      <c r="O1640" s="305"/>
      <c r="P1640" s="305"/>
      <c r="Q1640" s="299"/>
      <c r="R1640" s="299"/>
      <c r="S1640" s="299"/>
    </row>
    <row r="1641" spans="1:19" ht="13.5" customHeight="1" x14ac:dyDescent="0.2">
      <c r="A1641" s="302" t="str">
        <f>IF(B1641="","",ROW()-ROW($A$3)+'Diário 1º PA'!$P$1)</f>
        <v/>
      </c>
      <c r="B1641" s="303"/>
      <c r="C1641" s="304"/>
      <c r="D1641" s="305"/>
      <c r="E1641" s="306"/>
      <c r="F1641" s="307"/>
      <c r="G1641" s="305"/>
      <c r="H1641" s="305"/>
      <c r="I1641" s="306"/>
      <c r="J1641" s="308" t="str">
        <f t="shared" si="6"/>
        <v/>
      </c>
      <c r="K1641" s="308"/>
      <c r="L1641" s="309"/>
      <c r="M1641" s="308"/>
      <c r="N1641" s="303"/>
      <c r="O1641" s="305"/>
      <c r="P1641" s="305"/>
      <c r="Q1641" s="299"/>
      <c r="R1641" s="299"/>
      <c r="S1641" s="299"/>
    </row>
    <row r="1642" spans="1:19" ht="13.5" customHeight="1" x14ac:dyDescent="0.2">
      <c r="A1642" s="302" t="str">
        <f>IF(B1642="","",ROW()-ROW($A$3)+'Diário 1º PA'!$P$1)</f>
        <v/>
      </c>
      <c r="B1642" s="303"/>
      <c r="C1642" s="304"/>
      <c r="D1642" s="305"/>
      <c r="E1642" s="306"/>
      <c r="F1642" s="307"/>
      <c r="G1642" s="305"/>
      <c r="H1642" s="305"/>
      <c r="I1642" s="306"/>
      <c r="J1642" s="308" t="str">
        <f t="shared" si="6"/>
        <v/>
      </c>
      <c r="K1642" s="308"/>
      <c r="L1642" s="309"/>
      <c r="M1642" s="308"/>
      <c r="N1642" s="303"/>
      <c r="O1642" s="305"/>
      <c r="P1642" s="305"/>
      <c r="Q1642" s="299"/>
      <c r="R1642" s="299"/>
      <c r="S1642" s="299"/>
    </row>
    <row r="1643" spans="1:19" ht="13.5" customHeight="1" x14ac:dyDescent="0.2">
      <c r="A1643" s="302" t="str">
        <f>IF(B1643="","",ROW()-ROW($A$3)+'Diário 1º PA'!$P$1)</f>
        <v/>
      </c>
      <c r="B1643" s="303"/>
      <c r="C1643" s="304"/>
      <c r="D1643" s="305"/>
      <c r="E1643" s="306"/>
      <c r="F1643" s="307"/>
      <c r="G1643" s="305"/>
      <c r="H1643" s="305"/>
      <c r="I1643" s="306"/>
      <c r="J1643" s="308" t="str">
        <f t="shared" si="6"/>
        <v/>
      </c>
      <c r="K1643" s="308"/>
      <c r="L1643" s="309"/>
      <c r="M1643" s="308"/>
      <c r="N1643" s="303"/>
      <c r="O1643" s="305"/>
      <c r="P1643" s="305"/>
      <c r="Q1643" s="299"/>
      <c r="R1643" s="299"/>
      <c r="S1643" s="299"/>
    </row>
    <row r="1644" spans="1:19" ht="13.5" customHeight="1" x14ac:dyDescent="0.2">
      <c r="A1644" s="302" t="str">
        <f>IF(B1644="","",ROW()-ROW($A$3)+'Diário 1º PA'!$P$1)</f>
        <v/>
      </c>
      <c r="B1644" s="303"/>
      <c r="C1644" s="304"/>
      <c r="D1644" s="305"/>
      <c r="E1644" s="306"/>
      <c r="F1644" s="307"/>
      <c r="G1644" s="305"/>
      <c r="H1644" s="305"/>
      <c r="I1644" s="306"/>
      <c r="J1644" s="308" t="str">
        <f t="shared" si="6"/>
        <v/>
      </c>
      <c r="K1644" s="308"/>
      <c r="L1644" s="309"/>
      <c r="M1644" s="308"/>
      <c r="N1644" s="303"/>
      <c r="O1644" s="305"/>
      <c r="P1644" s="305"/>
      <c r="Q1644" s="299"/>
      <c r="R1644" s="299"/>
      <c r="S1644" s="299"/>
    </row>
    <row r="1645" spans="1:19" ht="13.5" customHeight="1" x14ac:dyDescent="0.2">
      <c r="A1645" s="302" t="str">
        <f>IF(B1645="","",ROW()-ROW($A$3)+'Diário 1º PA'!$P$1)</f>
        <v/>
      </c>
      <c r="B1645" s="303"/>
      <c r="C1645" s="304"/>
      <c r="D1645" s="305"/>
      <c r="E1645" s="306"/>
      <c r="F1645" s="307"/>
      <c r="G1645" s="305"/>
      <c r="H1645" s="305"/>
      <c r="I1645" s="306"/>
      <c r="J1645" s="308" t="str">
        <f t="shared" si="6"/>
        <v/>
      </c>
      <c r="K1645" s="308"/>
      <c r="L1645" s="309"/>
      <c r="M1645" s="308"/>
      <c r="N1645" s="303"/>
      <c r="O1645" s="305"/>
      <c r="P1645" s="305"/>
      <c r="Q1645" s="299"/>
      <c r="R1645" s="299"/>
      <c r="S1645" s="299"/>
    </row>
    <row r="1646" spans="1:19" ht="13.5" customHeight="1" x14ac:dyDescent="0.2">
      <c r="A1646" s="302" t="str">
        <f>IF(B1646="","",ROW()-ROW($A$3)+'Diário 1º PA'!$P$1)</f>
        <v/>
      </c>
      <c r="B1646" s="303"/>
      <c r="C1646" s="304"/>
      <c r="D1646" s="305"/>
      <c r="E1646" s="306"/>
      <c r="F1646" s="307"/>
      <c r="G1646" s="305"/>
      <c r="H1646" s="305"/>
      <c r="I1646" s="306"/>
      <c r="J1646" s="308" t="str">
        <f t="shared" si="6"/>
        <v/>
      </c>
      <c r="K1646" s="308"/>
      <c r="L1646" s="309"/>
      <c r="M1646" s="308"/>
      <c r="N1646" s="303"/>
      <c r="O1646" s="305"/>
      <c r="P1646" s="305"/>
      <c r="Q1646" s="299"/>
      <c r="R1646" s="299"/>
      <c r="S1646" s="299"/>
    </row>
    <row r="1647" spans="1:19" ht="13.5" customHeight="1" x14ac:dyDescent="0.2">
      <c r="A1647" s="302" t="str">
        <f>IF(B1647="","",ROW()-ROW($A$3)+'Diário 1º PA'!$P$1)</f>
        <v/>
      </c>
      <c r="B1647" s="303"/>
      <c r="C1647" s="304"/>
      <c r="D1647" s="305"/>
      <c r="E1647" s="306"/>
      <c r="F1647" s="307"/>
      <c r="G1647" s="305"/>
      <c r="H1647" s="305"/>
      <c r="I1647" s="306"/>
      <c r="J1647" s="308" t="str">
        <f t="shared" si="6"/>
        <v/>
      </c>
      <c r="K1647" s="308"/>
      <c r="L1647" s="309"/>
      <c r="M1647" s="308"/>
      <c r="N1647" s="303"/>
      <c r="O1647" s="305"/>
      <c r="P1647" s="305"/>
      <c r="Q1647" s="299"/>
      <c r="R1647" s="299"/>
      <c r="S1647" s="299"/>
    </row>
    <row r="1648" spans="1:19" ht="13.5" customHeight="1" x14ac:dyDescent="0.2">
      <c r="A1648" s="302" t="str">
        <f>IF(B1648="","",ROW()-ROW($A$3)+'Diário 1º PA'!$P$1)</f>
        <v/>
      </c>
      <c r="B1648" s="303"/>
      <c r="C1648" s="304"/>
      <c r="D1648" s="305"/>
      <c r="E1648" s="306"/>
      <c r="F1648" s="307"/>
      <c r="G1648" s="305"/>
      <c r="H1648" s="305"/>
      <c r="I1648" s="306"/>
      <c r="J1648" s="308" t="str">
        <f t="shared" si="6"/>
        <v/>
      </c>
      <c r="K1648" s="308"/>
      <c r="L1648" s="309"/>
      <c r="M1648" s="308"/>
      <c r="N1648" s="303"/>
      <c r="O1648" s="305"/>
      <c r="P1648" s="305"/>
      <c r="Q1648" s="299"/>
      <c r="R1648" s="299"/>
      <c r="S1648" s="299"/>
    </row>
    <row r="1649" spans="1:19" ht="13.5" customHeight="1" x14ac:dyDescent="0.2">
      <c r="A1649" s="302" t="str">
        <f>IF(B1649="","",ROW()-ROW($A$3)+'Diário 1º PA'!$P$1)</f>
        <v/>
      </c>
      <c r="B1649" s="303"/>
      <c r="C1649" s="304"/>
      <c r="D1649" s="305"/>
      <c r="E1649" s="306"/>
      <c r="F1649" s="307"/>
      <c r="G1649" s="305"/>
      <c r="H1649" s="305"/>
      <c r="I1649" s="306"/>
      <c r="J1649" s="308" t="str">
        <f t="shared" si="6"/>
        <v/>
      </c>
      <c r="K1649" s="308"/>
      <c r="L1649" s="309"/>
      <c r="M1649" s="308"/>
      <c r="N1649" s="303"/>
      <c r="O1649" s="305"/>
      <c r="P1649" s="305"/>
      <c r="Q1649" s="299"/>
      <c r="R1649" s="299"/>
      <c r="S1649" s="299"/>
    </row>
    <row r="1650" spans="1:19" ht="13.5" customHeight="1" x14ac:dyDescent="0.2">
      <c r="A1650" s="302" t="str">
        <f>IF(B1650="","",ROW()-ROW($A$3)+'Diário 1º PA'!$P$1)</f>
        <v/>
      </c>
      <c r="B1650" s="303"/>
      <c r="C1650" s="304"/>
      <c r="D1650" s="305"/>
      <c r="E1650" s="306"/>
      <c r="F1650" s="307"/>
      <c r="G1650" s="305"/>
      <c r="H1650" s="305"/>
      <c r="I1650" s="306"/>
      <c r="J1650" s="308" t="str">
        <f t="shared" si="6"/>
        <v/>
      </c>
      <c r="K1650" s="308"/>
      <c r="L1650" s="309"/>
      <c r="M1650" s="308"/>
      <c r="N1650" s="303"/>
      <c r="O1650" s="305"/>
      <c r="P1650" s="305"/>
      <c r="Q1650" s="299"/>
      <c r="R1650" s="299"/>
      <c r="S1650" s="299"/>
    </row>
    <row r="1651" spans="1:19" ht="13.5" customHeight="1" x14ac:dyDescent="0.2">
      <c r="A1651" s="302" t="str">
        <f>IF(B1651="","",ROW()-ROW($A$3)+'Diário 1º PA'!$P$1)</f>
        <v/>
      </c>
      <c r="B1651" s="303"/>
      <c r="C1651" s="304"/>
      <c r="D1651" s="305"/>
      <c r="E1651" s="306"/>
      <c r="F1651" s="307"/>
      <c r="G1651" s="305"/>
      <c r="H1651" s="305"/>
      <c r="I1651" s="306"/>
      <c r="J1651" s="308" t="str">
        <f t="shared" si="6"/>
        <v/>
      </c>
      <c r="K1651" s="308"/>
      <c r="L1651" s="309"/>
      <c r="M1651" s="308"/>
      <c r="N1651" s="303"/>
      <c r="O1651" s="305"/>
      <c r="P1651" s="305"/>
      <c r="Q1651" s="299"/>
      <c r="R1651" s="299"/>
      <c r="S1651" s="299"/>
    </row>
    <row r="1652" spans="1:19" ht="13.5" customHeight="1" x14ac:dyDescent="0.2">
      <c r="A1652" s="302" t="str">
        <f>IF(B1652="","",ROW()-ROW($A$3)+'Diário 1º PA'!$P$1)</f>
        <v/>
      </c>
      <c r="B1652" s="303"/>
      <c r="C1652" s="304"/>
      <c r="D1652" s="305"/>
      <c r="E1652" s="306"/>
      <c r="F1652" s="307"/>
      <c r="G1652" s="305"/>
      <c r="H1652" s="305"/>
      <c r="I1652" s="306"/>
      <c r="J1652" s="308" t="str">
        <f t="shared" si="6"/>
        <v/>
      </c>
      <c r="K1652" s="308"/>
      <c r="L1652" s="309"/>
      <c r="M1652" s="308"/>
      <c r="N1652" s="303"/>
      <c r="O1652" s="305"/>
      <c r="P1652" s="305"/>
      <c r="Q1652" s="299"/>
      <c r="R1652" s="299"/>
      <c r="S1652" s="299"/>
    </row>
    <row r="1653" spans="1:19" ht="13.5" customHeight="1" x14ac:dyDescent="0.2">
      <c r="A1653" s="302" t="str">
        <f>IF(B1653="","",ROW()-ROW($A$3)+'Diário 1º PA'!$P$1)</f>
        <v/>
      </c>
      <c r="B1653" s="303"/>
      <c r="C1653" s="304"/>
      <c r="D1653" s="305"/>
      <c r="E1653" s="306"/>
      <c r="F1653" s="307"/>
      <c r="G1653" s="305"/>
      <c r="H1653" s="305"/>
      <c r="I1653" s="306"/>
      <c r="J1653" s="308" t="str">
        <f t="shared" si="6"/>
        <v/>
      </c>
      <c r="K1653" s="308"/>
      <c r="L1653" s="309"/>
      <c r="M1653" s="308"/>
      <c r="N1653" s="303"/>
      <c r="O1653" s="305"/>
      <c r="P1653" s="305"/>
      <c r="Q1653" s="299"/>
      <c r="R1653" s="299"/>
      <c r="S1653" s="299"/>
    </row>
    <row r="1654" spans="1:19" ht="13.5" customHeight="1" x14ac:dyDescent="0.2">
      <c r="A1654" s="302" t="str">
        <f>IF(B1654="","",ROW()-ROW($A$3)+'Diário 1º PA'!$P$1)</f>
        <v/>
      </c>
      <c r="B1654" s="303"/>
      <c r="C1654" s="304"/>
      <c r="D1654" s="305"/>
      <c r="E1654" s="306"/>
      <c r="F1654" s="307"/>
      <c r="G1654" s="305"/>
      <c r="H1654" s="305"/>
      <c r="I1654" s="306"/>
      <c r="J1654" s="308" t="str">
        <f t="shared" si="6"/>
        <v/>
      </c>
      <c r="K1654" s="308"/>
      <c r="L1654" s="309"/>
      <c r="M1654" s="308"/>
      <c r="N1654" s="303"/>
      <c r="O1654" s="305"/>
      <c r="P1654" s="305"/>
      <c r="Q1654" s="299"/>
      <c r="R1654" s="299"/>
      <c r="S1654" s="299"/>
    </row>
    <row r="1655" spans="1:19" ht="13.5" customHeight="1" x14ac:dyDescent="0.2">
      <c r="A1655" s="302" t="str">
        <f>IF(B1655="","",ROW()-ROW($A$3)+'Diário 1º PA'!$P$1)</f>
        <v/>
      </c>
      <c r="B1655" s="303"/>
      <c r="C1655" s="304"/>
      <c r="D1655" s="305"/>
      <c r="E1655" s="306"/>
      <c r="F1655" s="307"/>
      <c r="G1655" s="305"/>
      <c r="H1655" s="305"/>
      <c r="I1655" s="306"/>
      <c r="J1655" s="308" t="str">
        <f t="shared" si="6"/>
        <v/>
      </c>
      <c r="K1655" s="308"/>
      <c r="L1655" s="309"/>
      <c r="M1655" s="308"/>
      <c r="N1655" s="303"/>
      <c r="O1655" s="305"/>
      <c r="P1655" s="305"/>
      <c r="Q1655" s="299"/>
      <c r="R1655" s="299"/>
      <c r="S1655" s="299"/>
    </row>
    <row r="1656" spans="1:19" ht="13.5" customHeight="1" x14ac:dyDescent="0.2">
      <c r="A1656" s="302" t="str">
        <f>IF(B1656="","",ROW()-ROW($A$3)+'Diário 1º PA'!$P$1)</f>
        <v/>
      </c>
      <c r="B1656" s="303"/>
      <c r="C1656" s="304"/>
      <c r="D1656" s="305"/>
      <c r="E1656" s="306"/>
      <c r="F1656" s="307"/>
      <c r="G1656" s="305"/>
      <c r="H1656" s="305"/>
      <c r="I1656" s="306"/>
      <c r="J1656" s="308" t="str">
        <f t="shared" si="6"/>
        <v/>
      </c>
      <c r="K1656" s="308"/>
      <c r="L1656" s="309"/>
      <c r="M1656" s="308"/>
      <c r="N1656" s="303"/>
      <c r="O1656" s="305"/>
      <c r="P1656" s="305"/>
      <c r="Q1656" s="299"/>
      <c r="R1656" s="299"/>
      <c r="S1656" s="299"/>
    </row>
    <row r="1657" spans="1:19" ht="13.5" customHeight="1" x14ac:dyDescent="0.2">
      <c r="A1657" s="302" t="str">
        <f>IF(B1657="","",ROW()-ROW($A$3)+'Diário 1º PA'!$P$1)</f>
        <v/>
      </c>
      <c r="B1657" s="303"/>
      <c r="C1657" s="304"/>
      <c r="D1657" s="305"/>
      <c r="E1657" s="306"/>
      <c r="F1657" s="307"/>
      <c r="G1657" s="305"/>
      <c r="H1657" s="305"/>
      <c r="I1657" s="306"/>
      <c r="J1657" s="308" t="str">
        <f t="shared" si="6"/>
        <v/>
      </c>
      <c r="K1657" s="308"/>
      <c r="L1657" s="309"/>
      <c r="M1657" s="308"/>
      <c r="N1657" s="303"/>
      <c r="O1657" s="305"/>
      <c r="P1657" s="305"/>
      <c r="Q1657" s="299"/>
      <c r="R1657" s="299"/>
      <c r="S1657" s="299"/>
    </row>
    <row r="1658" spans="1:19" ht="13.5" customHeight="1" x14ac:dyDescent="0.2">
      <c r="A1658" s="302" t="str">
        <f>IF(B1658="","",ROW()-ROW($A$3)+'Diário 1º PA'!$P$1)</f>
        <v/>
      </c>
      <c r="B1658" s="303"/>
      <c r="C1658" s="304"/>
      <c r="D1658" s="305"/>
      <c r="E1658" s="306"/>
      <c r="F1658" s="307"/>
      <c r="G1658" s="305"/>
      <c r="H1658" s="305"/>
      <c r="I1658" s="306"/>
      <c r="J1658" s="308" t="str">
        <f t="shared" si="6"/>
        <v/>
      </c>
      <c r="K1658" s="308"/>
      <c r="L1658" s="309"/>
      <c r="M1658" s="308"/>
      <c r="N1658" s="303"/>
      <c r="O1658" s="305"/>
      <c r="P1658" s="305"/>
      <c r="Q1658" s="299"/>
      <c r="R1658" s="299"/>
      <c r="S1658" s="299"/>
    </row>
    <row r="1659" spans="1:19" ht="13.5" customHeight="1" x14ac:dyDescent="0.2">
      <c r="A1659" s="302" t="str">
        <f>IF(B1659="","",ROW()-ROW($A$3)+'Diário 1º PA'!$P$1)</f>
        <v/>
      </c>
      <c r="B1659" s="303"/>
      <c r="C1659" s="304"/>
      <c r="D1659" s="305"/>
      <c r="E1659" s="306"/>
      <c r="F1659" s="307"/>
      <c r="G1659" s="305"/>
      <c r="H1659" s="305"/>
      <c r="I1659" s="306"/>
      <c r="J1659" s="308" t="str">
        <f t="shared" si="6"/>
        <v/>
      </c>
      <c r="K1659" s="308"/>
      <c r="L1659" s="309"/>
      <c r="M1659" s="308"/>
      <c r="N1659" s="303"/>
      <c r="O1659" s="305"/>
      <c r="P1659" s="305"/>
      <c r="Q1659" s="299"/>
      <c r="R1659" s="299"/>
      <c r="S1659" s="299"/>
    </row>
    <row r="1660" spans="1:19" ht="13.5" customHeight="1" x14ac:dyDescent="0.2">
      <c r="A1660" s="302" t="str">
        <f>IF(B1660="","",ROW()-ROW($A$3)+'Diário 1º PA'!$P$1)</f>
        <v/>
      </c>
      <c r="B1660" s="303"/>
      <c r="C1660" s="304"/>
      <c r="D1660" s="305"/>
      <c r="E1660" s="306"/>
      <c r="F1660" s="307"/>
      <c r="G1660" s="305"/>
      <c r="H1660" s="305"/>
      <c r="I1660" s="306"/>
      <c r="J1660" s="308" t="str">
        <f t="shared" si="6"/>
        <v/>
      </c>
      <c r="K1660" s="308"/>
      <c r="L1660" s="309"/>
      <c r="M1660" s="308"/>
      <c r="N1660" s="303"/>
      <c r="O1660" s="305"/>
      <c r="P1660" s="305"/>
      <c r="Q1660" s="299"/>
      <c r="R1660" s="299"/>
      <c r="S1660" s="299"/>
    </row>
    <row r="1661" spans="1:19" ht="13.5" customHeight="1" x14ac:dyDescent="0.2">
      <c r="A1661" s="302" t="str">
        <f>IF(B1661="","",ROW()-ROW($A$3)+'Diário 1º PA'!$P$1)</f>
        <v/>
      </c>
      <c r="B1661" s="303"/>
      <c r="C1661" s="304"/>
      <c r="D1661" s="305"/>
      <c r="E1661" s="306"/>
      <c r="F1661" s="307"/>
      <c r="G1661" s="305"/>
      <c r="H1661" s="305"/>
      <c r="I1661" s="306"/>
      <c r="J1661" s="308" t="str">
        <f t="shared" si="6"/>
        <v/>
      </c>
      <c r="K1661" s="308"/>
      <c r="L1661" s="309"/>
      <c r="M1661" s="308"/>
      <c r="N1661" s="303"/>
      <c r="O1661" s="305"/>
      <c r="P1661" s="305"/>
      <c r="Q1661" s="299"/>
      <c r="R1661" s="299"/>
      <c r="S1661" s="299"/>
    </row>
    <row r="1662" spans="1:19" ht="13.5" customHeight="1" x14ac:dyDescent="0.2">
      <c r="A1662" s="302" t="str">
        <f>IF(B1662="","",ROW()-ROW($A$3)+'Diário 1º PA'!$P$1)</f>
        <v/>
      </c>
      <c r="B1662" s="303"/>
      <c r="C1662" s="304"/>
      <c r="D1662" s="305"/>
      <c r="E1662" s="306"/>
      <c r="F1662" s="307"/>
      <c r="G1662" s="305"/>
      <c r="H1662" s="305"/>
      <c r="I1662" s="306"/>
      <c r="J1662" s="308" t="str">
        <f t="shared" si="6"/>
        <v/>
      </c>
      <c r="K1662" s="308"/>
      <c r="L1662" s="309"/>
      <c r="M1662" s="308"/>
      <c r="N1662" s="303"/>
      <c r="O1662" s="305"/>
      <c r="P1662" s="305"/>
      <c r="Q1662" s="299"/>
      <c r="R1662" s="299"/>
      <c r="S1662" s="299"/>
    </row>
    <row r="1663" spans="1:19" ht="13.5" customHeight="1" x14ac:dyDescent="0.2">
      <c r="A1663" s="302" t="str">
        <f>IF(B1663="","",ROW()-ROW($A$3)+'Diário 1º PA'!$P$1)</f>
        <v/>
      </c>
      <c r="B1663" s="303"/>
      <c r="C1663" s="304"/>
      <c r="D1663" s="305"/>
      <c r="E1663" s="306"/>
      <c r="F1663" s="307"/>
      <c r="G1663" s="305"/>
      <c r="H1663" s="305"/>
      <c r="I1663" s="306"/>
      <c r="J1663" s="308" t="str">
        <f t="shared" si="6"/>
        <v/>
      </c>
      <c r="K1663" s="308"/>
      <c r="L1663" s="309"/>
      <c r="M1663" s="308"/>
      <c r="N1663" s="303"/>
      <c r="O1663" s="305"/>
      <c r="P1663" s="305"/>
      <c r="Q1663" s="299"/>
      <c r="R1663" s="299"/>
      <c r="S1663" s="299"/>
    </row>
    <row r="1664" spans="1:19" ht="13.5" customHeight="1" x14ac:dyDescent="0.2">
      <c r="A1664" s="302" t="str">
        <f>IF(B1664="","",ROW()-ROW($A$3)+'Diário 1º PA'!$P$1)</f>
        <v/>
      </c>
      <c r="B1664" s="303"/>
      <c r="C1664" s="304"/>
      <c r="D1664" s="305"/>
      <c r="E1664" s="306"/>
      <c r="F1664" s="307"/>
      <c r="G1664" s="305"/>
      <c r="H1664" s="305"/>
      <c r="I1664" s="306"/>
      <c r="J1664" s="308" t="str">
        <f t="shared" si="6"/>
        <v/>
      </c>
      <c r="K1664" s="308"/>
      <c r="L1664" s="309"/>
      <c r="M1664" s="308"/>
      <c r="N1664" s="303"/>
      <c r="O1664" s="305"/>
      <c r="P1664" s="305"/>
      <c r="Q1664" s="299"/>
      <c r="R1664" s="299"/>
      <c r="S1664" s="299"/>
    </row>
    <row r="1665" spans="1:19" ht="13.5" customHeight="1" x14ac:dyDescent="0.2">
      <c r="A1665" s="302" t="str">
        <f>IF(B1665="","",ROW()-ROW($A$3)+'Diário 1º PA'!$P$1)</f>
        <v/>
      </c>
      <c r="B1665" s="303"/>
      <c r="C1665" s="304"/>
      <c r="D1665" s="305"/>
      <c r="E1665" s="306"/>
      <c r="F1665" s="307"/>
      <c r="G1665" s="305"/>
      <c r="H1665" s="305"/>
      <c r="I1665" s="306"/>
      <c r="J1665" s="308" t="str">
        <f t="shared" si="6"/>
        <v/>
      </c>
      <c r="K1665" s="308"/>
      <c r="L1665" s="309"/>
      <c r="M1665" s="308"/>
      <c r="N1665" s="303"/>
      <c r="O1665" s="305"/>
      <c r="P1665" s="305"/>
      <c r="Q1665" s="299"/>
      <c r="R1665" s="299"/>
      <c r="S1665" s="299"/>
    </row>
    <row r="1666" spans="1:19" ht="13.5" customHeight="1" x14ac:dyDescent="0.2">
      <c r="A1666" s="302" t="str">
        <f>IF(B1666="","",ROW()-ROW($A$3)+'Diário 1º PA'!$P$1)</f>
        <v/>
      </c>
      <c r="B1666" s="303"/>
      <c r="C1666" s="304"/>
      <c r="D1666" s="305"/>
      <c r="E1666" s="306"/>
      <c r="F1666" s="307"/>
      <c r="G1666" s="305"/>
      <c r="H1666" s="305"/>
      <c r="I1666" s="306"/>
      <c r="J1666" s="308" t="str">
        <f t="shared" si="6"/>
        <v/>
      </c>
      <c r="K1666" s="308"/>
      <c r="L1666" s="309"/>
      <c r="M1666" s="308"/>
      <c r="N1666" s="303"/>
      <c r="O1666" s="305"/>
      <c r="P1666" s="305"/>
      <c r="Q1666" s="299"/>
      <c r="R1666" s="299"/>
      <c r="S1666" s="299"/>
    </row>
    <row r="1667" spans="1:19" ht="13.5" customHeight="1" x14ac:dyDescent="0.2">
      <c r="A1667" s="302" t="str">
        <f>IF(B1667="","",ROW()-ROW($A$3)+'Diário 1º PA'!$P$1)</f>
        <v/>
      </c>
      <c r="B1667" s="303"/>
      <c r="C1667" s="304"/>
      <c r="D1667" s="305"/>
      <c r="E1667" s="306"/>
      <c r="F1667" s="307"/>
      <c r="G1667" s="305"/>
      <c r="H1667" s="305"/>
      <c r="I1667" s="306"/>
      <c r="J1667" s="308" t="str">
        <f t="shared" si="6"/>
        <v/>
      </c>
      <c r="K1667" s="308"/>
      <c r="L1667" s="309"/>
      <c r="M1667" s="308"/>
      <c r="N1667" s="303"/>
      <c r="O1667" s="305"/>
      <c r="P1667" s="305"/>
      <c r="Q1667" s="299"/>
      <c r="R1667" s="299"/>
      <c r="S1667" s="299"/>
    </row>
    <row r="1668" spans="1:19" ht="13.5" customHeight="1" x14ac:dyDescent="0.2">
      <c r="A1668" s="302" t="str">
        <f>IF(B1668="","",ROW()-ROW($A$3)+'Diário 1º PA'!$P$1)</f>
        <v/>
      </c>
      <c r="B1668" s="303"/>
      <c r="C1668" s="304"/>
      <c r="D1668" s="305"/>
      <c r="E1668" s="306"/>
      <c r="F1668" s="307"/>
      <c r="G1668" s="305"/>
      <c r="H1668" s="305"/>
      <c r="I1668" s="306"/>
      <c r="J1668" s="308" t="str">
        <f t="shared" si="6"/>
        <v/>
      </c>
      <c r="K1668" s="308"/>
      <c r="L1668" s="309"/>
      <c r="M1668" s="308"/>
      <c r="N1668" s="303"/>
      <c r="O1668" s="305"/>
      <c r="P1668" s="305"/>
      <c r="Q1668" s="299"/>
      <c r="R1668" s="299"/>
      <c r="S1668" s="299"/>
    </row>
    <row r="1669" spans="1:19" ht="13.5" customHeight="1" x14ac:dyDescent="0.2">
      <c r="A1669" s="302" t="str">
        <f>IF(B1669="","",ROW()-ROW($A$3)+'Diário 1º PA'!$P$1)</f>
        <v/>
      </c>
      <c r="B1669" s="303"/>
      <c r="C1669" s="304"/>
      <c r="D1669" s="305"/>
      <c r="E1669" s="306"/>
      <c r="F1669" s="307"/>
      <c r="G1669" s="305"/>
      <c r="H1669" s="305"/>
      <c r="I1669" s="306"/>
      <c r="J1669" s="308" t="str">
        <f t="shared" si="6"/>
        <v/>
      </c>
      <c r="K1669" s="308"/>
      <c r="L1669" s="309"/>
      <c r="M1669" s="308"/>
      <c r="N1669" s="303"/>
      <c r="O1669" s="305"/>
      <c r="P1669" s="305"/>
      <c r="Q1669" s="299"/>
      <c r="R1669" s="299"/>
      <c r="S1669" s="299"/>
    </row>
    <row r="1670" spans="1:19" ht="13.5" customHeight="1" x14ac:dyDescent="0.2">
      <c r="A1670" s="302" t="str">
        <f>IF(B1670="","",ROW()-ROW($A$3)+'Diário 1º PA'!$P$1)</f>
        <v/>
      </c>
      <c r="B1670" s="303"/>
      <c r="C1670" s="304"/>
      <c r="D1670" s="305"/>
      <c r="E1670" s="306"/>
      <c r="F1670" s="307"/>
      <c r="G1670" s="305"/>
      <c r="H1670" s="305"/>
      <c r="I1670" s="306"/>
      <c r="J1670" s="308" t="str">
        <f t="shared" si="6"/>
        <v/>
      </c>
      <c r="K1670" s="308"/>
      <c r="L1670" s="309"/>
      <c r="M1670" s="308"/>
      <c r="N1670" s="303"/>
      <c r="O1670" s="305"/>
      <c r="P1670" s="305"/>
      <c r="Q1670" s="299"/>
      <c r="R1670" s="299"/>
      <c r="S1670" s="299"/>
    </row>
    <row r="1671" spans="1:19" ht="13.5" customHeight="1" x14ac:dyDescent="0.2">
      <c r="A1671" s="302" t="str">
        <f>IF(B1671="","",ROW()-ROW($A$3)+'Diário 1º PA'!$P$1)</f>
        <v/>
      </c>
      <c r="B1671" s="303"/>
      <c r="C1671" s="304"/>
      <c r="D1671" s="305"/>
      <c r="E1671" s="306"/>
      <c r="F1671" s="307"/>
      <c r="G1671" s="305"/>
      <c r="H1671" s="305"/>
      <c r="I1671" s="306"/>
      <c r="J1671" s="308" t="str">
        <f t="shared" si="6"/>
        <v/>
      </c>
      <c r="K1671" s="308"/>
      <c r="L1671" s="309"/>
      <c r="M1671" s="308"/>
      <c r="N1671" s="303"/>
      <c r="O1671" s="305"/>
      <c r="P1671" s="305"/>
      <c r="Q1671" s="299"/>
      <c r="R1671" s="299"/>
      <c r="S1671" s="299"/>
    </row>
    <row r="1672" spans="1:19" ht="13.5" customHeight="1" x14ac:dyDescent="0.2">
      <c r="A1672" s="302" t="str">
        <f>IF(B1672="","",ROW()-ROW($A$3)+'Diário 1º PA'!$P$1)</f>
        <v/>
      </c>
      <c r="B1672" s="303"/>
      <c r="C1672" s="304"/>
      <c r="D1672" s="305"/>
      <c r="E1672" s="306"/>
      <c r="F1672" s="307"/>
      <c r="G1672" s="305"/>
      <c r="H1672" s="305"/>
      <c r="I1672" s="306"/>
      <c r="J1672" s="308" t="str">
        <f t="shared" si="6"/>
        <v/>
      </c>
      <c r="K1672" s="308"/>
      <c r="L1672" s="309"/>
      <c r="M1672" s="308"/>
      <c r="N1672" s="303"/>
      <c r="O1672" s="305"/>
      <c r="P1672" s="305"/>
      <c r="Q1672" s="299"/>
      <c r="R1672" s="299"/>
      <c r="S1672" s="299"/>
    </row>
    <row r="1673" spans="1:19" ht="13.5" customHeight="1" x14ac:dyDescent="0.2">
      <c r="A1673" s="302" t="str">
        <f>IF(B1673="","",ROW()-ROW($A$3)+'Diário 1º PA'!$P$1)</f>
        <v/>
      </c>
      <c r="B1673" s="303"/>
      <c r="C1673" s="304"/>
      <c r="D1673" s="305"/>
      <c r="E1673" s="306"/>
      <c r="F1673" s="307"/>
      <c r="G1673" s="305"/>
      <c r="H1673" s="305"/>
      <c r="I1673" s="306"/>
      <c r="J1673" s="308" t="str">
        <f t="shared" si="6"/>
        <v/>
      </c>
      <c r="K1673" s="308"/>
      <c r="L1673" s="309"/>
      <c r="M1673" s="308"/>
      <c r="N1673" s="303"/>
      <c r="O1673" s="305"/>
      <c r="P1673" s="305"/>
      <c r="Q1673" s="299"/>
      <c r="R1673" s="299"/>
      <c r="S1673" s="299"/>
    </row>
    <row r="1674" spans="1:19" ht="13.5" customHeight="1" x14ac:dyDescent="0.2">
      <c r="A1674" s="302" t="str">
        <f>IF(B1674="","",ROW()-ROW($A$3)+'Diário 1º PA'!$P$1)</f>
        <v/>
      </c>
      <c r="B1674" s="303"/>
      <c r="C1674" s="304"/>
      <c r="D1674" s="305"/>
      <c r="E1674" s="306"/>
      <c r="F1674" s="307"/>
      <c r="G1674" s="305"/>
      <c r="H1674" s="305"/>
      <c r="I1674" s="306"/>
      <c r="J1674" s="308" t="str">
        <f t="shared" si="6"/>
        <v/>
      </c>
      <c r="K1674" s="308"/>
      <c r="L1674" s="309"/>
      <c r="M1674" s="308"/>
      <c r="N1674" s="303"/>
      <c r="O1674" s="305"/>
      <c r="P1674" s="305"/>
      <c r="Q1674" s="299"/>
      <c r="R1674" s="299"/>
      <c r="S1674" s="299"/>
    </row>
    <row r="1675" spans="1:19" ht="13.5" customHeight="1" x14ac:dyDescent="0.2">
      <c r="A1675" s="302" t="str">
        <f>IF(B1675="","",ROW()-ROW($A$3)+'Diário 1º PA'!$P$1)</f>
        <v/>
      </c>
      <c r="B1675" s="303"/>
      <c r="C1675" s="304"/>
      <c r="D1675" s="305"/>
      <c r="E1675" s="306"/>
      <c r="F1675" s="307"/>
      <c r="G1675" s="305"/>
      <c r="H1675" s="305"/>
      <c r="I1675" s="306"/>
      <c r="J1675" s="308" t="str">
        <f t="shared" si="6"/>
        <v/>
      </c>
      <c r="K1675" s="308"/>
      <c r="L1675" s="309"/>
      <c r="M1675" s="308"/>
      <c r="N1675" s="303"/>
      <c r="O1675" s="305"/>
      <c r="P1675" s="305"/>
      <c r="Q1675" s="299"/>
      <c r="R1675" s="299"/>
      <c r="S1675" s="299"/>
    </row>
    <row r="1676" spans="1:19" ht="13.5" customHeight="1" x14ac:dyDescent="0.2">
      <c r="A1676" s="302" t="str">
        <f>IF(B1676="","",ROW()-ROW($A$3)+'Diário 1º PA'!$P$1)</f>
        <v/>
      </c>
      <c r="B1676" s="303"/>
      <c r="C1676" s="304"/>
      <c r="D1676" s="305"/>
      <c r="E1676" s="306"/>
      <c r="F1676" s="307"/>
      <c r="G1676" s="305"/>
      <c r="H1676" s="305"/>
      <c r="I1676" s="306"/>
      <c r="J1676" s="308" t="str">
        <f t="shared" si="6"/>
        <v/>
      </c>
      <c r="K1676" s="308"/>
      <c r="L1676" s="309"/>
      <c r="M1676" s="308"/>
      <c r="N1676" s="303"/>
      <c r="O1676" s="305"/>
      <c r="P1676" s="305"/>
      <c r="Q1676" s="299"/>
      <c r="R1676" s="299"/>
      <c r="S1676" s="299"/>
    </row>
    <row r="1677" spans="1:19" ht="13.5" customHeight="1" x14ac:dyDescent="0.2">
      <c r="A1677" s="302" t="str">
        <f>IF(B1677="","",ROW()-ROW($A$3)+'Diário 1º PA'!$P$1)</f>
        <v/>
      </c>
      <c r="B1677" s="303"/>
      <c r="C1677" s="304"/>
      <c r="D1677" s="305"/>
      <c r="E1677" s="306"/>
      <c r="F1677" s="307"/>
      <c r="G1677" s="305"/>
      <c r="H1677" s="305"/>
      <c r="I1677" s="306"/>
      <c r="J1677" s="308" t="str">
        <f t="shared" si="6"/>
        <v/>
      </c>
      <c r="K1677" s="308"/>
      <c r="L1677" s="309"/>
      <c r="M1677" s="308"/>
      <c r="N1677" s="303"/>
      <c r="O1677" s="305"/>
      <c r="P1677" s="305"/>
      <c r="Q1677" s="299"/>
      <c r="R1677" s="299"/>
      <c r="S1677" s="299"/>
    </row>
    <row r="1678" spans="1:19" ht="13.5" customHeight="1" x14ac:dyDescent="0.2">
      <c r="A1678" s="302" t="str">
        <f>IF(B1678="","",ROW()-ROW($A$3)+'Diário 1º PA'!$P$1)</f>
        <v/>
      </c>
      <c r="B1678" s="303"/>
      <c r="C1678" s="304"/>
      <c r="D1678" s="305"/>
      <c r="E1678" s="306"/>
      <c r="F1678" s="307"/>
      <c r="G1678" s="305"/>
      <c r="H1678" s="305"/>
      <c r="I1678" s="306"/>
      <c r="J1678" s="308" t="str">
        <f t="shared" si="6"/>
        <v/>
      </c>
      <c r="K1678" s="308"/>
      <c r="L1678" s="309"/>
      <c r="M1678" s="308"/>
      <c r="N1678" s="303"/>
      <c r="O1678" s="305"/>
      <c r="P1678" s="305"/>
      <c r="Q1678" s="299"/>
      <c r="R1678" s="299"/>
      <c r="S1678" s="299"/>
    </row>
    <row r="1679" spans="1:19" ht="13.5" customHeight="1" x14ac:dyDescent="0.2">
      <c r="A1679" s="302" t="str">
        <f>IF(B1679="","",ROW()-ROW($A$3)+'Diário 1º PA'!$P$1)</f>
        <v/>
      </c>
      <c r="B1679" s="303"/>
      <c r="C1679" s="304"/>
      <c r="D1679" s="305"/>
      <c r="E1679" s="306"/>
      <c r="F1679" s="307"/>
      <c r="G1679" s="305"/>
      <c r="H1679" s="305"/>
      <c r="I1679" s="306"/>
      <c r="J1679" s="308" t="str">
        <f t="shared" si="6"/>
        <v/>
      </c>
      <c r="K1679" s="308"/>
      <c r="L1679" s="309"/>
      <c r="M1679" s="308"/>
      <c r="N1679" s="303"/>
      <c r="O1679" s="305"/>
      <c r="P1679" s="305"/>
      <c r="Q1679" s="299"/>
      <c r="R1679" s="299"/>
      <c r="S1679" s="299"/>
    </row>
    <row r="1680" spans="1:19" ht="13.5" customHeight="1" x14ac:dyDescent="0.2">
      <c r="A1680" s="302" t="str">
        <f>IF(B1680="","",ROW()-ROW($A$3)+'Diário 1º PA'!$P$1)</f>
        <v/>
      </c>
      <c r="B1680" s="303"/>
      <c r="C1680" s="304"/>
      <c r="D1680" s="305"/>
      <c r="E1680" s="306"/>
      <c r="F1680" s="307"/>
      <c r="G1680" s="305"/>
      <c r="H1680" s="305"/>
      <c r="I1680" s="306"/>
      <c r="J1680" s="308" t="str">
        <f t="shared" si="6"/>
        <v/>
      </c>
      <c r="K1680" s="308"/>
      <c r="L1680" s="309"/>
      <c r="M1680" s="308"/>
      <c r="N1680" s="303"/>
      <c r="O1680" s="305"/>
      <c r="P1680" s="305"/>
      <c r="Q1680" s="299"/>
      <c r="R1680" s="299"/>
      <c r="S1680" s="299"/>
    </row>
    <row r="1681" spans="1:19" ht="13.5" customHeight="1" x14ac:dyDescent="0.2">
      <c r="A1681" s="302" t="str">
        <f>IF(B1681="","",ROW()-ROW($A$3)+'Diário 1º PA'!$P$1)</f>
        <v/>
      </c>
      <c r="B1681" s="303"/>
      <c r="C1681" s="304"/>
      <c r="D1681" s="305"/>
      <c r="E1681" s="306"/>
      <c r="F1681" s="307"/>
      <c r="G1681" s="305"/>
      <c r="H1681" s="305"/>
      <c r="I1681" s="306"/>
      <c r="J1681" s="308" t="str">
        <f t="shared" si="6"/>
        <v/>
      </c>
      <c r="K1681" s="308"/>
      <c r="L1681" s="309"/>
      <c r="M1681" s="308"/>
      <c r="N1681" s="303"/>
      <c r="O1681" s="305"/>
      <c r="P1681" s="305"/>
      <c r="Q1681" s="299"/>
      <c r="R1681" s="299"/>
      <c r="S1681" s="299"/>
    </row>
    <row r="1682" spans="1:19" ht="13.5" customHeight="1" x14ac:dyDescent="0.2">
      <c r="A1682" s="302" t="str">
        <f>IF(B1682="","",ROW()-ROW($A$3)+'Diário 1º PA'!$P$1)</f>
        <v/>
      </c>
      <c r="B1682" s="303"/>
      <c r="C1682" s="304"/>
      <c r="D1682" s="305"/>
      <c r="E1682" s="306"/>
      <c r="F1682" s="307"/>
      <c r="G1682" s="305"/>
      <c r="H1682" s="305"/>
      <c r="I1682" s="306"/>
      <c r="J1682" s="308" t="str">
        <f t="shared" si="6"/>
        <v/>
      </c>
      <c r="K1682" s="308"/>
      <c r="L1682" s="309"/>
      <c r="M1682" s="308"/>
      <c r="N1682" s="303"/>
      <c r="O1682" s="305"/>
      <c r="P1682" s="305"/>
      <c r="Q1682" s="299"/>
      <c r="R1682" s="299"/>
      <c r="S1682" s="299"/>
    </row>
    <row r="1683" spans="1:19" ht="13.5" customHeight="1" x14ac:dyDescent="0.2">
      <c r="A1683" s="302" t="str">
        <f>IF(B1683="","",ROW()-ROW($A$3)+'Diário 1º PA'!$P$1)</f>
        <v/>
      </c>
      <c r="B1683" s="303"/>
      <c r="C1683" s="304"/>
      <c r="D1683" s="305"/>
      <c r="E1683" s="306"/>
      <c r="F1683" s="307"/>
      <c r="G1683" s="305"/>
      <c r="H1683" s="305"/>
      <c r="I1683" s="306"/>
      <c r="J1683" s="308" t="str">
        <f t="shared" si="6"/>
        <v/>
      </c>
      <c r="K1683" s="308"/>
      <c r="L1683" s="309"/>
      <c r="M1683" s="308"/>
      <c r="N1683" s="303"/>
      <c r="O1683" s="305"/>
      <c r="P1683" s="305"/>
      <c r="Q1683" s="299"/>
      <c r="R1683" s="299"/>
      <c r="S1683" s="299"/>
    </row>
    <row r="1684" spans="1:19" ht="13.5" customHeight="1" x14ac:dyDescent="0.2">
      <c r="A1684" s="302" t="str">
        <f>IF(B1684="","",ROW()-ROW($A$3)+'Diário 1º PA'!$P$1)</f>
        <v/>
      </c>
      <c r="B1684" s="303"/>
      <c r="C1684" s="304"/>
      <c r="D1684" s="305"/>
      <c r="E1684" s="306"/>
      <c r="F1684" s="307"/>
      <c r="G1684" s="305"/>
      <c r="H1684" s="305"/>
      <c r="I1684" s="306"/>
      <c r="J1684" s="308" t="str">
        <f t="shared" si="6"/>
        <v/>
      </c>
      <c r="K1684" s="308"/>
      <c r="L1684" s="309"/>
      <c r="M1684" s="308"/>
      <c r="N1684" s="303"/>
      <c r="O1684" s="305"/>
      <c r="P1684" s="305"/>
      <c r="Q1684" s="299"/>
      <c r="R1684" s="299"/>
      <c r="S1684" s="299"/>
    </row>
    <row r="1685" spans="1:19" ht="13.5" customHeight="1" x14ac:dyDescent="0.2">
      <c r="A1685" s="302" t="str">
        <f>IF(B1685="","",ROW()-ROW($A$3)+'Diário 1º PA'!$P$1)</f>
        <v/>
      </c>
      <c r="B1685" s="303"/>
      <c r="C1685" s="304"/>
      <c r="D1685" s="305"/>
      <c r="E1685" s="306"/>
      <c r="F1685" s="307"/>
      <c r="G1685" s="305"/>
      <c r="H1685" s="305"/>
      <c r="I1685" s="306"/>
      <c r="J1685" s="308" t="str">
        <f t="shared" si="6"/>
        <v/>
      </c>
      <c r="K1685" s="308"/>
      <c r="L1685" s="309"/>
      <c r="M1685" s="308"/>
      <c r="N1685" s="303"/>
      <c r="O1685" s="305"/>
      <c r="P1685" s="305"/>
      <c r="Q1685" s="299"/>
      <c r="R1685" s="299"/>
      <c r="S1685" s="299"/>
    </row>
    <row r="1686" spans="1:19" ht="13.5" customHeight="1" x14ac:dyDescent="0.2">
      <c r="A1686" s="302" t="str">
        <f>IF(B1686="","",ROW()-ROW($A$3)+'Diário 1º PA'!$P$1)</f>
        <v/>
      </c>
      <c r="B1686" s="303"/>
      <c r="C1686" s="304"/>
      <c r="D1686" s="305"/>
      <c r="E1686" s="306"/>
      <c r="F1686" s="307"/>
      <c r="G1686" s="305"/>
      <c r="H1686" s="305"/>
      <c r="I1686" s="306"/>
      <c r="J1686" s="308" t="str">
        <f t="shared" si="6"/>
        <v/>
      </c>
      <c r="K1686" s="308"/>
      <c r="L1686" s="309"/>
      <c r="M1686" s="308"/>
      <c r="N1686" s="303"/>
      <c r="O1686" s="305"/>
      <c r="P1686" s="305"/>
      <c r="Q1686" s="299"/>
      <c r="R1686" s="299"/>
      <c r="S1686" s="299"/>
    </row>
    <row r="1687" spans="1:19" ht="13.5" customHeight="1" x14ac:dyDescent="0.2">
      <c r="A1687" s="302" t="str">
        <f>IF(B1687="","",ROW()-ROW($A$3)+'Diário 1º PA'!$P$1)</f>
        <v/>
      </c>
      <c r="B1687" s="303"/>
      <c r="C1687" s="304"/>
      <c r="D1687" s="305"/>
      <c r="E1687" s="306"/>
      <c r="F1687" s="307"/>
      <c r="G1687" s="305"/>
      <c r="H1687" s="305"/>
      <c r="I1687" s="306"/>
      <c r="J1687" s="308" t="str">
        <f t="shared" si="6"/>
        <v/>
      </c>
      <c r="K1687" s="308"/>
      <c r="L1687" s="309"/>
      <c r="M1687" s="308"/>
      <c r="N1687" s="303"/>
      <c r="O1687" s="305"/>
      <c r="P1687" s="305"/>
      <c r="Q1687" s="299"/>
      <c r="R1687" s="299"/>
      <c r="S1687" s="299"/>
    </row>
    <row r="1688" spans="1:19" ht="13.5" customHeight="1" x14ac:dyDescent="0.2">
      <c r="A1688" s="302" t="str">
        <f>IF(B1688="","",ROW()-ROW($A$3)+'Diário 1º PA'!$P$1)</f>
        <v/>
      </c>
      <c r="B1688" s="303"/>
      <c r="C1688" s="304"/>
      <c r="D1688" s="305"/>
      <c r="E1688" s="306"/>
      <c r="F1688" s="307"/>
      <c r="G1688" s="305"/>
      <c r="H1688" s="305"/>
      <c r="I1688" s="306"/>
      <c r="J1688" s="308" t="str">
        <f t="shared" si="6"/>
        <v/>
      </c>
      <c r="K1688" s="308"/>
      <c r="L1688" s="309"/>
      <c r="M1688" s="308"/>
      <c r="N1688" s="303"/>
      <c r="O1688" s="305"/>
      <c r="P1688" s="305"/>
      <c r="Q1688" s="299"/>
      <c r="R1688" s="299"/>
      <c r="S1688" s="299"/>
    </row>
    <row r="1689" spans="1:19" ht="13.5" customHeight="1" x14ac:dyDescent="0.2">
      <c r="A1689" s="302" t="str">
        <f>IF(B1689="","",ROW()-ROW($A$3)+'Diário 1º PA'!$P$1)</f>
        <v/>
      </c>
      <c r="B1689" s="303"/>
      <c r="C1689" s="304"/>
      <c r="D1689" s="305"/>
      <c r="E1689" s="306"/>
      <c r="F1689" s="307"/>
      <c r="G1689" s="305"/>
      <c r="H1689" s="305"/>
      <c r="I1689" s="306"/>
      <c r="J1689" s="308" t="str">
        <f t="shared" si="6"/>
        <v/>
      </c>
      <c r="K1689" s="308"/>
      <c r="L1689" s="309"/>
      <c r="M1689" s="308"/>
      <c r="N1689" s="303"/>
      <c r="O1689" s="305"/>
      <c r="P1689" s="305"/>
      <c r="Q1689" s="299"/>
      <c r="R1689" s="299"/>
      <c r="S1689" s="299"/>
    </row>
    <row r="1690" spans="1:19" ht="13.5" customHeight="1" x14ac:dyDescent="0.2">
      <c r="A1690" s="302" t="str">
        <f>IF(B1690="","",ROW()-ROW($A$3)+'Diário 1º PA'!$P$1)</f>
        <v/>
      </c>
      <c r="B1690" s="303"/>
      <c r="C1690" s="304"/>
      <c r="D1690" s="305"/>
      <c r="E1690" s="306"/>
      <c r="F1690" s="307"/>
      <c r="G1690" s="305"/>
      <c r="H1690" s="305"/>
      <c r="I1690" s="306"/>
      <c r="J1690" s="308" t="str">
        <f t="shared" si="6"/>
        <v/>
      </c>
      <c r="K1690" s="308"/>
      <c r="L1690" s="309"/>
      <c r="M1690" s="308"/>
      <c r="N1690" s="303"/>
      <c r="O1690" s="305"/>
      <c r="P1690" s="305"/>
      <c r="Q1690" s="299"/>
      <c r="R1690" s="299"/>
      <c r="S1690" s="299"/>
    </row>
    <row r="1691" spans="1:19" ht="13.5" customHeight="1" x14ac:dyDescent="0.2">
      <c r="A1691" s="302" t="str">
        <f>IF(B1691="","",ROW()-ROW($A$3)+'Diário 1º PA'!$P$1)</f>
        <v/>
      </c>
      <c r="B1691" s="303"/>
      <c r="C1691" s="304"/>
      <c r="D1691" s="305"/>
      <c r="E1691" s="306"/>
      <c r="F1691" s="307"/>
      <c r="G1691" s="305"/>
      <c r="H1691" s="305"/>
      <c r="I1691" s="306"/>
      <c r="J1691" s="308" t="str">
        <f t="shared" si="6"/>
        <v/>
      </c>
      <c r="K1691" s="308"/>
      <c r="L1691" s="309"/>
      <c r="M1691" s="308"/>
      <c r="N1691" s="303"/>
      <c r="O1691" s="305"/>
      <c r="P1691" s="305"/>
      <c r="Q1691" s="299"/>
      <c r="R1691" s="299"/>
      <c r="S1691" s="299"/>
    </row>
    <row r="1692" spans="1:19" ht="13.5" customHeight="1" x14ac:dyDescent="0.2">
      <c r="A1692" s="302" t="str">
        <f>IF(B1692="","",ROW()-ROW($A$3)+'Diário 1º PA'!$P$1)</f>
        <v/>
      </c>
      <c r="B1692" s="303"/>
      <c r="C1692" s="304"/>
      <c r="D1692" s="305"/>
      <c r="E1692" s="306"/>
      <c r="F1692" s="307"/>
      <c r="G1692" s="305"/>
      <c r="H1692" s="305"/>
      <c r="I1692" s="306"/>
      <c r="J1692" s="308" t="str">
        <f t="shared" si="6"/>
        <v/>
      </c>
      <c r="K1692" s="308"/>
      <c r="L1692" s="309"/>
      <c r="M1692" s="308"/>
      <c r="N1692" s="303"/>
      <c r="O1692" s="305"/>
      <c r="P1692" s="305"/>
      <c r="Q1692" s="299"/>
      <c r="R1692" s="299"/>
      <c r="S1692" s="299"/>
    </row>
    <row r="1693" spans="1:19" ht="13.5" customHeight="1" x14ac:dyDescent="0.2">
      <c r="A1693" s="302" t="str">
        <f>IF(B1693="","",ROW()-ROW($A$3)+'Diário 1º PA'!$P$1)</f>
        <v/>
      </c>
      <c r="B1693" s="303"/>
      <c r="C1693" s="304"/>
      <c r="D1693" s="305"/>
      <c r="E1693" s="306"/>
      <c r="F1693" s="307"/>
      <c r="G1693" s="305"/>
      <c r="H1693" s="305"/>
      <c r="I1693" s="306"/>
      <c r="J1693" s="308" t="str">
        <f t="shared" si="6"/>
        <v/>
      </c>
      <c r="K1693" s="308"/>
      <c r="L1693" s="309"/>
      <c r="M1693" s="308"/>
      <c r="N1693" s="303"/>
      <c r="O1693" s="305"/>
      <c r="P1693" s="305"/>
      <c r="Q1693" s="299"/>
      <c r="R1693" s="299"/>
      <c r="S1693" s="299"/>
    </row>
    <row r="1694" spans="1:19" ht="13.5" customHeight="1" x14ac:dyDescent="0.2">
      <c r="A1694" s="302" t="str">
        <f>IF(B1694="","",ROW()-ROW($A$3)+'Diário 1º PA'!$P$1)</f>
        <v/>
      </c>
      <c r="B1694" s="303"/>
      <c r="C1694" s="304"/>
      <c r="D1694" s="305"/>
      <c r="E1694" s="306"/>
      <c r="F1694" s="307"/>
      <c r="G1694" s="305"/>
      <c r="H1694" s="305"/>
      <c r="I1694" s="306"/>
      <c r="J1694" s="308" t="str">
        <f t="shared" si="6"/>
        <v/>
      </c>
      <c r="K1694" s="308"/>
      <c r="L1694" s="309"/>
      <c r="M1694" s="308"/>
      <c r="N1694" s="303"/>
      <c r="O1694" s="305"/>
      <c r="P1694" s="305"/>
      <c r="Q1694" s="299"/>
      <c r="R1694" s="299"/>
      <c r="S1694" s="299"/>
    </row>
    <row r="1695" spans="1:19" ht="13.5" customHeight="1" x14ac:dyDescent="0.2">
      <c r="A1695" s="302" t="str">
        <f>IF(B1695="","",ROW()-ROW($A$3)+'Diário 1º PA'!$P$1)</f>
        <v/>
      </c>
      <c r="B1695" s="303"/>
      <c r="C1695" s="304"/>
      <c r="D1695" s="305"/>
      <c r="E1695" s="306"/>
      <c r="F1695" s="307"/>
      <c r="G1695" s="305"/>
      <c r="H1695" s="305"/>
      <c r="I1695" s="306"/>
      <c r="J1695" s="308" t="str">
        <f t="shared" si="6"/>
        <v/>
      </c>
      <c r="K1695" s="308"/>
      <c r="L1695" s="309"/>
      <c r="M1695" s="308"/>
      <c r="N1695" s="303"/>
      <c r="O1695" s="305"/>
      <c r="P1695" s="305"/>
      <c r="Q1695" s="299"/>
      <c r="R1695" s="299"/>
      <c r="S1695" s="299"/>
    </row>
    <row r="1696" spans="1:19" ht="13.5" customHeight="1" x14ac:dyDescent="0.2">
      <c r="A1696" s="302" t="str">
        <f>IF(B1696="","",ROW()-ROW($A$3)+'Diário 1º PA'!$P$1)</f>
        <v/>
      </c>
      <c r="B1696" s="303"/>
      <c r="C1696" s="304"/>
      <c r="D1696" s="305"/>
      <c r="E1696" s="306"/>
      <c r="F1696" s="307"/>
      <c r="G1696" s="305"/>
      <c r="H1696" s="305"/>
      <c r="I1696" s="306"/>
      <c r="J1696" s="308" t="str">
        <f t="shared" si="6"/>
        <v/>
      </c>
      <c r="K1696" s="308"/>
      <c r="L1696" s="309"/>
      <c r="M1696" s="308"/>
      <c r="N1696" s="303"/>
      <c r="O1696" s="305"/>
      <c r="P1696" s="305"/>
      <c r="Q1696" s="299"/>
      <c r="R1696" s="299"/>
      <c r="S1696" s="299"/>
    </row>
    <row r="1697" spans="1:19" ht="13.5" customHeight="1" x14ac:dyDescent="0.2">
      <c r="A1697" s="302" t="str">
        <f>IF(B1697="","",ROW()-ROW($A$3)+'Diário 1º PA'!$P$1)</f>
        <v/>
      </c>
      <c r="B1697" s="303"/>
      <c r="C1697" s="304"/>
      <c r="D1697" s="305"/>
      <c r="E1697" s="306"/>
      <c r="F1697" s="307"/>
      <c r="G1697" s="305"/>
      <c r="H1697" s="305"/>
      <c r="I1697" s="306"/>
      <c r="J1697" s="308" t="str">
        <f t="shared" si="6"/>
        <v/>
      </c>
      <c r="K1697" s="308"/>
      <c r="L1697" s="309"/>
      <c r="M1697" s="308"/>
      <c r="N1697" s="303"/>
      <c r="O1697" s="305"/>
      <c r="P1697" s="305"/>
      <c r="Q1697" s="299"/>
      <c r="R1697" s="299"/>
      <c r="S1697" s="299"/>
    </row>
    <row r="1698" spans="1:19" ht="13.5" customHeight="1" x14ac:dyDescent="0.2">
      <c r="A1698" s="302" t="str">
        <f>IF(B1698="","",ROW()-ROW($A$3)+'Diário 1º PA'!$P$1)</f>
        <v/>
      </c>
      <c r="B1698" s="303"/>
      <c r="C1698" s="304"/>
      <c r="D1698" s="305"/>
      <c r="E1698" s="306"/>
      <c r="F1698" s="307"/>
      <c r="G1698" s="305"/>
      <c r="H1698" s="305"/>
      <c r="I1698" s="306"/>
      <c r="J1698" s="308" t="str">
        <f t="shared" si="6"/>
        <v/>
      </c>
      <c r="K1698" s="308"/>
      <c r="L1698" s="309"/>
      <c r="M1698" s="308"/>
      <c r="N1698" s="303"/>
      <c r="O1698" s="305"/>
      <c r="P1698" s="305"/>
      <c r="Q1698" s="299"/>
      <c r="R1698" s="299"/>
      <c r="S1698" s="299"/>
    </row>
    <row r="1699" spans="1:19" ht="13.5" customHeight="1" x14ac:dyDescent="0.2">
      <c r="A1699" s="302" t="str">
        <f>IF(B1699="","",ROW()-ROW($A$3)+'Diário 1º PA'!$P$1)</f>
        <v/>
      </c>
      <c r="B1699" s="303"/>
      <c r="C1699" s="304"/>
      <c r="D1699" s="305"/>
      <c r="E1699" s="306"/>
      <c r="F1699" s="307"/>
      <c r="G1699" s="305"/>
      <c r="H1699" s="305"/>
      <c r="I1699" s="306"/>
      <c r="J1699" s="308" t="str">
        <f t="shared" si="6"/>
        <v/>
      </c>
      <c r="K1699" s="308"/>
      <c r="L1699" s="309"/>
      <c r="M1699" s="308"/>
      <c r="N1699" s="303"/>
      <c r="O1699" s="305"/>
      <c r="P1699" s="305"/>
      <c r="Q1699" s="299"/>
      <c r="R1699" s="299"/>
      <c r="S1699" s="299"/>
    </row>
    <row r="1700" spans="1:19" ht="13.5" customHeight="1" x14ac:dyDescent="0.2">
      <c r="A1700" s="302" t="str">
        <f>IF(B1700="","",ROW()-ROW($A$3)+'Diário 1º PA'!$P$1)</f>
        <v/>
      </c>
      <c r="B1700" s="303"/>
      <c r="C1700" s="304"/>
      <c r="D1700" s="305"/>
      <c r="E1700" s="306"/>
      <c r="F1700" s="307"/>
      <c r="G1700" s="305"/>
      <c r="H1700" s="305"/>
      <c r="I1700" s="306"/>
      <c r="J1700" s="308" t="str">
        <f t="shared" si="6"/>
        <v/>
      </c>
      <c r="K1700" s="308"/>
      <c r="L1700" s="309"/>
      <c r="M1700" s="308"/>
      <c r="N1700" s="303"/>
      <c r="O1700" s="305"/>
      <c r="P1700" s="305"/>
      <c r="Q1700" s="299"/>
      <c r="R1700" s="299"/>
      <c r="S1700" s="299"/>
    </row>
    <row r="1701" spans="1:19" ht="13.5" customHeight="1" x14ac:dyDescent="0.2">
      <c r="A1701" s="302" t="str">
        <f>IF(B1701="","",ROW()-ROW($A$3)+'Diário 1º PA'!$P$1)</f>
        <v/>
      </c>
      <c r="B1701" s="303"/>
      <c r="C1701" s="304"/>
      <c r="D1701" s="305"/>
      <c r="E1701" s="306"/>
      <c r="F1701" s="307"/>
      <c r="G1701" s="305"/>
      <c r="H1701" s="305"/>
      <c r="I1701" s="306"/>
      <c r="J1701" s="308" t="str">
        <f t="shared" si="6"/>
        <v/>
      </c>
      <c r="K1701" s="308"/>
      <c r="L1701" s="309"/>
      <c r="M1701" s="308"/>
      <c r="N1701" s="303"/>
      <c r="O1701" s="305"/>
      <c r="P1701" s="305"/>
      <c r="Q1701" s="299"/>
      <c r="R1701" s="299"/>
      <c r="S1701" s="299"/>
    </row>
    <row r="1702" spans="1:19" ht="13.5" customHeight="1" x14ac:dyDescent="0.2">
      <c r="A1702" s="302" t="str">
        <f>IF(B1702="","",ROW()-ROW($A$3)+'Diário 1º PA'!$P$1)</f>
        <v/>
      </c>
      <c r="B1702" s="303"/>
      <c r="C1702" s="304"/>
      <c r="D1702" s="305"/>
      <c r="E1702" s="306"/>
      <c r="F1702" s="307"/>
      <c r="G1702" s="305"/>
      <c r="H1702" s="305"/>
      <c r="I1702" s="306"/>
      <c r="J1702" s="308" t="str">
        <f t="shared" si="6"/>
        <v/>
      </c>
      <c r="K1702" s="308"/>
      <c r="L1702" s="309"/>
      <c r="M1702" s="308"/>
      <c r="N1702" s="303"/>
      <c r="O1702" s="305"/>
      <c r="P1702" s="305"/>
      <c r="Q1702" s="299"/>
      <c r="R1702" s="299"/>
      <c r="S1702" s="299"/>
    </row>
    <row r="1703" spans="1:19" ht="13.5" customHeight="1" x14ac:dyDescent="0.2">
      <c r="A1703" s="302" t="str">
        <f>IF(B1703="","",ROW()-ROW($A$3)+'Diário 1º PA'!$P$1)</f>
        <v/>
      </c>
      <c r="B1703" s="303"/>
      <c r="C1703" s="304"/>
      <c r="D1703" s="305"/>
      <c r="E1703" s="306"/>
      <c r="F1703" s="307"/>
      <c r="G1703" s="305"/>
      <c r="H1703" s="305"/>
      <c r="I1703" s="306"/>
      <c r="J1703" s="308" t="str">
        <f t="shared" si="6"/>
        <v/>
      </c>
      <c r="K1703" s="308"/>
      <c r="L1703" s="309"/>
      <c r="M1703" s="308"/>
      <c r="N1703" s="303"/>
      <c r="O1703" s="305"/>
      <c r="P1703" s="305"/>
      <c r="Q1703" s="299"/>
      <c r="R1703" s="299"/>
      <c r="S1703" s="299"/>
    </row>
    <row r="1704" spans="1:19" ht="13.5" customHeight="1" x14ac:dyDescent="0.2">
      <c r="A1704" s="302" t="str">
        <f>IF(B1704="","",ROW()-ROW($A$3)+'Diário 1º PA'!$P$1)</f>
        <v/>
      </c>
      <c r="B1704" s="303"/>
      <c r="C1704" s="304"/>
      <c r="D1704" s="305"/>
      <c r="E1704" s="306"/>
      <c r="F1704" s="307"/>
      <c r="G1704" s="305"/>
      <c r="H1704" s="305"/>
      <c r="I1704" s="306"/>
      <c r="J1704" s="308" t="str">
        <f t="shared" si="6"/>
        <v/>
      </c>
      <c r="K1704" s="308"/>
      <c r="L1704" s="309"/>
      <c r="M1704" s="308"/>
      <c r="N1704" s="303"/>
      <c r="O1704" s="305"/>
      <c r="P1704" s="305"/>
      <c r="Q1704" s="299"/>
      <c r="R1704" s="299"/>
      <c r="S1704" s="299"/>
    </row>
    <row r="1705" spans="1:19" ht="13.5" customHeight="1" x14ac:dyDescent="0.2">
      <c r="A1705" s="302" t="str">
        <f>IF(B1705="","",ROW()-ROW($A$3)+'Diário 1º PA'!$P$1)</f>
        <v/>
      </c>
      <c r="B1705" s="303"/>
      <c r="C1705" s="304"/>
      <c r="D1705" s="305"/>
      <c r="E1705" s="306"/>
      <c r="F1705" s="307"/>
      <c r="G1705" s="305"/>
      <c r="H1705" s="305"/>
      <c r="I1705" s="306"/>
      <c r="J1705" s="308" t="str">
        <f t="shared" si="6"/>
        <v/>
      </c>
      <c r="K1705" s="308"/>
      <c r="L1705" s="309"/>
      <c r="M1705" s="308"/>
      <c r="N1705" s="303"/>
      <c r="O1705" s="305"/>
      <c r="P1705" s="305"/>
      <c r="Q1705" s="299"/>
      <c r="R1705" s="299"/>
      <c r="S1705" s="299"/>
    </row>
    <row r="1706" spans="1:19" ht="13.5" customHeight="1" x14ac:dyDescent="0.2">
      <c r="A1706" s="302" t="str">
        <f>IF(B1706="","",ROW()-ROW($A$3)+'Diário 1º PA'!$P$1)</f>
        <v/>
      </c>
      <c r="B1706" s="303"/>
      <c r="C1706" s="304"/>
      <c r="D1706" s="305"/>
      <c r="E1706" s="306"/>
      <c r="F1706" s="307"/>
      <c r="G1706" s="305"/>
      <c r="H1706" s="305"/>
      <c r="I1706" s="306"/>
      <c r="J1706" s="308" t="str">
        <f t="shared" si="6"/>
        <v/>
      </c>
      <c r="K1706" s="308"/>
      <c r="L1706" s="309"/>
      <c r="M1706" s="308"/>
      <c r="N1706" s="303"/>
      <c r="O1706" s="305"/>
      <c r="P1706" s="305"/>
      <c r="Q1706" s="299"/>
      <c r="R1706" s="299"/>
      <c r="S1706" s="299"/>
    </row>
    <row r="1707" spans="1:19" ht="13.5" customHeight="1" x14ac:dyDescent="0.2">
      <c r="A1707" s="302" t="str">
        <f>IF(B1707="","",ROW()-ROW($A$3)+'Diário 1º PA'!$P$1)</f>
        <v/>
      </c>
      <c r="B1707" s="303"/>
      <c r="C1707" s="304"/>
      <c r="D1707" s="305"/>
      <c r="E1707" s="306"/>
      <c r="F1707" s="307"/>
      <c r="G1707" s="305"/>
      <c r="H1707" s="305"/>
      <c r="I1707" s="306"/>
      <c r="J1707" s="308" t="str">
        <f t="shared" si="6"/>
        <v/>
      </c>
      <c r="K1707" s="308"/>
      <c r="L1707" s="309"/>
      <c r="M1707" s="308"/>
      <c r="N1707" s="303"/>
      <c r="O1707" s="305"/>
      <c r="P1707" s="305"/>
      <c r="Q1707" s="299"/>
      <c r="R1707" s="299"/>
      <c r="S1707" s="299"/>
    </row>
    <row r="1708" spans="1:19" ht="13.5" customHeight="1" x14ac:dyDescent="0.2">
      <c r="A1708" s="302" t="str">
        <f>IF(B1708="","",ROW()-ROW($A$3)+'Diário 1º PA'!$P$1)</f>
        <v/>
      </c>
      <c r="B1708" s="303"/>
      <c r="C1708" s="304"/>
      <c r="D1708" s="305"/>
      <c r="E1708" s="306"/>
      <c r="F1708" s="307"/>
      <c r="G1708" s="305"/>
      <c r="H1708" s="305"/>
      <c r="I1708" s="306"/>
      <c r="J1708" s="308" t="str">
        <f t="shared" si="6"/>
        <v/>
      </c>
      <c r="K1708" s="308"/>
      <c r="L1708" s="309"/>
      <c r="M1708" s="308"/>
      <c r="N1708" s="303"/>
      <c r="O1708" s="305"/>
      <c r="P1708" s="305"/>
      <c r="Q1708" s="299"/>
      <c r="R1708" s="299"/>
      <c r="S1708" s="299"/>
    </row>
    <row r="1709" spans="1:19" ht="13.5" customHeight="1" x14ac:dyDescent="0.2">
      <c r="A1709" s="302" t="str">
        <f>IF(B1709="","",ROW()-ROW($A$3)+'Diário 1º PA'!$P$1)</f>
        <v/>
      </c>
      <c r="B1709" s="303"/>
      <c r="C1709" s="304"/>
      <c r="D1709" s="305"/>
      <c r="E1709" s="306"/>
      <c r="F1709" s="307"/>
      <c r="G1709" s="305"/>
      <c r="H1709" s="305"/>
      <c r="I1709" s="306"/>
      <c r="J1709" s="308" t="str">
        <f t="shared" si="6"/>
        <v/>
      </c>
      <c r="K1709" s="308"/>
      <c r="L1709" s="309"/>
      <c r="M1709" s="308"/>
      <c r="N1709" s="303"/>
      <c r="O1709" s="305"/>
      <c r="P1709" s="305"/>
      <c r="Q1709" s="299"/>
      <c r="R1709" s="299"/>
      <c r="S1709" s="299"/>
    </row>
    <row r="1710" spans="1:19" ht="13.5" customHeight="1" x14ac:dyDescent="0.2">
      <c r="A1710" s="302" t="str">
        <f>IF(B1710="","",ROW()-ROW($A$3)+'Diário 1º PA'!$P$1)</f>
        <v/>
      </c>
      <c r="B1710" s="303"/>
      <c r="C1710" s="304"/>
      <c r="D1710" s="305"/>
      <c r="E1710" s="306"/>
      <c r="F1710" s="307"/>
      <c r="G1710" s="305"/>
      <c r="H1710" s="305"/>
      <c r="I1710" s="306"/>
      <c r="J1710" s="308" t="str">
        <f t="shared" si="6"/>
        <v/>
      </c>
      <c r="K1710" s="308"/>
      <c r="L1710" s="309"/>
      <c r="M1710" s="308"/>
      <c r="N1710" s="303"/>
      <c r="O1710" s="305"/>
      <c r="P1710" s="305"/>
      <c r="Q1710" s="299"/>
      <c r="R1710" s="299"/>
      <c r="S1710" s="299"/>
    </row>
    <row r="1711" spans="1:19" ht="13.5" customHeight="1" x14ac:dyDescent="0.2">
      <c r="A1711" s="302" t="str">
        <f>IF(B1711="","",ROW()-ROW($A$3)+'Diário 1º PA'!$P$1)</f>
        <v/>
      </c>
      <c r="B1711" s="303"/>
      <c r="C1711" s="304"/>
      <c r="D1711" s="305"/>
      <c r="E1711" s="306"/>
      <c r="F1711" s="307"/>
      <c r="G1711" s="305"/>
      <c r="H1711" s="305"/>
      <c r="I1711" s="306"/>
      <c r="J1711" s="308" t="str">
        <f t="shared" si="6"/>
        <v/>
      </c>
      <c r="K1711" s="308"/>
      <c r="L1711" s="309"/>
      <c r="M1711" s="308"/>
      <c r="N1711" s="303"/>
      <c r="O1711" s="305"/>
      <c r="P1711" s="305"/>
      <c r="Q1711" s="299"/>
      <c r="R1711" s="299"/>
      <c r="S1711" s="299"/>
    </row>
    <row r="1712" spans="1:19" ht="13.5" customHeight="1" x14ac:dyDescent="0.2">
      <c r="A1712" s="302" t="str">
        <f>IF(B1712="","",ROW()-ROW($A$3)+'Diário 1º PA'!$P$1)</f>
        <v/>
      </c>
      <c r="B1712" s="303"/>
      <c r="C1712" s="304"/>
      <c r="D1712" s="305"/>
      <c r="E1712" s="306"/>
      <c r="F1712" s="307"/>
      <c r="G1712" s="305"/>
      <c r="H1712" s="305"/>
      <c r="I1712" s="306"/>
      <c r="J1712" s="308" t="str">
        <f t="shared" si="6"/>
        <v/>
      </c>
      <c r="K1712" s="308"/>
      <c r="L1712" s="309"/>
      <c r="M1712" s="308"/>
      <c r="N1712" s="303"/>
      <c r="O1712" s="305"/>
      <c r="P1712" s="305"/>
      <c r="Q1712" s="299"/>
      <c r="R1712" s="299"/>
      <c r="S1712" s="299"/>
    </row>
    <row r="1713" spans="1:19" ht="13.5" customHeight="1" x14ac:dyDescent="0.2">
      <c r="A1713" s="302" t="str">
        <f>IF(B1713="","",ROW()-ROW($A$3)+'Diário 1º PA'!$P$1)</f>
        <v/>
      </c>
      <c r="B1713" s="303"/>
      <c r="C1713" s="304"/>
      <c r="D1713" s="305"/>
      <c r="E1713" s="306"/>
      <c r="F1713" s="307"/>
      <c r="G1713" s="305"/>
      <c r="H1713" s="305"/>
      <c r="I1713" s="306"/>
      <c r="J1713" s="308" t="str">
        <f t="shared" si="6"/>
        <v/>
      </c>
      <c r="K1713" s="308"/>
      <c r="L1713" s="309"/>
      <c r="M1713" s="308"/>
      <c r="N1713" s="303"/>
      <c r="O1713" s="305"/>
      <c r="P1713" s="305"/>
      <c r="Q1713" s="299"/>
      <c r="R1713" s="299"/>
      <c r="S1713" s="299"/>
    </row>
    <row r="1714" spans="1:19" ht="13.5" customHeight="1" x14ac:dyDescent="0.2">
      <c r="A1714" s="302" t="str">
        <f>IF(B1714="","",ROW()-ROW($A$3)+'Diário 1º PA'!$P$1)</f>
        <v/>
      </c>
      <c r="B1714" s="303"/>
      <c r="C1714" s="304"/>
      <c r="D1714" s="305"/>
      <c r="E1714" s="306"/>
      <c r="F1714" s="307"/>
      <c r="G1714" s="305"/>
      <c r="H1714" s="305"/>
      <c r="I1714" s="306"/>
      <c r="J1714" s="308" t="str">
        <f t="shared" si="6"/>
        <v/>
      </c>
      <c r="K1714" s="308"/>
      <c r="L1714" s="309"/>
      <c r="M1714" s="308"/>
      <c r="N1714" s="303"/>
      <c r="O1714" s="305"/>
      <c r="P1714" s="305"/>
      <c r="Q1714" s="299"/>
      <c r="R1714" s="299"/>
      <c r="S1714" s="299"/>
    </row>
    <row r="1715" spans="1:19" ht="13.5" customHeight="1" x14ac:dyDescent="0.2">
      <c r="A1715" s="302" t="str">
        <f>IF(B1715="","",ROW()-ROW($A$3)+'Diário 1º PA'!$P$1)</f>
        <v/>
      </c>
      <c r="B1715" s="303"/>
      <c r="C1715" s="304"/>
      <c r="D1715" s="305"/>
      <c r="E1715" s="306"/>
      <c r="F1715" s="307"/>
      <c r="G1715" s="305"/>
      <c r="H1715" s="305"/>
      <c r="I1715" s="306"/>
      <c r="J1715" s="308" t="str">
        <f t="shared" si="6"/>
        <v/>
      </c>
      <c r="K1715" s="308"/>
      <c r="L1715" s="309"/>
      <c r="M1715" s="308"/>
      <c r="N1715" s="303"/>
      <c r="O1715" s="305"/>
      <c r="P1715" s="305"/>
      <c r="Q1715" s="299"/>
      <c r="R1715" s="299"/>
      <c r="S1715" s="299"/>
    </row>
    <row r="1716" spans="1:19" ht="13.5" customHeight="1" x14ac:dyDescent="0.2">
      <c r="A1716" s="302" t="str">
        <f>IF(B1716="","",ROW()-ROW($A$3)+'Diário 1º PA'!$P$1)</f>
        <v/>
      </c>
      <c r="B1716" s="303"/>
      <c r="C1716" s="304"/>
      <c r="D1716" s="305"/>
      <c r="E1716" s="306"/>
      <c r="F1716" s="307"/>
      <c r="G1716" s="305"/>
      <c r="H1716" s="305"/>
      <c r="I1716" s="306"/>
      <c r="J1716" s="308" t="str">
        <f t="shared" si="6"/>
        <v/>
      </c>
      <c r="K1716" s="308"/>
      <c r="L1716" s="309"/>
      <c r="M1716" s="308"/>
      <c r="N1716" s="303"/>
      <c r="O1716" s="305"/>
      <c r="P1716" s="305"/>
      <c r="Q1716" s="299"/>
      <c r="R1716" s="299"/>
      <c r="S1716" s="299"/>
    </row>
    <row r="1717" spans="1:19" ht="13.5" customHeight="1" x14ac:dyDescent="0.2">
      <c r="A1717" s="302" t="str">
        <f>IF(B1717="","",ROW()-ROW($A$3)+'Diário 1º PA'!$P$1)</f>
        <v/>
      </c>
      <c r="B1717" s="303"/>
      <c r="C1717" s="304"/>
      <c r="D1717" s="305"/>
      <c r="E1717" s="306"/>
      <c r="F1717" s="307"/>
      <c r="G1717" s="305"/>
      <c r="H1717" s="305"/>
      <c r="I1717" s="306"/>
      <c r="J1717" s="308" t="str">
        <f t="shared" si="6"/>
        <v/>
      </c>
      <c r="K1717" s="308"/>
      <c r="L1717" s="309"/>
      <c r="M1717" s="308"/>
      <c r="N1717" s="303"/>
      <c r="O1717" s="305"/>
      <c r="P1717" s="305"/>
      <c r="Q1717" s="299"/>
      <c r="R1717" s="299"/>
      <c r="S1717" s="299"/>
    </row>
    <row r="1718" spans="1:19" ht="13.5" customHeight="1" x14ac:dyDescent="0.2">
      <c r="A1718" s="302" t="str">
        <f>IF(B1718="","",ROW()-ROW($A$3)+'Diário 1º PA'!$P$1)</f>
        <v/>
      </c>
      <c r="B1718" s="303"/>
      <c r="C1718" s="304"/>
      <c r="D1718" s="305"/>
      <c r="E1718" s="306"/>
      <c r="F1718" s="307"/>
      <c r="G1718" s="305"/>
      <c r="H1718" s="305"/>
      <c r="I1718" s="306"/>
      <c r="J1718" s="308" t="str">
        <f t="shared" si="6"/>
        <v/>
      </c>
      <c r="K1718" s="308"/>
      <c r="L1718" s="309"/>
      <c r="M1718" s="308"/>
      <c r="N1718" s="303"/>
      <c r="O1718" s="305"/>
      <c r="P1718" s="305"/>
      <c r="Q1718" s="299"/>
      <c r="R1718" s="299"/>
      <c r="S1718" s="299"/>
    </row>
    <row r="1719" spans="1:19" ht="13.5" customHeight="1" x14ac:dyDescent="0.2">
      <c r="A1719" s="302" t="str">
        <f>IF(B1719="","",ROW()-ROW($A$3)+'Diário 1º PA'!$P$1)</f>
        <v/>
      </c>
      <c r="B1719" s="303"/>
      <c r="C1719" s="304"/>
      <c r="D1719" s="305"/>
      <c r="E1719" s="306"/>
      <c r="F1719" s="307"/>
      <c r="G1719" s="305"/>
      <c r="H1719" s="305"/>
      <c r="I1719" s="306"/>
      <c r="J1719" s="308" t="str">
        <f t="shared" si="6"/>
        <v/>
      </c>
      <c r="K1719" s="308"/>
      <c r="L1719" s="309"/>
      <c r="M1719" s="308"/>
      <c r="N1719" s="303"/>
      <c r="O1719" s="305"/>
      <c r="P1719" s="305"/>
      <c r="Q1719" s="299"/>
      <c r="R1719" s="299"/>
      <c r="S1719" s="299"/>
    </row>
    <row r="1720" spans="1:19" ht="13.5" customHeight="1" x14ac:dyDescent="0.2">
      <c r="A1720" s="302" t="str">
        <f>IF(B1720="","",ROW()-ROW($A$3)+'Diário 1º PA'!$P$1)</f>
        <v/>
      </c>
      <c r="B1720" s="303"/>
      <c r="C1720" s="304"/>
      <c r="D1720" s="305"/>
      <c r="E1720" s="306"/>
      <c r="F1720" s="307"/>
      <c r="G1720" s="305"/>
      <c r="H1720" s="305"/>
      <c r="I1720" s="306"/>
      <c r="J1720" s="308" t="str">
        <f t="shared" si="6"/>
        <v/>
      </c>
      <c r="K1720" s="308"/>
      <c r="L1720" s="309"/>
      <c r="M1720" s="308"/>
      <c r="N1720" s="303"/>
      <c r="O1720" s="305"/>
      <c r="P1720" s="305"/>
      <c r="Q1720" s="299"/>
      <c r="R1720" s="299"/>
      <c r="S1720" s="299"/>
    </row>
    <row r="1721" spans="1:19" ht="13.5" customHeight="1" x14ac:dyDescent="0.2">
      <c r="A1721" s="302" t="str">
        <f>IF(B1721="","",ROW()-ROW($A$3)+'Diário 1º PA'!$P$1)</f>
        <v/>
      </c>
      <c r="B1721" s="303"/>
      <c r="C1721" s="304"/>
      <c r="D1721" s="305"/>
      <c r="E1721" s="306"/>
      <c r="F1721" s="307"/>
      <c r="G1721" s="305"/>
      <c r="H1721" s="305"/>
      <c r="I1721" s="306"/>
      <c r="J1721" s="308" t="str">
        <f t="shared" si="6"/>
        <v/>
      </c>
      <c r="K1721" s="308"/>
      <c r="L1721" s="309"/>
      <c r="M1721" s="308"/>
      <c r="N1721" s="303"/>
      <c r="O1721" s="305"/>
      <c r="P1721" s="305"/>
      <c r="Q1721" s="299"/>
      <c r="R1721" s="299"/>
      <c r="S1721" s="299"/>
    </row>
    <row r="1722" spans="1:19" ht="13.5" customHeight="1" x14ac:dyDescent="0.2">
      <c r="A1722" s="302" t="str">
        <f>IF(B1722="","",ROW()-ROW($A$3)+'Diário 1º PA'!$P$1)</f>
        <v/>
      </c>
      <c r="B1722" s="303"/>
      <c r="C1722" s="304"/>
      <c r="D1722" s="305"/>
      <c r="E1722" s="306"/>
      <c r="F1722" s="307"/>
      <c r="G1722" s="305"/>
      <c r="H1722" s="305"/>
      <c r="I1722" s="306"/>
      <c r="J1722" s="308" t="str">
        <f t="shared" si="6"/>
        <v/>
      </c>
      <c r="K1722" s="308"/>
      <c r="L1722" s="309"/>
      <c r="M1722" s="308"/>
      <c r="N1722" s="303"/>
      <c r="O1722" s="305"/>
      <c r="P1722" s="305"/>
      <c r="Q1722" s="299"/>
      <c r="R1722" s="299"/>
      <c r="S1722" s="299"/>
    </row>
    <row r="1723" spans="1:19" ht="13.5" customHeight="1" x14ac:dyDescent="0.2">
      <c r="A1723" s="302" t="str">
        <f>IF(B1723="","",ROW()-ROW($A$3)+'Diário 1º PA'!$P$1)</f>
        <v/>
      </c>
      <c r="B1723" s="303"/>
      <c r="C1723" s="304"/>
      <c r="D1723" s="305"/>
      <c r="E1723" s="306"/>
      <c r="F1723" s="307"/>
      <c r="G1723" s="305"/>
      <c r="H1723" s="305"/>
      <c r="I1723" s="306"/>
      <c r="J1723" s="308" t="str">
        <f t="shared" si="6"/>
        <v/>
      </c>
      <c r="K1723" s="308"/>
      <c r="L1723" s="309"/>
      <c r="M1723" s="308"/>
      <c r="N1723" s="303"/>
      <c r="O1723" s="305"/>
      <c r="P1723" s="305"/>
      <c r="Q1723" s="299"/>
      <c r="R1723" s="299"/>
      <c r="S1723" s="299"/>
    </row>
    <row r="1724" spans="1:19" ht="13.5" customHeight="1" x14ac:dyDescent="0.2">
      <c r="A1724" s="302" t="str">
        <f>IF(B1724="","",ROW()-ROW($A$3)+'Diário 1º PA'!$P$1)</f>
        <v/>
      </c>
      <c r="B1724" s="303"/>
      <c r="C1724" s="304"/>
      <c r="D1724" s="305"/>
      <c r="E1724" s="306"/>
      <c r="F1724" s="307"/>
      <c r="G1724" s="305"/>
      <c r="H1724" s="305"/>
      <c r="I1724" s="306"/>
      <c r="J1724" s="308" t="str">
        <f t="shared" si="6"/>
        <v/>
      </c>
      <c r="K1724" s="308"/>
      <c r="L1724" s="309"/>
      <c r="M1724" s="308"/>
      <c r="N1724" s="303"/>
      <c r="O1724" s="305"/>
      <c r="P1724" s="305"/>
      <c r="Q1724" s="299"/>
      <c r="R1724" s="299"/>
      <c r="S1724" s="299"/>
    </row>
    <row r="1725" spans="1:19" ht="13.5" customHeight="1" x14ac:dyDescent="0.2">
      <c r="A1725" s="302" t="str">
        <f>IF(B1725="","",ROW()-ROW($A$3)+'Diário 1º PA'!$P$1)</f>
        <v/>
      </c>
      <c r="B1725" s="303"/>
      <c r="C1725" s="304"/>
      <c r="D1725" s="305"/>
      <c r="E1725" s="306"/>
      <c r="F1725" s="307"/>
      <c r="G1725" s="305"/>
      <c r="H1725" s="305"/>
      <c r="I1725" s="306"/>
      <c r="J1725" s="308" t="str">
        <f t="shared" si="6"/>
        <v/>
      </c>
      <c r="K1725" s="308"/>
      <c r="L1725" s="309"/>
      <c r="M1725" s="308"/>
      <c r="N1725" s="303"/>
      <c r="O1725" s="305"/>
      <c r="P1725" s="305"/>
      <c r="Q1725" s="299"/>
      <c r="R1725" s="299"/>
      <c r="S1725" s="299"/>
    </row>
    <row r="1726" spans="1:19" ht="13.5" customHeight="1" x14ac:dyDescent="0.2">
      <c r="A1726" s="302" t="str">
        <f>IF(B1726="","",ROW()-ROW($A$3)+'Diário 1º PA'!$P$1)</f>
        <v/>
      </c>
      <c r="B1726" s="303"/>
      <c r="C1726" s="304"/>
      <c r="D1726" s="305"/>
      <c r="E1726" s="306"/>
      <c r="F1726" s="307"/>
      <c r="G1726" s="305"/>
      <c r="H1726" s="305"/>
      <c r="I1726" s="306"/>
      <c r="J1726" s="308" t="str">
        <f t="shared" si="6"/>
        <v/>
      </c>
      <c r="K1726" s="308"/>
      <c r="L1726" s="309"/>
      <c r="M1726" s="308"/>
      <c r="N1726" s="303"/>
      <c r="O1726" s="305"/>
      <c r="P1726" s="305"/>
      <c r="Q1726" s="299"/>
      <c r="R1726" s="299"/>
      <c r="S1726" s="299"/>
    </row>
    <row r="1727" spans="1:19" ht="13.5" customHeight="1" x14ac:dyDescent="0.2">
      <c r="A1727" s="302" t="str">
        <f>IF(B1727="","",ROW()-ROW($A$3)+'Diário 1º PA'!$P$1)</f>
        <v/>
      </c>
      <c r="B1727" s="303"/>
      <c r="C1727" s="304"/>
      <c r="D1727" s="305"/>
      <c r="E1727" s="306"/>
      <c r="F1727" s="307"/>
      <c r="G1727" s="305"/>
      <c r="H1727" s="305"/>
      <c r="I1727" s="306"/>
      <c r="J1727" s="308" t="str">
        <f t="shared" si="6"/>
        <v/>
      </c>
      <c r="K1727" s="308"/>
      <c r="L1727" s="309"/>
      <c r="M1727" s="308"/>
      <c r="N1727" s="303"/>
      <c r="O1727" s="305"/>
      <c r="P1727" s="305"/>
      <c r="Q1727" s="299"/>
      <c r="R1727" s="299"/>
      <c r="S1727" s="299"/>
    </row>
    <row r="1728" spans="1:19" ht="13.5" customHeight="1" x14ac:dyDescent="0.2">
      <c r="A1728" s="302" t="str">
        <f>IF(B1728="","",ROW()-ROW($A$3)+'Diário 1º PA'!$P$1)</f>
        <v/>
      </c>
      <c r="B1728" s="303"/>
      <c r="C1728" s="304"/>
      <c r="D1728" s="305"/>
      <c r="E1728" s="306"/>
      <c r="F1728" s="307"/>
      <c r="G1728" s="305"/>
      <c r="H1728" s="305"/>
      <c r="I1728" s="306"/>
      <c r="J1728" s="308" t="str">
        <f t="shared" si="6"/>
        <v/>
      </c>
      <c r="K1728" s="308"/>
      <c r="L1728" s="309"/>
      <c r="M1728" s="308"/>
      <c r="N1728" s="303"/>
      <c r="O1728" s="305"/>
      <c r="P1728" s="305"/>
      <c r="Q1728" s="299"/>
      <c r="R1728" s="299"/>
      <c r="S1728" s="299"/>
    </row>
    <row r="1729" spans="1:19" ht="13.5" customHeight="1" x14ac:dyDescent="0.2">
      <c r="A1729" s="302" t="str">
        <f>IF(B1729="","",ROW()-ROW($A$3)+'Diário 1º PA'!$P$1)</f>
        <v/>
      </c>
      <c r="B1729" s="303"/>
      <c r="C1729" s="304"/>
      <c r="D1729" s="305"/>
      <c r="E1729" s="306"/>
      <c r="F1729" s="307"/>
      <c r="G1729" s="305"/>
      <c r="H1729" s="305"/>
      <c r="I1729" s="306"/>
      <c r="J1729" s="308" t="str">
        <f t="shared" si="6"/>
        <v/>
      </c>
      <c r="K1729" s="308"/>
      <c r="L1729" s="309"/>
      <c r="M1729" s="308"/>
      <c r="N1729" s="303"/>
      <c r="O1729" s="305"/>
      <c r="P1729" s="305"/>
      <c r="Q1729" s="299"/>
      <c r="R1729" s="299"/>
      <c r="S1729" s="299"/>
    </row>
    <row r="1730" spans="1:19" ht="13.5" customHeight="1" x14ac:dyDescent="0.2">
      <c r="A1730" s="302" t="str">
        <f>IF(B1730="","",ROW()-ROW($A$3)+'Diário 1º PA'!$P$1)</f>
        <v/>
      </c>
      <c r="B1730" s="303"/>
      <c r="C1730" s="304"/>
      <c r="D1730" s="305"/>
      <c r="E1730" s="306"/>
      <c r="F1730" s="307"/>
      <c r="G1730" s="305"/>
      <c r="H1730" s="305"/>
      <c r="I1730" s="306"/>
      <c r="J1730" s="308" t="str">
        <f t="shared" si="6"/>
        <v/>
      </c>
      <c r="K1730" s="308"/>
      <c r="L1730" s="309"/>
      <c r="M1730" s="308"/>
      <c r="N1730" s="303"/>
      <c r="O1730" s="305"/>
      <c r="P1730" s="305"/>
      <c r="Q1730" s="299"/>
      <c r="R1730" s="299"/>
      <c r="S1730" s="299"/>
    </row>
    <row r="1731" spans="1:19" ht="13.5" customHeight="1" x14ac:dyDescent="0.2">
      <c r="A1731" s="302" t="str">
        <f>IF(B1731="","",ROW()-ROW($A$3)+'Diário 1º PA'!$P$1)</f>
        <v/>
      </c>
      <c r="B1731" s="303"/>
      <c r="C1731" s="304"/>
      <c r="D1731" s="305"/>
      <c r="E1731" s="306"/>
      <c r="F1731" s="307"/>
      <c r="G1731" s="305"/>
      <c r="H1731" s="305"/>
      <c r="I1731" s="306"/>
      <c r="J1731" s="308" t="str">
        <f t="shared" si="6"/>
        <v/>
      </c>
      <c r="K1731" s="308"/>
      <c r="L1731" s="309"/>
      <c r="M1731" s="308"/>
      <c r="N1731" s="303"/>
      <c r="O1731" s="305"/>
      <c r="P1731" s="305"/>
      <c r="Q1731" s="299"/>
      <c r="R1731" s="299"/>
      <c r="S1731" s="299"/>
    </row>
    <row r="1732" spans="1:19" ht="13.5" customHeight="1" x14ac:dyDescent="0.2">
      <c r="A1732" s="302" t="str">
        <f>IF(B1732="","",ROW()-ROW($A$3)+'Diário 1º PA'!$P$1)</f>
        <v/>
      </c>
      <c r="B1732" s="303"/>
      <c r="C1732" s="304"/>
      <c r="D1732" s="305"/>
      <c r="E1732" s="306"/>
      <c r="F1732" s="307"/>
      <c r="G1732" s="305"/>
      <c r="H1732" s="305"/>
      <c r="I1732" s="306"/>
      <c r="J1732" s="308" t="str">
        <f t="shared" si="6"/>
        <v/>
      </c>
      <c r="K1732" s="308"/>
      <c r="L1732" s="309"/>
      <c r="M1732" s="308"/>
      <c r="N1732" s="303"/>
      <c r="O1732" s="305"/>
      <c r="P1732" s="305"/>
      <c r="Q1732" s="299"/>
      <c r="R1732" s="299"/>
      <c r="S1732" s="299"/>
    </row>
    <row r="1733" spans="1:19" ht="13.5" customHeight="1" x14ac:dyDescent="0.2">
      <c r="A1733" s="302" t="str">
        <f>IF(B1733="","",ROW()-ROW($A$3)+'Diário 1º PA'!$P$1)</f>
        <v/>
      </c>
      <c r="B1733" s="303"/>
      <c r="C1733" s="304"/>
      <c r="D1733" s="305"/>
      <c r="E1733" s="306"/>
      <c r="F1733" s="307"/>
      <c r="G1733" s="305"/>
      <c r="H1733" s="305"/>
      <c r="I1733" s="306"/>
      <c r="J1733" s="308" t="str">
        <f t="shared" si="6"/>
        <v/>
      </c>
      <c r="K1733" s="308"/>
      <c r="L1733" s="309"/>
      <c r="M1733" s="308"/>
      <c r="N1733" s="303"/>
      <c r="O1733" s="305"/>
      <c r="P1733" s="305"/>
      <c r="Q1733" s="299"/>
      <c r="R1733" s="299"/>
      <c r="S1733" s="299"/>
    </row>
    <row r="1734" spans="1:19" ht="13.5" customHeight="1" x14ac:dyDescent="0.2">
      <c r="A1734" s="302" t="str">
        <f>IF(B1734="","",ROW()-ROW($A$3)+'Diário 1º PA'!$P$1)</f>
        <v/>
      </c>
      <c r="B1734" s="303"/>
      <c r="C1734" s="304"/>
      <c r="D1734" s="305"/>
      <c r="E1734" s="306"/>
      <c r="F1734" s="307"/>
      <c r="G1734" s="305"/>
      <c r="H1734" s="305"/>
      <c r="I1734" s="306"/>
      <c r="J1734" s="308" t="str">
        <f t="shared" si="6"/>
        <v/>
      </c>
      <c r="K1734" s="308"/>
      <c r="L1734" s="309"/>
      <c r="M1734" s="308"/>
      <c r="N1734" s="303"/>
      <c r="O1734" s="305"/>
      <c r="P1734" s="305"/>
      <c r="Q1734" s="299"/>
      <c r="R1734" s="299"/>
      <c r="S1734" s="299"/>
    </row>
    <row r="1735" spans="1:19" ht="13.5" customHeight="1" x14ac:dyDescent="0.2">
      <c r="A1735" s="302" t="str">
        <f>IF(B1735="","",ROW()-ROW($A$3)+'Diário 1º PA'!$P$1)</f>
        <v/>
      </c>
      <c r="B1735" s="303"/>
      <c r="C1735" s="304"/>
      <c r="D1735" s="305"/>
      <c r="E1735" s="306"/>
      <c r="F1735" s="307"/>
      <c r="G1735" s="305"/>
      <c r="H1735" s="305"/>
      <c r="I1735" s="306"/>
      <c r="J1735" s="308" t="str">
        <f t="shared" si="6"/>
        <v/>
      </c>
      <c r="K1735" s="308"/>
      <c r="L1735" s="309"/>
      <c r="M1735" s="308"/>
      <c r="N1735" s="303"/>
      <c r="O1735" s="305"/>
      <c r="P1735" s="305"/>
      <c r="Q1735" s="299"/>
      <c r="R1735" s="299"/>
      <c r="S1735" s="299"/>
    </row>
    <row r="1736" spans="1:19" ht="13.5" customHeight="1" x14ac:dyDescent="0.2">
      <c r="A1736" s="302" t="str">
        <f>IF(B1736="","",ROW()-ROW($A$3)+'Diário 1º PA'!$P$1)</f>
        <v/>
      </c>
      <c r="B1736" s="303"/>
      <c r="C1736" s="304"/>
      <c r="D1736" s="305"/>
      <c r="E1736" s="306"/>
      <c r="F1736" s="307"/>
      <c r="G1736" s="305"/>
      <c r="H1736" s="305"/>
      <c r="I1736" s="306"/>
      <c r="J1736" s="308" t="str">
        <f t="shared" si="6"/>
        <v/>
      </c>
      <c r="K1736" s="308"/>
      <c r="L1736" s="309"/>
      <c r="M1736" s="308"/>
      <c r="N1736" s="303"/>
      <c r="O1736" s="305"/>
      <c r="P1736" s="305"/>
      <c r="Q1736" s="299"/>
      <c r="R1736" s="299"/>
      <c r="S1736" s="299"/>
    </row>
    <row r="1737" spans="1:19" ht="13.5" customHeight="1" x14ac:dyDescent="0.2">
      <c r="A1737" s="302" t="str">
        <f>IF(B1737="","",ROW()-ROW($A$3)+'Diário 1º PA'!$P$1)</f>
        <v/>
      </c>
      <c r="B1737" s="303"/>
      <c r="C1737" s="304"/>
      <c r="D1737" s="305"/>
      <c r="E1737" s="306"/>
      <c r="F1737" s="307"/>
      <c r="G1737" s="305"/>
      <c r="H1737" s="305"/>
      <c r="I1737" s="306"/>
      <c r="J1737" s="308" t="str">
        <f t="shared" si="6"/>
        <v/>
      </c>
      <c r="K1737" s="308"/>
      <c r="L1737" s="309"/>
      <c r="M1737" s="308"/>
      <c r="N1737" s="303"/>
      <c r="O1737" s="305"/>
      <c r="P1737" s="305"/>
      <c r="Q1737" s="299"/>
      <c r="R1737" s="299"/>
      <c r="S1737" s="299"/>
    </row>
    <row r="1738" spans="1:19" ht="13.5" customHeight="1" x14ac:dyDescent="0.2">
      <c r="A1738" s="302" t="str">
        <f>IF(B1738="","",ROW()-ROW($A$3)+'Diário 1º PA'!$P$1)</f>
        <v/>
      </c>
      <c r="B1738" s="303"/>
      <c r="C1738" s="304"/>
      <c r="D1738" s="305"/>
      <c r="E1738" s="306"/>
      <c r="F1738" s="307"/>
      <c r="G1738" s="305"/>
      <c r="H1738" s="305"/>
      <c r="I1738" s="306"/>
      <c r="J1738" s="308" t="str">
        <f t="shared" si="6"/>
        <v/>
      </c>
      <c r="K1738" s="308"/>
      <c r="L1738" s="309"/>
      <c r="M1738" s="308"/>
      <c r="N1738" s="303"/>
      <c r="O1738" s="305"/>
      <c r="P1738" s="305"/>
      <c r="Q1738" s="299"/>
      <c r="R1738" s="299"/>
      <c r="S1738" s="299"/>
    </row>
    <row r="1739" spans="1:19" ht="13.5" customHeight="1" x14ac:dyDescent="0.2">
      <c r="A1739" s="302" t="str">
        <f>IF(B1739="","",ROW()-ROW($A$3)+'Diário 1º PA'!$P$1)</f>
        <v/>
      </c>
      <c r="B1739" s="303"/>
      <c r="C1739" s="304"/>
      <c r="D1739" s="305"/>
      <c r="E1739" s="306"/>
      <c r="F1739" s="307"/>
      <c r="G1739" s="305"/>
      <c r="H1739" s="305"/>
      <c r="I1739" s="306"/>
      <c r="J1739" s="308" t="str">
        <f t="shared" si="6"/>
        <v/>
      </c>
      <c r="K1739" s="308"/>
      <c r="L1739" s="309"/>
      <c r="M1739" s="308"/>
      <c r="N1739" s="303"/>
      <c r="O1739" s="305"/>
      <c r="P1739" s="305"/>
      <c r="Q1739" s="299"/>
      <c r="R1739" s="299"/>
      <c r="S1739" s="299"/>
    </row>
    <row r="1740" spans="1:19" ht="13.5" customHeight="1" x14ac:dyDescent="0.2">
      <c r="A1740" s="302" t="str">
        <f>IF(B1740="","",ROW()-ROW($A$3)+'Diário 1º PA'!$P$1)</f>
        <v/>
      </c>
      <c r="B1740" s="303"/>
      <c r="C1740" s="304"/>
      <c r="D1740" s="305"/>
      <c r="E1740" s="306"/>
      <c r="F1740" s="307"/>
      <c r="G1740" s="305"/>
      <c r="H1740" s="305"/>
      <c r="I1740" s="306"/>
      <c r="J1740" s="308" t="str">
        <f t="shared" si="6"/>
        <v/>
      </c>
      <c r="K1740" s="308"/>
      <c r="L1740" s="309"/>
      <c r="M1740" s="308"/>
      <c r="N1740" s="303"/>
      <c r="O1740" s="305"/>
      <c r="P1740" s="305"/>
      <c r="Q1740" s="299"/>
      <c r="R1740" s="299"/>
      <c r="S1740" s="299"/>
    </row>
    <row r="1741" spans="1:19" ht="13.5" customHeight="1" x14ac:dyDescent="0.2">
      <c r="A1741" s="302" t="str">
        <f>IF(B1741="","",ROW()-ROW($A$3)+'Diário 1º PA'!$P$1)</f>
        <v/>
      </c>
      <c r="B1741" s="303"/>
      <c r="C1741" s="304"/>
      <c r="D1741" s="305"/>
      <c r="E1741" s="306"/>
      <c r="F1741" s="307"/>
      <c r="G1741" s="305"/>
      <c r="H1741" s="305"/>
      <c r="I1741" s="306"/>
      <c r="J1741" s="308" t="str">
        <f t="shared" si="6"/>
        <v/>
      </c>
      <c r="K1741" s="308"/>
      <c r="L1741" s="309"/>
      <c r="M1741" s="308"/>
      <c r="N1741" s="303"/>
      <c r="O1741" s="305"/>
      <c r="P1741" s="305"/>
      <c r="Q1741" s="299"/>
      <c r="R1741" s="299"/>
      <c r="S1741" s="299"/>
    </row>
    <row r="1742" spans="1:19" ht="13.5" customHeight="1" x14ac:dyDescent="0.2">
      <c r="A1742" s="302" t="str">
        <f>IF(B1742="","",ROW()-ROW($A$3)+'Diário 1º PA'!$P$1)</f>
        <v/>
      </c>
      <c r="B1742" s="303"/>
      <c r="C1742" s="304"/>
      <c r="D1742" s="305"/>
      <c r="E1742" s="306"/>
      <c r="F1742" s="307"/>
      <c r="G1742" s="305"/>
      <c r="H1742" s="305"/>
      <c r="I1742" s="306"/>
      <c r="J1742" s="308" t="str">
        <f t="shared" si="6"/>
        <v/>
      </c>
      <c r="K1742" s="308"/>
      <c r="L1742" s="309"/>
      <c r="M1742" s="308"/>
      <c r="N1742" s="303"/>
      <c r="O1742" s="305"/>
      <c r="P1742" s="305"/>
      <c r="Q1742" s="299"/>
      <c r="R1742" s="299"/>
      <c r="S1742" s="299"/>
    </row>
    <row r="1743" spans="1:19" ht="13.5" customHeight="1" x14ac:dyDescent="0.2">
      <c r="A1743" s="302" t="str">
        <f>IF(B1743="","",ROW()-ROW($A$3)+'Diário 1º PA'!$P$1)</f>
        <v/>
      </c>
      <c r="B1743" s="303"/>
      <c r="C1743" s="304"/>
      <c r="D1743" s="305"/>
      <c r="E1743" s="306"/>
      <c r="F1743" s="307"/>
      <c r="G1743" s="305"/>
      <c r="H1743" s="305"/>
      <c r="I1743" s="306"/>
      <c r="J1743" s="308" t="str">
        <f t="shared" si="6"/>
        <v/>
      </c>
      <c r="K1743" s="308"/>
      <c r="L1743" s="309"/>
      <c r="M1743" s="308"/>
      <c r="N1743" s="303"/>
      <c r="O1743" s="305"/>
      <c r="P1743" s="305"/>
      <c r="Q1743" s="299"/>
      <c r="R1743" s="299"/>
      <c r="S1743" s="299"/>
    </row>
    <row r="1744" spans="1:19" ht="13.5" customHeight="1" x14ac:dyDescent="0.2">
      <c r="A1744" s="302" t="str">
        <f>IF(B1744="","",ROW()-ROW($A$3)+'Diário 1º PA'!$P$1)</f>
        <v/>
      </c>
      <c r="B1744" s="303"/>
      <c r="C1744" s="304"/>
      <c r="D1744" s="305"/>
      <c r="E1744" s="306"/>
      <c r="F1744" s="307"/>
      <c r="G1744" s="305"/>
      <c r="H1744" s="305"/>
      <c r="I1744" s="306"/>
      <c r="J1744" s="308" t="str">
        <f t="shared" si="6"/>
        <v/>
      </c>
      <c r="K1744" s="308"/>
      <c r="L1744" s="309"/>
      <c r="M1744" s="308"/>
      <c r="N1744" s="303"/>
      <c r="O1744" s="305"/>
      <c r="P1744" s="305"/>
      <c r="Q1744" s="299"/>
      <c r="R1744" s="299"/>
      <c r="S1744" s="299"/>
    </row>
    <row r="1745" spans="1:19" ht="13.5" customHeight="1" x14ac:dyDescent="0.2">
      <c r="A1745" s="302" t="str">
        <f>IF(B1745="","",ROW()-ROW($A$3)+'Diário 1º PA'!$P$1)</f>
        <v/>
      </c>
      <c r="B1745" s="303"/>
      <c r="C1745" s="304"/>
      <c r="D1745" s="305"/>
      <c r="E1745" s="306"/>
      <c r="F1745" s="307"/>
      <c r="G1745" s="305"/>
      <c r="H1745" s="305"/>
      <c r="I1745" s="306"/>
      <c r="J1745" s="308" t="str">
        <f t="shared" si="6"/>
        <v/>
      </c>
      <c r="K1745" s="308"/>
      <c r="L1745" s="309"/>
      <c r="M1745" s="308"/>
      <c r="N1745" s="303"/>
      <c r="O1745" s="305"/>
      <c r="P1745" s="305"/>
      <c r="Q1745" s="299"/>
      <c r="R1745" s="299"/>
      <c r="S1745" s="299"/>
    </row>
    <row r="1746" spans="1:19" ht="13.5" customHeight="1" x14ac:dyDescent="0.2">
      <c r="A1746" s="302" t="str">
        <f>IF(B1746="","",ROW()-ROW($A$3)+'Diário 1º PA'!$P$1)</f>
        <v/>
      </c>
      <c r="B1746" s="303"/>
      <c r="C1746" s="304"/>
      <c r="D1746" s="305"/>
      <c r="E1746" s="306"/>
      <c r="F1746" s="307"/>
      <c r="G1746" s="305"/>
      <c r="H1746" s="305"/>
      <c r="I1746" s="306"/>
      <c r="J1746" s="308" t="str">
        <f t="shared" si="6"/>
        <v/>
      </c>
      <c r="K1746" s="308"/>
      <c r="L1746" s="309"/>
      <c r="M1746" s="308"/>
      <c r="N1746" s="303"/>
      <c r="O1746" s="305"/>
      <c r="P1746" s="305"/>
      <c r="Q1746" s="299"/>
      <c r="R1746" s="299"/>
      <c r="S1746" s="299"/>
    </row>
    <row r="1747" spans="1:19" ht="13.5" customHeight="1" x14ac:dyDescent="0.2">
      <c r="A1747" s="302" t="str">
        <f>IF(B1747="","",ROW()-ROW($A$3)+'Diário 1º PA'!$P$1)</f>
        <v/>
      </c>
      <c r="B1747" s="303"/>
      <c r="C1747" s="304"/>
      <c r="D1747" s="305"/>
      <c r="E1747" s="306"/>
      <c r="F1747" s="307"/>
      <c r="G1747" s="305"/>
      <c r="H1747" s="305"/>
      <c r="I1747" s="306"/>
      <c r="J1747" s="308" t="str">
        <f t="shared" si="6"/>
        <v/>
      </c>
      <c r="K1747" s="308"/>
      <c r="L1747" s="309"/>
      <c r="M1747" s="308"/>
      <c r="N1747" s="303"/>
      <c r="O1747" s="305"/>
      <c r="P1747" s="305"/>
      <c r="Q1747" s="299"/>
      <c r="R1747" s="299"/>
      <c r="S1747" s="299"/>
    </row>
    <row r="1748" spans="1:19" ht="13.5" customHeight="1" x14ac:dyDescent="0.2">
      <c r="A1748" s="302" t="str">
        <f>IF(B1748="","",ROW()-ROW($A$3)+'Diário 1º PA'!$P$1)</f>
        <v/>
      </c>
      <c r="B1748" s="303"/>
      <c r="C1748" s="304"/>
      <c r="D1748" s="305"/>
      <c r="E1748" s="306"/>
      <c r="F1748" s="307"/>
      <c r="G1748" s="305"/>
      <c r="H1748" s="305"/>
      <c r="I1748" s="306"/>
      <c r="J1748" s="308" t="str">
        <f t="shared" si="6"/>
        <v/>
      </c>
      <c r="K1748" s="308"/>
      <c r="L1748" s="309"/>
      <c r="M1748" s="308"/>
      <c r="N1748" s="303"/>
      <c r="O1748" s="305"/>
      <c r="P1748" s="305"/>
      <c r="Q1748" s="299"/>
      <c r="R1748" s="299"/>
      <c r="S1748" s="299"/>
    </row>
    <row r="1749" spans="1:19" ht="13.5" customHeight="1" x14ac:dyDescent="0.2">
      <c r="A1749" s="302" t="str">
        <f>IF(B1749="","",ROW()-ROW($A$3)+'Diário 1º PA'!$P$1)</f>
        <v/>
      </c>
      <c r="B1749" s="303"/>
      <c r="C1749" s="304"/>
      <c r="D1749" s="305"/>
      <c r="E1749" s="306"/>
      <c r="F1749" s="307"/>
      <c r="G1749" s="305"/>
      <c r="H1749" s="305"/>
      <c r="I1749" s="306"/>
      <c r="J1749" s="308" t="str">
        <f t="shared" si="6"/>
        <v/>
      </c>
      <c r="K1749" s="308"/>
      <c r="L1749" s="309"/>
      <c r="M1749" s="308"/>
      <c r="N1749" s="303"/>
      <c r="O1749" s="305"/>
      <c r="P1749" s="305"/>
      <c r="Q1749" s="299"/>
      <c r="R1749" s="299"/>
      <c r="S1749" s="299"/>
    </row>
    <row r="1750" spans="1:19" ht="13.5" customHeight="1" x14ac:dyDescent="0.2">
      <c r="A1750" s="302" t="str">
        <f>IF(B1750="","",ROW()-ROW($A$3)+'Diário 1º PA'!$P$1)</f>
        <v/>
      </c>
      <c r="B1750" s="303"/>
      <c r="C1750" s="304"/>
      <c r="D1750" s="305"/>
      <c r="E1750" s="306"/>
      <c r="F1750" s="307"/>
      <c r="G1750" s="305"/>
      <c r="H1750" s="305"/>
      <c r="I1750" s="306"/>
      <c r="J1750" s="308" t="str">
        <f t="shared" si="6"/>
        <v/>
      </c>
      <c r="K1750" s="308"/>
      <c r="L1750" s="309"/>
      <c r="M1750" s="308"/>
      <c r="N1750" s="303"/>
      <c r="O1750" s="305"/>
      <c r="P1750" s="305"/>
      <c r="Q1750" s="299"/>
      <c r="R1750" s="299"/>
      <c r="S1750" s="299"/>
    </row>
    <row r="1751" spans="1:19" ht="13.5" customHeight="1" x14ac:dyDescent="0.2">
      <c r="A1751" s="302" t="str">
        <f>IF(B1751="","",ROW()-ROW($A$3)+'Diário 1º PA'!$P$1)</f>
        <v/>
      </c>
      <c r="B1751" s="303"/>
      <c r="C1751" s="304"/>
      <c r="D1751" s="305"/>
      <c r="E1751" s="306"/>
      <c r="F1751" s="307"/>
      <c r="G1751" s="305"/>
      <c r="H1751" s="305"/>
      <c r="I1751" s="306"/>
      <c r="J1751" s="308" t="str">
        <f t="shared" si="6"/>
        <v/>
      </c>
      <c r="K1751" s="308"/>
      <c r="L1751" s="309"/>
      <c r="M1751" s="308"/>
      <c r="N1751" s="303"/>
      <c r="O1751" s="305"/>
      <c r="P1751" s="305"/>
      <c r="Q1751" s="299"/>
      <c r="R1751" s="299"/>
      <c r="S1751" s="299"/>
    </row>
    <row r="1752" spans="1:19" ht="13.5" customHeight="1" x14ac:dyDescent="0.2">
      <c r="A1752" s="302" t="str">
        <f>IF(B1752="","",ROW()-ROW($A$3)+'Diário 1º PA'!$P$1)</f>
        <v/>
      </c>
      <c r="B1752" s="303"/>
      <c r="C1752" s="304"/>
      <c r="D1752" s="305"/>
      <c r="E1752" s="306"/>
      <c r="F1752" s="307"/>
      <c r="G1752" s="305"/>
      <c r="H1752" s="305"/>
      <c r="I1752" s="306"/>
      <c r="J1752" s="308" t="str">
        <f t="shared" si="6"/>
        <v/>
      </c>
      <c r="K1752" s="308"/>
      <c r="L1752" s="309"/>
      <c r="M1752" s="308"/>
      <c r="N1752" s="303"/>
      <c r="O1752" s="305"/>
      <c r="P1752" s="305"/>
      <c r="Q1752" s="299"/>
      <c r="R1752" s="299"/>
      <c r="S1752" s="299"/>
    </row>
    <row r="1753" spans="1:19" ht="13.5" customHeight="1" x14ac:dyDescent="0.2">
      <c r="A1753" s="302" t="str">
        <f>IF(B1753="","",ROW()-ROW($A$3)+'Diário 1º PA'!$P$1)</f>
        <v/>
      </c>
      <c r="B1753" s="303"/>
      <c r="C1753" s="304"/>
      <c r="D1753" s="305"/>
      <c r="E1753" s="306"/>
      <c r="F1753" s="307"/>
      <c r="G1753" s="305"/>
      <c r="H1753" s="305"/>
      <c r="I1753" s="306"/>
      <c r="J1753" s="308" t="str">
        <f t="shared" si="6"/>
        <v/>
      </c>
      <c r="K1753" s="308"/>
      <c r="L1753" s="309"/>
      <c r="M1753" s="308"/>
      <c r="N1753" s="303"/>
      <c r="O1753" s="305"/>
      <c r="P1753" s="305"/>
      <c r="Q1753" s="299"/>
      <c r="R1753" s="299"/>
      <c r="S1753" s="299"/>
    </row>
    <row r="1754" spans="1:19" ht="13.5" customHeight="1" x14ac:dyDescent="0.2">
      <c r="A1754" s="302" t="str">
        <f>IF(B1754="","",ROW()-ROW($A$3)+'Diário 1º PA'!$P$1)</f>
        <v/>
      </c>
      <c r="B1754" s="303"/>
      <c r="C1754" s="304"/>
      <c r="D1754" s="305"/>
      <c r="E1754" s="306"/>
      <c r="F1754" s="307"/>
      <c r="G1754" s="305"/>
      <c r="H1754" s="305"/>
      <c r="I1754" s="306"/>
      <c r="J1754" s="308" t="str">
        <f t="shared" si="6"/>
        <v/>
      </c>
      <c r="K1754" s="308"/>
      <c r="L1754" s="309"/>
      <c r="M1754" s="308"/>
      <c r="N1754" s="303"/>
      <c r="O1754" s="305"/>
      <c r="P1754" s="305"/>
      <c r="Q1754" s="299"/>
      <c r="R1754" s="299"/>
      <c r="S1754" s="299"/>
    </row>
    <row r="1755" spans="1:19" ht="13.5" customHeight="1" x14ac:dyDescent="0.2">
      <c r="A1755" s="302" t="str">
        <f>IF(B1755="","",ROW()-ROW($A$3)+'Diário 1º PA'!$P$1)</f>
        <v/>
      </c>
      <c r="B1755" s="303"/>
      <c r="C1755" s="304"/>
      <c r="D1755" s="305"/>
      <c r="E1755" s="306"/>
      <c r="F1755" s="307"/>
      <c r="G1755" s="305"/>
      <c r="H1755" s="305"/>
      <c r="I1755" s="306"/>
      <c r="J1755" s="308" t="str">
        <f t="shared" si="6"/>
        <v/>
      </c>
      <c r="K1755" s="308"/>
      <c r="L1755" s="309"/>
      <c r="M1755" s="308"/>
      <c r="N1755" s="303"/>
      <c r="O1755" s="305"/>
      <c r="P1755" s="305"/>
      <c r="Q1755" s="299"/>
      <c r="R1755" s="299"/>
      <c r="S1755" s="299"/>
    </row>
    <row r="1756" spans="1:19" ht="13.5" customHeight="1" x14ac:dyDescent="0.2">
      <c r="A1756" s="302" t="str">
        <f>IF(B1756="","",ROW()-ROW($A$3)+'Diário 1º PA'!$P$1)</f>
        <v/>
      </c>
      <c r="B1756" s="303"/>
      <c r="C1756" s="304"/>
      <c r="D1756" s="305"/>
      <c r="E1756" s="306"/>
      <c r="F1756" s="307"/>
      <c r="G1756" s="305"/>
      <c r="H1756" s="305"/>
      <c r="I1756" s="306"/>
      <c r="J1756" s="308" t="str">
        <f t="shared" si="6"/>
        <v/>
      </c>
      <c r="K1756" s="308"/>
      <c r="L1756" s="309"/>
      <c r="M1756" s="308"/>
      <c r="N1756" s="303"/>
      <c r="O1756" s="305"/>
      <c r="P1756" s="305"/>
      <c r="Q1756" s="299"/>
      <c r="R1756" s="299"/>
      <c r="S1756" s="299"/>
    </row>
    <row r="1757" spans="1:19" ht="13.5" customHeight="1" x14ac:dyDescent="0.2">
      <c r="A1757" s="302" t="str">
        <f>IF(B1757="","",ROW()-ROW($A$3)+'Diário 1º PA'!$P$1)</f>
        <v/>
      </c>
      <c r="B1757" s="303"/>
      <c r="C1757" s="304"/>
      <c r="D1757" s="305"/>
      <c r="E1757" s="306"/>
      <c r="F1757" s="307"/>
      <c r="G1757" s="305"/>
      <c r="H1757" s="305"/>
      <c r="I1757" s="306"/>
      <c r="J1757" s="308" t="str">
        <f t="shared" si="6"/>
        <v/>
      </c>
      <c r="K1757" s="308"/>
      <c r="L1757" s="309"/>
      <c r="M1757" s="308"/>
      <c r="N1757" s="303"/>
      <c r="O1757" s="305"/>
      <c r="P1757" s="305"/>
      <c r="Q1757" s="299"/>
      <c r="R1757" s="299"/>
      <c r="S1757" s="299"/>
    </row>
    <row r="1758" spans="1:19" ht="13.5" customHeight="1" x14ac:dyDescent="0.2">
      <c r="A1758" s="302" t="str">
        <f>IF(B1758="","",ROW()-ROW($A$3)+'Diário 1º PA'!$P$1)</f>
        <v/>
      </c>
      <c r="B1758" s="303"/>
      <c r="C1758" s="304"/>
      <c r="D1758" s="305"/>
      <c r="E1758" s="306"/>
      <c r="F1758" s="307"/>
      <c r="G1758" s="305"/>
      <c r="H1758" s="305"/>
      <c r="I1758" s="306"/>
      <c r="J1758" s="308" t="str">
        <f t="shared" si="6"/>
        <v/>
      </c>
      <c r="K1758" s="308"/>
      <c r="L1758" s="309"/>
      <c r="M1758" s="308"/>
      <c r="N1758" s="303"/>
      <c r="O1758" s="305"/>
      <c r="P1758" s="305"/>
      <c r="Q1758" s="299"/>
      <c r="R1758" s="299"/>
      <c r="S1758" s="299"/>
    </row>
    <row r="1759" spans="1:19" ht="13.5" customHeight="1" x14ac:dyDescent="0.2">
      <c r="A1759" s="302" t="str">
        <f>IF(B1759="","",ROW()-ROW($A$3)+'Diário 1º PA'!$P$1)</f>
        <v/>
      </c>
      <c r="B1759" s="303"/>
      <c r="C1759" s="304"/>
      <c r="D1759" s="305"/>
      <c r="E1759" s="306"/>
      <c r="F1759" s="307"/>
      <c r="G1759" s="305"/>
      <c r="H1759" s="305"/>
      <c r="I1759" s="306"/>
      <c r="J1759" s="308" t="str">
        <f t="shared" si="6"/>
        <v/>
      </c>
      <c r="K1759" s="308"/>
      <c r="L1759" s="309"/>
      <c r="M1759" s="308"/>
      <c r="N1759" s="303"/>
      <c r="O1759" s="305"/>
      <c r="P1759" s="305"/>
      <c r="Q1759" s="299"/>
      <c r="R1759" s="299"/>
      <c r="S1759" s="299"/>
    </row>
    <row r="1760" spans="1:19" ht="13.5" customHeight="1" x14ac:dyDescent="0.2">
      <c r="A1760" s="302" t="str">
        <f>IF(B1760="","",ROW()-ROW($A$3)+'Diário 1º PA'!$P$1)</f>
        <v/>
      </c>
      <c r="B1760" s="303"/>
      <c r="C1760" s="304"/>
      <c r="D1760" s="305"/>
      <c r="E1760" s="306"/>
      <c r="F1760" s="307"/>
      <c r="G1760" s="305"/>
      <c r="H1760" s="305"/>
      <c r="I1760" s="306"/>
      <c r="J1760" s="308" t="str">
        <f t="shared" si="6"/>
        <v/>
      </c>
      <c r="K1760" s="308"/>
      <c r="L1760" s="309"/>
      <c r="M1760" s="308"/>
      <c r="N1760" s="303"/>
      <c r="O1760" s="305"/>
      <c r="P1760" s="305"/>
      <c r="Q1760" s="299"/>
      <c r="R1760" s="299"/>
      <c r="S1760" s="299"/>
    </row>
    <row r="1761" spans="1:19" ht="13.5" customHeight="1" x14ac:dyDescent="0.2">
      <c r="A1761" s="302" t="str">
        <f>IF(B1761="","",ROW()-ROW($A$3)+'Diário 1º PA'!$P$1)</f>
        <v/>
      </c>
      <c r="B1761" s="303"/>
      <c r="C1761" s="304"/>
      <c r="D1761" s="305"/>
      <c r="E1761" s="306"/>
      <c r="F1761" s="307"/>
      <c r="G1761" s="305"/>
      <c r="H1761" s="305"/>
      <c r="I1761" s="306"/>
      <c r="J1761" s="308" t="str">
        <f t="shared" si="6"/>
        <v/>
      </c>
      <c r="K1761" s="308"/>
      <c r="L1761" s="309"/>
      <c r="M1761" s="308"/>
      <c r="N1761" s="303"/>
      <c r="O1761" s="305"/>
      <c r="P1761" s="305"/>
      <c r="Q1761" s="299"/>
      <c r="R1761" s="299"/>
      <c r="S1761" s="299"/>
    </row>
    <row r="1762" spans="1:19" ht="13.5" customHeight="1" x14ac:dyDescent="0.2">
      <c r="A1762" s="302" t="str">
        <f>IF(B1762="","",ROW()-ROW($A$3)+'Diário 1º PA'!$P$1)</f>
        <v/>
      </c>
      <c r="B1762" s="303"/>
      <c r="C1762" s="304"/>
      <c r="D1762" s="305"/>
      <c r="E1762" s="306"/>
      <c r="F1762" s="307"/>
      <c r="G1762" s="305"/>
      <c r="H1762" s="305"/>
      <c r="I1762" s="306"/>
      <c r="J1762" s="308" t="str">
        <f t="shared" si="6"/>
        <v/>
      </c>
      <c r="K1762" s="308"/>
      <c r="L1762" s="309"/>
      <c r="M1762" s="308"/>
      <c r="N1762" s="303"/>
      <c r="O1762" s="305"/>
      <c r="P1762" s="305"/>
      <c r="Q1762" s="299"/>
      <c r="R1762" s="299"/>
      <c r="S1762" s="299"/>
    </row>
    <row r="1763" spans="1:19" ht="13.5" customHeight="1" x14ac:dyDescent="0.2">
      <c r="A1763" s="302" t="str">
        <f>IF(B1763="","",ROW()-ROW($A$3)+'Diário 1º PA'!$P$1)</f>
        <v/>
      </c>
      <c r="B1763" s="303"/>
      <c r="C1763" s="304"/>
      <c r="D1763" s="305"/>
      <c r="E1763" s="306"/>
      <c r="F1763" s="307"/>
      <c r="G1763" s="305"/>
      <c r="H1763" s="305"/>
      <c r="I1763" s="306"/>
      <c r="J1763" s="308" t="str">
        <f t="shared" si="6"/>
        <v/>
      </c>
      <c r="K1763" s="308"/>
      <c r="L1763" s="309"/>
      <c r="M1763" s="308"/>
      <c r="N1763" s="303"/>
      <c r="O1763" s="305"/>
      <c r="P1763" s="305"/>
      <c r="Q1763" s="299"/>
      <c r="R1763" s="299"/>
      <c r="S1763" s="299"/>
    </row>
    <row r="1764" spans="1:19" ht="13.5" customHeight="1" x14ac:dyDescent="0.2">
      <c r="A1764" s="302" t="str">
        <f>IF(B1764="","",ROW()-ROW($A$3)+'Diário 1º PA'!$P$1)</f>
        <v/>
      </c>
      <c r="B1764" s="303"/>
      <c r="C1764" s="304"/>
      <c r="D1764" s="305"/>
      <c r="E1764" s="306"/>
      <c r="F1764" s="307"/>
      <c r="G1764" s="305"/>
      <c r="H1764" s="305"/>
      <c r="I1764" s="306"/>
      <c r="J1764" s="308" t="str">
        <f t="shared" si="6"/>
        <v/>
      </c>
      <c r="K1764" s="308"/>
      <c r="L1764" s="309"/>
      <c r="M1764" s="308"/>
      <c r="N1764" s="303"/>
      <c r="O1764" s="305"/>
      <c r="P1764" s="305"/>
      <c r="Q1764" s="299"/>
      <c r="R1764" s="299"/>
      <c r="S1764" s="299"/>
    </row>
    <row r="1765" spans="1:19" ht="13.5" customHeight="1" x14ac:dyDescent="0.2">
      <c r="A1765" s="302" t="str">
        <f>IF(B1765="","",ROW()-ROW($A$3)+'Diário 1º PA'!$P$1)</f>
        <v/>
      </c>
      <c r="B1765" s="303"/>
      <c r="C1765" s="304"/>
      <c r="D1765" s="305"/>
      <c r="E1765" s="306"/>
      <c r="F1765" s="307"/>
      <c r="G1765" s="305"/>
      <c r="H1765" s="305"/>
      <c r="I1765" s="306"/>
      <c r="J1765" s="308" t="str">
        <f t="shared" si="6"/>
        <v/>
      </c>
      <c r="K1765" s="308"/>
      <c r="L1765" s="309"/>
      <c r="M1765" s="308"/>
      <c r="N1765" s="303"/>
      <c r="O1765" s="305"/>
      <c r="P1765" s="305"/>
      <c r="Q1765" s="299"/>
      <c r="R1765" s="299"/>
      <c r="S1765" s="299"/>
    </row>
    <row r="1766" spans="1:19" ht="13.5" customHeight="1" x14ac:dyDescent="0.2">
      <c r="A1766" s="302" t="str">
        <f>IF(B1766="","",ROW()-ROW($A$3)+'Diário 1º PA'!$P$1)</f>
        <v/>
      </c>
      <c r="B1766" s="303"/>
      <c r="C1766" s="304"/>
      <c r="D1766" s="305"/>
      <c r="E1766" s="306"/>
      <c r="F1766" s="307"/>
      <c r="G1766" s="305"/>
      <c r="H1766" s="305"/>
      <c r="I1766" s="306"/>
      <c r="J1766" s="308" t="str">
        <f t="shared" si="6"/>
        <v/>
      </c>
      <c r="K1766" s="308"/>
      <c r="L1766" s="309"/>
      <c r="M1766" s="308"/>
      <c r="N1766" s="303"/>
      <c r="O1766" s="305"/>
      <c r="P1766" s="305"/>
      <c r="Q1766" s="299"/>
      <c r="R1766" s="299"/>
      <c r="S1766" s="299"/>
    </row>
    <row r="1767" spans="1:19" ht="13.5" customHeight="1" x14ac:dyDescent="0.2">
      <c r="A1767" s="302" t="str">
        <f>IF(B1767="","",ROW()-ROW($A$3)+'Diário 1º PA'!$P$1)</f>
        <v/>
      </c>
      <c r="B1767" s="303"/>
      <c r="C1767" s="304"/>
      <c r="D1767" s="305"/>
      <c r="E1767" s="306"/>
      <c r="F1767" s="307"/>
      <c r="G1767" s="305"/>
      <c r="H1767" s="305"/>
      <c r="I1767" s="306"/>
      <c r="J1767" s="308" t="str">
        <f t="shared" si="6"/>
        <v/>
      </c>
      <c r="K1767" s="308"/>
      <c r="L1767" s="309"/>
      <c r="M1767" s="308"/>
      <c r="N1767" s="303"/>
      <c r="O1767" s="305"/>
      <c r="P1767" s="305"/>
      <c r="Q1767" s="299"/>
      <c r="R1767" s="299"/>
      <c r="S1767" s="299"/>
    </row>
    <row r="1768" spans="1:19" ht="13.5" customHeight="1" x14ac:dyDescent="0.2">
      <c r="A1768" s="302" t="str">
        <f>IF(B1768="","",ROW()-ROW($A$3)+'Diário 1º PA'!$P$1)</f>
        <v/>
      </c>
      <c r="B1768" s="303"/>
      <c r="C1768" s="304"/>
      <c r="D1768" s="305"/>
      <c r="E1768" s="306"/>
      <c r="F1768" s="307"/>
      <c r="G1768" s="305"/>
      <c r="H1768" s="305"/>
      <c r="I1768" s="306"/>
      <c r="J1768" s="308" t="str">
        <f t="shared" si="6"/>
        <v/>
      </c>
      <c r="K1768" s="308"/>
      <c r="L1768" s="309"/>
      <c r="M1768" s="308"/>
      <c r="N1768" s="303"/>
      <c r="O1768" s="305"/>
      <c r="P1768" s="305"/>
      <c r="Q1768" s="299"/>
      <c r="R1768" s="299"/>
      <c r="S1768" s="299"/>
    </row>
    <row r="1769" spans="1:19" ht="13.5" customHeight="1" x14ac:dyDescent="0.2">
      <c r="A1769" s="302" t="str">
        <f>IF(B1769="","",ROW()-ROW($A$3)+'Diário 1º PA'!$P$1)</f>
        <v/>
      </c>
      <c r="B1769" s="303"/>
      <c r="C1769" s="304"/>
      <c r="D1769" s="305"/>
      <c r="E1769" s="306"/>
      <c r="F1769" s="307"/>
      <c r="G1769" s="305"/>
      <c r="H1769" s="305"/>
      <c r="I1769" s="306"/>
      <c r="J1769" s="308" t="str">
        <f t="shared" si="6"/>
        <v/>
      </c>
      <c r="K1769" s="308"/>
      <c r="L1769" s="309"/>
      <c r="M1769" s="308"/>
      <c r="N1769" s="303"/>
      <c r="O1769" s="305"/>
      <c r="P1769" s="305"/>
      <c r="Q1769" s="299"/>
      <c r="R1769" s="299"/>
      <c r="S1769" s="299"/>
    </row>
    <row r="1770" spans="1:19" ht="13.5" customHeight="1" x14ac:dyDescent="0.2">
      <c r="A1770" s="302" t="str">
        <f>IF(B1770="","",ROW()-ROW($A$3)+'Diário 1º PA'!$P$1)</f>
        <v/>
      </c>
      <c r="B1770" s="303"/>
      <c r="C1770" s="304"/>
      <c r="D1770" s="305"/>
      <c r="E1770" s="306"/>
      <c r="F1770" s="307"/>
      <c r="G1770" s="305"/>
      <c r="H1770" s="305"/>
      <c r="I1770" s="306"/>
      <c r="J1770" s="308" t="str">
        <f t="shared" si="6"/>
        <v/>
      </c>
      <c r="K1770" s="308"/>
      <c r="L1770" s="309"/>
      <c r="M1770" s="308"/>
      <c r="N1770" s="303"/>
      <c r="O1770" s="305"/>
      <c r="P1770" s="305"/>
      <c r="Q1770" s="299"/>
      <c r="R1770" s="299"/>
      <c r="S1770" s="299"/>
    </row>
    <row r="1771" spans="1:19" ht="13.5" customHeight="1" x14ac:dyDescent="0.2">
      <c r="A1771" s="302" t="str">
        <f>IF(B1771="","",ROW()-ROW($A$3)+'Diário 1º PA'!$P$1)</f>
        <v/>
      </c>
      <c r="B1771" s="303"/>
      <c r="C1771" s="304"/>
      <c r="D1771" s="305"/>
      <c r="E1771" s="306"/>
      <c r="F1771" s="307"/>
      <c r="G1771" s="305"/>
      <c r="H1771" s="305"/>
      <c r="I1771" s="306"/>
      <c r="J1771" s="308" t="str">
        <f t="shared" si="6"/>
        <v/>
      </c>
      <c r="K1771" s="308"/>
      <c r="L1771" s="309"/>
      <c r="M1771" s="308"/>
      <c r="N1771" s="303"/>
      <c r="O1771" s="305"/>
      <c r="P1771" s="305"/>
      <c r="Q1771" s="299"/>
      <c r="R1771" s="299"/>
      <c r="S1771" s="299"/>
    </row>
    <row r="1772" spans="1:19" ht="13.5" customHeight="1" x14ac:dyDescent="0.2">
      <c r="A1772" s="302" t="str">
        <f>IF(B1772="","",ROW()-ROW($A$3)+'Diário 1º PA'!$P$1)</f>
        <v/>
      </c>
      <c r="B1772" s="303"/>
      <c r="C1772" s="304"/>
      <c r="D1772" s="305"/>
      <c r="E1772" s="306"/>
      <c r="F1772" s="307"/>
      <c r="G1772" s="305"/>
      <c r="H1772" s="305"/>
      <c r="I1772" s="306"/>
      <c r="J1772" s="308" t="str">
        <f t="shared" si="6"/>
        <v/>
      </c>
      <c r="K1772" s="308"/>
      <c r="L1772" s="309"/>
      <c r="M1772" s="308"/>
      <c r="N1772" s="303"/>
      <c r="O1772" s="305"/>
      <c r="P1772" s="305"/>
      <c r="Q1772" s="299"/>
      <c r="R1772" s="299"/>
      <c r="S1772" s="299"/>
    </row>
    <row r="1773" spans="1:19" ht="13.5" customHeight="1" x14ac:dyDescent="0.2">
      <c r="A1773" s="302" t="str">
        <f>IF(B1773="","",ROW()-ROW($A$3)+'Diário 1º PA'!$P$1)</f>
        <v/>
      </c>
      <c r="B1773" s="303"/>
      <c r="C1773" s="304"/>
      <c r="D1773" s="305"/>
      <c r="E1773" s="306"/>
      <c r="F1773" s="307"/>
      <c r="G1773" s="305"/>
      <c r="H1773" s="305"/>
      <c r="I1773" s="306"/>
      <c r="J1773" s="308" t="str">
        <f t="shared" si="6"/>
        <v/>
      </c>
      <c r="K1773" s="308"/>
      <c r="L1773" s="309"/>
      <c r="M1773" s="308"/>
      <c r="N1773" s="303"/>
      <c r="O1773" s="305"/>
      <c r="P1773" s="305"/>
      <c r="Q1773" s="299"/>
      <c r="R1773" s="299"/>
      <c r="S1773" s="299"/>
    </row>
    <row r="1774" spans="1:19" ht="13.5" customHeight="1" x14ac:dyDescent="0.2">
      <c r="A1774" s="302" t="str">
        <f>IF(B1774="","",ROW()-ROW($A$3)+'Diário 1º PA'!$P$1)</f>
        <v/>
      </c>
      <c r="B1774" s="303"/>
      <c r="C1774" s="304"/>
      <c r="D1774" s="305"/>
      <c r="E1774" s="306"/>
      <c r="F1774" s="307"/>
      <c r="G1774" s="305"/>
      <c r="H1774" s="305"/>
      <c r="I1774" s="306"/>
      <c r="J1774" s="308" t="str">
        <f t="shared" si="6"/>
        <v/>
      </c>
      <c r="K1774" s="308"/>
      <c r="L1774" s="309"/>
      <c r="M1774" s="308"/>
      <c r="N1774" s="303"/>
      <c r="O1774" s="305"/>
      <c r="P1774" s="305"/>
      <c r="Q1774" s="299"/>
      <c r="R1774" s="299"/>
      <c r="S1774" s="299"/>
    </row>
    <row r="1775" spans="1:19" ht="13.5" customHeight="1" x14ac:dyDescent="0.2">
      <c r="A1775" s="302" t="str">
        <f>IF(B1775="","",ROW()-ROW($A$3)+'Diário 1º PA'!$P$1)</f>
        <v/>
      </c>
      <c r="B1775" s="303"/>
      <c r="C1775" s="304"/>
      <c r="D1775" s="305"/>
      <c r="E1775" s="306"/>
      <c r="F1775" s="307"/>
      <c r="G1775" s="305"/>
      <c r="H1775" s="305"/>
      <c r="I1775" s="306"/>
      <c r="J1775" s="308" t="str">
        <f t="shared" si="6"/>
        <v/>
      </c>
      <c r="K1775" s="308"/>
      <c r="L1775" s="309"/>
      <c r="M1775" s="308"/>
      <c r="N1775" s="303"/>
      <c r="O1775" s="305"/>
      <c r="P1775" s="305"/>
      <c r="Q1775" s="299"/>
      <c r="R1775" s="299"/>
      <c r="S1775" s="299"/>
    </row>
    <row r="1776" spans="1:19" ht="13.5" customHeight="1" x14ac:dyDescent="0.2">
      <c r="A1776" s="302" t="str">
        <f>IF(B1776="","",ROW()-ROW($A$3)+'Diário 1º PA'!$P$1)</f>
        <v/>
      </c>
      <c r="B1776" s="303"/>
      <c r="C1776" s="304"/>
      <c r="D1776" s="305"/>
      <c r="E1776" s="306"/>
      <c r="F1776" s="307"/>
      <c r="G1776" s="305"/>
      <c r="H1776" s="305"/>
      <c r="I1776" s="306"/>
      <c r="J1776" s="308" t="str">
        <f t="shared" si="6"/>
        <v/>
      </c>
      <c r="K1776" s="308"/>
      <c r="L1776" s="309"/>
      <c r="M1776" s="308"/>
      <c r="N1776" s="303"/>
      <c r="O1776" s="305"/>
      <c r="P1776" s="305"/>
      <c r="Q1776" s="299"/>
      <c r="R1776" s="299"/>
      <c r="S1776" s="299"/>
    </row>
    <row r="1777" spans="1:19" ht="13.5" customHeight="1" x14ac:dyDescent="0.2">
      <c r="A1777" s="302" t="str">
        <f>IF(B1777="","",ROW()-ROW($A$3)+'Diário 1º PA'!$P$1)</f>
        <v/>
      </c>
      <c r="B1777" s="303"/>
      <c r="C1777" s="304"/>
      <c r="D1777" s="305"/>
      <c r="E1777" s="306"/>
      <c r="F1777" s="307"/>
      <c r="G1777" s="305"/>
      <c r="H1777" s="305"/>
      <c r="I1777" s="306"/>
      <c r="J1777" s="308" t="str">
        <f t="shared" si="6"/>
        <v/>
      </c>
      <c r="K1777" s="308"/>
      <c r="L1777" s="309"/>
      <c r="M1777" s="308"/>
      <c r="N1777" s="303"/>
      <c r="O1777" s="305"/>
      <c r="P1777" s="305"/>
      <c r="Q1777" s="299"/>
      <c r="R1777" s="299"/>
      <c r="S1777" s="299"/>
    </row>
    <row r="1778" spans="1:19" ht="13.5" customHeight="1" x14ac:dyDescent="0.2">
      <c r="A1778" s="302" t="str">
        <f>IF(B1778="","",ROW()-ROW($A$3)+'Diário 1º PA'!$P$1)</f>
        <v/>
      </c>
      <c r="B1778" s="303"/>
      <c r="C1778" s="304"/>
      <c r="D1778" s="305"/>
      <c r="E1778" s="306"/>
      <c r="F1778" s="307"/>
      <c r="G1778" s="305"/>
      <c r="H1778" s="305"/>
      <c r="I1778" s="306"/>
      <c r="J1778" s="308" t="str">
        <f t="shared" si="6"/>
        <v/>
      </c>
      <c r="K1778" s="308"/>
      <c r="L1778" s="309"/>
      <c r="M1778" s="308"/>
      <c r="N1778" s="303"/>
      <c r="O1778" s="305"/>
      <c r="P1778" s="305"/>
      <c r="Q1778" s="299"/>
      <c r="R1778" s="299"/>
      <c r="S1778" s="299"/>
    </row>
    <row r="1779" spans="1:19" ht="13.5" customHeight="1" x14ac:dyDescent="0.2">
      <c r="A1779" s="302" t="str">
        <f>IF(B1779="","",ROW()-ROW($A$3)+'Diário 1º PA'!$P$1)</f>
        <v/>
      </c>
      <c r="B1779" s="303"/>
      <c r="C1779" s="304"/>
      <c r="D1779" s="305"/>
      <c r="E1779" s="306"/>
      <c r="F1779" s="307"/>
      <c r="G1779" s="305"/>
      <c r="H1779" s="305"/>
      <c r="I1779" s="306"/>
      <c r="J1779" s="308" t="str">
        <f t="shared" si="6"/>
        <v/>
      </c>
      <c r="K1779" s="308"/>
      <c r="L1779" s="309"/>
      <c r="M1779" s="308"/>
      <c r="N1779" s="303"/>
      <c r="O1779" s="305"/>
      <c r="P1779" s="305"/>
      <c r="Q1779" s="299"/>
      <c r="R1779" s="299"/>
      <c r="S1779" s="299"/>
    </row>
    <row r="1780" spans="1:19" ht="13.5" customHeight="1" x14ac:dyDescent="0.2">
      <c r="A1780" s="302" t="str">
        <f>IF(B1780="","",ROW()-ROW($A$3)+'Diário 1º PA'!$P$1)</f>
        <v/>
      </c>
      <c r="B1780" s="303"/>
      <c r="C1780" s="304"/>
      <c r="D1780" s="305"/>
      <c r="E1780" s="306"/>
      <c r="F1780" s="307"/>
      <c r="G1780" s="305"/>
      <c r="H1780" s="305"/>
      <c r="I1780" s="306"/>
      <c r="J1780" s="308" t="str">
        <f t="shared" si="6"/>
        <v/>
      </c>
      <c r="K1780" s="308"/>
      <c r="L1780" s="309"/>
      <c r="M1780" s="308"/>
      <c r="N1780" s="303"/>
      <c r="O1780" s="305"/>
      <c r="P1780" s="305"/>
      <c r="Q1780" s="299"/>
      <c r="R1780" s="299"/>
      <c r="S1780" s="299"/>
    </row>
    <row r="1781" spans="1:19" ht="13.5" customHeight="1" x14ac:dyDescent="0.2">
      <c r="A1781" s="302" t="str">
        <f>IF(B1781="","",ROW()-ROW($A$3)+'Diário 1º PA'!$P$1)</f>
        <v/>
      </c>
      <c r="B1781" s="303"/>
      <c r="C1781" s="304"/>
      <c r="D1781" s="305"/>
      <c r="E1781" s="306"/>
      <c r="F1781" s="307"/>
      <c r="G1781" s="305"/>
      <c r="H1781" s="305"/>
      <c r="I1781" s="306"/>
      <c r="J1781" s="308" t="str">
        <f t="shared" si="6"/>
        <v/>
      </c>
      <c r="K1781" s="308"/>
      <c r="L1781" s="309"/>
      <c r="M1781" s="308"/>
      <c r="N1781" s="303"/>
      <c r="O1781" s="305"/>
      <c r="P1781" s="305"/>
      <c r="Q1781" s="299"/>
      <c r="R1781" s="299"/>
      <c r="S1781" s="299"/>
    </row>
    <row r="1782" spans="1:19" ht="13.5" customHeight="1" x14ac:dyDescent="0.2">
      <c r="A1782" s="302" t="str">
        <f>IF(B1782="","",ROW()-ROW($A$3)+'Diário 1º PA'!$P$1)</f>
        <v/>
      </c>
      <c r="B1782" s="303"/>
      <c r="C1782" s="304"/>
      <c r="D1782" s="305"/>
      <c r="E1782" s="306"/>
      <c r="F1782" s="307"/>
      <c r="G1782" s="305"/>
      <c r="H1782" s="305"/>
      <c r="I1782" s="306"/>
      <c r="J1782" s="308" t="str">
        <f t="shared" si="6"/>
        <v/>
      </c>
      <c r="K1782" s="308"/>
      <c r="L1782" s="309"/>
      <c r="M1782" s="308"/>
      <c r="N1782" s="303"/>
      <c r="O1782" s="305"/>
      <c r="P1782" s="305"/>
      <c r="Q1782" s="299"/>
      <c r="R1782" s="299"/>
      <c r="S1782" s="299"/>
    </row>
    <row r="1783" spans="1:19" ht="13.5" customHeight="1" x14ac:dyDescent="0.2">
      <c r="A1783" s="302" t="str">
        <f>IF(B1783="","",ROW()-ROW($A$3)+'Diário 1º PA'!$P$1)</f>
        <v/>
      </c>
      <c r="B1783" s="303"/>
      <c r="C1783" s="304"/>
      <c r="D1783" s="305"/>
      <c r="E1783" s="306"/>
      <c r="F1783" s="307"/>
      <c r="G1783" s="305"/>
      <c r="H1783" s="305"/>
      <c r="I1783" s="306"/>
      <c r="J1783" s="308" t="str">
        <f t="shared" si="6"/>
        <v/>
      </c>
      <c r="K1783" s="308"/>
      <c r="L1783" s="309"/>
      <c r="M1783" s="308"/>
      <c r="N1783" s="303"/>
      <c r="O1783" s="305"/>
      <c r="P1783" s="305"/>
      <c r="Q1783" s="299"/>
      <c r="R1783" s="299"/>
      <c r="S1783" s="299"/>
    </row>
    <row r="1784" spans="1:19" ht="13.5" customHeight="1" x14ac:dyDescent="0.2">
      <c r="A1784" s="302" t="str">
        <f>IF(B1784="","",ROW()-ROW($A$3)+'Diário 1º PA'!$P$1)</f>
        <v/>
      </c>
      <c r="B1784" s="303"/>
      <c r="C1784" s="304"/>
      <c r="D1784" s="305"/>
      <c r="E1784" s="306"/>
      <c r="F1784" s="307"/>
      <c r="G1784" s="305"/>
      <c r="H1784" s="305"/>
      <c r="I1784" s="306"/>
      <c r="J1784" s="308" t="str">
        <f t="shared" si="6"/>
        <v/>
      </c>
      <c r="K1784" s="308"/>
      <c r="L1784" s="309"/>
      <c r="M1784" s="308"/>
      <c r="N1784" s="303"/>
      <c r="O1784" s="305"/>
      <c r="P1784" s="305"/>
      <c r="Q1784" s="299"/>
      <c r="R1784" s="299"/>
      <c r="S1784" s="299"/>
    </row>
    <row r="1785" spans="1:19" ht="13.5" customHeight="1" x14ac:dyDescent="0.2">
      <c r="A1785" s="302" t="str">
        <f>IF(B1785="","",ROW()-ROW($A$3)+'Diário 1º PA'!$P$1)</f>
        <v/>
      </c>
      <c r="B1785" s="303"/>
      <c r="C1785" s="304"/>
      <c r="D1785" s="305"/>
      <c r="E1785" s="306"/>
      <c r="F1785" s="307"/>
      <c r="G1785" s="305"/>
      <c r="H1785" s="305"/>
      <c r="I1785" s="306"/>
      <c r="J1785" s="308" t="str">
        <f t="shared" si="6"/>
        <v/>
      </c>
      <c r="K1785" s="308"/>
      <c r="L1785" s="309"/>
      <c r="M1785" s="308"/>
      <c r="N1785" s="303"/>
      <c r="O1785" s="305"/>
      <c r="P1785" s="305"/>
      <c r="Q1785" s="299"/>
      <c r="R1785" s="299"/>
      <c r="S1785" s="299"/>
    </row>
    <row r="1786" spans="1:19" ht="13.5" customHeight="1" x14ac:dyDescent="0.2">
      <c r="A1786" s="302" t="str">
        <f>IF(B1786="","",ROW()-ROW($A$3)+'Diário 1º PA'!$P$1)</f>
        <v/>
      </c>
      <c r="B1786" s="303"/>
      <c r="C1786" s="304"/>
      <c r="D1786" s="305"/>
      <c r="E1786" s="306"/>
      <c r="F1786" s="307"/>
      <c r="G1786" s="305"/>
      <c r="H1786" s="305"/>
      <c r="I1786" s="306"/>
      <c r="J1786" s="308" t="str">
        <f t="shared" si="6"/>
        <v/>
      </c>
      <c r="K1786" s="308"/>
      <c r="L1786" s="309"/>
      <c r="M1786" s="308"/>
      <c r="N1786" s="303"/>
      <c r="O1786" s="305"/>
      <c r="P1786" s="305"/>
      <c r="Q1786" s="299"/>
      <c r="R1786" s="299"/>
      <c r="S1786" s="299"/>
    </row>
    <row r="1787" spans="1:19" ht="13.5" customHeight="1" x14ac:dyDescent="0.2">
      <c r="A1787" s="302" t="str">
        <f>IF(B1787="","",ROW()-ROW($A$3)+'Diário 1º PA'!$P$1)</f>
        <v/>
      </c>
      <c r="B1787" s="303"/>
      <c r="C1787" s="304"/>
      <c r="D1787" s="305"/>
      <c r="E1787" s="306"/>
      <c r="F1787" s="307"/>
      <c r="G1787" s="305"/>
      <c r="H1787" s="305"/>
      <c r="I1787" s="306"/>
      <c r="J1787" s="308" t="str">
        <f t="shared" si="6"/>
        <v/>
      </c>
      <c r="K1787" s="308"/>
      <c r="L1787" s="309"/>
      <c r="M1787" s="308"/>
      <c r="N1787" s="303"/>
      <c r="O1787" s="305"/>
      <c r="P1787" s="305"/>
      <c r="Q1787" s="299"/>
      <c r="R1787" s="299"/>
      <c r="S1787" s="299"/>
    </row>
    <row r="1788" spans="1:19" ht="13.5" customHeight="1" x14ac:dyDescent="0.2">
      <c r="A1788" s="302" t="str">
        <f>IF(B1788="","",ROW()-ROW($A$3)+'Diário 1º PA'!$P$1)</f>
        <v/>
      </c>
      <c r="B1788" s="303"/>
      <c r="C1788" s="304"/>
      <c r="D1788" s="305"/>
      <c r="E1788" s="306"/>
      <c r="F1788" s="307"/>
      <c r="G1788" s="305"/>
      <c r="H1788" s="305"/>
      <c r="I1788" s="306"/>
      <c r="J1788" s="308" t="str">
        <f t="shared" si="6"/>
        <v/>
      </c>
      <c r="K1788" s="308"/>
      <c r="L1788" s="309"/>
      <c r="M1788" s="308"/>
      <c r="N1788" s="303"/>
      <c r="O1788" s="305"/>
      <c r="P1788" s="305"/>
      <c r="Q1788" s="299"/>
      <c r="R1788" s="299"/>
      <c r="S1788" s="299"/>
    </row>
    <row r="1789" spans="1:19" ht="13.5" customHeight="1" x14ac:dyDescent="0.2">
      <c r="A1789" s="302" t="str">
        <f>IF(B1789="","",ROW()-ROW($A$3)+'Diário 1º PA'!$P$1)</f>
        <v/>
      </c>
      <c r="B1789" s="303"/>
      <c r="C1789" s="304"/>
      <c r="D1789" s="305"/>
      <c r="E1789" s="306"/>
      <c r="F1789" s="307"/>
      <c r="G1789" s="305"/>
      <c r="H1789" s="305"/>
      <c r="I1789" s="306"/>
      <c r="J1789" s="308" t="str">
        <f t="shared" ref="J1789:J2000" si="7">IF(P1789="","",IF(LEN(P1789)&gt;14,P1789,"CPF Protegido - LGPD"))</f>
        <v/>
      </c>
      <c r="K1789" s="308"/>
      <c r="L1789" s="309"/>
      <c r="M1789" s="308"/>
      <c r="N1789" s="303"/>
      <c r="O1789" s="305"/>
      <c r="P1789" s="305"/>
      <c r="Q1789" s="299"/>
      <c r="R1789" s="299"/>
      <c r="S1789" s="299"/>
    </row>
    <row r="1790" spans="1:19" ht="13.5" customHeight="1" x14ac:dyDescent="0.2">
      <c r="A1790" s="302" t="str">
        <f>IF(B1790="","",ROW()-ROW($A$3)+'Diário 1º PA'!$P$1)</f>
        <v/>
      </c>
      <c r="B1790" s="303"/>
      <c r="C1790" s="304"/>
      <c r="D1790" s="305"/>
      <c r="E1790" s="306"/>
      <c r="F1790" s="307"/>
      <c r="G1790" s="305"/>
      <c r="H1790" s="305"/>
      <c r="I1790" s="306"/>
      <c r="J1790" s="308" t="str">
        <f t="shared" si="7"/>
        <v/>
      </c>
      <c r="K1790" s="308"/>
      <c r="L1790" s="309"/>
      <c r="M1790" s="308"/>
      <c r="N1790" s="303"/>
      <c r="O1790" s="305"/>
      <c r="P1790" s="305"/>
      <c r="Q1790" s="299"/>
      <c r="R1790" s="299"/>
      <c r="S1790" s="299"/>
    </row>
    <row r="1791" spans="1:19" ht="13.5" customHeight="1" x14ac:dyDescent="0.2">
      <c r="A1791" s="302" t="str">
        <f>IF(B1791="","",ROW()-ROW($A$3)+'Diário 1º PA'!$P$1)</f>
        <v/>
      </c>
      <c r="B1791" s="303"/>
      <c r="C1791" s="304"/>
      <c r="D1791" s="305"/>
      <c r="E1791" s="306"/>
      <c r="F1791" s="307"/>
      <c r="G1791" s="305"/>
      <c r="H1791" s="305"/>
      <c r="I1791" s="306"/>
      <c r="J1791" s="308" t="str">
        <f t="shared" si="7"/>
        <v/>
      </c>
      <c r="K1791" s="308"/>
      <c r="L1791" s="309"/>
      <c r="M1791" s="308"/>
      <c r="N1791" s="303"/>
      <c r="O1791" s="305"/>
      <c r="P1791" s="305"/>
      <c r="Q1791" s="299"/>
      <c r="R1791" s="299"/>
      <c r="S1791" s="299"/>
    </row>
    <row r="1792" spans="1:19" ht="13.5" customHeight="1" x14ac:dyDescent="0.2">
      <c r="A1792" s="302" t="str">
        <f>IF(B1792="","",ROW()-ROW($A$3)+'Diário 1º PA'!$P$1)</f>
        <v/>
      </c>
      <c r="B1792" s="303"/>
      <c r="C1792" s="304"/>
      <c r="D1792" s="305"/>
      <c r="E1792" s="306"/>
      <c r="F1792" s="307"/>
      <c r="G1792" s="305"/>
      <c r="H1792" s="305"/>
      <c r="I1792" s="306"/>
      <c r="J1792" s="308" t="str">
        <f t="shared" si="7"/>
        <v/>
      </c>
      <c r="K1792" s="308"/>
      <c r="L1792" s="309"/>
      <c r="M1792" s="308"/>
      <c r="N1792" s="303"/>
      <c r="O1792" s="305"/>
      <c r="P1792" s="305"/>
      <c r="Q1792" s="299"/>
      <c r="R1792" s="299"/>
      <c r="S1792" s="299"/>
    </row>
    <row r="1793" spans="1:19" ht="13.5" customHeight="1" x14ac:dyDescent="0.2">
      <c r="A1793" s="302" t="str">
        <f>IF(B1793="","",ROW()-ROW($A$3)+'Diário 1º PA'!$P$1)</f>
        <v/>
      </c>
      <c r="B1793" s="303"/>
      <c r="C1793" s="304"/>
      <c r="D1793" s="305"/>
      <c r="E1793" s="306"/>
      <c r="F1793" s="307"/>
      <c r="G1793" s="305"/>
      <c r="H1793" s="305"/>
      <c r="I1793" s="306"/>
      <c r="J1793" s="308" t="str">
        <f t="shared" si="7"/>
        <v/>
      </c>
      <c r="K1793" s="308"/>
      <c r="L1793" s="309"/>
      <c r="M1793" s="308"/>
      <c r="N1793" s="303"/>
      <c r="O1793" s="305"/>
      <c r="P1793" s="305"/>
      <c r="Q1793" s="299"/>
      <c r="R1793" s="299"/>
      <c r="S1793" s="299"/>
    </row>
    <row r="1794" spans="1:19" ht="13.5" customHeight="1" x14ac:dyDescent="0.2">
      <c r="A1794" s="302" t="str">
        <f>IF(B1794="","",ROW()-ROW($A$3)+'Diário 1º PA'!$P$1)</f>
        <v/>
      </c>
      <c r="B1794" s="303"/>
      <c r="C1794" s="304"/>
      <c r="D1794" s="305"/>
      <c r="E1794" s="306"/>
      <c r="F1794" s="307"/>
      <c r="G1794" s="305"/>
      <c r="H1794" s="305"/>
      <c r="I1794" s="306"/>
      <c r="J1794" s="308" t="str">
        <f t="shared" si="7"/>
        <v/>
      </c>
      <c r="K1794" s="308"/>
      <c r="L1794" s="309"/>
      <c r="M1794" s="308"/>
      <c r="N1794" s="303"/>
      <c r="O1794" s="305"/>
      <c r="P1794" s="305"/>
      <c r="Q1794" s="299"/>
      <c r="R1794" s="299"/>
      <c r="S1794" s="299"/>
    </row>
    <row r="1795" spans="1:19" ht="13.5" customHeight="1" x14ac:dyDescent="0.2">
      <c r="A1795" s="302" t="str">
        <f>IF(B1795="","",ROW()-ROW($A$3)+'Diário 1º PA'!$P$1)</f>
        <v/>
      </c>
      <c r="B1795" s="303"/>
      <c r="C1795" s="304"/>
      <c r="D1795" s="305"/>
      <c r="E1795" s="306"/>
      <c r="F1795" s="307"/>
      <c r="G1795" s="305"/>
      <c r="H1795" s="305"/>
      <c r="I1795" s="306"/>
      <c r="J1795" s="308" t="str">
        <f t="shared" si="7"/>
        <v/>
      </c>
      <c r="K1795" s="308"/>
      <c r="L1795" s="309"/>
      <c r="M1795" s="308"/>
      <c r="N1795" s="303"/>
      <c r="O1795" s="305"/>
      <c r="P1795" s="305"/>
      <c r="Q1795" s="299"/>
      <c r="R1795" s="299"/>
      <c r="S1795" s="299"/>
    </row>
    <row r="1796" spans="1:19" ht="13.5" customHeight="1" x14ac:dyDescent="0.2">
      <c r="A1796" s="302" t="str">
        <f>IF(B1796="","",ROW()-ROW($A$3)+'Diário 1º PA'!$P$1)</f>
        <v/>
      </c>
      <c r="B1796" s="303"/>
      <c r="C1796" s="304"/>
      <c r="D1796" s="305"/>
      <c r="E1796" s="306"/>
      <c r="F1796" s="307"/>
      <c r="G1796" s="305"/>
      <c r="H1796" s="305"/>
      <c r="I1796" s="306"/>
      <c r="J1796" s="308" t="str">
        <f t="shared" si="7"/>
        <v/>
      </c>
      <c r="K1796" s="308"/>
      <c r="L1796" s="309"/>
      <c r="M1796" s="308"/>
      <c r="N1796" s="303"/>
      <c r="O1796" s="305"/>
      <c r="P1796" s="305"/>
      <c r="Q1796" s="299"/>
      <c r="R1796" s="299"/>
      <c r="S1796" s="299"/>
    </row>
    <row r="1797" spans="1:19" ht="13.5" customHeight="1" x14ac:dyDescent="0.2">
      <c r="A1797" s="302" t="str">
        <f>IF(B1797="","",ROW()-ROW($A$3)+'Diário 1º PA'!$P$1)</f>
        <v/>
      </c>
      <c r="B1797" s="303"/>
      <c r="C1797" s="304"/>
      <c r="D1797" s="305"/>
      <c r="E1797" s="306"/>
      <c r="F1797" s="307"/>
      <c r="G1797" s="305"/>
      <c r="H1797" s="305"/>
      <c r="I1797" s="306"/>
      <c r="J1797" s="308" t="str">
        <f t="shared" si="7"/>
        <v/>
      </c>
      <c r="K1797" s="308"/>
      <c r="L1797" s="309"/>
      <c r="M1797" s="308"/>
      <c r="N1797" s="303"/>
      <c r="O1797" s="305"/>
      <c r="P1797" s="305"/>
      <c r="Q1797" s="299"/>
      <c r="R1797" s="299"/>
      <c r="S1797" s="299"/>
    </row>
    <row r="1798" spans="1:19" ht="13.5" customHeight="1" x14ac:dyDescent="0.2">
      <c r="A1798" s="302" t="str">
        <f>IF(B1798="","",ROW()-ROW($A$3)+'Diário 1º PA'!$P$1)</f>
        <v/>
      </c>
      <c r="B1798" s="303"/>
      <c r="C1798" s="304"/>
      <c r="D1798" s="305"/>
      <c r="E1798" s="306"/>
      <c r="F1798" s="307"/>
      <c r="G1798" s="305"/>
      <c r="H1798" s="305"/>
      <c r="I1798" s="306"/>
      <c r="J1798" s="308" t="str">
        <f t="shared" si="7"/>
        <v/>
      </c>
      <c r="K1798" s="308"/>
      <c r="L1798" s="309"/>
      <c r="M1798" s="308"/>
      <c r="N1798" s="303"/>
      <c r="O1798" s="305"/>
      <c r="P1798" s="305"/>
      <c r="Q1798" s="299"/>
      <c r="R1798" s="299"/>
      <c r="S1798" s="299"/>
    </row>
    <row r="1799" spans="1:19" ht="13.5" customHeight="1" x14ac:dyDescent="0.2">
      <c r="A1799" s="302" t="str">
        <f>IF(B1799="","",ROW()-ROW($A$3)+'Diário 1º PA'!$P$1)</f>
        <v/>
      </c>
      <c r="B1799" s="303"/>
      <c r="C1799" s="304"/>
      <c r="D1799" s="305"/>
      <c r="E1799" s="306"/>
      <c r="F1799" s="307"/>
      <c r="G1799" s="305"/>
      <c r="H1799" s="305"/>
      <c r="I1799" s="306"/>
      <c r="J1799" s="308" t="str">
        <f t="shared" si="7"/>
        <v/>
      </c>
      <c r="K1799" s="308"/>
      <c r="L1799" s="309"/>
      <c r="M1799" s="308"/>
      <c r="N1799" s="303"/>
      <c r="O1799" s="305"/>
      <c r="P1799" s="305"/>
      <c r="Q1799" s="299"/>
      <c r="R1799" s="299"/>
      <c r="S1799" s="299"/>
    </row>
    <row r="1800" spans="1:19" ht="13.5" customHeight="1" x14ac:dyDescent="0.2">
      <c r="A1800" s="302" t="str">
        <f>IF(B1800="","",ROW()-ROW($A$3)+'Diário 1º PA'!$P$1)</f>
        <v/>
      </c>
      <c r="B1800" s="303"/>
      <c r="C1800" s="304"/>
      <c r="D1800" s="305"/>
      <c r="E1800" s="306"/>
      <c r="F1800" s="307"/>
      <c r="G1800" s="305"/>
      <c r="H1800" s="305"/>
      <c r="I1800" s="306"/>
      <c r="J1800" s="308" t="str">
        <f t="shared" si="7"/>
        <v/>
      </c>
      <c r="K1800" s="308"/>
      <c r="L1800" s="309"/>
      <c r="M1800" s="308"/>
      <c r="N1800" s="303"/>
      <c r="O1800" s="305"/>
      <c r="P1800" s="305"/>
      <c r="Q1800" s="299"/>
      <c r="R1800" s="299"/>
      <c r="S1800" s="299"/>
    </row>
    <row r="1801" spans="1:19" ht="13.5" customHeight="1" x14ac:dyDescent="0.2">
      <c r="A1801" s="302" t="str">
        <f>IF(B1801="","",ROW()-ROW($A$3)+'Diário 1º PA'!$P$1)</f>
        <v/>
      </c>
      <c r="B1801" s="303"/>
      <c r="C1801" s="304"/>
      <c r="D1801" s="305"/>
      <c r="E1801" s="306"/>
      <c r="F1801" s="307"/>
      <c r="G1801" s="305"/>
      <c r="H1801" s="305"/>
      <c r="I1801" s="306"/>
      <c r="J1801" s="308" t="str">
        <f t="shared" si="7"/>
        <v/>
      </c>
      <c r="K1801" s="308"/>
      <c r="L1801" s="309"/>
      <c r="M1801" s="308"/>
      <c r="N1801" s="303"/>
      <c r="O1801" s="305"/>
      <c r="P1801" s="305"/>
      <c r="Q1801" s="299"/>
      <c r="R1801" s="299"/>
      <c r="S1801" s="299"/>
    </row>
    <row r="1802" spans="1:19" ht="13.5" customHeight="1" x14ac:dyDescent="0.2">
      <c r="A1802" s="302" t="str">
        <f>IF(B1802="","",ROW()-ROW($A$3)+'Diário 1º PA'!$P$1)</f>
        <v/>
      </c>
      <c r="B1802" s="303"/>
      <c r="C1802" s="304"/>
      <c r="D1802" s="305"/>
      <c r="E1802" s="306"/>
      <c r="F1802" s="307"/>
      <c r="G1802" s="305"/>
      <c r="H1802" s="305"/>
      <c r="I1802" s="306"/>
      <c r="J1802" s="308" t="str">
        <f t="shared" si="7"/>
        <v/>
      </c>
      <c r="K1802" s="308"/>
      <c r="L1802" s="309"/>
      <c r="M1802" s="308"/>
      <c r="N1802" s="303"/>
      <c r="O1802" s="305"/>
      <c r="P1802" s="305"/>
      <c r="Q1802" s="299"/>
      <c r="R1802" s="299"/>
      <c r="S1802" s="299"/>
    </row>
    <row r="1803" spans="1:19" ht="13.5" customHeight="1" x14ac:dyDescent="0.2">
      <c r="A1803" s="302" t="str">
        <f>IF(B1803="","",ROW()-ROW($A$3)+'Diário 1º PA'!$P$1)</f>
        <v/>
      </c>
      <c r="B1803" s="303"/>
      <c r="C1803" s="304"/>
      <c r="D1803" s="305"/>
      <c r="E1803" s="306"/>
      <c r="F1803" s="307"/>
      <c r="G1803" s="305"/>
      <c r="H1803" s="305"/>
      <c r="I1803" s="306"/>
      <c r="J1803" s="308" t="str">
        <f t="shared" si="7"/>
        <v/>
      </c>
      <c r="K1803" s="308"/>
      <c r="L1803" s="309"/>
      <c r="M1803" s="308"/>
      <c r="N1803" s="303"/>
      <c r="O1803" s="305"/>
      <c r="P1803" s="305"/>
      <c r="Q1803" s="299"/>
      <c r="R1803" s="299"/>
      <c r="S1803" s="299"/>
    </row>
    <row r="1804" spans="1:19" ht="13.5" customHeight="1" x14ac:dyDescent="0.2">
      <c r="A1804" s="302" t="str">
        <f>IF(B1804="","",ROW()-ROW($A$3)+'Diário 1º PA'!$P$1)</f>
        <v/>
      </c>
      <c r="B1804" s="303"/>
      <c r="C1804" s="304"/>
      <c r="D1804" s="305"/>
      <c r="E1804" s="306"/>
      <c r="F1804" s="307"/>
      <c r="G1804" s="305"/>
      <c r="H1804" s="305"/>
      <c r="I1804" s="306"/>
      <c r="J1804" s="308" t="str">
        <f t="shared" si="7"/>
        <v/>
      </c>
      <c r="K1804" s="308"/>
      <c r="L1804" s="309"/>
      <c r="M1804" s="308"/>
      <c r="N1804" s="303"/>
      <c r="O1804" s="305"/>
      <c r="P1804" s="305"/>
      <c r="Q1804" s="299"/>
      <c r="R1804" s="299"/>
      <c r="S1804" s="299"/>
    </row>
    <row r="1805" spans="1:19" ht="13.5" customHeight="1" x14ac:dyDescent="0.2">
      <c r="A1805" s="302" t="str">
        <f>IF(B1805="","",ROW()-ROW($A$3)+'Diário 1º PA'!$P$1)</f>
        <v/>
      </c>
      <c r="B1805" s="303"/>
      <c r="C1805" s="304"/>
      <c r="D1805" s="305"/>
      <c r="E1805" s="306"/>
      <c r="F1805" s="307"/>
      <c r="G1805" s="305"/>
      <c r="H1805" s="305"/>
      <c r="I1805" s="306"/>
      <c r="J1805" s="308" t="str">
        <f t="shared" si="7"/>
        <v/>
      </c>
      <c r="K1805" s="308"/>
      <c r="L1805" s="309"/>
      <c r="M1805" s="308"/>
      <c r="N1805" s="303"/>
      <c r="O1805" s="305"/>
      <c r="P1805" s="305"/>
      <c r="Q1805" s="299"/>
      <c r="R1805" s="299"/>
      <c r="S1805" s="299"/>
    </row>
    <row r="1806" spans="1:19" ht="13.5" customHeight="1" x14ac:dyDescent="0.2">
      <c r="A1806" s="302" t="str">
        <f>IF(B1806="","",ROW()-ROW($A$3)+'Diário 1º PA'!$P$1)</f>
        <v/>
      </c>
      <c r="B1806" s="303"/>
      <c r="C1806" s="304"/>
      <c r="D1806" s="305"/>
      <c r="E1806" s="306"/>
      <c r="F1806" s="307"/>
      <c r="G1806" s="305"/>
      <c r="H1806" s="305"/>
      <c r="I1806" s="306"/>
      <c r="J1806" s="308" t="str">
        <f t="shared" si="7"/>
        <v/>
      </c>
      <c r="K1806" s="308"/>
      <c r="L1806" s="309"/>
      <c r="M1806" s="308"/>
      <c r="N1806" s="303"/>
      <c r="O1806" s="305"/>
      <c r="P1806" s="305"/>
      <c r="Q1806" s="299"/>
      <c r="R1806" s="299"/>
      <c r="S1806" s="299"/>
    </row>
    <row r="1807" spans="1:19" ht="13.5" customHeight="1" x14ac:dyDescent="0.2">
      <c r="A1807" s="302" t="str">
        <f>IF(B1807="","",ROW()-ROW($A$3)+'Diário 1º PA'!$P$1)</f>
        <v/>
      </c>
      <c r="B1807" s="303"/>
      <c r="C1807" s="304"/>
      <c r="D1807" s="305"/>
      <c r="E1807" s="306"/>
      <c r="F1807" s="307"/>
      <c r="G1807" s="305"/>
      <c r="H1807" s="305"/>
      <c r="I1807" s="306"/>
      <c r="J1807" s="308" t="str">
        <f t="shared" si="7"/>
        <v/>
      </c>
      <c r="K1807" s="308"/>
      <c r="L1807" s="309"/>
      <c r="M1807" s="308"/>
      <c r="N1807" s="303"/>
      <c r="O1807" s="305"/>
      <c r="P1807" s="305"/>
      <c r="Q1807" s="299"/>
      <c r="R1807" s="299"/>
      <c r="S1807" s="299"/>
    </row>
    <row r="1808" spans="1:19" ht="13.5" customHeight="1" x14ac:dyDescent="0.2">
      <c r="A1808" s="302" t="str">
        <f>IF(B1808="","",ROW()-ROW($A$3)+'Diário 1º PA'!$P$1)</f>
        <v/>
      </c>
      <c r="B1808" s="303"/>
      <c r="C1808" s="304"/>
      <c r="D1808" s="305"/>
      <c r="E1808" s="306"/>
      <c r="F1808" s="307"/>
      <c r="G1808" s="305"/>
      <c r="H1808" s="305"/>
      <c r="I1808" s="306"/>
      <c r="J1808" s="308" t="str">
        <f t="shared" si="7"/>
        <v/>
      </c>
      <c r="K1808" s="308"/>
      <c r="L1808" s="309"/>
      <c r="M1808" s="308"/>
      <c r="N1808" s="303"/>
      <c r="O1808" s="305"/>
      <c r="P1808" s="305"/>
      <c r="Q1808" s="299"/>
      <c r="R1808" s="299"/>
      <c r="S1808" s="299"/>
    </row>
    <row r="1809" spans="1:19" ht="13.5" customHeight="1" x14ac:dyDescent="0.2">
      <c r="A1809" s="302" t="str">
        <f>IF(B1809="","",ROW()-ROW($A$3)+'Diário 1º PA'!$P$1)</f>
        <v/>
      </c>
      <c r="B1809" s="303"/>
      <c r="C1809" s="304"/>
      <c r="D1809" s="305"/>
      <c r="E1809" s="306"/>
      <c r="F1809" s="307"/>
      <c r="G1809" s="305"/>
      <c r="H1809" s="305"/>
      <c r="I1809" s="306"/>
      <c r="J1809" s="308" t="str">
        <f t="shared" si="7"/>
        <v/>
      </c>
      <c r="K1809" s="308"/>
      <c r="L1809" s="309"/>
      <c r="M1809" s="308"/>
      <c r="N1809" s="303"/>
      <c r="O1809" s="305"/>
      <c r="P1809" s="305"/>
      <c r="Q1809" s="299"/>
      <c r="R1809" s="299"/>
      <c r="S1809" s="299"/>
    </row>
    <row r="1810" spans="1:19" ht="13.5" customHeight="1" x14ac:dyDescent="0.2">
      <c r="A1810" s="302" t="str">
        <f>IF(B1810="","",ROW()-ROW($A$3)+'Diário 1º PA'!$P$1)</f>
        <v/>
      </c>
      <c r="B1810" s="303"/>
      <c r="C1810" s="304"/>
      <c r="D1810" s="305"/>
      <c r="E1810" s="306"/>
      <c r="F1810" s="307"/>
      <c r="G1810" s="305"/>
      <c r="H1810" s="305"/>
      <c r="I1810" s="306"/>
      <c r="J1810" s="308" t="str">
        <f t="shared" si="7"/>
        <v/>
      </c>
      <c r="K1810" s="308"/>
      <c r="L1810" s="309"/>
      <c r="M1810" s="308"/>
      <c r="N1810" s="303"/>
      <c r="O1810" s="305"/>
      <c r="P1810" s="305"/>
      <c r="Q1810" s="299"/>
      <c r="R1810" s="299"/>
      <c r="S1810" s="299"/>
    </row>
    <row r="1811" spans="1:19" ht="13.5" customHeight="1" x14ac:dyDescent="0.2">
      <c r="A1811" s="302" t="str">
        <f>IF(B1811="","",ROW()-ROW($A$3)+'Diário 1º PA'!$P$1)</f>
        <v/>
      </c>
      <c r="B1811" s="303"/>
      <c r="C1811" s="304"/>
      <c r="D1811" s="305"/>
      <c r="E1811" s="306"/>
      <c r="F1811" s="307"/>
      <c r="G1811" s="305"/>
      <c r="H1811" s="305"/>
      <c r="I1811" s="306"/>
      <c r="J1811" s="308" t="str">
        <f t="shared" si="7"/>
        <v/>
      </c>
      <c r="K1811" s="308"/>
      <c r="L1811" s="309"/>
      <c r="M1811" s="308"/>
      <c r="N1811" s="303"/>
      <c r="O1811" s="305"/>
      <c r="P1811" s="305"/>
      <c r="Q1811" s="299"/>
      <c r="R1811" s="299"/>
      <c r="S1811" s="299"/>
    </row>
    <row r="1812" spans="1:19" ht="13.5" customHeight="1" x14ac:dyDescent="0.2">
      <c r="A1812" s="302" t="str">
        <f>IF(B1812="","",ROW()-ROW($A$3)+'Diário 1º PA'!$P$1)</f>
        <v/>
      </c>
      <c r="B1812" s="303"/>
      <c r="C1812" s="304"/>
      <c r="D1812" s="305"/>
      <c r="E1812" s="306"/>
      <c r="F1812" s="307"/>
      <c r="G1812" s="305"/>
      <c r="H1812" s="305"/>
      <c r="I1812" s="306"/>
      <c r="J1812" s="308" t="str">
        <f t="shared" si="7"/>
        <v/>
      </c>
      <c r="K1812" s="308"/>
      <c r="L1812" s="309"/>
      <c r="M1812" s="308"/>
      <c r="N1812" s="303"/>
      <c r="O1812" s="305"/>
      <c r="P1812" s="305"/>
      <c r="Q1812" s="299"/>
      <c r="R1812" s="299"/>
      <c r="S1812" s="299"/>
    </row>
    <row r="1813" spans="1:19" ht="13.5" customHeight="1" x14ac:dyDescent="0.2">
      <c r="A1813" s="302" t="str">
        <f>IF(B1813="","",ROW()-ROW($A$3)+'Diário 1º PA'!$P$1)</f>
        <v/>
      </c>
      <c r="B1813" s="303"/>
      <c r="C1813" s="304"/>
      <c r="D1813" s="305"/>
      <c r="E1813" s="306"/>
      <c r="F1813" s="307"/>
      <c r="G1813" s="305"/>
      <c r="H1813" s="305"/>
      <c r="I1813" s="306"/>
      <c r="J1813" s="308" t="str">
        <f t="shared" si="7"/>
        <v/>
      </c>
      <c r="K1813" s="308"/>
      <c r="L1813" s="309"/>
      <c r="M1813" s="308"/>
      <c r="N1813" s="303"/>
      <c r="O1813" s="305"/>
      <c r="P1813" s="305"/>
      <c r="Q1813" s="299"/>
      <c r="R1813" s="299"/>
      <c r="S1813" s="299"/>
    </row>
    <row r="1814" spans="1:19" ht="13.5" customHeight="1" x14ac:dyDescent="0.2">
      <c r="A1814" s="302" t="str">
        <f>IF(B1814="","",ROW()-ROW($A$3)+'Diário 1º PA'!$P$1)</f>
        <v/>
      </c>
      <c r="B1814" s="303"/>
      <c r="C1814" s="304"/>
      <c r="D1814" s="305"/>
      <c r="E1814" s="306"/>
      <c r="F1814" s="307"/>
      <c r="G1814" s="305"/>
      <c r="H1814" s="305"/>
      <c r="I1814" s="306"/>
      <c r="J1814" s="308" t="str">
        <f t="shared" si="7"/>
        <v/>
      </c>
      <c r="K1814" s="308"/>
      <c r="L1814" s="309"/>
      <c r="M1814" s="308"/>
      <c r="N1814" s="303"/>
      <c r="O1814" s="305"/>
      <c r="P1814" s="305"/>
      <c r="Q1814" s="299"/>
      <c r="R1814" s="299"/>
      <c r="S1814" s="299"/>
    </row>
    <row r="1815" spans="1:19" ht="13.5" customHeight="1" x14ac:dyDescent="0.2">
      <c r="A1815" s="302" t="str">
        <f>IF(B1815="","",ROW()-ROW($A$3)+'Diário 1º PA'!$P$1)</f>
        <v/>
      </c>
      <c r="B1815" s="303"/>
      <c r="C1815" s="304"/>
      <c r="D1815" s="305"/>
      <c r="E1815" s="306"/>
      <c r="F1815" s="307"/>
      <c r="G1815" s="305"/>
      <c r="H1815" s="305"/>
      <c r="I1815" s="306"/>
      <c r="J1815" s="308" t="str">
        <f t="shared" si="7"/>
        <v/>
      </c>
      <c r="K1815" s="308"/>
      <c r="L1815" s="309"/>
      <c r="M1815" s="308"/>
      <c r="N1815" s="303"/>
      <c r="O1815" s="305"/>
      <c r="P1815" s="305"/>
      <c r="Q1815" s="299"/>
      <c r="R1815" s="299"/>
      <c r="S1815" s="299"/>
    </row>
    <row r="1816" spans="1:19" ht="13.5" customHeight="1" x14ac:dyDescent="0.2">
      <c r="A1816" s="302" t="str">
        <f>IF(B1816="","",ROW()-ROW($A$3)+'Diário 1º PA'!$P$1)</f>
        <v/>
      </c>
      <c r="B1816" s="303"/>
      <c r="C1816" s="304"/>
      <c r="D1816" s="305"/>
      <c r="E1816" s="306"/>
      <c r="F1816" s="307"/>
      <c r="G1816" s="305"/>
      <c r="H1816" s="305"/>
      <c r="I1816" s="306"/>
      <c r="J1816" s="308" t="str">
        <f t="shared" si="7"/>
        <v/>
      </c>
      <c r="K1816" s="308"/>
      <c r="L1816" s="309"/>
      <c r="M1816" s="308"/>
      <c r="N1816" s="303"/>
      <c r="O1816" s="305"/>
      <c r="P1816" s="305"/>
      <c r="Q1816" s="299"/>
      <c r="R1816" s="299"/>
      <c r="S1816" s="299"/>
    </row>
    <row r="1817" spans="1:19" ht="13.5" customHeight="1" x14ac:dyDescent="0.2">
      <c r="A1817" s="302" t="str">
        <f>IF(B1817="","",ROW()-ROW($A$3)+'Diário 1º PA'!$P$1)</f>
        <v/>
      </c>
      <c r="B1817" s="303"/>
      <c r="C1817" s="304"/>
      <c r="D1817" s="305"/>
      <c r="E1817" s="306"/>
      <c r="F1817" s="307"/>
      <c r="G1817" s="305"/>
      <c r="H1817" s="305"/>
      <c r="I1817" s="306"/>
      <c r="J1817" s="308" t="str">
        <f t="shared" si="7"/>
        <v/>
      </c>
      <c r="K1817" s="308"/>
      <c r="L1817" s="309"/>
      <c r="M1817" s="308"/>
      <c r="N1817" s="303"/>
      <c r="O1817" s="305"/>
      <c r="P1817" s="305"/>
      <c r="Q1817" s="299"/>
      <c r="R1817" s="299"/>
      <c r="S1817" s="299"/>
    </row>
    <row r="1818" spans="1:19" ht="13.5" customHeight="1" x14ac:dyDescent="0.2">
      <c r="A1818" s="302" t="str">
        <f>IF(B1818="","",ROW()-ROW($A$3)+'Diário 1º PA'!$P$1)</f>
        <v/>
      </c>
      <c r="B1818" s="303"/>
      <c r="C1818" s="304"/>
      <c r="D1818" s="305"/>
      <c r="E1818" s="306"/>
      <c r="F1818" s="307"/>
      <c r="G1818" s="305"/>
      <c r="H1818" s="305"/>
      <c r="I1818" s="306"/>
      <c r="J1818" s="308" t="str">
        <f t="shared" si="7"/>
        <v/>
      </c>
      <c r="K1818" s="308"/>
      <c r="L1818" s="309"/>
      <c r="M1818" s="308"/>
      <c r="N1818" s="303"/>
      <c r="O1818" s="305"/>
      <c r="P1818" s="305"/>
      <c r="Q1818" s="299"/>
      <c r="R1818" s="299"/>
      <c r="S1818" s="299"/>
    </row>
    <row r="1819" spans="1:19" ht="13.5" customHeight="1" x14ac:dyDescent="0.2">
      <c r="A1819" s="302" t="str">
        <f>IF(B1819="","",ROW()-ROW($A$3)+'Diário 1º PA'!$P$1)</f>
        <v/>
      </c>
      <c r="B1819" s="303"/>
      <c r="C1819" s="304"/>
      <c r="D1819" s="305"/>
      <c r="E1819" s="306"/>
      <c r="F1819" s="307"/>
      <c r="G1819" s="305"/>
      <c r="H1819" s="305"/>
      <c r="I1819" s="306"/>
      <c r="J1819" s="308" t="str">
        <f t="shared" si="7"/>
        <v/>
      </c>
      <c r="K1819" s="308"/>
      <c r="L1819" s="309"/>
      <c r="M1819" s="308"/>
      <c r="N1819" s="303"/>
      <c r="O1819" s="305"/>
      <c r="P1819" s="305"/>
      <c r="Q1819" s="299"/>
      <c r="R1819" s="299"/>
      <c r="S1819" s="299"/>
    </row>
    <row r="1820" spans="1:19" ht="13.5" customHeight="1" x14ac:dyDescent="0.2">
      <c r="A1820" s="302" t="str">
        <f>IF(B1820="","",ROW()-ROW($A$3)+'Diário 1º PA'!$P$1)</f>
        <v/>
      </c>
      <c r="B1820" s="303"/>
      <c r="C1820" s="304"/>
      <c r="D1820" s="305"/>
      <c r="E1820" s="306"/>
      <c r="F1820" s="307"/>
      <c r="G1820" s="305"/>
      <c r="H1820" s="305"/>
      <c r="I1820" s="306"/>
      <c r="J1820" s="308" t="str">
        <f t="shared" si="7"/>
        <v/>
      </c>
      <c r="K1820" s="308"/>
      <c r="L1820" s="309"/>
      <c r="M1820" s="308"/>
      <c r="N1820" s="303"/>
      <c r="O1820" s="305"/>
      <c r="P1820" s="305"/>
      <c r="Q1820" s="299"/>
      <c r="R1820" s="299"/>
      <c r="S1820" s="299"/>
    </row>
    <row r="1821" spans="1:19" ht="13.5" customHeight="1" x14ac:dyDescent="0.2">
      <c r="A1821" s="302" t="str">
        <f>IF(B1821="","",ROW()-ROW($A$3)+'Diário 1º PA'!$P$1)</f>
        <v/>
      </c>
      <c r="B1821" s="303"/>
      <c r="C1821" s="304"/>
      <c r="D1821" s="305"/>
      <c r="E1821" s="306"/>
      <c r="F1821" s="307"/>
      <c r="G1821" s="305"/>
      <c r="H1821" s="305"/>
      <c r="I1821" s="306"/>
      <c r="J1821" s="308" t="str">
        <f t="shared" si="7"/>
        <v/>
      </c>
      <c r="K1821" s="308"/>
      <c r="L1821" s="309"/>
      <c r="M1821" s="308"/>
      <c r="N1821" s="303"/>
      <c r="O1821" s="305"/>
      <c r="P1821" s="305"/>
      <c r="Q1821" s="299"/>
      <c r="R1821" s="299"/>
      <c r="S1821" s="299"/>
    </row>
    <row r="1822" spans="1:19" ht="13.5" customHeight="1" x14ac:dyDescent="0.2">
      <c r="A1822" s="302" t="str">
        <f>IF(B1822="","",ROW()-ROW($A$3)+'Diário 1º PA'!$P$1)</f>
        <v/>
      </c>
      <c r="B1822" s="303"/>
      <c r="C1822" s="304"/>
      <c r="D1822" s="305"/>
      <c r="E1822" s="306"/>
      <c r="F1822" s="307"/>
      <c r="G1822" s="305"/>
      <c r="H1822" s="305"/>
      <c r="I1822" s="306"/>
      <c r="J1822" s="308" t="str">
        <f t="shared" si="7"/>
        <v/>
      </c>
      <c r="K1822" s="308"/>
      <c r="L1822" s="309"/>
      <c r="M1822" s="308"/>
      <c r="N1822" s="303"/>
      <c r="O1822" s="305"/>
      <c r="P1822" s="305"/>
      <c r="Q1822" s="299"/>
      <c r="R1822" s="299"/>
      <c r="S1822" s="299"/>
    </row>
    <row r="1823" spans="1:19" ht="13.5" customHeight="1" x14ac:dyDescent="0.2">
      <c r="A1823" s="302" t="str">
        <f>IF(B1823="","",ROW()-ROW($A$3)+'Diário 1º PA'!$P$1)</f>
        <v/>
      </c>
      <c r="B1823" s="303"/>
      <c r="C1823" s="304"/>
      <c r="D1823" s="305"/>
      <c r="E1823" s="306"/>
      <c r="F1823" s="307"/>
      <c r="G1823" s="305"/>
      <c r="H1823" s="305"/>
      <c r="I1823" s="306"/>
      <c r="J1823" s="308" t="str">
        <f t="shared" si="7"/>
        <v/>
      </c>
      <c r="K1823" s="308"/>
      <c r="L1823" s="309"/>
      <c r="M1823" s="308"/>
      <c r="N1823" s="303"/>
      <c r="O1823" s="305"/>
      <c r="P1823" s="305"/>
      <c r="Q1823" s="299"/>
      <c r="R1823" s="299"/>
      <c r="S1823" s="299"/>
    </row>
    <row r="1824" spans="1:19" ht="13.5" customHeight="1" x14ac:dyDescent="0.2">
      <c r="A1824" s="302" t="str">
        <f>IF(B1824="","",ROW()-ROW($A$3)+'Diário 1º PA'!$P$1)</f>
        <v/>
      </c>
      <c r="B1824" s="303"/>
      <c r="C1824" s="304"/>
      <c r="D1824" s="305"/>
      <c r="E1824" s="306"/>
      <c r="F1824" s="307"/>
      <c r="G1824" s="305"/>
      <c r="H1824" s="305"/>
      <c r="I1824" s="306"/>
      <c r="J1824" s="308" t="str">
        <f t="shared" si="7"/>
        <v/>
      </c>
      <c r="K1824" s="308"/>
      <c r="L1824" s="309"/>
      <c r="M1824" s="308"/>
      <c r="N1824" s="303"/>
      <c r="O1824" s="305"/>
      <c r="P1824" s="305"/>
      <c r="Q1824" s="299"/>
      <c r="R1824" s="299"/>
      <c r="S1824" s="299"/>
    </row>
    <row r="1825" spans="1:19" ht="13.5" customHeight="1" x14ac:dyDescent="0.2">
      <c r="A1825" s="302" t="str">
        <f>IF(B1825="","",ROW()-ROW($A$3)+'Diário 1º PA'!$P$1)</f>
        <v/>
      </c>
      <c r="B1825" s="303"/>
      <c r="C1825" s="304"/>
      <c r="D1825" s="305"/>
      <c r="E1825" s="306"/>
      <c r="F1825" s="307"/>
      <c r="G1825" s="305"/>
      <c r="H1825" s="305"/>
      <c r="I1825" s="306"/>
      <c r="J1825" s="308" t="str">
        <f t="shared" si="7"/>
        <v/>
      </c>
      <c r="K1825" s="308"/>
      <c r="L1825" s="309"/>
      <c r="M1825" s="308"/>
      <c r="N1825" s="303"/>
      <c r="O1825" s="305"/>
      <c r="P1825" s="305"/>
      <c r="Q1825" s="299"/>
      <c r="R1825" s="299"/>
      <c r="S1825" s="299"/>
    </row>
    <row r="1826" spans="1:19" ht="13.5" customHeight="1" x14ac:dyDescent="0.2">
      <c r="A1826" s="302" t="str">
        <f>IF(B1826="","",ROW()-ROW($A$3)+'Diário 1º PA'!$P$1)</f>
        <v/>
      </c>
      <c r="B1826" s="303"/>
      <c r="C1826" s="304"/>
      <c r="D1826" s="305"/>
      <c r="E1826" s="306"/>
      <c r="F1826" s="307"/>
      <c r="G1826" s="305"/>
      <c r="H1826" s="305"/>
      <c r="I1826" s="306"/>
      <c r="J1826" s="308" t="str">
        <f t="shared" si="7"/>
        <v/>
      </c>
      <c r="K1826" s="308"/>
      <c r="L1826" s="309"/>
      <c r="M1826" s="308"/>
      <c r="N1826" s="303"/>
      <c r="O1826" s="305"/>
      <c r="P1826" s="305"/>
      <c r="Q1826" s="299"/>
      <c r="R1826" s="299"/>
      <c r="S1826" s="299"/>
    </row>
    <row r="1827" spans="1:19" ht="13.5" customHeight="1" x14ac:dyDescent="0.2">
      <c r="A1827" s="302" t="str">
        <f>IF(B1827="","",ROW()-ROW($A$3)+'Diário 1º PA'!$P$1)</f>
        <v/>
      </c>
      <c r="B1827" s="303"/>
      <c r="C1827" s="304"/>
      <c r="D1827" s="305"/>
      <c r="E1827" s="306"/>
      <c r="F1827" s="307"/>
      <c r="G1827" s="305"/>
      <c r="H1827" s="305"/>
      <c r="I1827" s="306"/>
      <c r="J1827" s="308" t="str">
        <f t="shared" si="7"/>
        <v/>
      </c>
      <c r="K1827" s="308"/>
      <c r="L1827" s="309"/>
      <c r="M1827" s="308"/>
      <c r="N1827" s="303"/>
      <c r="O1827" s="305"/>
      <c r="P1827" s="305"/>
      <c r="Q1827" s="299"/>
      <c r="R1827" s="299"/>
      <c r="S1827" s="299"/>
    </row>
    <row r="1828" spans="1:19" ht="13.5" customHeight="1" x14ac:dyDescent="0.2">
      <c r="A1828" s="302" t="str">
        <f>IF(B1828="","",ROW()-ROW($A$3)+'Diário 1º PA'!$P$1)</f>
        <v/>
      </c>
      <c r="B1828" s="303"/>
      <c r="C1828" s="304"/>
      <c r="D1828" s="305"/>
      <c r="E1828" s="306"/>
      <c r="F1828" s="307"/>
      <c r="G1828" s="305"/>
      <c r="H1828" s="305"/>
      <c r="I1828" s="306"/>
      <c r="J1828" s="308" t="str">
        <f t="shared" si="7"/>
        <v/>
      </c>
      <c r="K1828" s="308"/>
      <c r="L1828" s="309"/>
      <c r="M1828" s="308"/>
      <c r="N1828" s="303"/>
      <c r="O1828" s="305"/>
      <c r="P1828" s="305"/>
      <c r="Q1828" s="299"/>
      <c r="R1828" s="299"/>
      <c r="S1828" s="299"/>
    </row>
    <row r="1829" spans="1:19" ht="13.5" customHeight="1" x14ac:dyDescent="0.2">
      <c r="A1829" s="302" t="str">
        <f>IF(B1829="","",ROW()-ROW($A$3)+'Diário 1º PA'!$P$1)</f>
        <v/>
      </c>
      <c r="B1829" s="303"/>
      <c r="C1829" s="304"/>
      <c r="D1829" s="305"/>
      <c r="E1829" s="306"/>
      <c r="F1829" s="307"/>
      <c r="G1829" s="305"/>
      <c r="H1829" s="305"/>
      <c r="I1829" s="306"/>
      <c r="J1829" s="308" t="str">
        <f t="shared" si="7"/>
        <v/>
      </c>
      <c r="K1829" s="308"/>
      <c r="L1829" s="309"/>
      <c r="M1829" s="308"/>
      <c r="N1829" s="303"/>
      <c r="O1829" s="305"/>
      <c r="P1829" s="305"/>
      <c r="Q1829" s="299"/>
      <c r="R1829" s="299"/>
      <c r="S1829" s="299"/>
    </row>
    <row r="1830" spans="1:19" ht="13.5" customHeight="1" x14ac:dyDescent="0.2">
      <c r="A1830" s="302" t="str">
        <f>IF(B1830="","",ROW()-ROW($A$3)+'Diário 1º PA'!$P$1)</f>
        <v/>
      </c>
      <c r="B1830" s="303"/>
      <c r="C1830" s="304"/>
      <c r="D1830" s="305"/>
      <c r="E1830" s="306"/>
      <c r="F1830" s="307"/>
      <c r="G1830" s="305"/>
      <c r="H1830" s="305"/>
      <c r="I1830" s="306"/>
      <c r="J1830" s="308" t="str">
        <f t="shared" si="7"/>
        <v/>
      </c>
      <c r="K1830" s="308"/>
      <c r="L1830" s="309"/>
      <c r="M1830" s="308"/>
      <c r="N1830" s="303"/>
      <c r="O1830" s="305"/>
      <c r="P1830" s="305"/>
      <c r="Q1830" s="299"/>
      <c r="R1830" s="299"/>
      <c r="S1830" s="299"/>
    </row>
    <row r="1831" spans="1:19" ht="13.5" customHeight="1" x14ac:dyDescent="0.2">
      <c r="A1831" s="302" t="str">
        <f>IF(B1831="","",ROW()-ROW($A$3)+'Diário 1º PA'!$P$1)</f>
        <v/>
      </c>
      <c r="B1831" s="303"/>
      <c r="C1831" s="304"/>
      <c r="D1831" s="305"/>
      <c r="E1831" s="306"/>
      <c r="F1831" s="307"/>
      <c r="G1831" s="305"/>
      <c r="H1831" s="305"/>
      <c r="I1831" s="306"/>
      <c r="J1831" s="308" t="str">
        <f t="shared" si="7"/>
        <v/>
      </c>
      <c r="K1831" s="308"/>
      <c r="L1831" s="309"/>
      <c r="M1831" s="308"/>
      <c r="N1831" s="303"/>
      <c r="O1831" s="305"/>
      <c r="P1831" s="305"/>
      <c r="Q1831" s="299"/>
      <c r="R1831" s="299"/>
      <c r="S1831" s="299"/>
    </row>
    <row r="1832" spans="1:19" ht="13.5" customHeight="1" x14ac:dyDescent="0.2">
      <c r="A1832" s="302" t="str">
        <f>IF(B1832="","",ROW()-ROW($A$3)+'Diário 1º PA'!$P$1)</f>
        <v/>
      </c>
      <c r="B1832" s="303"/>
      <c r="C1832" s="304"/>
      <c r="D1832" s="305"/>
      <c r="E1832" s="306"/>
      <c r="F1832" s="307"/>
      <c r="G1832" s="305"/>
      <c r="H1832" s="305"/>
      <c r="I1832" s="306"/>
      <c r="J1832" s="308" t="str">
        <f t="shared" si="7"/>
        <v/>
      </c>
      <c r="K1832" s="308"/>
      <c r="L1832" s="309"/>
      <c r="M1832" s="308"/>
      <c r="N1832" s="303"/>
      <c r="O1832" s="305"/>
      <c r="P1832" s="305"/>
      <c r="Q1832" s="299"/>
      <c r="R1832" s="299"/>
      <c r="S1832" s="299"/>
    </row>
    <row r="1833" spans="1:19" ht="13.5" customHeight="1" x14ac:dyDescent="0.2">
      <c r="A1833" s="302" t="str">
        <f>IF(B1833="","",ROW()-ROW($A$3)+'Diário 1º PA'!$P$1)</f>
        <v/>
      </c>
      <c r="B1833" s="303"/>
      <c r="C1833" s="304"/>
      <c r="D1833" s="305"/>
      <c r="E1833" s="306"/>
      <c r="F1833" s="307"/>
      <c r="G1833" s="305"/>
      <c r="H1833" s="305"/>
      <c r="I1833" s="306"/>
      <c r="J1833" s="308" t="str">
        <f t="shared" si="7"/>
        <v/>
      </c>
      <c r="K1833" s="308"/>
      <c r="L1833" s="309"/>
      <c r="M1833" s="308"/>
      <c r="N1833" s="303"/>
      <c r="O1833" s="305"/>
      <c r="P1833" s="305"/>
      <c r="Q1833" s="299"/>
      <c r="R1833" s="299"/>
      <c r="S1833" s="299"/>
    </row>
    <row r="1834" spans="1:19" ht="13.5" customHeight="1" x14ac:dyDescent="0.2">
      <c r="A1834" s="302" t="str">
        <f>IF(B1834="","",ROW()-ROW($A$3)+'Diário 1º PA'!$P$1)</f>
        <v/>
      </c>
      <c r="B1834" s="303"/>
      <c r="C1834" s="304"/>
      <c r="D1834" s="305"/>
      <c r="E1834" s="306"/>
      <c r="F1834" s="307"/>
      <c r="G1834" s="305"/>
      <c r="H1834" s="305"/>
      <c r="I1834" s="306"/>
      <c r="J1834" s="308" t="str">
        <f t="shared" si="7"/>
        <v/>
      </c>
      <c r="K1834" s="308"/>
      <c r="L1834" s="309"/>
      <c r="M1834" s="308"/>
      <c r="N1834" s="303"/>
      <c r="O1834" s="305"/>
      <c r="P1834" s="305"/>
      <c r="Q1834" s="299"/>
      <c r="R1834" s="299"/>
      <c r="S1834" s="299"/>
    </row>
    <row r="1835" spans="1:19" ht="13.5" customHeight="1" x14ac:dyDescent="0.2">
      <c r="A1835" s="302" t="str">
        <f>IF(B1835="","",ROW()-ROW($A$3)+'Diário 1º PA'!$P$1)</f>
        <v/>
      </c>
      <c r="B1835" s="303"/>
      <c r="C1835" s="304"/>
      <c r="D1835" s="305"/>
      <c r="E1835" s="306"/>
      <c r="F1835" s="307"/>
      <c r="G1835" s="305"/>
      <c r="H1835" s="305"/>
      <c r="I1835" s="306"/>
      <c r="J1835" s="308" t="str">
        <f t="shared" si="7"/>
        <v/>
      </c>
      <c r="K1835" s="308"/>
      <c r="L1835" s="309"/>
      <c r="M1835" s="308"/>
      <c r="N1835" s="303"/>
      <c r="O1835" s="305"/>
      <c r="P1835" s="305"/>
      <c r="Q1835" s="299"/>
      <c r="R1835" s="299"/>
      <c r="S1835" s="299"/>
    </row>
    <row r="1836" spans="1:19" ht="13.5" customHeight="1" x14ac:dyDescent="0.2">
      <c r="A1836" s="302" t="str">
        <f>IF(B1836="","",ROW()-ROW($A$3)+'Diário 1º PA'!$P$1)</f>
        <v/>
      </c>
      <c r="B1836" s="303"/>
      <c r="C1836" s="304"/>
      <c r="D1836" s="305"/>
      <c r="E1836" s="306"/>
      <c r="F1836" s="307"/>
      <c r="G1836" s="305"/>
      <c r="H1836" s="305"/>
      <c r="I1836" s="306"/>
      <c r="J1836" s="308" t="str">
        <f t="shared" si="7"/>
        <v/>
      </c>
      <c r="K1836" s="308"/>
      <c r="L1836" s="309"/>
      <c r="M1836" s="308"/>
      <c r="N1836" s="303"/>
      <c r="O1836" s="305"/>
      <c r="P1836" s="305"/>
      <c r="Q1836" s="299"/>
      <c r="R1836" s="299"/>
      <c r="S1836" s="299"/>
    </row>
    <row r="1837" spans="1:19" ht="13.5" customHeight="1" x14ac:dyDescent="0.2">
      <c r="A1837" s="302" t="str">
        <f>IF(B1837="","",ROW()-ROW($A$3)+'Diário 1º PA'!$P$1)</f>
        <v/>
      </c>
      <c r="B1837" s="303"/>
      <c r="C1837" s="304"/>
      <c r="D1837" s="305"/>
      <c r="E1837" s="306"/>
      <c r="F1837" s="307"/>
      <c r="G1837" s="305"/>
      <c r="H1837" s="305"/>
      <c r="I1837" s="306"/>
      <c r="J1837" s="308" t="str">
        <f t="shared" si="7"/>
        <v/>
      </c>
      <c r="K1837" s="308"/>
      <c r="L1837" s="309"/>
      <c r="M1837" s="308"/>
      <c r="N1837" s="303"/>
      <c r="O1837" s="305"/>
      <c r="P1837" s="305"/>
      <c r="Q1837" s="299"/>
      <c r="R1837" s="299"/>
      <c r="S1837" s="299"/>
    </row>
    <row r="1838" spans="1:19" ht="13.5" customHeight="1" x14ac:dyDescent="0.2">
      <c r="A1838" s="302" t="str">
        <f>IF(B1838="","",ROW()-ROW($A$3)+'Diário 1º PA'!$P$1)</f>
        <v/>
      </c>
      <c r="B1838" s="303"/>
      <c r="C1838" s="304"/>
      <c r="D1838" s="305"/>
      <c r="E1838" s="306"/>
      <c r="F1838" s="307"/>
      <c r="G1838" s="305"/>
      <c r="H1838" s="305"/>
      <c r="I1838" s="306"/>
      <c r="J1838" s="308" t="str">
        <f t="shared" si="7"/>
        <v/>
      </c>
      <c r="K1838" s="308"/>
      <c r="L1838" s="309"/>
      <c r="M1838" s="308"/>
      <c r="N1838" s="303"/>
      <c r="O1838" s="305"/>
      <c r="P1838" s="305"/>
      <c r="Q1838" s="299"/>
      <c r="R1838" s="299"/>
      <c r="S1838" s="299"/>
    </row>
    <row r="1839" spans="1:19" ht="13.5" customHeight="1" x14ac:dyDescent="0.2">
      <c r="A1839" s="302" t="str">
        <f>IF(B1839="","",ROW()-ROW($A$3)+'Diário 1º PA'!$P$1)</f>
        <v/>
      </c>
      <c r="B1839" s="303"/>
      <c r="C1839" s="304"/>
      <c r="D1839" s="305"/>
      <c r="E1839" s="306"/>
      <c r="F1839" s="307"/>
      <c r="G1839" s="305"/>
      <c r="H1839" s="305"/>
      <c r="I1839" s="306"/>
      <c r="J1839" s="308" t="str">
        <f t="shared" si="7"/>
        <v/>
      </c>
      <c r="K1839" s="308"/>
      <c r="L1839" s="309"/>
      <c r="M1839" s="308"/>
      <c r="N1839" s="303"/>
      <c r="O1839" s="305"/>
      <c r="P1839" s="305"/>
      <c r="Q1839" s="299"/>
      <c r="R1839" s="299"/>
      <c r="S1839" s="299"/>
    </row>
    <row r="1840" spans="1:19" ht="13.5" customHeight="1" x14ac:dyDescent="0.2">
      <c r="A1840" s="302" t="str">
        <f>IF(B1840="","",ROW()-ROW($A$3)+'Diário 1º PA'!$P$1)</f>
        <v/>
      </c>
      <c r="B1840" s="303"/>
      <c r="C1840" s="304"/>
      <c r="D1840" s="305"/>
      <c r="E1840" s="306"/>
      <c r="F1840" s="307"/>
      <c r="G1840" s="305"/>
      <c r="H1840" s="305"/>
      <c r="I1840" s="306"/>
      <c r="J1840" s="308" t="str">
        <f t="shared" si="7"/>
        <v/>
      </c>
      <c r="K1840" s="308"/>
      <c r="L1840" s="309"/>
      <c r="M1840" s="308"/>
      <c r="N1840" s="303"/>
      <c r="O1840" s="305"/>
      <c r="P1840" s="305"/>
      <c r="Q1840" s="299"/>
      <c r="R1840" s="299"/>
      <c r="S1840" s="299"/>
    </row>
    <row r="1841" spans="1:19" ht="13.5" customHeight="1" x14ac:dyDescent="0.2">
      <c r="A1841" s="302" t="str">
        <f>IF(B1841="","",ROW()-ROW($A$3)+'Diário 1º PA'!$P$1)</f>
        <v/>
      </c>
      <c r="B1841" s="303"/>
      <c r="C1841" s="304"/>
      <c r="D1841" s="305"/>
      <c r="E1841" s="306"/>
      <c r="F1841" s="307"/>
      <c r="G1841" s="305"/>
      <c r="H1841" s="305"/>
      <c r="I1841" s="306"/>
      <c r="J1841" s="308" t="str">
        <f t="shared" si="7"/>
        <v/>
      </c>
      <c r="K1841" s="308"/>
      <c r="L1841" s="309"/>
      <c r="M1841" s="308"/>
      <c r="N1841" s="303"/>
      <c r="O1841" s="305"/>
      <c r="P1841" s="305"/>
      <c r="Q1841" s="299"/>
      <c r="R1841" s="299"/>
      <c r="S1841" s="299"/>
    </row>
    <row r="1842" spans="1:19" ht="13.5" customHeight="1" x14ac:dyDescent="0.2">
      <c r="A1842" s="302" t="str">
        <f>IF(B1842="","",ROW()-ROW($A$3)+'Diário 1º PA'!$P$1)</f>
        <v/>
      </c>
      <c r="B1842" s="303"/>
      <c r="C1842" s="304"/>
      <c r="D1842" s="305"/>
      <c r="E1842" s="306"/>
      <c r="F1842" s="307"/>
      <c r="G1842" s="305"/>
      <c r="H1842" s="305"/>
      <c r="I1842" s="306"/>
      <c r="J1842" s="308" t="str">
        <f t="shared" si="7"/>
        <v/>
      </c>
      <c r="K1842" s="308"/>
      <c r="L1842" s="309"/>
      <c r="M1842" s="308"/>
      <c r="N1842" s="303"/>
      <c r="O1842" s="305"/>
      <c r="P1842" s="305"/>
      <c r="Q1842" s="299"/>
      <c r="R1842" s="299"/>
      <c r="S1842" s="299"/>
    </row>
    <row r="1843" spans="1:19" ht="13.5" customHeight="1" x14ac:dyDescent="0.2">
      <c r="A1843" s="302" t="str">
        <f>IF(B1843="","",ROW()-ROW($A$3)+'Diário 1º PA'!$P$1)</f>
        <v/>
      </c>
      <c r="B1843" s="303"/>
      <c r="C1843" s="304"/>
      <c r="D1843" s="305"/>
      <c r="E1843" s="306"/>
      <c r="F1843" s="307"/>
      <c r="G1843" s="305"/>
      <c r="H1843" s="305"/>
      <c r="I1843" s="306"/>
      <c r="J1843" s="308" t="str">
        <f t="shared" si="7"/>
        <v/>
      </c>
      <c r="K1843" s="308"/>
      <c r="L1843" s="309"/>
      <c r="M1843" s="308"/>
      <c r="N1843" s="303"/>
      <c r="O1843" s="305"/>
      <c r="P1843" s="305"/>
      <c r="Q1843" s="299"/>
      <c r="R1843" s="299"/>
      <c r="S1843" s="299"/>
    </row>
    <row r="1844" spans="1:19" ht="13.5" customHeight="1" x14ac:dyDescent="0.2">
      <c r="A1844" s="302" t="str">
        <f>IF(B1844="","",ROW()-ROW($A$3)+'Diário 1º PA'!$P$1)</f>
        <v/>
      </c>
      <c r="B1844" s="303"/>
      <c r="C1844" s="304"/>
      <c r="D1844" s="305"/>
      <c r="E1844" s="306"/>
      <c r="F1844" s="307"/>
      <c r="G1844" s="305"/>
      <c r="H1844" s="305"/>
      <c r="I1844" s="306"/>
      <c r="J1844" s="308" t="str">
        <f t="shared" si="7"/>
        <v/>
      </c>
      <c r="K1844" s="308"/>
      <c r="L1844" s="309"/>
      <c r="M1844" s="308"/>
      <c r="N1844" s="303"/>
      <c r="O1844" s="305"/>
      <c r="P1844" s="305"/>
      <c r="Q1844" s="299"/>
      <c r="R1844" s="299"/>
      <c r="S1844" s="299"/>
    </row>
    <row r="1845" spans="1:19" ht="13.5" customHeight="1" x14ac:dyDescent="0.2">
      <c r="A1845" s="302" t="str">
        <f>IF(B1845="","",ROW()-ROW($A$3)+'Diário 1º PA'!$P$1)</f>
        <v/>
      </c>
      <c r="B1845" s="303"/>
      <c r="C1845" s="304"/>
      <c r="D1845" s="305"/>
      <c r="E1845" s="306"/>
      <c r="F1845" s="307"/>
      <c r="G1845" s="305"/>
      <c r="H1845" s="305"/>
      <c r="I1845" s="306"/>
      <c r="J1845" s="308" t="str">
        <f t="shared" si="7"/>
        <v/>
      </c>
      <c r="K1845" s="308"/>
      <c r="L1845" s="309"/>
      <c r="M1845" s="308"/>
      <c r="N1845" s="303"/>
      <c r="O1845" s="305"/>
      <c r="P1845" s="305"/>
      <c r="Q1845" s="299"/>
      <c r="R1845" s="299"/>
      <c r="S1845" s="299"/>
    </row>
    <row r="1846" spans="1:19" ht="13.5" customHeight="1" x14ac:dyDescent="0.2">
      <c r="A1846" s="302" t="str">
        <f>IF(B1846="","",ROW()-ROW($A$3)+'Diário 1º PA'!$P$1)</f>
        <v/>
      </c>
      <c r="B1846" s="303"/>
      <c r="C1846" s="304"/>
      <c r="D1846" s="305"/>
      <c r="E1846" s="306"/>
      <c r="F1846" s="307"/>
      <c r="G1846" s="305"/>
      <c r="H1846" s="305"/>
      <c r="I1846" s="306"/>
      <c r="J1846" s="308" t="str">
        <f t="shared" si="7"/>
        <v/>
      </c>
      <c r="K1846" s="308"/>
      <c r="L1846" s="309"/>
      <c r="M1846" s="308"/>
      <c r="N1846" s="303"/>
      <c r="O1846" s="305"/>
      <c r="P1846" s="305"/>
      <c r="Q1846" s="299"/>
      <c r="R1846" s="299"/>
      <c r="S1846" s="299"/>
    </row>
    <row r="1847" spans="1:19" ht="13.5" customHeight="1" x14ac:dyDescent="0.2">
      <c r="A1847" s="302" t="str">
        <f>IF(B1847="","",ROW()-ROW($A$3)+'Diário 1º PA'!$P$1)</f>
        <v/>
      </c>
      <c r="B1847" s="303"/>
      <c r="C1847" s="304"/>
      <c r="D1847" s="305"/>
      <c r="E1847" s="306"/>
      <c r="F1847" s="307"/>
      <c r="G1847" s="305"/>
      <c r="H1847" s="305"/>
      <c r="I1847" s="306"/>
      <c r="J1847" s="308" t="str">
        <f t="shared" si="7"/>
        <v/>
      </c>
      <c r="K1847" s="308"/>
      <c r="L1847" s="309"/>
      <c r="M1847" s="308"/>
      <c r="N1847" s="303"/>
      <c r="O1847" s="305"/>
      <c r="P1847" s="305"/>
      <c r="Q1847" s="299"/>
      <c r="R1847" s="299"/>
      <c r="S1847" s="299"/>
    </row>
    <row r="1848" spans="1:19" ht="13.5" customHeight="1" x14ac:dyDescent="0.2">
      <c r="A1848" s="302" t="str">
        <f>IF(B1848="","",ROW()-ROW($A$3)+'Diário 1º PA'!$P$1)</f>
        <v/>
      </c>
      <c r="B1848" s="303"/>
      <c r="C1848" s="304"/>
      <c r="D1848" s="305"/>
      <c r="E1848" s="306"/>
      <c r="F1848" s="307"/>
      <c r="G1848" s="305"/>
      <c r="H1848" s="305"/>
      <c r="I1848" s="306"/>
      <c r="J1848" s="308" t="str">
        <f t="shared" si="7"/>
        <v/>
      </c>
      <c r="K1848" s="308"/>
      <c r="L1848" s="309"/>
      <c r="M1848" s="308"/>
      <c r="N1848" s="303"/>
      <c r="O1848" s="305"/>
      <c r="P1848" s="305"/>
      <c r="Q1848" s="299"/>
      <c r="R1848" s="299"/>
      <c r="S1848" s="299"/>
    </row>
    <row r="1849" spans="1:19" ht="13.5" customHeight="1" x14ac:dyDescent="0.2">
      <c r="A1849" s="302" t="str">
        <f>IF(B1849="","",ROW()-ROW($A$3)+'Diário 1º PA'!$P$1)</f>
        <v/>
      </c>
      <c r="B1849" s="303"/>
      <c r="C1849" s="304"/>
      <c r="D1849" s="305"/>
      <c r="E1849" s="306"/>
      <c r="F1849" s="307"/>
      <c r="G1849" s="305"/>
      <c r="H1849" s="305"/>
      <c r="I1849" s="306"/>
      <c r="J1849" s="308" t="str">
        <f t="shared" si="7"/>
        <v/>
      </c>
      <c r="K1849" s="308"/>
      <c r="L1849" s="309"/>
      <c r="M1849" s="308"/>
      <c r="N1849" s="303"/>
      <c r="O1849" s="305"/>
      <c r="P1849" s="305"/>
      <c r="Q1849" s="299"/>
      <c r="R1849" s="299"/>
      <c r="S1849" s="299"/>
    </row>
    <row r="1850" spans="1:19" ht="13.5" customHeight="1" x14ac:dyDescent="0.2">
      <c r="A1850" s="302" t="str">
        <f>IF(B1850="","",ROW()-ROW($A$3)+'Diário 1º PA'!$P$1)</f>
        <v/>
      </c>
      <c r="B1850" s="303"/>
      <c r="C1850" s="304"/>
      <c r="D1850" s="305"/>
      <c r="E1850" s="306"/>
      <c r="F1850" s="307"/>
      <c r="G1850" s="305"/>
      <c r="H1850" s="305"/>
      <c r="I1850" s="306"/>
      <c r="J1850" s="308" t="str">
        <f t="shared" si="7"/>
        <v/>
      </c>
      <c r="K1850" s="308"/>
      <c r="L1850" s="309"/>
      <c r="M1850" s="308"/>
      <c r="N1850" s="303"/>
      <c r="O1850" s="305"/>
      <c r="P1850" s="305"/>
      <c r="Q1850" s="299"/>
      <c r="R1850" s="299"/>
      <c r="S1850" s="299"/>
    </row>
    <row r="1851" spans="1:19" ht="13.5" customHeight="1" x14ac:dyDescent="0.2">
      <c r="A1851" s="302" t="str">
        <f>IF(B1851="","",ROW()-ROW($A$3)+'Diário 1º PA'!$P$1)</f>
        <v/>
      </c>
      <c r="B1851" s="303"/>
      <c r="C1851" s="304"/>
      <c r="D1851" s="305"/>
      <c r="E1851" s="306"/>
      <c r="F1851" s="307"/>
      <c r="G1851" s="305"/>
      <c r="H1851" s="305"/>
      <c r="I1851" s="306"/>
      <c r="J1851" s="308" t="str">
        <f t="shared" si="7"/>
        <v/>
      </c>
      <c r="K1851" s="308"/>
      <c r="L1851" s="309"/>
      <c r="M1851" s="308"/>
      <c r="N1851" s="303"/>
      <c r="O1851" s="305"/>
      <c r="P1851" s="305"/>
      <c r="Q1851" s="299"/>
      <c r="R1851" s="299"/>
      <c r="S1851" s="299"/>
    </row>
    <row r="1852" spans="1:19" ht="13.5" customHeight="1" x14ac:dyDescent="0.2">
      <c r="A1852" s="302" t="str">
        <f>IF(B1852="","",ROW()-ROW($A$3)+'Diário 1º PA'!$P$1)</f>
        <v/>
      </c>
      <c r="B1852" s="303"/>
      <c r="C1852" s="304"/>
      <c r="D1852" s="305"/>
      <c r="E1852" s="306"/>
      <c r="F1852" s="307"/>
      <c r="G1852" s="305"/>
      <c r="H1852" s="305"/>
      <c r="I1852" s="306"/>
      <c r="J1852" s="308" t="str">
        <f t="shared" si="7"/>
        <v/>
      </c>
      <c r="K1852" s="308"/>
      <c r="L1852" s="309"/>
      <c r="M1852" s="308"/>
      <c r="N1852" s="303"/>
      <c r="O1852" s="305"/>
      <c r="P1852" s="305"/>
      <c r="Q1852" s="299"/>
      <c r="R1852" s="299"/>
      <c r="S1852" s="299"/>
    </row>
    <row r="1853" spans="1:19" ht="13.5" customHeight="1" x14ac:dyDescent="0.2">
      <c r="A1853" s="302" t="str">
        <f>IF(B1853="","",ROW()-ROW($A$3)+'Diário 1º PA'!$P$1)</f>
        <v/>
      </c>
      <c r="B1853" s="303"/>
      <c r="C1853" s="304"/>
      <c r="D1853" s="305"/>
      <c r="E1853" s="306"/>
      <c r="F1853" s="307"/>
      <c r="G1853" s="305"/>
      <c r="H1853" s="305"/>
      <c r="I1853" s="306"/>
      <c r="J1853" s="308" t="str">
        <f t="shared" si="7"/>
        <v/>
      </c>
      <c r="K1853" s="308"/>
      <c r="L1853" s="309"/>
      <c r="M1853" s="308"/>
      <c r="N1853" s="303"/>
      <c r="O1853" s="305"/>
      <c r="P1853" s="305"/>
      <c r="Q1853" s="299"/>
      <c r="R1853" s="299"/>
      <c r="S1853" s="299"/>
    </row>
    <row r="1854" spans="1:19" ht="13.5" customHeight="1" x14ac:dyDescent="0.2">
      <c r="A1854" s="302" t="str">
        <f>IF(B1854="","",ROW()-ROW($A$3)+'Diário 1º PA'!$P$1)</f>
        <v/>
      </c>
      <c r="B1854" s="303"/>
      <c r="C1854" s="304"/>
      <c r="D1854" s="305"/>
      <c r="E1854" s="306"/>
      <c r="F1854" s="307"/>
      <c r="G1854" s="305"/>
      <c r="H1854" s="305"/>
      <c r="I1854" s="306"/>
      <c r="J1854" s="308" t="str">
        <f t="shared" si="7"/>
        <v/>
      </c>
      <c r="K1854" s="308"/>
      <c r="L1854" s="309"/>
      <c r="M1854" s="308"/>
      <c r="N1854" s="303"/>
      <c r="O1854" s="305"/>
      <c r="P1854" s="305"/>
      <c r="Q1854" s="299"/>
      <c r="R1854" s="299"/>
      <c r="S1854" s="299"/>
    </row>
    <row r="1855" spans="1:19" ht="13.5" customHeight="1" x14ac:dyDescent="0.2">
      <c r="A1855" s="302" t="str">
        <f>IF(B1855="","",ROW()-ROW($A$3)+'Diário 1º PA'!$P$1)</f>
        <v/>
      </c>
      <c r="B1855" s="303"/>
      <c r="C1855" s="304"/>
      <c r="D1855" s="305"/>
      <c r="E1855" s="306"/>
      <c r="F1855" s="307"/>
      <c r="G1855" s="305"/>
      <c r="H1855" s="305"/>
      <c r="I1855" s="306"/>
      <c r="J1855" s="308" t="str">
        <f t="shared" si="7"/>
        <v/>
      </c>
      <c r="K1855" s="308"/>
      <c r="L1855" s="309"/>
      <c r="M1855" s="308"/>
      <c r="N1855" s="303"/>
      <c r="O1855" s="305"/>
      <c r="P1855" s="305"/>
      <c r="Q1855" s="299"/>
      <c r="R1855" s="299"/>
      <c r="S1855" s="299"/>
    </row>
    <row r="1856" spans="1:19" ht="13.5" customHeight="1" x14ac:dyDescent="0.2">
      <c r="A1856" s="302" t="str">
        <f>IF(B1856="","",ROW()-ROW($A$3)+'Diário 1º PA'!$P$1)</f>
        <v/>
      </c>
      <c r="B1856" s="303"/>
      <c r="C1856" s="304"/>
      <c r="D1856" s="305"/>
      <c r="E1856" s="306"/>
      <c r="F1856" s="307"/>
      <c r="G1856" s="305"/>
      <c r="H1856" s="305"/>
      <c r="I1856" s="306"/>
      <c r="J1856" s="308" t="str">
        <f t="shared" si="7"/>
        <v/>
      </c>
      <c r="K1856" s="308"/>
      <c r="L1856" s="309"/>
      <c r="M1856" s="308"/>
      <c r="N1856" s="303"/>
      <c r="O1856" s="305"/>
      <c r="P1856" s="305"/>
      <c r="Q1856" s="299"/>
      <c r="R1856" s="299"/>
      <c r="S1856" s="299"/>
    </row>
    <row r="1857" spans="1:19" ht="13.5" customHeight="1" x14ac:dyDescent="0.2">
      <c r="A1857" s="302" t="str">
        <f>IF(B1857="","",ROW()-ROW($A$3)+'Diário 1º PA'!$P$1)</f>
        <v/>
      </c>
      <c r="B1857" s="303"/>
      <c r="C1857" s="304"/>
      <c r="D1857" s="305"/>
      <c r="E1857" s="306"/>
      <c r="F1857" s="307"/>
      <c r="G1857" s="305"/>
      <c r="H1857" s="305"/>
      <c r="I1857" s="306"/>
      <c r="J1857" s="308" t="str">
        <f t="shared" si="7"/>
        <v/>
      </c>
      <c r="K1857" s="308"/>
      <c r="L1857" s="309"/>
      <c r="M1857" s="308"/>
      <c r="N1857" s="303"/>
      <c r="O1857" s="305"/>
      <c r="P1857" s="305"/>
      <c r="Q1857" s="299"/>
      <c r="R1857" s="299"/>
      <c r="S1857" s="299"/>
    </row>
    <row r="1858" spans="1:19" ht="13.5" customHeight="1" x14ac:dyDescent="0.2">
      <c r="A1858" s="302" t="str">
        <f>IF(B1858="","",ROW()-ROW($A$3)+'Diário 1º PA'!$P$1)</f>
        <v/>
      </c>
      <c r="B1858" s="303"/>
      <c r="C1858" s="304"/>
      <c r="D1858" s="305"/>
      <c r="E1858" s="306"/>
      <c r="F1858" s="307"/>
      <c r="G1858" s="305"/>
      <c r="H1858" s="305"/>
      <c r="I1858" s="306"/>
      <c r="J1858" s="308" t="str">
        <f t="shared" si="7"/>
        <v/>
      </c>
      <c r="K1858" s="308"/>
      <c r="L1858" s="309"/>
      <c r="M1858" s="308"/>
      <c r="N1858" s="303"/>
      <c r="O1858" s="305"/>
      <c r="P1858" s="305"/>
      <c r="Q1858" s="299"/>
      <c r="R1858" s="299"/>
      <c r="S1858" s="299"/>
    </row>
    <row r="1859" spans="1:19" ht="13.5" customHeight="1" x14ac:dyDescent="0.2">
      <c r="A1859" s="302" t="str">
        <f>IF(B1859="","",ROW()-ROW($A$3)+'Diário 1º PA'!$P$1)</f>
        <v/>
      </c>
      <c r="B1859" s="303"/>
      <c r="C1859" s="304"/>
      <c r="D1859" s="305"/>
      <c r="E1859" s="306"/>
      <c r="F1859" s="307"/>
      <c r="G1859" s="305"/>
      <c r="H1859" s="305"/>
      <c r="I1859" s="306"/>
      <c r="J1859" s="308" t="str">
        <f t="shared" si="7"/>
        <v/>
      </c>
      <c r="K1859" s="308"/>
      <c r="L1859" s="309"/>
      <c r="M1859" s="308"/>
      <c r="N1859" s="303"/>
      <c r="O1859" s="305"/>
      <c r="P1859" s="305"/>
      <c r="Q1859" s="299"/>
      <c r="R1859" s="299"/>
      <c r="S1859" s="299"/>
    </row>
    <row r="1860" spans="1:19" ht="13.5" customHeight="1" x14ac:dyDescent="0.2">
      <c r="A1860" s="302" t="str">
        <f>IF(B1860="","",ROW()-ROW($A$3)+'Diário 1º PA'!$P$1)</f>
        <v/>
      </c>
      <c r="B1860" s="303"/>
      <c r="C1860" s="304"/>
      <c r="D1860" s="305"/>
      <c r="E1860" s="306"/>
      <c r="F1860" s="307"/>
      <c r="G1860" s="305"/>
      <c r="H1860" s="305"/>
      <c r="I1860" s="306"/>
      <c r="J1860" s="308" t="str">
        <f t="shared" si="7"/>
        <v/>
      </c>
      <c r="K1860" s="308"/>
      <c r="L1860" s="309"/>
      <c r="M1860" s="308"/>
      <c r="N1860" s="303"/>
      <c r="O1860" s="305"/>
      <c r="P1860" s="305"/>
      <c r="Q1860" s="299"/>
      <c r="R1860" s="299"/>
      <c r="S1860" s="299"/>
    </row>
    <row r="1861" spans="1:19" ht="13.5" customHeight="1" x14ac:dyDescent="0.2">
      <c r="A1861" s="302" t="str">
        <f>IF(B1861="","",ROW()-ROW($A$3)+'Diário 1º PA'!$P$1)</f>
        <v/>
      </c>
      <c r="B1861" s="303"/>
      <c r="C1861" s="304"/>
      <c r="D1861" s="305"/>
      <c r="E1861" s="306"/>
      <c r="F1861" s="307"/>
      <c r="G1861" s="305"/>
      <c r="H1861" s="305"/>
      <c r="I1861" s="306"/>
      <c r="J1861" s="308" t="str">
        <f t="shared" si="7"/>
        <v/>
      </c>
      <c r="K1861" s="308"/>
      <c r="L1861" s="309"/>
      <c r="M1861" s="308"/>
      <c r="N1861" s="303"/>
      <c r="O1861" s="305"/>
      <c r="P1861" s="305"/>
      <c r="Q1861" s="299"/>
      <c r="R1861" s="299"/>
      <c r="S1861" s="299"/>
    </row>
    <row r="1862" spans="1:19" ht="13.5" customHeight="1" x14ac:dyDescent="0.2">
      <c r="A1862" s="302" t="str">
        <f>IF(B1862="","",ROW()-ROW($A$3)+'Diário 1º PA'!$P$1)</f>
        <v/>
      </c>
      <c r="B1862" s="303"/>
      <c r="C1862" s="304"/>
      <c r="D1862" s="305"/>
      <c r="E1862" s="306"/>
      <c r="F1862" s="307"/>
      <c r="G1862" s="305"/>
      <c r="H1862" s="305"/>
      <c r="I1862" s="306"/>
      <c r="J1862" s="308" t="str">
        <f t="shared" si="7"/>
        <v/>
      </c>
      <c r="K1862" s="308"/>
      <c r="L1862" s="309"/>
      <c r="M1862" s="308"/>
      <c r="N1862" s="303"/>
      <c r="O1862" s="305"/>
      <c r="P1862" s="305"/>
      <c r="Q1862" s="299"/>
      <c r="R1862" s="299"/>
      <c r="S1862" s="299"/>
    </row>
    <row r="1863" spans="1:19" ht="13.5" customHeight="1" x14ac:dyDescent="0.2">
      <c r="A1863" s="302" t="str">
        <f>IF(B1863="","",ROW()-ROW($A$3)+'Diário 1º PA'!$P$1)</f>
        <v/>
      </c>
      <c r="B1863" s="303"/>
      <c r="C1863" s="304"/>
      <c r="D1863" s="305"/>
      <c r="E1863" s="306"/>
      <c r="F1863" s="307"/>
      <c r="G1863" s="305"/>
      <c r="H1863" s="305"/>
      <c r="I1863" s="306"/>
      <c r="J1863" s="308" t="str">
        <f t="shared" si="7"/>
        <v/>
      </c>
      <c r="K1863" s="308"/>
      <c r="L1863" s="309"/>
      <c r="M1863" s="308"/>
      <c r="N1863" s="303"/>
      <c r="O1863" s="305"/>
      <c r="P1863" s="305"/>
      <c r="Q1863" s="299"/>
      <c r="R1863" s="299"/>
      <c r="S1863" s="299"/>
    </row>
    <row r="1864" spans="1:19" ht="13.5" customHeight="1" x14ac:dyDescent="0.2">
      <c r="A1864" s="302" t="str">
        <f>IF(B1864="","",ROW()-ROW($A$3)+'Diário 1º PA'!$P$1)</f>
        <v/>
      </c>
      <c r="B1864" s="303"/>
      <c r="C1864" s="304"/>
      <c r="D1864" s="305"/>
      <c r="E1864" s="306"/>
      <c r="F1864" s="307"/>
      <c r="G1864" s="305"/>
      <c r="H1864" s="305"/>
      <c r="I1864" s="306"/>
      <c r="J1864" s="308" t="str">
        <f t="shared" si="7"/>
        <v/>
      </c>
      <c r="K1864" s="308"/>
      <c r="L1864" s="309"/>
      <c r="M1864" s="308"/>
      <c r="N1864" s="303"/>
      <c r="O1864" s="305"/>
      <c r="P1864" s="305"/>
      <c r="Q1864" s="299"/>
      <c r="R1864" s="299"/>
      <c r="S1864" s="299"/>
    </row>
    <row r="1865" spans="1:19" ht="13.5" customHeight="1" x14ac:dyDescent="0.2">
      <c r="A1865" s="302" t="str">
        <f>IF(B1865="","",ROW()-ROW($A$3)+'Diário 1º PA'!$P$1)</f>
        <v/>
      </c>
      <c r="B1865" s="303"/>
      <c r="C1865" s="304"/>
      <c r="D1865" s="305"/>
      <c r="E1865" s="306"/>
      <c r="F1865" s="307"/>
      <c r="G1865" s="305"/>
      <c r="H1865" s="305"/>
      <c r="I1865" s="306"/>
      <c r="J1865" s="308" t="str">
        <f t="shared" si="7"/>
        <v/>
      </c>
      <c r="K1865" s="308"/>
      <c r="L1865" s="309"/>
      <c r="M1865" s="308"/>
      <c r="N1865" s="303"/>
      <c r="O1865" s="305"/>
      <c r="P1865" s="305"/>
      <c r="Q1865" s="299"/>
      <c r="R1865" s="299"/>
      <c r="S1865" s="299"/>
    </row>
    <row r="1866" spans="1:19" ht="13.5" customHeight="1" x14ac:dyDescent="0.2">
      <c r="A1866" s="302" t="str">
        <f>IF(B1866="","",ROW()-ROW($A$3)+'Diário 1º PA'!$P$1)</f>
        <v/>
      </c>
      <c r="B1866" s="303"/>
      <c r="C1866" s="304"/>
      <c r="D1866" s="305"/>
      <c r="E1866" s="306"/>
      <c r="F1866" s="307"/>
      <c r="G1866" s="305"/>
      <c r="H1866" s="305"/>
      <c r="I1866" s="306"/>
      <c r="J1866" s="308" t="str">
        <f t="shared" si="7"/>
        <v/>
      </c>
      <c r="K1866" s="308"/>
      <c r="L1866" s="309"/>
      <c r="M1866" s="308"/>
      <c r="N1866" s="303"/>
      <c r="O1866" s="305"/>
      <c r="P1866" s="305"/>
      <c r="Q1866" s="299"/>
      <c r="R1866" s="299"/>
      <c r="S1866" s="299"/>
    </row>
    <row r="1867" spans="1:19" ht="13.5" customHeight="1" x14ac:dyDescent="0.2">
      <c r="A1867" s="302" t="str">
        <f>IF(B1867="","",ROW()-ROW($A$3)+'Diário 1º PA'!$P$1)</f>
        <v/>
      </c>
      <c r="B1867" s="303"/>
      <c r="C1867" s="304"/>
      <c r="D1867" s="305"/>
      <c r="E1867" s="306"/>
      <c r="F1867" s="307"/>
      <c r="G1867" s="305"/>
      <c r="H1867" s="305"/>
      <c r="I1867" s="306"/>
      <c r="J1867" s="308" t="str">
        <f t="shared" si="7"/>
        <v/>
      </c>
      <c r="K1867" s="308"/>
      <c r="L1867" s="309"/>
      <c r="M1867" s="308"/>
      <c r="N1867" s="303"/>
      <c r="O1867" s="305"/>
      <c r="P1867" s="305"/>
      <c r="Q1867" s="299"/>
      <c r="R1867" s="299"/>
      <c r="S1867" s="299"/>
    </row>
    <row r="1868" spans="1:19" ht="13.5" customHeight="1" x14ac:dyDescent="0.2">
      <c r="A1868" s="302" t="str">
        <f>IF(B1868="","",ROW()-ROW($A$3)+'Diário 1º PA'!$P$1)</f>
        <v/>
      </c>
      <c r="B1868" s="303"/>
      <c r="C1868" s="304"/>
      <c r="D1868" s="305"/>
      <c r="E1868" s="306"/>
      <c r="F1868" s="307"/>
      <c r="G1868" s="305"/>
      <c r="H1868" s="305"/>
      <c r="I1868" s="306"/>
      <c r="J1868" s="308" t="str">
        <f t="shared" si="7"/>
        <v/>
      </c>
      <c r="K1868" s="308"/>
      <c r="L1868" s="309"/>
      <c r="M1868" s="308"/>
      <c r="N1868" s="303"/>
      <c r="O1868" s="305"/>
      <c r="P1868" s="305"/>
      <c r="Q1868" s="299"/>
      <c r="R1868" s="299"/>
      <c r="S1868" s="299"/>
    </row>
    <row r="1869" spans="1:19" ht="13.5" customHeight="1" x14ac:dyDescent="0.2">
      <c r="A1869" s="302" t="str">
        <f>IF(B1869="","",ROW()-ROW($A$3)+'Diário 1º PA'!$P$1)</f>
        <v/>
      </c>
      <c r="B1869" s="303"/>
      <c r="C1869" s="304"/>
      <c r="D1869" s="305"/>
      <c r="E1869" s="306"/>
      <c r="F1869" s="307"/>
      <c r="G1869" s="305"/>
      <c r="H1869" s="305"/>
      <c r="I1869" s="306"/>
      <c r="J1869" s="308" t="str">
        <f t="shared" si="7"/>
        <v/>
      </c>
      <c r="K1869" s="308"/>
      <c r="L1869" s="309"/>
      <c r="M1869" s="308"/>
      <c r="N1869" s="303"/>
      <c r="O1869" s="305"/>
      <c r="P1869" s="305"/>
      <c r="Q1869" s="299"/>
      <c r="R1869" s="299"/>
      <c r="S1869" s="299"/>
    </row>
    <row r="1870" spans="1:19" ht="13.5" customHeight="1" x14ac:dyDescent="0.2">
      <c r="A1870" s="302" t="str">
        <f>IF(B1870="","",ROW()-ROW($A$3)+'Diário 1º PA'!$P$1)</f>
        <v/>
      </c>
      <c r="B1870" s="303"/>
      <c r="C1870" s="304"/>
      <c r="D1870" s="305"/>
      <c r="E1870" s="306"/>
      <c r="F1870" s="307"/>
      <c r="G1870" s="305"/>
      <c r="H1870" s="305"/>
      <c r="I1870" s="306"/>
      <c r="J1870" s="308" t="str">
        <f t="shared" si="7"/>
        <v/>
      </c>
      <c r="K1870" s="308"/>
      <c r="L1870" s="309"/>
      <c r="M1870" s="308"/>
      <c r="N1870" s="303"/>
      <c r="O1870" s="305"/>
      <c r="P1870" s="305"/>
      <c r="Q1870" s="299"/>
      <c r="R1870" s="299"/>
      <c r="S1870" s="299"/>
    </row>
    <row r="1871" spans="1:19" ht="13.5" customHeight="1" x14ac:dyDescent="0.2">
      <c r="A1871" s="302" t="str">
        <f>IF(B1871="","",ROW()-ROW($A$3)+'Diário 1º PA'!$P$1)</f>
        <v/>
      </c>
      <c r="B1871" s="303"/>
      <c r="C1871" s="304"/>
      <c r="D1871" s="305"/>
      <c r="E1871" s="306"/>
      <c r="F1871" s="307"/>
      <c r="G1871" s="305"/>
      <c r="H1871" s="305"/>
      <c r="I1871" s="306"/>
      <c r="J1871" s="308" t="str">
        <f t="shared" si="7"/>
        <v/>
      </c>
      <c r="K1871" s="308"/>
      <c r="L1871" s="309"/>
      <c r="M1871" s="308"/>
      <c r="N1871" s="303"/>
      <c r="O1871" s="305"/>
      <c r="P1871" s="305"/>
      <c r="Q1871" s="299"/>
      <c r="R1871" s="299"/>
      <c r="S1871" s="299"/>
    </row>
    <row r="1872" spans="1:19" ht="13.5" customHeight="1" x14ac:dyDescent="0.2">
      <c r="A1872" s="302" t="str">
        <f>IF(B1872="","",ROW()-ROW($A$3)+'Diário 1º PA'!$P$1)</f>
        <v/>
      </c>
      <c r="B1872" s="303"/>
      <c r="C1872" s="304"/>
      <c r="D1872" s="305"/>
      <c r="E1872" s="306"/>
      <c r="F1872" s="307"/>
      <c r="G1872" s="305"/>
      <c r="H1872" s="305"/>
      <c r="I1872" s="306"/>
      <c r="J1872" s="308" t="str">
        <f t="shared" si="7"/>
        <v/>
      </c>
      <c r="K1872" s="308"/>
      <c r="L1872" s="309"/>
      <c r="M1872" s="308"/>
      <c r="N1872" s="303"/>
      <c r="O1872" s="305"/>
      <c r="P1872" s="305"/>
      <c r="Q1872" s="299"/>
      <c r="R1872" s="299"/>
      <c r="S1872" s="299"/>
    </row>
    <row r="1873" spans="1:19" ht="13.5" customHeight="1" x14ac:dyDescent="0.2">
      <c r="A1873" s="302" t="str">
        <f>IF(B1873="","",ROW()-ROW($A$3)+'Diário 1º PA'!$P$1)</f>
        <v/>
      </c>
      <c r="B1873" s="303"/>
      <c r="C1873" s="304"/>
      <c r="D1873" s="305"/>
      <c r="E1873" s="306"/>
      <c r="F1873" s="307"/>
      <c r="G1873" s="305"/>
      <c r="H1873" s="305"/>
      <c r="I1873" s="306"/>
      <c r="J1873" s="308" t="str">
        <f t="shared" si="7"/>
        <v/>
      </c>
      <c r="K1873" s="308"/>
      <c r="L1873" s="309"/>
      <c r="M1873" s="308"/>
      <c r="N1873" s="303"/>
      <c r="O1873" s="305"/>
      <c r="P1873" s="305"/>
      <c r="Q1873" s="299"/>
      <c r="R1873" s="299"/>
      <c r="S1873" s="299"/>
    </row>
    <row r="1874" spans="1:19" ht="13.5" customHeight="1" x14ac:dyDescent="0.2">
      <c r="A1874" s="302" t="str">
        <f>IF(B1874="","",ROW()-ROW($A$3)+'Diário 1º PA'!$P$1)</f>
        <v/>
      </c>
      <c r="B1874" s="303"/>
      <c r="C1874" s="304"/>
      <c r="D1874" s="305"/>
      <c r="E1874" s="306"/>
      <c r="F1874" s="307"/>
      <c r="G1874" s="305"/>
      <c r="H1874" s="305"/>
      <c r="I1874" s="306"/>
      <c r="J1874" s="308" t="str">
        <f t="shared" si="7"/>
        <v/>
      </c>
      <c r="K1874" s="308"/>
      <c r="L1874" s="309"/>
      <c r="M1874" s="308"/>
      <c r="N1874" s="303"/>
      <c r="O1874" s="305"/>
      <c r="P1874" s="305"/>
      <c r="Q1874" s="299"/>
      <c r="R1874" s="299"/>
      <c r="S1874" s="299"/>
    </row>
    <row r="1875" spans="1:19" ht="13.5" customHeight="1" x14ac:dyDescent="0.2">
      <c r="A1875" s="302" t="str">
        <f>IF(B1875="","",ROW()-ROW($A$3)+'Diário 1º PA'!$P$1)</f>
        <v/>
      </c>
      <c r="B1875" s="303"/>
      <c r="C1875" s="304"/>
      <c r="D1875" s="305"/>
      <c r="E1875" s="306"/>
      <c r="F1875" s="307"/>
      <c r="G1875" s="305"/>
      <c r="H1875" s="305"/>
      <c r="I1875" s="306"/>
      <c r="J1875" s="308" t="str">
        <f t="shared" si="7"/>
        <v/>
      </c>
      <c r="K1875" s="308"/>
      <c r="L1875" s="309"/>
      <c r="M1875" s="308"/>
      <c r="N1875" s="303"/>
      <c r="O1875" s="305"/>
      <c r="P1875" s="305"/>
      <c r="Q1875" s="299"/>
      <c r="R1875" s="299"/>
      <c r="S1875" s="299"/>
    </row>
    <row r="1876" spans="1:19" ht="13.5" customHeight="1" x14ac:dyDescent="0.2">
      <c r="A1876" s="302" t="str">
        <f>IF(B1876="","",ROW()-ROW($A$3)+'Diário 1º PA'!$P$1)</f>
        <v/>
      </c>
      <c r="B1876" s="303"/>
      <c r="C1876" s="304"/>
      <c r="D1876" s="305"/>
      <c r="E1876" s="306"/>
      <c r="F1876" s="307"/>
      <c r="G1876" s="305"/>
      <c r="H1876" s="305"/>
      <c r="I1876" s="306"/>
      <c r="J1876" s="308" t="str">
        <f t="shared" si="7"/>
        <v/>
      </c>
      <c r="K1876" s="308"/>
      <c r="L1876" s="309"/>
      <c r="M1876" s="308"/>
      <c r="N1876" s="303"/>
      <c r="O1876" s="305"/>
      <c r="P1876" s="305"/>
      <c r="Q1876" s="299"/>
      <c r="R1876" s="299"/>
      <c r="S1876" s="299"/>
    </row>
    <row r="1877" spans="1:19" ht="13.5" customHeight="1" x14ac:dyDescent="0.2">
      <c r="A1877" s="302" t="str">
        <f>IF(B1877="","",ROW()-ROW($A$3)+'Diário 1º PA'!$P$1)</f>
        <v/>
      </c>
      <c r="B1877" s="303"/>
      <c r="C1877" s="304"/>
      <c r="D1877" s="305"/>
      <c r="E1877" s="306"/>
      <c r="F1877" s="307"/>
      <c r="G1877" s="305"/>
      <c r="H1877" s="305"/>
      <c r="I1877" s="306"/>
      <c r="J1877" s="308" t="str">
        <f t="shared" si="7"/>
        <v/>
      </c>
      <c r="K1877" s="308"/>
      <c r="L1877" s="309"/>
      <c r="M1877" s="308"/>
      <c r="N1877" s="303"/>
      <c r="O1877" s="305"/>
      <c r="P1877" s="305"/>
      <c r="Q1877" s="299"/>
      <c r="R1877" s="299"/>
      <c r="S1877" s="299"/>
    </row>
    <row r="1878" spans="1:19" ht="13.5" customHeight="1" x14ac:dyDescent="0.2">
      <c r="A1878" s="302" t="str">
        <f>IF(B1878="","",ROW()-ROW($A$3)+'Diário 1º PA'!$P$1)</f>
        <v/>
      </c>
      <c r="B1878" s="303"/>
      <c r="C1878" s="304"/>
      <c r="D1878" s="305"/>
      <c r="E1878" s="306"/>
      <c r="F1878" s="307"/>
      <c r="G1878" s="305"/>
      <c r="H1878" s="305"/>
      <c r="I1878" s="306"/>
      <c r="J1878" s="308" t="str">
        <f t="shared" si="7"/>
        <v/>
      </c>
      <c r="K1878" s="308"/>
      <c r="L1878" s="309"/>
      <c r="M1878" s="308"/>
      <c r="N1878" s="303"/>
      <c r="O1878" s="305"/>
      <c r="P1878" s="305"/>
      <c r="Q1878" s="299"/>
      <c r="R1878" s="299"/>
      <c r="S1878" s="299"/>
    </row>
    <row r="1879" spans="1:19" ht="13.5" customHeight="1" x14ac:dyDescent="0.2">
      <c r="A1879" s="302" t="str">
        <f>IF(B1879="","",ROW()-ROW($A$3)+'Diário 1º PA'!$P$1)</f>
        <v/>
      </c>
      <c r="B1879" s="303"/>
      <c r="C1879" s="304"/>
      <c r="D1879" s="305"/>
      <c r="E1879" s="306"/>
      <c r="F1879" s="307"/>
      <c r="G1879" s="305"/>
      <c r="H1879" s="305"/>
      <c r="I1879" s="306"/>
      <c r="J1879" s="308" t="str">
        <f t="shared" si="7"/>
        <v/>
      </c>
      <c r="K1879" s="308"/>
      <c r="L1879" s="309"/>
      <c r="M1879" s="308"/>
      <c r="N1879" s="303"/>
      <c r="O1879" s="305"/>
      <c r="P1879" s="305"/>
      <c r="Q1879" s="299"/>
      <c r="R1879" s="299"/>
      <c r="S1879" s="299"/>
    </row>
    <row r="1880" spans="1:19" ht="13.5" customHeight="1" x14ac:dyDescent="0.2">
      <c r="A1880" s="302" t="str">
        <f>IF(B1880="","",ROW()-ROW($A$3)+'Diário 1º PA'!$P$1)</f>
        <v/>
      </c>
      <c r="B1880" s="303"/>
      <c r="C1880" s="304"/>
      <c r="D1880" s="305"/>
      <c r="E1880" s="306"/>
      <c r="F1880" s="307"/>
      <c r="G1880" s="305"/>
      <c r="H1880" s="305"/>
      <c r="I1880" s="306"/>
      <c r="J1880" s="308" t="str">
        <f t="shared" si="7"/>
        <v/>
      </c>
      <c r="K1880" s="308"/>
      <c r="L1880" s="309"/>
      <c r="M1880" s="308"/>
      <c r="N1880" s="303"/>
      <c r="O1880" s="305"/>
      <c r="P1880" s="305"/>
      <c r="Q1880" s="299"/>
      <c r="R1880" s="299"/>
      <c r="S1880" s="299"/>
    </row>
    <row r="1881" spans="1:19" ht="13.5" customHeight="1" x14ac:dyDescent="0.2">
      <c r="A1881" s="302" t="str">
        <f>IF(B1881="","",ROW()-ROW($A$3)+'Diário 1º PA'!$P$1)</f>
        <v/>
      </c>
      <c r="B1881" s="303"/>
      <c r="C1881" s="304"/>
      <c r="D1881" s="305"/>
      <c r="E1881" s="306"/>
      <c r="F1881" s="307"/>
      <c r="G1881" s="305"/>
      <c r="H1881" s="305"/>
      <c r="I1881" s="306"/>
      <c r="J1881" s="308" t="str">
        <f t="shared" si="7"/>
        <v/>
      </c>
      <c r="K1881" s="308"/>
      <c r="L1881" s="309"/>
      <c r="M1881" s="308"/>
      <c r="N1881" s="303"/>
      <c r="O1881" s="305"/>
      <c r="P1881" s="305"/>
      <c r="Q1881" s="299"/>
      <c r="R1881" s="299"/>
      <c r="S1881" s="299"/>
    </row>
    <row r="1882" spans="1:19" ht="13.5" customHeight="1" x14ac:dyDescent="0.2">
      <c r="A1882" s="302" t="str">
        <f>IF(B1882="","",ROW()-ROW($A$3)+'Diário 1º PA'!$P$1)</f>
        <v/>
      </c>
      <c r="B1882" s="303"/>
      <c r="C1882" s="304"/>
      <c r="D1882" s="305"/>
      <c r="E1882" s="306"/>
      <c r="F1882" s="307"/>
      <c r="G1882" s="305"/>
      <c r="H1882" s="305"/>
      <c r="I1882" s="306"/>
      <c r="J1882" s="308" t="str">
        <f t="shared" si="7"/>
        <v/>
      </c>
      <c r="K1882" s="308"/>
      <c r="L1882" s="309"/>
      <c r="M1882" s="308"/>
      <c r="N1882" s="303"/>
      <c r="O1882" s="305"/>
      <c r="P1882" s="305"/>
      <c r="Q1882" s="299"/>
      <c r="R1882" s="299"/>
      <c r="S1882" s="299"/>
    </row>
    <row r="1883" spans="1:19" ht="13.5" customHeight="1" x14ac:dyDescent="0.2">
      <c r="A1883" s="302" t="str">
        <f>IF(B1883="","",ROW()-ROW($A$3)+'Diário 1º PA'!$P$1)</f>
        <v/>
      </c>
      <c r="B1883" s="303"/>
      <c r="C1883" s="304"/>
      <c r="D1883" s="305"/>
      <c r="E1883" s="306"/>
      <c r="F1883" s="307"/>
      <c r="G1883" s="305"/>
      <c r="H1883" s="305"/>
      <c r="I1883" s="306"/>
      <c r="J1883" s="308" t="str">
        <f t="shared" si="7"/>
        <v/>
      </c>
      <c r="K1883" s="308"/>
      <c r="L1883" s="309"/>
      <c r="M1883" s="308"/>
      <c r="N1883" s="303"/>
      <c r="O1883" s="305"/>
      <c r="P1883" s="305"/>
      <c r="Q1883" s="299"/>
      <c r="R1883" s="299"/>
      <c r="S1883" s="299"/>
    </row>
    <row r="1884" spans="1:19" ht="13.5" customHeight="1" x14ac:dyDescent="0.2">
      <c r="A1884" s="302" t="str">
        <f>IF(B1884="","",ROW()-ROW($A$3)+'Diário 1º PA'!$P$1)</f>
        <v/>
      </c>
      <c r="B1884" s="303"/>
      <c r="C1884" s="304"/>
      <c r="D1884" s="305"/>
      <c r="E1884" s="306"/>
      <c r="F1884" s="307"/>
      <c r="G1884" s="305"/>
      <c r="H1884" s="305"/>
      <c r="I1884" s="306"/>
      <c r="J1884" s="308" t="str">
        <f t="shared" si="7"/>
        <v/>
      </c>
      <c r="K1884" s="308"/>
      <c r="L1884" s="309"/>
      <c r="M1884" s="308"/>
      <c r="N1884" s="303"/>
      <c r="O1884" s="305"/>
      <c r="P1884" s="305"/>
      <c r="Q1884" s="299"/>
      <c r="R1884" s="299"/>
      <c r="S1884" s="299"/>
    </row>
    <row r="1885" spans="1:19" ht="13.5" customHeight="1" x14ac:dyDescent="0.2">
      <c r="A1885" s="302" t="str">
        <f>IF(B1885="","",ROW()-ROW($A$3)+'Diário 1º PA'!$P$1)</f>
        <v/>
      </c>
      <c r="B1885" s="303"/>
      <c r="C1885" s="304"/>
      <c r="D1885" s="305"/>
      <c r="E1885" s="306"/>
      <c r="F1885" s="307"/>
      <c r="G1885" s="305"/>
      <c r="H1885" s="305"/>
      <c r="I1885" s="306"/>
      <c r="J1885" s="308" t="str">
        <f t="shared" si="7"/>
        <v/>
      </c>
      <c r="K1885" s="308"/>
      <c r="L1885" s="309"/>
      <c r="M1885" s="308"/>
      <c r="N1885" s="303"/>
      <c r="O1885" s="305"/>
      <c r="P1885" s="305"/>
      <c r="Q1885" s="299"/>
      <c r="R1885" s="299"/>
      <c r="S1885" s="299"/>
    </row>
    <row r="1886" spans="1:19" ht="13.5" customHeight="1" x14ac:dyDescent="0.2">
      <c r="A1886" s="302" t="str">
        <f>IF(B1886="","",ROW()-ROW($A$3)+'Diário 1º PA'!$P$1)</f>
        <v/>
      </c>
      <c r="B1886" s="303"/>
      <c r="C1886" s="304"/>
      <c r="D1886" s="305"/>
      <c r="E1886" s="306"/>
      <c r="F1886" s="307"/>
      <c r="G1886" s="305"/>
      <c r="H1886" s="305"/>
      <c r="I1886" s="306"/>
      <c r="J1886" s="308" t="str">
        <f t="shared" si="7"/>
        <v/>
      </c>
      <c r="K1886" s="308"/>
      <c r="L1886" s="309"/>
      <c r="M1886" s="308"/>
      <c r="N1886" s="303"/>
      <c r="O1886" s="305"/>
      <c r="P1886" s="305"/>
      <c r="Q1886" s="299"/>
      <c r="R1886" s="299"/>
      <c r="S1886" s="299"/>
    </row>
    <row r="1887" spans="1:19" ht="13.5" customHeight="1" x14ac:dyDescent="0.2">
      <c r="A1887" s="302" t="str">
        <f>IF(B1887="","",ROW()-ROW($A$3)+'Diário 1º PA'!$P$1)</f>
        <v/>
      </c>
      <c r="B1887" s="303"/>
      <c r="C1887" s="304"/>
      <c r="D1887" s="305"/>
      <c r="E1887" s="306"/>
      <c r="F1887" s="307"/>
      <c r="G1887" s="305"/>
      <c r="H1887" s="305"/>
      <c r="I1887" s="306"/>
      <c r="J1887" s="308" t="str">
        <f t="shared" si="7"/>
        <v/>
      </c>
      <c r="K1887" s="308"/>
      <c r="L1887" s="309"/>
      <c r="M1887" s="308"/>
      <c r="N1887" s="303"/>
      <c r="O1887" s="305"/>
      <c r="P1887" s="305"/>
      <c r="Q1887" s="299"/>
      <c r="R1887" s="299"/>
      <c r="S1887" s="299"/>
    </row>
    <row r="1888" spans="1:19" ht="13.5" customHeight="1" x14ac:dyDescent="0.2">
      <c r="A1888" s="302" t="str">
        <f>IF(B1888="","",ROW()-ROW($A$3)+'Diário 1º PA'!$P$1)</f>
        <v/>
      </c>
      <c r="B1888" s="303"/>
      <c r="C1888" s="304"/>
      <c r="D1888" s="305"/>
      <c r="E1888" s="306"/>
      <c r="F1888" s="307"/>
      <c r="G1888" s="305"/>
      <c r="H1888" s="305"/>
      <c r="I1888" s="306"/>
      <c r="J1888" s="308" t="str">
        <f t="shared" si="7"/>
        <v/>
      </c>
      <c r="K1888" s="308"/>
      <c r="L1888" s="309"/>
      <c r="M1888" s="308"/>
      <c r="N1888" s="303"/>
      <c r="O1888" s="305"/>
      <c r="P1888" s="305"/>
      <c r="Q1888" s="299"/>
      <c r="R1888" s="299"/>
      <c r="S1888" s="299"/>
    </row>
    <row r="1889" spans="1:19" ht="13.5" customHeight="1" x14ac:dyDescent="0.2">
      <c r="A1889" s="302" t="str">
        <f>IF(B1889="","",ROW()-ROW($A$3)+'Diário 1º PA'!$P$1)</f>
        <v/>
      </c>
      <c r="B1889" s="303"/>
      <c r="C1889" s="304"/>
      <c r="D1889" s="305"/>
      <c r="E1889" s="306"/>
      <c r="F1889" s="307"/>
      <c r="G1889" s="305"/>
      <c r="H1889" s="305"/>
      <c r="I1889" s="306"/>
      <c r="J1889" s="308" t="str">
        <f t="shared" si="7"/>
        <v/>
      </c>
      <c r="K1889" s="308"/>
      <c r="L1889" s="309"/>
      <c r="M1889" s="308"/>
      <c r="N1889" s="303"/>
      <c r="O1889" s="305"/>
      <c r="P1889" s="305"/>
      <c r="Q1889" s="299"/>
      <c r="R1889" s="299"/>
      <c r="S1889" s="299"/>
    </row>
    <row r="1890" spans="1:19" ht="13.5" customHeight="1" x14ac:dyDescent="0.2">
      <c r="A1890" s="302" t="str">
        <f>IF(B1890="","",ROW()-ROW($A$3)+'Diário 1º PA'!$P$1)</f>
        <v/>
      </c>
      <c r="B1890" s="303"/>
      <c r="C1890" s="304"/>
      <c r="D1890" s="305"/>
      <c r="E1890" s="306"/>
      <c r="F1890" s="307"/>
      <c r="G1890" s="305"/>
      <c r="H1890" s="305"/>
      <c r="I1890" s="306"/>
      <c r="J1890" s="308" t="str">
        <f t="shared" si="7"/>
        <v/>
      </c>
      <c r="K1890" s="308"/>
      <c r="L1890" s="309"/>
      <c r="M1890" s="308"/>
      <c r="N1890" s="303"/>
      <c r="O1890" s="305"/>
      <c r="P1890" s="305"/>
      <c r="Q1890" s="299"/>
      <c r="R1890" s="299"/>
      <c r="S1890" s="299"/>
    </row>
    <row r="1891" spans="1:19" ht="13.5" customHeight="1" x14ac:dyDescent="0.2">
      <c r="A1891" s="302" t="str">
        <f>IF(B1891="","",ROW()-ROW($A$3)+'Diário 1º PA'!$P$1)</f>
        <v/>
      </c>
      <c r="B1891" s="303"/>
      <c r="C1891" s="304"/>
      <c r="D1891" s="305"/>
      <c r="E1891" s="306"/>
      <c r="F1891" s="307"/>
      <c r="G1891" s="305"/>
      <c r="H1891" s="305"/>
      <c r="I1891" s="306"/>
      <c r="J1891" s="308" t="str">
        <f t="shared" si="7"/>
        <v/>
      </c>
      <c r="K1891" s="308"/>
      <c r="L1891" s="309"/>
      <c r="M1891" s="308"/>
      <c r="N1891" s="303"/>
      <c r="O1891" s="305"/>
      <c r="P1891" s="305"/>
      <c r="Q1891" s="299"/>
      <c r="R1891" s="299"/>
      <c r="S1891" s="299"/>
    </row>
    <row r="1892" spans="1:19" ht="13.5" customHeight="1" x14ac:dyDescent="0.2">
      <c r="A1892" s="302" t="str">
        <f>IF(B1892="","",ROW()-ROW($A$3)+'Diário 1º PA'!$P$1)</f>
        <v/>
      </c>
      <c r="B1892" s="303"/>
      <c r="C1892" s="304"/>
      <c r="D1892" s="305"/>
      <c r="E1892" s="306"/>
      <c r="F1892" s="307"/>
      <c r="G1892" s="305"/>
      <c r="H1892" s="305"/>
      <c r="I1892" s="306"/>
      <c r="J1892" s="308" t="str">
        <f t="shared" si="7"/>
        <v/>
      </c>
      <c r="K1892" s="308"/>
      <c r="L1892" s="309"/>
      <c r="M1892" s="308"/>
      <c r="N1892" s="303"/>
      <c r="O1892" s="305"/>
      <c r="P1892" s="305"/>
      <c r="Q1892" s="299"/>
      <c r="R1892" s="299"/>
      <c r="S1892" s="299"/>
    </row>
    <row r="1893" spans="1:19" ht="13.5" customHeight="1" x14ac:dyDescent="0.2">
      <c r="A1893" s="302" t="str">
        <f>IF(B1893="","",ROW()-ROW($A$3)+'Diário 1º PA'!$P$1)</f>
        <v/>
      </c>
      <c r="B1893" s="303"/>
      <c r="C1893" s="304"/>
      <c r="D1893" s="305"/>
      <c r="E1893" s="306"/>
      <c r="F1893" s="307"/>
      <c r="G1893" s="305"/>
      <c r="H1893" s="305"/>
      <c r="I1893" s="306"/>
      <c r="J1893" s="308" t="str">
        <f t="shared" si="7"/>
        <v/>
      </c>
      <c r="K1893" s="308"/>
      <c r="L1893" s="309"/>
      <c r="M1893" s="308"/>
      <c r="N1893" s="303"/>
      <c r="O1893" s="305"/>
      <c r="P1893" s="305"/>
      <c r="Q1893" s="299"/>
      <c r="R1893" s="299"/>
      <c r="S1893" s="299"/>
    </row>
    <row r="1894" spans="1:19" ht="13.5" customHeight="1" x14ac:dyDescent="0.2">
      <c r="A1894" s="302" t="str">
        <f>IF(B1894="","",ROW()-ROW($A$3)+'Diário 1º PA'!$P$1)</f>
        <v/>
      </c>
      <c r="B1894" s="303"/>
      <c r="C1894" s="304"/>
      <c r="D1894" s="305"/>
      <c r="E1894" s="306"/>
      <c r="F1894" s="307"/>
      <c r="G1894" s="305"/>
      <c r="H1894" s="305"/>
      <c r="I1894" s="306"/>
      <c r="J1894" s="308" t="str">
        <f t="shared" si="7"/>
        <v/>
      </c>
      <c r="K1894" s="308"/>
      <c r="L1894" s="309"/>
      <c r="M1894" s="308"/>
      <c r="N1894" s="303"/>
      <c r="O1894" s="305"/>
      <c r="P1894" s="305"/>
      <c r="Q1894" s="299"/>
      <c r="R1894" s="299"/>
      <c r="S1894" s="299"/>
    </row>
    <row r="1895" spans="1:19" ht="13.5" customHeight="1" x14ac:dyDescent="0.2">
      <c r="A1895" s="302" t="str">
        <f>IF(B1895="","",ROW()-ROW($A$3)+'Diário 1º PA'!$P$1)</f>
        <v/>
      </c>
      <c r="B1895" s="303"/>
      <c r="C1895" s="304"/>
      <c r="D1895" s="305"/>
      <c r="E1895" s="306"/>
      <c r="F1895" s="307"/>
      <c r="G1895" s="305"/>
      <c r="H1895" s="305"/>
      <c r="I1895" s="306"/>
      <c r="J1895" s="308" t="str">
        <f t="shared" si="7"/>
        <v/>
      </c>
      <c r="K1895" s="308"/>
      <c r="L1895" s="309"/>
      <c r="M1895" s="308"/>
      <c r="N1895" s="303"/>
      <c r="O1895" s="305"/>
      <c r="P1895" s="305"/>
      <c r="Q1895" s="299"/>
      <c r="R1895" s="299"/>
      <c r="S1895" s="299"/>
    </row>
    <row r="1896" spans="1:19" ht="13.5" customHeight="1" x14ac:dyDescent="0.2">
      <c r="A1896" s="302" t="str">
        <f>IF(B1896="","",ROW()-ROW($A$3)+'Diário 1º PA'!$P$1)</f>
        <v/>
      </c>
      <c r="B1896" s="303"/>
      <c r="C1896" s="304"/>
      <c r="D1896" s="305"/>
      <c r="E1896" s="306"/>
      <c r="F1896" s="307"/>
      <c r="G1896" s="305"/>
      <c r="H1896" s="305"/>
      <c r="I1896" s="306"/>
      <c r="J1896" s="308" t="str">
        <f t="shared" si="7"/>
        <v/>
      </c>
      <c r="K1896" s="308"/>
      <c r="L1896" s="309"/>
      <c r="M1896" s="308"/>
      <c r="N1896" s="303"/>
      <c r="O1896" s="305"/>
      <c r="P1896" s="305"/>
      <c r="Q1896" s="299"/>
      <c r="R1896" s="299"/>
      <c r="S1896" s="299"/>
    </row>
    <row r="1897" spans="1:19" ht="13.5" customHeight="1" x14ac:dyDescent="0.2">
      <c r="A1897" s="302" t="str">
        <f>IF(B1897="","",ROW()-ROW($A$3)+'Diário 1º PA'!$P$1)</f>
        <v/>
      </c>
      <c r="B1897" s="303"/>
      <c r="C1897" s="304"/>
      <c r="D1897" s="305"/>
      <c r="E1897" s="306"/>
      <c r="F1897" s="307"/>
      <c r="G1897" s="305"/>
      <c r="H1897" s="305"/>
      <c r="I1897" s="306"/>
      <c r="J1897" s="308" t="str">
        <f t="shared" si="7"/>
        <v/>
      </c>
      <c r="K1897" s="308"/>
      <c r="L1897" s="309"/>
      <c r="M1897" s="308"/>
      <c r="N1897" s="303"/>
      <c r="O1897" s="305"/>
      <c r="P1897" s="305"/>
      <c r="Q1897" s="299"/>
      <c r="R1897" s="299"/>
      <c r="S1897" s="299"/>
    </row>
    <row r="1898" spans="1:19" ht="13.5" customHeight="1" x14ac:dyDescent="0.2">
      <c r="A1898" s="302" t="str">
        <f>IF(B1898="","",ROW()-ROW($A$3)+'Diário 1º PA'!$P$1)</f>
        <v/>
      </c>
      <c r="B1898" s="303"/>
      <c r="C1898" s="304"/>
      <c r="D1898" s="305"/>
      <c r="E1898" s="306"/>
      <c r="F1898" s="307"/>
      <c r="G1898" s="305"/>
      <c r="H1898" s="305"/>
      <c r="I1898" s="306"/>
      <c r="J1898" s="308" t="str">
        <f t="shared" si="7"/>
        <v/>
      </c>
      <c r="K1898" s="308"/>
      <c r="L1898" s="309"/>
      <c r="M1898" s="308"/>
      <c r="N1898" s="303"/>
      <c r="O1898" s="305"/>
      <c r="P1898" s="305"/>
      <c r="Q1898" s="299"/>
      <c r="R1898" s="299"/>
      <c r="S1898" s="299"/>
    </row>
    <row r="1899" spans="1:19" ht="13.5" customHeight="1" x14ac:dyDescent="0.2">
      <c r="A1899" s="302" t="str">
        <f>IF(B1899="","",ROW()-ROW($A$3)+'Diário 1º PA'!$P$1)</f>
        <v/>
      </c>
      <c r="B1899" s="303"/>
      <c r="C1899" s="304"/>
      <c r="D1899" s="305"/>
      <c r="E1899" s="306"/>
      <c r="F1899" s="307"/>
      <c r="G1899" s="305"/>
      <c r="H1899" s="305"/>
      <c r="I1899" s="306"/>
      <c r="J1899" s="308" t="str">
        <f t="shared" si="7"/>
        <v/>
      </c>
      <c r="K1899" s="308"/>
      <c r="L1899" s="309"/>
      <c r="M1899" s="308"/>
      <c r="N1899" s="303"/>
      <c r="O1899" s="305"/>
      <c r="P1899" s="305"/>
      <c r="Q1899" s="299"/>
      <c r="R1899" s="299"/>
      <c r="S1899" s="299"/>
    </row>
    <row r="1900" spans="1:19" ht="13.5" customHeight="1" x14ac:dyDescent="0.2">
      <c r="A1900" s="302" t="str">
        <f>IF(B1900="","",ROW()-ROW($A$3)+'Diário 1º PA'!$P$1)</f>
        <v/>
      </c>
      <c r="B1900" s="303"/>
      <c r="C1900" s="304"/>
      <c r="D1900" s="305"/>
      <c r="E1900" s="306"/>
      <c r="F1900" s="307"/>
      <c r="G1900" s="305"/>
      <c r="H1900" s="305"/>
      <c r="I1900" s="306"/>
      <c r="J1900" s="308" t="str">
        <f t="shared" si="7"/>
        <v/>
      </c>
      <c r="K1900" s="308"/>
      <c r="L1900" s="309"/>
      <c r="M1900" s="308"/>
      <c r="N1900" s="303"/>
      <c r="O1900" s="305"/>
      <c r="P1900" s="305"/>
      <c r="Q1900" s="299"/>
      <c r="R1900" s="299"/>
      <c r="S1900" s="299"/>
    </row>
    <row r="1901" spans="1:19" ht="13.5" customHeight="1" x14ac:dyDescent="0.2">
      <c r="A1901" s="302" t="str">
        <f>IF(B1901="","",ROW()-ROW($A$3)+'Diário 1º PA'!$P$1)</f>
        <v/>
      </c>
      <c r="B1901" s="303"/>
      <c r="C1901" s="304"/>
      <c r="D1901" s="305"/>
      <c r="E1901" s="306"/>
      <c r="F1901" s="307"/>
      <c r="G1901" s="305"/>
      <c r="H1901" s="305"/>
      <c r="I1901" s="306"/>
      <c r="J1901" s="308" t="str">
        <f t="shared" si="7"/>
        <v/>
      </c>
      <c r="K1901" s="308"/>
      <c r="L1901" s="309"/>
      <c r="M1901" s="308"/>
      <c r="N1901" s="303"/>
      <c r="O1901" s="305"/>
      <c r="P1901" s="305"/>
      <c r="Q1901" s="299"/>
      <c r="R1901" s="299"/>
      <c r="S1901" s="299"/>
    </row>
    <row r="1902" spans="1:19" ht="13.5" customHeight="1" x14ac:dyDescent="0.2">
      <c r="A1902" s="302" t="str">
        <f>IF(B1902="","",ROW()-ROW($A$3)+'Diário 1º PA'!$P$1)</f>
        <v/>
      </c>
      <c r="B1902" s="303"/>
      <c r="C1902" s="304"/>
      <c r="D1902" s="305"/>
      <c r="E1902" s="306"/>
      <c r="F1902" s="307"/>
      <c r="G1902" s="305"/>
      <c r="H1902" s="305"/>
      <c r="I1902" s="306"/>
      <c r="J1902" s="308" t="str">
        <f t="shared" si="7"/>
        <v/>
      </c>
      <c r="K1902" s="308"/>
      <c r="L1902" s="309"/>
      <c r="M1902" s="308"/>
      <c r="N1902" s="303"/>
      <c r="O1902" s="305"/>
      <c r="P1902" s="305"/>
      <c r="Q1902" s="299"/>
      <c r="R1902" s="299"/>
      <c r="S1902" s="299"/>
    </row>
    <row r="1903" spans="1:19" ht="13.5" customHeight="1" x14ac:dyDescent="0.2">
      <c r="A1903" s="302" t="str">
        <f>IF(B1903="","",ROW()-ROW($A$3)+'Diário 1º PA'!$P$1)</f>
        <v/>
      </c>
      <c r="B1903" s="303"/>
      <c r="C1903" s="304"/>
      <c r="D1903" s="305"/>
      <c r="E1903" s="306"/>
      <c r="F1903" s="307"/>
      <c r="G1903" s="305"/>
      <c r="H1903" s="305"/>
      <c r="I1903" s="306"/>
      <c r="J1903" s="308" t="str">
        <f t="shared" si="7"/>
        <v/>
      </c>
      <c r="K1903" s="308"/>
      <c r="L1903" s="309"/>
      <c r="M1903" s="308"/>
      <c r="N1903" s="303"/>
      <c r="O1903" s="305"/>
      <c r="P1903" s="305"/>
      <c r="Q1903" s="299"/>
      <c r="R1903" s="299"/>
      <c r="S1903" s="299"/>
    </row>
    <row r="1904" spans="1:19" ht="13.5" customHeight="1" x14ac:dyDescent="0.2">
      <c r="A1904" s="302" t="str">
        <f>IF(B1904="","",ROW()-ROW($A$3)+'Diário 1º PA'!$P$1)</f>
        <v/>
      </c>
      <c r="B1904" s="303"/>
      <c r="C1904" s="304"/>
      <c r="D1904" s="305"/>
      <c r="E1904" s="306"/>
      <c r="F1904" s="307"/>
      <c r="G1904" s="305"/>
      <c r="H1904" s="305"/>
      <c r="I1904" s="306"/>
      <c r="J1904" s="308" t="str">
        <f t="shared" si="7"/>
        <v/>
      </c>
      <c r="K1904" s="308"/>
      <c r="L1904" s="309"/>
      <c r="M1904" s="308"/>
      <c r="N1904" s="303"/>
      <c r="O1904" s="305"/>
      <c r="P1904" s="305"/>
      <c r="Q1904" s="299"/>
      <c r="R1904" s="299"/>
      <c r="S1904" s="299"/>
    </row>
    <row r="1905" spans="1:19" ht="13.5" customHeight="1" x14ac:dyDescent="0.2">
      <c r="A1905" s="302" t="str">
        <f>IF(B1905="","",ROW()-ROW($A$3)+'Diário 1º PA'!$P$1)</f>
        <v/>
      </c>
      <c r="B1905" s="303"/>
      <c r="C1905" s="304"/>
      <c r="D1905" s="305"/>
      <c r="E1905" s="306"/>
      <c r="F1905" s="307"/>
      <c r="G1905" s="305"/>
      <c r="H1905" s="305"/>
      <c r="I1905" s="306"/>
      <c r="J1905" s="308" t="str">
        <f t="shared" si="7"/>
        <v/>
      </c>
      <c r="K1905" s="308"/>
      <c r="L1905" s="309"/>
      <c r="M1905" s="308"/>
      <c r="N1905" s="303"/>
      <c r="O1905" s="305"/>
      <c r="P1905" s="305"/>
      <c r="Q1905" s="299"/>
      <c r="R1905" s="299"/>
      <c r="S1905" s="299"/>
    </row>
    <row r="1906" spans="1:19" ht="13.5" customHeight="1" x14ac:dyDescent="0.2">
      <c r="A1906" s="302" t="str">
        <f>IF(B1906="","",ROW()-ROW($A$3)+'Diário 1º PA'!$P$1)</f>
        <v/>
      </c>
      <c r="B1906" s="303"/>
      <c r="C1906" s="304"/>
      <c r="D1906" s="305"/>
      <c r="E1906" s="306"/>
      <c r="F1906" s="307"/>
      <c r="G1906" s="305"/>
      <c r="H1906" s="305"/>
      <c r="I1906" s="306"/>
      <c r="J1906" s="308" t="str">
        <f t="shared" si="7"/>
        <v/>
      </c>
      <c r="K1906" s="308"/>
      <c r="L1906" s="309"/>
      <c r="M1906" s="308"/>
      <c r="N1906" s="303"/>
      <c r="O1906" s="305"/>
      <c r="P1906" s="305"/>
      <c r="Q1906" s="299"/>
      <c r="R1906" s="299"/>
      <c r="S1906" s="299"/>
    </row>
    <row r="1907" spans="1:19" ht="13.5" customHeight="1" x14ac:dyDescent="0.2">
      <c r="A1907" s="302" t="str">
        <f>IF(B1907="","",ROW()-ROW($A$3)+'Diário 1º PA'!$P$1)</f>
        <v/>
      </c>
      <c r="B1907" s="303"/>
      <c r="C1907" s="304"/>
      <c r="D1907" s="305"/>
      <c r="E1907" s="306"/>
      <c r="F1907" s="307"/>
      <c r="G1907" s="305"/>
      <c r="H1907" s="305"/>
      <c r="I1907" s="306"/>
      <c r="J1907" s="308" t="str">
        <f t="shared" si="7"/>
        <v/>
      </c>
      <c r="K1907" s="308"/>
      <c r="L1907" s="309"/>
      <c r="M1907" s="308"/>
      <c r="N1907" s="303"/>
      <c r="O1907" s="305"/>
      <c r="P1907" s="305"/>
      <c r="Q1907" s="299"/>
      <c r="R1907" s="299"/>
      <c r="S1907" s="299"/>
    </row>
    <row r="1908" spans="1:19" ht="13.5" customHeight="1" x14ac:dyDescent="0.2">
      <c r="A1908" s="302" t="str">
        <f>IF(B1908="","",ROW()-ROW($A$3)+'Diário 1º PA'!$P$1)</f>
        <v/>
      </c>
      <c r="B1908" s="303"/>
      <c r="C1908" s="304"/>
      <c r="D1908" s="305"/>
      <c r="E1908" s="306"/>
      <c r="F1908" s="307"/>
      <c r="G1908" s="305"/>
      <c r="H1908" s="305"/>
      <c r="I1908" s="306"/>
      <c r="J1908" s="308" t="str">
        <f t="shared" si="7"/>
        <v/>
      </c>
      <c r="K1908" s="308"/>
      <c r="L1908" s="309"/>
      <c r="M1908" s="308"/>
      <c r="N1908" s="303"/>
      <c r="O1908" s="305"/>
      <c r="P1908" s="305"/>
      <c r="Q1908" s="299"/>
      <c r="R1908" s="299"/>
      <c r="S1908" s="299"/>
    </row>
    <row r="1909" spans="1:19" ht="13.5" customHeight="1" x14ac:dyDescent="0.2">
      <c r="A1909" s="302" t="str">
        <f>IF(B1909="","",ROW()-ROW($A$3)+'Diário 1º PA'!$P$1)</f>
        <v/>
      </c>
      <c r="B1909" s="303"/>
      <c r="C1909" s="304"/>
      <c r="D1909" s="305"/>
      <c r="E1909" s="306"/>
      <c r="F1909" s="307"/>
      <c r="G1909" s="305"/>
      <c r="H1909" s="305"/>
      <c r="I1909" s="306"/>
      <c r="J1909" s="308" t="str">
        <f t="shared" si="7"/>
        <v/>
      </c>
      <c r="K1909" s="308"/>
      <c r="L1909" s="309"/>
      <c r="M1909" s="308"/>
      <c r="N1909" s="303"/>
      <c r="O1909" s="305"/>
      <c r="P1909" s="305"/>
      <c r="Q1909" s="299"/>
      <c r="R1909" s="299"/>
      <c r="S1909" s="299"/>
    </row>
    <row r="1910" spans="1:19" ht="13.5" customHeight="1" x14ac:dyDescent="0.2">
      <c r="A1910" s="302" t="str">
        <f>IF(B1910="","",ROW()-ROW($A$3)+'Diário 1º PA'!$P$1)</f>
        <v/>
      </c>
      <c r="B1910" s="303"/>
      <c r="C1910" s="304"/>
      <c r="D1910" s="305"/>
      <c r="E1910" s="306"/>
      <c r="F1910" s="307"/>
      <c r="G1910" s="305"/>
      <c r="H1910" s="305"/>
      <c r="I1910" s="306"/>
      <c r="J1910" s="308" t="str">
        <f t="shared" si="7"/>
        <v/>
      </c>
      <c r="K1910" s="308"/>
      <c r="L1910" s="309"/>
      <c r="M1910" s="308"/>
      <c r="N1910" s="303"/>
      <c r="O1910" s="305"/>
      <c r="P1910" s="305"/>
      <c r="Q1910" s="299"/>
      <c r="R1910" s="299"/>
      <c r="S1910" s="299"/>
    </row>
    <row r="1911" spans="1:19" ht="13.5" customHeight="1" x14ac:dyDescent="0.2">
      <c r="A1911" s="302" t="str">
        <f>IF(B1911="","",ROW()-ROW($A$3)+'Diário 1º PA'!$P$1)</f>
        <v/>
      </c>
      <c r="B1911" s="303"/>
      <c r="C1911" s="304"/>
      <c r="D1911" s="305"/>
      <c r="E1911" s="306"/>
      <c r="F1911" s="307"/>
      <c r="G1911" s="305"/>
      <c r="H1911" s="305"/>
      <c r="I1911" s="306"/>
      <c r="J1911" s="308" t="str">
        <f t="shared" si="7"/>
        <v/>
      </c>
      <c r="K1911" s="308"/>
      <c r="L1911" s="309"/>
      <c r="M1911" s="308"/>
      <c r="N1911" s="303"/>
      <c r="O1911" s="305"/>
      <c r="P1911" s="305"/>
      <c r="Q1911" s="299"/>
      <c r="R1911" s="299"/>
      <c r="S1911" s="299"/>
    </row>
    <row r="1912" spans="1:19" ht="13.5" customHeight="1" x14ac:dyDescent="0.2">
      <c r="A1912" s="302" t="str">
        <f>IF(B1912="","",ROW()-ROW($A$3)+'Diário 1º PA'!$P$1)</f>
        <v/>
      </c>
      <c r="B1912" s="303"/>
      <c r="C1912" s="304"/>
      <c r="D1912" s="305"/>
      <c r="E1912" s="306"/>
      <c r="F1912" s="307"/>
      <c r="G1912" s="305"/>
      <c r="H1912" s="305"/>
      <c r="I1912" s="306"/>
      <c r="J1912" s="308" t="str">
        <f t="shared" si="7"/>
        <v/>
      </c>
      <c r="K1912" s="308"/>
      <c r="L1912" s="309"/>
      <c r="M1912" s="308"/>
      <c r="N1912" s="303"/>
      <c r="O1912" s="305"/>
      <c r="P1912" s="305"/>
      <c r="Q1912" s="299"/>
      <c r="R1912" s="299"/>
      <c r="S1912" s="299"/>
    </row>
    <row r="1913" spans="1:19" ht="13.5" customHeight="1" x14ac:dyDescent="0.2">
      <c r="A1913" s="302" t="str">
        <f>IF(B1913="","",ROW()-ROW($A$3)+'Diário 1º PA'!$P$1)</f>
        <v/>
      </c>
      <c r="B1913" s="303"/>
      <c r="C1913" s="304"/>
      <c r="D1913" s="305"/>
      <c r="E1913" s="306"/>
      <c r="F1913" s="307"/>
      <c r="G1913" s="305"/>
      <c r="H1913" s="305"/>
      <c r="I1913" s="306"/>
      <c r="J1913" s="308" t="str">
        <f t="shared" si="7"/>
        <v/>
      </c>
      <c r="K1913" s="308"/>
      <c r="L1913" s="309"/>
      <c r="M1913" s="308"/>
      <c r="N1913" s="303"/>
      <c r="O1913" s="305"/>
      <c r="P1913" s="305"/>
      <c r="Q1913" s="299"/>
      <c r="R1913" s="299"/>
      <c r="S1913" s="299"/>
    </row>
    <row r="1914" spans="1:19" ht="13.5" customHeight="1" x14ac:dyDescent="0.2">
      <c r="A1914" s="302" t="str">
        <f>IF(B1914="","",ROW()-ROW($A$3)+'Diário 1º PA'!$P$1)</f>
        <v/>
      </c>
      <c r="B1914" s="303"/>
      <c r="C1914" s="304"/>
      <c r="D1914" s="305"/>
      <c r="E1914" s="306"/>
      <c r="F1914" s="307"/>
      <c r="G1914" s="305"/>
      <c r="H1914" s="305"/>
      <c r="I1914" s="306"/>
      <c r="J1914" s="308" t="str">
        <f t="shared" si="7"/>
        <v/>
      </c>
      <c r="K1914" s="308"/>
      <c r="L1914" s="309"/>
      <c r="M1914" s="308"/>
      <c r="N1914" s="303"/>
      <c r="O1914" s="305"/>
      <c r="P1914" s="305"/>
      <c r="Q1914" s="299"/>
      <c r="R1914" s="299"/>
      <c r="S1914" s="299"/>
    </row>
    <row r="1915" spans="1:19" ht="13.5" customHeight="1" x14ac:dyDescent="0.2">
      <c r="A1915" s="302" t="str">
        <f>IF(B1915="","",ROW()-ROW($A$3)+'Diário 1º PA'!$P$1)</f>
        <v/>
      </c>
      <c r="B1915" s="303"/>
      <c r="C1915" s="304"/>
      <c r="D1915" s="305"/>
      <c r="E1915" s="306"/>
      <c r="F1915" s="307"/>
      <c r="G1915" s="305"/>
      <c r="H1915" s="305"/>
      <c r="I1915" s="306"/>
      <c r="J1915" s="308" t="str">
        <f t="shared" si="7"/>
        <v/>
      </c>
      <c r="K1915" s="308"/>
      <c r="L1915" s="309"/>
      <c r="M1915" s="308"/>
      <c r="N1915" s="303"/>
      <c r="O1915" s="305"/>
      <c r="P1915" s="305"/>
      <c r="Q1915" s="299"/>
      <c r="R1915" s="299"/>
      <c r="S1915" s="299"/>
    </row>
    <row r="1916" spans="1:19" ht="13.5" customHeight="1" x14ac:dyDescent="0.2">
      <c r="A1916" s="302" t="str">
        <f>IF(B1916="","",ROW()-ROW($A$3)+'Diário 1º PA'!$P$1)</f>
        <v/>
      </c>
      <c r="B1916" s="303"/>
      <c r="C1916" s="304"/>
      <c r="D1916" s="305"/>
      <c r="E1916" s="306"/>
      <c r="F1916" s="307"/>
      <c r="G1916" s="305"/>
      <c r="H1916" s="305"/>
      <c r="I1916" s="306"/>
      <c r="J1916" s="308" t="str">
        <f t="shared" si="7"/>
        <v/>
      </c>
      <c r="K1916" s="308"/>
      <c r="L1916" s="309"/>
      <c r="M1916" s="308"/>
      <c r="N1916" s="303"/>
      <c r="O1916" s="305"/>
      <c r="P1916" s="305"/>
      <c r="Q1916" s="299"/>
      <c r="R1916" s="299"/>
      <c r="S1916" s="299"/>
    </row>
    <row r="1917" spans="1:19" ht="13.5" customHeight="1" x14ac:dyDescent="0.2">
      <c r="A1917" s="302" t="str">
        <f>IF(B1917="","",ROW()-ROW($A$3)+'Diário 1º PA'!$P$1)</f>
        <v/>
      </c>
      <c r="B1917" s="303"/>
      <c r="C1917" s="304"/>
      <c r="D1917" s="305"/>
      <c r="E1917" s="306"/>
      <c r="F1917" s="307"/>
      <c r="G1917" s="305"/>
      <c r="H1917" s="305"/>
      <c r="I1917" s="306"/>
      <c r="J1917" s="308" t="str">
        <f t="shared" si="7"/>
        <v/>
      </c>
      <c r="K1917" s="308"/>
      <c r="L1917" s="309"/>
      <c r="M1917" s="308"/>
      <c r="N1917" s="303"/>
      <c r="O1917" s="305"/>
      <c r="P1917" s="305"/>
      <c r="Q1917" s="299"/>
      <c r="R1917" s="299"/>
      <c r="S1917" s="299"/>
    </row>
    <row r="1918" spans="1:19" ht="13.5" customHeight="1" x14ac:dyDescent="0.2">
      <c r="A1918" s="302" t="str">
        <f>IF(B1918="","",ROW()-ROW($A$3)+'Diário 1º PA'!$P$1)</f>
        <v/>
      </c>
      <c r="B1918" s="303"/>
      <c r="C1918" s="304"/>
      <c r="D1918" s="305"/>
      <c r="E1918" s="306"/>
      <c r="F1918" s="307"/>
      <c r="G1918" s="305"/>
      <c r="H1918" s="305"/>
      <c r="I1918" s="306"/>
      <c r="J1918" s="308" t="str">
        <f t="shared" si="7"/>
        <v/>
      </c>
      <c r="K1918" s="308"/>
      <c r="L1918" s="309"/>
      <c r="M1918" s="308"/>
      <c r="N1918" s="303"/>
      <c r="O1918" s="305"/>
      <c r="P1918" s="305"/>
      <c r="Q1918" s="299"/>
      <c r="R1918" s="299"/>
      <c r="S1918" s="299"/>
    </row>
    <row r="1919" spans="1:19" ht="13.5" customHeight="1" x14ac:dyDescent="0.2">
      <c r="A1919" s="302" t="str">
        <f>IF(B1919="","",ROW()-ROW($A$3)+'Diário 1º PA'!$P$1)</f>
        <v/>
      </c>
      <c r="B1919" s="303"/>
      <c r="C1919" s="304"/>
      <c r="D1919" s="305"/>
      <c r="E1919" s="306"/>
      <c r="F1919" s="307"/>
      <c r="G1919" s="305"/>
      <c r="H1919" s="305"/>
      <c r="I1919" s="306"/>
      <c r="J1919" s="308" t="str">
        <f t="shared" si="7"/>
        <v/>
      </c>
      <c r="K1919" s="308"/>
      <c r="L1919" s="309"/>
      <c r="M1919" s="308"/>
      <c r="N1919" s="303"/>
      <c r="O1919" s="305"/>
      <c r="P1919" s="305"/>
      <c r="Q1919" s="299"/>
      <c r="R1919" s="299"/>
      <c r="S1919" s="299"/>
    </row>
    <row r="1920" spans="1:19" ht="13.5" customHeight="1" x14ac:dyDescent="0.2">
      <c r="A1920" s="302" t="str">
        <f>IF(B1920="","",ROW()-ROW($A$3)+'Diário 1º PA'!$P$1)</f>
        <v/>
      </c>
      <c r="B1920" s="303"/>
      <c r="C1920" s="304"/>
      <c r="D1920" s="305"/>
      <c r="E1920" s="306"/>
      <c r="F1920" s="307"/>
      <c r="G1920" s="305"/>
      <c r="H1920" s="305"/>
      <c r="I1920" s="306"/>
      <c r="J1920" s="308" t="str">
        <f t="shared" si="7"/>
        <v/>
      </c>
      <c r="K1920" s="308"/>
      <c r="L1920" s="309"/>
      <c r="M1920" s="308"/>
      <c r="N1920" s="303"/>
      <c r="O1920" s="305"/>
      <c r="P1920" s="305"/>
      <c r="Q1920" s="299"/>
      <c r="R1920" s="299"/>
      <c r="S1920" s="299"/>
    </row>
    <row r="1921" spans="1:19" ht="13.5" customHeight="1" x14ac:dyDescent="0.2">
      <c r="A1921" s="302" t="str">
        <f>IF(B1921="","",ROW()-ROW($A$3)+'Diário 1º PA'!$P$1)</f>
        <v/>
      </c>
      <c r="B1921" s="303"/>
      <c r="C1921" s="304"/>
      <c r="D1921" s="305"/>
      <c r="E1921" s="306"/>
      <c r="F1921" s="307"/>
      <c r="G1921" s="305"/>
      <c r="H1921" s="305"/>
      <c r="I1921" s="306"/>
      <c r="J1921" s="308" t="str">
        <f t="shared" si="7"/>
        <v/>
      </c>
      <c r="K1921" s="308"/>
      <c r="L1921" s="309"/>
      <c r="M1921" s="308"/>
      <c r="N1921" s="303"/>
      <c r="O1921" s="305"/>
      <c r="P1921" s="305"/>
      <c r="Q1921" s="299"/>
      <c r="R1921" s="299"/>
      <c r="S1921" s="299"/>
    </row>
    <row r="1922" spans="1:19" ht="13.5" customHeight="1" x14ac:dyDescent="0.2">
      <c r="A1922" s="302" t="str">
        <f>IF(B1922="","",ROW()-ROW($A$3)+'Diário 1º PA'!$P$1)</f>
        <v/>
      </c>
      <c r="B1922" s="303"/>
      <c r="C1922" s="304"/>
      <c r="D1922" s="305"/>
      <c r="E1922" s="306"/>
      <c r="F1922" s="307"/>
      <c r="G1922" s="305"/>
      <c r="H1922" s="305"/>
      <c r="I1922" s="306"/>
      <c r="J1922" s="308" t="str">
        <f t="shared" si="7"/>
        <v/>
      </c>
      <c r="K1922" s="308"/>
      <c r="L1922" s="309"/>
      <c r="M1922" s="308"/>
      <c r="N1922" s="303"/>
      <c r="O1922" s="305"/>
      <c r="P1922" s="305"/>
      <c r="Q1922" s="299"/>
      <c r="R1922" s="299"/>
      <c r="S1922" s="299"/>
    </row>
    <row r="1923" spans="1:19" ht="13.5" customHeight="1" x14ac:dyDescent="0.2">
      <c r="A1923" s="302" t="str">
        <f>IF(B1923="","",ROW()-ROW($A$3)+'Diário 1º PA'!$P$1)</f>
        <v/>
      </c>
      <c r="B1923" s="303"/>
      <c r="C1923" s="304"/>
      <c r="D1923" s="305"/>
      <c r="E1923" s="306"/>
      <c r="F1923" s="307"/>
      <c r="G1923" s="305"/>
      <c r="H1923" s="305"/>
      <c r="I1923" s="306"/>
      <c r="J1923" s="308" t="str">
        <f t="shared" si="7"/>
        <v/>
      </c>
      <c r="K1923" s="308"/>
      <c r="L1923" s="309"/>
      <c r="M1923" s="308"/>
      <c r="N1923" s="303"/>
      <c r="O1923" s="305"/>
      <c r="P1923" s="305"/>
      <c r="Q1923" s="299"/>
      <c r="R1923" s="299"/>
      <c r="S1923" s="299"/>
    </row>
    <row r="1924" spans="1:19" ht="13.5" customHeight="1" x14ac:dyDescent="0.2">
      <c r="A1924" s="302" t="str">
        <f>IF(B1924="","",ROW()-ROW($A$3)+'Diário 1º PA'!$P$1)</f>
        <v/>
      </c>
      <c r="B1924" s="303"/>
      <c r="C1924" s="304"/>
      <c r="D1924" s="305"/>
      <c r="E1924" s="306"/>
      <c r="F1924" s="307"/>
      <c r="G1924" s="305"/>
      <c r="H1924" s="305"/>
      <c r="I1924" s="306"/>
      <c r="J1924" s="308" t="str">
        <f t="shared" si="7"/>
        <v/>
      </c>
      <c r="K1924" s="308"/>
      <c r="L1924" s="309"/>
      <c r="M1924" s="308"/>
      <c r="N1924" s="303"/>
      <c r="O1924" s="305"/>
      <c r="P1924" s="305"/>
      <c r="Q1924" s="299"/>
      <c r="R1924" s="299"/>
      <c r="S1924" s="299"/>
    </row>
    <row r="1925" spans="1:19" ht="13.5" customHeight="1" x14ac:dyDescent="0.2">
      <c r="A1925" s="302" t="str">
        <f>IF(B1925="","",ROW()-ROW($A$3)+'Diário 1º PA'!$P$1)</f>
        <v/>
      </c>
      <c r="B1925" s="303"/>
      <c r="C1925" s="304"/>
      <c r="D1925" s="305"/>
      <c r="E1925" s="306"/>
      <c r="F1925" s="307"/>
      <c r="G1925" s="305"/>
      <c r="H1925" s="305"/>
      <c r="I1925" s="306"/>
      <c r="J1925" s="308" t="str">
        <f t="shared" si="7"/>
        <v/>
      </c>
      <c r="K1925" s="308"/>
      <c r="L1925" s="309"/>
      <c r="M1925" s="308"/>
      <c r="N1925" s="303"/>
      <c r="O1925" s="305"/>
      <c r="P1925" s="305"/>
      <c r="Q1925" s="299"/>
      <c r="R1925" s="299"/>
      <c r="S1925" s="299"/>
    </row>
    <row r="1926" spans="1:19" ht="13.5" customHeight="1" x14ac:dyDescent="0.2">
      <c r="A1926" s="302" t="str">
        <f>IF(B1926="","",ROW()-ROW($A$3)+'Diário 1º PA'!$P$1)</f>
        <v/>
      </c>
      <c r="B1926" s="303"/>
      <c r="C1926" s="304"/>
      <c r="D1926" s="305"/>
      <c r="E1926" s="306"/>
      <c r="F1926" s="307"/>
      <c r="G1926" s="305"/>
      <c r="H1926" s="305"/>
      <c r="I1926" s="306"/>
      <c r="J1926" s="308" t="str">
        <f t="shared" si="7"/>
        <v/>
      </c>
      <c r="K1926" s="308"/>
      <c r="L1926" s="309"/>
      <c r="M1926" s="308"/>
      <c r="N1926" s="303"/>
      <c r="O1926" s="305"/>
      <c r="P1926" s="305"/>
      <c r="Q1926" s="299"/>
      <c r="R1926" s="299"/>
      <c r="S1926" s="299"/>
    </row>
    <row r="1927" spans="1:19" ht="13.5" customHeight="1" x14ac:dyDescent="0.2">
      <c r="A1927" s="302" t="str">
        <f>IF(B1927="","",ROW()-ROW($A$3)+'Diário 1º PA'!$P$1)</f>
        <v/>
      </c>
      <c r="B1927" s="303"/>
      <c r="C1927" s="304"/>
      <c r="D1927" s="305"/>
      <c r="E1927" s="306"/>
      <c r="F1927" s="307"/>
      <c r="G1927" s="305"/>
      <c r="H1927" s="305"/>
      <c r="I1927" s="306"/>
      <c r="J1927" s="308" t="str">
        <f t="shared" si="7"/>
        <v/>
      </c>
      <c r="K1927" s="308"/>
      <c r="L1927" s="309"/>
      <c r="M1927" s="308"/>
      <c r="N1927" s="303"/>
      <c r="O1927" s="305"/>
      <c r="P1927" s="305"/>
      <c r="Q1927" s="299"/>
      <c r="R1927" s="299"/>
      <c r="S1927" s="299"/>
    </row>
    <row r="1928" spans="1:19" ht="13.5" customHeight="1" x14ac:dyDescent="0.2">
      <c r="A1928" s="302" t="str">
        <f>IF(B1928="","",ROW()-ROW($A$3)+'Diário 1º PA'!$P$1)</f>
        <v/>
      </c>
      <c r="B1928" s="303"/>
      <c r="C1928" s="304"/>
      <c r="D1928" s="305"/>
      <c r="E1928" s="306"/>
      <c r="F1928" s="307"/>
      <c r="G1928" s="305"/>
      <c r="H1928" s="305"/>
      <c r="I1928" s="306"/>
      <c r="J1928" s="308" t="str">
        <f t="shared" si="7"/>
        <v/>
      </c>
      <c r="K1928" s="308"/>
      <c r="L1928" s="309"/>
      <c r="M1928" s="308"/>
      <c r="N1928" s="303"/>
      <c r="O1928" s="305"/>
      <c r="P1928" s="305"/>
      <c r="Q1928" s="299"/>
      <c r="R1928" s="299"/>
      <c r="S1928" s="299"/>
    </row>
    <row r="1929" spans="1:19" ht="13.5" customHeight="1" x14ac:dyDescent="0.2">
      <c r="A1929" s="302" t="str">
        <f>IF(B1929="","",ROW()-ROW($A$3)+'Diário 1º PA'!$P$1)</f>
        <v/>
      </c>
      <c r="B1929" s="303"/>
      <c r="C1929" s="304"/>
      <c r="D1929" s="305"/>
      <c r="E1929" s="306"/>
      <c r="F1929" s="307"/>
      <c r="G1929" s="305"/>
      <c r="H1929" s="305"/>
      <c r="I1929" s="306"/>
      <c r="J1929" s="308" t="str">
        <f t="shared" si="7"/>
        <v/>
      </c>
      <c r="K1929" s="308"/>
      <c r="L1929" s="309"/>
      <c r="M1929" s="308"/>
      <c r="N1929" s="303"/>
      <c r="O1929" s="305"/>
      <c r="P1929" s="305"/>
      <c r="Q1929" s="299"/>
      <c r="R1929" s="299"/>
      <c r="S1929" s="299"/>
    </row>
    <row r="1930" spans="1:19" ht="13.5" customHeight="1" x14ac:dyDescent="0.2">
      <c r="A1930" s="302" t="str">
        <f>IF(B1930="","",ROW()-ROW($A$3)+'Diário 1º PA'!$P$1)</f>
        <v/>
      </c>
      <c r="B1930" s="303"/>
      <c r="C1930" s="304"/>
      <c r="D1930" s="305"/>
      <c r="E1930" s="306"/>
      <c r="F1930" s="307"/>
      <c r="G1930" s="305"/>
      <c r="H1930" s="305"/>
      <c r="I1930" s="306"/>
      <c r="J1930" s="308" t="str">
        <f t="shared" si="7"/>
        <v/>
      </c>
      <c r="K1930" s="308"/>
      <c r="L1930" s="309"/>
      <c r="M1930" s="308"/>
      <c r="N1930" s="303"/>
      <c r="O1930" s="305"/>
      <c r="P1930" s="305"/>
      <c r="Q1930" s="299"/>
      <c r="R1930" s="299"/>
      <c r="S1930" s="299"/>
    </row>
    <row r="1931" spans="1:19" ht="13.5" customHeight="1" x14ac:dyDescent="0.2">
      <c r="A1931" s="302" t="str">
        <f>IF(B1931="","",ROW()-ROW($A$3)+'Diário 1º PA'!$P$1)</f>
        <v/>
      </c>
      <c r="B1931" s="303"/>
      <c r="C1931" s="304"/>
      <c r="D1931" s="305"/>
      <c r="E1931" s="306"/>
      <c r="F1931" s="307"/>
      <c r="G1931" s="305"/>
      <c r="H1931" s="305"/>
      <c r="I1931" s="306"/>
      <c r="J1931" s="308" t="str">
        <f t="shared" si="7"/>
        <v/>
      </c>
      <c r="K1931" s="308"/>
      <c r="L1931" s="309"/>
      <c r="M1931" s="308"/>
      <c r="N1931" s="303"/>
      <c r="O1931" s="305"/>
      <c r="P1931" s="305"/>
      <c r="Q1931" s="299"/>
      <c r="R1931" s="299"/>
      <c r="S1931" s="299"/>
    </row>
    <row r="1932" spans="1:19" ht="13.5" customHeight="1" x14ac:dyDescent="0.2">
      <c r="A1932" s="302" t="str">
        <f>IF(B1932="","",ROW()-ROW($A$3)+'Diário 1º PA'!$P$1)</f>
        <v/>
      </c>
      <c r="B1932" s="303"/>
      <c r="C1932" s="304"/>
      <c r="D1932" s="305"/>
      <c r="E1932" s="306"/>
      <c r="F1932" s="307"/>
      <c r="G1932" s="305"/>
      <c r="H1932" s="305"/>
      <c r="I1932" s="306"/>
      <c r="J1932" s="308" t="str">
        <f t="shared" si="7"/>
        <v/>
      </c>
      <c r="K1932" s="308"/>
      <c r="L1932" s="309"/>
      <c r="M1932" s="308"/>
      <c r="N1932" s="303"/>
      <c r="O1932" s="305"/>
      <c r="P1932" s="305"/>
      <c r="Q1932" s="299"/>
      <c r="R1932" s="299"/>
      <c r="S1932" s="299"/>
    </row>
    <row r="1933" spans="1:19" ht="13.5" customHeight="1" x14ac:dyDescent="0.2">
      <c r="A1933" s="302" t="str">
        <f>IF(B1933="","",ROW()-ROW($A$3)+'Diário 1º PA'!$P$1)</f>
        <v/>
      </c>
      <c r="B1933" s="303"/>
      <c r="C1933" s="304"/>
      <c r="D1933" s="305"/>
      <c r="E1933" s="306"/>
      <c r="F1933" s="307"/>
      <c r="G1933" s="305"/>
      <c r="H1933" s="305"/>
      <c r="I1933" s="306"/>
      <c r="J1933" s="308" t="str">
        <f t="shared" si="7"/>
        <v/>
      </c>
      <c r="K1933" s="308"/>
      <c r="L1933" s="309"/>
      <c r="M1933" s="308"/>
      <c r="N1933" s="303"/>
      <c r="O1933" s="305"/>
      <c r="P1933" s="305"/>
      <c r="Q1933" s="299"/>
      <c r="R1933" s="299"/>
      <c r="S1933" s="299"/>
    </row>
    <row r="1934" spans="1:19" ht="13.5" customHeight="1" x14ac:dyDescent="0.2">
      <c r="A1934" s="302" t="str">
        <f>IF(B1934="","",ROW()-ROW($A$3)+'Diário 1º PA'!$P$1)</f>
        <v/>
      </c>
      <c r="B1934" s="303"/>
      <c r="C1934" s="304"/>
      <c r="D1934" s="305"/>
      <c r="E1934" s="306"/>
      <c r="F1934" s="307"/>
      <c r="G1934" s="305"/>
      <c r="H1934" s="305"/>
      <c r="I1934" s="306"/>
      <c r="J1934" s="308" t="str">
        <f t="shared" si="7"/>
        <v/>
      </c>
      <c r="K1934" s="308"/>
      <c r="L1934" s="309"/>
      <c r="M1934" s="308"/>
      <c r="N1934" s="303"/>
      <c r="O1934" s="305"/>
      <c r="P1934" s="305"/>
      <c r="Q1934" s="299"/>
      <c r="R1934" s="299"/>
      <c r="S1934" s="299"/>
    </row>
    <row r="1935" spans="1:19" ht="13.5" customHeight="1" x14ac:dyDescent="0.2">
      <c r="A1935" s="302" t="str">
        <f>IF(B1935="","",ROW()-ROW($A$3)+'Diário 1º PA'!$P$1)</f>
        <v/>
      </c>
      <c r="B1935" s="303"/>
      <c r="C1935" s="304"/>
      <c r="D1935" s="305"/>
      <c r="E1935" s="306"/>
      <c r="F1935" s="307"/>
      <c r="G1935" s="305"/>
      <c r="H1935" s="305"/>
      <c r="I1935" s="306"/>
      <c r="J1935" s="308" t="str">
        <f t="shared" si="7"/>
        <v/>
      </c>
      <c r="K1935" s="308"/>
      <c r="L1935" s="309"/>
      <c r="M1935" s="308"/>
      <c r="N1935" s="303"/>
      <c r="O1935" s="305"/>
      <c r="P1935" s="305"/>
      <c r="Q1935" s="299"/>
      <c r="R1935" s="299"/>
      <c r="S1935" s="299"/>
    </row>
    <row r="1936" spans="1:19" ht="13.5" customHeight="1" x14ac:dyDescent="0.2">
      <c r="A1936" s="302" t="str">
        <f>IF(B1936="","",ROW()-ROW($A$3)+'Diário 1º PA'!$P$1)</f>
        <v/>
      </c>
      <c r="B1936" s="303"/>
      <c r="C1936" s="304"/>
      <c r="D1936" s="305"/>
      <c r="E1936" s="306"/>
      <c r="F1936" s="307"/>
      <c r="G1936" s="305"/>
      <c r="H1936" s="305"/>
      <c r="I1936" s="306"/>
      <c r="J1936" s="308" t="str">
        <f t="shared" si="7"/>
        <v/>
      </c>
      <c r="K1936" s="308"/>
      <c r="L1936" s="309"/>
      <c r="M1936" s="308"/>
      <c r="N1936" s="303"/>
      <c r="O1936" s="305"/>
      <c r="P1936" s="305"/>
      <c r="Q1936" s="299"/>
      <c r="R1936" s="299"/>
      <c r="S1936" s="299"/>
    </row>
    <row r="1937" spans="1:19" ht="13.5" customHeight="1" x14ac:dyDescent="0.2">
      <c r="A1937" s="302" t="str">
        <f>IF(B1937="","",ROW()-ROW($A$3)+'Diário 1º PA'!$P$1)</f>
        <v/>
      </c>
      <c r="B1937" s="303"/>
      <c r="C1937" s="304"/>
      <c r="D1937" s="305"/>
      <c r="E1937" s="306"/>
      <c r="F1937" s="307"/>
      <c r="G1937" s="305"/>
      <c r="H1937" s="305"/>
      <c r="I1937" s="306"/>
      <c r="J1937" s="308" t="str">
        <f t="shared" si="7"/>
        <v/>
      </c>
      <c r="K1937" s="308"/>
      <c r="L1937" s="309"/>
      <c r="M1937" s="308"/>
      <c r="N1937" s="303"/>
      <c r="O1937" s="305"/>
      <c r="P1937" s="305"/>
      <c r="Q1937" s="299"/>
      <c r="R1937" s="299"/>
      <c r="S1937" s="299"/>
    </row>
    <row r="1938" spans="1:19" ht="13.5" customHeight="1" x14ac:dyDescent="0.2">
      <c r="A1938" s="302" t="str">
        <f>IF(B1938="","",ROW()-ROW($A$3)+'Diário 1º PA'!$P$1)</f>
        <v/>
      </c>
      <c r="B1938" s="303"/>
      <c r="C1938" s="304"/>
      <c r="D1938" s="305"/>
      <c r="E1938" s="306"/>
      <c r="F1938" s="307"/>
      <c r="G1938" s="305"/>
      <c r="H1938" s="305"/>
      <c r="I1938" s="306"/>
      <c r="J1938" s="308" t="str">
        <f t="shared" si="7"/>
        <v/>
      </c>
      <c r="K1938" s="308"/>
      <c r="L1938" s="309"/>
      <c r="M1938" s="308"/>
      <c r="N1938" s="303"/>
      <c r="O1938" s="305"/>
      <c r="P1938" s="305"/>
      <c r="Q1938" s="299"/>
      <c r="R1938" s="299"/>
      <c r="S1938" s="299"/>
    </row>
    <row r="1939" spans="1:19" ht="13.5" customHeight="1" x14ac:dyDescent="0.2">
      <c r="A1939" s="302" t="str">
        <f>IF(B1939="","",ROW()-ROW($A$3)+'Diário 1º PA'!$P$1)</f>
        <v/>
      </c>
      <c r="B1939" s="303"/>
      <c r="C1939" s="304"/>
      <c r="D1939" s="305"/>
      <c r="E1939" s="306"/>
      <c r="F1939" s="307"/>
      <c r="G1939" s="305"/>
      <c r="H1939" s="305"/>
      <c r="I1939" s="306"/>
      <c r="J1939" s="308" t="str">
        <f t="shared" si="7"/>
        <v/>
      </c>
      <c r="K1939" s="308"/>
      <c r="L1939" s="309"/>
      <c r="M1939" s="308"/>
      <c r="N1939" s="303"/>
      <c r="O1939" s="305"/>
      <c r="P1939" s="305"/>
      <c r="Q1939" s="299"/>
      <c r="R1939" s="299"/>
      <c r="S1939" s="299"/>
    </row>
    <row r="1940" spans="1:19" ht="13.5" customHeight="1" x14ac:dyDescent="0.2">
      <c r="A1940" s="302" t="str">
        <f>IF(B1940="","",ROW()-ROW($A$3)+'Diário 1º PA'!$P$1)</f>
        <v/>
      </c>
      <c r="B1940" s="303"/>
      <c r="C1940" s="304"/>
      <c r="D1940" s="305"/>
      <c r="E1940" s="306"/>
      <c r="F1940" s="307"/>
      <c r="G1940" s="305"/>
      <c r="H1940" s="305"/>
      <c r="I1940" s="306"/>
      <c r="J1940" s="308" t="str">
        <f t="shared" si="7"/>
        <v/>
      </c>
      <c r="K1940" s="308"/>
      <c r="L1940" s="309"/>
      <c r="M1940" s="308"/>
      <c r="N1940" s="303"/>
      <c r="O1940" s="305"/>
      <c r="P1940" s="305"/>
      <c r="Q1940" s="299"/>
      <c r="R1940" s="299"/>
      <c r="S1940" s="299"/>
    </row>
    <row r="1941" spans="1:19" ht="13.5" customHeight="1" x14ac:dyDescent="0.2">
      <c r="A1941" s="302" t="str">
        <f>IF(B1941="","",ROW()-ROW($A$3)+'Diário 1º PA'!$P$1)</f>
        <v/>
      </c>
      <c r="B1941" s="303"/>
      <c r="C1941" s="304"/>
      <c r="D1941" s="305"/>
      <c r="E1941" s="306"/>
      <c r="F1941" s="307"/>
      <c r="G1941" s="305"/>
      <c r="H1941" s="305"/>
      <c r="I1941" s="306"/>
      <c r="J1941" s="308" t="str">
        <f t="shared" si="7"/>
        <v/>
      </c>
      <c r="K1941" s="308"/>
      <c r="L1941" s="309"/>
      <c r="M1941" s="308"/>
      <c r="N1941" s="303"/>
      <c r="O1941" s="305"/>
      <c r="P1941" s="305"/>
      <c r="Q1941" s="299"/>
      <c r="R1941" s="299"/>
      <c r="S1941" s="299"/>
    </row>
    <row r="1942" spans="1:19" ht="13.5" customHeight="1" x14ac:dyDescent="0.2">
      <c r="A1942" s="302" t="str">
        <f>IF(B1942="","",ROW()-ROW($A$3)+'Diário 1º PA'!$P$1)</f>
        <v/>
      </c>
      <c r="B1942" s="303"/>
      <c r="C1942" s="304"/>
      <c r="D1942" s="305"/>
      <c r="E1942" s="306"/>
      <c r="F1942" s="307"/>
      <c r="G1942" s="305"/>
      <c r="H1942" s="305"/>
      <c r="I1942" s="306"/>
      <c r="J1942" s="308" t="str">
        <f t="shared" si="7"/>
        <v/>
      </c>
      <c r="K1942" s="308"/>
      <c r="L1942" s="309"/>
      <c r="M1942" s="308"/>
      <c r="N1942" s="303"/>
      <c r="O1942" s="305"/>
      <c r="P1942" s="305"/>
      <c r="Q1942" s="299"/>
      <c r="R1942" s="299"/>
      <c r="S1942" s="299"/>
    </row>
    <row r="1943" spans="1:19" ht="13.5" customHeight="1" x14ac:dyDescent="0.2">
      <c r="A1943" s="302" t="str">
        <f>IF(B1943="","",ROW()-ROW($A$3)+'Diário 1º PA'!$P$1)</f>
        <v/>
      </c>
      <c r="B1943" s="303"/>
      <c r="C1943" s="304"/>
      <c r="D1943" s="305"/>
      <c r="E1943" s="306"/>
      <c r="F1943" s="307"/>
      <c r="G1943" s="305"/>
      <c r="H1943" s="305"/>
      <c r="I1943" s="306"/>
      <c r="J1943" s="308" t="str">
        <f t="shared" si="7"/>
        <v/>
      </c>
      <c r="K1943" s="308"/>
      <c r="L1943" s="309"/>
      <c r="M1943" s="308"/>
      <c r="N1943" s="303"/>
      <c r="O1943" s="305"/>
      <c r="P1943" s="305"/>
      <c r="Q1943" s="299"/>
      <c r="R1943" s="299"/>
      <c r="S1943" s="299"/>
    </row>
    <row r="1944" spans="1:19" ht="13.5" customHeight="1" x14ac:dyDescent="0.2">
      <c r="A1944" s="302" t="str">
        <f>IF(B1944="","",ROW()-ROW($A$3)+'Diário 1º PA'!$P$1)</f>
        <v/>
      </c>
      <c r="B1944" s="303"/>
      <c r="C1944" s="304"/>
      <c r="D1944" s="305"/>
      <c r="E1944" s="306"/>
      <c r="F1944" s="307"/>
      <c r="G1944" s="305"/>
      <c r="H1944" s="305"/>
      <c r="I1944" s="306"/>
      <c r="J1944" s="308" t="str">
        <f t="shared" si="7"/>
        <v/>
      </c>
      <c r="K1944" s="308"/>
      <c r="L1944" s="309"/>
      <c r="M1944" s="308"/>
      <c r="N1944" s="303"/>
      <c r="O1944" s="305"/>
      <c r="P1944" s="305"/>
      <c r="Q1944" s="299"/>
      <c r="R1944" s="299"/>
      <c r="S1944" s="299"/>
    </row>
    <row r="1945" spans="1:19" ht="13.5" customHeight="1" x14ac:dyDescent="0.2">
      <c r="A1945" s="302" t="str">
        <f>IF(B1945="","",ROW()-ROW($A$3)+'Diário 1º PA'!$P$1)</f>
        <v/>
      </c>
      <c r="B1945" s="303"/>
      <c r="C1945" s="304"/>
      <c r="D1945" s="305"/>
      <c r="E1945" s="306"/>
      <c r="F1945" s="307"/>
      <c r="G1945" s="305"/>
      <c r="H1945" s="305"/>
      <c r="I1945" s="306"/>
      <c r="J1945" s="308" t="str">
        <f t="shared" si="7"/>
        <v/>
      </c>
      <c r="K1945" s="308"/>
      <c r="L1945" s="309"/>
      <c r="M1945" s="308"/>
      <c r="N1945" s="303"/>
      <c r="O1945" s="305"/>
      <c r="P1945" s="305"/>
      <c r="Q1945" s="299"/>
      <c r="R1945" s="299"/>
      <c r="S1945" s="299"/>
    </row>
    <row r="1946" spans="1:19" ht="13.5" customHeight="1" x14ac:dyDescent="0.2">
      <c r="A1946" s="302" t="str">
        <f>IF(B1946="","",ROW()-ROW($A$3)+'Diário 1º PA'!$P$1)</f>
        <v/>
      </c>
      <c r="B1946" s="303"/>
      <c r="C1946" s="304"/>
      <c r="D1946" s="305"/>
      <c r="E1946" s="306"/>
      <c r="F1946" s="307"/>
      <c r="G1946" s="305"/>
      <c r="H1946" s="305"/>
      <c r="I1946" s="306"/>
      <c r="J1946" s="308" t="str">
        <f t="shared" si="7"/>
        <v/>
      </c>
      <c r="K1946" s="308"/>
      <c r="L1946" s="309"/>
      <c r="M1946" s="308"/>
      <c r="N1946" s="303"/>
      <c r="O1946" s="305"/>
      <c r="P1946" s="305"/>
      <c r="Q1946" s="299"/>
      <c r="R1946" s="299"/>
      <c r="S1946" s="299"/>
    </row>
    <row r="1947" spans="1:19" ht="13.5" customHeight="1" x14ac:dyDescent="0.2">
      <c r="A1947" s="302" t="str">
        <f>IF(B1947="","",ROW()-ROW($A$3)+'Diário 1º PA'!$P$1)</f>
        <v/>
      </c>
      <c r="B1947" s="303"/>
      <c r="C1947" s="304"/>
      <c r="D1947" s="305"/>
      <c r="E1947" s="306"/>
      <c r="F1947" s="307"/>
      <c r="G1947" s="305"/>
      <c r="H1947" s="305"/>
      <c r="I1947" s="306"/>
      <c r="J1947" s="308" t="str">
        <f t="shared" si="7"/>
        <v/>
      </c>
      <c r="K1947" s="308"/>
      <c r="L1947" s="309"/>
      <c r="M1947" s="308"/>
      <c r="N1947" s="303"/>
      <c r="O1947" s="305"/>
      <c r="P1947" s="305"/>
      <c r="Q1947" s="299"/>
      <c r="R1947" s="299"/>
      <c r="S1947" s="299"/>
    </row>
    <row r="1948" spans="1:19" ht="13.5" customHeight="1" x14ac:dyDescent="0.2">
      <c r="A1948" s="302" t="str">
        <f>IF(B1948="","",ROW()-ROW($A$3)+'Diário 1º PA'!$P$1)</f>
        <v/>
      </c>
      <c r="B1948" s="303"/>
      <c r="C1948" s="304"/>
      <c r="D1948" s="305"/>
      <c r="E1948" s="306"/>
      <c r="F1948" s="307"/>
      <c r="G1948" s="305"/>
      <c r="H1948" s="305"/>
      <c r="I1948" s="306"/>
      <c r="J1948" s="308" t="str">
        <f t="shared" si="7"/>
        <v/>
      </c>
      <c r="K1948" s="308"/>
      <c r="L1948" s="309"/>
      <c r="M1948" s="308"/>
      <c r="N1948" s="303"/>
      <c r="O1948" s="305"/>
      <c r="P1948" s="305"/>
      <c r="Q1948" s="299"/>
      <c r="R1948" s="299"/>
      <c r="S1948" s="299"/>
    </row>
    <row r="1949" spans="1:19" ht="13.5" customHeight="1" x14ac:dyDescent="0.2">
      <c r="A1949" s="302" t="str">
        <f>IF(B1949="","",ROW()-ROW($A$3)+'Diário 1º PA'!$P$1)</f>
        <v/>
      </c>
      <c r="B1949" s="303"/>
      <c r="C1949" s="304"/>
      <c r="D1949" s="305"/>
      <c r="E1949" s="306"/>
      <c r="F1949" s="307"/>
      <c r="G1949" s="305"/>
      <c r="H1949" s="305"/>
      <c r="I1949" s="306"/>
      <c r="J1949" s="308" t="str">
        <f t="shared" si="7"/>
        <v/>
      </c>
      <c r="K1949" s="308"/>
      <c r="L1949" s="309"/>
      <c r="M1949" s="308"/>
      <c r="N1949" s="303"/>
      <c r="O1949" s="305"/>
      <c r="P1949" s="305"/>
      <c r="Q1949" s="299"/>
      <c r="R1949" s="299"/>
      <c r="S1949" s="299"/>
    </row>
    <row r="1950" spans="1:19" ht="13.5" customHeight="1" x14ac:dyDescent="0.2">
      <c r="A1950" s="302" t="str">
        <f>IF(B1950="","",ROW()-ROW($A$3)+'Diário 1º PA'!$P$1)</f>
        <v/>
      </c>
      <c r="B1950" s="303"/>
      <c r="C1950" s="304"/>
      <c r="D1950" s="305"/>
      <c r="E1950" s="306"/>
      <c r="F1950" s="307"/>
      <c r="G1950" s="305"/>
      <c r="H1950" s="305"/>
      <c r="I1950" s="306"/>
      <c r="J1950" s="308" t="str">
        <f t="shared" si="7"/>
        <v/>
      </c>
      <c r="K1950" s="308"/>
      <c r="L1950" s="309"/>
      <c r="M1950" s="308"/>
      <c r="N1950" s="303"/>
      <c r="O1950" s="305"/>
      <c r="P1950" s="305"/>
      <c r="Q1950" s="299"/>
      <c r="R1950" s="299"/>
      <c r="S1950" s="299"/>
    </row>
    <row r="1951" spans="1:19" ht="13.5" customHeight="1" x14ac:dyDescent="0.2">
      <c r="A1951" s="302" t="str">
        <f>IF(B1951="","",ROW()-ROW($A$3)+'Diário 1º PA'!$P$1)</f>
        <v/>
      </c>
      <c r="B1951" s="303"/>
      <c r="C1951" s="304"/>
      <c r="D1951" s="305"/>
      <c r="E1951" s="306"/>
      <c r="F1951" s="307"/>
      <c r="G1951" s="305"/>
      <c r="H1951" s="305"/>
      <c r="I1951" s="306"/>
      <c r="J1951" s="308" t="str">
        <f t="shared" si="7"/>
        <v/>
      </c>
      <c r="K1951" s="308"/>
      <c r="L1951" s="309"/>
      <c r="M1951" s="308"/>
      <c r="N1951" s="303"/>
      <c r="O1951" s="305"/>
      <c r="P1951" s="305"/>
      <c r="Q1951" s="299"/>
      <c r="R1951" s="299"/>
      <c r="S1951" s="299"/>
    </row>
    <row r="1952" spans="1:19" ht="13.5" customHeight="1" x14ac:dyDescent="0.2">
      <c r="A1952" s="302" t="str">
        <f>IF(B1952="","",ROW()-ROW($A$3)+'Diário 1º PA'!$P$1)</f>
        <v/>
      </c>
      <c r="B1952" s="303"/>
      <c r="C1952" s="304"/>
      <c r="D1952" s="305"/>
      <c r="E1952" s="306"/>
      <c r="F1952" s="307"/>
      <c r="G1952" s="305"/>
      <c r="H1952" s="305"/>
      <c r="I1952" s="306"/>
      <c r="J1952" s="308" t="str">
        <f t="shared" si="7"/>
        <v/>
      </c>
      <c r="K1952" s="308"/>
      <c r="L1952" s="309"/>
      <c r="M1952" s="308"/>
      <c r="N1952" s="303"/>
      <c r="O1952" s="305"/>
      <c r="P1952" s="305"/>
      <c r="Q1952" s="299"/>
      <c r="R1952" s="299"/>
      <c r="S1952" s="299"/>
    </row>
    <row r="1953" spans="1:19" ht="13.5" customHeight="1" x14ac:dyDescent="0.2">
      <c r="A1953" s="302" t="str">
        <f>IF(B1953="","",ROW()-ROW($A$3)+'Diário 1º PA'!$P$1)</f>
        <v/>
      </c>
      <c r="B1953" s="303"/>
      <c r="C1953" s="304"/>
      <c r="D1953" s="305"/>
      <c r="E1953" s="306"/>
      <c r="F1953" s="307"/>
      <c r="G1953" s="305"/>
      <c r="H1953" s="305"/>
      <c r="I1953" s="306"/>
      <c r="J1953" s="308" t="str">
        <f t="shared" si="7"/>
        <v/>
      </c>
      <c r="K1953" s="308"/>
      <c r="L1953" s="309"/>
      <c r="M1953" s="308"/>
      <c r="N1953" s="303"/>
      <c r="O1953" s="305"/>
      <c r="P1953" s="305"/>
      <c r="Q1953" s="299"/>
      <c r="R1953" s="299"/>
      <c r="S1953" s="299"/>
    </row>
    <row r="1954" spans="1:19" ht="13.5" customHeight="1" x14ac:dyDescent="0.2">
      <c r="A1954" s="302" t="str">
        <f>IF(B1954="","",ROW()-ROW($A$3)+'Diário 1º PA'!$P$1)</f>
        <v/>
      </c>
      <c r="B1954" s="303"/>
      <c r="C1954" s="304"/>
      <c r="D1954" s="305"/>
      <c r="E1954" s="306"/>
      <c r="F1954" s="307"/>
      <c r="G1954" s="305"/>
      <c r="H1954" s="305"/>
      <c r="I1954" s="306"/>
      <c r="J1954" s="308" t="str">
        <f t="shared" si="7"/>
        <v/>
      </c>
      <c r="K1954" s="308"/>
      <c r="L1954" s="309"/>
      <c r="M1954" s="308"/>
      <c r="N1954" s="303"/>
      <c r="O1954" s="305"/>
      <c r="P1954" s="305"/>
      <c r="Q1954" s="299"/>
      <c r="R1954" s="299"/>
      <c r="S1954" s="299"/>
    </row>
    <row r="1955" spans="1:19" ht="13.5" customHeight="1" x14ac:dyDescent="0.2">
      <c r="A1955" s="302" t="str">
        <f>IF(B1955="","",ROW()-ROW($A$3)+'Diário 1º PA'!$P$1)</f>
        <v/>
      </c>
      <c r="B1955" s="303"/>
      <c r="C1955" s="304"/>
      <c r="D1955" s="305"/>
      <c r="E1955" s="306"/>
      <c r="F1955" s="307"/>
      <c r="G1955" s="305"/>
      <c r="H1955" s="305"/>
      <c r="I1955" s="306"/>
      <c r="J1955" s="308" t="str">
        <f t="shared" si="7"/>
        <v/>
      </c>
      <c r="K1955" s="308"/>
      <c r="L1955" s="309"/>
      <c r="M1955" s="308"/>
      <c r="N1955" s="303"/>
      <c r="O1955" s="305"/>
      <c r="P1955" s="305"/>
      <c r="Q1955" s="299"/>
      <c r="R1955" s="299"/>
      <c r="S1955" s="299"/>
    </row>
    <row r="1956" spans="1:19" ht="13.5" customHeight="1" x14ac:dyDescent="0.2">
      <c r="A1956" s="302" t="str">
        <f>IF(B1956="","",ROW()-ROW($A$3)+'Diário 1º PA'!$P$1)</f>
        <v/>
      </c>
      <c r="B1956" s="303"/>
      <c r="C1956" s="304"/>
      <c r="D1956" s="305"/>
      <c r="E1956" s="306"/>
      <c r="F1956" s="307"/>
      <c r="G1956" s="305"/>
      <c r="H1956" s="305"/>
      <c r="I1956" s="306"/>
      <c r="J1956" s="308" t="str">
        <f t="shared" si="7"/>
        <v/>
      </c>
      <c r="K1956" s="308"/>
      <c r="L1956" s="309"/>
      <c r="M1956" s="308"/>
      <c r="N1956" s="303"/>
      <c r="O1956" s="305"/>
      <c r="P1956" s="305"/>
      <c r="Q1956" s="299"/>
      <c r="R1956" s="299"/>
      <c r="S1956" s="299"/>
    </row>
    <row r="1957" spans="1:19" ht="13.5" customHeight="1" x14ac:dyDescent="0.2">
      <c r="A1957" s="302" t="str">
        <f>IF(B1957="","",ROW()-ROW($A$3)+'Diário 1º PA'!$P$1)</f>
        <v/>
      </c>
      <c r="B1957" s="303"/>
      <c r="C1957" s="304"/>
      <c r="D1957" s="305"/>
      <c r="E1957" s="306"/>
      <c r="F1957" s="307"/>
      <c r="G1957" s="305"/>
      <c r="H1957" s="305"/>
      <c r="I1957" s="306"/>
      <c r="J1957" s="308" t="str">
        <f t="shared" si="7"/>
        <v/>
      </c>
      <c r="K1957" s="308"/>
      <c r="L1957" s="309"/>
      <c r="M1957" s="308"/>
      <c r="N1957" s="303"/>
      <c r="O1957" s="305"/>
      <c r="P1957" s="305"/>
      <c r="Q1957" s="299"/>
      <c r="R1957" s="299"/>
      <c r="S1957" s="299"/>
    </row>
    <row r="1958" spans="1:19" ht="13.5" customHeight="1" x14ac:dyDescent="0.2">
      <c r="A1958" s="302" t="str">
        <f>IF(B1958="","",ROW()-ROW($A$3)+'Diário 1º PA'!$P$1)</f>
        <v/>
      </c>
      <c r="B1958" s="303"/>
      <c r="C1958" s="304"/>
      <c r="D1958" s="305"/>
      <c r="E1958" s="306"/>
      <c r="F1958" s="307"/>
      <c r="G1958" s="305"/>
      <c r="H1958" s="305"/>
      <c r="I1958" s="306"/>
      <c r="J1958" s="308" t="str">
        <f t="shared" si="7"/>
        <v/>
      </c>
      <c r="K1958" s="308"/>
      <c r="L1958" s="309"/>
      <c r="M1958" s="308"/>
      <c r="N1958" s="303"/>
      <c r="O1958" s="305"/>
      <c r="P1958" s="305"/>
      <c r="Q1958" s="299"/>
      <c r="R1958" s="299"/>
      <c r="S1958" s="299"/>
    </row>
    <row r="1959" spans="1:19" ht="13.5" customHeight="1" x14ac:dyDescent="0.2">
      <c r="A1959" s="302" t="str">
        <f>IF(B1959="","",ROW()-ROW($A$3)+'Diário 1º PA'!$P$1)</f>
        <v/>
      </c>
      <c r="B1959" s="303"/>
      <c r="C1959" s="304"/>
      <c r="D1959" s="305"/>
      <c r="E1959" s="306"/>
      <c r="F1959" s="307"/>
      <c r="G1959" s="305"/>
      <c r="H1959" s="305"/>
      <c r="I1959" s="306"/>
      <c r="J1959" s="308" t="str">
        <f t="shared" si="7"/>
        <v/>
      </c>
      <c r="K1959" s="308"/>
      <c r="L1959" s="309"/>
      <c r="M1959" s="308"/>
      <c r="N1959" s="303"/>
      <c r="O1959" s="305"/>
      <c r="P1959" s="305"/>
      <c r="Q1959" s="299"/>
      <c r="R1959" s="299"/>
      <c r="S1959" s="299"/>
    </row>
    <row r="1960" spans="1:19" ht="13.5" customHeight="1" x14ac:dyDescent="0.2">
      <c r="A1960" s="302" t="str">
        <f>IF(B1960="","",ROW()-ROW($A$3)+'Diário 1º PA'!$P$1)</f>
        <v/>
      </c>
      <c r="B1960" s="303"/>
      <c r="C1960" s="304"/>
      <c r="D1960" s="305"/>
      <c r="E1960" s="306"/>
      <c r="F1960" s="307"/>
      <c r="G1960" s="305"/>
      <c r="H1960" s="305"/>
      <c r="I1960" s="306"/>
      <c r="J1960" s="308" t="str">
        <f t="shared" si="7"/>
        <v/>
      </c>
      <c r="K1960" s="308"/>
      <c r="L1960" s="309"/>
      <c r="M1960" s="308"/>
      <c r="N1960" s="303"/>
      <c r="O1960" s="305"/>
      <c r="P1960" s="305"/>
      <c r="Q1960" s="299"/>
      <c r="R1960" s="299"/>
      <c r="S1960" s="299"/>
    </row>
    <row r="1961" spans="1:19" ht="13.5" customHeight="1" x14ac:dyDescent="0.2">
      <c r="A1961" s="302" t="str">
        <f>IF(B1961="","",ROW()-ROW($A$3)+'Diário 1º PA'!$P$1)</f>
        <v/>
      </c>
      <c r="B1961" s="303"/>
      <c r="C1961" s="304"/>
      <c r="D1961" s="305"/>
      <c r="E1961" s="306"/>
      <c r="F1961" s="307"/>
      <c r="G1961" s="305"/>
      <c r="H1961" s="305"/>
      <c r="I1961" s="306"/>
      <c r="J1961" s="308" t="str">
        <f t="shared" si="7"/>
        <v/>
      </c>
      <c r="K1961" s="308"/>
      <c r="L1961" s="309"/>
      <c r="M1961" s="308"/>
      <c r="N1961" s="303"/>
      <c r="O1961" s="305"/>
      <c r="P1961" s="305"/>
      <c r="Q1961" s="299"/>
      <c r="R1961" s="299"/>
      <c r="S1961" s="299"/>
    </row>
    <row r="1962" spans="1:19" ht="13.5" customHeight="1" x14ac:dyDescent="0.2">
      <c r="A1962" s="302" t="str">
        <f>IF(B1962="","",ROW()-ROW($A$3)+'Diário 1º PA'!$P$1)</f>
        <v/>
      </c>
      <c r="B1962" s="303"/>
      <c r="C1962" s="304"/>
      <c r="D1962" s="305"/>
      <c r="E1962" s="306"/>
      <c r="F1962" s="307"/>
      <c r="G1962" s="305"/>
      <c r="H1962" s="305"/>
      <c r="I1962" s="306"/>
      <c r="J1962" s="308" t="str">
        <f t="shared" si="7"/>
        <v/>
      </c>
      <c r="K1962" s="308"/>
      <c r="L1962" s="309"/>
      <c r="M1962" s="308"/>
      <c r="N1962" s="303"/>
      <c r="O1962" s="305"/>
      <c r="P1962" s="305"/>
      <c r="Q1962" s="299"/>
      <c r="R1962" s="299"/>
      <c r="S1962" s="299"/>
    </row>
    <row r="1963" spans="1:19" ht="13.5" customHeight="1" x14ac:dyDescent="0.2">
      <c r="A1963" s="302" t="str">
        <f>IF(B1963="","",ROW()-ROW($A$3)+'Diário 1º PA'!$P$1)</f>
        <v/>
      </c>
      <c r="B1963" s="303"/>
      <c r="C1963" s="304"/>
      <c r="D1963" s="305"/>
      <c r="E1963" s="306"/>
      <c r="F1963" s="307"/>
      <c r="G1963" s="305"/>
      <c r="H1963" s="305"/>
      <c r="I1963" s="306"/>
      <c r="J1963" s="308" t="str">
        <f t="shared" si="7"/>
        <v/>
      </c>
      <c r="K1963" s="308"/>
      <c r="L1963" s="309"/>
      <c r="M1963" s="308"/>
      <c r="N1963" s="303"/>
      <c r="O1963" s="305"/>
      <c r="P1963" s="305"/>
      <c r="Q1963" s="299"/>
      <c r="R1963" s="299"/>
      <c r="S1963" s="299"/>
    </row>
    <row r="1964" spans="1:19" ht="13.5" customHeight="1" x14ac:dyDescent="0.2">
      <c r="A1964" s="302" t="str">
        <f>IF(B1964="","",ROW()-ROW($A$3)+'Diário 1º PA'!$P$1)</f>
        <v/>
      </c>
      <c r="B1964" s="303"/>
      <c r="C1964" s="304"/>
      <c r="D1964" s="305"/>
      <c r="E1964" s="306"/>
      <c r="F1964" s="307"/>
      <c r="G1964" s="305"/>
      <c r="H1964" s="305"/>
      <c r="I1964" s="306"/>
      <c r="J1964" s="308" t="str">
        <f t="shared" si="7"/>
        <v/>
      </c>
      <c r="K1964" s="308"/>
      <c r="L1964" s="309"/>
      <c r="M1964" s="308"/>
      <c r="N1964" s="303"/>
      <c r="O1964" s="305"/>
      <c r="P1964" s="305"/>
      <c r="Q1964" s="299"/>
      <c r="R1964" s="299"/>
      <c r="S1964" s="299"/>
    </row>
    <row r="1965" spans="1:19" ht="13.5" customHeight="1" x14ac:dyDescent="0.2">
      <c r="A1965" s="302" t="str">
        <f>IF(B1965="","",ROW()-ROW($A$3)+'Diário 1º PA'!$P$1)</f>
        <v/>
      </c>
      <c r="B1965" s="303"/>
      <c r="C1965" s="304"/>
      <c r="D1965" s="305"/>
      <c r="E1965" s="306"/>
      <c r="F1965" s="307"/>
      <c r="G1965" s="305"/>
      <c r="H1965" s="305"/>
      <c r="I1965" s="306"/>
      <c r="J1965" s="308" t="str">
        <f t="shared" si="7"/>
        <v/>
      </c>
      <c r="K1965" s="308"/>
      <c r="L1965" s="309"/>
      <c r="M1965" s="308"/>
      <c r="N1965" s="303"/>
      <c r="O1965" s="305"/>
      <c r="P1965" s="305"/>
      <c r="Q1965" s="299"/>
      <c r="R1965" s="299"/>
      <c r="S1965" s="299"/>
    </row>
    <row r="1966" spans="1:19" ht="13.5" customHeight="1" x14ac:dyDescent="0.2">
      <c r="A1966" s="302" t="str">
        <f>IF(B1966="","",ROW()-ROW($A$3)+'Diário 1º PA'!$P$1)</f>
        <v/>
      </c>
      <c r="B1966" s="303"/>
      <c r="C1966" s="304"/>
      <c r="D1966" s="305"/>
      <c r="E1966" s="306"/>
      <c r="F1966" s="307"/>
      <c r="G1966" s="305"/>
      <c r="H1966" s="305"/>
      <c r="I1966" s="306"/>
      <c r="J1966" s="308" t="str">
        <f t="shared" si="7"/>
        <v/>
      </c>
      <c r="K1966" s="308"/>
      <c r="L1966" s="309"/>
      <c r="M1966" s="308"/>
      <c r="N1966" s="303"/>
      <c r="O1966" s="305"/>
      <c r="P1966" s="305"/>
      <c r="Q1966" s="299"/>
      <c r="R1966" s="299"/>
      <c r="S1966" s="299"/>
    </row>
    <row r="1967" spans="1:19" ht="13.5" customHeight="1" x14ac:dyDescent="0.2">
      <c r="A1967" s="302" t="str">
        <f>IF(B1967="","",ROW()-ROW($A$3)+'Diário 1º PA'!$P$1)</f>
        <v/>
      </c>
      <c r="B1967" s="303"/>
      <c r="C1967" s="304"/>
      <c r="D1967" s="305"/>
      <c r="E1967" s="306"/>
      <c r="F1967" s="307"/>
      <c r="G1967" s="305"/>
      <c r="H1967" s="305"/>
      <c r="I1967" s="306"/>
      <c r="J1967" s="308" t="str">
        <f t="shared" si="7"/>
        <v/>
      </c>
      <c r="K1967" s="308"/>
      <c r="L1967" s="309"/>
      <c r="M1967" s="308"/>
      <c r="N1967" s="303"/>
      <c r="O1967" s="305"/>
      <c r="P1967" s="305"/>
      <c r="Q1967" s="299"/>
      <c r="R1967" s="299"/>
      <c r="S1967" s="299"/>
    </row>
    <row r="1968" spans="1:19" ht="13.5" customHeight="1" x14ac:dyDescent="0.2">
      <c r="A1968" s="302" t="str">
        <f>IF(B1968="","",ROW()-ROW($A$3)+'Diário 1º PA'!$P$1)</f>
        <v/>
      </c>
      <c r="B1968" s="303"/>
      <c r="C1968" s="304"/>
      <c r="D1968" s="305"/>
      <c r="E1968" s="306"/>
      <c r="F1968" s="307"/>
      <c r="G1968" s="305"/>
      <c r="H1968" s="305"/>
      <c r="I1968" s="306"/>
      <c r="J1968" s="308" t="str">
        <f t="shared" si="7"/>
        <v/>
      </c>
      <c r="K1968" s="308"/>
      <c r="L1968" s="309"/>
      <c r="M1968" s="308"/>
      <c r="N1968" s="303"/>
      <c r="O1968" s="305"/>
      <c r="P1968" s="305"/>
      <c r="Q1968" s="299"/>
      <c r="R1968" s="299"/>
      <c r="S1968" s="299"/>
    </row>
    <row r="1969" spans="1:19" ht="13.5" customHeight="1" x14ac:dyDescent="0.2">
      <c r="A1969" s="302" t="str">
        <f>IF(B1969="","",ROW()-ROW($A$3)+'Diário 1º PA'!$P$1)</f>
        <v/>
      </c>
      <c r="B1969" s="303"/>
      <c r="C1969" s="304"/>
      <c r="D1969" s="305"/>
      <c r="E1969" s="306"/>
      <c r="F1969" s="307"/>
      <c r="G1969" s="305"/>
      <c r="H1969" s="305"/>
      <c r="I1969" s="306"/>
      <c r="J1969" s="308" t="str">
        <f t="shared" si="7"/>
        <v/>
      </c>
      <c r="K1969" s="308"/>
      <c r="L1969" s="309"/>
      <c r="M1969" s="308"/>
      <c r="N1969" s="303"/>
      <c r="O1969" s="305"/>
      <c r="P1969" s="305"/>
      <c r="Q1969" s="299"/>
      <c r="R1969" s="299"/>
      <c r="S1969" s="299"/>
    </row>
    <row r="1970" spans="1:19" ht="13.5" customHeight="1" x14ac:dyDescent="0.2">
      <c r="A1970" s="302" t="str">
        <f>IF(B1970="","",ROW()-ROW($A$3)+'Diário 1º PA'!$P$1)</f>
        <v/>
      </c>
      <c r="B1970" s="303"/>
      <c r="C1970" s="304"/>
      <c r="D1970" s="305"/>
      <c r="E1970" s="306"/>
      <c r="F1970" s="307"/>
      <c r="G1970" s="305"/>
      <c r="H1970" s="305"/>
      <c r="I1970" s="306"/>
      <c r="J1970" s="308" t="str">
        <f t="shared" si="7"/>
        <v/>
      </c>
      <c r="K1970" s="308"/>
      <c r="L1970" s="309"/>
      <c r="M1970" s="308"/>
      <c r="N1970" s="303"/>
      <c r="O1970" s="305"/>
      <c r="P1970" s="305"/>
      <c r="Q1970" s="299"/>
      <c r="R1970" s="299"/>
      <c r="S1970" s="299"/>
    </row>
    <row r="1971" spans="1:19" ht="13.5" customHeight="1" x14ac:dyDescent="0.2">
      <c r="A1971" s="302" t="str">
        <f>IF(B1971="","",ROW()-ROW($A$3)+'Diário 1º PA'!$P$1)</f>
        <v/>
      </c>
      <c r="B1971" s="303"/>
      <c r="C1971" s="304"/>
      <c r="D1971" s="305"/>
      <c r="E1971" s="306"/>
      <c r="F1971" s="307"/>
      <c r="G1971" s="305"/>
      <c r="H1971" s="305"/>
      <c r="I1971" s="306"/>
      <c r="J1971" s="308" t="str">
        <f t="shared" si="7"/>
        <v/>
      </c>
      <c r="K1971" s="308"/>
      <c r="L1971" s="309"/>
      <c r="M1971" s="308"/>
      <c r="N1971" s="303"/>
      <c r="O1971" s="305"/>
      <c r="P1971" s="305"/>
      <c r="Q1971" s="299"/>
      <c r="R1971" s="299"/>
      <c r="S1971" s="299"/>
    </row>
    <row r="1972" spans="1:19" ht="13.5" customHeight="1" x14ac:dyDescent="0.2">
      <c r="A1972" s="302" t="str">
        <f>IF(B1972="","",ROW()-ROW($A$3)+'Diário 1º PA'!$P$1)</f>
        <v/>
      </c>
      <c r="B1972" s="303"/>
      <c r="C1972" s="304"/>
      <c r="D1972" s="305"/>
      <c r="E1972" s="306"/>
      <c r="F1972" s="307"/>
      <c r="G1972" s="305"/>
      <c r="H1972" s="305"/>
      <c r="I1972" s="306"/>
      <c r="J1972" s="308" t="str">
        <f t="shared" si="7"/>
        <v/>
      </c>
      <c r="K1972" s="308"/>
      <c r="L1972" s="309"/>
      <c r="M1972" s="308"/>
      <c r="N1972" s="303"/>
      <c r="O1972" s="305"/>
      <c r="P1972" s="305"/>
      <c r="Q1972" s="299"/>
      <c r="R1972" s="299"/>
      <c r="S1972" s="299"/>
    </row>
    <row r="1973" spans="1:19" ht="13.5" customHeight="1" x14ac:dyDescent="0.2">
      <c r="A1973" s="302" t="str">
        <f>IF(B1973="","",ROW()-ROW($A$3)+'Diário 1º PA'!$P$1)</f>
        <v/>
      </c>
      <c r="B1973" s="303"/>
      <c r="C1973" s="304"/>
      <c r="D1973" s="305"/>
      <c r="E1973" s="306"/>
      <c r="F1973" s="307"/>
      <c r="G1973" s="305"/>
      <c r="H1973" s="305"/>
      <c r="I1973" s="306"/>
      <c r="J1973" s="308" t="str">
        <f t="shared" si="7"/>
        <v/>
      </c>
      <c r="K1973" s="308"/>
      <c r="L1973" s="309"/>
      <c r="M1973" s="308"/>
      <c r="N1973" s="303"/>
      <c r="O1973" s="305"/>
      <c r="P1973" s="305"/>
      <c r="Q1973" s="299"/>
      <c r="R1973" s="299"/>
      <c r="S1973" s="299"/>
    </row>
    <row r="1974" spans="1:19" ht="13.5" customHeight="1" x14ac:dyDescent="0.2">
      <c r="A1974" s="302" t="str">
        <f>IF(B1974="","",ROW()-ROW($A$3)+'Diário 1º PA'!$P$1)</f>
        <v/>
      </c>
      <c r="B1974" s="303"/>
      <c r="C1974" s="304"/>
      <c r="D1974" s="305"/>
      <c r="E1974" s="306"/>
      <c r="F1974" s="307"/>
      <c r="G1974" s="305"/>
      <c r="H1974" s="305"/>
      <c r="I1974" s="306"/>
      <c r="J1974" s="308" t="str">
        <f t="shared" si="7"/>
        <v/>
      </c>
      <c r="K1974" s="308"/>
      <c r="L1974" s="309"/>
      <c r="M1974" s="308"/>
      <c r="N1974" s="303"/>
      <c r="O1974" s="305"/>
      <c r="P1974" s="305"/>
      <c r="Q1974" s="299"/>
      <c r="R1974" s="299"/>
      <c r="S1974" s="299"/>
    </row>
    <row r="1975" spans="1:19" ht="13.5" customHeight="1" x14ac:dyDescent="0.2">
      <c r="A1975" s="302" t="str">
        <f>IF(B1975="","",ROW()-ROW($A$3)+'Diário 1º PA'!$P$1)</f>
        <v/>
      </c>
      <c r="B1975" s="303"/>
      <c r="C1975" s="304"/>
      <c r="D1975" s="305"/>
      <c r="E1975" s="306"/>
      <c r="F1975" s="307"/>
      <c r="G1975" s="305"/>
      <c r="H1975" s="305"/>
      <c r="I1975" s="306"/>
      <c r="J1975" s="308" t="str">
        <f t="shared" si="7"/>
        <v/>
      </c>
      <c r="K1975" s="308"/>
      <c r="L1975" s="309"/>
      <c r="M1975" s="308"/>
      <c r="N1975" s="303"/>
      <c r="O1975" s="305"/>
      <c r="P1975" s="305"/>
      <c r="Q1975" s="299"/>
      <c r="R1975" s="299"/>
      <c r="S1975" s="299"/>
    </row>
    <row r="1976" spans="1:19" ht="13.5" customHeight="1" x14ac:dyDescent="0.2">
      <c r="A1976" s="302" t="str">
        <f>IF(B1976="","",ROW()-ROW($A$3)+'Diário 1º PA'!$P$1)</f>
        <v/>
      </c>
      <c r="B1976" s="303"/>
      <c r="C1976" s="304"/>
      <c r="D1976" s="305"/>
      <c r="E1976" s="306"/>
      <c r="F1976" s="307"/>
      <c r="G1976" s="305"/>
      <c r="H1976" s="305"/>
      <c r="I1976" s="306"/>
      <c r="J1976" s="308" t="str">
        <f t="shared" si="7"/>
        <v/>
      </c>
      <c r="K1976" s="308"/>
      <c r="L1976" s="309"/>
      <c r="M1976" s="308"/>
      <c r="N1976" s="303"/>
      <c r="O1976" s="305"/>
      <c r="P1976" s="305"/>
      <c r="Q1976" s="299"/>
      <c r="R1976" s="299"/>
      <c r="S1976" s="299"/>
    </row>
    <row r="1977" spans="1:19" ht="13.5" customHeight="1" x14ac:dyDescent="0.2">
      <c r="A1977" s="302" t="str">
        <f>IF(B1977="","",ROW()-ROW($A$3)+'Diário 1º PA'!$P$1)</f>
        <v/>
      </c>
      <c r="B1977" s="303"/>
      <c r="C1977" s="304"/>
      <c r="D1977" s="305"/>
      <c r="E1977" s="306"/>
      <c r="F1977" s="307"/>
      <c r="G1977" s="305"/>
      <c r="H1977" s="305"/>
      <c r="I1977" s="306"/>
      <c r="J1977" s="308" t="str">
        <f t="shared" si="7"/>
        <v/>
      </c>
      <c r="K1977" s="308"/>
      <c r="L1977" s="309"/>
      <c r="M1977" s="308"/>
      <c r="N1977" s="303"/>
      <c r="O1977" s="305"/>
      <c r="P1977" s="305"/>
      <c r="Q1977" s="299"/>
      <c r="R1977" s="299"/>
      <c r="S1977" s="299"/>
    </row>
    <row r="1978" spans="1:19" ht="13.5" customHeight="1" x14ac:dyDescent="0.2">
      <c r="A1978" s="302" t="str">
        <f>IF(B1978="","",ROW()-ROW($A$3)+'Diário 1º PA'!$P$1)</f>
        <v/>
      </c>
      <c r="B1978" s="303"/>
      <c r="C1978" s="304"/>
      <c r="D1978" s="305"/>
      <c r="E1978" s="306"/>
      <c r="F1978" s="307"/>
      <c r="G1978" s="305"/>
      <c r="H1978" s="305"/>
      <c r="I1978" s="306"/>
      <c r="J1978" s="308" t="str">
        <f t="shared" si="7"/>
        <v/>
      </c>
      <c r="K1978" s="308"/>
      <c r="L1978" s="309"/>
      <c r="M1978" s="308"/>
      <c r="N1978" s="303"/>
      <c r="O1978" s="305"/>
      <c r="P1978" s="305"/>
      <c r="Q1978" s="299"/>
      <c r="R1978" s="299"/>
      <c r="S1978" s="299"/>
    </row>
    <row r="1979" spans="1:19" ht="13.5" customHeight="1" x14ac:dyDescent="0.2">
      <c r="A1979" s="302" t="str">
        <f>IF(B1979="","",ROW()-ROW($A$3)+'Diário 1º PA'!$P$1)</f>
        <v/>
      </c>
      <c r="B1979" s="303"/>
      <c r="C1979" s="304"/>
      <c r="D1979" s="305"/>
      <c r="E1979" s="306"/>
      <c r="F1979" s="307"/>
      <c r="G1979" s="305"/>
      <c r="H1979" s="305"/>
      <c r="I1979" s="306"/>
      <c r="J1979" s="308" t="str">
        <f t="shared" si="7"/>
        <v/>
      </c>
      <c r="K1979" s="308"/>
      <c r="L1979" s="309"/>
      <c r="M1979" s="308"/>
      <c r="N1979" s="303"/>
      <c r="O1979" s="305"/>
      <c r="P1979" s="305"/>
      <c r="Q1979" s="299"/>
      <c r="R1979" s="299"/>
      <c r="S1979" s="299"/>
    </row>
    <row r="1980" spans="1:19" ht="13.5" customHeight="1" x14ac:dyDescent="0.2">
      <c r="A1980" s="302" t="str">
        <f>IF(B1980="","",ROW()-ROW($A$3)+'Diário 1º PA'!$P$1)</f>
        <v/>
      </c>
      <c r="B1980" s="303"/>
      <c r="C1980" s="304"/>
      <c r="D1980" s="305"/>
      <c r="E1980" s="306"/>
      <c r="F1980" s="307"/>
      <c r="G1980" s="305"/>
      <c r="H1980" s="305"/>
      <c r="I1980" s="306"/>
      <c r="J1980" s="308" t="str">
        <f t="shared" si="7"/>
        <v/>
      </c>
      <c r="K1980" s="308"/>
      <c r="L1980" s="309"/>
      <c r="M1980" s="308"/>
      <c r="N1980" s="303"/>
      <c r="O1980" s="305"/>
      <c r="P1980" s="305"/>
      <c r="Q1980" s="299"/>
      <c r="R1980" s="299"/>
      <c r="S1980" s="299"/>
    </row>
    <row r="1981" spans="1:19" ht="13.5" customHeight="1" x14ac:dyDescent="0.2">
      <c r="A1981" s="302" t="str">
        <f>IF(B1981="","",ROW()-ROW($A$3)+'Diário 1º PA'!$P$1)</f>
        <v/>
      </c>
      <c r="B1981" s="303"/>
      <c r="C1981" s="304"/>
      <c r="D1981" s="305"/>
      <c r="E1981" s="306"/>
      <c r="F1981" s="307"/>
      <c r="G1981" s="305"/>
      <c r="H1981" s="305"/>
      <c r="I1981" s="306"/>
      <c r="J1981" s="308" t="str">
        <f t="shared" si="7"/>
        <v/>
      </c>
      <c r="K1981" s="308"/>
      <c r="L1981" s="309"/>
      <c r="M1981" s="308"/>
      <c r="N1981" s="303"/>
      <c r="O1981" s="305"/>
      <c r="P1981" s="305"/>
      <c r="Q1981" s="299"/>
      <c r="R1981" s="299"/>
      <c r="S1981" s="299"/>
    </row>
    <row r="1982" spans="1:19" ht="13.5" customHeight="1" x14ac:dyDescent="0.2">
      <c r="A1982" s="302" t="str">
        <f>IF(B1982="","",ROW()-ROW($A$3)+'Diário 1º PA'!$P$1)</f>
        <v/>
      </c>
      <c r="B1982" s="303"/>
      <c r="C1982" s="304"/>
      <c r="D1982" s="305"/>
      <c r="E1982" s="306"/>
      <c r="F1982" s="307"/>
      <c r="G1982" s="305"/>
      <c r="H1982" s="305"/>
      <c r="I1982" s="306"/>
      <c r="J1982" s="308" t="str">
        <f t="shared" si="7"/>
        <v/>
      </c>
      <c r="K1982" s="308"/>
      <c r="L1982" s="309"/>
      <c r="M1982" s="308"/>
      <c r="N1982" s="303"/>
      <c r="O1982" s="305"/>
      <c r="P1982" s="305"/>
      <c r="Q1982" s="299"/>
      <c r="R1982" s="299"/>
      <c r="S1982" s="299"/>
    </row>
    <row r="1983" spans="1:19" ht="13.5" customHeight="1" x14ac:dyDescent="0.2">
      <c r="A1983" s="302" t="str">
        <f>IF(B1983="","",ROW()-ROW($A$3)+'Diário 1º PA'!$P$1)</f>
        <v/>
      </c>
      <c r="B1983" s="303"/>
      <c r="C1983" s="304"/>
      <c r="D1983" s="305"/>
      <c r="E1983" s="306"/>
      <c r="F1983" s="307"/>
      <c r="G1983" s="305"/>
      <c r="H1983" s="305"/>
      <c r="I1983" s="306"/>
      <c r="J1983" s="308" t="str">
        <f t="shared" si="7"/>
        <v/>
      </c>
      <c r="K1983" s="308"/>
      <c r="L1983" s="309"/>
      <c r="M1983" s="308"/>
      <c r="N1983" s="303"/>
      <c r="O1983" s="305"/>
      <c r="P1983" s="305"/>
      <c r="Q1983" s="299"/>
      <c r="R1983" s="299"/>
      <c r="S1983" s="299"/>
    </row>
    <row r="1984" spans="1:19" ht="13.5" customHeight="1" x14ac:dyDescent="0.2">
      <c r="A1984" s="302" t="str">
        <f>IF(B1984="","",ROW()-ROW($A$3)+'Diário 1º PA'!$P$1)</f>
        <v/>
      </c>
      <c r="B1984" s="303"/>
      <c r="C1984" s="304"/>
      <c r="D1984" s="305"/>
      <c r="E1984" s="306"/>
      <c r="F1984" s="307"/>
      <c r="G1984" s="305"/>
      <c r="H1984" s="305"/>
      <c r="I1984" s="306"/>
      <c r="J1984" s="308" t="str">
        <f t="shared" si="7"/>
        <v/>
      </c>
      <c r="K1984" s="308"/>
      <c r="L1984" s="309"/>
      <c r="M1984" s="308"/>
      <c r="N1984" s="303"/>
      <c r="O1984" s="305"/>
      <c r="P1984" s="305"/>
      <c r="Q1984" s="299"/>
      <c r="R1984" s="299"/>
      <c r="S1984" s="299"/>
    </row>
    <row r="1985" spans="1:19" ht="13.5" customHeight="1" x14ac:dyDescent="0.2">
      <c r="A1985" s="302" t="str">
        <f>IF(B1985="","",ROW()-ROW($A$3)+'Diário 1º PA'!$P$1)</f>
        <v/>
      </c>
      <c r="B1985" s="303"/>
      <c r="C1985" s="304"/>
      <c r="D1985" s="305"/>
      <c r="E1985" s="306"/>
      <c r="F1985" s="307"/>
      <c r="G1985" s="305"/>
      <c r="H1985" s="305"/>
      <c r="I1985" s="306"/>
      <c r="J1985" s="308" t="str">
        <f t="shared" si="7"/>
        <v/>
      </c>
      <c r="K1985" s="308"/>
      <c r="L1985" s="309"/>
      <c r="M1985" s="308"/>
      <c r="N1985" s="303"/>
      <c r="O1985" s="305"/>
      <c r="P1985" s="305"/>
      <c r="Q1985" s="299"/>
      <c r="R1985" s="299"/>
      <c r="S1985" s="299"/>
    </row>
    <row r="1986" spans="1:19" ht="13.5" customHeight="1" x14ac:dyDescent="0.2">
      <c r="A1986" s="302" t="str">
        <f>IF(B1986="","",ROW()-ROW($A$3)+'Diário 1º PA'!$P$1)</f>
        <v/>
      </c>
      <c r="B1986" s="303"/>
      <c r="C1986" s="304"/>
      <c r="D1986" s="305"/>
      <c r="E1986" s="306"/>
      <c r="F1986" s="307"/>
      <c r="G1986" s="305"/>
      <c r="H1986" s="305"/>
      <c r="I1986" s="306"/>
      <c r="J1986" s="308" t="str">
        <f t="shared" si="7"/>
        <v/>
      </c>
      <c r="K1986" s="308"/>
      <c r="L1986" s="309"/>
      <c r="M1986" s="308"/>
      <c r="N1986" s="303"/>
      <c r="O1986" s="305"/>
      <c r="P1986" s="305"/>
      <c r="Q1986" s="299"/>
      <c r="R1986" s="299"/>
      <c r="S1986" s="299"/>
    </row>
    <row r="1987" spans="1:19" ht="13.5" customHeight="1" x14ac:dyDescent="0.2">
      <c r="A1987" s="302" t="str">
        <f>IF(B1987="","",ROW()-ROW($A$3)+'Diário 1º PA'!$P$1)</f>
        <v/>
      </c>
      <c r="B1987" s="303"/>
      <c r="C1987" s="304"/>
      <c r="D1987" s="305"/>
      <c r="E1987" s="306"/>
      <c r="F1987" s="307"/>
      <c r="G1987" s="305"/>
      <c r="H1987" s="305"/>
      <c r="I1987" s="306"/>
      <c r="J1987" s="308" t="str">
        <f t="shared" si="7"/>
        <v/>
      </c>
      <c r="K1987" s="308"/>
      <c r="L1987" s="309"/>
      <c r="M1987" s="308"/>
      <c r="N1987" s="303"/>
      <c r="O1987" s="305"/>
      <c r="P1987" s="305"/>
      <c r="Q1987" s="299"/>
      <c r="R1987" s="299"/>
      <c r="S1987" s="299"/>
    </row>
    <row r="1988" spans="1:19" ht="13.5" customHeight="1" x14ac:dyDescent="0.2">
      <c r="A1988" s="302" t="str">
        <f>IF(B1988="","",ROW()-ROW($A$3)+'Diário 1º PA'!$P$1)</f>
        <v/>
      </c>
      <c r="B1988" s="303"/>
      <c r="C1988" s="304"/>
      <c r="D1988" s="305"/>
      <c r="E1988" s="306"/>
      <c r="F1988" s="307"/>
      <c r="G1988" s="305"/>
      <c r="H1988" s="305"/>
      <c r="I1988" s="306"/>
      <c r="J1988" s="308" t="str">
        <f t="shared" si="7"/>
        <v/>
      </c>
      <c r="K1988" s="308"/>
      <c r="L1988" s="309"/>
      <c r="M1988" s="308"/>
      <c r="N1988" s="303"/>
      <c r="O1988" s="305"/>
      <c r="P1988" s="305"/>
      <c r="Q1988" s="299"/>
      <c r="R1988" s="299"/>
      <c r="S1988" s="299"/>
    </row>
    <row r="1989" spans="1:19" ht="13.5" customHeight="1" x14ac:dyDescent="0.2">
      <c r="A1989" s="302" t="str">
        <f>IF(B1989="","",ROW()-ROW($A$3)+'Diário 1º PA'!$P$1)</f>
        <v/>
      </c>
      <c r="B1989" s="303"/>
      <c r="C1989" s="304"/>
      <c r="D1989" s="305"/>
      <c r="E1989" s="306"/>
      <c r="F1989" s="307"/>
      <c r="G1989" s="305"/>
      <c r="H1989" s="305"/>
      <c r="I1989" s="306"/>
      <c r="J1989" s="308" t="str">
        <f t="shared" si="7"/>
        <v/>
      </c>
      <c r="K1989" s="308"/>
      <c r="L1989" s="309"/>
      <c r="M1989" s="308"/>
      <c r="N1989" s="303"/>
      <c r="O1989" s="305"/>
      <c r="P1989" s="305"/>
      <c r="Q1989" s="299"/>
      <c r="R1989" s="299"/>
      <c r="S1989" s="299"/>
    </row>
    <row r="1990" spans="1:19" ht="13.5" customHeight="1" x14ac:dyDescent="0.2">
      <c r="A1990" s="302" t="str">
        <f>IF(B1990="","",ROW()-ROW($A$3)+'Diário 1º PA'!$P$1)</f>
        <v/>
      </c>
      <c r="B1990" s="303"/>
      <c r="C1990" s="304"/>
      <c r="D1990" s="305"/>
      <c r="E1990" s="306"/>
      <c r="F1990" s="307"/>
      <c r="G1990" s="305"/>
      <c r="H1990" s="305"/>
      <c r="I1990" s="306"/>
      <c r="J1990" s="308" t="str">
        <f t="shared" si="7"/>
        <v/>
      </c>
      <c r="K1990" s="308"/>
      <c r="L1990" s="309"/>
      <c r="M1990" s="308"/>
      <c r="N1990" s="303"/>
      <c r="O1990" s="305"/>
      <c r="P1990" s="305"/>
      <c r="Q1990" s="299"/>
      <c r="R1990" s="299"/>
      <c r="S1990" s="299"/>
    </row>
    <row r="1991" spans="1:19" ht="13.5" customHeight="1" x14ac:dyDescent="0.2">
      <c r="A1991" s="302" t="str">
        <f>IF(B1991="","",ROW()-ROW($A$3)+'Diário 1º PA'!$P$1)</f>
        <v/>
      </c>
      <c r="B1991" s="303"/>
      <c r="C1991" s="304"/>
      <c r="D1991" s="305"/>
      <c r="E1991" s="306"/>
      <c r="F1991" s="307"/>
      <c r="G1991" s="305"/>
      <c r="H1991" s="305"/>
      <c r="I1991" s="306"/>
      <c r="J1991" s="308" t="str">
        <f t="shared" si="7"/>
        <v/>
      </c>
      <c r="K1991" s="308"/>
      <c r="L1991" s="309"/>
      <c r="M1991" s="308"/>
      <c r="N1991" s="303"/>
      <c r="O1991" s="305"/>
      <c r="P1991" s="305"/>
      <c r="Q1991" s="299"/>
      <c r="R1991" s="299"/>
      <c r="S1991" s="299"/>
    </row>
    <row r="1992" spans="1:19" ht="13.5" customHeight="1" x14ac:dyDescent="0.2">
      <c r="A1992" s="302" t="str">
        <f>IF(B1992="","",ROW()-ROW($A$3)+'Diário 1º PA'!$P$1)</f>
        <v/>
      </c>
      <c r="B1992" s="303"/>
      <c r="C1992" s="304"/>
      <c r="D1992" s="305"/>
      <c r="E1992" s="306"/>
      <c r="F1992" s="307"/>
      <c r="G1992" s="305"/>
      <c r="H1992" s="305"/>
      <c r="I1992" s="306"/>
      <c r="J1992" s="308" t="str">
        <f t="shared" si="7"/>
        <v/>
      </c>
      <c r="K1992" s="308"/>
      <c r="L1992" s="309"/>
      <c r="M1992" s="308"/>
      <c r="N1992" s="303"/>
      <c r="O1992" s="305"/>
      <c r="P1992" s="305"/>
      <c r="Q1992" s="299"/>
      <c r="R1992" s="299"/>
      <c r="S1992" s="299"/>
    </row>
    <row r="1993" spans="1:19" ht="13.5" customHeight="1" x14ac:dyDescent="0.2">
      <c r="A1993" s="302" t="str">
        <f>IF(B1993="","",ROW()-ROW($A$3)+'Diário 1º PA'!$P$1)</f>
        <v/>
      </c>
      <c r="B1993" s="303"/>
      <c r="C1993" s="304"/>
      <c r="D1993" s="305"/>
      <c r="E1993" s="306"/>
      <c r="F1993" s="307"/>
      <c r="G1993" s="305"/>
      <c r="H1993" s="305"/>
      <c r="I1993" s="306"/>
      <c r="J1993" s="308" t="str">
        <f t="shared" si="7"/>
        <v/>
      </c>
      <c r="K1993" s="308"/>
      <c r="L1993" s="309"/>
      <c r="M1993" s="308"/>
      <c r="N1993" s="303"/>
      <c r="O1993" s="305"/>
      <c r="P1993" s="305"/>
      <c r="Q1993" s="299"/>
      <c r="R1993" s="299"/>
      <c r="S1993" s="299"/>
    </row>
    <row r="1994" spans="1:19" ht="13.5" customHeight="1" x14ac:dyDescent="0.2">
      <c r="A1994" s="302" t="str">
        <f>IF(B1994="","",ROW()-ROW($A$3)+'Diário 1º PA'!$P$1)</f>
        <v/>
      </c>
      <c r="B1994" s="303"/>
      <c r="C1994" s="304"/>
      <c r="D1994" s="305"/>
      <c r="E1994" s="306"/>
      <c r="F1994" s="307"/>
      <c r="G1994" s="305"/>
      <c r="H1994" s="305"/>
      <c r="I1994" s="306"/>
      <c r="J1994" s="308" t="str">
        <f t="shared" si="7"/>
        <v/>
      </c>
      <c r="K1994" s="308"/>
      <c r="L1994" s="309"/>
      <c r="M1994" s="308"/>
      <c r="N1994" s="303"/>
      <c r="O1994" s="305"/>
      <c r="P1994" s="305"/>
      <c r="Q1994" s="299"/>
      <c r="R1994" s="299"/>
      <c r="S1994" s="299"/>
    </row>
    <row r="1995" spans="1:19" ht="13.5" customHeight="1" x14ac:dyDescent="0.2">
      <c r="A1995" s="302" t="str">
        <f>IF(B1995="","",ROW()-ROW($A$3)+'Diário 1º PA'!$P$1)</f>
        <v/>
      </c>
      <c r="B1995" s="303"/>
      <c r="C1995" s="304"/>
      <c r="D1995" s="305"/>
      <c r="E1995" s="306"/>
      <c r="F1995" s="307"/>
      <c r="G1995" s="305"/>
      <c r="H1995" s="305"/>
      <c r="I1995" s="306"/>
      <c r="J1995" s="308" t="str">
        <f t="shared" si="7"/>
        <v/>
      </c>
      <c r="K1995" s="308"/>
      <c r="L1995" s="309"/>
      <c r="M1995" s="308"/>
      <c r="N1995" s="303"/>
      <c r="O1995" s="305"/>
      <c r="P1995" s="305"/>
      <c r="Q1995" s="299"/>
      <c r="R1995" s="299"/>
      <c r="S1995" s="299"/>
    </row>
    <row r="1996" spans="1:19" ht="13.5" customHeight="1" x14ac:dyDescent="0.2">
      <c r="A1996" s="302" t="str">
        <f>IF(B1996="","",ROW()-ROW($A$3)+'Diário 1º PA'!$P$1)</f>
        <v/>
      </c>
      <c r="B1996" s="303"/>
      <c r="C1996" s="304"/>
      <c r="D1996" s="305"/>
      <c r="E1996" s="306"/>
      <c r="F1996" s="307"/>
      <c r="G1996" s="305"/>
      <c r="H1996" s="305"/>
      <c r="I1996" s="306"/>
      <c r="J1996" s="308" t="str">
        <f t="shared" si="7"/>
        <v/>
      </c>
      <c r="K1996" s="308"/>
      <c r="L1996" s="309"/>
      <c r="M1996" s="308"/>
      <c r="N1996" s="303"/>
      <c r="O1996" s="305"/>
      <c r="P1996" s="305"/>
      <c r="Q1996" s="299"/>
      <c r="R1996" s="299"/>
      <c r="S1996" s="299"/>
    </row>
    <row r="1997" spans="1:19" ht="13.5" customHeight="1" x14ac:dyDescent="0.2">
      <c r="A1997" s="302" t="str">
        <f>IF(B1997="","",ROW()-ROW($A$3)+'Diário 1º PA'!$P$1)</f>
        <v/>
      </c>
      <c r="B1997" s="303"/>
      <c r="C1997" s="304"/>
      <c r="D1997" s="305"/>
      <c r="E1997" s="306"/>
      <c r="F1997" s="307"/>
      <c r="G1997" s="305"/>
      <c r="H1997" s="305"/>
      <c r="I1997" s="306"/>
      <c r="J1997" s="308" t="str">
        <f t="shared" si="7"/>
        <v/>
      </c>
      <c r="K1997" s="308"/>
      <c r="L1997" s="309"/>
      <c r="M1997" s="308"/>
      <c r="N1997" s="303"/>
      <c r="O1997" s="305"/>
      <c r="P1997" s="305"/>
      <c r="Q1997" s="299"/>
      <c r="R1997" s="299"/>
      <c r="S1997" s="299"/>
    </row>
    <row r="1998" spans="1:19" ht="13.5" customHeight="1" x14ac:dyDescent="0.2">
      <c r="A1998" s="302" t="str">
        <f>IF(B1998="","",ROW()-ROW($A$3)+'Diário 1º PA'!$P$1)</f>
        <v/>
      </c>
      <c r="B1998" s="303"/>
      <c r="C1998" s="304"/>
      <c r="D1998" s="305"/>
      <c r="E1998" s="306"/>
      <c r="F1998" s="307"/>
      <c r="G1998" s="305"/>
      <c r="H1998" s="305"/>
      <c r="I1998" s="306"/>
      <c r="J1998" s="308" t="str">
        <f t="shared" si="7"/>
        <v/>
      </c>
      <c r="K1998" s="308"/>
      <c r="L1998" s="309"/>
      <c r="M1998" s="308"/>
      <c r="N1998" s="303"/>
      <c r="O1998" s="305"/>
      <c r="P1998" s="305"/>
      <c r="Q1998" s="299"/>
      <c r="R1998" s="299"/>
      <c r="S1998" s="299"/>
    </row>
    <row r="1999" spans="1:19" ht="13.5" customHeight="1" x14ac:dyDescent="0.2">
      <c r="A1999" s="302" t="str">
        <f>IF(B1999="","",ROW()-ROW($A$3)+'Diário 1º PA'!$P$1)</f>
        <v/>
      </c>
      <c r="B1999" s="303"/>
      <c r="C1999" s="304"/>
      <c r="D1999" s="305"/>
      <c r="E1999" s="306"/>
      <c r="F1999" s="307"/>
      <c r="G1999" s="305"/>
      <c r="H1999" s="305"/>
      <c r="I1999" s="306"/>
      <c r="J1999" s="308" t="str">
        <f t="shared" si="7"/>
        <v/>
      </c>
      <c r="K1999" s="308"/>
      <c r="L1999" s="309"/>
      <c r="M1999" s="308"/>
      <c r="N1999" s="303"/>
      <c r="O1999" s="305"/>
      <c r="P1999" s="305"/>
      <c r="Q1999" s="299"/>
      <c r="R1999" s="299"/>
      <c r="S1999" s="299"/>
    </row>
    <row r="2000" spans="1:19" ht="13.5" customHeight="1" x14ac:dyDescent="0.2">
      <c r="A2000" s="302" t="str">
        <f>IF(B2000="","",ROW()-ROW($A$3)+'Diário 1º PA'!$P$1)</f>
        <v/>
      </c>
      <c r="B2000" s="303"/>
      <c r="C2000" s="304"/>
      <c r="D2000" s="305"/>
      <c r="E2000" s="306"/>
      <c r="F2000" s="307"/>
      <c r="G2000" s="305"/>
      <c r="H2000" s="305"/>
      <c r="I2000" s="306"/>
      <c r="J2000" s="308" t="str">
        <f t="shared" si="7"/>
        <v/>
      </c>
      <c r="K2000" s="308"/>
      <c r="L2000" s="309"/>
      <c r="M2000" s="308"/>
      <c r="N2000" s="303"/>
      <c r="O2000" s="305"/>
      <c r="P2000" s="305"/>
      <c r="Q2000" s="299"/>
      <c r="R2000" s="299"/>
      <c r="S2000" s="299"/>
    </row>
  </sheetData>
  <autoFilter ref="A3:N2000">
    <sortState ref="A3:N2000">
      <sortCondition ref="A3:A2000"/>
    </sortState>
  </autoFilter>
  <mergeCells count="2">
    <mergeCell ref="A1:N1"/>
    <mergeCell ref="A2:N2"/>
  </mergeCells>
  <conditionalFormatting sqref="G86">
    <cfRule type="expression" dxfId="5" priority="1" stopIfTrue="1">
      <formula>ISEVEN(ROW())</formula>
    </cfRule>
  </conditionalFormatting>
  <conditionalFormatting sqref="G177">
    <cfRule type="expression" dxfId="4" priority="2" stopIfTrue="1">
      <formula>ISEVEN(ROW())</formula>
    </cfRule>
  </conditionalFormatting>
  <dataValidations count="4">
    <dataValidation type="list" allowBlank="1" showErrorMessage="1" sqref="E4:E5 D6:E7 E8:E2000">
      <formula1>OFFSET(Repasses,1,MATCH(C4,Categorias,0)-1,OFFSET(Repasses,-1,MATCH(C4,Categorias,0)-1),1)</formula1>
    </dataValidation>
    <dataValidation type="list" allowBlank="1" showErrorMessage="1" sqref="D4:D5 D8:D2000">
      <formula1>Categorias</formula1>
    </dataValidation>
    <dataValidation type="list" allowBlank="1" showErrorMessage="1" sqref="O4:O2000">
      <formula1>Contas</formula1>
    </dataValidation>
    <dataValidation type="list" allowBlank="1" showErrorMessage="1" sqref="H4:H441 H443:H643 H644:I644 H645:H2000">
      <formula1>VinculoPT</formula1>
    </dataValidation>
  </dataValidations>
  <printOptions horizontalCentered="1"/>
  <pageMargins left="0.59055118110236227" right="0.59055118110236227" top="0.59055118110236227" bottom="0.59055118110236227" header="0" footer="0"/>
  <pageSetup paperSize="9" fitToHeight="0" pageOrder="overThenDown"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S2000"/>
  <sheetViews>
    <sheetView showGridLines="0" workbookViewId="0">
      <pane xSplit="6" ySplit="3" topLeftCell="G4" activePane="bottomRight" state="frozen"/>
      <selection pane="topRight" activeCell="G1" sqref="G1"/>
      <selection pane="bottomLeft" activeCell="A4" sqref="A4"/>
      <selection pane="bottomRight" activeCell="G4" sqref="G4"/>
    </sheetView>
  </sheetViews>
  <sheetFormatPr defaultColWidth="12.7109375" defaultRowHeight="15" customHeight="1" x14ac:dyDescent="0.2"/>
  <cols>
    <col min="1" max="1" width="7.42578125" customWidth="1"/>
    <col min="2" max="2" width="10.42578125" customWidth="1"/>
    <col min="3" max="3" width="6.85546875" customWidth="1"/>
    <col min="4" max="4" width="15.42578125" customWidth="1"/>
    <col min="5" max="5" width="23.42578125" customWidth="1"/>
    <col min="6" max="6" width="14.42578125" customWidth="1"/>
    <col min="7" max="7" width="44.140625" customWidth="1"/>
    <col min="8" max="8" width="25.42578125" customWidth="1"/>
    <col min="9" max="9" width="23.85546875" customWidth="1"/>
    <col min="10" max="10" width="19.42578125" customWidth="1"/>
    <col min="11" max="11" width="17.42578125" customWidth="1"/>
    <col min="12" max="12" width="14.42578125" customWidth="1"/>
    <col min="13" max="13" width="20.140625" customWidth="1"/>
    <col min="14" max="14" width="12.42578125" customWidth="1"/>
    <col min="15" max="15" width="15.7109375" customWidth="1"/>
    <col min="16" max="16" width="19.42578125" customWidth="1"/>
    <col min="17" max="19" width="9.140625" customWidth="1"/>
  </cols>
  <sheetData>
    <row r="1" spans="1:19" ht="18" customHeight="1" x14ac:dyDescent="0.2">
      <c r="A1" s="550" t="str">
        <f>Capa!A1</f>
        <v>Contrato de Gestão nº. 05/19 celebrado entre a Fundação Clóvis Salgado e a Associação Pró-Cultura e Promoção das Artes</v>
      </c>
      <c r="B1" s="526"/>
      <c r="C1" s="526"/>
      <c r="D1" s="526"/>
      <c r="E1" s="526"/>
      <c r="F1" s="526"/>
      <c r="G1" s="526"/>
      <c r="H1" s="526"/>
      <c r="I1" s="526"/>
      <c r="J1" s="526"/>
      <c r="K1" s="526"/>
      <c r="L1" s="526"/>
      <c r="M1" s="526"/>
      <c r="N1" s="527"/>
      <c r="O1" s="295"/>
      <c r="P1" s="296">
        <f>COUNT('Diário 3º PA'!$A$4:$A$2000)+'Diário 2º PA'!$P$1</f>
        <v>2966</v>
      </c>
      <c r="Q1" s="299"/>
      <c r="R1" s="318"/>
      <c r="S1" s="299"/>
    </row>
    <row r="2" spans="1:19" ht="18" customHeight="1" x14ac:dyDescent="0.2">
      <c r="A2" s="565" t="str">
        <f>"Tabela 9 - Diário de Entradas e Saídas do Contrato de Gestão - "&amp;LEFT(Capa!$A$13,1)+2&amp;"º Período Avaliatório"</f>
        <v>Tabela 9 - Diário de Entradas e Saídas do Contrato de Gestão - 3º Período Avaliatório</v>
      </c>
      <c r="B2" s="526"/>
      <c r="C2" s="526"/>
      <c r="D2" s="526"/>
      <c r="E2" s="526"/>
      <c r="F2" s="526"/>
      <c r="G2" s="526"/>
      <c r="H2" s="526"/>
      <c r="I2" s="526"/>
      <c r="J2" s="526"/>
      <c r="K2" s="526"/>
      <c r="L2" s="526"/>
      <c r="M2" s="526"/>
      <c r="N2" s="527"/>
      <c r="O2" s="300"/>
      <c r="P2" s="299"/>
      <c r="Q2" s="299"/>
      <c r="R2" s="299"/>
      <c r="S2" s="299"/>
    </row>
    <row r="3" spans="1:19" ht="39" customHeight="1" x14ac:dyDescent="0.2">
      <c r="A3" s="301" t="s">
        <v>927</v>
      </c>
      <c r="B3" s="301" t="s">
        <v>928</v>
      </c>
      <c r="C3" s="267" t="s">
        <v>929</v>
      </c>
      <c r="D3" s="301" t="s">
        <v>446</v>
      </c>
      <c r="E3" s="267" t="s">
        <v>435</v>
      </c>
      <c r="F3" s="267" t="s">
        <v>930</v>
      </c>
      <c r="G3" s="267" t="s">
        <v>447</v>
      </c>
      <c r="H3" s="267" t="s">
        <v>448</v>
      </c>
      <c r="I3" s="267" t="s">
        <v>450</v>
      </c>
      <c r="J3" s="267" t="s">
        <v>451</v>
      </c>
      <c r="K3" s="267" t="s">
        <v>931</v>
      </c>
      <c r="L3" s="267" t="s">
        <v>932</v>
      </c>
      <c r="M3" s="267" t="s">
        <v>933</v>
      </c>
      <c r="N3" s="267" t="s">
        <v>934</v>
      </c>
      <c r="O3" s="267" t="s">
        <v>452</v>
      </c>
      <c r="P3" s="267" t="s">
        <v>451</v>
      </c>
      <c r="Q3" s="299"/>
      <c r="R3" s="299"/>
      <c r="S3" s="299"/>
    </row>
    <row r="4" spans="1:19" ht="13.5" customHeight="1" x14ac:dyDescent="0.2">
      <c r="A4" s="302" t="str">
        <f>IF(B4="","",ROW()-ROW($A$3)+'Diário 2º PA'!$P$1)</f>
        <v/>
      </c>
      <c r="B4" s="303"/>
      <c r="C4" s="304"/>
      <c r="D4" s="305"/>
      <c r="E4" s="306"/>
      <c r="F4" s="307"/>
      <c r="G4" s="306"/>
      <c r="H4" s="305"/>
      <c r="I4" s="306"/>
      <c r="J4" s="308" t="str">
        <f t="shared" ref="J4:J258" si="0">IF(P4="","",IF(LEN(P4)&gt;14,P4,"CPF Protegido - LGPD"))</f>
        <v/>
      </c>
      <c r="K4" s="308"/>
      <c r="L4" s="309"/>
      <c r="M4" s="308"/>
      <c r="N4" s="303"/>
      <c r="O4" s="305"/>
      <c r="P4" s="305"/>
      <c r="Q4" s="299"/>
      <c r="R4" s="299"/>
      <c r="S4" s="299"/>
    </row>
    <row r="5" spans="1:19" ht="13.5" customHeight="1" x14ac:dyDescent="0.2">
      <c r="A5" s="302" t="str">
        <f>IF(B5="","",ROW()-ROW($A$3)+'Diário 2º PA'!$P$1)</f>
        <v/>
      </c>
      <c r="B5" s="303"/>
      <c r="C5" s="304"/>
      <c r="D5" s="306"/>
      <c r="E5" s="306"/>
      <c r="F5" s="307"/>
      <c r="G5" s="306"/>
      <c r="H5" s="306"/>
      <c r="I5" s="306"/>
      <c r="J5" s="308" t="str">
        <f t="shared" si="0"/>
        <v/>
      </c>
      <c r="K5" s="308"/>
      <c r="L5" s="309"/>
      <c r="M5" s="308"/>
      <c r="N5" s="303"/>
      <c r="O5" s="305"/>
      <c r="P5" s="305"/>
      <c r="Q5" s="299"/>
      <c r="R5" s="299"/>
      <c r="S5" s="299"/>
    </row>
    <row r="6" spans="1:19" ht="13.5" customHeight="1" x14ac:dyDescent="0.2">
      <c r="A6" s="302" t="str">
        <f>IF(B6="","",ROW()-ROW($A$3)+'Diário 2º PA'!$P$1)</f>
        <v/>
      </c>
      <c r="B6" s="303"/>
      <c r="C6" s="304"/>
      <c r="D6" s="306"/>
      <c r="E6" s="306"/>
      <c r="F6" s="307"/>
      <c r="G6" s="306"/>
      <c r="H6" s="306"/>
      <c r="I6" s="306"/>
      <c r="J6" s="308" t="str">
        <f t="shared" si="0"/>
        <v/>
      </c>
      <c r="K6" s="308"/>
      <c r="L6" s="309"/>
      <c r="M6" s="308"/>
      <c r="N6" s="303"/>
      <c r="O6" s="305"/>
      <c r="P6" s="305"/>
      <c r="Q6" s="299"/>
      <c r="R6" s="299"/>
      <c r="S6" s="299"/>
    </row>
    <row r="7" spans="1:19" ht="13.5" customHeight="1" x14ac:dyDescent="0.2">
      <c r="A7" s="302" t="str">
        <f>IF(B7="","",ROW()-ROW($A$3)+'Diário 2º PA'!$P$1)</f>
        <v/>
      </c>
      <c r="B7" s="303"/>
      <c r="C7" s="304"/>
      <c r="D7" s="306"/>
      <c r="E7" s="306"/>
      <c r="F7" s="307"/>
      <c r="G7" s="306"/>
      <c r="H7" s="305"/>
      <c r="I7" s="306"/>
      <c r="J7" s="308" t="str">
        <f t="shared" si="0"/>
        <v/>
      </c>
      <c r="K7" s="308"/>
      <c r="L7" s="309"/>
      <c r="M7" s="308"/>
      <c r="N7" s="303"/>
      <c r="O7" s="305"/>
      <c r="P7" s="305"/>
      <c r="Q7" s="299"/>
      <c r="R7" s="299"/>
      <c r="S7" s="299"/>
    </row>
    <row r="8" spans="1:19" ht="13.5" customHeight="1" x14ac:dyDescent="0.2">
      <c r="A8" s="302" t="str">
        <f>IF(B8="","",ROW()-ROW($A$3)+'Diário 2º PA'!$P$1)</f>
        <v/>
      </c>
      <c r="B8" s="303"/>
      <c r="C8" s="304"/>
      <c r="D8" s="305"/>
      <c r="E8" s="306"/>
      <c r="F8" s="307"/>
      <c r="G8" s="306"/>
      <c r="H8" s="305"/>
      <c r="I8" s="306"/>
      <c r="J8" s="308" t="str">
        <f t="shared" si="0"/>
        <v/>
      </c>
      <c r="K8" s="308"/>
      <c r="L8" s="309"/>
      <c r="M8" s="308"/>
      <c r="N8" s="303"/>
      <c r="O8" s="305"/>
      <c r="P8" s="305"/>
      <c r="Q8" s="299"/>
      <c r="R8" s="299"/>
      <c r="S8" s="299"/>
    </row>
    <row r="9" spans="1:19" ht="13.5" customHeight="1" x14ac:dyDescent="0.2">
      <c r="A9" s="302" t="str">
        <f>IF(B9="","",ROW()-ROW($A$3)+'Diário 2º PA'!$P$1)</f>
        <v/>
      </c>
      <c r="B9" s="303"/>
      <c r="C9" s="304"/>
      <c r="D9" s="305"/>
      <c r="E9" s="306"/>
      <c r="F9" s="307"/>
      <c r="G9" s="306"/>
      <c r="H9" s="305"/>
      <c r="I9" s="306"/>
      <c r="J9" s="308" t="str">
        <f t="shared" si="0"/>
        <v/>
      </c>
      <c r="K9" s="308"/>
      <c r="L9" s="309"/>
      <c r="M9" s="308"/>
      <c r="N9" s="303"/>
      <c r="O9" s="305"/>
      <c r="P9" s="305"/>
      <c r="Q9" s="299"/>
      <c r="R9" s="299"/>
      <c r="S9" s="299"/>
    </row>
    <row r="10" spans="1:19" ht="13.5" customHeight="1" x14ac:dyDescent="0.2">
      <c r="A10" s="302" t="str">
        <f>IF(B10="","",ROW()-ROW($A$3)+'Diário 2º PA'!$P$1)</f>
        <v/>
      </c>
      <c r="B10" s="303"/>
      <c r="C10" s="304"/>
      <c r="D10" s="305"/>
      <c r="E10" s="306"/>
      <c r="F10" s="307"/>
      <c r="G10" s="306"/>
      <c r="H10" s="305"/>
      <c r="I10" s="306"/>
      <c r="J10" s="308" t="str">
        <f t="shared" si="0"/>
        <v/>
      </c>
      <c r="K10" s="308"/>
      <c r="L10" s="309"/>
      <c r="M10" s="308"/>
      <c r="N10" s="303"/>
      <c r="O10" s="305"/>
      <c r="P10" s="305"/>
      <c r="Q10" s="299"/>
      <c r="R10" s="299"/>
      <c r="S10" s="299"/>
    </row>
    <row r="11" spans="1:19" ht="13.5" customHeight="1" x14ac:dyDescent="0.2">
      <c r="A11" s="302" t="str">
        <f>IF(B11="","",ROW()-ROW($A$3)+'Diário 2º PA'!$P$1)</f>
        <v/>
      </c>
      <c r="B11" s="303"/>
      <c r="C11" s="304"/>
      <c r="D11" s="305"/>
      <c r="E11" s="306"/>
      <c r="F11" s="307"/>
      <c r="G11" s="306"/>
      <c r="H11" s="305"/>
      <c r="I11" s="306"/>
      <c r="J11" s="308" t="str">
        <f t="shared" si="0"/>
        <v/>
      </c>
      <c r="K11" s="308"/>
      <c r="L11" s="309"/>
      <c r="M11" s="308"/>
      <c r="N11" s="303"/>
      <c r="O11" s="305"/>
      <c r="P11" s="305"/>
      <c r="Q11" s="299"/>
      <c r="R11" s="299"/>
      <c r="S11" s="299"/>
    </row>
    <row r="12" spans="1:19" ht="13.5" customHeight="1" x14ac:dyDescent="0.2">
      <c r="A12" s="302" t="str">
        <f>IF(B12="","",ROW()-ROW($A$3)+'Diário 2º PA'!$P$1)</f>
        <v/>
      </c>
      <c r="B12" s="303"/>
      <c r="C12" s="304"/>
      <c r="D12" s="305"/>
      <c r="E12" s="306"/>
      <c r="F12" s="307"/>
      <c r="G12" s="306"/>
      <c r="H12" s="305"/>
      <c r="I12" s="306"/>
      <c r="J12" s="308" t="str">
        <f t="shared" si="0"/>
        <v/>
      </c>
      <c r="K12" s="308"/>
      <c r="L12" s="309"/>
      <c r="M12" s="308"/>
      <c r="N12" s="303"/>
      <c r="O12" s="305"/>
      <c r="P12" s="305"/>
      <c r="Q12" s="299"/>
      <c r="R12" s="299"/>
      <c r="S12" s="299"/>
    </row>
    <row r="13" spans="1:19" ht="13.5" customHeight="1" x14ac:dyDescent="0.2">
      <c r="A13" s="302" t="str">
        <f>IF(B13="","",ROW()-ROW($A$3)+'Diário 2º PA'!$P$1)</f>
        <v/>
      </c>
      <c r="B13" s="303"/>
      <c r="C13" s="304"/>
      <c r="D13" s="305"/>
      <c r="E13" s="306"/>
      <c r="F13" s="307"/>
      <c r="G13" s="306"/>
      <c r="H13" s="305"/>
      <c r="I13" s="306"/>
      <c r="J13" s="308" t="str">
        <f t="shared" si="0"/>
        <v/>
      </c>
      <c r="K13" s="308"/>
      <c r="L13" s="309"/>
      <c r="M13" s="308"/>
      <c r="N13" s="303"/>
      <c r="O13" s="305"/>
      <c r="P13" s="305"/>
      <c r="Q13" s="299"/>
      <c r="R13" s="299"/>
      <c r="S13" s="299"/>
    </row>
    <row r="14" spans="1:19" ht="13.5" customHeight="1" x14ac:dyDescent="0.2">
      <c r="A14" s="302" t="str">
        <f>IF(B14="","",ROW()-ROW($A$3)+'Diário 2º PA'!$P$1)</f>
        <v/>
      </c>
      <c r="B14" s="303"/>
      <c r="C14" s="304"/>
      <c r="D14" s="305"/>
      <c r="E14" s="306"/>
      <c r="F14" s="307"/>
      <c r="G14" s="306"/>
      <c r="H14" s="305"/>
      <c r="I14" s="306"/>
      <c r="J14" s="308" t="str">
        <f t="shared" si="0"/>
        <v/>
      </c>
      <c r="K14" s="308"/>
      <c r="L14" s="309"/>
      <c r="M14" s="308"/>
      <c r="N14" s="303"/>
      <c r="O14" s="305"/>
      <c r="P14" s="305"/>
      <c r="Q14" s="299"/>
      <c r="R14" s="299"/>
      <c r="S14" s="299"/>
    </row>
    <row r="15" spans="1:19" ht="13.5" customHeight="1" x14ac:dyDescent="0.2">
      <c r="A15" s="302" t="str">
        <f>IF(B15="","",ROW()-ROW($A$3)+'Diário 2º PA'!$P$1)</f>
        <v/>
      </c>
      <c r="B15" s="303"/>
      <c r="C15" s="304"/>
      <c r="D15" s="305"/>
      <c r="E15" s="306"/>
      <c r="F15" s="307"/>
      <c r="G15" s="306"/>
      <c r="H15" s="305"/>
      <c r="I15" s="306"/>
      <c r="J15" s="308" t="str">
        <f t="shared" si="0"/>
        <v/>
      </c>
      <c r="K15" s="308"/>
      <c r="L15" s="309"/>
      <c r="M15" s="308"/>
      <c r="N15" s="303"/>
      <c r="O15" s="305"/>
      <c r="P15" s="305"/>
      <c r="Q15" s="299"/>
      <c r="R15" s="299"/>
      <c r="S15" s="299"/>
    </row>
    <row r="16" spans="1:19" ht="13.5" customHeight="1" x14ac:dyDescent="0.2">
      <c r="A16" s="302" t="str">
        <f>IF(B16="","",ROW()-ROW($A$3)+'Diário 2º PA'!$P$1)</f>
        <v/>
      </c>
      <c r="B16" s="303"/>
      <c r="C16" s="304"/>
      <c r="D16" s="305"/>
      <c r="E16" s="306"/>
      <c r="F16" s="307"/>
      <c r="G16" s="306"/>
      <c r="H16" s="305"/>
      <c r="I16" s="306"/>
      <c r="J16" s="308" t="str">
        <f t="shared" si="0"/>
        <v/>
      </c>
      <c r="K16" s="308"/>
      <c r="L16" s="309"/>
      <c r="M16" s="308"/>
      <c r="N16" s="303"/>
      <c r="O16" s="305"/>
      <c r="P16" s="305"/>
      <c r="Q16" s="299"/>
      <c r="R16" s="299"/>
      <c r="S16" s="299"/>
    </row>
    <row r="17" spans="1:19" ht="13.5" customHeight="1" x14ac:dyDescent="0.2">
      <c r="A17" s="302" t="str">
        <f>IF(B17="","",ROW()-ROW($A$3)+'Diário 2º PA'!$P$1)</f>
        <v/>
      </c>
      <c r="B17" s="303"/>
      <c r="C17" s="304"/>
      <c r="D17" s="305"/>
      <c r="E17" s="306"/>
      <c r="F17" s="307"/>
      <c r="G17" s="306"/>
      <c r="H17" s="305"/>
      <c r="I17" s="306"/>
      <c r="J17" s="308" t="str">
        <f t="shared" si="0"/>
        <v/>
      </c>
      <c r="K17" s="308"/>
      <c r="L17" s="309"/>
      <c r="M17" s="308"/>
      <c r="N17" s="303"/>
      <c r="O17" s="305"/>
      <c r="P17" s="305"/>
      <c r="Q17" s="299"/>
      <c r="R17" s="299"/>
      <c r="S17" s="299"/>
    </row>
    <row r="18" spans="1:19" ht="13.5" customHeight="1" x14ac:dyDescent="0.2">
      <c r="A18" s="302" t="str">
        <f>IF(B18="","",ROW()-ROW($A$3)+'Diário 2º PA'!$P$1)</f>
        <v/>
      </c>
      <c r="B18" s="303"/>
      <c r="C18" s="304"/>
      <c r="D18" s="305"/>
      <c r="E18" s="306"/>
      <c r="F18" s="307"/>
      <c r="G18" s="305"/>
      <c r="H18" s="305"/>
      <c r="I18" s="306"/>
      <c r="J18" s="308" t="str">
        <f t="shared" si="0"/>
        <v/>
      </c>
      <c r="K18" s="308"/>
      <c r="L18" s="309"/>
      <c r="M18" s="308"/>
      <c r="N18" s="303"/>
      <c r="O18" s="305"/>
      <c r="P18" s="305"/>
      <c r="Q18" s="299"/>
      <c r="R18" s="299"/>
      <c r="S18" s="299"/>
    </row>
    <row r="19" spans="1:19" ht="13.5" customHeight="1" x14ac:dyDescent="0.2">
      <c r="A19" s="302" t="str">
        <f>IF(B19="","",ROW()-ROW($A$3)+'Diário 2º PA'!$P$1)</f>
        <v/>
      </c>
      <c r="B19" s="303"/>
      <c r="C19" s="304"/>
      <c r="D19" s="305"/>
      <c r="E19" s="306"/>
      <c r="F19" s="307"/>
      <c r="G19" s="305"/>
      <c r="H19" s="305"/>
      <c r="I19" s="306"/>
      <c r="J19" s="308" t="str">
        <f t="shared" si="0"/>
        <v/>
      </c>
      <c r="K19" s="308"/>
      <c r="L19" s="309"/>
      <c r="M19" s="308"/>
      <c r="N19" s="303"/>
      <c r="O19" s="305"/>
      <c r="P19" s="305"/>
      <c r="Q19" s="299"/>
      <c r="R19" s="299"/>
      <c r="S19" s="299"/>
    </row>
    <row r="20" spans="1:19" ht="13.5" customHeight="1" x14ac:dyDescent="0.2">
      <c r="A20" s="302" t="str">
        <f>IF(B20="","",ROW()-ROW($A$3)+'Diário 2º PA'!$P$1)</f>
        <v/>
      </c>
      <c r="B20" s="303"/>
      <c r="C20" s="304"/>
      <c r="D20" s="305"/>
      <c r="E20" s="306"/>
      <c r="F20" s="307"/>
      <c r="G20" s="306"/>
      <c r="H20" s="305"/>
      <c r="I20" s="306"/>
      <c r="J20" s="308" t="str">
        <f t="shared" si="0"/>
        <v/>
      </c>
      <c r="K20" s="308"/>
      <c r="L20" s="309"/>
      <c r="M20" s="308"/>
      <c r="N20" s="303"/>
      <c r="O20" s="305"/>
      <c r="P20" s="305"/>
      <c r="Q20" s="299"/>
      <c r="R20" s="299"/>
      <c r="S20" s="299"/>
    </row>
    <row r="21" spans="1:19" ht="13.5" customHeight="1" x14ac:dyDescent="0.2">
      <c r="A21" s="302" t="str">
        <f>IF(B21="","",ROW()-ROW($A$3)+'Diário 2º PA'!$P$1)</f>
        <v/>
      </c>
      <c r="B21" s="303"/>
      <c r="C21" s="304"/>
      <c r="D21" s="305"/>
      <c r="E21" s="306"/>
      <c r="F21" s="307"/>
      <c r="G21" s="306"/>
      <c r="H21" s="305"/>
      <c r="I21" s="306"/>
      <c r="J21" s="308" t="str">
        <f t="shared" si="0"/>
        <v/>
      </c>
      <c r="K21" s="308"/>
      <c r="L21" s="309"/>
      <c r="M21" s="308"/>
      <c r="N21" s="303"/>
      <c r="O21" s="305"/>
      <c r="P21" s="305"/>
      <c r="Q21" s="299"/>
      <c r="R21" s="299"/>
      <c r="S21" s="299"/>
    </row>
    <row r="22" spans="1:19" ht="13.5" customHeight="1" x14ac:dyDescent="0.2">
      <c r="A22" s="302" t="str">
        <f>IF(B22="","",ROW()-ROW($A$3)+'Diário 2º PA'!$P$1)</f>
        <v/>
      </c>
      <c r="B22" s="303"/>
      <c r="C22" s="304"/>
      <c r="D22" s="305"/>
      <c r="E22" s="306"/>
      <c r="F22" s="307"/>
      <c r="G22" s="306"/>
      <c r="H22" s="305"/>
      <c r="I22" s="306"/>
      <c r="J22" s="308" t="str">
        <f t="shared" si="0"/>
        <v/>
      </c>
      <c r="K22" s="308"/>
      <c r="L22" s="309"/>
      <c r="M22" s="308"/>
      <c r="N22" s="303"/>
      <c r="O22" s="305"/>
      <c r="P22" s="305"/>
      <c r="Q22" s="299"/>
      <c r="R22" s="299"/>
      <c r="S22" s="299"/>
    </row>
    <row r="23" spans="1:19" ht="13.5" customHeight="1" x14ac:dyDescent="0.2">
      <c r="A23" s="302" t="str">
        <f>IF(B23="","",ROW()-ROW($A$3)+'Diário 2º PA'!$P$1)</f>
        <v/>
      </c>
      <c r="B23" s="303"/>
      <c r="C23" s="304"/>
      <c r="D23" s="305"/>
      <c r="E23" s="306"/>
      <c r="F23" s="307"/>
      <c r="G23" s="306"/>
      <c r="H23" s="305"/>
      <c r="I23" s="306"/>
      <c r="J23" s="308" t="str">
        <f t="shared" si="0"/>
        <v/>
      </c>
      <c r="K23" s="308"/>
      <c r="L23" s="309"/>
      <c r="M23" s="308"/>
      <c r="N23" s="303"/>
      <c r="O23" s="305"/>
      <c r="P23" s="305"/>
      <c r="Q23" s="299"/>
      <c r="R23" s="299"/>
      <c r="S23" s="299"/>
    </row>
    <row r="24" spans="1:19" ht="13.5" customHeight="1" x14ac:dyDescent="0.2">
      <c r="A24" s="302" t="str">
        <f>IF(B24="","",ROW()-ROW($A$3)+'Diário 2º PA'!$P$1)</f>
        <v/>
      </c>
      <c r="B24" s="303"/>
      <c r="C24" s="304"/>
      <c r="D24" s="305"/>
      <c r="E24" s="306"/>
      <c r="F24" s="307"/>
      <c r="G24" s="306"/>
      <c r="H24" s="305"/>
      <c r="I24" s="306"/>
      <c r="J24" s="308" t="str">
        <f t="shared" si="0"/>
        <v/>
      </c>
      <c r="K24" s="308"/>
      <c r="L24" s="309"/>
      <c r="M24" s="308"/>
      <c r="N24" s="303"/>
      <c r="O24" s="305"/>
      <c r="P24" s="305"/>
      <c r="Q24" s="299"/>
      <c r="R24" s="299"/>
      <c r="S24" s="299"/>
    </row>
    <row r="25" spans="1:19" ht="13.5" customHeight="1" x14ac:dyDescent="0.2">
      <c r="A25" s="302" t="str">
        <f>IF(B25="","",ROW()-ROW($A$3)+'Diário 2º PA'!$P$1)</f>
        <v/>
      </c>
      <c r="B25" s="303"/>
      <c r="C25" s="304"/>
      <c r="D25" s="305"/>
      <c r="E25" s="306"/>
      <c r="F25" s="307"/>
      <c r="G25" s="306"/>
      <c r="H25" s="305"/>
      <c r="I25" s="306"/>
      <c r="J25" s="308" t="str">
        <f t="shared" si="0"/>
        <v/>
      </c>
      <c r="K25" s="308"/>
      <c r="L25" s="309"/>
      <c r="M25" s="308"/>
      <c r="N25" s="303"/>
      <c r="O25" s="305"/>
      <c r="P25" s="305"/>
      <c r="Q25" s="299"/>
      <c r="R25" s="299"/>
      <c r="S25" s="299"/>
    </row>
    <row r="26" spans="1:19" ht="13.5" customHeight="1" x14ac:dyDescent="0.2">
      <c r="A26" s="302" t="str">
        <f>IF(B26="","",ROW()-ROW($A$3)+'Diário 2º PA'!$P$1)</f>
        <v/>
      </c>
      <c r="B26" s="303"/>
      <c r="C26" s="304"/>
      <c r="D26" s="305"/>
      <c r="E26" s="306"/>
      <c r="F26" s="307"/>
      <c r="G26" s="306"/>
      <c r="H26" s="305"/>
      <c r="I26" s="306"/>
      <c r="J26" s="308" t="str">
        <f t="shared" si="0"/>
        <v/>
      </c>
      <c r="K26" s="308"/>
      <c r="L26" s="309"/>
      <c r="M26" s="308"/>
      <c r="N26" s="303"/>
      <c r="O26" s="305"/>
      <c r="P26" s="305"/>
      <c r="Q26" s="299"/>
      <c r="R26" s="299"/>
      <c r="S26" s="299"/>
    </row>
    <row r="27" spans="1:19" ht="13.5" customHeight="1" x14ac:dyDescent="0.2">
      <c r="A27" s="302" t="str">
        <f>IF(B27="","",ROW()-ROW($A$3)+'Diário 2º PA'!$P$1)</f>
        <v/>
      </c>
      <c r="B27" s="303"/>
      <c r="C27" s="304"/>
      <c r="D27" s="305"/>
      <c r="E27" s="306"/>
      <c r="F27" s="307"/>
      <c r="G27" s="305"/>
      <c r="H27" s="305"/>
      <c r="I27" s="306"/>
      <c r="J27" s="308" t="str">
        <f t="shared" si="0"/>
        <v/>
      </c>
      <c r="K27" s="308"/>
      <c r="L27" s="309"/>
      <c r="M27" s="308"/>
      <c r="N27" s="303"/>
      <c r="O27" s="305"/>
      <c r="P27" s="305"/>
      <c r="Q27" s="299"/>
      <c r="R27" s="299"/>
      <c r="S27" s="299"/>
    </row>
    <row r="28" spans="1:19" ht="13.5" customHeight="1" x14ac:dyDescent="0.2">
      <c r="A28" s="302" t="str">
        <f>IF(B28="","",ROW()-ROW($A$3)+'Diário 2º PA'!$P$1)</f>
        <v/>
      </c>
      <c r="B28" s="303"/>
      <c r="C28" s="304"/>
      <c r="D28" s="305"/>
      <c r="E28" s="306"/>
      <c r="F28" s="307"/>
      <c r="G28" s="305"/>
      <c r="H28" s="305"/>
      <c r="I28" s="306"/>
      <c r="J28" s="308" t="str">
        <f t="shared" si="0"/>
        <v/>
      </c>
      <c r="K28" s="308"/>
      <c r="L28" s="309"/>
      <c r="M28" s="308"/>
      <c r="N28" s="303"/>
      <c r="O28" s="305"/>
      <c r="P28" s="305"/>
      <c r="Q28" s="299"/>
      <c r="R28" s="299"/>
      <c r="S28" s="299"/>
    </row>
    <row r="29" spans="1:19" ht="13.5" customHeight="1" x14ac:dyDescent="0.2">
      <c r="A29" s="302" t="str">
        <f>IF(B29="","",ROW()-ROW($A$3)+'Diário 2º PA'!$P$1)</f>
        <v/>
      </c>
      <c r="B29" s="303"/>
      <c r="C29" s="304"/>
      <c r="D29" s="305"/>
      <c r="E29" s="306"/>
      <c r="F29" s="307"/>
      <c r="G29" s="305"/>
      <c r="H29" s="305"/>
      <c r="I29" s="306"/>
      <c r="J29" s="308" t="str">
        <f t="shared" si="0"/>
        <v/>
      </c>
      <c r="K29" s="308"/>
      <c r="L29" s="309"/>
      <c r="M29" s="308"/>
      <c r="N29" s="303"/>
      <c r="O29" s="305"/>
      <c r="P29" s="305"/>
      <c r="Q29" s="299"/>
      <c r="R29" s="299"/>
      <c r="S29" s="299"/>
    </row>
    <row r="30" spans="1:19" ht="13.5" customHeight="1" x14ac:dyDescent="0.2">
      <c r="A30" s="302" t="str">
        <f>IF(B30="","",ROW()-ROW($A$3)+'Diário 2º PA'!$P$1)</f>
        <v/>
      </c>
      <c r="B30" s="303"/>
      <c r="C30" s="304"/>
      <c r="D30" s="305"/>
      <c r="E30" s="306"/>
      <c r="F30" s="307"/>
      <c r="G30" s="305"/>
      <c r="H30" s="305"/>
      <c r="I30" s="306"/>
      <c r="J30" s="308" t="str">
        <f t="shared" si="0"/>
        <v/>
      </c>
      <c r="K30" s="308"/>
      <c r="L30" s="309"/>
      <c r="M30" s="308"/>
      <c r="N30" s="303"/>
      <c r="O30" s="305"/>
      <c r="P30" s="305"/>
      <c r="Q30" s="299"/>
      <c r="R30" s="299"/>
      <c r="S30" s="299"/>
    </row>
    <row r="31" spans="1:19" ht="13.5" customHeight="1" x14ac:dyDescent="0.2">
      <c r="A31" s="302" t="str">
        <f>IF(B31="","",ROW()-ROW($A$3)+'Diário 2º PA'!$P$1)</f>
        <v/>
      </c>
      <c r="B31" s="303"/>
      <c r="C31" s="304"/>
      <c r="D31" s="305"/>
      <c r="E31" s="306"/>
      <c r="F31" s="307"/>
      <c r="G31" s="305"/>
      <c r="H31" s="305"/>
      <c r="I31" s="306"/>
      <c r="J31" s="308" t="str">
        <f t="shared" si="0"/>
        <v/>
      </c>
      <c r="K31" s="308"/>
      <c r="L31" s="309"/>
      <c r="M31" s="308"/>
      <c r="N31" s="303"/>
      <c r="O31" s="305"/>
      <c r="P31" s="305"/>
      <c r="Q31" s="299"/>
      <c r="R31" s="299"/>
      <c r="S31" s="299"/>
    </row>
    <row r="32" spans="1:19" ht="13.5" customHeight="1" x14ac:dyDescent="0.2">
      <c r="A32" s="302" t="str">
        <f>IF(B32="","",ROW()-ROW($A$3)+'Diário 2º PA'!$P$1)</f>
        <v/>
      </c>
      <c r="B32" s="303"/>
      <c r="C32" s="304"/>
      <c r="D32" s="305"/>
      <c r="E32" s="306"/>
      <c r="F32" s="307"/>
      <c r="G32" s="305"/>
      <c r="H32" s="305"/>
      <c r="I32" s="306"/>
      <c r="J32" s="308" t="str">
        <f t="shared" si="0"/>
        <v/>
      </c>
      <c r="K32" s="308"/>
      <c r="L32" s="309"/>
      <c r="M32" s="308"/>
      <c r="N32" s="303"/>
      <c r="O32" s="305"/>
      <c r="P32" s="305"/>
      <c r="Q32" s="299"/>
      <c r="R32" s="299"/>
      <c r="S32" s="299"/>
    </row>
    <row r="33" spans="1:19" ht="13.5" customHeight="1" x14ac:dyDescent="0.2">
      <c r="A33" s="302" t="str">
        <f>IF(B33="","",ROW()-ROW($A$3)+'Diário 2º PA'!$P$1)</f>
        <v/>
      </c>
      <c r="B33" s="303"/>
      <c r="C33" s="304"/>
      <c r="D33" s="305"/>
      <c r="E33" s="306"/>
      <c r="F33" s="307"/>
      <c r="G33" s="305"/>
      <c r="H33" s="305"/>
      <c r="I33" s="306"/>
      <c r="J33" s="308" t="str">
        <f t="shared" si="0"/>
        <v/>
      </c>
      <c r="K33" s="308"/>
      <c r="L33" s="309"/>
      <c r="M33" s="308"/>
      <c r="N33" s="303"/>
      <c r="O33" s="305"/>
      <c r="P33" s="305"/>
      <c r="Q33" s="299"/>
      <c r="R33" s="299"/>
      <c r="S33" s="299"/>
    </row>
    <row r="34" spans="1:19" ht="13.5" customHeight="1" x14ac:dyDescent="0.2">
      <c r="A34" s="302" t="str">
        <f>IF(B34="","",ROW()-ROW($A$3)+'Diário 2º PA'!$P$1)</f>
        <v/>
      </c>
      <c r="B34" s="303"/>
      <c r="C34" s="304"/>
      <c r="D34" s="305"/>
      <c r="E34" s="306"/>
      <c r="F34" s="307"/>
      <c r="G34" s="305"/>
      <c r="H34" s="305"/>
      <c r="I34" s="306"/>
      <c r="J34" s="308" t="str">
        <f t="shared" si="0"/>
        <v/>
      </c>
      <c r="K34" s="308"/>
      <c r="L34" s="309"/>
      <c r="M34" s="308"/>
      <c r="N34" s="303"/>
      <c r="O34" s="305"/>
      <c r="P34" s="305"/>
      <c r="Q34" s="299"/>
      <c r="R34" s="299"/>
      <c r="S34" s="299"/>
    </row>
    <row r="35" spans="1:19" ht="13.5" customHeight="1" x14ac:dyDescent="0.2">
      <c r="A35" s="302" t="str">
        <f>IF(B35="","",ROW()-ROW($A$3)+'Diário 2º PA'!$P$1)</f>
        <v/>
      </c>
      <c r="B35" s="303"/>
      <c r="C35" s="304"/>
      <c r="D35" s="305"/>
      <c r="E35" s="306"/>
      <c r="F35" s="307"/>
      <c r="G35" s="305"/>
      <c r="H35" s="305"/>
      <c r="I35" s="306"/>
      <c r="J35" s="308" t="str">
        <f t="shared" si="0"/>
        <v/>
      </c>
      <c r="K35" s="308"/>
      <c r="L35" s="309"/>
      <c r="M35" s="308"/>
      <c r="N35" s="303"/>
      <c r="O35" s="305"/>
      <c r="P35" s="305"/>
      <c r="Q35" s="299"/>
      <c r="R35" s="299"/>
      <c r="S35" s="299"/>
    </row>
    <row r="36" spans="1:19" ht="13.5" customHeight="1" x14ac:dyDescent="0.2">
      <c r="A36" s="302" t="str">
        <f>IF(B36="","",ROW()-ROW($A$3)+'Diário 2º PA'!$P$1)</f>
        <v/>
      </c>
      <c r="B36" s="303"/>
      <c r="C36" s="304"/>
      <c r="D36" s="305"/>
      <c r="E36" s="306"/>
      <c r="F36" s="307"/>
      <c r="G36" s="305"/>
      <c r="H36" s="305"/>
      <c r="I36" s="306"/>
      <c r="J36" s="308" t="str">
        <f t="shared" si="0"/>
        <v/>
      </c>
      <c r="K36" s="308"/>
      <c r="L36" s="309"/>
      <c r="M36" s="308"/>
      <c r="N36" s="303"/>
      <c r="O36" s="305"/>
      <c r="P36" s="305"/>
      <c r="Q36" s="299"/>
      <c r="R36" s="299"/>
      <c r="S36" s="299"/>
    </row>
    <row r="37" spans="1:19" ht="13.5" customHeight="1" x14ac:dyDescent="0.2">
      <c r="A37" s="302" t="str">
        <f>IF(B37="","",ROW()-ROW($A$3)+'Diário 2º PA'!$P$1)</f>
        <v/>
      </c>
      <c r="B37" s="303"/>
      <c r="C37" s="304"/>
      <c r="D37" s="305"/>
      <c r="E37" s="306"/>
      <c r="F37" s="307"/>
      <c r="G37" s="306"/>
      <c r="H37" s="305"/>
      <c r="I37" s="306"/>
      <c r="J37" s="308" t="str">
        <f t="shared" si="0"/>
        <v/>
      </c>
      <c r="K37" s="308"/>
      <c r="L37" s="309"/>
      <c r="M37" s="308"/>
      <c r="N37" s="303"/>
      <c r="O37" s="305"/>
      <c r="P37" s="305"/>
      <c r="Q37" s="299"/>
      <c r="R37" s="299"/>
      <c r="S37" s="299"/>
    </row>
    <row r="38" spans="1:19" ht="13.5" customHeight="1" x14ac:dyDescent="0.2">
      <c r="A38" s="302" t="str">
        <f>IF(B38="","",ROW()-ROW($A$3)+'Diário 2º PA'!$P$1)</f>
        <v/>
      </c>
      <c r="B38" s="303"/>
      <c r="C38" s="304"/>
      <c r="D38" s="305"/>
      <c r="E38" s="306"/>
      <c r="F38" s="307"/>
      <c r="G38" s="305"/>
      <c r="H38" s="305"/>
      <c r="I38" s="306"/>
      <c r="J38" s="308" t="str">
        <f t="shared" si="0"/>
        <v/>
      </c>
      <c r="K38" s="308"/>
      <c r="L38" s="309"/>
      <c r="M38" s="308"/>
      <c r="N38" s="303"/>
      <c r="O38" s="305"/>
      <c r="P38" s="305"/>
      <c r="Q38" s="299"/>
      <c r="R38" s="299"/>
      <c r="S38" s="299"/>
    </row>
    <row r="39" spans="1:19" ht="13.5" customHeight="1" x14ac:dyDescent="0.2">
      <c r="A39" s="302" t="str">
        <f>IF(B39="","",ROW()-ROW($A$3)+'Diário 2º PA'!$P$1)</f>
        <v/>
      </c>
      <c r="B39" s="303"/>
      <c r="C39" s="304"/>
      <c r="D39" s="305"/>
      <c r="E39" s="306"/>
      <c r="F39" s="307"/>
      <c r="G39" s="306"/>
      <c r="H39" s="305"/>
      <c r="I39" s="306"/>
      <c r="J39" s="308" t="str">
        <f t="shared" si="0"/>
        <v/>
      </c>
      <c r="K39" s="308"/>
      <c r="L39" s="309"/>
      <c r="M39" s="308"/>
      <c r="N39" s="303"/>
      <c r="O39" s="305"/>
      <c r="P39" s="305"/>
      <c r="Q39" s="299"/>
      <c r="R39" s="299"/>
      <c r="S39" s="299"/>
    </row>
    <row r="40" spans="1:19" ht="13.5" customHeight="1" x14ac:dyDescent="0.2">
      <c r="A40" s="302" t="str">
        <f>IF(B40="","",ROW()-ROW($A$3)+'Diário 2º PA'!$P$1)</f>
        <v/>
      </c>
      <c r="B40" s="303"/>
      <c r="C40" s="304"/>
      <c r="D40" s="305"/>
      <c r="E40" s="306"/>
      <c r="F40" s="307"/>
      <c r="G40" s="305"/>
      <c r="H40" s="305"/>
      <c r="I40" s="306"/>
      <c r="J40" s="308" t="str">
        <f t="shared" si="0"/>
        <v/>
      </c>
      <c r="K40" s="308"/>
      <c r="L40" s="309"/>
      <c r="M40" s="308"/>
      <c r="N40" s="303"/>
      <c r="O40" s="305"/>
      <c r="P40" s="305"/>
      <c r="Q40" s="299"/>
      <c r="R40" s="299"/>
      <c r="S40" s="299"/>
    </row>
    <row r="41" spans="1:19" ht="13.5" customHeight="1" x14ac:dyDescent="0.2">
      <c r="A41" s="302" t="str">
        <f>IF(B41="","",ROW()-ROW($A$3)+'Diário 2º PA'!$P$1)</f>
        <v/>
      </c>
      <c r="B41" s="303"/>
      <c r="C41" s="304"/>
      <c r="D41" s="305"/>
      <c r="E41" s="306"/>
      <c r="F41" s="317"/>
      <c r="G41" s="306"/>
      <c r="H41" s="305"/>
      <c r="I41" s="306"/>
      <c r="J41" s="308" t="str">
        <f t="shared" si="0"/>
        <v/>
      </c>
      <c r="K41" s="308"/>
      <c r="L41" s="309"/>
      <c r="M41" s="308"/>
      <c r="N41" s="303"/>
      <c r="O41" s="305"/>
      <c r="P41" s="305"/>
      <c r="Q41" s="299"/>
      <c r="R41" s="299"/>
      <c r="S41" s="299"/>
    </row>
    <row r="42" spans="1:19" ht="13.5" customHeight="1" x14ac:dyDescent="0.2">
      <c r="A42" s="302" t="str">
        <f>IF(B42="","",ROW()-ROW($A$3)+'Diário 2º PA'!$P$1)</f>
        <v/>
      </c>
      <c r="B42" s="303"/>
      <c r="C42" s="304"/>
      <c r="D42" s="305"/>
      <c r="E42" s="306"/>
      <c r="F42" s="317"/>
      <c r="G42" s="306"/>
      <c r="H42" s="305"/>
      <c r="I42" s="306"/>
      <c r="J42" s="308" t="str">
        <f t="shared" si="0"/>
        <v/>
      </c>
      <c r="K42" s="308"/>
      <c r="L42" s="309"/>
      <c r="M42" s="308"/>
      <c r="N42" s="303"/>
      <c r="O42" s="305"/>
      <c r="P42" s="305"/>
      <c r="Q42" s="299"/>
      <c r="R42" s="299"/>
      <c r="S42" s="299"/>
    </row>
    <row r="43" spans="1:19" ht="13.5" customHeight="1" x14ac:dyDescent="0.2">
      <c r="A43" s="302" t="str">
        <f>IF(B43="","",ROW()-ROW($A$3)+'Diário 2º PA'!$P$1)</f>
        <v/>
      </c>
      <c r="B43" s="303"/>
      <c r="C43" s="304"/>
      <c r="D43" s="305"/>
      <c r="E43" s="306"/>
      <c r="F43" s="307"/>
      <c r="G43" s="306"/>
      <c r="H43" s="305"/>
      <c r="I43" s="306"/>
      <c r="J43" s="308" t="str">
        <f t="shared" si="0"/>
        <v/>
      </c>
      <c r="K43" s="308"/>
      <c r="L43" s="309"/>
      <c r="M43" s="308"/>
      <c r="N43" s="303"/>
      <c r="O43" s="305"/>
      <c r="P43" s="305"/>
      <c r="Q43" s="299"/>
      <c r="R43" s="299"/>
      <c r="S43" s="299"/>
    </row>
    <row r="44" spans="1:19" ht="13.5" customHeight="1" x14ac:dyDescent="0.2">
      <c r="A44" s="302" t="str">
        <f>IF(B44="","",ROW()-ROW($A$3)+'Diário 2º PA'!$P$1)</f>
        <v/>
      </c>
      <c r="B44" s="303"/>
      <c r="C44" s="304"/>
      <c r="D44" s="305"/>
      <c r="E44" s="306"/>
      <c r="F44" s="307"/>
      <c r="G44" s="306"/>
      <c r="H44" s="305"/>
      <c r="I44" s="306"/>
      <c r="J44" s="308" t="str">
        <f t="shared" si="0"/>
        <v/>
      </c>
      <c r="K44" s="308"/>
      <c r="L44" s="309"/>
      <c r="M44" s="308"/>
      <c r="N44" s="303"/>
      <c r="O44" s="305"/>
      <c r="P44" s="305"/>
      <c r="Q44" s="299"/>
      <c r="R44" s="299"/>
      <c r="S44" s="299"/>
    </row>
    <row r="45" spans="1:19" ht="13.5" customHeight="1" x14ac:dyDescent="0.2">
      <c r="A45" s="302" t="str">
        <f>IF(B45="","",ROW()-ROW($A$3)+'Diário 2º PA'!$P$1)</f>
        <v/>
      </c>
      <c r="B45" s="303"/>
      <c r="C45" s="304"/>
      <c r="D45" s="305"/>
      <c r="E45" s="306"/>
      <c r="F45" s="307"/>
      <c r="G45" s="306"/>
      <c r="H45" s="305"/>
      <c r="I45" s="306"/>
      <c r="J45" s="308" t="str">
        <f t="shared" si="0"/>
        <v/>
      </c>
      <c r="K45" s="308"/>
      <c r="L45" s="309"/>
      <c r="M45" s="308"/>
      <c r="N45" s="303"/>
      <c r="O45" s="305"/>
      <c r="P45" s="305"/>
      <c r="Q45" s="299"/>
      <c r="R45" s="299"/>
      <c r="S45" s="299"/>
    </row>
    <row r="46" spans="1:19" ht="13.5" customHeight="1" x14ac:dyDescent="0.2">
      <c r="A46" s="302" t="str">
        <f>IF(B46="","",ROW()-ROW($A$3)+'Diário 2º PA'!$P$1)</f>
        <v/>
      </c>
      <c r="B46" s="303"/>
      <c r="C46" s="304"/>
      <c r="D46" s="305"/>
      <c r="E46" s="306"/>
      <c r="F46" s="307"/>
      <c r="G46" s="305"/>
      <c r="H46" s="305"/>
      <c r="I46" s="306"/>
      <c r="J46" s="308" t="str">
        <f t="shared" si="0"/>
        <v/>
      </c>
      <c r="K46" s="308"/>
      <c r="L46" s="309"/>
      <c r="M46" s="308"/>
      <c r="N46" s="303"/>
      <c r="O46" s="305"/>
      <c r="P46" s="305"/>
      <c r="Q46" s="299"/>
      <c r="R46" s="299"/>
      <c r="S46" s="299"/>
    </row>
    <row r="47" spans="1:19" ht="13.5" customHeight="1" x14ac:dyDescent="0.2">
      <c r="A47" s="302" t="str">
        <f>IF(B47="","",ROW()-ROW($A$3)+'Diário 2º PA'!$P$1)</f>
        <v/>
      </c>
      <c r="B47" s="303"/>
      <c r="C47" s="304"/>
      <c r="D47" s="305"/>
      <c r="E47" s="306"/>
      <c r="F47" s="307"/>
      <c r="G47" s="306"/>
      <c r="H47" s="305"/>
      <c r="I47" s="306"/>
      <c r="J47" s="308" t="str">
        <f t="shared" si="0"/>
        <v/>
      </c>
      <c r="K47" s="308"/>
      <c r="L47" s="309"/>
      <c r="M47" s="308"/>
      <c r="N47" s="303"/>
      <c r="O47" s="305"/>
      <c r="P47" s="305"/>
      <c r="Q47" s="299"/>
      <c r="R47" s="299"/>
      <c r="S47" s="299"/>
    </row>
    <row r="48" spans="1:19" ht="13.5" customHeight="1" x14ac:dyDescent="0.2">
      <c r="A48" s="302" t="str">
        <f>IF(B48="","",ROW()-ROW($A$3)+'Diário 2º PA'!$P$1)</f>
        <v/>
      </c>
      <c r="B48" s="303"/>
      <c r="C48" s="304"/>
      <c r="D48" s="305"/>
      <c r="E48" s="306"/>
      <c r="F48" s="307"/>
      <c r="G48" s="306"/>
      <c r="H48" s="305"/>
      <c r="I48" s="306"/>
      <c r="J48" s="308" t="str">
        <f t="shared" si="0"/>
        <v/>
      </c>
      <c r="K48" s="308"/>
      <c r="L48" s="309"/>
      <c r="M48" s="308"/>
      <c r="N48" s="303"/>
      <c r="O48" s="305"/>
      <c r="P48" s="305"/>
      <c r="Q48" s="299"/>
      <c r="R48" s="299"/>
      <c r="S48" s="299"/>
    </row>
    <row r="49" spans="1:19" ht="13.5" customHeight="1" x14ac:dyDescent="0.2">
      <c r="A49" s="302" t="str">
        <f>IF(B49="","",ROW()-ROW($A$3)+'Diário 2º PA'!$P$1)</f>
        <v/>
      </c>
      <c r="B49" s="303"/>
      <c r="C49" s="304"/>
      <c r="D49" s="305"/>
      <c r="E49" s="306"/>
      <c r="F49" s="307"/>
      <c r="G49" s="305"/>
      <c r="H49" s="305"/>
      <c r="I49" s="306"/>
      <c r="J49" s="308" t="str">
        <f t="shared" si="0"/>
        <v/>
      </c>
      <c r="K49" s="308"/>
      <c r="L49" s="309"/>
      <c r="M49" s="308"/>
      <c r="N49" s="303"/>
      <c r="O49" s="305"/>
      <c r="P49" s="305"/>
      <c r="Q49" s="299"/>
      <c r="R49" s="299"/>
      <c r="S49" s="299"/>
    </row>
    <row r="50" spans="1:19" ht="13.5" customHeight="1" x14ac:dyDescent="0.2">
      <c r="A50" s="302" t="str">
        <f>IF(B50="","",ROW()-ROW($A$3)+'Diário 2º PA'!$P$1)</f>
        <v/>
      </c>
      <c r="B50" s="303"/>
      <c r="C50" s="304"/>
      <c r="D50" s="305"/>
      <c r="E50" s="306"/>
      <c r="F50" s="307"/>
      <c r="G50" s="306"/>
      <c r="H50" s="305"/>
      <c r="I50" s="306"/>
      <c r="J50" s="308" t="str">
        <f t="shared" si="0"/>
        <v/>
      </c>
      <c r="K50" s="308"/>
      <c r="L50" s="309"/>
      <c r="M50" s="308"/>
      <c r="N50" s="303"/>
      <c r="O50" s="305"/>
      <c r="P50" s="305"/>
      <c r="Q50" s="299"/>
      <c r="R50" s="299"/>
      <c r="S50" s="299"/>
    </row>
    <row r="51" spans="1:19" ht="13.5" customHeight="1" x14ac:dyDescent="0.2">
      <c r="A51" s="302" t="str">
        <f>IF(B51="","",ROW()-ROW($A$3)+'Diário 2º PA'!$P$1)</f>
        <v/>
      </c>
      <c r="B51" s="303"/>
      <c r="C51" s="304"/>
      <c r="D51" s="305"/>
      <c r="E51" s="306"/>
      <c r="F51" s="307"/>
      <c r="G51" s="305"/>
      <c r="H51" s="305"/>
      <c r="I51" s="306"/>
      <c r="J51" s="308" t="str">
        <f t="shared" si="0"/>
        <v/>
      </c>
      <c r="K51" s="308"/>
      <c r="L51" s="309"/>
      <c r="M51" s="308"/>
      <c r="N51" s="303"/>
      <c r="O51" s="305"/>
      <c r="P51" s="305"/>
      <c r="Q51" s="299"/>
      <c r="R51" s="299"/>
      <c r="S51" s="299"/>
    </row>
    <row r="52" spans="1:19" ht="13.5" customHeight="1" x14ac:dyDescent="0.2">
      <c r="A52" s="302" t="str">
        <f>IF(B52="","",ROW()-ROW($A$3)+'Diário 2º PA'!$P$1)</f>
        <v/>
      </c>
      <c r="B52" s="303"/>
      <c r="C52" s="304"/>
      <c r="D52" s="305"/>
      <c r="E52" s="306"/>
      <c r="F52" s="307"/>
      <c r="G52" s="305"/>
      <c r="H52" s="305"/>
      <c r="I52" s="306"/>
      <c r="J52" s="308" t="str">
        <f t="shared" si="0"/>
        <v/>
      </c>
      <c r="K52" s="308"/>
      <c r="L52" s="309"/>
      <c r="M52" s="308"/>
      <c r="N52" s="303"/>
      <c r="O52" s="305"/>
      <c r="P52" s="305"/>
      <c r="Q52" s="299"/>
      <c r="R52" s="299"/>
      <c r="S52" s="299"/>
    </row>
    <row r="53" spans="1:19" ht="13.5" customHeight="1" x14ac:dyDescent="0.2">
      <c r="A53" s="302" t="str">
        <f>IF(B53="","",ROW()-ROW($A$3)+'Diário 2º PA'!$P$1)</f>
        <v/>
      </c>
      <c r="B53" s="303"/>
      <c r="C53" s="304"/>
      <c r="D53" s="305"/>
      <c r="E53" s="306"/>
      <c r="F53" s="307"/>
      <c r="G53" s="305"/>
      <c r="H53" s="305"/>
      <c r="I53" s="306"/>
      <c r="J53" s="308" t="str">
        <f t="shared" si="0"/>
        <v/>
      </c>
      <c r="K53" s="308"/>
      <c r="L53" s="309"/>
      <c r="M53" s="308"/>
      <c r="N53" s="303"/>
      <c r="O53" s="305"/>
      <c r="P53" s="305"/>
      <c r="Q53" s="299"/>
      <c r="R53" s="299"/>
      <c r="S53" s="299"/>
    </row>
    <row r="54" spans="1:19" ht="13.5" customHeight="1" x14ac:dyDescent="0.2">
      <c r="A54" s="302" t="str">
        <f>IF(B54="","",ROW()-ROW($A$3)+'Diário 2º PA'!$P$1)</f>
        <v/>
      </c>
      <c r="B54" s="303"/>
      <c r="C54" s="304"/>
      <c r="D54" s="305"/>
      <c r="E54" s="306"/>
      <c r="F54" s="307"/>
      <c r="G54" s="305"/>
      <c r="H54" s="305"/>
      <c r="I54" s="306"/>
      <c r="J54" s="308" t="str">
        <f t="shared" si="0"/>
        <v/>
      </c>
      <c r="K54" s="308"/>
      <c r="L54" s="309"/>
      <c r="M54" s="308"/>
      <c r="N54" s="303"/>
      <c r="O54" s="305"/>
      <c r="P54" s="305"/>
      <c r="Q54" s="299"/>
      <c r="R54" s="299"/>
      <c r="S54" s="299"/>
    </row>
    <row r="55" spans="1:19" ht="13.5" customHeight="1" x14ac:dyDescent="0.2">
      <c r="A55" s="302" t="str">
        <f>IF(B55="","",ROW()-ROW($A$3)+'Diário 2º PA'!$P$1)</f>
        <v/>
      </c>
      <c r="B55" s="303"/>
      <c r="C55" s="304"/>
      <c r="D55" s="305"/>
      <c r="E55" s="306"/>
      <c r="F55" s="307"/>
      <c r="G55" s="305"/>
      <c r="H55" s="305"/>
      <c r="I55" s="306"/>
      <c r="J55" s="308" t="str">
        <f t="shared" si="0"/>
        <v/>
      </c>
      <c r="K55" s="308"/>
      <c r="L55" s="309"/>
      <c r="M55" s="308"/>
      <c r="N55" s="303"/>
      <c r="O55" s="305"/>
      <c r="P55" s="305"/>
      <c r="Q55" s="299"/>
      <c r="R55" s="299"/>
      <c r="S55" s="299"/>
    </row>
    <row r="56" spans="1:19" ht="13.5" customHeight="1" x14ac:dyDescent="0.2">
      <c r="A56" s="302" t="str">
        <f>IF(B56="","",ROW()-ROW($A$3)+'Diário 2º PA'!$P$1)</f>
        <v/>
      </c>
      <c r="B56" s="303"/>
      <c r="C56" s="304"/>
      <c r="D56" s="305"/>
      <c r="E56" s="306"/>
      <c r="F56" s="307"/>
      <c r="G56" s="305"/>
      <c r="H56" s="305"/>
      <c r="I56" s="306"/>
      <c r="J56" s="308" t="str">
        <f t="shared" si="0"/>
        <v/>
      </c>
      <c r="K56" s="308"/>
      <c r="L56" s="309"/>
      <c r="M56" s="308"/>
      <c r="N56" s="303"/>
      <c r="O56" s="305"/>
      <c r="P56" s="305"/>
      <c r="Q56" s="299"/>
      <c r="R56" s="299"/>
      <c r="S56" s="299"/>
    </row>
    <row r="57" spans="1:19" ht="13.5" customHeight="1" x14ac:dyDescent="0.2">
      <c r="A57" s="302" t="str">
        <f>IF(B57="","",ROW()-ROW($A$3)+'Diário 2º PA'!$P$1)</f>
        <v/>
      </c>
      <c r="B57" s="303"/>
      <c r="C57" s="304"/>
      <c r="D57" s="305"/>
      <c r="E57" s="306"/>
      <c r="F57" s="307"/>
      <c r="G57" s="305"/>
      <c r="H57" s="305"/>
      <c r="I57" s="306"/>
      <c r="J57" s="308" t="str">
        <f t="shared" si="0"/>
        <v/>
      </c>
      <c r="K57" s="308"/>
      <c r="L57" s="309"/>
      <c r="M57" s="308"/>
      <c r="N57" s="303"/>
      <c r="O57" s="305"/>
      <c r="P57" s="305"/>
      <c r="Q57" s="299"/>
      <c r="R57" s="299"/>
      <c r="S57" s="299"/>
    </row>
    <row r="58" spans="1:19" ht="13.5" customHeight="1" x14ac:dyDescent="0.2">
      <c r="A58" s="302" t="str">
        <f>IF(B58="","",ROW()-ROW($A$3)+'Diário 2º PA'!$P$1)</f>
        <v/>
      </c>
      <c r="B58" s="303"/>
      <c r="C58" s="304"/>
      <c r="D58" s="305"/>
      <c r="E58" s="306"/>
      <c r="F58" s="307"/>
      <c r="G58" s="305"/>
      <c r="H58" s="305"/>
      <c r="I58" s="306"/>
      <c r="J58" s="308" t="str">
        <f t="shared" si="0"/>
        <v/>
      </c>
      <c r="K58" s="308"/>
      <c r="L58" s="309"/>
      <c r="M58" s="308"/>
      <c r="N58" s="303"/>
      <c r="O58" s="305"/>
      <c r="P58" s="305"/>
      <c r="Q58" s="299"/>
      <c r="R58" s="299"/>
      <c r="S58" s="299"/>
    </row>
    <row r="59" spans="1:19" ht="13.5" customHeight="1" x14ac:dyDescent="0.2">
      <c r="A59" s="302" t="str">
        <f>IF(B59="","",ROW()-ROW($A$3)+'Diário 2º PA'!$P$1)</f>
        <v/>
      </c>
      <c r="B59" s="303"/>
      <c r="C59" s="304"/>
      <c r="D59" s="305"/>
      <c r="E59" s="306"/>
      <c r="F59" s="307"/>
      <c r="G59" s="305"/>
      <c r="H59" s="305"/>
      <c r="I59" s="306"/>
      <c r="J59" s="308" t="str">
        <f t="shared" si="0"/>
        <v/>
      </c>
      <c r="K59" s="308"/>
      <c r="L59" s="309"/>
      <c r="M59" s="308"/>
      <c r="N59" s="303"/>
      <c r="O59" s="305"/>
      <c r="P59" s="305"/>
      <c r="Q59" s="299"/>
      <c r="R59" s="299"/>
      <c r="S59" s="299"/>
    </row>
    <row r="60" spans="1:19" ht="13.5" customHeight="1" x14ac:dyDescent="0.2">
      <c r="A60" s="302" t="str">
        <f>IF(B60="","",ROW()-ROW($A$3)+'Diário 2º PA'!$P$1)</f>
        <v/>
      </c>
      <c r="B60" s="303"/>
      <c r="C60" s="304"/>
      <c r="D60" s="305"/>
      <c r="E60" s="306"/>
      <c r="F60" s="307"/>
      <c r="G60" s="305"/>
      <c r="H60" s="305"/>
      <c r="I60" s="306"/>
      <c r="J60" s="308" t="str">
        <f t="shared" si="0"/>
        <v/>
      </c>
      <c r="K60" s="308"/>
      <c r="L60" s="309"/>
      <c r="M60" s="308"/>
      <c r="N60" s="303"/>
      <c r="O60" s="305"/>
      <c r="P60" s="305"/>
      <c r="Q60" s="299"/>
      <c r="R60" s="299"/>
      <c r="S60" s="299"/>
    </row>
    <row r="61" spans="1:19" ht="13.5" customHeight="1" x14ac:dyDescent="0.2">
      <c r="A61" s="302" t="str">
        <f>IF(B61="","",ROW()-ROW($A$3)+'Diário 2º PA'!$P$1)</f>
        <v/>
      </c>
      <c r="B61" s="303"/>
      <c r="C61" s="304"/>
      <c r="D61" s="305"/>
      <c r="E61" s="306"/>
      <c r="F61" s="307"/>
      <c r="G61" s="305"/>
      <c r="H61" s="305"/>
      <c r="I61" s="306"/>
      <c r="J61" s="308" t="str">
        <f t="shared" si="0"/>
        <v/>
      </c>
      <c r="K61" s="308"/>
      <c r="L61" s="309"/>
      <c r="M61" s="308"/>
      <c r="N61" s="303"/>
      <c r="O61" s="305"/>
      <c r="P61" s="305"/>
      <c r="Q61" s="299"/>
      <c r="R61" s="299"/>
      <c r="S61" s="299"/>
    </row>
    <row r="62" spans="1:19" ht="13.5" customHeight="1" x14ac:dyDescent="0.2">
      <c r="A62" s="302" t="str">
        <f>IF(B62="","",ROW()-ROW($A$3)+'Diário 2º PA'!$P$1)</f>
        <v/>
      </c>
      <c r="B62" s="303"/>
      <c r="C62" s="304"/>
      <c r="D62" s="305"/>
      <c r="E62" s="306"/>
      <c r="F62" s="307"/>
      <c r="G62" s="305"/>
      <c r="H62" s="305"/>
      <c r="I62" s="306"/>
      <c r="J62" s="308" t="str">
        <f t="shared" si="0"/>
        <v/>
      </c>
      <c r="K62" s="308"/>
      <c r="L62" s="309"/>
      <c r="M62" s="308"/>
      <c r="N62" s="303"/>
      <c r="O62" s="305"/>
      <c r="P62" s="305"/>
      <c r="Q62" s="299"/>
      <c r="R62" s="299"/>
      <c r="S62" s="299"/>
    </row>
    <row r="63" spans="1:19" ht="13.5" customHeight="1" x14ac:dyDescent="0.2">
      <c r="A63" s="302" t="str">
        <f>IF(B63="","",ROW()-ROW($A$3)+'Diário 2º PA'!$P$1)</f>
        <v/>
      </c>
      <c r="B63" s="303"/>
      <c r="C63" s="304"/>
      <c r="D63" s="305"/>
      <c r="E63" s="306"/>
      <c r="F63" s="307"/>
      <c r="G63" s="305"/>
      <c r="H63" s="305"/>
      <c r="I63" s="306"/>
      <c r="J63" s="308" t="str">
        <f t="shared" si="0"/>
        <v/>
      </c>
      <c r="K63" s="308"/>
      <c r="L63" s="309"/>
      <c r="M63" s="308"/>
      <c r="N63" s="303"/>
      <c r="O63" s="305"/>
      <c r="P63" s="305"/>
      <c r="Q63" s="299"/>
      <c r="R63" s="299"/>
      <c r="S63" s="299"/>
    </row>
    <row r="64" spans="1:19" ht="13.5" customHeight="1" x14ac:dyDescent="0.2">
      <c r="A64" s="302" t="str">
        <f>IF(B64="","",ROW()-ROW($A$3)+'Diário 2º PA'!$P$1)</f>
        <v/>
      </c>
      <c r="B64" s="303"/>
      <c r="C64" s="304"/>
      <c r="D64" s="305"/>
      <c r="E64" s="306"/>
      <c r="F64" s="307"/>
      <c r="G64" s="305"/>
      <c r="H64" s="305"/>
      <c r="I64" s="306"/>
      <c r="J64" s="308" t="str">
        <f t="shared" si="0"/>
        <v/>
      </c>
      <c r="K64" s="308"/>
      <c r="L64" s="309"/>
      <c r="M64" s="308"/>
      <c r="N64" s="303"/>
      <c r="O64" s="305"/>
      <c r="P64" s="305"/>
      <c r="Q64" s="299"/>
      <c r="R64" s="299"/>
      <c r="S64" s="299"/>
    </row>
    <row r="65" spans="1:19" ht="13.5" customHeight="1" x14ac:dyDescent="0.2">
      <c r="A65" s="302" t="str">
        <f>IF(B65="","",ROW()-ROW($A$3)+'Diário 2º PA'!$P$1)</f>
        <v/>
      </c>
      <c r="B65" s="303"/>
      <c r="C65" s="304"/>
      <c r="D65" s="305"/>
      <c r="E65" s="306"/>
      <c r="F65" s="307"/>
      <c r="G65" s="305"/>
      <c r="H65" s="305"/>
      <c r="I65" s="306"/>
      <c r="J65" s="308" t="str">
        <f t="shared" si="0"/>
        <v/>
      </c>
      <c r="K65" s="308"/>
      <c r="L65" s="309"/>
      <c r="M65" s="308"/>
      <c r="N65" s="303"/>
      <c r="O65" s="305"/>
      <c r="P65" s="305"/>
      <c r="Q65" s="299"/>
      <c r="R65" s="299"/>
      <c r="S65" s="299"/>
    </row>
    <row r="66" spans="1:19" ht="13.5" customHeight="1" x14ac:dyDescent="0.2">
      <c r="A66" s="302" t="str">
        <f>IF(B66="","",ROW()-ROW($A$3)+'Diário 2º PA'!$P$1)</f>
        <v/>
      </c>
      <c r="B66" s="303"/>
      <c r="C66" s="304"/>
      <c r="D66" s="305"/>
      <c r="E66" s="306"/>
      <c r="F66" s="307"/>
      <c r="G66" s="305"/>
      <c r="H66" s="305"/>
      <c r="I66" s="306"/>
      <c r="J66" s="308" t="str">
        <f t="shared" si="0"/>
        <v/>
      </c>
      <c r="K66" s="308"/>
      <c r="L66" s="309"/>
      <c r="M66" s="308"/>
      <c r="N66" s="303"/>
      <c r="O66" s="305"/>
      <c r="P66" s="305"/>
      <c r="Q66" s="299"/>
      <c r="R66" s="299"/>
      <c r="S66" s="299"/>
    </row>
    <row r="67" spans="1:19" ht="13.5" customHeight="1" x14ac:dyDescent="0.2">
      <c r="A67" s="302" t="str">
        <f>IF(B67="","",ROW()-ROW($A$3)+'Diário 2º PA'!$P$1)</f>
        <v/>
      </c>
      <c r="B67" s="303"/>
      <c r="C67" s="304"/>
      <c r="D67" s="305"/>
      <c r="E67" s="306"/>
      <c r="F67" s="307"/>
      <c r="G67" s="305"/>
      <c r="H67" s="305"/>
      <c r="I67" s="306"/>
      <c r="J67" s="308" t="str">
        <f t="shared" si="0"/>
        <v/>
      </c>
      <c r="K67" s="308"/>
      <c r="L67" s="309"/>
      <c r="M67" s="308"/>
      <c r="N67" s="303"/>
      <c r="O67" s="305"/>
      <c r="P67" s="305"/>
      <c r="Q67" s="299"/>
      <c r="R67" s="299"/>
      <c r="S67" s="299"/>
    </row>
    <row r="68" spans="1:19" ht="13.5" customHeight="1" x14ac:dyDescent="0.2">
      <c r="A68" s="302" t="str">
        <f>IF(B68="","",ROW()-ROW($A$3)+'Diário 2º PA'!$P$1)</f>
        <v/>
      </c>
      <c r="B68" s="303"/>
      <c r="C68" s="304"/>
      <c r="D68" s="305"/>
      <c r="E68" s="306"/>
      <c r="F68" s="307"/>
      <c r="G68" s="305"/>
      <c r="H68" s="305"/>
      <c r="I68" s="306"/>
      <c r="J68" s="308" t="str">
        <f t="shared" si="0"/>
        <v/>
      </c>
      <c r="K68" s="308"/>
      <c r="L68" s="309"/>
      <c r="M68" s="308"/>
      <c r="N68" s="303"/>
      <c r="O68" s="305"/>
      <c r="P68" s="305"/>
      <c r="Q68" s="299"/>
      <c r="R68" s="299"/>
      <c r="S68" s="299"/>
    </row>
    <row r="69" spans="1:19" ht="13.5" customHeight="1" x14ac:dyDescent="0.2">
      <c r="A69" s="302" t="str">
        <f>IF(B69="","",ROW()-ROW($A$3)+'Diário 2º PA'!$P$1)</f>
        <v/>
      </c>
      <c r="B69" s="303"/>
      <c r="C69" s="304"/>
      <c r="D69" s="305"/>
      <c r="E69" s="306"/>
      <c r="F69" s="307"/>
      <c r="G69" s="305"/>
      <c r="H69" s="305"/>
      <c r="I69" s="306"/>
      <c r="J69" s="308" t="str">
        <f t="shared" si="0"/>
        <v/>
      </c>
      <c r="K69" s="308"/>
      <c r="L69" s="309"/>
      <c r="M69" s="308"/>
      <c r="N69" s="303"/>
      <c r="O69" s="305"/>
      <c r="P69" s="305"/>
      <c r="Q69" s="299"/>
      <c r="R69" s="299"/>
      <c r="S69" s="299"/>
    </row>
    <row r="70" spans="1:19" ht="13.5" customHeight="1" x14ac:dyDescent="0.2">
      <c r="A70" s="302" t="str">
        <f>IF(B70="","",ROW()-ROW($A$3)+'Diário 2º PA'!$P$1)</f>
        <v/>
      </c>
      <c r="B70" s="303"/>
      <c r="C70" s="304"/>
      <c r="D70" s="305"/>
      <c r="E70" s="306"/>
      <c r="F70" s="307"/>
      <c r="G70" s="305"/>
      <c r="H70" s="305"/>
      <c r="I70" s="306"/>
      <c r="J70" s="308" t="str">
        <f t="shared" si="0"/>
        <v/>
      </c>
      <c r="K70" s="308"/>
      <c r="L70" s="309"/>
      <c r="M70" s="308"/>
      <c r="N70" s="303"/>
      <c r="O70" s="305"/>
      <c r="P70" s="305"/>
      <c r="Q70" s="299"/>
      <c r="R70" s="299"/>
      <c r="S70" s="299"/>
    </row>
    <row r="71" spans="1:19" ht="13.5" customHeight="1" x14ac:dyDescent="0.2">
      <c r="A71" s="302" t="str">
        <f>IF(B71="","",ROW()-ROW($A$3)+'Diário 2º PA'!$P$1)</f>
        <v/>
      </c>
      <c r="B71" s="303"/>
      <c r="C71" s="304"/>
      <c r="D71" s="305"/>
      <c r="E71" s="306"/>
      <c r="F71" s="307"/>
      <c r="G71" s="305"/>
      <c r="H71" s="305"/>
      <c r="I71" s="306"/>
      <c r="J71" s="308" t="str">
        <f t="shared" si="0"/>
        <v/>
      </c>
      <c r="K71" s="308"/>
      <c r="L71" s="309"/>
      <c r="M71" s="308"/>
      <c r="N71" s="303"/>
      <c r="O71" s="305"/>
      <c r="P71" s="305"/>
      <c r="Q71" s="299"/>
      <c r="R71" s="299"/>
      <c r="S71" s="299"/>
    </row>
    <row r="72" spans="1:19" ht="13.5" customHeight="1" x14ac:dyDescent="0.2">
      <c r="A72" s="302" t="str">
        <f>IF(B72="","",ROW()-ROW($A$3)+'Diário 2º PA'!$P$1)</f>
        <v/>
      </c>
      <c r="B72" s="303"/>
      <c r="C72" s="304"/>
      <c r="D72" s="305"/>
      <c r="E72" s="306"/>
      <c r="F72" s="307"/>
      <c r="G72" s="305"/>
      <c r="H72" s="305"/>
      <c r="I72" s="306"/>
      <c r="J72" s="308" t="str">
        <f t="shared" si="0"/>
        <v/>
      </c>
      <c r="K72" s="308"/>
      <c r="L72" s="309"/>
      <c r="M72" s="308"/>
      <c r="N72" s="303"/>
      <c r="O72" s="305"/>
      <c r="P72" s="305"/>
      <c r="Q72" s="299"/>
      <c r="R72" s="299"/>
      <c r="S72" s="299"/>
    </row>
    <row r="73" spans="1:19" ht="13.5" customHeight="1" x14ac:dyDescent="0.2">
      <c r="A73" s="302" t="str">
        <f>IF(B73="","",ROW()-ROW($A$3)+'Diário 2º PA'!$P$1)</f>
        <v/>
      </c>
      <c r="B73" s="303"/>
      <c r="C73" s="304"/>
      <c r="D73" s="305"/>
      <c r="E73" s="306"/>
      <c r="F73" s="307"/>
      <c r="G73" s="305"/>
      <c r="H73" s="305"/>
      <c r="I73" s="306"/>
      <c r="J73" s="308" t="str">
        <f t="shared" si="0"/>
        <v/>
      </c>
      <c r="K73" s="308"/>
      <c r="L73" s="309"/>
      <c r="M73" s="308"/>
      <c r="N73" s="303"/>
      <c r="O73" s="305"/>
      <c r="P73" s="305"/>
      <c r="Q73" s="299"/>
      <c r="R73" s="299"/>
      <c r="S73" s="299"/>
    </row>
    <row r="74" spans="1:19" ht="13.5" customHeight="1" x14ac:dyDescent="0.2">
      <c r="A74" s="302" t="str">
        <f>IF(B74="","",ROW()-ROW($A$3)+'Diário 2º PA'!$P$1)</f>
        <v/>
      </c>
      <c r="B74" s="303"/>
      <c r="C74" s="304"/>
      <c r="D74" s="305"/>
      <c r="E74" s="306"/>
      <c r="F74" s="307"/>
      <c r="G74" s="305"/>
      <c r="H74" s="305"/>
      <c r="I74" s="306"/>
      <c r="J74" s="308" t="str">
        <f t="shared" si="0"/>
        <v/>
      </c>
      <c r="K74" s="308"/>
      <c r="L74" s="309"/>
      <c r="M74" s="308"/>
      <c r="N74" s="303"/>
      <c r="O74" s="305"/>
      <c r="P74" s="305"/>
      <c r="Q74" s="299"/>
      <c r="R74" s="299"/>
      <c r="S74" s="299"/>
    </row>
    <row r="75" spans="1:19" ht="13.5" customHeight="1" x14ac:dyDescent="0.2">
      <c r="A75" s="302" t="str">
        <f>IF(B75="","",ROW()-ROW($A$3)+'Diário 2º PA'!$P$1)</f>
        <v/>
      </c>
      <c r="B75" s="303"/>
      <c r="C75" s="304"/>
      <c r="D75" s="305"/>
      <c r="E75" s="306"/>
      <c r="F75" s="307"/>
      <c r="G75" s="305"/>
      <c r="H75" s="305"/>
      <c r="I75" s="306"/>
      <c r="J75" s="308" t="str">
        <f t="shared" si="0"/>
        <v/>
      </c>
      <c r="K75" s="308"/>
      <c r="L75" s="309"/>
      <c r="M75" s="308"/>
      <c r="N75" s="303"/>
      <c r="O75" s="305"/>
      <c r="P75" s="305"/>
      <c r="Q75" s="299"/>
      <c r="R75" s="299"/>
      <c r="S75" s="299"/>
    </row>
    <row r="76" spans="1:19" ht="13.5" customHeight="1" x14ac:dyDescent="0.2">
      <c r="A76" s="302" t="str">
        <f>IF(B76="","",ROW()-ROW($A$3)+'Diário 2º PA'!$P$1)</f>
        <v/>
      </c>
      <c r="B76" s="303"/>
      <c r="C76" s="304"/>
      <c r="D76" s="305"/>
      <c r="E76" s="306"/>
      <c r="F76" s="307"/>
      <c r="G76" s="306"/>
      <c r="H76" s="305"/>
      <c r="I76" s="306"/>
      <c r="J76" s="308" t="str">
        <f t="shared" si="0"/>
        <v/>
      </c>
      <c r="K76" s="308"/>
      <c r="L76" s="309"/>
      <c r="M76" s="308"/>
      <c r="N76" s="303"/>
      <c r="O76" s="305"/>
      <c r="P76" s="305"/>
      <c r="Q76" s="299"/>
      <c r="R76" s="299"/>
      <c r="S76" s="299"/>
    </row>
    <row r="77" spans="1:19" ht="13.5" customHeight="1" x14ac:dyDescent="0.2">
      <c r="A77" s="302" t="str">
        <f>IF(B77="","",ROW()-ROW($A$3)+'Diário 2º PA'!$P$1)</f>
        <v/>
      </c>
      <c r="B77" s="303"/>
      <c r="C77" s="304"/>
      <c r="D77" s="305"/>
      <c r="E77" s="306"/>
      <c r="F77" s="307"/>
      <c r="G77" s="306"/>
      <c r="H77" s="305"/>
      <c r="I77" s="306"/>
      <c r="J77" s="308" t="str">
        <f t="shared" si="0"/>
        <v/>
      </c>
      <c r="K77" s="308"/>
      <c r="L77" s="309"/>
      <c r="M77" s="308"/>
      <c r="N77" s="303"/>
      <c r="O77" s="305"/>
      <c r="P77" s="305"/>
      <c r="Q77" s="299"/>
      <c r="R77" s="299"/>
      <c r="S77" s="299"/>
    </row>
    <row r="78" spans="1:19" ht="13.5" customHeight="1" x14ac:dyDescent="0.2">
      <c r="A78" s="302" t="str">
        <f>IF(B78="","",ROW()-ROW($A$3)+'Diário 2º PA'!$P$1)</f>
        <v/>
      </c>
      <c r="B78" s="303"/>
      <c r="C78" s="304"/>
      <c r="D78" s="305"/>
      <c r="E78" s="306"/>
      <c r="F78" s="307"/>
      <c r="G78" s="305"/>
      <c r="H78" s="305"/>
      <c r="I78" s="306"/>
      <c r="J78" s="308" t="str">
        <f t="shared" si="0"/>
        <v/>
      </c>
      <c r="K78" s="308"/>
      <c r="L78" s="309"/>
      <c r="M78" s="308"/>
      <c r="N78" s="303"/>
      <c r="O78" s="305"/>
      <c r="P78" s="305"/>
      <c r="Q78" s="299"/>
      <c r="R78" s="299"/>
      <c r="S78" s="299"/>
    </row>
    <row r="79" spans="1:19" ht="13.5" customHeight="1" x14ac:dyDescent="0.2">
      <c r="A79" s="302" t="str">
        <f>IF(B79="","",ROW()-ROW($A$3)+'Diário 2º PA'!$P$1)</f>
        <v/>
      </c>
      <c r="B79" s="303"/>
      <c r="C79" s="304"/>
      <c r="D79" s="305"/>
      <c r="E79" s="306"/>
      <c r="F79" s="307"/>
      <c r="G79" s="306"/>
      <c r="H79" s="305"/>
      <c r="I79" s="306"/>
      <c r="J79" s="308" t="str">
        <f t="shared" si="0"/>
        <v/>
      </c>
      <c r="K79" s="308"/>
      <c r="L79" s="309"/>
      <c r="M79" s="308"/>
      <c r="N79" s="303"/>
      <c r="O79" s="305"/>
      <c r="P79" s="305"/>
      <c r="Q79" s="299"/>
      <c r="R79" s="299"/>
      <c r="S79" s="299"/>
    </row>
    <row r="80" spans="1:19" ht="13.5" customHeight="1" x14ac:dyDescent="0.2">
      <c r="A80" s="302" t="str">
        <f>IF(B80="","",ROW()-ROW($A$3)+'Diário 2º PA'!$P$1)</f>
        <v/>
      </c>
      <c r="B80" s="303"/>
      <c r="C80" s="304"/>
      <c r="D80" s="305"/>
      <c r="E80" s="306"/>
      <c r="F80" s="307"/>
      <c r="G80" s="306"/>
      <c r="H80" s="305"/>
      <c r="I80" s="306"/>
      <c r="J80" s="308" t="str">
        <f t="shared" si="0"/>
        <v/>
      </c>
      <c r="K80" s="308"/>
      <c r="L80" s="309"/>
      <c r="M80" s="308"/>
      <c r="N80" s="303"/>
      <c r="O80" s="305"/>
      <c r="P80" s="305"/>
      <c r="Q80" s="299"/>
      <c r="R80" s="299"/>
      <c r="S80" s="299"/>
    </row>
    <row r="81" spans="1:19" ht="13.5" customHeight="1" x14ac:dyDescent="0.2">
      <c r="A81" s="302" t="str">
        <f>IF(B81="","",ROW()-ROW($A$3)+'Diário 2º PA'!$P$1)</f>
        <v/>
      </c>
      <c r="B81" s="303"/>
      <c r="C81" s="304"/>
      <c r="D81" s="305"/>
      <c r="E81" s="306"/>
      <c r="F81" s="307"/>
      <c r="G81" s="305"/>
      <c r="H81" s="305"/>
      <c r="I81" s="306"/>
      <c r="J81" s="308" t="str">
        <f t="shared" si="0"/>
        <v/>
      </c>
      <c r="K81" s="308"/>
      <c r="L81" s="309"/>
      <c r="M81" s="308"/>
      <c r="N81" s="303"/>
      <c r="O81" s="305"/>
      <c r="P81" s="305"/>
      <c r="Q81" s="299"/>
      <c r="R81" s="299"/>
      <c r="S81" s="299"/>
    </row>
    <row r="82" spans="1:19" ht="13.5" customHeight="1" x14ac:dyDescent="0.2">
      <c r="A82" s="302" t="str">
        <f>IF(B82="","",ROW()-ROW($A$3)+'Diário 2º PA'!$P$1)</f>
        <v/>
      </c>
      <c r="B82" s="303"/>
      <c r="C82" s="304"/>
      <c r="D82" s="305"/>
      <c r="E82" s="306"/>
      <c r="F82" s="307"/>
      <c r="G82" s="305"/>
      <c r="H82" s="305"/>
      <c r="I82" s="306"/>
      <c r="J82" s="308" t="str">
        <f t="shared" si="0"/>
        <v/>
      </c>
      <c r="K82" s="308"/>
      <c r="L82" s="309"/>
      <c r="M82" s="308"/>
      <c r="N82" s="303"/>
      <c r="O82" s="305"/>
      <c r="P82" s="305"/>
      <c r="Q82" s="299"/>
      <c r="R82" s="299"/>
      <c r="S82" s="299"/>
    </row>
    <row r="83" spans="1:19" ht="13.5" customHeight="1" x14ac:dyDescent="0.2">
      <c r="A83" s="302" t="str">
        <f>IF(B83="","",ROW()-ROW($A$3)+'Diário 2º PA'!$P$1)</f>
        <v/>
      </c>
      <c r="B83" s="303"/>
      <c r="C83" s="304"/>
      <c r="D83" s="305"/>
      <c r="E83" s="306"/>
      <c r="F83" s="307"/>
      <c r="G83" s="305"/>
      <c r="H83" s="305"/>
      <c r="I83" s="306"/>
      <c r="J83" s="308" t="str">
        <f t="shared" si="0"/>
        <v/>
      </c>
      <c r="K83" s="308"/>
      <c r="L83" s="309"/>
      <c r="M83" s="308"/>
      <c r="N83" s="303"/>
      <c r="O83" s="305"/>
      <c r="P83" s="305"/>
      <c r="Q83" s="299"/>
      <c r="R83" s="299"/>
      <c r="S83" s="299"/>
    </row>
    <row r="84" spans="1:19" ht="13.5" customHeight="1" x14ac:dyDescent="0.2">
      <c r="A84" s="302" t="str">
        <f>IF(B84="","",ROW()-ROW($A$3)+'Diário 2º PA'!$P$1)</f>
        <v/>
      </c>
      <c r="B84" s="303"/>
      <c r="C84" s="304"/>
      <c r="D84" s="305"/>
      <c r="E84" s="306"/>
      <c r="F84" s="307"/>
      <c r="G84" s="305"/>
      <c r="H84" s="305"/>
      <c r="I84" s="306"/>
      <c r="J84" s="308" t="str">
        <f t="shared" si="0"/>
        <v/>
      </c>
      <c r="K84" s="308"/>
      <c r="L84" s="309"/>
      <c r="M84" s="308"/>
      <c r="N84" s="303"/>
      <c r="O84" s="305"/>
      <c r="P84" s="305"/>
      <c r="Q84" s="299"/>
      <c r="R84" s="299"/>
      <c r="S84" s="299"/>
    </row>
    <row r="85" spans="1:19" ht="13.5" customHeight="1" x14ac:dyDescent="0.2">
      <c r="A85" s="302" t="str">
        <f>IF(B85="","",ROW()-ROW($A$3)+'Diário 2º PA'!$P$1)</f>
        <v/>
      </c>
      <c r="B85" s="303"/>
      <c r="C85" s="304"/>
      <c r="D85" s="305"/>
      <c r="E85" s="306"/>
      <c r="F85" s="307"/>
      <c r="G85" s="305"/>
      <c r="H85" s="305"/>
      <c r="I85" s="306"/>
      <c r="J85" s="308" t="str">
        <f t="shared" si="0"/>
        <v/>
      </c>
      <c r="K85" s="308"/>
      <c r="L85" s="309"/>
      <c r="M85" s="308"/>
      <c r="N85" s="303"/>
      <c r="O85" s="305"/>
      <c r="P85" s="305"/>
      <c r="Q85" s="299"/>
      <c r="R85" s="299"/>
      <c r="S85" s="299"/>
    </row>
    <row r="86" spans="1:19" ht="13.5" customHeight="1" x14ac:dyDescent="0.2">
      <c r="A86" s="302" t="str">
        <f>IF(B86="","",ROW()-ROW($A$3)+'Diário 2º PA'!$P$1)</f>
        <v/>
      </c>
      <c r="B86" s="303"/>
      <c r="C86" s="304"/>
      <c r="D86" s="305"/>
      <c r="E86" s="306"/>
      <c r="F86" s="307"/>
      <c r="G86" s="305"/>
      <c r="H86" s="305"/>
      <c r="I86" s="306"/>
      <c r="J86" s="308" t="str">
        <f t="shared" si="0"/>
        <v/>
      </c>
      <c r="K86" s="308"/>
      <c r="L86" s="309"/>
      <c r="M86" s="308"/>
      <c r="N86" s="303"/>
      <c r="O86" s="305"/>
      <c r="P86" s="305"/>
      <c r="Q86" s="299"/>
      <c r="R86" s="299"/>
      <c r="S86" s="299"/>
    </row>
    <row r="87" spans="1:19" ht="13.5" customHeight="1" x14ac:dyDescent="0.2">
      <c r="A87" s="302" t="str">
        <f>IF(B87="","",ROW()-ROW($A$3)+'Diário 2º PA'!$P$1)</f>
        <v/>
      </c>
      <c r="B87" s="303"/>
      <c r="C87" s="304"/>
      <c r="D87" s="305"/>
      <c r="E87" s="306"/>
      <c r="F87" s="307"/>
      <c r="G87" s="306"/>
      <c r="H87" s="305"/>
      <c r="I87" s="306"/>
      <c r="J87" s="308" t="str">
        <f t="shared" si="0"/>
        <v/>
      </c>
      <c r="K87" s="308"/>
      <c r="L87" s="309"/>
      <c r="M87" s="308"/>
      <c r="N87" s="303"/>
      <c r="O87" s="305"/>
      <c r="P87" s="305"/>
      <c r="Q87" s="299"/>
      <c r="R87" s="299"/>
      <c r="S87" s="299"/>
    </row>
    <row r="88" spans="1:19" ht="13.5" customHeight="1" x14ac:dyDescent="0.2">
      <c r="A88" s="302" t="str">
        <f>IF(B88="","",ROW()-ROW($A$3)+'Diário 2º PA'!$P$1)</f>
        <v/>
      </c>
      <c r="B88" s="303"/>
      <c r="C88" s="304"/>
      <c r="D88" s="305"/>
      <c r="E88" s="306"/>
      <c r="F88" s="307"/>
      <c r="G88" s="306"/>
      <c r="H88" s="305"/>
      <c r="I88" s="306"/>
      <c r="J88" s="308" t="str">
        <f t="shared" si="0"/>
        <v/>
      </c>
      <c r="K88" s="308"/>
      <c r="L88" s="309"/>
      <c r="M88" s="308"/>
      <c r="N88" s="303"/>
      <c r="O88" s="305"/>
      <c r="P88" s="305"/>
      <c r="Q88" s="299"/>
      <c r="R88" s="299"/>
      <c r="S88" s="299"/>
    </row>
    <row r="89" spans="1:19" ht="13.5" customHeight="1" x14ac:dyDescent="0.2">
      <c r="A89" s="302" t="str">
        <f>IF(B89="","",ROW()-ROW($A$3)+'Diário 2º PA'!$P$1)</f>
        <v/>
      </c>
      <c r="B89" s="303"/>
      <c r="C89" s="304"/>
      <c r="D89" s="305"/>
      <c r="E89" s="306"/>
      <c r="F89" s="307"/>
      <c r="G89" s="305"/>
      <c r="H89" s="305"/>
      <c r="I89" s="306"/>
      <c r="J89" s="308" t="str">
        <f t="shared" si="0"/>
        <v/>
      </c>
      <c r="K89" s="308"/>
      <c r="L89" s="309"/>
      <c r="M89" s="308"/>
      <c r="N89" s="303"/>
      <c r="O89" s="305"/>
      <c r="P89" s="305"/>
      <c r="Q89" s="299"/>
      <c r="R89" s="299"/>
      <c r="S89" s="299"/>
    </row>
    <row r="90" spans="1:19" ht="13.5" customHeight="1" x14ac:dyDescent="0.2">
      <c r="A90" s="302" t="str">
        <f>IF(B90="","",ROW()-ROW($A$3)+'Diário 2º PA'!$P$1)</f>
        <v/>
      </c>
      <c r="B90" s="303"/>
      <c r="C90" s="304"/>
      <c r="D90" s="305"/>
      <c r="E90" s="306"/>
      <c r="F90" s="307"/>
      <c r="G90" s="305"/>
      <c r="H90" s="305"/>
      <c r="I90" s="306"/>
      <c r="J90" s="308" t="str">
        <f t="shared" si="0"/>
        <v/>
      </c>
      <c r="K90" s="308"/>
      <c r="L90" s="309"/>
      <c r="M90" s="308"/>
      <c r="N90" s="303"/>
      <c r="O90" s="305"/>
      <c r="P90" s="305"/>
      <c r="Q90" s="299"/>
      <c r="R90" s="299"/>
      <c r="S90" s="299"/>
    </row>
    <row r="91" spans="1:19" ht="13.5" customHeight="1" x14ac:dyDescent="0.2">
      <c r="A91" s="302" t="str">
        <f>IF(B91="","",ROW()-ROW($A$3)+'Diário 2º PA'!$P$1)</f>
        <v/>
      </c>
      <c r="B91" s="303"/>
      <c r="C91" s="304"/>
      <c r="D91" s="305"/>
      <c r="E91" s="306"/>
      <c r="F91" s="307"/>
      <c r="G91" s="305"/>
      <c r="H91" s="305"/>
      <c r="I91" s="306"/>
      <c r="J91" s="308" t="str">
        <f t="shared" si="0"/>
        <v/>
      </c>
      <c r="K91" s="308"/>
      <c r="L91" s="309"/>
      <c r="M91" s="308"/>
      <c r="N91" s="303"/>
      <c r="O91" s="305"/>
      <c r="P91" s="305"/>
      <c r="Q91" s="299"/>
      <c r="R91" s="299"/>
      <c r="S91" s="299"/>
    </row>
    <row r="92" spans="1:19" ht="13.5" customHeight="1" x14ac:dyDescent="0.2">
      <c r="A92" s="302" t="str">
        <f>IF(B92="","",ROW()-ROW($A$3)+'Diário 2º PA'!$P$1)</f>
        <v/>
      </c>
      <c r="B92" s="303"/>
      <c r="C92" s="304"/>
      <c r="D92" s="305"/>
      <c r="E92" s="306"/>
      <c r="F92" s="307"/>
      <c r="G92" s="305"/>
      <c r="H92" s="305"/>
      <c r="I92" s="306"/>
      <c r="J92" s="308" t="str">
        <f t="shared" si="0"/>
        <v/>
      </c>
      <c r="K92" s="308"/>
      <c r="L92" s="309"/>
      <c r="M92" s="308"/>
      <c r="N92" s="303"/>
      <c r="O92" s="305"/>
      <c r="P92" s="305"/>
      <c r="Q92" s="299"/>
      <c r="R92" s="299"/>
      <c r="S92" s="299"/>
    </row>
    <row r="93" spans="1:19" ht="13.5" customHeight="1" x14ac:dyDescent="0.2">
      <c r="A93" s="302" t="str">
        <f>IF(B93="","",ROW()-ROW($A$3)+'Diário 2º PA'!$P$1)</f>
        <v/>
      </c>
      <c r="B93" s="303"/>
      <c r="C93" s="304"/>
      <c r="D93" s="305"/>
      <c r="E93" s="306"/>
      <c r="F93" s="307"/>
      <c r="G93" s="306"/>
      <c r="H93" s="305"/>
      <c r="I93" s="306"/>
      <c r="J93" s="308" t="str">
        <f t="shared" si="0"/>
        <v/>
      </c>
      <c r="K93" s="308"/>
      <c r="L93" s="309"/>
      <c r="M93" s="308"/>
      <c r="N93" s="303"/>
      <c r="O93" s="305"/>
      <c r="P93" s="305"/>
      <c r="Q93" s="299"/>
      <c r="R93" s="299"/>
      <c r="S93" s="299"/>
    </row>
    <row r="94" spans="1:19" ht="13.5" customHeight="1" x14ac:dyDescent="0.2">
      <c r="A94" s="302" t="str">
        <f>IF(B94="","",ROW()-ROW($A$3)+'Diário 2º PA'!$P$1)</f>
        <v/>
      </c>
      <c r="B94" s="303"/>
      <c r="C94" s="304"/>
      <c r="D94" s="305"/>
      <c r="E94" s="306"/>
      <c r="F94" s="307"/>
      <c r="G94" s="306"/>
      <c r="H94" s="305"/>
      <c r="I94" s="306"/>
      <c r="J94" s="308" t="str">
        <f t="shared" si="0"/>
        <v/>
      </c>
      <c r="K94" s="308"/>
      <c r="L94" s="309"/>
      <c r="M94" s="308"/>
      <c r="N94" s="303"/>
      <c r="O94" s="305"/>
      <c r="P94" s="305"/>
      <c r="Q94" s="299"/>
      <c r="R94" s="299"/>
      <c r="S94" s="299"/>
    </row>
    <row r="95" spans="1:19" ht="13.5" customHeight="1" x14ac:dyDescent="0.2">
      <c r="A95" s="302" t="str">
        <f>IF(B95="","",ROW()-ROW($A$3)+'Diário 2º PA'!$P$1)</f>
        <v/>
      </c>
      <c r="B95" s="303"/>
      <c r="C95" s="304"/>
      <c r="D95" s="305"/>
      <c r="E95" s="306"/>
      <c r="F95" s="307"/>
      <c r="G95" s="305"/>
      <c r="H95" s="305"/>
      <c r="I95" s="306"/>
      <c r="J95" s="308" t="str">
        <f t="shared" si="0"/>
        <v/>
      </c>
      <c r="K95" s="308"/>
      <c r="L95" s="309"/>
      <c r="M95" s="308"/>
      <c r="N95" s="303"/>
      <c r="O95" s="305"/>
      <c r="P95" s="305"/>
      <c r="Q95" s="299"/>
      <c r="R95" s="299"/>
      <c r="S95" s="299"/>
    </row>
    <row r="96" spans="1:19" ht="13.5" customHeight="1" x14ac:dyDescent="0.2">
      <c r="A96" s="302" t="str">
        <f>IF(B96="","",ROW()-ROW($A$3)+'Diário 2º PA'!$P$1)</f>
        <v/>
      </c>
      <c r="B96" s="303"/>
      <c r="C96" s="304"/>
      <c r="D96" s="305"/>
      <c r="E96" s="306"/>
      <c r="F96" s="307"/>
      <c r="G96" s="305"/>
      <c r="H96" s="305"/>
      <c r="I96" s="306"/>
      <c r="J96" s="308" t="str">
        <f t="shared" si="0"/>
        <v/>
      </c>
      <c r="K96" s="308"/>
      <c r="L96" s="309"/>
      <c r="M96" s="308"/>
      <c r="N96" s="303"/>
      <c r="O96" s="305"/>
      <c r="P96" s="305"/>
      <c r="Q96" s="299"/>
      <c r="R96" s="299"/>
      <c r="S96" s="299"/>
    </row>
    <row r="97" spans="1:19" ht="13.5" customHeight="1" x14ac:dyDescent="0.2">
      <c r="A97" s="302" t="str">
        <f>IF(B97="","",ROW()-ROW($A$3)+'Diário 2º PA'!$P$1)</f>
        <v/>
      </c>
      <c r="B97" s="303"/>
      <c r="C97" s="304"/>
      <c r="D97" s="305"/>
      <c r="E97" s="306"/>
      <c r="F97" s="307"/>
      <c r="G97" s="305"/>
      <c r="H97" s="305"/>
      <c r="I97" s="306"/>
      <c r="J97" s="308" t="str">
        <f t="shared" si="0"/>
        <v/>
      </c>
      <c r="K97" s="308"/>
      <c r="L97" s="309"/>
      <c r="M97" s="308"/>
      <c r="N97" s="303"/>
      <c r="O97" s="305"/>
      <c r="P97" s="305"/>
      <c r="Q97" s="299"/>
      <c r="R97" s="299"/>
      <c r="S97" s="299"/>
    </row>
    <row r="98" spans="1:19" ht="13.5" customHeight="1" x14ac:dyDescent="0.2">
      <c r="A98" s="302" t="str">
        <f>IF(B98="","",ROW()-ROW($A$3)+'Diário 2º PA'!$P$1)</f>
        <v/>
      </c>
      <c r="B98" s="303"/>
      <c r="C98" s="304"/>
      <c r="D98" s="305"/>
      <c r="E98" s="306"/>
      <c r="F98" s="307"/>
      <c r="G98" s="305"/>
      <c r="H98" s="305"/>
      <c r="I98" s="306"/>
      <c r="J98" s="308" t="str">
        <f t="shared" si="0"/>
        <v/>
      </c>
      <c r="K98" s="308"/>
      <c r="L98" s="309"/>
      <c r="M98" s="308"/>
      <c r="N98" s="303"/>
      <c r="O98" s="305"/>
      <c r="P98" s="305"/>
      <c r="Q98" s="299"/>
      <c r="R98" s="299"/>
      <c r="S98" s="299"/>
    </row>
    <row r="99" spans="1:19" ht="13.5" customHeight="1" x14ac:dyDescent="0.2">
      <c r="A99" s="302" t="str">
        <f>IF(B99="","",ROW()-ROW($A$3)+'Diário 2º PA'!$P$1)</f>
        <v/>
      </c>
      <c r="B99" s="303"/>
      <c r="C99" s="304"/>
      <c r="D99" s="305"/>
      <c r="E99" s="306"/>
      <c r="F99" s="307"/>
      <c r="G99" s="305"/>
      <c r="H99" s="305"/>
      <c r="I99" s="306"/>
      <c r="J99" s="308" t="str">
        <f t="shared" si="0"/>
        <v/>
      </c>
      <c r="K99" s="308"/>
      <c r="L99" s="309"/>
      <c r="M99" s="308"/>
      <c r="N99" s="303"/>
      <c r="O99" s="305"/>
      <c r="P99" s="305"/>
      <c r="Q99" s="299"/>
      <c r="R99" s="299"/>
      <c r="S99" s="299"/>
    </row>
    <row r="100" spans="1:19" ht="13.5" customHeight="1" x14ac:dyDescent="0.2">
      <c r="A100" s="302" t="str">
        <f>IF(B100="","",ROW()-ROW($A$3)+'Diário 2º PA'!$P$1)</f>
        <v/>
      </c>
      <c r="B100" s="303"/>
      <c r="C100" s="304"/>
      <c r="D100" s="305"/>
      <c r="E100" s="306"/>
      <c r="F100" s="307"/>
      <c r="G100" s="305"/>
      <c r="H100" s="305"/>
      <c r="I100" s="306"/>
      <c r="J100" s="308" t="str">
        <f t="shared" si="0"/>
        <v/>
      </c>
      <c r="K100" s="308"/>
      <c r="L100" s="309"/>
      <c r="M100" s="308"/>
      <c r="N100" s="303"/>
      <c r="O100" s="305"/>
      <c r="P100" s="305"/>
      <c r="Q100" s="299"/>
      <c r="R100" s="299"/>
      <c r="S100" s="299"/>
    </row>
    <row r="101" spans="1:19" ht="13.5" customHeight="1" x14ac:dyDescent="0.2">
      <c r="A101" s="302" t="str">
        <f>IF(B101="","",ROW()-ROW($A$3)+'Diário 2º PA'!$P$1)</f>
        <v/>
      </c>
      <c r="B101" s="303"/>
      <c r="C101" s="304"/>
      <c r="D101" s="305"/>
      <c r="E101" s="306"/>
      <c r="F101" s="307"/>
      <c r="G101" s="305"/>
      <c r="H101" s="305"/>
      <c r="I101" s="306"/>
      <c r="J101" s="308" t="str">
        <f t="shared" si="0"/>
        <v/>
      </c>
      <c r="K101" s="308"/>
      <c r="L101" s="309"/>
      <c r="M101" s="308"/>
      <c r="N101" s="303"/>
      <c r="O101" s="305"/>
      <c r="P101" s="305"/>
      <c r="Q101" s="299"/>
      <c r="R101" s="299"/>
      <c r="S101" s="299"/>
    </row>
    <row r="102" spans="1:19" ht="13.5" customHeight="1" x14ac:dyDescent="0.2">
      <c r="A102" s="302" t="str">
        <f>IF(B102="","",ROW()-ROW($A$3)+'Diário 2º PA'!$P$1)</f>
        <v/>
      </c>
      <c r="B102" s="303"/>
      <c r="C102" s="304"/>
      <c r="D102" s="305"/>
      <c r="E102" s="306"/>
      <c r="F102" s="307"/>
      <c r="G102" s="305"/>
      <c r="H102" s="305"/>
      <c r="I102" s="306"/>
      <c r="J102" s="308" t="str">
        <f t="shared" si="0"/>
        <v/>
      </c>
      <c r="K102" s="308"/>
      <c r="L102" s="309"/>
      <c r="M102" s="308"/>
      <c r="N102" s="303"/>
      <c r="O102" s="305"/>
      <c r="P102" s="305"/>
      <c r="Q102" s="299"/>
      <c r="R102" s="299"/>
      <c r="S102" s="299"/>
    </row>
    <row r="103" spans="1:19" ht="13.5" customHeight="1" x14ac:dyDescent="0.2">
      <c r="A103" s="302" t="str">
        <f>IF(B103="","",ROW()-ROW($A$3)+'Diário 2º PA'!$P$1)</f>
        <v/>
      </c>
      <c r="B103" s="303"/>
      <c r="C103" s="304"/>
      <c r="D103" s="305"/>
      <c r="E103" s="306"/>
      <c r="F103" s="307"/>
      <c r="G103" s="305"/>
      <c r="H103" s="305"/>
      <c r="I103" s="306"/>
      <c r="J103" s="308" t="str">
        <f t="shared" si="0"/>
        <v/>
      </c>
      <c r="K103" s="308"/>
      <c r="L103" s="309"/>
      <c r="M103" s="308"/>
      <c r="N103" s="303"/>
      <c r="O103" s="305"/>
      <c r="P103" s="305"/>
      <c r="Q103" s="299"/>
      <c r="R103" s="299"/>
      <c r="S103" s="299"/>
    </row>
    <row r="104" spans="1:19" ht="13.5" customHeight="1" x14ac:dyDescent="0.2">
      <c r="A104" s="302" t="str">
        <f>IF(B104="","",ROW()-ROW($A$3)+'Diário 2º PA'!$P$1)</f>
        <v/>
      </c>
      <c r="B104" s="303"/>
      <c r="C104" s="304"/>
      <c r="D104" s="305"/>
      <c r="E104" s="306"/>
      <c r="F104" s="307"/>
      <c r="G104" s="305"/>
      <c r="H104" s="305"/>
      <c r="I104" s="306"/>
      <c r="J104" s="308" t="str">
        <f t="shared" si="0"/>
        <v/>
      </c>
      <c r="K104" s="308"/>
      <c r="L104" s="309"/>
      <c r="M104" s="308"/>
      <c r="N104" s="303"/>
      <c r="O104" s="305"/>
      <c r="P104" s="305"/>
      <c r="Q104" s="299"/>
      <c r="R104" s="299"/>
      <c r="S104" s="299"/>
    </row>
    <row r="105" spans="1:19" ht="13.5" customHeight="1" x14ac:dyDescent="0.2">
      <c r="A105" s="302" t="str">
        <f>IF(B105="","",ROW()-ROW($A$3)+'Diário 2º PA'!$P$1)</f>
        <v/>
      </c>
      <c r="B105" s="303"/>
      <c r="C105" s="304"/>
      <c r="D105" s="305"/>
      <c r="E105" s="306"/>
      <c r="F105" s="307"/>
      <c r="G105" s="306"/>
      <c r="H105" s="305"/>
      <c r="I105" s="306"/>
      <c r="J105" s="308" t="str">
        <f t="shared" si="0"/>
        <v/>
      </c>
      <c r="K105" s="308"/>
      <c r="L105" s="309"/>
      <c r="M105" s="308"/>
      <c r="N105" s="303"/>
      <c r="O105" s="305"/>
      <c r="P105" s="305"/>
      <c r="Q105" s="299"/>
      <c r="R105" s="299"/>
      <c r="S105" s="299"/>
    </row>
    <row r="106" spans="1:19" ht="13.5" customHeight="1" x14ac:dyDescent="0.2">
      <c r="A106" s="302" t="str">
        <f>IF(B106="","",ROW()-ROW($A$3)+'Diário 2º PA'!$P$1)</f>
        <v/>
      </c>
      <c r="B106" s="303"/>
      <c r="C106" s="304"/>
      <c r="D106" s="305"/>
      <c r="E106" s="306"/>
      <c r="F106" s="307"/>
      <c r="G106" s="305"/>
      <c r="H106" s="305"/>
      <c r="I106" s="306"/>
      <c r="J106" s="308" t="str">
        <f t="shared" si="0"/>
        <v/>
      </c>
      <c r="K106" s="308"/>
      <c r="L106" s="309"/>
      <c r="M106" s="308"/>
      <c r="N106" s="303"/>
      <c r="O106" s="305"/>
      <c r="P106" s="305"/>
      <c r="Q106" s="299"/>
      <c r="R106" s="299"/>
      <c r="S106" s="299"/>
    </row>
    <row r="107" spans="1:19" ht="13.5" customHeight="1" x14ac:dyDescent="0.2">
      <c r="A107" s="302" t="str">
        <f>IF(B107="","",ROW()-ROW($A$3)+'Diário 2º PA'!$P$1)</f>
        <v/>
      </c>
      <c r="B107" s="303"/>
      <c r="C107" s="304"/>
      <c r="D107" s="305"/>
      <c r="E107" s="306"/>
      <c r="F107" s="307"/>
      <c r="G107" s="305"/>
      <c r="H107" s="305"/>
      <c r="I107" s="306"/>
      <c r="J107" s="308" t="str">
        <f t="shared" si="0"/>
        <v/>
      </c>
      <c r="K107" s="308"/>
      <c r="L107" s="309"/>
      <c r="M107" s="308"/>
      <c r="N107" s="303"/>
      <c r="O107" s="305"/>
      <c r="P107" s="305"/>
      <c r="Q107" s="299"/>
      <c r="R107" s="299"/>
      <c r="S107" s="299"/>
    </row>
    <row r="108" spans="1:19" ht="13.5" customHeight="1" x14ac:dyDescent="0.2">
      <c r="A108" s="302" t="str">
        <f>IF(B108="","",ROW()-ROW($A$3)+'Diário 2º PA'!$P$1)</f>
        <v/>
      </c>
      <c r="B108" s="303"/>
      <c r="C108" s="304"/>
      <c r="D108" s="305"/>
      <c r="E108" s="306"/>
      <c r="F108" s="307"/>
      <c r="G108" s="305"/>
      <c r="H108" s="305"/>
      <c r="I108" s="306"/>
      <c r="J108" s="308" t="str">
        <f t="shared" si="0"/>
        <v/>
      </c>
      <c r="K108" s="308"/>
      <c r="L108" s="309"/>
      <c r="M108" s="308"/>
      <c r="N108" s="303"/>
      <c r="O108" s="305"/>
      <c r="P108" s="305"/>
      <c r="Q108" s="299"/>
      <c r="R108" s="299"/>
      <c r="S108" s="299"/>
    </row>
    <row r="109" spans="1:19" ht="13.5" customHeight="1" x14ac:dyDescent="0.2">
      <c r="A109" s="302" t="str">
        <f>IF(B109="","",ROW()-ROW($A$3)+'Diário 2º PA'!$P$1)</f>
        <v/>
      </c>
      <c r="B109" s="303"/>
      <c r="C109" s="304"/>
      <c r="D109" s="305"/>
      <c r="E109" s="306"/>
      <c r="F109" s="307"/>
      <c r="G109" s="305"/>
      <c r="H109" s="305"/>
      <c r="I109" s="306"/>
      <c r="J109" s="308" t="str">
        <f t="shared" si="0"/>
        <v/>
      </c>
      <c r="K109" s="308"/>
      <c r="L109" s="309"/>
      <c r="M109" s="308"/>
      <c r="N109" s="303"/>
      <c r="O109" s="305"/>
      <c r="P109" s="305"/>
      <c r="Q109" s="299"/>
      <c r="R109" s="299"/>
      <c r="S109" s="299"/>
    </row>
    <row r="110" spans="1:19" ht="13.5" customHeight="1" x14ac:dyDescent="0.2">
      <c r="A110" s="302" t="str">
        <f>IF(B110="","",ROW()-ROW($A$3)+'Diário 2º PA'!$P$1)</f>
        <v/>
      </c>
      <c r="B110" s="303"/>
      <c r="C110" s="304"/>
      <c r="D110" s="305"/>
      <c r="E110" s="306"/>
      <c r="F110" s="307"/>
      <c r="G110" s="306"/>
      <c r="H110" s="305"/>
      <c r="I110" s="306"/>
      <c r="J110" s="308" t="str">
        <f t="shared" si="0"/>
        <v/>
      </c>
      <c r="K110" s="308"/>
      <c r="L110" s="309"/>
      <c r="M110" s="308"/>
      <c r="N110" s="303"/>
      <c r="O110" s="305"/>
      <c r="P110" s="305"/>
      <c r="Q110" s="299"/>
      <c r="R110" s="299"/>
      <c r="S110" s="299"/>
    </row>
    <row r="111" spans="1:19" ht="13.5" customHeight="1" x14ac:dyDescent="0.2">
      <c r="A111" s="302" t="str">
        <f>IF(B111="","",ROW()-ROW($A$3)+'Diário 2º PA'!$P$1)</f>
        <v/>
      </c>
      <c r="B111" s="303"/>
      <c r="C111" s="304"/>
      <c r="D111" s="305"/>
      <c r="E111" s="306"/>
      <c r="F111" s="307"/>
      <c r="G111" s="306"/>
      <c r="H111" s="305"/>
      <c r="I111" s="306"/>
      <c r="J111" s="308" t="str">
        <f t="shared" si="0"/>
        <v/>
      </c>
      <c r="K111" s="308"/>
      <c r="L111" s="309"/>
      <c r="M111" s="308"/>
      <c r="N111" s="303"/>
      <c r="O111" s="305"/>
      <c r="P111" s="305"/>
      <c r="Q111" s="299"/>
      <c r="R111" s="299"/>
      <c r="S111" s="299"/>
    </row>
    <row r="112" spans="1:19" ht="13.5" customHeight="1" x14ac:dyDescent="0.2">
      <c r="A112" s="302" t="str">
        <f>IF(B112="","",ROW()-ROW($A$3)+'Diário 2º PA'!$P$1)</f>
        <v/>
      </c>
      <c r="B112" s="303"/>
      <c r="C112" s="304"/>
      <c r="D112" s="305"/>
      <c r="E112" s="306"/>
      <c r="F112" s="307"/>
      <c r="G112" s="306"/>
      <c r="H112" s="305"/>
      <c r="I112" s="306"/>
      <c r="J112" s="308" t="str">
        <f t="shared" si="0"/>
        <v/>
      </c>
      <c r="K112" s="308"/>
      <c r="L112" s="309"/>
      <c r="M112" s="308"/>
      <c r="N112" s="303"/>
      <c r="O112" s="305"/>
      <c r="P112" s="305"/>
      <c r="Q112" s="299"/>
      <c r="R112" s="299"/>
      <c r="S112" s="299"/>
    </row>
    <row r="113" spans="1:19" ht="13.5" customHeight="1" x14ac:dyDescent="0.2">
      <c r="A113" s="302" t="str">
        <f>IF(B113="","",ROW()-ROW($A$3)+'Diário 2º PA'!$P$1)</f>
        <v/>
      </c>
      <c r="B113" s="303"/>
      <c r="C113" s="304"/>
      <c r="D113" s="305"/>
      <c r="E113" s="306"/>
      <c r="F113" s="307"/>
      <c r="G113" s="306"/>
      <c r="H113" s="305"/>
      <c r="I113" s="306"/>
      <c r="J113" s="308" t="str">
        <f t="shared" si="0"/>
        <v/>
      </c>
      <c r="K113" s="308"/>
      <c r="L113" s="309"/>
      <c r="M113" s="308"/>
      <c r="N113" s="303"/>
      <c r="O113" s="305"/>
      <c r="P113" s="305"/>
      <c r="Q113" s="299"/>
      <c r="R113" s="299"/>
      <c r="S113" s="299"/>
    </row>
    <row r="114" spans="1:19" ht="13.5" customHeight="1" x14ac:dyDescent="0.2">
      <c r="A114" s="302" t="str">
        <f>IF(B114="","",ROW()-ROW($A$3)+'Diário 2º PA'!$P$1)</f>
        <v/>
      </c>
      <c r="B114" s="303"/>
      <c r="C114" s="304"/>
      <c r="D114" s="305"/>
      <c r="E114" s="306"/>
      <c r="F114" s="307"/>
      <c r="G114" s="306"/>
      <c r="H114" s="305"/>
      <c r="I114" s="306"/>
      <c r="J114" s="308" t="str">
        <f t="shared" si="0"/>
        <v/>
      </c>
      <c r="K114" s="308"/>
      <c r="L114" s="309"/>
      <c r="M114" s="308"/>
      <c r="N114" s="303"/>
      <c r="O114" s="305"/>
      <c r="P114" s="305"/>
      <c r="Q114" s="299"/>
      <c r="R114" s="299"/>
      <c r="S114" s="299"/>
    </row>
    <row r="115" spans="1:19" ht="13.5" customHeight="1" x14ac:dyDescent="0.2">
      <c r="A115" s="302" t="str">
        <f>IF(B115="","",ROW()-ROW($A$3)+'Diário 2º PA'!$P$1)</f>
        <v/>
      </c>
      <c r="B115" s="303"/>
      <c r="C115" s="304"/>
      <c r="D115" s="305"/>
      <c r="E115" s="306"/>
      <c r="F115" s="307"/>
      <c r="G115" s="306"/>
      <c r="H115" s="305"/>
      <c r="I115" s="306"/>
      <c r="J115" s="308" t="str">
        <f t="shared" si="0"/>
        <v/>
      </c>
      <c r="K115" s="308"/>
      <c r="L115" s="309"/>
      <c r="M115" s="308"/>
      <c r="N115" s="303"/>
      <c r="O115" s="305"/>
      <c r="P115" s="305"/>
      <c r="Q115" s="299"/>
      <c r="R115" s="299"/>
      <c r="S115" s="299"/>
    </row>
    <row r="116" spans="1:19" ht="13.5" customHeight="1" x14ac:dyDescent="0.2">
      <c r="A116" s="302" t="str">
        <f>IF(B116="","",ROW()-ROW($A$3)+'Diário 2º PA'!$P$1)</f>
        <v/>
      </c>
      <c r="B116" s="303"/>
      <c r="C116" s="304"/>
      <c r="D116" s="305"/>
      <c r="E116" s="306"/>
      <c r="F116" s="307"/>
      <c r="G116" s="306"/>
      <c r="H116" s="305"/>
      <c r="I116" s="306"/>
      <c r="J116" s="308" t="str">
        <f t="shared" si="0"/>
        <v/>
      </c>
      <c r="K116" s="308"/>
      <c r="L116" s="309"/>
      <c r="M116" s="308"/>
      <c r="N116" s="303"/>
      <c r="O116" s="305"/>
      <c r="P116" s="305"/>
      <c r="Q116" s="299"/>
      <c r="R116" s="299"/>
      <c r="S116" s="299"/>
    </row>
    <row r="117" spans="1:19" ht="13.5" customHeight="1" x14ac:dyDescent="0.2">
      <c r="A117" s="302" t="str">
        <f>IF(B117="","",ROW()-ROW($A$3)+'Diário 2º PA'!$P$1)</f>
        <v/>
      </c>
      <c r="B117" s="303"/>
      <c r="C117" s="304"/>
      <c r="D117" s="305"/>
      <c r="E117" s="306"/>
      <c r="F117" s="307"/>
      <c r="G117" s="306"/>
      <c r="H117" s="305"/>
      <c r="I117" s="306"/>
      <c r="J117" s="308" t="str">
        <f t="shared" si="0"/>
        <v/>
      </c>
      <c r="K117" s="308"/>
      <c r="L117" s="309"/>
      <c r="M117" s="308"/>
      <c r="N117" s="303"/>
      <c r="O117" s="305"/>
      <c r="P117" s="305"/>
      <c r="Q117" s="299"/>
      <c r="R117" s="299"/>
      <c r="S117" s="299"/>
    </row>
    <row r="118" spans="1:19" ht="13.5" customHeight="1" x14ac:dyDescent="0.2">
      <c r="A118" s="302" t="str">
        <f>IF(B118="","",ROW()-ROW($A$3)+'Diário 2º PA'!$P$1)</f>
        <v/>
      </c>
      <c r="B118" s="303"/>
      <c r="C118" s="304"/>
      <c r="D118" s="305"/>
      <c r="E118" s="306"/>
      <c r="F118" s="307"/>
      <c r="G118" s="305"/>
      <c r="H118" s="305"/>
      <c r="I118" s="306"/>
      <c r="J118" s="308" t="str">
        <f t="shared" si="0"/>
        <v/>
      </c>
      <c r="K118" s="308"/>
      <c r="L118" s="309"/>
      <c r="M118" s="308"/>
      <c r="N118" s="303"/>
      <c r="O118" s="305"/>
      <c r="P118" s="305"/>
      <c r="Q118" s="299"/>
      <c r="R118" s="299"/>
      <c r="S118" s="299"/>
    </row>
    <row r="119" spans="1:19" ht="13.5" customHeight="1" x14ac:dyDescent="0.2">
      <c r="A119" s="302" t="str">
        <f>IF(B119="","",ROW()-ROW($A$3)+'Diário 2º PA'!$P$1)</f>
        <v/>
      </c>
      <c r="B119" s="303"/>
      <c r="C119" s="304"/>
      <c r="D119" s="305"/>
      <c r="E119" s="306"/>
      <c r="F119" s="307"/>
      <c r="G119" s="305"/>
      <c r="H119" s="305"/>
      <c r="I119" s="306"/>
      <c r="J119" s="308" t="str">
        <f t="shared" si="0"/>
        <v/>
      </c>
      <c r="K119" s="308"/>
      <c r="L119" s="309"/>
      <c r="M119" s="308"/>
      <c r="N119" s="303"/>
      <c r="O119" s="305"/>
      <c r="P119" s="305"/>
      <c r="Q119" s="299"/>
      <c r="R119" s="299"/>
      <c r="S119" s="299"/>
    </row>
    <row r="120" spans="1:19" ht="13.5" customHeight="1" x14ac:dyDescent="0.2">
      <c r="A120" s="302" t="str">
        <f>IF(B120="","",ROW()-ROW($A$3)+'Diário 2º PA'!$P$1)</f>
        <v/>
      </c>
      <c r="B120" s="303"/>
      <c r="C120" s="304"/>
      <c r="D120" s="305"/>
      <c r="E120" s="306"/>
      <c r="F120" s="307"/>
      <c r="G120" s="305"/>
      <c r="H120" s="305"/>
      <c r="I120" s="306"/>
      <c r="J120" s="308" t="str">
        <f t="shared" si="0"/>
        <v/>
      </c>
      <c r="K120" s="308"/>
      <c r="L120" s="309"/>
      <c r="M120" s="308"/>
      <c r="N120" s="303"/>
      <c r="O120" s="305"/>
      <c r="P120" s="305"/>
      <c r="Q120" s="299"/>
      <c r="R120" s="299"/>
      <c r="S120" s="299"/>
    </row>
    <row r="121" spans="1:19" ht="13.5" customHeight="1" x14ac:dyDescent="0.2">
      <c r="A121" s="302" t="str">
        <f>IF(B121="","",ROW()-ROW($A$3)+'Diário 2º PA'!$P$1)</f>
        <v/>
      </c>
      <c r="B121" s="303"/>
      <c r="C121" s="304"/>
      <c r="D121" s="305"/>
      <c r="E121" s="306"/>
      <c r="F121" s="307"/>
      <c r="G121" s="305"/>
      <c r="H121" s="305"/>
      <c r="I121" s="306"/>
      <c r="J121" s="308" t="str">
        <f t="shared" si="0"/>
        <v/>
      </c>
      <c r="K121" s="308"/>
      <c r="L121" s="309"/>
      <c r="M121" s="308"/>
      <c r="N121" s="303"/>
      <c r="O121" s="305"/>
      <c r="P121" s="305"/>
      <c r="Q121" s="299"/>
      <c r="R121" s="299"/>
      <c r="S121" s="299"/>
    </row>
    <row r="122" spans="1:19" ht="13.5" customHeight="1" x14ac:dyDescent="0.2">
      <c r="A122" s="302" t="str">
        <f>IF(B122="","",ROW()-ROW($A$3)+'Diário 2º PA'!$P$1)</f>
        <v/>
      </c>
      <c r="B122" s="303"/>
      <c r="C122" s="304"/>
      <c r="D122" s="305"/>
      <c r="E122" s="306"/>
      <c r="F122" s="307"/>
      <c r="G122" s="305"/>
      <c r="H122" s="305"/>
      <c r="I122" s="306"/>
      <c r="J122" s="308" t="str">
        <f t="shared" si="0"/>
        <v/>
      </c>
      <c r="K122" s="308"/>
      <c r="L122" s="309"/>
      <c r="M122" s="308"/>
      <c r="N122" s="303"/>
      <c r="O122" s="305"/>
      <c r="P122" s="305"/>
      <c r="Q122" s="299"/>
      <c r="R122" s="299"/>
      <c r="S122" s="299"/>
    </row>
    <row r="123" spans="1:19" ht="13.5" customHeight="1" x14ac:dyDescent="0.2">
      <c r="A123" s="302" t="str">
        <f>IF(B123="","",ROW()-ROW($A$3)+'Diário 2º PA'!$P$1)</f>
        <v/>
      </c>
      <c r="B123" s="303"/>
      <c r="C123" s="304"/>
      <c r="D123" s="305"/>
      <c r="E123" s="306"/>
      <c r="F123" s="307"/>
      <c r="G123" s="305"/>
      <c r="H123" s="305"/>
      <c r="I123" s="306"/>
      <c r="J123" s="308" t="str">
        <f t="shared" si="0"/>
        <v/>
      </c>
      <c r="K123" s="308"/>
      <c r="L123" s="309"/>
      <c r="M123" s="308"/>
      <c r="N123" s="303"/>
      <c r="O123" s="305"/>
      <c r="P123" s="305"/>
      <c r="Q123" s="299"/>
      <c r="R123" s="299"/>
      <c r="S123" s="299"/>
    </row>
    <row r="124" spans="1:19" ht="13.5" customHeight="1" x14ac:dyDescent="0.2">
      <c r="A124" s="302" t="str">
        <f>IF(B124="","",ROW()-ROW($A$3)+'Diário 2º PA'!$P$1)</f>
        <v/>
      </c>
      <c r="B124" s="303"/>
      <c r="C124" s="304"/>
      <c r="D124" s="305"/>
      <c r="E124" s="306"/>
      <c r="F124" s="307"/>
      <c r="G124" s="305"/>
      <c r="H124" s="305"/>
      <c r="I124" s="306"/>
      <c r="J124" s="308" t="str">
        <f t="shared" si="0"/>
        <v/>
      </c>
      <c r="K124" s="308"/>
      <c r="L124" s="309"/>
      <c r="M124" s="308"/>
      <c r="N124" s="303"/>
      <c r="O124" s="305"/>
      <c r="P124" s="305"/>
      <c r="Q124" s="299"/>
      <c r="R124" s="299"/>
      <c r="S124" s="299"/>
    </row>
    <row r="125" spans="1:19" ht="13.5" customHeight="1" x14ac:dyDescent="0.2">
      <c r="A125" s="302" t="str">
        <f>IF(B125="","",ROW()-ROW($A$3)+'Diário 2º PA'!$P$1)</f>
        <v/>
      </c>
      <c r="B125" s="303"/>
      <c r="C125" s="304"/>
      <c r="D125" s="305"/>
      <c r="E125" s="306"/>
      <c r="F125" s="307"/>
      <c r="G125" s="305"/>
      <c r="H125" s="305"/>
      <c r="I125" s="306"/>
      <c r="J125" s="308" t="str">
        <f t="shared" si="0"/>
        <v/>
      </c>
      <c r="K125" s="308"/>
      <c r="L125" s="309"/>
      <c r="M125" s="308"/>
      <c r="N125" s="303"/>
      <c r="O125" s="305"/>
      <c r="P125" s="305"/>
      <c r="Q125" s="299"/>
      <c r="R125" s="299"/>
      <c r="S125" s="299"/>
    </row>
    <row r="126" spans="1:19" ht="13.5" customHeight="1" x14ac:dyDescent="0.2">
      <c r="A126" s="302" t="str">
        <f>IF(B126="","",ROW()-ROW($A$3)+'Diário 2º PA'!$P$1)</f>
        <v/>
      </c>
      <c r="B126" s="303"/>
      <c r="C126" s="304"/>
      <c r="D126" s="305"/>
      <c r="E126" s="306"/>
      <c r="F126" s="307"/>
      <c r="G126" s="305"/>
      <c r="H126" s="305"/>
      <c r="I126" s="306"/>
      <c r="J126" s="308" t="str">
        <f t="shared" si="0"/>
        <v/>
      </c>
      <c r="K126" s="308"/>
      <c r="L126" s="309"/>
      <c r="M126" s="308"/>
      <c r="N126" s="303"/>
      <c r="O126" s="305"/>
      <c r="P126" s="305"/>
      <c r="Q126" s="299"/>
      <c r="R126" s="299"/>
      <c r="S126" s="299"/>
    </row>
    <row r="127" spans="1:19" ht="13.5" customHeight="1" x14ac:dyDescent="0.2">
      <c r="A127" s="302" t="str">
        <f>IF(B127="","",ROW()-ROW($A$3)+'Diário 2º PA'!$P$1)</f>
        <v/>
      </c>
      <c r="B127" s="303"/>
      <c r="C127" s="304"/>
      <c r="D127" s="305"/>
      <c r="E127" s="306"/>
      <c r="F127" s="307"/>
      <c r="G127" s="305"/>
      <c r="H127" s="305"/>
      <c r="I127" s="306"/>
      <c r="J127" s="308" t="str">
        <f t="shared" si="0"/>
        <v/>
      </c>
      <c r="K127" s="308"/>
      <c r="L127" s="309"/>
      <c r="M127" s="308"/>
      <c r="N127" s="303"/>
      <c r="O127" s="305"/>
      <c r="P127" s="305"/>
      <c r="Q127" s="299"/>
      <c r="R127" s="299"/>
      <c r="S127" s="299"/>
    </row>
    <row r="128" spans="1:19" ht="13.5" customHeight="1" x14ac:dyDescent="0.2">
      <c r="A128" s="302" t="str">
        <f>IF(B128="","",ROW()-ROW($A$3)+'Diário 2º PA'!$P$1)</f>
        <v/>
      </c>
      <c r="B128" s="303"/>
      <c r="C128" s="304"/>
      <c r="D128" s="305"/>
      <c r="E128" s="306"/>
      <c r="F128" s="307"/>
      <c r="G128" s="306"/>
      <c r="H128" s="305"/>
      <c r="I128" s="306"/>
      <c r="J128" s="308" t="str">
        <f t="shared" si="0"/>
        <v/>
      </c>
      <c r="K128" s="308"/>
      <c r="L128" s="309"/>
      <c r="M128" s="308"/>
      <c r="N128" s="303"/>
      <c r="O128" s="305"/>
      <c r="P128" s="305"/>
      <c r="Q128" s="299"/>
      <c r="R128" s="299"/>
      <c r="S128" s="299"/>
    </row>
    <row r="129" spans="1:19" ht="13.5" customHeight="1" x14ac:dyDescent="0.2">
      <c r="A129" s="302" t="str">
        <f>IF(B129="","",ROW()-ROW($A$3)+'Diário 2º PA'!$P$1)</f>
        <v/>
      </c>
      <c r="B129" s="303"/>
      <c r="C129" s="304"/>
      <c r="D129" s="305"/>
      <c r="E129" s="306"/>
      <c r="F129" s="307"/>
      <c r="G129" s="305"/>
      <c r="H129" s="305"/>
      <c r="I129" s="306"/>
      <c r="J129" s="308" t="str">
        <f t="shared" si="0"/>
        <v/>
      </c>
      <c r="K129" s="308"/>
      <c r="L129" s="309"/>
      <c r="M129" s="308"/>
      <c r="N129" s="303"/>
      <c r="O129" s="305"/>
      <c r="P129" s="305"/>
      <c r="Q129" s="299"/>
      <c r="R129" s="299"/>
      <c r="S129" s="299"/>
    </row>
    <row r="130" spans="1:19" ht="13.5" customHeight="1" x14ac:dyDescent="0.2">
      <c r="A130" s="302" t="str">
        <f>IF(B130="","",ROW()-ROW($A$3)+'Diário 2º PA'!$P$1)</f>
        <v/>
      </c>
      <c r="B130" s="303"/>
      <c r="C130" s="304"/>
      <c r="D130" s="305"/>
      <c r="E130" s="306"/>
      <c r="F130" s="307"/>
      <c r="G130" s="306"/>
      <c r="H130" s="305"/>
      <c r="I130" s="306"/>
      <c r="J130" s="308" t="str">
        <f t="shared" si="0"/>
        <v/>
      </c>
      <c r="K130" s="308"/>
      <c r="L130" s="309"/>
      <c r="M130" s="308"/>
      <c r="N130" s="303"/>
      <c r="O130" s="305"/>
      <c r="P130" s="305"/>
      <c r="Q130" s="299"/>
      <c r="R130" s="299"/>
      <c r="S130" s="299"/>
    </row>
    <row r="131" spans="1:19" ht="13.5" customHeight="1" x14ac:dyDescent="0.2">
      <c r="A131" s="302" t="str">
        <f>IF(B131="","",ROW()-ROW($A$3)+'Diário 2º PA'!$P$1)</f>
        <v/>
      </c>
      <c r="B131" s="303"/>
      <c r="C131" s="304"/>
      <c r="D131" s="305"/>
      <c r="E131" s="306"/>
      <c r="F131" s="307"/>
      <c r="G131" s="305"/>
      <c r="H131" s="305"/>
      <c r="I131" s="306"/>
      <c r="J131" s="308" t="str">
        <f t="shared" si="0"/>
        <v/>
      </c>
      <c r="K131" s="308"/>
      <c r="L131" s="309"/>
      <c r="M131" s="308"/>
      <c r="N131" s="303"/>
      <c r="O131" s="305"/>
      <c r="P131" s="305"/>
      <c r="Q131" s="299"/>
      <c r="R131" s="299"/>
      <c r="S131" s="299"/>
    </row>
    <row r="132" spans="1:19" ht="13.5" customHeight="1" x14ac:dyDescent="0.2">
      <c r="A132" s="302" t="str">
        <f>IF(B132="","",ROW()-ROW($A$3)+'Diário 2º PA'!$P$1)</f>
        <v/>
      </c>
      <c r="B132" s="303"/>
      <c r="C132" s="304"/>
      <c r="D132" s="305"/>
      <c r="E132" s="306"/>
      <c r="F132" s="317"/>
      <c r="G132" s="306"/>
      <c r="H132" s="305"/>
      <c r="I132" s="306"/>
      <c r="J132" s="308" t="str">
        <f t="shared" si="0"/>
        <v/>
      </c>
      <c r="K132" s="308"/>
      <c r="L132" s="309"/>
      <c r="M132" s="308"/>
      <c r="N132" s="303"/>
      <c r="O132" s="305"/>
      <c r="P132" s="305"/>
      <c r="Q132" s="299"/>
      <c r="R132" s="299"/>
      <c r="S132" s="299"/>
    </row>
    <row r="133" spans="1:19" ht="13.5" customHeight="1" x14ac:dyDescent="0.2">
      <c r="A133" s="302" t="str">
        <f>IF(B133="","",ROW()-ROW($A$3)+'Diário 2º PA'!$P$1)</f>
        <v/>
      </c>
      <c r="B133" s="303"/>
      <c r="C133" s="304"/>
      <c r="D133" s="305"/>
      <c r="E133" s="306"/>
      <c r="F133" s="317"/>
      <c r="G133" s="306"/>
      <c r="H133" s="305"/>
      <c r="I133" s="306"/>
      <c r="J133" s="308" t="str">
        <f t="shared" si="0"/>
        <v/>
      </c>
      <c r="K133" s="308"/>
      <c r="L133" s="309"/>
      <c r="M133" s="308"/>
      <c r="N133" s="303"/>
      <c r="O133" s="305"/>
      <c r="P133" s="305"/>
      <c r="Q133" s="299"/>
      <c r="R133" s="299"/>
      <c r="S133" s="299"/>
    </row>
    <row r="134" spans="1:19" ht="13.5" customHeight="1" x14ac:dyDescent="0.2">
      <c r="A134" s="302" t="str">
        <f>IF(B134="","",ROW()-ROW($A$3)+'Diário 2º PA'!$P$1)</f>
        <v/>
      </c>
      <c r="B134" s="303"/>
      <c r="C134" s="304"/>
      <c r="D134" s="305"/>
      <c r="E134" s="306"/>
      <c r="F134" s="307"/>
      <c r="G134" s="306"/>
      <c r="H134" s="305"/>
      <c r="I134" s="306"/>
      <c r="J134" s="308" t="str">
        <f t="shared" si="0"/>
        <v/>
      </c>
      <c r="K134" s="308"/>
      <c r="L134" s="309"/>
      <c r="M134" s="308"/>
      <c r="N134" s="303"/>
      <c r="O134" s="305"/>
      <c r="P134" s="305"/>
      <c r="Q134" s="299"/>
      <c r="R134" s="299"/>
      <c r="S134" s="299"/>
    </row>
    <row r="135" spans="1:19" ht="13.5" customHeight="1" x14ac:dyDescent="0.2">
      <c r="A135" s="302" t="str">
        <f>IF(B135="","",ROW()-ROW($A$3)+'Diário 2º PA'!$P$1)</f>
        <v/>
      </c>
      <c r="B135" s="303"/>
      <c r="C135" s="304"/>
      <c r="D135" s="305"/>
      <c r="E135" s="306"/>
      <c r="F135" s="307"/>
      <c r="G135" s="306"/>
      <c r="H135" s="305"/>
      <c r="I135" s="306"/>
      <c r="J135" s="308" t="str">
        <f t="shared" si="0"/>
        <v/>
      </c>
      <c r="K135" s="308"/>
      <c r="L135" s="309"/>
      <c r="M135" s="308"/>
      <c r="N135" s="303"/>
      <c r="O135" s="305"/>
      <c r="P135" s="305"/>
      <c r="Q135" s="299"/>
      <c r="R135" s="299"/>
      <c r="S135" s="299"/>
    </row>
    <row r="136" spans="1:19" ht="13.5" customHeight="1" x14ac:dyDescent="0.2">
      <c r="A136" s="302" t="str">
        <f>IF(B136="","",ROW()-ROW($A$3)+'Diário 2º PA'!$P$1)</f>
        <v/>
      </c>
      <c r="B136" s="303"/>
      <c r="C136" s="304"/>
      <c r="D136" s="305"/>
      <c r="E136" s="306"/>
      <c r="F136" s="307"/>
      <c r="G136" s="306"/>
      <c r="H136" s="305"/>
      <c r="I136" s="306"/>
      <c r="J136" s="308" t="str">
        <f t="shared" si="0"/>
        <v/>
      </c>
      <c r="K136" s="308"/>
      <c r="L136" s="309"/>
      <c r="M136" s="308"/>
      <c r="N136" s="303"/>
      <c r="O136" s="305"/>
      <c r="P136" s="305"/>
      <c r="Q136" s="299"/>
      <c r="R136" s="299"/>
      <c r="S136" s="299"/>
    </row>
    <row r="137" spans="1:19" ht="13.5" customHeight="1" x14ac:dyDescent="0.2">
      <c r="A137" s="302" t="str">
        <f>IF(B137="","",ROW()-ROW($A$3)+'Diário 2º PA'!$P$1)</f>
        <v/>
      </c>
      <c r="B137" s="303"/>
      <c r="C137" s="304"/>
      <c r="D137" s="305"/>
      <c r="E137" s="306"/>
      <c r="F137" s="307"/>
      <c r="G137" s="305"/>
      <c r="H137" s="305"/>
      <c r="I137" s="306"/>
      <c r="J137" s="308" t="str">
        <f t="shared" si="0"/>
        <v/>
      </c>
      <c r="K137" s="308"/>
      <c r="L137" s="309"/>
      <c r="M137" s="308"/>
      <c r="N137" s="303"/>
      <c r="O137" s="305"/>
      <c r="P137" s="305"/>
      <c r="Q137" s="299"/>
      <c r="R137" s="299"/>
      <c r="S137" s="299"/>
    </row>
    <row r="138" spans="1:19" ht="13.5" customHeight="1" x14ac:dyDescent="0.2">
      <c r="A138" s="302" t="str">
        <f>IF(B138="","",ROW()-ROW($A$3)+'Diário 2º PA'!$P$1)</f>
        <v/>
      </c>
      <c r="B138" s="303"/>
      <c r="C138" s="304"/>
      <c r="D138" s="305"/>
      <c r="E138" s="306"/>
      <c r="F138" s="307"/>
      <c r="G138" s="306"/>
      <c r="H138" s="305"/>
      <c r="I138" s="306"/>
      <c r="J138" s="308" t="str">
        <f t="shared" si="0"/>
        <v/>
      </c>
      <c r="K138" s="308"/>
      <c r="L138" s="309"/>
      <c r="M138" s="308"/>
      <c r="N138" s="303"/>
      <c r="O138" s="305"/>
      <c r="P138" s="305"/>
      <c r="Q138" s="299"/>
      <c r="R138" s="299"/>
      <c r="S138" s="299"/>
    </row>
    <row r="139" spans="1:19" ht="13.5" customHeight="1" x14ac:dyDescent="0.2">
      <c r="A139" s="302" t="str">
        <f>IF(B139="","",ROW()-ROW($A$3)+'Diário 2º PA'!$P$1)</f>
        <v/>
      </c>
      <c r="B139" s="303"/>
      <c r="C139" s="304"/>
      <c r="D139" s="305"/>
      <c r="E139" s="306"/>
      <c r="F139" s="307"/>
      <c r="G139" s="306"/>
      <c r="H139" s="305"/>
      <c r="I139" s="306"/>
      <c r="J139" s="308" t="str">
        <f t="shared" si="0"/>
        <v/>
      </c>
      <c r="K139" s="308"/>
      <c r="L139" s="309"/>
      <c r="M139" s="308"/>
      <c r="N139" s="303"/>
      <c r="O139" s="305"/>
      <c r="P139" s="305"/>
      <c r="Q139" s="299"/>
      <c r="R139" s="299"/>
      <c r="S139" s="299"/>
    </row>
    <row r="140" spans="1:19" ht="13.5" customHeight="1" x14ac:dyDescent="0.2">
      <c r="A140" s="302" t="str">
        <f>IF(B140="","",ROW()-ROW($A$3)+'Diário 2º PA'!$P$1)</f>
        <v/>
      </c>
      <c r="B140" s="303"/>
      <c r="C140" s="304"/>
      <c r="D140" s="305"/>
      <c r="E140" s="306"/>
      <c r="F140" s="307"/>
      <c r="G140" s="305"/>
      <c r="H140" s="305"/>
      <c r="I140" s="306"/>
      <c r="J140" s="308" t="str">
        <f t="shared" si="0"/>
        <v/>
      </c>
      <c r="K140" s="308"/>
      <c r="L140" s="309"/>
      <c r="M140" s="308"/>
      <c r="N140" s="303"/>
      <c r="O140" s="305"/>
      <c r="P140" s="305"/>
      <c r="Q140" s="299"/>
      <c r="R140" s="299"/>
      <c r="S140" s="299"/>
    </row>
    <row r="141" spans="1:19" ht="13.5" customHeight="1" x14ac:dyDescent="0.2">
      <c r="A141" s="302" t="str">
        <f>IF(B141="","",ROW()-ROW($A$3)+'Diário 2º PA'!$P$1)</f>
        <v/>
      </c>
      <c r="B141" s="303"/>
      <c r="C141" s="304"/>
      <c r="D141" s="305"/>
      <c r="E141" s="306"/>
      <c r="F141" s="307"/>
      <c r="G141" s="306"/>
      <c r="H141" s="305"/>
      <c r="I141" s="306"/>
      <c r="J141" s="308" t="str">
        <f t="shared" si="0"/>
        <v/>
      </c>
      <c r="K141" s="308"/>
      <c r="L141" s="309"/>
      <c r="M141" s="308"/>
      <c r="N141" s="303"/>
      <c r="O141" s="305"/>
      <c r="P141" s="305"/>
      <c r="Q141" s="299"/>
      <c r="R141" s="299"/>
      <c r="S141" s="299"/>
    </row>
    <row r="142" spans="1:19" ht="13.5" customHeight="1" x14ac:dyDescent="0.2">
      <c r="A142" s="302" t="str">
        <f>IF(B142="","",ROW()-ROW($A$3)+'Diário 2º PA'!$P$1)</f>
        <v/>
      </c>
      <c r="B142" s="303"/>
      <c r="C142" s="304"/>
      <c r="D142" s="305"/>
      <c r="E142" s="306"/>
      <c r="F142" s="307"/>
      <c r="G142" s="305"/>
      <c r="H142" s="305"/>
      <c r="I142" s="306"/>
      <c r="J142" s="308" t="str">
        <f t="shared" si="0"/>
        <v/>
      </c>
      <c r="K142" s="308"/>
      <c r="L142" s="309"/>
      <c r="M142" s="308"/>
      <c r="N142" s="303"/>
      <c r="O142" s="305"/>
      <c r="P142" s="305"/>
      <c r="Q142" s="299"/>
      <c r="R142" s="299"/>
      <c r="S142" s="299"/>
    </row>
    <row r="143" spans="1:19" ht="13.5" customHeight="1" x14ac:dyDescent="0.2">
      <c r="A143" s="302" t="str">
        <f>IF(B143="","",ROW()-ROW($A$3)+'Diário 2º PA'!$P$1)</f>
        <v/>
      </c>
      <c r="B143" s="303"/>
      <c r="C143" s="304"/>
      <c r="D143" s="305"/>
      <c r="E143" s="306"/>
      <c r="F143" s="307"/>
      <c r="G143" s="305"/>
      <c r="H143" s="305"/>
      <c r="I143" s="306"/>
      <c r="J143" s="308" t="str">
        <f t="shared" si="0"/>
        <v/>
      </c>
      <c r="K143" s="308"/>
      <c r="L143" s="309"/>
      <c r="M143" s="308"/>
      <c r="N143" s="303"/>
      <c r="O143" s="305"/>
      <c r="P143" s="305"/>
      <c r="Q143" s="299"/>
      <c r="R143" s="299"/>
      <c r="S143" s="299"/>
    </row>
    <row r="144" spans="1:19" ht="13.5" customHeight="1" x14ac:dyDescent="0.2">
      <c r="A144" s="302" t="str">
        <f>IF(B144="","",ROW()-ROW($A$3)+'Diário 2º PA'!$P$1)</f>
        <v/>
      </c>
      <c r="B144" s="303"/>
      <c r="C144" s="304"/>
      <c r="D144" s="305"/>
      <c r="E144" s="306"/>
      <c r="F144" s="307"/>
      <c r="G144" s="305"/>
      <c r="H144" s="305"/>
      <c r="I144" s="306"/>
      <c r="J144" s="308" t="str">
        <f t="shared" si="0"/>
        <v/>
      </c>
      <c r="K144" s="308"/>
      <c r="L144" s="309"/>
      <c r="M144" s="308"/>
      <c r="N144" s="303"/>
      <c r="O144" s="305"/>
      <c r="P144" s="305"/>
      <c r="Q144" s="299"/>
      <c r="R144" s="299"/>
      <c r="S144" s="299"/>
    </row>
    <row r="145" spans="1:19" ht="13.5" customHeight="1" x14ac:dyDescent="0.2">
      <c r="A145" s="302" t="str">
        <f>IF(B145="","",ROW()-ROW($A$3)+'Diário 2º PA'!$P$1)</f>
        <v/>
      </c>
      <c r="B145" s="303"/>
      <c r="C145" s="304"/>
      <c r="D145" s="305"/>
      <c r="E145" s="306"/>
      <c r="F145" s="307"/>
      <c r="G145" s="305"/>
      <c r="H145" s="305"/>
      <c r="I145" s="306"/>
      <c r="J145" s="308" t="str">
        <f t="shared" si="0"/>
        <v/>
      </c>
      <c r="K145" s="308"/>
      <c r="L145" s="309"/>
      <c r="M145" s="308"/>
      <c r="N145" s="303"/>
      <c r="O145" s="305"/>
      <c r="P145" s="305"/>
      <c r="Q145" s="299"/>
      <c r="R145" s="299"/>
      <c r="S145" s="299"/>
    </row>
    <row r="146" spans="1:19" ht="13.5" customHeight="1" x14ac:dyDescent="0.2">
      <c r="A146" s="302" t="str">
        <f>IF(B146="","",ROW()-ROW($A$3)+'Diário 2º PA'!$P$1)</f>
        <v/>
      </c>
      <c r="B146" s="303"/>
      <c r="C146" s="304"/>
      <c r="D146" s="305"/>
      <c r="E146" s="306"/>
      <c r="F146" s="307"/>
      <c r="G146" s="305"/>
      <c r="H146" s="305"/>
      <c r="I146" s="306"/>
      <c r="J146" s="308" t="str">
        <f t="shared" si="0"/>
        <v/>
      </c>
      <c r="K146" s="308"/>
      <c r="L146" s="309"/>
      <c r="M146" s="308"/>
      <c r="N146" s="303"/>
      <c r="O146" s="305"/>
      <c r="P146" s="305"/>
      <c r="Q146" s="299"/>
      <c r="R146" s="299"/>
      <c r="S146" s="299"/>
    </row>
    <row r="147" spans="1:19" ht="13.5" customHeight="1" x14ac:dyDescent="0.2">
      <c r="A147" s="302" t="str">
        <f>IF(B147="","",ROW()-ROW($A$3)+'Diário 2º PA'!$P$1)</f>
        <v/>
      </c>
      <c r="B147" s="303"/>
      <c r="C147" s="304"/>
      <c r="D147" s="305"/>
      <c r="E147" s="306"/>
      <c r="F147" s="307"/>
      <c r="G147" s="305"/>
      <c r="H147" s="305"/>
      <c r="I147" s="306"/>
      <c r="J147" s="308" t="str">
        <f t="shared" si="0"/>
        <v/>
      </c>
      <c r="K147" s="308"/>
      <c r="L147" s="309"/>
      <c r="M147" s="308"/>
      <c r="N147" s="303"/>
      <c r="O147" s="305"/>
      <c r="P147" s="305"/>
      <c r="Q147" s="299"/>
      <c r="R147" s="299"/>
      <c r="S147" s="299"/>
    </row>
    <row r="148" spans="1:19" ht="13.5" customHeight="1" x14ac:dyDescent="0.2">
      <c r="A148" s="302" t="str">
        <f>IF(B148="","",ROW()-ROW($A$3)+'Diário 2º PA'!$P$1)</f>
        <v/>
      </c>
      <c r="B148" s="303"/>
      <c r="C148" s="304"/>
      <c r="D148" s="305"/>
      <c r="E148" s="306"/>
      <c r="F148" s="307"/>
      <c r="G148" s="305"/>
      <c r="H148" s="305"/>
      <c r="I148" s="306"/>
      <c r="J148" s="308" t="str">
        <f t="shared" si="0"/>
        <v/>
      </c>
      <c r="K148" s="308"/>
      <c r="L148" s="309"/>
      <c r="M148" s="308"/>
      <c r="N148" s="303"/>
      <c r="O148" s="305"/>
      <c r="P148" s="305"/>
      <c r="Q148" s="299"/>
      <c r="R148" s="299"/>
      <c r="S148" s="299"/>
    </row>
    <row r="149" spans="1:19" ht="13.5" customHeight="1" x14ac:dyDescent="0.2">
      <c r="A149" s="302" t="str">
        <f>IF(B149="","",ROW()-ROW($A$3)+'Diário 2º PA'!$P$1)</f>
        <v/>
      </c>
      <c r="B149" s="303"/>
      <c r="C149" s="304"/>
      <c r="D149" s="305"/>
      <c r="E149" s="306"/>
      <c r="F149" s="307"/>
      <c r="G149" s="305"/>
      <c r="H149" s="305"/>
      <c r="I149" s="306"/>
      <c r="J149" s="308" t="str">
        <f t="shared" si="0"/>
        <v/>
      </c>
      <c r="K149" s="308"/>
      <c r="L149" s="309"/>
      <c r="M149" s="308"/>
      <c r="N149" s="303"/>
      <c r="O149" s="305"/>
      <c r="P149" s="305"/>
      <c r="Q149" s="299"/>
      <c r="R149" s="299"/>
      <c r="S149" s="299"/>
    </row>
    <row r="150" spans="1:19" ht="13.5" customHeight="1" x14ac:dyDescent="0.2">
      <c r="A150" s="302" t="str">
        <f>IF(B150="","",ROW()-ROW($A$3)+'Diário 2º PA'!$P$1)</f>
        <v/>
      </c>
      <c r="B150" s="303"/>
      <c r="C150" s="304"/>
      <c r="D150" s="305"/>
      <c r="E150" s="306"/>
      <c r="F150" s="307"/>
      <c r="G150" s="305"/>
      <c r="H150" s="305"/>
      <c r="I150" s="306"/>
      <c r="J150" s="308" t="str">
        <f t="shared" si="0"/>
        <v/>
      </c>
      <c r="K150" s="308"/>
      <c r="L150" s="309"/>
      <c r="M150" s="308"/>
      <c r="N150" s="303"/>
      <c r="O150" s="305"/>
      <c r="P150" s="305"/>
      <c r="Q150" s="299"/>
      <c r="R150" s="299"/>
      <c r="S150" s="299"/>
    </row>
    <row r="151" spans="1:19" ht="13.5" customHeight="1" x14ac:dyDescent="0.2">
      <c r="A151" s="302" t="str">
        <f>IF(B151="","",ROW()-ROW($A$3)+'Diário 2º PA'!$P$1)</f>
        <v/>
      </c>
      <c r="B151" s="303"/>
      <c r="C151" s="304"/>
      <c r="D151" s="305"/>
      <c r="E151" s="306"/>
      <c r="F151" s="307"/>
      <c r="G151" s="305"/>
      <c r="H151" s="305"/>
      <c r="I151" s="306"/>
      <c r="J151" s="308" t="str">
        <f t="shared" si="0"/>
        <v/>
      </c>
      <c r="K151" s="308"/>
      <c r="L151" s="309"/>
      <c r="M151" s="308"/>
      <c r="N151" s="303"/>
      <c r="O151" s="305"/>
      <c r="P151" s="305"/>
      <c r="Q151" s="299"/>
      <c r="R151" s="299"/>
      <c r="S151" s="299"/>
    </row>
    <row r="152" spans="1:19" ht="13.5" customHeight="1" x14ac:dyDescent="0.2">
      <c r="A152" s="302" t="str">
        <f>IF(B152="","",ROW()-ROW($A$3)+'Diário 2º PA'!$P$1)</f>
        <v/>
      </c>
      <c r="B152" s="303"/>
      <c r="C152" s="304"/>
      <c r="D152" s="305"/>
      <c r="E152" s="306"/>
      <c r="F152" s="307"/>
      <c r="G152" s="305"/>
      <c r="H152" s="305"/>
      <c r="I152" s="306"/>
      <c r="J152" s="308" t="str">
        <f t="shared" si="0"/>
        <v/>
      </c>
      <c r="K152" s="308"/>
      <c r="L152" s="309"/>
      <c r="M152" s="308"/>
      <c r="N152" s="303"/>
      <c r="O152" s="305"/>
      <c r="P152" s="305"/>
      <c r="Q152" s="299"/>
      <c r="R152" s="299"/>
      <c r="S152" s="299"/>
    </row>
    <row r="153" spans="1:19" ht="13.5" customHeight="1" x14ac:dyDescent="0.2">
      <c r="A153" s="302" t="str">
        <f>IF(B153="","",ROW()-ROW($A$3)+'Diário 2º PA'!$P$1)</f>
        <v/>
      </c>
      <c r="B153" s="303"/>
      <c r="C153" s="304"/>
      <c r="D153" s="305"/>
      <c r="E153" s="306"/>
      <c r="F153" s="307"/>
      <c r="G153" s="305"/>
      <c r="H153" s="305"/>
      <c r="I153" s="306"/>
      <c r="J153" s="308" t="str">
        <f t="shared" si="0"/>
        <v/>
      </c>
      <c r="K153" s="308"/>
      <c r="L153" s="309"/>
      <c r="M153" s="308"/>
      <c r="N153" s="303"/>
      <c r="O153" s="305"/>
      <c r="P153" s="305"/>
      <c r="Q153" s="299"/>
      <c r="R153" s="299"/>
      <c r="S153" s="299"/>
    </row>
    <row r="154" spans="1:19" ht="13.5" customHeight="1" x14ac:dyDescent="0.2">
      <c r="A154" s="302" t="str">
        <f>IF(B154="","",ROW()-ROW($A$3)+'Diário 2º PA'!$P$1)</f>
        <v/>
      </c>
      <c r="B154" s="303"/>
      <c r="C154" s="304"/>
      <c r="D154" s="305"/>
      <c r="E154" s="306"/>
      <c r="F154" s="307"/>
      <c r="G154" s="305"/>
      <c r="H154" s="305"/>
      <c r="I154" s="306"/>
      <c r="J154" s="308" t="str">
        <f t="shared" si="0"/>
        <v/>
      </c>
      <c r="K154" s="308"/>
      <c r="L154" s="309"/>
      <c r="M154" s="308"/>
      <c r="N154" s="303"/>
      <c r="O154" s="305"/>
      <c r="P154" s="305"/>
      <c r="Q154" s="299"/>
      <c r="R154" s="299"/>
      <c r="S154" s="299"/>
    </row>
    <row r="155" spans="1:19" ht="13.5" customHeight="1" x14ac:dyDescent="0.2">
      <c r="A155" s="302" t="str">
        <f>IF(B155="","",ROW()-ROW($A$3)+'Diário 2º PA'!$P$1)</f>
        <v/>
      </c>
      <c r="B155" s="303"/>
      <c r="C155" s="304"/>
      <c r="D155" s="305"/>
      <c r="E155" s="306"/>
      <c r="F155" s="307"/>
      <c r="G155" s="305"/>
      <c r="H155" s="305"/>
      <c r="I155" s="306"/>
      <c r="J155" s="308" t="str">
        <f t="shared" si="0"/>
        <v/>
      </c>
      <c r="K155" s="308"/>
      <c r="L155" s="309"/>
      <c r="M155" s="308"/>
      <c r="N155" s="303"/>
      <c r="O155" s="305"/>
      <c r="P155" s="305"/>
      <c r="Q155" s="299"/>
      <c r="R155" s="299"/>
      <c r="S155" s="299"/>
    </row>
    <row r="156" spans="1:19" ht="13.5" customHeight="1" x14ac:dyDescent="0.2">
      <c r="A156" s="302" t="str">
        <f>IF(B156="","",ROW()-ROW($A$3)+'Diário 2º PA'!$P$1)</f>
        <v/>
      </c>
      <c r="B156" s="303"/>
      <c r="C156" s="304"/>
      <c r="D156" s="305"/>
      <c r="E156" s="306"/>
      <c r="F156" s="307"/>
      <c r="G156" s="305"/>
      <c r="H156" s="305"/>
      <c r="I156" s="306"/>
      <c r="J156" s="308" t="str">
        <f t="shared" si="0"/>
        <v/>
      </c>
      <c r="K156" s="308"/>
      <c r="L156" s="309"/>
      <c r="M156" s="308"/>
      <c r="N156" s="303"/>
      <c r="O156" s="305"/>
      <c r="P156" s="305"/>
      <c r="Q156" s="299"/>
      <c r="R156" s="299"/>
      <c r="S156" s="299"/>
    </row>
    <row r="157" spans="1:19" ht="13.5" customHeight="1" x14ac:dyDescent="0.2">
      <c r="A157" s="302" t="str">
        <f>IF(B157="","",ROW()-ROW($A$3)+'Diário 2º PA'!$P$1)</f>
        <v/>
      </c>
      <c r="B157" s="303"/>
      <c r="C157" s="304"/>
      <c r="D157" s="305"/>
      <c r="E157" s="306"/>
      <c r="F157" s="307"/>
      <c r="G157" s="305"/>
      <c r="H157" s="305"/>
      <c r="I157" s="306"/>
      <c r="J157" s="308" t="str">
        <f t="shared" si="0"/>
        <v/>
      </c>
      <c r="K157" s="308"/>
      <c r="L157" s="309"/>
      <c r="M157" s="308"/>
      <c r="N157" s="303"/>
      <c r="O157" s="305"/>
      <c r="P157" s="305"/>
      <c r="Q157" s="299"/>
      <c r="R157" s="299"/>
      <c r="S157" s="299"/>
    </row>
    <row r="158" spans="1:19" ht="13.5" customHeight="1" x14ac:dyDescent="0.2">
      <c r="A158" s="302" t="str">
        <f>IF(B158="","",ROW()-ROW($A$3)+'Diário 2º PA'!$P$1)</f>
        <v/>
      </c>
      <c r="B158" s="303"/>
      <c r="C158" s="304"/>
      <c r="D158" s="305"/>
      <c r="E158" s="306"/>
      <c r="F158" s="307"/>
      <c r="G158" s="305"/>
      <c r="H158" s="305"/>
      <c r="I158" s="306"/>
      <c r="J158" s="308" t="str">
        <f t="shared" si="0"/>
        <v/>
      </c>
      <c r="K158" s="308"/>
      <c r="L158" s="309"/>
      <c r="M158" s="308"/>
      <c r="N158" s="303"/>
      <c r="O158" s="305"/>
      <c r="P158" s="305"/>
      <c r="Q158" s="299"/>
      <c r="R158" s="299"/>
      <c r="S158" s="299"/>
    </row>
    <row r="159" spans="1:19" ht="13.5" customHeight="1" x14ac:dyDescent="0.2">
      <c r="A159" s="302" t="str">
        <f>IF(B159="","",ROW()-ROW($A$3)+'Diário 2º PA'!$P$1)</f>
        <v/>
      </c>
      <c r="B159" s="303"/>
      <c r="C159" s="304"/>
      <c r="D159" s="305"/>
      <c r="E159" s="306"/>
      <c r="F159" s="307"/>
      <c r="G159" s="305"/>
      <c r="H159" s="305"/>
      <c r="I159" s="306"/>
      <c r="J159" s="308" t="str">
        <f t="shared" si="0"/>
        <v/>
      </c>
      <c r="K159" s="308"/>
      <c r="L159" s="309"/>
      <c r="M159" s="308"/>
      <c r="N159" s="303"/>
      <c r="O159" s="305"/>
      <c r="P159" s="305"/>
      <c r="Q159" s="299"/>
      <c r="R159" s="299"/>
      <c r="S159" s="299"/>
    </row>
    <row r="160" spans="1:19" ht="13.5" customHeight="1" x14ac:dyDescent="0.2">
      <c r="A160" s="302" t="str">
        <f>IF(B160="","",ROW()-ROW($A$3)+'Diário 2º PA'!$P$1)</f>
        <v/>
      </c>
      <c r="B160" s="303"/>
      <c r="C160" s="304"/>
      <c r="D160" s="305"/>
      <c r="E160" s="306"/>
      <c r="F160" s="307"/>
      <c r="G160" s="305"/>
      <c r="H160" s="305"/>
      <c r="I160" s="306"/>
      <c r="J160" s="308" t="str">
        <f t="shared" si="0"/>
        <v/>
      </c>
      <c r="K160" s="308"/>
      <c r="L160" s="309"/>
      <c r="M160" s="308"/>
      <c r="N160" s="303"/>
      <c r="O160" s="305"/>
      <c r="P160" s="305"/>
      <c r="Q160" s="299"/>
      <c r="R160" s="299"/>
      <c r="S160" s="299"/>
    </row>
    <row r="161" spans="1:19" ht="13.5" customHeight="1" x14ac:dyDescent="0.2">
      <c r="A161" s="302" t="str">
        <f>IF(B161="","",ROW()-ROW($A$3)+'Diário 2º PA'!$P$1)</f>
        <v/>
      </c>
      <c r="B161" s="303"/>
      <c r="C161" s="304"/>
      <c r="D161" s="305"/>
      <c r="E161" s="306"/>
      <c r="F161" s="307"/>
      <c r="G161" s="305"/>
      <c r="H161" s="305"/>
      <c r="I161" s="306"/>
      <c r="J161" s="308" t="str">
        <f t="shared" si="0"/>
        <v/>
      </c>
      <c r="K161" s="308"/>
      <c r="L161" s="309"/>
      <c r="M161" s="308"/>
      <c r="N161" s="303"/>
      <c r="O161" s="305"/>
      <c r="P161" s="305"/>
      <c r="Q161" s="299"/>
      <c r="R161" s="299"/>
      <c r="S161" s="299"/>
    </row>
    <row r="162" spans="1:19" ht="13.5" customHeight="1" x14ac:dyDescent="0.2">
      <c r="A162" s="302" t="str">
        <f>IF(B162="","",ROW()-ROW($A$3)+'Diário 2º PA'!$P$1)</f>
        <v/>
      </c>
      <c r="B162" s="303"/>
      <c r="C162" s="304"/>
      <c r="D162" s="305"/>
      <c r="E162" s="306"/>
      <c r="F162" s="307"/>
      <c r="G162" s="305"/>
      <c r="H162" s="305"/>
      <c r="I162" s="306"/>
      <c r="J162" s="308" t="str">
        <f t="shared" si="0"/>
        <v/>
      </c>
      <c r="K162" s="308"/>
      <c r="L162" s="309"/>
      <c r="M162" s="308"/>
      <c r="N162" s="303"/>
      <c r="O162" s="305"/>
      <c r="P162" s="305"/>
      <c r="Q162" s="299"/>
      <c r="R162" s="299"/>
      <c r="S162" s="299"/>
    </row>
    <row r="163" spans="1:19" ht="13.5" customHeight="1" x14ac:dyDescent="0.2">
      <c r="A163" s="302" t="str">
        <f>IF(B163="","",ROW()-ROW($A$3)+'Diário 2º PA'!$P$1)</f>
        <v/>
      </c>
      <c r="B163" s="303"/>
      <c r="C163" s="304"/>
      <c r="D163" s="305"/>
      <c r="E163" s="306"/>
      <c r="F163" s="307"/>
      <c r="G163" s="305"/>
      <c r="H163" s="305"/>
      <c r="I163" s="306"/>
      <c r="J163" s="308" t="str">
        <f t="shared" si="0"/>
        <v/>
      </c>
      <c r="K163" s="308"/>
      <c r="L163" s="309"/>
      <c r="M163" s="308"/>
      <c r="N163" s="303"/>
      <c r="O163" s="305"/>
      <c r="P163" s="305"/>
      <c r="Q163" s="299"/>
      <c r="R163" s="299"/>
      <c r="S163" s="299"/>
    </row>
    <row r="164" spans="1:19" ht="13.5" customHeight="1" x14ac:dyDescent="0.2">
      <c r="A164" s="302" t="str">
        <f>IF(B164="","",ROW()-ROW($A$3)+'Diário 2º PA'!$P$1)</f>
        <v/>
      </c>
      <c r="B164" s="303"/>
      <c r="C164" s="304"/>
      <c r="D164" s="305"/>
      <c r="E164" s="306"/>
      <c r="F164" s="307"/>
      <c r="G164" s="305"/>
      <c r="H164" s="305"/>
      <c r="I164" s="306"/>
      <c r="J164" s="308" t="str">
        <f t="shared" si="0"/>
        <v/>
      </c>
      <c r="K164" s="308"/>
      <c r="L164" s="309"/>
      <c r="M164" s="308"/>
      <c r="N164" s="303"/>
      <c r="O164" s="305"/>
      <c r="P164" s="305"/>
      <c r="Q164" s="299"/>
      <c r="R164" s="299"/>
      <c r="S164" s="299"/>
    </row>
    <row r="165" spans="1:19" ht="13.5" customHeight="1" x14ac:dyDescent="0.2">
      <c r="A165" s="302" t="str">
        <f>IF(B165="","",ROW()-ROW($A$3)+'Diário 2º PA'!$P$1)</f>
        <v/>
      </c>
      <c r="B165" s="303"/>
      <c r="C165" s="304"/>
      <c r="D165" s="305"/>
      <c r="E165" s="306"/>
      <c r="F165" s="307"/>
      <c r="G165" s="305"/>
      <c r="H165" s="305"/>
      <c r="I165" s="306"/>
      <c r="J165" s="308" t="str">
        <f t="shared" si="0"/>
        <v/>
      </c>
      <c r="K165" s="308"/>
      <c r="L165" s="309"/>
      <c r="M165" s="308"/>
      <c r="N165" s="303"/>
      <c r="O165" s="305"/>
      <c r="P165" s="305"/>
      <c r="Q165" s="299"/>
      <c r="R165" s="299"/>
      <c r="S165" s="299"/>
    </row>
    <row r="166" spans="1:19" ht="13.5" customHeight="1" x14ac:dyDescent="0.2">
      <c r="A166" s="302" t="str">
        <f>IF(B166="","",ROW()-ROW($A$3)+'Diário 2º PA'!$P$1)</f>
        <v/>
      </c>
      <c r="B166" s="303"/>
      <c r="C166" s="304"/>
      <c r="D166" s="305"/>
      <c r="E166" s="306"/>
      <c r="F166" s="307"/>
      <c r="G166" s="305"/>
      <c r="H166" s="305"/>
      <c r="I166" s="306"/>
      <c r="J166" s="308" t="str">
        <f t="shared" si="0"/>
        <v/>
      </c>
      <c r="K166" s="308"/>
      <c r="L166" s="309"/>
      <c r="M166" s="308"/>
      <c r="N166" s="303"/>
      <c r="O166" s="305"/>
      <c r="P166" s="305"/>
      <c r="Q166" s="299"/>
      <c r="R166" s="299"/>
      <c r="S166" s="299"/>
    </row>
    <row r="167" spans="1:19" ht="13.5" customHeight="1" x14ac:dyDescent="0.2">
      <c r="A167" s="302" t="str">
        <f>IF(B167="","",ROW()-ROW($A$3)+'Diário 2º PA'!$P$1)</f>
        <v/>
      </c>
      <c r="B167" s="303"/>
      <c r="C167" s="304"/>
      <c r="D167" s="305"/>
      <c r="E167" s="306"/>
      <c r="F167" s="307"/>
      <c r="G167" s="306"/>
      <c r="H167" s="305"/>
      <c r="I167" s="306"/>
      <c r="J167" s="308" t="str">
        <f t="shared" si="0"/>
        <v/>
      </c>
      <c r="K167" s="308"/>
      <c r="L167" s="309"/>
      <c r="M167" s="308"/>
      <c r="N167" s="303"/>
      <c r="O167" s="305"/>
      <c r="P167" s="305"/>
      <c r="Q167" s="299"/>
      <c r="R167" s="299"/>
      <c r="S167" s="299"/>
    </row>
    <row r="168" spans="1:19" ht="13.5" customHeight="1" x14ac:dyDescent="0.2">
      <c r="A168" s="302" t="str">
        <f>IF(B168="","",ROW()-ROW($A$3)+'Diário 2º PA'!$P$1)</f>
        <v/>
      </c>
      <c r="B168" s="303"/>
      <c r="C168" s="304"/>
      <c r="D168" s="305"/>
      <c r="E168" s="306"/>
      <c r="F168" s="307"/>
      <c r="G168" s="306"/>
      <c r="H168" s="305"/>
      <c r="I168" s="306"/>
      <c r="J168" s="308" t="str">
        <f t="shared" si="0"/>
        <v/>
      </c>
      <c r="K168" s="308"/>
      <c r="L168" s="309"/>
      <c r="M168" s="308"/>
      <c r="N168" s="303"/>
      <c r="O168" s="305"/>
      <c r="P168" s="305"/>
      <c r="Q168" s="299"/>
      <c r="R168" s="299"/>
      <c r="S168" s="299"/>
    </row>
    <row r="169" spans="1:19" ht="13.5" customHeight="1" x14ac:dyDescent="0.2">
      <c r="A169" s="302" t="str">
        <f>IF(B169="","",ROW()-ROW($A$3)+'Diário 2º PA'!$P$1)</f>
        <v/>
      </c>
      <c r="B169" s="303"/>
      <c r="C169" s="304"/>
      <c r="D169" s="305"/>
      <c r="E169" s="306"/>
      <c r="F169" s="307"/>
      <c r="G169" s="305"/>
      <c r="H169" s="305"/>
      <c r="I169" s="306"/>
      <c r="J169" s="308" t="str">
        <f t="shared" si="0"/>
        <v/>
      </c>
      <c r="K169" s="308"/>
      <c r="L169" s="309"/>
      <c r="M169" s="308"/>
      <c r="N169" s="303"/>
      <c r="O169" s="305"/>
      <c r="P169" s="305"/>
      <c r="Q169" s="299"/>
      <c r="R169" s="299"/>
      <c r="S169" s="299"/>
    </row>
    <row r="170" spans="1:19" ht="13.5" customHeight="1" x14ac:dyDescent="0.2">
      <c r="A170" s="302" t="str">
        <f>IF(B170="","",ROW()-ROW($A$3)+'Diário 2º PA'!$P$1)</f>
        <v/>
      </c>
      <c r="B170" s="303"/>
      <c r="C170" s="304"/>
      <c r="D170" s="305"/>
      <c r="E170" s="306"/>
      <c r="F170" s="307"/>
      <c r="G170" s="306"/>
      <c r="H170" s="305"/>
      <c r="I170" s="306"/>
      <c r="J170" s="308" t="str">
        <f t="shared" si="0"/>
        <v/>
      </c>
      <c r="K170" s="308"/>
      <c r="L170" s="309"/>
      <c r="M170" s="308"/>
      <c r="N170" s="303"/>
      <c r="O170" s="305"/>
      <c r="P170" s="305"/>
      <c r="Q170" s="299"/>
      <c r="R170" s="299"/>
      <c r="S170" s="299"/>
    </row>
    <row r="171" spans="1:19" ht="13.5" customHeight="1" x14ac:dyDescent="0.2">
      <c r="A171" s="302" t="str">
        <f>IF(B171="","",ROW()-ROW($A$3)+'Diário 2º PA'!$P$1)</f>
        <v/>
      </c>
      <c r="B171" s="303"/>
      <c r="C171" s="304"/>
      <c r="D171" s="305"/>
      <c r="E171" s="306"/>
      <c r="F171" s="307"/>
      <c r="G171" s="306"/>
      <c r="H171" s="305"/>
      <c r="I171" s="306"/>
      <c r="J171" s="308" t="str">
        <f t="shared" si="0"/>
        <v/>
      </c>
      <c r="K171" s="308"/>
      <c r="L171" s="309"/>
      <c r="M171" s="308"/>
      <c r="N171" s="303"/>
      <c r="O171" s="305"/>
      <c r="P171" s="305"/>
      <c r="Q171" s="299"/>
      <c r="R171" s="299"/>
      <c r="S171" s="299"/>
    </row>
    <row r="172" spans="1:19" ht="13.5" customHeight="1" x14ac:dyDescent="0.2">
      <c r="A172" s="302" t="str">
        <f>IF(B172="","",ROW()-ROW($A$3)+'Diário 2º PA'!$P$1)</f>
        <v/>
      </c>
      <c r="B172" s="303"/>
      <c r="C172" s="304"/>
      <c r="D172" s="305"/>
      <c r="E172" s="306"/>
      <c r="F172" s="307"/>
      <c r="G172" s="305"/>
      <c r="H172" s="305"/>
      <c r="I172" s="306"/>
      <c r="J172" s="308" t="str">
        <f t="shared" si="0"/>
        <v/>
      </c>
      <c r="K172" s="308"/>
      <c r="L172" s="309"/>
      <c r="M172" s="308"/>
      <c r="N172" s="303"/>
      <c r="O172" s="305"/>
      <c r="P172" s="305"/>
      <c r="Q172" s="299"/>
      <c r="R172" s="299"/>
      <c r="S172" s="299"/>
    </row>
    <row r="173" spans="1:19" ht="13.5" customHeight="1" x14ac:dyDescent="0.2">
      <c r="A173" s="302" t="str">
        <f>IF(B173="","",ROW()-ROW($A$3)+'Diário 2º PA'!$P$1)</f>
        <v/>
      </c>
      <c r="B173" s="303"/>
      <c r="C173" s="304"/>
      <c r="D173" s="305"/>
      <c r="E173" s="306"/>
      <c r="F173" s="307"/>
      <c r="G173" s="305"/>
      <c r="H173" s="305"/>
      <c r="I173" s="306"/>
      <c r="J173" s="308" t="str">
        <f t="shared" si="0"/>
        <v/>
      </c>
      <c r="K173" s="308"/>
      <c r="L173" s="309"/>
      <c r="M173" s="308"/>
      <c r="N173" s="303"/>
      <c r="O173" s="305"/>
      <c r="P173" s="305"/>
      <c r="Q173" s="299"/>
      <c r="R173" s="299"/>
      <c r="S173" s="299"/>
    </row>
    <row r="174" spans="1:19" ht="13.5" customHeight="1" x14ac:dyDescent="0.2">
      <c r="A174" s="302" t="str">
        <f>IF(B174="","",ROW()-ROW($A$3)+'Diário 2º PA'!$P$1)</f>
        <v/>
      </c>
      <c r="B174" s="303"/>
      <c r="C174" s="304"/>
      <c r="D174" s="305"/>
      <c r="E174" s="306"/>
      <c r="F174" s="307"/>
      <c r="G174" s="305"/>
      <c r="H174" s="305"/>
      <c r="I174" s="306"/>
      <c r="J174" s="308" t="str">
        <f t="shared" si="0"/>
        <v/>
      </c>
      <c r="K174" s="308"/>
      <c r="L174" s="309"/>
      <c r="M174" s="308"/>
      <c r="N174" s="303"/>
      <c r="O174" s="305"/>
      <c r="P174" s="305"/>
      <c r="Q174" s="299"/>
      <c r="R174" s="299"/>
      <c r="S174" s="299"/>
    </row>
    <row r="175" spans="1:19" ht="13.5" customHeight="1" x14ac:dyDescent="0.2">
      <c r="A175" s="302" t="str">
        <f>IF(B175="","",ROW()-ROW($A$3)+'Diário 2º PA'!$P$1)</f>
        <v/>
      </c>
      <c r="B175" s="303"/>
      <c r="C175" s="304"/>
      <c r="D175" s="305"/>
      <c r="E175" s="306"/>
      <c r="F175" s="307"/>
      <c r="G175" s="305"/>
      <c r="H175" s="305"/>
      <c r="I175" s="306"/>
      <c r="J175" s="308" t="str">
        <f t="shared" si="0"/>
        <v/>
      </c>
      <c r="K175" s="308"/>
      <c r="L175" s="309"/>
      <c r="M175" s="308"/>
      <c r="N175" s="303"/>
      <c r="O175" s="305"/>
      <c r="P175" s="305"/>
      <c r="Q175" s="299"/>
      <c r="R175" s="299"/>
      <c r="S175" s="299"/>
    </row>
    <row r="176" spans="1:19" ht="13.5" customHeight="1" x14ac:dyDescent="0.2">
      <c r="A176" s="302" t="str">
        <f>IF(B176="","",ROW()-ROW($A$3)+'Diário 2º PA'!$P$1)</f>
        <v/>
      </c>
      <c r="B176" s="303"/>
      <c r="C176" s="304"/>
      <c r="D176" s="305"/>
      <c r="E176" s="306"/>
      <c r="F176" s="307"/>
      <c r="G176" s="305"/>
      <c r="H176" s="305"/>
      <c r="I176" s="306"/>
      <c r="J176" s="308" t="str">
        <f t="shared" si="0"/>
        <v/>
      </c>
      <c r="K176" s="308"/>
      <c r="L176" s="309"/>
      <c r="M176" s="308"/>
      <c r="N176" s="303"/>
      <c r="O176" s="305"/>
      <c r="P176" s="305"/>
      <c r="Q176" s="299"/>
      <c r="R176" s="299"/>
      <c r="S176" s="299"/>
    </row>
    <row r="177" spans="1:19" ht="13.5" customHeight="1" x14ac:dyDescent="0.2">
      <c r="A177" s="302" t="str">
        <f>IF(B177="","",ROW()-ROW($A$3)+'Diário 2º PA'!$P$1)</f>
        <v/>
      </c>
      <c r="B177" s="303"/>
      <c r="C177" s="304"/>
      <c r="D177" s="305"/>
      <c r="E177" s="306"/>
      <c r="F177" s="307"/>
      <c r="G177" s="305"/>
      <c r="H177" s="305"/>
      <c r="I177" s="306"/>
      <c r="J177" s="308" t="str">
        <f t="shared" si="0"/>
        <v/>
      </c>
      <c r="K177" s="308"/>
      <c r="L177" s="309"/>
      <c r="M177" s="308"/>
      <c r="N177" s="303"/>
      <c r="O177" s="305"/>
      <c r="P177" s="305"/>
      <c r="Q177" s="299"/>
      <c r="R177" s="299"/>
      <c r="S177" s="299"/>
    </row>
    <row r="178" spans="1:19" ht="13.5" customHeight="1" x14ac:dyDescent="0.2">
      <c r="A178" s="302" t="str">
        <f>IF(B178="","",ROW()-ROW($A$3)+'Diário 2º PA'!$P$1)</f>
        <v/>
      </c>
      <c r="B178" s="303"/>
      <c r="C178" s="304"/>
      <c r="D178" s="305"/>
      <c r="E178" s="306"/>
      <c r="F178" s="307"/>
      <c r="G178" s="306"/>
      <c r="H178" s="305"/>
      <c r="I178" s="306"/>
      <c r="J178" s="308" t="str">
        <f t="shared" si="0"/>
        <v/>
      </c>
      <c r="K178" s="308"/>
      <c r="L178" s="309"/>
      <c r="M178" s="308"/>
      <c r="N178" s="303"/>
      <c r="O178" s="305"/>
      <c r="P178" s="305"/>
      <c r="Q178" s="299"/>
      <c r="R178" s="299"/>
      <c r="S178" s="299"/>
    </row>
    <row r="179" spans="1:19" ht="13.5" customHeight="1" x14ac:dyDescent="0.2">
      <c r="A179" s="302" t="str">
        <f>IF(B179="","",ROW()-ROW($A$3)+'Diário 2º PA'!$P$1)</f>
        <v/>
      </c>
      <c r="B179" s="303"/>
      <c r="C179" s="304"/>
      <c r="D179" s="305"/>
      <c r="E179" s="306"/>
      <c r="F179" s="307"/>
      <c r="G179" s="306"/>
      <c r="H179" s="305"/>
      <c r="I179" s="306"/>
      <c r="J179" s="308" t="str">
        <f t="shared" si="0"/>
        <v/>
      </c>
      <c r="K179" s="308"/>
      <c r="L179" s="309"/>
      <c r="M179" s="308"/>
      <c r="N179" s="303"/>
      <c r="O179" s="305"/>
      <c r="P179" s="305"/>
      <c r="Q179" s="299"/>
      <c r="R179" s="299"/>
      <c r="S179" s="299"/>
    </row>
    <row r="180" spans="1:19" ht="13.5" customHeight="1" x14ac:dyDescent="0.2">
      <c r="A180" s="302" t="str">
        <f>IF(B180="","",ROW()-ROW($A$3)+'Diário 2º PA'!$P$1)</f>
        <v/>
      </c>
      <c r="B180" s="303"/>
      <c r="C180" s="304"/>
      <c r="D180" s="305"/>
      <c r="E180" s="306"/>
      <c r="F180" s="307"/>
      <c r="G180" s="305"/>
      <c r="H180" s="305"/>
      <c r="I180" s="306"/>
      <c r="J180" s="308" t="str">
        <f t="shared" si="0"/>
        <v/>
      </c>
      <c r="K180" s="308"/>
      <c r="L180" s="309"/>
      <c r="M180" s="308"/>
      <c r="N180" s="303"/>
      <c r="O180" s="305"/>
      <c r="P180" s="305"/>
      <c r="Q180" s="299"/>
      <c r="R180" s="299"/>
      <c r="S180" s="299"/>
    </row>
    <row r="181" spans="1:19" ht="13.5" customHeight="1" x14ac:dyDescent="0.2">
      <c r="A181" s="302" t="str">
        <f>IF(B181="","",ROW()-ROW($A$3)+'Diário 2º PA'!$P$1)</f>
        <v/>
      </c>
      <c r="B181" s="303"/>
      <c r="C181" s="304"/>
      <c r="D181" s="305"/>
      <c r="E181" s="306"/>
      <c r="F181" s="307"/>
      <c r="G181" s="305"/>
      <c r="H181" s="305"/>
      <c r="I181" s="306"/>
      <c r="J181" s="308" t="str">
        <f t="shared" si="0"/>
        <v/>
      </c>
      <c r="K181" s="308"/>
      <c r="L181" s="309"/>
      <c r="M181" s="308"/>
      <c r="N181" s="303"/>
      <c r="O181" s="305"/>
      <c r="P181" s="305"/>
      <c r="Q181" s="299"/>
      <c r="R181" s="299"/>
      <c r="S181" s="299"/>
    </row>
    <row r="182" spans="1:19" ht="13.5" customHeight="1" x14ac:dyDescent="0.2">
      <c r="A182" s="302" t="str">
        <f>IF(B182="","",ROW()-ROW($A$3)+'Diário 2º PA'!$P$1)</f>
        <v/>
      </c>
      <c r="B182" s="303"/>
      <c r="C182" s="304"/>
      <c r="D182" s="305"/>
      <c r="E182" s="306"/>
      <c r="F182" s="307"/>
      <c r="G182" s="305"/>
      <c r="H182" s="305"/>
      <c r="I182" s="306"/>
      <c r="J182" s="308" t="str">
        <f t="shared" si="0"/>
        <v/>
      </c>
      <c r="K182" s="308"/>
      <c r="L182" s="309"/>
      <c r="M182" s="308"/>
      <c r="N182" s="303"/>
      <c r="O182" s="305"/>
      <c r="P182" s="305"/>
      <c r="Q182" s="299"/>
      <c r="R182" s="299"/>
      <c r="S182" s="299"/>
    </row>
    <row r="183" spans="1:19" ht="13.5" customHeight="1" x14ac:dyDescent="0.2">
      <c r="A183" s="302" t="str">
        <f>IF(B183="","",ROW()-ROW($A$3)+'Diário 2º PA'!$P$1)</f>
        <v/>
      </c>
      <c r="B183" s="303"/>
      <c r="C183" s="304"/>
      <c r="D183" s="305"/>
      <c r="E183" s="306"/>
      <c r="F183" s="307"/>
      <c r="G183" s="305"/>
      <c r="H183" s="305"/>
      <c r="I183" s="306"/>
      <c r="J183" s="308" t="str">
        <f t="shared" si="0"/>
        <v/>
      </c>
      <c r="K183" s="308"/>
      <c r="L183" s="309"/>
      <c r="M183" s="308"/>
      <c r="N183" s="303"/>
      <c r="O183" s="305"/>
      <c r="P183" s="305"/>
      <c r="Q183" s="299"/>
      <c r="R183" s="299"/>
      <c r="S183" s="299"/>
    </row>
    <row r="184" spans="1:19" ht="13.5" customHeight="1" x14ac:dyDescent="0.2">
      <c r="A184" s="302" t="str">
        <f>IF(B184="","",ROW()-ROW($A$3)+'Diário 2º PA'!$P$1)</f>
        <v/>
      </c>
      <c r="B184" s="303"/>
      <c r="C184" s="304"/>
      <c r="D184" s="305"/>
      <c r="E184" s="306"/>
      <c r="F184" s="307"/>
      <c r="G184" s="306"/>
      <c r="H184" s="305"/>
      <c r="I184" s="306"/>
      <c r="J184" s="308" t="str">
        <f t="shared" si="0"/>
        <v/>
      </c>
      <c r="K184" s="308"/>
      <c r="L184" s="309"/>
      <c r="M184" s="308"/>
      <c r="N184" s="303"/>
      <c r="O184" s="305"/>
      <c r="P184" s="305"/>
      <c r="Q184" s="299"/>
      <c r="R184" s="299"/>
      <c r="S184" s="299"/>
    </row>
    <row r="185" spans="1:19" ht="13.5" customHeight="1" x14ac:dyDescent="0.2">
      <c r="A185" s="302" t="str">
        <f>IF(B185="","",ROW()-ROW($A$3)+'Diário 2º PA'!$P$1)</f>
        <v/>
      </c>
      <c r="B185" s="303"/>
      <c r="C185" s="304"/>
      <c r="D185" s="305"/>
      <c r="E185" s="306"/>
      <c r="F185" s="307"/>
      <c r="G185" s="306"/>
      <c r="H185" s="305"/>
      <c r="I185" s="306"/>
      <c r="J185" s="308" t="str">
        <f t="shared" si="0"/>
        <v/>
      </c>
      <c r="K185" s="308"/>
      <c r="L185" s="309"/>
      <c r="M185" s="308"/>
      <c r="N185" s="303"/>
      <c r="O185" s="305"/>
      <c r="P185" s="305"/>
      <c r="Q185" s="299"/>
      <c r="R185" s="299"/>
      <c r="S185" s="299"/>
    </row>
    <row r="186" spans="1:19" ht="13.5" customHeight="1" x14ac:dyDescent="0.2">
      <c r="A186" s="302" t="str">
        <f>IF(B186="","",ROW()-ROW($A$3)+'Diário 2º PA'!$P$1)</f>
        <v/>
      </c>
      <c r="B186" s="303"/>
      <c r="C186" s="304"/>
      <c r="D186" s="305"/>
      <c r="E186" s="306"/>
      <c r="F186" s="307"/>
      <c r="G186" s="305"/>
      <c r="H186" s="305"/>
      <c r="I186" s="306"/>
      <c r="J186" s="308" t="str">
        <f t="shared" si="0"/>
        <v/>
      </c>
      <c r="K186" s="308"/>
      <c r="L186" s="309"/>
      <c r="M186" s="308"/>
      <c r="N186" s="303"/>
      <c r="O186" s="305"/>
      <c r="P186" s="305"/>
      <c r="Q186" s="299"/>
      <c r="R186" s="299"/>
      <c r="S186" s="299"/>
    </row>
    <row r="187" spans="1:19" ht="13.5" customHeight="1" x14ac:dyDescent="0.2">
      <c r="A187" s="302" t="str">
        <f>IF(B187="","",ROW()-ROW($A$3)+'Diário 2º PA'!$P$1)</f>
        <v/>
      </c>
      <c r="B187" s="303"/>
      <c r="C187" s="304"/>
      <c r="D187" s="305"/>
      <c r="E187" s="306"/>
      <c r="F187" s="307"/>
      <c r="G187" s="305"/>
      <c r="H187" s="305"/>
      <c r="I187" s="306"/>
      <c r="J187" s="308" t="str">
        <f t="shared" si="0"/>
        <v/>
      </c>
      <c r="K187" s="308"/>
      <c r="L187" s="309"/>
      <c r="M187" s="308"/>
      <c r="N187" s="303"/>
      <c r="O187" s="305"/>
      <c r="P187" s="305"/>
      <c r="Q187" s="299"/>
      <c r="R187" s="299"/>
      <c r="S187" s="299"/>
    </row>
    <row r="188" spans="1:19" ht="13.5" customHeight="1" x14ac:dyDescent="0.2">
      <c r="A188" s="302" t="str">
        <f>IF(B188="","",ROW()-ROW($A$3)+'Diário 2º PA'!$P$1)</f>
        <v/>
      </c>
      <c r="B188" s="303"/>
      <c r="C188" s="304"/>
      <c r="D188" s="305"/>
      <c r="E188" s="306"/>
      <c r="F188" s="307"/>
      <c r="G188" s="305"/>
      <c r="H188" s="305"/>
      <c r="I188" s="306"/>
      <c r="J188" s="308" t="str">
        <f t="shared" si="0"/>
        <v/>
      </c>
      <c r="K188" s="308"/>
      <c r="L188" s="309"/>
      <c r="M188" s="308"/>
      <c r="N188" s="303"/>
      <c r="O188" s="305"/>
      <c r="P188" s="305"/>
      <c r="Q188" s="299"/>
      <c r="R188" s="299"/>
      <c r="S188" s="299"/>
    </row>
    <row r="189" spans="1:19" ht="13.5" customHeight="1" x14ac:dyDescent="0.2">
      <c r="A189" s="302" t="str">
        <f>IF(B189="","",ROW()-ROW($A$3)+'Diário 2º PA'!$P$1)</f>
        <v/>
      </c>
      <c r="B189" s="303"/>
      <c r="C189" s="304"/>
      <c r="D189" s="305"/>
      <c r="E189" s="306"/>
      <c r="F189" s="307"/>
      <c r="G189" s="305"/>
      <c r="H189" s="305"/>
      <c r="I189" s="306"/>
      <c r="J189" s="308" t="str">
        <f t="shared" si="0"/>
        <v/>
      </c>
      <c r="K189" s="308"/>
      <c r="L189" s="309"/>
      <c r="M189" s="308"/>
      <c r="N189" s="303"/>
      <c r="O189" s="305"/>
      <c r="P189" s="305"/>
      <c r="Q189" s="299"/>
      <c r="R189" s="299"/>
      <c r="S189" s="299"/>
    </row>
    <row r="190" spans="1:19" ht="13.5" customHeight="1" x14ac:dyDescent="0.2">
      <c r="A190" s="302" t="str">
        <f>IF(B190="","",ROW()-ROW($A$3)+'Diário 2º PA'!$P$1)</f>
        <v/>
      </c>
      <c r="B190" s="303"/>
      <c r="C190" s="304"/>
      <c r="D190" s="305"/>
      <c r="E190" s="306"/>
      <c r="F190" s="307"/>
      <c r="G190" s="305"/>
      <c r="H190" s="305"/>
      <c r="I190" s="306"/>
      <c r="J190" s="308" t="str">
        <f t="shared" si="0"/>
        <v/>
      </c>
      <c r="K190" s="308"/>
      <c r="L190" s="309"/>
      <c r="M190" s="308"/>
      <c r="N190" s="303"/>
      <c r="O190" s="305"/>
      <c r="P190" s="305"/>
      <c r="Q190" s="299"/>
      <c r="R190" s="299"/>
      <c r="S190" s="299"/>
    </row>
    <row r="191" spans="1:19" ht="13.5" customHeight="1" x14ac:dyDescent="0.2">
      <c r="A191" s="302" t="str">
        <f>IF(B191="","",ROW()-ROW($A$3)+'Diário 2º PA'!$P$1)</f>
        <v/>
      </c>
      <c r="B191" s="303"/>
      <c r="C191" s="304"/>
      <c r="D191" s="305"/>
      <c r="E191" s="306"/>
      <c r="F191" s="307"/>
      <c r="G191" s="305"/>
      <c r="H191" s="305"/>
      <c r="I191" s="306"/>
      <c r="J191" s="308" t="str">
        <f t="shared" si="0"/>
        <v/>
      </c>
      <c r="K191" s="308"/>
      <c r="L191" s="309"/>
      <c r="M191" s="308"/>
      <c r="N191" s="303"/>
      <c r="O191" s="305"/>
      <c r="P191" s="305"/>
      <c r="Q191" s="299"/>
      <c r="R191" s="299"/>
      <c r="S191" s="299"/>
    </row>
    <row r="192" spans="1:19" ht="13.5" customHeight="1" x14ac:dyDescent="0.2">
      <c r="A192" s="302" t="str">
        <f>IF(B192="","",ROW()-ROW($A$3)+'Diário 2º PA'!$P$1)</f>
        <v/>
      </c>
      <c r="B192" s="303"/>
      <c r="C192" s="304"/>
      <c r="D192" s="305"/>
      <c r="E192" s="306"/>
      <c r="F192" s="307"/>
      <c r="G192" s="305"/>
      <c r="H192" s="305"/>
      <c r="I192" s="306"/>
      <c r="J192" s="308" t="str">
        <f t="shared" si="0"/>
        <v/>
      </c>
      <c r="K192" s="308"/>
      <c r="L192" s="309"/>
      <c r="M192" s="308"/>
      <c r="N192" s="303"/>
      <c r="O192" s="305"/>
      <c r="P192" s="305"/>
      <c r="Q192" s="299"/>
      <c r="R192" s="299"/>
      <c r="S192" s="299"/>
    </row>
    <row r="193" spans="1:19" ht="13.5" customHeight="1" x14ac:dyDescent="0.2">
      <c r="A193" s="302" t="str">
        <f>IF(B193="","",ROW()-ROW($A$3)+'Diário 2º PA'!$P$1)</f>
        <v/>
      </c>
      <c r="B193" s="303"/>
      <c r="C193" s="304"/>
      <c r="D193" s="305"/>
      <c r="E193" s="306"/>
      <c r="F193" s="307"/>
      <c r="G193" s="305"/>
      <c r="H193" s="305"/>
      <c r="I193" s="306"/>
      <c r="J193" s="308" t="str">
        <f t="shared" si="0"/>
        <v/>
      </c>
      <c r="K193" s="308"/>
      <c r="L193" s="309"/>
      <c r="M193" s="308"/>
      <c r="N193" s="303"/>
      <c r="O193" s="305"/>
      <c r="P193" s="305"/>
      <c r="Q193" s="299"/>
      <c r="R193" s="299"/>
      <c r="S193" s="299"/>
    </row>
    <row r="194" spans="1:19" ht="13.5" customHeight="1" x14ac:dyDescent="0.2">
      <c r="A194" s="302" t="str">
        <f>IF(B194="","",ROW()-ROW($A$3)+'Diário 2º PA'!$P$1)</f>
        <v/>
      </c>
      <c r="B194" s="303"/>
      <c r="C194" s="304"/>
      <c r="D194" s="305"/>
      <c r="E194" s="306"/>
      <c r="F194" s="307"/>
      <c r="G194" s="305"/>
      <c r="H194" s="305"/>
      <c r="I194" s="306"/>
      <c r="J194" s="308" t="str">
        <f t="shared" si="0"/>
        <v/>
      </c>
      <c r="K194" s="308"/>
      <c r="L194" s="309"/>
      <c r="M194" s="308"/>
      <c r="N194" s="303"/>
      <c r="O194" s="305"/>
      <c r="P194" s="305"/>
      <c r="Q194" s="299"/>
      <c r="R194" s="299"/>
      <c r="S194" s="299"/>
    </row>
    <row r="195" spans="1:19" ht="13.5" customHeight="1" x14ac:dyDescent="0.2">
      <c r="A195" s="302" t="str">
        <f>IF(B195="","",ROW()-ROW($A$3)+'Diário 2º PA'!$P$1)</f>
        <v/>
      </c>
      <c r="B195" s="303"/>
      <c r="C195" s="304"/>
      <c r="D195" s="305"/>
      <c r="E195" s="306"/>
      <c r="F195" s="307"/>
      <c r="G195" s="305"/>
      <c r="H195" s="305"/>
      <c r="I195" s="306"/>
      <c r="J195" s="308" t="str">
        <f t="shared" si="0"/>
        <v/>
      </c>
      <c r="K195" s="308"/>
      <c r="L195" s="309"/>
      <c r="M195" s="308"/>
      <c r="N195" s="303"/>
      <c r="O195" s="305"/>
      <c r="P195" s="305"/>
      <c r="Q195" s="299"/>
      <c r="R195" s="299"/>
      <c r="S195" s="299"/>
    </row>
    <row r="196" spans="1:19" ht="13.5" customHeight="1" x14ac:dyDescent="0.2">
      <c r="A196" s="302" t="str">
        <f>IF(B196="","",ROW()-ROW($A$3)+'Diário 2º PA'!$P$1)</f>
        <v/>
      </c>
      <c r="B196" s="303"/>
      <c r="C196" s="304"/>
      <c r="D196" s="305"/>
      <c r="E196" s="306"/>
      <c r="F196" s="307"/>
      <c r="G196" s="306"/>
      <c r="H196" s="305"/>
      <c r="I196" s="306"/>
      <c r="J196" s="308" t="str">
        <f t="shared" si="0"/>
        <v/>
      </c>
      <c r="K196" s="308"/>
      <c r="L196" s="309"/>
      <c r="M196" s="308"/>
      <c r="N196" s="303"/>
      <c r="O196" s="305"/>
      <c r="P196" s="305"/>
      <c r="Q196" s="299"/>
      <c r="R196" s="299"/>
      <c r="S196" s="299"/>
    </row>
    <row r="197" spans="1:19" ht="13.5" customHeight="1" x14ac:dyDescent="0.2">
      <c r="A197" s="302" t="str">
        <f>IF(B197="","",ROW()-ROW($A$3)+'Diário 2º PA'!$P$1)</f>
        <v/>
      </c>
      <c r="B197" s="303"/>
      <c r="C197" s="304"/>
      <c r="D197" s="305"/>
      <c r="E197" s="306"/>
      <c r="F197" s="307"/>
      <c r="G197" s="305"/>
      <c r="H197" s="305"/>
      <c r="I197" s="306"/>
      <c r="J197" s="308" t="str">
        <f t="shared" si="0"/>
        <v/>
      </c>
      <c r="K197" s="308"/>
      <c r="L197" s="309"/>
      <c r="M197" s="308"/>
      <c r="N197" s="303"/>
      <c r="O197" s="305"/>
      <c r="P197" s="305"/>
      <c r="Q197" s="299"/>
      <c r="R197" s="299"/>
      <c r="S197" s="299"/>
    </row>
    <row r="198" spans="1:19" ht="13.5" customHeight="1" x14ac:dyDescent="0.2">
      <c r="A198" s="302" t="str">
        <f>IF(B198="","",ROW()-ROW($A$3)+'Diário 2º PA'!$P$1)</f>
        <v/>
      </c>
      <c r="B198" s="303"/>
      <c r="C198" s="304"/>
      <c r="D198" s="305"/>
      <c r="E198" s="306"/>
      <c r="F198" s="307"/>
      <c r="G198" s="305"/>
      <c r="H198" s="305"/>
      <c r="I198" s="306"/>
      <c r="J198" s="308" t="str">
        <f t="shared" si="0"/>
        <v/>
      </c>
      <c r="K198" s="308"/>
      <c r="L198" s="309"/>
      <c r="M198" s="308"/>
      <c r="N198" s="303"/>
      <c r="O198" s="305"/>
      <c r="P198" s="305"/>
      <c r="Q198" s="299"/>
      <c r="R198" s="299"/>
      <c r="S198" s="299"/>
    </row>
    <row r="199" spans="1:19" ht="13.5" customHeight="1" x14ac:dyDescent="0.2">
      <c r="A199" s="302" t="str">
        <f>IF(B199="","",ROW()-ROW($A$3)+'Diário 2º PA'!$P$1)</f>
        <v/>
      </c>
      <c r="B199" s="303"/>
      <c r="C199" s="304"/>
      <c r="D199" s="305"/>
      <c r="E199" s="306"/>
      <c r="F199" s="307"/>
      <c r="G199" s="305"/>
      <c r="H199" s="305"/>
      <c r="I199" s="306"/>
      <c r="J199" s="308" t="str">
        <f t="shared" si="0"/>
        <v/>
      </c>
      <c r="K199" s="308"/>
      <c r="L199" s="309"/>
      <c r="M199" s="308"/>
      <c r="N199" s="303"/>
      <c r="O199" s="305"/>
      <c r="P199" s="305"/>
      <c r="Q199" s="299"/>
      <c r="R199" s="299"/>
      <c r="S199" s="299"/>
    </row>
    <row r="200" spans="1:19" ht="13.5" customHeight="1" x14ac:dyDescent="0.2">
      <c r="A200" s="302" t="str">
        <f>IF(B200="","",ROW()-ROW($A$3)+'Diário 2º PA'!$P$1)</f>
        <v/>
      </c>
      <c r="B200" s="303"/>
      <c r="C200" s="304"/>
      <c r="D200" s="305"/>
      <c r="E200" s="306"/>
      <c r="F200" s="307"/>
      <c r="G200" s="305"/>
      <c r="H200" s="305"/>
      <c r="I200" s="306"/>
      <c r="J200" s="308" t="str">
        <f t="shared" si="0"/>
        <v/>
      </c>
      <c r="K200" s="308"/>
      <c r="L200" s="309"/>
      <c r="M200" s="308"/>
      <c r="N200" s="303"/>
      <c r="O200" s="305"/>
      <c r="P200" s="305"/>
      <c r="Q200" s="299"/>
      <c r="R200" s="299"/>
      <c r="S200" s="299"/>
    </row>
    <row r="201" spans="1:19" ht="13.5" customHeight="1" x14ac:dyDescent="0.2">
      <c r="A201" s="302" t="str">
        <f>IF(B201="","",ROW()-ROW($A$3)+'Diário 2º PA'!$P$1)</f>
        <v/>
      </c>
      <c r="B201" s="303"/>
      <c r="C201" s="304"/>
      <c r="D201" s="305"/>
      <c r="E201" s="306"/>
      <c r="F201" s="307"/>
      <c r="G201" s="305"/>
      <c r="H201" s="305"/>
      <c r="I201" s="306"/>
      <c r="J201" s="308" t="str">
        <f t="shared" si="0"/>
        <v/>
      </c>
      <c r="K201" s="308"/>
      <c r="L201" s="309"/>
      <c r="M201" s="308"/>
      <c r="N201" s="303"/>
      <c r="O201" s="305"/>
      <c r="P201" s="305"/>
      <c r="Q201" s="299"/>
      <c r="R201" s="299"/>
      <c r="S201" s="299"/>
    </row>
    <row r="202" spans="1:19" ht="13.5" customHeight="1" x14ac:dyDescent="0.2">
      <c r="A202" s="302" t="str">
        <f>IF(B202="","",ROW()-ROW($A$3)+'Diário 2º PA'!$P$1)</f>
        <v/>
      </c>
      <c r="B202" s="303"/>
      <c r="C202" s="304"/>
      <c r="D202" s="305"/>
      <c r="E202" s="306"/>
      <c r="F202" s="307"/>
      <c r="G202" s="305"/>
      <c r="H202" s="305"/>
      <c r="I202" s="306"/>
      <c r="J202" s="308" t="str">
        <f t="shared" si="0"/>
        <v/>
      </c>
      <c r="K202" s="308"/>
      <c r="L202" s="309"/>
      <c r="M202" s="308"/>
      <c r="N202" s="303"/>
      <c r="O202" s="305"/>
      <c r="P202" s="305"/>
      <c r="Q202" s="299"/>
      <c r="R202" s="299"/>
      <c r="S202" s="299"/>
    </row>
    <row r="203" spans="1:19" ht="13.5" customHeight="1" x14ac:dyDescent="0.2">
      <c r="A203" s="302" t="str">
        <f>IF(B203="","",ROW()-ROW($A$3)+'Diário 2º PA'!$P$1)</f>
        <v/>
      </c>
      <c r="B203" s="303"/>
      <c r="C203" s="304"/>
      <c r="D203" s="305"/>
      <c r="E203" s="306"/>
      <c r="F203" s="307"/>
      <c r="G203" s="305"/>
      <c r="H203" s="305"/>
      <c r="I203" s="306"/>
      <c r="J203" s="308" t="str">
        <f t="shared" si="0"/>
        <v/>
      </c>
      <c r="K203" s="308"/>
      <c r="L203" s="309"/>
      <c r="M203" s="308"/>
      <c r="N203" s="303"/>
      <c r="O203" s="305"/>
      <c r="P203" s="305"/>
      <c r="Q203" s="299"/>
      <c r="R203" s="299"/>
      <c r="S203" s="299"/>
    </row>
    <row r="204" spans="1:19" ht="13.5" customHeight="1" x14ac:dyDescent="0.2">
      <c r="A204" s="302" t="str">
        <f>IF(B204="","",ROW()-ROW($A$3)+'Diário 2º PA'!$P$1)</f>
        <v/>
      </c>
      <c r="B204" s="303"/>
      <c r="C204" s="304"/>
      <c r="D204" s="305"/>
      <c r="E204" s="306"/>
      <c r="F204" s="307"/>
      <c r="G204" s="305"/>
      <c r="H204" s="305"/>
      <c r="I204" s="306"/>
      <c r="J204" s="308" t="str">
        <f t="shared" si="0"/>
        <v/>
      </c>
      <c r="K204" s="308"/>
      <c r="L204" s="309"/>
      <c r="M204" s="308"/>
      <c r="N204" s="303"/>
      <c r="O204" s="305"/>
      <c r="P204" s="305"/>
      <c r="Q204" s="299"/>
      <c r="R204" s="299"/>
      <c r="S204" s="299"/>
    </row>
    <row r="205" spans="1:19" ht="13.5" customHeight="1" x14ac:dyDescent="0.2">
      <c r="A205" s="302" t="str">
        <f>IF(B205="","",ROW()-ROW($A$3)+'Diário 2º PA'!$P$1)</f>
        <v/>
      </c>
      <c r="B205" s="303"/>
      <c r="C205" s="304"/>
      <c r="D205" s="305"/>
      <c r="E205" s="306"/>
      <c r="F205" s="307"/>
      <c r="G205" s="305"/>
      <c r="H205" s="305"/>
      <c r="I205" s="306"/>
      <c r="J205" s="308" t="str">
        <f t="shared" si="0"/>
        <v/>
      </c>
      <c r="K205" s="308"/>
      <c r="L205" s="309"/>
      <c r="M205" s="308"/>
      <c r="N205" s="303"/>
      <c r="O205" s="305"/>
      <c r="P205" s="305"/>
      <c r="Q205" s="299"/>
      <c r="R205" s="299"/>
      <c r="S205" s="299"/>
    </row>
    <row r="206" spans="1:19" ht="13.5" customHeight="1" x14ac:dyDescent="0.2">
      <c r="A206" s="302" t="str">
        <f>IF(B206="","",ROW()-ROW($A$3)+'Diário 2º PA'!$P$1)</f>
        <v/>
      </c>
      <c r="B206" s="303"/>
      <c r="C206" s="304"/>
      <c r="D206" s="305"/>
      <c r="E206" s="306"/>
      <c r="F206" s="307"/>
      <c r="G206" s="305"/>
      <c r="H206" s="305"/>
      <c r="I206" s="306"/>
      <c r="J206" s="308" t="str">
        <f t="shared" si="0"/>
        <v/>
      </c>
      <c r="K206" s="308"/>
      <c r="L206" s="309"/>
      <c r="M206" s="308"/>
      <c r="N206" s="303"/>
      <c r="O206" s="305"/>
      <c r="P206" s="305"/>
      <c r="Q206" s="299"/>
      <c r="R206" s="299"/>
      <c r="S206" s="299"/>
    </row>
    <row r="207" spans="1:19" ht="13.5" customHeight="1" x14ac:dyDescent="0.2">
      <c r="A207" s="302" t="str">
        <f>IF(B207="","",ROW()-ROW($A$3)+'Diário 2º PA'!$P$1)</f>
        <v/>
      </c>
      <c r="B207" s="303"/>
      <c r="C207" s="304"/>
      <c r="D207" s="305"/>
      <c r="E207" s="306"/>
      <c r="F207" s="307"/>
      <c r="G207" s="305"/>
      <c r="H207" s="305"/>
      <c r="I207" s="306"/>
      <c r="J207" s="308" t="str">
        <f t="shared" si="0"/>
        <v/>
      </c>
      <c r="K207" s="308"/>
      <c r="L207" s="309"/>
      <c r="M207" s="308"/>
      <c r="N207" s="303"/>
      <c r="O207" s="305"/>
      <c r="P207" s="305"/>
      <c r="Q207" s="299"/>
      <c r="R207" s="299"/>
      <c r="S207" s="299"/>
    </row>
    <row r="208" spans="1:19" ht="13.5" customHeight="1" x14ac:dyDescent="0.2">
      <c r="A208" s="302" t="str">
        <f>IF(B208="","",ROW()-ROW($A$3)+'Diário 2º PA'!$P$1)</f>
        <v/>
      </c>
      <c r="B208" s="303"/>
      <c r="C208" s="304"/>
      <c r="D208" s="305"/>
      <c r="E208" s="306"/>
      <c r="F208" s="307"/>
      <c r="G208" s="305"/>
      <c r="H208" s="305"/>
      <c r="I208" s="306"/>
      <c r="J208" s="308" t="str">
        <f t="shared" si="0"/>
        <v/>
      </c>
      <c r="K208" s="308"/>
      <c r="L208" s="309"/>
      <c r="M208" s="308"/>
      <c r="N208" s="303"/>
      <c r="O208" s="305"/>
      <c r="P208" s="305"/>
      <c r="Q208" s="299"/>
      <c r="R208" s="299"/>
      <c r="S208" s="299"/>
    </row>
    <row r="209" spans="1:19" ht="13.5" customHeight="1" x14ac:dyDescent="0.2">
      <c r="A209" s="302" t="str">
        <f>IF(B209="","",ROW()-ROW($A$3)+'Diário 2º PA'!$P$1)</f>
        <v/>
      </c>
      <c r="B209" s="303"/>
      <c r="C209" s="304"/>
      <c r="D209" s="305"/>
      <c r="E209" s="306"/>
      <c r="F209" s="307"/>
      <c r="G209" s="305"/>
      <c r="H209" s="305"/>
      <c r="I209" s="306"/>
      <c r="J209" s="308" t="str">
        <f t="shared" si="0"/>
        <v/>
      </c>
      <c r="K209" s="308"/>
      <c r="L209" s="309"/>
      <c r="M209" s="308"/>
      <c r="N209" s="303"/>
      <c r="O209" s="305"/>
      <c r="P209" s="305"/>
      <c r="Q209" s="299"/>
      <c r="R209" s="299"/>
      <c r="S209" s="299"/>
    </row>
    <row r="210" spans="1:19" ht="13.5" customHeight="1" x14ac:dyDescent="0.2">
      <c r="A210" s="302" t="str">
        <f>IF(B210="","",ROW()-ROW($A$3)+'Diário 2º PA'!$P$1)</f>
        <v/>
      </c>
      <c r="B210" s="303"/>
      <c r="C210" s="304"/>
      <c r="D210" s="305"/>
      <c r="E210" s="306"/>
      <c r="F210" s="307"/>
      <c r="G210" s="305"/>
      <c r="H210" s="305"/>
      <c r="I210" s="306"/>
      <c r="J210" s="308" t="str">
        <f t="shared" si="0"/>
        <v/>
      </c>
      <c r="K210" s="308"/>
      <c r="L210" s="309"/>
      <c r="M210" s="308"/>
      <c r="N210" s="303"/>
      <c r="O210" s="305"/>
      <c r="P210" s="305"/>
      <c r="Q210" s="299"/>
      <c r="R210" s="299"/>
      <c r="S210" s="299"/>
    </row>
    <row r="211" spans="1:19" ht="13.5" customHeight="1" x14ac:dyDescent="0.2">
      <c r="A211" s="302" t="str">
        <f>IF(B211="","",ROW()-ROW($A$3)+'Diário 2º PA'!$P$1)</f>
        <v/>
      </c>
      <c r="B211" s="303"/>
      <c r="C211" s="304"/>
      <c r="D211" s="305"/>
      <c r="E211" s="306"/>
      <c r="F211" s="307"/>
      <c r="G211" s="305"/>
      <c r="H211" s="305"/>
      <c r="I211" s="306"/>
      <c r="J211" s="308" t="str">
        <f t="shared" si="0"/>
        <v/>
      </c>
      <c r="K211" s="308"/>
      <c r="L211" s="309"/>
      <c r="M211" s="308"/>
      <c r="N211" s="303"/>
      <c r="O211" s="305"/>
      <c r="P211" s="305"/>
      <c r="Q211" s="299"/>
      <c r="R211" s="299"/>
      <c r="S211" s="299"/>
    </row>
    <row r="212" spans="1:19" ht="13.5" customHeight="1" x14ac:dyDescent="0.2">
      <c r="A212" s="302" t="str">
        <f>IF(B212="","",ROW()-ROW($A$3)+'Diário 2º PA'!$P$1)</f>
        <v/>
      </c>
      <c r="B212" s="303"/>
      <c r="C212" s="304"/>
      <c r="D212" s="305"/>
      <c r="E212" s="306"/>
      <c r="F212" s="307"/>
      <c r="G212" s="305"/>
      <c r="H212" s="305"/>
      <c r="I212" s="306"/>
      <c r="J212" s="308" t="str">
        <f t="shared" si="0"/>
        <v/>
      </c>
      <c r="K212" s="308"/>
      <c r="L212" s="309"/>
      <c r="M212" s="308"/>
      <c r="N212" s="303"/>
      <c r="O212" s="305"/>
      <c r="P212" s="305"/>
      <c r="Q212" s="299"/>
      <c r="R212" s="299"/>
      <c r="S212" s="299"/>
    </row>
    <row r="213" spans="1:19" ht="13.5" customHeight="1" x14ac:dyDescent="0.2">
      <c r="A213" s="302" t="str">
        <f>IF(B213="","",ROW()-ROW($A$3)+'Diário 2º PA'!$P$1)</f>
        <v/>
      </c>
      <c r="B213" s="303"/>
      <c r="C213" s="304"/>
      <c r="D213" s="305"/>
      <c r="E213" s="306"/>
      <c r="F213" s="307"/>
      <c r="G213" s="305"/>
      <c r="H213" s="305"/>
      <c r="I213" s="306"/>
      <c r="J213" s="308" t="str">
        <f t="shared" si="0"/>
        <v/>
      </c>
      <c r="K213" s="308"/>
      <c r="L213" s="309"/>
      <c r="M213" s="308"/>
      <c r="N213" s="303"/>
      <c r="O213" s="305"/>
      <c r="P213" s="305"/>
      <c r="Q213" s="299"/>
      <c r="R213" s="299"/>
      <c r="S213" s="299"/>
    </row>
    <row r="214" spans="1:19" ht="13.5" customHeight="1" x14ac:dyDescent="0.2">
      <c r="A214" s="302" t="str">
        <f>IF(B214="","",ROW()-ROW($A$3)+'Diário 2º PA'!$P$1)</f>
        <v/>
      </c>
      <c r="B214" s="303"/>
      <c r="C214" s="304"/>
      <c r="D214" s="305"/>
      <c r="E214" s="306"/>
      <c r="F214" s="307"/>
      <c r="G214" s="305"/>
      <c r="H214" s="305"/>
      <c r="I214" s="306"/>
      <c r="J214" s="308" t="str">
        <f t="shared" si="0"/>
        <v/>
      </c>
      <c r="K214" s="308"/>
      <c r="L214" s="309"/>
      <c r="M214" s="308"/>
      <c r="N214" s="303"/>
      <c r="O214" s="305"/>
      <c r="P214" s="305"/>
      <c r="Q214" s="299"/>
      <c r="R214" s="299"/>
      <c r="S214" s="299"/>
    </row>
    <row r="215" spans="1:19" ht="13.5" customHeight="1" x14ac:dyDescent="0.2">
      <c r="A215" s="302" t="str">
        <f>IF(B215="","",ROW()-ROW($A$3)+'Diário 2º PA'!$P$1)</f>
        <v/>
      </c>
      <c r="B215" s="303"/>
      <c r="C215" s="304"/>
      <c r="D215" s="305"/>
      <c r="E215" s="306"/>
      <c r="F215" s="307"/>
      <c r="G215" s="305"/>
      <c r="H215" s="305"/>
      <c r="I215" s="306"/>
      <c r="J215" s="308" t="str">
        <f t="shared" si="0"/>
        <v/>
      </c>
      <c r="K215" s="308"/>
      <c r="L215" s="309"/>
      <c r="M215" s="308"/>
      <c r="N215" s="303"/>
      <c r="O215" s="305"/>
      <c r="P215" s="305"/>
      <c r="Q215" s="299"/>
      <c r="R215" s="299"/>
      <c r="S215" s="299"/>
    </row>
    <row r="216" spans="1:19" ht="13.5" customHeight="1" x14ac:dyDescent="0.2">
      <c r="A216" s="302" t="str">
        <f>IF(B216="","",ROW()-ROW($A$3)+'Diário 2º PA'!$P$1)</f>
        <v/>
      </c>
      <c r="B216" s="303"/>
      <c r="C216" s="304"/>
      <c r="D216" s="305"/>
      <c r="E216" s="306"/>
      <c r="F216" s="307"/>
      <c r="G216" s="305"/>
      <c r="H216" s="305"/>
      <c r="I216" s="306"/>
      <c r="J216" s="308" t="str">
        <f t="shared" si="0"/>
        <v/>
      </c>
      <c r="K216" s="308"/>
      <c r="L216" s="309"/>
      <c r="M216" s="308"/>
      <c r="N216" s="303"/>
      <c r="O216" s="305"/>
      <c r="P216" s="305"/>
      <c r="Q216" s="299"/>
      <c r="R216" s="299"/>
      <c r="S216" s="299"/>
    </row>
    <row r="217" spans="1:19" ht="13.5" customHeight="1" x14ac:dyDescent="0.2">
      <c r="A217" s="302" t="str">
        <f>IF(B217="","",ROW()-ROW($A$3)+'Diário 2º PA'!$P$1)</f>
        <v/>
      </c>
      <c r="B217" s="303"/>
      <c r="C217" s="304"/>
      <c r="D217" s="305"/>
      <c r="E217" s="306"/>
      <c r="F217" s="307"/>
      <c r="G217" s="305"/>
      <c r="H217" s="305"/>
      <c r="I217" s="306"/>
      <c r="J217" s="308" t="str">
        <f t="shared" si="0"/>
        <v/>
      </c>
      <c r="K217" s="308"/>
      <c r="L217" s="309"/>
      <c r="M217" s="308"/>
      <c r="N217" s="303"/>
      <c r="O217" s="305"/>
      <c r="P217" s="305"/>
      <c r="Q217" s="299"/>
      <c r="R217" s="299"/>
      <c r="S217" s="299"/>
    </row>
    <row r="218" spans="1:19" ht="13.5" customHeight="1" x14ac:dyDescent="0.2">
      <c r="A218" s="302" t="str">
        <f>IF(B218="","",ROW()-ROW($A$3)+'Diário 2º PA'!$P$1)</f>
        <v/>
      </c>
      <c r="B218" s="303"/>
      <c r="C218" s="304"/>
      <c r="D218" s="305"/>
      <c r="E218" s="306"/>
      <c r="F218" s="307"/>
      <c r="G218" s="306"/>
      <c r="H218" s="305"/>
      <c r="I218" s="306"/>
      <c r="J218" s="308" t="str">
        <f t="shared" si="0"/>
        <v/>
      </c>
      <c r="K218" s="308"/>
      <c r="L218" s="309"/>
      <c r="M218" s="308"/>
      <c r="N218" s="303"/>
      <c r="O218" s="305"/>
      <c r="P218" s="305"/>
      <c r="Q218" s="299"/>
      <c r="R218" s="299"/>
      <c r="S218" s="299"/>
    </row>
    <row r="219" spans="1:19" ht="13.5" customHeight="1" x14ac:dyDescent="0.2">
      <c r="A219" s="302" t="str">
        <f>IF(B219="","",ROW()-ROW($A$3)+'Diário 2º PA'!$P$1)</f>
        <v/>
      </c>
      <c r="B219" s="303"/>
      <c r="C219" s="304"/>
      <c r="D219" s="305"/>
      <c r="E219" s="306"/>
      <c r="F219" s="307"/>
      <c r="G219" s="305"/>
      <c r="H219" s="305"/>
      <c r="I219" s="306"/>
      <c r="J219" s="308" t="str">
        <f t="shared" si="0"/>
        <v/>
      </c>
      <c r="K219" s="308"/>
      <c r="L219" s="309"/>
      <c r="M219" s="308"/>
      <c r="N219" s="303"/>
      <c r="O219" s="305"/>
      <c r="P219" s="305"/>
      <c r="Q219" s="299"/>
      <c r="R219" s="299"/>
      <c r="S219" s="299"/>
    </row>
    <row r="220" spans="1:19" ht="13.5" customHeight="1" x14ac:dyDescent="0.2">
      <c r="A220" s="302" t="str">
        <f>IF(B220="","",ROW()-ROW($A$3)+'Diário 2º PA'!$P$1)</f>
        <v/>
      </c>
      <c r="B220" s="303"/>
      <c r="C220" s="304"/>
      <c r="D220" s="305"/>
      <c r="E220" s="306"/>
      <c r="F220" s="307"/>
      <c r="G220" s="305"/>
      <c r="H220" s="305"/>
      <c r="I220" s="306"/>
      <c r="J220" s="308" t="str">
        <f t="shared" si="0"/>
        <v/>
      </c>
      <c r="K220" s="308"/>
      <c r="L220" s="309"/>
      <c r="M220" s="308"/>
      <c r="N220" s="303"/>
      <c r="O220" s="305"/>
      <c r="P220" s="305"/>
      <c r="Q220" s="299"/>
      <c r="R220" s="299"/>
      <c r="S220" s="299"/>
    </row>
    <row r="221" spans="1:19" ht="13.5" customHeight="1" x14ac:dyDescent="0.2">
      <c r="A221" s="302" t="str">
        <f>IF(B221="","",ROW()-ROW($A$3)+'Diário 2º PA'!$P$1)</f>
        <v/>
      </c>
      <c r="B221" s="303"/>
      <c r="C221" s="304"/>
      <c r="D221" s="305"/>
      <c r="E221" s="306"/>
      <c r="F221" s="307"/>
      <c r="G221" s="305"/>
      <c r="H221" s="305"/>
      <c r="I221" s="306"/>
      <c r="J221" s="308" t="str">
        <f t="shared" si="0"/>
        <v/>
      </c>
      <c r="K221" s="308"/>
      <c r="L221" s="309"/>
      <c r="M221" s="308"/>
      <c r="N221" s="303"/>
      <c r="O221" s="305"/>
      <c r="P221" s="305"/>
      <c r="Q221" s="299"/>
      <c r="R221" s="299"/>
      <c r="S221" s="299"/>
    </row>
    <row r="222" spans="1:19" ht="13.5" customHeight="1" x14ac:dyDescent="0.2">
      <c r="A222" s="302" t="str">
        <f>IF(B222="","",ROW()-ROW($A$3)+'Diário 2º PA'!$P$1)</f>
        <v/>
      </c>
      <c r="B222" s="303"/>
      <c r="C222" s="304"/>
      <c r="D222" s="305"/>
      <c r="E222" s="306"/>
      <c r="F222" s="317"/>
      <c r="G222" s="305"/>
      <c r="H222" s="305"/>
      <c r="I222" s="306"/>
      <c r="J222" s="308" t="str">
        <f t="shared" si="0"/>
        <v/>
      </c>
      <c r="K222" s="308"/>
      <c r="L222" s="309"/>
      <c r="M222" s="308"/>
      <c r="N222" s="303"/>
      <c r="O222" s="305"/>
      <c r="P222" s="305"/>
      <c r="Q222" s="299"/>
      <c r="R222" s="299"/>
      <c r="S222" s="299"/>
    </row>
    <row r="223" spans="1:19" ht="13.5" customHeight="1" x14ac:dyDescent="0.2">
      <c r="A223" s="302" t="str">
        <f>IF(B223="","",ROW()-ROW($A$3)+'Diário 2º PA'!$P$1)</f>
        <v/>
      </c>
      <c r="B223" s="303"/>
      <c r="C223" s="304"/>
      <c r="D223" s="305"/>
      <c r="E223" s="306"/>
      <c r="F223" s="317"/>
      <c r="G223" s="305"/>
      <c r="H223" s="305"/>
      <c r="I223" s="306"/>
      <c r="J223" s="308" t="str">
        <f t="shared" si="0"/>
        <v/>
      </c>
      <c r="K223" s="308"/>
      <c r="L223" s="309"/>
      <c r="M223" s="308"/>
      <c r="N223" s="303"/>
      <c r="O223" s="305"/>
      <c r="P223" s="305"/>
      <c r="Q223" s="299"/>
      <c r="R223" s="299"/>
      <c r="S223" s="299"/>
    </row>
    <row r="224" spans="1:19" ht="13.5" customHeight="1" x14ac:dyDescent="0.2">
      <c r="A224" s="302" t="str">
        <f>IF(B224="","",ROW()-ROW($A$3)+'Diário 2º PA'!$P$1)</f>
        <v/>
      </c>
      <c r="B224" s="303"/>
      <c r="C224" s="304"/>
      <c r="D224" s="305"/>
      <c r="E224" s="306"/>
      <c r="F224" s="307"/>
      <c r="G224" s="305"/>
      <c r="H224" s="305"/>
      <c r="I224" s="306"/>
      <c r="J224" s="308" t="str">
        <f t="shared" si="0"/>
        <v/>
      </c>
      <c r="K224" s="308"/>
      <c r="L224" s="309"/>
      <c r="M224" s="308"/>
      <c r="N224" s="303"/>
      <c r="O224" s="305"/>
      <c r="P224" s="305"/>
      <c r="Q224" s="299"/>
      <c r="R224" s="299"/>
      <c r="S224" s="299"/>
    </row>
    <row r="225" spans="1:19" ht="13.5" customHeight="1" x14ac:dyDescent="0.2">
      <c r="A225" s="302" t="str">
        <f>IF(B225="","",ROW()-ROW($A$3)+'Diário 2º PA'!$P$1)</f>
        <v/>
      </c>
      <c r="B225" s="303"/>
      <c r="C225" s="304"/>
      <c r="D225" s="305"/>
      <c r="E225" s="306"/>
      <c r="F225" s="307"/>
      <c r="G225" s="305"/>
      <c r="H225" s="305"/>
      <c r="I225" s="306"/>
      <c r="J225" s="308" t="str">
        <f t="shared" si="0"/>
        <v/>
      </c>
      <c r="K225" s="308"/>
      <c r="L225" s="309"/>
      <c r="M225" s="308"/>
      <c r="N225" s="303"/>
      <c r="O225" s="305"/>
      <c r="P225" s="305"/>
      <c r="Q225" s="299"/>
      <c r="R225" s="299"/>
      <c r="S225" s="299"/>
    </row>
    <row r="226" spans="1:19" ht="13.5" customHeight="1" x14ac:dyDescent="0.2">
      <c r="A226" s="302" t="str">
        <f>IF(B226="","",ROW()-ROW($A$3)+'Diário 2º PA'!$P$1)</f>
        <v/>
      </c>
      <c r="B226" s="303"/>
      <c r="C226" s="304"/>
      <c r="D226" s="305"/>
      <c r="E226" s="306"/>
      <c r="F226" s="307"/>
      <c r="G226" s="305"/>
      <c r="H226" s="305"/>
      <c r="I226" s="306"/>
      <c r="J226" s="308" t="str">
        <f t="shared" si="0"/>
        <v/>
      </c>
      <c r="K226" s="308"/>
      <c r="L226" s="309"/>
      <c r="M226" s="308"/>
      <c r="N226" s="303"/>
      <c r="O226" s="305"/>
      <c r="P226" s="305"/>
      <c r="Q226" s="299"/>
      <c r="R226" s="299"/>
      <c r="S226" s="299"/>
    </row>
    <row r="227" spans="1:19" ht="13.5" customHeight="1" x14ac:dyDescent="0.2">
      <c r="A227" s="302" t="str">
        <f>IF(B227="","",ROW()-ROW($A$3)+'Diário 2º PA'!$P$1)</f>
        <v/>
      </c>
      <c r="B227" s="303"/>
      <c r="C227" s="304"/>
      <c r="D227" s="305"/>
      <c r="E227" s="306"/>
      <c r="F227" s="307"/>
      <c r="G227" s="305"/>
      <c r="H227" s="305"/>
      <c r="I227" s="306"/>
      <c r="J227" s="308" t="str">
        <f t="shared" si="0"/>
        <v/>
      </c>
      <c r="K227" s="308"/>
      <c r="L227" s="309"/>
      <c r="M227" s="308"/>
      <c r="N227" s="303"/>
      <c r="O227" s="305"/>
      <c r="P227" s="305"/>
      <c r="Q227" s="299"/>
      <c r="R227" s="299"/>
      <c r="S227" s="299"/>
    </row>
    <row r="228" spans="1:19" ht="13.5" customHeight="1" x14ac:dyDescent="0.2">
      <c r="A228" s="302" t="str">
        <f>IF(B228="","",ROW()-ROW($A$3)+'Diário 2º PA'!$P$1)</f>
        <v/>
      </c>
      <c r="B228" s="303"/>
      <c r="C228" s="304"/>
      <c r="D228" s="305"/>
      <c r="E228" s="306"/>
      <c r="F228" s="307"/>
      <c r="G228" s="305"/>
      <c r="H228" s="305"/>
      <c r="I228" s="306"/>
      <c r="J228" s="308" t="str">
        <f t="shared" si="0"/>
        <v/>
      </c>
      <c r="K228" s="308"/>
      <c r="L228" s="309"/>
      <c r="M228" s="308"/>
      <c r="N228" s="303"/>
      <c r="O228" s="305"/>
      <c r="P228" s="305"/>
      <c r="Q228" s="299"/>
      <c r="R228" s="299"/>
      <c r="S228" s="299"/>
    </row>
    <row r="229" spans="1:19" ht="13.5" customHeight="1" x14ac:dyDescent="0.2">
      <c r="A229" s="302" t="str">
        <f>IF(B229="","",ROW()-ROW($A$3)+'Diário 2º PA'!$P$1)</f>
        <v/>
      </c>
      <c r="B229" s="303"/>
      <c r="C229" s="304"/>
      <c r="D229" s="305"/>
      <c r="E229" s="306"/>
      <c r="F229" s="307"/>
      <c r="G229" s="305"/>
      <c r="H229" s="305"/>
      <c r="I229" s="306"/>
      <c r="J229" s="308" t="str">
        <f t="shared" si="0"/>
        <v/>
      </c>
      <c r="K229" s="308"/>
      <c r="L229" s="309"/>
      <c r="M229" s="308"/>
      <c r="N229" s="303"/>
      <c r="O229" s="305"/>
      <c r="P229" s="305"/>
      <c r="Q229" s="299"/>
      <c r="R229" s="299"/>
      <c r="S229" s="299"/>
    </row>
    <row r="230" spans="1:19" ht="13.5" customHeight="1" x14ac:dyDescent="0.2">
      <c r="A230" s="302" t="str">
        <f>IF(B230="","",ROW()-ROW($A$3)+'Diário 2º PA'!$P$1)</f>
        <v/>
      </c>
      <c r="B230" s="303"/>
      <c r="C230" s="304"/>
      <c r="D230" s="305"/>
      <c r="E230" s="306"/>
      <c r="F230" s="307"/>
      <c r="G230" s="305"/>
      <c r="H230" s="305"/>
      <c r="I230" s="306"/>
      <c r="J230" s="308" t="str">
        <f t="shared" si="0"/>
        <v/>
      </c>
      <c r="K230" s="308"/>
      <c r="L230" s="309"/>
      <c r="M230" s="308"/>
      <c r="N230" s="303"/>
      <c r="O230" s="305"/>
      <c r="P230" s="305"/>
      <c r="Q230" s="299"/>
      <c r="R230" s="299"/>
      <c r="S230" s="299"/>
    </row>
    <row r="231" spans="1:19" ht="13.5" customHeight="1" x14ac:dyDescent="0.2">
      <c r="A231" s="302" t="str">
        <f>IF(B231="","",ROW()-ROW($A$3)+'Diário 2º PA'!$P$1)</f>
        <v/>
      </c>
      <c r="B231" s="303"/>
      <c r="C231" s="304"/>
      <c r="D231" s="305"/>
      <c r="E231" s="306"/>
      <c r="F231" s="307"/>
      <c r="G231" s="306"/>
      <c r="H231" s="305"/>
      <c r="I231" s="306"/>
      <c r="J231" s="308" t="str">
        <f t="shared" si="0"/>
        <v/>
      </c>
      <c r="K231" s="308"/>
      <c r="L231" s="309"/>
      <c r="M231" s="308"/>
      <c r="N231" s="303"/>
      <c r="O231" s="305"/>
      <c r="P231" s="305"/>
      <c r="Q231" s="299"/>
      <c r="R231" s="299"/>
      <c r="S231" s="299"/>
    </row>
    <row r="232" spans="1:19" ht="13.5" customHeight="1" x14ac:dyDescent="0.2">
      <c r="A232" s="302" t="str">
        <f>IF(B232="","",ROW()-ROW($A$3)+'Diário 2º PA'!$P$1)</f>
        <v/>
      </c>
      <c r="B232" s="303"/>
      <c r="C232" s="304"/>
      <c r="D232" s="305"/>
      <c r="E232" s="306"/>
      <c r="F232" s="307"/>
      <c r="G232" s="306"/>
      <c r="H232" s="305"/>
      <c r="I232" s="306"/>
      <c r="J232" s="308" t="str">
        <f t="shared" si="0"/>
        <v/>
      </c>
      <c r="K232" s="308"/>
      <c r="L232" s="309"/>
      <c r="M232" s="308"/>
      <c r="N232" s="303"/>
      <c r="O232" s="305"/>
      <c r="P232" s="305"/>
      <c r="Q232" s="299"/>
      <c r="R232" s="299"/>
      <c r="S232" s="299"/>
    </row>
    <row r="233" spans="1:19" ht="13.5" customHeight="1" x14ac:dyDescent="0.2">
      <c r="A233" s="302" t="str">
        <f>IF(B233="","",ROW()-ROW($A$3)+'Diário 2º PA'!$P$1)</f>
        <v/>
      </c>
      <c r="B233" s="303"/>
      <c r="C233" s="304"/>
      <c r="D233" s="305"/>
      <c r="E233" s="306"/>
      <c r="F233" s="307"/>
      <c r="G233" s="306"/>
      <c r="H233" s="305"/>
      <c r="I233" s="306"/>
      <c r="J233" s="308" t="str">
        <f t="shared" si="0"/>
        <v/>
      </c>
      <c r="K233" s="308"/>
      <c r="L233" s="309"/>
      <c r="M233" s="308"/>
      <c r="N233" s="303"/>
      <c r="O233" s="305"/>
      <c r="P233" s="305"/>
      <c r="Q233" s="299"/>
      <c r="R233" s="299"/>
      <c r="S233" s="299"/>
    </row>
    <row r="234" spans="1:19" ht="13.5" customHeight="1" x14ac:dyDescent="0.2">
      <c r="A234" s="302" t="str">
        <f>IF(B234="","",ROW()-ROW($A$3)+'Diário 2º PA'!$P$1)</f>
        <v/>
      </c>
      <c r="B234" s="303"/>
      <c r="C234" s="304"/>
      <c r="D234" s="305"/>
      <c r="E234" s="306"/>
      <c r="F234" s="307"/>
      <c r="G234" s="306"/>
      <c r="H234" s="305"/>
      <c r="I234" s="306"/>
      <c r="J234" s="308" t="str">
        <f t="shared" si="0"/>
        <v/>
      </c>
      <c r="K234" s="308"/>
      <c r="L234" s="309"/>
      <c r="M234" s="308"/>
      <c r="N234" s="303"/>
      <c r="O234" s="305"/>
      <c r="P234" s="305"/>
      <c r="Q234" s="299"/>
      <c r="R234" s="299"/>
      <c r="S234" s="299"/>
    </row>
    <row r="235" spans="1:19" ht="13.5" customHeight="1" x14ac:dyDescent="0.2">
      <c r="A235" s="302" t="str">
        <f>IF(B235="","",ROW()-ROW($A$3)+'Diário 2º PA'!$P$1)</f>
        <v/>
      </c>
      <c r="B235" s="303"/>
      <c r="C235" s="304"/>
      <c r="D235" s="305"/>
      <c r="E235" s="306"/>
      <c r="F235" s="307"/>
      <c r="G235" s="306"/>
      <c r="H235" s="305"/>
      <c r="I235" s="306"/>
      <c r="J235" s="308" t="str">
        <f t="shared" si="0"/>
        <v/>
      </c>
      <c r="K235" s="308"/>
      <c r="L235" s="309"/>
      <c r="M235" s="308"/>
      <c r="N235" s="303"/>
      <c r="O235" s="305"/>
      <c r="P235" s="305"/>
      <c r="Q235" s="299"/>
      <c r="R235" s="299"/>
      <c r="S235" s="299"/>
    </row>
    <row r="236" spans="1:19" ht="13.5" customHeight="1" x14ac:dyDescent="0.2">
      <c r="A236" s="302" t="str">
        <f>IF(B236="","",ROW()-ROW($A$3)+'Diário 2º PA'!$P$1)</f>
        <v/>
      </c>
      <c r="B236" s="303"/>
      <c r="C236" s="304"/>
      <c r="D236" s="305"/>
      <c r="E236" s="306"/>
      <c r="F236" s="307"/>
      <c r="G236" s="306"/>
      <c r="H236" s="305"/>
      <c r="I236" s="306"/>
      <c r="J236" s="308" t="str">
        <f t="shared" si="0"/>
        <v/>
      </c>
      <c r="K236" s="308"/>
      <c r="L236" s="309"/>
      <c r="M236" s="308"/>
      <c r="N236" s="303"/>
      <c r="O236" s="305"/>
      <c r="P236" s="305"/>
      <c r="Q236" s="299"/>
      <c r="R236" s="299"/>
      <c r="S236" s="299"/>
    </row>
    <row r="237" spans="1:19" ht="13.5" customHeight="1" x14ac:dyDescent="0.2">
      <c r="A237" s="302" t="str">
        <f>IF(B237="","",ROW()-ROW($A$3)+'Diário 2º PA'!$P$1)</f>
        <v/>
      </c>
      <c r="B237" s="303"/>
      <c r="C237" s="304"/>
      <c r="D237" s="305"/>
      <c r="E237" s="306"/>
      <c r="F237" s="307"/>
      <c r="G237" s="306"/>
      <c r="H237" s="305"/>
      <c r="I237" s="306"/>
      <c r="J237" s="308" t="str">
        <f t="shared" si="0"/>
        <v/>
      </c>
      <c r="K237" s="308"/>
      <c r="L237" s="309"/>
      <c r="M237" s="308"/>
      <c r="N237" s="303"/>
      <c r="O237" s="305"/>
      <c r="P237" s="305"/>
      <c r="Q237" s="299"/>
      <c r="R237" s="299"/>
      <c r="S237" s="299"/>
    </row>
    <row r="238" spans="1:19" ht="13.5" customHeight="1" x14ac:dyDescent="0.2">
      <c r="A238" s="302" t="str">
        <f>IF(B238="","",ROW()-ROW($A$3)+'Diário 2º PA'!$P$1)</f>
        <v/>
      </c>
      <c r="B238" s="303"/>
      <c r="C238" s="304"/>
      <c r="D238" s="305"/>
      <c r="E238" s="306"/>
      <c r="F238" s="307"/>
      <c r="G238" s="306"/>
      <c r="H238" s="305"/>
      <c r="I238" s="306"/>
      <c r="J238" s="308" t="str">
        <f t="shared" si="0"/>
        <v/>
      </c>
      <c r="K238" s="308"/>
      <c r="L238" s="309"/>
      <c r="M238" s="308"/>
      <c r="N238" s="303"/>
      <c r="O238" s="305"/>
      <c r="P238" s="305"/>
      <c r="Q238" s="299"/>
      <c r="R238" s="299"/>
      <c r="S238" s="299"/>
    </row>
    <row r="239" spans="1:19" ht="13.5" customHeight="1" x14ac:dyDescent="0.2">
      <c r="A239" s="302" t="str">
        <f>IF(B239="","",ROW()-ROW($A$3)+'Diário 2º PA'!$P$1)</f>
        <v/>
      </c>
      <c r="B239" s="303"/>
      <c r="C239" s="304"/>
      <c r="D239" s="305"/>
      <c r="E239" s="306"/>
      <c r="F239" s="307"/>
      <c r="G239" s="306"/>
      <c r="H239" s="305"/>
      <c r="I239" s="306"/>
      <c r="J239" s="308" t="str">
        <f t="shared" si="0"/>
        <v/>
      </c>
      <c r="K239" s="308"/>
      <c r="L239" s="309"/>
      <c r="M239" s="308"/>
      <c r="N239" s="303"/>
      <c r="O239" s="305"/>
      <c r="P239" s="305"/>
      <c r="Q239" s="299"/>
      <c r="R239" s="299"/>
      <c r="S239" s="299"/>
    </row>
    <row r="240" spans="1:19" ht="13.5" customHeight="1" x14ac:dyDescent="0.2">
      <c r="A240" s="302" t="str">
        <f>IF(B240="","",ROW()-ROW($A$3)+'Diário 2º PA'!$P$1)</f>
        <v/>
      </c>
      <c r="B240" s="303"/>
      <c r="C240" s="304"/>
      <c r="D240" s="305"/>
      <c r="E240" s="306"/>
      <c r="F240" s="307"/>
      <c r="G240" s="306"/>
      <c r="H240" s="305"/>
      <c r="I240" s="306"/>
      <c r="J240" s="308" t="str">
        <f t="shared" si="0"/>
        <v/>
      </c>
      <c r="K240" s="308"/>
      <c r="L240" s="309"/>
      <c r="M240" s="308"/>
      <c r="N240" s="303"/>
      <c r="O240" s="305"/>
      <c r="P240" s="305"/>
      <c r="Q240" s="299"/>
      <c r="R240" s="299"/>
      <c r="S240" s="299"/>
    </row>
    <row r="241" spans="1:19" ht="13.5" customHeight="1" x14ac:dyDescent="0.2">
      <c r="A241" s="302" t="str">
        <f>IF(B241="","",ROW()-ROW($A$3)+'Diário 2º PA'!$P$1)</f>
        <v/>
      </c>
      <c r="B241" s="303"/>
      <c r="C241" s="304"/>
      <c r="D241" s="305"/>
      <c r="E241" s="306"/>
      <c r="F241" s="307"/>
      <c r="G241" s="306"/>
      <c r="H241" s="305"/>
      <c r="I241" s="306"/>
      <c r="J241" s="308" t="str">
        <f t="shared" si="0"/>
        <v/>
      </c>
      <c r="K241" s="308"/>
      <c r="L241" s="309"/>
      <c r="M241" s="308"/>
      <c r="N241" s="303"/>
      <c r="O241" s="305"/>
      <c r="P241" s="305"/>
      <c r="Q241" s="299"/>
      <c r="R241" s="299"/>
      <c r="S241" s="299"/>
    </row>
    <row r="242" spans="1:19" ht="13.5" customHeight="1" x14ac:dyDescent="0.2">
      <c r="A242" s="302" t="str">
        <f>IF(B242="","",ROW()-ROW($A$3)+'Diário 2º PA'!$P$1)</f>
        <v/>
      </c>
      <c r="B242" s="303"/>
      <c r="C242" s="304"/>
      <c r="D242" s="305"/>
      <c r="E242" s="306"/>
      <c r="F242" s="307"/>
      <c r="G242" s="306"/>
      <c r="H242" s="305"/>
      <c r="I242" s="306"/>
      <c r="J242" s="308" t="str">
        <f t="shared" si="0"/>
        <v/>
      </c>
      <c r="K242" s="308"/>
      <c r="L242" s="309"/>
      <c r="M242" s="308"/>
      <c r="N242" s="303"/>
      <c r="O242" s="305"/>
      <c r="P242" s="305"/>
      <c r="Q242" s="299"/>
      <c r="R242" s="299"/>
      <c r="S242" s="299"/>
    </row>
    <row r="243" spans="1:19" ht="13.5" customHeight="1" x14ac:dyDescent="0.2">
      <c r="A243" s="302" t="str">
        <f>IF(B243="","",ROW()-ROW($A$3)+'Diário 2º PA'!$P$1)</f>
        <v/>
      </c>
      <c r="B243" s="303"/>
      <c r="C243" s="304"/>
      <c r="D243" s="305"/>
      <c r="E243" s="306"/>
      <c r="F243" s="307"/>
      <c r="G243" s="306"/>
      <c r="H243" s="305"/>
      <c r="I243" s="306"/>
      <c r="J243" s="308" t="str">
        <f t="shared" si="0"/>
        <v/>
      </c>
      <c r="K243" s="308"/>
      <c r="L243" s="309"/>
      <c r="M243" s="308"/>
      <c r="N243" s="303"/>
      <c r="O243" s="305"/>
      <c r="P243" s="305"/>
      <c r="Q243" s="299"/>
      <c r="R243" s="299"/>
      <c r="S243" s="299"/>
    </row>
    <row r="244" spans="1:19" ht="13.5" customHeight="1" x14ac:dyDescent="0.2">
      <c r="A244" s="302" t="str">
        <f>IF(B244="","",ROW()-ROW($A$3)+'Diário 2º PA'!$P$1)</f>
        <v/>
      </c>
      <c r="B244" s="303"/>
      <c r="C244" s="304"/>
      <c r="D244" s="305"/>
      <c r="E244" s="306"/>
      <c r="F244" s="307"/>
      <c r="G244" s="306"/>
      <c r="H244" s="305"/>
      <c r="I244" s="306"/>
      <c r="J244" s="308" t="str">
        <f t="shared" si="0"/>
        <v/>
      </c>
      <c r="K244" s="308"/>
      <c r="L244" s="309"/>
      <c r="M244" s="308"/>
      <c r="N244" s="303"/>
      <c r="O244" s="305"/>
      <c r="P244" s="305"/>
      <c r="Q244" s="299"/>
      <c r="R244" s="299"/>
      <c r="S244" s="299"/>
    </row>
    <row r="245" spans="1:19" ht="13.5" customHeight="1" x14ac:dyDescent="0.2">
      <c r="A245" s="302" t="str">
        <f>IF(B245="","",ROW()-ROW($A$3)+'Diário 2º PA'!$P$1)</f>
        <v/>
      </c>
      <c r="B245" s="303"/>
      <c r="C245" s="304"/>
      <c r="D245" s="305"/>
      <c r="E245" s="306"/>
      <c r="F245" s="307"/>
      <c r="G245" s="306"/>
      <c r="H245" s="305"/>
      <c r="I245" s="306"/>
      <c r="J245" s="308" t="str">
        <f t="shared" si="0"/>
        <v/>
      </c>
      <c r="K245" s="308"/>
      <c r="L245" s="309"/>
      <c r="M245" s="308"/>
      <c r="N245" s="303"/>
      <c r="O245" s="305"/>
      <c r="P245" s="305"/>
      <c r="Q245" s="299"/>
      <c r="R245" s="299"/>
      <c r="S245" s="299"/>
    </row>
    <row r="246" spans="1:19" ht="13.5" customHeight="1" x14ac:dyDescent="0.2">
      <c r="A246" s="302" t="str">
        <f>IF(B246="","",ROW()-ROW($A$3)+'Diário 2º PA'!$P$1)</f>
        <v/>
      </c>
      <c r="B246" s="303"/>
      <c r="C246" s="304"/>
      <c r="D246" s="305"/>
      <c r="E246" s="306"/>
      <c r="F246" s="307"/>
      <c r="G246" s="306"/>
      <c r="H246" s="305"/>
      <c r="I246" s="306"/>
      <c r="J246" s="308" t="str">
        <f t="shared" si="0"/>
        <v/>
      </c>
      <c r="K246" s="308"/>
      <c r="L246" s="309"/>
      <c r="M246" s="308"/>
      <c r="N246" s="303"/>
      <c r="O246" s="305"/>
      <c r="P246" s="305"/>
      <c r="Q246" s="299"/>
      <c r="R246" s="299"/>
      <c r="S246" s="299"/>
    </row>
    <row r="247" spans="1:19" ht="13.5" customHeight="1" x14ac:dyDescent="0.2">
      <c r="A247" s="302" t="str">
        <f>IF(B247="","",ROW()-ROW($A$3)+'Diário 2º PA'!$P$1)</f>
        <v/>
      </c>
      <c r="B247" s="303"/>
      <c r="C247" s="304"/>
      <c r="D247" s="305"/>
      <c r="E247" s="306"/>
      <c r="F247" s="307"/>
      <c r="G247" s="306"/>
      <c r="H247" s="305"/>
      <c r="I247" s="306"/>
      <c r="J247" s="308" t="str">
        <f t="shared" si="0"/>
        <v/>
      </c>
      <c r="K247" s="308"/>
      <c r="L247" s="309"/>
      <c r="M247" s="308"/>
      <c r="N247" s="303"/>
      <c r="O247" s="305"/>
      <c r="P247" s="305"/>
      <c r="Q247" s="299"/>
      <c r="R247" s="299"/>
      <c r="S247" s="299"/>
    </row>
    <row r="248" spans="1:19" ht="13.5" customHeight="1" x14ac:dyDescent="0.2">
      <c r="A248" s="302" t="str">
        <f>IF(B248="","",ROW()-ROW($A$3)+'Diário 2º PA'!$P$1)</f>
        <v/>
      </c>
      <c r="B248" s="303"/>
      <c r="C248" s="304"/>
      <c r="D248" s="305"/>
      <c r="E248" s="306"/>
      <c r="F248" s="307"/>
      <c r="G248" s="305"/>
      <c r="H248" s="305"/>
      <c r="I248" s="306"/>
      <c r="J248" s="308" t="str">
        <f t="shared" si="0"/>
        <v/>
      </c>
      <c r="K248" s="308"/>
      <c r="L248" s="309"/>
      <c r="M248" s="308"/>
      <c r="N248" s="303"/>
      <c r="O248" s="305"/>
      <c r="P248" s="305"/>
      <c r="Q248" s="299"/>
      <c r="R248" s="299"/>
      <c r="S248" s="299"/>
    </row>
    <row r="249" spans="1:19" ht="13.5" customHeight="1" x14ac:dyDescent="0.2">
      <c r="A249" s="302" t="str">
        <f>IF(B249="","",ROW()-ROW($A$3)+'Diário 2º PA'!$P$1)</f>
        <v/>
      </c>
      <c r="B249" s="303"/>
      <c r="C249" s="304"/>
      <c r="D249" s="305"/>
      <c r="E249" s="306"/>
      <c r="F249" s="307"/>
      <c r="G249" s="306"/>
      <c r="H249" s="305"/>
      <c r="I249" s="306"/>
      <c r="J249" s="308" t="str">
        <f t="shared" si="0"/>
        <v/>
      </c>
      <c r="K249" s="308"/>
      <c r="L249" s="309"/>
      <c r="M249" s="308"/>
      <c r="N249" s="303"/>
      <c r="O249" s="305"/>
      <c r="P249" s="305"/>
      <c r="Q249" s="299"/>
      <c r="R249" s="299"/>
      <c r="S249" s="299"/>
    </row>
    <row r="250" spans="1:19" ht="13.5" customHeight="1" x14ac:dyDescent="0.2">
      <c r="A250" s="302" t="str">
        <f>IF(B250="","",ROW()-ROW($A$3)+'Diário 2º PA'!$P$1)</f>
        <v/>
      </c>
      <c r="B250" s="303"/>
      <c r="C250" s="304"/>
      <c r="D250" s="305"/>
      <c r="E250" s="306"/>
      <c r="F250" s="307"/>
      <c r="G250" s="306"/>
      <c r="H250" s="305"/>
      <c r="I250" s="306"/>
      <c r="J250" s="308" t="str">
        <f t="shared" si="0"/>
        <v/>
      </c>
      <c r="K250" s="308"/>
      <c r="L250" s="309"/>
      <c r="M250" s="308"/>
      <c r="N250" s="303"/>
      <c r="O250" s="305"/>
      <c r="P250" s="305"/>
      <c r="Q250" s="299"/>
      <c r="R250" s="299"/>
      <c r="S250" s="299"/>
    </row>
    <row r="251" spans="1:19" ht="13.5" customHeight="1" x14ac:dyDescent="0.2">
      <c r="A251" s="302" t="str">
        <f>IF(B251="","",ROW()-ROW($A$3)+'Diário 2º PA'!$P$1)</f>
        <v/>
      </c>
      <c r="B251" s="303"/>
      <c r="C251" s="304"/>
      <c r="D251" s="305"/>
      <c r="E251" s="306"/>
      <c r="F251" s="307"/>
      <c r="G251" s="305"/>
      <c r="H251" s="305"/>
      <c r="I251" s="306"/>
      <c r="J251" s="308" t="str">
        <f t="shared" si="0"/>
        <v/>
      </c>
      <c r="K251" s="308"/>
      <c r="L251" s="309"/>
      <c r="M251" s="308"/>
      <c r="N251" s="303"/>
      <c r="O251" s="305"/>
      <c r="P251" s="305"/>
      <c r="Q251" s="299"/>
      <c r="R251" s="299"/>
      <c r="S251" s="299"/>
    </row>
    <row r="252" spans="1:19" ht="13.5" customHeight="1" x14ac:dyDescent="0.2">
      <c r="A252" s="302" t="str">
        <f>IF(B252="","",ROW()-ROW($A$3)+'Diário 2º PA'!$P$1)</f>
        <v/>
      </c>
      <c r="B252" s="303"/>
      <c r="C252" s="304"/>
      <c r="D252" s="305"/>
      <c r="E252" s="306"/>
      <c r="F252" s="307"/>
      <c r="G252" s="305"/>
      <c r="H252" s="305"/>
      <c r="I252" s="306"/>
      <c r="J252" s="308" t="str">
        <f t="shared" si="0"/>
        <v/>
      </c>
      <c r="K252" s="308"/>
      <c r="L252" s="309"/>
      <c r="M252" s="308"/>
      <c r="N252" s="303"/>
      <c r="O252" s="305"/>
      <c r="P252" s="305"/>
      <c r="Q252" s="299"/>
      <c r="R252" s="299"/>
      <c r="S252" s="299"/>
    </row>
    <row r="253" spans="1:19" ht="13.5" customHeight="1" x14ac:dyDescent="0.2">
      <c r="A253" s="302" t="str">
        <f>IF(B253="","",ROW()-ROW($A$3)+'Diário 2º PA'!$P$1)</f>
        <v/>
      </c>
      <c r="B253" s="303"/>
      <c r="C253" s="304"/>
      <c r="D253" s="305"/>
      <c r="E253" s="306"/>
      <c r="F253" s="307"/>
      <c r="G253" s="305"/>
      <c r="H253" s="305"/>
      <c r="I253" s="306"/>
      <c r="J253" s="308" t="str">
        <f t="shared" si="0"/>
        <v/>
      </c>
      <c r="K253" s="308"/>
      <c r="L253" s="309"/>
      <c r="M253" s="308"/>
      <c r="N253" s="303"/>
      <c r="O253" s="305"/>
      <c r="P253" s="305"/>
      <c r="Q253" s="299"/>
      <c r="R253" s="299"/>
      <c r="S253" s="299"/>
    </row>
    <row r="254" spans="1:19" ht="13.5" customHeight="1" x14ac:dyDescent="0.2">
      <c r="A254" s="302" t="str">
        <f>IF(B254="","",ROW()-ROW($A$3)+'Diário 2º PA'!$P$1)</f>
        <v/>
      </c>
      <c r="B254" s="303"/>
      <c r="C254" s="304"/>
      <c r="D254" s="305"/>
      <c r="E254" s="306"/>
      <c r="F254" s="307"/>
      <c r="G254" s="305"/>
      <c r="H254" s="305"/>
      <c r="I254" s="306"/>
      <c r="J254" s="308" t="str">
        <f t="shared" si="0"/>
        <v/>
      </c>
      <c r="K254" s="308"/>
      <c r="L254" s="309"/>
      <c r="M254" s="308"/>
      <c r="N254" s="303"/>
      <c r="O254" s="305"/>
      <c r="P254" s="305"/>
      <c r="Q254" s="299"/>
      <c r="R254" s="299"/>
      <c r="S254" s="299"/>
    </row>
    <row r="255" spans="1:19" ht="13.5" customHeight="1" x14ac:dyDescent="0.2">
      <c r="A255" s="302" t="str">
        <f>IF(B255="","",ROW()-ROW($A$3)+'Diário 2º PA'!$P$1)</f>
        <v/>
      </c>
      <c r="B255" s="303"/>
      <c r="C255" s="304"/>
      <c r="D255" s="305"/>
      <c r="E255" s="306"/>
      <c r="F255" s="307"/>
      <c r="G255" s="305"/>
      <c r="H255" s="305"/>
      <c r="I255" s="306"/>
      <c r="J255" s="308" t="str">
        <f t="shared" si="0"/>
        <v/>
      </c>
      <c r="K255" s="308"/>
      <c r="L255" s="309"/>
      <c r="M255" s="308"/>
      <c r="N255" s="303"/>
      <c r="O255" s="305"/>
      <c r="P255" s="305"/>
      <c r="Q255" s="299"/>
      <c r="R255" s="299"/>
      <c r="S255" s="299"/>
    </row>
    <row r="256" spans="1:19" ht="13.5" customHeight="1" x14ac:dyDescent="0.2">
      <c r="A256" s="302" t="str">
        <f>IF(B256="","",ROW()-ROW($A$3)+'Diário 2º PA'!$P$1)</f>
        <v/>
      </c>
      <c r="B256" s="303"/>
      <c r="C256" s="304"/>
      <c r="D256" s="305"/>
      <c r="E256" s="306"/>
      <c r="F256" s="307"/>
      <c r="G256" s="305"/>
      <c r="H256" s="305"/>
      <c r="I256" s="306"/>
      <c r="J256" s="308" t="str">
        <f t="shared" si="0"/>
        <v/>
      </c>
      <c r="K256" s="308"/>
      <c r="L256" s="309"/>
      <c r="M256" s="308"/>
      <c r="N256" s="303"/>
      <c r="O256" s="305"/>
      <c r="P256" s="305"/>
      <c r="Q256" s="299"/>
      <c r="R256" s="299"/>
      <c r="S256" s="299"/>
    </row>
    <row r="257" spans="1:19" ht="13.5" customHeight="1" x14ac:dyDescent="0.2">
      <c r="A257" s="302" t="str">
        <f>IF(B257="","",ROW()-ROW($A$3)+'Diário 2º PA'!$P$1)</f>
        <v/>
      </c>
      <c r="B257" s="303"/>
      <c r="C257" s="304"/>
      <c r="D257" s="305"/>
      <c r="E257" s="306"/>
      <c r="F257" s="307"/>
      <c r="G257" s="305"/>
      <c r="H257" s="305"/>
      <c r="I257" s="306"/>
      <c r="J257" s="308" t="str">
        <f t="shared" si="0"/>
        <v/>
      </c>
      <c r="K257" s="308"/>
      <c r="L257" s="309"/>
      <c r="M257" s="308"/>
      <c r="N257" s="303"/>
      <c r="O257" s="305"/>
      <c r="P257" s="305"/>
      <c r="Q257" s="299"/>
      <c r="R257" s="299"/>
      <c r="S257" s="299"/>
    </row>
    <row r="258" spans="1:19" ht="13.5" customHeight="1" x14ac:dyDescent="0.2">
      <c r="A258" s="302" t="str">
        <f>IF(B258="","",ROW()-ROW($A$3)+'Diário 2º PA'!$P$1)</f>
        <v/>
      </c>
      <c r="B258" s="303"/>
      <c r="C258" s="304"/>
      <c r="D258" s="305"/>
      <c r="E258" s="306"/>
      <c r="F258" s="307"/>
      <c r="G258" s="305"/>
      <c r="H258" s="305"/>
      <c r="I258" s="306"/>
      <c r="J258" s="308" t="str">
        <f t="shared" si="0"/>
        <v/>
      </c>
      <c r="K258" s="308"/>
      <c r="L258" s="309"/>
      <c r="M258" s="308"/>
      <c r="N258" s="303"/>
      <c r="O258" s="305"/>
      <c r="P258" s="305"/>
      <c r="Q258" s="299"/>
      <c r="R258" s="299"/>
      <c r="S258" s="299"/>
    </row>
    <row r="259" spans="1:19" ht="13.5" customHeight="1" x14ac:dyDescent="0.2">
      <c r="A259" s="302" t="str">
        <f>IF(B259="","",ROW()-ROW($A$3)+'Diário 2º PA'!$P$1)</f>
        <v/>
      </c>
      <c r="B259" s="303"/>
      <c r="C259" s="304"/>
      <c r="D259" s="305"/>
      <c r="E259" s="306"/>
      <c r="F259" s="307"/>
      <c r="G259" s="305"/>
      <c r="H259" s="305"/>
      <c r="I259" s="306"/>
      <c r="J259" s="308" t="str">
        <f t="shared" ref="J259:J513" si="1">IF(P259="","",IF(LEN(P259)&gt;14,P259,"CPF Protegido - LGPD"))</f>
        <v/>
      </c>
      <c r="K259" s="308"/>
      <c r="L259" s="309"/>
      <c r="M259" s="308"/>
      <c r="N259" s="303"/>
      <c r="O259" s="305"/>
      <c r="P259" s="305"/>
      <c r="Q259" s="299"/>
      <c r="R259" s="299"/>
      <c r="S259" s="299"/>
    </row>
    <row r="260" spans="1:19" ht="13.5" customHeight="1" x14ac:dyDescent="0.2">
      <c r="A260" s="302" t="str">
        <f>IF(B260="","",ROW()-ROW($A$3)+'Diário 2º PA'!$P$1)</f>
        <v/>
      </c>
      <c r="B260" s="303"/>
      <c r="C260" s="304"/>
      <c r="D260" s="305"/>
      <c r="E260" s="306"/>
      <c r="F260" s="307"/>
      <c r="G260" s="305"/>
      <c r="H260" s="305"/>
      <c r="I260" s="306"/>
      <c r="J260" s="308" t="str">
        <f t="shared" si="1"/>
        <v/>
      </c>
      <c r="K260" s="308"/>
      <c r="L260" s="309"/>
      <c r="M260" s="308"/>
      <c r="N260" s="303"/>
      <c r="O260" s="305"/>
      <c r="P260" s="305"/>
      <c r="Q260" s="299"/>
      <c r="R260" s="299"/>
      <c r="S260" s="299"/>
    </row>
    <row r="261" spans="1:19" ht="13.5" customHeight="1" x14ac:dyDescent="0.2">
      <c r="A261" s="302" t="str">
        <f>IF(B261="","",ROW()-ROW($A$3)+'Diário 2º PA'!$P$1)</f>
        <v/>
      </c>
      <c r="B261" s="303"/>
      <c r="C261" s="304"/>
      <c r="D261" s="305"/>
      <c r="E261" s="306"/>
      <c r="F261" s="307"/>
      <c r="G261" s="305"/>
      <c r="H261" s="305"/>
      <c r="I261" s="306"/>
      <c r="J261" s="308" t="str">
        <f t="shared" si="1"/>
        <v/>
      </c>
      <c r="K261" s="308"/>
      <c r="L261" s="309"/>
      <c r="M261" s="308"/>
      <c r="N261" s="303"/>
      <c r="O261" s="305"/>
      <c r="P261" s="305"/>
      <c r="Q261" s="299"/>
      <c r="R261" s="299"/>
      <c r="S261" s="299"/>
    </row>
    <row r="262" spans="1:19" ht="13.5" customHeight="1" x14ac:dyDescent="0.2">
      <c r="A262" s="302" t="str">
        <f>IF(B262="","",ROW()-ROW($A$3)+'Diário 2º PA'!$P$1)</f>
        <v/>
      </c>
      <c r="B262" s="303"/>
      <c r="C262" s="304"/>
      <c r="D262" s="305"/>
      <c r="E262" s="306"/>
      <c r="F262" s="307"/>
      <c r="G262" s="306"/>
      <c r="H262" s="305"/>
      <c r="I262" s="306"/>
      <c r="J262" s="308" t="str">
        <f t="shared" si="1"/>
        <v/>
      </c>
      <c r="K262" s="308"/>
      <c r="L262" s="309"/>
      <c r="M262" s="308"/>
      <c r="N262" s="303"/>
      <c r="O262" s="305"/>
      <c r="P262" s="305"/>
      <c r="Q262" s="299"/>
      <c r="R262" s="299"/>
      <c r="S262" s="299"/>
    </row>
    <row r="263" spans="1:19" ht="13.5" customHeight="1" x14ac:dyDescent="0.2">
      <c r="A263" s="302" t="str">
        <f>IF(B263="","",ROW()-ROW($A$3)+'Diário 2º PA'!$P$1)</f>
        <v/>
      </c>
      <c r="B263" s="303"/>
      <c r="C263" s="304"/>
      <c r="D263" s="305"/>
      <c r="E263" s="306"/>
      <c r="F263" s="307"/>
      <c r="G263" s="306"/>
      <c r="H263" s="305"/>
      <c r="I263" s="306"/>
      <c r="J263" s="308" t="str">
        <f t="shared" si="1"/>
        <v/>
      </c>
      <c r="K263" s="308"/>
      <c r="L263" s="309"/>
      <c r="M263" s="308"/>
      <c r="N263" s="303"/>
      <c r="O263" s="305"/>
      <c r="P263" s="305"/>
      <c r="Q263" s="299"/>
      <c r="R263" s="299"/>
      <c r="S263" s="299"/>
    </row>
    <row r="264" spans="1:19" ht="13.5" customHeight="1" x14ac:dyDescent="0.2">
      <c r="A264" s="302" t="str">
        <f>IF(B264="","",ROW()-ROW($A$3)+'Diário 2º PA'!$P$1)</f>
        <v/>
      </c>
      <c r="B264" s="303"/>
      <c r="C264" s="304"/>
      <c r="D264" s="305"/>
      <c r="E264" s="306"/>
      <c r="F264" s="307"/>
      <c r="G264" s="306"/>
      <c r="H264" s="305"/>
      <c r="I264" s="306"/>
      <c r="J264" s="308" t="str">
        <f t="shared" si="1"/>
        <v/>
      </c>
      <c r="K264" s="308"/>
      <c r="L264" s="309"/>
      <c r="M264" s="308"/>
      <c r="N264" s="303"/>
      <c r="O264" s="305"/>
      <c r="P264" s="305"/>
      <c r="Q264" s="299"/>
      <c r="R264" s="299"/>
      <c r="S264" s="299"/>
    </row>
    <row r="265" spans="1:19" ht="13.5" customHeight="1" x14ac:dyDescent="0.2">
      <c r="A265" s="302" t="str">
        <f>IF(B265="","",ROW()-ROW($A$3)+'Diário 2º PA'!$P$1)</f>
        <v/>
      </c>
      <c r="B265" s="303"/>
      <c r="C265" s="304"/>
      <c r="D265" s="305"/>
      <c r="E265" s="306"/>
      <c r="F265" s="307"/>
      <c r="G265" s="306"/>
      <c r="H265" s="305"/>
      <c r="I265" s="306"/>
      <c r="J265" s="308" t="str">
        <f t="shared" si="1"/>
        <v/>
      </c>
      <c r="K265" s="308"/>
      <c r="L265" s="309"/>
      <c r="M265" s="308"/>
      <c r="N265" s="303"/>
      <c r="O265" s="305"/>
      <c r="P265" s="305"/>
      <c r="Q265" s="299"/>
      <c r="R265" s="299"/>
      <c r="S265" s="299"/>
    </row>
    <row r="266" spans="1:19" ht="13.5" customHeight="1" x14ac:dyDescent="0.2">
      <c r="A266" s="302" t="str">
        <f>IF(B266="","",ROW()-ROW($A$3)+'Diário 2º PA'!$P$1)</f>
        <v/>
      </c>
      <c r="B266" s="303"/>
      <c r="C266" s="304"/>
      <c r="D266" s="305"/>
      <c r="E266" s="306"/>
      <c r="F266" s="307"/>
      <c r="G266" s="306"/>
      <c r="H266" s="305"/>
      <c r="I266" s="306"/>
      <c r="J266" s="308" t="str">
        <f t="shared" si="1"/>
        <v/>
      </c>
      <c r="K266" s="308"/>
      <c r="L266" s="309"/>
      <c r="M266" s="308"/>
      <c r="N266" s="303"/>
      <c r="O266" s="305"/>
      <c r="P266" s="305"/>
      <c r="Q266" s="299"/>
      <c r="R266" s="299"/>
      <c r="S266" s="299"/>
    </row>
    <row r="267" spans="1:19" ht="13.5" customHeight="1" x14ac:dyDescent="0.2">
      <c r="A267" s="302" t="str">
        <f>IF(B267="","",ROW()-ROW($A$3)+'Diário 2º PA'!$P$1)</f>
        <v/>
      </c>
      <c r="B267" s="303"/>
      <c r="C267" s="304"/>
      <c r="D267" s="305"/>
      <c r="E267" s="306"/>
      <c r="F267" s="307"/>
      <c r="G267" s="306"/>
      <c r="H267" s="305"/>
      <c r="I267" s="306"/>
      <c r="J267" s="308" t="str">
        <f t="shared" si="1"/>
        <v/>
      </c>
      <c r="K267" s="308"/>
      <c r="L267" s="309"/>
      <c r="M267" s="308"/>
      <c r="N267" s="303"/>
      <c r="O267" s="305"/>
      <c r="P267" s="305"/>
      <c r="Q267" s="299"/>
      <c r="R267" s="299"/>
      <c r="S267" s="299"/>
    </row>
    <row r="268" spans="1:19" ht="13.5" customHeight="1" x14ac:dyDescent="0.2">
      <c r="A268" s="302" t="str">
        <f>IF(B268="","",ROW()-ROW($A$3)+'Diário 2º PA'!$P$1)</f>
        <v/>
      </c>
      <c r="B268" s="303"/>
      <c r="C268" s="304"/>
      <c r="D268" s="305"/>
      <c r="E268" s="306"/>
      <c r="F268" s="307"/>
      <c r="G268" s="306"/>
      <c r="H268" s="305"/>
      <c r="I268" s="306"/>
      <c r="J268" s="308" t="str">
        <f t="shared" si="1"/>
        <v/>
      </c>
      <c r="K268" s="308"/>
      <c r="L268" s="309"/>
      <c r="M268" s="308"/>
      <c r="N268" s="303"/>
      <c r="O268" s="305"/>
      <c r="P268" s="305"/>
      <c r="Q268" s="299"/>
      <c r="R268" s="299"/>
      <c r="S268" s="299"/>
    </row>
    <row r="269" spans="1:19" ht="13.5" customHeight="1" x14ac:dyDescent="0.2">
      <c r="A269" s="302" t="str">
        <f>IF(B269="","",ROW()-ROW($A$3)+'Diário 2º PA'!$P$1)</f>
        <v/>
      </c>
      <c r="B269" s="303"/>
      <c r="C269" s="304"/>
      <c r="D269" s="305"/>
      <c r="E269" s="306"/>
      <c r="F269" s="307"/>
      <c r="G269" s="306"/>
      <c r="H269" s="305"/>
      <c r="I269" s="306"/>
      <c r="J269" s="308" t="str">
        <f t="shared" si="1"/>
        <v/>
      </c>
      <c r="K269" s="308"/>
      <c r="L269" s="309"/>
      <c r="M269" s="308"/>
      <c r="N269" s="303"/>
      <c r="O269" s="305"/>
      <c r="P269" s="305"/>
      <c r="Q269" s="299"/>
      <c r="R269" s="299"/>
      <c r="S269" s="299"/>
    </row>
    <row r="270" spans="1:19" ht="13.5" customHeight="1" x14ac:dyDescent="0.2">
      <c r="A270" s="302" t="str">
        <f>IF(B270="","",ROW()-ROW($A$3)+'Diário 2º PA'!$P$1)</f>
        <v/>
      </c>
      <c r="B270" s="303"/>
      <c r="C270" s="304"/>
      <c r="D270" s="305"/>
      <c r="E270" s="306"/>
      <c r="F270" s="307"/>
      <c r="G270" s="305"/>
      <c r="H270" s="305"/>
      <c r="I270" s="306"/>
      <c r="J270" s="308" t="str">
        <f t="shared" si="1"/>
        <v/>
      </c>
      <c r="K270" s="308"/>
      <c r="L270" s="309"/>
      <c r="M270" s="308"/>
      <c r="N270" s="303"/>
      <c r="O270" s="305"/>
      <c r="P270" s="305"/>
      <c r="Q270" s="299"/>
      <c r="R270" s="299"/>
      <c r="S270" s="299"/>
    </row>
    <row r="271" spans="1:19" ht="13.5" customHeight="1" x14ac:dyDescent="0.2">
      <c r="A271" s="302" t="str">
        <f>IF(B271="","",ROW()-ROW($A$3)+'Diário 2º PA'!$P$1)</f>
        <v/>
      </c>
      <c r="B271" s="303"/>
      <c r="C271" s="304"/>
      <c r="D271" s="305"/>
      <c r="E271" s="306"/>
      <c r="F271" s="307"/>
      <c r="G271" s="306"/>
      <c r="H271" s="305"/>
      <c r="I271" s="306"/>
      <c r="J271" s="308" t="str">
        <f t="shared" si="1"/>
        <v/>
      </c>
      <c r="K271" s="308"/>
      <c r="L271" s="309"/>
      <c r="M271" s="308"/>
      <c r="N271" s="303"/>
      <c r="O271" s="305"/>
      <c r="P271" s="305"/>
      <c r="Q271" s="299"/>
      <c r="R271" s="299"/>
      <c r="S271" s="299"/>
    </row>
    <row r="272" spans="1:19" ht="13.5" customHeight="1" x14ac:dyDescent="0.2">
      <c r="A272" s="302" t="str">
        <f>IF(B272="","",ROW()-ROW($A$3)+'Diário 2º PA'!$P$1)</f>
        <v/>
      </c>
      <c r="B272" s="303"/>
      <c r="C272" s="304"/>
      <c r="D272" s="305"/>
      <c r="E272" s="306"/>
      <c r="F272" s="307"/>
      <c r="G272" s="306"/>
      <c r="H272" s="305"/>
      <c r="I272" s="306"/>
      <c r="J272" s="308" t="str">
        <f t="shared" si="1"/>
        <v/>
      </c>
      <c r="K272" s="308"/>
      <c r="L272" s="309"/>
      <c r="M272" s="308"/>
      <c r="N272" s="303"/>
      <c r="O272" s="305"/>
      <c r="P272" s="305"/>
      <c r="Q272" s="299"/>
      <c r="R272" s="299"/>
      <c r="S272" s="299"/>
    </row>
    <row r="273" spans="1:19" ht="13.5" customHeight="1" x14ac:dyDescent="0.2">
      <c r="A273" s="302" t="str">
        <f>IF(B273="","",ROW()-ROW($A$3)+'Diário 2º PA'!$P$1)</f>
        <v/>
      </c>
      <c r="B273" s="303"/>
      <c r="C273" s="304"/>
      <c r="D273" s="305"/>
      <c r="E273" s="306"/>
      <c r="F273" s="307"/>
      <c r="G273" s="306"/>
      <c r="H273" s="305"/>
      <c r="I273" s="306"/>
      <c r="J273" s="308" t="str">
        <f t="shared" si="1"/>
        <v/>
      </c>
      <c r="K273" s="308"/>
      <c r="L273" s="309"/>
      <c r="M273" s="308"/>
      <c r="N273" s="303"/>
      <c r="O273" s="305"/>
      <c r="P273" s="305"/>
      <c r="Q273" s="299"/>
      <c r="R273" s="299"/>
      <c r="S273" s="299"/>
    </row>
    <row r="274" spans="1:19" ht="13.5" customHeight="1" x14ac:dyDescent="0.2">
      <c r="A274" s="302" t="str">
        <f>IF(B274="","",ROW()-ROW($A$3)+'Diário 2º PA'!$P$1)</f>
        <v/>
      </c>
      <c r="B274" s="303"/>
      <c r="C274" s="304"/>
      <c r="D274" s="305"/>
      <c r="E274" s="306"/>
      <c r="F274" s="307"/>
      <c r="G274" s="305"/>
      <c r="H274" s="305"/>
      <c r="I274" s="306"/>
      <c r="J274" s="308" t="str">
        <f t="shared" si="1"/>
        <v/>
      </c>
      <c r="K274" s="308"/>
      <c r="L274" s="309"/>
      <c r="M274" s="308"/>
      <c r="N274" s="303"/>
      <c r="O274" s="305"/>
      <c r="P274" s="305"/>
      <c r="Q274" s="299"/>
      <c r="R274" s="299"/>
      <c r="S274" s="299"/>
    </row>
    <row r="275" spans="1:19" ht="13.5" customHeight="1" x14ac:dyDescent="0.2">
      <c r="A275" s="302" t="str">
        <f>IF(B275="","",ROW()-ROW($A$3)+'Diário 2º PA'!$P$1)</f>
        <v/>
      </c>
      <c r="B275" s="303"/>
      <c r="C275" s="304"/>
      <c r="D275" s="305"/>
      <c r="E275" s="306"/>
      <c r="F275" s="307"/>
      <c r="G275" s="306"/>
      <c r="H275" s="305"/>
      <c r="I275" s="306"/>
      <c r="J275" s="308" t="str">
        <f t="shared" si="1"/>
        <v/>
      </c>
      <c r="K275" s="308"/>
      <c r="L275" s="309"/>
      <c r="M275" s="308"/>
      <c r="N275" s="303"/>
      <c r="O275" s="305"/>
      <c r="P275" s="305"/>
      <c r="Q275" s="299"/>
      <c r="R275" s="299"/>
      <c r="S275" s="299"/>
    </row>
    <row r="276" spans="1:19" ht="13.5" customHeight="1" x14ac:dyDescent="0.2">
      <c r="A276" s="302" t="str">
        <f>IF(B276="","",ROW()-ROW($A$3)+'Diário 2º PA'!$P$1)</f>
        <v/>
      </c>
      <c r="B276" s="303"/>
      <c r="C276" s="304"/>
      <c r="D276" s="305"/>
      <c r="E276" s="306"/>
      <c r="F276" s="307"/>
      <c r="G276" s="305"/>
      <c r="H276" s="305"/>
      <c r="I276" s="306"/>
      <c r="J276" s="308" t="str">
        <f t="shared" si="1"/>
        <v/>
      </c>
      <c r="K276" s="308"/>
      <c r="L276" s="309"/>
      <c r="M276" s="308"/>
      <c r="N276" s="303"/>
      <c r="O276" s="305"/>
      <c r="P276" s="305"/>
      <c r="Q276" s="299"/>
      <c r="R276" s="299"/>
      <c r="S276" s="299"/>
    </row>
    <row r="277" spans="1:19" ht="13.5" customHeight="1" x14ac:dyDescent="0.2">
      <c r="A277" s="302" t="str">
        <f>IF(B277="","",ROW()-ROW($A$3)+'Diário 2º PA'!$P$1)</f>
        <v/>
      </c>
      <c r="B277" s="303"/>
      <c r="C277" s="304"/>
      <c r="D277" s="305"/>
      <c r="E277" s="306"/>
      <c r="F277" s="307"/>
      <c r="G277" s="305"/>
      <c r="H277" s="305"/>
      <c r="I277" s="306"/>
      <c r="J277" s="308" t="str">
        <f t="shared" si="1"/>
        <v/>
      </c>
      <c r="K277" s="308"/>
      <c r="L277" s="309"/>
      <c r="M277" s="308"/>
      <c r="N277" s="303"/>
      <c r="O277" s="305"/>
      <c r="P277" s="305"/>
      <c r="Q277" s="299"/>
      <c r="R277" s="299"/>
      <c r="S277" s="299"/>
    </row>
    <row r="278" spans="1:19" ht="13.5" customHeight="1" x14ac:dyDescent="0.2">
      <c r="A278" s="302" t="str">
        <f>IF(B278="","",ROW()-ROW($A$3)+'Diário 2º PA'!$P$1)</f>
        <v/>
      </c>
      <c r="B278" s="303"/>
      <c r="C278" s="304"/>
      <c r="D278" s="305"/>
      <c r="E278" s="306"/>
      <c r="F278" s="307"/>
      <c r="G278" s="305"/>
      <c r="H278" s="305"/>
      <c r="I278" s="306"/>
      <c r="J278" s="308" t="str">
        <f t="shared" si="1"/>
        <v/>
      </c>
      <c r="K278" s="308"/>
      <c r="L278" s="309"/>
      <c r="M278" s="308"/>
      <c r="N278" s="303"/>
      <c r="O278" s="305"/>
      <c r="P278" s="305"/>
      <c r="Q278" s="299"/>
      <c r="R278" s="299"/>
      <c r="S278" s="299"/>
    </row>
    <row r="279" spans="1:19" ht="13.5" customHeight="1" x14ac:dyDescent="0.2">
      <c r="A279" s="302" t="str">
        <f>IF(B279="","",ROW()-ROW($A$3)+'Diário 2º PA'!$P$1)</f>
        <v/>
      </c>
      <c r="B279" s="303"/>
      <c r="C279" s="304"/>
      <c r="D279" s="305"/>
      <c r="E279" s="306"/>
      <c r="F279" s="307"/>
      <c r="G279" s="305"/>
      <c r="H279" s="305"/>
      <c r="I279" s="306"/>
      <c r="J279" s="308" t="str">
        <f t="shared" si="1"/>
        <v/>
      </c>
      <c r="K279" s="308"/>
      <c r="L279" s="309"/>
      <c r="M279" s="308"/>
      <c r="N279" s="303"/>
      <c r="O279" s="305"/>
      <c r="P279" s="305"/>
      <c r="Q279" s="299"/>
      <c r="R279" s="299"/>
      <c r="S279" s="299"/>
    </row>
    <row r="280" spans="1:19" ht="13.5" customHeight="1" x14ac:dyDescent="0.2">
      <c r="A280" s="302" t="str">
        <f>IF(B280="","",ROW()-ROW($A$3)+'Diário 2º PA'!$P$1)</f>
        <v/>
      </c>
      <c r="B280" s="303"/>
      <c r="C280" s="304"/>
      <c r="D280" s="305"/>
      <c r="E280" s="306"/>
      <c r="F280" s="307"/>
      <c r="G280" s="305"/>
      <c r="H280" s="305"/>
      <c r="I280" s="306"/>
      <c r="J280" s="308" t="str">
        <f t="shared" si="1"/>
        <v/>
      </c>
      <c r="K280" s="308"/>
      <c r="L280" s="309"/>
      <c r="M280" s="308"/>
      <c r="N280" s="303"/>
      <c r="O280" s="305"/>
      <c r="P280" s="305"/>
      <c r="Q280" s="299"/>
      <c r="R280" s="299"/>
      <c r="S280" s="299"/>
    </row>
    <row r="281" spans="1:19" ht="13.5" customHeight="1" x14ac:dyDescent="0.2">
      <c r="A281" s="302" t="str">
        <f>IF(B281="","",ROW()-ROW($A$3)+'Diário 2º PA'!$P$1)</f>
        <v/>
      </c>
      <c r="B281" s="303"/>
      <c r="C281" s="304"/>
      <c r="D281" s="305"/>
      <c r="E281" s="306"/>
      <c r="F281" s="307"/>
      <c r="G281" s="305"/>
      <c r="H281" s="305"/>
      <c r="I281" s="306"/>
      <c r="J281" s="308" t="str">
        <f t="shared" si="1"/>
        <v/>
      </c>
      <c r="K281" s="308"/>
      <c r="L281" s="309"/>
      <c r="M281" s="308"/>
      <c r="N281" s="303"/>
      <c r="O281" s="305"/>
      <c r="P281" s="305"/>
      <c r="Q281" s="299"/>
      <c r="R281" s="299"/>
      <c r="S281" s="299"/>
    </row>
    <row r="282" spans="1:19" ht="13.5" customHeight="1" x14ac:dyDescent="0.2">
      <c r="A282" s="302" t="str">
        <f>IF(B282="","",ROW()-ROW($A$3)+'Diário 2º PA'!$P$1)</f>
        <v/>
      </c>
      <c r="B282" s="303"/>
      <c r="C282" s="304"/>
      <c r="D282" s="305"/>
      <c r="E282" s="306"/>
      <c r="F282" s="307"/>
      <c r="G282" s="305"/>
      <c r="H282" s="305"/>
      <c r="I282" s="306"/>
      <c r="J282" s="308" t="str">
        <f t="shared" si="1"/>
        <v/>
      </c>
      <c r="K282" s="308"/>
      <c r="L282" s="309"/>
      <c r="M282" s="308"/>
      <c r="N282" s="303"/>
      <c r="O282" s="305"/>
      <c r="P282" s="305"/>
      <c r="Q282" s="299"/>
      <c r="R282" s="299"/>
      <c r="S282" s="299"/>
    </row>
    <row r="283" spans="1:19" ht="13.5" customHeight="1" x14ac:dyDescent="0.2">
      <c r="A283" s="302" t="str">
        <f>IF(B283="","",ROW()-ROW($A$3)+'Diário 2º PA'!$P$1)</f>
        <v/>
      </c>
      <c r="B283" s="303"/>
      <c r="C283" s="304"/>
      <c r="D283" s="305"/>
      <c r="E283" s="306"/>
      <c r="F283" s="307"/>
      <c r="G283" s="306"/>
      <c r="H283" s="305"/>
      <c r="I283" s="306"/>
      <c r="J283" s="308" t="str">
        <f t="shared" si="1"/>
        <v/>
      </c>
      <c r="K283" s="308"/>
      <c r="L283" s="309"/>
      <c r="M283" s="308"/>
      <c r="N283" s="303"/>
      <c r="O283" s="305"/>
      <c r="P283" s="305"/>
      <c r="Q283" s="299"/>
      <c r="R283" s="299"/>
      <c r="S283" s="299"/>
    </row>
    <row r="284" spans="1:19" ht="13.5" customHeight="1" x14ac:dyDescent="0.2">
      <c r="A284" s="302" t="str">
        <f>IF(B284="","",ROW()-ROW($A$3)+'Diário 2º PA'!$P$1)</f>
        <v/>
      </c>
      <c r="B284" s="303"/>
      <c r="C284" s="304"/>
      <c r="D284" s="305"/>
      <c r="E284" s="306"/>
      <c r="F284" s="307"/>
      <c r="G284" s="306"/>
      <c r="H284" s="305"/>
      <c r="I284" s="306"/>
      <c r="J284" s="308" t="str">
        <f t="shared" si="1"/>
        <v/>
      </c>
      <c r="K284" s="308"/>
      <c r="L284" s="309"/>
      <c r="M284" s="308"/>
      <c r="N284" s="303"/>
      <c r="O284" s="305"/>
      <c r="P284" s="305"/>
      <c r="Q284" s="299"/>
      <c r="R284" s="299"/>
      <c r="S284" s="299"/>
    </row>
    <row r="285" spans="1:19" ht="13.5" customHeight="1" x14ac:dyDescent="0.2">
      <c r="A285" s="302" t="str">
        <f>IF(B285="","",ROW()-ROW($A$3)+'Diário 2º PA'!$P$1)</f>
        <v/>
      </c>
      <c r="B285" s="303"/>
      <c r="C285" s="304"/>
      <c r="D285" s="305"/>
      <c r="E285" s="306"/>
      <c r="F285" s="307"/>
      <c r="G285" s="305"/>
      <c r="H285" s="305"/>
      <c r="I285" s="306"/>
      <c r="J285" s="308" t="str">
        <f t="shared" si="1"/>
        <v/>
      </c>
      <c r="K285" s="308"/>
      <c r="L285" s="309"/>
      <c r="M285" s="308"/>
      <c r="N285" s="303"/>
      <c r="O285" s="305"/>
      <c r="P285" s="305"/>
      <c r="Q285" s="299"/>
      <c r="R285" s="299"/>
      <c r="S285" s="299"/>
    </row>
    <row r="286" spans="1:19" ht="13.5" customHeight="1" x14ac:dyDescent="0.2">
      <c r="A286" s="302" t="str">
        <f>IF(B286="","",ROW()-ROW($A$3)+'Diário 2º PA'!$P$1)</f>
        <v/>
      </c>
      <c r="B286" s="303"/>
      <c r="C286" s="304"/>
      <c r="D286" s="305"/>
      <c r="E286" s="306"/>
      <c r="F286" s="307"/>
      <c r="G286" s="305"/>
      <c r="H286" s="305"/>
      <c r="I286" s="306"/>
      <c r="J286" s="308" t="str">
        <f t="shared" si="1"/>
        <v/>
      </c>
      <c r="K286" s="308"/>
      <c r="L286" s="309"/>
      <c r="M286" s="308"/>
      <c r="N286" s="303"/>
      <c r="O286" s="305"/>
      <c r="P286" s="305"/>
      <c r="Q286" s="299"/>
      <c r="R286" s="299"/>
      <c r="S286" s="299"/>
    </row>
    <row r="287" spans="1:19" ht="13.5" customHeight="1" x14ac:dyDescent="0.2">
      <c r="A287" s="302" t="str">
        <f>IF(B287="","",ROW()-ROW($A$3)+'Diário 2º PA'!$P$1)</f>
        <v/>
      </c>
      <c r="B287" s="303"/>
      <c r="C287" s="304"/>
      <c r="D287" s="305"/>
      <c r="E287" s="306"/>
      <c r="F287" s="307"/>
      <c r="G287" s="305"/>
      <c r="H287" s="305"/>
      <c r="I287" s="306"/>
      <c r="J287" s="308" t="str">
        <f t="shared" si="1"/>
        <v/>
      </c>
      <c r="K287" s="308"/>
      <c r="L287" s="309"/>
      <c r="M287" s="308"/>
      <c r="N287" s="303"/>
      <c r="O287" s="305"/>
      <c r="P287" s="305"/>
      <c r="Q287" s="299"/>
      <c r="R287" s="299"/>
      <c r="S287" s="299"/>
    </row>
    <row r="288" spans="1:19" ht="13.5" customHeight="1" x14ac:dyDescent="0.2">
      <c r="A288" s="302" t="str">
        <f>IF(B288="","",ROW()-ROW($A$3)+'Diário 2º PA'!$P$1)</f>
        <v/>
      </c>
      <c r="B288" s="303"/>
      <c r="C288" s="304"/>
      <c r="D288" s="305"/>
      <c r="E288" s="306"/>
      <c r="F288" s="307"/>
      <c r="G288" s="305"/>
      <c r="H288" s="305"/>
      <c r="I288" s="306"/>
      <c r="J288" s="308" t="str">
        <f t="shared" si="1"/>
        <v/>
      </c>
      <c r="K288" s="308"/>
      <c r="L288" s="309"/>
      <c r="M288" s="308"/>
      <c r="N288" s="303"/>
      <c r="O288" s="305"/>
      <c r="P288" s="305"/>
      <c r="Q288" s="299"/>
      <c r="R288" s="299"/>
      <c r="S288" s="299"/>
    </row>
    <row r="289" spans="1:19" ht="13.5" customHeight="1" x14ac:dyDescent="0.2">
      <c r="A289" s="302" t="str">
        <f>IF(B289="","",ROW()-ROW($A$3)+'Diário 2º PA'!$P$1)</f>
        <v/>
      </c>
      <c r="B289" s="303"/>
      <c r="C289" s="304"/>
      <c r="D289" s="305"/>
      <c r="E289" s="306"/>
      <c r="F289" s="307"/>
      <c r="G289" s="305"/>
      <c r="H289" s="305"/>
      <c r="I289" s="306"/>
      <c r="J289" s="308" t="str">
        <f t="shared" si="1"/>
        <v/>
      </c>
      <c r="K289" s="308"/>
      <c r="L289" s="309"/>
      <c r="M289" s="308"/>
      <c r="N289" s="303"/>
      <c r="O289" s="305"/>
      <c r="P289" s="305"/>
      <c r="Q289" s="299"/>
      <c r="R289" s="299"/>
      <c r="S289" s="299"/>
    </row>
    <row r="290" spans="1:19" ht="13.5" customHeight="1" x14ac:dyDescent="0.2">
      <c r="A290" s="302" t="str">
        <f>IF(B290="","",ROW()-ROW($A$3)+'Diário 2º PA'!$P$1)</f>
        <v/>
      </c>
      <c r="B290" s="303"/>
      <c r="C290" s="304"/>
      <c r="D290" s="305"/>
      <c r="E290" s="306"/>
      <c r="F290" s="307"/>
      <c r="G290" s="305"/>
      <c r="H290" s="305"/>
      <c r="I290" s="306"/>
      <c r="J290" s="308" t="str">
        <f t="shared" si="1"/>
        <v/>
      </c>
      <c r="K290" s="308"/>
      <c r="L290" s="309"/>
      <c r="M290" s="308"/>
      <c r="N290" s="303"/>
      <c r="O290" s="305"/>
      <c r="P290" s="305"/>
      <c r="Q290" s="299"/>
      <c r="R290" s="299"/>
      <c r="S290" s="299"/>
    </row>
    <row r="291" spans="1:19" ht="13.5" customHeight="1" x14ac:dyDescent="0.2">
      <c r="A291" s="302" t="str">
        <f>IF(B291="","",ROW()-ROW($A$3)+'Diário 2º PA'!$P$1)</f>
        <v/>
      </c>
      <c r="B291" s="303"/>
      <c r="C291" s="304"/>
      <c r="D291" s="305"/>
      <c r="E291" s="306"/>
      <c r="F291" s="307"/>
      <c r="G291" s="305"/>
      <c r="H291" s="305"/>
      <c r="I291" s="306"/>
      <c r="J291" s="308" t="str">
        <f t="shared" si="1"/>
        <v/>
      </c>
      <c r="K291" s="308"/>
      <c r="L291" s="309"/>
      <c r="M291" s="308"/>
      <c r="N291" s="303"/>
      <c r="O291" s="305"/>
      <c r="P291" s="305"/>
      <c r="Q291" s="299"/>
      <c r="R291" s="299"/>
      <c r="S291" s="299"/>
    </row>
    <row r="292" spans="1:19" ht="13.5" customHeight="1" x14ac:dyDescent="0.2">
      <c r="A292" s="302" t="str">
        <f>IF(B292="","",ROW()-ROW($A$3)+'Diário 2º PA'!$P$1)</f>
        <v/>
      </c>
      <c r="B292" s="303"/>
      <c r="C292" s="304"/>
      <c r="D292" s="305"/>
      <c r="E292" s="306"/>
      <c r="F292" s="307"/>
      <c r="G292" s="305"/>
      <c r="H292" s="305"/>
      <c r="I292" s="306"/>
      <c r="J292" s="308" t="str">
        <f t="shared" si="1"/>
        <v/>
      </c>
      <c r="K292" s="308"/>
      <c r="L292" s="309"/>
      <c r="M292" s="308"/>
      <c r="N292" s="303"/>
      <c r="O292" s="305"/>
      <c r="P292" s="305"/>
      <c r="Q292" s="299"/>
      <c r="R292" s="299"/>
      <c r="S292" s="299"/>
    </row>
    <row r="293" spans="1:19" ht="13.5" customHeight="1" x14ac:dyDescent="0.2">
      <c r="A293" s="302" t="str">
        <f>IF(B293="","",ROW()-ROW($A$3)+'Diário 2º PA'!$P$1)</f>
        <v/>
      </c>
      <c r="B293" s="303"/>
      <c r="C293" s="304"/>
      <c r="D293" s="305"/>
      <c r="E293" s="306"/>
      <c r="F293" s="307"/>
      <c r="G293" s="305"/>
      <c r="H293" s="305"/>
      <c r="I293" s="306"/>
      <c r="J293" s="308" t="str">
        <f t="shared" si="1"/>
        <v/>
      </c>
      <c r="K293" s="308"/>
      <c r="L293" s="309"/>
      <c r="M293" s="308"/>
      <c r="N293" s="303"/>
      <c r="O293" s="305"/>
      <c r="P293" s="305"/>
      <c r="Q293" s="299"/>
      <c r="R293" s="299"/>
      <c r="S293" s="299"/>
    </row>
    <row r="294" spans="1:19" ht="13.5" customHeight="1" x14ac:dyDescent="0.2">
      <c r="A294" s="302" t="str">
        <f>IF(B294="","",ROW()-ROW($A$3)+'Diário 2º PA'!$P$1)</f>
        <v/>
      </c>
      <c r="B294" s="303"/>
      <c r="C294" s="304"/>
      <c r="D294" s="305"/>
      <c r="E294" s="306"/>
      <c r="F294" s="307"/>
      <c r="G294" s="305"/>
      <c r="H294" s="305"/>
      <c r="I294" s="306"/>
      <c r="J294" s="308" t="str">
        <f t="shared" si="1"/>
        <v/>
      </c>
      <c r="K294" s="308"/>
      <c r="L294" s="309"/>
      <c r="M294" s="308"/>
      <c r="N294" s="303"/>
      <c r="O294" s="305"/>
      <c r="P294" s="305"/>
      <c r="Q294" s="299"/>
      <c r="R294" s="299"/>
      <c r="S294" s="299"/>
    </row>
    <row r="295" spans="1:19" ht="13.5" customHeight="1" x14ac:dyDescent="0.2">
      <c r="A295" s="302" t="str">
        <f>IF(B295="","",ROW()-ROW($A$3)+'Diário 2º PA'!$P$1)</f>
        <v/>
      </c>
      <c r="B295" s="303"/>
      <c r="C295" s="304"/>
      <c r="D295" s="305"/>
      <c r="E295" s="306"/>
      <c r="F295" s="307"/>
      <c r="G295" s="305"/>
      <c r="H295" s="305"/>
      <c r="I295" s="306"/>
      <c r="J295" s="308" t="str">
        <f t="shared" si="1"/>
        <v/>
      </c>
      <c r="K295" s="308"/>
      <c r="L295" s="309"/>
      <c r="M295" s="308"/>
      <c r="N295" s="303"/>
      <c r="O295" s="305"/>
      <c r="P295" s="305"/>
      <c r="Q295" s="299"/>
      <c r="R295" s="299"/>
      <c r="S295" s="299"/>
    </row>
    <row r="296" spans="1:19" ht="13.5" customHeight="1" x14ac:dyDescent="0.2">
      <c r="A296" s="302" t="str">
        <f>IF(B296="","",ROW()-ROW($A$3)+'Diário 2º PA'!$P$1)</f>
        <v/>
      </c>
      <c r="B296" s="303"/>
      <c r="C296" s="304"/>
      <c r="D296" s="305"/>
      <c r="E296" s="306"/>
      <c r="F296" s="307"/>
      <c r="G296" s="305"/>
      <c r="H296" s="305"/>
      <c r="I296" s="306"/>
      <c r="J296" s="308" t="str">
        <f t="shared" si="1"/>
        <v/>
      </c>
      <c r="K296" s="308"/>
      <c r="L296" s="309"/>
      <c r="M296" s="308"/>
      <c r="N296" s="303"/>
      <c r="O296" s="305"/>
      <c r="P296" s="305"/>
      <c r="Q296" s="299"/>
      <c r="R296" s="299"/>
      <c r="S296" s="299"/>
    </row>
    <row r="297" spans="1:19" ht="13.5" customHeight="1" x14ac:dyDescent="0.2">
      <c r="A297" s="302" t="str">
        <f>IF(B297="","",ROW()-ROW($A$3)+'Diário 2º PA'!$P$1)</f>
        <v/>
      </c>
      <c r="B297" s="303"/>
      <c r="C297" s="304"/>
      <c r="D297" s="305"/>
      <c r="E297" s="306"/>
      <c r="F297" s="307"/>
      <c r="G297" s="305"/>
      <c r="H297" s="305"/>
      <c r="I297" s="306"/>
      <c r="J297" s="308" t="str">
        <f t="shared" si="1"/>
        <v/>
      </c>
      <c r="K297" s="308"/>
      <c r="L297" s="309"/>
      <c r="M297" s="308"/>
      <c r="N297" s="303"/>
      <c r="O297" s="305"/>
      <c r="P297" s="305"/>
      <c r="Q297" s="299"/>
      <c r="R297" s="299"/>
      <c r="S297" s="299"/>
    </row>
    <row r="298" spans="1:19" ht="13.5" customHeight="1" x14ac:dyDescent="0.2">
      <c r="A298" s="302" t="str">
        <f>IF(B298="","",ROW()-ROW($A$3)+'Diário 2º PA'!$P$1)</f>
        <v/>
      </c>
      <c r="B298" s="303"/>
      <c r="C298" s="304"/>
      <c r="D298" s="305"/>
      <c r="E298" s="306"/>
      <c r="F298" s="307"/>
      <c r="G298" s="305"/>
      <c r="H298" s="305"/>
      <c r="I298" s="306"/>
      <c r="J298" s="308" t="str">
        <f t="shared" si="1"/>
        <v/>
      </c>
      <c r="K298" s="308"/>
      <c r="L298" s="309"/>
      <c r="M298" s="308"/>
      <c r="N298" s="303"/>
      <c r="O298" s="305"/>
      <c r="P298" s="305"/>
      <c r="Q298" s="299"/>
      <c r="R298" s="299"/>
      <c r="S298" s="299"/>
    </row>
    <row r="299" spans="1:19" ht="13.5" customHeight="1" x14ac:dyDescent="0.2">
      <c r="A299" s="302" t="str">
        <f>IF(B299="","",ROW()-ROW($A$3)+'Diário 2º PA'!$P$1)</f>
        <v/>
      </c>
      <c r="B299" s="303"/>
      <c r="C299" s="304"/>
      <c r="D299" s="305"/>
      <c r="E299" s="306"/>
      <c r="F299" s="307"/>
      <c r="G299" s="306"/>
      <c r="H299" s="305"/>
      <c r="I299" s="306"/>
      <c r="J299" s="308" t="str">
        <f t="shared" si="1"/>
        <v/>
      </c>
      <c r="K299" s="308"/>
      <c r="L299" s="309"/>
      <c r="M299" s="308"/>
      <c r="N299" s="303"/>
      <c r="O299" s="305"/>
      <c r="P299" s="305"/>
      <c r="Q299" s="299"/>
      <c r="R299" s="299"/>
      <c r="S299" s="299"/>
    </row>
    <row r="300" spans="1:19" ht="13.5" customHeight="1" x14ac:dyDescent="0.2">
      <c r="A300" s="302" t="str">
        <f>IF(B300="","",ROW()-ROW($A$3)+'Diário 2º PA'!$P$1)</f>
        <v/>
      </c>
      <c r="B300" s="303"/>
      <c r="C300" s="304"/>
      <c r="D300" s="305"/>
      <c r="E300" s="306"/>
      <c r="F300" s="307"/>
      <c r="G300" s="306"/>
      <c r="H300" s="305"/>
      <c r="I300" s="306"/>
      <c r="J300" s="308" t="str">
        <f t="shared" si="1"/>
        <v/>
      </c>
      <c r="K300" s="308"/>
      <c r="L300" s="309"/>
      <c r="M300" s="308"/>
      <c r="N300" s="303"/>
      <c r="O300" s="305"/>
      <c r="P300" s="305"/>
      <c r="Q300" s="299"/>
      <c r="R300" s="299"/>
      <c r="S300" s="299"/>
    </row>
    <row r="301" spans="1:19" ht="13.5" customHeight="1" x14ac:dyDescent="0.2">
      <c r="A301" s="302" t="str">
        <f>IF(B301="","",ROW()-ROW($A$3)+'Diário 2º PA'!$P$1)</f>
        <v/>
      </c>
      <c r="B301" s="303"/>
      <c r="C301" s="304"/>
      <c r="D301" s="305"/>
      <c r="E301" s="306"/>
      <c r="F301" s="307"/>
      <c r="G301" s="305"/>
      <c r="H301" s="305"/>
      <c r="I301" s="306"/>
      <c r="J301" s="308" t="str">
        <f t="shared" si="1"/>
        <v/>
      </c>
      <c r="K301" s="308"/>
      <c r="L301" s="309"/>
      <c r="M301" s="308"/>
      <c r="N301" s="303"/>
      <c r="O301" s="305"/>
      <c r="P301" s="305"/>
      <c r="Q301" s="299"/>
      <c r="R301" s="299"/>
      <c r="S301" s="299"/>
    </row>
    <row r="302" spans="1:19" ht="13.5" customHeight="1" x14ac:dyDescent="0.2">
      <c r="A302" s="302" t="str">
        <f>IF(B302="","",ROW()-ROW($A$3)+'Diário 2º PA'!$P$1)</f>
        <v/>
      </c>
      <c r="B302" s="303"/>
      <c r="C302" s="304"/>
      <c r="D302" s="305"/>
      <c r="E302" s="306"/>
      <c r="F302" s="307"/>
      <c r="G302" s="319"/>
      <c r="H302" s="305"/>
      <c r="I302" s="306"/>
      <c r="J302" s="308" t="str">
        <f t="shared" si="1"/>
        <v/>
      </c>
      <c r="K302" s="308"/>
      <c r="L302" s="309"/>
      <c r="M302" s="308"/>
      <c r="N302" s="303"/>
      <c r="O302" s="305"/>
      <c r="P302" s="305"/>
      <c r="Q302" s="299"/>
      <c r="R302" s="299"/>
      <c r="S302" s="299"/>
    </row>
    <row r="303" spans="1:19" ht="13.5" customHeight="1" x14ac:dyDescent="0.2">
      <c r="A303" s="302" t="str">
        <f>IF(B303="","",ROW()-ROW($A$3)+'Diário 2º PA'!$P$1)</f>
        <v/>
      </c>
      <c r="B303" s="303"/>
      <c r="C303" s="304"/>
      <c r="D303" s="305"/>
      <c r="E303" s="306"/>
      <c r="F303" s="307"/>
      <c r="G303" s="305"/>
      <c r="H303" s="305"/>
      <c r="I303" s="306"/>
      <c r="J303" s="308" t="str">
        <f t="shared" si="1"/>
        <v/>
      </c>
      <c r="K303" s="308"/>
      <c r="L303" s="309"/>
      <c r="M303" s="308"/>
      <c r="N303" s="303"/>
      <c r="O303" s="305"/>
      <c r="P303" s="305"/>
      <c r="Q303" s="299"/>
      <c r="R303" s="299"/>
      <c r="S303" s="299"/>
    </row>
    <row r="304" spans="1:19" ht="13.5" customHeight="1" x14ac:dyDescent="0.2">
      <c r="A304" s="302" t="str">
        <f>IF(B304="","",ROW()-ROW($A$3)+'Diário 2º PA'!$P$1)</f>
        <v/>
      </c>
      <c r="B304" s="303"/>
      <c r="C304" s="304"/>
      <c r="D304" s="305"/>
      <c r="E304" s="306"/>
      <c r="F304" s="307"/>
      <c r="G304" s="305"/>
      <c r="H304" s="305"/>
      <c r="I304" s="306"/>
      <c r="J304" s="308" t="str">
        <f t="shared" si="1"/>
        <v/>
      </c>
      <c r="K304" s="308"/>
      <c r="L304" s="309"/>
      <c r="M304" s="308"/>
      <c r="N304" s="303"/>
      <c r="O304" s="305"/>
      <c r="P304" s="305"/>
      <c r="Q304" s="299"/>
      <c r="R304" s="299"/>
      <c r="S304" s="299"/>
    </row>
    <row r="305" spans="1:19" ht="13.5" customHeight="1" x14ac:dyDescent="0.2">
      <c r="A305" s="302" t="str">
        <f>IF(B305="","",ROW()-ROW($A$3)+'Diário 2º PA'!$P$1)</f>
        <v/>
      </c>
      <c r="B305" s="303"/>
      <c r="C305" s="304"/>
      <c r="D305" s="305"/>
      <c r="E305" s="306"/>
      <c r="F305" s="307"/>
      <c r="G305" s="305"/>
      <c r="H305" s="305"/>
      <c r="I305" s="306"/>
      <c r="J305" s="308" t="str">
        <f t="shared" si="1"/>
        <v/>
      </c>
      <c r="K305" s="308"/>
      <c r="L305" s="309"/>
      <c r="M305" s="308"/>
      <c r="N305" s="303"/>
      <c r="O305" s="305"/>
      <c r="P305" s="305"/>
      <c r="Q305" s="299"/>
      <c r="R305" s="299"/>
      <c r="S305" s="299"/>
    </row>
    <row r="306" spans="1:19" ht="13.5" customHeight="1" x14ac:dyDescent="0.2">
      <c r="A306" s="302" t="str">
        <f>IF(B306="","",ROW()-ROW($A$3)+'Diário 2º PA'!$P$1)</f>
        <v/>
      </c>
      <c r="B306" s="303"/>
      <c r="C306" s="304"/>
      <c r="D306" s="305"/>
      <c r="E306" s="306"/>
      <c r="F306" s="307"/>
      <c r="G306" s="305"/>
      <c r="H306" s="305"/>
      <c r="I306" s="306"/>
      <c r="J306" s="308" t="str">
        <f t="shared" si="1"/>
        <v/>
      </c>
      <c r="K306" s="308"/>
      <c r="L306" s="309"/>
      <c r="M306" s="308"/>
      <c r="N306" s="303"/>
      <c r="O306" s="305"/>
      <c r="P306" s="305"/>
      <c r="Q306" s="299"/>
      <c r="R306" s="299"/>
      <c r="S306" s="299"/>
    </row>
    <row r="307" spans="1:19" ht="13.5" customHeight="1" x14ac:dyDescent="0.2">
      <c r="A307" s="302" t="str">
        <f>IF(B307="","",ROW()-ROW($A$3)+'Diário 2º PA'!$P$1)</f>
        <v/>
      </c>
      <c r="B307" s="303"/>
      <c r="C307" s="304"/>
      <c r="D307" s="305"/>
      <c r="E307" s="306"/>
      <c r="F307" s="307"/>
      <c r="G307" s="305"/>
      <c r="H307" s="305"/>
      <c r="I307" s="306"/>
      <c r="J307" s="308" t="str">
        <f t="shared" si="1"/>
        <v/>
      </c>
      <c r="K307" s="308"/>
      <c r="L307" s="309"/>
      <c r="M307" s="308"/>
      <c r="N307" s="303"/>
      <c r="O307" s="305"/>
      <c r="P307" s="305"/>
      <c r="Q307" s="299"/>
      <c r="R307" s="299"/>
      <c r="S307" s="299"/>
    </row>
    <row r="308" spans="1:19" ht="13.5" customHeight="1" x14ac:dyDescent="0.2">
      <c r="A308" s="302" t="str">
        <f>IF(B308="","",ROW()-ROW($A$3)+'Diário 2º PA'!$P$1)</f>
        <v/>
      </c>
      <c r="B308" s="303"/>
      <c r="C308" s="304"/>
      <c r="D308" s="305"/>
      <c r="E308" s="306"/>
      <c r="F308" s="307"/>
      <c r="G308" s="305"/>
      <c r="H308" s="305"/>
      <c r="I308" s="306"/>
      <c r="J308" s="308" t="str">
        <f t="shared" si="1"/>
        <v/>
      </c>
      <c r="K308" s="308"/>
      <c r="L308" s="309"/>
      <c r="M308" s="308"/>
      <c r="N308" s="303"/>
      <c r="O308" s="305"/>
      <c r="P308" s="305"/>
      <c r="Q308" s="299"/>
      <c r="R308" s="299"/>
      <c r="S308" s="299"/>
    </row>
    <row r="309" spans="1:19" ht="13.5" customHeight="1" x14ac:dyDescent="0.2">
      <c r="A309" s="302" t="str">
        <f>IF(B309="","",ROW()-ROW($A$3)+'Diário 2º PA'!$P$1)</f>
        <v/>
      </c>
      <c r="B309" s="303"/>
      <c r="C309" s="304"/>
      <c r="D309" s="305"/>
      <c r="E309" s="306"/>
      <c r="F309" s="307"/>
      <c r="G309" s="305"/>
      <c r="H309" s="305"/>
      <c r="I309" s="306"/>
      <c r="J309" s="308" t="str">
        <f t="shared" si="1"/>
        <v/>
      </c>
      <c r="K309" s="308"/>
      <c r="L309" s="309"/>
      <c r="M309" s="308"/>
      <c r="N309" s="303"/>
      <c r="O309" s="305"/>
      <c r="P309" s="305"/>
      <c r="Q309" s="299"/>
      <c r="R309" s="299"/>
      <c r="S309" s="299"/>
    </row>
    <row r="310" spans="1:19" ht="13.5" customHeight="1" x14ac:dyDescent="0.2">
      <c r="A310" s="302" t="str">
        <f>IF(B310="","",ROW()-ROW($A$3)+'Diário 2º PA'!$P$1)</f>
        <v/>
      </c>
      <c r="B310" s="303"/>
      <c r="C310" s="304"/>
      <c r="D310" s="305"/>
      <c r="E310" s="306"/>
      <c r="F310" s="307"/>
      <c r="G310" s="305"/>
      <c r="H310" s="305"/>
      <c r="I310" s="306"/>
      <c r="J310" s="308" t="str">
        <f t="shared" si="1"/>
        <v/>
      </c>
      <c r="K310" s="308"/>
      <c r="L310" s="309"/>
      <c r="M310" s="308"/>
      <c r="N310" s="303"/>
      <c r="O310" s="305"/>
      <c r="P310" s="305"/>
      <c r="Q310" s="299"/>
      <c r="R310" s="299"/>
      <c r="S310" s="299"/>
    </row>
    <row r="311" spans="1:19" ht="13.5" customHeight="1" x14ac:dyDescent="0.2">
      <c r="A311" s="302" t="str">
        <f>IF(B311="","",ROW()-ROW($A$3)+'Diário 2º PA'!$P$1)</f>
        <v/>
      </c>
      <c r="B311" s="303"/>
      <c r="C311" s="304"/>
      <c r="D311" s="305"/>
      <c r="E311" s="306"/>
      <c r="F311" s="307"/>
      <c r="G311" s="305"/>
      <c r="H311" s="305"/>
      <c r="I311" s="306"/>
      <c r="J311" s="308" t="str">
        <f t="shared" si="1"/>
        <v/>
      </c>
      <c r="K311" s="308"/>
      <c r="L311" s="309"/>
      <c r="M311" s="308"/>
      <c r="N311" s="303"/>
      <c r="O311" s="305"/>
      <c r="P311" s="305"/>
      <c r="Q311" s="299"/>
      <c r="R311" s="299"/>
      <c r="S311" s="299"/>
    </row>
    <row r="312" spans="1:19" ht="13.5" customHeight="1" x14ac:dyDescent="0.2">
      <c r="A312" s="302" t="str">
        <f>IF(B312="","",ROW()-ROW($A$3)+'Diário 2º PA'!$P$1)</f>
        <v/>
      </c>
      <c r="B312" s="303"/>
      <c r="C312" s="304"/>
      <c r="D312" s="305"/>
      <c r="E312" s="306"/>
      <c r="F312" s="307"/>
      <c r="G312" s="305"/>
      <c r="H312" s="305"/>
      <c r="I312" s="306"/>
      <c r="J312" s="308" t="str">
        <f t="shared" si="1"/>
        <v/>
      </c>
      <c r="K312" s="308"/>
      <c r="L312" s="309"/>
      <c r="M312" s="308"/>
      <c r="N312" s="303"/>
      <c r="O312" s="305"/>
      <c r="P312" s="305"/>
      <c r="Q312" s="299"/>
      <c r="R312" s="299"/>
      <c r="S312" s="299"/>
    </row>
    <row r="313" spans="1:19" ht="13.5" customHeight="1" x14ac:dyDescent="0.2">
      <c r="A313" s="302" t="str">
        <f>IF(B313="","",ROW()-ROW($A$3)+'Diário 2º PA'!$P$1)</f>
        <v/>
      </c>
      <c r="B313" s="303"/>
      <c r="C313" s="304"/>
      <c r="D313" s="305"/>
      <c r="E313" s="306"/>
      <c r="F313" s="307"/>
      <c r="G313" s="305"/>
      <c r="H313" s="305"/>
      <c r="I313" s="306"/>
      <c r="J313" s="308" t="str">
        <f t="shared" si="1"/>
        <v/>
      </c>
      <c r="K313" s="308"/>
      <c r="L313" s="309"/>
      <c r="M313" s="308"/>
      <c r="N313" s="303"/>
      <c r="O313" s="305"/>
      <c r="P313" s="305"/>
      <c r="Q313" s="299"/>
      <c r="R313" s="299"/>
      <c r="S313" s="299"/>
    </row>
    <row r="314" spans="1:19" ht="13.5" customHeight="1" x14ac:dyDescent="0.2">
      <c r="A314" s="302" t="str">
        <f>IF(B314="","",ROW()-ROW($A$3)+'Diário 2º PA'!$P$1)</f>
        <v/>
      </c>
      <c r="B314" s="303"/>
      <c r="C314" s="304"/>
      <c r="D314" s="305"/>
      <c r="E314" s="306"/>
      <c r="F314" s="307"/>
      <c r="G314" s="305"/>
      <c r="H314" s="305"/>
      <c r="I314" s="306"/>
      <c r="J314" s="308" t="str">
        <f t="shared" si="1"/>
        <v/>
      </c>
      <c r="K314" s="308"/>
      <c r="L314" s="309"/>
      <c r="M314" s="308"/>
      <c r="N314" s="303"/>
      <c r="O314" s="305"/>
      <c r="P314" s="305"/>
      <c r="Q314" s="299"/>
      <c r="R314" s="299"/>
      <c r="S314" s="299"/>
    </row>
    <row r="315" spans="1:19" ht="13.5" customHeight="1" x14ac:dyDescent="0.2">
      <c r="A315" s="302" t="str">
        <f>IF(B315="","",ROW()-ROW($A$3)+'Diário 2º PA'!$P$1)</f>
        <v/>
      </c>
      <c r="B315" s="303"/>
      <c r="C315" s="304"/>
      <c r="D315" s="305"/>
      <c r="E315" s="306"/>
      <c r="F315" s="307"/>
      <c r="G315" s="305"/>
      <c r="H315" s="305"/>
      <c r="I315" s="306"/>
      <c r="J315" s="308" t="str">
        <f t="shared" si="1"/>
        <v/>
      </c>
      <c r="K315" s="308"/>
      <c r="L315" s="309"/>
      <c r="M315" s="308"/>
      <c r="N315" s="303"/>
      <c r="O315" s="305"/>
      <c r="P315" s="305"/>
      <c r="Q315" s="299"/>
      <c r="R315" s="299"/>
      <c r="S315" s="299"/>
    </row>
    <row r="316" spans="1:19" ht="13.5" customHeight="1" x14ac:dyDescent="0.2">
      <c r="A316" s="302" t="str">
        <f>IF(B316="","",ROW()-ROW($A$3)+'Diário 2º PA'!$P$1)</f>
        <v/>
      </c>
      <c r="B316" s="303"/>
      <c r="C316" s="304"/>
      <c r="D316" s="305"/>
      <c r="E316" s="306"/>
      <c r="F316" s="307"/>
      <c r="G316" s="305"/>
      <c r="H316" s="305"/>
      <c r="I316" s="306"/>
      <c r="J316" s="308" t="str">
        <f t="shared" si="1"/>
        <v/>
      </c>
      <c r="K316" s="308"/>
      <c r="L316" s="309"/>
      <c r="M316" s="308"/>
      <c r="N316" s="303"/>
      <c r="O316" s="305"/>
      <c r="P316" s="305"/>
      <c r="Q316" s="299"/>
      <c r="R316" s="299"/>
      <c r="S316" s="299"/>
    </row>
    <row r="317" spans="1:19" ht="13.5" customHeight="1" x14ac:dyDescent="0.2">
      <c r="A317" s="302" t="str">
        <f>IF(B317="","",ROW()-ROW($A$3)+'Diário 2º PA'!$P$1)</f>
        <v/>
      </c>
      <c r="B317" s="303"/>
      <c r="C317" s="304"/>
      <c r="D317" s="305"/>
      <c r="E317" s="306"/>
      <c r="F317" s="307"/>
      <c r="G317" s="305"/>
      <c r="H317" s="305"/>
      <c r="I317" s="306"/>
      <c r="J317" s="308" t="str">
        <f t="shared" si="1"/>
        <v/>
      </c>
      <c r="K317" s="308"/>
      <c r="L317" s="309"/>
      <c r="M317" s="308"/>
      <c r="N317" s="303"/>
      <c r="O317" s="305"/>
      <c r="P317" s="305"/>
      <c r="Q317" s="299"/>
      <c r="R317" s="299"/>
      <c r="S317" s="299"/>
    </row>
    <row r="318" spans="1:19" ht="13.5" customHeight="1" x14ac:dyDescent="0.2">
      <c r="A318" s="302" t="str">
        <f>IF(B318="","",ROW()-ROW($A$3)+'Diário 2º PA'!$P$1)</f>
        <v/>
      </c>
      <c r="B318" s="303"/>
      <c r="C318" s="304"/>
      <c r="D318" s="305"/>
      <c r="E318" s="306"/>
      <c r="F318" s="307"/>
      <c r="G318" s="305"/>
      <c r="H318" s="305"/>
      <c r="I318" s="306"/>
      <c r="J318" s="308" t="str">
        <f t="shared" si="1"/>
        <v/>
      </c>
      <c r="K318" s="308"/>
      <c r="L318" s="309"/>
      <c r="M318" s="308"/>
      <c r="N318" s="303"/>
      <c r="O318" s="305"/>
      <c r="P318" s="305"/>
      <c r="Q318" s="299"/>
      <c r="R318" s="299"/>
      <c r="S318" s="299"/>
    </row>
    <row r="319" spans="1:19" ht="13.5" customHeight="1" x14ac:dyDescent="0.2">
      <c r="A319" s="302" t="str">
        <f>IF(B319="","",ROW()-ROW($A$3)+'Diário 2º PA'!$P$1)</f>
        <v/>
      </c>
      <c r="B319" s="303"/>
      <c r="C319" s="304"/>
      <c r="D319" s="305"/>
      <c r="E319" s="306"/>
      <c r="F319" s="307"/>
      <c r="G319" s="305"/>
      <c r="H319" s="305"/>
      <c r="I319" s="306"/>
      <c r="J319" s="308" t="str">
        <f t="shared" si="1"/>
        <v/>
      </c>
      <c r="K319" s="308"/>
      <c r="L319" s="309"/>
      <c r="M319" s="308"/>
      <c r="N319" s="303"/>
      <c r="O319" s="305"/>
      <c r="P319" s="305"/>
      <c r="Q319" s="299"/>
      <c r="R319" s="299"/>
      <c r="S319" s="299"/>
    </row>
    <row r="320" spans="1:19" ht="13.5" customHeight="1" x14ac:dyDescent="0.2">
      <c r="A320" s="302" t="str">
        <f>IF(B320="","",ROW()-ROW($A$3)+'Diário 2º PA'!$P$1)</f>
        <v/>
      </c>
      <c r="B320" s="303"/>
      <c r="C320" s="304"/>
      <c r="D320" s="305"/>
      <c r="E320" s="306"/>
      <c r="F320" s="307"/>
      <c r="G320" s="306"/>
      <c r="H320" s="305"/>
      <c r="I320" s="306"/>
      <c r="J320" s="308" t="str">
        <f t="shared" si="1"/>
        <v/>
      </c>
      <c r="K320" s="308"/>
      <c r="L320" s="309"/>
      <c r="M320" s="308"/>
      <c r="N320" s="303"/>
      <c r="O320" s="305"/>
      <c r="P320" s="305"/>
      <c r="Q320" s="299"/>
      <c r="R320" s="299"/>
      <c r="S320" s="299"/>
    </row>
    <row r="321" spans="1:19" ht="13.5" customHeight="1" x14ac:dyDescent="0.2">
      <c r="A321" s="302" t="str">
        <f>IF(B321="","",ROW()-ROW($A$3)+'Diário 2º PA'!$P$1)</f>
        <v/>
      </c>
      <c r="B321" s="303"/>
      <c r="C321" s="304"/>
      <c r="D321" s="305"/>
      <c r="E321" s="306"/>
      <c r="F321" s="307"/>
      <c r="G321" s="306"/>
      <c r="H321" s="305"/>
      <c r="I321" s="306"/>
      <c r="J321" s="308" t="str">
        <f t="shared" si="1"/>
        <v/>
      </c>
      <c r="K321" s="308"/>
      <c r="L321" s="309"/>
      <c r="M321" s="308"/>
      <c r="N321" s="303"/>
      <c r="O321" s="305"/>
      <c r="P321" s="305"/>
      <c r="Q321" s="299"/>
      <c r="R321" s="299"/>
      <c r="S321" s="299"/>
    </row>
    <row r="322" spans="1:19" ht="13.5" customHeight="1" x14ac:dyDescent="0.2">
      <c r="A322" s="302" t="str">
        <f>IF(B322="","",ROW()-ROW($A$3)+'Diário 2º PA'!$P$1)</f>
        <v/>
      </c>
      <c r="B322" s="303"/>
      <c r="C322" s="304"/>
      <c r="D322" s="305"/>
      <c r="E322" s="306"/>
      <c r="F322" s="307"/>
      <c r="G322" s="305"/>
      <c r="H322" s="305"/>
      <c r="I322" s="306"/>
      <c r="J322" s="308" t="str">
        <f t="shared" si="1"/>
        <v/>
      </c>
      <c r="K322" s="308"/>
      <c r="L322" s="309"/>
      <c r="M322" s="308"/>
      <c r="N322" s="303"/>
      <c r="O322" s="305"/>
      <c r="P322" s="305"/>
      <c r="Q322" s="299"/>
      <c r="R322" s="299"/>
      <c r="S322" s="299"/>
    </row>
    <row r="323" spans="1:19" ht="13.5" customHeight="1" x14ac:dyDescent="0.2">
      <c r="A323" s="302" t="str">
        <f>IF(B323="","",ROW()-ROW($A$3)+'Diário 2º PA'!$P$1)</f>
        <v/>
      </c>
      <c r="B323" s="303"/>
      <c r="C323" s="304"/>
      <c r="D323" s="305"/>
      <c r="E323" s="306"/>
      <c r="F323" s="307"/>
      <c r="G323" s="306"/>
      <c r="H323" s="305"/>
      <c r="I323" s="306"/>
      <c r="J323" s="308" t="str">
        <f t="shared" si="1"/>
        <v/>
      </c>
      <c r="K323" s="308"/>
      <c r="L323" s="309"/>
      <c r="M323" s="308"/>
      <c r="N323" s="303"/>
      <c r="O323" s="305"/>
      <c r="P323" s="305"/>
      <c r="Q323" s="299"/>
      <c r="R323" s="299"/>
      <c r="S323" s="299"/>
    </row>
    <row r="324" spans="1:19" ht="13.5" customHeight="1" x14ac:dyDescent="0.2">
      <c r="A324" s="302" t="str">
        <f>IF(B324="","",ROW()-ROW($A$3)+'Diário 2º PA'!$P$1)</f>
        <v/>
      </c>
      <c r="B324" s="303"/>
      <c r="C324" s="304"/>
      <c r="D324" s="305"/>
      <c r="E324" s="306"/>
      <c r="F324" s="307"/>
      <c r="G324" s="306"/>
      <c r="H324" s="305"/>
      <c r="I324" s="306"/>
      <c r="J324" s="308" t="str">
        <f t="shared" si="1"/>
        <v/>
      </c>
      <c r="K324" s="308"/>
      <c r="L324" s="309"/>
      <c r="M324" s="308"/>
      <c r="N324" s="303"/>
      <c r="O324" s="305"/>
      <c r="P324" s="305"/>
      <c r="Q324" s="299"/>
      <c r="R324" s="299"/>
      <c r="S324" s="299"/>
    </row>
    <row r="325" spans="1:19" ht="13.5" customHeight="1" x14ac:dyDescent="0.2">
      <c r="A325" s="302" t="str">
        <f>IF(B325="","",ROW()-ROW($A$3)+'Diário 2º PA'!$P$1)</f>
        <v/>
      </c>
      <c r="B325" s="303"/>
      <c r="C325" s="304"/>
      <c r="D325" s="305"/>
      <c r="E325" s="306"/>
      <c r="F325" s="307"/>
      <c r="G325" s="305"/>
      <c r="H325" s="305"/>
      <c r="I325" s="306"/>
      <c r="J325" s="308" t="str">
        <f t="shared" si="1"/>
        <v/>
      </c>
      <c r="K325" s="308"/>
      <c r="L325" s="309"/>
      <c r="M325" s="308"/>
      <c r="N325" s="303"/>
      <c r="O325" s="305"/>
      <c r="P325" s="305"/>
      <c r="Q325" s="299"/>
      <c r="R325" s="299"/>
      <c r="S325" s="299"/>
    </row>
    <row r="326" spans="1:19" ht="13.5" customHeight="1" x14ac:dyDescent="0.2">
      <c r="A326" s="302" t="str">
        <f>IF(B326="","",ROW()-ROW($A$3)+'Diário 2º PA'!$P$1)</f>
        <v/>
      </c>
      <c r="B326" s="303"/>
      <c r="C326" s="304"/>
      <c r="D326" s="305"/>
      <c r="E326" s="306"/>
      <c r="F326" s="307"/>
      <c r="G326" s="305"/>
      <c r="H326" s="305"/>
      <c r="I326" s="306"/>
      <c r="J326" s="308" t="str">
        <f t="shared" si="1"/>
        <v/>
      </c>
      <c r="K326" s="308"/>
      <c r="L326" s="309"/>
      <c r="M326" s="308"/>
      <c r="N326" s="303"/>
      <c r="O326" s="305"/>
      <c r="P326" s="305"/>
      <c r="Q326" s="299"/>
      <c r="R326" s="299"/>
      <c r="S326" s="299"/>
    </row>
    <row r="327" spans="1:19" ht="13.5" customHeight="1" x14ac:dyDescent="0.2">
      <c r="A327" s="302" t="str">
        <f>IF(B327="","",ROW()-ROW($A$3)+'Diário 2º PA'!$P$1)</f>
        <v/>
      </c>
      <c r="B327" s="303"/>
      <c r="C327" s="304"/>
      <c r="D327" s="305"/>
      <c r="E327" s="306"/>
      <c r="F327" s="307"/>
      <c r="G327" s="305"/>
      <c r="H327" s="305"/>
      <c r="I327" s="306"/>
      <c r="J327" s="308" t="str">
        <f t="shared" si="1"/>
        <v/>
      </c>
      <c r="K327" s="308"/>
      <c r="L327" s="309"/>
      <c r="M327" s="308"/>
      <c r="N327" s="303"/>
      <c r="O327" s="305"/>
      <c r="P327" s="305"/>
      <c r="Q327" s="299"/>
      <c r="R327" s="299"/>
      <c r="S327" s="299"/>
    </row>
    <row r="328" spans="1:19" ht="13.5" customHeight="1" x14ac:dyDescent="0.2">
      <c r="A328" s="302" t="str">
        <f>IF(B328="","",ROW()-ROW($A$3)+'Diário 2º PA'!$P$1)</f>
        <v/>
      </c>
      <c r="B328" s="303"/>
      <c r="C328" s="304"/>
      <c r="D328" s="305"/>
      <c r="E328" s="306"/>
      <c r="F328" s="307"/>
      <c r="G328" s="305"/>
      <c r="H328" s="305"/>
      <c r="I328" s="306"/>
      <c r="J328" s="308" t="str">
        <f t="shared" si="1"/>
        <v/>
      </c>
      <c r="K328" s="308"/>
      <c r="L328" s="309"/>
      <c r="M328" s="308"/>
      <c r="N328" s="303"/>
      <c r="O328" s="305"/>
      <c r="P328" s="305"/>
      <c r="Q328" s="299"/>
      <c r="R328" s="299"/>
      <c r="S328" s="299"/>
    </row>
    <row r="329" spans="1:19" ht="13.5" customHeight="1" x14ac:dyDescent="0.2">
      <c r="A329" s="302" t="str">
        <f>IF(B329="","",ROW()-ROW($A$3)+'Diário 2º PA'!$P$1)</f>
        <v/>
      </c>
      <c r="B329" s="303"/>
      <c r="C329" s="304"/>
      <c r="D329" s="305"/>
      <c r="E329" s="306"/>
      <c r="F329" s="307"/>
      <c r="G329" s="305"/>
      <c r="H329" s="305"/>
      <c r="I329" s="306"/>
      <c r="J329" s="308" t="str">
        <f t="shared" si="1"/>
        <v/>
      </c>
      <c r="K329" s="308"/>
      <c r="L329" s="309"/>
      <c r="M329" s="308"/>
      <c r="N329" s="303"/>
      <c r="O329" s="305"/>
      <c r="P329" s="305"/>
      <c r="Q329" s="299"/>
      <c r="R329" s="299"/>
      <c r="S329" s="299"/>
    </row>
    <row r="330" spans="1:19" ht="13.5" customHeight="1" x14ac:dyDescent="0.2">
      <c r="A330" s="302" t="str">
        <f>IF(B330="","",ROW()-ROW($A$3)+'Diário 2º PA'!$P$1)</f>
        <v/>
      </c>
      <c r="B330" s="303"/>
      <c r="C330" s="304"/>
      <c r="D330" s="305"/>
      <c r="E330" s="306"/>
      <c r="F330" s="307"/>
      <c r="G330" s="305"/>
      <c r="H330" s="305"/>
      <c r="I330" s="306"/>
      <c r="J330" s="308" t="str">
        <f t="shared" si="1"/>
        <v/>
      </c>
      <c r="K330" s="308"/>
      <c r="L330" s="309"/>
      <c r="M330" s="308"/>
      <c r="N330" s="303"/>
      <c r="O330" s="305"/>
      <c r="P330" s="305"/>
      <c r="Q330" s="299"/>
      <c r="R330" s="299"/>
      <c r="S330" s="299"/>
    </row>
    <row r="331" spans="1:19" ht="13.5" customHeight="1" x14ac:dyDescent="0.2">
      <c r="A331" s="302" t="str">
        <f>IF(B331="","",ROW()-ROW($A$3)+'Diário 2º PA'!$P$1)</f>
        <v/>
      </c>
      <c r="B331" s="303"/>
      <c r="C331" s="304"/>
      <c r="D331" s="305"/>
      <c r="E331" s="306"/>
      <c r="F331" s="307"/>
      <c r="G331" s="305"/>
      <c r="H331" s="305"/>
      <c r="I331" s="306"/>
      <c r="J331" s="308" t="str">
        <f t="shared" si="1"/>
        <v/>
      </c>
      <c r="K331" s="308"/>
      <c r="L331" s="309"/>
      <c r="M331" s="308"/>
      <c r="N331" s="303"/>
      <c r="O331" s="305"/>
      <c r="P331" s="305"/>
      <c r="Q331" s="299"/>
      <c r="R331" s="299"/>
      <c r="S331" s="299"/>
    </row>
    <row r="332" spans="1:19" ht="13.5" customHeight="1" x14ac:dyDescent="0.2">
      <c r="A332" s="302" t="str">
        <f>IF(B332="","",ROW()-ROW($A$3)+'Diário 2º PA'!$P$1)</f>
        <v/>
      </c>
      <c r="B332" s="303"/>
      <c r="C332" s="304"/>
      <c r="D332" s="305"/>
      <c r="E332" s="306"/>
      <c r="F332" s="307"/>
      <c r="G332" s="305"/>
      <c r="H332" s="305"/>
      <c r="I332" s="306"/>
      <c r="J332" s="308" t="str">
        <f t="shared" si="1"/>
        <v/>
      </c>
      <c r="K332" s="308"/>
      <c r="L332" s="309"/>
      <c r="M332" s="308"/>
      <c r="N332" s="303"/>
      <c r="O332" s="305"/>
      <c r="P332" s="305"/>
      <c r="Q332" s="299"/>
      <c r="R332" s="299"/>
      <c r="S332" s="299"/>
    </row>
    <row r="333" spans="1:19" ht="13.5" customHeight="1" x14ac:dyDescent="0.2">
      <c r="A333" s="302" t="str">
        <f>IF(B333="","",ROW()-ROW($A$3)+'Diário 2º PA'!$P$1)</f>
        <v/>
      </c>
      <c r="B333" s="303"/>
      <c r="C333" s="304"/>
      <c r="D333" s="305"/>
      <c r="E333" s="306"/>
      <c r="F333" s="307"/>
      <c r="G333" s="305"/>
      <c r="H333" s="305"/>
      <c r="I333" s="306"/>
      <c r="J333" s="308" t="str">
        <f t="shared" si="1"/>
        <v/>
      </c>
      <c r="K333" s="308"/>
      <c r="L333" s="309"/>
      <c r="M333" s="308"/>
      <c r="N333" s="303"/>
      <c r="O333" s="305"/>
      <c r="P333" s="305"/>
      <c r="Q333" s="299"/>
      <c r="R333" s="299"/>
      <c r="S333" s="299"/>
    </row>
    <row r="334" spans="1:19" ht="13.5" customHeight="1" x14ac:dyDescent="0.2">
      <c r="A334" s="302" t="str">
        <f>IF(B334="","",ROW()-ROW($A$3)+'Diário 2º PA'!$P$1)</f>
        <v/>
      </c>
      <c r="B334" s="303"/>
      <c r="C334" s="304"/>
      <c r="D334" s="305"/>
      <c r="E334" s="306"/>
      <c r="F334" s="307"/>
      <c r="G334" s="305"/>
      <c r="H334" s="305"/>
      <c r="I334" s="306"/>
      <c r="J334" s="308" t="str">
        <f t="shared" si="1"/>
        <v/>
      </c>
      <c r="K334" s="308"/>
      <c r="L334" s="309"/>
      <c r="M334" s="308"/>
      <c r="N334" s="303"/>
      <c r="O334" s="305"/>
      <c r="P334" s="305"/>
      <c r="Q334" s="299"/>
      <c r="R334" s="299"/>
      <c r="S334" s="299"/>
    </row>
    <row r="335" spans="1:19" ht="13.5" customHeight="1" x14ac:dyDescent="0.2">
      <c r="A335" s="302" t="str">
        <f>IF(B335="","",ROW()-ROW($A$3)+'Diário 2º PA'!$P$1)</f>
        <v/>
      </c>
      <c r="B335" s="303"/>
      <c r="C335" s="304"/>
      <c r="D335" s="305"/>
      <c r="E335" s="306"/>
      <c r="F335" s="307"/>
      <c r="G335" s="305"/>
      <c r="H335" s="305"/>
      <c r="I335" s="306"/>
      <c r="J335" s="308" t="str">
        <f t="shared" si="1"/>
        <v/>
      </c>
      <c r="K335" s="308"/>
      <c r="L335" s="309"/>
      <c r="M335" s="308"/>
      <c r="N335" s="303"/>
      <c r="O335" s="305"/>
      <c r="P335" s="305"/>
      <c r="Q335" s="299"/>
      <c r="R335" s="299"/>
      <c r="S335" s="299"/>
    </row>
    <row r="336" spans="1:19" ht="13.5" customHeight="1" x14ac:dyDescent="0.2">
      <c r="A336" s="302" t="str">
        <f>IF(B336="","",ROW()-ROW($A$3)+'Diário 2º PA'!$P$1)</f>
        <v/>
      </c>
      <c r="B336" s="303"/>
      <c r="C336" s="304"/>
      <c r="D336" s="305"/>
      <c r="E336" s="306"/>
      <c r="F336" s="307"/>
      <c r="G336" s="305"/>
      <c r="H336" s="305"/>
      <c r="I336" s="306"/>
      <c r="J336" s="308" t="str">
        <f t="shared" si="1"/>
        <v/>
      </c>
      <c r="K336" s="308"/>
      <c r="L336" s="309"/>
      <c r="M336" s="308"/>
      <c r="N336" s="303"/>
      <c r="O336" s="305"/>
      <c r="P336" s="305"/>
      <c r="Q336" s="299"/>
      <c r="R336" s="299"/>
      <c r="S336" s="299"/>
    </row>
    <row r="337" spans="1:19" ht="13.5" customHeight="1" x14ac:dyDescent="0.2">
      <c r="A337" s="302" t="str">
        <f>IF(B337="","",ROW()-ROW($A$3)+'Diário 2º PA'!$P$1)</f>
        <v/>
      </c>
      <c r="B337" s="303"/>
      <c r="C337" s="304"/>
      <c r="D337" s="305"/>
      <c r="E337" s="306"/>
      <c r="F337" s="307"/>
      <c r="G337" s="305"/>
      <c r="H337" s="305"/>
      <c r="I337" s="306"/>
      <c r="J337" s="308" t="str">
        <f t="shared" si="1"/>
        <v/>
      </c>
      <c r="K337" s="308"/>
      <c r="L337" s="309"/>
      <c r="M337" s="308"/>
      <c r="N337" s="303"/>
      <c r="O337" s="305"/>
      <c r="P337" s="305"/>
      <c r="Q337" s="299"/>
      <c r="R337" s="299"/>
      <c r="S337" s="299"/>
    </row>
    <row r="338" spans="1:19" ht="13.5" customHeight="1" x14ac:dyDescent="0.2">
      <c r="A338" s="302" t="str">
        <f>IF(B338="","",ROW()-ROW($A$3)+'Diário 2º PA'!$P$1)</f>
        <v/>
      </c>
      <c r="B338" s="303"/>
      <c r="C338" s="304"/>
      <c r="D338" s="305"/>
      <c r="E338" s="306"/>
      <c r="F338" s="307"/>
      <c r="G338" s="305"/>
      <c r="H338" s="305"/>
      <c r="I338" s="306"/>
      <c r="J338" s="308" t="str">
        <f t="shared" si="1"/>
        <v/>
      </c>
      <c r="K338" s="308"/>
      <c r="L338" s="309"/>
      <c r="M338" s="308"/>
      <c r="N338" s="303"/>
      <c r="O338" s="305"/>
      <c r="P338" s="305"/>
      <c r="Q338" s="299"/>
      <c r="R338" s="299"/>
      <c r="S338" s="299"/>
    </row>
    <row r="339" spans="1:19" ht="13.5" customHeight="1" x14ac:dyDescent="0.2">
      <c r="A339" s="302" t="str">
        <f>IF(B339="","",ROW()-ROW($A$3)+'Diário 2º PA'!$P$1)</f>
        <v/>
      </c>
      <c r="B339" s="303"/>
      <c r="C339" s="304"/>
      <c r="D339" s="305"/>
      <c r="E339" s="306"/>
      <c r="F339" s="307"/>
      <c r="G339" s="305"/>
      <c r="H339" s="305"/>
      <c r="I339" s="306"/>
      <c r="J339" s="308" t="str">
        <f t="shared" si="1"/>
        <v/>
      </c>
      <c r="K339" s="308"/>
      <c r="L339" s="309"/>
      <c r="M339" s="308"/>
      <c r="N339" s="303"/>
      <c r="O339" s="305"/>
      <c r="P339" s="305"/>
      <c r="Q339" s="299"/>
      <c r="R339" s="299"/>
      <c r="S339" s="299"/>
    </row>
    <row r="340" spans="1:19" ht="13.5" customHeight="1" x14ac:dyDescent="0.2">
      <c r="A340" s="302" t="str">
        <f>IF(B340="","",ROW()-ROW($A$3)+'Diário 2º PA'!$P$1)</f>
        <v/>
      </c>
      <c r="B340" s="303"/>
      <c r="C340" s="304"/>
      <c r="D340" s="305"/>
      <c r="E340" s="306"/>
      <c r="F340" s="307"/>
      <c r="G340" s="305"/>
      <c r="H340" s="305"/>
      <c r="I340" s="306"/>
      <c r="J340" s="308" t="str">
        <f t="shared" si="1"/>
        <v/>
      </c>
      <c r="K340" s="308"/>
      <c r="L340" s="309"/>
      <c r="M340" s="308"/>
      <c r="N340" s="303"/>
      <c r="O340" s="305"/>
      <c r="P340" s="305"/>
      <c r="Q340" s="299"/>
      <c r="R340" s="299"/>
      <c r="S340" s="299"/>
    </row>
    <row r="341" spans="1:19" ht="13.5" customHeight="1" x14ac:dyDescent="0.2">
      <c r="A341" s="302" t="str">
        <f>IF(B341="","",ROW()-ROW($A$3)+'Diário 2º PA'!$P$1)</f>
        <v/>
      </c>
      <c r="B341" s="303"/>
      <c r="C341" s="304"/>
      <c r="D341" s="305"/>
      <c r="E341" s="306"/>
      <c r="F341" s="307"/>
      <c r="G341" s="305"/>
      <c r="H341" s="305"/>
      <c r="I341" s="306"/>
      <c r="J341" s="308" t="str">
        <f t="shared" si="1"/>
        <v/>
      </c>
      <c r="K341" s="308"/>
      <c r="L341" s="309"/>
      <c r="M341" s="308"/>
      <c r="N341" s="303"/>
      <c r="O341" s="305"/>
      <c r="P341" s="305"/>
      <c r="Q341" s="299"/>
      <c r="R341" s="299"/>
      <c r="S341" s="299"/>
    </row>
    <row r="342" spans="1:19" ht="13.5" customHeight="1" x14ac:dyDescent="0.2">
      <c r="A342" s="302" t="str">
        <f>IF(B342="","",ROW()-ROW($A$3)+'Diário 2º PA'!$P$1)</f>
        <v/>
      </c>
      <c r="B342" s="303"/>
      <c r="C342" s="304"/>
      <c r="D342" s="305"/>
      <c r="E342" s="306"/>
      <c r="F342" s="307"/>
      <c r="G342" s="306"/>
      <c r="H342" s="305"/>
      <c r="I342" s="306"/>
      <c r="J342" s="308" t="str">
        <f t="shared" si="1"/>
        <v/>
      </c>
      <c r="K342" s="308"/>
      <c r="L342" s="309"/>
      <c r="M342" s="308"/>
      <c r="N342" s="303"/>
      <c r="O342" s="305"/>
      <c r="P342" s="305"/>
      <c r="Q342" s="299"/>
      <c r="R342" s="299"/>
      <c r="S342" s="299"/>
    </row>
    <row r="343" spans="1:19" ht="13.5" customHeight="1" x14ac:dyDescent="0.2">
      <c r="A343" s="302" t="str">
        <f>IF(B343="","",ROW()-ROW($A$3)+'Diário 2º PA'!$P$1)</f>
        <v/>
      </c>
      <c r="B343" s="303"/>
      <c r="C343" s="304"/>
      <c r="D343" s="305"/>
      <c r="E343" s="306"/>
      <c r="F343" s="307"/>
      <c r="G343" s="305"/>
      <c r="H343" s="305"/>
      <c r="I343" s="306"/>
      <c r="J343" s="308" t="str">
        <f t="shared" si="1"/>
        <v/>
      </c>
      <c r="K343" s="308"/>
      <c r="L343" s="309"/>
      <c r="M343" s="308"/>
      <c r="N343" s="303"/>
      <c r="O343" s="305"/>
      <c r="P343" s="305"/>
      <c r="Q343" s="299"/>
      <c r="R343" s="299"/>
      <c r="S343" s="299"/>
    </row>
    <row r="344" spans="1:19" ht="13.5" customHeight="1" x14ac:dyDescent="0.2">
      <c r="A344" s="302" t="str">
        <f>IF(B344="","",ROW()-ROW($A$3)+'Diário 2º PA'!$P$1)</f>
        <v/>
      </c>
      <c r="B344" s="303"/>
      <c r="C344" s="304"/>
      <c r="D344" s="305"/>
      <c r="E344" s="306"/>
      <c r="F344" s="307"/>
      <c r="G344" s="306"/>
      <c r="H344" s="305"/>
      <c r="I344" s="306"/>
      <c r="J344" s="308" t="str">
        <f t="shared" si="1"/>
        <v/>
      </c>
      <c r="K344" s="308"/>
      <c r="L344" s="309"/>
      <c r="M344" s="308"/>
      <c r="N344" s="303"/>
      <c r="O344" s="305"/>
      <c r="P344" s="305"/>
      <c r="Q344" s="299"/>
      <c r="R344" s="299"/>
      <c r="S344" s="299"/>
    </row>
    <row r="345" spans="1:19" ht="13.5" customHeight="1" x14ac:dyDescent="0.2">
      <c r="A345" s="302" t="str">
        <f>IF(B345="","",ROW()-ROW($A$3)+'Diário 2º PA'!$P$1)</f>
        <v/>
      </c>
      <c r="B345" s="303"/>
      <c r="C345" s="304"/>
      <c r="D345" s="305"/>
      <c r="E345" s="306"/>
      <c r="F345" s="307"/>
      <c r="G345" s="305"/>
      <c r="H345" s="305"/>
      <c r="I345" s="306"/>
      <c r="J345" s="308" t="str">
        <f t="shared" si="1"/>
        <v/>
      </c>
      <c r="K345" s="308"/>
      <c r="L345" s="309"/>
      <c r="M345" s="308"/>
      <c r="N345" s="303"/>
      <c r="O345" s="305"/>
      <c r="P345" s="305"/>
      <c r="Q345" s="299"/>
      <c r="R345" s="299"/>
      <c r="S345" s="299"/>
    </row>
    <row r="346" spans="1:19" ht="13.5" customHeight="1" x14ac:dyDescent="0.2">
      <c r="A346" s="302" t="str">
        <f>IF(B346="","",ROW()-ROW($A$3)+'Diário 2º PA'!$P$1)</f>
        <v/>
      </c>
      <c r="B346" s="303"/>
      <c r="C346" s="304"/>
      <c r="D346" s="305"/>
      <c r="E346" s="306"/>
      <c r="F346" s="307"/>
      <c r="G346" s="305"/>
      <c r="H346" s="305"/>
      <c r="I346" s="306"/>
      <c r="J346" s="308" t="str">
        <f t="shared" si="1"/>
        <v/>
      </c>
      <c r="K346" s="308"/>
      <c r="L346" s="309"/>
      <c r="M346" s="308"/>
      <c r="N346" s="303"/>
      <c r="O346" s="305"/>
      <c r="P346" s="305"/>
      <c r="Q346" s="299"/>
      <c r="R346" s="299"/>
      <c r="S346" s="299"/>
    </row>
    <row r="347" spans="1:19" ht="13.5" customHeight="1" x14ac:dyDescent="0.2">
      <c r="A347" s="302" t="str">
        <f>IF(B347="","",ROW()-ROW($A$3)+'Diário 2º PA'!$P$1)</f>
        <v/>
      </c>
      <c r="B347" s="303"/>
      <c r="C347" s="304"/>
      <c r="D347" s="305"/>
      <c r="E347" s="306"/>
      <c r="F347" s="307"/>
      <c r="G347" s="306"/>
      <c r="H347" s="305"/>
      <c r="I347" s="306"/>
      <c r="J347" s="308" t="str">
        <f t="shared" si="1"/>
        <v/>
      </c>
      <c r="K347" s="308"/>
      <c r="L347" s="309"/>
      <c r="M347" s="308"/>
      <c r="N347" s="303"/>
      <c r="O347" s="305"/>
      <c r="P347" s="305"/>
      <c r="Q347" s="299"/>
      <c r="R347" s="299"/>
      <c r="S347" s="299"/>
    </row>
    <row r="348" spans="1:19" ht="13.5" customHeight="1" x14ac:dyDescent="0.2">
      <c r="A348" s="302" t="str">
        <f>IF(B348="","",ROW()-ROW($A$3)+'Diário 2º PA'!$P$1)</f>
        <v/>
      </c>
      <c r="B348" s="303"/>
      <c r="C348" s="304"/>
      <c r="D348" s="305"/>
      <c r="E348" s="306"/>
      <c r="F348" s="307"/>
      <c r="G348" s="306"/>
      <c r="H348" s="305"/>
      <c r="I348" s="306"/>
      <c r="J348" s="308" t="str">
        <f t="shared" si="1"/>
        <v/>
      </c>
      <c r="K348" s="308"/>
      <c r="L348" s="309"/>
      <c r="M348" s="308"/>
      <c r="N348" s="303"/>
      <c r="O348" s="305"/>
      <c r="P348" s="305"/>
      <c r="Q348" s="299"/>
      <c r="R348" s="299"/>
      <c r="S348" s="299"/>
    </row>
    <row r="349" spans="1:19" ht="13.5" customHeight="1" x14ac:dyDescent="0.2">
      <c r="A349" s="302" t="str">
        <f>IF(B349="","",ROW()-ROW($A$3)+'Diário 2º PA'!$P$1)</f>
        <v/>
      </c>
      <c r="B349" s="303"/>
      <c r="C349" s="304"/>
      <c r="D349" s="305"/>
      <c r="E349" s="306"/>
      <c r="F349" s="307"/>
      <c r="G349" s="305"/>
      <c r="H349" s="305"/>
      <c r="I349" s="306"/>
      <c r="J349" s="308" t="str">
        <f t="shared" si="1"/>
        <v/>
      </c>
      <c r="K349" s="308"/>
      <c r="L349" s="309"/>
      <c r="M349" s="308"/>
      <c r="N349" s="303"/>
      <c r="O349" s="305"/>
      <c r="P349" s="305"/>
      <c r="Q349" s="299"/>
      <c r="R349" s="299"/>
      <c r="S349" s="299"/>
    </row>
    <row r="350" spans="1:19" ht="13.5" customHeight="1" x14ac:dyDescent="0.2">
      <c r="A350" s="302" t="str">
        <f>IF(B350="","",ROW()-ROW($A$3)+'Diário 2º PA'!$P$1)</f>
        <v/>
      </c>
      <c r="B350" s="303"/>
      <c r="C350" s="304"/>
      <c r="D350" s="305"/>
      <c r="E350" s="306"/>
      <c r="F350" s="307"/>
      <c r="G350" s="305"/>
      <c r="H350" s="305"/>
      <c r="I350" s="306"/>
      <c r="J350" s="308" t="str">
        <f t="shared" si="1"/>
        <v/>
      </c>
      <c r="K350" s="308"/>
      <c r="L350" s="309"/>
      <c r="M350" s="308"/>
      <c r="N350" s="303"/>
      <c r="O350" s="305"/>
      <c r="P350" s="305"/>
      <c r="Q350" s="299"/>
      <c r="R350" s="299"/>
      <c r="S350" s="299"/>
    </row>
    <row r="351" spans="1:19" ht="13.5" customHeight="1" x14ac:dyDescent="0.2">
      <c r="A351" s="302" t="str">
        <f>IF(B351="","",ROW()-ROW($A$3)+'Diário 2º PA'!$P$1)</f>
        <v/>
      </c>
      <c r="B351" s="303"/>
      <c r="C351" s="304"/>
      <c r="D351" s="305"/>
      <c r="E351" s="306"/>
      <c r="F351" s="307"/>
      <c r="G351" s="305"/>
      <c r="H351" s="305"/>
      <c r="I351" s="306"/>
      <c r="J351" s="308" t="str">
        <f t="shared" si="1"/>
        <v/>
      </c>
      <c r="K351" s="308"/>
      <c r="L351" s="309"/>
      <c r="M351" s="308"/>
      <c r="N351" s="303"/>
      <c r="O351" s="305"/>
      <c r="P351" s="305"/>
      <c r="Q351" s="299"/>
      <c r="R351" s="299"/>
      <c r="S351" s="299"/>
    </row>
    <row r="352" spans="1:19" ht="13.5" customHeight="1" x14ac:dyDescent="0.2">
      <c r="A352" s="302" t="str">
        <f>IF(B352="","",ROW()-ROW($A$3)+'Diário 2º PA'!$P$1)</f>
        <v/>
      </c>
      <c r="B352" s="303"/>
      <c r="C352" s="304"/>
      <c r="D352" s="305"/>
      <c r="E352" s="306"/>
      <c r="F352" s="307"/>
      <c r="G352" s="305"/>
      <c r="H352" s="305"/>
      <c r="I352" s="306"/>
      <c r="J352" s="308" t="str">
        <f t="shared" si="1"/>
        <v/>
      </c>
      <c r="K352" s="308"/>
      <c r="L352" s="309"/>
      <c r="M352" s="308"/>
      <c r="N352" s="303"/>
      <c r="O352" s="305"/>
      <c r="P352" s="305"/>
      <c r="Q352" s="299"/>
      <c r="R352" s="299"/>
      <c r="S352" s="299"/>
    </row>
    <row r="353" spans="1:19" ht="13.5" customHeight="1" x14ac:dyDescent="0.2">
      <c r="A353" s="302" t="str">
        <f>IF(B353="","",ROW()-ROW($A$3)+'Diário 2º PA'!$P$1)</f>
        <v/>
      </c>
      <c r="B353" s="303"/>
      <c r="C353" s="304"/>
      <c r="D353" s="305"/>
      <c r="E353" s="306"/>
      <c r="F353" s="307"/>
      <c r="G353" s="305"/>
      <c r="H353" s="305"/>
      <c r="I353" s="306"/>
      <c r="J353" s="308" t="str">
        <f t="shared" si="1"/>
        <v/>
      </c>
      <c r="K353" s="308"/>
      <c r="L353" s="309"/>
      <c r="M353" s="308"/>
      <c r="N353" s="303"/>
      <c r="O353" s="305"/>
      <c r="P353" s="305"/>
      <c r="Q353" s="299"/>
      <c r="R353" s="299"/>
      <c r="S353" s="299"/>
    </row>
    <row r="354" spans="1:19" ht="13.5" customHeight="1" x14ac:dyDescent="0.2">
      <c r="A354" s="302" t="str">
        <f>IF(B354="","",ROW()-ROW($A$3)+'Diário 2º PA'!$P$1)</f>
        <v/>
      </c>
      <c r="B354" s="303"/>
      <c r="C354" s="304"/>
      <c r="D354" s="305"/>
      <c r="E354" s="306"/>
      <c r="F354" s="307"/>
      <c r="G354" s="305"/>
      <c r="H354" s="305"/>
      <c r="I354" s="306"/>
      <c r="J354" s="308" t="str">
        <f t="shared" si="1"/>
        <v/>
      </c>
      <c r="K354" s="308"/>
      <c r="L354" s="309"/>
      <c r="M354" s="308"/>
      <c r="N354" s="303"/>
      <c r="O354" s="305"/>
      <c r="P354" s="305"/>
      <c r="Q354" s="299"/>
      <c r="R354" s="299"/>
      <c r="S354" s="299"/>
    </row>
    <row r="355" spans="1:19" ht="13.5" customHeight="1" x14ac:dyDescent="0.2">
      <c r="A355" s="302" t="str">
        <f>IF(B355="","",ROW()-ROW($A$3)+'Diário 2º PA'!$P$1)</f>
        <v/>
      </c>
      <c r="B355" s="303"/>
      <c r="C355" s="304"/>
      <c r="D355" s="305"/>
      <c r="E355" s="306"/>
      <c r="F355" s="307"/>
      <c r="G355" s="306"/>
      <c r="H355" s="305"/>
      <c r="I355" s="306"/>
      <c r="J355" s="308" t="str">
        <f t="shared" si="1"/>
        <v/>
      </c>
      <c r="K355" s="308"/>
      <c r="L355" s="309"/>
      <c r="M355" s="308"/>
      <c r="N355" s="303"/>
      <c r="O355" s="305"/>
      <c r="P355" s="305"/>
      <c r="Q355" s="299"/>
      <c r="R355" s="299"/>
      <c r="S355" s="299"/>
    </row>
    <row r="356" spans="1:19" ht="13.5" customHeight="1" x14ac:dyDescent="0.2">
      <c r="A356" s="302" t="str">
        <f>IF(B356="","",ROW()-ROW($A$3)+'Diário 2º PA'!$P$1)</f>
        <v/>
      </c>
      <c r="B356" s="303"/>
      <c r="C356" s="304"/>
      <c r="D356" s="305"/>
      <c r="E356" s="306"/>
      <c r="F356" s="307"/>
      <c r="G356" s="306"/>
      <c r="H356" s="305"/>
      <c r="I356" s="306"/>
      <c r="J356" s="308" t="str">
        <f t="shared" si="1"/>
        <v/>
      </c>
      <c r="K356" s="308"/>
      <c r="L356" s="309"/>
      <c r="M356" s="308"/>
      <c r="N356" s="303"/>
      <c r="O356" s="305"/>
      <c r="P356" s="305"/>
      <c r="Q356" s="299"/>
      <c r="R356" s="299"/>
      <c r="S356" s="299"/>
    </row>
    <row r="357" spans="1:19" ht="13.5" customHeight="1" x14ac:dyDescent="0.2">
      <c r="A357" s="302" t="str">
        <f>IF(B357="","",ROW()-ROW($A$3)+'Diário 2º PA'!$P$1)</f>
        <v/>
      </c>
      <c r="B357" s="303"/>
      <c r="C357" s="304"/>
      <c r="D357" s="305"/>
      <c r="E357" s="306"/>
      <c r="F357" s="307"/>
      <c r="G357" s="306"/>
      <c r="H357" s="305"/>
      <c r="I357" s="306"/>
      <c r="J357" s="308" t="str">
        <f t="shared" si="1"/>
        <v/>
      </c>
      <c r="K357" s="308"/>
      <c r="L357" s="309"/>
      <c r="M357" s="308"/>
      <c r="N357" s="303"/>
      <c r="O357" s="305"/>
      <c r="P357" s="305"/>
      <c r="Q357" s="299"/>
      <c r="R357" s="299"/>
      <c r="S357" s="299"/>
    </row>
    <row r="358" spans="1:19" ht="13.5" customHeight="1" x14ac:dyDescent="0.2">
      <c r="A358" s="302" t="str">
        <f>IF(B358="","",ROW()-ROW($A$3)+'Diário 2º PA'!$P$1)</f>
        <v/>
      </c>
      <c r="B358" s="303"/>
      <c r="C358" s="304"/>
      <c r="D358" s="305"/>
      <c r="E358" s="306"/>
      <c r="F358" s="307"/>
      <c r="G358" s="305"/>
      <c r="H358" s="305"/>
      <c r="I358" s="306"/>
      <c r="J358" s="308" t="str">
        <f t="shared" si="1"/>
        <v/>
      </c>
      <c r="K358" s="308"/>
      <c r="L358" s="309"/>
      <c r="M358" s="308"/>
      <c r="N358" s="303"/>
      <c r="O358" s="305"/>
      <c r="P358" s="305"/>
      <c r="Q358" s="299"/>
      <c r="R358" s="299"/>
      <c r="S358" s="299"/>
    </row>
    <row r="359" spans="1:19" ht="13.5" customHeight="1" x14ac:dyDescent="0.2">
      <c r="A359" s="302" t="str">
        <f>IF(B359="","",ROW()-ROW($A$3)+'Diário 2º PA'!$P$1)</f>
        <v/>
      </c>
      <c r="B359" s="303"/>
      <c r="C359" s="304"/>
      <c r="D359" s="305"/>
      <c r="E359" s="306"/>
      <c r="F359" s="307"/>
      <c r="G359" s="305"/>
      <c r="H359" s="305"/>
      <c r="I359" s="306"/>
      <c r="J359" s="308" t="str">
        <f t="shared" si="1"/>
        <v/>
      </c>
      <c r="K359" s="308"/>
      <c r="L359" s="309"/>
      <c r="M359" s="308"/>
      <c r="N359" s="303"/>
      <c r="O359" s="305"/>
      <c r="P359" s="305"/>
      <c r="Q359" s="299"/>
      <c r="R359" s="299"/>
      <c r="S359" s="299"/>
    </row>
    <row r="360" spans="1:19" ht="13.5" customHeight="1" x14ac:dyDescent="0.2">
      <c r="A360" s="302" t="str">
        <f>IF(B360="","",ROW()-ROW($A$3)+'Diário 2º PA'!$P$1)</f>
        <v/>
      </c>
      <c r="B360" s="303"/>
      <c r="C360" s="304"/>
      <c r="D360" s="305"/>
      <c r="E360" s="306"/>
      <c r="F360" s="307"/>
      <c r="G360" s="305"/>
      <c r="H360" s="305"/>
      <c r="I360" s="306"/>
      <c r="J360" s="308" t="str">
        <f t="shared" si="1"/>
        <v/>
      </c>
      <c r="K360" s="308"/>
      <c r="L360" s="309"/>
      <c r="M360" s="308"/>
      <c r="N360" s="303"/>
      <c r="O360" s="305"/>
      <c r="P360" s="305"/>
      <c r="Q360" s="299"/>
      <c r="R360" s="299"/>
      <c r="S360" s="299"/>
    </row>
    <row r="361" spans="1:19" ht="13.5" customHeight="1" x14ac:dyDescent="0.2">
      <c r="A361" s="302" t="str">
        <f>IF(B361="","",ROW()-ROW($A$3)+'Diário 2º PA'!$P$1)</f>
        <v/>
      </c>
      <c r="B361" s="303"/>
      <c r="C361" s="304"/>
      <c r="D361" s="305"/>
      <c r="E361" s="306"/>
      <c r="F361" s="307"/>
      <c r="G361" s="305"/>
      <c r="H361" s="305"/>
      <c r="I361" s="306"/>
      <c r="J361" s="308" t="str">
        <f t="shared" si="1"/>
        <v/>
      </c>
      <c r="K361" s="308"/>
      <c r="L361" s="309"/>
      <c r="M361" s="308"/>
      <c r="N361" s="303"/>
      <c r="O361" s="305"/>
      <c r="P361" s="305"/>
      <c r="Q361" s="299"/>
      <c r="R361" s="299"/>
      <c r="S361" s="299"/>
    </row>
    <row r="362" spans="1:19" ht="13.5" customHeight="1" x14ac:dyDescent="0.2">
      <c r="A362" s="302" t="str">
        <f>IF(B362="","",ROW()-ROW($A$3)+'Diário 2º PA'!$P$1)</f>
        <v/>
      </c>
      <c r="B362" s="303"/>
      <c r="C362" s="304"/>
      <c r="D362" s="305"/>
      <c r="E362" s="306"/>
      <c r="F362" s="307"/>
      <c r="G362" s="305"/>
      <c r="H362" s="305"/>
      <c r="I362" s="306"/>
      <c r="J362" s="308" t="str">
        <f t="shared" si="1"/>
        <v/>
      </c>
      <c r="K362" s="308"/>
      <c r="L362" s="309"/>
      <c r="M362" s="308"/>
      <c r="N362" s="303"/>
      <c r="O362" s="305"/>
      <c r="P362" s="305"/>
      <c r="Q362" s="299"/>
      <c r="R362" s="299"/>
      <c r="S362" s="299"/>
    </row>
    <row r="363" spans="1:19" ht="13.5" customHeight="1" x14ac:dyDescent="0.2">
      <c r="A363" s="302" t="str">
        <f>IF(B363="","",ROW()-ROW($A$3)+'Diário 2º PA'!$P$1)</f>
        <v/>
      </c>
      <c r="B363" s="303"/>
      <c r="C363" s="304"/>
      <c r="D363" s="305"/>
      <c r="E363" s="306"/>
      <c r="F363" s="307"/>
      <c r="G363" s="305"/>
      <c r="H363" s="305"/>
      <c r="I363" s="306"/>
      <c r="J363" s="308" t="str">
        <f t="shared" si="1"/>
        <v/>
      </c>
      <c r="K363" s="308"/>
      <c r="L363" s="309"/>
      <c r="M363" s="308"/>
      <c r="N363" s="303"/>
      <c r="O363" s="305"/>
      <c r="P363" s="305"/>
      <c r="Q363" s="299"/>
      <c r="R363" s="299"/>
      <c r="S363" s="299"/>
    </row>
    <row r="364" spans="1:19" ht="13.5" customHeight="1" x14ac:dyDescent="0.2">
      <c r="A364" s="302" t="str">
        <f>IF(B364="","",ROW()-ROW($A$3)+'Diário 2º PA'!$P$1)</f>
        <v/>
      </c>
      <c r="B364" s="303"/>
      <c r="C364" s="304"/>
      <c r="D364" s="305"/>
      <c r="E364" s="306"/>
      <c r="F364" s="307"/>
      <c r="G364" s="305"/>
      <c r="H364" s="305"/>
      <c r="I364" s="306"/>
      <c r="J364" s="308" t="str">
        <f t="shared" si="1"/>
        <v/>
      </c>
      <c r="K364" s="308"/>
      <c r="L364" s="309"/>
      <c r="M364" s="308"/>
      <c r="N364" s="303"/>
      <c r="O364" s="305"/>
      <c r="P364" s="305"/>
      <c r="Q364" s="299"/>
      <c r="R364" s="299"/>
      <c r="S364" s="299"/>
    </row>
    <row r="365" spans="1:19" ht="13.5" customHeight="1" x14ac:dyDescent="0.2">
      <c r="A365" s="302" t="str">
        <f>IF(B365="","",ROW()-ROW($A$3)+'Diário 2º PA'!$P$1)</f>
        <v/>
      </c>
      <c r="B365" s="303"/>
      <c r="C365" s="304"/>
      <c r="D365" s="305"/>
      <c r="E365" s="306"/>
      <c r="F365" s="307"/>
      <c r="G365" s="305"/>
      <c r="H365" s="305"/>
      <c r="I365" s="306"/>
      <c r="J365" s="308" t="str">
        <f t="shared" si="1"/>
        <v/>
      </c>
      <c r="K365" s="308"/>
      <c r="L365" s="309"/>
      <c r="M365" s="308"/>
      <c r="N365" s="303"/>
      <c r="O365" s="305"/>
      <c r="P365" s="305"/>
      <c r="Q365" s="299"/>
      <c r="R365" s="299"/>
      <c r="S365" s="299"/>
    </row>
    <row r="366" spans="1:19" ht="13.5" customHeight="1" x14ac:dyDescent="0.2">
      <c r="A366" s="302" t="str">
        <f>IF(B366="","",ROW()-ROW($A$3)+'Diário 2º PA'!$P$1)</f>
        <v/>
      </c>
      <c r="B366" s="303"/>
      <c r="C366" s="304"/>
      <c r="D366" s="305"/>
      <c r="E366" s="306"/>
      <c r="F366" s="307"/>
      <c r="G366" s="305"/>
      <c r="H366" s="305"/>
      <c r="I366" s="306"/>
      <c r="J366" s="308" t="str">
        <f t="shared" si="1"/>
        <v/>
      </c>
      <c r="K366" s="308"/>
      <c r="L366" s="309"/>
      <c r="M366" s="308"/>
      <c r="N366" s="303"/>
      <c r="O366" s="305"/>
      <c r="P366" s="305"/>
      <c r="Q366" s="299"/>
      <c r="R366" s="299"/>
      <c r="S366" s="299"/>
    </row>
    <row r="367" spans="1:19" ht="13.5" customHeight="1" x14ac:dyDescent="0.2">
      <c r="A367" s="302" t="str">
        <f>IF(B367="","",ROW()-ROW($A$3)+'Diário 2º PA'!$P$1)</f>
        <v/>
      </c>
      <c r="B367" s="303"/>
      <c r="C367" s="304"/>
      <c r="D367" s="305"/>
      <c r="E367" s="306"/>
      <c r="F367" s="307"/>
      <c r="G367" s="305"/>
      <c r="H367" s="305"/>
      <c r="I367" s="306"/>
      <c r="J367" s="308" t="str">
        <f t="shared" si="1"/>
        <v/>
      </c>
      <c r="K367" s="308"/>
      <c r="L367" s="309"/>
      <c r="M367" s="308"/>
      <c r="N367" s="303"/>
      <c r="O367" s="305"/>
      <c r="P367" s="305"/>
      <c r="Q367" s="299"/>
      <c r="R367" s="299"/>
      <c r="S367" s="299"/>
    </row>
    <row r="368" spans="1:19" ht="13.5" customHeight="1" x14ac:dyDescent="0.2">
      <c r="A368" s="302" t="str">
        <f>IF(B368="","",ROW()-ROW($A$3)+'Diário 2º PA'!$P$1)</f>
        <v/>
      </c>
      <c r="B368" s="303"/>
      <c r="C368" s="304"/>
      <c r="D368" s="305"/>
      <c r="E368" s="306"/>
      <c r="F368" s="307"/>
      <c r="G368" s="305"/>
      <c r="H368" s="305"/>
      <c r="I368" s="306"/>
      <c r="J368" s="308" t="str">
        <f t="shared" si="1"/>
        <v/>
      </c>
      <c r="K368" s="308"/>
      <c r="L368" s="309"/>
      <c r="M368" s="308"/>
      <c r="N368" s="303"/>
      <c r="O368" s="305"/>
      <c r="P368" s="305"/>
      <c r="Q368" s="299"/>
      <c r="R368" s="299"/>
      <c r="S368" s="299"/>
    </row>
    <row r="369" spans="1:19" ht="13.5" customHeight="1" x14ac:dyDescent="0.2">
      <c r="A369" s="302" t="str">
        <f>IF(B369="","",ROW()-ROW($A$3)+'Diário 2º PA'!$P$1)</f>
        <v/>
      </c>
      <c r="B369" s="303"/>
      <c r="C369" s="304"/>
      <c r="D369" s="305"/>
      <c r="E369" s="306"/>
      <c r="F369" s="307"/>
      <c r="G369" s="306"/>
      <c r="H369" s="305"/>
      <c r="I369" s="306"/>
      <c r="J369" s="308" t="str">
        <f t="shared" si="1"/>
        <v/>
      </c>
      <c r="K369" s="308"/>
      <c r="L369" s="309"/>
      <c r="M369" s="308"/>
      <c r="N369" s="303"/>
      <c r="O369" s="305"/>
      <c r="P369" s="305"/>
      <c r="Q369" s="299"/>
      <c r="R369" s="299"/>
      <c r="S369" s="299"/>
    </row>
    <row r="370" spans="1:19" ht="13.5" customHeight="1" x14ac:dyDescent="0.2">
      <c r="A370" s="302" t="str">
        <f>IF(B370="","",ROW()-ROW($A$3)+'Diário 2º PA'!$P$1)</f>
        <v/>
      </c>
      <c r="B370" s="303"/>
      <c r="C370" s="304"/>
      <c r="D370" s="305"/>
      <c r="E370" s="306"/>
      <c r="F370" s="307"/>
      <c r="G370" s="305"/>
      <c r="H370" s="305"/>
      <c r="I370" s="306"/>
      <c r="J370" s="308" t="str">
        <f t="shared" si="1"/>
        <v/>
      </c>
      <c r="K370" s="308"/>
      <c r="L370" s="309"/>
      <c r="M370" s="308"/>
      <c r="N370" s="303"/>
      <c r="O370" s="305"/>
      <c r="P370" s="305"/>
      <c r="Q370" s="299"/>
      <c r="R370" s="299"/>
      <c r="S370" s="299"/>
    </row>
    <row r="371" spans="1:19" ht="13.5" customHeight="1" x14ac:dyDescent="0.2">
      <c r="A371" s="302" t="str">
        <f>IF(B371="","",ROW()-ROW($A$3)+'Diário 2º PA'!$P$1)</f>
        <v/>
      </c>
      <c r="B371" s="303"/>
      <c r="C371" s="304"/>
      <c r="D371" s="305"/>
      <c r="E371" s="306"/>
      <c r="F371" s="307"/>
      <c r="G371" s="305"/>
      <c r="H371" s="305"/>
      <c r="I371" s="306"/>
      <c r="J371" s="308" t="str">
        <f t="shared" si="1"/>
        <v/>
      </c>
      <c r="K371" s="308"/>
      <c r="L371" s="309"/>
      <c r="M371" s="308"/>
      <c r="N371" s="303"/>
      <c r="O371" s="305"/>
      <c r="P371" s="305"/>
      <c r="Q371" s="299"/>
      <c r="R371" s="299"/>
      <c r="S371" s="299"/>
    </row>
    <row r="372" spans="1:19" ht="13.5" customHeight="1" x14ac:dyDescent="0.2">
      <c r="A372" s="302" t="str">
        <f>IF(B372="","",ROW()-ROW($A$3)+'Diário 2º PA'!$P$1)</f>
        <v/>
      </c>
      <c r="B372" s="303"/>
      <c r="C372" s="304"/>
      <c r="D372" s="305"/>
      <c r="E372" s="306"/>
      <c r="F372" s="307"/>
      <c r="G372" s="305"/>
      <c r="H372" s="305"/>
      <c r="I372" s="306"/>
      <c r="J372" s="308" t="str">
        <f t="shared" si="1"/>
        <v/>
      </c>
      <c r="K372" s="308"/>
      <c r="L372" s="309"/>
      <c r="M372" s="308"/>
      <c r="N372" s="303"/>
      <c r="O372" s="305"/>
      <c r="P372" s="305"/>
      <c r="Q372" s="299"/>
      <c r="R372" s="299"/>
      <c r="S372" s="299"/>
    </row>
    <row r="373" spans="1:19" ht="13.5" customHeight="1" x14ac:dyDescent="0.2">
      <c r="A373" s="302" t="str">
        <f>IF(B373="","",ROW()-ROW($A$3)+'Diário 2º PA'!$P$1)</f>
        <v/>
      </c>
      <c r="B373" s="303"/>
      <c r="C373" s="304"/>
      <c r="D373" s="305"/>
      <c r="E373" s="306"/>
      <c r="F373" s="307"/>
      <c r="G373" s="305"/>
      <c r="H373" s="305"/>
      <c r="I373" s="306"/>
      <c r="J373" s="308" t="str">
        <f t="shared" si="1"/>
        <v/>
      </c>
      <c r="K373" s="308"/>
      <c r="L373" s="309"/>
      <c r="M373" s="308"/>
      <c r="N373" s="303"/>
      <c r="O373" s="305"/>
      <c r="P373" s="305"/>
      <c r="Q373" s="299"/>
      <c r="R373" s="299"/>
      <c r="S373" s="299"/>
    </row>
    <row r="374" spans="1:19" ht="13.5" customHeight="1" x14ac:dyDescent="0.2">
      <c r="A374" s="302" t="str">
        <f>IF(B374="","",ROW()-ROW($A$3)+'Diário 2º PA'!$P$1)</f>
        <v/>
      </c>
      <c r="B374" s="303"/>
      <c r="C374" s="304"/>
      <c r="D374" s="305"/>
      <c r="E374" s="306"/>
      <c r="F374" s="307"/>
      <c r="G374" s="305"/>
      <c r="H374" s="305"/>
      <c r="I374" s="306"/>
      <c r="J374" s="308" t="str">
        <f t="shared" si="1"/>
        <v/>
      </c>
      <c r="K374" s="308"/>
      <c r="L374" s="309"/>
      <c r="M374" s="308"/>
      <c r="N374" s="303"/>
      <c r="O374" s="305"/>
      <c r="P374" s="305"/>
      <c r="Q374" s="299"/>
      <c r="R374" s="299"/>
      <c r="S374" s="299"/>
    </row>
    <row r="375" spans="1:19" ht="13.5" customHeight="1" x14ac:dyDescent="0.2">
      <c r="A375" s="302" t="str">
        <f>IF(B375="","",ROW()-ROW($A$3)+'Diário 2º PA'!$P$1)</f>
        <v/>
      </c>
      <c r="B375" s="303"/>
      <c r="C375" s="304"/>
      <c r="D375" s="305"/>
      <c r="E375" s="306"/>
      <c r="F375" s="307"/>
      <c r="G375" s="305"/>
      <c r="H375" s="305"/>
      <c r="I375" s="306"/>
      <c r="J375" s="308" t="str">
        <f t="shared" si="1"/>
        <v/>
      </c>
      <c r="K375" s="308"/>
      <c r="L375" s="309"/>
      <c r="M375" s="308"/>
      <c r="N375" s="303"/>
      <c r="O375" s="305"/>
      <c r="P375" s="305"/>
      <c r="Q375" s="299"/>
      <c r="R375" s="299"/>
      <c r="S375" s="299"/>
    </row>
    <row r="376" spans="1:19" ht="13.5" customHeight="1" x14ac:dyDescent="0.2">
      <c r="A376" s="302" t="str">
        <f>IF(B376="","",ROW()-ROW($A$3)+'Diário 2º PA'!$P$1)</f>
        <v/>
      </c>
      <c r="B376" s="303"/>
      <c r="C376" s="304"/>
      <c r="D376" s="305"/>
      <c r="E376" s="306"/>
      <c r="F376" s="307"/>
      <c r="G376" s="305"/>
      <c r="H376" s="305"/>
      <c r="I376" s="306"/>
      <c r="J376" s="308" t="str">
        <f t="shared" si="1"/>
        <v/>
      </c>
      <c r="K376" s="308"/>
      <c r="L376" s="309"/>
      <c r="M376" s="308"/>
      <c r="N376" s="303"/>
      <c r="O376" s="305"/>
      <c r="P376" s="305"/>
      <c r="Q376" s="299"/>
      <c r="R376" s="299"/>
      <c r="S376" s="299"/>
    </row>
    <row r="377" spans="1:19" ht="13.5" customHeight="1" x14ac:dyDescent="0.2">
      <c r="A377" s="302" t="str">
        <f>IF(B377="","",ROW()-ROW($A$3)+'Diário 2º PA'!$P$1)</f>
        <v/>
      </c>
      <c r="B377" s="303"/>
      <c r="C377" s="304"/>
      <c r="D377" s="305"/>
      <c r="E377" s="306"/>
      <c r="F377" s="307"/>
      <c r="G377" s="305"/>
      <c r="H377" s="305"/>
      <c r="I377" s="306"/>
      <c r="J377" s="308" t="str">
        <f t="shared" si="1"/>
        <v/>
      </c>
      <c r="K377" s="308"/>
      <c r="L377" s="309"/>
      <c r="M377" s="308"/>
      <c r="N377" s="303"/>
      <c r="O377" s="305"/>
      <c r="P377" s="305"/>
      <c r="Q377" s="299"/>
      <c r="R377" s="299"/>
      <c r="S377" s="299"/>
    </row>
    <row r="378" spans="1:19" ht="13.5" customHeight="1" x14ac:dyDescent="0.2">
      <c r="A378" s="302" t="str">
        <f>IF(B378="","",ROW()-ROW($A$3)+'Diário 2º PA'!$P$1)</f>
        <v/>
      </c>
      <c r="B378" s="303"/>
      <c r="C378" s="304"/>
      <c r="D378" s="305"/>
      <c r="E378" s="306"/>
      <c r="F378" s="307"/>
      <c r="G378" s="305"/>
      <c r="H378" s="305"/>
      <c r="I378" s="306"/>
      <c r="J378" s="308" t="str">
        <f t="shared" si="1"/>
        <v/>
      </c>
      <c r="K378" s="308"/>
      <c r="L378" s="309"/>
      <c r="M378" s="308"/>
      <c r="N378" s="303"/>
      <c r="O378" s="305"/>
      <c r="P378" s="305"/>
      <c r="Q378" s="299"/>
      <c r="R378" s="299"/>
      <c r="S378" s="299"/>
    </row>
    <row r="379" spans="1:19" ht="13.5" customHeight="1" x14ac:dyDescent="0.2">
      <c r="A379" s="302" t="str">
        <f>IF(B379="","",ROW()-ROW($A$3)+'Diário 2º PA'!$P$1)</f>
        <v/>
      </c>
      <c r="B379" s="303"/>
      <c r="C379" s="304"/>
      <c r="D379" s="305"/>
      <c r="E379" s="306"/>
      <c r="F379" s="307"/>
      <c r="G379" s="305"/>
      <c r="H379" s="305"/>
      <c r="I379" s="306"/>
      <c r="J379" s="308" t="str">
        <f t="shared" si="1"/>
        <v/>
      </c>
      <c r="K379" s="308"/>
      <c r="L379" s="309"/>
      <c r="M379" s="308"/>
      <c r="N379" s="303"/>
      <c r="O379" s="305"/>
      <c r="P379" s="305"/>
      <c r="Q379" s="299"/>
      <c r="R379" s="299"/>
      <c r="S379" s="299"/>
    </row>
    <row r="380" spans="1:19" ht="13.5" customHeight="1" x14ac:dyDescent="0.2">
      <c r="A380" s="302" t="str">
        <f>IF(B380="","",ROW()-ROW($A$3)+'Diário 2º PA'!$P$1)</f>
        <v/>
      </c>
      <c r="B380" s="303"/>
      <c r="C380" s="304"/>
      <c r="D380" s="305"/>
      <c r="E380" s="306"/>
      <c r="F380" s="307"/>
      <c r="G380" s="305"/>
      <c r="H380" s="305"/>
      <c r="I380" s="306"/>
      <c r="J380" s="308" t="str">
        <f t="shared" si="1"/>
        <v/>
      </c>
      <c r="K380" s="308"/>
      <c r="L380" s="309"/>
      <c r="M380" s="308"/>
      <c r="N380" s="303"/>
      <c r="O380" s="305"/>
      <c r="P380" s="305"/>
      <c r="Q380" s="299"/>
      <c r="R380" s="299"/>
      <c r="S380" s="299"/>
    </row>
    <row r="381" spans="1:19" ht="13.5" customHeight="1" x14ac:dyDescent="0.2">
      <c r="A381" s="302" t="str">
        <f>IF(B381="","",ROW()-ROW($A$3)+'Diário 2º PA'!$P$1)</f>
        <v/>
      </c>
      <c r="B381" s="303"/>
      <c r="C381" s="304"/>
      <c r="D381" s="305"/>
      <c r="E381" s="306"/>
      <c r="F381" s="307"/>
      <c r="G381" s="305"/>
      <c r="H381" s="305"/>
      <c r="I381" s="306"/>
      <c r="J381" s="308" t="str">
        <f t="shared" si="1"/>
        <v/>
      </c>
      <c r="K381" s="308"/>
      <c r="L381" s="309"/>
      <c r="M381" s="308"/>
      <c r="N381" s="303"/>
      <c r="O381" s="305"/>
      <c r="P381" s="305"/>
      <c r="Q381" s="299"/>
      <c r="R381" s="299"/>
      <c r="S381" s="299"/>
    </row>
    <row r="382" spans="1:19" ht="13.5" customHeight="1" x14ac:dyDescent="0.2">
      <c r="A382" s="302" t="str">
        <f>IF(B382="","",ROW()-ROW($A$3)+'Diário 2º PA'!$P$1)</f>
        <v/>
      </c>
      <c r="B382" s="303"/>
      <c r="C382" s="304"/>
      <c r="D382" s="305"/>
      <c r="E382" s="306"/>
      <c r="F382" s="307"/>
      <c r="G382" s="305"/>
      <c r="H382" s="305"/>
      <c r="I382" s="306"/>
      <c r="J382" s="308" t="str">
        <f t="shared" si="1"/>
        <v/>
      </c>
      <c r="K382" s="308"/>
      <c r="L382" s="309"/>
      <c r="M382" s="308"/>
      <c r="N382" s="303"/>
      <c r="O382" s="305"/>
      <c r="P382" s="305"/>
      <c r="Q382" s="299"/>
      <c r="R382" s="299"/>
      <c r="S382" s="299"/>
    </row>
    <row r="383" spans="1:19" ht="13.5" customHeight="1" x14ac:dyDescent="0.2">
      <c r="A383" s="302" t="str">
        <f>IF(B383="","",ROW()-ROW($A$3)+'Diário 2º PA'!$P$1)</f>
        <v/>
      </c>
      <c r="B383" s="303"/>
      <c r="C383" s="304"/>
      <c r="D383" s="305"/>
      <c r="E383" s="306"/>
      <c r="F383" s="307"/>
      <c r="G383" s="305"/>
      <c r="H383" s="305"/>
      <c r="I383" s="306"/>
      <c r="J383" s="308" t="str">
        <f t="shared" si="1"/>
        <v/>
      </c>
      <c r="K383" s="308"/>
      <c r="L383" s="309"/>
      <c r="M383" s="308"/>
      <c r="N383" s="303"/>
      <c r="O383" s="305"/>
      <c r="P383" s="305"/>
      <c r="Q383" s="299"/>
      <c r="R383" s="299"/>
      <c r="S383" s="299"/>
    </row>
    <row r="384" spans="1:19" ht="13.5" customHeight="1" x14ac:dyDescent="0.2">
      <c r="A384" s="302" t="str">
        <f>IF(B384="","",ROW()-ROW($A$3)+'Diário 2º PA'!$P$1)</f>
        <v/>
      </c>
      <c r="B384" s="303"/>
      <c r="C384" s="304"/>
      <c r="D384" s="305"/>
      <c r="E384" s="306"/>
      <c r="F384" s="307"/>
      <c r="G384" s="305"/>
      <c r="H384" s="305"/>
      <c r="I384" s="306"/>
      <c r="J384" s="308" t="str">
        <f t="shared" si="1"/>
        <v/>
      </c>
      <c r="K384" s="308"/>
      <c r="L384" s="309"/>
      <c r="M384" s="308"/>
      <c r="N384" s="303"/>
      <c r="O384" s="305"/>
      <c r="P384" s="305"/>
      <c r="Q384" s="299"/>
      <c r="R384" s="299"/>
      <c r="S384" s="299"/>
    </row>
    <row r="385" spans="1:19" ht="13.5" customHeight="1" x14ac:dyDescent="0.2">
      <c r="A385" s="302" t="str">
        <f>IF(B385="","",ROW()-ROW($A$3)+'Diário 2º PA'!$P$1)</f>
        <v/>
      </c>
      <c r="B385" s="303"/>
      <c r="C385" s="304"/>
      <c r="D385" s="305"/>
      <c r="E385" s="306"/>
      <c r="F385" s="307"/>
      <c r="G385" s="305"/>
      <c r="H385" s="305"/>
      <c r="I385" s="306"/>
      <c r="J385" s="308" t="str">
        <f t="shared" si="1"/>
        <v/>
      </c>
      <c r="K385" s="308"/>
      <c r="L385" s="309"/>
      <c r="M385" s="308"/>
      <c r="N385" s="303"/>
      <c r="O385" s="305"/>
      <c r="P385" s="305"/>
      <c r="Q385" s="299"/>
      <c r="R385" s="299"/>
      <c r="S385" s="299"/>
    </row>
    <row r="386" spans="1:19" ht="13.5" customHeight="1" x14ac:dyDescent="0.2">
      <c r="A386" s="302" t="str">
        <f>IF(B386="","",ROW()-ROW($A$3)+'Diário 2º PA'!$P$1)</f>
        <v/>
      </c>
      <c r="B386" s="303"/>
      <c r="C386" s="304"/>
      <c r="D386" s="305"/>
      <c r="E386" s="306"/>
      <c r="F386" s="307"/>
      <c r="G386" s="305"/>
      <c r="H386" s="305"/>
      <c r="I386" s="306"/>
      <c r="J386" s="308" t="str">
        <f t="shared" si="1"/>
        <v/>
      </c>
      <c r="K386" s="308"/>
      <c r="L386" s="309"/>
      <c r="M386" s="308"/>
      <c r="N386" s="303"/>
      <c r="O386" s="305"/>
      <c r="P386" s="305"/>
      <c r="Q386" s="299"/>
      <c r="R386" s="299"/>
      <c r="S386" s="299"/>
    </row>
    <row r="387" spans="1:19" ht="13.5" customHeight="1" x14ac:dyDescent="0.2">
      <c r="A387" s="302" t="str">
        <f>IF(B387="","",ROW()-ROW($A$3)+'Diário 2º PA'!$P$1)</f>
        <v/>
      </c>
      <c r="B387" s="303"/>
      <c r="C387" s="304"/>
      <c r="D387" s="305"/>
      <c r="E387" s="306"/>
      <c r="F387" s="307"/>
      <c r="G387" s="305"/>
      <c r="H387" s="305"/>
      <c r="I387" s="306"/>
      <c r="J387" s="308" t="str">
        <f t="shared" si="1"/>
        <v/>
      </c>
      <c r="K387" s="308"/>
      <c r="L387" s="309"/>
      <c r="M387" s="308"/>
      <c r="N387" s="303"/>
      <c r="O387" s="305"/>
      <c r="P387" s="305"/>
      <c r="Q387" s="299"/>
      <c r="R387" s="299"/>
      <c r="S387" s="299"/>
    </row>
    <row r="388" spans="1:19" ht="13.5" customHeight="1" x14ac:dyDescent="0.2">
      <c r="A388" s="302" t="str">
        <f>IF(B388="","",ROW()-ROW($A$3)+'Diário 2º PA'!$P$1)</f>
        <v/>
      </c>
      <c r="B388" s="303"/>
      <c r="C388" s="304"/>
      <c r="D388" s="305"/>
      <c r="E388" s="306"/>
      <c r="F388" s="307"/>
      <c r="G388" s="305"/>
      <c r="H388" s="305"/>
      <c r="I388" s="306"/>
      <c r="J388" s="308" t="str">
        <f t="shared" si="1"/>
        <v/>
      </c>
      <c r="K388" s="308"/>
      <c r="L388" s="309"/>
      <c r="M388" s="308"/>
      <c r="N388" s="303"/>
      <c r="O388" s="305"/>
      <c r="P388" s="305"/>
      <c r="Q388" s="299"/>
      <c r="R388" s="299"/>
      <c r="S388" s="299"/>
    </row>
    <row r="389" spans="1:19" ht="13.5" customHeight="1" x14ac:dyDescent="0.2">
      <c r="A389" s="302" t="str">
        <f>IF(B389="","",ROW()-ROW($A$3)+'Diário 2º PA'!$P$1)</f>
        <v/>
      </c>
      <c r="B389" s="303"/>
      <c r="C389" s="304"/>
      <c r="D389" s="305"/>
      <c r="E389" s="306"/>
      <c r="F389" s="307"/>
      <c r="G389" s="305"/>
      <c r="H389" s="305"/>
      <c r="I389" s="306"/>
      <c r="J389" s="308" t="str">
        <f t="shared" si="1"/>
        <v/>
      </c>
      <c r="K389" s="308"/>
      <c r="L389" s="309"/>
      <c r="M389" s="308"/>
      <c r="N389" s="303"/>
      <c r="O389" s="305"/>
      <c r="P389" s="305"/>
      <c r="Q389" s="299"/>
      <c r="R389" s="299"/>
      <c r="S389" s="299"/>
    </row>
    <row r="390" spans="1:19" ht="13.5" customHeight="1" x14ac:dyDescent="0.2">
      <c r="A390" s="302" t="str">
        <f>IF(B390="","",ROW()-ROW($A$3)+'Diário 2º PA'!$P$1)</f>
        <v/>
      </c>
      <c r="B390" s="303"/>
      <c r="C390" s="304"/>
      <c r="D390" s="305"/>
      <c r="E390" s="306"/>
      <c r="F390" s="307"/>
      <c r="G390" s="305"/>
      <c r="H390" s="305"/>
      <c r="I390" s="306"/>
      <c r="J390" s="308" t="str">
        <f t="shared" si="1"/>
        <v/>
      </c>
      <c r="K390" s="308"/>
      <c r="L390" s="309"/>
      <c r="M390" s="308"/>
      <c r="N390" s="303"/>
      <c r="O390" s="305"/>
      <c r="P390" s="305"/>
      <c r="Q390" s="299"/>
      <c r="R390" s="299"/>
      <c r="S390" s="299"/>
    </row>
    <row r="391" spans="1:19" ht="13.5" customHeight="1" x14ac:dyDescent="0.2">
      <c r="A391" s="302" t="str">
        <f>IF(B391="","",ROW()-ROW($A$3)+'Diário 2º PA'!$P$1)</f>
        <v/>
      </c>
      <c r="B391" s="303"/>
      <c r="C391" s="304"/>
      <c r="D391" s="305"/>
      <c r="E391" s="306"/>
      <c r="F391" s="307"/>
      <c r="G391" s="305"/>
      <c r="H391" s="305"/>
      <c r="I391" s="306"/>
      <c r="J391" s="308" t="str">
        <f t="shared" si="1"/>
        <v/>
      </c>
      <c r="K391" s="308"/>
      <c r="L391" s="309"/>
      <c r="M391" s="308"/>
      <c r="N391" s="303"/>
      <c r="O391" s="305"/>
      <c r="P391" s="305"/>
      <c r="Q391" s="299"/>
      <c r="R391" s="299"/>
      <c r="S391" s="299"/>
    </row>
    <row r="392" spans="1:19" ht="13.5" customHeight="1" x14ac:dyDescent="0.2">
      <c r="A392" s="302" t="str">
        <f>IF(B392="","",ROW()-ROW($A$3)+'Diário 2º PA'!$P$1)</f>
        <v/>
      </c>
      <c r="B392" s="303"/>
      <c r="C392" s="304"/>
      <c r="D392" s="305"/>
      <c r="E392" s="306"/>
      <c r="F392" s="307"/>
      <c r="G392" s="305"/>
      <c r="H392" s="305"/>
      <c r="I392" s="306"/>
      <c r="J392" s="308" t="str">
        <f t="shared" si="1"/>
        <v/>
      </c>
      <c r="K392" s="308"/>
      <c r="L392" s="309"/>
      <c r="M392" s="308"/>
      <c r="N392" s="303"/>
      <c r="O392" s="305"/>
      <c r="P392" s="305"/>
      <c r="Q392" s="299"/>
      <c r="R392" s="299"/>
      <c r="S392" s="299"/>
    </row>
    <row r="393" spans="1:19" ht="13.5" customHeight="1" x14ac:dyDescent="0.2">
      <c r="A393" s="302" t="str">
        <f>IF(B393="","",ROW()-ROW($A$3)+'Diário 2º PA'!$P$1)</f>
        <v/>
      </c>
      <c r="B393" s="303"/>
      <c r="C393" s="304"/>
      <c r="D393" s="305"/>
      <c r="E393" s="306"/>
      <c r="F393" s="307"/>
      <c r="G393" s="305"/>
      <c r="H393" s="305"/>
      <c r="I393" s="306"/>
      <c r="J393" s="308" t="str">
        <f t="shared" si="1"/>
        <v/>
      </c>
      <c r="K393" s="308"/>
      <c r="L393" s="309"/>
      <c r="M393" s="308"/>
      <c r="N393" s="303"/>
      <c r="O393" s="305"/>
      <c r="P393" s="305"/>
      <c r="Q393" s="299"/>
      <c r="R393" s="299"/>
      <c r="S393" s="299"/>
    </row>
    <row r="394" spans="1:19" ht="13.5" customHeight="1" x14ac:dyDescent="0.2">
      <c r="A394" s="302" t="str">
        <f>IF(B394="","",ROW()-ROW($A$3)+'Diário 2º PA'!$P$1)</f>
        <v/>
      </c>
      <c r="B394" s="303"/>
      <c r="C394" s="304"/>
      <c r="D394" s="305"/>
      <c r="E394" s="306"/>
      <c r="F394" s="307"/>
      <c r="G394" s="305"/>
      <c r="H394" s="305"/>
      <c r="I394" s="306"/>
      <c r="J394" s="308" t="str">
        <f t="shared" si="1"/>
        <v/>
      </c>
      <c r="K394" s="308"/>
      <c r="L394" s="309"/>
      <c r="M394" s="308"/>
      <c r="N394" s="303"/>
      <c r="O394" s="305"/>
      <c r="P394" s="305"/>
      <c r="Q394" s="299"/>
      <c r="R394" s="299"/>
      <c r="S394" s="299"/>
    </row>
    <row r="395" spans="1:19" ht="13.5" customHeight="1" x14ac:dyDescent="0.2">
      <c r="A395" s="302" t="str">
        <f>IF(B395="","",ROW()-ROW($A$3)+'Diário 2º PA'!$P$1)</f>
        <v/>
      </c>
      <c r="B395" s="303"/>
      <c r="C395" s="304"/>
      <c r="D395" s="305"/>
      <c r="E395" s="306"/>
      <c r="F395" s="307"/>
      <c r="G395" s="305"/>
      <c r="H395" s="305"/>
      <c r="I395" s="306"/>
      <c r="J395" s="308" t="str">
        <f t="shared" si="1"/>
        <v/>
      </c>
      <c r="K395" s="308"/>
      <c r="L395" s="309"/>
      <c r="M395" s="308"/>
      <c r="N395" s="303"/>
      <c r="O395" s="305"/>
      <c r="P395" s="305"/>
      <c r="Q395" s="299"/>
      <c r="R395" s="299"/>
      <c r="S395" s="299"/>
    </row>
    <row r="396" spans="1:19" ht="13.5" customHeight="1" x14ac:dyDescent="0.2">
      <c r="A396" s="302" t="str">
        <f>IF(B396="","",ROW()-ROW($A$3)+'Diário 2º PA'!$P$1)</f>
        <v/>
      </c>
      <c r="B396" s="303"/>
      <c r="C396" s="304"/>
      <c r="D396" s="305"/>
      <c r="E396" s="306"/>
      <c r="F396" s="307"/>
      <c r="G396" s="305"/>
      <c r="H396" s="305"/>
      <c r="I396" s="306"/>
      <c r="J396" s="308" t="str">
        <f t="shared" si="1"/>
        <v/>
      </c>
      <c r="K396" s="308"/>
      <c r="L396" s="309"/>
      <c r="M396" s="308"/>
      <c r="N396" s="303"/>
      <c r="O396" s="305"/>
      <c r="P396" s="305"/>
      <c r="Q396" s="299"/>
      <c r="R396" s="299"/>
      <c r="S396" s="299"/>
    </row>
    <row r="397" spans="1:19" ht="13.5" customHeight="1" x14ac:dyDescent="0.2">
      <c r="A397" s="302" t="str">
        <f>IF(B397="","",ROW()-ROW($A$3)+'Diário 2º PA'!$P$1)</f>
        <v/>
      </c>
      <c r="B397" s="303"/>
      <c r="C397" s="304"/>
      <c r="D397" s="305"/>
      <c r="E397" s="306"/>
      <c r="F397" s="307"/>
      <c r="G397" s="305"/>
      <c r="H397" s="305"/>
      <c r="I397" s="306"/>
      <c r="J397" s="308" t="str">
        <f t="shared" si="1"/>
        <v/>
      </c>
      <c r="K397" s="308"/>
      <c r="L397" s="309"/>
      <c r="M397" s="308"/>
      <c r="N397" s="303"/>
      <c r="O397" s="305"/>
      <c r="P397" s="305"/>
      <c r="Q397" s="299"/>
      <c r="R397" s="299"/>
      <c r="S397" s="299"/>
    </row>
    <row r="398" spans="1:19" ht="13.5" customHeight="1" x14ac:dyDescent="0.2">
      <c r="A398" s="302" t="str">
        <f>IF(B398="","",ROW()-ROW($A$3)+'Diário 2º PA'!$P$1)</f>
        <v/>
      </c>
      <c r="B398" s="303"/>
      <c r="C398" s="304"/>
      <c r="D398" s="305"/>
      <c r="E398" s="306"/>
      <c r="F398" s="307"/>
      <c r="G398" s="305"/>
      <c r="H398" s="305"/>
      <c r="I398" s="306"/>
      <c r="J398" s="308" t="str">
        <f t="shared" si="1"/>
        <v/>
      </c>
      <c r="K398" s="308"/>
      <c r="L398" s="309"/>
      <c r="M398" s="308"/>
      <c r="N398" s="303"/>
      <c r="O398" s="305"/>
      <c r="P398" s="305"/>
      <c r="Q398" s="299"/>
      <c r="R398" s="299"/>
      <c r="S398" s="299"/>
    </row>
    <row r="399" spans="1:19" ht="13.5" customHeight="1" x14ac:dyDescent="0.2">
      <c r="A399" s="302" t="str">
        <f>IF(B399="","",ROW()-ROW($A$3)+'Diário 2º PA'!$P$1)</f>
        <v/>
      </c>
      <c r="B399" s="303"/>
      <c r="C399" s="304"/>
      <c r="D399" s="305"/>
      <c r="E399" s="306"/>
      <c r="F399" s="307"/>
      <c r="G399" s="305"/>
      <c r="H399" s="305"/>
      <c r="I399" s="306"/>
      <c r="J399" s="308" t="str">
        <f t="shared" si="1"/>
        <v/>
      </c>
      <c r="K399" s="308"/>
      <c r="L399" s="309"/>
      <c r="M399" s="308"/>
      <c r="N399" s="303"/>
      <c r="O399" s="305"/>
      <c r="P399" s="305"/>
      <c r="Q399" s="299"/>
      <c r="R399" s="299"/>
      <c r="S399" s="299"/>
    </row>
    <row r="400" spans="1:19" ht="13.5" customHeight="1" x14ac:dyDescent="0.2">
      <c r="A400" s="302" t="str">
        <f>IF(B400="","",ROW()-ROW($A$3)+'Diário 2º PA'!$P$1)</f>
        <v/>
      </c>
      <c r="B400" s="303"/>
      <c r="C400" s="304"/>
      <c r="D400" s="305"/>
      <c r="E400" s="306"/>
      <c r="F400" s="307"/>
      <c r="G400" s="306"/>
      <c r="H400" s="305"/>
      <c r="I400" s="306"/>
      <c r="J400" s="308" t="str">
        <f t="shared" si="1"/>
        <v/>
      </c>
      <c r="K400" s="308"/>
      <c r="L400" s="309"/>
      <c r="M400" s="308"/>
      <c r="N400" s="303"/>
      <c r="O400" s="305"/>
      <c r="P400" s="305"/>
      <c r="Q400" s="299"/>
      <c r="R400" s="299"/>
      <c r="S400" s="299"/>
    </row>
    <row r="401" spans="1:19" ht="13.5" customHeight="1" x14ac:dyDescent="0.2">
      <c r="A401" s="302" t="str">
        <f>IF(B401="","",ROW()-ROW($A$3)+'Diário 2º PA'!$P$1)</f>
        <v/>
      </c>
      <c r="B401" s="303"/>
      <c r="C401" s="304"/>
      <c r="D401" s="305"/>
      <c r="E401" s="306"/>
      <c r="F401" s="307"/>
      <c r="G401" s="306"/>
      <c r="H401" s="305"/>
      <c r="I401" s="306"/>
      <c r="J401" s="308" t="str">
        <f t="shared" si="1"/>
        <v/>
      </c>
      <c r="K401" s="308"/>
      <c r="L401" s="309"/>
      <c r="M401" s="308"/>
      <c r="N401" s="303"/>
      <c r="O401" s="305"/>
      <c r="P401" s="305"/>
      <c r="Q401" s="299"/>
      <c r="R401" s="299"/>
      <c r="S401" s="299"/>
    </row>
    <row r="402" spans="1:19" ht="13.5" customHeight="1" x14ac:dyDescent="0.2">
      <c r="A402" s="302" t="str">
        <f>IF(B402="","",ROW()-ROW($A$3)+'Diário 2º PA'!$P$1)</f>
        <v/>
      </c>
      <c r="B402" s="303"/>
      <c r="C402" s="304"/>
      <c r="D402" s="305"/>
      <c r="E402" s="306"/>
      <c r="F402" s="307"/>
      <c r="G402" s="306"/>
      <c r="H402" s="305"/>
      <c r="I402" s="306"/>
      <c r="J402" s="308" t="str">
        <f t="shared" si="1"/>
        <v/>
      </c>
      <c r="K402" s="308"/>
      <c r="L402" s="309"/>
      <c r="M402" s="308"/>
      <c r="N402" s="303"/>
      <c r="O402" s="305"/>
      <c r="P402" s="305"/>
      <c r="Q402" s="299"/>
      <c r="R402" s="299"/>
      <c r="S402" s="299"/>
    </row>
    <row r="403" spans="1:19" ht="13.5" customHeight="1" x14ac:dyDescent="0.2">
      <c r="A403" s="302" t="str">
        <f>IF(B403="","",ROW()-ROW($A$3)+'Diário 2º PA'!$P$1)</f>
        <v/>
      </c>
      <c r="B403" s="303"/>
      <c r="C403" s="304"/>
      <c r="D403" s="305"/>
      <c r="E403" s="306"/>
      <c r="F403" s="307"/>
      <c r="G403" s="305"/>
      <c r="H403" s="305"/>
      <c r="I403" s="306"/>
      <c r="J403" s="308" t="str">
        <f t="shared" si="1"/>
        <v/>
      </c>
      <c r="K403" s="308"/>
      <c r="L403" s="309"/>
      <c r="M403" s="308"/>
      <c r="N403" s="303"/>
      <c r="O403" s="305"/>
      <c r="P403" s="305"/>
      <c r="Q403" s="299"/>
      <c r="R403" s="299"/>
      <c r="S403" s="299"/>
    </row>
    <row r="404" spans="1:19" ht="13.5" customHeight="1" x14ac:dyDescent="0.2">
      <c r="A404" s="302" t="str">
        <f>IF(B404="","",ROW()-ROW($A$3)+'Diário 2º PA'!$P$1)</f>
        <v/>
      </c>
      <c r="B404" s="303"/>
      <c r="C404" s="304"/>
      <c r="D404" s="305"/>
      <c r="E404" s="306"/>
      <c r="F404" s="307"/>
      <c r="G404" s="305"/>
      <c r="H404" s="305"/>
      <c r="I404" s="306"/>
      <c r="J404" s="308" t="str">
        <f t="shared" si="1"/>
        <v/>
      </c>
      <c r="K404" s="308"/>
      <c r="L404" s="309"/>
      <c r="M404" s="308"/>
      <c r="N404" s="303"/>
      <c r="O404" s="305"/>
      <c r="P404" s="305"/>
      <c r="Q404" s="299"/>
      <c r="R404" s="299"/>
      <c r="S404" s="299"/>
    </row>
    <row r="405" spans="1:19" ht="13.5" customHeight="1" x14ac:dyDescent="0.2">
      <c r="A405" s="302" t="str">
        <f>IF(B405="","",ROW()-ROW($A$3)+'Diário 2º PA'!$P$1)</f>
        <v/>
      </c>
      <c r="B405" s="303"/>
      <c r="C405" s="304"/>
      <c r="D405" s="305"/>
      <c r="E405" s="306"/>
      <c r="F405" s="307"/>
      <c r="G405" s="305"/>
      <c r="H405" s="305"/>
      <c r="I405" s="306"/>
      <c r="J405" s="308" t="str">
        <f t="shared" si="1"/>
        <v/>
      </c>
      <c r="K405" s="308"/>
      <c r="L405" s="309"/>
      <c r="M405" s="308"/>
      <c r="N405" s="303"/>
      <c r="O405" s="305"/>
      <c r="P405" s="305"/>
      <c r="Q405" s="299"/>
      <c r="R405" s="299"/>
      <c r="S405" s="299"/>
    </row>
    <row r="406" spans="1:19" ht="13.5" customHeight="1" x14ac:dyDescent="0.2">
      <c r="A406" s="302" t="str">
        <f>IF(B406="","",ROW()-ROW($A$3)+'Diário 2º PA'!$P$1)</f>
        <v/>
      </c>
      <c r="B406" s="303"/>
      <c r="C406" s="304"/>
      <c r="D406" s="305"/>
      <c r="E406" s="306"/>
      <c r="F406" s="307"/>
      <c r="G406" s="305"/>
      <c r="H406" s="305"/>
      <c r="I406" s="306"/>
      <c r="J406" s="308" t="str">
        <f t="shared" si="1"/>
        <v/>
      </c>
      <c r="K406" s="308"/>
      <c r="L406" s="309"/>
      <c r="M406" s="308"/>
      <c r="N406" s="303"/>
      <c r="O406" s="305"/>
      <c r="P406" s="305"/>
      <c r="Q406" s="299"/>
      <c r="R406" s="299"/>
      <c r="S406" s="299"/>
    </row>
    <row r="407" spans="1:19" ht="13.5" customHeight="1" x14ac:dyDescent="0.2">
      <c r="A407" s="302" t="str">
        <f>IF(B407="","",ROW()-ROW($A$3)+'Diário 2º PA'!$P$1)</f>
        <v/>
      </c>
      <c r="B407" s="303"/>
      <c r="C407" s="304"/>
      <c r="D407" s="305"/>
      <c r="E407" s="306"/>
      <c r="F407" s="307"/>
      <c r="G407" s="305"/>
      <c r="H407" s="305"/>
      <c r="I407" s="306"/>
      <c r="J407" s="308" t="str">
        <f t="shared" si="1"/>
        <v/>
      </c>
      <c r="K407" s="308"/>
      <c r="L407" s="309"/>
      <c r="M407" s="308"/>
      <c r="N407" s="303"/>
      <c r="O407" s="305"/>
      <c r="P407" s="305"/>
      <c r="Q407" s="299"/>
      <c r="R407" s="299"/>
      <c r="S407" s="299"/>
    </row>
    <row r="408" spans="1:19" ht="13.5" customHeight="1" x14ac:dyDescent="0.2">
      <c r="A408" s="302" t="str">
        <f>IF(B408="","",ROW()-ROW($A$3)+'Diário 2º PA'!$P$1)</f>
        <v/>
      </c>
      <c r="B408" s="303"/>
      <c r="C408" s="304"/>
      <c r="D408" s="305"/>
      <c r="E408" s="306"/>
      <c r="F408" s="307"/>
      <c r="G408" s="305"/>
      <c r="H408" s="305"/>
      <c r="I408" s="306"/>
      <c r="J408" s="308" t="str">
        <f t="shared" si="1"/>
        <v/>
      </c>
      <c r="K408" s="308"/>
      <c r="L408" s="309"/>
      <c r="M408" s="308"/>
      <c r="N408" s="303"/>
      <c r="O408" s="305"/>
      <c r="P408" s="305"/>
      <c r="Q408" s="299"/>
      <c r="R408" s="299"/>
      <c r="S408" s="299"/>
    </row>
    <row r="409" spans="1:19" ht="13.5" customHeight="1" x14ac:dyDescent="0.2">
      <c r="A409" s="302" t="str">
        <f>IF(B409="","",ROW()-ROW($A$3)+'Diário 2º PA'!$P$1)</f>
        <v/>
      </c>
      <c r="B409" s="303"/>
      <c r="C409" s="304"/>
      <c r="D409" s="305"/>
      <c r="E409" s="306"/>
      <c r="F409" s="307"/>
      <c r="G409" s="305"/>
      <c r="H409" s="305"/>
      <c r="I409" s="306"/>
      <c r="J409" s="308" t="str">
        <f t="shared" si="1"/>
        <v/>
      </c>
      <c r="K409" s="308"/>
      <c r="L409" s="309"/>
      <c r="M409" s="308"/>
      <c r="N409" s="303"/>
      <c r="O409" s="305"/>
      <c r="P409" s="305"/>
      <c r="Q409" s="299"/>
      <c r="R409" s="299"/>
      <c r="S409" s="299"/>
    </row>
    <row r="410" spans="1:19" ht="13.5" customHeight="1" x14ac:dyDescent="0.2">
      <c r="A410" s="302" t="str">
        <f>IF(B410="","",ROW()-ROW($A$3)+'Diário 2º PA'!$P$1)</f>
        <v/>
      </c>
      <c r="B410" s="303"/>
      <c r="C410" s="304"/>
      <c r="D410" s="305"/>
      <c r="E410" s="306"/>
      <c r="F410" s="307"/>
      <c r="G410" s="305"/>
      <c r="H410" s="305"/>
      <c r="I410" s="306"/>
      <c r="J410" s="308" t="str">
        <f t="shared" si="1"/>
        <v/>
      </c>
      <c r="K410" s="308"/>
      <c r="L410" s="309"/>
      <c r="M410" s="308"/>
      <c r="N410" s="303"/>
      <c r="O410" s="305"/>
      <c r="P410" s="305"/>
      <c r="Q410" s="299"/>
      <c r="R410" s="299"/>
      <c r="S410" s="299"/>
    </row>
    <row r="411" spans="1:19" ht="13.5" customHeight="1" x14ac:dyDescent="0.2">
      <c r="A411" s="302" t="str">
        <f>IF(B411="","",ROW()-ROW($A$3)+'Diário 2º PA'!$P$1)</f>
        <v/>
      </c>
      <c r="B411" s="303"/>
      <c r="C411" s="304"/>
      <c r="D411" s="305"/>
      <c r="E411" s="306"/>
      <c r="F411" s="307"/>
      <c r="G411" s="305"/>
      <c r="H411" s="305"/>
      <c r="I411" s="306"/>
      <c r="J411" s="308" t="str">
        <f t="shared" si="1"/>
        <v/>
      </c>
      <c r="K411" s="308"/>
      <c r="L411" s="309"/>
      <c r="M411" s="308"/>
      <c r="N411" s="303"/>
      <c r="O411" s="305"/>
      <c r="P411" s="305"/>
      <c r="Q411" s="299"/>
      <c r="R411" s="299"/>
      <c r="S411" s="299"/>
    </row>
    <row r="412" spans="1:19" ht="13.5" customHeight="1" x14ac:dyDescent="0.2">
      <c r="A412" s="302" t="str">
        <f>IF(B412="","",ROW()-ROW($A$3)+'Diário 2º PA'!$P$1)</f>
        <v/>
      </c>
      <c r="B412" s="303"/>
      <c r="C412" s="304"/>
      <c r="D412" s="305"/>
      <c r="E412" s="306"/>
      <c r="F412" s="307"/>
      <c r="G412" s="305"/>
      <c r="H412" s="305"/>
      <c r="I412" s="306"/>
      <c r="J412" s="308" t="str">
        <f t="shared" si="1"/>
        <v/>
      </c>
      <c r="K412" s="308"/>
      <c r="L412" s="309"/>
      <c r="M412" s="308"/>
      <c r="N412" s="303"/>
      <c r="O412" s="305"/>
      <c r="P412" s="305"/>
      <c r="Q412" s="299"/>
      <c r="R412" s="299"/>
      <c r="S412" s="299"/>
    </row>
    <row r="413" spans="1:19" ht="13.5" customHeight="1" x14ac:dyDescent="0.2">
      <c r="A413" s="302" t="str">
        <f>IF(B413="","",ROW()-ROW($A$3)+'Diário 2º PA'!$P$1)</f>
        <v/>
      </c>
      <c r="B413" s="303"/>
      <c r="C413" s="304"/>
      <c r="D413" s="305"/>
      <c r="E413" s="306"/>
      <c r="F413" s="307"/>
      <c r="G413" s="305"/>
      <c r="H413" s="305"/>
      <c r="I413" s="306"/>
      <c r="J413" s="308" t="str">
        <f t="shared" si="1"/>
        <v/>
      </c>
      <c r="K413" s="308"/>
      <c r="L413" s="309"/>
      <c r="M413" s="308"/>
      <c r="N413" s="303"/>
      <c r="O413" s="305"/>
      <c r="P413" s="305"/>
      <c r="Q413" s="299"/>
      <c r="R413" s="299"/>
      <c r="S413" s="299"/>
    </row>
    <row r="414" spans="1:19" ht="13.5" customHeight="1" x14ac:dyDescent="0.2">
      <c r="A414" s="302" t="str">
        <f>IF(B414="","",ROW()-ROW($A$3)+'Diário 2º PA'!$P$1)</f>
        <v/>
      </c>
      <c r="B414" s="303"/>
      <c r="C414" s="304"/>
      <c r="D414" s="305"/>
      <c r="E414" s="306"/>
      <c r="F414" s="307"/>
      <c r="G414" s="306"/>
      <c r="H414" s="305"/>
      <c r="I414" s="306"/>
      <c r="J414" s="308" t="str">
        <f t="shared" si="1"/>
        <v/>
      </c>
      <c r="K414" s="308"/>
      <c r="L414" s="309"/>
      <c r="M414" s="308"/>
      <c r="N414" s="303"/>
      <c r="O414" s="305"/>
      <c r="P414" s="305"/>
      <c r="Q414" s="299"/>
      <c r="R414" s="299"/>
      <c r="S414" s="299"/>
    </row>
    <row r="415" spans="1:19" ht="13.5" customHeight="1" x14ac:dyDescent="0.2">
      <c r="A415" s="302" t="str">
        <f>IF(B415="","",ROW()-ROW($A$3)+'Diário 2º PA'!$P$1)</f>
        <v/>
      </c>
      <c r="B415" s="303"/>
      <c r="C415" s="304"/>
      <c r="D415" s="305"/>
      <c r="E415" s="306"/>
      <c r="F415" s="307"/>
      <c r="G415" s="306"/>
      <c r="H415" s="305"/>
      <c r="I415" s="306"/>
      <c r="J415" s="308" t="str">
        <f t="shared" si="1"/>
        <v/>
      </c>
      <c r="K415" s="308"/>
      <c r="L415" s="309"/>
      <c r="M415" s="308"/>
      <c r="N415" s="303"/>
      <c r="O415" s="305"/>
      <c r="P415" s="305"/>
      <c r="Q415" s="299"/>
      <c r="R415" s="299"/>
      <c r="S415" s="299"/>
    </row>
    <row r="416" spans="1:19" ht="13.5" customHeight="1" x14ac:dyDescent="0.2">
      <c r="A416" s="302" t="str">
        <f>IF(B416="","",ROW()-ROW($A$3)+'Diário 2º PA'!$P$1)</f>
        <v/>
      </c>
      <c r="B416" s="303"/>
      <c r="C416" s="304"/>
      <c r="D416" s="305"/>
      <c r="E416" s="306"/>
      <c r="F416" s="307"/>
      <c r="G416" s="306"/>
      <c r="H416" s="305"/>
      <c r="I416" s="306"/>
      <c r="J416" s="308" t="str">
        <f t="shared" si="1"/>
        <v/>
      </c>
      <c r="K416" s="308"/>
      <c r="L416" s="309"/>
      <c r="M416" s="308"/>
      <c r="N416" s="303"/>
      <c r="O416" s="305"/>
      <c r="P416" s="305"/>
      <c r="Q416" s="299"/>
      <c r="R416" s="299"/>
      <c r="S416" s="299"/>
    </row>
    <row r="417" spans="1:19" ht="13.5" customHeight="1" x14ac:dyDescent="0.2">
      <c r="A417" s="302" t="str">
        <f>IF(B417="","",ROW()-ROW($A$3)+'Diário 2º PA'!$P$1)</f>
        <v/>
      </c>
      <c r="B417" s="303"/>
      <c r="C417" s="304"/>
      <c r="D417" s="305"/>
      <c r="E417" s="306"/>
      <c r="F417" s="307"/>
      <c r="G417" s="305"/>
      <c r="H417" s="305"/>
      <c r="I417" s="306"/>
      <c r="J417" s="308" t="str">
        <f t="shared" si="1"/>
        <v/>
      </c>
      <c r="K417" s="308"/>
      <c r="L417" s="309"/>
      <c r="M417" s="308"/>
      <c r="N417" s="303"/>
      <c r="O417" s="305"/>
      <c r="P417" s="305"/>
      <c r="Q417" s="299"/>
      <c r="R417" s="299"/>
      <c r="S417" s="299"/>
    </row>
    <row r="418" spans="1:19" ht="13.5" customHeight="1" x14ac:dyDescent="0.2">
      <c r="A418" s="302" t="str">
        <f>IF(B418="","",ROW()-ROW($A$3)+'Diário 2º PA'!$P$1)</f>
        <v/>
      </c>
      <c r="B418" s="303"/>
      <c r="C418" s="304"/>
      <c r="D418" s="305"/>
      <c r="E418" s="306"/>
      <c r="F418" s="307"/>
      <c r="G418" s="306"/>
      <c r="H418" s="305"/>
      <c r="I418" s="306"/>
      <c r="J418" s="308" t="str">
        <f t="shared" si="1"/>
        <v/>
      </c>
      <c r="K418" s="308"/>
      <c r="L418" s="309"/>
      <c r="M418" s="308"/>
      <c r="N418" s="303"/>
      <c r="O418" s="305"/>
      <c r="P418" s="305"/>
      <c r="Q418" s="299"/>
      <c r="R418" s="299"/>
      <c r="S418" s="299"/>
    </row>
    <row r="419" spans="1:19" ht="13.5" customHeight="1" x14ac:dyDescent="0.2">
      <c r="A419" s="302" t="str">
        <f>IF(B419="","",ROW()-ROW($A$3)+'Diário 2º PA'!$P$1)</f>
        <v/>
      </c>
      <c r="B419" s="303"/>
      <c r="C419" s="304"/>
      <c r="D419" s="305"/>
      <c r="E419" s="306"/>
      <c r="F419" s="307"/>
      <c r="G419" s="306"/>
      <c r="H419" s="305"/>
      <c r="I419" s="306"/>
      <c r="J419" s="308" t="str">
        <f t="shared" si="1"/>
        <v/>
      </c>
      <c r="K419" s="308"/>
      <c r="L419" s="309"/>
      <c r="M419" s="308"/>
      <c r="N419" s="303"/>
      <c r="O419" s="305"/>
      <c r="P419" s="305"/>
      <c r="Q419" s="299"/>
      <c r="R419" s="299"/>
      <c r="S419" s="299"/>
    </row>
    <row r="420" spans="1:19" ht="13.5" customHeight="1" x14ac:dyDescent="0.2">
      <c r="A420" s="302" t="str">
        <f>IF(B420="","",ROW()-ROW($A$3)+'Diário 2º PA'!$P$1)</f>
        <v/>
      </c>
      <c r="B420" s="303"/>
      <c r="C420" s="304"/>
      <c r="D420" s="305"/>
      <c r="E420" s="306"/>
      <c r="F420" s="307"/>
      <c r="G420" s="306"/>
      <c r="H420" s="305"/>
      <c r="I420" s="306"/>
      <c r="J420" s="308" t="str">
        <f t="shared" si="1"/>
        <v/>
      </c>
      <c r="K420" s="308"/>
      <c r="L420" s="309"/>
      <c r="M420" s="308"/>
      <c r="N420" s="303"/>
      <c r="O420" s="305"/>
      <c r="P420" s="305"/>
      <c r="Q420" s="299"/>
      <c r="R420" s="299"/>
      <c r="S420" s="299"/>
    </row>
    <row r="421" spans="1:19" ht="13.5" customHeight="1" x14ac:dyDescent="0.2">
      <c r="A421" s="302" t="str">
        <f>IF(B421="","",ROW()-ROW($A$3)+'Diário 2º PA'!$P$1)</f>
        <v/>
      </c>
      <c r="B421" s="303"/>
      <c r="C421" s="304"/>
      <c r="D421" s="305"/>
      <c r="E421" s="306"/>
      <c r="F421" s="307"/>
      <c r="G421" s="306"/>
      <c r="H421" s="305"/>
      <c r="I421" s="306"/>
      <c r="J421" s="308" t="str">
        <f t="shared" si="1"/>
        <v/>
      </c>
      <c r="K421" s="308"/>
      <c r="L421" s="309"/>
      <c r="M421" s="308"/>
      <c r="N421" s="303"/>
      <c r="O421" s="305"/>
      <c r="P421" s="305"/>
      <c r="Q421" s="299"/>
      <c r="R421" s="299"/>
      <c r="S421" s="299"/>
    </row>
    <row r="422" spans="1:19" ht="13.5" customHeight="1" x14ac:dyDescent="0.2">
      <c r="A422" s="302" t="str">
        <f>IF(B422="","",ROW()-ROW($A$3)+'Diário 2º PA'!$P$1)</f>
        <v/>
      </c>
      <c r="B422" s="303"/>
      <c r="C422" s="304"/>
      <c r="D422" s="305"/>
      <c r="E422" s="306"/>
      <c r="F422" s="307"/>
      <c r="G422" s="306"/>
      <c r="H422" s="305"/>
      <c r="I422" s="306"/>
      <c r="J422" s="308" t="str">
        <f t="shared" si="1"/>
        <v/>
      </c>
      <c r="K422" s="308"/>
      <c r="L422" s="309"/>
      <c r="M422" s="308"/>
      <c r="N422" s="303"/>
      <c r="O422" s="305"/>
      <c r="P422" s="305"/>
      <c r="Q422" s="299"/>
      <c r="R422" s="299"/>
      <c r="S422" s="299"/>
    </row>
    <row r="423" spans="1:19" ht="13.5" customHeight="1" x14ac:dyDescent="0.2">
      <c r="A423" s="302" t="str">
        <f>IF(B423="","",ROW()-ROW($A$3)+'Diário 2º PA'!$P$1)</f>
        <v/>
      </c>
      <c r="B423" s="303"/>
      <c r="C423" s="304"/>
      <c r="D423" s="305"/>
      <c r="E423" s="306"/>
      <c r="F423" s="307"/>
      <c r="G423" s="306"/>
      <c r="H423" s="305"/>
      <c r="I423" s="306"/>
      <c r="J423" s="308" t="str">
        <f t="shared" si="1"/>
        <v/>
      </c>
      <c r="K423" s="308"/>
      <c r="L423" s="309"/>
      <c r="M423" s="308"/>
      <c r="N423" s="303"/>
      <c r="O423" s="305"/>
      <c r="P423" s="305"/>
      <c r="Q423" s="299"/>
      <c r="R423" s="299"/>
      <c r="S423" s="299"/>
    </row>
    <row r="424" spans="1:19" ht="13.5" customHeight="1" x14ac:dyDescent="0.2">
      <c r="A424" s="302" t="str">
        <f>IF(B424="","",ROW()-ROW($A$3)+'Diário 2º PA'!$P$1)</f>
        <v/>
      </c>
      <c r="B424" s="303"/>
      <c r="C424" s="304"/>
      <c r="D424" s="305"/>
      <c r="E424" s="306"/>
      <c r="F424" s="307"/>
      <c r="G424" s="306"/>
      <c r="H424" s="305"/>
      <c r="I424" s="306"/>
      <c r="J424" s="308" t="str">
        <f t="shared" si="1"/>
        <v/>
      </c>
      <c r="K424" s="308"/>
      <c r="L424" s="309"/>
      <c r="M424" s="308"/>
      <c r="N424" s="303"/>
      <c r="O424" s="305"/>
      <c r="P424" s="305"/>
      <c r="Q424" s="299"/>
      <c r="R424" s="299"/>
      <c r="S424" s="299"/>
    </row>
    <row r="425" spans="1:19" ht="13.5" customHeight="1" x14ac:dyDescent="0.2">
      <c r="A425" s="302" t="str">
        <f>IF(B425="","",ROW()-ROW($A$3)+'Diário 2º PA'!$P$1)</f>
        <v/>
      </c>
      <c r="B425" s="303"/>
      <c r="C425" s="304"/>
      <c r="D425" s="305"/>
      <c r="E425" s="306"/>
      <c r="F425" s="307"/>
      <c r="G425" s="306"/>
      <c r="H425" s="305"/>
      <c r="I425" s="306"/>
      <c r="J425" s="308" t="str">
        <f t="shared" si="1"/>
        <v/>
      </c>
      <c r="K425" s="308"/>
      <c r="L425" s="309"/>
      <c r="M425" s="308"/>
      <c r="N425" s="303"/>
      <c r="O425" s="305"/>
      <c r="P425" s="305"/>
      <c r="Q425" s="299"/>
      <c r="R425" s="299"/>
      <c r="S425" s="299"/>
    </row>
    <row r="426" spans="1:19" ht="13.5" customHeight="1" x14ac:dyDescent="0.2">
      <c r="A426" s="302" t="str">
        <f>IF(B426="","",ROW()-ROW($A$3)+'Diário 2º PA'!$P$1)</f>
        <v/>
      </c>
      <c r="B426" s="303"/>
      <c r="C426" s="304"/>
      <c r="D426" s="305"/>
      <c r="E426" s="306"/>
      <c r="F426" s="307"/>
      <c r="G426" s="305"/>
      <c r="H426" s="305"/>
      <c r="I426" s="306"/>
      <c r="J426" s="308" t="str">
        <f t="shared" si="1"/>
        <v/>
      </c>
      <c r="K426" s="308"/>
      <c r="L426" s="309"/>
      <c r="M426" s="308"/>
      <c r="N426" s="303"/>
      <c r="O426" s="305"/>
      <c r="P426" s="305"/>
      <c r="Q426" s="299"/>
      <c r="R426" s="299"/>
      <c r="S426" s="299"/>
    </row>
    <row r="427" spans="1:19" ht="13.5" customHeight="1" x14ac:dyDescent="0.2">
      <c r="A427" s="302" t="str">
        <f>IF(B427="","",ROW()-ROW($A$3)+'Diário 2º PA'!$P$1)</f>
        <v/>
      </c>
      <c r="B427" s="303"/>
      <c r="C427" s="304"/>
      <c r="D427" s="305"/>
      <c r="E427" s="306"/>
      <c r="F427" s="307"/>
      <c r="G427" s="305"/>
      <c r="H427" s="305"/>
      <c r="I427" s="306"/>
      <c r="J427" s="308" t="str">
        <f t="shared" si="1"/>
        <v/>
      </c>
      <c r="K427" s="308"/>
      <c r="L427" s="309"/>
      <c r="M427" s="308"/>
      <c r="N427" s="303"/>
      <c r="O427" s="305"/>
      <c r="P427" s="305"/>
      <c r="Q427" s="299"/>
      <c r="R427" s="299"/>
      <c r="S427" s="299"/>
    </row>
    <row r="428" spans="1:19" ht="13.5" customHeight="1" x14ac:dyDescent="0.2">
      <c r="A428" s="302" t="str">
        <f>IF(B428="","",ROW()-ROW($A$3)+'Diário 2º PA'!$P$1)</f>
        <v/>
      </c>
      <c r="B428" s="303"/>
      <c r="C428" s="304"/>
      <c r="D428" s="305"/>
      <c r="E428" s="306"/>
      <c r="F428" s="307"/>
      <c r="G428" s="306"/>
      <c r="H428" s="305"/>
      <c r="I428" s="306"/>
      <c r="J428" s="308" t="str">
        <f t="shared" si="1"/>
        <v/>
      </c>
      <c r="K428" s="308"/>
      <c r="L428" s="309"/>
      <c r="M428" s="308"/>
      <c r="N428" s="303"/>
      <c r="O428" s="305"/>
      <c r="P428" s="305"/>
      <c r="Q428" s="299"/>
      <c r="R428" s="299"/>
      <c r="S428" s="299"/>
    </row>
    <row r="429" spans="1:19" ht="13.5" customHeight="1" x14ac:dyDescent="0.2">
      <c r="A429" s="302" t="str">
        <f>IF(B429="","",ROW()-ROW($A$3)+'Diário 2º PA'!$P$1)</f>
        <v/>
      </c>
      <c r="B429" s="303"/>
      <c r="C429" s="304"/>
      <c r="D429" s="305"/>
      <c r="E429" s="306"/>
      <c r="F429" s="307"/>
      <c r="G429" s="305"/>
      <c r="H429" s="305"/>
      <c r="I429" s="306"/>
      <c r="J429" s="308" t="str">
        <f t="shared" si="1"/>
        <v/>
      </c>
      <c r="K429" s="308"/>
      <c r="L429" s="309"/>
      <c r="M429" s="308"/>
      <c r="N429" s="303"/>
      <c r="O429" s="305"/>
      <c r="P429" s="305"/>
      <c r="Q429" s="299"/>
      <c r="R429" s="299"/>
      <c r="S429" s="299"/>
    </row>
    <row r="430" spans="1:19" ht="13.5" customHeight="1" x14ac:dyDescent="0.2">
      <c r="A430" s="302" t="str">
        <f>IF(B430="","",ROW()-ROW($A$3)+'Diário 2º PA'!$P$1)</f>
        <v/>
      </c>
      <c r="B430" s="303"/>
      <c r="C430" s="304"/>
      <c r="D430" s="305"/>
      <c r="E430" s="306"/>
      <c r="F430" s="307"/>
      <c r="G430" s="305"/>
      <c r="H430" s="305"/>
      <c r="I430" s="306"/>
      <c r="J430" s="308" t="str">
        <f t="shared" si="1"/>
        <v/>
      </c>
      <c r="K430" s="308"/>
      <c r="L430" s="309"/>
      <c r="M430" s="308"/>
      <c r="N430" s="303"/>
      <c r="O430" s="305"/>
      <c r="P430" s="305"/>
      <c r="Q430" s="299"/>
      <c r="R430" s="299"/>
      <c r="S430" s="299"/>
    </row>
    <row r="431" spans="1:19" ht="13.5" customHeight="1" x14ac:dyDescent="0.2">
      <c r="A431" s="302" t="str">
        <f>IF(B431="","",ROW()-ROW($A$3)+'Diário 2º PA'!$P$1)</f>
        <v/>
      </c>
      <c r="B431" s="303"/>
      <c r="C431" s="304"/>
      <c r="D431" s="305"/>
      <c r="E431" s="306"/>
      <c r="F431" s="307"/>
      <c r="G431" s="305"/>
      <c r="H431" s="305"/>
      <c r="I431" s="306"/>
      <c r="J431" s="308" t="str">
        <f t="shared" si="1"/>
        <v/>
      </c>
      <c r="K431" s="308"/>
      <c r="L431" s="309"/>
      <c r="M431" s="308"/>
      <c r="N431" s="303"/>
      <c r="O431" s="305"/>
      <c r="P431" s="305"/>
      <c r="Q431" s="299"/>
      <c r="R431" s="299"/>
      <c r="S431" s="299"/>
    </row>
    <row r="432" spans="1:19" ht="13.5" customHeight="1" x14ac:dyDescent="0.2">
      <c r="A432" s="302" t="str">
        <f>IF(B432="","",ROW()-ROW($A$3)+'Diário 2º PA'!$P$1)</f>
        <v/>
      </c>
      <c r="B432" s="303"/>
      <c r="C432" s="304"/>
      <c r="D432" s="305"/>
      <c r="E432" s="306"/>
      <c r="F432" s="307"/>
      <c r="G432" s="305"/>
      <c r="H432" s="305"/>
      <c r="I432" s="306"/>
      <c r="J432" s="308" t="str">
        <f t="shared" si="1"/>
        <v/>
      </c>
      <c r="K432" s="308"/>
      <c r="L432" s="309"/>
      <c r="M432" s="308"/>
      <c r="N432" s="303"/>
      <c r="O432" s="305"/>
      <c r="P432" s="305"/>
      <c r="Q432" s="299"/>
      <c r="R432" s="299"/>
      <c r="S432" s="299"/>
    </row>
    <row r="433" spans="1:19" ht="13.5" customHeight="1" x14ac:dyDescent="0.2">
      <c r="A433" s="302" t="str">
        <f>IF(B433="","",ROW()-ROW($A$3)+'Diário 2º PA'!$P$1)</f>
        <v/>
      </c>
      <c r="B433" s="303"/>
      <c r="C433" s="304"/>
      <c r="D433" s="305"/>
      <c r="E433" s="306"/>
      <c r="F433" s="307"/>
      <c r="G433" s="305"/>
      <c r="H433" s="305"/>
      <c r="I433" s="306"/>
      <c r="J433" s="308" t="str">
        <f t="shared" si="1"/>
        <v/>
      </c>
      <c r="K433" s="308"/>
      <c r="L433" s="309"/>
      <c r="M433" s="308"/>
      <c r="N433" s="303"/>
      <c r="O433" s="305"/>
      <c r="P433" s="305"/>
      <c r="Q433" s="299"/>
      <c r="R433" s="299"/>
      <c r="S433" s="299"/>
    </row>
    <row r="434" spans="1:19" ht="13.5" customHeight="1" x14ac:dyDescent="0.2">
      <c r="A434" s="302" t="str">
        <f>IF(B434="","",ROW()-ROW($A$3)+'Diário 2º PA'!$P$1)</f>
        <v/>
      </c>
      <c r="B434" s="303"/>
      <c r="C434" s="304"/>
      <c r="D434" s="305"/>
      <c r="E434" s="306"/>
      <c r="F434" s="307"/>
      <c r="G434" s="305"/>
      <c r="H434" s="305"/>
      <c r="I434" s="306"/>
      <c r="J434" s="308" t="str">
        <f t="shared" si="1"/>
        <v/>
      </c>
      <c r="K434" s="308"/>
      <c r="L434" s="309"/>
      <c r="M434" s="308"/>
      <c r="N434" s="303"/>
      <c r="O434" s="305"/>
      <c r="P434" s="305"/>
      <c r="Q434" s="299"/>
      <c r="R434" s="299"/>
      <c r="S434" s="299"/>
    </row>
    <row r="435" spans="1:19" ht="13.5" customHeight="1" x14ac:dyDescent="0.2">
      <c r="A435" s="302" t="str">
        <f>IF(B435="","",ROW()-ROW($A$3)+'Diário 2º PA'!$P$1)</f>
        <v/>
      </c>
      <c r="B435" s="303"/>
      <c r="C435" s="304"/>
      <c r="D435" s="305"/>
      <c r="E435" s="306"/>
      <c r="F435" s="307"/>
      <c r="G435" s="305"/>
      <c r="H435" s="305"/>
      <c r="I435" s="306"/>
      <c r="J435" s="308" t="str">
        <f t="shared" si="1"/>
        <v/>
      </c>
      <c r="K435" s="308"/>
      <c r="L435" s="309"/>
      <c r="M435" s="308"/>
      <c r="N435" s="303"/>
      <c r="O435" s="305"/>
      <c r="P435" s="305"/>
      <c r="Q435" s="299"/>
      <c r="R435" s="299"/>
      <c r="S435" s="299"/>
    </row>
    <row r="436" spans="1:19" ht="13.5" customHeight="1" x14ac:dyDescent="0.2">
      <c r="A436" s="302" t="str">
        <f>IF(B436="","",ROW()-ROW($A$3)+'Diário 2º PA'!$P$1)</f>
        <v/>
      </c>
      <c r="B436" s="303"/>
      <c r="C436" s="304"/>
      <c r="D436" s="305"/>
      <c r="E436" s="306"/>
      <c r="F436" s="307"/>
      <c r="G436" s="305"/>
      <c r="H436" s="305"/>
      <c r="I436" s="306"/>
      <c r="J436" s="308" t="str">
        <f t="shared" si="1"/>
        <v/>
      </c>
      <c r="K436" s="308"/>
      <c r="L436" s="309"/>
      <c r="M436" s="308"/>
      <c r="N436" s="303"/>
      <c r="O436" s="305"/>
      <c r="P436" s="305"/>
      <c r="Q436" s="299"/>
      <c r="R436" s="299"/>
      <c r="S436" s="299"/>
    </row>
    <row r="437" spans="1:19" ht="13.5" customHeight="1" x14ac:dyDescent="0.2">
      <c r="A437" s="302" t="str">
        <f>IF(B437="","",ROW()-ROW($A$3)+'Diário 2º PA'!$P$1)</f>
        <v/>
      </c>
      <c r="B437" s="303"/>
      <c r="C437" s="304"/>
      <c r="D437" s="305"/>
      <c r="E437" s="306"/>
      <c r="F437" s="307"/>
      <c r="G437" s="305"/>
      <c r="H437" s="305"/>
      <c r="I437" s="306"/>
      <c r="J437" s="308" t="str">
        <f t="shared" si="1"/>
        <v/>
      </c>
      <c r="K437" s="308"/>
      <c r="L437" s="309"/>
      <c r="M437" s="308"/>
      <c r="N437" s="303"/>
      <c r="O437" s="305"/>
      <c r="P437" s="305"/>
      <c r="Q437" s="299"/>
      <c r="R437" s="299"/>
      <c r="S437" s="299"/>
    </row>
    <row r="438" spans="1:19" ht="13.5" customHeight="1" x14ac:dyDescent="0.2">
      <c r="A438" s="302" t="str">
        <f>IF(B438="","",ROW()-ROW($A$3)+'Diário 2º PA'!$P$1)</f>
        <v/>
      </c>
      <c r="B438" s="303"/>
      <c r="C438" s="304"/>
      <c r="D438" s="305"/>
      <c r="E438" s="306"/>
      <c r="F438" s="307"/>
      <c r="G438" s="306"/>
      <c r="H438" s="305"/>
      <c r="I438" s="306"/>
      <c r="J438" s="308" t="str">
        <f t="shared" si="1"/>
        <v/>
      </c>
      <c r="K438" s="308"/>
      <c r="L438" s="309"/>
      <c r="M438" s="308"/>
      <c r="N438" s="303"/>
      <c r="O438" s="305"/>
      <c r="P438" s="305"/>
      <c r="Q438" s="299"/>
      <c r="R438" s="299"/>
      <c r="S438" s="299"/>
    </row>
    <row r="439" spans="1:19" ht="13.5" customHeight="1" x14ac:dyDescent="0.2">
      <c r="A439" s="302" t="str">
        <f>IF(B439="","",ROW()-ROW($A$3)+'Diário 2º PA'!$P$1)</f>
        <v/>
      </c>
      <c r="B439" s="303"/>
      <c r="C439" s="304"/>
      <c r="D439" s="305"/>
      <c r="E439" s="306"/>
      <c r="F439" s="307"/>
      <c r="G439" s="306"/>
      <c r="H439" s="305"/>
      <c r="I439" s="306"/>
      <c r="J439" s="308" t="str">
        <f t="shared" si="1"/>
        <v/>
      </c>
      <c r="K439" s="308"/>
      <c r="L439" s="309"/>
      <c r="M439" s="308"/>
      <c r="N439" s="303"/>
      <c r="O439" s="305"/>
      <c r="P439" s="305"/>
      <c r="Q439" s="299"/>
      <c r="R439" s="299"/>
      <c r="S439" s="299"/>
    </row>
    <row r="440" spans="1:19" ht="13.5" customHeight="1" x14ac:dyDescent="0.2">
      <c r="A440" s="302" t="str">
        <f>IF(B440="","",ROW()-ROW($A$3)+'Diário 2º PA'!$P$1)</f>
        <v/>
      </c>
      <c r="B440" s="303"/>
      <c r="C440" s="304"/>
      <c r="D440" s="305"/>
      <c r="E440" s="306"/>
      <c r="F440" s="307"/>
      <c r="G440" s="306"/>
      <c r="H440" s="305"/>
      <c r="I440" s="306"/>
      <c r="J440" s="308" t="str">
        <f t="shared" si="1"/>
        <v/>
      </c>
      <c r="K440" s="308"/>
      <c r="L440" s="309"/>
      <c r="M440" s="308"/>
      <c r="N440" s="303"/>
      <c r="O440" s="305"/>
      <c r="P440" s="305"/>
      <c r="Q440" s="299"/>
      <c r="R440" s="299"/>
      <c r="S440" s="299"/>
    </row>
    <row r="441" spans="1:19" ht="13.5" customHeight="1" x14ac:dyDescent="0.2">
      <c r="A441" s="302" t="str">
        <f>IF(B441="","",ROW()-ROW($A$3)+'Diário 2º PA'!$P$1)</f>
        <v/>
      </c>
      <c r="B441" s="303"/>
      <c r="C441" s="304"/>
      <c r="D441" s="305"/>
      <c r="E441" s="306"/>
      <c r="F441" s="307"/>
      <c r="G441" s="306"/>
      <c r="H441" s="305"/>
      <c r="I441" s="306"/>
      <c r="J441" s="308" t="str">
        <f t="shared" si="1"/>
        <v/>
      </c>
      <c r="K441" s="308"/>
      <c r="L441" s="309"/>
      <c r="M441" s="308"/>
      <c r="N441" s="303"/>
      <c r="O441" s="305"/>
      <c r="P441" s="305"/>
      <c r="Q441" s="299"/>
      <c r="R441" s="299"/>
      <c r="S441" s="299"/>
    </row>
    <row r="442" spans="1:19" ht="13.5" customHeight="1" x14ac:dyDescent="0.2">
      <c r="A442" s="302" t="str">
        <f>IF(B442="","",ROW()-ROW($A$3)+'Diário 2º PA'!$P$1)</f>
        <v/>
      </c>
      <c r="B442" s="303"/>
      <c r="C442" s="304"/>
      <c r="D442" s="305"/>
      <c r="E442" s="306"/>
      <c r="F442" s="307"/>
      <c r="G442" s="305"/>
      <c r="H442" s="306"/>
      <c r="I442" s="306"/>
      <c r="J442" s="308" t="str">
        <f t="shared" si="1"/>
        <v/>
      </c>
      <c r="K442" s="308"/>
      <c r="L442" s="309"/>
      <c r="M442" s="308"/>
      <c r="N442" s="303"/>
      <c r="O442" s="305"/>
      <c r="P442" s="305"/>
      <c r="Q442" s="299"/>
      <c r="R442" s="299"/>
      <c r="S442" s="299"/>
    </row>
    <row r="443" spans="1:19" ht="13.5" customHeight="1" x14ac:dyDescent="0.2">
      <c r="A443" s="302" t="str">
        <f>IF(B443="","",ROW()-ROW($A$3)+'Diário 2º PA'!$P$1)</f>
        <v/>
      </c>
      <c r="B443" s="303"/>
      <c r="C443" s="304"/>
      <c r="D443" s="305"/>
      <c r="E443" s="306"/>
      <c r="F443" s="307"/>
      <c r="G443" s="306"/>
      <c r="H443" s="305"/>
      <c r="I443" s="306"/>
      <c r="J443" s="308" t="str">
        <f t="shared" si="1"/>
        <v/>
      </c>
      <c r="K443" s="308"/>
      <c r="L443" s="309"/>
      <c r="M443" s="308"/>
      <c r="N443" s="303"/>
      <c r="O443" s="305"/>
      <c r="P443" s="305"/>
      <c r="Q443" s="299"/>
      <c r="R443" s="299"/>
      <c r="S443" s="299"/>
    </row>
    <row r="444" spans="1:19" ht="13.5" customHeight="1" x14ac:dyDescent="0.2">
      <c r="A444" s="302" t="str">
        <f>IF(B444="","",ROW()-ROW($A$3)+'Diário 2º PA'!$P$1)</f>
        <v/>
      </c>
      <c r="B444" s="303"/>
      <c r="C444" s="304"/>
      <c r="D444" s="305"/>
      <c r="E444" s="306"/>
      <c r="F444" s="307"/>
      <c r="G444" s="305"/>
      <c r="H444" s="305"/>
      <c r="I444" s="306"/>
      <c r="J444" s="308" t="str">
        <f t="shared" si="1"/>
        <v/>
      </c>
      <c r="K444" s="308"/>
      <c r="L444" s="309"/>
      <c r="M444" s="308"/>
      <c r="N444" s="303"/>
      <c r="O444" s="305"/>
      <c r="P444" s="305"/>
      <c r="Q444" s="299"/>
      <c r="R444" s="299"/>
      <c r="S444" s="299"/>
    </row>
    <row r="445" spans="1:19" ht="13.5" customHeight="1" x14ac:dyDescent="0.2">
      <c r="A445" s="302" t="str">
        <f>IF(B445="","",ROW()-ROW($A$3)+'Diário 2º PA'!$P$1)</f>
        <v/>
      </c>
      <c r="B445" s="303"/>
      <c r="C445" s="304"/>
      <c r="D445" s="305"/>
      <c r="E445" s="306"/>
      <c r="F445" s="307"/>
      <c r="G445" s="305"/>
      <c r="H445" s="305"/>
      <c r="I445" s="306"/>
      <c r="J445" s="308" t="str">
        <f t="shared" si="1"/>
        <v/>
      </c>
      <c r="K445" s="308"/>
      <c r="L445" s="309"/>
      <c r="M445" s="308"/>
      <c r="N445" s="303"/>
      <c r="O445" s="305"/>
      <c r="P445" s="305"/>
      <c r="Q445" s="299"/>
      <c r="R445" s="299"/>
      <c r="S445" s="299"/>
    </row>
    <row r="446" spans="1:19" ht="13.5" customHeight="1" x14ac:dyDescent="0.2">
      <c r="A446" s="302" t="str">
        <f>IF(B446="","",ROW()-ROW($A$3)+'Diário 2º PA'!$P$1)</f>
        <v/>
      </c>
      <c r="B446" s="303"/>
      <c r="C446" s="304"/>
      <c r="D446" s="305"/>
      <c r="E446" s="306"/>
      <c r="F446" s="307"/>
      <c r="G446" s="305"/>
      <c r="H446" s="305"/>
      <c r="I446" s="306"/>
      <c r="J446" s="308" t="str">
        <f t="shared" si="1"/>
        <v/>
      </c>
      <c r="K446" s="308"/>
      <c r="L446" s="309"/>
      <c r="M446" s="308"/>
      <c r="N446" s="303"/>
      <c r="O446" s="305"/>
      <c r="P446" s="305"/>
      <c r="Q446" s="299"/>
      <c r="R446" s="299"/>
      <c r="S446" s="299"/>
    </row>
    <row r="447" spans="1:19" ht="13.5" customHeight="1" x14ac:dyDescent="0.2">
      <c r="A447" s="302" t="str">
        <f>IF(B447="","",ROW()-ROW($A$3)+'Diário 2º PA'!$P$1)</f>
        <v/>
      </c>
      <c r="B447" s="303"/>
      <c r="C447" s="304"/>
      <c r="D447" s="305"/>
      <c r="E447" s="306"/>
      <c r="F447" s="307"/>
      <c r="G447" s="305"/>
      <c r="H447" s="305"/>
      <c r="I447" s="306"/>
      <c r="J447" s="308" t="str">
        <f t="shared" si="1"/>
        <v/>
      </c>
      <c r="K447" s="308"/>
      <c r="L447" s="309"/>
      <c r="M447" s="308"/>
      <c r="N447" s="303"/>
      <c r="O447" s="305"/>
      <c r="P447" s="305"/>
      <c r="Q447" s="299"/>
      <c r="R447" s="299"/>
      <c r="S447" s="299"/>
    </row>
    <row r="448" spans="1:19" ht="13.5" customHeight="1" x14ac:dyDescent="0.2">
      <c r="A448" s="302" t="str">
        <f>IF(B448="","",ROW()-ROW($A$3)+'Diário 2º PA'!$P$1)</f>
        <v/>
      </c>
      <c r="B448" s="303"/>
      <c r="C448" s="304"/>
      <c r="D448" s="305"/>
      <c r="E448" s="306"/>
      <c r="F448" s="307"/>
      <c r="G448" s="305"/>
      <c r="H448" s="305"/>
      <c r="I448" s="306"/>
      <c r="J448" s="308" t="str">
        <f t="shared" si="1"/>
        <v/>
      </c>
      <c r="K448" s="308"/>
      <c r="L448" s="309"/>
      <c r="M448" s="308"/>
      <c r="N448" s="303"/>
      <c r="O448" s="305"/>
      <c r="P448" s="305"/>
      <c r="Q448" s="299"/>
      <c r="R448" s="299"/>
      <c r="S448" s="299"/>
    </row>
    <row r="449" spans="1:19" ht="13.5" customHeight="1" x14ac:dyDescent="0.2">
      <c r="A449" s="302" t="str">
        <f>IF(B449="","",ROW()-ROW($A$3)+'Diário 2º PA'!$P$1)</f>
        <v/>
      </c>
      <c r="B449" s="303"/>
      <c r="C449" s="304"/>
      <c r="D449" s="305"/>
      <c r="E449" s="306"/>
      <c r="F449" s="307"/>
      <c r="G449" s="305"/>
      <c r="H449" s="305"/>
      <c r="I449" s="306"/>
      <c r="J449" s="308" t="str">
        <f t="shared" si="1"/>
        <v/>
      </c>
      <c r="K449" s="308"/>
      <c r="L449" s="309"/>
      <c r="M449" s="308"/>
      <c r="N449" s="303"/>
      <c r="O449" s="305"/>
      <c r="P449" s="305"/>
      <c r="Q449" s="299"/>
      <c r="R449" s="299"/>
      <c r="S449" s="299"/>
    </row>
    <row r="450" spans="1:19" ht="13.5" customHeight="1" x14ac:dyDescent="0.2">
      <c r="A450" s="302" t="str">
        <f>IF(B450="","",ROW()-ROW($A$3)+'Diário 2º PA'!$P$1)</f>
        <v/>
      </c>
      <c r="B450" s="303"/>
      <c r="C450" s="304"/>
      <c r="D450" s="305"/>
      <c r="E450" s="306"/>
      <c r="F450" s="307"/>
      <c r="G450" s="305"/>
      <c r="H450" s="305"/>
      <c r="I450" s="306"/>
      <c r="J450" s="308" t="str">
        <f t="shared" si="1"/>
        <v/>
      </c>
      <c r="K450" s="308"/>
      <c r="L450" s="309"/>
      <c r="M450" s="308"/>
      <c r="N450" s="303"/>
      <c r="O450" s="305"/>
      <c r="P450" s="305"/>
      <c r="Q450" s="299"/>
      <c r="R450" s="299"/>
      <c r="S450" s="299"/>
    </row>
    <row r="451" spans="1:19" ht="13.5" customHeight="1" x14ac:dyDescent="0.2">
      <c r="A451" s="302" t="str">
        <f>IF(B451="","",ROW()-ROW($A$3)+'Diário 2º PA'!$P$1)</f>
        <v/>
      </c>
      <c r="B451" s="303"/>
      <c r="C451" s="304"/>
      <c r="D451" s="305"/>
      <c r="E451" s="306"/>
      <c r="F451" s="307"/>
      <c r="G451" s="305"/>
      <c r="H451" s="305"/>
      <c r="I451" s="306"/>
      <c r="J451" s="308" t="str">
        <f t="shared" si="1"/>
        <v/>
      </c>
      <c r="K451" s="308"/>
      <c r="L451" s="309"/>
      <c r="M451" s="308"/>
      <c r="N451" s="303"/>
      <c r="O451" s="305"/>
      <c r="P451" s="305"/>
      <c r="Q451" s="299"/>
      <c r="R451" s="299"/>
      <c r="S451" s="299"/>
    </row>
    <row r="452" spans="1:19" ht="13.5" customHeight="1" x14ac:dyDescent="0.2">
      <c r="A452" s="302" t="str">
        <f>IF(B452="","",ROW()-ROW($A$3)+'Diário 2º PA'!$P$1)</f>
        <v/>
      </c>
      <c r="B452" s="303"/>
      <c r="C452" s="304"/>
      <c r="D452" s="305"/>
      <c r="E452" s="306"/>
      <c r="F452" s="307"/>
      <c r="G452" s="305"/>
      <c r="H452" s="305"/>
      <c r="I452" s="306"/>
      <c r="J452" s="308" t="str">
        <f t="shared" si="1"/>
        <v/>
      </c>
      <c r="K452" s="308"/>
      <c r="L452" s="309"/>
      <c r="M452" s="308"/>
      <c r="N452" s="303"/>
      <c r="O452" s="305"/>
      <c r="P452" s="305"/>
      <c r="Q452" s="299"/>
      <c r="R452" s="299"/>
      <c r="S452" s="299"/>
    </row>
    <row r="453" spans="1:19" ht="13.5" customHeight="1" x14ac:dyDescent="0.2">
      <c r="A453" s="302" t="str">
        <f>IF(B453="","",ROW()-ROW($A$3)+'Diário 2º PA'!$P$1)</f>
        <v/>
      </c>
      <c r="B453" s="303"/>
      <c r="C453" s="304"/>
      <c r="D453" s="305"/>
      <c r="E453" s="306"/>
      <c r="F453" s="307"/>
      <c r="G453" s="305"/>
      <c r="H453" s="305"/>
      <c r="I453" s="306"/>
      <c r="J453" s="308" t="str">
        <f t="shared" si="1"/>
        <v/>
      </c>
      <c r="K453" s="308"/>
      <c r="L453" s="309"/>
      <c r="M453" s="308"/>
      <c r="N453" s="303"/>
      <c r="O453" s="305"/>
      <c r="P453" s="305"/>
      <c r="Q453" s="299"/>
      <c r="R453" s="299"/>
      <c r="S453" s="299"/>
    </row>
    <row r="454" spans="1:19" ht="13.5" customHeight="1" x14ac:dyDescent="0.2">
      <c r="A454" s="302" t="str">
        <f>IF(B454="","",ROW()-ROW($A$3)+'Diário 2º PA'!$P$1)</f>
        <v/>
      </c>
      <c r="B454" s="303"/>
      <c r="C454" s="304"/>
      <c r="D454" s="305"/>
      <c r="E454" s="306"/>
      <c r="F454" s="307"/>
      <c r="G454" s="305"/>
      <c r="H454" s="305"/>
      <c r="I454" s="306"/>
      <c r="J454" s="308" t="str">
        <f t="shared" si="1"/>
        <v/>
      </c>
      <c r="K454" s="308"/>
      <c r="L454" s="309"/>
      <c r="M454" s="308"/>
      <c r="N454" s="303"/>
      <c r="O454" s="305"/>
      <c r="P454" s="305"/>
      <c r="Q454" s="299"/>
      <c r="R454" s="299"/>
      <c r="S454" s="299"/>
    </row>
    <row r="455" spans="1:19" ht="13.5" customHeight="1" x14ac:dyDescent="0.2">
      <c r="A455" s="302" t="str">
        <f>IF(B455="","",ROW()-ROW($A$3)+'Diário 2º PA'!$P$1)</f>
        <v/>
      </c>
      <c r="B455" s="303"/>
      <c r="C455" s="304"/>
      <c r="D455" s="305"/>
      <c r="E455" s="306"/>
      <c r="F455" s="307"/>
      <c r="G455" s="305"/>
      <c r="H455" s="305"/>
      <c r="I455" s="306"/>
      <c r="J455" s="308" t="str">
        <f t="shared" si="1"/>
        <v/>
      </c>
      <c r="K455" s="308"/>
      <c r="L455" s="309"/>
      <c r="M455" s="308"/>
      <c r="N455" s="303"/>
      <c r="O455" s="305"/>
      <c r="P455" s="305"/>
      <c r="Q455" s="299"/>
      <c r="R455" s="299"/>
      <c r="S455" s="299"/>
    </row>
    <row r="456" spans="1:19" ht="13.5" customHeight="1" x14ac:dyDescent="0.2">
      <c r="A456" s="302" t="str">
        <f>IF(B456="","",ROW()-ROW($A$3)+'Diário 2º PA'!$P$1)</f>
        <v/>
      </c>
      <c r="B456" s="303"/>
      <c r="C456" s="304"/>
      <c r="D456" s="305"/>
      <c r="E456" s="306"/>
      <c r="F456" s="307"/>
      <c r="G456" s="305"/>
      <c r="H456" s="305"/>
      <c r="I456" s="306"/>
      <c r="J456" s="308" t="str">
        <f t="shared" si="1"/>
        <v/>
      </c>
      <c r="K456" s="308"/>
      <c r="L456" s="309"/>
      <c r="M456" s="308"/>
      <c r="N456" s="303"/>
      <c r="O456" s="305"/>
      <c r="P456" s="305"/>
      <c r="Q456" s="299"/>
      <c r="R456" s="299"/>
      <c r="S456" s="299"/>
    </row>
    <row r="457" spans="1:19" ht="13.5" customHeight="1" x14ac:dyDescent="0.2">
      <c r="A457" s="302" t="str">
        <f>IF(B457="","",ROW()-ROW($A$3)+'Diário 2º PA'!$P$1)</f>
        <v/>
      </c>
      <c r="B457" s="303"/>
      <c r="C457" s="304"/>
      <c r="D457" s="305"/>
      <c r="E457" s="306"/>
      <c r="F457" s="307"/>
      <c r="G457" s="305"/>
      <c r="H457" s="305"/>
      <c r="I457" s="306"/>
      <c r="J457" s="308" t="str">
        <f t="shared" si="1"/>
        <v/>
      </c>
      <c r="K457" s="308"/>
      <c r="L457" s="309"/>
      <c r="M457" s="308"/>
      <c r="N457" s="303"/>
      <c r="O457" s="305"/>
      <c r="P457" s="305"/>
      <c r="Q457" s="299"/>
      <c r="R457" s="299"/>
      <c r="S457" s="299"/>
    </row>
    <row r="458" spans="1:19" ht="13.5" customHeight="1" x14ac:dyDescent="0.2">
      <c r="A458" s="302" t="str">
        <f>IF(B458="","",ROW()-ROW($A$3)+'Diário 2º PA'!$P$1)</f>
        <v/>
      </c>
      <c r="B458" s="303"/>
      <c r="C458" s="304"/>
      <c r="D458" s="305"/>
      <c r="E458" s="306"/>
      <c r="F458" s="307"/>
      <c r="G458" s="305"/>
      <c r="H458" s="305"/>
      <c r="I458" s="306"/>
      <c r="J458" s="308" t="str">
        <f t="shared" si="1"/>
        <v/>
      </c>
      <c r="K458" s="308"/>
      <c r="L458" s="309"/>
      <c r="M458" s="308"/>
      <c r="N458" s="303"/>
      <c r="O458" s="305"/>
      <c r="P458" s="305"/>
      <c r="Q458" s="299"/>
      <c r="R458" s="299"/>
      <c r="S458" s="299"/>
    </row>
    <row r="459" spans="1:19" ht="13.5" customHeight="1" x14ac:dyDescent="0.2">
      <c r="A459" s="302" t="str">
        <f>IF(B459="","",ROW()-ROW($A$3)+'Diário 2º PA'!$P$1)</f>
        <v/>
      </c>
      <c r="B459" s="303"/>
      <c r="C459" s="304"/>
      <c r="D459" s="305"/>
      <c r="E459" s="306"/>
      <c r="F459" s="307"/>
      <c r="G459" s="305"/>
      <c r="H459" s="305"/>
      <c r="I459" s="306"/>
      <c r="J459" s="308" t="str">
        <f t="shared" si="1"/>
        <v/>
      </c>
      <c r="K459" s="308"/>
      <c r="L459" s="309"/>
      <c r="M459" s="308"/>
      <c r="N459" s="303"/>
      <c r="O459" s="305"/>
      <c r="P459" s="305"/>
      <c r="Q459" s="299"/>
      <c r="R459" s="299"/>
      <c r="S459" s="299"/>
    </row>
    <row r="460" spans="1:19" ht="13.5" customHeight="1" x14ac:dyDescent="0.2">
      <c r="A460" s="302" t="str">
        <f>IF(B460="","",ROW()-ROW($A$3)+'Diário 2º PA'!$P$1)</f>
        <v/>
      </c>
      <c r="B460" s="303"/>
      <c r="C460" s="304"/>
      <c r="D460" s="305"/>
      <c r="E460" s="306"/>
      <c r="F460" s="307"/>
      <c r="G460" s="305"/>
      <c r="H460" s="305"/>
      <c r="I460" s="306"/>
      <c r="J460" s="308" t="str">
        <f t="shared" si="1"/>
        <v/>
      </c>
      <c r="K460" s="308"/>
      <c r="L460" s="309"/>
      <c r="M460" s="308"/>
      <c r="N460" s="303"/>
      <c r="O460" s="305"/>
      <c r="P460" s="305"/>
      <c r="Q460" s="299"/>
      <c r="R460" s="299"/>
      <c r="S460" s="299"/>
    </row>
    <row r="461" spans="1:19" ht="13.5" customHeight="1" x14ac:dyDescent="0.2">
      <c r="A461" s="302" t="str">
        <f>IF(B461="","",ROW()-ROW($A$3)+'Diário 2º PA'!$P$1)</f>
        <v/>
      </c>
      <c r="B461" s="303"/>
      <c r="C461" s="304"/>
      <c r="D461" s="305"/>
      <c r="E461" s="306"/>
      <c r="F461" s="307"/>
      <c r="G461" s="305"/>
      <c r="H461" s="305"/>
      <c r="I461" s="306"/>
      <c r="J461" s="308" t="str">
        <f t="shared" si="1"/>
        <v/>
      </c>
      <c r="K461" s="308"/>
      <c r="L461" s="309"/>
      <c r="M461" s="308"/>
      <c r="N461" s="303"/>
      <c r="O461" s="305"/>
      <c r="P461" s="305"/>
      <c r="Q461" s="299"/>
      <c r="R461" s="299"/>
      <c r="S461" s="299"/>
    </row>
    <row r="462" spans="1:19" ht="13.5" customHeight="1" x14ac:dyDescent="0.2">
      <c r="A462" s="302" t="str">
        <f>IF(B462="","",ROW()-ROW($A$3)+'Diário 2º PA'!$P$1)</f>
        <v/>
      </c>
      <c r="B462" s="303"/>
      <c r="C462" s="304"/>
      <c r="D462" s="305"/>
      <c r="E462" s="306"/>
      <c r="F462" s="307"/>
      <c r="G462" s="305"/>
      <c r="H462" s="305"/>
      <c r="I462" s="306"/>
      <c r="J462" s="308" t="str">
        <f t="shared" si="1"/>
        <v/>
      </c>
      <c r="K462" s="308"/>
      <c r="L462" s="309"/>
      <c r="M462" s="308"/>
      <c r="N462" s="303"/>
      <c r="O462" s="305"/>
      <c r="P462" s="305"/>
      <c r="Q462" s="299"/>
      <c r="R462" s="299"/>
      <c r="S462" s="299"/>
    </row>
    <row r="463" spans="1:19" ht="13.5" customHeight="1" x14ac:dyDescent="0.2">
      <c r="A463" s="302" t="str">
        <f>IF(B463="","",ROW()-ROW($A$3)+'Diário 2º PA'!$P$1)</f>
        <v/>
      </c>
      <c r="B463" s="303"/>
      <c r="C463" s="304"/>
      <c r="D463" s="305"/>
      <c r="E463" s="306"/>
      <c r="F463" s="307"/>
      <c r="G463" s="305"/>
      <c r="H463" s="305"/>
      <c r="I463" s="306"/>
      <c r="J463" s="308" t="str">
        <f t="shared" si="1"/>
        <v/>
      </c>
      <c r="K463" s="308"/>
      <c r="L463" s="309"/>
      <c r="M463" s="308"/>
      <c r="N463" s="303"/>
      <c r="O463" s="305"/>
      <c r="P463" s="305"/>
      <c r="Q463" s="299"/>
      <c r="R463" s="299"/>
      <c r="S463" s="299"/>
    </row>
    <row r="464" spans="1:19" ht="13.5" customHeight="1" x14ac:dyDescent="0.2">
      <c r="A464" s="302" t="str">
        <f>IF(B464="","",ROW()-ROW($A$3)+'Diário 2º PA'!$P$1)</f>
        <v/>
      </c>
      <c r="B464" s="303"/>
      <c r="C464" s="304"/>
      <c r="D464" s="305"/>
      <c r="E464" s="306"/>
      <c r="F464" s="307"/>
      <c r="G464" s="305"/>
      <c r="H464" s="305"/>
      <c r="I464" s="306"/>
      <c r="J464" s="308" t="str">
        <f t="shared" si="1"/>
        <v/>
      </c>
      <c r="K464" s="308"/>
      <c r="L464" s="309"/>
      <c r="M464" s="308"/>
      <c r="N464" s="303"/>
      <c r="O464" s="305"/>
      <c r="P464" s="305"/>
      <c r="Q464" s="299"/>
      <c r="R464" s="299"/>
      <c r="S464" s="299"/>
    </row>
    <row r="465" spans="1:19" ht="13.5" customHeight="1" x14ac:dyDescent="0.2">
      <c r="A465" s="302" t="str">
        <f>IF(B465="","",ROW()-ROW($A$3)+'Diário 2º PA'!$P$1)</f>
        <v/>
      </c>
      <c r="B465" s="303"/>
      <c r="C465" s="304"/>
      <c r="D465" s="305"/>
      <c r="E465" s="306"/>
      <c r="F465" s="307"/>
      <c r="G465" s="305"/>
      <c r="H465" s="305"/>
      <c r="I465" s="306"/>
      <c r="J465" s="308" t="str">
        <f t="shared" si="1"/>
        <v/>
      </c>
      <c r="K465" s="308"/>
      <c r="L465" s="309"/>
      <c r="M465" s="308"/>
      <c r="N465" s="303"/>
      <c r="O465" s="305"/>
      <c r="P465" s="305"/>
      <c r="Q465" s="299"/>
      <c r="R465" s="299"/>
      <c r="S465" s="299"/>
    </row>
    <row r="466" spans="1:19" ht="13.5" customHeight="1" x14ac:dyDescent="0.2">
      <c r="A466" s="302" t="str">
        <f>IF(B466="","",ROW()-ROW($A$3)+'Diário 2º PA'!$P$1)</f>
        <v/>
      </c>
      <c r="B466" s="303"/>
      <c r="C466" s="304"/>
      <c r="D466" s="305"/>
      <c r="E466" s="306"/>
      <c r="F466" s="307"/>
      <c r="G466" s="305"/>
      <c r="H466" s="305"/>
      <c r="I466" s="306"/>
      <c r="J466" s="308" t="str">
        <f t="shared" si="1"/>
        <v/>
      </c>
      <c r="K466" s="308"/>
      <c r="L466" s="309"/>
      <c r="M466" s="308"/>
      <c r="N466" s="303"/>
      <c r="O466" s="305"/>
      <c r="P466" s="305"/>
      <c r="Q466" s="299"/>
      <c r="R466" s="299"/>
      <c r="S466" s="299"/>
    </row>
    <row r="467" spans="1:19" ht="13.5" customHeight="1" x14ac:dyDescent="0.2">
      <c r="A467" s="302" t="str">
        <f>IF(B467="","",ROW()-ROW($A$3)+'Diário 2º PA'!$P$1)</f>
        <v/>
      </c>
      <c r="B467" s="303"/>
      <c r="C467" s="304"/>
      <c r="D467" s="305"/>
      <c r="E467" s="306"/>
      <c r="F467" s="307"/>
      <c r="G467" s="305"/>
      <c r="H467" s="305"/>
      <c r="I467" s="306"/>
      <c r="J467" s="308" t="str">
        <f t="shared" si="1"/>
        <v/>
      </c>
      <c r="K467" s="308"/>
      <c r="L467" s="309"/>
      <c r="M467" s="308"/>
      <c r="N467" s="303"/>
      <c r="O467" s="305"/>
      <c r="P467" s="305"/>
      <c r="Q467" s="299"/>
      <c r="R467" s="299"/>
      <c r="S467" s="299"/>
    </row>
    <row r="468" spans="1:19" ht="13.5" customHeight="1" x14ac:dyDescent="0.2">
      <c r="A468" s="302" t="str">
        <f>IF(B468="","",ROW()-ROW($A$3)+'Diário 2º PA'!$P$1)</f>
        <v/>
      </c>
      <c r="B468" s="303"/>
      <c r="C468" s="304"/>
      <c r="D468" s="305"/>
      <c r="E468" s="306"/>
      <c r="F468" s="307"/>
      <c r="G468" s="305"/>
      <c r="H468" s="305"/>
      <c r="I468" s="306"/>
      <c r="J468" s="308" t="str">
        <f t="shared" si="1"/>
        <v/>
      </c>
      <c r="K468" s="308"/>
      <c r="L468" s="309"/>
      <c r="M468" s="308"/>
      <c r="N468" s="303"/>
      <c r="O468" s="305"/>
      <c r="P468" s="305"/>
      <c r="Q468" s="299"/>
      <c r="R468" s="299"/>
      <c r="S468" s="299"/>
    </row>
    <row r="469" spans="1:19" ht="13.5" customHeight="1" x14ac:dyDescent="0.2">
      <c r="A469" s="302" t="str">
        <f>IF(B469="","",ROW()-ROW($A$3)+'Diário 2º PA'!$P$1)</f>
        <v/>
      </c>
      <c r="B469" s="303"/>
      <c r="C469" s="304"/>
      <c r="D469" s="305"/>
      <c r="E469" s="306"/>
      <c r="F469" s="307"/>
      <c r="G469" s="305"/>
      <c r="H469" s="305"/>
      <c r="I469" s="306"/>
      <c r="J469" s="308" t="str">
        <f t="shared" si="1"/>
        <v/>
      </c>
      <c r="K469" s="308"/>
      <c r="L469" s="309"/>
      <c r="M469" s="308"/>
      <c r="N469" s="303"/>
      <c r="O469" s="305"/>
      <c r="P469" s="305"/>
      <c r="Q469" s="299"/>
      <c r="R469" s="299"/>
      <c r="S469" s="299"/>
    </row>
    <row r="470" spans="1:19" ht="13.5" customHeight="1" x14ac:dyDescent="0.2">
      <c r="A470" s="302" t="str">
        <f>IF(B470="","",ROW()-ROW($A$3)+'Diário 2º PA'!$P$1)</f>
        <v/>
      </c>
      <c r="B470" s="303"/>
      <c r="C470" s="304"/>
      <c r="D470" s="305"/>
      <c r="E470" s="306"/>
      <c r="F470" s="307"/>
      <c r="G470" s="305"/>
      <c r="H470" s="305"/>
      <c r="I470" s="306"/>
      <c r="J470" s="308" t="str">
        <f t="shared" si="1"/>
        <v/>
      </c>
      <c r="K470" s="308"/>
      <c r="L470" s="309"/>
      <c r="M470" s="308"/>
      <c r="N470" s="303"/>
      <c r="O470" s="305"/>
      <c r="P470" s="305"/>
      <c r="Q470" s="299"/>
      <c r="R470" s="299"/>
      <c r="S470" s="299"/>
    </row>
    <row r="471" spans="1:19" ht="13.5" customHeight="1" x14ac:dyDescent="0.2">
      <c r="A471" s="302" t="str">
        <f>IF(B471="","",ROW()-ROW($A$3)+'Diário 2º PA'!$P$1)</f>
        <v/>
      </c>
      <c r="B471" s="303"/>
      <c r="C471" s="304"/>
      <c r="D471" s="305"/>
      <c r="E471" s="306"/>
      <c r="F471" s="307"/>
      <c r="G471" s="305"/>
      <c r="H471" s="305"/>
      <c r="I471" s="306"/>
      <c r="J471" s="308" t="str">
        <f t="shared" si="1"/>
        <v/>
      </c>
      <c r="K471" s="308"/>
      <c r="L471" s="309"/>
      <c r="M471" s="308"/>
      <c r="N471" s="303"/>
      <c r="O471" s="305"/>
      <c r="P471" s="305"/>
      <c r="Q471" s="299"/>
      <c r="R471" s="299"/>
      <c r="S471" s="299"/>
    </row>
    <row r="472" spans="1:19" ht="13.5" customHeight="1" x14ac:dyDescent="0.2">
      <c r="A472" s="302" t="str">
        <f>IF(B472="","",ROW()-ROW($A$3)+'Diário 2º PA'!$P$1)</f>
        <v/>
      </c>
      <c r="B472" s="303"/>
      <c r="C472" s="304"/>
      <c r="D472" s="305"/>
      <c r="E472" s="306"/>
      <c r="F472" s="307"/>
      <c r="G472" s="305"/>
      <c r="H472" s="305"/>
      <c r="I472" s="306"/>
      <c r="J472" s="308" t="str">
        <f t="shared" si="1"/>
        <v/>
      </c>
      <c r="K472" s="308"/>
      <c r="L472" s="309"/>
      <c r="M472" s="308"/>
      <c r="N472" s="303"/>
      <c r="O472" s="305"/>
      <c r="P472" s="305"/>
      <c r="Q472" s="299"/>
      <c r="R472" s="299"/>
      <c r="S472" s="299"/>
    </row>
    <row r="473" spans="1:19" ht="13.5" customHeight="1" x14ac:dyDescent="0.2">
      <c r="A473" s="302" t="str">
        <f>IF(B473="","",ROW()-ROW($A$3)+'Diário 2º PA'!$P$1)</f>
        <v/>
      </c>
      <c r="B473" s="303"/>
      <c r="C473" s="304"/>
      <c r="D473" s="305"/>
      <c r="E473" s="306"/>
      <c r="F473" s="307"/>
      <c r="G473" s="305"/>
      <c r="H473" s="305"/>
      <c r="I473" s="306"/>
      <c r="J473" s="308" t="str">
        <f t="shared" si="1"/>
        <v/>
      </c>
      <c r="K473" s="308"/>
      <c r="L473" s="309"/>
      <c r="M473" s="308"/>
      <c r="N473" s="303"/>
      <c r="O473" s="305"/>
      <c r="P473" s="305"/>
      <c r="Q473" s="299"/>
      <c r="R473" s="299"/>
      <c r="S473" s="299"/>
    </row>
    <row r="474" spans="1:19" ht="13.5" customHeight="1" x14ac:dyDescent="0.2">
      <c r="A474" s="302" t="str">
        <f>IF(B474="","",ROW()-ROW($A$3)+'Diário 2º PA'!$P$1)</f>
        <v/>
      </c>
      <c r="B474" s="303"/>
      <c r="C474" s="304"/>
      <c r="D474" s="305"/>
      <c r="E474" s="306"/>
      <c r="F474" s="307"/>
      <c r="G474" s="305"/>
      <c r="H474" s="305"/>
      <c r="I474" s="306"/>
      <c r="J474" s="308" t="str">
        <f t="shared" si="1"/>
        <v/>
      </c>
      <c r="K474" s="308"/>
      <c r="L474" s="309"/>
      <c r="M474" s="308"/>
      <c r="N474" s="303"/>
      <c r="O474" s="305"/>
      <c r="P474" s="305"/>
      <c r="Q474" s="299"/>
      <c r="R474" s="299"/>
      <c r="S474" s="299"/>
    </row>
    <row r="475" spans="1:19" ht="13.5" customHeight="1" x14ac:dyDescent="0.2">
      <c r="A475" s="302" t="str">
        <f>IF(B475="","",ROW()-ROW($A$3)+'Diário 2º PA'!$P$1)</f>
        <v/>
      </c>
      <c r="B475" s="303"/>
      <c r="C475" s="304"/>
      <c r="D475" s="305"/>
      <c r="E475" s="306"/>
      <c r="F475" s="307"/>
      <c r="G475" s="305"/>
      <c r="H475" s="305"/>
      <c r="I475" s="306"/>
      <c r="J475" s="308" t="str">
        <f t="shared" si="1"/>
        <v/>
      </c>
      <c r="K475" s="308"/>
      <c r="L475" s="309"/>
      <c r="M475" s="308"/>
      <c r="N475" s="303"/>
      <c r="O475" s="305"/>
      <c r="P475" s="305"/>
      <c r="Q475" s="299"/>
      <c r="R475" s="299"/>
      <c r="S475" s="299"/>
    </row>
    <row r="476" spans="1:19" ht="13.5" customHeight="1" x14ac:dyDescent="0.2">
      <c r="A476" s="302" t="str">
        <f>IF(B476="","",ROW()-ROW($A$3)+'Diário 2º PA'!$P$1)</f>
        <v/>
      </c>
      <c r="B476" s="303"/>
      <c r="C476" s="304"/>
      <c r="D476" s="305"/>
      <c r="E476" s="306"/>
      <c r="F476" s="307"/>
      <c r="G476" s="305"/>
      <c r="H476" s="305"/>
      <c r="I476" s="306"/>
      <c r="J476" s="308" t="str">
        <f t="shared" si="1"/>
        <v/>
      </c>
      <c r="K476" s="308"/>
      <c r="L476" s="309"/>
      <c r="M476" s="308"/>
      <c r="N476" s="303"/>
      <c r="O476" s="305"/>
      <c r="P476" s="305"/>
      <c r="Q476" s="299"/>
      <c r="R476" s="299"/>
      <c r="S476" s="299"/>
    </row>
    <row r="477" spans="1:19" ht="13.5" customHeight="1" x14ac:dyDescent="0.2">
      <c r="A477" s="302" t="str">
        <f>IF(B477="","",ROW()-ROW($A$3)+'Diário 2º PA'!$P$1)</f>
        <v/>
      </c>
      <c r="B477" s="303"/>
      <c r="C477" s="304"/>
      <c r="D477" s="305"/>
      <c r="E477" s="306"/>
      <c r="F477" s="307"/>
      <c r="G477" s="305"/>
      <c r="H477" s="305"/>
      <c r="I477" s="306"/>
      <c r="J477" s="308" t="str">
        <f t="shared" si="1"/>
        <v/>
      </c>
      <c r="K477" s="308"/>
      <c r="L477" s="309"/>
      <c r="M477" s="308"/>
      <c r="N477" s="303"/>
      <c r="O477" s="305"/>
      <c r="P477" s="305"/>
      <c r="Q477" s="299"/>
      <c r="R477" s="299"/>
      <c r="S477" s="299"/>
    </row>
    <row r="478" spans="1:19" ht="13.5" customHeight="1" x14ac:dyDescent="0.2">
      <c r="A478" s="302" t="str">
        <f>IF(B478="","",ROW()-ROW($A$3)+'Diário 2º PA'!$P$1)</f>
        <v/>
      </c>
      <c r="B478" s="303"/>
      <c r="C478" s="304"/>
      <c r="D478" s="305"/>
      <c r="E478" s="306"/>
      <c r="F478" s="307"/>
      <c r="G478" s="305"/>
      <c r="H478" s="305"/>
      <c r="I478" s="306"/>
      <c r="J478" s="308" t="str">
        <f t="shared" si="1"/>
        <v/>
      </c>
      <c r="K478" s="308"/>
      <c r="L478" s="309"/>
      <c r="M478" s="308"/>
      <c r="N478" s="303"/>
      <c r="O478" s="305"/>
      <c r="P478" s="305"/>
      <c r="Q478" s="299"/>
      <c r="R478" s="299"/>
      <c r="S478" s="299"/>
    </row>
    <row r="479" spans="1:19" ht="13.5" customHeight="1" x14ac:dyDescent="0.2">
      <c r="A479" s="302" t="str">
        <f>IF(B479="","",ROW()-ROW($A$3)+'Diário 2º PA'!$P$1)</f>
        <v/>
      </c>
      <c r="B479" s="303"/>
      <c r="C479" s="304"/>
      <c r="D479" s="305"/>
      <c r="E479" s="306"/>
      <c r="F479" s="307"/>
      <c r="G479" s="305"/>
      <c r="H479" s="305"/>
      <c r="I479" s="306"/>
      <c r="J479" s="308" t="str">
        <f t="shared" si="1"/>
        <v/>
      </c>
      <c r="K479" s="308"/>
      <c r="L479" s="309"/>
      <c r="M479" s="308"/>
      <c r="N479" s="303"/>
      <c r="O479" s="305"/>
      <c r="P479" s="305"/>
      <c r="Q479" s="299"/>
      <c r="R479" s="299"/>
      <c r="S479" s="299"/>
    </row>
    <row r="480" spans="1:19" ht="13.5" customHeight="1" x14ac:dyDescent="0.2">
      <c r="A480" s="302" t="str">
        <f>IF(B480="","",ROW()-ROW($A$3)+'Diário 2º PA'!$P$1)</f>
        <v/>
      </c>
      <c r="B480" s="303"/>
      <c r="C480" s="304"/>
      <c r="D480" s="305"/>
      <c r="E480" s="306"/>
      <c r="F480" s="307"/>
      <c r="G480" s="305"/>
      <c r="H480" s="305"/>
      <c r="I480" s="306"/>
      <c r="J480" s="308" t="str">
        <f t="shared" si="1"/>
        <v/>
      </c>
      <c r="K480" s="308"/>
      <c r="L480" s="309"/>
      <c r="M480" s="308"/>
      <c r="N480" s="303"/>
      <c r="O480" s="305"/>
      <c r="P480" s="305"/>
      <c r="Q480" s="299"/>
      <c r="R480" s="299"/>
      <c r="S480" s="299"/>
    </row>
    <row r="481" spans="1:19" ht="13.5" customHeight="1" x14ac:dyDescent="0.2">
      <c r="A481" s="302" t="str">
        <f>IF(B481="","",ROW()-ROW($A$3)+'Diário 2º PA'!$P$1)</f>
        <v/>
      </c>
      <c r="B481" s="303"/>
      <c r="C481" s="304"/>
      <c r="D481" s="305"/>
      <c r="E481" s="306"/>
      <c r="F481" s="307"/>
      <c r="G481" s="305"/>
      <c r="H481" s="305"/>
      <c r="I481" s="306"/>
      <c r="J481" s="308" t="str">
        <f t="shared" si="1"/>
        <v/>
      </c>
      <c r="K481" s="308"/>
      <c r="L481" s="309"/>
      <c r="M481" s="308"/>
      <c r="N481" s="303"/>
      <c r="O481" s="305"/>
      <c r="P481" s="305"/>
      <c r="Q481" s="299"/>
      <c r="R481" s="299"/>
      <c r="S481" s="299"/>
    </row>
    <row r="482" spans="1:19" ht="13.5" customHeight="1" x14ac:dyDescent="0.2">
      <c r="A482" s="302" t="str">
        <f>IF(B482="","",ROW()-ROW($A$3)+'Diário 2º PA'!$P$1)</f>
        <v/>
      </c>
      <c r="B482" s="303"/>
      <c r="C482" s="304"/>
      <c r="D482" s="305"/>
      <c r="E482" s="306"/>
      <c r="F482" s="307"/>
      <c r="G482" s="305"/>
      <c r="H482" s="305"/>
      <c r="I482" s="306"/>
      <c r="J482" s="308" t="str">
        <f t="shared" si="1"/>
        <v/>
      </c>
      <c r="K482" s="308"/>
      <c r="L482" s="309"/>
      <c r="M482" s="308"/>
      <c r="N482" s="303"/>
      <c r="O482" s="305"/>
      <c r="P482" s="305"/>
      <c r="Q482" s="299"/>
      <c r="R482" s="299"/>
      <c r="S482" s="299"/>
    </row>
    <row r="483" spans="1:19" ht="13.5" customHeight="1" x14ac:dyDescent="0.2">
      <c r="A483" s="302" t="str">
        <f>IF(B483="","",ROW()-ROW($A$3)+'Diário 2º PA'!$P$1)</f>
        <v/>
      </c>
      <c r="B483" s="303"/>
      <c r="C483" s="304"/>
      <c r="D483" s="305"/>
      <c r="E483" s="306"/>
      <c r="F483" s="307"/>
      <c r="G483" s="305"/>
      <c r="H483" s="305"/>
      <c r="I483" s="306"/>
      <c r="J483" s="308" t="str">
        <f t="shared" si="1"/>
        <v/>
      </c>
      <c r="K483" s="308"/>
      <c r="L483" s="309"/>
      <c r="M483" s="308"/>
      <c r="N483" s="303"/>
      <c r="O483" s="305"/>
      <c r="P483" s="305"/>
      <c r="Q483" s="299"/>
      <c r="R483" s="299"/>
      <c r="S483" s="299"/>
    </row>
    <row r="484" spans="1:19" ht="13.5" customHeight="1" x14ac:dyDescent="0.2">
      <c r="A484" s="302" t="str">
        <f>IF(B484="","",ROW()-ROW($A$3)+'Diário 2º PA'!$P$1)</f>
        <v/>
      </c>
      <c r="B484" s="303"/>
      <c r="C484" s="304"/>
      <c r="D484" s="305"/>
      <c r="E484" s="306"/>
      <c r="F484" s="307"/>
      <c r="G484" s="305"/>
      <c r="H484" s="305"/>
      <c r="I484" s="306"/>
      <c r="J484" s="308" t="str">
        <f t="shared" si="1"/>
        <v/>
      </c>
      <c r="K484" s="308"/>
      <c r="L484" s="309"/>
      <c r="M484" s="308"/>
      <c r="N484" s="303"/>
      <c r="O484" s="305"/>
      <c r="P484" s="305"/>
      <c r="Q484" s="299"/>
      <c r="R484" s="299"/>
      <c r="S484" s="299"/>
    </row>
    <row r="485" spans="1:19" ht="13.5" customHeight="1" x14ac:dyDescent="0.2">
      <c r="A485" s="302" t="str">
        <f>IF(B485="","",ROW()-ROW($A$3)+'Diário 2º PA'!$P$1)</f>
        <v/>
      </c>
      <c r="B485" s="303"/>
      <c r="C485" s="304"/>
      <c r="D485" s="305"/>
      <c r="E485" s="306"/>
      <c r="F485" s="307"/>
      <c r="G485" s="305"/>
      <c r="H485" s="305"/>
      <c r="I485" s="306"/>
      <c r="J485" s="308" t="str">
        <f t="shared" si="1"/>
        <v/>
      </c>
      <c r="K485" s="308"/>
      <c r="L485" s="309"/>
      <c r="M485" s="308"/>
      <c r="N485" s="303"/>
      <c r="O485" s="305"/>
      <c r="P485" s="305"/>
      <c r="Q485" s="299"/>
      <c r="R485" s="299"/>
      <c r="S485" s="299"/>
    </row>
    <row r="486" spans="1:19" ht="13.5" customHeight="1" x14ac:dyDescent="0.2">
      <c r="A486" s="302" t="str">
        <f>IF(B486="","",ROW()-ROW($A$3)+'Diário 2º PA'!$P$1)</f>
        <v/>
      </c>
      <c r="B486" s="303"/>
      <c r="C486" s="304"/>
      <c r="D486" s="305"/>
      <c r="E486" s="306"/>
      <c r="F486" s="307"/>
      <c r="G486" s="305"/>
      <c r="H486" s="305"/>
      <c r="I486" s="306"/>
      <c r="J486" s="308" t="str">
        <f t="shared" si="1"/>
        <v/>
      </c>
      <c r="K486" s="308"/>
      <c r="L486" s="309"/>
      <c r="M486" s="308"/>
      <c r="N486" s="303"/>
      <c r="O486" s="305"/>
      <c r="P486" s="305"/>
      <c r="Q486" s="299"/>
      <c r="R486" s="299"/>
      <c r="S486" s="299"/>
    </row>
    <row r="487" spans="1:19" ht="13.5" customHeight="1" x14ac:dyDescent="0.2">
      <c r="A487" s="302" t="str">
        <f>IF(B487="","",ROW()-ROW($A$3)+'Diário 2º PA'!$P$1)</f>
        <v/>
      </c>
      <c r="B487" s="303"/>
      <c r="C487" s="304"/>
      <c r="D487" s="305"/>
      <c r="E487" s="306"/>
      <c r="F487" s="307"/>
      <c r="G487" s="305"/>
      <c r="H487" s="305"/>
      <c r="I487" s="306"/>
      <c r="J487" s="308" t="str">
        <f t="shared" si="1"/>
        <v/>
      </c>
      <c r="K487" s="308"/>
      <c r="L487" s="309"/>
      <c r="M487" s="308"/>
      <c r="N487" s="303"/>
      <c r="O487" s="305"/>
      <c r="P487" s="305"/>
      <c r="Q487" s="299"/>
      <c r="R487" s="299"/>
      <c r="S487" s="299"/>
    </row>
    <row r="488" spans="1:19" ht="13.5" customHeight="1" x14ac:dyDescent="0.2">
      <c r="A488" s="302" t="str">
        <f>IF(B488="","",ROW()-ROW($A$3)+'Diário 2º PA'!$P$1)</f>
        <v/>
      </c>
      <c r="B488" s="303"/>
      <c r="C488" s="304"/>
      <c r="D488" s="305"/>
      <c r="E488" s="306"/>
      <c r="F488" s="307"/>
      <c r="G488" s="305"/>
      <c r="H488" s="305"/>
      <c r="I488" s="306"/>
      <c r="J488" s="308" t="str">
        <f t="shared" si="1"/>
        <v/>
      </c>
      <c r="K488" s="308"/>
      <c r="L488" s="309"/>
      <c r="M488" s="308"/>
      <c r="N488" s="303"/>
      <c r="O488" s="305"/>
      <c r="P488" s="305"/>
      <c r="Q488" s="299"/>
      <c r="R488" s="299"/>
      <c r="S488" s="299"/>
    </row>
    <row r="489" spans="1:19" ht="13.5" customHeight="1" x14ac:dyDescent="0.2">
      <c r="A489" s="302" t="str">
        <f>IF(B489="","",ROW()-ROW($A$3)+'Diário 2º PA'!$P$1)</f>
        <v/>
      </c>
      <c r="B489" s="303"/>
      <c r="C489" s="304"/>
      <c r="D489" s="305"/>
      <c r="E489" s="306"/>
      <c r="F489" s="307"/>
      <c r="G489" s="305"/>
      <c r="H489" s="305"/>
      <c r="I489" s="306"/>
      <c r="J489" s="308" t="str">
        <f t="shared" si="1"/>
        <v/>
      </c>
      <c r="K489" s="308"/>
      <c r="L489" s="309"/>
      <c r="M489" s="308"/>
      <c r="N489" s="303"/>
      <c r="O489" s="305"/>
      <c r="P489" s="305"/>
      <c r="Q489" s="299"/>
      <c r="R489" s="299"/>
      <c r="S489" s="299"/>
    </row>
    <row r="490" spans="1:19" ht="13.5" customHeight="1" x14ac:dyDescent="0.2">
      <c r="A490" s="302" t="str">
        <f>IF(B490="","",ROW()-ROW($A$3)+'Diário 2º PA'!$P$1)</f>
        <v/>
      </c>
      <c r="B490" s="303"/>
      <c r="C490" s="304"/>
      <c r="D490" s="305"/>
      <c r="E490" s="306"/>
      <c r="F490" s="307"/>
      <c r="G490" s="305"/>
      <c r="H490" s="305"/>
      <c r="I490" s="306"/>
      <c r="J490" s="308" t="str">
        <f t="shared" si="1"/>
        <v/>
      </c>
      <c r="K490" s="308"/>
      <c r="L490" s="309"/>
      <c r="M490" s="308"/>
      <c r="N490" s="303"/>
      <c r="O490" s="305"/>
      <c r="P490" s="305"/>
      <c r="Q490" s="299"/>
      <c r="R490" s="299"/>
      <c r="S490" s="299"/>
    </row>
    <row r="491" spans="1:19" ht="13.5" customHeight="1" x14ac:dyDescent="0.2">
      <c r="A491" s="302" t="str">
        <f>IF(B491="","",ROW()-ROW($A$3)+'Diário 2º PA'!$P$1)</f>
        <v/>
      </c>
      <c r="B491" s="303"/>
      <c r="C491" s="304"/>
      <c r="D491" s="305"/>
      <c r="E491" s="306"/>
      <c r="F491" s="307"/>
      <c r="G491" s="305"/>
      <c r="H491" s="305"/>
      <c r="I491" s="306"/>
      <c r="J491" s="308" t="str">
        <f t="shared" si="1"/>
        <v/>
      </c>
      <c r="K491" s="308"/>
      <c r="L491" s="309"/>
      <c r="M491" s="308"/>
      <c r="N491" s="303"/>
      <c r="O491" s="305"/>
      <c r="P491" s="305"/>
      <c r="Q491" s="299"/>
      <c r="R491" s="299"/>
      <c r="S491" s="299"/>
    </row>
    <row r="492" spans="1:19" ht="13.5" customHeight="1" x14ac:dyDescent="0.2">
      <c r="A492" s="302" t="str">
        <f>IF(B492="","",ROW()-ROW($A$3)+'Diário 2º PA'!$P$1)</f>
        <v/>
      </c>
      <c r="B492" s="303"/>
      <c r="C492" s="304"/>
      <c r="D492" s="305"/>
      <c r="E492" s="306"/>
      <c r="F492" s="307"/>
      <c r="G492" s="305"/>
      <c r="H492" s="305"/>
      <c r="I492" s="306"/>
      <c r="J492" s="308" t="str">
        <f t="shared" si="1"/>
        <v/>
      </c>
      <c r="K492" s="308"/>
      <c r="L492" s="309"/>
      <c r="M492" s="308"/>
      <c r="N492" s="303"/>
      <c r="O492" s="305"/>
      <c r="P492" s="305"/>
      <c r="Q492" s="299"/>
      <c r="R492" s="299"/>
      <c r="S492" s="299"/>
    </row>
    <row r="493" spans="1:19" ht="13.5" customHeight="1" x14ac:dyDescent="0.2">
      <c r="A493" s="302" t="str">
        <f>IF(B493="","",ROW()-ROW($A$3)+'Diário 2º PA'!$P$1)</f>
        <v/>
      </c>
      <c r="B493" s="303"/>
      <c r="C493" s="304"/>
      <c r="D493" s="305"/>
      <c r="E493" s="306"/>
      <c r="F493" s="307"/>
      <c r="G493" s="305"/>
      <c r="H493" s="305"/>
      <c r="I493" s="306"/>
      <c r="J493" s="308" t="str">
        <f t="shared" si="1"/>
        <v/>
      </c>
      <c r="K493" s="308"/>
      <c r="L493" s="309"/>
      <c r="M493" s="308"/>
      <c r="N493" s="303"/>
      <c r="O493" s="305"/>
      <c r="P493" s="305"/>
      <c r="Q493" s="299"/>
      <c r="R493" s="299"/>
      <c r="S493" s="299"/>
    </row>
    <row r="494" spans="1:19" ht="13.5" customHeight="1" x14ac:dyDescent="0.2">
      <c r="A494" s="302" t="str">
        <f>IF(B494="","",ROW()-ROW($A$3)+'Diário 2º PA'!$P$1)</f>
        <v/>
      </c>
      <c r="B494" s="303"/>
      <c r="C494" s="304"/>
      <c r="D494" s="305"/>
      <c r="E494" s="306"/>
      <c r="F494" s="307"/>
      <c r="G494" s="305"/>
      <c r="H494" s="305"/>
      <c r="I494" s="306"/>
      <c r="J494" s="308" t="str">
        <f t="shared" si="1"/>
        <v/>
      </c>
      <c r="K494" s="308"/>
      <c r="L494" s="309"/>
      <c r="M494" s="308"/>
      <c r="N494" s="303"/>
      <c r="O494" s="305"/>
      <c r="P494" s="305"/>
      <c r="Q494" s="299"/>
      <c r="R494" s="299"/>
      <c r="S494" s="299"/>
    </row>
    <row r="495" spans="1:19" ht="13.5" customHeight="1" x14ac:dyDescent="0.2">
      <c r="A495" s="302" t="str">
        <f>IF(B495="","",ROW()-ROW($A$3)+'Diário 2º PA'!$P$1)</f>
        <v/>
      </c>
      <c r="B495" s="303"/>
      <c r="C495" s="304"/>
      <c r="D495" s="305"/>
      <c r="E495" s="306"/>
      <c r="F495" s="307"/>
      <c r="G495" s="305"/>
      <c r="H495" s="305"/>
      <c r="I495" s="306"/>
      <c r="J495" s="308" t="str">
        <f t="shared" si="1"/>
        <v/>
      </c>
      <c r="K495" s="308"/>
      <c r="L495" s="309"/>
      <c r="M495" s="308"/>
      <c r="N495" s="303"/>
      <c r="O495" s="305"/>
      <c r="P495" s="305"/>
      <c r="Q495" s="299"/>
      <c r="R495" s="299"/>
      <c r="S495" s="299"/>
    </row>
    <row r="496" spans="1:19" ht="13.5" customHeight="1" x14ac:dyDescent="0.2">
      <c r="A496" s="302" t="str">
        <f>IF(B496="","",ROW()-ROW($A$3)+'Diário 2º PA'!$P$1)</f>
        <v/>
      </c>
      <c r="B496" s="303"/>
      <c r="C496" s="304"/>
      <c r="D496" s="305"/>
      <c r="E496" s="306"/>
      <c r="F496" s="307"/>
      <c r="G496" s="305"/>
      <c r="H496" s="305"/>
      <c r="I496" s="306"/>
      <c r="J496" s="308" t="str">
        <f t="shared" si="1"/>
        <v/>
      </c>
      <c r="K496" s="308"/>
      <c r="L496" s="309"/>
      <c r="M496" s="308"/>
      <c r="N496" s="303"/>
      <c r="O496" s="305"/>
      <c r="P496" s="305"/>
      <c r="Q496" s="299"/>
      <c r="R496" s="299"/>
      <c r="S496" s="299"/>
    </row>
    <row r="497" spans="1:19" ht="13.5" customHeight="1" x14ac:dyDescent="0.2">
      <c r="A497" s="302" t="str">
        <f>IF(B497="","",ROW()-ROW($A$3)+'Diário 2º PA'!$P$1)</f>
        <v/>
      </c>
      <c r="B497" s="303"/>
      <c r="C497" s="304"/>
      <c r="D497" s="305"/>
      <c r="E497" s="306"/>
      <c r="F497" s="307"/>
      <c r="G497" s="305"/>
      <c r="H497" s="305"/>
      <c r="I497" s="306"/>
      <c r="J497" s="308" t="str">
        <f t="shared" si="1"/>
        <v/>
      </c>
      <c r="K497" s="308"/>
      <c r="L497" s="309"/>
      <c r="M497" s="308"/>
      <c r="N497" s="303"/>
      <c r="O497" s="305"/>
      <c r="P497" s="305"/>
      <c r="Q497" s="299"/>
      <c r="R497" s="299"/>
      <c r="S497" s="299"/>
    </row>
    <row r="498" spans="1:19" ht="13.5" customHeight="1" x14ac:dyDescent="0.2">
      <c r="A498" s="302" t="str">
        <f>IF(B498="","",ROW()-ROW($A$3)+'Diário 2º PA'!$P$1)</f>
        <v/>
      </c>
      <c r="B498" s="303"/>
      <c r="C498" s="304"/>
      <c r="D498" s="305"/>
      <c r="E498" s="306"/>
      <c r="F498" s="307"/>
      <c r="G498" s="305"/>
      <c r="H498" s="305"/>
      <c r="I498" s="306"/>
      <c r="J498" s="308" t="str">
        <f t="shared" si="1"/>
        <v/>
      </c>
      <c r="K498" s="308"/>
      <c r="L498" s="309"/>
      <c r="M498" s="308"/>
      <c r="N498" s="303"/>
      <c r="O498" s="305"/>
      <c r="P498" s="305"/>
      <c r="Q498" s="299"/>
      <c r="R498" s="299"/>
      <c r="S498" s="299"/>
    </row>
    <row r="499" spans="1:19" ht="13.5" customHeight="1" x14ac:dyDescent="0.2">
      <c r="A499" s="302" t="str">
        <f>IF(B499="","",ROW()-ROW($A$3)+'Diário 2º PA'!$P$1)</f>
        <v/>
      </c>
      <c r="B499" s="303"/>
      <c r="C499" s="304"/>
      <c r="D499" s="305"/>
      <c r="E499" s="306"/>
      <c r="F499" s="307"/>
      <c r="G499" s="305"/>
      <c r="H499" s="305"/>
      <c r="I499" s="306"/>
      <c r="J499" s="308" t="str">
        <f t="shared" si="1"/>
        <v/>
      </c>
      <c r="K499" s="308"/>
      <c r="L499" s="309"/>
      <c r="M499" s="308"/>
      <c r="N499" s="303"/>
      <c r="O499" s="305"/>
      <c r="P499" s="305"/>
      <c r="Q499" s="299"/>
      <c r="R499" s="299"/>
      <c r="S499" s="299"/>
    </row>
    <row r="500" spans="1:19" ht="13.5" customHeight="1" x14ac:dyDescent="0.2">
      <c r="A500" s="302" t="str">
        <f>IF(B500="","",ROW()-ROW($A$3)+'Diário 2º PA'!$P$1)</f>
        <v/>
      </c>
      <c r="B500" s="303"/>
      <c r="C500" s="304"/>
      <c r="D500" s="305"/>
      <c r="E500" s="306"/>
      <c r="F500" s="307"/>
      <c r="G500" s="305"/>
      <c r="H500" s="305"/>
      <c r="I500" s="306"/>
      <c r="J500" s="308" t="str">
        <f t="shared" si="1"/>
        <v/>
      </c>
      <c r="K500" s="308"/>
      <c r="L500" s="309"/>
      <c r="M500" s="308"/>
      <c r="N500" s="303"/>
      <c r="O500" s="305"/>
      <c r="P500" s="305"/>
      <c r="Q500" s="299"/>
      <c r="R500" s="299"/>
      <c r="S500" s="299"/>
    </row>
    <row r="501" spans="1:19" ht="13.5" customHeight="1" x14ac:dyDescent="0.2">
      <c r="A501" s="302" t="str">
        <f>IF(B501="","",ROW()-ROW($A$3)+'Diário 2º PA'!$P$1)</f>
        <v/>
      </c>
      <c r="B501" s="303"/>
      <c r="C501" s="304"/>
      <c r="D501" s="305"/>
      <c r="E501" s="306"/>
      <c r="F501" s="307"/>
      <c r="G501" s="305"/>
      <c r="H501" s="305"/>
      <c r="I501" s="306"/>
      <c r="J501" s="308" t="str">
        <f t="shared" si="1"/>
        <v/>
      </c>
      <c r="K501" s="308"/>
      <c r="L501" s="309"/>
      <c r="M501" s="308"/>
      <c r="N501" s="303"/>
      <c r="O501" s="305"/>
      <c r="P501" s="305"/>
      <c r="Q501" s="299"/>
      <c r="R501" s="299"/>
      <c r="S501" s="299"/>
    </row>
    <row r="502" spans="1:19" ht="13.5" customHeight="1" x14ac:dyDescent="0.2">
      <c r="A502" s="302" t="str">
        <f>IF(B502="","",ROW()-ROW($A$3)+'Diário 2º PA'!$P$1)</f>
        <v/>
      </c>
      <c r="B502" s="303"/>
      <c r="C502" s="304"/>
      <c r="D502" s="305"/>
      <c r="E502" s="306"/>
      <c r="F502" s="307"/>
      <c r="G502" s="305"/>
      <c r="H502" s="305"/>
      <c r="I502" s="306"/>
      <c r="J502" s="308" t="str">
        <f t="shared" si="1"/>
        <v/>
      </c>
      <c r="K502" s="308"/>
      <c r="L502" s="309"/>
      <c r="M502" s="308"/>
      <c r="N502" s="303"/>
      <c r="O502" s="305"/>
      <c r="P502" s="305"/>
      <c r="Q502" s="299"/>
      <c r="R502" s="299"/>
      <c r="S502" s="299"/>
    </row>
    <row r="503" spans="1:19" ht="13.5" customHeight="1" x14ac:dyDescent="0.2">
      <c r="A503" s="302" t="str">
        <f>IF(B503="","",ROW()-ROW($A$3)+'Diário 2º PA'!$P$1)</f>
        <v/>
      </c>
      <c r="B503" s="303"/>
      <c r="C503" s="304"/>
      <c r="D503" s="305"/>
      <c r="E503" s="306"/>
      <c r="F503" s="307"/>
      <c r="G503" s="305"/>
      <c r="H503" s="305"/>
      <c r="I503" s="306"/>
      <c r="J503" s="308" t="str">
        <f t="shared" si="1"/>
        <v/>
      </c>
      <c r="K503" s="308"/>
      <c r="L503" s="309"/>
      <c r="M503" s="308"/>
      <c r="N503" s="303"/>
      <c r="O503" s="305"/>
      <c r="P503" s="305"/>
      <c r="Q503" s="299"/>
      <c r="R503" s="299"/>
      <c r="S503" s="299"/>
    </row>
    <row r="504" spans="1:19" ht="13.5" customHeight="1" x14ac:dyDescent="0.2">
      <c r="A504" s="302" t="str">
        <f>IF(B504="","",ROW()-ROW($A$3)+'Diário 2º PA'!$P$1)</f>
        <v/>
      </c>
      <c r="B504" s="303"/>
      <c r="C504" s="304"/>
      <c r="D504" s="305"/>
      <c r="E504" s="306"/>
      <c r="F504" s="307"/>
      <c r="G504" s="305"/>
      <c r="H504" s="305"/>
      <c r="I504" s="306"/>
      <c r="J504" s="308" t="str">
        <f t="shared" si="1"/>
        <v/>
      </c>
      <c r="K504" s="308"/>
      <c r="L504" s="309"/>
      <c r="M504" s="308"/>
      <c r="N504" s="303"/>
      <c r="O504" s="305"/>
      <c r="P504" s="305"/>
      <c r="Q504" s="299"/>
      <c r="R504" s="299"/>
      <c r="S504" s="299"/>
    </row>
    <row r="505" spans="1:19" ht="13.5" customHeight="1" x14ac:dyDescent="0.2">
      <c r="A505" s="302" t="str">
        <f>IF(B505="","",ROW()-ROW($A$3)+'Diário 2º PA'!$P$1)</f>
        <v/>
      </c>
      <c r="B505" s="303"/>
      <c r="C505" s="304"/>
      <c r="D505" s="305"/>
      <c r="E505" s="306"/>
      <c r="F505" s="307"/>
      <c r="G505" s="320"/>
      <c r="H505" s="305"/>
      <c r="I505" s="306"/>
      <c r="J505" s="308" t="str">
        <f t="shared" si="1"/>
        <v/>
      </c>
      <c r="K505" s="308"/>
      <c r="L505" s="309"/>
      <c r="M505" s="308"/>
      <c r="N505" s="303"/>
      <c r="O505" s="305"/>
      <c r="P505" s="305"/>
      <c r="Q505" s="299"/>
      <c r="R505" s="299"/>
      <c r="S505" s="299"/>
    </row>
    <row r="506" spans="1:19" ht="13.5" customHeight="1" x14ac:dyDescent="0.2">
      <c r="A506" s="302" t="str">
        <f>IF(B506="","",ROW()-ROW($A$3)+'Diário 2º PA'!$P$1)</f>
        <v/>
      </c>
      <c r="B506" s="303"/>
      <c r="C506" s="304"/>
      <c r="D506" s="305"/>
      <c r="E506" s="306"/>
      <c r="F506" s="307"/>
      <c r="G506" s="305"/>
      <c r="H506" s="305"/>
      <c r="I506" s="306"/>
      <c r="J506" s="308" t="str">
        <f t="shared" si="1"/>
        <v/>
      </c>
      <c r="K506" s="308"/>
      <c r="L506" s="309"/>
      <c r="M506" s="308"/>
      <c r="N506" s="303"/>
      <c r="O506" s="305"/>
      <c r="P506" s="305"/>
      <c r="Q506" s="299"/>
      <c r="R506" s="299"/>
      <c r="S506" s="299"/>
    </row>
    <row r="507" spans="1:19" ht="13.5" customHeight="1" x14ac:dyDescent="0.2">
      <c r="A507" s="302" t="str">
        <f>IF(B507="","",ROW()-ROW($A$3)+'Diário 2º PA'!$P$1)</f>
        <v/>
      </c>
      <c r="B507" s="303"/>
      <c r="C507" s="304"/>
      <c r="D507" s="305"/>
      <c r="E507" s="306"/>
      <c r="F507" s="307"/>
      <c r="G507" s="305"/>
      <c r="H507" s="305"/>
      <c r="I507" s="306"/>
      <c r="J507" s="308" t="str">
        <f t="shared" si="1"/>
        <v/>
      </c>
      <c r="K507" s="308"/>
      <c r="L507" s="309"/>
      <c r="M507" s="308"/>
      <c r="N507" s="303"/>
      <c r="O507" s="305"/>
      <c r="P507" s="305"/>
      <c r="Q507" s="299"/>
      <c r="R507" s="299"/>
      <c r="S507" s="299"/>
    </row>
    <row r="508" spans="1:19" ht="13.5" customHeight="1" x14ac:dyDescent="0.2">
      <c r="A508" s="302" t="str">
        <f>IF(B508="","",ROW()-ROW($A$3)+'Diário 2º PA'!$P$1)</f>
        <v/>
      </c>
      <c r="B508" s="303"/>
      <c r="C508" s="304"/>
      <c r="D508" s="305"/>
      <c r="E508" s="306"/>
      <c r="F508" s="307"/>
      <c r="G508" s="305"/>
      <c r="H508" s="305"/>
      <c r="I508" s="306"/>
      <c r="J508" s="308" t="str">
        <f t="shared" si="1"/>
        <v/>
      </c>
      <c r="K508" s="308"/>
      <c r="L508" s="309"/>
      <c r="M508" s="308"/>
      <c r="N508" s="303"/>
      <c r="O508" s="305"/>
      <c r="P508" s="305"/>
      <c r="Q508" s="299"/>
      <c r="R508" s="299"/>
      <c r="S508" s="299"/>
    </row>
    <row r="509" spans="1:19" ht="13.5" customHeight="1" x14ac:dyDescent="0.2">
      <c r="A509" s="302" t="str">
        <f>IF(B509="","",ROW()-ROW($A$3)+'Diário 2º PA'!$P$1)</f>
        <v/>
      </c>
      <c r="B509" s="303"/>
      <c r="C509" s="304"/>
      <c r="D509" s="305"/>
      <c r="E509" s="306"/>
      <c r="F509" s="307"/>
      <c r="G509" s="305"/>
      <c r="H509" s="305"/>
      <c r="I509" s="306"/>
      <c r="J509" s="308" t="str">
        <f t="shared" si="1"/>
        <v/>
      </c>
      <c r="K509" s="308"/>
      <c r="L509" s="309"/>
      <c r="M509" s="308"/>
      <c r="N509" s="303"/>
      <c r="O509" s="305"/>
      <c r="P509" s="305"/>
      <c r="Q509" s="299"/>
      <c r="R509" s="299"/>
      <c r="S509" s="299"/>
    </row>
    <row r="510" spans="1:19" ht="13.5" customHeight="1" x14ac:dyDescent="0.2">
      <c r="A510" s="302" t="str">
        <f>IF(B510="","",ROW()-ROW($A$3)+'Diário 2º PA'!$P$1)</f>
        <v/>
      </c>
      <c r="B510" s="303"/>
      <c r="C510" s="304"/>
      <c r="D510" s="305"/>
      <c r="E510" s="306"/>
      <c r="F510" s="307"/>
      <c r="G510" s="305"/>
      <c r="H510" s="305"/>
      <c r="I510" s="306"/>
      <c r="J510" s="308" t="str">
        <f t="shared" si="1"/>
        <v/>
      </c>
      <c r="K510" s="308"/>
      <c r="L510" s="309"/>
      <c r="M510" s="308"/>
      <c r="N510" s="303"/>
      <c r="O510" s="305"/>
      <c r="P510" s="305"/>
      <c r="Q510" s="299"/>
      <c r="R510" s="299"/>
      <c r="S510" s="299"/>
    </row>
    <row r="511" spans="1:19" ht="13.5" customHeight="1" x14ac:dyDescent="0.2">
      <c r="A511" s="302" t="str">
        <f>IF(B511="","",ROW()-ROW($A$3)+'Diário 2º PA'!$P$1)</f>
        <v/>
      </c>
      <c r="B511" s="303"/>
      <c r="C511" s="304"/>
      <c r="D511" s="305"/>
      <c r="E511" s="306"/>
      <c r="F511" s="307"/>
      <c r="G511" s="305"/>
      <c r="H511" s="305"/>
      <c r="I511" s="306"/>
      <c r="J511" s="308" t="str">
        <f t="shared" si="1"/>
        <v/>
      </c>
      <c r="K511" s="308"/>
      <c r="L511" s="309"/>
      <c r="M511" s="308"/>
      <c r="N511" s="303"/>
      <c r="O511" s="305"/>
      <c r="P511" s="305"/>
      <c r="Q511" s="299"/>
      <c r="R511" s="299"/>
      <c r="S511" s="299"/>
    </row>
    <row r="512" spans="1:19" ht="13.5" customHeight="1" x14ac:dyDescent="0.2">
      <c r="A512" s="302" t="str">
        <f>IF(B512="","",ROW()-ROW($A$3)+'Diário 2º PA'!$P$1)</f>
        <v/>
      </c>
      <c r="B512" s="303"/>
      <c r="C512" s="304"/>
      <c r="D512" s="305"/>
      <c r="E512" s="306"/>
      <c r="F512" s="307"/>
      <c r="G512" s="305"/>
      <c r="H512" s="305"/>
      <c r="I512" s="306"/>
      <c r="J512" s="308" t="str">
        <f t="shared" si="1"/>
        <v/>
      </c>
      <c r="K512" s="308"/>
      <c r="L512" s="309"/>
      <c r="M512" s="308"/>
      <c r="N512" s="303"/>
      <c r="O512" s="305"/>
      <c r="P512" s="305"/>
      <c r="Q512" s="299"/>
      <c r="R512" s="299"/>
      <c r="S512" s="299"/>
    </row>
    <row r="513" spans="1:19" ht="13.5" customHeight="1" x14ac:dyDescent="0.2">
      <c r="A513" s="302" t="str">
        <f>IF(B513="","",ROW()-ROW($A$3)+'Diário 2º PA'!$P$1)</f>
        <v/>
      </c>
      <c r="B513" s="303"/>
      <c r="C513" s="304"/>
      <c r="D513" s="305"/>
      <c r="E513" s="306"/>
      <c r="F513" s="307"/>
      <c r="G513" s="305"/>
      <c r="H513" s="305"/>
      <c r="I513" s="306"/>
      <c r="J513" s="308" t="str">
        <f t="shared" si="1"/>
        <v/>
      </c>
      <c r="K513" s="308"/>
      <c r="L513" s="309"/>
      <c r="M513" s="308"/>
      <c r="N513" s="303"/>
      <c r="O513" s="305"/>
      <c r="P513" s="305"/>
      <c r="Q513" s="299"/>
      <c r="R513" s="299"/>
      <c r="S513" s="299"/>
    </row>
    <row r="514" spans="1:19" ht="13.5" customHeight="1" x14ac:dyDescent="0.2">
      <c r="A514" s="302" t="str">
        <f>IF(B514="","",ROW()-ROW($A$3)+'Diário 2º PA'!$P$1)</f>
        <v/>
      </c>
      <c r="B514" s="303"/>
      <c r="C514" s="304"/>
      <c r="D514" s="305"/>
      <c r="E514" s="306"/>
      <c r="F514" s="307"/>
      <c r="G514" s="305"/>
      <c r="H514" s="305"/>
      <c r="I514" s="306"/>
      <c r="J514" s="308" t="str">
        <f t="shared" ref="J514:J768" si="2">IF(P514="","",IF(LEN(P514)&gt;14,P514,"CPF Protegido - LGPD"))</f>
        <v/>
      </c>
      <c r="K514" s="308"/>
      <c r="L514" s="309"/>
      <c r="M514" s="308"/>
      <c r="N514" s="303"/>
      <c r="O514" s="305"/>
      <c r="P514" s="305"/>
      <c r="Q514" s="299"/>
      <c r="R514" s="299"/>
      <c r="S514" s="299"/>
    </row>
    <row r="515" spans="1:19" ht="13.5" customHeight="1" x14ac:dyDescent="0.2">
      <c r="A515" s="302" t="str">
        <f>IF(B515="","",ROW()-ROW($A$3)+'Diário 2º PA'!$P$1)</f>
        <v/>
      </c>
      <c r="B515" s="303"/>
      <c r="C515" s="304"/>
      <c r="D515" s="305"/>
      <c r="E515" s="306"/>
      <c r="F515" s="307"/>
      <c r="G515" s="305"/>
      <c r="H515" s="305"/>
      <c r="I515" s="306"/>
      <c r="J515" s="308" t="str">
        <f t="shared" si="2"/>
        <v/>
      </c>
      <c r="K515" s="308"/>
      <c r="L515" s="309"/>
      <c r="M515" s="308"/>
      <c r="N515" s="303"/>
      <c r="O515" s="305"/>
      <c r="P515" s="305"/>
      <c r="Q515" s="299"/>
      <c r="R515" s="299"/>
      <c r="S515" s="299"/>
    </row>
    <row r="516" spans="1:19" ht="13.5" customHeight="1" x14ac:dyDescent="0.2">
      <c r="A516" s="302" t="str">
        <f>IF(B516="","",ROW()-ROW($A$3)+'Diário 2º PA'!$P$1)</f>
        <v/>
      </c>
      <c r="B516" s="303"/>
      <c r="C516" s="304"/>
      <c r="D516" s="305"/>
      <c r="E516" s="306"/>
      <c r="F516" s="307"/>
      <c r="G516" s="305"/>
      <c r="H516" s="305"/>
      <c r="I516" s="306"/>
      <c r="J516" s="308" t="str">
        <f t="shared" si="2"/>
        <v/>
      </c>
      <c r="K516" s="308"/>
      <c r="L516" s="309"/>
      <c r="M516" s="308"/>
      <c r="N516" s="303"/>
      <c r="O516" s="305"/>
      <c r="P516" s="305"/>
      <c r="Q516" s="299"/>
      <c r="R516" s="299"/>
      <c r="S516" s="299"/>
    </row>
    <row r="517" spans="1:19" ht="13.5" customHeight="1" x14ac:dyDescent="0.2">
      <c r="A517" s="302" t="str">
        <f>IF(B517="","",ROW()-ROW($A$3)+'Diário 2º PA'!$P$1)</f>
        <v/>
      </c>
      <c r="B517" s="303"/>
      <c r="C517" s="304"/>
      <c r="D517" s="305"/>
      <c r="E517" s="306"/>
      <c r="F517" s="307"/>
      <c r="G517" s="305"/>
      <c r="H517" s="305"/>
      <c r="I517" s="306"/>
      <c r="J517" s="308" t="str">
        <f t="shared" si="2"/>
        <v/>
      </c>
      <c r="K517" s="308"/>
      <c r="L517" s="309"/>
      <c r="M517" s="308"/>
      <c r="N517" s="303"/>
      <c r="O517" s="305"/>
      <c r="P517" s="305"/>
      <c r="Q517" s="299"/>
      <c r="R517" s="299"/>
      <c r="S517" s="299"/>
    </row>
    <row r="518" spans="1:19" ht="13.5" customHeight="1" x14ac:dyDescent="0.2">
      <c r="A518" s="302" t="str">
        <f>IF(B518="","",ROW()-ROW($A$3)+'Diário 2º PA'!$P$1)</f>
        <v/>
      </c>
      <c r="B518" s="303"/>
      <c r="C518" s="304"/>
      <c r="D518" s="305"/>
      <c r="E518" s="306"/>
      <c r="F518" s="307"/>
      <c r="G518" s="305"/>
      <c r="H518" s="305"/>
      <c r="I518" s="306"/>
      <c r="J518" s="308" t="str">
        <f t="shared" si="2"/>
        <v/>
      </c>
      <c r="K518" s="308"/>
      <c r="L518" s="309"/>
      <c r="M518" s="308"/>
      <c r="N518" s="303"/>
      <c r="O518" s="305"/>
      <c r="P518" s="305"/>
      <c r="Q518" s="299"/>
      <c r="R518" s="299"/>
      <c r="S518" s="299"/>
    </row>
    <row r="519" spans="1:19" ht="13.5" customHeight="1" x14ac:dyDescent="0.2">
      <c r="A519" s="302" t="str">
        <f>IF(B519="","",ROW()-ROW($A$3)+'Diário 2º PA'!$P$1)</f>
        <v/>
      </c>
      <c r="B519" s="303"/>
      <c r="C519" s="304"/>
      <c r="D519" s="305"/>
      <c r="E519" s="306"/>
      <c r="F519" s="307"/>
      <c r="G519" s="305"/>
      <c r="H519" s="305"/>
      <c r="I519" s="306"/>
      <c r="J519" s="308" t="str">
        <f t="shared" si="2"/>
        <v/>
      </c>
      <c r="K519" s="308"/>
      <c r="L519" s="309"/>
      <c r="M519" s="308"/>
      <c r="N519" s="303"/>
      <c r="O519" s="305"/>
      <c r="P519" s="305"/>
      <c r="Q519" s="299"/>
      <c r="R519" s="299"/>
      <c r="S519" s="299"/>
    </row>
    <row r="520" spans="1:19" ht="13.5" customHeight="1" x14ac:dyDescent="0.2">
      <c r="A520" s="302" t="str">
        <f>IF(B520="","",ROW()-ROW($A$3)+'Diário 2º PA'!$P$1)</f>
        <v/>
      </c>
      <c r="B520" s="303"/>
      <c r="C520" s="304"/>
      <c r="D520" s="305"/>
      <c r="E520" s="306"/>
      <c r="F520" s="307"/>
      <c r="G520" s="305"/>
      <c r="H520" s="305"/>
      <c r="I520" s="306"/>
      <c r="J520" s="308" t="str">
        <f t="shared" si="2"/>
        <v/>
      </c>
      <c r="K520" s="308"/>
      <c r="L520" s="309"/>
      <c r="M520" s="308"/>
      <c r="N520" s="303"/>
      <c r="O520" s="305"/>
      <c r="P520" s="305"/>
      <c r="Q520" s="299"/>
      <c r="R520" s="299"/>
      <c r="S520" s="299"/>
    </row>
    <row r="521" spans="1:19" ht="13.5" customHeight="1" x14ac:dyDescent="0.2">
      <c r="A521" s="302" t="str">
        <f>IF(B521="","",ROW()-ROW($A$3)+'Diário 2º PA'!$P$1)</f>
        <v/>
      </c>
      <c r="B521" s="303"/>
      <c r="C521" s="304"/>
      <c r="D521" s="305"/>
      <c r="E521" s="306"/>
      <c r="F521" s="307"/>
      <c r="G521" s="305"/>
      <c r="H521" s="305"/>
      <c r="I521" s="306"/>
      <c r="J521" s="308" t="str">
        <f t="shared" si="2"/>
        <v/>
      </c>
      <c r="K521" s="308"/>
      <c r="L521" s="309"/>
      <c r="M521" s="308"/>
      <c r="N521" s="303"/>
      <c r="O521" s="305"/>
      <c r="P521" s="305"/>
      <c r="Q521" s="299"/>
      <c r="R521" s="299"/>
      <c r="S521" s="299"/>
    </row>
    <row r="522" spans="1:19" ht="13.5" customHeight="1" x14ac:dyDescent="0.2">
      <c r="A522" s="302" t="str">
        <f>IF(B522="","",ROW()-ROW($A$3)+'Diário 2º PA'!$P$1)</f>
        <v/>
      </c>
      <c r="B522" s="303"/>
      <c r="C522" s="304"/>
      <c r="D522" s="305"/>
      <c r="E522" s="306"/>
      <c r="F522" s="307"/>
      <c r="G522" s="305"/>
      <c r="H522" s="305"/>
      <c r="I522" s="306"/>
      <c r="J522" s="308" t="str">
        <f t="shared" si="2"/>
        <v/>
      </c>
      <c r="K522" s="308"/>
      <c r="L522" s="309"/>
      <c r="M522" s="308"/>
      <c r="N522" s="303"/>
      <c r="O522" s="305"/>
      <c r="P522" s="305"/>
      <c r="Q522" s="299"/>
      <c r="R522" s="299"/>
      <c r="S522" s="299"/>
    </row>
    <row r="523" spans="1:19" ht="13.5" customHeight="1" x14ac:dyDescent="0.2">
      <c r="A523" s="302" t="str">
        <f>IF(B523="","",ROW()-ROW($A$3)+'Diário 2º PA'!$P$1)</f>
        <v/>
      </c>
      <c r="B523" s="303"/>
      <c r="C523" s="304"/>
      <c r="D523" s="305"/>
      <c r="E523" s="306"/>
      <c r="F523" s="307"/>
      <c r="G523" s="305"/>
      <c r="H523" s="305"/>
      <c r="I523" s="306"/>
      <c r="J523" s="308" t="str">
        <f t="shared" si="2"/>
        <v/>
      </c>
      <c r="K523" s="308"/>
      <c r="L523" s="309"/>
      <c r="M523" s="308"/>
      <c r="N523" s="303"/>
      <c r="O523" s="305"/>
      <c r="P523" s="305"/>
      <c r="Q523" s="299"/>
      <c r="R523" s="299"/>
      <c r="S523" s="299"/>
    </row>
    <row r="524" spans="1:19" ht="13.5" customHeight="1" x14ac:dyDescent="0.2">
      <c r="A524" s="302" t="str">
        <f>IF(B524="","",ROW()-ROW($A$3)+'Diário 2º PA'!$P$1)</f>
        <v/>
      </c>
      <c r="B524" s="303"/>
      <c r="C524" s="304"/>
      <c r="D524" s="305"/>
      <c r="E524" s="306"/>
      <c r="F524" s="307"/>
      <c r="G524" s="305"/>
      <c r="H524" s="305"/>
      <c r="I524" s="306"/>
      <c r="J524" s="308" t="str">
        <f t="shared" si="2"/>
        <v/>
      </c>
      <c r="K524" s="308"/>
      <c r="L524" s="309"/>
      <c r="M524" s="308"/>
      <c r="N524" s="303"/>
      <c r="O524" s="305"/>
      <c r="P524" s="305"/>
      <c r="Q524" s="299"/>
      <c r="R524" s="299"/>
      <c r="S524" s="299"/>
    </row>
    <row r="525" spans="1:19" ht="13.5" customHeight="1" x14ac:dyDescent="0.2">
      <c r="A525" s="302" t="str">
        <f>IF(B525="","",ROW()-ROW($A$3)+'Diário 2º PA'!$P$1)</f>
        <v/>
      </c>
      <c r="B525" s="303"/>
      <c r="C525" s="304"/>
      <c r="D525" s="305"/>
      <c r="E525" s="306"/>
      <c r="F525" s="307"/>
      <c r="G525" s="305"/>
      <c r="H525" s="305"/>
      <c r="I525" s="306"/>
      <c r="J525" s="308" t="str">
        <f t="shared" si="2"/>
        <v/>
      </c>
      <c r="K525" s="308"/>
      <c r="L525" s="309"/>
      <c r="M525" s="308"/>
      <c r="N525" s="303"/>
      <c r="O525" s="305"/>
      <c r="P525" s="305"/>
      <c r="Q525" s="299"/>
      <c r="R525" s="299"/>
      <c r="S525" s="299"/>
    </row>
    <row r="526" spans="1:19" ht="13.5" customHeight="1" x14ac:dyDescent="0.2">
      <c r="A526" s="302" t="str">
        <f>IF(B526="","",ROW()-ROW($A$3)+'Diário 2º PA'!$P$1)</f>
        <v/>
      </c>
      <c r="B526" s="303"/>
      <c r="C526" s="304"/>
      <c r="D526" s="305"/>
      <c r="E526" s="306"/>
      <c r="F526" s="307"/>
      <c r="G526" s="305"/>
      <c r="H526" s="305"/>
      <c r="I526" s="306"/>
      <c r="J526" s="308" t="str">
        <f t="shared" si="2"/>
        <v/>
      </c>
      <c r="K526" s="308"/>
      <c r="L526" s="309"/>
      <c r="M526" s="308"/>
      <c r="N526" s="303"/>
      <c r="O526" s="305"/>
      <c r="P526" s="305"/>
      <c r="Q526" s="299"/>
      <c r="R526" s="299"/>
      <c r="S526" s="299"/>
    </row>
    <row r="527" spans="1:19" ht="13.5" customHeight="1" x14ac:dyDescent="0.2">
      <c r="A527" s="302" t="str">
        <f>IF(B527="","",ROW()-ROW($A$3)+'Diário 2º PA'!$P$1)</f>
        <v/>
      </c>
      <c r="B527" s="303"/>
      <c r="C527" s="304"/>
      <c r="D527" s="305"/>
      <c r="E527" s="306"/>
      <c r="F527" s="307"/>
      <c r="G527" s="305"/>
      <c r="H527" s="305"/>
      <c r="I527" s="306"/>
      <c r="J527" s="308" t="str">
        <f t="shared" si="2"/>
        <v/>
      </c>
      <c r="K527" s="308"/>
      <c r="L527" s="309"/>
      <c r="M527" s="308"/>
      <c r="N527" s="303"/>
      <c r="O527" s="305"/>
      <c r="P527" s="305"/>
      <c r="Q527" s="299"/>
      <c r="R527" s="299"/>
      <c r="S527" s="299"/>
    </row>
    <row r="528" spans="1:19" ht="13.5" customHeight="1" x14ac:dyDescent="0.2">
      <c r="A528" s="302" t="str">
        <f>IF(B528="","",ROW()-ROW($A$3)+'Diário 2º PA'!$P$1)</f>
        <v/>
      </c>
      <c r="B528" s="303"/>
      <c r="C528" s="304"/>
      <c r="D528" s="305"/>
      <c r="E528" s="306"/>
      <c r="F528" s="307"/>
      <c r="G528" s="305"/>
      <c r="H528" s="305"/>
      <c r="I528" s="306"/>
      <c r="J528" s="308" t="str">
        <f t="shared" si="2"/>
        <v/>
      </c>
      <c r="K528" s="308"/>
      <c r="L528" s="309"/>
      <c r="M528" s="308"/>
      <c r="N528" s="303"/>
      <c r="O528" s="305"/>
      <c r="P528" s="305"/>
      <c r="Q528" s="299"/>
      <c r="R528" s="299"/>
      <c r="S528" s="299"/>
    </row>
    <row r="529" spans="1:19" ht="13.5" customHeight="1" x14ac:dyDescent="0.2">
      <c r="A529" s="302" t="str">
        <f>IF(B529="","",ROW()-ROW($A$3)+'Diário 2º PA'!$P$1)</f>
        <v/>
      </c>
      <c r="B529" s="303"/>
      <c r="C529" s="304"/>
      <c r="D529" s="305"/>
      <c r="E529" s="306"/>
      <c r="F529" s="307"/>
      <c r="G529" s="305"/>
      <c r="H529" s="305"/>
      <c r="I529" s="306"/>
      <c r="J529" s="308" t="str">
        <f t="shared" si="2"/>
        <v/>
      </c>
      <c r="K529" s="308"/>
      <c r="L529" s="309"/>
      <c r="M529" s="308"/>
      <c r="N529" s="303"/>
      <c r="O529" s="305"/>
      <c r="P529" s="305"/>
      <c r="Q529" s="299"/>
      <c r="R529" s="299"/>
      <c r="S529" s="299"/>
    </row>
    <row r="530" spans="1:19" ht="13.5" customHeight="1" x14ac:dyDescent="0.2">
      <c r="A530" s="302" t="str">
        <f>IF(B530="","",ROW()-ROW($A$3)+'Diário 2º PA'!$P$1)</f>
        <v/>
      </c>
      <c r="B530" s="303"/>
      <c r="C530" s="304"/>
      <c r="D530" s="305"/>
      <c r="E530" s="306"/>
      <c r="F530" s="307"/>
      <c r="G530" s="306"/>
      <c r="H530" s="305"/>
      <c r="I530" s="306"/>
      <c r="J530" s="308" t="str">
        <f t="shared" si="2"/>
        <v/>
      </c>
      <c r="K530" s="308"/>
      <c r="L530" s="309"/>
      <c r="M530" s="308"/>
      <c r="N530" s="303"/>
      <c r="O530" s="305"/>
      <c r="P530" s="305"/>
      <c r="Q530" s="299"/>
      <c r="R530" s="299"/>
      <c r="S530" s="299"/>
    </row>
    <row r="531" spans="1:19" ht="13.5" customHeight="1" x14ac:dyDescent="0.2">
      <c r="A531" s="302" t="str">
        <f>IF(B531="","",ROW()-ROW($A$3)+'Diário 2º PA'!$P$1)</f>
        <v/>
      </c>
      <c r="B531" s="303"/>
      <c r="C531" s="304"/>
      <c r="D531" s="305"/>
      <c r="E531" s="306"/>
      <c r="F531" s="307"/>
      <c r="G531" s="306"/>
      <c r="H531" s="305"/>
      <c r="I531" s="306"/>
      <c r="J531" s="308" t="str">
        <f t="shared" si="2"/>
        <v/>
      </c>
      <c r="K531" s="308"/>
      <c r="L531" s="309"/>
      <c r="M531" s="308"/>
      <c r="N531" s="303"/>
      <c r="O531" s="305"/>
      <c r="P531" s="305"/>
      <c r="Q531" s="299"/>
      <c r="R531" s="299"/>
      <c r="S531" s="299"/>
    </row>
    <row r="532" spans="1:19" ht="13.5" customHeight="1" x14ac:dyDescent="0.2">
      <c r="A532" s="302" t="str">
        <f>IF(B532="","",ROW()-ROW($A$3)+'Diário 2º PA'!$P$1)</f>
        <v/>
      </c>
      <c r="B532" s="303"/>
      <c r="C532" s="304"/>
      <c r="D532" s="305"/>
      <c r="E532" s="306"/>
      <c r="F532" s="307"/>
      <c r="G532" s="305"/>
      <c r="H532" s="305"/>
      <c r="I532" s="306"/>
      <c r="J532" s="308" t="str">
        <f t="shared" si="2"/>
        <v/>
      </c>
      <c r="K532" s="308"/>
      <c r="L532" s="309"/>
      <c r="M532" s="308"/>
      <c r="N532" s="303"/>
      <c r="O532" s="305"/>
      <c r="P532" s="305"/>
      <c r="Q532" s="299"/>
      <c r="R532" s="299"/>
      <c r="S532" s="299"/>
    </row>
    <row r="533" spans="1:19" ht="13.5" customHeight="1" x14ac:dyDescent="0.2">
      <c r="A533" s="302" t="str">
        <f>IF(B533="","",ROW()-ROW($A$3)+'Diário 2º PA'!$P$1)</f>
        <v/>
      </c>
      <c r="B533" s="303"/>
      <c r="C533" s="304"/>
      <c r="D533" s="305"/>
      <c r="E533" s="306"/>
      <c r="F533" s="307"/>
      <c r="G533" s="305"/>
      <c r="H533" s="305"/>
      <c r="I533" s="306"/>
      <c r="J533" s="308" t="str">
        <f t="shared" si="2"/>
        <v/>
      </c>
      <c r="K533" s="308"/>
      <c r="L533" s="309"/>
      <c r="M533" s="308"/>
      <c r="N533" s="303"/>
      <c r="O533" s="305"/>
      <c r="P533" s="305"/>
      <c r="Q533" s="299"/>
      <c r="R533" s="299"/>
      <c r="S533" s="299"/>
    </row>
    <row r="534" spans="1:19" ht="13.5" customHeight="1" x14ac:dyDescent="0.2">
      <c r="A534" s="302" t="str">
        <f>IF(B534="","",ROW()-ROW($A$3)+'Diário 2º PA'!$P$1)</f>
        <v/>
      </c>
      <c r="B534" s="303"/>
      <c r="C534" s="304"/>
      <c r="D534" s="305"/>
      <c r="E534" s="306"/>
      <c r="F534" s="307"/>
      <c r="G534" s="305"/>
      <c r="H534" s="305"/>
      <c r="I534" s="306"/>
      <c r="J534" s="308" t="str">
        <f t="shared" si="2"/>
        <v/>
      </c>
      <c r="K534" s="308"/>
      <c r="L534" s="309"/>
      <c r="M534" s="308"/>
      <c r="N534" s="303"/>
      <c r="O534" s="305"/>
      <c r="P534" s="305"/>
      <c r="Q534" s="299"/>
      <c r="R534" s="299"/>
      <c r="S534" s="299"/>
    </row>
    <row r="535" spans="1:19" ht="13.5" customHeight="1" x14ac:dyDescent="0.2">
      <c r="A535" s="302" t="str">
        <f>IF(B535="","",ROW()-ROW($A$3)+'Diário 2º PA'!$P$1)</f>
        <v/>
      </c>
      <c r="B535" s="303"/>
      <c r="C535" s="304"/>
      <c r="D535" s="305"/>
      <c r="E535" s="306"/>
      <c r="F535" s="307"/>
      <c r="G535" s="305"/>
      <c r="H535" s="305"/>
      <c r="I535" s="306"/>
      <c r="J535" s="308" t="str">
        <f t="shared" si="2"/>
        <v/>
      </c>
      <c r="K535" s="308"/>
      <c r="L535" s="309"/>
      <c r="M535" s="308"/>
      <c r="N535" s="303"/>
      <c r="O535" s="305"/>
      <c r="P535" s="305"/>
      <c r="Q535" s="299"/>
      <c r="R535" s="299"/>
      <c r="S535" s="299"/>
    </row>
    <row r="536" spans="1:19" ht="13.5" customHeight="1" x14ac:dyDescent="0.2">
      <c r="A536" s="302" t="str">
        <f>IF(B536="","",ROW()-ROW($A$3)+'Diário 2º PA'!$P$1)</f>
        <v/>
      </c>
      <c r="B536" s="303"/>
      <c r="C536" s="304"/>
      <c r="D536" s="305"/>
      <c r="E536" s="306"/>
      <c r="F536" s="307"/>
      <c r="G536" s="305"/>
      <c r="H536" s="305"/>
      <c r="I536" s="306"/>
      <c r="J536" s="308" t="str">
        <f t="shared" si="2"/>
        <v/>
      </c>
      <c r="K536" s="308"/>
      <c r="L536" s="309"/>
      <c r="M536" s="308"/>
      <c r="N536" s="303"/>
      <c r="O536" s="305"/>
      <c r="P536" s="305"/>
      <c r="Q536" s="299"/>
      <c r="R536" s="299"/>
      <c r="S536" s="299"/>
    </row>
    <row r="537" spans="1:19" ht="13.5" customHeight="1" x14ac:dyDescent="0.2">
      <c r="A537" s="302" t="str">
        <f>IF(B537="","",ROW()-ROW($A$3)+'Diário 2º PA'!$P$1)</f>
        <v/>
      </c>
      <c r="B537" s="303"/>
      <c r="C537" s="304"/>
      <c r="D537" s="305"/>
      <c r="E537" s="306"/>
      <c r="F537" s="307"/>
      <c r="G537" s="305"/>
      <c r="H537" s="305"/>
      <c r="I537" s="306"/>
      <c r="J537" s="308" t="str">
        <f t="shared" si="2"/>
        <v/>
      </c>
      <c r="K537" s="308"/>
      <c r="L537" s="309"/>
      <c r="M537" s="308"/>
      <c r="N537" s="303"/>
      <c r="O537" s="305"/>
      <c r="P537" s="305"/>
      <c r="Q537" s="299"/>
      <c r="R537" s="299"/>
      <c r="S537" s="299"/>
    </row>
    <row r="538" spans="1:19" ht="13.5" customHeight="1" x14ac:dyDescent="0.2">
      <c r="A538" s="302" t="str">
        <f>IF(B538="","",ROW()-ROW($A$3)+'Diário 2º PA'!$P$1)</f>
        <v/>
      </c>
      <c r="B538" s="303"/>
      <c r="C538" s="304"/>
      <c r="D538" s="305"/>
      <c r="E538" s="306"/>
      <c r="F538" s="307"/>
      <c r="G538" s="305"/>
      <c r="H538" s="305"/>
      <c r="I538" s="306"/>
      <c r="J538" s="308" t="str">
        <f t="shared" si="2"/>
        <v/>
      </c>
      <c r="K538" s="308"/>
      <c r="L538" s="309"/>
      <c r="M538" s="308"/>
      <c r="N538" s="303"/>
      <c r="O538" s="305"/>
      <c r="P538" s="305"/>
      <c r="Q538" s="299"/>
      <c r="R538" s="299"/>
      <c r="S538" s="299"/>
    </row>
    <row r="539" spans="1:19" ht="13.5" customHeight="1" x14ac:dyDescent="0.2">
      <c r="A539" s="302" t="str">
        <f>IF(B539="","",ROW()-ROW($A$3)+'Diário 2º PA'!$P$1)</f>
        <v/>
      </c>
      <c r="B539" s="303"/>
      <c r="C539" s="304"/>
      <c r="D539" s="305"/>
      <c r="E539" s="306"/>
      <c r="F539" s="307"/>
      <c r="G539" s="305"/>
      <c r="H539" s="305"/>
      <c r="I539" s="306"/>
      <c r="J539" s="308" t="str">
        <f t="shared" si="2"/>
        <v/>
      </c>
      <c r="K539" s="308"/>
      <c r="L539" s="309"/>
      <c r="M539" s="308"/>
      <c r="N539" s="303"/>
      <c r="O539" s="305"/>
      <c r="P539" s="305"/>
      <c r="Q539" s="299"/>
      <c r="R539" s="299"/>
      <c r="S539" s="299"/>
    </row>
    <row r="540" spans="1:19" ht="13.5" customHeight="1" x14ac:dyDescent="0.2">
      <c r="A540" s="302" t="str">
        <f>IF(B540="","",ROW()-ROW($A$3)+'Diário 2º PA'!$P$1)</f>
        <v/>
      </c>
      <c r="B540" s="303"/>
      <c r="C540" s="304"/>
      <c r="D540" s="305"/>
      <c r="E540" s="306"/>
      <c r="F540" s="307"/>
      <c r="G540" s="305"/>
      <c r="H540" s="305"/>
      <c r="I540" s="306"/>
      <c r="J540" s="308" t="str">
        <f t="shared" si="2"/>
        <v/>
      </c>
      <c r="K540" s="308"/>
      <c r="L540" s="309"/>
      <c r="M540" s="308"/>
      <c r="N540" s="303"/>
      <c r="O540" s="305"/>
      <c r="P540" s="305"/>
      <c r="Q540" s="299"/>
      <c r="R540" s="299"/>
      <c r="S540" s="299"/>
    </row>
    <row r="541" spans="1:19" ht="13.5" customHeight="1" x14ac:dyDescent="0.2">
      <c r="A541" s="302" t="str">
        <f>IF(B541="","",ROW()-ROW($A$3)+'Diário 2º PA'!$P$1)</f>
        <v/>
      </c>
      <c r="B541" s="303"/>
      <c r="C541" s="304"/>
      <c r="D541" s="305"/>
      <c r="E541" s="306"/>
      <c r="F541" s="307"/>
      <c r="G541" s="305"/>
      <c r="H541" s="305"/>
      <c r="I541" s="306"/>
      <c r="J541" s="308" t="str">
        <f t="shared" si="2"/>
        <v/>
      </c>
      <c r="K541" s="308"/>
      <c r="L541" s="309"/>
      <c r="M541" s="308"/>
      <c r="N541" s="303"/>
      <c r="O541" s="305"/>
      <c r="P541" s="305"/>
      <c r="Q541" s="299"/>
      <c r="R541" s="299"/>
      <c r="S541" s="299"/>
    </row>
    <row r="542" spans="1:19" ht="13.5" customHeight="1" x14ac:dyDescent="0.2">
      <c r="A542" s="302" t="str">
        <f>IF(B542="","",ROW()-ROW($A$3)+'Diário 2º PA'!$P$1)</f>
        <v/>
      </c>
      <c r="B542" s="303"/>
      <c r="C542" s="304"/>
      <c r="D542" s="305"/>
      <c r="E542" s="306"/>
      <c r="F542" s="307"/>
      <c r="G542" s="305"/>
      <c r="H542" s="305"/>
      <c r="I542" s="306"/>
      <c r="J542" s="308" t="str">
        <f t="shared" si="2"/>
        <v/>
      </c>
      <c r="K542" s="308"/>
      <c r="L542" s="309"/>
      <c r="M542" s="308"/>
      <c r="N542" s="303"/>
      <c r="O542" s="305"/>
      <c r="P542" s="305"/>
      <c r="Q542" s="299"/>
      <c r="R542" s="299"/>
      <c r="S542" s="299"/>
    </row>
    <row r="543" spans="1:19" ht="13.5" customHeight="1" x14ac:dyDescent="0.2">
      <c r="A543" s="302" t="str">
        <f>IF(B543="","",ROW()-ROW($A$3)+'Diário 2º PA'!$P$1)</f>
        <v/>
      </c>
      <c r="B543" s="303"/>
      <c r="C543" s="304"/>
      <c r="D543" s="305"/>
      <c r="E543" s="306"/>
      <c r="F543" s="307"/>
      <c r="G543" s="305"/>
      <c r="H543" s="305"/>
      <c r="I543" s="306"/>
      <c r="J543" s="308" t="str">
        <f t="shared" si="2"/>
        <v/>
      </c>
      <c r="K543" s="308"/>
      <c r="L543" s="309"/>
      <c r="M543" s="308"/>
      <c r="N543" s="303"/>
      <c r="O543" s="305"/>
      <c r="P543" s="305"/>
      <c r="Q543" s="299"/>
      <c r="R543" s="299"/>
      <c r="S543" s="299"/>
    </row>
    <row r="544" spans="1:19" ht="13.5" customHeight="1" x14ac:dyDescent="0.2">
      <c r="A544" s="302" t="str">
        <f>IF(B544="","",ROW()-ROW($A$3)+'Diário 2º PA'!$P$1)</f>
        <v/>
      </c>
      <c r="B544" s="303"/>
      <c r="C544" s="304"/>
      <c r="D544" s="305"/>
      <c r="E544" s="306"/>
      <c r="F544" s="307"/>
      <c r="G544" s="305"/>
      <c r="H544" s="305"/>
      <c r="I544" s="306"/>
      <c r="J544" s="308" t="str">
        <f t="shared" si="2"/>
        <v/>
      </c>
      <c r="K544" s="308"/>
      <c r="L544" s="309"/>
      <c r="M544" s="308"/>
      <c r="N544" s="303"/>
      <c r="O544" s="305"/>
      <c r="P544" s="305"/>
      <c r="Q544" s="299"/>
      <c r="R544" s="299"/>
      <c r="S544" s="299"/>
    </row>
    <row r="545" spans="1:19" ht="13.5" customHeight="1" x14ac:dyDescent="0.2">
      <c r="A545" s="302" t="str">
        <f>IF(B545="","",ROW()-ROW($A$3)+'Diário 2º PA'!$P$1)</f>
        <v/>
      </c>
      <c r="B545" s="303"/>
      <c r="C545" s="304"/>
      <c r="D545" s="305"/>
      <c r="E545" s="306"/>
      <c r="F545" s="307"/>
      <c r="G545" s="305"/>
      <c r="H545" s="305"/>
      <c r="I545" s="306"/>
      <c r="J545" s="308" t="str">
        <f t="shared" si="2"/>
        <v/>
      </c>
      <c r="K545" s="308"/>
      <c r="L545" s="309"/>
      <c r="M545" s="308"/>
      <c r="N545" s="303"/>
      <c r="O545" s="305"/>
      <c r="P545" s="305"/>
      <c r="Q545" s="299"/>
      <c r="R545" s="299"/>
      <c r="S545" s="299"/>
    </row>
    <row r="546" spans="1:19" ht="13.5" customHeight="1" x14ac:dyDescent="0.2">
      <c r="A546" s="302" t="str">
        <f>IF(B546="","",ROW()-ROW($A$3)+'Diário 2º PA'!$P$1)</f>
        <v/>
      </c>
      <c r="B546" s="303"/>
      <c r="C546" s="304"/>
      <c r="D546" s="305"/>
      <c r="E546" s="306"/>
      <c r="F546" s="307"/>
      <c r="G546" s="305"/>
      <c r="H546" s="305"/>
      <c r="I546" s="306"/>
      <c r="J546" s="308" t="str">
        <f t="shared" si="2"/>
        <v/>
      </c>
      <c r="K546" s="308"/>
      <c r="L546" s="309"/>
      <c r="M546" s="308"/>
      <c r="N546" s="303"/>
      <c r="O546" s="305"/>
      <c r="P546" s="305"/>
      <c r="Q546" s="299"/>
      <c r="R546" s="299"/>
      <c r="S546" s="299"/>
    </row>
    <row r="547" spans="1:19" ht="13.5" customHeight="1" x14ac:dyDescent="0.2">
      <c r="A547" s="302" t="str">
        <f>IF(B547="","",ROW()-ROW($A$3)+'Diário 2º PA'!$P$1)</f>
        <v/>
      </c>
      <c r="B547" s="303"/>
      <c r="C547" s="304"/>
      <c r="D547" s="305"/>
      <c r="E547" s="306"/>
      <c r="F547" s="307"/>
      <c r="G547" s="305"/>
      <c r="H547" s="305"/>
      <c r="I547" s="306"/>
      <c r="J547" s="308" t="str">
        <f t="shared" si="2"/>
        <v/>
      </c>
      <c r="K547" s="308"/>
      <c r="L547" s="309"/>
      <c r="M547" s="308"/>
      <c r="N547" s="303"/>
      <c r="O547" s="305"/>
      <c r="P547" s="305"/>
      <c r="Q547" s="299"/>
      <c r="R547" s="299"/>
      <c r="S547" s="299"/>
    </row>
    <row r="548" spans="1:19" ht="13.5" customHeight="1" x14ac:dyDescent="0.2">
      <c r="A548" s="302" t="str">
        <f>IF(B548="","",ROW()-ROW($A$3)+'Diário 2º PA'!$P$1)</f>
        <v/>
      </c>
      <c r="B548" s="303"/>
      <c r="C548" s="304"/>
      <c r="D548" s="305"/>
      <c r="E548" s="306"/>
      <c r="F548" s="307"/>
      <c r="G548" s="306"/>
      <c r="H548" s="305"/>
      <c r="I548" s="306"/>
      <c r="J548" s="308" t="str">
        <f t="shared" si="2"/>
        <v/>
      </c>
      <c r="K548" s="308"/>
      <c r="L548" s="309"/>
      <c r="M548" s="308"/>
      <c r="N548" s="303"/>
      <c r="O548" s="305"/>
      <c r="P548" s="305"/>
      <c r="Q548" s="299"/>
      <c r="R548" s="299"/>
      <c r="S548" s="299"/>
    </row>
    <row r="549" spans="1:19" ht="13.5" customHeight="1" x14ac:dyDescent="0.2">
      <c r="A549" s="302" t="str">
        <f>IF(B549="","",ROW()-ROW($A$3)+'Diário 2º PA'!$P$1)</f>
        <v/>
      </c>
      <c r="B549" s="303"/>
      <c r="C549" s="304"/>
      <c r="D549" s="305"/>
      <c r="E549" s="306"/>
      <c r="F549" s="307"/>
      <c r="G549" s="305"/>
      <c r="H549" s="305"/>
      <c r="I549" s="306"/>
      <c r="J549" s="308" t="str">
        <f t="shared" si="2"/>
        <v/>
      </c>
      <c r="K549" s="308"/>
      <c r="L549" s="309"/>
      <c r="M549" s="308"/>
      <c r="N549" s="303"/>
      <c r="O549" s="305"/>
      <c r="P549" s="305"/>
      <c r="Q549" s="299"/>
      <c r="R549" s="299"/>
      <c r="S549" s="299"/>
    </row>
    <row r="550" spans="1:19" ht="13.5" customHeight="1" x14ac:dyDescent="0.2">
      <c r="A550" s="302" t="str">
        <f>IF(B550="","",ROW()-ROW($A$3)+'Diário 2º PA'!$P$1)</f>
        <v/>
      </c>
      <c r="B550" s="303"/>
      <c r="C550" s="304"/>
      <c r="D550" s="305"/>
      <c r="E550" s="306"/>
      <c r="F550" s="307"/>
      <c r="G550" s="306"/>
      <c r="H550" s="305"/>
      <c r="I550" s="306"/>
      <c r="J550" s="308" t="str">
        <f t="shared" si="2"/>
        <v/>
      </c>
      <c r="K550" s="308"/>
      <c r="L550" s="309"/>
      <c r="M550" s="308"/>
      <c r="N550" s="303"/>
      <c r="O550" s="305"/>
      <c r="P550" s="305"/>
      <c r="Q550" s="299"/>
      <c r="R550" s="299"/>
      <c r="S550" s="299"/>
    </row>
    <row r="551" spans="1:19" ht="13.5" customHeight="1" x14ac:dyDescent="0.2">
      <c r="A551" s="302" t="str">
        <f>IF(B551="","",ROW()-ROW($A$3)+'Diário 2º PA'!$P$1)</f>
        <v/>
      </c>
      <c r="B551" s="303"/>
      <c r="C551" s="304"/>
      <c r="D551" s="305"/>
      <c r="E551" s="306"/>
      <c r="F551" s="307"/>
      <c r="G551" s="306"/>
      <c r="H551" s="305"/>
      <c r="I551" s="306"/>
      <c r="J551" s="308" t="str">
        <f t="shared" si="2"/>
        <v/>
      </c>
      <c r="K551" s="308"/>
      <c r="L551" s="309"/>
      <c r="M551" s="308"/>
      <c r="N551" s="303"/>
      <c r="O551" s="305"/>
      <c r="P551" s="305"/>
      <c r="Q551" s="299"/>
      <c r="R551" s="299"/>
      <c r="S551" s="299"/>
    </row>
    <row r="552" spans="1:19" ht="13.5" customHeight="1" x14ac:dyDescent="0.2">
      <c r="A552" s="302" t="str">
        <f>IF(B552="","",ROW()-ROW($A$3)+'Diário 2º PA'!$P$1)</f>
        <v/>
      </c>
      <c r="B552" s="303"/>
      <c r="C552" s="304"/>
      <c r="D552" s="305"/>
      <c r="E552" s="306"/>
      <c r="F552" s="307"/>
      <c r="G552" s="305"/>
      <c r="H552" s="305"/>
      <c r="I552" s="306"/>
      <c r="J552" s="308" t="str">
        <f t="shared" si="2"/>
        <v/>
      </c>
      <c r="K552" s="308"/>
      <c r="L552" s="309"/>
      <c r="M552" s="308"/>
      <c r="N552" s="303"/>
      <c r="O552" s="305"/>
      <c r="P552" s="305"/>
      <c r="Q552" s="299"/>
      <c r="R552" s="299"/>
      <c r="S552" s="299"/>
    </row>
    <row r="553" spans="1:19" ht="13.5" customHeight="1" x14ac:dyDescent="0.2">
      <c r="A553" s="302" t="str">
        <f>IF(B553="","",ROW()-ROW($A$3)+'Diário 2º PA'!$P$1)</f>
        <v/>
      </c>
      <c r="B553" s="303"/>
      <c r="C553" s="304"/>
      <c r="D553" s="305"/>
      <c r="E553" s="306"/>
      <c r="F553" s="307"/>
      <c r="G553" s="306"/>
      <c r="H553" s="305"/>
      <c r="I553" s="306"/>
      <c r="J553" s="308" t="str">
        <f t="shared" si="2"/>
        <v/>
      </c>
      <c r="K553" s="308"/>
      <c r="L553" s="309"/>
      <c r="M553" s="308"/>
      <c r="N553" s="303"/>
      <c r="O553" s="305"/>
      <c r="P553" s="305"/>
      <c r="Q553" s="299"/>
      <c r="R553" s="299"/>
      <c r="S553" s="299"/>
    </row>
    <row r="554" spans="1:19" ht="13.5" customHeight="1" x14ac:dyDescent="0.2">
      <c r="A554" s="302" t="str">
        <f>IF(B554="","",ROW()-ROW($A$3)+'Diário 2º PA'!$P$1)</f>
        <v/>
      </c>
      <c r="B554" s="303"/>
      <c r="C554" s="304"/>
      <c r="D554" s="305"/>
      <c r="E554" s="306"/>
      <c r="F554" s="307"/>
      <c r="G554" s="306"/>
      <c r="H554" s="305"/>
      <c r="I554" s="306"/>
      <c r="J554" s="308" t="str">
        <f t="shared" si="2"/>
        <v/>
      </c>
      <c r="K554" s="308"/>
      <c r="L554" s="309"/>
      <c r="M554" s="308"/>
      <c r="N554" s="303"/>
      <c r="O554" s="305"/>
      <c r="P554" s="305"/>
      <c r="Q554" s="299"/>
      <c r="R554" s="299"/>
      <c r="S554" s="299"/>
    </row>
    <row r="555" spans="1:19" ht="13.5" customHeight="1" x14ac:dyDescent="0.2">
      <c r="A555" s="302" t="str">
        <f>IF(B555="","",ROW()-ROW($A$3)+'Diário 2º PA'!$P$1)</f>
        <v/>
      </c>
      <c r="B555" s="303"/>
      <c r="C555" s="304"/>
      <c r="D555" s="305"/>
      <c r="E555" s="306"/>
      <c r="F555" s="307"/>
      <c r="G555" s="306"/>
      <c r="H555" s="305"/>
      <c r="I555" s="306"/>
      <c r="J555" s="308" t="str">
        <f t="shared" si="2"/>
        <v/>
      </c>
      <c r="K555" s="308"/>
      <c r="L555" s="309"/>
      <c r="M555" s="308"/>
      <c r="N555" s="303"/>
      <c r="O555" s="305"/>
      <c r="P555" s="305"/>
      <c r="Q555" s="299"/>
      <c r="R555" s="299"/>
      <c r="S555" s="299"/>
    </row>
    <row r="556" spans="1:19" ht="13.5" customHeight="1" x14ac:dyDescent="0.2">
      <c r="A556" s="302" t="str">
        <f>IF(B556="","",ROW()-ROW($A$3)+'Diário 2º PA'!$P$1)</f>
        <v/>
      </c>
      <c r="B556" s="303"/>
      <c r="C556" s="304"/>
      <c r="D556" s="305"/>
      <c r="E556" s="306"/>
      <c r="F556" s="307"/>
      <c r="G556" s="305"/>
      <c r="H556" s="305"/>
      <c r="I556" s="306"/>
      <c r="J556" s="308" t="str">
        <f t="shared" si="2"/>
        <v/>
      </c>
      <c r="K556" s="308"/>
      <c r="L556" s="309"/>
      <c r="M556" s="308"/>
      <c r="N556" s="303"/>
      <c r="O556" s="305"/>
      <c r="P556" s="305"/>
      <c r="Q556" s="299"/>
      <c r="R556" s="299"/>
      <c r="S556" s="299"/>
    </row>
    <row r="557" spans="1:19" ht="13.5" customHeight="1" x14ac:dyDescent="0.2">
      <c r="A557" s="302" t="str">
        <f>IF(B557="","",ROW()-ROW($A$3)+'Diário 2º PA'!$P$1)</f>
        <v/>
      </c>
      <c r="B557" s="303"/>
      <c r="C557" s="304"/>
      <c r="D557" s="305"/>
      <c r="E557" s="306"/>
      <c r="F557" s="307"/>
      <c r="G557" s="306"/>
      <c r="H557" s="305"/>
      <c r="I557" s="306"/>
      <c r="J557" s="308" t="str">
        <f t="shared" si="2"/>
        <v/>
      </c>
      <c r="K557" s="308"/>
      <c r="L557" s="309"/>
      <c r="M557" s="308"/>
      <c r="N557" s="303"/>
      <c r="O557" s="305"/>
      <c r="P557" s="305"/>
      <c r="Q557" s="299"/>
      <c r="R557" s="299"/>
      <c r="S557" s="299"/>
    </row>
    <row r="558" spans="1:19" ht="13.5" customHeight="1" x14ac:dyDescent="0.2">
      <c r="A558" s="302" t="str">
        <f>IF(B558="","",ROW()-ROW($A$3)+'Diário 2º PA'!$P$1)</f>
        <v/>
      </c>
      <c r="B558" s="303"/>
      <c r="C558" s="304"/>
      <c r="D558" s="305"/>
      <c r="E558" s="306"/>
      <c r="F558" s="307"/>
      <c r="G558" s="305"/>
      <c r="H558" s="305"/>
      <c r="I558" s="306"/>
      <c r="J558" s="308" t="str">
        <f t="shared" si="2"/>
        <v/>
      </c>
      <c r="K558" s="308"/>
      <c r="L558" s="309"/>
      <c r="M558" s="308"/>
      <c r="N558" s="303"/>
      <c r="O558" s="305"/>
      <c r="P558" s="305"/>
      <c r="Q558" s="299"/>
      <c r="R558" s="299"/>
      <c r="S558" s="299"/>
    </row>
    <row r="559" spans="1:19" ht="13.5" customHeight="1" x14ac:dyDescent="0.2">
      <c r="A559" s="302" t="str">
        <f>IF(B559="","",ROW()-ROW($A$3)+'Diário 2º PA'!$P$1)</f>
        <v/>
      </c>
      <c r="B559" s="303"/>
      <c r="C559" s="304"/>
      <c r="D559" s="305"/>
      <c r="E559" s="306"/>
      <c r="F559" s="307"/>
      <c r="G559" s="305"/>
      <c r="H559" s="305"/>
      <c r="I559" s="306"/>
      <c r="J559" s="308" t="str">
        <f t="shared" si="2"/>
        <v/>
      </c>
      <c r="K559" s="308"/>
      <c r="L559" s="309"/>
      <c r="M559" s="308"/>
      <c r="N559" s="303"/>
      <c r="O559" s="305"/>
      <c r="P559" s="305"/>
      <c r="Q559" s="299"/>
      <c r="R559" s="299"/>
      <c r="S559" s="299"/>
    </row>
    <row r="560" spans="1:19" ht="13.5" customHeight="1" x14ac:dyDescent="0.2">
      <c r="A560" s="302" t="str">
        <f>IF(B560="","",ROW()-ROW($A$3)+'Diário 2º PA'!$P$1)</f>
        <v/>
      </c>
      <c r="B560" s="303"/>
      <c r="C560" s="304"/>
      <c r="D560" s="305"/>
      <c r="E560" s="306"/>
      <c r="F560" s="307"/>
      <c r="G560" s="305"/>
      <c r="H560" s="305"/>
      <c r="I560" s="306"/>
      <c r="J560" s="308" t="str">
        <f t="shared" si="2"/>
        <v/>
      </c>
      <c r="K560" s="308"/>
      <c r="L560" s="309"/>
      <c r="M560" s="308"/>
      <c r="N560" s="303"/>
      <c r="O560" s="305"/>
      <c r="P560" s="305"/>
      <c r="Q560" s="299"/>
      <c r="R560" s="299"/>
      <c r="S560" s="299"/>
    </row>
    <row r="561" spans="1:19" ht="13.5" customHeight="1" x14ac:dyDescent="0.2">
      <c r="A561" s="302" t="str">
        <f>IF(B561="","",ROW()-ROW($A$3)+'Diário 2º PA'!$P$1)</f>
        <v/>
      </c>
      <c r="B561" s="303"/>
      <c r="C561" s="304"/>
      <c r="D561" s="305"/>
      <c r="E561" s="306"/>
      <c r="F561" s="307"/>
      <c r="G561" s="305"/>
      <c r="H561" s="305"/>
      <c r="I561" s="306"/>
      <c r="J561" s="308" t="str">
        <f t="shared" si="2"/>
        <v/>
      </c>
      <c r="K561" s="308"/>
      <c r="L561" s="309"/>
      <c r="M561" s="308"/>
      <c r="N561" s="303"/>
      <c r="O561" s="305"/>
      <c r="P561" s="305"/>
      <c r="Q561" s="299"/>
      <c r="R561" s="299"/>
      <c r="S561" s="299"/>
    </row>
    <row r="562" spans="1:19" ht="13.5" customHeight="1" x14ac:dyDescent="0.2">
      <c r="A562" s="302" t="str">
        <f>IF(B562="","",ROW()-ROW($A$3)+'Diário 2º PA'!$P$1)</f>
        <v/>
      </c>
      <c r="B562" s="303"/>
      <c r="C562" s="304"/>
      <c r="D562" s="305"/>
      <c r="E562" s="306"/>
      <c r="F562" s="307"/>
      <c r="G562" s="305"/>
      <c r="H562" s="305"/>
      <c r="I562" s="306"/>
      <c r="J562" s="308" t="str">
        <f t="shared" si="2"/>
        <v/>
      </c>
      <c r="K562" s="308"/>
      <c r="L562" s="309"/>
      <c r="M562" s="308"/>
      <c r="N562" s="303"/>
      <c r="O562" s="305"/>
      <c r="P562" s="305"/>
      <c r="Q562" s="299"/>
      <c r="R562" s="299"/>
      <c r="S562" s="299"/>
    </row>
    <row r="563" spans="1:19" ht="13.5" customHeight="1" x14ac:dyDescent="0.2">
      <c r="A563" s="302" t="str">
        <f>IF(B563="","",ROW()-ROW($A$3)+'Diário 2º PA'!$P$1)</f>
        <v/>
      </c>
      <c r="B563" s="303"/>
      <c r="C563" s="304"/>
      <c r="D563" s="305"/>
      <c r="E563" s="306"/>
      <c r="F563" s="307"/>
      <c r="G563" s="305"/>
      <c r="H563" s="305"/>
      <c r="I563" s="306"/>
      <c r="J563" s="308" t="str">
        <f t="shared" si="2"/>
        <v/>
      </c>
      <c r="K563" s="308"/>
      <c r="L563" s="309"/>
      <c r="M563" s="308"/>
      <c r="N563" s="303"/>
      <c r="O563" s="305"/>
      <c r="P563" s="305"/>
      <c r="Q563" s="299"/>
      <c r="R563" s="299"/>
      <c r="S563" s="299"/>
    </row>
    <row r="564" spans="1:19" ht="13.5" customHeight="1" x14ac:dyDescent="0.2">
      <c r="A564" s="302" t="str">
        <f>IF(B564="","",ROW()-ROW($A$3)+'Diário 2º PA'!$P$1)</f>
        <v/>
      </c>
      <c r="B564" s="303"/>
      <c r="C564" s="304"/>
      <c r="D564" s="305"/>
      <c r="E564" s="306"/>
      <c r="F564" s="307"/>
      <c r="G564" s="320"/>
      <c r="H564" s="305"/>
      <c r="I564" s="306"/>
      <c r="J564" s="308" t="str">
        <f t="shared" si="2"/>
        <v/>
      </c>
      <c r="K564" s="308"/>
      <c r="L564" s="309"/>
      <c r="M564" s="308"/>
      <c r="N564" s="303"/>
      <c r="O564" s="305"/>
      <c r="P564" s="305"/>
      <c r="Q564" s="299"/>
      <c r="R564" s="299"/>
      <c r="S564" s="299"/>
    </row>
    <row r="565" spans="1:19" ht="13.5" customHeight="1" x14ac:dyDescent="0.2">
      <c r="A565" s="302" t="str">
        <f>IF(B565="","",ROW()-ROW($A$3)+'Diário 2º PA'!$P$1)</f>
        <v/>
      </c>
      <c r="B565" s="303"/>
      <c r="C565" s="304"/>
      <c r="D565" s="305"/>
      <c r="E565" s="306"/>
      <c r="F565" s="307"/>
      <c r="G565" s="305"/>
      <c r="H565" s="305"/>
      <c r="I565" s="306"/>
      <c r="J565" s="308" t="str">
        <f t="shared" si="2"/>
        <v/>
      </c>
      <c r="K565" s="308"/>
      <c r="L565" s="309"/>
      <c r="M565" s="308"/>
      <c r="N565" s="303"/>
      <c r="O565" s="305"/>
      <c r="P565" s="305"/>
      <c r="Q565" s="299"/>
      <c r="R565" s="299"/>
      <c r="S565" s="299"/>
    </row>
    <row r="566" spans="1:19" ht="13.5" customHeight="1" x14ac:dyDescent="0.2">
      <c r="A566" s="302" t="str">
        <f>IF(B566="","",ROW()-ROW($A$3)+'Diário 2º PA'!$P$1)</f>
        <v/>
      </c>
      <c r="B566" s="303"/>
      <c r="C566" s="304"/>
      <c r="D566" s="305"/>
      <c r="E566" s="306"/>
      <c r="F566" s="307"/>
      <c r="G566" s="305"/>
      <c r="H566" s="305"/>
      <c r="I566" s="306"/>
      <c r="J566" s="308" t="str">
        <f t="shared" si="2"/>
        <v/>
      </c>
      <c r="K566" s="308"/>
      <c r="L566" s="309"/>
      <c r="M566" s="308"/>
      <c r="N566" s="303"/>
      <c r="O566" s="305"/>
      <c r="P566" s="305"/>
      <c r="Q566" s="299"/>
      <c r="R566" s="299"/>
      <c r="S566" s="299"/>
    </row>
    <row r="567" spans="1:19" ht="13.5" customHeight="1" x14ac:dyDescent="0.2">
      <c r="A567" s="302" t="str">
        <f>IF(B567="","",ROW()-ROW($A$3)+'Diário 2º PA'!$P$1)</f>
        <v/>
      </c>
      <c r="B567" s="303"/>
      <c r="C567" s="304"/>
      <c r="D567" s="305"/>
      <c r="E567" s="306"/>
      <c r="F567" s="307"/>
      <c r="G567" s="305"/>
      <c r="H567" s="305"/>
      <c r="I567" s="306"/>
      <c r="J567" s="308" t="str">
        <f t="shared" si="2"/>
        <v/>
      </c>
      <c r="K567" s="308"/>
      <c r="L567" s="309"/>
      <c r="M567" s="308"/>
      <c r="N567" s="303"/>
      <c r="O567" s="305"/>
      <c r="P567" s="305"/>
      <c r="Q567" s="299"/>
      <c r="R567" s="299"/>
      <c r="S567" s="299"/>
    </row>
    <row r="568" spans="1:19" ht="13.5" customHeight="1" x14ac:dyDescent="0.2">
      <c r="A568" s="302" t="str">
        <f>IF(B568="","",ROW()-ROW($A$3)+'Diário 2º PA'!$P$1)</f>
        <v/>
      </c>
      <c r="B568" s="303"/>
      <c r="C568" s="304"/>
      <c r="D568" s="305"/>
      <c r="E568" s="306"/>
      <c r="F568" s="307"/>
      <c r="G568" s="305"/>
      <c r="H568" s="305"/>
      <c r="I568" s="306"/>
      <c r="J568" s="308" t="str">
        <f t="shared" si="2"/>
        <v/>
      </c>
      <c r="K568" s="308"/>
      <c r="L568" s="309"/>
      <c r="M568" s="308"/>
      <c r="N568" s="303"/>
      <c r="O568" s="305"/>
      <c r="P568" s="305"/>
      <c r="Q568" s="299"/>
      <c r="R568" s="299"/>
      <c r="S568" s="299"/>
    </row>
    <row r="569" spans="1:19" ht="13.5" customHeight="1" x14ac:dyDescent="0.2">
      <c r="A569" s="302" t="str">
        <f>IF(B569="","",ROW()-ROW($A$3)+'Diário 2º PA'!$P$1)</f>
        <v/>
      </c>
      <c r="B569" s="303"/>
      <c r="C569" s="304"/>
      <c r="D569" s="305"/>
      <c r="E569" s="306"/>
      <c r="F569" s="307"/>
      <c r="G569" s="305"/>
      <c r="H569" s="305"/>
      <c r="I569" s="306"/>
      <c r="J569" s="308" t="str">
        <f t="shared" si="2"/>
        <v/>
      </c>
      <c r="K569" s="308"/>
      <c r="L569" s="309"/>
      <c r="M569" s="308"/>
      <c r="N569" s="303"/>
      <c r="O569" s="305"/>
      <c r="P569" s="305"/>
      <c r="Q569" s="299"/>
      <c r="R569" s="299"/>
      <c r="S569" s="299"/>
    </row>
    <row r="570" spans="1:19" ht="13.5" customHeight="1" x14ac:dyDescent="0.2">
      <c r="A570" s="302" t="str">
        <f>IF(B570="","",ROW()-ROW($A$3)+'Diário 2º PA'!$P$1)</f>
        <v/>
      </c>
      <c r="B570" s="303"/>
      <c r="C570" s="304"/>
      <c r="D570" s="305"/>
      <c r="E570" s="306"/>
      <c r="F570" s="307"/>
      <c r="G570" s="305"/>
      <c r="H570" s="305"/>
      <c r="I570" s="306"/>
      <c r="J570" s="308" t="str">
        <f t="shared" si="2"/>
        <v/>
      </c>
      <c r="K570" s="308"/>
      <c r="L570" s="309"/>
      <c r="M570" s="308"/>
      <c r="N570" s="303"/>
      <c r="O570" s="305"/>
      <c r="P570" s="305"/>
      <c r="Q570" s="299"/>
      <c r="R570" s="299"/>
      <c r="S570" s="299"/>
    </row>
    <row r="571" spans="1:19" ht="13.5" customHeight="1" x14ac:dyDescent="0.2">
      <c r="A571" s="302" t="str">
        <f>IF(B571="","",ROW()-ROW($A$3)+'Diário 2º PA'!$P$1)</f>
        <v/>
      </c>
      <c r="B571" s="303"/>
      <c r="C571" s="304"/>
      <c r="D571" s="305"/>
      <c r="E571" s="306"/>
      <c r="F571" s="307"/>
      <c r="G571" s="305"/>
      <c r="H571" s="305"/>
      <c r="I571" s="306"/>
      <c r="J571" s="308" t="str">
        <f t="shared" si="2"/>
        <v/>
      </c>
      <c r="K571" s="308"/>
      <c r="L571" s="309"/>
      <c r="M571" s="308"/>
      <c r="N571" s="303"/>
      <c r="O571" s="305"/>
      <c r="P571" s="305"/>
      <c r="Q571" s="299"/>
      <c r="R571" s="299"/>
      <c r="S571" s="299"/>
    </row>
    <row r="572" spans="1:19" ht="13.5" customHeight="1" x14ac:dyDescent="0.2">
      <c r="A572" s="302" t="str">
        <f>IF(B572="","",ROW()-ROW($A$3)+'Diário 2º PA'!$P$1)</f>
        <v/>
      </c>
      <c r="B572" s="303"/>
      <c r="C572" s="304"/>
      <c r="D572" s="305"/>
      <c r="E572" s="306"/>
      <c r="F572" s="307"/>
      <c r="G572" s="305"/>
      <c r="H572" s="305"/>
      <c r="I572" s="306"/>
      <c r="J572" s="308" t="str">
        <f t="shared" si="2"/>
        <v/>
      </c>
      <c r="K572" s="308"/>
      <c r="L572" s="309"/>
      <c r="M572" s="308"/>
      <c r="N572" s="303"/>
      <c r="O572" s="305"/>
      <c r="P572" s="305"/>
      <c r="Q572" s="299"/>
      <c r="R572" s="299"/>
      <c r="S572" s="299"/>
    </row>
    <row r="573" spans="1:19" ht="13.5" customHeight="1" x14ac:dyDescent="0.2">
      <c r="A573" s="302" t="str">
        <f>IF(B573="","",ROW()-ROW($A$3)+'Diário 2º PA'!$P$1)</f>
        <v/>
      </c>
      <c r="B573" s="303"/>
      <c r="C573" s="304"/>
      <c r="D573" s="305"/>
      <c r="E573" s="306"/>
      <c r="F573" s="307"/>
      <c r="G573" s="305"/>
      <c r="H573" s="305"/>
      <c r="I573" s="306"/>
      <c r="J573" s="308" t="str">
        <f t="shared" si="2"/>
        <v/>
      </c>
      <c r="K573" s="308"/>
      <c r="L573" s="309"/>
      <c r="M573" s="308"/>
      <c r="N573" s="303"/>
      <c r="O573" s="305"/>
      <c r="P573" s="305"/>
      <c r="Q573" s="299"/>
      <c r="R573" s="299"/>
      <c r="S573" s="299"/>
    </row>
    <row r="574" spans="1:19" ht="13.5" customHeight="1" x14ac:dyDescent="0.2">
      <c r="A574" s="302" t="str">
        <f>IF(B574="","",ROW()-ROW($A$3)+'Diário 2º PA'!$P$1)</f>
        <v/>
      </c>
      <c r="B574" s="303"/>
      <c r="C574" s="304"/>
      <c r="D574" s="305"/>
      <c r="E574" s="306"/>
      <c r="F574" s="307"/>
      <c r="G574" s="305"/>
      <c r="H574" s="305"/>
      <c r="I574" s="306"/>
      <c r="J574" s="308" t="str">
        <f t="shared" si="2"/>
        <v/>
      </c>
      <c r="K574" s="308"/>
      <c r="L574" s="309"/>
      <c r="M574" s="308"/>
      <c r="N574" s="303"/>
      <c r="O574" s="305"/>
      <c r="P574" s="305"/>
      <c r="Q574" s="299"/>
      <c r="R574" s="299"/>
      <c r="S574" s="299"/>
    </row>
    <row r="575" spans="1:19" ht="13.5" customHeight="1" x14ac:dyDescent="0.2">
      <c r="A575" s="302" t="str">
        <f>IF(B575="","",ROW()-ROW($A$3)+'Diário 2º PA'!$P$1)</f>
        <v/>
      </c>
      <c r="B575" s="303"/>
      <c r="C575" s="304"/>
      <c r="D575" s="305"/>
      <c r="E575" s="306"/>
      <c r="F575" s="307"/>
      <c r="G575" s="305"/>
      <c r="H575" s="305"/>
      <c r="I575" s="306"/>
      <c r="J575" s="308" t="str">
        <f t="shared" si="2"/>
        <v/>
      </c>
      <c r="K575" s="308"/>
      <c r="L575" s="309"/>
      <c r="M575" s="308"/>
      <c r="N575" s="303"/>
      <c r="O575" s="305"/>
      <c r="P575" s="305"/>
      <c r="Q575" s="299"/>
      <c r="R575" s="299"/>
      <c r="S575" s="299"/>
    </row>
    <row r="576" spans="1:19" ht="13.5" customHeight="1" x14ac:dyDescent="0.2">
      <c r="A576" s="302" t="str">
        <f>IF(B576="","",ROW()-ROW($A$3)+'Diário 2º PA'!$P$1)</f>
        <v/>
      </c>
      <c r="B576" s="303"/>
      <c r="C576" s="304"/>
      <c r="D576" s="305"/>
      <c r="E576" s="306"/>
      <c r="F576" s="307"/>
      <c r="G576" s="305"/>
      <c r="H576" s="305"/>
      <c r="I576" s="306"/>
      <c r="J576" s="308" t="str">
        <f t="shared" si="2"/>
        <v/>
      </c>
      <c r="K576" s="308"/>
      <c r="L576" s="309"/>
      <c r="M576" s="308"/>
      <c r="N576" s="303"/>
      <c r="O576" s="305"/>
      <c r="P576" s="305"/>
      <c r="Q576" s="299"/>
      <c r="R576" s="299"/>
      <c r="S576" s="299"/>
    </row>
    <row r="577" spans="1:19" ht="13.5" customHeight="1" x14ac:dyDescent="0.2">
      <c r="A577" s="302" t="str">
        <f>IF(B577="","",ROW()-ROW($A$3)+'Diário 2º PA'!$P$1)</f>
        <v/>
      </c>
      <c r="B577" s="303"/>
      <c r="C577" s="304"/>
      <c r="D577" s="305"/>
      <c r="E577" s="306"/>
      <c r="F577" s="307"/>
      <c r="G577" s="305"/>
      <c r="H577" s="305"/>
      <c r="I577" s="306"/>
      <c r="J577" s="308" t="str">
        <f t="shared" si="2"/>
        <v/>
      </c>
      <c r="K577" s="308"/>
      <c r="L577" s="309"/>
      <c r="M577" s="308"/>
      <c r="N577" s="303"/>
      <c r="O577" s="305"/>
      <c r="P577" s="305"/>
      <c r="Q577" s="299"/>
      <c r="R577" s="299"/>
      <c r="S577" s="299"/>
    </row>
    <row r="578" spans="1:19" ht="13.5" customHeight="1" x14ac:dyDescent="0.2">
      <c r="A578" s="302" t="str">
        <f>IF(B578="","",ROW()-ROW($A$3)+'Diário 2º PA'!$P$1)</f>
        <v/>
      </c>
      <c r="B578" s="303"/>
      <c r="C578" s="304"/>
      <c r="D578" s="305"/>
      <c r="E578" s="306"/>
      <c r="F578" s="307"/>
      <c r="G578" s="305"/>
      <c r="H578" s="305"/>
      <c r="I578" s="306"/>
      <c r="J578" s="308" t="str">
        <f t="shared" si="2"/>
        <v/>
      </c>
      <c r="K578" s="308"/>
      <c r="L578" s="309"/>
      <c r="M578" s="308"/>
      <c r="N578" s="303"/>
      <c r="O578" s="305"/>
      <c r="P578" s="305"/>
      <c r="Q578" s="299"/>
      <c r="R578" s="299"/>
      <c r="S578" s="299"/>
    </row>
    <row r="579" spans="1:19" ht="13.5" customHeight="1" x14ac:dyDescent="0.2">
      <c r="A579" s="302" t="str">
        <f>IF(B579="","",ROW()-ROW($A$3)+'Diário 2º PA'!$P$1)</f>
        <v/>
      </c>
      <c r="B579" s="303"/>
      <c r="C579" s="304"/>
      <c r="D579" s="305"/>
      <c r="E579" s="306"/>
      <c r="F579" s="307"/>
      <c r="G579" s="305"/>
      <c r="H579" s="305"/>
      <c r="I579" s="306"/>
      <c r="J579" s="308" t="str">
        <f t="shared" si="2"/>
        <v/>
      </c>
      <c r="K579" s="308"/>
      <c r="L579" s="309"/>
      <c r="M579" s="308"/>
      <c r="N579" s="303"/>
      <c r="O579" s="305"/>
      <c r="P579" s="305"/>
      <c r="Q579" s="299"/>
      <c r="R579" s="299"/>
      <c r="S579" s="299"/>
    </row>
    <row r="580" spans="1:19" ht="13.5" customHeight="1" x14ac:dyDescent="0.2">
      <c r="A580" s="302" t="str">
        <f>IF(B580="","",ROW()-ROW($A$3)+'Diário 2º PA'!$P$1)</f>
        <v/>
      </c>
      <c r="B580" s="303"/>
      <c r="C580" s="304"/>
      <c r="D580" s="305"/>
      <c r="E580" s="306"/>
      <c r="F580" s="307"/>
      <c r="G580" s="305"/>
      <c r="H580" s="305"/>
      <c r="I580" s="306"/>
      <c r="J580" s="308" t="str">
        <f t="shared" si="2"/>
        <v/>
      </c>
      <c r="K580" s="308"/>
      <c r="L580" s="309"/>
      <c r="M580" s="308"/>
      <c r="N580" s="303"/>
      <c r="O580" s="305"/>
      <c r="P580" s="305"/>
      <c r="Q580" s="299"/>
      <c r="R580" s="299"/>
      <c r="S580" s="299"/>
    </row>
    <row r="581" spans="1:19" ht="13.5" customHeight="1" x14ac:dyDescent="0.2">
      <c r="A581" s="302" t="str">
        <f>IF(B581="","",ROW()-ROW($A$3)+'Diário 2º PA'!$P$1)</f>
        <v/>
      </c>
      <c r="B581" s="303"/>
      <c r="C581" s="304"/>
      <c r="D581" s="305"/>
      <c r="E581" s="306"/>
      <c r="F581" s="307"/>
      <c r="G581" s="305"/>
      <c r="H581" s="305"/>
      <c r="I581" s="306"/>
      <c r="J581" s="308" t="str">
        <f t="shared" si="2"/>
        <v/>
      </c>
      <c r="K581" s="308"/>
      <c r="L581" s="309"/>
      <c r="M581" s="308"/>
      <c r="N581" s="303"/>
      <c r="O581" s="305"/>
      <c r="P581" s="305"/>
      <c r="Q581" s="299"/>
      <c r="R581" s="299"/>
      <c r="S581" s="299"/>
    </row>
    <row r="582" spans="1:19" ht="13.5" customHeight="1" x14ac:dyDescent="0.2">
      <c r="A582" s="302" t="str">
        <f>IF(B582="","",ROW()-ROW($A$3)+'Diário 2º PA'!$P$1)</f>
        <v/>
      </c>
      <c r="B582" s="303"/>
      <c r="C582" s="304"/>
      <c r="D582" s="305"/>
      <c r="E582" s="306"/>
      <c r="F582" s="307"/>
      <c r="G582" s="305"/>
      <c r="H582" s="305"/>
      <c r="I582" s="306"/>
      <c r="J582" s="308" t="str">
        <f t="shared" si="2"/>
        <v/>
      </c>
      <c r="K582" s="308"/>
      <c r="L582" s="309"/>
      <c r="M582" s="308"/>
      <c r="N582" s="303"/>
      <c r="O582" s="305"/>
      <c r="P582" s="305"/>
      <c r="Q582" s="299"/>
      <c r="R582" s="299"/>
      <c r="S582" s="299"/>
    </row>
    <row r="583" spans="1:19" ht="13.5" customHeight="1" x14ac:dyDescent="0.2">
      <c r="A583" s="302" t="str">
        <f>IF(B583="","",ROW()-ROW($A$3)+'Diário 2º PA'!$P$1)</f>
        <v/>
      </c>
      <c r="B583" s="303"/>
      <c r="C583" s="304"/>
      <c r="D583" s="305"/>
      <c r="E583" s="306"/>
      <c r="F583" s="307"/>
      <c r="G583" s="305"/>
      <c r="H583" s="305"/>
      <c r="I583" s="306"/>
      <c r="J583" s="308" t="str">
        <f t="shared" si="2"/>
        <v/>
      </c>
      <c r="K583" s="308"/>
      <c r="L583" s="309"/>
      <c r="M583" s="308"/>
      <c r="N583" s="303"/>
      <c r="O583" s="305"/>
      <c r="P583" s="305"/>
      <c r="Q583" s="299"/>
      <c r="R583" s="299"/>
      <c r="S583" s="299"/>
    </row>
    <row r="584" spans="1:19" ht="13.5" customHeight="1" x14ac:dyDescent="0.2">
      <c r="A584" s="302" t="str">
        <f>IF(B584="","",ROW()-ROW($A$3)+'Diário 2º PA'!$P$1)</f>
        <v/>
      </c>
      <c r="B584" s="303"/>
      <c r="C584" s="304"/>
      <c r="D584" s="305"/>
      <c r="E584" s="306"/>
      <c r="F584" s="307"/>
      <c r="G584" s="305"/>
      <c r="H584" s="305"/>
      <c r="I584" s="306"/>
      <c r="J584" s="308" t="str">
        <f t="shared" si="2"/>
        <v/>
      </c>
      <c r="K584" s="308"/>
      <c r="L584" s="309"/>
      <c r="M584" s="308"/>
      <c r="N584" s="303"/>
      <c r="O584" s="305"/>
      <c r="P584" s="305"/>
      <c r="Q584" s="299"/>
      <c r="R584" s="299"/>
      <c r="S584" s="299"/>
    </row>
    <row r="585" spans="1:19" ht="13.5" customHeight="1" x14ac:dyDescent="0.2">
      <c r="A585" s="302" t="str">
        <f>IF(B585="","",ROW()-ROW($A$3)+'Diário 2º PA'!$P$1)</f>
        <v/>
      </c>
      <c r="B585" s="303"/>
      <c r="C585" s="304"/>
      <c r="D585" s="305"/>
      <c r="E585" s="306"/>
      <c r="F585" s="307"/>
      <c r="G585" s="305"/>
      <c r="H585" s="305"/>
      <c r="I585" s="306"/>
      <c r="J585" s="308" t="str">
        <f t="shared" si="2"/>
        <v/>
      </c>
      <c r="K585" s="308"/>
      <c r="L585" s="309"/>
      <c r="M585" s="308"/>
      <c r="N585" s="303"/>
      <c r="O585" s="305"/>
      <c r="P585" s="305"/>
      <c r="Q585" s="299"/>
      <c r="R585" s="299"/>
      <c r="S585" s="299"/>
    </row>
    <row r="586" spans="1:19" ht="13.5" customHeight="1" x14ac:dyDescent="0.2">
      <c r="A586" s="302" t="str">
        <f>IF(B586="","",ROW()-ROW($A$3)+'Diário 2º PA'!$P$1)</f>
        <v/>
      </c>
      <c r="B586" s="303"/>
      <c r="C586" s="304"/>
      <c r="D586" s="305"/>
      <c r="E586" s="306"/>
      <c r="F586" s="307"/>
      <c r="G586" s="305"/>
      <c r="H586" s="305"/>
      <c r="I586" s="306"/>
      <c r="J586" s="308" t="str">
        <f t="shared" si="2"/>
        <v/>
      </c>
      <c r="K586" s="308"/>
      <c r="L586" s="309"/>
      <c r="M586" s="308"/>
      <c r="N586" s="303"/>
      <c r="O586" s="305"/>
      <c r="P586" s="305"/>
      <c r="Q586" s="299"/>
      <c r="R586" s="299"/>
      <c r="S586" s="299"/>
    </row>
    <row r="587" spans="1:19" ht="13.5" customHeight="1" x14ac:dyDescent="0.2">
      <c r="A587" s="302" t="str">
        <f>IF(B587="","",ROW()-ROW($A$3)+'Diário 2º PA'!$P$1)</f>
        <v/>
      </c>
      <c r="B587" s="303"/>
      <c r="C587" s="304"/>
      <c r="D587" s="305"/>
      <c r="E587" s="306"/>
      <c r="F587" s="307"/>
      <c r="G587" s="305"/>
      <c r="H587" s="305"/>
      <c r="I587" s="306"/>
      <c r="J587" s="308" t="str">
        <f t="shared" si="2"/>
        <v/>
      </c>
      <c r="K587" s="308"/>
      <c r="L587" s="309"/>
      <c r="M587" s="308"/>
      <c r="N587" s="303"/>
      <c r="O587" s="305"/>
      <c r="P587" s="305"/>
      <c r="Q587" s="299"/>
      <c r="R587" s="299"/>
      <c r="S587" s="299"/>
    </row>
    <row r="588" spans="1:19" ht="13.5" customHeight="1" x14ac:dyDescent="0.2">
      <c r="A588" s="302" t="str">
        <f>IF(B588="","",ROW()-ROW($A$3)+'Diário 2º PA'!$P$1)</f>
        <v/>
      </c>
      <c r="B588" s="303"/>
      <c r="C588" s="304"/>
      <c r="D588" s="305"/>
      <c r="E588" s="306"/>
      <c r="F588" s="307"/>
      <c r="G588" s="305"/>
      <c r="H588" s="305"/>
      <c r="I588" s="306"/>
      <c r="J588" s="308" t="str">
        <f t="shared" si="2"/>
        <v/>
      </c>
      <c r="K588" s="308"/>
      <c r="L588" s="309"/>
      <c r="M588" s="308"/>
      <c r="N588" s="303"/>
      <c r="O588" s="305"/>
      <c r="P588" s="305"/>
      <c r="Q588" s="299"/>
      <c r="R588" s="299"/>
      <c r="S588" s="299"/>
    </row>
    <row r="589" spans="1:19" ht="13.5" customHeight="1" x14ac:dyDescent="0.2">
      <c r="A589" s="302" t="str">
        <f>IF(B589="","",ROW()-ROW($A$3)+'Diário 2º PA'!$P$1)</f>
        <v/>
      </c>
      <c r="B589" s="303"/>
      <c r="C589" s="304"/>
      <c r="D589" s="305"/>
      <c r="E589" s="306"/>
      <c r="F589" s="307"/>
      <c r="G589" s="305"/>
      <c r="H589" s="305"/>
      <c r="I589" s="306"/>
      <c r="J589" s="308" t="str">
        <f t="shared" si="2"/>
        <v/>
      </c>
      <c r="K589" s="308"/>
      <c r="L589" s="309"/>
      <c r="M589" s="308"/>
      <c r="N589" s="303"/>
      <c r="O589" s="305"/>
      <c r="P589" s="305"/>
      <c r="Q589" s="299"/>
      <c r="R589" s="299"/>
      <c r="S589" s="299"/>
    </row>
    <row r="590" spans="1:19" ht="13.5" customHeight="1" x14ac:dyDescent="0.2">
      <c r="A590" s="302" t="str">
        <f>IF(B590="","",ROW()-ROW($A$3)+'Diário 2º PA'!$P$1)</f>
        <v/>
      </c>
      <c r="B590" s="303"/>
      <c r="C590" s="304"/>
      <c r="D590" s="305"/>
      <c r="E590" s="306"/>
      <c r="F590" s="307"/>
      <c r="G590" s="305"/>
      <c r="H590" s="305"/>
      <c r="I590" s="306"/>
      <c r="J590" s="308" t="str">
        <f t="shared" si="2"/>
        <v/>
      </c>
      <c r="K590" s="308"/>
      <c r="L590" s="309"/>
      <c r="M590" s="308"/>
      <c r="N590" s="303"/>
      <c r="O590" s="305"/>
      <c r="P590" s="305"/>
      <c r="Q590" s="299"/>
      <c r="R590" s="299"/>
      <c r="S590" s="299"/>
    </row>
    <row r="591" spans="1:19" ht="13.5" customHeight="1" x14ac:dyDescent="0.2">
      <c r="A591" s="302" t="str">
        <f>IF(B591="","",ROW()-ROW($A$3)+'Diário 2º PA'!$P$1)</f>
        <v/>
      </c>
      <c r="B591" s="303"/>
      <c r="C591" s="304"/>
      <c r="D591" s="305"/>
      <c r="E591" s="306"/>
      <c r="F591" s="307"/>
      <c r="G591" s="305"/>
      <c r="H591" s="305"/>
      <c r="I591" s="306"/>
      <c r="J591" s="308" t="str">
        <f t="shared" si="2"/>
        <v/>
      </c>
      <c r="K591" s="308"/>
      <c r="L591" s="309"/>
      <c r="M591" s="308"/>
      <c r="N591" s="303"/>
      <c r="O591" s="305"/>
      <c r="P591" s="305"/>
      <c r="Q591" s="299"/>
      <c r="R591" s="299"/>
      <c r="S591" s="299"/>
    </row>
    <row r="592" spans="1:19" ht="13.5" customHeight="1" x14ac:dyDescent="0.2">
      <c r="A592" s="302" t="str">
        <f>IF(B592="","",ROW()-ROW($A$3)+'Diário 2º PA'!$P$1)</f>
        <v/>
      </c>
      <c r="B592" s="303"/>
      <c r="C592" s="304"/>
      <c r="D592" s="305"/>
      <c r="E592" s="306"/>
      <c r="F592" s="307"/>
      <c r="G592" s="305"/>
      <c r="H592" s="305"/>
      <c r="I592" s="306"/>
      <c r="J592" s="308" t="str">
        <f t="shared" si="2"/>
        <v/>
      </c>
      <c r="K592" s="308"/>
      <c r="L592" s="309"/>
      <c r="M592" s="308"/>
      <c r="N592" s="303"/>
      <c r="O592" s="305"/>
      <c r="P592" s="305"/>
      <c r="Q592" s="299"/>
      <c r="R592" s="299"/>
      <c r="S592" s="299"/>
    </row>
    <row r="593" spans="1:19" ht="13.5" customHeight="1" x14ac:dyDescent="0.2">
      <c r="A593" s="302" t="str">
        <f>IF(B593="","",ROW()-ROW($A$3)+'Diário 2º PA'!$P$1)</f>
        <v/>
      </c>
      <c r="B593" s="303"/>
      <c r="C593" s="304"/>
      <c r="D593" s="305"/>
      <c r="E593" s="306"/>
      <c r="F593" s="307"/>
      <c r="G593" s="305"/>
      <c r="H593" s="305"/>
      <c r="I593" s="306"/>
      <c r="J593" s="308" t="str">
        <f t="shared" si="2"/>
        <v/>
      </c>
      <c r="K593" s="308"/>
      <c r="L593" s="309"/>
      <c r="M593" s="308"/>
      <c r="N593" s="303"/>
      <c r="O593" s="305"/>
      <c r="P593" s="305"/>
      <c r="Q593" s="299"/>
      <c r="R593" s="299"/>
      <c r="S593" s="299"/>
    </row>
    <row r="594" spans="1:19" ht="13.5" customHeight="1" x14ac:dyDescent="0.2">
      <c r="A594" s="302" t="str">
        <f>IF(B594="","",ROW()-ROW($A$3)+'Diário 2º PA'!$P$1)</f>
        <v/>
      </c>
      <c r="B594" s="303"/>
      <c r="C594" s="304"/>
      <c r="D594" s="305"/>
      <c r="E594" s="306"/>
      <c r="F594" s="307"/>
      <c r="G594" s="305"/>
      <c r="H594" s="305"/>
      <c r="I594" s="306"/>
      <c r="J594" s="308" t="str">
        <f t="shared" si="2"/>
        <v/>
      </c>
      <c r="K594" s="308"/>
      <c r="L594" s="309"/>
      <c r="M594" s="308"/>
      <c r="N594" s="303"/>
      <c r="O594" s="305"/>
      <c r="P594" s="305"/>
      <c r="Q594" s="299"/>
      <c r="R594" s="299"/>
      <c r="S594" s="299"/>
    </row>
    <row r="595" spans="1:19" ht="13.5" customHeight="1" x14ac:dyDescent="0.2">
      <c r="A595" s="302" t="str">
        <f>IF(B595="","",ROW()-ROW($A$3)+'Diário 2º PA'!$P$1)</f>
        <v/>
      </c>
      <c r="B595" s="303"/>
      <c r="C595" s="304"/>
      <c r="D595" s="305"/>
      <c r="E595" s="306"/>
      <c r="F595" s="307"/>
      <c r="G595" s="305"/>
      <c r="H595" s="305"/>
      <c r="I595" s="306"/>
      <c r="J595" s="308" t="str">
        <f t="shared" si="2"/>
        <v/>
      </c>
      <c r="K595" s="308"/>
      <c r="L595" s="309"/>
      <c r="M595" s="308"/>
      <c r="N595" s="303"/>
      <c r="O595" s="305"/>
      <c r="P595" s="305"/>
      <c r="Q595" s="299"/>
      <c r="R595" s="299"/>
      <c r="S595" s="299"/>
    </row>
    <row r="596" spans="1:19" ht="13.5" customHeight="1" x14ac:dyDescent="0.2">
      <c r="A596" s="302" t="str">
        <f>IF(B596="","",ROW()-ROW($A$3)+'Diário 2º PA'!$P$1)</f>
        <v/>
      </c>
      <c r="B596" s="303"/>
      <c r="C596" s="304"/>
      <c r="D596" s="305"/>
      <c r="E596" s="306"/>
      <c r="F596" s="307"/>
      <c r="G596" s="306"/>
      <c r="H596" s="305"/>
      <c r="I596" s="306"/>
      <c r="J596" s="308" t="str">
        <f t="shared" si="2"/>
        <v/>
      </c>
      <c r="K596" s="308"/>
      <c r="L596" s="309"/>
      <c r="M596" s="308"/>
      <c r="N596" s="303"/>
      <c r="O596" s="305"/>
      <c r="P596" s="305"/>
      <c r="Q596" s="299"/>
      <c r="R596" s="299"/>
      <c r="S596" s="299"/>
    </row>
    <row r="597" spans="1:19" ht="13.5" customHeight="1" x14ac:dyDescent="0.2">
      <c r="A597" s="302" t="str">
        <f>IF(B597="","",ROW()-ROW($A$3)+'Diário 2º PA'!$P$1)</f>
        <v/>
      </c>
      <c r="B597" s="303"/>
      <c r="C597" s="304"/>
      <c r="D597" s="305"/>
      <c r="E597" s="306"/>
      <c r="F597" s="307"/>
      <c r="G597" s="306"/>
      <c r="H597" s="305"/>
      <c r="I597" s="306"/>
      <c r="J597" s="308" t="str">
        <f t="shared" si="2"/>
        <v/>
      </c>
      <c r="K597" s="308"/>
      <c r="L597" s="309"/>
      <c r="M597" s="308"/>
      <c r="N597" s="303"/>
      <c r="O597" s="305"/>
      <c r="P597" s="305"/>
      <c r="Q597" s="299"/>
      <c r="R597" s="299"/>
      <c r="S597" s="299"/>
    </row>
    <row r="598" spans="1:19" ht="13.5" customHeight="1" x14ac:dyDescent="0.2">
      <c r="A598" s="302" t="str">
        <f>IF(B598="","",ROW()-ROW($A$3)+'Diário 2º PA'!$P$1)</f>
        <v/>
      </c>
      <c r="B598" s="303"/>
      <c r="C598" s="304"/>
      <c r="D598" s="305"/>
      <c r="E598" s="306"/>
      <c r="F598" s="307"/>
      <c r="G598" s="305"/>
      <c r="H598" s="305"/>
      <c r="I598" s="306"/>
      <c r="J598" s="308" t="str">
        <f t="shared" si="2"/>
        <v/>
      </c>
      <c r="K598" s="308"/>
      <c r="L598" s="309"/>
      <c r="M598" s="308"/>
      <c r="N598" s="303"/>
      <c r="O598" s="305"/>
      <c r="P598" s="305"/>
      <c r="Q598" s="299"/>
      <c r="R598" s="299"/>
      <c r="S598" s="299"/>
    </row>
    <row r="599" spans="1:19" ht="13.5" customHeight="1" x14ac:dyDescent="0.2">
      <c r="A599" s="302" t="str">
        <f>IF(B599="","",ROW()-ROW($A$3)+'Diário 2º PA'!$P$1)</f>
        <v/>
      </c>
      <c r="B599" s="303"/>
      <c r="C599" s="304"/>
      <c r="D599" s="305"/>
      <c r="E599" s="306"/>
      <c r="F599" s="307"/>
      <c r="G599" s="305"/>
      <c r="H599" s="305"/>
      <c r="I599" s="306"/>
      <c r="J599" s="308" t="str">
        <f t="shared" si="2"/>
        <v/>
      </c>
      <c r="K599" s="308"/>
      <c r="L599" s="309"/>
      <c r="M599" s="308"/>
      <c r="N599" s="303"/>
      <c r="O599" s="305"/>
      <c r="P599" s="305"/>
      <c r="Q599" s="299"/>
      <c r="R599" s="299"/>
      <c r="S599" s="299"/>
    </row>
    <row r="600" spans="1:19" ht="13.5" customHeight="1" x14ac:dyDescent="0.2">
      <c r="A600" s="302" t="str">
        <f>IF(B600="","",ROW()-ROW($A$3)+'Diário 2º PA'!$P$1)</f>
        <v/>
      </c>
      <c r="B600" s="303"/>
      <c r="C600" s="304"/>
      <c r="D600" s="305"/>
      <c r="E600" s="306"/>
      <c r="F600" s="307"/>
      <c r="G600" s="306"/>
      <c r="H600" s="305"/>
      <c r="I600" s="306"/>
      <c r="J600" s="308" t="str">
        <f t="shared" si="2"/>
        <v/>
      </c>
      <c r="K600" s="308"/>
      <c r="L600" s="309"/>
      <c r="M600" s="308"/>
      <c r="N600" s="303"/>
      <c r="O600" s="305"/>
      <c r="P600" s="305"/>
      <c r="Q600" s="299"/>
      <c r="R600" s="299"/>
      <c r="S600" s="299"/>
    </row>
    <row r="601" spans="1:19" ht="13.5" customHeight="1" x14ac:dyDescent="0.2">
      <c r="A601" s="302" t="str">
        <f>IF(B601="","",ROW()-ROW($A$3)+'Diário 2º PA'!$P$1)</f>
        <v/>
      </c>
      <c r="B601" s="303"/>
      <c r="C601" s="304"/>
      <c r="D601" s="305"/>
      <c r="E601" s="306"/>
      <c r="F601" s="307"/>
      <c r="G601" s="306"/>
      <c r="H601" s="305"/>
      <c r="I601" s="306"/>
      <c r="J601" s="308" t="str">
        <f t="shared" si="2"/>
        <v/>
      </c>
      <c r="K601" s="308"/>
      <c r="L601" s="309"/>
      <c r="M601" s="308"/>
      <c r="N601" s="303"/>
      <c r="O601" s="305"/>
      <c r="P601" s="305"/>
      <c r="Q601" s="299"/>
      <c r="R601" s="299"/>
      <c r="S601" s="299"/>
    </row>
    <row r="602" spans="1:19" ht="13.5" customHeight="1" x14ac:dyDescent="0.2">
      <c r="A602" s="302" t="str">
        <f>IF(B602="","",ROW()-ROW($A$3)+'Diário 2º PA'!$P$1)</f>
        <v/>
      </c>
      <c r="B602" s="303"/>
      <c r="C602" s="304"/>
      <c r="D602" s="305"/>
      <c r="E602" s="306"/>
      <c r="F602" s="307"/>
      <c r="G602" s="305"/>
      <c r="H602" s="305"/>
      <c r="I602" s="306"/>
      <c r="J602" s="308" t="str">
        <f t="shared" si="2"/>
        <v/>
      </c>
      <c r="K602" s="308"/>
      <c r="L602" s="309"/>
      <c r="M602" s="308"/>
      <c r="N602" s="303"/>
      <c r="O602" s="305"/>
      <c r="P602" s="305"/>
      <c r="Q602" s="299"/>
      <c r="R602" s="299"/>
      <c r="S602" s="299"/>
    </row>
    <row r="603" spans="1:19" ht="13.5" customHeight="1" x14ac:dyDescent="0.2">
      <c r="A603" s="302" t="str">
        <f>IF(B603="","",ROW()-ROW($A$3)+'Diário 2º PA'!$P$1)</f>
        <v/>
      </c>
      <c r="B603" s="303"/>
      <c r="C603" s="304"/>
      <c r="D603" s="305"/>
      <c r="E603" s="306"/>
      <c r="F603" s="307"/>
      <c r="G603" s="305"/>
      <c r="H603" s="305"/>
      <c r="I603" s="306"/>
      <c r="J603" s="308" t="str">
        <f t="shared" si="2"/>
        <v/>
      </c>
      <c r="K603" s="308"/>
      <c r="L603" s="309"/>
      <c r="M603" s="308"/>
      <c r="N603" s="303"/>
      <c r="O603" s="305"/>
      <c r="P603" s="305"/>
      <c r="Q603" s="299"/>
      <c r="R603" s="299"/>
      <c r="S603" s="299"/>
    </row>
    <row r="604" spans="1:19" ht="13.5" customHeight="1" x14ac:dyDescent="0.2">
      <c r="A604" s="302" t="str">
        <f>IF(B604="","",ROW()-ROW($A$3)+'Diário 2º PA'!$P$1)</f>
        <v/>
      </c>
      <c r="B604" s="303"/>
      <c r="C604" s="304"/>
      <c r="D604" s="305"/>
      <c r="E604" s="306"/>
      <c r="F604" s="307"/>
      <c r="G604" s="305"/>
      <c r="H604" s="305"/>
      <c r="I604" s="306"/>
      <c r="J604" s="308" t="str">
        <f t="shared" si="2"/>
        <v/>
      </c>
      <c r="K604" s="308"/>
      <c r="L604" s="309"/>
      <c r="M604" s="308"/>
      <c r="N604" s="303"/>
      <c r="O604" s="305"/>
      <c r="P604" s="305"/>
      <c r="Q604" s="299"/>
      <c r="R604" s="299"/>
      <c r="S604" s="299"/>
    </row>
    <row r="605" spans="1:19" ht="13.5" customHeight="1" x14ac:dyDescent="0.2">
      <c r="A605" s="302" t="str">
        <f>IF(B605="","",ROW()-ROW($A$3)+'Diário 2º PA'!$P$1)</f>
        <v/>
      </c>
      <c r="B605" s="303"/>
      <c r="C605" s="304"/>
      <c r="D605" s="305"/>
      <c r="E605" s="306"/>
      <c r="F605" s="307"/>
      <c r="G605" s="305"/>
      <c r="H605" s="305"/>
      <c r="I605" s="306"/>
      <c r="J605" s="308" t="str">
        <f t="shared" si="2"/>
        <v/>
      </c>
      <c r="K605" s="308"/>
      <c r="L605" s="309"/>
      <c r="M605" s="308"/>
      <c r="N605" s="303"/>
      <c r="O605" s="305"/>
      <c r="P605" s="305"/>
      <c r="Q605" s="299"/>
      <c r="R605" s="299"/>
      <c r="S605" s="299"/>
    </row>
    <row r="606" spans="1:19" ht="13.5" customHeight="1" x14ac:dyDescent="0.2">
      <c r="A606" s="302" t="str">
        <f>IF(B606="","",ROW()-ROW($A$3)+'Diário 2º PA'!$P$1)</f>
        <v/>
      </c>
      <c r="B606" s="303"/>
      <c r="C606" s="304"/>
      <c r="D606" s="305"/>
      <c r="E606" s="306"/>
      <c r="F606" s="307"/>
      <c r="G606" s="305"/>
      <c r="H606" s="305"/>
      <c r="I606" s="306"/>
      <c r="J606" s="308" t="str">
        <f t="shared" si="2"/>
        <v/>
      </c>
      <c r="K606" s="308"/>
      <c r="L606" s="309"/>
      <c r="M606" s="308"/>
      <c r="N606" s="303"/>
      <c r="O606" s="305"/>
      <c r="P606" s="305"/>
      <c r="Q606" s="299"/>
      <c r="R606" s="299"/>
      <c r="S606" s="299"/>
    </row>
    <row r="607" spans="1:19" ht="13.5" customHeight="1" x14ac:dyDescent="0.2">
      <c r="A607" s="302" t="str">
        <f>IF(B607="","",ROW()-ROW($A$3)+'Diário 2º PA'!$P$1)</f>
        <v/>
      </c>
      <c r="B607" s="303"/>
      <c r="C607" s="304"/>
      <c r="D607" s="305"/>
      <c r="E607" s="306"/>
      <c r="F607" s="307"/>
      <c r="G607" s="305"/>
      <c r="H607" s="305"/>
      <c r="I607" s="306"/>
      <c r="J607" s="308" t="str">
        <f t="shared" si="2"/>
        <v/>
      </c>
      <c r="K607" s="308"/>
      <c r="L607" s="309"/>
      <c r="M607" s="308"/>
      <c r="N607" s="303"/>
      <c r="O607" s="305"/>
      <c r="P607" s="305"/>
      <c r="Q607" s="299"/>
      <c r="R607" s="299"/>
      <c r="S607" s="299"/>
    </row>
    <row r="608" spans="1:19" ht="13.5" customHeight="1" x14ac:dyDescent="0.2">
      <c r="A608" s="302" t="str">
        <f>IF(B608="","",ROW()-ROW($A$3)+'Diário 2º PA'!$P$1)</f>
        <v/>
      </c>
      <c r="B608" s="303"/>
      <c r="C608" s="304"/>
      <c r="D608" s="305"/>
      <c r="E608" s="306"/>
      <c r="F608" s="307"/>
      <c r="G608" s="305"/>
      <c r="H608" s="305"/>
      <c r="I608" s="306"/>
      <c r="J608" s="308" t="str">
        <f t="shared" si="2"/>
        <v/>
      </c>
      <c r="K608" s="308"/>
      <c r="L608" s="309"/>
      <c r="M608" s="308"/>
      <c r="N608" s="303"/>
      <c r="O608" s="305"/>
      <c r="P608" s="305"/>
      <c r="Q608" s="299"/>
      <c r="R608" s="299"/>
      <c r="S608" s="299"/>
    </row>
    <row r="609" spans="1:19" ht="13.5" customHeight="1" x14ac:dyDescent="0.2">
      <c r="A609" s="302" t="str">
        <f>IF(B609="","",ROW()-ROW($A$3)+'Diário 2º PA'!$P$1)</f>
        <v/>
      </c>
      <c r="B609" s="303"/>
      <c r="C609" s="304"/>
      <c r="D609" s="305"/>
      <c r="E609" s="306"/>
      <c r="F609" s="307"/>
      <c r="G609" s="305"/>
      <c r="H609" s="305"/>
      <c r="I609" s="306"/>
      <c r="J609" s="308" t="str">
        <f t="shared" si="2"/>
        <v/>
      </c>
      <c r="K609" s="308"/>
      <c r="L609" s="309"/>
      <c r="M609" s="308"/>
      <c r="N609" s="303"/>
      <c r="O609" s="305"/>
      <c r="P609" s="305"/>
      <c r="Q609" s="299"/>
      <c r="R609" s="299"/>
      <c r="S609" s="299"/>
    </row>
    <row r="610" spans="1:19" ht="13.5" customHeight="1" x14ac:dyDescent="0.2">
      <c r="A610" s="302" t="str">
        <f>IF(B610="","",ROW()-ROW($A$3)+'Diário 2º PA'!$P$1)</f>
        <v/>
      </c>
      <c r="B610" s="303"/>
      <c r="C610" s="304"/>
      <c r="D610" s="305"/>
      <c r="E610" s="306"/>
      <c r="F610" s="307"/>
      <c r="G610" s="305"/>
      <c r="H610" s="305"/>
      <c r="I610" s="306"/>
      <c r="J610" s="308" t="str">
        <f t="shared" si="2"/>
        <v/>
      </c>
      <c r="K610" s="308"/>
      <c r="L610" s="309"/>
      <c r="M610" s="308"/>
      <c r="N610" s="303"/>
      <c r="O610" s="305"/>
      <c r="P610" s="305"/>
      <c r="Q610" s="299"/>
      <c r="R610" s="299"/>
      <c r="S610" s="299"/>
    </row>
    <row r="611" spans="1:19" ht="13.5" customHeight="1" x14ac:dyDescent="0.2">
      <c r="A611" s="302" t="str">
        <f>IF(B611="","",ROW()-ROW($A$3)+'Diário 2º PA'!$P$1)</f>
        <v/>
      </c>
      <c r="B611" s="303"/>
      <c r="C611" s="304"/>
      <c r="D611" s="305"/>
      <c r="E611" s="306"/>
      <c r="F611" s="307"/>
      <c r="G611" s="305"/>
      <c r="H611" s="305"/>
      <c r="I611" s="306"/>
      <c r="J611" s="308" t="str">
        <f t="shared" si="2"/>
        <v/>
      </c>
      <c r="K611" s="308"/>
      <c r="L611" s="309"/>
      <c r="M611" s="308"/>
      <c r="N611" s="303"/>
      <c r="O611" s="305"/>
      <c r="P611" s="305"/>
      <c r="Q611" s="299"/>
      <c r="R611" s="299"/>
      <c r="S611" s="299"/>
    </row>
    <row r="612" spans="1:19" ht="13.5" customHeight="1" x14ac:dyDescent="0.2">
      <c r="A612" s="302" t="str">
        <f>IF(B612="","",ROW()-ROW($A$3)+'Diário 2º PA'!$P$1)</f>
        <v/>
      </c>
      <c r="B612" s="303"/>
      <c r="C612" s="304"/>
      <c r="D612" s="305"/>
      <c r="E612" s="306"/>
      <c r="F612" s="307"/>
      <c r="G612" s="305"/>
      <c r="H612" s="305"/>
      <c r="I612" s="306"/>
      <c r="J612" s="308" t="str">
        <f t="shared" si="2"/>
        <v/>
      </c>
      <c r="K612" s="308"/>
      <c r="L612" s="309"/>
      <c r="M612" s="308"/>
      <c r="N612" s="303"/>
      <c r="O612" s="305"/>
      <c r="P612" s="305"/>
      <c r="Q612" s="299"/>
      <c r="R612" s="299"/>
      <c r="S612" s="299"/>
    </row>
    <row r="613" spans="1:19" ht="13.5" customHeight="1" x14ac:dyDescent="0.2">
      <c r="A613" s="302" t="str">
        <f>IF(B613="","",ROW()-ROW($A$3)+'Diário 2º PA'!$P$1)</f>
        <v/>
      </c>
      <c r="B613" s="303"/>
      <c r="C613" s="304"/>
      <c r="D613" s="305"/>
      <c r="E613" s="306"/>
      <c r="F613" s="307"/>
      <c r="G613" s="305"/>
      <c r="H613" s="305"/>
      <c r="I613" s="306"/>
      <c r="J613" s="308" t="str">
        <f t="shared" si="2"/>
        <v/>
      </c>
      <c r="K613" s="308"/>
      <c r="L613" s="309"/>
      <c r="M613" s="308"/>
      <c r="N613" s="303"/>
      <c r="O613" s="305"/>
      <c r="P613" s="305"/>
      <c r="Q613" s="299"/>
      <c r="R613" s="299"/>
      <c r="S613" s="299"/>
    </row>
    <row r="614" spans="1:19" ht="13.5" customHeight="1" x14ac:dyDescent="0.2">
      <c r="A614" s="302" t="str">
        <f>IF(B614="","",ROW()-ROW($A$3)+'Diário 2º PA'!$P$1)</f>
        <v/>
      </c>
      <c r="B614" s="303"/>
      <c r="C614" s="304"/>
      <c r="D614" s="305"/>
      <c r="E614" s="306"/>
      <c r="F614" s="307"/>
      <c r="G614" s="305"/>
      <c r="H614" s="305"/>
      <c r="I614" s="306"/>
      <c r="J614" s="308" t="str">
        <f t="shared" si="2"/>
        <v/>
      </c>
      <c r="K614" s="308"/>
      <c r="L614" s="309"/>
      <c r="M614" s="308"/>
      <c r="N614" s="303"/>
      <c r="O614" s="305"/>
      <c r="P614" s="305"/>
      <c r="Q614" s="299"/>
      <c r="R614" s="299"/>
      <c r="S614" s="299"/>
    </row>
    <row r="615" spans="1:19" ht="13.5" customHeight="1" x14ac:dyDescent="0.2">
      <c r="A615" s="302" t="str">
        <f>IF(B615="","",ROW()-ROW($A$3)+'Diário 2º PA'!$P$1)</f>
        <v/>
      </c>
      <c r="B615" s="303"/>
      <c r="C615" s="304"/>
      <c r="D615" s="305"/>
      <c r="E615" s="306"/>
      <c r="F615" s="307"/>
      <c r="G615" s="305"/>
      <c r="H615" s="305"/>
      <c r="I615" s="306"/>
      <c r="J615" s="308" t="str">
        <f t="shared" si="2"/>
        <v/>
      </c>
      <c r="K615" s="308"/>
      <c r="L615" s="309"/>
      <c r="M615" s="308"/>
      <c r="N615" s="303"/>
      <c r="O615" s="305"/>
      <c r="P615" s="305"/>
      <c r="Q615" s="299"/>
      <c r="R615" s="299"/>
      <c r="S615" s="299"/>
    </row>
    <row r="616" spans="1:19" ht="13.5" customHeight="1" x14ac:dyDescent="0.2">
      <c r="A616" s="302" t="str">
        <f>IF(B616="","",ROW()-ROW($A$3)+'Diário 2º PA'!$P$1)</f>
        <v/>
      </c>
      <c r="B616" s="303"/>
      <c r="C616" s="304"/>
      <c r="D616" s="305"/>
      <c r="E616" s="306"/>
      <c r="F616" s="307"/>
      <c r="G616" s="305"/>
      <c r="H616" s="305"/>
      <c r="I616" s="306"/>
      <c r="J616" s="308" t="str">
        <f t="shared" si="2"/>
        <v/>
      </c>
      <c r="K616" s="308"/>
      <c r="L616" s="309"/>
      <c r="M616" s="308"/>
      <c r="N616" s="303"/>
      <c r="O616" s="305"/>
      <c r="P616" s="305"/>
      <c r="Q616" s="299"/>
      <c r="R616" s="299"/>
      <c r="S616" s="299"/>
    </row>
    <row r="617" spans="1:19" ht="13.5" customHeight="1" x14ac:dyDescent="0.2">
      <c r="A617" s="302" t="str">
        <f>IF(B617="","",ROW()-ROW($A$3)+'Diário 2º PA'!$P$1)</f>
        <v/>
      </c>
      <c r="B617" s="303"/>
      <c r="C617" s="304"/>
      <c r="D617" s="305"/>
      <c r="E617" s="306"/>
      <c r="F617" s="307"/>
      <c r="G617" s="305"/>
      <c r="H617" s="305"/>
      <c r="I617" s="306"/>
      <c r="J617" s="308" t="str">
        <f t="shared" si="2"/>
        <v/>
      </c>
      <c r="K617" s="308"/>
      <c r="L617" s="309"/>
      <c r="M617" s="308"/>
      <c r="N617" s="303"/>
      <c r="O617" s="305"/>
      <c r="P617" s="305"/>
      <c r="Q617" s="299"/>
      <c r="R617" s="299"/>
      <c r="S617" s="299"/>
    </row>
    <row r="618" spans="1:19" ht="13.5" customHeight="1" x14ac:dyDescent="0.2">
      <c r="A618" s="302" t="str">
        <f>IF(B618="","",ROW()-ROW($A$3)+'Diário 2º PA'!$P$1)</f>
        <v/>
      </c>
      <c r="B618" s="303"/>
      <c r="C618" s="304"/>
      <c r="D618" s="305"/>
      <c r="E618" s="306"/>
      <c r="F618" s="307"/>
      <c r="G618" s="306"/>
      <c r="H618" s="305"/>
      <c r="I618" s="306"/>
      <c r="J618" s="308" t="str">
        <f t="shared" si="2"/>
        <v/>
      </c>
      <c r="K618" s="308"/>
      <c r="L618" s="309"/>
      <c r="M618" s="308"/>
      <c r="N618" s="303"/>
      <c r="O618" s="305"/>
      <c r="P618" s="305"/>
      <c r="Q618" s="299"/>
      <c r="R618" s="299"/>
      <c r="S618" s="299"/>
    </row>
    <row r="619" spans="1:19" ht="13.5" customHeight="1" x14ac:dyDescent="0.2">
      <c r="A619" s="302" t="str">
        <f>IF(B619="","",ROW()-ROW($A$3)+'Diário 2º PA'!$P$1)</f>
        <v/>
      </c>
      <c r="B619" s="303"/>
      <c r="C619" s="304"/>
      <c r="D619" s="305"/>
      <c r="E619" s="306"/>
      <c r="F619" s="307"/>
      <c r="G619" s="305"/>
      <c r="H619" s="305"/>
      <c r="I619" s="306"/>
      <c r="J619" s="308" t="str">
        <f t="shared" si="2"/>
        <v/>
      </c>
      <c r="K619" s="308"/>
      <c r="L619" s="309"/>
      <c r="M619" s="308"/>
      <c r="N619" s="303"/>
      <c r="O619" s="305"/>
      <c r="P619" s="305"/>
      <c r="Q619" s="299"/>
      <c r="R619" s="299"/>
      <c r="S619" s="299"/>
    </row>
    <row r="620" spans="1:19" ht="13.5" customHeight="1" x14ac:dyDescent="0.2">
      <c r="A620" s="302" t="str">
        <f>IF(B620="","",ROW()-ROW($A$3)+'Diário 2º PA'!$P$1)</f>
        <v/>
      </c>
      <c r="B620" s="303"/>
      <c r="C620" s="304"/>
      <c r="D620" s="305"/>
      <c r="E620" s="306"/>
      <c r="F620" s="307"/>
      <c r="G620" s="305"/>
      <c r="H620" s="305"/>
      <c r="I620" s="306"/>
      <c r="J620" s="308" t="str">
        <f t="shared" si="2"/>
        <v/>
      </c>
      <c r="K620" s="308"/>
      <c r="L620" s="309"/>
      <c r="M620" s="308"/>
      <c r="N620" s="303"/>
      <c r="O620" s="305"/>
      <c r="P620" s="305"/>
      <c r="Q620" s="299"/>
      <c r="R620" s="299"/>
      <c r="S620" s="299"/>
    </row>
    <row r="621" spans="1:19" ht="13.5" customHeight="1" x14ac:dyDescent="0.2">
      <c r="A621" s="302" t="str">
        <f>IF(B621="","",ROW()-ROW($A$3)+'Diário 2º PA'!$P$1)</f>
        <v/>
      </c>
      <c r="B621" s="303"/>
      <c r="C621" s="304"/>
      <c r="D621" s="305"/>
      <c r="E621" s="306"/>
      <c r="F621" s="307"/>
      <c r="G621" s="305"/>
      <c r="H621" s="305"/>
      <c r="I621" s="306"/>
      <c r="J621" s="308" t="str">
        <f t="shared" si="2"/>
        <v/>
      </c>
      <c r="K621" s="308"/>
      <c r="L621" s="309"/>
      <c r="M621" s="308"/>
      <c r="N621" s="303"/>
      <c r="O621" s="305"/>
      <c r="P621" s="305"/>
      <c r="Q621" s="299"/>
      <c r="R621" s="299"/>
      <c r="S621" s="299"/>
    </row>
    <row r="622" spans="1:19" ht="13.5" customHeight="1" x14ac:dyDescent="0.2">
      <c r="A622" s="302" t="str">
        <f>IF(B622="","",ROW()-ROW($A$3)+'Diário 2º PA'!$P$1)</f>
        <v/>
      </c>
      <c r="B622" s="303"/>
      <c r="C622" s="304"/>
      <c r="D622" s="305"/>
      <c r="E622" s="306"/>
      <c r="F622" s="307"/>
      <c r="G622" s="305"/>
      <c r="H622" s="305"/>
      <c r="I622" s="306"/>
      <c r="J622" s="308" t="str">
        <f t="shared" si="2"/>
        <v/>
      </c>
      <c r="K622" s="308"/>
      <c r="L622" s="309"/>
      <c r="M622" s="308"/>
      <c r="N622" s="303"/>
      <c r="O622" s="305"/>
      <c r="P622" s="305"/>
      <c r="Q622" s="299"/>
      <c r="R622" s="299"/>
      <c r="S622" s="299"/>
    </row>
    <row r="623" spans="1:19" ht="13.5" customHeight="1" x14ac:dyDescent="0.2">
      <c r="A623" s="302" t="str">
        <f>IF(B623="","",ROW()-ROW($A$3)+'Diário 2º PA'!$P$1)</f>
        <v/>
      </c>
      <c r="B623" s="303"/>
      <c r="C623" s="304"/>
      <c r="D623" s="305"/>
      <c r="E623" s="306"/>
      <c r="F623" s="307"/>
      <c r="G623" s="305"/>
      <c r="H623" s="305"/>
      <c r="I623" s="306"/>
      <c r="J623" s="308" t="str">
        <f t="shared" si="2"/>
        <v/>
      </c>
      <c r="K623" s="308"/>
      <c r="L623" s="309"/>
      <c r="M623" s="308"/>
      <c r="N623" s="303"/>
      <c r="O623" s="305"/>
      <c r="P623" s="305"/>
      <c r="Q623" s="299"/>
      <c r="R623" s="299"/>
      <c r="S623" s="299"/>
    </row>
    <row r="624" spans="1:19" ht="13.5" customHeight="1" x14ac:dyDescent="0.2">
      <c r="A624" s="302" t="str">
        <f>IF(B624="","",ROW()-ROW($A$3)+'Diário 2º PA'!$P$1)</f>
        <v/>
      </c>
      <c r="B624" s="303"/>
      <c r="C624" s="304"/>
      <c r="D624" s="305"/>
      <c r="E624" s="306"/>
      <c r="F624" s="307"/>
      <c r="G624" s="305"/>
      <c r="H624" s="305"/>
      <c r="I624" s="306"/>
      <c r="J624" s="308" t="str">
        <f t="shared" si="2"/>
        <v/>
      </c>
      <c r="K624" s="308"/>
      <c r="L624" s="309"/>
      <c r="M624" s="308"/>
      <c r="N624" s="303"/>
      <c r="O624" s="305"/>
      <c r="P624" s="305"/>
      <c r="Q624" s="299"/>
      <c r="R624" s="299"/>
      <c r="S624" s="299"/>
    </row>
    <row r="625" spans="1:19" ht="13.5" customHeight="1" x14ac:dyDescent="0.2">
      <c r="A625" s="302" t="str">
        <f>IF(B625="","",ROW()-ROW($A$3)+'Diário 2º PA'!$P$1)</f>
        <v/>
      </c>
      <c r="B625" s="303"/>
      <c r="C625" s="304"/>
      <c r="D625" s="305"/>
      <c r="E625" s="306"/>
      <c r="F625" s="307"/>
      <c r="G625" s="305"/>
      <c r="H625" s="305"/>
      <c r="I625" s="306"/>
      <c r="J625" s="308" t="str">
        <f t="shared" si="2"/>
        <v/>
      </c>
      <c r="K625" s="308"/>
      <c r="L625" s="309"/>
      <c r="M625" s="308"/>
      <c r="N625" s="303"/>
      <c r="O625" s="305"/>
      <c r="P625" s="305"/>
      <c r="Q625" s="299"/>
      <c r="R625" s="299"/>
      <c r="S625" s="299"/>
    </row>
    <row r="626" spans="1:19" ht="13.5" customHeight="1" x14ac:dyDescent="0.2">
      <c r="A626" s="302" t="str">
        <f>IF(B626="","",ROW()-ROW($A$3)+'Diário 2º PA'!$P$1)</f>
        <v/>
      </c>
      <c r="B626" s="303"/>
      <c r="C626" s="304"/>
      <c r="D626" s="305"/>
      <c r="E626" s="306"/>
      <c r="F626" s="307"/>
      <c r="G626" s="305"/>
      <c r="H626" s="305"/>
      <c r="I626" s="306"/>
      <c r="J626" s="308" t="str">
        <f t="shared" si="2"/>
        <v/>
      </c>
      <c r="K626" s="308"/>
      <c r="L626" s="309"/>
      <c r="M626" s="308"/>
      <c r="N626" s="303"/>
      <c r="O626" s="305"/>
      <c r="P626" s="305"/>
      <c r="Q626" s="299"/>
      <c r="R626" s="299"/>
      <c r="S626" s="299"/>
    </row>
    <row r="627" spans="1:19" ht="13.5" customHeight="1" x14ac:dyDescent="0.2">
      <c r="A627" s="302" t="str">
        <f>IF(B627="","",ROW()-ROW($A$3)+'Diário 2º PA'!$P$1)</f>
        <v/>
      </c>
      <c r="B627" s="303"/>
      <c r="C627" s="304"/>
      <c r="D627" s="305"/>
      <c r="E627" s="306"/>
      <c r="F627" s="307"/>
      <c r="G627" s="305"/>
      <c r="H627" s="305"/>
      <c r="I627" s="306"/>
      <c r="J627" s="308" t="str">
        <f t="shared" si="2"/>
        <v/>
      </c>
      <c r="K627" s="308"/>
      <c r="L627" s="309"/>
      <c r="M627" s="308"/>
      <c r="N627" s="303"/>
      <c r="O627" s="305"/>
      <c r="P627" s="305"/>
      <c r="Q627" s="299"/>
      <c r="R627" s="299"/>
      <c r="S627" s="299"/>
    </row>
    <row r="628" spans="1:19" ht="13.5" customHeight="1" x14ac:dyDescent="0.2">
      <c r="A628" s="302" t="str">
        <f>IF(B628="","",ROW()-ROW($A$3)+'Diário 2º PA'!$P$1)</f>
        <v/>
      </c>
      <c r="B628" s="303"/>
      <c r="C628" s="304"/>
      <c r="D628" s="305"/>
      <c r="E628" s="306"/>
      <c r="F628" s="307"/>
      <c r="G628" s="305"/>
      <c r="H628" s="305"/>
      <c r="I628" s="306"/>
      <c r="J628" s="308" t="str">
        <f t="shared" si="2"/>
        <v/>
      </c>
      <c r="K628" s="308"/>
      <c r="L628" s="309"/>
      <c r="M628" s="308"/>
      <c r="N628" s="303"/>
      <c r="O628" s="305"/>
      <c r="P628" s="305"/>
      <c r="Q628" s="299"/>
      <c r="R628" s="299"/>
      <c r="S628" s="299"/>
    </row>
    <row r="629" spans="1:19" ht="13.5" customHeight="1" x14ac:dyDescent="0.2">
      <c r="A629" s="302" t="str">
        <f>IF(B629="","",ROW()-ROW($A$3)+'Diário 2º PA'!$P$1)</f>
        <v/>
      </c>
      <c r="B629" s="303"/>
      <c r="C629" s="304"/>
      <c r="D629" s="305"/>
      <c r="E629" s="306"/>
      <c r="F629" s="307"/>
      <c r="G629" s="305"/>
      <c r="H629" s="305"/>
      <c r="I629" s="306"/>
      <c r="J629" s="308" t="str">
        <f t="shared" si="2"/>
        <v/>
      </c>
      <c r="K629" s="308"/>
      <c r="L629" s="309"/>
      <c r="M629" s="308"/>
      <c r="N629" s="303"/>
      <c r="O629" s="305"/>
      <c r="P629" s="305"/>
      <c r="Q629" s="299"/>
      <c r="R629" s="299"/>
      <c r="S629" s="299"/>
    </row>
    <row r="630" spans="1:19" ht="13.5" customHeight="1" x14ac:dyDescent="0.2">
      <c r="A630" s="302" t="str">
        <f>IF(B630="","",ROW()-ROW($A$3)+'Diário 2º PA'!$P$1)</f>
        <v/>
      </c>
      <c r="B630" s="303"/>
      <c r="C630" s="304"/>
      <c r="D630" s="305"/>
      <c r="E630" s="306"/>
      <c r="F630" s="307"/>
      <c r="G630" s="305"/>
      <c r="H630" s="305"/>
      <c r="I630" s="306"/>
      <c r="J630" s="308" t="str">
        <f t="shared" si="2"/>
        <v/>
      </c>
      <c r="K630" s="308"/>
      <c r="L630" s="309"/>
      <c r="M630" s="308"/>
      <c r="N630" s="303"/>
      <c r="O630" s="305"/>
      <c r="P630" s="305"/>
      <c r="Q630" s="299"/>
      <c r="R630" s="299"/>
      <c r="S630" s="299"/>
    </row>
    <row r="631" spans="1:19" ht="13.5" customHeight="1" x14ac:dyDescent="0.2">
      <c r="A631" s="302" t="str">
        <f>IF(B631="","",ROW()-ROW($A$3)+'Diário 2º PA'!$P$1)</f>
        <v/>
      </c>
      <c r="B631" s="303"/>
      <c r="C631" s="304"/>
      <c r="D631" s="305"/>
      <c r="E631" s="306"/>
      <c r="F631" s="307"/>
      <c r="G631" s="305"/>
      <c r="H631" s="305"/>
      <c r="I631" s="306"/>
      <c r="J631" s="308" t="str">
        <f t="shared" si="2"/>
        <v/>
      </c>
      <c r="K631" s="308"/>
      <c r="L631" s="309"/>
      <c r="M631" s="308"/>
      <c r="N631" s="303"/>
      <c r="O631" s="305"/>
      <c r="P631" s="305"/>
      <c r="Q631" s="299"/>
      <c r="R631" s="299"/>
      <c r="S631" s="299"/>
    </row>
    <row r="632" spans="1:19" ht="13.5" customHeight="1" x14ac:dyDescent="0.2">
      <c r="A632" s="302" t="str">
        <f>IF(B632="","",ROW()-ROW($A$3)+'Diário 2º PA'!$P$1)</f>
        <v/>
      </c>
      <c r="B632" s="303"/>
      <c r="C632" s="304"/>
      <c r="D632" s="305"/>
      <c r="E632" s="306"/>
      <c r="F632" s="307"/>
      <c r="G632" s="305"/>
      <c r="H632" s="305"/>
      <c r="I632" s="306"/>
      <c r="J632" s="308" t="str">
        <f t="shared" si="2"/>
        <v/>
      </c>
      <c r="K632" s="308"/>
      <c r="L632" s="309"/>
      <c r="M632" s="308"/>
      <c r="N632" s="303"/>
      <c r="O632" s="305"/>
      <c r="P632" s="305"/>
      <c r="Q632" s="299"/>
      <c r="R632" s="299"/>
      <c r="S632" s="299"/>
    </row>
    <row r="633" spans="1:19" ht="13.5" customHeight="1" x14ac:dyDescent="0.2">
      <c r="A633" s="302" t="str">
        <f>IF(B633="","",ROW()-ROW($A$3)+'Diário 2º PA'!$P$1)</f>
        <v/>
      </c>
      <c r="B633" s="303"/>
      <c r="C633" s="304"/>
      <c r="D633" s="305"/>
      <c r="E633" s="306"/>
      <c r="F633" s="307"/>
      <c r="G633" s="305"/>
      <c r="H633" s="305"/>
      <c r="I633" s="306"/>
      <c r="J633" s="308" t="str">
        <f t="shared" si="2"/>
        <v/>
      </c>
      <c r="K633" s="308"/>
      <c r="L633" s="309"/>
      <c r="M633" s="308"/>
      <c r="N633" s="303"/>
      <c r="O633" s="305"/>
      <c r="P633" s="305"/>
      <c r="Q633" s="299"/>
      <c r="R633" s="299"/>
      <c r="S633" s="299"/>
    </row>
    <row r="634" spans="1:19" ht="13.5" customHeight="1" x14ac:dyDescent="0.2">
      <c r="A634" s="302" t="str">
        <f>IF(B634="","",ROW()-ROW($A$3)+'Diário 2º PA'!$P$1)</f>
        <v/>
      </c>
      <c r="B634" s="303"/>
      <c r="C634" s="304"/>
      <c r="D634" s="305"/>
      <c r="E634" s="306"/>
      <c r="F634" s="307"/>
      <c r="G634" s="305"/>
      <c r="H634" s="305"/>
      <c r="I634" s="306"/>
      <c r="J634" s="308" t="str">
        <f t="shared" si="2"/>
        <v/>
      </c>
      <c r="K634" s="308"/>
      <c r="L634" s="309"/>
      <c r="M634" s="308"/>
      <c r="N634" s="303"/>
      <c r="O634" s="305"/>
      <c r="P634" s="305"/>
      <c r="Q634" s="299"/>
      <c r="R634" s="299"/>
      <c r="S634" s="299"/>
    </row>
    <row r="635" spans="1:19" ht="13.5" customHeight="1" x14ac:dyDescent="0.2">
      <c r="A635" s="302" t="str">
        <f>IF(B635="","",ROW()-ROW($A$3)+'Diário 2º PA'!$P$1)</f>
        <v/>
      </c>
      <c r="B635" s="303"/>
      <c r="C635" s="304"/>
      <c r="D635" s="305"/>
      <c r="E635" s="306"/>
      <c r="F635" s="307"/>
      <c r="G635" s="305"/>
      <c r="H635" s="305"/>
      <c r="I635" s="306"/>
      <c r="J635" s="308" t="str">
        <f t="shared" si="2"/>
        <v/>
      </c>
      <c r="K635" s="308"/>
      <c r="L635" s="309"/>
      <c r="M635" s="308"/>
      <c r="N635" s="303"/>
      <c r="O635" s="305"/>
      <c r="P635" s="305"/>
      <c r="Q635" s="299"/>
      <c r="R635" s="299"/>
      <c r="S635" s="299"/>
    </row>
    <row r="636" spans="1:19" ht="13.5" customHeight="1" x14ac:dyDescent="0.2">
      <c r="A636" s="302" t="str">
        <f>IF(B636="","",ROW()-ROW($A$3)+'Diário 2º PA'!$P$1)</f>
        <v/>
      </c>
      <c r="B636" s="303"/>
      <c r="C636" s="304"/>
      <c r="D636" s="305"/>
      <c r="E636" s="306"/>
      <c r="F636" s="307"/>
      <c r="G636" s="306"/>
      <c r="H636" s="305"/>
      <c r="I636" s="306"/>
      <c r="J636" s="308" t="str">
        <f t="shared" si="2"/>
        <v/>
      </c>
      <c r="K636" s="308"/>
      <c r="L636" s="309"/>
      <c r="M636" s="308"/>
      <c r="N636" s="303"/>
      <c r="O636" s="305"/>
      <c r="P636" s="305"/>
      <c r="Q636" s="299"/>
      <c r="R636" s="299"/>
      <c r="S636" s="299"/>
    </row>
    <row r="637" spans="1:19" ht="13.5" customHeight="1" x14ac:dyDescent="0.2">
      <c r="A637" s="302" t="str">
        <f>IF(B637="","",ROW()-ROW($A$3)+'Diário 2º PA'!$P$1)</f>
        <v/>
      </c>
      <c r="B637" s="303"/>
      <c r="C637" s="304"/>
      <c r="D637" s="305"/>
      <c r="E637" s="306"/>
      <c r="F637" s="307"/>
      <c r="G637" s="305"/>
      <c r="H637" s="305"/>
      <c r="I637" s="306"/>
      <c r="J637" s="308" t="str">
        <f t="shared" si="2"/>
        <v/>
      </c>
      <c r="K637" s="308"/>
      <c r="L637" s="309"/>
      <c r="M637" s="308"/>
      <c r="N637" s="303"/>
      <c r="O637" s="305"/>
      <c r="P637" s="305"/>
      <c r="Q637" s="299"/>
      <c r="R637" s="299"/>
      <c r="S637" s="299"/>
    </row>
    <row r="638" spans="1:19" ht="13.5" customHeight="1" x14ac:dyDescent="0.2">
      <c r="A638" s="302" t="str">
        <f>IF(B638="","",ROW()-ROW($A$3)+'Diário 2º PA'!$P$1)</f>
        <v/>
      </c>
      <c r="B638" s="303"/>
      <c r="C638" s="304"/>
      <c r="D638" s="305"/>
      <c r="E638" s="306"/>
      <c r="F638" s="307"/>
      <c r="G638" s="305"/>
      <c r="H638" s="305"/>
      <c r="I638" s="306"/>
      <c r="J638" s="308" t="str">
        <f t="shared" si="2"/>
        <v/>
      </c>
      <c r="K638" s="308"/>
      <c r="L638" s="309"/>
      <c r="M638" s="308"/>
      <c r="N638" s="303"/>
      <c r="O638" s="305"/>
      <c r="P638" s="305"/>
      <c r="Q638" s="299"/>
      <c r="R638" s="299"/>
      <c r="S638" s="299"/>
    </row>
    <row r="639" spans="1:19" ht="13.5" customHeight="1" x14ac:dyDescent="0.2">
      <c r="A639" s="302" t="str">
        <f>IF(B639="","",ROW()-ROW($A$3)+'Diário 2º PA'!$P$1)</f>
        <v/>
      </c>
      <c r="B639" s="303"/>
      <c r="C639" s="304"/>
      <c r="D639" s="305"/>
      <c r="E639" s="306"/>
      <c r="F639" s="307"/>
      <c r="G639" s="305"/>
      <c r="H639" s="305"/>
      <c r="I639" s="306"/>
      <c r="J639" s="308" t="str">
        <f t="shared" si="2"/>
        <v/>
      </c>
      <c r="K639" s="308"/>
      <c r="L639" s="309"/>
      <c r="M639" s="308"/>
      <c r="N639" s="303"/>
      <c r="O639" s="305"/>
      <c r="P639" s="305"/>
      <c r="Q639" s="299"/>
      <c r="R639" s="299"/>
      <c r="S639" s="299"/>
    </row>
    <row r="640" spans="1:19" ht="13.5" customHeight="1" x14ac:dyDescent="0.2">
      <c r="A640" s="302" t="str">
        <f>IF(B640="","",ROW()-ROW($A$3)+'Diário 2º PA'!$P$1)</f>
        <v/>
      </c>
      <c r="B640" s="303"/>
      <c r="C640" s="304"/>
      <c r="D640" s="305"/>
      <c r="E640" s="306"/>
      <c r="F640" s="307"/>
      <c r="G640" s="305"/>
      <c r="H640" s="305"/>
      <c r="I640" s="306"/>
      <c r="J640" s="308" t="str">
        <f t="shared" si="2"/>
        <v/>
      </c>
      <c r="K640" s="308"/>
      <c r="L640" s="309"/>
      <c r="M640" s="308"/>
      <c r="N640" s="303"/>
      <c r="O640" s="305"/>
      <c r="P640" s="305"/>
      <c r="Q640" s="299"/>
      <c r="R640" s="299"/>
      <c r="S640" s="299"/>
    </row>
    <row r="641" spans="1:19" ht="13.5" customHeight="1" x14ac:dyDescent="0.2">
      <c r="A641" s="302" t="str">
        <f>IF(B641="","",ROW()-ROW($A$3)+'Diário 2º PA'!$P$1)</f>
        <v/>
      </c>
      <c r="B641" s="303"/>
      <c r="C641" s="304"/>
      <c r="D641" s="305"/>
      <c r="E641" s="306"/>
      <c r="F641" s="307"/>
      <c r="G641" s="306"/>
      <c r="H641" s="305"/>
      <c r="I641" s="306"/>
      <c r="J641" s="308" t="str">
        <f t="shared" si="2"/>
        <v/>
      </c>
      <c r="K641" s="308"/>
      <c r="L641" s="309"/>
      <c r="M641" s="308"/>
      <c r="N641" s="303"/>
      <c r="O641" s="305"/>
      <c r="P641" s="305"/>
      <c r="Q641" s="299"/>
      <c r="R641" s="299"/>
      <c r="S641" s="299"/>
    </row>
    <row r="642" spans="1:19" ht="13.5" customHeight="1" x14ac:dyDescent="0.2">
      <c r="A642" s="302" t="str">
        <f>IF(B642="","",ROW()-ROW($A$3)+'Diário 2º PA'!$P$1)</f>
        <v/>
      </c>
      <c r="B642" s="303"/>
      <c r="C642" s="304"/>
      <c r="D642" s="305"/>
      <c r="E642" s="306"/>
      <c r="F642" s="307"/>
      <c r="G642" s="305"/>
      <c r="H642" s="305"/>
      <c r="I642" s="306"/>
      <c r="J642" s="308" t="str">
        <f t="shared" si="2"/>
        <v/>
      </c>
      <c r="K642" s="308"/>
      <c r="L642" s="309"/>
      <c r="M642" s="308"/>
      <c r="N642" s="303"/>
      <c r="O642" s="305"/>
      <c r="P642" s="305"/>
      <c r="Q642" s="299"/>
      <c r="R642" s="299"/>
      <c r="S642" s="299"/>
    </row>
    <row r="643" spans="1:19" ht="13.5" customHeight="1" x14ac:dyDescent="0.2">
      <c r="A643" s="302" t="str">
        <f>IF(B643="","",ROW()-ROW($A$3)+'Diário 2º PA'!$P$1)</f>
        <v/>
      </c>
      <c r="B643" s="303"/>
      <c r="C643" s="304"/>
      <c r="D643" s="305"/>
      <c r="E643" s="306"/>
      <c r="F643" s="307"/>
      <c r="G643" s="306"/>
      <c r="H643" s="305"/>
      <c r="I643" s="306"/>
      <c r="J643" s="308" t="str">
        <f t="shared" si="2"/>
        <v/>
      </c>
      <c r="K643" s="308"/>
      <c r="L643" s="309"/>
      <c r="M643" s="308"/>
      <c r="N643" s="303"/>
      <c r="O643" s="305"/>
      <c r="P643" s="305"/>
      <c r="Q643" s="299"/>
      <c r="R643" s="299"/>
      <c r="S643" s="299"/>
    </row>
    <row r="644" spans="1:19" ht="13.5" customHeight="1" x14ac:dyDescent="0.2">
      <c r="A644" s="302" t="str">
        <f>IF(B644="","",ROW()-ROW($A$3)+'Diário 2º PA'!$P$1)</f>
        <v/>
      </c>
      <c r="B644" s="303"/>
      <c r="C644" s="304"/>
      <c r="D644" s="305"/>
      <c r="E644" s="306"/>
      <c r="F644" s="307"/>
      <c r="G644" s="305"/>
      <c r="H644" s="305"/>
      <c r="I644" s="305"/>
      <c r="J644" s="308" t="str">
        <f t="shared" si="2"/>
        <v/>
      </c>
      <c r="K644" s="308"/>
      <c r="L644" s="309"/>
      <c r="M644" s="308"/>
      <c r="N644" s="303"/>
      <c r="O644" s="305"/>
      <c r="P644" s="305"/>
      <c r="Q644" s="299"/>
      <c r="R644" s="299"/>
      <c r="S644" s="299"/>
    </row>
    <row r="645" spans="1:19" ht="13.5" customHeight="1" x14ac:dyDescent="0.2">
      <c r="A645" s="302" t="str">
        <f>IF(B645="","",ROW()-ROW($A$3)+'Diário 2º PA'!$P$1)</f>
        <v/>
      </c>
      <c r="B645" s="303"/>
      <c r="C645" s="304"/>
      <c r="D645" s="305"/>
      <c r="E645" s="306"/>
      <c r="F645" s="307"/>
      <c r="G645" s="305"/>
      <c r="H645" s="305"/>
      <c r="I645" s="306"/>
      <c r="J645" s="308" t="str">
        <f t="shared" si="2"/>
        <v/>
      </c>
      <c r="K645" s="308"/>
      <c r="L645" s="309"/>
      <c r="M645" s="308"/>
      <c r="N645" s="303"/>
      <c r="O645" s="305"/>
      <c r="P645" s="305"/>
      <c r="Q645" s="299"/>
      <c r="R645" s="299"/>
      <c r="S645" s="299"/>
    </row>
    <row r="646" spans="1:19" ht="13.5" customHeight="1" x14ac:dyDescent="0.2">
      <c r="A646" s="302" t="str">
        <f>IF(B646="","",ROW()-ROW($A$3)+'Diário 2º PA'!$P$1)</f>
        <v/>
      </c>
      <c r="B646" s="303"/>
      <c r="C646" s="304"/>
      <c r="D646" s="305"/>
      <c r="E646" s="306"/>
      <c r="F646" s="307"/>
      <c r="G646" s="305"/>
      <c r="H646" s="305"/>
      <c r="I646" s="306"/>
      <c r="J646" s="308" t="str">
        <f t="shared" si="2"/>
        <v/>
      </c>
      <c r="K646" s="308"/>
      <c r="L646" s="309"/>
      <c r="M646" s="308"/>
      <c r="N646" s="303"/>
      <c r="O646" s="305"/>
      <c r="P646" s="305"/>
      <c r="Q646" s="299"/>
      <c r="R646" s="299"/>
      <c r="S646" s="299"/>
    </row>
    <row r="647" spans="1:19" ht="13.5" customHeight="1" x14ac:dyDescent="0.2">
      <c r="A647" s="302" t="str">
        <f>IF(B647="","",ROW()-ROW($A$3)+'Diário 2º PA'!$P$1)</f>
        <v/>
      </c>
      <c r="B647" s="303"/>
      <c r="C647" s="304"/>
      <c r="D647" s="305"/>
      <c r="E647" s="306"/>
      <c r="F647" s="307"/>
      <c r="G647" s="305"/>
      <c r="H647" s="305"/>
      <c r="I647" s="306"/>
      <c r="J647" s="308" t="str">
        <f t="shared" si="2"/>
        <v/>
      </c>
      <c r="K647" s="308"/>
      <c r="L647" s="309"/>
      <c r="M647" s="308"/>
      <c r="N647" s="303"/>
      <c r="O647" s="305"/>
      <c r="P647" s="305"/>
      <c r="Q647" s="299"/>
      <c r="R647" s="299"/>
      <c r="S647" s="299"/>
    </row>
    <row r="648" spans="1:19" ht="13.5" customHeight="1" x14ac:dyDescent="0.2">
      <c r="A648" s="302" t="str">
        <f>IF(B648="","",ROW()-ROW($A$3)+'Diário 2º PA'!$P$1)</f>
        <v/>
      </c>
      <c r="B648" s="303"/>
      <c r="C648" s="304"/>
      <c r="D648" s="305"/>
      <c r="E648" s="306"/>
      <c r="F648" s="307"/>
      <c r="G648" s="305"/>
      <c r="H648" s="305"/>
      <c r="I648" s="306"/>
      <c r="J648" s="308" t="str">
        <f t="shared" si="2"/>
        <v/>
      </c>
      <c r="K648" s="308"/>
      <c r="L648" s="309"/>
      <c r="M648" s="308"/>
      <c r="N648" s="303"/>
      <c r="O648" s="305"/>
      <c r="P648" s="305"/>
      <c r="Q648" s="299"/>
      <c r="R648" s="299"/>
      <c r="S648" s="299"/>
    </row>
    <row r="649" spans="1:19" ht="13.5" customHeight="1" x14ac:dyDescent="0.2">
      <c r="A649" s="302" t="str">
        <f>IF(B649="","",ROW()-ROW($A$3)+'Diário 2º PA'!$P$1)</f>
        <v/>
      </c>
      <c r="B649" s="303"/>
      <c r="C649" s="304"/>
      <c r="D649" s="305"/>
      <c r="E649" s="306"/>
      <c r="F649" s="307"/>
      <c r="G649" s="305"/>
      <c r="H649" s="305"/>
      <c r="I649" s="306"/>
      <c r="J649" s="308" t="str">
        <f t="shared" si="2"/>
        <v/>
      </c>
      <c r="K649" s="308"/>
      <c r="L649" s="309"/>
      <c r="M649" s="308"/>
      <c r="N649" s="303"/>
      <c r="O649" s="305"/>
      <c r="P649" s="305"/>
      <c r="Q649" s="299"/>
      <c r="R649" s="299"/>
      <c r="S649" s="299"/>
    </row>
    <row r="650" spans="1:19" ht="13.5" customHeight="1" x14ac:dyDescent="0.2">
      <c r="A650" s="302" t="str">
        <f>IF(B650="","",ROW()-ROW($A$3)+'Diário 2º PA'!$P$1)</f>
        <v/>
      </c>
      <c r="B650" s="303"/>
      <c r="C650" s="304"/>
      <c r="D650" s="305"/>
      <c r="E650" s="306"/>
      <c r="F650" s="307"/>
      <c r="G650" s="305"/>
      <c r="H650" s="305"/>
      <c r="I650" s="306"/>
      <c r="J650" s="308" t="str">
        <f t="shared" si="2"/>
        <v/>
      </c>
      <c r="K650" s="308"/>
      <c r="L650" s="309"/>
      <c r="M650" s="308"/>
      <c r="N650" s="303"/>
      <c r="O650" s="305"/>
      <c r="P650" s="305"/>
      <c r="Q650" s="299"/>
      <c r="R650" s="299"/>
      <c r="S650" s="299"/>
    </row>
    <row r="651" spans="1:19" ht="13.5" customHeight="1" x14ac:dyDescent="0.2">
      <c r="A651" s="302" t="str">
        <f>IF(B651="","",ROW()-ROW($A$3)+'Diário 2º PA'!$P$1)</f>
        <v/>
      </c>
      <c r="B651" s="303"/>
      <c r="C651" s="304"/>
      <c r="D651" s="305"/>
      <c r="E651" s="306"/>
      <c r="F651" s="307"/>
      <c r="G651" s="305"/>
      <c r="H651" s="305"/>
      <c r="I651" s="306"/>
      <c r="J651" s="308" t="str">
        <f t="shared" si="2"/>
        <v/>
      </c>
      <c r="K651" s="308"/>
      <c r="L651" s="309"/>
      <c r="M651" s="308"/>
      <c r="N651" s="303"/>
      <c r="O651" s="305"/>
      <c r="P651" s="305"/>
      <c r="Q651" s="299"/>
      <c r="R651" s="299"/>
      <c r="S651" s="299"/>
    </row>
    <row r="652" spans="1:19" ht="13.5" customHeight="1" x14ac:dyDescent="0.2">
      <c r="A652" s="302" t="str">
        <f>IF(B652="","",ROW()-ROW($A$3)+'Diário 2º PA'!$P$1)</f>
        <v/>
      </c>
      <c r="B652" s="303"/>
      <c r="C652" s="304"/>
      <c r="D652" s="305"/>
      <c r="E652" s="306"/>
      <c r="F652" s="307"/>
      <c r="G652" s="305"/>
      <c r="H652" s="305"/>
      <c r="I652" s="306"/>
      <c r="J652" s="308" t="str">
        <f t="shared" si="2"/>
        <v/>
      </c>
      <c r="K652" s="308"/>
      <c r="L652" s="309"/>
      <c r="M652" s="308"/>
      <c r="N652" s="303"/>
      <c r="O652" s="305"/>
      <c r="P652" s="305"/>
      <c r="Q652" s="299"/>
      <c r="R652" s="299"/>
      <c r="S652" s="299"/>
    </row>
    <row r="653" spans="1:19" ht="13.5" customHeight="1" x14ac:dyDescent="0.2">
      <c r="A653" s="302" t="str">
        <f>IF(B653="","",ROW()-ROW($A$3)+'Diário 2º PA'!$P$1)</f>
        <v/>
      </c>
      <c r="B653" s="303"/>
      <c r="C653" s="304"/>
      <c r="D653" s="305"/>
      <c r="E653" s="306"/>
      <c r="F653" s="307"/>
      <c r="G653" s="305"/>
      <c r="H653" s="305"/>
      <c r="I653" s="306"/>
      <c r="J653" s="308" t="str">
        <f t="shared" si="2"/>
        <v/>
      </c>
      <c r="K653" s="308"/>
      <c r="L653" s="309"/>
      <c r="M653" s="308"/>
      <c r="N653" s="303"/>
      <c r="O653" s="305"/>
      <c r="P653" s="305"/>
      <c r="Q653" s="299"/>
      <c r="R653" s="299"/>
      <c r="S653" s="299"/>
    </row>
    <row r="654" spans="1:19" ht="13.5" customHeight="1" x14ac:dyDescent="0.2">
      <c r="A654" s="302" t="str">
        <f>IF(B654="","",ROW()-ROW($A$3)+'Diário 2º PA'!$P$1)</f>
        <v/>
      </c>
      <c r="B654" s="303"/>
      <c r="C654" s="304"/>
      <c r="D654" s="305"/>
      <c r="E654" s="306"/>
      <c r="F654" s="307"/>
      <c r="G654" s="305"/>
      <c r="H654" s="305"/>
      <c r="I654" s="306"/>
      <c r="J654" s="308" t="str">
        <f t="shared" si="2"/>
        <v/>
      </c>
      <c r="K654" s="308"/>
      <c r="L654" s="309"/>
      <c r="M654" s="308"/>
      <c r="N654" s="303"/>
      <c r="O654" s="305"/>
      <c r="P654" s="305"/>
      <c r="Q654" s="299"/>
      <c r="R654" s="299"/>
      <c r="S654" s="299"/>
    </row>
    <row r="655" spans="1:19" ht="13.5" customHeight="1" x14ac:dyDescent="0.2">
      <c r="A655" s="302" t="str">
        <f>IF(B655="","",ROW()-ROW($A$3)+'Diário 2º PA'!$P$1)</f>
        <v/>
      </c>
      <c r="B655" s="303"/>
      <c r="C655" s="304"/>
      <c r="D655" s="305"/>
      <c r="E655" s="306"/>
      <c r="F655" s="307"/>
      <c r="G655" s="305"/>
      <c r="H655" s="305"/>
      <c r="I655" s="306"/>
      <c r="J655" s="308" t="str">
        <f t="shared" si="2"/>
        <v/>
      </c>
      <c r="K655" s="308"/>
      <c r="L655" s="309"/>
      <c r="M655" s="308"/>
      <c r="N655" s="303"/>
      <c r="O655" s="305"/>
      <c r="P655" s="305"/>
      <c r="Q655" s="299"/>
      <c r="R655" s="299"/>
      <c r="S655" s="299"/>
    </row>
    <row r="656" spans="1:19" ht="13.5" customHeight="1" x14ac:dyDescent="0.2">
      <c r="A656" s="302" t="str">
        <f>IF(B656="","",ROW()-ROW($A$3)+'Diário 2º PA'!$P$1)</f>
        <v/>
      </c>
      <c r="B656" s="303"/>
      <c r="C656" s="304"/>
      <c r="D656" s="305"/>
      <c r="E656" s="306"/>
      <c r="F656" s="307"/>
      <c r="G656" s="305"/>
      <c r="H656" s="305"/>
      <c r="I656" s="306"/>
      <c r="J656" s="308" t="str">
        <f t="shared" si="2"/>
        <v/>
      </c>
      <c r="K656" s="308"/>
      <c r="L656" s="309"/>
      <c r="M656" s="308"/>
      <c r="N656" s="303"/>
      <c r="O656" s="305"/>
      <c r="P656" s="305"/>
      <c r="Q656" s="299"/>
      <c r="R656" s="299"/>
      <c r="S656" s="299"/>
    </row>
    <row r="657" spans="1:19" ht="13.5" customHeight="1" x14ac:dyDescent="0.2">
      <c r="A657" s="302" t="str">
        <f>IF(B657="","",ROW()-ROW($A$3)+'Diário 2º PA'!$P$1)</f>
        <v/>
      </c>
      <c r="B657" s="303"/>
      <c r="C657" s="304"/>
      <c r="D657" s="305"/>
      <c r="E657" s="306"/>
      <c r="F657" s="307"/>
      <c r="G657" s="305"/>
      <c r="H657" s="305"/>
      <c r="I657" s="306"/>
      <c r="J657" s="308" t="str">
        <f t="shared" si="2"/>
        <v/>
      </c>
      <c r="K657" s="308"/>
      <c r="L657" s="309"/>
      <c r="M657" s="308"/>
      <c r="N657" s="303"/>
      <c r="O657" s="305"/>
      <c r="P657" s="305"/>
      <c r="Q657" s="299"/>
      <c r="R657" s="299"/>
      <c r="S657" s="299"/>
    </row>
    <row r="658" spans="1:19" ht="13.5" customHeight="1" x14ac:dyDescent="0.2">
      <c r="A658" s="302" t="str">
        <f>IF(B658="","",ROW()-ROW($A$3)+'Diário 2º PA'!$P$1)</f>
        <v/>
      </c>
      <c r="B658" s="303"/>
      <c r="C658" s="304"/>
      <c r="D658" s="305"/>
      <c r="E658" s="306"/>
      <c r="F658" s="307"/>
      <c r="G658" s="305"/>
      <c r="H658" s="305"/>
      <c r="I658" s="306"/>
      <c r="J658" s="308" t="str">
        <f t="shared" si="2"/>
        <v/>
      </c>
      <c r="K658" s="308"/>
      <c r="L658" s="309"/>
      <c r="M658" s="308"/>
      <c r="N658" s="303"/>
      <c r="O658" s="305"/>
      <c r="P658" s="305"/>
      <c r="Q658" s="299"/>
      <c r="R658" s="299"/>
      <c r="S658" s="299"/>
    </row>
    <row r="659" spans="1:19" ht="13.5" customHeight="1" x14ac:dyDescent="0.2">
      <c r="A659" s="302" t="str">
        <f>IF(B659="","",ROW()-ROW($A$3)+'Diário 2º PA'!$P$1)</f>
        <v/>
      </c>
      <c r="B659" s="303"/>
      <c r="C659" s="304"/>
      <c r="D659" s="305"/>
      <c r="E659" s="306"/>
      <c r="F659" s="307"/>
      <c r="G659" s="305"/>
      <c r="H659" s="305"/>
      <c r="I659" s="306"/>
      <c r="J659" s="308" t="str">
        <f t="shared" si="2"/>
        <v/>
      </c>
      <c r="K659" s="308"/>
      <c r="L659" s="309"/>
      <c r="M659" s="308"/>
      <c r="N659" s="303"/>
      <c r="O659" s="305"/>
      <c r="P659" s="305"/>
      <c r="Q659" s="299"/>
      <c r="R659" s="299"/>
      <c r="S659" s="299"/>
    </row>
    <row r="660" spans="1:19" ht="13.5" customHeight="1" x14ac:dyDescent="0.2">
      <c r="A660" s="302" t="str">
        <f>IF(B660="","",ROW()-ROW($A$3)+'Diário 2º PA'!$P$1)</f>
        <v/>
      </c>
      <c r="B660" s="303"/>
      <c r="C660" s="304"/>
      <c r="D660" s="305"/>
      <c r="E660" s="306"/>
      <c r="F660" s="307"/>
      <c r="G660" s="305"/>
      <c r="H660" s="305"/>
      <c r="I660" s="306"/>
      <c r="J660" s="308" t="str">
        <f t="shared" si="2"/>
        <v/>
      </c>
      <c r="K660" s="308"/>
      <c r="L660" s="309"/>
      <c r="M660" s="308"/>
      <c r="N660" s="303"/>
      <c r="O660" s="305"/>
      <c r="P660" s="305"/>
      <c r="Q660" s="299"/>
      <c r="R660" s="299"/>
      <c r="S660" s="299"/>
    </row>
    <row r="661" spans="1:19" ht="13.5" customHeight="1" x14ac:dyDescent="0.2">
      <c r="A661" s="302" t="str">
        <f>IF(B661="","",ROW()-ROW($A$3)+'Diário 2º PA'!$P$1)</f>
        <v/>
      </c>
      <c r="B661" s="303"/>
      <c r="C661" s="304"/>
      <c r="D661" s="305"/>
      <c r="E661" s="306"/>
      <c r="F661" s="307"/>
      <c r="G661" s="305"/>
      <c r="H661" s="305"/>
      <c r="I661" s="306"/>
      <c r="J661" s="308" t="str">
        <f t="shared" si="2"/>
        <v/>
      </c>
      <c r="K661" s="308"/>
      <c r="L661" s="309"/>
      <c r="M661" s="308"/>
      <c r="N661" s="303"/>
      <c r="O661" s="305"/>
      <c r="P661" s="305"/>
      <c r="Q661" s="299"/>
      <c r="R661" s="299"/>
      <c r="S661" s="299"/>
    </row>
    <row r="662" spans="1:19" ht="13.5" customHeight="1" x14ac:dyDescent="0.2">
      <c r="A662" s="302" t="str">
        <f>IF(B662="","",ROW()-ROW($A$3)+'Diário 2º PA'!$P$1)</f>
        <v/>
      </c>
      <c r="B662" s="303"/>
      <c r="C662" s="304"/>
      <c r="D662" s="305"/>
      <c r="E662" s="306"/>
      <c r="F662" s="307"/>
      <c r="G662" s="305"/>
      <c r="H662" s="305"/>
      <c r="I662" s="306"/>
      <c r="J662" s="308" t="str">
        <f t="shared" si="2"/>
        <v/>
      </c>
      <c r="K662" s="308"/>
      <c r="L662" s="309"/>
      <c r="M662" s="308"/>
      <c r="N662" s="303"/>
      <c r="O662" s="305"/>
      <c r="P662" s="305"/>
      <c r="Q662" s="299"/>
      <c r="R662" s="299"/>
      <c r="S662" s="299"/>
    </row>
    <row r="663" spans="1:19" ht="13.5" customHeight="1" x14ac:dyDescent="0.2">
      <c r="A663" s="302" t="str">
        <f>IF(B663="","",ROW()-ROW($A$3)+'Diário 2º PA'!$P$1)</f>
        <v/>
      </c>
      <c r="B663" s="303"/>
      <c r="C663" s="304"/>
      <c r="D663" s="305"/>
      <c r="E663" s="306"/>
      <c r="F663" s="307"/>
      <c r="G663" s="305"/>
      <c r="H663" s="305"/>
      <c r="I663" s="306"/>
      <c r="J663" s="308" t="str">
        <f t="shared" si="2"/>
        <v/>
      </c>
      <c r="K663" s="308"/>
      <c r="L663" s="309"/>
      <c r="M663" s="308"/>
      <c r="N663" s="303"/>
      <c r="O663" s="305"/>
      <c r="P663" s="305"/>
      <c r="Q663" s="299"/>
      <c r="R663" s="299"/>
      <c r="S663" s="299"/>
    </row>
    <row r="664" spans="1:19" ht="13.5" customHeight="1" x14ac:dyDescent="0.2">
      <c r="A664" s="302" t="str">
        <f>IF(B664="","",ROW()-ROW($A$3)+'Diário 2º PA'!$P$1)</f>
        <v/>
      </c>
      <c r="B664" s="303"/>
      <c r="C664" s="304"/>
      <c r="D664" s="305"/>
      <c r="E664" s="306"/>
      <c r="F664" s="307"/>
      <c r="G664" s="305"/>
      <c r="H664" s="305"/>
      <c r="I664" s="306"/>
      <c r="J664" s="308" t="str">
        <f t="shared" si="2"/>
        <v/>
      </c>
      <c r="K664" s="308"/>
      <c r="L664" s="309"/>
      <c r="M664" s="308"/>
      <c r="N664" s="303"/>
      <c r="O664" s="305"/>
      <c r="P664" s="305"/>
      <c r="Q664" s="299"/>
      <c r="R664" s="299"/>
      <c r="S664" s="299"/>
    </row>
    <row r="665" spans="1:19" ht="13.5" customHeight="1" x14ac:dyDescent="0.2">
      <c r="A665" s="302" t="str">
        <f>IF(B665="","",ROW()-ROW($A$3)+'Diário 2º PA'!$P$1)</f>
        <v/>
      </c>
      <c r="B665" s="303"/>
      <c r="C665" s="304"/>
      <c r="D665" s="305"/>
      <c r="E665" s="306"/>
      <c r="F665" s="307"/>
      <c r="G665" s="305"/>
      <c r="H665" s="305"/>
      <c r="I665" s="306"/>
      <c r="J665" s="308" t="str">
        <f t="shared" si="2"/>
        <v/>
      </c>
      <c r="K665" s="308"/>
      <c r="L665" s="309"/>
      <c r="M665" s="308"/>
      <c r="N665" s="303"/>
      <c r="O665" s="305"/>
      <c r="P665" s="305"/>
      <c r="Q665" s="299"/>
      <c r="R665" s="299"/>
      <c r="S665" s="299"/>
    </row>
    <row r="666" spans="1:19" ht="13.5" customHeight="1" x14ac:dyDescent="0.2">
      <c r="A666" s="302" t="str">
        <f>IF(B666="","",ROW()-ROW($A$3)+'Diário 2º PA'!$P$1)</f>
        <v/>
      </c>
      <c r="B666" s="303"/>
      <c r="C666" s="304"/>
      <c r="D666" s="305"/>
      <c r="E666" s="306"/>
      <c r="F666" s="307"/>
      <c r="G666" s="305"/>
      <c r="H666" s="305"/>
      <c r="I666" s="306"/>
      <c r="J666" s="308" t="str">
        <f t="shared" si="2"/>
        <v/>
      </c>
      <c r="K666" s="308"/>
      <c r="L666" s="309"/>
      <c r="M666" s="308"/>
      <c r="N666" s="303"/>
      <c r="O666" s="305"/>
      <c r="P666" s="305"/>
      <c r="Q666" s="299"/>
      <c r="R666" s="299"/>
      <c r="S666" s="299"/>
    </row>
    <row r="667" spans="1:19" ht="13.5" customHeight="1" x14ac:dyDescent="0.2">
      <c r="A667" s="302" t="str">
        <f>IF(B667="","",ROW()-ROW($A$3)+'Diário 2º PA'!$P$1)</f>
        <v/>
      </c>
      <c r="B667" s="303"/>
      <c r="C667" s="304"/>
      <c r="D667" s="305"/>
      <c r="E667" s="306"/>
      <c r="F667" s="307"/>
      <c r="G667" s="305"/>
      <c r="H667" s="305"/>
      <c r="I667" s="306"/>
      <c r="J667" s="308" t="str">
        <f t="shared" si="2"/>
        <v/>
      </c>
      <c r="K667" s="308"/>
      <c r="L667" s="309"/>
      <c r="M667" s="308"/>
      <c r="N667" s="303"/>
      <c r="O667" s="305"/>
      <c r="P667" s="305"/>
      <c r="Q667" s="299"/>
      <c r="R667" s="299"/>
      <c r="S667" s="299"/>
    </row>
    <row r="668" spans="1:19" ht="13.5" customHeight="1" x14ac:dyDescent="0.2">
      <c r="A668" s="302" t="str">
        <f>IF(B668="","",ROW()-ROW($A$3)+'Diário 2º PA'!$P$1)</f>
        <v/>
      </c>
      <c r="B668" s="303"/>
      <c r="C668" s="304"/>
      <c r="D668" s="305"/>
      <c r="E668" s="306"/>
      <c r="F668" s="307"/>
      <c r="G668" s="305"/>
      <c r="H668" s="305"/>
      <c r="I668" s="306"/>
      <c r="J668" s="308" t="str">
        <f t="shared" si="2"/>
        <v/>
      </c>
      <c r="K668" s="308"/>
      <c r="L668" s="309"/>
      <c r="M668" s="308"/>
      <c r="N668" s="303"/>
      <c r="O668" s="305"/>
      <c r="P668" s="305"/>
      <c r="Q668" s="299"/>
      <c r="R668" s="299"/>
      <c r="S668" s="299"/>
    </row>
    <row r="669" spans="1:19" ht="13.5" customHeight="1" x14ac:dyDescent="0.2">
      <c r="A669" s="302" t="str">
        <f>IF(B669="","",ROW()-ROW($A$3)+'Diário 2º PA'!$P$1)</f>
        <v/>
      </c>
      <c r="B669" s="303"/>
      <c r="C669" s="304"/>
      <c r="D669" s="305"/>
      <c r="E669" s="306"/>
      <c r="F669" s="307"/>
      <c r="G669" s="305"/>
      <c r="H669" s="305"/>
      <c r="I669" s="306"/>
      <c r="J669" s="308" t="str">
        <f t="shared" si="2"/>
        <v/>
      </c>
      <c r="K669" s="308"/>
      <c r="L669" s="309"/>
      <c r="M669" s="308"/>
      <c r="N669" s="303"/>
      <c r="O669" s="305"/>
      <c r="P669" s="305"/>
      <c r="Q669" s="299"/>
      <c r="R669" s="299"/>
      <c r="S669" s="299"/>
    </row>
    <row r="670" spans="1:19" ht="13.5" customHeight="1" x14ac:dyDescent="0.2">
      <c r="A670" s="302" t="str">
        <f>IF(B670="","",ROW()-ROW($A$3)+'Diário 2º PA'!$P$1)</f>
        <v/>
      </c>
      <c r="B670" s="303"/>
      <c r="C670" s="304"/>
      <c r="D670" s="305"/>
      <c r="E670" s="306"/>
      <c r="F670" s="307"/>
      <c r="G670" s="305"/>
      <c r="H670" s="305"/>
      <c r="I670" s="306"/>
      <c r="J670" s="308" t="str">
        <f t="shared" si="2"/>
        <v/>
      </c>
      <c r="K670" s="308"/>
      <c r="L670" s="309"/>
      <c r="M670" s="308"/>
      <c r="N670" s="303"/>
      <c r="O670" s="305"/>
      <c r="P670" s="305"/>
      <c r="Q670" s="299"/>
      <c r="R670" s="299"/>
      <c r="S670" s="299"/>
    </row>
    <row r="671" spans="1:19" ht="13.5" customHeight="1" x14ac:dyDescent="0.2">
      <c r="A671" s="302" t="str">
        <f>IF(B671="","",ROW()-ROW($A$3)+'Diário 2º PA'!$P$1)</f>
        <v/>
      </c>
      <c r="B671" s="303"/>
      <c r="C671" s="304"/>
      <c r="D671" s="305"/>
      <c r="E671" s="306"/>
      <c r="F671" s="307"/>
      <c r="G671" s="305"/>
      <c r="H671" s="305"/>
      <c r="I671" s="306"/>
      <c r="J671" s="308" t="str">
        <f t="shared" si="2"/>
        <v/>
      </c>
      <c r="K671" s="308"/>
      <c r="L671" s="309"/>
      <c r="M671" s="308"/>
      <c r="N671" s="303"/>
      <c r="O671" s="305"/>
      <c r="P671" s="305"/>
      <c r="Q671" s="299"/>
      <c r="R671" s="299"/>
      <c r="S671" s="299"/>
    </row>
    <row r="672" spans="1:19" ht="13.5" customHeight="1" x14ac:dyDescent="0.2">
      <c r="A672" s="302" t="str">
        <f>IF(B672="","",ROW()-ROW($A$3)+'Diário 2º PA'!$P$1)</f>
        <v/>
      </c>
      <c r="B672" s="303"/>
      <c r="C672" s="304"/>
      <c r="D672" s="305"/>
      <c r="E672" s="306"/>
      <c r="F672" s="307"/>
      <c r="G672" s="305"/>
      <c r="H672" s="305"/>
      <c r="I672" s="306"/>
      <c r="J672" s="308" t="str">
        <f t="shared" si="2"/>
        <v/>
      </c>
      <c r="K672" s="308"/>
      <c r="L672" s="309"/>
      <c r="M672" s="308"/>
      <c r="N672" s="303"/>
      <c r="O672" s="305"/>
      <c r="P672" s="305"/>
      <c r="Q672" s="299"/>
      <c r="R672" s="299"/>
      <c r="S672" s="299"/>
    </row>
    <row r="673" spans="1:19" ht="13.5" customHeight="1" x14ac:dyDescent="0.2">
      <c r="A673" s="302" t="str">
        <f>IF(B673="","",ROW()-ROW($A$3)+'Diário 2º PA'!$P$1)</f>
        <v/>
      </c>
      <c r="B673" s="303"/>
      <c r="C673" s="304"/>
      <c r="D673" s="305"/>
      <c r="E673" s="306"/>
      <c r="F673" s="307"/>
      <c r="G673" s="305"/>
      <c r="H673" s="305"/>
      <c r="I673" s="306"/>
      <c r="J673" s="308" t="str">
        <f t="shared" si="2"/>
        <v/>
      </c>
      <c r="K673" s="308"/>
      <c r="L673" s="309"/>
      <c r="M673" s="308"/>
      <c r="N673" s="303"/>
      <c r="O673" s="305"/>
      <c r="P673" s="305"/>
      <c r="Q673" s="299"/>
      <c r="R673" s="299"/>
      <c r="S673" s="299"/>
    </row>
    <row r="674" spans="1:19" ht="13.5" customHeight="1" x14ac:dyDescent="0.2">
      <c r="A674" s="302" t="str">
        <f>IF(B674="","",ROW()-ROW($A$3)+'Diário 2º PA'!$P$1)</f>
        <v/>
      </c>
      <c r="B674" s="303"/>
      <c r="C674" s="304"/>
      <c r="D674" s="305"/>
      <c r="E674" s="306"/>
      <c r="F674" s="307"/>
      <c r="G674" s="305"/>
      <c r="H674" s="305"/>
      <c r="I674" s="306"/>
      <c r="J674" s="308" t="str">
        <f t="shared" si="2"/>
        <v/>
      </c>
      <c r="K674" s="308"/>
      <c r="L674" s="309"/>
      <c r="M674" s="308"/>
      <c r="N674" s="303"/>
      <c r="O674" s="305"/>
      <c r="P674" s="305"/>
      <c r="Q674" s="299"/>
      <c r="R674" s="299"/>
      <c r="S674" s="299"/>
    </row>
    <row r="675" spans="1:19" ht="13.5" customHeight="1" x14ac:dyDescent="0.2">
      <c r="A675" s="302" t="str">
        <f>IF(B675="","",ROW()-ROW($A$3)+'Diário 2º PA'!$P$1)</f>
        <v/>
      </c>
      <c r="B675" s="303"/>
      <c r="C675" s="304"/>
      <c r="D675" s="305"/>
      <c r="E675" s="306"/>
      <c r="F675" s="307"/>
      <c r="G675" s="305"/>
      <c r="H675" s="305"/>
      <c r="I675" s="306"/>
      <c r="J675" s="308" t="str">
        <f t="shared" si="2"/>
        <v/>
      </c>
      <c r="K675" s="308"/>
      <c r="L675" s="309"/>
      <c r="M675" s="308"/>
      <c r="N675" s="303"/>
      <c r="O675" s="305"/>
      <c r="P675" s="305"/>
      <c r="Q675" s="299"/>
      <c r="R675" s="299"/>
      <c r="S675" s="299"/>
    </row>
    <row r="676" spans="1:19" ht="13.5" customHeight="1" x14ac:dyDescent="0.2">
      <c r="A676" s="302" t="str">
        <f>IF(B676="","",ROW()-ROW($A$3)+'Diário 2º PA'!$P$1)</f>
        <v/>
      </c>
      <c r="B676" s="303"/>
      <c r="C676" s="304"/>
      <c r="D676" s="305"/>
      <c r="E676" s="306"/>
      <c r="F676" s="307"/>
      <c r="G676" s="305"/>
      <c r="H676" s="305"/>
      <c r="I676" s="306"/>
      <c r="J676" s="308" t="str">
        <f t="shared" si="2"/>
        <v/>
      </c>
      <c r="K676" s="308"/>
      <c r="L676" s="309"/>
      <c r="M676" s="308"/>
      <c r="N676" s="303"/>
      <c r="O676" s="305"/>
      <c r="P676" s="305"/>
      <c r="Q676" s="299"/>
      <c r="R676" s="299"/>
      <c r="S676" s="299"/>
    </row>
    <row r="677" spans="1:19" ht="13.5" customHeight="1" x14ac:dyDescent="0.2">
      <c r="A677" s="302" t="str">
        <f>IF(B677="","",ROW()-ROW($A$3)+'Diário 2º PA'!$P$1)</f>
        <v/>
      </c>
      <c r="B677" s="303"/>
      <c r="C677" s="304"/>
      <c r="D677" s="305"/>
      <c r="E677" s="306"/>
      <c r="F677" s="307"/>
      <c r="G677" s="305"/>
      <c r="H677" s="305"/>
      <c r="I677" s="306"/>
      <c r="J677" s="308" t="str">
        <f t="shared" si="2"/>
        <v/>
      </c>
      <c r="K677" s="308"/>
      <c r="L677" s="309"/>
      <c r="M677" s="308"/>
      <c r="N677" s="303"/>
      <c r="O677" s="305"/>
      <c r="P677" s="305"/>
      <c r="Q677" s="299"/>
      <c r="R677" s="299"/>
      <c r="S677" s="299"/>
    </row>
    <row r="678" spans="1:19" ht="13.5" customHeight="1" x14ac:dyDescent="0.2">
      <c r="A678" s="302" t="str">
        <f>IF(B678="","",ROW()-ROW($A$3)+'Diário 2º PA'!$P$1)</f>
        <v/>
      </c>
      <c r="B678" s="303"/>
      <c r="C678" s="304"/>
      <c r="D678" s="305"/>
      <c r="E678" s="306"/>
      <c r="F678" s="307"/>
      <c r="G678" s="305"/>
      <c r="H678" s="305"/>
      <c r="I678" s="306"/>
      <c r="J678" s="308" t="str">
        <f t="shared" si="2"/>
        <v/>
      </c>
      <c r="K678" s="308"/>
      <c r="L678" s="309"/>
      <c r="M678" s="308"/>
      <c r="N678" s="303"/>
      <c r="O678" s="305"/>
      <c r="P678" s="305"/>
      <c r="Q678" s="299"/>
      <c r="R678" s="299"/>
      <c r="S678" s="299"/>
    </row>
    <row r="679" spans="1:19" ht="13.5" customHeight="1" x14ac:dyDescent="0.2">
      <c r="A679" s="302" t="str">
        <f>IF(B679="","",ROW()-ROW($A$3)+'Diário 2º PA'!$P$1)</f>
        <v/>
      </c>
      <c r="B679" s="303"/>
      <c r="C679" s="304"/>
      <c r="D679" s="305"/>
      <c r="E679" s="306"/>
      <c r="F679" s="307"/>
      <c r="G679" s="305"/>
      <c r="H679" s="305"/>
      <c r="I679" s="306"/>
      <c r="J679" s="308" t="str">
        <f t="shared" si="2"/>
        <v/>
      </c>
      <c r="K679" s="308"/>
      <c r="L679" s="309"/>
      <c r="M679" s="308"/>
      <c r="N679" s="303"/>
      <c r="O679" s="305"/>
      <c r="P679" s="305"/>
      <c r="Q679" s="299"/>
      <c r="R679" s="299"/>
      <c r="S679" s="299"/>
    </row>
    <row r="680" spans="1:19" ht="13.5" customHeight="1" x14ac:dyDescent="0.2">
      <c r="A680" s="302" t="str">
        <f>IF(B680="","",ROW()-ROW($A$3)+'Diário 2º PA'!$P$1)</f>
        <v/>
      </c>
      <c r="B680" s="303"/>
      <c r="C680" s="304"/>
      <c r="D680" s="305"/>
      <c r="E680" s="306"/>
      <c r="F680" s="307"/>
      <c r="G680" s="305"/>
      <c r="H680" s="305"/>
      <c r="I680" s="306"/>
      <c r="J680" s="308" t="str">
        <f t="shared" si="2"/>
        <v/>
      </c>
      <c r="K680" s="308"/>
      <c r="L680" s="309"/>
      <c r="M680" s="308"/>
      <c r="N680" s="303"/>
      <c r="O680" s="305"/>
      <c r="P680" s="305"/>
      <c r="Q680" s="299"/>
      <c r="R680" s="299"/>
      <c r="S680" s="299"/>
    </row>
    <row r="681" spans="1:19" ht="13.5" customHeight="1" x14ac:dyDescent="0.2">
      <c r="A681" s="302" t="str">
        <f>IF(B681="","",ROW()-ROW($A$3)+'Diário 2º PA'!$P$1)</f>
        <v/>
      </c>
      <c r="B681" s="303"/>
      <c r="C681" s="304"/>
      <c r="D681" s="305"/>
      <c r="E681" s="306"/>
      <c r="F681" s="307"/>
      <c r="G681" s="305"/>
      <c r="H681" s="305"/>
      <c r="I681" s="306"/>
      <c r="J681" s="308" t="str">
        <f t="shared" si="2"/>
        <v/>
      </c>
      <c r="K681" s="308"/>
      <c r="L681" s="309"/>
      <c r="M681" s="308"/>
      <c r="N681" s="303"/>
      <c r="O681" s="305"/>
      <c r="P681" s="305"/>
      <c r="Q681" s="299"/>
      <c r="R681" s="299"/>
      <c r="S681" s="299"/>
    </row>
    <row r="682" spans="1:19" ht="13.5" customHeight="1" x14ac:dyDescent="0.2">
      <c r="A682" s="302" t="str">
        <f>IF(B682="","",ROW()-ROW($A$3)+'Diário 2º PA'!$P$1)</f>
        <v/>
      </c>
      <c r="B682" s="303"/>
      <c r="C682" s="304"/>
      <c r="D682" s="305"/>
      <c r="E682" s="306"/>
      <c r="F682" s="307"/>
      <c r="G682" s="305"/>
      <c r="H682" s="305"/>
      <c r="I682" s="306"/>
      <c r="J682" s="308" t="str">
        <f t="shared" si="2"/>
        <v/>
      </c>
      <c r="K682" s="308"/>
      <c r="L682" s="309"/>
      <c r="M682" s="308"/>
      <c r="N682" s="303"/>
      <c r="O682" s="305"/>
      <c r="P682" s="305"/>
      <c r="Q682" s="299"/>
      <c r="R682" s="299"/>
      <c r="S682" s="299"/>
    </row>
    <row r="683" spans="1:19" ht="13.5" customHeight="1" x14ac:dyDescent="0.2">
      <c r="A683" s="302" t="str">
        <f>IF(B683="","",ROW()-ROW($A$3)+'Diário 2º PA'!$P$1)</f>
        <v/>
      </c>
      <c r="B683" s="303"/>
      <c r="C683" s="304"/>
      <c r="D683" s="305"/>
      <c r="E683" s="306"/>
      <c r="F683" s="307"/>
      <c r="G683" s="305"/>
      <c r="H683" s="305"/>
      <c r="I683" s="306"/>
      <c r="J683" s="308" t="str">
        <f t="shared" si="2"/>
        <v/>
      </c>
      <c r="K683" s="308"/>
      <c r="L683" s="309"/>
      <c r="M683" s="308"/>
      <c r="N683" s="303"/>
      <c r="O683" s="305"/>
      <c r="P683" s="305"/>
      <c r="Q683" s="299"/>
      <c r="R683" s="299"/>
      <c r="S683" s="299"/>
    </row>
    <row r="684" spans="1:19" ht="13.5" customHeight="1" x14ac:dyDescent="0.2">
      <c r="A684" s="302" t="str">
        <f>IF(B684="","",ROW()-ROW($A$3)+'Diário 2º PA'!$P$1)</f>
        <v/>
      </c>
      <c r="B684" s="303"/>
      <c r="C684" s="304"/>
      <c r="D684" s="305"/>
      <c r="E684" s="306"/>
      <c r="F684" s="307"/>
      <c r="G684" s="305"/>
      <c r="H684" s="305"/>
      <c r="I684" s="306"/>
      <c r="J684" s="308" t="str">
        <f t="shared" si="2"/>
        <v/>
      </c>
      <c r="K684" s="308"/>
      <c r="L684" s="309"/>
      <c r="M684" s="308"/>
      <c r="N684" s="303"/>
      <c r="O684" s="305"/>
      <c r="P684" s="305"/>
      <c r="Q684" s="299"/>
      <c r="R684" s="299"/>
      <c r="S684" s="299"/>
    </row>
    <row r="685" spans="1:19" ht="13.5" customHeight="1" x14ac:dyDescent="0.2">
      <c r="A685" s="302" t="str">
        <f>IF(B685="","",ROW()-ROW($A$3)+'Diário 2º PA'!$P$1)</f>
        <v/>
      </c>
      <c r="B685" s="303"/>
      <c r="C685" s="304"/>
      <c r="D685" s="305"/>
      <c r="E685" s="306"/>
      <c r="F685" s="307"/>
      <c r="G685" s="305"/>
      <c r="H685" s="305"/>
      <c r="I685" s="306"/>
      <c r="J685" s="308" t="str">
        <f t="shared" si="2"/>
        <v/>
      </c>
      <c r="K685" s="308"/>
      <c r="L685" s="309"/>
      <c r="M685" s="308"/>
      <c r="N685" s="303"/>
      <c r="O685" s="305"/>
      <c r="P685" s="305"/>
      <c r="Q685" s="299"/>
      <c r="R685" s="299"/>
      <c r="S685" s="299"/>
    </row>
    <row r="686" spans="1:19" ht="13.5" customHeight="1" x14ac:dyDescent="0.2">
      <c r="A686" s="302" t="str">
        <f>IF(B686="","",ROW()-ROW($A$3)+'Diário 2º PA'!$P$1)</f>
        <v/>
      </c>
      <c r="B686" s="303"/>
      <c r="C686" s="304"/>
      <c r="D686" s="305"/>
      <c r="E686" s="306"/>
      <c r="F686" s="307"/>
      <c r="G686" s="305"/>
      <c r="H686" s="305"/>
      <c r="I686" s="306"/>
      <c r="J686" s="308" t="str">
        <f t="shared" si="2"/>
        <v/>
      </c>
      <c r="K686" s="308"/>
      <c r="L686" s="309"/>
      <c r="M686" s="308"/>
      <c r="N686" s="303"/>
      <c r="O686" s="305"/>
      <c r="P686" s="305"/>
      <c r="Q686" s="299"/>
      <c r="R686" s="299"/>
      <c r="S686" s="299"/>
    </row>
    <row r="687" spans="1:19" ht="13.5" customHeight="1" x14ac:dyDescent="0.2">
      <c r="A687" s="302" t="str">
        <f>IF(B687="","",ROW()-ROW($A$3)+'Diário 2º PA'!$P$1)</f>
        <v/>
      </c>
      <c r="B687" s="303"/>
      <c r="C687" s="304"/>
      <c r="D687" s="305"/>
      <c r="E687" s="306"/>
      <c r="F687" s="307"/>
      <c r="G687" s="305"/>
      <c r="H687" s="305"/>
      <c r="I687" s="306"/>
      <c r="J687" s="308" t="str">
        <f t="shared" si="2"/>
        <v/>
      </c>
      <c r="K687" s="308"/>
      <c r="L687" s="309"/>
      <c r="M687" s="308"/>
      <c r="N687" s="303"/>
      <c r="O687" s="305"/>
      <c r="P687" s="305"/>
      <c r="Q687" s="299"/>
      <c r="R687" s="299"/>
      <c r="S687" s="299"/>
    </row>
    <row r="688" spans="1:19" ht="13.5" customHeight="1" x14ac:dyDescent="0.2">
      <c r="A688" s="302" t="str">
        <f>IF(B688="","",ROW()-ROW($A$3)+'Diário 2º PA'!$P$1)</f>
        <v/>
      </c>
      <c r="B688" s="303"/>
      <c r="C688" s="304"/>
      <c r="D688" s="305"/>
      <c r="E688" s="306"/>
      <c r="F688" s="307"/>
      <c r="G688" s="305"/>
      <c r="H688" s="305"/>
      <c r="I688" s="306"/>
      <c r="J688" s="308" t="str">
        <f t="shared" si="2"/>
        <v/>
      </c>
      <c r="K688" s="308"/>
      <c r="L688" s="309"/>
      <c r="M688" s="308"/>
      <c r="N688" s="303"/>
      <c r="O688" s="305"/>
      <c r="P688" s="305"/>
      <c r="Q688" s="299"/>
      <c r="R688" s="299"/>
      <c r="S688" s="299"/>
    </row>
    <row r="689" spans="1:19" ht="13.5" customHeight="1" x14ac:dyDescent="0.2">
      <c r="A689" s="302" t="str">
        <f>IF(B689="","",ROW()-ROW($A$3)+'Diário 2º PA'!$P$1)</f>
        <v/>
      </c>
      <c r="B689" s="303"/>
      <c r="C689" s="304"/>
      <c r="D689" s="305"/>
      <c r="E689" s="306"/>
      <c r="F689" s="307"/>
      <c r="G689" s="306"/>
      <c r="H689" s="305"/>
      <c r="I689" s="306"/>
      <c r="J689" s="308" t="str">
        <f t="shared" si="2"/>
        <v/>
      </c>
      <c r="K689" s="308"/>
      <c r="L689" s="309"/>
      <c r="M689" s="308"/>
      <c r="N689" s="303"/>
      <c r="O689" s="305"/>
      <c r="P689" s="305"/>
      <c r="Q689" s="299"/>
      <c r="R689" s="299"/>
      <c r="S689" s="299"/>
    </row>
    <row r="690" spans="1:19" ht="13.5" customHeight="1" x14ac:dyDescent="0.2">
      <c r="A690" s="302" t="str">
        <f>IF(B690="","",ROW()-ROW($A$3)+'Diário 2º PA'!$P$1)</f>
        <v/>
      </c>
      <c r="B690" s="303"/>
      <c r="C690" s="304"/>
      <c r="D690" s="305"/>
      <c r="E690" s="306"/>
      <c r="F690" s="307"/>
      <c r="G690" s="305"/>
      <c r="H690" s="305"/>
      <c r="I690" s="306"/>
      <c r="J690" s="308" t="str">
        <f t="shared" si="2"/>
        <v/>
      </c>
      <c r="K690" s="308"/>
      <c r="L690" s="309"/>
      <c r="M690" s="308"/>
      <c r="N690" s="303"/>
      <c r="O690" s="305"/>
      <c r="P690" s="305"/>
      <c r="Q690" s="299"/>
      <c r="R690" s="299"/>
      <c r="S690" s="299"/>
    </row>
    <row r="691" spans="1:19" ht="13.5" customHeight="1" x14ac:dyDescent="0.2">
      <c r="A691" s="302" t="str">
        <f>IF(B691="","",ROW()-ROW($A$3)+'Diário 2º PA'!$P$1)</f>
        <v/>
      </c>
      <c r="B691" s="303"/>
      <c r="C691" s="304"/>
      <c r="D691" s="305"/>
      <c r="E691" s="306"/>
      <c r="F691" s="307"/>
      <c r="G691" s="305"/>
      <c r="H691" s="305"/>
      <c r="I691" s="306"/>
      <c r="J691" s="308" t="str">
        <f t="shared" si="2"/>
        <v/>
      </c>
      <c r="K691" s="308"/>
      <c r="L691" s="309"/>
      <c r="M691" s="308"/>
      <c r="N691" s="303"/>
      <c r="O691" s="305"/>
      <c r="P691" s="305"/>
      <c r="Q691" s="299"/>
      <c r="R691" s="299"/>
      <c r="S691" s="299"/>
    </row>
    <row r="692" spans="1:19" ht="13.5" customHeight="1" x14ac:dyDescent="0.2">
      <c r="A692" s="302" t="str">
        <f>IF(B692="","",ROW()-ROW($A$3)+'Diário 2º PA'!$P$1)</f>
        <v/>
      </c>
      <c r="B692" s="303"/>
      <c r="C692" s="304"/>
      <c r="D692" s="305"/>
      <c r="E692" s="306"/>
      <c r="F692" s="307"/>
      <c r="G692" s="305"/>
      <c r="H692" s="305"/>
      <c r="I692" s="306"/>
      <c r="J692" s="308" t="str">
        <f t="shared" si="2"/>
        <v/>
      </c>
      <c r="K692" s="308"/>
      <c r="L692" s="309"/>
      <c r="M692" s="308"/>
      <c r="N692" s="303"/>
      <c r="O692" s="305"/>
      <c r="P692" s="305"/>
      <c r="Q692" s="299"/>
      <c r="R692" s="299"/>
      <c r="S692" s="299"/>
    </row>
    <row r="693" spans="1:19" ht="13.5" customHeight="1" x14ac:dyDescent="0.2">
      <c r="A693" s="302" t="str">
        <f>IF(B693="","",ROW()-ROW($A$3)+'Diário 2º PA'!$P$1)</f>
        <v/>
      </c>
      <c r="B693" s="303"/>
      <c r="C693" s="304"/>
      <c r="D693" s="305"/>
      <c r="E693" s="306"/>
      <c r="F693" s="307"/>
      <c r="G693" s="305"/>
      <c r="H693" s="305"/>
      <c r="I693" s="306"/>
      <c r="J693" s="308" t="str">
        <f t="shared" si="2"/>
        <v/>
      </c>
      <c r="K693" s="308"/>
      <c r="L693" s="309"/>
      <c r="M693" s="308"/>
      <c r="N693" s="303"/>
      <c r="O693" s="305"/>
      <c r="P693" s="305"/>
      <c r="Q693" s="299"/>
      <c r="R693" s="299"/>
      <c r="S693" s="299"/>
    </row>
    <row r="694" spans="1:19" ht="13.5" customHeight="1" x14ac:dyDescent="0.2">
      <c r="A694" s="302" t="str">
        <f>IF(B694="","",ROW()-ROW($A$3)+'Diário 2º PA'!$P$1)</f>
        <v/>
      </c>
      <c r="B694" s="303"/>
      <c r="C694" s="304"/>
      <c r="D694" s="305"/>
      <c r="E694" s="306"/>
      <c r="F694" s="307"/>
      <c r="G694" s="305"/>
      <c r="H694" s="305"/>
      <c r="I694" s="306"/>
      <c r="J694" s="308" t="str">
        <f t="shared" si="2"/>
        <v/>
      </c>
      <c r="K694" s="308"/>
      <c r="L694" s="309"/>
      <c r="M694" s="308"/>
      <c r="N694" s="303"/>
      <c r="O694" s="305"/>
      <c r="P694" s="305"/>
      <c r="Q694" s="299"/>
      <c r="R694" s="299"/>
      <c r="S694" s="299"/>
    </row>
    <row r="695" spans="1:19" ht="13.5" customHeight="1" x14ac:dyDescent="0.2">
      <c r="A695" s="302" t="str">
        <f>IF(B695="","",ROW()-ROW($A$3)+'Diário 2º PA'!$P$1)</f>
        <v/>
      </c>
      <c r="B695" s="303"/>
      <c r="C695" s="304"/>
      <c r="D695" s="305"/>
      <c r="E695" s="306"/>
      <c r="F695" s="307"/>
      <c r="G695" s="305"/>
      <c r="H695" s="305"/>
      <c r="I695" s="306"/>
      <c r="J695" s="308" t="str">
        <f t="shared" si="2"/>
        <v/>
      </c>
      <c r="K695" s="308"/>
      <c r="L695" s="309"/>
      <c r="M695" s="308"/>
      <c r="N695" s="303"/>
      <c r="O695" s="305"/>
      <c r="P695" s="305"/>
      <c r="Q695" s="299"/>
      <c r="R695" s="299"/>
      <c r="S695" s="299"/>
    </row>
    <row r="696" spans="1:19" ht="13.5" customHeight="1" x14ac:dyDescent="0.2">
      <c r="A696" s="302" t="str">
        <f>IF(B696="","",ROW()-ROW($A$3)+'Diário 2º PA'!$P$1)</f>
        <v/>
      </c>
      <c r="B696" s="303"/>
      <c r="C696" s="304"/>
      <c r="D696" s="305"/>
      <c r="E696" s="306"/>
      <c r="F696" s="307"/>
      <c r="G696" s="305"/>
      <c r="H696" s="305"/>
      <c r="I696" s="306"/>
      <c r="J696" s="308" t="str">
        <f t="shared" si="2"/>
        <v/>
      </c>
      <c r="K696" s="308"/>
      <c r="L696" s="309"/>
      <c r="M696" s="308"/>
      <c r="N696" s="303"/>
      <c r="O696" s="305"/>
      <c r="P696" s="305"/>
      <c r="Q696" s="299"/>
      <c r="R696" s="299"/>
      <c r="S696" s="299"/>
    </row>
    <row r="697" spans="1:19" ht="13.5" customHeight="1" x14ac:dyDescent="0.2">
      <c r="A697" s="302" t="str">
        <f>IF(B697="","",ROW()-ROW($A$3)+'Diário 2º PA'!$P$1)</f>
        <v/>
      </c>
      <c r="B697" s="303"/>
      <c r="C697" s="304"/>
      <c r="D697" s="305"/>
      <c r="E697" s="306"/>
      <c r="F697" s="307"/>
      <c r="G697" s="305"/>
      <c r="H697" s="305"/>
      <c r="I697" s="306"/>
      <c r="J697" s="308" t="str">
        <f t="shared" si="2"/>
        <v/>
      </c>
      <c r="K697" s="308"/>
      <c r="L697" s="309"/>
      <c r="M697" s="308"/>
      <c r="N697" s="303"/>
      <c r="O697" s="305"/>
      <c r="P697" s="305"/>
      <c r="Q697" s="299"/>
      <c r="R697" s="299"/>
      <c r="S697" s="299"/>
    </row>
    <row r="698" spans="1:19" ht="13.5" customHeight="1" x14ac:dyDescent="0.2">
      <c r="A698" s="302" t="str">
        <f>IF(B698="","",ROW()-ROW($A$3)+'Diário 2º PA'!$P$1)</f>
        <v/>
      </c>
      <c r="B698" s="303"/>
      <c r="C698" s="304"/>
      <c r="D698" s="305"/>
      <c r="E698" s="306"/>
      <c r="F698" s="307"/>
      <c r="G698" s="305"/>
      <c r="H698" s="305"/>
      <c r="I698" s="306"/>
      <c r="J698" s="308" t="str">
        <f t="shared" si="2"/>
        <v/>
      </c>
      <c r="K698" s="308"/>
      <c r="L698" s="309"/>
      <c r="M698" s="308"/>
      <c r="N698" s="303"/>
      <c r="O698" s="305"/>
      <c r="P698" s="305"/>
      <c r="Q698" s="299"/>
      <c r="R698" s="299"/>
      <c r="S698" s="299"/>
    </row>
    <row r="699" spans="1:19" ht="13.5" customHeight="1" x14ac:dyDescent="0.2">
      <c r="A699" s="302" t="str">
        <f>IF(B699="","",ROW()-ROW($A$3)+'Diário 2º PA'!$P$1)</f>
        <v/>
      </c>
      <c r="B699" s="303"/>
      <c r="C699" s="304"/>
      <c r="D699" s="305"/>
      <c r="E699" s="306"/>
      <c r="F699" s="307"/>
      <c r="G699" s="305"/>
      <c r="H699" s="305"/>
      <c r="I699" s="306"/>
      <c r="J699" s="308" t="str">
        <f t="shared" si="2"/>
        <v/>
      </c>
      <c r="K699" s="308"/>
      <c r="L699" s="309"/>
      <c r="M699" s="308"/>
      <c r="N699" s="303"/>
      <c r="O699" s="305"/>
      <c r="P699" s="305"/>
      <c r="Q699" s="299"/>
      <c r="R699" s="299"/>
      <c r="S699" s="299"/>
    </row>
    <row r="700" spans="1:19" ht="13.5" customHeight="1" x14ac:dyDescent="0.2">
      <c r="A700" s="302" t="str">
        <f>IF(B700="","",ROW()-ROW($A$3)+'Diário 2º PA'!$P$1)</f>
        <v/>
      </c>
      <c r="B700" s="303"/>
      <c r="C700" s="304"/>
      <c r="D700" s="305"/>
      <c r="E700" s="306"/>
      <c r="F700" s="307"/>
      <c r="G700" s="305"/>
      <c r="H700" s="305"/>
      <c r="I700" s="306"/>
      <c r="J700" s="308" t="str">
        <f t="shared" si="2"/>
        <v/>
      </c>
      <c r="K700" s="308"/>
      <c r="L700" s="309"/>
      <c r="M700" s="308"/>
      <c r="N700" s="303"/>
      <c r="O700" s="305"/>
      <c r="P700" s="305"/>
      <c r="Q700" s="299"/>
      <c r="R700" s="299"/>
      <c r="S700" s="299"/>
    </row>
    <row r="701" spans="1:19" ht="13.5" customHeight="1" x14ac:dyDescent="0.2">
      <c r="A701" s="302" t="str">
        <f>IF(B701="","",ROW()-ROW($A$3)+'Diário 2º PA'!$P$1)</f>
        <v/>
      </c>
      <c r="B701" s="303"/>
      <c r="C701" s="304"/>
      <c r="D701" s="305"/>
      <c r="E701" s="306"/>
      <c r="F701" s="307"/>
      <c r="G701" s="305"/>
      <c r="H701" s="305"/>
      <c r="I701" s="306"/>
      <c r="J701" s="308" t="str">
        <f t="shared" si="2"/>
        <v/>
      </c>
      <c r="K701" s="308"/>
      <c r="L701" s="309"/>
      <c r="M701" s="308"/>
      <c r="N701" s="303"/>
      <c r="O701" s="305"/>
      <c r="P701" s="305"/>
      <c r="Q701" s="299"/>
      <c r="R701" s="299"/>
      <c r="S701" s="299"/>
    </row>
    <row r="702" spans="1:19" ht="13.5" customHeight="1" x14ac:dyDescent="0.2">
      <c r="A702" s="302" t="str">
        <f>IF(B702="","",ROW()-ROW($A$3)+'Diário 2º PA'!$P$1)</f>
        <v/>
      </c>
      <c r="B702" s="303"/>
      <c r="C702" s="304"/>
      <c r="D702" s="305"/>
      <c r="E702" s="306"/>
      <c r="F702" s="307"/>
      <c r="G702" s="305"/>
      <c r="H702" s="305"/>
      <c r="I702" s="306"/>
      <c r="J702" s="308" t="str">
        <f t="shared" si="2"/>
        <v/>
      </c>
      <c r="K702" s="308"/>
      <c r="L702" s="309"/>
      <c r="M702" s="308"/>
      <c r="N702" s="303"/>
      <c r="O702" s="305"/>
      <c r="P702" s="305"/>
      <c r="Q702" s="299"/>
      <c r="R702" s="299"/>
      <c r="S702" s="299"/>
    </row>
    <row r="703" spans="1:19" ht="13.5" customHeight="1" x14ac:dyDescent="0.2">
      <c r="A703" s="302" t="str">
        <f>IF(B703="","",ROW()-ROW($A$3)+'Diário 2º PA'!$P$1)</f>
        <v/>
      </c>
      <c r="B703" s="303"/>
      <c r="C703" s="304"/>
      <c r="D703" s="305"/>
      <c r="E703" s="306"/>
      <c r="F703" s="307"/>
      <c r="G703" s="305"/>
      <c r="H703" s="305"/>
      <c r="I703" s="306"/>
      <c r="J703" s="308" t="str">
        <f t="shared" si="2"/>
        <v/>
      </c>
      <c r="K703" s="308"/>
      <c r="L703" s="309"/>
      <c r="M703" s="308"/>
      <c r="N703" s="303"/>
      <c r="O703" s="305"/>
      <c r="P703" s="305"/>
      <c r="Q703" s="299"/>
      <c r="R703" s="299"/>
      <c r="S703" s="299"/>
    </row>
    <row r="704" spans="1:19" ht="13.5" customHeight="1" x14ac:dyDescent="0.2">
      <c r="A704" s="302" t="str">
        <f>IF(B704="","",ROW()-ROW($A$3)+'Diário 2º PA'!$P$1)</f>
        <v/>
      </c>
      <c r="B704" s="303"/>
      <c r="C704" s="304"/>
      <c r="D704" s="305"/>
      <c r="E704" s="306"/>
      <c r="F704" s="307"/>
      <c r="G704" s="305"/>
      <c r="H704" s="305"/>
      <c r="I704" s="306"/>
      <c r="J704" s="308" t="str">
        <f t="shared" si="2"/>
        <v/>
      </c>
      <c r="K704" s="308"/>
      <c r="L704" s="309"/>
      <c r="M704" s="308"/>
      <c r="N704" s="303"/>
      <c r="O704" s="305"/>
      <c r="P704" s="305"/>
      <c r="Q704" s="299"/>
      <c r="R704" s="299"/>
      <c r="S704" s="299"/>
    </row>
    <row r="705" spans="1:19" ht="13.5" customHeight="1" x14ac:dyDescent="0.2">
      <c r="A705" s="302" t="str">
        <f>IF(B705="","",ROW()-ROW($A$3)+'Diário 2º PA'!$P$1)</f>
        <v/>
      </c>
      <c r="B705" s="303"/>
      <c r="C705" s="304"/>
      <c r="D705" s="305"/>
      <c r="E705" s="306"/>
      <c r="F705" s="307"/>
      <c r="G705" s="305"/>
      <c r="H705" s="305"/>
      <c r="I705" s="306"/>
      <c r="J705" s="308" t="str">
        <f t="shared" si="2"/>
        <v/>
      </c>
      <c r="K705" s="308"/>
      <c r="L705" s="309"/>
      <c r="M705" s="308"/>
      <c r="N705" s="303"/>
      <c r="O705" s="305"/>
      <c r="P705" s="305"/>
      <c r="Q705" s="299"/>
      <c r="R705" s="299"/>
      <c r="S705" s="299"/>
    </row>
    <row r="706" spans="1:19" ht="13.5" customHeight="1" x14ac:dyDescent="0.2">
      <c r="A706" s="302" t="str">
        <f>IF(B706="","",ROW()-ROW($A$3)+'Diário 2º PA'!$P$1)</f>
        <v/>
      </c>
      <c r="B706" s="303"/>
      <c r="C706" s="304"/>
      <c r="D706" s="305"/>
      <c r="E706" s="306"/>
      <c r="F706" s="307"/>
      <c r="G706" s="305"/>
      <c r="H706" s="305"/>
      <c r="I706" s="306"/>
      <c r="J706" s="308" t="str">
        <f t="shared" si="2"/>
        <v/>
      </c>
      <c r="K706" s="308"/>
      <c r="L706" s="309"/>
      <c r="M706" s="308"/>
      <c r="N706" s="303"/>
      <c r="O706" s="305"/>
      <c r="P706" s="305"/>
      <c r="Q706" s="299"/>
      <c r="R706" s="299"/>
      <c r="S706" s="299"/>
    </row>
    <row r="707" spans="1:19" ht="13.5" customHeight="1" x14ac:dyDescent="0.2">
      <c r="A707" s="302" t="str">
        <f>IF(B707="","",ROW()-ROW($A$3)+'Diário 2º PA'!$P$1)</f>
        <v/>
      </c>
      <c r="B707" s="303"/>
      <c r="C707" s="304"/>
      <c r="D707" s="305"/>
      <c r="E707" s="306"/>
      <c r="F707" s="307"/>
      <c r="G707" s="305"/>
      <c r="H707" s="305"/>
      <c r="I707" s="306"/>
      <c r="J707" s="308" t="str">
        <f t="shared" si="2"/>
        <v/>
      </c>
      <c r="K707" s="308"/>
      <c r="L707" s="309"/>
      <c r="M707" s="308"/>
      <c r="N707" s="303"/>
      <c r="O707" s="305"/>
      <c r="P707" s="305"/>
      <c r="Q707" s="299"/>
      <c r="R707" s="299"/>
      <c r="S707" s="299"/>
    </row>
    <row r="708" spans="1:19" ht="13.5" customHeight="1" x14ac:dyDescent="0.2">
      <c r="A708" s="302" t="str">
        <f>IF(B708="","",ROW()-ROW($A$3)+'Diário 2º PA'!$P$1)</f>
        <v/>
      </c>
      <c r="B708" s="303"/>
      <c r="C708" s="304"/>
      <c r="D708" s="305"/>
      <c r="E708" s="306"/>
      <c r="F708" s="307"/>
      <c r="G708" s="305"/>
      <c r="H708" s="305"/>
      <c r="I708" s="306"/>
      <c r="J708" s="308" t="str">
        <f t="shared" si="2"/>
        <v/>
      </c>
      <c r="K708" s="308"/>
      <c r="L708" s="309"/>
      <c r="M708" s="308"/>
      <c r="N708" s="303"/>
      <c r="O708" s="305"/>
      <c r="P708" s="305"/>
      <c r="Q708" s="299"/>
      <c r="R708" s="299"/>
      <c r="S708" s="299"/>
    </row>
    <row r="709" spans="1:19" ht="13.5" customHeight="1" x14ac:dyDescent="0.2">
      <c r="A709" s="302" t="str">
        <f>IF(B709="","",ROW()-ROW($A$3)+'Diário 2º PA'!$P$1)</f>
        <v/>
      </c>
      <c r="B709" s="303"/>
      <c r="C709" s="304"/>
      <c r="D709" s="305"/>
      <c r="E709" s="306"/>
      <c r="F709" s="307"/>
      <c r="G709" s="305"/>
      <c r="H709" s="305"/>
      <c r="I709" s="306"/>
      <c r="J709" s="308" t="str">
        <f t="shared" si="2"/>
        <v/>
      </c>
      <c r="K709" s="308"/>
      <c r="L709" s="309"/>
      <c r="M709" s="308"/>
      <c r="N709" s="303"/>
      <c r="O709" s="305"/>
      <c r="P709" s="305"/>
      <c r="Q709" s="299"/>
      <c r="R709" s="299"/>
      <c r="S709" s="299"/>
    </row>
    <row r="710" spans="1:19" ht="13.5" customHeight="1" x14ac:dyDescent="0.2">
      <c r="A710" s="302" t="str">
        <f>IF(B710="","",ROW()-ROW($A$3)+'Diário 2º PA'!$P$1)</f>
        <v/>
      </c>
      <c r="B710" s="303"/>
      <c r="C710" s="304"/>
      <c r="D710" s="305"/>
      <c r="E710" s="306"/>
      <c r="F710" s="307"/>
      <c r="G710" s="305"/>
      <c r="H710" s="305"/>
      <c r="I710" s="306"/>
      <c r="J710" s="308" t="str">
        <f t="shared" si="2"/>
        <v/>
      </c>
      <c r="K710" s="308"/>
      <c r="L710" s="309"/>
      <c r="M710" s="308"/>
      <c r="N710" s="303"/>
      <c r="O710" s="305"/>
      <c r="P710" s="305"/>
      <c r="Q710" s="299"/>
      <c r="R710" s="299"/>
      <c r="S710" s="299"/>
    </row>
    <row r="711" spans="1:19" ht="13.5" customHeight="1" x14ac:dyDescent="0.2">
      <c r="A711" s="302" t="str">
        <f>IF(B711="","",ROW()-ROW($A$3)+'Diário 2º PA'!$P$1)</f>
        <v/>
      </c>
      <c r="B711" s="303"/>
      <c r="C711" s="304"/>
      <c r="D711" s="305"/>
      <c r="E711" s="306"/>
      <c r="F711" s="307"/>
      <c r="G711" s="305"/>
      <c r="H711" s="305"/>
      <c r="I711" s="306"/>
      <c r="J711" s="308" t="str">
        <f t="shared" si="2"/>
        <v/>
      </c>
      <c r="K711" s="308"/>
      <c r="L711" s="309"/>
      <c r="M711" s="308"/>
      <c r="N711" s="303"/>
      <c r="O711" s="305"/>
      <c r="P711" s="305"/>
      <c r="Q711" s="299"/>
      <c r="R711" s="299"/>
      <c r="S711" s="299"/>
    </row>
    <row r="712" spans="1:19" ht="13.5" customHeight="1" x14ac:dyDescent="0.2">
      <c r="A712" s="302" t="str">
        <f>IF(B712="","",ROW()-ROW($A$3)+'Diário 2º PA'!$P$1)</f>
        <v/>
      </c>
      <c r="B712" s="303"/>
      <c r="C712" s="304"/>
      <c r="D712" s="305"/>
      <c r="E712" s="306"/>
      <c r="F712" s="307"/>
      <c r="G712" s="305"/>
      <c r="H712" s="305"/>
      <c r="I712" s="306"/>
      <c r="J712" s="308" t="str">
        <f t="shared" si="2"/>
        <v/>
      </c>
      <c r="K712" s="308"/>
      <c r="L712" s="309"/>
      <c r="M712" s="308"/>
      <c r="N712" s="303"/>
      <c r="O712" s="305"/>
      <c r="P712" s="305"/>
      <c r="Q712" s="299"/>
      <c r="R712" s="299"/>
      <c r="S712" s="299"/>
    </row>
    <row r="713" spans="1:19" ht="13.5" customHeight="1" x14ac:dyDescent="0.2">
      <c r="A713" s="302" t="str">
        <f>IF(B713="","",ROW()-ROW($A$3)+'Diário 2º PA'!$P$1)</f>
        <v/>
      </c>
      <c r="B713" s="303"/>
      <c r="C713" s="304"/>
      <c r="D713" s="305"/>
      <c r="E713" s="306"/>
      <c r="F713" s="307"/>
      <c r="G713" s="305"/>
      <c r="H713" s="305"/>
      <c r="I713" s="306"/>
      <c r="J713" s="308" t="str">
        <f t="shared" si="2"/>
        <v/>
      </c>
      <c r="K713" s="308"/>
      <c r="L713" s="309"/>
      <c r="M713" s="308"/>
      <c r="N713" s="303"/>
      <c r="O713" s="305"/>
      <c r="P713" s="305"/>
      <c r="Q713" s="299"/>
      <c r="R713" s="299"/>
      <c r="S713" s="299"/>
    </row>
    <row r="714" spans="1:19" ht="13.5" customHeight="1" x14ac:dyDescent="0.2">
      <c r="A714" s="302" t="str">
        <f>IF(B714="","",ROW()-ROW($A$3)+'Diário 2º PA'!$P$1)</f>
        <v/>
      </c>
      <c r="B714" s="303"/>
      <c r="C714" s="304"/>
      <c r="D714" s="305"/>
      <c r="E714" s="306"/>
      <c r="F714" s="307"/>
      <c r="G714" s="305"/>
      <c r="H714" s="305"/>
      <c r="I714" s="306"/>
      <c r="J714" s="308" t="str">
        <f t="shared" si="2"/>
        <v/>
      </c>
      <c r="K714" s="308"/>
      <c r="L714" s="309"/>
      <c r="M714" s="308"/>
      <c r="N714" s="303"/>
      <c r="O714" s="305"/>
      <c r="P714" s="305"/>
      <c r="Q714" s="299"/>
      <c r="R714" s="299"/>
      <c r="S714" s="299"/>
    </row>
    <row r="715" spans="1:19" ht="13.5" customHeight="1" x14ac:dyDescent="0.2">
      <c r="A715" s="302" t="str">
        <f>IF(B715="","",ROW()-ROW($A$3)+'Diário 2º PA'!$P$1)</f>
        <v/>
      </c>
      <c r="B715" s="303"/>
      <c r="C715" s="304"/>
      <c r="D715" s="305"/>
      <c r="E715" s="306"/>
      <c r="F715" s="307"/>
      <c r="G715" s="305"/>
      <c r="H715" s="305"/>
      <c r="I715" s="306"/>
      <c r="J715" s="308" t="str">
        <f t="shared" si="2"/>
        <v/>
      </c>
      <c r="K715" s="308"/>
      <c r="L715" s="309"/>
      <c r="M715" s="308"/>
      <c r="N715" s="303"/>
      <c r="O715" s="305"/>
      <c r="P715" s="305"/>
      <c r="Q715" s="299"/>
      <c r="R715" s="299"/>
      <c r="S715" s="299"/>
    </row>
    <row r="716" spans="1:19" ht="13.5" customHeight="1" x14ac:dyDescent="0.2">
      <c r="A716" s="302" t="str">
        <f>IF(B716="","",ROW()-ROW($A$3)+'Diário 2º PA'!$P$1)</f>
        <v/>
      </c>
      <c r="B716" s="303"/>
      <c r="C716" s="304"/>
      <c r="D716" s="305"/>
      <c r="E716" s="306"/>
      <c r="F716" s="307"/>
      <c r="G716" s="305"/>
      <c r="H716" s="305"/>
      <c r="I716" s="306"/>
      <c r="J716" s="308" t="str">
        <f t="shared" si="2"/>
        <v/>
      </c>
      <c r="K716" s="308"/>
      <c r="L716" s="309"/>
      <c r="M716" s="308"/>
      <c r="N716" s="303"/>
      <c r="O716" s="305"/>
      <c r="P716" s="305"/>
      <c r="Q716" s="299"/>
      <c r="R716" s="299"/>
      <c r="S716" s="299"/>
    </row>
    <row r="717" spans="1:19" ht="13.5" customHeight="1" x14ac:dyDescent="0.2">
      <c r="A717" s="302" t="str">
        <f>IF(B717="","",ROW()-ROW($A$3)+'Diário 2º PA'!$P$1)</f>
        <v/>
      </c>
      <c r="B717" s="303"/>
      <c r="C717" s="304"/>
      <c r="D717" s="305"/>
      <c r="E717" s="306"/>
      <c r="F717" s="307"/>
      <c r="G717" s="305"/>
      <c r="H717" s="305"/>
      <c r="I717" s="306"/>
      <c r="J717" s="308" t="str">
        <f t="shared" si="2"/>
        <v/>
      </c>
      <c r="K717" s="308"/>
      <c r="L717" s="309"/>
      <c r="M717" s="308"/>
      <c r="N717" s="303"/>
      <c r="O717" s="305"/>
      <c r="P717" s="305"/>
      <c r="Q717" s="299"/>
      <c r="R717" s="299"/>
      <c r="S717" s="299"/>
    </row>
    <row r="718" spans="1:19" ht="13.5" customHeight="1" x14ac:dyDescent="0.2">
      <c r="A718" s="302" t="str">
        <f>IF(B718="","",ROW()-ROW($A$3)+'Diário 2º PA'!$P$1)</f>
        <v/>
      </c>
      <c r="B718" s="303"/>
      <c r="C718" s="304"/>
      <c r="D718" s="305"/>
      <c r="E718" s="306"/>
      <c r="F718" s="307"/>
      <c r="G718" s="305"/>
      <c r="H718" s="305"/>
      <c r="I718" s="306"/>
      <c r="J718" s="308" t="str">
        <f t="shared" si="2"/>
        <v/>
      </c>
      <c r="K718" s="308"/>
      <c r="L718" s="309"/>
      <c r="M718" s="308"/>
      <c r="N718" s="303"/>
      <c r="O718" s="305"/>
      <c r="P718" s="305"/>
      <c r="Q718" s="299"/>
      <c r="R718" s="299"/>
      <c r="S718" s="299"/>
    </row>
    <row r="719" spans="1:19" ht="13.5" customHeight="1" x14ac:dyDescent="0.2">
      <c r="A719" s="302" t="str">
        <f>IF(B719="","",ROW()-ROW($A$3)+'Diário 2º PA'!$P$1)</f>
        <v/>
      </c>
      <c r="B719" s="303"/>
      <c r="C719" s="304"/>
      <c r="D719" s="305"/>
      <c r="E719" s="306"/>
      <c r="F719" s="307"/>
      <c r="G719" s="305"/>
      <c r="H719" s="305"/>
      <c r="I719" s="306"/>
      <c r="J719" s="308" t="str">
        <f t="shared" si="2"/>
        <v/>
      </c>
      <c r="K719" s="308"/>
      <c r="L719" s="309"/>
      <c r="M719" s="308"/>
      <c r="N719" s="303"/>
      <c r="O719" s="305"/>
      <c r="P719" s="305"/>
      <c r="Q719" s="299"/>
      <c r="R719" s="299"/>
      <c r="S719" s="299"/>
    </row>
    <row r="720" spans="1:19" ht="13.5" customHeight="1" x14ac:dyDescent="0.2">
      <c r="A720" s="302" t="str">
        <f>IF(B720="","",ROW()-ROW($A$3)+'Diário 2º PA'!$P$1)</f>
        <v/>
      </c>
      <c r="B720" s="303"/>
      <c r="C720" s="304"/>
      <c r="D720" s="305"/>
      <c r="E720" s="306"/>
      <c r="F720" s="307"/>
      <c r="G720" s="305"/>
      <c r="H720" s="305"/>
      <c r="I720" s="306"/>
      <c r="J720" s="308" t="str">
        <f t="shared" si="2"/>
        <v/>
      </c>
      <c r="K720" s="308"/>
      <c r="L720" s="309"/>
      <c r="M720" s="308"/>
      <c r="N720" s="303"/>
      <c r="O720" s="305"/>
      <c r="P720" s="305"/>
      <c r="Q720" s="299"/>
      <c r="R720" s="299"/>
      <c r="S720" s="299"/>
    </row>
    <row r="721" spans="1:19" ht="13.5" customHeight="1" x14ac:dyDescent="0.2">
      <c r="A721" s="302" t="str">
        <f>IF(B721="","",ROW()-ROW($A$3)+'Diário 2º PA'!$P$1)</f>
        <v/>
      </c>
      <c r="B721" s="303"/>
      <c r="C721" s="304"/>
      <c r="D721" s="305"/>
      <c r="E721" s="306"/>
      <c r="F721" s="307"/>
      <c r="G721" s="305"/>
      <c r="H721" s="305"/>
      <c r="I721" s="306"/>
      <c r="J721" s="308" t="str">
        <f t="shared" si="2"/>
        <v/>
      </c>
      <c r="K721" s="308"/>
      <c r="L721" s="309"/>
      <c r="M721" s="308"/>
      <c r="N721" s="303"/>
      <c r="O721" s="305"/>
      <c r="P721" s="305"/>
      <c r="Q721" s="299"/>
      <c r="R721" s="299"/>
      <c r="S721" s="299"/>
    </row>
    <row r="722" spans="1:19" ht="13.5" customHeight="1" x14ac:dyDescent="0.2">
      <c r="A722" s="302" t="str">
        <f>IF(B722="","",ROW()-ROW($A$3)+'Diário 2º PA'!$P$1)</f>
        <v/>
      </c>
      <c r="B722" s="303"/>
      <c r="C722" s="304"/>
      <c r="D722" s="305"/>
      <c r="E722" s="306"/>
      <c r="F722" s="307"/>
      <c r="G722" s="305"/>
      <c r="H722" s="305"/>
      <c r="I722" s="306"/>
      <c r="J722" s="308" t="str">
        <f t="shared" si="2"/>
        <v/>
      </c>
      <c r="K722" s="308"/>
      <c r="L722" s="309"/>
      <c r="M722" s="308"/>
      <c r="N722" s="303"/>
      <c r="O722" s="305"/>
      <c r="P722" s="305"/>
      <c r="Q722" s="299"/>
      <c r="R722" s="299"/>
      <c r="S722" s="299"/>
    </row>
    <row r="723" spans="1:19" ht="13.5" customHeight="1" x14ac:dyDescent="0.2">
      <c r="A723" s="302" t="str">
        <f>IF(B723="","",ROW()-ROW($A$3)+'Diário 2º PA'!$P$1)</f>
        <v/>
      </c>
      <c r="B723" s="303"/>
      <c r="C723" s="304"/>
      <c r="D723" s="305"/>
      <c r="E723" s="306"/>
      <c r="F723" s="307"/>
      <c r="G723" s="305"/>
      <c r="H723" s="305"/>
      <c r="I723" s="306"/>
      <c r="J723" s="308" t="str">
        <f t="shared" si="2"/>
        <v/>
      </c>
      <c r="K723" s="308"/>
      <c r="L723" s="309"/>
      <c r="M723" s="308"/>
      <c r="N723" s="303"/>
      <c r="O723" s="305"/>
      <c r="P723" s="305"/>
      <c r="Q723" s="299"/>
      <c r="R723" s="299"/>
      <c r="S723" s="299"/>
    </row>
    <row r="724" spans="1:19" ht="13.5" customHeight="1" x14ac:dyDescent="0.2">
      <c r="A724" s="302" t="str">
        <f>IF(B724="","",ROW()-ROW($A$3)+'Diário 2º PA'!$P$1)</f>
        <v/>
      </c>
      <c r="B724" s="303"/>
      <c r="C724" s="304"/>
      <c r="D724" s="305"/>
      <c r="E724" s="306"/>
      <c r="F724" s="307"/>
      <c r="G724" s="305"/>
      <c r="H724" s="305"/>
      <c r="I724" s="306"/>
      <c r="J724" s="308" t="str">
        <f t="shared" si="2"/>
        <v/>
      </c>
      <c r="K724" s="308"/>
      <c r="L724" s="309"/>
      <c r="M724" s="308"/>
      <c r="N724" s="303"/>
      <c r="O724" s="305"/>
      <c r="P724" s="305"/>
      <c r="Q724" s="299"/>
      <c r="R724" s="299"/>
      <c r="S724" s="299"/>
    </row>
    <row r="725" spans="1:19" ht="13.5" customHeight="1" x14ac:dyDescent="0.2">
      <c r="A725" s="302" t="str">
        <f>IF(B725="","",ROW()-ROW($A$3)+'Diário 2º PA'!$P$1)</f>
        <v/>
      </c>
      <c r="B725" s="303"/>
      <c r="C725" s="304"/>
      <c r="D725" s="305"/>
      <c r="E725" s="306"/>
      <c r="F725" s="307"/>
      <c r="G725" s="305"/>
      <c r="H725" s="305"/>
      <c r="I725" s="306"/>
      <c r="J725" s="308" t="str">
        <f t="shared" si="2"/>
        <v/>
      </c>
      <c r="K725" s="308"/>
      <c r="L725" s="309"/>
      <c r="M725" s="308"/>
      <c r="N725" s="303"/>
      <c r="O725" s="305"/>
      <c r="P725" s="305"/>
      <c r="Q725" s="299"/>
      <c r="R725" s="299"/>
      <c r="S725" s="299"/>
    </row>
    <row r="726" spans="1:19" ht="13.5" customHeight="1" x14ac:dyDescent="0.2">
      <c r="A726" s="302" t="str">
        <f>IF(B726="","",ROW()-ROW($A$3)+'Diário 2º PA'!$P$1)</f>
        <v/>
      </c>
      <c r="B726" s="303"/>
      <c r="C726" s="304"/>
      <c r="D726" s="305"/>
      <c r="E726" s="306"/>
      <c r="F726" s="307"/>
      <c r="G726" s="305"/>
      <c r="H726" s="305"/>
      <c r="I726" s="306"/>
      <c r="J726" s="308" t="str">
        <f t="shared" si="2"/>
        <v/>
      </c>
      <c r="K726" s="308"/>
      <c r="L726" s="309"/>
      <c r="M726" s="308"/>
      <c r="N726" s="303"/>
      <c r="O726" s="305"/>
      <c r="P726" s="305"/>
      <c r="Q726" s="299"/>
      <c r="R726" s="299"/>
      <c r="S726" s="299"/>
    </row>
    <row r="727" spans="1:19" ht="13.5" customHeight="1" x14ac:dyDescent="0.2">
      <c r="A727" s="302" t="str">
        <f>IF(B727="","",ROW()-ROW($A$3)+'Diário 2º PA'!$P$1)</f>
        <v/>
      </c>
      <c r="B727" s="303"/>
      <c r="C727" s="304"/>
      <c r="D727" s="305"/>
      <c r="E727" s="306"/>
      <c r="F727" s="307"/>
      <c r="G727" s="305"/>
      <c r="H727" s="305"/>
      <c r="I727" s="306"/>
      <c r="J727" s="308" t="str">
        <f t="shared" si="2"/>
        <v/>
      </c>
      <c r="K727" s="308"/>
      <c r="L727" s="309"/>
      <c r="M727" s="308"/>
      <c r="N727" s="303"/>
      <c r="O727" s="305"/>
      <c r="P727" s="305"/>
      <c r="Q727" s="299"/>
      <c r="R727" s="299"/>
      <c r="S727" s="299"/>
    </row>
    <row r="728" spans="1:19" ht="13.5" customHeight="1" x14ac:dyDescent="0.2">
      <c r="A728" s="302" t="str">
        <f>IF(B728="","",ROW()-ROW($A$3)+'Diário 2º PA'!$P$1)</f>
        <v/>
      </c>
      <c r="B728" s="303"/>
      <c r="C728" s="304"/>
      <c r="D728" s="305"/>
      <c r="E728" s="306"/>
      <c r="F728" s="307"/>
      <c r="G728" s="305"/>
      <c r="H728" s="305"/>
      <c r="I728" s="306"/>
      <c r="J728" s="308" t="str">
        <f t="shared" si="2"/>
        <v/>
      </c>
      <c r="K728" s="308"/>
      <c r="L728" s="309"/>
      <c r="M728" s="308"/>
      <c r="N728" s="303"/>
      <c r="O728" s="305"/>
      <c r="P728" s="305"/>
      <c r="Q728" s="299"/>
      <c r="R728" s="299"/>
      <c r="S728" s="299"/>
    </row>
    <row r="729" spans="1:19" ht="13.5" customHeight="1" x14ac:dyDescent="0.2">
      <c r="A729" s="302" t="str">
        <f>IF(B729="","",ROW()-ROW($A$3)+'Diário 2º PA'!$P$1)</f>
        <v/>
      </c>
      <c r="B729" s="303"/>
      <c r="C729" s="304"/>
      <c r="D729" s="305"/>
      <c r="E729" s="306"/>
      <c r="F729" s="307"/>
      <c r="G729" s="305"/>
      <c r="H729" s="305"/>
      <c r="I729" s="306"/>
      <c r="J729" s="308" t="str">
        <f t="shared" si="2"/>
        <v/>
      </c>
      <c r="K729" s="308"/>
      <c r="L729" s="309"/>
      <c r="M729" s="308"/>
      <c r="N729" s="303"/>
      <c r="O729" s="305"/>
      <c r="P729" s="305"/>
      <c r="Q729" s="299"/>
      <c r="R729" s="299"/>
      <c r="S729" s="299"/>
    </row>
    <row r="730" spans="1:19" ht="13.5" customHeight="1" x14ac:dyDescent="0.2">
      <c r="A730" s="302" t="str">
        <f>IF(B730="","",ROW()-ROW($A$3)+'Diário 2º PA'!$P$1)</f>
        <v/>
      </c>
      <c r="B730" s="303"/>
      <c r="C730" s="304"/>
      <c r="D730" s="305"/>
      <c r="E730" s="306"/>
      <c r="F730" s="307"/>
      <c r="G730" s="305"/>
      <c r="H730" s="305"/>
      <c r="I730" s="306"/>
      <c r="J730" s="308" t="str">
        <f t="shared" si="2"/>
        <v/>
      </c>
      <c r="K730" s="308"/>
      <c r="L730" s="309"/>
      <c r="M730" s="308"/>
      <c r="N730" s="303"/>
      <c r="O730" s="305"/>
      <c r="P730" s="305"/>
      <c r="Q730" s="299"/>
      <c r="R730" s="299"/>
      <c r="S730" s="299"/>
    </row>
    <row r="731" spans="1:19" ht="13.5" customHeight="1" x14ac:dyDescent="0.2">
      <c r="A731" s="302" t="str">
        <f>IF(B731="","",ROW()-ROW($A$3)+'Diário 2º PA'!$P$1)</f>
        <v/>
      </c>
      <c r="B731" s="303"/>
      <c r="C731" s="304"/>
      <c r="D731" s="305"/>
      <c r="E731" s="306"/>
      <c r="F731" s="307"/>
      <c r="G731" s="305"/>
      <c r="H731" s="305"/>
      <c r="I731" s="306"/>
      <c r="J731" s="308" t="str">
        <f t="shared" si="2"/>
        <v/>
      </c>
      <c r="K731" s="308"/>
      <c r="L731" s="309"/>
      <c r="M731" s="308"/>
      <c r="N731" s="303"/>
      <c r="O731" s="305"/>
      <c r="P731" s="305"/>
      <c r="Q731" s="299"/>
      <c r="R731" s="299"/>
      <c r="S731" s="299"/>
    </row>
    <row r="732" spans="1:19" ht="13.5" customHeight="1" x14ac:dyDescent="0.2">
      <c r="A732" s="302" t="str">
        <f>IF(B732="","",ROW()-ROW($A$3)+'Diário 2º PA'!$P$1)</f>
        <v/>
      </c>
      <c r="B732" s="303"/>
      <c r="C732" s="304"/>
      <c r="D732" s="305"/>
      <c r="E732" s="306"/>
      <c r="F732" s="307"/>
      <c r="G732" s="305"/>
      <c r="H732" s="305"/>
      <c r="I732" s="306"/>
      <c r="J732" s="308" t="str">
        <f t="shared" si="2"/>
        <v/>
      </c>
      <c r="K732" s="308"/>
      <c r="L732" s="309"/>
      <c r="M732" s="308"/>
      <c r="N732" s="303"/>
      <c r="O732" s="305"/>
      <c r="P732" s="305"/>
      <c r="Q732" s="299"/>
      <c r="R732" s="299"/>
      <c r="S732" s="299"/>
    </row>
    <row r="733" spans="1:19" ht="13.5" customHeight="1" x14ac:dyDescent="0.2">
      <c r="A733" s="302" t="str">
        <f>IF(B733="","",ROW()-ROW($A$3)+'Diário 2º PA'!$P$1)</f>
        <v/>
      </c>
      <c r="B733" s="303"/>
      <c r="C733" s="304"/>
      <c r="D733" s="305"/>
      <c r="E733" s="306"/>
      <c r="F733" s="307"/>
      <c r="G733" s="305"/>
      <c r="H733" s="305"/>
      <c r="I733" s="306"/>
      <c r="J733" s="308" t="str">
        <f t="shared" si="2"/>
        <v/>
      </c>
      <c r="K733" s="308"/>
      <c r="L733" s="309"/>
      <c r="M733" s="308"/>
      <c r="N733" s="303"/>
      <c r="O733" s="305"/>
      <c r="P733" s="305"/>
      <c r="Q733" s="299"/>
      <c r="R733" s="299"/>
      <c r="S733" s="299"/>
    </row>
    <row r="734" spans="1:19" ht="13.5" customHeight="1" x14ac:dyDescent="0.2">
      <c r="A734" s="302" t="str">
        <f>IF(B734="","",ROW()-ROW($A$3)+'Diário 2º PA'!$P$1)</f>
        <v/>
      </c>
      <c r="B734" s="303"/>
      <c r="C734" s="304"/>
      <c r="D734" s="305"/>
      <c r="E734" s="306"/>
      <c r="F734" s="307"/>
      <c r="G734" s="305"/>
      <c r="H734" s="305"/>
      <c r="I734" s="306"/>
      <c r="J734" s="308" t="str">
        <f t="shared" si="2"/>
        <v/>
      </c>
      <c r="K734" s="308"/>
      <c r="L734" s="309"/>
      <c r="M734" s="308"/>
      <c r="N734" s="303"/>
      <c r="O734" s="305"/>
      <c r="P734" s="305"/>
      <c r="Q734" s="299"/>
      <c r="R734" s="299"/>
      <c r="S734" s="299"/>
    </row>
    <row r="735" spans="1:19" ht="13.5" customHeight="1" x14ac:dyDescent="0.2">
      <c r="A735" s="302" t="str">
        <f>IF(B735="","",ROW()-ROW($A$3)+'Diário 2º PA'!$P$1)</f>
        <v/>
      </c>
      <c r="B735" s="303"/>
      <c r="C735" s="304"/>
      <c r="D735" s="305"/>
      <c r="E735" s="306"/>
      <c r="F735" s="307"/>
      <c r="G735" s="305"/>
      <c r="H735" s="305"/>
      <c r="I735" s="306"/>
      <c r="J735" s="308" t="str">
        <f t="shared" si="2"/>
        <v/>
      </c>
      <c r="K735" s="308"/>
      <c r="L735" s="309"/>
      <c r="M735" s="308"/>
      <c r="N735" s="303"/>
      <c r="O735" s="305"/>
      <c r="P735" s="305"/>
      <c r="Q735" s="299"/>
      <c r="R735" s="299"/>
      <c r="S735" s="299"/>
    </row>
    <row r="736" spans="1:19" ht="13.5" customHeight="1" x14ac:dyDescent="0.2">
      <c r="A736" s="302" t="str">
        <f>IF(B736="","",ROW()-ROW($A$3)+'Diário 2º PA'!$P$1)</f>
        <v/>
      </c>
      <c r="B736" s="303"/>
      <c r="C736" s="304"/>
      <c r="D736" s="305"/>
      <c r="E736" s="306"/>
      <c r="F736" s="307"/>
      <c r="G736" s="305"/>
      <c r="H736" s="305"/>
      <c r="I736" s="306"/>
      <c r="J736" s="308" t="str">
        <f t="shared" si="2"/>
        <v/>
      </c>
      <c r="K736" s="308"/>
      <c r="L736" s="309"/>
      <c r="M736" s="308"/>
      <c r="N736" s="303"/>
      <c r="O736" s="305"/>
      <c r="P736" s="305"/>
      <c r="Q736" s="299"/>
      <c r="R736" s="299"/>
      <c r="S736" s="299"/>
    </row>
    <row r="737" spans="1:19" ht="13.5" customHeight="1" x14ac:dyDescent="0.2">
      <c r="A737" s="302" t="str">
        <f>IF(B737="","",ROW()-ROW($A$3)+'Diário 2º PA'!$P$1)</f>
        <v/>
      </c>
      <c r="B737" s="303"/>
      <c r="C737" s="304"/>
      <c r="D737" s="305"/>
      <c r="E737" s="306"/>
      <c r="F737" s="307"/>
      <c r="G737" s="305"/>
      <c r="H737" s="305"/>
      <c r="I737" s="306"/>
      <c r="J737" s="308" t="str">
        <f t="shared" si="2"/>
        <v/>
      </c>
      <c r="K737" s="308"/>
      <c r="L737" s="309"/>
      <c r="M737" s="308"/>
      <c r="N737" s="303"/>
      <c r="O737" s="305"/>
      <c r="P737" s="305"/>
      <c r="Q737" s="299"/>
      <c r="R737" s="299"/>
      <c r="S737" s="299"/>
    </row>
    <row r="738" spans="1:19" ht="13.5" customHeight="1" x14ac:dyDescent="0.2">
      <c r="A738" s="302" t="str">
        <f>IF(B738="","",ROW()-ROW($A$3)+'Diário 2º PA'!$P$1)</f>
        <v/>
      </c>
      <c r="B738" s="303"/>
      <c r="C738" s="304"/>
      <c r="D738" s="305"/>
      <c r="E738" s="306"/>
      <c r="F738" s="307"/>
      <c r="G738" s="305"/>
      <c r="H738" s="305"/>
      <c r="I738" s="306"/>
      <c r="J738" s="308" t="str">
        <f t="shared" si="2"/>
        <v/>
      </c>
      <c r="K738" s="308"/>
      <c r="L738" s="309"/>
      <c r="M738" s="308"/>
      <c r="N738" s="303"/>
      <c r="O738" s="305"/>
      <c r="P738" s="305"/>
      <c r="Q738" s="299"/>
      <c r="R738" s="299"/>
      <c r="S738" s="299"/>
    </row>
    <row r="739" spans="1:19" ht="13.5" customHeight="1" x14ac:dyDescent="0.2">
      <c r="A739" s="302" t="str">
        <f>IF(B739="","",ROW()-ROW($A$3)+'Diário 2º PA'!$P$1)</f>
        <v/>
      </c>
      <c r="B739" s="303"/>
      <c r="C739" s="304"/>
      <c r="D739" s="305"/>
      <c r="E739" s="306"/>
      <c r="F739" s="307"/>
      <c r="G739" s="305"/>
      <c r="H739" s="305"/>
      <c r="I739" s="306"/>
      <c r="J739" s="308" t="str">
        <f t="shared" si="2"/>
        <v/>
      </c>
      <c r="K739" s="308"/>
      <c r="L739" s="309"/>
      <c r="M739" s="308"/>
      <c r="N739" s="303"/>
      <c r="O739" s="305"/>
      <c r="P739" s="305"/>
      <c r="Q739" s="299"/>
      <c r="R739" s="299"/>
      <c r="S739" s="299"/>
    </row>
    <row r="740" spans="1:19" ht="13.5" customHeight="1" x14ac:dyDescent="0.2">
      <c r="A740" s="302" t="str">
        <f>IF(B740="","",ROW()-ROW($A$3)+'Diário 2º PA'!$P$1)</f>
        <v/>
      </c>
      <c r="B740" s="303"/>
      <c r="C740" s="304"/>
      <c r="D740" s="305"/>
      <c r="E740" s="306"/>
      <c r="F740" s="307"/>
      <c r="G740" s="305"/>
      <c r="H740" s="305"/>
      <c r="I740" s="306"/>
      <c r="J740" s="308" t="str">
        <f t="shared" si="2"/>
        <v/>
      </c>
      <c r="K740" s="308"/>
      <c r="L740" s="309"/>
      <c r="M740" s="308"/>
      <c r="N740" s="303"/>
      <c r="O740" s="305"/>
      <c r="P740" s="305"/>
      <c r="Q740" s="299"/>
      <c r="R740" s="299"/>
      <c r="S740" s="299"/>
    </row>
    <row r="741" spans="1:19" ht="13.5" customHeight="1" x14ac:dyDescent="0.2">
      <c r="A741" s="302" t="str">
        <f>IF(B741="","",ROW()-ROW($A$3)+'Diário 2º PA'!$P$1)</f>
        <v/>
      </c>
      <c r="B741" s="303"/>
      <c r="C741" s="304"/>
      <c r="D741" s="305"/>
      <c r="E741" s="306"/>
      <c r="F741" s="307"/>
      <c r="G741" s="305"/>
      <c r="H741" s="305"/>
      <c r="I741" s="306"/>
      <c r="J741" s="308" t="str">
        <f t="shared" si="2"/>
        <v/>
      </c>
      <c r="K741" s="308"/>
      <c r="L741" s="309"/>
      <c r="M741" s="308"/>
      <c r="N741" s="303"/>
      <c r="O741" s="305"/>
      <c r="P741" s="305"/>
      <c r="Q741" s="299"/>
      <c r="R741" s="299"/>
      <c r="S741" s="299"/>
    </row>
    <row r="742" spans="1:19" ht="13.5" customHeight="1" x14ac:dyDescent="0.2">
      <c r="A742" s="302" t="str">
        <f>IF(B742="","",ROW()-ROW($A$3)+'Diário 2º PA'!$P$1)</f>
        <v/>
      </c>
      <c r="B742" s="303"/>
      <c r="C742" s="304"/>
      <c r="D742" s="305"/>
      <c r="E742" s="306"/>
      <c r="F742" s="307"/>
      <c r="G742" s="305"/>
      <c r="H742" s="305"/>
      <c r="I742" s="306"/>
      <c r="J742" s="308" t="str">
        <f t="shared" si="2"/>
        <v/>
      </c>
      <c r="K742" s="308"/>
      <c r="L742" s="309"/>
      <c r="M742" s="308"/>
      <c r="N742" s="303"/>
      <c r="O742" s="305"/>
      <c r="P742" s="305"/>
      <c r="Q742" s="299"/>
      <c r="R742" s="299"/>
      <c r="S742" s="299"/>
    </row>
    <row r="743" spans="1:19" ht="13.5" customHeight="1" x14ac:dyDescent="0.2">
      <c r="A743" s="302" t="str">
        <f>IF(B743="","",ROW()-ROW($A$3)+'Diário 2º PA'!$P$1)</f>
        <v/>
      </c>
      <c r="B743" s="303"/>
      <c r="C743" s="304"/>
      <c r="D743" s="305"/>
      <c r="E743" s="306"/>
      <c r="F743" s="307"/>
      <c r="G743" s="305"/>
      <c r="H743" s="305"/>
      <c r="I743" s="306"/>
      <c r="J743" s="308" t="str">
        <f t="shared" si="2"/>
        <v/>
      </c>
      <c r="K743" s="308"/>
      <c r="L743" s="309"/>
      <c r="M743" s="308"/>
      <c r="N743" s="303"/>
      <c r="O743" s="305"/>
      <c r="P743" s="305"/>
      <c r="Q743" s="299"/>
      <c r="R743" s="299"/>
      <c r="S743" s="299"/>
    </row>
    <row r="744" spans="1:19" ht="13.5" customHeight="1" x14ac:dyDescent="0.2">
      <c r="A744" s="302" t="str">
        <f>IF(B744="","",ROW()-ROW($A$3)+'Diário 2º PA'!$P$1)</f>
        <v/>
      </c>
      <c r="B744" s="303"/>
      <c r="C744" s="304"/>
      <c r="D744" s="305"/>
      <c r="E744" s="306"/>
      <c r="F744" s="307"/>
      <c r="G744" s="305"/>
      <c r="H744" s="305"/>
      <c r="I744" s="306"/>
      <c r="J744" s="308" t="str">
        <f t="shared" si="2"/>
        <v/>
      </c>
      <c r="K744" s="308"/>
      <c r="L744" s="309"/>
      <c r="M744" s="308"/>
      <c r="N744" s="303"/>
      <c r="O744" s="305"/>
      <c r="P744" s="305"/>
      <c r="Q744" s="299"/>
      <c r="R744" s="299"/>
      <c r="S744" s="299"/>
    </row>
    <row r="745" spans="1:19" ht="13.5" customHeight="1" x14ac:dyDescent="0.2">
      <c r="A745" s="302" t="str">
        <f>IF(B745="","",ROW()-ROW($A$3)+'Diário 2º PA'!$P$1)</f>
        <v/>
      </c>
      <c r="B745" s="303"/>
      <c r="C745" s="304"/>
      <c r="D745" s="305"/>
      <c r="E745" s="306"/>
      <c r="F745" s="307"/>
      <c r="G745" s="305"/>
      <c r="H745" s="305"/>
      <c r="I745" s="306"/>
      <c r="J745" s="308" t="str">
        <f t="shared" si="2"/>
        <v/>
      </c>
      <c r="K745" s="308"/>
      <c r="L745" s="309"/>
      <c r="M745" s="308"/>
      <c r="N745" s="303"/>
      <c r="O745" s="305"/>
      <c r="P745" s="305"/>
      <c r="Q745" s="299"/>
      <c r="R745" s="299"/>
      <c r="S745" s="299"/>
    </row>
    <row r="746" spans="1:19" ht="13.5" customHeight="1" x14ac:dyDescent="0.2">
      <c r="A746" s="302" t="str">
        <f>IF(B746="","",ROW()-ROW($A$3)+'Diário 2º PA'!$P$1)</f>
        <v/>
      </c>
      <c r="B746" s="303"/>
      <c r="C746" s="304"/>
      <c r="D746" s="305"/>
      <c r="E746" s="306"/>
      <c r="F746" s="307"/>
      <c r="G746" s="305"/>
      <c r="H746" s="305"/>
      <c r="I746" s="306"/>
      <c r="J746" s="308" t="str">
        <f t="shared" si="2"/>
        <v/>
      </c>
      <c r="K746" s="308"/>
      <c r="L746" s="309"/>
      <c r="M746" s="308"/>
      <c r="N746" s="303"/>
      <c r="O746" s="305"/>
      <c r="P746" s="305"/>
      <c r="Q746" s="299"/>
      <c r="R746" s="299"/>
      <c r="S746" s="299"/>
    </row>
    <row r="747" spans="1:19" ht="13.5" customHeight="1" x14ac:dyDescent="0.2">
      <c r="A747" s="302" t="str">
        <f>IF(B747="","",ROW()-ROW($A$3)+'Diário 2º PA'!$P$1)</f>
        <v/>
      </c>
      <c r="B747" s="303"/>
      <c r="C747" s="304"/>
      <c r="D747" s="305"/>
      <c r="E747" s="306"/>
      <c r="F747" s="307"/>
      <c r="G747" s="305"/>
      <c r="H747" s="305"/>
      <c r="I747" s="306"/>
      <c r="J747" s="308" t="str">
        <f t="shared" si="2"/>
        <v/>
      </c>
      <c r="K747" s="308"/>
      <c r="L747" s="309"/>
      <c r="M747" s="308"/>
      <c r="N747" s="303"/>
      <c r="O747" s="305"/>
      <c r="P747" s="305"/>
      <c r="Q747" s="299"/>
      <c r="R747" s="299"/>
      <c r="S747" s="299"/>
    </row>
    <row r="748" spans="1:19" ht="13.5" customHeight="1" x14ac:dyDescent="0.2">
      <c r="A748" s="302" t="str">
        <f>IF(B748="","",ROW()-ROW($A$3)+'Diário 2º PA'!$P$1)</f>
        <v/>
      </c>
      <c r="B748" s="303"/>
      <c r="C748" s="304"/>
      <c r="D748" s="305"/>
      <c r="E748" s="306"/>
      <c r="F748" s="307"/>
      <c r="G748" s="305"/>
      <c r="H748" s="305"/>
      <c r="I748" s="306"/>
      <c r="J748" s="308" t="str">
        <f t="shared" si="2"/>
        <v/>
      </c>
      <c r="K748" s="308"/>
      <c r="L748" s="309"/>
      <c r="M748" s="308"/>
      <c r="N748" s="303"/>
      <c r="O748" s="305"/>
      <c r="P748" s="305"/>
      <c r="Q748" s="299"/>
      <c r="R748" s="299"/>
      <c r="S748" s="299"/>
    </row>
    <row r="749" spans="1:19" ht="13.5" customHeight="1" x14ac:dyDescent="0.2">
      <c r="A749" s="302" t="str">
        <f>IF(B749="","",ROW()-ROW($A$3)+'Diário 2º PA'!$P$1)</f>
        <v/>
      </c>
      <c r="B749" s="303"/>
      <c r="C749" s="304"/>
      <c r="D749" s="305"/>
      <c r="E749" s="306"/>
      <c r="F749" s="307"/>
      <c r="G749" s="305"/>
      <c r="H749" s="305"/>
      <c r="I749" s="306"/>
      <c r="J749" s="308" t="str">
        <f t="shared" si="2"/>
        <v/>
      </c>
      <c r="K749" s="308"/>
      <c r="L749" s="309"/>
      <c r="M749" s="308"/>
      <c r="N749" s="303"/>
      <c r="O749" s="305"/>
      <c r="P749" s="305"/>
      <c r="Q749" s="299"/>
      <c r="R749" s="299"/>
      <c r="S749" s="299"/>
    </row>
    <row r="750" spans="1:19" ht="13.5" customHeight="1" x14ac:dyDescent="0.2">
      <c r="A750" s="302" t="str">
        <f>IF(B750="","",ROW()-ROW($A$3)+'Diário 2º PA'!$P$1)</f>
        <v/>
      </c>
      <c r="B750" s="303"/>
      <c r="C750" s="304"/>
      <c r="D750" s="305"/>
      <c r="E750" s="306"/>
      <c r="F750" s="307"/>
      <c r="G750" s="305"/>
      <c r="H750" s="305"/>
      <c r="I750" s="306"/>
      <c r="J750" s="308" t="str">
        <f t="shared" si="2"/>
        <v/>
      </c>
      <c r="K750" s="308"/>
      <c r="L750" s="309"/>
      <c r="M750" s="308"/>
      <c r="N750" s="303"/>
      <c r="O750" s="305"/>
      <c r="P750" s="305"/>
      <c r="Q750" s="299"/>
      <c r="R750" s="299"/>
      <c r="S750" s="299"/>
    </row>
    <row r="751" spans="1:19" ht="13.5" customHeight="1" x14ac:dyDescent="0.2">
      <c r="A751" s="302" t="str">
        <f>IF(B751="","",ROW()-ROW($A$3)+'Diário 2º PA'!$P$1)</f>
        <v/>
      </c>
      <c r="B751" s="303"/>
      <c r="C751" s="304"/>
      <c r="D751" s="305"/>
      <c r="E751" s="306"/>
      <c r="F751" s="307"/>
      <c r="G751" s="305"/>
      <c r="H751" s="305"/>
      <c r="I751" s="306"/>
      <c r="J751" s="308" t="str">
        <f t="shared" si="2"/>
        <v/>
      </c>
      <c r="K751" s="308"/>
      <c r="L751" s="309"/>
      <c r="M751" s="308"/>
      <c r="N751" s="303"/>
      <c r="O751" s="305"/>
      <c r="P751" s="305"/>
      <c r="Q751" s="299"/>
      <c r="R751" s="299"/>
      <c r="S751" s="299"/>
    </row>
    <row r="752" spans="1:19" ht="13.5" customHeight="1" x14ac:dyDescent="0.2">
      <c r="A752" s="302" t="str">
        <f>IF(B752="","",ROW()-ROW($A$3)+'Diário 2º PA'!$P$1)</f>
        <v/>
      </c>
      <c r="B752" s="303"/>
      <c r="C752" s="304"/>
      <c r="D752" s="305"/>
      <c r="E752" s="306"/>
      <c r="F752" s="307"/>
      <c r="G752" s="305"/>
      <c r="H752" s="305"/>
      <c r="I752" s="306"/>
      <c r="J752" s="308" t="str">
        <f t="shared" si="2"/>
        <v/>
      </c>
      <c r="K752" s="308"/>
      <c r="L752" s="309"/>
      <c r="M752" s="308"/>
      <c r="N752" s="303"/>
      <c r="O752" s="305"/>
      <c r="P752" s="305"/>
      <c r="Q752" s="299"/>
      <c r="R752" s="299"/>
      <c r="S752" s="299"/>
    </row>
    <row r="753" spans="1:19" ht="13.5" customHeight="1" x14ac:dyDescent="0.2">
      <c r="A753" s="302" t="str">
        <f>IF(B753="","",ROW()-ROW($A$3)+'Diário 2º PA'!$P$1)</f>
        <v/>
      </c>
      <c r="B753" s="303"/>
      <c r="C753" s="304"/>
      <c r="D753" s="305"/>
      <c r="E753" s="306"/>
      <c r="F753" s="307"/>
      <c r="G753" s="305"/>
      <c r="H753" s="305"/>
      <c r="I753" s="306"/>
      <c r="J753" s="308" t="str">
        <f t="shared" si="2"/>
        <v/>
      </c>
      <c r="K753" s="308"/>
      <c r="L753" s="309"/>
      <c r="M753" s="308"/>
      <c r="N753" s="303"/>
      <c r="O753" s="305"/>
      <c r="P753" s="305"/>
      <c r="Q753" s="299"/>
      <c r="R753" s="299"/>
      <c r="S753" s="299"/>
    </row>
    <row r="754" spans="1:19" ht="13.5" customHeight="1" x14ac:dyDescent="0.2">
      <c r="A754" s="302" t="str">
        <f>IF(B754="","",ROW()-ROW($A$3)+'Diário 2º PA'!$P$1)</f>
        <v/>
      </c>
      <c r="B754" s="303"/>
      <c r="C754" s="304"/>
      <c r="D754" s="305"/>
      <c r="E754" s="306"/>
      <c r="F754" s="307"/>
      <c r="G754" s="305"/>
      <c r="H754" s="305"/>
      <c r="I754" s="306"/>
      <c r="J754" s="308" t="str">
        <f t="shared" si="2"/>
        <v/>
      </c>
      <c r="K754" s="308"/>
      <c r="L754" s="309"/>
      <c r="M754" s="308"/>
      <c r="N754" s="303"/>
      <c r="O754" s="305"/>
      <c r="P754" s="305"/>
      <c r="Q754" s="299"/>
      <c r="R754" s="299"/>
      <c r="S754" s="299"/>
    </row>
    <row r="755" spans="1:19" ht="13.5" customHeight="1" x14ac:dyDescent="0.2">
      <c r="A755" s="302" t="str">
        <f>IF(B755="","",ROW()-ROW($A$3)+'Diário 2º PA'!$P$1)</f>
        <v/>
      </c>
      <c r="B755" s="303"/>
      <c r="C755" s="304"/>
      <c r="D755" s="305"/>
      <c r="E755" s="306"/>
      <c r="F755" s="307"/>
      <c r="G755" s="305"/>
      <c r="H755" s="305"/>
      <c r="I755" s="306"/>
      <c r="J755" s="308" t="str">
        <f t="shared" si="2"/>
        <v/>
      </c>
      <c r="K755" s="308"/>
      <c r="L755" s="309"/>
      <c r="M755" s="308"/>
      <c r="N755" s="303"/>
      <c r="O755" s="305"/>
      <c r="P755" s="305"/>
      <c r="Q755" s="299"/>
      <c r="R755" s="299"/>
      <c r="S755" s="299"/>
    </row>
    <row r="756" spans="1:19" ht="13.5" customHeight="1" x14ac:dyDescent="0.2">
      <c r="A756" s="302" t="str">
        <f>IF(B756="","",ROW()-ROW($A$3)+'Diário 2º PA'!$P$1)</f>
        <v/>
      </c>
      <c r="B756" s="303"/>
      <c r="C756" s="304"/>
      <c r="D756" s="305"/>
      <c r="E756" s="306"/>
      <c r="F756" s="307"/>
      <c r="G756" s="305"/>
      <c r="H756" s="305"/>
      <c r="I756" s="306"/>
      <c r="J756" s="308" t="str">
        <f t="shared" si="2"/>
        <v/>
      </c>
      <c r="K756" s="308"/>
      <c r="L756" s="309"/>
      <c r="M756" s="308"/>
      <c r="N756" s="303"/>
      <c r="O756" s="305"/>
      <c r="P756" s="305"/>
      <c r="Q756" s="299"/>
      <c r="R756" s="299"/>
      <c r="S756" s="299"/>
    </row>
    <row r="757" spans="1:19" ht="13.5" customHeight="1" x14ac:dyDescent="0.2">
      <c r="A757" s="302" t="str">
        <f>IF(B757="","",ROW()-ROW($A$3)+'Diário 2º PA'!$P$1)</f>
        <v/>
      </c>
      <c r="B757" s="303"/>
      <c r="C757" s="304"/>
      <c r="D757" s="305"/>
      <c r="E757" s="306"/>
      <c r="F757" s="307"/>
      <c r="G757" s="305"/>
      <c r="H757" s="305"/>
      <c r="I757" s="306"/>
      <c r="J757" s="308" t="str">
        <f t="shared" si="2"/>
        <v/>
      </c>
      <c r="K757" s="308"/>
      <c r="L757" s="309"/>
      <c r="M757" s="308"/>
      <c r="N757" s="303"/>
      <c r="O757" s="305"/>
      <c r="P757" s="305"/>
      <c r="Q757" s="299"/>
      <c r="R757" s="299"/>
      <c r="S757" s="299"/>
    </row>
    <row r="758" spans="1:19" ht="13.5" customHeight="1" x14ac:dyDescent="0.2">
      <c r="A758" s="302" t="str">
        <f>IF(B758="","",ROW()-ROW($A$3)+'Diário 2º PA'!$P$1)</f>
        <v/>
      </c>
      <c r="B758" s="303"/>
      <c r="C758" s="304"/>
      <c r="D758" s="305"/>
      <c r="E758" s="306"/>
      <c r="F758" s="307"/>
      <c r="G758" s="305"/>
      <c r="H758" s="305"/>
      <c r="I758" s="306"/>
      <c r="J758" s="308" t="str">
        <f t="shared" si="2"/>
        <v/>
      </c>
      <c r="K758" s="308"/>
      <c r="L758" s="309"/>
      <c r="M758" s="308"/>
      <c r="N758" s="303"/>
      <c r="O758" s="305"/>
      <c r="P758" s="305"/>
      <c r="Q758" s="299"/>
      <c r="R758" s="299"/>
      <c r="S758" s="299"/>
    </row>
    <row r="759" spans="1:19" ht="13.5" customHeight="1" x14ac:dyDescent="0.2">
      <c r="A759" s="302" t="str">
        <f>IF(B759="","",ROW()-ROW($A$3)+'Diário 2º PA'!$P$1)</f>
        <v/>
      </c>
      <c r="B759" s="303"/>
      <c r="C759" s="304"/>
      <c r="D759" s="305"/>
      <c r="E759" s="306"/>
      <c r="F759" s="307"/>
      <c r="G759" s="305"/>
      <c r="H759" s="305"/>
      <c r="I759" s="306"/>
      <c r="J759" s="308" t="str">
        <f t="shared" si="2"/>
        <v/>
      </c>
      <c r="K759" s="308"/>
      <c r="L759" s="309"/>
      <c r="M759" s="308"/>
      <c r="N759" s="303"/>
      <c r="O759" s="305"/>
      <c r="P759" s="305"/>
      <c r="Q759" s="299"/>
      <c r="R759" s="299"/>
      <c r="S759" s="299"/>
    </row>
    <row r="760" spans="1:19" ht="13.5" customHeight="1" x14ac:dyDescent="0.2">
      <c r="A760" s="302" t="str">
        <f>IF(B760="","",ROW()-ROW($A$3)+'Diário 2º PA'!$P$1)</f>
        <v/>
      </c>
      <c r="B760" s="303"/>
      <c r="C760" s="304"/>
      <c r="D760" s="305"/>
      <c r="E760" s="306"/>
      <c r="F760" s="307"/>
      <c r="G760" s="305"/>
      <c r="H760" s="305"/>
      <c r="I760" s="306"/>
      <c r="J760" s="308" t="str">
        <f t="shared" si="2"/>
        <v/>
      </c>
      <c r="K760" s="308"/>
      <c r="L760" s="309"/>
      <c r="M760" s="308"/>
      <c r="N760" s="303"/>
      <c r="O760" s="305"/>
      <c r="P760" s="305"/>
      <c r="Q760" s="299"/>
      <c r="R760" s="299"/>
      <c r="S760" s="299"/>
    </row>
    <row r="761" spans="1:19" ht="13.5" customHeight="1" x14ac:dyDescent="0.2">
      <c r="A761" s="302" t="str">
        <f>IF(B761="","",ROW()-ROW($A$3)+'Diário 2º PA'!$P$1)</f>
        <v/>
      </c>
      <c r="B761" s="303"/>
      <c r="C761" s="304"/>
      <c r="D761" s="305"/>
      <c r="E761" s="306"/>
      <c r="F761" s="307"/>
      <c r="G761" s="305"/>
      <c r="H761" s="305"/>
      <c r="I761" s="306"/>
      <c r="J761" s="308" t="str">
        <f t="shared" si="2"/>
        <v/>
      </c>
      <c r="K761" s="308"/>
      <c r="L761" s="309"/>
      <c r="M761" s="308"/>
      <c r="N761" s="303"/>
      <c r="O761" s="305"/>
      <c r="P761" s="305"/>
      <c r="Q761" s="299"/>
      <c r="R761" s="299"/>
      <c r="S761" s="299"/>
    </row>
    <row r="762" spans="1:19" ht="13.5" customHeight="1" x14ac:dyDescent="0.2">
      <c r="A762" s="302" t="str">
        <f>IF(B762="","",ROW()-ROW($A$3)+'Diário 2º PA'!$P$1)</f>
        <v/>
      </c>
      <c r="B762" s="303"/>
      <c r="C762" s="304"/>
      <c r="D762" s="305"/>
      <c r="E762" s="306"/>
      <c r="F762" s="307"/>
      <c r="G762" s="305"/>
      <c r="H762" s="305"/>
      <c r="I762" s="306"/>
      <c r="J762" s="308" t="str">
        <f t="shared" si="2"/>
        <v/>
      </c>
      <c r="K762" s="308"/>
      <c r="L762" s="309"/>
      <c r="M762" s="308"/>
      <c r="N762" s="303"/>
      <c r="O762" s="305"/>
      <c r="P762" s="305"/>
      <c r="Q762" s="299"/>
      <c r="R762" s="299"/>
      <c r="S762" s="299"/>
    </row>
    <row r="763" spans="1:19" ht="13.5" customHeight="1" x14ac:dyDescent="0.2">
      <c r="A763" s="302" t="str">
        <f>IF(B763="","",ROW()-ROW($A$3)+'Diário 2º PA'!$P$1)</f>
        <v/>
      </c>
      <c r="B763" s="303"/>
      <c r="C763" s="304"/>
      <c r="D763" s="305"/>
      <c r="E763" s="306"/>
      <c r="F763" s="307"/>
      <c r="G763" s="305"/>
      <c r="H763" s="305"/>
      <c r="I763" s="306"/>
      <c r="J763" s="308" t="str">
        <f t="shared" si="2"/>
        <v/>
      </c>
      <c r="K763" s="308"/>
      <c r="L763" s="309"/>
      <c r="M763" s="308"/>
      <c r="N763" s="303"/>
      <c r="O763" s="305"/>
      <c r="P763" s="305"/>
      <c r="Q763" s="299"/>
      <c r="R763" s="299"/>
      <c r="S763" s="299"/>
    </row>
    <row r="764" spans="1:19" ht="13.5" customHeight="1" x14ac:dyDescent="0.2">
      <c r="A764" s="302" t="str">
        <f>IF(B764="","",ROW()-ROW($A$3)+'Diário 2º PA'!$P$1)</f>
        <v/>
      </c>
      <c r="B764" s="303"/>
      <c r="C764" s="304"/>
      <c r="D764" s="305"/>
      <c r="E764" s="306"/>
      <c r="F764" s="307"/>
      <c r="G764" s="305"/>
      <c r="H764" s="305"/>
      <c r="I764" s="306"/>
      <c r="J764" s="308" t="str">
        <f t="shared" si="2"/>
        <v/>
      </c>
      <c r="K764" s="308"/>
      <c r="L764" s="309"/>
      <c r="M764" s="308"/>
      <c r="N764" s="303"/>
      <c r="O764" s="305"/>
      <c r="P764" s="305"/>
      <c r="Q764" s="299"/>
      <c r="R764" s="299"/>
      <c r="S764" s="299"/>
    </row>
    <row r="765" spans="1:19" ht="13.5" customHeight="1" x14ac:dyDescent="0.2">
      <c r="A765" s="302" t="str">
        <f>IF(B765="","",ROW()-ROW($A$3)+'Diário 2º PA'!$P$1)</f>
        <v/>
      </c>
      <c r="B765" s="303"/>
      <c r="C765" s="304"/>
      <c r="D765" s="305"/>
      <c r="E765" s="306"/>
      <c r="F765" s="307"/>
      <c r="G765" s="305"/>
      <c r="H765" s="305"/>
      <c r="I765" s="306"/>
      <c r="J765" s="308" t="str">
        <f t="shared" si="2"/>
        <v/>
      </c>
      <c r="K765" s="308"/>
      <c r="L765" s="309"/>
      <c r="M765" s="308"/>
      <c r="N765" s="303"/>
      <c r="O765" s="305"/>
      <c r="P765" s="305"/>
      <c r="Q765" s="299"/>
      <c r="R765" s="299"/>
      <c r="S765" s="299"/>
    </row>
    <row r="766" spans="1:19" ht="13.5" customHeight="1" x14ac:dyDescent="0.2">
      <c r="A766" s="302" t="str">
        <f>IF(B766="","",ROW()-ROW($A$3)+'Diário 2º PA'!$P$1)</f>
        <v/>
      </c>
      <c r="B766" s="303"/>
      <c r="C766" s="304"/>
      <c r="D766" s="305"/>
      <c r="E766" s="306"/>
      <c r="F766" s="307"/>
      <c r="G766" s="305"/>
      <c r="H766" s="305"/>
      <c r="I766" s="306"/>
      <c r="J766" s="308" t="str">
        <f t="shared" si="2"/>
        <v/>
      </c>
      <c r="K766" s="308"/>
      <c r="L766" s="309"/>
      <c r="M766" s="308"/>
      <c r="N766" s="303"/>
      <c r="O766" s="305"/>
      <c r="P766" s="305"/>
      <c r="Q766" s="299"/>
      <c r="R766" s="299"/>
      <c r="S766" s="299"/>
    </row>
    <row r="767" spans="1:19" ht="13.5" customHeight="1" x14ac:dyDescent="0.2">
      <c r="A767" s="302" t="str">
        <f>IF(B767="","",ROW()-ROW($A$3)+'Diário 2º PA'!$P$1)</f>
        <v/>
      </c>
      <c r="B767" s="303"/>
      <c r="C767" s="304"/>
      <c r="D767" s="305"/>
      <c r="E767" s="306"/>
      <c r="F767" s="307"/>
      <c r="G767" s="305"/>
      <c r="H767" s="305"/>
      <c r="I767" s="306"/>
      <c r="J767" s="308" t="str">
        <f t="shared" si="2"/>
        <v/>
      </c>
      <c r="K767" s="308"/>
      <c r="L767" s="309"/>
      <c r="M767" s="308"/>
      <c r="N767" s="303"/>
      <c r="O767" s="305"/>
      <c r="P767" s="305"/>
      <c r="Q767" s="299"/>
      <c r="R767" s="299"/>
      <c r="S767" s="299"/>
    </row>
    <row r="768" spans="1:19" ht="13.5" customHeight="1" x14ac:dyDescent="0.2">
      <c r="A768" s="302" t="str">
        <f>IF(B768="","",ROW()-ROW($A$3)+'Diário 2º PA'!$P$1)</f>
        <v/>
      </c>
      <c r="B768" s="303"/>
      <c r="C768" s="304"/>
      <c r="D768" s="305"/>
      <c r="E768" s="306"/>
      <c r="F768" s="307"/>
      <c r="G768" s="305"/>
      <c r="H768" s="305"/>
      <c r="I768" s="306"/>
      <c r="J768" s="308" t="str">
        <f t="shared" si="2"/>
        <v/>
      </c>
      <c r="K768" s="308"/>
      <c r="L768" s="309"/>
      <c r="M768" s="308"/>
      <c r="N768" s="303"/>
      <c r="O768" s="305"/>
      <c r="P768" s="305"/>
      <c r="Q768" s="299"/>
      <c r="R768" s="299"/>
      <c r="S768" s="299"/>
    </row>
    <row r="769" spans="1:19" ht="13.5" customHeight="1" x14ac:dyDescent="0.2">
      <c r="A769" s="302" t="str">
        <f>IF(B769="","",ROW()-ROW($A$3)+'Diário 2º PA'!$P$1)</f>
        <v/>
      </c>
      <c r="B769" s="303"/>
      <c r="C769" s="304"/>
      <c r="D769" s="305"/>
      <c r="E769" s="306"/>
      <c r="F769" s="307"/>
      <c r="G769" s="305"/>
      <c r="H769" s="305"/>
      <c r="I769" s="306"/>
      <c r="J769" s="308" t="str">
        <f t="shared" ref="J769:J1023" si="3">IF(P769="","",IF(LEN(P769)&gt;14,P769,"CPF Protegido - LGPD"))</f>
        <v/>
      </c>
      <c r="K769" s="308"/>
      <c r="L769" s="309"/>
      <c r="M769" s="308"/>
      <c r="N769" s="303"/>
      <c r="O769" s="305"/>
      <c r="P769" s="305"/>
      <c r="Q769" s="299"/>
      <c r="R769" s="299"/>
      <c r="S769" s="299"/>
    </row>
    <row r="770" spans="1:19" ht="13.5" customHeight="1" x14ac:dyDescent="0.2">
      <c r="A770" s="302" t="str">
        <f>IF(B770="","",ROW()-ROW($A$3)+'Diário 2º PA'!$P$1)</f>
        <v/>
      </c>
      <c r="B770" s="303"/>
      <c r="C770" s="304"/>
      <c r="D770" s="305"/>
      <c r="E770" s="306"/>
      <c r="F770" s="307"/>
      <c r="G770" s="305"/>
      <c r="H770" s="305"/>
      <c r="I770" s="306"/>
      <c r="J770" s="308" t="str">
        <f t="shared" si="3"/>
        <v/>
      </c>
      <c r="K770" s="308"/>
      <c r="L770" s="309"/>
      <c r="M770" s="308"/>
      <c r="N770" s="303"/>
      <c r="O770" s="305"/>
      <c r="P770" s="305"/>
      <c r="Q770" s="299"/>
      <c r="R770" s="299"/>
      <c r="S770" s="299"/>
    </row>
    <row r="771" spans="1:19" ht="13.5" customHeight="1" x14ac:dyDescent="0.2">
      <c r="A771" s="302" t="str">
        <f>IF(B771="","",ROW()-ROW($A$3)+'Diário 2º PA'!$P$1)</f>
        <v/>
      </c>
      <c r="B771" s="303"/>
      <c r="C771" s="304"/>
      <c r="D771" s="305"/>
      <c r="E771" s="306"/>
      <c r="F771" s="307"/>
      <c r="G771" s="305"/>
      <c r="H771" s="305"/>
      <c r="I771" s="306"/>
      <c r="J771" s="308" t="str">
        <f t="shared" si="3"/>
        <v/>
      </c>
      <c r="K771" s="308"/>
      <c r="L771" s="309"/>
      <c r="M771" s="308"/>
      <c r="N771" s="303"/>
      <c r="O771" s="305"/>
      <c r="P771" s="305"/>
      <c r="Q771" s="299"/>
      <c r="R771" s="299"/>
      <c r="S771" s="299"/>
    </row>
    <row r="772" spans="1:19" ht="13.5" customHeight="1" x14ac:dyDescent="0.2">
      <c r="A772" s="302" t="str">
        <f>IF(B772="","",ROW()-ROW($A$3)+'Diário 2º PA'!$P$1)</f>
        <v/>
      </c>
      <c r="B772" s="303"/>
      <c r="C772" s="304"/>
      <c r="D772" s="305"/>
      <c r="E772" s="306"/>
      <c r="F772" s="307"/>
      <c r="G772" s="305"/>
      <c r="H772" s="305"/>
      <c r="I772" s="306"/>
      <c r="J772" s="308" t="str">
        <f t="shared" si="3"/>
        <v/>
      </c>
      <c r="K772" s="308"/>
      <c r="L772" s="309"/>
      <c r="M772" s="308"/>
      <c r="N772" s="303"/>
      <c r="O772" s="305"/>
      <c r="P772" s="305"/>
      <c r="Q772" s="299"/>
      <c r="R772" s="299"/>
      <c r="S772" s="299"/>
    </row>
    <row r="773" spans="1:19" ht="13.5" customHeight="1" x14ac:dyDescent="0.2">
      <c r="A773" s="302" t="str">
        <f>IF(B773="","",ROW()-ROW($A$3)+'Diário 2º PA'!$P$1)</f>
        <v/>
      </c>
      <c r="B773" s="303"/>
      <c r="C773" s="304"/>
      <c r="D773" s="305"/>
      <c r="E773" s="306"/>
      <c r="F773" s="307"/>
      <c r="G773" s="305"/>
      <c r="H773" s="305"/>
      <c r="I773" s="306"/>
      <c r="J773" s="308" t="str">
        <f t="shared" si="3"/>
        <v/>
      </c>
      <c r="K773" s="308"/>
      <c r="L773" s="309"/>
      <c r="M773" s="308"/>
      <c r="N773" s="303"/>
      <c r="O773" s="305"/>
      <c r="P773" s="305"/>
      <c r="Q773" s="299"/>
      <c r="R773" s="299"/>
      <c r="S773" s="299"/>
    </row>
    <row r="774" spans="1:19" ht="13.5" customHeight="1" x14ac:dyDescent="0.2">
      <c r="A774" s="302" t="str">
        <f>IF(B774="","",ROW()-ROW($A$3)+'Diário 2º PA'!$P$1)</f>
        <v/>
      </c>
      <c r="B774" s="303"/>
      <c r="C774" s="304"/>
      <c r="D774" s="305"/>
      <c r="E774" s="306"/>
      <c r="F774" s="307"/>
      <c r="G774" s="305"/>
      <c r="H774" s="305"/>
      <c r="I774" s="306"/>
      <c r="J774" s="308" t="str">
        <f t="shared" si="3"/>
        <v/>
      </c>
      <c r="K774" s="308"/>
      <c r="L774" s="309"/>
      <c r="M774" s="308"/>
      <c r="N774" s="303"/>
      <c r="O774" s="305"/>
      <c r="P774" s="305"/>
      <c r="Q774" s="299"/>
      <c r="R774" s="299"/>
      <c r="S774" s="299"/>
    </row>
    <row r="775" spans="1:19" ht="13.5" customHeight="1" x14ac:dyDescent="0.2">
      <c r="A775" s="302" t="str">
        <f>IF(B775="","",ROW()-ROW($A$3)+'Diário 2º PA'!$P$1)</f>
        <v/>
      </c>
      <c r="B775" s="303"/>
      <c r="C775" s="304"/>
      <c r="D775" s="305"/>
      <c r="E775" s="306"/>
      <c r="F775" s="307"/>
      <c r="G775" s="305"/>
      <c r="H775" s="305"/>
      <c r="I775" s="306"/>
      <c r="J775" s="308" t="str">
        <f t="shared" si="3"/>
        <v/>
      </c>
      <c r="K775" s="308"/>
      <c r="L775" s="309"/>
      <c r="M775" s="308"/>
      <c r="N775" s="303"/>
      <c r="O775" s="305"/>
      <c r="P775" s="305"/>
      <c r="Q775" s="299"/>
      <c r="R775" s="299"/>
      <c r="S775" s="299"/>
    </row>
    <row r="776" spans="1:19" ht="13.5" customHeight="1" x14ac:dyDescent="0.2">
      <c r="A776" s="302" t="str">
        <f>IF(B776="","",ROW()-ROW($A$3)+'Diário 2º PA'!$P$1)</f>
        <v/>
      </c>
      <c r="B776" s="303"/>
      <c r="C776" s="304"/>
      <c r="D776" s="305"/>
      <c r="E776" s="306"/>
      <c r="F776" s="307"/>
      <c r="G776" s="305"/>
      <c r="H776" s="305"/>
      <c r="I776" s="306"/>
      <c r="J776" s="308" t="str">
        <f t="shared" si="3"/>
        <v/>
      </c>
      <c r="K776" s="308"/>
      <c r="L776" s="309"/>
      <c r="M776" s="308"/>
      <c r="N776" s="303"/>
      <c r="O776" s="305"/>
      <c r="P776" s="305"/>
      <c r="Q776" s="299"/>
      <c r="R776" s="299"/>
      <c r="S776" s="299"/>
    </row>
    <row r="777" spans="1:19" ht="13.5" customHeight="1" x14ac:dyDescent="0.2">
      <c r="A777" s="302" t="str">
        <f>IF(B777="","",ROW()-ROW($A$3)+'Diário 2º PA'!$P$1)</f>
        <v/>
      </c>
      <c r="B777" s="303"/>
      <c r="C777" s="304"/>
      <c r="D777" s="305"/>
      <c r="E777" s="306"/>
      <c r="F777" s="307"/>
      <c r="G777" s="305"/>
      <c r="H777" s="305"/>
      <c r="I777" s="306"/>
      <c r="J777" s="308" t="str">
        <f t="shared" si="3"/>
        <v/>
      </c>
      <c r="K777" s="308"/>
      <c r="L777" s="309"/>
      <c r="M777" s="308"/>
      <c r="N777" s="303"/>
      <c r="O777" s="305"/>
      <c r="P777" s="305"/>
      <c r="Q777" s="299"/>
      <c r="R777" s="299"/>
      <c r="S777" s="299"/>
    </row>
    <row r="778" spans="1:19" ht="13.5" customHeight="1" x14ac:dyDescent="0.2">
      <c r="A778" s="302" t="str">
        <f>IF(B778="","",ROW()-ROW($A$3)+'Diário 2º PA'!$P$1)</f>
        <v/>
      </c>
      <c r="B778" s="303"/>
      <c r="C778" s="304"/>
      <c r="D778" s="305"/>
      <c r="E778" s="306"/>
      <c r="F778" s="307"/>
      <c r="G778" s="305"/>
      <c r="H778" s="305"/>
      <c r="I778" s="306"/>
      <c r="J778" s="308" t="str">
        <f t="shared" si="3"/>
        <v/>
      </c>
      <c r="K778" s="308"/>
      <c r="L778" s="309"/>
      <c r="M778" s="308"/>
      <c r="N778" s="303"/>
      <c r="O778" s="305"/>
      <c r="P778" s="305"/>
      <c r="Q778" s="299"/>
      <c r="R778" s="299"/>
      <c r="S778" s="299"/>
    </row>
    <row r="779" spans="1:19" ht="13.5" customHeight="1" x14ac:dyDescent="0.2">
      <c r="A779" s="302" t="str">
        <f>IF(B779="","",ROW()-ROW($A$3)+'Diário 2º PA'!$P$1)</f>
        <v/>
      </c>
      <c r="B779" s="303"/>
      <c r="C779" s="304"/>
      <c r="D779" s="305"/>
      <c r="E779" s="306"/>
      <c r="F779" s="307"/>
      <c r="G779" s="305"/>
      <c r="H779" s="305"/>
      <c r="I779" s="306"/>
      <c r="J779" s="308" t="str">
        <f t="shared" si="3"/>
        <v/>
      </c>
      <c r="K779" s="308"/>
      <c r="L779" s="309"/>
      <c r="M779" s="308"/>
      <c r="N779" s="303"/>
      <c r="O779" s="305"/>
      <c r="P779" s="305"/>
      <c r="Q779" s="299"/>
      <c r="R779" s="299"/>
      <c r="S779" s="299"/>
    </row>
    <row r="780" spans="1:19" ht="13.5" customHeight="1" x14ac:dyDescent="0.2">
      <c r="A780" s="302" t="str">
        <f>IF(B780="","",ROW()-ROW($A$3)+'Diário 2º PA'!$P$1)</f>
        <v/>
      </c>
      <c r="B780" s="303"/>
      <c r="C780" s="304"/>
      <c r="D780" s="305"/>
      <c r="E780" s="306"/>
      <c r="F780" s="307"/>
      <c r="G780" s="305"/>
      <c r="H780" s="305"/>
      <c r="I780" s="306"/>
      <c r="J780" s="308" t="str">
        <f t="shared" si="3"/>
        <v/>
      </c>
      <c r="K780" s="308"/>
      <c r="L780" s="309"/>
      <c r="M780" s="308"/>
      <c r="N780" s="303"/>
      <c r="O780" s="305"/>
      <c r="P780" s="305"/>
      <c r="Q780" s="299"/>
      <c r="R780" s="299"/>
      <c r="S780" s="299"/>
    </row>
    <row r="781" spans="1:19" ht="13.5" customHeight="1" x14ac:dyDescent="0.2">
      <c r="A781" s="302" t="str">
        <f>IF(B781="","",ROW()-ROW($A$3)+'Diário 2º PA'!$P$1)</f>
        <v/>
      </c>
      <c r="B781" s="303"/>
      <c r="C781" s="304"/>
      <c r="D781" s="305"/>
      <c r="E781" s="306"/>
      <c r="F781" s="307"/>
      <c r="G781" s="305"/>
      <c r="H781" s="305"/>
      <c r="I781" s="306"/>
      <c r="J781" s="308" t="str">
        <f t="shared" si="3"/>
        <v/>
      </c>
      <c r="K781" s="308"/>
      <c r="L781" s="309"/>
      <c r="M781" s="308"/>
      <c r="N781" s="303"/>
      <c r="O781" s="305"/>
      <c r="P781" s="305"/>
      <c r="Q781" s="299"/>
      <c r="R781" s="299"/>
      <c r="S781" s="299"/>
    </row>
    <row r="782" spans="1:19" ht="13.5" customHeight="1" x14ac:dyDescent="0.2">
      <c r="A782" s="302" t="str">
        <f>IF(B782="","",ROW()-ROW($A$3)+'Diário 2º PA'!$P$1)</f>
        <v/>
      </c>
      <c r="B782" s="303"/>
      <c r="C782" s="304"/>
      <c r="D782" s="305"/>
      <c r="E782" s="306"/>
      <c r="F782" s="307"/>
      <c r="G782" s="305"/>
      <c r="H782" s="305"/>
      <c r="I782" s="306"/>
      <c r="J782" s="308" t="str">
        <f t="shared" si="3"/>
        <v/>
      </c>
      <c r="K782" s="308"/>
      <c r="L782" s="309"/>
      <c r="M782" s="308"/>
      <c r="N782" s="303"/>
      <c r="O782" s="305"/>
      <c r="P782" s="305"/>
      <c r="Q782" s="299"/>
      <c r="R782" s="299"/>
      <c r="S782" s="299"/>
    </row>
    <row r="783" spans="1:19" ht="13.5" customHeight="1" x14ac:dyDescent="0.2">
      <c r="A783" s="302" t="str">
        <f>IF(B783="","",ROW()-ROW($A$3)+'Diário 2º PA'!$P$1)</f>
        <v/>
      </c>
      <c r="B783" s="303"/>
      <c r="C783" s="304"/>
      <c r="D783" s="305"/>
      <c r="E783" s="306"/>
      <c r="F783" s="307"/>
      <c r="G783" s="305"/>
      <c r="H783" s="305"/>
      <c r="I783" s="306"/>
      <c r="J783" s="308" t="str">
        <f t="shared" si="3"/>
        <v/>
      </c>
      <c r="K783" s="308"/>
      <c r="L783" s="309"/>
      <c r="M783" s="308"/>
      <c r="N783" s="303"/>
      <c r="O783" s="305"/>
      <c r="P783" s="305"/>
      <c r="Q783" s="299"/>
      <c r="R783" s="299"/>
      <c r="S783" s="299"/>
    </row>
    <row r="784" spans="1:19" ht="13.5" customHeight="1" x14ac:dyDescent="0.2">
      <c r="A784" s="302" t="str">
        <f>IF(B784="","",ROW()-ROW($A$3)+'Diário 2º PA'!$P$1)</f>
        <v/>
      </c>
      <c r="B784" s="303"/>
      <c r="C784" s="304"/>
      <c r="D784" s="305"/>
      <c r="E784" s="306"/>
      <c r="F784" s="307"/>
      <c r="G784" s="305"/>
      <c r="H784" s="305"/>
      <c r="I784" s="306"/>
      <c r="J784" s="308" t="str">
        <f t="shared" si="3"/>
        <v/>
      </c>
      <c r="K784" s="308"/>
      <c r="L784" s="309"/>
      <c r="M784" s="308"/>
      <c r="N784" s="303"/>
      <c r="O784" s="305"/>
      <c r="P784" s="305"/>
      <c r="Q784" s="299"/>
      <c r="R784" s="299"/>
      <c r="S784" s="299"/>
    </row>
    <row r="785" spans="1:19" ht="13.5" customHeight="1" x14ac:dyDescent="0.2">
      <c r="A785" s="302" t="str">
        <f>IF(B785="","",ROW()-ROW($A$3)+'Diário 2º PA'!$P$1)</f>
        <v/>
      </c>
      <c r="B785" s="303"/>
      <c r="C785" s="304"/>
      <c r="D785" s="305"/>
      <c r="E785" s="306"/>
      <c r="F785" s="307"/>
      <c r="G785" s="305"/>
      <c r="H785" s="305"/>
      <c r="I785" s="306"/>
      <c r="J785" s="308" t="str">
        <f t="shared" si="3"/>
        <v/>
      </c>
      <c r="K785" s="308"/>
      <c r="L785" s="309"/>
      <c r="M785" s="308"/>
      <c r="N785" s="303"/>
      <c r="O785" s="305"/>
      <c r="P785" s="305"/>
      <c r="Q785" s="299"/>
      <c r="R785" s="299"/>
      <c r="S785" s="299"/>
    </row>
    <row r="786" spans="1:19" ht="13.5" customHeight="1" x14ac:dyDescent="0.2">
      <c r="A786" s="302" t="str">
        <f>IF(B786="","",ROW()-ROW($A$3)+'Diário 2º PA'!$P$1)</f>
        <v/>
      </c>
      <c r="B786" s="303"/>
      <c r="C786" s="304"/>
      <c r="D786" s="305"/>
      <c r="E786" s="306"/>
      <c r="F786" s="307"/>
      <c r="G786" s="305"/>
      <c r="H786" s="305"/>
      <c r="I786" s="306"/>
      <c r="J786" s="308" t="str">
        <f t="shared" si="3"/>
        <v/>
      </c>
      <c r="K786" s="308"/>
      <c r="L786" s="309"/>
      <c r="M786" s="308"/>
      <c r="N786" s="303"/>
      <c r="O786" s="305"/>
      <c r="P786" s="305"/>
      <c r="Q786" s="299"/>
      <c r="R786" s="299"/>
      <c r="S786" s="299"/>
    </row>
    <row r="787" spans="1:19" ht="13.5" customHeight="1" x14ac:dyDescent="0.2">
      <c r="A787" s="302" t="str">
        <f>IF(B787="","",ROW()-ROW($A$3)+'Diário 2º PA'!$P$1)</f>
        <v/>
      </c>
      <c r="B787" s="303"/>
      <c r="C787" s="304"/>
      <c r="D787" s="305"/>
      <c r="E787" s="306"/>
      <c r="F787" s="307"/>
      <c r="G787" s="305"/>
      <c r="H787" s="305"/>
      <c r="I787" s="306"/>
      <c r="J787" s="308" t="str">
        <f t="shared" si="3"/>
        <v/>
      </c>
      <c r="K787" s="308"/>
      <c r="L787" s="309"/>
      <c r="M787" s="308"/>
      <c r="N787" s="303"/>
      <c r="O787" s="305"/>
      <c r="P787" s="305"/>
      <c r="Q787" s="299"/>
      <c r="R787" s="299"/>
      <c r="S787" s="299"/>
    </row>
    <row r="788" spans="1:19" ht="13.5" customHeight="1" x14ac:dyDescent="0.2">
      <c r="A788" s="302" t="str">
        <f>IF(B788="","",ROW()-ROW($A$3)+'Diário 2º PA'!$P$1)</f>
        <v/>
      </c>
      <c r="B788" s="303"/>
      <c r="C788" s="304"/>
      <c r="D788" s="305"/>
      <c r="E788" s="306"/>
      <c r="F788" s="307"/>
      <c r="G788" s="305"/>
      <c r="H788" s="305"/>
      <c r="I788" s="306"/>
      <c r="J788" s="308" t="str">
        <f t="shared" si="3"/>
        <v/>
      </c>
      <c r="K788" s="308"/>
      <c r="L788" s="309"/>
      <c r="M788" s="308"/>
      <c r="N788" s="303"/>
      <c r="O788" s="305"/>
      <c r="P788" s="305"/>
      <c r="Q788" s="299"/>
      <c r="R788" s="299"/>
      <c r="S788" s="299"/>
    </row>
    <row r="789" spans="1:19" ht="13.5" customHeight="1" x14ac:dyDescent="0.2">
      <c r="A789" s="302" t="str">
        <f>IF(B789="","",ROW()-ROW($A$3)+'Diário 2º PA'!$P$1)</f>
        <v/>
      </c>
      <c r="B789" s="303"/>
      <c r="C789" s="304"/>
      <c r="D789" s="305"/>
      <c r="E789" s="306"/>
      <c r="F789" s="307"/>
      <c r="G789" s="305"/>
      <c r="H789" s="305"/>
      <c r="I789" s="306"/>
      <c r="J789" s="308" t="str">
        <f t="shared" si="3"/>
        <v/>
      </c>
      <c r="K789" s="308"/>
      <c r="L789" s="309"/>
      <c r="M789" s="308"/>
      <c r="N789" s="303"/>
      <c r="O789" s="305"/>
      <c r="P789" s="305"/>
      <c r="Q789" s="299"/>
      <c r="R789" s="299"/>
      <c r="S789" s="299"/>
    </row>
    <row r="790" spans="1:19" ht="13.5" customHeight="1" x14ac:dyDescent="0.2">
      <c r="A790" s="302" t="str">
        <f>IF(B790="","",ROW()-ROW($A$3)+'Diário 2º PA'!$P$1)</f>
        <v/>
      </c>
      <c r="B790" s="303"/>
      <c r="C790" s="304"/>
      <c r="D790" s="305"/>
      <c r="E790" s="306"/>
      <c r="F790" s="307"/>
      <c r="G790" s="305"/>
      <c r="H790" s="305"/>
      <c r="I790" s="306"/>
      <c r="J790" s="308" t="str">
        <f t="shared" si="3"/>
        <v/>
      </c>
      <c r="K790" s="308"/>
      <c r="L790" s="309"/>
      <c r="M790" s="308"/>
      <c r="N790" s="303"/>
      <c r="O790" s="305"/>
      <c r="P790" s="305"/>
      <c r="Q790" s="299"/>
      <c r="R790" s="299"/>
      <c r="S790" s="299"/>
    </row>
    <row r="791" spans="1:19" ht="13.5" customHeight="1" x14ac:dyDescent="0.2">
      <c r="A791" s="302" t="str">
        <f>IF(B791="","",ROW()-ROW($A$3)+'Diário 2º PA'!$P$1)</f>
        <v/>
      </c>
      <c r="B791" s="303"/>
      <c r="C791" s="304"/>
      <c r="D791" s="305"/>
      <c r="E791" s="306"/>
      <c r="F791" s="307"/>
      <c r="G791" s="305"/>
      <c r="H791" s="305"/>
      <c r="I791" s="306"/>
      <c r="J791" s="308" t="str">
        <f t="shared" si="3"/>
        <v/>
      </c>
      <c r="K791" s="308"/>
      <c r="L791" s="309"/>
      <c r="M791" s="308"/>
      <c r="N791" s="303"/>
      <c r="O791" s="305"/>
      <c r="P791" s="305"/>
      <c r="Q791" s="299"/>
      <c r="R791" s="299"/>
      <c r="S791" s="299"/>
    </row>
    <row r="792" spans="1:19" ht="13.5" customHeight="1" x14ac:dyDescent="0.2">
      <c r="A792" s="302" t="str">
        <f>IF(B792="","",ROW()-ROW($A$3)+'Diário 2º PA'!$P$1)</f>
        <v/>
      </c>
      <c r="B792" s="303"/>
      <c r="C792" s="304"/>
      <c r="D792" s="305"/>
      <c r="E792" s="306"/>
      <c r="F792" s="307"/>
      <c r="G792" s="305"/>
      <c r="H792" s="305"/>
      <c r="I792" s="306"/>
      <c r="J792" s="308" t="str">
        <f t="shared" si="3"/>
        <v/>
      </c>
      <c r="K792" s="308"/>
      <c r="L792" s="309"/>
      <c r="M792" s="308"/>
      <c r="N792" s="303"/>
      <c r="O792" s="305"/>
      <c r="P792" s="305"/>
      <c r="Q792" s="299"/>
      <c r="R792" s="299"/>
      <c r="S792" s="299"/>
    </row>
    <row r="793" spans="1:19" ht="13.5" customHeight="1" x14ac:dyDescent="0.2">
      <c r="A793" s="302" t="str">
        <f>IF(B793="","",ROW()-ROW($A$3)+'Diário 2º PA'!$P$1)</f>
        <v/>
      </c>
      <c r="B793" s="303"/>
      <c r="C793" s="304"/>
      <c r="D793" s="305"/>
      <c r="E793" s="306"/>
      <c r="F793" s="307"/>
      <c r="G793" s="305"/>
      <c r="H793" s="305"/>
      <c r="I793" s="306"/>
      <c r="J793" s="308" t="str">
        <f t="shared" si="3"/>
        <v/>
      </c>
      <c r="K793" s="308"/>
      <c r="L793" s="309"/>
      <c r="M793" s="308"/>
      <c r="N793" s="303"/>
      <c r="O793" s="305"/>
      <c r="P793" s="305"/>
      <c r="Q793" s="299"/>
      <c r="R793" s="299"/>
      <c r="S793" s="299"/>
    </row>
    <row r="794" spans="1:19" ht="13.5" customHeight="1" x14ac:dyDescent="0.2">
      <c r="A794" s="302" t="str">
        <f>IF(B794="","",ROW()-ROW($A$3)+'Diário 2º PA'!$P$1)</f>
        <v/>
      </c>
      <c r="B794" s="303"/>
      <c r="C794" s="304"/>
      <c r="D794" s="305"/>
      <c r="E794" s="306"/>
      <c r="F794" s="307"/>
      <c r="G794" s="305"/>
      <c r="H794" s="305"/>
      <c r="I794" s="306"/>
      <c r="J794" s="308" t="str">
        <f t="shared" si="3"/>
        <v/>
      </c>
      <c r="K794" s="308"/>
      <c r="L794" s="309"/>
      <c r="M794" s="308"/>
      <c r="N794" s="303"/>
      <c r="O794" s="305"/>
      <c r="P794" s="305"/>
      <c r="Q794" s="299"/>
      <c r="R794" s="299"/>
      <c r="S794" s="299"/>
    </row>
    <row r="795" spans="1:19" ht="13.5" customHeight="1" x14ac:dyDescent="0.2">
      <c r="A795" s="302" t="str">
        <f>IF(B795="","",ROW()-ROW($A$3)+'Diário 2º PA'!$P$1)</f>
        <v/>
      </c>
      <c r="B795" s="303"/>
      <c r="C795" s="304"/>
      <c r="D795" s="305"/>
      <c r="E795" s="306"/>
      <c r="F795" s="307"/>
      <c r="G795" s="305"/>
      <c r="H795" s="305"/>
      <c r="I795" s="306"/>
      <c r="J795" s="308" t="str">
        <f t="shared" si="3"/>
        <v/>
      </c>
      <c r="K795" s="308"/>
      <c r="L795" s="309"/>
      <c r="M795" s="308"/>
      <c r="N795" s="303"/>
      <c r="O795" s="305"/>
      <c r="P795" s="305"/>
      <c r="Q795" s="299"/>
      <c r="R795" s="299"/>
      <c r="S795" s="299"/>
    </row>
    <row r="796" spans="1:19" ht="13.5" customHeight="1" x14ac:dyDescent="0.2">
      <c r="A796" s="302" t="str">
        <f>IF(B796="","",ROW()-ROW($A$3)+'Diário 2º PA'!$P$1)</f>
        <v/>
      </c>
      <c r="B796" s="303"/>
      <c r="C796" s="304"/>
      <c r="D796" s="305"/>
      <c r="E796" s="306"/>
      <c r="F796" s="307"/>
      <c r="G796" s="305"/>
      <c r="H796" s="305"/>
      <c r="I796" s="306"/>
      <c r="J796" s="308" t="str">
        <f t="shared" si="3"/>
        <v/>
      </c>
      <c r="K796" s="308"/>
      <c r="L796" s="309"/>
      <c r="M796" s="308"/>
      <c r="N796" s="303"/>
      <c r="O796" s="305"/>
      <c r="P796" s="305"/>
      <c r="Q796" s="299"/>
      <c r="R796" s="299"/>
      <c r="S796" s="299"/>
    </row>
    <row r="797" spans="1:19" ht="13.5" customHeight="1" x14ac:dyDescent="0.2">
      <c r="A797" s="302" t="str">
        <f>IF(B797="","",ROW()-ROW($A$3)+'Diário 2º PA'!$P$1)</f>
        <v/>
      </c>
      <c r="B797" s="303"/>
      <c r="C797" s="304"/>
      <c r="D797" s="305"/>
      <c r="E797" s="306"/>
      <c r="F797" s="307"/>
      <c r="G797" s="305"/>
      <c r="H797" s="305"/>
      <c r="I797" s="306"/>
      <c r="J797" s="308" t="str">
        <f t="shared" si="3"/>
        <v/>
      </c>
      <c r="K797" s="308"/>
      <c r="L797" s="309"/>
      <c r="M797" s="308"/>
      <c r="N797" s="303"/>
      <c r="O797" s="305"/>
      <c r="P797" s="305"/>
      <c r="Q797" s="299"/>
      <c r="R797" s="299"/>
      <c r="S797" s="299"/>
    </row>
    <row r="798" spans="1:19" ht="13.5" customHeight="1" x14ac:dyDescent="0.2">
      <c r="A798" s="302" t="str">
        <f>IF(B798="","",ROW()-ROW($A$3)+'Diário 2º PA'!$P$1)</f>
        <v/>
      </c>
      <c r="B798" s="303"/>
      <c r="C798" s="304"/>
      <c r="D798" s="305"/>
      <c r="E798" s="306"/>
      <c r="F798" s="307"/>
      <c r="G798" s="305"/>
      <c r="H798" s="305"/>
      <c r="I798" s="306"/>
      <c r="J798" s="308" t="str">
        <f t="shared" si="3"/>
        <v/>
      </c>
      <c r="K798" s="308"/>
      <c r="L798" s="309"/>
      <c r="M798" s="308"/>
      <c r="N798" s="303"/>
      <c r="O798" s="305"/>
      <c r="P798" s="305"/>
      <c r="Q798" s="299"/>
      <c r="R798" s="299"/>
      <c r="S798" s="299"/>
    </row>
    <row r="799" spans="1:19" ht="13.5" customHeight="1" x14ac:dyDescent="0.2">
      <c r="A799" s="302" t="str">
        <f>IF(B799="","",ROW()-ROW($A$3)+'Diário 2º PA'!$P$1)</f>
        <v/>
      </c>
      <c r="B799" s="303"/>
      <c r="C799" s="304"/>
      <c r="D799" s="305"/>
      <c r="E799" s="306"/>
      <c r="F799" s="307"/>
      <c r="G799" s="305"/>
      <c r="H799" s="305"/>
      <c r="I799" s="306"/>
      <c r="J799" s="308" t="str">
        <f t="shared" si="3"/>
        <v/>
      </c>
      <c r="K799" s="308"/>
      <c r="L799" s="309"/>
      <c r="M799" s="308"/>
      <c r="N799" s="303"/>
      <c r="O799" s="305"/>
      <c r="P799" s="305"/>
      <c r="Q799" s="299"/>
      <c r="R799" s="299"/>
      <c r="S799" s="299"/>
    </row>
    <row r="800" spans="1:19" ht="13.5" customHeight="1" x14ac:dyDescent="0.2">
      <c r="A800" s="302" t="str">
        <f>IF(B800="","",ROW()-ROW($A$3)+'Diário 2º PA'!$P$1)</f>
        <v/>
      </c>
      <c r="B800" s="303"/>
      <c r="C800" s="304"/>
      <c r="D800" s="305"/>
      <c r="E800" s="306"/>
      <c r="F800" s="307"/>
      <c r="G800" s="305"/>
      <c r="H800" s="305"/>
      <c r="I800" s="306"/>
      <c r="J800" s="308" t="str">
        <f t="shared" si="3"/>
        <v/>
      </c>
      <c r="K800" s="308"/>
      <c r="L800" s="309"/>
      <c r="M800" s="308"/>
      <c r="N800" s="303"/>
      <c r="O800" s="305"/>
      <c r="P800" s="305"/>
      <c r="Q800" s="299"/>
      <c r="R800" s="299"/>
      <c r="S800" s="299"/>
    </row>
    <row r="801" spans="1:19" ht="13.5" customHeight="1" x14ac:dyDescent="0.2">
      <c r="A801" s="302" t="str">
        <f>IF(B801="","",ROW()-ROW($A$3)+'Diário 2º PA'!$P$1)</f>
        <v/>
      </c>
      <c r="B801" s="303"/>
      <c r="C801" s="304"/>
      <c r="D801" s="305"/>
      <c r="E801" s="306"/>
      <c r="F801" s="307"/>
      <c r="G801" s="305"/>
      <c r="H801" s="305"/>
      <c r="I801" s="306"/>
      <c r="J801" s="308" t="str">
        <f t="shared" si="3"/>
        <v/>
      </c>
      <c r="K801" s="308"/>
      <c r="L801" s="309"/>
      <c r="M801" s="308"/>
      <c r="N801" s="303"/>
      <c r="O801" s="305"/>
      <c r="P801" s="305"/>
      <c r="Q801" s="299"/>
      <c r="R801" s="299"/>
      <c r="S801" s="299"/>
    </row>
    <row r="802" spans="1:19" ht="13.5" customHeight="1" x14ac:dyDescent="0.2">
      <c r="A802" s="302" t="str">
        <f>IF(B802="","",ROW()-ROW($A$3)+'Diário 2º PA'!$P$1)</f>
        <v/>
      </c>
      <c r="B802" s="303"/>
      <c r="C802" s="304"/>
      <c r="D802" s="305"/>
      <c r="E802" s="306"/>
      <c r="F802" s="307"/>
      <c r="G802" s="305"/>
      <c r="H802" s="305"/>
      <c r="I802" s="306"/>
      <c r="J802" s="308" t="str">
        <f t="shared" si="3"/>
        <v/>
      </c>
      <c r="K802" s="308"/>
      <c r="L802" s="309"/>
      <c r="M802" s="308"/>
      <c r="N802" s="303"/>
      <c r="O802" s="305"/>
      <c r="P802" s="305"/>
      <c r="Q802" s="299"/>
      <c r="R802" s="299"/>
      <c r="S802" s="299"/>
    </row>
    <row r="803" spans="1:19" ht="13.5" customHeight="1" x14ac:dyDescent="0.2">
      <c r="A803" s="302" t="str">
        <f>IF(B803="","",ROW()-ROW($A$3)+'Diário 2º PA'!$P$1)</f>
        <v/>
      </c>
      <c r="B803" s="303"/>
      <c r="C803" s="304"/>
      <c r="D803" s="305"/>
      <c r="E803" s="306"/>
      <c r="F803" s="307"/>
      <c r="G803" s="305"/>
      <c r="H803" s="305"/>
      <c r="I803" s="306"/>
      <c r="J803" s="308" t="str">
        <f t="shared" si="3"/>
        <v/>
      </c>
      <c r="K803" s="308"/>
      <c r="L803" s="309"/>
      <c r="M803" s="308"/>
      <c r="N803" s="303"/>
      <c r="O803" s="305"/>
      <c r="P803" s="305"/>
      <c r="Q803" s="299"/>
      <c r="R803" s="299"/>
      <c r="S803" s="299"/>
    </row>
    <row r="804" spans="1:19" ht="13.5" customHeight="1" x14ac:dyDescent="0.2">
      <c r="A804" s="302" t="str">
        <f>IF(B804="","",ROW()-ROW($A$3)+'Diário 2º PA'!$P$1)</f>
        <v/>
      </c>
      <c r="B804" s="303"/>
      <c r="C804" s="304"/>
      <c r="D804" s="305"/>
      <c r="E804" s="306"/>
      <c r="F804" s="307"/>
      <c r="G804" s="305"/>
      <c r="H804" s="305"/>
      <c r="I804" s="306"/>
      <c r="J804" s="308" t="str">
        <f t="shared" si="3"/>
        <v/>
      </c>
      <c r="K804" s="308"/>
      <c r="L804" s="309"/>
      <c r="M804" s="308"/>
      <c r="N804" s="303"/>
      <c r="O804" s="305"/>
      <c r="P804" s="305"/>
      <c r="Q804" s="299"/>
      <c r="R804" s="299"/>
      <c r="S804" s="299"/>
    </row>
    <row r="805" spans="1:19" ht="13.5" customHeight="1" x14ac:dyDescent="0.2">
      <c r="A805" s="302" t="str">
        <f>IF(B805="","",ROW()-ROW($A$3)+'Diário 2º PA'!$P$1)</f>
        <v/>
      </c>
      <c r="B805" s="303"/>
      <c r="C805" s="304"/>
      <c r="D805" s="305"/>
      <c r="E805" s="306"/>
      <c r="F805" s="307"/>
      <c r="G805" s="305"/>
      <c r="H805" s="305"/>
      <c r="I805" s="306"/>
      <c r="J805" s="308" t="str">
        <f t="shared" si="3"/>
        <v/>
      </c>
      <c r="K805" s="308"/>
      <c r="L805" s="309"/>
      <c r="M805" s="308"/>
      <c r="N805" s="303"/>
      <c r="O805" s="305"/>
      <c r="P805" s="305"/>
      <c r="Q805" s="299"/>
      <c r="R805" s="299"/>
      <c r="S805" s="299"/>
    </row>
    <row r="806" spans="1:19" ht="13.5" customHeight="1" x14ac:dyDescent="0.2">
      <c r="A806" s="302" t="str">
        <f>IF(B806="","",ROW()-ROW($A$3)+'Diário 2º PA'!$P$1)</f>
        <v/>
      </c>
      <c r="B806" s="303"/>
      <c r="C806" s="304"/>
      <c r="D806" s="305"/>
      <c r="E806" s="306"/>
      <c r="F806" s="307"/>
      <c r="G806" s="305"/>
      <c r="H806" s="305"/>
      <c r="I806" s="306"/>
      <c r="J806" s="308" t="str">
        <f t="shared" si="3"/>
        <v/>
      </c>
      <c r="K806" s="308"/>
      <c r="L806" s="309"/>
      <c r="M806" s="308"/>
      <c r="N806" s="303"/>
      <c r="O806" s="305"/>
      <c r="P806" s="305"/>
      <c r="Q806" s="299"/>
      <c r="R806" s="299"/>
      <c r="S806" s="299"/>
    </row>
    <row r="807" spans="1:19" ht="13.5" customHeight="1" x14ac:dyDescent="0.2">
      <c r="A807" s="302" t="str">
        <f>IF(B807="","",ROW()-ROW($A$3)+'Diário 2º PA'!$P$1)</f>
        <v/>
      </c>
      <c r="B807" s="303"/>
      <c r="C807" s="304"/>
      <c r="D807" s="305"/>
      <c r="E807" s="306"/>
      <c r="F807" s="307"/>
      <c r="G807" s="305"/>
      <c r="H807" s="305"/>
      <c r="I807" s="306"/>
      <c r="J807" s="308" t="str">
        <f t="shared" si="3"/>
        <v/>
      </c>
      <c r="K807" s="308"/>
      <c r="L807" s="309"/>
      <c r="M807" s="308"/>
      <c r="N807" s="303"/>
      <c r="O807" s="305"/>
      <c r="P807" s="305"/>
      <c r="Q807" s="299"/>
      <c r="R807" s="299"/>
      <c r="S807" s="299"/>
    </row>
    <row r="808" spans="1:19" ht="13.5" customHeight="1" x14ac:dyDescent="0.2">
      <c r="A808" s="302" t="str">
        <f>IF(B808="","",ROW()-ROW($A$3)+'Diário 2º PA'!$P$1)</f>
        <v/>
      </c>
      <c r="B808" s="303"/>
      <c r="C808" s="304"/>
      <c r="D808" s="305"/>
      <c r="E808" s="306"/>
      <c r="F808" s="307"/>
      <c r="G808" s="305"/>
      <c r="H808" s="305"/>
      <c r="I808" s="306"/>
      <c r="J808" s="308" t="str">
        <f t="shared" si="3"/>
        <v/>
      </c>
      <c r="K808" s="308"/>
      <c r="L808" s="309"/>
      <c r="M808" s="308"/>
      <c r="N808" s="303"/>
      <c r="O808" s="305"/>
      <c r="P808" s="305"/>
      <c r="Q808" s="299"/>
      <c r="R808" s="299"/>
      <c r="S808" s="299"/>
    </row>
    <row r="809" spans="1:19" ht="13.5" customHeight="1" x14ac:dyDescent="0.2">
      <c r="A809" s="302" t="str">
        <f>IF(B809="","",ROW()-ROW($A$3)+'Diário 2º PA'!$P$1)</f>
        <v/>
      </c>
      <c r="B809" s="303"/>
      <c r="C809" s="304"/>
      <c r="D809" s="305"/>
      <c r="E809" s="306"/>
      <c r="F809" s="307"/>
      <c r="G809" s="305"/>
      <c r="H809" s="305"/>
      <c r="I809" s="306"/>
      <c r="J809" s="308" t="str">
        <f t="shared" si="3"/>
        <v/>
      </c>
      <c r="K809" s="308"/>
      <c r="L809" s="309"/>
      <c r="M809" s="308"/>
      <c r="N809" s="303"/>
      <c r="O809" s="305"/>
      <c r="P809" s="305"/>
      <c r="Q809" s="299"/>
      <c r="R809" s="299"/>
      <c r="S809" s="299"/>
    </row>
    <row r="810" spans="1:19" ht="13.5" customHeight="1" x14ac:dyDescent="0.2">
      <c r="A810" s="302" t="str">
        <f>IF(B810="","",ROW()-ROW($A$3)+'Diário 2º PA'!$P$1)</f>
        <v/>
      </c>
      <c r="B810" s="303"/>
      <c r="C810" s="304"/>
      <c r="D810" s="305"/>
      <c r="E810" s="306"/>
      <c r="F810" s="307"/>
      <c r="G810" s="305"/>
      <c r="H810" s="305"/>
      <c r="I810" s="306"/>
      <c r="J810" s="308" t="str">
        <f t="shared" si="3"/>
        <v/>
      </c>
      <c r="K810" s="308"/>
      <c r="L810" s="309"/>
      <c r="M810" s="308"/>
      <c r="N810" s="303"/>
      <c r="O810" s="305"/>
      <c r="P810" s="305"/>
      <c r="Q810" s="299"/>
      <c r="R810" s="299"/>
      <c r="S810" s="299"/>
    </row>
    <row r="811" spans="1:19" ht="13.5" customHeight="1" x14ac:dyDescent="0.2">
      <c r="A811" s="302" t="str">
        <f>IF(B811="","",ROW()-ROW($A$3)+'Diário 2º PA'!$P$1)</f>
        <v/>
      </c>
      <c r="B811" s="303"/>
      <c r="C811" s="304"/>
      <c r="D811" s="305"/>
      <c r="E811" s="306"/>
      <c r="F811" s="307"/>
      <c r="G811" s="305"/>
      <c r="H811" s="305"/>
      <c r="I811" s="306"/>
      <c r="J811" s="308" t="str">
        <f t="shared" si="3"/>
        <v/>
      </c>
      <c r="K811" s="308"/>
      <c r="L811" s="309"/>
      <c r="M811" s="308"/>
      <c r="N811" s="303"/>
      <c r="O811" s="305"/>
      <c r="P811" s="305"/>
      <c r="Q811" s="299"/>
      <c r="R811" s="299"/>
      <c r="S811" s="299"/>
    </row>
    <row r="812" spans="1:19" ht="13.5" customHeight="1" x14ac:dyDescent="0.2">
      <c r="A812" s="302" t="str">
        <f>IF(B812="","",ROW()-ROW($A$3)+'Diário 2º PA'!$P$1)</f>
        <v/>
      </c>
      <c r="B812" s="303"/>
      <c r="C812" s="304"/>
      <c r="D812" s="305"/>
      <c r="E812" s="306"/>
      <c r="F812" s="307"/>
      <c r="G812" s="305"/>
      <c r="H812" s="305"/>
      <c r="I812" s="306"/>
      <c r="J812" s="308" t="str">
        <f t="shared" si="3"/>
        <v/>
      </c>
      <c r="K812" s="308"/>
      <c r="L812" s="309"/>
      <c r="M812" s="308"/>
      <c r="N812" s="303"/>
      <c r="O812" s="305"/>
      <c r="P812" s="305"/>
      <c r="Q812" s="299"/>
      <c r="R812" s="299"/>
      <c r="S812" s="299"/>
    </row>
    <row r="813" spans="1:19" ht="13.5" customHeight="1" x14ac:dyDescent="0.2">
      <c r="A813" s="302" t="str">
        <f>IF(B813="","",ROW()-ROW($A$3)+'Diário 2º PA'!$P$1)</f>
        <v/>
      </c>
      <c r="B813" s="303"/>
      <c r="C813" s="304"/>
      <c r="D813" s="305"/>
      <c r="E813" s="306"/>
      <c r="F813" s="307"/>
      <c r="G813" s="305"/>
      <c r="H813" s="305"/>
      <c r="I813" s="306"/>
      <c r="J813" s="308" t="str">
        <f t="shared" si="3"/>
        <v/>
      </c>
      <c r="K813" s="308"/>
      <c r="L813" s="309"/>
      <c r="M813" s="308"/>
      <c r="N813" s="303"/>
      <c r="O813" s="305"/>
      <c r="P813" s="305"/>
      <c r="Q813" s="299"/>
      <c r="R813" s="299"/>
      <c r="S813" s="299"/>
    </row>
    <row r="814" spans="1:19" ht="13.5" customHeight="1" x14ac:dyDescent="0.2">
      <c r="A814" s="302" t="str">
        <f>IF(B814="","",ROW()-ROW($A$3)+'Diário 2º PA'!$P$1)</f>
        <v/>
      </c>
      <c r="B814" s="303"/>
      <c r="C814" s="304"/>
      <c r="D814" s="305"/>
      <c r="E814" s="306"/>
      <c r="F814" s="307"/>
      <c r="G814" s="305"/>
      <c r="H814" s="305"/>
      <c r="I814" s="306"/>
      <c r="J814" s="308" t="str">
        <f t="shared" si="3"/>
        <v/>
      </c>
      <c r="K814" s="308"/>
      <c r="L814" s="309"/>
      <c r="M814" s="308"/>
      <c r="N814" s="303"/>
      <c r="O814" s="305"/>
      <c r="P814" s="305"/>
      <c r="Q814" s="299"/>
      <c r="R814" s="299"/>
      <c r="S814" s="299"/>
    </row>
    <row r="815" spans="1:19" ht="13.5" customHeight="1" x14ac:dyDescent="0.2">
      <c r="A815" s="302" t="str">
        <f>IF(B815="","",ROW()-ROW($A$3)+'Diário 2º PA'!$P$1)</f>
        <v/>
      </c>
      <c r="B815" s="303"/>
      <c r="C815" s="304"/>
      <c r="D815" s="305"/>
      <c r="E815" s="306"/>
      <c r="F815" s="307"/>
      <c r="G815" s="305"/>
      <c r="H815" s="305"/>
      <c r="I815" s="306"/>
      <c r="J815" s="308" t="str">
        <f t="shared" si="3"/>
        <v/>
      </c>
      <c r="K815" s="308"/>
      <c r="L815" s="309"/>
      <c r="M815" s="308"/>
      <c r="N815" s="303"/>
      <c r="O815" s="305"/>
      <c r="P815" s="305"/>
      <c r="Q815" s="299"/>
      <c r="R815" s="299"/>
      <c r="S815" s="299"/>
    </row>
    <row r="816" spans="1:19" ht="13.5" customHeight="1" x14ac:dyDescent="0.2">
      <c r="A816" s="302" t="str">
        <f>IF(B816="","",ROW()-ROW($A$3)+'Diário 2º PA'!$P$1)</f>
        <v/>
      </c>
      <c r="B816" s="303"/>
      <c r="C816" s="304"/>
      <c r="D816" s="305"/>
      <c r="E816" s="306"/>
      <c r="F816" s="307"/>
      <c r="G816" s="305"/>
      <c r="H816" s="305"/>
      <c r="I816" s="306"/>
      <c r="J816" s="308" t="str">
        <f t="shared" si="3"/>
        <v/>
      </c>
      <c r="K816" s="308"/>
      <c r="L816" s="309"/>
      <c r="M816" s="308"/>
      <c r="N816" s="303"/>
      <c r="O816" s="305"/>
      <c r="P816" s="305"/>
      <c r="Q816" s="299"/>
      <c r="R816" s="299"/>
      <c r="S816" s="299"/>
    </row>
    <row r="817" spans="1:19" ht="13.5" customHeight="1" x14ac:dyDescent="0.2">
      <c r="A817" s="302" t="str">
        <f>IF(B817="","",ROW()-ROW($A$3)+'Diário 2º PA'!$P$1)</f>
        <v/>
      </c>
      <c r="B817" s="303"/>
      <c r="C817" s="304"/>
      <c r="D817" s="305"/>
      <c r="E817" s="306"/>
      <c r="F817" s="307"/>
      <c r="G817" s="305"/>
      <c r="H817" s="305"/>
      <c r="I817" s="306"/>
      <c r="J817" s="308" t="str">
        <f t="shared" si="3"/>
        <v/>
      </c>
      <c r="K817" s="308"/>
      <c r="L817" s="309"/>
      <c r="M817" s="308"/>
      <c r="N817" s="303"/>
      <c r="O817" s="305"/>
      <c r="P817" s="305"/>
      <c r="Q817" s="299"/>
      <c r="R817" s="299"/>
      <c r="S817" s="299"/>
    </row>
    <row r="818" spans="1:19" ht="13.5" customHeight="1" x14ac:dyDescent="0.2">
      <c r="A818" s="302" t="str">
        <f>IF(B818="","",ROW()-ROW($A$3)+'Diário 2º PA'!$P$1)</f>
        <v/>
      </c>
      <c r="B818" s="303"/>
      <c r="C818" s="304"/>
      <c r="D818" s="305"/>
      <c r="E818" s="306"/>
      <c r="F818" s="307"/>
      <c r="G818" s="305"/>
      <c r="H818" s="305"/>
      <c r="I818" s="306"/>
      <c r="J818" s="308" t="str">
        <f t="shared" si="3"/>
        <v/>
      </c>
      <c r="K818" s="308"/>
      <c r="L818" s="309"/>
      <c r="M818" s="308"/>
      <c r="N818" s="303"/>
      <c r="O818" s="305"/>
      <c r="P818" s="305"/>
      <c r="Q818" s="299"/>
      <c r="R818" s="299"/>
      <c r="S818" s="299"/>
    </row>
    <row r="819" spans="1:19" ht="13.5" customHeight="1" x14ac:dyDescent="0.2">
      <c r="A819" s="302" t="str">
        <f>IF(B819="","",ROW()-ROW($A$3)+'Diário 2º PA'!$P$1)</f>
        <v/>
      </c>
      <c r="B819" s="303"/>
      <c r="C819" s="304"/>
      <c r="D819" s="305"/>
      <c r="E819" s="306"/>
      <c r="F819" s="307"/>
      <c r="G819" s="305"/>
      <c r="H819" s="305"/>
      <c r="I819" s="306"/>
      <c r="J819" s="308" t="str">
        <f t="shared" si="3"/>
        <v/>
      </c>
      <c r="K819" s="308"/>
      <c r="L819" s="309"/>
      <c r="M819" s="308"/>
      <c r="N819" s="303"/>
      <c r="O819" s="305"/>
      <c r="P819" s="305"/>
      <c r="Q819" s="299"/>
      <c r="R819" s="299"/>
      <c r="S819" s="299"/>
    </row>
    <row r="820" spans="1:19" ht="13.5" customHeight="1" x14ac:dyDescent="0.2">
      <c r="A820" s="302" t="str">
        <f>IF(B820="","",ROW()-ROW($A$3)+'Diário 2º PA'!$P$1)</f>
        <v/>
      </c>
      <c r="B820" s="303"/>
      <c r="C820" s="304"/>
      <c r="D820" s="305"/>
      <c r="E820" s="306"/>
      <c r="F820" s="307"/>
      <c r="G820" s="305"/>
      <c r="H820" s="305"/>
      <c r="I820" s="306"/>
      <c r="J820" s="308" t="str">
        <f t="shared" si="3"/>
        <v/>
      </c>
      <c r="K820" s="308"/>
      <c r="L820" s="309"/>
      <c r="M820" s="308"/>
      <c r="N820" s="303"/>
      <c r="O820" s="305"/>
      <c r="P820" s="305"/>
      <c r="Q820" s="299"/>
      <c r="R820" s="299"/>
      <c r="S820" s="299"/>
    </row>
    <row r="821" spans="1:19" ht="13.5" customHeight="1" x14ac:dyDescent="0.2">
      <c r="A821" s="302" t="str">
        <f>IF(B821="","",ROW()-ROW($A$3)+'Diário 2º PA'!$P$1)</f>
        <v/>
      </c>
      <c r="B821" s="303"/>
      <c r="C821" s="304"/>
      <c r="D821" s="305"/>
      <c r="E821" s="306"/>
      <c r="F821" s="307"/>
      <c r="G821" s="305"/>
      <c r="H821" s="305"/>
      <c r="I821" s="306"/>
      <c r="J821" s="308" t="str">
        <f t="shared" si="3"/>
        <v/>
      </c>
      <c r="K821" s="308"/>
      <c r="L821" s="309"/>
      <c r="M821" s="308"/>
      <c r="N821" s="303"/>
      <c r="O821" s="305"/>
      <c r="P821" s="305"/>
      <c r="Q821" s="299"/>
      <c r="R821" s="299"/>
      <c r="S821" s="299"/>
    </row>
    <row r="822" spans="1:19" ht="13.5" customHeight="1" x14ac:dyDescent="0.2">
      <c r="A822" s="302" t="str">
        <f>IF(B822="","",ROW()-ROW($A$3)+'Diário 2º PA'!$P$1)</f>
        <v/>
      </c>
      <c r="B822" s="303"/>
      <c r="C822" s="304"/>
      <c r="D822" s="305"/>
      <c r="E822" s="306"/>
      <c r="F822" s="307"/>
      <c r="G822" s="305"/>
      <c r="H822" s="305"/>
      <c r="I822" s="306"/>
      <c r="J822" s="308" t="str">
        <f t="shared" si="3"/>
        <v/>
      </c>
      <c r="K822" s="308"/>
      <c r="L822" s="309"/>
      <c r="M822" s="308"/>
      <c r="N822" s="303"/>
      <c r="O822" s="305"/>
      <c r="P822" s="305"/>
      <c r="Q822" s="299"/>
      <c r="R822" s="299"/>
      <c r="S822" s="299"/>
    </row>
    <row r="823" spans="1:19" ht="13.5" customHeight="1" x14ac:dyDescent="0.2">
      <c r="A823" s="302" t="str">
        <f>IF(B823="","",ROW()-ROW($A$3)+'Diário 2º PA'!$P$1)</f>
        <v/>
      </c>
      <c r="B823" s="303"/>
      <c r="C823" s="304"/>
      <c r="D823" s="305"/>
      <c r="E823" s="306"/>
      <c r="F823" s="307"/>
      <c r="G823" s="305"/>
      <c r="H823" s="305"/>
      <c r="I823" s="306"/>
      <c r="J823" s="308" t="str">
        <f t="shared" si="3"/>
        <v/>
      </c>
      <c r="K823" s="308"/>
      <c r="L823" s="309"/>
      <c r="M823" s="308"/>
      <c r="N823" s="303"/>
      <c r="O823" s="305"/>
      <c r="P823" s="305"/>
      <c r="Q823" s="299"/>
      <c r="R823" s="299"/>
      <c r="S823" s="299"/>
    </row>
    <row r="824" spans="1:19" ht="13.5" customHeight="1" x14ac:dyDescent="0.2">
      <c r="A824" s="302" t="str">
        <f>IF(B824="","",ROW()-ROW($A$3)+'Diário 2º PA'!$P$1)</f>
        <v/>
      </c>
      <c r="B824" s="303"/>
      <c r="C824" s="304"/>
      <c r="D824" s="305"/>
      <c r="E824" s="306"/>
      <c r="F824" s="307"/>
      <c r="G824" s="305"/>
      <c r="H824" s="305"/>
      <c r="I824" s="306"/>
      <c r="J824" s="308" t="str">
        <f t="shared" si="3"/>
        <v/>
      </c>
      <c r="K824" s="308"/>
      <c r="L824" s="309"/>
      <c r="M824" s="308"/>
      <c r="N824" s="303"/>
      <c r="O824" s="305"/>
      <c r="P824" s="305"/>
      <c r="Q824" s="299"/>
      <c r="R824" s="299"/>
      <c r="S824" s="299"/>
    </row>
    <row r="825" spans="1:19" ht="13.5" customHeight="1" x14ac:dyDescent="0.2">
      <c r="A825" s="302" t="str">
        <f>IF(B825="","",ROW()-ROW($A$3)+'Diário 2º PA'!$P$1)</f>
        <v/>
      </c>
      <c r="B825" s="303"/>
      <c r="C825" s="304"/>
      <c r="D825" s="305"/>
      <c r="E825" s="306"/>
      <c r="F825" s="307"/>
      <c r="G825" s="305"/>
      <c r="H825" s="305"/>
      <c r="I825" s="306"/>
      <c r="J825" s="308" t="str">
        <f t="shared" si="3"/>
        <v/>
      </c>
      <c r="K825" s="308"/>
      <c r="L825" s="309"/>
      <c r="M825" s="308"/>
      <c r="N825" s="303"/>
      <c r="O825" s="305"/>
      <c r="P825" s="305"/>
      <c r="Q825" s="299"/>
      <c r="R825" s="299"/>
      <c r="S825" s="299"/>
    </row>
    <row r="826" spans="1:19" ht="13.5" customHeight="1" x14ac:dyDescent="0.2">
      <c r="A826" s="302" t="str">
        <f>IF(B826="","",ROW()-ROW($A$3)+'Diário 2º PA'!$P$1)</f>
        <v/>
      </c>
      <c r="B826" s="303"/>
      <c r="C826" s="304"/>
      <c r="D826" s="305"/>
      <c r="E826" s="306"/>
      <c r="F826" s="307"/>
      <c r="G826" s="305"/>
      <c r="H826" s="305"/>
      <c r="I826" s="306"/>
      <c r="J826" s="308" t="str">
        <f t="shared" si="3"/>
        <v/>
      </c>
      <c r="K826" s="308"/>
      <c r="L826" s="309"/>
      <c r="M826" s="308"/>
      <c r="N826" s="303"/>
      <c r="O826" s="305"/>
      <c r="P826" s="305"/>
      <c r="Q826" s="299"/>
      <c r="R826" s="299"/>
      <c r="S826" s="299"/>
    </row>
    <row r="827" spans="1:19" ht="13.5" customHeight="1" x14ac:dyDescent="0.2">
      <c r="A827" s="302" t="str">
        <f>IF(B827="","",ROW()-ROW($A$3)+'Diário 2º PA'!$P$1)</f>
        <v/>
      </c>
      <c r="B827" s="303"/>
      <c r="C827" s="304"/>
      <c r="D827" s="305"/>
      <c r="E827" s="306"/>
      <c r="F827" s="307"/>
      <c r="G827" s="305"/>
      <c r="H827" s="305"/>
      <c r="I827" s="306"/>
      <c r="J827" s="308" t="str">
        <f t="shared" si="3"/>
        <v/>
      </c>
      <c r="K827" s="308"/>
      <c r="L827" s="309"/>
      <c r="M827" s="308"/>
      <c r="N827" s="303"/>
      <c r="O827" s="305"/>
      <c r="P827" s="305"/>
      <c r="Q827" s="299"/>
      <c r="R827" s="299"/>
      <c r="S827" s="299"/>
    </row>
    <row r="828" spans="1:19" ht="13.5" customHeight="1" x14ac:dyDescent="0.2">
      <c r="A828" s="302" t="str">
        <f>IF(B828="","",ROW()-ROW($A$3)+'Diário 2º PA'!$P$1)</f>
        <v/>
      </c>
      <c r="B828" s="303"/>
      <c r="C828" s="304"/>
      <c r="D828" s="305"/>
      <c r="E828" s="306"/>
      <c r="F828" s="307"/>
      <c r="G828" s="305"/>
      <c r="H828" s="305"/>
      <c r="I828" s="306"/>
      <c r="J828" s="308" t="str">
        <f t="shared" si="3"/>
        <v/>
      </c>
      <c r="K828" s="308"/>
      <c r="L828" s="309"/>
      <c r="M828" s="308"/>
      <c r="N828" s="303"/>
      <c r="O828" s="305"/>
      <c r="P828" s="305"/>
      <c r="Q828" s="299"/>
      <c r="R828" s="299"/>
      <c r="S828" s="299"/>
    </row>
    <row r="829" spans="1:19" ht="13.5" customHeight="1" x14ac:dyDescent="0.2">
      <c r="A829" s="302" t="str">
        <f>IF(B829="","",ROW()-ROW($A$3)+'Diário 2º PA'!$P$1)</f>
        <v/>
      </c>
      <c r="B829" s="303"/>
      <c r="C829" s="304"/>
      <c r="D829" s="305"/>
      <c r="E829" s="306"/>
      <c r="F829" s="307"/>
      <c r="G829" s="305"/>
      <c r="H829" s="305"/>
      <c r="I829" s="306"/>
      <c r="J829" s="308" t="str">
        <f t="shared" si="3"/>
        <v/>
      </c>
      <c r="K829" s="308"/>
      <c r="L829" s="309"/>
      <c r="M829" s="308"/>
      <c r="N829" s="303"/>
      <c r="O829" s="305"/>
      <c r="P829" s="305"/>
      <c r="Q829" s="299"/>
      <c r="R829" s="299"/>
      <c r="S829" s="299"/>
    </row>
    <row r="830" spans="1:19" ht="13.5" customHeight="1" x14ac:dyDescent="0.2">
      <c r="A830" s="302" t="str">
        <f>IF(B830="","",ROW()-ROW($A$3)+'Diário 2º PA'!$P$1)</f>
        <v/>
      </c>
      <c r="B830" s="303"/>
      <c r="C830" s="304"/>
      <c r="D830" s="305"/>
      <c r="E830" s="306"/>
      <c r="F830" s="307"/>
      <c r="G830" s="305"/>
      <c r="H830" s="305"/>
      <c r="I830" s="306"/>
      <c r="J830" s="308" t="str">
        <f t="shared" si="3"/>
        <v/>
      </c>
      <c r="K830" s="308"/>
      <c r="L830" s="309"/>
      <c r="M830" s="308"/>
      <c r="N830" s="303"/>
      <c r="O830" s="305"/>
      <c r="P830" s="305"/>
      <c r="Q830" s="299"/>
      <c r="R830" s="299"/>
      <c r="S830" s="299"/>
    </row>
    <row r="831" spans="1:19" ht="13.5" customHeight="1" x14ac:dyDescent="0.2">
      <c r="A831" s="302" t="str">
        <f>IF(B831="","",ROW()-ROW($A$3)+'Diário 2º PA'!$P$1)</f>
        <v/>
      </c>
      <c r="B831" s="303"/>
      <c r="C831" s="304"/>
      <c r="D831" s="305"/>
      <c r="E831" s="306"/>
      <c r="F831" s="307"/>
      <c r="G831" s="305"/>
      <c r="H831" s="305"/>
      <c r="I831" s="306"/>
      <c r="J831" s="308" t="str">
        <f t="shared" si="3"/>
        <v/>
      </c>
      <c r="K831" s="308"/>
      <c r="L831" s="309"/>
      <c r="M831" s="308"/>
      <c r="N831" s="303"/>
      <c r="O831" s="305"/>
      <c r="P831" s="305"/>
      <c r="Q831" s="299"/>
      <c r="R831" s="299"/>
      <c r="S831" s="299"/>
    </row>
    <row r="832" spans="1:19" ht="13.5" customHeight="1" x14ac:dyDescent="0.2">
      <c r="A832" s="302" t="str">
        <f>IF(B832="","",ROW()-ROW($A$3)+'Diário 2º PA'!$P$1)</f>
        <v/>
      </c>
      <c r="B832" s="303"/>
      <c r="C832" s="304"/>
      <c r="D832" s="305"/>
      <c r="E832" s="306"/>
      <c r="F832" s="307"/>
      <c r="G832" s="305"/>
      <c r="H832" s="305"/>
      <c r="I832" s="306"/>
      <c r="J832" s="308" t="str">
        <f t="shared" si="3"/>
        <v/>
      </c>
      <c r="K832" s="308"/>
      <c r="L832" s="309"/>
      <c r="M832" s="308"/>
      <c r="N832" s="303"/>
      <c r="O832" s="305"/>
      <c r="P832" s="305"/>
      <c r="Q832" s="299"/>
      <c r="R832" s="299"/>
      <c r="S832" s="299"/>
    </row>
    <row r="833" spans="1:19" ht="13.5" customHeight="1" x14ac:dyDescent="0.2">
      <c r="A833" s="302" t="str">
        <f>IF(B833="","",ROW()-ROW($A$3)+'Diário 2º PA'!$P$1)</f>
        <v/>
      </c>
      <c r="B833" s="303"/>
      <c r="C833" s="304"/>
      <c r="D833" s="305"/>
      <c r="E833" s="306"/>
      <c r="F833" s="307"/>
      <c r="G833" s="305"/>
      <c r="H833" s="305"/>
      <c r="I833" s="306"/>
      <c r="J833" s="308" t="str">
        <f t="shared" si="3"/>
        <v/>
      </c>
      <c r="K833" s="308"/>
      <c r="L833" s="309"/>
      <c r="M833" s="308"/>
      <c r="N833" s="303"/>
      <c r="O833" s="305"/>
      <c r="P833" s="305"/>
      <c r="Q833" s="299"/>
      <c r="R833" s="299"/>
      <c r="S833" s="299"/>
    </row>
    <row r="834" spans="1:19" ht="13.5" customHeight="1" x14ac:dyDescent="0.2">
      <c r="A834" s="302" t="str">
        <f>IF(B834="","",ROW()-ROW($A$3)+'Diário 2º PA'!$P$1)</f>
        <v/>
      </c>
      <c r="B834" s="303"/>
      <c r="C834" s="304"/>
      <c r="D834" s="305"/>
      <c r="E834" s="306"/>
      <c r="F834" s="307"/>
      <c r="G834" s="305"/>
      <c r="H834" s="305"/>
      <c r="I834" s="306"/>
      <c r="J834" s="308" t="str">
        <f t="shared" si="3"/>
        <v/>
      </c>
      <c r="K834" s="308"/>
      <c r="L834" s="309"/>
      <c r="M834" s="308"/>
      <c r="N834" s="303"/>
      <c r="O834" s="305"/>
      <c r="P834" s="305"/>
      <c r="Q834" s="299"/>
      <c r="R834" s="299"/>
      <c r="S834" s="299"/>
    </row>
    <row r="835" spans="1:19" ht="13.5" customHeight="1" x14ac:dyDescent="0.2">
      <c r="A835" s="302" t="str">
        <f>IF(B835="","",ROW()-ROW($A$3)+'Diário 2º PA'!$P$1)</f>
        <v/>
      </c>
      <c r="B835" s="303"/>
      <c r="C835" s="304"/>
      <c r="D835" s="305"/>
      <c r="E835" s="306"/>
      <c r="F835" s="307"/>
      <c r="G835" s="305"/>
      <c r="H835" s="305"/>
      <c r="I835" s="306"/>
      <c r="J835" s="308" t="str">
        <f t="shared" si="3"/>
        <v/>
      </c>
      <c r="K835" s="308"/>
      <c r="L835" s="309"/>
      <c r="M835" s="308"/>
      <c r="N835" s="303"/>
      <c r="O835" s="305"/>
      <c r="P835" s="305"/>
      <c r="Q835" s="299"/>
      <c r="R835" s="299"/>
      <c r="S835" s="299"/>
    </row>
    <row r="836" spans="1:19" ht="13.5" customHeight="1" x14ac:dyDescent="0.2">
      <c r="A836" s="302" t="str">
        <f>IF(B836="","",ROW()-ROW($A$3)+'Diário 2º PA'!$P$1)</f>
        <v/>
      </c>
      <c r="B836" s="303"/>
      <c r="C836" s="304"/>
      <c r="D836" s="305"/>
      <c r="E836" s="306"/>
      <c r="F836" s="307"/>
      <c r="G836" s="305"/>
      <c r="H836" s="305"/>
      <c r="I836" s="306"/>
      <c r="J836" s="308" t="str">
        <f t="shared" si="3"/>
        <v/>
      </c>
      <c r="K836" s="308"/>
      <c r="L836" s="309"/>
      <c r="M836" s="308"/>
      <c r="N836" s="303"/>
      <c r="O836" s="305"/>
      <c r="P836" s="305"/>
      <c r="Q836" s="299"/>
      <c r="R836" s="299"/>
      <c r="S836" s="299"/>
    </row>
    <row r="837" spans="1:19" ht="13.5" customHeight="1" x14ac:dyDescent="0.2">
      <c r="A837" s="302" t="str">
        <f>IF(B837="","",ROW()-ROW($A$3)+'Diário 2º PA'!$P$1)</f>
        <v/>
      </c>
      <c r="B837" s="303"/>
      <c r="C837" s="304"/>
      <c r="D837" s="305"/>
      <c r="E837" s="306"/>
      <c r="F837" s="307"/>
      <c r="G837" s="305"/>
      <c r="H837" s="305"/>
      <c r="I837" s="306"/>
      <c r="J837" s="308" t="str">
        <f t="shared" si="3"/>
        <v/>
      </c>
      <c r="K837" s="308"/>
      <c r="L837" s="309"/>
      <c r="M837" s="308"/>
      <c r="N837" s="303"/>
      <c r="O837" s="305"/>
      <c r="P837" s="305"/>
      <c r="Q837" s="299"/>
      <c r="R837" s="299"/>
      <c r="S837" s="299"/>
    </row>
    <row r="838" spans="1:19" ht="13.5" customHeight="1" x14ac:dyDescent="0.2">
      <c r="A838" s="302" t="str">
        <f>IF(B838="","",ROW()-ROW($A$3)+'Diário 2º PA'!$P$1)</f>
        <v/>
      </c>
      <c r="B838" s="303"/>
      <c r="C838" s="304"/>
      <c r="D838" s="305"/>
      <c r="E838" s="306"/>
      <c r="F838" s="307"/>
      <c r="G838" s="305"/>
      <c r="H838" s="305"/>
      <c r="I838" s="306"/>
      <c r="J838" s="308" t="str">
        <f t="shared" si="3"/>
        <v/>
      </c>
      <c r="K838" s="308"/>
      <c r="L838" s="309"/>
      <c r="M838" s="308"/>
      <c r="N838" s="303"/>
      <c r="O838" s="305"/>
      <c r="P838" s="305"/>
      <c r="Q838" s="299"/>
      <c r="R838" s="299"/>
      <c r="S838" s="299"/>
    </row>
    <row r="839" spans="1:19" ht="13.5" customHeight="1" x14ac:dyDescent="0.2">
      <c r="A839" s="302" t="str">
        <f>IF(B839="","",ROW()-ROW($A$3)+'Diário 2º PA'!$P$1)</f>
        <v/>
      </c>
      <c r="B839" s="303"/>
      <c r="C839" s="304"/>
      <c r="D839" s="305"/>
      <c r="E839" s="306"/>
      <c r="F839" s="307"/>
      <c r="G839" s="305"/>
      <c r="H839" s="305"/>
      <c r="I839" s="306"/>
      <c r="J839" s="308" t="str">
        <f t="shared" si="3"/>
        <v/>
      </c>
      <c r="K839" s="308"/>
      <c r="L839" s="309"/>
      <c r="M839" s="308"/>
      <c r="N839" s="303"/>
      <c r="O839" s="305"/>
      <c r="P839" s="305"/>
      <c r="Q839" s="299"/>
      <c r="R839" s="299"/>
      <c r="S839" s="299"/>
    </row>
    <row r="840" spans="1:19" ht="13.5" customHeight="1" x14ac:dyDescent="0.2">
      <c r="A840" s="302" t="str">
        <f>IF(B840="","",ROW()-ROW($A$3)+'Diário 2º PA'!$P$1)</f>
        <v/>
      </c>
      <c r="B840" s="303"/>
      <c r="C840" s="304"/>
      <c r="D840" s="305"/>
      <c r="E840" s="306"/>
      <c r="F840" s="307"/>
      <c r="G840" s="305"/>
      <c r="H840" s="305"/>
      <c r="I840" s="306"/>
      <c r="J840" s="308" t="str">
        <f t="shared" si="3"/>
        <v/>
      </c>
      <c r="K840" s="308"/>
      <c r="L840" s="309"/>
      <c r="M840" s="308"/>
      <c r="N840" s="303"/>
      <c r="O840" s="305"/>
      <c r="P840" s="305"/>
      <c r="Q840" s="299"/>
      <c r="R840" s="299"/>
      <c r="S840" s="299"/>
    </row>
    <row r="841" spans="1:19" ht="13.5" customHeight="1" x14ac:dyDescent="0.2">
      <c r="A841" s="302" t="str">
        <f>IF(B841="","",ROW()-ROW($A$3)+'Diário 2º PA'!$P$1)</f>
        <v/>
      </c>
      <c r="B841" s="303"/>
      <c r="C841" s="304"/>
      <c r="D841" s="305"/>
      <c r="E841" s="306"/>
      <c r="F841" s="307"/>
      <c r="G841" s="305"/>
      <c r="H841" s="305"/>
      <c r="I841" s="306"/>
      <c r="J841" s="308" t="str">
        <f t="shared" si="3"/>
        <v/>
      </c>
      <c r="K841" s="308"/>
      <c r="L841" s="309"/>
      <c r="M841" s="308"/>
      <c r="N841" s="303"/>
      <c r="O841" s="305"/>
      <c r="P841" s="305"/>
      <c r="Q841" s="299"/>
      <c r="R841" s="299"/>
      <c r="S841" s="299"/>
    </row>
    <row r="842" spans="1:19" ht="13.5" customHeight="1" x14ac:dyDescent="0.2">
      <c r="A842" s="302" t="str">
        <f>IF(B842="","",ROW()-ROW($A$3)+'Diário 2º PA'!$P$1)</f>
        <v/>
      </c>
      <c r="B842" s="303"/>
      <c r="C842" s="304"/>
      <c r="D842" s="305"/>
      <c r="E842" s="306"/>
      <c r="F842" s="307"/>
      <c r="G842" s="305"/>
      <c r="H842" s="305"/>
      <c r="I842" s="306"/>
      <c r="J842" s="308" t="str">
        <f t="shared" si="3"/>
        <v/>
      </c>
      <c r="K842" s="308"/>
      <c r="L842" s="309"/>
      <c r="M842" s="308"/>
      <c r="N842" s="303"/>
      <c r="O842" s="305"/>
      <c r="P842" s="305"/>
      <c r="Q842" s="299"/>
      <c r="R842" s="299"/>
      <c r="S842" s="299"/>
    </row>
    <row r="843" spans="1:19" ht="13.5" customHeight="1" x14ac:dyDescent="0.2">
      <c r="A843" s="302" t="str">
        <f>IF(B843="","",ROW()-ROW($A$3)+'Diário 2º PA'!$P$1)</f>
        <v/>
      </c>
      <c r="B843" s="303"/>
      <c r="C843" s="304"/>
      <c r="D843" s="305"/>
      <c r="E843" s="306"/>
      <c r="F843" s="307"/>
      <c r="G843" s="305"/>
      <c r="H843" s="305"/>
      <c r="I843" s="306"/>
      <c r="J843" s="308" t="str">
        <f t="shared" si="3"/>
        <v/>
      </c>
      <c r="K843" s="308"/>
      <c r="L843" s="309"/>
      <c r="M843" s="308"/>
      <c r="N843" s="303"/>
      <c r="O843" s="305"/>
      <c r="P843" s="305"/>
      <c r="Q843" s="299"/>
      <c r="R843" s="299"/>
      <c r="S843" s="299"/>
    </row>
    <row r="844" spans="1:19" ht="13.5" customHeight="1" x14ac:dyDescent="0.2">
      <c r="A844" s="302" t="str">
        <f>IF(B844="","",ROW()-ROW($A$3)+'Diário 2º PA'!$P$1)</f>
        <v/>
      </c>
      <c r="B844" s="303"/>
      <c r="C844" s="304"/>
      <c r="D844" s="305"/>
      <c r="E844" s="306"/>
      <c r="F844" s="307"/>
      <c r="G844" s="305"/>
      <c r="H844" s="305"/>
      <c r="I844" s="306"/>
      <c r="J844" s="308" t="str">
        <f t="shared" si="3"/>
        <v/>
      </c>
      <c r="K844" s="308"/>
      <c r="L844" s="309"/>
      <c r="M844" s="308"/>
      <c r="N844" s="303"/>
      <c r="O844" s="305"/>
      <c r="P844" s="305"/>
      <c r="Q844" s="299"/>
      <c r="R844" s="299"/>
      <c r="S844" s="299"/>
    </row>
    <row r="845" spans="1:19" ht="13.5" customHeight="1" x14ac:dyDescent="0.2">
      <c r="A845" s="302" t="str">
        <f>IF(B845="","",ROW()-ROW($A$3)+'Diário 2º PA'!$P$1)</f>
        <v/>
      </c>
      <c r="B845" s="303"/>
      <c r="C845" s="304"/>
      <c r="D845" s="305"/>
      <c r="E845" s="306"/>
      <c r="F845" s="307"/>
      <c r="G845" s="305"/>
      <c r="H845" s="305"/>
      <c r="I845" s="306"/>
      <c r="J845" s="308" t="str">
        <f t="shared" si="3"/>
        <v/>
      </c>
      <c r="K845" s="308"/>
      <c r="L845" s="309"/>
      <c r="M845" s="308"/>
      <c r="N845" s="303"/>
      <c r="O845" s="305"/>
      <c r="P845" s="305"/>
      <c r="Q845" s="299"/>
      <c r="R845" s="299"/>
      <c r="S845" s="299"/>
    </row>
    <row r="846" spans="1:19" ht="13.5" customHeight="1" x14ac:dyDescent="0.2">
      <c r="A846" s="302" t="str">
        <f>IF(B846="","",ROW()-ROW($A$3)+'Diário 2º PA'!$P$1)</f>
        <v/>
      </c>
      <c r="B846" s="303"/>
      <c r="C846" s="304"/>
      <c r="D846" s="305"/>
      <c r="E846" s="306"/>
      <c r="F846" s="307"/>
      <c r="G846" s="305"/>
      <c r="H846" s="305"/>
      <c r="I846" s="306"/>
      <c r="J846" s="308" t="str">
        <f t="shared" si="3"/>
        <v/>
      </c>
      <c r="K846" s="308"/>
      <c r="L846" s="309"/>
      <c r="M846" s="308"/>
      <c r="N846" s="303"/>
      <c r="O846" s="305"/>
      <c r="P846" s="305"/>
      <c r="Q846" s="299"/>
      <c r="R846" s="299"/>
      <c r="S846" s="299"/>
    </row>
    <row r="847" spans="1:19" ht="13.5" customHeight="1" x14ac:dyDescent="0.2">
      <c r="A847" s="302" t="str">
        <f>IF(B847="","",ROW()-ROW($A$3)+'Diário 2º PA'!$P$1)</f>
        <v/>
      </c>
      <c r="B847" s="303"/>
      <c r="C847" s="304"/>
      <c r="D847" s="305"/>
      <c r="E847" s="306"/>
      <c r="F847" s="307"/>
      <c r="G847" s="305"/>
      <c r="H847" s="305"/>
      <c r="I847" s="306"/>
      <c r="J847" s="308" t="str">
        <f t="shared" si="3"/>
        <v/>
      </c>
      <c r="K847" s="308"/>
      <c r="L847" s="309"/>
      <c r="M847" s="308"/>
      <c r="N847" s="303"/>
      <c r="O847" s="305"/>
      <c r="P847" s="305"/>
      <c r="Q847" s="299"/>
      <c r="R847" s="299"/>
      <c r="S847" s="299"/>
    </row>
    <row r="848" spans="1:19" ht="13.5" customHeight="1" x14ac:dyDescent="0.2">
      <c r="A848" s="302" t="str">
        <f>IF(B848="","",ROW()-ROW($A$3)+'Diário 2º PA'!$P$1)</f>
        <v/>
      </c>
      <c r="B848" s="303"/>
      <c r="C848" s="304"/>
      <c r="D848" s="305"/>
      <c r="E848" s="306"/>
      <c r="F848" s="307"/>
      <c r="G848" s="305"/>
      <c r="H848" s="305"/>
      <c r="I848" s="306"/>
      <c r="J848" s="308" t="str">
        <f t="shared" si="3"/>
        <v/>
      </c>
      <c r="K848" s="308"/>
      <c r="L848" s="309"/>
      <c r="M848" s="308"/>
      <c r="N848" s="303"/>
      <c r="O848" s="305"/>
      <c r="P848" s="305"/>
      <c r="Q848" s="299"/>
      <c r="R848" s="299"/>
      <c r="S848" s="299"/>
    </row>
    <row r="849" spans="1:19" ht="13.5" customHeight="1" x14ac:dyDescent="0.2">
      <c r="A849" s="302" t="str">
        <f>IF(B849="","",ROW()-ROW($A$3)+'Diário 2º PA'!$P$1)</f>
        <v/>
      </c>
      <c r="B849" s="303"/>
      <c r="C849" s="304"/>
      <c r="D849" s="305"/>
      <c r="E849" s="306"/>
      <c r="F849" s="307"/>
      <c r="G849" s="305"/>
      <c r="H849" s="305"/>
      <c r="I849" s="306"/>
      <c r="J849" s="308" t="str">
        <f t="shared" si="3"/>
        <v/>
      </c>
      <c r="K849" s="308"/>
      <c r="L849" s="309"/>
      <c r="M849" s="308"/>
      <c r="N849" s="303"/>
      <c r="O849" s="305"/>
      <c r="P849" s="305"/>
      <c r="Q849" s="299"/>
      <c r="R849" s="299"/>
      <c r="S849" s="299"/>
    </row>
    <row r="850" spans="1:19" ht="13.5" customHeight="1" x14ac:dyDescent="0.2">
      <c r="A850" s="302" t="str">
        <f>IF(B850="","",ROW()-ROW($A$3)+'Diário 2º PA'!$P$1)</f>
        <v/>
      </c>
      <c r="B850" s="303"/>
      <c r="C850" s="304"/>
      <c r="D850" s="305"/>
      <c r="E850" s="306"/>
      <c r="F850" s="307"/>
      <c r="G850" s="305"/>
      <c r="H850" s="305"/>
      <c r="I850" s="306"/>
      <c r="J850" s="308" t="str">
        <f t="shared" si="3"/>
        <v/>
      </c>
      <c r="K850" s="308"/>
      <c r="L850" s="309"/>
      <c r="M850" s="308"/>
      <c r="N850" s="303"/>
      <c r="O850" s="305"/>
      <c r="P850" s="305"/>
      <c r="Q850" s="299"/>
      <c r="R850" s="299"/>
      <c r="S850" s="299"/>
    </row>
    <row r="851" spans="1:19" ht="13.5" customHeight="1" x14ac:dyDescent="0.2">
      <c r="A851" s="302" t="str">
        <f>IF(B851="","",ROW()-ROW($A$3)+'Diário 2º PA'!$P$1)</f>
        <v/>
      </c>
      <c r="B851" s="303"/>
      <c r="C851" s="304"/>
      <c r="D851" s="305"/>
      <c r="E851" s="306"/>
      <c r="F851" s="307"/>
      <c r="G851" s="305"/>
      <c r="H851" s="305"/>
      <c r="I851" s="306"/>
      <c r="J851" s="308" t="str">
        <f t="shared" si="3"/>
        <v/>
      </c>
      <c r="K851" s="308"/>
      <c r="L851" s="309"/>
      <c r="M851" s="308"/>
      <c r="N851" s="303"/>
      <c r="O851" s="305"/>
      <c r="P851" s="305"/>
      <c r="Q851" s="299"/>
      <c r="R851" s="299"/>
      <c r="S851" s="299"/>
    </row>
    <row r="852" spans="1:19" ht="13.5" customHeight="1" x14ac:dyDescent="0.2">
      <c r="A852" s="302" t="str">
        <f>IF(B852="","",ROW()-ROW($A$3)+'Diário 2º PA'!$P$1)</f>
        <v/>
      </c>
      <c r="B852" s="303"/>
      <c r="C852" s="304"/>
      <c r="D852" s="305"/>
      <c r="E852" s="306"/>
      <c r="F852" s="307"/>
      <c r="G852" s="305"/>
      <c r="H852" s="305"/>
      <c r="I852" s="306"/>
      <c r="J852" s="308" t="str">
        <f t="shared" si="3"/>
        <v/>
      </c>
      <c r="K852" s="308"/>
      <c r="L852" s="309"/>
      <c r="M852" s="308"/>
      <c r="N852" s="303"/>
      <c r="O852" s="305"/>
      <c r="P852" s="305"/>
      <c r="Q852" s="299"/>
      <c r="R852" s="299"/>
      <c r="S852" s="299"/>
    </row>
    <row r="853" spans="1:19" ht="13.5" customHeight="1" x14ac:dyDescent="0.2">
      <c r="A853" s="302" t="str">
        <f>IF(B853="","",ROW()-ROW($A$3)+'Diário 2º PA'!$P$1)</f>
        <v/>
      </c>
      <c r="B853" s="303"/>
      <c r="C853" s="304"/>
      <c r="D853" s="305"/>
      <c r="E853" s="306"/>
      <c r="F853" s="307"/>
      <c r="G853" s="305"/>
      <c r="H853" s="305"/>
      <c r="I853" s="306"/>
      <c r="J853" s="308" t="str">
        <f t="shared" si="3"/>
        <v/>
      </c>
      <c r="K853" s="308"/>
      <c r="L853" s="309"/>
      <c r="M853" s="308"/>
      <c r="N853" s="303"/>
      <c r="O853" s="305"/>
      <c r="P853" s="305"/>
      <c r="Q853" s="299"/>
      <c r="R853" s="299"/>
      <c r="S853" s="299"/>
    </row>
    <row r="854" spans="1:19" ht="13.5" customHeight="1" x14ac:dyDescent="0.2">
      <c r="A854" s="302" t="str">
        <f>IF(B854="","",ROW()-ROW($A$3)+'Diário 2º PA'!$P$1)</f>
        <v/>
      </c>
      <c r="B854" s="303"/>
      <c r="C854" s="304"/>
      <c r="D854" s="305"/>
      <c r="E854" s="306"/>
      <c r="F854" s="307"/>
      <c r="G854" s="305"/>
      <c r="H854" s="305"/>
      <c r="I854" s="306"/>
      <c r="J854" s="308" t="str">
        <f t="shared" si="3"/>
        <v/>
      </c>
      <c r="K854" s="308"/>
      <c r="L854" s="309"/>
      <c r="M854" s="308"/>
      <c r="N854" s="303"/>
      <c r="O854" s="305"/>
      <c r="P854" s="305"/>
      <c r="Q854" s="299"/>
      <c r="R854" s="299"/>
      <c r="S854" s="299"/>
    </row>
    <row r="855" spans="1:19" ht="13.5" customHeight="1" x14ac:dyDescent="0.2">
      <c r="A855" s="302" t="str">
        <f>IF(B855="","",ROW()-ROW($A$3)+'Diário 2º PA'!$P$1)</f>
        <v/>
      </c>
      <c r="B855" s="303"/>
      <c r="C855" s="304"/>
      <c r="D855" s="305"/>
      <c r="E855" s="306"/>
      <c r="F855" s="307"/>
      <c r="G855" s="305"/>
      <c r="H855" s="305"/>
      <c r="I855" s="306"/>
      <c r="J855" s="308" t="str">
        <f t="shared" si="3"/>
        <v/>
      </c>
      <c r="K855" s="308"/>
      <c r="L855" s="309"/>
      <c r="M855" s="308"/>
      <c r="N855" s="303"/>
      <c r="O855" s="305"/>
      <c r="P855" s="305"/>
      <c r="Q855" s="299"/>
      <c r="R855" s="299"/>
      <c r="S855" s="299"/>
    </row>
    <row r="856" spans="1:19" ht="13.5" customHeight="1" x14ac:dyDescent="0.2">
      <c r="A856" s="302" t="str">
        <f>IF(B856="","",ROW()-ROW($A$3)+'Diário 2º PA'!$P$1)</f>
        <v/>
      </c>
      <c r="B856" s="303"/>
      <c r="C856" s="304"/>
      <c r="D856" s="305"/>
      <c r="E856" s="306"/>
      <c r="F856" s="307"/>
      <c r="G856" s="305"/>
      <c r="H856" s="305"/>
      <c r="I856" s="306"/>
      <c r="J856" s="308" t="str">
        <f t="shared" si="3"/>
        <v/>
      </c>
      <c r="K856" s="308"/>
      <c r="L856" s="309"/>
      <c r="M856" s="308"/>
      <c r="N856" s="303"/>
      <c r="O856" s="305"/>
      <c r="P856" s="305"/>
      <c r="Q856" s="299"/>
      <c r="R856" s="299"/>
      <c r="S856" s="299"/>
    </row>
    <row r="857" spans="1:19" ht="13.5" customHeight="1" x14ac:dyDescent="0.2">
      <c r="A857" s="302" t="str">
        <f>IF(B857="","",ROW()-ROW($A$3)+'Diário 2º PA'!$P$1)</f>
        <v/>
      </c>
      <c r="B857" s="303"/>
      <c r="C857" s="304"/>
      <c r="D857" s="305"/>
      <c r="E857" s="306"/>
      <c r="F857" s="307"/>
      <c r="G857" s="305"/>
      <c r="H857" s="305"/>
      <c r="I857" s="306"/>
      <c r="J857" s="308" t="str">
        <f t="shared" si="3"/>
        <v/>
      </c>
      <c r="K857" s="308"/>
      <c r="L857" s="309"/>
      <c r="M857" s="308"/>
      <c r="N857" s="303"/>
      <c r="O857" s="305"/>
      <c r="P857" s="305"/>
      <c r="Q857" s="299"/>
      <c r="R857" s="299"/>
      <c r="S857" s="299"/>
    </row>
    <row r="858" spans="1:19" ht="13.5" customHeight="1" x14ac:dyDescent="0.2">
      <c r="A858" s="302" t="str">
        <f>IF(B858="","",ROW()-ROW($A$3)+'Diário 2º PA'!$P$1)</f>
        <v/>
      </c>
      <c r="B858" s="303"/>
      <c r="C858" s="304"/>
      <c r="D858" s="305"/>
      <c r="E858" s="306"/>
      <c r="F858" s="307"/>
      <c r="G858" s="305"/>
      <c r="H858" s="305"/>
      <c r="I858" s="306"/>
      <c r="J858" s="308" t="str">
        <f t="shared" si="3"/>
        <v/>
      </c>
      <c r="K858" s="308"/>
      <c r="L858" s="309"/>
      <c r="M858" s="308"/>
      <c r="N858" s="303"/>
      <c r="O858" s="305"/>
      <c r="P858" s="305"/>
      <c r="Q858" s="299"/>
      <c r="R858" s="299"/>
      <c r="S858" s="299"/>
    </row>
    <row r="859" spans="1:19" ht="13.5" customHeight="1" x14ac:dyDescent="0.2">
      <c r="A859" s="302" t="str">
        <f>IF(B859="","",ROW()-ROW($A$3)+'Diário 2º PA'!$P$1)</f>
        <v/>
      </c>
      <c r="B859" s="303"/>
      <c r="C859" s="304"/>
      <c r="D859" s="305"/>
      <c r="E859" s="306"/>
      <c r="F859" s="307"/>
      <c r="G859" s="305"/>
      <c r="H859" s="305"/>
      <c r="I859" s="306"/>
      <c r="J859" s="308" t="str">
        <f t="shared" si="3"/>
        <v/>
      </c>
      <c r="K859" s="308"/>
      <c r="L859" s="309"/>
      <c r="M859" s="308"/>
      <c r="N859" s="303"/>
      <c r="O859" s="305"/>
      <c r="P859" s="305"/>
      <c r="Q859" s="299"/>
      <c r="R859" s="299"/>
      <c r="S859" s="299"/>
    </row>
    <row r="860" spans="1:19" ht="13.5" customHeight="1" x14ac:dyDescent="0.2">
      <c r="A860" s="302" t="str">
        <f>IF(B860="","",ROW()-ROW($A$3)+'Diário 2º PA'!$P$1)</f>
        <v/>
      </c>
      <c r="B860" s="303"/>
      <c r="C860" s="304"/>
      <c r="D860" s="305"/>
      <c r="E860" s="306"/>
      <c r="F860" s="307"/>
      <c r="G860" s="305"/>
      <c r="H860" s="305"/>
      <c r="I860" s="306"/>
      <c r="J860" s="308" t="str">
        <f t="shared" si="3"/>
        <v/>
      </c>
      <c r="K860" s="308"/>
      <c r="L860" s="309"/>
      <c r="M860" s="308"/>
      <c r="N860" s="303"/>
      <c r="O860" s="305"/>
      <c r="P860" s="305"/>
      <c r="Q860" s="299"/>
      <c r="R860" s="299"/>
      <c r="S860" s="299"/>
    </row>
    <row r="861" spans="1:19" ht="13.5" customHeight="1" x14ac:dyDescent="0.2">
      <c r="A861" s="302" t="str">
        <f>IF(B861="","",ROW()-ROW($A$3)+'Diário 2º PA'!$P$1)</f>
        <v/>
      </c>
      <c r="B861" s="303"/>
      <c r="C861" s="304"/>
      <c r="D861" s="305"/>
      <c r="E861" s="306"/>
      <c r="F861" s="307"/>
      <c r="G861" s="305"/>
      <c r="H861" s="305"/>
      <c r="I861" s="306"/>
      <c r="J861" s="308" t="str">
        <f t="shared" si="3"/>
        <v/>
      </c>
      <c r="K861" s="308"/>
      <c r="L861" s="309"/>
      <c r="M861" s="308"/>
      <c r="N861" s="303"/>
      <c r="O861" s="305"/>
      <c r="P861" s="305"/>
      <c r="Q861" s="299"/>
      <c r="R861" s="299"/>
      <c r="S861" s="299"/>
    </row>
    <row r="862" spans="1:19" ht="13.5" customHeight="1" x14ac:dyDescent="0.2">
      <c r="A862" s="302" t="str">
        <f>IF(B862="","",ROW()-ROW($A$3)+'Diário 2º PA'!$P$1)</f>
        <v/>
      </c>
      <c r="B862" s="303"/>
      <c r="C862" s="304"/>
      <c r="D862" s="305"/>
      <c r="E862" s="306"/>
      <c r="F862" s="307"/>
      <c r="G862" s="305"/>
      <c r="H862" s="305"/>
      <c r="I862" s="306"/>
      <c r="J862" s="308" t="str">
        <f t="shared" si="3"/>
        <v/>
      </c>
      <c r="K862" s="308"/>
      <c r="L862" s="309"/>
      <c r="M862" s="308"/>
      <c r="N862" s="303"/>
      <c r="O862" s="305"/>
      <c r="P862" s="305"/>
      <c r="Q862" s="299"/>
      <c r="R862" s="299"/>
      <c r="S862" s="299"/>
    </row>
    <row r="863" spans="1:19" ht="13.5" customHeight="1" x14ac:dyDescent="0.2">
      <c r="A863" s="302" t="str">
        <f>IF(B863="","",ROW()-ROW($A$3)+'Diário 2º PA'!$P$1)</f>
        <v/>
      </c>
      <c r="B863" s="303"/>
      <c r="C863" s="304"/>
      <c r="D863" s="305"/>
      <c r="E863" s="306"/>
      <c r="F863" s="307"/>
      <c r="G863" s="305"/>
      <c r="H863" s="305"/>
      <c r="I863" s="306"/>
      <c r="J863" s="308" t="str">
        <f t="shared" si="3"/>
        <v/>
      </c>
      <c r="K863" s="308"/>
      <c r="L863" s="309"/>
      <c r="M863" s="308"/>
      <c r="N863" s="303"/>
      <c r="O863" s="305"/>
      <c r="P863" s="305"/>
      <c r="Q863" s="299"/>
      <c r="R863" s="299"/>
      <c r="S863" s="299"/>
    </row>
    <row r="864" spans="1:19" ht="13.5" customHeight="1" x14ac:dyDescent="0.2">
      <c r="A864" s="302" t="str">
        <f>IF(B864="","",ROW()-ROW($A$3)+'Diário 2º PA'!$P$1)</f>
        <v/>
      </c>
      <c r="B864" s="303"/>
      <c r="C864" s="304"/>
      <c r="D864" s="305"/>
      <c r="E864" s="306"/>
      <c r="F864" s="307"/>
      <c r="G864" s="305"/>
      <c r="H864" s="305"/>
      <c r="I864" s="306"/>
      <c r="J864" s="308" t="str">
        <f t="shared" si="3"/>
        <v/>
      </c>
      <c r="K864" s="308"/>
      <c r="L864" s="309"/>
      <c r="M864" s="308"/>
      <c r="N864" s="303"/>
      <c r="O864" s="305"/>
      <c r="P864" s="305"/>
      <c r="Q864" s="299"/>
      <c r="R864" s="299"/>
      <c r="S864" s="299"/>
    </row>
    <row r="865" spans="1:19" ht="13.5" customHeight="1" x14ac:dyDescent="0.2">
      <c r="A865" s="302" t="str">
        <f>IF(B865="","",ROW()-ROW($A$3)+'Diário 2º PA'!$P$1)</f>
        <v/>
      </c>
      <c r="B865" s="303"/>
      <c r="C865" s="304"/>
      <c r="D865" s="305"/>
      <c r="E865" s="306"/>
      <c r="F865" s="307"/>
      <c r="G865" s="305"/>
      <c r="H865" s="305"/>
      <c r="I865" s="306"/>
      <c r="J865" s="308" t="str">
        <f t="shared" si="3"/>
        <v/>
      </c>
      <c r="K865" s="308"/>
      <c r="L865" s="309"/>
      <c r="M865" s="308"/>
      <c r="N865" s="303"/>
      <c r="O865" s="305"/>
      <c r="P865" s="305"/>
      <c r="Q865" s="299"/>
      <c r="R865" s="299"/>
      <c r="S865" s="299"/>
    </row>
    <row r="866" spans="1:19" ht="13.5" customHeight="1" x14ac:dyDescent="0.2">
      <c r="A866" s="302" t="str">
        <f>IF(B866="","",ROW()-ROW($A$3)+'Diário 2º PA'!$P$1)</f>
        <v/>
      </c>
      <c r="B866" s="303"/>
      <c r="C866" s="304"/>
      <c r="D866" s="305"/>
      <c r="E866" s="306"/>
      <c r="F866" s="307"/>
      <c r="G866" s="305"/>
      <c r="H866" s="305"/>
      <c r="I866" s="306"/>
      <c r="J866" s="308" t="str">
        <f t="shared" si="3"/>
        <v/>
      </c>
      <c r="K866" s="308"/>
      <c r="L866" s="309"/>
      <c r="M866" s="308"/>
      <c r="N866" s="303"/>
      <c r="O866" s="305"/>
      <c r="P866" s="305"/>
      <c r="Q866" s="299"/>
      <c r="R866" s="299"/>
      <c r="S866" s="299"/>
    </row>
    <row r="867" spans="1:19" ht="13.5" customHeight="1" x14ac:dyDescent="0.2">
      <c r="A867" s="302" t="str">
        <f>IF(B867="","",ROW()-ROW($A$3)+'Diário 2º PA'!$P$1)</f>
        <v/>
      </c>
      <c r="B867" s="303"/>
      <c r="C867" s="304"/>
      <c r="D867" s="305"/>
      <c r="E867" s="306"/>
      <c r="F867" s="307"/>
      <c r="G867" s="305"/>
      <c r="H867" s="305"/>
      <c r="I867" s="306"/>
      <c r="J867" s="308" t="str">
        <f t="shared" si="3"/>
        <v/>
      </c>
      <c r="K867" s="308"/>
      <c r="L867" s="309"/>
      <c r="M867" s="308"/>
      <c r="N867" s="303"/>
      <c r="O867" s="305"/>
      <c r="P867" s="305"/>
      <c r="Q867" s="299"/>
      <c r="R867" s="299"/>
      <c r="S867" s="299"/>
    </row>
    <row r="868" spans="1:19" ht="13.5" customHeight="1" x14ac:dyDescent="0.2">
      <c r="A868" s="302" t="str">
        <f>IF(B868="","",ROW()-ROW($A$3)+'Diário 2º PA'!$P$1)</f>
        <v/>
      </c>
      <c r="B868" s="303"/>
      <c r="C868" s="304"/>
      <c r="D868" s="305"/>
      <c r="E868" s="306"/>
      <c r="F868" s="307"/>
      <c r="G868" s="305"/>
      <c r="H868" s="305"/>
      <c r="I868" s="306"/>
      <c r="J868" s="308" t="str">
        <f t="shared" si="3"/>
        <v/>
      </c>
      <c r="K868" s="308"/>
      <c r="L868" s="309"/>
      <c r="M868" s="308"/>
      <c r="N868" s="303"/>
      <c r="O868" s="305"/>
      <c r="P868" s="305"/>
      <c r="Q868" s="299"/>
      <c r="R868" s="299"/>
      <c r="S868" s="299"/>
    </row>
    <row r="869" spans="1:19" ht="13.5" customHeight="1" x14ac:dyDescent="0.2">
      <c r="A869" s="302" t="str">
        <f>IF(B869="","",ROW()-ROW($A$3)+'Diário 2º PA'!$P$1)</f>
        <v/>
      </c>
      <c r="B869" s="303"/>
      <c r="C869" s="304"/>
      <c r="D869" s="305"/>
      <c r="E869" s="306"/>
      <c r="F869" s="307"/>
      <c r="G869" s="305"/>
      <c r="H869" s="305"/>
      <c r="I869" s="306"/>
      <c r="J869" s="308" t="str">
        <f t="shared" si="3"/>
        <v/>
      </c>
      <c r="K869" s="308"/>
      <c r="L869" s="309"/>
      <c r="M869" s="308"/>
      <c r="N869" s="303"/>
      <c r="O869" s="305"/>
      <c r="P869" s="305"/>
      <c r="Q869" s="299"/>
      <c r="R869" s="299"/>
      <c r="S869" s="299"/>
    </row>
    <row r="870" spans="1:19" ht="13.5" customHeight="1" x14ac:dyDescent="0.2">
      <c r="A870" s="302" t="str">
        <f>IF(B870="","",ROW()-ROW($A$3)+'Diário 2º PA'!$P$1)</f>
        <v/>
      </c>
      <c r="B870" s="303"/>
      <c r="C870" s="304"/>
      <c r="D870" s="305"/>
      <c r="E870" s="306"/>
      <c r="F870" s="307"/>
      <c r="G870" s="305"/>
      <c r="H870" s="305"/>
      <c r="I870" s="306"/>
      <c r="J870" s="308" t="str">
        <f t="shared" si="3"/>
        <v/>
      </c>
      <c r="K870" s="308"/>
      <c r="L870" s="309"/>
      <c r="M870" s="308"/>
      <c r="N870" s="303"/>
      <c r="O870" s="305"/>
      <c r="P870" s="305"/>
      <c r="Q870" s="299"/>
      <c r="R870" s="299"/>
      <c r="S870" s="299"/>
    </row>
    <row r="871" spans="1:19" ht="13.5" customHeight="1" x14ac:dyDescent="0.2">
      <c r="A871" s="302" t="str">
        <f>IF(B871="","",ROW()-ROW($A$3)+'Diário 2º PA'!$P$1)</f>
        <v/>
      </c>
      <c r="B871" s="303"/>
      <c r="C871" s="304"/>
      <c r="D871" s="305"/>
      <c r="E871" s="306"/>
      <c r="F871" s="307"/>
      <c r="G871" s="305"/>
      <c r="H871" s="305"/>
      <c r="I871" s="306"/>
      <c r="J871" s="308" t="str">
        <f t="shared" si="3"/>
        <v/>
      </c>
      <c r="K871" s="308"/>
      <c r="L871" s="309"/>
      <c r="M871" s="308"/>
      <c r="N871" s="303"/>
      <c r="O871" s="305"/>
      <c r="P871" s="305"/>
      <c r="Q871" s="299"/>
      <c r="R871" s="299"/>
      <c r="S871" s="299"/>
    </row>
    <row r="872" spans="1:19" ht="13.5" customHeight="1" x14ac:dyDescent="0.2">
      <c r="A872" s="302" t="str">
        <f>IF(B872="","",ROW()-ROW($A$3)+'Diário 2º PA'!$P$1)</f>
        <v/>
      </c>
      <c r="B872" s="303"/>
      <c r="C872" s="304"/>
      <c r="D872" s="305"/>
      <c r="E872" s="306"/>
      <c r="F872" s="307"/>
      <c r="G872" s="305"/>
      <c r="H872" s="305"/>
      <c r="I872" s="306"/>
      <c r="J872" s="308" t="str">
        <f t="shared" si="3"/>
        <v/>
      </c>
      <c r="K872" s="308"/>
      <c r="L872" s="309"/>
      <c r="M872" s="308"/>
      <c r="N872" s="303"/>
      <c r="O872" s="305"/>
      <c r="P872" s="305"/>
      <c r="Q872" s="299"/>
      <c r="R872" s="299"/>
      <c r="S872" s="299"/>
    </row>
    <row r="873" spans="1:19" ht="13.5" customHeight="1" x14ac:dyDescent="0.2">
      <c r="A873" s="302" t="str">
        <f>IF(B873="","",ROW()-ROW($A$3)+'Diário 2º PA'!$P$1)</f>
        <v/>
      </c>
      <c r="B873" s="303"/>
      <c r="C873" s="304"/>
      <c r="D873" s="305"/>
      <c r="E873" s="306"/>
      <c r="F873" s="307"/>
      <c r="G873" s="305"/>
      <c r="H873" s="305"/>
      <c r="I873" s="306"/>
      <c r="J873" s="308" t="str">
        <f t="shared" si="3"/>
        <v/>
      </c>
      <c r="K873" s="308"/>
      <c r="L873" s="309"/>
      <c r="M873" s="308"/>
      <c r="N873" s="303"/>
      <c r="O873" s="305"/>
      <c r="P873" s="305"/>
      <c r="Q873" s="299"/>
      <c r="R873" s="299"/>
      <c r="S873" s="299"/>
    </row>
    <row r="874" spans="1:19" ht="13.5" customHeight="1" x14ac:dyDescent="0.2">
      <c r="A874" s="302" t="str">
        <f>IF(B874="","",ROW()-ROW($A$3)+'Diário 2º PA'!$P$1)</f>
        <v/>
      </c>
      <c r="B874" s="303"/>
      <c r="C874" s="304"/>
      <c r="D874" s="305"/>
      <c r="E874" s="306"/>
      <c r="F874" s="307"/>
      <c r="G874" s="305"/>
      <c r="H874" s="305"/>
      <c r="I874" s="306"/>
      <c r="J874" s="308" t="str">
        <f t="shared" si="3"/>
        <v/>
      </c>
      <c r="K874" s="308"/>
      <c r="L874" s="309"/>
      <c r="M874" s="308"/>
      <c r="N874" s="303"/>
      <c r="O874" s="305"/>
      <c r="P874" s="305"/>
      <c r="Q874" s="299"/>
      <c r="R874" s="299"/>
      <c r="S874" s="299"/>
    </row>
    <row r="875" spans="1:19" ht="13.5" customHeight="1" x14ac:dyDescent="0.2">
      <c r="A875" s="302" t="str">
        <f>IF(B875="","",ROW()-ROW($A$3)+'Diário 2º PA'!$P$1)</f>
        <v/>
      </c>
      <c r="B875" s="303"/>
      <c r="C875" s="304"/>
      <c r="D875" s="305"/>
      <c r="E875" s="306"/>
      <c r="F875" s="307"/>
      <c r="G875" s="305"/>
      <c r="H875" s="305"/>
      <c r="I875" s="306"/>
      <c r="J875" s="308" t="str">
        <f t="shared" si="3"/>
        <v/>
      </c>
      <c r="K875" s="308"/>
      <c r="L875" s="309"/>
      <c r="M875" s="308"/>
      <c r="N875" s="303"/>
      <c r="O875" s="305"/>
      <c r="P875" s="305"/>
      <c r="Q875" s="299"/>
      <c r="R875" s="299"/>
      <c r="S875" s="299"/>
    </row>
    <row r="876" spans="1:19" ht="13.5" customHeight="1" x14ac:dyDescent="0.2">
      <c r="A876" s="302" t="str">
        <f>IF(B876="","",ROW()-ROW($A$3)+'Diário 2º PA'!$P$1)</f>
        <v/>
      </c>
      <c r="B876" s="303"/>
      <c r="C876" s="304"/>
      <c r="D876" s="305"/>
      <c r="E876" s="306"/>
      <c r="F876" s="307"/>
      <c r="G876" s="305"/>
      <c r="H876" s="305"/>
      <c r="I876" s="306"/>
      <c r="J876" s="308" t="str">
        <f t="shared" si="3"/>
        <v/>
      </c>
      <c r="K876" s="308"/>
      <c r="L876" s="309"/>
      <c r="M876" s="308"/>
      <c r="N876" s="303"/>
      <c r="O876" s="305"/>
      <c r="P876" s="305"/>
      <c r="Q876" s="299"/>
      <c r="R876" s="299"/>
      <c r="S876" s="299"/>
    </row>
    <row r="877" spans="1:19" ht="13.5" customHeight="1" x14ac:dyDescent="0.2">
      <c r="A877" s="302" t="str">
        <f>IF(B877="","",ROW()-ROW($A$3)+'Diário 2º PA'!$P$1)</f>
        <v/>
      </c>
      <c r="B877" s="303"/>
      <c r="C877" s="304"/>
      <c r="D877" s="305"/>
      <c r="E877" s="306"/>
      <c r="F877" s="307"/>
      <c r="G877" s="305"/>
      <c r="H877" s="305"/>
      <c r="I877" s="306"/>
      <c r="J877" s="308" t="str">
        <f t="shared" si="3"/>
        <v/>
      </c>
      <c r="K877" s="308"/>
      <c r="L877" s="309"/>
      <c r="M877" s="308"/>
      <c r="N877" s="303"/>
      <c r="O877" s="305"/>
      <c r="P877" s="305"/>
      <c r="Q877" s="299"/>
      <c r="R877" s="299"/>
      <c r="S877" s="299"/>
    </row>
    <row r="878" spans="1:19" ht="13.5" customHeight="1" x14ac:dyDescent="0.2">
      <c r="A878" s="302" t="str">
        <f>IF(B878="","",ROW()-ROW($A$3)+'Diário 2º PA'!$P$1)</f>
        <v/>
      </c>
      <c r="B878" s="303"/>
      <c r="C878" s="304"/>
      <c r="D878" s="305"/>
      <c r="E878" s="306"/>
      <c r="F878" s="307"/>
      <c r="G878" s="305"/>
      <c r="H878" s="305"/>
      <c r="I878" s="306"/>
      <c r="J878" s="308" t="str">
        <f t="shared" si="3"/>
        <v/>
      </c>
      <c r="K878" s="308"/>
      <c r="L878" s="309"/>
      <c r="M878" s="308"/>
      <c r="N878" s="303"/>
      <c r="O878" s="305"/>
      <c r="P878" s="305"/>
      <c r="Q878" s="299"/>
      <c r="R878" s="299"/>
      <c r="S878" s="299"/>
    </row>
    <row r="879" spans="1:19" ht="13.5" customHeight="1" x14ac:dyDescent="0.2">
      <c r="A879" s="302" t="str">
        <f>IF(B879="","",ROW()-ROW($A$3)+'Diário 2º PA'!$P$1)</f>
        <v/>
      </c>
      <c r="B879" s="303"/>
      <c r="C879" s="304"/>
      <c r="D879" s="305"/>
      <c r="E879" s="306"/>
      <c r="F879" s="307"/>
      <c r="G879" s="305"/>
      <c r="H879" s="305"/>
      <c r="I879" s="306"/>
      <c r="J879" s="308" t="str">
        <f t="shared" si="3"/>
        <v/>
      </c>
      <c r="K879" s="308"/>
      <c r="L879" s="309"/>
      <c r="M879" s="308"/>
      <c r="N879" s="303"/>
      <c r="O879" s="305"/>
      <c r="P879" s="305"/>
      <c r="Q879" s="299"/>
      <c r="R879" s="299"/>
      <c r="S879" s="299"/>
    </row>
    <row r="880" spans="1:19" ht="13.5" customHeight="1" x14ac:dyDescent="0.2">
      <c r="A880" s="302" t="str">
        <f>IF(B880="","",ROW()-ROW($A$3)+'Diário 2º PA'!$P$1)</f>
        <v/>
      </c>
      <c r="B880" s="303"/>
      <c r="C880" s="304"/>
      <c r="D880" s="305"/>
      <c r="E880" s="306"/>
      <c r="F880" s="307"/>
      <c r="G880" s="305"/>
      <c r="H880" s="305"/>
      <c r="I880" s="306"/>
      <c r="J880" s="308" t="str">
        <f t="shared" si="3"/>
        <v/>
      </c>
      <c r="K880" s="308"/>
      <c r="L880" s="309"/>
      <c r="M880" s="308"/>
      <c r="N880" s="303"/>
      <c r="O880" s="305"/>
      <c r="P880" s="305"/>
      <c r="Q880" s="299"/>
      <c r="R880" s="299"/>
      <c r="S880" s="299"/>
    </row>
    <row r="881" spans="1:19" ht="13.5" customHeight="1" x14ac:dyDescent="0.2">
      <c r="A881" s="302" t="str">
        <f>IF(B881="","",ROW()-ROW($A$3)+'Diário 2º PA'!$P$1)</f>
        <v/>
      </c>
      <c r="B881" s="303"/>
      <c r="C881" s="304"/>
      <c r="D881" s="305"/>
      <c r="E881" s="306"/>
      <c r="F881" s="307"/>
      <c r="G881" s="305"/>
      <c r="H881" s="305"/>
      <c r="I881" s="306"/>
      <c r="J881" s="308" t="str">
        <f t="shared" si="3"/>
        <v/>
      </c>
      <c r="K881" s="308"/>
      <c r="L881" s="309"/>
      <c r="M881" s="308"/>
      <c r="N881" s="303"/>
      <c r="O881" s="305"/>
      <c r="P881" s="305"/>
      <c r="Q881" s="299"/>
      <c r="R881" s="299"/>
      <c r="S881" s="299"/>
    </row>
    <row r="882" spans="1:19" ht="13.5" customHeight="1" x14ac:dyDescent="0.2">
      <c r="A882" s="302" t="str">
        <f>IF(B882="","",ROW()-ROW($A$3)+'Diário 2º PA'!$P$1)</f>
        <v/>
      </c>
      <c r="B882" s="303"/>
      <c r="C882" s="304"/>
      <c r="D882" s="305"/>
      <c r="E882" s="306"/>
      <c r="F882" s="307"/>
      <c r="G882" s="305"/>
      <c r="H882" s="305"/>
      <c r="I882" s="306"/>
      <c r="J882" s="308" t="str">
        <f t="shared" si="3"/>
        <v/>
      </c>
      <c r="K882" s="308"/>
      <c r="L882" s="309"/>
      <c r="M882" s="308"/>
      <c r="N882" s="303"/>
      <c r="O882" s="305"/>
      <c r="P882" s="305"/>
      <c r="Q882" s="299"/>
      <c r="R882" s="299"/>
      <c r="S882" s="299"/>
    </row>
    <row r="883" spans="1:19" ht="13.5" customHeight="1" x14ac:dyDescent="0.2">
      <c r="A883" s="302" t="str">
        <f>IF(B883="","",ROW()-ROW($A$3)+'Diário 2º PA'!$P$1)</f>
        <v/>
      </c>
      <c r="B883" s="303"/>
      <c r="C883" s="304"/>
      <c r="D883" s="305"/>
      <c r="E883" s="306"/>
      <c r="F883" s="307"/>
      <c r="G883" s="305"/>
      <c r="H883" s="305"/>
      <c r="I883" s="306"/>
      <c r="J883" s="308" t="str">
        <f t="shared" si="3"/>
        <v/>
      </c>
      <c r="K883" s="308"/>
      <c r="L883" s="309"/>
      <c r="M883" s="308"/>
      <c r="N883" s="303"/>
      <c r="O883" s="305"/>
      <c r="P883" s="305"/>
      <c r="Q883" s="299"/>
      <c r="R883" s="299"/>
      <c r="S883" s="299"/>
    </row>
    <row r="884" spans="1:19" ht="13.5" customHeight="1" x14ac:dyDescent="0.2">
      <c r="A884" s="302" t="str">
        <f>IF(B884="","",ROW()-ROW($A$3)+'Diário 2º PA'!$P$1)</f>
        <v/>
      </c>
      <c r="B884" s="303"/>
      <c r="C884" s="304"/>
      <c r="D884" s="305"/>
      <c r="E884" s="306"/>
      <c r="F884" s="307"/>
      <c r="G884" s="305"/>
      <c r="H884" s="305"/>
      <c r="I884" s="306"/>
      <c r="J884" s="308" t="str">
        <f t="shared" si="3"/>
        <v/>
      </c>
      <c r="K884" s="308"/>
      <c r="L884" s="309"/>
      <c r="M884" s="308"/>
      <c r="N884" s="303"/>
      <c r="O884" s="305"/>
      <c r="P884" s="305"/>
      <c r="Q884" s="299"/>
      <c r="R884" s="299"/>
      <c r="S884" s="299"/>
    </row>
    <row r="885" spans="1:19" ht="13.5" customHeight="1" x14ac:dyDescent="0.2">
      <c r="A885" s="302" t="str">
        <f>IF(B885="","",ROW()-ROW($A$3)+'Diário 2º PA'!$P$1)</f>
        <v/>
      </c>
      <c r="B885" s="303"/>
      <c r="C885" s="304"/>
      <c r="D885" s="305"/>
      <c r="E885" s="306"/>
      <c r="F885" s="307"/>
      <c r="G885" s="305"/>
      <c r="H885" s="305"/>
      <c r="I885" s="306"/>
      <c r="J885" s="308" t="str">
        <f t="shared" si="3"/>
        <v/>
      </c>
      <c r="K885" s="308"/>
      <c r="L885" s="309"/>
      <c r="M885" s="308"/>
      <c r="N885" s="303"/>
      <c r="O885" s="305"/>
      <c r="P885" s="305"/>
      <c r="Q885" s="299"/>
      <c r="R885" s="299"/>
      <c r="S885" s="299"/>
    </row>
    <row r="886" spans="1:19" ht="13.5" customHeight="1" x14ac:dyDescent="0.2">
      <c r="A886" s="302" t="str">
        <f>IF(B886="","",ROW()-ROW($A$3)+'Diário 2º PA'!$P$1)</f>
        <v/>
      </c>
      <c r="B886" s="303"/>
      <c r="C886" s="304"/>
      <c r="D886" s="305"/>
      <c r="E886" s="306"/>
      <c r="F886" s="307"/>
      <c r="G886" s="305"/>
      <c r="H886" s="305"/>
      <c r="I886" s="306"/>
      <c r="J886" s="308" t="str">
        <f t="shared" si="3"/>
        <v/>
      </c>
      <c r="K886" s="308"/>
      <c r="L886" s="309"/>
      <c r="M886" s="308"/>
      <c r="N886" s="303"/>
      <c r="O886" s="305"/>
      <c r="P886" s="305"/>
      <c r="Q886" s="299"/>
      <c r="R886" s="299"/>
      <c r="S886" s="299"/>
    </row>
    <row r="887" spans="1:19" ht="13.5" customHeight="1" x14ac:dyDescent="0.2">
      <c r="A887" s="302" t="str">
        <f>IF(B887="","",ROW()-ROW($A$3)+'Diário 2º PA'!$P$1)</f>
        <v/>
      </c>
      <c r="B887" s="303"/>
      <c r="C887" s="304"/>
      <c r="D887" s="305"/>
      <c r="E887" s="306"/>
      <c r="F887" s="307"/>
      <c r="G887" s="305"/>
      <c r="H887" s="305"/>
      <c r="I887" s="306"/>
      <c r="J887" s="308" t="str">
        <f t="shared" si="3"/>
        <v/>
      </c>
      <c r="K887" s="308"/>
      <c r="L887" s="309"/>
      <c r="M887" s="308"/>
      <c r="N887" s="303"/>
      <c r="O887" s="305"/>
      <c r="P887" s="305"/>
      <c r="Q887" s="299"/>
      <c r="R887" s="299"/>
      <c r="S887" s="299"/>
    </row>
    <row r="888" spans="1:19" ht="13.5" customHeight="1" x14ac:dyDescent="0.2">
      <c r="A888" s="302" t="str">
        <f>IF(B888="","",ROW()-ROW($A$3)+'Diário 2º PA'!$P$1)</f>
        <v/>
      </c>
      <c r="B888" s="303"/>
      <c r="C888" s="304"/>
      <c r="D888" s="305"/>
      <c r="E888" s="306"/>
      <c r="F888" s="307"/>
      <c r="G888" s="305"/>
      <c r="H888" s="305"/>
      <c r="I888" s="306"/>
      <c r="J888" s="308" t="str">
        <f t="shared" si="3"/>
        <v/>
      </c>
      <c r="K888" s="308"/>
      <c r="L888" s="309"/>
      <c r="M888" s="308"/>
      <c r="N888" s="303"/>
      <c r="O888" s="305"/>
      <c r="P888" s="305"/>
      <c r="Q888" s="299"/>
      <c r="R888" s="299"/>
      <c r="S888" s="299"/>
    </row>
    <row r="889" spans="1:19" ht="13.5" customHeight="1" x14ac:dyDescent="0.2">
      <c r="A889" s="302" t="str">
        <f>IF(B889="","",ROW()-ROW($A$3)+'Diário 2º PA'!$P$1)</f>
        <v/>
      </c>
      <c r="B889" s="303"/>
      <c r="C889" s="304"/>
      <c r="D889" s="305"/>
      <c r="E889" s="306"/>
      <c r="F889" s="307"/>
      <c r="G889" s="305"/>
      <c r="H889" s="305"/>
      <c r="I889" s="306"/>
      <c r="J889" s="308" t="str">
        <f t="shared" si="3"/>
        <v/>
      </c>
      <c r="K889" s="308"/>
      <c r="L889" s="309"/>
      <c r="M889" s="308"/>
      <c r="N889" s="303"/>
      <c r="O889" s="305"/>
      <c r="P889" s="305"/>
      <c r="Q889" s="299"/>
      <c r="R889" s="299"/>
      <c r="S889" s="299"/>
    </row>
    <row r="890" spans="1:19" ht="13.5" customHeight="1" x14ac:dyDescent="0.2">
      <c r="A890" s="302" t="str">
        <f>IF(B890="","",ROW()-ROW($A$3)+'Diário 2º PA'!$P$1)</f>
        <v/>
      </c>
      <c r="B890" s="303"/>
      <c r="C890" s="304"/>
      <c r="D890" s="305"/>
      <c r="E890" s="306"/>
      <c r="F890" s="307"/>
      <c r="G890" s="305"/>
      <c r="H890" s="305"/>
      <c r="I890" s="306"/>
      <c r="J890" s="308" t="str">
        <f t="shared" si="3"/>
        <v/>
      </c>
      <c r="K890" s="308"/>
      <c r="L890" s="309"/>
      <c r="M890" s="308"/>
      <c r="N890" s="303"/>
      <c r="O890" s="305"/>
      <c r="P890" s="305"/>
      <c r="Q890" s="299"/>
      <c r="R890" s="299"/>
      <c r="S890" s="299"/>
    </row>
    <row r="891" spans="1:19" ht="13.5" customHeight="1" x14ac:dyDescent="0.2">
      <c r="A891" s="302" t="str">
        <f>IF(B891="","",ROW()-ROW($A$3)+'Diário 2º PA'!$P$1)</f>
        <v/>
      </c>
      <c r="B891" s="303"/>
      <c r="C891" s="304"/>
      <c r="D891" s="305"/>
      <c r="E891" s="306"/>
      <c r="F891" s="307"/>
      <c r="G891" s="305"/>
      <c r="H891" s="305"/>
      <c r="I891" s="306"/>
      <c r="J891" s="308" t="str">
        <f t="shared" si="3"/>
        <v/>
      </c>
      <c r="K891" s="308"/>
      <c r="L891" s="309"/>
      <c r="M891" s="308"/>
      <c r="N891" s="303"/>
      <c r="O891" s="305"/>
      <c r="P891" s="305"/>
      <c r="Q891" s="299"/>
      <c r="R891" s="299"/>
      <c r="S891" s="299"/>
    </row>
    <row r="892" spans="1:19" ht="13.5" customHeight="1" x14ac:dyDescent="0.2">
      <c r="A892" s="302" t="str">
        <f>IF(B892="","",ROW()-ROW($A$3)+'Diário 2º PA'!$P$1)</f>
        <v/>
      </c>
      <c r="B892" s="303"/>
      <c r="C892" s="304"/>
      <c r="D892" s="305"/>
      <c r="E892" s="306"/>
      <c r="F892" s="307"/>
      <c r="G892" s="305"/>
      <c r="H892" s="305"/>
      <c r="I892" s="306"/>
      <c r="J892" s="308" t="str">
        <f t="shared" si="3"/>
        <v/>
      </c>
      <c r="K892" s="308"/>
      <c r="L892" s="309"/>
      <c r="M892" s="308"/>
      <c r="N892" s="303"/>
      <c r="O892" s="305"/>
      <c r="P892" s="305"/>
      <c r="Q892" s="299"/>
      <c r="R892" s="299"/>
      <c r="S892" s="299"/>
    </row>
    <row r="893" spans="1:19" ht="13.5" customHeight="1" x14ac:dyDescent="0.2">
      <c r="A893" s="302" t="str">
        <f>IF(B893="","",ROW()-ROW($A$3)+'Diário 2º PA'!$P$1)</f>
        <v/>
      </c>
      <c r="B893" s="303"/>
      <c r="C893" s="304"/>
      <c r="D893" s="305"/>
      <c r="E893" s="306"/>
      <c r="F893" s="307"/>
      <c r="G893" s="305"/>
      <c r="H893" s="305"/>
      <c r="I893" s="306"/>
      <c r="J893" s="308" t="str">
        <f t="shared" si="3"/>
        <v/>
      </c>
      <c r="K893" s="308"/>
      <c r="L893" s="309"/>
      <c r="M893" s="308"/>
      <c r="N893" s="303"/>
      <c r="O893" s="305"/>
      <c r="P893" s="305"/>
      <c r="Q893" s="299"/>
      <c r="R893" s="299"/>
      <c r="S893" s="299"/>
    </row>
    <row r="894" spans="1:19" ht="13.5" customHeight="1" x14ac:dyDescent="0.2">
      <c r="A894" s="302" t="str">
        <f>IF(B894="","",ROW()-ROW($A$3)+'Diário 2º PA'!$P$1)</f>
        <v/>
      </c>
      <c r="B894" s="303"/>
      <c r="C894" s="304"/>
      <c r="D894" s="305"/>
      <c r="E894" s="306"/>
      <c r="F894" s="307"/>
      <c r="G894" s="305"/>
      <c r="H894" s="305"/>
      <c r="I894" s="306"/>
      <c r="J894" s="308" t="str">
        <f t="shared" si="3"/>
        <v/>
      </c>
      <c r="K894" s="308"/>
      <c r="L894" s="309"/>
      <c r="M894" s="308"/>
      <c r="N894" s="303"/>
      <c r="O894" s="305"/>
      <c r="P894" s="305"/>
      <c r="Q894" s="299"/>
      <c r="R894" s="299"/>
      <c r="S894" s="299"/>
    </row>
    <row r="895" spans="1:19" ht="13.5" customHeight="1" x14ac:dyDescent="0.2">
      <c r="A895" s="302" t="str">
        <f>IF(B895="","",ROW()-ROW($A$3)+'Diário 2º PA'!$P$1)</f>
        <v/>
      </c>
      <c r="B895" s="303"/>
      <c r="C895" s="304"/>
      <c r="D895" s="305"/>
      <c r="E895" s="306"/>
      <c r="F895" s="307"/>
      <c r="G895" s="305"/>
      <c r="H895" s="305"/>
      <c r="I895" s="306"/>
      <c r="J895" s="308" t="str">
        <f t="shared" si="3"/>
        <v/>
      </c>
      <c r="K895" s="308"/>
      <c r="L895" s="309"/>
      <c r="M895" s="308"/>
      <c r="N895" s="303"/>
      <c r="O895" s="305"/>
      <c r="P895" s="305"/>
      <c r="Q895" s="299"/>
      <c r="R895" s="299"/>
      <c r="S895" s="299"/>
    </row>
    <row r="896" spans="1:19" ht="13.5" customHeight="1" x14ac:dyDescent="0.2">
      <c r="A896" s="302" t="str">
        <f>IF(B896="","",ROW()-ROW($A$3)+'Diário 2º PA'!$P$1)</f>
        <v/>
      </c>
      <c r="B896" s="303"/>
      <c r="C896" s="304"/>
      <c r="D896" s="305"/>
      <c r="E896" s="306"/>
      <c r="F896" s="307"/>
      <c r="G896" s="305"/>
      <c r="H896" s="305"/>
      <c r="I896" s="306"/>
      <c r="J896" s="308" t="str">
        <f t="shared" si="3"/>
        <v/>
      </c>
      <c r="K896" s="308"/>
      <c r="L896" s="309"/>
      <c r="M896" s="308"/>
      <c r="N896" s="303"/>
      <c r="O896" s="305"/>
      <c r="P896" s="305"/>
      <c r="Q896" s="299"/>
      <c r="R896" s="299"/>
      <c r="S896" s="299"/>
    </row>
    <row r="897" spans="1:19" ht="13.5" customHeight="1" x14ac:dyDescent="0.2">
      <c r="A897" s="302" t="str">
        <f>IF(B897="","",ROW()-ROW($A$3)+'Diário 2º PA'!$P$1)</f>
        <v/>
      </c>
      <c r="B897" s="303"/>
      <c r="C897" s="304"/>
      <c r="D897" s="305"/>
      <c r="E897" s="306"/>
      <c r="F897" s="307"/>
      <c r="G897" s="305"/>
      <c r="H897" s="305"/>
      <c r="I897" s="306"/>
      <c r="J897" s="308" t="str">
        <f t="shared" si="3"/>
        <v/>
      </c>
      <c r="K897" s="308"/>
      <c r="L897" s="309"/>
      <c r="M897" s="308"/>
      <c r="N897" s="303"/>
      <c r="O897" s="305"/>
      <c r="P897" s="305"/>
      <c r="Q897" s="299"/>
      <c r="R897" s="299"/>
      <c r="S897" s="299"/>
    </row>
    <row r="898" spans="1:19" ht="13.5" customHeight="1" x14ac:dyDescent="0.2">
      <c r="A898" s="302" t="str">
        <f>IF(B898="","",ROW()-ROW($A$3)+'Diário 2º PA'!$P$1)</f>
        <v/>
      </c>
      <c r="B898" s="303"/>
      <c r="C898" s="304"/>
      <c r="D898" s="305"/>
      <c r="E898" s="306"/>
      <c r="F898" s="307"/>
      <c r="G898" s="305"/>
      <c r="H898" s="305"/>
      <c r="I898" s="306"/>
      <c r="J898" s="308" t="str">
        <f t="shared" si="3"/>
        <v/>
      </c>
      <c r="K898" s="308"/>
      <c r="L898" s="309"/>
      <c r="M898" s="308"/>
      <c r="N898" s="303"/>
      <c r="O898" s="305"/>
      <c r="P898" s="305"/>
      <c r="Q898" s="299"/>
      <c r="R898" s="299"/>
      <c r="S898" s="299"/>
    </row>
    <row r="899" spans="1:19" ht="13.5" customHeight="1" x14ac:dyDescent="0.2">
      <c r="A899" s="302" t="str">
        <f>IF(B899="","",ROW()-ROW($A$3)+'Diário 2º PA'!$P$1)</f>
        <v/>
      </c>
      <c r="B899" s="303"/>
      <c r="C899" s="304"/>
      <c r="D899" s="305"/>
      <c r="E899" s="306"/>
      <c r="F899" s="307"/>
      <c r="G899" s="305"/>
      <c r="H899" s="305"/>
      <c r="I899" s="306"/>
      <c r="J899" s="308" t="str">
        <f t="shared" si="3"/>
        <v/>
      </c>
      <c r="K899" s="308"/>
      <c r="L899" s="309"/>
      <c r="M899" s="308"/>
      <c r="N899" s="303"/>
      <c r="O899" s="305"/>
      <c r="P899" s="305"/>
      <c r="Q899" s="299"/>
      <c r="R899" s="299"/>
      <c r="S899" s="299"/>
    </row>
    <row r="900" spans="1:19" ht="13.5" customHeight="1" x14ac:dyDescent="0.2">
      <c r="A900" s="302" t="str">
        <f>IF(B900="","",ROW()-ROW($A$3)+'Diário 2º PA'!$P$1)</f>
        <v/>
      </c>
      <c r="B900" s="303"/>
      <c r="C900" s="304"/>
      <c r="D900" s="305"/>
      <c r="E900" s="306"/>
      <c r="F900" s="307"/>
      <c r="G900" s="305"/>
      <c r="H900" s="305"/>
      <c r="I900" s="306"/>
      <c r="J900" s="308" t="str">
        <f t="shared" si="3"/>
        <v/>
      </c>
      <c r="K900" s="308"/>
      <c r="L900" s="309"/>
      <c r="M900" s="308"/>
      <c r="N900" s="303"/>
      <c r="O900" s="305"/>
      <c r="P900" s="305"/>
      <c r="Q900" s="299"/>
      <c r="R900" s="299"/>
      <c r="S900" s="299"/>
    </row>
    <row r="901" spans="1:19" ht="13.5" customHeight="1" x14ac:dyDescent="0.2">
      <c r="A901" s="302" t="str">
        <f>IF(B901="","",ROW()-ROW($A$3)+'Diário 2º PA'!$P$1)</f>
        <v/>
      </c>
      <c r="B901" s="303"/>
      <c r="C901" s="304"/>
      <c r="D901" s="305"/>
      <c r="E901" s="306"/>
      <c r="F901" s="307"/>
      <c r="G901" s="305"/>
      <c r="H901" s="305"/>
      <c r="I901" s="306"/>
      <c r="J901" s="308" t="str">
        <f t="shared" si="3"/>
        <v/>
      </c>
      <c r="K901" s="308"/>
      <c r="L901" s="309"/>
      <c r="M901" s="308"/>
      <c r="N901" s="303"/>
      <c r="O901" s="305"/>
      <c r="P901" s="305"/>
      <c r="Q901" s="299"/>
      <c r="R901" s="299"/>
      <c r="S901" s="299"/>
    </row>
    <row r="902" spans="1:19" ht="13.5" customHeight="1" x14ac:dyDescent="0.2">
      <c r="A902" s="302" t="str">
        <f>IF(B902="","",ROW()-ROW($A$3)+'Diário 2º PA'!$P$1)</f>
        <v/>
      </c>
      <c r="B902" s="303"/>
      <c r="C902" s="304"/>
      <c r="D902" s="305"/>
      <c r="E902" s="306"/>
      <c r="F902" s="307"/>
      <c r="G902" s="305"/>
      <c r="H902" s="305"/>
      <c r="I902" s="306"/>
      <c r="J902" s="308" t="str">
        <f t="shared" si="3"/>
        <v/>
      </c>
      <c r="K902" s="308"/>
      <c r="L902" s="309"/>
      <c r="M902" s="308"/>
      <c r="N902" s="303"/>
      <c r="O902" s="305"/>
      <c r="P902" s="305"/>
      <c r="Q902" s="299"/>
      <c r="R902" s="299"/>
      <c r="S902" s="299"/>
    </row>
    <row r="903" spans="1:19" ht="13.5" customHeight="1" x14ac:dyDescent="0.2">
      <c r="A903" s="302" t="str">
        <f>IF(B903="","",ROW()-ROW($A$3)+'Diário 2º PA'!$P$1)</f>
        <v/>
      </c>
      <c r="B903" s="303"/>
      <c r="C903" s="304"/>
      <c r="D903" s="305"/>
      <c r="E903" s="306"/>
      <c r="F903" s="307"/>
      <c r="G903" s="305"/>
      <c r="H903" s="305"/>
      <c r="I903" s="306"/>
      <c r="J903" s="308" t="str">
        <f t="shared" si="3"/>
        <v/>
      </c>
      <c r="K903" s="308"/>
      <c r="L903" s="309"/>
      <c r="M903" s="308"/>
      <c r="N903" s="303"/>
      <c r="O903" s="305"/>
      <c r="P903" s="305"/>
      <c r="Q903" s="299"/>
      <c r="R903" s="299"/>
      <c r="S903" s="299"/>
    </row>
    <row r="904" spans="1:19" ht="13.5" customHeight="1" x14ac:dyDescent="0.2">
      <c r="A904" s="302" t="str">
        <f>IF(B904="","",ROW()-ROW($A$3)+'Diário 2º PA'!$P$1)</f>
        <v/>
      </c>
      <c r="B904" s="303"/>
      <c r="C904" s="304"/>
      <c r="D904" s="305"/>
      <c r="E904" s="306"/>
      <c r="F904" s="307"/>
      <c r="G904" s="305"/>
      <c r="H904" s="305"/>
      <c r="I904" s="306"/>
      <c r="J904" s="308" t="str">
        <f t="shared" si="3"/>
        <v/>
      </c>
      <c r="K904" s="308"/>
      <c r="L904" s="309"/>
      <c r="M904" s="308"/>
      <c r="N904" s="303"/>
      <c r="O904" s="305"/>
      <c r="P904" s="305"/>
      <c r="Q904" s="299"/>
      <c r="R904" s="299"/>
      <c r="S904" s="299"/>
    </row>
    <row r="905" spans="1:19" ht="13.5" customHeight="1" x14ac:dyDescent="0.2">
      <c r="A905" s="302" t="str">
        <f>IF(B905="","",ROW()-ROW($A$3)+'Diário 2º PA'!$P$1)</f>
        <v/>
      </c>
      <c r="B905" s="303"/>
      <c r="C905" s="304"/>
      <c r="D905" s="305"/>
      <c r="E905" s="306"/>
      <c r="F905" s="307"/>
      <c r="G905" s="305"/>
      <c r="H905" s="305"/>
      <c r="I905" s="306"/>
      <c r="J905" s="308" t="str">
        <f t="shared" si="3"/>
        <v/>
      </c>
      <c r="K905" s="308"/>
      <c r="L905" s="309"/>
      <c r="M905" s="308"/>
      <c r="N905" s="303"/>
      <c r="O905" s="305"/>
      <c r="P905" s="305"/>
      <c r="Q905" s="299"/>
      <c r="R905" s="299"/>
      <c r="S905" s="299"/>
    </row>
    <row r="906" spans="1:19" ht="13.5" customHeight="1" x14ac:dyDescent="0.2">
      <c r="A906" s="302" t="str">
        <f>IF(B906="","",ROW()-ROW($A$3)+'Diário 2º PA'!$P$1)</f>
        <v/>
      </c>
      <c r="B906" s="303"/>
      <c r="C906" s="304"/>
      <c r="D906" s="305"/>
      <c r="E906" s="306"/>
      <c r="F906" s="307"/>
      <c r="G906" s="305"/>
      <c r="H906" s="305"/>
      <c r="I906" s="306"/>
      <c r="J906" s="308" t="str">
        <f t="shared" si="3"/>
        <v/>
      </c>
      <c r="K906" s="308"/>
      <c r="L906" s="309"/>
      <c r="M906" s="308"/>
      <c r="N906" s="303"/>
      <c r="O906" s="305"/>
      <c r="P906" s="305"/>
      <c r="Q906" s="299"/>
      <c r="R906" s="299"/>
      <c r="S906" s="299"/>
    </row>
    <row r="907" spans="1:19" ht="13.5" customHeight="1" x14ac:dyDescent="0.2">
      <c r="A907" s="302" t="str">
        <f>IF(B907="","",ROW()-ROW($A$3)+'Diário 2º PA'!$P$1)</f>
        <v/>
      </c>
      <c r="B907" s="303"/>
      <c r="C907" s="304"/>
      <c r="D907" s="305"/>
      <c r="E907" s="306"/>
      <c r="F907" s="307"/>
      <c r="G907" s="305"/>
      <c r="H907" s="305"/>
      <c r="I907" s="306"/>
      <c r="J907" s="308" t="str">
        <f t="shared" si="3"/>
        <v/>
      </c>
      <c r="K907" s="308"/>
      <c r="L907" s="309"/>
      <c r="M907" s="308"/>
      <c r="N907" s="303"/>
      <c r="O907" s="305"/>
      <c r="P907" s="305"/>
      <c r="Q907" s="299"/>
      <c r="R907" s="299"/>
      <c r="S907" s="299"/>
    </row>
    <row r="908" spans="1:19" ht="13.5" customHeight="1" x14ac:dyDescent="0.2">
      <c r="A908" s="302" t="str">
        <f>IF(B908="","",ROW()-ROW($A$3)+'Diário 2º PA'!$P$1)</f>
        <v/>
      </c>
      <c r="B908" s="303"/>
      <c r="C908" s="304"/>
      <c r="D908" s="305"/>
      <c r="E908" s="306"/>
      <c r="F908" s="307"/>
      <c r="G908" s="305"/>
      <c r="H908" s="305"/>
      <c r="I908" s="306"/>
      <c r="J908" s="308" t="str">
        <f t="shared" si="3"/>
        <v/>
      </c>
      <c r="K908" s="308"/>
      <c r="L908" s="309"/>
      <c r="M908" s="308"/>
      <c r="N908" s="303"/>
      <c r="O908" s="305"/>
      <c r="P908" s="305"/>
      <c r="Q908" s="299"/>
      <c r="R908" s="299"/>
      <c r="S908" s="299"/>
    </row>
    <row r="909" spans="1:19" ht="13.5" customHeight="1" x14ac:dyDescent="0.2">
      <c r="A909" s="302" t="str">
        <f>IF(B909="","",ROW()-ROW($A$3)+'Diário 2º PA'!$P$1)</f>
        <v/>
      </c>
      <c r="B909" s="303"/>
      <c r="C909" s="304"/>
      <c r="D909" s="305"/>
      <c r="E909" s="306"/>
      <c r="F909" s="307"/>
      <c r="G909" s="305"/>
      <c r="H909" s="305"/>
      <c r="I909" s="306"/>
      <c r="J909" s="308" t="str">
        <f t="shared" si="3"/>
        <v/>
      </c>
      <c r="K909" s="308"/>
      <c r="L909" s="309"/>
      <c r="M909" s="308"/>
      <c r="N909" s="303"/>
      <c r="O909" s="305"/>
      <c r="P909" s="305"/>
      <c r="Q909" s="299"/>
      <c r="R909" s="299"/>
      <c r="S909" s="299"/>
    </row>
    <row r="910" spans="1:19" ht="13.5" customHeight="1" x14ac:dyDescent="0.2">
      <c r="A910" s="302" t="str">
        <f>IF(B910="","",ROW()-ROW($A$3)+'Diário 2º PA'!$P$1)</f>
        <v/>
      </c>
      <c r="B910" s="303"/>
      <c r="C910" s="304"/>
      <c r="D910" s="305"/>
      <c r="E910" s="306"/>
      <c r="F910" s="307"/>
      <c r="G910" s="305"/>
      <c r="H910" s="305"/>
      <c r="I910" s="306"/>
      <c r="J910" s="308" t="str">
        <f t="shared" si="3"/>
        <v/>
      </c>
      <c r="K910" s="308"/>
      <c r="L910" s="309"/>
      <c r="M910" s="308"/>
      <c r="N910" s="303"/>
      <c r="O910" s="305"/>
      <c r="P910" s="305"/>
      <c r="Q910" s="299"/>
      <c r="R910" s="299"/>
      <c r="S910" s="299"/>
    </row>
    <row r="911" spans="1:19" ht="13.5" customHeight="1" x14ac:dyDescent="0.2">
      <c r="A911" s="302" t="str">
        <f>IF(B911="","",ROW()-ROW($A$3)+'Diário 2º PA'!$P$1)</f>
        <v/>
      </c>
      <c r="B911" s="303"/>
      <c r="C911" s="304"/>
      <c r="D911" s="305"/>
      <c r="E911" s="306"/>
      <c r="F911" s="307"/>
      <c r="G911" s="305"/>
      <c r="H911" s="305"/>
      <c r="I911" s="306"/>
      <c r="J911" s="308" t="str">
        <f t="shared" si="3"/>
        <v/>
      </c>
      <c r="K911" s="308"/>
      <c r="L911" s="309"/>
      <c r="M911" s="308"/>
      <c r="N911" s="303"/>
      <c r="O911" s="305"/>
      <c r="P911" s="305"/>
      <c r="Q911" s="299"/>
      <c r="R911" s="299"/>
      <c r="S911" s="299"/>
    </row>
    <row r="912" spans="1:19" ht="13.5" customHeight="1" x14ac:dyDescent="0.2">
      <c r="A912" s="302" t="str">
        <f>IF(B912="","",ROW()-ROW($A$3)+'Diário 2º PA'!$P$1)</f>
        <v/>
      </c>
      <c r="B912" s="303"/>
      <c r="C912" s="304"/>
      <c r="D912" s="305"/>
      <c r="E912" s="306"/>
      <c r="F912" s="307"/>
      <c r="G912" s="305"/>
      <c r="H912" s="305"/>
      <c r="I912" s="306"/>
      <c r="J912" s="308" t="str">
        <f t="shared" si="3"/>
        <v/>
      </c>
      <c r="K912" s="308"/>
      <c r="L912" s="309"/>
      <c r="M912" s="308"/>
      <c r="N912" s="303"/>
      <c r="O912" s="305"/>
      <c r="P912" s="305"/>
      <c r="Q912" s="299"/>
      <c r="R912" s="299"/>
      <c r="S912" s="299"/>
    </row>
    <row r="913" spans="1:19" ht="13.5" customHeight="1" x14ac:dyDescent="0.2">
      <c r="A913" s="302" t="str">
        <f>IF(B913="","",ROW()-ROW($A$3)+'Diário 2º PA'!$P$1)</f>
        <v/>
      </c>
      <c r="B913" s="303"/>
      <c r="C913" s="304"/>
      <c r="D913" s="305"/>
      <c r="E913" s="306"/>
      <c r="F913" s="307"/>
      <c r="G913" s="305"/>
      <c r="H913" s="305"/>
      <c r="I913" s="306"/>
      <c r="J913" s="308" t="str">
        <f t="shared" si="3"/>
        <v/>
      </c>
      <c r="K913" s="308"/>
      <c r="L913" s="309"/>
      <c r="M913" s="308"/>
      <c r="N913" s="303"/>
      <c r="O913" s="305"/>
      <c r="P913" s="305"/>
      <c r="Q913" s="299"/>
      <c r="R913" s="299"/>
      <c r="S913" s="299"/>
    </row>
    <row r="914" spans="1:19" ht="13.5" customHeight="1" x14ac:dyDescent="0.2">
      <c r="A914" s="302" t="str">
        <f>IF(B914="","",ROW()-ROW($A$3)+'Diário 2º PA'!$P$1)</f>
        <v/>
      </c>
      <c r="B914" s="303"/>
      <c r="C914" s="304"/>
      <c r="D914" s="305"/>
      <c r="E914" s="306"/>
      <c r="F914" s="307"/>
      <c r="G914" s="305"/>
      <c r="H914" s="305"/>
      <c r="I914" s="306"/>
      <c r="J914" s="308" t="str">
        <f t="shared" si="3"/>
        <v/>
      </c>
      <c r="K914" s="308"/>
      <c r="L914" s="309"/>
      <c r="M914" s="308"/>
      <c r="N914" s="303"/>
      <c r="O914" s="305"/>
      <c r="P914" s="305"/>
      <c r="Q914" s="299"/>
      <c r="R914" s="299"/>
      <c r="S914" s="299"/>
    </row>
    <row r="915" spans="1:19" ht="13.5" customHeight="1" x14ac:dyDescent="0.2">
      <c r="A915" s="302" t="str">
        <f>IF(B915="","",ROW()-ROW($A$3)+'Diário 2º PA'!$P$1)</f>
        <v/>
      </c>
      <c r="B915" s="303"/>
      <c r="C915" s="304"/>
      <c r="D915" s="305"/>
      <c r="E915" s="306"/>
      <c r="F915" s="307"/>
      <c r="G915" s="305"/>
      <c r="H915" s="305"/>
      <c r="I915" s="306"/>
      <c r="J915" s="308" t="str">
        <f t="shared" si="3"/>
        <v/>
      </c>
      <c r="K915" s="308"/>
      <c r="L915" s="309"/>
      <c r="M915" s="308"/>
      <c r="N915" s="303"/>
      <c r="O915" s="305"/>
      <c r="P915" s="305"/>
      <c r="Q915" s="299"/>
      <c r="R915" s="299"/>
      <c r="S915" s="299"/>
    </row>
    <row r="916" spans="1:19" ht="13.5" customHeight="1" x14ac:dyDescent="0.2">
      <c r="A916" s="302" t="str">
        <f>IF(B916="","",ROW()-ROW($A$3)+'Diário 2º PA'!$P$1)</f>
        <v/>
      </c>
      <c r="B916" s="303"/>
      <c r="C916" s="304"/>
      <c r="D916" s="305"/>
      <c r="E916" s="306"/>
      <c r="F916" s="307"/>
      <c r="G916" s="305"/>
      <c r="H916" s="305"/>
      <c r="I916" s="306"/>
      <c r="J916" s="308" t="str">
        <f t="shared" si="3"/>
        <v/>
      </c>
      <c r="K916" s="308"/>
      <c r="L916" s="309"/>
      <c r="M916" s="308"/>
      <c r="N916" s="303"/>
      <c r="O916" s="305"/>
      <c r="P916" s="305"/>
      <c r="Q916" s="299"/>
      <c r="R916" s="299"/>
      <c r="S916" s="299"/>
    </row>
    <row r="917" spans="1:19" ht="13.5" customHeight="1" x14ac:dyDescent="0.2">
      <c r="A917" s="302" t="str">
        <f>IF(B917="","",ROW()-ROW($A$3)+'Diário 2º PA'!$P$1)</f>
        <v/>
      </c>
      <c r="B917" s="303"/>
      <c r="C917" s="304"/>
      <c r="D917" s="305"/>
      <c r="E917" s="306"/>
      <c r="F917" s="307"/>
      <c r="G917" s="305"/>
      <c r="H917" s="305"/>
      <c r="I917" s="306"/>
      <c r="J917" s="308" t="str">
        <f t="shared" si="3"/>
        <v/>
      </c>
      <c r="K917" s="308"/>
      <c r="L917" s="309"/>
      <c r="M917" s="308"/>
      <c r="N917" s="303"/>
      <c r="O917" s="305"/>
      <c r="P917" s="305"/>
      <c r="Q917" s="299"/>
      <c r="R917" s="299"/>
      <c r="S917" s="299"/>
    </row>
    <row r="918" spans="1:19" ht="13.5" customHeight="1" x14ac:dyDescent="0.2">
      <c r="A918" s="302" t="str">
        <f>IF(B918="","",ROW()-ROW($A$3)+'Diário 2º PA'!$P$1)</f>
        <v/>
      </c>
      <c r="B918" s="303"/>
      <c r="C918" s="304"/>
      <c r="D918" s="305"/>
      <c r="E918" s="306"/>
      <c r="F918" s="307"/>
      <c r="G918" s="305"/>
      <c r="H918" s="305"/>
      <c r="I918" s="306"/>
      <c r="J918" s="308" t="str">
        <f t="shared" si="3"/>
        <v/>
      </c>
      <c r="K918" s="308"/>
      <c r="L918" s="309"/>
      <c r="M918" s="308"/>
      <c r="N918" s="303"/>
      <c r="O918" s="305"/>
      <c r="P918" s="305"/>
      <c r="Q918" s="299"/>
      <c r="R918" s="299"/>
      <c r="S918" s="299"/>
    </row>
    <row r="919" spans="1:19" ht="13.5" customHeight="1" x14ac:dyDescent="0.2">
      <c r="A919" s="302" t="str">
        <f>IF(B919="","",ROW()-ROW($A$3)+'Diário 2º PA'!$P$1)</f>
        <v/>
      </c>
      <c r="B919" s="303"/>
      <c r="C919" s="304"/>
      <c r="D919" s="305"/>
      <c r="E919" s="306"/>
      <c r="F919" s="307"/>
      <c r="G919" s="305"/>
      <c r="H919" s="305"/>
      <c r="I919" s="306"/>
      <c r="J919" s="308" t="str">
        <f t="shared" si="3"/>
        <v/>
      </c>
      <c r="K919" s="308"/>
      <c r="L919" s="309"/>
      <c r="M919" s="308"/>
      <c r="N919" s="303"/>
      <c r="O919" s="305"/>
      <c r="P919" s="305"/>
      <c r="Q919" s="299"/>
      <c r="R919" s="299"/>
      <c r="S919" s="299"/>
    </row>
    <row r="920" spans="1:19" ht="13.5" customHeight="1" x14ac:dyDescent="0.2">
      <c r="A920" s="302" t="str">
        <f>IF(B920="","",ROW()-ROW($A$3)+'Diário 2º PA'!$P$1)</f>
        <v/>
      </c>
      <c r="B920" s="303"/>
      <c r="C920" s="304"/>
      <c r="D920" s="305"/>
      <c r="E920" s="306"/>
      <c r="F920" s="307"/>
      <c r="G920" s="305"/>
      <c r="H920" s="305"/>
      <c r="I920" s="306"/>
      <c r="J920" s="308" t="str">
        <f t="shared" si="3"/>
        <v/>
      </c>
      <c r="K920" s="308"/>
      <c r="L920" s="309"/>
      <c r="M920" s="308"/>
      <c r="N920" s="303"/>
      <c r="O920" s="305"/>
      <c r="P920" s="305"/>
      <c r="Q920" s="299"/>
      <c r="R920" s="299"/>
      <c r="S920" s="299"/>
    </row>
    <row r="921" spans="1:19" ht="13.5" customHeight="1" x14ac:dyDescent="0.2">
      <c r="A921" s="302" t="str">
        <f>IF(B921="","",ROW()-ROW($A$3)+'Diário 2º PA'!$P$1)</f>
        <v/>
      </c>
      <c r="B921" s="303"/>
      <c r="C921" s="304"/>
      <c r="D921" s="305"/>
      <c r="E921" s="306"/>
      <c r="F921" s="307"/>
      <c r="G921" s="305"/>
      <c r="H921" s="305"/>
      <c r="I921" s="306"/>
      <c r="J921" s="308" t="str">
        <f t="shared" si="3"/>
        <v/>
      </c>
      <c r="K921" s="308"/>
      <c r="L921" s="309"/>
      <c r="M921" s="308"/>
      <c r="N921" s="303"/>
      <c r="O921" s="305"/>
      <c r="P921" s="305"/>
      <c r="Q921" s="299"/>
      <c r="R921" s="299"/>
      <c r="S921" s="299"/>
    </row>
    <row r="922" spans="1:19" ht="13.5" customHeight="1" x14ac:dyDescent="0.2">
      <c r="A922" s="302" t="str">
        <f>IF(B922="","",ROW()-ROW($A$3)+'Diário 2º PA'!$P$1)</f>
        <v/>
      </c>
      <c r="B922" s="303"/>
      <c r="C922" s="304"/>
      <c r="D922" s="305"/>
      <c r="E922" s="306"/>
      <c r="F922" s="307"/>
      <c r="G922" s="305"/>
      <c r="H922" s="305"/>
      <c r="I922" s="306"/>
      <c r="J922" s="308" t="str">
        <f t="shared" si="3"/>
        <v/>
      </c>
      <c r="K922" s="308"/>
      <c r="L922" s="309"/>
      <c r="M922" s="308"/>
      <c r="N922" s="303"/>
      <c r="O922" s="305"/>
      <c r="P922" s="305"/>
      <c r="Q922" s="299"/>
      <c r="R922" s="299"/>
      <c r="S922" s="299"/>
    </row>
    <row r="923" spans="1:19" ht="13.5" customHeight="1" x14ac:dyDescent="0.2">
      <c r="A923" s="302" t="str">
        <f>IF(B923="","",ROW()-ROW($A$3)+'Diário 2º PA'!$P$1)</f>
        <v/>
      </c>
      <c r="B923" s="303"/>
      <c r="C923" s="304"/>
      <c r="D923" s="305"/>
      <c r="E923" s="306"/>
      <c r="F923" s="307"/>
      <c r="G923" s="305"/>
      <c r="H923" s="305"/>
      <c r="I923" s="306"/>
      <c r="J923" s="308" t="str">
        <f t="shared" si="3"/>
        <v/>
      </c>
      <c r="K923" s="308"/>
      <c r="L923" s="309"/>
      <c r="M923" s="308"/>
      <c r="N923" s="303"/>
      <c r="O923" s="305"/>
      <c r="P923" s="305"/>
      <c r="Q923" s="299"/>
      <c r="R923" s="299"/>
      <c r="S923" s="299"/>
    </row>
    <row r="924" spans="1:19" ht="13.5" customHeight="1" x14ac:dyDescent="0.2">
      <c r="A924" s="302" t="str">
        <f>IF(B924="","",ROW()-ROW($A$3)+'Diário 2º PA'!$P$1)</f>
        <v/>
      </c>
      <c r="B924" s="303"/>
      <c r="C924" s="304"/>
      <c r="D924" s="305"/>
      <c r="E924" s="306"/>
      <c r="F924" s="307"/>
      <c r="G924" s="305"/>
      <c r="H924" s="305"/>
      <c r="I924" s="306"/>
      <c r="J924" s="308" t="str">
        <f t="shared" si="3"/>
        <v/>
      </c>
      <c r="K924" s="308"/>
      <c r="L924" s="309"/>
      <c r="M924" s="308"/>
      <c r="N924" s="303"/>
      <c r="O924" s="305"/>
      <c r="P924" s="305"/>
      <c r="Q924" s="299"/>
      <c r="R924" s="299"/>
      <c r="S924" s="299"/>
    </row>
    <row r="925" spans="1:19" ht="13.5" customHeight="1" x14ac:dyDescent="0.2">
      <c r="A925" s="302" t="str">
        <f>IF(B925="","",ROW()-ROW($A$3)+'Diário 2º PA'!$P$1)</f>
        <v/>
      </c>
      <c r="B925" s="303"/>
      <c r="C925" s="304"/>
      <c r="D925" s="305"/>
      <c r="E925" s="306"/>
      <c r="F925" s="307"/>
      <c r="G925" s="305"/>
      <c r="H925" s="305"/>
      <c r="I925" s="306"/>
      <c r="J925" s="308" t="str">
        <f t="shared" si="3"/>
        <v/>
      </c>
      <c r="K925" s="308"/>
      <c r="L925" s="309"/>
      <c r="M925" s="308"/>
      <c r="N925" s="303"/>
      <c r="O925" s="305"/>
      <c r="P925" s="305"/>
      <c r="Q925" s="299"/>
      <c r="R925" s="299"/>
      <c r="S925" s="299"/>
    </row>
    <row r="926" spans="1:19" ht="13.5" customHeight="1" x14ac:dyDescent="0.2">
      <c r="A926" s="302" t="str">
        <f>IF(B926="","",ROW()-ROW($A$3)+'Diário 2º PA'!$P$1)</f>
        <v/>
      </c>
      <c r="B926" s="303"/>
      <c r="C926" s="304"/>
      <c r="D926" s="305"/>
      <c r="E926" s="306"/>
      <c r="F926" s="307"/>
      <c r="G926" s="305"/>
      <c r="H926" s="305"/>
      <c r="I926" s="306"/>
      <c r="J926" s="308" t="str">
        <f t="shared" si="3"/>
        <v/>
      </c>
      <c r="K926" s="308"/>
      <c r="L926" s="309"/>
      <c r="M926" s="308"/>
      <c r="N926" s="303"/>
      <c r="O926" s="305"/>
      <c r="P926" s="305"/>
      <c r="Q926" s="299"/>
      <c r="R926" s="299"/>
      <c r="S926" s="299"/>
    </row>
    <row r="927" spans="1:19" ht="13.5" customHeight="1" x14ac:dyDescent="0.2">
      <c r="A927" s="302" t="str">
        <f>IF(B927="","",ROW()-ROW($A$3)+'Diário 2º PA'!$P$1)</f>
        <v/>
      </c>
      <c r="B927" s="303"/>
      <c r="C927" s="304"/>
      <c r="D927" s="305"/>
      <c r="E927" s="306"/>
      <c r="F927" s="307"/>
      <c r="G927" s="305"/>
      <c r="H927" s="305"/>
      <c r="I927" s="306"/>
      <c r="J927" s="308" t="str">
        <f t="shared" si="3"/>
        <v/>
      </c>
      <c r="K927" s="308"/>
      <c r="L927" s="309"/>
      <c r="M927" s="308"/>
      <c r="N927" s="303"/>
      <c r="O927" s="305"/>
      <c r="P927" s="305"/>
      <c r="Q927" s="299"/>
      <c r="R927" s="299"/>
      <c r="S927" s="299"/>
    </row>
    <row r="928" spans="1:19" ht="13.5" customHeight="1" x14ac:dyDescent="0.2">
      <c r="A928" s="302" t="str">
        <f>IF(B928="","",ROW()-ROW($A$3)+'Diário 2º PA'!$P$1)</f>
        <v/>
      </c>
      <c r="B928" s="303"/>
      <c r="C928" s="304"/>
      <c r="D928" s="305"/>
      <c r="E928" s="306"/>
      <c r="F928" s="307"/>
      <c r="G928" s="305"/>
      <c r="H928" s="305"/>
      <c r="I928" s="306"/>
      <c r="J928" s="308" t="str">
        <f t="shared" si="3"/>
        <v/>
      </c>
      <c r="K928" s="308"/>
      <c r="L928" s="309"/>
      <c r="M928" s="308"/>
      <c r="N928" s="303"/>
      <c r="O928" s="305"/>
      <c r="P928" s="305"/>
      <c r="Q928" s="299"/>
      <c r="R928" s="299"/>
      <c r="S928" s="299"/>
    </row>
    <row r="929" spans="1:19" ht="13.5" customHeight="1" x14ac:dyDescent="0.2">
      <c r="A929" s="302" t="str">
        <f>IF(B929="","",ROW()-ROW($A$3)+'Diário 2º PA'!$P$1)</f>
        <v/>
      </c>
      <c r="B929" s="303"/>
      <c r="C929" s="304"/>
      <c r="D929" s="305"/>
      <c r="E929" s="306"/>
      <c r="F929" s="307"/>
      <c r="G929" s="305"/>
      <c r="H929" s="305"/>
      <c r="I929" s="306"/>
      <c r="J929" s="308" t="str">
        <f t="shared" si="3"/>
        <v/>
      </c>
      <c r="K929" s="308"/>
      <c r="L929" s="309"/>
      <c r="M929" s="308"/>
      <c r="N929" s="303"/>
      <c r="O929" s="305"/>
      <c r="P929" s="305"/>
      <c r="Q929" s="299"/>
      <c r="R929" s="299"/>
      <c r="S929" s="299"/>
    </row>
    <row r="930" spans="1:19" ht="13.5" customHeight="1" x14ac:dyDescent="0.2">
      <c r="A930" s="302" t="str">
        <f>IF(B930="","",ROW()-ROW($A$3)+'Diário 2º PA'!$P$1)</f>
        <v/>
      </c>
      <c r="B930" s="303"/>
      <c r="C930" s="304"/>
      <c r="D930" s="305"/>
      <c r="E930" s="306"/>
      <c r="F930" s="307"/>
      <c r="G930" s="305"/>
      <c r="H930" s="305"/>
      <c r="I930" s="306"/>
      <c r="J930" s="308" t="str">
        <f t="shared" si="3"/>
        <v/>
      </c>
      <c r="K930" s="308"/>
      <c r="L930" s="309"/>
      <c r="M930" s="308"/>
      <c r="N930" s="303"/>
      <c r="O930" s="305"/>
      <c r="P930" s="305"/>
      <c r="Q930" s="299"/>
      <c r="R930" s="299"/>
      <c r="S930" s="299"/>
    </row>
    <row r="931" spans="1:19" ht="13.5" customHeight="1" x14ac:dyDescent="0.2">
      <c r="A931" s="302" t="str">
        <f>IF(B931="","",ROW()-ROW($A$3)+'Diário 2º PA'!$P$1)</f>
        <v/>
      </c>
      <c r="B931" s="303"/>
      <c r="C931" s="304"/>
      <c r="D931" s="305"/>
      <c r="E931" s="306"/>
      <c r="F931" s="307"/>
      <c r="G931" s="305"/>
      <c r="H931" s="305"/>
      <c r="I931" s="306"/>
      <c r="J931" s="308" t="str">
        <f t="shared" si="3"/>
        <v/>
      </c>
      <c r="K931" s="308"/>
      <c r="L931" s="309"/>
      <c r="M931" s="308"/>
      <c r="N931" s="303"/>
      <c r="O931" s="305"/>
      <c r="P931" s="305"/>
      <c r="Q931" s="299"/>
      <c r="R931" s="299"/>
      <c r="S931" s="299"/>
    </row>
    <row r="932" spans="1:19" ht="13.5" customHeight="1" x14ac:dyDescent="0.2">
      <c r="A932" s="302" t="str">
        <f>IF(B932="","",ROW()-ROW($A$3)+'Diário 2º PA'!$P$1)</f>
        <v/>
      </c>
      <c r="B932" s="303"/>
      <c r="C932" s="304"/>
      <c r="D932" s="305"/>
      <c r="E932" s="306"/>
      <c r="F932" s="307"/>
      <c r="G932" s="305"/>
      <c r="H932" s="305"/>
      <c r="I932" s="306"/>
      <c r="J932" s="308" t="str">
        <f t="shared" si="3"/>
        <v/>
      </c>
      <c r="K932" s="308"/>
      <c r="L932" s="309"/>
      <c r="M932" s="308"/>
      <c r="N932" s="303"/>
      <c r="O932" s="305"/>
      <c r="P932" s="305"/>
      <c r="Q932" s="299"/>
      <c r="R932" s="299"/>
      <c r="S932" s="299"/>
    </row>
    <row r="933" spans="1:19" ht="13.5" customHeight="1" x14ac:dyDescent="0.2">
      <c r="A933" s="302" t="str">
        <f>IF(B933="","",ROW()-ROW($A$3)+'Diário 2º PA'!$P$1)</f>
        <v/>
      </c>
      <c r="B933" s="303"/>
      <c r="C933" s="304"/>
      <c r="D933" s="305"/>
      <c r="E933" s="306"/>
      <c r="F933" s="307"/>
      <c r="G933" s="305"/>
      <c r="H933" s="305"/>
      <c r="I933" s="306"/>
      <c r="J933" s="308" t="str">
        <f t="shared" si="3"/>
        <v/>
      </c>
      <c r="K933" s="308"/>
      <c r="L933" s="309"/>
      <c r="M933" s="308"/>
      <c r="N933" s="303"/>
      <c r="O933" s="305"/>
      <c r="P933" s="305"/>
      <c r="Q933" s="299"/>
      <c r="R933" s="299"/>
      <c r="S933" s="299"/>
    </row>
    <row r="934" spans="1:19" ht="13.5" customHeight="1" x14ac:dyDescent="0.2">
      <c r="A934" s="302" t="str">
        <f>IF(B934="","",ROW()-ROW($A$3)+'Diário 2º PA'!$P$1)</f>
        <v/>
      </c>
      <c r="B934" s="303"/>
      <c r="C934" s="304"/>
      <c r="D934" s="305"/>
      <c r="E934" s="306"/>
      <c r="F934" s="307"/>
      <c r="G934" s="305"/>
      <c r="H934" s="305"/>
      <c r="I934" s="306"/>
      <c r="J934" s="308" t="str">
        <f t="shared" si="3"/>
        <v/>
      </c>
      <c r="K934" s="308"/>
      <c r="L934" s="309"/>
      <c r="M934" s="308"/>
      <c r="N934" s="303"/>
      <c r="O934" s="305"/>
      <c r="P934" s="305"/>
      <c r="Q934" s="299"/>
      <c r="R934" s="299"/>
      <c r="S934" s="299"/>
    </row>
    <row r="935" spans="1:19" ht="13.5" customHeight="1" x14ac:dyDescent="0.2">
      <c r="A935" s="302" t="str">
        <f>IF(B935="","",ROW()-ROW($A$3)+'Diário 2º PA'!$P$1)</f>
        <v/>
      </c>
      <c r="B935" s="303"/>
      <c r="C935" s="304"/>
      <c r="D935" s="305"/>
      <c r="E935" s="306"/>
      <c r="F935" s="307"/>
      <c r="G935" s="305"/>
      <c r="H935" s="305"/>
      <c r="I935" s="306"/>
      <c r="J935" s="308" t="str">
        <f t="shared" si="3"/>
        <v/>
      </c>
      <c r="K935" s="308"/>
      <c r="L935" s="309"/>
      <c r="M935" s="308"/>
      <c r="N935" s="303"/>
      <c r="O935" s="305"/>
      <c r="P935" s="305"/>
      <c r="Q935" s="299"/>
      <c r="R935" s="299"/>
      <c r="S935" s="299"/>
    </row>
    <row r="936" spans="1:19" ht="13.5" customHeight="1" x14ac:dyDescent="0.2">
      <c r="A936" s="302" t="str">
        <f>IF(B936="","",ROW()-ROW($A$3)+'Diário 2º PA'!$P$1)</f>
        <v/>
      </c>
      <c r="B936" s="303"/>
      <c r="C936" s="304"/>
      <c r="D936" s="305"/>
      <c r="E936" s="306"/>
      <c r="F936" s="307"/>
      <c r="G936" s="305"/>
      <c r="H936" s="305"/>
      <c r="I936" s="306"/>
      <c r="J936" s="308" t="str">
        <f t="shared" si="3"/>
        <v/>
      </c>
      <c r="K936" s="308"/>
      <c r="L936" s="309"/>
      <c r="M936" s="308"/>
      <c r="N936" s="303"/>
      <c r="O936" s="305"/>
      <c r="P936" s="305"/>
      <c r="Q936" s="299"/>
      <c r="R936" s="299"/>
      <c r="S936" s="299"/>
    </row>
    <row r="937" spans="1:19" ht="13.5" customHeight="1" x14ac:dyDescent="0.2">
      <c r="A937" s="302" t="str">
        <f>IF(B937="","",ROW()-ROW($A$3)+'Diário 2º PA'!$P$1)</f>
        <v/>
      </c>
      <c r="B937" s="303"/>
      <c r="C937" s="304"/>
      <c r="D937" s="305"/>
      <c r="E937" s="306"/>
      <c r="F937" s="307"/>
      <c r="G937" s="305"/>
      <c r="H937" s="305"/>
      <c r="I937" s="306"/>
      <c r="J937" s="308" t="str">
        <f t="shared" si="3"/>
        <v/>
      </c>
      <c r="K937" s="308"/>
      <c r="L937" s="309"/>
      <c r="M937" s="308"/>
      <c r="N937" s="303"/>
      <c r="O937" s="305"/>
      <c r="P937" s="305"/>
      <c r="Q937" s="299"/>
      <c r="R937" s="299"/>
      <c r="S937" s="299"/>
    </row>
    <row r="938" spans="1:19" ht="13.5" customHeight="1" x14ac:dyDescent="0.2">
      <c r="A938" s="302" t="str">
        <f>IF(B938="","",ROW()-ROW($A$3)+'Diário 2º PA'!$P$1)</f>
        <v/>
      </c>
      <c r="B938" s="303"/>
      <c r="C938" s="304"/>
      <c r="D938" s="305"/>
      <c r="E938" s="306"/>
      <c r="F938" s="307"/>
      <c r="G938" s="305"/>
      <c r="H938" s="305"/>
      <c r="I938" s="306"/>
      <c r="J938" s="308" t="str">
        <f t="shared" si="3"/>
        <v/>
      </c>
      <c r="K938" s="308"/>
      <c r="L938" s="309"/>
      <c r="M938" s="308"/>
      <c r="N938" s="303"/>
      <c r="O938" s="305"/>
      <c r="P938" s="305"/>
      <c r="Q938" s="299"/>
      <c r="R938" s="299"/>
      <c r="S938" s="299"/>
    </row>
    <row r="939" spans="1:19" ht="13.5" customHeight="1" x14ac:dyDescent="0.2">
      <c r="A939" s="302" t="str">
        <f>IF(B939="","",ROW()-ROW($A$3)+'Diário 2º PA'!$P$1)</f>
        <v/>
      </c>
      <c r="B939" s="303"/>
      <c r="C939" s="304"/>
      <c r="D939" s="305"/>
      <c r="E939" s="306"/>
      <c r="F939" s="307"/>
      <c r="G939" s="305"/>
      <c r="H939" s="305"/>
      <c r="I939" s="306"/>
      <c r="J939" s="308" t="str">
        <f t="shared" si="3"/>
        <v/>
      </c>
      <c r="K939" s="308"/>
      <c r="L939" s="309"/>
      <c r="M939" s="308"/>
      <c r="N939" s="303"/>
      <c r="O939" s="305"/>
      <c r="P939" s="305"/>
      <c r="Q939" s="299"/>
      <c r="R939" s="299"/>
      <c r="S939" s="299"/>
    </row>
    <row r="940" spans="1:19" ht="13.5" customHeight="1" x14ac:dyDescent="0.2">
      <c r="A940" s="302" t="str">
        <f>IF(B940="","",ROW()-ROW($A$3)+'Diário 2º PA'!$P$1)</f>
        <v/>
      </c>
      <c r="B940" s="303"/>
      <c r="C940" s="304"/>
      <c r="D940" s="305"/>
      <c r="E940" s="306"/>
      <c r="F940" s="307"/>
      <c r="G940" s="305"/>
      <c r="H940" s="305"/>
      <c r="I940" s="306"/>
      <c r="J940" s="308" t="str">
        <f t="shared" si="3"/>
        <v/>
      </c>
      <c r="K940" s="308"/>
      <c r="L940" s="309"/>
      <c r="M940" s="308"/>
      <c r="N940" s="303"/>
      <c r="O940" s="305"/>
      <c r="P940" s="305"/>
      <c r="Q940" s="299"/>
      <c r="R940" s="299"/>
      <c r="S940" s="299"/>
    </row>
    <row r="941" spans="1:19" ht="13.5" customHeight="1" x14ac:dyDescent="0.2">
      <c r="A941" s="302" t="str">
        <f>IF(B941="","",ROW()-ROW($A$3)+'Diário 2º PA'!$P$1)</f>
        <v/>
      </c>
      <c r="B941" s="303"/>
      <c r="C941" s="304"/>
      <c r="D941" s="305"/>
      <c r="E941" s="306"/>
      <c r="F941" s="307"/>
      <c r="G941" s="305"/>
      <c r="H941" s="305"/>
      <c r="I941" s="306"/>
      <c r="J941" s="308" t="str">
        <f t="shared" si="3"/>
        <v/>
      </c>
      <c r="K941" s="308"/>
      <c r="L941" s="309"/>
      <c r="M941" s="308"/>
      <c r="N941" s="303"/>
      <c r="O941" s="305"/>
      <c r="P941" s="305"/>
      <c r="Q941" s="299"/>
      <c r="R941" s="299"/>
      <c r="S941" s="299"/>
    </row>
    <row r="942" spans="1:19" ht="13.5" customHeight="1" x14ac:dyDescent="0.2">
      <c r="A942" s="302" t="str">
        <f>IF(B942="","",ROW()-ROW($A$3)+'Diário 2º PA'!$P$1)</f>
        <v/>
      </c>
      <c r="B942" s="303"/>
      <c r="C942" s="304"/>
      <c r="D942" s="305"/>
      <c r="E942" s="306"/>
      <c r="F942" s="307"/>
      <c r="G942" s="305"/>
      <c r="H942" s="305"/>
      <c r="I942" s="306"/>
      <c r="J942" s="308" t="str">
        <f t="shared" si="3"/>
        <v/>
      </c>
      <c r="K942" s="308"/>
      <c r="L942" s="309"/>
      <c r="M942" s="308"/>
      <c r="N942" s="303"/>
      <c r="O942" s="305"/>
      <c r="P942" s="305"/>
      <c r="Q942" s="299"/>
      <c r="R942" s="299"/>
      <c r="S942" s="299"/>
    </row>
    <row r="943" spans="1:19" ht="13.5" customHeight="1" x14ac:dyDescent="0.2">
      <c r="A943" s="302" t="str">
        <f>IF(B943="","",ROW()-ROW($A$3)+'Diário 2º PA'!$P$1)</f>
        <v/>
      </c>
      <c r="B943" s="303"/>
      <c r="C943" s="304"/>
      <c r="D943" s="305"/>
      <c r="E943" s="306"/>
      <c r="F943" s="307"/>
      <c r="G943" s="305"/>
      <c r="H943" s="305"/>
      <c r="I943" s="306"/>
      <c r="J943" s="308" t="str">
        <f t="shared" si="3"/>
        <v/>
      </c>
      <c r="K943" s="308"/>
      <c r="L943" s="309"/>
      <c r="M943" s="308"/>
      <c r="N943" s="303"/>
      <c r="O943" s="305"/>
      <c r="P943" s="305"/>
      <c r="Q943" s="299"/>
      <c r="R943" s="299"/>
      <c r="S943" s="299"/>
    </row>
    <row r="944" spans="1:19" ht="13.5" customHeight="1" x14ac:dyDescent="0.2">
      <c r="A944" s="302" t="str">
        <f>IF(B944="","",ROW()-ROW($A$3)+'Diário 2º PA'!$P$1)</f>
        <v/>
      </c>
      <c r="B944" s="303"/>
      <c r="C944" s="304"/>
      <c r="D944" s="305"/>
      <c r="E944" s="306"/>
      <c r="F944" s="307"/>
      <c r="G944" s="305"/>
      <c r="H944" s="305"/>
      <c r="I944" s="306"/>
      <c r="J944" s="308" t="str">
        <f t="shared" si="3"/>
        <v/>
      </c>
      <c r="K944" s="308"/>
      <c r="L944" s="309"/>
      <c r="M944" s="308"/>
      <c r="N944" s="303"/>
      <c r="O944" s="305"/>
      <c r="P944" s="305"/>
      <c r="Q944" s="299"/>
      <c r="R944" s="299"/>
      <c r="S944" s="299"/>
    </row>
    <row r="945" spans="1:19" ht="13.5" customHeight="1" x14ac:dyDescent="0.2">
      <c r="A945" s="302" t="str">
        <f>IF(B945="","",ROW()-ROW($A$3)+'Diário 2º PA'!$P$1)</f>
        <v/>
      </c>
      <c r="B945" s="303"/>
      <c r="C945" s="304"/>
      <c r="D945" s="305"/>
      <c r="E945" s="306"/>
      <c r="F945" s="307"/>
      <c r="G945" s="305"/>
      <c r="H945" s="305"/>
      <c r="I945" s="306"/>
      <c r="J945" s="308" t="str">
        <f t="shared" si="3"/>
        <v/>
      </c>
      <c r="K945" s="308"/>
      <c r="L945" s="309"/>
      <c r="M945" s="308"/>
      <c r="N945" s="303"/>
      <c r="O945" s="305"/>
      <c r="P945" s="305"/>
      <c r="Q945" s="299"/>
      <c r="R945" s="299"/>
      <c r="S945" s="299"/>
    </row>
    <row r="946" spans="1:19" ht="13.5" customHeight="1" x14ac:dyDescent="0.2">
      <c r="A946" s="302" t="str">
        <f>IF(B946="","",ROW()-ROW($A$3)+'Diário 2º PA'!$P$1)</f>
        <v/>
      </c>
      <c r="B946" s="303"/>
      <c r="C946" s="304"/>
      <c r="D946" s="305"/>
      <c r="E946" s="306"/>
      <c r="F946" s="307"/>
      <c r="G946" s="305"/>
      <c r="H946" s="305"/>
      <c r="I946" s="306"/>
      <c r="J946" s="308" t="str">
        <f t="shared" si="3"/>
        <v/>
      </c>
      <c r="K946" s="308"/>
      <c r="L946" s="309"/>
      <c r="M946" s="308"/>
      <c r="N946" s="303"/>
      <c r="O946" s="305"/>
      <c r="P946" s="305"/>
      <c r="Q946" s="299"/>
      <c r="R946" s="299"/>
      <c r="S946" s="299"/>
    </row>
    <row r="947" spans="1:19" ht="13.5" customHeight="1" x14ac:dyDescent="0.2">
      <c r="A947" s="302" t="str">
        <f>IF(B947="","",ROW()-ROW($A$3)+'Diário 2º PA'!$P$1)</f>
        <v/>
      </c>
      <c r="B947" s="303"/>
      <c r="C947" s="304"/>
      <c r="D947" s="305"/>
      <c r="E947" s="306"/>
      <c r="F947" s="307"/>
      <c r="G947" s="305"/>
      <c r="H947" s="305"/>
      <c r="I947" s="306"/>
      <c r="J947" s="308" t="str">
        <f t="shared" si="3"/>
        <v/>
      </c>
      <c r="K947" s="308"/>
      <c r="L947" s="309"/>
      <c r="M947" s="308"/>
      <c r="N947" s="303"/>
      <c r="O947" s="305"/>
      <c r="P947" s="305"/>
      <c r="Q947" s="299"/>
      <c r="R947" s="299"/>
      <c r="S947" s="299"/>
    </row>
    <row r="948" spans="1:19" ht="13.5" customHeight="1" x14ac:dyDescent="0.2">
      <c r="A948" s="302" t="str">
        <f>IF(B948="","",ROW()-ROW($A$3)+'Diário 2º PA'!$P$1)</f>
        <v/>
      </c>
      <c r="B948" s="303"/>
      <c r="C948" s="304"/>
      <c r="D948" s="305"/>
      <c r="E948" s="306"/>
      <c r="F948" s="307"/>
      <c r="G948" s="305"/>
      <c r="H948" s="305"/>
      <c r="I948" s="306"/>
      <c r="J948" s="308" t="str">
        <f t="shared" si="3"/>
        <v/>
      </c>
      <c r="K948" s="308"/>
      <c r="L948" s="309"/>
      <c r="M948" s="308"/>
      <c r="N948" s="303"/>
      <c r="O948" s="305"/>
      <c r="P948" s="305"/>
      <c r="Q948" s="299"/>
      <c r="R948" s="299"/>
      <c r="S948" s="299"/>
    </row>
    <row r="949" spans="1:19" ht="13.5" customHeight="1" x14ac:dyDescent="0.2">
      <c r="A949" s="302" t="str">
        <f>IF(B949="","",ROW()-ROW($A$3)+'Diário 2º PA'!$P$1)</f>
        <v/>
      </c>
      <c r="B949" s="303"/>
      <c r="C949" s="304"/>
      <c r="D949" s="305"/>
      <c r="E949" s="306"/>
      <c r="F949" s="307"/>
      <c r="G949" s="305"/>
      <c r="H949" s="305"/>
      <c r="I949" s="306"/>
      <c r="J949" s="308" t="str">
        <f t="shared" si="3"/>
        <v/>
      </c>
      <c r="K949" s="308"/>
      <c r="L949" s="309"/>
      <c r="M949" s="308"/>
      <c r="N949" s="303"/>
      <c r="O949" s="305"/>
      <c r="P949" s="305"/>
      <c r="Q949" s="299"/>
      <c r="R949" s="299"/>
      <c r="S949" s="299"/>
    </row>
    <row r="950" spans="1:19" ht="13.5" customHeight="1" x14ac:dyDescent="0.2">
      <c r="A950" s="302" t="str">
        <f>IF(B950="","",ROW()-ROW($A$3)+'Diário 2º PA'!$P$1)</f>
        <v/>
      </c>
      <c r="B950" s="303"/>
      <c r="C950" s="304"/>
      <c r="D950" s="305"/>
      <c r="E950" s="306"/>
      <c r="F950" s="307"/>
      <c r="G950" s="305"/>
      <c r="H950" s="305"/>
      <c r="I950" s="306"/>
      <c r="J950" s="308" t="str">
        <f t="shared" si="3"/>
        <v/>
      </c>
      <c r="K950" s="308"/>
      <c r="L950" s="309"/>
      <c r="M950" s="308"/>
      <c r="N950" s="303"/>
      <c r="O950" s="305"/>
      <c r="P950" s="305"/>
      <c r="Q950" s="299"/>
      <c r="R950" s="299"/>
      <c r="S950" s="299"/>
    </row>
    <row r="951" spans="1:19" ht="13.5" customHeight="1" x14ac:dyDescent="0.2">
      <c r="A951" s="302" t="str">
        <f>IF(B951="","",ROW()-ROW($A$3)+'Diário 2º PA'!$P$1)</f>
        <v/>
      </c>
      <c r="B951" s="303"/>
      <c r="C951" s="304"/>
      <c r="D951" s="305"/>
      <c r="E951" s="306"/>
      <c r="F951" s="307"/>
      <c r="G951" s="305"/>
      <c r="H951" s="305"/>
      <c r="I951" s="306"/>
      <c r="J951" s="308" t="str">
        <f t="shared" si="3"/>
        <v/>
      </c>
      <c r="K951" s="308"/>
      <c r="L951" s="309"/>
      <c r="M951" s="308"/>
      <c r="N951" s="303"/>
      <c r="O951" s="305"/>
      <c r="P951" s="305"/>
      <c r="Q951" s="299"/>
      <c r="R951" s="299"/>
      <c r="S951" s="299"/>
    </row>
    <row r="952" spans="1:19" ht="13.5" customHeight="1" x14ac:dyDescent="0.2">
      <c r="A952" s="302" t="str">
        <f>IF(B952="","",ROW()-ROW($A$3)+'Diário 2º PA'!$P$1)</f>
        <v/>
      </c>
      <c r="B952" s="303"/>
      <c r="C952" s="304"/>
      <c r="D952" s="305"/>
      <c r="E952" s="306"/>
      <c r="F952" s="307"/>
      <c r="G952" s="305"/>
      <c r="H952" s="305"/>
      <c r="I952" s="306"/>
      <c r="J952" s="308" t="str">
        <f t="shared" si="3"/>
        <v/>
      </c>
      <c r="K952" s="308"/>
      <c r="L952" s="309"/>
      <c r="M952" s="308"/>
      <c r="N952" s="303"/>
      <c r="O952" s="305"/>
      <c r="P952" s="305"/>
      <c r="Q952" s="299"/>
      <c r="R952" s="299"/>
      <c r="S952" s="299"/>
    </row>
    <row r="953" spans="1:19" ht="13.5" customHeight="1" x14ac:dyDescent="0.2">
      <c r="A953" s="302" t="str">
        <f>IF(B953="","",ROW()-ROW($A$3)+'Diário 2º PA'!$P$1)</f>
        <v/>
      </c>
      <c r="B953" s="303"/>
      <c r="C953" s="304"/>
      <c r="D953" s="305"/>
      <c r="E953" s="306"/>
      <c r="F953" s="307"/>
      <c r="G953" s="305"/>
      <c r="H953" s="305"/>
      <c r="I953" s="306"/>
      <c r="J953" s="308" t="str">
        <f t="shared" si="3"/>
        <v/>
      </c>
      <c r="K953" s="308"/>
      <c r="L953" s="309"/>
      <c r="M953" s="308"/>
      <c r="N953" s="303"/>
      <c r="O953" s="305"/>
      <c r="P953" s="305"/>
      <c r="Q953" s="299"/>
      <c r="R953" s="299"/>
      <c r="S953" s="299"/>
    </row>
    <row r="954" spans="1:19" ht="13.5" customHeight="1" x14ac:dyDescent="0.2">
      <c r="A954" s="302" t="str">
        <f>IF(B954="","",ROW()-ROW($A$3)+'Diário 2º PA'!$P$1)</f>
        <v/>
      </c>
      <c r="B954" s="303"/>
      <c r="C954" s="304"/>
      <c r="D954" s="305"/>
      <c r="E954" s="306"/>
      <c r="F954" s="307"/>
      <c r="G954" s="305"/>
      <c r="H954" s="305"/>
      <c r="I954" s="306"/>
      <c r="J954" s="308" t="str">
        <f t="shared" si="3"/>
        <v/>
      </c>
      <c r="K954" s="308"/>
      <c r="L954" s="309"/>
      <c r="M954" s="308"/>
      <c r="N954" s="303"/>
      <c r="O954" s="305"/>
      <c r="P954" s="305"/>
      <c r="Q954" s="299"/>
      <c r="R954" s="299"/>
      <c r="S954" s="299"/>
    </row>
    <row r="955" spans="1:19" ht="13.5" customHeight="1" x14ac:dyDescent="0.2">
      <c r="A955" s="302" t="str">
        <f>IF(B955="","",ROW()-ROW($A$3)+'Diário 2º PA'!$P$1)</f>
        <v/>
      </c>
      <c r="B955" s="303"/>
      <c r="C955" s="304"/>
      <c r="D955" s="305"/>
      <c r="E955" s="306"/>
      <c r="F955" s="307"/>
      <c r="G955" s="305"/>
      <c r="H955" s="305"/>
      <c r="I955" s="306"/>
      <c r="J955" s="308" t="str">
        <f t="shared" si="3"/>
        <v/>
      </c>
      <c r="K955" s="308"/>
      <c r="L955" s="309"/>
      <c r="M955" s="308"/>
      <c r="N955" s="303"/>
      <c r="O955" s="305"/>
      <c r="P955" s="305"/>
      <c r="Q955" s="299"/>
      <c r="R955" s="299"/>
      <c r="S955" s="299"/>
    </row>
    <row r="956" spans="1:19" ht="13.5" customHeight="1" x14ac:dyDescent="0.2">
      <c r="A956" s="302" t="str">
        <f>IF(B956="","",ROW()-ROW($A$3)+'Diário 2º PA'!$P$1)</f>
        <v/>
      </c>
      <c r="B956" s="303"/>
      <c r="C956" s="304"/>
      <c r="D956" s="305"/>
      <c r="E956" s="306"/>
      <c r="F956" s="307"/>
      <c r="G956" s="305"/>
      <c r="H956" s="305"/>
      <c r="I956" s="306"/>
      <c r="J956" s="308" t="str">
        <f t="shared" si="3"/>
        <v/>
      </c>
      <c r="K956" s="308"/>
      <c r="L956" s="309"/>
      <c r="M956" s="308"/>
      <c r="N956" s="303"/>
      <c r="O956" s="305"/>
      <c r="P956" s="305"/>
      <c r="Q956" s="299"/>
      <c r="R956" s="299"/>
      <c r="S956" s="299"/>
    </row>
    <row r="957" spans="1:19" ht="13.5" customHeight="1" x14ac:dyDescent="0.2">
      <c r="A957" s="302" t="str">
        <f>IF(B957="","",ROW()-ROW($A$3)+'Diário 2º PA'!$P$1)</f>
        <v/>
      </c>
      <c r="B957" s="303"/>
      <c r="C957" s="304"/>
      <c r="D957" s="305"/>
      <c r="E957" s="306"/>
      <c r="F957" s="307"/>
      <c r="G957" s="305"/>
      <c r="H957" s="305"/>
      <c r="I957" s="306"/>
      <c r="J957" s="308" t="str">
        <f t="shared" si="3"/>
        <v/>
      </c>
      <c r="K957" s="308"/>
      <c r="L957" s="309"/>
      <c r="M957" s="308"/>
      <c r="N957" s="303"/>
      <c r="O957" s="305"/>
      <c r="P957" s="305"/>
      <c r="Q957" s="299"/>
      <c r="R957" s="299"/>
      <c r="S957" s="299"/>
    </row>
    <row r="958" spans="1:19" ht="13.5" customHeight="1" x14ac:dyDescent="0.2">
      <c r="A958" s="302" t="str">
        <f>IF(B958="","",ROW()-ROW($A$3)+'Diário 2º PA'!$P$1)</f>
        <v/>
      </c>
      <c r="B958" s="303"/>
      <c r="C958" s="304"/>
      <c r="D958" s="305"/>
      <c r="E958" s="306"/>
      <c r="F958" s="307"/>
      <c r="G958" s="305"/>
      <c r="H958" s="305"/>
      <c r="I958" s="306"/>
      <c r="J958" s="308" t="str">
        <f t="shared" si="3"/>
        <v/>
      </c>
      <c r="K958" s="308"/>
      <c r="L958" s="309"/>
      <c r="M958" s="308"/>
      <c r="N958" s="303"/>
      <c r="O958" s="305"/>
      <c r="P958" s="305"/>
      <c r="Q958" s="299"/>
      <c r="R958" s="299"/>
      <c r="S958" s="299"/>
    </row>
    <row r="959" spans="1:19" ht="13.5" customHeight="1" x14ac:dyDescent="0.2">
      <c r="A959" s="302" t="str">
        <f>IF(B959="","",ROW()-ROW($A$3)+'Diário 2º PA'!$P$1)</f>
        <v/>
      </c>
      <c r="B959" s="303"/>
      <c r="C959" s="304"/>
      <c r="D959" s="305"/>
      <c r="E959" s="306"/>
      <c r="F959" s="307"/>
      <c r="G959" s="305"/>
      <c r="H959" s="305"/>
      <c r="I959" s="306"/>
      <c r="J959" s="308" t="str">
        <f t="shared" si="3"/>
        <v/>
      </c>
      <c r="K959" s="308"/>
      <c r="L959" s="309"/>
      <c r="M959" s="308"/>
      <c r="N959" s="303"/>
      <c r="O959" s="305"/>
      <c r="P959" s="305"/>
      <c r="Q959" s="299"/>
      <c r="R959" s="299"/>
      <c r="S959" s="299"/>
    </row>
    <row r="960" spans="1:19" ht="13.5" customHeight="1" x14ac:dyDescent="0.2">
      <c r="A960" s="302" t="str">
        <f>IF(B960="","",ROW()-ROW($A$3)+'Diário 2º PA'!$P$1)</f>
        <v/>
      </c>
      <c r="B960" s="303"/>
      <c r="C960" s="304"/>
      <c r="D960" s="305"/>
      <c r="E960" s="306"/>
      <c r="F960" s="307"/>
      <c r="G960" s="305"/>
      <c r="H960" s="305"/>
      <c r="I960" s="306"/>
      <c r="J960" s="308" t="str">
        <f t="shared" si="3"/>
        <v/>
      </c>
      <c r="K960" s="308"/>
      <c r="L960" s="309"/>
      <c r="M960" s="308"/>
      <c r="N960" s="303"/>
      <c r="O960" s="305"/>
      <c r="P960" s="305"/>
      <c r="Q960" s="299"/>
      <c r="R960" s="299"/>
      <c r="S960" s="299"/>
    </row>
    <row r="961" spans="1:19" ht="13.5" customHeight="1" x14ac:dyDescent="0.2">
      <c r="A961" s="302" t="str">
        <f>IF(B961="","",ROW()-ROW($A$3)+'Diário 2º PA'!$P$1)</f>
        <v/>
      </c>
      <c r="B961" s="303"/>
      <c r="C961" s="304"/>
      <c r="D961" s="305"/>
      <c r="E961" s="306"/>
      <c r="F961" s="307"/>
      <c r="G961" s="305"/>
      <c r="H961" s="305"/>
      <c r="I961" s="306"/>
      <c r="J961" s="308" t="str">
        <f t="shared" si="3"/>
        <v/>
      </c>
      <c r="K961" s="308"/>
      <c r="L961" s="309"/>
      <c r="M961" s="308"/>
      <c r="N961" s="303"/>
      <c r="O961" s="305"/>
      <c r="P961" s="305"/>
      <c r="Q961" s="299"/>
      <c r="R961" s="299"/>
      <c r="S961" s="299"/>
    </row>
    <row r="962" spans="1:19" ht="13.5" customHeight="1" x14ac:dyDescent="0.2">
      <c r="A962" s="302" t="str">
        <f>IF(B962="","",ROW()-ROW($A$3)+'Diário 2º PA'!$P$1)</f>
        <v/>
      </c>
      <c r="B962" s="303"/>
      <c r="C962" s="304"/>
      <c r="D962" s="305"/>
      <c r="E962" s="306"/>
      <c r="F962" s="307"/>
      <c r="G962" s="305"/>
      <c r="H962" s="305"/>
      <c r="I962" s="306"/>
      <c r="J962" s="308" t="str">
        <f t="shared" si="3"/>
        <v/>
      </c>
      <c r="K962" s="308"/>
      <c r="L962" s="309"/>
      <c r="M962" s="308"/>
      <c r="N962" s="303"/>
      <c r="O962" s="305"/>
      <c r="P962" s="305"/>
      <c r="Q962" s="299"/>
      <c r="R962" s="299"/>
      <c r="S962" s="299"/>
    </row>
    <row r="963" spans="1:19" ht="13.5" customHeight="1" x14ac:dyDescent="0.2">
      <c r="A963" s="302" t="str">
        <f>IF(B963="","",ROW()-ROW($A$3)+'Diário 2º PA'!$P$1)</f>
        <v/>
      </c>
      <c r="B963" s="303"/>
      <c r="C963" s="304"/>
      <c r="D963" s="305"/>
      <c r="E963" s="306"/>
      <c r="F963" s="307"/>
      <c r="G963" s="305"/>
      <c r="H963" s="305"/>
      <c r="I963" s="306"/>
      <c r="J963" s="308" t="str">
        <f t="shared" si="3"/>
        <v/>
      </c>
      <c r="K963" s="308"/>
      <c r="L963" s="309"/>
      <c r="M963" s="308"/>
      <c r="N963" s="303"/>
      <c r="O963" s="305"/>
      <c r="P963" s="305"/>
      <c r="Q963" s="299"/>
      <c r="R963" s="299"/>
      <c r="S963" s="299"/>
    </row>
    <row r="964" spans="1:19" ht="13.5" customHeight="1" x14ac:dyDescent="0.2">
      <c r="A964" s="302" t="str">
        <f>IF(B964="","",ROW()-ROW($A$3)+'Diário 2º PA'!$P$1)</f>
        <v/>
      </c>
      <c r="B964" s="303"/>
      <c r="C964" s="304"/>
      <c r="D964" s="305"/>
      <c r="E964" s="306"/>
      <c r="F964" s="307"/>
      <c r="G964" s="305"/>
      <c r="H964" s="305"/>
      <c r="I964" s="306"/>
      <c r="J964" s="308" t="str">
        <f t="shared" si="3"/>
        <v/>
      </c>
      <c r="K964" s="308"/>
      <c r="L964" s="309"/>
      <c r="M964" s="308"/>
      <c r="N964" s="303"/>
      <c r="O964" s="305"/>
      <c r="P964" s="305"/>
      <c r="Q964" s="299"/>
      <c r="R964" s="299"/>
      <c r="S964" s="299"/>
    </row>
    <row r="965" spans="1:19" ht="13.5" customHeight="1" x14ac:dyDescent="0.2">
      <c r="A965" s="302" t="str">
        <f>IF(B965="","",ROW()-ROW($A$3)+'Diário 2º PA'!$P$1)</f>
        <v/>
      </c>
      <c r="B965" s="303"/>
      <c r="C965" s="304"/>
      <c r="D965" s="305"/>
      <c r="E965" s="306"/>
      <c r="F965" s="307"/>
      <c r="G965" s="305"/>
      <c r="H965" s="305"/>
      <c r="I965" s="306"/>
      <c r="J965" s="308" t="str">
        <f t="shared" si="3"/>
        <v/>
      </c>
      <c r="K965" s="308"/>
      <c r="L965" s="309"/>
      <c r="M965" s="308"/>
      <c r="N965" s="303"/>
      <c r="O965" s="305"/>
      <c r="P965" s="305"/>
      <c r="Q965" s="299"/>
      <c r="R965" s="299"/>
      <c r="S965" s="299"/>
    </row>
    <row r="966" spans="1:19" ht="13.5" customHeight="1" x14ac:dyDescent="0.2">
      <c r="A966" s="302" t="str">
        <f>IF(B966="","",ROW()-ROW($A$3)+'Diário 2º PA'!$P$1)</f>
        <v/>
      </c>
      <c r="B966" s="303"/>
      <c r="C966" s="304"/>
      <c r="D966" s="305"/>
      <c r="E966" s="306"/>
      <c r="F966" s="307"/>
      <c r="G966" s="305"/>
      <c r="H966" s="305"/>
      <c r="I966" s="306"/>
      <c r="J966" s="308" t="str">
        <f t="shared" si="3"/>
        <v/>
      </c>
      <c r="K966" s="308"/>
      <c r="L966" s="309"/>
      <c r="M966" s="308"/>
      <c r="N966" s="303"/>
      <c r="O966" s="305"/>
      <c r="P966" s="305"/>
      <c r="Q966" s="299"/>
      <c r="R966" s="299"/>
      <c r="S966" s="299"/>
    </row>
    <row r="967" spans="1:19" ht="13.5" customHeight="1" x14ac:dyDescent="0.2">
      <c r="A967" s="302" t="str">
        <f>IF(B967="","",ROW()-ROW($A$3)+'Diário 2º PA'!$P$1)</f>
        <v/>
      </c>
      <c r="B967" s="303"/>
      <c r="C967" s="304"/>
      <c r="D967" s="305"/>
      <c r="E967" s="306"/>
      <c r="F967" s="307"/>
      <c r="G967" s="305"/>
      <c r="H967" s="305"/>
      <c r="I967" s="306"/>
      <c r="J967" s="308" t="str">
        <f t="shared" si="3"/>
        <v/>
      </c>
      <c r="K967" s="308"/>
      <c r="L967" s="309"/>
      <c r="M967" s="308"/>
      <c r="N967" s="303"/>
      <c r="O967" s="305"/>
      <c r="P967" s="305"/>
      <c r="Q967" s="299"/>
      <c r="R967" s="299"/>
      <c r="S967" s="299"/>
    </row>
    <row r="968" spans="1:19" ht="13.5" customHeight="1" x14ac:dyDescent="0.2">
      <c r="A968" s="302" t="str">
        <f>IF(B968="","",ROW()-ROW($A$3)+'Diário 2º PA'!$P$1)</f>
        <v/>
      </c>
      <c r="B968" s="303"/>
      <c r="C968" s="304"/>
      <c r="D968" s="305"/>
      <c r="E968" s="306"/>
      <c r="F968" s="307"/>
      <c r="G968" s="305"/>
      <c r="H968" s="305"/>
      <c r="I968" s="306"/>
      <c r="J968" s="308" t="str">
        <f t="shared" si="3"/>
        <v/>
      </c>
      <c r="K968" s="308"/>
      <c r="L968" s="309"/>
      <c r="M968" s="308"/>
      <c r="N968" s="303"/>
      <c r="O968" s="305"/>
      <c r="P968" s="305"/>
      <c r="Q968" s="299"/>
      <c r="R968" s="299"/>
      <c r="S968" s="299"/>
    </row>
    <row r="969" spans="1:19" ht="13.5" customHeight="1" x14ac:dyDescent="0.2">
      <c r="A969" s="302" t="str">
        <f>IF(B969="","",ROW()-ROW($A$3)+'Diário 2º PA'!$P$1)</f>
        <v/>
      </c>
      <c r="B969" s="303"/>
      <c r="C969" s="304"/>
      <c r="D969" s="305"/>
      <c r="E969" s="306"/>
      <c r="F969" s="307"/>
      <c r="G969" s="305"/>
      <c r="H969" s="305"/>
      <c r="I969" s="306"/>
      <c r="J969" s="308" t="str">
        <f t="shared" si="3"/>
        <v/>
      </c>
      <c r="K969" s="308"/>
      <c r="L969" s="309"/>
      <c r="M969" s="308"/>
      <c r="N969" s="303"/>
      <c r="O969" s="305"/>
      <c r="P969" s="305"/>
      <c r="Q969" s="299"/>
      <c r="R969" s="299"/>
      <c r="S969" s="299"/>
    </row>
    <row r="970" spans="1:19" ht="13.5" customHeight="1" x14ac:dyDescent="0.2">
      <c r="A970" s="302" t="str">
        <f>IF(B970="","",ROW()-ROW($A$3)+'Diário 2º PA'!$P$1)</f>
        <v/>
      </c>
      <c r="B970" s="303"/>
      <c r="C970" s="304"/>
      <c r="D970" s="305"/>
      <c r="E970" s="306"/>
      <c r="F970" s="307"/>
      <c r="G970" s="305"/>
      <c r="H970" s="305"/>
      <c r="I970" s="306"/>
      <c r="J970" s="308" t="str">
        <f t="shared" si="3"/>
        <v/>
      </c>
      <c r="K970" s="308"/>
      <c r="L970" s="309"/>
      <c r="M970" s="308"/>
      <c r="N970" s="303"/>
      <c r="O970" s="305"/>
      <c r="P970" s="305"/>
      <c r="Q970" s="299"/>
      <c r="R970" s="299"/>
      <c r="S970" s="299"/>
    </row>
    <row r="971" spans="1:19" ht="13.5" customHeight="1" x14ac:dyDescent="0.2">
      <c r="A971" s="302" t="str">
        <f>IF(B971="","",ROW()-ROW($A$3)+'Diário 2º PA'!$P$1)</f>
        <v/>
      </c>
      <c r="B971" s="303"/>
      <c r="C971" s="304"/>
      <c r="D971" s="305"/>
      <c r="E971" s="306"/>
      <c r="F971" s="307"/>
      <c r="G971" s="305"/>
      <c r="H971" s="305"/>
      <c r="I971" s="306"/>
      <c r="J971" s="308" t="str">
        <f t="shared" si="3"/>
        <v/>
      </c>
      <c r="K971" s="308"/>
      <c r="L971" s="309"/>
      <c r="M971" s="308"/>
      <c r="N971" s="303"/>
      <c r="O971" s="305"/>
      <c r="P971" s="305"/>
      <c r="Q971" s="299"/>
      <c r="R971" s="299"/>
      <c r="S971" s="299"/>
    </row>
    <row r="972" spans="1:19" ht="13.5" customHeight="1" x14ac:dyDescent="0.2">
      <c r="A972" s="302" t="str">
        <f>IF(B972="","",ROW()-ROW($A$3)+'Diário 2º PA'!$P$1)</f>
        <v/>
      </c>
      <c r="B972" s="303"/>
      <c r="C972" s="304"/>
      <c r="D972" s="305"/>
      <c r="E972" s="306"/>
      <c r="F972" s="307"/>
      <c r="G972" s="305"/>
      <c r="H972" s="305"/>
      <c r="I972" s="306"/>
      <c r="J972" s="308" t="str">
        <f t="shared" si="3"/>
        <v/>
      </c>
      <c r="K972" s="308"/>
      <c r="L972" s="309"/>
      <c r="M972" s="308"/>
      <c r="N972" s="303"/>
      <c r="O972" s="305"/>
      <c r="P972" s="305"/>
      <c r="Q972" s="299"/>
      <c r="R972" s="299"/>
      <c r="S972" s="299"/>
    </row>
    <row r="973" spans="1:19" ht="13.5" customHeight="1" x14ac:dyDescent="0.2">
      <c r="A973" s="302" t="str">
        <f>IF(B973="","",ROW()-ROW($A$3)+'Diário 2º PA'!$P$1)</f>
        <v/>
      </c>
      <c r="B973" s="303"/>
      <c r="C973" s="304"/>
      <c r="D973" s="305"/>
      <c r="E973" s="306"/>
      <c r="F973" s="307"/>
      <c r="G973" s="305"/>
      <c r="H973" s="305"/>
      <c r="I973" s="306"/>
      <c r="J973" s="308" t="str">
        <f t="shared" si="3"/>
        <v/>
      </c>
      <c r="K973" s="308"/>
      <c r="L973" s="309"/>
      <c r="M973" s="308"/>
      <c r="N973" s="303"/>
      <c r="O973" s="305"/>
      <c r="P973" s="305"/>
      <c r="Q973" s="299"/>
      <c r="R973" s="299"/>
      <c r="S973" s="299"/>
    </row>
    <row r="974" spans="1:19" ht="13.5" customHeight="1" x14ac:dyDescent="0.2">
      <c r="A974" s="302" t="str">
        <f>IF(B974="","",ROW()-ROW($A$3)+'Diário 2º PA'!$P$1)</f>
        <v/>
      </c>
      <c r="B974" s="303"/>
      <c r="C974" s="304"/>
      <c r="D974" s="305"/>
      <c r="E974" s="306"/>
      <c r="F974" s="307"/>
      <c r="G974" s="305"/>
      <c r="H974" s="305"/>
      <c r="I974" s="306"/>
      <c r="J974" s="308" t="str">
        <f t="shared" si="3"/>
        <v/>
      </c>
      <c r="K974" s="308"/>
      <c r="L974" s="309"/>
      <c r="M974" s="308"/>
      <c r="N974" s="303"/>
      <c r="O974" s="305"/>
      <c r="P974" s="305"/>
      <c r="Q974" s="299"/>
      <c r="R974" s="299"/>
      <c r="S974" s="299"/>
    </row>
    <row r="975" spans="1:19" ht="13.5" customHeight="1" x14ac:dyDescent="0.2">
      <c r="A975" s="302" t="str">
        <f>IF(B975="","",ROW()-ROW($A$3)+'Diário 2º PA'!$P$1)</f>
        <v/>
      </c>
      <c r="B975" s="303"/>
      <c r="C975" s="304"/>
      <c r="D975" s="305"/>
      <c r="E975" s="306"/>
      <c r="F975" s="307"/>
      <c r="G975" s="305"/>
      <c r="H975" s="305"/>
      <c r="I975" s="306"/>
      <c r="J975" s="308" t="str">
        <f t="shared" si="3"/>
        <v/>
      </c>
      <c r="K975" s="308"/>
      <c r="L975" s="309"/>
      <c r="M975" s="308"/>
      <c r="N975" s="303"/>
      <c r="O975" s="305"/>
      <c r="P975" s="305"/>
      <c r="Q975" s="299"/>
      <c r="R975" s="299"/>
      <c r="S975" s="299"/>
    </row>
    <row r="976" spans="1:19" ht="13.5" customHeight="1" x14ac:dyDescent="0.2">
      <c r="A976" s="302" t="str">
        <f>IF(B976="","",ROW()-ROW($A$3)+'Diário 2º PA'!$P$1)</f>
        <v/>
      </c>
      <c r="B976" s="303"/>
      <c r="C976" s="304"/>
      <c r="D976" s="305"/>
      <c r="E976" s="306"/>
      <c r="F976" s="307"/>
      <c r="G976" s="305"/>
      <c r="H976" s="305"/>
      <c r="I976" s="306"/>
      <c r="J976" s="308" t="str">
        <f t="shared" si="3"/>
        <v/>
      </c>
      <c r="K976" s="308"/>
      <c r="L976" s="309"/>
      <c r="M976" s="308"/>
      <c r="N976" s="303"/>
      <c r="O976" s="305"/>
      <c r="P976" s="305"/>
      <c r="Q976" s="299"/>
      <c r="R976" s="299"/>
      <c r="S976" s="299"/>
    </row>
    <row r="977" spans="1:19" ht="13.5" customHeight="1" x14ac:dyDescent="0.2">
      <c r="A977" s="302" t="str">
        <f>IF(B977="","",ROW()-ROW($A$3)+'Diário 2º PA'!$P$1)</f>
        <v/>
      </c>
      <c r="B977" s="303"/>
      <c r="C977" s="304"/>
      <c r="D977" s="305"/>
      <c r="E977" s="306"/>
      <c r="F977" s="307"/>
      <c r="G977" s="305"/>
      <c r="H977" s="305"/>
      <c r="I977" s="306"/>
      <c r="J977" s="308" t="str">
        <f t="shared" si="3"/>
        <v/>
      </c>
      <c r="K977" s="308"/>
      <c r="L977" s="309"/>
      <c r="M977" s="308"/>
      <c r="N977" s="303"/>
      <c r="O977" s="305"/>
      <c r="P977" s="305"/>
      <c r="Q977" s="299"/>
      <c r="R977" s="299"/>
      <c r="S977" s="299"/>
    </row>
    <row r="978" spans="1:19" ht="13.5" customHeight="1" x14ac:dyDescent="0.2">
      <c r="A978" s="302" t="str">
        <f>IF(B978="","",ROW()-ROW($A$3)+'Diário 2º PA'!$P$1)</f>
        <v/>
      </c>
      <c r="B978" s="303"/>
      <c r="C978" s="304"/>
      <c r="D978" s="305"/>
      <c r="E978" s="306"/>
      <c r="F978" s="307"/>
      <c r="G978" s="305"/>
      <c r="H978" s="305"/>
      <c r="I978" s="306"/>
      <c r="J978" s="308" t="str">
        <f t="shared" si="3"/>
        <v/>
      </c>
      <c r="K978" s="308"/>
      <c r="L978" s="309"/>
      <c r="M978" s="308"/>
      <c r="N978" s="303"/>
      <c r="O978" s="305"/>
      <c r="P978" s="305"/>
      <c r="Q978" s="299"/>
      <c r="R978" s="299"/>
      <c r="S978" s="299"/>
    </row>
    <row r="979" spans="1:19" ht="13.5" customHeight="1" x14ac:dyDescent="0.2">
      <c r="A979" s="302" t="str">
        <f>IF(B979="","",ROW()-ROW($A$3)+'Diário 2º PA'!$P$1)</f>
        <v/>
      </c>
      <c r="B979" s="303"/>
      <c r="C979" s="304"/>
      <c r="D979" s="305"/>
      <c r="E979" s="306"/>
      <c r="F979" s="307"/>
      <c r="G979" s="305"/>
      <c r="H979" s="305"/>
      <c r="I979" s="306"/>
      <c r="J979" s="308" t="str">
        <f t="shared" si="3"/>
        <v/>
      </c>
      <c r="K979" s="308"/>
      <c r="L979" s="309"/>
      <c r="M979" s="308"/>
      <c r="N979" s="303"/>
      <c r="O979" s="305"/>
      <c r="P979" s="305"/>
      <c r="Q979" s="299"/>
      <c r="R979" s="299"/>
      <c r="S979" s="299"/>
    </row>
    <row r="980" spans="1:19" ht="13.5" customHeight="1" x14ac:dyDescent="0.2">
      <c r="A980" s="302" t="str">
        <f>IF(B980="","",ROW()-ROW($A$3)+'Diário 2º PA'!$P$1)</f>
        <v/>
      </c>
      <c r="B980" s="303"/>
      <c r="C980" s="304"/>
      <c r="D980" s="305"/>
      <c r="E980" s="306"/>
      <c r="F980" s="307"/>
      <c r="G980" s="305"/>
      <c r="H980" s="305"/>
      <c r="I980" s="306"/>
      <c r="J980" s="308" t="str">
        <f t="shared" si="3"/>
        <v/>
      </c>
      <c r="K980" s="308"/>
      <c r="L980" s="309"/>
      <c r="M980" s="308"/>
      <c r="N980" s="303"/>
      <c r="O980" s="305"/>
      <c r="P980" s="305"/>
      <c r="Q980" s="299"/>
      <c r="R980" s="299"/>
      <c r="S980" s="299"/>
    </row>
    <row r="981" spans="1:19" ht="13.5" customHeight="1" x14ac:dyDescent="0.2">
      <c r="A981" s="302" t="str">
        <f>IF(B981="","",ROW()-ROW($A$3)+'Diário 2º PA'!$P$1)</f>
        <v/>
      </c>
      <c r="B981" s="303"/>
      <c r="C981" s="304"/>
      <c r="D981" s="305"/>
      <c r="E981" s="306"/>
      <c r="F981" s="307"/>
      <c r="G981" s="305"/>
      <c r="H981" s="305"/>
      <c r="I981" s="306"/>
      <c r="J981" s="308" t="str">
        <f t="shared" si="3"/>
        <v/>
      </c>
      <c r="K981" s="308"/>
      <c r="L981" s="309"/>
      <c r="M981" s="308"/>
      <c r="N981" s="303"/>
      <c r="O981" s="305"/>
      <c r="P981" s="305"/>
      <c r="Q981" s="299"/>
      <c r="R981" s="299"/>
      <c r="S981" s="299"/>
    </row>
    <row r="982" spans="1:19" ht="13.5" customHeight="1" x14ac:dyDescent="0.2">
      <c r="A982" s="302" t="str">
        <f>IF(B982="","",ROW()-ROW($A$3)+'Diário 2º PA'!$P$1)</f>
        <v/>
      </c>
      <c r="B982" s="303"/>
      <c r="C982" s="304"/>
      <c r="D982" s="305"/>
      <c r="E982" s="306"/>
      <c r="F982" s="307"/>
      <c r="G982" s="305"/>
      <c r="H982" s="305"/>
      <c r="I982" s="306"/>
      <c r="J982" s="308" t="str">
        <f t="shared" si="3"/>
        <v/>
      </c>
      <c r="K982" s="308"/>
      <c r="L982" s="309"/>
      <c r="M982" s="308"/>
      <c r="N982" s="303"/>
      <c r="O982" s="305"/>
      <c r="P982" s="305"/>
      <c r="Q982" s="299"/>
      <c r="R982" s="299"/>
      <c r="S982" s="299"/>
    </row>
    <row r="983" spans="1:19" ht="13.5" customHeight="1" x14ac:dyDescent="0.2">
      <c r="A983" s="302" t="str">
        <f>IF(B983="","",ROW()-ROW($A$3)+'Diário 2º PA'!$P$1)</f>
        <v/>
      </c>
      <c r="B983" s="303"/>
      <c r="C983" s="304"/>
      <c r="D983" s="305"/>
      <c r="E983" s="306"/>
      <c r="F983" s="307"/>
      <c r="G983" s="305"/>
      <c r="H983" s="305"/>
      <c r="I983" s="306"/>
      <c r="J983" s="308" t="str">
        <f t="shared" si="3"/>
        <v/>
      </c>
      <c r="K983" s="308"/>
      <c r="L983" s="309"/>
      <c r="M983" s="308"/>
      <c r="N983" s="303"/>
      <c r="O983" s="305"/>
      <c r="P983" s="305"/>
      <c r="Q983" s="299"/>
      <c r="R983" s="299"/>
      <c r="S983" s="299"/>
    </row>
    <row r="984" spans="1:19" ht="13.5" customHeight="1" x14ac:dyDescent="0.2">
      <c r="A984" s="302" t="str">
        <f>IF(B984="","",ROW()-ROW($A$3)+'Diário 2º PA'!$P$1)</f>
        <v/>
      </c>
      <c r="B984" s="303"/>
      <c r="C984" s="304"/>
      <c r="D984" s="305"/>
      <c r="E984" s="306"/>
      <c r="F984" s="307"/>
      <c r="G984" s="305"/>
      <c r="H984" s="305"/>
      <c r="I984" s="306"/>
      <c r="J984" s="308" t="str">
        <f t="shared" si="3"/>
        <v/>
      </c>
      <c r="K984" s="308"/>
      <c r="L984" s="309"/>
      <c r="M984" s="308"/>
      <c r="N984" s="303"/>
      <c r="O984" s="305"/>
      <c r="P984" s="305"/>
      <c r="Q984" s="299"/>
      <c r="R984" s="299"/>
      <c r="S984" s="299"/>
    </row>
    <row r="985" spans="1:19" ht="13.5" customHeight="1" x14ac:dyDescent="0.2">
      <c r="A985" s="302" t="str">
        <f>IF(B985="","",ROW()-ROW($A$3)+'Diário 2º PA'!$P$1)</f>
        <v/>
      </c>
      <c r="B985" s="303"/>
      <c r="C985" s="304"/>
      <c r="D985" s="305"/>
      <c r="E985" s="306"/>
      <c r="F985" s="307"/>
      <c r="G985" s="305"/>
      <c r="H985" s="305"/>
      <c r="I985" s="306"/>
      <c r="J985" s="308" t="str">
        <f t="shared" si="3"/>
        <v/>
      </c>
      <c r="K985" s="308"/>
      <c r="L985" s="309"/>
      <c r="M985" s="308"/>
      <c r="N985" s="303"/>
      <c r="O985" s="305"/>
      <c r="P985" s="305"/>
      <c r="Q985" s="299"/>
      <c r="R985" s="299"/>
      <c r="S985" s="299"/>
    </row>
    <row r="986" spans="1:19" ht="13.5" customHeight="1" x14ac:dyDescent="0.2">
      <c r="A986" s="302" t="str">
        <f>IF(B986="","",ROW()-ROW($A$3)+'Diário 2º PA'!$P$1)</f>
        <v/>
      </c>
      <c r="B986" s="303"/>
      <c r="C986" s="304"/>
      <c r="D986" s="305"/>
      <c r="E986" s="306"/>
      <c r="F986" s="307"/>
      <c r="G986" s="305"/>
      <c r="H986" s="305"/>
      <c r="I986" s="306"/>
      <c r="J986" s="308" t="str">
        <f t="shared" si="3"/>
        <v/>
      </c>
      <c r="K986" s="308"/>
      <c r="L986" s="309"/>
      <c r="M986" s="308"/>
      <c r="N986" s="303"/>
      <c r="O986" s="305"/>
      <c r="P986" s="305"/>
      <c r="Q986" s="299"/>
      <c r="R986" s="299"/>
      <c r="S986" s="299"/>
    </row>
    <row r="987" spans="1:19" ht="13.5" customHeight="1" x14ac:dyDescent="0.2">
      <c r="A987" s="302" t="str">
        <f>IF(B987="","",ROW()-ROW($A$3)+'Diário 2º PA'!$P$1)</f>
        <v/>
      </c>
      <c r="B987" s="303"/>
      <c r="C987" s="304"/>
      <c r="D987" s="305"/>
      <c r="E987" s="306"/>
      <c r="F987" s="307"/>
      <c r="G987" s="305"/>
      <c r="H987" s="305"/>
      <c r="I987" s="306"/>
      <c r="J987" s="308" t="str">
        <f t="shared" si="3"/>
        <v/>
      </c>
      <c r="K987" s="308"/>
      <c r="L987" s="309"/>
      <c r="M987" s="308"/>
      <c r="N987" s="303"/>
      <c r="O987" s="305"/>
      <c r="P987" s="305"/>
      <c r="Q987" s="299"/>
      <c r="R987" s="299"/>
      <c r="S987" s="299"/>
    </row>
    <row r="988" spans="1:19" ht="13.5" customHeight="1" x14ac:dyDescent="0.2">
      <c r="A988" s="302" t="str">
        <f>IF(B988="","",ROW()-ROW($A$3)+'Diário 2º PA'!$P$1)</f>
        <v/>
      </c>
      <c r="B988" s="303"/>
      <c r="C988" s="304"/>
      <c r="D988" s="305"/>
      <c r="E988" s="306"/>
      <c r="F988" s="307"/>
      <c r="G988" s="305"/>
      <c r="H988" s="305"/>
      <c r="I988" s="306"/>
      <c r="J988" s="308" t="str">
        <f t="shared" si="3"/>
        <v/>
      </c>
      <c r="K988" s="308"/>
      <c r="L988" s="309"/>
      <c r="M988" s="308"/>
      <c r="N988" s="303"/>
      <c r="O988" s="305"/>
      <c r="P988" s="305"/>
      <c r="Q988" s="299"/>
      <c r="R988" s="299"/>
      <c r="S988" s="299"/>
    </row>
    <row r="989" spans="1:19" ht="13.5" customHeight="1" x14ac:dyDescent="0.2">
      <c r="A989" s="302" t="str">
        <f>IF(B989="","",ROW()-ROW($A$3)+'Diário 2º PA'!$P$1)</f>
        <v/>
      </c>
      <c r="B989" s="303"/>
      <c r="C989" s="304"/>
      <c r="D989" s="305"/>
      <c r="E989" s="306"/>
      <c r="F989" s="307"/>
      <c r="G989" s="305"/>
      <c r="H989" s="305"/>
      <c r="I989" s="306"/>
      <c r="J989" s="308" t="str">
        <f t="shared" si="3"/>
        <v/>
      </c>
      <c r="K989" s="308"/>
      <c r="L989" s="309"/>
      <c r="M989" s="308"/>
      <c r="N989" s="303"/>
      <c r="O989" s="305"/>
      <c r="P989" s="305"/>
      <c r="Q989" s="299"/>
      <c r="R989" s="299"/>
      <c r="S989" s="299"/>
    </row>
    <row r="990" spans="1:19" ht="13.5" customHeight="1" x14ac:dyDescent="0.2">
      <c r="A990" s="302" t="str">
        <f>IF(B990="","",ROW()-ROW($A$3)+'Diário 2º PA'!$P$1)</f>
        <v/>
      </c>
      <c r="B990" s="303"/>
      <c r="C990" s="304"/>
      <c r="D990" s="305"/>
      <c r="E990" s="306"/>
      <c r="F990" s="307"/>
      <c r="G990" s="305"/>
      <c r="H990" s="305"/>
      <c r="I990" s="306"/>
      <c r="J990" s="308" t="str">
        <f t="shared" si="3"/>
        <v/>
      </c>
      <c r="K990" s="308"/>
      <c r="L990" s="309"/>
      <c r="M990" s="308"/>
      <c r="N990" s="303"/>
      <c r="O990" s="305"/>
      <c r="P990" s="305"/>
      <c r="Q990" s="299"/>
      <c r="R990" s="299"/>
      <c r="S990" s="299"/>
    </row>
    <row r="991" spans="1:19" ht="13.5" customHeight="1" x14ac:dyDescent="0.2">
      <c r="A991" s="302" t="str">
        <f>IF(B991="","",ROW()-ROW($A$3)+'Diário 2º PA'!$P$1)</f>
        <v/>
      </c>
      <c r="B991" s="303"/>
      <c r="C991" s="304"/>
      <c r="D991" s="305"/>
      <c r="E991" s="306"/>
      <c r="F991" s="307"/>
      <c r="G991" s="305"/>
      <c r="H991" s="305"/>
      <c r="I991" s="306"/>
      <c r="J991" s="308" t="str">
        <f t="shared" si="3"/>
        <v/>
      </c>
      <c r="K991" s="308"/>
      <c r="L991" s="309"/>
      <c r="M991" s="308"/>
      <c r="N991" s="303"/>
      <c r="O991" s="305"/>
      <c r="P991" s="305"/>
      <c r="Q991" s="299"/>
      <c r="R991" s="299"/>
      <c r="S991" s="299"/>
    </row>
    <row r="992" spans="1:19" ht="13.5" customHeight="1" x14ac:dyDescent="0.2">
      <c r="A992" s="302" t="str">
        <f>IF(B992="","",ROW()-ROW($A$3)+'Diário 2º PA'!$P$1)</f>
        <v/>
      </c>
      <c r="B992" s="303"/>
      <c r="C992" s="304"/>
      <c r="D992" s="305"/>
      <c r="E992" s="306"/>
      <c r="F992" s="307"/>
      <c r="G992" s="305"/>
      <c r="H992" s="305"/>
      <c r="I992" s="306"/>
      <c r="J992" s="308" t="str">
        <f t="shared" si="3"/>
        <v/>
      </c>
      <c r="K992" s="308"/>
      <c r="L992" s="309"/>
      <c r="M992" s="308"/>
      <c r="N992" s="303"/>
      <c r="O992" s="305"/>
      <c r="P992" s="305"/>
      <c r="Q992" s="299"/>
      <c r="R992" s="299"/>
      <c r="S992" s="299"/>
    </row>
    <row r="993" spans="1:19" ht="13.5" customHeight="1" x14ac:dyDescent="0.2">
      <c r="A993" s="302" t="str">
        <f>IF(B993="","",ROW()-ROW($A$3)+'Diário 2º PA'!$P$1)</f>
        <v/>
      </c>
      <c r="B993" s="303"/>
      <c r="C993" s="304"/>
      <c r="D993" s="305"/>
      <c r="E993" s="306"/>
      <c r="F993" s="307"/>
      <c r="G993" s="305"/>
      <c r="H993" s="305"/>
      <c r="I993" s="306"/>
      <c r="J993" s="308" t="str">
        <f t="shared" si="3"/>
        <v/>
      </c>
      <c r="K993" s="308"/>
      <c r="L993" s="309"/>
      <c r="M993" s="308"/>
      <c r="N993" s="303"/>
      <c r="O993" s="305"/>
      <c r="P993" s="305"/>
      <c r="Q993" s="299"/>
      <c r="R993" s="299"/>
      <c r="S993" s="299"/>
    </row>
    <row r="994" spans="1:19" ht="13.5" customHeight="1" x14ac:dyDescent="0.2">
      <c r="A994" s="302" t="str">
        <f>IF(B994="","",ROW()-ROW($A$3)+'Diário 2º PA'!$P$1)</f>
        <v/>
      </c>
      <c r="B994" s="303"/>
      <c r="C994" s="304"/>
      <c r="D994" s="305"/>
      <c r="E994" s="306"/>
      <c r="F994" s="307"/>
      <c r="G994" s="305"/>
      <c r="H994" s="305"/>
      <c r="I994" s="306"/>
      <c r="J994" s="308" t="str">
        <f t="shared" si="3"/>
        <v/>
      </c>
      <c r="K994" s="308"/>
      <c r="L994" s="309"/>
      <c r="M994" s="308"/>
      <c r="N994" s="303"/>
      <c r="O994" s="305"/>
      <c r="P994" s="305"/>
      <c r="Q994" s="299"/>
      <c r="R994" s="299"/>
      <c r="S994" s="299"/>
    </row>
    <row r="995" spans="1:19" ht="13.5" customHeight="1" x14ac:dyDescent="0.2">
      <c r="A995" s="302" t="str">
        <f>IF(B995="","",ROW()-ROW($A$3)+'Diário 2º PA'!$P$1)</f>
        <v/>
      </c>
      <c r="B995" s="303"/>
      <c r="C995" s="304"/>
      <c r="D995" s="305"/>
      <c r="E995" s="306"/>
      <c r="F995" s="307"/>
      <c r="G995" s="305"/>
      <c r="H995" s="305"/>
      <c r="I995" s="306"/>
      <c r="J995" s="308" t="str">
        <f t="shared" si="3"/>
        <v/>
      </c>
      <c r="K995" s="308"/>
      <c r="L995" s="309"/>
      <c r="M995" s="308"/>
      <c r="N995" s="303"/>
      <c r="O995" s="305"/>
      <c r="P995" s="305"/>
      <c r="Q995" s="299"/>
      <c r="R995" s="299"/>
      <c r="S995" s="299"/>
    </row>
    <row r="996" spans="1:19" ht="13.5" customHeight="1" x14ac:dyDescent="0.2">
      <c r="A996" s="302" t="str">
        <f>IF(B996="","",ROW()-ROW($A$3)+'Diário 2º PA'!$P$1)</f>
        <v/>
      </c>
      <c r="B996" s="303"/>
      <c r="C996" s="304"/>
      <c r="D996" s="305"/>
      <c r="E996" s="306"/>
      <c r="F996" s="307"/>
      <c r="G996" s="305"/>
      <c r="H996" s="305"/>
      <c r="I996" s="306"/>
      <c r="J996" s="308" t="str">
        <f t="shared" si="3"/>
        <v/>
      </c>
      <c r="K996" s="308"/>
      <c r="L996" s="309"/>
      <c r="M996" s="308"/>
      <c r="N996" s="303"/>
      <c r="O996" s="305"/>
      <c r="P996" s="305"/>
      <c r="Q996" s="299"/>
      <c r="R996" s="299"/>
      <c r="S996" s="299"/>
    </row>
    <row r="997" spans="1:19" ht="13.5" customHeight="1" x14ac:dyDescent="0.2">
      <c r="A997" s="302" t="str">
        <f>IF(B997="","",ROW()-ROW($A$3)+'Diário 2º PA'!$P$1)</f>
        <v/>
      </c>
      <c r="B997" s="303"/>
      <c r="C997" s="304"/>
      <c r="D997" s="305"/>
      <c r="E997" s="306"/>
      <c r="F997" s="307"/>
      <c r="G997" s="305"/>
      <c r="H997" s="305"/>
      <c r="I997" s="306"/>
      <c r="J997" s="308" t="str">
        <f t="shared" si="3"/>
        <v/>
      </c>
      <c r="K997" s="308"/>
      <c r="L997" s="309"/>
      <c r="M997" s="308"/>
      <c r="N997" s="303"/>
      <c r="O997" s="305"/>
      <c r="P997" s="305"/>
      <c r="Q997" s="299"/>
      <c r="R997" s="299"/>
      <c r="S997" s="299"/>
    </row>
    <row r="998" spans="1:19" ht="13.5" customHeight="1" x14ac:dyDescent="0.2">
      <c r="A998" s="302" t="str">
        <f>IF(B998="","",ROW()-ROW($A$3)+'Diário 2º PA'!$P$1)</f>
        <v/>
      </c>
      <c r="B998" s="303"/>
      <c r="C998" s="304"/>
      <c r="D998" s="305"/>
      <c r="E998" s="306"/>
      <c r="F998" s="307"/>
      <c r="G998" s="305"/>
      <c r="H998" s="305"/>
      <c r="I998" s="306"/>
      <c r="J998" s="308" t="str">
        <f t="shared" si="3"/>
        <v/>
      </c>
      <c r="K998" s="308"/>
      <c r="L998" s="309"/>
      <c r="M998" s="308"/>
      <c r="N998" s="303"/>
      <c r="O998" s="305"/>
      <c r="P998" s="305"/>
      <c r="Q998" s="299"/>
      <c r="R998" s="299"/>
      <c r="S998" s="299"/>
    </row>
    <row r="999" spans="1:19" ht="13.5" customHeight="1" x14ac:dyDescent="0.2">
      <c r="A999" s="302" t="str">
        <f>IF(B999="","",ROW()-ROW($A$3)+'Diário 2º PA'!$P$1)</f>
        <v/>
      </c>
      <c r="B999" s="303"/>
      <c r="C999" s="304"/>
      <c r="D999" s="305"/>
      <c r="E999" s="306"/>
      <c r="F999" s="307"/>
      <c r="G999" s="305"/>
      <c r="H999" s="305"/>
      <c r="I999" s="306"/>
      <c r="J999" s="308" t="str">
        <f t="shared" si="3"/>
        <v/>
      </c>
      <c r="K999" s="308"/>
      <c r="L999" s="309"/>
      <c r="M999" s="308"/>
      <c r="N999" s="303"/>
      <c r="O999" s="305"/>
      <c r="P999" s="305"/>
      <c r="Q999" s="299"/>
      <c r="R999" s="299"/>
      <c r="S999" s="299"/>
    </row>
    <row r="1000" spans="1:19" ht="13.5" customHeight="1" x14ac:dyDescent="0.2">
      <c r="A1000" s="302" t="str">
        <f>IF(B1000="","",ROW()-ROW($A$3)+'Diário 2º PA'!$P$1)</f>
        <v/>
      </c>
      <c r="B1000" s="303"/>
      <c r="C1000" s="304"/>
      <c r="D1000" s="305"/>
      <c r="E1000" s="306"/>
      <c r="F1000" s="307"/>
      <c r="G1000" s="305"/>
      <c r="H1000" s="305"/>
      <c r="I1000" s="306"/>
      <c r="J1000" s="308" t="str">
        <f t="shared" si="3"/>
        <v/>
      </c>
      <c r="K1000" s="308"/>
      <c r="L1000" s="309"/>
      <c r="M1000" s="308"/>
      <c r="N1000" s="303"/>
      <c r="O1000" s="305"/>
      <c r="P1000" s="305"/>
      <c r="Q1000" s="299"/>
      <c r="R1000" s="299"/>
      <c r="S1000" s="299"/>
    </row>
    <row r="1001" spans="1:19" ht="13.5" customHeight="1" x14ac:dyDescent="0.2">
      <c r="A1001" s="302" t="str">
        <f>IF(B1001="","",ROW()-ROW($A$3)+'Diário 2º PA'!$P$1)</f>
        <v/>
      </c>
      <c r="B1001" s="303"/>
      <c r="C1001" s="304"/>
      <c r="D1001" s="305"/>
      <c r="E1001" s="306"/>
      <c r="F1001" s="307"/>
      <c r="G1001" s="305"/>
      <c r="H1001" s="305"/>
      <c r="I1001" s="306"/>
      <c r="J1001" s="308" t="str">
        <f t="shared" si="3"/>
        <v/>
      </c>
      <c r="K1001" s="308"/>
      <c r="L1001" s="309"/>
      <c r="M1001" s="308"/>
      <c r="N1001" s="303"/>
      <c r="O1001" s="305"/>
      <c r="P1001" s="305"/>
      <c r="Q1001" s="299"/>
      <c r="R1001" s="299"/>
      <c r="S1001" s="299"/>
    </row>
    <row r="1002" spans="1:19" ht="13.5" customHeight="1" x14ac:dyDescent="0.2">
      <c r="A1002" s="302" t="str">
        <f>IF(B1002="","",ROW()-ROW($A$3)+'Diário 2º PA'!$P$1)</f>
        <v/>
      </c>
      <c r="B1002" s="303"/>
      <c r="C1002" s="304"/>
      <c r="D1002" s="305"/>
      <c r="E1002" s="306"/>
      <c r="F1002" s="307"/>
      <c r="G1002" s="305"/>
      <c r="H1002" s="305"/>
      <c r="I1002" s="306"/>
      <c r="J1002" s="308" t="str">
        <f t="shared" si="3"/>
        <v/>
      </c>
      <c r="K1002" s="308"/>
      <c r="L1002" s="309"/>
      <c r="M1002" s="308"/>
      <c r="N1002" s="303"/>
      <c r="O1002" s="305"/>
      <c r="P1002" s="305"/>
      <c r="Q1002" s="299"/>
      <c r="R1002" s="299"/>
      <c r="S1002" s="299"/>
    </row>
    <row r="1003" spans="1:19" ht="13.5" customHeight="1" x14ac:dyDescent="0.2">
      <c r="A1003" s="302" t="str">
        <f>IF(B1003="","",ROW()-ROW($A$3)+'Diário 2º PA'!$P$1)</f>
        <v/>
      </c>
      <c r="B1003" s="303"/>
      <c r="C1003" s="304"/>
      <c r="D1003" s="305"/>
      <c r="E1003" s="306"/>
      <c r="F1003" s="307"/>
      <c r="G1003" s="305"/>
      <c r="H1003" s="305"/>
      <c r="I1003" s="306"/>
      <c r="J1003" s="308" t="str">
        <f t="shared" si="3"/>
        <v/>
      </c>
      <c r="K1003" s="308"/>
      <c r="L1003" s="309"/>
      <c r="M1003" s="308"/>
      <c r="N1003" s="303"/>
      <c r="O1003" s="305"/>
      <c r="P1003" s="305"/>
      <c r="Q1003" s="299"/>
      <c r="R1003" s="299"/>
      <c r="S1003" s="299"/>
    </row>
    <row r="1004" spans="1:19" ht="13.5" customHeight="1" x14ac:dyDescent="0.2">
      <c r="A1004" s="302" t="str">
        <f>IF(B1004="","",ROW()-ROW($A$3)+'Diário 2º PA'!$P$1)</f>
        <v/>
      </c>
      <c r="B1004" s="303"/>
      <c r="C1004" s="304"/>
      <c r="D1004" s="305"/>
      <c r="E1004" s="306"/>
      <c r="F1004" s="307"/>
      <c r="G1004" s="305"/>
      <c r="H1004" s="305"/>
      <c r="I1004" s="306"/>
      <c r="J1004" s="308" t="str">
        <f t="shared" si="3"/>
        <v/>
      </c>
      <c r="K1004" s="308"/>
      <c r="L1004" s="309"/>
      <c r="M1004" s="308"/>
      <c r="N1004" s="303"/>
      <c r="O1004" s="305"/>
      <c r="P1004" s="305"/>
      <c r="Q1004" s="299"/>
      <c r="R1004" s="299"/>
      <c r="S1004" s="299"/>
    </row>
    <row r="1005" spans="1:19" ht="13.5" customHeight="1" x14ac:dyDescent="0.2">
      <c r="A1005" s="302" t="str">
        <f>IF(B1005="","",ROW()-ROW($A$3)+'Diário 2º PA'!$P$1)</f>
        <v/>
      </c>
      <c r="B1005" s="303"/>
      <c r="C1005" s="304"/>
      <c r="D1005" s="305"/>
      <c r="E1005" s="306"/>
      <c r="F1005" s="307"/>
      <c r="G1005" s="305"/>
      <c r="H1005" s="305"/>
      <c r="I1005" s="306"/>
      <c r="J1005" s="308" t="str">
        <f t="shared" si="3"/>
        <v/>
      </c>
      <c r="K1005" s="308"/>
      <c r="L1005" s="309"/>
      <c r="M1005" s="308"/>
      <c r="N1005" s="303"/>
      <c r="O1005" s="305"/>
      <c r="P1005" s="305"/>
      <c r="Q1005" s="299"/>
      <c r="R1005" s="299"/>
      <c r="S1005" s="299"/>
    </row>
    <row r="1006" spans="1:19" ht="13.5" customHeight="1" x14ac:dyDescent="0.2">
      <c r="A1006" s="302" t="str">
        <f>IF(B1006="","",ROW()-ROW($A$3)+'Diário 2º PA'!$P$1)</f>
        <v/>
      </c>
      <c r="B1006" s="303"/>
      <c r="C1006" s="304"/>
      <c r="D1006" s="305"/>
      <c r="E1006" s="306"/>
      <c r="F1006" s="307"/>
      <c r="G1006" s="305"/>
      <c r="H1006" s="305"/>
      <c r="I1006" s="306"/>
      <c r="J1006" s="308" t="str">
        <f t="shared" si="3"/>
        <v/>
      </c>
      <c r="K1006" s="308"/>
      <c r="L1006" s="309"/>
      <c r="M1006" s="308"/>
      <c r="N1006" s="303"/>
      <c r="O1006" s="305"/>
      <c r="P1006" s="305"/>
      <c r="Q1006" s="299"/>
      <c r="R1006" s="299"/>
      <c r="S1006" s="299"/>
    </row>
    <row r="1007" spans="1:19" ht="13.5" customHeight="1" x14ac:dyDescent="0.2">
      <c r="A1007" s="302" t="str">
        <f>IF(B1007="","",ROW()-ROW($A$3)+'Diário 2º PA'!$P$1)</f>
        <v/>
      </c>
      <c r="B1007" s="303"/>
      <c r="C1007" s="304"/>
      <c r="D1007" s="305"/>
      <c r="E1007" s="306"/>
      <c r="F1007" s="307"/>
      <c r="G1007" s="305"/>
      <c r="H1007" s="305"/>
      <c r="I1007" s="306"/>
      <c r="J1007" s="308" t="str">
        <f t="shared" si="3"/>
        <v/>
      </c>
      <c r="K1007" s="308"/>
      <c r="L1007" s="309"/>
      <c r="M1007" s="308"/>
      <c r="N1007" s="303"/>
      <c r="O1007" s="305"/>
      <c r="P1007" s="305"/>
      <c r="Q1007" s="299"/>
      <c r="R1007" s="299"/>
      <c r="S1007" s="299"/>
    </row>
    <row r="1008" spans="1:19" ht="13.5" customHeight="1" x14ac:dyDescent="0.2">
      <c r="A1008" s="302" t="str">
        <f>IF(B1008="","",ROW()-ROW($A$3)+'Diário 2º PA'!$P$1)</f>
        <v/>
      </c>
      <c r="B1008" s="303"/>
      <c r="C1008" s="304"/>
      <c r="D1008" s="305"/>
      <c r="E1008" s="306"/>
      <c r="F1008" s="307"/>
      <c r="G1008" s="305"/>
      <c r="H1008" s="305"/>
      <c r="I1008" s="306"/>
      <c r="J1008" s="308" t="str">
        <f t="shared" si="3"/>
        <v/>
      </c>
      <c r="K1008" s="308"/>
      <c r="L1008" s="309"/>
      <c r="M1008" s="308"/>
      <c r="N1008" s="303"/>
      <c r="O1008" s="305"/>
      <c r="P1008" s="305"/>
      <c r="Q1008" s="299"/>
      <c r="R1008" s="299"/>
      <c r="S1008" s="299"/>
    </row>
    <row r="1009" spans="1:19" ht="13.5" customHeight="1" x14ac:dyDescent="0.2">
      <c r="A1009" s="302" t="str">
        <f>IF(B1009="","",ROW()-ROW($A$3)+'Diário 2º PA'!$P$1)</f>
        <v/>
      </c>
      <c r="B1009" s="303"/>
      <c r="C1009" s="304"/>
      <c r="D1009" s="305"/>
      <c r="E1009" s="306"/>
      <c r="F1009" s="307"/>
      <c r="G1009" s="305"/>
      <c r="H1009" s="305"/>
      <c r="I1009" s="306"/>
      <c r="J1009" s="308" t="str">
        <f t="shared" si="3"/>
        <v/>
      </c>
      <c r="K1009" s="308"/>
      <c r="L1009" s="309"/>
      <c r="M1009" s="308"/>
      <c r="N1009" s="303"/>
      <c r="O1009" s="305"/>
      <c r="P1009" s="305"/>
      <c r="Q1009" s="299"/>
      <c r="R1009" s="299"/>
      <c r="S1009" s="299"/>
    </row>
    <row r="1010" spans="1:19" ht="13.5" customHeight="1" x14ac:dyDescent="0.2">
      <c r="A1010" s="302" t="str">
        <f>IF(B1010="","",ROW()-ROW($A$3)+'Diário 2º PA'!$P$1)</f>
        <v/>
      </c>
      <c r="B1010" s="303"/>
      <c r="C1010" s="304"/>
      <c r="D1010" s="305"/>
      <c r="E1010" s="306"/>
      <c r="F1010" s="307"/>
      <c r="G1010" s="305"/>
      <c r="H1010" s="305"/>
      <c r="I1010" s="306"/>
      <c r="J1010" s="308" t="str">
        <f t="shared" si="3"/>
        <v/>
      </c>
      <c r="K1010" s="308"/>
      <c r="L1010" s="309"/>
      <c r="M1010" s="308"/>
      <c r="N1010" s="303"/>
      <c r="O1010" s="305"/>
      <c r="P1010" s="305"/>
      <c r="Q1010" s="299"/>
      <c r="R1010" s="299"/>
      <c r="S1010" s="299"/>
    </row>
    <row r="1011" spans="1:19" ht="13.5" customHeight="1" x14ac:dyDescent="0.2">
      <c r="A1011" s="302" t="str">
        <f>IF(B1011="","",ROW()-ROW($A$3)+'Diário 2º PA'!$P$1)</f>
        <v/>
      </c>
      <c r="B1011" s="303"/>
      <c r="C1011" s="304"/>
      <c r="D1011" s="305"/>
      <c r="E1011" s="306"/>
      <c r="F1011" s="307"/>
      <c r="G1011" s="305"/>
      <c r="H1011" s="305"/>
      <c r="I1011" s="306"/>
      <c r="J1011" s="308" t="str">
        <f t="shared" si="3"/>
        <v/>
      </c>
      <c r="K1011" s="308"/>
      <c r="L1011" s="309"/>
      <c r="M1011" s="308"/>
      <c r="N1011" s="303"/>
      <c r="O1011" s="305"/>
      <c r="P1011" s="305"/>
      <c r="Q1011" s="299"/>
      <c r="R1011" s="299"/>
      <c r="S1011" s="299"/>
    </row>
    <row r="1012" spans="1:19" ht="13.5" customHeight="1" x14ac:dyDescent="0.2">
      <c r="A1012" s="302" t="str">
        <f>IF(B1012="","",ROW()-ROW($A$3)+'Diário 2º PA'!$P$1)</f>
        <v/>
      </c>
      <c r="B1012" s="303"/>
      <c r="C1012" s="304"/>
      <c r="D1012" s="305"/>
      <c r="E1012" s="306"/>
      <c r="F1012" s="307"/>
      <c r="G1012" s="305"/>
      <c r="H1012" s="305"/>
      <c r="I1012" s="306"/>
      <c r="J1012" s="308" t="str">
        <f t="shared" si="3"/>
        <v/>
      </c>
      <c r="K1012" s="308"/>
      <c r="L1012" s="309"/>
      <c r="M1012" s="308"/>
      <c r="N1012" s="303"/>
      <c r="O1012" s="305"/>
      <c r="P1012" s="305"/>
      <c r="Q1012" s="299"/>
      <c r="R1012" s="299"/>
      <c r="S1012" s="299"/>
    </row>
    <row r="1013" spans="1:19" ht="13.5" customHeight="1" x14ac:dyDescent="0.2">
      <c r="A1013" s="302" t="str">
        <f>IF(B1013="","",ROW()-ROW($A$3)+'Diário 2º PA'!$P$1)</f>
        <v/>
      </c>
      <c r="B1013" s="303"/>
      <c r="C1013" s="304"/>
      <c r="D1013" s="305"/>
      <c r="E1013" s="306"/>
      <c r="F1013" s="307"/>
      <c r="G1013" s="305"/>
      <c r="H1013" s="305"/>
      <c r="I1013" s="306"/>
      <c r="J1013" s="308" t="str">
        <f t="shared" si="3"/>
        <v/>
      </c>
      <c r="K1013" s="308"/>
      <c r="L1013" s="309"/>
      <c r="M1013" s="308"/>
      <c r="N1013" s="303"/>
      <c r="O1013" s="305"/>
      <c r="P1013" s="305"/>
      <c r="Q1013" s="299"/>
      <c r="R1013" s="299"/>
      <c r="S1013" s="299"/>
    </row>
    <row r="1014" spans="1:19" ht="13.5" customHeight="1" x14ac:dyDescent="0.2">
      <c r="A1014" s="302" t="str">
        <f>IF(B1014="","",ROW()-ROW($A$3)+'Diário 2º PA'!$P$1)</f>
        <v/>
      </c>
      <c r="B1014" s="303"/>
      <c r="C1014" s="304"/>
      <c r="D1014" s="305"/>
      <c r="E1014" s="306"/>
      <c r="F1014" s="307"/>
      <c r="G1014" s="305"/>
      <c r="H1014" s="305"/>
      <c r="I1014" s="306"/>
      <c r="J1014" s="308" t="str">
        <f t="shared" si="3"/>
        <v/>
      </c>
      <c r="K1014" s="308"/>
      <c r="L1014" s="309"/>
      <c r="M1014" s="308"/>
      <c r="N1014" s="303"/>
      <c r="O1014" s="305"/>
      <c r="P1014" s="305"/>
      <c r="Q1014" s="299"/>
      <c r="R1014" s="299"/>
      <c r="S1014" s="299"/>
    </row>
    <row r="1015" spans="1:19" ht="13.5" customHeight="1" x14ac:dyDescent="0.2">
      <c r="A1015" s="302" t="str">
        <f>IF(B1015="","",ROW()-ROW($A$3)+'Diário 2º PA'!$P$1)</f>
        <v/>
      </c>
      <c r="B1015" s="303"/>
      <c r="C1015" s="304"/>
      <c r="D1015" s="305"/>
      <c r="E1015" s="306"/>
      <c r="F1015" s="307"/>
      <c r="G1015" s="305"/>
      <c r="H1015" s="305"/>
      <c r="I1015" s="306"/>
      <c r="J1015" s="308" t="str">
        <f t="shared" si="3"/>
        <v/>
      </c>
      <c r="K1015" s="308"/>
      <c r="L1015" s="309"/>
      <c r="M1015" s="308"/>
      <c r="N1015" s="303"/>
      <c r="O1015" s="305"/>
      <c r="P1015" s="305"/>
      <c r="Q1015" s="299"/>
      <c r="R1015" s="299"/>
      <c r="S1015" s="299"/>
    </row>
    <row r="1016" spans="1:19" ht="13.5" customHeight="1" x14ac:dyDescent="0.2">
      <c r="A1016" s="302" t="str">
        <f>IF(B1016="","",ROW()-ROW($A$3)+'Diário 2º PA'!$P$1)</f>
        <v/>
      </c>
      <c r="B1016" s="303"/>
      <c r="C1016" s="304"/>
      <c r="D1016" s="305"/>
      <c r="E1016" s="306"/>
      <c r="F1016" s="307"/>
      <c r="G1016" s="305"/>
      <c r="H1016" s="305"/>
      <c r="I1016" s="306"/>
      <c r="J1016" s="308" t="str">
        <f t="shared" si="3"/>
        <v/>
      </c>
      <c r="K1016" s="308"/>
      <c r="L1016" s="309"/>
      <c r="M1016" s="308"/>
      <c r="N1016" s="303"/>
      <c r="O1016" s="305"/>
      <c r="P1016" s="305"/>
      <c r="Q1016" s="299"/>
      <c r="R1016" s="299"/>
      <c r="S1016" s="299"/>
    </row>
    <row r="1017" spans="1:19" ht="13.5" customHeight="1" x14ac:dyDescent="0.2">
      <c r="A1017" s="302" t="str">
        <f>IF(B1017="","",ROW()-ROW($A$3)+'Diário 2º PA'!$P$1)</f>
        <v/>
      </c>
      <c r="B1017" s="303"/>
      <c r="C1017" s="304"/>
      <c r="D1017" s="305"/>
      <c r="E1017" s="306"/>
      <c r="F1017" s="307"/>
      <c r="G1017" s="305"/>
      <c r="H1017" s="305"/>
      <c r="I1017" s="306"/>
      <c r="J1017" s="308" t="str">
        <f t="shared" si="3"/>
        <v/>
      </c>
      <c r="K1017" s="308"/>
      <c r="L1017" s="309"/>
      <c r="M1017" s="308"/>
      <c r="N1017" s="303"/>
      <c r="O1017" s="305"/>
      <c r="P1017" s="305"/>
      <c r="Q1017" s="299"/>
      <c r="R1017" s="299"/>
      <c r="S1017" s="299"/>
    </row>
    <row r="1018" spans="1:19" ht="13.5" customHeight="1" x14ac:dyDescent="0.2">
      <c r="A1018" s="302" t="str">
        <f>IF(B1018="","",ROW()-ROW($A$3)+'Diário 2º PA'!$P$1)</f>
        <v/>
      </c>
      <c r="B1018" s="303"/>
      <c r="C1018" s="304"/>
      <c r="D1018" s="305"/>
      <c r="E1018" s="306"/>
      <c r="F1018" s="307"/>
      <c r="G1018" s="305"/>
      <c r="H1018" s="305"/>
      <c r="I1018" s="306"/>
      <c r="J1018" s="308" t="str">
        <f t="shared" si="3"/>
        <v/>
      </c>
      <c r="K1018" s="308"/>
      <c r="L1018" s="309"/>
      <c r="M1018" s="308"/>
      <c r="N1018" s="303"/>
      <c r="O1018" s="305"/>
      <c r="P1018" s="305"/>
      <c r="Q1018" s="299"/>
      <c r="R1018" s="299"/>
      <c r="S1018" s="299"/>
    </row>
    <row r="1019" spans="1:19" ht="13.5" customHeight="1" x14ac:dyDescent="0.2">
      <c r="A1019" s="302" t="str">
        <f>IF(B1019="","",ROW()-ROW($A$3)+'Diário 2º PA'!$P$1)</f>
        <v/>
      </c>
      <c r="B1019" s="303"/>
      <c r="C1019" s="304"/>
      <c r="D1019" s="305"/>
      <c r="E1019" s="306"/>
      <c r="F1019" s="307"/>
      <c r="G1019" s="305"/>
      <c r="H1019" s="305"/>
      <c r="I1019" s="306"/>
      <c r="J1019" s="308" t="str">
        <f t="shared" si="3"/>
        <v/>
      </c>
      <c r="K1019" s="308"/>
      <c r="L1019" s="309"/>
      <c r="M1019" s="308"/>
      <c r="N1019" s="303"/>
      <c r="O1019" s="305"/>
      <c r="P1019" s="305"/>
      <c r="Q1019" s="299"/>
      <c r="R1019" s="299"/>
      <c r="S1019" s="299"/>
    </row>
    <row r="1020" spans="1:19" ht="13.5" customHeight="1" x14ac:dyDescent="0.2">
      <c r="A1020" s="302" t="str">
        <f>IF(B1020="","",ROW()-ROW($A$3)+'Diário 2º PA'!$P$1)</f>
        <v/>
      </c>
      <c r="B1020" s="303"/>
      <c r="C1020" s="304"/>
      <c r="D1020" s="305"/>
      <c r="E1020" s="306"/>
      <c r="F1020" s="307"/>
      <c r="G1020" s="305"/>
      <c r="H1020" s="305"/>
      <c r="I1020" s="306"/>
      <c r="J1020" s="308" t="str">
        <f t="shared" si="3"/>
        <v/>
      </c>
      <c r="K1020" s="308"/>
      <c r="L1020" s="309"/>
      <c r="M1020" s="308"/>
      <c r="N1020" s="303"/>
      <c r="O1020" s="305"/>
      <c r="P1020" s="305"/>
      <c r="Q1020" s="299"/>
      <c r="R1020" s="299"/>
      <c r="S1020" s="299"/>
    </row>
    <row r="1021" spans="1:19" ht="13.5" customHeight="1" x14ac:dyDescent="0.2">
      <c r="A1021" s="302" t="str">
        <f>IF(B1021="","",ROW()-ROW($A$3)+'Diário 2º PA'!$P$1)</f>
        <v/>
      </c>
      <c r="B1021" s="303"/>
      <c r="C1021" s="304"/>
      <c r="D1021" s="305"/>
      <c r="E1021" s="306"/>
      <c r="F1021" s="307"/>
      <c r="G1021" s="305"/>
      <c r="H1021" s="305"/>
      <c r="I1021" s="306"/>
      <c r="J1021" s="308" t="str">
        <f t="shared" si="3"/>
        <v/>
      </c>
      <c r="K1021" s="308"/>
      <c r="L1021" s="309"/>
      <c r="M1021" s="308"/>
      <c r="N1021" s="303"/>
      <c r="O1021" s="305"/>
      <c r="P1021" s="305"/>
      <c r="Q1021" s="299"/>
      <c r="R1021" s="299"/>
      <c r="S1021" s="299"/>
    </row>
    <row r="1022" spans="1:19" ht="13.5" customHeight="1" x14ac:dyDescent="0.2">
      <c r="A1022" s="302" t="str">
        <f>IF(B1022="","",ROW()-ROW($A$3)+'Diário 2º PA'!$P$1)</f>
        <v/>
      </c>
      <c r="B1022" s="303"/>
      <c r="C1022" s="304"/>
      <c r="D1022" s="305"/>
      <c r="E1022" s="306"/>
      <c r="F1022" s="307"/>
      <c r="G1022" s="305"/>
      <c r="H1022" s="305"/>
      <c r="I1022" s="306"/>
      <c r="J1022" s="308" t="str">
        <f t="shared" si="3"/>
        <v/>
      </c>
      <c r="K1022" s="308"/>
      <c r="L1022" s="309"/>
      <c r="M1022" s="308"/>
      <c r="N1022" s="303"/>
      <c r="O1022" s="305"/>
      <c r="P1022" s="305"/>
      <c r="Q1022" s="299"/>
      <c r="R1022" s="299"/>
      <c r="S1022" s="299"/>
    </row>
    <row r="1023" spans="1:19" ht="13.5" customHeight="1" x14ac:dyDescent="0.2">
      <c r="A1023" s="302" t="str">
        <f>IF(B1023="","",ROW()-ROW($A$3)+'Diário 2º PA'!$P$1)</f>
        <v/>
      </c>
      <c r="B1023" s="303"/>
      <c r="C1023" s="304"/>
      <c r="D1023" s="305"/>
      <c r="E1023" s="306"/>
      <c r="F1023" s="307"/>
      <c r="G1023" s="305"/>
      <c r="H1023" s="305"/>
      <c r="I1023" s="306"/>
      <c r="J1023" s="308" t="str">
        <f t="shared" si="3"/>
        <v/>
      </c>
      <c r="K1023" s="308"/>
      <c r="L1023" s="309"/>
      <c r="M1023" s="308"/>
      <c r="N1023" s="303"/>
      <c r="O1023" s="305"/>
      <c r="P1023" s="305"/>
      <c r="Q1023" s="299"/>
      <c r="R1023" s="299"/>
      <c r="S1023" s="299"/>
    </row>
    <row r="1024" spans="1:19" ht="13.5" customHeight="1" x14ac:dyDescent="0.2">
      <c r="A1024" s="302" t="str">
        <f>IF(B1024="","",ROW()-ROW($A$3)+'Diário 2º PA'!$P$1)</f>
        <v/>
      </c>
      <c r="B1024" s="303"/>
      <c r="C1024" s="304"/>
      <c r="D1024" s="305"/>
      <c r="E1024" s="306"/>
      <c r="F1024" s="307"/>
      <c r="G1024" s="305"/>
      <c r="H1024" s="305"/>
      <c r="I1024" s="306"/>
      <c r="J1024" s="308" t="str">
        <f t="shared" ref="J1024:J1278" si="4">IF(P1024="","",IF(LEN(P1024)&gt;14,P1024,"CPF Protegido - LGPD"))</f>
        <v/>
      </c>
      <c r="K1024" s="308"/>
      <c r="L1024" s="309"/>
      <c r="M1024" s="308"/>
      <c r="N1024" s="303"/>
      <c r="O1024" s="305"/>
      <c r="P1024" s="305"/>
      <c r="Q1024" s="299"/>
      <c r="R1024" s="299"/>
      <c r="S1024" s="299"/>
    </row>
    <row r="1025" spans="1:19" ht="13.5" customHeight="1" x14ac:dyDescent="0.2">
      <c r="A1025" s="302" t="str">
        <f>IF(B1025="","",ROW()-ROW($A$3)+'Diário 2º PA'!$P$1)</f>
        <v/>
      </c>
      <c r="B1025" s="303"/>
      <c r="C1025" s="304"/>
      <c r="D1025" s="305"/>
      <c r="E1025" s="306"/>
      <c r="F1025" s="307"/>
      <c r="G1025" s="305"/>
      <c r="H1025" s="305"/>
      <c r="I1025" s="306"/>
      <c r="J1025" s="308" t="str">
        <f t="shared" si="4"/>
        <v/>
      </c>
      <c r="K1025" s="308"/>
      <c r="L1025" s="309"/>
      <c r="M1025" s="308"/>
      <c r="N1025" s="303"/>
      <c r="O1025" s="305"/>
      <c r="P1025" s="305"/>
      <c r="Q1025" s="299"/>
      <c r="R1025" s="299"/>
      <c r="S1025" s="299"/>
    </row>
    <row r="1026" spans="1:19" ht="13.5" customHeight="1" x14ac:dyDescent="0.2">
      <c r="A1026" s="302" t="str">
        <f>IF(B1026="","",ROW()-ROW($A$3)+'Diário 2º PA'!$P$1)</f>
        <v/>
      </c>
      <c r="B1026" s="303"/>
      <c r="C1026" s="304"/>
      <c r="D1026" s="305"/>
      <c r="E1026" s="306"/>
      <c r="F1026" s="307"/>
      <c r="G1026" s="305"/>
      <c r="H1026" s="305"/>
      <c r="I1026" s="306"/>
      <c r="J1026" s="308" t="str">
        <f t="shared" si="4"/>
        <v/>
      </c>
      <c r="K1026" s="308"/>
      <c r="L1026" s="309"/>
      <c r="M1026" s="308"/>
      <c r="N1026" s="303"/>
      <c r="O1026" s="305"/>
      <c r="P1026" s="305"/>
      <c r="Q1026" s="299"/>
      <c r="R1026" s="299"/>
      <c r="S1026" s="299"/>
    </row>
    <row r="1027" spans="1:19" ht="13.5" customHeight="1" x14ac:dyDescent="0.2">
      <c r="A1027" s="302" t="str">
        <f>IF(B1027="","",ROW()-ROW($A$3)+'Diário 2º PA'!$P$1)</f>
        <v/>
      </c>
      <c r="B1027" s="303"/>
      <c r="C1027" s="304"/>
      <c r="D1027" s="305"/>
      <c r="E1027" s="306"/>
      <c r="F1027" s="307"/>
      <c r="G1027" s="305"/>
      <c r="H1027" s="305"/>
      <c r="I1027" s="306"/>
      <c r="J1027" s="308" t="str">
        <f t="shared" si="4"/>
        <v/>
      </c>
      <c r="K1027" s="308"/>
      <c r="L1027" s="309"/>
      <c r="M1027" s="308"/>
      <c r="N1027" s="303"/>
      <c r="O1027" s="305"/>
      <c r="P1027" s="305"/>
      <c r="Q1027" s="299"/>
      <c r="R1027" s="299"/>
      <c r="S1027" s="299"/>
    </row>
    <row r="1028" spans="1:19" ht="13.5" customHeight="1" x14ac:dyDescent="0.2">
      <c r="A1028" s="302" t="str">
        <f>IF(B1028="","",ROW()-ROW($A$3)+'Diário 2º PA'!$P$1)</f>
        <v/>
      </c>
      <c r="B1028" s="303"/>
      <c r="C1028" s="304"/>
      <c r="D1028" s="305"/>
      <c r="E1028" s="306"/>
      <c r="F1028" s="307"/>
      <c r="G1028" s="305"/>
      <c r="H1028" s="305"/>
      <c r="I1028" s="306"/>
      <c r="J1028" s="308" t="str">
        <f t="shared" si="4"/>
        <v/>
      </c>
      <c r="K1028" s="308"/>
      <c r="L1028" s="309"/>
      <c r="M1028" s="308"/>
      <c r="N1028" s="303"/>
      <c r="O1028" s="305"/>
      <c r="P1028" s="305"/>
      <c r="Q1028" s="299"/>
      <c r="R1028" s="299"/>
      <c r="S1028" s="299"/>
    </row>
    <row r="1029" spans="1:19" ht="13.5" customHeight="1" x14ac:dyDescent="0.2">
      <c r="A1029" s="302" t="str">
        <f>IF(B1029="","",ROW()-ROW($A$3)+'Diário 2º PA'!$P$1)</f>
        <v/>
      </c>
      <c r="B1029" s="303"/>
      <c r="C1029" s="304"/>
      <c r="D1029" s="305"/>
      <c r="E1029" s="306"/>
      <c r="F1029" s="307"/>
      <c r="G1029" s="305"/>
      <c r="H1029" s="305"/>
      <c r="I1029" s="306"/>
      <c r="J1029" s="308" t="str">
        <f t="shared" si="4"/>
        <v/>
      </c>
      <c r="K1029" s="308"/>
      <c r="L1029" s="309"/>
      <c r="M1029" s="308"/>
      <c r="N1029" s="303"/>
      <c r="O1029" s="305"/>
      <c r="P1029" s="305"/>
      <c r="Q1029" s="299"/>
      <c r="R1029" s="299"/>
      <c r="S1029" s="299"/>
    </row>
    <row r="1030" spans="1:19" ht="13.5" customHeight="1" x14ac:dyDescent="0.2">
      <c r="A1030" s="302" t="str">
        <f>IF(B1030="","",ROW()-ROW($A$3)+'Diário 2º PA'!$P$1)</f>
        <v/>
      </c>
      <c r="B1030" s="303"/>
      <c r="C1030" s="304"/>
      <c r="D1030" s="305"/>
      <c r="E1030" s="306"/>
      <c r="F1030" s="307"/>
      <c r="G1030" s="305"/>
      <c r="H1030" s="305"/>
      <c r="I1030" s="306"/>
      <c r="J1030" s="308" t="str">
        <f t="shared" si="4"/>
        <v/>
      </c>
      <c r="K1030" s="308"/>
      <c r="L1030" s="309"/>
      <c r="M1030" s="308"/>
      <c r="N1030" s="303"/>
      <c r="O1030" s="305"/>
      <c r="P1030" s="305"/>
      <c r="Q1030" s="299"/>
      <c r="R1030" s="299"/>
      <c r="S1030" s="299"/>
    </row>
    <row r="1031" spans="1:19" ht="13.5" customHeight="1" x14ac:dyDescent="0.2">
      <c r="A1031" s="302" t="str">
        <f>IF(B1031="","",ROW()-ROW($A$3)+'Diário 2º PA'!$P$1)</f>
        <v/>
      </c>
      <c r="B1031" s="303"/>
      <c r="C1031" s="304"/>
      <c r="D1031" s="305"/>
      <c r="E1031" s="306"/>
      <c r="F1031" s="307"/>
      <c r="G1031" s="305"/>
      <c r="H1031" s="305"/>
      <c r="I1031" s="306"/>
      <c r="J1031" s="308" t="str">
        <f t="shared" si="4"/>
        <v/>
      </c>
      <c r="K1031" s="308"/>
      <c r="L1031" s="309"/>
      <c r="M1031" s="308"/>
      <c r="N1031" s="303"/>
      <c r="O1031" s="305"/>
      <c r="P1031" s="305"/>
      <c r="Q1031" s="299"/>
      <c r="R1031" s="299"/>
      <c r="S1031" s="299"/>
    </row>
    <row r="1032" spans="1:19" ht="13.5" customHeight="1" x14ac:dyDescent="0.2">
      <c r="A1032" s="302" t="str">
        <f>IF(B1032="","",ROW()-ROW($A$3)+'Diário 2º PA'!$P$1)</f>
        <v/>
      </c>
      <c r="B1032" s="303"/>
      <c r="C1032" s="304"/>
      <c r="D1032" s="305"/>
      <c r="E1032" s="306"/>
      <c r="F1032" s="307"/>
      <c r="G1032" s="305"/>
      <c r="H1032" s="305"/>
      <c r="I1032" s="306"/>
      <c r="J1032" s="308" t="str">
        <f t="shared" si="4"/>
        <v/>
      </c>
      <c r="K1032" s="308"/>
      <c r="L1032" s="309"/>
      <c r="M1032" s="308"/>
      <c r="N1032" s="303"/>
      <c r="O1032" s="305"/>
      <c r="P1032" s="305"/>
      <c r="Q1032" s="299"/>
      <c r="R1032" s="299"/>
      <c r="S1032" s="299"/>
    </row>
    <row r="1033" spans="1:19" ht="13.5" customHeight="1" x14ac:dyDescent="0.2">
      <c r="A1033" s="302" t="str">
        <f>IF(B1033="","",ROW()-ROW($A$3)+'Diário 2º PA'!$P$1)</f>
        <v/>
      </c>
      <c r="B1033" s="303"/>
      <c r="C1033" s="304"/>
      <c r="D1033" s="305"/>
      <c r="E1033" s="306"/>
      <c r="F1033" s="307"/>
      <c r="G1033" s="305"/>
      <c r="H1033" s="305"/>
      <c r="I1033" s="306"/>
      <c r="J1033" s="308" t="str">
        <f t="shared" si="4"/>
        <v/>
      </c>
      <c r="K1033" s="308"/>
      <c r="L1033" s="309"/>
      <c r="M1033" s="308"/>
      <c r="N1033" s="303"/>
      <c r="O1033" s="305"/>
      <c r="P1033" s="305"/>
      <c r="Q1033" s="299"/>
      <c r="R1033" s="299"/>
      <c r="S1033" s="299"/>
    </row>
    <row r="1034" spans="1:19" ht="13.5" customHeight="1" x14ac:dyDescent="0.2">
      <c r="A1034" s="302" t="str">
        <f>IF(B1034="","",ROW()-ROW($A$3)+'Diário 2º PA'!$P$1)</f>
        <v/>
      </c>
      <c r="B1034" s="303"/>
      <c r="C1034" s="304"/>
      <c r="D1034" s="305"/>
      <c r="E1034" s="306"/>
      <c r="F1034" s="307"/>
      <c r="G1034" s="305"/>
      <c r="H1034" s="305"/>
      <c r="I1034" s="306"/>
      <c r="J1034" s="308" t="str">
        <f t="shared" si="4"/>
        <v/>
      </c>
      <c r="K1034" s="308"/>
      <c r="L1034" s="309"/>
      <c r="M1034" s="308"/>
      <c r="N1034" s="303"/>
      <c r="O1034" s="305"/>
      <c r="P1034" s="305"/>
      <c r="Q1034" s="299"/>
      <c r="R1034" s="299"/>
      <c r="S1034" s="299"/>
    </row>
    <row r="1035" spans="1:19" ht="13.5" customHeight="1" x14ac:dyDescent="0.2">
      <c r="A1035" s="302" t="str">
        <f>IF(B1035="","",ROW()-ROW($A$3)+'Diário 2º PA'!$P$1)</f>
        <v/>
      </c>
      <c r="B1035" s="303"/>
      <c r="C1035" s="304"/>
      <c r="D1035" s="305"/>
      <c r="E1035" s="306"/>
      <c r="F1035" s="307"/>
      <c r="G1035" s="305"/>
      <c r="H1035" s="305"/>
      <c r="I1035" s="306"/>
      <c r="J1035" s="308" t="str">
        <f t="shared" si="4"/>
        <v/>
      </c>
      <c r="K1035" s="308"/>
      <c r="L1035" s="309"/>
      <c r="M1035" s="308"/>
      <c r="N1035" s="303"/>
      <c r="O1035" s="305"/>
      <c r="P1035" s="305"/>
      <c r="Q1035" s="299"/>
      <c r="R1035" s="299"/>
      <c r="S1035" s="299"/>
    </row>
    <row r="1036" spans="1:19" ht="13.5" customHeight="1" x14ac:dyDescent="0.2">
      <c r="A1036" s="302" t="str">
        <f>IF(B1036="","",ROW()-ROW($A$3)+'Diário 2º PA'!$P$1)</f>
        <v/>
      </c>
      <c r="B1036" s="303"/>
      <c r="C1036" s="304"/>
      <c r="D1036" s="305"/>
      <c r="E1036" s="306"/>
      <c r="F1036" s="307"/>
      <c r="G1036" s="305"/>
      <c r="H1036" s="305"/>
      <c r="I1036" s="306"/>
      <c r="J1036" s="308" t="str">
        <f t="shared" si="4"/>
        <v/>
      </c>
      <c r="K1036" s="308"/>
      <c r="L1036" s="309"/>
      <c r="M1036" s="308"/>
      <c r="N1036" s="303"/>
      <c r="O1036" s="305"/>
      <c r="P1036" s="305"/>
      <c r="Q1036" s="299"/>
      <c r="R1036" s="299"/>
      <c r="S1036" s="299"/>
    </row>
    <row r="1037" spans="1:19" ht="13.5" customHeight="1" x14ac:dyDescent="0.2">
      <c r="A1037" s="302" t="str">
        <f>IF(B1037="","",ROW()-ROW($A$3)+'Diário 2º PA'!$P$1)</f>
        <v/>
      </c>
      <c r="B1037" s="303"/>
      <c r="C1037" s="304"/>
      <c r="D1037" s="305"/>
      <c r="E1037" s="306"/>
      <c r="F1037" s="307"/>
      <c r="G1037" s="305"/>
      <c r="H1037" s="305"/>
      <c r="I1037" s="306"/>
      <c r="J1037" s="308" t="str">
        <f t="shared" si="4"/>
        <v/>
      </c>
      <c r="K1037" s="308"/>
      <c r="L1037" s="309"/>
      <c r="M1037" s="308"/>
      <c r="N1037" s="303"/>
      <c r="O1037" s="305"/>
      <c r="P1037" s="305"/>
      <c r="Q1037" s="299"/>
      <c r="R1037" s="299"/>
      <c r="S1037" s="299"/>
    </row>
    <row r="1038" spans="1:19" ht="13.5" customHeight="1" x14ac:dyDescent="0.2">
      <c r="A1038" s="302" t="str">
        <f>IF(B1038="","",ROW()-ROW($A$3)+'Diário 2º PA'!$P$1)</f>
        <v/>
      </c>
      <c r="B1038" s="303"/>
      <c r="C1038" s="304"/>
      <c r="D1038" s="305"/>
      <c r="E1038" s="306"/>
      <c r="F1038" s="307"/>
      <c r="G1038" s="305"/>
      <c r="H1038" s="305"/>
      <c r="I1038" s="306"/>
      <c r="J1038" s="308" t="str">
        <f t="shared" si="4"/>
        <v/>
      </c>
      <c r="K1038" s="308"/>
      <c r="L1038" s="309"/>
      <c r="M1038" s="308"/>
      <c r="N1038" s="303"/>
      <c r="O1038" s="305"/>
      <c r="P1038" s="305"/>
      <c r="Q1038" s="299"/>
      <c r="R1038" s="299"/>
      <c r="S1038" s="299"/>
    </row>
    <row r="1039" spans="1:19" ht="13.5" customHeight="1" x14ac:dyDescent="0.2">
      <c r="A1039" s="302" t="str">
        <f>IF(B1039="","",ROW()-ROW($A$3)+'Diário 2º PA'!$P$1)</f>
        <v/>
      </c>
      <c r="B1039" s="303"/>
      <c r="C1039" s="304"/>
      <c r="D1039" s="305"/>
      <c r="E1039" s="306"/>
      <c r="F1039" s="307"/>
      <c r="G1039" s="305"/>
      <c r="H1039" s="305"/>
      <c r="I1039" s="306"/>
      <c r="J1039" s="308" t="str">
        <f t="shared" si="4"/>
        <v/>
      </c>
      <c r="K1039" s="308"/>
      <c r="L1039" s="309"/>
      <c r="M1039" s="308"/>
      <c r="N1039" s="303"/>
      <c r="O1039" s="305"/>
      <c r="P1039" s="305"/>
      <c r="Q1039" s="299"/>
      <c r="R1039" s="299"/>
      <c r="S1039" s="299"/>
    </row>
    <row r="1040" spans="1:19" ht="13.5" customHeight="1" x14ac:dyDescent="0.2">
      <c r="A1040" s="302" t="str">
        <f>IF(B1040="","",ROW()-ROW($A$3)+'Diário 2º PA'!$P$1)</f>
        <v/>
      </c>
      <c r="B1040" s="303"/>
      <c r="C1040" s="304"/>
      <c r="D1040" s="305"/>
      <c r="E1040" s="306"/>
      <c r="F1040" s="307"/>
      <c r="G1040" s="305"/>
      <c r="H1040" s="305"/>
      <c r="I1040" s="306"/>
      <c r="J1040" s="308" t="str">
        <f t="shared" si="4"/>
        <v/>
      </c>
      <c r="K1040" s="308"/>
      <c r="L1040" s="309"/>
      <c r="M1040" s="308"/>
      <c r="N1040" s="303"/>
      <c r="O1040" s="305"/>
      <c r="P1040" s="305"/>
      <c r="Q1040" s="299"/>
      <c r="R1040" s="299"/>
      <c r="S1040" s="299"/>
    </row>
    <row r="1041" spans="1:19" ht="13.5" customHeight="1" x14ac:dyDescent="0.2">
      <c r="A1041" s="302" t="str">
        <f>IF(B1041="","",ROW()-ROW($A$3)+'Diário 2º PA'!$P$1)</f>
        <v/>
      </c>
      <c r="B1041" s="303"/>
      <c r="C1041" s="304"/>
      <c r="D1041" s="305"/>
      <c r="E1041" s="306"/>
      <c r="F1041" s="307"/>
      <c r="G1041" s="305"/>
      <c r="H1041" s="305"/>
      <c r="I1041" s="306"/>
      <c r="J1041" s="308" t="str">
        <f t="shared" si="4"/>
        <v/>
      </c>
      <c r="K1041" s="308"/>
      <c r="L1041" s="309"/>
      <c r="M1041" s="308"/>
      <c r="N1041" s="303"/>
      <c r="O1041" s="305"/>
      <c r="P1041" s="305"/>
      <c r="Q1041" s="299"/>
      <c r="R1041" s="299"/>
      <c r="S1041" s="299"/>
    </row>
    <row r="1042" spans="1:19" ht="13.5" customHeight="1" x14ac:dyDescent="0.2">
      <c r="A1042" s="302" t="str">
        <f>IF(B1042="","",ROW()-ROW($A$3)+'Diário 2º PA'!$P$1)</f>
        <v/>
      </c>
      <c r="B1042" s="303"/>
      <c r="C1042" s="304"/>
      <c r="D1042" s="305"/>
      <c r="E1042" s="306"/>
      <c r="F1042" s="307"/>
      <c r="G1042" s="305"/>
      <c r="H1042" s="305"/>
      <c r="I1042" s="306"/>
      <c r="J1042" s="308" t="str">
        <f t="shared" si="4"/>
        <v/>
      </c>
      <c r="K1042" s="308"/>
      <c r="L1042" s="309"/>
      <c r="M1042" s="308"/>
      <c r="N1042" s="303"/>
      <c r="O1042" s="305"/>
      <c r="P1042" s="305"/>
      <c r="Q1042" s="299"/>
      <c r="R1042" s="299"/>
      <c r="S1042" s="299"/>
    </row>
    <row r="1043" spans="1:19" ht="13.5" customHeight="1" x14ac:dyDescent="0.2">
      <c r="A1043" s="302" t="str">
        <f>IF(B1043="","",ROW()-ROW($A$3)+'Diário 2º PA'!$P$1)</f>
        <v/>
      </c>
      <c r="B1043" s="303"/>
      <c r="C1043" s="304"/>
      <c r="D1043" s="305"/>
      <c r="E1043" s="306"/>
      <c r="F1043" s="307"/>
      <c r="G1043" s="305"/>
      <c r="H1043" s="305"/>
      <c r="I1043" s="306"/>
      <c r="J1043" s="308" t="str">
        <f t="shared" si="4"/>
        <v/>
      </c>
      <c r="K1043" s="308"/>
      <c r="L1043" s="309"/>
      <c r="M1043" s="308"/>
      <c r="N1043" s="303"/>
      <c r="O1043" s="305"/>
      <c r="P1043" s="305"/>
      <c r="Q1043" s="299"/>
      <c r="R1043" s="299"/>
      <c r="S1043" s="299"/>
    </row>
    <row r="1044" spans="1:19" ht="13.5" customHeight="1" x14ac:dyDescent="0.2">
      <c r="A1044" s="302" t="str">
        <f>IF(B1044="","",ROW()-ROW($A$3)+'Diário 2º PA'!$P$1)</f>
        <v/>
      </c>
      <c r="B1044" s="303"/>
      <c r="C1044" s="304"/>
      <c r="D1044" s="305"/>
      <c r="E1044" s="306"/>
      <c r="F1044" s="307"/>
      <c r="G1044" s="305"/>
      <c r="H1044" s="305"/>
      <c r="I1044" s="306"/>
      <c r="J1044" s="308" t="str">
        <f t="shared" si="4"/>
        <v/>
      </c>
      <c r="K1044" s="308"/>
      <c r="L1044" s="309"/>
      <c r="M1044" s="308"/>
      <c r="N1044" s="303"/>
      <c r="O1044" s="305"/>
      <c r="P1044" s="305"/>
      <c r="Q1044" s="299"/>
      <c r="R1044" s="299"/>
      <c r="S1044" s="299"/>
    </row>
    <row r="1045" spans="1:19" ht="13.5" customHeight="1" x14ac:dyDescent="0.2">
      <c r="A1045" s="302" t="str">
        <f>IF(B1045="","",ROW()-ROW($A$3)+'Diário 2º PA'!$P$1)</f>
        <v/>
      </c>
      <c r="B1045" s="303"/>
      <c r="C1045" s="304"/>
      <c r="D1045" s="305"/>
      <c r="E1045" s="306"/>
      <c r="F1045" s="307"/>
      <c r="G1045" s="305"/>
      <c r="H1045" s="305"/>
      <c r="I1045" s="306"/>
      <c r="J1045" s="308" t="str">
        <f t="shared" si="4"/>
        <v/>
      </c>
      <c r="K1045" s="308"/>
      <c r="L1045" s="309"/>
      <c r="M1045" s="308"/>
      <c r="N1045" s="303"/>
      <c r="O1045" s="305"/>
      <c r="P1045" s="305"/>
      <c r="Q1045" s="299"/>
      <c r="R1045" s="299"/>
      <c r="S1045" s="299"/>
    </row>
    <row r="1046" spans="1:19" ht="13.5" customHeight="1" x14ac:dyDescent="0.2">
      <c r="A1046" s="302" t="str">
        <f>IF(B1046="","",ROW()-ROW($A$3)+'Diário 2º PA'!$P$1)</f>
        <v/>
      </c>
      <c r="B1046" s="303"/>
      <c r="C1046" s="304"/>
      <c r="D1046" s="305"/>
      <c r="E1046" s="306"/>
      <c r="F1046" s="307"/>
      <c r="G1046" s="305"/>
      <c r="H1046" s="305"/>
      <c r="I1046" s="306"/>
      <c r="J1046" s="308" t="str">
        <f t="shared" si="4"/>
        <v/>
      </c>
      <c r="K1046" s="308"/>
      <c r="L1046" s="309"/>
      <c r="M1046" s="308"/>
      <c r="N1046" s="303"/>
      <c r="O1046" s="305"/>
      <c r="P1046" s="305"/>
      <c r="Q1046" s="299"/>
      <c r="R1046" s="299"/>
      <c r="S1046" s="299"/>
    </row>
    <row r="1047" spans="1:19" ht="13.5" customHeight="1" x14ac:dyDescent="0.2">
      <c r="A1047" s="302" t="str">
        <f>IF(B1047="","",ROW()-ROW($A$3)+'Diário 2º PA'!$P$1)</f>
        <v/>
      </c>
      <c r="B1047" s="303"/>
      <c r="C1047" s="304"/>
      <c r="D1047" s="305"/>
      <c r="E1047" s="306"/>
      <c r="F1047" s="307"/>
      <c r="G1047" s="305"/>
      <c r="H1047" s="305"/>
      <c r="I1047" s="306"/>
      <c r="J1047" s="308" t="str">
        <f t="shared" si="4"/>
        <v/>
      </c>
      <c r="K1047" s="308"/>
      <c r="L1047" s="309"/>
      <c r="M1047" s="308"/>
      <c r="N1047" s="303"/>
      <c r="O1047" s="305"/>
      <c r="P1047" s="305"/>
      <c r="Q1047" s="299"/>
      <c r="R1047" s="299"/>
      <c r="S1047" s="299"/>
    </row>
    <row r="1048" spans="1:19" ht="13.5" customHeight="1" x14ac:dyDescent="0.2">
      <c r="A1048" s="302" t="str">
        <f>IF(B1048="","",ROW()-ROW($A$3)+'Diário 2º PA'!$P$1)</f>
        <v/>
      </c>
      <c r="B1048" s="303"/>
      <c r="C1048" s="304"/>
      <c r="D1048" s="305"/>
      <c r="E1048" s="306"/>
      <c r="F1048" s="307"/>
      <c r="G1048" s="305"/>
      <c r="H1048" s="305"/>
      <c r="I1048" s="306"/>
      <c r="J1048" s="308" t="str">
        <f t="shared" si="4"/>
        <v/>
      </c>
      <c r="K1048" s="308"/>
      <c r="L1048" s="309"/>
      <c r="M1048" s="308"/>
      <c r="N1048" s="303"/>
      <c r="O1048" s="305"/>
      <c r="P1048" s="305"/>
      <c r="Q1048" s="299"/>
      <c r="R1048" s="299"/>
      <c r="S1048" s="299"/>
    </row>
    <row r="1049" spans="1:19" ht="13.5" customHeight="1" x14ac:dyDescent="0.2">
      <c r="A1049" s="302" t="str">
        <f>IF(B1049="","",ROW()-ROW($A$3)+'Diário 2º PA'!$P$1)</f>
        <v/>
      </c>
      <c r="B1049" s="303"/>
      <c r="C1049" s="304"/>
      <c r="D1049" s="305"/>
      <c r="E1049" s="306"/>
      <c r="F1049" s="307"/>
      <c r="G1049" s="305"/>
      <c r="H1049" s="305"/>
      <c r="I1049" s="306"/>
      <c r="J1049" s="308" t="str">
        <f t="shared" si="4"/>
        <v/>
      </c>
      <c r="K1049" s="308"/>
      <c r="L1049" s="309"/>
      <c r="M1049" s="308"/>
      <c r="N1049" s="303"/>
      <c r="O1049" s="305"/>
      <c r="P1049" s="305"/>
      <c r="Q1049" s="299"/>
      <c r="R1049" s="299"/>
      <c r="S1049" s="299"/>
    </row>
    <row r="1050" spans="1:19" ht="13.5" customHeight="1" x14ac:dyDescent="0.2">
      <c r="A1050" s="302" t="str">
        <f>IF(B1050="","",ROW()-ROW($A$3)+'Diário 2º PA'!$P$1)</f>
        <v/>
      </c>
      <c r="B1050" s="303"/>
      <c r="C1050" s="304"/>
      <c r="D1050" s="305"/>
      <c r="E1050" s="306"/>
      <c r="F1050" s="307"/>
      <c r="G1050" s="305"/>
      <c r="H1050" s="305"/>
      <c r="I1050" s="306"/>
      <c r="J1050" s="308" t="str">
        <f t="shared" si="4"/>
        <v/>
      </c>
      <c r="K1050" s="308"/>
      <c r="L1050" s="309"/>
      <c r="M1050" s="308"/>
      <c r="N1050" s="303"/>
      <c r="O1050" s="305"/>
      <c r="P1050" s="305"/>
      <c r="Q1050" s="299"/>
      <c r="R1050" s="299"/>
      <c r="S1050" s="299"/>
    </row>
    <row r="1051" spans="1:19" ht="13.5" customHeight="1" x14ac:dyDescent="0.2">
      <c r="A1051" s="302" t="str">
        <f>IF(B1051="","",ROW()-ROW($A$3)+'Diário 2º PA'!$P$1)</f>
        <v/>
      </c>
      <c r="B1051" s="303"/>
      <c r="C1051" s="304"/>
      <c r="D1051" s="305"/>
      <c r="E1051" s="306"/>
      <c r="F1051" s="307"/>
      <c r="G1051" s="305"/>
      <c r="H1051" s="305"/>
      <c r="I1051" s="306"/>
      <c r="J1051" s="308" t="str">
        <f t="shared" si="4"/>
        <v/>
      </c>
      <c r="K1051" s="308"/>
      <c r="L1051" s="309"/>
      <c r="M1051" s="308"/>
      <c r="N1051" s="303"/>
      <c r="O1051" s="305"/>
      <c r="P1051" s="305"/>
      <c r="Q1051" s="299"/>
      <c r="R1051" s="299"/>
      <c r="S1051" s="299"/>
    </row>
    <row r="1052" spans="1:19" ht="13.5" customHeight="1" x14ac:dyDescent="0.2">
      <c r="A1052" s="302" t="str">
        <f>IF(B1052="","",ROW()-ROW($A$3)+'Diário 2º PA'!$P$1)</f>
        <v/>
      </c>
      <c r="B1052" s="303"/>
      <c r="C1052" s="304"/>
      <c r="D1052" s="305"/>
      <c r="E1052" s="306"/>
      <c r="F1052" s="307"/>
      <c r="G1052" s="305"/>
      <c r="H1052" s="305"/>
      <c r="I1052" s="306"/>
      <c r="J1052" s="308" t="str">
        <f t="shared" si="4"/>
        <v/>
      </c>
      <c r="K1052" s="308"/>
      <c r="L1052" s="309"/>
      <c r="M1052" s="308"/>
      <c r="N1052" s="303"/>
      <c r="O1052" s="305"/>
      <c r="P1052" s="305"/>
      <c r="Q1052" s="299"/>
      <c r="R1052" s="299"/>
      <c r="S1052" s="299"/>
    </row>
    <row r="1053" spans="1:19" ht="13.5" customHeight="1" x14ac:dyDescent="0.2">
      <c r="A1053" s="302" t="str">
        <f>IF(B1053="","",ROW()-ROW($A$3)+'Diário 2º PA'!$P$1)</f>
        <v/>
      </c>
      <c r="B1053" s="303"/>
      <c r="C1053" s="304"/>
      <c r="D1053" s="305"/>
      <c r="E1053" s="306"/>
      <c r="F1053" s="307"/>
      <c r="G1053" s="305"/>
      <c r="H1053" s="305"/>
      <c r="I1053" s="306"/>
      <c r="J1053" s="308" t="str">
        <f t="shared" si="4"/>
        <v/>
      </c>
      <c r="K1053" s="308"/>
      <c r="L1053" s="309"/>
      <c r="M1053" s="308"/>
      <c r="N1053" s="303"/>
      <c r="O1053" s="305"/>
      <c r="P1053" s="305"/>
      <c r="Q1053" s="299"/>
      <c r="R1053" s="299"/>
      <c r="S1053" s="299"/>
    </row>
    <row r="1054" spans="1:19" ht="13.5" customHeight="1" x14ac:dyDescent="0.2">
      <c r="A1054" s="302" t="str">
        <f>IF(B1054="","",ROW()-ROW($A$3)+'Diário 2º PA'!$P$1)</f>
        <v/>
      </c>
      <c r="B1054" s="303"/>
      <c r="C1054" s="304"/>
      <c r="D1054" s="305"/>
      <c r="E1054" s="306"/>
      <c r="F1054" s="307"/>
      <c r="G1054" s="305"/>
      <c r="H1054" s="305"/>
      <c r="I1054" s="306"/>
      <c r="J1054" s="308" t="str">
        <f t="shared" si="4"/>
        <v/>
      </c>
      <c r="K1054" s="308"/>
      <c r="L1054" s="309"/>
      <c r="M1054" s="308"/>
      <c r="N1054" s="303"/>
      <c r="O1054" s="305"/>
      <c r="P1054" s="305"/>
      <c r="Q1054" s="299"/>
      <c r="R1054" s="299"/>
      <c r="S1054" s="299"/>
    </row>
    <row r="1055" spans="1:19" ht="13.5" customHeight="1" x14ac:dyDescent="0.2">
      <c r="A1055" s="302" t="str">
        <f>IF(B1055="","",ROW()-ROW($A$3)+'Diário 2º PA'!$P$1)</f>
        <v/>
      </c>
      <c r="B1055" s="303"/>
      <c r="C1055" s="304"/>
      <c r="D1055" s="305"/>
      <c r="E1055" s="306"/>
      <c r="F1055" s="307"/>
      <c r="G1055" s="305"/>
      <c r="H1055" s="305"/>
      <c r="I1055" s="306"/>
      <c r="J1055" s="308" t="str">
        <f t="shared" si="4"/>
        <v/>
      </c>
      <c r="K1055" s="308"/>
      <c r="L1055" s="309"/>
      <c r="M1055" s="308"/>
      <c r="N1055" s="303"/>
      <c r="O1055" s="305"/>
      <c r="P1055" s="305"/>
      <c r="Q1055" s="299"/>
      <c r="R1055" s="299"/>
      <c r="S1055" s="299"/>
    </row>
    <row r="1056" spans="1:19" ht="13.5" customHeight="1" x14ac:dyDescent="0.2">
      <c r="A1056" s="302" t="str">
        <f>IF(B1056="","",ROW()-ROW($A$3)+'Diário 2º PA'!$P$1)</f>
        <v/>
      </c>
      <c r="B1056" s="303"/>
      <c r="C1056" s="304"/>
      <c r="D1056" s="305"/>
      <c r="E1056" s="306"/>
      <c r="F1056" s="307"/>
      <c r="G1056" s="305"/>
      <c r="H1056" s="305"/>
      <c r="I1056" s="306"/>
      <c r="J1056" s="308" t="str">
        <f t="shared" si="4"/>
        <v/>
      </c>
      <c r="K1056" s="308"/>
      <c r="L1056" s="309"/>
      <c r="M1056" s="308"/>
      <c r="N1056" s="303"/>
      <c r="O1056" s="305"/>
      <c r="P1056" s="305"/>
      <c r="Q1056" s="299"/>
      <c r="R1056" s="299"/>
      <c r="S1056" s="299"/>
    </row>
    <row r="1057" spans="1:19" ht="13.5" customHeight="1" x14ac:dyDescent="0.2">
      <c r="A1057" s="302" t="str">
        <f>IF(B1057="","",ROW()-ROW($A$3)+'Diário 2º PA'!$P$1)</f>
        <v/>
      </c>
      <c r="B1057" s="303"/>
      <c r="C1057" s="304"/>
      <c r="D1057" s="305"/>
      <c r="E1057" s="306"/>
      <c r="F1057" s="307"/>
      <c r="G1057" s="305"/>
      <c r="H1057" s="305"/>
      <c r="I1057" s="306"/>
      <c r="J1057" s="308" t="str">
        <f t="shared" si="4"/>
        <v/>
      </c>
      <c r="K1057" s="308"/>
      <c r="L1057" s="309"/>
      <c r="M1057" s="308"/>
      <c r="N1057" s="303"/>
      <c r="O1057" s="305"/>
      <c r="P1057" s="305"/>
      <c r="Q1057" s="299"/>
      <c r="R1057" s="299"/>
      <c r="S1057" s="299"/>
    </row>
    <row r="1058" spans="1:19" ht="13.5" customHeight="1" x14ac:dyDescent="0.2">
      <c r="A1058" s="302" t="str">
        <f>IF(B1058="","",ROW()-ROW($A$3)+'Diário 2º PA'!$P$1)</f>
        <v/>
      </c>
      <c r="B1058" s="303"/>
      <c r="C1058" s="304"/>
      <c r="D1058" s="305"/>
      <c r="E1058" s="306"/>
      <c r="F1058" s="307"/>
      <c r="G1058" s="305"/>
      <c r="H1058" s="305"/>
      <c r="I1058" s="306"/>
      <c r="J1058" s="308" t="str">
        <f t="shared" si="4"/>
        <v/>
      </c>
      <c r="K1058" s="308"/>
      <c r="L1058" s="309"/>
      <c r="M1058" s="308"/>
      <c r="N1058" s="303"/>
      <c r="O1058" s="305"/>
      <c r="P1058" s="305"/>
      <c r="Q1058" s="299"/>
      <c r="R1058" s="299"/>
      <c r="S1058" s="299"/>
    </row>
    <row r="1059" spans="1:19" ht="13.5" customHeight="1" x14ac:dyDescent="0.2">
      <c r="A1059" s="302" t="str">
        <f>IF(B1059="","",ROW()-ROW($A$3)+'Diário 2º PA'!$P$1)</f>
        <v/>
      </c>
      <c r="B1059" s="303"/>
      <c r="C1059" s="304"/>
      <c r="D1059" s="305"/>
      <c r="E1059" s="306"/>
      <c r="F1059" s="307"/>
      <c r="G1059" s="305"/>
      <c r="H1059" s="305"/>
      <c r="I1059" s="306"/>
      <c r="J1059" s="308" t="str">
        <f t="shared" si="4"/>
        <v/>
      </c>
      <c r="K1059" s="308"/>
      <c r="L1059" s="309"/>
      <c r="M1059" s="308"/>
      <c r="N1059" s="303"/>
      <c r="O1059" s="305"/>
      <c r="P1059" s="305"/>
      <c r="Q1059" s="299"/>
      <c r="R1059" s="299"/>
      <c r="S1059" s="299"/>
    </row>
    <row r="1060" spans="1:19" ht="13.5" customHeight="1" x14ac:dyDescent="0.2">
      <c r="A1060" s="302" t="str">
        <f>IF(B1060="","",ROW()-ROW($A$3)+'Diário 2º PA'!$P$1)</f>
        <v/>
      </c>
      <c r="B1060" s="303"/>
      <c r="C1060" s="304"/>
      <c r="D1060" s="305"/>
      <c r="E1060" s="306"/>
      <c r="F1060" s="307"/>
      <c r="G1060" s="305"/>
      <c r="H1060" s="305"/>
      <c r="I1060" s="306"/>
      <c r="J1060" s="308" t="str">
        <f t="shared" si="4"/>
        <v/>
      </c>
      <c r="K1060" s="308"/>
      <c r="L1060" s="309"/>
      <c r="M1060" s="308"/>
      <c r="N1060" s="303"/>
      <c r="O1060" s="305"/>
      <c r="P1060" s="305"/>
      <c r="Q1060" s="299"/>
      <c r="R1060" s="299"/>
      <c r="S1060" s="299"/>
    </row>
    <row r="1061" spans="1:19" ht="13.5" customHeight="1" x14ac:dyDescent="0.2">
      <c r="A1061" s="302" t="str">
        <f>IF(B1061="","",ROW()-ROW($A$3)+'Diário 2º PA'!$P$1)</f>
        <v/>
      </c>
      <c r="B1061" s="303"/>
      <c r="C1061" s="304"/>
      <c r="D1061" s="305"/>
      <c r="E1061" s="306"/>
      <c r="F1061" s="307"/>
      <c r="G1061" s="305"/>
      <c r="H1061" s="305"/>
      <c r="I1061" s="306"/>
      <c r="J1061" s="308" t="str">
        <f t="shared" si="4"/>
        <v/>
      </c>
      <c r="K1061" s="308"/>
      <c r="L1061" s="309"/>
      <c r="M1061" s="308"/>
      <c r="N1061" s="303"/>
      <c r="O1061" s="305"/>
      <c r="P1061" s="305"/>
      <c r="Q1061" s="299"/>
      <c r="R1061" s="299"/>
      <c r="S1061" s="299"/>
    </row>
    <row r="1062" spans="1:19" ht="13.5" customHeight="1" x14ac:dyDescent="0.2">
      <c r="A1062" s="302" t="str">
        <f>IF(B1062="","",ROW()-ROW($A$3)+'Diário 2º PA'!$P$1)</f>
        <v/>
      </c>
      <c r="B1062" s="303"/>
      <c r="C1062" s="304"/>
      <c r="D1062" s="305"/>
      <c r="E1062" s="306"/>
      <c r="F1062" s="307"/>
      <c r="G1062" s="305"/>
      <c r="H1062" s="305"/>
      <c r="I1062" s="306"/>
      <c r="J1062" s="308" t="str">
        <f t="shared" si="4"/>
        <v/>
      </c>
      <c r="K1062" s="308"/>
      <c r="L1062" s="309"/>
      <c r="M1062" s="308"/>
      <c r="N1062" s="303"/>
      <c r="O1062" s="305"/>
      <c r="P1062" s="305"/>
      <c r="Q1062" s="299"/>
      <c r="R1062" s="299"/>
      <c r="S1062" s="299"/>
    </row>
    <row r="1063" spans="1:19" ht="13.5" customHeight="1" x14ac:dyDescent="0.2">
      <c r="A1063" s="302" t="str">
        <f>IF(B1063="","",ROW()-ROW($A$3)+'Diário 2º PA'!$P$1)</f>
        <v/>
      </c>
      <c r="B1063" s="303"/>
      <c r="C1063" s="304"/>
      <c r="D1063" s="305"/>
      <c r="E1063" s="306"/>
      <c r="F1063" s="307"/>
      <c r="G1063" s="305"/>
      <c r="H1063" s="305"/>
      <c r="I1063" s="306"/>
      <c r="J1063" s="308" t="str">
        <f t="shared" si="4"/>
        <v/>
      </c>
      <c r="K1063" s="308"/>
      <c r="L1063" s="309"/>
      <c r="M1063" s="308"/>
      <c r="N1063" s="303"/>
      <c r="O1063" s="305"/>
      <c r="P1063" s="305"/>
      <c r="Q1063" s="299"/>
      <c r="R1063" s="299"/>
      <c r="S1063" s="299"/>
    </row>
    <row r="1064" spans="1:19" ht="13.5" customHeight="1" x14ac:dyDescent="0.2">
      <c r="A1064" s="302" t="str">
        <f>IF(B1064="","",ROW()-ROW($A$3)+'Diário 2º PA'!$P$1)</f>
        <v/>
      </c>
      <c r="B1064" s="303"/>
      <c r="C1064" s="304"/>
      <c r="D1064" s="305"/>
      <c r="E1064" s="306"/>
      <c r="F1064" s="307"/>
      <c r="G1064" s="305"/>
      <c r="H1064" s="305"/>
      <c r="I1064" s="306"/>
      <c r="J1064" s="308" t="str">
        <f t="shared" si="4"/>
        <v/>
      </c>
      <c r="K1064" s="308"/>
      <c r="L1064" s="309"/>
      <c r="M1064" s="308"/>
      <c r="N1064" s="303"/>
      <c r="O1064" s="305"/>
      <c r="P1064" s="305"/>
      <c r="Q1064" s="299"/>
      <c r="R1064" s="299"/>
      <c r="S1064" s="299"/>
    </row>
    <row r="1065" spans="1:19" ht="13.5" customHeight="1" x14ac:dyDescent="0.2">
      <c r="A1065" s="302" t="str">
        <f>IF(B1065="","",ROW()-ROW($A$3)+'Diário 2º PA'!$P$1)</f>
        <v/>
      </c>
      <c r="B1065" s="303"/>
      <c r="C1065" s="304"/>
      <c r="D1065" s="305"/>
      <c r="E1065" s="306"/>
      <c r="F1065" s="307"/>
      <c r="G1065" s="305"/>
      <c r="H1065" s="305"/>
      <c r="I1065" s="306"/>
      <c r="J1065" s="308" t="str">
        <f t="shared" si="4"/>
        <v/>
      </c>
      <c r="K1065" s="308"/>
      <c r="L1065" s="309"/>
      <c r="M1065" s="308"/>
      <c r="N1065" s="303"/>
      <c r="O1065" s="305"/>
      <c r="P1065" s="305"/>
      <c r="Q1065" s="299"/>
      <c r="R1065" s="299"/>
      <c r="S1065" s="299"/>
    </row>
    <row r="1066" spans="1:19" ht="13.5" customHeight="1" x14ac:dyDescent="0.2">
      <c r="A1066" s="302" t="str">
        <f>IF(B1066="","",ROW()-ROW($A$3)+'Diário 2º PA'!$P$1)</f>
        <v/>
      </c>
      <c r="B1066" s="303"/>
      <c r="C1066" s="304"/>
      <c r="D1066" s="305"/>
      <c r="E1066" s="306"/>
      <c r="F1066" s="307"/>
      <c r="G1066" s="305"/>
      <c r="H1066" s="305"/>
      <c r="I1066" s="306"/>
      <c r="J1066" s="308" t="str">
        <f t="shared" si="4"/>
        <v/>
      </c>
      <c r="K1066" s="308"/>
      <c r="L1066" s="309"/>
      <c r="M1066" s="308"/>
      <c r="N1066" s="303"/>
      <c r="O1066" s="305"/>
      <c r="P1066" s="305"/>
      <c r="Q1066" s="299"/>
      <c r="R1066" s="299"/>
      <c r="S1066" s="299"/>
    </row>
    <row r="1067" spans="1:19" ht="13.5" customHeight="1" x14ac:dyDescent="0.2">
      <c r="A1067" s="302" t="str">
        <f>IF(B1067="","",ROW()-ROW($A$3)+'Diário 2º PA'!$P$1)</f>
        <v/>
      </c>
      <c r="B1067" s="303"/>
      <c r="C1067" s="304"/>
      <c r="D1067" s="305"/>
      <c r="E1067" s="306"/>
      <c r="F1067" s="307"/>
      <c r="G1067" s="305"/>
      <c r="H1067" s="305"/>
      <c r="I1067" s="306"/>
      <c r="J1067" s="308" t="str">
        <f t="shared" si="4"/>
        <v/>
      </c>
      <c r="K1067" s="308"/>
      <c r="L1067" s="309"/>
      <c r="M1067" s="308"/>
      <c r="N1067" s="303"/>
      <c r="O1067" s="305"/>
      <c r="P1067" s="305"/>
      <c r="Q1067" s="299"/>
      <c r="R1067" s="299"/>
      <c r="S1067" s="299"/>
    </row>
    <row r="1068" spans="1:19" ht="13.5" customHeight="1" x14ac:dyDescent="0.2">
      <c r="A1068" s="302" t="str">
        <f>IF(B1068="","",ROW()-ROW($A$3)+'Diário 2º PA'!$P$1)</f>
        <v/>
      </c>
      <c r="B1068" s="303"/>
      <c r="C1068" s="304"/>
      <c r="D1068" s="305"/>
      <c r="E1068" s="306"/>
      <c r="F1068" s="307"/>
      <c r="G1068" s="305"/>
      <c r="H1068" s="305"/>
      <c r="I1068" s="306"/>
      <c r="J1068" s="308" t="str">
        <f t="shared" si="4"/>
        <v/>
      </c>
      <c r="K1068" s="308"/>
      <c r="L1068" s="309"/>
      <c r="M1068" s="308"/>
      <c r="N1068" s="303"/>
      <c r="O1068" s="305"/>
      <c r="P1068" s="305"/>
      <c r="Q1068" s="299"/>
      <c r="R1068" s="299"/>
      <c r="S1068" s="299"/>
    </row>
    <row r="1069" spans="1:19" ht="13.5" customHeight="1" x14ac:dyDescent="0.2">
      <c r="A1069" s="302" t="str">
        <f>IF(B1069="","",ROW()-ROW($A$3)+'Diário 2º PA'!$P$1)</f>
        <v/>
      </c>
      <c r="B1069" s="303"/>
      <c r="C1069" s="304"/>
      <c r="D1069" s="305"/>
      <c r="E1069" s="306"/>
      <c r="F1069" s="307"/>
      <c r="G1069" s="305"/>
      <c r="H1069" s="305"/>
      <c r="I1069" s="306"/>
      <c r="J1069" s="308" t="str">
        <f t="shared" si="4"/>
        <v/>
      </c>
      <c r="K1069" s="308"/>
      <c r="L1069" s="309"/>
      <c r="M1069" s="308"/>
      <c r="N1069" s="303"/>
      <c r="O1069" s="305"/>
      <c r="P1069" s="305"/>
      <c r="Q1069" s="299"/>
      <c r="R1069" s="299"/>
      <c r="S1069" s="299"/>
    </row>
    <row r="1070" spans="1:19" ht="13.5" customHeight="1" x14ac:dyDescent="0.2">
      <c r="A1070" s="302" t="str">
        <f>IF(B1070="","",ROW()-ROW($A$3)+'Diário 2º PA'!$P$1)</f>
        <v/>
      </c>
      <c r="B1070" s="303"/>
      <c r="C1070" s="304"/>
      <c r="D1070" s="305"/>
      <c r="E1070" s="306"/>
      <c r="F1070" s="307"/>
      <c r="G1070" s="305"/>
      <c r="H1070" s="305"/>
      <c r="I1070" s="306"/>
      <c r="J1070" s="308" t="str">
        <f t="shared" si="4"/>
        <v/>
      </c>
      <c r="K1070" s="308"/>
      <c r="L1070" s="309"/>
      <c r="M1070" s="308"/>
      <c r="N1070" s="303"/>
      <c r="O1070" s="305"/>
      <c r="P1070" s="305"/>
      <c r="Q1070" s="299"/>
      <c r="R1070" s="299"/>
      <c r="S1070" s="299"/>
    </row>
    <row r="1071" spans="1:19" ht="13.5" customHeight="1" x14ac:dyDescent="0.2">
      <c r="A1071" s="302" t="str">
        <f>IF(B1071="","",ROW()-ROW($A$3)+'Diário 2º PA'!$P$1)</f>
        <v/>
      </c>
      <c r="B1071" s="303"/>
      <c r="C1071" s="304"/>
      <c r="D1071" s="305"/>
      <c r="E1071" s="306"/>
      <c r="F1071" s="307"/>
      <c r="G1071" s="305"/>
      <c r="H1071" s="305"/>
      <c r="I1071" s="306"/>
      <c r="J1071" s="308" t="str">
        <f t="shared" si="4"/>
        <v/>
      </c>
      <c r="K1071" s="308"/>
      <c r="L1071" s="309"/>
      <c r="M1071" s="308"/>
      <c r="N1071" s="303"/>
      <c r="O1071" s="305"/>
      <c r="P1071" s="305"/>
      <c r="Q1071" s="299"/>
      <c r="R1071" s="299"/>
      <c r="S1071" s="299"/>
    </row>
    <row r="1072" spans="1:19" ht="13.5" customHeight="1" x14ac:dyDescent="0.2">
      <c r="A1072" s="302" t="str">
        <f>IF(B1072="","",ROW()-ROW($A$3)+'Diário 2º PA'!$P$1)</f>
        <v/>
      </c>
      <c r="B1072" s="303"/>
      <c r="C1072" s="304"/>
      <c r="D1072" s="305"/>
      <c r="E1072" s="306"/>
      <c r="F1072" s="307"/>
      <c r="G1072" s="305"/>
      <c r="H1072" s="305"/>
      <c r="I1072" s="306"/>
      <c r="J1072" s="308" t="str">
        <f t="shared" si="4"/>
        <v/>
      </c>
      <c r="K1072" s="308"/>
      <c r="L1072" s="309"/>
      <c r="M1072" s="308"/>
      <c r="N1072" s="303"/>
      <c r="O1072" s="305"/>
      <c r="P1072" s="305"/>
      <c r="Q1072" s="299"/>
      <c r="R1072" s="299"/>
      <c r="S1072" s="299"/>
    </row>
    <row r="1073" spans="1:19" ht="13.5" customHeight="1" x14ac:dyDescent="0.2">
      <c r="A1073" s="302" t="str">
        <f>IF(B1073="","",ROW()-ROW($A$3)+'Diário 2º PA'!$P$1)</f>
        <v/>
      </c>
      <c r="B1073" s="303"/>
      <c r="C1073" s="304"/>
      <c r="D1073" s="305"/>
      <c r="E1073" s="306"/>
      <c r="F1073" s="307"/>
      <c r="G1073" s="305"/>
      <c r="H1073" s="305"/>
      <c r="I1073" s="306"/>
      <c r="J1073" s="308" t="str">
        <f t="shared" si="4"/>
        <v/>
      </c>
      <c r="K1073" s="308"/>
      <c r="L1073" s="309"/>
      <c r="M1073" s="308"/>
      <c r="N1073" s="303"/>
      <c r="O1073" s="305"/>
      <c r="P1073" s="305"/>
      <c r="Q1073" s="299"/>
      <c r="R1073" s="299"/>
      <c r="S1073" s="299"/>
    </row>
    <row r="1074" spans="1:19" ht="13.5" customHeight="1" x14ac:dyDescent="0.2">
      <c r="A1074" s="302" t="str">
        <f>IF(B1074="","",ROW()-ROW($A$3)+'Diário 2º PA'!$P$1)</f>
        <v/>
      </c>
      <c r="B1074" s="303"/>
      <c r="C1074" s="304"/>
      <c r="D1074" s="305"/>
      <c r="E1074" s="306"/>
      <c r="F1074" s="307"/>
      <c r="G1074" s="305"/>
      <c r="H1074" s="305"/>
      <c r="I1074" s="306"/>
      <c r="J1074" s="308" t="str">
        <f t="shared" si="4"/>
        <v/>
      </c>
      <c r="K1074" s="308"/>
      <c r="L1074" s="309"/>
      <c r="M1074" s="308"/>
      <c r="N1074" s="303"/>
      <c r="O1074" s="305"/>
      <c r="P1074" s="305"/>
      <c r="Q1074" s="299"/>
      <c r="R1074" s="299"/>
      <c r="S1074" s="299"/>
    </row>
    <row r="1075" spans="1:19" ht="13.5" customHeight="1" x14ac:dyDescent="0.2">
      <c r="A1075" s="302" t="str">
        <f>IF(B1075="","",ROW()-ROW($A$3)+'Diário 2º PA'!$P$1)</f>
        <v/>
      </c>
      <c r="B1075" s="303"/>
      <c r="C1075" s="304"/>
      <c r="D1075" s="305"/>
      <c r="E1075" s="306"/>
      <c r="F1075" s="307"/>
      <c r="G1075" s="305"/>
      <c r="H1075" s="305"/>
      <c r="I1075" s="306"/>
      <c r="J1075" s="308" t="str">
        <f t="shared" si="4"/>
        <v/>
      </c>
      <c r="K1075" s="308"/>
      <c r="L1075" s="309"/>
      <c r="M1075" s="308"/>
      <c r="N1075" s="303"/>
      <c r="O1075" s="305"/>
      <c r="P1075" s="305"/>
      <c r="Q1075" s="299"/>
      <c r="R1075" s="299"/>
      <c r="S1075" s="299"/>
    </row>
    <row r="1076" spans="1:19" ht="13.5" customHeight="1" x14ac:dyDescent="0.2">
      <c r="A1076" s="302" t="str">
        <f>IF(B1076="","",ROW()-ROW($A$3)+'Diário 2º PA'!$P$1)</f>
        <v/>
      </c>
      <c r="B1076" s="303"/>
      <c r="C1076" s="304"/>
      <c r="D1076" s="305"/>
      <c r="E1076" s="306"/>
      <c r="F1076" s="307"/>
      <c r="G1076" s="305"/>
      <c r="H1076" s="305"/>
      <c r="I1076" s="306"/>
      <c r="J1076" s="308" t="str">
        <f t="shared" si="4"/>
        <v/>
      </c>
      <c r="K1076" s="308"/>
      <c r="L1076" s="309"/>
      <c r="M1076" s="308"/>
      <c r="N1076" s="303"/>
      <c r="O1076" s="305"/>
      <c r="P1076" s="305"/>
      <c r="Q1076" s="299"/>
      <c r="R1076" s="299"/>
      <c r="S1076" s="299"/>
    </row>
    <row r="1077" spans="1:19" ht="13.5" customHeight="1" x14ac:dyDescent="0.2">
      <c r="A1077" s="302" t="str">
        <f>IF(B1077="","",ROW()-ROW($A$3)+'Diário 2º PA'!$P$1)</f>
        <v/>
      </c>
      <c r="B1077" s="303"/>
      <c r="C1077" s="304"/>
      <c r="D1077" s="305"/>
      <c r="E1077" s="306"/>
      <c r="F1077" s="307"/>
      <c r="G1077" s="305"/>
      <c r="H1077" s="305"/>
      <c r="I1077" s="306"/>
      <c r="J1077" s="308" t="str">
        <f t="shared" si="4"/>
        <v/>
      </c>
      <c r="K1077" s="308"/>
      <c r="L1077" s="309"/>
      <c r="M1077" s="308"/>
      <c r="N1077" s="303"/>
      <c r="O1077" s="305"/>
      <c r="P1077" s="305"/>
      <c r="Q1077" s="299"/>
      <c r="R1077" s="299"/>
      <c r="S1077" s="299"/>
    </row>
    <row r="1078" spans="1:19" ht="13.5" customHeight="1" x14ac:dyDescent="0.2">
      <c r="A1078" s="302" t="str">
        <f>IF(B1078="","",ROW()-ROW($A$3)+'Diário 2º PA'!$P$1)</f>
        <v/>
      </c>
      <c r="B1078" s="303"/>
      <c r="C1078" s="304"/>
      <c r="D1078" s="305"/>
      <c r="E1078" s="306"/>
      <c r="F1078" s="307"/>
      <c r="G1078" s="305"/>
      <c r="H1078" s="305"/>
      <c r="I1078" s="306"/>
      <c r="J1078" s="308" t="str">
        <f t="shared" si="4"/>
        <v/>
      </c>
      <c r="K1078" s="308"/>
      <c r="L1078" s="309"/>
      <c r="M1078" s="308"/>
      <c r="N1078" s="303"/>
      <c r="O1078" s="305"/>
      <c r="P1078" s="305"/>
      <c r="Q1078" s="299"/>
      <c r="R1078" s="299"/>
      <c r="S1078" s="299"/>
    </row>
    <row r="1079" spans="1:19" ht="13.5" customHeight="1" x14ac:dyDescent="0.2">
      <c r="A1079" s="302" t="str">
        <f>IF(B1079="","",ROW()-ROW($A$3)+'Diário 2º PA'!$P$1)</f>
        <v/>
      </c>
      <c r="B1079" s="303"/>
      <c r="C1079" s="304"/>
      <c r="D1079" s="305"/>
      <c r="E1079" s="306"/>
      <c r="F1079" s="307"/>
      <c r="G1079" s="305"/>
      <c r="H1079" s="305"/>
      <c r="I1079" s="306"/>
      <c r="J1079" s="308" t="str">
        <f t="shared" si="4"/>
        <v/>
      </c>
      <c r="K1079" s="308"/>
      <c r="L1079" s="309"/>
      <c r="M1079" s="308"/>
      <c r="N1079" s="303"/>
      <c r="O1079" s="305"/>
      <c r="P1079" s="305"/>
      <c r="Q1079" s="299"/>
      <c r="R1079" s="299"/>
      <c r="S1079" s="299"/>
    </row>
    <row r="1080" spans="1:19" ht="13.5" customHeight="1" x14ac:dyDescent="0.2">
      <c r="A1080" s="302" t="str">
        <f>IF(B1080="","",ROW()-ROW($A$3)+'Diário 2º PA'!$P$1)</f>
        <v/>
      </c>
      <c r="B1080" s="303"/>
      <c r="C1080" s="304"/>
      <c r="D1080" s="305"/>
      <c r="E1080" s="306"/>
      <c r="F1080" s="307"/>
      <c r="G1080" s="305"/>
      <c r="H1080" s="305"/>
      <c r="I1080" s="306"/>
      <c r="J1080" s="308" t="str">
        <f t="shared" si="4"/>
        <v/>
      </c>
      <c r="K1080" s="308"/>
      <c r="L1080" s="309"/>
      <c r="M1080" s="308"/>
      <c r="N1080" s="303"/>
      <c r="O1080" s="305"/>
      <c r="P1080" s="305"/>
      <c r="Q1080" s="299"/>
      <c r="R1080" s="299"/>
      <c r="S1080" s="299"/>
    </row>
    <row r="1081" spans="1:19" ht="13.5" customHeight="1" x14ac:dyDescent="0.2">
      <c r="A1081" s="302" t="str">
        <f>IF(B1081="","",ROW()-ROW($A$3)+'Diário 2º PA'!$P$1)</f>
        <v/>
      </c>
      <c r="B1081" s="303"/>
      <c r="C1081" s="304"/>
      <c r="D1081" s="305"/>
      <c r="E1081" s="306"/>
      <c r="F1081" s="307"/>
      <c r="G1081" s="305"/>
      <c r="H1081" s="305"/>
      <c r="I1081" s="306"/>
      <c r="J1081" s="308" t="str">
        <f t="shared" si="4"/>
        <v/>
      </c>
      <c r="K1081" s="308"/>
      <c r="L1081" s="309"/>
      <c r="M1081" s="308"/>
      <c r="N1081" s="303"/>
      <c r="O1081" s="305"/>
      <c r="P1081" s="305"/>
      <c r="Q1081" s="299"/>
      <c r="R1081" s="299"/>
      <c r="S1081" s="299"/>
    </row>
    <row r="1082" spans="1:19" ht="13.5" customHeight="1" x14ac:dyDescent="0.2">
      <c r="A1082" s="302" t="str">
        <f>IF(B1082="","",ROW()-ROW($A$3)+'Diário 2º PA'!$P$1)</f>
        <v/>
      </c>
      <c r="B1082" s="303"/>
      <c r="C1082" s="304"/>
      <c r="D1082" s="305"/>
      <c r="E1082" s="306"/>
      <c r="F1082" s="307"/>
      <c r="G1082" s="305"/>
      <c r="H1082" s="305"/>
      <c r="I1082" s="306"/>
      <c r="J1082" s="308" t="str">
        <f t="shared" si="4"/>
        <v/>
      </c>
      <c r="K1082" s="308"/>
      <c r="L1082" s="309"/>
      <c r="M1082" s="308"/>
      <c r="N1082" s="303"/>
      <c r="O1082" s="305"/>
      <c r="P1082" s="305"/>
      <c r="Q1082" s="299"/>
      <c r="R1082" s="299"/>
      <c r="S1082" s="299"/>
    </row>
    <row r="1083" spans="1:19" ht="13.5" customHeight="1" x14ac:dyDescent="0.2">
      <c r="A1083" s="302" t="str">
        <f>IF(B1083="","",ROW()-ROW($A$3)+'Diário 2º PA'!$P$1)</f>
        <v/>
      </c>
      <c r="B1083" s="303"/>
      <c r="C1083" s="304"/>
      <c r="D1083" s="305"/>
      <c r="E1083" s="306"/>
      <c r="F1083" s="307"/>
      <c r="G1083" s="305"/>
      <c r="H1083" s="305"/>
      <c r="I1083" s="306"/>
      <c r="J1083" s="308" t="str">
        <f t="shared" si="4"/>
        <v/>
      </c>
      <c r="K1083" s="308"/>
      <c r="L1083" s="309"/>
      <c r="M1083" s="308"/>
      <c r="N1083" s="303"/>
      <c r="O1083" s="305"/>
      <c r="P1083" s="305"/>
      <c r="Q1083" s="299"/>
      <c r="R1083" s="299"/>
      <c r="S1083" s="299"/>
    </row>
    <row r="1084" spans="1:19" ht="13.5" customHeight="1" x14ac:dyDescent="0.2">
      <c r="A1084" s="302" t="str">
        <f>IF(B1084="","",ROW()-ROW($A$3)+'Diário 2º PA'!$P$1)</f>
        <v/>
      </c>
      <c r="B1084" s="303"/>
      <c r="C1084" s="304"/>
      <c r="D1084" s="305"/>
      <c r="E1084" s="306"/>
      <c r="F1084" s="307"/>
      <c r="G1084" s="305"/>
      <c r="H1084" s="305"/>
      <c r="I1084" s="306"/>
      <c r="J1084" s="308" t="str">
        <f t="shared" si="4"/>
        <v/>
      </c>
      <c r="K1084" s="308"/>
      <c r="L1084" s="309"/>
      <c r="M1084" s="308"/>
      <c r="N1084" s="303"/>
      <c r="O1084" s="305"/>
      <c r="P1084" s="305"/>
      <c r="Q1084" s="299"/>
      <c r="R1084" s="299"/>
      <c r="S1084" s="299"/>
    </row>
    <row r="1085" spans="1:19" ht="13.5" customHeight="1" x14ac:dyDescent="0.2">
      <c r="A1085" s="302" t="str">
        <f>IF(B1085="","",ROW()-ROW($A$3)+'Diário 2º PA'!$P$1)</f>
        <v/>
      </c>
      <c r="B1085" s="303"/>
      <c r="C1085" s="304"/>
      <c r="D1085" s="305"/>
      <c r="E1085" s="306"/>
      <c r="F1085" s="307"/>
      <c r="G1085" s="305"/>
      <c r="H1085" s="305"/>
      <c r="I1085" s="306"/>
      <c r="J1085" s="308" t="str">
        <f t="shared" si="4"/>
        <v/>
      </c>
      <c r="K1085" s="308"/>
      <c r="L1085" s="309"/>
      <c r="M1085" s="308"/>
      <c r="N1085" s="303"/>
      <c r="O1085" s="305"/>
      <c r="P1085" s="305"/>
      <c r="Q1085" s="299"/>
      <c r="R1085" s="299"/>
      <c r="S1085" s="299"/>
    </row>
    <row r="1086" spans="1:19" ht="13.5" customHeight="1" x14ac:dyDescent="0.2">
      <c r="A1086" s="302" t="str">
        <f>IF(B1086="","",ROW()-ROW($A$3)+'Diário 2º PA'!$P$1)</f>
        <v/>
      </c>
      <c r="B1086" s="303"/>
      <c r="C1086" s="304"/>
      <c r="D1086" s="305"/>
      <c r="E1086" s="306"/>
      <c r="F1086" s="307"/>
      <c r="G1086" s="305"/>
      <c r="H1086" s="305"/>
      <c r="I1086" s="306"/>
      <c r="J1086" s="308" t="str">
        <f t="shared" si="4"/>
        <v/>
      </c>
      <c r="K1086" s="308"/>
      <c r="L1086" s="309"/>
      <c r="M1086" s="308"/>
      <c r="N1086" s="303"/>
      <c r="O1086" s="305"/>
      <c r="P1086" s="305"/>
      <c r="Q1086" s="299"/>
      <c r="R1086" s="299"/>
      <c r="S1086" s="299"/>
    </row>
    <row r="1087" spans="1:19" ht="13.5" customHeight="1" x14ac:dyDescent="0.2">
      <c r="A1087" s="302" t="str">
        <f>IF(B1087="","",ROW()-ROW($A$3)+'Diário 2º PA'!$P$1)</f>
        <v/>
      </c>
      <c r="B1087" s="303"/>
      <c r="C1087" s="304"/>
      <c r="D1087" s="305"/>
      <c r="E1087" s="306"/>
      <c r="F1087" s="307"/>
      <c r="G1087" s="305"/>
      <c r="H1087" s="305"/>
      <c r="I1087" s="306"/>
      <c r="J1087" s="308" t="str">
        <f t="shared" si="4"/>
        <v/>
      </c>
      <c r="K1087" s="308"/>
      <c r="L1087" s="309"/>
      <c r="M1087" s="308"/>
      <c r="N1087" s="303"/>
      <c r="O1087" s="305"/>
      <c r="P1087" s="305"/>
      <c r="Q1087" s="299"/>
      <c r="R1087" s="299"/>
      <c r="S1087" s="299"/>
    </row>
    <row r="1088" spans="1:19" ht="13.5" customHeight="1" x14ac:dyDescent="0.2">
      <c r="A1088" s="302" t="str">
        <f>IF(B1088="","",ROW()-ROW($A$3)+'Diário 2º PA'!$P$1)</f>
        <v/>
      </c>
      <c r="B1088" s="303"/>
      <c r="C1088" s="304"/>
      <c r="D1088" s="305"/>
      <c r="E1088" s="306"/>
      <c r="F1088" s="307"/>
      <c r="G1088" s="305"/>
      <c r="H1088" s="305"/>
      <c r="I1088" s="306"/>
      <c r="J1088" s="308" t="str">
        <f t="shared" si="4"/>
        <v/>
      </c>
      <c r="K1088" s="308"/>
      <c r="L1088" s="309"/>
      <c r="M1088" s="308"/>
      <c r="N1088" s="303"/>
      <c r="O1088" s="305"/>
      <c r="P1088" s="305"/>
      <c r="Q1088" s="299"/>
      <c r="R1088" s="299"/>
      <c r="S1088" s="299"/>
    </row>
    <row r="1089" spans="1:19" ht="13.5" customHeight="1" x14ac:dyDescent="0.2">
      <c r="A1089" s="302" t="str">
        <f>IF(B1089="","",ROW()-ROW($A$3)+'Diário 2º PA'!$P$1)</f>
        <v/>
      </c>
      <c r="B1089" s="303"/>
      <c r="C1089" s="304"/>
      <c r="D1089" s="305"/>
      <c r="E1089" s="306"/>
      <c r="F1089" s="307"/>
      <c r="G1089" s="305"/>
      <c r="H1089" s="305"/>
      <c r="I1089" s="306"/>
      <c r="J1089" s="308" t="str">
        <f t="shared" si="4"/>
        <v/>
      </c>
      <c r="K1089" s="308"/>
      <c r="L1089" s="309"/>
      <c r="M1089" s="308"/>
      <c r="N1089" s="303"/>
      <c r="O1089" s="305"/>
      <c r="P1089" s="305"/>
      <c r="Q1089" s="299"/>
      <c r="R1089" s="299"/>
      <c r="S1089" s="299"/>
    </row>
    <row r="1090" spans="1:19" ht="13.5" customHeight="1" x14ac:dyDescent="0.2">
      <c r="A1090" s="302" t="str">
        <f>IF(B1090="","",ROW()-ROW($A$3)+'Diário 2º PA'!$P$1)</f>
        <v/>
      </c>
      <c r="B1090" s="303"/>
      <c r="C1090" s="304"/>
      <c r="D1090" s="305"/>
      <c r="E1090" s="306"/>
      <c r="F1090" s="307"/>
      <c r="G1090" s="305"/>
      <c r="H1090" s="305"/>
      <c r="I1090" s="306"/>
      <c r="J1090" s="308" t="str">
        <f t="shared" si="4"/>
        <v/>
      </c>
      <c r="K1090" s="308"/>
      <c r="L1090" s="309"/>
      <c r="M1090" s="308"/>
      <c r="N1090" s="303"/>
      <c r="O1090" s="305"/>
      <c r="P1090" s="305"/>
      <c r="Q1090" s="299"/>
      <c r="R1090" s="299"/>
      <c r="S1090" s="299"/>
    </row>
    <row r="1091" spans="1:19" ht="13.5" customHeight="1" x14ac:dyDescent="0.2">
      <c r="A1091" s="302" t="str">
        <f>IF(B1091="","",ROW()-ROW($A$3)+'Diário 2º PA'!$P$1)</f>
        <v/>
      </c>
      <c r="B1091" s="303"/>
      <c r="C1091" s="304"/>
      <c r="D1091" s="305"/>
      <c r="E1091" s="306"/>
      <c r="F1091" s="307"/>
      <c r="G1091" s="305"/>
      <c r="H1091" s="305"/>
      <c r="I1091" s="306"/>
      <c r="J1091" s="308" t="str">
        <f t="shared" si="4"/>
        <v/>
      </c>
      <c r="K1091" s="308"/>
      <c r="L1091" s="309"/>
      <c r="M1091" s="308"/>
      <c r="N1091" s="303"/>
      <c r="O1091" s="305"/>
      <c r="P1091" s="305"/>
      <c r="Q1091" s="299"/>
      <c r="R1091" s="299"/>
      <c r="S1091" s="299"/>
    </row>
    <row r="1092" spans="1:19" ht="13.5" customHeight="1" x14ac:dyDescent="0.2">
      <c r="A1092" s="302" t="str">
        <f>IF(B1092="","",ROW()-ROW($A$3)+'Diário 2º PA'!$P$1)</f>
        <v/>
      </c>
      <c r="B1092" s="303"/>
      <c r="C1092" s="304"/>
      <c r="D1092" s="305"/>
      <c r="E1092" s="306"/>
      <c r="F1092" s="307"/>
      <c r="G1092" s="305"/>
      <c r="H1092" s="305"/>
      <c r="I1092" s="306"/>
      <c r="J1092" s="308" t="str">
        <f t="shared" si="4"/>
        <v/>
      </c>
      <c r="K1092" s="308"/>
      <c r="L1092" s="309"/>
      <c r="M1092" s="308"/>
      <c r="N1092" s="303"/>
      <c r="O1092" s="305"/>
      <c r="P1092" s="305"/>
      <c r="Q1092" s="299"/>
      <c r="R1092" s="299"/>
      <c r="S1092" s="299"/>
    </row>
    <row r="1093" spans="1:19" ht="13.5" customHeight="1" x14ac:dyDescent="0.2">
      <c r="A1093" s="302" t="str">
        <f>IF(B1093="","",ROW()-ROW($A$3)+'Diário 2º PA'!$P$1)</f>
        <v/>
      </c>
      <c r="B1093" s="303"/>
      <c r="C1093" s="304"/>
      <c r="D1093" s="305"/>
      <c r="E1093" s="306"/>
      <c r="F1093" s="307"/>
      <c r="G1093" s="305"/>
      <c r="H1093" s="305"/>
      <c r="I1093" s="306"/>
      <c r="J1093" s="308" t="str">
        <f t="shared" si="4"/>
        <v/>
      </c>
      <c r="K1093" s="308"/>
      <c r="L1093" s="309"/>
      <c r="M1093" s="308"/>
      <c r="N1093" s="303"/>
      <c r="O1093" s="305"/>
      <c r="P1093" s="305"/>
      <c r="Q1093" s="299"/>
      <c r="R1093" s="299"/>
      <c r="S1093" s="299"/>
    </row>
    <row r="1094" spans="1:19" ht="13.5" customHeight="1" x14ac:dyDescent="0.2">
      <c r="A1094" s="302" t="str">
        <f>IF(B1094="","",ROW()-ROW($A$3)+'Diário 2º PA'!$P$1)</f>
        <v/>
      </c>
      <c r="B1094" s="303"/>
      <c r="C1094" s="304"/>
      <c r="D1094" s="305"/>
      <c r="E1094" s="306"/>
      <c r="F1094" s="307"/>
      <c r="G1094" s="305"/>
      <c r="H1094" s="305"/>
      <c r="I1094" s="306"/>
      <c r="J1094" s="308" t="str">
        <f t="shared" si="4"/>
        <v/>
      </c>
      <c r="K1094" s="308"/>
      <c r="L1094" s="309"/>
      <c r="M1094" s="308"/>
      <c r="N1094" s="303"/>
      <c r="O1094" s="305"/>
      <c r="P1094" s="305"/>
      <c r="Q1094" s="299"/>
      <c r="R1094" s="299"/>
      <c r="S1094" s="299"/>
    </row>
    <row r="1095" spans="1:19" ht="13.5" customHeight="1" x14ac:dyDescent="0.2">
      <c r="A1095" s="302" t="str">
        <f>IF(B1095="","",ROW()-ROW($A$3)+'Diário 2º PA'!$P$1)</f>
        <v/>
      </c>
      <c r="B1095" s="303"/>
      <c r="C1095" s="304"/>
      <c r="D1095" s="305"/>
      <c r="E1095" s="306"/>
      <c r="F1095" s="307"/>
      <c r="G1095" s="305"/>
      <c r="H1095" s="305"/>
      <c r="I1095" s="306"/>
      <c r="J1095" s="308" t="str">
        <f t="shared" si="4"/>
        <v/>
      </c>
      <c r="K1095" s="308"/>
      <c r="L1095" s="309"/>
      <c r="M1095" s="308"/>
      <c r="N1095" s="303"/>
      <c r="O1095" s="305"/>
      <c r="P1095" s="305"/>
      <c r="Q1095" s="299"/>
      <c r="R1095" s="299"/>
      <c r="S1095" s="299"/>
    </row>
    <row r="1096" spans="1:19" ht="13.5" customHeight="1" x14ac:dyDescent="0.2">
      <c r="A1096" s="302" t="str">
        <f>IF(B1096="","",ROW()-ROW($A$3)+'Diário 2º PA'!$P$1)</f>
        <v/>
      </c>
      <c r="B1096" s="303"/>
      <c r="C1096" s="304"/>
      <c r="D1096" s="305"/>
      <c r="E1096" s="306"/>
      <c r="F1096" s="307"/>
      <c r="G1096" s="305"/>
      <c r="H1096" s="305"/>
      <c r="I1096" s="306"/>
      <c r="J1096" s="308" t="str">
        <f t="shared" si="4"/>
        <v/>
      </c>
      <c r="K1096" s="308"/>
      <c r="L1096" s="309"/>
      <c r="M1096" s="308"/>
      <c r="N1096" s="303"/>
      <c r="O1096" s="305"/>
      <c r="P1096" s="305"/>
      <c r="Q1096" s="299"/>
      <c r="R1096" s="299"/>
      <c r="S1096" s="299"/>
    </row>
    <row r="1097" spans="1:19" ht="13.5" customHeight="1" x14ac:dyDescent="0.2">
      <c r="A1097" s="302" t="str">
        <f>IF(B1097="","",ROW()-ROW($A$3)+'Diário 2º PA'!$P$1)</f>
        <v/>
      </c>
      <c r="B1097" s="303"/>
      <c r="C1097" s="304"/>
      <c r="D1097" s="305"/>
      <c r="E1097" s="306"/>
      <c r="F1097" s="307"/>
      <c r="G1097" s="305"/>
      <c r="H1097" s="305"/>
      <c r="I1097" s="306"/>
      <c r="J1097" s="308" t="str">
        <f t="shared" si="4"/>
        <v/>
      </c>
      <c r="K1097" s="308"/>
      <c r="L1097" s="309"/>
      <c r="M1097" s="308"/>
      <c r="N1097" s="303"/>
      <c r="O1097" s="305"/>
      <c r="P1097" s="305"/>
      <c r="Q1097" s="299"/>
      <c r="R1097" s="299"/>
      <c r="S1097" s="299"/>
    </row>
    <row r="1098" spans="1:19" ht="13.5" customHeight="1" x14ac:dyDescent="0.2">
      <c r="A1098" s="302" t="str">
        <f>IF(B1098="","",ROW()-ROW($A$3)+'Diário 2º PA'!$P$1)</f>
        <v/>
      </c>
      <c r="B1098" s="303"/>
      <c r="C1098" s="304"/>
      <c r="D1098" s="305"/>
      <c r="E1098" s="306"/>
      <c r="F1098" s="307"/>
      <c r="G1098" s="305"/>
      <c r="H1098" s="305"/>
      <c r="I1098" s="306"/>
      <c r="J1098" s="308" t="str">
        <f t="shared" si="4"/>
        <v/>
      </c>
      <c r="K1098" s="308"/>
      <c r="L1098" s="309"/>
      <c r="M1098" s="308"/>
      <c r="N1098" s="303"/>
      <c r="O1098" s="305"/>
      <c r="P1098" s="305"/>
      <c r="Q1098" s="299"/>
      <c r="R1098" s="299"/>
      <c r="S1098" s="299"/>
    </row>
    <row r="1099" spans="1:19" ht="13.5" customHeight="1" x14ac:dyDescent="0.2">
      <c r="A1099" s="302" t="str">
        <f>IF(B1099="","",ROW()-ROW($A$3)+'Diário 2º PA'!$P$1)</f>
        <v/>
      </c>
      <c r="B1099" s="303"/>
      <c r="C1099" s="304"/>
      <c r="D1099" s="305"/>
      <c r="E1099" s="306"/>
      <c r="F1099" s="307"/>
      <c r="G1099" s="305"/>
      <c r="H1099" s="305"/>
      <c r="I1099" s="306"/>
      <c r="J1099" s="308" t="str">
        <f t="shared" si="4"/>
        <v/>
      </c>
      <c r="K1099" s="308"/>
      <c r="L1099" s="309"/>
      <c r="M1099" s="308"/>
      <c r="N1099" s="303"/>
      <c r="O1099" s="305"/>
      <c r="P1099" s="305"/>
      <c r="Q1099" s="299"/>
      <c r="R1099" s="299"/>
      <c r="S1099" s="299"/>
    </row>
    <row r="1100" spans="1:19" ht="13.5" customHeight="1" x14ac:dyDescent="0.2">
      <c r="A1100" s="302" t="str">
        <f>IF(B1100="","",ROW()-ROW($A$3)+'Diário 2º PA'!$P$1)</f>
        <v/>
      </c>
      <c r="B1100" s="303"/>
      <c r="C1100" s="304"/>
      <c r="D1100" s="305"/>
      <c r="E1100" s="306"/>
      <c r="F1100" s="307"/>
      <c r="G1100" s="305"/>
      <c r="H1100" s="305"/>
      <c r="I1100" s="306"/>
      <c r="J1100" s="308" t="str">
        <f t="shared" si="4"/>
        <v/>
      </c>
      <c r="K1100" s="308"/>
      <c r="L1100" s="309"/>
      <c r="M1100" s="308"/>
      <c r="N1100" s="303"/>
      <c r="O1100" s="305"/>
      <c r="P1100" s="305"/>
      <c r="Q1100" s="299"/>
      <c r="R1100" s="299"/>
      <c r="S1100" s="299"/>
    </row>
    <row r="1101" spans="1:19" ht="13.5" customHeight="1" x14ac:dyDescent="0.2">
      <c r="A1101" s="302" t="str">
        <f>IF(B1101="","",ROW()-ROW($A$3)+'Diário 2º PA'!$P$1)</f>
        <v/>
      </c>
      <c r="B1101" s="303"/>
      <c r="C1101" s="304"/>
      <c r="D1101" s="305"/>
      <c r="E1101" s="306"/>
      <c r="F1101" s="307"/>
      <c r="G1101" s="305"/>
      <c r="H1101" s="305"/>
      <c r="I1101" s="306"/>
      <c r="J1101" s="308" t="str">
        <f t="shared" si="4"/>
        <v/>
      </c>
      <c r="K1101" s="308"/>
      <c r="L1101" s="309"/>
      <c r="M1101" s="308"/>
      <c r="N1101" s="303"/>
      <c r="O1101" s="305"/>
      <c r="P1101" s="305"/>
      <c r="Q1101" s="299"/>
      <c r="R1101" s="299"/>
      <c r="S1101" s="299"/>
    </row>
    <row r="1102" spans="1:19" ht="13.5" customHeight="1" x14ac:dyDescent="0.2">
      <c r="A1102" s="302" t="str">
        <f>IF(B1102="","",ROW()-ROW($A$3)+'Diário 2º PA'!$P$1)</f>
        <v/>
      </c>
      <c r="B1102" s="303"/>
      <c r="C1102" s="304"/>
      <c r="D1102" s="305"/>
      <c r="E1102" s="306"/>
      <c r="F1102" s="307"/>
      <c r="G1102" s="305"/>
      <c r="H1102" s="305"/>
      <c r="I1102" s="306"/>
      <c r="J1102" s="308" t="str">
        <f t="shared" si="4"/>
        <v/>
      </c>
      <c r="K1102" s="308"/>
      <c r="L1102" s="309"/>
      <c r="M1102" s="308"/>
      <c r="N1102" s="303"/>
      <c r="O1102" s="305"/>
      <c r="P1102" s="305"/>
      <c r="Q1102" s="299"/>
      <c r="R1102" s="299"/>
      <c r="S1102" s="299"/>
    </row>
    <row r="1103" spans="1:19" ht="13.5" customHeight="1" x14ac:dyDescent="0.2">
      <c r="A1103" s="302" t="str">
        <f>IF(B1103="","",ROW()-ROW($A$3)+'Diário 2º PA'!$P$1)</f>
        <v/>
      </c>
      <c r="B1103" s="303"/>
      <c r="C1103" s="304"/>
      <c r="D1103" s="305"/>
      <c r="E1103" s="306"/>
      <c r="F1103" s="307"/>
      <c r="G1103" s="305"/>
      <c r="H1103" s="305"/>
      <c r="I1103" s="306"/>
      <c r="J1103" s="308" t="str">
        <f t="shared" si="4"/>
        <v/>
      </c>
      <c r="K1103" s="308"/>
      <c r="L1103" s="309"/>
      <c r="M1103" s="308"/>
      <c r="N1103" s="303"/>
      <c r="O1103" s="305"/>
      <c r="P1103" s="305"/>
      <c r="Q1103" s="299"/>
      <c r="R1103" s="299"/>
      <c r="S1103" s="299"/>
    </row>
    <row r="1104" spans="1:19" ht="13.5" customHeight="1" x14ac:dyDescent="0.2">
      <c r="A1104" s="302" t="str">
        <f>IF(B1104="","",ROW()-ROW($A$3)+'Diário 2º PA'!$P$1)</f>
        <v/>
      </c>
      <c r="B1104" s="303"/>
      <c r="C1104" s="304"/>
      <c r="D1104" s="305"/>
      <c r="E1104" s="306"/>
      <c r="F1104" s="307"/>
      <c r="G1104" s="305"/>
      <c r="H1104" s="305"/>
      <c r="I1104" s="306"/>
      <c r="J1104" s="308" t="str">
        <f t="shared" si="4"/>
        <v/>
      </c>
      <c r="K1104" s="308"/>
      <c r="L1104" s="309"/>
      <c r="M1104" s="308"/>
      <c r="N1104" s="303"/>
      <c r="O1104" s="305"/>
      <c r="P1104" s="305"/>
      <c r="Q1104" s="299"/>
      <c r="R1104" s="299"/>
      <c r="S1104" s="299"/>
    </row>
    <row r="1105" spans="1:19" ht="13.5" customHeight="1" x14ac:dyDescent="0.2">
      <c r="A1105" s="302" t="str">
        <f>IF(B1105="","",ROW()-ROW($A$3)+'Diário 2º PA'!$P$1)</f>
        <v/>
      </c>
      <c r="B1105" s="303"/>
      <c r="C1105" s="304"/>
      <c r="D1105" s="305"/>
      <c r="E1105" s="306"/>
      <c r="F1105" s="307"/>
      <c r="G1105" s="305"/>
      <c r="H1105" s="305"/>
      <c r="I1105" s="306"/>
      <c r="J1105" s="308" t="str">
        <f t="shared" si="4"/>
        <v/>
      </c>
      <c r="K1105" s="308"/>
      <c r="L1105" s="309"/>
      <c r="M1105" s="308"/>
      <c r="N1105" s="303"/>
      <c r="O1105" s="305"/>
      <c r="P1105" s="305"/>
      <c r="Q1105" s="299"/>
      <c r="R1105" s="299"/>
      <c r="S1105" s="299"/>
    </row>
    <row r="1106" spans="1:19" ht="13.5" customHeight="1" x14ac:dyDescent="0.2">
      <c r="A1106" s="302" t="str">
        <f>IF(B1106="","",ROW()-ROW($A$3)+'Diário 2º PA'!$P$1)</f>
        <v/>
      </c>
      <c r="B1106" s="303"/>
      <c r="C1106" s="304"/>
      <c r="D1106" s="305"/>
      <c r="E1106" s="306"/>
      <c r="F1106" s="307"/>
      <c r="G1106" s="305"/>
      <c r="H1106" s="305"/>
      <c r="I1106" s="306"/>
      <c r="J1106" s="308" t="str">
        <f t="shared" si="4"/>
        <v/>
      </c>
      <c r="K1106" s="308"/>
      <c r="L1106" s="309"/>
      <c r="M1106" s="308"/>
      <c r="N1106" s="303"/>
      <c r="O1106" s="305"/>
      <c r="P1106" s="305"/>
      <c r="Q1106" s="299"/>
      <c r="R1106" s="299"/>
      <c r="S1106" s="299"/>
    </row>
    <row r="1107" spans="1:19" ht="13.5" customHeight="1" x14ac:dyDescent="0.2">
      <c r="A1107" s="302" t="str">
        <f>IF(B1107="","",ROW()-ROW($A$3)+'Diário 2º PA'!$P$1)</f>
        <v/>
      </c>
      <c r="B1107" s="303"/>
      <c r="C1107" s="304"/>
      <c r="D1107" s="305"/>
      <c r="E1107" s="306"/>
      <c r="F1107" s="307"/>
      <c r="G1107" s="305"/>
      <c r="H1107" s="305"/>
      <c r="I1107" s="306"/>
      <c r="J1107" s="308" t="str">
        <f t="shared" si="4"/>
        <v/>
      </c>
      <c r="K1107" s="308"/>
      <c r="L1107" s="309"/>
      <c r="M1107" s="308"/>
      <c r="N1107" s="303"/>
      <c r="O1107" s="305"/>
      <c r="P1107" s="305"/>
      <c r="Q1107" s="299"/>
      <c r="R1107" s="299"/>
      <c r="S1107" s="299"/>
    </row>
    <row r="1108" spans="1:19" ht="13.5" customHeight="1" x14ac:dyDescent="0.2">
      <c r="A1108" s="302" t="str">
        <f>IF(B1108="","",ROW()-ROW($A$3)+'Diário 2º PA'!$P$1)</f>
        <v/>
      </c>
      <c r="B1108" s="303"/>
      <c r="C1108" s="304"/>
      <c r="D1108" s="305"/>
      <c r="E1108" s="306"/>
      <c r="F1108" s="307"/>
      <c r="G1108" s="305"/>
      <c r="H1108" s="305"/>
      <c r="I1108" s="306"/>
      <c r="J1108" s="308" t="str">
        <f t="shared" si="4"/>
        <v/>
      </c>
      <c r="K1108" s="308"/>
      <c r="L1108" s="309"/>
      <c r="M1108" s="308"/>
      <c r="N1108" s="303"/>
      <c r="O1108" s="305"/>
      <c r="P1108" s="305"/>
      <c r="Q1108" s="299"/>
      <c r="R1108" s="299"/>
      <c r="S1108" s="299"/>
    </row>
    <row r="1109" spans="1:19" ht="13.5" customHeight="1" x14ac:dyDescent="0.2">
      <c r="A1109" s="302" t="str">
        <f>IF(B1109="","",ROW()-ROW($A$3)+'Diário 2º PA'!$P$1)</f>
        <v/>
      </c>
      <c r="B1109" s="303"/>
      <c r="C1109" s="304"/>
      <c r="D1109" s="305"/>
      <c r="E1109" s="306"/>
      <c r="F1109" s="307"/>
      <c r="G1109" s="305"/>
      <c r="H1109" s="305"/>
      <c r="I1109" s="306"/>
      <c r="J1109" s="308" t="str">
        <f t="shared" si="4"/>
        <v/>
      </c>
      <c r="K1109" s="308"/>
      <c r="L1109" s="309"/>
      <c r="M1109" s="308"/>
      <c r="N1109" s="303"/>
      <c r="O1109" s="305"/>
      <c r="P1109" s="305"/>
      <c r="Q1109" s="299"/>
      <c r="R1109" s="299"/>
      <c r="S1109" s="299"/>
    </row>
    <row r="1110" spans="1:19" ht="13.5" customHeight="1" x14ac:dyDescent="0.2">
      <c r="A1110" s="302" t="str">
        <f>IF(B1110="","",ROW()-ROW($A$3)+'Diário 2º PA'!$P$1)</f>
        <v/>
      </c>
      <c r="B1110" s="303"/>
      <c r="C1110" s="304"/>
      <c r="D1110" s="305"/>
      <c r="E1110" s="306"/>
      <c r="F1110" s="307"/>
      <c r="G1110" s="305"/>
      <c r="H1110" s="305"/>
      <c r="I1110" s="306"/>
      <c r="J1110" s="308" t="str">
        <f t="shared" si="4"/>
        <v/>
      </c>
      <c r="K1110" s="308"/>
      <c r="L1110" s="309"/>
      <c r="M1110" s="308"/>
      <c r="N1110" s="303"/>
      <c r="O1110" s="305"/>
      <c r="P1110" s="305"/>
      <c r="Q1110" s="299"/>
      <c r="R1110" s="299"/>
      <c r="S1110" s="299"/>
    </row>
    <row r="1111" spans="1:19" ht="13.5" customHeight="1" x14ac:dyDescent="0.2">
      <c r="A1111" s="302" t="str">
        <f>IF(B1111="","",ROW()-ROW($A$3)+'Diário 2º PA'!$P$1)</f>
        <v/>
      </c>
      <c r="B1111" s="303"/>
      <c r="C1111" s="304"/>
      <c r="D1111" s="305"/>
      <c r="E1111" s="306"/>
      <c r="F1111" s="307"/>
      <c r="G1111" s="305"/>
      <c r="H1111" s="305"/>
      <c r="I1111" s="306"/>
      <c r="J1111" s="308" t="str">
        <f t="shared" si="4"/>
        <v/>
      </c>
      <c r="K1111" s="308"/>
      <c r="L1111" s="309"/>
      <c r="M1111" s="308"/>
      <c r="N1111" s="303"/>
      <c r="O1111" s="305"/>
      <c r="P1111" s="305"/>
      <c r="Q1111" s="299"/>
      <c r="R1111" s="299"/>
      <c r="S1111" s="299"/>
    </row>
    <row r="1112" spans="1:19" ht="13.5" customHeight="1" x14ac:dyDescent="0.2">
      <c r="A1112" s="302" t="str">
        <f>IF(B1112="","",ROW()-ROW($A$3)+'Diário 2º PA'!$P$1)</f>
        <v/>
      </c>
      <c r="B1112" s="303"/>
      <c r="C1112" s="304"/>
      <c r="D1112" s="305"/>
      <c r="E1112" s="306"/>
      <c r="F1112" s="307"/>
      <c r="G1112" s="305"/>
      <c r="H1112" s="305"/>
      <c r="I1112" s="306"/>
      <c r="J1112" s="308" t="str">
        <f t="shared" si="4"/>
        <v/>
      </c>
      <c r="K1112" s="308"/>
      <c r="L1112" s="309"/>
      <c r="M1112" s="308"/>
      <c r="N1112" s="303"/>
      <c r="O1112" s="305"/>
      <c r="P1112" s="305"/>
      <c r="Q1112" s="299"/>
      <c r="R1112" s="299"/>
      <c r="S1112" s="299"/>
    </row>
    <row r="1113" spans="1:19" ht="13.5" customHeight="1" x14ac:dyDescent="0.2">
      <c r="A1113" s="302" t="str">
        <f>IF(B1113="","",ROW()-ROW($A$3)+'Diário 2º PA'!$P$1)</f>
        <v/>
      </c>
      <c r="B1113" s="303"/>
      <c r="C1113" s="304"/>
      <c r="D1113" s="305"/>
      <c r="E1113" s="306"/>
      <c r="F1113" s="307"/>
      <c r="G1113" s="305"/>
      <c r="H1113" s="305"/>
      <c r="I1113" s="306"/>
      <c r="J1113" s="308" t="str">
        <f t="shared" si="4"/>
        <v/>
      </c>
      <c r="K1113" s="308"/>
      <c r="L1113" s="309"/>
      <c r="M1113" s="308"/>
      <c r="N1113" s="303"/>
      <c r="O1113" s="305"/>
      <c r="P1113" s="305"/>
      <c r="Q1113" s="299"/>
      <c r="R1113" s="299"/>
      <c r="S1113" s="299"/>
    </row>
    <row r="1114" spans="1:19" ht="13.5" customHeight="1" x14ac:dyDescent="0.2">
      <c r="A1114" s="302" t="str">
        <f>IF(B1114="","",ROW()-ROW($A$3)+'Diário 2º PA'!$P$1)</f>
        <v/>
      </c>
      <c r="B1114" s="303"/>
      <c r="C1114" s="304"/>
      <c r="D1114" s="305"/>
      <c r="E1114" s="306"/>
      <c r="F1114" s="307"/>
      <c r="G1114" s="305"/>
      <c r="H1114" s="305"/>
      <c r="I1114" s="306"/>
      <c r="J1114" s="308" t="str">
        <f t="shared" si="4"/>
        <v/>
      </c>
      <c r="K1114" s="308"/>
      <c r="L1114" s="309"/>
      <c r="M1114" s="308"/>
      <c r="N1114" s="303"/>
      <c r="O1114" s="305"/>
      <c r="P1114" s="305"/>
      <c r="Q1114" s="299"/>
      <c r="R1114" s="299"/>
      <c r="S1114" s="299"/>
    </row>
    <row r="1115" spans="1:19" ht="13.5" customHeight="1" x14ac:dyDescent="0.2">
      <c r="A1115" s="302" t="str">
        <f>IF(B1115="","",ROW()-ROW($A$3)+'Diário 2º PA'!$P$1)</f>
        <v/>
      </c>
      <c r="B1115" s="303"/>
      <c r="C1115" s="304"/>
      <c r="D1115" s="305"/>
      <c r="E1115" s="306"/>
      <c r="F1115" s="307"/>
      <c r="G1115" s="305"/>
      <c r="H1115" s="305"/>
      <c r="I1115" s="306"/>
      <c r="J1115" s="308" t="str">
        <f t="shared" si="4"/>
        <v/>
      </c>
      <c r="K1115" s="308"/>
      <c r="L1115" s="309"/>
      <c r="M1115" s="308"/>
      <c r="N1115" s="303"/>
      <c r="O1115" s="305"/>
      <c r="P1115" s="305"/>
      <c r="Q1115" s="299"/>
      <c r="R1115" s="299"/>
      <c r="S1115" s="299"/>
    </row>
    <row r="1116" spans="1:19" ht="13.5" customHeight="1" x14ac:dyDescent="0.2">
      <c r="A1116" s="302" t="str">
        <f>IF(B1116="","",ROW()-ROW($A$3)+'Diário 2º PA'!$P$1)</f>
        <v/>
      </c>
      <c r="B1116" s="303"/>
      <c r="C1116" s="304"/>
      <c r="D1116" s="305"/>
      <c r="E1116" s="306"/>
      <c r="F1116" s="307"/>
      <c r="G1116" s="305"/>
      <c r="H1116" s="305"/>
      <c r="I1116" s="306"/>
      <c r="J1116" s="308" t="str">
        <f t="shared" si="4"/>
        <v/>
      </c>
      <c r="K1116" s="308"/>
      <c r="L1116" s="309"/>
      <c r="M1116" s="308"/>
      <c r="N1116" s="303"/>
      <c r="O1116" s="305"/>
      <c r="P1116" s="305"/>
      <c r="Q1116" s="299"/>
      <c r="R1116" s="299"/>
      <c r="S1116" s="299"/>
    </row>
    <row r="1117" spans="1:19" ht="13.5" customHeight="1" x14ac:dyDescent="0.2">
      <c r="A1117" s="302" t="str">
        <f>IF(B1117="","",ROW()-ROW($A$3)+'Diário 2º PA'!$P$1)</f>
        <v/>
      </c>
      <c r="B1117" s="303"/>
      <c r="C1117" s="304"/>
      <c r="D1117" s="305"/>
      <c r="E1117" s="306"/>
      <c r="F1117" s="307"/>
      <c r="G1117" s="305"/>
      <c r="H1117" s="305"/>
      <c r="I1117" s="306"/>
      <c r="J1117" s="308" t="str">
        <f t="shared" si="4"/>
        <v/>
      </c>
      <c r="K1117" s="308"/>
      <c r="L1117" s="309"/>
      <c r="M1117" s="308"/>
      <c r="N1117" s="303"/>
      <c r="O1117" s="305"/>
      <c r="P1117" s="305"/>
      <c r="Q1117" s="299"/>
      <c r="R1117" s="299"/>
      <c r="S1117" s="299"/>
    </row>
    <row r="1118" spans="1:19" ht="13.5" customHeight="1" x14ac:dyDescent="0.2">
      <c r="A1118" s="302" t="str">
        <f>IF(B1118="","",ROW()-ROW($A$3)+'Diário 2º PA'!$P$1)</f>
        <v/>
      </c>
      <c r="B1118" s="303"/>
      <c r="C1118" s="304"/>
      <c r="D1118" s="305"/>
      <c r="E1118" s="306"/>
      <c r="F1118" s="307"/>
      <c r="G1118" s="305"/>
      <c r="H1118" s="305"/>
      <c r="I1118" s="306"/>
      <c r="J1118" s="308" t="str">
        <f t="shared" si="4"/>
        <v/>
      </c>
      <c r="K1118" s="308"/>
      <c r="L1118" s="309"/>
      <c r="M1118" s="308"/>
      <c r="N1118" s="303"/>
      <c r="O1118" s="305"/>
      <c r="P1118" s="305"/>
      <c r="Q1118" s="299"/>
      <c r="R1118" s="299"/>
      <c r="S1118" s="299"/>
    </row>
    <row r="1119" spans="1:19" ht="13.5" customHeight="1" x14ac:dyDescent="0.2">
      <c r="A1119" s="302" t="str">
        <f>IF(B1119="","",ROW()-ROW($A$3)+'Diário 2º PA'!$P$1)</f>
        <v/>
      </c>
      <c r="B1119" s="303"/>
      <c r="C1119" s="304"/>
      <c r="D1119" s="305"/>
      <c r="E1119" s="306"/>
      <c r="F1119" s="307"/>
      <c r="G1119" s="305"/>
      <c r="H1119" s="305"/>
      <c r="I1119" s="306"/>
      <c r="J1119" s="308" t="str">
        <f t="shared" si="4"/>
        <v/>
      </c>
      <c r="K1119" s="308"/>
      <c r="L1119" s="309"/>
      <c r="M1119" s="308"/>
      <c r="N1119" s="303"/>
      <c r="O1119" s="305"/>
      <c r="P1119" s="305"/>
      <c r="Q1119" s="299"/>
      <c r="R1119" s="299"/>
      <c r="S1119" s="299"/>
    </row>
    <row r="1120" spans="1:19" ht="13.5" customHeight="1" x14ac:dyDescent="0.2">
      <c r="A1120" s="302" t="str">
        <f>IF(B1120="","",ROW()-ROW($A$3)+'Diário 2º PA'!$P$1)</f>
        <v/>
      </c>
      <c r="B1120" s="303"/>
      <c r="C1120" s="304"/>
      <c r="D1120" s="305"/>
      <c r="E1120" s="306"/>
      <c r="F1120" s="307"/>
      <c r="G1120" s="305"/>
      <c r="H1120" s="305"/>
      <c r="I1120" s="306"/>
      <c r="J1120" s="308" t="str">
        <f t="shared" si="4"/>
        <v/>
      </c>
      <c r="K1120" s="308"/>
      <c r="L1120" s="309"/>
      <c r="M1120" s="308"/>
      <c r="N1120" s="303"/>
      <c r="O1120" s="305"/>
      <c r="P1120" s="305"/>
      <c r="Q1120" s="299"/>
      <c r="R1120" s="299"/>
      <c r="S1120" s="299"/>
    </row>
    <row r="1121" spans="1:19" ht="13.5" customHeight="1" x14ac:dyDescent="0.2">
      <c r="A1121" s="302" t="str">
        <f>IF(B1121="","",ROW()-ROW($A$3)+'Diário 2º PA'!$P$1)</f>
        <v/>
      </c>
      <c r="B1121" s="303"/>
      <c r="C1121" s="304"/>
      <c r="D1121" s="305"/>
      <c r="E1121" s="306"/>
      <c r="F1121" s="307"/>
      <c r="G1121" s="305"/>
      <c r="H1121" s="305"/>
      <c r="I1121" s="306"/>
      <c r="J1121" s="308" t="str">
        <f t="shared" si="4"/>
        <v/>
      </c>
      <c r="K1121" s="308"/>
      <c r="L1121" s="309"/>
      <c r="M1121" s="308"/>
      <c r="N1121" s="303"/>
      <c r="O1121" s="305"/>
      <c r="P1121" s="305"/>
      <c r="Q1121" s="299"/>
      <c r="R1121" s="299"/>
      <c r="S1121" s="299"/>
    </row>
    <row r="1122" spans="1:19" ht="13.5" customHeight="1" x14ac:dyDescent="0.2">
      <c r="A1122" s="302" t="str">
        <f>IF(B1122="","",ROW()-ROW($A$3)+'Diário 2º PA'!$P$1)</f>
        <v/>
      </c>
      <c r="B1122" s="303"/>
      <c r="C1122" s="304"/>
      <c r="D1122" s="305"/>
      <c r="E1122" s="306"/>
      <c r="F1122" s="307"/>
      <c r="G1122" s="305"/>
      <c r="H1122" s="305"/>
      <c r="I1122" s="306"/>
      <c r="J1122" s="308" t="str">
        <f t="shared" si="4"/>
        <v/>
      </c>
      <c r="K1122" s="308"/>
      <c r="L1122" s="309"/>
      <c r="M1122" s="308"/>
      <c r="N1122" s="303"/>
      <c r="O1122" s="305"/>
      <c r="P1122" s="305"/>
      <c r="Q1122" s="299"/>
      <c r="R1122" s="299"/>
      <c r="S1122" s="299"/>
    </row>
    <row r="1123" spans="1:19" ht="13.5" customHeight="1" x14ac:dyDescent="0.2">
      <c r="A1123" s="302" t="str">
        <f>IF(B1123="","",ROW()-ROW($A$3)+'Diário 2º PA'!$P$1)</f>
        <v/>
      </c>
      <c r="B1123" s="303"/>
      <c r="C1123" s="304"/>
      <c r="D1123" s="305"/>
      <c r="E1123" s="306"/>
      <c r="F1123" s="307"/>
      <c r="G1123" s="305"/>
      <c r="H1123" s="305"/>
      <c r="I1123" s="306"/>
      <c r="J1123" s="308" t="str">
        <f t="shared" si="4"/>
        <v/>
      </c>
      <c r="K1123" s="308"/>
      <c r="L1123" s="309"/>
      <c r="M1123" s="308"/>
      <c r="N1123" s="303"/>
      <c r="O1123" s="305"/>
      <c r="P1123" s="305"/>
      <c r="Q1123" s="299"/>
      <c r="R1123" s="299"/>
      <c r="S1123" s="299"/>
    </row>
    <row r="1124" spans="1:19" ht="13.5" customHeight="1" x14ac:dyDescent="0.2">
      <c r="A1124" s="302" t="str">
        <f>IF(B1124="","",ROW()-ROW($A$3)+'Diário 2º PA'!$P$1)</f>
        <v/>
      </c>
      <c r="B1124" s="303"/>
      <c r="C1124" s="304"/>
      <c r="D1124" s="305"/>
      <c r="E1124" s="306"/>
      <c r="F1124" s="307"/>
      <c r="G1124" s="305"/>
      <c r="H1124" s="305"/>
      <c r="I1124" s="306"/>
      <c r="J1124" s="308" t="str">
        <f t="shared" si="4"/>
        <v/>
      </c>
      <c r="K1124" s="308"/>
      <c r="L1124" s="309"/>
      <c r="M1124" s="308"/>
      <c r="N1124" s="303"/>
      <c r="O1124" s="305"/>
      <c r="P1124" s="305"/>
      <c r="Q1124" s="299"/>
      <c r="R1124" s="299"/>
      <c r="S1124" s="299"/>
    </row>
    <row r="1125" spans="1:19" ht="13.5" customHeight="1" x14ac:dyDescent="0.2">
      <c r="A1125" s="302" t="str">
        <f>IF(B1125="","",ROW()-ROW($A$3)+'Diário 2º PA'!$P$1)</f>
        <v/>
      </c>
      <c r="B1125" s="303"/>
      <c r="C1125" s="304"/>
      <c r="D1125" s="305"/>
      <c r="E1125" s="306"/>
      <c r="F1125" s="307"/>
      <c r="G1125" s="305"/>
      <c r="H1125" s="305"/>
      <c r="I1125" s="306"/>
      <c r="J1125" s="308" t="str">
        <f t="shared" si="4"/>
        <v/>
      </c>
      <c r="K1125" s="308"/>
      <c r="L1125" s="309"/>
      <c r="M1125" s="308"/>
      <c r="N1125" s="303"/>
      <c r="O1125" s="305"/>
      <c r="P1125" s="305"/>
      <c r="Q1125" s="299"/>
      <c r="R1125" s="299"/>
      <c r="S1125" s="299"/>
    </row>
    <row r="1126" spans="1:19" ht="13.5" customHeight="1" x14ac:dyDescent="0.2">
      <c r="A1126" s="302" t="str">
        <f>IF(B1126="","",ROW()-ROW($A$3)+'Diário 2º PA'!$P$1)</f>
        <v/>
      </c>
      <c r="B1126" s="303"/>
      <c r="C1126" s="304"/>
      <c r="D1126" s="305"/>
      <c r="E1126" s="306"/>
      <c r="F1126" s="307"/>
      <c r="G1126" s="305"/>
      <c r="H1126" s="305"/>
      <c r="I1126" s="306"/>
      <c r="J1126" s="308" t="str">
        <f t="shared" si="4"/>
        <v/>
      </c>
      <c r="K1126" s="308"/>
      <c r="L1126" s="309"/>
      <c r="M1126" s="308"/>
      <c r="N1126" s="303"/>
      <c r="O1126" s="305"/>
      <c r="P1126" s="305"/>
      <c r="Q1126" s="299"/>
      <c r="R1126" s="299"/>
      <c r="S1126" s="299"/>
    </row>
    <row r="1127" spans="1:19" ht="13.5" customHeight="1" x14ac:dyDescent="0.2">
      <c r="A1127" s="302" t="str">
        <f>IF(B1127="","",ROW()-ROW($A$3)+'Diário 2º PA'!$P$1)</f>
        <v/>
      </c>
      <c r="B1127" s="303"/>
      <c r="C1127" s="304"/>
      <c r="D1127" s="305"/>
      <c r="E1127" s="306"/>
      <c r="F1127" s="307"/>
      <c r="G1127" s="305"/>
      <c r="H1127" s="305"/>
      <c r="I1127" s="306"/>
      <c r="J1127" s="308" t="str">
        <f t="shared" si="4"/>
        <v/>
      </c>
      <c r="K1127" s="308"/>
      <c r="L1127" s="309"/>
      <c r="M1127" s="308"/>
      <c r="N1127" s="303"/>
      <c r="O1127" s="305"/>
      <c r="P1127" s="305"/>
      <c r="Q1127" s="299"/>
      <c r="R1127" s="299"/>
      <c r="S1127" s="299"/>
    </row>
    <row r="1128" spans="1:19" ht="13.5" customHeight="1" x14ac:dyDescent="0.2">
      <c r="A1128" s="302" t="str">
        <f>IF(B1128="","",ROW()-ROW($A$3)+'Diário 2º PA'!$P$1)</f>
        <v/>
      </c>
      <c r="B1128" s="303"/>
      <c r="C1128" s="304"/>
      <c r="D1128" s="305"/>
      <c r="E1128" s="306"/>
      <c r="F1128" s="307"/>
      <c r="G1128" s="305"/>
      <c r="H1128" s="305"/>
      <c r="I1128" s="306"/>
      <c r="J1128" s="308" t="str">
        <f t="shared" si="4"/>
        <v/>
      </c>
      <c r="K1128" s="308"/>
      <c r="L1128" s="309"/>
      <c r="M1128" s="308"/>
      <c r="N1128" s="303"/>
      <c r="O1128" s="305"/>
      <c r="P1128" s="305"/>
      <c r="Q1128" s="299"/>
      <c r="R1128" s="299"/>
      <c r="S1128" s="299"/>
    </row>
    <row r="1129" spans="1:19" ht="13.5" customHeight="1" x14ac:dyDescent="0.2">
      <c r="A1129" s="302" t="str">
        <f>IF(B1129="","",ROW()-ROW($A$3)+'Diário 2º PA'!$P$1)</f>
        <v/>
      </c>
      <c r="B1129" s="303"/>
      <c r="C1129" s="304"/>
      <c r="D1129" s="305"/>
      <c r="E1129" s="306"/>
      <c r="F1129" s="307"/>
      <c r="G1129" s="305"/>
      <c r="H1129" s="305"/>
      <c r="I1129" s="306"/>
      <c r="J1129" s="308" t="str">
        <f t="shared" si="4"/>
        <v/>
      </c>
      <c r="K1129" s="308"/>
      <c r="L1129" s="309"/>
      <c r="M1129" s="308"/>
      <c r="N1129" s="303"/>
      <c r="O1129" s="305"/>
      <c r="P1129" s="305"/>
      <c r="Q1129" s="299"/>
      <c r="R1129" s="299"/>
      <c r="S1129" s="299"/>
    </row>
    <row r="1130" spans="1:19" ht="13.5" customHeight="1" x14ac:dyDescent="0.2">
      <c r="A1130" s="302" t="str">
        <f>IF(B1130="","",ROW()-ROW($A$3)+'Diário 2º PA'!$P$1)</f>
        <v/>
      </c>
      <c r="B1130" s="303"/>
      <c r="C1130" s="304"/>
      <c r="D1130" s="305"/>
      <c r="E1130" s="306"/>
      <c r="F1130" s="307"/>
      <c r="G1130" s="305"/>
      <c r="H1130" s="305"/>
      <c r="I1130" s="306"/>
      <c r="J1130" s="308" t="str">
        <f t="shared" si="4"/>
        <v/>
      </c>
      <c r="K1130" s="308"/>
      <c r="L1130" s="309"/>
      <c r="M1130" s="308"/>
      <c r="N1130" s="303"/>
      <c r="O1130" s="305"/>
      <c r="P1130" s="305"/>
      <c r="Q1130" s="299"/>
      <c r="R1130" s="299"/>
      <c r="S1130" s="299"/>
    </row>
    <row r="1131" spans="1:19" ht="13.5" customHeight="1" x14ac:dyDescent="0.2">
      <c r="A1131" s="302" t="str">
        <f>IF(B1131="","",ROW()-ROW($A$3)+'Diário 2º PA'!$P$1)</f>
        <v/>
      </c>
      <c r="B1131" s="303"/>
      <c r="C1131" s="304"/>
      <c r="D1131" s="305"/>
      <c r="E1131" s="306"/>
      <c r="F1131" s="307"/>
      <c r="G1131" s="305"/>
      <c r="H1131" s="305"/>
      <c r="I1131" s="306"/>
      <c r="J1131" s="308" t="str">
        <f t="shared" si="4"/>
        <v/>
      </c>
      <c r="K1131" s="308"/>
      <c r="L1131" s="309"/>
      <c r="M1131" s="308"/>
      <c r="N1131" s="303"/>
      <c r="O1131" s="305"/>
      <c r="P1131" s="305"/>
      <c r="Q1131" s="299"/>
      <c r="R1131" s="299"/>
      <c r="S1131" s="299"/>
    </row>
    <row r="1132" spans="1:19" ht="13.5" customHeight="1" x14ac:dyDescent="0.2">
      <c r="A1132" s="302" t="str">
        <f>IF(B1132="","",ROW()-ROW($A$3)+'Diário 2º PA'!$P$1)</f>
        <v/>
      </c>
      <c r="B1132" s="303"/>
      <c r="C1132" s="304"/>
      <c r="D1132" s="305"/>
      <c r="E1132" s="306"/>
      <c r="F1132" s="307"/>
      <c r="G1132" s="305"/>
      <c r="H1132" s="305"/>
      <c r="I1132" s="306"/>
      <c r="J1132" s="308" t="str">
        <f t="shared" si="4"/>
        <v/>
      </c>
      <c r="K1132" s="308"/>
      <c r="L1132" s="309"/>
      <c r="M1132" s="308"/>
      <c r="N1132" s="303"/>
      <c r="O1132" s="305"/>
      <c r="P1132" s="305"/>
      <c r="Q1132" s="299"/>
      <c r="R1132" s="299"/>
      <c r="S1132" s="299"/>
    </row>
    <row r="1133" spans="1:19" ht="13.5" customHeight="1" x14ac:dyDescent="0.2">
      <c r="A1133" s="302" t="str">
        <f>IF(B1133="","",ROW()-ROW($A$3)+'Diário 2º PA'!$P$1)</f>
        <v/>
      </c>
      <c r="B1133" s="303"/>
      <c r="C1133" s="304"/>
      <c r="D1133" s="305"/>
      <c r="E1133" s="306"/>
      <c r="F1133" s="307"/>
      <c r="G1133" s="305"/>
      <c r="H1133" s="305"/>
      <c r="I1133" s="306"/>
      <c r="J1133" s="308" t="str">
        <f t="shared" si="4"/>
        <v/>
      </c>
      <c r="K1133" s="308"/>
      <c r="L1133" s="309"/>
      <c r="M1133" s="308"/>
      <c r="N1133" s="303"/>
      <c r="O1133" s="305"/>
      <c r="P1133" s="305"/>
      <c r="Q1133" s="299"/>
      <c r="R1133" s="299"/>
      <c r="S1133" s="299"/>
    </row>
    <row r="1134" spans="1:19" ht="13.5" customHeight="1" x14ac:dyDescent="0.2">
      <c r="A1134" s="302" t="str">
        <f>IF(B1134="","",ROW()-ROW($A$3)+'Diário 2º PA'!$P$1)</f>
        <v/>
      </c>
      <c r="B1134" s="303"/>
      <c r="C1134" s="304"/>
      <c r="D1134" s="305"/>
      <c r="E1134" s="306"/>
      <c r="F1134" s="307"/>
      <c r="G1134" s="305"/>
      <c r="H1134" s="305"/>
      <c r="I1134" s="306"/>
      <c r="J1134" s="308" t="str">
        <f t="shared" si="4"/>
        <v/>
      </c>
      <c r="K1134" s="308"/>
      <c r="L1134" s="309"/>
      <c r="M1134" s="308"/>
      <c r="N1134" s="303"/>
      <c r="O1134" s="305"/>
      <c r="P1134" s="305"/>
      <c r="Q1134" s="299"/>
      <c r="R1134" s="299"/>
      <c r="S1134" s="299"/>
    </row>
    <row r="1135" spans="1:19" ht="13.5" customHeight="1" x14ac:dyDescent="0.2">
      <c r="A1135" s="302" t="str">
        <f>IF(B1135="","",ROW()-ROW($A$3)+'Diário 2º PA'!$P$1)</f>
        <v/>
      </c>
      <c r="B1135" s="303"/>
      <c r="C1135" s="304"/>
      <c r="D1135" s="305"/>
      <c r="E1135" s="306"/>
      <c r="F1135" s="307"/>
      <c r="G1135" s="305"/>
      <c r="H1135" s="305"/>
      <c r="I1135" s="306"/>
      <c r="J1135" s="308" t="str">
        <f t="shared" si="4"/>
        <v/>
      </c>
      <c r="K1135" s="308"/>
      <c r="L1135" s="309"/>
      <c r="M1135" s="308"/>
      <c r="N1135" s="303"/>
      <c r="O1135" s="305"/>
      <c r="P1135" s="305"/>
      <c r="Q1135" s="299"/>
      <c r="R1135" s="299"/>
      <c r="S1135" s="299"/>
    </row>
    <row r="1136" spans="1:19" ht="13.5" customHeight="1" x14ac:dyDescent="0.2">
      <c r="A1136" s="302" t="str">
        <f>IF(B1136="","",ROW()-ROW($A$3)+'Diário 2º PA'!$P$1)</f>
        <v/>
      </c>
      <c r="B1136" s="303"/>
      <c r="C1136" s="304"/>
      <c r="D1136" s="305"/>
      <c r="E1136" s="306"/>
      <c r="F1136" s="307"/>
      <c r="G1136" s="305"/>
      <c r="H1136" s="305"/>
      <c r="I1136" s="306"/>
      <c r="J1136" s="308" t="str">
        <f t="shared" si="4"/>
        <v/>
      </c>
      <c r="K1136" s="308"/>
      <c r="L1136" s="309"/>
      <c r="M1136" s="308"/>
      <c r="N1136" s="303"/>
      <c r="O1136" s="305"/>
      <c r="P1136" s="305"/>
      <c r="Q1136" s="299"/>
      <c r="R1136" s="299"/>
      <c r="S1136" s="299"/>
    </row>
    <row r="1137" spans="1:19" ht="13.5" customHeight="1" x14ac:dyDescent="0.2">
      <c r="A1137" s="302" t="str">
        <f>IF(B1137="","",ROW()-ROW($A$3)+'Diário 2º PA'!$P$1)</f>
        <v/>
      </c>
      <c r="B1137" s="303"/>
      <c r="C1137" s="304"/>
      <c r="D1137" s="305"/>
      <c r="E1137" s="306"/>
      <c r="F1137" s="307"/>
      <c r="G1137" s="305"/>
      <c r="H1137" s="305"/>
      <c r="I1137" s="306"/>
      <c r="J1137" s="308" t="str">
        <f t="shared" si="4"/>
        <v/>
      </c>
      <c r="K1137" s="308"/>
      <c r="L1137" s="309"/>
      <c r="M1137" s="308"/>
      <c r="N1137" s="303"/>
      <c r="O1137" s="305"/>
      <c r="P1137" s="305"/>
      <c r="Q1137" s="299"/>
      <c r="R1137" s="299"/>
      <c r="S1137" s="299"/>
    </row>
    <row r="1138" spans="1:19" ht="13.5" customHeight="1" x14ac:dyDescent="0.2">
      <c r="A1138" s="302" t="str">
        <f>IF(B1138="","",ROW()-ROW($A$3)+'Diário 2º PA'!$P$1)</f>
        <v/>
      </c>
      <c r="B1138" s="303"/>
      <c r="C1138" s="304"/>
      <c r="D1138" s="305"/>
      <c r="E1138" s="306"/>
      <c r="F1138" s="307"/>
      <c r="G1138" s="305"/>
      <c r="H1138" s="305"/>
      <c r="I1138" s="306"/>
      <c r="J1138" s="308" t="str">
        <f t="shared" si="4"/>
        <v/>
      </c>
      <c r="K1138" s="308"/>
      <c r="L1138" s="309"/>
      <c r="M1138" s="308"/>
      <c r="N1138" s="303"/>
      <c r="O1138" s="305"/>
      <c r="P1138" s="305"/>
      <c r="Q1138" s="299"/>
      <c r="R1138" s="299"/>
      <c r="S1138" s="299"/>
    </row>
    <row r="1139" spans="1:19" ht="13.5" customHeight="1" x14ac:dyDescent="0.2">
      <c r="A1139" s="302" t="str">
        <f>IF(B1139="","",ROW()-ROW($A$3)+'Diário 2º PA'!$P$1)</f>
        <v/>
      </c>
      <c r="B1139" s="303"/>
      <c r="C1139" s="304"/>
      <c r="D1139" s="305"/>
      <c r="E1139" s="306"/>
      <c r="F1139" s="307"/>
      <c r="G1139" s="305"/>
      <c r="H1139" s="305"/>
      <c r="I1139" s="306"/>
      <c r="J1139" s="308" t="str">
        <f t="shared" si="4"/>
        <v/>
      </c>
      <c r="K1139" s="308"/>
      <c r="L1139" s="309"/>
      <c r="M1139" s="308"/>
      <c r="N1139" s="303"/>
      <c r="O1139" s="305"/>
      <c r="P1139" s="305"/>
      <c r="Q1139" s="299"/>
      <c r="R1139" s="299"/>
      <c r="S1139" s="299"/>
    </row>
    <row r="1140" spans="1:19" ht="13.5" customHeight="1" x14ac:dyDescent="0.2">
      <c r="A1140" s="302" t="str">
        <f>IF(B1140="","",ROW()-ROW($A$3)+'Diário 2º PA'!$P$1)</f>
        <v/>
      </c>
      <c r="B1140" s="303"/>
      <c r="C1140" s="304"/>
      <c r="D1140" s="305"/>
      <c r="E1140" s="306"/>
      <c r="F1140" s="307"/>
      <c r="G1140" s="305"/>
      <c r="H1140" s="305"/>
      <c r="I1140" s="306"/>
      <c r="J1140" s="308" t="str">
        <f t="shared" si="4"/>
        <v/>
      </c>
      <c r="K1140" s="308"/>
      <c r="L1140" s="309"/>
      <c r="M1140" s="308"/>
      <c r="N1140" s="303"/>
      <c r="O1140" s="305"/>
      <c r="P1140" s="305"/>
      <c r="Q1140" s="299"/>
      <c r="R1140" s="299"/>
      <c r="S1140" s="299"/>
    </row>
    <row r="1141" spans="1:19" ht="13.5" customHeight="1" x14ac:dyDescent="0.2">
      <c r="A1141" s="302" t="str">
        <f>IF(B1141="","",ROW()-ROW($A$3)+'Diário 2º PA'!$P$1)</f>
        <v/>
      </c>
      <c r="B1141" s="303"/>
      <c r="C1141" s="304"/>
      <c r="D1141" s="305"/>
      <c r="E1141" s="306"/>
      <c r="F1141" s="307"/>
      <c r="G1141" s="305"/>
      <c r="H1141" s="305"/>
      <c r="I1141" s="306"/>
      <c r="J1141" s="308" t="str">
        <f t="shared" si="4"/>
        <v/>
      </c>
      <c r="K1141" s="308"/>
      <c r="L1141" s="309"/>
      <c r="M1141" s="308"/>
      <c r="N1141" s="303"/>
      <c r="O1141" s="305"/>
      <c r="P1141" s="305"/>
      <c r="Q1141" s="299"/>
      <c r="R1141" s="299"/>
      <c r="S1141" s="299"/>
    </row>
    <row r="1142" spans="1:19" ht="13.5" customHeight="1" x14ac:dyDescent="0.2">
      <c r="A1142" s="302" t="str">
        <f>IF(B1142="","",ROW()-ROW($A$3)+'Diário 2º PA'!$P$1)</f>
        <v/>
      </c>
      <c r="B1142" s="303"/>
      <c r="C1142" s="304"/>
      <c r="D1142" s="305"/>
      <c r="E1142" s="306"/>
      <c r="F1142" s="307"/>
      <c r="G1142" s="305"/>
      <c r="H1142" s="305"/>
      <c r="I1142" s="306"/>
      <c r="J1142" s="308" t="str">
        <f t="shared" si="4"/>
        <v/>
      </c>
      <c r="K1142" s="308"/>
      <c r="L1142" s="309"/>
      <c r="M1142" s="308"/>
      <c r="N1142" s="303"/>
      <c r="O1142" s="305"/>
      <c r="P1142" s="305"/>
      <c r="Q1142" s="299"/>
      <c r="R1142" s="299"/>
      <c r="S1142" s="299"/>
    </row>
    <row r="1143" spans="1:19" ht="13.5" customHeight="1" x14ac:dyDescent="0.2">
      <c r="A1143" s="302" t="str">
        <f>IF(B1143="","",ROW()-ROW($A$3)+'Diário 2º PA'!$P$1)</f>
        <v/>
      </c>
      <c r="B1143" s="303"/>
      <c r="C1143" s="304"/>
      <c r="D1143" s="305"/>
      <c r="E1143" s="306"/>
      <c r="F1143" s="307"/>
      <c r="G1143" s="305"/>
      <c r="H1143" s="305"/>
      <c r="I1143" s="306"/>
      <c r="J1143" s="308" t="str">
        <f t="shared" si="4"/>
        <v/>
      </c>
      <c r="K1143" s="308"/>
      <c r="L1143" s="309"/>
      <c r="M1143" s="308"/>
      <c r="N1143" s="303"/>
      <c r="O1143" s="305"/>
      <c r="P1143" s="305"/>
      <c r="Q1143" s="299"/>
      <c r="R1143" s="299"/>
      <c r="S1143" s="299"/>
    </row>
    <row r="1144" spans="1:19" ht="13.5" customHeight="1" x14ac:dyDescent="0.2">
      <c r="A1144" s="302" t="str">
        <f>IF(B1144="","",ROW()-ROW($A$3)+'Diário 2º PA'!$P$1)</f>
        <v/>
      </c>
      <c r="B1144" s="303"/>
      <c r="C1144" s="304"/>
      <c r="D1144" s="305"/>
      <c r="E1144" s="306"/>
      <c r="F1144" s="307"/>
      <c r="G1144" s="305"/>
      <c r="H1144" s="305"/>
      <c r="I1144" s="306"/>
      <c r="J1144" s="308" t="str">
        <f t="shared" si="4"/>
        <v/>
      </c>
      <c r="K1144" s="308"/>
      <c r="L1144" s="309"/>
      <c r="M1144" s="308"/>
      <c r="N1144" s="303"/>
      <c r="O1144" s="305"/>
      <c r="P1144" s="305"/>
      <c r="Q1144" s="299"/>
      <c r="R1144" s="299"/>
      <c r="S1144" s="299"/>
    </row>
    <row r="1145" spans="1:19" ht="13.5" customHeight="1" x14ac:dyDescent="0.2">
      <c r="A1145" s="302" t="str">
        <f>IF(B1145="","",ROW()-ROW($A$3)+'Diário 2º PA'!$P$1)</f>
        <v/>
      </c>
      <c r="B1145" s="303"/>
      <c r="C1145" s="304"/>
      <c r="D1145" s="305"/>
      <c r="E1145" s="306"/>
      <c r="F1145" s="307"/>
      <c r="G1145" s="305"/>
      <c r="H1145" s="305"/>
      <c r="I1145" s="306"/>
      <c r="J1145" s="308" t="str">
        <f t="shared" si="4"/>
        <v/>
      </c>
      <c r="K1145" s="308"/>
      <c r="L1145" s="309"/>
      <c r="M1145" s="308"/>
      <c r="N1145" s="303"/>
      <c r="O1145" s="305"/>
      <c r="P1145" s="305"/>
      <c r="Q1145" s="299"/>
      <c r="R1145" s="299"/>
      <c r="S1145" s="299"/>
    </row>
    <row r="1146" spans="1:19" ht="13.5" customHeight="1" x14ac:dyDescent="0.2">
      <c r="A1146" s="302" t="str">
        <f>IF(B1146="","",ROW()-ROW($A$3)+'Diário 2º PA'!$P$1)</f>
        <v/>
      </c>
      <c r="B1146" s="303"/>
      <c r="C1146" s="304"/>
      <c r="D1146" s="305"/>
      <c r="E1146" s="306"/>
      <c r="F1146" s="307"/>
      <c r="G1146" s="305"/>
      <c r="H1146" s="305"/>
      <c r="I1146" s="306"/>
      <c r="J1146" s="308" t="str">
        <f t="shared" si="4"/>
        <v/>
      </c>
      <c r="K1146" s="308"/>
      <c r="L1146" s="309"/>
      <c r="M1146" s="308"/>
      <c r="N1146" s="303"/>
      <c r="O1146" s="305"/>
      <c r="P1146" s="305"/>
      <c r="Q1146" s="299"/>
      <c r="R1146" s="299"/>
      <c r="S1146" s="299"/>
    </row>
    <row r="1147" spans="1:19" ht="13.5" customHeight="1" x14ac:dyDescent="0.2">
      <c r="A1147" s="302" t="str">
        <f>IF(B1147="","",ROW()-ROW($A$3)+'Diário 2º PA'!$P$1)</f>
        <v/>
      </c>
      <c r="B1147" s="303"/>
      <c r="C1147" s="304"/>
      <c r="D1147" s="305"/>
      <c r="E1147" s="306"/>
      <c r="F1147" s="307"/>
      <c r="G1147" s="305"/>
      <c r="H1147" s="305"/>
      <c r="I1147" s="306"/>
      <c r="J1147" s="308" t="str">
        <f t="shared" si="4"/>
        <v/>
      </c>
      <c r="K1147" s="308"/>
      <c r="L1147" s="309"/>
      <c r="M1147" s="308"/>
      <c r="N1147" s="303"/>
      <c r="O1147" s="305"/>
      <c r="P1147" s="305"/>
      <c r="Q1147" s="299"/>
      <c r="R1147" s="299"/>
      <c r="S1147" s="299"/>
    </row>
    <row r="1148" spans="1:19" ht="13.5" customHeight="1" x14ac:dyDescent="0.2">
      <c r="A1148" s="302" t="str">
        <f>IF(B1148="","",ROW()-ROW($A$3)+'Diário 2º PA'!$P$1)</f>
        <v/>
      </c>
      <c r="B1148" s="303"/>
      <c r="C1148" s="304"/>
      <c r="D1148" s="305"/>
      <c r="E1148" s="306"/>
      <c r="F1148" s="307"/>
      <c r="G1148" s="305"/>
      <c r="H1148" s="305"/>
      <c r="I1148" s="306"/>
      <c r="J1148" s="308" t="str">
        <f t="shared" si="4"/>
        <v/>
      </c>
      <c r="K1148" s="308"/>
      <c r="L1148" s="309"/>
      <c r="M1148" s="308"/>
      <c r="N1148" s="303"/>
      <c r="O1148" s="305"/>
      <c r="P1148" s="305"/>
      <c r="Q1148" s="299"/>
      <c r="R1148" s="299"/>
      <c r="S1148" s="299"/>
    </row>
    <row r="1149" spans="1:19" ht="13.5" customHeight="1" x14ac:dyDescent="0.2">
      <c r="A1149" s="302" t="str">
        <f>IF(B1149="","",ROW()-ROW($A$3)+'Diário 2º PA'!$P$1)</f>
        <v/>
      </c>
      <c r="B1149" s="303"/>
      <c r="C1149" s="304"/>
      <c r="D1149" s="305"/>
      <c r="E1149" s="306"/>
      <c r="F1149" s="307"/>
      <c r="G1149" s="305"/>
      <c r="H1149" s="305"/>
      <c r="I1149" s="306"/>
      <c r="J1149" s="308" t="str">
        <f t="shared" si="4"/>
        <v/>
      </c>
      <c r="K1149" s="308"/>
      <c r="L1149" s="309"/>
      <c r="M1149" s="308"/>
      <c r="N1149" s="303"/>
      <c r="O1149" s="305"/>
      <c r="P1149" s="305"/>
      <c r="Q1149" s="299"/>
      <c r="R1149" s="299"/>
      <c r="S1149" s="299"/>
    </row>
    <row r="1150" spans="1:19" ht="13.5" customHeight="1" x14ac:dyDescent="0.2">
      <c r="A1150" s="302" t="str">
        <f>IF(B1150="","",ROW()-ROW($A$3)+'Diário 2º PA'!$P$1)</f>
        <v/>
      </c>
      <c r="B1150" s="303"/>
      <c r="C1150" s="304"/>
      <c r="D1150" s="305"/>
      <c r="E1150" s="306"/>
      <c r="F1150" s="307"/>
      <c r="G1150" s="305"/>
      <c r="H1150" s="305"/>
      <c r="I1150" s="306"/>
      <c r="J1150" s="308" t="str">
        <f t="shared" si="4"/>
        <v/>
      </c>
      <c r="K1150" s="308"/>
      <c r="L1150" s="309"/>
      <c r="M1150" s="308"/>
      <c r="N1150" s="303"/>
      <c r="O1150" s="305"/>
      <c r="P1150" s="305"/>
      <c r="Q1150" s="299"/>
      <c r="R1150" s="299"/>
      <c r="S1150" s="299"/>
    </row>
    <row r="1151" spans="1:19" ht="13.5" customHeight="1" x14ac:dyDescent="0.2">
      <c r="A1151" s="302" t="str">
        <f>IF(B1151="","",ROW()-ROW($A$3)+'Diário 2º PA'!$P$1)</f>
        <v/>
      </c>
      <c r="B1151" s="303"/>
      <c r="C1151" s="304"/>
      <c r="D1151" s="305"/>
      <c r="E1151" s="306"/>
      <c r="F1151" s="307"/>
      <c r="G1151" s="305"/>
      <c r="H1151" s="305"/>
      <c r="I1151" s="306"/>
      <c r="J1151" s="308" t="str">
        <f t="shared" si="4"/>
        <v/>
      </c>
      <c r="K1151" s="308"/>
      <c r="L1151" s="309"/>
      <c r="M1151" s="308"/>
      <c r="N1151" s="303"/>
      <c r="O1151" s="305"/>
      <c r="P1151" s="305"/>
      <c r="Q1151" s="299"/>
      <c r="R1151" s="299"/>
      <c r="S1151" s="299"/>
    </row>
    <row r="1152" spans="1:19" ht="13.5" customHeight="1" x14ac:dyDescent="0.2">
      <c r="A1152" s="302" t="str">
        <f>IF(B1152="","",ROW()-ROW($A$3)+'Diário 2º PA'!$P$1)</f>
        <v/>
      </c>
      <c r="B1152" s="303"/>
      <c r="C1152" s="304"/>
      <c r="D1152" s="305"/>
      <c r="E1152" s="306"/>
      <c r="F1152" s="307"/>
      <c r="G1152" s="305"/>
      <c r="H1152" s="305"/>
      <c r="I1152" s="306"/>
      <c r="J1152" s="308" t="str">
        <f t="shared" si="4"/>
        <v/>
      </c>
      <c r="K1152" s="308"/>
      <c r="L1152" s="309"/>
      <c r="M1152" s="308"/>
      <c r="N1152" s="303"/>
      <c r="O1152" s="305"/>
      <c r="P1152" s="305"/>
      <c r="Q1152" s="299"/>
      <c r="R1152" s="299"/>
      <c r="S1152" s="299"/>
    </row>
    <row r="1153" spans="1:19" ht="13.5" customHeight="1" x14ac:dyDescent="0.2">
      <c r="A1153" s="302" t="str">
        <f>IF(B1153="","",ROW()-ROW($A$3)+'Diário 2º PA'!$P$1)</f>
        <v/>
      </c>
      <c r="B1153" s="303"/>
      <c r="C1153" s="304"/>
      <c r="D1153" s="305"/>
      <c r="E1153" s="306"/>
      <c r="F1153" s="307"/>
      <c r="G1153" s="305"/>
      <c r="H1153" s="305"/>
      <c r="I1153" s="306"/>
      <c r="J1153" s="308" t="str">
        <f t="shared" si="4"/>
        <v/>
      </c>
      <c r="K1153" s="308"/>
      <c r="L1153" s="309"/>
      <c r="M1153" s="308"/>
      <c r="N1153" s="303"/>
      <c r="O1153" s="305"/>
      <c r="P1153" s="305"/>
      <c r="Q1153" s="299"/>
      <c r="R1153" s="299"/>
      <c r="S1153" s="299"/>
    </row>
    <row r="1154" spans="1:19" ht="13.5" customHeight="1" x14ac:dyDescent="0.2">
      <c r="A1154" s="302" t="str">
        <f>IF(B1154="","",ROW()-ROW($A$3)+'Diário 2º PA'!$P$1)</f>
        <v/>
      </c>
      <c r="B1154" s="303"/>
      <c r="C1154" s="304"/>
      <c r="D1154" s="305"/>
      <c r="E1154" s="306"/>
      <c r="F1154" s="307"/>
      <c r="G1154" s="305"/>
      <c r="H1154" s="305"/>
      <c r="I1154" s="306"/>
      <c r="J1154" s="308" t="str">
        <f t="shared" si="4"/>
        <v/>
      </c>
      <c r="K1154" s="308"/>
      <c r="L1154" s="309"/>
      <c r="M1154" s="308"/>
      <c r="N1154" s="303"/>
      <c r="O1154" s="305"/>
      <c r="P1154" s="305"/>
      <c r="Q1154" s="299"/>
      <c r="R1154" s="299"/>
      <c r="S1154" s="299"/>
    </row>
    <row r="1155" spans="1:19" ht="13.5" customHeight="1" x14ac:dyDescent="0.2">
      <c r="A1155" s="302" t="str">
        <f>IF(B1155="","",ROW()-ROW($A$3)+'Diário 2º PA'!$P$1)</f>
        <v/>
      </c>
      <c r="B1155" s="303"/>
      <c r="C1155" s="304"/>
      <c r="D1155" s="305"/>
      <c r="E1155" s="306"/>
      <c r="F1155" s="307"/>
      <c r="G1155" s="305"/>
      <c r="H1155" s="305"/>
      <c r="I1155" s="306"/>
      <c r="J1155" s="308" t="str">
        <f t="shared" si="4"/>
        <v/>
      </c>
      <c r="K1155" s="308"/>
      <c r="L1155" s="309"/>
      <c r="M1155" s="308"/>
      <c r="N1155" s="303"/>
      <c r="O1155" s="305"/>
      <c r="P1155" s="305"/>
      <c r="Q1155" s="299"/>
      <c r="R1155" s="299"/>
      <c r="S1155" s="299"/>
    </row>
    <row r="1156" spans="1:19" ht="13.5" customHeight="1" x14ac:dyDescent="0.2">
      <c r="A1156" s="302" t="str">
        <f>IF(B1156="","",ROW()-ROW($A$3)+'Diário 2º PA'!$P$1)</f>
        <v/>
      </c>
      <c r="B1156" s="303"/>
      <c r="C1156" s="304"/>
      <c r="D1156" s="305"/>
      <c r="E1156" s="306"/>
      <c r="F1156" s="307"/>
      <c r="G1156" s="305"/>
      <c r="H1156" s="305"/>
      <c r="I1156" s="306"/>
      <c r="J1156" s="308" t="str">
        <f t="shared" si="4"/>
        <v/>
      </c>
      <c r="K1156" s="308"/>
      <c r="L1156" s="309"/>
      <c r="M1156" s="308"/>
      <c r="N1156" s="303"/>
      <c r="O1156" s="305"/>
      <c r="P1156" s="305"/>
      <c r="Q1156" s="299"/>
      <c r="R1156" s="299"/>
      <c r="S1156" s="299"/>
    </row>
    <row r="1157" spans="1:19" ht="13.5" customHeight="1" x14ac:dyDescent="0.2">
      <c r="A1157" s="302" t="str">
        <f>IF(B1157="","",ROW()-ROW($A$3)+'Diário 2º PA'!$P$1)</f>
        <v/>
      </c>
      <c r="B1157" s="303"/>
      <c r="C1157" s="304"/>
      <c r="D1157" s="305"/>
      <c r="E1157" s="306"/>
      <c r="F1157" s="307"/>
      <c r="G1157" s="305"/>
      <c r="H1157" s="305"/>
      <c r="I1157" s="306"/>
      <c r="J1157" s="308" t="str">
        <f t="shared" si="4"/>
        <v/>
      </c>
      <c r="K1157" s="308"/>
      <c r="L1157" s="309"/>
      <c r="M1157" s="308"/>
      <c r="N1157" s="303"/>
      <c r="O1157" s="305"/>
      <c r="P1157" s="305"/>
      <c r="Q1157" s="299"/>
      <c r="R1157" s="299"/>
      <c r="S1157" s="299"/>
    </row>
    <row r="1158" spans="1:19" ht="13.5" customHeight="1" x14ac:dyDescent="0.2">
      <c r="A1158" s="302" t="str">
        <f>IF(B1158="","",ROW()-ROW($A$3)+'Diário 2º PA'!$P$1)</f>
        <v/>
      </c>
      <c r="B1158" s="303"/>
      <c r="C1158" s="304"/>
      <c r="D1158" s="305"/>
      <c r="E1158" s="306"/>
      <c r="F1158" s="307"/>
      <c r="G1158" s="305"/>
      <c r="H1158" s="305"/>
      <c r="I1158" s="306"/>
      <c r="J1158" s="308" t="str">
        <f t="shared" si="4"/>
        <v/>
      </c>
      <c r="K1158" s="308"/>
      <c r="L1158" s="309"/>
      <c r="M1158" s="308"/>
      <c r="N1158" s="303"/>
      <c r="O1158" s="305"/>
      <c r="P1158" s="305"/>
      <c r="Q1158" s="299"/>
      <c r="R1158" s="299"/>
      <c r="S1158" s="299"/>
    </row>
    <row r="1159" spans="1:19" ht="13.5" customHeight="1" x14ac:dyDescent="0.2">
      <c r="A1159" s="302" t="str">
        <f>IF(B1159="","",ROW()-ROW($A$3)+'Diário 2º PA'!$P$1)</f>
        <v/>
      </c>
      <c r="B1159" s="303"/>
      <c r="C1159" s="304"/>
      <c r="D1159" s="305"/>
      <c r="E1159" s="306"/>
      <c r="F1159" s="307"/>
      <c r="G1159" s="305"/>
      <c r="H1159" s="305"/>
      <c r="I1159" s="306"/>
      <c r="J1159" s="308" t="str">
        <f t="shared" si="4"/>
        <v/>
      </c>
      <c r="K1159" s="308"/>
      <c r="L1159" s="309"/>
      <c r="M1159" s="308"/>
      <c r="N1159" s="303"/>
      <c r="O1159" s="305"/>
      <c r="P1159" s="305"/>
      <c r="Q1159" s="299"/>
      <c r="R1159" s="299"/>
      <c r="S1159" s="299"/>
    </row>
    <row r="1160" spans="1:19" ht="13.5" customHeight="1" x14ac:dyDescent="0.2">
      <c r="A1160" s="302" t="str">
        <f>IF(B1160="","",ROW()-ROW($A$3)+'Diário 2º PA'!$P$1)</f>
        <v/>
      </c>
      <c r="B1160" s="303"/>
      <c r="C1160" s="304"/>
      <c r="D1160" s="305"/>
      <c r="E1160" s="306"/>
      <c r="F1160" s="307"/>
      <c r="G1160" s="305"/>
      <c r="H1160" s="305"/>
      <c r="I1160" s="306"/>
      <c r="J1160" s="308" t="str">
        <f t="shared" si="4"/>
        <v/>
      </c>
      <c r="K1160" s="308"/>
      <c r="L1160" s="309"/>
      <c r="M1160" s="308"/>
      <c r="N1160" s="303"/>
      <c r="O1160" s="305"/>
      <c r="P1160" s="305"/>
      <c r="Q1160" s="299"/>
      <c r="R1160" s="299"/>
      <c r="S1160" s="299"/>
    </row>
    <row r="1161" spans="1:19" ht="13.5" customHeight="1" x14ac:dyDescent="0.2">
      <c r="A1161" s="302" t="str">
        <f>IF(B1161="","",ROW()-ROW($A$3)+'Diário 2º PA'!$P$1)</f>
        <v/>
      </c>
      <c r="B1161" s="303"/>
      <c r="C1161" s="304"/>
      <c r="D1161" s="305"/>
      <c r="E1161" s="306"/>
      <c r="F1161" s="307"/>
      <c r="G1161" s="305"/>
      <c r="H1161" s="305"/>
      <c r="I1161" s="306"/>
      <c r="J1161" s="308" t="str">
        <f t="shared" si="4"/>
        <v/>
      </c>
      <c r="K1161" s="308"/>
      <c r="L1161" s="309"/>
      <c r="M1161" s="308"/>
      <c r="N1161" s="303"/>
      <c r="O1161" s="305"/>
      <c r="P1161" s="305"/>
      <c r="Q1161" s="299"/>
      <c r="R1161" s="299"/>
      <c r="S1161" s="299"/>
    </row>
    <row r="1162" spans="1:19" ht="13.5" customHeight="1" x14ac:dyDescent="0.2">
      <c r="A1162" s="302" t="str">
        <f>IF(B1162="","",ROW()-ROW($A$3)+'Diário 2º PA'!$P$1)</f>
        <v/>
      </c>
      <c r="B1162" s="303"/>
      <c r="C1162" s="304"/>
      <c r="D1162" s="305"/>
      <c r="E1162" s="306"/>
      <c r="F1162" s="307"/>
      <c r="G1162" s="305"/>
      <c r="H1162" s="305"/>
      <c r="I1162" s="306"/>
      <c r="J1162" s="308" t="str">
        <f t="shared" si="4"/>
        <v/>
      </c>
      <c r="K1162" s="308"/>
      <c r="L1162" s="309"/>
      <c r="M1162" s="308"/>
      <c r="N1162" s="303"/>
      <c r="O1162" s="305"/>
      <c r="P1162" s="305"/>
      <c r="Q1162" s="299"/>
      <c r="R1162" s="299"/>
      <c r="S1162" s="299"/>
    </row>
    <row r="1163" spans="1:19" ht="13.5" customHeight="1" x14ac:dyDescent="0.2">
      <c r="A1163" s="302" t="str">
        <f>IF(B1163="","",ROW()-ROW($A$3)+'Diário 2º PA'!$P$1)</f>
        <v/>
      </c>
      <c r="B1163" s="303"/>
      <c r="C1163" s="304"/>
      <c r="D1163" s="305"/>
      <c r="E1163" s="306"/>
      <c r="F1163" s="307"/>
      <c r="G1163" s="305"/>
      <c r="H1163" s="305"/>
      <c r="I1163" s="306"/>
      <c r="J1163" s="308" t="str">
        <f t="shared" si="4"/>
        <v/>
      </c>
      <c r="K1163" s="308"/>
      <c r="L1163" s="309"/>
      <c r="M1163" s="308"/>
      <c r="N1163" s="303"/>
      <c r="O1163" s="305"/>
      <c r="P1163" s="305"/>
      <c r="Q1163" s="299"/>
      <c r="R1163" s="299"/>
      <c r="S1163" s="299"/>
    </row>
    <row r="1164" spans="1:19" ht="13.5" customHeight="1" x14ac:dyDescent="0.2">
      <c r="A1164" s="302" t="str">
        <f>IF(B1164="","",ROW()-ROW($A$3)+'Diário 2º PA'!$P$1)</f>
        <v/>
      </c>
      <c r="B1164" s="303"/>
      <c r="C1164" s="304"/>
      <c r="D1164" s="305"/>
      <c r="E1164" s="306"/>
      <c r="F1164" s="307"/>
      <c r="G1164" s="305"/>
      <c r="H1164" s="305"/>
      <c r="I1164" s="306"/>
      <c r="J1164" s="308" t="str">
        <f t="shared" si="4"/>
        <v/>
      </c>
      <c r="K1164" s="308"/>
      <c r="L1164" s="309"/>
      <c r="M1164" s="308"/>
      <c r="N1164" s="303"/>
      <c r="O1164" s="305"/>
      <c r="P1164" s="305"/>
      <c r="Q1164" s="299"/>
      <c r="R1164" s="299"/>
      <c r="S1164" s="299"/>
    </row>
    <row r="1165" spans="1:19" ht="13.5" customHeight="1" x14ac:dyDescent="0.2">
      <c r="A1165" s="302" t="str">
        <f>IF(B1165="","",ROW()-ROW($A$3)+'Diário 2º PA'!$P$1)</f>
        <v/>
      </c>
      <c r="B1165" s="303"/>
      <c r="C1165" s="304"/>
      <c r="D1165" s="305"/>
      <c r="E1165" s="306"/>
      <c r="F1165" s="307"/>
      <c r="G1165" s="305"/>
      <c r="H1165" s="305"/>
      <c r="I1165" s="306"/>
      <c r="J1165" s="308" t="str">
        <f t="shared" si="4"/>
        <v/>
      </c>
      <c r="K1165" s="308"/>
      <c r="L1165" s="309"/>
      <c r="M1165" s="308"/>
      <c r="N1165" s="303"/>
      <c r="O1165" s="305"/>
      <c r="P1165" s="305"/>
      <c r="Q1165" s="299"/>
      <c r="R1165" s="299"/>
      <c r="S1165" s="299"/>
    </row>
    <row r="1166" spans="1:19" ht="13.5" customHeight="1" x14ac:dyDescent="0.2">
      <c r="A1166" s="302" t="str">
        <f>IF(B1166="","",ROW()-ROW($A$3)+'Diário 2º PA'!$P$1)</f>
        <v/>
      </c>
      <c r="B1166" s="303"/>
      <c r="C1166" s="304"/>
      <c r="D1166" s="305"/>
      <c r="E1166" s="306"/>
      <c r="F1166" s="307"/>
      <c r="G1166" s="305"/>
      <c r="H1166" s="305"/>
      <c r="I1166" s="306"/>
      <c r="J1166" s="308" t="str">
        <f t="shared" si="4"/>
        <v/>
      </c>
      <c r="K1166" s="308"/>
      <c r="L1166" s="309"/>
      <c r="M1166" s="308"/>
      <c r="N1166" s="303"/>
      <c r="O1166" s="305"/>
      <c r="P1166" s="305"/>
      <c r="Q1166" s="299"/>
      <c r="R1166" s="299"/>
      <c r="S1166" s="299"/>
    </row>
    <row r="1167" spans="1:19" ht="13.5" customHeight="1" x14ac:dyDescent="0.2">
      <c r="A1167" s="302" t="str">
        <f>IF(B1167="","",ROW()-ROW($A$3)+'Diário 2º PA'!$P$1)</f>
        <v/>
      </c>
      <c r="B1167" s="303"/>
      <c r="C1167" s="304"/>
      <c r="D1167" s="305"/>
      <c r="E1167" s="306"/>
      <c r="F1167" s="307"/>
      <c r="G1167" s="305"/>
      <c r="H1167" s="305"/>
      <c r="I1167" s="306"/>
      <c r="J1167" s="308" t="str">
        <f t="shared" si="4"/>
        <v/>
      </c>
      <c r="K1167" s="308"/>
      <c r="L1167" s="309"/>
      <c r="M1167" s="308"/>
      <c r="N1167" s="303"/>
      <c r="O1167" s="305"/>
      <c r="P1167" s="305"/>
      <c r="Q1167" s="299"/>
      <c r="R1167" s="299"/>
      <c r="S1167" s="299"/>
    </row>
    <row r="1168" spans="1:19" ht="13.5" customHeight="1" x14ac:dyDescent="0.2">
      <c r="A1168" s="302" t="str">
        <f>IF(B1168="","",ROW()-ROW($A$3)+'Diário 2º PA'!$P$1)</f>
        <v/>
      </c>
      <c r="B1168" s="303"/>
      <c r="C1168" s="304"/>
      <c r="D1168" s="305"/>
      <c r="E1168" s="306"/>
      <c r="F1168" s="307"/>
      <c r="G1168" s="305"/>
      <c r="H1168" s="305"/>
      <c r="I1168" s="306"/>
      <c r="J1168" s="308" t="str">
        <f t="shared" si="4"/>
        <v/>
      </c>
      <c r="K1168" s="308"/>
      <c r="L1168" s="309"/>
      <c r="M1168" s="308"/>
      <c r="N1168" s="303"/>
      <c r="O1168" s="305"/>
      <c r="P1168" s="305"/>
      <c r="Q1168" s="299"/>
      <c r="R1168" s="299"/>
      <c r="S1168" s="299"/>
    </row>
    <row r="1169" spans="1:19" ht="13.5" customHeight="1" x14ac:dyDescent="0.2">
      <c r="A1169" s="302" t="str">
        <f>IF(B1169="","",ROW()-ROW($A$3)+'Diário 2º PA'!$P$1)</f>
        <v/>
      </c>
      <c r="B1169" s="303"/>
      <c r="C1169" s="304"/>
      <c r="D1169" s="305"/>
      <c r="E1169" s="306"/>
      <c r="F1169" s="307"/>
      <c r="G1169" s="305"/>
      <c r="H1169" s="305"/>
      <c r="I1169" s="306"/>
      <c r="J1169" s="308" t="str">
        <f t="shared" si="4"/>
        <v/>
      </c>
      <c r="K1169" s="308"/>
      <c r="L1169" s="309"/>
      <c r="M1169" s="308"/>
      <c r="N1169" s="303"/>
      <c r="O1169" s="305"/>
      <c r="P1169" s="305"/>
      <c r="Q1169" s="299"/>
      <c r="R1169" s="299"/>
      <c r="S1169" s="299"/>
    </row>
    <row r="1170" spans="1:19" ht="13.5" customHeight="1" x14ac:dyDescent="0.2">
      <c r="A1170" s="302" t="str">
        <f>IF(B1170="","",ROW()-ROW($A$3)+'Diário 2º PA'!$P$1)</f>
        <v/>
      </c>
      <c r="B1170" s="303"/>
      <c r="C1170" s="304"/>
      <c r="D1170" s="305"/>
      <c r="E1170" s="306"/>
      <c r="F1170" s="307"/>
      <c r="G1170" s="305"/>
      <c r="H1170" s="305"/>
      <c r="I1170" s="306"/>
      <c r="J1170" s="308" t="str">
        <f t="shared" si="4"/>
        <v/>
      </c>
      <c r="K1170" s="308"/>
      <c r="L1170" s="309"/>
      <c r="M1170" s="308"/>
      <c r="N1170" s="303"/>
      <c r="O1170" s="305"/>
      <c r="P1170" s="305"/>
      <c r="Q1170" s="299"/>
      <c r="R1170" s="299"/>
      <c r="S1170" s="299"/>
    </row>
    <row r="1171" spans="1:19" ht="13.5" customHeight="1" x14ac:dyDescent="0.2">
      <c r="A1171" s="302" t="str">
        <f>IF(B1171="","",ROW()-ROW($A$3)+'Diário 2º PA'!$P$1)</f>
        <v/>
      </c>
      <c r="B1171" s="303"/>
      <c r="C1171" s="304"/>
      <c r="D1171" s="305"/>
      <c r="E1171" s="306"/>
      <c r="F1171" s="307"/>
      <c r="G1171" s="305"/>
      <c r="H1171" s="305"/>
      <c r="I1171" s="306"/>
      <c r="J1171" s="308" t="str">
        <f t="shared" si="4"/>
        <v/>
      </c>
      <c r="K1171" s="308"/>
      <c r="L1171" s="309"/>
      <c r="M1171" s="308"/>
      <c r="N1171" s="303"/>
      <c r="O1171" s="305"/>
      <c r="P1171" s="305"/>
      <c r="Q1171" s="299"/>
      <c r="R1171" s="299"/>
      <c r="S1171" s="299"/>
    </row>
    <row r="1172" spans="1:19" ht="13.5" customHeight="1" x14ac:dyDescent="0.2">
      <c r="A1172" s="302" t="str">
        <f>IF(B1172="","",ROW()-ROW($A$3)+'Diário 2º PA'!$P$1)</f>
        <v/>
      </c>
      <c r="B1172" s="303"/>
      <c r="C1172" s="304"/>
      <c r="D1172" s="305"/>
      <c r="E1172" s="306"/>
      <c r="F1172" s="307"/>
      <c r="G1172" s="305"/>
      <c r="H1172" s="305"/>
      <c r="I1172" s="306"/>
      <c r="J1172" s="308" t="str">
        <f t="shared" si="4"/>
        <v/>
      </c>
      <c r="K1172" s="308"/>
      <c r="L1172" s="309"/>
      <c r="M1172" s="308"/>
      <c r="N1172" s="303"/>
      <c r="O1172" s="305"/>
      <c r="P1172" s="305"/>
      <c r="Q1172" s="299"/>
      <c r="R1172" s="299"/>
      <c r="S1172" s="299"/>
    </row>
    <row r="1173" spans="1:19" ht="13.5" customHeight="1" x14ac:dyDescent="0.2">
      <c r="A1173" s="302" t="str">
        <f>IF(B1173="","",ROW()-ROW($A$3)+'Diário 2º PA'!$P$1)</f>
        <v/>
      </c>
      <c r="B1173" s="303"/>
      <c r="C1173" s="304"/>
      <c r="D1173" s="305"/>
      <c r="E1173" s="306"/>
      <c r="F1173" s="307"/>
      <c r="G1173" s="305"/>
      <c r="H1173" s="305"/>
      <c r="I1173" s="306"/>
      <c r="J1173" s="308" t="str">
        <f t="shared" si="4"/>
        <v/>
      </c>
      <c r="K1173" s="308"/>
      <c r="L1173" s="309"/>
      <c r="M1173" s="308"/>
      <c r="N1173" s="303"/>
      <c r="O1173" s="305"/>
      <c r="P1173" s="305"/>
      <c r="Q1173" s="299"/>
      <c r="R1173" s="299"/>
      <c r="S1173" s="299"/>
    </row>
    <row r="1174" spans="1:19" ht="13.5" customHeight="1" x14ac:dyDescent="0.2">
      <c r="A1174" s="302" t="str">
        <f>IF(B1174="","",ROW()-ROW($A$3)+'Diário 2º PA'!$P$1)</f>
        <v/>
      </c>
      <c r="B1174" s="303"/>
      <c r="C1174" s="304"/>
      <c r="D1174" s="305"/>
      <c r="E1174" s="306"/>
      <c r="F1174" s="307"/>
      <c r="G1174" s="305"/>
      <c r="H1174" s="305"/>
      <c r="I1174" s="306"/>
      <c r="J1174" s="308" t="str">
        <f t="shared" si="4"/>
        <v/>
      </c>
      <c r="K1174" s="308"/>
      <c r="L1174" s="309"/>
      <c r="M1174" s="308"/>
      <c r="N1174" s="303"/>
      <c r="O1174" s="305"/>
      <c r="P1174" s="305"/>
      <c r="Q1174" s="299"/>
      <c r="R1174" s="299"/>
      <c r="S1174" s="299"/>
    </row>
    <row r="1175" spans="1:19" ht="13.5" customHeight="1" x14ac:dyDescent="0.2">
      <c r="A1175" s="302" t="str">
        <f>IF(B1175="","",ROW()-ROW($A$3)+'Diário 2º PA'!$P$1)</f>
        <v/>
      </c>
      <c r="B1175" s="303"/>
      <c r="C1175" s="304"/>
      <c r="D1175" s="305"/>
      <c r="E1175" s="306"/>
      <c r="F1175" s="307"/>
      <c r="G1175" s="305"/>
      <c r="H1175" s="305"/>
      <c r="I1175" s="306"/>
      <c r="J1175" s="308" t="str">
        <f t="shared" si="4"/>
        <v/>
      </c>
      <c r="K1175" s="308"/>
      <c r="L1175" s="309"/>
      <c r="M1175" s="308"/>
      <c r="N1175" s="303"/>
      <c r="O1175" s="305"/>
      <c r="P1175" s="305"/>
      <c r="Q1175" s="299"/>
      <c r="R1175" s="299"/>
      <c r="S1175" s="299"/>
    </row>
    <row r="1176" spans="1:19" ht="13.5" customHeight="1" x14ac:dyDescent="0.2">
      <c r="A1176" s="302" t="str">
        <f>IF(B1176="","",ROW()-ROW($A$3)+'Diário 2º PA'!$P$1)</f>
        <v/>
      </c>
      <c r="B1176" s="303"/>
      <c r="C1176" s="304"/>
      <c r="D1176" s="305"/>
      <c r="E1176" s="306"/>
      <c r="F1176" s="307"/>
      <c r="G1176" s="305"/>
      <c r="H1176" s="305"/>
      <c r="I1176" s="306"/>
      <c r="J1176" s="308" t="str">
        <f t="shared" si="4"/>
        <v/>
      </c>
      <c r="K1176" s="308"/>
      <c r="L1176" s="309"/>
      <c r="M1176" s="308"/>
      <c r="N1176" s="303"/>
      <c r="O1176" s="305"/>
      <c r="P1176" s="305"/>
      <c r="Q1176" s="299"/>
      <c r="R1176" s="299"/>
      <c r="S1176" s="299"/>
    </row>
    <row r="1177" spans="1:19" ht="13.5" customHeight="1" x14ac:dyDescent="0.2">
      <c r="A1177" s="302" t="str">
        <f>IF(B1177="","",ROW()-ROW($A$3)+'Diário 2º PA'!$P$1)</f>
        <v/>
      </c>
      <c r="B1177" s="303"/>
      <c r="C1177" s="304"/>
      <c r="D1177" s="305"/>
      <c r="E1177" s="306"/>
      <c r="F1177" s="307"/>
      <c r="G1177" s="305"/>
      <c r="H1177" s="305"/>
      <c r="I1177" s="306"/>
      <c r="J1177" s="308" t="str">
        <f t="shared" si="4"/>
        <v/>
      </c>
      <c r="K1177" s="308"/>
      <c r="L1177" s="309"/>
      <c r="M1177" s="308"/>
      <c r="N1177" s="303"/>
      <c r="O1177" s="305"/>
      <c r="P1177" s="305"/>
      <c r="Q1177" s="299"/>
      <c r="R1177" s="299"/>
      <c r="S1177" s="299"/>
    </row>
    <row r="1178" spans="1:19" ht="13.5" customHeight="1" x14ac:dyDescent="0.2">
      <c r="A1178" s="302" t="str">
        <f>IF(B1178="","",ROW()-ROW($A$3)+'Diário 2º PA'!$P$1)</f>
        <v/>
      </c>
      <c r="B1178" s="303"/>
      <c r="C1178" s="304"/>
      <c r="D1178" s="305"/>
      <c r="E1178" s="306"/>
      <c r="F1178" s="307"/>
      <c r="G1178" s="305"/>
      <c r="H1178" s="305"/>
      <c r="I1178" s="306"/>
      <c r="J1178" s="308" t="str">
        <f t="shared" si="4"/>
        <v/>
      </c>
      <c r="K1178" s="308"/>
      <c r="L1178" s="309"/>
      <c r="M1178" s="308"/>
      <c r="N1178" s="303"/>
      <c r="O1178" s="305"/>
      <c r="P1178" s="305"/>
      <c r="Q1178" s="299"/>
      <c r="R1178" s="299"/>
      <c r="S1178" s="299"/>
    </row>
    <row r="1179" spans="1:19" ht="13.5" customHeight="1" x14ac:dyDescent="0.2">
      <c r="A1179" s="302" t="str">
        <f>IF(B1179="","",ROW()-ROW($A$3)+'Diário 2º PA'!$P$1)</f>
        <v/>
      </c>
      <c r="B1179" s="303"/>
      <c r="C1179" s="304"/>
      <c r="D1179" s="305"/>
      <c r="E1179" s="306"/>
      <c r="F1179" s="307"/>
      <c r="G1179" s="305"/>
      <c r="H1179" s="305"/>
      <c r="I1179" s="306"/>
      <c r="J1179" s="308" t="str">
        <f t="shared" si="4"/>
        <v/>
      </c>
      <c r="K1179" s="308"/>
      <c r="L1179" s="309"/>
      <c r="M1179" s="308"/>
      <c r="N1179" s="303"/>
      <c r="O1179" s="305"/>
      <c r="P1179" s="305"/>
      <c r="Q1179" s="299"/>
      <c r="R1179" s="299"/>
      <c r="S1179" s="299"/>
    </row>
    <row r="1180" spans="1:19" ht="13.5" customHeight="1" x14ac:dyDescent="0.2">
      <c r="A1180" s="302" t="str">
        <f>IF(B1180="","",ROW()-ROW($A$3)+'Diário 2º PA'!$P$1)</f>
        <v/>
      </c>
      <c r="B1180" s="303"/>
      <c r="C1180" s="304"/>
      <c r="D1180" s="305"/>
      <c r="E1180" s="306"/>
      <c r="F1180" s="307"/>
      <c r="G1180" s="305"/>
      <c r="H1180" s="305"/>
      <c r="I1180" s="306"/>
      <c r="J1180" s="308" t="str">
        <f t="shared" si="4"/>
        <v/>
      </c>
      <c r="K1180" s="308"/>
      <c r="L1180" s="309"/>
      <c r="M1180" s="308"/>
      <c r="N1180" s="303"/>
      <c r="O1180" s="305"/>
      <c r="P1180" s="305"/>
      <c r="Q1180" s="299"/>
      <c r="R1180" s="299"/>
      <c r="S1180" s="299"/>
    </row>
    <row r="1181" spans="1:19" ht="13.5" customHeight="1" x14ac:dyDescent="0.2">
      <c r="A1181" s="302" t="str">
        <f>IF(B1181="","",ROW()-ROW($A$3)+'Diário 2º PA'!$P$1)</f>
        <v/>
      </c>
      <c r="B1181" s="303"/>
      <c r="C1181" s="304"/>
      <c r="D1181" s="305"/>
      <c r="E1181" s="306"/>
      <c r="F1181" s="307"/>
      <c r="G1181" s="305"/>
      <c r="H1181" s="305"/>
      <c r="I1181" s="306"/>
      <c r="J1181" s="308" t="str">
        <f t="shared" si="4"/>
        <v/>
      </c>
      <c r="K1181" s="308"/>
      <c r="L1181" s="309"/>
      <c r="M1181" s="308"/>
      <c r="N1181" s="303"/>
      <c r="O1181" s="305"/>
      <c r="P1181" s="305"/>
      <c r="Q1181" s="299"/>
      <c r="R1181" s="299"/>
      <c r="S1181" s="299"/>
    </row>
    <row r="1182" spans="1:19" ht="13.5" customHeight="1" x14ac:dyDescent="0.2">
      <c r="A1182" s="302" t="str">
        <f>IF(B1182="","",ROW()-ROW($A$3)+'Diário 2º PA'!$P$1)</f>
        <v/>
      </c>
      <c r="B1182" s="303"/>
      <c r="C1182" s="304"/>
      <c r="D1182" s="305"/>
      <c r="E1182" s="306"/>
      <c r="F1182" s="307"/>
      <c r="G1182" s="305"/>
      <c r="H1182" s="305"/>
      <c r="I1182" s="306"/>
      <c r="J1182" s="308" t="str">
        <f t="shared" si="4"/>
        <v/>
      </c>
      <c r="K1182" s="308"/>
      <c r="L1182" s="309"/>
      <c r="M1182" s="308"/>
      <c r="N1182" s="303"/>
      <c r="O1182" s="305"/>
      <c r="P1182" s="305"/>
      <c r="Q1182" s="299"/>
      <c r="R1182" s="299"/>
      <c r="S1182" s="299"/>
    </row>
    <row r="1183" spans="1:19" ht="13.5" customHeight="1" x14ac:dyDescent="0.2">
      <c r="A1183" s="302" t="str">
        <f>IF(B1183="","",ROW()-ROW($A$3)+'Diário 2º PA'!$P$1)</f>
        <v/>
      </c>
      <c r="B1183" s="303"/>
      <c r="C1183" s="304"/>
      <c r="D1183" s="305"/>
      <c r="E1183" s="306"/>
      <c r="F1183" s="307"/>
      <c r="G1183" s="305"/>
      <c r="H1183" s="305"/>
      <c r="I1183" s="306"/>
      <c r="J1183" s="308" t="str">
        <f t="shared" si="4"/>
        <v/>
      </c>
      <c r="K1183" s="308"/>
      <c r="L1183" s="309"/>
      <c r="M1183" s="308"/>
      <c r="N1183" s="303"/>
      <c r="O1183" s="305"/>
      <c r="P1183" s="305"/>
      <c r="Q1183" s="299"/>
      <c r="R1183" s="299"/>
      <c r="S1183" s="299"/>
    </row>
    <row r="1184" spans="1:19" ht="13.5" customHeight="1" x14ac:dyDescent="0.2">
      <c r="A1184" s="302" t="str">
        <f>IF(B1184="","",ROW()-ROW($A$3)+'Diário 2º PA'!$P$1)</f>
        <v/>
      </c>
      <c r="B1184" s="303"/>
      <c r="C1184" s="304"/>
      <c r="D1184" s="305"/>
      <c r="E1184" s="306"/>
      <c r="F1184" s="307"/>
      <c r="G1184" s="305"/>
      <c r="H1184" s="305"/>
      <c r="I1184" s="306"/>
      <c r="J1184" s="308" t="str">
        <f t="shared" si="4"/>
        <v/>
      </c>
      <c r="K1184" s="308"/>
      <c r="L1184" s="309"/>
      <c r="M1184" s="308"/>
      <c r="N1184" s="303"/>
      <c r="O1184" s="305"/>
      <c r="P1184" s="305"/>
      <c r="Q1184" s="299"/>
      <c r="R1184" s="299"/>
      <c r="S1184" s="299"/>
    </row>
    <row r="1185" spans="1:19" ht="13.5" customHeight="1" x14ac:dyDescent="0.2">
      <c r="A1185" s="302" t="str">
        <f>IF(B1185="","",ROW()-ROW($A$3)+'Diário 2º PA'!$P$1)</f>
        <v/>
      </c>
      <c r="B1185" s="303"/>
      <c r="C1185" s="304"/>
      <c r="D1185" s="305"/>
      <c r="E1185" s="306"/>
      <c r="F1185" s="307"/>
      <c r="G1185" s="305"/>
      <c r="H1185" s="305"/>
      <c r="I1185" s="306"/>
      <c r="J1185" s="308" t="str">
        <f t="shared" si="4"/>
        <v/>
      </c>
      <c r="K1185" s="308"/>
      <c r="L1185" s="309"/>
      <c r="M1185" s="308"/>
      <c r="N1185" s="303"/>
      <c r="O1185" s="305"/>
      <c r="P1185" s="305"/>
      <c r="Q1185" s="299"/>
      <c r="R1185" s="299"/>
      <c r="S1185" s="299"/>
    </row>
    <row r="1186" spans="1:19" ht="13.5" customHeight="1" x14ac:dyDescent="0.2">
      <c r="A1186" s="302" t="str">
        <f>IF(B1186="","",ROW()-ROW($A$3)+'Diário 2º PA'!$P$1)</f>
        <v/>
      </c>
      <c r="B1186" s="303"/>
      <c r="C1186" s="304"/>
      <c r="D1186" s="305"/>
      <c r="E1186" s="306"/>
      <c r="F1186" s="307"/>
      <c r="G1186" s="305"/>
      <c r="H1186" s="305"/>
      <c r="I1186" s="306"/>
      <c r="J1186" s="308" t="str">
        <f t="shared" si="4"/>
        <v/>
      </c>
      <c r="K1186" s="308"/>
      <c r="L1186" s="309"/>
      <c r="M1186" s="308"/>
      <c r="N1186" s="303"/>
      <c r="O1186" s="305"/>
      <c r="P1186" s="305"/>
      <c r="Q1186" s="299"/>
      <c r="R1186" s="299"/>
      <c r="S1186" s="299"/>
    </row>
    <row r="1187" spans="1:19" ht="13.5" customHeight="1" x14ac:dyDescent="0.2">
      <c r="A1187" s="302" t="str">
        <f>IF(B1187="","",ROW()-ROW($A$3)+'Diário 2º PA'!$P$1)</f>
        <v/>
      </c>
      <c r="B1187" s="303"/>
      <c r="C1187" s="304"/>
      <c r="D1187" s="305"/>
      <c r="E1187" s="306"/>
      <c r="F1187" s="307"/>
      <c r="G1187" s="305"/>
      <c r="H1187" s="305"/>
      <c r="I1187" s="306"/>
      <c r="J1187" s="308" t="str">
        <f t="shared" si="4"/>
        <v/>
      </c>
      <c r="K1187" s="308"/>
      <c r="L1187" s="309"/>
      <c r="M1187" s="308"/>
      <c r="N1187" s="303"/>
      <c r="O1187" s="305"/>
      <c r="P1187" s="305"/>
      <c r="Q1187" s="299"/>
      <c r="R1187" s="299"/>
      <c r="S1187" s="299"/>
    </row>
    <row r="1188" spans="1:19" ht="13.5" customHeight="1" x14ac:dyDescent="0.2">
      <c r="A1188" s="302" t="str">
        <f>IF(B1188="","",ROW()-ROW($A$3)+'Diário 2º PA'!$P$1)</f>
        <v/>
      </c>
      <c r="B1188" s="303"/>
      <c r="C1188" s="304"/>
      <c r="D1188" s="305"/>
      <c r="E1188" s="306"/>
      <c r="F1188" s="307"/>
      <c r="G1188" s="305"/>
      <c r="H1188" s="305"/>
      <c r="I1188" s="306"/>
      <c r="J1188" s="308" t="str">
        <f t="shared" si="4"/>
        <v/>
      </c>
      <c r="K1188" s="308"/>
      <c r="L1188" s="309"/>
      <c r="M1188" s="308"/>
      <c r="N1188" s="303"/>
      <c r="O1188" s="305"/>
      <c r="P1188" s="305"/>
      <c r="Q1188" s="299"/>
      <c r="R1188" s="299"/>
      <c r="S1188" s="299"/>
    </row>
    <row r="1189" spans="1:19" ht="13.5" customHeight="1" x14ac:dyDescent="0.2">
      <c r="A1189" s="302" t="str">
        <f>IF(B1189="","",ROW()-ROW($A$3)+'Diário 2º PA'!$P$1)</f>
        <v/>
      </c>
      <c r="B1189" s="303"/>
      <c r="C1189" s="304"/>
      <c r="D1189" s="305"/>
      <c r="E1189" s="306"/>
      <c r="F1189" s="307"/>
      <c r="G1189" s="305"/>
      <c r="H1189" s="305"/>
      <c r="I1189" s="306"/>
      <c r="J1189" s="308" t="str">
        <f t="shared" si="4"/>
        <v/>
      </c>
      <c r="K1189" s="308"/>
      <c r="L1189" s="309"/>
      <c r="M1189" s="308"/>
      <c r="N1189" s="303"/>
      <c r="O1189" s="305"/>
      <c r="P1189" s="305"/>
      <c r="Q1189" s="299"/>
      <c r="R1189" s="299"/>
      <c r="S1189" s="299"/>
    </row>
    <row r="1190" spans="1:19" ht="13.5" customHeight="1" x14ac:dyDescent="0.2">
      <c r="A1190" s="302" t="str">
        <f>IF(B1190="","",ROW()-ROW($A$3)+'Diário 2º PA'!$P$1)</f>
        <v/>
      </c>
      <c r="B1190" s="303"/>
      <c r="C1190" s="304"/>
      <c r="D1190" s="305"/>
      <c r="E1190" s="306"/>
      <c r="F1190" s="307"/>
      <c r="G1190" s="305"/>
      <c r="H1190" s="305"/>
      <c r="I1190" s="306"/>
      <c r="J1190" s="308" t="str">
        <f t="shared" si="4"/>
        <v/>
      </c>
      <c r="K1190" s="308"/>
      <c r="L1190" s="309"/>
      <c r="M1190" s="308"/>
      <c r="N1190" s="303"/>
      <c r="O1190" s="305"/>
      <c r="P1190" s="305"/>
      <c r="Q1190" s="299"/>
      <c r="R1190" s="299"/>
      <c r="S1190" s="299"/>
    </row>
    <row r="1191" spans="1:19" ht="13.5" customHeight="1" x14ac:dyDescent="0.2">
      <c r="A1191" s="302" t="str">
        <f>IF(B1191="","",ROW()-ROW($A$3)+'Diário 2º PA'!$P$1)</f>
        <v/>
      </c>
      <c r="B1191" s="303"/>
      <c r="C1191" s="304"/>
      <c r="D1191" s="305"/>
      <c r="E1191" s="306"/>
      <c r="F1191" s="307"/>
      <c r="G1191" s="305"/>
      <c r="H1191" s="305"/>
      <c r="I1191" s="306"/>
      <c r="J1191" s="308" t="str">
        <f t="shared" si="4"/>
        <v/>
      </c>
      <c r="K1191" s="308"/>
      <c r="L1191" s="309"/>
      <c r="M1191" s="308"/>
      <c r="N1191" s="303"/>
      <c r="O1191" s="305"/>
      <c r="P1191" s="305"/>
      <c r="Q1191" s="299"/>
      <c r="R1191" s="299"/>
      <c r="S1191" s="299"/>
    </row>
    <row r="1192" spans="1:19" ht="13.5" customHeight="1" x14ac:dyDescent="0.2">
      <c r="A1192" s="302" t="str">
        <f>IF(B1192="","",ROW()-ROW($A$3)+'Diário 2º PA'!$P$1)</f>
        <v/>
      </c>
      <c r="B1192" s="303"/>
      <c r="C1192" s="304"/>
      <c r="D1192" s="305"/>
      <c r="E1192" s="306"/>
      <c r="F1192" s="307"/>
      <c r="G1192" s="305"/>
      <c r="H1192" s="305"/>
      <c r="I1192" s="306"/>
      <c r="J1192" s="308" t="str">
        <f t="shared" si="4"/>
        <v/>
      </c>
      <c r="K1192" s="308"/>
      <c r="L1192" s="309"/>
      <c r="M1192" s="308"/>
      <c r="N1192" s="303"/>
      <c r="O1192" s="305"/>
      <c r="P1192" s="305"/>
      <c r="Q1192" s="299"/>
      <c r="R1192" s="299"/>
      <c r="S1192" s="299"/>
    </row>
    <row r="1193" spans="1:19" ht="13.5" customHeight="1" x14ac:dyDescent="0.2">
      <c r="A1193" s="302" t="str">
        <f>IF(B1193="","",ROW()-ROW($A$3)+'Diário 2º PA'!$P$1)</f>
        <v/>
      </c>
      <c r="B1193" s="303"/>
      <c r="C1193" s="304"/>
      <c r="D1193" s="305"/>
      <c r="E1193" s="306"/>
      <c r="F1193" s="307"/>
      <c r="G1193" s="305"/>
      <c r="H1193" s="305"/>
      <c r="I1193" s="306"/>
      <c r="J1193" s="308" t="str">
        <f t="shared" si="4"/>
        <v/>
      </c>
      <c r="K1193" s="308"/>
      <c r="L1193" s="309"/>
      <c r="M1193" s="308"/>
      <c r="N1193" s="303"/>
      <c r="O1193" s="305"/>
      <c r="P1193" s="305"/>
      <c r="Q1193" s="299"/>
      <c r="R1193" s="299"/>
      <c r="S1193" s="299"/>
    </row>
    <row r="1194" spans="1:19" ht="13.5" customHeight="1" x14ac:dyDescent="0.2">
      <c r="A1194" s="302" t="str">
        <f>IF(B1194="","",ROW()-ROW($A$3)+'Diário 2º PA'!$P$1)</f>
        <v/>
      </c>
      <c r="B1194" s="303"/>
      <c r="C1194" s="304"/>
      <c r="D1194" s="305"/>
      <c r="E1194" s="306"/>
      <c r="F1194" s="307"/>
      <c r="G1194" s="305"/>
      <c r="H1194" s="305"/>
      <c r="I1194" s="306"/>
      <c r="J1194" s="308" t="str">
        <f t="shared" si="4"/>
        <v/>
      </c>
      <c r="K1194" s="308"/>
      <c r="L1194" s="309"/>
      <c r="M1194" s="308"/>
      <c r="N1194" s="303"/>
      <c r="O1194" s="305"/>
      <c r="P1194" s="305"/>
      <c r="Q1194" s="299"/>
      <c r="R1194" s="299"/>
      <c r="S1194" s="299"/>
    </row>
    <row r="1195" spans="1:19" ht="13.5" customHeight="1" x14ac:dyDescent="0.2">
      <c r="A1195" s="302" t="str">
        <f>IF(B1195="","",ROW()-ROW($A$3)+'Diário 2º PA'!$P$1)</f>
        <v/>
      </c>
      <c r="B1195" s="303"/>
      <c r="C1195" s="304"/>
      <c r="D1195" s="305"/>
      <c r="E1195" s="306"/>
      <c r="F1195" s="307"/>
      <c r="G1195" s="305"/>
      <c r="H1195" s="305"/>
      <c r="I1195" s="306"/>
      <c r="J1195" s="308" t="str">
        <f t="shared" si="4"/>
        <v/>
      </c>
      <c r="K1195" s="308"/>
      <c r="L1195" s="309"/>
      <c r="M1195" s="308"/>
      <c r="N1195" s="303"/>
      <c r="O1195" s="305"/>
      <c r="P1195" s="305"/>
      <c r="Q1195" s="299"/>
      <c r="R1195" s="299"/>
      <c r="S1195" s="299"/>
    </row>
    <row r="1196" spans="1:19" ht="13.5" customHeight="1" x14ac:dyDescent="0.2">
      <c r="A1196" s="302" t="str">
        <f>IF(B1196="","",ROW()-ROW($A$3)+'Diário 2º PA'!$P$1)</f>
        <v/>
      </c>
      <c r="B1196" s="303"/>
      <c r="C1196" s="304"/>
      <c r="D1196" s="305"/>
      <c r="E1196" s="306"/>
      <c r="F1196" s="307"/>
      <c r="G1196" s="305"/>
      <c r="H1196" s="305"/>
      <c r="I1196" s="306"/>
      <c r="J1196" s="308" t="str">
        <f t="shared" si="4"/>
        <v/>
      </c>
      <c r="K1196" s="308"/>
      <c r="L1196" s="309"/>
      <c r="M1196" s="308"/>
      <c r="N1196" s="303"/>
      <c r="O1196" s="305"/>
      <c r="P1196" s="305"/>
      <c r="Q1196" s="299"/>
      <c r="R1196" s="299"/>
      <c r="S1196" s="299"/>
    </row>
    <row r="1197" spans="1:19" ht="13.5" customHeight="1" x14ac:dyDescent="0.2">
      <c r="A1197" s="302" t="str">
        <f>IF(B1197="","",ROW()-ROW($A$3)+'Diário 2º PA'!$P$1)</f>
        <v/>
      </c>
      <c r="B1197" s="303"/>
      <c r="C1197" s="304"/>
      <c r="D1197" s="305"/>
      <c r="E1197" s="306"/>
      <c r="F1197" s="307"/>
      <c r="G1197" s="305"/>
      <c r="H1197" s="305"/>
      <c r="I1197" s="306"/>
      <c r="J1197" s="308" t="str">
        <f t="shared" si="4"/>
        <v/>
      </c>
      <c r="K1197" s="308"/>
      <c r="L1197" s="309"/>
      <c r="M1197" s="308"/>
      <c r="N1197" s="303"/>
      <c r="O1197" s="305"/>
      <c r="P1197" s="305"/>
      <c r="Q1197" s="299"/>
      <c r="R1197" s="299"/>
      <c r="S1197" s="299"/>
    </row>
    <row r="1198" spans="1:19" ht="13.5" customHeight="1" x14ac:dyDescent="0.2">
      <c r="A1198" s="302" t="str">
        <f>IF(B1198="","",ROW()-ROW($A$3)+'Diário 2º PA'!$P$1)</f>
        <v/>
      </c>
      <c r="B1198" s="303"/>
      <c r="C1198" s="304"/>
      <c r="D1198" s="305"/>
      <c r="E1198" s="306"/>
      <c r="F1198" s="307"/>
      <c r="G1198" s="305"/>
      <c r="H1198" s="305"/>
      <c r="I1198" s="306"/>
      <c r="J1198" s="308" t="str">
        <f t="shared" si="4"/>
        <v/>
      </c>
      <c r="K1198" s="308"/>
      <c r="L1198" s="309"/>
      <c r="M1198" s="308"/>
      <c r="N1198" s="303"/>
      <c r="O1198" s="305"/>
      <c r="P1198" s="305"/>
      <c r="Q1198" s="299"/>
      <c r="R1198" s="299"/>
      <c r="S1198" s="299"/>
    </row>
    <row r="1199" spans="1:19" ht="13.5" customHeight="1" x14ac:dyDescent="0.2">
      <c r="A1199" s="302" t="str">
        <f>IF(B1199="","",ROW()-ROW($A$3)+'Diário 2º PA'!$P$1)</f>
        <v/>
      </c>
      <c r="B1199" s="303"/>
      <c r="C1199" s="304"/>
      <c r="D1199" s="305"/>
      <c r="E1199" s="306"/>
      <c r="F1199" s="307"/>
      <c r="G1199" s="305"/>
      <c r="H1199" s="305"/>
      <c r="I1199" s="306"/>
      <c r="J1199" s="308" t="str">
        <f t="shared" si="4"/>
        <v/>
      </c>
      <c r="K1199" s="308"/>
      <c r="L1199" s="309"/>
      <c r="M1199" s="308"/>
      <c r="N1199" s="303"/>
      <c r="O1199" s="305"/>
      <c r="P1199" s="305"/>
      <c r="Q1199" s="299"/>
      <c r="R1199" s="299"/>
      <c r="S1199" s="299"/>
    </row>
    <row r="1200" spans="1:19" ht="13.5" customHeight="1" x14ac:dyDescent="0.2">
      <c r="A1200" s="302" t="str">
        <f>IF(B1200="","",ROW()-ROW($A$3)+'Diário 2º PA'!$P$1)</f>
        <v/>
      </c>
      <c r="B1200" s="303"/>
      <c r="C1200" s="304"/>
      <c r="D1200" s="305"/>
      <c r="E1200" s="306"/>
      <c r="F1200" s="307"/>
      <c r="G1200" s="305"/>
      <c r="H1200" s="305"/>
      <c r="I1200" s="306"/>
      <c r="J1200" s="308" t="str">
        <f t="shared" si="4"/>
        <v/>
      </c>
      <c r="K1200" s="308"/>
      <c r="L1200" s="309"/>
      <c r="M1200" s="308"/>
      <c r="N1200" s="303"/>
      <c r="O1200" s="305"/>
      <c r="P1200" s="305"/>
      <c r="Q1200" s="299"/>
      <c r="R1200" s="299"/>
      <c r="S1200" s="299"/>
    </row>
    <row r="1201" spans="1:19" ht="13.5" customHeight="1" x14ac:dyDescent="0.2">
      <c r="A1201" s="302" t="str">
        <f>IF(B1201="","",ROW()-ROW($A$3)+'Diário 2º PA'!$P$1)</f>
        <v/>
      </c>
      <c r="B1201" s="303"/>
      <c r="C1201" s="304"/>
      <c r="D1201" s="305"/>
      <c r="E1201" s="306"/>
      <c r="F1201" s="307"/>
      <c r="G1201" s="305"/>
      <c r="H1201" s="305"/>
      <c r="I1201" s="306"/>
      <c r="J1201" s="308" t="str">
        <f t="shared" si="4"/>
        <v/>
      </c>
      <c r="K1201" s="308"/>
      <c r="L1201" s="309"/>
      <c r="M1201" s="308"/>
      <c r="N1201" s="303"/>
      <c r="O1201" s="305"/>
      <c r="P1201" s="305"/>
      <c r="Q1201" s="299"/>
      <c r="R1201" s="299"/>
      <c r="S1201" s="299"/>
    </row>
    <row r="1202" spans="1:19" ht="13.5" customHeight="1" x14ac:dyDescent="0.2">
      <c r="A1202" s="302" t="str">
        <f>IF(B1202="","",ROW()-ROW($A$3)+'Diário 2º PA'!$P$1)</f>
        <v/>
      </c>
      <c r="B1202" s="303"/>
      <c r="C1202" s="304"/>
      <c r="D1202" s="305"/>
      <c r="E1202" s="306"/>
      <c r="F1202" s="307"/>
      <c r="G1202" s="305"/>
      <c r="H1202" s="305"/>
      <c r="I1202" s="306"/>
      <c r="J1202" s="308" t="str">
        <f t="shared" si="4"/>
        <v/>
      </c>
      <c r="K1202" s="308"/>
      <c r="L1202" s="309"/>
      <c r="M1202" s="308"/>
      <c r="N1202" s="303"/>
      <c r="O1202" s="305"/>
      <c r="P1202" s="305"/>
      <c r="Q1202" s="299"/>
      <c r="R1202" s="299"/>
      <c r="S1202" s="299"/>
    </row>
    <row r="1203" spans="1:19" ht="13.5" customHeight="1" x14ac:dyDescent="0.2">
      <c r="A1203" s="302" t="str">
        <f>IF(B1203="","",ROW()-ROW($A$3)+'Diário 2º PA'!$P$1)</f>
        <v/>
      </c>
      <c r="B1203" s="303"/>
      <c r="C1203" s="304"/>
      <c r="D1203" s="305"/>
      <c r="E1203" s="306"/>
      <c r="F1203" s="307"/>
      <c r="G1203" s="305"/>
      <c r="H1203" s="305"/>
      <c r="I1203" s="306"/>
      <c r="J1203" s="308" t="str">
        <f t="shared" si="4"/>
        <v/>
      </c>
      <c r="K1203" s="308"/>
      <c r="L1203" s="309"/>
      <c r="M1203" s="308"/>
      <c r="N1203" s="303"/>
      <c r="O1203" s="305"/>
      <c r="P1203" s="305"/>
      <c r="Q1203" s="299"/>
      <c r="R1203" s="299"/>
      <c r="S1203" s="299"/>
    </row>
    <row r="1204" spans="1:19" ht="13.5" customHeight="1" x14ac:dyDescent="0.2">
      <c r="A1204" s="302" t="str">
        <f>IF(B1204="","",ROW()-ROW($A$3)+'Diário 2º PA'!$P$1)</f>
        <v/>
      </c>
      <c r="B1204" s="303"/>
      <c r="C1204" s="304"/>
      <c r="D1204" s="305"/>
      <c r="E1204" s="306"/>
      <c r="F1204" s="307"/>
      <c r="G1204" s="305"/>
      <c r="H1204" s="305"/>
      <c r="I1204" s="306"/>
      <c r="J1204" s="308" t="str">
        <f t="shared" si="4"/>
        <v/>
      </c>
      <c r="K1204" s="308"/>
      <c r="L1204" s="309"/>
      <c r="M1204" s="308"/>
      <c r="N1204" s="303"/>
      <c r="O1204" s="305"/>
      <c r="P1204" s="305"/>
      <c r="Q1204" s="299"/>
      <c r="R1204" s="299"/>
      <c r="S1204" s="299"/>
    </row>
    <row r="1205" spans="1:19" ht="13.5" customHeight="1" x14ac:dyDescent="0.2">
      <c r="A1205" s="302" t="str">
        <f>IF(B1205="","",ROW()-ROW($A$3)+'Diário 2º PA'!$P$1)</f>
        <v/>
      </c>
      <c r="B1205" s="303"/>
      <c r="C1205" s="304"/>
      <c r="D1205" s="305"/>
      <c r="E1205" s="306"/>
      <c r="F1205" s="307"/>
      <c r="G1205" s="305"/>
      <c r="H1205" s="305"/>
      <c r="I1205" s="306"/>
      <c r="J1205" s="308" t="str">
        <f t="shared" si="4"/>
        <v/>
      </c>
      <c r="K1205" s="308"/>
      <c r="L1205" s="309"/>
      <c r="M1205" s="308"/>
      <c r="N1205" s="303"/>
      <c r="O1205" s="305"/>
      <c r="P1205" s="305"/>
      <c r="Q1205" s="299"/>
      <c r="R1205" s="299"/>
      <c r="S1205" s="299"/>
    </row>
    <row r="1206" spans="1:19" ht="13.5" customHeight="1" x14ac:dyDescent="0.2">
      <c r="A1206" s="302" t="str">
        <f>IF(B1206="","",ROW()-ROW($A$3)+'Diário 2º PA'!$P$1)</f>
        <v/>
      </c>
      <c r="B1206" s="303"/>
      <c r="C1206" s="304"/>
      <c r="D1206" s="305"/>
      <c r="E1206" s="306"/>
      <c r="F1206" s="307"/>
      <c r="G1206" s="305"/>
      <c r="H1206" s="305"/>
      <c r="I1206" s="306"/>
      <c r="J1206" s="308" t="str">
        <f t="shared" si="4"/>
        <v/>
      </c>
      <c r="K1206" s="308"/>
      <c r="L1206" s="309"/>
      <c r="M1206" s="308"/>
      <c r="N1206" s="303"/>
      <c r="O1206" s="305"/>
      <c r="P1206" s="305"/>
      <c r="Q1206" s="299"/>
      <c r="R1206" s="299"/>
      <c r="S1206" s="299"/>
    </row>
    <row r="1207" spans="1:19" ht="13.5" customHeight="1" x14ac:dyDescent="0.2">
      <c r="A1207" s="302" t="str">
        <f>IF(B1207="","",ROW()-ROW($A$3)+'Diário 2º PA'!$P$1)</f>
        <v/>
      </c>
      <c r="B1207" s="303"/>
      <c r="C1207" s="304"/>
      <c r="D1207" s="305"/>
      <c r="E1207" s="306"/>
      <c r="F1207" s="307"/>
      <c r="G1207" s="305"/>
      <c r="H1207" s="305"/>
      <c r="I1207" s="306"/>
      <c r="J1207" s="308" t="str">
        <f t="shared" si="4"/>
        <v/>
      </c>
      <c r="K1207" s="308"/>
      <c r="L1207" s="309"/>
      <c r="M1207" s="308"/>
      <c r="N1207" s="303"/>
      <c r="O1207" s="305"/>
      <c r="P1207" s="305"/>
      <c r="Q1207" s="299"/>
      <c r="R1207" s="299"/>
      <c r="S1207" s="299"/>
    </row>
    <row r="1208" spans="1:19" ht="13.5" customHeight="1" x14ac:dyDescent="0.2">
      <c r="A1208" s="302" t="str">
        <f>IF(B1208="","",ROW()-ROW($A$3)+'Diário 2º PA'!$P$1)</f>
        <v/>
      </c>
      <c r="B1208" s="303"/>
      <c r="C1208" s="304"/>
      <c r="D1208" s="305"/>
      <c r="E1208" s="306"/>
      <c r="F1208" s="307"/>
      <c r="G1208" s="305"/>
      <c r="H1208" s="305"/>
      <c r="I1208" s="306"/>
      <c r="J1208" s="308" t="str">
        <f t="shared" si="4"/>
        <v/>
      </c>
      <c r="K1208" s="308"/>
      <c r="L1208" s="309"/>
      <c r="M1208" s="308"/>
      <c r="N1208" s="303"/>
      <c r="O1208" s="305"/>
      <c r="P1208" s="305"/>
      <c r="Q1208" s="299"/>
      <c r="R1208" s="299"/>
      <c r="S1208" s="299"/>
    </row>
    <row r="1209" spans="1:19" ht="13.5" customHeight="1" x14ac:dyDescent="0.2">
      <c r="A1209" s="302" t="str">
        <f>IF(B1209="","",ROW()-ROW($A$3)+'Diário 2º PA'!$P$1)</f>
        <v/>
      </c>
      <c r="B1209" s="303"/>
      <c r="C1209" s="304"/>
      <c r="D1209" s="305"/>
      <c r="E1209" s="306"/>
      <c r="F1209" s="307"/>
      <c r="G1209" s="305"/>
      <c r="H1209" s="305"/>
      <c r="I1209" s="306"/>
      <c r="J1209" s="308" t="str">
        <f t="shared" si="4"/>
        <v/>
      </c>
      <c r="K1209" s="308"/>
      <c r="L1209" s="309"/>
      <c r="M1209" s="308"/>
      <c r="N1209" s="303"/>
      <c r="O1209" s="305"/>
      <c r="P1209" s="305"/>
      <c r="Q1209" s="299"/>
      <c r="R1209" s="299"/>
      <c r="S1209" s="299"/>
    </row>
    <row r="1210" spans="1:19" ht="13.5" customHeight="1" x14ac:dyDescent="0.2">
      <c r="A1210" s="302" t="str">
        <f>IF(B1210="","",ROW()-ROW($A$3)+'Diário 2º PA'!$P$1)</f>
        <v/>
      </c>
      <c r="B1210" s="303"/>
      <c r="C1210" s="304"/>
      <c r="D1210" s="305"/>
      <c r="E1210" s="306"/>
      <c r="F1210" s="307"/>
      <c r="G1210" s="305"/>
      <c r="H1210" s="305"/>
      <c r="I1210" s="306"/>
      <c r="J1210" s="308" t="str">
        <f t="shared" si="4"/>
        <v/>
      </c>
      <c r="K1210" s="308"/>
      <c r="L1210" s="309"/>
      <c r="M1210" s="308"/>
      <c r="N1210" s="303"/>
      <c r="O1210" s="305"/>
      <c r="P1210" s="305"/>
      <c r="Q1210" s="299"/>
      <c r="R1210" s="299"/>
      <c r="S1210" s="299"/>
    </row>
    <row r="1211" spans="1:19" ht="13.5" customHeight="1" x14ac:dyDescent="0.2">
      <c r="A1211" s="302" t="str">
        <f>IF(B1211="","",ROW()-ROW($A$3)+'Diário 2º PA'!$P$1)</f>
        <v/>
      </c>
      <c r="B1211" s="303"/>
      <c r="C1211" s="304"/>
      <c r="D1211" s="305"/>
      <c r="E1211" s="306"/>
      <c r="F1211" s="307"/>
      <c r="G1211" s="305"/>
      <c r="H1211" s="305"/>
      <c r="I1211" s="306"/>
      <c r="J1211" s="308" t="str">
        <f t="shared" si="4"/>
        <v/>
      </c>
      <c r="K1211" s="308"/>
      <c r="L1211" s="309"/>
      <c r="M1211" s="308"/>
      <c r="N1211" s="303"/>
      <c r="O1211" s="305"/>
      <c r="P1211" s="305"/>
      <c r="Q1211" s="299"/>
      <c r="R1211" s="299"/>
      <c r="S1211" s="299"/>
    </row>
    <row r="1212" spans="1:19" ht="13.5" customHeight="1" x14ac:dyDescent="0.2">
      <c r="A1212" s="302" t="str">
        <f>IF(B1212="","",ROW()-ROW($A$3)+'Diário 2º PA'!$P$1)</f>
        <v/>
      </c>
      <c r="B1212" s="303"/>
      <c r="C1212" s="304"/>
      <c r="D1212" s="305"/>
      <c r="E1212" s="306"/>
      <c r="F1212" s="307"/>
      <c r="G1212" s="305"/>
      <c r="H1212" s="305"/>
      <c r="I1212" s="306"/>
      <c r="J1212" s="308" t="str">
        <f t="shared" si="4"/>
        <v/>
      </c>
      <c r="K1212" s="308"/>
      <c r="L1212" s="309"/>
      <c r="M1212" s="308"/>
      <c r="N1212" s="303"/>
      <c r="O1212" s="305"/>
      <c r="P1212" s="305"/>
      <c r="Q1212" s="299"/>
      <c r="R1212" s="299"/>
      <c r="S1212" s="299"/>
    </row>
    <row r="1213" spans="1:19" ht="13.5" customHeight="1" x14ac:dyDescent="0.2">
      <c r="A1213" s="302" t="str">
        <f>IF(B1213="","",ROW()-ROW($A$3)+'Diário 2º PA'!$P$1)</f>
        <v/>
      </c>
      <c r="B1213" s="303"/>
      <c r="C1213" s="304"/>
      <c r="D1213" s="305"/>
      <c r="E1213" s="306"/>
      <c r="F1213" s="307"/>
      <c r="G1213" s="305"/>
      <c r="H1213" s="305"/>
      <c r="I1213" s="306"/>
      <c r="J1213" s="308" t="str">
        <f t="shared" si="4"/>
        <v/>
      </c>
      <c r="K1213" s="308"/>
      <c r="L1213" s="309"/>
      <c r="M1213" s="308"/>
      <c r="N1213" s="303"/>
      <c r="O1213" s="305"/>
      <c r="P1213" s="305"/>
      <c r="Q1213" s="299"/>
      <c r="R1213" s="299"/>
      <c r="S1213" s="299"/>
    </row>
    <row r="1214" spans="1:19" ht="13.5" customHeight="1" x14ac:dyDescent="0.2">
      <c r="A1214" s="302" t="str">
        <f>IF(B1214="","",ROW()-ROW($A$3)+'Diário 2º PA'!$P$1)</f>
        <v/>
      </c>
      <c r="B1214" s="303"/>
      <c r="C1214" s="304"/>
      <c r="D1214" s="305"/>
      <c r="E1214" s="306"/>
      <c r="F1214" s="307"/>
      <c r="G1214" s="305"/>
      <c r="H1214" s="305"/>
      <c r="I1214" s="306"/>
      <c r="J1214" s="308" t="str">
        <f t="shared" si="4"/>
        <v/>
      </c>
      <c r="K1214" s="308"/>
      <c r="L1214" s="309"/>
      <c r="M1214" s="308"/>
      <c r="N1214" s="303"/>
      <c r="O1214" s="305"/>
      <c r="P1214" s="305"/>
      <c r="Q1214" s="299"/>
      <c r="R1214" s="299"/>
      <c r="S1214" s="299"/>
    </row>
    <row r="1215" spans="1:19" ht="13.5" customHeight="1" x14ac:dyDescent="0.2">
      <c r="A1215" s="302" t="str">
        <f>IF(B1215="","",ROW()-ROW($A$3)+'Diário 2º PA'!$P$1)</f>
        <v/>
      </c>
      <c r="B1215" s="303"/>
      <c r="C1215" s="304"/>
      <c r="D1215" s="305"/>
      <c r="E1215" s="306"/>
      <c r="F1215" s="307"/>
      <c r="G1215" s="305"/>
      <c r="H1215" s="305"/>
      <c r="I1215" s="306"/>
      <c r="J1215" s="308" t="str">
        <f t="shared" si="4"/>
        <v/>
      </c>
      <c r="K1215" s="308"/>
      <c r="L1215" s="309"/>
      <c r="M1215" s="308"/>
      <c r="N1215" s="303"/>
      <c r="O1215" s="305"/>
      <c r="P1215" s="305"/>
      <c r="Q1215" s="299"/>
      <c r="R1215" s="299"/>
      <c r="S1215" s="299"/>
    </row>
    <row r="1216" spans="1:19" ht="13.5" customHeight="1" x14ac:dyDescent="0.2">
      <c r="A1216" s="302" t="str">
        <f>IF(B1216="","",ROW()-ROW($A$3)+'Diário 2º PA'!$P$1)</f>
        <v/>
      </c>
      <c r="B1216" s="303"/>
      <c r="C1216" s="304"/>
      <c r="D1216" s="305"/>
      <c r="E1216" s="306"/>
      <c r="F1216" s="307"/>
      <c r="G1216" s="305"/>
      <c r="H1216" s="305"/>
      <c r="I1216" s="306"/>
      <c r="J1216" s="308" t="str">
        <f t="shared" si="4"/>
        <v/>
      </c>
      <c r="K1216" s="308"/>
      <c r="L1216" s="309"/>
      <c r="M1216" s="308"/>
      <c r="N1216" s="303"/>
      <c r="O1216" s="305"/>
      <c r="P1216" s="305"/>
      <c r="Q1216" s="299"/>
      <c r="R1216" s="299"/>
      <c r="S1216" s="299"/>
    </row>
    <row r="1217" spans="1:19" ht="13.5" customHeight="1" x14ac:dyDescent="0.2">
      <c r="A1217" s="302" t="str">
        <f>IF(B1217="","",ROW()-ROW($A$3)+'Diário 2º PA'!$P$1)</f>
        <v/>
      </c>
      <c r="B1217" s="303"/>
      <c r="C1217" s="304"/>
      <c r="D1217" s="305"/>
      <c r="E1217" s="306"/>
      <c r="F1217" s="307"/>
      <c r="G1217" s="305"/>
      <c r="H1217" s="305"/>
      <c r="I1217" s="306"/>
      <c r="J1217" s="308" t="str">
        <f t="shared" si="4"/>
        <v/>
      </c>
      <c r="K1217" s="308"/>
      <c r="L1217" s="309"/>
      <c r="M1217" s="308"/>
      <c r="N1217" s="303"/>
      <c r="O1217" s="305"/>
      <c r="P1217" s="305"/>
      <c r="Q1217" s="299"/>
      <c r="R1217" s="299"/>
      <c r="S1217" s="299"/>
    </row>
    <row r="1218" spans="1:19" ht="13.5" customHeight="1" x14ac:dyDescent="0.2">
      <c r="A1218" s="302" t="str">
        <f>IF(B1218="","",ROW()-ROW($A$3)+'Diário 2º PA'!$P$1)</f>
        <v/>
      </c>
      <c r="B1218" s="303"/>
      <c r="C1218" s="304"/>
      <c r="D1218" s="305"/>
      <c r="E1218" s="306"/>
      <c r="F1218" s="307"/>
      <c r="G1218" s="305"/>
      <c r="H1218" s="305"/>
      <c r="I1218" s="306"/>
      <c r="J1218" s="308" t="str">
        <f t="shared" si="4"/>
        <v/>
      </c>
      <c r="K1218" s="308"/>
      <c r="L1218" s="309"/>
      <c r="M1218" s="308"/>
      <c r="N1218" s="303"/>
      <c r="O1218" s="305"/>
      <c r="P1218" s="305"/>
      <c r="Q1218" s="299"/>
      <c r="R1218" s="299"/>
      <c r="S1218" s="299"/>
    </row>
    <row r="1219" spans="1:19" ht="13.5" customHeight="1" x14ac:dyDescent="0.2">
      <c r="A1219" s="302" t="str">
        <f>IF(B1219="","",ROW()-ROW($A$3)+'Diário 2º PA'!$P$1)</f>
        <v/>
      </c>
      <c r="B1219" s="303"/>
      <c r="C1219" s="304"/>
      <c r="D1219" s="305"/>
      <c r="E1219" s="306"/>
      <c r="F1219" s="307"/>
      <c r="G1219" s="305"/>
      <c r="H1219" s="305"/>
      <c r="I1219" s="306"/>
      <c r="J1219" s="308" t="str">
        <f t="shared" si="4"/>
        <v/>
      </c>
      <c r="K1219" s="308"/>
      <c r="L1219" s="309"/>
      <c r="M1219" s="308"/>
      <c r="N1219" s="303"/>
      <c r="O1219" s="305"/>
      <c r="P1219" s="305"/>
      <c r="Q1219" s="299"/>
      <c r="R1219" s="299"/>
      <c r="S1219" s="299"/>
    </row>
    <row r="1220" spans="1:19" ht="13.5" customHeight="1" x14ac:dyDescent="0.2">
      <c r="A1220" s="302" t="str">
        <f>IF(B1220="","",ROW()-ROW($A$3)+'Diário 2º PA'!$P$1)</f>
        <v/>
      </c>
      <c r="B1220" s="303"/>
      <c r="C1220" s="304"/>
      <c r="D1220" s="305"/>
      <c r="E1220" s="306"/>
      <c r="F1220" s="307"/>
      <c r="G1220" s="305"/>
      <c r="H1220" s="305"/>
      <c r="I1220" s="306"/>
      <c r="J1220" s="308" t="str">
        <f t="shared" si="4"/>
        <v/>
      </c>
      <c r="K1220" s="308"/>
      <c r="L1220" s="309"/>
      <c r="M1220" s="308"/>
      <c r="N1220" s="303"/>
      <c r="O1220" s="305"/>
      <c r="P1220" s="305"/>
      <c r="Q1220" s="299"/>
      <c r="R1220" s="299"/>
      <c r="S1220" s="299"/>
    </row>
    <row r="1221" spans="1:19" ht="13.5" customHeight="1" x14ac:dyDescent="0.2">
      <c r="A1221" s="302" t="str">
        <f>IF(B1221="","",ROW()-ROW($A$3)+'Diário 2º PA'!$P$1)</f>
        <v/>
      </c>
      <c r="B1221" s="303"/>
      <c r="C1221" s="304"/>
      <c r="D1221" s="305"/>
      <c r="E1221" s="306"/>
      <c r="F1221" s="307"/>
      <c r="G1221" s="305"/>
      <c r="H1221" s="305"/>
      <c r="I1221" s="306"/>
      <c r="J1221" s="308" t="str">
        <f t="shared" si="4"/>
        <v/>
      </c>
      <c r="K1221" s="308"/>
      <c r="L1221" s="309"/>
      <c r="M1221" s="308"/>
      <c r="N1221" s="303"/>
      <c r="O1221" s="305"/>
      <c r="P1221" s="305"/>
      <c r="Q1221" s="299"/>
      <c r="R1221" s="299"/>
      <c r="S1221" s="299"/>
    </row>
    <row r="1222" spans="1:19" ht="13.5" customHeight="1" x14ac:dyDescent="0.2">
      <c r="A1222" s="302" t="str">
        <f>IF(B1222="","",ROW()-ROW($A$3)+'Diário 2º PA'!$P$1)</f>
        <v/>
      </c>
      <c r="B1222" s="303"/>
      <c r="C1222" s="304"/>
      <c r="D1222" s="305"/>
      <c r="E1222" s="306"/>
      <c r="F1222" s="307"/>
      <c r="G1222" s="305"/>
      <c r="H1222" s="305"/>
      <c r="I1222" s="306"/>
      <c r="J1222" s="308" t="str">
        <f t="shared" si="4"/>
        <v/>
      </c>
      <c r="K1222" s="308"/>
      <c r="L1222" s="309"/>
      <c r="M1222" s="308"/>
      <c r="N1222" s="303"/>
      <c r="O1222" s="305"/>
      <c r="P1222" s="305"/>
      <c r="Q1222" s="299"/>
      <c r="R1222" s="299"/>
      <c r="S1222" s="299"/>
    </row>
    <row r="1223" spans="1:19" ht="13.5" customHeight="1" x14ac:dyDescent="0.2">
      <c r="A1223" s="302" t="str">
        <f>IF(B1223="","",ROW()-ROW($A$3)+'Diário 2º PA'!$P$1)</f>
        <v/>
      </c>
      <c r="B1223" s="303"/>
      <c r="C1223" s="304"/>
      <c r="D1223" s="305"/>
      <c r="E1223" s="306"/>
      <c r="F1223" s="307"/>
      <c r="G1223" s="305"/>
      <c r="H1223" s="305"/>
      <c r="I1223" s="306"/>
      <c r="J1223" s="308" t="str">
        <f t="shared" si="4"/>
        <v/>
      </c>
      <c r="K1223" s="308"/>
      <c r="L1223" s="309"/>
      <c r="M1223" s="308"/>
      <c r="N1223" s="303"/>
      <c r="O1223" s="305"/>
      <c r="P1223" s="305"/>
      <c r="Q1223" s="299"/>
      <c r="R1223" s="299"/>
      <c r="S1223" s="299"/>
    </row>
    <row r="1224" spans="1:19" ht="13.5" customHeight="1" x14ac:dyDescent="0.2">
      <c r="A1224" s="302" t="str">
        <f>IF(B1224="","",ROW()-ROW($A$3)+'Diário 2º PA'!$P$1)</f>
        <v/>
      </c>
      <c r="B1224" s="303"/>
      <c r="C1224" s="304"/>
      <c r="D1224" s="305"/>
      <c r="E1224" s="306"/>
      <c r="F1224" s="307"/>
      <c r="G1224" s="305"/>
      <c r="H1224" s="305"/>
      <c r="I1224" s="306"/>
      <c r="J1224" s="308" t="str">
        <f t="shared" si="4"/>
        <v/>
      </c>
      <c r="K1224" s="308"/>
      <c r="L1224" s="309"/>
      <c r="M1224" s="308"/>
      <c r="N1224" s="303"/>
      <c r="O1224" s="305"/>
      <c r="P1224" s="305"/>
      <c r="Q1224" s="299"/>
      <c r="R1224" s="299"/>
      <c r="S1224" s="299"/>
    </row>
    <row r="1225" spans="1:19" ht="13.5" customHeight="1" x14ac:dyDescent="0.2">
      <c r="A1225" s="302" t="str">
        <f>IF(B1225="","",ROW()-ROW($A$3)+'Diário 2º PA'!$P$1)</f>
        <v/>
      </c>
      <c r="B1225" s="303"/>
      <c r="C1225" s="304"/>
      <c r="D1225" s="305"/>
      <c r="E1225" s="306"/>
      <c r="F1225" s="307"/>
      <c r="G1225" s="305"/>
      <c r="H1225" s="305"/>
      <c r="I1225" s="306"/>
      <c r="J1225" s="308" t="str">
        <f t="shared" si="4"/>
        <v/>
      </c>
      <c r="K1225" s="308"/>
      <c r="L1225" s="309"/>
      <c r="M1225" s="308"/>
      <c r="N1225" s="303"/>
      <c r="O1225" s="305"/>
      <c r="P1225" s="305"/>
      <c r="Q1225" s="299"/>
      <c r="R1225" s="299"/>
      <c r="S1225" s="299"/>
    </row>
    <row r="1226" spans="1:19" ht="13.5" customHeight="1" x14ac:dyDescent="0.2">
      <c r="A1226" s="302" t="str">
        <f>IF(B1226="","",ROW()-ROW($A$3)+'Diário 2º PA'!$P$1)</f>
        <v/>
      </c>
      <c r="B1226" s="303"/>
      <c r="C1226" s="304"/>
      <c r="D1226" s="305"/>
      <c r="E1226" s="306"/>
      <c r="F1226" s="307"/>
      <c r="G1226" s="305"/>
      <c r="H1226" s="305"/>
      <c r="I1226" s="306"/>
      <c r="J1226" s="308" t="str">
        <f t="shared" si="4"/>
        <v/>
      </c>
      <c r="K1226" s="308"/>
      <c r="L1226" s="309"/>
      <c r="M1226" s="308"/>
      <c r="N1226" s="303"/>
      <c r="O1226" s="305"/>
      <c r="P1226" s="305"/>
      <c r="Q1226" s="299"/>
      <c r="R1226" s="299"/>
      <c r="S1226" s="299"/>
    </row>
    <row r="1227" spans="1:19" ht="13.5" customHeight="1" x14ac:dyDescent="0.2">
      <c r="A1227" s="302" t="str">
        <f>IF(B1227="","",ROW()-ROW($A$3)+'Diário 2º PA'!$P$1)</f>
        <v/>
      </c>
      <c r="B1227" s="303"/>
      <c r="C1227" s="304"/>
      <c r="D1227" s="305"/>
      <c r="E1227" s="306"/>
      <c r="F1227" s="307"/>
      <c r="G1227" s="305"/>
      <c r="H1227" s="305"/>
      <c r="I1227" s="306"/>
      <c r="J1227" s="308" t="str">
        <f t="shared" si="4"/>
        <v/>
      </c>
      <c r="K1227" s="308"/>
      <c r="L1227" s="309"/>
      <c r="M1227" s="308"/>
      <c r="N1227" s="303"/>
      <c r="O1227" s="305"/>
      <c r="P1227" s="305"/>
      <c r="Q1227" s="299"/>
      <c r="R1227" s="299"/>
      <c r="S1227" s="299"/>
    </row>
    <row r="1228" spans="1:19" ht="13.5" customHeight="1" x14ac:dyDescent="0.2">
      <c r="A1228" s="302" t="str">
        <f>IF(B1228="","",ROW()-ROW($A$3)+'Diário 2º PA'!$P$1)</f>
        <v/>
      </c>
      <c r="B1228" s="303"/>
      <c r="C1228" s="304"/>
      <c r="D1228" s="305"/>
      <c r="E1228" s="306"/>
      <c r="F1228" s="307"/>
      <c r="G1228" s="305"/>
      <c r="H1228" s="305"/>
      <c r="I1228" s="306"/>
      <c r="J1228" s="308" t="str">
        <f t="shared" si="4"/>
        <v/>
      </c>
      <c r="K1228" s="308"/>
      <c r="L1228" s="309"/>
      <c r="M1228" s="308"/>
      <c r="N1228" s="303"/>
      <c r="O1228" s="305"/>
      <c r="P1228" s="305"/>
      <c r="Q1228" s="299"/>
      <c r="R1228" s="299"/>
      <c r="S1228" s="299"/>
    </row>
    <row r="1229" spans="1:19" ht="13.5" customHeight="1" x14ac:dyDescent="0.2">
      <c r="A1229" s="302" t="str">
        <f>IF(B1229="","",ROW()-ROW($A$3)+'Diário 2º PA'!$P$1)</f>
        <v/>
      </c>
      <c r="B1229" s="303"/>
      <c r="C1229" s="304"/>
      <c r="D1229" s="305"/>
      <c r="E1229" s="306"/>
      <c r="F1229" s="307"/>
      <c r="G1229" s="305"/>
      <c r="H1229" s="305"/>
      <c r="I1229" s="306"/>
      <c r="J1229" s="308" t="str">
        <f t="shared" si="4"/>
        <v/>
      </c>
      <c r="K1229" s="308"/>
      <c r="L1229" s="309"/>
      <c r="M1229" s="308"/>
      <c r="N1229" s="303"/>
      <c r="O1229" s="305"/>
      <c r="P1229" s="305"/>
      <c r="Q1229" s="299"/>
      <c r="R1229" s="299"/>
      <c r="S1229" s="299"/>
    </row>
    <row r="1230" spans="1:19" ht="13.5" customHeight="1" x14ac:dyDescent="0.2">
      <c r="A1230" s="302" t="str">
        <f>IF(B1230="","",ROW()-ROW($A$3)+'Diário 2º PA'!$P$1)</f>
        <v/>
      </c>
      <c r="B1230" s="303"/>
      <c r="C1230" s="304"/>
      <c r="D1230" s="305"/>
      <c r="E1230" s="306"/>
      <c r="F1230" s="307"/>
      <c r="G1230" s="305"/>
      <c r="H1230" s="305"/>
      <c r="I1230" s="306"/>
      <c r="J1230" s="308" t="str">
        <f t="shared" si="4"/>
        <v/>
      </c>
      <c r="K1230" s="308"/>
      <c r="L1230" s="309"/>
      <c r="M1230" s="308"/>
      <c r="N1230" s="303"/>
      <c r="O1230" s="305"/>
      <c r="P1230" s="305"/>
      <c r="Q1230" s="299"/>
      <c r="R1230" s="299"/>
      <c r="S1230" s="299"/>
    </row>
    <row r="1231" spans="1:19" ht="13.5" customHeight="1" x14ac:dyDescent="0.2">
      <c r="A1231" s="302" t="str">
        <f>IF(B1231="","",ROW()-ROW($A$3)+'Diário 2º PA'!$P$1)</f>
        <v/>
      </c>
      <c r="B1231" s="303"/>
      <c r="C1231" s="304"/>
      <c r="D1231" s="305"/>
      <c r="E1231" s="306"/>
      <c r="F1231" s="307"/>
      <c r="G1231" s="305"/>
      <c r="H1231" s="305"/>
      <c r="I1231" s="306"/>
      <c r="J1231" s="308" t="str">
        <f t="shared" si="4"/>
        <v/>
      </c>
      <c r="K1231" s="308"/>
      <c r="L1231" s="309"/>
      <c r="M1231" s="308"/>
      <c r="N1231" s="303"/>
      <c r="O1231" s="305"/>
      <c r="P1231" s="305"/>
      <c r="Q1231" s="299"/>
      <c r="R1231" s="299"/>
      <c r="S1231" s="299"/>
    </row>
    <row r="1232" spans="1:19" ht="13.5" customHeight="1" x14ac:dyDescent="0.2">
      <c r="A1232" s="302" t="str">
        <f>IF(B1232="","",ROW()-ROW($A$3)+'Diário 2º PA'!$P$1)</f>
        <v/>
      </c>
      <c r="B1232" s="303"/>
      <c r="C1232" s="304"/>
      <c r="D1232" s="305"/>
      <c r="E1232" s="306"/>
      <c r="F1232" s="307"/>
      <c r="G1232" s="305"/>
      <c r="H1232" s="305"/>
      <c r="I1232" s="306"/>
      <c r="J1232" s="308" t="str">
        <f t="shared" si="4"/>
        <v/>
      </c>
      <c r="K1232" s="308"/>
      <c r="L1232" s="309"/>
      <c r="M1232" s="308"/>
      <c r="N1232" s="303"/>
      <c r="O1232" s="305"/>
      <c r="P1232" s="305"/>
      <c r="Q1232" s="299"/>
      <c r="R1232" s="299"/>
      <c r="S1232" s="299"/>
    </row>
    <row r="1233" spans="1:19" ht="13.5" customHeight="1" x14ac:dyDescent="0.2">
      <c r="A1233" s="302" t="str">
        <f>IF(B1233="","",ROW()-ROW($A$3)+'Diário 2º PA'!$P$1)</f>
        <v/>
      </c>
      <c r="B1233" s="303"/>
      <c r="C1233" s="304"/>
      <c r="D1233" s="305"/>
      <c r="E1233" s="306"/>
      <c r="F1233" s="307"/>
      <c r="G1233" s="305"/>
      <c r="H1233" s="305"/>
      <c r="I1233" s="306"/>
      <c r="J1233" s="308" t="str">
        <f t="shared" si="4"/>
        <v/>
      </c>
      <c r="K1233" s="308"/>
      <c r="L1233" s="309"/>
      <c r="M1233" s="308"/>
      <c r="N1233" s="303"/>
      <c r="O1233" s="305"/>
      <c r="P1233" s="305"/>
      <c r="Q1233" s="299"/>
      <c r="R1233" s="299"/>
      <c r="S1233" s="299"/>
    </row>
    <row r="1234" spans="1:19" ht="13.5" customHeight="1" x14ac:dyDescent="0.2">
      <c r="A1234" s="302" t="str">
        <f>IF(B1234="","",ROW()-ROW($A$3)+'Diário 2º PA'!$P$1)</f>
        <v/>
      </c>
      <c r="B1234" s="303"/>
      <c r="C1234" s="304"/>
      <c r="D1234" s="305"/>
      <c r="E1234" s="306"/>
      <c r="F1234" s="307"/>
      <c r="G1234" s="305"/>
      <c r="H1234" s="305"/>
      <c r="I1234" s="306"/>
      <c r="J1234" s="308" t="str">
        <f t="shared" si="4"/>
        <v/>
      </c>
      <c r="K1234" s="308"/>
      <c r="L1234" s="309"/>
      <c r="M1234" s="308"/>
      <c r="N1234" s="303"/>
      <c r="O1234" s="305"/>
      <c r="P1234" s="305"/>
      <c r="Q1234" s="299"/>
      <c r="R1234" s="299"/>
      <c r="S1234" s="299"/>
    </row>
    <row r="1235" spans="1:19" ht="13.5" customHeight="1" x14ac:dyDescent="0.2">
      <c r="A1235" s="302" t="str">
        <f>IF(B1235="","",ROW()-ROW($A$3)+'Diário 2º PA'!$P$1)</f>
        <v/>
      </c>
      <c r="B1235" s="303"/>
      <c r="C1235" s="304"/>
      <c r="D1235" s="305"/>
      <c r="E1235" s="306"/>
      <c r="F1235" s="307"/>
      <c r="G1235" s="305"/>
      <c r="H1235" s="305"/>
      <c r="I1235" s="306"/>
      <c r="J1235" s="308" t="str">
        <f t="shared" si="4"/>
        <v/>
      </c>
      <c r="K1235" s="308"/>
      <c r="L1235" s="309"/>
      <c r="M1235" s="308"/>
      <c r="N1235" s="303"/>
      <c r="O1235" s="305"/>
      <c r="P1235" s="305"/>
      <c r="Q1235" s="299"/>
      <c r="R1235" s="299"/>
      <c r="S1235" s="299"/>
    </row>
    <row r="1236" spans="1:19" ht="13.5" customHeight="1" x14ac:dyDescent="0.2">
      <c r="A1236" s="302" t="str">
        <f>IF(B1236="","",ROW()-ROW($A$3)+'Diário 2º PA'!$P$1)</f>
        <v/>
      </c>
      <c r="B1236" s="303"/>
      <c r="C1236" s="304"/>
      <c r="D1236" s="305"/>
      <c r="E1236" s="306"/>
      <c r="F1236" s="307"/>
      <c r="G1236" s="305"/>
      <c r="H1236" s="305"/>
      <c r="I1236" s="306"/>
      <c r="J1236" s="308" t="str">
        <f t="shared" si="4"/>
        <v/>
      </c>
      <c r="K1236" s="308"/>
      <c r="L1236" s="309"/>
      <c r="M1236" s="308"/>
      <c r="N1236" s="303"/>
      <c r="O1236" s="305"/>
      <c r="P1236" s="305"/>
      <c r="Q1236" s="299"/>
      <c r="R1236" s="299"/>
      <c r="S1236" s="299"/>
    </row>
    <row r="1237" spans="1:19" ht="13.5" customHeight="1" x14ac:dyDescent="0.2">
      <c r="A1237" s="302" t="str">
        <f>IF(B1237="","",ROW()-ROW($A$3)+'Diário 2º PA'!$P$1)</f>
        <v/>
      </c>
      <c r="B1237" s="303"/>
      <c r="C1237" s="304"/>
      <c r="D1237" s="305"/>
      <c r="E1237" s="306"/>
      <c r="F1237" s="307"/>
      <c r="G1237" s="305"/>
      <c r="H1237" s="305"/>
      <c r="I1237" s="306"/>
      <c r="J1237" s="308" t="str">
        <f t="shared" si="4"/>
        <v/>
      </c>
      <c r="K1237" s="308"/>
      <c r="L1237" s="309"/>
      <c r="M1237" s="308"/>
      <c r="N1237" s="303"/>
      <c r="O1237" s="305"/>
      <c r="P1237" s="305"/>
      <c r="Q1237" s="299"/>
      <c r="R1237" s="299"/>
      <c r="S1237" s="299"/>
    </row>
    <row r="1238" spans="1:19" ht="13.5" customHeight="1" x14ac:dyDescent="0.2">
      <c r="A1238" s="302" t="str">
        <f>IF(B1238="","",ROW()-ROW($A$3)+'Diário 2º PA'!$P$1)</f>
        <v/>
      </c>
      <c r="B1238" s="303"/>
      <c r="C1238" s="304"/>
      <c r="D1238" s="305"/>
      <c r="E1238" s="306"/>
      <c r="F1238" s="307"/>
      <c r="G1238" s="305"/>
      <c r="H1238" s="305"/>
      <c r="I1238" s="306"/>
      <c r="J1238" s="308" t="str">
        <f t="shared" si="4"/>
        <v/>
      </c>
      <c r="K1238" s="308"/>
      <c r="L1238" s="309"/>
      <c r="M1238" s="308"/>
      <c r="N1238" s="303"/>
      <c r="O1238" s="305"/>
      <c r="P1238" s="305"/>
      <c r="Q1238" s="299"/>
      <c r="R1238" s="299"/>
      <c r="S1238" s="299"/>
    </row>
    <row r="1239" spans="1:19" ht="13.5" customHeight="1" x14ac:dyDescent="0.2">
      <c r="A1239" s="302" t="str">
        <f>IF(B1239="","",ROW()-ROW($A$3)+'Diário 2º PA'!$P$1)</f>
        <v/>
      </c>
      <c r="B1239" s="303"/>
      <c r="C1239" s="304"/>
      <c r="D1239" s="305"/>
      <c r="E1239" s="306"/>
      <c r="F1239" s="307"/>
      <c r="G1239" s="305"/>
      <c r="H1239" s="305"/>
      <c r="I1239" s="306"/>
      <c r="J1239" s="308" t="str">
        <f t="shared" si="4"/>
        <v/>
      </c>
      <c r="K1239" s="308"/>
      <c r="L1239" s="309"/>
      <c r="M1239" s="308"/>
      <c r="N1239" s="303"/>
      <c r="O1239" s="305"/>
      <c r="P1239" s="305"/>
      <c r="Q1239" s="299"/>
      <c r="R1239" s="299"/>
      <c r="S1239" s="299"/>
    </row>
    <row r="1240" spans="1:19" ht="13.5" customHeight="1" x14ac:dyDescent="0.2">
      <c r="A1240" s="302" t="str">
        <f>IF(B1240="","",ROW()-ROW($A$3)+'Diário 2º PA'!$P$1)</f>
        <v/>
      </c>
      <c r="B1240" s="303"/>
      <c r="C1240" s="304"/>
      <c r="D1240" s="305"/>
      <c r="E1240" s="306"/>
      <c r="F1240" s="307"/>
      <c r="G1240" s="305"/>
      <c r="H1240" s="305"/>
      <c r="I1240" s="306"/>
      <c r="J1240" s="308" t="str">
        <f t="shared" si="4"/>
        <v/>
      </c>
      <c r="K1240" s="308"/>
      <c r="L1240" s="309"/>
      <c r="M1240" s="308"/>
      <c r="N1240" s="303"/>
      <c r="O1240" s="305"/>
      <c r="P1240" s="305"/>
      <c r="Q1240" s="299"/>
      <c r="R1240" s="299"/>
      <c r="S1240" s="299"/>
    </row>
    <row r="1241" spans="1:19" ht="13.5" customHeight="1" x14ac:dyDescent="0.2">
      <c r="A1241" s="302" t="str">
        <f>IF(B1241="","",ROW()-ROW($A$3)+'Diário 2º PA'!$P$1)</f>
        <v/>
      </c>
      <c r="B1241" s="303"/>
      <c r="C1241" s="304"/>
      <c r="D1241" s="305"/>
      <c r="E1241" s="306"/>
      <c r="F1241" s="307"/>
      <c r="G1241" s="305"/>
      <c r="H1241" s="305"/>
      <c r="I1241" s="306"/>
      <c r="J1241" s="308" t="str">
        <f t="shared" si="4"/>
        <v/>
      </c>
      <c r="K1241" s="308"/>
      <c r="L1241" s="309"/>
      <c r="M1241" s="308"/>
      <c r="N1241" s="303"/>
      <c r="O1241" s="305"/>
      <c r="P1241" s="305"/>
      <c r="Q1241" s="299"/>
      <c r="R1241" s="299"/>
      <c r="S1241" s="299"/>
    </row>
    <row r="1242" spans="1:19" ht="13.5" customHeight="1" x14ac:dyDescent="0.2">
      <c r="A1242" s="302" t="str">
        <f>IF(B1242="","",ROW()-ROW($A$3)+'Diário 2º PA'!$P$1)</f>
        <v/>
      </c>
      <c r="B1242" s="303"/>
      <c r="C1242" s="304"/>
      <c r="D1242" s="305"/>
      <c r="E1242" s="306"/>
      <c r="F1242" s="307"/>
      <c r="G1242" s="305"/>
      <c r="H1242" s="305"/>
      <c r="I1242" s="306"/>
      <c r="J1242" s="308" t="str">
        <f t="shared" si="4"/>
        <v/>
      </c>
      <c r="K1242" s="308"/>
      <c r="L1242" s="309"/>
      <c r="M1242" s="308"/>
      <c r="N1242" s="303"/>
      <c r="O1242" s="305"/>
      <c r="P1242" s="305"/>
      <c r="Q1242" s="299"/>
      <c r="R1242" s="299"/>
      <c r="S1242" s="299"/>
    </row>
    <row r="1243" spans="1:19" ht="13.5" customHeight="1" x14ac:dyDescent="0.2">
      <c r="A1243" s="302" t="str">
        <f>IF(B1243="","",ROW()-ROW($A$3)+'Diário 2º PA'!$P$1)</f>
        <v/>
      </c>
      <c r="B1243" s="303"/>
      <c r="C1243" s="304"/>
      <c r="D1243" s="305"/>
      <c r="E1243" s="306"/>
      <c r="F1243" s="307"/>
      <c r="G1243" s="305"/>
      <c r="H1243" s="305"/>
      <c r="I1243" s="306"/>
      <c r="J1243" s="308" t="str">
        <f t="shared" si="4"/>
        <v/>
      </c>
      <c r="K1243" s="308"/>
      <c r="L1243" s="309"/>
      <c r="M1243" s="308"/>
      <c r="N1243" s="303"/>
      <c r="O1243" s="305"/>
      <c r="P1243" s="305"/>
      <c r="Q1243" s="299"/>
      <c r="R1243" s="299"/>
      <c r="S1243" s="299"/>
    </row>
    <row r="1244" spans="1:19" ht="13.5" customHeight="1" x14ac:dyDescent="0.2">
      <c r="A1244" s="302" t="str">
        <f>IF(B1244="","",ROW()-ROW($A$3)+'Diário 2º PA'!$P$1)</f>
        <v/>
      </c>
      <c r="B1244" s="303"/>
      <c r="C1244" s="304"/>
      <c r="D1244" s="305"/>
      <c r="E1244" s="306"/>
      <c r="F1244" s="307"/>
      <c r="G1244" s="305"/>
      <c r="H1244" s="305"/>
      <c r="I1244" s="306"/>
      <c r="J1244" s="308" t="str">
        <f t="shared" si="4"/>
        <v/>
      </c>
      <c r="K1244" s="308"/>
      <c r="L1244" s="309"/>
      <c r="M1244" s="308"/>
      <c r="N1244" s="303"/>
      <c r="O1244" s="305"/>
      <c r="P1244" s="305"/>
      <c r="Q1244" s="299"/>
      <c r="R1244" s="299"/>
      <c r="S1244" s="299"/>
    </row>
    <row r="1245" spans="1:19" ht="13.5" customHeight="1" x14ac:dyDescent="0.2">
      <c r="A1245" s="302" t="str">
        <f>IF(B1245="","",ROW()-ROW($A$3)+'Diário 2º PA'!$P$1)</f>
        <v/>
      </c>
      <c r="B1245" s="303"/>
      <c r="C1245" s="304"/>
      <c r="D1245" s="305"/>
      <c r="E1245" s="306"/>
      <c r="F1245" s="307"/>
      <c r="G1245" s="305"/>
      <c r="H1245" s="305"/>
      <c r="I1245" s="306"/>
      <c r="J1245" s="308" t="str">
        <f t="shared" si="4"/>
        <v/>
      </c>
      <c r="K1245" s="308"/>
      <c r="L1245" s="309"/>
      <c r="M1245" s="308"/>
      <c r="N1245" s="303"/>
      <c r="O1245" s="305"/>
      <c r="P1245" s="305"/>
      <c r="Q1245" s="299"/>
      <c r="R1245" s="299"/>
      <c r="S1245" s="299"/>
    </row>
    <row r="1246" spans="1:19" ht="13.5" customHeight="1" x14ac:dyDescent="0.2">
      <c r="A1246" s="302" t="str">
        <f>IF(B1246="","",ROW()-ROW($A$3)+'Diário 2º PA'!$P$1)</f>
        <v/>
      </c>
      <c r="B1246" s="303"/>
      <c r="C1246" s="304"/>
      <c r="D1246" s="305"/>
      <c r="E1246" s="306"/>
      <c r="F1246" s="307"/>
      <c r="G1246" s="305"/>
      <c r="H1246" s="305"/>
      <c r="I1246" s="306"/>
      <c r="J1246" s="308" t="str">
        <f t="shared" si="4"/>
        <v/>
      </c>
      <c r="K1246" s="308"/>
      <c r="L1246" s="309"/>
      <c r="M1246" s="308"/>
      <c r="N1246" s="303"/>
      <c r="O1246" s="305"/>
      <c r="P1246" s="305"/>
      <c r="Q1246" s="299"/>
      <c r="R1246" s="299"/>
      <c r="S1246" s="299"/>
    </row>
    <row r="1247" spans="1:19" ht="13.5" customHeight="1" x14ac:dyDescent="0.2">
      <c r="A1247" s="302" t="str">
        <f>IF(B1247="","",ROW()-ROW($A$3)+'Diário 2º PA'!$P$1)</f>
        <v/>
      </c>
      <c r="B1247" s="303"/>
      <c r="C1247" s="304"/>
      <c r="D1247" s="305"/>
      <c r="E1247" s="306"/>
      <c r="F1247" s="307"/>
      <c r="G1247" s="305"/>
      <c r="H1247" s="305"/>
      <c r="I1247" s="306"/>
      <c r="J1247" s="308" t="str">
        <f t="shared" si="4"/>
        <v/>
      </c>
      <c r="K1247" s="308"/>
      <c r="L1247" s="309"/>
      <c r="M1247" s="308"/>
      <c r="N1247" s="303"/>
      <c r="O1247" s="305"/>
      <c r="P1247" s="305"/>
      <c r="Q1247" s="299"/>
      <c r="R1247" s="299"/>
      <c r="S1247" s="299"/>
    </row>
    <row r="1248" spans="1:19" ht="13.5" customHeight="1" x14ac:dyDescent="0.2">
      <c r="A1248" s="302" t="str">
        <f>IF(B1248="","",ROW()-ROW($A$3)+'Diário 2º PA'!$P$1)</f>
        <v/>
      </c>
      <c r="B1248" s="303"/>
      <c r="C1248" s="304"/>
      <c r="D1248" s="305"/>
      <c r="E1248" s="306"/>
      <c r="F1248" s="307"/>
      <c r="G1248" s="305"/>
      <c r="H1248" s="305"/>
      <c r="I1248" s="306"/>
      <c r="J1248" s="308" t="str">
        <f t="shared" si="4"/>
        <v/>
      </c>
      <c r="K1248" s="308"/>
      <c r="L1248" s="309"/>
      <c r="M1248" s="308"/>
      <c r="N1248" s="303"/>
      <c r="O1248" s="305"/>
      <c r="P1248" s="305"/>
      <c r="Q1248" s="299"/>
      <c r="R1248" s="299"/>
      <c r="S1248" s="299"/>
    </row>
    <row r="1249" spans="1:19" ht="13.5" customHeight="1" x14ac:dyDescent="0.2">
      <c r="A1249" s="302" t="str">
        <f>IF(B1249="","",ROW()-ROW($A$3)+'Diário 2º PA'!$P$1)</f>
        <v/>
      </c>
      <c r="B1249" s="303"/>
      <c r="C1249" s="304"/>
      <c r="D1249" s="305"/>
      <c r="E1249" s="306"/>
      <c r="F1249" s="307"/>
      <c r="G1249" s="305"/>
      <c r="H1249" s="305"/>
      <c r="I1249" s="306"/>
      <c r="J1249" s="308" t="str">
        <f t="shared" si="4"/>
        <v/>
      </c>
      <c r="K1249" s="308"/>
      <c r="L1249" s="309"/>
      <c r="M1249" s="308"/>
      <c r="N1249" s="303"/>
      <c r="O1249" s="305"/>
      <c r="P1249" s="305"/>
      <c r="Q1249" s="299"/>
      <c r="R1249" s="299"/>
      <c r="S1249" s="299"/>
    </row>
    <row r="1250" spans="1:19" ht="13.5" customHeight="1" x14ac:dyDescent="0.2">
      <c r="A1250" s="302" t="str">
        <f>IF(B1250="","",ROW()-ROW($A$3)+'Diário 2º PA'!$P$1)</f>
        <v/>
      </c>
      <c r="B1250" s="303"/>
      <c r="C1250" s="304"/>
      <c r="D1250" s="305"/>
      <c r="E1250" s="306"/>
      <c r="F1250" s="307"/>
      <c r="G1250" s="305"/>
      <c r="H1250" s="305"/>
      <c r="I1250" s="306"/>
      <c r="J1250" s="308" t="str">
        <f t="shared" si="4"/>
        <v/>
      </c>
      <c r="K1250" s="308"/>
      <c r="L1250" s="309"/>
      <c r="M1250" s="308"/>
      <c r="N1250" s="303"/>
      <c r="O1250" s="305"/>
      <c r="P1250" s="305"/>
      <c r="Q1250" s="299"/>
      <c r="R1250" s="299"/>
      <c r="S1250" s="299"/>
    </row>
    <row r="1251" spans="1:19" ht="13.5" customHeight="1" x14ac:dyDescent="0.2">
      <c r="A1251" s="302" t="str">
        <f>IF(B1251="","",ROW()-ROW($A$3)+'Diário 2º PA'!$P$1)</f>
        <v/>
      </c>
      <c r="B1251" s="303"/>
      <c r="C1251" s="304"/>
      <c r="D1251" s="305"/>
      <c r="E1251" s="306"/>
      <c r="F1251" s="307"/>
      <c r="G1251" s="305"/>
      <c r="H1251" s="305"/>
      <c r="I1251" s="306"/>
      <c r="J1251" s="308" t="str">
        <f t="shared" si="4"/>
        <v/>
      </c>
      <c r="K1251" s="308"/>
      <c r="L1251" s="309"/>
      <c r="M1251" s="308"/>
      <c r="N1251" s="303"/>
      <c r="O1251" s="305"/>
      <c r="P1251" s="305"/>
      <c r="Q1251" s="299"/>
      <c r="R1251" s="299"/>
      <c r="S1251" s="299"/>
    </row>
    <row r="1252" spans="1:19" ht="13.5" customHeight="1" x14ac:dyDescent="0.2">
      <c r="A1252" s="302" t="str">
        <f>IF(B1252="","",ROW()-ROW($A$3)+'Diário 2º PA'!$P$1)</f>
        <v/>
      </c>
      <c r="B1252" s="303"/>
      <c r="C1252" s="304"/>
      <c r="D1252" s="305"/>
      <c r="E1252" s="306"/>
      <c r="F1252" s="307"/>
      <c r="G1252" s="305"/>
      <c r="H1252" s="305"/>
      <c r="I1252" s="306"/>
      <c r="J1252" s="308" t="str">
        <f t="shared" si="4"/>
        <v/>
      </c>
      <c r="K1252" s="308"/>
      <c r="L1252" s="309"/>
      <c r="M1252" s="308"/>
      <c r="N1252" s="303"/>
      <c r="O1252" s="305"/>
      <c r="P1252" s="305"/>
      <c r="Q1252" s="299"/>
      <c r="R1252" s="299"/>
      <c r="S1252" s="299"/>
    </row>
    <row r="1253" spans="1:19" ht="13.5" customHeight="1" x14ac:dyDescent="0.2">
      <c r="A1253" s="302" t="str">
        <f>IF(B1253="","",ROW()-ROW($A$3)+'Diário 2º PA'!$P$1)</f>
        <v/>
      </c>
      <c r="B1253" s="303"/>
      <c r="C1253" s="304"/>
      <c r="D1253" s="305"/>
      <c r="E1253" s="306"/>
      <c r="F1253" s="307"/>
      <c r="G1253" s="305"/>
      <c r="H1253" s="305"/>
      <c r="I1253" s="306"/>
      <c r="J1253" s="308" t="str">
        <f t="shared" si="4"/>
        <v/>
      </c>
      <c r="K1253" s="308"/>
      <c r="L1253" s="309"/>
      <c r="M1253" s="308"/>
      <c r="N1253" s="303"/>
      <c r="O1253" s="305"/>
      <c r="P1253" s="305"/>
      <c r="Q1253" s="299"/>
      <c r="R1253" s="299"/>
      <c r="S1253" s="299"/>
    </row>
    <row r="1254" spans="1:19" ht="13.5" customHeight="1" x14ac:dyDescent="0.2">
      <c r="A1254" s="302" t="str">
        <f>IF(B1254="","",ROW()-ROW($A$3)+'Diário 2º PA'!$P$1)</f>
        <v/>
      </c>
      <c r="B1254" s="303"/>
      <c r="C1254" s="304"/>
      <c r="D1254" s="305"/>
      <c r="E1254" s="306"/>
      <c r="F1254" s="307"/>
      <c r="G1254" s="305"/>
      <c r="H1254" s="305"/>
      <c r="I1254" s="306"/>
      <c r="J1254" s="308" t="str">
        <f t="shared" si="4"/>
        <v/>
      </c>
      <c r="K1254" s="308"/>
      <c r="L1254" s="309"/>
      <c r="M1254" s="308"/>
      <c r="N1254" s="303"/>
      <c r="O1254" s="305"/>
      <c r="P1254" s="305"/>
      <c r="Q1254" s="299"/>
      <c r="R1254" s="299"/>
      <c r="S1254" s="299"/>
    </row>
    <row r="1255" spans="1:19" ht="13.5" customHeight="1" x14ac:dyDescent="0.2">
      <c r="A1255" s="302" t="str">
        <f>IF(B1255="","",ROW()-ROW($A$3)+'Diário 2º PA'!$P$1)</f>
        <v/>
      </c>
      <c r="B1255" s="303"/>
      <c r="C1255" s="304"/>
      <c r="D1255" s="305"/>
      <c r="E1255" s="306"/>
      <c r="F1255" s="307"/>
      <c r="G1255" s="305"/>
      <c r="H1255" s="305"/>
      <c r="I1255" s="306"/>
      <c r="J1255" s="308" t="str">
        <f t="shared" si="4"/>
        <v/>
      </c>
      <c r="K1255" s="308"/>
      <c r="L1255" s="309"/>
      <c r="M1255" s="308"/>
      <c r="N1255" s="303"/>
      <c r="O1255" s="305"/>
      <c r="P1255" s="305"/>
      <c r="Q1255" s="299"/>
      <c r="R1255" s="299"/>
      <c r="S1255" s="299"/>
    </row>
    <row r="1256" spans="1:19" ht="13.5" customHeight="1" x14ac:dyDescent="0.2">
      <c r="A1256" s="302" t="str">
        <f>IF(B1256="","",ROW()-ROW($A$3)+'Diário 2º PA'!$P$1)</f>
        <v/>
      </c>
      <c r="B1256" s="303"/>
      <c r="C1256" s="304"/>
      <c r="D1256" s="305"/>
      <c r="E1256" s="306"/>
      <c r="F1256" s="307"/>
      <c r="G1256" s="305"/>
      <c r="H1256" s="305"/>
      <c r="I1256" s="306"/>
      <c r="J1256" s="308" t="str">
        <f t="shared" si="4"/>
        <v/>
      </c>
      <c r="K1256" s="308"/>
      <c r="L1256" s="309"/>
      <c r="M1256" s="308"/>
      <c r="N1256" s="303"/>
      <c r="O1256" s="305"/>
      <c r="P1256" s="305"/>
      <c r="Q1256" s="299"/>
      <c r="R1256" s="299"/>
      <c r="S1256" s="299"/>
    </row>
    <row r="1257" spans="1:19" ht="13.5" customHeight="1" x14ac:dyDescent="0.2">
      <c r="A1257" s="302" t="str">
        <f>IF(B1257="","",ROW()-ROW($A$3)+'Diário 2º PA'!$P$1)</f>
        <v/>
      </c>
      <c r="B1257" s="303"/>
      <c r="C1257" s="304"/>
      <c r="D1257" s="305"/>
      <c r="E1257" s="306"/>
      <c r="F1257" s="307"/>
      <c r="G1257" s="305"/>
      <c r="H1257" s="305"/>
      <c r="I1257" s="306"/>
      <c r="J1257" s="308" t="str">
        <f t="shared" si="4"/>
        <v/>
      </c>
      <c r="K1257" s="308"/>
      <c r="L1257" s="309"/>
      <c r="M1257" s="308"/>
      <c r="N1257" s="303"/>
      <c r="O1257" s="305"/>
      <c r="P1257" s="305"/>
      <c r="Q1257" s="299"/>
      <c r="R1257" s="299"/>
      <c r="S1257" s="299"/>
    </row>
    <row r="1258" spans="1:19" ht="13.5" customHeight="1" x14ac:dyDescent="0.2">
      <c r="A1258" s="302" t="str">
        <f>IF(B1258="","",ROW()-ROW($A$3)+'Diário 2º PA'!$P$1)</f>
        <v/>
      </c>
      <c r="B1258" s="303"/>
      <c r="C1258" s="304"/>
      <c r="D1258" s="305"/>
      <c r="E1258" s="306"/>
      <c r="F1258" s="307"/>
      <c r="G1258" s="305"/>
      <c r="H1258" s="305"/>
      <c r="I1258" s="306"/>
      <c r="J1258" s="308" t="str">
        <f t="shared" si="4"/>
        <v/>
      </c>
      <c r="K1258" s="308"/>
      <c r="L1258" s="309"/>
      <c r="M1258" s="308"/>
      <c r="N1258" s="303"/>
      <c r="O1258" s="305"/>
      <c r="P1258" s="305"/>
      <c r="Q1258" s="299"/>
      <c r="R1258" s="299"/>
      <c r="S1258" s="299"/>
    </row>
    <row r="1259" spans="1:19" ht="13.5" customHeight="1" x14ac:dyDescent="0.2">
      <c r="A1259" s="302" t="str">
        <f>IF(B1259="","",ROW()-ROW($A$3)+'Diário 2º PA'!$P$1)</f>
        <v/>
      </c>
      <c r="B1259" s="303"/>
      <c r="C1259" s="304"/>
      <c r="D1259" s="305"/>
      <c r="E1259" s="306"/>
      <c r="F1259" s="307"/>
      <c r="G1259" s="305"/>
      <c r="H1259" s="305"/>
      <c r="I1259" s="306"/>
      <c r="J1259" s="308" t="str">
        <f t="shared" si="4"/>
        <v/>
      </c>
      <c r="K1259" s="308"/>
      <c r="L1259" s="309"/>
      <c r="M1259" s="308"/>
      <c r="N1259" s="303"/>
      <c r="O1259" s="305"/>
      <c r="P1259" s="305"/>
      <c r="Q1259" s="299"/>
      <c r="R1259" s="299"/>
      <c r="S1259" s="299"/>
    </row>
    <row r="1260" spans="1:19" ht="13.5" customHeight="1" x14ac:dyDescent="0.2">
      <c r="A1260" s="302" t="str">
        <f>IF(B1260="","",ROW()-ROW($A$3)+'Diário 2º PA'!$P$1)</f>
        <v/>
      </c>
      <c r="B1260" s="303"/>
      <c r="C1260" s="304"/>
      <c r="D1260" s="305"/>
      <c r="E1260" s="306"/>
      <c r="F1260" s="307"/>
      <c r="G1260" s="305"/>
      <c r="H1260" s="305"/>
      <c r="I1260" s="306"/>
      <c r="J1260" s="308" t="str">
        <f t="shared" si="4"/>
        <v/>
      </c>
      <c r="K1260" s="308"/>
      <c r="L1260" s="309"/>
      <c r="M1260" s="308"/>
      <c r="N1260" s="303"/>
      <c r="O1260" s="305"/>
      <c r="P1260" s="305"/>
      <c r="Q1260" s="299"/>
      <c r="R1260" s="299"/>
      <c r="S1260" s="299"/>
    </row>
    <row r="1261" spans="1:19" ht="13.5" customHeight="1" x14ac:dyDescent="0.2">
      <c r="A1261" s="302" t="str">
        <f>IF(B1261="","",ROW()-ROW($A$3)+'Diário 2º PA'!$P$1)</f>
        <v/>
      </c>
      <c r="B1261" s="303"/>
      <c r="C1261" s="304"/>
      <c r="D1261" s="305"/>
      <c r="E1261" s="306"/>
      <c r="F1261" s="307"/>
      <c r="G1261" s="305"/>
      <c r="H1261" s="305"/>
      <c r="I1261" s="306"/>
      <c r="J1261" s="308" t="str">
        <f t="shared" si="4"/>
        <v/>
      </c>
      <c r="K1261" s="308"/>
      <c r="L1261" s="309"/>
      <c r="M1261" s="308"/>
      <c r="N1261" s="303"/>
      <c r="O1261" s="305"/>
      <c r="P1261" s="305"/>
      <c r="Q1261" s="299"/>
      <c r="R1261" s="299"/>
      <c r="S1261" s="299"/>
    </row>
    <row r="1262" spans="1:19" ht="13.5" customHeight="1" x14ac:dyDescent="0.2">
      <c r="A1262" s="302" t="str">
        <f>IF(B1262="","",ROW()-ROW($A$3)+'Diário 2º PA'!$P$1)</f>
        <v/>
      </c>
      <c r="B1262" s="303"/>
      <c r="C1262" s="304"/>
      <c r="D1262" s="305"/>
      <c r="E1262" s="306"/>
      <c r="F1262" s="307"/>
      <c r="G1262" s="305"/>
      <c r="H1262" s="305"/>
      <c r="I1262" s="306"/>
      <c r="J1262" s="308" t="str">
        <f t="shared" si="4"/>
        <v/>
      </c>
      <c r="K1262" s="308"/>
      <c r="L1262" s="309"/>
      <c r="M1262" s="308"/>
      <c r="N1262" s="303"/>
      <c r="O1262" s="305"/>
      <c r="P1262" s="305"/>
      <c r="Q1262" s="299"/>
      <c r="R1262" s="299"/>
      <c r="S1262" s="299"/>
    </row>
    <row r="1263" spans="1:19" ht="13.5" customHeight="1" x14ac:dyDescent="0.2">
      <c r="A1263" s="302" t="str">
        <f>IF(B1263="","",ROW()-ROW($A$3)+'Diário 2º PA'!$P$1)</f>
        <v/>
      </c>
      <c r="B1263" s="303"/>
      <c r="C1263" s="304"/>
      <c r="D1263" s="305"/>
      <c r="E1263" s="306"/>
      <c r="F1263" s="307"/>
      <c r="G1263" s="305"/>
      <c r="H1263" s="305"/>
      <c r="I1263" s="306"/>
      <c r="J1263" s="308" t="str">
        <f t="shared" si="4"/>
        <v/>
      </c>
      <c r="K1263" s="308"/>
      <c r="L1263" s="309"/>
      <c r="M1263" s="308"/>
      <c r="N1263" s="303"/>
      <c r="O1263" s="305"/>
      <c r="P1263" s="305"/>
      <c r="Q1263" s="299"/>
      <c r="R1263" s="299"/>
      <c r="S1263" s="299"/>
    </row>
    <row r="1264" spans="1:19" ht="13.5" customHeight="1" x14ac:dyDescent="0.2">
      <c r="A1264" s="302" t="str">
        <f>IF(B1264="","",ROW()-ROW($A$3)+'Diário 2º PA'!$P$1)</f>
        <v/>
      </c>
      <c r="B1264" s="303"/>
      <c r="C1264" s="304"/>
      <c r="D1264" s="305"/>
      <c r="E1264" s="306"/>
      <c r="F1264" s="307"/>
      <c r="G1264" s="305"/>
      <c r="H1264" s="305"/>
      <c r="I1264" s="306"/>
      <c r="J1264" s="308" t="str">
        <f t="shared" si="4"/>
        <v/>
      </c>
      <c r="K1264" s="308"/>
      <c r="L1264" s="309"/>
      <c r="M1264" s="308"/>
      <c r="N1264" s="303"/>
      <c r="O1264" s="305"/>
      <c r="P1264" s="305"/>
      <c r="Q1264" s="299"/>
      <c r="R1264" s="299"/>
      <c r="S1264" s="299"/>
    </row>
    <row r="1265" spans="1:19" ht="13.5" customHeight="1" x14ac:dyDescent="0.2">
      <c r="A1265" s="302" t="str">
        <f>IF(B1265="","",ROW()-ROW($A$3)+'Diário 2º PA'!$P$1)</f>
        <v/>
      </c>
      <c r="B1265" s="303"/>
      <c r="C1265" s="304"/>
      <c r="D1265" s="305"/>
      <c r="E1265" s="306"/>
      <c r="F1265" s="307"/>
      <c r="G1265" s="305"/>
      <c r="H1265" s="305"/>
      <c r="I1265" s="306"/>
      <c r="J1265" s="308" t="str">
        <f t="shared" si="4"/>
        <v/>
      </c>
      <c r="K1265" s="308"/>
      <c r="L1265" s="309"/>
      <c r="M1265" s="308"/>
      <c r="N1265" s="303"/>
      <c r="O1265" s="305"/>
      <c r="P1265" s="305"/>
      <c r="Q1265" s="299"/>
      <c r="R1265" s="299"/>
      <c r="S1265" s="299"/>
    </row>
    <row r="1266" spans="1:19" ht="13.5" customHeight="1" x14ac:dyDescent="0.2">
      <c r="A1266" s="302" t="str">
        <f>IF(B1266="","",ROW()-ROW($A$3)+'Diário 2º PA'!$P$1)</f>
        <v/>
      </c>
      <c r="B1266" s="303"/>
      <c r="C1266" s="304"/>
      <c r="D1266" s="305"/>
      <c r="E1266" s="306"/>
      <c r="F1266" s="307"/>
      <c r="G1266" s="305"/>
      <c r="H1266" s="305"/>
      <c r="I1266" s="306"/>
      <c r="J1266" s="308" t="str">
        <f t="shared" si="4"/>
        <v/>
      </c>
      <c r="K1266" s="308"/>
      <c r="L1266" s="309"/>
      <c r="M1266" s="308"/>
      <c r="N1266" s="303"/>
      <c r="O1266" s="305"/>
      <c r="P1266" s="305"/>
      <c r="Q1266" s="299"/>
      <c r="R1266" s="299"/>
      <c r="S1266" s="299"/>
    </row>
    <row r="1267" spans="1:19" ht="13.5" customHeight="1" x14ac:dyDescent="0.2">
      <c r="A1267" s="302" t="str">
        <f>IF(B1267="","",ROW()-ROW($A$3)+'Diário 2º PA'!$P$1)</f>
        <v/>
      </c>
      <c r="B1267" s="303"/>
      <c r="C1267" s="304"/>
      <c r="D1267" s="305"/>
      <c r="E1267" s="306"/>
      <c r="F1267" s="307"/>
      <c r="G1267" s="305"/>
      <c r="H1267" s="305"/>
      <c r="I1267" s="306"/>
      <c r="J1267" s="308" t="str">
        <f t="shared" si="4"/>
        <v/>
      </c>
      <c r="K1267" s="308"/>
      <c r="L1267" s="309"/>
      <c r="M1267" s="308"/>
      <c r="N1267" s="303"/>
      <c r="O1267" s="305"/>
      <c r="P1267" s="305"/>
      <c r="Q1267" s="299"/>
      <c r="R1267" s="299"/>
      <c r="S1267" s="299"/>
    </row>
    <row r="1268" spans="1:19" ht="13.5" customHeight="1" x14ac:dyDescent="0.2">
      <c r="A1268" s="302" t="str">
        <f>IF(B1268="","",ROW()-ROW($A$3)+'Diário 2º PA'!$P$1)</f>
        <v/>
      </c>
      <c r="B1268" s="303"/>
      <c r="C1268" s="304"/>
      <c r="D1268" s="305"/>
      <c r="E1268" s="306"/>
      <c r="F1268" s="307"/>
      <c r="G1268" s="305"/>
      <c r="H1268" s="305"/>
      <c r="I1268" s="306"/>
      <c r="J1268" s="308" t="str">
        <f t="shared" si="4"/>
        <v/>
      </c>
      <c r="K1268" s="308"/>
      <c r="L1268" s="309"/>
      <c r="M1268" s="308"/>
      <c r="N1268" s="303"/>
      <c r="O1268" s="305"/>
      <c r="P1268" s="305"/>
      <c r="Q1268" s="299"/>
      <c r="R1268" s="299"/>
      <c r="S1268" s="299"/>
    </row>
    <row r="1269" spans="1:19" ht="13.5" customHeight="1" x14ac:dyDescent="0.2">
      <c r="A1269" s="302" t="str">
        <f>IF(B1269="","",ROW()-ROW($A$3)+'Diário 2º PA'!$P$1)</f>
        <v/>
      </c>
      <c r="B1269" s="303"/>
      <c r="C1269" s="304"/>
      <c r="D1269" s="305"/>
      <c r="E1269" s="306"/>
      <c r="F1269" s="307"/>
      <c r="G1269" s="305"/>
      <c r="H1269" s="305"/>
      <c r="I1269" s="306"/>
      <c r="J1269" s="308" t="str">
        <f t="shared" si="4"/>
        <v/>
      </c>
      <c r="K1269" s="308"/>
      <c r="L1269" s="309"/>
      <c r="M1269" s="308"/>
      <c r="N1269" s="303"/>
      <c r="O1269" s="305"/>
      <c r="P1269" s="305"/>
      <c r="Q1269" s="299"/>
      <c r="R1269" s="299"/>
      <c r="S1269" s="299"/>
    </row>
    <row r="1270" spans="1:19" ht="13.5" customHeight="1" x14ac:dyDescent="0.2">
      <c r="A1270" s="302" t="str">
        <f>IF(B1270="","",ROW()-ROW($A$3)+'Diário 2º PA'!$P$1)</f>
        <v/>
      </c>
      <c r="B1270" s="303"/>
      <c r="C1270" s="304"/>
      <c r="D1270" s="305"/>
      <c r="E1270" s="306"/>
      <c r="F1270" s="307"/>
      <c r="G1270" s="305"/>
      <c r="H1270" s="305"/>
      <c r="I1270" s="306"/>
      <c r="J1270" s="308" t="str">
        <f t="shared" si="4"/>
        <v/>
      </c>
      <c r="K1270" s="308"/>
      <c r="L1270" s="309"/>
      <c r="M1270" s="308"/>
      <c r="N1270" s="303"/>
      <c r="O1270" s="305"/>
      <c r="P1270" s="305"/>
      <c r="Q1270" s="299"/>
      <c r="R1270" s="299"/>
      <c r="S1270" s="299"/>
    </row>
    <row r="1271" spans="1:19" ht="13.5" customHeight="1" x14ac:dyDescent="0.2">
      <c r="A1271" s="302" t="str">
        <f>IF(B1271="","",ROW()-ROW($A$3)+'Diário 2º PA'!$P$1)</f>
        <v/>
      </c>
      <c r="B1271" s="303"/>
      <c r="C1271" s="304"/>
      <c r="D1271" s="305"/>
      <c r="E1271" s="306"/>
      <c r="F1271" s="307"/>
      <c r="G1271" s="305"/>
      <c r="H1271" s="305"/>
      <c r="I1271" s="306"/>
      <c r="J1271" s="308" t="str">
        <f t="shared" si="4"/>
        <v/>
      </c>
      <c r="K1271" s="308"/>
      <c r="L1271" s="309"/>
      <c r="M1271" s="308"/>
      <c r="N1271" s="303"/>
      <c r="O1271" s="305"/>
      <c r="P1271" s="305"/>
      <c r="Q1271" s="299"/>
      <c r="R1271" s="299"/>
      <c r="S1271" s="299"/>
    </row>
    <row r="1272" spans="1:19" ht="13.5" customHeight="1" x14ac:dyDescent="0.2">
      <c r="A1272" s="302" t="str">
        <f>IF(B1272="","",ROW()-ROW($A$3)+'Diário 2º PA'!$P$1)</f>
        <v/>
      </c>
      <c r="B1272" s="303"/>
      <c r="C1272" s="304"/>
      <c r="D1272" s="305"/>
      <c r="E1272" s="306"/>
      <c r="F1272" s="307"/>
      <c r="G1272" s="305"/>
      <c r="H1272" s="305"/>
      <c r="I1272" s="306"/>
      <c r="J1272" s="308" t="str">
        <f t="shared" si="4"/>
        <v/>
      </c>
      <c r="K1272" s="308"/>
      <c r="L1272" s="309"/>
      <c r="M1272" s="308"/>
      <c r="N1272" s="303"/>
      <c r="O1272" s="305"/>
      <c r="P1272" s="305"/>
      <c r="Q1272" s="299"/>
      <c r="R1272" s="299"/>
      <c r="S1272" s="299"/>
    </row>
    <row r="1273" spans="1:19" ht="13.5" customHeight="1" x14ac:dyDescent="0.2">
      <c r="A1273" s="302" t="str">
        <f>IF(B1273="","",ROW()-ROW($A$3)+'Diário 2º PA'!$P$1)</f>
        <v/>
      </c>
      <c r="B1273" s="303"/>
      <c r="C1273" s="304"/>
      <c r="D1273" s="305"/>
      <c r="E1273" s="306"/>
      <c r="F1273" s="307"/>
      <c r="G1273" s="305"/>
      <c r="H1273" s="305"/>
      <c r="I1273" s="306"/>
      <c r="J1273" s="308" t="str">
        <f t="shared" si="4"/>
        <v/>
      </c>
      <c r="K1273" s="308"/>
      <c r="L1273" s="309"/>
      <c r="M1273" s="308"/>
      <c r="N1273" s="303"/>
      <c r="O1273" s="305"/>
      <c r="P1273" s="305"/>
      <c r="Q1273" s="299"/>
      <c r="R1273" s="299"/>
      <c r="S1273" s="299"/>
    </row>
    <row r="1274" spans="1:19" ht="13.5" customHeight="1" x14ac:dyDescent="0.2">
      <c r="A1274" s="302" t="str">
        <f>IF(B1274="","",ROW()-ROW($A$3)+'Diário 2º PA'!$P$1)</f>
        <v/>
      </c>
      <c r="B1274" s="303"/>
      <c r="C1274" s="304"/>
      <c r="D1274" s="305"/>
      <c r="E1274" s="306"/>
      <c r="F1274" s="307"/>
      <c r="G1274" s="305"/>
      <c r="H1274" s="305"/>
      <c r="I1274" s="306"/>
      <c r="J1274" s="308" t="str">
        <f t="shared" si="4"/>
        <v/>
      </c>
      <c r="K1274" s="308"/>
      <c r="L1274" s="309"/>
      <c r="M1274" s="308"/>
      <c r="N1274" s="303"/>
      <c r="O1274" s="305"/>
      <c r="P1274" s="305"/>
      <c r="Q1274" s="299"/>
      <c r="R1274" s="299"/>
      <c r="S1274" s="299"/>
    </row>
    <row r="1275" spans="1:19" ht="13.5" customHeight="1" x14ac:dyDescent="0.2">
      <c r="A1275" s="302" t="str">
        <f>IF(B1275="","",ROW()-ROW($A$3)+'Diário 2º PA'!$P$1)</f>
        <v/>
      </c>
      <c r="B1275" s="303"/>
      <c r="C1275" s="304"/>
      <c r="D1275" s="305"/>
      <c r="E1275" s="306"/>
      <c r="F1275" s="307"/>
      <c r="G1275" s="305"/>
      <c r="H1275" s="305"/>
      <c r="I1275" s="306"/>
      <c r="J1275" s="308" t="str">
        <f t="shared" si="4"/>
        <v/>
      </c>
      <c r="K1275" s="308"/>
      <c r="L1275" s="309"/>
      <c r="M1275" s="308"/>
      <c r="N1275" s="303"/>
      <c r="O1275" s="305"/>
      <c r="P1275" s="305"/>
      <c r="Q1275" s="299"/>
      <c r="R1275" s="299"/>
      <c r="S1275" s="299"/>
    </row>
    <row r="1276" spans="1:19" ht="13.5" customHeight="1" x14ac:dyDescent="0.2">
      <c r="A1276" s="302" t="str">
        <f>IF(B1276="","",ROW()-ROW($A$3)+'Diário 2º PA'!$P$1)</f>
        <v/>
      </c>
      <c r="B1276" s="303"/>
      <c r="C1276" s="304"/>
      <c r="D1276" s="305"/>
      <c r="E1276" s="306"/>
      <c r="F1276" s="307"/>
      <c r="G1276" s="305"/>
      <c r="H1276" s="305"/>
      <c r="I1276" s="306"/>
      <c r="J1276" s="308" t="str">
        <f t="shared" si="4"/>
        <v/>
      </c>
      <c r="K1276" s="308"/>
      <c r="L1276" s="309"/>
      <c r="M1276" s="308"/>
      <c r="N1276" s="303"/>
      <c r="O1276" s="305"/>
      <c r="P1276" s="305"/>
      <c r="Q1276" s="299"/>
      <c r="R1276" s="299"/>
      <c r="S1276" s="299"/>
    </row>
    <row r="1277" spans="1:19" ht="13.5" customHeight="1" x14ac:dyDescent="0.2">
      <c r="A1277" s="302" t="str">
        <f>IF(B1277="","",ROW()-ROW($A$3)+'Diário 2º PA'!$P$1)</f>
        <v/>
      </c>
      <c r="B1277" s="303"/>
      <c r="C1277" s="304"/>
      <c r="D1277" s="305"/>
      <c r="E1277" s="306"/>
      <c r="F1277" s="307"/>
      <c r="G1277" s="305"/>
      <c r="H1277" s="305"/>
      <c r="I1277" s="306"/>
      <c r="J1277" s="308" t="str">
        <f t="shared" si="4"/>
        <v/>
      </c>
      <c r="K1277" s="308"/>
      <c r="L1277" s="309"/>
      <c r="M1277" s="308"/>
      <c r="N1277" s="303"/>
      <c r="O1277" s="305"/>
      <c r="P1277" s="305"/>
      <c r="Q1277" s="299"/>
      <c r="R1277" s="299"/>
      <c r="S1277" s="299"/>
    </row>
    <row r="1278" spans="1:19" ht="13.5" customHeight="1" x14ac:dyDescent="0.2">
      <c r="A1278" s="302" t="str">
        <f>IF(B1278="","",ROW()-ROW($A$3)+'Diário 2º PA'!$P$1)</f>
        <v/>
      </c>
      <c r="B1278" s="303"/>
      <c r="C1278" s="304"/>
      <c r="D1278" s="305"/>
      <c r="E1278" s="306"/>
      <c r="F1278" s="307"/>
      <c r="G1278" s="305"/>
      <c r="H1278" s="305"/>
      <c r="I1278" s="306"/>
      <c r="J1278" s="308" t="str">
        <f t="shared" si="4"/>
        <v/>
      </c>
      <c r="K1278" s="308"/>
      <c r="L1278" s="309"/>
      <c r="M1278" s="308"/>
      <c r="N1278" s="303"/>
      <c r="O1278" s="305"/>
      <c r="P1278" s="305"/>
      <c r="Q1278" s="299"/>
      <c r="R1278" s="299"/>
      <c r="S1278" s="299"/>
    </row>
    <row r="1279" spans="1:19" ht="13.5" customHeight="1" x14ac:dyDescent="0.2">
      <c r="A1279" s="302" t="str">
        <f>IF(B1279="","",ROW()-ROW($A$3)+'Diário 2º PA'!$P$1)</f>
        <v/>
      </c>
      <c r="B1279" s="303"/>
      <c r="C1279" s="304"/>
      <c r="D1279" s="305"/>
      <c r="E1279" s="306"/>
      <c r="F1279" s="307"/>
      <c r="G1279" s="305"/>
      <c r="H1279" s="305"/>
      <c r="I1279" s="306"/>
      <c r="J1279" s="308" t="str">
        <f t="shared" ref="J1279:J1533" si="5">IF(P1279="","",IF(LEN(P1279)&gt;14,P1279,"CPF Protegido - LGPD"))</f>
        <v/>
      </c>
      <c r="K1279" s="308"/>
      <c r="L1279" s="309"/>
      <c r="M1279" s="308"/>
      <c r="N1279" s="303"/>
      <c r="O1279" s="305"/>
      <c r="P1279" s="305"/>
      <c r="Q1279" s="299"/>
      <c r="R1279" s="299"/>
      <c r="S1279" s="299"/>
    </row>
    <row r="1280" spans="1:19" ht="13.5" customHeight="1" x14ac:dyDescent="0.2">
      <c r="A1280" s="302" t="str">
        <f>IF(B1280="","",ROW()-ROW($A$3)+'Diário 2º PA'!$P$1)</f>
        <v/>
      </c>
      <c r="B1280" s="303"/>
      <c r="C1280" s="304"/>
      <c r="D1280" s="305"/>
      <c r="E1280" s="306"/>
      <c r="F1280" s="307"/>
      <c r="G1280" s="305"/>
      <c r="H1280" s="305"/>
      <c r="I1280" s="306"/>
      <c r="J1280" s="308" t="str">
        <f t="shared" si="5"/>
        <v/>
      </c>
      <c r="K1280" s="308"/>
      <c r="L1280" s="309"/>
      <c r="M1280" s="308"/>
      <c r="N1280" s="303"/>
      <c r="O1280" s="305"/>
      <c r="P1280" s="305"/>
      <c r="Q1280" s="299"/>
      <c r="R1280" s="299"/>
      <c r="S1280" s="299"/>
    </row>
    <row r="1281" spans="1:19" ht="13.5" customHeight="1" x14ac:dyDescent="0.2">
      <c r="A1281" s="302" t="str">
        <f>IF(B1281="","",ROW()-ROW($A$3)+'Diário 2º PA'!$P$1)</f>
        <v/>
      </c>
      <c r="B1281" s="303"/>
      <c r="C1281" s="304"/>
      <c r="D1281" s="305"/>
      <c r="E1281" s="306"/>
      <c r="F1281" s="307"/>
      <c r="G1281" s="305"/>
      <c r="H1281" s="305"/>
      <c r="I1281" s="306"/>
      <c r="J1281" s="308" t="str">
        <f t="shared" si="5"/>
        <v/>
      </c>
      <c r="K1281" s="308"/>
      <c r="L1281" s="309"/>
      <c r="M1281" s="308"/>
      <c r="N1281" s="303"/>
      <c r="O1281" s="305"/>
      <c r="P1281" s="305"/>
      <c r="Q1281" s="299"/>
      <c r="R1281" s="299"/>
      <c r="S1281" s="299"/>
    </row>
    <row r="1282" spans="1:19" ht="13.5" customHeight="1" x14ac:dyDescent="0.2">
      <c r="A1282" s="302" t="str">
        <f>IF(B1282="","",ROW()-ROW($A$3)+'Diário 2º PA'!$P$1)</f>
        <v/>
      </c>
      <c r="B1282" s="303"/>
      <c r="C1282" s="304"/>
      <c r="D1282" s="305"/>
      <c r="E1282" s="306"/>
      <c r="F1282" s="307"/>
      <c r="G1282" s="305"/>
      <c r="H1282" s="305"/>
      <c r="I1282" s="306"/>
      <c r="J1282" s="308" t="str">
        <f t="shared" si="5"/>
        <v/>
      </c>
      <c r="K1282" s="308"/>
      <c r="L1282" s="309"/>
      <c r="M1282" s="308"/>
      <c r="N1282" s="303"/>
      <c r="O1282" s="305"/>
      <c r="P1282" s="305"/>
      <c r="Q1282" s="299"/>
      <c r="R1282" s="299"/>
      <c r="S1282" s="299"/>
    </row>
    <row r="1283" spans="1:19" ht="13.5" customHeight="1" x14ac:dyDescent="0.2">
      <c r="A1283" s="302" t="str">
        <f>IF(B1283="","",ROW()-ROW($A$3)+'Diário 2º PA'!$P$1)</f>
        <v/>
      </c>
      <c r="B1283" s="303"/>
      <c r="C1283" s="304"/>
      <c r="D1283" s="305"/>
      <c r="E1283" s="306"/>
      <c r="F1283" s="307"/>
      <c r="G1283" s="305"/>
      <c r="H1283" s="305"/>
      <c r="I1283" s="306"/>
      <c r="J1283" s="308" t="str">
        <f t="shared" si="5"/>
        <v/>
      </c>
      <c r="K1283" s="308"/>
      <c r="L1283" s="309"/>
      <c r="M1283" s="308"/>
      <c r="N1283" s="303"/>
      <c r="O1283" s="305"/>
      <c r="P1283" s="305"/>
      <c r="Q1283" s="299"/>
      <c r="R1283" s="299"/>
      <c r="S1283" s="299"/>
    </row>
    <row r="1284" spans="1:19" ht="13.5" customHeight="1" x14ac:dyDescent="0.2">
      <c r="A1284" s="302" t="str">
        <f>IF(B1284="","",ROW()-ROW($A$3)+'Diário 2º PA'!$P$1)</f>
        <v/>
      </c>
      <c r="B1284" s="303"/>
      <c r="C1284" s="304"/>
      <c r="D1284" s="305"/>
      <c r="E1284" s="306"/>
      <c r="F1284" s="307"/>
      <c r="G1284" s="305"/>
      <c r="H1284" s="305"/>
      <c r="I1284" s="306"/>
      <c r="J1284" s="308" t="str">
        <f t="shared" si="5"/>
        <v/>
      </c>
      <c r="K1284" s="308"/>
      <c r="L1284" s="309"/>
      <c r="M1284" s="308"/>
      <c r="N1284" s="303"/>
      <c r="O1284" s="305"/>
      <c r="P1284" s="305"/>
      <c r="Q1284" s="299"/>
      <c r="R1284" s="299"/>
      <c r="S1284" s="299"/>
    </row>
    <row r="1285" spans="1:19" ht="13.5" customHeight="1" x14ac:dyDescent="0.2">
      <c r="A1285" s="302" t="str">
        <f>IF(B1285="","",ROW()-ROW($A$3)+'Diário 2º PA'!$P$1)</f>
        <v/>
      </c>
      <c r="B1285" s="303"/>
      <c r="C1285" s="304"/>
      <c r="D1285" s="305"/>
      <c r="E1285" s="306"/>
      <c r="F1285" s="307"/>
      <c r="G1285" s="305"/>
      <c r="H1285" s="305"/>
      <c r="I1285" s="306"/>
      <c r="J1285" s="308" t="str">
        <f t="shared" si="5"/>
        <v/>
      </c>
      <c r="K1285" s="308"/>
      <c r="L1285" s="309"/>
      <c r="M1285" s="308"/>
      <c r="N1285" s="303"/>
      <c r="O1285" s="305"/>
      <c r="P1285" s="305"/>
      <c r="Q1285" s="299"/>
      <c r="R1285" s="299"/>
      <c r="S1285" s="299"/>
    </row>
    <row r="1286" spans="1:19" ht="13.5" customHeight="1" x14ac:dyDescent="0.2">
      <c r="A1286" s="302" t="str">
        <f>IF(B1286="","",ROW()-ROW($A$3)+'Diário 2º PA'!$P$1)</f>
        <v/>
      </c>
      <c r="B1286" s="303"/>
      <c r="C1286" s="304"/>
      <c r="D1286" s="305"/>
      <c r="E1286" s="306"/>
      <c r="F1286" s="307"/>
      <c r="G1286" s="305"/>
      <c r="H1286" s="305"/>
      <c r="I1286" s="306"/>
      <c r="J1286" s="308" t="str">
        <f t="shared" si="5"/>
        <v/>
      </c>
      <c r="K1286" s="308"/>
      <c r="L1286" s="309"/>
      <c r="M1286" s="308"/>
      <c r="N1286" s="303"/>
      <c r="O1286" s="305"/>
      <c r="P1286" s="305"/>
      <c r="Q1286" s="299"/>
      <c r="R1286" s="299"/>
      <c r="S1286" s="299"/>
    </row>
    <row r="1287" spans="1:19" ht="13.5" customHeight="1" x14ac:dyDescent="0.2">
      <c r="A1287" s="302" t="str">
        <f>IF(B1287="","",ROW()-ROW($A$3)+'Diário 2º PA'!$P$1)</f>
        <v/>
      </c>
      <c r="B1287" s="303"/>
      <c r="C1287" s="304"/>
      <c r="D1287" s="305"/>
      <c r="E1287" s="306"/>
      <c r="F1287" s="307"/>
      <c r="G1287" s="305"/>
      <c r="H1287" s="305"/>
      <c r="I1287" s="306"/>
      <c r="J1287" s="308" t="str">
        <f t="shared" si="5"/>
        <v/>
      </c>
      <c r="K1287" s="308"/>
      <c r="L1287" s="309"/>
      <c r="M1287" s="308"/>
      <c r="N1287" s="303"/>
      <c r="O1287" s="305"/>
      <c r="P1287" s="305"/>
      <c r="Q1287" s="299"/>
      <c r="R1287" s="299"/>
      <c r="S1287" s="299"/>
    </row>
    <row r="1288" spans="1:19" ht="13.5" customHeight="1" x14ac:dyDescent="0.2">
      <c r="A1288" s="302" t="str">
        <f>IF(B1288="","",ROW()-ROW($A$3)+'Diário 2º PA'!$P$1)</f>
        <v/>
      </c>
      <c r="B1288" s="303"/>
      <c r="C1288" s="304"/>
      <c r="D1288" s="305"/>
      <c r="E1288" s="306"/>
      <c r="F1288" s="307"/>
      <c r="G1288" s="305"/>
      <c r="H1288" s="305"/>
      <c r="I1288" s="306"/>
      <c r="J1288" s="308" t="str">
        <f t="shared" si="5"/>
        <v/>
      </c>
      <c r="K1288" s="308"/>
      <c r="L1288" s="309"/>
      <c r="M1288" s="308"/>
      <c r="N1288" s="303"/>
      <c r="O1288" s="305"/>
      <c r="P1288" s="305"/>
      <c r="Q1288" s="299"/>
      <c r="R1288" s="299"/>
      <c r="S1288" s="299"/>
    </row>
    <row r="1289" spans="1:19" ht="13.5" customHeight="1" x14ac:dyDescent="0.2">
      <c r="A1289" s="302" t="str">
        <f>IF(B1289="","",ROW()-ROW($A$3)+'Diário 2º PA'!$P$1)</f>
        <v/>
      </c>
      <c r="B1289" s="303"/>
      <c r="C1289" s="304"/>
      <c r="D1289" s="305"/>
      <c r="E1289" s="306"/>
      <c r="F1289" s="307"/>
      <c r="G1289" s="305"/>
      <c r="H1289" s="305"/>
      <c r="I1289" s="306"/>
      <c r="J1289" s="308" t="str">
        <f t="shared" si="5"/>
        <v/>
      </c>
      <c r="K1289" s="308"/>
      <c r="L1289" s="309"/>
      <c r="M1289" s="308"/>
      <c r="N1289" s="303"/>
      <c r="O1289" s="305"/>
      <c r="P1289" s="305"/>
      <c r="Q1289" s="299"/>
      <c r="R1289" s="299"/>
      <c r="S1289" s="299"/>
    </row>
    <row r="1290" spans="1:19" ht="13.5" customHeight="1" x14ac:dyDescent="0.2">
      <c r="A1290" s="302" t="str">
        <f>IF(B1290="","",ROW()-ROW($A$3)+'Diário 2º PA'!$P$1)</f>
        <v/>
      </c>
      <c r="B1290" s="303"/>
      <c r="C1290" s="304"/>
      <c r="D1290" s="305"/>
      <c r="E1290" s="306"/>
      <c r="F1290" s="307"/>
      <c r="G1290" s="305"/>
      <c r="H1290" s="305"/>
      <c r="I1290" s="306"/>
      <c r="J1290" s="308" t="str">
        <f t="shared" si="5"/>
        <v/>
      </c>
      <c r="K1290" s="308"/>
      <c r="L1290" s="309"/>
      <c r="M1290" s="308"/>
      <c r="N1290" s="303"/>
      <c r="O1290" s="305"/>
      <c r="P1290" s="305"/>
      <c r="Q1290" s="299"/>
      <c r="R1290" s="299"/>
      <c r="S1290" s="299"/>
    </row>
    <row r="1291" spans="1:19" ht="13.5" customHeight="1" x14ac:dyDescent="0.2">
      <c r="A1291" s="302" t="str">
        <f>IF(B1291="","",ROW()-ROW($A$3)+'Diário 2º PA'!$P$1)</f>
        <v/>
      </c>
      <c r="B1291" s="303"/>
      <c r="C1291" s="304"/>
      <c r="D1291" s="305"/>
      <c r="E1291" s="306"/>
      <c r="F1291" s="307"/>
      <c r="G1291" s="305"/>
      <c r="H1291" s="305"/>
      <c r="I1291" s="306"/>
      <c r="J1291" s="308" t="str">
        <f t="shared" si="5"/>
        <v/>
      </c>
      <c r="K1291" s="308"/>
      <c r="L1291" s="309"/>
      <c r="M1291" s="308"/>
      <c r="N1291" s="303"/>
      <c r="O1291" s="305"/>
      <c r="P1291" s="305"/>
      <c r="Q1291" s="299"/>
      <c r="R1291" s="299"/>
      <c r="S1291" s="299"/>
    </row>
    <row r="1292" spans="1:19" ht="13.5" customHeight="1" x14ac:dyDescent="0.2">
      <c r="A1292" s="302" t="str">
        <f>IF(B1292="","",ROW()-ROW($A$3)+'Diário 2º PA'!$P$1)</f>
        <v/>
      </c>
      <c r="B1292" s="303"/>
      <c r="C1292" s="304"/>
      <c r="D1292" s="305"/>
      <c r="E1292" s="306"/>
      <c r="F1292" s="307"/>
      <c r="G1292" s="305"/>
      <c r="H1292" s="305"/>
      <c r="I1292" s="306"/>
      <c r="J1292" s="308" t="str">
        <f t="shared" si="5"/>
        <v/>
      </c>
      <c r="K1292" s="308"/>
      <c r="L1292" s="309"/>
      <c r="M1292" s="308"/>
      <c r="N1292" s="303"/>
      <c r="O1292" s="305"/>
      <c r="P1292" s="305"/>
      <c r="Q1292" s="299"/>
      <c r="R1292" s="299"/>
      <c r="S1292" s="299"/>
    </row>
    <row r="1293" spans="1:19" ht="13.5" customHeight="1" x14ac:dyDescent="0.2">
      <c r="A1293" s="302" t="str">
        <f>IF(B1293="","",ROW()-ROW($A$3)+'Diário 2º PA'!$P$1)</f>
        <v/>
      </c>
      <c r="B1293" s="303"/>
      <c r="C1293" s="304"/>
      <c r="D1293" s="305"/>
      <c r="E1293" s="306"/>
      <c r="F1293" s="307"/>
      <c r="G1293" s="305"/>
      <c r="H1293" s="305"/>
      <c r="I1293" s="306"/>
      <c r="J1293" s="308" t="str">
        <f t="shared" si="5"/>
        <v/>
      </c>
      <c r="K1293" s="308"/>
      <c r="L1293" s="309"/>
      <c r="M1293" s="308"/>
      <c r="N1293" s="303"/>
      <c r="O1293" s="305"/>
      <c r="P1293" s="305"/>
      <c r="Q1293" s="299"/>
      <c r="R1293" s="299"/>
      <c r="S1293" s="299"/>
    </row>
    <row r="1294" spans="1:19" ht="13.5" customHeight="1" x14ac:dyDescent="0.2">
      <c r="A1294" s="302" t="str">
        <f>IF(B1294="","",ROW()-ROW($A$3)+'Diário 2º PA'!$P$1)</f>
        <v/>
      </c>
      <c r="B1294" s="303"/>
      <c r="C1294" s="304"/>
      <c r="D1294" s="305"/>
      <c r="E1294" s="306"/>
      <c r="F1294" s="307"/>
      <c r="G1294" s="305"/>
      <c r="H1294" s="305"/>
      <c r="I1294" s="306"/>
      <c r="J1294" s="308" t="str">
        <f t="shared" si="5"/>
        <v/>
      </c>
      <c r="K1294" s="308"/>
      <c r="L1294" s="309"/>
      <c r="M1294" s="308"/>
      <c r="N1294" s="303"/>
      <c r="O1294" s="305"/>
      <c r="P1294" s="305"/>
      <c r="Q1294" s="299"/>
      <c r="R1294" s="299"/>
      <c r="S1294" s="299"/>
    </row>
    <row r="1295" spans="1:19" ht="13.5" customHeight="1" x14ac:dyDescent="0.2">
      <c r="A1295" s="302" t="str">
        <f>IF(B1295="","",ROW()-ROW($A$3)+'Diário 2º PA'!$P$1)</f>
        <v/>
      </c>
      <c r="B1295" s="303"/>
      <c r="C1295" s="304"/>
      <c r="D1295" s="305"/>
      <c r="E1295" s="306"/>
      <c r="F1295" s="307"/>
      <c r="G1295" s="305"/>
      <c r="H1295" s="305"/>
      <c r="I1295" s="306"/>
      <c r="J1295" s="308" t="str">
        <f t="shared" si="5"/>
        <v/>
      </c>
      <c r="K1295" s="308"/>
      <c r="L1295" s="309"/>
      <c r="M1295" s="308"/>
      <c r="N1295" s="303"/>
      <c r="O1295" s="305"/>
      <c r="P1295" s="305"/>
      <c r="Q1295" s="299"/>
      <c r="R1295" s="299"/>
      <c r="S1295" s="299"/>
    </row>
    <row r="1296" spans="1:19" ht="13.5" customHeight="1" x14ac:dyDescent="0.2">
      <c r="A1296" s="302" t="str">
        <f>IF(B1296="","",ROW()-ROW($A$3)+'Diário 2º PA'!$P$1)</f>
        <v/>
      </c>
      <c r="B1296" s="303"/>
      <c r="C1296" s="304"/>
      <c r="D1296" s="305"/>
      <c r="E1296" s="306"/>
      <c r="F1296" s="307"/>
      <c r="G1296" s="305"/>
      <c r="H1296" s="305"/>
      <c r="I1296" s="306"/>
      <c r="J1296" s="308" t="str">
        <f t="shared" si="5"/>
        <v/>
      </c>
      <c r="K1296" s="308"/>
      <c r="L1296" s="309"/>
      <c r="M1296" s="308"/>
      <c r="N1296" s="303"/>
      <c r="O1296" s="305"/>
      <c r="P1296" s="305"/>
      <c r="Q1296" s="299"/>
      <c r="R1296" s="299"/>
      <c r="S1296" s="299"/>
    </row>
    <row r="1297" spans="1:19" ht="13.5" customHeight="1" x14ac:dyDescent="0.2">
      <c r="A1297" s="302" t="str">
        <f>IF(B1297="","",ROW()-ROW($A$3)+'Diário 2º PA'!$P$1)</f>
        <v/>
      </c>
      <c r="B1297" s="303"/>
      <c r="C1297" s="304"/>
      <c r="D1297" s="305"/>
      <c r="E1297" s="306"/>
      <c r="F1297" s="307"/>
      <c r="G1297" s="305"/>
      <c r="H1297" s="305"/>
      <c r="I1297" s="306"/>
      <c r="J1297" s="308" t="str">
        <f t="shared" si="5"/>
        <v/>
      </c>
      <c r="K1297" s="308"/>
      <c r="L1297" s="309"/>
      <c r="M1297" s="308"/>
      <c r="N1297" s="303"/>
      <c r="O1297" s="305"/>
      <c r="P1297" s="305"/>
      <c r="Q1297" s="299"/>
      <c r="R1297" s="299"/>
      <c r="S1297" s="299"/>
    </row>
    <row r="1298" spans="1:19" ht="13.5" customHeight="1" x14ac:dyDescent="0.2">
      <c r="A1298" s="302" t="str">
        <f>IF(B1298="","",ROW()-ROW($A$3)+'Diário 2º PA'!$P$1)</f>
        <v/>
      </c>
      <c r="B1298" s="303"/>
      <c r="C1298" s="304"/>
      <c r="D1298" s="305"/>
      <c r="E1298" s="306"/>
      <c r="F1298" s="307"/>
      <c r="G1298" s="305"/>
      <c r="H1298" s="305"/>
      <c r="I1298" s="306"/>
      <c r="J1298" s="308" t="str">
        <f t="shared" si="5"/>
        <v/>
      </c>
      <c r="K1298" s="308"/>
      <c r="L1298" s="309"/>
      <c r="M1298" s="308"/>
      <c r="N1298" s="303"/>
      <c r="O1298" s="305"/>
      <c r="P1298" s="305"/>
      <c r="Q1298" s="299"/>
      <c r="R1298" s="299"/>
      <c r="S1298" s="299"/>
    </row>
    <row r="1299" spans="1:19" ht="13.5" customHeight="1" x14ac:dyDescent="0.2">
      <c r="A1299" s="302" t="str">
        <f>IF(B1299="","",ROW()-ROW($A$3)+'Diário 2º PA'!$P$1)</f>
        <v/>
      </c>
      <c r="B1299" s="303"/>
      <c r="C1299" s="304"/>
      <c r="D1299" s="305"/>
      <c r="E1299" s="306"/>
      <c r="F1299" s="307"/>
      <c r="G1299" s="305"/>
      <c r="H1299" s="305"/>
      <c r="I1299" s="306"/>
      <c r="J1299" s="308" t="str">
        <f t="shared" si="5"/>
        <v/>
      </c>
      <c r="K1299" s="308"/>
      <c r="L1299" s="309"/>
      <c r="M1299" s="308"/>
      <c r="N1299" s="303"/>
      <c r="O1299" s="305"/>
      <c r="P1299" s="305"/>
      <c r="Q1299" s="299"/>
      <c r="R1299" s="299"/>
      <c r="S1299" s="299"/>
    </row>
    <row r="1300" spans="1:19" ht="13.5" customHeight="1" x14ac:dyDescent="0.2">
      <c r="A1300" s="302" t="str">
        <f>IF(B1300="","",ROW()-ROW($A$3)+'Diário 2º PA'!$P$1)</f>
        <v/>
      </c>
      <c r="B1300" s="303"/>
      <c r="C1300" s="304"/>
      <c r="D1300" s="305"/>
      <c r="E1300" s="306"/>
      <c r="F1300" s="307"/>
      <c r="G1300" s="305"/>
      <c r="H1300" s="305"/>
      <c r="I1300" s="306"/>
      <c r="J1300" s="308" t="str">
        <f t="shared" si="5"/>
        <v/>
      </c>
      <c r="K1300" s="308"/>
      <c r="L1300" s="309"/>
      <c r="M1300" s="308"/>
      <c r="N1300" s="303"/>
      <c r="O1300" s="305"/>
      <c r="P1300" s="305"/>
      <c r="Q1300" s="299"/>
      <c r="R1300" s="299"/>
      <c r="S1300" s="299"/>
    </row>
    <row r="1301" spans="1:19" ht="13.5" customHeight="1" x14ac:dyDescent="0.2">
      <c r="A1301" s="302" t="str">
        <f>IF(B1301="","",ROW()-ROW($A$3)+'Diário 2º PA'!$P$1)</f>
        <v/>
      </c>
      <c r="B1301" s="303"/>
      <c r="C1301" s="304"/>
      <c r="D1301" s="305"/>
      <c r="E1301" s="306"/>
      <c r="F1301" s="307"/>
      <c r="G1301" s="305"/>
      <c r="H1301" s="305"/>
      <c r="I1301" s="306"/>
      <c r="J1301" s="308" t="str">
        <f t="shared" si="5"/>
        <v/>
      </c>
      <c r="K1301" s="308"/>
      <c r="L1301" s="309"/>
      <c r="M1301" s="308"/>
      <c r="N1301" s="303"/>
      <c r="O1301" s="305"/>
      <c r="P1301" s="305"/>
      <c r="Q1301" s="299"/>
      <c r="R1301" s="299"/>
      <c r="S1301" s="299"/>
    </row>
    <row r="1302" spans="1:19" ht="13.5" customHeight="1" x14ac:dyDescent="0.2">
      <c r="A1302" s="302" t="str">
        <f>IF(B1302="","",ROW()-ROW($A$3)+'Diário 2º PA'!$P$1)</f>
        <v/>
      </c>
      <c r="B1302" s="303"/>
      <c r="C1302" s="304"/>
      <c r="D1302" s="305"/>
      <c r="E1302" s="306"/>
      <c r="F1302" s="307"/>
      <c r="G1302" s="305"/>
      <c r="H1302" s="305"/>
      <c r="I1302" s="306"/>
      <c r="J1302" s="308" t="str">
        <f t="shared" si="5"/>
        <v/>
      </c>
      <c r="K1302" s="308"/>
      <c r="L1302" s="309"/>
      <c r="M1302" s="308"/>
      <c r="N1302" s="303"/>
      <c r="O1302" s="305"/>
      <c r="P1302" s="305"/>
      <c r="Q1302" s="299"/>
      <c r="R1302" s="299"/>
      <c r="S1302" s="299"/>
    </row>
    <row r="1303" spans="1:19" ht="13.5" customHeight="1" x14ac:dyDescent="0.2">
      <c r="A1303" s="302" t="str">
        <f>IF(B1303="","",ROW()-ROW($A$3)+'Diário 2º PA'!$P$1)</f>
        <v/>
      </c>
      <c r="B1303" s="303"/>
      <c r="C1303" s="304"/>
      <c r="D1303" s="305"/>
      <c r="E1303" s="306"/>
      <c r="F1303" s="307"/>
      <c r="G1303" s="305"/>
      <c r="H1303" s="305"/>
      <c r="I1303" s="306"/>
      <c r="J1303" s="308" t="str">
        <f t="shared" si="5"/>
        <v/>
      </c>
      <c r="K1303" s="308"/>
      <c r="L1303" s="309"/>
      <c r="M1303" s="308"/>
      <c r="N1303" s="303"/>
      <c r="O1303" s="305"/>
      <c r="P1303" s="305"/>
      <c r="Q1303" s="299"/>
      <c r="R1303" s="299"/>
      <c r="S1303" s="299"/>
    </row>
    <row r="1304" spans="1:19" ht="13.5" customHeight="1" x14ac:dyDescent="0.2">
      <c r="A1304" s="302" t="str">
        <f>IF(B1304="","",ROW()-ROW($A$3)+'Diário 2º PA'!$P$1)</f>
        <v/>
      </c>
      <c r="B1304" s="303"/>
      <c r="C1304" s="304"/>
      <c r="D1304" s="305"/>
      <c r="E1304" s="306"/>
      <c r="F1304" s="307"/>
      <c r="G1304" s="305"/>
      <c r="H1304" s="305"/>
      <c r="I1304" s="306"/>
      <c r="J1304" s="308" t="str">
        <f t="shared" si="5"/>
        <v/>
      </c>
      <c r="K1304" s="308"/>
      <c r="L1304" s="309"/>
      <c r="M1304" s="308"/>
      <c r="N1304" s="303"/>
      <c r="O1304" s="305"/>
      <c r="P1304" s="305"/>
      <c r="Q1304" s="299"/>
      <c r="R1304" s="299"/>
      <c r="S1304" s="299"/>
    </row>
    <row r="1305" spans="1:19" ht="13.5" customHeight="1" x14ac:dyDescent="0.2">
      <c r="A1305" s="302" t="str">
        <f>IF(B1305="","",ROW()-ROW($A$3)+'Diário 2º PA'!$P$1)</f>
        <v/>
      </c>
      <c r="B1305" s="303"/>
      <c r="C1305" s="304"/>
      <c r="D1305" s="305"/>
      <c r="E1305" s="306"/>
      <c r="F1305" s="307"/>
      <c r="G1305" s="305"/>
      <c r="H1305" s="305"/>
      <c r="I1305" s="306"/>
      <c r="J1305" s="308" t="str">
        <f t="shared" si="5"/>
        <v/>
      </c>
      <c r="K1305" s="308"/>
      <c r="L1305" s="309"/>
      <c r="M1305" s="308"/>
      <c r="N1305" s="303"/>
      <c r="O1305" s="305"/>
      <c r="P1305" s="305"/>
      <c r="Q1305" s="299"/>
      <c r="R1305" s="299"/>
      <c r="S1305" s="299"/>
    </row>
    <row r="1306" spans="1:19" ht="13.5" customHeight="1" x14ac:dyDescent="0.2">
      <c r="A1306" s="302" t="str">
        <f>IF(B1306="","",ROW()-ROW($A$3)+'Diário 2º PA'!$P$1)</f>
        <v/>
      </c>
      <c r="B1306" s="303"/>
      <c r="C1306" s="304"/>
      <c r="D1306" s="305"/>
      <c r="E1306" s="306"/>
      <c r="F1306" s="307"/>
      <c r="G1306" s="305"/>
      <c r="H1306" s="305"/>
      <c r="I1306" s="306"/>
      <c r="J1306" s="308" t="str">
        <f t="shared" si="5"/>
        <v/>
      </c>
      <c r="K1306" s="308"/>
      <c r="L1306" s="309"/>
      <c r="M1306" s="308"/>
      <c r="N1306" s="303"/>
      <c r="O1306" s="305"/>
      <c r="P1306" s="305"/>
      <c r="Q1306" s="299"/>
      <c r="R1306" s="299"/>
      <c r="S1306" s="299"/>
    </row>
    <row r="1307" spans="1:19" ht="13.5" customHeight="1" x14ac:dyDescent="0.2">
      <c r="A1307" s="302" t="str">
        <f>IF(B1307="","",ROW()-ROW($A$3)+'Diário 2º PA'!$P$1)</f>
        <v/>
      </c>
      <c r="B1307" s="303"/>
      <c r="C1307" s="304"/>
      <c r="D1307" s="305"/>
      <c r="E1307" s="306"/>
      <c r="F1307" s="307"/>
      <c r="G1307" s="305"/>
      <c r="H1307" s="305"/>
      <c r="I1307" s="306"/>
      <c r="J1307" s="308" t="str">
        <f t="shared" si="5"/>
        <v/>
      </c>
      <c r="K1307" s="308"/>
      <c r="L1307" s="309"/>
      <c r="M1307" s="308"/>
      <c r="N1307" s="303"/>
      <c r="O1307" s="305"/>
      <c r="P1307" s="305"/>
      <c r="Q1307" s="299"/>
      <c r="R1307" s="299"/>
      <c r="S1307" s="299"/>
    </row>
    <row r="1308" spans="1:19" ht="13.5" customHeight="1" x14ac:dyDescent="0.2">
      <c r="A1308" s="302" t="str">
        <f>IF(B1308="","",ROW()-ROW($A$3)+'Diário 2º PA'!$P$1)</f>
        <v/>
      </c>
      <c r="B1308" s="303"/>
      <c r="C1308" s="304"/>
      <c r="D1308" s="305"/>
      <c r="E1308" s="306"/>
      <c r="F1308" s="307"/>
      <c r="G1308" s="305"/>
      <c r="H1308" s="305"/>
      <c r="I1308" s="306"/>
      <c r="J1308" s="308" t="str">
        <f t="shared" si="5"/>
        <v/>
      </c>
      <c r="K1308" s="308"/>
      <c r="L1308" s="309"/>
      <c r="M1308" s="308"/>
      <c r="N1308" s="303"/>
      <c r="O1308" s="305"/>
      <c r="P1308" s="305"/>
      <c r="Q1308" s="299"/>
      <c r="R1308" s="299"/>
      <c r="S1308" s="299"/>
    </row>
    <row r="1309" spans="1:19" ht="13.5" customHeight="1" x14ac:dyDescent="0.2">
      <c r="A1309" s="302" t="str">
        <f>IF(B1309="","",ROW()-ROW($A$3)+'Diário 2º PA'!$P$1)</f>
        <v/>
      </c>
      <c r="B1309" s="303"/>
      <c r="C1309" s="304"/>
      <c r="D1309" s="305"/>
      <c r="E1309" s="306"/>
      <c r="F1309" s="307"/>
      <c r="G1309" s="305"/>
      <c r="H1309" s="305"/>
      <c r="I1309" s="306"/>
      <c r="J1309" s="308" t="str">
        <f t="shared" si="5"/>
        <v/>
      </c>
      <c r="K1309" s="308"/>
      <c r="L1309" s="309"/>
      <c r="M1309" s="308"/>
      <c r="N1309" s="303"/>
      <c r="O1309" s="305"/>
      <c r="P1309" s="305"/>
      <c r="Q1309" s="299"/>
      <c r="R1309" s="299"/>
      <c r="S1309" s="299"/>
    </row>
    <row r="1310" spans="1:19" ht="13.5" customHeight="1" x14ac:dyDescent="0.2">
      <c r="A1310" s="302" t="str">
        <f>IF(B1310="","",ROW()-ROW($A$3)+'Diário 2º PA'!$P$1)</f>
        <v/>
      </c>
      <c r="B1310" s="303"/>
      <c r="C1310" s="304"/>
      <c r="D1310" s="305"/>
      <c r="E1310" s="306"/>
      <c r="F1310" s="307"/>
      <c r="G1310" s="305"/>
      <c r="H1310" s="305"/>
      <c r="I1310" s="306"/>
      <c r="J1310" s="308" t="str">
        <f t="shared" si="5"/>
        <v/>
      </c>
      <c r="K1310" s="308"/>
      <c r="L1310" s="309"/>
      <c r="M1310" s="308"/>
      <c r="N1310" s="303"/>
      <c r="O1310" s="305"/>
      <c r="P1310" s="305"/>
      <c r="Q1310" s="299"/>
      <c r="R1310" s="299"/>
      <c r="S1310" s="299"/>
    </row>
    <row r="1311" spans="1:19" ht="13.5" customHeight="1" x14ac:dyDescent="0.2">
      <c r="A1311" s="302" t="str">
        <f>IF(B1311="","",ROW()-ROW($A$3)+'Diário 2º PA'!$P$1)</f>
        <v/>
      </c>
      <c r="B1311" s="303"/>
      <c r="C1311" s="304"/>
      <c r="D1311" s="305"/>
      <c r="E1311" s="306"/>
      <c r="F1311" s="307"/>
      <c r="G1311" s="305"/>
      <c r="H1311" s="305"/>
      <c r="I1311" s="306"/>
      <c r="J1311" s="308" t="str">
        <f t="shared" si="5"/>
        <v/>
      </c>
      <c r="K1311" s="308"/>
      <c r="L1311" s="309"/>
      <c r="M1311" s="308"/>
      <c r="N1311" s="303"/>
      <c r="O1311" s="305"/>
      <c r="P1311" s="305"/>
      <c r="Q1311" s="299"/>
      <c r="R1311" s="299"/>
      <c r="S1311" s="299"/>
    </row>
    <row r="1312" spans="1:19" ht="13.5" customHeight="1" x14ac:dyDescent="0.2">
      <c r="A1312" s="302" t="str">
        <f>IF(B1312="","",ROW()-ROW($A$3)+'Diário 2º PA'!$P$1)</f>
        <v/>
      </c>
      <c r="B1312" s="303"/>
      <c r="C1312" s="304"/>
      <c r="D1312" s="305"/>
      <c r="E1312" s="306"/>
      <c r="F1312" s="307"/>
      <c r="G1312" s="305"/>
      <c r="H1312" s="305"/>
      <c r="I1312" s="306"/>
      <c r="J1312" s="308" t="str">
        <f t="shared" si="5"/>
        <v/>
      </c>
      <c r="K1312" s="308"/>
      <c r="L1312" s="309"/>
      <c r="M1312" s="308"/>
      <c r="N1312" s="303"/>
      <c r="O1312" s="305"/>
      <c r="P1312" s="305"/>
      <c r="Q1312" s="299"/>
      <c r="R1312" s="299"/>
      <c r="S1312" s="299"/>
    </row>
    <row r="1313" spans="1:19" ht="13.5" customHeight="1" x14ac:dyDescent="0.2">
      <c r="A1313" s="302" t="str">
        <f>IF(B1313="","",ROW()-ROW($A$3)+'Diário 2º PA'!$P$1)</f>
        <v/>
      </c>
      <c r="B1313" s="303"/>
      <c r="C1313" s="304"/>
      <c r="D1313" s="305"/>
      <c r="E1313" s="306"/>
      <c r="F1313" s="307"/>
      <c r="G1313" s="305"/>
      <c r="H1313" s="305"/>
      <c r="I1313" s="306"/>
      <c r="J1313" s="308" t="str">
        <f t="shared" si="5"/>
        <v/>
      </c>
      <c r="K1313" s="308"/>
      <c r="L1313" s="309"/>
      <c r="M1313" s="308"/>
      <c r="N1313" s="303"/>
      <c r="O1313" s="305"/>
      <c r="P1313" s="305"/>
      <c r="Q1313" s="299"/>
      <c r="R1313" s="299"/>
      <c r="S1313" s="299"/>
    </row>
    <row r="1314" spans="1:19" ht="13.5" customHeight="1" x14ac:dyDescent="0.2">
      <c r="A1314" s="302" t="str">
        <f>IF(B1314="","",ROW()-ROW($A$3)+'Diário 2º PA'!$P$1)</f>
        <v/>
      </c>
      <c r="B1314" s="303"/>
      <c r="C1314" s="304"/>
      <c r="D1314" s="305"/>
      <c r="E1314" s="306"/>
      <c r="F1314" s="307"/>
      <c r="G1314" s="305"/>
      <c r="H1314" s="305"/>
      <c r="I1314" s="306"/>
      <c r="J1314" s="308" t="str">
        <f t="shared" si="5"/>
        <v/>
      </c>
      <c r="K1314" s="308"/>
      <c r="L1314" s="309"/>
      <c r="M1314" s="308"/>
      <c r="N1314" s="303"/>
      <c r="O1314" s="305"/>
      <c r="P1314" s="305"/>
      <c r="Q1314" s="299"/>
      <c r="R1314" s="299"/>
      <c r="S1314" s="299"/>
    </row>
    <row r="1315" spans="1:19" ht="13.5" customHeight="1" x14ac:dyDescent="0.2">
      <c r="A1315" s="302" t="str">
        <f>IF(B1315="","",ROW()-ROW($A$3)+'Diário 2º PA'!$P$1)</f>
        <v/>
      </c>
      <c r="B1315" s="303"/>
      <c r="C1315" s="304"/>
      <c r="D1315" s="305"/>
      <c r="E1315" s="306"/>
      <c r="F1315" s="307"/>
      <c r="G1315" s="305"/>
      <c r="H1315" s="305"/>
      <c r="I1315" s="306"/>
      <c r="J1315" s="308" t="str">
        <f t="shared" si="5"/>
        <v/>
      </c>
      <c r="K1315" s="308"/>
      <c r="L1315" s="309"/>
      <c r="M1315" s="308"/>
      <c r="N1315" s="303"/>
      <c r="O1315" s="305"/>
      <c r="P1315" s="305"/>
      <c r="Q1315" s="299"/>
      <c r="R1315" s="299"/>
      <c r="S1315" s="299"/>
    </row>
    <row r="1316" spans="1:19" ht="13.5" customHeight="1" x14ac:dyDescent="0.2">
      <c r="A1316" s="302" t="str">
        <f>IF(B1316="","",ROW()-ROW($A$3)+'Diário 2º PA'!$P$1)</f>
        <v/>
      </c>
      <c r="B1316" s="303"/>
      <c r="C1316" s="304"/>
      <c r="D1316" s="305"/>
      <c r="E1316" s="306"/>
      <c r="F1316" s="307"/>
      <c r="G1316" s="305"/>
      <c r="H1316" s="305"/>
      <c r="I1316" s="306"/>
      <c r="J1316" s="308" t="str">
        <f t="shared" si="5"/>
        <v/>
      </c>
      <c r="K1316" s="308"/>
      <c r="L1316" s="309"/>
      <c r="M1316" s="308"/>
      <c r="N1316" s="303"/>
      <c r="O1316" s="305"/>
      <c r="P1316" s="305"/>
      <c r="Q1316" s="299"/>
      <c r="R1316" s="299"/>
      <c r="S1316" s="299"/>
    </row>
    <row r="1317" spans="1:19" ht="13.5" customHeight="1" x14ac:dyDescent="0.2">
      <c r="A1317" s="302" t="str">
        <f>IF(B1317="","",ROW()-ROW($A$3)+'Diário 2º PA'!$P$1)</f>
        <v/>
      </c>
      <c r="B1317" s="303"/>
      <c r="C1317" s="304"/>
      <c r="D1317" s="305"/>
      <c r="E1317" s="306"/>
      <c r="F1317" s="307"/>
      <c r="G1317" s="305"/>
      <c r="H1317" s="305"/>
      <c r="I1317" s="306"/>
      <c r="J1317" s="308" t="str">
        <f t="shared" si="5"/>
        <v/>
      </c>
      <c r="K1317" s="308"/>
      <c r="L1317" s="309"/>
      <c r="M1317" s="308"/>
      <c r="N1317" s="303"/>
      <c r="O1317" s="305"/>
      <c r="P1317" s="305"/>
      <c r="Q1317" s="299"/>
      <c r="R1317" s="299"/>
      <c r="S1317" s="299"/>
    </row>
    <row r="1318" spans="1:19" ht="13.5" customHeight="1" x14ac:dyDescent="0.2">
      <c r="A1318" s="302" t="str">
        <f>IF(B1318="","",ROW()-ROW($A$3)+'Diário 2º PA'!$P$1)</f>
        <v/>
      </c>
      <c r="B1318" s="303"/>
      <c r="C1318" s="304"/>
      <c r="D1318" s="305"/>
      <c r="E1318" s="306"/>
      <c r="F1318" s="307"/>
      <c r="G1318" s="305"/>
      <c r="H1318" s="305"/>
      <c r="I1318" s="306"/>
      <c r="J1318" s="308" t="str">
        <f t="shared" si="5"/>
        <v/>
      </c>
      <c r="K1318" s="308"/>
      <c r="L1318" s="309"/>
      <c r="M1318" s="308"/>
      <c r="N1318" s="303"/>
      <c r="O1318" s="305"/>
      <c r="P1318" s="305"/>
      <c r="Q1318" s="299"/>
      <c r="R1318" s="299"/>
      <c r="S1318" s="299"/>
    </row>
    <row r="1319" spans="1:19" ht="13.5" customHeight="1" x14ac:dyDescent="0.2">
      <c r="A1319" s="302" t="str">
        <f>IF(B1319="","",ROW()-ROW($A$3)+'Diário 2º PA'!$P$1)</f>
        <v/>
      </c>
      <c r="B1319" s="303"/>
      <c r="C1319" s="304"/>
      <c r="D1319" s="305"/>
      <c r="E1319" s="306"/>
      <c r="F1319" s="307"/>
      <c r="G1319" s="305"/>
      <c r="H1319" s="305"/>
      <c r="I1319" s="306"/>
      <c r="J1319" s="308" t="str">
        <f t="shared" si="5"/>
        <v/>
      </c>
      <c r="K1319" s="308"/>
      <c r="L1319" s="309"/>
      <c r="M1319" s="308"/>
      <c r="N1319" s="303"/>
      <c r="O1319" s="305"/>
      <c r="P1319" s="305"/>
      <c r="Q1319" s="299"/>
      <c r="R1319" s="299"/>
      <c r="S1319" s="299"/>
    </row>
    <row r="1320" spans="1:19" ht="13.5" customHeight="1" x14ac:dyDescent="0.2">
      <c r="A1320" s="302" t="str">
        <f>IF(B1320="","",ROW()-ROW($A$3)+'Diário 2º PA'!$P$1)</f>
        <v/>
      </c>
      <c r="B1320" s="303"/>
      <c r="C1320" s="304"/>
      <c r="D1320" s="305"/>
      <c r="E1320" s="306"/>
      <c r="F1320" s="307"/>
      <c r="G1320" s="305"/>
      <c r="H1320" s="305"/>
      <c r="I1320" s="306"/>
      <c r="J1320" s="308" t="str">
        <f t="shared" si="5"/>
        <v/>
      </c>
      <c r="K1320" s="308"/>
      <c r="L1320" s="309"/>
      <c r="M1320" s="308"/>
      <c r="N1320" s="303"/>
      <c r="O1320" s="305"/>
      <c r="P1320" s="305"/>
      <c r="Q1320" s="299"/>
      <c r="R1320" s="299"/>
      <c r="S1320" s="299"/>
    </row>
    <row r="1321" spans="1:19" ht="13.5" customHeight="1" x14ac:dyDescent="0.2">
      <c r="A1321" s="302" t="str">
        <f>IF(B1321="","",ROW()-ROW($A$3)+'Diário 2º PA'!$P$1)</f>
        <v/>
      </c>
      <c r="B1321" s="303"/>
      <c r="C1321" s="304"/>
      <c r="D1321" s="305"/>
      <c r="E1321" s="306"/>
      <c r="F1321" s="307"/>
      <c r="G1321" s="305"/>
      <c r="H1321" s="305"/>
      <c r="I1321" s="306"/>
      <c r="J1321" s="308" t="str">
        <f t="shared" si="5"/>
        <v/>
      </c>
      <c r="K1321" s="308"/>
      <c r="L1321" s="309"/>
      <c r="M1321" s="308"/>
      <c r="N1321" s="303"/>
      <c r="O1321" s="305"/>
      <c r="P1321" s="305"/>
      <c r="Q1321" s="299"/>
      <c r="R1321" s="299"/>
      <c r="S1321" s="299"/>
    </row>
    <row r="1322" spans="1:19" ht="13.5" customHeight="1" x14ac:dyDescent="0.2">
      <c r="A1322" s="302" t="str">
        <f>IF(B1322="","",ROW()-ROW($A$3)+'Diário 2º PA'!$P$1)</f>
        <v/>
      </c>
      <c r="B1322" s="303"/>
      <c r="C1322" s="304"/>
      <c r="D1322" s="305"/>
      <c r="E1322" s="306"/>
      <c r="F1322" s="307"/>
      <c r="G1322" s="305"/>
      <c r="H1322" s="305"/>
      <c r="I1322" s="306"/>
      <c r="J1322" s="308" t="str">
        <f t="shared" si="5"/>
        <v/>
      </c>
      <c r="K1322" s="308"/>
      <c r="L1322" s="309"/>
      <c r="M1322" s="308"/>
      <c r="N1322" s="303"/>
      <c r="O1322" s="305"/>
      <c r="P1322" s="305"/>
      <c r="Q1322" s="299"/>
      <c r="R1322" s="299"/>
      <c r="S1322" s="299"/>
    </row>
    <row r="1323" spans="1:19" ht="13.5" customHeight="1" x14ac:dyDescent="0.2">
      <c r="A1323" s="302" t="str">
        <f>IF(B1323="","",ROW()-ROW($A$3)+'Diário 2º PA'!$P$1)</f>
        <v/>
      </c>
      <c r="B1323" s="303"/>
      <c r="C1323" s="304"/>
      <c r="D1323" s="305"/>
      <c r="E1323" s="306"/>
      <c r="F1323" s="307"/>
      <c r="G1323" s="305"/>
      <c r="H1323" s="305"/>
      <c r="I1323" s="306"/>
      <c r="J1323" s="308" t="str">
        <f t="shared" si="5"/>
        <v/>
      </c>
      <c r="K1323" s="308"/>
      <c r="L1323" s="309"/>
      <c r="M1323" s="308"/>
      <c r="N1323" s="303"/>
      <c r="O1323" s="305"/>
      <c r="P1323" s="305"/>
      <c r="Q1323" s="299"/>
      <c r="R1323" s="299"/>
      <c r="S1323" s="299"/>
    </row>
    <row r="1324" spans="1:19" ht="13.5" customHeight="1" x14ac:dyDescent="0.2">
      <c r="A1324" s="302" t="str">
        <f>IF(B1324="","",ROW()-ROW($A$3)+'Diário 2º PA'!$P$1)</f>
        <v/>
      </c>
      <c r="B1324" s="303"/>
      <c r="C1324" s="304"/>
      <c r="D1324" s="305"/>
      <c r="E1324" s="306"/>
      <c r="F1324" s="307"/>
      <c r="G1324" s="305"/>
      <c r="H1324" s="305"/>
      <c r="I1324" s="306"/>
      <c r="J1324" s="308" t="str">
        <f t="shared" si="5"/>
        <v/>
      </c>
      <c r="K1324" s="308"/>
      <c r="L1324" s="309"/>
      <c r="M1324" s="308"/>
      <c r="N1324" s="303"/>
      <c r="O1324" s="305"/>
      <c r="P1324" s="305"/>
      <c r="Q1324" s="299"/>
      <c r="R1324" s="299"/>
      <c r="S1324" s="299"/>
    </row>
    <row r="1325" spans="1:19" ht="13.5" customHeight="1" x14ac:dyDescent="0.2">
      <c r="A1325" s="302" t="str">
        <f>IF(B1325="","",ROW()-ROW($A$3)+'Diário 2º PA'!$P$1)</f>
        <v/>
      </c>
      <c r="B1325" s="303"/>
      <c r="C1325" s="304"/>
      <c r="D1325" s="305"/>
      <c r="E1325" s="306"/>
      <c r="F1325" s="307"/>
      <c r="G1325" s="305"/>
      <c r="H1325" s="305"/>
      <c r="I1325" s="306"/>
      <c r="J1325" s="308" t="str">
        <f t="shared" si="5"/>
        <v/>
      </c>
      <c r="K1325" s="308"/>
      <c r="L1325" s="309"/>
      <c r="M1325" s="308"/>
      <c r="N1325" s="303"/>
      <c r="O1325" s="305"/>
      <c r="P1325" s="305"/>
      <c r="Q1325" s="299"/>
      <c r="R1325" s="299"/>
      <c r="S1325" s="299"/>
    </row>
    <row r="1326" spans="1:19" ht="13.5" customHeight="1" x14ac:dyDescent="0.2">
      <c r="A1326" s="302" t="str">
        <f>IF(B1326="","",ROW()-ROW($A$3)+'Diário 2º PA'!$P$1)</f>
        <v/>
      </c>
      <c r="B1326" s="303"/>
      <c r="C1326" s="304"/>
      <c r="D1326" s="305"/>
      <c r="E1326" s="306"/>
      <c r="F1326" s="307"/>
      <c r="G1326" s="305"/>
      <c r="H1326" s="305"/>
      <c r="I1326" s="306"/>
      <c r="J1326" s="308" t="str">
        <f t="shared" si="5"/>
        <v/>
      </c>
      <c r="K1326" s="308"/>
      <c r="L1326" s="309"/>
      <c r="M1326" s="308"/>
      <c r="N1326" s="303"/>
      <c r="O1326" s="305"/>
      <c r="P1326" s="305"/>
      <c r="Q1326" s="299"/>
      <c r="R1326" s="299"/>
      <c r="S1326" s="299"/>
    </row>
    <row r="1327" spans="1:19" ht="13.5" customHeight="1" x14ac:dyDescent="0.2">
      <c r="A1327" s="302" t="str">
        <f>IF(B1327="","",ROW()-ROW($A$3)+'Diário 2º PA'!$P$1)</f>
        <v/>
      </c>
      <c r="B1327" s="303"/>
      <c r="C1327" s="304"/>
      <c r="D1327" s="305"/>
      <c r="E1327" s="306"/>
      <c r="F1327" s="307"/>
      <c r="G1327" s="305"/>
      <c r="H1327" s="305"/>
      <c r="I1327" s="306"/>
      <c r="J1327" s="308" t="str">
        <f t="shared" si="5"/>
        <v/>
      </c>
      <c r="K1327" s="308"/>
      <c r="L1327" s="309"/>
      <c r="M1327" s="308"/>
      <c r="N1327" s="303"/>
      <c r="O1327" s="305"/>
      <c r="P1327" s="305"/>
      <c r="Q1327" s="299"/>
      <c r="R1327" s="299"/>
      <c r="S1327" s="299"/>
    </row>
    <row r="1328" spans="1:19" ht="13.5" customHeight="1" x14ac:dyDescent="0.2">
      <c r="A1328" s="302" t="str">
        <f>IF(B1328="","",ROW()-ROW($A$3)+'Diário 2º PA'!$P$1)</f>
        <v/>
      </c>
      <c r="B1328" s="303"/>
      <c r="C1328" s="304"/>
      <c r="D1328" s="305"/>
      <c r="E1328" s="306"/>
      <c r="F1328" s="307"/>
      <c r="G1328" s="305"/>
      <c r="H1328" s="305"/>
      <c r="I1328" s="306"/>
      <c r="J1328" s="308" t="str">
        <f t="shared" si="5"/>
        <v/>
      </c>
      <c r="K1328" s="308"/>
      <c r="L1328" s="309"/>
      <c r="M1328" s="308"/>
      <c r="N1328" s="303"/>
      <c r="O1328" s="305"/>
      <c r="P1328" s="305"/>
      <c r="Q1328" s="299"/>
      <c r="R1328" s="299"/>
      <c r="S1328" s="299"/>
    </row>
    <row r="1329" spans="1:19" ht="13.5" customHeight="1" x14ac:dyDescent="0.2">
      <c r="A1329" s="302" t="str">
        <f>IF(B1329="","",ROW()-ROW($A$3)+'Diário 2º PA'!$P$1)</f>
        <v/>
      </c>
      <c r="B1329" s="303"/>
      <c r="C1329" s="304"/>
      <c r="D1329" s="305"/>
      <c r="E1329" s="306"/>
      <c r="F1329" s="307"/>
      <c r="G1329" s="305"/>
      <c r="H1329" s="305"/>
      <c r="I1329" s="306"/>
      <c r="J1329" s="308" t="str">
        <f t="shared" si="5"/>
        <v/>
      </c>
      <c r="K1329" s="308"/>
      <c r="L1329" s="309"/>
      <c r="M1329" s="308"/>
      <c r="N1329" s="303"/>
      <c r="O1329" s="305"/>
      <c r="P1329" s="305"/>
      <c r="Q1329" s="299"/>
      <c r="R1329" s="299"/>
      <c r="S1329" s="299"/>
    </row>
    <row r="1330" spans="1:19" ht="13.5" customHeight="1" x14ac:dyDescent="0.2">
      <c r="A1330" s="302" t="str">
        <f>IF(B1330="","",ROW()-ROW($A$3)+'Diário 2º PA'!$P$1)</f>
        <v/>
      </c>
      <c r="B1330" s="303"/>
      <c r="C1330" s="304"/>
      <c r="D1330" s="305"/>
      <c r="E1330" s="306"/>
      <c r="F1330" s="307"/>
      <c r="G1330" s="305"/>
      <c r="H1330" s="305"/>
      <c r="I1330" s="306"/>
      <c r="J1330" s="308" t="str">
        <f t="shared" si="5"/>
        <v/>
      </c>
      <c r="K1330" s="308"/>
      <c r="L1330" s="309"/>
      <c r="M1330" s="308"/>
      <c r="N1330" s="303"/>
      <c r="O1330" s="305"/>
      <c r="P1330" s="305"/>
      <c r="Q1330" s="299"/>
      <c r="R1330" s="299"/>
      <c r="S1330" s="299"/>
    </row>
    <row r="1331" spans="1:19" ht="13.5" customHeight="1" x14ac:dyDescent="0.2">
      <c r="A1331" s="302" t="str">
        <f>IF(B1331="","",ROW()-ROW($A$3)+'Diário 2º PA'!$P$1)</f>
        <v/>
      </c>
      <c r="B1331" s="303"/>
      <c r="C1331" s="304"/>
      <c r="D1331" s="305"/>
      <c r="E1331" s="306"/>
      <c r="F1331" s="307"/>
      <c r="G1331" s="305"/>
      <c r="H1331" s="305"/>
      <c r="I1331" s="306"/>
      <c r="J1331" s="308" t="str">
        <f t="shared" si="5"/>
        <v/>
      </c>
      <c r="K1331" s="308"/>
      <c r="L1331" s="309"/>
      <c r="M1331" s="308"/>
      <c r="N1331" s="303"/>
      <c r="O1331" s="305"/>
      <c r="P1331" s="305"/>
      <c r="Q1331" s="299"/>
      <c r="R1331" s="299"/>
      <c r="S1331" s="299"/>
    </row>
    <row r="1332" spans="1:19" ht="13.5" customHeight="1" x14ac:dyDescent="0.2">
      <c r="A1332" s="302" t="str">
        <f>IF(B1332="","",ROW()-ROW($A$3)+'Diário 2º PA'!$P$1)</f>
        <v/>
      </c>
      <c r="B1332" s="303"/>
      <c r="C1332" s="304"/>
      <c r="D1332" s="305"/>
      <c r="E1332" s="306"/>
      <c r="F1332" s="307"/>
      <c r="G1332" s="305"/>
      <c r="H1332" s="305"/>
      <c r="I1332" s="306"/>
      <c r="J1332" s="308" t="str">
        <f t="shared" si="5"/>
        <v/>
      </c>
      <c r="K1332" s="308"/>
      <c r="L1332" s="309"/>
      <c r="M1332" s="308"/>
      <c r="N1332" s="303"/>
      <c r="O1332" s="305"/>
      <c r="P1332" s="305"/>
      <c r="Q1332" s="299"/>
      <c r="R1332" s="299"/>
      <c r="S1332" s="299"/>
    </row>
    <row r="1333" spans="1:19" ht="13.5" customHeight="1" x14ac:dyDescent="0.2">
      <c r="A1333" s="302" t="str">
        <f>IF(B1333="","",ROW()-ROW($A$3)+'Diário 2º PA'!$P$1)</f>
        <v/>
      </c>
      <c r="B1333" s="303"/>
      <c r="C1333" s="304"/>
      <c r="D1333" s="305"/>
      <c r="E1333" s="306"/>
      <c r="F1333" s="307"/>
      <c r="G1333" s="305"/>
      <c r="H1333" s="305"/>
      <c r="I1333" s="306"/>
      <c r="J1333" s="308" t="str">
        <f t="shared" si="5"/>
        <v/>
      </c>
      <c r="K1333" s="308"/>
      <c r="L1333" s="309"/>
      <c r="M1333" s="308"/>
      <c r="N1333" s="303"/>
      <c r="O1333" s="305"/>
      <c r="P1333" s="305"/>
      <c r="Q1333" s="299"/>
      <c r="R1333" s="299"/>
      <c r="S1333" s="299"/>
    </row>
    <row r="1334" spans="1:19" ht="13.5" customHeight="1" x14ac:dyDescent="0.2">
      <c r="A1334" s="302" t="str">
        <f>IF(B1334="","",ROW()-ROW($A$3)+'Diário 2º PA'!$P$1)</f>
        <v/>
      </c>
      <c r="B1334" s="303"/>
      <c r="C1334" s="304"/>
      <c r="D1334" s="305"/>
      <c r="E1334" s="306"/>
      <c r="F1334" s="307"/>
      <c r="G1334" s="305"/>
      <c r="H1334" s="305"/>
      <c r="I1334" s="306"/>
      <c r="J1334" s="308" t="str">
        <f t="shared" si="5"/>
        <v/>
      </c>
      <c r="K1334" s="308"/>
      <c r="L1334" s="309"/>
      <c r="M1334" s="308"/>
      <c r="N1334" s="303"/>
      <c r="O1334" s="305"/>
      <c r="P1334" s="305"/>
      <c r="Q1334" s="299"/>
      <c r="R1334" s="299"/>
      <c r="S1334" s="299"/>
    </row>
    <row r="1335" spans="1:19" ht="13.5" customHeight="1" x14ac:dyDescent="0.2">
      <c r="A1335" s="302" t="str">
        <f>IF(B1335="","",ROW()-ROW($A$3)+'Diário 2º PA'!$P$1)</f>
        <v/>
      </c>
      <c r="B1335" s="303"/>
      <c r="C1335" s="304"/>
      <c r="D1335" s="305"/>
      <c r="E1335" s="306"/>
      <c r="F1335" s="307"/>
      <c r="G1335" s="305"/>
      <c r="H1335" s="305"/>
      <c r="I1335" s="306"/>
      <c r="J1335" s="308" t="str">
        <f t="shared" si="5"/>
        <v/>
      </c>
      <c r="K1335" s="308"/>
      <c r="L1335" s="309"/>
      <c r="M1335" s="308"/>
      <c r="N1335" s="303"/>
      <c r="O1335" s="305"/>
      <c r="P1335" s="305"/>
      <c r="Q1335" s="299"/>
      <c r="R1335" s="299"/>
      <c r="S1335" s="299"/>
    </row>
    <row r="1336" spans="1:19" ht="13.5" customHeight="1" x14ac:dyDescent="0.2">
      <c r="A1336" s="302" t="str">
        <f>IF(B1336="","",ROW()-ROW($A$3)+'Diário 2º PA'!$P$1)</f>
        <v/>
      </c>
      <c r="B1336" s="303"/>
      <c r="C1336" s="304"/>
      <c r="D1336" s="305"/>
      <c r="E1336" s="306"/>
      <c r="F1336" s="307"/>
      <c r="G1336" s="305"/>
      <c r="H1336" s="305"/>
      <c r="I1336" s="306"/>
      <c r="J1336" s="308" t="str">
        <f t="shared" si="5"/>
        <v/>
      </c>
      <c r="K1336" s="308"/>
      <c r="L1336" s="309"/>
      <c r="M1336" s="308"/>
      <c r="N1336" s="303"/>
      <c r="O1336" s="305"/>
      <c r="P1336" s="305"/>
      <c r="Q1336" s="299"/>
      <c r="R1336" s="299"/>
      <c r="S1336" s="299"/>
    </row>
    <row r="1337" spans="1:19" ht="13.5" customHeight="1" x14ac:dyDescent="0.2">
      <c r="A1337" s="302" t="str">
        <f>IF(B1337="","",ROW()-ROW($A$3)+'Diário 2º PA'!$P$1)</f>
        <v/>
      </c>
      <c r="B1337" s="303"/>
      <c r="C1337" s="304"/>
      <c r="D1337" s="305"/>
      <c r="E1337" s="306"/>
      <c r="F1337" s="307"/>
      <c r="G1337" s="305"/>
      <c r="H1337" s="305"/>
      <c r="I1337" s="306"/>
      <c r="J1337" s="308" t="str">
        <f t="shared" si="5"/>
        <v/>
      </c>
      <c r="K1337" s="308"/>
      <c r="L1337" s="309"/>
      <c r="M1337" s="308"/>
      <c r="N1337" s="303"/>
      <c r="O1337" s="305"/>
      <c r="P1337" s="305"/>
      <c r="Q1337" s="299"/>
      <c r="R1337" s="299"/>
      <c r="S1337" s="299"/>
    </row>
    <row r="1338" spans="1:19" ht="13.5" customHeight="1" x14ac:dyDescent="0.2">
      <c r="A1338" s="302" t="str">
        <f>IF(B1338="","",ROW()-ROW($A$3)+'Diário 2º PA'!$P$1)</f>
        <v/>
      </c>
      <c r="B1338" s="303"/>
      <c r="C1338" s="304"/>
      <c r="D1338" s="305"/>
      <c r="E1338" s="306"/>
      <c r="F1338" s="307"/>
      <c r="G1338" s="305"/>
      <c r="H1338" s="305"/>
      <c r="I1338" s="306"/>
      <c r="J1338" s="308" t="str">
        <f t="shared" si="5"/>
        <v/>
      </c>
      <c r="K1338" s="308"/>
      <c r="L1338" s="309"/>
      <c r="M1338" s="308"/>
      <c r="N1338" s="303"/>
      <c r="O1338" s="305"/>
      <c r="P1338" s="305"/>
      <c r="Q1338" s="299"/>
      <c r="R1338" s="299"/>
      <c r="S1338" s="299"/>
    </row>
    <row r="1339" spans="1:19" ht="13.5" customHeight="1" x14ac:dyDescent="0.2">
      <c r="A1339" s="302" t="str">
        <f>IF(B1339="","",ROW()-ROW($A$3)+'Diário 2º PA'!$P$1)</f>
        <v/>
      </c>
      <c r="B1339" s="303"/>
      <c r="C1339" s="304"/>
      <c r="D1339" s="305"/>
      <c r="E1339" s="306"/>
      <c r="F1339" s="307"/>
      <c r="G1339" s="305"/>
      <c r="H1339" s="305"/>
      <c r="I1339" s="306"/>
      <c r="J1339" s="308" t="str">
        <f t="shared" si="5"/>
        <v/>
      </c>
      <c r="K1339" s="308"/>
      <c r="L1339" s="309"/>
      <c r="M1339" s="308"/>
      <c r="N1339" s="303"/>
      <c r="O1339" s="305"/>
      <c r="P1339" s="305"/>
      <c r="Q1339" s="299"/>
      <c r="R1339" s="299"/>
      <c r="S1339" s="299"/>
    </row>
    <row r="1340" spans="1:19" ht="13.5" customHeight="1" x14ac:dyDescent="0.2">
      <c r="A1340" s="302" t="str">
        <f>IF(B1340="","",ROW()-ROW($A$3)+'Diário 2º PA'!$P$1)</f>
        <v/>
      </c>
      <c r="B1340" s="303"/>
      <c r="C1340" s="304"/>
      <c r="D1340" s="305"/>
      <c r="E1340" s="306"/>
      <c r="F1340" s="307"/>
      <c r="G1340" s="305"/>
      <c r="H1340" s="305"/>
      <c r="I1340" s="306"/>
      <c r="J1340" s="308" t="str">
        <f t="shared" si="5"/>
        <v/>
      </c>
      <c r="K1340" s="308"/>
      <c r="L1340" s="309"/>
      <c r="M1340" s="308"/>
      <c r="N1340" s="303"/>
      <c r="O1340" s="305"/>
      <c r="P1340" s="305"/>
      <c r="Q1340" s="299"/>
      <c r="R1340" s="299"/>
      <c r="S1340" s="299"/>
    </row>
    <row r="1341" spans="1:19" ht="13.5" customHeight="1" x14ac:dyDescent="0.2">
      <c r="A1341" s="302" t="str">
        <f>IF(B1341="","",ROW()-ROW($A$3)+'Diário 2º PA'!$P$1)</f>
        <v/>
      </c>
      <c r="B1341" s="303"/>
      <c r="C1341" s="304"/>
      <c r="D1341" s="305"/>
      <c r="E1341" s="306"/>
      <c r="F1341" s="307"/>
      <c r="G1341" s="305"/>
      <c r="H1341" s="305"/>
      <c r="I1341" s="306"/>
      <c r="J1341" s="308" t="str">
        <f t="shared" si="5"/>
        <v/>
      </c>
      <c r="K1341" s="308"/>
      <c r="L1341" s="309"/>
      <c r="M1341" s="308"/>
      <c r="N1341" s="303"/>
      <c r="O1341" s="305"/>
      <c r="P1341" s="305"/>
      <c r="Q1341" s="299"/>
      <c r="R1341" s="299"/>
      <c r="S1341" s="299"/>
    </row>
    <row r="1342" spans="1:19" ht="13.5" customHeight="1" x14ac:dyDescent="0.2">
      <c r="A1342" s="302" t="str">
        <f>IF(B1342="","",ROW()-ROW($A$3)+'Diário 2º PA'!$P$1)</f>
        <v/>
      </c>
      <c r="B1342" s="303"/>
      <c r="C1342" s="304"/>
      <c r="D1342" s="305"/>
      <c r="E1342" s="306"/>
      <c r="F1342" s="307"/>
      <c r="G1342" s="305"/>
      <c r="H1342" s="305"/>
      <c r="I1342" s="306"/>
      <c r="J1342" s="308" t="str">
        <f t="shared" si="5"/>
        <v/>
      </c>
      <c r="K1342" s="308"/>
      <c r="L1342" s="309"/>
      <c r="M1342" s="308"/>
      <c r="N1342" s="303"/>
      <c r="O1342" s="305"/>
      <c r="P1342" s="305"/>
      <c r="Q1342" s="299"/>
      <c r="R1342" s="299"/>
      <c r="S1342" s="299"/>
    </row>
    <row r="1343" spans="1:19" ht="13.5" customHeight="1" x14ac:dyDescent="0.2">
      <c r="A1343" s="302" t="str">
        <f>IF(B1343="","",ROW()-ROW($A$3)+'Diário 2º PA'!$P$1)</f>
        <v/>
      </c>
      <c r="B1343" s="303"/>
      <c r="C1343" s="304"/>
      <c r="D1343" s="305"/>
      <c r="E1343" s="306"/>
      <c r="F1343" s="307"/>
      <c r="G1343" s="305"/>
      <c r="H1343" s="305"/>
      <c r="I1343" s="306"/>
      <c r="J1343" s="308" t="str">
        <f t="shared" si="5"/>
        <v/>
      </c>
      <c r="K1343" s="308"/>
      <c r="L1343" s="309"/>
      <c r="M1343" s="308"/>
      <c r="N1343" s="303"/>
      <c r="O1343" s="305"/>
      <c r="P1343" s="305"/>
      <c r="Q1343" s="299"/>
      <c r="R1343" s="299"/>
      <c r="S1343" s="299"/>
    </row>
    <row r="1344" spans="1:19" ht="13.5" customHeight="1" x14ac:dyDescent="0.2">
      <c r="A1344" s="302" t="str">
        <f>IF(B1344="","",ROW()-ROW($A$3)+'Diário 2º PA'!$P$1)</f>
        <v/>
      </c>
      <c r="B1344" s="303"/>
      <c r="C1344" s="304"/>
      <c r="D1344" s="305"/>
      <c r="E1344" s="306"/>
      <c r="F1344" s="307"/>
      <c r="G1344" s="305"/>
      <c r="H1344" s="305"/>
      <c r="I1344" s="306"/>
      <c r="J1344" s="308" t="str">
        <f t="shared" si="5"/>
        <v/>
      </c>
      <c r="K1344" s="308"/>
      <c r="L1344" s="309"/>
      <c r="M1344" s="308"/>
      <c r="N1344" s="303"/>
      <c r="O1344" s="305"/>
      <c r="P1344" s="305"/>
      <c r="Q1344" s="299"/>
      <c r="R1344" s="299"/>
      <c r="S1344" s="299"/>
    </row>
    <row r="1345" spans="1:19" ht="13.5" customHeight="1" x14ac:dyDescent="0.2">
      <c r="A1345" s="302" t="str">
        <f>IF(B1345="","",ROW()-ROW($A$3)+'Diário 2º PA'!$P$1)</f>
        <v/>
      </c>
      <c r="B1345" s="303"/>
      <c r="C1345" s="304"/>
      <c r="D1345" s="305"/>
      <c r="E1345" s="306"/>
      <c r="F1345" s="307"/>
      <c r="G1345" s="305"/>
      <c r="H1345" s="305"/>
      <c r="I1345" s="306"/>
      <c r="J1345" s="308" t="str">
        <f t="shared" si="5"/>
        <v/>
      </c>
      <c r="K1345" s="308"/>
      <c r="L1345" s="309"/>
      <c r="M1345" s="308"/>
      <c r="N1345" s="303"/>
      <c r="O1345" s="305"/>
      <c r="P1345" s="305"/>
      <c r="Q1345" s="299"/>
      <c r="R1345" s="299"/>
      <c r="S1345" s="299"/>
    </row>
    <row r="1346" spans="1:19" ht="13.5" customHeight="1" x14ac:dyDescent="0.2">
      <c r="A1346" s="302" t="str">
        <f>IF(B1346="","",ROW()-ROW($A$3)+'Diário 2º PA'!$P$1)</f>
        <v/>
      </c>
      <c r="B1346" s="303"/>
      <c r="C1346" s="304"/>
      <c r="D1346" s="305"/>
      <c r="E1346" s="306"/>
      <c r="F1346" s="307"/>
      <c r="G1346" s="305"/>
      <c r="H1346" s="305"/>
      <c r="I1346" s="306"/>
      <c r="J1346" s="308" t="str">
        <f t="shared" si="5"/>
        <v/>
      </c>
      <c r="K1346" s="308"/>
      <c r="L1346" s="309"/>
      <c r="M1346" s="308"/>
      <c r="N1346" s="303"/>
      <c r="O1346" s="305"/>
      <c r="P1346" s="305"/>
      <c r="Q1346" s="299"/>
      <c r="R1346" s="299"/>
      <c r="S1346" s="299"/>
    </row>
    <row r="1347" spans="1:19" ht="13.5" customHeight="1" x14ac:dyDescent="0.2">
      <c r="A1347" s="302" t="str">
        <f>IF(B1347="","",ROW()-ROW($A$3)+'Diário 2º PA'!$P$1)</f>
        <v/>
      </c>
      <c r="B1347" s="303"/>
      <c r="C1347" s="304"/>
      <c r="D1347" s="305"/>
      <c r="E1347" s="306"/>
      <c r="F1347" s="307"/>
      <c r="G1347" s="305"/>
      <c r="H1347" s="305"/>
      <c r="I1347" s="306"/>
      <c r="J1347" s="308" t="str">
        <f t="shared" si="5"/>
        <v/>
      </c>
      <c r="K1347" s="308"/>
      <c r="L1347" s="309"/>
      <c r="M1347" s="308"/>
      <c r="N1347" s="303"/>
      <c r="O1347" s="305"/>
      <c r="P1347" s="305"/>
      <c r="Q1347" s="299"/>
      <c r="R1347" s="299"/>
      <c r="S1347" s="299"/>
    </row>
    <row r="1348" spans="1:19" ht="13.5" customHeight="1" x14ac:dyDescent="0.2">
      <c r="A1348" s="302" t="str">
        <f>IF(B1348="","",ROW()-ROW($A$3)+'Diário 2º PA'!$P$1)</f>
        <v/>
      </c>
      <c r="B1348" s="303"/>
      <c r="C1348" s="304"/>
      <c r="D1348" s="305"/>
      <c r="E1348" s="306"/>
      <c r="F1348" s="307"/>
      <c r="G1348" s="305"/>
      <c r="H1348" s="305"/>
      <c r="I1348" s="306"/>
      <c r="J1348" s="308" t="str">
        <f t="shared" si="5"/>
        <v/>
      </c>
      <c r="K1348" s="308"/>
      <c r="L1348" s="309"/>
      <c r="M1348" s="308"/>
      <c r="N1348" s="303"/>
      <c r="O1348" s="305"/>
      <c r="P1348" s="305"/>
      <c r="Q1348" s="299"/>
      <c r="R1348" s="299"/>
      <c r="S1348" s="299"/>
    </row>
    <row r="1349" spans="1:19" ht="13.5" customHeight="1" x14ac:dyDescent="0.2">
      <c r="A1349" s="302" t="str">
        <f>IF(B1349="","",ROW()-ROW($A$3)+'Diário 2º PA'!$P$1)</f>
        <v/>
      </c>
      <c r="B1349" s="303"/>
      <c r="C1349" s="304"/>
      <c r="D1349" s="305"/>
      <c r="E1349" s="306"/>
      <c r="F1349" s="307"/>
      <c r="G1349" s="305"/>
      <c r="H1349" s="305"/>
      <c r="I1349" s="306"/>
      <c r="J1349" s="308" t="str">
        <f t="shared" si="5"/>
        <v/>
      </c>
      <c r="K1349" s="308"/>
      <c r="L1349" s="309"/>
      <c r="M1349" s="308"/>
      <c r="N1349" s="303"/>
      <c r="O1349" s="305"/>
      <c r="P1349" s="305"/>
      <c r="Q1349" s="299"/>
      <c r="R1349" s="299"/>
      <c r="S1349" s="299"/>
    </row>
    <row r="1350" spans="1:19" ht="13.5" customHeight="1" x14ac:dyDescent="0.2">
      <c r="A1350" s="302" t="str">
        <f>IF(B1350="","",ROW()-ROW($A$3)+'Diário 2º PA'!$P$1)</f>
        <v/>
      </c>
      <c r="B1350" s="303"/>
      <c r="C1350" s="304"/>
      <c r="D1350" s="305"/>
      <c r="E1350" s="306"/>
      <c r="F1350" s="307"/>
      <c r="G1350" s="305"/>
      <c r="H1350" s="305"/>
      <c r="I1350" s="306"/>
      <c r="J1350" s="308" t="str">
        <f t="shared" si="5"/>
        <v/>
      </c>
      <c r="K1350" s="308"/>
      <c r="L1350" s="309"/>
      <c r="M1350" s="308"/>
      <c r="N1350" s="303"/>
      <c r="O1350" s="305"/>
      <c r="P1350" s="305"/>
      <c r="Q1350" s="299"/>
      <c r="R1350" s="299"/>
      <c r="S1350" s="299"/>
    </row>
    <row r="1351" spans="1:19" ht="13.5" customHeight="1" x14ac:dyDescent="0.2">
      <c r="A1351" s="302" t="str">
        <f>IF(B1351="","",ROW()-ROW($A$3)+'Diário 2º PA'!$P$1)</f>
        <v/>
      </c>
      <c r="B1351" s="303"/>
      <c r="C1351" s="304"/>
      <c r="D1351" s="305"/>
      <c r="E1351" s="306"/>
      <c r="F1351" s="307"/>
      <c r="G1351" s="305"/>
      <c r="H1351" s="305"/>
      <c r="I1351" s="306"/>
      <c r="J1351" s="308" t="str">
        <f t="shared" si="5"/>
        <v/>
      </c>
      <c r="K1351" s="308"/>
      <c r="L1351" s="309"/>
      <c r="M1351" s="308"/>
      <c r="N1351" s="303"/>
      <c r="O1351" s="305"/>
      <c r="P1351" s="305"/>
      <c r="Q1351" s="299"/>
      <c r="R1351" s="299"/>
      <c r="S1351" s="299"/>
    </row>
    <row r="1352" spans="1:19" ht="13.5" customHeight="1" x14ac:dyDescent="0.2">
      <c r="A1352" s="302" t="str">
        <f>IF(B1352="","",ROW()-ROW($A$3)+'Diário 2º PA'!$P$1)</f>
        <v/>
      </c>
      <c r="B1352" s="303"/>
      <c r="C1352" s="304"/>
      <c r="D1352" s="305"/>
      <c r="E1352" s="306"/>
      <c r="F1352" s="307"/>
      <c r="G1352" s="305"/>
      <c r="H1352" s="305"/>
      <c r="I1352" s="306"/>
      <c r="J1352" s="308" t="str">
        <f t="shared" si="5"/>
        <v/>
      </c>
      <c r="K1352" s="308"/>
      <c r="L1352" s="309"/>
      <c r="M1352" s="308"/>
      <c r="N1352" s="303"/>
      <c r="O1352" s="305"/>
      <c r="P1352" s="305"/>
      <c r="Q1352" s="299"/>
      <c r="R1352" s="299"/>
      <c r="S1352" s="299"/>
    </row>
    <row r="1353" spans="1:19" ht="13.5" customHeight="1" x14ac:dyDescent="0.2">
      <c r="A1353" s="302" t="str">
        <f>IF(B1353="","",ROW()-ROW($A$3)+'Diário 2º PA'!$P$1)</f>
        <v/>
      </c>
      <c r="B1353" s="303"/>
      <c r="C1353" s="304"/>
      <c r="D1353" s="305"/>
      <c r="E1353" s="306"/>
      <c r="F1353" s="307"/>
      <c r="G1353" s="305"/>
      <c r="H1353" s="305"/>
      <c r="I1353" s="306"/>
      <c r="J1353" s="308" t="str">
        <f t="shared" si="5"/>
        <v/>
      </c>
      <c r="K1353" s="308"/>
      <c r="L1353" s="309"/>
      <c r="M1353" s="308"/>
      <c r="N1353" s="303"/>
      <c r="O1353" s="305"/>
      <c r="P1353" s="305"/>
      <c r="Q1353" s="299"/>
      <c r="R1353" s="299"/>
      <c r="S1353" s="299"/>
    </row>
    <row r="1354" spans="1:19" ht="13.5" customHeight="1" x14ac:dyDescent="0.2">
      <c r="A1354" s="302" t="str">
        <f>IF(B1354="","",ROW()-ROW($A$3)+'Diário 2º PA'!$P$1)</f>
        <v/>
      </c>
      <c r="B1354" s="303"/>
      <c r="C1354" s="304"/>
      <c r="D1354" s="305"/>
      <c r="E1354" s="306"/>
      <c r="F1354" s="307"/>
      <c r="G1354" s="305"/>
      <c r="H1354" s="305"/>
      <c r="I1354" s="306"/>
      <c r="J1354" s="308" t="str">
        <f t="shared" si="5"/>
        <v/>
      </c>
      <c r="K1354" s="308"/>
      <c r="L1354" s="309"/>
      <c r="M1354" s="308"/>
      <c r="N1354" s="303"/>
      <c r="O1354" s="305"/>
      <c r="P1354" s="305"/>
      <c r="Q1354" s="299"/>
      <c r="R1354" s="299"/>
      <c r="S1354" s="299"/>
    </row>
    <row r="1355" spans="1:19" ht="13.5" customHeight="1" x14ac:dyDescent="0.2">
      <c r="A1355" s="302" t="str">
        <f>IF(B1355="","",ROW()-ROW($A$3)+'Diário 2º PA'!$P$1)</f>
        <v/>
      </c>
      <c r="B1355" s="303"/>
      <c r="C1355" s="304"/>
      <c r="D1355" s="305"/>
      <c r="E1355" s="306"/>
      <c r="F1355" s="307"/>
      <c r="G1355" s="305"/>
      <c r="H1355" s="305"/>
      <c r="I1355" s="306"/>
      <c r="J1355" s="308" t="str">
        <f t="shared" si="5"/>
        <v/>
      </c>
      <c r="K1355" s="308"/>
      <c r="L1355" s="309"/>
      <c r="M1355" s="308"/>
      <c r="N1355" s="303"/>
      <c r="O1355" s="305"/>
      <c r="P1355" s="305"/>
      <c r="Q1355" s="299"/>
      <c r="R1355" s="299"/>
      <c r="S1355" s="299"/>
    </row>
    <row r="1356" spans="1:19" ht="13.5" customHeight="1" x14ac:dyDescent="0.2">
      <c r="A1356" s="302" t="str">
        <f>IF(B1356="","",ROW()-ROW($A$3)+'Diário 2º PA'!$P$1)</f>
        <v/>
      </c>
      <c r="B1356" s="303"/>
      <c r="C1356" s="304"/>
      <c r="D1356" s="305"/>
      <c r="E1356" s="306"/>
      <c r="F1356" s="307"/>
      <c r="G1356" s="305"/>
      <c r="H1356" s="305"/>
      <c r="I1356" s="306"/>
      <c r="J1356" s="308" t="str">
        <f t="shared" si="5"/>
        <v/>
      </c>
      <c r="K1356" s="308"/>
      <c r="L1356" s="309"/>
      <c r="M1356" s="308"/>
      <c r="N1356" s="303"/>
      <c r="O1356" s="305"/>
      <c r="P1356" s="305"/>
      <c r="Q1356" s="299"/>
      <c r="R1356" s="299"/>
      <c r="S1356" s="299"/>
    </row>
    <row r="1357" spans="1:19" ht="13.5" customHeight="1" x14ac:dyDescent="0.2">
      <c r="A1357" s="302" t="str">
        <f>IF(B1357="","",ROW()-ROW($A$3)+'Diário 2º PA'!$P$1)</f>
        <v/>
      </c>
      <c r="B1357" s="303"/>
      <c r="C1357" s="304"/>
      <c r="D1357" s="305"/>
      <c r="E1357" s="306"/>
      <c r="F1357" s="307"/>
      <c r="G1357" s="305"/>
      <c r="H1357" s="305"/>
      <c r="I1357" s="306"/>
      <c r="J1357" s="308" t="str">
        <f t="shared" si="5"/>
        <v/>
      </c>
      <c r="K1357" s="308"/>
      <c r="L1357" s="309"/>
      <c r="M1357" s="308"/>
      <c r="N1357" s="303"/>
      <c r="O1357" s="305"/>
      <c r="P1357" s="305"/>
      <c r="Q1357" s="299"/>
      <c r="R1357" s="299"/>
      <c r="S1357" s="299"/>
    </row>
    <row r="1358" spans="1:19" ht="13.5" customHeight="1" x14ac:dyDescent="0.2">
      <c r="A1358" s="302" t="str">
        <f>IF(B1358="","",ROW()-ROW($A$3)+'Diário 2º PA'!$P$1)</f>
        <v/>
      </c>
      <c r="B1358" s="303"/>
      <c r="C1358" s="304"/>
      <c r="D1358" s="305"/>
      <c r="E1358" s="306"/>
      <c r="F1358" s="307"/>
      <c r="G1358" s="305"/>
      <c r="H1358" s="305"/>
      <c r="I1358" s="306"/>
      <c r="J1358" s="308" t="str">
        <f t="shared" si="5"/>
        <v/>
      </c>
      <c r="K1358" s="308"/>
      <c r="L1358" s="309"/>
      <c r="M1358" s="308"/>
      <c r="N1358" s="303"/>
      <c r="O1358" s="305"/>
      <c r="P1358" s="305"/>
      <c r="Q1358" s="299"/>
      <c r="R1358" s="299"/>
      <c r="S1358" s="299"/>
    </row>
    <row r="1359" spans="1:19" ht="13.5" customHeight="1" x14ac:dyDescent="0.2">
      <c r="A1359" s="302" t="str">
        <f>IF(B1359="","",ROW()-ROW($A$3)+'Diário 2º PA'!$P$1)</f>
        <v/>
      </c>
      <c r="B1359" s="303"/>
      <c r="C1359" s="304"/>
      <c r="D1359" s="305"/>
      <c r="E1359" s="306"/>
      <c r="F1359" s="307"/>
      <c r="G1359" s="305"/>
      <c r="H1359" s="305"/>
      <c r="I1359" s="306"/>
      <c r="J1359" s="308" t="str">
        <f t="shared" si="5"/>
        <v/>
      </c>
      <c r="K1359" s="308"/>
      <c r="L1359" s="309"/>
      <c r="M1359" s="308"/>
      <c r="N1359" s="303"/>
      <c r="O1359" s="305"/>
      <c r="P1359" s="305"/>
      <c r="Q1359" s="299"/>
      <c r="R1359" s="299"/>
      <c r="S1359" s="299"/>
    </row>
    <row r="1360" spans="1:19" ht="13.5" customHeight="1" x14ac:dyDescent="0.2">
      <c r="A1360" s="302" t="str">
        <f>IF(B1360="","",ROW()-ROW($A$3)+'Diário 2º PA'!$P$1)</f>
        <v/>
      </c>
      <c r="B1360" s="303"/>
      <c r="C1360" s="304"/>
      <c r="D1360" s="305"/>
      <c r="E1360" s="306"/>
      <c r="F1360" s="307"/>
      <c r="G1360" s="305"/>
      <c r="H1360" s="305"/>
      <c r="I1360" s="306"/>
      <c r="J1360" s="308" t="str">
        <f t="shared" si="5"/>
        <v/>
      </c>
      <c r="K1360" s="308"/>
      <c r="L1360" s="309"/>
      <c r="M1360" s="308"/>
      <c r="N1360" s="303"/>
      <c r="O1360" s="305"/>
      <c r="P1360" s="305"/>
      <c r="Q1360" s="299"/>
      <c r="R1360" s="299"/>
      <c r="S1360" s="299"/>
    </row>
    <row r="1361" spans="1:19" ht="13.5" customHeight="1" x14ac:dyDescent="0.2">
      <c r="A1361" s="302" t="str">
        <f>IF(B1361="","",ROW()-ROW($A$3)+'Diário 2º PA'!$P$1)</f>
        <v/>
      </c>
      <c r="B1361" s="303"/>
      <c r="C1361" s="304"/>
      <c r="D1361" s="305"/>
      <c r="E1361" s="306"/>
      <c r="F1361" s="307"/>
      <c r="G1361" s="305"/>
      <c r="H1361" s="305"/>
      <c r="I1361" s="306"/>
      <c r="J1361" s="308" t="str">
        <f t="shared" si="5"/>
        <v/>
      </c>
      <c r="K1361" s="308"/>
      <c r="L1361" s="309"/>
      <c r="M1361" s="308"/>
      <c r="N1361" s="303"/>
      <c r="O1361" s="305"/>
      <c r="P1361" s="305"/>
      <c r="Q1361" s="299"/>
      <c r="R1361" s="299"/>
      <c r="S1361" s="299"/>
    </row>
    <row r="1362" spans="1:19" ht="13.5" customHeight="1" x14ac:dyDescent="0.2">
      <c r="A1362" s="302" t="str">
        <f>IF(B1362="","",ROW()-ROW($A$3)+'Diário 2º PA'!$P$1)</f>
        <v/>
      </c>
      <c r="B1362" s="303"/>
      <c r="C1362" s="304"/>
      <c r="D1362" s="305"/>
      <c r="E1362" s="306"/>
      <c r="F1362" s="307"/>
      <c r="G1362" s="305"/>
      <c r="H1362" s="305"/>
      <c r="I1362" s="306"/>
      <c r="J1362" s="308" t="str">
        <f t="shared" si="5"/>
        <v/>
      </c>
      <c r="K1362" s="308"/>
      <c r="L1362" s="309"/>
      <c r="M1362" s="308"/>
      <c r="N1362" s="303"/>
      <c r="O1362" s="305"/>
      <c r="P1362" s="305"/>
      <c r="Q1362" s="299"/>
      <c r="R1362" s="299"/>
      <c r="S1362" s="299"/>
    </row>
    <row r="1363" spans="1:19" ht="13.5" customHeight="1" x14ac:dyDescent="0.2">
      <c r="A1363" s="302" t="str">
        <f>IF(B1363="","",ROW()-ROW($A$3)+'Diário 2º PA'!$P$1)</f>
        <v/>
      </c>
      <c r="B1363" s="303"/>
      <c r="C1363" s="304"/>
      <c r="D1363" s="305"/>
      <c r="E1363" s="306"/>
      <c r="F1363" s="307"/>
      <c r="G1363" s="305"/>
      <c r="H1363" s="305"/>
      <c r="I1363" s="306"/>
      <c r="J1363" s="308" t="str">
        <f t="shared" si="5"/>
        <v/>
      </c>
      <c r="K1363" s="308"/>
      <c r="L1363" s="309"/>
      <c r="M1363" s="308"/>
      <c r="N1363" s="303"/>
      <c r="O1363" s="305"/>
      <c r="P1363" s="305"/>
      <c r="Q1363" s="299"/>
      <c r="R1363" s="299"/>
      <c r="S1363" s="299"/>
    </row>
    <row r="1364" spans="1:19" ht="13.5" customHeight="1" x14ac:dyDescent="0.2">
      <c r="A1364" s="302" t="str">
        <f>IF(B1364="","",ROW()-ROW($A$3)+'Diário 2º PA'!$P$1)</f>
        <v/>
      </c>
      <c r="B1364" s="303"/>
      <c r="C1364" s="304"/>
      <c r="D1364" s="305"/>
      <c r="E1364" s="306"/>
      <c r="F1364" s="307"/>
      <c r="G1364" s="305"/>
      <c r="H1364" s="305"/>
      <c r="I1364" s="306"/>
      <c r="J1364" s="308" t="str">
        <f t="shared" si="5"/>
        <v/>
      </c>
      <c r="K1364" s="308"/>
      <c r="L1364" s="309"/>
      <c r="M1364" s="308"/>
      <c r="N1364" s="303"/>
      <c r="O1364" s="305"/>
      <c r="P1364" s="305"/>
      <c r="Q1364" s="299"/>
      <c r="R1364" s="299"/>
      <c r="S1364" s="299"/>
    </row>
    <row r="1365" spans="1:19" ht="13.5" customHeight="1" x14ac:dyDescent="0.2">
      <c r="A1365" s="302" t="str">
        <f>IF(B1365="","",ROW()-ROW($A$3)+'Diário 2º PA'!$P$1)</f>
        <v/>
      </c>
      <c r="B1365" s="303"/>
      <c r="C1365" s="304"/>
      <c r="D1365" s="305"/>
      <c r="E1365" s="306"/>
      <c r="F1365" s="307"/>
      <c r="G1365" s="305"/>
      <c r="H1365" s="305"/>
      <c r="I1365" s="306"/>
      <c r="J1365" s="308" t="str">
        <f t="shared" si="5"/>
        <v/>
      </c>
      <c r="K1365" s="308"/>
      <c r="L1365" s="309"/>
      <c r="M1365" s="308"/>
      <c r="N1365" s="303"/>
      <c r="O1365" s="305"/>
      <c r="P1365" s="305"/>
      <c r="Q1365" s="299"/>
      <c r="R1365" s="299"/>
      <c r="S1365" s="299"/>
    </row>
    <row r="1366" spans="1:19" ht="13.5" customHeight="1" x14ac:dyDescent="0.2">
      <c r="A1366" s="302" t="str">
        <f>IF(B1366="","",ROW()-ROW($A$3)+'Diário 2º PA'!$P$1)</f>
        <v/>
      </c>
      <c r="B1366" s="303"/>
      <c r="C1366" s="304"/>
      <c r="D1366" s="305"/>
      <c r="E1366" s="306"/>
      <c r="F1366" s="307"/>
      <c r="G1366" s="305"/>
      <c r="H1366" s="305"/>
      <c r="I1366" s="306"/>
      <c r="J1366" s="308" t="str">
        <f t="shared" si="5"/>
        <v/>
      </c>
      <c r="K1366" s="308"/>
      <c r="L1366" s="309"/>
      <c r="M1366" s="308"/>
      <c r="N1366" s="303"/>
      <c r="O1366" s="305"/>
      <c r="P1366" s="305"/>
      <c r="Q1366" s="299"/>
      <c r="R1366" s="299"/>
      <c r="S1366" s="299"/>
    </row>
    <row r="1367" spans="1:19" ht="13.5" customHeight="1" x14ac:dyDescent="0.2">
      <c r="A1367" s="302" t="str">
        <f>IF(B1367="","",ROW()-ROW($A$3)+'Diário 2º PA'!$P$1)</f>
        <v/>
      </c>
      <c r="B1367" s="303"/>
      <c r="C1367" s="304"/>
      <c r="D1367" s="305"/>
      <c r="E1367" s="306"/>
      <c r="F1367" s="307"/>
      <c r="G1367" s="305"/>
      <c r="H1367" s="305"/>
      <c r="I1367" s="306"/>
      <c r="J1367" s="308" t="str">
        <f t="shared" si="5"/>
        <v/>
      </c>
      <c r="K1367" s="308"/>
      <c r="L1367" s="309"/>
      <c r="M1367" s="308"/>
      <c r="N1367" s="303"/>
      <c r="O1367" s="305"/>
      <c r="P1367" s="305"/>
      <c r="Q1367" s="299"/>
      <c r="R1367" s="299"/>
      <c r="S1367" s="299"/>
    </row>
    <row r="1368" spans="1:19" ht="13.5" customHeight="1" x14ac:dyDescent="0.2">
      <c r="A1368" s="302" t="str">
        <f>IF(B1368="","",ROW()-ROW($A$3)+'Diário 2º PA'!$P$1)</f>
        <v/>
      </c>
      <c r="B1368" s="303"/>
      <c r="C1368" s="304"/>
      <c r="D1368" s="305"/>
      <c r="E1368" s="306"/>
      <c r="F1368" s="307"/>
      <c r="G1368" s="305"/>
      <c r="H1368" s="305"/>
      <c r="I1368" s="306"/>
      <c r="J1368" s="308" t="str">
        <f t="shared" si="5"/>
        <v/>
      </c>
      <c r="K1368" s="308"/>
      <c r="L1368" s="309"/>
      <c r="M1368" s="308"/>
      <c r="N1368" s="303"/>
      <c r="O1368" s="305"/>
      <c r="P1368" s="305"/>
      <c r="Q1368" s="299"/>
      <c r="R1368" s="299"/>
      <c r="S1368" s="299"/>
    </row>
    <row r="1369" spans="1:19" ht="13.5" customHeight="1" x14ac:dyDescent="0.2">
      <c r="A1369" s="302" t="str">
        <f>IF(B1369="","",ROW()-ROW($A$3)+'Diário 2º PA'!$P$1)</f>
        <v/>
      </c>
      <c r="B1369" s="303"/>
      <c r="C1369" s="304"/>
      <c r="D1369" s="305"/>
      <c r="E1369" s="306"/>
      <c r="F1369" s="307"/>
      <c r="G1369" s="305"/>
      <c r="H1369" s="305"/>
      <c r="I1369" s="306"/>
      <c r="J1369" s="308" t="str">
        <f t="shared" si="5"/>
        <v/>
      </c>
      <c r="K1369" s="308"/>
      <c r="L1369" s="309"/>
      <c r="M1369" s="308"/>
      <c r="N1369" s="303"/>
      <c r="O1369" s="305"/>
      <c r="P1369" s="305"/>
      <c r="Q1369" s="299"/>
      <c r="R1369" s="299"/>
      <c r="S1369" s="299"/>
    </row>
    <row r="1370" spans="1:19" ht="13.5" customHeight="1" x14ac:dyDescent="0.2">
      <c r="A1370" s="302" t="str">
        <f>IF(B1370="","",ROW()-ROW($A$3)+'Diário 2º PA'!$P$1)</f>
        <v/>
      </c>
      <c r="B1370" s="303"/>
      <c r="C1370" s="304"/>
      <c r="D1370" s="305"/>
      <c r="E1370" s="306"/>
      <c r="F1370" s="307"/>
      <c r="G1370" s="305"/>
      <c r="H1370" s="305"/>
      <c r="I1370" s="306"/>
      <c r="J1370" s="308" t="str">
        <f t="shared" si="5"/>
        <v/>
      </c>
      <c r="K1370" s="308"/>
      <c r="L1370" s="309"/>
      <c r="M1370" s="308"/>
      <c r="N1370" s="303"/>
      <c r="O1370" s="305"/>
      <c r="P1370" s="305"/>
      <c r="Q1370" s="299"/>
      <c r="R1370" s="299"/>
      <c r="S1370" s="299"/>
    </row>
    <row r="1371" spans="1:19" ht="13.5" customHeight="1" x14ac:dyDescent="0.2">
      <c r="A1371" s="302" t="str">
        <f>IF(B1371="","",ROW()-ROW($A$3)+'Diário 2º PA'!$P$1)</f>
        <v/>
      </c>
      <c r="B1371" s="303"/>
      <c r="C1371" s="304"/>
      <c r="D1371" s="305"/>
      <c r="E1371" s="306"/>
      <c r="F1371" s="307"/>
      <c r="G1371" s="305"/>
      <c r="H1371" s="305"/>
      <c r="I1371" s="306"/>
      <c r="J1371" s="308" t="str">
        <f t="shared" si="5"/>
        <v/>
      </c>
      <c r="K1371" s="308"/>
      <c r="L1371" s="309"/>
      <c r="M1371" s="308"/>
      <c r="N1371" s="303"/>
      <c r="O1371" s="305"/>
      <c r="P1371" s="305"/>
      <c r="Q1371" s="299"/>
      <c r="R1371" s="299"/>
      <c r="S1371" s="299"/>
    </row>
    <row r="1372" spans="1:19" ht="13.5" customHeight="1" x14ac:dyDescent="0.2">
      <c r="A1372" s="302" t="str">
        <f>IF(B1372="","",ROW()-ROW($A$3)+'Diário 2º PA'!$P$1)</f>
        <v/>
      </c>
      <c r="B1372" s="303"/>
      <c r="C1372" s="304"/>
      <c r="D1372" s="305"/>
      <c r="E1372" s="306"/>
      <c r="F1372" s="307"/>
      <c r="G1372" s="305"/>
      <c r="H1372" s="305"/>
      <c r="I1372" s="306"/>
      <c r="J1372" s="308" t="str">
        <f t="shared" si="5"/>
        <v/>
      </c>
      <c r="K1372" s="308"/>
      <c r="L1372" s="309"/>
      <c r="M1372" s="308"/>
      <c r="N1372" s="303"/>
      <c r="O1372" s="305"/>
      <c r="P1372" s="305"/>
      <c r="Q1372" s="299"/>
      <c r="R1372" s="299"/>
      <c r="S1372" s="299"/>
    </row>
    <row r="1373" spans="1:19" ht="13.5" customHeight="1" x14ac:dyDescent="0.2">
      <c r="A1373" s="302" t="str">
        <f>IF(B1373="","",ROW()-ROW($A$3)+'Diário 2º PA'!$P$1)</f>
        <v/>
      </c>
      <c r="B1373" s="303"/>
      <c r="C1373" s="304"/>
      <c r="D1373" s="305"/>
      <c r="E1373" s="306"/>
      <c r="F1373" s="307"/>
      <c r="G1373" s="305"/>
      <c r="H1373" s="305"/>
      <c r="I1373" s="306"/>
      <c r="J1373" s="308" t="str">
        <f t="shared" si="5"/>
        <v/>
      </c>
      <c r="K1373" s="308"/>
      <c r="L1373" s="309"/>
      <c r="M1373" s="308"/>
      <c r="N1373" s="303"/>
      <c r="O1373" s="305"/>
      <c r="P1373" s="305"/>
      <c r="Q1373" s="299"/>
      <c r="R1373" s="299"/>
      <c r="S1373" s="299"/>
    </row>
    <row r="1374" spans="1:19" ht="13.5" customHeight="1" x14ac:dyDescent="0.2">
      <c r="A1374" s="302" t="str">
        <f>IF(B1374="","",ROW()-ROW($A$3)+'Diário 2º PA'!$P$1)</f>
        <v/>
      </c>
      <c r="B1374" s="303"/>
      <c r="C1374" s="304"/>
      <c r="D1374" s="305"/>
      <c r="E1374" s="306"/>
      <c r="F1374" s="307"/>
      <c r="G1374" s="305"/>
      <c r="H1374" s="305"/>
      <c r="I1374" s="306"/>
      <c r="J1374" s="308" t="str">
        <f t="shared" si="5"/>
        <v/>
      </c>
      <c r="K1374" s="308"/>
      <c r="L1374" s="309"/>
      <c r="M1374" s="308"/>
      <c r="N1374" s="303"/>
      <c r="O1374" s="305"/>
      <c r="P1374" s="305"/>
      <c r="Q1374" s="299"/>
      <c r="R1374" s="299"/>
      <c r="S1374" s="299"/>
    </row>
    <row r="1375" spans="1:19" ht="13.5" customHeight="1" x14ac:dyDescent="0.2">
      <c r="A1375" s="302" t="str">
        <f>IF(B1375="","",ROW()-ROW($A$3)+'Diário 2º PA'!$P$1)</f>
        <v/>
      </c>
      <c r="B1375" s="303"/>
      <c r="C1375" s="304"/>
      <c r="D1375" s="305"/>
      <c r="E1375" s="306"/>
      <c r="F1375" s="307"/>
      <c r="G1375" s="305"/>
      <c r="H1375" s="305"/>
      <c r="I1375" s="306"/>
      <c r="J1375" s="308" t="str">
        <f t="shared" si="5"/>
        <v/>
      </c>
      <c r="K1375" s="308"/>
      <c r="L1375" s="309"/>
      <c r="M1375" s="308"/>
      <c r="N1375" s="303"/>
      <c r="O1375" s="305"/>
      <c r="P1375" s="305"/>
      <c r="Q1375" s="299"/>
      <c r="R1375" s="299"/>
      <c r="S1375" s="299"/>
    </row>
    <row r="1376" spans="1:19" ht="13.5" customHeight="1" x14ac:dyDescent="0.2">
      <c r="A1376" s="302" t="str">
        <f>IF(B1376="","",ROW()-ROW($A$3)+'Diário 2º PA'!$P$1)</f>
        <v/>
      </c>
      <c r="B1376" s="303"/>
      <c r="C1376" s="304"/>
      <c r="D1376" s="305"/>
      <c r="E1376" s="306"/>
      <c r="F1376" s="307"/>
      <c r="G1376" s="305"/>
      <c r="H1376" s="305"/>
      <c r="I1376" s="306"/>
      <c r="J1376" s="308" t="str">
        <f t="shared" si="5"/>
        <v/>
      </c>
      <c r="K1376" s="308"/>
      <c r="L1376" s="309"/>
      <c r="M1376" s="308"/>
      <c r="N1376" s="303"/>
      <c r="O1376" s="305"/>
      <c r="P1376" s="305"/>
      <c r="Q1376" s="299"/>
      <c r="R1376" s="299"/>
      <c r="S1376" s="299"/>
    </row>
    <row r="1377" spans="1:19" ht="13.5" customHeight="1" x14ac:dyDescent="0.2">
      <c r="A1377" s="302" t="str">
        <f>IF(B1377="","",ROW()-ROW($A$3)+'Diário 2º PA'!$P$1)</f>
        <v/>
      </c>
      <c r="B1377" s="303"/>
      <c r="C1377" s="304"/>
      <c r="D1377" s="305"/>
      <c r="E1377" s="306"/>
      <c r="F1377" s="307"/>
      <c r="G1377" s="305"/>
      <c r="H1377" s="305"/>
      <c r="I1377" s="306"/>
      <c r="J1377" s="308" t="str">
        <f t="shared" si="5"/>
        <v/>
      </c>
      <c r="K1377" s="308"/>
      <c r="L1377" s="309"/>
      <c r="M1377" s="308"/>
      <c r="N1377" s="303"/>
      <c r="O1377" s="305"/>
      <c r="P1377" s="305"/>
      <c r="Q1377" s="299"/>
      <c r="R1377" s="299"/>
      <c r="S1377" s="299"/>
    </row>
    <row r="1378" spans="1:19" ht="13.5" customHeight="1" x14ac:dyDescent="0.2">
      <c r="A1378" s="302" t="str">
        <f>IF(B1378="","",ROW()-ROW($A$3)+'Diário 2º PA'!$P$1)</f>
        <v/>
      </c>
      <c r="B1378" s="303"/>
      <c r="C1378" s="304"/>
      <c r="D1378" s="305"/>
      <c r="E1378" s="306"/>
      <c r="F1378" s="307"/>
      <c r="G1378" s="305"/>
      <c r="H1378" s="305"/>
      <c r="I1378" s="306"/>
      <c r="J1378" s="308" t="str">
        <f t="shared" si="5"/>
        <v/>
      </c>
      <c r="K1378" s="308"/>
      <c r="L1378" s="309"/>
      <c r="M1378" s="308"/>
      <c r="N1378" s="303"/>
      <c r="O1378" s="305"/>
      <c r="P1378" s="305"/>
      <c r="Q1378" s="299"/>
      <c r="R1378" s="299"/>
      <c r="S1378" s="299"/>
    </row>
    <row r="1379" spans="1:19" ht="13.5" customHeight="1" x14ac:dyDescent="0.2">
      <c r="A1379" s="302" t="str">
        <f>IF(B1379="","",ROW()-ROW($A$3)+'Diário 2º PA'!$P$1)</f>
        <v/>
      </c>
      <c r="B1379" s="303"/>
      <c r="C1379" s="304"/>
      <c r="D1379" s="305"/>
      <c r="E1379" s="306"/>
      <c r="F1379" s="307"/>
      <c r="G1379" s="305"/>
      <c r="H1379" s="305"/>
      <c r="I1379" s="306"/>
      <c r="J1379" s="308" t="str">
        <f t="shared" si="5"/>
        <v/>
      </c>
      <c r="K1379" s="308"/>
      <c r="L1379" s="309"/>
      <c r="M1379" s="308"/>
      <c r="N1379" s="303"/>
      <c r="O1379" s="305"/>
      <c r="P1379" s="305"/>
      <c r="Q1379" s="299"/>
      <c r="R1379" s="299"/>
      <c r="S1379" s="299"/>
    </row>
    <row r="1380" spans="1:19" ht="13.5" customHeight="1" x14ac:dyDescent="0.2">
      <c r="A1380" s="302" t="str">
        <f>IF(B1380="","",ROW()-ROW($A$3)+'Diário 2º PA'!$P$1)</f>
        <v/>
      </c>
      <c r="B1380" s="303"/>
      <c r="C1380" s="304"/>
      <c r="D1380" s="305"/>
      <c r="E1380" s="306"/>
      <c r="F1380" s="307"/>
      <c r="G1380" s="305"/>
      <c r="H1380" s="305"/>
      <c r="I1380" s="306"/>
      <c r="J1380" s="308" t="str">
        <f t="shared" si="5"/>
        <v/>
      </c>
      <c r="K1380" s="308"/>
      <c r="L1380" s="309"/>
      <c r="M1380" s="308"/>
      <c r="N1380" s="303"/>
      <c r="O1380" s="305"/>
      <c r="P1380" s="305"/>
      <c r="Q1380" s="299"/>
      <c r="R1380" s="299"/>
      <c r="S1380" s="299"/>
    </row>
    <row r="1381" spans="1:19" ht="13.5" customHeight="1" x14ac:dyDescent="0.2">
      <c r="A1381" s="302" t="str">
        <f>IF(B1381="","",ROW()-ROW($A$3)+'Diário 2º PA'!$P$1)</f>
        <v/>
      </c>
      <c r="B1381" s="303"/>
      <c r="C1381" s="304"/>
      <c r="D1381" s="305"/>
      <c r="E1381" s="306"/>
      <c r="F1381" s="307"/>
      <c r="G1381" s="305"/>
      <c r="H1381" s="305"/>
      <c r="I1381" s="306"/>
      <c r="J1381" s="308" t="str">
        <f t="shared" si="5"/>
        <v/>
      </c>
      <c r="K1381" s="308"/>
      <c r="L1381" s="309"/>
      <c r="M1381" s="308"/>
      <c r="N1381" s="303"/>
      <c r="O1381" s="305"/>
      <c r="P1381" s="305"/>
      <c r="Q1381" s="299"/>
      <c r="R1381" s="299"/>
      <c r="S1381" s="299"/>
    </row>
    <row r="1382" spans="1:19" ht="13.5" customHeight="1" x14ac:dyDescent="0.2">
      <c r="A1382" s="302" t="str">
        <f>IF(B1382="","",ROW()-ROW($A$3)+'Diário 2º PA'!$P$1)</f>
        <v/>
      </c>
      <c r="B1382" s="303"/>
      <c r="C1382" s="304"/>
      <c r="D1382" s="305"/>
      <c r="E1382" s="306"/>
      <c r="F1382" s="307"/>
      <c r="G1382" s="305"/>
      <c r="H1382" s="305"/>
      <c r="I1382" s="306"/>
      <c r="J1382" s="308" t="str">
        <f t="shared" si="5"/>
        <v/>
      </c>
      <c r="K1382" s="308"/>
      <c r="L1382" s="309"/>
      <c r="M1382" s="308"/>
      <c r="N1382" s="303"/>
      <c r="O1382" s="305"/>
      <c r="P1382" s="305"/>
      <c r="Q1382" s="299"/>
      <c r="R1382" s="299"/>
      <c r="S1382" s="299"/>
    </row>
    <row r="1383" spans="1:19" ht="13.5" customHeight="1" x14ac:dyDescent="0.2">
      <c r="A1383" s="302" t="str">
        <f>IF(B1383="","",ROW()-ROW($A$3)+'Diário 2º PA'!$P$1)</f>
        <v/>
      </c>
      <c r="B1383" s="303"/>
      <c r="C1383" s="304"/>
      <c r="D1383" s="305"/>
      <c r="E1383" s="306"/>
      <c r="F1383" s="307"/>
      <c r="G1383" s="305"/>
      <c r="H1383" s="305"/>
      <c r="I1383" s="306"/>
      <c r="J1383" s="308" t="str">
        <f t="shared" si="5"/>
        <v/>
      </c>
      <c r="K1383" s="308"/>
      <c r="L1383" s="309"/>
      <c r="M1383" s="308"/>
      <c r="N1383" s="303"/>
      <c r="O1383" s="305"/>
      <c r="P1383" s="305"/>
      <c r="Q1383" s="299"/>
      <c r="R1383" s="299"/>
      <c r="S1383" s="299"/>
    </row>
    <row r="1384" spans="1:19" ht="13.5" customHeight="1" x14ac:dyDescent="0.2">
      <c r="A1384" s="302" t="str">
        <f>IF(B1384="","",ROW()-ROW($A$3)+'Diário 2º PA'!$P$1)</f>
        <v/>
      </c>
      <c r="B1384" s="303"/>
      <c r="C1384" s="304"/>
      <c r="D1384" s="305"/>
      <c r="E1384" s="306"/>
      <c r="F1384" s="307"/>
      <c r="G1384" s="305"/>
      <c r="H1384" s="305"/>
      <c r="I1384" s="306"/>
      <c r="J1384" s="308" t="str">
        <f t="shared" si="5"/>
        <v/>
      </c>
      <c r="K1384" s="308"/>
      <c r="L1384" s="309"/>
      <c r="M1384" s="308"/>
      <c r="N1384" s="303"/>
      <c r="O1384" s="305"/>
      <c r="P1384" s="305"/>
      <c r="Q1384" s="299"/>
      <c r="R1384" s="299"/>
      <c r="S1384" s="299"/>
    </row>
    <row r="1385" spans="1:19" ht="13.5" customHeight="1" x14ac:dyDescent="0.2">
      <c r="A1385" s="302" t="str">
        <f>IF(B1385="","",ROW()-ROW($A$3)+'Diário 2º PA'!$P$1)</f>
        <v/>
      </c>
      <c r="B1385" s="303"/>
      <c r="C1385" s="304"/>
      <c r="D1385" s="305"/>
      <c r="E1385" s="306"/>
      <c r="F1385" s="307"/>
      <c r="G1385" s="305"/>
      <c r="H1385" s="305"/>
      <c r="I1385" s="306"/>
      <c r="J1385" s="308" t="str">
        <f t="shared" si="5"/>
        <v/>
      </c>
      <c r="K1385" s="308"/>
      <c r="L1385" s="309"/>
      <c r="M1385" s="308"/>
      <c r="N1385" s="303"/>
      <c r="O1385" s="305"/>
      <c r="P1385" s="305"/>
      <c r="Q1385" s="299"/>
      <c r="R1385" s="299"/>
      <c r="S1385" s="299"/>
    </row>
    <row r="1386" spans="1:19" ht="13.5" customHeight="1" x14ac:dyDescent="0.2">
      <c r="A1386" s="302" t="str">
        <f>IF(B1386="","",ROW()-ROW($A$3)+'Diário 2º PA'!$P$1)</f>
        <v/>
      </c>
      <c r="B1386" s="303"/>
      <c r="C1386" s="304"/>
      <c r="D1386" s="305"/>
      <c r="E1386" s="306"/>
      <c r="F1386" s="307"/>
      <c r="G1386" s="305"/>
      <c r="H1386" s="305"/>
      <c r="I1386" s="306"/>
      <c r="J1386" s="308" t="str">
        <f t="shared" si="5"/>
        <v/>
      </c>
      <c r="K1386" s="308"/>
      <c r="L1386" s="309"/>
      <c r="M1386" s="308"/>
      <c r="N1386" s="303"/>
      <c r="O1386" s="305"/>
      <c r="P1386" s="305"/>
      <c r="Q1386" s="299"/>
      <c r="R1386" s="299"/>
      <c r="S1386" s="299"/>
    </row>
    <row r="1387" spans="1:19" ht="13.5" customHeight="1" x14ac:dyDescent="0.2">
      <c r="A1387" s="302" t="str">
        <f>IF(B1387="","",ROW()-ROW($A$3)+'Diário 2º PA'!$P$1)</f>
        <v/>
      </c>
      <c r="B1387" s="303"/>
      <c r="C1387" s="304"/>
      <c r="D1387" s="305"/>
      <c r="E1387" s="306"/>
      <c r="F1387" s="307"/>
      <c r="G1387" s="305"/>
      <c r="H1387" s="305"/>
      <c r="I1387" s="306"/>
      <c r="J1387" s="308" t="str">
        <f t="shared" si="5"/>
        <v/>
      </c>
      <c r="K1387" s="308"/>
      <c r="L1387" s="309"/>
      <c r="M1387" s="308"/>
      <c r="N1387" s="303"/>
      <c r="O1387" s="305"/>
      <c r="P1387" s="305"/>
      <c r="Q1387" s="299"/>
      <c r="R1387" s="299"/>
      <c r="S1387" s="299"/>
    </row>
    <row r="1388" spans="1:19" ht="13.5" customHeight="1" x14ac:dyDescent="0.2">
      <c r="A1388" s="302" t="str">
        <f>IF(B1388="","",ROW()-ROW($A$3)+'Diário 2º PA'!$P$1)</f>
        <v/>
      </c>
      <c r="B1388" s="303"/>
      <c r="C1388" s="304"/>
      <c r="D1388" s="305"/>
      <c r="E1388" s="306"/>
      <c r="F1388" s="307"/>
      <c r="G1388" s="305"/>
      <c r="H1388" s="305"/>
      <c r="I1388" s="306"/>
      <c r="J1388" s="308" t="str">
        <f t="shared" si="5"/>
        <v/>
      </c>
      <c r="K1388" s="308"/>
      <c r="L1388" s="309"/>
      <c r="M1388" s="308"/>
      <c r="N1388" s="303"/>
      <c r="O1388" s="305"/>
      <c r="P1388" s="305"/>
      <c r="Q1388" s="299"/>
      <c r="R1388" s="299"/>
      <c r="S1388" s="299"/>
    </row>
    <row r="1389" spans="1:19" ht="13.5" customHeight="1" x14ac:dyDescent="0.2">
      <c r="A1389" s="302" t="str">
        <f>IF(B1389="","",ROW()-ROW($A$3)+'Diário 2º PA'!$P$1)</f>
        <v/>
      </c>
      <c r="B1389" s="303"/>
      <c r="C1389" s="304"/>
      <c r="D1389" s="305"/>
      <c r="E1389" s="306"/>
      <c r="F1389" s="307"/>
      <c r="G1389" s="305"/>
      <c r="H1389" s="305"/>
      <c r="I1389" s="306"/>
      <c r="J1389" s="308" t="str">
        <f t="shared" si="5"/>
        <v/>
      </c>
      <c r="K1389" s="308"/>
      <c r="L1389" s="309"/>
      <c r="M1389" s="308"/>
      <c r="N1389" s="303"/>
      <c r="O1389" s="305"/>
      <c r="P1389" s="305"/>
      <c r="Q1389" s="299"/>
      <c r="R1389" s="299"/>
      <c r="S1389" s="299"/>
    </row>
    <row r="1390" spans="1:19" ht="13.5" customHeight="1" x14ac:dyDescent="0.2">
      <c r="A1390" s="302" t="str">
        <f>IF(B1390="","",ROW()-ROW($A$3)+'Diário 2º PA'!$P$1)</f>
        <v/>
      </c>
      <c r="B1390" s="303"/>
      <c r="C1390" s="304"/>
      <c r="D1390" s="305"/>
      <c r="E1390" s="306"/>
      <c r="F1390" s="307"/>
      <c r="G1390" s="305"/>
      <c r="H1390" s="305"/>
      <c r="I1390" s="306"/>
      <c r="J1390" s="308" t="str">
        <f t="shared" si="5"/>
        <v/>
      </c>
      <c r="K1390" s="308"/>
      <c r="L1390" s="309"/>
      <c r="M1390" s="308"/>
      <c r="N1390" s="303"/>
      <c r="O1390" s="305"/>
      <c r="P1390" s="305"/>
      <c r="Q1390" s="299"/>
      <c r="R1390" s="299"/>
      <c r="S1390" s="299"/>
    </row>
    <row r="1391" spans="1:19" ht="13.5" customHeight="1" x14ac:dyDescent="0.2">
      <c r="A1391" s="302" t="str">
        <f>IF(B1391="","",ROW()-ROW($A$3)+'Diário 2º PA'!$P$1)</f>
        <v/>
      </c>
      <c r="B1391" s="303"/>
      <c r="C1391" s="304"/>
      <c r="D1391" s="305"/>
      <c r="E1391" s="306"/>
      <c r="F1391" s="307"/>
      <c r="G1391" s="305"/>
      <c r="H1391" s="305"/>
      <c r="I1391" s="306"/>
      <c r="J1391" s="308" t="str">
        <f t="shared" si="5"/>
        <v/>
      </c>
      <c r="K1391" s="308"/>
      <c r="L1391" s="309"/>
      <c r="M1391" s="308"/>
      <c r="N1391" s="303"/>
      <c r="O1391" s="305"/>
      <c r="P1391" s="305"/>
      <c r="Q1391" s="299"/>
      <c r="R1391" s="299"/>
      <c r="S1391" s="299"/>
    </row>
    <row r="1392" spans="1:19" ht="13.5" customHeight="1" x14ac:dyDescent="0.2">
      <c r="A1392" s="302" t="str">
        <f>IF(B1392="","",ROW()-ROW($A$3)+'Diário 2º PA'!$P$1)</f>
        <v/>
      </c>
      <c r="B1392" s="303"/>
      <c r="C1392" s="304"/>
      <c r="D1392" s="305"/>
      <c r="E1392" s="306"/>
      <c r="F1392" s="307"/>
      <c r="G1392" s="305"/>
      <c r="H1392" s="305"/>
      <c r="I1392" s="306"/>
      <c r="J1392" s="308" t="str">
        <f t="shared" si="5"/>
        <v/>
      </c>
      <c r="K1392" s="308"/>
      <c r="L1392" s="309"/>
      <c r="M1392" s="308"/>
      <c r="N1392" s="303"/>
      <c r="O1392" s="305"/>
      <c r="P1392" s="305"/>
      <c r="Q1392" s="299"/>
      <c r="R1392" s="299"/>
      <c r="S1392" s="299"/>
    </row>
    <row r="1393" spans="1:19" ht="13.5" customHeight="1" x14ac:dyDescent="0.2">
      <c r="A1393" s="302" t="str">
        <f>IF(B1393="","",ROW()-ROW($A$3)+'Diário 2º PA'!$P$1)</f>
        <v/>
      </c>
      <c r="B1393" s="303"/>
      <c r="C1393" s="304"/>
      <c r="D1393" s="305"/>
      <c r="E1393" s="306"/>
      <c r="F1393" s="307"/>
      <c r="G1393" s="305"/>
      <c r="H1393" s="305"/>
      <c r="I1393" s="306"/>
      <c r="J1393" s="308" t="str">
        <f t="shared" si="5"/>
        <v/>
      </c>
      <c r="K1393" s="308"/>
      <c r="L1393" s="309"/>
      <c r="M1393" s="308"/>
      <c r="N1393" s="303"/>
      <c r="O1393" s="305"/>
      <c r="P1393" s="305"/>
      <c r="Q1393" s="299"/>
      <c r="R1393" s="299"/>
      <c r="S1393" s="299"/>
    </row>
    <row r="1394" spans="1:19" ht="13.5" customHeight="1" x14ac:dyDescent="0.2">
      <c r="A1394" s="302" t="str">
        <f>IF(B1394="","",ROW()-ROW($A$3)+'Diário 2º PA'!$P$1)</f>
        <v/>
      </c>
      <c r="B1394" s="303"/>
      <c r="C1394" s="304"/>
      <c r="D1394" s="305"/>
      <c r="E1394" s="306"/>
      <c r="F1394" s="307"/>
      <c r="G1394" s="305"/>
      <c r="H1394" s="305"/>
      <c r="I1394" s="306"/>
      <c r="J1394" s="308" t="str">
        <f t="shared" si="5"/>
        <v/>
      </c>
      <c r="K1394" s="308"/>
      <c r="L1394" s="309"/>
      <c r="M1394" s="308"/>
      <c r="N1394" s="303"/>
      <c r="O1394" s="305"/>
      <c r="P1394" s="305"/>
      <c r="Q1394" s="299"/>
      <c r="R1394" s="299"/>
      <c r="S1394" s="299"/>
    </row>
    <row r="1395" spans="1:19" ht="13.5" customHeight="1" x14ac:dyDescent="0.2">
      <c r="A1395" s="302" t="str">
        <f>IF(B1395="","",ROW()-ROW($A$3)+'Diário 2º PA'!$P$1)</f>
        <v/>
      </c>
      <c r="B1395" s="303"/>
      <c r="C1395" s="304"/>
      <c r="D1395" s="305"/>
      <c r="E1395" s="306"/>
      <c r="F1395" s="307"/>
      <c r="G1395" s="305"/>
      <c r="H1395" s="305"/>
      <c r="I1395" s="306"/>
      <c r="J1395" s="308" t="str">
        <f t="shared" si="5"/>
        <v/>
      </c>
      <c r="K1395" s="308"/>
      <c r="L1395" s="309"/>
      <c r="M1395" s="308"/>
      <c r="N1395" s="303"/>
      <c r="O1395" s="305"/>
      <c r="P1395" s="305"/>
      <c r="Q1395" s="299"/>
      <c r="R1395" s="299"/>
      <c r="S1395" s="299"/>
    </row>
    <row r="1396" spans="1:19" ht="13.5" customHeight="1" x14ac:dyDescent="0.2">
      <c r="A1396" s="302" t="str">
        <f>IF(B1396="","",ROW()-ROW($A$3)+'Diário 2º PA'!$P$1)</f>
        <v/>
      </c>
      <c r="B1396" s="303"/>
      <c r="C1396" s="304"/>
      <c r="D1396" s="305"/>
      <c r="E1396" s="306"/>
      <c r="F1396" s="307"/>
      <c r="G1396" s="305"/>
      <c r="H1396" s="305"/>
      <c r="I1396" s="306"/>
      <c r="J1396" s="308" t="str">
        <f t="shared" si="5"/>
        <v/>
      </c>
      <c r="K1396" s="308"/>
      <c r="L1396" s="309"/>
      <c r="M1396" s="308"/>
      <c r="N1396" s="303"/>
      <c r="O1396" s="305"/>
      <c r="P1396" s="305"/>
      <c r="Q1396" s="299"/>
      <c r="R1396" s="299"/>
      <c r="S1396" s="299"/>
    </row>
    <row r="1397" spans="1:19" ht="13.5" customHeight="1" x14ac:dyDescent="0.2">
      <c r="A1397" s="302" t="str">
        <f>IF(B1397="","",ROW()-ROW($A$3)+'Diário 2º PA'!$P$1)</f>
        <v/>
      </c>
      <c r="B1397" s="303"/>
      <c r="C1397" s="304"/>
      <c r="D1397" s="305"/>
      <c r="E1397" s="306"/>
      <c r="F1397" s="307"/>
      <c r="G1397" s="305"/>
      <c r="H1397" s="305"/>
      <c r="I1397" s="306"/>
      <c r="J1397" s="308" t="str">
        <f t="shared" si="5"/>
        <v/>
      </c>
      <c r="K1397" s="308"/>
      <c r="L1397" s="309"/>
      <c r="M1397" s="308"/>
      <c r="N1397" s="303"/>
      <c r="O1397" s="305"/>
      <c r="P1397" s="305"/>
      <c r="Q1397" s="299"/>
      <c r="R1397" s="299"/>
      <c r="S1397" s="299"/>
    </row>
    <row r="1398" spans="1:19" ht="13.5" customHeight="1" x14ac:dyDescent="0.2">
      <c r="A1398" s="302" t="str">
        <f>IF(B1398="","",ROW()-ROW($A$3)+'Diário 2º PA'!$P$1)</f>
        <v/>
      </c>
      <c r="B1398" s="303"/>
      <c r="C1398" s="304"/>
      <c r="D1398" s="305"/>
      <c r="E1398" s="306"/>
      <c r="F1398" s="307"/>
      <c r="G1398" s="305"/>
      <c r="H1398" s="305"/>
      <c r="I1398" s="306"/>
      <c r="J1398" s="308" t="str">
        <f t="shared" si="5"/>
        <v/>
      </c>
      <c r="K1398" s="308"/>
      <c r="L1398" s="309"/>
      <c r="M1398" s="308"/>
      <c r="N1398" s="303"/>
      <c r="O1398" s="305"/>
      <c r="P1398" s="305"/>
      <c r="Q1398" s="299"/>
      <c r="R1398" s="299"/>
      <c r="S1398" s="299"/>
    </row>
    <row r="1399" spans="1:19" ht="13.5" customHeight="1" x14ac:dyDescent="0.2">
      <c r="A1399" s="302" t="str">
        <f>IF(B1399="","",ROW()-ROW($A$3)+'Diário 2º PA'!$P$1)</f>
        <v/>
      </c>
      <c r="B1399" s="303"/>
      <c r="C1399" s="304"/>
      <c r="D1399" s="305"/>
      <c r="E1399" s="306"/>
      <c r="F1399" s="307"/>
      <c r="G1399" s="305"/>
      <c r="H1399" s="305"/>
      <c r="I1399" s="306"/>
      <c r="J1399" s="308" t="str">
        <f t="shared" si="5"/>
        <v/>
      </c>
      <c r="K1399" s="308"/>
      <c r="L1399" s="309"/>
      <c r="M1399" s="308"/>
      <c r="N1399" s="303"/>
      <c r="O1399" s="305"/>
      <c r="P1399" s="305"/>
      <c r="Q1399" s="299"/>
      <c r="R1399" s="299"/>
      <c r="S1399" s="299"/>
    </row>
    <row r="1400" spans="1:19" ht="13.5" customHeight="1" x14ac:dyDescent="0.2">
      <c r="A1400" s="302" t="str">
        <f>IF(B1400="","",ROW()-ROW($A$3)+'Diário 2º PA'!$P$1)</f>
        <v/>
      </c>
      <c r="B1400" s="303"/>
      <c r="C1400" s="304"/>
      <c r="D1400" s="305"/>
      <c r="E1400" s="306"/>
      <c r="F1400" s="307"/>
      <c r="G1400" s="305"/>
      <c r="H1400" s="305"/>
      <c r="I1400" s="306"/>
      <c r="J1400" s="308" t="str">
        <f t="shared" si="5"/>
        <v/>
      </c>
      <c r="K1400" s="308"/>
      <c r="L1400" s="309"/>
      <c r="M1400" s="308"/>
      <c r="N1400" s="303"/>
      <c r="O1400" s="305"/>
      <c r="P1400" s="305"/>
      <c r="Q1400" s="299"/>
      <c r="R1400" s="299"/>
      <c r="S1400" s="299"/>
    </row>
    <row r="1401" spans="1:19" ht="13.5" customHeight="1" x14ac:dyDescent="0.2">
      <c r="A1401" s="302" t="str">
        <f>IF(B1401="","",ROW()-ROW($A$3)+'Diário 2º PA'!$P$1)</f>
        <v/>
      </c>
      <c r="B1401" s="303"/>
      <c r="C1401" s="304"/>
      <c r="D1401" s="305"/>
      <c r="E1401" s="306"/>
      <c r="F1401" s="307"/>
      <c r="G1401" s="305"/>
      <c r="H1401" s="305"/>
      <c r="I1401" s="306"/>
      <c r="J1401" s="308" t="str">
        <f t="shared" si="5"/>
        <v/>
      </c>
      <c r="K1401" s="308"/>
      <c r="L1401" s="309"/>
      <c r="M1401" s="308"/>
      <c r="N1401" s="303"/>
      <c r="O1401" s="305"/>
      <c r="P1401" s="305"/>
      <c r="Q1401" s="299"/>
      <c r="R1401" s="299"/>
      <c r="S1401" s="299"/>
    </row>
    <row r="1402" spans="1:19" ht="13.5" customHeight="1" x14ac:dyDescent="0.2">
      <c r="A1402" s="302" t="str">
        <f>IF(B1402="","",ROW()-ROW($A$3)+'Diário 2º PA'!$P$1)</f>
        <v/>
      </c>
      <c r="B1402" s="303"/>
      <c r="C1402" s="304"/>
      <c r="D1402" s="305"/>
      <c r="E1402" s="306"/>
      <c r="F1402" s="307"/>
      <c r="G1402" s="305"/>
      <c r="H1402" s="305"/>
      <c r="I1402" s="306"/>
      <c r="J1402" s="308" t="str">
        <f t="shared" si="5"/>
        <v/>
      </c>
      <c r="K1402" s="308"/>
      <c r="L1402" s="309"/>
      <c r="M1402" s="308"/>
      <c r="N1402" s="303"/>
      <c r="O1402" s="305"/>
      <c r="P1402" s="305"/>
      <c r="Q1402" s="299"/>
      <c r="R1402" s="299"/>
      <c r="S1402" s="299"/>
    </row>
    <row r="1403" spans="1:19" ht="13.5" customHeight="1" x14ac:dyDescent="0.2">
      <c r="A1403" s="302" t="str">
        <f>IF(B1403="","",ROW()-ROW($A$3)+'Diário 2º PA'!$P$1)</f>
        <v/>
      </c>
      <c r="B1403" s="303"/>
      <c r="C1403" s="304"/>
      <c r="D1403" s="305"/>
      <c r="E1403" s="306"/>
      <c r="F1403" s="307"/>
      <c r="G1403" s="305"/>
      <c r="H1403" s="305"/>
      <c r="I1403" s="306"/>
      <c r="J1403" s="308" t="str">
        <f t="shared" si="5"/>
        <v/>
      </c>
      <c r="K1403" s="308"/>
      <c r="L1403" s="309"/>
      <c r="M1403" s="308"/>
      <c r="N1403" s="303"/>
      <c r="O1403" s="305"/>
      <c r="P1403" s="305"/>
      <c r="Q1403" s="299"/>
      <c r="R1403" s="299"/>
      <c r="S1403" s="299"/>
    </row>
    <row r="1404" spans="1:19" ht="13.5" customHeight="1" x14ac:dyDescent="0.2">
      <c r="A1404" s="302" t="str">
        <f>IF(B1404="","",ROW()-ROW($A$3)+'Diário 2º PA'!$P$1)</f>
        <v/>
      </c>
      <c r="B1404" s="303"/>
      <c r="C1404" s="304"/>
      <c r="D1404" s="305"/>
      <c r="E1404" s="306"/>
      <c r="F1404" s="307"/>
      <c r="G1404" s="305"/>
      <c r="H1404" s="305"/>
      <c r="I1404" s="306"/>
      <c r="J1404" s="308" t="str">
        <f t="shared" si="5"/>
        <v/>
      </c>
      <c r="K1404" s="308"/>
      <c r="L1404" s="309"/>
      <c r="M1404" s="308"/>
      <c r="N1404" s="303"/>
      <c r="O1404" s="305"/>
      <c r="P1404" s="305"/>
      <c r="Q1404" s="299"/>
      <c r="R1404" s="299"/>
      <c r="S1404" s="299"/>
    </row>
    <row r="1405" spans="1:19" ht="13.5" customHeight="1" x14ac:dyDescent="0.2">
      <c r="A1405" s="302" t="str">
        <f>IF(B1405="","",ROW()-ROW($A$3)+'Diário 2º PA'!$P$1)</f>
        <v/>
      </c>
      <c r="B1405" s="303"/>
      <c r="C1405" s="304"/>
      <c r="D1405" s="305"/>
      <c r="E1405" s="306"/>
      <c r="F1405" s="307"/>
      <c r="G1405" s="305"/>
      <c r="H1405" s="305"/>
      <c r="I1405" s="306"/>
      <c r="J1405" s="308" t="str">
        <f t="shared" si="5"/>
        <v/>
      </c>
      <c r="K1405" s="308"/>
      <c r="L1405" s="309"/>
      <c r="M1405" s="308"/>
      <c r="N1405" s="303"/>
      <c r="O1405" s="305"/>
      <c r="P1405" s="305"/>
      <c r="Q1405" s="299"/>
      <c r="R1405" s="299"/>
      <c r="S1405" s="299"/>
    </row>
    <row r="1406" spans="1:19" ht="13.5" customHeight="1" x14ac:dyDescent="0.2">
      <c r="A1406" s="302" t="str">
        <f>IF(B1406="","",ROW()-ROW($A$3)+'Diário 2º PA'!$P$1)</f>
        <v/>
      </c>
      <c r="B1406" s="303"/>
      <c r="C1406" s="304"/>
      <c r="D1406" s="305"/>
      <c r="E1406" s="306"/>
      <c r="F1406" s="307"/>
      <c r="G1406" s="305"/>
      <c r="H1406" s="305"/>
      <c r="I1406" s="306"/>
      <c r="J1406" s="308" t="str">
        <f t="shared" si="5"/>
        <v/>
      </c>
      <c r="K1406" s="308"/>
      <c r="L1406" s="309"/>
      <c r="M1406" s="308"/>
      <c r="N1406" s="303"/>
      <c r="O1406" s="305"/>
      <c r="P1406" s="305"/>
      <c r="Q1406" s="299"/>
      <c r="R1406" s="299"/>
      <c r="S1406" s="299"/>
    </row>
    <row r="1407" spans="1:19" ht="13.5" customHeight="1" x14ac:dyDescent="0.2">
      <c r="A1407" s="302" t="str">
        <f>IF(B1407="","",ROW()-ROW($A$3)+'Diário 2º PA'!$P$1)</f>
        <v/>
      </c>
      <c r="B1407" s="303"/>
      <c r="C1407" s="304"/>
      <c r="D1407" s="305"/>
      <c r="E1407" s="306"/>
      <c r="F1407" s="307"/>
      <c r="G1407" s="305"/>
      <c r="H1407" s="305"/>
      <c r="I1407" s="306"/>
      <c r="J1407" s="308" t="str">
        <f t="shared" si="5"/>
        <v/>
      </c>
      <c r="K1407" s="308"/>
      <c r="L1407" s="309"/>
      <c r="M1407" s="308"/>
      <c r="N1407" s="303"/>
      <c r="O1407" s="305"/>
      <c r="P1407" s="305"/>
      <c r="Q1407" s="299"/>
      <c r="R1407" s="299"/>
      <c r="S1407" s="299"/>
    </row>
    <row r="1408" spans="1:19" ht="13.5" customHeight="1" x14ac:dyDescent="0.2">
      <c r="A1408" s="302" t="str">
        <f>IF(B1408="","",ROW()-ROW($A$3)+'Diário 2º PA'!$P$1)</f>
        <v/>
      </c>
      <c r="B1408" s="303"/>
      <c r="C1408" s="304"/>
      <c r="D1408" s="305"/>
      <c r="E1408" s="306"/>
      <c r="F1408" s="307"/>
      <c r="G1408" s="305"/>
      <c r="H1408" s="305"/>
      <c r="I1408" s="306"/>
      <c r="J1408" s="308" t="str">
        <f t="shared" si="5"/>
        <v/>
      </c>
      <c r="K1408" s="308"/>
      <c r="L1408" s="309"/>
      <c r="M1408" s="308"/>
      <c r="N1408" s="303"/>
      <c r="O1408" s="305"/>
      <c r="P1408" s="305"/>
      <c r="Q1408" s="299"/>
      <c r="R1408" s="299"/>
      <c r="S1408" s="299"/>
    </row>
    <row r="1409" spans="1:19" ht="13.5" customHeight="1" x14ac:dyDescent="0.2">
      <c r="A1409" s="302" t="str">
        <f>IF(B1409="","",ROW()-ROW($A$3)+'Diário 2º PA'!$P$1)</f>
        <v/>
      </c>
      <c r="B1409" s="303"/>
      <c r="C1409" s="304"/>
      <c r="D1409" s="305"/>
      <c r="E1409" s="306"/>
      <c r="F1409" s="307"/>
      <c r="G1409" s="305"/>
      <c r="H1409" s="305"/>
      <c r="I1409" s="306"/>
      <c r="J1409" s="308" t="str">
        <f t="shared" si="5"/>
        <v/>
      </c>
      <c r="K1409" s="308"/>
      <c r="L1409" s="309"/>
      <c r="M1409" s="308"/>
      <c r="N1409" s="303"/>
      <c r="O1409" s="305"/>
      <c r="P1409" s="305"/>
      <c r="Q1409" s="299"/>
      <c r="R1409" s="299"/>
      <c r="S1409" s="299"/>
    </row>
    <row r="1410" spans="1:19" ht="13.5" customHeight="1" x14ac:dyDescent="0.2">
      <c r="A1410" s="302" t="str">
        <f>IF(B1410="","",ROW()-ROW($A$3)+'Diário 2º PA'!$P$1)</f>
        <v/>
      </c>
      <c r="B1410" s="303"/>
      <c r="C1410" s="304"/>
      <c r="D1410" s="305"/>
      <c r="E1410" s="306"/>
      <c r="F1410" s="307"/>
      <c r="G1410" s="305"/>
      <c r="H1410" s="305"/>
      <c r="I1410" s="306"/>
      <c r="J1410" s="308" t="str">
        <f t="shared" si="5"/>
        <v/>
      </c>
      <c r="K1410" s="308"/>
      <c r="L1410" s="309"/>
      <c r="M1410" s="308"/>
      <c r="N1410" s="303"/>
      <c r="O1410" s="305"/>
      <c r="P1410" s="305"/>
      <c r="Q1410" s="299"/>
      <c r="R1410" s="299"/>
      <c r="S1410" s="299"/>
    </row>
    <row r="1411" spans="1:19" ht="13.5" customHeight="1" x14ac:dyDescent="0.2">
      <c r="A1411" s="302" t="str">
        <f>IF(B1411="","",ROW()-ROW($A$3)+'Diário 2º PA'!$P$1)</f>
        <v/>
      </c>
      <c r="B1411" s="303"/>
      <c r="C1411" s="304"/>
      <c r="D1411" s="305"/>
      <c r="E1411" s="306"/>
      <c r="F1411" s="307"/>
      <c r="G1411" s="305"/>
      <c r="H1411" s="305"/>
      <c r="I1411" s="306"/>
      <c r="J1411" s="308" t="str">
        <f t="shared" si="5"/>
        <v/>
      </c>
      <c r="K1411" s="308"/>
      <c r="L1411" s="309"/>
      <c r="M1411" s="308"/>
      <c r="N1411" s="303"/>
      <c r="O1411" s="305"/>
      <c r="P1411" s="305"/>
      <c r="Q1411" s="299"/>
      <c r="R1411" s="299"/>
      <c r="S1411" s="299"/>
    </row>
    <row r="1412" spans="1:19" ht="13.5" customHeight="1" x14ac:dyDescent="0.2">
      <c r="A1412" s="302" t="str">
        <f>IF(B1412="","",ROW()-ROW($A$3)+'Diário 2º PA'!$P$1)</f>
        <v/>
      </c>
      <c r="B1412" s="303"/>
      <c r="C1412" s="304"/>
      <c r="D1412" s="305"/>
      <c r="E1412" s="306"/>
      <c r="F1412" s="307"/>
      <c r="G1412" s="305"/>
      <c r="H1412" s="305"/>
      <c r="I1412" s="306"/>
      <c r="J1412" s="308" t="str">
        <f t="shared" si="5"/>
        <v/>
      </c>
      <c r="K1412" s="308"/>
      <c r="L1412" s="309"/>
      <c r="M1412" s="308"/>
      <c r="N1412" s="303"/>
      <c r="O1412" s="305"/>
      <c r="P1412" s="305"/>
      <c r="Q1412" s="299"/>
      <c r="R1412" s="299"/>
      <c r="S1412" s="299"/>
    </row>
    <row r="1413" spans="1:19" ht="13.5" customHeight="1" x14ac:dyDescent="0.2">
      <c r="A1413" s="302" t="str">
        <f>IF(B1413="","",ROW()-ROW($A$3)+'Diário 2º PA'!$P$1)</f>
        <v/>
      </c>
      <c r="B1413" s="303"/>
      <c r="C1413" s="304"/>
      <c r="D1413" s="305"/>
      <c r="E1413" s="306"/>
      <c r="F1413" s="307"/>
      <c r="G1413" s="305"/>
      <c r="H1413" s="305"/>
      <c r="I1413" s="306"/>
      <c r="J1413" s="308" t="str">
        <f t="shared" si="5"/>
        <v/>
      </c>
      <c r="K1413" s="308"/>
      <c r="L1413" s="309"/>
      <c r="M1413" s="308"/>
      <c r="N1413" s="303"/>
      <c r="O1413" s="305"/>
      <c r="P1413" s="305"/>
      <c r="Q1413" s="299"/>
      <c r="R1413" s="299"/>
      <c r="S1413" s="299"/>
    </row>
    <row r="1414" spans="1:19" ht="13.5" customHeight="1" x14ac:dyDescent="0.2">
      <c r="A1414" s="302" t="str">
        <f>IF(B1414="","",ROW()-ROW($A$3)+'Diário 2º PA'!$P$1)</f>
        <v/>
      </c>
      <c r="B1414" s="303"/>
      <c r="C1414" s="304"/>
      <c r="D1414" s="305"/>
      <c r="E1414" s="306"/>
      <c r="F1414" s="307"/>
      <c r="G1414" s="305"/>
      <c r="H1414" s="305"/>
      <c r="I1414" s="306"/>
      <c r="J1414" s="308" t="str">
        <f t="shared" si="5"/>
        <v/>
      </c>
      <c r="K1414" s="308"/>
      <c r="L1414" s="309"/>
      <c r="M1414" s="308"/>
      <c r="N1414" s="303"/>
      <c r="O1414" s="305"/>
      <c r="P1414" s="305"/>
      <c r="Q1414" s="299"/>
      <c r="R1414" s="299"/>
      <c r="S1414" s="299"/>
    </row>
    <row r="1415" spans="1:19" ht="13.5" customHeight="1" x14ac:dyDescent="0.2">
      <c r="A1415" s="302" t="str">
        <f>IF(B1415="","",ROW()-ROW($A$3)+'Diário 2º PA'!$P$1)</f>
        <v/>
      </c>
      <c r="B1415" s="303"/>
      <c r="C1415" s="304"/>
      <c r="D1415" s="305"/>
      <c r="E1415" s="306"/>
      <c r="F1415" s="307"/>
      <c r="G1415" s="305"/>
      <c r="H1415" s="305"/>
      <c r="I1415" s="306"/>
      <c r="J1415" s="308" t="str">
        <f t="shared" si="5"/>
        <v/>
      </c>
      <c r="K1415" s="308"/>
      <c r="L1415" s="309"/>
      <c r="M1415" s="308"/>
      <c r="N1415" s="303"/>
      <c r="O1415" s="305"/>
      <c r="P1415" s="305"/>
      <c r="Q1415" s="299"/>
      <c r="R1415" s="299"/>
      <c r="S1415" s="299"/>
    </row>
    <row r="1416" spans="1:19" ht="13.5" customHeight="1" x14ac:dyDescent="0.2">
      <c r="A1416" s="302" t="str">
        <f>IF(B1416="","",ROW()-ROW($A$3)+'Diário 2º PA'!$P$1)</f>
        <v/>
      </c>
      <c r="B1416" s="303"/>
      <c r="C1416" s="304"/>
      <c r="D1416" s="305"/>
      <c r="E1416" s="306"/>
      <c r="F1416" s="307"/>
      <c r="G1416" s="305"/>
      <c r="H1416" s="305"/>
      <c r="I1416" s="306"/>
      <c r="J1416" s="308" t="str">
        <f t="shared" si="5"/>
        <v/>
      </c>
      <c r="K1416" s="308"/>
      <c r="L1416" s="309"/>
      <c r="M1416" s="308"/>
      <c r="N1416" s="303"/>
      <c r="O1416" s="305"/>
      <c r="P1416" s="305"/>
      <c r="Q1416" s="299"/>
      <c r="R1416" s="299"/>
      <c r="S1416" s="299"/>
    </row>
    <row r="1417" spans="1:19" ht="13.5" customHeight="1" x14ac:dyDescent="0.2">
      <c r="A1417" s="302" t="str">
        <f>IF(B1417="","",ROW()-ROW($A$3)+'Diário 2º PA'!$P$1)</f>
        <v/>
      </c>
      <c r="B1417" s="303"/>
      <c r="C1417" s="304"/>
      <c r="D1417" s="305"/>
      <c r="E1417" s="306"/>
      <c r="F1417" s="307"/>
      <c r="G1417" s="305"/>
      <c r="H1417" s="305"/>
      <c r="I1417" s="306"/>
      <c r="J1417" s="308" t="str">
        <f t="shared" si="5"/>
        <v/>
      </c>
      <c r="K1417" s="308"/>
      <c r="L1417" s="309"/>
      <c r="M1417" s="308"/>
      <c r="N1417" s="303"/>
      <c r="O1417" s="305"/>
      <c r="P1417" s="305"/>
      <c r="Q1417" s="299"/>
      <c r="R1417" s="299"/>
      <c r="S1417" s="299"/>
    </row>
    <row r="1418" spans="1:19" ht="13.5" customHeight="1" x14ac:dyDescent="0.2">
      <c r="A1418" s="302" t="str">
        <f>IF(B1418="","",ROW()-ROW($A$3)+'Diário 2º PA'!$P$1)</f>
        <v/>
      </c>
      <c r="B1418" s="303"/>
      <c r="C1418" s="304"/>
      <c r="D1418" s="305"/>
      <c r="E1418" s="306"/>
      <c r="F1418" s="307"/>
      <c r="G1418" s="305"/>
      <c r="H1418" s="305"/>
      <c r="I1418" s="306"/>
      <c r="J1418" s="308" t="str">
        <f t="shared" si="5"/>
        <v/>
      </c>
      <c r="K1418" s="308"/>
      <c r="L1418" s="309"/>
      <c r="M1418" s="308"/>
      <c r="N1418" s="303"/>
      <c r="O1418" s="305"/>
      <c r="P1418" s="305"/>
      <c r="Q1418" s="299"/>
      <c r="R1418" s="299"/>
      <c r="S1418" s="299"/>
    </row>
    <row r="1419" spans="1:19" ht="13.5" customHeight="1" x14ac:dyDescent="0.2">
      <c r="A1419" s="302" t="str">
        <f>IF(B1419="","",ROW()-ROW($A$3)+'Diário 2º PA'!$P$1)</f>
        <v/>
      </c>
      <c r="B1419" s="303"/>
      <c r="C1419" s="304"/>
      <c r="D1419" s="305"/>
      <c r="E1419" s="306"/>
      <c r="F1419" s="307"/>
      <c r="G1419" s="305"/>
      <c r="H1419" s="305"/>
      <c r="I1419" s="306"/>
      <c r="J1419" s="308" t="str">
        <f t="shared" si="5"/>
        <v/>
      </c>
      <c r="K1419" s="308"/>
      <c r="L1419" s="309"/>
      <c r="M1419" s="308"/>
      <c r="N1419" s="303"/>
      <c r="O1419" s="305"/>
      <c r="P1419" s="305"/>
      <c r="Q1419" s="299"/>
      <c r="R1419" s="299"/>
      <c r="S1419" s="299"/>
    </row>
    <row r="1420" spans="1:19" ht="13.5" customHeight="1" x14ac:dyDescent="0.2">
      <c r="A1420" s="302" t="str">
        <f>IF(B1420="","",ROW()-ROW($A$3)+'Diário 2º PA'!$P$1)</f>
        <v/>
      </c>
      <c r="B1420" s="303"/>
      <c r="C1420" s="304"/>
      <c r="D1420" s="305"/>
      <c r="E1420" s="306"/>
      <c r="F1420" s="307"/>
      <c r="G1420" s="305"/>
      <c r="H1420" s="305"/>
      <c r="I1420" s="306"/>
      <c r="J1420" s="308" t="str">
        <f t="shared" si="5"/>
        <v/>
      </c>
      <c r="K1420" s="308"/>
      <c r="L1420" s="309"/>
      <c r="M1420" s="308"/>
      <c r="N1420" s="303"/>
      <c r="O1420" s="305"/>
      <c r="P1420" s="305"/>
      <c r="Q1420" s="299"/>
      <c r="R1420" s="299"/>
      <c r="S1420" s="299"/>
    </row>
    <row r="1421" spans="1:19" ht="13.5" customHeight="1" x14ac:dyDescent="0.2">
      <c r="A1421" s="302" t="str">
        <f>IF(B1421="","",ROW()-ROW($A$3)+'Diário 2º PA'!$P$1)</f>
        <v/>
      </c>
      <c r="B1421" s="303"/>
      <c r="C1421" s="304"/>
      <c r="D1421" s="305"/>
      <c r="E1421" s="306"/>
      <c r="F1421" s="307"/>
      <c r="G1421" s="305"/>
      <c r="H1421" s="305"/>
      <c r="I1421" s="306"/>
      <c r="J1421" s="308" t="str">
        <f t="shared" si="5"/>
        <v/>
      </c>
      <c r="K1421" s="308"/>
      <c r="L1421" s="309"/>
      <c r="M1421" s="308"/>
      <c r="N1421" s="303"/>
      <c r="O1421" s="305"/>
      <c r="P1421" s="305"/>
      <c r="Q1421" s="299"/>
      <c r="R1421" s="299"/>
      <c r="S1421" s="299"/>
    </row>
    <row r="1422" spans="1:19" ht="13.5" customHeight="1" x14ac:dyDescent="0.2">
      <c r="A1422" s="302" t="str">
        <f>IF(B1422="","",ROW()-ROW($A$3)+'Diário 2º PA'!$P$1)</f>
        <v/>
      </c>
      <c r="B1422" s="303"/>
      <c r="C1422" s="304"/>
      <c r="D1422" s="305"/>
      <c r="E1422" s="306"/>
      <c r="F1422" s="307"/>
      <c r="G1422" s="305"/>
      <c r="H1422" s="305"/>
      <c r="I1422" s="306"/>
      <c r="J1422" s="308" t="str">
        <f t="shared" si="5"/>
        <v/>
      </c>
      <c r="K1422" s="308"/>
      <c r="L1422" s="309"/>
      <c r="M1422" s="308"/>
      <c r="N1422" s="303"/>
      <c r="O1422" s="305"/>
      <c r="P1422" s="305"/>
      <c r="Q1422" s="299"/>
      <c r="R1422" s="299"/>
      <c r="S1422" s="299"/>
    </row>
    <row r="1423" spans="1:19" ht="13.5" customHeight="1" x14ac:dyDescent="0.2">
      <c r="A1423" s="302" t="str">
        <f>IF(B1423="","",ROW()-ROW($A$3)+'Diário 2º PA'!$P$1)</f>
        <v/>
      </c>
      <c r="B1423" s="303"/>
      <c r="C1423" s="304"/>
      <c r="D1423" s="305"/>
      <c r="E1423" s="306"/>
      <c r="F1423" s="307"/>
      <c r="G1423" s="305"/>
      <c r="H1423" s="305"/>
      <c r="I1423" s="306"/>
      <c r="J1423" s="308" t="str">
        <f t="shared" si="5"/>
        <v/>
      </c>
      <c r="K1423" s="308"/>
      <c r="L1423" s="309"/>
      <c r="M1423" s="308"/>
      <c r="N1423" s="303"/>
      <c r="O1423" s="305"/>
      <c r="P1423" s="305"/>
      <c r="Q1423" s="299"/>
      <c r="R1423" s="299"/>
      <c r="S1423" s="299"/>
    </row>
    <row r="1424" spans="1:19" ht="13.5" customHeight="1" x14ac:dyDescent="0.2">
      <c r="A1424" s="302" t="str">
        <f>IF(B1424="","",ROW()-ROW($A$3)+'Diário 2º PA'!$P$1)</f>
        <v/>
      </c>
      <c r="B1424" s="303"/>
      <c r="C1424" s="304"/>
      <c r="D1424" s="305"/>
      <c r="E1424" s="306"/>
      <c r="F1424" s="307"/>
      <c r="G1424" s="305"/>
      <c r="H1424" s="305"/>
      <c r="I1424" s="306"/>
      <c r="J1424" s="308" t="str">
        <f t="shared" si="5"/>
        <v/>
      </c>
      <c r="K1424" s="308"/>
      <c r="L1424" s="309"/>
      <c r="M1424" s="308"/>
      <c r="N1424" s="303"/>
      <c r="O1424" s="305"/>
      <c r="P1424" s="305"/>
      <c r="Q1424" s="299"/>
      <c r="R1424" s="299"/>
      <c r="S1424" s="299"/>
    </row>
    <row r="1425" spans="1:19" ht="13.5" customHeight="1" x14ac:dyDescent="0.2">
      <c r="A1425" s="302" t="str">
        <f>IF(B1425="","",ROW()-ROW($A$3)+'Diário 2º PA'!$P$1)</f>
        <v/>
      </c>
      <c r="B1425" s="303"/>
      <c r="C1425" s="304"/>
      <c r="D1425" s="305"/>
      <c r="E1425" s="306"/>
      <c r="F1425" s="307"/>
      <c r="G1425" s="305"/>
      <c r="H1425" s="305"/>
      <c r="I1425" s="306"/>
      <c r="J1425" s="308" t="str">
        <f t="shared" si="5"/>
        <v/>
      </c>
      <c r="K1425" s="308"/>
      <c r="L1425" s="309"/>
      <c r="M1425" s="308"/>
      <c r="N1425" s="303"/>
      <c r="O1425" s="305"/>
      <c r="P1425" s="305"/>
      <c r="Q1425" s="299"/>
      <c r="R1425" s="299"/>
      <c r="S1425" s="299"/>
    </row>
    <row r="1426" spans="1:19" ht="13.5" customHeight="1" x14ac:dyDescent="0.2">
      <c r="A1426" s="302" t="str">
        <f>IF(B1426="","",ROW()-ROW($A$3)+'Diário 2º PA'!$P$1)</f>
        <v/>
      </c>
      <c r="B1426" s="303"/>
      <c r="C1426" s="304"/>
      <c r="D1426" s="305"/>
      <c r="E1426" s="306"/>
      <c r="F1426" s="307"/>
      <c r="G1426" s="305"/>
      <c r="H1426" s="305"/>
      <c r="I1426" s="306"/>
      <c r="J1426" s="308" t="str">
        <f t="shared" si="5"/>
        <v/>
      </c>
      <c r="K1426" s="308"/>
      <c r="L1426" s="309"/>
      <c r="M1426" s="308"/>
      <c r="N1426" s="303"/>
      <c r="O1426" s="305"/>
      <c r="P1426" s="305"/>
      <c r="Q1426" s="299"/>
      <c r="R1426" s="299"/>
      <c r="S1426" s="299"/>
    </row>
    <row r="1427" spans="1:19" ht="13.5" customHeight="1" x14ac:dyDescent="0.2">
      <c r="A1427" s="302" t="str">
        <f>IF(B1427="","",ROW()-ROW($A$3)+'Diário 2º PA'!$P$1)</f>
        <v/>
      </c>
      <c r="B1427" s="303"/>
      <c r="C1427" s="304"/>
      <c r="D1427" s="305"/>
      <c r="E1427" s="306"/>
      <c r="F1427" s="307"/>
      <c r="G1427" s="305"/>
      <c r="H1427" s="305"/>
      <c r="I1427" s="306"/>
      <c r="J1427" s="308" t="str">
        <f t="shared" si="5"/>
        <v/>
      </c>
      <c r="K1427" s="308"/>
      <c r="L1427" s="309"/>
      <c r="M1427" s="308"/>
      <c r="N1427" s="303"/>
      <c r="O1427" s="305"/>
      <c r="P1427" s="305"/>
      <c r="Q1427" s="299"/>
      <c r="R1427" s="299"/>
      <c r="S1427" s="299"/>
    </row>
    <row r="1428" spans="1:19" ht="13.5" customHeight="1" x14ac:dyDescent="0.2">
      <c r="A1428" s="302" t="str">
        <f>IF(B1428="","",ROW()-ROW($A$3)+'Diário 2º PA'!$P$1)</f>
        <v/>
      </c>
      <c r="B1428" s="303"/>
      <c r="C1428" s="304"/>
      <c r="D1428" s="305"/>
      <c r="E1428" s="306"/>
      <c r="F1428" s="307"/>
      <c r="G1428" s="305"/>
      <c r="H1428" s="305"/>
      <c r="I1428" s="306"/>
      <c r="J1428" s="308" t="str">
        <f t="shared" si="5"/>
        <v/>
      </c>
      <c r="K1428" s="308"/>
      <c r="L1428" s="309"/>
      <c r="M1428" s="308"/>
      <c r="N1428" s="303"/>
      <c r="O1428" s="305"/>
      <c r="P1428" s="305"/>
      <c r="Q1428" s="299"/>
      <c r="R1428" s="299"/>
      <c r="S1428" s="299"/>
    </row>
    <row r="1429" spans="1:19" ht="13.5" customHeight="1" x14ac:dyDescent="0.2">
      <c r="A1429" s="302" t="str">
        <f>IF(B1429="","",ROW()-ROW($A$3)+'Diário 2º PA'!$P$1)</f>
        <v/>
      </c>
      <c r="B1429" s="303"/>
      <c r="C1429" s="304"/>
      <c r="D1429" s="305"/>
      <c r="E1429" s="306"/>
      <c r="F1429" s="307"/>
      <c r="G1429" s="305"/>
      <c r="H1429" s="305"/>
      <c r="I1429" s="306"/>
      <c r="J1429" s="308" t="str">
        <f t="shared" si="5"/>
        <v/>
      </c>
      <c r="K1429" s="308"/>
      <c r="L1429" s="309"/>
      <c r="M1429" s="308"/>
      <c r="N1429" s="303"/>
      <c r="O1429" s="305"/>
      <c r="P1429" s="305"/>
      <c r="Q1429" s="299"/>
      <c r="R1429" s="299"/>
      <c r="S1429" s="299"/>
    </row>
    <row r="1430" spans="1:19" ht="13.5" customHeight="1" x14ac:dyDescent="0.2">
      <c r="A1430" s="302" t="str">
        <f>IF(B1430="","",ROW()-ROW($A$3)+'Diário 2º PA'!$P$1)</f>
        <v/>
      </c>
      <c r="B1430" s="303"/>
      <c r="C1430" s="304"/>
      <c r="D1430" s="305"/>
      <c r="E1430" s="306"/>
      <c r="F1430" s="307"/>
      <c r="G1430" s="305"/>
      <c r="H1430" s="305"/>
      <c r="I1430" s="306"/>
      <c r="J1430" s="308" t="str">
        <f t="shared" si="5"/>
        <v/>
      </c>
      <c r="K1430" s="308"/>
      <c r="L1430" s="309"/>
      <c r="M1430" s="308"/>
      <c r="N1430" s="303"/>
      <c r="O1430" s="305"/>
      <c r="P1430" s="305"/>
      <c r="Q1430" s="299"/>
      <c r="R1430" s="299"/>
      <c r="S1430" s="299"/>
    </row>
    <row r="1431" spans="1:19" ht="13.5" customHeight="1" x14ac:dyDescent="0.2">
      <c r="A1431" s="302" t="str">
        <f>IF(B1431="","",ROW()-ROW($A$3)+'Diário 2º PA'!$P$1)</f>
        <v/>
      </c>
      <c r="B1431" s="303"/>
      <c r="C1431" s="304"/>
      <c r="D1431" s="305"/>
      <c r="E1431" s="306"/>
      <c r="F1431" s="307"/>
      <c r="G1431" s="305"/>
      <c r="H1431" s="305"/>
      <c r="I1431" s="306"/>
      <c r="J1431" s="308" t="str">
        <f t="shared" si="5"/>
        <v/>
      </c>
      <c r="K1431" s="308"/>
      <c r="L1431" s="309"/>
      <c r="M1431" s="308"/>
      <c r="N1431" s="303"/>
      <c r="O1431" s="305"/>
      <c r="P1431" s="305"/>
      <c r="Q1431" s="299"/>
      <c r="R1431" s="299"/>
      <c r="S1431" s="299"/>
    </row>
    <row r="1432" spans="1:19" ht="13.5" customHeight="1" x14ac:dyDescent="0.2">
      <c r="A1432" s="302" t="str">
        <f>IF(B1432="","",ROW()-ROW($A$3)+'Diário 2º PA'!$P$1)</f>
        <v/>
      </c>
      <c r="B1432" s="303"/>
      <c r="C1432" s="304"/>
      <c r="D1432" s="305"/>
      <c r="E1432" s="306"/>
      <c r="F1432" s="307"/>
      <c r="G1432" s="305"/>
      <c r="H1432" s="305"/>
      <c r="I1432" s="306"/>
      <c r="J1432" s="308" t="str">
        <f t="shared" si="5"/>
        <v/>
      </c>
      <c r="K1432" s="308"/>
      <c r="L1432" s="309"/>
      <c r="M1432" s="308"/>
      <c r="N1432" s="303"/>
      <c r="O1432" s="305"/>
      <c r="P1432" s="305"/>
      <c r="Q1432" s="299"/>
      <c r="R1432" s="299"/>
      <c r="S1432" s="299"/>
    </row>
    <row r="1433" spans="1:19" ht="13.5" customHeight="1" x14ac:dyDescent="0.2">
      <c r="A1433" s="302" t="str">
        <f>IF(B1433="","",ROW()-ROW($A$3)+'Diário 2º PA'!$P$1)</f>
        <v/>
      </c>
      <c r="B1433" s="303"/>
      <c r="C1433" s="304"/>
      <c r="D1433" s="305"/>
      <c r="E1433" s="306"/>
      <c r="F1433" s="307"/>
      <c r="G1433" s="305"/>
      <c r="H1433" s="305"/>
      <c r="I1433" s="306"/>
      <c r="J1433" s="308" t="str">
        <f t="shared" si="5"/>
        <v/>
      </c>
      <c r="K1433" s="308"/>
      <c r="L1433" s="309"/>
      <c r="M1433" s="308"/>
      <c r="N1433" s="303"/>
      <c r="O1433" s="305"/>
      <c r="P1433" s="305"/>
      <c r="Q1433" s="299"/>
      <c r="R1433" s="299"/>
      <c r="S1433" s="299"/>
    </row>
    <row r="1434" spans="1:19" ht="13.5" customHeight="1" x14ac:dyDescent="0.2">
      <c r="A1434" s="302" t="str">
        <f>IF(B1434="","",ROW()-ROW($A$3)+'Diário 2º PA'!$P$1)</f>
        <v/>
      </c>
      <c r="B1434" s="303"/>
      <c r="C1434" s="304"/>
      <c r="D1434" s="305"/>
      <c r="E1434" s="306"/>
      <c r="F1434" s="307"/>
      <c r="G1434" s="305"/>
      <c r="H1434" s="305"/>
      <c r="I1434" s="306"/>
      <c r="J1434" s="308" t="str">
        <f t="shared" si="5"/>
        <v/>
      </c>
      <c r="K1434" s="308"/>
      <c r="L1434" s="309"/>
      <c r="M1434" s="308"/>
      <c r="N1434" s="303"/>
      <c r="O1434" s="305"/>
      <c r="P1434" s="305"/>
      <c r="Q1434" s="299"/>
      <c r="R1434" s="299"/>
      <c r="S1434" s="299"/>
    </row>
    <row r="1435" spans="1:19" ht="13.5" customHeight="1" x14ac:dyDescent="0.2">
      <c r="A1435" s="302" t="str">
        <f>IF(B1435="","",ROW()-ROW($A$3)+'Diário 2º PA'!$P$1)</f>
        <v/>
      </c>
      <c r="B1435" s="303"/>
      <c r="C1435" s="304"/>
      <c r="D1435" s="305"/>
      <c r="E1435" s="306"/>
      <c r="F1435" s="307"/>
      <c r="G1435" s="305"/>
      <c r="H1435" s="305"/>
      <c r="I1435" s="306"/>
      <c r="J1435" s="308" t="str">
        <f t="shared" si="5"/>
        <v/>
      </c>
      <c r="K1435" s="308"/>
      <c r="L1435" s="309"/>
      <c r="M1435" s="308"/>
      <c r="N1435" s="303"/>
      <c r="O1435" s="305"/>
      <c r="P1435" s="305"/>
      <c r="Q1435" s="299"/>
      <c r="R1435" s="299"/>
      <c r="S1435" s="299"/>
    </row>
    <row r="1436" spans="1:19" ht="13.5" customHeight="1" x14ac:dyDescent="0.2">
      <c r="A1436" s="302" t="str">
        <f>IF(B1436="","",ROW()-ROW($A$3)+'Diário 2º PA'!$P$1)</f>
        <v/>
      </c>
      <c r="B1436" s="303"/>
      <c r="C1436" s="304"/>
      <c r="D1436" s="305"/>
      <c r="E1436" s="306"/>
      <c r="F1436" s="307"/>
      <c r="G1436" s="305"/>
      <c r="H1436" s="305"/>
      <c r="I1436" s="306"/>
      <c r="J1436" s="308" t="str">
        <f t="shared" si="5"/>
        <v/>
      </c>
      <c r="K1436" s="308"/>
      <c r="L1436" s="309"/>
      <c r="M1436" s="308"/>
      <c r="N1436" s="303"/>
      <c r="O1436" s="305"/>
      <c r="P1436" s="305"/>
      <c r="Q1436" s="299"/>
      <c r="R1436" s="299"/>
      <c r="S1436" s="299"/>
    </row>
    <row r="1437" spans="1:19" ht="13.5" customHeight="1" x14ac:dyDescent="0.2">
      <c r="A1437" s="302" t="str">
        <f>IF(B1437="","",ROW()-ROW($A$3)+'Diário 2º PA'!$P$1)</f>
        <v/>
      </c>
      <c r="B1437" s="303"/>
      <c r="C1437" s="304"/>
      <c r="D1437" s="305"/>
      <c r="E1437" s="306"/>
      <c r="F1437" s="307"/>
      <c r="G1437" s="305"/>
      <c r="H1437" s="305"/>
      <c r="I1437" s="306"/>
      <c r="J1437" s="308" t="str">
        <f t="shared" si="5"/>
        <v/>
      </c>
      <c r="K1437" s="308"/>
      <c r="L1437" s="309"/>
      <c r="M1437" s="308"/>
      <c r="N1437" s="303"/>
      <c r="O1437" s="305"/>
      <c r="P1437" s="305"/>
      <c r="Q1437" s="299"/>
      <c r="R1437" s="299"/>
      <c r="S1437" s="299"/>
    </row>
    <row r="1438" spans="1:19" ht="13.5" customHeight="1" x14ac:dyDescent="0.2">
      <c r="A1438" s="302" t="str">
        <f>IF(B1438="","",ROW()-ROW($A$3)+'Diário 2º PA'!$P$1)</f>
        <v/>
      </c>
      <c r="B1438" s="303"/>
      <c r="C1438" s="304"/>
      <c r="D1438" s="305"/>
      <c r="E1438" s="306"/>
      <c r="F1438" s="307"/>
      <c r="G1438" s="305"/>
      <c r="H1438" s="305"/>
      <c r="I1438" s="306"/>
      <c r="J1438" s="308" t="str">
        <f t="shared" si="5"/>
        <v/>
      </c>
      <c r="K1438" s="308"/>
      <c r="L1438" s="309"/>
      <c r="M1438" s="308"/>
      <c r="N1438" s="303"/>
      <c r="O1438" s="305"/>
      <c r="P1438" s="305"/>
      <c r="Q1438" s="299"/>
      <c r="R1438" s="299"/>
      <c r="S1438" s="299"/>
    </row>
    <row r="1439" spans="1:19" ht="13.5" customHeight="1" x14ac:dyDescent="0.2">
      <c r="A1439" s="302" t="str">
        <f>IF(B1439="","",ROW()-ROW($A$3)+'Diário 2º PA'!$P$1)</f>
        <v/>
      </c>
      <c r="B1439" s="303"/>
      <c r="C1439" s="304"/>
      <c r="D1439" s="305"/>
      <c r="E1439" s="306"/>
      <c r="F1439" s="307"/>
      <c r="G1439" s="305"/>
      <c r="H1439" s="305"/>
      <c r="I1439" s="306"/>
      <c r="J1439" s="308" t="str">
        <f t="shared" si="5"/>
        <v/>
      </c>
      <c r="K1439" s="308"/>
      <c r="L1439" s="309"/>
      <c r="M1439" s="308"/>
      <c r="N1439" s="303"/>
      <c r="O1439" s="305"/>
      <c r="P1439" s="305"/>
      <c r="Q1439" s="299"/>
      <c r="R1439" s="299"/>
      <c r="S1439" s="299"/>
    </row>
    <row r="1440" spans="1:19" ht="13.5" customHeight="1" x14ac:dyDescent="0.2">
      <c r="A1440" s="302" t="str">
        <f>IF(B1440="","",ROW()-ROW($A$3)+'Diário 2º PA'!$P$1)</f>
        <v/>
      </c>
      <c r="B1440" s="303"/>
      <c r="C1440" s="304"/>
      <c r="D1440" s="305"/>
      <c r="E1440" s="306"/>
      <c r="F1440" s="307"/>
      <c r="G1440" s="305"/>
      <c r="H1440" s="305"/>
      <c r="I1440" s="306"/>
      <c r="J1440" s="308" t="str">
        <f t="shared" si="5"/>
        <v/>
      </c>
      <c r="K1440" s="308"/>
      <c r="L1440" s="309"/>
      <c r="M1440" s="308"/>
      <c r="N1440" s="303"/>
      <c r="O1440" s="305"/>
      <c r="P1440" s="305"/>
      <c r="Q1440" s="299"/>
      <c r="R1440" s="299"/>
      <c r="S1440" s="299"/>
    </row>
    <row r="1441" spans="1:19" ht="13.5" customHeight="1" x14ac:dyDescent="0.2">
      <c r="A1441" s="302" t="str">
        <f>IF(B1441="","",ROW()-ROW($A$3)+'Diário 2º PA'!$P$1)</f>
        <v/>
      </c>
      <c r="B1441" s="303"/>
      <c r="C1441" s="304"/>
      <c r="D1441" s="305"/>
      <c r="E1441" s="306"/>
      <c r="F1441" s="307"/>
      <c r="G1441" s="305"/>
      <c r="H1441" s="305"/>
      <c r="I1441" s="306"/>
      <c r="J1441" s="308" t="str">
        <f t="shared" si="5"/>
        <v/>
      </c>
      <c r="K1441" s="308"/>
      <c r="L1441" s="309"/>
      <c r="M1441" s="308"/>
      <c r="N1441" s="303"/>
      <c r="O1441" s="305"/>
      <c r="P1441" s="305"/>
      <c r="Q1441" s="299"/>
      <c r="R1441" s="299"/>
      <c r="S1441" s="299"/>
    </row>
    <row r="1442" spans="1:19" ht="13.5" customHeight="1" x14ac:dyDescent="0.2">
      <c r="A1442" s="302" t="str">
        <f>IF(B1442="","",ROW()-ROW($A$3)+'Diário 2º PA'!$P$1)</f>
        <v/>
      </c>
      <c r="B1442" s="303"/>
      <c r="C1442" s="304"/>
      <c r="D1442" s="305"/>
      <c r="E1442" s="306"/>
      <c r="F1442" s="307"/>
      <c r="G1442" s="305"/>
      <c r="H1442" s="305"/>
      <c r="I1442" s="306"/>
      <c r="J1442" s="308" t="str">
        <f t="shared" si="5"/>
        <v/>
      </c>
      <c r="K1442" s="308"/>
      <c r="L1442" s="309"/>
      <c r="M1442" s="308"/>
      <c r="N1442" s="303"/>
      <c r="O1442" s="305"/>
      <c r="P1442" s="305"/>
      <c r="Q1442" s="299"/>
      <c r="R1442" s="299"/>
      <c r="S1442" s="299"/>
    </row>
    <row r="1443" spans="1:19" ht="13.5" customHeight="1" x14ac:dyDescent="0.2">
      <c r="A1443" s="302" t="str">
        <f>IF(B1443="","",ROW()-ROW($A$3)+'Diário 2º PA'!$P$1)</f>
        <v/>
      </c>
      <c r="B1443" s="303"/>
      <c r="C1443" s="304"/>
      <c r="D1443" s="305"/>
      <c r="E1443" s="306"/>
      <c r="F1443" s="307"/>
      <c r="G1443" s="305"/>
      <c r="H1443" s="305"/>
      <c r="I1443" s="306"/>
      <c r="J1443" s="308" t="str">
        <f t="shared" si="5"/>
        <v/>
      </c>
      <c r="K1443" s="308"/>
      <c r="L1443" s="309"/>
      <c r="M1443" s="308"/>
      <c r="N1443" s="303"/>
      <c r="O1443" s="305"/>
      <c r="P1443" s="305"/>
      <c r="Q1443" s="299"/>
      <c r="R1443" s="299"/>
      <c r="S1443" s="299"/>
    </row>
    <row r="1444" spans="1:19" ht="13.5" customHeight="1" x14ac:dyDescent="0.2">
      <c r="A1444" s="302" t="str">
        <f>IF(B1444="","",ROW()-ROW($A$3)+'Diário 2º PA'!$P$1)</f>
        <v/>
      </c>
      <c r="B1444" s="303"/>
      <c r="C1444" s="304"/>
      <c r="D1444" s="305"/>
      <c r="E1444" s="306"/>
      <c r="F1444" s="307"/>
      <c r="G1444" s="305"/>
      <c r="H1444" s="305"/>
      <c r="I1444" s="306"/>
      <c r="J1444" s="308" t="str">
        <f t="shared" si="5"/>
        <v/>
      </c>
      <c r="K1444" s="308"/>
      <c r="L1444" s="309"/>
      <c r="M1444" s="308"/>
      <c r="N1444" s="303"/>
      <c r="O1444" s="305"/>
      <c r="P1444" s="305"/>
      <c r="Q1444" s="299"/>
      <c r="R1444" s="299"/>
      <c r="S1444" s="299"/>
    </row>
    <row r="1445" spans="1:19" ht="13.5" customHeight="1" x14ac:dyDescent="0.2">
      <c r="A1445" s="302" t="str">
        <f>IF(B1445="","",ROW()-ROW($A$3)+'Diário 2º PA'!$P$1)</f>
        <v/>
      </c>
      <c r="B1445" s="303"/>
      <c r="C1445" s="304"/>
      <c r="D1445" s="305"/>
      <c r="E1445" s="306"/>
      <c r="F1445" s="307"/>
      <c r="G1445" s="305"/>
      <c r="H1445" s="305"/>
      <c r="I1445" s="306"/>
      <c r="J1445" s="308" t="str">
        <f t="shared" si="5"/>
        <v/>
      </c>
      <c r="K1445" s="308"/>
      <c r="L1445" s="309"/>
      <c r="M1445" s="308"/>
      <c r="N1445" s="303"/>
      <c r="O1445" s="305"/>
      <c r="P1445" s="305"/>
      <c r="Q1445" s="299"/>
      <c r="R1445" s="299"/>
      <c r="S1445" s="299"/>
    </row>
    <row r="1446" spans="1:19" ht="13.5" customHeight="1" x14ac:dyDescent="0.2">
      <c r="A1446" s="302" t="str">
        <f>IF(B1446="","",ROW()-ROW($A$3)+'Diário 2º PA'!$P$1)</f>
        <v/>
      </c>
      <c r="B1446" s="303"/>
      <c r="C1446" s="304"/>
      <c r="D1446" s="305"/>
      <c r="E1446" s="306"/>
      <c r="F1446" s="307"/>
      <c r="G1446" s="305"/>
      <c r="H1446" s="305"/>
      <c r="I1446" s="306"/>
      <c r="J1446" s="308" t="str">
        <f t="shared" si="5"/>
        <v/>
      </c>
      <c r="K1446" s="308"/>
      <c r="L1446" s="309"/>
      <c r="M1446" s="308"/>
      <c r="N1446" s="303"/>
      <c r="O1446" s="305"/>
      <c r="P1446" s="305"/>
      <c r="Q1446" s="299"/>
      <c r="R1446" s="299"/>
      <c r="S1446" s="299"/>
    </row>
    <row r="1447" spans="1:19" ht="13.5" customHeight="1" x14ac:dyDescent="0.2">
      <c r="A1447" s="302" t="str">
        <f>IF(B1447="","",ROW()-ROW($A$3)+'Diário 2º PA'!$P$1)</f>
        <v/>
      </c>
      <c r="B1447" s="303"/>
      <c r="C1447" s="304"/>
      <c r="D1447" s="305"/>
      <c r="E1447" s="306"/>
      <c r="F1447" s="307"/>
      <c r="G1447" s="305"/>
      <c r="H1447" s="305"/>
      <c r="I1447" s="306"/>
      <c r="J1447" s="308" t="str">
        <f t="shared" si="5"/>
        <v/>
      </c>
      <c r="K1447" s="308"/>
      <c r="L1447" s="309"/>
      <c r="M1447" s="308"/>
      <c r="N1447" s="303"/>
      <c r="O1447" s="305"/>
      <c r="P1447" s="305"/>
      <c r="Q1447" s="299"/>
      <c r="R1447" s="299"/>
      <c r="S1447" s="299"/>
    </row>
    <row r="1448" spans="1:19" ht="13.5" customHeight="1" x14ac:dyDescent="0.2">
      <c r="A1448" s="302" t="str">
        <f>IF(B1448="","",ROW()-ROW($A$3)+'Diário 2º PA'!$P$1)</f>
        <v/>
      </c>
      <c r="B1448" s="303"/>
      <c r="C1448" s="304"/>
      <c r="D1448" s="305"/>
      <c r="E1448" s="306"/>
      <c r="F1448" s="307"/>
      <c r="G1448" s="305"/>
      <c r="H1448" s="305"/>
      <c r="I1448" s="306"/>
      <c r="J1448" s="308" t="str">
        <f t="shared" si="5"/>
        <v/>
      </c>
      <c r="K1448" s="308"/>
      <c r="L1448" s="309"/>
      <c r="M1448" s="308"/>
      <c r="N1448" s="303"/>
      <c r="O1448" s="305"/>
      <c r="P1448" s="305"/>
      <c r="Q1448" s="299"/>
      <c r="R1448" s="299"/>
      <c r="S1448" s="299"/>
    </row>
    <row r="1449" spans="1:19" ht="13.5" customHeight="1" x14ac:dyDescent="0.2">
      <c r="A1449" s="302" t="str">
        <f>IF(B1449="","",ROW()-ROW($A$3)+'Diário 2º PA'!$P$1)</f>
        <v/>
      </c>
      <c r="B1449" s="303"/>
      <c r="C1449" s="304"/>
      <c r="D1449" s="305"/>
      <c r="E1449" s="306"/>
      <c r="F1449" s="307"/>
      <c r="G1449" s="305"/>
      <c r="H1449" s="305"/>
      <c r="I1449" s="306"/>
      <c r="J1449" s="308" t="str">
        <f t="shared" si="5"/>
        <v/>
      </c>
      <c r="K1449" s="308"/>
      <c r="L1449" s="309"/>
      <c r="M1449" s="308"/>
      <c r="N1449" s="303"/>
      <c r="O1449" s="305"/>
      <c r="P1449" s="305"/>
      <c r="Q1449" s="299"/>
      <c r="R1449" s="299"/>
      <c r="S1449" s="299"/>
    </row>
    <row r="1450" spans="1:19" ht="13.5" customHeight="1" x14ac:dyDescent="0.2">
      <c r="A1450" s="302" t="str">
        <f>IF(B1450="","",ROW()-ROW($A$3)+'Diário 2º PA'!$P$1)</f>
        <v/>
      </c>
      <c r="B1450" s="303"/>
      <c r="C1450" s="304"/>
      <c r="D1450" s="305"/>
      <c r="E1450" s="306"/>
      <c r="F1450" s="307"/>
      <c r="G1450" s="305"/>
      <c r="H1450" s="305"/>
      <c r="I1450" s="306"/>
      <c r="J1450" s="308" t="str">
        <f t="shared" si="5"/>
        <v/>
      </c>
      <c r="K1450" s="308"/>
      <c r="L1450" s="309"/>
      <c r="M1450" s="308"/>
      <c r="N1450" s="303"/>
      <c r="O1450" s="305"/>
      <c r="P1450" s="305"/>
      <c r="Q1450" s="299"/>
      <c r="R1450" s="299"/>
      <c r="S1450" s="299"/>
    </row>
    <row r="1451" spans="1:19" ht="13.5" customHeight="1" x14ac:dyDescent="0.2">
      <c r="A1451" s="302" t="str">
        <f>IF(B1451="","",ROW()-ROW($A$3)+'Diário 2º PA'!$P$1)</f>
        <v/>
      </c>
      <c r="B1451" s="303"/>
      <c r="C1451" s="304"/>
      <c r="D1451" s="305"/>
      <c r="E1451" s="306"/>
      <c r="F1451" s="307"/>
      <c r="G1451" s="305"/>
      <c r="H1451" s="305"/>
      <c r="I1451" s="306"/>
      <c r="J1451" s="308" t="str">
        <f t="shared" si="5"/>
        <v/>
      </c>
      <c r="K1451" s="308"/>
      <c r="L1451" s="309"/>
      <c r="M1451" s="308"/>
      <c r="N1451" s="303"/>
      <c r="O1451" s="305"/>
      <c r="P1451" s="305"/>
      <c r="Q1451" s="299"/>
      <c r="R1451" s="299"/>
      <c r="S1451" s="299"/>
    </row>
    <row r="1452" spans="1:19" ht="13.5" customHeight="1" x14ac:dyDescent="0.2">
      <c r="A1452" s="302" t="str">
        <f>IF(B1452="","",ROW()-ROW($A$3)+'Diário 2º PA'!$P$1)</f>
        <v/>
      </c>
      <c r="B1452" s="303"/>
      <c r="C1452" s="304"/>
      <c r="D1452" s="305"/>
      <c r="E1452" s="306"/>
      <c r="F1452" s="307"/>
      <c r="G1452" s="305"/>
      <c r="H1452" s="305"/>
      <c r="I1452" s="306"/>
      <c r="J1452" s="308" t="str">
        <f t="shared" si="5"/>
        <v/>
      </c>
      <c r="K1452" s="308"/>
      <c r="L1452" s="309"/>
      <c r="M1452" s="308"/>
      <c r="N1452" s="303"/>
      <c r="O1452" s="305"/>
      <c r="P1452" s="305"/>
      <c r="Q1452" s="299"/>
      <c r="R1452" s="299"/>
      <c r="S1452" s="299"/>
    </row>
    <row r="1453" spans="1:19" ht="13.5" customHeight="1" x14ac:dyDescent="0.2">
      <c r="A1453" s="302" t="str">
        <f>IF(B1453="","",ROW()-ROW($A$3)+'Diário 2º PA'!$P$1)</f>
        <v/>
      </c>
      <c r="B1453" s="303"/>
      <c r="C1453" s="304"/>
      <c r="D1453" s="305"/>
      <c r="E1453" s="306"/>
      <c r="F1453" s="307"/>
      <c r="G1453" s="305"/>
      <c r="H1453" s="305"/>
      <c r="I1453" s="306"/>
      <c r="J1453" s="308" t="str">
        <f t="shared" si="5"/>
        <v/>
      </c>
      <c r="K1453" s="308"/>
      <c r="L1453" s="309"/>
      <c r="M1453" s="308"/>
      <c r="N1453" s="303"/>
      <c r="O1453" s="305"/>
      <c r="P1453" s="305"/>
      <c r="Q1453" s="299"/>
      <c r="R1453" s="299"/>
      <c r="S1453" s="299"/>
    </row>
    <row r="1454" spans="1:19" ht="13.5" customHeight="1" x14ac:dyDescent="0.2">
      <c r="A1454" s="302" t="str">
        <f>IF(B1454="","",ROW()-ROW($A$3)+'Diário 2º PA'!$P$1)</f>
        <v/>
      </c>
      <c r="B1454" s="303"/>
      <c r="C1454" s="304"/>
      <c r="D1454" s="305"/>
      <c r="E1454" s="306"/>
      <c r="F1454" s="307"/>
      <c r="G1454" s="305"/>
      <c r="H1454" s="305"/>
      <c r="I1454" s="306"/>
      <c r="J1454" s="308" t="str">
        <f t="shared" si="5"/>
        <v/>
      </c>
      <c r="K1454" s="308"/>
      <c r="L1454" s="309"/>
      <c r="M1454" s="308"/>
      <c r="N1454" s="303"/>
      <c r="O1454" s="305"/>
      <c r="P1454" s="305"/>
      <c r="Q1454" s="299"/>
      <c r="R1454" s="299"/>
      <c r="S1454" s="299"/>
    </row>
    <row r="1455" spans="1:19" ht="13.5" customHeight="1" x14ac:dyDescent="0.2">
      <c r="A1455" s="302" t="str">
        <f>IF(B1455="","",ROW()-ROW($A$3)+'Diário 2º PA'!$P$1)</f>
        <v/>
      </c>
      <c r="B1455" s="303"/>
      <c r="C1455" s="304"/>
      <c r="D1455" s="305"/>
      <c r="E1455" s="306"/>
      <c r="F1455" s="307"/>
      <c r="G1455" s="305"/>
      <c r="H1455" s="305"/>
      <c r="I1455" s="306"/>
      <c r="J1455" s="308" t="str">
        <f t="shared" si="5"/>
        <v/>
      </c>
      <c r="K1455" s="308"/>
      <c r="L1455" s="309"/>
      <c r="M1455" s="308"/>
      <c r="N1455" s="303"/>
      <c r="O1455" s="305"/>
      <c r="P1455" s="305"/>
      <c r="Q1455" s="299"/>
      <c r="R1455" s="299"/>
      <c r="S1455" s="299"/>
    </row>
    <row r="1456" spans="1:19" ht="13.5" customHeight="1" x14ac:dyDescent="0.2">
      <c r="A1456" s="302" t="str">
        <f>IF(B1456="","",ROW()-ROW($A$3)+'Diário 2º PA'!$P$1)</f>
        <v/>
      </c>
      <c r="B1456" s="303"/>
      <c r="C1456" s="304"/>
      <c r="D1456" s="305"/>
      <c r="E1456" s="306"/>
      <c r="F1456" s="307"/>
      <c r="G1456" s="305"/>
      <c r="H1456" s="305"/>
      <c r="I1456" s="306"/>
      <c r="J1456" s="308" t="str">
        <f t="shared" si="5"/>
        <v/>
      </c>
      <c r="K1456" s="308"/>
      <c r="L1456" s="309"/>
      <c r="M1456" s="308"/>
      <c r="N1456" s="303"/>
      <c r="O1456" s="305"/>
      <c r="P1456" s="305"/>
      <c r="Q1456" s="299"/>
      <c r="R1456" s="299"/>
      <c r="S1456" s="299"/>
    </row>
    <row r="1457" spans="1:19" ht="13.5" customHeight="1" x14ac:dyDescent="0.2">
      <c r="A1457" s="302" t="str">
        <f>IF(B1457="","",ROW()-ROW($A$3)+'Diário 2º PA'!$P$1)</f>
        <v/>
      </c>
      <c r="B1457" s="303"/>
      <c r="C1457" s="304"/>
      <c r="D1457" s="305"/>
      <c r="E1457" s="306"/>
      <c r="F1457" s="307"/>
      <c r="G1457" s="305"/>
      <c r="H1457" s="305"/>
      <c r="I1457" s="306"/>
      <c r="J1457" s="308" t="str">
        <f t="shared" si="5"/>
        <v/>
      </c>
      <c r="K1457" s="308"/>
      <c r="L1457" s="309"/>
      <c r="M1457" s="308"/>
      <c r="N1457" s="303"/>
      <c r="O1457" s="305"/>
      <c r="P1457" s="305"/>
      <c r="Q1457" s="299"/>
      <c r="R1457" s="299"/>
      <c r="S1457" s="299"/>
    </row>
    <row r="1458" spans="1:19" ht="13.5" customHeight="1" x14ac:dyDescent="0.2">
      <c r="A1458" s="302" t="str">
        <f>IF(B1458="","",ROW()-ROW($A$3)+'Diário 2º PA'!$P$1)</f>
        <v/>
      </c>
      <c r="B1458" s="303"/>
      <c r="C1458" s="304"/>
      <c r="D1458" s="305"/>
      <c r="E1458" s="306"/>
      <c r="F1458" s="307"/>
      <c r="G1458" s="305"/>
      <c r="H1458" s="305"/>
      <c r="I1458" s="306"/>
      <c r="J1458" s="308" t="str">
        <f t="shared" si="5"/>
        <v/>
      </c>
      <c r="K1458" s="308"/>
      <c r="L1458" s="309"/>
      <c r="M1458" s="308"/>
      <c r="N1458" s="303"/>
      <c r="O1458" s="305"/>
      <c r="P1458" s="305"/>
      <c r="Q1458" s="299"/>
      <c r="R1458" s="299"/>
      <c r="S1458" s="299"/>
    </row>
    <row r="1459" spans="1:19" ht="13.5" customHeight="1" x14ac:dyDescent="0.2">
      <c r="A1459" s="302" t="str">
        <f>IF(B1459="","",ROW()-ROW($A$3)+'Diário 2º PA'!$P$1)</f>
        <v/>
      </c>
      <c r="B1459" s="303"/>
      <c r="C1459" s="304"/>
      <c r="D1459" s="305"/>
      <c r="E1459" s="306"/>
      <c r="F1459" s="307"/>
      <c r="G1459" s="305"/>
      <c r="H1459" s="305"/>
      <c r="I1459" s="306"/>
      <c r="J1459" s="308" t="str">
        <f t="shared" si="5"/>
        <v/>
      </c>
      <c r="K1459" s="308"/>
      <c r="L1459" s="309"/>
      <c r="M1459" s="308"/>
      <c r="N1459" s="303"/>
      <c r="O1459" s="305"/>
      <c r="P1459" s="305"/>
      <c r="Q1459" s="299"/>
      <c r="R1459" s="299"/>
      <c r="S1459" s="299"/>
    </row>
    <row r="1460" spans="1:19" ht="13.5" customHeight="1" x14ac:dyDescent="0.2">
      <c r="A1460" s="302" t="str">
        <f>IF(B1460="","",ROW()-ROW($A$3)+'Diário 2º PA'!$P$1)</f>
        <v/>
      </c>
      <c r="B1460" s="303"/>
      <c r="C1460" s="304"/>
      <c r="D1460" s="305"/>
      <c r="E1460" s="306"/>
      <c r="F1460" s="307"/>
      <c r="G1460" s="305"/>
      <c r="H1460" s="305"/>
      <c r="I1460" s="306"/>
      <c r="J1460" s="308" t="str">
        <f t="shared" si="5"/>
        <v/>
      </c>
      <c r="K1460" s="308"/>
      <c r="L1460" s="309"/>
      <c r="M1460" s="308"/>
      <c r="N1460" s="303"/>
      <c r="O1460" s="305"/>
      <c r="P1460" s="305"/>
      <c r="Q1460" s="299"/>
      <c r="R1460" s="299"/>
      <c r="S1460" s="299"/>
    </row>
    <row r="1461" spans="1:19" ht="13.5" customHeight="1" x14ac:dyDescent="0.2">
      <c r="A1461" s="302" t="str">
        <f>IF(B1461="","",ROW()-ROW($A$3)+'Diário 2º PA'!$P$1)</f>
        <v/>
      </c>
      <c r="B1461" s="303"/>
      <c r="C1461" s="304"/>
      <c r="D1461" s="305"/>
      <c r="E1461" s="306"/>
      <c r="F1461" s="307"/>
      <c r="G1461" s="305"/>
      <c r="H1461" s="305"/>
      <c r="I1461" s="306"/>
      <c r="J1461" s="308" t="str">
        <f t="shared" si="5"/>
        <v/>
      </c>
      <c r="K1461" s="308"/>
      <c r="L1461" s="309"/>
      <c r="M1461" s="308"/>
      <c r="N1461" s="303"/>
      <c r="O1461" s="305"/>
      <c r="P1461" s="305"/>
      <c r="Q1461" s="299"/>
      <c r="R1461" s="299"/>
      <c r="S1461" s="299"/>
    </row>
    <row r="1462" spans="1:19" ht="13.5" customHeight="1" x14ac:dyDescent="0.2">
      <c r="A1462" s="302" t="str">
        <f>IF(B1462="","",ROW()-ROW($A$3)+'Diário 2º PA'!$P$1)</f>
        <v/>
      </c>
      <c r="B1462" s="303"/>
      <c r="C1462" s="304"/>
      <c r="D1462" s="305"/>
      <c r="E1462" s="306"/>
      <c r="F1462" s="307"/>
      <c r="G1462" s="305"/>
      <c r="H1462" s="305"/>
      <c r="I1462" s="306"/>
      <c r="J1462" s="308" t="str">
        <f t="shared" si="5"/>
        <v/>
      </c>
      <c r="K1462" s="308"/>
      <c r="L1462" s="309"/>
      <c r="M1462" s="308"/>
      <c r="N1462" s="303"/>
      <c r="O1462" s="305"/>
      <c r="P1462" s="305"/>
      <c r="Q1462" s="299"/>
      <c r="R1462" s="299"/>
      <c r="S1462" s="299"/>
    </row>
    <row r="1463" spans="1:19" ht="13.5" customHeight="1" x14ac:dyDescent="0.2">
      <c r="A1463" s="302" t="str">
        <f>IF(B1463="","",ROW()-ROW($A$3)+'Diário 2º PA'!$P$1)</f>
        <v/>
      </c>
      <c r="B1463" s="303"/>
      <c r="C1463" s="304"/>
      <c r="D1463" s="305"/>
      <c r="E1463" s="306"/>
      <c r="F1463" s="307"/>
      <c r="G1463" s="305"/>
      <c r="H1463" s="305"/>
      <c r="I1463" s="306"/>
      <c r="J1463" s="308" t="str">
        <f t="shared" si="5"/>
        <v/>
      </c>
      <c r="K1463" s="308"/>
      <c r="L1463" s="309"/>
      <c r="M1463" s="308"/>
      <c r="N1463" s="303"/>
      <c r="O1463" s="305"/>
      <c r="P1463" s="305"/>
      <c r="Q1463" s="299"/>
      <c r="R1463" s="299"/>
      <c r="S1463" s="299"/>
    </row>
    <row r="1464" spans="1:19" ht="13.5" customHeight="1" x14ac:dyDescent="0.2">
      <c r="A1464" s="302" t="str">
        <f>IF(B1464="","",ROW()-ROW($A$3)+'Diário 2º PA'!$P$1)</f>
        <v/>
      </c>
      <c r="B1464" s="303"/>
      <c r="C1464" s="304"/>
      <c r="D1464" s="305"/>
      <c r="E1464" s="306"/>
      <c r="F1464" s="307"/>
      <c r="G1464" s="305"/>
      <c r="H1464" s="305"/>
      <c r="I1464" s="306"/>
      <c r="J1464" s="308" t="str">
        <f t="shared" si="5"/>
        <v/>
      </c>
      <c r="K1464" s="308"/>
      <c r="L1464" s="309"/>
      <c r="M1464" s="308"/>
      <c r="N1464" s="303"/>
      <c r="O1464" s="305"/>
      <c r="P1464" s="305"/>
      <c r="Q1464" s="299"/>
      <c r="R1464" s="299"/>
      <c r="S1464" s="299"/>
    </row>
    <row r="1465" spans="1:19" ht="13.5" customHeight="1" x14ac:dyDescent="0.2">
      <c r="A1465" s="302" t="str">
        <f>IF(B1465="","",ROW()-ROW($A$3)+'Diário 2º PA'!$P$1)</f>
        <v/>
      </c>
      <c r="B1465" s="303"/>
      <c r="C1465" s="304"/>
      <c r="D1465" s="305"/>
      <c r="E1465" s="306"/>
      <c r="F1465" s="307"/>
      <c r="G1465" s="305"/>
      <c r="H1465" s="305"/>
      <c r="I1465" s="306"/>
      <c r="J1465" s="308" t="str">
        <f t="shared" si="5"/>
        <v/>
      </c>
      <c r="K1465" s="308"/>
      <c r="L1465" s="309"/>
      <c r="M1465" s="308"/>
      <c r="N1465" s="303"/>
      <c r="O1465" s="305"/>
      <c r="P1465" s="305"/>
      <c r="Q1465" s="299"/>
      <c r="R1465" s="299"/>
      <c r="S1465" s="299"/>
    </row>
    <row r="1466" spans="1:19" ht="13.5" customHeight="1" x14ac:dyDescent="0.2">
      <c r="A1466" s="302" t="str">
        <f>IF(B1466="","",ROW()-ROW($A$3)+'Diário 2º PA'!$P$1)</f>
        <v/>
      </c>
      <c r="B1466" s="303"/>
      <c r="C1466" s="304"/>
      <c r="D1466" s="305"/>
      <c r="E1466" s="306"/>
      <c r="F1466" s="307"/>
      <c r="G1466" s="305"/>
      <c r="H1466" s="305"/>
      <c r="I1466" s="306"/>
      <c r="J1466" s="308" t="str">
        <f t="shared" si="5"/>
        <v/>
      </c>
      <c r="K1466" s="308"/>
      <c r="L1466" s="309"/>
      <c r="M1466" s="308"/>
      <c r="N1466" s="303"/>
      <c r="O1466" s="305"/>
      <c r="P1466" s="305"/>
      <c r="Q1466" s="299"/>
      <c r="R1466" s="299"/>
      <c r="S1466" s="299"/>
    </row>
    <row r="1467" spans="1:19" ht="13.5" customHeight="1" x14ac:dyDescent="0.2">
      <c r="A1467" s="302" t="str">
        <f>IF(B1467="","",ROW()-ROW($A$3)+'Diário 2º PA'!$P$1)</f>
        <v/>
      </c>
      <c r="B1467" s="303"/>
      <c r="C1467" s="304"/>
      <c r="D1467" s="305"/>
      <c r="E1467" s="306"/>
      <c r="F1467" s="307"/>
      <c r="G1467" s="305"/>
      <c r="H1467" s="305"/>
      <c r="I1467" s="306"/>
      <c r="J1467" s="308" t="str">
        <f t="shared" si="5"/>
        <v/>
      </c>
      <c r="K1467" s="308"/>
      <c r="L1467" s="309"/>
      <c r="M1467" s="308"/>
      <c r="N1467" s="303"/>
      <c r="O1467" s="305"/>
      <c r="P1467" s="305"/>
      <c r="Q1467" s="299"/>
      <c r="R1467" s="299"/>
      <c r="S1467" s="299"/>
    </row>
    <row r="1468" spans="1:19" ht="13.5" customHeight="1" x14ac:dyDescent="0.2">
      <c r="A1468" s="302" t="str">
        <f>IF(B1468="","",ROW()-ROW($A$3)+'Diário 2º PA'!$P$1)</f>
        <v/>
      </c>
      <c r="B1468" s="303"/>
      <c r="C1468" s="304"/>
      <c r="D1468" s="305"/>
      <c r="E1468" s="306"/>
      <c r="F1468" s="307"/>
      <c r="G1468" s="305"/>
      <c r="H1468" s="305"/>
      <c r="I1468" s="306"/>
      <c r="J1468" s="308" t="str">
        <f t="shared" si="5"/>
        <v/>
      </c>
      <c r="K1468" s="308"/>
      <c r="L1468" s="309"/>
      <c r="M1468" s="308"/>
      <c r="N1468" s="303"/>
      <c r="O1468" s="305"/>
      <c r="P1468" s="305"/>
      <c r="Q1468" s="299"/>
      <c r="R1468" s="299"/>
      <c r="S1468" s="299"/>
    </row>
    <row r="1469" spans="1:19" ht="13.5" customHeight="1" x14ac:dyDescent="0.2">
      <c r="A1469" s="302" t="str">
        <f>IF(B1469="","",ROW()-ROW($A$3)+'Diário 2º PA'!$P$1)</f>
        <v/>
      </c>
      <c r="B1469" s="303"/>
      <c r="C1469" s="304"/>
      <c r="D1469" s="305"/>
      <c r="E1469" s="306"/>
      <c r="F1469" s="307"/>
      <c r="G1469" s="305"/>
      <c r="H1469" s="305"/>
      <c r="I1469" s="306"/>
      <c r="J1469" s="308" t="str">
        <f t="shared" si="5"/>
        <v/>
      </c>
      <c r="K1469" s="308"/>
      <c r="L1469" s="309"/>
      <c r="M1469" s="308"/>
      <c r="N1469" s="303"/>
      <c r="O1469" s="305"/>
      <c r="P1469" s="305"/>
      <c r="Q1469" s="299"/>
      <c r="R1469" s="299"/>
      <c r="S1469" s="299"/>
    </row>
    <row r="1470" spans="1:19" ht="13.5" customHeight="1" x14ac:dyDescent="0.2">
      <c r="A1470" s="302" t="str">
        <f>IF(B1470="","",ROW()-ROW($A$3)+'Diário 2º PA'!$P$1)</f>
        <v/>
      </c>
      <c r="B1470" s="303"/>
      <c r="C1470" s="304"/>
      <c r="D1470" s="305"/>
      <c r="E1470" s="306"/>
      <c r="F1470" s="307"/>
      <c r="G1470" s="305"/>
      <c r="H1470" s="305"/>
      <c r="I1470" s="306"/>
      <c r="J1470" s="308" t="str">
        <f t="shared" si="5"/>
        <v/>
      </c>
      <c r="K1470" s="308"/>
      <c r="L1470" s="309"/>
      <c r="M1470" s="308"/>
      <c r="N1470" s="303"/>
      <c r="O1470" s="305"/>
      <c r="P1470" s="305"/>
      <c r="Q1470" s="299"/>
      <c r="R1470" s="299"/>
      <c r="S1470" s="299"/>
    </row>
    <row r="1471" spans="1:19" ht="13.5" customHeight="1" x14ac:dyDescent="0.2">
      <c r="A1471" s="302" t="str">
        <f>IF(B1471="","",ROW()-ROW($A$3)+'Diário 2º PA'!$P$1)</f>
        <v/>
      </c>
      <c r="B1471" s="303"/>
      <c r="C1471" s="304"/>
      <c r="D1471" s="305"/>
      <c r="E1471" s="306"/>
      <c r="F1471" s="307"/>
      <c r="G1471" s="305"/>
      <c r="H1471" s="305"/>
      <c r="I1471" s="306"/>
      <c r="J1471" s="308" t="str">
        <f t="shared" si="5"/>
        <v/>
      </c>
      <c r="K1471" s="308"/>
      <c r="L1471" s="309"/>
      <c r="M1471" s="308"/>
      <c r="N1471" s="303"/>
      <c r="O1471" s="305"/>
      <c r="P1471" s="305"/>
      <c r="Q1471" s="299"/>
      <c r="R1471" s="299"/>
      <c r="S1471" s="299"/>
    </row>
    <row r="1472" spans="1:19" ht="13.5" customHeight="1" x14ac:dyDescent="0.2">
      <c r="A1472" s="302" t="str">
        <f>IF(B1472="","",ROW()-ROW($A$3)+'Diário 2º PA'!$P$1)</f>
        <v/>
      </c>
      <c r="B1472" s="303"/>
      <c r="C1472" s="304"/>
      <c r="D1472" s="305"/>
      <c r="E1472" s="306"/>
      <c r="F1472" s="307"/>
      <c r="G1472" s="305"/>
      <c r="H1472" s="305"/>
      <c r="I1472" s="306"/>
      <c r="J1472" s="308" t="str">
        <f t="shared" si="5"/>
        <v/>
      </c>
      <c r="K1472" s="308"/>
      <c r="L1472" s="309"/>
      <c r="M1472" s="308"/>
      <c r="N1472" s="303"/>
      <c r="O1472" s="305"/>
      <c r="P1472" s="305"/>
      <c r="Q1472" s="299"/>
      <c r="R1472" s="299"/>
      <c r="S1472" s="299"/>
    </row>
    <row r="1473" spans="1:19" ht="13.5" customHeight="1" x14ac:dyDescent="0.2">
      <c r="A1473" s="302" t="str">
        <f>IF(B1473="","",ROW()-ROW($A$3)+'Diário 2º PA'!$P$1)</f>
        <v/>
      </c>
      <c r="B1473" s="303"/>
      <c r="C1473" s="304"/>
      <c r="D1473" s="305"/>
      <c r="E1473" s="306"/>
      <c r="F1473" s="307"/>
      <c r="G1473" s="305"/>
      <c r="H1473" s="305"/>
      <c r="I1473" s="306"/>
      <c r="J1473" s="308" t="str">
        <f t="shared" si="5"/>
        <v/>
      </c>
      <c r="K1473" s="308"/>
      <c r="L1473" s="309"/>
      <c r="M1473" s="308"/>
      <c r="N1473" s="303"/>
      <c r="O1473" s="305"/>
      <c r="P1473" s="305"/>
      <c r="Q1473" s="299"/>
      <c r="R1473" s="299"/>
      <c r="S1473" s="299"/>
    </row>
    <row r="1474" spans="1:19" ht="13.5" customHeight="1" x14ac:dyDescent="0.2">
      <c r="A1474" s="302" t="str">
        <f>IF(B1474="","",ROW()-ROW($A$3)+'Diário 2º PA'!$P$1)</f>
        <v/>
      </c>
      <c r="B1474" s="303"/>
      <c r="C1474" s="304"/>
      <c r="D1474" s="305"/>
      <c r="E1474" s="306"/>
      <c r="F1474" s="307"/>
      <c r="G1474" s="305"/>
      <c r="H1474" s="305"/>
      <c r="I1474" s="306"/>
      <c r="J1474" s="308" t="str">
        <f t="shared" si="5"/>
        <v/>
      </c>
      <c r="K1474" s="308"/>
      <c r="L1474" s="309"/>
      <c r="M1474" s="308"/>
      <c r="N1474" s="303"/>
      <c r="O1474" s="305"/>
      <c r="P1474" s="305"/>
      <c r="Q1474" s="299"/>
      <c r="R1474" s="299"/>
      <c r="S1474" s="299"/>
    </row>
    <row r="1475" spans="1:19" ht="13.5" customHeight="1" x14ac:dyDescent="0.2">
      <c r="A1475" s="302" t="str">
        <f>IF(B1475="","",ROW()-ROW($A$3)+'Diário 2º PA'!$P$1)</f>
        <v/>
      </c>
      <c r="B1475" s="303"/>
      <c r="C1475" s="304"/>
      <c r="D1475" s="305"/>
      <c r="E1475" s="306"/>
      <c r="F1475" s="307"/>
      <c r="G1475" s="305"/>
      <c r="H1475" s="305"/>
      <c r="I1475" s="306"/>
      <c r="J1475" s="308" t="str">
        <f t="shared" si="5"/>
        <v/>
      </c>
      <c r="K1475" s="308"/>
      <c r="L1475" s="309"/>
      <c r="M1475" s="308"/>
      <c r="N1475" s="303"/>
      <c r="O1475" s="305"/>
      <c r="P1475" s="305"/>
      <c r="Q1475" s="299"/>
      <c r="R1475" s="299"/>
      <c r="S1475" s="299"/>
    </row>
    <row r="1476" spans="1:19" ht="13.5" customHeight="1" x14ac:dyDescent="0.2">
      <c r="A1476" s="302" t="str">
        <f>IF(B1476="","",ROW()-ROW($A$3)+'Diário 2º PA'!$P$1)</f>
        <v/>
      </c>
      <c r="B1476" s="303"/>
      <c r="C1476" s="304"/>
      <c r="D1476" s="305"/>
      <c r="E1476" s="306"/>
      <c r="F1476" s="307"/>
      <c r="G1476" s="305"/>
      <c r="H1476" s="305"/>
      <c r="I1476" s="306"/>
      <c r="J1476" s="308" t="str">
        <f t="shared" si="5"/>
        <v/>
      </c>
      <c r="K1476" s="308"/>
      <c r="L1476" s="309"/>
      <c r="M1476" s="308"/>
      <c r="N1476" s="303"/>
      <c r="O1476" s="305"/>
      <c r="P1476" s="305"/>
      <c r="Q1476" s="299"/>
      <c r="R1476" s="299"/>
      <c r="S1476" s="299"/>
    </row>
    <row r="1477" spans="1:19" ht="13.5" customHeight="1" x14ac:dyDescent="0.2">
      <c r="A1477" s="302" t="str">
        <f>IF(B1477="","",ROW()-ROW($A$3)+'Diário 2º PA'!$P$1)</f>
        <v/>
      </c>
      <c r="B1477" s="303"/>
      <c r="C1477" s="304"/>
      <c r="D1477" s="305"/>
      <c r="E1477" s="306"/>
      <c r="F1477" s="307"/>
      <c r="G1477" s="305"/>
      <c r="H1477" s="305"/>
      <c r="I1477" s="306"/>
      <c r="J1477" s="308" t="str">
        <f t="shared" si="5"/>
        <v/>
      </c>
      <c r="K1477" s="308"/>
      <c r="L1477" s="309"/>
      <c r="M1477" s="308"/>
      <c r="N1477" s="303"/>
      <c r="O1477" s="305"/>
      <c r="P1477" s="305"/>
      <c r="Q1477" s="299"/>
      <c r="R1477" s="299"/>
      <c r="S1477" s="299"/>
    </row>
    <row r="1478" spans="1:19" ht="13.5" customHeight="1" x14ac:dyDescent="0.2">
      <c r="A1478" s="302" t="str">
        <f>IF(B1478="","",ROW()-ROW($A$3)+'Diário 2º PA'!$P$1)</f>
        <v/>
      </c>
      <c r="B1478" s="303"/>
      <c r="C1478" s="304"/>
      <c r="D1478" s="305"/>
      <c r="E1478" s="306"/>
      <c r="F1478" s="307"/>
      <c r="G1478" s="305"/>
      <c r="H1478" s="305"/>
      <c r="I1478" s="306"/>
      <c r="J1478" s="308" t="str">
        <f t="shared" si="5"/>
        <v/>
      </c>
      <c r="K1478" s="308"/>
      <c r="L1478" s="309"/>
      <c r="M1478" s="308"/>
      <c r="N1478" s="303"/>
      <c r="O1478" s="305"/>
      <c r="P1478" s="305"/>
      <c r="Q1478" s="299"/>
      <c r="R1478" s="299"/>
      <c r="S1478" s="299"/>
    </row>
    <row r="1479" spans="1:19" ht="13.5" customHeight="1" x14ac:dyDescent="0.2">
      <c r="A1479" s="302" t="str">
        <f>IF(B1479="","",ROW()-ROW($A$3)+'Diário 2º PA'!$P$1)</f>
        <v/>
      </c>
      <c r="B1479" s="303"/>
      <c r="C1479" s="304"/>
      <c r="D1479" s="305"/>
      <c r="E1479" s="306"/>
      <c r="F1479" s="307"/>
      <c r="G1479" s="305"/>
      <c r="H1479" s="305"/>
      <c r="I1479" s="306"/>
      <c r="J1479" s="308" t="str">
        <f t="shared" si="5"/>
        <v/>
      </c>
      <c r="K1479" s="308"/>
      <c r="L1479" s="309"/>
      <c r="M1479" s="308"/>
      <c r="N1479" s="303"/>
      <c r="O1479" s="305"/>
      <c r="P1479" s="305"/>
      <c r="Q1479" s="299"/>
      <c r="R1479" s="299"/>
      <c r="S1479" s="299"/>
    </row>
    <row r="1480" spans="1:19" ht="13.5" customHeight="1" x14ac:dyDescent="0.2">
      <c r="A1480" s="302" t="str">
        <f>IF(B1480="","",ROW()-ROW($A$3)+'Diário 2º PA'!$P$1)</f>
        <v/>
      </c>
      <c r="B1480" s="303"/>
      <c r="C1480" s="304"/>
      <c r="D1480" s="305"/>
      <c r="E1480" s="306"/>
      <c r="F1480" s="307"/>
      <c r="G1480" s="305"/>
      <c r="H1480" s="305"/>
      <c r="I1480" s="306"/>
      <c r="J1480" s="308" t="str">
        <f t="shared" si="5"/>
        <v/>
      </c>
      <c r="K1480" s="308"/>
      <c r="L1480" s="309"/>
      <c r="M1480" s="308"/>
      <c r="N1480" s="303"/>
      <c r="O1480" s="305"/>
      <c r="P1480" s="305"/>
      <c r="Q1480" s="299"/>
      <c r="R1480" s="299"/>
      <c r="S1480" s="299"/>
    </row>
    <row r="1481" spans="1:19" ht="13.5" customHeight="1" x14ac:dyDescent="0.2">
      <c r="A1481" s="302" t="str">
        <f>IF(B1481="","",ROW()-ROW($A$3)+'Diário 2º PA'!$P$1)</f>
        <v/>
      </c>
      <c r="B1481" s="303"/>
      <c r="C1481" s="304"/>
      <c r="D1481" s="305"/>
      <c r="E1481" s="306"/>
      <c r="F1481" s="307"/>
      <c r="G1481" s="305"/>
      <c r="H1481" s="305"/>
      <c r="I1481" s="306"/>
      <c r="J1481" s="308" t="str">
        <f t="shared" si="5"/>
        <v/>
      </c>
      <c r="K1481" s="308"/>
      <c r="L1481" s="309"/>
      <c r="M1481" s="308"/>
      <c r="N1481" s="303"/>
      <c r="O1481" s="305"/>
      <c r="P1481" s="305"/>
      <c r="Q1481" s="299"/>
      <c r="R1481" s="299"/>
      <c r="S1481" s="299"/>
    </row>
    <row r="1482" spans="1:19" ht="13.5" customHeight="1" x14ac:dyDescent="0.2">
      <c r="A1482" s="302" t="str">
        <f>IF(B1482="","",ROW()-ROW($A$3)+'Diário 2º PA'!$P$1)</f>
        <v/>
      </c>
      <c r="B1482" s="303"/>
      <c r="C1482" s="304"/>
      <c r="D1482" s="305"/>
      <c r="E1482" s="306"/>
      <c r="F1482" s="307"/>
      <c r="G1482" s="305"/>
      <c r="H1482" s="305"/>
      <c r="I1482" s="306"/>
      <c r="J1482" s="308" t="str">
        <f t="shared" si="5"/>
        <v/>
      </c>
      <c r="K1482" s="308"/>
      <c r="L1482" s="309"/>
      <c r="M1482" s="308"/>
      <c r="N1482" s="303"/>
      <c r="O1482" s="305"/>
      <c r="P1482" s="305"/>
      <c r="Q1482" s="299"/>
      <c r="R1482" s="299"/>
      <c r="S1482" s="299"/>
    </row>
    <row r="1483" spans="1:19" ht="13.5" customHeight="1" x14ac:dyDescent="0.2">
      <c r="A1483" s="302" t="str">
        <f>IF(B1483="","",ROW()-ROW($A$3)+'Diário 2º PA'!$P$1)</f>
        <v/>
      </c>
      <c r="B1483" s="303"/>
      <c r="C1483" s="304"/>
      <c r="D1483" s="305"/>
      <c r="E1483" s="306"/>
      <c r="F1483" s="307"/>
      <c r="G1483" s="305"/>
      <c r="H1483" s="305"/>
      <c r="I1483" s="306"/>
      <c r="J1483" s="308" t="str">
        <f t="shared" si="5"/>
        <v/>
      </c>
      <c r="K1483" s="308"/>
      <c r="L1483" s="309"/>
      <c r="M1483" s="308"/>
      <c r="N1483" s="303"/>
      <c r="O1483" s="305"/>
      <c r="P1483" s="305"/>
      <c r="Q1483" s="299"/>
      <c r="R1483" s="299"/>
      <c r="S1483" s="299"/>
    </row>
    <row r="1484" spans="1:19" ht="13.5" customHeight="1" x14ac:dyDescent="0.2">
      <c r="A1484" s="302" t="str">
        <f>IF(B1484="","",ROW()-ROW($A$3)+'Diário 2º PA'!$P$1)</f>
        <v/>
      </c>
      <c r="B1484" s="303"/>
      <c r="C1484" s="304"/>
      <c r="D1484" s="305"/>
      <c r="E1484" s="306"/>
      <c r="F1484" s="307"/>
      <c r="G1484" s="305"/>
      <c r="H1484" s="305"/>
      <c r="I1484" s="306"/>
      <c r="J1484" s="308" t="str">
        <f t="shared" si="5"/>
        <v/>
      </c>
      <c r="K1484" s="308"/>
      <c r="L1484" s="309"/>
      <c r="M1484" s="308"/>
      <c r="N1484" s="303"/>
      <c r="O1484" s="305"/>
      <c r="P1484" s="305"/>
      <c r="Q1484" s="299"/>
      <c r="R1484" s="299"/>
      <c r="S1484" s="299"/>
    </row>
    <row r="1485" spans="1:19" ht="13.5" customHeight="1" x14ac:dyDescent="0.2">
      <c r="A1485" s="302" t="str">
        <f>IF(B1485="","",ROW()-ROW($A$3)+'Diário 2º PA'!$P$1)</f>
        <v/>
      </c>
      <c r="B1485" s="303"/>
      <c r="C1485" s="304"/>
      <c r="D1485" s="305"/>
      <c r="E1485" s="306"/>
      <c r="F1485" s="307"/>
      <c r="G1485" s="305"/>
      <c r="H1485" s="305"/>
      <c r="I1485" s="306"/>
      <c r="J1485" s="308" t="str">
        <f t="shared" si="5"/>
        <v/>
      </c>
      <c r="K1485" s="308"/>
      <c r="L1485" s="309"/>
      <c r="M1485" s="308"/>
      <c r="N1485" s="303"/>
      <c r="O1485" s="305"/>
      <c r="P1485" s="305"/>
      <c r="Q1485" s="299"/>
      <c r="R1485" s="299"/>
      <c r="S1485" s="299"/>
    </row>
    <row r="1486" spans="1:19" ht="13.5" customHeight="1" x14ac:dyDescent="0.2">
      <c r="A1486" s="302" t="str">
        <f>IF(B1486="","",ROW()-ROW($A$3)+'Diário 2º PA'!$P$1)</f>
        <v/>
      </c>
      <c r="B1486" s="303"/>
      <c r="C1486" s="304"/>
      <c r="D1486" s="305"/>
      <c r="E1486" s="306"/>
      <c r="F1486" s="307"/>
      <c r="G1486" s="305"/>
      <c r="H1486" s="305"/>
      <c r="I1486" s="306"/>
      <c r="J1486" s="308" t="str">
        <f t="shared" si="5"/>
        <v/>
      </c>
      <c r="K1486" s="308"/>
      <c r="L1486" s="309"/>
      <c r="M1486" s="308"/>
      <c r="N1486" s="303"/>
      <c r="O1486" s="305"/>
      <c r="P1486" s="305"/>
      <c r="Q1486" s="299"/>
      <c r="R1486" s="299"/>
      <c r="S1486" s="299"/>
    </row>
    <row r="1487" spans="1:19" ht="13.5" customHeight="1" x14ac:dyDescent="0.2">
      <c r="A1487" s="302" t="str">
        <f>IF(B1487="","",ROW()-ROW($A$3)+'Diário 2º PA'!$P$1)</f>
        <v/>
      </c>
      <c r="B1487" s="303"/>
      <c r="C1487" s="304"/>
      <c r="D1487" s="305"/>
      <c r="E1487" s="306"/>
      <c r="F1487" s="307"/>
      <c r="G1487" s="305"/>
      <c r="H1487" s="305"/>
      <c r="I1487" s="306"/>
      <c r="J1487" s="308" t="str">
        <f t="shared" si="5"/>
        <v/>
      </c>
      <c r="K1487" s="308"/>
      <c r="L1487" s="309"/>
      <c r="M1487" s="308"/>
      <c r="N1487" s="303"/>
      <c r="O1487" s="305"/>
      <c r="P1487" s="305"/>
      <c r="Q1487" s="299"/>
      <c r="R1487" s="299"/>
      <c r="S1487" s="299"/>
    </row>
    <row r="1488" spans="1:19" ht="13.5" customHeight="1" x14ac:dyDescent="0.2">
      <c r="A1488" s="302" t="str">
        <f>IF(B1488="","",ROW()-ROW($A$3)+'Diário 2º PA'!$P$1)</f>
        <v/>
      </c>
      <c r="B1488" s="303"/>
      <c r="C1488" s="304"/>
      <c r="D1488" s="305"/>
      <c r="E1488" s="306"/>
      <c r="F1488" s="307"/>
      <c r="G1488" s="305"/>
      <c r="H1488" s="305"/>
      <c r="I1488" s="306"/>
      <c r="J1488" s="308" t="str">
        <f t="shared" si="5"/>
        <v/>
      </c>
      <c r="K1488" s="308"/>
      <c r="L1488" s="309"/>
      <c r="M1488" s="308"/>
      <c r="N1488" s="303"/>
      <c r="O1488" s="305"/>
      <c r="P1488" s="305"/>
      <c r="Q1488" s="299"/>
      <c r="R1488" s="299"/>
      <c r="S1488" s="299"/>
    </row>
    <row r="1489" spans="1:19" ht="13.5" customHeight="1" x14ac:dyDescent="0.2">
      <c r="A1489" s="302" t="str">
        <f>IF(B1489="","",ROW()-ROW($A$3)+'Diário 2º PA'!$P$1)</f>
        <v/>
      </c>
      <c r="B1489" s="303"/>
      <c r="C1489" s="304"/>
      <c r="D1489" s="305"/>
      <c r="E1489" s="306"/>
      <c r="F1489" s="307"/>
      <c r="G1489" s="305"/>
      <c r="H1489" s="305"/>
      <c r="I1489" s="306"/>
      <c r="J1489" s="308" t="str">
        <f t="shared" si="5"/>
        <v/>
      </c>
      <c r="K1489" s="308"/>
      <c r="L1489" s="309"/>
      <c r="M1489" s="308"/>
      <c r="N1489" s="303"/>
      <c r="O1489" s="305"/>
      <c r="P1489" s="305"/>
      <c r="Q1489" s="299"/>
      <c r="R1489" s="299"/>
      <c r="S1489" s="299"/>
    </row>
    <row r="1490" spans="1:19" ht="13.5" customHeight="1" x14ac:dyDescent="0.2">
      <c r="A1490" s="302" t="str">
        <f>IF(B1490="","",ROW()-ROW($A$3)+'Diário 2º PA'!$P$1)</f>
        <v/>
      </c>
      <c r="B1490" s="303"/>
      <c r="C1490" s="304"/>
      <c r="D1490" s="305"/>
      <c r="E1490" s="306"/>
      <c r="F1490" s="307"/>
      <c r="G1490" s="305"/>
      <c r="H1490" s="305"/>
      <c r="I1490" s="306"/>
      <c r="J1490" s="308" t="str">
        <f t="shared" si="5"/>
        <v/>
      </c>
      <c r="K1490" s="308"/>
      <c r="L1490" s="309"/>
      <c r="M1490" s="308"/>
      <c r="N1490" s="303"/>
      <c r="O1490" s="305"/>
      <c r="P1490" s="305"/>
      <c r="Q1490" s="299"/>
      <c r="R1490" s="299"/>
      <c r="S1490" s="299"/>
    </row>
    <row r="1491" spans="1:19" ht="13.5" customHeight="1" x14ac:dyDescent="0.2">
      <c r="A1491" s="302" t="str">
        <f>IF(B1491="","",ROW()-ROW($A$3)+'Diário 2º PA'!$P$1)</f>
        <v/>
      </c>
      <c r="B1491" s="303"/>
      <c r="C1491" s="304"/>
      <c r="D1491" s="305"/>
      <c r="E1491" s="306"/>
      <c r="F1491" s="307"/>
      <c r="G1491" s="305"/>
      <c r="H1491" s="305"/>
      <c r="I1491" s="306"/>
      <c r="J1491" s="308" t="str">
        <f t="shared" si="5"/>
        <v/>
      </c>
      <c r="K1491" s="308"/>
      <c r="L1491" s="309"/>
      <c r="M1491" s="308"/>
      <c r="N1491" s="303"/>
      <c r="O1491" s="305"/>
      <c r="P1491" s="305"/>
      <c r="Q1491" s="299"/>
      <c r="R1491" s="299"/>
      <c r="S1491" s="299"/>
    </row>
    <row r="1492" spans="1:19" ht="13.5" customHeight="1" x14ac:dyDescent="0.2">
      <c r="A1492" s="302" t="str">
        <f>IF(B1492="","",ROW()-ROW($A$3)+'Diário 2º PA'!$P$1)</f>
        <v/>
      </c>
      <c r="B1492" s="303"/>
      <c r="C1492" s="304"/>
      <c r="D1492" s="305"/>
      <c r="E1492" s="306"/>
      <c r="F1492" s="307"/>
      <c r="G1492" s="305"/>
      <c r="H1492" s="305"/>
      <c r="I1492" s="306"/>
      <c r="J1492" s="308" t="str">
        <f t="shared" si="5"/>
        <v/>
      </c>
      <c r="K1492" s="308"/>
      <c r="L1492" s="309"/>
      <c r="M1492" s="308"/>
      <c r="N1492" s="303"/>
      <c r="O1492" s="305"/>
      <c r="P1492" s="305"/>
      <c r="Q1492" s="299"/>
      <c r="R1492" s="299"/>
      <c r="S1492" s="299"/>
    </row>
    <row r="1493" spans="1:19" ht="13.5" customHeight="1" x14ac:dyDescent="0.2">
      <c r="A1493" s="302" t="str">
        <f>IF(B1493="","",ROW()-ROW($A$3)+'Diário 2º PA'!$P$1)</f>
        <v/>
      </c>
      <c r="B1493" s="303"/>
      <c r="C1493" s="304"/>
      <c r="D1493" s="305"/>
      <c r="E1493" s="306"/>
      <c r="F1493" s="307"/>
      <c r="G1493" s="305"/>
      <c r="H1493" s="305"/>
      <c r="I1493" s="306"/>
      <c r="J1493" s="308" t="str">
        <f t="shared" si="5"/>
        <v/>
      </c>
      <c r="K1493" s="308"/>
      <c r="L1493" s="309"/>
      <c r="M1493" s="308"/>
      <c r="N1493" s="303"/>
      <c r="O1493" s="305"/>
      <c r="P1493" s="305"/>
      <c r="Q1493" s="299"/>
      <c r="R1493" s="299"/>
      <c r="S1493" s="299"/>
    </row>
    <row r="1494" spans="1:19" ht="13.5" customHeight="1" x14ac:dyDescent="0.2">
      <c r="A1494" s="302" t="str">
        <f>IF(B1494="","",ROW()-ROW($A$3)+'Diário 2º PA'!$P$1)</f>
        <v/>
      </c>
      <c r="B1494" s="303"/>
      <c r="C1494" s="304"/>
      <c r="D1494" s="305"/>
      <c r="E1494" s="306"/>
      <c r="F1494" s="307"/>
      <c r="G1494" s="305"/>
      <c r="H1494" s="305"/>
      <c r="I1494" s="306"/>
      <c r="J1494" s="308" t="str">
        <f t="shared" si="5"/>
        <v/>
      </c>
      <c r="K1494" s="308"/>
      <c r="L1494" s="309"/>
      <c r="M1494" s="308"/>
      <c r="N1494" s="303"/>
      <c r="O1494" s="305"/>
      <c r="P1494" s="305"/>
      <c r="Q1494" s="299"/>
      <c r="R1494" s="299"/>
      <c r="S1494" s="299"/>
    </row>
    <row r="1495" spans="1:19" ht="13.5" customHeight="1" x14ac:dyDescent="0.2">
      <c r="A1495" s="302" t="str">
        <f>IF(B1495="","",ROW()-ROW($A$3)+'Diário 2º PA'!$P$1)</f>
        <v/>
      </c>
      <c r="B1495" s="303"/>
      <c r="C1495" s="304"/>
      <c r="D1495" s="305"/>
      <c r="E1495" s="306"/>
      <c r="F1495" s="307"/>
      <c r="G1495" s="305"/>
      <c r="H1495" s="305"/>
      <c r="I1495" s="306"/>
      <c r="J1495" s="308" t="str">
        <f t="shared" si="5"/>
        <v/>
      </c>
      <c r="K1495" s="308"/>
      <c r="L1495" s="309"/>
      <c r="M1495" s="308"/>
      <c r="N1495" s="303"/>
      <c r="O1495" s="305"/>
      <c r="P1495" s="305"/>
      <c r="Q1495" s="299"/>
      <c r="R1495" s="299"/>
      <c r="S1495" s="299"/>
    </row>
    <row r="1496" spans="1:19" ht="13.5" customHeight="1" x14ac:dyDescent="0.2">
      <c r="A1496" s="302" t="str">
        <f>IF(B1496="","",ROW()-ROW($A$3)+'Diário 2º PA'!$P$1)</f>
        <v/>
      </c>
      <c r="B1496" s="303"/>
      <c r="C1496" s="304"/>
      <c r="D1496" s="305"/>
      <c r="E1496" s="306"/>
      <c r="F1496" s="307"/>
      <c r="G1496" s="305"/>
      <c r="H1496" s="305"/>
      <c r="I1496" s="306"/>
      <c r="J1496" s="308" t="str">
        <f t="shared" si="5"/>
        <v/>
      </c>
      <c r="K1496" s="308"/>
      <c r="L1496" s="309"/>
      <c r="M1496" s="308"/>
      <c r="N1496" s="303"/>
      <c r="O1496" s="305"/>
      <c r="P1496" s="305"/>
      <c r="Q1496" s="299"/>
      <c r="R1496" s="299"/>
      <c r="S1496" s="299"/>
    </row>
    <row r="1497" spans="1:19" ht="13.5" customHeight="1" x14ac:dyDescent="0.2">
      <c r="A1497" s="302" t="str">
        <f>IF(B1497="","",ROW()-ROW($A$3)+'Diário 2º PA'!$P$1)</f>
        <v/>
      </c>
      <c r="B1497" s="303"/>
      <c r="C1497" s="304"/>
      <c r="D1497" s="305"/>
      <c r="E1497" s="306"/>
      <c r="F1497" s="307"/>
      <c r="G1497" s="305"/>
      <c r="H1497" s="305"/>
      <c r="I1497" s="306"/>
      <c r="J1497" s="308" t="str">
        <f t="shared" si="5"/>
        <v/>
      </c>
      <c r="K1497" s="308"/>
      <c r="L1497" s="309"/>
      <c r="M1497" s="308"/>
      <c r="N1497" s="303"/>
      <c r="O1497" s="305"/>
      <c r="P1497" s="305"/>
      <c r="Q1497" s="299"/>
      <c r="R1497" s="299"/>
      <c r="S1497" s="299"/>
    </row>
    <row r="1498" spans="1:19" ht="13.5" customHeight="1" x14ac:dyDescent="0.2">
      <c r="A1498" s="302" t="str">
        <f>IF(B1498="","",ROW()-ROW($A$3)+'Diário 2º PA'!$P$1)</f>
        <v/>
      </c>
      <c r="B1498" s="303"/>
      <c r="C1498" s="304"/>
      <c r="D1498" s="305"/>
      <c r="E1498" s="306"/>
      <c r="F1498" s="307"/>
      <c r="G1498" s="305"/>
      <c r="H1498" s="305"/>
      <c r="I1498" s="306"/>
      <c r="J1498" s="308" t="str">
        <f t="shared" si="5"/>
        <v/>
      </c>
      <c r="K1498" s="308"/>
      <c r="L1498" s="309"/>
      <c r="M1498" s="308"/>
      <c r="N1498" s="303"/>
      <c r="O1498" s="305"/>
      <c r="P1498" s="305"/>
      <c r="Q1498" s="299"/>
      <c r="R1498" s="299"/>
      <c r="S1498" s="299"/>
    </row>
    <row r="1499" spans="1:19" ht="13.5" customHeight="1" x14ac:dyDescent="0.2">
      <c r="A1499" s="302" t="str">
        <f>IF(B1499="","",ROW()-ROW($A$3)+'Diário 2º PA'!$P$1)</f>
        <v/>
      </c>
      <c r="B1499" s="303"/>
      <c r="C1499" s="304"/>
      <c r="D1499" s="305"/>
      <c r="E1499" s="306"/>
      <c r="F1499" s="307"/>
      <c r="G1499" s="305"/>
      <c r="H1499" s="305"/>
      <c r="I1499" s="306"/>
      <c r="J1499" s="308" t="str">
        <f t="shared" si="5"/>
        <v/>
      </c>
      <c r="K1499" s="308"/>
      <c r="L1499" s="309"/>
      <c r="M1499" s="308"/>
      <c r="N1499" s="303"/>
      <c r="O1499" s="305"/>
      <c r="P1499" s="305"/>
      <c r="Q1499" s="299"/>
      <c r="R1499" s="299"/>
      <c r="S1499" s="299"/>
    </row>
    <row r="1500" spans="1:19" ht="13.5" customHeight="1" x14ac:dyDescent="0.2">
      <c r="A1500" s="302" t="str">
        <f>IF(B1500="","",ROW()-ROW($A$3)+'Diário 2º PA'!$P$1)</f>
        <v/>
      </c>
      <c r="B1500" s="303"/>
      <c r="C1500" s="304"/>
      <c r="D1500" s="305"/>
      <c r="E1500" s="306"/>
      <c r="F1500" s="307"/>
      <c r="G1500" s="305"/>
      <c r="H1500" s="305"/>
      <c r="I1500" s="306"/>
      <c r="J1500" s="308" t="str">
        <f t="shared" si="5"/>
        <v/>
      </c>
      <c r="K1500" s="308"/>
      <c r="L1500" s="309"/>
      <c r="M1500" s="308"/>
      <c r="N1500" s="303"/>
      <c r="O1500" s="305"/>
      <c r="P1500" s="305"/>
      <c r="Q1500" s="299"/>
      <c r="R1500" s="299"/>
      <c r="S1500" s="299"/>
    </row>
    <row r="1501" spans="1:19" ht="13.5" customHeight="1" x14ac:dyDescent="0.2">
      <c r="A1501" s="302" t="str">
        <f>IF(B1501="","",ROW()-ROW($A$3)+'Diário 2º PA'!$P$1)</f>
        <v/>
      </c>
      <c r="B1501" s="303"/>
      <c r="C1501" s="304"/>
      <c r="D1501" s="305"/>
      <c r="E1501" s="306"/>
      <c r="F1501" s="307"/>
      <c r="G1501" s="305"/>
      <c r="H1501" s="305"/>
      <c r="I1501" s="306"/>
      <c r="J1501" s="308" t="str">
        <f t="shared" si="5"/>
        <v/>
      </c>
      <c r="K1501" s="308"/>
      <c r="L1501" s="309"/>
      <c r="M1501" s="308"/>
      <c r="N1501" s="303"/>
      <c r="O1501" s="305"/>
      <c r="P1501" s="305"/>
      <c r="Q1501" s="299"/>
      <c r="R1501" s="299"/>
      <c r="S1501" s="299"/>
    </row>
    <row r="1502" spans="1:19" ht="13.5" customHeight="1" x14ac:dyDescent="0.2">
      <c r="A1502" s="302" t="str">
        <f>IF(B1502="","",ROW()-ROW($A$3)+'Diário 2º PA'!$P$1)</f>
        <v/>
      </c>
      <c r="B1502" s="303"/>
      <c r="C1502" s="304"/>
      <c r="D1502" s="305"/>
      <c r="E1502" s="306"/>
      <c r="F1502" s="307"/>
      <c r="G1502" s="305"/>
      <c r="H1502" s="305"/>
      <c r="I1502" s="306"/>
      <c r="J1502" s="308" t="str">
        <f t="shared" si="5"/>
        <v/>
      </c>
      <c r="K1502" s="308"/>
      <c r="L1502" s="309"/>
      <c r="M1502" s="308"/>
      <c r="N1502" s="303"/>
      <c r="O1502" s="305"/>
      <c r="P1502" s="305"/>
      <c r="Q1502" s="299"/>
      <c r="R1502" s="299"/>
      <c r="S1502" s="299"/>
    </row>
    <row r="1503" spans="1:19" ht="13.5" customHeight="1" x14ac:dyDescent="0.2">
      <c r="A1503" s="302" t="str">
        <f>IF(B1503="","",ROW()-ROW($A$3)+'Diário 2º PA'!$P$1)</f>
        <v/>
      </c>
      <c r="B1503" s="303"/>
      <c r="C1503" s="304"/>
      <c r="D1503" s="305"/>
      <c r="E1503" s="306"/>
      <c r="F1503" s="307"/>
      <c r="G1503" s="305"/>
      <c r="H1503" s="305"/>
      <c r="I1503" s="306"/>
      <c r="J1503" s="308" t="str">
        <f t="shared" si="5"/>
        <v/>
      </c>
      <c r="K1503" s="308"/>
      <c r="L1503" s="309"/>
      <c r="M1503" s="308"/>
      <c r="N1503" s="303"/>
      <c r="O1503" s="305"/>
      <c r="P1503" s="305"/>
      <c r="Q1503" s="299"/>
      <c r="R1503" s="299"/>
      <c r="S1503" s="299"/>
    </row>
    <row r="1504" spans="1:19" ht="13.5" customHeight="1" x14ac:dyDescent="0.2">
      <c r="A1504" s="302" t="str">
        <f>IF(B1504="","",ROW()-ROW($A$3)+'Diário 2º PA'!$P$1)</f>
        <v/>
      </c>
      <c r="B1504" s="303"/>
      <c r="C1504" s="304"/>
      <c r="D1504" s="305"/>
      <c r="E1504" s="306"/>
      <c r="F1504" s="307"/>
      <c r="G1504" s="305"/>
      <c r="H1504" s="305"/>
      <c r="I1504" s="306"/>
      <c r="J1504" s="308" t="str">
        <f t="shared" si="5"/>
        <v/>
      </c>
      <c r="K1504" s="308"/>
      <c r="L1504" s="309"/>
      <c r="M1504" s="308"/>
      <c r="N1504" s="303"/>
      <c r="O1504" s="305"/>
      <c r="P1504" s="305"/>
      <c r="Q1504" s="299"/>
      <c r="R1504" s="299"/>
      <c r="S1504" s="299"/>
    </row>
    <row r="1505" spans="1:19" ht="13.5" customHeight="1" x14ac:dyDescent="0.2">
      <c r="A1505" s="302" t="str">
        <f>IF(B1505="","",ROW()-ROW($A$3)+'Diário 2º PA'!$P$1)</f>
        <v/>
      </c>
      <c r="B1505" s="303"/>
      <c r="C1505" s="304"/>
      <c r="D1505" s="305"/>
      <c r="E1505" s="306"/>
      <c r="F1505" s="307"/>
      <c r="G1505" s="305"/>
      <c r="H1505" s="305"/>
      <c r="I1505" s="306"/>
      <c r="J1505" s="308" t="str">
        <f t="shared" si="5"/>
        <v/>
      </c>
      <c r="K1505" s="308"/>
      <c r="L1505" s="309"/>
      <c r="M1505" s="308"/>
      <c r="N1505" s="303"/>
      <c r="O1505" s="305"/>
      <c r="P1505" s="305"/>
      <c r="Q1505" s="299"/>
      <c r="R1505" s="299"/>
      <c r="S1505" s="299"/>
    </row>
    <row r="1506" spans="1:19" ht="13.5" customHeight="1" x14ac:dyDescent="0.2">
      <c r="A1506" s="302" t="str">
        <f>IF(B1506="","",ROW()-ROW($A$3)+'Diário 2º PA'!$P$1)</f>
        <v/>
      </c>
      <c r="B1506" s="303"/>
      <c r="C1506" s="304"/>
      <c r="D1506" s="305"/>
      <c r="E1506" s="306"/>
      <c r="F1506" s="307"/>
      <c r="G1506" s="305"/>
      <c r="H1506" s="305"/>
      <c r="I1506" s="306"/>
      <c r="J1506" s="308" t="str">
        <f t="shared" si="5"/>
        <v/>
      </c>
      <c r="K1506" s="308"/>
      <c r="L1506" s="309"/>
      <c r="M1506" s="308"/>
      <c r="N1506" s="303"/>
      <c r="O1506" s="305"/>
      <c r="P1506" s="305"/>
      <c r="Q1506" s="299"/>
      <c r="R1506" s="299"/>
      <c r="S1506" s="299"/>
    </row>
    <row r="1507" spans="1:19" ht="13.5" customHeight="1" x14ac:dyDescent="0.2">
      <c r="A1507" s="302" t="str">
        <f>IF(B1507="","",ROW()-ROW($A$3)+'Diário 2º PA'!$P$1)</f>
        <v/>
      </c>
      <c r="B1507" s="303"/>
      <c r="C1507" s="304"/>
      <c r="D1507" s="305"/>
      <c r="E1507" s="306"/>
      <c r="F1507" s="307"/>
      <c r="G1507" s="305"/>
      <c r="H1507" s="305"/>
      <c r="I1507" s="306"/>
      <c r="J1507" s="308" t="str">
        <f t="shared" si="5"/>
        <v/>
      </c>
      <c r="K1507" s="308"/>
      <c r="L1507" s="309"/>
      <c r="M1507" s="308"/>
      <c r="N1507" s="303"/>
      <c r="O1507" s="305"/>
      <c r="P1507" s="305"/>
      <c r="Q1507" s="299"/>
      <c r="R1507" s="299"/>
      <c r="S1507" s="299"/>
    </row>
    <row r="1508" spans="1:19" ht="13.5" customHeight="1" x14ac:dyDescent="0.2">
      <c r="A1508" s="302" t="str">
        <f>IF(B1508="","",ROW()-ROW($A$3)+'Diário 2º PA'!$P$1)</f>
        <v/>
      </c>
      <c r="B1508" s="303"/>
      <c r="C1508" s="304"/>
      <c r="D1508" s="305"/>
      <c r="E1508" s="306"/>
      <c r="F1508" s="307"/>
      <c r="G1508" s="305"/>
      <c r="H1508" s="305"/>
      <c r="I1508" s="306"/>
      <c r="J1508" s="308" t="str">
        <f t="shared" si="5"/>
        <v/>
      </c>
      <c r="K1508" s="308"/>
      <c r="L1508" s="309"/>
      <c r="M1508" s="308"/>
      <c r="N1508" s="303"/>
      <c r="O1508" s="305"/>
      <c r="P1508" s="305"/>
      <c r="Q1508" s="299"/>
      <c r="R1508" s="299"/>
      <c r="S1508" s="299"/>
    </row>
    <row r="1509" spans="1:19" ht="13.5" customHeight="1" x14ac:dyDescent="0.2">
      <c r="A1509" s="302" t="str">
        <f>IF(B1509="","",ROW()-ROW($A$3)+'Diário 2º PA'!$P$1)</f>
        <v/>
      </c>
      <c r="B1509" s="303"/>
      <c r="C1509" s="304"/>
      <c r="D1509" s="305"/>
      <c r="E1509" s="306"/>
      <c r="F1509" s="307"/>
      <c r="G1509" s="305"/>
      <c r="H1509" s="305"/>
      <c r="I1509" s="306"/>
      <c r="J1509" s="308" t="str">
        <f t="shared" si="5"/>
        <v/>
      </c>
      <c r="K1509" s="308"/>
      <c r="L1509" s="309"/>
      <c r="M1509" s="308"/>
      <c r="N1509" s="303"/>
      <c r="O1509" s="305"/>
      <c r="P1509" s="305"/>
      <c r="Q1509" s="299"/>
      <c r="R1509" s="299"/>
      <c r="S1509" s="299"/>
    </row>
    <row r="1510" spans="1:19" ht="13.5" customHeight="1" x14ac:dyDescent="0.2">
      <c r="A1510" s="302" t="str">
        <f>IF(B1510="","",ROW()-ROW($A$3)+'Diário 2º PA'!$P$1)</f>
        <v/>
      </c>
      <c r="B1510" s="303"/>
      <c r="C1510" s="304"/>
      <c r="D1510" s="305"/>
      <c r="E1510" s="306"/>
      <c r="F1510" s="307"/>
      <c r="G1510" s="305"/>
      <c r="H1510" s="305"/>
      <c r="I1510" s="306"/>
      <c r="J1510" s="308" t="str">
        <f t="shared" si="5"/>
        <v/>
      </c>
      <c r="K1510" s="308"/>
      <c r="L1510" s="309"/>
      <c r="M1510" s="308"/>
      <c r="N1510" s="303"/>
      <c r="O1510" s="305"/>
      <c r="P1510" s="305"/>
      <c r="Q1510" s="299"/>
      <c r="R1510" s="299"/>
      <c r="S1510" s="299"/>
    </row>
    <row r="1511" spans="1:19" ht="13.5" customHeight="1" x14ac:dyDescent="0.2">
      <c r="A1511" s="302" t="str">
        <f>IF(B1511="","",ROW()-ROW($A$3)+'Diário 2º PA'!$P$1)</f>
        <v/>
      </c>
      <c r="B1511" s="303"/>
      <c r="C1511" s="304"/>
      <c r="D1511" s="305"/>
      <c r="E1511" s="306"/>
      <c r="F1511" s="307"/>
      <c r="G1511" s="305"/>
      <c r="H1511" s="305"/>
      <c r="I1511" s="306"/>
      <c r="J1511" s="308" t="str">
        <f t="shared" si="5"/>
        <v/>
      </c>
      <c r="K1511" s="308"/>
      <c r="L1511" s="309"/>
      <c r="M1511" s="308"/>
      <c r="N1511" s="303"/>
      <c r="O1511" s="305"/>
      <c r="P1511" s="305"/>
      <c r="Q1511" s="299"/>
      <c r="R1511" s="299"/>
      <c r="S1511" s="299"/>
    </row>
    <row r="1512" spans="1:19" ht="13.5" customHeight="1" x14ac:dyDescent="0.2">
      <c r="A1512" s="302" t="str">
        <f>IF(B1512="","",ROW()-ROW($A$3)+'Diário 2º PA'!$P$1)</f>
        <v/>
      </c>
      <c r="B1512" s="303"/>
      <c r="C1512" s="304"/>
      <c r="D1512" s="305"/>
      <c r="E1512" s="306"/>
      <c r="F1512" s="307"/>
      <c r="G1512" s="305"/>
      <c r="H1512" s="305"/>
      <c r="I1512" s="306"/>
      <c r="J1512" s="308" t="str">
        <f t="shared" si="5"/>
        <v/>
      </c>
      <c r="K1512" s="308"/>
      <c r="L1512" s="309"/>
      <c r="M1512" s="308"/>
      <c r="N1512" s="303"/>
      <c r="O1512" s="305"/>
      <c r="P1512" s="305"/>
      <c r="Q1512" s="299"/>
      <c r="R1512" s="299"/>
      <c r="S1512" s="299"/>
    </row>
    <row r="1513" spans="1:19" ht="13.5" customHeight="1" x14ac:dyDescent="0.2">
      <c r="A1513" s="302" t="str">
        <f>IF(B1513="","",ROW()-ROW($A$3)+'Diário 2º PA'!$P$1)</f>
        <v/>
      </c>
      <c r="B1513" s="303"/>
      <c r="C1513" s="304"/>
      <c r="D1513" s="305"/>
      <c r="E1513" s="306"/>
      <c r="F1513" s="307"/>
      <c r="G1513" s="305"/>
      <c r="H1513" s="305"/>
      <c r="I1513" s="306"/>
      <c r="J1513" s="308" t="str">
        <f t="shared" si="5"/>
        <v/>
      </c>
      <c r="K1513" s="308"/>
      <c r="L1513" s="309"/>
      <c r="M1513" s="308"/>
      <c r="N1513" s="303"/>
      <c r="O1513" s="305"/>
      <c r="P1513" s="305"/>
      <c r="Q1513" s="299"/>
      <c r="R1513" s="299"/>
      <c r="S1513" s="299"/>
    </row>
    <row r="1514" spans="1:19" ht="13.5" customHeight="1" x14ac:dyDescent="0.2">
      <c r="A1514" s="302" t="str">
        <f>IF(B1514="","",ROW()-ROW($A$3)+'Diário 2º PA'!$P$1)</f>
        <v/>
      </c>
      <c r="B1514" s="303"/>
      <c r="C1514" s="304"/>
      <c r="D1514" s="305"/>
      <c r="E1514" s="306"/>
      <c r="F1514" s="307"/>
      <c r="G1514" s="305"/>
      <c r="H1514" s="305"/>
      <c r="I1514" s="306"/>
      <c r="J1514" s="308" t="str">
        <f t="shared" si="5"/>
        <v/>
      </c>
      <c r="K1514" s="308"/>
      <c r="L1514" s="309"/>
      <c r="M1514" s="308"/>
      <c r="N1514" s="303"/>
      <c r="O1514" s="305"/>
      <c r="P1514" s="305"/>
      <c r="Q1514" s="299"/>
      <c r="R1514" s="299"/>
      <c r="S1514" s="299"/>
    </row>
    <row r="1515" spans="1:19" ht="13.5" customHeight="1" x14ac:dyDescent="0.2">
      <c r="A1515" s="302" t="str">
        <f>IF(B1515="","",ROW()-ROW($A$3)+'Diário 2º PA'!$P$1)</f>
        <v/>
      </c>
      <c r="B1515" s="303"/>
      <c r="C1515" s="304"/>
      <c r="D1515" s="305"/>
      <c r="E1515" s="306"/>
      <c r="F1515" s="307"/>
      <c r="G1515" s="305"/>
      <c r="H1515" s="305"/>
      <c r="I1515" s="306"/>
      <c r="J1515" s="308" t="str">
        <f t="shared" si="5"/>
        <v/>
      </c>
      <c r="K1515" s="308"/>
      <c r="L1515" s="309"/>
      <c r="M1515" s="308"/>
      <c r="N1515" s="303"/>
      <c r="O1515" s="305"/>
      <c r="P1515" s="305"/>
      <c r="Q1515" s="299"/>
      <c r="R1515" s="299"/>
      <c r="S1515" s="299"/>
    </row>
    <row r="1516" spans="1:19" ht="13.5" customHeight="1" x14ac:dyDescent="0.2">
      <c r="A1516" s="302" t="str">
        <f>IF(B1516="","",ROW()-ROW($A$3)+'Diário 2º PA'!$P$1)</f>
        <v/>
      </c>
      <c r="B1516" s="303"/>
      <c r="C1516" s="304"/>
      <c r="D1516" s="305"/>
      <c r="E1516" s="306"/>
      <c r="F1516" s="307"/>
      <c r="G1516" s="305"/>
      <c r="H1516" s="305"/>
      <c r="I1516" s="306"/>
      <c r="J1516" s="308" t="str">
        <f t="shared" si="5"/>
        <v/>
      </c>
      <c r="K1516" s="308"/>
      <c r="L1516" s="309"/>
      <c r="M1516" s="308"/>
      <c r="N1516" s="303"/>
      <c r="O1516" s="305"/>
      <c r="P1516" s="305"/>
      <c r="Q1516" s="299"/>
      <c r="R1516" s="299"/>
      <c r="S1516" s="299"/>
    </row>
    <row r="1517" spans="1:19" ht="13.5" customHeight="1" x14ac:dyDescent="0.2">
      <c r="A1517" s="302" t="str">
        <f>IF(B1517="","",ROW()-ROW($A$3)+'Diário 2º PA'!$P$1)</f>
        <v/>
      </c>
      <c r="B1517" s="303"/>
      <c r="C1517" s="304"/>
      <c r="D1517" s="305"/>
      <c r="E1517" s="306"/>
      <c r="F1517" s="307"/>
      <c r="G1517" s="305"/>
      <c r="H1517" s="305"/>
      <c r="I1517" s="306"/>
      <c r="J1517" s="308" t="str">
        <f t="shared" si="5"/>
        <v/>
      </c>
      <c r="K1517" s="308"/>
      <c r="L1517" s="309"/>
      <c r="M1517" s="308"/>
      <c r="N1517" s="303"/>
      <c r="O1517" s="305"/>
      <c r="P1517" s="305"/>
      <c r="Q1517" s="299"/>
      <c r="R1517" s="299"/>
      <c r="S1517" s="299"/>
    </row>
    <row r="1518" spans="1:19" ht="13.5" customHeight="1" x14ac:dyDescent="0.2">
      <c r="A1518" s="302" t="str">
        <f>IF(B1518="","",ROW()-ROW($A$3)+'Diário 2º PA'!$P$1)</f>
        <v/>
      </c>
      <c r="B1518" s="303"/>
      <c r="C1518" s="304"/>
      <c r="D1518" s="305"/>
      <c r="E1518" s="306"/>
      <c r="F1518" s="307"/>
      <c r="G1518" s="305"/>
      <c r="H1518" s="305"/>
      <c r="I1518" s="306"/>
      <c r="J1518" s="308" t="str">
        <f t="shared" si="5"/>
        <v/>
      </c>
      <c r="K1518" s="308"/>
      <c r="L1518" s="309"/>
      <c r="M1518" s="308"/>
      <c r="N1518" s="303"/>
      <c r="O1518" s="305"/>
      <c r="P1518" s="305"/>
      <c r="Q1518" s="299"/>
      <c r="R1518" s="299"/>
      <c r="S1518" s="299"/>
    </row>
    <row r="1519" spans="1:19" ht="13.5" customHeight="1" x14ac:dyDescent="0.2">
      <c r="A1519" s="302" t="str">
        <f>IF(B1519="","",ROW()-ROW($A$3)+'Diário 2º PA'!$P$1)</f>
        <v/>
      </c>
      <c r="B1519" s="303"/>
      <c r="C1519" s="304"/>
      <c r="D1519" s="305"/>
      <c r="E1519" s="306"/>
      <c r="F1519" s="307"/>
      <c r="G1519" s="305"/>
      <c r="H1519" s="305"/>
      <c r="I1519" s="306"/>
      <c r="J1519" s="308" t="str">
        <f t="shared" si="5"/>
        <v/>
      </c>
      <c r="K1519" s="308"/>
      <c r="L1519" s="309"/>
      <c r="M1519" s="308"/>
      <c r="N1519" s="303"/>
      <c r="O1519" s="305"/>
      <c r="P1519" s="305"/>
      <c r="Q1519" s="299"/>
      <c r="R1519" s="299"/>
      <c r="S1519" s="299"/>
    </row>
    <row r="1520" spans="1:19" ht="13.5" customHeight="1" x14ac:dyDescent="0.2">
      <c r="A1520" s="302" t="str">
        <f>IF(B1520="","",ROW()-ROW($A$3)+'Diário 2º PA'!$P$1)</f>
        <v/>
      </c>
      <c r="B1520" s="303"/>
      <c r="C1520" s="304"/>
      <c r="D1520" s="305"/>
      <c r="E1520" s="306"/>
      <c r="F1520" s="307"/>
      <c r="G1520" s="305"/>
      <c r="H1520" s="305"/>
      <c r="I1520" s="306"/>
      <c r="J1520" s="308" t="str">
        <f t="shared" si="5"/>
        <v/>
      </c>
      <c r="K1520" s="308"/>
      <c r="L1520" s="309"/>
      <c r="M1520" s="308"/>
      <c r="N1520" s="303"/>
      <c r="O1520" s="305"/>
      <c r="P1520" s="305"/>
      <c r="Q1520" s="299"/>
      <c r="R1520" s="299"/>
      <c r="S1520" s="299"/>
    </row>
    <row r="1521" spans="1:19" ht="13.5" customHeight="1" x14ac:dyDescent="0.2">
      <c r="A1521" s="302" t="str">
        <f>IF(B1521="","",ROW()-ROW($A$3)+'Diário 2º PA'!$P$1)</f>
        <v/>
      </c>
      <c r="B1521" s="303"/>
      <c r="C1521" s="304"/>
      <c r="D1521" s="305"/>
      <c r="E1521" s="306"/>
      <c r="F1521" s="307"/>
      <c r="G1521" s="305"/>
      <c r="H1521" s="305"/>
      <c r="I1521" s="306"/>
      <c r="J1521" s="308" t="str">
        <f t="shared" si="5"/>
        <v/>
      </c>
      <c r="K1521" s="308"/>
      <c r="L1521" s="309"/>
      <c r="M1521" s="308"/>
      <c r="N1521" s="303"/>
      <c r="O1521" s="305"/>
      <c r="P1521" s="305"/>
      <c r="Q1521" s="299"/>
      <c r="R1521" s="299"/>
      <c r="S1521" s="299"/>
    </row>
    <row r="1522" spans="1:19" ht="13.5" customHeight="1" x14ac:dyDescent="0.2">
      <c r="A1522" s="302" t="str">
        <f>IF(B1522="","",ROW()-ROW($A$3)+'Diário 2º PA'!$P$1)</f>
        <v/>
      </c>
      <c r="B1522" s="303"/>
      <c r="C1522" s="304"/>
      <c r="D1522" s="305"/>
      <c r="E1522" s="306"/>
      <c r="F1522" s="307"/>
      <c r="G1522" s="305"/>
      <c r="H1522" s="305"/>
      <c r="I1522" s="306"/>
      <c r="J1522" s="308" t="str">
        <f t="shared" si="5"/>
        <v/>
      </c>
      <c r="K1522" s="308"/>
      <c r="L1522" s="309"/>
      <c r="M1522" s="308"/>
      <c r="N1522" s="303"/>
      <c r="O1522" s="305"/>
      <c r="P1522" s="305"/>
      <c r="Q1522" s="299"/>
      <c r="R1522" s="299"/>
      <c r="S1522" s="299"/>
    </row>
    <row r="1523" spans="1:19" ht="13.5" customHeight="1" x14ac:dyDescent="0.2">
      <c r="A1523" s="302" t="str">
        <f>IF(B1523="","",ROW()-ROW($A$3)+'Diário 2º PA'!$P$1)</f>
        <v/>
      </c>
      <c r="B1523" s="303"/>
      <c r="C1523" s="304"/>
      <c r="D1523" s="305"/>
      <c r="E1523" s="306"/>
      <c r="F1523" s="307"/>
      <c r="G1523" s="305"/>
      <c r="H1523" s="305"/>
      <c r="I1523" s="306"/>
      <c r="J1523" s="308" t="str">
        <f t="shared" si="5"/>
        <v/>
      </c>
      <c r="K1523" s="308"/>
      <c r="L1523" s="309"/>
      <c r="M1523" s="308"/>
      <c r="N1523" s="303"/>
      <c r="O1523" s="305"/>
      <c r="P1523" s="305"/>
      <c r="Q1523" s="299"/>
      <c r="R1523" s="299"/>
      <c r="S1523" s="299"/>
    </row>
    <row r="1524" spans="1:19" ht="13.5" customHeight="1" x14ac:dyDescent="0.2">
      <c r="A1524" s="302" t="str">
        <f>IF(B1524="","",ROW()-ROW($A$3)+'Diário 2º PA'!$P$1)</f>
        <v/>
      </c>
      <c r="B1524" s="303"/>
      <c r="C1524" s="304"/>
      <c r="D1524" s="305"/>
      <c r="E1524" s="306"/>
      <c r="F1524" s="307"/>
      <c r="G1524" s="305"/>
      <c r="H1524" s="305"/>
      <c r="I1524" s="306"/>
      <c r="J1524" s="308" t="str">
        <f t="shared" si="5"/>
        <v/>
      </c>
      <c r="K1524" s="308"/>
      <c r="L1524" s="309"/>
      <c r="M1524" s="308"/>
      <c r="N1524" s="303"/>
      <c r="O1524" s="305"/>
      <c r="P1524" s="305"/>
      <c r="Q1524" s="299"/>
      <c r="R1524" s="299"/>
      <c r="S1524" s="299"/>
    </row>
    <row r="1525" spans="1:19" ht="13.5" customHeight="1" x14ac:dyDescent="0.2">
      <c r="A1525" s="302" t="str">
        <f>IF(B1525="","",ROW()-ROW($A$3)+'Diário 2º PA'!$P$1)</f>
        <v/>
      </c>
      <c r="B1525" s="303"/>
      <c r="C1525" s="304"/>
      <c r="D1525" s="305"/>
      <c r="E1525" s="306"/>
      <c r="F1525" s="307"/>
      <c r="G1525" s="305"/>
      <c r="H1525" s="305"/>
      <c r="I1525" s="306"/>
      <c r="J1525" s="308" t="str">
        <f t="shared" si="5"/>
        <v/>
      </c>
      <c r="K1525" s="308"/>
      <c r="L1525" s="309"/>
      <c r="M1525" s="308"/>
      <c r="N1525" s="303"/>
      <c r="O1525" s="305"/>
      <c r="P1525" s="305"/>
      <c r="Q1525" s="299"/>
      <c r="R1525" s="299"/>
      <c r="S1525" s="299"/>
    </row>
    <row r="1526" spans="1:19" ht="13.5" customHeight="1" x14ac:dyDescent="0.2">
      <c r="A1526" s="302" t="str">
        <f>IF(B1526="","",ROW()-ROW($A$3)+'Diário 2º PA'!$P$1)</f>
        <v/>
      </c>
      <c r="B1526" s="303"/>
      <c r="C1526" s="304"/>
      <c r="D1526" s="305"/>
      <c r="E1526" s="306"/>
      <c r="F1526" s="307"/>
      <c r="G1526" s="305"/>
      <c r="H1526" s="305"/>
      <c r="I1526" s="306"/>
      <c r="J1526" s="308" t="str">
        <f t="shared" si="5"/>
        <v/>
      </c>
      <c r="K1526" s="308"/>
      <c r="L1526" s="309"/>
      <c r="M1526" s="308"/>
      <c r="N1526" s="303"/>
      <c r="O1526" s="305"/>
      <c r="P1526" s="305"/>
      <c r="Q1526" s="299"/>
      <c r="R1526" s="299"/>
      <c r="S1526" s="299"/>
    </row>
    <row r="1527" spans="1:19" ht="13.5" customHeight="1" x14ac:dyDescent="0.2">
      <c r="A1527" s="302" t="str">
        <f>IF(B1527="","",ROW()-ROW($A$3)+'Diário 2º PA'!$P$1)</f>
        <v/>
      </c>
      <c r="B1527" s="303"/>
      <c r="C1527" s="304"/>
      <c r="D1527" s="305"/>
      <c r="E1527" s="306"/>
      <c r="F1527" s="307"/>
      <c r="G1527" s="305"/>
      <c r="H1527" s="305"/>
      <c r="I1527" s="306"/>
      <c r="J1527" s="308" t="str">
        <f t="shared" si="5"/>
        <v/>
      </c>
      <c r="K1527" s="308"/>
      <c r="L1527" s="309"/>
      <c r="M1527" s="308"/>
      <c r="N1527" s="303"/>
      <c r="O1527" s="305"/>
      <c r="P1527" s="305"/>
      <c r="Q1527" s="299"/>
      <c r="R1527" s="299"/>
      <c r="S1527" s="299"/>
    </row>
    <row r="1528" spans="1:19" ht="13.5" customHeight="1" x14ac:dyDescent="0.2">
      <c r="A1528" s="302" t="str">
        <f>IF(B1528="","",ROW()-ROW($A$3)+'Diário 2º PA'!$P$1)</f>
        <v/>
      </c>
      <c r="B1528" s="303"/>
      <c r="C1528" s="304"/>
      <c r="D1528" s="305"/>
      <c r="E1528" s="306"/>
      <c r="F1528" s="307"/>
      <c r="G1528" s="305"/>
      <c r="H1528" s="305"/>
      <c r="I1528" s="306"/>
      <c r="J1528" s="308" t="str">
        <f t="shared" si="5"/>
        <v/>
      </c>
      <c r="K1528" s="308"/>
      <c r="L1528" s="309"/>
      <c r="M1528" s="308"/>
      <c r="N1528" s="303"/>
      <c r="O1528" s="305"/>
      <c r="P1528" s="305"/>
      <c r="Q1528" s="299"/>
      <c r="R1528" s="299"/>
      <c r="S1528" s="299"/>
    </row>
    <row r="1529" spans="1:19" ht="13.5" customHeight="1" x14ac:dyDescent="0.2">
      <c r="A1529" s="302" t="str">
        <f>IF(B1529="","",ROW()-ROW($A$3)+'Diário 2º PA'!$P$1)</f>
        <v/>
      </c>
      <c r="B1529" s="303"/>
      <c r="C1529" s="304"/>
      <c r="D1529" s="305"/>
      <c r="E1529" s="306"/>
      <c r="F1529" s="307"/>
      <c r="G1529" s="305"/>
      <c r="H1529" s="305"/>
      <c r="I1529" s="306"/>
      <c r="J1529" s="308" t="str">
        <f t="shared" si="5"/>
        <v/>
      </c>
      <c r="K1529" s="308"/>
      <c r="L1529" s="309"/>
      <c r="M1529" s="308"/>
      <c r="N1529" s="303"/>
      <c r="O1529" s="305"/>
      <c r="P1529" s="305"/>
      <c r="Q1529" s="299"/>
      <c r="R1529" s="299"/>
      <c r="S1529" s="299"/>
    </row>
    <row r="1530" spans="1:19" ht="13.5" customHeight="1" x14ac:dyDescent="0.2">
      <c r="A1530" s="302" t="str">
        <f>IF(B1530="","",ROW()-ROW($A$3)+'Diário 2º PA'!$P$1)</f>
        <v/>
      </c>
      <c r="B1530" s="303"/>
      <c r="C1530" s="304"/>
      <c r="D1530" s="305"/>
      <c r="E1530" s="306"/>
      <c r="F1530" s="307"/>
      <c r="G1530" s="305"/>
      <c r="H1530" s="305"/>
      <c r="I1530" s="306"/>
      <c r="J1530" s="308" t="str">
        <f t="shared" si="5"/>
        <v/>
      </c>
      <c r="K1530" s="308"/>
      <c r="L1530" s="309"/>
      <c r="M1530" s="308"/>
      <c r="N1530" s="303"/>
      <c r="O1530" s="305"/>
      <c r="P1530" s="305"/>
      <c r="Q1530" s="299"/>
      <c r="R1530" s="299"/>
      <c r="S1530" s="299"/>
    </row>
    <row r="1531" spans="1:19" ht="13.5" customHeight="1" x14ac:dyDescent="0.2">
      <c r="A1531" s="302" t="str">
        <f>IF(B1531="","",ROW()-ROW($A$3)+'Diário 2º PA'!$P$1)</f>
        <v/>
      </c>
      <c r="B1531" s="303"/>
      <c r="C1531" s="304"/>
      <c r="D1531" s="305"/>
      <c r="E1531" s="306"/>
      <c r="F1531" s="307"/>
      <c r="G1531" s="305"/>
      <c r="H1531" s="305"/>
      <c r="I1531" s="306"/>
      <c r="J1531" s="308" t="str">
        <f t="shared" si="5"/>
        <v/>
      </c>
      <c r="K1531" s="308"/>
      <c r="L1531" s="309"/>
      <c r="M1531" s="308"/>
      <c r="N1531" s="303"/>
      <c r="O1531" s="305"/>
      <c r="P1531" s="305"/>
      <c r="Q1531" s="299"/>
      <c r="R1531" s="299"/>
      <c r="S1531" s="299"/>
    </row>
    <row r="1532" spans="1:19" ht="13.5" customHeight="1" x14ac:dyDescent="0.2">
      <c r="A1532" s="302" t="str">
        <f>IF(B1532="","",ROW()-ROW($A$3)+'Diário 2º PA'!$P$1)</f>
        <v/>
      </c>
      <c r="B1532" s="303"/>
      <c r="C1532" s="304"/>
      <c r="D1532" s="305"/>
      <c r="E1532" s="306"/>
      <c r="F1532" s="307"/>
      <c r="G1532" s="305"/>
      <c r="H1532" s="305"/>
      <c r="I1532" s="306"/>
      <c r="J1532" s="308" t="str">
        <f t="shared" si="5"/>
        <v/>
      </c>
      <c r="K1532" s="308"/>
      <c r="L1532" s="309"/>
      <c r="M1532" s="308"/>
      <c r="N1532" s="303"/>
      <c r="O1532" s="305"/>
      <c r="P1532" s="305"/>
      <c r="Q1532" s="299"/>
      <c r="R1532" s="299"/>
      <c r="S1532" s="299"/>
    </row>
    <row r="1533" spans="1:19" ht="13.5" customHeight="1" x14ac:dyDescent="0.2">
      <c r="A1533" s="302" t="str">
        <f>IF(B1533="","",ROW()-ROW($A$3)+'Diário 2º PA'!$P$1)</f>
        <v/>
      </c>
      <c r="B1533" s="303"/>
      <c r="C1533" s="304"/>
      <c r="D1533" s="305"/>
      <c r="E1533" s="306"/>
      <c r="F1533" s="307"/>
      <c r="G1533" s="305"/>
      <c r="H1533" s="305"/>
      <c r="I1533" s="306"/>
      <c r="J1533" s="308" t="str">
        <f t="shared" si="5"/>
        <v/>
      </c>
      <c r="K1533" s="308"/>
      <c r="L1533" s="309"/>
      <c r="M1533" s="308"/>
      <c r="N1533" s="303"/>
      <c r="O1533" s="305"/>
      <c r="P1533" s="305"/>
      <c r="Q1533" s="299"/>
      <c r="R1533" s="299"/>
      <c r="S1533" s="299"/>
    </row>
    <row r="1534" spans="1:19" ht="13.5" customHeight="1" x14ac:dyDescent="0.2">
      <c r="A1534" s="302" t="str">
        <f>IF(B1534="","",ROW()-ROW($A$3)+'Diário 2º PA'!$P$1)</f>
        <v/>
      </c>
      <c r="B1534" s="303"/>
      <c r="C1534" s="304"/>
      <c r="D1534" s="305"/>
      <c r="E1534" s="306"/>
      <c r="F1534" s="307"/>
      <c r="G1534" s="305"/>
      <c r="H1534" s="305"/>
      <c r="I1534" s="306"/>
      <c r="J1534" s="308" t="str">
        <f t="shared" ref="J1534:J1788" si="6">IF(P1534="","",IF(LEN(P1534)&gt;14,P1534,"CPF Protegido - LGPD"))</f>
        <v/>
      </c>
      <c r="K1534" s="308"/>
      <c r="L1534" s="309"/>
      <c r="M1534" s="308"/>
      <c r="N1534" s="303"/>
      <c r="O1534" s="305"/>
      <c r="P1534" s="305"/>
      <c r="Q1534" s="299"/>
      <c r="R1534" s="299"/>
      <c r="S1534" s="299"/>
    </row>
    <row r="1535" spans="1:19" ht="13.5" customHeight="1" x14ac:dyDescent="0.2">
      <c r="A1535" s="302" t="str">
        <f>IF(B1535="","",ROW()-ROW($A$3)+'Diário 2º PA'!$P$1)</f>
        <v/>
      </c>
      <c r="B1535" s="303"/>
      <c r="C1535" s="304"/>
      <c r="D1535" s="305"/>
      <c r="E1535" s="306"/>
      <c r="F1535" s="307"/>
      <c r="G1535" s="305"/>
      <c r="H1535" s="305"/>
      <c r="I1535" s="306"/>
      <c r="J1535" s="308" t="str">
        <f t="shared" si="6"/>
        <v/>
      </c>
      <c r="K1535" s="308"/>
      <c r="L1535" s="309"/>
      <c r="M1535" s="308"/>
      <c r="N1535" s="303"/>
      <c r="O1535" s="305"/>
      <c r="P1535" s="305"/>
      <c r="Q1535" s="299"/>
      <c r="R1535" s="299"/>
      <c r="S1535" s="299"/>
    </row>
    <row r="1536" spans="1:19" ht="13.5" customHeight="1" x14ac:dyDescent="0.2">
      <c r="A1536" s="302" t="str">
        <f>IF(B1536="","",ROW()-ROW($A$3)+'Diário 2º PA'!$P$1)</f>
        <v/>
      </c>
      <c r="B1536" s="303"/>
      <c r="C1536" s="304"/>
      <c r="D1536" s="305"/>
      <c r="E1536" s="306"/>
      <c r="F1536" s="307"/>
      <c r="G1536" s="305"/>
      <c r="H1536" s="305"/>
      <c r="I1536" s="306"/>
      <c r="J1536" s="308" t="str">
        <f t="shared" si="6"/>
        <v/>
      </c>
      <c r="K1536" s="308"/>
      <c r="L1536" s="309"/>
      <c r="M1536" s="308"/>
      <c r="N1536" s="303"/>
      <c r="O1536" s="305"/>
      <c r="P1536" s="305"/>
      <c r="Q1536" s="299"/>
      <c r="R1536" s="299"/>
      <c r="S1536" s="299"/>
    </row>
    <row r="1537" spans="1:19" ht="13.5" customHeight="1" x14ac:dyDescent="0.2">
      <c r="A1537" s="302" t="str">
        <f>IF(B1537="","",ROW()-ROW($A$3)+'Diário 2º PA'!$P$1)</f>
        <v/>
      </c>
      <c r="B1537" s="303"/>
      <c r="C1537" s="304"/>
      <c r="D1537" s="305"/>
      <c r="E1537" s="306"/>
      <c r="F1537" s="307"/>
      <c r="G1537" s="305"/>
      <c r="H1537" s="305"/>
      <c r="I1537" s="306"/>
      <c r="J1537" s="308" t="str">
        <f t="shared" si="6"/>
        <v/>
      </c>
      <c r="K1537" s="308"/>
      <c r="L1537" s="309"/>
      <c r="M1537" s="308"/>
      <c r="N1537" s="303"/>
      <c r="O1537" s="305"/>
      <c r="P1537" s="305"/>
      <c r="Q1537" s="299"/>
      <c r="R1537" s="299"/>
      <c r="S1537" s="299"/>
    </row>
    <row r="1538" spans="1:19" ht="13.5" customHeight="1" x14ac:dyDescent="0.2">
      <c r="A1538" s="302" t="str">
        <f>IF(B1538="","",ROW()-ROW($A$3)+'Diário 2º PA'!$P$1)</f>
        <v/>
      </c>
      <c r="B1538" s="303"/>
      <c r="C1538" s="304"/>
      <c r="D1538" s="305"/>
      <c r="E1538" s="306"/>
      <c r="F1538" s="307"/>
      <c r="G1538" s="305"/>
      <c r="H1538" s="305"/>
      <c r="I1538" s="306"/>
      <c r="J1538" s="308" t="str">
        <f t="shared" si="6"/>
        <v/>
      </c>
      <c r="K1538" s="308"/>
      <c r="L1538" s="309"/>
      <c r="M1538" s="308"/>
      <c r="N1538" s="303"/>
      <c r="O1538" s="305"/>
      <c r="P1538" s="305"/>
      <c r="Q1538" s="299"/>
      <c r="R1538" s="299"/>
      <c r="S1538" s="299"/>
    </row>
    <row r="1539" spans="1:19" ht="13.5" customHeight="1" x14ac:dyDescent="0.2">
      <c r="A1539" s="302" t="str">
        <f>IF(B1539="","",ROW()-ROW($A$3)+'Diário 2º PA'!$P$1)</f>
        <v/>
      </c>
      <c r="B1539" s="303"/>
      <c r="C1539" s="304"/>
      <c r="D1539" s="305"/>
      <c r="E1539" s="306"/>
      <c r="F1539" s="307"/>
      <c r="G1539" s="305"/>
      <c r="H1539" s="305"/>
      <c r="I1539" s="306"/>
      <c r="J1539" s="308" t="str">
        <f t="shared" si="6"/>
        <v/>
      </c>
      <c r="K1539" s="308"/>
      <c r="L1539" s="309"/>
      <c r="M1539" s="308"/>
      <c r="N1539" s="303"/>
      <c r="O1539" s="305"/>
      <c r="P1539" s="305"/>
      <c r="Q1539" s="299"/>
      <c r="R1539" s="299"/>
      <c r="S1539" s="299"/>
    </row>
    <row r="1540" spans="1:19" ht="13.5" customHeight="1" x14ac:dyDescent="0.2">
      <c r="A1540" s="302" t="str">
        <f>IF(B1540="","",ROW()-ROW($A$3)+'Diário 2º PA'!$P$1)</f>
        <v/>
      </c>
      <c r="B1540" s="303"/>
      <c r="C1540" s="304"/>
      <c r="D1540" s="305"/>
      <c r="E1540" s="306"/>
      <c r="F1540" s="307"/>
      <c r="G1540" s="305"/>
      <c r="H1540" s="305"/>
      <c r="I1540" s="306"/>
      <c r="J1540" s="308" t="str">
        <f t="shared" si="6"/>
        <v/>
      </c>
      <c r="K1540" s="308"/>
      <c r="L1540" s="309"/>
      <c r="M1540" s="308"/>
      <c r="N1540" s="303"/>
      <c r="O1540" s="305"/>
      <c r="P1540" s="305"/>
      <c r="Q1540" s="299"/>
      <c r="R1540" s="299"/>
      <c r="S1540" s="299"/>
    </row>
    <row r="1541" spans="1:19" ht="13.5" customHeight="1" x14ac:dyDescent="0.2">
      <c r="A1541" s="302" t="str">
        <f>IF(B1541="","",ROW()-ROW($A$3)+'Diário 2º PA'!$P$1)</f>
        <v/>
      </c>
      <c r="B1541" s="303"/>
      <c r="C1541" s="304"/>
      <c r="D1541" s="305"/>
      <c r="E1541" s="306"/>
      <c r="F1541" s="307"/>
      <c r="G1541" s="305"/>
      <c r="H1541" s="305"/>
      <c r="I1541" s="306"/>
      <c r="J1541" s="308" t="str">
        <f t="shared" si="6"/>
        <v/>
      </c>
      <c r="K1541" s="308"/>
      <c r="L1541" s="309"/>
      <c r="M1541" s="308"/>
      <c r="N1541" s="303"/>
      <c r="O1541" s="305"/>
      <c r="P1541" s="305"/>
      <c r="Q1541" s="299"/>
      <c r="R1541" s="299"/>
      <c r="S1541" s="299"/>
    </row>
    <row r="1542" spans="1:19" ht="13.5" customHeight="1" x14ac:dyDescent="0.2">
      <c r="A1542" s="302" t="str">
        <f>IF(B1542="","",ROW()-ROW($A$3)+'Diário 2º PA'!$P$1)</f>
        <v/>
      </c>
      <c r="B1542" s="303"/>
      <c r="C1542" s="304"/>
      <c r="D1542" s="305"/>
      <c r="E1542" s="306"/>
      <c r="F1542" s="307"/>
      <c r="G1542" s="305"/>
      <c r="H1542" s="305"/>
      <c r="I1542" s="306"/>
      <c r="J1542" s="308" t="str">
        <f t="shared" si="6"/>
        <v/>
      </c>
      <c r="K1542" s="308"/>
      <c r="L1542" s="309"/>
      <c r="M1542" s="308"/>
      <c r="N1542" s="303"/>
      <c r="O1542" s="305"/>
      <c r="P1542" s="305"/>
      <c r="Q1542" s="299"/>
      <c r="R1542" s="299"/>
      <c r="S1542" s="299"/>
    </row>
    <row r="1543" spans="1:19" ht="13.5" customHeight="1" x14ac:dyDescent="0.2">
      <c r="A1543" s="302" t="str">
        <f>IF(B1543="","",ROW()-ROW($A$3)+'Diário 2º PA'!$P$1)</f>
        <v/>
      </c>
      <c r="B1543" s="303"/>
      <c r="C1543" s="304"/>
      <c r="D1543" s="305"/>
      <c r="E1543" s="306"/>
      <c r="F1543" s="307"/>
      <c r="G1543" s="305"/>
      <c r="H1543" s="305"/>
      <c r="I1543" s="306"/>
      <c r="J1543" s="308" t="str">
        <f t="shared" si="6"/>
        <v/>
      </c>
      <c r="K1543" s="308"/>
      <c r="L1543" s="309"/>
      <c r="M1543" s="308"/>
      <c r="N1543" s="303"/>
      <c r="O1543" s="305"/>
      <c r="P1543" s="305"/>
      <c r="Q1543" s="299"/>
      <c r="R1543" s="299"/>
      <c r="S1543" s="299"/>
    </row>
    <row r="1544" spans="1:19" ht="13.5" customHeight="1" x14ac:dyDescent="0.2">
      <c r="A1544" s="302" t="str">
        <f>IF(B1544="","",ROW()-ROW($A$3)+'Diário 2º PA'!$P$1)</f>
        <v/>
      </c>
      <c r="B1544" s="303"/>
      <c r="C1544" s="304"/>
      <c r="D1544" s="305"/>
      <c r="E1544" s="306"/>
      <c r="F1544" s="307"/>
      <c r="G1544" s="305"/>
      <c r="H1544" s="305"/>
      <c r="I1544" s="306"/>
      <c r="J1544" s="308" t="str">
        <f t="shared" si="6"/>
        <v/>
      </c>
      <c r="K1544" s="308"/>
      <c r="L1544" s="309"/>
      <c r="M1544" s="308"/>
      <c r="N1544" s="303"/>
      <c r="O1544" s="305"/>
      <c r="P1544" s="305"/>
      <c r="Q1544" s="299"/>
      <c r="R1544" s="299"/>
      <c r="S1544" s="299"/>
    </row>
    <row r="1545" spans="1:19" ht="13.5" customHeight="1" x14ac:dyDescent="0.2">
      <c r="A1545" s="302" t="str">
        <f>IF(B1545="","",ROW()-ROW($A$3)+'Diário 2º PA'!$P$1)</f>
        <v/>
      </c>
      <c r="B1545" s="303"/>
      <c r="C1545" s="304"/>
      <c r="D1545" s="305"/>
      <c r="E1545" s="306"/>
      <c r="F1545" s="307"/>
      <c r="G1545" s="305"/>
      <c r="H1545" s="305"/>
      <c r="I1545" s="306"/>
      <c r="J1545" s="308" t="str">
        <f t="shared" si="6"/>
        <v/>
      </c>
      <c r="K1545" s="308"/>
      <c r="L1545" s="309"/>
      <c r="M1545" s="308"/>
      <c r="N1545" s="303"/>
      <c r="O1545" s="305"/>
      <c r="P1545" s="305"/>
      <c r="Q1545" s="299"/>
      <c r="R1545" s="299"/>
      <c r="S1545" s="299"/>
    </row>
    <row r="1546" spans="1:19" ht="13.5" customHeight="1" x14ac:dyDescent="0.2">
      <c r="A1546" s="302" t="str">
        <f>IF(B1546="","",ROW()-ROW($A$3)+'Diário 2º PA'!$P$1)</f>
        <v/>
      </c>
      <c r="B1546" s="303"/>
      <c r="C1546" s="304"/>
      <c r="D1546" s="305"/>
      <c r="E1546" s="306"/>
      <c r="F1546" s="307"/>
      <c r="G1546" s="305"/>
      <c r="H1546" s="305"/>
      <c r="I1546" s="306"/>
      <c r="J1546" s="308" t="str">
        <f t="shared" si="6"/>
        <v/>
      </c>
      <c r="K1546" s="308"/>
      <c r="L1546" s="309"/>
      <c r="M1546" s="308"/>
      <c r="N1546" s="303"/>
      <c r="O1546" s="305"/>
      <c r="P1546" s="305"/>
      <c r="Q1546" s="299"/>
      <c r="R1546" s="299"/>
      <c r="S1546" s="299"/>
    </row>
    <row r="1547" spans="1:19" ht="13.5" customHeight="1" x14ac:dyDescent="0.2">
      <c r="A1547" s="302" t="str">
        <f>IF(B1547="","",ROW()-ROW($A$3)+'Diário 2º PA'!$P$1)</f>
        <v/>
      </c>
      <c r="B1547" s="303"/>
      <c r="C1547" s="304"/>
      <c r="D1547" s="305"/>
      <c r="E1547" s="306"/>
      <c r="F1547" s="307"/>
      <c r="G1547" s="305"/>
      <c r="H1547" s="305"/>
      <c r="I1547" s="306"/>
      <c r="J1547" s="308" t="str">
        <f t="shared" si="6"/>
        <v/>
      </c>
      <c r="K1547" s="308"/>
      <c r="L1547" s="309"/>
      <c r="M1547" s="308"/>
      <c r="N1547" s="303"/>
      <c r="O1547" s="305"/>
      <c r="P1547" s="305"/>
      <c r="Q1547" s="299"/>
      <c r="R1547" s="299"/>
      <c r="S1547" s="299"/>
    </row>
    <row r="1548" spans="1:19" ht="13.5" customHeight="1" x14ac:dyDescent="0.2">
      <c r="A1548" s="302" t="str">
        <f>IF(B1548="","",ROW()-ROW($A$3)+'Diário 2º PA'!$P$1)</f>
        <v/>
      </c>
      <c r="B1548" s="303"/>
      <c r="C1548" s="304"/>
      <c r="D1548" s="305"/>
      <c r="E1548" s="306"/>
      <c r="F1548" s="307"/>
      <c r="G1548" s="305"/>
      <c r="H1548" s="305"/>
      <c r="I1548" s="306"/>
      <c r="J1548" s="308" t="str">
        <f t="shared" si="6"/>
        <v/>
      </c>
      <c r="K1548" s="308"/>
      <c r="L1548" s="309"/>
      <c r="M1548" s="308"/>
      <c r="N1548" s="303"/>
      <c r="O1548" s="305"/>
      <c r="P1548" s="305"/>
      <c r="Q1548" s="299"/>
      <c r="R1548" s="299"/>
      <c r="S1548" s="299"/>
    </row>
    <row r="1549" spans="1:19" ht="13.5" customHeight="1" x14ac:dyDescent="0.2">
      <c r="A1549" s="302" t="str">
        <f>IF(B1549="","",ROW()-ROW($A$3)+'Diário 2º PA'!$P$1)</f>
        <v/>
      </c>
      <c r="B1549" s="303"/>
      <c r="C1549" s="304"/>
      <c r="D1549" s="305"/>
      <c r="E1549" s="306"/>
      <c r="F1549" s="307"/>
      <c r="G1549" s="305"/>
      <c r="H1549" s="305"/>
      <c r="I1549" s="306"/>
      <c r="J1549" s="308" t="str">
        <f t="shared" si="6"/>
        <v/>
      </c>
      <c r="K1549" s="308"/>
      <c r="L1549" s="309"/>
      <c r="M1549" s="308"/>
      <c r="N1549" s="303"/>
      <c r="O1549" s="305"/>
      <c r="P1549" s="305"/>
      <c r="Q1549" s="299"/>
      <c r="R1549" s="299"/>
      <c r="S1549" s="299"/>
    </row>
    <row r="1550" spans="1:19" ht="13.5" customHeight="1" x14ac:dyDescent="0.2">
      <c r="A1550" s="302" t="str">
        <f>IF(B1550="","",ROW()-ROW($A$3)+'Diário 2º PA'!$P$1)</f>
        <v/>
      </c>
      <c r="B1550" s="303"/>
      <c r="C1550" s="304"/>
      <c r="D1550" s="305"/>
      <c r="E1550" s="306"/>
      <c r="F1550" s="307"/>
      <c r="G1550" s="305"/>
      <c r="H1550" s="305"/>
      <c r="I1550" s="306"/>
      <c r="J1550" s="308" t="str">
        <f t="shared" si="6"/>
        <v/>
      </c>
      <c r="K1550" s="308"/>
      <c r="L1550" s="309"/>
      <c r="M1550" s="308"/>
      <c r="N1550" s="303"/>
      <c r="O1550" s="305"/>
      <c r="P1550" s="305"/>
      <c r="Q1550" s="299"/>
      <c r="R1550" s="299"/>
      <c r="S1550" s="299"/>
    </row>
    <row r="1551" spans="1:19" ht="13.5" customHeight="1" x14ac:dyDescent="0.2">
      <c r="A1551" s="302" t="str">
        <f>IF(B1551="","",ROW()-ROW($A$3)+'Diário 2º PA'!$P$1)</f>
        <v/>
      </c>
      <c r="B1551" s="303"/>
      <c r="C1551" s="304"/>
      <c r="D1551" s="305"/>
      <c r="E1551" s="306"/>
      <c r="F1551" s="307"/>
      <c r="G1551" s="305"/>
      <c r="H1551" s="305"/>
      <c r="I1551" s="306"/>
      <c r="J1551" s="308" t="str">
        <f t="shared" si="6"/>
        <v/>
      </c>
      <c r="K1551" s="308"/>
      <c r="L1551" s="309"/>
      <c r="M1551" s="308"/>
      <c r="N1551" s="303"/>
      <c r="O1551" s="305"/>
      <c r="P1551" s="305"/>
      <c r="Q1551" s="299"/>
      <c r="R1551" s="299"/>
      <c r="S1551" s="299"/>
    </row>
    <row r="1552" spans="1:19" ht="13.5" customHeight="1" x14ac:dyDescent="0.2">
      <c r="A1552" s="302" t="str">
        <f>IF(B1552="","",ROW()-ROW($A$3)+'Diário 2º PA'!$P$1)</f>
        <v/>
      </c>
      <c r="B1552" s="303"/>
      <c r="C1552" s="304"/>
      <c r="D1552" s="305"/>
      <c r="E1552" s="306"/>
      <c r="F1552" s="307"/>
      <c r="G1552" s="305"/>
      <c r="H1552" s="305"/>
      <c r="I1552" s="306"/>
      <c r="J1552" s="308" t="str">
        <f t="shared" si="6"/>
        <v/>
      </c>
      <c r="K1552" s="308"/>
      <c r="L1552" s="309"/>
      <c r="M1552" s="308"/>
      <c r="N1552" s="303"/>
      <c r="O1552" s="305"/>
      <c r="P1552" s="305"/>
      <c r="Q1552" s="299"/>
      <c r="R1552" s="299"/>
      <c r="S1552" s="299"/>
    </row>
    <row r="1553" spans="1:19" ht="13.5" customHeight="1" x14ac:dyDescent="0.2">
      <c r="A1553" s="302" t="str">
        <f>IF(B1553="","",ROW()-ROW($A$3)+'Diário 2º PA'!$P$1)</f>
        <v/>
      </c>
      <c r="B1553" s="303"/>
      <c r="C1553" s="304"/>
      <c r="D1553" s="305"/>
      <c r="E1553" s="306"/>
      <c r="F1553" s="307"/>
      <c r="G1553" s="305"/>
      <c r="H1553" s="305"/>
      <c r="I1553" s="306"/>
      <c r="J1553" s="308" t="str">
        <f t="shared" si="6"/>
        <v/>
      </c>
      <c r="K1553" s="308"/>
      <c r="L1553" s="309"/>
      <c r="M1553" s="308"/>
      <c r="N1553" s="303"/>
      <c r="O1553" s="305"/>
      <c r="P1553" s="305"/>
      <c r="Q1553" s="299"/>
      <c r="R1553" s="299"/>
      <c r="S1553" s="299"/>
    </row>
    <row r="1554" spans="1:19" ht="13.5" customHeight="1" x14ac:dyDescent="0.2">
      <c r="A1554" s="302" t="str">
        <f>IF(B1554="","",ROW()-ROW($A$3)+'Diário 2º PA'!$P$1)</f>
        <v/>
      </c>
      <c r="B1554" s="303"/>
      <c r="C1554" s="304"/>
      <c r="D1554" s="305"/>
      <c r="E1554" s="306"/>
      <c r="F1554" s="307"/>
      <c r="G1554" s="305"/>
      <c r="H1554" s="305"/>
      <c r="I1554" s="306"/>
      <c r="J1554" s="308" t="str">
        <f t="shared" si="6"/>
        <v/>
      </c>
      <c r="K1554" s="308"/>
      <c r="L1554" s="309"/>
      <c r="M1554" s="308"/>
      <c r="N1554" s="303"/>
      <c r="O1554" s="305"/>
      <c r="P1554" s="305"/>
      <c r="Q1554" s="299"/>
      <c r="R1554" s="299"/>
      <c r="S1554" s="299"/>
    </row>
    <row r="1555" spans="1:19" ht="13.5" customHeight="1" x14ac:dyDescent="0.2">
      <c r="A1555" s="302" t="str">
        <f>IF(B1555="","",ROW()-ROW($A$3)+'Diário 2º PA'!$P$1)</f>
        <v/>
      </c>
      <c r="B1555" s="303"/>
      <c r="C1555" s="304"/>
      <c r="D1555" s="305"/>
      <c r="E1555" s="306"/>
      <c r="F1555" s="307"/>
      <c r="G1555" s="305"/>
      <c r="H1555" s="305"/>
      <c r="I1555" s="306"/>
      <c r="J1555" s="308" t="str">
        <f t="shared" si="6"/>
        <v/>
      </c>
      <c r="K1555" s="308"/>
      <c r="L1555" s="309"/>
      <c r="M1555" s="308"/>
      <c r="N1555" s="303"/>
      <c r="O1555" s="305"/>
      <c r="P1555" s="305"/>
      <c r="Q1555" s="299"/>
      <c r="R1555" s="299"/>
      <c r="S1555" s="299"/>
    </row>
    <row r="1556" spans="1:19" ht="13.5" customHeight="1" x14ac:dyDescent="0.2">
      <c r="A1556" s="302" t="str">
        <f>IF(B1556="","",ROW()-ROW($A$3)+'Diário 2º PA'!$P$1)</f>
        <v/>
      </c>
      <c r="B1556" s="303"/>
      <c r="C1556" s="304"/>
      <c r="D1556" s="305"/>
      <c r="E1556" s="306"/>
      <c r="F1556" s="307"/>
      <c r="G1556" s="305"/>
      <c r="H1556" s="305"/>
      <c r="I1556" s="306"/>
      <c r="J1556" s="308" t="str">
        <f t="shared" si="6"/>
        <v/>
      </c>
      <c r="K1556" s="308"/>
      <c r="L1556" s="309"/>
      <c r="M1556" s="308"/>
      <c r="N1556" s="303"/>
      <c r="O1556" s="305"/>
      <c r="P1556" s="305"/>
      <c r="Q1556" s="299"/>
      <c r="R1556" s="299"/>
      <c r="S1556" s="299"/>
    </row>
    <row r="1557" spans="1:19" ht="13.5" customHeight="1" x14ac:dyDescent="0.2">
      <c r="A1557" s="302" t="str">
        <f>IF(B1557="","",ROW()-ROW($A$3)+'Diário 2º PA'!$P$1)</f>
        <v/>
      </c>
      <c r="B1557" s="303"/>
      <c r="C1557" s="304"/>
      <c r="D1557" s="305"/>
      <c r="E1557" s="306"/>
      <c r="F1557" s="307"/>
      <c r="G1557" s="305"/>
      <c r="H1557" s="305"/>
      <c r="I1557" s="306"/>
      <c r="J1557" s="308" t="str">
        <f t="shared" si="6"/>
        <v/>
      </c>
      <c r="K1557" s="308"/>
      <c r="L1557" s="309"/>
      <c r="M1557" s="308"/>
      <c r="N1557" s="303"/>
      <c r="O1557" s="305"/>
      <c r="P1557" s="305"/>
      <c r="Q1557" s="299"/>
      <c r="R1557" s="299"/>
      <c r="S1557" s="299"/>
    </row>
    <row r="1558" spans="1:19" ht="13.5" customHeight="1" x14ac:dyDescent="0.2">
      <c r="A1558" s="302" t="str">
        <f>IF(B1558="","",ROW()-ROW($A$3)+'Diário 2º PA'!$P$1)</f>
        <v/>
      </c>
      <c r="B1558" s="303"/>
      <c r="C1558" s="304"/>
      <c r="D1558" s="305"/>
      <c r="E1558" s="306"/>
      <c r="F1558" s="307"/>
      <c r="G1558" s="305"/>
      <c r="H1558" s="305"/>
      <c r="I1558" s="306"/>
      <c r="J1558" s="308" t="str">
        <f t="shared" si="6"/>
        <v/>
      </c>
      <c r="K1558" s="308"/>
      <c r="L1558" s="309"/>
      <c r="M1558" s="308"/>
      <c r="N1558" s="303"/>
      <c r="O1558" s="305"/>
      <c r="P1558" s="305"/>
      <c r="Q1558" s="299"/>
      <c r="R1558" s="299"/>
      <c r="S1558" s="299"/>
    </row>
    <row r="1559" spans="1:19" ht="13.5" customHeight="1" x14ac:dyDescent="0.2">
      <c r="A1559" s="302" t="str">
        <f>IF(B1559="","",ROW()-ROW($A$3)+'Diário 2º PA'!$P$1)</f>
        <v/>
      </c>
      <c r="B1559" s="303"/>
      <c r="C1559" s="304"/>
      <c r="D1559" s="305"/>
      <c r="E1559" s="306"/>
      <c r="F1559" s="307"/>
      <c r="G1559" s="305"/>
      <c r="H1559" s="305"/>
      <c r="I1559" s="306"/>
      <c r="J1559" s="308" t="str">
        <f t="shared" si="6"/>
        <v/>
      </c>
      <c r="K1559" s="308"/>
      <c r="L1559" s="309"/>
      <c r="M1559" s="308"/>
      <c r="N1559" s="303"/>
      <c r="O1559" s="305"/>
      <c r="P1559" s="305"/>
      <c r="Q1559" s="299"/>
      <c r="R1559" s="299"/>
      <c r="S1559" s="299"/>
    </row>
    <row r="1560" spans="1:19" ht="13.5" customHeight="1" x14ac:dyDescent="0.2">
      <c r="A1560" s="302" t="str">
        <f>IF(B1560="","",ROW()-ROW($A$3)+'Diário 2º PA'!$P$1)</f>
        <v/>
      </c>
      <c r="B1560" s="303"/>
      <c r="C1560" s="304"/>
      <c r="D1560" s="305"/>
      <c r="E1560" s="306"/>
      <c r="F1560" s="307"/>
      <c r="G1560" s="305"/>
      <c r="H1560" s="305"/>
      <c r="I1560" s="306"/>
      <c r="J1560" s="308" t="str">
        <f t="shared" si="6"/>
        <v/>
      </c>
      <c r="K1560" s="308"/>
      <c r="L1560" s="309"/>
      <c r="M1560" s="308"/>
      <c r="N1560" s="303"/>
      <c r="O1560" s="305"/>
      <c r="P1560" s="305"/>
      <c r="Q1560" s="299"/>
      <c r="R1560" s="299"/>
      <c r="S1560" s="299"/>
    </row>
    <row r="1561" spans="1:19" ht="13.5" customHeight="1" x14ac:dyDescent="0.2">
      <c r="A1561" s="302" t="str">
        <f>IF(B1561="","",ROW()-ROW($A$3)+'Diário 2º PA'!$P$1)</f>
        <v/>
      </c>
      <c r="B1561" s="303"/>
      <c r="C1561" s="304"/>
      <c r="D1561" s="305"/>
      <c r="E1561" s="306"/>
      <c r="F1561" s="307"/>
      <c r="G1561" s="305"/>
      <c r="H1561" s="305"/>
      <c r="I1561" s="306"/>
      <c r="J1561" s="308" t="str">
        <f t="shared" si="6"/>
        <v/>
      </c>
      <c r="K1561" s="308"/>
      <c r="L1561" s="309"/>
      <c r="M1561" s="308"/>
      <c r="N1561" s="303"/>
      <c r="O1561" s="305"/>
      <c r="P1561" s="305"/>
      <c r="Q1561" s="299"/>
      <c r="R1561" s="299"/>
      <c r="S1561" s="299"/>
    </row>
    <row r="1562" spans="1:19" ht="13.5" customHeight="1" x14ac:dyDescent="0.2">
      <c r="A1562" s="302" t="str">
        <f>IF(B1562="","",ROW()-ROW($A$3)+'Diário 2º PA'!$P$1)</f>
        <v/>
      </c>
      <c r="B1562" s="303"/>
      <c r="C1562" s="304"/>
      <c r="D1562" s="305"/>
      <c r="E1562" s="306"/>
      <c r="F1562" s="307"/>
      <c r="G1562" s="305"/>
      <c r="H1562" s="305"/>
      <c r="I1562" s="306"/>
      <c r="J1562" s="308" t="str">
        <f t="shared" si="6"/>
        <v/>
      </c>
      <c r="K1562" s="308"/>
      <c r="L1562" s="309"/>
      <c r="M1562" s="308"/>
      <c r="N1562" s="303"/>
      <c r="O1562" s="305"/>
      <c r="P1562" s="305"/>
      <c r="Q1562" s="299"/>
      <c r="R1562" s="299"/>
      <c r="S1562" s="299"/>
    </row>
    <row r="1563" spans="1:19" ht="13.5" customHeight="1" x14ac:dyDescent="0.2">
      <c r="A1563" s="302" t="str">
        <f>IF(B1563="","",ROW()-ROW($A$3)+'Diário 2º PA'!$P$1)</f>
        <v/>
      </c>
      <c r="B1563" s="303"/>
      <c r="C1563" s="304"/>
      <c r="D1563" s="305"/>
      <c r="E1563" s="306"/>
      <c r="F1563" s="307"/>
      <c r="G1563" s="305"/>
      <c r="H1563" s="305"/>
      <c r="I1563" s="306"/>
      <c r="J1563" s="308" t="str">
        <f t="shared" si="6"/>
        <v/>
      </c>
      <c r="K1563" s="308"/>
      <c r="L1563" s="309"/>
      <c r="M1563" s="308"/>
      <c r="N1563" s="303"/>
      <c r="O1563" s="305"/>
      <c r="P1563" s="305"/>
      <c r="Q1563" s="299"/>
      <c r="R1563" s="299"/>
      <c r="S1563" s="299"/>
    </row>
    <row r="1564" spans="1:19" ht="13.5" customHeight="1" x14ac:dyDescent="0.2">
      <c r="A1564" s="302" t="str">
        <f>IF(B1564="","",ROW()-ROW($A$3)+'Diário 2º PA'!$P$1)</f>
        <v/>
      </c>
      <c r="B1564" s="303"/>
      <c r="C1564" s="304"/>
      <c r="D1564" s="305"/>
      <c r="E1564" s="306"/>
      <c r="F1564" s="307"/>
      <c r="G1564" s="305"/>
      <c r="H1564" s="305"/>
      <c r="I1564" s="306"/>
      <c r="J1564" s="308" t="str">
        <f t="shared" si="6"/>
        <v/>
      </c>
      <c r="K1564" s="308"/>
      <c r="L1564" s="309"/>
      <c r="M1564" s="308"/>
      <c r="N1564" s="303"/>
      <c r="O1564" s="305"/>
      <c r="P1564" s="305"/>
      <c r="Q1564" s="299"/>
      <c r="R1564" s="299"/>
      <c r="S1564" s="299"/>
    </row>
    <row r="1565" spans="1:19" ht="13.5" customHeight="1" x14ac:dyDescent="0.2">
      <c r="A1565" s="302" t="str">
        <f>IF(B1565="","",ROW()-ROW($A$3)+'Diário 2º PA'!$P$1)</f>
        <v/>
      </c>
      <c r="B1565" s="303"/>
      <c r="C1565" s="304"/>
      <c r="D1565" s="305"/>
      <c r="E1565" s="306"/>
      <c r="F1565" s="307"/>
      <c r="G1565" s="305"/>
      <c r="H1565" s="305"/>
      <c r="I1565" s="306"/>
      <c r="J1565" s="308" t="str">
        <f t="shared" si="6"/>
        <v/>
      </c>
      <c r="K1565" s="308"/>
      <c r="L1565" s="309"/>
      <c r="M1565" s="308"/>
      <c r="N1565" s="303"/>
      <c r="O1565" s="305"/>
      <c r="P1565" s="305"/>
      <c r="Q1565" s="299"/>
      <c r="R1565" s="299"/>
      <c r="S1565" s="299"/>
    </row>
    <row r="1566" spans="1:19" ht="13.5" customHeight="1" x14ac:dyDescent="0.2">
      <c r="A1566" s="302" t="str">
        <f>IF(B1566="","",ROW()-ROW($A$3)+'Diário 2º PA'!$P$1)</f>
        <v/>
      </c>
      <c r="B1566" s="303"/>
      <c r="C1566" s="304"/>
      <c r="D1566" s="305"/>
      <c r="E1566" s="306"/>
      <c r="F1566" s="307"/>
      <c r="G1566" s="305"/>
      <c r="H1566" s="305"/>
      <c r="I1566" s="306"/>
      <c r="J1566" s="308" t="str">
        <f t="shared" si="6"/>
        <v/>
      </c>
      <c r="K1566" s="308"/>
      <c r="L1566" s="309"/>
      <c r="M1566" s="308"/>
      <c r="N1566" s="303"/>
      <c r="O1566" s="305"/>
      <c r="P1566" s="305"/>
      <c r="Q1566" s="299"/>
      <c r="R1566" s="299"/>
      <c r="S1566" s="299"/>
    </row>
    <row r="1567" spans="1:19" ht="13.5" customHeight="1" x14ac:dyDescent="0.2">
      <c r="A1567" s="302" t="str">
        <f>IF(B1567="","",ROW()-ROW($A$3)+'Diário 2º PA'!$P$1)</f>
        <v/>
      </c>
      <c r="B1567" s="303"/>
      <c r="C1567" s="304"/>
      <c r="D1567" s="305"/>
      <c r="E1567" s="306"/>
      <c r="F1567" s="307"/>
      <c r="G1567" s="305"/>
      <c r="H1567" s="305"/>
      <c r="I1567" s="306"/>
      <c r="J1567" s="308" t="str">
        <f t="shared" si="6"/>
        <v/>
      </c>
      <c r="K1567" s="308"/>
      <c r="L1567" s="309"/>
      <c r="M1567" s="308"/>
      <c r="N1567" s="303"/>
      <c r="O1567" s="305"/>
      <c r="P1567" s="305"/>
      <c r="Q1567" s="299"/>
      <c r="R1567" s="299"/>
      <c r="S1567" s="299"/>
    </row>
    <row r="1568" spans="1:19" ht="13.5" customHeight="1" x14ac:dyDescent="0.2">
      <c r="A1568" s="302" t="str">
        <f>IF(B1568="","",ROW()-ROW($A$3)+'Diário 2º PA'!$P$1)</f>
        <v/>
      </c>
      <c r="B1568" s="303"/>
      <c r="C1568" s="304"/>
      <c r="D1568" s="305"/>
      <c r="E1568" s="306"/>
      <c r="F1568" s="307"/>
      <c r="G1568" s="305"/>
      <c r="H1568" s="305"/>
      <c r="I1568" s="306"/>
      <c r="J1568" s="308" t="str">
        <f t="shared" si="6"/>
        <v/>
      </c>
      <c r="K1568" s="308"/>
      <c r="L1568" s="309"/>
      <c r="M1568" s="308"/>
      <c r="N1568" s="303"/>
      <c r="O1568" s="305"/>
      <c r="P1568" s="305"/>
      <c r="Q1568" s="299"/>
      <c r="R1568" s="299"/>
      <c r="S1568" s="299"/>
    </row>
    <row r="1569" spans="1:19" ht="13.5" customHeight="1" x14ac:dyDescent="0.2">
      <c r="A1569" s="302" t="str">
        <f>IF(B1569="","",ROW()-ROW($A$3)+'Diário 2º PA'!$P$1)</f>
        <v/>
      </c>
      <c r="B1569" s="303"/>
      <c r="C1569" s="304"/>
      <c r="D1569" s="305"/>
      <c r="E1569" s="306"/>
      <c r="F1569" s="307"/>
      <c r="G1569" s="305"/>
      <c r="H1569" s="305"/>
      <c r="I1569" s="306"/>
      <c r="J1569" s="308" t="str">
        <f t="shared" si="6"/>
        <v/>
      </c>
      <c r="K1569" s="308"/>
      <c r="L1569" s="309"/>
      <c r="M1569" s="308"/>
      <c r="N1569" s="303"/>
      <c r="O1569" s="305"/>
      <c r="P1569" s="305"/>
      <c r="Q1569" s="299"/>
      <c r="R1569" s="299"/>
      <c r="S1569" s="299"/>
    </row>
    <row r="1570" spans="1:19" ht="13.5" customHeight="1" x14ac:dyDescent="0.2">
      <c r="A1570" s="302" t="str">
        <f>IF(B1570="","",ROW()-ROW($A$3)+'Diário 2º PA'!$P$1)</f>
        <v/>
      </c>
      <c r="B1570" s="303"/>
      <c r="C1570" s="304"/>
      <c r="D1570" s="305"/>
      <c r="E1570" s="306"/>
      <c r="F1570" s="307"/>
      <c r="G1570" s="305"/>
      <c r="H1570" s="305"/>
      <c r="I1570" s="306"/>
      <c r="J1570" s="308" t="str">
        <f t="shared" si="6"/>
        <v/>
      </c>
      <c r="K1570" s="308"/>
      <c r="L1570" s="309"/>
      <c r="M1570" s="308"/>
      <c r="N1570" s="303"/>
      <c r="O1570" s="305"/>
      <c r="P1570" s="305"/>
      <c r="Q1570" s="299"/>
      <c r="R1570" s="299"/>
      <c r="S1570" s="299"/>
    </row>
    <row r="1571" spans="1:19" ht="13.5" customHeight="1" x14ac:dyDescent="0.2">
      <c r="A1571" s="302" t="str">
        <f>IF(B1571="","",ROW()-ROW($A$3)+'Diário 2º PA'!$P$1)</f>
        <v/>
      </c>
      <c r="B1571" s="303"/>
      <c r="C1571" s="304"/>
      <c r="D1571" s="305"/>
      <c r="E1571" s="306"/>
      <c r="F1571" s="307"/>
      <c r="G1571" s="305"/>
      <c r="H1571" s="305"/>
      <c r="I1571" s="306"/>
      <c r="J1571" s="308" t="str">
        <f t="shared" si="6"/>
        <v/>
      </c>
      <c r="K1571" s="308"/>
      <c r="L1571" s="309"/>
      <c r="M1571" s="308"/>
      <c r="N1571" s="303"/>
      <c r="O1571" s="305"/>
      <c r="P1571" s="305"/>
      <c r="Q1571" s="299"/>
      <c r="R1571" s="299"/>
      <c r="S1571" s="299"/>
    </row>
    <row r="1572" spans="1:19" ht="13.5" customHeight="1" x14ac:dyDescent="0.2">
      <c r="A1572" s="302" t="str">
        <f>IF(B1572="","",ROW()-ROW($A$3)+'Diário 2º PA'!$P$1)</f>
        <v/>
      </c>
      <c r="B1572" s="303"/>
      <c r="C1572" s="304"/>
      <c r="D1572" s="305"/>
      <c r="E1572" s="306"/>
      <c r="F1572" s="307"/>
      <c r="G1572" s="305"/>
      <c r="H1572" s="305"/>
      <c r="I1572" s="306"/>
      <c r="J1572" s="308" t="str">
        <f t="shared" si="6"/>
        <v/>
      </c>
      <c r="K1572" s="308"/>
      <c r="L1572" s="309"/>
      <c r="M1572" s="308"/>
      <c r="N1572" s="303"/>
      <c r="O1572" s="305"/>
      <c r="P1572" s="305"/>
      <c r="Q1572" s="299"/>
      <c r="R1572" s="299"/>
      <c r="S1572" s="299"/>
    </row>
    <row r="1573" spans="1:19" ht="13.5" customHeight="1" x14ac:dyDescent="0.2">
      <c r="A1573" s="302" t="str">
        <f>IF(B1573="","",ROW()-ROW($A$3)+'Diário 2º PA'!$P$1)</f>
        <v/>
      </c>
      <c r="B1573" s="303"/>
      <c r="C1573" s="304"/>
      <c r="D1573" s="305"/>
      <c r="E1573" s="306"/>
      <c r="F1573" s="307"/>
      <c r="G1573" s="305"/>
      <c r="H1573" s="305"/>
      <c r="I1573" s="306"/>
      <c r="J1573" s="308" t="str">
        <f t="shared" si="6"/>
        <v/>
      </c>
      <c r="K1573" s="308"/>
      <c r="L1573" s="309"/>
      <c r="M1573" s="308"/>
      <c r="N1573" s="303"/>
      <c r="O1573" s="305"/>
      <c r="P1573" s="305"/>
      <c r="Q1573" s="299"/>
      <c r="R1573" s="299"/>
      <c r="S1573" s="299"/>
    </row>
    <row r="1574" spans="1:19" ht="13.5" customHeight="1" x14ac:dyDescent="0.2">
      <c r="A1574" s="302" t="str">
        <f>IF(B1574="","",ROW()-ROW($A$3)+'Diário 2º PA'!$P$1)</f>
        <v/>
      </c>
      <c r="B1574" s="303"/>
      <c r="C1574" s="304"/>
      <c r="D1574" s="305"/>
      <c r="E1574" s="306"/>
      <c r="F1574" s="307"/>
      <c r="G1574" s="305"/>
      <c r="H1574" s="305"/>
      <c r="I1574" s="306"/>
      <c r="J1574" s="308" t="str">
        <f t="shared" si="6"/>
        <v/>
      </c>
      <c r="K1574" s="308"/>
      <c r="L1574" s="309"/>
      <c r="M1574" s="308"/>
      <c r="N1574" s="303"/>
      <c r="O1574" s="305"/>
      <c r="P1574" s="305"/>
      <c r="Q1574" s="299"/>
      <c r="R1574" s="299"/>
      <c r="S1574" s="299"/>
    </row>
    <row r="1575" spans="1:19" ht="13.5" customHeight="1" x14ac:dyDescent="0.2">
      <c r="A1575" s="302" t="str">
        <f>IF(B1575="","",ROW()-ROW($A$3)+'Diário 2º PA'!$P$1)</f>
        <v/>
      </c>
      <c r="B1575" s="303"/>
      <c r="C1575" s="304"/>
      <c r="D1575" s="305"/>
      <c r="E1575" s="306"/>
      <c r="F1575" s="307"/>
      <c r="G1575" s="305"/>
      <c r="H1575" s="305"/>
      <c r="I1575" s="306"/>
      <c r="J1575" s="308" t="str">
        <f t="shared" si="6"/>
        <v/>
      </c>
      <c r="K1575" s="308"/>
      <c r="L1575" s="309"/>
      <c r="M1575" s="308"/>
      <c r="N1575" s="303"/>
      <c r="O1575" s="305"/>
      <c r="P1575" s="305"/>
      <c r="Q1575" s="299"/>
      <c r="R1575" s="299"/>
      <c r="S1575" s="299"/>
    </row>
    <row r="1576" spans="1:19" ht="13.5" customHeight="1" x14ac:dyDescent="0.2">
      <c r="A1576" s="302" t="str">
        <f>IF(B1576="","",ROW()-ROW($A$3)+'Diário 2º PA'!$P$1)</f>
        <v/>
      </c>
      <c r="B1576" s="303"/>
      <c r="C1576" s="304"/>
      <c r="D1576" s="305"/>
      <c r="E1576" s="306"/>
      <c r="F1576" s="307"/>
      <c r="G1576" s="305"/>
      <c r="H1576" s="305"/>
      <c r="I1576" s="306"/>
      <c r="J1576" s="308" t="str">
        <f t="shared" si="6"/>
        <v/>
      </c>
      <c r="K1576" s="308"/>
      <c r="L1576" s="309"/>
      <c r="M1576" s="308"/>
      <c r="N1576" s="303"/>
      <c r="O1576" s="305"/>
      <c r="P1576" s="305"/>
      <c r="Q1576" s="299"/>
      <c r="R1576" s="299"/>
      <c r="S1576" s="299"/>
    </row>
    <row r="1577" spans="1:19" ht="13.5" customHeight="1" x14ac:dyDescent="0.2">
      <c r="A1577" s="302" t="str">
        <f>IF(B1577="","",ROW()-ROW($A$3)+'Diário 2º PA'!$P$1)</f>
        <v/>
      </c>
      <c r="B1577" s="303"/>
      <c r="C1577" s="304"/>
      <c r="D1577" s="305"/>
      <c r="E1577" s="306"/>
      <c r="F1577" s="307"/>
      <c r="G1577" s="305"/>
      <c r="H1577" s="305"/>
      <c r="I1577" s="306"/>
      <c r="J1577" s="308" t="str">
        <f t="shared" si="6"/>
        <v/>
      </c>
      <c r="K1577" s="308"/>
      <c r="L1577" s="309"/>
      <c r="M1577" s="308"/>
      <c r="N1577" s="303"/>
      <c r="O1577" s="305"/>
      <c r="P1577" s="305"/>
      <c r="Q1577" s="299"/>
      <c r="R1577" s="299"/>
      <c r="S1577" s="299"/>
    </row>
    <row r="1578" spans="1:19" ht="13.5" customHeight="1" x14ac:dyDescent="0.2">
      <c r="A1578" s="302" t="str">
        <f>IF(B1578="","",ROW()-ROW($A$3)+'Diário 2º PA'!$P$1)</f>
        <v/>
      </c>
      <c r="B1578" s="303"/>
      <c r="C1578" s="304"/>
      <c r="D1578" s="305"/>
      <c r="E1578" s="306"/>
      <c r="F1578" s="307"/>
      <c r="G1578" s="305"/>
      <c r="H1578" s="305"/>
      <c r="I1578" s="306"/>
      <c r="J1578" s="308" t="str">
        <f t="shared" si="6"/>
        <v/>
      </c>
      <c r="K1578" s="308"/>
      <c r="L1578" s="309"/>
      <c r="M1578" s="308"/>
      <c r="N1578" s="303"/>
      <c r="O1578" s="305"/>
      <c r="P1578" s="305"/>
      <c r="Q1578" s="299"/>
      <c r="R1578" s="299"/>
      <c r="S1578" s="299"/>
    </row>
    <row r="1579" spans="1:19" ht="13.5" customHeight="1" x14ac:dyDescent="0.2">
      <c r="A1579" s="302" t="str">
        <f>IF(B1579="","",ROW()-ROW($A$3)+'Diário 2º PA'!$P$1)</f>
        <v/>
      </c>
      <c r="B1579" s="303"/>
      <c r="C1579" s="304"/>
      <c r="D1579" s="305"/>
      <c r="E1579" s="306"/>
      <c r="F1579" s="307"/>
      <c r="G1579" s="305"/>
      <c r="H1579" s="305"/>
      <c r="I1579" s="306"/>
      <c r="J1579" s="308" t="str">
        <f t="shared" si="6"/>
        <v/>
      </c>
      <c r="K1579" s="308"/>
      <c r="L1579" s="309"/>
      <c r="M1579" s="308"/>
      <c r="N1579" s="303"/>
      <c r="O1579" s="305"/>
      <c r="P1579" s="305"/>
      <c r="Q1579" s="299"/>
      <c r="R1579" s="299"/>
      <c r="S1579" s="299"/>
    </row>
    <row r="1580" spans="1:19" ht="13.5" customHeight="1" x14ac:dyDescent="0.2">
      <c r="A1580" s="302" t="str">
        <f>IF(B1580="","",ROW()-ROW($A$3)+'Diário 2º PA'!$P$1)</f>
        <v/>
      </c>
      <c r="B1580" s="303"/>
      <c r="C1580" s="304"/>
      <c r="D1580" s="305"/>
      <c r="E1580" s="306"/>
      <c r="F1580" s="307"/>
      <c r="G1580" s="305"/>
      <c r="H1580" s="305"/>
      <c r="I1580" s="306"/>
      <c r="J1580" s="308" t="str">
        <f t="shared" si="6"/>
        <v/>
      </c>
      <c r="K1580" s="308"/>
      <c r="L1580" s="309"/>
      <c r="M1580" s="308"/>
      <c r="N1580" s="303"/>
      <c r="O1580" s="305"/>
      <c r="P1580" s="305"/>
      <c r="Q1580" s="299"/>
      <c r="R1580" s="299"/>
      <c r="S1580" s="299"/>
    </row>
    <row r="1581" spans="1:19" ht="13.5" customHeight="1" x14ac:dyDescent="0.2">
      <c r="A1581" s="302" t="str">
        <f>IF(B1581="","",ROW()-ROW($A$3)+'Diário 2º PA'!$P$1)</f>
        <v/>
      </c>
      <c r="B1581" s="303"/>
      <c r="C1581" s="304"/>
      <c r="D1581" s="305"/>
      <c r="E1581" s="306"/>
      <c r="F1581" s="307"/>
      <c r="G1581" s="305"/>
      <c r="H1581" s="305"/>
      <c r="I1581" s="306"/>
      <c r="J1581" s="308" t="str">
        <f t="shared" si="6"/>
        <v/>
      </c>
      <c r="K1581" s="308"/>
      <c r="L1581" s="309"/>
      <c r="M1581" s="308"/>
      <c r="N1581" s="303"/>
      <c r="O1581" s="305"/>
      <c r="P1581" s="305"/>
      <c r="Q1581" s="299"/>
      <c r="R1581" s="299"/>
      <c r="S1581" s="299"/>
    </row>
    <row r="1582" spans="1:19" ht="13.5" customHeight="1" x14ac:dyDescent="0.2">
      <c r="A1582" s="302" t="str">
        <f>IF(B1582="","",ROW()-ROW($A$3)+'Diário 2º PA'!$P$1)</f>
        <v/>
      </c>
      <c r="B1582" s="303"/>
      <c r="C1582" s="304"/>
      <c r="D1582" s="305"/>
      <c r="E1582" s="306"/>
      <c r="F1582" s="307"/>
      <c r="G1582" s="305"/>
      <c r="H1582" s="305"/>
      <c r="I1582" s="306"/>
      <c r="J1582" s="308" t="str">
        <f t="shared" si="6"/>
        <v/>
      </c>
      <c r="K1582" s="308"/>
      <c r="L1582" s="309"/>
      <c r="M1582" s="308"/>
      <c r="N1582" s="303"/>
      <c r="O1582" s="305"/>
      <c r="P1582" s="305"/>
      <c r="Q1582" s="299"/>
      <c r="R1582" s="299"/>
      <c r="S1582" s="299"/>
    </row>
    <row r="1583" spans="1:19" ht="13.5" customHeight="1" x14ac:dyDescent="0.2">
      <c r="A1583" s="302" t="str">
        <f>IF(B1583="","",ROW()-ROW($A$3)+'Diário 2º PA'!$P$1)</f>
        <v/>
      </c>
      <c r="B1583" s="303"/>
      <c r="C1583" s="304"/>
      <c r="D1583" s="305"/>
      <c r="E1583" s="306"/>
      <c r="F1583" s="307"/>
      <c r="G1583" s="305"/>
      <c r="H1583" s="305"/>
      <c r="I1583" s="306"/>
      <c r="J1583" s="308" t="str">
        <f t="shared" si="6"/>
        <v/>
      </c>
      <c r="K1583" s="308"/>
      <c r="L1583" s="309"/>
      <c r="M1583" s="308"/>
      <c r="N1583" s="303"/>
      <c r="O1583" s="305"/>
      <c r="P1583" s="305"/>
      <c r="Q1583" s="299"/>
      <c r="R1583" s="299"/>
      <c r="S1583" s="299"/>
    </row>
    <row r="1584" spans="1:19" ht="13.5" customHeight="1" x14ac:dyDescent="0.2">
      <c r="A1584" s="302" t="str">
        <f>IF(B1584="","",ROW()-ROW($A$3)+'Diário 2º PA'!$P$1)</f>
        <v/>
      </c>
      <c r="B1584" s="303"/>
      <c r="C1584" s="304"/>
      <c r="D1584" s="305"/>
      <c r="E1584" s="306"/>
      <c r="F1584" s="307"/>
      <c r="G1584" s="305"/>
      <c r="H1584" s="305"/>
      <c r="I1584" s="306"/>
      <c r="J1584" s="308" t="str">
        <f t="shared" si="6"/>
        <v/>
      </c>
      <c r="K1584" s="308"/>
      <c r="L1584" s="309"/>
      <c r="M1584" s="308"/>
      <c r="N1584" s="303"/>
      <c r="O1584" s="305"/>
      <c r="P1584" s="305"/>
      <c r="Q1584" s="299"/>
      <c r="R1584" s="299"/>
      <c r="S1584" s="299"/>
    </row>
    <row r="1585" spans="1:19" ht="13.5" customHeight="1" x14ac:dyDescent="0.2">
      <c r="A1585" s="302" t="str">
        <f>IF(B1585="","",ROW()-ROW($A$3)+'Diário 2º PA'!$P$1)</f>
        <v/>
      </c>
      <c r="B1585" s="303"/>
      <c r="C1585" s="304"/>
      <c r="D1585" s="305"/>
      <c r="E1585" s="306"/>
      <c r="F1585" s="307"/>
      <c r="G1585" s="305"/>
      <c r="H1585" s="305"/>
      <c r="I1585" s="306"/>
      <c r="J1585" s="308" t="str">
        <f t="shared" si="6"/>
        <v/>
      </c>
      <c r="K1585" s="308"/>
      <c r="L1585" s="309"/>
      <c r="M1585" s="308"/>
      <c r="N1585" s="303"/>
      <c r="O1585" s="305"/>
      <c r="P1585" s="305"/>
      <c r="Q1585" s="299"/>
      <c r="R1585" s="299"/>
      <c r="S1585" s="299"/>
    </row>
    <row r="1586" spans="1:19" ht="13.5" customHeight="1" x14ac:dyDescent="0.2">
      <c r="A1586" s="302" t="str">
        <f>IF(B1586="","",ROW()-ROW($A$3)+'Diário 2º PA'!$P$1)</f>
        <v/>
      </c>
      <c r="B1586" s="303"/>
      <c r="C1586" s="304"/>
      <c r="D1586" s="305"/>
      <c r="E1586" s="306"/>
      <c r="F1586" s="307"/>
      <c r="G1586" s="305"/>
      <c r="H1586" s="305"/>
      <c r="I1586" s="306"/>
      <c r="J1586" s="308" t="str">
        <f t="shared" si="6"/>
        <v/>
      </c>
      <c r="K1586" s="308"/>
      <c r="L1586" s="309"/>
      <c r="M1586" s="308"/>
      <c r="N1586" s="303"/>
      <c r="O1586" s="305"/>
      <c r="P1586" s="305"/>
      <c r="Q1586" s="299"/>
      <c r="R1586" s="299"/>
      <c r="S1586" s="299"/>
    </row>
    <row r="1587" spans="1:19" ht="13.5" customHeight="1" x14ac:dyDescent="0.2">
      <c r="A1587" s="302" t="str">
        <f>IF(B1587="","",ROW()-ROW($A$3)+'Diário 2º PA'!$P$1)</f>
        <v/>
      </c>
      <c r="B1587" s="303"/>
      <c r="C1587" s="304"/>
      <c r="D1587" s="305"/>
      <c r="E1587" s="306"/>
      <c r="F1587" s="307"/>
      <c r="G1587" s="305"/>
      <c r="H1587" s="305"/>
      <c r="I1587" s="306"/>
      <c r="J1587" s="308" t="str">
        <f t="shared" si="6"/>
        <v/>
      </c>
      <c r="K1587" s="308"/>
      <c r="L1587" s="309"/>
      <c r="M1587" s="308"/>
      <c r="N1587" s="303"/>
      <c r="O1587" s="305"/>
      <c r="P1587" s="305"/>
      <c r="Q1587" s="299"/>
      <c r="R1587" s="299"/>
      <c r="S1587" s="299"/>
    </row>
    <row r="1588" spans="1:19" ht="13.5" customHeight="1" x14ac:dyDescent="0.2">
      <c r="A1588" s="302" t="str">
        <f>IF(B1588="","",ROW()-ROW($A$3)+'Diário 2º PA'!$P$1)</f>
        <v/>
      </c>
      <c r="B1588" s="303"/>
      <c r="C1588" s="304"/>
      <c r="D1588" s="305"/>
      <c r="E1588" s="306"/>
      <c r="F1588" s="307"/>
      <c r="G1588" s="305"/>
      <c r="H1588" s="305"/>
      <c r="I1588" s="306"/>
      <c r="J1588" s="308" t="str">
        <f t="shared" si="6"/>
        <v/>
      </c>
      <c r="K1588" s="308"/>
      <c r="L1588" s="309"/>
      <c r="M1588" s="308"/>
      <c r="N1588" s="303"/>
      <c r="O1588" s="305"/>
      <c r="P1588" s="305"/>
      <c r="Q1588" s="299"/>
      <c r="R1588" s="299"/>
      <c r="S1588" s="299"/>
    </row>
    <row r="1589" spans="1:19" ht="13.5" customHeight="1" x14ac:dyDescent="0.2">
      <c r="A1589" s="302" t="str">
        <f>IF(B1589="","",ROW()-ROW($A$3)+'Diário 2º PA'!$P$1)</f>
        <v/>
      </c>
      <c r="B1589" s="303"/>
      <c r="C1589" s="304"/>
      <c r="D1589" s="305"/>
      <c r="E1589" s="306"/>
      <c r="F1589" s="307"/>
      <c r="G1589" s="305"/>
      <c r="H1589" s="305"/>
      <c r="I1589" s="306"/>
      <c r="J1589" s="308" t="str">
        <f t="shared" si="6"/>
        <v/>
      </c>
      <c r="K1589" s="308"/>
      <c r="L1589" s="309"/>
      <c r="M1589" s="308"/>
      <c r="N1589" s="303"/>
      <c r="O1589" s="305"/>
      <c r="P1589" s="305"/>
      <c r="Q1589" s="299"/>
      <c r="R1589" s="299"/>
      <c r="S1589" s="299"/>
    </row>
    <row r="1590" spans="1:19" ht="13.5" customHeight="1" x14ac:dyDescent="0.2">
      <c r="A1590" s="302" t="str">
        <f>IF(B1590="","",ROW()-ROW($A$3)+'Diário 2º PA'!$P$1)</f>
        <v/>
      </c>
      <c r="B1590" s="303"/>
      <c r="C1590" s="304"/>
      <c r="D1590" s="305"/>
      <c r="E1590" s="306"/>
      <c r="F1590" s="307"/>
      <c r="G1590" s="305"/>
      <c r="H1590" s="305"/>
      <c r="I1590" s="306"/>
      <c r="J1590" s="308" t="str">
        <f t="shared" si="6"/>
        <v/>
      </c>
      <c r="K1590" s="308"/>
      <c r="L1590" s="309"/>
      <c r="M1590" s="308"/>
      <c r="N1590" s="303"/>
      <c r="O1590" s="305"/>
      <c r="P1590" s="305"/>
      <c r="Q1590" s="299"/>
      <c r="R1590" s="299"/>
      <c r="S1590" s="299"/>
    </row>
    <row r="1591" spans="1:19" ht="13.5" customHeight="1" x14ac:dyDescent="0.2">
      <c r="A1591" s="302" t="str">
        <f>IF(B1591="","",ROW()-ROW($A$3)+'Diário 2º PA'!$P$1)</f>
        <v/>
      </c>
      <c r="B1591" s="303"/>
      <c r="C1591" s="304"/>
      <c r="D1591" s="305"/>
      <c r="E1591" s="306"/>
      <c r="F1591" s="307"/>
      <c r="G1591" s="305"/>
      <c r="H1591" s="305"/>
      <c r="I1591" s="306"/>
      <c r="J1591" s="308" t="str">
        <f t="shared" si="6"/>
        <v/>
      </c>
      <c r="K1591" s="308"/>
      <c r="L1591" s="309"/>
      <c r="M1591" s="308"/>
      <c r="N1591" s="303"/>
      <c r="O1591" s="305"/>
      <c r="P1591" s="305"/>
      <c r="Q1591" s="299"/>
      <c r="R1591" s="299"/>
      <c r="S1591" s="299"/>
    </row>
    <row r="1592" spans="1:19" ht="13.5" customHeight="1" x14ac:dyDescent="0.2">
      <c r="A1592" s="302" t="str">
        <f>IF(B1592="","",ROW()-ROW($A$3)+'Diário 2º PA'!$P$1)</f>
        <v/>
      </c>
      <c r="B1592" s="303"/>
      <c r="C1592" s="304"/>
      <c r="D1592" s="305"/>
      <c r="E1592" s="306"/>
      <c r="F1592" s="307"/>
      <c r="G1592" s="305"/>
      <c r="H1592" s="305"/>
      <c r="I1592" s="306"/>
      <c r="J1592" s="308" t="str">
        <f t="shared" si="6"/>
        <v/>
      </c>
      <c r="K1592" s="308"/>
      <c r="L1592" s="309"/>
      <c r="M1592" s="308"/>
      <c r="N1592" s="303"/>
      <c r="O1592" s="305"/>
      <c r="P1592" s="305"/>
      <c r="Q1592" s="299"/>
      <c r="R1592" s="299"/>
      <c r="S1592" s="299"/>
    </row>
    <row r="1593" spans="1:19" ht="13.5" customHeight="1" x14ac:dyDescent="0.2">
      <c r="A1593" s="302" t="str">
        <f>IF(B1593="","",ROW()-ROW($A$3)+'Diário 2º PA'!$P$1)</f>
        <v/>
      </c>
      <c r="B1593" s="303"/>
      <c r="C1593" s="304"/>
      <c r="D1593" s="305"/>
      <c r="E1593" s="306"/>
      <c r="F1593" s="307"/>
      <c r="G1593" s="305"/>
      <c r="H1593" s="305"/>
      <c r="I1593" s="306"/>
      <c r="J1593" s="308" t="str">
        <f t="shared" si="6"/>
        <v/>
      </c>
      <c r="K1593" s="308"/>
      <c r="L1593" s="309"/>
      <c r="M1593" s="308"/>
      <c r="N1593" s="303"/>
      <c r="O1593" s="305"/>
      <c r="P1593" s="305"/>
      <c r="Q1593" s="299"/>
      <c r="R1593" s="299"/>
      <c r="S1593" s="299"/>
    </row>
    <row r="1594" spans="1:19" ht="13.5" customHeight="1" x14ac:dyDescent="0.2">
      <c r="A1594" s="302" t="str">
        <f>IF(B1594="","",ROW()-ROW($A$3)+'Diário 2º PA'!$P$1)</f>
        <v/>
      </c>
      <c r="B1594" s="303"/>
      <c r="C1594" s="304"/>
      <c r="D1594" s="305"/>
      <c r="E1594" s="306"/>
      <c r="F1594" s="307"/>
      <c r="G1594" s="305"/>
      <c r="H1594" s="305"/>
      <c r="I1594" s="306"/>
      <c r="J1594" s="308" t="str">
        <f t="shared" si="6"/>
        <v/>
      </c>
      <c r="K1594" s="308"/>
      <c r="L1594" s="309"/>
      <c r="M1594" s="308"/>
      <c r="N1594" s="303"/>
      <c r="O1594" s="305"/>
      <c r="P1594" s="305"/>
      <c r="Q1594" s="299"/>
      <c r="R1594" s="299"/>
      <c r="S1594" s="299"/>
    </row>
    <row r="1595" spans="1:19" ht="13.5" customHeight="1" x14ac:dyDescent="0.2">
      <c r="A1595" s="302" t="str">
        <f>IF(B1595="","",ROW()-ROW($A$3)+'Diário 2º PA'!$P$1)</f>
        <v/>
      </c>
      <c r="B1595" s="303"/>
      <c r="C1595" s="304"/>
      <c r="D1595" s="305"/>
      <c r="E1595" s="306"/>
      <c r="F1595" s="307"/>
      <c r="G1595" s="305"/>
      <c r="H1595" s="305"/>
      <c r="I1595" s="306"/>
      <c r="J1595" s="308" t="str">
        <f t="shared" si="6"/>
        <v/>
      </c>
      <c r="K1595" s="308"/>
      <c r="L1595" s="309"/>
      <c r="M1595" s="308"/>
      <c r="N1595" s="303"/>
      <c r="O1595" s="305"/>
      <c r="P1595" s="305"/>
      <c r="Q1595" s="299"/>
      <c r="R1595" s="299"/>
      <c r="S1595" s="299"/>
    </row>
    <row r="1596" spans="1:19" ht="13.5" customHeight="1" x14ac:dyDescent="0.2">
      <c r="A1596" s="302" t="str">
        <f>IF(B1596="","",ROW()-ROW($A$3)+'Diário 2º PA'!$P$1)</f>
        <v/>
      </c>
      <c r="B1596" s="303"/>
      <c r="C1596" s="304"/>
      <c r="D1596" s="305"/>
      <c r="E1596" s="306"/>
      <c r="F1596" s="307"/>
      <c r="G1596" s="305"/>
      <c r="H1596" s="305"/>
      <c r="I1596" s="306"/>
      <c r="J1596" s="308" t="str">
        <f t="shared" si="6"/>
        <v/>
      </c>
      <c r="K1596" s="308"/>
      <c r="L1596" s="309"/>
      <c r="M1596" s="308"/>
      <c r="N1596" s="303"/>
      <c r="O1596" s="305"/>
      <c r="P1596" s="305"/>
      <c r="Q1596" s="299"/>
      <c r="R1596" s="299"/>
      <c r="S1596" s="299"/>
    </row>
    <row r="1597" spans="1:19" ht="13.5" customHeight="1" x14ac:dyDescent="0.2">
      <c r="A1597" s="302" t="str">
        <f>IF(B1597="","",ROW()-ROW($A$3)+'Diário 2º PA'!$P$1)</f>
        <v/>
      </c>
      <c r="B1597" s="303"/>
      <c r="C1597" s="304"/>
      <c r="D1597" s="305"/>
      <c r="E1597" s="306"/>
      <c r="F1597" s="307"/>
      <c r="G1597" s="305"/>
      <c r="H1597" s="305"/>
      <c r="I1597" s="306"/>
      <c r="J1597" s="308" t="str">
        <f t="shared" si="6"/>
        <v/>
      </c>
      <c r="K1597" s="308"/>
      <c r="L1597" s="309"/>
      <c r="M1597" s="308"/>
      <c r="N1597" s="303"/>
      <c r="O1597" s="305"/>
      <c r="P1597" s="305"/>
      <c r="Q1597" s="299"/>
      <c r="R1597" s="299"/>
      <c r="S1597" s="299"/>
    </row>
    <row r="1598" spans="1:19" ht="13.5" customHeight="1" x14ac:dyDescent="0.2">
      <c r="A1598" s="302" t="str">
        <f>IF(B1598="","",ROW()-ROW($A$3)+'Diário 2º PA'!$P$1)</f>
        <v/>
      </c>
      <c r="B1598" s="303"/>
      <c r="C1598" s="304"/>
      <c r="D1598" s="305"/>
      <c r="E1598" s="306"/>
      <c r="F1598" s="307"/>
      <c r="G1598" s="305"/>
      <c r="H1598" s="305"/>
      <c r="I1598" s="306"/>
      <c r="J1598" s="308" t="str">
        <f t="shared" si="6"/>
        <v/>
      </c>
      <c r="K1598" s="308"/>
      <c r="L1598" s="309"/>
      <c r="M1598" s="308"/>
      <c r="N1598" s="303"/>
      <c r="O1598" s="305"/>
      <c r="P1598" s="305"/>
      <c r="Q1598" s="299"/>
      <c r="R1598" s="299"/>
      <c r="S1598" s="299"/>
    </row>
    <row r="1599" spans="1:19" ht="13.5" customHeight="1" x14ac:dyDescent="0.2">
      <c r="A1599" s="302" t="str">
        <f>IF(B1599="","",ROW()-ROW($A$3)+'Diário 2º PA'!$P$1)</f>
        <v/>
      </c>
      <c r="B1599" s="303"/>
      <c r="C1599" s="304"/>
      <c r="D1599" s="305"/>
      <c r="E1599" s="306"/>
      <c r="F1599" s="307"/>
      <c r="G1599" s="305"/>
      <c r="H1599" s="305"/>
      <c r="I1599" s="306"/>
      <c r="J1599" s="308" t="str">
        <f t="shared" si="6"/>
        <v/>
      </c>
      <c r="K1599" s="308"/>
      <c r="L1599" s="309"/>
      <c r="M1599" s="308"/>
      <c r="N1599" s="303"/>
      <c r="O1599" s="305"/>
      <c r="P1599" s="305"/>
      <c r="Q1599" s="299"/>
      <c r="R1599" s="299"/>
      <c r="S1599" s="299"/>
    </row>
    <row r="1600" spans="1:19" ht="13.5" customHeight="1" x14ac:dyDescent="0.2">
      <c r="A1600" s="302" t="str">
        <f>IF(B1600="","",ROW()-ROW($A$3)+'Diário 2º PA'!$P$1)</f>
        <v/>
      </c>
      <c r="B1600" s="303"/>
      <c r="C1600" s="304"/>
      <c r="D1600" s="305"/>
      <c r="E1600" s="306"/>
      <c r="F1600" s="307"/>
      <c r="G1600" s="305"/>
      <c r="H1600" s="305"/>
      <c r="I1600" s="306"/>
      <c r="J1600" s="308" t="str">
        <f t="shared" si="6"/>
        <v/>
      </c>
      <c r="K1600" s="308"/>
      <c r="L1600" s="309"/>
      <c r="M1600" s="308"/>
      <c r="N1600" s="303"/>
      <c r="O1600" s="305"/>
      <c r="P1600" s="305"/>
      <c r="Q1600" s="299"/>
      <c r="R1600" s="299"/>
      <c r="S1600" s="299"/>
    </row>
    <row r="1601" spans="1:19" ht="13.5" customHeight="1" x14ac:dyDescent="0.2">
      <c r="A1601" s="302" t="str">
        <f>IF(B1601="","",ROW()-ROW($A$3)+'Diário 2º PA'!$P$1)</f>
        <v/>
      </c>
      <c r="B1601" s="303"/>
      <c r="C1601" s="304"/>
      <c r="D1601" s="305"/>
      <c r="E1601" s="306"/>
      <c r="F1601" s="307"/>
      <c r="G1601" s="305"/>
      <c r="H1601" s="305"/>
      <c r="I1601" s="306"/>
      <c r="J1601" s="308" t="str">
        <f t="shared" si="6"/>
        <v/>
      </c>
      <c r="K1601" s="308"/>
      <c r="L1601" s="309"/>
      <c r="M1601" s="308"/>
      <c r="N1601" s="303"/>
      <c r="O1601" s="305"/>
      <c r="P1601" s="305"/>
      <c r="Q1601" s="299"/>
      <c r="R1601" s="299"/>
      <c r="S1601" s="299"/>
    </row>
    <row r="1602" spans="1:19" ht="13.5" customHeight="1" x14ac:dyDescent="0.2">
      <c r="A1602" s="302" t="str">
        <f>IF(B1602="","",ROW()-ROW($A$3)+'Diário 2º PA'!$P$1)</f>
        <v/>
      </c>
      <c r="B1602" s="303"/>
      <c r="C1602" s="304"/>
      <c r="D1602" s="305"/>
      <c r="E1602" s="306"/>
      <c r="F1602" s="307"/>
      <c r="G1602" s="305"/>
      <c r="H1602" s="305"/>
      <c r="I1602" s="306"/>
      <c r="J1602" s="308" t="str">
        <f t="shared" si="6"/>
        <v/>
      </c>
      <c r="K1602" s="308"/>
      <c r="L1602" s="309"/>
      <c r="M1602" s="308"/>
      <c r="N1602" s="303"/>
      <c r="O1602" s="305"/>
      <c r="P1602" s="305"/>
      <c r="Q1602" s="299"/>
      <c r="R1602" s="299"/>
      <c r="S1602" s="299"/>
    </row>
    <row r="1603" spans="1:19" ht="13.5" customHeight="1" x14ac:dyDescent="0.2">
      <c r="A1603" s="302" t="str">
        <f>IF(B1603="","",ROW()-ROW($A$3)+'Diário 2º PA'!$P$1)</f>
        <v/>
      </c>
      <c r="B1603" s="303"/>
      <c r="C1603" s="304"/>
      <c r="D1603" s="305"/>
      <c r="E1603" s="306"/>
      <c r="F1603" s="307"/>
      <c r="G1603" s="305"/>
      <c r="H1603" s="305"/>
      <c r="I1603" s="306"/>
      <c r="J1603" s="308" t="str">
        <f t="shared" si="6"/>
        <v/>
      </c>
      <c r="K1603" s="308"/>
      <c r="L1603" s="309"/>
      <c r="M1603" s="308"/>
      <c r="N1603" s="303"/>
      <c r="O1603" s="305"/>
      <c r="P1603" s="305"/>
      <c r="Q1603" s="299"/>
      <c r="R1603" s="299"/>
      <c r="S1603" s="299"/>
    </row>
    <row r="1604" spans="1:19" ht="13.5" customHeight="1" x14ac:dyDescent="0.2">
      <c r="A1604" s="302" t="str">
        <f>IF(B1604="","",ROW()-ROW($A$3)+'Diário 2º PA'!$P$1)</f>
        <v/>
      </c>
      <c r="B1604" s="303"/>
      <c r="C1604" s="304"/>
      <c r="D1604" s="305"/>
      <c r="E1604" s="306"/>
      <c r="F1604" s="307"/>
      <c r="G1604" s="305"/>
      <c r="H1604" s="305"/>
      <c r="I1604" s="306"/>
      <c r="J1604" s="308" t="str">
        <f t="shared" si="6"/>
        <v/>
      </c>
      <c r="K1604" s="308"/>
      <c r="L1604" s="309"/>
      <c r="M1604" s="308"/>
      <c r="N1604" s="303"/>
      <c r="O1604" s="305"/>
      <c r="P1604" s="305"/>
      <c r="Q1604" s="299"/>
      <c r="R1604" s="299"/>
      <c r="S1604" s="299"/>
    </row>
    <row r="1605" spans="1:19" ht="13.5" customHeight="1" x14ac:dyDescent="0.2">
      <c r="A1605" s="302" t="str">
        <f>IF(B1605="","",ROW()-ROW($A$3)+'Diário 2º PA'!$P$1)</f>
        <v/>
      </c>
      <c r="B1605" s="303"/>
      <c r="C1605" s="304"/>
      <c r="D1605" s="305"/>
      <c r="E1605" s="306"/>
      <c r="F1605" s="307"/>
      <c r="G1605" s="305"/>
      <c r="H1605" s="305"/>
      <c r="I1605" s="306"/>
      <c r="J1605" s="308" t="str">
        <f t="shared" si="6"/>
        <v/>
      </c>
      <c r="K1605" s="308"/>
      <c r="L1605" s="309"/>
      <c r="M1605" s="308"/>
      <c r="N1605" s="303"/>
      <c r="O1605" s="305"/>
      <c r="P1605" s="305"/>
      <c r="Q1605" s="299"/>
      <c r="R1605" s="299"/>
      <c r="S1605" s="299"/>
    </row>
    <row r="1606" spans="1:19" ht="13.5" customHeight="1" x14ac:dyDescent="0.2">
      <c r="A1606" s="302" t="str">
        <f>IF(B1606="","",ROW()-ROW($A$3)+'Diário 2º PA'!$P$1)</f>
        <v/>
      </c>
      <c r="B1606" s="303"/>
      <c r="C1606" s="304"/>
      <c r="D1606" s="305"/>
      <c r="E1606" s="306"/>
      <c r="F1606" s="307"/>
      <c r="G1606" s="305"/>
      <c r="H1606" s="305"/>
      <c r="I1606" s="306"/>
      <c r="J1606" s="308" t="str">
        <f t="shared" si="6"/>
        <v/>
      </c>
      <c r="K1606" s="308"/>
      <c r="L1606" s="309"/>
      <c r="M1606" s="308"/>
      <c r="N1606" s="303"/>
      <c r="O1606" s="305"/>
      <c r="P1606" s="305"/>
      <c r="Q1606" s="299"/>
      <c r="R1606" s="299"/>
      <c r="S1606" s="299"/>
    </row>
    <row r="1607" spans="1:19" ht="13.5" customHeight="1" x14ac:dyDescent="0.2">
      <c r="A1607" s="302" t="str">
        <f>IF(B1607="","",ROW()-ROW($A$3)+'Diário 2º PA'!$P$1)</f>
        <v/>
      </c>
      <c r="B1607" s="303"/>
      <c r="C1607" s="304"/>
      <c r="D1607" s="305"/>
      <c r="E1607" s="306"/>
      <c r="F1607" s="307"/>
      <c r="G1607" s="305"/>
      <c r="H1607" s="305"/>
      <c r="I1607" s="306"/>
      <c r="J1607" s="308" t="str">
        <f t="shared" si="6"/>
        <v/>
      </c>
      <c r="K1607" s="308"/>
      <c r="L1607" s="309"/>
      <c r="M1607" s="308"/>
      <c r="N1607" s="303"/>
      <c r="O1607" s="305"/>
      <c r="P1607" s="305"/>
      <c r="Q1607" s="299"/>
      <c r="R1607" s="299"/>
      <c r="S1607" s="299"/>
    </row>
    <row r="1608" spans="1:19" ht="13.5" customHeight="1" x14ac:dyDescent="0.2">
      <c r="A1608" s="302" t="str">
        <f>IF(B1608="","",ROW()-ROW($A$3)+'Diário 2º PA'!$P$1)</f>
        <v/>
      </c>
      <c r="B1608" s="303"/>
      <c r="C1608" s="304"/>
      <c r="D1608" s="305"/>
      <c r="E1608" s="306"/>
      <c r="F1608" s="307"/>
      <c r="G1608" s="305"/>
      <c r="H1608" s="305"/>
      <c r="I1608" s="306"/>
      <c r="J1608" s="308" t="str">
        <f t="shared" si="6"/>
        <v/>
      </c>
      <c r="K1608" s="308"/>
      <c r="L1608" s="309"/>
      <c r="M1608" s="308"/>
      <c r="N1608" s="303"/>
      <c r="O1608" s="305"/>
      <c r="P1608" s="305"/>
      <c r="Q1608" s="299"/>
      <c r="R1608" s="299"/>
      <c r="S1608" s="299"/>
    </row>
    <row r="1609" spans="1:19" ht="13.5" customHeight="1" x14ac:dyDescent="0.2">
      <c r="A1609" s="302" t="str">
        <f>IF(B1609="","",ROW()-ROW($A$3)+'Diário 2º PA'!$P$1)</f>
        <v/>
      </c>
      <c r="B1609" s="303"/>
      <c r="C1609" s="304"/>
      <c r="D1609" s="305"/>
      <c r="E1609" s="306"/>
      <c r="F1609" s="307"/>
      <c r="G1609" s="305"/>
      <c r="H1609" s="305"/>
      <c r="I1609" s="306"/>
      <c r="J1609" s="308" t="str">
        <f t="shared" si="6"/>
        <v/>
      </c>
      <c r="K1609" s="308"/>
      <c r="L1609" s="309"/>
      <c r="M1609" s="308"/>
      <c r="N1609" s="303"/>
      <c r="O1609" s="305"/>
      <c r="P1609" s="305"/>
      <c r="Q1609" s="299"/>
      <c r="R1609" s="299"/>
      <c r="S1609" s="299"/>
    </row>
    <row r="1610" spans="1:19" ht="13.5" customHeight="1" x14ac:dyDescent="0.2">
      <c r="A1610" s="302" t="str">
        <f>IF(B1610="","",ROW()-ROW($A$3)+'Diário 2º PA'!$P$1)</f>
        <v/>
      </c>
      <c r="B1610" s="303"/>
      <c r="C1610" s="304"/>
      <c r="D1610" s="305"/>
      <c r="E1610" s="306"/>
      <c r="F1610" s="307"/>
      <c r="G1610" s="305"/>
      <c r="H1610" s="305"/>
      <c r="I1610" s="306"/>
      <c r="J1610" s="308" t="str">
        <f t="shared" si="6"/>
        <v/>
      </c>
      <c r="K1610" s="308"/>
      <c r="L1610" s="309"/>
      <c r="M1610" s="308"/>
      <c r="N1610" s="303"/>
      <c r="O1610" s="305"/>
      <c r="P1610" s="305"/>
      <c r="Q1610" s="299"/>
      <c r="R1610" s="299"/>
      <c r="S1610" s="299"/>
    </row>
    <row r="1611" spans="1:19" ht="13.5" customHeight="1" x14ac:dyDescent="0.2">
      <c r="A1611" s="302" t="str">
        <f>IF(B1611="","",ROW()-ROW($A$3)+'Diário 2º PA'!$P$1)</f>
        <v/>
      </c>
      <c r="B1611" s="303"/>
      <c r="C1611" s="304"/>
      <c r="D1611" s="305"/>
      <c r="E1611" s="306"/>
      <c r="F1611" s="307"/>
      <c r="G1611" s="305"/>
      <c r="H1611" s="305"/>
      <c r="I1611" s="306"/>
      <c r="J1611" s="308" t="str">
        <f t="shared" si="6"/>
        <v/>
      </c>
      <c r="K1611" s="308"/>
      <c r="L1611" s="309"/>
      <c r="M1611" s="308"/>
      <c r="N1611" s="303"/>
      <c r="O1611" s="305"/>
      <c r="P1611" s="305"/>
      <c r="Q1611" s="299"/>
      <c r="R1611" s="299"/>
      <c r="S1611" s="299"/>
    </row>
    <row r="1612" spans="1:19" ht="13.5" customHeight="1" x14ac:dyDescent="0.2">
      <c r="A1612" s="302" t="str">
        <f>IF(B1612="","",ROW()-ROW($A$3)+'Diário 2º PA'!$P$1)</f>
        <v/>
      </c>
      <c r="B1612" s="303"/>
      <c r="C1612" s="304"/>
      <c r="D1612" s="305"/>
      <c r="E1612" s="306"/>
      <c r="F1612" s="307"/>
      <c r="G1612" s="305"/>
      <c r="H1612" s="305"/>
      <c r="I1612" s="306"/>
      <c r="J1612" s="308" t="str">
        <f t="shared" si="6"/>
        <v/>
      </c>
      <c r="K1612" s="308"/>
      <c r="L1612" s="309"/>
      <c r="M1612" s="308"/>
      <c r="N1612" s="303"/>
      <c r="O1612" s="305"/>
      <c r="P1612" s="305"/>
      <c r="Q1612" s="299"/>
      <c r="R1612" s="299"/>
      <c r="S1612" s="299"/>
    </row>
    <row r="1613" spans="1:19" ht="13.5" customHeight="1" x14ac:dyDescent="0.2">
      <c r="A1613" s="302" t="str">
        <f>IF(B1613="","",ROW()-ROW($A$3)+'Diário 2º PA'!$P$1)</f>
        <v/>
      </c>
      <c r="B1613" s="303"/>
      <c r="C1613" s="304"/>
      <c r="D1613" s="305"/>
      <c r="E1613" s="306"/>
      <c r="F1613" s="307"/>
      <c r="G1613" s="305"/>
      <c r="H1613" s="305"/>
      <c r="I1613" s="306"/>
      <c r="J1613" s="308" t="str">
        <f t="shared" si="6"/>
        <v/>
      </c>
      <c r="K1613" s="308"/>
      <c r="L1613" s="309"/>
      <c r="M1613" s="308"/>
      <c r="N1613" s="303"/>
      <c r="O1613" s="305"/>
      <c r="P1613" s="305"/>
      <c r="Q1613" s="299"/>
      <c r="R1613" s="299"/>
      <c r="S1613" s="299"/>
    </row>
    <row r="1614" spans="1:19" ht="13.5" customHeight="1" x14ac:dyDescent="0.2">
      <c r="A1614" s="302" t="str">
        <f>IF(B1614="","",ROW()-ROW($A$3)+'Diário 2º PA'!$P$1)</f>
        <v/>
      </c>
      <c r="B1614" s="303"/>
      <c r="C1614" s="304"/>
      <c r="D1614" s="305"/>
      <c r="E1614" s="306"/>
      <c r="F1614" s="307"/>
      <c r="G1614" s="305"/>
      <c r="H1614" s="305"/>
      <c r="I1614" s="306"/>
      <c r="J1614" s="308" t="str">
        <f t="shared" si="6"/>
        <v/>
      </c>
      <c r="K1614" s="308"/>
      <c r="L1614" s="309"/>
      <c r="M1614" s="308"/>
      <c r="N1614" s="303"/>
      <c r="O1614" s="305"/>
      <c r="P1614" s="305"/>
      <c r="Q1614" s="299"/>
      <c r="R1614" s="299"/>
      <c r="S1614" s="299"/>
    </row>
    <row r="1615" spans="1:19" ht="13.5" customHeight="1" x14ac:dyDescent="0.2">
      <c r="A1615" s="302" t="str">
        <f>IF(B1615="","",ROW()-ROW($A$3)+'Diário 2º PA'!$P$1)</f>
        <v/>
      </c>
      <c r="B1615" s="303"/>
      <c r="C1615" s="304"/>
      <c r="D1615" s="305"/>
      <c r="E1615" s="306"/>
      <c r="F1615" s="307"/>
      <c r="G1615" s="305"/>
      <c r="H1615" s="305"/>
      <c r="I1615" s="306"/>
      <c r="J1615" s="308" t="str">
        <f t="shared" si="6"/>
        <v/>
      </c>
      <c r="K1615" s="308"/>
      <c r="L1615" s="309"/>
      <c r="M1615" s="308"/>
      <c r="N1615" s="303"/>
      <c r="O1615" s="305"/>
      <c r="P1615" s="305"/>
      <c r="Q1615" s="299"/>
      <c r="R1615" s="299"/>
      <c r="S1615" s="299"/>
    </row>
    <row r="1616" spans="1:19" ht="13.5" customHeight="1" x14ac:dyDescent="0.2">
      <c r="A1616" s="302" t="str">
        <f>IF(B1616="","",ROW()-ROW($A$3)+'Diário 2º PA'!$P$1)</f>
        <v/>
      </c>
      <c r="B1616" s="303"/>
      <c r="C1616" s="304"/>
      <c r="D1616" s="305"/>
      <c r="E1616" s="306"/>
      <c r="F1616" s="307"/>
      <c r="G1616" s="305"/>
      <c r="H1616" s="305"/>
      <c r="I1616" s="306"/>
      <c r="J1616" s="308" t="str">
        <f t="shared" si="6"/>
        <v/>
      </c>
      <c r="K1616" s="308"/>
      <c r="L1616" s="309"/>
      <c r="M1616" s="308"/>
      <c r="N1616" s="303"/>
      <c r="O1616" s="305"/>
      <c r="P1616" s="305"/>
      <c r="Q1616" s="299"/>
      <c r="R1616" s="299"/>
      <c r="S1616" s="299"/>
    </row>
    <row r="1617" spans="1:19" ht="13.5" customHeight="1" x14ac:dyDescent="0.2">
      <c r="A1617" s="302" t="str">
        <f>IF(B1617="","",ROW()-ROW($A$3)+'Diário 2º PA'!$P$1)</f>
        <v/>
      </c>
      <c r="B1617" s="303"/>
      <c r="C1617" s="304"/>
      <c r="D1617" s="305"/>
      <c r="E1617" s="306"/>
      <c r="F1617" s="307"/>
      <c r="G1617" s="305"/>
      <c r="H1617" s="305"/>
      <c r="I1617" s="306"/>
      <c r="J1617" s="308" t="str">
        <f t="shared" si="6"/>
        <v/>
      </c>
      <c r="K1617" s="308"/>
      <c r="L1617" s="309"/>
      <c r="M1617" s="308"/>
      <c r="N1617" s="303"/>
      <c r="O1617" s="305"/>
      <c r="P1617" s="305"/>
      <c r="Q1617" s="299"/>
      <c r="R1617" s="299"/>
      <c r="S1617" s="299"/>
    </row>
    <row r="1618" spans="1:19" ht="13.5" customHeight="1" x14ac:dyDescent="0.2">
      <c r="A1618" s="302" t="str">
        <f>IF(B1618="","",ROW()-ROW($A$3)+'Diário 2º PA'!$P$1)</f>
        <v/>
      </c>
      <c r="B1618" s="303"/>
      <c r="C1618" s="304"/>
      <c r="D1618" s="305"/>
      <c r="E1618" s="306"/>
      <c r="F1618" s="307"/>
      <c r="G1618" s="305"/>
      <c r="H1618" s="305"/>
      <c r="I1618" s="306"/>
      <c r="J1618" s="308" t="str">
        <f t="shared" si="6"/>
        <v/>
      </c>
      <c r="K1618" s="308"/>
      <c r="L1618" s="309"/>
      <c r="M1618" s="308"/>
      <c r="N1618" s="303"/>
      <c r="O1618" s="305"/>
      <c r="P1618" s="305"/>
      <c r="Q1618" s="299"/>
      <c r="R1618" s="299"/>
      <c r="S1618" s="299"/>
    </row>
    <row r="1619" spans="1:19" ht="13.5" customHeight="1" x14ac:dyDescent="0.2">
      <c r="A1619" s="302" t="str">
        <f>IF(B1619="","",ROW()-ROW($A$3)+'Diário 2º PA'!$P$1)</f>
        <v/>
      </c>
      <c r="B1619" s="303"/>
      <c r="C1619" s="304"/>
      <c r="D1619" s="305"/>
      <c r="E1619" s="306"/>
      <c r="F1619" s="307"/>
      <c r="G1619" s="305"/>
      <c r="H1619" s="305"/>
      <c r="I1619" s="306"/>
      <c r="J1619" s="308" t="str">
        <f t="shared" si="6"/>
        <v/>
      </c>
      <c r="K1619" s="308"/>
      <c r="L1619" s="309"/>
      <c r="M1619" s="308"/>
      <c r="N1619" s="303"/>
      <c r="O1619" s="305"/>
      <c r="P1619" s="305"/>
      <c r="Q1619" s="299"/>
      <c r="R1619" s="299"/>
      <c r="S1619" s="299"/>
    </row>
    <row r="1620" spans="1:19" ht="13.5" customHeight="1" x14ac:dyDescent="0.2">
      <c r="A1620" s="302" t="str">
        <f>IF(B1620="","",ROW()-ROW($A$3)+'Diário 2º PA'!$P$1)</f>
        <v/>
      </c>
      <c r="B1620" s="303"/>
      <c r="C1620" s="304"/>
      <c r="D1620" s="305"/>
      <c r="E1620" s="306"/>
      <c r="F1620" s="307"/>
      <c r="G1620" s="305"/>
      <c r="H1620" s="305"/>
      <c r="I1620" s="306"/>
      <c r="J1620" s="308" t="str">
        <f t="shared" si="6"/>
        <v/>
      </c>
      <c r="K1620" s="308"/>
      <c r="L1620" s="309"/>
      <c r="M1620" s="308"/>
      <c r="N1620" s="303"/>
      <c r="O1620" s="305"/>
      <c r="P1620" s="305"/>
      <c r="Q1620" s="299"/>
      <c r="R1620" s="299"/>
      <c r="S1620" s="299"/>
    </row>
    <row r="1621" spans="1:19" ht="13.5" customHeight="1" x14ac:dyDescent="0.2">
      <c r="A1621" s="302" t="str">
        <f>IF(B1621="","",ROW()-ROW($A$3)+'Diário 2º PA'!$P$1)</f>
        <v/>
      </c>
      <c r="B1621" s="303"/>
      <c r="C1621" s="304"/>
      <c r="D1621" s="305"/>
      <c r="E1621" s="306"/>
      <c r="F1621" s="307"/>
      <c r="G1621" s="305"/>
      <c r="H1621" s="305"/>
      <c r="I1621" s="306"/>
      <c r="J1621" s="308" t="str">
        <f t="shared" si="6"/>
        <v/>
      </c>
      <c r="K1621" s="308"/>
      <c r="L1621" s="309"/>
      <c r="M1621" s="308"/>
      <c r="N1621" s="303"/>
      <c r="O1621" s="305"/>
      <c r="P1621" s="305"/>
      <c r="Q1621" s="299"/>
      <c r="R1621" s="299"/>
      <c r="S1621" s="299"/>
    </row>
    <row r="1622" spans="1:19" ht="13.5" customHeight="1" x14ac:dyDescent="0.2">
      <c r="A1622" s="302" t="str">
        <f>IF(B1622="","",ROW()-ROW($A$3)+'Diário 2º PA'!$P$1)</f>
        <v/>
      </c>
      <c r="B1622" s="303"/>
      <c r="C1622" s="304"/>
      <c r="D1622" s="305"/>
      <c r="E1622" s="306"/>
      <c r="F1622" s="307"/>
      <c r="G1622" s="305"/>
      <c r="H1622" s="305"/>
      <c r="I1622" s="306"/>
      <c r="J1622" s="308" t="str">
        <f t="shared" si="6"/>
        <v/>
      </c>
      <c r="K1622" s="308"/>
      <c r="L1622" s="309"/>
      <c r="M1622" s="308"/>
      <c r="N1622" s="303"/>
      <c r="O1622" s="305"/>
      <c r="P1622" s="305"/>
      <c r="Q1622" s="299"/>
      <c r="R1622" s="299"/>
      <c r="S1622" s="299"/>
    </row>
    <row r="1623" spans="1:19" ht="13.5" customHeight="1" x14ac:dyDescent="0.2">
      <c r="A1623" s="302" t="str">
        <f>IF(B1623="","",ROW()-ROW($A$3)+'Diário 2º PA'!$P$1)</f>
        <v/>
      </c>
      <c r="B1623" s="303"/>
      <c r="C1623" s="304"/>
      <c r="D1623" s="305"/>
      <c r="E1623" s="306"/>
      <c r="F1623" s="307"/>
      <c r="G1623" s="305"/>
      <c r="H1623" s="305"/>
      <c r="I1623" s="306"/>
      <c r="J1623" s="308" t="str">
        <f t="shared" si="6"/>
        <v/>
      </c>
      <c r="K1623" s="308"/>
      <c r="L1623" s="309"/>
      <c r="M1623" s="308"/>
      <c r="N1623" s="303"/>
      <c r="O1623" s="305"/>
      <c r="P1623" s="305"/>
      <c r="Q1623" s="299"/>
      <c r="R1623" s="299"/>
      <c r="S1623" s="299"/>
    </row>
    <row r="1624" spans="1:19" ht="13.5" customHeight="1" x14ac:dyDescent="0.2">
      <c r="A1624" s="302" t="str">
        <f>IF(B1624="","",ROW()-ROW($A$3)+'Diário 2º PA'!$P$1)</f>
        <v/>
      </c>
      <c r="B1624" s="303"/>
      <c r="C1624" s="304"/>
      <c r="D1624" s="305"/>
      <c r="E1624" s="306"/>
      <c r="F1624" s="307"/>
      <c r="G1624" s="305"/>
      <c r="H1624" s="305"/>
      <c r="I1624" s="306"/>
      <c r="J1624" s="308" t="str">
        <f t="shared" si="6"/>
        <v/>
      </c>
      <c r="K1624" s="308"/>
      <c r="L1624" s="309"/>
      <c r="M1624" s="308"/>
      <c r="N1624" s="303"/>
      <c r="O1624" s="305"/>
      <c r="P1624" s="305"/>
      <c r="Q1624" s="299"/>
      <c r="R1624" s="299"/>
      <c r="S1624" s="299"/>
    </row>
    <row r="1625" spans="1:19" ht="13.5" customHeight="1" x14ac:dyDescent="0.2">
      <c r="A1625" s="302" t="str">
        <f>IF(B1625="","",ROW()-ROW($A$3)+'Diário 2º PA'!$P$1)</f>
        <v/>
      </c>
      <c r="B1625" s="303"/>
      <c r="C1625" s="304"/>
      <c r="D1625" s="305"/>
      <c r="E1625" s="306"/>
      <c r="F1625" s="307"/>
      <c r="G1625" s="305"/>
      <c r="H1625" s="305"/>
      <c r="I1625" s="306"/>
      <c r="J1625" s="308" t="str">
        <f t="shared" si="6"/>
        <v/>
      </c>
      <c r="K1625" s="308"/>
      <c r="L1625" s="309"/>
      <c r="M1625" s="308"/>
      <c r="N1625" s="303"/>
      <c r="O1625" s="305"/>
      <c r="P1625" s="305"/>
      <c r="Q1625" s="299"/>
      <c r="R1625" s="299"/>
      <c r="S1625" s="299"/>
    </row>
    <row r="1626" spans="1:19" ht="13.5" customHeight="1" x14ac:dyDescent="0.2">
      <c r="A1626" s="302" t="str">
        <f>IF(B1626="","",ROW()-ROW($A$3)+'Diário 2º PA'!$P$1)</f>
        <v/>
      </c>
      <c r="B1626" s="303"/>
      <c r="C1626" s="304"/>
      <c r="D1626" s="305"/>
      <c r="E1626" s="306"/>
      <c r="F1626" s="307"/>
      <c r="G1626" s="305"/>
      <c r="H1626" s="305"/>
      <c r="I1626" s="306"/>
      <c r="J1626" s="308" t="str">
        <f t="shared" si="6"/>
        <v/>
      </c>
      <c r="K1626" s="308"/>
      <c r="L1626" s="309"/>
      <c r="M1626" s="308"/>
      <c r="N1626" s="303"/>
      <c r="O1626" s="305"/>
      <c r="P1626" s="305"/>
      <c r="Q1626" s="299"/>
      <c r="R1626" s="299"/>
      <c r="S1626" s="299"/>
    </row>
    <row r="1627" spans="1:19" ht="13.5" customHeight="1" x14ac:dyDescent="0.2">
      <c r="A1627" s="302" t="str">
        <f>IF(B1627="","",ROW()-ROW($A$3)+'Diário 2º PA'!$P$1)</f>
        <v/>
      </c>
      <c r="B1627" s="303"/>
      <c r="C1627" s="304"/>
      <c r="D1627" s="305"/>
      <c r="E1627" s="306"/>
      <c r="F1627" s="307"/>
      <c r="G1627" s="305"/>
      <c r="H1627" s="305"/>
      <c r="I1627" s="306"/>
      <c r="J1627" s="308" t="str">
        <f t="shared" si="6"/>
        <v/>
      </c>
      <c r="K1627" s="308"/>
      <c r="L1627" s="309"/>
      <c r="M1627" s="308"/>
      <c r="N1627" s="303"/>
      <c r="O1627" s="305"/>
      <c r="P1627" s="305"/>
      <c r="Q1627" s="299"/>
      <c r="R1627" s="299"/>
      <c r="S1627" s="299"/>
    </row>
    <row r="1628" spans="1:19" ht="13.5" customHeight="1" x14ac:dyDescent="0.2">
      <c r="A1628" s="302" t="str">
        <f>IF(B1628="","",ROW()-ROW($A$3)+'Diário 2º PA'!$P$1)</f>
        <v/>
      </c>
      <c r="B1628" s="303"/>
      <c r="C1628" s="304"/>
      <c r="D1628" s="305"/>
      <c r="E1628" s="306"/>
      <c r="F1628" s="307"/>
      <c r="G1628" s="305"/>
      <c r="H1628" s="305"/>
      <c r="I1628" s="306"/>
      <c r="J1628" s="308" t="str">
        <f t="shared" si="6"/>
        <v/>
      </c>
      <c r="K1628" s="308"/>
      <c r="L1628" s="309"/>
      <c r="M1628" s="308"/>
      <c r="N1628" s="303"/>
      <c r="O1628" s="305"/>
      <c r="P1628" s="305"/>
      <c r="Q1628" s="299"/>
      <c r="R1628" s="299"/>
      <c r="S1628" s="299"/>
    </row>
    <row r="1629" spans="1:19" ht="13.5" customHeight="1" x14ac:dyDescent="0.2">
      <c r="A1629" s="302" t="str">
        <f>IF(B1629="","",ROW()-ROW($A$3)+'Diário 2º PA'!$P$1)</f>
        <v/>
      </c>
      <c r="B1629" s="303"/>
      <c r="C1629" s="304"/>
      <c r="D1629" s="305"/>
      <c r="E1629" s="306"/>
      <c r="F1629" s="307"/>
      <c r="G1629" s="305"/>
      <c r="H1629" s="305"/>
      <c r="I1629" s="306"/>
      <c r="J1629" s="308" t="str">
        <f t="shared" si="6"/>
        <v/>
      </c>
      <c r="K1629" s="308"/>
      <c r="L1629" s="309"/>
      <c r="M1629" s="308"/>
      <c r="N1629" s="303"/>
      <c r="O1629" s="305"/>
      <c r="P1629" s="305"/>
      <c r="Q1629" s="299"/>
      <c r="R1629" s="299"/>
      <c r="S1629" s="299"/>
    </row>
    <row r="1630" spans="1:19" ht="13.5" customHeight="1" x14ac:dyDescent="0.2">
      <c r="A1630" s="302" t="str">
        <f>IF(B1630="","",ROW()-ROW($A$3)+'Diário 2º PA'!$P$1)</f>
        <v/>
      </c>
      <c r="B1630" s="303"/>
      <c r="C1630" s="304"/>
      <c r="D1630" s="305"/>
      <c r="E1630" s="306"/>
      <c r="F1630" s="307"/>
      <c r="G1630" s="305"/>
      <c r="H1630" s="305"/>
      <c r="I1630" s="306"/>
      <c r="J1630" s="308" t="str">
        <f t="shared" si="6"/>
        <v/>
      </c>
      <c r="K1630" s="308"/>
      <c r="L1630" s="309"/>
      <c r="M1630" s="308"/>
      <c r="N1630" s="303"/>
      <c r="O1630" s="305"/>
      <c r="P1630" s="305"/>
      <c r="Q1630" s="299"/>
      <c r="R1630" s="299"/>
      <c r="S1630" s="299"/>
    </row>
    <row r="1631" spans="1:19" ht="13.5" customHeight="1" x14ac:dyDescent="0.2">
      <c r="A1631" s="302" t="str">
        <f>IF(B1631="","",ROW()-ROW($A$3)+'Diário 2º PA'!$P$1)</f>
        <v/>
      </c>
      <c r="B1631" s="303"/>
      <c r="C1631" s="304"/>
      <c r="D1631" s="305"/>
      <c r="E1631" s="306"/>
      <c r="F1631" s="307"/>
      <c r="G1631" s="305"/>
      <c r="H1631" s="305"/>
      <c r="I1631" s="306"/>
      <c r="J1631" s="308" t="str">
        <f t="shared" si="6"/>
        <v/>
      </c>
      <c r="K1631" s="308"/>
      <c r="L1631" s="309"/>
      <c r="M1631" s="308"/>
      <c r="N1631" s="303"/>
      <c r="O1631" s="305"/>
      <c r="P1631" s="305"/>
      <c r="Q1631" s="299"/>
      <c r="R1631" s="299"/>
      <c r="S1631" s="299"/>
    </row>
    <row r="1632" spans="1:19" ht="13.5" customHeight="1" x14ac:dyDescent="0.2">
      <c r="A1632" s="302" t="str">
        <f>IF(B1632="","",ROW()-ROW($A$3)+'Diário 2º PA'!$P$1)</f>
        <v/>
      </c>
      <c r="B1632" s="303"/>
      <c r="C1632" s="304"/>
      <c r="D1632" s="305"/>
      <c r="E1632" s="306"/>
      <c r="F1632" s="307"/>
      <c r="G1632" s="305"/>
      <c r="H1632" s="305"/>
      <c r="I1632" s="306"/>
      <c r="J1632" s="308" t="str">
        <f t="shared" si="6"/>
        <v/>
      </c>
      <c r="K1632" s="308"/>
      <c r="L1632" s="309"/>
      <c r="M1632" s="308"/>
      <c r="N1632" s="303"/>
      <c r="O1632" s="305"/>
      <c r="P1632" s="305"/>
      <c r="Q1632" s="299"/>
      <c r="R1632" s="299"/>
      <c r="S1632" s="299"/>
    </row>
    <row r="1633" spans="1:19" ht="13.5" customHeight="1" x14ac:dyDescent="0.2">
      <c r="A1633" s="302" t="str">
        <f>IF(B1633="","",ROW()-ROW($A$3)+'Diário 2º PA'!$P$1)</f>
        <v/>
      </c>
      <c r="B1633" s="303"/>
      <c r="C1633" s="304"/>
      <c r="D1633" s="305"/>
      <c r="E1633" s="306"/>
      <c r="F1633" s="307"/>
      <c r="G1633" s="305"/>
      <c r="H1633" s="305"/>
      <c r="I1633" s="306"/>
      <c r="J1633" s="308" t="str">
        <f t="shared" si="6"/>
        <v/>
      </c>
      <c r="K1633" s="308"/>
      <c r="L1633" s="309"/>
      <c r="M1633" s="308"/>
      <c r="N1633" s="303"/>
      <c r="O1633" s="305"/>
      <c r="P1633" s="305"/>
      <c r="Q1633" s="299"/>
      <c r="R1633" s="299"/>
      <c r="S1633" s="299"/>
    </row>
    <row r="1634" spans="1:19" ht="13.5" customHeight="1" x14ac:dyDescent="0.2">
      <c r="A1634" s="302" t="str">
        <f>IF(B1634="","",ROW()-ROW($A$3)+'Diário 2º PA'!$P$1)</f>
        <v/>
      </c>
      <c r="B1634" s="303"/>
      <c r="C1634" s="304"/>
      <c r="D1634" s="305"/>
      <c r="E1634" s="306"/>
      <c r="F1634" s="307"/>
      <c r="G1634" s="305"/>
      <c r="H1634" s="305"/>
      <c r="I1634" s="306"/>
      <c r="J1634" s="308" t="str">
        <f t="shared" si="6"/>
        <v/>
      </c>
      <c r="K1634" s="308"/>
      <c r="L1634" s="309"/>
      <c r="M1634" s="308"/>
      <c r="N1634" s="303"/>
      <c r="O1634" s="305"/>
      <c r="P1634" s="305"/>
      <c r="Q1634" s="299"/>
      <c r="R1634" s="299"/>
      <c r="S1634" s="299"/>
    </row>
    <row r="1635" spans="1:19" ht="13.5" customHeight="1" x14ac:dyDescent="0.2">
      <c r="A1635" s="302" t="str">
        <f>IF(B1635="","",ROW()-ROW($A$3)+'Diário 2º PA'!$P$1)</f>
        <v/>
      </c>
      <c r="B1635" s="303"/>
      <c r="C1635" s="304"/>
      <c r="D1635" s="305"/>
      <c r="E1635" s="306"/>
      <c r="F1635" s="307"/>
      <c r="G1635" s="305"/>
      <c r="H1635" s="305"/>
      <c r="I1635" s="306"/>
      <c r="J1635" s="308" t="str">
        <f t="shared" si="6"/>
        <v/>
      </c>
      <c r="K1635" s="308"/>
      <c r="L1635" s="309"/>
      <c r="M1635" s="308"/>
      <c r="N1635" s="303"/>
      <c r="O1635" s="305"/>
      <c r="P1635" s="305"/>
      <c r="Q1635" s="299"/>
      <c r="R1635" s="299"/>
      <c r="S1635" s="299"/>
    </row>
    <row r="1636" spans="1:19" ht="13.5" customHeight="1" x14ac:dyDescent="0.2">
      <c r="A1636" s="302" t="str">
        <f>IF(B1636="","",ROW()-ROW($A$3)+'Diário 2º PA'!$P$1)</f>
        <v/>
      </c>
      <c r="B1636" s="303"/>
      <c r="C1636" s="304"/>
      <c r="D1636" s="305"/>
      <c r="E1636" s="306"/>
      <c r="F1636" s="307"/>
      <c r="G1636" s="305"/>
      <c r="H1636" s="305"/>
      <c r="I1636" s="306"/>
      <c r="J1636" s="308" t="str">
        <f t="shared" si="6"/>
        <v/>
      </c>
      <c r="K1636" s="308"/>
      <c r="L1636" s="309"/>
      <c r="M1636" s="308"/>
      <c r="N1636" s="303"/>
      <c r="O1636" s="305"/>
      <c r="P1636" s="305"/>
      <c r="Q1636" s="299"/>
      <c r="R1636" s="299"/>
      <c r="S1636" s="299"/>
    </row>
    <row r="1637" spans="1:19" ht="13.5" customHeight="1" x14ac:dyDescent="0.2">
      <c r="A1637" s="302" t="str">
        <f>IF(B1637="","",ROW()-ROW($A$3)+'Diário 2º PA'!$P$1)</f>
        <v/>
      </c>
      <c r="B1637" s="303"/>
      <c r="C1637" s="304"/>
      <c r="D1637" s="305"/>
      <c r="E1637" s="306"/>
      <c r="F1637" s="307"/>
      <c r="G1637" s="305"/>
      <c r="H1637" s="305"/>
      <c r="I1637" s="306"/>
      <c r="J1637" s="308" t="str">
        <f t="shared" si="6"/>
        <v/>
      </c>
      <c r="K1637" s="308"/>
      <c r="L1637" s="309"/>
      <c r="M1637" s="308"/>
      <c r="N1637" s="303"/>
      <c r="O1637" s="305"/>
      <c r="P1637" s="305"/>
      <c r="Q1637" s="299"/>
      <c r="R1637" s="299"/>
      <c r="S1637" s="299"/>
    </row>
    <row r="1638" spans="1:19" ht="13.5" customHeight="1" x14ac:dyDescent="0.2">
      <c r="A1638" s="302" t="str">
        <f>IF(B1638="","",ROW()-ROW($A$3)+'Diário 2º PA'!$P$1)</f>
        <v/>
      </c>
      <c r="B1638" s="303"/>
      <c r="C1638" s="304"/>
      <c r="D1638" s="305"/>
      <c r="E1638" s="306"/>
      <c r="F1638" s="307"/>
      <c r="G1638" s="305"/>
      <c r="H1638" s="305"/>
      <c r="I1638" s="306"/>
      <c r="J1638" s="308" t="str">
        <f t="shared" si="6"/>
        <v/>
      </c>
      <c r="K1638" s="308"/>
      <c r="L1638" s="309"/>
      <c r="M1638" s="308"/>
      <c r="N1638" s="303"/>
      <c r="O1638" s="305"/>
      <c r="P1638" s="305"/>
      <c r="Q1638" s="299"/>
      <c r="R1638" s="299"/>
      <c r="S1638" s="299"/>
    </row>
    <row r="1639" spans="1:19" ht="13.5" customHeight="1" x14ac:dyDescent="0.2">
      <c r="A1639" s="302" t="str">
        <f>IF(B1639="","",ROW()-ROW($A$3)+'Diário 2º PA'!$P$1)</f>
        <v/>
      </c>
      <c r="B1639" s="303"/>
      <c r="C1639" s="304"/>
      <c r="D1639" s="305"/>
      <c r="E1639" s="306"/>
      <c r="F1639" s="307"/>
      <c r="G1639" s="305"/>
      <c r="H1639" s="305"/>
      <c r="I1639" s="306"/>
      <c r="J1639" s="308" t="str">
        <f t="shared" si="6"/>
        <v/>
      </c>
      <c r="K1639" s="308"/>
      <c r="L1639" s="309"/>
      <c r="M1639" s="308"/>
      <c r="N1639" s="303"/>
      <c r="O1639" s="305"/>
      <c r="P1639" s="305"/>
      <c r="Q1639" s="299"/>
      <c r="R1639" s="299"/>
      <c r="S1639" s="299"/>
    </row>
    <row r="1640" spans="1:19" ht="13.5" customHeight="1" x14ac:dyDescent="0.2">
      <c r="A1640" s="302" t="str">
        <f>IF(B1640="","",ROW()-ROW($A$3)+'Diário 2º PA'!$P$1)</f>
        <v/>
      </c>
      <c r="B1640" s="303"/>
      <c r="C1640" s="304"/>
      <c r="D1640" s="305"/>
      <c r="E1640" s="306"/>
      <c r="F1640" s="307"/>
      <c r="G1640" s="305"/>
      <c r="H1640" s="305"/>
      <c r="I1640" s="306"/>
      <c r="J1640" s="308" t="str">
        <f t="shared" si="6"/>
        <v/>
      </c>
      <c r="K1640" s="308"/>
      <c r="L1640" s="309"/>
      <c r="M1640" s="308"/>
      <c r="N1640" s="303"/>
      <c r="O1640" s="305"/>
      <c r="P1640" s="305"/>
      <c r="Q1640" s="299"/>
      <c r="R1640" s="299"/>
      <c r="S1640" s="299"/>
    </row>
    <row r="1641" spans="1:19" ht="13.5" customHeight="1" x14ac:dyDescent="0.2">
      <c r="A1641" s="302" t="str">
        <f>IF(B1641="","",ROW()-ROW($A$3)+'Diário 2º PA'!$P$1)</f>
        <v/>
      </c>
      <c r="B1641" s="303"/>
      <c r="C1641" s="304"/>
      <c r="D1641" s="305"/>
      <c r="E1641" s="306"/>
      <c r="F1641" s="307"/>
      <c r="G1641" s="305"/>
      <c r="H1641" s="305"/>
      <c r="I1641" s="306"/>
      <c r="J1641" s="308" t="str">
        <f t="shared" si="6"/>
        <v/>
      </c>
      <c r="K1641" s="308"/>
      <c r="L1641" s="309"/>
      <c r="M1641" s="308"/>
      <c r="N1641" s="303"/>
      <c r="O1641" s="305"/>
      <c r="P1641" s="305"/>
      <c r="Q1641" s="299"/>
      <c r="R1641" s="299"/>
      <c r="S1641" s="299"/>
    </row>
    <row r="1642" spans="1:19" ht="13.5" customHeight="1" x14ac:dyDescent="0.2">
      <c r="A1642" s="302" t="str">
        <f>IF(B1642="","",ROW()-ROW($A$3)+'Diário 2º PA'!$P$1)</f>
        <v/>
      </c>
      <c r="B1642" s="303"/>
      <c r="C1642" s="304"/>
      <c r="D1642" s="305"/>
      <c r="E1642" s="306"/>
      <c r="F1642" s="307"/>
      <c r="G1642" s="305"/>
      <c r="H1642" s="305"/>
      <c r="I1642" s="306"/>
      <c r="J1642" s="308" t="str">
        <f t="shared" si="6"/>
        <v/>
      </c>
      <c r="K1642" s="308"/>
      <c r="L1642" s="309"/>
      <c r="M1642" s="308"/>
      <c r="N1642" s="303"/>
      <c r="O1642" s="305"/>
      <c r="P1642" s="305"/>
      <c r="Q1642" s="299"/>
      <c r="R1642" s="299"/>
      <c r="S1642" s="299"/>
    </row>
    <row r="1643" spans="1:19" ht="13.5" customHeight="1" x14ac:dyDescent="0.2">
      <c r="A1643" s="302" t="str">
        <f>IF(B1643="","",ROW()-ROW($A$3)+'Diário 2º PA'!$P$1)</f>
        <v/>
      </c>
      <c r="B1643" s="303"/>
      <c r="C1643" s="304"/>
      <c r="D1643" s="305"/>
      <c r="E1643" s="306"/>
      <c r="F1643" s="307"/>
      <c r="G1643" s="305"/>
      <c r="H1643" s="305"/>
      <c r="I1643" s="306"/>
      <c r="J1643" s="308" t="str">
        <f t="shared" si="6"/>
        <v/>
      </c>
      <c r="K1643" s="308"/>
      <c r="L1643" s="309"/>
      <c r="M1643" s="308"/>
      <c r="N1643" s="303"/>
      <c r="O1643" s="305"/>
      <c r="P1643" s="305"/>
      <c r="Q1643" s="299"/>
      <c r="R1643" s="299"/>
      <c r="S1643" s="299"/>
    </row>
    <row r="1644" spans="1:19" ht="13.5" customHeight="1" x14ac:dyDescent="0.2">
      <c r="A1644" s="302" t="str">
        <f>IF(B1644="","",ROW()-ROW($A$3)+'Diário 2º PA'!$P$1)</f>
        <v/>
      </c>
      <c r="B1644" s="303"/>
      <c r="C1644" s="304"/>
      <c r="D1644" s="305"/>
      <c r="E1644" s="306"/>
      <c r="F1644" s="307"/>
      <c r="G1644" s="305"/>
      <c r="H1644" s="305"/>
      <c r="I1644" s="306"/>
      <c r="J1644" s="308" t="str">
        <f t="shared" si="6"/>
        <v/>
      </c>
      <c r="K1644" s="308"/>
      <c r="L1644" s="309"/>
      <c r="M1644" s="308"/>
      <c r="N1644" s="303"/>
      <c r="O1644" s="305"/>
      <c r="P1644" s="305"/>
      <c r="Q1644" s="299"/>
      <c r="R1644" s="299"/>
      <c r="S1644" s="299"/>
    </row>
    <row r="1645" spans="1:19" ht="13.5" customHeight="1" x14ac:dyDescent="0.2">
      <c r="A1645" s="302" t="str">
        <f>IF(B1645="","",ROW()-ROW($A$3)+'Diário 2º PA'!$P$1)</f>
        <v/>
      </c>
      <c r="B1645" s="303"/>
      <c r="C1645" s="304"/>
      <c r="D1645" s="305"/>
      <c r="E1645" s="306"/>
      <c r="F1645" s="307"/>
      <c r="G1645" s="305"/>
      <c r="H1645" s="305"/>
      <c r="I1645" s="306"/>
      <c r="J1645" s="308" t="str">
        <f t="shared" si="6"/>
        <v/>
      </c>
      <c r="K1645" s="308"/>
      <c r="L1645" s="309"/>
      <c r="M1645" s="308"/>
      <c r="N1645" s="303"/>
      <c r="O1645" s="305"/>
      <c r="P1645" s="305"/>
      <c r="Q1645" s="299"/>
      <c r="R1645" s="299"/>
      <c r="S1645" s="299"/>
    </row>
    <row r="1646" spans="1:19" ht="13.5" customHeight="1" x14ac:dyDescent="0.2">
      <c r="A1646" s="302" t="str">
        <f>IF(B1646="","",ROW()-ROW($A$3)+'Diário 2º PA'!$P$1)</f>
        <v/>
      </c>
      <c r="B1646" s="303"/>
      <c r="C1646" s="304"/>
      <c r="D1646" s="305"/>
      <c r="E1646" s="306"/>
      <c r="F1646" s="307"/>
      <c r="G1646" s="305"/>
      <c r="H1646" s="305"/>
      <c r="I1646" s="306"/>
      <c r="J1646" s="308" t="str">
        <f t="shared" si="6"/>
        <v/>
      </c>
      <c r="K1646" s="308"/>
      <c r="L1646" s="309"/>
      <c r="M1646" s="308"/>
      <c r="N1646" s="303"/>
      <c r="O1646" s="305"/>
      <c r="P1646" s="305"/>
      <c r="Q1646" s="299"/>
      <c r="R1646" s="299"/>
      <c r="S1646" s="299"/>
    </row>
    <row r="1647" spans="1:19" ht="13.5" customHeight="1" x14ac:dyDescent="0.2">
      <c r="A1647" s="302" t="str">
        <f>IF(B1647="","",ROW()-ROW($A$3)+'Diário 2º PA'!$P$1)</f>
        <v/>
      </c>
      <c r="B1647" s="303"/>
      <c r="C1647" s="304"/>
      <c r="D1647" s="305"/>
      <c r="E1647" s="306"/>
      <c r="F1647" s="307"/>
      <c r="G1647" s="305"/>
      <c r="H1647" s="305"/>
      <c r="I1647" s="306"/>
      <c r="J1647" s="308" t="str">
        <f t="shared" si="6"/>
        <v/>
      </c>
      <c r="K1647" s="308"/>
      <c r="L1647" s="309"/>
      <c r="M1647" s="308"/>
      <c r="N1647" s="303"/>
      <c r="O1647" s="305"/>
      <c r="P1647" s="305"/>
      <c r="Q1647" s="299"/>
      <c r="R1647" s="299"/>
      <c r="S1647" s="299"/>
    </row>
    <row r="1648" spans="1:19" ht="13.5" customHeight="1" x14ac:dyDescent="0.2">
      <c r="A1648" s="302" t="str">
        <f>IF(B1648="","",ROW()-ROW($A$3)+'Diário 2º PA'!$P$1)</f>
        <v/>
      </c>
      <c r="B1648" s="303"/>
      <c r="C1648" s="304"/>
      <c r="D1648" s="305"/>
      <c r="E1648" s="306"/>
      <c r="F1648" s="307"/>
      <c r="G1648" s="305"/>
      <c r="H1648" s="305"/>
      <c r="I1648" s="306"/>
      <c r="J1648" s="308" t="str">
        <f t="shared" si="6"/>
        <v/>
      </c>
      <c r="K1648" s="308"/>
      <c r="L1648" s="309"/>
      <c r="M1648" s="308"/>
      <c r="N1648" s="303"/>
      <c r="O1648" s="305"/>
      <c r="P1648" s="305"/>
      <c r="Q1648" s="299"/>
      <c r="R1648" s="299"/>
      <c r="S1648" s="299"/>
    </row>
    <row r="1649" spans="1:19" ht="13.5" customHeight="1" x14ac:dyDescent="0.2">
      <c r="A1649" s="302" t="str">
        <f>IF(B1649="","",ROW()-ROW($A$3)+'Diário 2º PA'!$P$1)</f>
        <v/>
      </c>
      <c r="B1649" s="303"/>
      <c r="C1649" s="304"/>
      <c r="D1649" s="305"/>
      <c r="E1649" s="306"/>
      <c r="F1649" s="307"/>
      <c r="G1649" s="305"/>
      <c r="H1649" s="305"/>
      <c r="I1649" s="306"/>
      <c r="J1649" s="308" t="str">
        <f t="shared" si="6"/>
        <v/>
      </c>
      <c r="K1649" s="308"/>
      <c r="L1649" s="309"/>
      <c r="M1649" s="308"/>
      <c r="N1649" s="303"/>
      <c r="O1649" s="305"/>
      <c r="P1649" s="305"/>
      <c r="Q1649" s="299"/>
      <c r="R1649" s="299"/>
      <c r="S1649" s="299"/>
    </row>
    <row r="1650" spans="1:19" ht="13.5" customHeight="1" x14ac:dyDescent="0.2">
      <c r="A1650" s="302" t="str">
        <f>IF(B1650="","",ROW()-ROW($A$3)+'Diário 2º PA'!$P$1)</f>
        <v/>
      </c>
      <c r="B1650" s="303"/>
      <c r="C1650" s="304"/>
      <c r="D1650" s="305"/>
      <c r="E1650" s="306"/>
      <c r="F1650" s="307"/>
      <c r="G1650" s="305"/>
      <c r="H1650" s="305"/>
      <c r="I1650" s="306"/>
      <c r="J1650" s="308" t="str">
        <f t="shared" si="6"/>
        <v/>
      </c>
      <c r="K1650" s="308"/>
      <c r="L1650" s="309"/>
      <c r="M1650" s="308"/>
      <c r="N1650" s="303"/>
      <c r="O1650" s="305"/>
      <c r="P1650" s="305"/>
      <c r="Q1650" s="299"/>
      <c r="R1650" s="299"/>
      <c r="S1650" s="299"/>
    </row>
    <row r="1651" spans="1:19" ht="13.5" customHeight="1" x14ac:dyDescent="0.2">
      <c r="A1651" s="302" t="str">
        <f>IF(B1651="","",ROW()-ROW($A$3)+'Diário 2º PA'!$P$1)</f>
        <v/>
      </c>
      <c r="B1651" s="303"/>
      <c r="C1651" s="304"/>
      <c r="D1651" s="305"/>
      <c r="E1651" s="306"/>
      <c r="F1651" s="307"/>
      <c r="G1651" s="305"/>
      <c r="H1651" s="305"/>
      <c r="I1651" s="306"/>
      <c r="J1651" s="308" t="str">
        <f t="shared" si="6"/>
        <v/>
      </c>
      <c r="K1651" s="308"/>
      <c r="L1651" s="309"/>
      <c r="M1651" s="308"/>
      <c r="N1651" s="303"/>
      <c r="O1651" s="305"/>
      <c r="P1651" s="305"/>
      <c r="Q1651" s="299"/>
      <c r="R1651" s="299"/>
      <c r="S1651" s="299"/>
    </row>
    <row r="1652" spans="1:19" ht="13.5" customHeight="1" x14ac:dyDescent="0.2">
      <c r="A1652" s="302" t="str">
        <f>IF(B1652="","",ROW()-ROW($A$3)+'Diário 2º PA'!$P$1)</f>
        <v/>
      </c>
      <c r="B1652" s="303"/>
      <c r="C1652" s="304"/>
      <c r="D1652" s="305"/>
      <c r="E1652" s="306"/>
      <c r="F1652" s="307"/>
      <c r="G1652" s="305"/>
      <c r="H1652" s="305"/>
      <c r="I1652" s="306"/>
      <c r="J1652" s="308" t="str">
        <f t="shared" si="6"/>
        <v/>
      </c>
      <c r="K1652" s="308"/>
      <c r="L1652" s="309"/>
      <c r="M1652" s="308"/>
      <c r="N1652" s="303"/>
      <c r="O1652" s="305"/>
      <c r="P1652" s="305"/>
      <c r="Q1652" s="299"/>
      <c r="R1652" s="299"/>
      <c r="S1652" s="299"/>
    </row>
    <row r="1653" spans="1:19" ht="13.5" customHeight="1" x14ac:dyDescent="0.2">
      <c r="A1653" s="302" t="str">
        <f>IF(B1653="","",ROW()-ROW($A$3)+'Diário 2º PA'!$P$1)</f>
        <v/>
      </c>
      <c r="B1653" s="303"/>
      <c r="C1653" s="304"/>
      <c r="D1653" s="305"/>
      <c r="E1653" s="306"/>
      <c r="F1653" s="307"/>
      <c r="G1653" s="305"/>
      <c r="H1653" s="305"/>
      <c r="I1653" s="306"/>
      <c r="J1653" s="308" t="str">
        <f t="shared" si="6"/>
        <v/>
      </c>
      <c r="K1653" s="308"/>
      <c r="L1653" s="309"/>
      <c r="M1653" s="308"/>
      <c r="N1653" s="303"/>
      <c r="O1653" s="305"/>
      <c r="P1653" s="305"/>
      <c r="Q1653" s="299"/>
      <c r="R1653" s="299"/>
      <c r="S1653" s="299"/>
    </row>
    <row r="1654" spans="1:19" ht="13.5" customHeight="1" x14ac:dyDescent="0.2">
      <c r="A1654" s="302" t="str">
        <f>IF(B1654="","",ROW()-ROW($A$3)+'Diário 2º PA'!$P$1)</f>
        <v/>
      </c>
      <c r="B1654" s="303"/>
      <c r="C1654" s="304"/>
      <c r="D1654" s="305"/>
      <c r="E1654" s="306"/>
      <c r="F1654" s="307"/>
      <c r="G1654" s="305"/>
      <c r="H1654" s="305"/>
      <c r="I1654" s="306"/>
      <c r="J1654" s="308" t="str">
        <f t="shared" si="6"/>
        <v/>
      </c>
      <c r="K1654" s="308"/>
      <c r="L1654" s="309"/>
      <c r="M1654" s="308"/>
      <c r="N1654" s="303"/>
      <c r="O1654" s="305"/>
      <c r="P1654" s="305"/>
      <c r="Q1654" s="299"/>
      <c r="R1654" s="299"/>
      <c r="S1654" s="299"/>
    </row>
    <row r="1655" spans="1:19" ht="13.5" customHeight="1" x14ac:dyDescent="0.2">
      <c r="A1655" s="302" t="str">
        <f>IF(B1655="","",ROW()-ROW($A$3)+'Diário 2º PA'!$P$1)</f>
        <v/>
      </c>
      <c r="B1655" s="303"/>
      <c r="C1655" s="304"/>
      <c r="D1655" s="305"/>
      <c r="E1655" s="306"/>
      <c r="F1655" s="307"/>
      <c r="G1655" s="305"/>
      <c r="H1655" s="305"/>
      <c r="I1655" s="306"/>
      <c r="J1655" s="308" t="str">
        <f t="shared" si="6"/>
        <v/>
      </c>
      <c r="K1655" s="308"/>
      <c r="L1655" s="309"/>
      <c r="M1655" s="308"/>
      <c r="N1655" s="303"/>
      <c r="O1655" s="305"/>
      <c r="P1655" s="305"/>
      <c r="Q1655" s="299"/>
      <c r="R1655" s="299"/>
      <c r="S1655" s="299"/>
    </row>
    <row r="1656" spans="1:19" ht="13.5" customHeight="1" x14ac:dyDescent="0.2">
      <c r="A1656" s="302" t="str">
        <f>IF(B1656="","",ROW()-ROW($A$3)+'Diário 2º PA'!$P$1)</f>
        <v/>
      </c>
      <c r="B1656" s="303"/>
      <c r="C1656" s="304"/>
      <c r="D1656" s="305"/>
      <c r="E1656" s="306"/>
      <c r="F1656" s="307"/>
      <c r="G1656" s="305"/>
      <c r="H1656" s="305"/>
      <c r="I1656" s="306"/>
      <c r="J1656" s="308" t="str">
        <f t="shared" si="6"/>
        <v/>
      </c>
      <c r="K1656" s="308"/>
      <c r="L1656" s="309"/>
      <c r="M1656" s="308"/>
      <c r="N1656" s="303"/>
      <c r="O1656" s="305"/>
      <c r="P1656" s="305"/>
      <c r="Q1656" s="299"/>
      <c r="R1656" s="299"/>
      <c r="S1656" s="299"/>
    </row>
    <row r="1657" spans="1:19" ht="13.5" customHeight="1" x14ac:dyDescent="0.2">
      <c r="A1657" s="302" t="str">
        <f>IF(B1657="","",ROW()-ROW($A$3)+'Diário 2º PA'!$P$1)</f>
        <v/>
      </c>
      <c r="B1657" s="303"/>
      <c r="C1657" s="304"/>
      <c r="D1657" s="305"/>
      <c r="E1657" s="306"/>
      <c r="F1657" s="307"/>
      <c r="G1657" s="305"/>
      <c r="H1657" s="305"/>
      <c r="I1657" s="306"/>
      <c r="J1657" s="308" t="str">
        <f t="shared" si="6"/>
        <v/>
      </c>
      <c r="K1657" s="308"/>
      <c r="L1657" s="309"/>
      <c r="M1657" s="308"/>
      <c r="N1657" s="303"/>
      <c r="O1657" s="305"/>
      <c r="P1657" s="305"/>
      <c r="Q1657" s="299"/>
      <c r="R1657" s="299"/>
      <c r="S1657" s="299"/>
    </row>
    <row r="1658" spans="1:19" ht="13.5" customHeight="1" x14ac:dyDescent="0.2">
      <c r="A1658" s="302" t="str">
        <f>IF(B1658="","",ROW()-ROW($A$3)+'Diário 2º PA'!$P$1)</f>
        <v/>
      </c>
      <c r="B1658" s="303"/>
      <c r="C1658" s="304"/>
      <c r="D1658" s="305"/>
      <c r="E1658" s="306"/>
      <c r="F1658" s="307"/>
      <c r="G1658" s="305"/>
      <c r="H1658" s="305"/>
      <c r="I1658" s="306"/>
      <c r="J1658" s="308" t="str">
        <f t="shared" si="6"/>
        <v/>
      </c>
      <c r="K1658" s="308"/>
      <c r="L1658" s="309"/>
      <c r="M1658" s="308"/>
      <c r="N1658" s="303"/>
      <c r="O1658" s="305"/>
      <c r="P1658" s="305"/>
      <c r="Q1658" s="299"/>
      <c r="R1658" s="299"/>
      <c r="S1658" s="299"/>
    </row>
    <row r="1659" spans="1:19" ht="13.5" customHeight="1" x14ac:dyDescent="0.2">
      <c r="A1659" s="302" t="str">
        <f>IF(B1659="","",ROW()-ROW($A$3)+'Diário 2º PA'!$P$1)</f>
        <v/>
      </c>
      <c r="B1659" s="303"/>
      <c r="C1659" s="304"/>
      <c r="D1659" s="305"/>
      <c r="E1659" s="306"/>
      <c r="F1659" s="307"/>
      <c r="G1659" s="305"/>
      <c r="H1659" s="305"/>
      <c r="I1659" s="306"/>
      <c r="J1659" s="308" t="str">
        <f t="shared" si="6"/>
        <v/>
      </c>
      <c r="K1659" s="308"/>
      <c r="L1659" s="309"/>
      <c r="M1659" s="308"/>
      <c r="N1659" s="303"/>
      <c r="O1659" s="305"/>
      <c r="P1659" s="305"/>
      <c r="Q1659" s="299"/>
      <c r="R1659" s="299"/>
      <c r="S1659" s="299"/>
    </row>
    <row r="1660" spans="1:19" ht="13.5" customHeight="1" x14ac:dyDescent="0.2">
      <c r="A1660" s="302" t="str">
        <f>IF(B1660="","",ROW()-ROW($A$3)+'Diário 2º PA'!$P$1)</f>
        <v/>
      </c>
      <c r="B1660" s="303"/>
      <c r="C1660" s="304"/>
      <c r="D1660" s="305"/>
      <c r="E1660" s="306"/>
      <c r="F1660" s="307"/>
      <c r="G1660" s="305"/>
      <c r="H1660" s="305"/>
      <c r="I1660" s="306"/>
      <c r="J1660" s="308" t="str">
        <f t="shared" si="6"/>
        <v/>
      </c>
      <c r="K1660" s="308"/>
      <c r="L1660" s="309"/>
      <c r="M1660" s="308"/>
      <c r="N1660" s="303"/>
      <c r="O1660" s="305"/>
      <c r="P1660" s="305"/>
      <c r="Q1660" s="299"/>
      <c r="R1660" s="299"/>
      <c r="S1660" s="299"/>
    </row>
    <row r="1661" spans="1:19" ht="13.5" customHeight="1" x14ac:dyDescent="0.2">
      <c r="A1661" s="302" t="str">
        <f>IF(B1661="","",ROW()-ROW($A$3)+'Diário 2º PA'!$P$1)</f>
        <v/>
      </c>
      <c r="B1661" s="303"/>
      <c r="C1661" s="304"/>
      <c r="D1661" s="305"/>
      <c r="E1661" s="306"/>
      <c r="F1661" s="307"/>
      <c r="G1661" s="305"/>
      <c r="H1661" s="305"/>
      <c r="I1661" s="306"/>
      <c r="J1661" s="308" t="str">
        <f t="shared" si="6"/>
        <v/>
      </c>
      <c r="K1661" s="308"/>
      <c r="L1661" s="309"/>
      <c r="M1661" s="308"/>
      <c r="N1661" s="303"/>
      <c r="O1661" s="305"/>
      <c r="P1661" s="305"/>
      <c r="Q1661" s="299"/>
      <c r="R1661" s="299"/>
      <c r="S1661" s="299"/>
    </row>
    <row r="1662" spans="1:19" ht="13.5" customHeight="1" x14ac:dyDescent="0.2">
      <c r="A1662" s="302" t="str">
        <f>IF(B1662="","",ROW()-ROW($A$3)+'Diário 2º PA'!$P$1)</f>
        <v/>
      </c>
      <c r="B1662" s="303"/>
      <c r="C1662" s="304"/>
      <c r="D1662" s="305"/>
      <c r="E1662" s="306"/>
      <c r="F1662" s="307"/>
      <c r="G1662" s="305"/>
      <c r="H1662" s="305"/>
      <c r="I1662" s="306"/>
      <c r="J1662" s="308" t="str">
        <f t="shared" si="6"/>
        <v/>
      </c>
      <c r="K1662" s="308"/>
      <c r="L1662" s="309"/>
      <c r="M1662" s="308"/>
      <c r="N1662" s="303"/>
      <c r="O1662" s="305"/>
      <c r="P1662" s="305"/>
      <c r="Q1662" s="299"/>
      <c r="R1662" s="299"/>
      <c r="S1662" s="299"/>
    </row>
    <row r="1663" spans="1:19" ht="13.5" customHeight="1" x14ac:dyDescent="0.2">
      <c r="A1663" s="302" t="str">
        <f>IF(B1663="","",ROW()-ROW($A$3)+'Diário 2º PA'!$P$1)</f>
        <v/>
      </c>
      <c r="B1663" s="303"/>
      <c r="C1663" s="304"/>
      <c r="D1663" s="305"/>
      <c r="E1663" s="306"/>
      <c r="F1663" s="307"/>
      <c r="G1663" s="305"/>
      <c r="H1663" s="305"/>
      <c r="I1663" s="306"/>
      <c r="J1663" s="308" t="str">
        <f t="shared" si="6"/>
        <v/>
      </c>
      <c r="K1663" s="308"/>
      <c r="L1663" s="309"/>
      <c r="M1663" s="308"/>
      <c r="N1663" s="303"/>
      <c r="O1663" s="305"/>
      <c r="P1663" s="305"/>
      <c r="Q1663" s="299"/>
      <c r="R1663" s="299"/>
      <c r="S1663" s="299"/>
    </row>
    <row r="1664" spans="1:19" ht="13.5" customHeight="1" x14ac:dyDescent="0.2">
      <c r="A1664" s="302" t="str">
        <f>IF(B1664="","",ROW()-ROW($A$3)+'Diário 2º PA'!$P$1)</f>
        <v/>
      </c>
      <c r="B1664" s="303"/>
      <c r="C1664" s="304"/>
      <c r="D1664" s="305"/>
      <c r="E1664" s="306"/>
      <c r="F1664" s="307"/>
      <c r="G1664" s="305"/>
      <c r="H1664" s="305"/>
      <c r="I1664" s="306"/>
      <c r="J1664" s="308" t="str">
        <f t="shared" si="6"/>
        <v/>
      </c>
      <c r="K1664" s="308"/>
      <c r="L1664" s="309"/>
      <c r="M1664" s="308"/>
      <c r="N1664" s="303"/>
      <c r="O1664" s="305"/>
      <c r="P1664" s="305"/>
      <c r="Q1664" s="299"/>
      <c r="R1664" s="299"/>
      <c r="S1664" s="299"/>
    </row>
    <row r="1665" spans="1:19" ht="13.5" customHeight="1" x14ac:dyDescent="0.2">
      <c r="A1665" s="302" t="str">
        <f>IF(B1665="","",ROW()-ROW($A$3)+'Diário 2º PA'!$P$1)</f>
        <v/>
      </c>
      <c r="B1665" s="303"/>
      <c r="C1665" s="304"/>
      <c r="D1665" s="305"/>
      <c r="E1665" s="306"/>
      <c r="F1665" s="307"/>
      <c r="G1665" s="305"/>
      <c r="H1665" s="305"/>
      <c r="I1665" s="306"/>
      <c r="J1665" s="308" t="str">
        <f t="shared" si="6"/>
        <v/>
      </c>
      <c r="K1665" s="308"/>
      <c r="L1665" s="309"/>
      <c r="M1665" s="308"/>
      <c r="N1665" s="303"/>
      <c r="O1665" s="305"/>
      <c r="P1665" s="305"/>
      <c r="Q1665" s="299"/>
      <c r="R1665" s="299"/>
      <c r="S1665" s="299"/>
    </row>
    <row r="1666" spans="1:19" ht="13.5" customHeight="1" x14ac:dyDescent="0.2">
      <c r="A1666" s="302" t="str">
        <f>IF(B1666="","",ROW()-ROW($A$3)+'Diário 2º PA'!$P$1)</f>
        <v/>
      </c>
      <c r="B1666" s="303"/>
      <c r="C1666" s="304"/>
      <c r="D1666" s="305"/>
      <c r="E1666" s="306"/>
      <c r="F1666" s="307"/>
      <c r="G1666" s="305"/>
      <c r="H1666" s="305"/>
      <c r="I1666" s="306"/>
      <c r="J1666" s="308" t="str">
        <f t="shared" si="6"/>
        <v/>
      </c>
      <c r="K1666" s="308"/>
      <c r="L1666" s="309"/>
      <c r="M1666" s="308"/>
      <c r="N1666" s="303"/>
      <c r="O1666" s="305"/>
      <c r="P1666" s="305"/>
      <c r="Q1666" s="299"/>
      <c r="R1666" s="299"/>
      <c r="S1666" s="299"/>
    </row>
    <row r="1667" spans="1:19" ht="13.5" customHeight="1" x14ac:dyDescent="0.2">
      <c r="A1667" s="302" t="str">
        <f>IF(B1667="","",ROW()-ROW($A$3)+'Diário 2º PA'!$P$1)</f>
        <v/>
      </c>
      <c r="B1667" s="303"/>
      <c r="C1667" s="304"/>
      <c r="D1667" s="305"/>
      <c r="E1667" s="306"/>
      <c r="F1667" s="307"/>
      <c r="G1667" s="305"/>
      <c r="H1667" s="305"/>
      <c r="I1667" s="306"/>
      <c r="J1667" s="308" t="str">
        <f t="shared" si="6"/>
        <v/>
      </c>
      <c r="K1667" s="308"/>
      <c r="L1667" s="309"/>
      <c r="M1667" s="308"/>
      <c r="N1667" s="303"/>
      <c r="O1667" s="305"/>
      <c r="P1667" s="305"/>
      <c r="Q1667" s="299"/>
      <c r="R1667" s="299"/>
      <c r="S1667" s="299"/>
    </row>
    <row r="1668" spans="1:19" ht="13.5" customHeight="1" x14ac:dyDescent="0.2">
      <c r="A1668" s="302" t="str">
        <f>IF(B1668="","",ROW()-ROW($A$3)+'Diário 2º PA'!$P$1)</f>
        <v/>
      </c>
      <c r="B1668" s="303"/>
      <c r="C1668" s="304"/>
      <c r="D1668" s="305"/>
      <c r="E1668" s="306"/>
      <c r="F1668" s="307"/>
      <c r="G1668" s="305"/>
      <c r="H1668" s="305"/>
      <c r="I1668" s="306"/>
      <c r="J1668" s="308" t="str">
        <f t="shared" si="6"/>
        <v/>
      </c>
      <c r="K1668" s="308"/>
      <c r="L1668" s="309"/>
      <c r="M1668" s="308"/>
      <c r="N1668" s="303"/>
      <c r="O1668" s="305"/>
      <c r="P1668" s="305"/>
      <c r="Q1668" s="299"/>
      <c r="R1668" s="299"/>
      <c r="S1668" s="299"/>
    </row>
    <row r="1669" spans="1:19" ht="13.5" customHeight="1" x14ac:dyDescent="0.2">
      <c r="A1669" s="302" t="str">
        <f>IF(B1669="","",ROW()-ROW($A$3)+'Diário 2º PA'!$P$1)</f>
        <v/>
      </c>
      <c r="B1669" s="303"/>
      <c r="C1669" s="304"/>
      <c r="D1669" s="305"/>
      <c r="E1669" s="306"/>
      <c r="F1669" s="307"/>
      <c r="G1669" s="305"/>
      <c r="H1669" s="305"/>
      <c r="I1669" s="306"/>
      <c r="J1669" s="308" t="str">
        <f t="shared" si="6"/>
        <v/>
      </c>
      <c r="K1669" s="308"/>
      <c r="L1669" s="309"/>
      <c r="M1669" s="308"/>
      <c r="N1669" s="303"/>
      <c r="O1669" s="305"/>
      <c r="P1669" s="305"/>
      <c r="Q1669" s="299"/>
      <c r="R1669" s="299"/>
      <c r="S1669" s="299"/>
    </row>
    <row r="1670" spans="1:19" ht="13.5" customHeight="1" x14ac:dyDescent="0.2">
      <c r="A1670" s="302" t="str">
        <f>IF(B1670="","",ROW()-ROW($A$3)+'Diário 2º PA'!$P$1)</f>
        <v/>
      </c>
      <c r="B1670" s="303"/>
      <c r="C1670" s="304"/>
      <c r="D1670" s="305"/>
      <c r="E1670" s="306"/>
      <c r="F1670" s="307"/>
      <c r="G1670" s="305"/>
      <c r="H1670" s="305"/>
      <c r="I1670" s="306"/>
      <c r="J1670" s="308" t="str">
        <f t="shared" si="6"/>
        <v/>
      </c>
      <c r="K1670" s="308"/>
      <c r="L1670" s="309"/>
      <c r="M1670" s="308"/>
      <c r="N1670" s="303"/>
      <c r="O1670" s="305"/>
      <c r="P1670" s="305"/>
      <c r="Q1670" s="299"/>
      <c r="R1670" s="299"/>
      <c r="S1670" s="299"/>
    </row>
    <row r="1671" spans="1:19" ht="13.5" customHeight="1" x14ac:dyDescent="0.2">
      <c r="A1671" s="302" t="str">
        <f>IF(B1671="","",ROW()-ROW($A$3)+'Diário 2º PA'!$P$1)</f>
        <v/>
      </c>
      <c r="B1671" s="303"/>
      <c r="C1671" s="304"/>
      <c r="D1671" s="305"/>
      <c r="E1671" s="306"/>
      <c r="F1671" s="307"/>
      <c r="G1671" s="305"/>
      <c r="H1671" s="305"/>
      <c r="I1671" s="306"/>
      <c r="J1671" s="308" t="str">
        <f t="shared" si="6"/>
        <v/>
      </c>
      <c r="K1671" s="308"/>
      <c r="L1671" s="309"/>
      <c r="M1671" s="308"/>
      <c r="N1671" s="303"/>
      <c r="O1671" s="305"/>
      <c r="P1671" s="305"/>
      <c r="Q1671" s="299"/>
      <c r="R1671" s="299"/>
      <c r="S1671" s="299"/>
    </row>
    <row r="1672" spans="1:19" ht="13.5" customHeight="1" x14ac:dyDescent="0.2">
      <c r="A1672" s="302" t="str">
        <f>IF(B1672="","",ROW()-ROW($A$3)+'Diário 2º PA'!$P$1)</f>
        <v/>
      </c>
      <c r="B1672" s="303"/>
      <c r="C1672" s="304"/>
      <c r="D1672" s="305"/>
      <c r="E1672" s="306"/>
      <c r="F1672" s="307"/>
      <c r="G1672" s="305"/>
      <c r="H1672" s="305"/>
      <c r="I1672" s="306"/>
      <c r="J1672" s="308" t="str">
        <f t="shared" si="6"/>
        <v/>
      </c>
      <c r="K1672" s="308"/>
      <c r="L1672" s="309"/>
      <c r="M1672" s="308"/>
      <c r="N1672" s="303"/>
      <c r="O1672" s="305"/>
      <c r="P1672" s="305"/>
      <c r="Q1672" s="299"/>
      <c r="R1672" s="299"/>
      <c r="S1672" s="299"/>
    </row>
    <row r="1673" spans="1:19" ht="13.5" customHeight="1" x14ac:dyDescent="0.2">
      <c r="A1673" s="302" t="str">
        <f>IF(B1673="","",ROW()-ROW($A$3)+'Diário 2º PA'!$P$1)</f>
        <v/>
      </c>
      <c r="B1673" s="303"/>
      <c r="C1673" s="304"/>
      <c r="D1673" s="305"/>
      <c r="E1673" s="306"/>
      <c r="F1673" s="307"/>
      <c r="G1673" s="305"/>
      <c r="H1673" s="305"/>
      <c r="I1673" s="306"/>
      <c r="J1673" s="308" t="str">
        <f t="shared" si="6"/>
        <v/>
      </c>
      <c r="K1673" s="308"/>
      <c r="L1673" s="309"/>
      <c r="M1673" s="308"/>
      <c r="N1673" s="303"/>
      <c r="O1673" s="305"/>
      <c r="P1673" s="305"/>
      <c r="Q1673" s="299"/>
      <c r="R1673" s="299"/>
      <c r="S1673" s="299"/>
    </row>
    <row r="1674" spans="1:19" ht="13.5" customHeight="1" x14ac:dyDescent="0.2">
      <c r="A1674" s="302" t="str">
        <f>IF(B1674="","",ROW()-ROW($A$3)+'Diário 2º PA'!$P$1)</f>
        <v/>
      </c>
      <c r="B1674" s="303"/>
      <c r="C1674" s="304"/>
      <c r="D1674" s="305"/>
      <c r="E1674" s="306"/>
      <c r="F1674" s="307"/>
      <c r="G1674" s="305"/>
      <c r="H1674" s="305"/>
      <c r="I1674" s="306"/>
      <c r="J1674" s="308" t="str">
        <f t="shared" si="6"/>
        <v/>
      </c>
      <c r="K1674" s="308"/>
      <c r="L1674" s="309"/>
      <c r="M1674" s="308"/>
      <c r="N1674" s="303"/>
      <c r="O1674" s="305"/>
      <c r="P1674" s="305"/>
      <c r="Q1674" s="299"/>
      <c r="R1674" s="299"/>
      <c r="S1674" s="299"/>
    </row>
    <row r="1675" spans="1:19" ht="13.5" customHeight="1" x14ac:dyDescent="0.2">
      <c r="A1675" s="302" t="str">
        <f>IF(B1675="","",ROW()-ROW($A$3)+'Diário 2º PA'!$P$1)</f>
        <v/>
      </c>
      <c r="B1675" s="303"/>
      <c r="C1675" s="304"/>
      <c r="D1675" s="305"/>
      <c r="E1675" s="306"/>
      <c r="F1675" s="307"/>
      <c r="G1675" s="305"/>
      <c r="H1675" s="305"/>
      <c r="I1675" s="306"/>
      <c r="J1675" s="308" t="str">
        <f t="shared" si="6"/>
        <v/>
      </c>
      <c r="K1675" s="308"/>
      <c r="L1675" s="309"/>
      <c r="M1675" s="308"/>
      <c r="N1675" s="303"/>
      <c r="O1675" s="305"/>
      <c r="P1675" s="305"/>
      <c r="Q1675" s="299"/>
      <c r="R1675" s="299"/>
      <c r="S1675" s="299"/>
    </row>
    <row r="1676" spans="1:19" ht="13.5" customHeight="1" x14ac:dyDescent="0.2">
      <c r="A1676" s="302" t="str">
        <f>IF(B1676="","",ROW()-ROW($A$3)+'Diário 2º PA'!$P$1)</f>
        <v/>
      </c>
      <c r="B1676" s="303"/>
      <c r="C1676" s="304"/>
      <c r="D1676" s="305"/>
      <c r="E1676" s="306"/>
      <c r="F1676" s="307"/>
      <c r="G1676" s="305"/>
      <c r="H1676" s="305"/>
      <c r="I1676" s="306"/>
      <c r="J1676" s="308" t="str">
        <f t="shared" si="6"/>
        <v/>
      </c>
      <c r="K1676" s="308"/>
      <c r="L1676" s="309"/>
      <c r="M1676" s="308"/>
      <c r="N1676" s="303"/>
      <c r="O1676" s="305"/>
      <c r="P1676" s="305"/>
      <c r="Q1676" s="299"/>
      <c r="R1676" s="299"/>
      <c r="S1676" s="299"/>
    </row>
    <row r="1677" spans="1:19" ht="13.5" customHeight="1" x14ac:dyDescent="0.2">
      <c r="A1677" s="302" t="str">
        <f>IF(B1677="","",ROW()-ROW($A$3)+'Diário 2º PA'!$P$1)</f>
        <v/>
      </c>
      <c r="B1677" s="303"/>
      <c r="C1677" s="304"/>
      <c r="D1677" s="305"/>
      <c r="E1677" s="306"/>
      <c r="F1677" s="307"/>
      <c r="G1677" s="305"/>
      <c r="H1677" s="305"/>
      <c r="I1677" s="306"/>
      <c r="J1677" s="308" t="str">
        <f t="shared" si="6"/>
        <v/>
      </c>
      <c r="K1677" s="308"/>
      <c r="L1677" s="309"/>
      <c r="M1677" s="308"/>
      <c r="N1677" s="303"/>
      <c r="O1677" s="305"/>
      <c r="P1677" s="305"/>
      <c r="Q1677" s="299"/>
      <c r="R1677" s="299"/>
      <c r="S1677" s="299"/>
    </row>
    <row r="1678" spans="1:19" ht="13.5" customHeight="1" x14ac:dyDescent="0.2">
      <c r="A1678" s="302" t="str">
        <f>IF(B1678="","",ROW()-ROW($A$3)+'Diário 2º PA'!$P$1)</f>
        <v/>
      </c>
      <c r="B1678" s="303"/>
      <c r="C1678" s="304"/>
      <c r="D1678" s="305"/>
      <c r="E1678" s="306"/>
      <c r="F1678" s="307"/>
      <c r="G1678" s="305"/>
      <c r="H1678" s="305"/>
      <c r="I1678" s="306"/>
      <c r="J1678" s="308" t="str">
        <f t="shared" si="6"/>
        <v/>
      </c>
      <c r="K1678" s="308"/>
      <c r="L1678" s="309"/>
      <c r="M1678" s="308"/>
      <c r="N1678" s="303"/>
      <c r="O1678" s="305"/>
      <c r="P1678" s="305"/>
      <c r="Q1678" s="299"/>
      <c r="R1678" s="299"/>
      <c r="S1678" s="299"/>
    </row>
    <row r="1679" spans="1:19" ht="13.5" customHeight="1" x14ac:dyDescent="0.2">
      <c r="A1679" s="302" t="str">
        <f>IF(B1679="","",ROW()-ROW($A$3)+'Diário 2º PA'!$P$1)</f>
        <v/>
      </c>
      <c r="B1679" s="303"/>
      <c r="C1679" s="304"/>
      <c r="D1679" s="305"/>
      <c r="E1679" s="306"/>
      <c r="F1679" s="307"/>
      <c r="G1679" s="305"/>
      <c r="H1679" s="305"/>
      <c r="I1679" s="306"/>
      <c r="J1679" s="308" t="str">
        <f t="shared" si="6"/>
        <v/>
      </c>
      <c r="K1679" s="308"/>
      <c r="L1679" s="309"/>
      <c r="M1679" s="308"/>
      <c r="N1679" s="303"/>
      <c r="O1679" s="305"/>
      <c r="P1679" s="305"/>
      <c r="Q1679" s="299"/>
      <c r="R1679" s="299"/>
      <c r="S1679" s="299"/>
    </row>
    <row r="1680" spans="1:19" ht="13.5" customHeight="1" x14ac:dyDescent="0.2">
      <c r="A1680" s="302" t="str">
        <f>IF(B1680="","",ROW()-ROW($A$3)+'Diário 2º PA'!$P$1)</f>
        <v/>
      </c>
      <c r="B1680" s="303"/>
      <c r="C1680" s="304"/>
      <c r="D1680" s="305"/>
      <c r="E1680" s="306"/>
      <c r="F1680" s="307"/>
      <c r="G1680" s="305"/>
      <c r="H1680" s="305"/>
      <c r="I1680" s="306"/>
      <c r="J1680" s="308" t="str">
        <f t="shared" si="6"/>
        <v/>
      </c>
      <c r="K1680" s="308"/>
      <c r="L1680" s="309"/>
      <c r="M1680" s="308"/>
      <c r="N1680" s="303"/>
      <c r="O1680" s="305"/>
      <c r="P1680" s="305"/>
      <c r="Q1680" s="299"/>
      <c r="R1680" s="299"/>
      <c r="S1680" s="299"/>
    </row>
    <row r="1681" spans="1:19" ht="13.5" customHeight="1" x14ac:dyDescent="0.2">
      <c r="A1681" s="302" t="str">
        <f>IF(B1681="","",ROW()-ROW($A$3)+'Diário 2º PA'!$P$1)</f>
        <v/>
      </c>
      <c r="B1681" s="303"/>
      <c r="C1681" s="304"/>
      <c r="D1681" s="305"/>
      <c r="E1681" s="306"/>
      <c r="F1681" s="307"/>
      <c r="G1681" s="305"/>
      <c r="H1681" s="305"/>
      <c r="I1681" s="306"/>
      <c r="J1681" s="308" t="str">
        <f t="shared" si="6"/>
        <v/>
      </c>
      <c r="K1681" s="308"/>
      <c r="L1681" s="309"/>
      <c r="M1681" s="308"/>
      <c r="N1681" s="303"/>
      <c r="O1681" s="305"/>
      <c r="P1681" s="305"/>
      <c r="Q1681" s="299"/>
      <c r="R1681" s="299"/>
      <c r="S1681" s="299"/>
    </row>
    <row r="1682" spans="1:19" ht="13.5" customHeight="1" x14ac:dyDescent="0.2">
      <c r="A1682" s="302" t="str">
        <f>IF(B1682="","",ROW()-ROW($A$3)+'Diário 2º PA'!$P$1)</f>
        <v/>
      </c>
      <c r="B1682" s="303"/>
      <c r="C1682" s="304"/>
      <c r="D1682" s="305"/>
      <c r="E1682" s="306"/>
      <c r="F1682" s="307"/>
      <c r="G1682" s="305"/>
      <c r="H1682" s="305"/>
      <c r="I1682" s="306"/>
      <c r="J1682" s="308" t="str">
        <f t="shared" si="6"/>
        <v/>
      </c>
      <c r="K1682" s="308"/>
      <c r="L1682" s="309"/>
      <c r="M1682" s="308"/>
      <c r="N1682" s="303"/>
      <c r="O1682" s="305"/>
      <c r="P1682" s="305"/>
      <c r="Q1682" s="299"/>
      <c r="R1682" s="299"/>
      <c r="S1682" s="299"/>
    </row>
    <row r="1683" spans="1:19" ht="13.5" customHeight="1" x14ac:dyDescent="0.2">
      <c r="A1683" s="302" t="str">
        <f>IF(B1683="","",ROW()-ROW($A$3)+'Diário 2º PA'!$P$1)</f>
        <v/>
      </c>
      <c r="B1683" s="303"/>
      <c r="C1683" s="304"/>
      <c r="D1683" s="305"/>
      <c r="E1683" s="306"/>
      <c r="F1683" s="307"/>
      <c r="G1683" s="305"/>
      <c r="H1683" s="305"/>
      <c r="I1683" s="306"/>
      <c r="J1683" s="308" t="str">
        <f t="shared" si="6"/>
        <v/>
      </c>
      <c r="K1683" s="308"/>
      <c r="L1683" s="309"/>
      <c r="M1683" s="308"/>
      <c r="N1683" s="303"/>
      <c r="O1683" s="305"/>
      <c r="P1683" s="305"/>
      <c r="Q1683" s="299"/>
      <c r="R1683" s="299"/>
      <c r="S1683" s="299"/>
    </row>
    <row r="1684" spans="1:19" ht="13.5" customHeight="1" x14ac:dyDescent="0.2">
      <c r="A1684" s="302" t="str">
        <f>IF(B1684="","",ROW()-ROW($A$3)+'Diário 2º PA'!$P$1)</f>
        <v/>
      </c>
      <c r="B1684" s="303"/>
      <c r="C1684" s="304"/>
      <c r="D1684" s="305"/>
      <c r="E1684" s="306"/>
      <c r="F1684" s="307"/>
      <c r="G1684" s="305"/>
      <c r="H1684" s="305"/>
      <c r="I1684" s="306"/>
      <c r="J1684" s="308" t="str">
        <f t="shared" si="6"/>
        <v/>
      </c>
      <c r="K1684" s="308"/>
      <c r="L1684" s="309"/>
      <c r="M1684" s="308"/>
      <c r="N1684" s="303"/>
      <c r="O1684" s="305"/>
      <c r="P1684" s="305"/>
      <c r="Q1684" s="299"/>
      <c r="R1684" s="299"/>
      <c r="S1684" s="299"/>
    </row>
    <row r="1685" spans="1:19" ht="13.5" customHeight="1" x14ac:dyDescent="0.2">
      <c r="A1685" s="302" t="str">
        <f>IF(B1685="","",ROW()-ROW($A$3)+'Diário 2º PA'!$P$1)</f>
        <v/>
      </c>
      <c r="B1685" s="303"/>
      <c r="C1685" s="304"/>
      <c r="D1685" s="305"/>
      <c r="E1685" s="306"/>
      <c r="F1685" s="307"/>
      <c r="G1685" s="305"/>
      <c r="H1685" s="305"/>
      <c r="I1685" s="306"/>
      <c r="J1685" s="308" t="str">
        <f t="shared" si="6"/>
        <v/>
      </c>
      <c r="K1685" s="308"/>
      <c r="L1685" s="309"/>
      <c r="M1685" s="308"/>
      <c r="N1685" s="303"/>
      <c r="O1685" s="305"/>
      <c r="P1685" s="305"/>
      <c r="Q1685" s="299"/>
      <c r="R1685" s="299"/>
      <c r="S1685" s="299"/>
    </row>
    <row r="1686" spans="1:19" ht="13.5" customHeight="1" x14ac:dyDescent="0.2">
      <c r="A1686" s="302" t="str">
        <f>IF(B1686="","",ROW()-ROW($A$3)+'Diário 2º PA'!$P$1)</f>
        <v/>
      </c>
      <c r="B1686" s="303"/>
      <c r="C1686" s="304"/>
      <c r="D1686" s="305"/>
      <c r="E1686" s="306"/>
      <c r="F1686" s="307"/>
      <c r="G1686" s="305"/>
      <c r="H1686" s="305"/>
      <c r="I1686" s="306"/>
      <c r="J1686" s="308" t="str">
        <f t="shared" si="6"/>
        <v/>
      </c>
      <c r="K1686" s="308"/>
      <c r="L1686" s="309"/>
      <c r="M1686" s="308"/>
      <c r="N1686" s="303"/>
      <c r="O1686" s="305"/>
      <c r="P1686" s="305"/>
      <c r="Q1686" s="299"/>
      <c r="R1686" s="299"/>
      <c r="S1686" s="299"/>
    </row>
    <row r="1687" spans="1:19" ht="13.5" customHeight="1" x14ac:dyDescent="0.2">
      <c r="A1687" s="302" t="str">
        <f>IF(B1687="","",ROW()-ROW($A$3)+'Diário 2º PA'!$P$1)</f>
        <v/>
      </c>
      <c r="B1687" s="303"/>
      <c r="C1687" s="304"/>
      <c r="D1687" s="305"/>
      <c r="E1687" s="306"/>
      <c r="F1687" s="307"/>
      <c r="G1687" s="305"/>
      <c r="H1687" s="305"/>
      <c r="I1687" s="306"/>
      <c r="J1687" s="308" t="str">
        <f t="shared" si="6"/>
        <v/>
      </c>
      <c r="K1687" s="308"/>
      <c r="L1687" s="309"/>
      <c r="M1687" s="308"/>
      <c r="N1687" s="303"/>
      <c r="O1687" s="305"/>
      <c r="P1687" s="305"/>
      <c r="Q1687" s="299"/>
      <c r="R1687" s="299"/>
      <c r="S1687" s="299"/>
    </row>
    <row r="1688" spans="1:19" ht="13.5" customHeight="1" x14ac:dyDescent="0.2">
      <c r="A1688" s="302" t="str">
        <f>IF(B1688="","",ROW()-ROW($A$3)+'Diário 2º PA'!$P$1)</f>
        <v/>
      </c>
      <c r="B1688" s="303"/>
      <c r="C1688" s="304"/>
      <c r="D1688" s="305"/>
      <c r="E1688" s="306"/>
      <c r="F1688" s="307"/>
      <c r="G1688" s="305"/>
      <c r="H1688" s="305"/>
      <c r="I1688" s="306"/>
      <c r="J1688" s="308" t="str">
        <f t="shared" si="6"/>
        <v/>
      </c>
      <c r="K1688" s="308"/>
      <c r="L1688" s="309"/>
      <c r="M1688" s="308"/>
      <c r="N1688" s="303"/>
      <c r="O1688" s="305"/>
      <c r="P1688" s="305"/>
      <c r="Q1688" s="299"/>
      <c r="R1688" s="299"/>
      <c r="S1688" s="299"/>
    </row>
    <row r="1689" spans="1:19" ht="13.5" customHeight="1" x14ac:dyDescent="0.2">
      <c r="A1689" s="302" t="str">
        <f>IF(B1689="","",ROW()-ROW($A$3)+'Diário 2º PA'!$P$1)</f>
        <v/>
      </c>
      <c r="B1689" s="303"/>
      <c r="C1689" s="304"/>
      <c r="D1689" s="305"/>
      <c r="E1689" s="306"/>
      <c r="F1689" s="307"/>
      <c r="G1689" s="305"/>
      <c r="H1689" s="305"/>
      <c r="I1689" s="306"/>
      <c r="J1689" s="308" t="str">
        <f t="shared" si="6"/>
        <v/>
      </c>
      <c r="K1689" s="308"/>
      <c r="L1689" s="309"/>
      <c r="M1689" s="308"/>
      <c r="N1689" s="303"/>
      <c r="O1689" s="305"/>
      <c r="P1689" s="305"/>
      <c r="Q1689" s="299"/>
      <c r="R1689" s="299"/>
      <c r="S1689" s="299"/>
    </row>
    <row r="1690" spans="1:19" ht="13.5" customHeight="1" x14ac:dyDescent="0.2">
      <c r="A1690" s="302" t="str">
        <f>IF(B1690="","",ROW()-ROW($A$3)+'Diário 2º PA'!$P$1)</f>
        <v/>
      </c>
      <c r="B1690" s="303"/>
      <c r="C1690" s="304"/>
      <c r="D1690" s="305"/>
      <c r="E1690" s="306"/>
      <c r="F1690" s="307"/>
      <c r="G1690" s="305"/>
      <c r="H1690" s="305"/>
      <c r="I1690" s="306"/>
      <c r="J1690" s="308" t="str">
        <f t="shared" si="6"/>
        <v/>
      </c>
      <c r="K1690" s="308"/>
      <c r="L1690" s="309"/>
      <c r="M1690" s="308"/>
      <c r="N1690" s="303"/>
      <c r="O1690" s="305"/>
      <c r="P1690" s="305"/>
      <c r="Q1690" s="299"/>
      <c r="R1690" s="299"/>
      <c r="S1690" s="299"/>
    </row>
    <row r="1691" spans="1:19" ht="13.5" customHeight="1" x14ac:dyDescent="0.2">
      <c r="A1691" s="302" t="str">
        <f>IF(B1691="","",ROW()-ROW($A$3)+'Diário 2º PA'!$P$1)</f>
        <v/>
      </c>
      <c r="B1691" s="303"/>
      <c r="C1691" s="304"/>
      <c r="D1691" s="305"/>
      <c r="E1691" s="306"/>
      <c r="F1691" s="307"/>
      <c r="G1691" s="305"/>
      <c r="H1691" s="305"/>
      <c r="I1691" s="306"/>
      <c r="J1691" s="308" t="str">
        <f t="shared" si="6"/>
        <v/>
      </c>
      <c r="K1691" s="308"/>
      <c r="L1691" s="309"/>
      <c r="M1691" s="308"/>
      <c r="N1691" s="303"/>
      <c r="O1691" s="305"/>
      <c r="P1691" s="305"/>
      <c r="Q1691" s="299"/>
      <c r="R1691" s="299"/>
      <c r="S1691" s="299"/>
    </row>
    <row r="1692" spans="1:19" ht="13.5" customHeight="1" x14ac:dyDescent="0.2">
      <c r="A1692" s="302" t="str">
        <f>IF(B1692="","",ROW()-ROW($A$3)+'Diário 2º PA'!$P$1)</f>
        <v/>
      </c>
      <c r="B1692" s="303"/>
      <c r="C1692" s="304"/>
      <c r="D1692" s="305"/>
      <c r="E1692" s="306"/>
      <c r="F1692" s="307"/>
      <c r="G1692" s="305"/>
      <c r="H1692" s="305"/>
      <c r="I1692" s="306"/>
      <c r="J1692" s="308" t="str">
        <f t="shared" si="6"/>
        <v/>
      </c>
      <c r="K1692" s="308"/>
      <c r="L1692" s="309"/>
      <c r="M1692" s="308"/>
      <c r="N1692" s="303"/>
      <c r="O1692" s="305"/>
      <c r="P1692" s="305"/>
      <c r="Q1692" s="299"/>
      <c r="R1692" s="299"/>
      <c r="S1692" s="299"/>
    </row>
    <row r="1693" spans="1:19" ht="13.5" customHeight="1" x14ac:dyDescent="0.2">
      <c r="A1693" s="302" t="str">
        <f>IF(B1693="","",ROW()-ROW($A$3)+'Diário 2º PA'!$P$1)</f>
        <v/>
      </c>
      <c r="B1693" s="303"/>
      <c r="C1693" s="304"/>
      <c r="D1693" s="305"/>
      <c r="E1693" s="306"/>
      <c r="F1693" s="307"/>
      <c r="G1693" s="305"/>
      <c r="H1693" s="305"/>
      <c r="I1693" s="306"/>
      <c r="J1693" s="308" t="str">
        <f t="shared" si="6"/>
        <v/>
      </c>
      <c r="K1693" s="308"/>
      <c r="L1693" s="309"/>
      <c r="M1693" s="308"/>
      <c r="N1693" s="303"/>
      <c r="O1693" s="305"/>
      <c r="P1693" s="305"/>
      <c r="Q1693" s="299"/>
      <c r="R1693" s="299"/>
      <c r="S1693" s="299"/>
    </row>
    <row r="1694" spans="1:19" ht="13.5" customHeight="1" x14ac:dyDescent="0.2">
      <c r="A1694" s="302" t="str">
        <f>IF(B1694="","",ROW()-ROW($A$3)+'Diário 2º PA'!$P$1)</f>
        <v/>
      </c>
      <c r="B1694" s="303"/>
      <c r="C1694" s="304"/>
      <c r="D1694" s="305"/>
      <c r="E1694" s="306"/>
      <c r="F1694" s="307"/>
      <c r="G1694" s="305"/>
      <c r="H1694" s="305"/>
      <c r="I1694" s="306"/>
      <c r="J1694" s="308" t="str">
        <f t="shared" si="6"/>
        <v/>
      </c>
      <c r="K1694" s="308"/>
      <c r="L1694" s="309"/>
      <c r="M1694" s="308"/>
      <c r="N1694" s="303"/>
      <c r="O1694" s="305"/>
      <c r="P1694" s="305"/>
      <c r="Q1694" s="299"/>
      <c r="R1694" s="299"/>
      <c r="S1694" s="299"/>
    </row>
    <row r="1695" spans="1:19" ht="13.5" customHeight="1" x14ac:dyDescent="0.2">
      <c r="A1695" s="302" t="str">
        <f>IF(B1695="","",ROW()-ROW($A$3)+'Diário 2º PA'!$P$1)</f>
        <v/>
      </c>
      <c r="B1695" s="303"/>
      <c r="C1695" s="304"/>
      <c r="D1695" s="305"/>
      <c r="E1695" s="306"/>
      <c r="F1695" s="307"/>
      <c r="G1695" s="305"/>
      <c r="H1695" s="305"/>
      <c r="I1695" s="306"/>
      <c r="J1695" s="308" t="str">
        <f t="shared" si="6"/>
        <v/>
      </c>
      <c r="K1695" s="308"/>
      <c r="L1695" s="309"/>
      <c r="M1695" s="308"/>
      <c r="N1695" s="303"/>
      <c r="O1695" s="305"/>
      <c r="P1695" s="305"/>
      <c r="Q1695" s="299"/>
      <c r="R1695" s="299"/>
      <c r="S1695" s="299"/>
    </row>
    <row r="1696" spans="1:19" ht="13.5" customHeight="1" x14ac:dyDescent="0.2">
      <c r="A1696" s="302" t="str">
        <f>IF(B1696="","",ROW()-ROW($A$3)+'Diário 2º PA'!$P$1)</f>
        <v/>
      </c>
      <c r="B1696" s="303"/>
      <c r="C1696" s="304"/>
      <c r="D1696" s="305"/>
      <c r="E1696" s="306"/>
      <c r="F1696" s="307"/>
      <c r="G1696" s="305"/>
      <c r="H1696" s="305"/>
      <c r="I1696" s="306"/>
      <c r="J1696" s="308" t="str">
        <f t="shared" si="6"/>
        <v/>
      </c>
      <c r="K1696" s="308"/>
      <c r="L1696" s="309"/>
      <c r="M1696" s="308"/>
      <c r="N1696" s="303"/>
      <c r="O1696" s="305"/>
      <c r="P1696" s="305"/>
      <c r="Q1696" s="299"/>
      <c r="R1696" s="299"/>
      <c r="S1696" s="299"/>
    </row>
    <row r="1697" spans="1:19" ht="13.5" customHeight="1" x14ac:dyDescent="0.2">
      <c r="A1697" s="302" t="str">
        <f>IF(B1697="","",ROW()-ROW($A$3)+'Diário 2º PA'!$P$1)</f>
        <v/>
      </c>
      <c r="B1697" s="303"/>
      <c r="C1697" s="304"/>
      <c r="D1697" s="305"/>
      <c r="E1697" s="306"/>
      <c r="F1697" s="307"/>
      <c r="G1697" s="305"/>
      <c r="H1697" s="305"/>
      <c r="I1697" s="306"/>
      <c r="J1697" s="308" t="str">
        <f t="shared" si="6"/>
        <v/>
      </c>
      <c r="K1697" s="308"/>
      <c r="L1697" s="309"/>
      <c r="M1697" s="308"/>
      <c r="N1697" s="303"/>
      <c r="O1697" s="305"/>
      <c r="P1697" s="305"/>
      <c r="Q1697" s="299"/>
      <c r="R1697" s="299"/>
      <c r="S1697" s="299"/>
    </row>
    <row r="1698" spans="1:19" ht="13.5" customHeight="1" x14ac:dyDescent="0.2">
      <c r="A1698" s="302" t="str">
        <f>IF(B1698="","",ROW()-ROW($A$3)+'Diário 2º PA'!$P$1)</f>
        <v/>
      </c>
      <c r="B1698" s="303"/>
      <c r="C1698" s="304"/>
      <c r="D1698" s="305"/>
      <c r="E1698" s="306"/>
      <c r="F1698" s="307"/>
      <c r="G1698" s="305"/>
      <c r="H1698" s="305"/>
      <c r="I1698" s="306"/>
      <c r="J1698" s="308" t="str">
        <f t="shared" si="6"/>
        <v/>
      </c>
      <c r="K1698" s="308"/>
      <c r="L1698" s="309"/>
      <c r="M1698" s="308"/>
      <c r="N1698" s="303"/>
      <c r="O1698" s="305"/>
      <c r="P1698" s="305"/>
      <c r="Q1698" s="299"/>
      <c r="R1698" s="299"/>
      <c r="S1698" s="299"/>
    </row>
    <row r="1699" spans="1:19" ht="13.5" customHeight="1" x14ac:dyDescent="0.2">
      <c r="A1699" s="302" t="str">
        <f>IF(B1699="","",ROW()-ROW($A$3)+'Diário 2º PA'!$P$1)</f>
        <v/>
      </c>
      <c r="B1699" s="303"/>
      <c r="C1699" s="304"/>
      <c r="D1699" s="305"/>
      <c r="E1699" s="306"/>
      <c r="F1699" s="307"/>
      <c r="G1699" s="305"/>
      <c r="H1699" s="305"/>
      <c r="I1699" s="306"/>
      <c r="J1699" s="308" t="str">
        <f t="shared" si="6"/>
        <v/>
      </c>
      <c r="K1699" s="308"/>
      <c r="L1699" s="309"/>
      <c r="M1699" s="308"/>
      <c r="N1699" s="303"/>
      <c r="O1699" s="305"/>
      <c r="P1699" s="305"/>
      <c r="Q1699" s="299"/>
      <c r="R1699" s="299"/>
      <c r="S1699" s="299"/>
    </row>
    <row r="1700" spans="1:19" ht="13.5" customHeight="1" x14ac:dyDescent="0.2">
      <c r="A1700" s="302" t="str">
        <f>IF(B1700="","",ROW()-ROW($A$3)+'Diário 2º PA'!$P$1)</f>
        <v/>
      </c>
      <c r="B1700" s="303"/>
      <c r="C1700" s="304"/>
      <c r="D1700" s="305"/>
      <c r="E1700" s="306"/>
      <c r="F1700" s="307"/>
      <c r="G1700" s="305"/>
      <c r="H1700" s="305"/>
      <c r="I1700" s="306"/>
      <c r="J1700" s="308" t="str">
        <f t="shared" si="6"/>
        <v/>
      </c>
      <c r="K1700" s="308"/>
      <c r="L1700" s="309"/>
      <c r="M1700" s="308"/>
      <c r="N1700" s="303"/>
      <c r="O1700" s="305"/>
      <c r="P1700" s="305"/>
      <c r="Q1700" s="299"/>
      <c r="R1700" s="299"/>
      <c r="S1700" s="299"/>
    </row>
    <row r="1701" spans="1:19" ht="13.5" customHeight="1" x14ac:dyDescent="0.2">
      <c r="A1701" s="302" t="str">
        <f>IF(B1701="","",ROW()-ROW($A$3)+'Diário 2º PA'!$P$1)</f>
        <v/>
      </c>
      <c r="B1701" s="303"/>
      <c r="C1701" s="304"/>
      <c r="D1701" s="305"/>
      <c r="E1701" s="306"/>
      <c r="F1701" s="307"/>
      <c r="G1701" s="305"/>
      <c r="H1701" s="305"/>
      <c r="I1701" s="306"/>
      <c r="J1701" s="308" t="str">
        <f t="shared" si="6"/>
        <v/>
      </c>
      <c r="K1701" s="308"/>
      <c r="L1701" s="309"/>
      <c r="M1701" s="308"/>
      <c r="N1701" s="303"/>
      <c r="O1701" s="305"/>
      <c r="P1701" s="305"/>
      <c r="Q1701" s="299"/>
      <c r="R1701" s="299"/>
      <c r="S1701" s="299"/>
    </row>
    <row r="1702" spans="1:19" ht="13.5" customHeight="1" x14ac:dyDescent="0.2">
      <c r="A1702" s="302" t="str">
        <f>IF(B1702="","",ROW()-ROW($A$3)+'Diário 2º PA'!$P$1)</f>
        <v/>
      </c>
      <c r="B1702" s="303"/>
      <c r="C1702" s="304"/>
      <c r="D1702" s="305"/>
      <c r="E1702" s="306"/>
      <c r="F1702" s="307"/>
      <c r="G1702" s="305"/>
      <c r="H1702" s="305"/>
      <c r="I1702" s="306"/>
      <c r="J1702" s="308" t="str">
        <f t="shared" si="6"/>
        <v/>
      </c>
      <c r="K1702" s="308"/>
      <c r="L1702" s="309"/>
      <c r="M1702" s="308"/>
      <c r="N1702" s="303"/>
      <c r="O1702" s="305"/>
      <c r="P1702" s="305"/>
      <c r="Q1702" s="299"/>
      <c r="R1702" s="299"/>
      <c r="S1702" s="299"/>
    </row>
    <row r="1703" spans="1:19" ht="13.5" customHeight="1" x14ac:dyDescent="0.2">
      <c r="A1703" s="302" t="str">
        <f>IF(B1703="","",ROW()-ROW($A$3)+'Diário 2º PA'!$P$1)</f>
        <v/>
      </c>
      <c r="B1703" s="303"/>
      <c r="C1703" s="304"/>
      <c r="D1703" s="305"/>
      <c r="E1703" s="306"/>
      <c r="F1703" s="307"/>
      <c r="G1703" s="305"/>
      <c r="H1703" s="305"/>
      <c r="I1703" s="306"/>
      <c r="J1703" s="308" t="str">
        <f t="shared" si="6"/>
        <v/>
      </c>
      <c r="K1703" s="308"/>
      <c r="L1703" s="309"/>
      <c r="M1703" s="308"/>
      <c r="N1703" s="303"/>
      <c r="O1703" s="305"/>
      <c r="P1703" s="305"/>
      <c r="Q1703" s="299"/>
      <c r="R1703" s="299"/>
      <c r="S1703" s="299"/>
    </row>
    <row r="1704" spans="1:19" ht="13.5" customHeight="1" x14ac:dyDescent="0.2">
      <c r="A1704" s="302" t="str">
        <f>IF(B1704="","",ROW()-ROW($A$3)+'Diário 2º PA'!$P$1)</f>
        <v/>
      </c>
      <c r="B1704" s="303"/>
      <c r="C1704" s="304"/>
      <c r="D1704" s="305"/>
      <c r="E1704" s="306"/>
      <c r="F1704" s="307"/>
      <c r="G1704" s="305"/>
      <c r="H1704" s="305"/>
      <c r="I1704" s="306"/>
      <c r="J1704" s="308" t="str">
        <f t="shared" si="6"/>
        <v/>
      </c>
      <c r="K1704" s="308"/>
      <c r="L1704" s="309"/>
      <c r="M1704" s="308"/>
      <c r="N1704" s="303"/>
      <c r="O1704" s="305"/>
      <c r="P1704" s="305"/>
      <c r="Q1704" s="299"/>
      <c r="R1704" s="299"/>
      <c r="S1704" s="299"/>
    </row>
    <row r="1705" spans="1:19" ht="13.5" customHeight="1" x14ac:dyDescent="0.2">
      <c r="A1705" s="302" t="str">
        <f>IF(B1705="","",ROW()-ROW($A$3)+'Diário 2º PA'!$P$1)</f>
        <v/>
      </c>
      <c r="B1705" s="303"/>
      <c r="C1705" s="304"/>
      <c r="D1705" s="305"/>
      <c r="E1705" s="306"/>
      <c r="F1705" s="307"/>
      <c r="G1705" s="305"/>
      <c r="H1705" s="305"/>
      <c r="I1705" s="306"/>
      <c r="J1705" s="308" t="str">
        <f t="shared" si="6"/>
        <v/>
      </c>
      <c r="K1705" s="308"/>
      <c r="L1705" s="309"/>
      <c r="M1705" s="308"/>
      <c r="N1705" s="303"/>
      <c r="O1705" s="305"/>
      <c r="P1705" s="305"/>
      <c r="Q1705" s="299"/>
      <c r="R1705" s="299"/>
      <c r="S1705" s="299"/>
    </row>
    <row r="1706" spans="1:19" ht="13.5" customHeight="1" x14ac:dyDescent="0.2">
      <c r="A1706" s="302" t="str">
        <f>IF(B1706="","",ROW()-ROW($A$3)+'Diário 2º PA'!$P$1)</f>
        <v/>
      </c>
      <c r="B1706" s="303"/>
      <c r="C1706" s="304"/>
      <c r="D1706" s="305"/>
      <c r="E1706" s="306"/>
      <c r="F1706" s="307"/>
      <c r="G1706" s="305"/>
      <c r="H1706" s="305"/>
      <c r="I1706" s="306"/>
      <c r="J1706" s="308" t="str">
        <f t="shared" si="6"/>
        <v/>
      </c>
      <c r="K1706" s="308"/>
      <c r="L1706" s="309"/>
      <c r="M1706" s="308"/>
      <c r="N1706" s="303"/>
      <c r="O1706" s="305"/>
      <c r="P1706" s="305"/>
      <c r="Q1706" s="299"/>
      <c r="R1706" s="299"/>
      <c r="S1706" s="299"/>
    </row>
    <row r="1707" spans="1:19" ht="13.5" customHeight="1" x14ac:dyDescent="0.2">
      <c r="A1707" s="302" t="str">
        <f>IF(B1707="","",ROW()-ROW($A$3)+'Diário 2º PA'!$P$1)</f>
        <v/>
      </c>
      <c r="B1707" s="303"/>
      <c r="C1707" s="304"/>
      <c r="D1707" s="305"/>
      <c r="E1707" s="306"/>
      <c r="F1707" s="307"/>
      <c r="G1707" s="305"/>
      <c r="H1707" s="305"/>
      <c r="I1707" s="306"/>
      <c r="J1707" s="308" t="str">
        <f t="shared" si="6"/>
        <v/>
      </c>
      <c r="K1707" s="308"/>
      <c r="L1707" s="309"/>
      <c r="M1707" s="308"/>
      <c r="N1707" s="303"/>
      <c r="O1707" s="305"/>
      <c r="P1707" s="305"/>
      <c r="Q1707" s="299"/>
      <c r="R1707" s="299"/>
      <c r="S1707" s="299"/>
    </row>
    <row r="1708" spans="1:19" ht="13.5" customHeight="1" x14ac:dyDescent="0.2">
      <c r="A1708" s="302" t="str">
        <f>IF(B1708="","",ROW()-ROW($A$3)+'Diário 2º PA'!$P$1)</f>
        <v/>
      </c>
      <c r="B1708" s="303"/>
      <c r="C1708" s="304"/>
      <c r="D1708" s="305"/>
      <c r="E1708" s="306"/>
      <c r="F1708" s="307"/>
      <c r="G1708" s="305"/>
      <c r="H1708" s="305"/>
      <c r="I1708" s="306"/>
      <c r="J1708" s="308" t="str">
        <f t="shared" si="6"/>
        <v/>
      </c>
      <c r="K1708" s="308"/>
      <c r="L1708" s="309"/>
      <c r="M1708" s="308"/>
      <c r="N1708" s="303"/>
      <c r="O1708" s="305"/>
      <c r="P1708" s="305"/>
      <c r="Q1708" s="299"/>
      <c r="R1708" s="299"/>
      <c r="S1708" s="299"/>
    </row>
    <row r="1709" spans="1:19" ht="13.5" customHeight="1" x14ac:dyDescent="0.2">
      <c r="A1709" s="302" t="str">
        <f>IF(B1709="","",ROW()-ROW($A$3)+'Diário 2º PA'!$P$1)</f>
        <v/>
      </c>
      <c r="B1709" s="303"/>
      <c r="C1709" s="304"/>
      <c r="D1709" s="305"/>
      <c r="E1709" s="306"/>
      <c r="F1709" s="307"/>
      <c r="G1709" s="305"/>
      <c r="H1709" s="305"/>
      <c r="I1709" s="306"/>
      <c r="J1709" s="308" t="str">
        <f t="shared" si="6"/>
        <v/>
      </c>
      <c r="K1709" s="308"/>
      <c r="L1709" s="309"/>
      <c r="M1709" s="308"/>
      <c r="N1709" s="303"/>
      <c r="O1709" s="305"/>
      <c r="P1709" s="305"/>
      <c r="Q1709" s="299"/>
      <c r="R1709" s="299"/>
      <c r="S1709" s="299"/>
    </row>
    <row r="1710" spans="1:19" ht="13.5" customHeight="1" x14ac:dyDescent="0.2">
      <c r="A1710" s="302" t="str">
        <f>IF(B1710="","",ROW()-ROW($A$3)+'Diário 2º PA'!$P$1)</f>
        <v/>
      </c>
      <c r="B1710" s="303"/>
      <c r="C1710" s="304"/>
      <c r="D1710" s="305"/>
      <c r="E1710" s="306"/>
      <c r="F1710" s="307"/>
      <c r="G1710" s="305"/>
      <c r="H1710" s="305"/>
      <c r="I1710" s="306"/>
      <c r="J1710" s="308" t="str">
        <f t="shared" si="6"/>
        <v/>
      </c>
      <c r="K1710" s="308"/>
      <c r="L1710" s="309"/>
      <c r="M1710" s="308"/>
      <c r="N1710" s="303"/>
      <c r="O1710" s="305"/>
      <c r="P1710" s="305"/>
      <c r="Q1710" s="299"/>
      <c r="R1710" s="299"/>
      <c r="S1710" s="299"/>
    </row>
    <row r="1711" spans="1:19" ht="13.5" customHeight="1" x14ac:dyDescent="0.2">
      <c r="A1711" s="302" t="str">
        <f>IF(B1711="","",ROW()-ROW($A$3)+'Diário 2º PA'!$P$1)</f>
        <v/>
      </c>
      <c r="B1711" s="303"/>
      <c r="C1711" s="304"/>
      <c r="D1711" s="305"/>
      <c r="E1711" s="306"/>
      <c r="F1711" s="307"/>
      <c r="G1711" s="305"/>
      <c r="H1711" s="305"/>
      <c r="I1711" s="306"/>
      <c r="J1711" s="308" t="str">
        <f t="shared" si="6"/>
        <v/>
      </c>
      <c r="K1711" s="308"/>
      <c r="L1711" s="309"/>
      <c r="M1711" s="308"/>
      <c r="N1711" s="303"/>
      <c r="O1711" s="305"/>
      <c r="P1711" s="305"/>
      <c r="Q1711" s="299"/>
      <c r="R1711" s="299"/>
      <c r="S1711" s="299"/>
    </row>
    <row r="1712" spans="1:19" ht="13.5" customHeight="1" x14ac:dyDescent="0.2">
      <c r="A1712" s="302" t="str">
        <f>IF(B1712="","",ROW()-ROW($A$3)+'Diário 2º PA'!$P$1)</f>
        <v/>
      </c>
      <c r="B1712" s="303"/>
      <c r="C1712" s="304"/>
      <c r="D1712" s="305"/>
      <c r="E1712" s="306"/>
      <c r="F1712" s="307"/>
      <c r="G1712" s="305"/>
      <c r="H1712" s="305"/>
      <c r="I1712" s="306"/>
      <c r="J1712" s="308" t="str">
        <f t="shared" si="6"/>
        <v/>
      </c>
      <c r="K1712" s="308"/>
      <c r="L1712" s="309"/>
      <c r="M1712" s="308"/>
      <c r="N1712" s="303"/>
      <c r="O1712" s="305"/>
      <c r="P1712" s="305"/>
      <c r="Q1712" s="299"/>
      <c r="R1712" s="299"/>
      <c r="S1712" s="299"/>
    </row>
    <row r="1713" spans="1:19" ht="13.5" customHeight="1" x14ac:dyDescent="0.2">
      <c r="A1713" s="302" t="str">
        <f>IF(B1713="","",ROW()-ROW($A$3)+'Diário 2º PA'!$P$1)</f>
        <v/>
      </c>
      <c r="B1713" s="303"/>
      <c r="C1713" s="304"/>
      <c r="D1713" s="305"/>
      <c r="E1713" s="306"/>
      <c r="F1713" s="307"/>
      <c r="G1713" s="305"/>
      <c r="H1713" s="305"/>
      <c r="I1713" s="306"/>
      <c r="J1713" s="308" t="str">
        <f t="shared" si="6"/>
        <v/>
      </c>
      <c r="K1713" s="308"/>
      <c r="L1713" s="309"/>
      <c r="M1713" s="308"/>
      <c r="N1713" s="303"/>
      <c r="O1713" s="305"/>
      <c r="P1713" s="305"/>
      <c r="Q1713" s="299"/>
      <c r="R1713" s="299"/>
      <c r="S1713" s="299"/>
    </row>
    <row r="1714" spans="1:19" ht="13.5" customHeight="1" x14ac:dyDescent="0.2">
      <c r="A1714" s="302" t="str">
        <f>IF(B1714="","",ROW()-ROW($A$3)+'Diário 2º PA'!$P$1)</f>
        <v/>
      </c>
      <c r="B1714" s="303"/>
      <c r="C1714" s="304"/>
      <c r="D1714" s="305"/>
      <c r="E1714" s="306"/>
      <c r="F1714" s="307"/>
      <c r="G1714" s="305"/>
      <c r="H1714" s="305"/>
      <c r="I1714" s="306"/>
      <c r="J1714" s="308" t="str">
        <f t="shared" si="6"/>
        <v/>
      </c>
      <c r="K1714" s="308"/>
      <c r="L1714" s="309"/>
      <c r="M1714" s="308"/>
      <c r="N1714" s="303"/>
      <c r="O1714" s="305"/>
      <c r="P1714" s="305"/>
      <c r="Q1714" s="299"/>
      <c r="R1714" s="299"/>
      <c r="S1714" s="299"/>
    </row>
    <row r="1715" spans="1:19" ht="13.5" customHeight="1" x14ac:dyDescent="0.2">
      <c r="A1715" s="302" t="str">
        <f>IF(B1715="","",ROW()-ROW($A$3)+'Diário 2º PA'!$P$1)</f>
        <v/>
      </c>
      <c r="B1715" s="303"/>
      <c r="C1715" s="304"/>
      <c r="D1715" s="305"/>
      <c r="E1715" s="306"/>
      <c r="F1715" s="307"/>
      <c r="G1715" s="305"/>
      <c r="H1715" s="305"/>
      <c r="I1715" s="306"/>
      <c r="J1715" s="308" t="str">
        <f t="shared" si="6"/>
        <v/>
      </c>
      <c r="K1715" s="308"/>
      <c r="L1715" s="309"/>
      <c r="M1715" s="308"/>
      <c r="N1715" s="303"/>
      <c r="O1715" s="305"/>
      <c r="P1715" s="305"/>
      <c r="Q1715" s="299"/>
      <c r="R1715" s="299"/>
      <c r="S1715" s="299"/>
    </row>
    <row r="1716" spans="1:19" ht="13.5" customHeight="1" x14ac:dyDescent="0.2">
      <c r="A1716" s="302" t="str">
        <f>IF(B1716="","",ROW()-ROW($A$3)+'Diário 2º PA'!$P$1)</f>
        <v/>
      </c>
      <c r="B1716" s="303"/>
      <c r="C1716" s="304"/>
      <c r="D1716" s="305"/>
      <c r="E1716" s="306"/>
      <c r="F1716" s="307"/>
      <c r="G1716" s="305"/>
      <c r="H1716" s="305"/>
      <c r="I1716" s="306"/>
      <c r="J1716" s="308" t="str">
        <f t="shared" si="6"/>
        <v/>
      </c>
      <c r="K1716" s="308"/>
      <c r="L1716" s="309"/>
      <c r="M1716" s="308"/>
      <c r="N1716" s="303"/>
      <c r="O1716" s="305"/>
      <c r="P1716" s="305"/>
      <c r="Q1716" s="299"/>
      <c r="R1716" s="299"/>
      <c r="S1716" s="299"/>
    </row>
    <row r="1717" spans="1:19" ht="13.5" customHeight="1" x14ac:dyDescent="0.2">
      <c r="A1717" s="302" t="str">
        <f>IF(B1717="","",ROW()-ROW($A$3)+'Diário 2º PA'!$P$1)</f>
        <v/>
      </c>
      <c r="B1717" s="303"/>
      <c r="C1717" s="304"/>
      <c r="D1717" s="305"/>
      <c r="E1717" s="306"/>
      <c r="F1717" s="307"/>
      <c r="G1717" s="305"/>
      <c r="H1717" s="305"/>
      <c r="I1717" s="306"/>
      <c r="J1717" s="308" t="str">
        <f t="shared" si="6"/>
        <v/>
      </c>
      <c r="K1717" s="308"/>
      <c r="L1717" s="309"/>
      <c r="M1717" s="308"/>
      <c r="N1717" s="303"/>
      <c r="O1717" s="305"/>
      <c r="P1717" s="305"/>
      <c r="Q1717" s="299"/>
      <c r="R1717" s="299"/>
      <c r="S1717" s="299"/>
    </row>
    <row r="1718" spans="1:19" ht="13.5" customHeight="1" x14ac:dyDescent="0.2">
      <c r="A1718" s="302" t="str">
        <f>IF(B1718="","",ROW()-ROW($A$3)+'Diário 2º PA'!$P$1)</f>
        <v/>
      </c>
      <c r="B1718" s="303"/>
      <c r="C1718" s="304"/>
      <c r="D1718" s="305"/>
      <c r="E1718" s="306"/>
      <c r="F1718" s="307"/>
      <c r="G1718" s="305"/>
      <c r="H1718" s="305"/>
      <c r="I1718" s="306"/>
      <c r="J1718" s="308" t="str">
        <f t="shared" si="6"/>
        <v/>
      </c>
      <c r="K1718" s="308"/>
      <c r="L1718" s="309"/>
      <c r="M1718" s="308"/>
      <c r="N1718" s="303"/>
      <c r="O1718" s="305"/>
      <c r="P1718" s="305"/>
      <c r="Q1718" s="299"/>
      <c r="R1718" s="299"/>
      <c r="S1718" s="299"/>
    </row>
    <row r="1719" spans="1:19" ht="13.5" customHeight="1" x14ac:dyDescent="0.2">
      <c r="A1719" s="302" t="str">
        <f>IF(B1719="","",ROW()-ROW($A$3)+'Diário 2º PA'!$P$1)</f>
        <v/>
      </c>
      <c r="B1719" s="303"/>
      <c r="C1719" s="304"/>
      <c r="D1719" s="305"/>
      <c r="E1719" s="306"/>
      <c r="F1719" s="307"/>
      <c r="G1719" s="305"/>
      <c r="H1719" s="305"/>
      <c r="I1719" s="306"/>
      <c r="J1719" s="308" t="str">
        <f t="shared" si="6"/>
        <v/>
      </c>
      <c r="K1719" s="308"/>
      <c r="L1719" s="309"/>
      <c r="M1719" s="308"/>
      <c r="N1719" s="303"/>
      <c r="O1719" s="305"/>
      <c r="P1719" s="305"/>
      <c r="Q1719" s="299"/>
      <c r="R1719" s="299"/>
      <c r="S1719" s="299"/>
    </row>
    <row r="1720" spans="1:19" ht="13.5" customHeight="1" x14ac:dyDescent="0.2">
      <c r="A1720" s="302" t="str">
        <f>IF(B1720="","",ROW()-ROW($A$3)+'Diário 2º PA'!$P$1)</f>
        <v/>
      </c>
      <c r="B1720" s="303"/>
      <c r="C1720" s="304"/>
      <c r="D1720" s="305"/>
      <c r="E1720" s="306"/>
      <c r="F1720" s="307"/>
      <c r="G1720" s="305"/>
      <c r="H1720" s="305"/>
      <c r="I1720" s="306"/>
      <c r="J1720" s="308" t="str">
        <f t="shared" si="6"/>
        <v/>
      </c>
      <c r="K1720" s="308"/>
      <c r="L1720" s="309"/>
      <c r="M1720" s="308"/>
      <c r="N1720" s="303"/>
      <c r="O1720" s="305"/>
      <c r="P1720" s="305"/>
      <c r="Q1720" s="299"/>
      <c r="R1720" s="299"/>
      <c r="S1720" s="299"/>
    </row>
    <row r="1721" spans="1:19" ht="13.5" customHeight="1" x14ac:dyDescent="0.2">
      <c r="A1721" s="302" t="str">
        <f>IF(B1721="","",ROW()-ROW($A$3)+'Diário 2º PA'!$P$1)</f>
        <v/>
      </c>
      <c r="B1721" s="303"/>
      <c r="C1721" s="304"/>
      <c r="D1721" s="305"/>
      <c r="E1721" s="306"/>
      <c r="F1721" s="307"/>
      <c r="G1721" s="305"/>
      <c r="H1721" s="305"/>
      <c r="I1721" s="306"/>
      <c r="J1721" s="308" t="str">
        <f t="shared" si="6"/>
        <v/>
      </c>
      <c r="K1721" s="308"/>
      <c r="L1721" s="309"/>
      <c r="M1721" s="308"/>
      <c r="N1721" s="303"/>
      <c r="O1721" s="305"/>
      <c r="P1721" s="305"/>
      <c r="Q1721" s="299"/>
      <c r="R1721" s="299"/>
      <c r="S1721" s="299"/>
    </row>
    <row r="1722" spans="1:19" ht="13.5" customHeight="1" x14ac:dyDescent="0.2">
      <c r="A1722" s="302" t="str">
        <f>IF(B1722="","",ROW()-ROW($A$3)+'Diário 2º PA'!$P$1)</f>
        <v/>
      </c>
      <c r="B1722" s="303"/>
      <c r="C1722" s="304"/>
      <c r="D1722" s="305"/>
      <c r="E1722" s="306"/>
      <c r="F1722" s="307"/>
      <c r="G1722" s="305"/>
      <c r="H1722" s="305"/>
      <c r="I1722" s="306"/>
      <c r="J1722" s="308" t="str">
        <f t="shared" si="6"/>
        <v/>
      </c>
      <c r="K1722" s="308"/>
      <c r="L1722" s="309"/>
      <c r="M1722" s="308"/>
      <c r="N1722" s="303"/>
      <c r="O1722" s="305"/>
      <c r="P1722" s="305"/>
      <c r="Q1722" s="299"/>
      <c r="R1722" s="299"/>
      <c r="S1722" s="299"/>
    </row>
    <row r="1723" spans="1:19" ht="13.5" customHeight="1" x14ac:dyDescent="0.2">
      <c r="A1723" s="302" t="str">
        <f>IF(B1723="","",ROW()-ROW($A$3)+'Diário 2º PA'!$P$1)</f>
        <v/>
      </c>
      <c r="B1723" s="303"/>
      <c r="C1723" s="304"/>
      <c r="D1723" s="305"/>
      <c r="E1723" s="306"/>
      <c r="F1723" s="307"/>
      <c r="G1723" s="305"/>
      <c r="H1723" s="305"/>
      <c r="I1723" s="306"/>
      <c r="J1723" s="308" t="str">
        <f t="shared" si="6"/>
        <v/>
      </c>
      <c r="K1723" s="308"/>
      <c r="L1723" s="309"/>
      <c r="M1723" s="308"/>
      <c r="N1723" s="303"/>
      <c r="O1723" s="305"/>
      <c r="P1723" s="305"/>
      <c r="Q1723" s="299"/>
      <c r="R1723" s="299"/>
      <c r="S1723" s="299"/>
    </row>
    <row r="1724" spans="1:19" ht="13.5" customHeight="1" x14ac:dyDescent="0.2">
      <c r="A1724" s="302" t="str">
        <f>IF(B1724="","",ROW()-ROW($A$3)+'Diário 2º PA'!$P$1)</f>
        <v/>
      </c>
      <c r="B1724" s="303"/>
      <c r="C1724" s="304"/>
      <c r="D1724" s="305"/>
      <c r="E1724" s="306"/>
      <c r="F1724" s="307"/>
      <c r="G1724" s="305"/>
      <c r="H1724" s="305"/>
      <c r="I1724" s="306"/>
      <c r="J1724" s="308" t="str">
        <f t="shared" si="6"/>
        <v/>
      </c>
      <c r="K1724" s="308"/>
      <c r="L1724" s="309"/>
      <c r="M1724" s="308"/>
      <c r="N1724" s="303"/>
      <c r="O1724" s="305"/>
      <c r="P1724" s="305"/>
      <c r="Q1724" s="299"/>
      <c r="R1724" s="299"/>
      <c r="S1724" s="299"/>
    </row>
    <row r="1725" spans="1:19" ht="13.5" customHeight="1" x14ac:dyDescent="0.2">
      <c r="A1725" s="302" t="str">
        <f>IF(B1725="","",ROW()-ROW($A$3)+'Diário 2º PA'!$P$1)</f>
        <v/>
      </c>
      <c r="B1725" s="303"/>
      <c r="C1725" s="304"/>
      <c r="D1725" s="305"/>
      <c r="E1725" s="306"/>
      <c r="F1725" s="307"/>
      <c r="G1725" s="305"/>
      <c r="H1725" s="305"/>
      <c r="I1725" s="306"/>
      <c r="J1725" s="308" t="str">
        <f t="shared" si="6"/>
        <v/>
      </c>
      <c r="K1725" s="308"/>
      <c r="L1725" s="309"/>
      <c r="M1725" s="308"/>
      <c r="N1725" s="303"/>
      <c r="O1725" s="305"/>
      <c r="P1725" s="305"/>
      <c r="Q1725" s="299"/>
      <c r="R1725" s="299"/>
      <c r="S1725" s="299"/>
    </row>
    <row r="1726" spans="1:19" ht="13.5" customHeight="1" x14ac:dyDescent="0.2">
      <c r="A1726" s="302" t="str">
        <f>IF(B1726="","",ROW()-ROW($A$3)+'Diário 2º PA'!$P$1)</f>
        <v/>
      </c>
      <c r="B1726" s="303"/>
      <c r="C1726" s="304"/>
      <c r="D1726" s="305"/>
      <c r="E1726" s="306"/>
      <c r="F1726" s="307"/>
      <c r="G1726" s="305"/>
      <c r="H1726" s="305"/>
      <c r="I1726" s="306"/>
      <c r="J1726" s="308" t="str">
        <f t="shared" si="6"/>
        <v/>
      </c>
      <c r="K1726" s="308"/>
      <c r="L1726" s="309"/>
      <c r="M1726" s="308"/>
      <c r="N1726" s="303"/>
      <c r="O1726" s="305"/>
      <c r="P1726" s="305"/>
      <c r="Q1726" s="299"/>
      <c r="R1726" s="299"/>
      <c r="S1726" s="299"/>
    </row>
    <row r="1727" spans="1:19" ht="13.5" customHeight="1" x14ac:dyDescent="0.2">
      <c r="A1727" s="302" t="str">
        <f>IF(B1727="","",ROW()-ROW($A$3)+'Diário 2º PA'!$P$1)</f>
        <v/>
      </c>
      <c r="B1727" s="303"/>
      <c r="C1727" s="304"/>
      <c r="D1727" s="305"/>
      <c r="E1727" s="306"/>
      <c r="F1727" s="307"/>
      <c r="G1727" s="305"/>
      <c r="H1727" s="305"/>
      <c r="I1727" s="306"/>
      <c r="J1727" s="308" t="str">
        <f t="shared" si="6"/>
        <v/>
      </c>
      <c r="K1727" s="308"/>
      <c r="L1727" s="309"/>
      <c r="M1727" s="308"/>
      <c r="N1727" s="303"/>
      <c r="O1727" s="305"/>
      <c r="P1727" s="305"/>
      <c r="Q1727" s="299"/>
      <c r="R1727" s="299"/>
      <c r="S1727" s="299"/>
    </row>
    <row r="1728" spans="1:19" ht="13.5" customHeight="1" x14ac:dyDescent="0.2">
      <c r="A1728" s="302" t="str">
        <f>IF(B1728="","",ROW()-ROW($A$3)+'Diário 2º PA'!$P$1)</f>
        <v/>
      </c>
      <c r="B1728" s="303"/>
      <c r="C1728" s="304"/>
      <c r="D1728" s="305"/>
      <c r="E1728" s="306"/>
      <c r="F1728" s="307"/>
      <c r="G1728" s="305"/>
      <c r="H1728" s="305"/>
      <c r="I1728" s="306"/>
      <c r="J1728" s="308" t="str">
        <f t="shared" si="6"/>
        <v/>
      </c>
      <c r="K1728" s="308"/>
      <c r="L1728" s="309"/>
      <c r="M1728" s="308"/>
      <c r="N1728" s="303"/>
      <c r="O1728" s="305"/>
      <c r="P1728" s="305"/>
      <c r="Q1728" s="299"/>
      <c r="R1728" s="299"/>
      <c r="S1728" s="299"/>
    </row>
    <row r="1729" spans="1:19" ht="13.5" customHeight="1" x14ac:dyDescent="0.2">
      <c r="A1729" s="302" t="str">
        <f>IF(B1729="","",ROW()-ROW($A$3)+'Diário 2º PA'!$P$1)</f>
        <v/>
      </c>
      <c r="B1729" s="303"/>
      <c r="C1729" s="304"/>
      <c r="D1729" s="305"/>
      <c r="E1729" s="306"/>
      <c r="F1729" s="307"/>
      <c r="G1729" s="305"/>
      <c r="H1729" s="305"/>
      <c r="I1729" s="306"/>
      <c r="J1729" s="308" t="str">
        <f t="shared" si="6"/>
        <v/>
      </c>
      <c r="K1729" s="308"/>
      <c r="L1729" s="309"/>
      <c r="M1729" s="308"/>
      <c r="N1729" s="303"/>
      <c r="O1729" s="305"/>
      <c r="P1729" s="305"/>
      <c r="Q1729" s="299"/>
      <c r="R1729" s="299"/>
      <c r="S1729" s="299"/>
    </row>
    <row r="1730" spans="1:19" ht="13.5" customHeight="1" x14ac:dyDescent="0.2">
      <c r="A1730" s="302" t="str">
        <f>IF(B1730="","",ROW()-ROW($A$3)+'Diário 2º PA'!$P$1)</f>
        <v/>
      </c>
      <c r="B1730" s="303"/>
      <c r="C1730" s="304"/>
      <c r="D1730" s="305"/>
      <c r="E1730" s="306"/>
      <c r="F1730" s="307"/>
      <c r="G1730" s="305"/>
      <c r="H1730" s="305"/>
      <c r="I1730" s="306"/>
      <c r="J1730" s="308" t="str">
        <f t="shared" si="6"/>
        <v/>
      </c>
      <c r="K1730" s="308"/>
      <c r="L1730" s="309"/>
      <c r="M1730" s="308"/>
      <c r="N1730" s="303"/>
      <c r="O1730" s="305"/>
      <c r="P1730" s="305"/>
      <c r="Q1730" s="299"/>
      <c r="R1730" s="299"/>
      <c r="S1730" s="299"/>
    </row>
    <row r="1731" spans="1:19" ht="13.5" customHeight="1" x14ac:dyDescent="0.2">
      <c r="A1731" s="302" t="str">
        <f>IF(B1731="","",ROW()-ROW($A$3)+'Diário 2º PA'!$P$1)</f>
        <v/>
      </c>
      <c r="B1731" s="303"/>
      <c r="C1731" s="304"/>
      <c r="D1731" s="305"/>
      <c r="E1731" s="306"/>
      <c r="F1731" s="307"/>
      <c r="G1731" s="305"/>
      <c r="H1731" s="305"/>
      <c r="I1731" s="306"/>
      <c r="J1731" s="308" t="str">
        <f t="shared" si="6"/>
        <v/>
      </c>
      <c r="K1731" s="308"/>
      <c r="L1731" s="309"/>
      <c r="M1731" s="308"/>
      <c r="N1731" s="303"/>
      <c r="O1731" s="305"/>
      <c r="P1731" s="305"/>
      <c r="Q1731" s="299"/>
      <c r="R1731" s="299"/>
      <c r="S1731" s="299"/>
    </row>
    <row r="1732" spans="1:19" ht="13.5" customHeight="1" x14ac:dyDescent="0.2">
      <c r="A1732" s="302" t="str">
        <f>IF(B1732="","",ROW()-ROW($A$3)+'Diário 2º PA'!$P$1)</f>
        <v/>
      </c>
      <c r="B1732" s="303"/>
      <c r="C1732" s="304"/>
      <c r="D1732" s="305"/>
      <c r="E1732" s="306"/>
      <c r="F1732" s="307"/>
      <c r="G1732" s="305"/>
      <c r="H1732" s="305"/>
      <c r="I1732" s="306"/>
      <c r="J1732" s="308" t="str">
        <f t="shared" si="6"/>
        <v/>
      </c>
      <c r="K1732" s="308"/>
      <c r="L1732" s="309"/>
      <c r="M1732" s="308"/>
      <c r="N1732" s="303"/>
      <c r="O1732" s="305"/>
      <c r="P1732" s="305"/>
      <c r="Q1732" s="299"/>
      <c r="R1732" s="299"/>
      <c r="S1732" s="299"/>
    </row>
    <row r="1733" spans="1:19" ht="13.5" customHeight="1" x14ac:dyDescent="0.2">
      <c r="A1733" s="302" t="str">
        <f>IF(B1733="","",ROW()-ROW($A$3)+'Diário 2º PA'!$P$1)</f>
        <v/>
      </c>
      <c r="B1733" s="303"/>
      <c r="C1733" s="304"/>
      <c r="D1733" s="305"/>
      <c r="E1733" s="306"/>
      <c r="F1733" s="307"/>
      <c r="G1733" s="305"/>
      <c r="H1733" s="305"/>
      <c r="I1733" s="306"/>
      <c r="J1733" s="308" t="str">
        <f t="shared" si="6"/>
        <v/>
      </c>
      <c r="K1733" s="308"/>
      <c r="L1733" s="309"/>
      <c r="M1733" s="308"/>
      <c r="N1733" s="303"/>
      <c r="O1733" s="305"/>
      <c r="P1733" s="305"/>
      <c r="Q1733" s="299"/>
      <c r="R1733" s="299"/>
      <c r="S1733" s="299"/>
    </row>
    <row r="1734" spans="1:19" ht="13.5" customHeight="1" x14ac:dyDescent="0.2">
      <c r="A1734" s="302" t="str">
        <f>IF(B1734="","",ROW()-ROW($A$3)+'Diário 2º PA'!$P$1)</f>
        <v/>
      </c>
      <c r="B1734" s="303"/>
      <c r="C1734" s="304"/>
      <c r="D1734" s="305"/>
      <c r="E1734" s="306"/>
      <c r="F1734" s="307"/>
      <c r="G1734" s="305"/>
      <c r="H1734" s="305"/>
      <c r="I1734" s="306"/>
      <c r="J1734" s="308" t="str">
        <f t="shared" si="6"/>
        <v/>
      </c>
      <c r="K1734" s="308"/>
      <c r="L1734" s="309"/>
      <c r="M1734" s="308"/>
      <c r="N1734" s="303"/>
      <c r="O1734" s="305"/>
      <c r="P1734" s="305"/>
      <c r="Q1734" s="299"/>
      <c r="R1734" s="299"/>
      <c r="S1734" s="299"/>
    </row>
    <row r="1735" spans="1:19" ht="13.5" customHeight="1" x14ac:dyDescent="0.2">
      <c r="A1735" s="302" t="str">
        <f>IF(B1735="","",ROW()-ROW($A$3)+'Diário 2º PA'!$P$1)</f>
        <v/>
      </c>
      <c r="B1735" s="303"/>
      <c r="C1735" s="304"/>
      <c r="D1735" s="305"/>
      <c r="E1735" s="306"/>
      <c r="F1735" s="307"/>
      <c r="G1735" s="305"/>
      <c r="H1735" s="305"/>
      <c r="I1735" s="306"/>
      <c r="J1735" s="308" t="str">
        <f t="shared" si="6"/>
        <v/>
      </c>
      <c r="K1735" s="308"/>
      <c r="L1735" s="309"/>
      <c r="M1735" s="308"/>
      <c r="N1735" s="303"/>
      <c r="O1735" s="305"/>
      <c r="P1735" s="305"/>
      <c r="Q1735" s="299"/>
      <c r="R1735" s="299"/>
      <c r="S1735" s="299"/>
    </row>
    <row r="1736" spans="1:19" ht="13.5" customHeight="1" x14ac:dyDescent="0.2">
      <c r="A1736" s="302" t="str">
        <f>IF(B1736="","",ROW()-ROW($A$3)+'Diário 2º PA'!$P$1)</f>
        <v/>
      </c>
      <c r="B1736" s="303"/>
      <c r="C1736" s="304"/>
      <c r="D1736" s="305"/>
      <c r="E1736" s="306"/>
      <c r="F1736" s="307"/>
      <c r="G1736" s="305"/>
      <c r="H1736" s="305"/>
      <c r="I1736" s="306"/>
      <c r="J1736" s="308" t="str">
        <f t="shared" si="6"/>
        <v/>
      </c>
      <c r="K1736" s="308"/>
      <c r="L1736" s="309"/>
      <c r="M1736" s="308"/>
      <c r="N1736" s="303"/>
      <c r="O1736" s="305"/>
      <c r="P1736" s="305"/>
      <c r="Q1736" s="299"/>
      <c r="R1736" s="299"/>
      <c r="S1736" s="299"/>
    </row>
    <row r="1737" spans="1:19" ht="13.5" customHeight="1" x14ac:dyDescent="0.2">
      <c r="A1737" s="302" t="str">
        <f>IF(B1737="","",ROW()-ROW($A$3)+'Diário 2º PA'!$P$1)</f>
        <v/>
      </c>
      <c r="B1737" s="303"/>
      <c r="C1737" s="304"/>
      <c r="D1737" s="305"/>
      <c r="E1737" s="306"/>
      <c r="F1737" s="307"/>
      <c r="G1737" s="305"/>
      <c r="H1737" s="305"/>
      <c r="I1737" s="306"/>
      <c r="J1737" s="308" t="str">
        <f t="shared" si="6"/>
        <v/>
      </c>
      <c r="K1737" s="308"/>
      <c r="L1737" s="309"/>
      <c r="M1737" s="308"/>
      <c r="N1737" s="303"/>
      <c r="O1737" s="305"/>
      <c r="P1737" s="305"/>
      <c r="Q1737" s="299"/>
      <c r="R1737" s="299"/>
      <c r="S1737" s="299"/>
    </row>
    <row r="1738" spans="1:19" ht="13.5" customHeight="1" x14ac:dyDescent="0.2">
      <c r="A1738" s="302" t="str">
        <f>IF(B1738="","",ROW()-ROW($A$3)+'Diário 2º PA'!$P$1)</f>
        <v/>
      </c>
      <c r="B1738" s="303"/>
      <c r="C1738" s="304"/>
      <c r="D1738" s="305"/>
      <c r="E1738" s="306"/>
      <c r="F1738" s="307"/>
      <c r="G1738" s="305"/>
      <c r="H1738" s="305"/>
      <c r="I1738" s="306"/>
      <c r="J1738" s="308" t="str">
        <f t="shared" si="6"/>
        <v/>
      </c>
      <c r="K1738" s="308"/>
      <c r="L1738" s="309"/>
      <c r="M1738" s="308"/>
      <c r="N1738" s="303"/>
      <c r="O1738" s="305"/>
      <c r="P1738" s="305"/>
      <c r="Q1738" s="299"/>
      <c r="R1738" s="299"/>
      <c r="S1738" s="299"/>
    </row>
    <row r="1739" spans="1:19" ht="13.5" customHeight="1" x14ac:dyDescent="0.2">
      <c r="A1739" s="302" t="str">
        <f>IF(B1739="","",ROW()-ROW($A$3)+'Diário 2º PA'!$P$1)</f>
        <v/>
      </c>
      <c r="B1739" s="303"/>
      <c r="C1739" s="304"/>
      <c r="D1739" s="305"/>
      <c r="E1739" s="306"/>
      <c r="F1739" s="307"/>
      <c r="G1739" s="305"/>
      <c r="H1739" s="305"/>
      <c r="I1739" s="306"/>
      <c r="J1739" s="308" t="str">
        <f t="shared" si="6"/>
        <v/>
      </c>
      <c r="K1739" s="308"/>
      <c r="L1739" s="309"/>
      <c r="M1739" s="308"/>
      <c r="N1739" s="303"/>
      <c r="O1739" s="305"/>
      <c r="P1739" s="305"/>
      <c r="Q1739" s="299"/>
      <c r="R1739" s="299"/>
      <c r="S1739" s="299"/>
    </row>
    <row r="1740" spans="1:19" ht="13.5" customHeight="1" x14ac:dyDescent="0.2">
      <c r="A1740" s="302" t="str">
        <f>IF(B1740="","",ROW()-ROW($A$3)+'Diário 2º PA'!$P$1)</f>
        <v/>
      </c>
      <c r="B1740" s="303"/>
      <c r="C1740" s="304"/>
      <c r="D1740" s="305"/>
      <c r="E1740" s="306"/>
      <c r="F1740" s="307"/>
      <c r="G1740" s="305"/>
      <c r="H1740" s="305"/>
      <c r="I1740" s="306"/>
      <c r="J1740" s="308" t="str">
        <f t="shared" si="6"/>
        <v/>
      </c>
      <c r="K1740" s="308"/>
      <c r="L1740" s="309"/>
      <c r="M1740" s="308"/>
      <c r="N1740" s="303"/>
      <c r="O1740" s="305"/>
      <c r="P1740" s="305"/>
      <c r="Q1740" s="299"/>
      <c r="R1740" s="299"/>
      <c r="S1740" s="299"/>
    </row>
    <row r="1741" spans="1:19" ht="13.5" customHeight="1" x14ac:dyDescent="0.2">
      <c r="A1741" s="302" t="str">
        <f>IF(B1741="","",ROW()-ROW($A$3)+'Diário 2º PA'!$P$1)</f>
        <v/>
      </c>
      <c r="B1741" s="303"/>
      <c r="C1741" s="304"/>
      <c r="D1741" s="305"/>
      <c r="E1741" s="306"/>
      <c r="F1741" s="307"/>
      <c r="G1741" s="305"/>
      <c r="H1741" s="305"/>
      <c r="I1741" s="306"/>
      <c r="J1741" s="308" t="str">
        <f t="shared" si="6"/>
        <v/>
      </c>
      <c r="K1741" s="308"/>
      <c r="L1741" s="309"/>
      <c r="M1741" s="308"/>
      <c r="N1741" s="303"/>
      <c r="O1741" s="305"/>
      <c r="P1741" s="305"/>
      <c r="Q1741" s="299"/>
      <c r="R1741" s="299"/>
      <c r="S1741" s="299"/>
    </row>
    <row r="1742" spans="1:19" ht="13.5" customHeight="1" x14ac:dyDescent="0.2">
      <c r="A1742" s="302" t="str">
        <f>IF(B1742="","",ROW()-ROW($A$3)+'Diário 2º PA'!$P$1)</f>
        <v/>
      </c>
      <c r="B1742" s="303"/>
      <c r="C1742" s="304"/>
      <c r="D1742" s="305"/>
      <c r="E1742" s="306"/>
      <c r="F1742" s="307"/>
      <c r="G1742" s="305"/>
      <c r="H1742" s="305"/>
      <c r="I1742" s="306"/>
      <c r="J1742" s="308" t="str">
        <f t="shared" si="6"/>
        <v/>
      </c>
      <c r="K1742" s="308"/>
      <c r="L1742" s="309"/>
      <c r="M1742" s="308"/>
      <c r="N1742" s="303"/>
      <c r="O1742" s="305"/>
      <c r="P1742" s="305"/>
      <c r="Q1742" s="299"/>
      <c r="R1742" s="299"/>
      <c r="S1742" s="299"/>
    </row>
    <row r="1743" spans="1:19" ht="13.5" customHeight="1" x14ac:dyDescent="0.2">
      <c r="A1743" s="302" t="str">
        <f>IF(B1743="","",ROW()-ROW($A$3)+'Diário 2º PA'!$P$1)</f>
        <v/>
      </c>
      <c r="B1743" s="303"/>
      <c r="C1743" s="304"/>
      <c r="D1743" s="305"/>
      <c r="E1743" s="306"/>
      <c r="F1743" s="307"/>
      <c r="G1743" s="305"/>
      <c r="H1743" s="305"/>
      <c r="I1743" s="306"/>
      <c r="J1743" s="308" t="str">
        <f t="shared" si="6"/>
        <v/>
      </c>
      <c r="K1743" s="308"/>
      <c r="L1743" s="309"/>
      <c r="M1743" s="308"/>
      <c r="N1743" s="303"/>
      <c r="O1743" s="305"/>
      <c r="P1743" s="305"/>
      <c r="Q1743" s="299"/>
      <c r="R1743" s="299"/>
      <c r="S1743" s="299"/>
    </row>
    <row r="1744" spans="1:19" ht="13.5" customHeight="1" x14ac:dyDescent="0.2">
      <c r="A1744" s="302" t="str">
        <f>IF(B1744="","",ROW()-ROW($A$3)+'Diário 2º PA'!$P$1)</f>
        <v/>
      </c>
      <c r="B1744" s="303"/>
      <c r="C1744" s="304"/>
      <c r="D1744" s="305"/>
      <c r="E1744" s="306"/>
      <c r="F1744" s="307"/>
      <c r="G1744" s="305"/>
      <c r="H1744" s="305"/>
      <c r="I1744" s="306"/>
      <c r="J1744" s="308" t="str">
        <f t="shared" si="6"/>
        <v/>
      </c>
      <c r="K1744" s="308"/>
      <c r="L1744" s="309"/>
      <c r="M1744" s="308"/>
      <c r="N1744" s="303"/>
      <c r="O1744" s="305"/>
      <c r="P1744" s="305"/>
      <c r="Q1744" s="299"/>
      <c r="R1744" s="299"/>
      <c r="S1744" s="299"/>
    </row>
    <row r="1745" spans="1:19" ht="13.5" customHeight="1" x14ac:dyDescent="0.2">
      <c r="A1745" s="302" t="str">
        <f>IF(B1745="","",ROW()-ROW($A$3)+'Diário 2º PA'!$P$1)</f>
        <v/>
      </c>
      <c r="B1745" s="303"/>
      <c r="C1745" s="304"/>
      <c r="D1745" s="305"/>
      <c r="E1745" s="306"/>
      <c r="F1745" s="307"/>
      <c r="G1745" s="305"/>
      <c r="H1745" s="305"/>
      <c r="I1745" s="306"/>
      <c r="J1745" s="308" t="str">
        <f t="shared" si="6"/>
        <v/>
      </c>
      <c r="K1745" s="308"/>
      <c r="L1745" s="309"/>
      <c r="M1745" s="308"/>
      <c r="N1745" s="303"/>
      <c r="O1745" s="305"/>
      <c r="P1745" s="305"/>
      <c r="Q1745" s="299"/>
      <c r="R1745" s="299"/>
      <c r="S1745" s="299"/>
    </row>
    <row r="1746" spans="1:19" ht="13.5" customHeight="1" x14ac:dyDescent="0.2">
      <c r="A1746" s="302" t="str">
        <f>IF(B1746="","",ROW()-ROW($A$3)+'Diário 2º PA'!$P$1)</f>
        <v/>
      </c>
      <c r="B1746" s="303"/>
      <c r="C1746" s="304"/>
      <c r="D1746" s="305"/>
      <c r="E1746" s="306"/>
      <c r="F1746" s="307"/>
      <c r="G1746" s="305"/>
      <c r="H1746" s="305"/>
      <c r="I1746" s="306"/>
      <c r="J1746" s="308" t="str">
        <f t="shared" si="6"/>
        <v/>
      </c>
      <c r="K1746" s="308"/>
      <c r="L1746" s="309"/>
      <c r="M1746" s="308"/>
      <c r="N1746" s="303"/>
      <c r="O1746" s="305"/>
      <c r="P1746" s="305"/>
      <c r="Q1746" s="299"/>
      <c r="R1746" s="299"/>
      <c r="S1746" s="299"/>
    </row>
    <row r="1747" spans="1:19" ht="13.5" customHeight="1" x14ac:dyDescent="0.2">
      <c r="A1747" s="302" t="str">
        <f>IF(B1747="","",ROW()-ROW($A$3)+'Diário 2º PA'!$P$1)</f>
        <v/>
      </c>
      <c r="B1747" s="303"/>
      <c r="C1747" s="304"/>
      <c r="D1747" s="305"/>
      <c r="E1747" s="306"/>
      <c r="F1747" s="307"/>
      <c r="G1747" s="305"/>
      <c r="H1747" s="305"/>
      <c r="I1747" s="306"/>
      <c r="J1747" s="308" t="str">
        <f t="shared" si="6"/>
        <v/>
      </c>
      <c r="K1747" s="308"/>
      <c r="L1747" s="309"/>
      <c r="M1747" s="308"/>
      <c r="N1747" s="303"/>
      <c r="O1747" s="305"/>
      <c r="P1747" s="305"/>
      <c r="Q1747" s="299"/>
      <c r="R1747" s="299"/>
      <c r="S1747" s="299"/>
    </row>
    <row r="1748" spans="1:19" ht="13.5" customHeight="1" x14ac:dyDescent="0.2">
      <c r="A1748" s="302" t="str">
        <f>IF(B1748="","",ROW()-ROW($A$3)+'Diário 2º PA'!$P$1)</f>
        <v/>
      </c>
      <c r="B1748" s="303"/>
      <c r="C1748" s="304"/>
      <c r="D1748" s="305"/>
      <c r="E1748" s="306"/>
      <c r="F1748" s="307"/>
      <c r="G1748" s="305"/>
      <c r="H1748" s="305"/>
      <c r="I1748" s="306"/>
      <c r="J1748" s="308" t="str">
        <f t="shared" si="6"/>
        <v/>
      </c>
      <c r="K1748" s="308"/>
      <c r="L1748" s="309"/>
      <c r="M1748" s="308"/>
      <c r="N1748" s="303"/>
      <c r="O1748" s="305"/>
      <c r="P1748" s="305"/>
      <c r="Q1748" s="299"/>
      <c r="R1748" s="299"/>
      <c r="S1748" s="299"/>
    </row>
    <row r="1749" spans="1:19" ht="13.5" customHeight="1" x14ac:dyDescent="0.2">
      <c r="A1749" s="302" t="str">
        <f>IF(B1749="","",ROW()-ROW($A$3)+'Diário 2º PA'!$P$1)</f>
        <v/>
      </c>
      <c r="B1749" s="303"/>
      <c r="C1749" s="304"/>
      <c r="D1749" s="305"/>
      <c r="E1749" s="306"/>
      <c r="F1749" s="307"/>
      <c r="G1749" s="305"/>
      <c r="H1749" s="305"/>
      <c r="I1749" s="306"/>
      <c r="J1749" s="308" t="str">
        <f t="shared" si="6"/>
        <v/>
      </c>
      <c r="K1749" s="308"/>
      <c r="L1749" s="309"/>
      <c r="M1749" s="308"/>
      <c r="N1749" s="303"/>
      <c r="O1749" s="305"/>
      <c r="P1749" s="305"/>
      <c r="Q1749" s="299"/>
      <c r="R1749" s="299"/>
      <c r="S1749" s="299"/>
    </row>
    <row r="1750" spans="1:19" ht="13.5" customHeight="1" x14ac:dyDescent="0.2">
      <c r="A1750" s="302" t="str">
        <f>IF(B1750="","",ROW()-ROW($A$3)+'Diário 2º PA'!$P$1)</f>
        <v/>
      </c>
      <c r="B1750" s="303"/>
      <c r="C1750" s="304"/>
      <c r="D1750" s="305"/>
      <c r="E1750" s="306"/>
      <c r="F1750" s="307"/>
      <c r="G1750" s="305"/>
      <c r="H1750" s="305"/>
      <c r="I1750" s="306"/>
      <c r="J1750" s="308" t="str">
        <f t="shared" si="6"/>
        <v/>
      </c>
      <c r="K1750" s="308"/>
      <c r="L1750" s="309"/>
      <c r="M1750" s="308"/>
      <c r="N1750" s="303"/>
      <c r="O1750" s="305"/>
      <c r="P1750" s="305"/>
      <c r="Q1750" s="299"/>
      <c r="R1750" s="299"/>
      <c r="S1750" s="299"/>
    </row>
    <row r="1751" spans="1:19" ht="13.5" customHeight="1" x14ac:dyDescent="0.2">
      <c r="A1751" s="302" t="str">
        <f>IF(B1751="","",ROW()-ROW($A$3)+'Diário 2º PA'!$P$1)</f>
        <v/>
      </c>
      <c r="B1751" s="303"/>
      <c r="C1751" s="304"/>
      <c r="D1751" s="305"/>
      <c r="E1751" s="306"/>
      <c r="F1751" s="307"/>
      <c r="G1751" s="305"/>
      <c r="H1751" s="305"/>
      <c r="I1751" s="306"/>
      <c r="J1751" s="308" t="str">
        <f t="shared" si="6"/>
        <v/>
      </c>
      <c r="K1751" s="308"/>
      <c r="L1751" s="309"/>
      <c r="M1751" s="308"/>
      <c r="N1751" s="303"/>
      <c r="O1751" s="305"/>
      <c r="P1751" s="305"/>
      <c r="Q1751" s="299"/>
      <c r="R1751" s="299"/>
      <c r="S1751" s="299"/>
    </row>
    <row r="1752" spans="1:19" ht="13.5" customHeight="1" x14ac:dyDescent="0.2">
      <c r="A1752" s="302" t="str">
        <f>IF(B1752="","",ROW()-ROW($A$3)+'Diário 2º PA'!$P$1)</f>
        <v/>
      </c>
      <c r="B1752" s="303"/>
      <c r="C1752" s="304"/>
      <c r="D1752" s="305"/>
      <c r="E1752" s="306"/>
      <c r="F1752" s="307"/>
      <c r="G1752" s="305"/>
      <c r="H1752" s="305"/>
      <c r="I1752" s="306"/>
      <c r="J1752" s="308" t="str">
        <f t="shared" si="6"/>
        <v/>
      </c>
      <c r="K1752" s="308"/>
      <c r="L1752" s="309"/>
      <c r="M1752" s="308"/>
      <c r="N1752" s="303"/>
      <c r="O1752" s="305"/>
      <c r="P1752" s="305"/>
      <c r="Q1752" s="299"/>
      <c r="R1752" s="299"/>
      <c r="S1752" s="299"/>
    </row>
    <row r="1753" spans="1:19" ht="13.5" customHeight="1" x14ac:dyDescent="0.2">
      <c r="A1753" s="302" t="str">
        <f>IF(B1753="","",ROW()-ROW($A$3)+'Diário 2º PA'!$P$1)</f>
        <v/>
      </c>
      <c r="B1753" s="303"/>
      <c r="C1753" s="304"/>
      <c r="D1753" s="305"/>
      <c r="E1753" s="306"/>
      <c r="F1753" s="307"/>
      <c r="G1753" s="305"/>
      <c r="H1753" s="305"/>
      <c r="I1753" s="306"/>
      <c r="J1753" s="308" t="str">
        <f t="shared" si="6"/>
        <v/>
      </c>
      <c r="K1753" s="308"/>
      <c r="L1753" s="309"/>
      <c r="M1753" s="308"/>
      <c r="N1753" s="303"/>
      <c r="O1753" s="305"/>
      <c r="P1753" s="305"/>
      <c r="Q1753" s="299"/>
      <c r="R1753" s="299"/>
      <c r="S1753" s="299"/>
    </row>
    <row r="1754" spans="1:19" ht="13.5" customHeight="1" x14ac:dyDescent="0.2">
      <c r="A1754" s="302" t="str">
        <f>IF(B1754="","",ROW()-ROW($A$3)+'Diário 2º PA'!$P$1)</f>
        <v/>
      </c>
      <c r="B1754" s="303"/>
      <c r="C1754" s="304"/>
      <c r="D1754" s="305"/>
      <c r="E1754" s="306"/>
      <c r="F1754" s="307"/>
      <c r="G1754" s="305"/>
      <c r="H1754" s="305"/>
      <c r="I1754" s="306"/>
      <c r="J1754" s="308" t="str">
        <f t="shared" si="6"/>
        <v/>
      </c>
      <c r="K1754" s="308"/>
      <c r="L1754" s="309"/>
      <c r="M1754" s="308"/>
      <c r="N1754" s="303"/>
      <c r="O1754" s="305"/>
      <c r="P1754" s="305"/>
      <c r="Q1754" s="299"/>
      <c r="R1754" s="299"/>
      <c r="S1754" s="299"/>
    </row>
    <row r="1755" spans="1:19" ht="13.5" customHeight="1" x14ac:dyDescent="0.2">
      <c r="A1755" s="302" t="str">
        <f>IF(B1755="","",ROW()-ROW($A$3)+'Diário 2º PA'!$P$1)</f>
        <v/>
      </c>
      <c r="B1755" s="303"/>
      <c r="C1755" s="304"/>
      <c r="D1755" s="305"/>
      <c r="E1755" s="306"/>
      <c r="F1755" s="307"/>
      <c r="G1755" s="305"/>
      <c r="H1755" s="305"/>
      <c r="I1755" s="306"/>
      <c r="J1755" s="308" t="str">
        <f t="shared" si="6"/>
        <v/>
      </c>
      <c r="K1755" s="308"/>
      <c r="L1755" s="309"/>
      <c r="M1755" s="308"/>
      <c r="N1755" s="303"/>
      <c r="O1755" s="305"/>
      <c r="P1755" s="305"/>
      <c r="Q1755" s="299"/>
      <c r="R1755" s="299"/>
      <c r="S1755" s="299"/>
    </row>
    <row r="1756" spans="1:19" ht="13.5" customHeight="1" x14ac:dyDescent="0.2">
      <c r="A1756" s="302" t="str">
        <f>IF(B1756="","",ROW()-ROW($A$3)+'Diário 2º PA'!$P$1)</f>
        <v/>
      </c>
      <c r="B1756" s="303"/>
      <c r="C1756" s="304"/>
      <c r="D1756" s="305"/>
      <c r="E1756" s="306"/>
      <c r="F1756" s="307"/>
      <c r="G1756" s="305"/>
      <c r="H1756" s="305"/>
      <c r="I1756" s="306"/>
      <c r="J1756" s="308" t="str">
        <f t="shared" si="6"/>
        <v/>
      </c>
      <c r="K1756" s="308"/>
      <c r="L1756" s="309"/>
      <c r="M1756" s="308"/>
      <c r="N1756" s="303"/>
      <c r="O1756" s="305"/>
      <c r="P1756" s="305"/>
      <c r="Q1756" s="299"/>
      <c r="R1756" s="299"/>
      <c r="S1756" s="299"/>
    </row>
    <row r="1757" spans="1:19" ht="13.5" customHeight="1" x14ac:dyDescent="0.2">
      <c r="A1757" s="302" t="str">
        <f>IF(B1757="","",ROW()-ROW($A$3)+'Diário 2º PA'!$P$1)</f>
        <v/>
      </c>
      <c r="B1757" s="303"/>
      <c r="C1757" s="304"/>
      <c r="D1757" s="305"/>
      <c r="E1757" s="306"/>
      <c r="F1757" s="307"/>
      <c r="G1757" s="305"/>
      <c r="H1757" s="305"/>
      <c r="I1757" s="306"/>
      <c r="J1757" s="308" t="str">
        <f t="shared" si="6"/>
        <v/>
      </c>
      <c r="K1757" s="308"/>
      <c r="L1757" s="309"/>
      <c r="M1757" s="308"/>
      <c r="N1757" s="303"/>
      <c r="O1757" s="305"/>
      <c r="P1757" s="305"/>
      <c r="Q1757" s="299"/>
      <c r="R1757" s="299"/>
      <c r="S1757" s="299"/>
    </row>
    <row r="1758" spans="1:19" ht="13.5" customHeight="1" x14ac:dyDescent="0.2">
      <c r="A1758" s="302" t="str">
        <f>IF(B1758="","",ROW()-ROW($A$3)+'Diário 2º PA'!$P$1)</f>
        <v/>
      </c>
      <c r="B1758" s="303"/>
      <c r="C1758" s="304"/>
      <c r="D1758" s="305"/>
      <c r="E1758" s="306"/>
      <c r="F1758" s="307"/>
      <c r="G1758" s="305"/>
      <c r="H1758" s="305"/>
      <c r="I1758" s="306"/>
      <c r="J1758" s="308" t="str">
        <f t="shared" si="6"/>
        <v/>
      </c>
      <c r="K1758" s="308"/>
      <c r="L1758" s="309"/>
      <c r="M1758" s="308"/>
      <c r="N1758" s="303"/>
      <c r="O1758" s="305"/>
      <c r="P1758" s="305"/>
      <c r="Q1758" s="299"/>
      <c r="R1758" s="299"/>
      <c r="S1758" s="299"/>
    </row>
    <row r="1759" spans="1:19" ht="13.5" customHeight="1" x14ac:dyDescent="0.2">
      <c r="A1759" s="302" t="str">
        <f>IF(B1759="","",ROW()-ROW($A$3)+'Diário 2º PA'!$P$1)</f>
        <v/>
      </c>
      <c r="B1759" s="303"/>
      <c r="C1759" s="304"/>
      <c r="D1759" s="305"/>
      <c r="E1759" s="306"/>
      <c r="F1759" s="307"/>
      <c r="G1759" s="305"/>
      <c r="H1759" s="305"/>
      <c r="I1759" s="306"/>
      <c r="J1759" s="308" t="str">
        <f t="shared" si="6"/>
        <v/>
      </c>
      <c r="K1759" s="308"/>
      <c r="L1759" s="309"/>
      <c r="M1759" s="308"/>
      <c r="N1759" s="303"/>
      <c r="O1759" s="305"/>
      <c r="P1759" s="305"/>
      <c r="Q1759" s="299"/>
      <c r="R1759" s="299"/>
      <c r="S1759" s="299"/>
    </row>
    <row r="1760" spans="1:19" ht="13.5" customHeight="1" x14ac:dyDescent="0.2">
      <c r="A1760" s="302" t="str">
        <f>IF(B1760="","",ROW()-ROW($A$3)+'Diário 2º PA'!$P$1)</f>
        <v/>
      </c>
      <c r="B1760" s="303"/>
      <c r="C1760" s="304"/>
      <c r="D1760" s="305"/>
      <c r="E1760" s="306"/>
      <c r="F1760" s="307"/>
      <c r="G1760" s="305"/>
      <c r="H1760" s="305"/>
      <c r="I1760" s="306"/>
      <c r="J1760" s="308" t="str">
        <f t="shared" si="6"/>
        <v/>
      </c>
      <c r="K1760" s="308"/>
      <c r="L1760" s="309"/>
      <c r="M1760" s="308"/>
      <c r="N1760" s="303"/>
      <c r="O1760" s="305"/>
      <c r="P1760" s="305"/>
      <c r="Q1760" s="299"/>
      <c r="R1760" s="299"/>
      <c r="S1760" s="299"/>
    </row>
    <row r="1761" spans="1:19" ht="13.5" customHeight="1" x14ac:dyDescent="0.2">
      <c r="A1761" s="302" t="str">
        <f>IF(B1761="","",ROW()-ROW($A$3)+'Diário 2º PA'!$P$1)</f>
        <v/>
      </c>
      <c r="B1761" s="303"/>
      <c r="C1761" s="304"/>
      <c r="D1761" s="305"/>
      <c r="E1761" s="306"/>
      <c r="F1761" s="307"/>
      <c r="G1761" s="305"/>
      <c r="H1761" s="305"/>
      <c r="I1761" s="306"/>
      <c r="J1761" s="308" t="str">
        <f t="shared" si="6"/>
        <v/>
      </c>
      <c r="K1761" s="308"/>
      <c r="L1761" s="309"/>
      <c r="M1761" s="308"/>
      <c r="N1761" s="303"/>
      <c r="O1761" s="305"/>
      <c r="P1761" s="305"/>
      <c r="Q1761" s="299"/>
      <c r="R1761" s="299"/>
      <c r="S1761" s="299"/>
    </row>
    <row r="1762" spans="1:19" ht="13.5" customHeight="1" x14ac:dyDescent="0.2">
      <c r="A1762" s="302" t="str">
        <f>IF(B1762="","",ROW()-ROW($A$3)+'Diário 2º PA'!$P$1)</f>
        <v/>
      </c>
      <c r="B1762" s="303"/>
      <c r="C1762" s="304"/>
      <c r="D1762" s="305"/>
      <c r="E1762" s="306"/>
      <c r="F1762" s="307"/>
      <c r="G1762" s="305"/>
      <c r="H1762" s="305"/>
      <c r="I1762" s="306"/>
      <c r="J1762" s="308" t="str">
        <f t="shared" si="6"/>
        <v/>
      </c>
      <c r="K1762" s="308"/>
      <c r="L1762" s="309"/>
      <c r="M1762" s="308"/>
      <c r="N1762" s="303"/>
      <c r="O1762" s="305"/>
      <c r="P1762" s="305"/>
      <c r="Q1762" s="299"/>
      <c r="R1762" s="299"/>
      <c r="S1762" s="299"/>
    </row>
    <row r="1763" spans="1:19" ht="13.5" customHeight="1" x14ac:dyDescent="0.2">
      <c r="A1763" s="302" t="str">
        <f>IF(B1763="","",ROW()-ROW($A$3)+'Diário 2º PA'!$P$1)</f>
        <v/>
      </c>
      <c r="B1763" s="303"/>
      <c r="C1763" s="304"/>
      <c r="D1763" s="305"/>
      <c r="E1763" s="306"/>
      <c r="F1763" s="307"/>
      <c r="G1763" s="305"/>
      <c r="H1763" s="305"/>
      <c r="I1763" s="306"/>
      <c r="J1763" s="308" t="str">
        <f t="shared" si="6"/>
        <v/>
      </c>
      <c r="K1763" s="308"/>
      <c r="L1763" s="309"/>
      <c r="M1763" s="308"/>
      <c r="N1763" s="303"/>
      <c r="O1763" s="305"/>
      <c r="P1763" s="305"/>
      <c r="Q1763" s="299"/>
      <c r="R1763" s="299"/>
      <c r="S1763" s="299"/>
    </row>
    <row r="1764" spans="1:19" ht="13.5" customHeight="1" x14ac:dyDescent="0.2">
      <c r="A1764" s="302" t="str">
        <f>IF(B1764="","",ROW()-ROW($A$3)+'Diário 2º PA'!$P$1)</f>
        <v/>
      </c>
      <c r="B1764" s="303"/>
      <c r="C1764" s="304"/>
      <c r="D1764" s="305"/>
      <c r="E1764" s="306"/>
      <c r="F1764" s="307"/>
      <c r="G1764" s="305"/>
      <c r="H1764" s="305"/>
      <c r="I1764" s="306"/>
      <c r="J1764" s="308" t="str">
        <f t="shared" si="6"/>
        <v/>
      </c>
      <c r="K1764" s="308"/>
      <c r="L1764" s="309"/>
      <c r="M1764" s="308"/>
      <c r="N1764" s="303"/>
      <c r="O1764" s="305"/>
      <c r="P1764" s="305"/>
      <c r="Q1764" s="299"/>
      <c r="R1764" s="299"/>
      <c r="S1764" s="299"/>
    </row>
    <row r="1765" spans="1:19" ht="13.5" customHeight="1" x14ac:dyDescent="0.2">
      <c r="A1765" s="302" t="str">
        <f>IF(B1765="","",ROW()-ROW($A$3)+'Diário 2º PA'!$P$1)</f>
        <v/>
      </c>
      <c r="B1765" s="303"/>
      <c r="C1765" s="304"/>
      <c r="D1765" s="305"/>
      <c r="E1765" s="306"/>
      <c r="F1765" s="307"/>
      <c r="G1765" s="305"/>
      <c r="H1765" s="305"/>
      <c r="I1765" s="306"/>
      <c r="J1765" s="308" t="str">
        <f t="shared" si="6"/>
        <v/>
      </c>
      <c r="K1765" s="308"/>
      <c r="L1765" s="309"/>
      <c r="M1765" s="308"/>
      <c r="N1765" s="303"/>
      <c r="O1765" s="305"/>
      <c r="P1765" s="305"/>
      <c r="Q1765" s="299"/>
      <c r="R1765" s="299"/>
      <c r="S1765" s="299"/>
    </row>
    <row r="1766" spans="1:19" ht="13.5" customHeight="1" x14ac:dyDescent="0.2">
      <c r="A1766" s="302" t="str">
        <f>IF(B1766="","",ROW()-ROW($A$3)+'Diário 2º PA'!$P$1)</f>
        <v/>
      </c>
      <c r="B1766" s="303"/>
      <c r="C1766" s="304"/>
      <c r="D1766" s="305"/>
      <c r="E1766" s="306"/>
      <c r="F1766" s="307"/>
      <c r="G1766" s="305"/>
      <c r="H1766" s="305"/>
      <c r="I1766" s="306"/>
      <c r="J1766" s="308" t="str">
        <f t="shared" si="6"/>
        <v/>
      </c>
      <c r="K1766" s="308"/>
      <c r="L1766" s="309"/>
      <c r="M1766" s="308"/>
      <c r="N1766" s="303"/>
      <c r="O1766" s="305"/>
      <c r="P1766" s="305"/>
      <c r="Q1766" s="299"/>
      <c r="R1766" s="299"/>
      <c r="S1766" s="299"/>
    </row>
    <row r="1767" spans="1:19" ht="13.5" customHeight="1" x14ac:dyDescent="0.2">
      <c r="A1767" s="302" t="str">
        <f>IF(B1767="","",ROW()-ROW($A$3)+'Diário 2º PA'!$P$1)</f>
        <v/>
      </c>
      <c r="B1767" s="303"/>
      <c r="C1767" s="304"/>
      <c r="D1767" s="305"/>
      <c r="E1767" s="306"/>
      <c r="F1767" s="307"/>
      <c r="G1767" s="305"/>
      <c r="H1767" s="305"/>
      <c r="I1767" s="306"/>
      <c r="J1767" s="308" t="str">
        <f t="shared" si="6"/>
        <v/>
      </c>
      <c r="K1767" s="308"/>
      <c r="L1767" s="309"/>
      <c r="M1767" s="308"/>
      <c r="N1767" s="303"/>
      <c r="O1767" s="305"/>
      <c r="P1767" s="305"/>
      <c r="Q1767" s="299"/>
      <c r="R1767" s="299"/>
      <c r="S1767" s="299"/>
    </row>
    <row r="1768" spans="1:19" ht="13.5" customHeight="1" x14ac:dyDescent="0.2">
      <c r="A1768" s="302" t="str">
        <f>IF(B1768="","",ROW()-ROW($A$3)+'Diário 2º PA'!$P$1)</f>
        <v/>
      </c>
      <c r="B1768" s="303"/>
      <c r="C1768" s="304"/>
      <c r="D1768" s="305"/>
      <c r="E1768" s="306"/>
      <c r="F1768" s="307"/>
      <c r="G1768" s="305"/>
      <c r="H1768" s="305"/>
      <c r="I1768" s="306"/>
      <c r="J1768" s="308" t="str">
        <f t="shared" si="6"/>
        <v/>
      </c>
      <c r="K1768" s="308"/>
      <c r="L1768" s="309"/>
      <c r="M1768" s="308"/>
      <c r="N1768" s="303"/>
      <c r="O1768" s="305"/>
      <c r="P1768" s="305"/>
      <c r="Q1768" s="299"/>
      <c r="R1768" s="299"/>
      <c r="S1768" s="299"/>
    </row>
    <row r="1769" spans="1:19" ht="13.5" customHeight="1" x14ac:dyDescent="0.2">
      <c r="A1769" s="302" t="str">
        <f>IF(B1769="","",ROW()-ROW($A$3)+'Diário 2º PA'!$P$1)</f>
        <v/>
      </c>
      <c r="B1769" s="303"/>
      <c r="C1769" s="304"/>
      <c r="D1769" s="305"/>
      <c r="E1769" s="306"/>
      <c r="F1769" s="307"/>
      <c r="G1769" s="305"/>
      <c r="H1769" s="305"/>
      <c r="I1769" s="306"/>
      <c r="J1769" s="308" t="str">
        <f t="shared" si="6"/>
        <v/>
      </c>
      <c r="K1769" s="308"/>
      <c r="L1769" s="309"/>
      <c r="M1769" s="308"/>
      <c r="N1769" s="303"/>
      <c r="O1769" s="305"/>
      <c r="P1769" s="305"/>
      <c r="Q1769" s="299"/>
      <c r="R1769" s="299"/>
      <c r="S1769" s="299"/>
    </row>
    <row r="1770" spans="1:19" ht="13.5" customHeight="1" x14ac:dyDescent="0.2">
      <c r="A1770" s="302" t="str">
        <f>IF(B1770="","",ROW()-ROW($A$3)+'Diário 2º PA'!$P$1)</f>
        <v/>
      </c>
      <c r="B1770" s="303"/>
      <c r="C1770" s="304"/>
      <c r="D1770" s="305"/>
      <c r="E1770" s="306"/>
      <c r="F1770" s="307"/>
      <c r="G1770" s="305"/>
      <c r="H1770" s="305"/>
      <c r="I1770" s="306"/>
      <c r="J1770" s="308" t="str">
        <f t="shared" si="6"/>
        <v/>
      </c>
      <c r="K1770" s="308"/>
      <c r="L1770" s="309"/>
      <c r="M1770" s="308"/>
      <c r="N1770" s="303"/>
      <c r="O1770" s="305"/>
      <c r="P1770" s="305"/>
      <c r="Q1770" s="299"/>
      <c r="R1770" s="299"/>
      <c r="S1770" s="299"/>
    </row>
    <row r="1771" spans="1:19" ht="13.5" customHeight="1" x14ac:dyDescent="0.2">
      <c r="A1771" s="302" t="str">
        <f>IF(B1771="","",ROW()-ROW($A$3)+'Diário 2º PA'!$P$1)</f>
        <v/>
      </c>
      <c r="B1771" s="303"/>
      <c r="C1771" s="304"/>
      <c r="D1771" s="305"/>
      <c r="E1771" s="306"/>
      <c r="F1771" s="307"/>
      <c r="G1771" s="305"/>
      <c r="H1771" s="305"/>
      <c r="I1771" s="306"/>
      <c r="J1771" s="308" t="str">
        <f t="shared" si="6"/>
        <v/>
      </c>
      <c r="K1771" s="308"/>
      <c r="L1771" s="309"/>
      <c r="M1771" s="308"/>
      <c r="N1771" s="303"/>
      <c r="O1771" s="305"/>
      <c r="P1771" s="305"/>
      <c r="Q1771" s="299"/>
      <c r="R1771" s="299"/>
      <c r="S1771" s="299"/>
    </row>
    <row r="1772" spans="1:19" ht="13.5" customHeight="1" x14ac:dyDescent="0.2">
      <c r="A1772" s="302" t="str">
        <f>IF(B1772="","",ROW()-ROW($A$3)+'Diário 2º PA'!$P$1)</f>
        <v/>
      </c>
      <c r="B1772" s="303"/>
      <c r="C1772" s="304"/>
      <c r="D1772" s="305"/>
      <c r="E1772" s="306"/>
      <c r="F1772" s="307"/>
      <c r="G1772" s="305"/>
      <c r="H1772" s="305"/>
      <c r="I1772" s="306"/>
      <c r="J1772" s="308" t="str">
        <f t="shared" si="6"/>
        <v/>
      </c>
      <c r="K1772" s="308"/>
      <c r="L1772" s="309"/>
      <c r="M1772" s="308"/>
      <c r="N1772" s="303"/>
      <c r="O1772" s="305"/>
      <c r="P1772" s="305"/>
      <c r="Q1772" s="299"/>
      <c r="R1772" s="299"/>
      <c r="S1772" s="299"/>
    </row>
    <row r="1773" spans="1:19" ht="13.5" customHeight="1" x14ac:dyDescent="0.2">
      <c r="A1773" s="302" t="str">
        <f>IF(B1773="","",ROW()-ROW($A$3)+'Diário 2º PA'!$P$1)</f>
        <v/>
      </c>
      <c r="B1773" s="303"/>
      <c r="C1773" s="304"/>
      <c r="D1773" s="305"/>
      <c r="E1773" s="306"/>
      <c r="F1773" s="307"/>
      <c r="G1773" s="305"/>
      <c r="H1773" s="305"/>
      <c r="I1773" s="306"/>
      <c r="J1773" s="308" t="str">
        <f t="shared" si="6"/>
        <v/>
      </c>
      <c r="K1773" s="308"/>
      <c r="L1773" s="309"/>
      <c r="M1773" s="308"/>
      <c r="N1773" s="303"/>
      <c r="O1773" s="305"/>
      <c r="P1773" s="305"/>
      <c r="Q1773" s="299"/>
      <c r="R1773" s="299"/>
      <c r="S1773" s="299"/>
    </row>
    <row r="1774" spans="1:19" ht="13.5" customHeight="1" x14ac:dyDescent="0.2">
      <c r="A1774" s="302" t="str">
        <f>IF(B1774="","",ROW()-ROW($A$3)+'Diário 2º PA'!$P$1)</f>
        <v/>
      </c>
      <c r="B1774" s="303"/>
      <c r="C1774" s="304"/>
      <c r="D1774" s="305"/>
      <c r="E1774" s="306"/>
      <c r="F1774" s="307"/>
      <c r="G1774" s="305"/>
      <c r="H1774" s="305"/>
      <c r="I1774" s="306"/>
      <c r="J1774" s="308" t="str">
        <f t="shared" si="6"/>
        <v/>
      </c>
      <c r="K1774" s="308"/>
      <c r="L1774" s="309"/>
      <c r="M1774" s="308"/>
      <c r="N1774" s="303"/>
      <c r="O1774" s="305"/>
      <c r="P1774" s="305"/>
      <c r="Q1774" s="299"/>
      <c r="R1774" s="299"/>
      <c r="S1774" s="299"/>
    </row>
    <row r="1775" spans="1:19" ht="13.5" customHeight="1" x14ac:dyDescent="0.2">
      <c r="A1775" s="302" t="str">
        <f>IF(B1775="","",ROW()-ROW($A$3)+'Diário 2º PA'!$P$1)</f>
        <v/>
      </c>
      <c r="B1775" s="303"/>
      <c r="C1775" s="304"/>
      <c r="D1775" s="305"/>
      <c r="E1775" s="306"/>
      <c r="F1775" s="307"/>
      <c r="G1775" s="305"/>
      <c r="H1775" s="305"/>
      <c r="I1775" s="306"/>
      <c r="J1775" s="308" t="str">
        <f t="shared" si="6"/>
        <v/>
      </c>
      <c r="K1775" s="308"/>
      <c r="L1775" s="309"/>
      <c r="M1775" s="308"/>
      <c r="N1775" s="303"/>
      <c r="O1775" s="305"/>
      <c r="P1775" s="305"/>
      <c r="Q1775" s="299"/>
      <c r="R1775" s="299"/>
      <c r="S1775" s="299"/>
    </row>
    <row r="1776" spans="1:19" ht="13.5" customHeight="1" x14ac:dyDescent="0.2">
      <c r="A1776" s="302" t="str">
        <f>IF(B1776="","",ROW()-ROW($A$3)+'Diário 2º PA'!$P$1)</f>
        <v/>
      </c>
      <c r="B1776" s="303"/>
      <c r="C1776" s="304"/>
      <c r="D1776" s="305"/>
      <c r="E1776" s="306"/>
      <c r="F1776" s="307"/>
      <c r="G1776" s="305"/>
      <c r="H1776" s="305"/>
      <c r="I1776" s="306"/>
      <c r="J1776" s="308" t="str">
        <f t="shared" si="6"/>
        <v/>
      </c>
      <c r="K1776" s="308"/>
      <c r="L1776" s="309"/>
      <c r="M1776" s="308"/>
      <c r="N1776" s="303"/>
      <c r="O1776" s="305"/>
      <c r="P1776" s="305"/>
      <c r="Q1776" s="299"/>
      <c r="R1776" s="299"/>
      <c r="S1776" s="299"/>
    </row>
    <row r="1777" spans="1:19" ht="13.5" customHeight="1" x14ac:dyDescent="0.2">
      <c r="A1777" s="302" t="str">
        <f>IF(B1777="","",ROW()-ROW($A$3)+'Diário 2º PA'!$P$1)</f>
        <v/>
      </c>
      <c r="B1777" s="303"/>
      <c r="C1777" s="304"/>
      <c r="D1777" s="305"/>
      <c r="E1777" s="306"/>
      <c r="F1777" s="307"/>
      <c r="G1777" s="305"/>
      <c r="H1777" s="305"/>
      <c r="I1777" s="306"/>
      <c r="J1777" s="308" t="str">
        <f t="shared" si="6"/>
        <v/>
      </c>
      <c r="K1777" s="308"/>
      <c r="L1777" s="309"/>
      <c r="M1777" s="308"/>
      <c r="N1777" s="303"/>
      <c r="O1777" s="305"/>
      <c r="P1777" s="305"/>
      <c r="Q1777" s="299"/>
      <c r="R1777" s="299"/>
      <c r="S1777" s="299"/>
    </row>
    <row r="1778" spans="1:19" ht="13.5" customHeight="1" x14ac:dyDescent="0.2">
      <c r="A1778" s="302" t="str">
        <f>IF(B1778="","",ROW()-ROW($A$3)+'Diário 2º PA'!$P$1)</f>
        <v/>
      </c>
      <c r="B1778" s="303"/>
      <c r="C1778" s="304"/>
      <c r="D1778" s="305"/>
      <c r="E1778" s="306"/>
      <c r="F1778" s="307"/>
      <c r="G1778" s="305"/>
      <c r="H1778" s="305"/>
      <c r="I1778" s="306"/>
      <c r="J1778" s="308" t="str">
        <f t="shared" si="6"/>
        <v/>
      </c>
      <c r="K1778" s="308"/>
      <c r="L1778" s="309"/>
      <c r="M1778" s="308"/>
      <c r="N1778" s="303"/>
      <c r="O1778" s="305"/>
      <c r="P1778" s="305"/>
      <c r="Q1778" s="299"/>
      <c r="R1778" s="299"/>
      <c r="S1778" s="299"/>
    </row>
    <row r="1779" spans="1:19" ht="13.5" customHeight="1" x14ac:dyDescent="0.2">
      <c r="A1779" s="302" t="str">
        <f>IF(B1779="","",ROW()-ROW($A$3)+'Diário 2º PA'!$P$1)</f>
        <v/>
      </c>
      <c r="B1779" s="303"/>
      <c r="C1779" s="304"/>
      <c r="D1779" s="305"/>
      <c r="E1779" s="306"/>
      <c r="F1779" s="307"/>
      <c r="G1779" s="305"/>
      <c r="H1779" s="305"/>
      <c r="I1779" s="306"/>
      <c r="J1779" s="308" t="str">
        <f t="shared" si="6"/>
        <v/>
      </c>
      <c r="K1779" s="308"/>
      <c r="L1779" s="309"/>
      <c r="M1779" s="308"/>
      <c r="N1779" s="303"/>
      <c r="O1779" s="305"/>
      <c r="P1779" s="305"/>
      <c r="Q1779" s="299"/>
      <c r="R1779" s="299"/>
      <c r="S1779" s="299"/>
    </row>
    <row r="1780" spans="1:19" ht="13.5" customHeight="1" x14ac:dyDescent="0.2">
      <c r="A1780" s="302" t="str">
        <f>IF(B1780="","",ROW()-ROW($A$3)+'Diário 2º PA'!$P$1)</f>
        <v/>
      </c>
      <c r="B1780" s="303"/>
      <c r="C1780" s="304"/>
      <c r="D1780" s="305"/>
      <c r="E1780" s="306"/>
      <c r="F1780" s="307"/>
      <c r="G1780" s="305"/>
      <c r="H1780" s="305"/>
      <c r="I1780" s="306"/>
      <c r="J1780" s="308" t="str">
        <f t="shared" si="6"/>
        <v/>
      </c>
      <c r="K1780" s="308"/>
      <c r="L1780" s="309"/>
      <c r="M1780" s="308"/>
      <c r="N1780" s="303"/>
      <c r="O1780" s="305"/>
      <c r="P1780" s="305"/>
      <c r="Q1780" s="299"/>
      <c r="R1780" s="299"/>
      <c r="S1780" s="299"/>
    </row>
    <row r="1781" spans="1:19" ht="13.5" customHeight="1" x14ac:dyDescent="0.2">
      <c r="A1781" s="302" t="str">
        <f>IF(B1781="","",ROW()-ROW($A$3)+'Diário 2º PA'!$P$1)</f>
        <v/>
      </c>
      <c r="B1781" s="303"/>
      <c r="C1781" s="304"/>
      <c r="D1781" s="305"/>
      <c r="E1781" s="306"/>
      <c r="F1781" s="307"/>
      <c r="G1781" s="305"/>
      <c r="H1781" s="305"/>
      <c r="I1781" s="306"/>
      <c r="J1781" s="308" t="str">
        <f t="shared" si="6"/>
        <v/>
      </c>
      <c r="K1781" s="308"/>
      <c r="L1781" s="309"/>
      <c r="M1781" s="308"/>
      <c r="N1781" s="303"/>
      <c r="O1781" s="305"/>
      <c r="P1781" s="305"/>
      <c r="Q1781" s="299"/>
      <c r="R1781" s="299"/>
      <c r="S1781" s="299"/>
    </row>
    <row r="1782" spans="1:19" ht="13.5" customHeight="1" x14ac:dyDescent="0.2">
      <c r="A1782" s="302" t="str">
        <f>IF(B1782="","",ROW()-ROW($A$3)+'Diário 2º PA'!$P$1)</f>
        <v/>
      </c>
      <c r="B1782" s="303"/>
      <c r="C1782" s="304"/>
      <c r="D1782" s="305"/>
      <c r="E1782" s="306"/>
      <c r="F1782" s="307"/>
      <c r="G1782" s="305"/>
      <c r="H1782" s="305"/>
      <c r="I1782" s="306"/>
      <c r="J1782" s="308" t="str">
        <f t="shared" si="6"/>
        <v/>
      </c>
      <c r="K1782" s="308"/>
      <c r="L1782" s="309"/>
      <c r="M1782" s="308"/>
      <c r="N1782" s="303"/>
      <c r="O1782" s="305"/>
      <c r="P1782" s="305"/>
      <c r="Q1782" s="299"/>
      <c r="R1782" s="299"/>
      <c r="S1782" s="299"/>
    </row>
    <row r="1783" spans="1:19" ht="13.5" customHeight="1" x14ac:dyDescent="0.2">
      <c r="A1783" s="302" t="str">
        <f>IF(B1783="","",ROW()-ROW($A$3)+'Diário 2º PA'!$P$1)</f>
        <v/>
      </c>
      <c r="B1783" s="303"/>
      <c r="C1783" s="304"/>
      <c r="D1783" s="305"/>
      <c r="E1783" s="306"/>
      <c r="F1783" s="307"/>
      <c r="G1783" s="305"/>
      <c r="H1783" s="305"/>
      <c r="I1783" s="306"/>
      <c r="J1783" s="308" t="str">
        <f t="shared" si="6"/>
        <v/>
      </c>
      <c r="K1783" s="308"/>
      <c r="L1783" s="309"/>
      <c r="M1783" s="308"/>
      <c r="N1783" s="303"/>
      <c r="O1783" s="305"/>
      <c r="P1783" s="305"/>
      <c r="Q1783" s="299"/>
      <c r="R1783" s="299"/>
      <c r="S1783" s="299"/>
    </row>
    <row r="1784" spans="1:19" ht="13.5" customHeight="1" x14ac:dyDescent="0.2">
      <c r="A1784" s="302" t="str">
        <f>IF(B1784="","",ROW()-ROW($A$3)+'Diário 2º PA'!$P$1)</f>
        <v/>
      </c>
      <c r="B1784" s="303"/>
      <c r="C1784" s="304"/>
      <c r="D1784" s="305"/>
      <c r="E1784" s="306"/>
      <c r="F1784" s="307"/>
      <c r="G1784" s="305"/>
      <c r="H1784" s="305"/>
      <c r="I1784" s="306"/>
      <c r="J1784" s="308" t="str">
        <f t="shared" si="6"/>
        <v/>
      </c>
      <c r="K1784" s="308"/>
      <c r="L1784" s="309"/>
      <c r="M1784" s="308"/>
      <c r="N1784" s="303"/>
      <c r="O1784" s="305"/>
      <c r="P1784" s="305"/>
      <c r="Q1784" s="299"/>
      <c r="R1784" s="299"/>
      <c r="S1784" s="299"/>
    </row>
    <row r="1785" spans="1:19" ht="13.5" customHeight="1" x14ac:dyDescent="0.2">
      <c r="A1785" s="302" t="str">
        <f>IF(B1785="","",ROW()-ROW($A$3)+'Diário 2º PA'!$P$1)</f>
        <v/>
      </c>
      <c r="B1785" s="303"/>
      <c r="C1785" s="304"/>
      <c r="D1785" s="305"/>
      <c r="E1785" s="306"/>
      <c r="F1785" s="307"/>
      <c r="G1785" s="305"/>
      <c r="H1785" s="305"/>
      <c r="I1785" s="306"/>
      <c r="J1785" s="308" t="str">
        <f t="shared" si="6"/>
        <v/>
      </c>
      <c r="K1785" s="308"/>
      <c r="L1785" s="309"/>
      <c r="M1785" s="308"/>
      <c r="N1785" s="303"/>
      <c r="O1785" s="305"/>
      <c r="P1785" s="305"/>
      <c r="Q1785" s="299"/>
      <c r="R1785" s="299"/>
      <c r="S1785" s="299"/>
    </row>
    <row r="1786" spans="1:19" ht="13.5" customHeight="1" x14ac:dyDescent="0.2">
      <c r="A1786" s="302" t="str">
        <f>IF(B1786="","",ROW()-ROW($A$3)+'Diário 2º PA'!$P$1)</f>
        <v/>
      </c>
      <c r="B1786" s="303"/>
      <c r="C1786" s="304"/>
      <c r="D1786" s="305"/>
      <c r="E1786" s="306"/>
      <c r="F1786" s="307"/>
      <c r="G1786" s="305"/>
      <c r="H1786" s="305"/>
      <c r="I1786" s="306"/>
      <c r="J1786" s="308" t="str">
        <f t="shared" si="6"/>
        <v/>
      </c>
      <c r="K1786" s="308"/>
      <c r="L1786" s="309"/>
      <c r="M1786" s="308"/>
      <c r="N1786" s="303"/>
      <c r="O1786" s="305"/>
      <c r="P1786" s="305"/>
      <c r="Q1786" s="299"/>
      <c r="R1786" s="299"/>
      <c r="S1786" s="299"/>
    </row>
    <row r="1787" spans="1:19" ht="13.5" customHeight="1" x14ac:dyDescent="0.2">
      <c r="A1787" s="302" t="str">
        <f>IF(B1787="","",ROW()-ROW($A$3)+'Diário 2º PA'!$P$1)</f>
        <v/>
      </c>
      <c r="B1787" s="303"/>
      <c r="C1787" s="304"/>
      <c r="D1787" s="305"/>
      <c r="E1787" s="306"/>
      <c r="F1787" s="307"/>
      <c r="G1787" s="305"/>
      <c r="H1787" s="305"/>
      <c r="I1787" s="306"/>
      <c r="J1787" s="308" t="str">
        <f t="shared" si="6"/>
        <v/>
      </c>
      <c r="K1787" s="308"/>
      <c r="L1787" s="309"/>
      <c r="M1787" s="308"/>
      <c r="N1787" s="303"/>
      <c r="O1787" s="305"/>
      <c r="P1787" s="305"/>
      <c r="Q1787" s="299"/>
      <c r="R1787" s="299"/>
      <c r="S1787" s="299"/>
    </row>
    <row r="1788" spans="1:19" ht="13.5" customHeight="1" x14ac:dyDescent="0.2">
      <c r="A1788" s="302" t="str">
        <f>IF(B1788="","",ROW()-ROW($A$3)+'Diário 2º PA'!$P$1)</f>
        <v/>
      </c>
      <c r="B1788" s="303"/>
      <c r="C1788" s="304"/>
      <c r="D1788" s="305"/>
      <c r="E1788" s="306"/>
      <c r="F1788" s="307"/>
      <c r="G1788" s="305"/>
      <c r="H1788" s="305"/>
      <c r="I1788" s="306"/>
      <c r="J1788" s="308" t="str">
        <f t="shared" si="6"/>
        <v/>
      </c>
      <c r="K1788" s="308"/>
      <c r="L1788" s="309"/>
      <c r="M1788" s="308"/>
      <c r="N1788" s="303"/>
      <c r="O1788" s="305"/>
      <c r="P1788" s="305"/>
      <c r="Q1788" s="299"/>
      <c r="R1788" s="299"/>
      <c r="S1788" s="299"/>
    </row>
    <row r="1789" spans="1:19" ht="13.5" customHeight="1" x14ac:dyDescent="0.2">
      <c r="A1789" s="302" t="str">
        <f>IF(B1789="","",ROW()-ROW($A$3)+'Diário 2º PA'!$P$1)</f>
        <v/>
      </c>
      <c r="B1789" s="303"/>
      <c r="C1789" s="304"/>
      <c r="D1789" s="305"/>
      <c r="E1789" s="306"/>
      <c r="F1789" s="307"/>
      <c r="G1789" s="305"/>
      <c r="H1789" s="305"/>
      <c r="I1789" s="306"/>
      <c r="J1789" s="308" t="str">
        <f t="shared" ref="J1789:J2000" si="7">IF(P1789="","",IF(LEN(P1789)&gt;14,P1789,"CPF Protegido - LGPD"))</f>
        <v/>
      </c>
      <c r="K1789" s="308"/>
      <c r="L1789" s="309"/>
      <c r="M1789" s="308"/>
      <c r="N1789" s="303"/>
      <c r="O1789" s="305"/>
      <c r="P1789" s="305"/>
      <c r="Q1789" s="299"/>
      <c r="R1789" s="299"/>
      <c r="S1789" s="299"/>
    </row>
    <row r="1790" spans="1:19" ht="13.5" customHeight="1" x14ac:dyDescent="0.2">
      <c r="A1790" s="302" t="str">
        <f>IF(B1790="","",ROW()-ROW($A$3)+'Diário 2º PA'!$P$1)</f>
        <v/>
      </c>
      <c r="B1790" s="303"/>
      <c r="C1790" s="304"/>
      <c r="D1790" s="305"/>
      <c r="E1790" s="306"/>
      <c r="F1790" s="307"/>
      <c r="G1790" s="305"/>
      <c r="H1790" s="305"/>
      <c r="I1790" s="306"/>
      <c r="J1790" s="308" t="str">
        <f t="shared" si="7"/>
        <v/>
      </c>
      <c r="K1790" s="308"/>
      <c r="L1790" s="309"/>
      <c r="M1790" s="308"/>
      <c r="N1790" s="303"/>
      <c r="O1790" s="305"/>
      <c r="P1790" s="305"/>
      <c r="Q1790" s="299"/>
      <c r="R1790" s="299"/>
      <c r="S1790" s="299"/>
    </row>
    <row r="1791" spans="1:19" ht="13.5" customHeight="1" x14ac:dyDescent="0.2">
      <c r="A1791" s="302" t="str">
        <f>IF(B1791="","",ROW()-ROW($A$3)+'Diário 2º PA'!$P$1)</f>
        <v/>
      </c>
      <c r="B1791" s="303"/>
      <c r="C1791" s="304"/>
      <c r="D1791" s="305"/>
      <c r="E1791" s="306"/>
      <c r="F1791" s="307"/>
      <c r="G1791" s="305"/>
      <c r="H1791" s="305"/>
      <c r="I1791" s="306"/>
      <c r="J1791" s="308" t="str">
        <f t="shared" si="7"/>
        <v/>
      </c>
      <c r="K1791" s="308"/>
      <c r="L1791" s="309"/>
      <c r="M1791" s="308"/>
      <c r="N1791" s="303"/>
      <c r="O1791" s="305"/>
      <c r="P1791" s="305"/>
      <c r="Q1791" s="299"/>
      <c r="R1791" s="299"/>
      <c r="S1791" s="299"/>
    </row>
    <row r="1792" spans="1:19" ht="13.5" customHeight="1" x14ac:dyDescent="0.2">
      <c r="A1792" s="302" t="str">
        <f>IF(B1792="","",ROW()-ROW($A$3)+'Diário 2º PA'!$P$1)</f>
        <v/>
      </c>
      <c r="B1792" s="303"/>
      <c r="C1792" s="304"/>
      <c r="D1792" s="305"/>
      <c r="E1792" s="306"/>
      <c r="F1792" s="307"/>
      <c r="G1792" s="305"/>
      <c r="H1792" s="305"/>
      <c r="I1792" s="306"/>
      <c r="J1792" s="308" t="str">
        <f t="shared" si="7"/>
        <v/>
      </c>
      <c r="K1792" s="308"/>
      <c r="L1792" s="309"/>
      <c r="M1792" s="308"/>
      <c r="N1792" s="303"/>
      <c r="O1792" s="305"/>
      <c r="P1792" s="305"/>
      <c r="Q1792" s="299"/>
      <c r="R1792" s="299"/>
      <c r="S1792" s="299"/>
    </row>
    <row r="1793" spans="1:19" ht="13.5" customHeight="1" x14ac:dyDescent="0.2">
      <c r="A1793" s="302" t="str">
        <f>IF(B1793="","",ROW()-ROW($A$3)+'Diário 2º PA'!$P$1)</f>
        <v/>
      </c>
      <c r="B1793" s="303"/>
      <c r="C1793" s="304"/>
      <c r="D1793" s="305"/>
      <c r="E1793" s="306"/>
      <c r="F1793" s="307"/>
      <c r="G1793" s="305"/>
      <c r="H1793" s="305"/>
      <c r="I1793" s="306"/>
      <c r="J1793" s="308" t="str">
        <f t="shared" si="7"/>
        <v/>
      </c>
      <c r="K1793" s="308"/>
      <c r="L1793" s="309"/>
      <c r="M1793" s="308"/>
      <c r="N1793" s="303"/>
      <c r="O1793" s="305"/>
      <c r="P1793" s="305"/>
      <c r="Q1793" s="299"/>
      <c r="R1793" s="299"/>
      <c r="S1793" s="299"/>
    </row>
    <row r="1794" spans="1:19" ht="13.5" customHeight="1" x14ac:dyDescent="0.2">
      <c r="A1794" s="302" t="str">
        <f>IF(B1794="","",ROW()-ROW($A$3)+'Diário 2º PA'!$P$1)</f>
        <v/>
      </c>
      <c r="B1794" s="303"/>
      <c r="C1794" s="304"/>
      <c r="D1794" s="305"/>
      <c r="E1794" s="306"/>
      <c r="F1794" s="307"/>
      <c r="G1794" s="305"/>
      <c r="H1794" s="305"/>
      <c r="I1794" s="306"/>
      <c r="J1794" s="308" t="str">
        <f t="shared" si="7"/>
        <v/>
      </c>
      <c r="K1794" s="308"/>
      <c r="L1794" s="309"/>
      <c r="M1794" s="308"/>
      <c r="N1794" s="303"/>
      <c r="O1794" s="305"/>
      <c r="P1794" s="305"/>
      <c r="Q1794" s="299"/>
      <c r="R1794" s="299"/>
      <c r="S1794" s="299"/>
    </row>
    <row r="1795" spans="1:19" ht="13.5" customHeight="1" x14ac:dyDescent="0.2">
      <c r="A1795" s="302" t="str">
        <f>IF(B1795="","",ROW()-ROW($A$3)+'Diário 2º PA'!$P$1)</f>
        <v/>
      </c>
      <c r="B1795" s="303"/>
      <c r="C1795" s="304"/>
      <c r="D1795" s="305"/>
      <c r="E1795" s="306"/>
      <c r="F1795" s="307"/>
      <c r="G1795" s="305"/>
      <c r="H1795" s="305"/>
      <c r="I1795" s="306"/>
      <c r="J1795" s="308" t="str">
        <f t="shared" si="7"/>
        <v/>
      </c>
      <c r="K1795" s="308"/>
      <c r="L1795" s="309"/>
      <c r="M1795" s="308"/>
      <c r="N1795" s="303"/>
      <c r="O1795" s="305"/>
      <c r="P1795" s="305"/>
      <c r="Q1795" s="299"/>
      <c r="R1795" s="299"/>
      <c r="S1795" s="299"/>
    </row>
    <row r="1796" spans="1:19" ht="13.5" customHeight="1" x14ac:dyDescent="0.2">
      <c r="A1796" s="302" t="str">
        <f>IF(B1796="","",ROW()-ROW($A$3)+'Diário 2º PA'!$P$1)</f>
        <v/>
      </c>
      <c r="B1796" s="303"/>
      <c r="C1796" s="304"/>
      <c r="D1796" s="305"/>
      <c r="E1796" s="306"/>
      <c r="F1796" s="307"/>
      <c r="G1796" s="305"/>
      <c r="H1796" s="305"/>
      <c r="I1796" s="306"/>
      <c r="J1796" s="308" t="str">
        <f t="shared" si="7"/>
        <v/>
      </c>
      <c r="K1796" s="308"/>
      <c r="L1796" s="309"/>
      <c r="M1796" s="308"/>
      <c r="N1796" s="303"/>
      <c r="O1796" s="305"/>
      <c r="P1796" s="305"/>
      <c r="Q1796" s="299"/>
      <c r="R1796" s="299"/>
      <c r="S1796" s="299"/>
    </row>
    <row r="1797" spans="1:19" ht="13.5" customHeight="1" x14ac:dyDescent="0.2">
      <c r="A1797" s="302" t="str">
        <f>IF(B1797="","",ROW()-ROW($A$3)+'Diário 2º PA'!$P$1)</f>
        <v/>
      </c>
      <c r="B1797" s="303"/>
      <c r="C1797" s="304"/>
      <c r="D1797" s="305"/>
      <c r="E1797" s="306"/>
      <c r="F1797" s="307"/>
      <c r="G1797" s="305"/>
      <c r="H1797" s="305"/>
      <c r="I1797" s="306"/>
      <c r="J1797" s="308" t="str">
        <f t="shared" si="7"/>
        <v/>
      </c>
      <c r="K1797" s="308"/>
      <c r="L1797" s="309"/>
      <c r="M1797" s="308"/>
      <c r="N1797" s="303"/>
      <c r="O1797" s="305"/>
      <c r="P1797" s="305"/>
      <c r="Q1797" s="299"/>
      <c r="R1797" s="299"/>
      <c r="S1797" s="299"/>
    </row>
    <row r="1798" spans="1:19" ht="13.5" customHeight="1" x14ac:dyDescent="0.2">
      <c r="A1798" s="302" t="str">
        <f>IF(B1798="","",ROW()-ROW($A$3)+'Diário 2º PA'!$P$1)</f>
        <v/>
      </c>
      <c r="B1798" s="303"/>
      <c r="C1798" s="304"/>
      <c r="D1798" s="305"/>
      <c r="E1798" s="306"/>
      <c r="F1798" s="307"/>
      <c r="G1798" s="305"/>
      <c r="H1798" s="305"/>
      <c r="I1798" s="306"/>
      <c r="J1798" s="308" t="str">
        <f t="shared" si="7"/>
        <v/>
      </c>
      <c r="K1798" s="308"/>
      <c r="L1798" s="309"/>
      <c r="M1798" s="308"/>
      <c r="N1798" s="303"/>
      <c r="O1798" s="305"/>
      <c r="P1798" s="305"/>
      <c r="Q1798" s="299"/>
      <c r="R1798" s="299"/>
      <c r="S1798" s="299"/>
    </row>
    <row r="1799" spans="1:19" ht="13.5" customHeight="1" x14ac:dyDescent="0.2">
      <c r="A1799" s="302" t="str">
        <f>IF(B1799="","",ROW()-ROW($A$3)+'Diário 2º PA'!$P$1)</f>
        <v/>
      </c>
      <c r="B1799" s="303"/>
      <c r="C1799" s="304"/>
      <c r="D1799" s="305"/>
      <c r="E1799" s="306"/>
      <c r="F1799" s="307"/>
      <c r="G1799" s="305"/>
      <c r="H1799" s="305"/>
      <c r="I1799" s="306"/>
      <c r="J1799" s="308" t="str">
        <f t="shared" si="7"/>
        <v/>
      </c>
      <c r="K1799" s="308"/>
      <c r="L1799" s="309"/>
      <c r="M1799" s="308"/>
      <c r="N1799" s="303"/>
      <c r="O1799" s="305"/>
      <c r="P1799" s="305"/>
      <c r="Q1799" s="299"/>
      <c r="R1799" s="299"/>
      <c r="S1799" s="299"/>
    </row>
    <row r="1800" spans="1:19" ht="13.5" customHeight="1" x14ac:dyDescent="0.2">
      <c r="A1800" s="302" t="str">
        <f>IF(B1800="","",ROW()-ROW($A$3)+'Diário 2º PA'!$P$1)</f>
        <v/>
      </c>
      <c r="B1800" s="303"/>
      <c r="C1800" s="304"/>
      <c r="D1800" s="305"/>
      <c r="E1800" s="306"/>
      <c r="F1800" s="307"/>
      <c r="G1800" s="305"/>
      <c r="H1800" s="305"/>
      <c r="I1800" s="306"/>
      <c r="J1800" s="308" t="str">
        <f t="shared" si="7"/>
        <v/>
      </c>
      <c r="K1800" s="308"/>
      <c r="L1800" s="309"/>
      <c r="M1800" s="308"/>
      <c r="N1800" s="303"/>
      <c r="O1800" s="305"/>
      <c r="P1800" s="305"/>
      <c r="Q1800" s="299"/>
      <c r="R1800" s="299"/>
      <c r="S1800" s="299"/>
    </row>
    <row r="1801" spans="1:19" ht="13.5" customHeight="1" x14ac:dyDescent="0.2">
      <c r="A1801" s="302" t="str">
        <f>IF(B1801="","",ROW()-ROW($A$3)+'Diário 2º PA'!$P$1)</f>
        <v/>
      </c>
      <c r="B1801" s="303"/>
      <c r="C1801" s="304"/>
      <c r="D1801" s="305"/>
      <c r="E1801" s="306"/>
      <c r="F1801" s="307"/>
      <c r="G1801" s="305"/>
      <c r="H1801" s="305"/>
      <c r="I1801" s="306"/>
      <c r="J1801" s="308" t="str">
        <f t="shared" si="7"/>
        <v/>
      </c>
      <c r="K1801" s="308"/>
      <c r="L1801" s="309"/>
      <c r="M1801" s="308"/>
      <c r="N1801" s="303"/>
      <c r="O1801" s="305"/>
      <c r="P1801" s="305"/>
      <c r="Q1801" s="299"/>
      <c r="R1801" s="299"/>
      <c r="S1801" s="299"/>
    </row>
    <row r="1802" spans="1:19" ht="13.5" customHeight="1" x14ac:dyDescent="0.2">
      <c r="A1802" s="302" t="str">
        <f>IF(B1802="","",ROW()-ROW($A$3)+'Diário 2º PA'!$P$1)</f>
        <v/>
      </c>
      <c r="B1802" s="303"/>
      <c r="C1802" s="304"/>
      <c r="D1802" s="305"/>
      <c r="E1802" s="306"/>
      <c r="F1802" s="307"/>
      <c r="G1802" s="305"/>
      <c r="H1802" s="305"/>
      <c r="I1802" s="306"/>
      <c r="J1802" s="308" t="str">
        <f t="shared" si="7"/>
        <v/>
      </c>
      <c r="K1802" s="308"/>
      <c r="L1802" s="309"/>
      <c r="M1802" s="308"/>
      <c r="N1802" s="303"/>
      <c r="O1802" s="305"/>
      <c r="P1802" s="305"/>
      <c r="Q1802" s="299"/>
      <c r="R1802" s="299"/>
      <c r="S1802" s="299"/>
    </row>
    <row r="1803" spans="1:19" ht="13.5" customHeight="1" x14ac:dyDescent="0.2">
      <c r="A1803" s="302" t="str">
        <f>IF(B1803="","",ROW()-ROW($A$3)+'Diário 2º PA'!$P$1)</f>
        <v/>
      </c>
      <c r="B1803" s="303"/>
      <c r="C1803" s="304"/>
      <c r="D1803" s="305"/>
      <c r="E1803" s="306"/>
      <c r="F1803" s="307"/>
      <c r="G1803" s="305"/>
      <c r="H1803" s="305"/>
      <c r="I1803" s="306"/>
      <c r="J1803" s="308" t="str">
        <f t="shared" si="7"/>
        <v/>
      </c>
      <c r="K1803" s="308"/>
      <c r="L1803" s="309"/>
      <c r="M1803" s="308"/>
      <c r="N1803" s="303"/>
      <c r="O1803" s="305"/>
      <c r="P1803" s="305"/>
      <c r="Q1803" s="299"/>
      <c r="R1803" s="299"/>
      <c r="S1803" s="299"/>
    </row>
    <row r="1804" spans="1:19" ht="13.5" customHeight="1" x14ac:dyDescent="0.2">
      <c r="A1804" s="302" t="str">
        <f>IF(B1804="","",ROW()-ROW($A$3)+'Diário 2º PA'!$P$1)</f>
        <v/>
      </c>
      <c r="B1804" s="303"/>
      <c r="C1804" s="304"/>
      <c r="D1804" s="305"/>
      <c r="E1804" s="306"/>
      <c r="F1804" s="307"/>
      <c r="G1804" s="305"/>
      <c r="H1804" s="305"/>
      <c r="I1804" s="306"/>
      <c r="J1804" s="308" t="str">
        <f t="shared" si="7"/>
        <v/>
      </c>
      <c r="K1804" s="308"/>
      <c r="L1804" s="309"/>
      <c r="M1804" s="308"/>
      <c r="N1804" s="303"/>
      <c r="O1804" s="305"/>
      <c r="P1804" s="305"/>
      <c r="Q1804" s="299"/>
      <c r="R1804" s="299"/>
      <c r="S1804" s="299"/>
    </row>
    <row r="1805" spans="1:19" ht="13.5" customHeight="1" x14ac:dyDescent="0.2">
      <c r="A1805" s="302" t="str">
        <f>IF(B1805="","",ROW()-ROW($A$3)+'Diário 2º PA'!$P$1)</f>
        <v/>
      </c>
      <c r="B1805" s="303"/>
      <c r="C1805" s="304"/>
      <c r="D1805" s="305"/>
      <c r="E1805" s="306"/>
      <c r="F1805" s="307"/>
      <c r="G1805" s="305"/>
      <c r="H1805" s="305"/>
      <c r="I1805" s="306"/>
      <c r="J1805" s="308" t="str">
        <f t="shared" si="7"/>
        <v/>
      </c>
      <c r="K1805" s="308"/>
      <c r="L1805" s="309"/>
      <c r="M1805" s="308"/>
      <c r="N1805" s="303"/>
      <c r="O1805" s="305"/>
      <c r="P1805" s="305"/>
      <c r="Q1805" s="299"/>
      <c r="R1805" s="299"/>
      <c r="S1805" s="299"/>
    </row>
    <row r="1806" spans="1:19" ht="13.5" customHeight="1" x14ac:dyDescent="0.2">
      <c r="A1806" s="302" t="str">
        <f>IF(B1806="","",ROW()-ROW($A$3)+'Diário 2º PA'!$P$1)</f>
        <v/>
      </c>
      <c r="B1806" s="303"/>
      <c r="C1806" s="304"/>
      <c r="D1806" s="305"/>
      <c r="E1806" s="306"/>
      <c r="F1806" s="307"/>
      <c r="G1806" s="305"/>
      <c r="H1806" s="305"/>
      <c r="I1806" s="306"/>
      <c r="J1806" s="308" t="str">
        <f t="shared" si="7"/>
        <v/>
      </c>
      <c r="K1806" s="308"/>
      <c r="L1806" s="309"/>
      <c r="M1806" s="308"/>
      <c r="N1806" s="303"/>
      <c r="O1806" s="305"/>
      <c r="P1806" s="305"/>
      <c r="Q1806" s="299"/>
      <c r="R1806" s="299"/>
      <c r="S1806" s="299"/>
    </row>
    <row r="1807" spans="1:19" ht="13.5" customHeight="1" x14ac:dyDescent="0.2">
      <c r="A1807" s="302" t="str">
        <f>IF(B1807="","",ROW()-ROW($A$3)+'Diário 2º PA'!$P$1)</f>
        <v/>
      </c>
      <c r="B1807" s="303"/>
      <c r="C1807" s="304"/>
      <c r="D1807" s="305"/>
      <c r="E1807" s="306"/>
      <c r="F1807" s="307"/>
      <c r="G1807" s="305"/>
      <c r="H1807" s="305"/>
      <c r="I1807" s="306"/>
      <c r="J1807" s="308" t="str">
        <f t="shared" si="7"/>
        <v/>
      </c>
      <c r="K1807" s="308"/>
      <c r="L1807" s="309"/>
      <c r="M1807" s="308"/>
      <c r="N1807" s="303"/>
      <c r="O1807" s="305"/>
      <c r="P1807" s="305"/>
      <c r="Q1807" s="299"/>
      <c r="R1807" s="299"/>
      <c r="S1807" s="299"/>
    </row>
    <row r="1808" spans="1:19" ht="13.5" customHeight="1" x14ac:dyDescent="0.2">
      <c r="A1808" s="302" t="str">
        <f>IF(B1808="","",ROW()-ROW($A$3)+'Diário 2º PA'!$P$1)</f>
        <v/>
      </c>
      <c r="B1808" s="303"/>
      <c r="C1808" s="304"/>
      <c r="D1808" s="305"/>
      <c r="E1808" s="306"/>
      <c r="F1808" s="307"/>
      <c r="G1808" s="305"/>
      <c r="H1808" s="305"/>
      <c r="I1808" s="306"/>
      <c r="J1808" s="308" t="str">
        <f t="shared" si="7"/>
        <v/>
      </c>
      <c r="K1808" s="308"/>
      <c r="L1808" s="309"/>
      <c r="M1808" s="308"/>
      <c r="N1808" s="303"/>
      <c r="O1808" s="305"/>
      <c r="P1808" s="305"/>
      <c r="Q1808" s="299"/>
      <c r="R1808" s="299"/>
      <c r="S1808" s="299"/>
    </row>
    <row r="1809" spans="1:19" ht="13.5" customHeight="1" x14ac:dyDescent="0.2">
      <c r="A1809" s="302" t="str">
        <f>IF(B1809="","",ROW()-ROW($A$3)+'Diário 2º PA'!$P$1)</f>
        <v/>
      </c>
      <c r="B1809" s="303"/>
      <c r="C1809" s="304"/>
      <c r="D1809" s="305"/>
      <c r="E1809" s="306"/>
      <c r="F1809" s="307"/>
      <c r="G1809" s="305"/>
      <c r="H1809" s="305"/>
      <c r="I1809" s="306"/>
      <c r="J1809" s="308" t="str">
        <f t="shared" si="7"/>
        <v/>
      </c>
      <c r="K1809" s="308"/>
      <c r="L1809" s="309"/>
      <c r="M1809" s="308"/>
      <c r="N1809" s="303"/>
      <c r="O1809" s="305"/>
      <c r="P1809" s="305"/>
      <c r="Q1809" s="299"/>
      <c r="R1809" s="299"/>
      <c r="S1809" s="299"/>
    </row>
    <row r="1810" spans="1:19" ht="13.5" customHeight="1" x14ac:dyDescent="0.2">
      <c r="A1810" s="302" t="str">
        <f>IF(B1810="","",ROW()-ROW($A$3)+'Diário 2º PA'!$P$1)</f>
        <v/>
      </c>
      <c r="B1810" s="303"/>
      <c r="C1810" s="304"/>
      <c r="D1810" s="305"/>
      <c r="E1810" s="306"/>
      <c r="F1810" s="307"/>
      <c r="G1810" s="305"/>
      <c r="H1810" s="305"/>
      <c r="I1810" s="306"/>
      <c r="J1810" s="308" t="str">
        <f t="shared" si="7"/>
        <v/>
      </c>
      <c r="K1810" s="308"/>
      <c r="L1810" s="309"/>
      <c r="M1810" s="308"/>
      <c r="N1810" s="303"/>
      <c r="O1810" s="305"/>
      <c r="P1810" s="305"/>
      <c r="Q1810" s="299"/>
      <c r="R1810" s="299"/>
      <c r="S1810" s="299"/>
    </row>
    <row r="1811" spans="1:19" ht="13.5" customHeight="1" x14ac:dyDescent="0.2">
      <c r="A1811" s="302" t="str">
        <f>IF(B1811="","",ROW()-ROW($A$3)+'Diário 2º PA'!$P$1)</f>
        <v/>
      </c>
      <c r="B1811" s="303"/>
      <c r="C1811" s="304"/>
      <c r="D1811" s="305"/>
      <c r="E1811" s="306"/>
      <c r="F1811" s="307"/>
      <c r="G1811" s="305"/>
      <c r="H1811" s="305"/>
      <c r="I1811" s="306"/>
      <c r="J1811" s="308" t="str">
        <f t="shared" si="7"/>
        <v/>
      </c>
      <c r="K1811" s="308"/>
      <c r="L1811" s="309"/>
      <c r="M1811" s="308"/>
      <c r="N1811" s="303"/>
      <c r="O1811" s="305"/>
      <c r="P1811" s="305"/>
      <c r="Q1811" s="299"/>
      <c r="R1811" s="299"/>
      <c r="S1811" s="299"/>
    </row>
    <row r="1812" spans="1:19" ht="13.5" customHeight="1" x14ac:dyDescent="0.2">
      <c r="A1812" s="302" t="str">
        <f>IF(B1812="","",ROW()-ROW($A$3)+'Diário 2º PA'!$P$1)</f>
        <v/>
      </c>
      <c r="B1812" s="303"/>
      <c r="C1812" s="304"/>
      <c r="D1812" s="305"/>
      <c r="E1812" s="306"/>
      <c r="F1812" s="307"/>
      <c r="G1812" s="305"/>
      <c r="H1812" s="305"/>
      <c r="I1812" s="306"/>
      <c r="J1812" s="308" t="str">
        <f t="shared" si="7"/>
        <v/>
      </c>
      <c r="K1812" s="308"/>
      <c r="L1812" s="309"/>
      <c r="M1812" s="308"/>
      <c r="N1812" s="303"/>
      <c r="O1812" s="305"/>
      <c r="P1812" s="305"/>
      <c r="Q1812" s="299"/>
      <c r="R1812" s="299"/>
      <c r="S1812" s="299"/>
    </row>
    <row r="1813" spans="1:19" ht="13.5" customHeight="1" x14ac:dyDescent="0.2">
      <c r="A1813" s="302" t="str">
        <f>IF(B1813="","",ROW()-ROW($A$3)+'Diário 2º PA'!$P$1)</f>
        <v/>
      </c>
      <c r="B1813" s="303"/>
      <c r="C1813" s="304"/>
      <c r="D1813" s="305"/>
      <c r="E1813" s="306"/>
      <c r="F1813" s="307"/>
      <c r="G1813" s="305"/>
      <c r="H1813" s="305"/>
      <c r="I1813" s="306"/>
      <c r="J1813" s="308" t="str">
        <f t="shared" si="7"/>
        <v/>
      </c>
      <c r="K1813" s="308"/>
      <c r="L1813" s="309"/>
      <c r="M1813" s="308"/>
      <c r="N1813" s="303"/>
      <c r="O1813" s="305"/>
      <c r="P1813" s="305"/>
      <c r="Q1813" s="299"/>
      <c r="R1813" s="299"/>
      <c r="S1813" s="299"/>
    </row>
    <row r="1814" spans="1:19" ht="13.5" customHeight="1" x14ac:dyDescent="0.2">
      <c r="A1814" s="302" t="str">
        <f>IF(B1814="","",ROW()-ROW($A$3)+'Diário 2º PA'!$P$1)</f>
        <v/>
      </c>
      <c r="B1814" s="303"/>
      <c r="C1814" s="304"/>
      <c r="D1814" s="305"/>
      <c r="E1814" s="306"/>
      <c r="F1814" s="307"/>
      <c r="G1814" s="305"/>
      <c r="H1814" s="305"/>
      <c r="I1814" s="306"/>
      <c r="J1814" s="308" t="str">
        <f t="shared" si="7"/>
        <v/>
      </c>
      <c r="K1814" s="308"/>
      <c r="L1814" s="309"/>
      <c r="M1814" s="308"/>
      <c r="N1814" s="303"/>
      <c r="O1814" s="305"/>
      <c r="P1814" s="305"/>
      <c r="Q1814" s="299"/>
      <c r="R1814" s="299"/>
      <c r="S1814" s="299"/>
    </row>
    <row r="1815" spans="1:19" ht="13.5" customHeight="1" x14ac:dyDescent="0.2">
      <c r="A1815" s="302" t="str">
        <f>IF(B1815="","",ROW()-ROW($A$3)+'Diário 2º PA'!$P$1)</f>
        <v/>
      </c>
      <c r="B1815" s="303"/>
      <c r="C1815" s="304"/>
      <c r="D1815" s="305"/>
      <c r="E1815" s="306"/>
      <c r="F1815" s="307"/>
      <c r="G1815" s="305"/>
      <c r="H1815" s="305"/>
      <c r="I1815" s="306"/>
      <c r="J1815" s="308" t="str">
        <f t="shared" si="7"/>
        <v/>
      </c>
      <c r="K1815" s="308"/>
      <c r="L1815" s="309"/>
      <c r="M1815" s="308"/>
      <c r="N1815" s="303"/>
      <c r="O1815" s="305"/>
      <c r="P1815" s="305"/>
      <c r="Q1815" s="299"/>
      <c r="R1815" s="299"/>
      <c r="S1815" s="299"/>
    </row>
    <row r="1816" spans="1:19" ht="13.5" customHeight="1" x14ac:dyDescent="0.2">
      <c r="A1816" s="302" t="str">
        <f>IF(B1816="","",ROW()-ROW($A$3)+'Diário 2º PA'!$P$1)</f>
        <v/>
      </c>
      <c r="B1816" s="303"/>
      <c r="C1816" s="304"/>
      <c r="D1816" s="305"/>
      <c r="E1816" s="306"/>
      <c r="F1816" s="307"/>
      <c r="G1816" s="305"/>
      <c r="H1816" s="305"/>
      <c r="I1816" s="306"/>
      <c r="J1816" s="308" t="str">
        <f t="shared" si="7"/>
        <v/>
      </c>
      <c r="K1816" s="308"/>
      <c r="L1816" s="309"/>
      <c r="M1816" s="308"/>
      <c r="N1816" s="303"/>
      <c r="O1816" s="305"/>
      <c r="P1816" s="305"/>
      <c r="Q1816" s="299"/>
      <c r="R1816" s="299"/>
      <c r="S1816" s="299"/>
    </row>
    <row r="1817" spans="1:19" ht="13.5" customHeight="1" x14ac:dyDescent="0.2">
      <c r="A1817" s="302" t="str">
        <f>IF(B1817="","",ROW()-ROW($A$3)+'Diário 2º PA'!$P$1)</f>
        <v/>
      </c>
      <c r="B1817" s="303"/>
      <c r="C1817" s="304"/>
      <c r="D1817" s="305"/>
      <c r="E1817" s="306"/>
      <c r="F1817" s="307"/>
      <c r="G1817" s="305"/>
      <c r="H1817" s="305"/>
      <c r="I1817" s="306"/>
      <c r="J1817" s="308" t="str">
        <f t="shared" si="7"/>
        <v/>
      </c>
      <c r="K1817" s="308"/>
      <c r="L1817" s="309"/>
      <c r="M1817" s="308"/>
      <c r="N1817" s="303"/>
      <c r="O1817" s="305"/>
      <c r="P1817" s="305"/>
      <c r="Q1817" s="299"/>
      <c r="R1817" s="299"/>
      <c r="S1817" s="299"/>
    </row>
    <row r="1818" spans="1:19" ht="13.5" customHeight="1" x14ac:dyDescent="0.2">
      <c r="A1818" s="302" t="str">
        <f>IF(B1818="","",ROW()-ROW($A$3)+'Diário 2º PA'!$P$1)</f>
        <v/>
      </c>
      <c r="B1818" s="303"/>
      <c r="C1818" s="304"/>
      <c r="D1818" s="305"/>
      <c r="E1818" s="306"/>
      <c r="F1818" s="307"/>
      <c r="G1818" s="305"/>
      <c r="H1818" s="305"/>
      <c r="I1818" s="306"/>
      <c r="J1818" s="308" t="str">
        <f t="shared" si="7"/>
        <v/>
      </c>
      <c r="K1818" s="308"/>
      <c r="L1818" s="309"/>
      <c r="M1818" s="308"/>
      <c r="N1818" s="303"/>
      <c r="O1818" s="305"/>
      <c r="P1818" s="305"/>
      <c r="Q1818" s="299"/>
      <c r="R1818" s="299"/>
      <c r="S1818" s="299"/>
    </row>
    <row r="1819" spans="1:19" ht="13.5" customHeight="1" x14ac:dyDescent="0.2">
      <c r="A1819" s="302" t="str">
        <f>IF(B1819="","",ROW()-ROW($A$3)+'Diário 2º PA'!$P$1)</f>
        <v/>
      </c>
      <c r="B1819" s="303"/>
      <c r="C1819" s="304"/>
      <c r="D1819" s="305"/>
      <c r="E1819" s="306"/>
      <c r="F1819" s="307"/>
      <c r="G1819" s="305"/>
      <c r="H1819" s="305"/>
      <c r="I1819" s="306"/>
      <c r="J1819" s="308" t="str">
        <f t="shared" si="7"/>
        <v/>
      </c>
      <c r="K1819" s="308"/>
      <c r="L1819" s="309"/>
      <c r="M1819" s="308"/>
      <c r="N1819" s="303"/>
      <c r="O1819" s="305"/>
      <c r="P1819" s="305"/>
      <c r="Q1819" s="299"/>
      <c r="R1819" s="299"/>
      <c r="S1819" s="299"/>
    </row>
    <row r="1820" spans="1:19" ht="13.5" customHeight="1" x14ac:dyDescent="0.2">
      <c r="A1820" s="302" t="str">
        <f>IF(B1820="","",ROW()-ROW($A$3)+'Diário 2º PA'!$P$1)</f>
        <v/>
      </c>
      <c r="B1820" s="303"/>
      <c r="C1820" s="304"/>
      <c r="D1820" s="305"/>
      <c r="E1820" s="306"/>
      <c r="F1820" s="307"/>
      <c r="G1820" s="305"/>
      <c r="H1820" s="305"/>
      <c r="I1820" s="306"/>
      <c r="J1820" s="308" t="str">
        <f t="shared" si="7"/>
        <v/>
      </c>
      <c r="K1820" s="308"/>
      <c r="L1820" s="309"/>
      <c r="M1820" s="308"/>
      <c r="N1820" s="303"/>
      <c r="O1820" s="305"/>
      <c r="P1820" s="305"/>
      <c r="Q1820" s="299"/>
      <c r="R1820" s="299"/>
      <c r="S1820" s="299"/>
    </row>
    <row r="1821" spans="1:19" ht="13.5" customHeight="1" x14ac:dyDescent="0.2">
      <c r="A1821" s="302" t="str">
        <f>IF(B1821="","",ROW()-ROW($A$3)+'Diário 2º PA'!$P$1)</f>
        <v/>
      </c>
      <c r="B1821" s="303"/>
      <c r="C1821" s="304"/>
      <c r="D1821" s="305"/>
      <c r="E1821" s="306"/>
      <c r="F1821" s="307"/>
      <c r="G1821" s="305"/>
      <c r="H1821" s="305"/>
      <c r="I1821" s="306"/>
      <c r="J1821" s="308" t="str">
        <f t="shared" si="7"/>
        <v/>
      </c>
      <c r="K1821" s="308"/>
      <c r="L1821" s="309"/>
      <c r="M1821" s="308"/>
      <c r="N1821" s="303"/>
      <c r="O1821" s="305"/>
      <c r="P1821" s="305"/>
      <c r="Q1821" s="299"/>
      <c r="R1821" s="299"/>
      <c r="S1821" s="299"/>
    </row>
    <row r="1822" spans="1:19" ht="13.5" customHeight="1" x14ac:dyDescent="0.2">
      <c r="A1822" s="302" t="str">
        <f>IF(B1822="","",ROW()-ROW($A$3)+'Diário 2º PA'!$P$1)</f>
        <v/>
      </c>
      <c r="B1822" s="303"/>
      <c r="C1822" s="304"/>
      <c r="D1822" s="305"/>
      <c r="E1822" s="306"/>
      <c r="F1822" s="307"/>
      <c r="G1822" s="305"/>
      <c r="H1822" s="305"/>
      <c r="I1822" s="306"/>
      <c r="J1822" s="308" t="str">
        <f t="shared" si="7"/>
        <v/>
      </c>
      <c r="K1822" s="308"/>
      <c r="L1822" s="309"/>
      <c r="M1822" s="308"/>
      <c r="N1822" s="303"/>
      <c r="O1822" s="305"/>
      <c r="P1822" s="305"/>
      <c r="Q1822" s="299"/>
      <c r="R1822" s="299"/>
      <c r="S1822" s="299"/>
    </row>
    <row r="1823" spans="1:19" ht="13.5" customHeight="1" x14ac:dyDescent="0.2">
      <c r="A1823" s="302" t="str">
        <f>IF(B1823="","",ROW()-ROW($A$3)+'Diário 2º PA'!$P$1)</f>
        <v/>
      </c>
      <c r="B1823" s="303"/>
      <c r="C1823" s="304"/>
      <c r="D1823" s="305"/>
      <c r="E1823" s="306"/>
      <c r="F1823" s="307"/>
      <c r="G1823" s="305"/>
      <c r="H1823" s="305"/>
      <c r="I1823" s="306"/>
      <c r="J1823" s="308" t="str">
        <f t="shared" si="7"/>
        <v/>
      </c>
      <c r="K1823" s="308"/>
      <c r="L1823" s="309"/>
      <c r="M1823" s="308"/>
      <c r="N1823" s="303"/>
      <c r="O1823" s="305"/>
      <c r="P1823" s="305"/>
      <c r="Q1823" s="299"/>
      <c r="R1823" s="299"/>
      <c r="S1823" s="299"/>
    </row>
    <row r="1824" spans="1:19" ht="13.5" customHeight="1" x14ac:dyDescent="0.2">
      <c r="A1824" s="302" t="str">
        <f>IF(B1824="","",ROW()-ROW($A$3)+'Diário 2º PA'!$P$1)</f>
        <v/>
      </c>
      <c r="B1824" s="303"/>
      <c r="C1824" s="304"/>
      <c r="D1824" s="305"/>
      <c r="E1824" s="306"/>
      <c r="F1824" s="307"/>
      <c r="G1824" s="305"/>
      <c r="H1824" s="305"/>
      <c r="I1824" s="306"/>
      <c r="J1824" s="308" t="str">
        <f t="shared" si="7"/>
        <v/>
      </c>
      <c r="K1824" s="308"/>
      <c r="L1824" s="309"/>
      <c r="M1824" s="308"/>
      <c r="N1824" s="303"/>
      <c r="O1824" s="305"/>
      <c r="P1824" s="305"/>
      <c r="Q1824" s="299"/>
      <c r="R1824" s="299"/>
      <c r="S1824" s="299"/>
    </row>
    <row r="1825" spans="1:19" ht="13.5" customHeight="1" x14ac:dyDescent="0.2">
      <c r="A1825" s="302" t="str">
        <f>IF(B1825="","",ROW()-ROW($A$3)+'Diário 2º PA'!$P$1)</f>
        <v/>
      </c>
      <c r="B1825" s="303"/>
      <c r="C1825" s="304"/>
      <c r="D1825" s="305"/>
      <c r="E1825" s="306"/>
      <c r="F1825" s="307"/>
      <c r="G1825" s="305"/>
      <c r="H1825" s="305"/>
      <c r="I1825" s="306"/>
      <c r="J1825" s="308" t="str">
        <f t="shared" si="7"/>
        <v/>
      </c>
      <c r="K1825" s="308"/>
      <c r="L1825" s="309"/>
      <c r="M1825" s="308"/>
      <c r="N1825" s="303"/>
      <c r="O1825" s="305"/>
      <c r="P1825" s="305"/>
      <c r="Q1825" s="299"/>
      <c r="R1825" s="299"/>
      <c r="S1825" s="299"/>
    </row>
    <row r="1826" spans="1:19" ht="13.5" customHeight="1" x14ac:dyDescent="0.2">
      <c r="A1826" s="302" t="str">
        <f>IF(B1826="","",ROW()-ROW($A$3)+'Diário 2º PA'!$P$1)</f>
        <v/>
      </c>
      <c r="B1826" s="303"/>
      <c r="C1826" s="304"/>
      <c r="D1826" s="305"/>
      <c r="E1826" s="306"/>
      <c r="F1826" s="307"/>
      <c r="G1826" s="305"/>
      <c r="H1826" s="305"/>
      <c r="I1826" s="306"/>
      <c r="J1826" s="308" t="str">
        <f t="shared" si="7"/>
        <v/>
      </c>
      <c r="K1826" s="308"/>
      <c r="L1826" s="309"/>
      <c r="M1826" s="308"/>
      <c r="N1826" s="303"/>
      <c r="O1826" s="305"/>
      <c r="P1826" s="305"/>
      <c r="Q1826" s="299"/>
      <c r="R1826" s="299"/>
      <c r="S1826" s="299"/>
    </row>
    <row r="1827" spans="1:19" ht="13.5" customHeight="1" x14ac:dyDescent="0.2">
      <c r="A1827" s="302" t="str">
        <f>IF(B1827="","",ROW()-ROW($A$3)+'Diário 2º PA'!$P$1)</f>
        <v/>
      </c>
      <c r="B1827" s="303"/>
      <c r="C1827" s="304"/>
      <c r="D1827" s="305"/>
      <c r="E1827" s="306"/>
      <c r="F1827" s="307"/>
      <c r="G1827" s="305"/>
      <c r="H1827" s="305"/>
      <c r="I1827" s="306"/>
      <c r="J1827" s="308" t="str">
        <f t="shared" si="7"/>
        <v/>
      </c>
      <c r="K1827" s="308"/>
      <c r="L1827" s="309"/>
      <c r="M1827" s="308"/>
      <c r="N1827" s="303"/>
      <c r="O1827" s="305"/>
      <c r="P1827" s="305"/>
      <c r="Q1827" s="299"/>
      <c r="R1827" s="299"/>
      <c r="S1827" s="299"/>
    </row>
    <row r="1828" spans="1:19" ht="13.5" customHeight="1" x14ac:dyDescent="0.2">
      <c r="A1828" s="302" t="str">
        <f>IF(B1828="","",ROW()-ROW($A$3)+'Diário 2º PA'!$P$1)</f>
        <v/>
      </c>
      <c r="B1828" s="303"/>
      <c r="C1828" s="304"/>
      <c r="D1828" s="305"/>
      <c r="E1828" s="306"/>
      <c r="F1828" s="307"/>
      <c r="G1828" s="305"/>
      <c r="H1828" s="305"/>
      <c r="I1828" s="306"/>
      <c r="J1828" s="308" t="str">
        <f t="shared" si="7"/>
        <v/>
      </c>
      <c r="K1828" s="308"/>
      <c r="L1828" s="309"/>
      <c r="M1828" s="308"/>
      <c r="N1828" s="303"/>
      <c r="O1828" s="305"/>
      <c r="P1828" s="305"/>
      <c r="Q1828" s="299"/>
      <c r="R1828" s="299"/>
      <c r="S1828" s="299"/>
    </row>
    <row r="1829" spans="1:19" ht="13.5" customHeight="1" x14ac:dyDescent="0.2">
      <c r="A1829" s="302" t="str">
        <f>IF(B1829="","",ROW()-ROW($A$3)+'Diário 2º PA'!$P$1)</f>
        <v/>
      </c>
      <c r="B1829" s="303"/>
      <c r="C1829" s="304"/>
      <c r="D1829" s="305"/>
      <c r="E1829" s="306"/>
      <c r="F1829" s="307"/>
      <c r="G1829" s="305"/>
      <c r="H1829" s="305"/>
      <c r="I1829" s="306"/>
      <c r="J1829" s="308" t="str">
        <f t="shared" si="7"/>
        <v/>
      </c>
      <c r="K1829" s="308"/>
      <c r="L1829" s="309"/>
      <c r="M1829" s="308"/>
      <c r="N1829" s="303"/>
      <c r="O1829" s="305"/>
      <c r="P1829" s="305"/>
      <c r="Q1829" s="299"/>
      <c r="R1829" s="299"/>
      <c r="S1829" s="299"/>
    </row>
    <row r="1830" spans="1:19" ht="13.5" customHeight="1" x14ac:dyDescent="0.2">
      <c r="A1830" s="302" t="str">
        <f>IF(B1830="","",ROW()-ROW($A$3)+'Diário 2º PA'!$P$1)</f>
        <v/>
      </c>
      <c r="B1830" s="303"/>
      <c r="C1830" s="304"/>
      <c r="D1830" s="305"/>
      <c r="E1830" s="306"/>
      <c r="F1830" s="307"/>
      <c r="G1830" s="305"/>
      <c r="H1830" s="305"/>
      <c r="I1830" s="306"/>
      <c r="J1830" s="308" t="str">
        <f t="shared" si="7"/>
        <v/>
      </c>
      <c r="K1830" s="308"/>
      <c r="L1830" s="309"/>
      <c r="M1830" s="308"/>
      <c r="N1830" s="303"/>
      <c r="O1830" s="305"/>
      <c r="P1830" s="305"/>
      <c r="Q1830" s="299"/>
      <c r="R1830" s="299"/>
      <c r="S1830" s="299"/>
    </row>
    <row r="1831" spans="1:19" ht="13.5" customHeight="1" x14ac:dyDescent="0.2">
      <c r="A1831" s="302" t="str">
        <f>IF(B1831="","",ROW()-ROW($A$3)+'Diário 2º PA'!$P$1)</f>
        <v/>
      </c>
      <c r="B1831" s="303"/>
      <c r="C1831" s="304"/>
      <c r="D1831" s="305"/>
      <c r="E1831" s="306"/>
      <c r="F1831" s="307"/>
      <c r="G1831" s="305"/>
      <c r="H1831" s="305"/>
      <c r="I1831" s="306"/>
      <c r="J1831" s="308" t="str">
        <f t="shared" si="7"/>
        <v/>
      </c>
      <c r="K1831" s="308"/>
      <c r="L1831" s="309"/>
      <c r="M1831" s="308"/>
      <c r="N1831" s="303"/>
      <c r="O1831" s="305"/>
      <c r="P1831" s="305"/>
      <c r="Q1831" s="299"/>
      <c r="R1831" s="299"/>
      <c r="S1831" s="299"/>
    </row>
    <row r="1832" spans="1:19" ht="13.5" customHeight="1" x14ac:dyDescent="0.2">
      <c r="A1832" s="302" t="str">
        <f>IF(B1832="","",ROW()-ROW($A$3)+'Diário 2º PA'!$P$1)</f>
        <v/>
      </c>
      <c r="B1832" s="303"/>
      <c r="C1832" s="304"/>
      <c r="D1832" s="305"/>
      <c r="E1832" s="306"/>
      <c r="F1832" s="307"/>
      <c r="G1832" s="305"/>
      <c r="H1832" s="305"/>
      <c r="I1832" s="306"/>
      <c r="J1832" s="308" t="str">
        <f t="shared" si="7"/>
        <v/>
      </c>
      <c r="K1832" s="308"/>
      <c r="L1832" s="309"/>
      <c r="M1832" s="308"/>
      <c r="N1832" s="303"/>
      <c r="O1832" s="305"/>
      <c r="P1832" s="305"/>
      <c r="Q1832" s="299"/>
      <c r="R1832" s="299"/>
      <c r="S1832" s="299"/>
    </row>
    <row r="1833" spans="1:19" ht="13.5" customHeight="1" x14ac:dyDescent="0.2">
      <c r="A1833" s="302" t="str">
        <f>IF(B1833="","",ROW()-ROW($A$3)+'Diário 2º PA'!$P$1)</f>
        <v/>
      </c>
      <c r="B1833" s="303"/>
      <c r="C1833" s="304"/>
      <c r="D1833" s="305"/>
      <c r="E1833" s="306"/>
      <c r="F1833" s="307"/>
      <c r="G1833" s="305"/>
      <c r="H1833" s="305"/>
      <c r="I1833" s="306"/>
      <c r="J1833" s="308" t="str">
        <f t="shared" si="7"/>
        <v/>
      </c>
      <c r="K1833" s="308"/>
      <c r="L1833" s="309"/>
      <c r="M1833" s="308"/>
      <c r="N1833" s="303"/>
      <c r="O1833" s="305"/>
      <c r="P1833" s="305"/>
      <c r="Q1833" s="299"/>
      <c r="R1833" s="299"/>
      <c r="S1833" s="299"/>
    </row>
    <row r="1834" spans="1:19" ht="13.5" customHeight="1" x14ac:dyDescent="0.2">
      <c r="A1834" s="302" t="str">
        <f>IF(B1834="","",ROW()-ROW($A$3)+'Diário 2º PA'!$P$1)</f>
        <v/>
      </c>
      <c r="B1834" s="303"/>
      <c r="C1834" s="304"/>
      <c r="D1834" s="305"/>
      <c r="E1834" s="306"/>
      <c r="F1834" s="307"/>
      <c r="G1834" s="305"/>
      <c r="H1834" s="305"/>
      <c r="I1834" s="306"/>
      <c r="J1834" s="308" t="str">
        <f t="shared" si="7"/>
        <v/>
      </c>
      <c r="K1834" s="308"/>
      <c r="L1834" s="309"/>
      <c r="M1834" s="308"/>
      <c r="N1834" s="303"/>
      <c r="O1834" s="305"/>
      <c r="P1834" s="305"/>
      <c r="Q1834" s="299"/>
      <c r="R1834" s="299"/>
      <c r="S1834" s="299"/>
    </row>
    <row r="1835" spans="1:19" ht="13.5" customHeight="1" x14ac:dyDescent="0.2">
      <c r="A1835" s="302" t="str">
        <f>IF(B1835="","",ROW()-ROW($A$3)+'Diário 2º PA'!$P$1)</f>
        <v/>
      </c>
      <c r="B1835" s="303"/>
      <c r="C1835" s="304"/>
      <c r="D1835" s="305"/>
      <c r="E1835" s="306"/>
      <c r="F1835" s="307"/>
      <c r="G1835" s="305"/>
      <c r="H1835" s="305"/>
      <c r="I1835" s="306"/>
      <c r="J1835" s="308" t="str">
        <f t="shared" si="7"/>
        <v/>
      </c>
      <c r="K1835" s="308"/>
      <c r="L1835" s="309"/>
      <c r="M1835" s="308"/>
      <c r="N1835" s="303"/>
      <c r="O1835" s="305"/>
      <c r="P1835" s="305"/>
      <c r="Q1835" s="299"/>
      <c r="R1835" s="299"/>
      <c r="S1835" s="299"/>
    </row>
    <row r="1836" spans="1:19" ht="13.5" customHeight="1" x14ac:dyDescent="0.2">
      <c r="A1836" s="302" t="str">
        <f>IF(B1836="","",ROW()-ROW($A$3)+'Diário 2º PA'!$P$1)</f>
        <v/>
      </c>
      <c r="B1836" s="303"/>
      <c r="C1836" s="304"/>
      <c r="D1836" s="305"/>
      <c r="E1836" s="306"/>
      <c r="F1836" s="307"/>
      <c r="G1836" s="305"/>
      <c r="H1836" s="305"/>
      <c r="I1836" s="306"/>
      <c r="J1836" s="308" t="str">
        <f t="shared" si="7"/>
        <v/>
      </c>
      <c r="K1836" s="308"/>
      <c r="L1836" s="309"/>
      <c r="M1836" s="308"/>
      <c r="N1836" s="303"/>
      <c r="O1836" s="305"/>
      <c r="P1836" s="305"/>
      <c r="Q1836" s="299"/>
      <c r="R1836" s="299"/>
      <c r="S1836" s="299"/>
    </row>
    <row r="1837" spans="1:19" ht="13.5" customHeight="1" x14ac:dyDescent="0.2">
      <c r="A1837" s="302" t="str">
        <f>IF(B1837="","",ROW()-ROW($A$3)+'Diário 2º PA'!$P$1)</f>
        <v/>
      </c>
      <c r="B1837" s="303"/>
      <c r="C1837" s="304"/>
      <c r="D1837" s="305"/>
      <c r="E1837" s="306"/>
      <c r="F1837" s="307"/>
      <c r="G1837" s="305"/>
      <c r="H1837" s="305"/>
      <c r="I1837" s="306"/>
      <c r="J1837" s="308" t="str">
        <f t="shared" si="7"/>
        <v/>
      </c>
      <c r="K1837" s="308"/>
      <c r="L1837" s="309"/>
      <c r="M1837" s="308"/>
      <c r="N1837" s="303"/>
      <c r="O1837" s="305"/>
      <c r="P1837" s="305"/>
      <c r="Q1837" s="299"/>
      <c r="R1837" s="299"/>
      <c r="S1837" s="299"/>
    </row>
    <row r="1838" spans="1:19" ht="13.5" customHeight="1" x14ac:dyDescent="0.2">
      <c r="A1838" s="302" t="str">
        <f>IF(B1838="","",ROW()-ROW($A$3)+'Diário 2º PA'!$P$1)</f>
        <v/>
      </c>
      <c r="B1838" s="303"/>
      <c r="C1838" s="304"/>
      <c r="D1838" s="305"/>
      <c r="E1838" s="306"/>
      <c r="F1838" s="307"/>
      <c r="G1838" s="305"/>
      <c r="H1838" s="305"/>
      <c r="I1838" s="306"/>
      <c r="J1838" s="308" t="str">
        <f t="shared" si="7"/>
        <v/>
      </c>
      <c r="K1838" s="308"/>
      <c r="L1838" s="309"/>
      <c r="M1838" s="308"/>
      <c r="N1838" s="303"/>
      <c r="O1838" s="305"/>
      <c r="P1838" s="305"/>
      <c r="Q1838" s="299"/>
      <c r="R1838" s="299"/>
      <c r="S1838" s="299"/>
    </row>
    <row r="1839" spans="1:19" ht="13.5" customHeight="1" x14ac:dyDescent="0.2">
      <c r="A1839" s="302" t="str">
        <f>IF(B1839="","",ROW()-ROW($A$3)+'Diário 2º PA'!$P$1)</f>
        <v/>
      </c>
      <c r="B1839" s="303"/>
      <c r="C1839" s="304"/>
      <c r="D1839" s="305"/>
      <c r="E1839" s="306"/>
      <c r="F1839" s="307"/>
      <c r="G1839" s="305"/>
      <c r="H1839" s="305"/>
      <c r="I1839" s="306"/>
      <c r="J1839" s="308" t="str">
        <f t="shared" si="7"/>
        <v/>
      </c>
      <c r="K1839" s="308"/>
      <c r="L1839" s="309"/>
      <c r="M1839" s="308"/>
      <c r="N1839" s="303"/>
      <c r="O1839" s="305"/>
      <c r="P1839" s="305"/>
      <c r="Q1839" s="299"/>
      <c r="R1839" s="299"/>
      <c r="S1839" s="299"/>
    </row>
    <row r="1840" spans="1:19" ht="13.5" customHeight="1" x14ac:dyDescent="0.2">
      <c r="A1840" s="302" t="str">
        <f>IF(B1840="","",ROW()-ROW($A$3)+'Diário 2º PA'!$P$1)</f>
        <v/>
      </c>
      <c r="B1840" s="303"/>
      <c r="C1840" s="304"/>
      <c r="D1840" s="305"/>
      <c r="E1840" s="306"/>
      <c r="F1840" s="307"/>
      <c r="G1840" s="305"/>
      <c r="H1840" s="305"/>
      <c r="I1840" s="306"/>
      <c r="J1840" s="308" t="str">
        <f t="shared" si="7"/>
        <v/>
      </c>
      <c r="K1840" s="308"/>
      <c r="L1840" s="309"/>
      <c r="M1840" s="308"/>
      <c r="N1840" s="303"/>
      <c r="O1840" s="305"/>
      <c r="P1840" s="305"/>
      <c r="Q1840" s="299"/>
      <c r="R1840" s="299"/>
      <c r="S1840" s="299"/>
    </row>
    <row r="1841" spans="1:19" ht="13.5" customHeight="1" x14ac:dyDescent="0.2">
      <c r="A1841" s="302" t="str">
        <f>IF(B1841="","",ROW()-ROW($A$3)+'Diário 2º PA'!$P$1)</f>
        <v/>
      </c>
      <c r="B1841" s="303"/>
      <c r="C1841" s="304"/>
      <c r="D1841" s="305"/>
      <c r="E1841" s="306"/>
      <c r="F1841" s="307"/>
      <c r="G1841" s="305"/>
      <c r="H1841" s="305"/>
      <c r="I1841" s="306"/>
      <c r="J1841" s="308" t="str">
        <f t="shared" si="7"/>
        <v/>
      </c>
      <c r="K1841" s="308"/>
      <c r="L1841" s="309"/>
      <c r="M1841" s="308"/>
      <c r="N1841" s="303"/>
      <c r="O1841" s="305"/>
      <c r="P1841" s="305"/>
      <c r="Q1841" s="299"/>
      <c r="R1841" s="299"/>
      <c r="S1841" s="299"/>
    </row>
    <row r="1842" spans="1:19" ht="13.5" customHeight="1" x14ac:dyDescent="0.2">
      <c r="A1842" s="302" t="str">
        <f>IF(B1842="","",ROW()-ROW($A$3)+'Diário 2º PA'!$P$1)</f>
        <v/>
      </c>
      <c r="B1842" s="303"/>
      <c r="C1842" s="304"/>
      <c r="D1842" s="305"/>
      <c r="E1842" s="306"/>
      <c r="F1842" s="307"/>
      <c r="G1842" s="305"/>
      <c r="H1842" s="305"/>
      <c r="I1842" s="306"/>
      <c r="J1842" s="308" t="str">
        <f t="shared" si="7"/>
        <v/>
      </c>
      <c r="K1842" s="308"/>
      <c r="L1842" s="309"/>
      <c r="M1842" s="308"/>
      <c r="N1842" s="303"/>
      <c r="O1842" s="305"/>
      <c r="P1842" s="305"/>
      <c r="Q1842" s="299"/>
      <c r="R1842" s="299"/>
      <c r="S1842" s="299"/>
    </row>
    <row r="1843" spans="1:19" ht="13.5" customHeight="1" x14ac:dyDescent="0.2">
      <c r="A1843" s="302" t="str">
        <f>IF(B1843="","",ROW()-ROW($A$3)+'Diário 2º PA'!$P$1)</f>
        <v/>
      </c>
      <c r="B1843" s="303"/>
      <c r="C1843" s="304"/>
      <c r="D1843" s="305"/>
      <c r="E1843" s="306"/>
      <c r="F1843" s="307"/>
      <c r="G1843" s="305"/>
      <c r="H1843" s="305"/>
      <c r="I1843" s="306"/>
      <c r="J1843" s="308" t="str">
        <f t="shared" si="7"/>
        <v/>
      </c>
      <c r="K1843" s="308"/>
      <c r="L1843" s="309"/>
      <c r="M1843" s="308"/>
      <c r="N1843" s="303"/>
      <c r="O1843" s="305"/>
      <c r="P1843" s="305"/>
      <c r="Q1843" s="299"/>
      <c r="R1843" s="299"/>
      <c r="S1843" s="299"/>
    </row>
    <row r="1844" spans="1:19" ht="13.5" customHeight="1" x14ac:dyDescent="0.2">
      <c r="A1844" s="302" t="str">
        <f>IF(B1844="","",ROW()-ROW($A$3)+'Diário 2º PA'!$P$1)</f>
        <v/>
      </c>
      <c r="B1844" s="303"/>
      <c r="C1844" s="304"/>
      <c r="D1844" s="305"/>
      <c r="E1844" s="306"/>
      <c r="F1844" s="307"/>
      <c r="G1844" s="305"/>
      <c r="H1844" s="305"/>
      <c r="I1844" s="306"/>
      <c r="J1844" s="308" t="str">
        <f t="shared" si="7"/>
        <v/>
      </c>
      <c r="K1844" s="308"/>
      <c r="L1844" s="309"/>
      <c r="M1844" s="308"/>
      <c r="N1844" s="303"/>
      <c r="O1844" s="305"/>
      <c r="P1844" s="305"/>
      <c r="Q1844" s="299"/>
      <c r="R1844" s="299"/>
      <c r="S1844" s="299"/>
    </row>
    <row r="1845" spans="1:19" ht="13.5" customHeight="1" x14ac:dyDescent="0.2">
      <c r="A1845" s="302" t="str">
        <f>IF(B1845="","",ROW()-ROW($A$3)+'Diário 2º PA'!$P$1)</f>
        <v/>
      </c>
      <c r="B1845" s="303"/>
      <c r="C1845" s="304"/>
      <c r="D1845" s="305"/>
      <c r="E1845" s="306"/>
      <c r="F1845" s="307"/>
      <c r="G1845" s="305"/>
      <c r="H1845" s="305"/>
      <c r="I1845" s="306"/>
      <c r="J1845" s="308" t="str">
        <f t="shared" si="7"/>
        <v/>
      </c>
      <c r="K1845" s="308"/>
      <c r="L1845" s="309"/>
      <c r="M1845" s="308"/>
      <c r="N1845" s="303"/>
      <c r="O1845" s="305"/>
      <c r="P1845" s="305"/>
      <c r="Q1845" s="299"/>
      <c r="R1845" s="299"/>
      <c r="S1845" s="299"/>
    </row>
    <row r="1846" spans="1:19" ht="13.5" customHeight="1" x14ac:dyDescent="0.2">
      <c r="A1846" s="302" t="str">
        <f>IF(B1846="","",ROW()-ROW($A$3)+'Diário 2º PA'!$P$1)</f>
        <v/>
      </c>
      <c r="B1846" s="303"/>
      <c r="C1846" s="304"/>
      <c r="D1846" s="305"/>
      <c r="E1846" s="306"/>
      <c r="F1846" s="307"/>
      <c r="G1846" s="305"/>
      <c r="H1846" s="305"/>
      <c r="I1846" s="306"/>
      <c r="J1846" s="308" t="str">
        <f t="shared" si="7"/>
        <v/>
      </c>
      <c r="K1846" s="308"/>
      <c r="L1846" s="309"/>
      <c r="M1846" s="308"/>
      <c r="N1846" s="303"/>
      <c r="O1846" s="305"/>
      <c r="P1846" s="305"/>
      <c r="Q1846" s="299"/>
      <c r="R1846" s="299"/>
      <c r="S1846" s="299"/>
    </row>
    <row r="1847" spans="1:19" ht="13.5" customHeight="1" x14ac:dyDescent="0.2">
      <c r="A1847" s="302" t="str">
        <f>IF(B1847="","",ROW()-ROW($A$3)+'Diário 2º PA'!$P$1)</f>
        <v/>
      </c>
      <c r="B1847" s="303"/>
      <c r="C1847" s="304"/>
      <c r="D1847" s="305"/>
      <c r="E1847" s="306"/>
      <c r="F1847" s="307"/>
      <c r="G1847" s="305"/>
      <c r="H1847" s="305"/>
      <c r="I1847" s="306"/>
      <c r="J1847" s="308" t="str">
        <f t="shared" si="7"/>
        <v/>
      </c>
      <c r="K1847" s="308"/>
      <c r="L1847" s="309"/>
      <c r="M1847" s="308"/>
      <c r="N1847" s="303"/>
      <c r="O1847" s="305"/>
      <c r="P1847" s="305"/>
      <c r="Q1847" s="299"/>
      <c r="R1847" s="299"/>
      <c r="S1847" s="299"/>
    </row>
    <row r="1848" spans="1:19" ht="13.5" customHeight="1" x14ac:dyDescent="0.2">
      <c r="A1848" s="302" t="str">
        <f>IF(B1848="","",ROW()-ROW($A$3)+'Diário 2º PA'!$P$1)</f>
        <v/>
      </c>
      <c r="B1848" s="303"/>
      <c r="C1848" s="304"/>
      <c r="D1848" s="305"/>
      <c r="E1848" s="306"/>
      <c r="F1848" s="307"/>
      <c r="G1848" s="305"/>
      <c r="H1848" s="305"/>
      <c r="I1848" s="306"/>
      <c r="J1848" s="308" t="str">
        <f t="shared" si="7"/>
        <v/>
      </c>
      <c r="K1848" s="308"/>
      <c r="L1848" s="309"/>
      <c r="M1848" s="308"/>
      <c r="N1848" s="303"/>
      <c r="O1848" s="305"/>
      <c r="P1848" s="305"/>
      <c r="Q1848" s="299"/>
      <c r="R1848" s="299"/>
      <c r="S1848" s="299"/>
    </row>
    <row r="1849" spans="1:19" ht="13.5" customHeight="1" x14ac:dyDescent="0.2">
      <c r="A1849" s="302" t="str">
        <f>IF(B1849="","",ROW()-ROW($A$3)+'Diário 2º PA'!$P$1)</f>
        <v/>
      </c>
      <c r="B1849" s="303"/>
      <c r="C1849" s="304"/>
      <c r="D1849" s="305"/>
      <c r="E1849" s="306"/>
      <c r="F1849" s="307"/>
      <c r="G1849" s="305"/>
      <c r="H1849" s="305"/>
      <c r="I1849" s="306"/>
      <c r="J1849" s="308" t="str">
        <f t="shared" si="7"/>
        <v/>
      </c>
      <c r="K1849" s="308"/>
      <c r="L1849" s="309"/>
      <c r="M1849" s="308"/>
      <c r="N1849" s="303"/>
      <c r="O1849" s="305"/>
      <c r="P1849" s="305"/>
      <c r="Q1849" s="299"/>
      <c r="R1849" s="299"/>
      <c r="S1849" s="299"/>
    </row>
    <row r="1850" spans="1:19" ht="13.5" customHeight="1" x14ac:dyDescent="0.2">
      <c r="A1850" s="302" t="str">
        <f>IF(B1850="","",ROW()-ROW($A$3)+'Diário 2º PA'!$P$1)</f>
        <v/>
      </c>
      <c r="B1850" s="303"/>
      <c r="C1850" s="304"/>
      <c r="D1850" s="305"/>
      <c r="E1850" s="306"/>
      <c r="F1850" s="307"/>
      <c r="G1850" s="305"/>
      <c r="H1850" s="305"/>
      <c r="I1850" s="306"/>
      <c r="J1850" s="308" t="str">
        <f t="shared" si="7"/>
        <v/>
      </c>
      <c r="K1850" s="308"/>
      <c r="L1850" s="309"/>
      <c r="M1850" s="308"/>
      <c r="N1850" s="303"/>
      <c r="O1850" s="305"/>
      <c r="P1850" s="305"/>
      <c r="Q1850" s="299"/>
      <c r="R1850" s="299"/>
      <c r="S1850" s="299"/>
    </row>
    <row r="1851" spans="1:19" ht="13.5" customHeight="1" x14ac:dyDescent="0.2">
      <c r="A1851" s="302" t="str">
        <f>IF(B1851="","",ROW()-ROW($A$3)+'Diário 2º PA'!$P$1)</f>
        <v/>
      </c>
      <c r="B1851" s="303"/>
      <c r="C1851" s="304"/>
      <c r="D1851" s="305"/>
      <c r="E1851" s="306"/>
      <c r="F1851" s="307"/>
      <c r="G1851" s="305"/>
      <c r="H1851" s="305"/>
      <c r="I1851" s="306"/>
      <c r="J1851" s="308" t="str">
        <f t="shared" si="7"/>
        <v/>
      </c>
      <c r="K1851" s="308"/>
      <c r="L1851" s="309"/>
      <c r="M1851" s="308"/>
      <c r="N1851" s="303"/>
      <c r="O1851" s="305"/>
      <c r="P1851" s="305"/>
      <c r="Q1851" s="299"/>
      <c r="R1851" s="299"/>
      <c r="S1851" s="299"/>
    </row>
    <row r="1852" spans="1:19" ht="13.5" customHeight="1" x14ac:dyDescent="0.2">
      <c r="A1852" s="302" t="str">
        <f>IF(B1852="","",ROW()-ROW($A$3)+'Diário 2º PA'!$P$1)</f>
        <v/>
      </c>
      <c r="B1852" s="303"/>
      <c r="C1852" s="304"/>
      <c r="D1852" s="305"/>
      <c r="E1852" s="306"/>
      <c r="F1852" s="307"/>
      <c r="G1852" s="305"/>
      <c r="H1852" s="305"/>
      <c r="I1852" s="306"/>
      <c r="J1852" s="308" t="str">
        <f t="shared" si="7"/>
        <v/>
      </c>
      <c r="K1852" s="308"/>
      <c r="L1852" s="309"/>
      <c r="M1852" s="308"/>
      <c r="N1852" s="303"/>
      <c r="O1852" s="305"/>
      <c r="P1852" s="305"/>
      <c r="Q1852" s="299"/>
      <c r="R1852" s="299"/>
      <c r="S1852" s="299"/>
    </row>
    <row r="1853" spans="1:19" ht="13.5" customHeight="1" x14ac:dyDescent="0.2">
      <c r="A1853" s="302" t="str">
        <f>IF(B1853="","",ROW()-ROW($A$3)+'Diário 2º PA'!$P$1)</f>
        <v/>
      </c>
      <c r="B1853" s="303"/>
      <c r="C1853" s="304"/>
      <c r="D1853" s="305"/>
      <c r="E1853" s="306"/>
      <c r="F1853" s="307"/>
      <c r="G1853" s="305"/>
      <c r="H1853" s="305"/>
      <c r="I1853" s="306"/>
      <c r="J1853" s="308" t="str">
        <f t="shared" si="7"/>
        <v/>
      </c>
      <c r="K1853" s="308"/>
      <c r="L1853" s="309"/>
      <c r="M1853" s="308"/>
      <c r="N1853" s="303"/>
      <c r="O1853" s="305"/>
      <c r="P1853" s="305"/>
      <c r="Q1853" s="299"/>
      <c r="R1853" s="299"/>
      <c r="S1853" s="299"/>
    </row>
    <row r="1854" spans="1:19" ht="13.5" customHeight="1" x14ac:dyDescent="0.2">
      <c r="A1854" s="302" t="str">
        <f>IF(B1854="","",ROW()-ROW($A$3)+'Diário 2º PA'!$P$1)</f>
        <v/>
      </c>
      <c r="B1854" s="303"/>
      <c r="C1854" s="304"/>
      <c r="D1854" s="305"/>
      <c r="E1854" s="306"/>
      <c r="F1854" s="307"/>
      <c r="G1854" s="305"/>
      <c r="H1854" s="305"/>
      <c r="I1854" s="306"/>
      <c r="J1854" s="308" t="str">
        <f t="shared" si="7"/>
        <v/>
      </c>
      <c r="K1854" s="308"/>
      <c r="L1854" s="309"/>
      <c r="M1854" s="308"/>
      <c r="N1854" s="303"/>
      <c r="O1854" s="305"/>
      <c r="P1854" s="305"/>
      <c r="Q1854" s="299"/>
      <c r="R1854" s="299"/>
      <c r="S1854" s="299"/>
    </row>
    <row r="1855" spans="1:19" ht="13.5" customHeight="1" x14ac:dyDescent="0.2">
      <c r="A1855" s="302" t="str">
        <f>IF(B1855="","",ROW()-ROW($A$3)+'Diário 2º PA'!$P$1)</f>
        <v/>
      </c>
      <c r="B1855" s="303"/>
      <c r="C1855" s="304"/>
      <c r="D1855" s="305"/>
      <c r="E1855" s="306"/>
      <c r="F1855" s="307"/>
      <c r="G1855" s="305"/>
      <c r="H1855" s="305"/>
      <c r="I1855" s="306"/>
      <c r="J1855" s="308" t="str">
        <f t="shared" si="7"/>
        <v/>
      </c>
      <c r="K1855" s="308"/>
      <c r="L1855" s="309"/>
      <c r="M1855" s="308"/>
      <c r="N1855" s="303"/>
      <c r="O1855" s="305"/>
      <c r="P1855" s="305"/>
      <c r="Q1855" s="299"/>
      <c r="R1855" s="299"/>
      <c r="S1855" s="299"/>
    </row>
    <row r="1856" spans="1:19" ht="13.5" customHeight="1" x14ac:dyDescent="0.2">
      <c r="A1856" s="302" t="str">
        <f>IF(B1856="","",ROW()-ROW($A$3)+'Diário 2º PA'!$P$1)</f>
        <v/>
      </c>
      <c r="B1856" s="303"/>
      <c r="C1856" s="304"/>
      <c r="D1856" s="305"/>
      <c r="E1856" s="306"/>
      <c r="F1856" s="307"/>
      <c r="G1856" s="305"/>
      <c r="H1856" s="305"/>
      <c r="I1856" s="306"/>
      <c r="J1856" s="308" t="str">
        <f t="shared" si="7"/>
        <v/>
      </c>
      <c r="K1856" s="308"/>
      <c r="L1856" s="309"/>
      <c r="M1856" s="308"/>
      <c r="N1856" s="303"/>
      <c r="O1856" s="305"/>
      <c r="P1856" s="305"/>
      <c r="Q1856" s="299"/>
      <c r="R1856" s="299"/>
      <c r="S1856" s="299"/>
    </row>
    <row r="1857" spans="1:19" ht="13.5" customHeight="1" x14ac:dyDescent="0.2">
      <c r="A1857" s="302" t="str">
        <f>IF(B1857="","",ROW()-ROW($A$3)+'Diário 2º PA'!$P$1)</f>
        <v/>
      </c>
      <c r="B1857" s="303"/>
      <c r="C1857" s="304"/>
      <c r="D1857" s="305"/>
      <c r="E1857" s="306"/>
      <c r="F1857" s="307"/>
      <c r="G1857" s="305"/>
      <c r="H1857" s="305"/>
      <c r="I1857" s="306"/>
      <c r="J1857" s="308" t="str">
        <f t="shared" si="7"/>
        <v/>
      </c>
      <c r="K1857" s="308"/>
      <c r="L1857" s="309"/>
      <c r="M1857" s="308"/>
      <c r="N1857" s="303"/>
      <c r="O1857" s="305"/>
      <c r="P1857" s="305"/>
      <c r="Q1857" s="299"/>
      <c r="R1857" s="299"/>
      <c r="S1857" s="299"/>
    </row>
    <row r="1858" spans="1:19" ht="13.5" customHeight="1" x14ac:dyDescent="0.2">
      <c r="A1858" s="302" t="str">
        <f>IF(B1858="","",ROW()-ROW($A$3)+'Diário 2º PA'!$P$1)</f>
        <v/>
      </c>
      <c r="B1858" s="303"/>
      <c r="C1858" s="304"/>
      <c r="D1858" s="305"/>
      <c r="E1858" s="306"/>
      <c r="F1858" s="307"/>
      <c r="G1858" s="305"/>
      <c r="H1858" s="305"/>
      <c r="I1858" s="306"/>
      <c r="J1858" s="308" t="str">
        <f t="shared" si="7"/>
        <v/>
      </c>
      <c r="K1858" s="308"/>
      <c r="L1858" s="309"/>
      <c r="M1858" s="308"/>
      <c r="N1858" s="303"/>
      <c r="O1858" s="305"/>
      <c r="P1858" s="305"/>
      <c r="Q1858" s="299"/>
      <c r="R1858" s="299"/>
      <c r="S1858" s="299"/>
    </row>
    <row r="1859" spans="1:19" ht="13.5" customHeight="1" x14ac:dyDescent="0.2">
      <c r="A1859" s="302" t="str">
        <f>IF(B1859="","",ROW()-ROW($A$3)+'Diário 2º PA'!$P$1)</f>
        <v/>
      </c>
      <c r="B1859" s="303"/>
      <c r="C1859" s="304"/>
      <c r="D1859" s="305"/>
      <c r="E1859" s="306"/>
      <c r="F1859" s="307"/>
      <c r="G1859" s="305"/>
      <c r="H1859" s="305"/>
      <c r="I1859" s="306"/>
      <c r="J1859" s="308" t="str">
        <f t="shared" si="7"/>
        <v/>
      </c>
      <c r="K1859" s="308"/>
      <c r="L1859" s="309"/>
      <c r="M1859" s="308"/>
      <c r="N1859" s="303"/>
      <c r="O1859" s="305"/>
      <c r="P1859" s="305"/>
      <c r="Q1859" s="299"/>
      <c r="R1859" s="299"/>
      <c r="S1859" s="299"/>
    </row>
    <row r="1860" spans="1:19" ht="13.5" customHeight="1" x14ac:dyDescent="0.2">
      <c r="A1860" s="302" t="str">
        <f>IF(B1860="","",ROW()-ROW($A$3)+'Diário 2º PA'!$P$1)</f>
        <v/>
      </c>
      <c r="B1860" s="303"/>
      <c r="C1860" s="304"/>
      <c r="D1860" s="305"/>
      <c r="E1860" s="306"/>
      <c r="F1860" s="307"/>
      <c r="G1860" s="305"/>
      <c r="H1860" s="305"/>
      <c r="I1860" s="306"/>
      <c r="J1860" s="308" t="str">
        <f t="shared" si="7"/>
        <v/>
      </c>
      <c r="K1860" s="308"/>
      <c r="L1860" s="309"/>
      <c r="M1860" s="308"/>
      <c r="N1860" s="303"/>
      <c r="O1860" s="305"/>
      <c r="P1860" s="305"/>
      <c r="Q1860" s="299"/>
      <c r="R1860" s="299"/>
      <c r="S1860" s="299"/>
    </row>
    <row r="1861" spans="1:19" ht="13.5" customHeight="1" x14ac:dyDescent="0.2">
      <c r="A1861" s="302" t="str">
        <f>IF(B1861="","",ROW()-ROW($A$3)+'Diário 2º PA'!$P$1)</f>
        <v/>
      </c>
      <c r="B1861" s="303"/>
      <c r="C1861" s="304"/>
      <c r="D1861" s="305"/>
      <c r="E1861" s="306"/>
      <c r="F1861" s="307"/>
      <c r="G1861" s="305"/>
      <c r="H1861" s="305"/>
      <c r="I1861" s="306"/>
      <c r="J1861" s="308" t="str">
        <f t="shared" si="7"/>
        <v/>
      </c>
      <c r="K1861" s="308"/>
      <c r="L1861" s="309"/>
      <c r="M1861" s="308"/>
      <c r="N1861" s="303"/>
      <c r="O1861" s="305"/>
      <c r="P1861" s="305"/>
      <c r="Q1861" s="299"/>
      <c r="R1861" s="299"/>
      <c r="S1861" s="299"/>
    </row>
    <row r="1862" spans="1:19" ht="13.5" customHeight="1" x14ac:dyDescent="0.2">
      <c r="A1862" s="302" t="str">
        <f>IF(B1862="","",ROW()-ROW($A$3)+'Diário 2º PA'!$P$1)</f>
        <v/>
      </c>
      <c r="B1862" s="303"/>
      <c r="C1862" s="304"/>
      <c r="D1862" s="305"/>
      <c r="E1862" s="306"/>
      <c r="F1862" s="307"/>
      <c r="G1862" s="305"/>
      <c r="H1862" s="305"/>
      <c r="I1862" s="306"/>
      <c r="J1862" s="308" t="str">
        <f t="shared" si="7"/>
        <v/>
      </c>
      <c r="K1862" s="308"/>
      <c r="L1862" s="309"/>
      <c r="M1862" s="308"/>
      <c r="N1862" s="303"/>
      <c r="O1862" s="305"/>
      <c r="P1862" s="305"/>
      <c r="Q1862" s="299"/>
      <c r="R1862" s="299"/>
      <c r="S1862" s="299"/>
    </row>
    <row r="1863" spans="1:19" ht="13.5" customHeight="1" x14ac:dyDescent="0.2">
      <c r="A1863" s="302" t="str">
        <f>IF(B1863="","",ROW()-ROW($A$3)+'Diário 2º PA'!$P$1)</f>
        <v/>
      </c>
      <c r="B1863" s="303"/>
      <c r="C1863" s="304"/>
      <c r="D1863" s="305"/>
      <c r="E1863" s="306"/>
      <c r="F1863" s="307"/>
      <c r="G1863" s="305"/>
      <c r="H1863" s="305"/>
      <c r="I1863" s="306"/>
      <c r="J1863" s="308" t="str">
        <f t="shared" si="7"/>
        <v/>
      </c>
      <c r="K1863" s="308"/>
      <c r="L1863" s="309"/>
      <c r="M1863" s="308"/>
      <c r="N1863" s="303"/>
      <c r="O1863" s="305"/>
      <c r="P1863" s="305"/>
      <c r="Q1863" s="299"/>
      <c r="R1863" s="299"/>
      <c r="S1863" s="299"/>
    </row>
    <row r="1864" spans="1:19" ht="13.5" customHeight="1" x14ac:dyDescent="0.2">
      <c r="A1864" s="302" t="str">
        <f>IF(B1864="","",ROW()-ROW($A$3)+'Diário 2º PA'!$P$1)</f>
        <v/>
      </c>
      <c r="B1864" s="303"/>
      <c r="C1864" s="304"/>
      <c r="D1864" s="305"/>
      <c r="E1864" s="306"/>
      <c r="F1864" s="307"/>
      <c r="G1864" s="305"/>
      <c r="H1864" s="305"/>
      <c r="I1864" s="306"/>
      <c r="J1864" s="308" t="str">
        <f t="shared" si="7"/>
        <v/>
      </c>
      <c r="K1864" s="308"/>
      <c r="L1864" s="309"/>
      <c r="M1864" s="308"/>
      <c r="N1864" s="303"/>
      <c r="O1864" s="305"/>
      <c r="P1864" s="305"/>
      <c r="Q1864" s="299"/>
      <c r="R1864" s="299"/>
      <c r="S1864" s="299"/>
    </row>
    <row r="1865" spans="1:19" ht="13.5" customHeight="1" x14ac:dyDescent="0.2">
      <c r="A1865" s="302" t="str">
        <f>IF(B1865="","",ROW()-ROW($A$3)+'Diário 2º PA'!$P$1)</f>
        <v/>
      </c>
      <c r="B1865" s="303"/>
      <c r="C1865" s="304"/>
      <c r="D1865" s="305"/>
      <c r="E1865" s="306"/>
      <c r="F1865" s="307"/>
      <c r="G1865" s="305"/>
      <c r="H1865" s="305"/>
      <c r="I1865" s="306"/>
      <c r="J1865" s="308" t="str">
        <f t="shared" si="7"/>
        <v/>
      </c>
      <c r="K1865" s="308"/>
      <c r="L1865" s="309"/>
      <c r="M1865" s="308"/>
      <c r="N1865" s="303"/>
      <c r="O1865" s="305"/>
      <c r="P1865" s="305"/>
      <c r="Q1865" s="299"/>
      <c r="R1865" s="299"/>
      <c r="S1865" s="299"/>
    </row>
    <row r="1866" spans="1:19" ht="13.5" customHeight="1" x14ac:dyDescent="0.2">
      <c r="A1866" s="302" t="str">
        <f>IF(B1866="","",ROW()-ROW($A$3)+'Diário 2º PA'!$P$1)</f>
        <v/>
      </c>
      <c r="B1866" s="303"/>
      <c r="C1866" s="304"/>
      <c r="D1866" s="305"/>
      <c r="E1866" s="306"/>
      <c r="F1866" s="307"/>
      <c r="G1866" s="305"/>
      <c r="H1866" s="305"/>
      <c r="I1866" s="306"/>
      <c r="J1866" s="308" t="str">
        <f t="shared" si="7"/>
        <v/>
      </c>
      <c r="K1866" s="308"/>
      <c r="L1866" s="309"/>
      <c r="M1866" s="308"/>
      <c r="N1866" s="303"/>
      <c r="O1866" s="305"/>
      <c r="P1866" s="305"/>
      <c r="Q1866" s="299"/>
      <c r="R1866" s="299"/>
      <c r="S1866" s="299"/>
    </row>
    <row r="1867" spans="1:19" ht="13.5" customHeight="1" x14ac:dyDescent="0.2">
      <c r="A1867" s="302" t="str">
        <f>IF(B1867="","",ROW()-ROW($A$3)+'Diário 2º PA'!$P$1)</f>
        <v/>
      </c>
      <c r="B1867" s="303"/>
      <c r="C1867" s="304"/>
      <c r="D1867" s="305"/>
      <c r="E1867" s="306"/>
      <c r="F1867" s="307"/>
      <c r="G1867" s="305"/>
      <c r="H1867" s="305"/>
      <c r="I1867" s="306"/>
      <c r="J1867" s="308" t="str">
        <f t="shared" si="7"/>
        <v/>
      </c>
      <c r="K1867" s="308"/>
      <c r="L1867" s="309"/>
      <c r="M1867" s="308"/>
      <c r="N1867" s="303"/>
      <c r="O1867" s="305"/>
      <c r="P1867" s="305"/>
      <c r="Q1867" s="299"/>
      <c r="R1867" s="299"/>
      <c r="S1867" s="299"/>
    </row>
    <row r="1868" spans="1:19" ht="13.5" customHeight="1" x14ac:dyDescent="0.2">
      <c r="A1868" s="302" t="str">
        <f>IF(B1868="","",ROW()-ROW($A$3)+'Diário 2º PA'!$P$1)</f>
        <v/>
      </c>
      <c r="B1868" s="303"/>
      <c r="C1868" s="304"/>
      <c r="D1868" s="305"/>
      <c r="E1868" s="306"/>
      <c r="F1868" s="307"/>
      <c r="G1868" s="305"/>
      <c r="H1868" s="305"/>
      <c r="I1868" s="306"/>
      <c r="J1868" s="308" t="str">
        <f t="shared" si="7"/>
        <v/>
      </c>
      <c r="K1868" s="308"/>
      <c r="L1868" s="309"/>
      <c r="M1868" s="308"/>
      <c r="N1868" s="303"/>
      <c r="O1868" s="305"/>
      <c r="P1868" s="305"/>
      <c r="Q1868" s="299"/>
      <c r="R1868" s="299"/>
      <c r="S1868" s="299"/>
    </row>
    <row r="1869" spans="1:19" ht="13.5" customHeight="1" x14ac:dyDescent="0.2">
      <c r="A1869" s="302" t="str">
        <f>IF(B1869="","",ROW()-ROW($A$3)+'Diário 2º PA'!$P$1)</f>
        <v/>
      </c>
      <c r="B1869" s="303"/>
      <c r="C1869" s="304"/>
      <c r="D1869" s="305"/>
      <c r="E1869" s="306"/>
      <c r="F1869" s="307"/>
      <c r="G1869" s="305"/>
      <c r="H1869" s="305"/>
      <c r="I1869" s="306"/>
      <c r="J1869" s="308" t="str">
        <f t="shared" si="7"/>
        <v/>
      </c>
      <c r="K1869" s="308"/>
      <c r="L1869" s="309"/>
      <c r="M1869" s="308"/>
      <c r="N1869" s="303"/>
      <c r="O1869" s="305"/>
      <c r="P1869" s="305"/>
      <c r="Q1869" s="299"/>
      <c r="R1869" s="299"/>
      <c r="S1869" s="299"/>
    </row>
    <row r="1870" spans="1:19" ht="13.5" customHeight="1" x14ac:dyDescent="0.2">
      <c r="A1870" s="302" t="str">
        <f>IF(B1870="","",ROW()-ROW($A$3)+'Diário 2º PA'!$P$1)</f>
        <v/>
      </c>
      <c r="B1870" s="303"/>
      <c r="C1870" s="304"/>
      <c r="D1870" s="305"/>
      <c r="E1870" s="306"/>
      <c r="F1870" s="307"/>
      <c r="G1870" s="305"/>
      <c r="H1870" s="305"/>
      <c r="I1870" s="306"/>
      <c r="J1870" s="308" t="str">
        <f t="shared" si="7"/>
        <v/>
      </c>
      <c r="K1870" s="308"/>
      <c r="L1870" s="309"/>
      <c r="M1870" s="308"/>
      <c r="N1870" s="303"/>
      <c r="O1870" s="305"/>
      <c r="P1870" s="305"/>
      <c r="Q1870" s="299"/>
      <c r="R1870" s="299"/>
      <c r="S1870" s="299"/>
    </row>
    <row r="1871" spans="1:19" ht="13.5" customHeight="1" x14ac:dyDescent="0.2">
      <c r="A1871" s="302" t="str">
        <f>IF(B1871="","",ROW()-ROW($A$3)+'Diário 2º PA'!$P$1)</f>
        <v/>
      </c>
      <c r="B1871" s="303"/>
      <c r="C1871" s="304"/>
      <c r="D1871" s="305"/>
      <c r="E1871" s="306"/>
      <c r="F1871" s="307"/>
      <c r="G1871" s="305"/>
      <c r="H1871" s="305"/>
      <c r="I1871" s="306"/>
      <c r="J1871" s="308" t="str">
        <f t="shared" si="7"/>
        <v/>
      </c>
      <c r="K1871" s="308"/>
      <c r="L1871" s="309"/>
      <c r="M1871" s="308"/>
      <c r="N1871" s="303"/>
      <c r="O1871" s="305"/>
      <c r="P1871" s="305"/>
      <c r="Q1871" s="299"/>
      <c r="R1871" s="299"/>
      <c r="S1871" s="299"/>
    </row>
    <row r="1872" spans="1:19" ht="13.5" customHeight="1" x14ac:dyDescent="0.2">
      <c r="A1872" s="302" t="str">
        <f>IF(B1872="","",ROW()-ROW($A$3)+'Diário 2º PA'!$P$1)</f>
        <v/>
      </c>
      <c r="B1872" s="303"/>
      <c r="C1872" s="304"/>
      <c r="D1872" s="305"/>
      <c r="E1872" s="306"/>
      <c r="F1872" s="307"/>
      <c r="G1872" s="305"/>
      <c r="H1872" s="305"/>
      <c r="I1872" s="306"/>
      <c r="J1872" s="308" t="str">
        <f t="shared" si="7"/>
        <v/>
      </c>
      <c r="K1872" s="308"/>
      <c r="L1872" s="309"/>
      <c r="M1872" s="308"/>
      <c r="N1872" s="303"/>
      <c r="O1872" s="305"/>
      <c r="P1872" s="305"/>
      <c r="Q1872" s="299"/>
      <c r="R1872" s="299"/>
      <c r="S1872" s="299"/>
    </row>
    <row r="1873" spans="1:19" ht="13.5" customHeight="1" x14ac:dyDescent="0.2">
      <c r="A1873" s="302" t="str">
        <f>IF(B1873="","",ROW()-ROW($A$3)+'Diário 2º PA'!$P$1)</f>
        <v/>
      </c>
      <c r="B1873" s="303"/>
      <c r="C1873" s="304"/>
      <c r="D1873" s="305"/>
      <c r="E1873" s="306"/>
      <c r="F1873" s="307"/>
      <c r="G1873" s="305"/>
      <c r="H1873" s="305"/>
      <c r="I1873" s="306"/>
      <c r="J1873" s="308" t="str">
        <f t="shared" si="7"/>
        <v/>
      </c>
      <c r="K1873" s="308"/>
      <c r="L1873" s="309"/>
      <c r="M1873" s="308"/>
      <c r="N1873" s="303"/>
      <c r="O1873" s="305"/>
      <c r="P1873" s="305"/>
      <c r="Q1873" s="299"/>
      <c r="R1873" s="299"/>
      <c r="S1873" s="299"/>
    </row>
    <row r="1874" spans="1:19" ht="13.5" customHeight="1" x14ac:dyDescent="0.2">
      <c r="A1874" s="302" t="str">
        <f>IF(B1874="","",ROW()-ROW($A$3)+'Diário 2º PA'!$P$1)</f>
        <v/>
      </c>
      <c r="B1874" s="303"/>
      <c r="C1874" s="304"/>
      <c r="D1874" s="305"/>
      <c r="E1874" s="306"/>
      <c r="F1874" s="307"/>
      <c r="G1874" s="305"/>
      <c r="H1874" s="305"/>
      <c r="I1874" s="306"/>
      <c r="J1874" s="308" t="str">
        <f t="shared" si="7"/>
        <v/>
      </c>
      <c r="K1874" s="308"/>
      <c r="L1874" s="309"/>
      <c r="M1874" s="308"/>
      <c r="N1874" s="303"/>
      <c r="O1874" s="305"/>
      <c r="P1874" s="305"/>
      <c r="Q1874" s="299"/>
      <c r="R1874" s="299"/>
      <c r="S1874" s="299"/>
    </row>
    <row r="1875" spans="1:19" ht="13.5" customHeight="1" x14ac:dyDescent="0.2">
      <c r="A1875" s="302" t="str">
        <f>IF(B1875="","",ROW()-ROW($A$3)+'Diário 2º PA'!$P$1)</f>
        <v/>
      </c>
      <c r="B1875" s="303"/>
      <c r="C1875" s="304"/>
      <c r="D1875" s="305"/>
      <c r="E1875" s="306"/>
      <c r="F1875" s="307"/>
      <c r="G1875" s="305"/>
      <c r="H1875" s="305"/>
      <c r="I1875" s="306"/>
      <c r="J1875" s="308" t="str">
        <f t="shared" si="7"/>
        <v/>
      </c>
      <c r="K1875" s="308"/>
      <c r="L1875" s="309"/>
      <c r="M1875" s="308"/>
      <c r="N1875" s="303"/>
      <c r="O1875" s="305"/>
      <c r="P1875" s="305"/>
      <c r="Q1875" s="299"/>
      <c r="R1875" s="299"/>
      <c r="S1875" s="299"/>
    </row>
    <row r="1876" spans="1:19" ht="13.5" customHeight="1" x14ac:dyDescent="0.2">
      <c r="A1876" s="302" t="str">
        <f>IF(B1876="","",ROW()-ROW($A$3)+'Diário 2º PA'!$P$1)</f>
        <v/>
      </c>
      <c r="B1876" s="303"/>
      <c r="C1876" s="304"/>
      <c r="D1876" s="305"/>
      <c r="E1876" s="306"/>
      <c r="F1876" s="307"/>
      <c r="G1876" s="305"/>
      <c r="H1876" s="305"/>
      <c r="I1876" s="306"/>
      <c r="J1876" s="308" t="str">
        <f t="shared" si="7"/>
        <v/>
      </c>
      <c r="K1876" s="308"/>
      <c r="L1876" s="309"/>
      <c r="M1876" s="308"/>
      <c r="N1876" s="303"/>
      <c r="O1876" s="305"/>
      <c r="P1876" s="305"/>
      <c r="Q1876" s="299"/>
      <c r="R1876" s="299"/>
      <c r="S1876" s="299"/>
    </row>
    <row r="1877" spans="1:19" ht="13.5" customHeight="1" x14ac:dyDescent="0.2">
      <c r="A1877" s="302" t="str">
        <f>IF(B1877="","",ROW()-ROW($A$3)+'Diário 2º PA'!$P$1)</f>
        <v/>
      </c>
      <c r="B1877" s="303"/>
      <c r="C1877" s="304"/>
      <c r="D1877" s="305"/>
      <c r="E1877" s="306"/>
      <c r="F1877" s="307"/>
      <c r="G1877" s="305"/>
      <c r="H1877" s="305"/>
      <c r="I1877" s="306"/>
      <c r="J1877" s="308" t="str">
        <f t="shared" si="7"/>
        <v/>
      </c>
      <c r="K1877" s="308"/>
      <c r="L1877" s="309"/>
      <c r="M1877" s="308"/>
      <c r="N1877" s="303"/>
      <c r="O1877" s="305"/>
      <c r="P1877" s="305"/>
      <c r="Q1877" s="299"/>
      <c r="R1877" s="299"/>
      <c r="S1877" s="299"/>
    </row>
    <row r="1878" spans="1:19" ht="13.5" customHeight="1" x14ac:dyDescent="0.2">
      <c r="A1878" s="302" t="str">
        <f>IF(B1878="","",ROW()-ROW($A$3)+'Diário 2º PA'!$P$1)</f>
        <v/>
      </c>
      <c r="B1878" s="303"/>
      <c r="C1878" s="304"/>
      <c r="D1878" s="305"/>
      <c r="E1878" s="306"/>
      <c r="F1878" s="307"/>
      <c r="G1878" s="305"/>
      <c r="H1878" s="305"/>
      <c r="I1878" s="306"/>
      <c r="J1878" s="308" t="str">
        <f t="shared" si="7"/>
        <v/>
      </c>
      <c r="K1878" s="308"/>
      <c r="L1878" s="309"/>
      <c r="M1878" s="308"/>
      <c r="N1878" s="303"/>
      <c r="O1878" s="305"/>
      <c r="P1878" s="305"/>
      <c r="Q1878" s="299"/>
      <c r="R1878" s="299"/>
      <c r="S1878" s="299"/>
    </row>
    <row r="1879" spans="1:19" ht="13.5" customHeight="1" x14ac:dyDescent="0.2">
      <c r="A1879" s="302" t="str">
        <f>IF(B1879="","",ROW()-ROW($A$3)+'Diário 2º PA'!$P$1)</f>
        <v/>
      </c>
      <c r="B1879" s="303"/>
      <c r="C1879" s="304"/>
      <c r="D1879" s="305"/>
      <c r="E1879" s="306"/>
      <c r="F1879" s="307"/>
      <c r="G1879" s="305"/>
      <c r="H1879" s="305"/>
      <c r="I1879" s="306"/>
      <c r="J1879" s="308" t="str">
        <f t="shared" si="7"/>
        <v/>
      </c>
      <c r="K1879" s="308"/>
      <c r="L1879" s="309"/>
      <c r="M1879" s="308"/>
      <c r="N1879" s="303"/>
      <c r="O1879" s="305"/>
      <c r="P1879" s="305"/>
      <c r="Q1879" s="299"/>
      <c r="R1879" s="299"/>
      <c r="S1879" s="299"/>
    </row>
    <row r="1880" spans="1:19" ht="13.5" customHeight="1" x14ac:dyDescent="0.2">
      <c r="A1880" s="302" t="str">
        <f>IF(B1880="","",ROW()-ROW($A$3)+'Diário 2º PA'!$P$1)</f>
        <v/>
      </c>
      <c r="B1880" s="303"/>
      <c r="C1880" s="304"/>
      <c r="D1880" s="305"/>
      <c r="E1880" s="306"/>
      <c r="F1880" s="307"/>
      <c r="G1880" s="305"/>
      <c r="H1880" s="305"/>
      <c r="I1880" s="306"/>
      <c r="J1880" s="308" t="str">
        <f t="shared" si="7"/>
        <v/>
      </c>
      <c r="K1880" s="308"/>
      <c r="L1880" s="309"/>
      <c r="M1880" s="308"/>
      <c r="N1880" s="303"/>
      <c r="O1880" s="305"/>
      <c r="P1880" s="305"/>
      <c r="Q1880" s="299"/>
      <c r="R1880" s="299"/>
      <c r="S1880" s="299"/>
    </row>
    <row r="1881" spans="1:19" ht="13.5" customHeight="1" x14ac:dyDescent="0.2">
      <c r="A1881" s="302" t="str">
        <f>IF(B1881="","",ROW()-ROW($A$3)+'Diário 2º PA'!$P$1)</f>
        <v/>
      </c>
      <c r="B1881" s="303"/>
      <c r="C1881" s="304"/>
      <c r="D1881" s="305"/>
      <c r="E1881" s="306"/>
      <c r="F1881" s="307"/>
      <c r="G1881" s="305"/>
      <c r="H1881" s="305"/>
      <c r="I1881" s="306"/>
      <c r="J1881" s="308" t="str">
        <f t="shared" si="7"/>
        <v/>
      </c>
      <c r="K1881" s="308"/>
      <c r="L1881" s="309"/>
      <c r="M1881" s="308"/>
      <c r="N1881" s="303"/>
      <c r="O1881" s="305"/>
      <c r="P1881" s="305"/>
      <c r="Q1881" s="299"/>
      <c r="R1881" s="299"/>
      <c r="S1881" s="299"/>
    </row>
    <row r="1882" spans="1:19" ht="13.5" customHeight="1" x14ac:dyDescent="0.2">
      <c r="A1882" s="302" t="str">
        <f>IF(B1882="","",ROW()-ROW($A$3)+'Diário 2º PA'!$P$1)</f>
        <v/>
      </c>
      <c r="B1882" s="303"/>
      <c r="C1882" s="304"/>
      <c r="D1882" s="305"/>
      <c r="E1882" s="306"/>
      <c r="F1882" s="307"/>
      <c r="G1882" s="305"/>
      <c r="H1882" s="305"/>
      <c r="I1882" s="306"/>
      <c r="J1882" s="308" t="str">
        <f t="shared" si="7"/>
        <v/>
      </c>
      <c r="K1882" s="308"/>
      <c r="L1882" s="309"/>
      <c r="M1882" s="308"/>
      <c r="N1882" s="303"/>
      <c r="O1882" s="305"/>
      <c r="P1882" s="305"/>
      <c r="Q1882" s="299"/>
      <c r="R1882" s="299"/>
      <c r="S1882" s="299"/>
    </row>
    <row r="1883" spans="1:19" ht="13.5" customHeight="1" x14ac:dyDescent="0.2">
      <c r="A1883" s="302" t="str">
        <f>IF(B1883="","",ROW()-ROW($A$3)+'Diário 2º PA'!$P$1)</f>
        <v/>
      </c>
      <c r="B1883" s="303"/>
      <c r="C1883" s="304"/>
      <c r="D1883" s="305"/>
      <c r="E1883" s="306"/>
      <c r="F1883" s="307"/>
      <c r="G1883" s="305"/>
      <c r="H1883" s="305"/>
      <c r="I1883" s="306"/>
      <c r="J1883" s="308" t="str">
        <f t="shared" si="7"/>
        <v/>
      </c>
      <c r="K1883" s="308"/>
      <c r="L1883" s="309"/>
      <c r="M1883" s="308"/>
      <c r="N1883" s="303"/>
      <c r="O1883" s="305"/>
      <c r="P1883" s="305"/>
      <c r="Q1883" s="299"/>
      <c r="R1883" s="299"/>
      <c r="S1883" s="299"/>
    </row>
    <row r="1884" spans="1:19" ht="13.5" customHeight="1" x14ac:dyDescent="0.2">
      <c r="A1884" s="302" t="str">
        <f>IF(B1884="","",ROW()-ROW($A$3)+'Diário 2º PA'!$P$1)</f>
        <v/>
      </c>
      <c r="B1884" s="303"/>
      <c r="C1884" s="304"/>
      <c r="D1884" s="305"/>
      <c r="E1884" s="306"/>
      <c r="F1884" s="307"/>
      <c r="G1884" s="305"/>
      <c r="H1884" s="305"/>
      <c r="I1884" s="306"/>
      <c r="J1884" s="308" t="str">
        <f t="shared" si="7"/>
        <v/>
      </c>
      <c r="K1884" s="308"/>
      <c r="L1884" s="309"/>
      <c r="M1884" s="308"/>
      <c r="N1884" s="303"/>
      <c r="O1884" s="305"/>
      <c r="P1884" s="305"/>
      <c r="Q1884" s="299"/>
      <c r="R1884" s="299"/>
      <c r="S1884" s="299"/>
    </row>
    <row r="1885" spans="1:19" ht="13.5" customHeight="1" x14ac:dyDescent="0.2">
      <c r="A1885" s="302" t="str">
        <f>IF(B1885="","",ROW()-ROW($A$3)+'Diário 2º PA'!$P$1)</f>
        <v/>
      </c>
      <c r="B1885" s="303"/>
      <c r="C1885" s="304"/>
      <c r="D1885" s="305"/>
      <c r="E1885" s="306"/>
      <c r="F1885" s="307"/>
      <c r="G1885" s="305"/>
      <c r="H1885" s="305"/>
      <c r="I1885" s="306"/>
      <c r="J1885" s="308" t="str">
        <f t="shared" si="7"/>
        <v/>
      </c>
      <c r="K1885" s="308"/>
      <c r="L1885" s="309"/>
      <c r="M1885" s="308"/>
      <c r="N1885" s="303"/>
      <c r="O1885" s="305"/>
      <c r="P1885" s="305"/>
      <c r="Q1885" s="299"/>
      <c r="R1885" s="299"/>
      <c r="S1885" s="299"/>
    </row>
    <row r="1886" spans="1:19" ht="13.5" customHeight="1" x14ac:dyDescent="0.2">
      <c r="A1886" s="302" t="str">
        <f>IF(B1886="","",ROW()-ROW($A$3)+'Diário 2º PA'!$P$1)</f>
        <v/>
      </c>
      <c r="B1886" s="303"/>
      <c r="C1886" s="304"/>
      <c r="D1886" s="305"/>
      <c r="E1886" s="306"/>
      <c r="F1886" s="307"/>
      <c r="G1886" s="305"/>
      <c r="H1886" s="305"/>
      <c r="I1886" s="306"/>
      <c r="J1886" s="308" t="str">
        <f t="shared" si="7"/>
        <v/>
      </c>
      <c r="K1886" s="308"/>
      <c r="L1886" s="309"/>
      <c r="M1886" s="308"/>
      <c r="N1886" s="303"/>
      <c r="O1886" s="305"/>
      <c r="P1886" s="305"/>
      <c r="Q1886" s="299"/>
      <c r="R1886" s="299"/>
      <c r="S1886" s="299"/>
    </row>
    <row r="1887" spans="1:19" ht="13.5" customHeight="1" x14ac:dyDescent="0.2">
      <c r="A1887" s="302" t="str">
        <f>IF(B1887="","",ROW()-ROW($A$3)+'Diário 2º PA'!$P$1)</f>
        <v/>
      </c>
      <c r="B1887" s="303"/>
      <c r="C1887" s="304"/>
      <c r="D1887" s="305"/>
      <c r="E1887" s="306"/>
      <c r="F1887" s="307"/>
      <c r="G1887" s="305"/>
      <c r="H1887" s="305"/>
      <c r="I1887" s="306"/>
      <c r="J1887" s="308" t="str">
        <f t="shared" si="7"/>
        <v/>
      </c>
      <c r="K1887" s="308"/>
      <c r="L1887" s="309"/>
      <c r="M1887" s="308"/>
      <c r="N1887" s="303"/>
      <c r="O1887" s="305"/>
      <c r="P1887" s="305"/>
      <c r="Q1887" s="299"/>
      <c r="R1887" s="299"/>
      <c r="S1887" s="299"/>
    </row>
    <row r="1888" spans="1:19" ht="13.5" customHeight="1" x14ac:dyDescent="0.2">
      <c r="A1888" s="302" t="str">
        <f>IF(B1888="","",ROW()-ROW($A$3)+'Diário 2º PA'!$P$1)</f>
        <v/>
      </c>
      <c r="B1888" s="303"/>
      <c r="C1888" s="304"/>
      <c r="D1888" s="305"/>
      <c r="E1888" s="306"/>
      <c r="F1888" s="307"/>
      <c r="G1888" s="305"/>
      <c r="H1888" s="305"/>
      <c r="I1888" s="306"/>
      <c r="J1888" s="308" t="str">
        <f t="shared" si="7"/>
        <v/>
      </c>
      <c r="K1888" s="308"/>
      <c r="L1888" s="309"/>
      <c r="M1888" s="308"/>
      <c r="N1888" s="303"/>
      <c r="O1888" s="305"/>
      <c r="P1888" s="305"/>
      <c r="Q1888" s="299"/>
      <c r="R1888" s="299"/>
      <c r="S1888" s="299"/>
    </row>
    <row r="1889" spans="1:19" ht="13.5" customHeight="1" x14ac:dyDescent="0.2">
      <c r="A1889" s="302" t="str">
        <f>IF(B1889="","",ROW()-ROW($A$3)+'Diário 2º PA'!$P$1)</f>
        <v/>
      </c>
      <c r="B1889" s="303"/>
      <c r="C1889" s="304"/>
      <c r="D1889" s="305"/>
      <c r="E1889" s="306"/>
      <c r="F1889" s="307"/>
      <c r="G1889" s="305"/>
      <c r="H1889" s="305"/>
      <c r="I1889" s="306"/>
      <c r="J1889" s="308" t="str">
        <f t="shared" si="7"/>
        <v/>
      </c>
      <c r="K1889" s="308"/>
      <c r="L1889" s="309"/>
      <c r="M1889" s="308"/>
      <c r="N1889" s="303"/>
      <c r="O1889" s="305"/>
      <c r="P1889" s="305"/>
      <c r="Q1889" s="299"/>
      <c r="R1889" s="299"/>
      <c r="S1889" s="299"/>
    </row>
    <row r="1890" spans="1:19" ht="13.5" customHeight="1" x14ac:dyDescent="0.2">
      <c r="A1890" s="302" t="str">
        <f>IF(B1890="","",ROW()-ROW($A$3)+'Diário 2º PA'!$P$1)</f>
        <v/>
      </c>
      <c r="B1890" s="303"/>
      <c r="C1890" s="304"/>
      <c r="D1890" s="305"/>
      <c r="E1890" s="306"/>
      <c r="F1890" s="307"/>
      <c r="G1890" s="305"/>
      <c r="H1890" s="305"/>
      <c r="I1890" s="306"/>
      <c r="J1890" s="308" t="str">
        <f t="shared" si="7"/>
        <v/>
      </c>
      <c r="K1890" s="308"/>
      <c r="L1890" s="309"/>
      <c r="M1890" s="308"/>
      <c r="N1890" s="303"/>
      <c r="O1890" s="305"/>
      <c r="P1890" s="305"/>
      <c r="Q1890" s="299"/>
      <c r="R1890" s="299"/>
      <c r="S1890" s="299"/>
    </row>
    <row r="1891" spans="1:19" ht="13.5" customHeight="1" x14ac:dyDescent="0.2">
      <c r="A1891" s="302" t="str">
        <f>IF(B1891="","",ROW()-ROW($A$3)+'Diário 2º PA'!$P$1)</f>
        <v/>
      </c>
      <c r="B1891" s="303"/>
      <c r="C1891" s="304"/>
      <c r="D1891" s="305"/>
      <c r="E1891" s="306"/>
      <c r="F1891" s="307"/>
      <c r="G1891" s="305"/>
      <c r="H1891" s="305"/>
      <c r="I1891" s="306"/>
      <c r="J1891" s="308" t="str">
        <f t="shared" si="7"/>
        <v/>
      </c>
      <c r="K1891" s="308"/>
      <c r="L1891" s="309"/>
      <c r="M1891" s="308"/>
      <c r="N1891" s="303"/>
      <c r="O1891" s="305"/>
      <c r="P1891" s="305"/>
      <c r="Q1891" s="299"/>
      <c r="R1891" s="299"/>
      <c r="S1891" s="299"/>
    </row>
    <row r="1892" spans="1:19" ht="13.5" customHeight="1" x14ac:dyDescent="0.2">
      <c r="A1892" s="302" t="str">
        <f>IF(B1892="","",ROW()-ROW($A$3)+'Diário 2º PA'!$P$1)</f>
        <v/>
      </c>
      <c r="B1892" s="303"/>
      <c r="C1892" s="304"/>
      <c r="D1892" s="305"/>
      <c r="E1892" s="306"/>
      <c r="F1892" s="307"/>
      <c r="G1892" s="305"/>
      <c r="H1892" s="305"/>
      <c r="I1892" s="306"/>
      <c r="J1892" s="308" t="str">
        <f t="shared" si="7"/>
        <v/>
      </c>
      <c r="K1892" s="308"/>
      <c r="L1892" s="309"/>
      <c r="M1892" s="308"/>
      <c r="N1892" s="303"/>
      <c r="O1892" s="305"/>
      <c r="P1892" s="305"/>
      <c r="Q1892" s="299"/>
      <c r="R1892" s="299"/>
      <c r="S1892" s="299"/>
    </row>
    <row r="1893" spans="1:19" ht="13.5" customHeight="1" x14ac:dyDescent="0.2">
      <c r="A1893" s="302" t="str">
        <f>IF(B1893="","",ROW()-ROW($A$3)+'Diário 2º PA'!$P$1)</f>
        <v/>
      </c>
      <c r="B1893" s="303"/>
      <c r="C1893" s="304"/>
      <c r="D1893" s="305"/>
      <c r="E1893" s="306"/>
      <c r="F1893" s="307"/>
      <c r="G1893" s="305"/>
      <c r="H1893" s="305"/>
      <c r="I1893" s="306"/>
      <c r="J1893" s="308" t="str">
        <f t="shared" si="7"/>
        <v/>
      </c>
      <c r="K1893" s="308"/>
      <c r="L1893" s="309"/>
      <c r="M1893" s="308"/>
      <c r="N1893" s="303"/>
      <c r="O1893" s="305"/>
      <c r="P1893" s="305"/>
      <c r="Q1893" s="299"/>
      <c r="R1893" s="299"/>
      <c r="S1893" s="299"/>
    </row>
    <row r="1894" spans="1:19" ht="13.5" customHeight="1" x14ac:dyDescent="0.2">
      <c r="A1894" s="302" t="str">
        <f>IF(B1894="","",ROW()-ROW($A$3)+'Diário 2º PA'!$P$1)</f>
        <v/>
      </c>
      <c r="B1894" s="303"/>
      <c r="C1894" s="304"/>
      <c r="D1894" s="305"/>
      <c r="E1894" s="306"/>
      <c r="F1894" s="307"/>
      <c r="G1894" s="305"/>
      <c r="H1894" s="305"/>
      <c r="I1894" s="306"/>
      <c r="J1894" s="308" t="str">
        <f t="shared" si="7"/>
        <v/>
      </c>
      <c r="K1894" s="308"/>
      <c r="L1894" s="309"/>
      <c r="M1894" s="308"/>
      <c r="N1894" s="303"/>
      <c r="O1894" s="305"/>
      <c r="P1894" s="305"/>
      <c r="Q1894" s="299"/>
      <c r="R1894" s="299"/>
      <c r="S1894" s="299"/>
    </row>
    <row r="1895" spans="1:19" ht="13.5" customHeight="1" x14ac:dyDescent="0.2">
      <c r="A1895" s="302" t="str">
        <f>IF(B1895="","",ROW()-ROW($A$3)+'Diário 2º PA'!$P$1)</f>
        <v/>
      </c>
      <c r="B1895" s="303"/>
      <c r="C1895" s="304"/>
      <c r="D1895" s="305"/>
      <c r="E1895" s="306"/>
      <c r="F1895" s="307"/>
      <c r="G1895" s="305"/>
      <c r="H1895" s="305"/>
      <c r="I1895" s="306"/>
      <c r="J1895" s="308" t="str">
        <f t="shared" si="7"/>
        <v/>
      </c>
      <c r="K1895" s="308"/>
      <c r="L1895" s="309"/>
      <c r="M1895" s="308"/>
      <c r="N1895" s="303"/>
      <c r="O1895" s="305"/>
      <c r="P1895" s="305"/>
      <c r="Q1895" s="299"/>
      <c r="R1895" s="299"/>
      <c r="S1895" s="299"/>
    </row>
    <row r="1896" spans="1:19" ht="13.5" customHeight="1" x14ac:dyDescent="0.2">
      <c r="A1896" s="302" t="str">
        <f>IF(B1896="","",ROW()-ROW($A$3)+'Diário 2º PA'!$P$1)</f>
        <v/>
      </c>
      <c r="B1896" s="303"/>
      <c r="C1896" s="304"/>
      <c r="D1896" s="305"/>
      <c r="E1896" s="306"/>
      <c r="F1896" s="307"/>
      <c r="G1896" s="305"/>
      <c r="H1896" s="305"/>
      <c r="I1896" s="306"/>
      <c r="J1896" s="308" t="str">
        <f t="shared" si="7"/>
        <v/>
      </c>
      <c r="K1896" s="308"/>
      <c r="L1896" s="309"/>
      <c r="M1896" s="308"/>
      <c r="N1896" s="303"/>
      <c r="O1896" s="305"/>
      <c r="P1896" s="305"/>
      <c r="Q1896" s="299"/>
      <c r="R1896" s="299"/>
      <c r="S1896" s="299"/>
    </row>
    <row r="1897" spans="1:19" ht="13.5" customHeight="1" x14ac:dyDescent="0.2">
      <c r="A1897" s="302" t="str">
        <f>IF(B1897="","",ROW()-ROW($A$3)+'Diário 2º PA'!$P$1)</f>
        <v/>
      </c>
      <c r="B1897" s="303"/>
      <c r="C1897" s="304"/>
      <c r="D1897" s="305"/>
      <c r="E1897" s="306"/>
      <c r="F1897" s="307"/>
      <c r="G1897" s="305"/>
      <c r="H1897" s="305"/>
      <c r="I1897" s="306"/>
      <c r="J1897" s="308" t="str">
        <f t="shared" si="7"/>
        <v/>
      </c>
      <c r="K1897" s="308"/>
      <c r="L1897" s="309"/>
      <c r="M1897" s="308"/>
      <c r="N1897" s="303"/>
      <c r="O1897" s="305"/>
      <c r="P1897" s="305"/>
      <c r="Q1897" s="299"/>
      <c r="R1897" s="299"/>
      <c r="S1897" s="299"/>
    </row>
    <row r="1898" spans="1:19" ht="13.5" customHeight="1" x14ac:dyDescent="0.2">
      <c r="A1898" s="302" t="str">
        <f>IF(B1898="","",ROW()-ROW($A$3)+'Diário 2º PA'!$P$1)</f>
        <v/>
      </c>
      <c r="B1898" s="303"/>
      <c r="C1898" s="304"/>
      <c r="D1898" s="305"/>
      <c r="E1898" s="306"/>
      <c r="F1898" s="307"/>
      <c r="G1898" s="305"/>
      <c r="H1898" s="305"/>
      <c r="I1898" s="306"/>
      <c r="J1898" s="308" t="str">
        <f t="shared" si="7"/>
        <v/>
      </c>
      <c r="K1898" s="308"/>
      <c r="L1898" s="309"/>
      <c r="M1898" s="308"/>
      <c r="N1898" s="303"/>
      <c r="O1898" s="305"/>
      <c r="P1898" s="305"/>
      <c r="Q1898" s="299"/>
      <c r="R1898" s="299"/>
      <c r="S1898" s="299"/>
    </row>
    <row r="1899" spans="1:19" ht="13.5" customHeight="1" x14ac:dyDescent="0.2">
      <c r="A1899" s="302" t="str">
        <f>IF(B1899="","",ROW()-ROW($A$3)+'Diário 2º PA'!$P$1)</f>
        <v/>
      </c>
      <c r="B1899" s="303"/>
      <c r="C1899" s="304"/>
      <c r="D1899" s="305"/>
      <c r="E1899" s="306"/>
      <c r="F1899" s="307"/>
      <c r="G1899" s="305"/>
      <c r="H1899" s="305"/>
      <c r="I1899" s="306"/>
      <c r="J1899" s="308" t="str">
        <f t="shared" si="7"/>
        <v/>
      </c>
      <c r="K1899" s="308"/>
      <c r="L1899" s="309"/>
      <c r="M1899" s="308"/>
      <c r="N1899" s="303"/>
      <c r="O1899" s="305"/>
      <c r="P1899" s="305"/>
      <c r="Q1899" s="299"/>
      <c r="R1899" s="299"/>
      <c r="S1899" s="299"/>
    </row>
    <row r="1900" spans="1:19" ht="13.5" customHeight="1" x14ac:dyDescent="0.2">
      <c r="A1900" s="302" t="str">
        <f>IF(B1900="","",ROW()-ROW($A$3)+'Diário 2º PA'!$P$1)</f>
        <v/>
      </c>
      <c r="B1900" s="303"/>
      <c r="C1900" s="304"/>
      <c r="D1900" s="305"/>
      <c r="E1900" s="306"/>
      <c r="F1900" s="307"/>
      <c r="G1900" s="305"/>
      <c r="H1900" s="305"/>
      <c r="I1900" s="306"/>
      <c r="J1900" s="308" t="str">
        <f t="shared" si="7"/>
        <v/>
      </c>
      <c r="K1900" s="308"/>
      <c r="L1900" s="309"/>
      <c r="M1900" s="308"/>
      <c r="N1900" s="303"/>
      <c r="O1900" s="305"/>
      <c r="P1900" s="305"/>
      <c r="Q1900" s="299"/>
      <c r="R1900" s="299"/>
      <c r="S1900" s="299"/>
    </row>
    <row r="1901" spans="1:19" ht="13.5" customHeight="1" x14ac:dyDescent="0.2">
      <c r="A1901" s="302" t="str">
        <f>IF(B1901="","",ROW()-ROW($A$3)+'Diário 2º PA'!$P$1)</f>
        <v/>
      </c>
      <c r="B1901" s="303"/>
      <c r="C1901" s="304"/>
      <c r="D1901" s="305"/>
      <c r="E1901" s="306"/>
      <c r="F1901" s="307"/>
      <c r="G1901" s="305"/>
      <c r="H1901" s="305"/>
      <c r="I1901" s="306"/>
      <c r="J1901" s="308" t="str">
        <f t="shared" si="7"/>
        <v/>
      </c>
      <c r="K1901" s="308"/>
      <c r="L1901" s="309"/>
      <c r="M1901" s="308"/>
      <c r="N1901" s="303"/>
      <c r="O1901" s="305"/>
      <c r="P1901" s="305"/>
      <c r="Q1901" s="299"/>
      <c r="R1901" s="299"/>
      <c r="S1901" s="299"/>
    </row>
    <row r="1902" spans="1:19" ht="13.5" customHeight="1" x14ac:dyDescent="0.2">
      <c r="A1902" s="302" t="str">
        <f>IF(B1902="","",ROW()-ROW($A$3)+'Diário 2º PA'!$P$1)</f>
        <v/>
      </c>
      <c r="B1902" s="303"/>
      <c r="C1902" s="304"/>
      <c r="D1902" s="305"/>
      <c r="E1902" s="306"/>
      <c r="F1902" s="307"/>
      <c r="G1902" s="305"/>
      <c r="H1902" s="305"/>
      <c r="I1902" s="306"/>
      <c r="J1902" s="308" t="str">
        <f t="shared" si="7"/>
        <v/>
      </c>
      <c r="K1902" s="308"/>
      <c r="L1902" s="309"/>
      <c r="M1902" s="308"/>
      <c r="N1902" s="303"/>
      <c r="O1902" s="305"/>
      <c r="P1902" s="305"/>
      <c r="Q1902" s="299"/>
      <c r="R1902" s="299"/>
      <c r="S1902" s="299"/>
    </row>
    <row r="1903" spans="1:19" ht="13.5" customHeight="1" x14ac:dyDescent="0.2">
      <c r="A1903" s="302" t="str">
        <f>IF(B1903="","",ROW()-ROW($A$3)+'Diário 2º PA'!$P$1)</f>
        <v/>
      </c>
      <c r="B1903" s="303"/>
      <c r="C1903" s="304"/>
      <c r="D1903" s="305"/>
      <c r="E1903" s="306"/>
      <c r="F1903" s="307"/>
      <c r="G1903" s="305"/>
      <c r="H1903" s="305"/>
      <c r="I1903" s="306"/>
      <c r="J1903" s="308" t="str">
        <f t="shared" si="7"/>
        <v/>
      </c>
      <c r="K1903" s="308"/>
      <c r="L1903" s="309"/>
      <c r="M1903" s="308"/>
      <c r="N1903" s="303"/>
      <c r="O1903" s="305"/>
      <c r="P1903" s="305"/>
      <c r="Q1903" s="299"/>
      <c r="R1903" s="299"/>
      <c r="S1903" s="299"/>
    </row>
    <row r="1904" spans="1:19" ht="13.5" customHeight="1" x14ac:dyDescent="0.2">
      <c r="A1904" s="302" t="str">
        <f>IF(B1904="","",ROW()-ROW($A$3)+'Diário 2º PA'!$P$1)</f>
        <v/>
      </c>
      <c r="B1904" s="303"/>
      <c r="C1904" s="304"/>
      <c r="D1904" s="305"/>
      <c r="E1904" s="306"/>
      <c r="F1904" s="307"/>
      <c r="G1904" s="305"/>
      <c r="H1904" s="305"/>
      <c r="I1904" s="306"/>
      <c r="J1904" s="308" t="str">
        <f t="shared" si="7"/>
        <v/>
      </c>
      <c r="K1904" s="308"/>
      <c r="L1904" s="309"/>
      <c r="M1904" s="308"/>
      <c r="N1904" s="303"/>
      <c r="O1904" s="305"/>
      <c r="P1904" s="305"/>
      <c r="Q1904" s="299"/>
      <c r="R1904" s="299"/>
      <c r="S1904" s="299"/>
    </row>
    <row r="1905" spans="1:19" ht="13.5" customHeight="1" x14ac:dyDescent="0.2">
      <c r="A1905" s="302" t="str">
        <f>IF(B1905="","",ROW()-ROW($A$3)+'Diário 2º PA'!$P$1)</f>
        <v/>
      </c>
      <c r="B1905" s="303"/>
      <c r="C1905" s="304"/>
      <c r="D1905" s="305"/>
      <c r="E1905" s="306"/>
      <c r="F1905" s="307"/>
      <c r="G1905" s="305"/>
      <c r="H1905" s="305"/>
      <c r="I1905" s="306"/>
      <c r="J1905" s="308" t="str">
        <f t="shared" si="7"/>
        <v/>
      </c>
      <c r="K1905" s="308"/>
      <c r="L1905" s="309"/>
      <c r="M1905" s="308"/>
      <c r="N1905" s="303"/>
      <c r="O1905" s="305"/>
      <c r="P1905" s="305"/>
      <c r="Q1905" s="299"/>
      <c r="R1905" s="299"/>
      <c r="S1905" s="299"/>
    </row>
    <row r="1906" spans="1:19" ht="13.5" customHeight="1" x14ac:dyDescent="0.2">
      <c r="A1906" s="302" t="str">
        <f>IF(B1906="","",ROW()-ROW($A$3)+'Diário 2º PA'!$P$1)</f>
        <v/>
      </c>
      <c r="B1906" s="303"/>
      <c r="C1906" s="304"/>
      <c r="D1906" s="305"/>
      <c r="E1906" s="306"/>
      <c r="F1906" s="307"/>
      <c r="G1906" s="305"/>
      <c r="H1906" s="305"/>
      <c r="I1906" s="306"/>
      <c r="J1906" s="308" t="str">
        <f t="shared" si="7"/>
        <v/>
      </c>
      <c r="K1906" s="308"/>
      <c r="L1906" s="309"/>
      <c r="M1906" s="308"/>
      <c r="N1906" s="303"/>
      <c r="O1906" s="305"/>
      <c r="P1906" s="305"/>
      <c r="Q1906" s="299"/>
      <c r="R1906" s="299"/>
      <c r="S1906" s="299"/>
    </row>
    <row r="1907" spans="1:19" ht="13.5" customHeight="1" x14ac:dyDescent="0.2">
      <c r="A1907" s="302" t="str">
        <f>IF(B1907="","",ROW()-ROW($A$3)+'Diário 2º PA'!$P$1)</f>
        <v/>
      </c>
      <c r="B1907" s="303"/>
      <c r="C1907" s="304"/>
      <c r="D1907" s="305"/>
      <c r="E1907" s="306"/>
      <c r="F1907" s="307"/>
      <c r="G1907" s="305"/>
      <c r="H1907" s="305"/>
      <c r="I1907" s="306"/>
      <c r="J1907" s="308" t="str">
        <f t="shared" si="7"/>
        <v/>
      </c>
      <c r="K1907" s="308"/>
      <c r="L1907" s="309"/>
      <c r="M1907" s="308"/>
      <c r="N1907" s="303"/>
      <c r="O1907" s="305"/>
      <c r="P1907" s="305"/>
      <c r="Q1907" s="299"/>
      <c r="R1907" s="299"/>
      <c r="S1907" s="299"/>
    </row>
    <row r="1908" spans="1:19" ht="13.5" customHeight="1" x14ac:dyDescent="0.2">
      <c r="A1908" s="302" t="str">
        <f>IF(B1908="","",ROW()-ROW($A$3)+'Diário 2º PA'!$P$1)</f>
        <v/>
      </c>
      <c r="B1908" s="303"/>
      <c r="C1908" s="304"/>
      <c r="D1908" s="305"/>
      <c r="E1908" s="306"/>
      <c r="F1908" s="307"/>
      <c r="G1908" s="305"/>
      <c r="H1908" s="305"/>
      <c r="I1908" s="306"/>
      <c r="J1908" s="308" t="str">
        <f t="shared" si="7"/>
        <v/>
      </c>
      <c r="K1908" s="308"/>
      <c r="L1908" s="309"/>
      <c r="M1908" s="308"/>
      <c r="N1908" s="303"/>
      <c r="O1908" s="305"/>
      <c r="P1908" s="305"/>
      <c r="Q1908" s="299"/>
      <c r="R1908" s="299"/>
      <c r="S1908" s="299"/>
    </row>
    <row r="1909" spans="1:19" ht="13.5" customHeight="1" x14ac:dyDescent="0.2">
      <c r="A1909" s="302" t="str">
        <f>IF(B1909="","",ROW()-ROW($A$3)+'Diário 2º PA'!$P$1)</f>
        <v/>
      </c>
      <c r="B1909" s="303"/>
      <c r="C1909" s="304"/>
      <c r="D1909" s="305"/>
      <c r="E1909" s="306"/>
      <c r="F1909" s="307"/>
      <c r="G1909" s="305"/>
      <c r="H1909" s="305"/>
      <c r="I1909" s="306"/>
      <c r="J1909" s="308" t="str">
        <f t="shared" si="7"/>
        <v/>
      </c>
      <c r="K1909" s="308"/>
      <c r="L1909" s="309"/>
      <c r="M1909" s="308"/>
      <c r="N1909" s="303"/>
      <c r="O1909" s="305"/>
      <c r="P1909" s="305"/>
      <c r="Q1909" s="299"/>
      <c r="R1909" s="299"/>
      <c r="S1909" s="299"/>
    </row>
    <row r="1910" spans="1:19" ht="13.5" customHeight="1" x14ac:dyDescent="0.2">
      <c r="A1910" s="302" t="str">
        <f>IF(B1910="","",ROW()-ROW($A$3)+'Diário 2º PA'!$P$1)</f>
        <v/>
      </c>
      <c r="B1910" s="303"/>
      <c r="C1910" s="304"/>
      <c r="D1910" s="305"/>
      <c r="E1910" s="306"/>
      <c r="F1910" s="307"/>
      <c r="G1910" s="305"/>
      <c r="H1910" s="305"/>
      <c r="I1910" s="306"/>
      <c r="J1910" s="308" t="str">
        <f t="shared" si="7"/>
        <v/>
      </c>
      <c r="K1910" s="308"/>
      <c r="L1910" s="309"/>
      <c r="M1910" s="308"/>
      <c r="N1910" s="303"/>
      <c r="O1910" s="305"/>
      <c r="P1910" s="305"/>
      <c r="Q1910" s="299"/>
      <c r="R1910" s="299"/>
      <c r="S1910" s="299"/>
    </row>
    <row r="1911" spans="1:19" ht="13.5" customHeight="1" x14ac:dyDescent="0.2">
      <c r="A1911" s="302" t="str">
        <f>IF(B1911="","",ROW()-ROW($A$3)+'Diário 2º PA'!$P$1)</f>
        <v/>
      </c>
      <c r="B1911" s="303"/>
      <c r="C1911" s="304"/>
      <c r="D1911" s="305"/>
      <c r="E1911" s="306"/>
      <c r="F1911" s="307"/>
      <c r="G1911" s="305"/>
      <c r="H1911" s="305"/>
      <c r="I1911" s="306"/>
      <c r="J1911" s="308" t="str">
        <f t="shared" si="7"/>
        <v/>
      </c>
      <c r="K1911" s="308"/>
      <c r="L1911" s="309"/>
      <c r="M1911" s="308"/>
      <c r="N1911" s="303"/>
      <c r="O1911" s="305"/>
      <c r="P1911" s="305"/>
      <c r="Q1911" s="299"/>
      <c r="R1911" s="299"/>
      <c r="S1911" s="299"/>
    </row>
    <row r="1912" spans="1:19" ht="13.5" customHeight="1" x14ac:dyDescent="0.2">
      <c r="A1912" s="302" t="str">
        <f>IF(B1912="","",ROW()-ROW($A$3)+'Diário 2º PA'!$P$1)</f>
        <v/>
      </c>
      <c r="B1912" s="303"/>
      <c r="C1912" s="304"/>
      <c r="D1912" s="305"/>
      <c r="E1912" s="306"/>
      <c r="F1912" s="307"/>
      <c r="G1912" s="305"/>
      <c r="H1912" s="305"/>
      <c r="I1912" s="306"/>
      <c r="J1912" s="308" t="str">
        <f t="shared" si="7"/>
        <v/>
      </c>
      <c r="K1912" s="308"/>
      <c r="L1912" s="309"/>
      <c r="M1912" s="308"/>
      <c r="N1912" s="303"/>
      <c r="O1912" s="305"/>
      <c r="P1912" s="305"/>
      <c r="Q1912" s="299"/>
      <c r="R1912" s="299"/>
      <c r="S1912" s="299"/>
    </row>
    <row r="1913" spans="1:19" ht="13.5" customHeight="1" x14ac:dyDescent="0.2">
      <c r="A1913" s="302" t="str">
        <f>IF(B1913="","",ROW()-ROW($A$3)+'Diário 2º PA'!$P$1)</f>
        <v/>
      </c>
      <c r="B1913" s="303"/>
      <c r="C1913" s="304"/>
      <c r="D1913" s="305"/>
      <c r="E1913" s="306"/>
      <c r="F1913" s="307"/>
      <c r="G1913" s="305"/>
      <c r="H1913" s="305"/>
      <c r="I1913" s="306"/>
      <c r="J1913" s="308" t="str">
        <f t="shared" si="7"/>
        <v/>
      </c>
      <c r="K1913" s="308"/>
      <c r="L1913" s="309"/>
      <c r="M1913" s="308"/>
      <c r="N1913" s="303"/>
      <c r="O1913" s="305"/>
      <c r="P1913" s="305"/>
      <c r="Q1913" s="299"/>
      <c r="R1913" s="299"/>
      <c r="S1913" s="299"/>
    </row>
    <row r="1914" spans="1:19" ht="13.5" customHeight="1" x14ac:dyDescent="0.2">
      <c r="A1914" s="302" t="str">
        <f>IF(B1914="","",ROW()-ROW($A$3)+'Diário 2º PA'!$P$1)</f>
        <v/>
      </c>
      <c r="B1914" s="303"/>
      <c r="C1914" s="304"/>
      <c r="D1914" s="305"/>
      <c r="E1914" s="306"/>
      <c r="F1914" s="307"/>
      <c r="G1914" s="305"/>
      <c r="H1914" s="305"/>
      <c r="I1914" s="306"/>
      <c r="J1914" s="308" t="str">
        <f t="shared" si="7"/>
        <v/>
      </c>
      <c r="K1914" s="308"/>
      <c r="L1914" s="309"/>
      <c r="M1914" s="308"/>
      <c r="N1914" s="303"/>
      <c r="O1914" s="305"/>
      <c r="P1914" s="305"/>
      <c r="Q1914" s="299"/>
      <c r="R1914" s="299"/>
      <c r="S1914" s="299"/>
    </row>
    <row r="1915" spans="1:19" ht="13.5" customHeight="1" x14ac:dyDescent="0.2">
      <c r="A1915" s="302" t="str">
        <f>IF(B1915="","",ROW()-ROW($A$3)+'Diário 2º PA'!$P$1)</f>
        <v/>
      </c>
      <c r="B1915" s="303"/>
      <c r="C1915" s="304"/>
      <c r="D1915" s="305"/>
      <c r="E1915" s="306"/>
      <c r="F1915" s="307"/>
      <c r="G1915" s="305"/>
      <c r="H1915" s="305"/>
      <c r="I1915" s="306"/>
      <c r="J1915" s="308" t="str">
        <f t="shared" si="7"/>
        <v/>
      </c>
      <c r="K1915" s="308"/>
      <c r="L1915" s="309"/>
      <c r="M1915" s="308"/>
      <c r="N1915" s="303"/>
      <c r="O1915" s="305"/>
      <c r="P1915" s="305"/>
      <c r="Q1915" s="299"/>
      <c r="R1915" s="299"/>
      <c r="S1915" s="299"/>
    </row>
    <row r="1916" spans="1:19" ht="13.5" customHeight="1" x14ac:dyDescent="0.2">
      <c r="A1916" s="302" t="str">
        <f>IF(B1916="","",ROW()-ROW($A$3)+'Diário 2º PA'!$P$1)</f>
        <v/>
      </c>
      <c r="B1916" s="303"/>
      <c r="C1916" s="304"/>
      <c r="D1916" s="305"/>
      <c r="E1916" s="306"/>
      <c r="F1916" s="307"/>
      <c r="G1916" s="305"/>
      <c r="H1916" s="305"/>
      <c r="I1916" s="306"/>
      <c r="J1916" s="308" t="str">
        <f t="shared" si="7"/>
        <v/>
      </c>
      <c r="K1916" s="308"/>
      <c r="L1916" s="309"/>
      <c r="M1916" s="308"/>
      <c r="N1916" s="303"/>
      <c r="O1916" s="305"/>
      <c r="P1916" s="305"/>
      <c r="Q1916" s="299"/>
      <c r="R1916" s="299"/>
      <c r="S1916" s="299"/>
    </row>
    <row r="1917" spans="1:19" ht="13.5" customHeight="1" x14ac:dyDescent="0.2">
      <c r="A1917" s="302" t="str">
        <f>IF(B1917="","",ROW()-ROW($A$3)+'Diário 2º PA'!$P$1)</f>
        <v/>
      </c>
      <c r="B1917" s="303"/>
      <c r="C1917" s="304"/>
      <c r="D1917" s="305"/>
      <c r="E1917" s="306"/>
      <c r="F1917" s="307"/>
      <c r="G1917" s="305"/>
      <c r="H1917" s="305"/>
      <c r="I1917" s="306"/>
      <c r="J1917" s="308" t="str">
        <f t="shared" si="7"/>
        <v/>
      </c>
      <c r="K1917" s="308"/>
      <c r="L1917" s="309"/>
      <c r="M1917" s="308"/>
      <c r="N1917" s="303"/>
      <c r="O1917" s="305"/>
      <c r="P1917" s="305"/>
      <c r="Q1917" s="299"/>
      <c r="R1917" s="299"/>
      <c r="S1917" s="299"/>
    </row>
    <row r="1918" spans="1:19" ht="13.5" customHeight="1" x14ac:dyDescent="0.2">
      <c r="A1918" s="302" t="str">
        <f>IF(B1918="","",ROW()-ROW($A$3)+'Diário 2º PA'!$P$1)</f>
        <v/>
      </c>
      <c r="B1918" s="303"/>
      <c r="C1918" s="304"/>
      <c r="D1918" s="305"/>
      <c r="E1918" s="306"/>
      <c r="F1918" s="307"/>
      <c r="G1918" s="305"/>
      <c r="H1918" s="305"/>
      <c r="I1918" s="306"/>
      <c r="J1918" s="308" t="str">
        <f t="shared" si="7"/>
        <v/>
      </c>
      <c r="K1918" s="308"/>
      <c r="L1918" s="309"/>
      <c r="M1918" s="308"/>
      <c r="N1918" s="303"/>
      <c r="O1918" s="305"/>
      <c r="P1918" s="305"/>
      <c r="Q1918" s="299"/>
      <c r="R1918" s="299"/>
      <c r="S1918" s="299"/>
    </row>
    <row r="1919" spans="1:19" ht="13.5" customHeight="1" x14ac:dyDescent="0.2">
      <c r="A1919" s="302" t="str">
        <f>IF(B1919="","",ROW()-ROW($A$3)+'Diário 2º PA'!$P$1)</f>
        <v/>
      </c>
      <c r="B1919" s="303"/>
      <c r="C1919" s="304"/>
      <c r="D1919" s="305"/>
      <c r="E1919" s="306"/>
      <c r="F1919" s="307"/>
      <c r="G1919" s="305"/>
      <c r="H1919" s="305"/>
      <c r="I1919" s="306"/>
      <c r="J1919" s="308" t="str">
        <f t="shared" si="7"/>
        <v/>
      </c>
      <c r="K1919" s="308"/>
      <c r="L1919" s="309"/>
      <c r="M1919" s="308"/>
      <c r="N1919" s="303"/>
      <c r="O1919" s="305"/>
      <c r="P1919" s="305"/>
      <c r="Q1919" s="299"/>
      <c r="R1919" s="299"/>
      <c r="S1919" s="299"/>
    </row>
    <row r="1920" spans="1:19" ht="13.5" customHeight="1" x14ac:dyDescent="0.2">
      <c r="A1920" s="302" t="str">
        <f>IF(B1920="","",ROW()-ROW($A$3)+'Diário 2º PA'!$P$1)</f>
        <v/>
      </c>
      <c r="B1920" s="303"/>
      <c r="C1920" s="304"/>
      <c r="D1920" s="305"/>
      <c r="E1920" s="306"/>
      <c r="F1920" s="307"/>
      <c r="G1920" s="305"/>
      <c r="H1920" s="305"/>
      <c r="I1920" s="306"/>
      <c r="J1920" s="308" t="str">
        <f t="shared" si="7"/>
        <v/>
      </c>
      <c r="K1920" s="308"/>
      <c r="L1920" s="309"/>
      <c r="M1920" s="308"/>
      <c r="N1920" s="303"/>
      <c r="O1920" s="305"/>
      <c r="P1920" s="305"/>
      <c r="Q1920" s="299"/>
      <c r="R1920" s="299"/>
      <c r="S1920" s="299"/>
    </row>
    <row r="1921" spans="1:19" ht="13.5" customHeight="1" x14ac:dyDescent="0.2">
      <c r="A1921" s="302" t="str">
        <f>IF(B1921="","",ROW()-ROW($A$3)+'Diário 2º PA'!$P$1)</f>
        <v/>
      </c>
      <c r="B1921" s="303"/>
      <c r="C1921" s="304"/>
      <c r="D1921" s="305"/>
      <c r="E1921" s="306"/>
      <c r="F1921" s="307"/>
      <c r="G1921" s="305"/>
      <c r="H1921" s="305"/>
      <c r="I1921" s="306"/>
      <c r="J1921" s="308" t="str">
        <f t="shared" si="7"/>
        <v/>
      </c>
      <c r="K1921" s="308"/>
      <c r="L1921" s="309"/>
      <c r="M1921" s="308"/>
      <c r="N1921" s="303"/>
      <c r="O1921" s="305"/>
      <c r="P1921" s="305"/>
      <c r="Q1921" s="299"/>
      <c r="R1921" s="299"/>
      <c r="S1921" s="299"/>
    </row>
    <row r="1922" spans="1:19" ht="13.5" customHeight="1" x14ac:dyDescent="0.2">
      <c r="A1922" s="302" t="str">
        <f>IF(B1922="","",ROW()-ROW($A$3)+'Diário 2º PA'!$P$1)</f>
        <v/>
      </c>
      <c r="B1922" s="303"/>
      <c r="C1922" s="304"/>
      <c r="D1922" s="305"/>
      <c r="E1922" s="306"/>
      <c r="F1922" s="307"/>
      <c r="G1922" s="305"/>
      <c r="H1922" s="305"/>
      <c r="I1922" s="306"/>
      <c r="J1922" s="308" t="str">
        <f t="shared" si="7"/>
        <v/>
      </c>
      <c r="K1922" s="308"/>
      <c r="L1922" s="309"/>
      <c r="M1922" s="308"/>
      <c r="N1922" s="303"/>
      <c r="O1922" s="305"/>
      <c r="P1922" s="305"/>
      <c r="Q1922" s="299"/>
      <c r="R1922" s="299"/>
      <c r="S1922" s="299"/>
    </row>
    <row r="1923" spans="1:19" ht="13.5" customHeight="1" x14ac:dyDescent="0.2">
      <c r="A1923" s="302" t="str">
        <f>IF(B1923="","",ROW()-ROW($A$3)+'Diário 2º PA'!$P$1)</f>
        <v/>
      </c>
      <c r="B1923" s="303"/>
      <c r="C1923" s="304"/>
      <c r="D1923" s="305"/>
      <c r="E1923" s="306"/>
      <c r="F1923" s="307"/>
      <c r="G1923" s="305"/>
      <c r="H1923" s="305"/>
      <c r="I1923" s="306"/>
      <c r="J1923" s="308" t="str">
        <f t="shared" si="7"/>
        <v/>
      </c>
      <c r="K1923" s="308"/>
      <c r="L1923" s="309"/>
      <c r="M1923" s="308"/>
      <c r="N1923" s="303"/>
      <c r="O1923" s="305"/>
      <c r="P1923" s="305"/>
      <c r="Q1923" s="299"/>
      <c r="R1923" s="299"/>
      <c r="S1923" s="299"/>
    </row>
    <row r="1924" spans="1:19" ht="13.5" customHeight="1" x14ac:dyDescent="0.2">
      <c r="A1924" s="302" t="str">
        <f>IF(B1924="","",ROW()-ROW($A$3)+'Diário 2º PA'!$P$1)</f>
        <v/>
      </c>
      <c r="B1924" s="303"/>
      <c r="C1924" s="304"/>
      <c r="D1924" s="305"/>
      <c r="E1924" s="306"/>
      <c r="F1924" s="307"/>
      <c r="G1924" s="305"/>
      <c r="H1924" s="305"/>
      <c r="I1924" s="306"/>
      <c r="J1924" s="308" t="str">
        <f t="shared" si="7"/>
        <v/>
      </c>
      <c r="K1924" s="308"/>
      <c r="L1924" s="309"/>
      <c r="M1924" s="308"/>
      <c r="N1924" s="303"/>
      <c r="O1924" s="305"/>
      <c r="P1924" s="305"/>
      <c r="Q1924" s="299"/>
      <c r="R1924" s="299"/>
      <c r="S1924" s="299"/>
    </row>
    <row r="1925" spans="1:19" ht="13.5" customHeight="1" x14ac:dyDescent="0.2">
      <c r="A1925" s="302" t="str">
        <f>IF(B1925="","",ROW()-ROW($A$3)+'Diário 2º PA'!$P$1)</f>
        <v/>
      </c>
      <c r="B1925" s="303"/>
      <c r="C1925" s="304"/>
      <c r="D1925" s="305"/>
      <c r="E1925" s="306"/>
      <c r="F1925" s="307"/>
      <c r="G1925" s="305"/>
      <c r="H1925" s="305"/>
      <c r="I1925" s="306"/>
      <c r="J1925" s="308" t="str">
        <f t="shared" si="7"/>
        <v/>
      </c>
      <c r="K1925" s="308"/>
      <c r="L1925" s="309"/>
      <c r="M1925" s="308"/>
      <c r="N1925" s="303"/>
      <c r="O1925" s="305"/>
      <c r="P1925" s="305"/>
      <c r="Q1925" s="299"/>
      <c r="R1925" s="299"/>
      <c r="S1925" s="299"/>
    </row>
    <row r="1926" spans="1:19" ht="13.5" customHeight="1" x14ac:dyDescent="0.2">
      <c r="A1926" s="302" t="str">
        <f>IF(B1926="","",ROW()-ROW($A$3)+'Diário 2º PA'!$P$1)</f>
        <v/>
      </c>
      <c r="B1926" s="303"/>
      <c r="C1926" s="304"/>
      <c r="D1926" s="305"/>
      <c r="E1926" s="306"/>
      <c r="F1926" s="307"/>
      <c r="G1926" s="305"/>
      <c r="H1926" s="305"/>
      <c r="I1926" s="306"/>
      <c r="J1926" s="308" t="str">
        <f t="shared" si="7"/>
        <v/>
      </c>
      <c r="K1926" s="308"/>
      <c r="L1926" s="309"/>
      <c r="M1926" s="308"/>
      <c r="N1926" s="303"/>
      <c r="O1926" s="305"/>
      <c r="P1926" s="305"/>
      <c r="Q1926" s="299"/>
      <c r="R1926" s="299"/>
      <c r="S1926" s="299"/>
    </row>
    <row r="1927" spans="1:19" ht="13.5" customHeight="1" x14ac:dyDescent="0.2">
      <c r="A1927" s="302" t="str">
        <f>IF(B1927="","",ROW()-ROW($A$3)+'Diário 2º PA'!$P$1)</f>
        <v/>
      </c>
      <c r="B1927" s="303"/>
      <c r="C1927" s="304"/>
      <c r="D1927" s="305"/>
      <c r="E1927" s="306"/>
      <c r="F1927" s="307"/>
      <c r="G1927" s="305"/>
      <c r="H1927" s="305"/>
      <c r="I1927" s="306"/>
      <c r="J1927" s="308" t="str">
        <f t="shared" si="7"/>
        <v/>
      </c>
      <c r="K1927" s="308"/>
      <c r="L1927" s="309"/>
      <c r="M1927" s="308"/>
      <c r="N1927" s="303"/>
      <c r="O1927" s="305"/>
      <c r="P1927" s="305"/>
      <c r="Q1927" s="299"/>
      <c r="R1927" s="299"/>
      <c r="S1927" s="299"/>
    </row>
    <row r="1928" spans="1:19" ht="13.5" customHeight="1" x14ac:dyDescent="0.2">
      <c r="A1928" s="302" t="str">
        <f>IF(B1928="","",ROW()-ROW($A$3)+'Diário 2º PA'!$P$1)</f>
        <v/>
      </c>
      <c r="B1928" s="303"/>
      <c r="C1928" s="304"/>
      <c r="D1928" s="305"/>
      <c r="E1928" s="306"/>
      <c r="F1928" s="307"/>
      <c r="G1928" s="305"/>
      <c r="H1928" s="305"/>
      <c r="I1928" s="306"/>
      <c r="J1928" s="308" t="str">
        <f t="shared" si="7"/>
        <v/>
      </c>
      <c r="K1928" s="308"/>
      <c r="L1928" s="309"/>
      <c r="M1928" s="308"/>
      <c r="N1928" s="303"/>
      <c r="O1928" s="305"/>
      <c r="P1928" s="305"/>
      <c r="Q1928" s="299"/>
      <c r="R1928" s="299"/>
      <c r="S1928" s="299"/>
    </row>
    <row r="1929" spans="1:19" ht="13.5" customHeight="1" x14ac:dyDescent="0.2">
      <c r="A1929" s="302" t="str">
        <f>IF(B1929="","",ROW()-ROW($A$3)+'Diário 2º PA'!$P$1)</f>
        <v/>
      </c>
      <c r="B1929" s="303"/>
      <c r="C1929" s="304"/>
      <c r="D1929" s="305"/>
      <c r="E1929" s="306"/>
      <c r="F1929" s="307"/>
      <c r="G1929" s="305"/>
      <c r="H1929" s="305"/>
      <c r="I1929" s="306"/>
      <c r="J1929" s="308" t="str">
        <f t="shared" si="7"/>
        <v/>
      </c>
      <c r="K1929" s="308"/>
      <c r="L1929" s="309"/>
      <c r="M1929" s="308"/>
      <c r="N1929" s="303"/>
      <c r="O1929" s="305"/>
      <c r="P1929" s="305"/>
      <c r="Q1929" s="299"/>
      <c r="R1929" s="299"/>
      <c r="S1929" s="299"/>
    </row>
    <row r="1930" spans="1:19" ht="13.5" customHeight="1" x14ac:dyDescent="0.2">
      <c r="A1930" s="302" t="str">
        <f>IF(B1930="","",ROW()-ROW($A$3)+'Diário 2º PA'!$P$1)</f>
        <v/>
      </c>
      <c r="B1930" s="303"/>
      <c r="C1930" s="304"/>
      <c r="D1930" s="305"/>
      <c r="E1930" s="306"/>
      <c r="F1930" s="307"/>
      <c r="G1930" s="305"/>
      <c r="H1930" s="305"/>
      <c r="I1930" s="306"/>
      <c r="J1930" s="308" t="str">
        <f t="shared" si="7"/>
        <v/>
      </c>
      <c r="K1930" s="308"/>
      <c r="L1930" s="309"/>
      <c r="M1930" s="308"/>
      <c r="N1930" s="303"/>
      <c r="O1930" s="305"/>
      <c r="P1930" s="305"/>
      <c r="Q1930" s="299"/>
      <c r="R1930" s="299"/>
      <c r="S1930" s="299"/>
    </row>
    <row r="1931" spans="1:19" ht="13.5" customHeight="1" x14ac:dyDescent="0.2">
      <c r="A1931" s="302" t="str">
        <f>IF(B1931="","",ROW()-ROW($A$3)+'Diário 2º PA'!$P$1)</f>
        <v/>
      </c>
      <c r="B1931" s="303"/>
      <c r="C1931" s="304"/>
      <c r="D1931" s="305"/>
      <c r="E1931" s="306"/>
      <c r="F1931" s="307"/>
      <c r="G1931" s="305"/>
      <c r="H1931" s="305"/>
      <c r="I1931" s="306"/>
      <c r="J1931" s="308" t="str">
        <f t="shared" si="7"/>
        <v/>
      </c>
      <c r="K1931" s="308"/>
      <c r="L1931" s="309"/>
      <c r="M1931" s="308"/>
      <c r="N1931" s="303"/>
      <c r="O1931" s="305"/>
      <c r="P1931" s="305"/>
      <c r="Q1931" s="299"/>
      <c r="R1931" s="299"/>
      <c r="S1931" s="299"/>
    </row>
    <row r="1932" spans="1:19" ht="13.5" customHeight="1" x14ac:dyDescent="0.2">
      <c r="A1932" s="302" t="str">
        <f>IF(B1932="","",ROW()-ROW($A$3)+'Diário 2º PA'!$P$1)</f>
        <v/>
      </c>
      <c r="B1932" s="303"/>
      <c r="C1932" s="304"/>
      <c r="D1932" s="305"/>
      <c r="E1932" s="306"/>
      <c r="F1932" s="307"/>
      <c r="G1932" s="305"/>
      <c r="H1932" s="305"/>
      <c r="I1932" s="306"/>
      <c r="J1932" s="308" t="str">
        <f t="shared" si="7"/>
        <v/>
      </c>
      <c r="K1932" s="308"/>
      <c r="L1932" s="309"/>
      <c r="M1932" s="308"/>
      <c r="N1932" s="303"/>
      <c r="O1932" s="305"/>
      <c r="P1932" s="305"/>
      <c r="Q1932" s="299"/>
      <c r="R1932" s="299"/>
      <c r="S1932" s="299"/>
    </row>
    <row r="1933" spans="1:19" ht="13.5" customHeight="1" x14ac:dyDescent="0.2">
      <c r="A1933" s="302" t="str">
        <f>IF(B1933="","",ROW()-ROW($A$3)+'Diário 2º PA'!$P$1)</f>
        <v/>
      </c>
      <c r="B1933" s="303"/>
      <c r="C1933" s="304"/>
      <c r="D1933" s="305"/>
      <c r="E1933" s="306"/>
      <c r="F1933" s="307"/>
      <c r="G1933" s="305"/>
      <c r="H1933" s="305"/>
      <c r="I1933" s="306"/>
      <c r="J1933" s="308" t="str">
        <f t="shared" si="7"/>
        <v/>
      </c>
      <c r="K1933" s="308"/>
      <c r="L1933" s="309"/>
      <c r="M1933" s="308"/>
      <c r="N1933" s="303"/>
      <c r="O1933" s="305"/>
      <c r="P1933" s="305"/>
      <c r="Q1933" s="299"/>
      <c r="R1933" s="299"/>
      <c r="S1933" s="299"/>
    </row>
    <row r="1934" spans="1:19" ht="13.5" customHeight="1" x14ac:dyDescent="0.2">
      <c r="A1934" s="302" t="str">
        <f>IF(B1934="","",ROW()-ROW($A$3)+'Diário 2º PA'!$P$1)</f>
        <v/>
      </c>
      <c r="B1934" s="303"/>
      <c r="C1934" s="304"/>
      <c r="D1934" s="305"/>
      <c r="E1934" s="306"/>
      <c r="F1934" s="307"/>
      <c r="G1934" s="305"/>
      <c r="H1934" s="305"/>
      <c r="I1934" s="306"/>
      <c r="J1934" s="308" t="str">
        <f t="shared" si="7"/>
        <v/>
      </c>
      <c r="K1934" s="308"/>
      <c r="L1934" s="309"/>
      <c r="M1934" s="308"/>
      <c r="N1934" s="303"/>
      <c r="O1934" s="305"/>
      <c r="P1934" s="305"/>
      <c r="Q1934" s="299"/>
      <c r="R1934" s="299"/>
      <c r="S1934" s="299"/>
    </row>
    <row r="1935" spans="1:19" ht="13.5" customHeight="1" x14ac:dyDescent="0.2">
      <c r="A1935" s="302" t="str">
        <f>IF(B1935="","",ROW()-ROW($A$3)+'Diário 2º PA'!$P$1)</f>
        <v/>
      </c>
      <c r="B1935" s="303"/>
      <c r="C1935" s="304"/>
      <c r="D1935" s="305"/>
      <c r="E1935" s="306"/>
      <c r="F1935" s="307"/>
      <c r="G1935" s="305"/>
      <c r="H1935" s="305"/>
      <c r="I1935" s="306"/>
      <c r="J1935" s="308" t="str">
        <f t="shared" si="7"/>
        <v/>
      </c>
      <c r="K1935" s="308"/>
      <c r="L1935" s="309"/>
      <c r="M1935" s="308"/>
      <c r="N1935" s="303"/>
      <c r="O1935" s="305"/>
      <c r="P1935" s="305"/>
      <c r="Q1935" s="299"/>
      <c r="R1935" s="299"/>
      <c r="S1935" s="299"/>
    </row>
    <row r="1936" spans="1:19" ht="13.5" customHeight="1" x14ac:dyDescent="0.2">
      <c r="A1936" s="302" t="str">
        <f>IF(B1936="","",ROW()-ROW($A$3)+'Diário 2º PA'!$P$1)</f>
        <v/>
      </c>
      <c r="B1936" s="303"/>
      <c r="C1936" s="304"/>
      <c r="D1936" s="305"/>
      <c r="E1936" s="306"/>
      <c r="F1936" s="307"/>
      <c r="G1936" s="305"/>
      <c r="H1936" s="305"/>
      <c r="I1936" s="306"/>
      <c r="J1936" s="308" t="str">
        <f t="shared" si="7"/>
        <v/>
      </c>
      <c r="K1936" s="308"/>
      <c r="L1936" s="309"/>
      <c r="M1936" s="308"/>
      <c r="N1936" s="303"/>
      <c r="O1936" s="305"/>
      <c r="P1936" s="305"/>
      <c r="Q1936" s="299"/>
      <c r="R1936" s="299"/>
      <c r="S1936" s="299"/>
    </row>
    <row r="1937" spans="1:19" ht="13.5" customHeight="1" x14ac:dyDescent="0.2">
      <c r="A1937" s="302" t="str">
        <f>IF(B1937="","",ROW()-ROW($A$3)+'Diário 2º PA'!$P$1)</f>
        <v/>
      </c>
      <c r="B1937" s="303"/>
      <c r="C1937" s="304"/>
      <c r="D1937" s="305"/>
      <c r="E1937" s="306"/>
      <c r="F1937" s="307"/>
      <c r="G1937" s="305"/>
      <c r="H1937" s="305"/>
      <c r="I1937" s="306"/>
      <c r="J1937" s="308" t="str">
        <f t="shared" si="7"/>
        <v/>
      </c>
      <c r="K1937" s="308"/>
      <c r="L1937" s="309"/>
      <c r="M1937" s="308"/>
      <c r="N1937" s="303"/>
      <c r="O1937" s="305"/>
      <c r="P1937" s="305"/>
      <c r="Q1937" s="299"/>
      <c r="R1937" s="299"/>
      <c r="S1937" s="299"/>
    </row>
    <row r="1938" spans="1:19" ht="13.5" customHeight="1" x14ac:dyDescent="0.2">
      <c r="A1938" s="302" t="str">
        <f>IF(B1938="","",ROW()-ROW($A$3)+'Diário 2º PA'!$P$1)</f>
        <v/>
      </c>
      <c r="B1938" s="303"/>
      <c r="C1938" s="304"/>
      <c r="D1938" s="305"/>
      <c r="E1938" s="306"/>
      <c r="F1938" s="307"/>
      <c r="G1938" s="305"/>
      <c r="H1938" s="305"/>
      <c r="I1938" s="306"/>
      <c r="J1938" s="308" t="str">
        <f t="shared" si="7"/>
        <v/>
      </c>
      <c r="K1938" s="308"/>
      <c r="L1938" s="309"/>
      <c r="M1938" s="308"/>
      <c r="N1938" s="303"/>
      <c r="O1938" s="305"/>
      <c r="P1938" s="305"/>
      <c r="Q1938" s="299"/>
      <c r="R1938" s="299"/>
      <c r="S1938" s="299"/>
    </row>
    <row r="1939" spans="1:19" ht="13.5" customHeight="1" x14ac:dyDescent="0.2">
      <c r="A1939" s="302" t="str">
        <f>IF(B1939="","",ROW()-ROW($A$3)+'Diário 2º PA'!$P$1)</f>
        <v/>
      </c>
      <c r="B1939" s="303"/>
      <c r="C1939" s="304"/>
      <c r="D1939" s="305"/>
      <c r="E1939" s="306"/>
      <c r="F1939" s="307"/>
      <c r="G1939" s="305"/>
      <c r="H1939" s="305"/>
      <c r="I1939" s="306"/>
      <c r="J1939" s="308" t="str">
        <f t="shared" si="7"/>
        <v/>
      </c>
      <c r="K1939" s="308"/>
      <c r="L1939" s="309"/>
      <c r="M1939" s="308"/>
      <c r="N1939" s="303"/>
      <c r="O1939" s="305"/>
      <c r="P1939" s="305"/>
      <c r="Q1939" s="299"/>
      <c r="R1939" s="299"/>
      <c r="S1939" s="299"/>
    </row>
    <row r="1940" spans="1:19" ht="13.5" customHeight="1" x14ac:dyDescent="0.2">
      <c r="A1940" s="302" t="str">
        <f>IF(B1940="","",ROW()-ROW($A$3)+'Diário 2º PA'!$P$1)</f>
        <v/>
      </c>
      <c r="B1940" s="303"/>
      <c r="C1940" s="304"/>
      <c r="D1940" s="305"/>
      <c r="E1940" s="306"/>
      <c r="F1940" s="307"/>
      <c r="G1940" s="305"/>
      <c r="H1940" s="305"/>
      <c r="I1940" s="306"/>
      <c r="J1940" s="308" t="str">
        <f t="shared" si="7"/>
        <v/>
      </c>
      <c r="K1940" s="308"/>
      <c r="L1940" s="309"/>
      <c r="M1940" s="308"/>
      <c r="N1940" s="303"/>
      <c r="O1940" s="305"/>
      <c r="P1940" s="305"/>
      <c r="Q1940" s="299"/>
      <c r="R1940" s="299"/>
      <c r="S1940" s="299"/>
    </row>
    <row r="1941" spans="1:19" ht="13.5" customHeight="1" x14ac:dyDescent="0.2">
      <c r="A1941" s="302" t="str">
        <f>IF(B1941="","",ROW()-ROW($A$3)+'Diário 2º PA'!$P$1)</f>
        <v/>
      </c>
      <c r="B1941" s="303"/>
      <c r="C1941" s="304"/>
      <c r="D1941" s="305"/>
      <c r="E1941" s="306"/>
      <c r="F1941" s="307"/>
      <c r="G1941" s="305"/>
      <c r="H1941" s="305"/>
      <c r="I1941" s="306"/>
      <c r="J1941" s="308" t="str">
        <f t="shared" si="7"/>
        <v/>
      </c>
      <c r="K1941" s="308"/>
      <c r="L1941" s="309"/>
      <c r="M1941" s="308"/>
      <c r="N1941" s="303"/>
      <c r="O1941" s="305"/>
      <c r="P1941" s="305"/>
      <c r="Q1941" s="299"/>
      <c r="R1941" s="299"/>
      <c r="S1941" s="299"/>
    </row>
    <row r="1942" spans="1:19" ht="13.5" customHeight="1" x14ac:dyDescent="0.2">
      <c r="A1942" s="302" t="str">
        <f>IF(B1942="","",ROW()-ROW($A$3)+'Diário 2º PA'!$P$1)</f>
        <v/>
      </c>
      <c r="B1942" s="303"/>
      <c r="C1942" s="304"/>
      <c r="D1942" s="305"/>
      <c r="E1942" s="306"/>
      <c r="F1942" s="307"/>
      <c r="G1942" s="305"/>
      <c r="H1942" s="305"/>
      <c r="I1942" s="306"/>
      <c r="J1942" s="308" t="str">
        <f t="shared" si="7"/>
        <v/>
      </c>
      <c r="K1942" s="308"/>
      <c r="L1942" s="309"/>
      <c r="M1942" s="308"/>
      <c r="N1942" s="303"/>
      <c r="O1942" s="305"/>
      <c r="P1942" s="305"/>
      <c r="Q1942" s="299"/>
      <c r="R1942" s="299"/>
      <c r="S1942" s="299"/>
    </row>
    <row r="1943" spans="1:19" ht="13.5" customHeight="1" x14ac:dyDescent="0.2">
      <c r="A1943" s="302" t="str">
        <f>IF(B1943="","",ROW()-ROW($A$3)+'Diário 2º PA'!$P$1)</f>
        <v/>
      </c>
      <c r="B1943" s="303"/>
      <c r="C1943" s="304"/>
      <c r="D1943" s="305"/>
      <c r="E1943" s="306"/>
      <c r="F1943" s="307"/>
      <c r="G1943" s="305"/>
      <c r="H1943" s="305"/>
      <c r="I1943" s="306"/>
      <c r="J1943" s="308" t="str">
        <f t="shared" si="7"/>
        <v/>
      </c>
      <c r="K1943" s="308"/>
      <c r="L1943" s="309"/>
      <c r="M1943" s="308"/>
      <c r="N1943" s="303"/>
      <c r="O1943" s="305"/>
      <c r="P1943" s="305"/>
      <c r="Q1943" s="299"/>
      <c r="R1943" s="299"/>
      <c r="S1943" s="299"/>
    </row>
    <row r="1944" spans="1:19" ht="13.5" customHeight="1" x14ac:dyDescent="0.2">
      <c r="A1944" s="302" t="str">
        <f>IF(B1944="","",ROW()-ROW($A$3)+'Diário 2º PA'!$P$1)</f>
        <v/>
      </c>
      <c r="B1944" s="303"/>
      <c r="C1944" s="304"/>
      <c r="D1944" s="305"/>
      <c r="E1944" s="306"/>
      <c r="F1944" s="307"/>
      <c r="G1944" s="305"/>
      <c r="H1944" s="305"/>
      <c r="I1944" s="306"/>
      <c r="J1944" s="308" t="str">
        <f t="shared" si="7"/>
        <v/>
      </c>
      <c r="K1944" s="308"/>
      <c r="L1944" s="309"/>
      <c r="M1944" s="308"/>
      <c r="N1944" s="303"/>
      <c r="O1944" s="305"/>
      <c r="P1944" s="305"/>
      <c r="Q1944" s="299"/>
      <c r="R1944" s="299"/>
      <c r="S1944" s="299"/>
    </row>
    <row r="1945" spans="1:19" ht="13.5" customHeight="1" x14ac:dyDescent="0.2">
      <c r="A1945" s="302" t="str">
        <f>IF(B1945="","",ROW()-ROW($A$3)+'Diário 2º PA'!$P$1)</f>
        <v/>
      </c>
      <c r="B1945" s="303"/>
      <c r="C1945" s="304"/>
      <c r="D1945" s="305"/>
      <c r="E1945" s="306"/>
      <c r="F1945" s="307"/>
      <c r="G1945" s="305"/>
      <c r="H1945" s="305"/>
      <c r="I1945" s="306"/>
      <c r="J1945" s="308" t="str">
        <f t="shared" si="7"/>
        <v/>
      </c>
      <c r="K1945" s="308"/>
      <c r="L1945" s="309"/>
      <c r="M1945" s="308"/>
      <c r="N1945" s="303"/>
      <c r="O1945" s="305"/>
      <c r="P1945" s="305"/>
      <c r="Q1945" s="299"/>
      <c r="R1945" s="299"/>
      <c r="S1945" s="299"/>
    </row>
    <row r="1946" spans="1:19" ht="13.5" customHeight="1" x14ac:dyDescent="0.2">
      <c r="A1946" s="302" t="str">
        <f>IF(B1946="","",ROW()-ROW($A$3)+'Diário 2º PA'!$P$1)</f>
        <v/>
      </c>
      <c r="B1946" s="303"/>
      <c r="C1946" s="304"/>
      <c r="D1946" s="305"/>
      <c r="E1946" s="306"/>
      <c r="F1946" s="307"/>
      <c r="G1946" s="305"/>
      <c r="H1946" s="305"/>
      <c r="I1946" s="306"/>
      <c r="J1946" s="308" t="str">
        <f t="shared" si="7"/>
        <v/>
      </c>
      <c r="K1946" s="308"/>
      <c r="L1946" s="309"/>
      <c r="M1946" s="308"/>
      <c r="N1946" s="303"/>
      <c r="O1946" s="305"/>
      <c r="P1946" s="305"/>
      <c r="Q1946" s="299"/>
      <c r="R1946" s="299"/>
      <c r="S1946" s="299"/>
    </row>
    <row r="1947" spans="1:19" ht="13.5" customHeight="1" x14ac:dyDescent="0.2">
      <c r="A1947" s="302" t="str">
        <f>IF(B1947="","",ROW()-ROW($A$3)+'Diário 2º PA'!$P$1)</f>
        <v/>
      </c>
      <c r="B1947" s="303"/>
      <c r="C1947" s="304"/>
      <c r="D1947" s="305"/>
      <c r="E1947" s="306"/>
      <c r="F1947" s="307"/>
      <c r="G1947" s="305"/>
      <c r="H1947" s="305"/>
      <c r="I1947" s="306"/>
      <c r="J1947" s="308" t="str">
        <f t="shared" si="7"/>
        <v/>
      </c>
      <c r="K1947" s="308"/>
      <c r="L1947" s="309"/>
      <c r="M1947" s="308"/>
      <c r="N1947" s="303"/>
      <c r="O1947" s="305"/>
      <c r="P1947" s="305"/>
      <c r="Q1947" s="299"/>
      <c r="R1947" s="299"/>
      <c r="S1947" s="299"/>
    </row>
    <row r="1948" spans="1:19" ht="13.5" customHeight="1" x14ac:dyDescent="0.2">
      <c r="A1948" s="302" t="str">
        <f>IF(B1948="","",ROW()-ROW($A$3)+'Diário 2º PA'!$P$1)</f>
        <v/>
      </c>
      <c r="B1948" s="303"/>
      <c r="C1948" s="304"/>
      <c r="D1948" s="305"/>
      <c r="E1948" s="306"/>
      <c r="F1948" s="307"/>
      <c r="G1948" s="305"/>
      <c r="H1948" s="305"/>
      <c r="I1948" s="306"/>
      <c r="J1948" s="308" t="str">
        <f t="shared" si="7"/>
        <v/>
      </c>
      <c r="K1948" s="308"/>
      <c r="L1948" s="309"/>
      <c r="M1948" s="308"/>
      <c r="N1948" s="303"/>
      <c r="O1948" s="305"/>
      <c r="P1948" s="305"/>
      <c r="Q1948" s="299"/>
      <c r="R1948" s="299"/>
      <c r="S1948" s="299"/>
    </row>
    <row r="1949" spans="1:19" ht="13.5" customHeight="1" x14ac:dyDescent="0.2">
      <c r="A1949" s="302" t="str">
        <f>IF(B1949="","",ROW()-ROW($A$3)+'Diário 2º PA'!$P$1)</f>
        <v/>
      </c>
      <c r="B1949" s="303"/>
      <c r="C1949" s="304"/>
      <c r="D1949" s="305"/>
      <c r="E1949" s="306"/>
      <c r="F1949" s="307"/>
      <c r="G1949" s="305"/>
      <c r="H1949" s="305"/>
      <c r="I1949" s="306"/>
      <c r="J1949" s="308" t="str">
        <f t="shared" si="7"/>
        <v/>
      </c>
      <c r="K1949" s="308"/>
      <c r="L1949" s="309"/>
      <c r="M1949" s="308"/>
      <c r="N1949" s="303"/>
      <c r="O1949" s="305"/>
      <c r="P1949" s="305"/>
      <c r="Q1949" s="299"/>
      <c r="R1949" s="299"/>
      <c r="S1949" s="299"/>
    </row>
    <row r="1950" spans="1:19" ht="13.5" customHeight="1" x14ac:dyDescent="0.2">
      <c r="A1950" s="302" t="str">
        <f>IF(B1950="","",ROW()-ROW($A$3)+'Diário 2º PA'!$P$1)</f>
        <v/>
      </c>
      <c r="B1950" s="303"/>
      <c r="C1950" s="304"/>
      <c r="D1950" s="305"/>
      <c r="E1950" s="306"/>
      <c r="F1950" s="307"/>
      <c r="G1950" s="305"/>
      <c r="H1950" s="305"/>
      <c r="I1950" s="306"/>
      <c r="J1950" s="308" t="str">
        <f t="shared" si="7"/>
        <v/>
      </c>
      <c r="K1950" s="308"/>
      <c r="L1950" s="309"/>
      <c r="M1950" s="308"/>
      <c r="N1950" s="303"/>
      <c r="O1950" s="305"/>
      <c r="P1950" s="305"/>
      <c r="Q1950" s="299"/>
      <c r="R1950" s="299"/>
      <c r="S1950" s="299"/>
    </row>
    <row r="1951" spans="1:19" ht="13.5" customHeight="1" x14ac:dyDescent="0.2">
      <c r="A1951" s="302" t="str">
        <f>IF(B1951="","",ROW()-ROW($A$3)+'Diário 2º PA'!$P$1)</f>
        <v/>
      </c>
      <c r="B1951" s="303"/>
      <c r="C1951" s="304"/>
      <c r="D1951" s="305"/>
      <c r="E1951" s="306"/>
      <c r="F1951" s="307"/>
      <c r="G1951" s="305"/>
      <c r="H1951" s="305"/>
      <c r="I1951" s="306"/>
      <c r="J1951" s="308" t="str">
        <f t="shared" si="7"/>
        <v/>
      </c>
      <c r="K1951" s="308"/>
      <c r="L1951" s="309"/>
      <c r="M1951" s="308"/>
      <c r="N1951" s="303"/>
      <c r="O1951" s="305"/>
      <c r="P1951" s="305"/>
      <c r="Q1951" s="299"/>
      <c r="R1951" s="299"/>
      <c r="S1951" s="299"/>
    </row>
    <row r="1952" spans="1:19" ht="13.5" customHeight="1" x14ac:dyDescent="0.2">
      <c r="A1952" s="302" t="str">
        <f>IF(B1952="","",ROW()-ROW($A$3)+'Diário 2º PA'!$P$1)</f>
        <v/>
      </c>
      <c r="B1952" s="303"/>
      <c r="C1952" s="304"/>
      <c r="D1952" s="305"/>
      <c r="E1952" s="306"/>
      <c r="F1952" s="307"/>
      <c r="G1952" s="305"/>
      <c r="H1952" s="305"/>
      <c r="I1952" s="306"/>
      <c r="J1952" s="308" t="str">
        <f t="shared" si="7"/>
        <v/>
      </c>
      <c r="K1952" s="308"/>
      <c r="L1952" s="309"/>
      <c r="M1952" s="308"/>
      <c r="N1952" s="303"/>
      <c r="O1952" s="305"/>
      <c r="P1952" s="305"/>
      <c r="Q1952" s="299"/>
      <c r="R1952" s="299"/>
      <c r="S1952" s="299"/>
    </row>
    <row r="1953" spans="1:19" ht="13.5" customHeight="1" x14ac:dyDescent="0.2">
      <c r="A1953" s="302" t="str">
        <f>IF(B1953="","",ROW()-ROW($A$3)+'Diário 2º PA'!$P$1)</f>
        <v/>
      </c>
      <c r="B1953" s="303"/>
      <c r="C1953" s="304"/>
      <c r="D1953" s="305"/>
      <c r="E1953" s="306"/>
      <c r="F1953" s="307"/>
      <c r="G1953" s="305"/>
      <c r="H1953" s="305"/>
      <c r="I1953" s="306"/>
      <c r="J1953" s="308" t="str">
        <f t="shared" si="7"/>
        <v/>
      </c>
      <c r="K1953" s="308"/>
      <c r="L1953" s="309"/>
      <c r="M1953" s="308"/>
      <c r="N1953" s="303"/>
      <c r="O1953" s="305"/>
      <c r="P1953" s="305"/>
      <c r="Q1953" s="299"/>
      <c r="R1953" s="299"/>
      <c r="S1953" s="299"/>
    </row>
    <row r="1954" spans="1:19" ht="13.5" customHeight="1" x14ac:dyDescent="0.2">
      <c r="A1954" s="302" t="str">
        <f>IF(B1954="","",ROW()-ROW($A$3)+'Diário 2º PA'!$P$1)</f>
        <v/>
      </c>
      <c r="B1954" s="303"/>
      <c r="C1954" s="304"/>
      <c r="D1954" s="305"/>
      <c r="E1954" s="306"/>
      <c r="F1954" s="307"/>
      <c r="G1954" s="305"/>
      <c r="H1954" s="305"/>
      <c r="I1954" s="306"/>
      <c r="J1954" s="308" t="str">
        <f t="shared" si="7"/>
        <v/>
      </c>
      <c r="K1954" s="308"/>
      <c r="L1954" s="309"/>
      <c r="M1954" s="308"/>
      <c r="N1954" s="303"/>
      <c r="O1954" s="305"/>
      <c r="P1954" s="305"/>
      <c r="Q1954" s="299"/>
      <c r="R1954" s="299"/>
      <c r="S1954" s="299"/>
    </row>
    <row r="1955" spans="1:19" ht="13.5" customHeight="1" x14ac:dyDescent="0.2">
      <c r="A1955" s="302" t="str">
        <f>IF(B1955="","",ROW()-ROW($A$3)+'Diário 2º PA'!$P$1)</f>
        <v/>
      </c>
      <c r="B1955" s="303"/>
      <c r="C1955" s="304"/>
      <c r="D1955" s="305"/>
      <c r="E1955" s="306"/>
      <c r="F1955" s="307"/>
      <c r="G1955" s="305"/>
      <c r="H1955" s="305"/>
      <c r="I1955" s="306"/>
      <c r="J1955" s="308" t="str">
        <f t="shared" si="7"/>
        <v/>
      </c>
      <c r="K1955" s="308"/>
      <c r="L1955" s="309"/>
      <c r="M1955" s="308"/>
      <c r="N1955" s="303"/>
      <c r="O1955" s="305"/>
      <c r="P1955" s="305"/>
      <c r="Q1955" s="299"/>
      <c r="R1955" s="299"/>
      <c r="S1955" s="299"/>
    </row>
    <row r="1956" spans="1:19" ht="13.5" customHeight="1" x14ac:dyDescent="0.2">
      <c r="A1956" s="302" t="str">
        <f>IF(B1956="","",ROW()-ROW($A$3)+'Diário 2º PA'!$P$1)</f>
        <v/>
      </c>
      <c r="B1956" s="303"/>
      <c r="C1956" s="304"/>
      <c r="D1956" s="305"/>
      <c r="E1956" s="306"/>
      <c r="F1956" s="307"/>
      <c r="G1956" s="305"/>
      <c r="H1956" s="305"/>
      <c r="I1956" s="306"/>
      <c r="J1956" s="308" t="str">
        <f t="shared" si="7"/>
        <v/>
      </c>
      <c r="K1956" s="308"/>
      <c r="L1956" s="309"/>
      <c r="M1956" s="308"/>
      <c r="N1956" s="303"/>
      <c r="O1956" s="305"/>
      <c r="P1956" s="305"/>
      <c r="Q1956" s="299"/>
      <c r="R1956" s="299"/>
      <c r="S1956" s="299"/>
    </row>
    <row r="1957" spans="1:19" ht="13.5" customHeight="1" x14ac:dyDescent="0.2">
      <c r="A1957" s="302" t="str">
        <f>IF(B1957="","",ROW()-ROW($A$3)+'Diário 2º PA'!$P$1)</f>
        <v/>
      </c>
      <c r="B1957" s="303"/>
      <c r="C1957" s="304"/>
      <c r="D1957" s="305"/>
      <c r="E1957" s="306"/>
      <c r="F1957" s="307"/>
      <c r="G1957" s="305"/>
      <c r="H1957" s="305"/>
      <c r="I1957" s="306"/>
      <c r="J1957" s="308" t="str">
        <f t="shared" si="7"/>
        <v/>
      </c>
      <c r="K1957" s="308"/>
      <c r="L1957" s="309"/>
      <c r="M1957" s="308"/>
      <c r="N1957" s="303"/>
      <c r="O1957" s="305"/>
      <c r="P1957" s="305"/>
      <c r="Q1957" s="299"/>
      <c r="R1957" s="299"/>
      <c r="S1957" s="299"/>
    </row>
    <row r="1958" spans="1:19" ht="13.5" customHeight="1" x14ac:dyDescent="0.2">
      <c r="A1958" s="302" t="str">
        <f>IF(B1958="","",ROW()-ROW($A$3)+'Diário 2º PA'!$P$1)</f>
        <v/>
      </c>
      <c r="B1958" s="303"/>
      <c r="C1958" s="304"/>
      <c r="D1958" s="305"/>
      <c r="E1958" s="306"/>
      <c r="F1958" s="307"/>
      <c r="G1958" s="305"/>
      <c r="H1958" s="305"/>
      <c r="I1958" s="306"/>
      <c r="J1958" s="308" t="str">
        <f t="shared" si="7"/>
        <v/>
      </c>
      <c r="K1958" s="308"/>
      <c r="L1958" s="309"/>
      <c r="M1958" s="308"/>
      <c r="N1958" s="303"/>
      <c r="O1958" s="305"/>
      <c r="P1958" s="305"/>
      <c r="Q1958" s="299"/>
      <c r="R1958" s="299"/>
      <c r="S1958" s="299"/>
    </row>
    <row r="1959" spans="1:19" ht="13.5" customHeight="1" x14ac:dyDescent="0.2">
      <c r="A1959" s="302" t="str">
        <f>IF(B1959="","",ROW()-ROW($A$3)+'Diário 2º PA'!$P$1)</f>
        <v/>
      </c>
      <c r="B1959" s="303"/>
      <c r="C1959" s="304"/>
      <c r="D1959" s="305"/>
      <c r="E1959" s="306"/>
      <c r="F1959" s="307"/>
      <c r="G1959" s="305"/>
      <c r="H1959" s="305"/>
      <c r="I1959" s="306"/>
      <c r="J1959" s="308" t="str">
        <f t="shared" si="7"/>
        <v/>
      </c>
      <c r="K1959" s="308"/>
      <c r="L1959" s="309"/>
      <c r="M1959" s="308"/>
      <c r="N1959" s="303"/>
      <c r="O1959" s="305"/>
      <c r="P1959" s="305"/>
      <c r="Q1959" s="299"/>
      <c r="R1959" s="299"/>
      <c r="S1959" s="299"/>
    </row>
    <row r="1960" spans="1:19" ht="13.5" customHeight="1" x14ac:dyDescent="0.2">
      <c r="A1960" s="302" t="str">
        <f>IF(B1960="","",ROW()-ROW($A$3)+'Diário 2º PA'!$P$1)</f>
        <v/>
      </c>
      <c r="B1960" s="303"/>
      <c r="C1960" s="304"/>
      <c r="D1960" s="305"/>
      <c r="E1960" s="306"/>
      <c r="F1960" s="307"/>
      <c r="G1960" s="305"/>
      <c r="H1960" s="305"/>
      <c r="I1960" s="306"/>
      <c r="J1960" s="308" t="str">
        <f t="shared" si="7"/>
        <v/>
      </c>
      <c r="K1960" s="308"/>
      <c r="L1960" s="309"/>
      <c r="M1960" s="308"/>
      <c r="N1960" s="303"/>
      <c r="O1960" s="305"/>
      <c r="P1960" s="305"/>
      <c r="Q1960" s="299"/>
      <c r="R1960" s="299"/>
      <c r="S1960" s="299"/>
    </row>
    <row r="1961" spans="1:19" ht="13.5" customHeight="1" x14ac:dyDescent="0.2">
      <c r="A1961" s="302" t="str">
        <f>IF(B1961="","",ROW()-ROW($A$3)+'Diário 2º PA'!$P$1)</f>
        <v/>
      </c>
      <c r="B1961" s="303"/>
      <c r="C1961" s="304"/>
      <c r="D1961" s="305"/>
      <c r="E1961" s="306"/>
      <c r="F1961" s="307"/>
      <c r="G1961" s="305"/>
      <c r="H1961" s="305"/>
      <c r="I1961" s="306"/>
      <c r="J1961" s="308" t="str">
        <f t="shared" si="7"/>
        <v/>
      </c>
      <c r="K1961" s="308"/>
      <c r="L1961" s="309"/>
      <c r="M1961" s="308"/>
      <c r="N1961" s="303"/>
      <c r="O1961" s="305"/>
      <c r="P1961" s="305"/>
      <c r="Q1961" s="299"/>
      <c r="R1961" s="299"/>
      <c r="S1961" s="299"/>
    </row>
    <row r="1962" spans="1:19" ht="13.5" customHeight="1" x14ac:dyDescent="0.2">
      <c r="A1962" s="302" t="str">
        <f>IF(B1962="","",ROW()-ROW($A$3)+'Diário 2º PA'!$P$1)</f>
        <v/>
      </c>
      <c r="B1962" s="303"/>
      <c r="C1962" s="304"/>
      <c r="D1962" s="305"/>
      <c r="E1962" s="306"/>
      <c r="F1962" s="307"/>
      <c r="G1962" s="305"/>
      <c r="H1962" s="305"/>
      <c r="I1962" s="306"/>
      <c r="J1962" s="308" t="str">
        <f t="shared" si="7"/>
        <v/>
      </c>
      <c r="K1962" s="308"/>
      <c r="L1962" s="309"/>
      <c r="M1962" s="308"/>
      <c r="N1962" s="303"/>
      <c r="O1962" s="305"/>
      <c r="P1962" s="305"/>
      <c r="Q1962" s="299"/>
      <c r="R1962" s="299"/>
      <c r="S1962" s="299"/>
    </row>
    <row r="1963" spans="1:19" ht="13.5" customHeight="1" x14ac:dyDescent="0.2">
      <c r="A1963" s="302" t="str">
        <f>IF(B1963="","",ROW()-ROW($A$3)+'Diário 2º PA'!$P$1)</f>
        <v/>
      </c>
      <c r="B1963" s="303"/>
      <c r="C1963" s="304"/>
      <c r="D1963" s="305"/>
      <c r="E1963" s="306"/>
      <c r="F1963" s="307"/>
      <c r="G1963" s="305"/>
      <c r="H1963" s="305"/>
      <c r="I1963" s="306"/>
      <c r="J1963" s="308" t="str">
        <f t="shared" si="7"/>
        <v/>
      </c>
      <c r="K1963" s="308"/>
      <c r="L1963" s="309"/>
      <c r="M1963" s="308"/>
      <c r="N1963" s="303"/>
      <c r="O1963" s="305"/>
      <c r="P1963" s="305"/>
      <c r="Q1963" s="299"/>
      <c r="R1963" s="299"/>
      <c r="S1963" s="299"/>
    </row>
    <row r="1964" spans="1:19" ht="13.5" customHeight="1" x14ac:dyDescent="0.2">
      <c r="A1964" s="302" t="str">
        <f>IF(B1964="","",ROW()-ROW($A$3)+'Diário 2º PA'!$P$1)</f>
        <v/>
      </c>
      <c r="B1964" s="303"/>
      <c r="C1964" s="304"/>
      <c r="D1964" s="305"/>
      <c r="E1964" s="306"/>
      <c r="F1964" s="307"/>
      <c r="G1964" s="305"/>
      <c r="H1964" s="305"/>
      <c r="I1964" s="306"/>
      <c r="J1964" s="308" t="str">
        <f t="shared" si="7"/>
        <v/>
      </c>
      <c r="K1964" s="308"/>
      <c r="L1964" s="309"/>
      <c r="M1964" s="308"/>
      <c r="N1964" s="303"/>
      <c r="O1964" s="305"/>
      <c r="P1964" s="305"/>
      <c r="Q1964" s="299"/>
      <c r="R1964" s="299"/>
      <c r="S1964" s="299"/>
    </row>
    <row r="1965" spans="1:19" ht="13.5" customHeight="1" x14ac:dyDescent="0.2">
      <c r="A1965" s="302" t="str">
        <f>IF(B1965="","",ROW()-ROW($A$3)+'Diário 2º PA'!$P$1)</f>
        <v/>
      </c>
      <c r="B1965" s="303"/>
      <c r="C1965" s="304"/>
      <c r="D1965" s="305"/>
      <c r="E1965" s="306"/>
      <c r="F1965" s="307"/>
      <c r="G1965" s="305"/>
      <c r="H1965" s="305"/>
      <c r="I1965" s="306"/>
      <c r="J1965" s="308" t="str">
        <f t="shared" si="7"/>
        <v/>
      </c>
      <c r="K1965" s="308"/>
      <c r="L1965" s="309"/>
      <c r="M1965" s="308"/>
      <c r="N1965" s="303"/>
      <c r="O1965" s="305"/>
      <c r="P1965" s="305"/>
      <c r="Q1965" s="299"/>
      <c r="R1965" s="299"/>
      <c r="S1965" s="299"/>
    </row>
    <row r="1966" spans="1:19" ht="13.5" customHeight="1" x14ac:dyDescent="0.2">
      <c r="A1966" s="302" t="str">
        <f>IF(B1966="","",ROW()-ROW($A$3)+'Diário 2º PA'!$P$1)</f>
        <v/>
      </c>
      <c r="B1966" s="303"/>
      <c r="C1966" s="304"/>
      <c r="D1966" s="305"/>
      <c r="E1966" s="306"/>
      <c r="F1966" s="307"/>
      <c r="G1966" s="305"/>
      <c r="H1966" s="305"/>
      <c r="I1966" s="306"/>
      <c r="J1966" s="308" t="str">
        <f t="shared" si="7"/>
        <v/>
      </c>
      <c r="K1966" s="308"/>
      <c r="L1966" s="309"/>
      <c r="M1966" s="308"/>
      <c r="N1966" s="303"/>
      <c r="O1966" s="305"/>
      <c r="P1966" s="305"/>
      <c r="Q1966" s="299"/>
      <c r="R1966" s="299"/>
      <c r="S1966" s="299"/>
    </row>
    <row r="1967" spans="1:19" ht="13.5" customHeight="1" x14ac:dyDescent="0.2">
      <c r="A1967" s="302" t="str">
        <f>IF(B1967="","",ROW()-ROW($A$3)+'Diário 2º PA'!$P$1)</f>
        <v/>
      </c>
      <c r="B1967" s="303"/>
      <c r="C1967" s="304"/>
      <c r="D1967" s="305"/>
      <c r="E1967" s="306"/>
      <c r="F1967" s="307"/>
      <c r="G1967" s="305"/>
      <c r="H1967" s="305"/>
      <c r="I1967" s="306"/>
      <c r="J1967" s="308" t="str">
        <f t="shared" si="7"/>
        <v/>
      </c>
      <c r="K1967" s="308"/>
      <c r="L1967" s="309"/>
      <c r="M1967" s="308"/>
      <c r="N1967" s="303"/>
      <c r="O1967" s="305"/>
      <c r="P1967" s="305"/>
      <c r="Q1967" s="299"/>
      <c r="R1967" s="299"/>
      <c r="S1967" s="299"/>
    </row>
    <row r="1968" spans="1:19" ht="13.5" customHeight="1" x14ac:dyDescent="0.2">
      <c r="A1968" s="302" t="str">
        <f>IF(B1968="","",ROW()-ROW($A$3)+'Diário 2º PA'!$P$1)</f>
        <v/>
      </c>
      <c r="B1968" s="303"/>
      <c r="C1968" s="304"/>
      <c r="D1968" s="305"/>
      <c r="E1968" s="306"/>
      <c r="F1968" s="307"/>
      <c r="G1968" s="305"/>
      <c r="H1968" s="305"/>
      <c r="I1968" s="306"/>
      <c r="J1968" s="308" t="str">
        <f t="shared" si="7"/>
        <v/>
      </c>
      <c r="K1968" s="308"/>
      <c r="L1968" s="309"/>
      <c r="M1968" s="308"/>
      <c r="N1968" s="303"/>
      <c r="O1968" s="305"/>
      <c r="P1968" s="305"/>
      <c r="Q1968" s="299"/>
      <c r="R1968" s="299"/>
      <c r="S1968" s="299"/>
    </row>
    <row r="1969" spans="1:19" ht="13.5" customHeight="1" x14ac:dyDescent="0.2">
      <c r="A1969" s="302" t="str">
        <f>IF(B1969="","",ROW()-ROW($A$3)+'Diário 2º PA'!$P$1)</f>
        <v/>
      </c>
      <c r="B1969" s="303"/>
      <c r="C1969" s="304"/>
      <c r="D1969" s="305"/>
      <c r="E1969" s="306"/>
      <c r="F1969" s="307"/>
      <c r="G1969" s="305"/>
      <c r="H1969" s="305"/>
      <c r="I1969" s="306"/>
      <c r="J1969" s="308" t="str">
        <f t="shared" si="7"/>
        <v/>
      </c>
      <c r="K1969" s="308"/>
      <c r="L1969" s="309"/>
      <c r="M1969" s="308"/>
      <c r="N1969" s="303"/>
      <c r="O1969" s="305"/>
      <c r="P1969" s="305"/>
      <c r="Q1969" s="299"/>
      <c r="R1969" s="299"/>
      <c r="S1969" s="299"/>
    </row>
    <row r="1970" spans="1:19" ht="13.5" customHeight="1" x14ac:dyDescent="0.2">
      <c r="A1970" s="302" t="str">
        <f>IF(B1970="","",ROW()-ROW($A$3)+'Diário 2º PA'!$P$1)</f>
        <v/>
      </c>
      <c r="B1970" s="303"/>
      <c r="C1970" s="304"/>
      <c r="D1970" s="305"/>
      <c r="E1970" s="306"/>
      <c r="F1970" s="307"/>
      <c r="G1970" s="305"/>
      <c r="H1970" s="305"/>
      <c r="I1970" s="306"/>
      <c r="J1970" s="308" t="str">
        <f t="shared" si="7"/>
        <v/>
      </c>
      <c r="K1970" s="308"/>
      <c r="L1970" s="309"/>
      <c r="M1970" s="308"/>
      <c r="N1970" s="303"/>
      <c r="O1970" s="305"/>
      <c r="P1970" s="305"/>
      <c r="Q1970" s="299"/>
      <c r="R1970" s="299"/>
      <c r="S1970" s="299"/>
    </row>
    <row r="1971" spans="1:19" ht="13.5" customHeight="1" x14ac:dyDescent="0.2">
      <c r="A1971" s="302" t="str">
        <f>IF(B1971="","",ROW()-ROW($A$3)+'Diário 2º PA'!$P$1)</f>
        <v/>
      </c>
      <c r="B1971" s="303"/>
      <c r="C1971" s="304"/>
      <c r="D1971" s="305"/>
      <c r="E1971" s="306"/>
      <c r="F1971" s="307"/>
      <c r="G1971" s="305"/>
      <c r="H1971" s="305"/>
      <c r="I1971" s="306"/>
      <c r="J1971" s="308" t="str">
        <f t="shared" si="7"/>
        <v/>
      </c>
      <c r="K1971" s="308"/>
      <c r="L1971" s="309"/>
      <c r="M1971" s="308"/>
      <c r="N1971" s="303"/>
      <c r="O1971" s="305"/>
      <c r="P1971" s="305"/>
      <c r="Q1971" s="299"/>
      <c r="R1971" s="299"/>
      <c r="S1971" s="299"/>
    </row>
    <row r="1972" spans="1:19" ht="13.5" customHeight="1" x14ac:dyDescent="0.2">
      <c r="A1972" s="302" t="str">
        <f>IF(B1972="","",ROW()-ROW($A$3)+'Diário 2º PA'!$P$1)</f>
        <v/>
      </c>
      <c r="B1972" s="303"/>
      <c r="C1972" s="304"/>
      <c r="D1972" s="305"/>
      <c r="E1972" s="306"/>
      <c r="F1972" s="307"/>
      <c r="G1972" s="305"/>
      <c r="H1972" s="305"/>
      <c r="I1972" s="306"/>
      <c r="J1972" s="308" t="str">
        <f t="shared" si="7"/>
        <v/>
      </c>
      <c r="K1972" s="308"/>
      <c r="L1972" s="309"/>
      <c r="M1972" s="308"/>
      <c r="N1972" s="303"/>
      <c r="O1972" s="305"/>
      <c r="P1972" s="305"/>
      <c r="Q1972" s="299"/>
      <c r="R1972" s="299"/>
      <c r="S1972" s="299"/>
    </row>
    <row r="1973" spans="1:19" ht="13.5" customHeight="1" x14ac:dyDescent="0.2">
      <c r="A1973" s="302" t="str">
        <f>IF(B1973="","",ROW()-ROW($A$3)+'Diário 2º PA'!$P$1)</f>
        <v/>
      </c>
      <c r="B1973" s="303"/>
      <c r="C1973" s="304"/>
      <c r="D1973" s="305"/>
      <c r="E1973" s="306"/>
      <c r="F1973" s="307"/>
      <c r="G1973" s="305"/>
      <c r="H1973" s="305"/>
      <c r="I1973" s="306"/>
      <c r="J1973" s="308" t="str">
        <f t="shared" si="7"/>
        <v/>
      </c>
      <c r="K1973" s="308"/>
      <c r="L1973" s="309"/>
      <c r="M1973" s="308"/>
      <c r="N1973" s="303"/>
      <c r="O1973" s="305"/>
      <c r="P1973" s="305"/>
      <c r="Q1973" s="299"/>
      <c r="R1973" s="299"/>
      <c r="S1973" s="299"/>
    </row>
    <row r="1974" spans="1:19" ht="13.5" customHeight="1" x14ac:dyDescent="0.2">
      <c r="A1974" s="302" t="str">
        <f>IF(B1974="","",ROW()-ROW($A$3)+'Diário 2º PA'!$P$1)</f>
        <v/>
      </c>
      <c r="B1974" s="303"/>
      <c r="C1974" s="304"/>
      <c r="D1974" s="305"/>
      <c r="E1974" s="306"/>
      <c r="F1974" s="307"/>
      <c r="G1974" s="305"/>
      <c r="H1974" s="305"/>
      <c r="I1974" s="306"/>
      <c r="J1974" s="308" t="str">
        <f t="shared" si="7"/>
        <v/>
      </c>
      <c r="K1974" s="308"/>
      <c r="L1974" s="309"/>
      <c r="M1974" s="308"/>
      <c r="N1974" s="303"/>
      <c r="O1974" s="305"/>
      <c r="P1974" s="305"/>
      <c r="Q1974" s="299"/>
      <c r="R1974" s="299"/>
      <c r="S1974" s="299"/>
    </row>
    <row r="1975" spans="1:19" ht="13.5" customHeight="1" x14ac:dyDescent="0.2">
      <c r="A1975" s="302" t="str">
        <f>IF(B1975="","",ROW()-ROW($A$3)+'Diário 2º PA'!$P$1)</f>
        <v/>
      </c>
      <c r="B1975" s="303"/>
      <c r="C1975" s="304"/>
      <c r="D1975" s="305"/>
      <c r="E1975" s="306"/>
      <c r="F1975" s="307"/>
      <c r="G1975" s="305"/>
      <c r="H1975" s="305"/>
      <c r="I1975" s="306"/>
      <c r="J1975" s="308" t="str">
        <f t="shared" si="7"/>
        <v/>
      </c>
      <c r="K1975" s="308"/>
      <c r="L1975" s="309"/>
      <c r="M1975" s="308"/>
      <c r="N1975" s="303"/>
      <c r="O1975" s="305"/>
      <c r="P1975" s="305"/>
      <c r="Q1975" s="299"/>
      <c r="R1975" s="299"/>
      <c r="S1975" s="299"/>
    </row>
    <row r="1976" spans="1:19" ht="13.5" customHeight="1" x14ac:dyDescent="0.2">
      <c r="A1976" s="302" t="str">
        <f>IF(B1976="","",ROW()-ROW($A$3)+'Diário 2º PA'!$P$1)</f>
        <v/>
      </c>
      <c r="B1976" s="303"/>
      <c r="C1976" s="304"/>
      <c r="D1976" s="305"/>
      <c r="E1976" s="306"/>
      <c r="F1976" s="307"/>
      <c r="G1976" s="305"/>
      <c r="H1976" s="305"/>
      <c r="I1976" s="306"/>
      <c r="J1976" s="308" t="str">
        <f t="shared" si="7"/>
        <v/>
      </c>
      <c r="K1976" s="308"/>
      <c r="L1976" s="309"/>
      <c r="M1976" s="308"/>
      <c r="N1976" s="303"/>
      <c r="O1976" s="305"/>
      <c r="P1976" s="305"/>
      <c r="Q1976" s="299"/>
      <c r="R1976" s="299"/>
      <c r="S1976" s="299"/>
    </row>
    <row r="1977" spans="1:19" ht="13.5" customHeight="1" x14ac:dyDescent="0.2">
      <c r="A1977" s="302" t="str">
        <f>IF(B1977="","",ROW()-ROW($A$3)+'Diário 2º PA'!$P$1)</f>
        <v/>
      </c>
      <c r="B1977" s="303"/>
      <c r="C1977" s="304"/>
      <c r="D1977" s="305"/>
      <c r="E1977" s="306"/>
      <c r="F1977" s="307"/>
      <c r="G1977" s="305"/>
      <c r="H1977" s="305"/>
      <c r="I1977" s="306"/>
      <c r="J1977" s="308" t="str">
        <f t="shared" si="7"/>
        <v/>
      </c>
      <c r="K1977" s="308"/>
      <c r="L1977" s="309"/>
      <c r="M1977" s="308"/>
      <c r="N1977" s="303"/>
      <c r="O1977" s="305"/>
      <c r="P1977" s="305"/>
      <c r="Q1977" s="299"/>
      <c r="R1977" s="299"/>
      <c r="S1977" s="299"/>
    </row>
    <row r="1978" spans="1:19" ht="13.5" customHeight="1" x14ac:dyDescent="0.2">
      <c r="A1978" s="302" t="str">
        <f>IF(B1978="","",ROW()-ROW($A$3)+'Diário 2º PA'!$P$1)</f>
        <v/>
      </c>
      <c r="B1978" s="303"/>
      <c r="C1978" s="304"/>
      <c r="D1978" s="305"/>
      <c r="E1978" s="306"/>
      <c r="F1978" s="307"/>
      <c r="G1978" s="305"/>
      <c r="H1978" s="305"/>
      <c r="I1978" s="306"/>
      <c r="J1978" s="308" t="str">
        <f t="shared" si="7"/>
        <v/>
      </c>
      <c r="K1978" s="308"/>
      <c r="L1978" s="309"/>
      <c r="M1978" s="308"/>
      <c r="N1978" s="303"/>
      <c r="O1978" s="305"/>
      <c r="P1978" s="305"/>
      <c r="Q1978" s="299"/>
      <c r="R1978" s="299"/>
      <c r="S1978" s="299"/>
    </row>
    <row r="1979" spans="1:19" ht="13.5" customHeight="1" x14ac:dyDescent="0.2">
      <c r="A1979" s="302" t="str">
        <f>IF(B1979="","",ROW()-ROW($A$3)+'Diário 2º PA'!$P$1)</f>
        <v/>
      </c>
      <c r="B1979" s="303"/>
      <c r="C1979" s="304"/>
      <c r="D1979" s="305"/>
      <c r="E1979" s="306"/>
      <c r="F1979" s="307"/>
      <c r="G1979" s="305"/>
      <c r="H1979" s="305"/>
      <c r="I1979" s="306"/>
      <c r="J1979" s="308" t="str">
        <f t="shared" si="7"/>
        <v/>
      </c>
      <c r="K1979" s="308"/>
      <c r="L1979" s="309"/>
      <c r="M1979" s="308"/>
      <c r="N1979" s="303"/>
      <c r="O1979" s="305"/>
      <c r="P1979" s="305"/>
      <c r="Q1979" s="299"/>
      <c r="R1979" s="299"/>
      <c r="S1979" s="299"/>
    </row>
    <row r="1980" spans="1:19" ht="13.5" customHeight="1" x14ac:dyDescent="0.2">
      <c r="A1980" s="302" t="str">
        <f>IF(B1980="","",ROW()-ROW($A$3)+'Diário 2º PA'!$P$1)</f>
        <v/>
      </c>
      <c r="B1980" s="303"/>
      <c r="C1980" s="304"/>
      <c r="D1980" s="305"/>
      <c r="E1980" s="306"/>
      <c r="F1980" s="307"/>
      <c r="G1980" s="305"/>
      <c r="H1980" s="305"/>
      <c r="I1980" s="306"/>
      <c r="J1980" s="308" t="str">
        <f t="shared" si="7"/>
        <v/>
      </c>
      <c r="K1980" s="308"/>
      <c r="L1980" s="309"/>
      <c r="M1980" s="308"/>
      <c r="N1980" s="303"/>
      <c r="O1980" s="305"/>
      <c r="P1980" s="305"/>
      <c r="Q1980" s="299"/>
      <c r="R1980" s="299"/>
      <c r="S1980" s="299"/>
    </row>
    <row r="1981" spans="1:19" ht="13.5" customHeight="1" x14ac:dyDescent="0.2">
      <c r="A1981" s="302" t="str">
        <f>IF(B1981="","",ROW()-ROW($A$3)+'Diário 2º PA'!$P$1)</f>
        <v/>
      </c>
      <c r="B1981" s="303"/>
      <c r="C1981" s="304"/>
      <c r="D1981" s="305"/>
      <c r="E1981" s="306"/>
      <c r="F1981" s="307"/>
      <c r="G1981" s="305"/>
      <c r="H1981" s="305"/>
      <c r="I1981" s="306"/>
      <c r="J1981" s="308" t="str">
        <f t="shared" si="7"/>
        <v/>
      </c>
      <c r="K1981" s="308"/>
      <c r="L1981" s="309"/>
      <c r="M1981" s="308"/>
      <c r="N1981" s="303"/>
      <c r="O1981" s="305"/>
      <c r="P1981" s="305"/>
      <c r="Q1981" s="299"/>
      <c r="R1981" s="299"/>
      <c r="S1981" s="299"/>
    </row>
    <row r="1982" spans="1:19" ht="13.5" customHeight="1" x14ac:dyDescent="0.2">
      <c r="A1982" s="302" t="str">
        <f>IF(B1982="","",ROW()-ROW($A$3)+'Diário 2º PA'!$P$1)</f>
        <v/>
      </c>
      <c r="B1982" s="303"/>
      <c r="C1982" s="304"/>
      <c r="D1982" s="305"/>
      <c r="E1982" s="306"/>
      <c r="F1982" s="307"/>
      <c r="G1982" s="305"/>
      <c r="H1982" s="305"/>
      <c r="I1982" s="306"/>
      <c r="J1982" s="308" t="str">
        <f t="shared" si="7"/>
        <v/>
      </c>
      <c r="K1982" s="308"/>
      <c r="L1982" s="309"/>
      <c r="M1982" s="308"/>
      <c r="N1982" s="303"/>
      <c r="O1982" s="305"/>
      <c r="P1982" s="305"/>
      <c r="Q1982" s="299"/>
      <c r="R1982" s="299"/>
      <c r="S1982" s="299"/>
    </row>
    <row r="1983" spans="1:19" ht="13.5" customHeight="1" x14ac:dyDescent="0.2">
      <c r="A1983" s="302" t="str">
        <f>IF(B1983="","",ROW()-ROW($A$3)+'Diário 2º PA'!$P$1)</f>
        <v/>
      </c>
      <c r="B1983" s="303"/>
      <c r="C1983" s="304"/>
      <c r="D1983" s="305"/>
      <c r="E1983" s="306"/>
      <c r="F1983" s="307"/>
      <c r="G1983" s="305"/>
      <c r="H1983" s="305"/>
      <c r="I1983" s="306"/>
      <c r="J1983" s="308" t="str">
        <f t="shared" si="7"/>
        <v/>
      </c>
      <c r="K1983" s="308"/>
      <c r="L1983" s="309"/>
      <c r="M1983" s="308"/>
      <c r="N1983" s="303"/>
      <c r="O1983" s="305"/>
      <c r="P1983" s="305"/>
      <c r="Q1983" s="299"/>
      <c r="R1983" s="299"/>
      <c r="S1983" s="299"/>
    </row>
    <row r="1984" spans="1:19" ht="13.5" customHeight="1" x14ac:dyDescent="0.2">
      <c r="A1984" s="302" t="str">
        <f>IF(B1984="","",ROW()-ROW($A$3)+'Diário 2º PA'!$P$1)</f>
        <v/>
      </c>
      <c r="B1984" s="303"/>
      <c r="C1984" s="304"/>
      <c r="D1984" s="305"/>
      <c r="E1984" s="306"/>
      <c r="F1984" s="307"/>
      <c r="G1984" s="305"/>
      <c r="H1984" s="305"/>
      <c r="I1984" s="306"/>
      <c r="J1984" s="308" t="str">
        <f t="shared" si="7"/>
        <v/>
      </c>
      <c r="K1984" s="308"/>
      <c r="L1984" s="309"/>
      <c r="M1984" s="308"/>
      <c r="N1984" s="303"/>
      <c r="O1984" s="305"/>
      <c r="P1984" s="305"/>
      <c r="Q1984" s="299"/>
      <c r="R1984" s="299"/>
      <c r="S1984" s="299"/>
    </row>
    <row r="1985" spans="1:19" ht="13.5" customHeight="1" x14ac:dyDescent="0.2">
      <c r="A1985" s="302" t="str">
        <f>IF(B1985="","",ROW()-ROW($A$3)+'Diário 2º PA'!$P$1)</f>
        <v/>
      </c>
      <c r="B1985" s="303"/>
      <c r="C1985" s="304"/>
      <c r="D1985" s="305"/>
      <c r="E1985" s="306"/>
      <c r="F1985" s="307"/>
      <c r="G1985" s="305"/>
      <c r="H1985" s="305"/>
      <c r="I1985" s="306"/>
      <c r="J1985" s="308" t="str">
        <f t="shared" si="7"/>
        <v/>
      </c>
      <c r="K1985" s="308"/>
      <c r="L1985" s="309"/>
      <c r="M1985" s="308"/>
      <c r="N1985" s="303"/>
      <c r="O1985" s="305"/>
      <c r="P1985" s="305"/>
      <c r="Q1985" s="299"/>
      <c r="R1985" s="299"/>
      <c r="S1985" s="299"/>
    </row>
    <row r="1986" spans="1:19" ht="13.5" customHeight="1" x14ac:dyDescent="0.2">
      <c r="A1986" s="302" t="str">
        <f>IF(B1986="","",ROW()-ROW($A$3)+'Diário 2º PA'!$P$1)</f>
        <v/>
      </c>
      <c r="B1986" s="303"/>
      <c r="C1986" s="304"/>
      <c r="D1986" s="305"/>
      <c r="E1986" s="306"/>
      <c r="F1986" s="307"/>
      <c r="G1986" s="305"/>
      <c r="H1986" s="305"/>
      <c r="I1986" s="306"/>
      <c r="J1986" s="308" t="str">
        <f t="shared" si="7"/>
        <v/>
      </c>
      <c r="K1986" s="308"/>
      <c r="L1986" s="309"/>
      <c r="M1986" s="308"/>
      <c r="N1986" s="303"/>
      <c r="O1986" s="305"/>
      <c r="P1986" s="305"/>
      <c r="Q1986" s="299"/>
      <c r="R1986" s="299"/>
      <c r="S1986" s="299"/>
    </row>
    <row r="1987" spans="1:19" ht="13.5" customHeight="1" x14ac:dyDescent="0.2">
      <c r="A1987" s="302" t="str">
        <f>IF(B1987="","",ROW()-ROW($A$3)+'Diário 2º PA'!$P$1)</f>
        <v/>
      </c>
      <c r="B1987" s="303"/>
      <c r="C1987" s="304"/>
      <c r="D1987" s="305"/>
      <c r="E1987" s="306"/>
      <c r="F1987" s="307"/>
      <c r="G1987" s="305"/>
      <c r="H1987" s="305"/>
      <c r="I1987" s="306"/>
      <c r="J1987" s="308" t="str">
        <f t="shared" si="7"/>
        <v/>
      </c>
      <c r="K1987" s="308"/>
      <c r="L1987" s="309"/>
      <c r="M1987" s="308"/>
      <c r="N1987" s="303"/>
      <c r="O1987" s="305"/>
      <c r="P1987" s="305"/>
      <c r="Q1987" s="299"/>
      <c r="R1987" s="299"/>
      <c r="S1987" s="299"/>
    </row>
    <row r="1988" spans="1:19" ht="13.5" customHeight="1" x14ac:dyDescent="0.2">
      <c r="A1988" s="302" t="str">
        <f>IF(B1988="","",ROW()-ROW($A$3)+'Diário 2º PA'!$P$1)</f>
        <v/>
      </c>
      <c r="B1988" s="303"/>
      <c r="C1988" s="304"/>
      <c r="D1988" s="305"/>
      <c r="E1988" s="306"/>
      <c r="F1988" s="307"/>
      <c r="G1988" s="305"/>
      <c r="H1988" s="305"/>
      <c r="I1988" s="306"/>
      <c r="J1988" s="308" t="str">
        <f t="shared" si="7"/>
        <v/>
      </c>
      <c r="K1988" s="308"/>
      <c r="L1988" s="309"/>
      <c r="M1988" s="308"/>
      <c r="N1988" s="303"/>
      <c r="O1988" s="305"/>
      <c r="P1988" s="305"/>
      <c r="Q1988" s="299"/>
      <c r="R1988" s="299"/>
      <c r="S1988" s="299"/>
    </row>
    <row r="1989" spans="1:19" ht="13.5" customHeight="1" x14ac:dyDescent="0.2">
      <c r="A1989" s="302" t="str">
        <f>IF(B1989="","",ROW()-ROW($A$3)+'Diário 2º PA'!$P$1)</f>
        <v/>
      </c>
      <c r="B1989" s="303"/>
      <c r="C1989" s="304"/>
      <c r="D1989" s="305"/>
      <c r="E1989" s="306"/>
      <c r="F1989" s="307"/>
      <c r="G1989" s="305"/>
      <c r="H1989" s="305"/>
      <c r="I1989" s="306"/>
      <c r="J1989" s="308" t="str">
        <f t="shared" si="7"/>
        <v/>
      </c>
      <c r="K1989" s="308"/>
      <c r="L1989" s="309"/>
      <c r="M1989" s="308"/>
      <c r="N1989" s="303"/>
      <c r="O1989" s="305"/>
      <c r="P1989" s="305"/>
      <c r="Q1989" s="299"/>
      <c r="R1989" s="299"/>
      <c r="S1989" s="299"/>
    </row>
    <row r="1990" spans="1:19" ht="13.5" customHeight="1" x14ac:dyDescent="0.2">
      <c r="A1990" s="302" t="str">
        <f>IF(B1990="","",ROW()-ROW($A$3)+'Diário 2º PA'!$P$1)</f>
        <v/>
      </c>
      <c r="B1990" s="303"/>
      <c r="C1990" s="304"/>
      <c r="D1990" s="305"/>
      <c r="E1990" s="306"/>
      <c r="F1990" s="307"/>
      <c r="G1990" s="305"/>
      <c r="H1990" s="305"/>
      <c r="I1990" s="306"/>
      <c r="J1990" s="308" t="str">
        <f t="shared" si="7"/>
        <v/>
      </c>
      <c r="K1990" s="308"/>
      <c r="L1990" s="309"/>
      <c r="M1990" s="308"/>
      <c r="N1990" s="303"/>
      <c r="O1990" s="305"/>
      <c r="P1990" s="305"/>
      <c r="Q1990" s="299"/>
      <c r="R1990" s="299"/>
      <c r="S1990" s="299"/>
    </row>
    <row r="1991" spans="1:19" ht="13.5" customHeight="1" x14ac:dyDescent="0.2">
      <c r="A1991" s="302" t="str">
        <f>IF(B1991="","",ROW()-ROW($A$3)+'Diário 2º PA'!$P$1)</f>
        <v/>
      </c>
      <c r="B1991" s="303"/>
      <c r="C1991" s="304"/>
      <c r="D1991" s="305"/>
      <c r="E1991" s="306"/>
      <c r="F1991" s="307"/>
      <c r="G1991" s="305"/>
      <c r="H1991" s="305"/>
      <c r="I1991" s="306"/>
      <c r="J1991" s="308" t="str">
        <f t="shared" si="7"/>
        <v/>
      </c>
      <c r="K1991" s="308"/>
      <c r="L1991" s="309"/>
      <c r="M1991" s="308"/>
      <c r="N1991" s="303"/>
      <c r="O1991" s="305"/>
      <c r="P1991" s="305"/>
      <c r="Q1991" s="299"/>
      <c r="R1991" s="299"/>
      <c r="S1991" s="299"/>
    </row>
    <row r="1992" spans="1:19" ht="13.5" customHeight="1" x14ac:dyDescent="0.2">
      <c r="A1992" s="302" t="str">
        <f>IF(B1992="","",ROW()-ROW($A$3)+'Diário 2º PA'!$P$1)</f>
        <v/>
      </c>
      <c r="B1992" s="303"/>
      <c r="C1992" s="304"/>
      <c r="D1992" s="305"/>
      <c r="E1992" s="306"/>
      <c r="F1992" s="307"/>
      <c r="G1992" s="305"/>
      <c r="H1992" s="305"/>
      <c r="I1992" s="306"/>
      <c r="J1992" s="308" t="str">
        <f t="shared" si="7"/>
        <v/>
      </c>
      <c r="K1992" s="308"/>
      <c r="L1992" s="309"/>
      <c r="M1992" s="308"/>
      <c r="N1992" s="303"/>
      <c r="O1992" s="305"/>
      <c r="P1992" s="305"/>
      <c r="Q1992" s="299"/>
      <c r="R1992" s="299"/>
      <c r="S1992" s="299"/>
    </row>
    <row r="1993" spans="1:19" ht="13.5" customHeight="1" x14ac:dyDescent="0.2">
      <c r="A1993" s="302" t="str">
        <f>IF(B1993="","",ROW()-ROW($A$3)+'Diário 2º PA'!$P$1)</f>
        <v/>
      </c>
      <c r="B1993" s="303"/>
      <c r="C1993" s="304"/>
      <c r="D1993" s="305"/>
      <c r="E1993" s="306"/>
      <c r="F1993" s="307"/>
      <c r="G1993" s="305"/>
      <c r="H1993" s="305"/>
      <c r="I1993" s="306"/>
      <c r="J1993" s="308" t="str">
        <f t="shared" si="7"/>
        <v/>
      </c>
      <c r="K1993" s="308"/>
      <c r="L1993" s="309"/>
      <c r="M1993" s="308"/>
      <c r="N1993" s="303"/>
      <c r="O1993" s="305"/>
      <c r="P1993" s="305"/>
      <c r="Q1993" s="299"/>
      <c r="R1993" s="299"/>
      <c r="S1993" s="299"/>
    </row>
    <row r="1994" spans="1:19" ht="13.5" customHeight="1" x14ac:dyDescent="0.2">
      <c r="A1994" s="302" t="str">
        <f>IF(B1994="","",ROW()-ROW($A$3)+'Diário 2º PA'!$P$1)</f>
        <v/>
      </c>
      <c r="B1994" s="303"/>
      <c r="C1994" s="304"/>
      <c r="D1994" s="305"/>
      <c r="E1994" s="306"/>
      <c r="F1994" s="307"/>
      <c r="G1994" s="305"/>
      <c r="H1994" s="305"/>
      <c r="I1994" s="306"/>
      <c r="J1994" s="308" t="str">
        <f t="shared" si="7"/>
        <v/>
      </c>
      <c r="K1994" s="308"/>
      <c r="L1994" s="309"/>
      <c r="M1994" s="308"/>
      <c r="N1994" s="303"/>
      <c r="O1994" s="305"/>
      <c r="P1994" s="305"/>
      <c r="Q1994" s="299"/>
      <c r="R1994" s="299"/>
      <c r="S1994" s="299"/>
    </row>
    <row r="1995" spans="1:19" ht="13.5" customHeight="1" x14ac:dyDescent="0.2">
      <c r="A1995" s="302" t="str">
        <f>IF(B1995="","",ROW()-ROW($A$3)+'Diário 2º PA'!$P$1)</f>
        <v/>
      </c>
      <c r="B1995" s="303"/>
      <c r="C1995" s="304"/>
      <c r="D1995" s="305"/>
      <c r="E1995" s="306"/>
      <c r="F1995" s="307"/>
      <c r="G1995" s="305"/>
      <c r="H1995" s="305"/>
      <c r="I1995" s="306"/>
      <c r="J1995" s="308" t="str">
        <f t="shared" si="7"/>
        <v/>
      </c>
      <c r="K1995" s="308"/>
      <c r="L1995" s="309"/>
      <c r="M1995" s="308"/>
      <c r="N1995" s="303"/>
      <c r="O1995" s="305"/>
      <c r="P1995" s="305"/>
      <c r="Q1995" s="299"/>
      <c r="R1995" s="299"/>
      <c r="S1995" s="299"/>
    </row>
    <row r="1996" spans="1:19" ht="13.5" customHeight="1" x14ac:dyDescent="0.2">
      <c r="A1996" s="302" t="str">
        <f>IF(B1996="","",ROW()-ROW($A$3)+'Diário 2º PA'!$P$1)</f>
        <v/>
      </c>
      <c r="B1996" s="303"/>
      <c r="C1996" s="304"/>
      <c r="D1996" s="305"/>
      <c r="E1996" s="306"/>
      <c r="F1996" s="307"/>
      <c r="G1996" s="305"/>
      <c r="H1996" s="305"/>
      <c r="I1996" s="306"/>
      <c r="J1996" s="308" t="str">
        <f t="shared" si="7"/>
        <v/>
      </c>
      <c r="K1996" s="308"/>
      <c r="L1996" s="309"/>
      <c r="M1996" s="308"/>
      <c r="N1996" s="303"/>
      <c r="O1996" s="305"/>
      <c r="P1996" s="305"/>
      <c r="Q1996" s="299"/>
      <c r="R1996" s="299"/>
      <c r="S1996" s="299"/>
    </row>
    <row r="1997" spans="1:19" ht="13.5" customHeight="1" x14ac:dyDescent="0.2">
      <c r="A1997" s="302" t="str">
        <f>IF(B1997="","",ROW()-ROW($A$3)+'Diário 2º PA'!$P$1)</f>
        <v/>
      </c>
      <c r="B1997" s="303"/>
      <c r="C1997" s="304"/>
      <c r="D1997" s="305"/>
      <c r="E1997" s="306"/>
      <c r="F1997" s="307"/>
      <c r="G1997" s="305"/>
      <c r="H1997" s="305"/>
      <c r="I1997" s="306"/>
      <c r="J1997" s="308" t="str">
        <f t="shared" si="7"/>
        <v/>
      </c>
      <c r="K1997" s="308"/>
      <c r="L1997" s="309"/>
      <c r="M1997" s="308"/>
      <c r="N1997" s="303"/>
      <c r="O1997" s="305"/>
      <c r="P1997" s="305"/>
      <c r="Q1997" s="299"/>
      <c r="R1997" s="299"/>
      <c r="S1997" s="299"/>
    </row>
    <row r="1998" spans="1:19" ht="13.5" customHeight="1" x14ac:dyDescent="0.2">
      <c r="A1998" s="302" t="str">
        <f>IF(B1998="","",ROW()-ROW($A$3)+'Diário 2º PA'!$P$1)</f>
        <v/>
      </c>
      <c r="B1998" s="303"/>
      <c r="C1998" s="304"/>
      <c r="D1998" s="305"/>
      <c r="E1998" s="306"/>
      <c r="F1998" s="307"/>
      <c r="G1998" s="305"/>
      <c r="H1998" s="305"/>
      <c r="I1998" s="306"/>
      <c r="J1998" s="308" t="str">
        <f t="shared" si="7"/>
        <v/>
      </c>
      <c r="K1998" s="308"/>
      <c r="L1998" s="309"/>
      <c r="M1998" s="308"/>
      <c r="N1998" s="303"/>
      <c r="O1998" s="305"/>
      <c r="P1998" s="305"/>
      <c r="Q1998" s="299"/>
      <c r="R1998" s="299"/>
      <c r="S1998" s="299"/>
    </row>
    <row r="1999" spans="1:19" ht="13.5" customHeight="1" x14ac:dyDescent="0.2">
      <c r="A1999" s="302" t="str">
        <f>IF(B1999="","",ROW()-ROW($A$3)+'Diário 2º PA'!$P$1)</f>
        <v/>
      </c>
      <c r="B1999" s="303"/>
      <c r="C1999" s="304"/>
      <c r="D1999" s="305"/>
      <c r="E1999" s="306"/>
      <c r="F1999" s="307"/>
      <c r="G1999" s="305"/>
      <c r="H1999" s="305"/>
      <c r="I1999" s="306"/>
      <c r="J1999" s="308" t="str">
        <f t="shared" si="7"/>
        <v/>
      </c>
      <c r="K1999" s="308"/>
      <c r="L1999" s="309"/>
      <c r="M1999" s="308"/>
      <c r="N1999" s="303"/>
      <c r="O1999" s="305"/>
      <c r="P1999" s="305"/>
      <c r="Q1999" s="299"/>
      <c r="R1999" s="299"/>
      <c r="S1999" s="299"/>
    </row>
    <row r="2000" spans="1:19" ht="13.5" customHeight="1" x14ac:dyDescent="0.2">
      <c r="A2000" s="302" t="str">
        <f>IF(B2000="","",ROW()-ROW($A$3)+'Diário 2º PA'!$P$1)</f>
        <v/>
      </c>
      <c r="B2000" s="303"/>
      <c r="C2000" s="304"/>
      <c r="D2000" s="305"/>
      <c r="E2000" s="306"/>
      <c r="F2000" s="307"/>
      <c r="G2000" s="305"/>
      <c r="H2000" s="305"/>
      <c r="I2000" s="306"/>
      <c r="J2000" s="308" t="str">
        <f t="shared" si="7"/>
        <v/>
      </c>
      <c r="K2000" s="308"/>
      <c r="L2000" s="309"/>
      <c r="M2000" s="308"/>
      <c r="N2000" s="303"/>
      <c r="O2000" s="305"/>
      <c r="P2000" s="305"/>
      <c r="Q2000" s="299"/>
      <c r="R2000" s="299"/>
      <c r="S2000" s="299"/>
    </row>
  </sheetData>
  <autoFilter ref="A3:N2000">
    <sortState ref="A3:N2000">
      <sortCondition ref="A3:A2000"/>
    </sortState>
  </autoFilter>
  <mergeCells count="2">
    <mergeCell ref="A1:N1"/>
    <mergeCell ref="A2:N2"/>
  </mergeCells>
  <conditionalFormatting sqref="G86">
    <cfRule type="expression" dxfId="3" priority="1" stopIfTrue="1">
      <formula>ISEVEN(ROW())</formula>
    </cfRule>
  </conditionalFormatting>
  <conditionalFormatting sqref="G177">
    <cfRule type="expression" dxfId="2" priority="2" stopIfTrue="1">
      <formula>ISEVEN(ROW())</formula>
    </cfRule>
  </conditionalFormatting>
  <dataValidations count="4">
    <dataValidation type="list" allowBlank="1" showErrorMessage="1" sqref="E4:E5 D6:E7 E8:E2000">
      <formula1>OFFSET(Repasses,1,MATCH(C4,Categorias,0)-1,OFFSET(Repasses,-1,MATCH(C4,Categorias,0)-1),1)</formula1>
    </dataValidation>
    <dataValidation type="list" allowBlank="1" showErrorMessage="1" sqref="D4:D5 D8:D2000">
      <formula1>Categorias</formula1>
    </dataValidation>
    <dataValidation type="list" allowBlank="1" showErrorMessage="1" sqref="O4:O2000">
      <formula1>Contas</formula1>
    </dataValidation>
    <dataValidation type="list" allowBlank="1" showErrorMessage="1" sqref="H4:H441 H443:H643 H644:I644 H645:H2000">
      <formula1>VinculoPT</formula1>
    </dataValidation>
  </dataValidations>
  <printOptions horizontalCentered="1"/>
  <pageMargins left="0.59055118110236227" right="0.59055118110236227" top="0.59055118110236227" bottom="0.59055118110236227" header="0" footer="0"/>
  <pageSetup paperSize="9" fitToHeight="0" pageOrder="overThenDown"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T2000"/>
  <sheetViews>
    <sheetView showGridLines="0" workbookViewId="0">
      <pane xSplit="6" ySplit="3" topLeftCell="G4" activePane="bottomRight" state="frozen"/>
      <selection pane="topRight" activeCell="G1" sqref="G1"/>
      <selection pane="bottomLeft" activeCell="A4" sqref="A4"/>
      <selection pane="bottomRight" activeCell="G4" sqref="G4"/>
    </sheetView>
  </sheetViews>
  <sheetFormatPr defaultColWidth="12.7109375" defaultRowHeight="15" customHeight="1" x14ac:dyDescent="0.2"/>
  <cols>
    <col min="1" max="1" width="7.42578125" customWidth="1"/>
    <col min="2" max="2" width="10.42578125" customWidth="1"/>
    <col min="3" max="3" width="6.85546875" customWidth="1"/>
    <col min="4" max="4" width="15.42578125" customWidth="1"/>
    <col min="5" max="5" width="23.42578125" customWidth="1"/>
    <col min="6" max="6" width="14.42578125" customWidth="1"/>
    <col min="7" max="7" width="44.140625" customWidth="1"/>
    <col min="8" max="8" width="25.42578125" customWidth="1"/>
    <col min="9" max="9" width="23.85546875" customWidth="1"/>
    <col min="10" max="10" width="19.42578125" customWidth="1"/>
    <col min="11" max="11" width="17.42578125" customWidth="1"/>
    <col min="12" max="12" width="14.42578125" customWidth="1"/>
    <col min="13" max="13" width="20.140625" customWidth="1"/>
    <col min="14" max="14" width="12.42578125" customWidth="1"/>
    <col min="15" max="15" width="15.7109375" customWidth="1"/>
    <col min="16" max="16" width="19.42578125" customWidth="1"/>
    <col min="17" max="17" width="10.42578125" customWidth="1"/>
    <col min="18" max="18" width="11.42578125" customWidth="1"/>
    <col min="19" max="20" width="9.140625" customWidth="1"/>
  </cols>
  <sheetData>
    <row r="1" spans="1:20" ht="18" customHeight="1" x14ac:dyDescent="0.2">
      <c r="A1" s="550" t="str">
        <f>Capa!A1</f>
        <v>Contrato de Gestão nº. 05/19 celebrado entre a Fundação Clóvis Salgado e a Associação Pró-Cultura e Promoção das Artes</v>
      </c>
      <c r="B1" s="526"/>
      <c r="C1" s="526"/>
      <c r="D1" s="526"/>
      <c r="E1" s="526"/>
      <c r="F1" s="526"/>
      <c r="G1" s="526"/>
      <c r="H1" s="526"/>
      <c r="I1" s="526"/>
      <c r="J1" s="526"/>
      <c r="K1" s="526"/>
      <c r="L1" s="526"/>
      <c r="M1" s="526"/>
      <c r="N1" s="527"/>
      <c r="O1" s="295"/>
      <c r="P1" s="296"/>
      <c r="Q1" s="318"/>
      <c r="R1" s="299"/>
      <c r="S1" s="299"/>
      <c r="T1" s="299"/>
    </row>
    <row r="2" spans="1:20" ht="18" customHeight="1" x14ac:dyDescent="0.2">
      <c r="A2" s="565" t="str">
        <f>"Tabela 9 - Diário de Entradas e Saídas do Contrato de Gestão - "&amp;LEFT(Capa!$A$13,1)+3&amp;"º Período Avaliatório"</f>
        <v>Tabela 9 - Diário de Entradas e Saídas do Contrato de Gestão - 4º Período Avaliatório</v>
      </c>
      <c r="B2" s="526"/>
      <c r="C2" s="526"/>
      <c r="D2" s="526"/>
      <c r="E2" s="526"/>
      <c r="F2" s="526"/>
      <c r="G2" s="526"/>
      <c r="H2" s="526"/>
      <c r="I2" s="526"/>
      <c r="J2" s="526"/>
      <c r="K2" s="526"/>
      <c r="L2" s="526"/>
      <c r="M2" s="526"/>
      <c r="N2" s="527"/>
      <c r="O2" s="300"/>
      <c r="P2" s="299"/>
      <c r="Q2" s="299"/>
      <c r="R2" s="299"/>
      <c r="S2" s="299"/>
      <c r="T2" s="299"/>
    </row>
    <row r="3" spans="1:20" ht="39" customHeight="1" x14ac:dyDescent="0.2">
      <c r="A3" s="301" t="s">
        <v>927</v>
      </c>
      <c r="B3" s="301" t="s">
        <v>928</v>
      </c>
      <c r="C3" s="267" t="s">
        <v>929</v>
      </c>
      <c r="D3" s="301" t="s">
        <v>446</v>
      </c>
      <c r="E3" s="267" t="s">
        <v>435</v>
      </c>
      <c r="F3" s="267" t="s">
        <v>930</v>
      </c>
      <c r="G3" s="267" t="s">
        <v>447</v>
      </c>
      <c r="H3" s="267" t="s">
        <v>448</v>
      </c>
      <c r="I3" s="267" t="s">
        <v>450</v>
      </c>
      <c r="J3" s="267" t="s">
        <v>451</v>
      </c>
      <c r="K3" s="267" t="s">
        <v>931</v>
      </c>
      <c r="L3" s="267" t="s">
        <v>932</v>
      </c>
      <c r="M3" s="267" t="s">
        <v>933</v>
      </c>
      <c r="N3" s="267" t="s">
        <v>934</v>
      </c>
      <c r="O3" s="267" t="s">
        <v>452</v>
      </c>
      <c r="P3" s="267" t="s">
        <v>451</v>
      </c>
      <c r="Q3" s="299"/>
      <c r="R3" s="299"/>
      <c r="S3" s="313"/>
      <c r="T3" s="313"/>
    </row>
    <row r="4" spans="1:20" ht="14.25" customHeight="1" x14ac:dyDescent="0.2">
      <c r="A4" s="302" t="str">
        <f>IF(B4="","",ROW()-ROW($A$3)+'Diário 3º PA'!$P$1)</f>
        <v/>
      </c>
      <c r="B4" s="303"/>
      <c r="C4" s="304"/>
      <c r="D4" s="305"/>
      <c r="E4" s="306"/>
      <c r="F4" s="307"/>
      <c r="G4" s="306"/>
      <c r="H4" s="305"/>
      <c r="I4" s="306"/>
      <c r="J4" s="308" t="str">
        <f>IF(P4="","",IF(LEN(P4)&gt;14,P4,"CPF Protegido - LGPD"))</f>
        <v/>
      </c>
      <c r="K4" s="308"/>
      <c r="L4" s="309"/>
      <c r="M4" s="308"/>
      <c r="N4" s="303"/>
      <c r="O4" s="305"/>
      <c r="P4" s="305"/>
      <c r="Q4" s="321"/>
      <c r="R4" s="321"/>
      <c r="S4" s="322"/>
      <c r="T4" s="322"/>
    </row>
    <row r="5" spans="1:20" ht="13.5" customHeight="1" x14ac:dyDescent="0.2">
      <c r="A5" s="302" t="str">
        <f>IF(B5="","",ROW()-ROW($A$3)+'Diário 3º PA'!$P$1)</f>
        <v/>
      </c>
      <c r="B5" s="303"/>
      <c r="C5" s="304"/>
      <c r="D5" s="306"/>
      <c r="E5" s="306"/>
      <c r="F5" s="307"/>
      <c r="G5" s="306"/>
      <c r="H5" s="306"/>
      <c r="I5" s="306"/>
      <c r="J5" s="308" t="str">
        <f>IF(P5="","",IF(LEN(P5)&gt;14,P5,"CPF Protegido - LGPD"))</f>
        <v/>
      </c>
      <c r="K5" s="308"/>
      <c r="L5" s="309"/>
      <c r="M5" s="308"/>
      <c r="N5" s="303"/>
      <c r="O5" s="305"/>
      <c r="P5" s="305"/>
      <c r="Q5" s="321"/>
      <c r="R5" s="321"/>
      <c r="S5" s="322"/>
      <c r="T5" s="299"/>
    </row>
    <row r="6" spans="1:20" ht="13.5" customHeight="1" x14ac:dyDescent="0.2">
      <c r="A6" s="302" t="str">
        <f>IF(B6="","",ROW()-ROW($A$3)+'Diário 3º PA'!$P$1)</f>
        <v/>
      </c>
      <c r="B6" s="303"/>
      <c r="C6" s="304"/>
      <c r="D6" s="306"/>
      <c r="E6" s="306"/>
      <c r="F6" s="307"/>
      <c r="G6" s="306"/>
      <c r="H6" s="306"/>
      <c r="I6" s="306"/>
      <c r="J6" s="308" t="str">
        <f>IF(P6="","",IF(LEN(P6)&gt;14,P6,"CPF Protegido - LGPD"))</f>
        <v/>
      </c>
      <c r="K6" s="308"/>
      <c r="L6" s="309"/>
      <c r="M6" s="308"/>
      <c r="N6" s="303"/>
      <c r="O6" s="305"/>
      <c r="P6" s="305"/>
      <c r="Q6" s="321"/>
      <c r="R6" s="321"/>
      <c r="S6" s="322"/>
      <c r="T6" s="299"/>
    </row>
    <row r="7" spans="1:20" ht="13.5" customHeight="1" x14ac:dyDescent="0.2">
      <c r="A7" s="302" t="str">
        <f>IF(B7="","",ROW()-ROW($A$3)+'Diário 3º PA'!$P$1)</f>
        <v/>
      </c>
      <c r="B7" s="303"/>
      <c r="C7" s="304"/>
      <c r="D7" s="306"/>
      <c r="E7" s="306"/>
      <c r="F7" s="307"/>
      <c r="G7" s="306"/>
      <c r="H7" s="305"/>
      <c r="I7" s="306"/>
      <c r="J7" s="308"/>
      <c r="K7" s="308"/>
      <c r="L7" s="309"/>
      <c r="M7" s="308"/>
      <c r="N7" s="303"/>
      <c r="O7" s="305"/>
      <c r="P7" s="305"/>
      <c r="Q7" s="299"/>
      <c r="R7" s="299"/>
      <c r="S7" s="299"/>
      <c r="T7" s="299"/>
    </row>
    <row r="8" spans="1:20" ht="13.5" customHeight="1" x14ac:dyDescent="0.2">
      <c r="A8" s="302" t="str">
        <f>IF(B8="","",ROW()-ROW($A$3)+'Diário 3º PA'!$P$1)</f>
        <v/>
      </c>
      <c r="B8" s="303"/>
      <c r="C8" s="304"/>
      <c r="D8" s="305"/>
      <c r="E8" s="306"/>
      <c r="F8" s="307"/>
      <c r="G8" s="306"/>
      <c r="H8" s="305"/>
      <c r="I8" s="306"/>
      <c r="J8" s="308"/>
      <c r="K8" s="308"/>
      <c r="L8" s="309"/>
      <c r="M8" s="308"/>
      <c r="N8" s="303"/>
      <c r="O8" s="305"/>
      <c r="P8" s="305"/>
      <c r="Q8" s="299"/>
      <c r="R8" s="299"/>
      <c r="S8" s="299"/>
      <c r="T8" s="299"/>
    </row>
    <row r="9" spans="1:20" ht="13.5" customHeight="1" x14ac:dyDescent="0.2">
      <c r="A9" s="302" t="str">
        <f>IF(B9="","",ROW()-ROW($A$3)+'Diário 3º PA'!$P$1)</f>
        <v/>
      </c>
      <c r="B9" s="303"/>
      <c r="C9" s="304"/>
      <c r="D9" s="305"/>
      <c r="E9" s="306"/>
      <c r="F9" s="307"/>
      <c r="G9" s="306"/>
      <c r="H9" s="305"/>
      <c r="I9" s="306"/>
      <c r="J9" s="308" t="str">
        <f t="shared" ref="J9:J263" si="0">IF(P9="","",IF(LEN(P9)&gt;14,P9,"CPF Protegido - LGPD"))</f>
        <v/>
      </c>
      <c r="K9" s="308"/>
      <c r="L9" s="309"/>
      <c r="M9" s="308"/>
      <c r="N9" s="303"/>
      <c r="O9" s="305"/>
      <c r="P9" s="305"/>
      <c r="Q9" s="299"/>
      <c r="R9" s="299"/>
      <c r="S9" s="299"/>
      <c r="T9" s="299"/>
    </row>
    <row r="10" spans="1:20" ht="13.5" customHeight="1" x14ac:dyDescent="0.2">
      <c r="A10" s="302" t="str">
        <f>IF(B10="","",ROW()-ROW($A$3)+'Diário 3º PA'!$P$1)</f>
        <v/>
      </c>
      <c r="B10" s="303"/>
      <c r="C10" s="304"/>
      <c r="D10" s="305"/>
      <c r="E10" s="306"/>
      <c r="F10" s="307"/>
      <c r="G10" s="306"/>
      <c r="H10" s="305"/>
      <c r="I10" s="306"/>
      <c r="J10" s="308" t="str">
        <f t="shared" si="0"/>
        <v/>
      </c>
      <c r="K10" s="308"/>
      <c r="L10" s="309"/>
      <c r="M10" s="308"/>
      <c r="N10" s="303"/>
      <c r="O10" s="305"/>
      <c r="P10" s="305"/>
      <c r="Q10" s="299"/>
      <c r="R10" s="299"/>
      <c r="S10" s="299"/>
      <c r="T10" s="299"/>
    </row>
    <row r="11" spans="1:20" ht="13.5" customHeight="1" x14ac:dyDescent="0.2">
      <c r="A11" s="302" t="str">
        <f>IF(B11="","",ROW()-ROW($A$3)+'Diário 3º PA'!$P$1)</f>
        <v/>
      </c>
      <c r="B11" s="303"/>
      <c r="C11" s="304"/>
      <c r="D11" s="305"/>
      <c r="E11" s="306"/>
      <c r="F11" s="307"/>
      <c r="G11" s="306"/>
      <c r="H11" s="305"/>
      <c r="I11" s="306"/>
      <c r="J11" s="308" t="str">
        <f t="shared" si="0"/>
        <v/>
      </c>
      <c r="K11" s="308"/>
      <c r="L11" s="309"/>
      <c r="M11" s="308"/>
      <c r="N11" s="303"/>
      <c r="O11" s="305"/>
      <c r="P11" s="305"/>
      <c r="Q11" s="299"/>
      <c r="R11" s="299"/>
      <c r="S11" s="299"/>
      <c r="T11" s="299"/>
    </row>
    <row r="12" spans="1:20" ht="13.5" customHeight="1" x14ac:dyDescent="0.2">
      <c r="A12" s="302" t="str">
        <f>IF(B12="","",ROW()-ROW($A$3)+'Diário 3º PA'!$P$1)</f>
        <v/>
      </c>
      <c r="B12" s="303"/>
      <c r="C12" s="304"/>
      <c r="D12" s="305"/>
      <c r="E12" s="306"/>
      <c r="F12" s="307"/>
      <c r="G12" s="306"/>
      <c r="H12" s="305"/>
      <c r="I12" s="306"/>
      <c r="J12" s="308" t="str">
        <f t="shared" si="0"/>
        <v/>
      </c>
      <c r="K12" s="308"/>
      <c r="L12" s="309"/>
      <c r="M12" s="308"/>
      <c r="N12" s="303"/>
      <c r="O12" s="305"/>
      <c r="P12" s="305"/>
      <c r="Q12" s="299"/>
      <c r="R12" s="299"/>
      <c r="S12" s="299"/>
      <c r="T12" s="299"/>
    </row>
    <row r="13" spans="1:20" ht="13.5" customHeight="1" x14ac:dyDescent="0.2">
      <c r="A13" s="302" t="str">
        <f>IF(B13="","",ROW()-ROW($A$3)+'Diário 3º PA'!$P$1)</f>
        <v/>
      </c>
      <c r="B13" s="303"/>
      <c r="C13" s="304"/>
      <c r="D13" s="305"/>
      <c r="E13" s="306"/>
      <c r="F13" s="307"/>
      <c r="G13" s="306"/>
      <c r="H13" s="305"/>
      <c r="I13" s="306"/>
      <c r="J13" s="308" t="str">
        <f t="shared" si="0"/>
        <v/>
      </c>
      <c r="K13" s="308"/>
      <c r="L13" s="309"/>
      <c r="M13" s="308"/>
      <c r="N13" s="303"/>
      <c r="O13" s="305"/>
      <c r="P13" s="305"/>
      <c r="Q13" s="299"/>
      <c r="R13" s="299"/>
      <c r="S13" s="299"/>
      <c r="T13" s="299"/>
    </row>
    <row r="14" spans="1:20" ht="13.5" customHeight="1" x14ac:dyDescent="0.2">
      <c r="A14" s="302" t="str">
        <f>IF(B14="","",ROW()-ROW($A$3)+'Diário 3º PA'!$P$1)</f>
        <v/>
      </c>
      <c r="B14" s="303"/>
      <c r="C14" s="304"/>
      <c r="D14" s="305"/>
      <c r="E14" s="306"/>
      <c r="F14" s="307"/>
      <c r="G14" s="306"/>
      <c r="H14" s="305"/>
      <c r="I14" s="306"/>
      <c r="J14" s="308" t="str">
        <f t="shared" si="0"/>
        <v/>
      </c>
      <c r="K14" s="308"/>
      <c r="L14" s="309"/>
      <c r="M14" s="308"/>
      <c r="N14" s="303"/>
      <c r="O14" s="305"/>
      <c r="P14" s="305"/>
      <c r="Q14" s="299"/>
      <c r="R14" s="299"/>
      <c r="S14" s="299"/>
      <c r="T14" s="299"/>
    </row>
    <row r="15" spans="1:20" ht="13.5" customHeight="1" x14ac:dyDescent="0.2">
      <c r="A15" s="302" t="str">
        <f>IF(B15="","",ROW()-ROW($A$3)+'Diário 3º PA'!$P$1)</f>
        <v/>
      </c>
      <c r="B15" s="303"/>
      <c r="C15" s="304"/>
      <c r="D15" s="305"/>
      <c r="E15" s="306"/>
      <c r="F15" s="307"/>
      <c r="G15" s="306"/>
      <c r="H15" s="305"/>
      <c r="I15" s="306"/>
      <c r="J15" s="308" t="str">
        <f t="shared" si="0"/>
        <v/>
      </c>
      <c r="K15" s="308"/>
      <c r="L15" s="309"/>
      <c r="M15" s="308"/>
      <c r="N15" s="303"/>
      <c r="O15" s="305"/>
      <c r="P15" s="305"/>
      <c r="Q15" s="299"/>
      <c r="R15" s="299"/>
      <c r="S15" s="299"/>
      <c r="T15" s="299"/>
    </row>
    <row r="16" spans="1:20" ht="13.5" customHeight="1" x14ac:dyDescent="0.2">
      <c r="A16" s="302" t="str">
        <f>IF(B16="","",ROW()-ROW($A$3)+'Diário 3º PA'!$P$1)</f>
        <v/>
      </c>
      <c r="B16" s="303"/>
      <c r="C16" s="304"/>
      <c r="D16" s="305"/>
      <c r="E16" s="306"/>
      <c r="F16" s="307"/>
      <c r="G16" s="306"/>
      <c r="H16" s="305"/>
      <c r="I16" s="306"/>
      <c r="J16" s="308" t="str">
        <f t="shared" si="0"/>
        <v/>
      </c>
      <c r="K16" s="308"/>
      <c r="L16" s="309"/>
      <c r="M16" s="308"/>
      <c r="N16" s="303"/>
      <c r="O16" s="305"/>
      <c r="P16" s="305"/>
      <c r="Q16" s="299"/>
      <c r="R16" s="299"/>
      <c r="S16" s="299"/>
      <c r="T16" s="299"/>
    </row>
    <row r="17" spans="1:20" ht="13.5" customHeight="1" x14ac:dyDescent="0.2">
      <c r="A17" s="302" t="str">
        <f>IF(B17="","",ROW()-ROW($A$3)+'Diário 3º PA'!$P$1)</f>
        <v/>
      </c>
      <c r="B17" s="303"/>
      <c r="C17" s="304"/>
      <c r="D17" s="305"/>
      <c r="E17" s="306"/>
      <c r="F17" s="307"/>
      <c r="G17" s="306"/>
      <c r="H17" s="305"/>
      <c r="I17" s="306"/>
      <c r="J17" s="308" t="str">
        <f t="shared" si="0"/>
        <v/>
      </c>
      <c r="K17" s="308"/>
      <c r="L17" s="309"/>
      <c r="M17" s="308"/>
      <c r="N17" s="303"/>
      <c r="O17" s="305"/>
      <c r="P17" s="305"/>
      <c r="Q17" s="299"/>
      <c r="R17" s="299"/>
      <c r="S17" s="299"/>
      <c r="T17" s="299"/>
    </row>
    <row r="18" spans="1:20" ht="13.5" customHeight="1" x14ac:dyDescent="0.2">
      <c r="A18" s="302" t="str">
        <f>IF(B18="","",ROW()-ROW($A$3)+'Diário 3º PA'!$P$1)</f>
        <v/>
      </c>
      <c r="B18" s="303"/>
      <c r="C18" s="304"/>
      <c r="D18" s="305"/>
      <c r="E18" s="306"/>
      <c r="F18" s="307"/>
      <c r="G18" s="305"/>
      <c r="H18" s="305"/>
      <c r="I18" s="306"/>
      <c r="J18" s="308" t="str">
        <f t="shared" si="0"/>
        <v/>
      </c>
      <c r="K18" s="308"/>
      <c r="L18" s="309"/>
      <c r="M18" s="308"/>
      <c r="N18" s="303"/>
      <c r="O18" s="305"/>
      <c r="P18" s="305"/>
      <c r="Q18" s="299"/>
      <c r="R18" s="299"/>
      <c r="S18" s="299"/>
      <c r="T18" s="299"/>
    </row>
    <row r="19" spans="1:20" ht="13.5" customHeight="1" x14ac:dyDescent="0.2">
      <c r="A19" s="302" t="str">
        <f>IF(B19="","",ROW()-ROW($A$3)+'Diário 3º PA'!$P$1)</f>
        <v/>
      </c>
      <c r="B19" s="303"/>
      <c r="C19" s="304"/>
      <c r="D19" s="305"/>
      <c r="E19" s="306"/>
      <c r="F19" s="307"/>
      <c r="G19" s="305"/>
      <c r="H19" s="305"/>
      <c r="I19" s="306"/>
      <c r="J19" s="308" t="str">
        <f t="shared" si="0"/>
        <v/>
      </c>
      <c r="K19" s="308"/>
      <c r="L19" s="309"/>
      <c r="M19" s="308"/>
      <c r="N19" s="303"/>
      <c r="O19" s="305"/>
      <c r="P19" s="305"/>
      <c r="Q19" s="299"/>
      <c r="R19" s="299"/>
      <c r="S19" s="299"/>
      <c r="T19" s="299"/>
    </row>
    <row r="20" spans="1:20" ht="13.5" customHeight="1" x14ac:dyDescent="0.2">
      <c r="A20" s="302" t="str">
        <f>IF(B20="","",ROW()-ROW($A$3)+'Diário 3º PA'!$P$1)</f>
        <v/>
      </c>
      <c r="B20" s="303"/>
      <c r="C20" s="304"/>
      <c r="D20" s="305"/>
      <c r="E20" s="306"/>
      <c r="F20" s="307"/>
      <c r="G20" s="306"/>
      <c r="H20" s="305"/>
      <c r="I20" s="306"/>
      <c r="J20" s="308" t="str">
        <f t="shared" si="0"/>
        <v/>
      </c>
      <c r="K20" s="308"/>
      <c r="L20" s="309"/>
      <c r="M20" s="308"/>
      <c r="N20" s="303"/>
      <c r="O20" s="305"/>
      <c r="P20" s="305"/>
      <c r="Q20" s="299"/>
      <c r="R20" s="299"/>
      <c r="S20" s="299"/>
      <c r="T20" s="299"/>
    </row>
    <row r="21" spans="1:20" ht="13.5" customHeight="1" x14ac:dyDescent="0.2">
      <c r="A21" s="302" t="str">
        <f>IF(B21="","",ROW()-ROW($A$3)+'Diário 3º PA'!$P$1)</f>
        <v/>
      </c>
      <c r="B21" s="303"/>
      <c r="C21" s="304"/>
      <c r="D21" s="305"/>
      <c r="E21" s="306"/>
      <c r="F21" s="307"/>
      <c r="G21" s="306"/>
      <c r="H21" s="305"/>
      <c r="I21" s="306"/>
      <c r="J21" s="308" t="str">
        <f t="shared" si="0"/>
        <v/>
      </c>
      <c r="K21" s="308"/>
      <c r="L21" s="309"/>
      <c r="M21" s="308"/>
      <c r="N21" s="303"/>
      <c r="O21" s="305"/>
      <c r="P21" s="305"/>
      <c r="Q21" s="299"/>
      <c r="R21" s="299"/>
      <c r="S21" s="299"/>
      <c r="T21" s="299"/>
    </row>
    <row r="22" spans="1:20" ht="13.5" customHeight="1" x14ac:dyDescent="0.2">
      <c r="A22" s="302" t="str">
        <f>IF(B22="","",ROW()-ROW($A$3)+'Diário 3º PA'!$P$1)</f>
        <v/>
      </c>
      <c r="B22" s="303"/>
      <c r="C22" s="304"/>
      <c r="D22" s="305"/>
      <c r="E22" s="306"/>
      <c r="F22" s="307"/>
      <c r="G22" s="306"/>
      <c r="H22" s="305"/>
      <c r="I22" s="306"/>
      <c r="J22" s="308" t="str">
        <f t="shared" si="0"/>
        <v/>
      </c>
      <c r="K22" s="308"/>
      <c r="L22" s="309"/>
      <c r="M22" s="308"/>
      <c r="N22" s="303"/>
      <c r="O22" s="305"/>
      <c r="P22" s="305"/>
      <c r="Q22" s="299"/>
      <c r="R22" s="299"/>
      <c r="S22" s="299"/>
      <c r="T22" s="299"/>
    </row>
    <row r="23" spans="1:20" ht="13.5" customHeight="1" x14ac:dyDescent="0.2">
      <c r="A23" s="302" t="str">
        <f>IF(B23="","",ROW()-ROW($A$3)+'Diário 3º PA'!$P$1)</f>
        <v/>
      </c>
      <c r="B23" s="303"/>
      <c r="C23" s="304"/>
      <c r="D23" s="305"/>
      <c r="E23" s="306"/>
      <c r="F23" s="307"/>
      <c r="G23" s="306"/>
      <c r="H23" s="305"/>
      <c r="I23" s="306"/>
      <c r="J23" s="308" t="str">
        <f t="shared" si="0"/>
        <v/>
      </c>
      <c r="K23" s="308"/>
      <c r="L23" s="309"/>
      <c r="M23" s="308"/>
      <c r="N23" s="303"/>
      <c r="O23" s="305"/>
      <c r="P23" s="305"/>
      <c r="Q23" s="299"/>
      <c r="R23" s="299"/>
      <c r="S23" s="299"/>
      <c r="T23" s="299"/>
    </row>
    <row r="24" spans="1:20" ht="13.5" customHeight="1" x14ac:dyDescent="0.2">
      <c r="A24" s="302" t="str">
        <f>IF(B24="","",ROW()-ROW($A$3)+'Diário 3º PA'!$P$1)</f>
        <v/>
      </c>
      <c r="B24" s="303"/>
      <c r="C24" s="304"/>
      <c r="D24" s="305"/>
      <c r="E24" s="306"/>
      <c r="F24" s="307"/>
      <c r="G24" s="306"/>
      <c r="H24" s="305"/>
      <c r="I24" s="306"/>
      <c r="J24" s="308" t="str">
        <f t="shared" si="0"/>
        <v/>
      </c>
      <c r="K24" s="308"/>
      <c r="L24" s="309"/>
      <c r="M24" s="308"/>
      <c r="N24" s="303"/>
      <c r="O24" s="305"/>
      <c r="P24" s="305"/>
      <c r="Q24" s="299"/>
      <c r="R24" s="299"/>
      <c r="S24" s="299"/>
      <c r="T24" s="299"/>
    </row>
    <row r="25" spans="1:20" ht="13.5" customHeight="1" x14ac:dyDescent="0.2">
      <c r="A25" s="302" t="str">
        <f>IF(B25="","",ROW()-ROW($A$3)+'Diário 3º PA'!$P$1)</f>
        <v/>
      </c>
      <c r="B25" s="303"/>
      <c r="C25" s="304"/>
      <c r="D25" s="305"/>
      <c r="E25" s="306"/>
      <c r="F25" s="307"/>
      <c r="G25" s="306"/>
      <c r="H25" s="305"/>
      <c r="I25" s="306"/>
      <c r="J25" s="308" t="str">
        <f t="shared" si="0"/>
        <v/>
      </c>
      <c r="K25" s="308"/>
      <c r="L25" s="309"/>
      <c r="M25" s="308"/>
      <c r="N25" s="303"/>
      <c r="O25" s="305"/>
      <c r="P25" s="305"/>
      <c r="Q25" s="299"/>
      <c r="R25" s="299"/>
      <c r="S25" s="299"/>
      <c r="T25" s="299"/>
    </row>
    <row r="26" spans="1:20" ht="13.5" customHeight="1" x14ac:dyDescent="0.2">
      <c r="A26" s="302" t="str">
        <f>IF(B26="","",ROW()-ROW($A$3)+'Diário 3º PA'!$P$1)</f>
        <v/>
      </c>
      <c r="B26" s="303"/>
      <c r="C26" s="304"/>
      <c r="D26" s="305"/>
      <c r="E26" s="306"/>
      <c r="F26" s="307"/>
      <c r="G26" s="306"/>
      <c r="H26" s="305"/>
      <c r="I26" s="306"/>
      <c r="J26" s="308" t="str">
        <f t="shared" si="0"/>
        <v/>
      </c>
      <c r="K26" s="308"/>
      <c r="L26" s="309"/>
      <c r="M26" s="308"/>
      <c r="N26" s="303"/>
      <c r="O26" s="305"/>
      <c r="P26" s="305"/>
      <c r="Q26" s="299"/>
      <c r="R26" s="299"/>
      <c r="S26" s="299"/>
      <c r="T26" s="299"/>
    </row>
    <row r="27" spans="1:20" ht="13.5" customHeight="1" x14ac:dyDescent="0.2">
      <c r="A27" s="302" t="str">
        <f>IF(B27="","",ROW()-ROW($A$3)+'Diário 3º PA'!$P$1)</f>
        <v/>
      </c>
      <c r="B27" s="303"/>
      <c r="C27" s="304"/>
      <c r="D27" s="305"/>
      <c r="E27" s="306"/>
      <c r="F27" s="307"/>
      <c r="G27" s="305"/>
      <c r="H27" s="305"/>
      <c r="I27" s="306"/>
      <c r="J27" s="308" t="str">
        <f t="shared" si="0"/>
        <v/>
      </c>
      <c r="K27" s="308"/>
      <c r="L27" s="309"/>
      <c r="M27" s="308"/>
      <c r="N27" s="303"/>
      <c r="O27" s="305"/>
      <c r="P27" s="305"/>
      <c r="Q27" s="299"/>
      <c r="R27" s="299"/>
      <c r="S27" s="299"/>
      <c r="T27" s="299"/>
    </row>
    <row r="28" spans="1:20" ht="13.5" customHeight="1" x14ac:dyDescent="0.2">
      <c r="A28" s="302" t="str">
        <f>IF(B28="","",ROW()-ROW($A$3)+'Diário 3º PA'!$P$1)</f>
        <v/>
      </c>
      <c r="B28" s="303"/>
      <c r="C28" s="304"/>
      <c r="D28" s="305"/>
      <c r="E28" s="306"/>
      <c r="F28" s="307"/>
      <c r="G28" s="305"/>
      <c r="H28" s="305"/>
      <c r="I28" s="306"/>
      <c r="J28" s="308" t="str">
        <f t="shared" si="0"/>
        <v/>
      </c>
      <c r="K28" s="308"/>
      <c r="L28" s="309"/>
      <c r="M28" s="308"/>
      <c r="N28" s="303"/>
      <c r="O28" s="305"/>
      <c r="P28" s="305"/>
      <c r="Q28" s="299"/>
      <c r="R28" s="299"/>
      <c r="S28" s="299"/>
      <c r="T28" s="299"/>
    </row>
    <row r="29" spans="1:20" ht="13.5" customHeight="1" x14ac:dyDescent="0.2">
      <c r="A29" s="302" t="str">
        <f>IF(B29="","",ROW()-ROW($A$3)+'Diário 3º PA'!$P$1)</f>
        <v/>
      </c>
      <c r="B29" s="303"/>
      <c r="C29" s="304"/>
      <c r="D29" s="305"/>
      <c r="E29" s="306"/>
      <c r="F29" s="307"/>
      <c r="G29" s="305"/>
      <c r="H29" s="305"/>
      <c r="I29" s="306"/>
      <c r="J29" s="308" t="str">
        <f t="shared" si="0"/>
        <v/>
      </c>
      <c r="K29" s="308"/>
      <c r="L29" s="309"/>
      <c r="M29" s="308"/>
      <c r="N29" s="303"/>
      <c r="O29" s="305"/>
      <c r="P29" s="305"/>
      <c r="Q29" s="299"/>
      <c r="R29" s="299"/>
      <c r="S29" s="299"/>
      <c r="T29" s="299"/>
    </row>
    <row r="30" spans="1:20" ht="13.5" customHeight="1" x14ac:dyDescent="0.2">
      <c r="A30" s="302" t="str">
        <f>IF(B30="","",ROW()-ROW($A$3)+'Diário 3º PA'!$P$1)</f>
        <v/>
      </c>
      <c r="B30" s="303"/>
      <c r="C30" s="304"/>
      <c r="D30" s="305"/>
      <c r="E30" s="306"/>
      <c r="F30" s="307"/>
      <c r="G30" s="305"/>
      <c r="H30" s="305"/>
      <c r="I30" s="306"/>
      <c r="J30" s="308" t="str">
        <f t="shared" si="0"/>
        <v/>
      </c>
      <c r="K30" s="308"/>
      <c r="L30" s="309"/>
      <c r="M30" s="308"/>
      <c r="N30" s="303"/>
      <c r="O30" s="305"/>
      <c r="P30" s="305"/>
      <c r="Q30" s="299"/>
      <c r="R30" s="299"/>
      <c r="S30" s="299"/>
      <c r="T30" s="299"/>
    </row>
    <row r="31" spans="1:20" ht="13.5" customHeight="1" x14ac:dyDescent="0.2">
      <c r="A31" s="302" t="str">
        <f>IF(B31="","",ROW()-ROW($A$3)+'Diário 3º PA'!$P$1)</f>
        <v/>
      </c>
      <c r="B31" s="303"/>
      <c r="C31" s="304"/>
      <c r="D31" s="305"/>
      <c r="E31" s="306"/>
      <c r="F31" s="307"/>
      <c r="G31" s="305"/>
      <c r="H31" s="305"/>
      <c r="I31" s="306"/>
      <c r="J31" s="308" t="str">
        <f t="shared" si="0"/>
        <v/>
      </c>
      <c r="K31" s="308"/>
      <c r="L31" s="309"/>
      <c r="M31" s="308"/>
      <c r="N31" s="303"/>
      <c r="O31" s="305"/>
      <c r="P31" s="305"/>
      <c r="Q31" s="299"/>
      <c r="R31" s="299"/>
      <c r="S31" s="299"/>
      <c r="T31" s="299"/>
    </row>
    <row r="32" spans="1:20" ht="13.5" customHeight="1" x14ac:dyDescent="0.2">
      <c r="A32" s="302" t="str">
        <f>IF(B32="","",ROW()-ROW($A$3)+'Diário 3º PA'!$P$1)</f>
        <v/>
      </c>
      <c r="B32" s="303"/>
      <c r="C32" s="304"/>
      <c r="D32" s="305"/>
      <c r="E32" s="306"/>
      <c r="F32" s="307"/>
      <c r="G32" s="305"/>
      <c r="H32" s="305"/>
      <c r="I32" s="306"/>
      <c r="J32" s="308" t="str">
        <f t="shared" si="0"/>
        <v/>
      </c>
      <c r="K32" s="308"/>
      <c r="L32" s="309"/>
      <c r="M32" s="308"/>
      <c r="N32" s="303"/>
      <c r="O32" s="305"/>
      <c r="P32" s="305"/>
      <c r="Q32" s="299"/>
      <c r="R32" s="299"/>
      <c r="S32" s="299"/>
      <c r="T32" s="299"/>
    </row>
    <row r="33" spans="1:20" ht="13.5" customHeight="1" x14ac:dyDescent="0.2">
      <c r="A33" s="302" t="str">
        <f>IF(B33="","",ROW()-ROW($A$3)+'Diário 3º PA'!$P$1)</f>
        <v/>
      </c>
      <c r="B33" s="303"/>
      <c r="C33" s="304"/>
      <c r="D33" s="305"/>
      <c r="E33" s="306"/>
      <c r="F33" s="307"/>
      <c r="G33" s="305"/>
      <c r="H33" s="305"/>
      <c r="I33" s="306"/>
      <c r="J33" s="308" t="str">
        <f t="shared" si="0"/>
        <v/>
      </c>
      <c r="K33" s="308"/>
      <c r="L33" s="309"/>
      <c r="M33" s="308"/>
      <c r="N33" s="303"/>
      <c r="O33" s="305"/>
      <c r="P33" s="305"/>
      <c r="Q33" s="299"/>
      <c r="R33" s="299"/>
      <c r="S33" s="299"/>
      <c r="T33" s="299"/>
    </row>
    <row r="34" spans="1:20" ht="13.5" customHeight="1" x14ac:dyDescent="0.2">
      <c r="A34" s="302" t="str">
        <f>IF(B34="","",ROW()-ROW($A$3)+'Diário 3º PA'!$P$1)</f>
        <v/>
      </c>
      <c r="B34" s="303"/>
      <c r="C34" s="304"/>
      <c r="D34" s="305"/>
      <c r="E34" s="306"/>
      <c r="F34" s="307"/>
      <c r="G34" s="305"/>
      <c r="H34" s="305"/>
      <c r="I34" s="306"/>
      <c r="J34" s="308" t="str">
        <f t="shared" si="0"/>
        <v/>
      </c>
      <c r="K34" s="308"/>
      <c r="L34" s="309"/>
      <c r="M34" s="308"/>
      <c r="N34" s="303"/>
      <c r="O34" s="305"/>
      <c r="P34" s="305"/>
      <c r="Q34" s="299"/>
      <c r="R34" s="299"/>
      <c r="S34" s="299"/>
      <c r="T34" s="299"/>
    </row>
    <row r="35" spans="1:20" ht="13.5" customHeight="1" x14ac:dyDescent="0.2">
      <c r="A35" s="302" t="str">
        <f>IF(B35="","",ROW()-ROW($A$3)+'Diário 3º PA'!$P$1)</f>
        <v/>
      </c>
      <c r="B35" s="303"/>
      <c r="C35" s="304"/>
      <c r="D35" s="305"/>
      <c r="E35" s="306"/>
      <c r="F35" s="307"/>
      <c r="G35" s="305"/>
      <c r="H35" s="305"/>
      <c r="I35" s="306"/>
      <c r="J35" s="308" t="str">
        <f t="shared" si="0"/>
        <v/>
      </c>
      <c r="K35" s="308"/>
      <c r="L35" s="309"/>
      <c r="M35" s="308"/>
      <c r="N35" s="303"/>
      <c r="O35" s="305"/>
      <c r="P35" s="305"/>
      <c r="Q35" s="299"/>
      <c r="R35" s="299"/>
      <c r="S35" s="299"/>
      <c r="T35" s="299"/>
    </row>
    <row r="36" spans="1:20" ht="13.5" customHeight="1" x14ac:dyDescent="0.2">
      <c r="A36" s="302" t="str">
        <f>IF(B36="","",ROW()-ROW($A$3)+'Diário 3º PA'!$P$1)</f>
        <v/>
      </c>
      <c r="B36" s="303"/>
      <c r="C36" s="304"/>
      <c r="D36" s="305"/>
      <c r="E36" s="306"/>
      <c r="F36" s="307"/>
      <c r="G36" s="305"/>
      <c r="H36" s="305"/>
      <c r="I36" s="306"/>
      <c r="J36" s="308" t="str">
        <f t="shared" si="0"/>
        <v/>
      </c>
      <c r="K36" s="308"/>
      <c r="L36" s="309"/>
      <c r="M36" s="308"/>
      <c r="N36" s="303"/>
      <c r="O36" s="305"/>
      <c r="P36" s="305"/>
      <c r="Q36" s="299"/>
      <c r="R36" s="299"/>
      <c r="S36" s="299"/>
      <c r="T36" s="299"/>
    </row>
    <row r="37" spans="1:20" ht="13.5" customHeight="1" x14ac:dyDescent="0.2">
      <c r="A37" s="302" t="str">
        <f>IF(B37="","",ROW()-ROW($A$3)+'Diário 3º PA'!$P$1)</f>
        <v/>
      </c>
      <c r="B37" s="303"/>
      <c r="C37" s="304"/>
      <c r="D37" s="305"/>
      <c r="E37" s="306"/>
      <c r="F37" s="307"/>
      <c r="G37" s="306"/>
      <c r="H37" s="305"/>
      <c r="I37" s="306"/>
      <c r="J37" s="308" t="str">
        <f t="shared" si="0"/>
        <v/>
      </c>
      <c r="K37" s="308"/>
      <c r="L37" s="309"/>
      <c r="M37" s="308"/>
      <c r="N37" s="303"/>
      <c r="O37" s="305"/>
      <c r="P37" s="305"/>
      <c r="Q37" s="299"/>
      <c r="R37" s="299"/>
      <c r="S37" s="299"/>
      <c r="T37" s="299"/>
    </row>
    <row r="38" spans="1:20" ht="13.5" customHeight="1" x14ac:dyDescent="0.2">
      <c r="A38" s="302" t="str">
        <f>IF(B38="","",ROW()-ROW($A$3)+'Diário 3º PA'!$P$1)</f>
        <v/>
      </c>
      <c r="B38" s="303"/>
      <c r="C38" s="304"/>
      <c r="D38" s="305"/>
      <c r="E38" s="306"/>
      <c r="F38" s="307"/>
      <c r="G38" s="305"/>
      <c r="H38" s="305"/>
      <c r="I38" s="306"/>
      <c r="J38" s="308" t="str">
        <f t="shared" si="0"/>
        <v/>
      </c>
      <c r="K38" s="308"/>
      <c r="L38" s="309"/>
      <c r="M38" s="308"/>
      <c r="N38" s="303"/>
      <c r="O38" s="305"/>
      <c r="P38" s="305"/>
      <c r="Q38" s="299"/>
      <c r="R38" s="299"/>
      <c r="S38" s="299"/>
      <c r="T38" s="299"/>
    </row>
    <row r="39" spans="1:20" ht="13.5" customHeight="1" x14ac:dyDescent="0.2">
      <c r="A39" s="302" t="str">
        <f>IF(B39="","",ROW()-ROW($A$3)+'Diário 3º PA'!$P$1)</f>
        <v/>
      </c>
      <c r="B39" s="303"/>
      <c r="C39" s="304"/>
      <c r="D39" s="305"/>
      <c r="E39" s="306"/>
      <c r="F39" s="307"/>
      <c r="G39" s="306"/>
      <c r="H39" s="305"/>
      <c r="I39" s="306"/>
      <c r="J39" s="308" t="str">
        <f t="shared" si="0"/>
        <v/>
      </c>
      <c r="K39" s="308"/>
      <c r="L39" s="309"/>
      <c r="M39" s="308"/>
      <c r="N39" s="303"/>
      <c r="O39" s="305"/>
      <c r="P39" s="305"/>
      <c r="Q39" s="299"/>
      <c r="R39" s="299"/>
      <c r="S39" s="299"/>
      <c r="T39" s="299"/>
    </row>
    <row r="40" spans="1:20" ht="13.5" customHeight="1" x14ac:dyDescent="0.2">
      <c r="A40" s="302" t="str">
        <f>IF(B40="","",ROW()-ROW($A$3)+'Diário 3º PA'!$P$1)</f>
        <v/>
      </c>
      <c r="B40" s="303"/>
      <c r="C40" s="304"/>
      <c r="D40" s="305"/>
      <c r="E40" s="306"/>
      <c r="F40" s="307"/>
      <c r="G40" s="305"/>
      <c r="H40" s="305"/>
      <c r="I40" s="306"/>
      <c r="J40" s="308" t="str">
        <f t="shared" si="0"/>
        <v/>
      </c>
      <c r="K40" s="308"/>
      <c r="L40" s="309"/>
      <c r="M40" s="308"/>
      <c r="N40" s="303"/>
      <c r="O40" s="305"/>
      <c r="P40" s="305"/>
      <c r="Q40" s="299"/>
      <c r="R40" s="299"/>
      <c r="S40" s="299"/>
      <c r="T40" s="299"/>
    </row>
    <row r="41" spans="1:20" ht="13.5" customHeight="1" x14ac:dyDescent="0.2">
      <c r="A41" s="302" t="str">
        <f>IF(B41="","",ROW()-ROW($A$3)+'Diário 3º PA'!$P$1)</f>
        <v/>
      </c>
      <c r="B41" s="303"/>
      <c r="C41" s="304"/>
      <c r="D41" s="305"/>
      <c r="E41" s="306"/>
      <c r="F41" s="317"/>
      <c r="G41" s="306"/>
      <c r="H41" s="305"/>
      <c r="I41" s="306"/>
      <c r="J41" s="308" t="str">
        <f t="shared" si="0"/>
        <v/>
      </c>
      <c r="K41" s="308"/>
      <c r="L41" s="309"/>
      <c r="M41" s="308"/>
      <c r="N41" s="303"/>
      <c r="O41" s="305"/>
      <c r="P41" s="305"/>
      <c r="Q41" s="299"/>
      <c r="R41" s="299"/>
      <c r="S41" s="299"/>
      <c r="T41" s="299"/>
    </row>
    <row r="42" spans="1:20" ht="13.5" customHeight="1" x14ac:dyDescent="0.2">
      <c r="A42" s="302" t="str">
        <f>IF(B42="","",ROW()-ROW($A$3)+'Diário 3º PA'!$P$1)</f>
        <v/>
      </c>
      <c r="B42" s="303"/>
      <c r="C42" s="304"/>
      <c r="D42" s="305"/>
      <c r="E42" s="306"/>
      <c r="F42" s="317"/>
      <c r="G42" s="306"/>
      <c r="H42" s="305"/>
      <c r="I42" s="306"/>
      <c r="J42" s="308" t="str">
        <f t="shared" si="0"/>
        <v/>
      </c>
      <c r="K42" s="308"/>
      <c r="L42" s="309"/>
      <c r="M42" s="308"/>
      <c r="N42" s="303"/>
      <c r="O42" s="305"/>
      <c r="P42" s="305"/>
      <c r="Q42" s="299"/>
      <c r="R42" s="299"/>
      <c r="S42" s="299"/>
      <c r="T42" s="299"/>
    </row>
    <row r="43" spans="1:20" ht="13.5" customHeight="1" x14ac:dyDescent="0.2">
      <c r="A43" s="302" t="str">
        <f>IF(B43="","",ROW()-ROW($A$3)+'Diário 3º PA'!$P$1)</f>
        <v/>
      </c>
      <c r="B43" s="303"/>
      <c r="C43" s="304"/>
      <c r="D43" s="305"/>
      <c r="E43" s="306"/>
      <c r="F43" s="307"/>
      <c r="G43" s="306"/>
      <c r="H43" s="305"/>
      <c r="I43" s="306"/>
      <c r="J43" s="308" t="str">
        <f t="shared" si="0"/>
        <v/>
      </c>
      <c r="K43" s="308"/>
      <c r="L43" s="309"/>
      <c r="M43" s="308"/>
      <c r="N43" s="303"/>
      <c r="O43" s="305"/>
      <c r="P43" s="305"/>
      <c r="Q43" s="299"/>
      <c r="R43" s="299"/>
      <c r="S43" s="299"/>
      <c r="T43" s="299"/>
    </row>
    <row r="44" spans="1:20" ht="13.5" customHeight="1" x14ac:dyDescent="0.2">
      <c r="A44" s="302" t="str">
        <f>IF(B44="","",ROW()-ROW($A$3)+'Diário 3º PA'!$P$1)</f>
        <v/>
      </c>
      <c r="B44" s="303"/>
      <c r="C44" s="304"/>
      <c r="D44" s="305"/>
      <c r="E44" s="306"/>
      <c r="F44" s="307"/>
      <c r="G44" s="306"/>
      <c r="H44" s="305"/>
      <c r="I44" s="306"/>
      <c r="J44" s="308" t="str">
        <f t="shared" si="0"/>
        <v/>
      </c>
      <c r="K44" s="308"/>
      <c r="L44" s="309"/>
      <c r="M44" s="308"/>
      <c r="N44" s="303"/>
      <c r="O44" s="305"/>
      <c r="P44" s="305"/>
      <c r="Q44" s="299"/>
      <c r="R44" s="299"/>
      <c r="S44" s="299"/>
      <c r="T44" s="299"/>
    </row>
    <row r="45" spans="1:20" ht="13.5" customHeight="1" x14ac:dyDescent="0.2">
      <c r="A45" s="302" t="str">
        <f>IF(B45="","",ROW()-ROW($A$3)+'Diário 3º PA'!$P$1)</f>
        <v/>
      </c>
      <c r="B45" s="303"/>
      <c r="C45" s="304"/>
      <c r="D45" s="305"/>
      <c r="E45" s="306"/>
      <c r="F45" s="307"/>
      <c r="G45" s="306"/>
      <c r="H45" s="305"/>
      <c r="I45" s="306"/>
      <c r="J45" s="308" t="str">
        <f t="shared" si="0"/>
        <v/>
      </c>
      <c r="K45" s="308"/>
      <c r="L45" s="309"/>
      <c r="M45" s="308"/>
      <c r="N45" s="303"/>
      <c r="O45" s="305"/>
      <c r="P45" s="305"/>
      <c r="Q45" s="299"/>
      <c r="R45" s="299"/>
      <c r="S45" s="299"/>
      <c r="T45" s="299"/>
    </row>
    <row r="46" spans="1:20" ht="13.5" customHeight="1" x14ac:dyDescent="0.2">
      <c r="A46" s="302" t="str">
        <f>IF(B46="","",ROW()-ROW($A$3)+'Diário 3º PA'!$P$1)</f>
        <v/>
      </c>
      <c r="B46" s="303"/>
      <c r="C46" s="304"/>
      <c r="D46" s="305"/>
      <c r="E46" s="306"/>
      <c r="F46" s="307"/>
      <c r="G46" s="305"/>
      <c r="H46" s="305"/>
      <c r="I46" s="306"/>
      <c r="J46" s="308" t="str">
        <f t="shared" si="0"/>
        <v/>
      </c>
      <c r="K46" s="308"/>
      <c r="L46" s="309"/>
      <c r="M46" s="308"/>
      <c r="N46" s="303"/>
      <c r="O46" s="305"/>
      <c r="P46" s="305"/>
      <c r="Q46" s="299"/>
      <c r="R46" s="299"/>
      <c r="S46" s="299"/>
      <c r="T46" s="299"/>
    </row>
    <row r="47" spans="1:20" ht="13.5" customHeight="1" x14ac:dyDescent="0.2">
      <c r="A47" s="302" t="str">
        <f>IF(B47="","",ROW()-ROW($A$3)+'Diário 3º PA'!$P$1)</f>
        <v/>
      </c>
      <c r="B47" s="303"/>
      <c r="C47" s="304"/>
      <c r="D47" s="305"/>
      <c r="E47" s="306"/>
      <c r="F47" s="307"/>
      <c r="G47" s="306"/>
      <c r="H47" s="305"/>
      <c r="I47" s="306"/>
      <c r="J47" s="308" t="str">
        <f t="shared" si="0"/>
        <v/>
      </c>
      <c r="K47" s="308"/>
      <c r="L47" s="309"/>
      <c r="M47" s="308"/>
      <c r="N47" s="303"/>
      <c r="O47" s="305"/>
      <c r="P47" s="305"/>
      <c r="Q47" s="299"/>
      <c r="R47" s="299"/>
      <c r="S47" s="299"/>
      <c r="T47" s="299"/>
    </row>
    <row r="48" spans="1:20" ht="13.5" customHeight="1" x14ac:dyDescent="0.2">
      <c r="A48" s="302" t="str">
        <f>IF(B48="","",ROW()-ROW($A$3)+'Diário 3º PA'!$P$1)</f>
        <v/>
      </c>
      <c r="B48" s="303"/>
      <c r="C48" s="304"/>
      <c r="D48" s="305"/>
      <c r="E48" s="306"/>
      <c r="F48" s="307"/>
      <c r="G48" s="306"/>
      <c r="H48" s="305"/>
      <c r="I48" s="306"/>
      <c r="J48" s="308" t="str">
        <f t="shared" si="0"/>
        <v/>
      </c>
      <c r="K48" s="308"/>
      <c r="L48" s="309"/>
      <c r="M48" s="308"/>
      <c r="N48" s="303"/>
      <c r="O48" s="305"/>
      <c r="P48" s="305"/>
      <c r="Q48" s="299"/>
      <c r="R48" s="299"/>
      <c r="S48" s="299"/>
      <c r="T48" s="299"/>
    </row>
    <row r="49" spans="1:20" ht="13.5" customHeight="1" x14ac:dyDescent="0.2">
      <c r="A49" s="302" t="str">
        <f>IF(B49="","",ROW()-ROW($A$3)+'Diário 3º PA'!$P$1)</f>
        <v/>
      </c>
      <c r="B49" s="303"/>
      <c r="C49" s="304"/>
      <c r="D49" s="305"/>
      <c r="E49" s="306"/>
      <c r="F49" s="307"/>
      <c r="G49" s="305"/>
      <c r="H49" s="305"/>
      <c r="I49" s="306"/>
      <c r="J49" s="308" t="str">
        <f t="shared" si="0"/>
        <v/>
      </c>
      <c r="K49" s="308"/>
      <c r="L49" s="309"/>
      <c r="M49" s="308"/>
      <c r="N49" s="303"/>
      <c r="O49" s="305"/>
      <c r="P49" s="305"/>
      <c r="Q49" s="299"/>
      <c r="R49" s="299"/>
      <c r="S49" s="299"/>
      <c r="T49" s="299"/>
    </row>
    <row r="50" spans="1:20" ht="13.5" customHeight="1" x14ac:dyDescent="0.2">
      <c r="A50" s="302" t="str">
        <f>IF(B50="","",ROW()-ROW($A$3)+'Diário 3º PA'!$P$1)</f>
        <v/>
      </c>
      <c r="B50" s="303"/>
      <c r="C50" s="304"/>
      <c r="D50" s="305"/>
      <c r="E50" s="306"/>
      <c r="F50" s="307"/>
      <c r="G50" s="306"/>
      <c r="H50" s="305"/>
      <c r="I50" s="306"/>
      <c r="J50" s="308" t="str">
        <f t="shared" si="0"/>
        <v/>
      </c>
      <c r="K50" s="308"/>
      <c r="L50" s="309"/>
      <c r="M50" s="308"/>
      <c r="N50" s="303"/>
      <c r="O50" s="305"/>
      <c r="P50" s="305"/>
      <c r="Q50" s="299"/>
      <c r="R50" s="299"/>
      <c r="S50" s="299"/>
      <c r="T50" s="299"/>
    </row>
    <row r="51" spans="1:20" ht="13.5" customHeight="1" x14ac:dyDescent="0.2">
      <c r="A51" s="302" t="str">
        <f>IF(B51="","",ROW()-ROW($A$3)+'Diário 3º PA'!$P$1)</f>
        <v/>
      </c>
      <c r="B51" s="303"/>
      <c r="C51" s="304"/>
      <c r="D51" s="305"/>
      <c r="E51" s="306"/>
      <c r="F51" s="307"/>
      <c r="G51" s="305"/>
      <c r="H51" s="305"/>
      <c r="I51" s="306"/>
      <c r="J51" s="308" t="str">
        <f t="shared" si="0"/>
        <v/>
      </c>
      <c r="K51" s="308"/>
      <c r="L51" s="309"/>
      <c r="M51" s="308"/>
      <c r="N51" s="303"/>
      <c r="O51" s="305"/>
      <c r="P51" s="305"/>
      <c r="Q51" s="299"/>
      <c r="R51" s="299"/>
      <c r="S51" s="299"/>
      <c r="T51" s="299"/>
    </row>
    <row r="52" spans="1:20" ht="13.5" customHeight="1" x14ac:dyDescent="0.2">
      <c r="A52" s="302" t="str">
        <f>IF(B52="","",ROW()-ROW($A$3)+'Diário 3º PA'!$P$1)</f>
        <v/>
      </c>
      <c r="B52" s="303"/>
      <c r="C52" s="304"/>
      <c r="D52" s="305"/>
      <c r="E52" s="306"/>
      <c r="F52" s="307"/>
      <c r="G52" s="305"/>
      <c r="H52" s="305"/>
      <c r="I52" s="306"/>
      <c r="J52" s="308" t="str">
        <f t="shared" si="0"/>
        <v/>
      </c>
      <c r="K52" s="308"/>
      <c r="L52" s="309"/>
      <c r="M52" s="308"/>
      <c r="N52" s="303"/>
      <c r="O52" s="305"/>
      <c r="P52" s="305"/>
      <c r="Q52" s="299"/>
      <c r="R52" s="299"/>
      <c r="S52" s="299"/>
      <c r="T52" s="299"/>
    </row>
    <row r="53" spans="1:20" ht="13.5" customHeight="1" x14ac:dyDescent="0.2">
      <c r="A53" s="302" t="str">
        <f>IF(B53="","",ROW()-ROW($A$3)+'Diário 3º PA'!$P$1)</f>
        <v/>
      </c>
      <c r="B53" s="303"/>
      <c r="C53" s="304"/>
      <c r="D53" s="305"/>
      <c r="E53" s="306"/>
      <c r="F53" s="307"/>
      <c r="G53" s="305"/>
      <c r="H53" s="305"/>
      <c r="I53" s="306"/>
      <c r="J53" s="308" t="str">
        <f t="shared" si="0"/>
        <v/>
      </c>
      <c r="K53" s="308"/>
      <c r="L53" s="309"/>
      <c r="M53" s="308"/>
      <c r="N53" s="303"/>
      <c r="O53" s="305"/>
      <c r="P53" s="305"/>
      <c r="Q53" s="299"/>
      <c r="R53" s="299"/>
      <c r="S53" s="299"/>
      <c r="T53" s="299"/>
    </row>
    <row r="54" spans="1:20" ht="13.5" customHeight="1" x14ac:dyDescent="0.2">
      <c r="A54" s="302" t="str">
        <f>IF(B54="","",ROW()-ROW($A$3)+'Diário 3º PA'!$P$1)</f>
        <v/>
      </c>
      <c r="B54" s="303"/>
      <c r="C54" s="304"/>
      <c r="D54" s="305"/>
      <c r="E54" s="306"/>
      <c r="F54" s="307"/>
      <c r="G54" s="305"/>
      <c r="H54" s="305"/>
      <c r="I54" s="306"/>
      <c r="J54" s="308" t="str">
        <f t="shared" si="0"/>
        <v/>
      </c>
      <c r="K54" s="308"/>
      <c r="L54" s="309"/>
      <c r="M54" s="308"/>
      <c r="N54" s="303"/>
      <c r="O54" s="305"/>
      <c r="P54" s="305"/>
      <c r="Q54" s="299"/>
      <c r="R54" s="299"/>
      <c r="S54" s="299"/>
      <c r="T54" s="299"/>
    </row>
    <row r="55" spans="1:20" ht="13.5" customHeight="1" x14ac:dyDescent="0.2">
      <c r="A55" s="302" t="str">
        <f>IF(B55="","",ROW()-ROW($A$3)+'Diário 3º PA'!$P$1)</f>
        <v/>
      </c>
      <c r="B55" s="303"/>
      <c r="C55" s="304"/>
      <c r="D55" s="305"/>
      <c r="E55" s="306"/>
      <c r="F55" s="307"/>
      <c r="G55" s="305"/>
      <c r="H55" s="305"/>
      <c r="I55" s="306"/>
      <c r="J55" s="308" t="str">
        <f t="shared" si="0"/>
        <v/>
      </c>
      <c r="K55" s="308"/>
      <c r="L55" s="309"/>
      <c r="M55" s="308"/>
      <c r="N55" s="303"/>
      <c r="O55" s="305"/>
      <c r="P55" s="305"/>
      <c r="Q55" s="299"/>
      <c r="R55" s="299"/>
      <c r="S55" s="299"/>
      <c r="T55" s="299"/>
    </row>
    <row r="56" spans="1:20" ht="13.5" customHeight="1" x14ac:dyDescent="0.2">
      <c r="A56" s="302" t="str">
        <f>IF(B56="","",ROW()-ROW($A$3)+'Diário 3º PA'!$P$1)</f>
        <v/>
      </c>
      <c r="B56" s="303"/>
      <c r="C56" s="304"/>
      <c r="D56" s="305"/>
      <c r="E56" s="306"/>
      <c r="F56" s="307"/>
      <c r="G56" s="305"/>
      <c r="H56" s="305"/>
      <c r="I56" s="306"/>
      <c r="J56" s="308" t="str">
        <f t="shared" si="0"/>
        <v/>
      </c>
      <c r="K56" s="308"/>
      <c r="L56" s="309"/>
      <c r="M56" s="308"/>
      <c r="N56" s="303"/>
      <c r="O56" s="305"/>
      <c r="P56" s="305"/>
      <c r="Q56" s="299"/>
      <c r="R56" s="299"/>
      <c r="S56" s="299"/>
      <c r="T56" s="299"/>
    </row>
    <row r="57" spans="1:20" ht="13.5" customHeight="1" x14ac:dyDescent="0.2">
      <c r="A57" s="302" t="str">
        <f>IF(B57="","",ROW()-ROW($A$3)+'Diário 3º PA'!$P$1)</f>
        <v/>
      </c>
      <c r="B57" s="303"/>
      <c r="C57" s="304"/>
      <c r="D57" s="305"/>
      <c r="E57" s="306"/>
      <c r="F57" s="307"/>
      <c r="G57" s="305"/>
      <c r="H57" s="305"/>
      <c r="I57" s="306"/>
      <c r="J57" s="308" t="str">
        <f t="shared" si="0"/>
        <v/>
      </c>
      <c r="K57" s="308"/>
      <c r="L57" s="309"/>
      <c r="M57" s="308"/>
      <c r="N57" s="303"/>
      <c r="O57" s="305"/>
      <c r="P57" s="305"/>
      <c r="Q57" s="299"/>
      <c r="R57" s="299"/>
      <c r="S57" s="299"/>
      <c r="T57" s="299"/>
    </row>
    <row r="58" spans="1:20" ht="13.5" customHeight="1" x14ac:dyDescent="0.2">
      <c r="A58" s="302" t="str">
        <f>IF(B58="","",ROW()-ROW($A$3)+'Diário 3º PA'!$P$1)</f>
        <v/>
      </c>
      <c r="B58" s="303"/>
      <c r="C58" s="304"/>
      <c r="D58" s="305"/>
      <c r="E58" s="306"/>
      <c r="F58" s="307"/>
      <c r="G58" s="305"/>
      <c r="H58" s="305"/>
      <c r="I58" s="306"/>
      <c r="J58" s="308" t="str">
        <f t="shared" si="0"/>
        <v/>
      </c>
      <c r="K58" s="308"/>
      <c r="L58" s="309"/>
      <c r="M58" s="308"/>
      <c r="N58" s="303"/>
      <c r="O58" s="305"/>
      <c r="P58" s="305"/>
      <c r="Q58" s="299"/>
      <c r="R58" s="299"/>
      <c r="S58" s="299"/>
      <c r="T58" s="299"/>
    </row>
    <row r="59" spans="1:20" ht="13.5" customHeight="1" x14ac:dyDescent="0.2">
      <c r="A59" s="302" t="str">
        <f>IF(B59="","",ROW()-ROW($A$3)+'Diário 3º PA'!$P$1)</f>
        <v/>
      </c>
      <c r="B59" s="303"/>
      <c r="C59" s="304"/>
      <c r="D59" s="305"/>
      <c r="E59" s="306"/>
      <c r="F59" s="307"/>
      <c r="G59" s="305"/>
      <c r="H59" s="305"/>
      <c r="I59" s="306"/>
      <c r="J59" s="308" t="str">
        <f t="shared" si="0"/>
        <v/>
      </c>
      <c r="K59" s="308"/>
      <c r="L59" s="309"/>
      <c r="M59" s="308"/>
      <c r="N59" s="303"/>
      <c r="O59" s="305"/>
      <c r="P59" s="305"/>
      <c r="Q59" s="299"/>
      <c r="R59" s="299"/>
      <c r="S59" s="299"/>
      <c r="T59" s="299"/>
    </row>
    <row r="60" spans="1:20" ht="13.5" customHeight="1" x14ac:dyDescent="0.2">
      <c r="A60" s="302" t="str">
        <f>IF(B60="","",ROW()-ROW($A$3)+'Diário 3º PA'!$P$1)</f>
        <v/>
      </c>
      <c r="B60" s="303"/>
      <c r="C60" s="304"/>
      <c r="D60" s="305"/>
      <c r="E60" s="306"/>
      <c r="F60" s="307"/>
      <c r="G60" s="305"/>
      <c r="H60" s="305"/>
      <c r="I60" s="306"/>
      <c r="J60" s="308" t="str">
        <f t="shared" si="0"/>
        <v/>
      </c>
      <c r="K60" s="308"/>
      <c r="L60" s="309"/>
      <c r="M60" s="308"/>
      <c r="N60" s="303"/>
      <c r="O60" s="305"/>
      <c r="P60" s="305"/>
      <c r="Q60" s="299"/>
      <c r="R60" s="299"/>
      <c r="S60" s="299"/>
      <c r="T60" s="299"/>
    </row>
    <row r="61" spans="1:20" ht="13.5" customHeight="1" x14ac:dyDescent="0.2">
      <c r="A61" s="302" t="str">
        <f>IF(B61="","",ROW()-ROW($A$3)+'Diário 3º PA'!$P$1)</f>
        <v/>
      </c>
      <c r="B61" s="303"/>
      <c r="C61" s="304"/>
      <c r="D61" s="305"/>
      <c r="E61" s="306"/>
      <c r="F61" s="307"/>
      <c r="G61" s="305"/>
      <c r="H61" s="305"/>
      <c r="I61" s="306"/>
      <c r="J61" s="308" t="str">
        <f t="shared" si="0"/>
        <v/>
      </c>
      <c r="K61" s="308"/>
      <c r="L61" s="309"/>
      <c r="M61" s="308"/>
      <c r="N61" s="303"/>
      <c r="O61" s="305"/>
      <c r="P61" s="305"/>
      <c r="Q61" s="299"/>
      <c r="R61" s="299"/>
      <c r="S61" s="299"/>
      <c r="T61" s="299"/>
    </row>
    <row r="62" spans="1:20" ht="13.5" customHeight="1" x14ac:dyDescent="0.2">
      <c r="A62" s="302" t="str">
        <f>IF(B62="","",ROW()-ROW($A$3)+'Diário 3º PA'!$P$1)</f>
        <v/>
      </c>
      <c r="B62" s="303"/>
      <c r="C62" s="304"/>
      <c r="D62" s="305"/>
      <c r="E62" s="306"/>
      <c r="F62" s="307"/>
      <c r="G62" s="305"/>
      <c r="H62" s="305"/>
      <c r="I62" s="306"/>
      <c r="J62" s="308" t="str">
        <f t="shared" si="0"/>
        <v/>
      </c>
      <c r="K62" s="308"/>
      <c r="L62" s="309"/>
      <c r="M62" s="308"/>
      <c r="N62" s="303"/>
      <c r="O62" s="305"/>
      <c r="P62" s="305"/>
      <c r="Q62" s="299"/>
      <c r="R62" s="299"/>
      <c r="S62" s="299"/>
      <c r="T62" s="299"/>
    </row>
    <row r="63" spans="1:20" ht="13.5" customHeight="1" x14ac:dyDescent="0.2">
      <c r="A63" s="302" t="str">
        <f>IF(B63="","",ROW()-ROW($A$3)+'Diário 3º PA'!$P$1)</f>
        <v/>
      </c>
      <c r="B63" s="303"/>
      <c r="C63" s="304"/>
      <c r="D63" s="305"/>
      <c r="E63" s="306"/>
      <c r="F63" s="307"/>
      <c r="G63" s="305"/>
      <c r="H63" s="305"/>
      <c r="I63" s="306"/>
      <c r="J63" s="308" t="str">
        <f t="shared" si="0"/>
        <v/>
      </c>
      <c r="K63" s="308"/>
      <c r="L63" s="309"/>
      <c r="M63" s="308"/>
      <c r="N63" s="303"/>
      <c r="O63" s="305"/>
      <c r="P63" s="305"/>
      <c r="Q63" s="299"/>
      <c r="R63" s="299"/>
      <c r="S63" s="299"/>
      <c r="T63" s="299"/>
    </row>
    <row r="64" spans="1:20" ht="13.5" customHeight="1" x14ac:dyDescent="0.2">
      <c r="A64" s="302" t="str">
        <f>IF(B64="","",ROW()-ROW($A$3)+'Diário 3º PA'!$P$1)</f>
        <v/>
      </c>
      <c r="B64" s="303"/>
      <c r="C64" s="304"/>
      <c r="D64" s="305"/>
      <c r="E64" s="306"/>
      <c r="F64" s="307"/>
      <c r="G64" s="305"/>
      <c r="H64" s="305"/>
      <c r="I64" s="306"/>
      <c r="J64" s="308" t="str">
        <f t="shared" si="0"/>
        <v/>
      </c>
      <c r="K64" s="308"/>
      <c r="L64" s="309"/>
      <c r="M64" s="308"/>
      <c r="N64" s="303"/>
      <c r="O64" s="305"/>
      <c r="P64" s="305"/>
      <c r="Q64" s="299"/>
      <c r="R64" s="299"/>
      <c r="S64" s="299"/>
      <c r="T64" s="299"/>
    </row>
    <row r="65" spans="1:20" ht="13.5" customHeight="1" x14ac:dyDescent="0.2">
      <c r="A65" s="302" t="str">
        <f>IF(B65="","",ROW()-ROW($A$3)+'Diário 3º PA'!$P$1)</f>
        <v/>
      </c>
      <c r="B65" s="303"/>
      <c r="C65" s="304"/>
      <c r="D65" s="305"/>
      <c r="E65" s="306"/>
      <c r="F65" s="307"/>
      <c r="G65" s="305"/>
      <c r="H65" s="305"/>
      <c r="I65" s="306"/>
      <c r="J65" s="308" t="str">
        <f t="shared" si="0"/>
        <v/>
      </c>
      <c r="K65" s="308"/>
      <c r="L65" s="309"/>
      <c r="M65" s="308"/>
      <c r="N65" s="303"/>
      <c r="O65" s="305"/>
      <c r="P65" s="305"/>
      <c r="Q65" s="299"/>
      <c r="R65" s="299"/>
      <c r="S65" s="299"/>
      <c r="T65" s="299"/>
    </row>
    <row r="66" spans="1:20" ht="13.5" customHeight="1" x14ac:dyDescent="0.2">
      <c r="A66" s="302" t="str">
        <f>IF(B66="","",ROW()-ROW($A$3)+'Diário 3º PA'!$P$1)</f>
        <v/>
      </c>
      <c r="B66" s="303"/>
      <c r="C66" s="304"/>
      <c r="D66" s="305"/>
      <c r="E66" s="306"/>
      <c r="F66" s="307"/>
      <c r="G66" s="305"/>
      <c r="H66" s="305"/>
      <c r="I66" s="306"/>
      <c r="J66" s="308" t="str">
        <f t="shared" si="0"/>
        <v/>
      </c>
      <c r="K66" s="308"/>
      <c r="L66" s="309"/>
      <c r="M66" s="308"/>
      <c r="N66" s="303"/>
      <c r="O66" s="305"/>
      <c r="P66" s="305"/>
      <c r="Q66" s="299"/>
      <c r="R66" s="299"/>
      <c r="S66" s="299"/>
      <c r="T66" s="299"/>
    </row>
    <row r="67" spans="1:20" ht="13.5" customHeight="1" x14ac:dyDescent="0.2">
      <c r="A67" s="302" t="str">
        <f>IF(B67="","",ROW()-ROW($A$3)+'Diário 3º PA'!$P$1)</f>
        <v/>
      </c>
      <c r="B67" s="303"/>
      <c r="C67" s="304"/>
      <c r="D67" s="305"/>
      <c r="E67" s="306"/>
      <c r="F67" s="307"/>
      <c r="G67" s="305"/>
      <c r="H67" s="305"/>
      <c r="I67" s="306"/>
      <c r="J67" s="308" t="str">
        <f t="shared" si="0"/>
        <v/>
      </c>
      <c r="K67" s="308"/>
      <c r="L67" s="309"/>
      <c r="M67" s="308"/>
      <c r="N67" s="303"/>
      <c r="O67" s="305"/>
      <c r="P67" s="305"/>
      <c r="Q67" s="299"/>
      <c r="R67" s="299"/>
      <c r="S67" s="299"/>
      <c r="T67" s="299"/>
    </row>
    <row r="68" spans="1:20" ht="13.5" customHeight="1" x14ac:dyDescent="0.2">
      <c r="A68" s="302" t="str">
        <f>IF(B68="","",ROW()-ROW($A$3)+'Diário 3º PA'!$P$1)</f>
        <v/>
      </c>
      <c r="B68" s="303"/>
      <c r="C68" s="304"/>
      <c r="D68" s="305"/>
      <c r="E68" s="306"/>
      <c r="F68" s="307"/>
      <c r="G68" s="305"/>
      <c r="H68" s="305"/>
      <c r="I68" s="306"/>
      <c r="J68" s="308" t="str">
        <f t="shared" si="0"/>
        <v/>
      </c>
      <c r="K68" s="308"/>
      <c r="L68" s="309"/>
      <c r="M68" s="308"/>
      <c r="N68" s="303"/>
      <c r="O68" s="305"/>
      <c r="P68" s="305"/>
      <c r="Q68" s="299"/>
      <c r="R68" s="299"/>
      <c r="S68" s="299"/>
      <c r="T68" s="299"/>
    </row>
    <row r="69" spans="1:20" ht="13.5" customHeight="1" x14ac:dyDescent="0.2">
      <c r="A69" s="302" t="str">
        <f>IF(B69="","",ROW()-ROW($A$3)+'Diário 3º PA'!$P$1)</f>
        <v/>
      </c>
      <c r="B69" s="303"/>
      <c r="C69" s="304"/>
      <c r="D69" s="305"/>
      <c r="E69" s="306"/>
      <c r="F69" s="307"/>
      <c r="G69" s="305"/>
      <c r="H69" s="305"/>
      <c r="I69" s="306"/>
      <c r="J69" s="308" t="str">
        <f t="shared" si="0"/>
        <v/>
      </c>
      <c r="K69" s="308"/>
      <c r="L69" s="309"/>
      <c r="M69" s="308"/>
      <c r="N69" s="303"/>
      <c r="O69" s="305"/>
      <c r="P69" s="305"/>
      <c r="Q69" s="299"/>
      <c r="R69" s="299"/>
      <c r="S69" s="299"/>
      <c r="T69" s="299"/>
    </row>
    <row r="70" spans="1:20" ht="13.5" customHeight="1" x14ac:dyDescent="0.2">
      <c r="A70" s="302" t="str">
        <f>IF(B70="","",ROW()-ROW($A$3)+'Diário 3º PA'!$P$1)</f>
        <v/>
      </c>
      <c r="B70" s="303"/>
      <c r="C70" s="304"/>
      <c r="D70" s="305"/>
      <c r="E70" s="306"/>
      <c r="F70" s="307"/>
      <c r="G70" s="305"/>
      <c r="H70" s="305"/>
      <c r="I70" s="306"/>
      <c r="J70" s="308" t="str">
        <f t="shared" si="0"/>
        <v/>
      </c>
      <c r="K70" s="308"/>
      <c r="L70" s="309"/>
      <c r="M70" s="308"/>
      <c r="N70" s="303"/>
      <c r="O70" s="305"/>
      <c r="P70" s="305"/>
      <c r="Q70" s="299"/>
      <c r="R70" s="299"/>
      <c r="S70" s="299"/>
      <c r="T70" s="299"/>
    </row>
    <row r="71" spans="1:20" ht="13.5" customHeight="1" x14ac:dyDescent="0.2">
      <c r="A71" s="302" t="str">
        <f>IF(B71="","",ROW()-ROW($A$3)+'Diário 3º PA'!$P$1)</f>
        <v/>
      </c>
      <c r="B71" s="303"/>
      <c r="C71" s="304"/>
      <c r="D71" s="305"/>
      <c r="E71" s="306"/>
      <c r="F71" s="307"/>
      <c r="G71" s="305"/>
      <c r="H71" s="305"/>
      <c r="I71" s="306"/>
      <c r="J71" s="308" t="str">
        <f t="shared" si="0"/>
        <v/>
      </c>
      <c r="K71" s="308"/>
      <c r="L71" s="309"/>
      <c r="M71" s="308"/>
      <c r="N71" s="303"/>
      <c r="O71" s="305"/>
      <c r="P71" s="305"/>
      <c r="Q71" s="299"/>
      <c r="R71" s="299"/>
      <c r="S71" s="299"/>
      <c r="T71" s="299"/>
    </row>
    <row r="72" spans="1:20" ht="13.5" customHeight="1" x14ac:dyDescent="0.2">
      <c r="A72" s="302" t="str">
        <f>IF(B72="","",ROW()-ROW($A$3)+'Diário 3º PA'!$P$1)</f>
        <v/>
      </c>
      <c r="B72" s="303"/>
      <c r="C72" s="304"/>
      <c r="D72" s="305"/>
      <c r="E72" s="306"/>
      <c r="F72" s="307"/>
      <c r="G72" s="305"/>
      <c r="H72" s="305"/>
      <c r="I72" s="306"/>
      <c r="J72" s="308" t="str">
        <f t="shared" si="0"/>
        <v/>
      </c>
      <c r="K72" s="308"/>
      <c r="L72" s="309"/>
      <c r="M72" s="308"/>
      <c r="N72" s="303"/>
      <c r="O72" s="305"/>
      <c r="P72" s="305"/>
      <c r="Q72" s="299"/>
      <c r="R72" s="299"/>
      <c r="S72" s="299"/>
      <c r="T72" s="299"/>
    </row>
    <row r="73" spans="1:20" ht="13.5" customHeight="1" x14ac:dyDescent="0.2">
      <c r="A73" s="302" t="str">
        <f>IF(B73="","",ROW()-ROW($A$3)+'Diário 3º PA'!$P$1)</f>
        <v/>
      </c>
      <c r="B73" s="303"/>
      <c r="C73" s="304"/>
      <c r="D73" s="305"/>
      <c r="E73" s="306"/>
      <c r="F73" s="307"/>
      <c r="G73" s="305"/>
      <c r="H73" s="305"/>
      <c r="I73" s="306"/>
      <c r="J73" s="308" t="str">
        <f t="shared" si="0"/>
        <v/>
      </c>
      <c r="K73" s="308"/>
      <c r="L73" s="309"/>
      <c r="M73" s="308"/>
      <c r="N73" s="303"/>
      <c r="O73" s="305"/>
      <c r="P73" s="305"/>
      <c r="Q73" s="299"/>
      <c r="R73" s="299"/>
      <c r="S73" s="299"/>
      <c r="T73" s="299"/>
    </row>
    <row r="74" spans="1:20" ht="13.5" customHeight="1" x14ac:dyDescent="0.2">
      <c r="A74" s="302" t="str">
        <f>IF(B74="","",ROW()-ROW($A$3)+'Diário 3º PA'!$P$1)</f>
        <v/>
      </c>
      <c r="B74" s="303"/>
      <c r="C74" s="304"/>
      <c r="D74" s="305"/>
      <c r="E74" s="306"/>
      <c r="F74" s="307"/>
      <c r="G74" s="305"/>
      <c r="H74" s="305"/>
      <c r="I74" s="306"/>
      <c r="J74" s="308" t="str">
        <f t="shared" si="0"/>
        <v/>
      </c>
      <c r="K74" s="308"/>
      <c r="L74" s="309"/>
      <c r="M74" s="308"/>
      <c r="N74" s="303"/>
      <c r="O74" s="305"/>
      <c r="P74" s="305"/>
      <c r="Q74" s="299"/>
      <c r="R74" s="299"/>
      <c r="S74" s="299"/>
      <c r="T74" s="299"/>
    </row>
    <row r="75" spans="1:20" ht="13.5" customHeight="1" x14ac:dyDescent="0.2">
      <c r="A75" s="302" t="str">
        <f>IF(B75="","",ROW()-ROW($A$3)+'Diário 3º PA'!$P$1)</f>
        <v/>
      </c>
      <c r="B75" s="303"/>
      <c r="C75" s="304"/>
      <c r="D75" s="305"/>
      <c r="E75" s="306"/>
      <c r="F75" s="307"/>
      <c r="G75" s="305"/>
      <c r="H75" s="305"/>
      <c r="I75" s="306"/>
      <c r="J75" s="308" t="str">
        <f t="shared" si="0"/>
        <v/>
      </c>
      <c r="K75" s="308"/>
      <c r="L75" s="309"/>
      <c r="M75" s="308"/>
      <c r="N75" s="303"/>
      <c r="O75" s="305"/>
      <c r="P75" s="305"/>
      <c r="Q75" s="299"/>
      <c r="R75" s="299"/>
      <c r="S75" s="299"/>
      <c r="T75" s="299"/>
    </row>
    <row r="76" spans="1:20" ht="13.5" customHeight="1" x14ac:dyDescent="0.2">
      <c r="A76" s="302" t="str">
        <f>IF(B76="","",ROW()-ROW($A$3)+'Diário 3º PA'!$P$1)</f>
        <v/>
      </c>
      <c r="B76" s="303"/>
      <c r="C76" s="304"/>
      <c r="D76" s="305"/>
      <c r="E76" s="306"/>
      <c r="F76" s="307"/>
      <c r="G76" s="306"/>
      <c r="H76" s="305"/>
      <c r="I76" s="306"/>
      <c r="J76" s="308" t="str">
        <f t="shared" si="0"/>
        <v/>
      </c>
      <c r="K76" s="308"/>
      <c r="L76" s="309"/>
      <c r="M76" s="308"/>
      <c r="N76" s="303"/>
      <c r="O76" s="305"/>
      <c r="P76" s="305"/>
      <c r="Q76" s="299"/>
      <c r="R76" s="299"/>
      <c r="S76" s="299"/>
      <c r="T76" s="299"/>
    </row>
    <row r="77" spans="1:20" ht="13.5" customHeight="1" x14ac:dyDescent="0.2">
      <c r="A77" s="302" t="str">
        <f>IF(B77="","",ROW()-ROW($A$3)+'Diário 3º PA'!$P$1)</f>
        <v/>
      </c>
      <c r="B77" s="303"/>
      <c r="C77" s="304"/>
      <c r="D77" s="305"/>
      <c r="E77" s="306"/>
      <c r="F77" s="307"/>
      <c r="G77" s="306"/>
      <c r="H77" s="305"/>
      <c r="I77" s="306"/>
      <c r="J77" s="308" t="str">
        <f t="shared" si="0"/>
        <v/>
      </c>
      <c r="K77" s="308"/>
      <c r="L77" s="309"/>
      <c r="M77" s="308"/>
      <c r="N77" s="303"/>
      <c r="O77" s="305"/>
      <c r="P77" s="305"/>
      <c r="Q77" s="299"/>
      <c r="R77" s="299"/>
      <c r="S77" s="299"/>
      <c r="T77" s="299"/>
    </row>
    <row r="78" spans="1:20" ht="13.5" customHeight="1" x14ac:dyDescent="0.2">
      <c r="A78" s="302" t="str">
        <f>IF(B78="","",ROW()-ROW($A$3)+'Diário 3º PA'!$P$1)</f>
        <v/>
      </c>
      <c r="B78" s="303"/>
      <c r="C78" s="304"/>
      <c r="D78" s="305"/>
      <c r="E78" s="306"/>
      <c r="F78" s="307"/>
      <c r="G78" s="305"/>
      <c r="H78" s="305"/>
      <c r="I78" s="306"/>
      <c r="J78" s="308" t="str">
        <f t="shared" si="0"/>
        <v/>
      </c>
      <c r="K78" s="308"/>
      <c r="L78" s="309"/>
      <c r="M78" s="308"/>
      <c r="N78" s="303"/>
      <c r="O78" s="305"/>
      <c r="P78" s="305"/>
      <c r="Q78" s="299"/>
      <c r="R78" s="299"/>
      <c r="S78" s="299"/>
      <c r="T78" s="299"/>
    </row>
    <row r="79" spans="1:20" ht="13.5" customHeight="1" x14ac:dyDescent="0.2">
      <c r="A79" s="302" t="str">
        <f>IF(B79="","",ROW()-ROW($A$3)+'Diário 3º PA'!$P$1)</f>
        <v/>
      </c>
      <c r="B79" s="303"/>
      <c r="C79" s="304"/>
      <c r="D79" s="305"/>
      <c r="E79" s="306"/>
      <c r="F79" s="307"/>
      <c r="G79" s="306"/>
      <c r="H79" s="305"/>
      <c r="I79" s="306"/>
      <c r="J79" s="308" t="str">
        <f t="shared" si="0"/>
        <v/>
      </c>
      <c r="K79" s="308"/>
      <c r="L79" s="309"/>
      <c r="M79" s="308"/>
      <c r="N79" s="303"/>
      <c r="O79" s="305"/>
      <c r="P79" s="305"/>
      <c r="Q79" s="299"/>
      <c r="R79" s="299"/>
      <c r="S79" s="299"/>
      <c r="T79" s="299"/>
    </row>
    <row r="80" spans="1:20" ht="13.5" customHeight="1" x14ac:dyDescent="0.2">
      <c r="A80" s="302" t="str">
        <f>IF(B80="","",ROW()-ROW($A$3)+'Diário 3º PA'!$P$1)</f>
        <v/>
      </c>
      <c r="B80" s="303"/>
      <c r="C80" s="304"/>
      <c r="D80" s="305"/>
      <c r="E80" s="306"/>
      <c r="F80" s="307"/>
      <c r="G80" s="306"/>
      <c r="H80" s="305"/>
      <c r="I80" s="306"/>
      <c r="J80" s="308" t="str">
        <f t="shared" si="0"/>
        <v/>
      </c>
      <c r="K80" s="308"/>
      <c r="L80" s="309"/>
      <c r="M80" s="308"/>
      <c r="N80" s="303"/>
      <c r="O80" s="305"/>
      <c r="P80" s="305"/>
      <c r="Q80" s="299"/>
      <c r="R80" s="299"/>
      <c r="S80" s="299"/>
      <c r="T80" s="299"/>
    </row>
    <row r="81" spans="1:20" ht="13.5" customHeight="1" x14ac:dyDescent="0.2">
      <c r="A81" s="302" t="str">
        <f>IF(B81="","",ROW()-ROW($A$3)+'Diário 3º PA'!$P$1)</f>
        <v/>
      </c>
      <c r="B81" s="303"/>
      <c r="C81" s="304"/>
      <c r="D81" s="305"/>
      <c r="E81" s="306"/>
      <c r="F81" s="307"/>
      <c r="G81" s="305"/>
      <c r="H81" s="305"/>
      <c r="I81" s="306"/>
      <c r="J81" s="308" t="str">
        <f t="shared" si="0"/>
        <v/>
      </c>
      <c r="K81" s="308"/>
      <c r="L81" s="309"/>
      <c r="M81" s="308"/>
      <c r="N81" s="303"/>
      <c r="O81" s="305"/>
      <c r="P81" s="305"/>
      <c r="Q81" s="299"/>
      <c r="R81" s="299"/>
      <c r="S81" s="299"/>
      <c r="T81" s="299"/>
    </row>
    <row r="82" spans="1:20" ht="13.5" customHeight="1" x14ac:dyDescent="0.2">
      <c r="A82" s="302" t="str">
        <f>IF(B82="","",ROW()-ROW($A$3)+'Diário 3º PA'!$P$1)</f>
        <v/>
      </c>
      <c r="B82" s="303"/>
      <c r="C82" s="304"/>
      <c r="D82" s="305"/>
      <c r="E82" s="306"/>
      <c r="F82" s="307"/>
      <c r="G82" s="305"/>
      <c r="H82" s="305"/>
      <c r="I82" s="306"/>
      <c r="J82" s="308" t="str">
        <f t="shared" si="0"/>
        <v/>
      </c>
      <c r="K82" s="308"/>
      <c r="L82" s="309"/>
      <c r="M82" s="308"/>
      <c r="N82" s="303"/>
      <c r="O82" s="305"/>
      <c r="P82" s="305"/>
      <c r="Q82" s="299"/>
      <c r="R82" s="299"/>
      <c r="S82" s="299"/>
      <c r="T82" s="299"/>
    </row>
    <row r="83" spans="1:20" ht="13.5" customHeight="1" x14ac:dyDescent="0.2">
      <c r="A83" s="302" t="str">
        <f>IF(B83="","",ROW()-ROW($A$3)+'Diário 3º PA'!$P$1)</f>
        <v/>
      </c>
      <c r="B83" s="303"/>
      <c r="C83" s="304"/>
      <c r="D83" s="305"/>
      <c r="E83" s="306"/>
      <c r="F83" s="307"/>
      <c r="G83" s="305"/>
      <c r="H83" s="305"/>
      <c r="I83" s="306"/>
      <c r="J83" s="308" t="str">
        <f t="shared" si="0"/>
        <v/>
      </c>
      <c r="K83" s="308"/>
      <c r="L83" s="309"/>
      <c r="M83" s="308"/>
      <c r="N83" s="303"/>
      <c r="O83" s="305"/>
      <c r="P83" s="305"/>
      <c r="Q83" s="299"/>
      <c r="R83" s="299"/>
      <c r="S83" s="299"/>
      <c r="T83" s="299"/>
    </row>
    <row r="84" spans="1:20" ht="13.5" customHeight="1" x14ac:dyDescent="0.2">
      <c r="A84" s="302" t="str">
        <f>IF(B84="","",ROW()-ROW($A$3)+'Diário 3º PA'!$P$1)</f>
        <v/>
      </c>
      <c r="B84" s="303"/>
      <c r="C84" s="304"/>
      <c r="D84" s="305"/>
      <c r="E84" s="306"/>
      <c r="F84" s="307"/>
      <c r="G84" s="305"/>
      <c r="H84" s="305"/>
      <c r="I84" s="306"/>
      <c r="J84" s="308" t="str">
        <f t="shared" si="0"/>
        <v/>
      </c>
      <c r="K84" s="308"/>
      <c r="L84" s="309"/>
      <c r="M84" s="308"/>
      <c r="N84" s="303"/>
      <c r="O84" s="305"/>
      <c r="P84" s="305"/>
      <c r="Q84" s="299"/>
      <c r="R84" s="299"/>
      <c r="S84" s="299"/>
      <c r="T84" s="299"/>
    </row>
    <row r="85" spans="1:20" ht="13.5" customHeight="1" x14ac:dyDescent="0.2">
      <c r="A85" s="302" t="str">
        <f>IF(B85="","",ROW()-ROW($A$3)+'Diário 3º PA'!$P$1)</f>
        <v/>
      </c>
      <c r="B85" s="303"/>
      <c r="C85" s="304"/>
      <c r="D85" s="305"/>
      <c r="E85" s="306"/>
      <c r="F85" s="307"/>
      <c r="G85" s="305"/>
      <c r="H85" s="305"/>
      <c r="I85" s="306"/>
      <c r="J85" s="308" t="str">
        <f t="shared" si="0"/>
        <v/>
      </c>
      <c r="K85" s="308"/>
      <c r="L85" s="309"/>
      <c r="M85" s="308"/>
      <c r="N85" s="303"/>
      <c r="O85" s="305"/>
      <c r="P85" s="305"/>
      <c r="Q85" s="299"/>
      <c r="R85" s="299"/>
      <c r="S85" s="299"/>
      <c r="T85" s="299"/>
    </row>
    <row r="86" spans="1:20" ht="13.5" customHeight="1" x14ac:dyDescent="0.2">
      <c r="A86" s="302" t="str">
        <f>IF(B86="","",ROW()-ROW($A$3)+'Diário 3º PA'!$P$1)</f>
        <v/>
      </c>
      <c r="B86" s="303"/>
      <c r="C86" s="304"/>
      <c r="D86" s="305"/>
      <c r="E86" s="306"/>
      <c r="F86" s="307"/>
      <c r="G86" s="305"/>
      <c r="H86" s="305"/>
      <c r="I86" s="306"/>
      <c r="J86" s="308" t="str">
        <f t="shared" si="0"/>
        <v/>
      </c>
      <c r="K86" s="308"/>
      <c r="L86" s="309"/>
      <c r="M86" s="308"/>
      <c r="N86" s="303"/>
      <c r="O86" s="305"/>
      <c r="P86" s="305"/>
      <c r="Q86" s="299"/>
      <c r="R86" s="299"/>
      <c r="S86" s="299"/>
      <c r="T86" s="299"/>
    </row>
    <row r="87" spans="1:20" ht="13.5" customHeight="1" x14ac:dyDescent="0.2">
      <c r="A87" s="302" t="str">
        <f>IF(B87="","",ROW()-ROW($A$3)+'Diário 3º PA'!$P$1)</f>
        <v/>
      </c>
      <c r="B87" s="303"/>
      <c r="C87" s="304"/>
      <c r="D87" s="305"/>
      <c r="E87" s="306"/>
      <c r="F87" s="307"/>
      <c r="G87" s="306"/>
      <c r="H87" s="305"/>
      <c r="I87" s="306"/>
      <c r="J87" s="308" t="str">
        <f t="shared" si="0"/>
        <v/>
      </c>
      <c r="K87" s="308"/>
      <c r="L87" s="309"/>
      <c r="M87" s="308"/>
      <c r="N87" s="303"/>
      <c r="O87" s="305"/>
      <c r="P87" s="305"/>
      <c r="Q87" s="299"/>
      <c r="R87" s="299"/>
      <c r="S87" s="299"/>
      <c r="T87" s="299"/>
    </row>
    <row r="88" spans="1:20" ht="13.5" customHeight="1" x14ac:dyDescent="0.2">
      <c r="A88" s="302" t="str">
        <f>IF(B88="","",ROW()-ROW($A$3)+'Diário 3º PA'!$P$1)</f>
        <v/>
      </c>
      <c r="B88" s="303"/>
      <c r="C88" s="304"/>
      <c r="D88" s="305"/>
      <c r="E88" s="306"/>
      <c r="F88" s="307"/>
      <c r="G88" s="306"/>
      <c r="H88" s="305"/>
      <c r="I88" s="306"/>
      <c r="J88" s="308" t="str">
        <f t="shared" si="0"/>
        <v/>
      </c>
      <c r="K88" s="308"/>
      <c r="L88" s="309"/>
      <c r="M88" s="308"/>
      <c r="N88" s="303"/>
      <c r="O88" s="305"/>
      <c r="P88" s="305"/>
      <c r="Q88" s="299"/>
      <c r="R88" s="299"/>
      <c r="S88" s="299"/>
      <c r="T88" s="299"/>
    </row>
    <row r="89" spans="1:20" ht="13.5" customHeight="1" x14ac:dyDescent="0.2">
      <c r="A89" s="302" t="str">
        <f>IF(B89="","",ROW()-ROW($A$3)+'Diário 3º PA'!$P$1)</f>
        <v/>
      </c>
      <c r="B89" s="303"/>
      <c r="C89" s="304"/>
      <c r="D89" s="305"/>
      <c r="E89" s="306"/>
      <c r="F89" s="307"/>
      <c r="G89" s="305"/>
      <c r="H89" s="305"/>
      <c r="I89" s="306"/>
      <c r="J89" s="308" t="str">
        <f t="shared" si="0"/>
        <v/>
      </c>
      <c r="K89" s="308"/>
      <c r="L89" s="309"/>
      <c r="M89" s="308"/>
      <c r="N89" s="303"/>
      <c r="O89" s="305"/>
      <c r="P89" s="305"/>
      <c r="Q89" s="299"/>
      <c r="R89" s="299"/>
      <c r="S89" s="299"/>
      <c r="T89" s="299"/>
    </row>
    <row r="90" spans="1:20" ht="13.5" customHeight="1" x14ac:dyDescent="0.2">
      <c r="A90" s="302" t="str">
        <f>IF(B90="","",ROW()-ROW($A$3)+'Diário 3º PA'!$P$1)</f>
        <v/>
      </c>
      <c r="B90" s="303"/>
      <c r="C90" s="304"/>
      <c r="D90" s="305"/>
      <c r="E90" s="306"/>
      <c r="F90" s="307"/>
      <c r="G90" s="305"/>
      <c r="H90" s="305"/>
      <c r="I90" s="306"/>
      <c r="J90" s="308" t="str">
        <f t="shared" si="0"/>
        <v/>
      </c>
      <c r="K90" s="308"/>
      <c r="L90" s="309"/>
      <c r="M90" s="308"/>
      <c r="N90" s="303"/>
      <c r="O90" s="305"/>
      <c r="P90" s="305"/>
      <c r="Q90" s="299"/>
      <c r="R90" s="299"/>
      <c r="S90" s="299"/>
      <c r="T90" s="299"/>
    </row>
    <row r="91" spans="1:20" ht="13.5" customHeight="1" x14ac:dyDescent="0.2">
      <c r="A91" s="302" t="str">
        <f>IF(B91="","",ROW()-ROW($A$3)+'Diário 3º PA'!$P$1)</f>
        <v/>
      </c>
      <c r="B91" s="303"/>
      <c r="C91" s="304"/>
      <c r="D91" s="305"/>
      <c r="E91" s="306"/>
      <c r="F91" s="307"/>
      <c r="G91" s="305"/>
      <c r="H91" s="305"/>
      <c r="I91" s="306"/>
      <c r="J91" s="308" t="str">
        <f t="shared" si="0"/>
        <v/>
      </c>
      <c r="K91" s="308"/>
      <c r="L91" s="309"/>
      <c r="M91" s="308"/>
      <c r="N91" s="303"/>
      <c r="O91" s="305"/>
      <c r="P91" s="305"/>
      <c r="Q91" s="299"/>
      <c r="R91" s="299"/>
      <c r="S91" s="299"/>
      <c r="T91" s="299"/>
    </row>
    <row r="92" spans="1:20" ht="13.5" customHeight="1" x14ac:dyDescent="0.2">
      <c r="A92" s="302" t="str">
        <f>IF(B92="","",ROW()-ROW($A$3)+'Diário 3º PA'!$P$1)</f>
        <v/>
      </c>
      <c r="B92" s="303"/>
      <c r="C92" s="304"/>
      <c r="D92" s="305"/>
      <c r="E92" s="306"/>
      <c r="F92" s="307"/>
      <c r="G92" s="305"/>
      <c r="H92" s="305"/>
      <c r="I92" s="306"/>
      <c r="J92" s="308" t="str">
        <f t="shared" si="0"/>
        <v/>
      </c>
      <c r="K92" s="308"/>
      <c r="L92" s="309"/>
      <c r="M92" s="308"/>
      <c r="N92" s="303"/>
      <c r="O92" s="305"/>
      <c r="P92" s="305"/>
      <c r="Q92" s="299"/>
      <c r="R92" s="299"/>
      <c r="S92" s="299"/>
      <c r="T92" s="299"/>
    </row>
    <row r="93" spans="1:20" ht="13.5" customHeight="1" x14ac:dyDescent="0.2">
      <c r="A93" s="302" t="str">
        <f>IF(B93="","",ROW()-ROW($A$3)+'Diário 3º PA'!$P$1)</f>
        <v/>
      </c>
      <c r="B93" s="303"/>
      <c r="C93" s="304"/>
      <c r="D93" s="305"/>
      <c r="E93" s="306"/>
      <c r="F93" s="307"/>
      <c r="G93" s="306"/>
      <c r="H93" s="305"/>
      <c r="I93" s="306"/>
      <c r="J93" s="308" t="str">
        <f t="shared" si="0"/>
        <v/>
      </c>
      <c r="K93" s="308"/>
      <c r="L93" s="309"/>
      <c r="M93" s="308"/>
      <c r="N93" s="303"/>
      <c r="O93" s="305"/>
      <c r="P93" s="305"/>
      <c r="Q93" s="299"/>
      <c r="R93" s="299"/>
      <c r="S93" s="299"/>
      <c r="T93" s="299"/>
    </row>
    <row r="94" spans="1:20" ht="13.5" customHeight="1" x14ac:dyDescent="0.2">
      <c r="A94" s="302" t="str">
        <f>IF(B94="","",ROW()-ROW($A$3)+'Diário 3º PA'!$P$1)</f>
        <v/>
      </c>
      <c r="B94" s="303"/>
      <c r="C94" s="304"/>
      <c r="D94" s="305"/>
      <c r="E94" s="306"/>
      <c r="F94" s="307"/>
      <c r="G94" s="306"/>
      <c r="H94" s="305"/>
      <c r="I94" s="306"/>
      <c r="J94" s="308" t="str">
        <f t="shared" si="0"/>
        <v/>
      </c>
      <c r="K94" s="308"/>
      <c r="L94" s="309"/>
      <c r="M94" s="308"/>
      <c r="N94" s="303"/>
      <c r="O94" s="305"/>
      <c r="P94" s="305"/>
      <c r="Q94" s="299"/>
      <c r="R94" s="299"/>
      <c r="S94" s="299"/>
      <c r="T94" s="299"/>
    </row>
    <row r="95" spans="1:20" ht="13.5" customHeight="1" x14ac:dyDescent="0.2">
      <c r="A95" s="302" t="str">
        <f>IF(B95="","",ROW()-ROW($A$3)+'Diário 3º PA'!$P$1)</f>
        <v/>
      </c>
      <c r="B95" s="303"/>
      <c r="C95" s="304"/>
      <c r="D95" s="305"/>
      <c r="E95" s="306"/>
      <c r="F95" s="307"/>
      <c r="G95" s="305"/>
      <c r="H95" s="305"/>
      <c r="I95" s="306"/>
      <c r="J95" s="308" t="str">
        <f t="shared" si="0"/>
        <v/>
      </c>
      <c r="K95" s="308"/>
      <c r="L95" s="309"/>
      <c r="M95" s="308"/>
      <c r="N95" s="303"/>
      <c r="O95" s="305"/>
      <c r="P95" s="305"/>
      <c r="Q95" s="299"/>
      <c r="R95" s="299"/>
      <c r="S95" s="299"/>
      <c r="T95" s="299"/>
    </row>
    <row r="96" spans="1:20" ht="13.5" customHeight="1" x14ac:dyDescent="0.2">
      <c r="A96" s="302" t="str">
        <f>IF(B96="","",ROW()-ROW($A$3)+'Diário 3º PA'!$P$1)</f>
        <v/>
      </c>
      <c r="B96" s="303"/>
      <c r="C96" s="304"/>
      <c r="D96" s="305"/>
      <c r="E96" s="306"/>
      <c r="F96" s="307"/>
      <c r="G96" s="305"/>
      <c r="H96" s="305"/>
      <c r="I96" s="306"/>
      <c r="J96" s="308" t="str">
        <f t="shared" si="0"/>
        <v/>
      </c>
      <c r="K96" s="308"/>
      <c r="L96" s="309"/>
      <c r="M96" s="308"/>
      <c r="N96" s="303"/>
      <c r="O96" s="305"/>
      <c r="P96" s="305"/>
      <c r="Q96" s="299"/>
      <c r="R96" s="299"/>
      <c r="S96" s="299"/>
      <c r="T96" s="299"/>
    </row>
    <row r="97" spans="1:20" ht="13.5" customHeight="1" x14ac:dyDescent="0.2">
      <c r="A97" s="302" t="str">
        <f>IF(B97="","",ROW()-ROW($A$3)+'Diário 3º PA'!$P$1)</f>
        <v/>
      </c>
      <c r="B97" s="303"/>
      <c r="C97" s="304"/>
      <c r="D97" s="305"/>
      <c r="E97" s="306"/>
      <c r="F97" s="307"/>
      <c r="G97" s="305"/>
      <c r="H97" s="305"/>
      <c r="I97" s="306"/>
      <c r="J97" s="308" t="str">
        <f t="shared" si="0"/>
        <v/>
      </c>
      <c r="K97" s="308"/>
      <c r="L97" s="309"/>
      <c r="M97" s="308"/>
      <c r="N97" s="303"/>
      <c r="O97" s="305"/>
      <c r="P97" s="305"/>
      <c r="Q97" s="299"/>
      <c r="R97" s="299"/>
      <c r="S97" s="299"/>
      <c r="T97" s="299"/>
    </row>
    <row r="98" spans="1:20" ht="13.5" customHeight="1" x14ac:dyDescent="0.2">
      <c r="A98" s="302" t="str">
        <f>IF(B98="","",ROW()-ROW($A$3)+'Diário 3º PA'!$P$1)</f>
        <v/>
      </c>
      <c r="B98" s="303"/>
      <c r="C98" s="304"/>
      <c r="D98" s="305"/>
      <c r="E98" s="306"/>
      <c r="F98" s="307"/>
      <c r="G98" s="305"/>
      <c r="H98" s="305"/>
      <c r="I98" s="306"/>
      <c r="J98" s="308" t="str">
        <f t="shared" si="0"/>
        <v/>
      </c>
      <c r="K98" s="308"/>
      <c r="L98" s="309"/>
      <c r="M98" s="308"/>
      <c r="N98" s="303"/>
      <c r="O98" s="305"/>
      <c r="P98" s="305"/>
      <c r="Q98" s="299"/>
      <c r="R98" s="299"/>
      <c r="S98" s="299"/>
      <c r="T98" s="299"/>
    </row>
    <row r="99" spans="1:20" ht="13.5" customHeight="1" x14ac:dyDescent="0.2">
      <c r="A99" s="302" t="str">
        <f>IF(B99="","",ROW()-ROW($A$3)+'Diário 3º PA'!$P$1)</f>
        <v/>
      </c>
      <c r="B99" s="303"/>
      <c r="C99" s="304"/>
      <c r="D99" s="305"/>
      <c r="E99" s="306"/>
      <c r="F99" s="307"/>
      <c r="G99" s="305"/>
      <c r="H99" s="305"/>
      <c r="I99" s="306"/>
      <c r="J99" s="308" t="str">
        <f t="shared" si="0"/>
        <v/>
      </c>
      <c r="K99" s="308"/>
      <c r="L99" s="309"/>
      <c r="M99" s="308"/>
      <c r="N99" s="303"/>
      <c r="O99" s="305"/>
      <c r="P99" s="305"/>
      <c r="Q99" s="299"/>
      <c r="R99" s="299"/>
      <c r="S99" s="299"/>
      <c r="T99" s="299"/>
    </row>
    <row r="100" spans="1:20" ht="13.5" customHeight="1" x14ac:dyDescent="0.2">
      <c r="A100" s="302" t="str">
        <f>IF(B100="","",ROW()-ROW($A$3)+'Diário 3º PA'!$P$1)</f>
        <v/>
      </c>
      <c r="B100" s="303"/>
      <c r="C100" s="304"/>
      <c r="D100" s="305"/>
      <c r="E100" s="306"/>
      <c r="F100" s="307"/>
      <c r="G100" s="305"/>
      <c r="H100" s="305"/>
      <c r="I100" s="306"/>
      <c r="J100" s="308" t="str">
        <f t="shared" si="0"/>
        <v/>
      </c>
      <c r="K100" s="308"/>
      <c r="L100" s="309"/>
      <c r="M100" s="308"/>
      <c r="N100" s="303"/>
      <c r="O100" s="305"/>
      <c r="P100" s="305"/>
      <c r="Q100" s="299"/>
      <c r="R100" s="299"/>
      <c r="S100" s="299"/>
      <c r="T100" s="299"/>
    </row>
    <row r="101" spans="1:20" ht="13.5" customHeight="1" x14ac:dyDescent="0.2">
      <c r="A101" s="302" t="str">
        <f>IF(B101="","",ROW()-ROW($A$3)+'Diário 3º PA'!$P$1)</f>
        <v/>
      </c>
      <c r="B101" s="303"/>
      <c r="C101" s="304"/>
      <c r="D101" s="305"/>
      <c r="E101" s="306"/>
      <c r="F101" s="307"/>
      <c r="G101" s="305"/>
      <c r="H101" s="305"/>
      <c r="I101" s="306"/>
      <c r="J101" s="308" t="str">
        <f t="shared" si="0"/>
        <v/>
      </c>
      <c r="K101" s="308"/>
      <c r="L101" s="309"/>
      <c r="M101" s="308"/>
      <c r="N101" s="303"/>
      <c r="O101" s="305"/>
      <c r="P101" s="305"/>
      <c r="Q101" s="299"/>
      <c r="R101" s="299"/>
      <c r="S101" s="299"/>
      <c r="T101" s="299"/>
    </row>
    <row r="102" spans="1:20" ht="13.5" customHeight="1" x14ac:dyDescent="0.2">
      <c r="A102" s="302" t="str">
        <f>IF(B102="","",ROW()-ROW($A$3)+'Diário 3º PA'!$P$1)</f>
        <v/>
      </c>
      <c r="B102" s="303"/>
      <c r="C102" s="304"/>
      <c r="D102" s="305"/>
      <c r="E102" s="306"/>
      <c r="F102" s="307"/>
      <c r="G102" s="305"/>
      <c r="H102" s="305"/>
      <c r="I102" s="306"/>
      <c r="J102" s="308" t="str">
        <f t="shared" si="0"/>
        <v/>
      </c>
      <c r="K102" s="308"/>
      <c r="L102" s="309"/>
      <c r="M102" s="308"/>
      <c r="N102" s="303"/>
      <c r="O102" s="305"/>
      <c r="P102" s="305"/>
      <c r="Q102" s="299"/>
      <c r="R102" s="299"/>
      <c r="S102" s="299"/>
      <c r="T102" s="299"/>
    </row>
    <row r="103" spans="1:20" ht="13.5" customHeight="1" x14ac:dyDescent="0.2">
      <c r="A103" s="302" t="str">
        <f>IF(B103="","",ROW()-ROW($A$3)+'Diário 3º PA'!$P$1)</f>
        <v/>
      </c>
      <c r="B103" s="303"/>
      <c r="C103" s="304"/>
      <c r="D103" s="305"/>
      <c r="E103" s="306"/>
      <c r="F103" s="307"/>
      <c r="G103" s="305"/>
      <c r="H103" s="305"/>
      <c r="I103" s="306"/>
      <c r="J103" s="308" t="str">
        <f t="shared" si="0"/>
        <v/>
      </c>
      <c r="K103" s="308"/>
      <c r="L103" s="309"/>
      <c r="M103" s="308"/>
      <c r="N103" s="303"/>
      <c r="O103" s="305"/>
      <c r="P103" s="305"/>
      <c r="Q103" s="299"/>
      <c r="R103" s="299"/>
      <c r="S103" s="299"/>
      <c r="T103" s="299"/>
    </row>
    <row r="104" spans="1:20" ht="13.5" customHeight="1" x14ac:dyDescent="0.2">
      <c r="A104" s="302" t="str">
        <f>IF(B104="","",ROW()-ROW($A$3)+'Diário 3º PA'!$P$1)</f>
        <v/>
      </c>
      <c r="B104" s="303"/>
      <c r="C104" s="304"/>
      <c r="D104" s="305"/>
      <c r="E104" s="306"/>
      <c r="F104" s="307"/>
      <c r="G104" s="305"/>
      <c r="H104" s="305"/>
      <c r="I104" s="306"/>
      <c r="J104" s="308" t="str">
        <f t="shared" si="0"/>
        <v/>
      </c>
      <c r="K104" s="308"/>
      <c r="L104" s="309"/>
      <c r="M104" s="308"/>
      <c r="N104" s="303"/>
      <c r="O104" s="305"/>
      <c r="P104" s="305"/>
      <c r="Q104" s="299"/>
      <c r="R104" s="299"/>
      <c r="S104" s="299"/>
      <c r="T104" s="299"/>
    </row>
    <row r="105" spans="1:20" ht="13.5" customHeight="1" x14ac:dyDescent="0.2">
      <c r="A105" s="302" t="str">
        <f>IF(B105="","",ROW()-ROW($A$3)+'Diário 3º PA'!$P$1)</f>
        <v/>
      </c>
      <c r="B105" s="303"/>
      <c r="C105" s="304"/>
      <c r="D105" s="305"/>
      <c r="E105" s="306"/>
      <c r="F105" s="307"/>
      <c r="G105" s="306"/>
      <c r="H105" s="305"/>
      <c r="I105" s="306"/>
      <c r="J105" s="308" t="str">
        <f t="shared" si="0"/>
        <v/>
      </c>
      <c r="K105" s="308"/>
      <c r="L105" s="309"/>
      <c r="M105" s="308"/>
      <c r="N105" s="303"/>
      <c r="O105" s="305"/>
      <c r="P105" s="305"/>
      <c r="Q105" s="299"/>
      <c r="R105" s="299"/>
      <c r="S105" s="299"/>
      <c r="T105" s="299"/>
    </row>
    <row r="106" spans="1:20" ht="13.5" customHeight="1" x14ac:dyDescent="0.2">
      <c r="A106" s="302" t="str">
        <f>IF(B106="","",ROW()-ROW($A$3)+'Diário 3º PA'!$P$1)</f>
        <v/>
      </c>
      <c r="B106" s="303"/>
      <c r="C106" s="304"/>
      <c r="D106" s="305"/>
      <c r="E106" s="306"/>
      <c r="F106" s="307"/>
      <c r="G106" s="305"/>
      <c r="H106" s="305"/>
      <c r="I106" s="306"/>
      <c r="J106" s="308" t="str">
        <f t="shared" si="0"/>
        <v/>
      </c>
      <c r="K106" s="308"/>
      <c r="L106" s="309"/>
      <c r="M106" s="308"/>
      <c r="N106" s="303"/>
      <c r="O106" s="305"/>
      <c r="P106" s="305"/>
      <c r="Q106" s="299"/>
      <c r="R106" s="299"/>
      <c r="S106" s="299"/>
      <c r="T106" s="299"/>
    </row>
    <row r="107" spans="1:20" ht="13.5" customHeight="1" x14ac:dyDescent="0.2">
      <c r="A107" s="302" t="str">
        <f>IF(B107="","",ROW()-ROW($A$3)+'Diário 3º PA'!$P$1)</f>
        <v/>
      </c>
      <c r="B107" s="303"/>
      <c r="C107" s="304"/>
      <c r="D107" s="305"/>
      <c r="E107" s="306"/>
      <c r="F107" s="307"/>
      <c r="G107" s="305"/>
      <c r="H107" s="305"/>
      <c r="I107" s="306"/>
      <c r="J107" s="308" t="str">
        <f t="shared" si="0"/>
        <v/>
      </c>
      <c r="K107" s="308"/>
      <c r="L107" s="309"/>
      <c r="M107" s="308"/>
      <c r="N107" s="303"/>
      <c r="O107" s="305"/>
      <c r="P107" s="305"/>
      <c r="Q107" s="299"/>
      <c r="R107" s="299"/>
      <c r="S107" s="299"/>
      <c r="T107" s="299"/>
    </row>
    <row r="108" spans="1:20" ht="13.5" customHeight="1" x14ac:dyDescent="0.2">
      <c r="A108" s="302" t="str">
        <f>IF(B108="","",ROW()-ROW($A$3)+'Diário 3º PA'!$P$1)</f>
        <v/>
      </c>
      <c r="B108" s="303"/>
      <c r="C108" s="304"/>
      <c r="D108" s="305"/>
      <c r="E108" s="306"/>
      <c r="F108" s="307"/>
      <c r="G108" s="305"/>
      <c r="H108" s="305"/>
      <c r="I108" s="306"/>
      <c r="J108" s="308" t="str">
        <f t="shared" si="0"/>
        <v/>
      </c>
      <c r="K108" s="308"/>
      <c r="L108" s="309"/>
      <c r="M108" s="308"/>
      <c r="N108" s="303"/>
      <c r="O108" s="305"/>
      <c r="P108" s="305"/>
      <c r="Q108" s="299"/>
      <c r="R108" s="299"/>
      <c r="S108" s="299"/>
      <c r="T108" s="299"/>
    </row>
    <row r="109" spans="1:20" ht="13.5" customHeight="1" x14ac:dyDescent="0.2">
      <c r="A109" s="302" t="str">
        <f>IF(B109="","",ROW()-ROW($A$3)+'Diário 3º PA'!$P$1)</f>
        <v/>
      </c>
      <c r="B109" s="303"/>
      <c r="C109" s="304"/>
      <c r="D109" s="305"/>
      <c r="E109" s="306"/>
      <c r="F109" s="307"/>
      <c r="G109" s="305"/>
      <c r="H109" s="305"/>
      <c r="I109" s="306"/>
      <c r="J109" s="308" t="str">
        <f t="shared" si="0"/>
        <v/>
      </c>
      <c r="K109" s="308"/>
      <c r="L109" s="309"/>
      <c r="M109" s="308"/>
      <c r="N109" s="303"/>
      <c r="O109" s="305"/>
      <c r="P109" s="305"/>
      <c r="Q109" s="299"/>
      <c r="R109" s="299"/>
      <c r="S109" s="299"/>
      <c r="T109" s="299"/>
    </row>
    <row r="110" spans="1:20" ht="13.5" customHeight="1" x14ac:dyDescent="0.2">
      <c r="A110" s="302" t="str">
        <f>IF(B110="","",ROW()-ROW($A$3)+'Diário 3º PA'!$P$1)</f>
        <v/>
      </c>
      <c r="B110" s="303"/>
      <c r="C110" s="304"/>
      <c r="D110" s="305"/>
      <c r="E110" s="306"/>
      <c r="F110" s="307"/>
      <c r="G110" s="306"/>
      <c r="H110" s="305"/>
      <c r="I110" s="306"/>
      <c r="J110" s="308" t="str">
        <f t="shared" si="0"/>
        <v/>
      </c>
      <c r="K110" s="308"/>
      <c r="L110" s="309"/>
      <c r="M110" s="308"/>
      <c r="N110" s="303"/>
      <c r="O110" s="305"/>
      <c r="P110" s="305"/>
      <c r="Q110" s="299"/>
      <c r="R110" s="299"/>
      <c r="S110" s="299"/>
      <c r="T110" s="299"/>
    </row>
    <row r="111" spans="1:20" ht="13.5" customHeight="1" x14ac:dyDescent="0.2">
      <c r="A111" s="302" t="str">
        <f>IF(B111="","",ROW()-ROW($A$3)+'Diário 3º PA'!$P$1)</f>
        <v/>
      </c>
      <c r="B111" s="303"/>
      <c r="C111" s="304"/>
      <c r="D111" s="305"/>
      <c r="E111" s="306"/>
      <c r="F111" s="307"/>
      <c r="G111" s="306"/>
      <c r="H111" s="305"/>
      <c r="I111" s="306"/>
      <c r="J111" s="308" t="str">
        <f t="shared" si="0"/>
        <v/>
      </c>
      <c r="K111" s="308"/>
      <c r="L111" s="309"/>
      <c r="M111" s="308"/>
      <c r="N111" s="303"/>
      <c r="O111" s="305"/>
      <c r="P111" s="305"/>
      <c r="Q111" s="299"/>
      <c r="R111" s="299"/>
      <c r="S111" s="299"/>
      <c r="T111" s="299"/>
    </row>
    <row r="112" spans="1:20" ht="13.5" customHeight="1" x14ac:dyDescent="0.2">
      <c r="A112" s="302" t="str">
        <f>IF(B112="","",ROW()-ROW($A$3)+'Diário 3º PA'!$P$1)</f>
        <v/>
      </c>
      <c r="B112" s="303"/>
      <c r="C112" s="304"/>
      <c r="D112" s="305"/>
      <c r="E112" s="306"/>
      <c r="F112" s="307"/>
      <c r="G112" s="306"/>
      <c r="H112" s="305"/>
      <c r="I112" s="306"/>
      <c r="J112" s="308" t="str">
        <f t="shared" si="0"/>
        <v/>
      </c>
      <c r="K112" s="308"/>
      <c r="L112" s="309"/>
      <c r="M112" s="308"/>
      <c r="N112" s="303"/>
      <c r="O112" s="305"/>
      <c r="P112" s="305"/>
      <c r="Q112" s="299"/>
      <c r="R112" s="299"/>
      <c r="S112" s="299"/>
      <c r="T112" s="299"/>
    </row>
    <row r="113" spans="1:20" ht="13.5" customHeight="1" x14ac:dyDescent="0.2">
      <c r="A113" s="302" t="str">
        <f>IF(B113="","",ROW()-ROW($A$3)+'Diário 3º PA'!$P$1)</f>
        <v/>
      </c>
      <c r="B113" s="303"/>
      <c r="C113" s="304"/>
      <c r="D113" s="305"/>
      <c r="E113" s="306"/>
      <c r="F113" s="307"/>
      <c r="G113" s="306"/>
      <c r="H113" s="305"/>
      <c r="I113" s="306"/>
      <c r="J113" s="308" t="str">
        <f t="shared" si="0"/>
        <v/>
      </c>
      <c r="K113" s="308"/>
      <c r="L113" s="309"/>
      <c r="M113" s="308"/>
      <c r="N113" s="303"/>
      <c r="O113" s="305"/>
      <c r="P113" s="305"/>
      <c r="Q113" s="299"/>
      <c r="R113" s="299"/>
      <c r="S113" s="299"/>
      <c r="T113" s="299"/>
    </row>
    <row r="114" spans="1:20" ht="13.5" customHeight="1" x14ac:dyDescent="0.2">
      <c r="A114" s="302" t="str">
        <f>IF(B114="","",ROW()-ROW($A$3)+'Diário 3º PA'!$P$1)</f>
        <v/>
      </c>
      <c r="B114" s="303"/>
      <c r="C114" s="304"/>
      <c r="D114" s="305"/>
      <c r="E114" s="306"/>
      <c r="F114" s="307"/>
      <c r="G114" s="306"/>
      <c r="H114" s="305"/>
      <c r="I114" s="306"/>
      <c r="J114" s="308" t="str">
        <f t="shared" si="0"/>
        <v/>
      </c>
      <c r="K114" s="308"/>
      <c r="L114" s="309"/>
      <c r="M114" s="308"/>
      <c r="N114" s="303"/>
      <c r="O114" s="305"/>
      <c r="P114" s="305"/>
      <c r="Q114" s="299"/>
      <c r="R114" s="299"/>
      <c r="S114" s="299"/>
      <c r="T114" s="299"/>
    </row>
    <row r="115" spans="1:20" ht="13.5" customHeight="1" x14ac:dyDescent="0.2">
      <c r="A115" s="302" t="str">
        <f>IF(B115="","",ROW()-ROW($A$3)+'Diário 3º PA'!$P$1)</f>
        <v/>
      </c>
      <c r="B115" s="303"/>
      <c r="C115" s="304"/>
      <c r="D115" s="305"/>
      <c r="E115" s="306"/>
      <c r="F115" s="307"/>
      <c r="G115" s="306"/>
      <c r="H115" s="305"/>
      <c r="I115" s="306"/>
      <c r="J115" s="308" t="str">
        <f t="shared" si="0"/>
        <v/>
      </c>
      <c r="K115" s="308"/>
      <c r="L115" s="309"/>
      <c r="M115" s="308"/>
      <c r="N115" s="303"/>
      <c r="O115" s="305"/>
      <c r="P115" s="305"/>
      <c r="Q115" s="299"/>
      <c r="R115" s="299"/>
      <c r="S115" s="299"/>
      <c r="T115" s="299"/>
    </row>
    <row r="116" spans="1:20" ht="13.5" customHeight="1" x14ac:dyDescent="0.2">
      <c r="A116" s="302" t="str">
        <f>IF(B116="","",ROW()-ROW($A$3)+'Diário 3º PA'!$P$1)</f>
        <v/>
      </c>
      <c r="B116" s="303"/>
      <c r="C116" s="304"/>
      <c r="D116" s="305"/>
      <c r="E116" s="306"/>
      <c r="F116" s="307"/>
      <c r="G116" s="306"/>
      <c r="H116" s="305"/>
      <c r="I116" s="306"/>
      <c r="J116" s="308" t="str">
        <f t="shared" si="0"/>
        <v/>
      </c>
      <c r="K116" s="308"/>
      <c r="L116" s="309"/>
      <c r="M116" s="308"/>
      <c r="N116" s="303"/>
      <c r="O116" s="305"/>
      <c r="P116" s="305"/>
      <c r="Q116" s="299"/>
      <c r="R116" s="299"/>
      <c r="S116" s="299"/>
      <c r="T116" s="299"/>
    </row>
    <row r="117" spans="1:20" ht="13.5" customHeight="1" x14ac:dyDescent="0.2">
      <c r="A117" s="302" t="str">
        <f>IF(B117="","",ROW()-ROW($A$3)+'Diário 3º PA'!$P$1)</f>
        <v/>
      </c>
      <c r="B117" s="303"/>
      <c r="C117" s="304"/>
      <c r="D117" s="305"/>
      <c r="E117" s="306"/>
      <c r="F117" s="307"/>
      <c r="G117" s="306"/>
      <c r="H117" s="305"/>
      <c r="I117" s="306"/>
      <c r="J117" s="308" t="str">
        <f t="shared" si="0"/>
        <v/>
      </c>
      <c r="K117" s="308"/>
      <c r="L117" s="309"/>
      <c r="M117" s="308"/>
      <c r="N117" s="303"/>
      <c r="O117" s="305"/>
      <c r="P117" s="305"/>
      <c r="Q117" s="299"/>
      <c r="R117" s="299"/>
      <c r="S117" s="299"/>
      <c r="T117" s="299"/>
    </row>
    <row r="118" spans="1:20" ht="13.5" customHeight="1" x14ac:dyDescent="0.2">
      <c r="A118" s="302" t="str">
        <f>IF(B118="","",ROW()-ROW($A$3)+'Diário 3º PA'!$P$1)</f>
        <v/>
      </c>
      <c r="B118" s="303"/>
      <c r="C118" s="304"/>
      <c r="D118" s="305"/>
      <c r="E118" s="306"/>
      <c r="F118" s="307"/>
      <c r="G118" s="305"/>
      <c r="H118" s="305"/>
      <c r="I118" s="306"/>
      <c r="J118" s="308" t="str">
        <f t="shared" si="0"/>
        <v/>
      </c>
      <c r="K118" s="308"/>
      <c r="L118" s="309"/>
      <c r="M118" s="308"/>
      <c r="N118" s="303"/>
      <c r="O118" s="305"/>
      <c r="P118" s="305"/>
      <c r="Q118" s="299"/>
      <c r="R118" s="299"/>
      <c r="S118" s="299"/>
      <c r="T118" s="299"/>
    </row>
    <row r="119" spans="1:20" ht="13.5" customHeight="1" x14ac:dyDescent="0.2">
      <c r="A119" s="302" t="str">
        <f>IF(B119="","",ROW()-ROW($A$3)+'Diário 3º PA'!$P$1)</f>
        <v/>
      </c>
      <c r="B119" s="303"/>
      <c r="C119" s="304"/>
      <c r="D119" s="305"/>
      <c r="E119" s="306"/>
      <c r="F119" s="307"/>
      <c r="G119" s="305"/>
      <c r="H119" s="305"/>
      <c r="I119" s="306"/>
      <c r="J119" s="308" t="str">
        <f t="shared" si="0"/>
        <v/>
      </c>
      <c r="K119" s="308"/>
      <c r="L119" s="309"/>
      <c r="M119" s="308"/>
      <c r="N119" s="303"/>
      <c r="O119" s="305"/>
      <c r="P119" s="305"/>
      <c r="Q119" s="299"/>
      <c r="R119" s="299"/>
      <c r="S119" s="299"/>
      <c r="T119" s="299"/>
    </row>
    <row r="120" spans="1:20" ht="13.5" customHeight="1" x14ac:dyDescent="0.2">
      <c r="A120" s="302" t="str">
        <f>IF(B120="","",ROW()-ROW($A$3)+'Diário 3º PA'!$P$1)</f>
        <v/>
      </c>
      <c r="B120" s="303"/>
      <c r="C120" s="304"/>
      <c r="D120" s="305"/>
      <c r="E120" s="306"/>
      <c r="F120" s="307"/>
      <c r="G120" s="305"/>
      <c r="H120" s="305"/>
      <c r="I120" s="306"/>
      <c r="J120" s="308" t="str">
        <f t="shared" si="0"/>
        <v/>
      </c>
      <c r="K120" s="308"/>
      <c r="L120" s="309"/>
      <c r="M120" s="308"/>
      <c r="N120" s="303"/>
      <c r="O120" s="305"/>
      <c r="P120" s="305"/>
      <c r="Q120" s="299"/>
      <c r="R120" s="299"/>
      <c r="S120" s="299"/>
      <c r="T120" s="299"/>
    </row>
    <row r="121" spans="1:20" ht="13.5" customHeight="1" x14ac:dyDescent="0.2">
      <c r="A121" s="302" t="str">
        <f>IF(B121="","",ROW()-ROW($A$3)+'Diário 3º PA'!$P$1)</f>
        <v/>
      </c>
      <c r="B121" s="303"/>
      <c r="C121" s="304"/>
      <c r="D121" s="305"/>
      <c r="E121" s="306"/>
      <c r="F121" s="307"/>
      <c r="G121" s="305"/>
      <c r="H121" s="305"/>
      <c r="I121" s="306"/>
      <c r="J121" s="308" t="str">
        <f t="shared" si="0"/>
        <v/>
      </c>
      <c r="K121" s="308"/>
      <c r="L121" s="309"/>
      <c r="M121" s="308"/>
      <c r="N121" s="303"/>
      <c r="O121" s="305"/>
      <c r="P121" s="305"/>
      <c r="Q121" s="299"/>
      <c r="R121" s="299"/>
      <c r="S121" s="299"/>
      <c r="T121" s="299"/>
    </row>
    <row r="122" spans="1:20" ht="13.5" customHeight="1" x14ac:dyDescent="0.2">
      <c r="A122" s="302" t="str">
        <f>IF(B122="","",ROW()-ROW($A$3)+'Diário 3º PA'!$P$1)</f>
        <v/>
      </c>
      <c r="B122" s="303"/>
      <c r="C122" s="304"/>
      <c r="D122" s="305"/>
      <c r="E122" s="306"/>
      <c r="F122" s="307"/>
      <c r="G122" s="305"/>
      <c r="H122" s="305"/>
      <c r="I122" s="306"/>
      <c r="J122" s="308" t="str">
        <f t="shared" si="0"/>
        <v/>
      </c>
      <c r="K122" s="308"/>
      <c r="L122" s="309"/>
      <c r="M122" s="308"/>
      <c r="N122" s="303"/>
      <c r="O122" s="305"/>
      <c r="P122" s="305"/>
      <c r="Q122" s="299"/>
      <c r="R122" s="299"/>
      <c r="S122" s="299"/>
      <c r="T122" s="299"/>
    </row>
    <row r="123" spans="1:20" ht="13.5" customHeight="1" x14ac:dyDescent="0.2">
      <c r="A123" s="302" t="str">
        <f>IF(B123="","",ROW()-ROW($A$3)+'Diário 3º PA'!$P$1)</f>
        <v/>
      </c>
      <c r="B123" s="303"/>
      <c r="C123" s="304"/>
      <c r="D123" s="305"/>
      <c r="E123" s="306"/>
      <c r="F123" s="307"/>
      <c r="G123" s="305"/>
      <c r="H123" s="305"/>
      <c r="I123" s="306"/>
      <c r="J123" s="308" t="str">
        <f t="shared" si="0"/>
        <v/>
      </c>
      <c r="K123" s="308"/>
      <c r="L123" s="309"/>
      <c r="M123" s="308"/>
      <c r="N123" s="303"/>
      <c r="O123" s="305"/>
      <c r="P123" s="305"/>
      <c r="Q123" s="299"/>
      <c r="R123" s="299"/>
      <c r="S123" s="299"/>
      <c r="T123" s="299"/>
    </row>
    <row r="124" spans="1:20" ht="13.5" customHeight="1" x14ac:dyDescent="0.2">
      <c r="A124" s="302" t="str">
        <f>IF(B124="","",ROW()-ROW($A$3)+'Diário 3º PA'!$P$1)</f>
        <v/>
      </c>
      <c r="B124" s="303"/>
      <c r="C124" s="304"/>
      <c r="D124" s="305"/>
      <c r="E124" s="306"/>
      <c r="F124" s="307"/>
      <c r="G124" s="305"/>
      <c r="H124" s="305"/>
      <c r="I124" s="306"/>
      <c r="J124" s="308" t="str">
        <f t="shared" si="0"/>
        <v/>
      </c>
      <c r="K124" s="308"/>
      <c r="L124" s="309"/>
      <c r="M124" s="308"/>
      <c r="N124" s="303"/>
      <c r="O124" s="305"/>
      <c r="P124" s="305"/>
      <c r="Q124" s="299"/>
      <c r="R124" s="299"/>
      <c r="S124" s="299"/>
      <c r="T124" s="299"/>
    </row>
    <row r="125" spans="1:20" ht="13.5" customHeight="1" x14ac:dyDescent="0.2">
      <c r="A125" s="302" t="str">
        <f>IF(B125="","",ROW()-ROW($A$3)+'Diário 3º PA'!$P$1)</f>
        <v/>
      </c>
      <c r="B125" s="303"/>
      <c r="C125" s="304"/>
      <c r="D125" s="305"/>
      <c r="E125" s="306"/>
      <c r="F125" s="307"/>
      <c r="G125" s="305"/>
      <c r="H125" s="305"/>
      <c r="I125" s="306"/>
      <c r="J125" s="308" t="str">
        <f t="shared" si="0"/>
        <v/>
      </c>
      <c r="K125" s="308"/>
      <c r="L125" s="309"/>
      <c r="M125" s="308"/>
      <c r="N125" s="303"/>
      <c r="O125" s="305"/>
      <c r="P125" s="305"/>
      <c r="Q125" s="299"/>
      <c r="R125" s="299"/>
      <c r="S125" s="299"/>
      <c r="T125" s="299"/>
    </row>
    <row r="126" spans="1:20" ht="13.5" customHeight="1" x14ac:dyDescent="0.2">
      <c r="A126" s="302" t="str">
        <f>IF(B126="","",ROW()-ROW($A$3)+'Diário 3º PA'!$P$1)</f>
        <v/>
      </c>
      <c r="B126" s="303"/>
      <c r="C126" s="304"/>
      <c r="D126" s="305"/>
      <c r="E126" s="306"/>
      <c r="F126" s="307"/>
      <c r="G126" s="305"/>
      <c r="H126" s="305"/>
      <c r="I126" s="306"/>
      <c r="J126" s="308" t="str">
        <f t="shared" si="0"/>
        <v/>
      </c>
      <c r="K126" s="308"/>
      <c r="L126" s="309"/>
      <c r="M126" s="308"/>
      <c r="N126" s="303"/>
      <c r="O126" s="305"/>
      <c r="P126" s="305"/>
      <c r="Q126" s="299"/>
      <c r="R126" s="299"/>
      <c r="S126" s="299"/>
      <c r="T126" s="299"/>
    </row>
    <row r="127" spans="1:20" ht="13.5" customHeight="1" x14ac:dyDescent="0.2">
      <c r="A127" s="302" t="str">
        <f>IF(B127="","",ROW()-ROW($A$3)+'Diário 3º PA'!$P$1)</f>
        <v/>
      </c>
      <c r="B127" s="303"/>
      <c r="C127" s="304"/>
      <c r="D127" s="305"/>
      <c r="E127" s="306"/>
      <c r="F127" s="307"/>
      <c r="G127" s="305"/>
      <c r="H127" s="305"/>
      <c r="I127" s="306"/>
      <c r="J127" s="308" t="str">
        <f t="shared" si="0"/>
        <v/>
      </c>
      <c r="K127" s="308"/>
      <c r="L127" s="309"/>
      <c r="M127" s="308"/>
      <c r="N127" s="303"/>
      <c r="O127" s="305"/>
      <c r="P127" s="305"/>
      <c r="Q127" s="299"/>
      <c r="R127" s="299"/>
      <c r="S127" s="299"/>
      <c r="T127" s="299"/>
    </row>
    <row r="128" spans="1:20" ht="13.5" customHeight="1" x14ac:dyDescent="0.2">
      <c r="A128" s="302" t="str">
        <f>IF(B128="","",ROW()-ROW($A$3)+'Diário 3º PA'!$P$1)</f>
        <v/>
      </c>
      <c r="B128" s="303"/>
      <c r="C128" s="304"/>
      <c r="D128" s="305"/>
      <c r="E128" s="306"/>
      <c r="F128" s="307"/>
      <c r="G128" s="306"/>
      <c r="H128" s="305"/>
      <c r="I128" s="306"/>
      <c r="J128" s="308" t="str">
        <f t="shared" si="0"/>
        <v/>
      </c>
      <c r="K128" s="308"/>
      <c r="L128" s="309"/>
      <c r="M128" s="308"/>
      <c r="N128" s="303"/>
      <c r="O128" s="305"/>
      <c r="P128" s="305"/>
      <c r="Q128" s="299"/>
      <c r="R128" s="299"/>
      <c r="S128" s="299"/>
      <c r="T128" s="299"/>
    </row>
    <row r="129" spans="1:20" ht="13.5" customHeight="1" x14ac:dyDescent="0.2">
      <c r="A129" s="302" t="str">
        <f>IF(B129="","",ROW()-ROW($A$3)+'Diário 3º PA'!$P$1)</f>
        <v/>
      </c>
      <c r="B129" s="303"/>
      <c r="C129" s="304"/>
      <c r="D129" s="305"/>
      <c r="E129" s="306"/>
      <c r="F129" s="307"/>
      <c r="G129" s="305"/>
      <c r="H129" s="305"/>
      <c r="I129" s="306"/>
      <c r="J129" s="308" t="str">
        <f t="shared" si="0"/>
        <v/>
      </c>
      <c r="K129" s="308"/>
      <c r="L129" s="309"/>
      <c r="M129" s="308"/>
      <c r="N129" s="303"/>
      <c r="O129" s="305"/>
      <c r="P129" s="305"/>
      <c r="Q129" s="299"/>
      <c r="R129" s="299"/>
      <c r="S129" s="299"/>
      <c r="T129" s="299"/>
    </row>
    <row r="130" spans="1:20" ht="13.5" customHeight="1" x14ac:dyDescent="0.2">
      <c r="A130" s="302" t="str">
        <f>IF(B130="","",ROW()-ROW($A$3)+'Diário 3º PA'!$P$1)</f>
        <v/>
      </c>
      <c r="B130" s="303"/>
      <c r="C130" s="304"/>
      <c r="D130" s="305"/>
      <c r="E130" s="306"/>
      <c r="F130" s="307"/>
      <c r="G130" s="306"/>
      <c r="H130" s="305"/>
      <c r="I130" s="306"/>
      <c r="J130" s="308" t="str">
        <f t="shared" si="0"/>
        <v/>
      </c>
      <c r="K130" s="308"/>
      <c r="L130" s="309"/>
      <c r="M130" s="308"/>
      <c r="N130" s="303"/>
      <c r="O130" s="305"/>
      <c r="P130" s="305"/>
      <c r="Q130" s="299"/>
      <c r="R130" s="299"/>
      <c r="S130" s="299"/>
      <c r="T130" s="299"/>
    </row>
    <row r="131" spans="1:20" ht="13.5" customHeight="1" x14ac:dyDescent="0.2">
      <c r="A131" s="302" t="str">
        <f>IF(B131="","",ROW()-ROW($A$3)+'Diário 3º PA'!$P$1)</f>
        <v/>
      </c>
      <c r="B131" s="303"/>
      <c r="C131" s="304"/>
      <c r="D131" s="305"/>
      <c r="E131" s="306"/>
      <c r="F131" s="307"/>
      <c r="G131" s="305"/>
      <c r="H131" s="305"/>
      <c r="I131" s="306"/>
      <c r="J131" s="308" t="str">
        <f t="shared" si="0"/>
        <v/>
      </c>
      <c r="K131" s="308"/>
      <c r="L131" s="309"/>
      <c r="M131" s="308"/>
      <c r="N131" s="303"/>
      <c r="O131" s="305"/>
      <c r="P131" s="305"/>
      <c r="Q131" s="299"/>
      <c r="R131" s="299"/>
      <c r="S131" s="299"/>
      <c r="T131" s="299"/>
    </row>
    <row r="132" spans="1:20" ht="13.5" customHeight="1" x14ac:dyDescent="0.2">
      <c r="A132" s="302" t="str">
        <f>IF(B132="","",ROW()-ROW($A$3)+'Diário 3º PA'!$P$1)</f>
        <v/>
      </c>
      <c r="B132" s="303"/>
      <c r="C132" s="304"/>
      <c r="D132" s="305"/>
      <c r="E132" s="306"/>
      <c r="F132" s="317"/>
      <c r="G132" s="306"/>
      <c r="H132" s="305"/>
      <c r="I132" s="306"/>
      <c r="J132" s="308" t="str">
        <f t="shared" si="0"/>
        <v/>
      </c>
      <c r="K132" s="308"/>
      <c r="L132" s="309"/>
      <c r="M132" s="308"/>
      <c r="N132" s="303"/>
      <c r="O132" s="305"/>
      <c r="P132" s="305"/>
      <c r="Q132" s="299"/>
      <c r="R132" s="299"/>
      <c r="S132" s="299"/>
      <c r="T132" s="299"/>
    </row>
    <row r="133" spans="1:20" ht="13.5" customHeight="1" x14ac:dyDescent="0.2">
      <c r="A133" s="302" t="str">
        <f>IF(B133="","",ROW()-ROW($A$3)+'Diário 3º PA'!$P$1)</f>
        <v/>
      </c>
      <c r="B133" s="303"/>
      <c r="C133" s="304"/>
      <c r="D133" s="305"/>
      <c r="E133" s="306"/>
      <c r="F133" s="317"/>
      <c r="G133" s="306"/>
      <c r="H133" s="305"/>
      <c r="I133" s="306"/>
      <c r="J133" s="308" t="str">
        <f t="shared" si="0"/>
        <v/>
      </c>
      <c r="K133" s="308"/>
      <c r="L133" s="309"/>
      <c r="M133" s="308"/>
      <c r="N133" s="303"/>
      <c r="O133" s="305"/>
      <c r="P133" s="305"/>
      <c r="Q133" s="299"/>
      <c r="R133" s="299"/>
      <c r="S133" s="299"/>
      <c r="T133" s="299"/>
    </row>
    <row r="134" spans="1:20" ht="13.5" customHeight="1" x14ac:dyDescent="0.2">
      <c r="A134" s="302" t="str">
        <f>IF(B134="","",ROW()-ROW($A$3)+'Diário 3º PA'!$P$1)</f>
        <v/>
      </c>
      <c r="B134" s="303"/>
      <c r="C134" s="304"/>
      <c r="D134" s="305"/>
      <c r="E134" s="306"/>
      <c r="F134" s="307"/>
      <c r="G134" s="306"/>
      <c r="H134" s="305"/>
      <c r="I134" s="306"/>
      <c r="J134" s="308" t="str">
        <f t="shared" si="0"/>
        <v/>
      </c>
      <c r="K134" s="308"/>
      <c r="L134" s="309"/>
      <c r="M134" s="308"/>
      <c r="N134" s="303"/>
      <c r="O134" s="305"/>
      <c r="P134" s="305"/>
      <c r="Q134" s="299"/>
      <c r="R134" s="299"/>
      <c r="S134" s="299"/>
      <c r="T134" s="299"/>
    </row>
    <row r="135" spans="1:20" ht="13.5" customHeight="1" x14ac:dyDescent="0.2">
      <c r="A135" s="302" t="str">
        <f>IF(B135="","",ROW()-ROW($A$3)+'Diário 3º PA'!$P$1)</f>
        <v/>
      </c>
      <c r="B135" s="303"/>
      <c r="C135" s="304"/>
      <c r="D135" s="305"/>
      <c r="E135" s="306"/>
      <c r="F135" s="307"/>
      <c r="G135" s="306"/>
      <c r="H135" s="305"/>
      <c r="I135" s="306"/>
      <c r="J135" s="308" t="str">
        <f t="shared" si="0"/>
        <v/>
      </c>
      <c r="K135" s="308"/>
      <c r="L135" s="309"/>
      <c r="M135" s="308"/>
      <c r="N135" s="303"/>
      <c r="O135" s="305"/>
      <c r="P135" s="305"/>
      <c r="Q135" s="299"/>
      <c r="R135" s="299"/>
      <c r="S135" s="299"/>
      <c r="T135" s="299"/>
    </row>
    <row r="136" spans="1:20" ht="13.5" customHeight="1" x14ac:dyDescent="0.2">
      <c r="A136" s="302" t="str">
        <f>IF(B136="","",ROW()-ROW($A$3)+'Diário 3º PA'!$P$1)</f>
        <v/>
      </c>
      <c r="B136" s="303"/>
      <c r="C136" s="304"/>
      <c r="D136" s="305"/>
      <c r="E136" s="306"/>
      <c r="F136" s="307"/>
      <c r="G136" s="306"/>
      <c r="H136" s="305"/>
      <c r="I136" s="306"/>
      <c r="J136" s="308" t="str">
        <f t="shared" si="0"/>
        <v/>
      </c>
      <c r="K136" s="308"/>
      <c r="L136" s="309"/>
      <c r="M136" s="308"/>
      <c r="N136" s="303"/>
      <c r="O136" s="305"/>
      <c r="P136" s="305"/>
      <c r="Q136" s="299"/>
      <c r="R136" s="299"/>
      <c r="S136" s="299"/>
      <c r="T136" s="299"/>
    </row>
    <row r="137" spans="1:20" ht="13.5" customHeight="1" x14ac:dyDescent="0.2">
      <c r="A137" s="302" t="str">
        <f>IF(B137="","",ROW()-ROW($A$3)+'Diário 3º PA'!$P$1)</f>
        <v/>
      </c>
      <c r="B137" s="303"/>
      <c r="C137" s="304"/>
      <c r="D137" s="305"/>
      <c r="E137" s="306"/>
      <c r="F137" s="307"/>
      <c r="G137" s="305"/>
      <c r="H137" s="305"/>
      <c r="I137" s="306"/>
      <c r="J137" s="308" t="str">
        <f t="shared" si="0"/>
        <v/>
      </c>
      <c r="K137" s="308"/>
      <c r="L137" s="309"/>
      <c r="M137" s="308"/>
      <c r="N137" s="303"/>
      <c r="O137" s="305"/>
      <c r="P137" s="305"/>
      <c r="Q137" s="299"/>
      <c r="R137" s="299"/>
      <c r="S137" s="299"/>
      <c r="T137" s="299"/>
    </row>
    <row r="138" spans="1:20" ht="13.5" customHeight="1" x14ac:dyDescent="0.2">
      <c r="A138" s="302" t="str">
        <f>IF(B138="","",ROW()-ROW($A$3)+'Diário 3º PA'!$P$1)</f>
        <v/>
      </c>
      <c r="B138" s="303"/>
      <c r="C138" s="304"/>
      <c r="D138" s="305"/>
      <c r="E138" s="306"/>
      <c r="F138" s="307"/>
      <c r="G138" s="306"/>
      <c r="H138" s="305"/>
      <c r="I138" s="306"/>
      <c r="J138" s="308" t="str">
        <f t="shared" si="0"/>
        <v/>
      </c>
      <c r="K138" s="308"/>
      <c r="L138" s="309"/>
      <c r="M138" s="308"/>
      <c r="N138" s="303"/>
      <c r="O138" s="305"/>
      <c r="P138" s="305"/>
      <c r="Q138" s="299"/>
      <c r="R138" s="299"/>
      <c r="S138" s="299"/>
      <c r="T138" s="299"/>
    </row>
    <row r="139" spans="1:20" ht="13.5" customHeight="1" x14ac:dyDescent="0.2">
      <c r="A139" s="302" t="str">
        <f>IF(B139="","",ROW()-ROW($A$3)+'Diário 3º PA'!$P$1)</f>
        <v/>
      </c>
      <c r="B139" s="303"/>
      <c r="C139" s="304"/>
      <c r="D139" s="305"/>
      <c r="E139" s="306"/>
      <c r="F139" s="307"/>
      <c r="G139" s="306"/>
      <c r="H139" s="305"/>
      <c r="I139" s="306"/>
      <c r="J139" s="308" t="str">
        <f t="shared" si="0"/>
        <v/>
      </c>
      <c r="K139" s="308"/>
      <c r="L139" s="309"/>
      <c r="M139" s="308"/>
      <c r="N139" s="303"/>
      <c r="O139" s="305"/>
      <c r="P139" s="305"/>
      <c r="Q139" s="299"/>
      <c r="R139" s="299"/>
      <c r="S139" s="299"/>
      <c r="T139" s="299"/>
    </row>
    <row r="140" spans="1:20" ht="13.5" customHeight="1" x14ac:dyDescent="0.2">
      <c r="A140" s="302" t="str">
        <f>IF(B140="","",ROW()-ROW($A$3)+'Diário 3º PA'!$P$1)</f>
        <v/>
      </c>
      <c r="B140" s="303"/>
      <c r="C140" s="304"/>
      <c r="D140" s="305"/>
      <c r="E140" s="306"/>
      <c r="F140" s="307"/>
      <c r="G140" s="305"/>
      <c r="H140" s="305"/>
      <c r="I140" s="306"/>
      <c r="J140" s="308" t="str">
        <f t="shared" si="0"/>
        <v/>
      </c>
      <c r="K140" s="308"/>
      <c r="L140" s="309"/>
      <c r="M140" s="308"/>
      <c r="N140" s="303"/>
      <c r="O140" s="305"/>
      <c r="P140" s="305"/>
      <c r="Q140" s="299"/>
      <c r="R140" s="299"/>
      <c r="S140" s="299"/>
      <c r="T140" s="299"/>
    </row>
    <row r="141" spans="1:20" ht="13.5" customHeight="1" x14ac:dyDescent="0.2">
      <c r="A141" s="302" t="str">
        <f>IF(B141="","",ROW()-ROW($A$3)+'Diário 3º PA'!$P$1)</f>
        <v/>
      </c>
      <c r="B141" s="303"/>
      <c r="C141" s="304"/>
      <c r="D141" s="305"/>
      <c r="E141" s="306"/>
      <c r="F141" s="307"/>
      <c r="G141" s="306"/>
      <c r="H141" s="305"/>
      <c r="I141" s="306"/>
      <c r="J141" s="308" t="str">
        <f t="shared" si="0"/>
        <v/>
      </c>
      <c r="K141" s="308"/>
      <c r="L141" s="309"/>
      <c r="M141" s="308"/>
      <c r="N141" s="303"/>
      <c r="O141" s="305"/>
      <c r="P141" s="305"/>
      <c r="Q141" s="299"/>
      <c r="R141" s="299"/>
      <c r="S141" s="299"/>
      <c r="T141" s="299"/>
    </row>
    <row r="142" spans="1:20" ht="13.5" customHeight="1" x14ac:dyDescent="0.2">
      <c r="A142" s="302" t="str">
        <f>IF(B142="","",ROW()-ROW($A$3)+'Diário 3º PA'!$P$1)</f>
        <v/>
      </c>
      <c r="B142" s="303"/>
      <c r="C142" s="304"/>
      <c r="D142" s="305"/>
      <c r="E142" s="306"/>
      <c r="F142" s="307"/>
      <c r="G142" s="305"/>
      <c r="H142" s="305"/>
      <c r="I142" s="306"/>
      <c r="J142" s="308" t="str">
        <f t="shared" si="0"/>
        <v/>
      </c>
      <c r="K142" s="308"/>
      <c r="L142" s="309"/>
      <c r="M142" s="308"/>
      <c r="N142" s="303"/>
      <c r="O142" s="305"/>
      <c r="P142" s="305"/>
      <c r="Q142" s="299"/>
      <c r="R142" s="299"/>
      <c r="S142" s="299"/>
      <c r="T142" s="299"/>
    </row>
    <row r="143" spans="1:20" ht="13.5" customHeight="1" x14ac:dyDescent="0.2">
      <c r="A143" s="302" t="str">
        <f>IF(B143="","",ROW()-ROW($A$3)+'Diário 3º PA'!$P$1)</f>
        <v/>
      </c>
      <c r="B143" s="303"/>
      <c r="C143" s="304"/>
      <c r="D143" s="305"/>
      <c r="E143" s="306"/>
      <c r="F143" s="307"/>
      <c r="G143" s="305"/>
      <c r="H143" s="305"/>
      <c r="I143" s="306"/>
      <c r="J143" s="308" t="str">
        <f t="shared" si="0"/>
        <v/>
      </c>
      <c r="K143" s="308"/>
      <c r="L143" s="309"/>
      <c r="M143" s="308"/>
      <c r="N143" s="303"/>
      <c r="O143" s="305"/>
      <c r="P143" s="305"/>
      <c r="Q143" s="299"/>
      <c r="R143" s="299"/>
      <c r="S143" s="299"/>
      <c r="T143" s="299"/>
    </row>
    <row r="144" spans="1:20" ht="13.5" customHeight="1" x14ac:dyDescent="0.2">
      <c r="A144" s="302" t="str">
        <f>IF(B144="","",ROW()-ROW($A$3)+'Diário 3º PA'!$P$1)</f>
        <v/>
      </c>
      <c r="B144" s="303"/>
      <c r="C144" s="304"/>
      <c r="D144" s="305"/>
      <c r="E144" s="306"/>
      <c r="F144" s="307"/>
      <c r="G144" s="305"/>
      <c r="H144" s="305"/>
      <c r="I144" s="306"/>
      <c r="J144" s="308" t="str">
        <f t="shared" si="0"/>
        <v/>
      </c>
      <c r="K144" s="308"/>
      <c r="L144" s="309"/>
      <c r="M144" s="308"/>
      <c r="N144" s="303"/>
      <c r="O144" s="305"/>
      <c r="P144" s="305"/>
      <c r="Q144" s="299"/>
      <c r="R144" s="299"/>
      <c r="S144" s="299"/>
      <c r="T144" s="299"/>
    </row>
    <row r="145" spans="1:20" ht="13.5" customHeight="1" x14ac:dyDescent="0.2">
      <c r="A145" s="302" t="str">
        <f>IF(B145="","",ROW()-ROW($A$3)+'Diário 3º PA'!$P$1)</f>
        <v/>
      </c>
      <c r="B145" s="303"/>
      <c r="C145" s="304"/>
      <c r="D145" s="305"/>
      <c r="E145" s="306"/>
      <c r="F145" s="307"/>
      <c r="G145" s="305"/>
      <c r="H145" s="305"/>
      <c r="I145" s="306"/>
      <c r="J145" s="308" t="str">
        <f t="shared" si="0"/>
        <v/>
      </c>
      <c r="K145" s="308"/>
      <c r="L145" s="309"/>
      <c r="M145" s="308"/>
      <c r="N145" s="303"/>
      <c r="O145" s="305"/>
      <c r="P145" s="305"/>
      <c r="Q145" s="299"/>
      <c r="R145" s="299"/>
      <c r="S145" s="299"/>
      <c r="T145" s="299"/>
    </row>
    <row r="146" spans="1:20" ht="13.5" customHeight="1" x14ac:dyDescent="0.2">
      <c r="A146" s="302" t="str">
        <f>IF(B146="","",ROW()-ROW($A$3)+'Diário 3º PA'!$P$1)</f>
        <v/>
      </c>
      <c r="B146" s="303"/>
      <c r="C146" s="304"/>
      <c r="D146" s="305"/>
      <c r="E146" s="306"/>
      <c r="F146" s="307"/>
      <c r="G146" s="305"/>
      <c r="H146" s="305"/>
      <c r="I146" s="306"/>
      <c r="J146" s="308" t="str">
        <f t="shared" si="0"/>
        <v/>
      </c>
      <c r="K146" s="308"/>
      <c r="L146" s="309"/>
      <c r="M146" s="308"/>
      <c r="N146" s="303"/>
      <c r="O146" s="305"/>
      <c r="P146" s="305"/>
      <c r="Q146" s="299"/>
      <c r="R146" s="299"/>
      <c r="S146" s="299"/>
      <c r="T146" s="299"/>
    </row>
    <row r="147" spans="1:20" ht="13.5" customHeight="1" x14ac:dyDescent="0.2">
      <c r="A147" s="302" t="str">
        <f>IF(B147="","",ROW()-ROW($A$3)+'Diário 3º PA'!$P$1)</f>
        <v/>
      </c>
      <c r="B147" s="303"/>
      <c r="C147" s="304"/>
      <c r="D147" s="305"/>
      <c r="E147" s="306"/>
      <c r="F147" s="307"/>
      <c r="G147" s="305"/>
      <c r="H147" s="305"/>
      <c r="I147" s="306"/>
      <c r="J147" s="308" t="str">
        <f t="shared" si="0"/>
        <v/>
      </c>
      <c r="K147" s="308"/>
      <c r="L147" s="309"/>
      <c r="M147" s="308"/>
      <c r="N147" s="303"/>
      <c r="O147" s="305"/>
      <c r="P147" s="305"/>
      <c r="Q147" s="299"/>
      <c r="R147" s="299"/>
      <c r="S147" s="299"/>
      <c r="T147" s="299"/>
    </row>
    <row r="148" spans="1:20" ht="13.5" customHeight="1" x14ac:dyDescent="0.2">
      <c r="A148" s="302" t="str">
        <f>IF(B148="","",ROW()-ROW($A$3)+'Diário 3º PA'!$P$1)</f>
        <v/>
      </c>
      <c r="B148" s="303"/>
      <c r="C148" s="304"/>
      <c r="D148" s="305"/>
      <c r="E148" s="306"/>
      <c r="F148" s="307"/>
      <c r="G148" s="305"/>
      <c r="H148" s="305"/>
      <c r="I148" s="306"/>
      <c r="J148" s="308" t="str">
        <f t="shared" si="0"/>
        <v/>
      </c>
      <c r="K148" s="308"/>
      <c r="L148" s="309"/>
      <c r="M148" s="308"/>
      <c r="N148" s="303"/>
      <c r="O148" s="305"/>
      <c r="P148" s="305"/>
      <c r="Q148" s="299"/>
      <c r="R148" s="299"/>
      <c r="S148" s="299"/>
      <c r="T148" s="299"/>
    </row>
    <row r="149" spans="1:20" ht="13.5" customHeight="1" x14ac:dyDescent="0.2">
      <c r="A149" s="302" t="str">
        <f>IF(B149="","",ROW()-ROW($A$3)+'Diário 3º PA'!$P$1)</f>
        <v/>
      </c>
      <c r="B149" s="303"/>
      <c r="C149" s="304"/>
      <c r="D149" s="305"/>
      <c r="E149" s="306"/>
      <c r="F149" s="307"/>
      <c r="G149" s="305"/>
      <c r="H149" s="305"/>
      <c r="I149" s="306"/>
      <c r="J149" s="308" t="str">
        <f t="shared" si="0"/>
        <v/>
      </c>
      <c r="K149" s="308"/>
      <c r="L149" s="309"/>
      <c r="M149" s="308"/>
      <c r="N149" s="303"/>
      <c r="O149" s="305"/>
      <c r="P149" s="305"/>
      <c r="Q149" s="299"/>
      <c r="R149" s="299"/>
      <c r="S149" s="299"/>
      <c r="T149" s="299"/>
    </row>
    <row r="150" spans="1:20" ht="13.5" customHeight="1" x14ac:dyDescent="0.2">
      <c r="A150" s="302" t="str">
        <f>IF(B150="","",ROW()-ROW($A$3)+'Diário 3º PA'!$P$1)</f>
        <v/>
      </c>
      <c r="B150" s="303"/>
      <c r="C150" s="304"/>
      <c r="D150" s="305"/>
      <c r="E150" s="306"/>
      <c r="F150" s="307"/>
      <c r="G150" s="305"/>
      <c r="H150" s="305"/>
      <c r="I150" s="306"/>
      <c r="J150" s="308" t="str">
        <f t="shared" si="0"/>
        <v/>
      </c>
      <c r="K150" s="308"/>
      <c r="L150" s="309"/>
      <c r="M150" s="308"/>
      <c r="N150" s="303"/>
      <c r="O150" s="305"/>
      <c r="P150" s="305"/>
      <c r="Q150" s="299"/>
      <c r="R150" s="299"/>
      <c r="S150" s="299"/>
      <c r="T150" s="299"/>
    </row>
    <row r="151" spans="1:20" ht="13.5" customHeight="1" x14ac:dyDescent="0.2">
      <c r="A151" s="302" t="str">
        <f>IF(B151="","",ROW()-ROW($A$3)+'Diário 3º PA'!$P$1)</f>
        <v/>
      </c>
      <c r="B151" s="303"/>
      <c r="C151" s="304"/>
      <c r="D151" s="305"/>
      <c r="E151" s="306"/>
      <c r="F151" s="307"/>
      <c r="G151" s="305"/>
      <c r="H151" s="305"/>
      <c r="I151" s="306"/>
      <c r="J151" s="308" t="str">
        <f t="shared" si="0"/>
        <v/>
      </c>
      <c r="K151" s="308"/>
      <c r="L151" s="309"/>
      <c r="M151" s="308"/>
      <c r="N151" s="303"/>
      <c r="O151" s="305"/>
      <c r="P151" s="305"/>
      <c r="Q151" s="299"/>
      <c r="R151" s="299"/>
      <c r="S151" s="299"/>
      <c r="T151" s="299"/>
    </row>
    <row r="152" spans="1:20" ht="13.5" customHeight="1" x14ac:dyDescent="0.2">
      <c r="A152" s="302" t="str">
        <f>IF(B152="","",ROW()-ROW($A$3)+'Diário 3º PA'!$P$1)</f>
        <v/>
      </c>
      <c r="B152" s="303"/>
      <c r="C152" s="304"/>
      <c r="D152" s="305"/>
      <c r="E152" s="306"/>
      <c r="F152" s="307"/>
      <c r="G152" s="305"/>
      <c r="H152" s="305"/>
      <c r="I152" s="306"/>
      <c r="J152" s="308" t="str">
        <f t="shared" si="0"/>
        <v/>
      </c>
      <c r="K152" s="308"/>
      <c r="L152" s="309"/>
      <c r="M152" s="308"/>
      <c r="N152" s="303"/>
      <c r="O152" s="305"/>
      <c r="P152" s="305"/>
      <c r="Q152" s="299"/>
      <c r="R152" s="299"/>
      <c r="S152" s="299"/>
      <c r="T152" s="299"/>
    </row>
    <row r="153" spans="1:20" ht="13.5" customHeight="1" x14ac:dyDescent="0.2">
      <c r="A153" s="302" t="str">
        <f>IF(B153="","",ROW()-ROW($A$3)+'Diário 3º PA'!$P$1)</f>
        <v/>
      </c>
      <c r="B153" s="303"/>
      <c r="C153" s="304"/>
      <c r="D153" s="305"/>
      <c r="E153" s="306"/>
      <c r="F153" s="307"/>
      <c r="G153" s="305"/>
      <c r="H153" s="305"/>
      <c r="I153" s="306"/>
      <c r="J153" s="308" t="str">
        <f t="shared" si="0"/>
        <v/>
      </c>
      <c r="K153" s="308"/>
      <c r="L153" s="309"/>
      <c r="M153" s="308"/>
      <c r="N153" s="303"/>
      <c r="O153" s="305"/>
      <c r="P153" s="305"/>
      <c r="Q153" s="299"/>
      <c r="R153" s="299"/>
      <c r="S153" s="299"/>
      <c r="T153" s="299"/>
    </row>
    <row r="154" spans="1:20" ht="13.5" customHeight="1" x14ac:dyDescent="0.2">
      <c r="A154" s="302" t="str">
        <f>IF(B154="","",ROW()-ROW($A$3)+'Diário 3º PA'!$P$1)</f>
        <v/>
      </c>
      <c r="B154" s="303"/>
      <c r="C154" s="304"/>
      <c r="D154" s="305"/>
      <c r="E154" s="306"/>
      <c r="F154" s="307"/>
      <c r="G154" s="305"/>
      <c r="H154" s="305"/>
      <c r="I154" s="306"/>
      <c r="J154" s="308" t="str">
        <f t="shared" si="0"/>
        <v/>
      </c>
      <c r="K154" s="308"/>
      <c r="L154" s="309"/>
      <c r="M154" s="308"/>
      <c r="N154" s="303"/>
      <c r="O154" s="305"/>
      <c r="P154" s="305"/>
      <c r="Q154" s="299"/>
      <c r="R154" s="299"/>
      <c r="S154" s="299"/>
      <c r="T154" s="299"/>
    </row>
    <row r="155" spans="1:20" ht="13.5" customHeight="1" x14ac:dyDescent="0.2">
      <c r="A155" s="302" t="str">
        <f>IF(B155="","",ROW()-ROW($A$3)+'Diário 3º PA'!$P$1)</f>
        <v/>
      </c>
      <c r="B155" s="303"/>
      <c r="C155" s="304"/>
      <c r="D155" s="305"/>
      <c r="E155" s="306"/>
      <c r="F155" s="307"/>
      <c r="G155" s="305"/>
      <c r="H155" s="305"/>
      <c r="I155" s="306"/>
      <c r="J155" s="308" t="str">
        <f t="shared" si="0"/>
        <v/>
      </c>
      <c r="K155" s="308"/>
      <c r="L155" s="309"/>
      <c r="M155" s="308"/>
      <c r="N155" s="303"/>
      <c r="O155" s="305"/>
      <c r="P155" s="305"/>
      <c r="Q155" s="299"/>
      <c r="R155" s="299"/>
      <c r="S155" s="299"/>
      <c r="T155" s="299"/>
    </row>
    <row r="156" spans="1:20" ht="13.5" customHeight="1" x14ac:dyDescent="0.2">
      <c r="A156" s="302" t="str">
        <f>IF(B156="","",ROW()-ROW($A$3)+'Diário 3º PA'!$P$1)</f>
        <v/>
      </c>
      <c r="B156" s="303"/>
      <c r="C156" s="304"/>
      <c r="D156" s="305"/>
      <c r="E156" s="306"/>
      <c r="F156" s="307"/>
      <c r="G156" s="305"/>
      <c r="H156" s="305"/>
      <c r="I156" s="306"/>
      <c r="J156" s="308" t="str">
        <f t="shared" si="0"/>
        <v/>
      </c>
      <c r="K156" s="308"/>
      <c r="L156" s="309"/>
      <c r="M156" s="308"/>
      <c r="N156" s="303"/>
      <c r="O156" s="305"/>
      <c r="P156" s="305"/>
      <c r="Q156" s="299"/>
      <c r="R156" s="299"/>
      <c r="S156" s="299"/>
      <c r="T156" s="299"/>
    </row>
    <row r="157" spans="1:20" ht="13.5" customHeight="1" x14ac:dyDescent="0.2">
      <c r="A157" s="302" t="str">
        <f>IF(B157="","",ROW()-ROW($A$3)+'Diário 3º PA'!$P$1)</f>
        <v/>
      </c>
      <c r="B157" s="303"/>
      <c r="C157" s="304"/>
      <c r="D157" s="305"/>
      <c r="E157" s="306"/>
      <c r="F157" s="307"/>
      <c r="G157" s="305"/>
      <c r="H157" s="305"/>
      <c r="I157" s="306"/>
      <c r="J157" s="308" t="str">
        <f t="shared" si="0"/>
        <v/>
      </c>
      <c r="K157" s="308"/>
      <c r="L157" s="309"/>
      <c r="M157" s="308"/>
      <c r="N157" s="303"/>
      <c r="O157" s="305"/>
      <c r="P157" s="305"/>
      <c r="Q157" s="299"/>
      <c r="R157" s="299"/>
      <c r="S157" s="299"/>
      <c r="T157" s="299"/>
    </row>
    <row r="158" spans="1:20" ht="13.5" customHeight="1" x14ac:dyDescent="0.2">
      <c r="A158" s="302" t="str">
        <f>IF(B158="","",ROW()-ROW($A$3)+'Diário 3º PA'!$P$1)</f>
        <v/>
      </c>
      <c r="B158" s="303"/>
      <c r="C158" s="304"/>
      <c r="D158" s="305"/>
      <c r="E158" s="306"/>
      <c r="F158" s="307"/>
      <c r="G158" s="305"/>
      <c r="H158" s="305"/>
      <c r="I158" s="306"/>
      <c r="J158" s="308" t="str">
        <f t="shared" si="0"/>
        <v/>
      </c>
      <c r="K158" s="308"/>
      <c r="L158" s="309"/>
      <c r="M158" s="308"/>
      <c r="N158" s="303"/>
      <c r="O158" s="305"/>
      <c r="P158" s="305"/>
      <c r="Q158" s="299"/>
      <c r="R158" s="299"/>
      <c r="S158" s="299"/>
      <c r="T158" s="299"/>
    </row>
    <row r="159" spans="1:20" ht="13.5" customHeight="1" x14ac:dyDescent="0.2">
      <c r="A159" s="302" t="str">
        <f>IF(B159="","",ROW()-ROW($A$3)+'Diário 3º PA'!$P$1)</f>
        <v/>
      </c>
      <c r="B159" s="303"/>
      <c r="C159" s="304"/>
      <c r="D159" s="305"/>
      <c r="E159" s="306"/>
      <c r="F159" s="307"/>
      <c r="G159" s="305"/>
      <c r="H159" s="305"/>
      <c r="I159" s="306"/>
      <c r="J159" s="308" t="str">
        <f t="shared" si="0"/>
        <v/>
      </c>
      <c r="K159" s="308"/>
      <c r="L159" s="309"/>
      <c r="M159" s="308"/>
      <c r="N159" s="303"/>
      <c r="O159" s="305"/>
      <c r="P159" s="305"/>
      <c r="Q159" s="299"/>
      <c r="R159" s="299"/>
      <c r="S159" s="299"/>
      <c r="T159" s="299"/>
    </row>
    <row r="160" spans="1:20" ht="13.5" customHeight="1" x14ac:dyDescent="0.2">
      <c r="A160" s="302" t="str">
        <f>IF(B160="","",ROW()-ROW($A$3)+'Diário 3º PA'!$P$1)</f>
        <v/>
      </c>
      <c r="B160" s="303"/>
      <c r="C160" s="304"/>
      <c r="D160" s="305"/>
      <c r="E160" s="306"/>
      <c r="F160" s="307"/>
      <c r="G160" s="305"/>
      <c r="H160" s="305"/>
      <c r="I160" s="306"/>
      <c r="J160" s="308" t="str">
        <f t="shared" si="0"/>
        <v/>
      </c>
      <c r="K160" s="308"/>
      <c r="L160" s="309"/>
      <c r="M160" s="308"/>
      <c r="N160" s="303"/>
      <c r="O160" s="305"/>
      <c r="P160" s="305"/>
      <c r="Q160" s="299"/>
      <c r="R160" s="299"/>
      <c r="S160" s="299"/>
      <c r="T160" s="299"/>
    </row>
    <row r="161" spans="1:20" ht="13.5" customHeight="1" x14ac:dyDescent="0.2">
      <c r="A161" s="302" t="str">
        <f>IF(B161="","",ROW()-ROW($A$3)+'Diário 3º PA'!$P$1)</f>
        <v/>
      </c>
      <c r="B161" s="303"/>
      <c r="C161" s="304"/>
      <c r="D161" s="305"/>
      <c r="E161" s="306"/>
      <c r="F161" s="307"/>
      <c r="G161" s="305"/>
      <c r="H161" s="305"/>
      <c r="I161" s="306"/>
      <c r="J161" s="308" t="str">
        <f t="shared" si="0"/>
        <v/>
      </c>
      <c r="K161" s="308"/>
      <c r="L161" s="309"/>
      <c r="M161" s="308"/>
      <c r="N161" s="303"/>
      <c r="O161" s="305"/>
      <c r="P161" s="305"/>
      <c r="Q161" s="299"/>
      <c r="R161" s="299"/>
      <c r="S161" s="299"/>
      <c r="T161" s="299"/>
    </row>
    <row r="162" spans="1:20" ht="13.5" customHeight="1" x14ac:dyDescent="0.2">
      <c r="A162" s="302" t="str">
        <f>IF(B162="","",ROW()-ROW($A$3)+'Diário 3º PA'!$P$1)</f>
        <v/>
      </c>
      <c r="B162" s="303"/>
      <c r="C162" s="304"/>
      <c r="D162" s="305"/>
      <c r="E162" s="306"/>
      <c r="F162" s="307"/>
      <c r="G162" s="305"/>
      <c r="H162" s="305"/>
      <c r="I162" s="306"/>
      <c r="J162" s="308" t="str">
        <f t="shared" si="0"/>
        <v/>
      </c>
      <c r="K162" s="308"/>
      <c r="L162" s="309"/>
      <c r="M162" s="308"/>
      <c r="N162" s="303"/>
      <c r="O162" s="305"/>
      <c r="P162" s="305"/>
      <c r="Q162" s="299"/>
      <c r="R162" s="299"/>
      <c r="S162" s="299"/>
      <c r="T162" s="299"/>
    </row>
    <row r="163" spans="1:20" ht="13.5" customHeight="1" x14ac:dyDescent="0.2">
      <c r="A163" s="302" t="str">
        <f>IF(B163="","",ROW()-ROW($A$3)+'Diário 3º PA'!$P$1)</f>
        <v/>
      </c>
      <c r="B163" s="303"/>
      <c r="C163" s="304"/>
      <c r="D163" s="305"/>
      <c r="E163" s="306"/>
      <c r="F163" s="307"/>
      <c r="G163" s="305"/>
      <c r="H163" s="305"/>
      <c r="I163" s="306"/>
      <c r="J163" s="308" t="str">
        <f t="shared" si="0"/>
        <v/>
      </c>
      <c r="K163" s="308"/>
      <c r="L163" s="309"/>
      <c r="M163" s="308"/>
      <c r="N163" s="303"/>
      <c r="O163" s="305"/>
      <c r="P163" s="305"/>
      <c r="Q163" s="299"/>
      <c r="R163" s="299"/>
      <c r="S163" s="299"/>
      <c r="T163" s="299"/>
    </row>
    <row r="164" spans="1:20" ht="13.5" customHeight="1" x14ac:dyDescent="0.2">
      <c r="A164" s="302" t="str">
        <f>IF(B164="","",ROW()-ROW($A$3)+'Diário 3º PA'!$P$1)</f>
        <v/>
      </c>
      <c r="B164" s="303"/>
      <c r="C164" s="304"/>
      <c r="D164" s="305"/>
      <c r="E164" s="306"/>
      <c r="F164" s="307"/>
      <c r="G164" s="305"/>
      <c r="H164" s="305"/>
      <c r="I164" s="306"/>
      <c r="J164" s="308" t="str">
        <f t="shared" si="0"/>
        <v/>
      </c>
      <c r="K164" s="308"/>
      <c r="L164" s="309"/>
      <c r="M164" s="308"/>
      <c r="N164" s="303"/>
      <c r="O164" s="305"/>
      <c r="P164" s="305"/>
      <c r="Q164" s="299"/>
      <c r="R164" s="299"/>
      <c r="S164" s="299"/>
      <c r="T164" s="299"/>
    </row>
    <row r="165" spans="1:20" ht="13.5" customHeight="1" x14ac:dyDescent="0.2">
      <c r="A165" s="302" t="str">
        <f>IF(B165="","",ROW()-ROW($A$3)+'Diário 3º PA'!$P$1)</f>
        <v/>
      </c>
      <c r="B165" s="303"/>
      <c r="C165" s="304"/>
      <c r="D165" s="305"/>
      <c r="E165" s="306"/>
      <c r="F165" s="307"/>
      <c r="G165" s="305"/>
      <c r="H165" s="305"/>
      <c r="I165" s="306"/>
      <c r="J165" s="308" t="str">
        <f t="shared" si="0"/>
        <v/>
      </c>
      <c r="K165" s="308"/>
      <c r="L165" s="309"/>
      <c r="M165" s="308"/>
      <c r="N165" s="303"/>
      <c r="O165" s="305"/>
      <c r="P165" s="305"/>
      <c r="Q165" s="299"/>
      <c r="R165" s="299"/>
      <c r="S165" s="299"/>
      <c r="T165" s="299"/>
    </row>
    <row r="166" spans="1:20" ht="13.5" customHeight="1" x14ac:dyDescent="0.2">
      <c r="A166" s="302" t="str">
        <f>IF(B166="","",ROW()-ROW($A$3)+'Diário 3º PA'!$P$1)</f>
        <v/>
      </c>
      <c r="B166" s="303"/>
      <c r="C166" s="304"/>
      <c r="D166" s="305"/>
      <c r="E166" s="306"/>
      <c r="F166" s="307"/>
      <c r="G166" s="305"/>
      <c r="H166" s="305"/>
      <c r="I166" s="306"/>
      <c r="J166" s="308" t="str">
        <f t="shared" si="0"/>
        <v/>
      </c>
      <c r="K166" s="308"/>
      <c r="L166" s="309"/>
      <c r="M166" s="308"/>
      <c r="N166" s="303"/>
      <c r="O166" s="305"/>
      <c r="P166" s="305"/>
      <c r="Q166" s="299"/>
      <c r="R166" s="299"/>
      <c r="S166" s="299"/>
      <c r="T166" s="299"/>
    </row>
    <row r="167" spans="1:20" ht="13.5" customHeight="1" x14ac:dyDescent="0.2">
      <c r="A167" s="302" t="str">
        <f>IF(B167="","",ROW()-ROW($A$3)+'Diário 3º PA'!$P$1)</f>
        <v/>
      </c>
      <c r="B167" s="303"/>
      <c r="C167" s="304"/>
      <c r="D167" s="305"/>
      <c r="E167" s="306"/>
      <c r="F167" s="307"/>
      <c r="G167" s="306"/>
      <c r="H167" s="305"/>
      <c r="I167" s="306"/>
      <c r="J167" s="308" t="str">
        <f t="shared" si="0"/>
        <v/>
      </c>
      <c r="K167" s="308"/>
      <c r="L167" s="309"/>
      <c r="M167" s="308"/>
      <c r="N167" s="303"/>
      <c r="O167" s="305"/>
      <c r="P167" s="305"/>
      <c r="Q167" s="299"/>
      <c r="R167" s="299"/>
      <c r="S167" s="299"/>
      <c r="T167" s="299"/>
    </row>
    <row r="168" spans="1:20" ht="13.5" customHeight="1" x14ac:dyDescent="0.2">
      <c r="A168" s="302" t="str">
        <f>IF(B168="","",ROW()-ROW($A$3)+'Diário 3º PA'!$P$1)</f>
        <v/>
      </c>
      <c r="B168" s="303"/>
      <c r="C168" s="304"/>
      <c r="D168" s="305"/>
      <c r="E168" s="306"/>
      <c r="F168" s="307"/>
      <c r="G168" s="306"/>
      <c r="H168" s="305"/>
      <c r="I168" s="306"/>
      <c r="J168" s="308" t="str">
        <f t="shared" si="0"/>
        <v/>
      </c>
      <c r="K168" s="308"/>
      <c r="L168" s="309"/>
      <c r="M168" s="308"/>
      <c r="N168" s="303"/>
      <c r="O168" s="305"/>
      <c r="P168" s="305"/>
      <c r="Q168" s="299"/>
      <c r="R168" s="299"/>
      <c r="S168" s="299"/>
      <c r="T168" s="299"/>
    </row>
    <row r="169" spans="1:20" ht="13.5" customHeight="1" x14ac:dyDescent="0.2">
      <c r="A169" s="302" t="str">
        <f>IF(B169="","",ROW()-ROW($A$3)+'Diário 3º PA'!$P$1)</f>
        <v/>
      </c>
      <c r="B169" s="303"/>
      <c r="C169" s="304"/>
      <c r="D169" s="305"/>
      <c r="E169" s="306"/>
      <c r="F169" s="307"/>
      <c r="G169" s="305"/>
      <c r="H169" s="305"/>
      <c r="I169" s="306"/>
      <c r="J169" s="308" t="str">
        <f t="shared" si="0"/>
        <v/>
      </c>
      <c r="K169" s="308"/>
      <c r="L169" s="309"/>
      <c r="M169" s="308"/>
      <c r="N169" s="303"/>
      <c r="O169" s="305"/>
      <c r="P169" s="305"/>
      <c r="Q169" s="299"/>
      <c r="R169" s="299"/>
      <c r="S169" s="299"/>
      <c r="T169" s="299"/>
    </row>
    <row r="170" spans="1:20" ht="13.5" customHeight="1" x14ac:dyDescent="0.2">
      <c r="A170" s="302" t="str">
        <f>IF(B170="","",ROW()-ROW($A$3)+'Diário 3º PA'!$P$1)</f>
        <v/>
      </c>
      <c r="B170" s="303"/>
      <c r="C170" s="304"/>
      <c r="D170" s="305"/>
      <c r="E170" s="306"/>
      <c r="F170" s="307"/>
      <c r="G170" s="306"/>
      <c r="H170" s="305"/>
      <c r="I170" s="306"/>
      <c r="J170" s="308" t="str">
        <f t="shared" si="0"/>
        <v/>
      </c>
      <c r="K170" s="308"/>
      <c r="L170" s="309"/>
      <c r="M170" s="308"/>
      <c r="N170" s="303"/>
      <c r="O170" s="305"/>
      <c r="P170" s="305"/>
      <c r="Q170" s="299"/>
      <c r="R170" s="299"/>
      <c r="S170" s="299"/>
      <c r="T170" s="299"/>
    </row>
    <row r="171" spans="1:20" ht="13.5" customHeight="1" x14ac:dyDescent="0.2">
      <c r="A171" s="302" t="str">
        <f>IF(B171="","",ROW()-ROW($A$3)+'Diário 3º PA'!$P$1)</f>
        <v/>
      </c>
      <c r="B171" s="303"/>
      <c r="C171" s="304"/>
      <c r="D171" s="305"/>
      <c r="E171" s="306"/>
      <c r="F171" s="307"/>
      <c r="G171" s="306"/>
      <c r="H171" s="305"/>
      <c r="I171" s="306"/>
      <c r="J171" s="308" t="str">
        <f t="shared" si="0"/>
        <v/>
      </c>
      <c r="K171" s="308"/>
      <c r="L171" s="309"/>
      <c r="M171" s="308"/>
      <c r="N171" s="303"/>
      <c r="O171" s="305"/>
      <c r="P171" s="305"/>
      <c r="Q171" s="299"/>
      <c r="R171" s="299"/>
      <c r="S171" s="299"/>
      <c r="T171" s="299"/>
    </row>
    <row r="172" spans="1:20" ht="13.5" customHeight="1" x14ac:dyDescent="0.2">
      <c r="A172" s="302" t="str">
        <f>IF(B172="","",ROW()-ROW($A$3)+'Diário 3º PA'!$P$1)</f>
        <v/>
      </c>
      <c r="B172" s="303"/>
      <c r="C172" s="304"/>
      <c r="D172" s="305"/>
      <c r="E172" s="306"/>
      <c r="F172" s="307"/>
      <c r="G172" s="305"/>
      <c r="H172" s="305"/>
      <c r="I172" s="306"/>
      <c r="J172" s="308" t="str">
        <f t="shared" si="0"/>
        <v/>
      </c>
      <c r="K172" s="308"/>
      <c r="L172" s="309"/>
      <c r="M172" s="308"/>
      <c r="N172" s="303"/>
      <c r="O172" s="305"/>
      <c r="P172" s="305"/>
      <c r="Q172" s="299"/>
      <c r="R172" s="299"/>
      <c r="S172" s="299"/>
      <c r="T172" s="299"/>
    </row>
    <row r="173" spans="1:20" ht="13.5" customHeight="1" x14ac:dyDescent="0.2">
      <c r="A173" s="302" t="str">
        <f>IF(B173="","",ROW()-ROW($A$3)+'Diário 3º PA'!$P$1)</f>
        <v/>
      </c>
      <c r="B173" s="303"/>
      <c r="C173" s="304"/>
      <c r="D173" s="305"/>
      <c r="E173" s="306"/>
      <c r="F173" s="307"/>
      <c r="G173" s="305"/>
      <c r="H173" s="305"/>
      <c r="I173" s="306"/>
      <c r="J173" s="308" t="str">
        <f t="shared" si="0"/>
        <v/>
      </c>
      <c r="K173" s="308"/>
      <c r="L173" s="309"/>
      <c r="M173" s="308"/>
      <c r="N173" s="303"/>
      <c r="O173" s="305"/>
      <c r="P173" s="305"/>
      <c r="Q173" s="299"/>
      <c r="R173" s="299"/>
      <c r="S173" s="299"/>
      <c r="T173" s="299"/>
    </row>
    <row r="174" spans="1:20" ht="13.5" customHeight="1" x14ac:dyDescent="0.2">
      <c r="A174" s="302" t="str">
        <f>IF(B174="","",ROW()-ROW($A$3)+'Diário 3º PA'!$P$1)</f>
        <v/>
      </c>
      <c r="B174" s="303"/>
      <c r="C174" s="304"/>
      <c r="D174" s="305"/>
      <c r="E174" s="306"/>
      <c r="F174" s="307"/>
      <c r="G174" s="305"/>
      <c r="H174" s="305"/>
      <c r="I174" s="306"/>
      <c r="J174" s="308" t="str">
        <f t="shared" si="0"/>
        <v/>
      </c>
      <c r="K174" s="308"/>
      <c r="L174" s="309"/>
      <c r="M174" s="308"/>
      <c r="N174" s="303"/>
      <c r="O174" s="305"/>
      <c r="P174" s="305"/>
      <c r="Q174" s="299"/>
      <c r="R174" s="299"/>
      <c r="S174" s="299"/>
      <c r="T174" s="299"/>
    </row>
    <row r="175" spans="1:20" ht="13.5" customHeight="1" x14ac:dyDescent="0.2">
      <c r="A175" s="302" t="str">
        <f>IF(B175="","",ROW()-ROW($A$3)+'Diário 3º PA'!$P$1)</f>
        <v/>
      </c>
      <c r="B175" s="303"/>
      <c r="C175" s="304"/>
      <c r="D175" s="305"/>
      <c r="E175" s="306"/>
      <c r="F175" s="307"/>
      <c r="G175" s="305"/>
      <c r="H175" s="305"/>
      <c r="I175" s="306"/>
      <c r="J175" s="308" t="str">
        <f t="shared" si="0"/>
        <v/>
      </c>
      <c r="K175" s="308"/>
      <c r="L175" s="309"/>
      <c r="M175" s="308"/>
      <c r="N175" s="303"/>
      <c r="O175" s="305"/>
      <c r="P175" s="305"/>
      <c r="Q175" s="299"/>
      <c r="R175" s="299"/>
      <c r="S175" s="299"/>
      <c r="T175" s="299"/>
    </row>
    <row r="176" spans="1:20" ht="13.5" customHeight="1" x14ac:dyDescent="0.2">
      <c r="A176" s="302" t="str">
        <f>IF(B176="","",ROW()-ROW($A$3)+'Diário 3º PA'!$P$1)</f>
        <v/>
      </c>
      <c r="B176" s="303"/>
      <c r="C176" s="304"/>
      <c r="D176" s="305"/>
      <c r="E176" s="306"/>
      <c r="F176" s="307"/>
      <c r="G176" s="305"/>
      <c r="H176" s="305"/>
      <c r="I176" s="306"/>
      <c r="J176" s="308" t="str">
        <f t="shared" si="0"/>
        <v/>
      </c>
      <c r="K176" s="308"/>
      <c r="L176" s="309"/>
      <c r="M176" s="308"/>
      <c r="N176" s="303"/>
      <c r="O176" s="305"/>
      <c r="P176" s="305"/>
      <c r="Q176" s="299"/>
      <c r="R176" s="299"/>
      <c r="S176" s="299"/>
      <c r="T176" s="299"/>
    </row>
    <row r="177" spans="1:20" ht="13.5" customHeight="1" x14ac:dyDescent="0.2">
      <c r="A177" s="302" t="str">
        <f>IF(B177="","",ROW()-ROW($A$3)+'Diário 3º PA'!$P$1)</f>
        <v/>
      </c>
      <c r="B177" s="303"/>
      <c r="C177" s="304"/>
      <c r="D177" s="305"/>
      <c r="E177" s="306"/>
      <c r="F177" s="307"/>
      <c r="G177" s="305"/>
      <c r="H177" s="305"/>
      <c r="I177" s="306"/>
      <c r="J177" s="308" t="str">
        <f t="shared" si="0"/>
        <v/>
      </c>
      <c r="K177" s="308"/>
      <c r="L177" s="309"/>
      <c r="M177" s="308"/>
      <c r="N177" s="303"/>
      <c r="O177" s="305"/>
      <c r="P177" s="305"/>
      <c r="Q177" s="299"/>
      <c r="R177" s="299"/>
      <c r="S177" s="299"/>
      <c r="T177" s="299"/>
    </row>
    <row r="178" spans="1:20" ht="13.5" customHeight="1" x14ac:dyDescent="0.2">
      <c r="A178" s="302" t="str">
        <f>IF(B178="","",ROW()-ROW($A$3)+'Diário 3º PA'!$P$1)</f>
        <v/>
      </c>
      <c r="B178" s="303"/>
      <c r="C178" s="304"/>
      <c r="D178" s="305"/>
      <c r="E178" s="306"/>
      <c r="F178" s="307"/>
      <c r="G178" s="306"/>
      <c r="H178" s="305"/>
      <c r="I178" s="306"/>
      <c r="J178" s="308" t="str">
        <f t="shared" si="0"/>
        <v/>
      </c>
      <c r="K178" s="308"/>
      <c r="L178" s="309"/>
      <c r="M178" s="308"/>
      <c r="N178" s="303"/>
      <c r="O178" s="305"/>
      <c r="P178" s="305"/>
      <c r="Q178" s="299"/>
      <c r="R178" s="299"/>
      <c r="S178" s="299"/>
      <c r="T178" s="299"/>
    </row>
    <row r="179" spans="1:20" ht="13.5" customHeight="1" x14ac:dyDescent="0.2">
      <c r="A179" s="302" t="str">
        <f>IF(B179="","",ROW()-ROW($A$3)+'Diário 3º PA'!$P$1)</f>
        <v/>
      </c>
      <c r="B179" s="303"/>
      <c r="C179" s="304"/>
      <c r="D179" s="305"/>
      <c r="E179" s="306"/>
      <c r="F179" s="307"/>
      <c r="G179" s="306"/>
      <c r="H179" s="305"/>
      <c r="I179" s="306"/>
      <c r="J179" s="308" t="str">
        <f t="shared" si="0"/>
        <v/>
      </c>
      <c r="K179" s="308"/>
      <c r="L179" s="309"/>
      <c r="M179" s="308"/>
      <c r="N179" s="303"/>
      <c r="O179" s="305"/>
      <c r="P179" s="305"/>
      <c r="Q179" s="299"/>
      <c r="R179" s="299"/>
      <c r="S179" s="299"/>
      <c r="T179" s="299"/>
    </row>
    <row r="180" spans="1:20" ht="13.5" customHeight="1" x14ac:dyDescent="0.2">
      <c r="A180" s="302" t="str">
        <f>IF(B180="","",ROW()-ROW($A$3)+'Diário 3º PA'!$P$1)</f>
        <v/>
      </c>
      <c r="B180" s="303"/>
      <c r="C180" s="304"/>
      <c r="D180" s="305"/>
      <c r="E180" s="306"/>
      <c r="F180" s="307"/>
      <c r="G180" s="305"/>
      <c r="H180" s="305"/>
      <c r="I180" s="306"/>
      <c r="J180" s="308" t="str">
        <f t="shared" si="0"/>
        <v/>
      </c>
      <c r="K180" s="308"/>
      <c r="L180" s="309"/>
      <c r="M180" s="308"/>
      <c r="N180" s="303"/>
      <c r="O180" s="305"/>
      <c r="P180" s="305"/>
      <c r="Q180" s="299"/>
      <c r="R180" s="299"/>
      <c r="S180" s="299"/>
      <c r="T180" s="299"/>
    </row>
    <row r="181" spans="1:20" ht="13.5" customHeight="1" x14ac:dyDescent="0.2">
      <c r="A181" s="302" t="str">
        <f>IF(B181="","",ROW()-ROW($A$3)+'Diário 3º PA'!$P$1)</f>
        <v/>
      </c>
      <c r="B181" s="303"/>
      <c r="C181" s="304"/>
      <c r="D181" s="305"/>
      <c r="E181" s="306"/>
      <c r="F181" s="307"/>
      <c r="G181" s="305"/>
      <c r="H181" s="305"/>
      <c r="I181" s="306"/>
      <c r="J181" s="308" t="str">
        <f t="shared" si="0"/>
        <v/>
      </c>
      <c r="K181" s="308"/>
      <c r="L181" s="309"/>
      <c r="M181" s="308"/>
      <c r="N181" s="303"/>
      <c r="O181" s="305"/>
      <c r="P181" s="305"/>
      <c r="Q181" s="299"/>
      <c r="R181" s="299"/>
      <c r="S181" s="299"/>
      <c r="T181" s="299"/>
    </row>
    <row r="182" spans="1:20" ht="13.5" customHeight="1" x14ac:dyDescent="0.2">
      <c r="A182" s="302" t="str">
        <f>IF(B182="","",ROW()-ROW($A$3)+'Diário 3º PA'!$P$1)</f>
        <v/>
      </c>
      <c r="B182" s="303"/>
      <c r="C182" s="304"/>
      <c r="D182" s="305"/>
      <c r="E182" s="306"/>
      <c r="F182" s="307"/>
      <c r="G182" s="305"/>
      <c r="H182" s="305"/>
      <c r="I182" s="306"/>
      <c r="J182" s="308" t="str">
        <f t="shared" si="0"/>
        <v/>
      </c>
      <c r="K182" s="308"/>
      <c r="L182" s="309"/>
      <c r="M182" s="308"/>
      <c r="N182" s="303"/>
      <c r="O182" s="305"/>
      <c r="P182" s="305"/>
      <c r="Q182" s="299"/>
      <c r="R182" s="299"/>
      <c r="S182" s="299"/>
      <c r="T182" s="299"/>
    </row>
    <row r="183" spans="1:20" ht="13.5" customHeight="1" x14ac:dyDescent="0.2">
      <c r="A183" s="302" t="str">
        <f>IF(B183="","",ROW()-ROW($A$3)+'Diário 3º PA'!$P$1)</f>
        <v/>
      </c>
      <c r="B183" s="303"/>
      <c r="C183" s="304"/>
      <c r="D183" s="305"/>
      <c r="E183" s="306"/>
      <c r="F183" s="307"/>
      <c r="G183" s="305"/>
      <c r="H183" s="305"/>
      <c r="I183" s="306"/>
      <c r="J183" s="308" t="str">
        <f t="shared" si="0"/>
        <v/>
      </c>
      <c r="K183" s="308"/>
      <c r="L183" s="309"/>
      <c r="M183" s="308"/>
      <c r="N183" s="303"/>
      <c r="O183" s="305"/>
      <c r="P183" s="305"/>
      <c r="Q183" s="299"/>
      <c r="R183" s="299"/>
      <c r="S183" s="299"/>
      <c r="T183" s="299"/>
    </row>
    <row r="184" spans="1:20" ht="13.5" customHeight="1" x14ac:dyDescent="0.2">
      <c r="A184" s="302" t="str">
        <f>IF(B184="","",ROW()-ROW($A$3)+'Diário 3º PA'!$P$1)</f>
        <v/>
      </c>
      <c r="B184" s="303"/>
      <c r="C184" s="304"/>
      <c r="D184" s="305"/>
      <c r="E184" s="306"/>
      <c r="F184" s="307"/>
      <c r="G184" s="306"/>
      <c r="H184" s="305"/>
      <c r="I184" s="306"/>
      <c r="J184" s="308" t="str">
        <f t="shared" si="0"/>
        <v/>
      </c>
      <c r="K184" s="308"/>
      <c r="L184" s="309"/>
      <c r="M184" s="308"/>
      <c r="N184" s="303"/>
      <c r="O184" s="305"/>
      <c r="P184" s="305"/>
      <c r="Q184" s="299"/>
      <c r="R184" s="299"/>
      <c r="S184" s="299"/>
      <c r="T184" s="299"/>
    </row>
    <row r="185" spans="1:20" ht="13.5" customHeight="1" x14ac:dyDescent="0.2">
      <c r="A185" s="302" t="str">
        <f>IF(B185="","",ROW()-ROW($A$3)+'Diário 3º PA'!$P$1)</f>
        <v/>
      </c>
      <c r="B185" s="303"/>
      <c r="C185" s="304"/>
      <c r="D185" s="305"/>
      <c r="E185" s="306"/>
      <c r="F185" s="307"/>
      <c r="G185" s="306"/>
      <c r="H185" s="305"/>
      <c r="I185" s="306"/>
      <c r="J185" s="308" t="str">
        <f t="shared" si="0"/>
        <v/>
      </c>
      <c r="K185" s="308"/>
      <c r="L185" s="309"/>
      <c r="M185" s="308"/>
      <c r="N185" s="303"/>
      <c r="O185" s="305"/>
      <c r="P185" s="305"/>
      <c r="Q185" s="299"/>
      <c r="R185" s="299"/>
      <c r="S185" s="299"/>
      <c r="T185" s="299"/>
    </row>
    <row r="186" spans="1:20" ht="13.5" customHeight="1" x14ac:dyDescent="0.2">
      <c r="A186" s="302" t="str">
        <f>IF(B186="","",ROW()-ROW($A$3)+'Diário 3º PA'!$P$1)</f>
        <v/>
      </c>
      <c r="B186" s="303"/>
      <c r="C186" s="304"/>
      <c r="D186" s="305"/>
      <c r="E186" s="306"/>
      <c r="F186" s="307"/>
      <c r="G186" s="305"/>
      <c r="H186" s="305"/>
      <c r="I186" s="306"/>
      <c r="J186" s="308" t="str">
        <f t="shared" si="0"/>
        <v/>
      </c>
      <c r="K186" s="308"/>
      <c r="L186" s="309"/>
      <c r="M186" s="308"/>
      <c r="N186" s="303"/>
      <c r="O186" s="305"/>
      <c r="P186" s="305"/>
      <c r="Q186" s="299"/>
      <c r="R186" s="299"/>
      <c r="S186" s="299"/>
      <c r="T186" s="299"/>
    </row>
    <row r="187" spans="1:20" ht="13.5" customHeight="1" x14ac:dyDescent="0.2">
      <c r="A187" s="302" t="str">
        <f>IF(B187="","",ROW()-ROW($A$3)+'Diário 3º PA'!$P$1)</f>
        <v/>
      </c>
      <c r="B187" s="303"/>
      <c r="C187" s="304"/>
      <c r="D187" s="305"/>
      <c r="E187" s="306"/>
      <c r="F187" s="307"/>
      <c r="G187" s="305"/>
      <c r="H187" s="305"/>
      <c r="I187" s="306"/>
      <c r="J187" s="308" t="str">
        <f t="shared" si="0"/>
        <v/>
      </c>
      <c r="K187" s="308"/>
      <c r="L187" s="309"/>
      <c r="M187" s="308"/>
      <c r="N187" s="303"/>
      <c r="O187" s="305"/>
      <c r="P187" s="305"/>
      <c r="Q187" s="299"/>
      <c r="R187" s="299"/>
      <c r="S187" s="299"/>
      <c r="T187" s="299"/>
    </row>
    <row r="188" spans="1:20" ht="13.5" customHeight="1" x14ac:dyDescent="0.2">
      <c r="A188" s="302" t="str">
        <f>IF(B188="","",ROW()-ROW($A$3)+'Diário 3º PA'!$P$1)</f>
        <v/>
      </c>
      <c r="B188" s="303"/>
      <c r="C188" s="304"/>
      <c r="D188" s="305"/>
      <c r="E188" s="306"/>
      <c r="F188" s="307"/>
      <c r="G188" s="305"/>
      <c r="H188" s="305"/>
      <c r="I188" s="306"/>
      <c r="J188" s="308" t="str">
        <f t="shared" si="0"/>
        <v/>
      </c>
      <c r="K188" s="308"/>
      <c r="L188" s="309"/>
      <c r="M188" s="308"/>
      <c r="N188" s="303"/>
      <c r="O188" s="305"/>
      <c r="P188" s="305"/>
      <c r="Q188" s="299"/>
      <c r="R188" s="299"/>
      <c r="S188" s="299"/>
      <c r="T188" s="299"/>
    </row>
    <row r="189" spans="1:20" ht="13.5" customHeight="1" x14ac:dyDescent="0.2">
      <c r="A189" s="302" t="str">
        <f>IF(B189="","",ROW()-ROW($A$3)+'Diário 3º PA'!$P$1)</f>
        <v/>
      </c>
      <c r="B189" s="303"/>
      <c r="C189" s="304"/>
      <c r="D189" s="305"/>
      <c r="E189" s="306"/>
      <c r="F189" s="307"/>
      <c r="G189" s="305"/>
      <c r="H189" s="305"/>
      <c r="I189" s="306"/>
      <c r="J189" s="308" t="str">
        <f t="shared" si="0"/>
        <v/>
      </c>
      <c r="K189" s="308"/>
      <c r="L189" s="309"/>
      <c r="M189" s="308"/>
      <c r="N189" s="303"/>
      <c r="O189" s="305"/>
      <c r="P189" s="305"/>
      <c r="Q189" s="299"/>
      <c r="R189" s="299"/>
      <c r="S189" s="299"/>
      <c r="T189" s="299"/>
    </row>
    <row r="190" spans="1:20" ht="13.5" customHeight="1" x14ac:dyDescent="0.2">
      <c r="A190" s="302" t="str">
        <f>IF(B190="","",ROW()-ROW($A$3)+'Diário 3º PA'!$P$1)</f>
        <v/>
      </c>
      <c r="B190" s="303"/>
      <c r="C190" s="304"/>
      <c r="D190" s="305"/>
      <c r="E190" s="306"/>
      <c r="F190" s="307"/>
      <c r="G190" s="305"/>
      <c r="H190" s="305"/>
      <c r="I190" s="306"/>
      <c r="J190" s="308" t="str">
        <f t="shared" si="0"/>
        <v/>
      </c>
      <c r="K190" s="308"/>
      <c r="L190" s="309"/>
      <c r="M190" s="308"/>
      <c r="N190" s="303"/>
      <c r="O190" s="305"/>
      <c r="P190" s="305"/>
      <c r="Q190" s="299"/>
      <c r="R190" s="299"/>
      <c r="S190" s="299"/>
      <c r="T190" s="299"/>
    </row>
    <row r="191" spans="1:20" ht="13.5" customHeight="1" x14ac:dyDescent="0.2">
      <c r="A191" s="302" t="str">
        <f>IF(B191="","",ROW()-ROW($A$3)+'Diário 3º PA'!$P$1)</f>
        <v/>
      </c>
      <c r="B191" s="303"/>
      <c r="C191" s="304"/>
      <c r="D191" s="305"/>
      <c r="E191" s="306"/>
      <c r="F191" s="307"/>
      <c r="G191" s="305"/>
      <c r="H191" s="305"/>
      <c r="I191" s="306"/>
      <c r="J191" s="308" t="str">
        <f t="shared" si="0"/>
        <v/>
      </c>
      <c r="K191" s="308"/>
      <c r="L191" s="309"/>
      <c r="M191" s="308"/>
      <c r="N191" s="303"/>
      <c r="O191" s="305"/>
      <c r="P191" s="305"/>
      <c r="Q191" s="299"/>
      <c r="R191" s="299"/>
      <c r="S191" s="299"/>
      <c r="T191" s="299"/>
    </row>
    <row r="192" spans="1:20" ht="13.5" customHeight="1" x14ac:dyDescent="0.2">
      <c r="A192" s="302" t="str">
        <f>IF(B192="","",ROW()-ROW($A$3)+'Diário 3º PA'!$P$1)</f>
        <v/>
      </c>
      <c r="B192" s="303"/>
      <c r="C192" s="304"/>
      <c r="D192" s="305"/>
      <c r="E192" s="306"/>
      <c r="F192" s="307"/>
      <c r="G192" s="305"/>
      <c r="H192" s="305"/>
      <c r="I192" s="306"/>
      <c r="J192" s="308" t="str">
        <f t="shared" si="0"/>
        <v/>
      </c>
      <c r="K192" s="308"/>
      <c r="L192" s="309"/>
      <c r="M192" s="308"/>
      <c r="N192" s="303"/>
      <c r="O192" s="305"/>
      <c r="P192" s="305"/>
      <c r="Q192" s="299"/>
      <c r="R192" s="299"/>
      <c r="S192" s="299"/>
      <c r="T192" s="299"/>
    </row>
    <row r="193" spans="1:20" ht="13.5" customHeight="1" x14ac:dyDescent="0.2">
      <c r="A193" s="302" t="str">
        <f>IF(B193="","",ROW()-ROW($A$3)+'Diário 3º PA'!$P$1)</f>
        <v/>
      </c>
      <c r="B193" s="303"/>
      <c r="C193" s="304"/>
      <c r="D193" s="305"/>
      <c r="E193" s="306"/>
      <c r="F193" s="307"/>
      <c r="G193" s="305"/>
      <c r="H193" s="305"/>
      <c r="I193" s="306"/>
      <c r="J193" s="308" t="str">
        <f t="shared" si="0"/>
        <v/>
      </c>
      <c r="K193" s="308"/>
      <c r="L193" s="309"/>
      <c r="M193" s="308"/>
      <c r="N193" s="303"/>
      <c r="O193" s="305"/>
      <c r="P193" s="305"/>
      <c r="Q193" s="299"/>
      <c r="R193" s="299"/>
      <c r="S193" s="299"/>
      <c r="T193" s="299"/>
    </row>
    <row r="194" spans="1:20" ht="13.5" customHeight="1" x14ac:dyDescent="0.2">
      <c r="A194" s="302" t="str">
        <f>IF(B194="","",ROW()-ROW($A$3)+'Diário 3º PA'!$P$1)</f>
        <v/>
      </c>
      <c r="B194" s="303"/>
      <c r="C194" s="304"/>
      <c r="D194" s="305"/>
      <c r="E194" s="306"/>
      <c r="F194" s="307"/>
      <c r="G194" s="305"/>
      <c r="H194" s="305"/>
      <c r="I194" s="306"/>
      <c r="J194" s="308" t="str">
        <f t="shared" si="0"/>
        <v/>
      </c>
      <c r="K194" s="308"/>
      <c r="L194" s="309"/>
      <c r="M194" s="308"/>
      <c r="N194" s="303"/>
      <c r="O194" s="305"/>
      <c r="P194" s="305"/>
      <c r="Q194" s="299"/>
      <c r="R194" s="299"/>
      <c r="S194" s="299"/>
      <c r="T194" s="299"/>
    </row>
    <row r="195" spans="1:20" ht="13.5" customHeight="1" x14ac:dyDescent="0.2">
      <c r="A195" s="302" t="str">
        <f>IF(B195="","",ROW()-ROW($A$3)+'Diário 3º PA'!$P$1)</f>
        <v/>
      </c>
      <c r="B195" s="303"/>
      <c r="C195" s="304"/>
      <c r="D195" s="305"/>
      <c r="E195" s="306"/>
      <c r="F195" s="307"/>
      <c r="G195" s="305"/>
      <c r="H195" s="305"/>
      <c r="I195" s="306"/>
      <c r="J195" s="308" t="str">
        <f t="shared" si="0"/>
        <v/>
      </c>
      <c r="K195" s="308"/>
      <c r="L195" s="309"/>
      <c r="M195" s="308"/>
      <c r="N195" s="303"/>
      <c r="O195" s="305"/>
      <c r="P195" s="305"/>
      <c r="Q195" s="299"/>
      <c r="R195" s="299"/>
      <c r="S195" s="299"/>
      <c r="T195" s="299"/>
    </row>
    <row r="196" spans="1:20" ht="13.5" customHeight="1" x14ac:dyDescent="0.2">
      <c r="A196" s="302" t="str">
        <f>IF(B196="","",ROW()-ROW($A$3)+'Diário 3º PA'!$P$1)</f>
        <v/>
      </c>
      <c r="B196" s="303"/>
      <c r="C196" s="304"/>
      <c r="D196" s="305"/>
      <c r="E196" s="306"/>
      <c r="F196" s="307"/>
      <c r="G196" s="306"/>
      <c r="H196" s="305"/>
      <c r="I196" s="306"/>
      <c r="J196" s="308" t="str">
        <f t="shared" si="0"/>
        <v/>
      </c>
      <c r="K196" s="308"/>
      <c r="L196" s="309"/>
      <c r="M196" s="308"/>
      <c r="N196" s="303"/>
      <c r="O196" s="305"/>
      <c r="P196" s="305"/>
      <c r="Q196" s="299"/>
      <c r="R196" s="299"/>
      <c r="S196" s="299"/>
      <c r="T196" s="299"/>
    </row>
    <row r="197" spans="1:20" ht="13.5" customHeight="1" x14ac:dyDescent="0.2">
      <c r="A197" s="302" t="str">
        <f>IF(B197="","",ROW()-ROW($A$3)+'Diário 3º PA'!$P$1)</f>
        <v/>
      </c>
      <c r="B197" s="303"/>
      <c r="C197" s="304"/>
      <c r="D197" s="305"/>
      <c r="E197" s="306"/>
      <c r="F197" s="307"/>
      <c r="G197" s="305"/>
      <c r="H197" s="305"/>
      <c r="I197" s="306"/>
      <c r="J197" s="308" t="str">
        <f t="shared" si="0"/>
        <v/>
      </c>
      <c r="K197" s="308"/>
      <c r="L197" s="309"/>
      <c r="M197" s="308"/>
      <c r="N197" s="303"/>
      <c r="O197" s="305"/>
      <c r="P197" s="305"/>
      <c r="Q197" s="299"/>
      <c r="R197" s="299"/>
      <c r="S197" s="299"/>
      <c r="T197" s="299"/>
    </row>
    <row r="198" spans="1:20" ht="13.5" customHeight="1" x14ac:dyDescent="0.2">
      <c r="A198" s="302" t="str">
        <f>IF(B198="","",ROW()-ROW($A$3)+'Diário 3º PA'!$P$1)</f>
        <v/>
      </c>
      <c r="B198" s="303"/>
      <c r="C198" s="304"/>
      <c r="D198" s="305"/>
      <c r="E198" s="306"/>
      <c r="F198" s="307"/>
      <c r="G198" s="305"/>
      <c r="H198" s="305"/>
      <c r="I198" s="306"/>
      <c r="J198" s="308" t="str">
        <f t="shared" si="0"/>
        <v/>
      </c>
      <c r="K198" s="308"/>
      <c r="L198" s="309"/>
      <c r="M198" s="308"/>
      <c r="N198" s="303"/>
      <c r="O198" s="305"/>
      <c r="P198" s="305"/>
      <c r="Q198" s="299"/>
      <c r="R198" s="299"/>
      <c r="S198" s="299"/>
      <c r="T198" s="299"/>
    </row>
    <row r="199" spans="1:20" ht="13.5" customHeight="1" x14ac:dyDescent="0.2">
      <c r="A199" s="302" t="str">
        <f>IF(B199="","",ROW()-ROW($A$3)+'Diário 3º PA'!$P$1)</f>
        <v/>
      </c>
      <c r="B199" s="303"/>
      <c r="C199" s="304"/>
      <c r="D199" s="305"/>
      <c r="E199" s="306"/>
      <c r="F199" s="307"/>
      <c r="G199" s="305"/>
      <c r="H199" s="305"/>
      <c r="I199" s="306"/>
      <c r="J199" s="308" t="str">
        <f t="shared" si="0"/>
        <v/>
      </c>
      <c r="K199" s="308"/>
      <c r="L199" s="309"/>
      <c r="M199" s="308"/>
      <c r="N199" s="303"/>
      <c r="O199" s="305"/>
      <c r="P199" s="305"/>
      <c r="Q199" s="299"/>
      <c r="R199" s="299"/>
      <c r="S199" s="299"/>
      <c r="T199" s="299"/>
    </row>
    <row r="200" spans="1:20" ht="13.5" customHeight="1" x14ac:dyDescent="0.2">
      <c r="A200" s="302" t="str">
        <f>IF(B200="","",ROW()-ROW($A$3)+'Diário 3º PA'!$P$1)</f>
        <v/>
      </c>
      <c r="B200" s="303"/>
      <c r="C200" s="304"/>
      <c r="D200" s="305"/>
      <c r="E200" s="306"/>
      <c r="F200" s="307"/>
      <c r="G200" s="305"/>
      <c r="H200" s="305"/>
      <c r="I200" s="306"/>
      <c r="J200" s="308" t="str">
        <f t="shared" si="0"/>
        <v/>
      </c>
      <c r="K200" s="308"/>
      <c r="L200" s="309"/>
      <c r="M200" s="308"/>
      <c r="N200" s="303"/>
      <c r="O200" s="305"/>
      <c r="P200" s="305"/>
      <c r="Q200" s="299"/>
      <c r="R200" s="299"/>
      <c r="S200" s="299"/>
      <c r="T200" s="299"/>
    </row>
    <row r="201" spans="1:20" ht="13.5" customHeight="1" x14ac:dyDescent="0.2">
      <c r="A201" s="302" t="str">
        <f>IF(B201="","",ROW()-ROW($A$3)+'Diário 3º PA'!$P$1)</f>
        <v/>
      </c>
      <c r="B201" s="303"/>
      <c r="C201" s="304"/>
      <c r="D201" s="305"/>
      <c r="E201" s="306"/>
      <c r="F201" s="307"/>
      <c r="G201" s="305"/>
      <c r="H201" s="305"/>
      <c r="I201" s="306"/>
      <c r="J201" s="308" t="str">
        <f t="shared" si="0"/>
        <v/>
      </c>
      <c r="K201" s="308"/>
      <c r="L201" s="309"/>
      <c r="M201" s="308"/>
      <c r="N201" s="303"/>
      <c r="O201" s="305"/>
      <c r="P201" s="305"/>
      <c r="Q201" s="299"/>
      <c r="R201" s="299"/>
      <c r="S201" s="299"/>
      <c r="T201" s="299"/>
    </row>
    <row r="202" spans="1:20" ht="13.5" customHeight="1" x14ac:dyDescent="0.2">
      <c r="A202" s="302" t="str">
        <f>IF(B202="","",ROW()-ROW($A$3)+'Diário 3º PA'!$P$1)</f>
        <v/>
      </c>
      <c r="B202" s="303"/>
      <c r="C202" s="304"/>
      <c r="D202" s="305"/>
      <c r="E202" s="306"/>
      <c r="F202" s="307"/>
      <c r="G202" s="305"/>
      <c r="H202" s="305"/>
      <c r="I202" s="306"/>
      <c r="J202" s="308" t="str">
        <f t="shared" si="0"/>
        <v/>
      </c>
      <c r="K202" s="308"/>
      <c r="L202" s="309"/>
      <c r="M202" s="308"/>
      <c r="N202" s="303"/>
      <c r="O202" s="305"/>
      <c r="P202" s="305"/>
      <c r="Q202" s="299"/>
      <c r="R202" s="299"/>
      <c r="S202" s="299"/>
      <c r="T202" s="299"/>
    </row>
    <row r="203" spans="1:20" ht="13.5" customHeight="1" x14ac:dyDescent="0.2">
      <c r="A203" s="302" t="str">
        <f>IF(B203="","",ROW()-ROW($A$3)+'Diário 3º PA'!$P$1)</f>
        <v/>
      </c>
      <c r="B203" s="303"/>
      <c r="C203" s="304"/>
      <c r="D203" s="305"/>
      <c r="E203" s="306"/>
      <c r="F203" s="307"/>
      <c r="G203" s="305"/>
      <c r="H203" s="305"/>
      <c r="I203" s="306"/>
      <c r="J203" s="308" t="str">
        <f t="shared" si="0"/>
        <v/>
      </c>
      <c r="K203" s="308"/>
      <c r="L203" s="309"/>
      <c r="M203" s="308"/>
      <c r="N203" s="303"/>
      <c r="O203" s="305"/>
      <c r="P203" s="305"/>
      <c r="Q203" s="299"/>
      <c r="R203" s="299"/>
      <c r="S203" s="299"/>
      <c r="T203" s="299"/>
    </row>
    <row r="204" spans="1:20" ht="13.5" customHeight="1" x14ac:dyDescent="0.2">
      <c r="A204" s="302" t="str">
        <f>IF(B204="","",ROW()-ROW($A$3)+'Diário 3º PA'!$P$1)</f>
        <v/>
      </c>
      <c r="B204" s="303"/>
      <c r="C204" s="304"/>
      <c r="D204" s="305"/>
      <c r="E204" s="306"/>
      <c r="F204" s="307"/>
      <c r="G204" s="305"/>
      <c r="H204" s="305"/>
      <c r="I204" s="306"/>
      <c r="J204" s="308" t="str">
        <f t="shared" si="0"/>
        <v/>
      </c>
      <c r="K204" s="308"/>
      <c r="L204" s="309"/>
      <c r="M204" s="308"/>
      <c r="N204" s="303"/>
      <c r="O204" s="305"/>
      <c r="P204" s="305"/>
      <c r="Q204" s="299"/>
      <c r="R204" s="299"/>
      <c r="S204" s="299"/>
      <c r="T204" s="299"/>
    </row>
    <row r="205" spans="1:20" ht="13.5" customHeight="1" x14ac:dyDescent="0.2">
      <c r="A205" s="302" t="str">
        <f>IF(B205="","",ROW()-ROW($A$3)+'Diário 3º PA'!$P$1)</f>
        <v/>
      </c>
      <c r="B205" s="303"/>
      <c r="C205" s="304"/>
      <c r="D205" s="305"/>
      <c r="E205" s="306"/>
      <c r="F205" s="307"/>
      <c r="G205" s="305"/>
      <c r="H205" s="305"/>
      <c r="I205" s="306"/>
      <c r="J205" s="308" t="str">
        <f t="shared" si="0"/>
        <v/>
      </c>
      <c r="K205" s="308"/>
      <c r="L205" s="309"/>
      <c r="M205" s="308"/>
      <c r="N205" s="303"/>
      <c r="O205" s="305"/>
      <c r="P205" s="305"/>
      <c r="Q205" s="299"/>
      <c r="R205" s="299"/>
      <c r="S205" s="299"/>
      <c r="T205" s="299"/>
    </row>
    <row r="206" spans="1:20" ht="13.5" customHeight="1" x14ac:dyDescent="0.2">
      <c r="A206" s="302" t="str">
        <f>IF(B206="","",ROW()-ROW($A$3)+'Diário 3º PA'!$P$1)</f>
        <v/>
      </c>
      <c r="B206" s="303"/>
      <c r="C206" s="304"/>
      <c r="D206" s="305"/>
      <c r="E206" s="306"/>
      <c r="F206" s="307"/>
      <c r="G206" s="305"/>
      <c r="H206" s="305"/>
      <c r="I206" s="306"/>
      <c r="J206" s="308" t="str">
        <f t="shared" si="0"/>
        <v/>
      </c>
      <c r="K206" s="308"/>
      <c r="L206" s="309"/>
      <c r="M206" s="308"/>
      <c r="N206" s="303"/>
      <c r="O206" s="305"/>
      <c r="P206" s="305"/>
      <c r="Q206" s="299"/>
      <c r="R206" s="299"/>
      <c r="S206" s="299"/>
      <c r="T206" s="299"/>
    </row>
    <row r="207" spans="1:20" ht="13.5" customHeight="1" x14ac:dyDescent="0.2">
      <c r="A207" s="302" t="str">
        <f>IF(B207="","",ROW()-ROW($A$3)+'Diário 3º PA'!$P$1)</f>
        <v/>
      </c>
      <c r="B207" s="303"/>
      <c r="C207" s="304"/>
      <c r="D207" s="305"/>
      <c r="E207" s="306"/>
      <c r="F207" s="307"/>
      <c r="G207" s="305"/>
      <c r="H207" s="305"/>
      <c r="I207" s="306"/>
      <c r="J207" s="308" t="str">
        <f t="shared" si="0"/>
        <v/>
      </c>
      <c r="K207" s="308"/>
      <c r="L207" s="309"/>
      <c r="M207" s="308"/>
      <c r="N207" s="303"/>
      <c r="O207" s="305"/>
      <c r="P207" s="305"/>
      <c r="Q207" s="299"/>
      <c r="R207" s="299"/>
      <c r="S207" s="299"/>
      <c r="T207" s="299"/>
    </row>
    <row r="208" spans="1:20" ht="13.5" customHeight="1" x14ac:dyDescent="0.2">
      <c r="A208" s="302" t="str">
        <f>IF(B208="","",ROW()-ROW($A$3)+'Diário 3º PA'!$P$1)</f>
        <v/>
      </c>
      <c r="B208" s="303"/>
      <c r="C208" s="304"/>
      <c r="D208" s="305"/>
      <c r="E208" s="306"/>
      <c r="F208" s="307"/>
      <c r="G208" s="305"/>
      <c r="H208" s="305"/>
      <c r="I208" s="306"/>
      <c r="J208" s="308" t="str">
        <f t="shared" si="0"/>
        <v/>
      </c>
      <c r="K208" s="308"/>
      <c r="L208" s="309"/>
      <c r="M208" s="308"/>
      <c r="N208" s="303"/>
      <c r="O208" s="305"/>
      <c r="P208" s="305"/>
      <c r="Q208" s="299"/>
      <c r="R208" s="299"/>
      <c r="S208" s="299"/>
      <c r="T208" s="299"/>
    </row>
    <row r="209" spans="1:20" ht="13.5" customHeight="1" x14ac:dyDescent="0.2">
      <c r="A209" s="302" t="str">
        <f>IF(B209="","",ROW()-ROW($A$3)+'Diário 3º PA'!$P$1)</f>
        <v/>
      </c>
      <c r="B209" s="303"/>
      <c r="C209" s="304"/>
      <c r="D209" s="305"/>
      <c r="E209" s="306"/>
      <c r="F209" s="307"/>
      <c r="G209" s="305"/>
      <c r="H209" s="305"/>
      <c r="I209" s="306"/>
      <c r="J209" s="308" t="str">
        <f t="shared" si="0"/>
        <v/>
      </c>
      <c r="K209" s="308"/>
      <c r="L209" s="309"/>
      <c r="M209" s="308"/>
      <c r="N209" s="303"/>
      <c r="O209" s="305"/>
      <c r="P209" s="305"/>
      <c r="Q209" s="299"/>
      <c r="R209" s="299"/>
      <c r="S209" s="299"/>
      <c r="T209" s="299"/>
    </row>
    <row r="210" spans="1:20" ht="13.5" customHeight="1" x14ac:dyDescent="0.2">
      <c r="A210" s="302" t="str">
        <f>IF(B210="","",ROW()-ROW($A$3)+'Diário 3º PA'!$P$1)</f>
        <v/>
      </c>
      <c r="B210" s="303"/>
      <c r="C210" s="304"/>
      <c r="D210" s="305"/>
      <c r="E210" s="306"/>
      <c r="F210" s="307"/>
      <c r="G210" s="305"/>
      <c r="H210" s="305"/>
      <c r="I210" s="306"/>
      <c r="J210" s="308" t="str">
        <f t="shared" si="0"/>
        <v/>
      </c>
      <c r="K210" s="308"/>
      <c r="L210" s="309"/>
      <c r="M210" s="308"/>
      <c r="N210" s="303"/>
      <c r="O210" s="305"/>
      <c r="P210" s="305"/>
      <c r="Q210" s="299"/>
      <c r="R210" s="299"/>
      <c r="S210" s="299"/>
      <c r="T210" s="299"/>
    </row>
    <row r="211" spans="1:20" ht="13.5" customHeight="1" x14ac:dyDescent="0.2">
      <c r="A211" s="302" t="str">
        <f>IF(B211="","",ROW()-ROW($A$3)+'Diário 3º PA'!$P$1)</f>
        <v/>
      </c>
      <c r="B211" s="303"/>
      <c r="C211" s="304"/>
      <c r="D211" s="305"/>
      <c r="E211" s="306"/>
      <c r="F211" s="307"/>
      <c r="G211" s="305"/>
      <c r="H211" s="305"/>
      <c r="I211" s="306"/>
      <c r="J211" s="308" t="str">
        <f t="shared" si="0"/>
        <v/>
      </c>
      <c r="K211" s="308"/>
      <c r="L211" s="309"/>
      <c r="M211" s="308"/>
      <c r="N211" s="303"/>
      <c r="O211" s="305"/>
      <c r="P211" s="305"/>
      <c r="Q211" s="299"/>
      <c r="R211" s="299"/>
      <c r="S211" s="299"/>
      <c r="T211" s="299"/>
    </row>
    <row r="212" spans="1:20" ht="13.5" customHeight="1" x14ac:dyDescent="0.2">
      <c r="A212" s="302" t="str">
        <f>IF(B212="","",ROW()-ROW($A$3)+'Diário 3º PA'!$P$1)</f>
        <v/>
      </c>
      <c r="B212" s="303"/>
      <c r="C212" s="304"/>
      <c r="D212" s="305"/>
      <c r="E212" s="306"/>
      <c r="F212" s="307"/>
      <c r="G212" s="305"/>
      <c r="H212" s="305"/>
      <c r="I212" s="306"/>
      <c r="J212" s="308" t="str">
        <f t="shared" si="0"/>
        <v/>
      </c>
      <c r="K212" s="308"/>
      <c r="L212" s="309"/>
      <c r="M212" s="308"/>
      <c r="N212" s="303"/>
      <c r="O212" s="305"/>
      <c r="P212" s="305"/>
      <c r="Q212" s="299"/>
      <c r="R212" s="299"/>
      <c r="S212" s="299"/>
      <c r="T212" s="299"/>
    </row>
    <row r="213" spans="1:20" ht="13.5" customHeight="1" x14ac:dyDescent="0.2">
      <c r="A213" s="302" t="str">
        <f>IF(B213="","",ROW()-ROW($A$3)+'Diário 3º PA'!$P$1)</f>
        <v/>
      </c>
      <c r="B213" s="303"/>
      <c r="C213" s="304"/>
      <c r="D213" s="305"/>
      <c r="E213" s="306"/>
      <c r="F213" s="307"/>
      <c r="G213" s="305"/>
      <c r="H213" s="305"/>
      <c r="I213" s="306"/>
      <c r="J213" s="308" t="str">
        <f t="shared" si="0"/>
        <v/>
      </c>
      <c r="K213" s="308"/>
      <c r="L213" s="309"/>
      <c r="M213" s="308"/>
      <c r="N213" s="303"/>
      <c r="O213" s="305"/>
      <c r="P213" s="305"/>
      <c r="Q213" s="299"/>
      <c r="R213" s="299"/>
      <c r="S213" s="299"/>
      <c r="T213" s="299"/>
    </row>
    <row r="214" spans="1:20" ht="13.5" customHeight="1" x14ac:dyDescent="0.2">
      <c r="A214" s="302" t="str">
        <f>IF(B214="","",ROW()-ROW($A$3)+'Diário 3º PA'!$P$1)</f>
        <v/>
      </c>
      <c r="B214" s="303"/>
      <c r="C214" s="304"/>
      <c r="D214" s="305"/>
      <c r="E214" s="306"/>
      <c r="F214" s="307"/>
      <c r="G214" s="305"/>
      <c r="H214" s="305"/>
      <c r="I214" s="306"/>
      <c r="J214" s="308" t="str">
        <f t="shared" si="0"/>
        <v/>
      </c>
      <c r="K214" s="308"/>
      <c r="L214" s="309"/>
      <c r="M214" s="308"/>
      <c r="N214" s="303"/>
      <c r="O214" s="305"/>
      <c r="P214" s="305"/>
      <c r="Q214" s="299"/>
      <c r="R214" s="299"/>
      <c r="S214" s="299"/>
      <c r="T214" s="299"/>
    </row>
    <row r="215" spans="1:20" ht="13.5" customHeight="1" x14ac:dyDescent="0.2">
      <c r="A215" s="302" t="str">
        <f>IF(B215="","",ROW()-ROW($A$3)+'Diário 3º PA'!$P$1)</f>
        <v/>
      </c>
      <c r="B215" s="303"/>
      <c r="C215" s="304"/>
      <c r="D215" s="305"/>
      <c r="E215" s="306"/>
      <c r="F215" s="307"/>
      <c r="G215" s="305"/>
      <c r="H215" s="305"/>
      <c r="I215" s="306"/>
      <c r="J215" s="308" t="str">
        <f t="shared" si="0"/>
        <v/>
      </c>
      <c r="K215" s="308"/>
      <c r="L215" s="309"/>
      <c r="M215" s="308"/>
      <c r="N215" s="303"/>
      <c r="O215" s="305"/>
      <c r="P215" s="305"/>
      <c r="Q215" s="299"/>
      <c r="R215" s="299"/>
      <c r="S215" s="299"/>
      <c r="T215" s="299"/>
    </row>
    <row r="216" spans="1:20" ht="13.5" customHeight="1" x14ac:dyDescent="0.2">
      <c r="A216" s="302" t="str">
        <f>IF(B216="","",ROW()-ROW($A$3)+'Diário 3º PA'!$P$1)</f>
        <v/>
      </c>
      <c r="B216" s="303"/>
      <c r="C216" s="304"/>
      <c r="D216" s="305"/>
      <c r="E216" s="306"/>
      <c r="F216" s="307"/>
      <c r="G216" s="305"/>
      <c r="H216" s="305"/>
      <c r="I216" s="306"/>
      <c r="J216" s="308" t="str">
        <f t="shared" si="0"/>
        <v/>
      </c>
      <c r="K216" s="308"/>
      <c r="L216" s="309"/>
      <c r="M216" s="308"/>
      <c r="N216" s="303"/>
      <c r="O216" s="305"/>
      <c r="P216" s="305"/>
      <c r="Q216" s="299"/>
      <c r="R216" s="299"/>
      <c r="S216" s="299"/>
      <c r="T216" s="299"/>
    </row>
    <row r="217" spans="1:20" ht="13.5" customHeight="1" x14ac:dyDescent="0.2">
      <c r="A217" s="302" t="str">
        <f>IF(B217="","",ROW()-ROW($A$3)+'Diário 3º PA'!$P$1)</f>
        <v/>
      </c>
      <c r="B217" s="303"/>
      <c r="C217" s="304"/>
      <c r="D217" s="305"/>
      <c r="E217" s="306"/>
      <c r="F217" s="307"/>
      <c r="G217" s="305"/>
      <c r="H217" s="305"/>
      <c r="I217" s="306"/>
      <c r="J217" s="308" t="str">
        <f t="shared" si="0"/>
        <v/>
      </c>
      <c r="K217" s="308"/>
      <c r="L217" s="309"/>
      <c r="M217" s="308"/>
      <c r="N217" s="303"/>
      <c r="O217" s="305"/>
      <c r="P217" s="305"/>
      <c r="Q217" s="299"/>
      <c r="R217" s="299"/>
      <c r="S217" s="299"/>
      <c r="T217" s="299"/>
    </row>
    <row r="218" spans="1:20" ht="13.5" customHeight="1" x14ac:dyDescent="0.2">
      <c r="A218" s="302" t="str">
        <f>IF(B218="","",ROW()-ROW($A$3)+'Diário 3º PA'!$P$1)</f>
        <v/>
      </c>
      <c r="B218" s="303"/>
      <c r="C218" s="304"/>
      <c r="D218" s="305"/>
      <c r="E218" s="306"/>
      <c r="F218" s="307"/>
      <c r="G218" s="306"/>
      <c r="H218" s="305"/>
      <c r="I218" s="306"/>
      <c r="J218" s="308" t="str">
        <f t="shared" si="0"/>
        <v/>
      </c>
      <c r="K218" s="308"/>
      <c r="L218" s="309"/>
      <c r="M218" s="308"/>
      <c r="N218" s="303"/>
      <c r="O218" s="305"/>
      <c r="P218" s="305"/>
      <c r="Q218" s="299"/>
      <c r="R218" s="299"/>
      <c r="S218" s="299"/>
      <c r="T218" s="299"/>
    </row>
    <row r="219" spans="1:20" ht="13.5" customHeight="1" x14ac:dyDescent="0.2">
      <c r="A219" s="302" t="str">
        <f>IF(B219="","",ROW()-ROW($A$3)+'Diário 3º PA'!$P$1)</f>
        <v/>
      </c>
      <c r="B219" s="303"/>
      <c r="C219" s="304"/>
      <c r="D219" s="305"/>
      <c r="E219" s="306"/>
      <c r="F219" s="307"/>
      <c r="G219" s="305"/>
      <c r="H219" s="305"/>
      <c r="I219" s="306"/>
      <c r="J219" s="308" t="str">
        <f t="shared" si="0"/>
        <v/>
      </c>
      <c r="K219" s="308"/>
      <c r="L219" s="309"/>
      <c r="M219" s="308"/>
      <c r="N219" s="303"/>
      <c r="O219" s="305"/>
      <c r="P219" s="305"/>
      <c r="Q219" s="299"/>
      <c r="R219" s="299"/>
      <c r="S219" s="299"/>
      <c r="T219" s="299"/>
    </row>
    <row r="220" spans="1:20" ht="13.5" customHeight="1" x14ac:dyDescent="0.2">
      <c r="A220" s="302" t="str">
        <f>IF(B220="","",ROW()-ROW($A$3)+'Diário 3º PA'!$P$1)</f>
        <v/>
      </c>
      <c r="B220" s="303"/>
      <c r="C220" s="304"/>
      <c r="D220" s="305"/>
      <c r="E220" s="306"/>
      <c r="F220" s="307"/>
      <c r="G220" s="305"/>
      <c r="H220" s="305"/>
      <c r="I220" s="306"/>
      <c r="J220" s="308" t="str">
        <f t="shared" si="0"/>
        <v/>
      </c>
      <c r="K220" s="308"/>
      <c r="L220" s="309"/>
      <c r="M220" s="308"/>
      <c r="N220" s="303"/>
      <c r="O220" s="305"/>
      <c r="P220" s="305"/>
      <c r="Q220" s="299"/>
      <c r="R220" s="299"/>
      <c r="S220" s="299"/>
      <c r="T220" s="299"/>
    </row>
    <row r="221" spans="1:20" ht="13.5" customHeight="1" x14ac:dyDescent="0.2">
      <c r="A221" s="302" t="str">
        <f>IF(B221="","",ROW()-ROW($A$3)+'Diário 3º PA'!$P$1)</f>
        <v/>
      </c>
      <c r="B221" s="303"/>
      <c r="C221" s="304"/>
      <c r="D221" s="305"/>
      <c r="E221" s="306"/>
      <c r="F221" s="307"/>
      <c r="G221" s="305"/>
      <c r="H221" s="305"/>
      <c r="I221" s="306"/>
      <c r="J221" s="308" t="str">
        <f t="shared" si="0"/>
        <v/>
      </c>
      <c r="K221" s="308"/>
      <c r="L221" s="309"/>
      <c r="M221" s="308"/>
      <c r="N221" s="303"/>
      <c r="O221" s="305"/>
      <c r="P221" s="305"/>
      <c r="Q221" s="299"/>
      <c r="R221" s="299"/>
      <c r="S221" s="299"/>
      <c r="T221" s="299"/>
    </row>
    <row r="222" spans="1:20" ht="13.5" customHeight="1" x14ac:dyDescent="0.2">
      <c r="A222" s="302" t="str">
        <f>IF(B222="","",ROW()-ROW($A$3)+'Diário 3º PA'!$P$1)</f>
        <v/>
      </c>
      <c r="B222" s="303"/>
      <c r="C222" s="304"/>
      <c r="D222" s="305"/>
      <c r="E222" s="306"/>
      <c r="F222" s="317"/>
      <c r="G222" s="305"/>
      <c r="H222" s="305"/>
      <c r="I222" s="306"/>
      <c r="J222" s="308" t="str">
        <f t="shared" si="0"/>
        <v/>
      </c>
      <c r="K222" s="308"/>
      <c r="L222" s="309"/>
      <c r="M222" s="308"/>
      <c r="N222" s="303"/>
      <c r="O222" s="305"/>
      <c r="P222" s="305"/>
      <c r="Q222" s="299"/>
      <c r="R222" s="299"/>
      <c r="S222" s="299"/>
      <c r="T222" s="299"/>
    </row>
    <row r="223" spans="1:20" ht="13.5" customHeight="1" x14ac:dyDescent="0.2">
      <c r="A223" s="302" t="str">
        <f>IF(B223="","",ROW()-ROW($A$3)+'Diário 3º PA'!$P$1)</f>
        <v/>
      </c>
      <c r="B223" s="303"/>
      <c r="C223" s="304"/>
      <c r="D223" s="305"/>
      <c r="E223" s="306"/>
      <c r="F223" s="317"/>
      <c r="G223" s="305"/>
      <c r="H223" s="305"/>
      <c r="I223" s="306"/>
      <c r="J223" s="308" t="str">
        <f t="shared" si="0"/>
        <v/>
      </c>
      <c r="K223" s="308"/>
      <c r="L223" s="309"/>
      <c r="M223" s="308"/>
      <c r="N223" s="303"/>
      <c r="O223" s="305"/>
      <c r="P223" s="305"/>
      <c r="Q223" s="299"/>
      <c r="R223" s="299"/>
      <c r="S223" s="299"/>
      <c r="T223" s="299"/>
    </row>
    <row r="224" spans="1:20" ht="13.5" customHeight="1" x14ac:dyDescent="0.2">
      <c r="A224" s="302" t="str">
        <f>IF(B224="","",ROW()-ROW($A$3)+'Diário 3º PA'!$P$1)</f>
        <v/>
      </c>
      <c r="B224" s="303"/>
      <c r="C224" s="304"/>
      <c r="D224" s="305"/>
      <c r="E224" s="306"/>
      <c r="F224" s="307"/>
      <c r="G224" s="305"/>
      <c r="H224" s="305"/>
      <c r="I224" s="306"/>
      <c r="J224" s="308" t="str">
        <f t="shared" si="0"/>
        <v/>
      </c>
      <c r="K224" s="308"/>
      <c r="L224" s="309"/>
      <c r="M224" s="308"/>
      <c r="N224" s="303"/>
      <c r="O224" s="305"/>
      <c r="P224" s="305"/>
      <c r="Q224" s="299"/>
      <c r="R224" s="299"/>
      <c r="S224" s="299"/>
      <c r="T224" s="299"/>
    </row>
    <row r="225" spans="1:20" ht="13.5" customHeight="1" x14ac:dyDescent="0.2">
      <c r="A225" s="302" t="str">
        <f>IF(B225="","",ROW()-ROW($A$3)+'Diário 3º PA'!$P$1)</f>
        <v/>
      </c>
      <c r="B225" s="303"/>
      <c r="C225" s="304"/>
      <c r="D225" s="305"/>
      <c r="E225" s="306"/>
      <c r="F225" s="307"/>
      <c r="G225" s="305"/>
      <c r="H225" s="305"/>
      <c r="I225" s="306"/>
      <c r="J225" s="308" t="str">
        <f t="shared" si="0"/>
        <v/>
      </c>
      <c r="K225" s="308"/>
      <c r="L225" s="309"/>
      <c r="M225" s="308"/>
      <c r="N225" s="303"/>
      <c r="O225" s="305"/>
      <c r="P225" s="305"/>
      <c r="Q225" s="299"/>
      <c r="R225" s="299"/>
      <c r="S225" s="299"/>
      <c r="T225" s="299"/>
    </row>
    <row r="226" spans="1:20" ht="13.5" customHeight="1" x14ac:dyDescent="0.2">
      <c r="A226" s="302" t="str">
        <f>IF(B226="","",ROW()-ROW($A$3)+'Diário 3º PA'!$P$1)</f>
        <v/>
      </c>
      <c r="B226" s="303"/>
      <c r="C226" s="304"/>
      <c r="D226" s="305"/>
      <c r="E226" s="306"/>
      <c r="F226" s="307"/>
      <c r="G226" s="305"/>
      <c r="H226" s="305"/>
      <c r="I226" s="306"/>
      <c r="J226" s="308" t="str">
        <f t="shared" si="0"/>
        <v/>
      </c>
      <c r="K226" s="308"/>
      <c r="L226" s="309"/>
      <c r="M226" s="308"/>
      <c r="N226" s="303"/>
      <c r="O226" s="305"/>
      <c r="P226" s="305"/>
      <c r="Q226" s="299"/>
      <c r="R226" s="299"/>
      <c r="S226" s="299"/>
      <c r="T226" s="299"/>
    </row>
    <row r="227" spans="1:20" ht="13.5" customHeight="1" x14ac:dyDescent="0.2">
      <c r="A227" s="302" t="str">
        <f>IF(B227="","",ROW()-ROW($A$3)+'Diário 3º PA'!$P$1)</f>
        <v/>
      </c>
      <c r="B227" s="303"/>
      <c r="C227" s="304"/>
      <c r="D227" s="305"/>
      <c r="E227" s="306"/>
      <c r="F227" s="307"/>
      <c r="G227" s="305"/>
      <c r="H227" s="305"/>
      <c r="I227" s="306"/>
      <c r="J227" s="308" t="str">
        <f t="shared" si="0"/>
        <v/>
      </c>
      <c r="K227" s="308"/>
      <c r="L227" s="309"/>
      <c r="M227" s="308"/>
      <c r="N227" s="303"/>
      <c r="O227" s="305"/>
      <c r="P227" s="305"/>
      <c r="Q227" s="299"/>
      <c r="R227" s="299"/>
      <c r="S227" s="299"/>
      <c r="T227" s="299"/>
    </row>
    <row r="228" spans="1:20" ht="13.5" customHeight="1" x14ac:dyDescent="0.2">
      <c r="A228" s="302" t="str">
        <f>IF(B228="","",ROW()-ROW($A$3)+'Diário 3º PA'!$P$1)</f>
        <v/>
      </c>
      <c r="B228" s="303"/>
      <c r="C228" s="304"/>
      <c r="D228" s="305"/>
      <c r="E228" s="306"/>
      <c r="F228" s="307"/>
      <c r="G228" s="305"/>
      <c r="H228" s="305"/>
      <c r="I228" s="306"/>
      <c r="J228" s="308" t="str">
        <f t="shared" si="0"/>
        <v/>
      </c>
      <c r="K228" s="308"/>
      <c r="L228" s="309"/>
      <c r="M228" s="308"/>
      <c r="N228" s="303"/>
      <c r="O228" s="305"/>
      <c r="P228" s="305"/>
      <c r="Q228" s="299"/>
      <c r="R228" s="299"/>
      <c r="S228" s="299"/>
      <c r="T228" s="299"/>
    </row>
    <row r="229" spans="1:20" ht="13.5" customHeight="1" x14ac:dyDescent="0.2">
      <c r="A229" s="302" t="str">
        <f>IF(B229="","",ROW()-ROW($A$3)+'Diário 3º PA'!$P$1)</f>
        <v/>
      </c>
      <c r="B229" s="303"/>
      <c r="C229" s="304"/>
      <c r="D229" s="305"/>
      <c r="E229" s="306"/>
      <c r="F229" s="307"/>
      <c r="G229" s="305"/>
      <c r="H229" s="305"/>
      <c r="I229" s="306"/>
      <c r="J229" s="308" t="str">
        <f t="shared" si="0"/>
        <v/>
      </c>
      <c r="K229" s="308"/>
      <c r="L229" s="309"/>
      <c r="M229" s="308"/>
      <c r="N229" s="303"/>
      <c r="O229" s="305"/>
      <c r="P229" s="305"/>
      <c r="Q229" s="299"/>
      <c r="R229" s="299"/>
      <c r="S229" s="299"/>
      <c r="T229" s="299"/>
    </row>
    <row r="230" spans="1:20" ht="13.5" customHeight="1" x14ac:dyDescent="0.2">
      <c r="A230" s="302" t="str">
        <f>IF(B230="","",ROW()-ROW($A$3)+'Diário 3º PA'!$P$1)</f>
        <v/>
      </c>
      <c r="B230" s="303"/>
      <c r="C230" s="304"/>
      <c r="D230" s="305"/>
      <c r="E230" s="306"/>
      <c r="F230" s="307"/>
      <c r="G230" s="305"/>
      <c r="H230" s="305"/>
      <c r="I230" s="306"/>
      <c r="J230" s="308" t="str">
        <f t="shared" si="0"/>
        <v/>
      </c>
      <c r="K230" s="308"/>
      <c r="L230" s="309"/>
      <c r="M230" s="308"/>
      <c r="N230" s="303"/>
      <c r="O230" s="305"/>
      <c r="P230" s="305"/>
      <c r="Q230" s="299"/>
      <c r="R230" s="299"/>
      <c r="S230" s="299"/>
      <c r="T230" s="299"/>
    </row>
    <row r="231" spans="1:20" ht="13.5" customHeight="1" x14ac:dyDescent="0.2">
      <c r="A231" s="302" t="str">
        <f>IF(B231="","",ROW()-ROW($A$3)+'Diário 3º PA'!$P$1)</f>
        <v/>
      </c>
      <c r="B231" s="303"/>
      <c r="C231" s="304"/>
      <c r="D231" s="305"/>
      <c r="E231" s="306"/>
      <c r="F231" s="307"/>
      <c r="G231" s="306"/>
      <c r="H231" s="305"/>
      <c r="I231" s="306"/>
      <c r="J231" s="308" t="str">
        <f t="shared" si="0"/>
        <v/>
      </c>
      <c r="K231" s="308"/>
      <c r="L231" s="309"/>
      <c r="M231" s="308"/>
      <c r="N231" s="303"/>
      <c r="O231" s="305"/>
      <c r="P231" s="305"/>
      <c r="Q231" s="299"/>
      <c r="R231" s="299"/>
      <c r="S231" s="299"/>
      <c r="T231" s="299"/>
    </row>
    <row r="232" spans="1:20" ht="13.5" customHeight="1" x14ac:dyDescent="0.2">
      <c r="A232" s="302" t="str">
        <f>IF(B232="","",ROW()-ROW($A$3)+'Diário 3º PA'!$P$1)</f>
        <v/>
      </c>
      <c r="B232" s="303"/>
      <c r="C232" s="304"/>
      <c r="D232" s="305"/>
      <c r="E232" s="306"/>
      <c r="F232" s="307"/>
      <c r="G232" s="306"/>
      <c r="H232" s="305"/>
      <c r="I232" s="306"/>
      <c r="J232" s="308" t="str">
        <f t="shared" si="0"/>
        <v/>
      </c>
      <c r="K232" s="308"/>
      <c r="L232" s="309"/>
      <c r="M232" s="308"/>
      <c r="N232" s="303"/>
      <c r="O232" s="305"/>
      <c r="P232" s="305"/>
      <c r="Q232" s="299"/>
      <c r="R232" s="299"/>
      <c r="S232" s="299"/>
      <c r="T232" s="299"/>
    </row>
    <row r="233" spans="1:20" ht="13.5" customHeight="1" x14ac:dyDescent="0.2">
      <c r="A233" s="302" t="str">
        <f>IF(B233="","",ROW()-ROW($A$3)+'Diário 3º PA'!$P$1)</f>
        <v/>
      </c>
      <c r="B233" s="303"/>
      <c r="C233" s="304"/>
      <c r="D233" s="305"/>
      <c r="E233" s="306"/>
      <c r="F233" s="307"/>
      <c r="G233" s="306"/>
      <c r="H233" s="305"/>
      <c r="I233" s="306"/>
      <c r="J233" s="308" t="str">
        <f t="shared" si="0"/>
        <v/>
      </c>
      <c r="K233" s="308"/>
      <c r="L233" s="309"/>
      <c r="M233" s="308"/>
      <c r="N233" s="303"/>
      <c r="O233" s="305"/>
      <c r="P233" s="305"/>
      <c r="Q233" s="299"/>
      <c r="R233" s="299"/>
      <c r="S233" s="299"/>
      <c r="T233" s="299"/>
    </row>
    <row r="234" spans="1:20" ht="13.5" customHeight="1" x14ac:dyDescent="0.2">
      <c r="A234" s="302" t="str">
        <f>IF(B234="","",ROW()-ROW($A$3)+'Diário 3º PA'!$P$1)</f>
        <v/>
      </c>
      <c r="B234" s="303"/>
      <c r="C234" s="304"/>
      <c r="D234" s="305"/>
      <c r="E234" s="306"/>
      <c r="F234" s="307"/>
      <c r="G234" s="306"/>
      <c r="H234" s="305"/>
      <c r="I234" s="306"/>
      <c r="J234" s="308" t="str">
        <f t="shared" si="0"/>
        <v/>
      </c>
      <c r="K234" s="308"/>
      <c r="L234" s="309"/>
      <c r="M234" s="308"/>
      <c r="N234" s="303"/>
      <c r="O234" s="305"/>
      <c r="P234" s="305"/>
      <c r="Q234" s="299"/>
      <c r="R234" s="299"/>
      <c r="S234" s="299"/>
      <c r="T234" s="299"/>
    </row>
    <row r="235" spans="1:20" ht="13.5" customHeight="1" x14ac:dyDescent="0.2">
      <c r="A235" s="302" t="str">
        <f>IF(B235="","",ROW()-ROW($A$3)+'Diário 3º PA'!$P$1)</f>
        <v/>
      </c>
      <c r="B235" s="303"/>
      <c r="C235" s="304"/>
      <c r="D235" s="305"/>
      <c r="E235" s="306"/>
      <c r="F235" s="307"/>
      <c r="G235" s="306"/>
      <c r="H235" s="305"/>
      <c r="I235" s="306"/>
      <c r="J235" s="308" t="str">
        <f t="shared" si="0"/>
        <v/>
      </c>
      <c r="K235" s="308"/>
      <c r="L235" s="309"/>
      <c r="M235" s="308"/>
      <c r="N235" s="303"/>
      <c r="O235" s="305"/>
      <c r="P235" s="305"/>
      <c r="Q235" s="299"/>
      <c r="R235" s="299"/>
      <c r="S235" s="299"/>
      <c r="T235" s="299"/>
    </row>
    <row r="236" spans="1:20" ht="13.5" customHeight="1" x14ac:dyDescent="0.2">
      <c r="A236" s="302" t="str">
        <f>IF(B236="","",ROW()-ROW($A$3)+'Diário 3º PA'!$P$1)</f>
        <v/>
      </c>
      <c r="B236" s="303"/>
      <c r="C236" s="304"/>
      <c r="D236" s="305"/>
      <c r="E236" s="306"/>
      <c r="F236" s="307"/>
      <c r="G236" s="306"/>
      <c r="H236" s="305"/>
      <c r="I236" s="306"/>
      <c r="J236" s="308" t="str">
        <f t="shared" si="0"/>
        <v/>
      </c>
      <c r="K236" s="308"/>
      <c r="L236" s="309"/>
      <c r="M236" s="308"/>
      <c r="N236" s="303"/>
      <c r="O236" s="305"/>
      <c r="P236" s="305"/>
      <c r="Q236" s="299"/>
      <c r="R236" s="299"/>
      <c r="S236" s="299"/>
      <c r="T236" s="299"/>
    </row>
    <row r="237" spans="1:20" ht="13.5" customHeight="1" x14ac:dyDescent="0.2">
      <c r="A237" s="302" t="str">
        <f>IF(B237="","",ROW()-ROW($A$3)+'Diário 3º PA'!$P$1)</f>
        <v/>
      </c>
      <c r="B237" s="303"/>
      <c r="C237" s="304"/>
      <c r="D237" s="305"/>
      <c r="E237" s="306"/>
      <c r="F237" s="307"/>
      <c r="G237" s="306"/>
      <c r="H237" s="305"/>
      <c r="I237" s="306"/>
      <c r="J237" s="308" t="str">
        <f t="shared" si="0"/>
        <v/>
      </c>
      <c r="K237" s="308"/>
      <c r="L237" s="309"/>
      <c r="M237" s="308"/>
      <c r="N237" s="303"/>
      <c r="O237" s="305"/>
      <c r="P237" s="305"/>
      <c r="Q237" s="299"/>
      <c r="R237" s="299"/>
      <c r="S237" s="299"/>
      <c r="T237" s="299"/>
    </row>
    <row r="238" spans="1:20" ht="13.5" customHeight="1" x14ac:dyDescent="0.2">
      <c r="A238" s="302" t="str">
        <f>IF(B238="","",ROW()-ROW($A$3)+'Diário 3º PA'!$P$1)</f>
        <v/>
      </c>
      <c r="B238" s="303"/>
      <c r="C238" s="304"/>
      <c r="D238" s="305"/>
      <c r="E238" s="306"/>
      <c r="F238" s="307"/>
      <c r="G238" s="306"/>
      <c r="H238" s="305"/>
      <c r="I238" s="306"/>
      <c r="J238" s="308" t="str">
        <f t="shared" si="0"/>
        <v/>
      </c>
      <c r="K238" s="308"/>
      <c r="L238" s="309"/>
      <c r="M238" s="308"/>
      <c r="N238" s="303"/>
      <c r="O238" s="305"/>
      <c r="P238" s="305"/>
      <c r="Q238" s="299"/>
      <c r="R238" s="299"/>
      <c r="S238" s="299"/>
      <c r="T238" s="299"/>
    </row>
    <row r="239" spans="1:20" ht="13.5" customHeight="1" x14ac:dyDescent="0.2">
      <c r="A239" s="302" t="str">
        <f>IF(B239="","",ROW()-ROW($A$3)+'Diário 3º PA'!$P$1)</f>
        <v/>
      </c>
      <c r="B239" s="303"/>
      <c r="C239" s="304"/>
      <c r="D239" s="305"/>
      <c r="E239" s="306"/>
      <c r="F239" s="307"/>
      <c r="G239" s="306"/>
      <c r="H239" s="305"/>
      <c r="I239" s="306"/>
      <c r="J239" s="308" t="str">
        <f t="shared" si="0"/>
        <v/>
      </c>
      <c r="K239" s="308"/>
      <c r="L239" s="309"/>
      <c r="M239" s="308"/>
      <c r="N239" s="303"/>
      <c r="O239" s="305"/>
      <c r="P239" s="305"/>
      <c r="Q239" s="299"/>
      <c r="R239" s="299"/>
      <c r="S239" s="299"/>
      <c r="T239" s="299"/>
    </row>
    <row r="240" spans="1:20" ht="13.5" customHeight="1" x14ac:dyDescent="0.2">
      <c r="A240" s="302" t="str">
        <f>IF(B240="","",ROW()-ROW($A$3)+'Diário 3º PA'!$P$1)</f>
        <v/>
      </c>
      <c r="B240" s="303"/>
      <c r="C240" s="304"/>
      <c r="D240" s="305"/>
      <c r="E240" s="306"/>
      <c r="F240" s="307"/>
      <c r="G240" s="306"/>
      <c r="H240" s="305"/>
      <c r="I240" s="306"/>
      <c r="J240" s="308" t="str">
        <f t="shared" si="0"/>
        <v/>
      </c>
      <c r="K240" s="308"/>
      <c r="L240" s="309"/>
      <c r="M240" s="308"/>
      <c r="N240" s="303"/>
      <c r="O240" s="305"/>
      <c r="P240" s="305"/>
      <c r="Q240" s="299"/>
      <c r="R240" s="299"/>
      <c r="S240" s="299"/>
      <c r="T240" s="299"/>
    </row>
    <row r="241" spans="1:20" ht="13.5" customHeight="1" x14ac:dyDescent="0.2">
      <c r="A241" s="302" t="str">
        <f>IF(B241="","",ROW()-ROW($A$3)+'Diário 3º PA'!$P$1)</f>
        <v/>
      </c>
      <c r="B241" s="303"/>
      <c r="C241" s="304"/>
      <c r="D241" s="305"/>
      <c r="E241" s="306"/>
      <c r="F241" s="307"/>
      <c r="G241" s="306"/>
      <c r="H241" s="305"/>
      <c r="I241" s="306"/>
      <c r="J241" s="308" t="str">
        <f t="shared" si="0"/>
        <v/>
      </c>
      <c r="K241" s="308"/>
      <c r="L241" s="309"/>
      <c r="M241" s="308"/>
      <c r="N241" s="303"/>
      <c r="O241" s="305"/>
      <c r="P241" s="305"/>
      <c r="Q241" s="299"/>
      <c r="R241" s="299"/>
      <c r="S241" s="299"/>
      <c r="T241" s="299"/>
    </row>
    <row r="242" spans="1:20" ht="13.5" customHeight="1" x14ac:dyDescent="0.2">
      <c r="A242" s="302" t="str">
        <f>IF(B242="","",ROW()-ROW($A$3)+'Diário 3º PA'!$P$1)</f>
        <v/>
      </c>
      <c r="B242" s="303"/>
      <c r="C242" s="304"/>
      <c r="D242" s="305"/>
      <c r="E242" s="306"/>
      <c r="F242" s="307"/>
      <c r="G242" s="306"/>
      <c r="H242" s="305"/>
      <c r="I242" s="306"/>
      <c r="J242" s="308" t="str">
        <f t="shared" si="0"/>
        <v/>
      </c>
      <c r="K242" s="308"/>
      <c r="L242" s="309"/>
      <c r="M242" s="308"/>
      <c r="N242" s="303"/>
      <c r="O242" s="305"/>
      <c r="P242" s="305"/>
      <c r="Q242" s="299"/>
      <c r="R242" s="299"/>
      <c r="S242" s="299"/>
      <c r="T242" s="299"/>
    </row>
    <row r="243" spans="1:20" ht="13.5" customHeight="1" x14ac:dyDescent="0.2">
      <c r="A243" s="302" t="str">
        <f>IF(B243="","",ROW()-ROW($A$3)+'Diário 3º PA'!$P$1)</f>
        <v/>
      </c>
      <c r="B243" s="303"/>
      <c r="C243" s="304"/>
      <c r="D243" s="305"/>
      <c r="E243" s="306"/>
      <c r="F243" s="307"/>
      <c r="G243" s="306"/>
      <c r="H243" s="305"/>
      <c r="I243" s="306"/>
      <c r="J243" s="308" t="str">
        <f t="shared" si="0"/>
        <v/>
      </c>
      <c r="K243" s="308"/>
      <c r="L243" s="309"/>
      <c r="M243" s="308"/>
      <c r="N243" s="303"/>
      <c r="O243" s="305"/>
      <c r="P243" s="305"/>
      <c r="Q243" s="299"/>
      <c r="R243" s="299"/>
      <c r="S243" s="299"/>
      <c r="T243" s="299"/>
    </row>
    <row r="244" spans="1:20" ht="13.5" customHeight="1" x14ac:dyDescent="0.2">
      <c r="A244" s="302" t="str">
        <f>IF(B244="","",ROW()-ROW($A$3)+'Diário 3º PA'!$P$1)</f>
        <v/>
      </c>
      <c r="B244" s="303"/>
      <c r="C244" s="304"/>
      <c r="D244" s="305"/>
      <c r="E244" s="306"/>
      <c r="F244" s="307"/>
      <c r="G244" s="306"/>
      <c r="H244" s="305"/>
      <c r="I244" s="306"/>
      <c r="J244" s="308" t="str">
        <f t="shared" si="0"/>
        <v/>
      </c>
      <c r="K244" s="308"/>
      <c r="L244" s="309"/>
      <c r="M244" s="308"/>
      <c r="N244" s="303"/>
      <c r="O244" s="305"/>
      <c r="P244" s="305"/>
      <c r="Q244" s="299"/>
      <c r="R244" s="299"/>
      <c r="S244" s="299"/>
      <c r="T244" s="299"/>
    </row>
    <row r="245" spans="1:20" ht="13.5" customHeight="1" x14ac:dyDescent="0.2">
      <c r="A245" s="302" t="str">
        <f>IF(B245="","",ROW()-ROW($A$3)+'Diário 3º PA'!$P$1)</f>
        <v/>
      </c>
      <c r="B245" s="303"/>
      <c r="C245" s="304"/>
      <c r="D245" s="305"/>
      <c r="E245" s="306"/>
      <c r="F245" s="307"/>
      <c r="G245" s="306"/>
      <c r="H245" s="305"/>
      <c r="I245" s="306"/>
      <c r="J245" s="308" t="str">
        <f t="shared" si="0"/>
        <v/>
      </c>
      <c r="K245" s="308"/>
      <c r="L245" s="309"/>
      <c r="M245" s="308"/>
      <c r="N245" s="303"/>
      <c r="O245" s="305"/>
      <c r="P245" s="305"/>
      <c r="Q245" s="299"/>
      <c r="R245" s="299"/>
      <c r="S245" s="299"/>
      <c r="T245" s="299"/>
    </row>
    <row r="246" spans="1:20" ht="13.5" customHeight="1" x14ac:dyDescent="0.2">
      <c r="A246" s="302" t="str">
        <f>IF(B246="","",ROW()-ROW($A$3)+'Diário 3º PA'!$P$1)</f>
        <v/>
      </c>
      <c r="B246" s="303"/>
      <c r="C246" s="304"/>
      <c r="D246" s="305"/>
      <c r="E246" s="306"/>
      <c r="F246" s="307"/>
      <c r="G246" s="306"/>
      <c r="H246" s="305"/>
      <c r="I246" s="306"/>
      <c r="J246" s="308" t="str">
        <f t="shared" si="0"/>
        <v/>
      </c>
      <c r="K246" s="308"/>
      <c r="L246" s="309"/>
      <c r="M246" s="308"/>
      <c r="N246" s="303"/>
      <c r="O246" s="305"/>
      <c r="P246" s="305"/>
      <c r="Q246" s="299"/>
      <c r="R246" s="299"/>
      <c r="S246" s="299"/>
      <c r="T246" s="299"/>
    </row>
    <row r="247" spans="1:20" ht="13.5" customHeight="1" x14ac:dyDescent="0.2">
      <c r="A247" s="302" t="str">
        <f>IF(B247="","",ROW()-ROW($A$3)+'Diário 3º PA'!$P$1)</f>
        <v/>
      </c>
      <c r="B247" s="303"/>
      <c r="C247" s="304"/>
      <c r="D247" s="305"/>
      <c r="E247" s="306"/>
      <c r="F247" s="307"/>
      <c r="G247" s="306"/>
      <c r="H247" s="305"/>
      <c r="I247" s="306"/>
      <c r="J247" s="308" t="str">
        <f t="shared" si="0"/>
        <v/>
      </c>
      <c r="K247" s="308"/>
      <c r="L247" s="309"/>
      <c r="M247" s="308"/>
      <c r="N247" s="303"/>
      <c r="O247" s="305"/>
      <c r="P247" s="305"/>
      <c r="Q247" s="299"/>
      <c r="R247" s="299"/>
      <c r="S247" s="299"/>
      <c r="T247" s="299"/>
    </row>
    <row r="248" spans="1:20" ht="13.5" customHeight="1" x14ac:dyDescent="0.2">
      <c r="A248" s="302" t="str">
        <f>IF(B248="","",ROW()-ROW($A$3)+'Diário 3º PA'!$P$1)</f>
        <v/>
      </c>
      <c r="B248" s="303"/>
      <c r="C248" s="304"/>
      <c r="D248" s="305"/>
      <c r="E248" s="306"/>
      <c r="F248" s="307"/>
      <c r="G248" s="305"/>
      <c r="H248" s="305"/>
      <c r="I248" s="306"/>
      <c r="J248" s="308" t="str">
        <f t="shared" si="0"/>
        <v/>
      </c>
      <c r="K248" s="308"/>
      <c r="L248" s="309"/>
      <c r="M248" s="308"/>
      <c r="N248" s="303"/>
      <c r="O248" s="305"/>
      <c r="P248" s="305"/>
      <c r="Q248" s="299"/>
      <c r="R248" s="299"/>
      <c r="S248" s="299"/>
      <c r="T248" s="299"/>
    </row>
    <row r="249" spans="1:20" ht="13.5" customHeight="1" x14ac:dyDescent="0.2">
      <c r="A249" s="302" t="str">
        <f>IF(B249="","",ROW()-ROW($A$3)+'Diário 3º PA'!$P$1)</f>
        <v/>
      </c>
      <c r="B249" s="303"/>
      <c r="C249" s="304"/>
      <c r="D249" s="305"/>
      <c r="E249" s="306"/>
      <c r="F249" s="307"/>
      <c r="G249" s="306"/>
      <c r="H249" s="305"/>
      <c r="I249" s="306"/>
      <c r="J249" s="308" t="str">
        <f t="shared" si="0"/>
        <v/>
      </c>
      <c r="K249" s="308"/>
      <c r="L249" s="309"/>
      <c r="M249" s="308"/>
      <c r="N249" s="303"/>
      <c r="O249" s="305"/>
      <c r="P249" s="305"/>
      <c r="Q249" s="299"/>
      <c r="R249" s="299"/>
      <c r="S249" s="299"/>
      <c r="T249" s="299"/>
    </row>
    <row r="250" spans="1:20" ht="13.5" customHeight="1" x14ac:dyDescent="0.2">
      <c r="A250" s="302" t="str">
        <f>IF(B250="","",ROW()-ROW($A$3)+'Diário 3º PA'!$P$1)</f>
        <v/>
      </c>
      <c r="B250" s="303"/>
      <c r="C250" s="304"/>
      <c r="D250" s="305"/>
      <c r="E250" s="306"/>
      <c r="F250" s="307"/>
      <c r="G250" s="306"/>
      <c r="H250" s="305"/>
      <c r="I250" s="306"/>
      <c r="J250" s="308" t="str">
        <f t="shared" si="0"/>
        <v/>
      </c>
      <c r="K250" s="308"/>
      <c r="L250" s="309"/>
      <c r="M250" s="308"/>
      <c r="N250" s="303"/>
      <c r="O250" s="305"/>
      <c r="P250" s="305"/>
      <c r="Q250" s="299"/>
      <c r="R250" s="299"/>
      <c r="S250" s="299"/>
      <c r="T250" s="299"/>
    </row>
    <row r="251" spans="1:20" ht="13.5" customHeight="1" x14ac:dyDescent="0.2">
      <c r="A251" s="302" t="str">
        <f>IF(B251="","",ROW()-ROW($A$3)+'Diário 3º PA'!$P$1)</f>
        <v/>
      </c>
      <c r="B251" s="303"/>
      <c r="C251" s="304"/>
      <c r="D251" s="305"/>
      <c r="E251" s="306"/>
      <c r="F251" s="307"/>
      <c r="G251" s="305"/>
      <c r="H251" s="305"/>
      <c r="I251" s="306"/>
      <c r="J251" s="308" t="str">
        <f t="shared" si="0"/>
        <v/>
      </c>
      <c r="K251" s="308"/>
      <c r="L251" s="309"/>
      <c r="M251" s="308"/>
      <c r="N251" s="303"/>
      <c r="O251" s="305"/>
      <c r="P251" s="305"/>
      <c r="Q251" s="299"/>
      <c r="R251" s="299"/>
      <c r="S251" s="299"/>
      <c r="T251" s="299"/>
    </row>
    <row r="252" spans="1:20" ht="13.5" customHeight="1" x14ac:dyDescent="0.2">
      <c r="A252" s="302" t="str">
        <f>IF(B252="","",ROW()-ROW($A$3)+'Diário 3º PA'!$P$1)</f>
        <v/>
      </c>
      <c r="B252" s="303"/>
      <c r="C252" s="304"/>
      <c r="D252" s="305"/>
      <c r="E252" s="306"/>
      <c r="F252" s="307"/>
      <c r="G252" s="305"/>
      <c r="H252" s="305"/>
      <c r="I252" s="306"/>
      <c r="J252" s="308" t="str">
        <f t="shared" si="0"/>
        <v/>
      </c>
      <c r="K252" s="308"/>
      <c r="L252" s="309"/>
      <c r="M252" s="308"/>
      <c r="N252" s="303"/>
      <c r="O252" s="305"/>
      <c r="P252" s="305"/>
      <c r="Q252" s="299"/>
      <c r="R252" s="299"/>
      <c r="S252" s="299"/>
      <c r="T252" s="299"/>
    </row>
    <row r="253" spans="1:20" ht="13.5" customHeight="1" x14ac:dyDescent="0.2">
      <c r="A253" s="302" t="str">
        <f>IF(B253="","",ROW()-ROW($A$3)+'Diário 3º PA'!$P$1)</f>
        <v/>
      </c>
      <c r="B253" s="303"/>
      <c r="C253" s="304"/>
      <c r="D253" s="305"/>
      <c r="E253" s="306"/>
      <c r="F253" s="307"/>
      <c r="G253" s="305"/>
      <c r="H253" s="305"/>
      <c r="I253" s="306"/>
      <c r="J253" s="308" t="str">
        <f t="shared" si="0"/>
        <v/>
      </c>
      <c r="K253" s="308"/>
      <c r="L253" s="309"/>
      <c r="M253" s="308"/>
      <c r="N253" s="303"/>
      <c r="O253" s="305"/>
      <c r="P253" s="305"/>
      <c r="Q253" s="299"/>
      <c r="R253" s="299"/>
      <c r="S253" s="299"/>
      <c r="T253" s="299"/>
    </row>
    <row r="254" spans="1:20" ht="13.5" customHeight="1" x14ac:dyDescent="0.2">
      <c r="A254" s="302" t="str">
        <f>IF(B254="","",ROW()-ROW($A$3)+'Diário 3º PA'!$P$1)</f>
        <v/>
      </c>
      <c r="B254" s="303"/>
      <c r="C254" s="304"/>
      <c r="D254" s="305"/>
      <c r="E254" s="306"/>
      <c r="F254" s="307"/>
      <c r="G254" s="305"/>
      <c r="H254" s="305"/>
      <c r="I254" s="306"/>
      <c r="J254" s="308" t="str">
        <f t="shared" si="0"/>
        <v/>
      </c>
      <c r="K254" s="308"/>
      <c r="L254" s="309"/>
      <c r="M254" s="308"/>
      <c r="N254" s="303"/>
      <c r="O254" s="305"/>
      <c r="P254" s="305"/>
      <c r="Q254" s="299"/>
      <c r="R254" s="299"/>
      <c r="S254" s="299"/>
      <c r="T254" s="299"/>
    </row>
    <row r="255" spans="1:20" ht="13.5" customHeight="1" x14ac:dyDescent="0.2">
      <c r="A255" s="302" t="str">
        <f>IF(B255="","",ROW()-ROW($A$3)+'Diário 3º PA'!$P$1)</f>
        <v/>
      </c>
      <c r="B255" s="303"/>
      <c r="C255" s="304"/>
      <c r="D255" s="305"/>
      <c r="E255" s="306"/>
      <c r="F255" s="307"/>
      <c r="G255" s="305"/>
      <c r="H255" s="305"/>
      <c r="I255" s="306"/>
      <c r="J255" s="308" t="str">
        <f t="shared" si="0"/>
        <v/>
      </c>
      <c r="K255" s="308"/>
      <c r="L255" s="309"/>
      <c r="M255" s="308"/>
      <c r="N255" s="303"/>
      <c r="O255" s="305"/>
      <c r="P255" s="305"/>
      <c r="Q255" s="299"/>
      <c r="R255" s="299"/>
      <c r="S255" s="299"/>
      <c r="T255" s="299"/>
    </row>
    <row r="256" spans="1:20" ht="13.5" customHeight="1" x14ac:dyDescent="0.2">
      <c r="A256" s="302" t="str">
        <f>IF(B256="","",ROW()-ROW($A$3)+'Diário 3º PA'!$P$1)</f>
        <v/>
      </c>
      <c r="B256" s="303"/>
      <c r="C256" s="304"/>
      <c r="D256" s="305"/>
      <c r="E256" s="306"/>
      <c r="F256" s="307"/>
      <c r="G256" s="305"/>
      <c r="H256" s="305"/>
      <c r="I256" s="306"/>
      <c r="J256" s="308" t="str">
        <f t="shared" si="0"/>
        <v/>
      </c>
      <c r="K256" s="308"/>
      <c r="L256" s="309"/>
      <c r="M256" s="308"/>
      <c r="N256" s="303"/>
      <c r="O256" s="305"/>
      <c r="P256" s="305"/>
      <c r="Q256" s="299"/>
      <c r="R256" s="299"/>
      <c r="S256" s="299"/>
      <c r="T256" s="299"/>
    </row>
    <row r="257" spans="1:20" ht="13.5" customHeight="1" x14ac:dyDescent="0.2">
      <c r="A257" s="302" t="str">
        <f>IF(B257="","",ROW()-ROW($A$3)+'Diário 3º PA'!$P$1)</f>
        <v/>
      </c>
      <c r="B257" s="303"/>
      <c r="C257" s="304"/>
      <c r="D257" s="305"/>
      <c r="E257" s="306"/>
      <c r="F257" s="307"/>
      <c r="G257" s="305"/>
      <c r="H257" s="305"/>
      <c r="I257" s="306"/>
      <c r="J257" s="308" t="str">
        <f t="shared" si="0"/>
        <v/>
      </c>
      <c r="K257" s="308"/>
      <c r="L257" s="309"/>
      <c r="M257" s="308"/>
      <c r="N257" s="303"/>
      <c r="O257" s="305"/>
      <c r="P257" s="305"/>
      <c r="Q257" s="299"/>
      <c r="R257" s="299"/>
      <c r="S257" s="299"/>
      <c r="T257" s="299"/>
    </row>
    <row r="258" spans="1:20" ht="13.5" customHeight="1" x14ac:dyDescent="0.2">
      <c r="A258" s="302" t="str">
        <f>IF(B258="","",ROW()-ROW($A$3)+'Diário 3º PA'!$P$1)</f>
        <v/>
      </c>
      <c r="B258" s="303"/>
      <c r="C258" s="304"/>
      <c r="D258" s="305"/>
      <c r="E258" s="306"/>
      <c r="F258" s="307"/>
      <c r="G258" s="305"/>
      <c r="H258" s="305"/>
      <c r="I258" s="306"/>
      <c r="J258" s="308" t="str">
        <f t="shared" si="0"/>
        <v/>
      </c>
      <c r="K258" s="308"/>
      <c r="L258" s="309"/>
      <c r="M258" s="308"/>
      <c r="N258" s="303"/>
      <c r="O258" s="305"/>
      <c r="P258" s="305"/>
      <c r="Q258" s="299"/>
      <c r="R258" s="299"/>
      <c r="S258" s="299"/>
      <c r="T258" s="299"/>
    </row>
    <row r="259" spans="1:20" ht="13.5" customHeight="1" x14ac:dyDescent="0.2">
      <c r="A259" s="302" t="str">
        <f>IF(B259="","",ROW()-ROW($A$3)+'Diário 3º PA'!$P$1)</f>
        <v/>
      </c>
      <c r="B259" s="303"/>
      <c r="C259" s="304"/>
      <c r="D259" s="305"/>
      <c r="E259" s="306"/>
      <c r="F259" s="307"/>
      <c r="G259" s="305"/>
      <c r="H259" s="305"/>
      <c r="I259" s="306"/>
      <c r="J259" s="308" t="str">
        <f t="shared" si="0"/>
        <v/>
      </c>
      <c r="K259" s="308"/>
      <c r="L259" s="309"/>
      <c r="M259" s="308"/>
      <c r="N259" s="303"/>
      <c r="O259" s="305"/>
      <c r="P259" s="305"/>
      <c r="Q259" s="299"/>
      <c r="R259" s="299"/>
      <c r="S259" s="299"/>
      <c r="T259" s="299"/>
    </row>
    <row r="260" spans="1:20" ht="13.5" customHeight="1" x14ac:dyDescent="0.2">
      <c r="A260" s="302" t="str">
        <f>IF(B260="","",ROW()-ROW($A$3)+'Diário 3º PA'!$P$1)</f>
        <v/>
      </c>
      <c r="B260" s="303"/>
      <c r="C260" s="304"/>
      <c r="D260" s="305"/>
      <c r="E260" s="306"/>
      <c r="F260" s="307"/>
      <c r="G260" s="305"/>
      <c r="H260" s="305"/>
      <c r="I260" s="306"/>
      <c r="J260" s="308" t="str">
        <f t="shared" si="0"/>
        <v/>
      </c>
      <c r="K260" s="308"/>
      <c r="L260" s="309"/>
      <c r="M260" s="308"/>
      <c r="N260" s="303"/>
      <c r="O260" s="305"/>
      <c r="P260" s="305"/>
      <c r="Q260" s="299"/>
      <c r="R260" s="299"/>
      <c r="S260" s="299"/>
      <c r="T260" s="299"/>
    </row>
    <row r="261" spans="1:20" ht="13.5" customHeight="1" x14ac:dyDescent="0.2">
      <c r="A261" s="302" t="str">
        <f>IF(B261="","",ROW()-ROW($A$3)+'Diário 3º PA'!$P$1)</f>
        <v/>
      </c>
      <c r="B261" s="303"/>
      <c r="C261" s="304"/>
      <c r="D261" s="305"/>
      <c r="E261" s="306"/>
      <c r="F261" s="307"/>
      <c r="G261" s="305"/>
      <c r="H261" s="305"/>
      <c r="I261" s="306"/>
      <c r="J261" s="308" t="str">
        <f t="shared" si="0"/>
        <v/>
      </c>
      <c r="K261" s="308"/>
      <c r="L261" s="309"/>
      <c r="M261" s="308"/>
      <c r="N261" s="303"/>
      <c r="O261" s="305"/>
      <c r="P261" s="305"/>
      <c r="Q261" s="299"/>
      <c r="R261" s="299"/>
      <c r="S261" s="299"/>
      <c r="T261" s="299"/>
    </row>
    <row r="262" spans="1:20" ht="13.5" customHeight="1" x14ac:dyDescent="0.2">
      <c r="A262" s="302" t="str">
        <f>IF(B262="","",ROW()-ROW($A$3)+'Diário 3º PA'!$P$1)</f>
        <v/>
      </c>
      <c r="B262" s="303"/>
      <c r="C262" s="304"/>
      <c r="D262" s="305"/>
      <c r="E262" s="306"/>
      <c r="F262" s="307"/>
      <c r="G262" s="306"/>
      <c r="H262" s="305"/>
      <c r="I262" s="306"/>
      <c r="J262" s="308" t="str">
        <f t="shared" si="0"/>
        <v/>
      </c>
      <c r="K262" s="308"/>
      <c r="L262" s="309"/>
      <c r="M262" s="308"/>
      <c r="N262" s="303"/>
      <c r="O262" s="305"/>
      <c r="P262" s="305"/>
      <c r="Q262" s="299"/>
      <c r="R262" s="299"/>
      <c r="S262" s="299"/>
      <c r="T262" s="299"/>
    </row>
    <row r="263" spans="1:20" ht="13.5" customHeight="1" x14ac:dyDescent="0.2">
      <c r="A263" s="302" t="str">
        <f>IF(B263="","",ROW()-ROW($A$3)+'Diário 3º PA'!$P$1)</f>
        <v/>
      </c>
      <c r="B263" s="303"/>
      <c r="C263" s="304"/>
      <c r="D263" s="305"/>
      <c r="E263" s="306"/>
      <c r="F263" s="307"/>
      <c r="G263" s="306"/>
      <c r="H263" s="305"/>
      <c r="I263" s="306"/>
      <c r="J263" s="308" t="str">
        <f t="shared" si="0"/>
        <v/>
      </c>
      <c r="K263" s="308"/>
      <c r="L263" s="309"/>
      <c r="M263" s="308"/>
      <c r="N263" s="303"/>
      <c r="O263" s="305"/>
      <c r="P263" s="305"/>
      <c r="Q263" s="299"/>
      <c r="R263" s="299"/>
      <c r="S263" s="299"/>
      <c r="T263" s="299"/>
    </row>
    <row r="264" spans="1:20" ht="13.5" customHeight="1" x14ac:dyDescent="0.2">
      <c r="A264" s="302" t="str">
        <f>IF(B264="","",ROW()-ROW($A$3)+'Diário 3º PA'!$P$1)</f>
        <v/>
      </c>
      <c r="B264" s="303"/>
      <c r="C264" s="304"/>
      <c r="D264" s="305"/>
      <c r="E264" s="306"/>
      <c r="F264" s="307"/>
      <c r="G264" s="306"/>
      <c r="H264" s="305"/>
      <c r="I264" s="306"/>
      <c r="J264" s="308" t="str">
        <f t="shared" ref="J264:J518" si="1">IF(P264="","",IF(LEN(P264)&gt;14,P264,"CPF Protegido - LGPD"))</f>
        <v/>
      </c>
      <c r="K264" s="308"/>
      <c r="L264" s="309"/>
      <c r="M264" s="308"/>
      <c r="N264" s="303"/>
      <c r="O264" s="305"/>
      <c r="P264" s="305"/>
      <c r="Q264" s="299"/>
      <c r="R264" s="299"/>
      <c r="S264" s="299"/>
      <c r="T264" s="299"/>
    </row>
    <row r="265" spans="1:20" ht="13.5" customHeight="1" x14ac:dyDescent="0.2">
      <c r="A265" s="302" t="str">
        <f>IF(B265="","",ROW()-ROW($A$3)+'Diário 3º PA'!$P$1)</f>
        <v/>
      </c>
      <c r="B265" s="303"/>
      <c r="C265" s="304"/>
      <c r="D265" s="305"/>
      <c r="E265" s="306"/>
      <c r="F265" s="307"/>
      <c r="G265" s="306"/>
      <c r="H265" s="305"/>
      <c r="I265" s="306"/>
      <c r="J265" s="308" t="str">
        <f t="shared" si="1"/>
        <v/>
      </c>
      <c r="K265" s="308"/>
      <c r="L265" s="309"/>
      <c r="M265" s="308"/>
      <c r="N265" s="303"/>
      <c r="O265" s="305"/>
      <c r="P265" s="305"/>
      <c r="Q265" s="299"/>
      <c r="R265" s="299"/>
      <c r="S265" s="299"/>
      <c r="T265" s="299"/>
    </row>
    <row r="266" spans="1:20" ht="13.5" customHeight="1" x14ac:dyDescent="0.2">
      <c r="A266" s="302" t="str">
        <f>IF(B266="","",ROW()-ROW($A$3)+'Diário 3º PA'!$P$1)</f>
        <v/>
      </c>
      <c r="B266" s="303"/>
      <c r="C266" s="304"/>
      <c r="D266" s="305"/>
      <c r="E266" s="306"/>
      <c r="F266" s="307"/>
      <c r="G266" s="306"/>
      <c r="H266" s="305"/>
      <c r="I266" s="306"/>
      <c r="J266" s="308" t="str">
        <f t="shared" si="1"/>
        <v/>
      </c>
      <c r="K266" s="308"/>
      <c r="L266" s="309"/>
      <c r="M266" s="308"/>
      <c r="N266" s="303"/>
      <c r="O266" s="305"/>
      <c r="P266" s="305"/>
      <c r="Q266" s="299"/>
      <c r="R266" s="299"/>
      <c r="S266" s="299"/>
      <c r="T266" s="299"/>
    </row>
    <row r="267" spans="1:20" ht="13.5" customHeight="1" x14ac:dyDescent="0.2">
      <c r="A267" s="302" t="str">
        <f>IF(B267="","",ROW()-ROW($A$3)+'Diário 3º PA'!$P$1)</f>
        <v/>
      </c>
      <c r="B267" s="303"/>
      <c r="C267" s="304"/>
      <c r="D267" s="305"/>
      <c r="E267" s="306"/>
      <c r="F267" s="307"/>
      <c r="G267" s="306"/>
      <c r="H267" s="305"/>
      <c r="I267" s="306"/>
      <c r="J267" s="308" t="str">
        <f t="shared" si="1"/>
        <v/>
      </c>
      <c r="K267" s="308"/>
      <c r="L267" s="309"/>
      <c r="M267" s="308"/>
      <c r="N267" s="303"/>
      <c r="O267" s="305"/>
      <c r="P267" s="305"/>
      <c r="Q267" s="299"/>
      <c r="R267" s="299"/>
      <c r="S267" s="299"/>
      <c r="T267" s="299"/>
    </row>
    <row r="268" spans="1:20" ht="13.5" customHeight="1" x14ac:dyDescent="0.2">
      <c r="A268" s="302" t="str">
        <f>IF(B268="","",ROW()-ROW($A$3)+'Diário 3º PA'!$P$1)</f>
        <v/>
      </c>
      <c r="B268" s="303"/>
      <c r="C268" s="304"/>
      <c r="D268" s="305"/>
      <c r="E268" s="306"/>
      <c r="F268" s="307"/>
      <c r="G268" s="306"/>
      <c r="H268" s="305"/>
      <c r="I268" s="306"/>
      <c r="J268" s="308" t="str">
        <f t="shared" si="1"/>
        <v/>
      </c>
      <c r="K268" s="308"/>
      <c r="L268" s="309"/>
      <c r="M268" s="308"/>
      <c r="N268" s="303"/>
      <c r="O268" s="305"/>
      <c r="P268" s="305"/>
      <c r="Q268" s="299"/>
      <c r="R268" s="299"/>
      <c r="S268" s="299"/>
      <c r="T268" s="299"/>
    </row>
    <row r="269" spans="1:20" ht="13.5" customHeight="1" x14ac:dyDescent="0.2">
      <c r="A269" s="302" t="str">
        <f>IF(B269="","",ROW()-ROW($A$3)+'Diário 3º PA'!$P$1)</f>
        <v/>
      </c>
      <c r="B269" s="303"/>
      <c r="C269" s="304"/>
      <c r="D269" s="305"/>
      <c r="E269" s="306"/>
      <c r="F269" s="307"/>
      <c r="G269" s="306"/>
      <c r="H269" s="305"/>
      <c r="I269" s="306"/>
      <c r="J269" s="308" t="str">
        <f t="shared" si="1"/>
        <v/>
      </c>
      <c r="K269" s="308"/>
      <c r="L269" s="309"/>
      <c r="M269" s="308"/>
      <c r="N269" s="303"/>
      <c r="O269" s="305"/>
      <c r="P269" s="305"/>
      <c r="Q269" s="299"/>
      <c r="R269" s="299"/>
      <c r="S269" s="299"/>
      <c r="T269" s="299"/>
    </row>
    <row r="270" spans="1:20" ht="13.5" customHeight="1" x14ac:dyDescent="0.2">
      <c r="A270" s="302" t="str">
        <f>IF(B270="","",ROW()-ROW($A$3)+'Diário 3º PA'!$P$1)</f>
        <v/>
      </c>
      <c r="B270" s="303"/>
      <c r="C270" s="304"/>
      <c r="D270" s="305"/>
      <c r="E270" s="306"/>
      <c r="F270" s="307"/>
      <c r="G270" s="305"/>
      <c r="H270" s="305"/>
      <c r="I270" s="306"/>
      <c r="J270" s="308" t="str">
        <f t="shared" si="1"/>
        <v/>
      </c>
      <c r="K270" s="308"/>
      <c r="L270" s="309"/>
      <c r="M270" s="308"/>
      <c r="N270" s="303"/>
      <c r="O270" s="305"/>
      <c r="P270" s="305"/>
      <c r="Q270" s="299"/>
      <c r="R270" s="299"/>
      <c r="S270" s="299"/>
      <c r="T270" s="299"/>
    </row>
    <row r="271" spans="1:20" ht="13.5" customHeight="1" x14ac:dyDescent="0.2">
      <c r="A271" s="302" t="str">
        <f>IF(B271="","",ROW()-ROW($A$3)+'Diário 3º PA'!$P$1)</f>
        <v/>
      </c>
      <c r="B271" s="303"/>
      <c r="C271" s="304"/>
      <c r="D271" s="305"/>
      <c r="E271" s="306"/>
      <c r="F271" s="307"/>
      <c r="G271" s="306"/>
      <c r="H271" s="305"/>
      <c r="I271" s="306"/>
      <c r="J271" s="308" t="str">
        <f t="shared" si="1"/>
        <v/>
      </c>
      <c r="K271" s="308"/>
      <c r="L271" s="309"/>
      <c r="M271" s="308"/>
      <c r="N271" s="303"/>
      <c r="O271" s="305"/>
      <c r="P271" s="305"/>
      <c r="Q271" s="299"/>
      <c r="R271" s="299"/>
      <c r="S271" s="299"/>
      <c r="T271" s="299"/>
    </row>
    <row r="272" spans="1:20" ht="13.5" customHeight="1" x14ac:dyDescent="0.2">
      <c r="A272" s="302" t="str">
        <f>IF(B272="","",ROW()-ROW($A$3)+'Diário 3º PA'!$P$1)</f>
        <v/>
      </c>
      <c r="B272" s="303"/>
      <c r="C272" s="304"/>
      <c r="D272" s="305"/>
      <c r="E272" s="306"/>
      <c r="F272" s="307"/>
      <c r="G272" s="306"/>
      <c r="H272" s="305"/>
      <c r="I272" s="306"/>
      <c r="J272" s="308" t="str">
        <f t="shared" si="1"/>
        <v/>
      </c>
      <c r="K272" s="308"/>
      <c r="L272" s="309"/>
      <c r="M272" s="308"/>
      <c r="N272" s="303"/>
      <c r="O272" s="305"/>
      <c r="P272" s="305"/>
      <c r="Q272" s="299"/>
      <c r="R272" s="299"/>
      <c r="S272" s="299"/>
      <c r="T272" s="299"/>
    </row>
    <row r="273" spans="1:20" ht="13.5" customHeight="1" x14ac:dyDescent="0.2">
      <c r="A273" s="302" t="str">
        <f>IF(B273="","",ROW()-ROW($A$3)+'Diário 3º PA'!$P$1)</f>
        <v/>
      </c>
      <c r="B273" s="303"/>
      <c r="C273" s="304"/>
      <c r="D273" s="305"/>
      <c r="E273" s="306"/>
      <c r="F273" s="307"/>
      <c r="G273" s="306"/>
      <c r="H273" s="305"/>
      <c r="I273" s="306"/>
      <c r="J273" s="308" t="str">
        <f t="shared" si="1"/>
        <v/>
      </c>
      <c r="K273" s="308"/>
      <c r="L273" s="309"/>
      <c r="M273" s="308"/>
      <c r="N273" s="303"/>
      <c r="O273" s="305"/>
      <c r="P273" s="305"/>
      <c r="Q273" s="299"/>
      <c r="R273" s="299"/>
      <c r="S273" s="299"/>
      <c r="T273" s="299"/>
    </row>
    <row r="274" spans="1:20" ht="13.5" customHeight="1" x14ac:dyDescent="0.2">
      <c r="A274" s="302" t="str">
        <f>IF(B274="","",ROW()-ROW($A$3)+'Diário 3º PA'!$P$1)</f>
        <v/>
      </c>
      <c r="B274" s="303"/>
      <c r="C274" s="304"/>
      <c r="D274" s="305"/>
      <c r="E274" s="306"/>
      <c r="F274" s="307"/>
      <c r="G274" s="305"/>
      <c r="H274" s="305"/>
      <c r="I274" s="306"/>
      <c r="J274" s="308" t="str">
        <f t="shared" si="1"/>
        <v/>
      </c>
      <c r="K274" s="308"/>
      <c r="L274" s="309"/>
      <c r="M274" s="308"/>
      <c r="N274" s="303"/>
      <c r="O274" s="305"/>
      <c r="P274" s="305"/>
      <c r="Q274" s="299"/>
      <c r="R274" s="299"/>
      <c r="S274" s="299"/>
      <c r="T274" s="299"/>
    </row>
    <row r="275" spans="1:20" ht="13.5" customHeight="1" x14ac:dyDescent="0.2">
      <c r="A275" s="302" t="str">
        <f>IF(B275="","",ROW()-ROW($A$3)+'Diário 3º PA'!$P$1)</f>
        <v/>
      </c>
      <c r="B275" s="303"/>
      <c r="C275" s="304"/>
      <c r="D275" s="305"/>
      <c r="E275" s="306"/>
      <c r="F275" s="307"/>
      <c r="G275" s="306"/>
      <c r="H275" s="305"/>
      <c r="I275" s="306"/>
      <c r="J275" s="308" t="str">
        <f t="shared" si="1"/>
        <v/>
      </c>
      <c r="K275" s="308"/>
      <c r="L275" s="309"/>
      <c r="M275" s="308"/>
      <c r="N275" s="303"/>
      <c r="O275" s="305"/>
      <c r="P275" s="305"/>
      <c r="Q275" s="299"/>
      <c r="R275" s="299"/>
      <c r="S275" s="299"/>
      <c r="T275" s="299"/>
    </row>
    <row r="276" spans="1:20" ht="13.5" customHeight="1" x14ac:dyDescent="0.2">
      <c r="A276" s="302" t="str">
        <f>IF(B276="","",ROW()-ROW($A$3)+'Diário 3º PA'!$P$1)</f>
        <v/>
      </c>
      <c r="B276" s="303"/>
      <c r="C276" s="304"/>
      <c r="D276" s="305"/>
      <c r="E276" s="306"/>
      <c r="F276" s="307"/>
      <c r="G276" s="305"/>
      <c r="H276" s="305"/>
      <c r="I276" s="306"/>
      <c r="J276" s="308" t="str">
        <f t="shared" si="1"/>
        <v/>
      </c>
      <c r="K276" s="308"/>
      <c r="L276" s="309"/>
      <c r="M276" s="308"/>
      <c r="N276" s="303"/>
      <c r="O276" s="305"/>
      <c r="P276" s="305"/>
      <c r="Q276" s="299"/>
      <c r="R276" s="299"/>
      <c r="S276" s="299"/>
      <c r="T276" s="299"/>
    </row>
    <row r="277" spans="1:20" ht="13.5" customHeight="1" x14ac:dyDescent="0.2">
      <c r="A277" s="302" t="str">
        <f>IF(B277="","",ROW()-ROW($A$3)+'Diário 3º PA'!$P$1)</f>
        <v/>
      </c>
      <c r="B277" s="303"/>
      <c r="C277" s="304"/>
      <c r="D277" s="305"/>
      <c r="E277" s="306"/>
      <c r="F277" s="307"/>
      <c r="G277" s="305"/>
      <c r="H277" s="305"/>
      <c r="I277" s="306"/>
      <c r="J277" s="308" t="str">
        <f t="shared" si="1"/>
        <v/>
      </c>
      <c r="K277" s="308"/>
      <c r="L277" s="309"/>
      <c r="M277" s="308"/>
      <c r="N277" s="303"/>
      <c r="O277" s="305"/>
      <c r="P277" s="305"/>
      <c r="Q277" s="299"/>
      <c r="R277" s="299"/>
      <c r="S277" s="299"/>
      <c r="T277" s="299"/>
    </row>
    <row r="278" spans="1:20" ht="13.5" customHeight="1" x14ac:dyDescent="0.2">
      <c r="A278" s="302" t="str">
        <f>IF(B278="","",ROW()-ROW($A$3)+'Diário 3º PA'!$P$1)</f>
        <v/>
      </c>
      <c r="B278" s="303"/>
      <c r="C278" s="304"/>
      <c r="D278" s="305"/>
      <c r="E278" s="306"/>
      <c r="F278" s="307"/>
      <c r="G278" s="305"/>
      <c r="H278" s="305"/>
      <c r="I278" s="306"/>
      <c r="J278" s="308" t="str">
        <f t="shared" si="1"/>
        <v/>
      </c>
      <c r="K278" s="308"/>
      <c r="L278" s="309"/>
      <c r="M278" s="308"/>
      <c r="N278" s="303"/>
      <c r="O278" s="305"/>
      <c r="P278" s="305"/>
      <c r="Q278" s="299"/>
      <c r="R278" s="299"/>
      <c r="S278" s="299"/>
      <c r="T278" s="299"/>
    </row>
    <row r="279" spans="1:20" ht="13.5" customHeight="1" x14ac:dyDescent="0.2">
      <c r="A279" s="302" t="str">
        <f>IF(B279="","",ROW()-ROW($A$3)+'Diário 3º PA'!$P$1)</f>
        <v/>
      </c>
      <c r="B279" s="303"/>
      <c r="C279" s="304"/>
      <c r="D279" s="305"/>
      <c r="E279" s="306"/>
      <c r="F279" s="307"/>
      <c r="G279" s="305"/>
      <c r="H279" s="305"/>
      <c r="I279" s="306"/>
      <c r="J279" s="308" t="str">
        <f t="shared" si="1"/>
        <v/>
      </c>
      <c r="K279" s="308"/>
      <c r="L279" s="309"/>
      <c r="M279" s="308"/>
      <c r="N279" s="303"/>
      <c r="O279" s="305"/>
      <c r="P279" s="305"/>
      <c r="Q279" s="299"/>
      <c r="R279" s="299"/>
      <c r="S279" s="299"/>
      <c r="T279" s="299"/>
    </row>
    <row r="280" spans="1:20" ht="13.5" customHeight="1" x14ac:dyDescent="0.2">
      <c r="A280" s="302" t="str">
        <f>IF(B280="","",ROW()-ROW($A$3)+'Diário 3º PA'!$P$1)</f>
        <v/>
      </c>
      <c r="B280" s="303"/>
      <c r="C280" s="304"/>
      <c r="D280" s="305"/>
      <c r="E280" s="306"/>
      <c r="F280" s="307"/>
      <c r="G280" s="305"/>
      <c r="H280" s="305"/>
      <c r="I280" s="306"/>
      <c r="J280" s="308" t="str">
        <f t="shared" si="1"/>
        <v/>
      </c>
      <c r="K280" s="308"/>
      <c r="L280" s="309"/>
      <c r="M280" s="308"/>
      <c r="N280" s="303"/>
      <c r="O280" s="305"/>
      <c r="P280" s="305"/>
      <c r="Q280" s="299"/>
      <c r="R280" s="299"/>
      <c r="S280" s="299"/>
      <c r="T280" s="299"/>
    </row>
    <row r="281" spans="1:20" ht="13.5" customHeight="1" x14ac:dyDescent="0.2">
      <c r="A281" s="302" t="str">
        <f>IF(B281="","",ROW()-ROW($A$3)+'Diário 3º PA'!$P$1)</f>
        <v/>
      </c>
      <c r="B281" s="303"/>
      <c r="C281" s="304"/>
      <c r="D281" s="305"/>
      <c r="E281" s="306"/>
      <c r="F281" s="307"/>
      <c r="G281" s="305"/>
      <c r="H281" s="305"/>
      <c r="I281" s="306"/>
      <c r="J281" s="308" t="str">
        <f t="shared" si="1"/>
        <v/>
      </c>
      <c r="K281" s="308"/>
      <c r="L281" s="309"/>
      <c r="M281" s="308"/>
      <c r="N281" s="303"/>
      <c r="O281" s="305"/>
      <c r="P281" s="305"/>
      <c r="Q281" s="299"/>
      <c r="R281" s="299"/>
      <c r="S281" s="299"/>
      <c r="T281" s="299"/>
    </row>
    <row r="282" spans="1:20" ht="13.5" customHeight="1" x14ac:dyDescent="0.2">
      <c r="A282" s="302" t="str">
        <f>IF(B282="","",ROW()-ROW($A$3)+'Diário 3º PA'!$P$1)</f>
        <v/>
      </c>
      <c r="B282" s="303"/>
      <c r="C282" s="304"/>
      <c r="D282" s="305"/>
      <c r="E282" s="306"/>
      <c r="F282" s="307"/>
      <c r="G282" s="305"/>
      <c r="H282" s="305"/>
      <c r="I282" s="306"/>
      <c r="J282" s="308" t="str">
        <f t="shared" si="1"/>
        <v/>
      </c>
      <c r="K282" s="308"/>
      <c r="L282" s="309"/>
      <c r="M282" s="308"/>
      <c r="N282" s="303"/>
      <c r="O282" s="305"/>
      <c r="P282" s="305"/>
      <c r="Q282" s="299"/>
      <c r="R282" s="299"/>
      <c r="S282" s="299"/>
      <c r="T282" s="299"/>
    </row>
    <row r="283" spans="1:20" ht="13.5" customHeight="1" x14ac:dyDescent="0.2">
      <c r="A283" s="302" t="str">
        <f>IF(B283="","",ROW()-ROW($A$3)+'Diário 3º PA'!$P$1)</f>
        <v/>
      </c>
      <c r="B283" s="303"/>
      <c r="C283" s="304"/>
      <c r="D283" s="305"/>
      <c r="E283" s="306"/>
      <c r="F283" s="307"/>
      <c r="G283" s="306"/>
      <c r="H283" s="305"/>
      <c r="I283" s="306"/>
      <c r="J283" s="308" t="str">
        <f t="shared" si="1"/>
        <v/>
      </c>
      <c r="K283" s="308"/>
      <c r="L283" s="309"/>
      <c r="M283" s="308"/>
      <c r="N283" s="303"/>
      <c r="O283" s="305"/>
      <c r="P283" s="305"/>
      <c r="Q283" s="299"/>
      <c r="R283" s="299"/>
      <c r="S283" s="299"/>
      <c r="T283" s="299"/>
    </row>
    <row r="284" spans="1:20" ht="13.5" customHeight="1" x14ac:dyDescent="0.2">
      <c r="A284" s="302" t="str">
        <f>IF(B284="","",ROW()-ROW($A$3)+'Diário 3º PA'!$P$1)</f>
        <v/>
      </c>
      <c r="B284" s="303"/>
      <c r="C284" s="304"/>
      <c r="D284" s="305"/>
      <c r="E284" s="306"/>
      <c r="F284" s="307"/>
      <c r="G284" s="306"/>
      <c r="H284" s="305"/>
      <c r="I284" s="306"/>
      <c r="J284" s="308" t="str">
        <f t="shared" si="1"/>
        <v/>
      </c>
      <c r="K284" s="308"/>
      <c r="L284" s="309"/>
      <c r="M284" s="308"/>
      <c r="N284" s="303"/>
      <c r="O284" s="305"/>
      <c r="P284" s="305"/>
      <c r="Q284" s="299"/>
      <c r="R284" s="299"/>
      <c r="S284" s="299"/>
      <c r="T284" s="299"/>
    </row>
    <row r="285" spans="1:20" ht="13.5" customHeight="1" x14ac:dyDescent="0.2">
      <c r="A285" s="302" t="str">
        <f>IF(B285="","",ROW()-ROW($A$3)+'Diário 3º PA'!$P$1)</f>
        <v/>
      </c>
      <c r="B285" s="303"/>
      <c r="C285" s="304"/>
      <c r="D285" s="305"/>
      <c r="E285" s="306"/>
      <c r="F285" s="307"/>
      <c r="G285" s="305"/>
      <c r="H285" s="305"/>
      <c r="I285" s="306"/>
      <c r="J285" s="308" t="str">
        <f t="shared" si="1"/>
        <v/>
      </c>
      <c r="K285" s="308"/>
      <c r="L285" s="309"/>
      <c r="M285" s="308"/>
      <c r="N285" s="303"/>
      <c r="O285" s="305"/>
      <c r="P285" s="305"/>
      <c r="Q285" s="299"/>
      <c r="R285" s="299"/>
      <c r="S285" s="299"/>
      <c r="T285" s="299"/>
    </row>
    <row r="286" spans="1:20" ht="13.5" customHeight="1" x14ac:dyDescent="0.2">
      <c r="A286" s="302" t="str">
        <f>IF(B286="","",ROW()-ROW($A$3)+'Diário 3º PA'!$P$1)</f>
        <v/>
      </c>
      <c r="B286" s="303"/>
      <c r="C286" s="304"/>
      <c r="D286" s="305"/>
      <c r="E286" s="306"/>
      <c r="F286" s="307"/>
      <c r="G286" s="305"/>
      <c r="H286" s="305"/>
      <c r="I286" s="306"/>
      <c r="J286" s="308" t="str">
        <f t="shared" si="1"/>
        <v/>
      </c>
      <c r="K286" s="308"/>
      <c r="L286" s="309"/>
      <c r="M286" s="308"/>
      <c r="N286" s="303"/>
      <c r="O286" s="305"/>
      <c r="P286" s="305"/>
      <c r="Q286" s="299"/>
      <c r="R286" s="299"/>
      <c r="S286" s="299"/>
      <c r="T286" s="299"/>
    </row>
    <row r="287" spans="1:20" ht="13.5" customHeight="1" x14ac:dyDescent="0.2">
      <c r="A287" s="302" t="str">
        <f>IF(B287="","",ROW()-ROW($A$3)+'Diário 3º PA'!$P$1)</f>
        <v/>
      </c>
      <c r="B287" s="303"/>
      <c r="C287" s="304"/>
      <c r="D287" s="305"/>
      <c r="E287" s="306"/>
      <c r="F287" s="307"/>
      <c r="G287" s="305"/>
      <c r="H287" s="305"/>
      <c r="I287" s="306"/>
      <c r="J287" s="308" t="str">
        <f t="shared" si="1"/>
        <v/>
      </c>
      <c r="K287" s="308"/>
      <c r="L287" s="309"/>
      <c r="M287" s="308"/>
      <c r="N287" s="303"/>
      <c r="O287" s="305"/>
      <c r="P287" s="305"/>
      <c r="Q287" s="299"/>
      <c r="R287" s="299"/>
      <c r="S287" s="299"/>
      <c r="T287" s="299"/>
    </row>
    <row r="288" spans="1:20" ht="13.5" customHeight="1" x14ac:dyDescent="0.2">
      <c r="A288" s="302" t="str">
        <f>IF(B288="","",ROW()-ROW($A$3)+'Diário 3º PA'!$P$1)</f>
        <v/>
      </c>
      <c r="B288" s="303"/>
      <c r="C288" s="304"/>
      <c r="D288" s="305"/>
      <c r="E288" s="306"/>
      <c r="F288" s="307"/>
      <c r="G288" s="305"/>
      <c r="H288" s="305"/>
      <c r="I288" s="306"/>
      <c r="J288" s="308" t="str">
        <f t="shared" si="1"/>
        <v/>
      </c>
      <c r="K288" s="308"/>
      <c r="L288" s="309"/>
      <c r="M288" s="308"/>
      <c r="N288" s="303"/>
      <c r="O288" s="305"/>
      <c r="P288" s="305"/>
      <c r="Q288" s="299"/>
      <c r="R288" s="299"/>
      <c r="S288" s="299"/>
      <c r="T288" s="299"/>
    </row>
    <row r="289" spans="1:20" ht="13.5" customHeight="1" x14ac:dyDescent="0.2">
      <c r="A289" s="302" t="str">
        <f>IF(B289="","",ROW()-ROW($A$3)+'Diário 3º PA'!$P$1)</f>
        <v/>
      </c>
      <c r="B289" s="303"/>
      <c r="C289" s="304"/>
      <c r="D289" s="305"/>
      <c r="E289" s="306"/>
      <c r="F289" s="307"/>
      <c r="G289" s="305"/>
      <c r="H289" s="305"/>
      <c r="I289" s="306"/>
      <c r="J289" s="308" t="str">
        <f t="shared" si="1"/>
        <v/>
      </c>
      <c r="K289" s="308"/>
      <c r="L289" s="309"/>
      <c r="M289" s="308"/>
      <c r="N289" s="303"/>
      <c r="O289" s="305"/>
      <c r="P289" s="305"/>
      <c r="Q289" s="299"/>
      <c r="R289" s="299"/>
      <c r="S289" s="299"/>
      <c r="T289" s="299"/>
    </row>
    <row r="290" spans="1:20" ht="13.5" customHeight="1" x14ac:dyDescent="0.2">
      <c r="A290" s="302" t="str">
        <f>IF(B290="","",ROW()-ROW($A$3)+'Diário 3º PA'!$P$1)</f>
        <v/>
      </c>
      <c r="B290" s="303"/>
      <c r="C290" s="304"/>
      <c r="D290" s="305"/>
      <c r="E290" s="306"/>
      <c r="F290" s="307"/>
      <c r="G290" s="305"/>
      <c r="H290" s="305"/>
      <c r="I290" s="306"/>
      <c r="J290" s="308" t="str">
        <f t="shared" si="1"/>
        <v/>
      </c>
      <c r="K290" s="308"/>
      <c r="L290" s="309"/>
      <c r="M290" s="308"/>
      <c r="N290" s="303"/>
      <c r="O290" s="305"/>
      <c r="P290" s="305"/>
      <c r="Q290" s="299"/>
      <c r="R290" s="299"/>
      <c r="S290" s="299"/>
      <c r="T290" s="299"/>
    </row>
    <row r="291" spans="1:20" ht="13.5" customHeight="1" x14ac:dyDescent="0.2">
      <c r="A291" s="302" t="str">
        <f>IF(B291="","",ROW()-ROW($A$3)+'Diário 3º PA'!$P$1)</f>
        <v/>
      </c>
      <c r="B291" s="303"/>
      <c r="C291" s="304"/>
      <c r="D291" s="305"/>
      <c r="E291" s="306"/>
      <c r="F291" s="307"/>
      <c r="G291" s="305"/>
      <c r="H291" s="305"/>
      <c r="I291" s="306"/>
      <c r="J291" s="308" t="str">
        <f t="shared" si="1"/>
        <v/>
      </c>
      <c r="K291" s="308"/>
      <c r="L291" s="309"/>
      <c r="M291" s="308"/>
      <c r="N291" s="303"/>
      <c r="O291" s="305"/>
      <c r="P291" s="305"/>
      <c r="Q291" s="299"/>
      <c r="R291" s="299"/>
      <c r="S291" s="299"/>
      <c r="T291" s="299"/>
    </row>
    <row r="292" spans="1:20" ht="13.5" customHeight="1" x14ac:dyDescent="0.2">
      <c r="A292" s="302" t="str">
        <f>IF(B292="","",ROW()-ROW($A$3)+'Diário 3º PA'!$P$1)</f>
        <v/>
      </c>
      <c r="B292" s="303"/>
      <c r="C292" s="304"/>
      <c r="D292" s="305"/>
      <c r="E292" s="306"/>
      <c r="F292" s="307"/>
      <c r="G292" s="305"/>
      <c r="H292" s="305"/>
      <c r="I292" s="306"/>
      <c r="J292" s="308" t="str">
        <f t="shared" si="1"/>
        <v/>
      </c>
      <c r="K292" s="308"/>
      <c r="L292" s="309"/>
      <c r="M292" s="308"/>
      <c r="N292" s="303"/>
      <c r="O292" s="305"/>
      <c r="P292" s="305"/>
      <c r="Q292" s="299"/>
      <c r="R292" s="299"/>
      <c r="S292" s="299"/>
      <c r="T292" s="299"/>
    </row>
    <row r="293" spans="1:20" ht="13.5" customHeight="1" x14ac:dyDescent="0.2">
      <c r="A293" s="302" t="str">
        <f>IF(B293="","",ROW()-ROW($A$3)+'Diário 3º PA'!$P$1)</f>
        <v/>
      </c>
      <c r="B293" s="303"/>
      <c r="C293" s="304"/>
      <c r="D293" s="305"/>
      <c r="E293" s="306"/>
      <c r="F293" s="307"/>
      <c r="G293" s="305"/>
      <c r="H293" s="305"/>
      <c r="I293" s="306"/>
      <c r="J293" s="308" t="str">
        <f t="shared" si="1"/>
        <v/>
      </c>
      <c r="K293" s="308"/>
      <c r="L293" s="309"/>
      <c r="M293" s="308"/>
      <c r="N293" s="303"/>
      <c r="O293" s="305"/>
      <c r="P293" s="305"/>
      <c r="Q293" s="299"/>
      <c r="R293" s="299"/>
      <c r="S293" s="299"/>
      <c r="T293" s="299"/>
    </row>
    <row r="294" spans="1:20" ht="13.5" customHeight="1" x14ac:dyDescent="0.2">
      <c r="A294" s="302" t="str">
        <f>IF(B294="","",ROW()-ROW($A$3)+'Diário 3º PA'!$P$1)</f>
        <v/>
      </c>
      <c r="B294" s="303"/>
      <c r="C294" s="304"/>
      <c r="D294" s="305"/>
      <c r="E294" s="306"/>
      <c r="F294" s="307"/>
      <c r="G294" s="305"/>
      <c r="H294" s="305"/>
      <c r="I294" s="306"/>
      <c r="J294" s="308" t="str">
        <f t="shared" si="1"/>
        <v/>
      </c>
      <c r="K294" s="308"/>
      <c r="L294" s="309"/>
      <c r="M294" s="308"/>
      <c r="N294" s="303"/>
      <c r="O294" s="305"/>
      <c r="P294" s="305"/>
      <c r="Q294" s="299"/>
      <c r="R294" s="299"/>
      <c r="S294" s="299"/>
      <c r="T294" s="299"/>
    </row>
    <row r="295" spans="1:20" ht="13.5" customHeight="1" x14ac:dyDescent="0.2">
      <c r="A295" s="302" t="str">
        <f>IF(B295="","",ROW()-ROW($A$3)+'Diário 3º PA'!$P$1)</f>
        <v/>
      </c>
      <c r="B295" s="303"/>
      <c r="C295" s="304"/>
      <c r="D295" s="305"/>
      <c r="E295" s="306"/>
      <c r="F295" s="307"/>
      <c r="G295" s="305"/>
      <c r="H295" s="305"/>
      <c r="I295" s="306"/>
      <c r="J295" s="308" t="str">
        <f t="shared" si="1"/>
        <v/>
      </c>
      <c r="K295" s="308"/>
      <c r="L295" s="309"/>
      <c r="M295" s="308"/>
      <c r="N295" s="303"/>
      <c r="O295" s="305"/>
      <c r="P295" s="305"/>
      <c r="Q295" s="299"/>
      <c r="R295" s="299"/>
      <c r="S295" s="299"/>
      <c r="T295" s="299"/>
    </row>
    <row r="296" spans="1:20" ht="13.5" customHeight="1" x14ac:dyDescent="0.2">
      <c r="A296" s="302" t="str">
        <f>IF(B296="","",ROW()-ROW($A$3)+'Diário 3º PA'!$P$1)</f>
        <v/>
      </c>
      <c r="B296" s="303"/>
      <c r="C296" s="304"/>
      <c r="D296" s="305"/>
      <c r="E296" s="306"/>
      <c r="F296" s="307"/>
      <c r="G296" s="305"/>
      <c r="H296" s="305"/>
      <c r="I296" s="306"/>
      <c r="J296" s="308" t="str">
        <f t="shared" si="1"/>
        <v/>
      </c>
      <c r="K296" s="308"/>
      <c r="L296" s="309"/>
      <c r="M296" s="308"/>
      <c r="N296" s="303"/>
      <c r="O296" s="305"/>
      <c r="P296" s="305"/>
      <c r="Q296" s="299"/>
      <c r="R296" s="299"/>
      <c r="S296" s="299"/>
      <c r="T296" s="299"/>
    </row>
    <row r="297" spans="1:20" ht="13.5" customHeight="1" x14ac:dyDescent="0.2">
      <c r="A297" s="302" t="str">
        <f>IF(B297="","",ROW()-ROW($A$3)+'Diário 3º PA'!$P$1)</f>
        <v/>
      </c>
      <c r="B297" s="303"/>
      <c r="C297" s="304"/>
      <c r="D297" s="305"/>
      <c r="E297" s="306"/>
      <c r="F297" s="307"/>
      <c r="G297" s="305"/>
      <c r="H297" s="305"/>
      <c r="I297" s="306"/>
      <c r="J297" s="308" t="str">
        <f t="shared" si="1"/>
        <v/>
      </c>
      <c r="K297" s="308"/>
      <c r="L297" s="309"/>
      <c r="M297" s="308"/>
      <c r="N297" s="303"/>
      <c r="O297" s="305"/>
      <c r="P297" s="305"/>
      <c r="Q297" s="299"/>
      <c r="R297" s="299"/>
      <c r="S297" s="299"/>
      <c r="T297" s="299"/>
    </row>
    <row r="298" spans="1:20" ht="13.5" customHeight="1" x14ac:dyDescent="0.2">
      <c r="A298" s="302" t="str">
        <f>IF(B298="","",ROW()-ROW($A$3)+'Diário 3º PA'!$P$1)</f>
        <v/>
      </c>
      <c r="B298" s="303"/>
      <c r="C298" s="304"/>
      <c r="D298" s="305"/>
      <c r="E298" s="306"/>
      <c r="F298" s="307"/>
      <c r="G298" s="305"/>
      <c r="H298" s="305"/>
      <c r="I298" s="306"/>
      <c r="J298" s="308" t="str">
        <f t="shared" si="1"/>
        <v/>
      </c>
      <c r="K298" s="308"/>
      <c r="L298" s="309"/>
      <c r="M298" s="308"/>
      <c r="N298" s="303"/>
      <c r="O298" s="305"/>
      <c r="P298" s="305"/>
      <c r="Q298" s="299"/>
      <c r="R298" s="299"/>
      <c r="S298" s="299"/>
      <c r="T298" s="299"/>
    </row>
    <row r="299" spans="1:20" ht="13.5" customHeight="1" x14ac:dyDescent="0.2">
      <c r="A299" s="302" t="str">
        <f>IF(B299="","",ROW()-ROW($A$3)+'Diário 3º PA'!$P$1)</f>
        <v/>
      </c>
      <c r="B299" s="303"/>
      <c r="C299" s="304"/>
      <c r="D299" s="305"/>
      <c r="E299" s="306"/>
      <c r="F299" s="307"/>
      <c r="G299" s="306"/>
      <c r="H299" s="305"/>
      <c r="I299" s="306"/>
      <c r="J299" s="308" t="str">
        <f t="shared" si="1"/>
        <v/>
      </c>
      <c r="K299" s="308"/>
      <c r="L299" s="309"/>
      <c r="M299" s="308"/>
      <c r="N299" s="303"/>
      <c r="O299" s="305"/>
      <c r="P299" s="305"/>
      <c r="Q299" s="299"/>
      <c r="R299" s="299"/>
      <c r="S299" s="299"/>
      <c r="T299" s="299"/>
    </row>
    <row r="300" spans="1:20" ht="13.5" customHeight="1" x14ac:dyDescent="0.2">
      <c r="A300" s="302" t="str">
        <f>IF(B300="","",ROW()-ROW($A$3)+'Diário 3º PA'!$P$1)</f>
        <v/>
      </c>
      <c r="B300" s="303"/>
      <c r="C300" s="304"/>
      <c r="D300" s="305"/>
      <c r="E300" s="306"/>
      <c r="F300" s="307"/>
      <c r="G300" s="306"/>
      <c r="H300" s="305"/>
      <c r="I300" s="306"/>
      <c r="J300" s="308" t="str">
        <f t="shared" si="1"/>
        <v/>
      </c>
      <c r="K300" s="308"/>
      <c r="L300" s="309"/>
      <c r="M300" s="308"/>
      <c r="N300" s="303"/>
      <c r="O300" s="305"/>
      <c r="P300" s="305"/>
      <c r="Q300" s="299"/>
      <c r="R300" s="299"/>
      <c r="S300" s="299"/>
      <c r="T300" s="299"/>
    </row>
    <row r="301" spans="1:20" ht="13.5" customHeight="1" x14ac:dyDescent="0.2">
      <c r="A301" s="302" t="str">
        <f>IF(B301="","",ROW()-ROW($A$3)+'Diário 3º PA'!$P$1)</f>
        <v/>
      </c>
      <c r="B301" s="303"/>
      <c r="C301" s="304"/>
      <c r="D301" s="305"/>
      <c r="E301" s="306"/>
      <c r="F301" s="307"/>
      <c r="G301" s="305"/>
      <c r="H301" s="305"/>
      <c r="I301" s="306"/>
      <c r="J301" s="308" t="str">
        <f t="shared" si="1"/>
        <v/>
      </c>
      <c r="K301" s="308"/>
      <c r="L301" s="309"/>
      <c r="M301" s="308"/>
      <c r="N301" s="303"/>
      <c r="O301" s="305"/>
      <c r="P301" s="305"/>
      <c r="Q301" s="299"/>
      <c r="R301" s="299"/>
      <c r="S301" s="299"/>
      <c r="T301" s="299"/>
    </row>
    <row r="302" spans="1:20" ht="13.5" customHeight="1" x14ac:dyDescent="0.2">
      <c r="A302" s="302" t="str">
        <f>IF(B302="","",ROW()-ROW($A$3)+'Diário 3º PA'!$P$1)</f>
        <v/>
      </c>
      <c r="B302" s="303"/>
      <c r="C302" s="304"/>
      <c r="D302" s="305"/>
      <c r="E302" s="306"/>
      <c r="F302" s="307"/>
      <c r="G302" s="319"/>
      <c r="H302" s="305"/>
      <c r="I302" s="306"/>
      <c r="J302" s="308" t="str">
        <f t="shared" si="1"/>
        <v/>
      </c>
      <c r="K302" s="308"/>
      <c r="L302" s="309"/>
      <c r="M302" s="308"/>
      <c r="N302" s="303"/>
      <c r="O302" s="305"/>
      <c r="P302" s="305"/>
      <c r="Q302" s="299"/>
      <c r="R302" s="299"/>
      <c r="S302" s="299"/>
      <c r="T302" s="299"/>
    </row>
    <row r="303" spans="1:20" ht="13.5" customHeight="1" x14ac:dyDescent="0.2">
      <c r="A303" s="302" t="str">
        <f>IF(B303="","",ROW()-ROW($A$3)+'Diário 3º PA'!$P$1)</f>
        <v/>
      </c>
      <c r="B303" s="303"/>
      <c r="C303" s="304"/>
      <c r="D303" s="305"/>
      <c r="E303" s="306"/>
      <c r="F303" s="307"/>
      <c r="G303" s="305"/>
      <c r="H303" s="305"/>
      <c r="I303" s="306"/>
      <c r="J303" s="308" t="str">
        <f t="shared" si="1"/>
        <v/>
      </c>
      <c r="K303" s="308"/>
      <c r="L303" s="309"/>
      <c r="M303" s="308"/>
      <c r="N303" s="303"/>
      <c r="O303" s="305"/>
      <c r="P303" s="305"/>
      <c r="Q303" s="299"/>
      <c r="R303" s="299"/>
      <c r="S303" s="299"/>
      <c r="T303" s="299"/>
    </row>
    <row r="304" spans="1:20" ht="13.5" customHeight="1" x14ac:dyDescent="0.2">
      <c r="A304" s="302" t="str">
        <f>IF(B304="","",ROW()-ROW($A$3)+'Diário 3º PA'!$P$1)</f>
        <v/>
      </c>
      <c r="B304" s="303"/>
      <c r="C304" s="304"/>
      <c r="D304" s="305"/>
      <c r="E304" s="306"/>
      <c r="F304" s="307"/>
      <c r="G304" s="305"/>
      <c r="H304" s="305"/>
      <c r="I304" s="306"/>
      <c r="J304" s="308" t="str">
        <f t="shared" si="1"/>
        <v/>
      </c>
      <c r="K304" s="308"/>
      <c r="L304" s="309"/>
      <c r="M304" s="308"/>
      <c r="N304" s="303"/>
      <c r="O304" s="305"/>
      <c r="P304" s="305"/>
      <c r="Q304" s="299"/>
      <c r="R304" s="299"/>
      <c r="S304" s="299"/>
      <c r="T304" s="299"/>
    </row>
    <row r="305" spans="1:20" ht="13.5" customHeight="1" x14ac:dyDescent="0.2">
      <c r="A305" s="302" t="str">
        <f>IF(B305="","",ROW()-ROW($A$3)+'Diário 3º PA'!$P$1)</f>
        <v/>
      </c>
      <c r="B305" s="303"/>
      <c r="C305" s="304"/>
      <c r="D305" s="305"/>
      <c r="E305" s="306"/>
      <c r="F305" s="307"/>
      <c r="G305" s="305"/>
      <c r="H305" s="305"/>
      <c r="I305" s="306"/>
      <c r="J305" s="308" t="str">
        <f t="shared" si="1"/>
        <v/>
      </c>
      <c r="K305" s="308"/>
      <c r="L305" s="309"/>
      <c r="M305" s="308"/>
      <c r="N305" s="303"/>
      <c r="O305" s="305"/>
      <c r="P305" s="305"/>
      <c r="Q305" s="299"/>
      <c r="R305" s="299"/>
      <c r="S305" s="299"/>
      <c r="T305" s="299"/>
    </row>
    <row r="306" spans="1:20" ht="13.5" customHeight="1" x14ac:dyDescent="0.2">
      <c r="A306" s="302" t="str">
        <f>IF(B306="","",ROW()-ROW($A$3)+'Diário 3º PA'!$P$1)</f>
        <v/>
      </c>
      <c r="B306" s="303"/>
      <c r="C306" s="304"/>
      <c r="D306" s="305"/>
      <c r="E306" s="306"/>
      <c r="F306" s="307"/>
      <c r="G306" s="305"/>
      <c r="H306" s="305"/>
      <c r="I306" s="306"/>
      <c r="J306" s="308" t="str">
        <f t="shared" si="1"/>
        <v/>
      </c>
      <c r="K306" s="308"/>
      <c r="L306" s="309"/>
      <c r="M306" s="308"/>
      <c r="N306" s="303"/>
      <c r="O306" s="305"/>
      <c r="P306" s="305"/>
      <c r="Q306" s="299"/>
      <c r="R306" s="299"/>
      <c r="S306" s="299"/>
      <c r="T306" s="299"/>
    </row>
    <row r="307" spans="1:20" ht="13.5" customHeight="1" x14ac:dyDescent="0.2">
      <c r="A307" s="302" t="str">
        <f>IF(B307="","",ROW()-ROW($A$3)+'Diário 3º PA'!$P$1)</f>
        <v/>
      </c>
      <c r="B307" s="303"/>
      <c r="C307" s="304"/>
      <c r="D307" s="305"/>
      <c r="E307" s="306"/>
      <c r="F307" s="307"/>
      <c r="G307" s="305"/>
      <c r="H307" s="305"/>
      <c r="I307" s="306"/>
      <c r="J307" s="308" t="str">
        <f t="shared" si="1"/>
        <v/>
      </c>
      <c r="K307" s="308"/>
      <c r="L307" s="309"/>
      <c r="M307" s="308"/>
      <c r="N307" s="303"/>
      <c r="O307" s="305"/>
      <c r="P307" s="305"/>
      <c r="Q307" s="299"/>
      <c r="R307" s="299"/>
      <c r="S307" s="299"/>
      <c r="T307" s="299"/>
    </row>
    <row r="308" spans="1:20" ht="13.5" customHeight="1" x14ac:dyDescent="0.2">
      <c r="A308" s="302" t="str">
        <f>IF(B308="","",ROW()-ROW($A$3)+'Diário 3º PA'!$P$1)</f>
        <v/>
      </c>
      <c r="B308" s="303"/>
      <c r="C308" s="304"/>
      <c r="D308" s="305"/>
      <c r="E308" s="306"/>
      <c r="F308" s="307"/>
      <c r="G308" s="305"/>
      <c r="H308" s="305"/>
      <c r="I308" s="306"/>
      <c r="J308" s="308" t="str">
        <f t="shared" si="1"/>
        <v/>
      </c>
      <c r="K308" s="308"/>
      <c r="L308" s="309"/>
      <c r="M308" s="308"/>
      <c r="N308" s="303"/>
      <c r="O308" s="305"/>
      <c r="P308" s="305"/>
      <c r="Q308" s="299"/>
      <c r="R308" s="299"/>
      <c r="S308" s="299"/>
      <c r="T308" s="299"/>
    </row>
    <row r="309" spans="1:20" ht="13.5" customHeight="1" x14ac:dyDescent="0.2">
      <c r="A309" s="302" t="str">
        <f>IF(B309="","",ROW()-ROW($A$3)+'Diário 3º PA'!$P$1)</f>
        <v/>
      </c>
      <c r="B309" s="303"/>
      <c r="C309" s="304"/>
      <c r="D309" s="305"/>
      <c r="E309" s="306"/>
      <c r="F309" s="307"/>
      <c r="G309" s="305"/>
      <c r="H309" s="305"/>
      <c r="I309" s="306"/>
      <c r="J309" s="308" t="str">
        <f t="shared" si="1"/>
        <v/>
      </c>
      <c r="K309" s="308"/>
      <c r="L309" s="309"/>
      <c r="M309" s="308"/>
      <c r="N309" s="303"/>
      <c r="O309" s="305"/>
      <c r="P309" s="305"/>
      <c r="Q309" s="299"/>
      <c r="R309" s="299"/>
      <c r="S309" s="299"/>
      <c r="T309" s="299"/>
    </row>
    <row r="310" spans="1:20" ht="13.5" customHeight="1" x14ac:dyDescent="0.2">
      <c r="A310" s="302" t="str">
        <f>IF(B310="","",ROW()-ROW($A$3)+'Diário 3º PA'!$P$1)</f>
        <v/>
      </c>
      <c r="B310" s="303"/>
      <c r="C310" s="304"/>
      <c r="D310" s="305"/>
      <c r="E310" s="306"/>
      <c r="F310" s="307"/>
      <c r="G310" s="305"/>
      <c r="H310" s="305"/>
      <c r="I310" s="306"/>
      <c r="J310" s="308" t="str">
        <f t="shared" si="1"/>
        <v/>
      </c>
      <c r="K310" s="308"/>
      <c r="L310" s="309"/>
      <c r="M310" s="308"/>
      <c r="N310" s="303"/>
      <c r="O310" s="305"/>
      <c r="P310" s="305"/>
      <c r="Q310" s="299"/>
      <c r="R310" s="299"/>
      <c r="S310" s="299"/>
      <c r="T310" s="299"/>
    </row>
    <row r="311" spans="1:20" ht="13.5" customHeight="1" x14ac:dyDescent="0.2">
      <c r="A311" s="302" t="str">
        <f>IF(B311="","",ROW()-ROW($A$3)+'Diário 3º PA'!$P$1)</f>
        <v/>
      </c>
      <c r="B311" s="303"/>
      <c r="C311" s="304"/>
      <c r="D311" s="305"/>
      <c r="E311" s="306"/>
      <c r="F311" s="307"/>
      <c r="G311" s="305"/>
      <c r="H311" s="305"/>
      <c r="I311" s="306"/>
      <c r="J311" s="308" t="str">
        <f t="shared" si="1"/>
        <v/>
      </c>
      <c r="K311" s="308"/>
      <c r="L311" s="309"/>
      <c r="M311" s="308"/>
      <c r="N311" s="303"/>
      <c r="O311" s="305"/>
      <c r="P311" s="305"/>
      <c r="Q311" s="299"/>
      <c r="R311" s="299"/>
      <c r="S311" s="299"/>
      <c r="T311" s="299"/>
    </row>
    <row r="312" spans="1:20" ht="13.5" customHeight="1" x14ac:dyDescent="0.2">
      <c r="A312" s="302" t="str">
        <f>IF(B312="","",ROW()-ROW($A$3)+'Diário 3º PA'!$P$1)</f>
        <v/>
      </c>
      <c r="B312" s="303"/>
      <c r="C312" s="304"/>
      <c r="D312" s="305"/>
      <c r="E312" s="306"/>
      <c r="F312" s="307"/>
      <c r="G312" s="305"/>
      <c r="H312" s="305"/>
      <c r="I312" s="306"/>
      <c r="J312" s="308" t="str">
        <f t="shared" si="1"/>
        <v/>
      </c>
      <c r="K312" s="308"/>
      <c r="L312" s="309"/>
      <c r="M312" s="308"/>
      <c r="N312" s="303"/>
      <c r="O312" s="305"/>
      <c r="P312" s="305"/>
      <c r="Q312" s="299"/>
      <c r="R312" s="299"/>
      <c r="S312" s="299"/>
      <c r="T312" s="299"/>
    </row>
    <row r="313" spans="1:20" ht="13.5" customHeight="1" x14ac:dyDescent="0.2">
      <c r="A313" s="302" t="str">
        <f>IF(B313="","",ROW()-ROW($A$3)+'Diário 3º PA'!$P$1)</f>
        <v/>
      </c>
      <c r="B313" s="303"/>
      <c r="C313" s="304"/>
      <c r="D313" s="305"/>
      <c r="E313" s="306"/>
      <c r="F313" s="307"/>
      <c r="G313" s="305"/>
      <c r="H313" s="305"/>
      <c r="I313" s="306"/>
      <c r="J313" s="308" t="str">
        <f t="shared" si="1"/>
        <v/>
      </c>
      <c r="K313" s="308"/>
      <c r="L313" s="309"/>
      <c r="M313" s="308"/>
      <c r="N313" s="303"/>
      <c r="O313" s="305"/>
      <c r="P313" s="305"/>
      <c r="Q313" s="299"/>
      <c r="R313" s="299"/>
      <c r="S313" s="299"/>
      <c r="T313" s="299"/>
    </row>
    <row r="314" spans="1:20" ht="13.5" customHeight="1" x14ac:dyDescent="0.2">
      <c r="A314" s="302" t="str">
        <f>IF(B314="","",ROW()-ROW($A$3)+'Diário 3º PA'!$P$1)</f>
        <v/>
      </c>
      <c r="B314" s="303"/>
      <c r="C314" s="304"/>
      <c r="D314" s="305"/>
      <c r="E314" s="306"/>
      <c r="F314" s="307"/>
      <c r="G314" s="305"/>
      <c r="H314" s="305"/>
      <c r="I314" s="306"/>
      <c r="J314" s="308" t="str">
        <f t="shared" si="1"/>
        <v/>
      </c>
      <c r="K314" s="308"/>
      <c r="L314" s="309"/>
      <c r="M314" s="308"/>
      <c r="N314" s="303"/>
      <c r="O314" s="305"/>
      <c r="P314" s="305"/>
      <c r="Q314" s="299"/>
      <c r="R314" s="299"/>
      <c r="S314" s="299"/>
      <c r="T314" s="299"/>
    </row>
    <row r="315" spans="1:20" ht="13.5" customHeight="1" x14ac:dyDescent="0.2">
      <c r="A315" s="302" t="str">
        <f>IF(B315="","",ROW()-ROW($A$3)+'Diário 3º PA'!$P$1)</f>
        <v/>
      </c>
      <c r="B315" s="303"/>
      <c r="C315" s="304"/>
      <c r="D315" s="305"/>
      <c r="E315" s="306"/>
      <c r="F315" s="307"/>
      <c r="G315" s="305"/>
      <c r="H315" s="305"/>
      <c r="I315" s="306"/>
      <c r="J315" s="308" t="str">
        <f t="shared" si="1"/>
        <v/>
      </c>
      <c r="K315" s="308"/>
      <c r="L315" s="309"/>
      <c r="M315" s="308"/>
      <c r="N315" s="303"/>
      <c r="O315" s="305"/>
      <c r="P315" s="305"/>
      <c r="Q315" s="299"/>
      <c r="R315" s="299"/>
      <c r="S315" s="299"/>
      <c r="T315" s="299"/>
    </row>
    <row r="316" spans="1:20" ht="13.5" customHeight="1" x14ac:dyDescent="0.2">
      <c r="A316" s="302" t="str">
        <f>IF(B316="","",ROW()-ROW($A$3)+'Diário 3º PA'!$P$1)</f>
        <v/>
      </c>
      <c r="B316" s="303"/>
      <c r="C316" s="304"/>
      <c r="D316" s="305"/>
      <c r="E316" s="306"/>
      <c r="F316" s="307"/>
      <c r="G316" s="305"/>
      <c r="H316" s="305"/>
      <c r="I316" s="306"/>
      <c r="J316" s="308" t="str">
        <f t="shared" si="1"/>
        <v/>
      </c>
      <c r="K316" s="308"/>
      <c r="L316" s="309"/>
      <c r="M316" s="308"/>
      <c r="N316" s="303"/>
      <c r="O316" s="305"/>
      <c r="P316" s="305"/>
      <c r="Q316" s="299"/>
      <c r="R316" s="299"/>
      <c r="S316" s="299"/>
      <c r="T316" s="299"/>
    </row>
    <row r="317" spans="1:20" ht="13.5" customHeight="1" x14ac:dyDescent="0.2">
      <c r="A317" s="302" t="str">
        <f>IF(B317="","",ROW()-ROW($A$3)+'Diário 3º PA'!$P$1)</f>
        <v/>
      </c>
      <c r="B317" s="303"/>
      <c r="C317" s="304"/>
      <c r="D317" s="305"/>
      <c r="E317" s="306"/>
      <c r="F317" s="307"/>
      <c r="G317" s="305"/>
      <c r="H317" s="305"/>
      <c r="I317" s="306"/>
      <c r="J317" s="308" t="str">
        <f t="shared" si="1"/>
        <v/>
      </c>
      <c r="K317" s="308"/>
      <c r="L317" s="309"/>
      <c r="M317" s="308"/>
      <c r="N317" s="303"/>
      <c r="O317" s="305"/>
      <c r="P317" s="305"/>
      <c r="Q317" s="299"/>
      <c r="R317" s="299"/>
      <c r="S317" s="299"/>
      <c r="T317" s="299"/>
    </row>
    <row r="318" spans="1:20" ht="13.5" customHeight="1" x14ac:dyDescent="0.2">
      <c r="A318" s="302" t="str">
        <f>IF(B318="","",ROW()-ROW($A$3)+'Diário 3º PA'!$P$1)</f>
        <v/>
      </c>
      <c r="B318" s="303"/>
      <c r="C318" s="304"/>
      <c r="D318" s="305"/>
      <c r="E318" s="306"/>
      <c r="F318" s="307"/>
      <c r="G318" s="305"/>
      <c r="H318" s="305"/>
      <c r="I318" s="306"/>
      <c r="J318" s="308" t="str">
        <f t="shared" si="1"/>
        <v/>
      </c>
      <c r="K318" s="308"/>
      <c r="L318" s="309"/>
      <c r="M318" s="308"/>
      <c r="N318" s="303"/>
      <c r="O318" s="305"/>
      <c r="P318" s="305"/>
      <c r="Q318" s="299"/>
      <c r="R318" s="299"/>
      <c r="S318" s="299"/>
      <c r="T318" s="299"/>
    </row>
    <row r="319" spans="1:20" ht="13.5" customHeight="1" x14ac:dyDescent="0.2">
      <c r="A319" s="302" t="str">
        <f>IF(B319="","",ROW()-ROW($A$3)+'Diário 3º PA'!$P$1)</f>
        <v/>
      </c>
      <c r="B319" s="303"/>
      <c r="C319" s="304"/>
      <c r="D319" s="305"/>
      <c r="E319" s="306"/>
      <c r="F319" s="307"/>
      <c r="G319" s="305"/>
      <c r="H319" s="305"/>
      <c r="I319" s="306"/>
      <c r="J319" s="308" t="str">
        <f t="shared" si="1"/>
        <v/>
      </c>
      <c r="K319" s="308"/>
      <c r="L319" s="309"/>
      <c r="M319" s="308"/>
      <c r="N319" s="303"/>
      <c r="O319" s="305"/>
      <c r="P319" s="305"/>
      <c r="Q319" s="299"/>
      <c r="R319" s="299"/>
      <c r="S319" s="299"/>
      <c r="T319" s="299"/>
    </row>
    <row r="320" spans="1:20" ht="13.5" customHeight="1" x14ac:dyDescent="0.2">
      <c r="A320" s="302" t="str">
        <f>IF(B320="","",ROW()-ROW($A$3)+'Diário 3º PA'!$P$1)</f>
        <v/>
      </c>
      <c r="B320" s="303"/>
      <c r="C320" s="304"/>
      <c r="D320" s="305"/>
      <c r="E320" s="306"/>
      <c r="F320" s="307"/>
      <c r="G320" s="306"/>
      <c r="H320" s="305"/>
      <c r="I320" s="306"/>
      <c r="J320" s="308" t="str">
        <f t="shared" si="1"/>
        <v/>
      </c>
      <c r="K320" s="308"/>
      <c r="L320" s="309"/>
      <c r="M320" s="308"/>
      <c r="N320" s="303"/>
      <c r="O320" s="305"/>
      <c r="P320" s="305"/>
      <c r="Q320" s="299"/>
      <c r="R320" s="299"/>
      <c r="S320" s="299"/>
      <c r="T320" s="299"/>
    </row>
    <row r="321" spans="1:20" ht="13.5" customHeight="1" x14ac:dyDescent="0.2">
      <c r="A321" s="302" t="str">
        <f>IF(B321="","",ROW()-ROW($A$3)+'Diário 3º PA'!$P$1)</f>
        <v/>
      </c>
      <c r="B321" s="303"/>
      <c r="C321" s="304"/>
      <c r="D321" s="305"/>
      <c r="E321" s="306"/>
      <c r="F321" s="307"/>
      <c r="G321" s="306"/>
      <c r="H321" s="305"/>
      <c r="I321" s="306"/>
      <c r="J321" s="308" t="str">
        <f t="shared" si="1"/>
        <v/>
      </c>
      <c r="K321" s="308"/>
      <c r="L321" s="309"/>
      <c r="M321" s="308"/>
      <c r="N321" s="303"/>
      <c r="O321" s="305"/>
      <c r="P321" s="305"/>
      <c r="Q321" s="299"/>
      <c r="R321" s="299"/>
      <c r="S321" s="299"/>
      <c r="T321" s="299"/>
    </row>
    <row r="322" spans="1:20" ht="13.5" customHeight="1" x14ac:dyDescent="0.2">
      <c r="A322" s="302" t="str">
        <f>IF(B322="","",ROW()-ROW($A$3)+'Diário 3º PA'!$P$1)</f>
        <v/>
      </c>
      <c r="B322" s="303"/>
      <c r="C322" s="304"/>
      <c r="D322" s="305"/>
      <c r="E322" s="306"/>
      <c r="F322" s="307"/>
      <c r="G322" s="305"/>
      <c r="H322" s="305"/>
      <c r="I322" s="306"/>
      <c r="J322" s="308" t="str">
        <f t="shared" si="1"/>
        <v/>
      </c>
      <c r="K322" s="308"/>
      <c r="L322" s="309"/>
      <c r="M322" s="308"/>
      <c r="N322" s="303"/>
      <c r="O322" s="305"/>
      <c r="P322" s="305"/>
      <c r="Q322" s="299"/>
      <c r="R322" s="299"/>
      <c r="S322" s="299"/>
      <c r="T322" s="299"/>
    </row>
    <row r="323" spans="1:20" ht="13.5" customHeight="1" x14ac:dyDescent="0.2">
      <c r="A323" s="302" t="str">
        <f>IF(B323="","",ROW()-ROW($A$3)+'Diário 3º PA'!$P$1)</f>
        <v/>
      </c>
      <c r="B323" s="303"/>
      <c r="C323" s="304"/>
      <c r="D323" s="305"/>
      <c r="E323" s="306"/>
      <c r="F323" s="307"/>
      <c r="G323" s="306"/>
      <c r="H323" s="305"/>
      <c r="I323" s="306"/>
      <c r="J323" s="308" t="str">
        <f t="shared" si="1"/>
        <v/>
      </c>
      <c r="K323" s="308"/>
      <c r="L323" s="309"/>
      <c r="M323" s="308"/>
      <c r="N323" s="303"/>
      <c r="O323" s="305"/>
      <c r="P323" s="305"/>
      <c r="Q323" s="299"/>
      <c r="R323" s="299"/>
      <c r="S323" s="299"/>
      <c r="T323" s="299"/>
    </row>
    <row r="324" spans="1:20" ht="13.5" customHeight="1" x14ac:dyDescent="0.2">
      <c r="A324" s="302" t="str">
        <f>IF(B324="","",ROW()-ROW($A$3)+'Diário 3º PA'!$P$1)</f>
        <v/>
      </c>
      <c r="B324" s="303"/>
      <c r="C324" s="304"/>
      <c r="D324" s="305"/>
      <c r="E324" s="306"/>
      <c r="F324" s="307"/>
      <c r="G324" s="306"/>
      <c r="H324" s="305"/>
      <c r="I324" s="306"/>
      <c r="J324" s="308" t="str">
        <f t="shared" si="1"/>
        <v/>
      </c>
      <c r="K324" s="308"/>
      <c r="L324" s="309"/>
      <c r="M324" s="308"/>
      <c r="N324" s="303"/>
      <c r="O324" s="305"/>
      <c r="P324" s="305"/>
      <c r="Q324" s="299"/>
      <c r="R324" s="299"/>
      <c r="S324" s="299"/>
      <c r="T324" s="299"/>
    </row>
    <row r="325" spans="1:20" ht="13.5" customHeight="1" x14ac:dyDescent="0.2">
      <c r="A325" s="302" t="str">
        <f>IF(B325="","",ROW()-ROW($A$3)+'Diário 3º PA'!$P$1)</f>
        <v/>
      </c>
      <c r="B325" s="303"/>
      <c r="C325" s="304"/>
      <c r="D325" s="305"/>
      <c r="E325" s="306"/>
      <c r="F325" s="307"/>
      <c r="G325" s="305"/>
      <c r="H325" s="305"/>
      <c r="I325" s="306"/>
      <c r="J325" s="308" t="str">
        <f t="shared" si="1"/>
        <v/>
      </c>
      <c r="K325" s="308"/>
      <c r="L325" s="309"/>
      <c r="M325" s="308"/>
      <c r="N325" s="303"/>
      <c r="O325" s="305"/>
      <c r="P325" s="305"/>
      <c r="Q325" s="299"/>
      <c r="R325" s="299"/>
      <c r="S325" s="299"/>
      <c r="T325" s="299"/>
    </row>
    <row r="326" spans="1:20" ht="13.5" customHeight="1" x14ac:dyDescent="0.2">
      <c r="A326" s="302" t="str">
        <f>IF(B326="","",ROW()-ROW($A$3)+'Diário 3º PA'!$P$1)</f>
        <v/>
      </c>
      <c r="B326" s="303"/>
      <c r="C326" s="304"/>
      <c r="D326" s="305"/>
      <c r="E326" s="306"/>
      <c r="F326" s="307"/>
      <c r="G326" s="305"/>
      <c r="H326" s="305"/>
      <c r="I326" s="306"/>
      <c r="J326" s="308" t="str">
        <f t="shared" si="1"/>
        <v/>
      </c>
      <c r="K326" s="308"/>
      <c r="L326" s="309"/>
      <c r="M326" s="308"/>
      <c r="N326" s="303"/>
      <c r="O326" s="305"/>
      <c r="P326" s="305"/>
      <c r="Q326" s="299"/>
      <c r="R326" s="299"/>
      <c r="S326" s="299"/>
      <c r="T326" s="299"/>
    </row>
    <row r="327" spans="1:20" ht="13.5" customHeight="1" x14ac:dyDescent="0.2">
      <c r="A327" s="302" t="str">
        <f>IF(B327="","",ROW()-ROW($A$3)+'Diário 3º PA'!$P$1)</f>
        <v/>
      </c>
      <c r="B327" s="303"/>
      <c r="C327" s="304"/>
      <c r="D327" s="305"/>
      <c r="E327" s="306"/>
      <c r="F327" s="307"/>
      <c r="G327" s="305"/>
      <c r="H327" s="305"/>
      <c r="I327" s="306"/>
      <c r="J327" s="308" t="str">
        <f t="shared" si="1"/>
        <v/>
      </c>
      <c r="K327" s="308"/>
      <c r="L327" s="309"/>
      <c r="M327" s="308"/>
      <c r="N327" s="303"/>
      <c r="O327" s="305"/>
      <c r="P327" s="305"/>
      <c r="Q327" s="299"/>
      <c r="R327" s="299"/>
      <c r="S327" s="299"/>
      <c r="T327" s="299"/>
    </row>
    <row r="328" spans="1:20" ht="13.5" customHeight="1" x14ac:dyDescent="0.2">
      <c r="A328" s="302" t="str">
        <f>IF(B328="","",ROW()-ROW($A$3)+'Diário 3º PA'!$P$1)</f>
        <v/>
      </c>
      <c r="B328" s="303"/>
      <c r="C328" s="304"/>
      <c r="D328" s="305"/>
      <c r="E328" s="306"/>
      <c r="F328" s="307"/>
      <c r="G328" s="305"/>
      <c r="H328" s="305"/>
      <c r="I328" s="306"/>
      <c r="J328" s="308" t="str">
        <f t="shared" si="1"/>
        <v/>
      </c>
      <c r="K328" s="308"/>
      <c r="L328" s="309"/>
      <c r="M328" s="308"/>
      <c r="N328" s="303"/>
      <c r="O328" s="305"/>
      <c r="P328" s="305"/>
      <c r="Q328" s="299"/>
      <c r="R328" s="299"/>
      <c r="S328" s="299"/>
      <c r="T328" s="299"/>
    </row>
    <row r="329" spans="1:20" ht="13.5" customHeight="1" x14ac:dyDescent="0.2">
      <c r="A329" s="302" t="str">
        <f>IF(B329="","",ROW()-ROW($A$3)+'Diário 3º PA'!$P$1)</f>
        <v/>
      </c>
      <c r="B329" s="303"/>
      <c r="C329" s="304"/>
      <c r="D329" s="305"/>
      <c r="E329" s="306"/>
      <c r="F329" s="307"/>
      <c r="G329" s="305"/>
      <c r="H329" s="305"/>
      <c r="I329" s="306"/>
      <c r="J329" s="308" t="str">
        <f t="shared" si="1"/>
        <v/>
      </c>
      <c r="K329" s="308"/>
      <c r="L329" s="309"/>
      <c r="M329" s="308"/>
      <c r="N329" s="303"/>
      <c r="O329" s="305"/>
      <c r="P329" s="305"/>
      <c r="Q329" s="299"/>
      <c r="R329" s="299"/>
      <c r="S329" s="299"/>
      <c r="T329" s="299"/>
    </row>
    <row r="330" spans="1:20" ht="13.5" customHeight="1" x14ac:dyDescent="0.2">
      <c r="A330" s="302" t="str">
        <f>IF(B330="","",ROW()-ROW($A$3)+'Diário 3º PA'!$P$1)</f>
        <v/>
      </c>
      <c r="B330" s="303"/>
      <c r="C330" s="304"/>
      <c r="D330" s="305"/>
      <c r="E330" s="306"/>
      <c r="F330" s="307"/>
      <c r="G330" s="305"/>
      <c r="H330" s="305"/>
      <c r="I330" s="306"/>
      <c r="J330" s="308" t="str">
        <f t="shared" si="1"/>
        <v/>
      </c>
      <c r="K330" s="308"/>
      <c r="L330" s="309"/>
      <c r="M330" s="308"/>
      <c r="N330" s="303"/>
      <c r="O330" s="305"/>
      <c r="P330" s="305"/>
      <c r="Q330" s="299"/>
      <c r="R330" s="299"/>
      <c r="S330" s="299"/>
      <c r="T330" s="299"/>
    </row>
    <row r="331" spans="1:20" ht="13.5" customHeight="1" x14ac:dyDescent="0.2">
      <c r="A331" s="302" t="str">
        <f>IF(B331="","",ROW()-ROW($A$3)+'Diário 3º PA'!$P$1)</f>
        <v/>
      </c>
      <c r="B331" s="303"/>
      <c r="C331" s="304"/>
      <c r="D331" s="305"/>
      <c r="E331" s="306"/>
      <c r="F331" s="307"/>
      <c r="G331" s="305"/>
      <c r="H331" s="305"/>
      <c r="I331" s="306"/>
      <c r="J331" s="308" t="str">
        <f t="shared" si="1"/>
        <v/>
      </c>
      <c r="K331" s="308"/>
      <c r="L331" s="309"/>
      <c r="M331" s="308"/>
      <c r="N331" s="303"/>
      <c r="O331" s="305"/>
      <c r="P331" s="305"/>
      <c r="Q331" s="299"/>
      <c r="R331" s="299"/>
      <c r="S331" s="299"/>
      <c r="T331" s="299"/>
    </row>
    <row r="332" spans="1:20" ht="13.5" customHeight="1" x14ac:dyDescent="0.2">
      <c r="A332" s="302" t="str">
        <f>IF(B332="","",ROW()-ROW($A$3)+'Diário 3º PA'!$P$1)</f>
        <v/>
      </c>
      <c r="B332" s="303"/>
      <c r="C332" s="304"/>
      <c r="D332" s="305"/>
      <c r="E332" s="306"/>
      <c r="F332" s="307"/>
      <c r="G332" s="305"/>
      <c r="H332" s="305"/>
      <c r="I332" s="306"/>
      <c r="J332" s="308" t="str">
        <f t="shared" si="1"/>
        <v/>
      </c>
      <c r="K332" s="308"/>
      <c r="L332" s="309"/>
      <c r="M332" s="308"/>
      <c r="N332" s="303"/>
      <c r="O332" s="305"/>
      <c r="P332" s="305"/>
      <c r="Q332" s="299"/>
      <c r="R332" s="299"/>
      <c r="S332" s="299"/>
      <c r="T332" s="299"/>
    </row>
    <row r="333" spans="1:20" ht="13.5" customHeight="1" x14ac:dyDescent="0.2">
      <c r="A333" s="302" t="str">
        <f>IF(B333="","",ROW()-ROW($A$3)+'Diário 3º PA'!$P$1)</f>
        <v/>
      </c>
      <c r="B333" s="303"/>
      <c r="C333" s="304"/>
      <c r="D333" s="305"/>
      <c r="E333" s="306"/>
      <c r="F333" s="307"/>
      <c r="G333" s="305"/>
      <c r="H333" s="305"/>
      <c r="I333" s="306"/>
      <c r="J333" s="308" t="str">
        <f t="shared" si="1"/>
        <v/>
      </c>
      <c r="K333" s="308"/>
      <c r="L333" s="309"/>
      <c r="M333" s="308"/>
      <c r="N333" s="303"/>
      <c r="O333" s="305"/>
      <c r="P333" s="305"/>
      <c r="Q333" s="299"/>
      <c r="R333" s="299"/>
      <c r="S333" s="299"/>
      <c r="T333" s="299"/>
    </row>
    <row r="334" spans="1:20" ht="13.5" customHeight="1" x14ac:dyDescent="0.2">
      <c r="A334" s="302" t="str">
        <f>IF(B334="","",ROW()-ROW($A$3)+'Diário 3º PA'!$P$1)</f>
        <v/>
      </c>
      <c r="B334" s="303"/>
      <c r="C334" s="304"/>
      <c r="D334" s="305"/>
      <c r="E334" s="306"/>
      <c r="F334" s="307"/>
      <c r="G334" s="305"/>
      <c r="H334" s="305"/>
      <c r="I334" s="306"/>
      <c r="J334" s="308" t="str">
        <f t="shared" si="1"/>
        <v/>
      </c>
      <c r="K334" s="308"/>
      <c r="L334" s="309"/>
      <c r="M334" s="308"/>
      <c r="N334" s="303"/>
      <c r="O334" s="305"/>
      <c r="P334" s="305"/>
      <c r="Q334" s="299"/>
      <c r="R334" s="299"/>
      <c r="S334" s="299"/>
      <c r="T334" s="299"/>
    </row>
    <row r="335" spans="1:20" ht="13.5" customHeight="1" x14ac:dyDescent="0.2">
      <c r="A335" s="302" t="str">
        <f>IF(B335="","",ROW()-ROW($A$3)+'Diário 3º PA'!$P$1)</f>
        <v/>
      </c>
      <c r="B335" s="303"/>
      <c r="C335" s="304"/>
      <c r="D335" s="305"/>
      <c r="E335" s="306"/>
      <c r="F335" s="307"/>
      <c r="G335" s="305"/>
      <c r="H335" s="305"/>
      <c r="I335" s="306"/>
      <c r="J335" s="308" t="str">
        <f t="shared" si="1"/>
        <v/>
      </c>
      <c r="K335" s="308"/>
      <c r="L335" s="309"/>
      <c r="M335" s="308"/>
      <c r="N335" s="303"/>
      <c r="O335" s="305"/>
      <c r="P335" s="305"/>
      <c r="Q335" s="299"/>
      <c r="R335" s="299"/>
      <c r="S335" s="299"/>
      <c r="T335" s="299"/>
    </row>
    <row r="336" spans="1:20" ht="13.5" customHeight="1" x14ac:dyDescent="0.2">
      <c r="A336" s="302" t="str">
        <f>IF(B336="","",ROW()-ROW($A$3)+'Diário 3º PA'!$P$1)</f>
        <v/>
      </c>
      <c r="B336" s="303"/>
      <c r="C336" s="304"/>
      <c r="D336" s="305"/>
      <c r="E336" s="306"/>
      <c r="F336" s="307"/>
      <c r="G336" s="305"/>
      <c r="H336" s="305"/>
      <c r="I336" s="306"/>
      <c r="J336" s="308" t="str">
        <f t="shared" si="1"/>
        <v/>
      </c>
      <c r="K336" s="308"/>
      <c r="L336" s="309"/>
      <c r="M336" s="308"/>
      <c r="N336" s="303"/>
      <c r="O336" s="305"/>
      <c r="P336" s="305"/>
      <c r="Q336" s="299"/>
      <c r="R336" s="299"/>
      <c r="S336" s="299"/>
      <c r="T336" s="299"/>
    </row>
    <row r="337" spans="1:20" ht="13.5" customHeight="1" x14ac:dyDescent="0.2">
      <c r="A337" s="302" t="str">
        <f>IF(B337="","",ROW()-ROW($A$3)+'Diário 3º PA'!$P$1)</f>
        <v/>
      </c>
      <c r="B337" s="303"/>
      <c r="C337" s="304"/>
      <c r="D337" s="305"/>
      <c r="E337" s="306"/>
      <c r="F337" s="307"/>
      <c r="G337" s="305"/>
      <c r="H337" s="305"/>
      <c r="I337" s="306"/>
      <c r="J337" s="308" t="str">
        <f t="shared" si="1"/>
        <v/>
      </c>
      <c r="K337" s="308"/>
      <c r="L337" s="309"/>
      <c r="M337" s="308"/>
      <c r="N337" s="303"/>
      <c r="O337" s="305"/>
      <c r="P337" s="305"/>
      <c r="Q337" s="299"/>
      <c r="R337" s="299"/>
      <c r="S337" s="299"/>
      <c r="T337" s="299"/>
    </row>
    <row r="338" spans="1:20" ht="13.5" customHeight="1" x14ac:dyDescent="0.2">
      <c r="A338" s="302" t="str">
        <f>IF(B338="","",ROW()-ROW($A$3)+'Diário 3º PA'!$P$1)</f>
        <v/>
      </c>
      <c r="B338" s="303"/>
      <c r="C338" s="304"/>
      <c r="D338" s="305"/>
      <c r="E338" s="306"/>
      <c r="F338" s="307"/>
      <c r="G338" s="305"/>
      <c r="H338" s="305"/>
      <c r="I338" s="306"/>
      <c r="J338" s="308" t="str">
        <f t="shared" si="1"/>
        <v/>
      </c>
      <c r="K338" s="308"/>
      <c r="L338" s="309"/>
      <c r="M338" s="308"/>
      <c r="N338" s="303"/>
      <c r="O338" s="305"/>
      <c r="P338" s="305"/>
      <c r="Q338" s="299"/>
      <c r="R338" s="299"/>
      <c r="S338" s="299"/>
      <c r="T338" s="299"/>
    </row>
    <row r="339" spans="1:20" ht="13.5" customHeight="1" x14ac:dyDescent="0.2">
      <c r="A339" s="302" t="str">
        <f>IF(B339="","",ROW()-ROW($A$3)+'Diário 3º PA'!$P$1)</f>
        <v/>
      </c>
      <c r="B339" s="303"/>
      <c r="C339" s="304"/>
      <c r="D339" s="305"/>
      <c r="E339" s="306"/>
      <c r="F339" s="307"/>
      <c r="G339" s="305"/>
      <c r="H339" s="305"/>
      <c r="I339" s="306"/>
      <c r="J339" s="308" t="str">
        <f t="shared" si="1"/>
        <v/>
      </c>
      <c r="K339" s="308"/>
      <c r="L339" s="309"/>
      <c r="M339" s="308"/>
      <c r="N339" s="303"/>
      <c r="O339" s="305"/>
      <c r="P339" s="305"/>
      <c r="Q339" s="299"/>
      <c r="R339" s="299"/>
      <c r="S339" s="299"/>
      <c r="T339" s="299"/>
    </row>
    <row r="340" spans="1:20" ht="13.5" customHeight="1" x14ac:dyDescent="0.2">
      <c r="A340" s="302" t="str">
        <f>IF(B340="","",ROW()-ROW($A$3)+'Diário 3º PA'!$P$1)</f>
        <v/>
      </c>
      <c r="B340" s="303"/>
      <c r="C340" s="304"/>
      <c r="D340" s="305"/>
      <c r="E340" s="306"/>
      <c r="F340" s="307"/>
      <c r="G340" s="305"/>
      <c r="H340" s="305"/>
      <c r="I340" s="306"/>
      <c r="J340" s="308" t="str">
        <f t="shared" si="1"/>
        <v/>
      </c>
      <c r="K340" s="308"/>
      <c r="L340" s="309"/>
      <c r="M340" s="308"/>
      <c r="N340" s="303"/>
      <c r="O340" s="305"/>
      <c r="P340" s="305"/>
      <c r="Q340" s="299"/>
      <c r="R340" s="299"/>
      <c r="S340" s="299"/>
      <c r="T340" s="299"/>
    </row>
    <row r="341" spans="1:20" ht="13.5" customHeight="1" x14ac:dyDescent="0.2">
      <c r="A341" s="302" t="str">
        <f>IF(B341="","",ROW()-ROW($A$3)+'Diário 3º PA'!$P$1)</f>
        <v/>
      </c>
      <c r="B341" s="303"/>
      <c r="C341" s="304"/>
      <c r="D341" s="305"/>
      <c r="E341" s="306"/>
      <c r="F341" s="307"/>
      <c r="G341" s="305"/>
      <c r="H341" s="305"/>
      <c r="I341" s="306"/>
      <c r="J341" s="308" t="str">
        <f t="shared" si="1"/>
        <v/>
      </c>
      <c r="K341" s="308"/>
      <c r="L341" s="309"/>
      <c r="M341" s="308"/>
      <c r="N341" s="303"/>
      <c r="O341" s="305"/>
      <c r="P341" s="305"/>
      <c r="Q341" s="299"/>
      <c r="R341" s="299"/>
      <c r="S341" s="299"/>
      <c r="T341" s="299"/>
    </row>
    <row r="342" spans="1:20" ht="13.5" customHeight="1" x14ac:dyDescent="0.2">
      <c r="A342" s="302" t="str">
        <f>IF(B342="","",ROW()-ROW($A$3)+'Diário 3º PA'!$P$1)</f>
        <v/>
      </c>
      <c r="B342" s="303"/>
      <c r="C342" s="304"/>
      <c r="D342" s="305"/>
      <c r="E342" s="306"/>
      <c r="F342" s="307"/>
      <c r="G342" s="306"/>
      <c r="H342" s="305"/>
      <c r="I342" s="306"/>
      <c r="J342" s="308" t="str">
        <f t="shared" si="1"/>
        <v/>
      </c>
      <c r="K342" s="308"/>
      <c r="L342" s="309"/>
      <c r="M342" s="308"/>
      <c r="N342" s="303"/>
      <c r="O342" s="305"/>
      <c r="P342" s="305"/>
      <c r="Q342" s="299"/>
      <c r="R342" s="299"/>
      <c r="S342" s="299"/>
      <c r="T342" s="299"/>
    </row>
    <row r="343" spans="1:20" ht="13.5" customHeight="1" x14ac:dyDescent="0.2">
      <c r="A343" s="302" t="str">
        <f>IF(B343="","",ROW()-ROW($A$3)+'Diário 3º PA'!$P$1)</f>
        <v/>
      </c>
      <c r="B343" s="303"/>
      <c r="C343" s="304"/>
      <c r="D343" s="305"/>
      <c r="E343" s="306"/>
      <c r="F343" s="307"/>
      <c r="G343" s="305"/>
      <c r="H343" s="305"/>
      <c r="I343" s="306"/>
      <c r="J343" s="308" t="str">
        <f t="shared" si="1"/>
        <v/>
      </c>
      <c r="K343" s="308"/>
      <c r="L343" s="309"/>
      <c r="M343" s="308"/>
      <c r="N343" s="303"/>
      <c r="O343" s="305"/>
      <c r="P343" s="305"/>
      <c r="Q343" s="299"/>
      <c r="R343" s="299"/>
      <c r="S343" s="299"/>
      <c r="T343" s="299"/>
    </row>
    <row r="344" spans="1:20" ht="13.5" customHeight="1" x14ac:dyDescent="0.2">
      <c r="A344" s="302" t="str">
        <f>IF(B344="","",ROW()-ROW($A$3)+'Diário 3º PA'!$P$1)</f>
        <v/>
      </c>
      <c r="B344" s="303"/>
      <c r="C344" s="304"/>
      <c r="D344" s="305"/>
      <c r="E344" s="306"/>
      <c r="F344" s="307"/>
      <c r="G344" s="306"/>
      <c r="H344" s="305"/>
      <c r="I344" s="306"/>
      <c r="J344" s="308" t="str">
        <f t="shared" si="1"/>
        <v/>
      </c>
      <c r="K344" s="308"/>
      <c r="L344" s="309"/>
      <c r="M344" s="308"/>
      <c r="N344" s="303"/>
      <c r="O344" s="305"/>
      <c r="P344" s="305"/>
      <c r="Q344" s="299"/>
      <c r="R344" s="299"/>
      <c r="S344" s="299"/>
      <c r="T344" s="299"/>
    </row>
    <row r="345" spans="1:20" ht="13.5" customHeight="1" x14ac:dyDescent="0.2">
      <c r="A345" s="302" t="str">
        <f>IF(B345="","",ROW()-ROW($A$3)+'Diário 3º PA'!$P$1)</f>
        <v/>
      </c>
      <c r="B345" s="303"/>
      <c r="C345" s="304"/>
      <c r="D345" s="305"/>
      <c r="E345" s="306"/>
      <c r="F345" s="307"/>
      <c r="G345" s="305"/>
      <c r="H345" s="305"/>
      <c r="I345" s="306"/>
      <c r="J345" s="308" t="str">
        <f t="shared" si="1"/>
        <v/>
      </c>
      <c r="K345" s="308"/>
      <c r="L345" s="309"/>
      <c r="M345" s="308"/>
      <c r="N345" s="303"/>
      <c r="O345" s="305"/>
      <c r="P345" s="305"/>
      <c r="Q345" s="299"/>
      <c r="R345" s="299"/>
      <c r="S345" s="299"/>
      <c r="T345" s="299"/>
    </row>
    <row r="346" spans="1:20" ht="13.5" customHeight="1" x14ac:dyDescent="0.2">
      <c r="A346" s="302" t="str">
        <f>IF(B346="","",ROW()-ROW($A$3)+'Diário 3º PA'!$P$1)</f>
        <v/>
      </c>
      <c r="B346" s="303"/>
      <c r="C346" s="304"/>
      <c r="D346" s="305"/>
      <c r="E346" s="306"/>
      <c r="F346" s="307"/>
      <c r="G346" s="305"/>
      <c r="H346" s="305"/>
      <c r="I346" s="306"/>
      <c r="J346" s="308" t="str">
        <f t="shared" si="1"/>
        <v/>
      </c>
      <c r="K346" s="308"/>
      <c r="L346" s="309"/>
      <c r="M346" s="308"/>
      <c r="N346" s="303"/>
      <c r="O346" s="305"/>
      <c r="P346" s="305"/>
      <c r="Q346" s="299"/>
      <c r="R346" s="299"/>
      <c r="S346" s="299"/>
      <c r="T346" s="299"/>
    </row>
    <row r="347" spans="1:20" ht="13.5" customHeight="1" x14ac:dyDescent="0.2">
      <c r="A347" s="302" t="str">
        <f>IF(B347="","",ROW()-ROW($A$3)+'Diário 3º PA'!$P$1)</f>
        <v/>
      </c>
      <c r="B347" s="303"/>
      <c r="C347" s="304"/>
      <c r="D347" s="305"/>
      <c r="E347" s="306"/>
      <c r="F347" s="307"/>
      <c r="G347" s="306"/>
      <c r="H347" s="305"/>
      <c r="I347" s="306"/>
      <c r="J347" s="308" t="str">
        <f t="shared" si="1"/>
        <v/>
      </c>
      <c r="K347" s="308"/>
      <c r="L347" s="309"/>
      <c r="M347" s="308"/>
      <c r="N347" s="303"/>
      <c r="O347" s="305"/>
      <c r="P347" s="305"/>
      <c r="Q347" s="299"/>
      <c r="R347" s="299"/>
      <c r="S347" s="299"/>
      <c r="T347" s="299"/>
    </row>
    <row r="348" spans="1:20" ht="13.5" customHeight="1" x14ac:dyDescent="0.2">
      <c r="A348" s="302" t="str">
        <f>IF(B348="","",ROW()-ROW($A$3)+'Diário 3º PA'!$P$1)</f>
        <v/>
      </c>
      <c r="B348" s="303"/>
      <c r="C348" s="304"/>
      <c r="D348" s="305"/>
      <c r="E348" s="306"/>
      <c r="F348" s="307"/>
      <c r="G348" s="306"/>
      <c r="H348" s="305"/>
      <c r="I348" s="306"/>
      <c r="J348" s="308" t="str">
        <f t="shared" si="1"/>
        <v/>
      </c>
      <c r="K348" s="308"/>
      <c r="L348" s="309"/>
      <c r="M348" s="308"/>
      <c r="N348" s="303"/>
      <c r="O348" s="305"/>
      <c r="P348" s="305"/>
      <c r="Q348" s="299"/>
      <c r="R348" s="299"/>
      <c r="S348" s="299"/>
      <c r="T348" s="299"/>
    </row>
    <row r="349" spans="1:20" ht="13.5" customHeight="1" x14ac:dyDescent="0.2">
      <c r="A349" s="302" t="str">
        <f>IF(B349="","",ROW()-ROW($A$3)+'Diário 3º PA'!$P$1)</f>
        <v/>
      </c>
      <c r="B349" s="303"/>
      <c r="C349" s="304"/>
      <c r="D349" s="305"/>
      <c r="E349" s="306"/>
      <c r="F349" s="307"/>
      <c r="G349" s="305"/>
      <c r="H349" s="305"/>
      <c r="I349" s="306"/>
      <c r="J349" s="308" t="str">
        <f t="shared" si="1"/>
        <v/>
      </c>
      <c r="K349" s="308"/>
      <c r="L349" s="309"/>
      <c r="M349" s="308"/>
      <c r="N349" s="303"/>
      <c r="O349" s="305"/>
      <c r="P349" s="305"/>
      <c r="Q349" s="299"/>
      <c r="R349" s="299"/>
      <c r="S349" s="299"/>
      <c r="T349" s="299"/>
    </row>
    <row r="350" spans="1:20" ht="13.5" customHeight="1" x14ac:dyDescent="0.2">
      <c r="A350" s="302" t="str">
        <f>IF(B350="","",ROW()-ROW($A$3)+'Diário 3º PA'!$P$1)</f>
        <v/>
      </c>
      <c r="B350" s="303"/>
      <c r="C350" s="304"/>
      <c r="D350" s="305"/>
      <c r="E350" s="306"/>
      <c r="F350" s="307"/>
      <c r="G350" s="305"/>
      <c r="H350" s="305"/>
      <c r="I350" s="306"/>
      <c r="J350" s="308" t="str">
        <f t="shared" si="1"/>
        <v/>
      </c>
      <c r="K350" s="308"/>
      <c r="L350" s="309"/>
      <c r="M350" s="308"/>
      <c r="N350" s="303"/>
      <c r="O350" s="305"/>
      <c r="P350" s="305"/>
      <c r="Q350" s="299"/>
      <c r="R350" s="299"/>
      <c r="S350" s="299"/>
      <c r="T350" s="299"/>
    </row>
    <row r="351" spans="1:20" ht="13.5" customHeight="1" x14ac:dyDescent="0.2">
      <c r="A351" s="302" t="str">
        <f>IF(B351="","",ROW()-ROW($A$3)+'Diário 3º PA'!$P$1)</f>
        <v/>
      </c>
      <c r="B351" s="303"/>
      <c r="C351" s="304"/>
      <c r="D351" s="305"/>
      <c r="E351" s="306"/>
      <c r="F351" s="307"/>
      <c r="G351" s="305"/>
      <c r="H351" s="305"/>
      <c r="I351" s="306"/>
      <c r="J351" s="308" t="str">
        <f t="shared" si="1"/>
        <v/>
      </c>
      <c r="K351" s="308"/>
      <c r="L351" s="309"/>
      <c r="M351" s="308"/>
      <c r="N351" s="303"/>
      <c r="O351" s="305"/>
      <c r="P351" s="305"/>
      <c r="Q351" s="299"/>
      <c r="R351" s="299"/>
      <c r="S351" s="299"/>
      <c r="T351" s="299"/>
    </row>
    <row r="352" spans="1:20" ht="13.5" customHeight="1" x14ac:dyDescent="0.2">
      <c r="A352" s="302" t="str">
        <f>IF(B352="","",ROW()-ROW($A$3)+'Diário 3º PA'!$P$1)</f>
        <v/>
      </c>
      <c r="B352" s="303"/>
      <c r="C352" s="304"/>
      <c r="D352" s="305"/>
      <c r="E352" s="306"/>
      <c r="F352" s="307"/>
      <c r="G352" s="305"/>
      <c r="H352" s="305"/>
      <c r="I352" s="306"/>
      <c r="J352" s="308" t="str">
        <f t="shared" si="1"/>
        <v/>
      </c>
      <c r="K352" s="308"/>
      <c r="L352" s="309"/>
      <c r="M352" s="308"/>
      <c r="N352" s="303"/>
      <c r="O352" s="305"/>
      <c r="P352" s="305"/>
      <c r="Q352" s="299"/>
      <c r="R352" s="299"/>
      <c r="S352" s="299"/>
      <c r="T352" s="299"/>
    </row>
    <row r="353" spans="1:20" ht="13.5" customHeight="1" x14ac:dyDescent="0.2">
      <c r="A353" s="302" t="str">
        <f>IF(B353="","",ROW()-ROW($A$3)+'Diário 3º PA'!$P$1)</f>
        <v/>
      </c>
      <c r="B353" s="303"/>
      <c r="C353" s="304"/>
      <c r="D353" s="305"/>
      <c r="E353" s="306"/>
      <c r="F353" s="307"/>
      <c r="G353" s="305"/>
      <c r="H353" s="305"/>
      <c r="I353" s="306"/>
      <c r="J353" s="308" t="str">
        <f t="shared" si="1"/>
        <v/>
      </c>
      <c r="K353" s="308"/>
      <c r="L353" s="309"/>
      <c r="M353" s="308"/>
      <c r="N353" s="303"/>
      <c r="O353" s="305"/>
      <c r="P353" s="305"/>
      <c r="Q353" s="299"/>
      <c r="R353" s="299"/>
      <c r="S353" s="299"/>
      <c r="T353" s="299"/>
    </row>
    <row r="354" spans="1:20" ht="13.5" customHeight="1" x14ac:dyDescent="0.2">
      <c r="A354" s="302" t="str">
        <f>IF(B354="","",ROW()-ROW($A$3)+'Diário 3º PA'!$P$1)</f>
        <v/>
      </c>
      <c r="B354" s="303"/>
      <c r="C354" s="304"/>
      <c r="D354" s="305"/>
      <c r="E354" s="306"/>
      <c r="F354" s="307"/>
      <c r="G354" s="305"/>
      <c r="H354" s="305"/>
      <c r="I354" s="306"/>
      <c r="J354" s="308" t="str">
        <f t="shared" si="1"/>
        <v/>
      </c>
      <c r="K354" s="308"/>
      <c r="L354" s="309"/>
      <c r="M354" s="308"/>
      <c r="N354" s="303"/>
      <c r="O354" s="305"/>
      <c r="P354" s="305"/>
      <c r="Q354" s="299"/>
      <c r="R354" s="299"/>
      <c r="S354" s="299"/>
      <c r="T354" s="299"/>
    </row>
    <row r="355" spans="1:20" ht="13.5" customHeight="1" x14ac:dyDescent="0.2">
      <c r="A355" s="302" t="str">
        <f>IF(B355="","",ROW()-ROW($A$3)+'Diário 3º PA'!$P$1)</f>
        <v/>
      </c>
      <c r="B355" s="303"/>
      <c r="C355" s="304"/>
      <c r="D355" s="305"/>
      <c r="E355" s="306"/>
      <c r="F355" s="307"/>
      <c r="G355" s="306"/>
      <c r="H355" s="305"/>
      <c r="I355" s="306"/>
      <c r="J355" s="308" t="str">
        <f t="shared" si="1"/>
        <v/>
      </c>
      <c r="K355" s="308"/>
      <c r="L355" s="309"/>
      <c r="M355" s="308"/>
      <c r="N355" s="303"/>
      <c r="O355" s="305"/>
      <c r="P355" s="305"/>
      <c r="Q355" s="299"/>
      <c r="R355" s="299"/>
      <c r="S355" s="299"/>
      <c r="T355" s="299"/>
    </row>
    <row r="356" spans="1:20" ht="13.5" customHeight="1" x14ac:dyDescent="0.2">
      <c r="A356" s="302" t="str">
        <f>IF(B356="","",ROW()-ROW($A$3)+'Diário 3º PA'!$P$1)</f>
        <v/>
      </c>
      <c r="B356" s="303"/>
      <c r="C356" s="304"/>
      <c r="D356" s="305"/>
      <c r="E356" s="306"/>
      <c r="F356" s="307"/>
      <c r="G356" s="306"/>
      <c r="H356" s="305"/>
      <c r="I356" s="306"/>
      <c r="J356" s="308" t="str">
        <f t="shared" si="1"/>
        <v/>
      </c>
      <c r="K356" s="308"/>
      <c r="L356" s="309"/>
      <c r="M356" s="308"/>
      <c r="N356" s="303"/>
      <c r="O356" s="305"/>
      <c r="P356" s="305"/>
      <c r="Q356" s="299"/>
      <c r="R356" s="299"/>
      <c r="S356" s="299"/>
      <c r="T356" s="299"/>
    </row>
    <row r="357" spans="1:20" ht="13.5" customHeight="1" x14ac:dyDescent="0.2">
      <c r="A357" s="302" t="str">
        <f>IF(B357="","",ROW()-ROW($A$3)+'Diário 3º PA'!$P$1)</f>
        <v/>
      </c>
      <c r="B357" s="303"/>
      <c r="C357" s="304"/>
      <c r="D357" s="305"/>
      <c r="E357" s="306"/>
      <c r="F357" s="307"/>
      <c r="G357" s="306"/>
      <c r="H357" s="305"/>
      <c r="I357" s="306"/>
      <c r="J357" s="308" t="str">
        <f t="shared" si="1"/>
        <v/>
      </c>
      <c r="K357" s="308"/>
      <c r="L357" s="309"/>
      <c r="M357" s="308"/>
      <c r="N357" s="303"/>
      <c r="O357" s="305"/>
      <c r="P357" s="305"/>
      <c r="Q357" s="299"/>
      <c r="R357" s="299"/>
      <c r="S357" s="299"/>
      <c r="T357" s="299"/>
    </row>
    <row r="358" spans="1:20" ht="13.5" customHeight="1" x14ac:dyDescent="0.2">
      <c r="A358" s="302" t="str">
        <f>IF(B358="","",ROW()-ROW($A$3)+'Diário 3º PA'!$P$1)</f>
        <v/>
      </c>
      <c r="B358" s="303"/>
      <c r="C358" s="304"/>
      <c r="D358" s="305"/>
      <c r="E358" s="306"/>
      <c r="F358" s="307"/>
      <c r="G358" s="305"/>
      <c r="H358" s="305"/>
      <c r="I358" s="306"/>
      <c r="J358" s="308" t="str">
        <f t="shared" si="1"/>
        <v/>
      </c>
      <c r="K358" s="308"/>
      <c r="L358" s="309"/>
      <c r="M358" s="308"/>
      <c r="N358" s="303"/>
      <c r="O358" s="305"/>
      <c r="P358" s="305"/>
      <c r="Q358" s="299"/>
      <c r="R358" s="299"/>
      <c r="S358" s="299"/>
      <c r="T358" s="299"/>
    </row>
    <row r="359" spans="1:20" ht="13.5" customHeight="1" x14ac:dyDescent="0.2">
      <c r="A359" s="302" t="str">
        <f>IF(B359="","",ROW()-ROW($A$3)+'Diário 3º PA'!$P$1)</f>
        <v/>
      </c>
      <c r="B359" s="303"/>
      <c r="C359" s="304"/>
      <c r="D359" s="305"/>
      <c r="E359" s="306"/>
      <c r="F359" s="307"/>
      <c r="G359" s="305"/>
      <c r="H359" s="305"/>
      <c r="I359" s="306"/>
      <c r="J359" s="308" t="str">
        <f t="shared" si="1"/>
        <v/>
      </c>
      <c r="K359" s="308"/>
      <c r="L359" s="309"/>
      <c r="M359" s="308"/>
      <c r="N359" s="303"/>
      <c r="O359" s="305"/>
      <c r="P359" s="305"/>
      <c r="Q359" s="299"/>
      <c r="R359" s="299"/>
      <c r="S359" s="299"/>
      <c r="T359" s="299"/>
    </row>
    <row r="360" spans="1:20" ht="13.5" customHeight="1" x14ac:dyDescent="0.2">
      <c r="A360" s="302" t="str">
        <f>IF(B360="","",ROW()-ROW($A$3)+'Diário 3º PA'!$P$1)</f>
        <v/>
      </c>
      <c r="B360" s="303"/>
      <c r="C360" s="304"/>
      <c r="D360" s="305"/>
      <c r="E360" s="306"/>
      <c r="F360" s="307"/>
      <c r="G360" s="305"/>
      <c r="H360" s="305"/>
      <c r="I360" s="306"/>
      <c r="J360" s="308" t="str">
        <f t="shared" si="1"/>
        <v/>
      </c>
      <c r="K360" s="308"/>
      <c r="L360" s="309"/>
      <c r="M360" s="308"/>
      <c r="N360" s="303"/>
      <c r="O360" s="305"/>
      <c r="P360" s="305"/>
      <c r="Q360" s="299"/>
      <c r="R360" s="299"/>
      <c r="S360" s="299"/>
      <c r="T360" s="299"/>
    </row>
    <row r="361" spans="1:20" ht="13.5" customHeight="1" x14ac:dyDescent="0.2">
      <c r="A361" s="302" t="str">
        <f>IF(B361="","",ROW()-ROW($A$3)+'Diário 3º PA'!$P$1)</f>
        <v/>
      </c>
      <c r="B361" s="303"/>
      <c r="C361" s="304"/>
      <c r="D361" s="305"/>
      <c r="E361" s="306"/>
      <c r="F361" s="307"/>
      <c r="G361" s="305"/>
      <c r="H361" s="305"/>
      <c r="I361" s="306"/>
      <c r="J361" s="308" t="str">
        <f t="shared" si="1"/>
        <v/>
      </c>
      <c r="K361" s="308"/>
      <c r="L361" s="309"/>
      <c r="M361" s="308"/>
      <c r="N361" s="303"/>
      <c r="O361" s="305"/>
      <c r="P361" s="305"/>
      <c r="Q361" s="299"/>
      <c r="R361" s="299"/>
      <c r="S361" s="299"/>
      <c r="T361" s="299"/>
    </row>
    <row r="362" spans="1:20" ht="13.5" customHeight="1" x14ac:dyDescent="0.2">
      <c r="A362" s="302" t="str">
        <f>IF(B362="","",ROW()-ROW($A$3)+'Diário 3º PA'!$P$1)</f>
        <v/>
      </c>
      <c r="B362" s="303"/>
      <c r="C362" s="304"/>
      <c r="D362" s="305"/>
      <c r="E362" s="306"/>
      <c r="F362" s="307"/>
      <c r="G362" s="305"/>
      <c r="H362" s="305"/>
      <c r="I362" s="306"/>
      <c r="J362" s="308" t="str">
        <f t="shared" si="1"/>
        <v/>
      </c>
      <c r="K362" s="308"/>
      <c r="L362" s="309"/>
      <c r="M362" s="308"/>
      <c r="N362" s="303"/>
      <c r="O362" s="305"/>
      <c r="P362" s="305"/>
      <c r="Q362" s="299"/>
      <c r="R362" s="299"/>
      <c r="S362" s="299"/>
      <c r="T362" s="299"/>
    </row>
    <row r="363" spans="1:20" ht="13.5" customHeight="1" x14ac:dyDescent="0.2">
      <c r="A363" s="302" t="str">
        <f>IF(B363="","",ROW()-ROW($A$3)+'Diário 3º PA'!$P$1)</f>
        <v/>
      </c>
      <c r="B363" s="303"/>
      <c r="C363" s="304"/>
      <c r="D363" s="305"/>
      <c r="E363" s="306"/>
      <c r="F363" s="307"/>
      <c r="G363" s="305"/>
      <c r="H363" s="305"/>
      <c r="I363" s="306"/>
      <c r="J363" s="308" t="str">
        <f t="shared" si="1"/>
        <v/>
      </c>
      <c r="K363" s="308"/>
      <c r="L363" s="309"/>
      <c r="M363" s="308"/>
      <c r="N363" s="303"/>
      <c r="O363" s="305"/>
      <c r="P363" s="305"/>
      <c r="Q363" s="299"/>
      <c r="R363" s="299"/>
      <c r="S363" s="299"/>
      <c r="T363" s="299"/>
    </row>
    <row r="364" spans="1:20" ht="13.5" customHeight="1" x14ac:dyDescent="0.2">
      <c r="A364" s="302" t="str">
        <f>IF(B364="","",ROW()-ROW($A$3)+'Diário 3º PA'!$P$1)</f>
        <v/>
      </c>
      <c r="B364" s="303"/>
      <c r="C364" s="304"/>
      <c r="D364" s="305"/>
      <c r="E364" s="306"/>
      <c r="F364" s="307"/>
      <c r="G364" s="305"/>
      <c r="H364" s="305"/>
      <c r="I364" s="306"/>
      <c r="J364" s="308" t="str">
        <f t="shared" si="1"/>
        <v/>
      </c>
      <c r="K364" s="308"/>
      <c r="L364" s="309"/>
      <c r="M364" s="308"/>
      <c r="N364" s="303"/>
      <c r="O364" s="305"/>
      <c r="P364" s="305"/>
      <c r="Q364" s="299"/>
      <c r="R364" s="299"/>
      <c r="S364" s="299"/>
      <c r="T364" s="299"/>
    </row>
    <row r="365" spans="1:20" ht="13.5" customHeight="1" x14ac:dyDescent="0.2">
      <c r="A365" s="302" t="str">
        <f>IF(B365="","",ROW()-ROW($A$3)+'Diário 3º PA'!$P$1)</f>
        <v/>
      </c>
      <c r="B365" s="303"/>
      <c r="C365" s="304"/>
      <c r="D365" s="305"/>
      <c r="E365" s="306"/>
      <c r="F365" s="307"/>
      <c r="G365" s="305"/>
      <c r="H365" s="305"/>
      <c r="I365" s="306"/>
      <c r="J365" s="308" t="str">
        <f t="shared" si="1"/>
        <v/>
      </c>
      <c r="K365" s="308"/>
      <c r="L365" s="309"/>
      <c r="M365" s="308"/>
      <c r="N365" s="303"/>
      <c r="O365" s="305"/>
      <c r="P365" s="305"/>
      <c r="Q365" s="299"/>
      <c r="R365" s="299"/>
      <c r="S365" s="299"/>
      <c r="T365" s="299"/>
    </row>
    <row r="366" spans="1:20" ht="13.5" customHeight="1" x14ac:dyDescent="0.2">
      <c r="A366" s="302" t="str">
        <f>IF(B366="","",ROW()-ROW($A$3)+'Diário 3º PA'!$P$1)</f>
        <v/>
      </c>
      <c r="B366" s="303"/>
      <c r="C366" s="304"/>
      <c r="D366" s="305"/>
      <c r="E366" s="306"/>
      <c r="F366" s="307"/>
      <c r="G366" s="305"/>
      <c r="H366" s="305"/>
      <c r="I366" s="306"/>
      <c r="J366" s="308" t="str">
        <f t="shared" si="1"/>
        <v/>
      </c>
      <c r="K366" s="308"/>
      <c r="L366" s="309"/>
      <c r="M366" s="308"/>
      <c r="N366" s="303"/>
      <c r="O366" s="305"/>
      <c r="P366" s="305"/>
      <c r="Q366" s="299"/>
      <c r="R366" s="299"/>
      <c r="S366" s="299"/>
      <c r="T366" s="299"/>
    </row>
    <row r="367" spans="1:20" ht="13.5" customHeight="1" x14ac:dyDescent="0.2">
      <c r="A367" s="302" t="str">
        <f>IF(B367="","",ROW()-ROW($A$3)+'Diário 3º PA'!$P$1)</f>
        <v/>
      </c>
      <c r="B367" s="303"/>
      <c r="C367" s="304"/>
      <c r="D367" s="305"/>
      <c r="E367" s="306"/>
      <c r="F367" s="307"/>
      <c r="G367" s="305"/>
      <c r="H367" s="305"/>
      <c r="I367" s="306"/>
      <c r="J367" s="308" t="str">
        <f t="shared" si="1"/>
        <v/>
      </c>
      <c r="K367" s="308"/>
      <c r="L367" s="309"/>
      <c r="M367" s="308"/>
      <c r="N367" s="303"/>
      <c r="O367" s="305"/>
      <c r="P367" s="305"/>
      <c r="Q367" s="299"/>
      <c r="R367" s="299"/>
      <c r="S367" s="299"/>
      <c r="T367" s="299"/>
    </row>
    <row r="368" spans="1:20" ht="13.5" customHeight="1" x14ac:dyDescent="0.2">
      <c r="A368" s="302" t="str">
        <f>IF(B368="","",ROW()-ROW($A$3)+'Diário 3º PA'!$P$1)</f>
        <v/>
      </c>
      <c r="B368" s="303"/>
      <c r="C368" s="304"/>
      <c r="D368" s="305"/>
      <c r="E368" s="306"/>
      <c r="F368" s="307"/>
      <c r="G368" s="305"/>
      <c r="H368" s="305"/>
      <c r="I368" s="306"/>
      <c r="J368" s="308" t="str">
        <f t="shared" si="1"/>
        <v/>
      </c>
      <c r="K368" s="308"/>
      <c r="L368" s="309"/>
      <c r="M368" s="308"/>
      <c r="N368" s="303"/>
      <c r="O368" s="305"/>
      <c r="P368" s="305"/>
      <c r="Q368" s="299"/>
      <c r="R368" s="299"/>
      <c r="S368" s="299"/>
      <c r="T368" s="299"/>
    </row>
    <row r="369" spans="1:20" ht="13.5" customHeight="1" x14ac:dyDescent="0.2">
      <c r="A369" s="302" t="str">
        <f>IF(B369="","",ROW()-ROW($A$3)+'Diário 3º PA'!$P$1)</f>
        <v/>
      </c>
      <c r="B369" s="303"/>
      <c r="C369" s="304"/>
      <c r="D369" s="305"/>
      <c r="E369" s="306"/>
      <c r="F369" s="307"/>
      <c r="G369" s="306"/>
      <c r="H369" s="305"/>
      <c r="I369" s="306"/>
      <c r="J369" s="308" t="str">
        <f t="shared" si="1"/>
        <v/>
      </c>
      <c r="K369" s="308"/>
      <c r="L369" s="309"/>
      <c r="M369" s="308"/>
      <c r="N369" s="303"/>
      <c r="O369" s="305"/>
      <c r="P369" s="305"/>
      <c r="Q369" s="299"/>
      <c r="R369" s="299"/>
      <c r="S369" s="299"/>
      <c r="T369" s="299"/>
    </row>
    <row r="370" spans="1:20" ht="13.5" customHeight="1" x14ac:dyDescent="0.2">
      <c r="A370" s="302" t="str">
        <f>IF(B370="","",ROW()-ROW($A$3)+'Diário 3º PA'!$P$1)</f>
        <v/>
      </c>
      <c r="B370" s="303"/>
      <c r="C370" s="304"/>
      <c r="D370" s="305"/>
      <c r="E370" s="306"/>
      <c r="F370" s="307"/>
      <c r="G370" s="305"/>
      <c r="H370" s="305"/>
      <c r="I370" s="306"/>
      <c r="J370" s="308" t="str">
        <f t="shared" si="1"/>
        <v/>
      </c>
      <c r="K370" s="308"/>
      <c r="L370" s="309"/>
      <c r="M370" s="308"/>
      <c r="N370" s="303"/>
      <c r="O370" s="305"/>
      <c r="P370" s="305"/>
      <c r="Q370" s="299"/>
      <c r="R370" s="299"/>
      <c r="S370" s="299"/>
      <c r="T370" s="299"/>
    </row>
    <row r="371" spans="1:20" ht="13.5" customHeight="1" x14ac:dyDescent="0.2">
      <c r="A371" s="302" t="str">
        <f>IF(B371="","",ROW()-ROW($A$3)+'Diário 3º PA'!$P$1)</f>
        <v/>
      </c>
      <c r="B371" s="303"/>
      <c r="C371" s="304"/>
      <c r="D371" s="305"/>
      <c r="E371" s="306"/>
      <c r="F371" s="307"/>
      <c r="G371" s="305"/>
      <c r="H371" s="305"/>
      <c r="I371" s="306"/>
      <c r="J371" s="308" t="str">
        <f t="shared" si="1"/>
        <v/>
      </c>
      <c r="K371" s="308"/>
      <c r="L371" s="309"/>
      <c r="M371" s="308"/>
      <c r="N371" s="303"/>
      <c r="O371" s="305"/>
      <c r="P371" s="305"/>
      <c r="Q371" s="299"/>
      <c r="R371" s="299"/>
      <c r="S371" s="299"/>
      <c r="T371" s="299"/>
    </row>
    <row r="372" spans="1:20" ht="13.5" customHeight="1" x14ac:dyDescent="0.2">
      <c r="A372" s="302" t="str">
        <f>IF(B372="","",ROW()-ROW($A$3)+'Diário 3º PA'!$P$1)</f>
        <v/>
      </c>
      <c r="B372" s="303"/>
      <c r="C372" s="304"/>
      <c r="D372" s="305"/>
      <c r="E372" s="306"/>
      <c r="F372" s="307"/>
      <c r="G372" s="305"/>
      <c r="H372" s="305"/>
      <c r="I372" s="306"/>
      <c r="J372" s="308" t="str">
        <f t="shared" si="1"/>
        <v/>
      </c>
      <c r="K372" s="308"/>
      <c r="L372" s="309"/>
      <c r="M372" s="308"/>
      <c r="N372" s="303"/>
      <c r="O372" s="305"/>
      <c r="P372" s="305"/>
      <c r="Q372" s="299"/>
      <c r="R372" s="299"/>
      <c r="S372" s="299"/>
      <c r="T372" s="299"/>
    </row>
    <row r="373" spans="1:20" ht="13.5" customHeight="1" x14ac:dyDescent="0.2">
      <c r="A373" s="302" t="str">
        <f>IF(B373="","",ROW()-ROW($A$3)+'Diário 3º PA'!$P$1)</f>
        <v/>
      </c>
      <c r="B373" s="303"/>
      <c r="C373" s="304"/>
      <c r="D373" s="305"/>
      <c r="E373" s="306"/>
      <c r="F373" s="307"/>
      <c r="G373" s="305"/>
      <c r="H373" s="305"/>
      <c r="I373" s="306"/>
      <c r="J373" s="308" t="str">
        <f t="shared" si="1"/>
        <v/>
      </c>
      <c r="K373" s="308"/>
      <c r="L373" s="309"/>
      <c r="M373" s="308"/>
      <c r="N373" s="303"/>
      <c r="O373" s="305"/>
      <c r="P373" s="305"/>
      <c r="Q373" s="299"/>
      <c r="R373" s="299"/>
      <c r="S373" s="299"/>
      <c r="T373" s="299"/>
    </row>
    <row r="374" spans="1:20" ht="13.5" customHeight="1" x14ac:dyDescent="0.2">
      <c r="A374" s="302" t="str">
        <f>IF(B374="","",ROW()-ROW($A$3)+'Diário 3º PA'!$P$1)</f>
        <v/>
      </c>
      <c r="B374" s="303"/>
      <c r="C374" s="304"/>
      <c r="D374" s="305"/>
      <c r="E374" s="306"/>
      <c r="F374" s="307"/>
      <c r="G374" s="305"/>
      <c r="H374" s="305"/>
      <c r="I374" s="306"/>
      <c r="J374" s="308" t="str">
        <f t="shared" si="1"/>
        <v/>
      </c>
      <c r="K374" s="308"/>
      <c r="L374" s="309"/>
      <c r="M374" s="308"/>
      <c r="N374" s="303"/>
      <c r="O374" s="305"/>
      <c r="P374" s="305"/>
      <c r="Q374" s="299"/>
      <c r="R374" s="299"/>
      <c r="S374" s="299"/>
      <c r="T374" s="299"/>
    </row>
    <row r="375" spans="1:20" ht="13.5" customHeight="1" x14ac:dyDescent="0.2">
      <c r="A375" s="302" t="str">
        <f>IF(B375="","",ROW()-ROW($A$3)+'Diário 3º PA'!$P$1)</f>
        <v/>
      </c>
      <c r="B375" s="303"/>
      <c r="C375" s="304"/>
      <c r="D375" s="305"/>
      <c r="E375" s="306"/>
      <c r="F375" s="307"/>
      <c r="G375" s="305"/>
      <c r="H375" s="305"/>
      <c r="I375" s="306"/>
      <c r="J375" s="308" t="str">
        <f t="shared" si="1"/>
        <v/>
      </c>
      <c r="K375" s="308"/>
      <c r="L375" s="309"/>
      <c r="M375" s="308"/>
      <c r="N375" s="303"/>
      <c r="O375" s="305"/>
      <c r="P375" s="305"/>
      <c r="Q375" s="299"/>
      <c r="R375" s="299"/>
      <c r="S375" s="299"/>
      <c r="T375" s="299"/>
    </row>
    <row r="376" spans="1:20" ht="13.5" customHeight="1" x14ac:dyDescent="0.2">
      <c r="A376" s="302" t="str">
        <f>IF(B376="","",ROW()-ROW($A$3)+'Diário 3º PA'!$P$1)</f>
        <v/>
      </c>
      <c r="B376" s="303"/>
      <c r="C376" s="304"/>
      <c r="D376" s="305"/>
      <c r="E376" s="306"/>
      <c r="F376" s="307"/>
      <c r="G376" s="305"/>
      <c r="H376" s="305"/>
      <c r="I376" s="306"/>
      <c r="J376" s="308" t="str">
        <f t="shared" si="1"/>
        <v/>
      </c>
      <c r="K376" s="308"/>
      <c r="L376" s="309"/>
      <c r="M376" s="308"/>
      <c r="N376" s="303"/>
      <c r="O376" s="305"/>
      <c r="P376" s="305"/>
      <c r="Q376" s="299"/>
      <c r="R376" s="299"/>
      <c r="S376" s="299"/>
      <c r="T376" s="299"/>
    </row>
    <row r="377" spans="1:20" ht="13.5" customHeight="1" x14ac:dyDescent="0.2">
      <c r="A377" s="302" t="str">
        <f>IF(B377="","",ROW()-ROW($A$3)+'Diário 3º PA'!$P$1)</f>
        <v/>
      </c>
      <c r="B377" s="303"/>
      <c r="C377" s="304"/>
      <c r="D377" s="305"/>
      <c r="E377" s="306"/>
      <c r="F377" s="307"/>
      <c r="G377" s="305"/>
      <c r="H377" s="305"/>
      <c r="I377" s="306"/>
      <c r="J377" s="308" t="str">
        <f t="shared" si="1"/>
        <v/>
      </c>
      <c r="K377" s="308"/>
      <c r="L377" s="309"/>
      <c r="M377" s="308"/>
      <c r="N377" s="303"/>
      <c r="O377" s="305"/>
      <c r="P377" s="305"/>
      <c r="Q377" s="299"/>
      <c r="R377" s="299"/>
      <c r="S377" s="299"/>
      <c r="T377" s="299"/>
    </row>
    <row r="378" spans="1:20" ht="13.5" customHeight="1" x14ac:dyDescent="0.2">
      <c r="A378" s="302" t="str">
        <f>IF(B378="","",ROW()-ROW($A$3)+'Diário 3º PA'!$P$1)</f>
        <v/>
      </c>
      <c r="B378" s="303"/>
      <c r="C378" s="304"/>
      <c r="D378" s="305"/>
      <c r="E378" s="306"/>
      <c r="F378" s="307"/>
      <c r="G378" s="305"/>
      <c r="H378" s="305"/>
      <c r="I378" s="306"/>
      <c r="J378" s="308" t="str">
        <f t="shared" si="1"/>
        <v/>
      </c>
      <c r="K378" s="308"/>
      <c r="L378" s="309"/>
      <c r="M378" s="308"/>
      <c r="N378" s="303"/>
      <c r="O378" s="305"/>
      <c r="P378" s="305"/>
      <c r="Q378" s="299"/>
      <c r="R378" s="299"/>
      <c r="S378" s="299"/>
      <c r="T378" s="299"/>
    </row>
    <row r="379" spans="1:20" ht="13.5" customHeight="1" x14ac:dyDescent="0.2">
      <c r="A379" s="302" t="str">
        <f>IF(B379="","",ROW()-ROW($A$3)+'Diário 3º PA'!$P$1)</f>
        <v/>
      </c>
      <c r="B379" s="303"/>
      <c r="C379" s="304"/>
      <c r="D379" s="305"/>
      <c r="E379" s="306"/>
      <c r="F379" s="307"/>
      <c r="G379" s="305"/>
      <c r="H379" s="305"/>
      <c r="I379" s="306"/>
      <c r="J379" s="308" t="str">
        <f t="shared" si="1"/>
        <v/>
      </c>
      <c r="K379" s="308"/>
      <c r="L379" s="309"/>
      <c r="M379" s="308"/>
      <c r="N379" s="303"/>
      <c r="O379" s="305"/>
      <c r="P379" s="305"/>
      <c r="Q379" s="299"/>
      <c r="R379" s="299"/>
      <c r="S379" s="299"/>
      <c r="T379" s="299"/>
    </row>
    <row r="380" spans="1:20" ht="13.5" customHeight="1" x14ac:dyDescent="0.2">
      <c r="A380" s="302" t="str">
        <f>IF(B380="","",ROW()-ROW($A$3)+'Diário 3º PA'!$P$1)</f>
        <v/>
      </c>
      <c r="B380" s="303"/>
      <c r="C380" s="304"/>
      <c r="D380" s="305"/>
      <c r="E380" s="306"/>
      <c r="F380" s="307"/>
      <c r="G380" s="305"/>
      <c r="H380" s="305"/>
      <c r="I380" s="306"/>
      <c r="J380" s="308" t="str">
        <f t="shared" si="1"/>
        <v/>
      </c>
      <c r="K380" s="308"/>
      <c r="L380" s="309"/>
      <c r="M380" s="308"/>
      <c r="N380" s="303"/>
      <c r="O380" s="305"/>
      <c r="P380" s="305"/>
      <c r="Q380" s="299"/>
      <c r="R380" s="299"/>
      <c r="S380" s="299"/>
      <c r="T380" s="299"/>
    </row>
    <row r="381" spans="1:20" ht="13.5" customHeight="1" x14ac:dyDescent="0.2">
      <c r="A381" s="302" t="str">
        <f>IF(B381="","",ROW()-ROW($A$3)+'Diário 3º PA'!$P$1)</f>
        <v/>
      </c>
      <c r="B381" s="303"/>
      <c r="C381" s="304"/>
      <c r="D381" s="305"/>
      <c r="E381" s="306"/>
      <c r="F381" s="307"/>
      <c r="G381" s="305"/>
      <c r="H381" s="305"/>
      <c r="I381" s="306"/>
      <c r="J381" s="308" t="str">
        <f t="shared" si="1"/>
        <v/>
      </c>
      <c r="K381" s="308"/>
      <c r="L381" s="309"/>
      <c r="M381" s="308"/>
      <c r="N381" s="303"/>
      <c r="O381" s="305"/>
      <c r="P381" s="305"/>
      <c r="Q381" s="299"/>
      <c r="R381" s="299"/>
      <c r="S381" s="299"/>
      <c r="T381" s="299"/>
    </row>
    <row r="382" spans="1:20" ht="13.5" customHeight="1" x14ac:dyDescent="0.2">
      <c r="A382" s="302" t="str">
        <f>IF(B382="","",ROW()-ROW($A$3)+'Diário 3º PA'!$P$1)</f>
        <v/>
      </c>
      <c r="B382" s="303"/>
      <c r="C382" s="304"/>
      <c r="D382" s="305"/>
      <c r="E382" s="306"/>
      <c r="F382" s="307"/>
      <c r="G382" s="305"/>
      <c r="H382" s="305"/>
      <c r="I382" s="306"/>
      <c r="J382" s="308" t="str">
        <f t="shared" si="1"/>
        <v/>
      </c>
      <c r="K382" s="308"/>
      <c r="L382" s="309"/>
      <c r="M382" s="308"/>
      <c r="N382" s="303"/>
      <c r="O382" s="305"/>
      <c r="P382" s="305"/>
      <c r="Q382" s="299"/>
      <c r="R382" s="299"/>
      <c r="S382" s="299"/>
      <c r="T382" s="299"/>
    </row>
    <row r="383" spans="1:20" ht="13.5" customHeight="1" x14ac:dyDescent="0.2">
      <c r="A383" s="302" t="str">
        <f>IF(B383="","",ROW()-ROW($A$3)+'Diário 3º PA'!$P$1)</f>
        <v/>
      </c>
      <c r="B383" s="303"/>
      <c r="C383" s="304"/>
      <c r="D383" s="305"/>
      <c r="E383" s="306"/>
      <c r="F383" s="307"/>
      <c r="G383" s="305"/>
      <c r="H383" s="305"/>
      <c r="I383" s="306"/>
      <c r="J383" s="308" t="str">
        <f t="shared" si="1"/>
        <v/>
      </c>
      <c r="K383" s="308"/>
      <c r="L383" s="309"/>
      <c r="M383" s="308"/>
      <c r="N383" s="303"/>
      <c r="O383" s="305"/>
      <c r="P383" s="305"/>
      <c r="Q383" s="299"/>
      <c r="R383" s="299"/>
      <c r="S383" s="299"/>
      <c r="T383" s="299"/>
    </row>
    <row r="384" spans="1:20" ht="13.5" customHeight="1" x14ac:dyDescent="0.2">
      <c r="A384" s="302" t="str">
        <f>IF(B384="","",ROW()-ROW($A$3)+'Diário 3º PA'!$P$1)</f>
        <v/>
      </c>
      <c r="B384" s="303"/>
      <c r="C384" s="304"/>
      <c r="D384" s="305"/>
      <c r="E384" s="306"/>
      <c r="F384" s="307"/>
      <c r="G384" s="305"/>
      <c r="H384" s="305"/>
      <c r="I384" s="306"/>
      <c r="J384" s="308" t="str">
        <f t="shared" si="1"/>
        <v/>
      </c>
      <c r="K384" s="308"/>
      <c r="L384" s="309"/>
      <c r="M384" s="308"/>
      <c r="N384" s="303"/>
      <c r="O384" s="305"/>
      <c r="P384" s="305"/>
      <c r="Q384" s="299"/>
      <c r="R384" s="299"/>
      <c r="S384" s="299"/>
      <c r="T384" s="299"/>
    </row>
    <row r="385" spans="1:20" ht="13.5" customHeight="1" x14ac:dyDescent="0.2">
      <c r="A385" s="302" t="str">
        <f>IF(B385="","",ROW()-ROW($A$3)+'Diário 3º PA'!$P$1)</f>
        <v/>
      </c>
      <c r="B385" s="303"/>
      <c r="C385" s="304"/>
      <c r="D385" s="305"/>
      <c r="E385" s="306"/>
      <c r="F385" s="307"/>
      <c r="G385" s="305"/>
      <c r="H385" s="305"/>
      <c r="I385" s="306"/>
      <c r="J385" s="308" t="str">
        <f t="shared" si="1"/>
        <v/>
      </c>
      <c r="K385" s="308"/>
      <c r="L385" s="309"/>
      <c r="M385" s="308"/>
      <c r="N385" s="303"/>
      <c r="O385" s="305"/>
      <c r="P385" s="305"/>
      <c r="Q385" s="299"/>
      <c r="R385" s="299"/>
      <c r="S385" s="299"/>
      <c r="T385" s="299"/>
    </row>
    <row r="386" spans="1:20" ht="13.5" customHeight="1" x14ac:dyDescent="0.2">
      <c r="A386" s="302" t="str">
        <f>IF(B386="","",ROW()-ROW($A$3)+'Diário 3º PA'!$P$1)</f>
        <v/>
      </c>
      <c r="B386" s="303"/>
      <c r="C386" s="304"/>
      <c r="D386" s="305"/>
      <c r="E386" s="306"/>
      <c r="F386" s="307"/>
      <c r="G386" s="305"/>
      <c r="H386" s="305"/>
      <c r="I386" s="306"/>
      <c r="J386" s="308" t="str">
        <f t="shared" si="1"/>
        <v/>
      </c>
      <c r="K386" s="308"/>
      <c r="L386" s="309"/>
      <c r="M386" s="308"/>
      <c r="N386" s="303"/>
      <c r="O386" s="305"/>
      <c r="P386" s="305"/>
      <c r="Q386" s="299"/>
      <c r="R386" s="299"/>
      <c r="S386" s="299"/>
      <c r="T386" s="299"/>
    </row>
    <row r="387" spans="1:20" ht="13.5" customHeight="1" x14ac:dyDescent="0.2">
      <c r="A387" s="302" t="str">
        <f>IF(B387="","",ROW()-ROW($A$3)+'Diário 3º PA'!$P$1)</f>
        <v/>
      </c>
      <c r="B387" s="303"/>
      <c r="C387" s="304"/>
      <c r="D387" s="305"/>
      <c r="E387" s="306"/>
      <c r="F387" s="307"/>
      <c r="G387" s="305"/>
      <c r="H387" s="305"/>
      <c r="I387" s="306"/>
      <c r="J387" s="308" t="str">
        <f t="shared" si="1"/>
        <v/>
      </c>
      <c r="K387" s="308"/>
      <c r="L387" s="309"/>
      <c r="M387" s="308"/>
      <c r="N387" s="303"/>
      <c r="O387" s="305"/>
      <c r="P387" s="305"/>
      <c r="Q387" s="299"/>
      <c r="R387" s="299"/>
      <c r="S387" s="299"/>
      <c r="T387" s="299"/>
    </row>
    <row r="388" spans="1:20" ht="13.5" customHeight="1" x14ac:dyDescent="0.2">
      <c r="A388" s="302" t="str">
        <f>IF(B388="","",ROW()-ROW($A$3)+'Diário 3º PA'!$P$1)</f>
        <v/>
      </c>
      <c r="B388" s="303"/>
      <c r="C388" s="304"/>
      <c r="D388" s="305"/>
      <c r="E388" s="306"/>
      <c r="F388" s="307"/>
      <c r="G388" s="305"/>
      <c r="H388" s="305"/>
      <c r="I388" s="306"/>
      <c r="J388" s="308" t="str">
        <f t="shared" si="1"/>
        <v/>
      </c>
      <c r="K388" s="308"/>
      <c r="L388" s="309"/>
      <c r="M388" s="308"/>
      <c r="N388" s="303"/>
      <c r="O388" s="305"/>
      <c r="P388" s="305"/>
      <c r="Q388" s="299"/>
      <c r="R388" s="299"/>
      <c r="S388" s="299"/>
      <c r="T388" s="299"/>
    </row>
    <row r="389" spans="1:20" ht="13.5" customHeight="1" x14ac:dyDescent="0.2">
      <c r="A389" s="302" t="str">
        <f>IF(B389="","",ROW()-ROW($A$3)+'Diário 3º PA'!$P$1)</f>
        <v/>
      </c>
      <c r="B389" s="303"/>
      <c r="C389" s="304"/>
      <c r="D389" s="305"/>
      <c r="E389" s="306"/>
      <c r="F389" s="307"/>
      <c r="G389" s="305"/>
      <c r="H389" s="305"/>
      <c r="I389" s="306"/>
      <c r="J389" s="308" t="str">
        <f t="shared" si="1"/>
        <v/>
      </c>
      <c r="K389" s="308"/>
      <c r="L389" s="309"/>
      <c r="M389" s="308"/>
      <c r="N389" s="303"/>
      <c r="O389" s="305"/>
      <c r="P389" s="305"/>
      <c r="Q389" s="299"/>
      <c r="R389" s="299"/>
      <c r="S389" s="299"/>
      <c r="T389" s="299"/>
    </row>
    <row r="390" spans="1:20" ht="13.5" customHeight="1" x14ac:dyDescent="0.2">
      <c r="A390" s="302" t="str">
        <f>IF(B390="","",ROW()-ROW($A$3)+'Diário 3º PA'!$P$1)</f>
        <v/>
      </c>
      <c r="B390" s="303"/>
      <c r="C390" s="304"/>
      <c r="D390" s="305"/>
      <c r="E390" s="306"/>
      <c r="F390" s="307"/>
      <c r="G390" s="305"/>
      <c r="H390" s="305"/>
      <c r="I390" s="306"/>
      <c r="J390" s="308" t="str">
        <f t="shared" si="1"/>
        <v/>
      </c>
      <c r="K390" s="308"/>
      <c r="L390" s="309"/>
      <c r="M390" s="308"/>
      <c r="N390" s="303"/>
      <c r="O390" s="305"/>
      <c r="P390" s="305"/>
      <c r="Q390" s="299"/>
      <c r="R390" s="299"/>
      <c r="S390" s="299"/>
      <c r="T390" s="299"/>
    </row>
    <row r="391" spans="1:20" ht="13.5" customHeight="1" x14ac:dyDescent="0.2">
      <c r="A391" s="302" t="str">
        <f>IF(B391="","",ROW()-ROW($A$3)+'Diário 3º PA'!$P$1)</f>
        <v/>
      </c>
      <c r="B391" s="303"/>
      <c r="C391" s="304"/>
      <c r="D391" s="305"/>
      <c r="E391" s="306"/>
      <c r="F391" s="307"/>
      <c r="G391" s="305"/>
      <c r="H391" s="305"/>
      <c r="I391" s="306"/>
      <c r="J391" s="308" t="str">
        <f t="shared" si="1"/>
        <v/>
      </c>
      <c r="K391" s="308"/>
      <c r="L391" s="309"/>
      <c r="M391" s="308"/>
      <c r="N391" s="303"/>
      <c r="O391" s="305"/>
      <c r="P391" s="305"/>
      <c r="Q391" s="299"/>
      <c r="R391" s="299"/>
      <c r="S391" s="299"/>
      <c r="T391" s="299"/>
    </row>
    <row r="392" spans="1:20" ht="13.5" customHeight="1" x14ac:dyDescent="0.2">
      <c r="A392" s="302" t="str">
        <f>IF(B392="","",ROW()-ROW($A$3)+'Diário 3º PA'!$P$1)</f>
        <v/>
      </c>
      <c r="B392" s="303"/>
      <c r="C392" s="304"/>
      <c r="D392" s="305"/>
      <c r="E392" s="306"/>
      <c r="F392" s="307"/>
      <c r="G392" s="305"/>
      <c r="H392" s="305"/>
      <c r="I392" s="306"/>
      <c r="J392" s="308" t="str">
        <f t="shared" si="1"/>
        <v/>
      </c>
      <c r="K392" s="308"/>
      <c r="L392" s="309"/>
      <c r="M392" s="308"/>
      <c r="N392" s="303"/>
      <c r="O392" s="305"/>
      <c r="P392" s="305"/>
      <c r="Q392" s="299"/>
      <c r="R392" s="299"/>
      <c r="S392" s="299"/>
      <c r="T392" s="299"/>
    </row>
    <row r="393" spans="1:20" ht="13.5" customHeight="1" x14ac:dyDescent="0.2">
      <c r="A393" s="302" t="str">
        <f>IF(B393="","",ROW()-ROW($A$3)+'Diário 3º PA'!$P$1)</f>
        <v/>
      </c>
      <c r="B393" s="303"/>
      <c r="C393" s="304"/>
      <c r="D393" s="305"/>
      <c r="E393" s="306"/>
      <c r="F393" s="307"/>
      <c r="G393" s="305"/>
      <c r="H393" s="305"/>
      <c r="I393" s="306"/>
      <c r="J393" s="308" t="str">
        <f t="shared" si="1"/>
        <v/>
      </c>
      <c r="K393" s="308"/>
      <c r="L393" s="309"/>
      <c r="M393" s="308"/>
      <c r="N393" s="303"/>
      <c r="O393" s="305"/>
      <c r="P393" s="305"/>
      <c r="Q393" s="299"/>
      <c r="R393" s="299"/>
      <c r="S393" s="299"/>
      <c r="T393" s="299"/>
    </row>
    <row r="394" spans="1:20" ht="13.5" customHeight="1" x14ac:dyDescent="0.2">
      <c r="A394" s="302" t="str">
        <f>IF(B394="","",ROW()-ROW($A$3)+'Diário 3º PA'!$P$1)</f>
        <v/>
      </c>
      <c r="B394" s="303"/>
      <c r="C394" s="304"/>
      <c r="D394" s="305"/>
      <c r="E394" s="306"/>
      <c r="F394" s="307"/>
      <c r="G394" s="305"/>
      <c r="H394" s="305"/>
      <c r="I394" s="306"/>
      <c r="J394" s="308" t="str">
        <f t="shared" si="1"/>
        <v/>
      </c>
      <c r="K394" s="308"/>
      <c r="L394" s="309"/>
      <c r="M394" s="308"/>
      <c r="N394" s="303"/>
      <c r="O394" s="305"/>
      <c r="P394" s="305"/>
      <c r="Q394" s="299"/>
      <c r="R394" s="299"/>
      <c r="S394" s="299"/>
      <c r="T394" s="299"/>
    </row>
    <row r="395" spans="1:20" ht="13.5" customHeight="1" x14ac:dyDescent="0.2">
      <c r="A395" s="302" t="str">
        <f>IF(B395="","",ROW()-ROW($A$3)+'Diário 3º PA'!$P$1)</f>
        <v/>
      </c>
      <c r="B395" s="303"/>
      <c r="C395" s="304"/>
      <c r="D395" s="305"/>
      <c r="E395" s="306"/>
      <c r="F395" s="307"/>
      <c r="G395" s="305"/>
      <c r="H395" s="305"/>
      <c r="I395" s="306"/>
      <c r="J395" s="308" t="str">
        <f t="shared" si="1"/>
        <v/>
      </c>
      <c r="K395" s="308"/>
      <c r="L395" s="309"/>
      <c r="M395" s="308"/>
      <c r="N395" s="303"/>
      <c r="O395" s="305"/>
      <c r="P395" s="305"/>
      <c r="Q395" s="299"/>
      <c r="R395" s="299"/>
      <c r="S395" s="299"/>
      <c r="T395" s="299"/>
    </row>
    <row r="396" spans="1:20" ht="13.5" customHeight="1" x14ac:dyDescent="0.2">
      <c r="A396" s="302" t="str">
        <f>IF(B396="","",ROW()-ROW($A$3)+'Diário 3º PA'!$P$1)</f>
        <v/>
      </c>
      <c r="B396" s="303"/>
      <c r="C396" s="304"/>
      <c r="D396" s="305"/>
      <c r="E396" s="306"/>
      <c r="F396" s="307"/>
      <c r="G396" s="305"/>
      <c r="H396" s="305"/>
      <c r="I396" s="306"/>
      <c r="J396" s="308" t="str">
        <f t="shared" si="1"/>
        <v/>
      </c>
      <c r="K396" s="308"/>
      <c r="L396" s="309"/>
      <c r="M396" s="308"/>
      <c r="N396" s="303"/>
      <c r="O396" s="305"/>
      <c r="P396" s="305"/>
      <c r="Q396" s="299"/>
      <c r="R396" s="299"/>
      <c r="S396" s="299"/>
      <c r="T396" s="299"/>
    </row>
    <row r="397" spans="1:20" ht="13.5" customHeight="1" x14ac:dyDescent="0.2">
      <c r="A397" s="302" t="str">
        <f>IF(B397="","",ROW()-ROW($A$3)+'Diário 3º PA'!$P$1)</f>
        <v/>
      </c>
      <c r="B397" s="303"/>
      <c r="C397" s="304"/>
      <c r="D397" s="305"/>
      <c r="E397" s="306"/>
      <c r="F397" s="307"/>
      <c r="G397" s="305"/>
      <c r="H397" s="305"/>
      <c r="I397" s="306"/>
      <c r="J397" s="308" t="str">
        <f t="shared" si="1"/>
        <v/>
      </c>
      <c r="K397" s="308"/>
      <c r="L397" s="309"/>
      <c r="M397" s="308"/>
      <c r="N397" s="303"/>
      <c r="O397" s="305"/>
      <c r="P397" s="305"/>
      <c r="Q397" s="299"/>
      <c r="R397" s="299"/>
      <c r="S397" s="299"/>
      <c r="T397" s="299"/>
    </row>
    <row r="398" spans="1:20" ht="13.5" customHeight="1" x14ac:dyDescent="0.2">
      <c r="A398" s="302" t="str">
        <f>IF(B398="","",ROW()-ROW($A$3)+'Diário 3º PA'!$P$1)</f>
        <v/>
      </c>
      <c r="B398" s="303"/>
      <c r="C398" s="304"/>
      <c r="D398" s="305"/>
      <c r="E398" s="306"/>
      <c r="F398" s="307"/>
      <c r="G398" s="305"/>
      <c r="H398" s="305"/>
      <c r="I398" s="306"/>
      <c r="J398" s="308" t="str">
        <f t="shared" si="1"/>
        <v/>
      </c>
      <c r="K398" s="308"/>
      <c r="L398" s="309"/>
      <c r="M398" s="308"/>
      <c r="N398" s="303"/>
      <c r="O398" s="305"/>
      <c r="P398" s="305"/>
      <c r="Q398" s="299"/>
      <c r="R398" s="299"/>
      <c r="S398" s="299"/>
      <c r="T398" s="299"/>
    </row>
    <row r="399" spans="1:20" ht="13.5" customHeight="1" x14ac:dyDescent="0.2">
      <c r="A399" s="302" t="str">
        <f>IF(B399="","",ROW()-ROW($A$3)+'Diário 3º PA'!$P$1)</f>
        <v/>
      </c>
      <c r="B399" s="303"/>
      <c r="C399" s="304"/>
      <c r="D399" s="305"/>
      <c r="E399" s="306"/>
      <c r="F399" s="307"/>
      <c r="G399" s="305"/>
      <c r="H399" s="305"/>
      <c r="I399" s="306"/>
      <c r="J399" s="308" t="str">
        <f t="shared" si="1"/>
        <v/>
      </c>
      <c r="K399" s="308"/>
      <c r="L399" s="309"/>
      <c r="M399" s="308"/>
      <c r="N399" s="303"/>
      <c r="O399" s="305"/>
      <c r="P399" s="305"/>
      <c r="Q399" s="299"/>
      <c r="R399" s="299"/>
      <c r="S399" s="299"/>
      <c r="T399" s="299"/>
    </row>
    <row r="400" spans="1:20" ht="13.5" customHeight="1" x14ac:dyDescent="0.2">
      <c r="A400" s="302" t="str">
        <f>IF(B400="","",ROW()-ROW($A$3)+'Diário 3º PA'!$P$1)</f>
        <v/>
      </c>
      <c r="B400" s="303"/>
      <c r="C400" s="304"/>
      <c r="D400" s="305"/>
      <c r="E400" s="306"/>
      <c r="F400" s="307"/>
      <c r="G400" s="306"/>
      <c r="H400" s="305"/>
      <c r="I400" s="306"/>
      <c r="J400" s="308" t="str">
        <f t="shared" si="1"/>
        <v/>
      </c>
      <c r="K400" s="308"/>
      <c r="L400" s="309"/>
      <c r="M400" s="308"/>
      <c r="N400" s="303"/>
      <c r="O400" s="305"/>
      <c r="P400" s="305"/>
      <c r="Q400" s="299"/>
      <c r="R400" s="299"/>
      <c r="S400" s="299"/>
      <c r="T400" s="299"/>
    </row>
    <row r="401" spans="1:20" ht="13.5" customHeight="1" x14ac:dyDescent="0.2">
      <c r="A401" s="302" t="str">
        <f>IF(B401="","",ROW()-ROW($A$3)+'Diário 3º PA'!$P$1)</f>
        <v/>
      </c>
      <c r="B401" s="303"/>
      <c r="C401" s="304"/>
      <c r="D401" s="305"/>
      <c r="E401" s="306"/>
      <c r="F401" s="307"/>
      <c r="G401" s="306"/>
      <c r="H401" s="305"/>
      <c r="I401" s="306"/>
      <c r="J401" s="308" t="str">
        <f t="shared" si="1"/>
        <v/>
      </c>
      <c r="K401" s="308"/>
      <c r="L401" s="309"/>
      <c r="M401" s="308"/>
      <c r="N401" s="303"/>
      <c r="O401" s="305"/>
      <c r="P401" s="305"/>
      <c r="Q401" s="299"/>
      <c r="R401" s="299"/>
      <c r="S401" s="299"/>
      <c r="T401" s="299"/>
    </row>
    <row r="402" spans="1:20" ht="13.5" customHeight="1" x14ac:dyDescent="0.2">
      <c r="A402" s="302" t="str">
        <f>IF(B402="","",ROW()-ROW($A$3)+'Diário 3º PA'!$P$1)</f>
        <v/>
      </c>
      <c r="B402" s="303"/>
      <c r="C402" s="304"/>
      <c r="D402" s="305"/>
      <c r="E402" s="306"/>
      <c r="F402" s="307"/>
      <c r="G402" s="306"/>
      <c r="H402" s="305"/>
      <c r="I402" s="306"/>
      <c r="J402" s="308" t="str">
        <f t="shared" si="1"/>
        <v/>
      </c>
      <c r="K402" s="308"/>
      <c r="L402" s="309"/>
      <c r="M402" s="308"/>
      <c r="N402" s="303"/>
      <c r="O402" s="305"/>
      <c r="P402" s="305"/>
      <c r="Q402" s="299"/>
      <c r="R402" s="299"/>
      <c r="S402" s="299"/>
      <c r="T402" s="299"/>
    </row>
    <row r="403" spans="1:20" ht="13.5" customHeight="1" x14ac:dyDescent="0.2">
      <c r="A403" s="302" t="str">
        <f>IF(B403="","",ROW()-ROW($A$3)+'Diário 3º PA'!$P$1)</f>
        <v/>
      </c>
      <c r="B403" s="303"/>
      <c r="C403" s="304"/>
      <c r="D403" s="305"/>
      <c r="E403" s="306"/>
      <c r="F403" s="307"/>
      <c r="G403" s="305"/>
      <c r="H403" s="305"/>
      <c r="I403" s="306"/>
      <c r="J403" s="308" t="str">
        <f t="shared" si="1"/>
        <v/>
      </c>
      <c r="K403" s="308"/>
      <c r="L403" s="309"/>
      <c r="M403" s="308"/>
      <c r="N403" s="303"/>
      <c r="O403" s="305"/>
      <c r="P403" s="305"/>
      <c r="Q403" s="299"/>
      <c r="R403" s="299"/>
      <c r="S403" s="299"/>
      <c r="T403" s="299"/>
    </row>
    <row r="404" spans="1:20" ht="13.5" customHeight="1" x14ac:dyDescent="0.2">
      <c r="A404" s="302" t="str">
        <f>IF(B404="","",ROW()-ROW($A$3)+'Diário 3º PA'!$P$1)</f>
        <v/>
      </c>
      <c r="B404" s="303"/>
      <c r="C404" s="304"/>
      <c r="D404" s="305"/>
      <c r="E404" s="306"/>
      <c r="F404" s="307"/>
      <c r="G404" s="305"/>
      <c r="H404" s="305"/>
      <c r="I404" s="306"/>
      <c r="J404" s="308" t="str">
        <f t="shared" si="1"/>
        <v/>
      </c>
      <c r="K404" s="308"/>
      <c r="L404" s="309"/>
      <c r="M404" s="308"/>
      <c r="N404" s="303"/>
      <c r="O404" s="305"/>
      <c r="P404" s="305"/>
      <c r="Q404" s="299"/>
      <c r="R404" s="299"/>
      <c r="S404" s="299"/>
      <c r="T404" s="299"/>
    </row>
    <row r="405" spans="1:20" ht="13.5" customHeight="1" x14ac:dyDescent="0.2">
      <c r="A405" s="302" t="str">
        <f>IF(B405="","",ROW()-ROW($A$3)+'Diário 3º PA'!$P$1)</f>
        <v/>
      </c>
      <c r="B405" s="303"/>
      <c r="C405" s="304"/>
      <c r="D405" s="305"/>
      <c r="E405" s="306"/>
      <c r="F405" s="307"/>
      <c r="G405" s="305"/>
      <c r="H405" s="305"/>
      <c r="I405" s="306"/>
      <c r="J405" s="308" t="str">
        <f t="shared" si="1"/>
        <v/>
      </c>
      <c r="K405" s="308"/>
      <c r="L405" s="309"/>
      <c r="M405" s="308"/>
      <c r="N405" s="303"/>
      <c r="O405" s="305"/>
      <c r="P405" s="305"/>
      <c r="Q405" s="299"/>
      <c r="R405" s="299"/>
      <c r="S405" s="299"/>
      <c r="T405" s="299"/>
    </row>
    <row r="406" spans="1:20" ht="13.5" customHeight="1" x14ac:dyDescent="0.2">
      <c r="A406" s="302" t="str">
        <f>IF(B406="","",ROW()-ROW($A$3)+'Diário 3º PA'!$P$1)</f>
        <v/>
      </c>
      <c r="B406" s="303"/>
      <c r="C406" s="304"/>
      <c r="D406" s="305"/>
      <c r="E406" s="306"/>
      <c r="F406" s="307"/>
      <c r="G406" s="305"/>
      <c r="H406" s="305"/>
      <c r="I406" s="306"/>
      <c r="J406" s="308" t="str">
        <f t="shared" si="1"/>
        <v/>
      </c>
      <c r="K406" s="308"/>
      <c r="L406" s="309"/>
      <c r="M406" s="308"/>
      <c r="N406" s="303"/>
      <c r="O406" s="305"/>
      <c r="P406" s="305"/>
      <c r="Q406" s="299"/>
      <c r="R406" s="299"/>
      <c r="S406" s="299"/>
      <c r="T406" s="299"/>
    </row>
    <row r="407" spans="1:20" ht="13.5" customHeight="1" x14ac:dyDescent="0.2">
      <c r="A407" s="302" t="str">
        <f>IF(B407="","",ROW()-ROW($A$3)+'Diário 3º PA'!$P$1)</f>
        <v/>
      </c>
      <c r="B407" s="303"/>
      <c r="C407" s="304"/>
      <c r="D407" s="305"/>
      <c r="E407" s="306"/>
      <c r="F407" s="307"/>
      <c r="G407" s="305"/>
      <c r="H407" s="305"/>
      <c r="I407" s="306"/>
      <c r="J407" s="308" t="str">
        <f t="shared" si="1"/>
        <v/>
      </c>
      <c r="K407" s="308"/>
      <c r="L407" s="309"/>
      <c r="M407" s="308"/>
      <c r="N407" s="303"/>
      <c r="O407" s="305"/>
      <c r="P407" s="305"/>
      <c r="Q407" s="299"/>
      <c r="R407" s="299"/>
      <c r="S407" s="299"/>
      <c r="T407" s="299"/>
    </row>
    <row r="408" spans="1:20" ht="13.5" customHeight="1" x14ac:dyDescent="0.2">
      <c r="A408" s="302" t="str">
        <f>IF(B408="","",ROW()-ROW($A$3)+'Diário 3º PA'!$P$1)</f>
        <v/>
      </c>
      <c r="B408" s="303"/>
      <c r="C408" s="304"/>
      <c r="D408" s="305"/>
      <c r="E408" s="306"/>
      <c r="F408" s="307"/>
      <c r="G408" s="305"/>
      <c r="H408" s="305"/>
      <c r="I408" s="306"/>
      <c r="J408" s="308" t="str">
        <f t="shared" si="1"/>
        <v/>
      </c>
      <c r="K408" s="308"/>
      <c r="L408" s="309"/>
      <c r="M408" s="308"/>
      <c r="N408" s="303"/>
      <c r="O408" s="305"/>
      <c r="P408" s="305"/>
      <c r="Q408" s="299"/>
      <c r="R408" s="299"/>
      <c r="S408" s="299"/>
      <c r="T408" s="299"/>
    </row>
    <row r="409" spans="1:20" ht="13.5" customHeight="1" x14ac:dyDescent="0.2">
      <c r="A409" s="302" t="str">
        <f>IF(B409="","",ROW()-ROW($A$3)+'Diário 3º PA'!$P$1)</f>
        <v/>
      </c>
      <c r="B409" s="303"/>
      <c r="C409" s="304"/>
      <c r="D409" s="305"/>
      <c r="E409" s="306"/>
      <c r="F409" s="307"/>
      <c r="G409" s="305"/>
      <c r="H409" s="305"/>
      <c r="I409" s="306"/>
      <c r="J409" s="308" t="str">
        <f t="shared" si="1"/>
        <v/>
      </c>
      <c r="K409" s="308"/>
      <c r="L409" s="309"/>
      <c r="M409" s="308"/>
      <c r="N409" s="303"/>
      <c r="O409" s="305"/>
      <c r="P409" s="305"/>
      <c r="Q409" s="299"/>
      <c r="R409" s="299"/>
      <c r="S409" s="299"/>
      <c r="T409" s="299"/>
    </row>
    <row r="410" spans="1:20" ht="13.5" customHeight="1" x14ac:dyDescent="0.2">
      <c r="A410" s="302" t="str">
        <f>IF(B410="","",ROW()-ROW($A$3)+'Diário 3º PA'!$P$1)</f>
        <v/>
      </c>
      <c r="B410" s="303"/>
      <c r="C410" s="304"/>
      <c r="D410" s="305"/>
      <c r="E410" s="306"/>
      <c r="F410" s="307"/>
      <c r="G410" s="305"/>
      <c r="H410" s="305"/>
      <c r="I410" s="306"/>
      <c r="J410" s="308" t="str">
        <f t="shared" si="1"/>
        <v/>
      </c>
      <c r="K410" s="308"/>
      <c r="L410" s="309"/>
      <c r="M410" s="308"/>
      <c r="N410" s="303"/>
      <c r="O410" s="305"/>
      <c r="P410" s="305"/>
      <c r="Q410" s="299"/>
      <c r="R410" s="299"/>
      <c r="S410" s="299"/>
      <c r="T410" s="299"/>
    </row>
    <row r="411" spans="1:20" ht="13.5" customHeight="1" x14ac:dyDescent="0.2">
      <c r="A411" s="302" t="str">
        <f>IF(B411="","",ROW()-ROW($A$3)+'Diário 3º PA'!$P$1)</f>
        <v/>
      </c>
      <c r="B411" s="303"/>
      <c r="C411" s="304"/>
      <c r="D411" s="305"/>
      <c r="E411" s="306"/>
      <c r="F411" s="307"/>
      <c r="G411" s="305"/>
      <c r="H411" s="305"/>
      <c r="I411" s="306"/>
      <c r="J411" s="308" t="str">
        <f t="shared" si="1"/>
        <v/>
      </c>
      <c r="K411" s="308"/>
      <c r="L411" s="309"/>
      <c r="M411" s="308"/>
      <c r="N411" s="303"/>
      <c r="O411" s="305"/>
      <c r="P411" s="305"/>
      <c r="Q411" s="299"/>
      <c r="R411" s="299"/>
      <c r="S411" s="299"/>
      <c r="T411" s="299"/>
    </row>
    <row r="412" spans="1:20" ht="13.5" customHeight="1" x14ac:dyDescent="0.2">
      <c r="A412" s="302" t="str">
        <f>IF(B412="","",ROW()-ROW($A$3)+'Diário 3º PA'!$P$1)</f>
        <v/>
      </c>
      <c r="B412" s="303"/>
      <c r="C412" s="304"/>
      <c r="D412" s="305"/>
      <c r="E412" s="306"/>
      <c r="F412" s="307"/>
      <c r="G412" s="305"/>
      <c r="H412" s="305"/>
      <c r="I412" s="306"/>
      <c r="J412" s="308" t="str">
        <f t="shared" si="1"/>
        <v/>
      </c>
      <c r="K412" s="308"/>
      <c r="L412" s="309"/>
      <c r="M412" s="308"/>
      <c r="N412" s="303"/>
      <c r="O412" s="305"/>
      <c r="P412" s="305"/>
      <c r="Q412" s="299"/>
      <c r="R412" s="299"/>
      <c r="S412" s="299"/>
      <c r="T412" s="299"/>
    </row>
    <row r="413" spans="1:20" ht="13.5" customHeight="1" x14ac:dyDescent="0.2">
      <c r="A413" s="302" t="str">
        <f>IF(B413="","",ROW()-ROW($A$3)+'Diário 3º PA'!$P$1)</f>
        <v/>
      </c>
      <c r="B413" s="303"/>
      <c r="C413" s="304"/>
      <c r="D413" s="305"/>
      <c r="E413" s="306"/>
      <c r="F413" s="307"/>
      <c r="G413" s="305"/>
      <c r="H413" s="305"/>
      <c r="I413" s="306"/>
      <c r="J413" s="308" t="str">
        <f t="shared" si="1"/>
        <v/>
      </c>
      <c r="K413" s="308"/>
      <c r="L413" s="309"/>
      <c r="M413" s="308"/>
      <c r="N413" s="303"/>
      <c r="O413" s="305"/>
      <c r="P413" s="305"/>
      <c r="Q413" s="299"/>
      <c r="R413" s="299"/>
      <c r="S413" s="299"/>
      <c r="T413" s="299"/>
    </row>
    <row r="414" spans="1:20" ht="13.5" customHeight="1" x14ac:dyDescent="0.2">
      <c r="A414" s="302" t="str">
        <f>IF(B414="","",ROW()-ROW($A$3)+'Diário 3º PA'!$P$1)</f>
        <v/>
      </c>
      <c r="B414" s="303"/>
      <c r="C414" s="304"/>
      <c r="D414" s="305"/>
      <c r="E414" s="306"/>
      <c r="F414" s="307"/>
      <c r="G414" s="306"/>
      <c r="H414" s="305"/>
      <c r="I414" s="306"/>
      <c r="J414" s="308" t="str">
        <f t="shared" si="1"/>
        <v/>
      </c>
      <c r="K414" s="308"/>
      <c r="L414" s="309"/>
      <c r="M414" s="308"/>
      <c r="N414" s="303"/>
      <c r="O414" s="305"/>
      <c r="P414" s="305"/>
      <c r="Q414" s="299"/>
      <c r="R414" s="299"/>
      <c r="S414" s="299"/>
      <c r="T414" s="299"/>
    </row>
    <row r="415" spans="1:20" ht="13.5" customHeight="1" x14ac:dyDescent="0.2">
      <c r="A415" s="302" t="str">
        <f>IF(B415="","",ROW()-ROW($A$3)+'Diário 3º PA'!$P$1)</f>
        <v/>
      </c>
      <c r="B415" s="303"/>
      <c r="C415" s="304"/>
      <c r="D415" s="305"/>
      <c r="E415" s="306"/>
      <c r="F415" s="307"/>
      <c r="G415" s="306"/>
      <c r="H415" s="305"/>
      <c r="I415" s="306"/>
      <c r="J415" s="308" t="str">
        <f t="shared" si="1"/>
        <v/>
      </c>
      <c r="K415" s="308"/>
      <c r="L415" s="309"/>
      <c r="M415" s="308"/>
      <c r="N415" s="303"/>
      <c r="O415" s="305"/>
      <c r="P415" s="305"/>
      <c r="Q415" s="299"/>
      <c r="R415" s="299"/>
      <c r="S415" s="299"/>
      <c r="T415" s="299"/>
    </row>
    <row r="416" spans="1:20" ht="13.5" customHeight="1" x14ac:dyDescent="0.2">
      <c r="A416" s="302" t="str">
        <f>IF(B416="","",ROW()-ROW($A$3)+'Diário 3º PA'!$P$1)</f>
        <v/>
      </c>
      <c r="B416" s="303"/>
      <c r="C416" s="304"/>
      <c r="D416" s="305"/>
      <c r="E416" s="306"/>
      <c r="F416" s="307"/>
      <c r="G416" s="306"/>
      <c r="H416" s="305"/>
      <c r="I416" s="306"/>
      <c r="J416" s="308" t="str">
        <f t="shared" si="1"/>
        <v/>
      </c>
      <c r="K416" s="308"/>
      <c r="L416" s="309"/>
      <c r="M416" s="308"/>
      <c r="N416" s="303"/>
      <c r="O416" s="305"/>
      <c r="P416" s="305"/>
      <c r="Q416" s="299"/>
      <c r="R416" s="299"/>
      <c r="S416" s="299"/>
      <c r="T416" s="299"/>
    </row>
    <row r="417" spans="1:20" ht="13.5" customHeight="1" x14ac:dyDescent="0.2">
      <c r="A417" s="302" t="str">
        <f>IF(B417="","",ROW()-ROW($A$3)+'Diário 3º PA'!$P$1)</f>
        <v/>
      </c>
      <c r="B417" s="303"/>
      <c r="C417" s="304"/>
      <c r="D417" s="305"/>
      <c r="E417" s="306"/>
      <c r="F417" s="307"/>
      <c r="G417" s="305"/>
      <c r="H417" s="305"/>
      <c r="I417" s="306"/>
      <c r="J417" s="308" t="str">
        <f t="shared" si="1"/>
        <v/>
      </c>
      <c r="K417" s="308"/>
      <c r="L417" s="309"/>
      <c r="M417" s="308"/>
      <c r="N417" s="303"/>
      <c r="O417" s="305"/>
      <c r="P417" s="305"/>
      <c r="Q417" s="299"/>
      <c r="R417" s="299"/>
      <c r="S417" s="299"/>
      <c r="T417" s="299"/>
    </row>
    <row r="418" spans="1:20" ht="13.5" customHeight="1" x14ac:dyDescent="0.2">
      <c r="A418" s="302" t="str">
        <f>IF(B418="","",ROW()-ROW($A$3)+'Diário 3º PA'!$P$1)</f>
        <v/>
      </c>
      <c r="B418" s="303"/>
      <c r="C418" s="304"/>
      <c r="D418" s="305"/>
      <c r="E418" s="306"/>
      <c r="F418" s="307"/>
      <c r="G418" s="306"/>
      <c r="H418" s="305"/>
      <c r="I418" s="306"/>
      <c r="J418" s="308" t="str">
        <f t="shared" si="1"/>
        <v/>
      </c>
      <c r="K418" s="308"/>
      <c r="L418" s="309"/>
      <c r="M418" s="308"/>
      <c r="N418" s="303"/>
      <c r="O418" s="305"/>
      <c r="P418" s="305"/>
      <c r="Q418" s="299"/>
      <c r="R418" s="299"/>
      <c r="S418" s="299"/>
      <c r="T418" s="299"/>
    </row>
    <row r="419" spans="1:20" ht="13.5" customHeight="1" x14ac:dyDescent="0.2">
      <c r="A419" s="302" t="str">
        <f>IF(B419="","",ROW()-ROW($A$3)+'Diário 3º PA'!$P$1)</f>
        <v/>
      </c>
      <c r="B419" s="303"/>
      <c r="C419" s="304"/>
      <c r="D419" s="305"/>
      <c r="E419" s="306"/>
      <c r="F419" s="307"/>
      <c r="G419" s="306"/>
      <c r="H419" s="305"/>
      <c r="I419" s="306"/>
      <c r="J419" s="308" t="str">
        <f t="shared" si="1"/>
        <v/>
      </c>
      <c r="K419" s="308"/>
      <c r="L419" s="309"/>
      <c r="M419" s="308"/>
      <c r="N419" s="303"/>
      <c r="O419" s="305"/>
      <c r="P419" s="305"/>
      <c r="Q419" s="299"/>
      <c r="R419" s="299"/>
      <c r="S419" s="299"/>
      <c r="T419" s="299"/>
    </row>
    <row r="420" spans="1:20" ht="13.5" customHeight="1" x14ac:dyDescent="0.2">
      <c r="A420" s="302" t="str">
        <f>IF(B420="","",ROW()-ROW($A$3)+'Diário 3º PA'!$P$1)</f>
        <v/>
      </c>
      <c r="B420" s="303"/>
      <c r="C420" s="304"/>
      <c r="D420" s="305"/>
      <c r="E420" s="306"/>
      <c r="F420" s="307"/>
      <c r="G420" s="306"/>
      <c r="H420" s="305"/>
      <c r="I420" s="306"/>
      <c r="J420" s="308" t="str">
        <f t="shared" si="1"/>
        <v/>
      </c>
      <c r="K420" s="308"/>
      <c r="L420" s="309"/>
      <c r="M420" s="308"/>
      <c r="N420" s="303"/>
      <c r="O420" s="305"/>
      <c r="P420" s="305"/>
      <c r="Q420" s="299"/>
      <c r="R420" s="299"/>
      <c r="S420" s="299"/>
      <c r="T420" s="299"/>
    </row>
    <row r="421" spans="1:20" ht="13.5" customHeight="1" x14ac:dyDescent="0.2">
      <c r="A421" s="302" t="str">
        <f>IF(B421="","",ROW()-ROW($A$3)+'Diário 3º PA'!$P$1)</f>
        <v/>
      </c>
      <c r="B421" s="303"/>
      <c r="C421" s="304"/>
      <c r="D421" s="305"/>
      <c r="E421" s="306"/>
      <c r="F421" s="307"/>
      <c r="G421" s="306"/>
      <c r="H421" s="305"/>
      <c r="I421" s="306"/>
      <c r="J421" s="308" t="str">
        <f t="shared" si="1"/>
        <v/>
      </c>
      <c r="K421" s="308"/>
      <c r="L421" s="309"/>
      <c r="M421" s="308"/>
      <c r="N421" s="303"/>
      <c r="O421" s="305"/>
      <c r="P421" s="305"/>
      <c r="Q421" s="299"/>
      <c r="R421" s="299"/>
      <c r="S421" s="299"/>
      <c r="T421" s="299"/>
    </row>
    <row r="422" spans="1:20" ht="13.5" customHeight="1" x14ac:dyDescent="0.2">
      <c r="A422" s="302" t="str">
        <f>IF(B422="","",ROW()-ROW($A$3)+'Diário 3º PA'!$P$1)</f>
        <v/>
      </c>
      <c r="B422" s="303"/>
      <c r="C422" s="304"/>
      <c r="D422" s="305"/>
      <c r="E422" s="306"/>
      <c r="F422" s="307"/>
      <c r="G422" s="306"/>
      <c r="H422" s="305"/>
      <c r="I422" s="306"/>
      <c r="J422" s="308" t="str">
        <f t="shared" si="1"/>
        <v/>
      </c>
      <c r="K422" s="308"/>
      <c r="L422" s="309"/>
      <c r="M422" s="308"/>
      <c r="N422" s="303"/>
      <c r="O422" s="305"/>
      <c r="P422" s="305"/>
      <c r="Q422" s="299"/>
      <c r="R422" s="299"/>
      <c r="S422" s="299"/>
      <c r="T422" s="299"/>
    </row>
    <row r="423" spans="1:20" ht="13.5" customHeight="1" x14ac:dyDescent="0.2">
      <c r="A423" s="302" t="str">
        <f>IF(B423="","",ROW()-ROW($A$3)+'Diário 3º PA'!$P$1)</f>
        <v/>
      </c>
      <c r="B423" s="303"/>
      <c r="C423" s="304"/>
      <c r="D423" s="305"/>
      <c r="E423" s="306"/>
      <c r="F423" s="307"/>
      <c r="G423" s="306"/>
      <c r="H423" s="305"/>
      <c r="I423" s="306"/>
      <c r="J423" s="308" t="str">
        <f t="shared" si="1"/>
        <v/>
      </c>
      <c r="K423" s="308"/>
      <c r="L423" s="309"/>
      <c r="M423" s="308"/>
      <c r="N423" s="303"/>
      <c r="O423" s="305"/>
      <c r="P423" s="305"/>
      <c r="Q423" s="299"/>
      <c r="R423" s="299"/>
      <c r="S423" s="299"/>
      <c r="T423" s="299"/>
    </row>
    <row r="424" spans="1:20" ht="13.5" customHeight="1" x14ac:dyDescent="0.2">
      <c r="A424" s="302" t="str">
        <f>IF(B424="","",ROW()-ROW($A$3)+'Diário 3º PA'!$P$1)</f>
        <v/>
      </c>
      <c r="B424" s="303"/>
      <c r="C424" s="304"/>
      <c r="D424" s="305"/>
      <c r="E424" s="306"/>
      <c r="F424" s="307"/>
      <c r="G424" s="306"/>
      <c r="H424" s="305"/>
      <c r="I424" s="306"/>
      <c r="J424" s="308" t="str">
        <f t="shared" si="1"/>
        <v/>
      </c>
      <c r="K424" s="308"/>
      <c r="L424" s="309"/>
      <c r="M424" s="308"/>
      <c r="N424" s="303"/>
      <c r="O424" s="305"/>
      <c r="P424" s="305"/>
      <c r="Q424" s="299"/>
      <c r="R424" s="299"/>
      <c r="S424" s="299"/>
      <c r="T424" s="299"/>
    </row>
    <row r="425" spans="1:20" ht="13.5" customHeight="1" x14ac:dyDescent="0.2">
      <c r="A425" s="302" t="str">
        <f>IF(B425="","",ROW()-ROW($A$3)+'Diário 3º PA'!$P$1)</f>
        <v/>
      </c>
      <c r="B425" s="303"/>
      <c r="C425" s="304"/>
      <c r="D425" s="305"/>
      <c r="E425" s="306"/>
      <c r="F425" s="307"/>
      <c r="G425" s="306"/>
      <c r="H425" s="305"/>
      <c r="I425" s="306"/>
      <c r="J425" s="308" t="str">
        <f t="shared" si="1"/>
        <v/>
      </c>
      <c r="K425" s="308"/>
      <c r="L425" s="309"/>
      <c r="M425" s="308"/>
      <c r="N425" s="303"/>
      <c r="O425" s="305"/>
      <c r="P425" s="305"/>
      <c r="Q425" s="299"/>
      <c r="R425" s="299"/>
      <c r="S425" s="299"/>
      <c r="T425" s="299"/>
    </row>
    <row r="426" spans="1:20" ht="13.5" customHeight="1" x14ac:dyDescent="0.2">
      <c r="A426" s="302" t="str">
        <f>IF(B426="","",ROW()-ROW($A$3)+'Diário 3º PA'!$P$1)</f>
        <v/>
      </c>
      <c r="B426" s="303"/>
      <c r="C426" s="304"/>
      <c r="D426" s="305"/>
      <c r="E426" s="306"/>
      <c r="F426" s="307"/>
      <c r="G426" s="305"/>
      <c r="H426" s="305"/>
      <c r="I426" s="306"/>
      <c r="J426" s="308" t="str">
        <f t="shared" si="1"/>
        <v/>
      </c>
      <c r="K426" s="308"/>
      <c r="L426" s="309"/>
      <c r="M426" s="308"/>
      <c r="N426" s="303"/>
      <c r="O426" s="305"/>
      <c r="P426" s="305"/>
      <c r="Q426" s="299"/>
      <c r="R426" s="299"/>
      <c r="S426" s="299"/>
      <c r="T426" s="299"/>
    </row>
    <row r="427" spans="1:20" ht="13.5" customHeight="1" x14ac:dyDescent="0.2">
      <c r="A427" s="302" t="str">
        <f>IF(B427="","",ROW()-ROW($A$3)+'Diário 3º PA'!$P$1)</f>
        <v/>
      </c>
      <c r="B427" s="303"/>
      <c r="C427" s="304"/>
      <c r="D427" s="305"/>
      <c r="E427" s="306"/>
      <c r="F427" s="307"/>
      <c r="G427" s="305"/>
      <c r="H427" s="305"/>
      <c r="I427" s="306"/>
      <c r="J427" s="308" t="str">
        <f t="shared" si="1"/>
        <v/>
      </c>
      <c r="K427" s="308"/>
      <c r="L427" s="309"/>
      <c r="M427" s="308"/>
      <c r="N427" s="303"/>
      <c r="O427" s="305"/>
      <c r="P427" s="305"/>
      <c r="Q427" s="299"/>
      <c r="R427" s="299"/>
      <c r="S427" s="299"/>
      <c r="T427" s="299"/>
    </row>
    <row r="428" spans="1:20" ht="13.5" customHeight="1" x14ac:dyDescent="0.2">
      <c r="A428" s="302" t="str">
        <f>IF(B428="","",ROW()-ROW($A$3)+'Diário 3º PA'!$P$1)</f>
        <v/>
      </c>
      <c r="B428" s="303"/>
      <c r="C428" s="304"/>
      <c r="D428" s="305"/>
      <c r="E428" s="306"/>
      <c r="F428" s="307"/>
      <c r="G428" s="306"/>
      <c r="H428" s="305"/>
      <c r="I428" s="306"/>
      <c r="J428" s="308" t="str">
        <f t="shared" si="1"/>
        <v/>
      </c>
      <c r="K428" s="308"/>
      <c r="L428" s="309"/>
      <c r="M428" s="308"/>
      <c r="N428" s="303"/>
      <c r="O428" s="305"/>
      <c r="P428" s="305"/>
      <c r="Q428" s="299"/>
      <c r="R428" s="299"/>
      <c r="S428" s="299"/>
      <c r="T428" s="299"/>
    </row>
    <row r="429" spans="1:20" ht="13.5" customHeight="1" x14ac:dyDescent="0.2">
      <c r="A429" s="302" t="str">
        <f>IF(B429="","",ROW()-ROW($A$3)+'Diário 3º PA'!$P$1)</f>
        <v/>
      </c>
      <c r="B429" s="303"/>
      <c r="C429" s="304"/>
      <c r="D429" s="305"/>
      <c r="E429" s="306"/>
      <c r="F429" s="307"/>
      <c r="G429" s="305"/>
      <c r="H429" s="305"/>
      <c r="I429" s="306"/>
      <c r="J429" s="308" t="str">
        <f t="shared" si="1"/>
        <v/>
      </c>
      <c r="K429" s="308"/>
      <c r="L429" s="309"/>
      <c r="M429" s="308"/>
      <c r="N429" s="303"/>
      <c r="O429" s="305"/>
      <c r="P429" s="305"/>
      <c r="Q429" s="299"/>
      <c r="R429" s="299"/>
      <c r="S429" s="299"/>
      <c r="T429" s="299"/>
    </row>
    <row r="430" spans="1:20" ht="13.5" customHeight="1" x14ac:dyDescent="0.2">
      <c r="A430" s="302" t="str">
        <f>IF(B430="","",ROW()-ROW($A$3)+'Diário 3º PA'!$P$1)</f>
        <v/>
      </c>
      <c r="B430" s="303"/>
      <c r="C430" s="304"/>
      <c r="D430" s="305"/>
      <c r="E430" s="306"/>
      <c r="F430" s="307"/>
      <c r="G430" s="305"/>
      <c r="H430" s="305"/>
      <c r="I430" s="306"/>
      <c r="J430" s="308" t="str">
        <f t="shared" si="1"/>
        <v/>
      </c>
      <c r="K430" s="308"/>
      <c r="L430" s="309"/>
      <c r="M430" s="308"/>
      <c r="N430" s="303"/>
      <c r="O430" s="305"/>
      <c r="P430" s="305"/>
      <c r="Q430" s="299"/>
      <c r="R430" s="299"/>
      <c r="S430" s="299"/>
      <c r="T430" s="299"/>
    </row>
    <row r="431" spans="1:20" ht="13.5" customHeight="1" x14ac:dyDescent="0.2">
      <c r="A431" s="302" t="str">
        <f>IF(B431="","",ROW()-ROW($A$3)+'Diário 3º PA'!$P$1)</f>
        <v/>
      </c>
      <c r="B431" s="303"/>
      <c r="C431" s="304"/>
      <c r="D431" s="305"/>
      <c r="E431" s="306"/>
      <c r="F431" s="307"/>
      <c r="G431" s="305"/>
      <c r="H431" s="305"/>
      <c r="I431" s="306"/>
      <c r="J431" s="308" t="str">
        <f t="shared" si="1"/>
        <v/>
      </c>
      <c r="K431" s="308"/>
      <c r="L431" s="309"/>
      <c r="M431" s="308"/>
      <c r="N431" s="303"/>
      <c r="O431" s="305"/>
      <c r="P431" s="305"/>
      <c r="Q431" s="299"/>
      <c r="R431" s="299"/>
      <c r="S431" s="299"/>
      <c r="T431" s="299"/>
    </row>
    <row r="432" spans="1:20" ht="13.5" customHeight="1" x14ac:dyDescent="0.2">
      <c r="A432" s="302" t="str">
        <f>IF(B432="","",ROW()-ROW($A$3)+'Diário 3º PA'!$P$1)</f>
        <v/>
      </c>
      <c r="B432" s="303"/>
      <c r="C432" s="304"/>
      <c r="D432" s="305"/>
      <c r="E432" s="306"/>
      <c r="F432" s="307"/>
      <c r="G432" s="305"/>
      <c r="H432" s="305"/>
      <c r="I432" s="306"/>
      <c r="J432" s="308" t="str">
        <f t="shared" si="1"/>
        <v/>
      </c>
      <c r="K432" s="308"/>
      <c r="L432" s="309"/>
      <c r="M432" s="308"/>
      <c r="N432" s="303"/>
      <c r="O432" s="305"/>
      <c r="P432" s="305"/>
      <c r="Q432" s="299"/>
      <c r="R432" s="299"/>
      <c r="S432" s="299"/>
      <c r="T432" s="299"/>
    </row>
    <row r="433" spans="1:20" ht="13.5" customHeight="1" x14ac:dyDescent="0.2">
      <c r="A433" s="302" t="str">
        <f>IF(B433="","",ROW()-ROW($A$3)+'Diário 3º PA'!$P$1)</f>
        <v/>
      </c>
      <c r="B433" s="303"/>
      <c r="C433" s="304"/>
      <c r="D433" s="305"/>
      <c r="E433" s="306"/>
      <c r="F433" s="307"/>
      <c r="G433" s="305"/>
      <c r="H433" s="305"/>
      <c r="I433" s="306"/>
      <c r="J433" s="308" t="str">
        <f t="shared" si="1"/>
        <v/>
      </c>
      <c r="K433" s="308"/>
      <c r="L433" s="309"/>
      <c r="M433" s="308"/>
      <c r="N433" s="303"/>
      <c r="O433" s="305"/>
      <c r="P433" s="305"/>
      <c r="Q433" s="299"/>
      <c r="R433" s="299"/>
      <c r="S433" s="299"/>
      <c r="T433" s="299"/>
    </row>
    <row r="434" spans="1:20" ht="13.5" customHeight="1" x14ac:dyDescent="0.2">
      <c r="A434" s="302" t="str">
        <f>IF(B434="","",ROW()-ROW($A$3)+'Diário 3º PA'!$P$1)</f>
        <v/>
      </c>
      <c r="B434" s="303"/>
      <c r="C434" s="304"/>
      <c r="D434" s="305"/>
      <c r="E434" s="306"/>
      <c r="F434" s="307"/>
      <c r="G434" s="305"/>
      <c r="H434" s="305"/>
      <c r="I434" s="306"/>
      <c r="J434" s="308" t="str">
        <f t="shared" si="1"/>
        <v/>
      </c>
      <c r="K434" s="308"/>
      <c r="L434" s="309"/>
      <c r="M434" s="308"/>
      <c r="N434" s="303"/>
      <c r="O434" s="305"/>
      <c r="P434" s="305"/>
      <c r="Q434" s="299"/>
      <c r="R434" s="299"/>
      <c r="S434" s="299"/>
      <c r="T434" s="299"/>
    </row>
    <row r="435" spans="1:20" ht="13.5" customHeight="1" x14ac:dyDescent="0.2">
      <c r="A435" s="302" t="str">
        <f>IF(B435="","",ROW()-ROW($A$3)+'Diário 3º PA'!$P$1)</f>
        <v/>
      </c>
      <c r="B435" s="303"/>
      <c r="C435" s="304"/>
      <c r="D435" s="305"/>
      <c r="E435" s="306"/>
      <c r="F435" s="307"/>
      <c r="G435" s="305"/>
      <c r="H435" s="305"/>
      <c r="I435" s="306"/>
      <c r="J435" s="308" t="str">
        <f t="shared" si="1"/>
        <v/>
      </c>
      <c r="K435" s="308"/>
      <c r="L435" s="309"/>
      <c r="M435" s="308"/>
      <c r="N435" s="303"/>
      <c r="O435" s="305"/>
      <c r="P435" s="305"/>
      <c r="Q435" s="299"/>
      <c r="R435" s="299"/>
      <c r="S435" s="299"/>
      <c r="T435" s="299"/>
    </row>
    <row r="436" spans="1:20" ht="13.5" customHeight="1" x14ac:dyDescent="0.2">
      <c r="A436" s="302" t="str">
        <f>IF(B436="","",ROW()-ROW($A$3)+'Diário 3º PA'!$P$1)</f>
        <v/>
      </c>
      <c r="B436" s="303"/>
      <c r="C436" s="304"/>
      <c r="D436" s="305"/>
      <c r="E436" s="306"/>
      <c r="F436" s="307"/>
      <c r="G436" s="305"/>
      <c r="H436" s="305"/>
      <c r="I436" s="306"/>
      <c r="J436" s="308" t="str">
        <f t="shared" si="1"/>
        <v/>
      </c>
      <c r="K436" s="308"/>
      <c r="L436" s="309"/>
      <c r="M436" s="308"/>
      <c r="N436" s="303"/>
      <c r="O436" s="305"/>
      <c r="P436" s="305"/>
      <c r="Q436" s="299"/>
      <c r="R436" s="299"/>
      <c r="S436" s="299"/>
      <c r="T436" s="299"/>
    </row>
    <row r="437" spans="1:20" ht="13.5" customHeight="1" x14ac:dyDescent="0.2">
      <c r="A437" s="302" t="str">
        <f>IF(B437="","",ROW()-ROW($A$3)+'Diário 3º PA'!$P$1)</f>
        <v/>
      </c>
      <c r="B437" s="303"/>
      <c r="C437" s="304"/>
      <c r="D437" s="305"/>
      <c r="E437" s="306"/>
      <c r="F437" s="307"/>
      <c r="G437" s="305"/>
      <c r="H437" s="305"/>
      <c r="I437" s="306"/>
      <c r="J437" s="308" t="str">
        <f t="shared" si="1"/>
        <v/>
      </c>
      <c r="K437" s="308"/>
      <c r="L437" s="309"/>
      <c r="M437" s="308"/>
      <c r="N437" s="303"/>
      <c r="O437" s="305"/>
      <c r="P437" s="305"/>
      <c r="Q437" s="299"/>
      <c r="R437" s="299"/>
      <c r="S437" s="299"/>
      <c r="T437" s="299"/>
    </row>
    <row r="438" spans="1:20" ht="13.5" customHeight="1" x14ac:dyDescent="0.2">
      <c r="A438" s="302" t="str">
        <f>IF(B438="","",ROW()-ROW($A$3)+'Diário 3º PA'!$P$1)</f>
        <v/>
      </c>
      <c r="B438" s="303"/>
      <c r="C438" s="304"/>
      <c r="D438" s="305"/>
      <c r="E438" s="306"/>
      <c r="F438" s="307"/>
      <c r="G438" s="306"/>
      <c r="H438" s="305"/>
      <c r="I438" s="306"/>
      <c r="J438" s="308" t="str">
        <f t="shared" si="1"/>
        <v/>
      </c>
      <c r="K438" s="308"/>
      <c r="L438" s="309"/>
      <c r="M438" s="308"/>
      <c r="N438" s="303"/>
      <c r="O438" s="305"/>
      <c r="P438" s="305"/>
      <c r="Q438" s="299"/>
      <c r="R438" s="299"/>
      <c r="S438" s="299"/>
      <c r="T438" s="299"/>
    </row>
    <row r="439" spans="1:20" ht="13.5" customHeight="1" x14ac:dyDescent="0.2">
      <c r="A439" s="302" t="str">
        <f>IF(B439="","",ROW()-ROW($A$3)+'Diário 3º PA'!$P$1)</f>
        <v/>
      </c>
      <c r="B439" s="303"/>
      <c r="C439" s="304"/>
      <c r="D439" s="305"/>
      <c r="E439" s="306"/>
      <c r="F439" s="307"/>
      <c r="G439" s="306"/>
      <c r="H439" s="305"/>
      <c r="I439" s="306"/>
      <c r="J439" s="308" t="str">
        <f t="shared" si="1"/>
        <v/>
      </c>
      <c r="K439" s="308"/>
      <c r="L439" s="309"/>
      <c r="M439" s="308"/>
      <c r="N439" s="303"/>
      <c r="O439" s="305"/>
      <c r="P439" s="305"/>
      <c r="Q439" s="299"/>
      <c r="R439" s="299"/>
      <c r="S439" s="299"/>
      <c r="T439" s="299"/>
    </row>
    <row r="440" spans="1:20" ht="13.5" customHeight="1" x14ac:dyDescent="0.2">
      <c r="A440" s="302" t="str">
        <f>IF(B440="","",ROW()-ROW($A$3)+'Diário 3º PA'!$P$1)</f>
        <v/>
      </c>
      <c r="B440" s="303"/>
      <c r="C440" s="304"/>
      <c r="D440" s="305"/>
      <c r="E440" s="306"/>
      <c r="F440" s="307"/>
      <c r="G440" s="306"/>
      <c r="H440" s="305"/>
      <c r="I440" s="306"/>
      <c r="J440" s="308" t="str">
        <f t="shared" si="1"/>
        <v/>
      </c>
      <c r="K440" s="308"/>
      <c r="L440" s="309"/>
      <c r="M440" s="308"/>
      <c r="N440" s="303"/>
      <c r="O440" s="305"/>
      <c r="P440" s="305"/>
      <c r="Q440" s="299"/>
      <c r="R440" s="299"/>
      <c r="S440" s="299"/>
      <c r="T440" s="299"/>
    </row>
    <row r="441" spans="1:20" ht="13.5" customHeight="1" x14ac:dyDescent="0.2">
      <c r="A441" s="302" t="str">
        <f>IF(B441="","",ROW()-ROW($A$3)+'Diário 3º PA'!$P$1)</f>
        <v/>
      </c>
      <c r="B441" s="303"/>
      <c r="C441" s="304"/>
      <c r="D441" s="305"/>
      <c r="E441" s="306"/>
      <c r="F441" s="307"/>
      <c r="G441" s="306"/>
      <c r="H441" s="305"/>
      <c r="I441" s="306"/>
      <c r="J441" s="308" t="str">
        <f t="shared" si="1"/>
        <v/>
      </c>
      <c r="K441" s="308"/>
      <c r="L441" s="309"/>
      <c r="M441" s="308"/>
      <c r="N441" s="303"/>
      <c r="O441" s="305"/>
      <c r="P441" s="305"/>
      <c r="Q441" s="299"/>
      <c r="R441" s="299"/>
      <c r="S441" s="299"/>
      <c r="T441" s="299"/>
    </row>
    <row r="442" spans="1:20" ht="13.5" customHeight="1" x14ac:dyDescent="0.2">
      <c r="A442" s="302" t="str">
        <f>IF(B442="","",ROW()-ROW($A$3)+'Diário 3º PA'!$P$1)</f>
        <v/>
      </c>
      <c r="B442" s="303"/>
      <c r="C442" s="304"/>
      <c r="D442" s="305"/>
      <c r="E442" s="306"/>
      <c r="F442" s="307"/>
      <c r="G442" s="305"/>
      <c r="H442" s="306"/>
      <c r="I442" s="306"/>
      <c r="J442" s="308" t="str">
        <f t="shared" si="1"/>
        <v/>
      </c>
      <c r="K442" s="308"/>
      <c r="L442" s="309"/>
      <c r="M442" s="308"/>
      <c r="N442" s="303"/>
      <c r="O442" s="305"/>
      <c r="P442" s="305"/>
      <c r="Q442" s="299"/>
      <c r="R442" s="299"/>
      <c r="S442" s="299"/>
      <c r="T442" s="299"/>
    </row>
    <row r="443" spans="1:20" ht="13.5" customHeight="1" x14ac:dyDescent="0.2">
      <c r="A443" s="302" t="str">
        <f>IF(B443="","",ROW()-ROW($A$3)+'Diário 3º PA'!$P$1)</f>
        <v/>
      </c>
      <c r="B443" s="303"/>
      <c r="C443" s="304"/>
      <c r="D443" s="305"/>
      <c r="E443" s="306"/>
      <c r="F443" s="307"/>
      <c r="G443" s="306"/>
      <c r="H443" s="305"/>
      <c r="I443" s="306"/>
      <c r="J443" s="308" t="str">
        <f t="shared" si="1"/>
        <v/>
      </c>
      <c r="K443" s="308"/>
      <c r="L443" s="309"/>
      <c r="M443" s="308"/>
      <c r="N443" s="303"/>
      <c r="O443" s="305"/>
      <c r="P443" s="305"/>
      <c r="Q443" s="299"/>
      <c r="R443" s="299"/>
      <c r="S443" s="299"/>
      <c r="T443" s="299"/>
    </row>
    <row r="444" spans="1:20" ht="13.5" customHeight="1" x14ac:dyDescent="0.2">
      <c r="A444" s="302" t="str">
        <f>IF(B444="","",ROW()-ROW($A$3)+'Diário 3º PA'!$P$1)</f>
        <v/>
      </c>
      <c r="B444" s="303"/>
      <c r="C444" s="304"/>
      <c r="D444" s="305"/>
      <c r="E444" s="306"/>
      <c r="F444" s="307"/>
      <c r="G444" s="305"/>
      <c r="H444" s="305"/>
      <c r="I444" s="306"/>
      <c r="J444" s="308" t="str">
        <f t="shared" si="1"/>
        <v/>
      </c>
      <c r="K444" s="308"/>
      <c r="L444" s="309"/>
      <c r="M444" s="308"/>
      <c r="N444" s="303"/>
      <c r="O444" s="305"/>
      <c r="P444" s="305"/>
      <c r="Q444" s="299"/>
      <c r="R444" s="299"/>
      <c r="S444" s="299"/>
      <c r="T444" s="299"/>
    </row>
    <row r="445" spans="1:20" ht="13.5" customHeight="1" x14ac:dyDescent="0.2">
      <c r="A445" s="302" t="str">
        <f>IF(B445="","",ROW()-ROW($A$3)+'Diário 3º PA'!$P$1)</f>
        <v/>
      </c>
      <c r="B445" s="303"/>
      <c r="C445" s="304"/>
      <c r="D445" s="305"/>
      <c r="E445" s="306"/>
      <c r="F445" s="307"/>
      <c r="G445" s="305"/>
      <c r="H445" s="305"/>
      <c r="I445" s="306"/>
      <c r="J445" s="308" t="str">
        <f t="shared" si="1"/>
        <v/>
      </c>
      <c r="K445" s="308"/>
      <c r="L445" s="309"/>
      <c r="M445" s="308"/>
      <c r="N445" s="303"/>
      <c r="O445" s="305"/>
      <c r="P445" s="305"/>
      <c r="Q445" s="299"/>
      <c r="R445" s="299"/>
      <c r="S445" s="299"/>
      <c r="T445" s="299"/>
    </row>
    <row r="446" spans="1:20" ht="13.5" customHeight="1" x14ac:dyDescent="0.2">
      <c r="A446" s="302" t="str">
        <f>IF(B446="","",ROW()-ROW($A$3)+'Diário 3º PA'!$P$1)</f>
        <v/>
      </c>
      <c r="B446" s="303"/>
      <c r="C446" s="304"/>
      <c r="D446" s="305"/>
      <c r="E446" s="306"/>
      <c r="F446" s="307"/>
      <c r="G446" s="305"/>
      <c r="H446" s="305"/>
      <c r="I446" s="306"/>
      <c r="J446" s="308" t="str">
        <f t="shared" si="1"/>
        <v/>
      </c>
      <c r="K446" s="308"/>
      <c r="L446" s="309"/>
      <c r="M446" s="308"/>
      <c r="N446" s="303"/>
      <c r="O446" s="305"/>
      <c r="P446" s="305"/>
      <c r="Q446" s="299"/>
      <c r="R446" s="299"/>
      <c r="S446" s="299"/>
      <c r="T446" s="299"/>
    </row>
    <row r="447" spans="1:20" ht="13.5" customHeight="1" x14ac:dyDescent="0.2">
      <c r="A447" s="302" t="str">
        <f>IF(B447="","",ROW()-ROW($A$3)+'Diário 3º PA'!$P$1)</f>
        <v/>
      </c>
      <c r="B447" s="303"/>
      <c r="C447" s="304"/>
      <c r="D447" s="305"/>
      <c r="E447" s="306"/>
      <c r="F447" s="307"/>
      <c r="G447" s="305"/>
      <c r="H447" s="305"/>
      <c r="I447" s="306"/>
      <c r="J447" s="308" t="str">
        <f t="shared" si="1"/>
        <v/>
      </c>
      <c r="K447" s="308"/>
      <c r="L447" s="309"/>
      <c r="M447" s="308"/>
      <c r="N447" s="303"/>
      <c r="O447" s="305"/>
      <c r="P447" s="305"/>
      <c r="Q447" s="299"/>
      <c r="R447" s="299"/>
      <c r="S447" s="299"/>
      <c r="T447" s="299"/>
    </row>
    <row r="448" spans="1:20" ht="13.5" customHeight="1" x14ac:dyDescent="0.2">
      <c r="A448" s="302" t="str">
        <f>IF(B448="","",ROW()-ROW($A$3)+'Diário 3º PA'!$P$1)</f>
        <v/>
      </c>
      <c r="B448" s="303"/>
      <c r="C448" s="304"/>
      <c r="D448" s="305"/>
      <c r="E448" s="306"/>
      <c r="F448" s="307"/>
      <c r="G448" s="305"/>
      <c r="H448" s="305"/>
      <c r="I448" s="306"/>
      <c r="J448" s="308" t="str">
        <f t="shared" si="1"/>
        <v/>
      </c>
      <c r="K448" s="308"/>
      <c r="L448" s="309"/>
      <c r="M448" s="308"/>
      <c r="N448" s="303"/>
      <c r="O448" s="305"/>
      <c r="P448" s="305"/>
      <c r="Q448" s="299"/>
      <c r="R448" s="299"/>
      <c r="S448" s="299"/>
      <c r="T448" s="299"/>
    </row>
    <row r="449" spans="1:20" ht="13.5" customHeight="1" x14ac:dyDescent="0.2">
      <c r="A449" s="302" t="str">
        <f>IF(B449="","",ROW()-ROW($A$3)+'Diário 3º PA'!$P$1)</f>
        <v/>
      </c>
      <c r="B449" s="303"/>
      <c r="C449" s="304"/>
      <c r="D449" s="305"/>
      <c r="E449" s="306"/>
      <c r="F449" s="307"/>
      <c r="G449" s="305"/>
      <c r="H449" s="305"/>
      <c r="I449" s="306"/>
      <c r="J449" s="308" t="str">
        <f t="shared" si="1"/>
        <v/>
      </c>
      <c r="K449" s="308"/>
      <c r="L449" s="309"/>
      <c r="M449" s="308"/>
      <c r="N449" s="303"/>
      <c r="O449" s="305"/>
      <c r="P449" s="305"/>
      <c r="Q449" s="299"/>
      <c r="R449" s="299"/>
      <c r="S449" s="299"/>
      <c r="T449" s="299"/>
    </row>
    <row r="450" spans="1:20" ht="13.5" customHeight="1" x14ac:dyDescent="0.2">
      <c r="A450" s="302" t="str">
        <f>IF(B450="","",ROW()-ROW($A$3)+'Diário 3º PA'!$P$1)</f>
        <v/>
      </c>
      <c r="B450" s="303"/>
      <c r="C450" s="304"/>
      <c r="D450" s="305"/>
      <c r="E450" s="306"/>
      <c r="F450" s="307"/>
      <c r="G450" s="305"/>
      <c r="H450" s="305"/>
      <c r="I450" s="306"/>
      <c r="J450" s="308" t="str">
        <f t="shared" si="1"/>
        <v/>
      </c>
      <c r="K450" s="308"/>
      <c r="L450" s="309"/>
      <c r="M450" s="308"/>
      <c r="N450" s="303"/>
      <c r="O450" s="305"/>
      <c r="P450" s="305"/>
      <c r="Q450" s="299"/>
      <c r="R450" s="299"/>
      <c r="S450" s="299"/>
      <c r="T450" s="299"/>
    </row>
    <row r="451" spans="1:20" ht="13.5" customHeight="1" x14ac:dyDescent="0.2">
      <c r="A451" s="302" t="str">
        <f>IF(B451="","",ROW()-ROW($A$3)+'Diário 3º PA'!$P$1)</f>
        <v/>
      </c>
      <c r="B451" s="303"/>
      <c r="C451" s="304"/>
      <c r="D451" s="305"/>
      <c r="E451" s="306"/>
      <c r="F451" s="307"/>
      <c r="G451" s="305"/>
      <c r="H451" s="305"/>
      <c r="I451" s="306"/>
      <c r="J451" s="308" t="str">
        <f t="shared" si="1"/>
        <v/>
      </c>
      <c r="K451" s="308"/>
      <c r="L451" s="309"/>
      <c r="M451" s="308"/>
      <c r="N451" s="303"/>
      <c r="O451" s="305"/>
      <c r="P451" s="305"/>
      <c r="Q451" s="299"/>
      <c r="R451" s="299"/>
      <c r="S451" s="299"/>
      <c r="T451" s="299"/>
    </row>
    <row r="452" spans="1:20" ht="13.5" customHeight="1" x14ac:dyDescent="0.2">
      <c r="A452" s="302" t="str">
        <f>IF(B452="","",ROW()-ROW($A$3)+'Diário 3º PA'!$P$1)</f>
        <v/>
      </c>
      <c r="B452" s="303"/>
      <c r="C452" s="304"/>
      <c r="D452" s="305"/>
      <c r="E452" s="306"/>
      <c r="F452" s="307"/>
      <c r="G452" s="305"/>
      <c r="H452" s="305"/>
      <c r="I452" s="306"/>
      <c r="J452" s="308" t="str">
        <f t="shared" si="1"/>
        <v/>
      </c>
      <c r="K452" s="308"/>
      <c r="L452" s="309"/>
      <c r="M452" s="308"/>
      <c r="N452" s="303"/>
      <c r="O452" s="305"/>
      <c r="P452" s="305"/>
      <c r="Q452" s="299"/>
      <c r="R452" s="299"/>
      <c r="S452" s="299"/>
      <c r="T452" s="299"/>
    </row>
    <row r="453" spans="1:20" ht="13.5" customHeight="1" x14ac:dyDescent="0.2">
      <c r="A453" s="302" t="str">
        <f>IF(B453="","",ROW()-ROW($A$3)+'Diário 3º PA'!$P$1)</f>
        <v/>
      </c>
      <c r="B453" s="303"/>
      <c r="C453" s="304"/>
      <c r="D453" s="305"/>
      <c r="E453" s="306"/>
      <c r="F453" s="307"/>
      <c r="G453" s="305"/>
      <c r="H453" s="305"/>
      <c r="I453" s="306"/>
      <c r="J453" s="308" t="str">
        <f t="shared" si="1"/>
        <v/>
      </c>
      <c r="K453" s="308"/>
      <c r="L453" s="309"/>
      <c r="M453" s="308"/>
      <c r="N453" s="303"/>
      <c r="O453" s="305"/>
      <c r="P453" s="305"/>
      <c r="Q453" s="299"/>
      <c r="R453" s="299"/>
      <c r="S453" s="299"/>
      <c r="T453" s="299"/>
    </row>
    <row r="454" spans="1:20" ht="13.5" customHeight="1" x14ac:dyDescent="0.2">
      <c r="A454" s="302" t="str">
        <f>IF(B454="","",ROW()-ROW($A$3)+'Diário 3º PA'!$P$1)</f>
        <v/>
      </c>
      <c r="B454" s="303"/>
      <c r="C454" s="304"/>
      <c r="D454" s="305"/>
      <c r="E454" s="306"/>
      <c r="F454" s="307"/>
      <c r="G454" s="305"/>
      <c r="H454" s="305"/>
      <c r="I454" s="306"/>
      <c r="J454" s="308" t="str">
        <f t="shared" si="1"/>
        <v/>
      </c>
      <c r="K454" s="308"/>
      <c r="L454" s="309"/>
      <c r="M454" s="308"/>
      <c r="N454" s="303"/>
      <c r="O454" s="305"/>
      <c r="P454" s="305"/>
      <c r="Q454" s="299"/>
      <c r="R454" s="299"/>
      <c r="S454" s="299"/>
      <c r="T454" s="299"/>
    </row>
    <row r="455" spans="1:20" ht="13.5" customHeight="1" x14ac:dyDescent="0.2">
      <c r="A455" s="302" t="str">
        <f>IF(B455="","",ROW()-ROW($A$3)+'Diário 3º PA'!$P$1)</f>
        <v/>
      </c>
      <c r="B455" s="303"/>
      <c r="C455" s="304"/>
      <c r="D455" s="305"/>
      <c r="E455" s="306"/>
      <c r="F455" s="307"/>
      <c r="G455" s="305"/>
      <c r="H455" s="305"/>
      <c r="I455" s="306"/>
      <c r="J455" s="308" t="str">
        <f t="shared" si="1"/>
        <v/>
      </c>
      <c r="K455" s="308"/>
      <c r="L455" s="309"/>
      <c r="M455" s="308"/>
      <c r="N455" s="303"/>
      <c r="O455" s="305"/>
      <c r="P455" s="305"/>
      <c r="Q455" s="299"/>
      <c r="R455" s="299"/>
      <c r="S455" s="299"/>
      <c r="T455" s="299"/>
    </row>
    <row r="456" spans="1:20" ht="13.5" customHeight="1" x14ac:dyDescent="0.2">
      <c r="A456" s="302" t="str">
        <f>IF(B456="","",ROW()-ROW($A$3)+'Diário 3º PA'!$P$1)</f>
        <v/>
      </c>
      <c r="B456" s="303"/>
      <c r="C456" s="304"/>
      <c r="D456" s="305"/>
      <c r="E456" s="306"/>
      <c r="F456" s="307"/>
      <c r="G456" s="305"/>
      <c r="H456" s="305"/>
      <c r="I456" s="306"/>
      <c r="J456" s="308" t="str">
        <f t="shared" si="1"/>
        <v/>
      </c>
      <c r="K456" s="308"/>
      <c r="L456" s="309"/>
      <c r="M456" s="308"/>
      <c r="N456" s="303"/>
      <c r="O456" s="305"/>
      <c r="P456" s="305"/>
      <c r="Q456" s="299"/>
      <c r="R456" s="299"/>
      <c r="S456" s="299"/>
      <c r="T456" s="299"/>
    </row>
    <row r="457" spans="1:20" ht="13.5" customHeight="1" x14ac:dyDescent="0.2">
      <c r="A457" s="302" t="str">
        <f>IF(B457="","",ROW()-ROW($A$3)+'Diário 3º PA'!$P$1)</f>
        <v/>
      </c>
      <c r="B457" s="303"/>
      <c r="C457" s="304"/>
      <c r="D457" s="305"/>
      <c r="E457" s="306"/>
      <c r="F457" s="307"/>
      <c r="G457" s="305"/>
      <c r="H457" s="305"/>
      <c r="I457" s="306"/>
      <c r="J457" s="308" t="str">
        <f t="shared" si="1"/>
        <v/>
      </c>
      <c r="K457" s="308"/>
      <c r="L457" s="309"/>
      <c r="M457" s="308"/>
      <c r="N457" s="303"/>
      <c r="O457" s="305"/>
      <c r="P457" s="305"/>
      <c r="Q457" s="299"/>
      <c r="R457" s="299"/>
      <c r="S457" s="299"/>
      <c r="T457" s="299"/>
    </row>
    <row r="458" spans="1:20" ht="13.5" customHeight="1" x14ac:dyDescent="0.2">
      <c r="A458" s="302" t="str">
        <f>IF(B458="","",ROW()-ROW($A$3)+'Diário 3º PA'!$P$1)</f>
        <v/>
      </c>
      <c r="B458" s="303"/>
      <c r="C458" s="304"/>
      <c r="D458" s="305"/>
      <c r="E458" s="306"/>
      <c r="F458" s="307"/>
      <c r="G458" s="305"/>
      <c r="H458" s="305"/>
      <c r="I458" s="306"/>
      <c r="J458" s="308" t="str">
        <f t="shared" si="1"/>
        <v/>
      </c>
      <c r="K458" s="308"/>
      <c r="L458" s="309"/>
      <c r="M458" s="308"/>
      <c r="N458" s="303"/>
      <c r="O458" s="305"/>
      <c r="P458" s="305"/>
      <c r="Q458" s="299"/>
      <c r="R458" s="299"/>
      <c r="S458" s="299"/>
      <c r="T458" s="299"/>
    </row>
    <row r="459" spans="1:20" ht="13.5" customHeight="1" x14ac:dyDescent="0.2">
      <c r="A459" s="302" t="str">
        <f>IF(B459="","",ROW()-ROW($A$3)+'Diário 3º PA'!$P$1)</f>
        <v/>
      </c>
      <c r="B459" s="303"/>
      <c r="C459" s="304"/>
      <c r="D459" s="305"/>
      <c r="E459" s="306"/>
      <c r="F459" s="307"/>
      <c r="G459" s="305"/>
      <c r="H459" s="305"/>
      <c r="I459" s="306"/>
      <c r="J459" s="308" t="str">
        <f t="shared" si="1"/>
        <v/>
      </c>
      <c r="K459" s="308"/>
      <c r="L459" s="309"/>
      <c r="M459" s="308"/>
      <c r="N459" s="303"/>
      <c r="O459" s="305"/>
      <c r="P459" s="305"/>
      <c r="Q459" s="299"/>
      <c r="R459" s="299"/>
      <c r="S459" s="299"/>
      <c r="T459" s="299"/>
    </row>
    <row r="460" spans="1:20" ht="13.5" customHeight="1" x14ac:dyDescent="0.2">
      <c r="A460" s="302" t="str">
        <f>IF(B460="","",ROW()-ROW($A$3)+'Diário 3º PA'!$P$1)</f>
        <v/>
      </c>
      <c r="B460" s="303"/>
      <c r="C460" s="304"/>
      <c r="D460" s="305"/>
      <c r="E460" s="306"/>
      <c r="F460" s="307"/>
      <c r="G460" s="305"/>
      <c r="H460" s="305"/>
      <c r="I460" s="306"/>
      <c r="J460" s="308" t="str">
        <f t="shared" si="1"/>
        <v/>
      </c>
      <c r="K460" s="308"/>
      <c r="L460" s="309"/>
      <c r="M460" s="308"/>
      <c r="N460" s="303"/>
      <c r="O460" s="305"/>
      <c r="P460" s="305"/>
      <c r="Q460" s="299"/>
      <c r="R460" s="299"/>
      <c r="S460" s="299"/>
      <c r="T460" s="299"/>
    </row>
    <row r="461" spans="1:20" ht="13.5" customHeight="1" x14ac:dyDescent="0.2">
      <c r="A461" s="302" t="str">
        <f>IF(B461="","",ROW()-ROW($A$3)+'Diário 3º PA'!$P$1)</f>
        <v/>
      </c>
      <c r="B461" s="303"/>
      <c r="C461" s="304"/>
      <c r="D461" s="305"/>
      <c r="E461" s="306"/>
      <c r="F461" s="307"/>
      <c r="G461" s="305"/>
      <c r="H461" s="305"/>
      <c r="I461" s="306"/>
      <c r="J461" s="308" t="str">
        <f t="shared" si="1"/>
        <v/>
      </c>
      <c r="K461" s="308"/>
      <c r="L461" s="309"/>
      <c r="M461" s="308"/>
      <c r="N461" s="303"/>
      <c r="O461" s="305"/>
      <c r="P461" s="305"/>
      <c r="Q461" s="299"/>
      <c r="R461" s="299"/>
      <c r="S461" s="299"/>
      <c r="T461" s="299"/>
    </row>
    <row r="462" spans="1:20" ht="13.5" customHeight="1" x14ac:dyDescent="0.2">
      <c r="A462" s="302" t="str">
        <f>IF(B462="","",ROW()-ROW($A$3)+'Diário 3º PA'!$P$1)</f>
        <v/>
      </c>
      <c r="B462" s="303"/>
      <c r="C462" s="304"/>
      <c r="D462" s="305"/>
      <c r="E462" s="306"/>
      <c r="F462" s="307"/>
      <c r="G462" s="305"/>
      <c r="H462" s="305"/>
      <c r="I462" s="306"/>
      <c r="J462" s="308" t="str">
        <f t="shared" si="1"/>
        <v/>
      </c>
      <c r="K462" s="308"/>
      <c r="L462" s="309"/>
      <c r="M462" s="308"/>
      <c r="N462" s="303"/>
      <c r="O462" s="305"/>
      <c r="P462" s="305"/>
      <c r="Q462" s="299"/>
      <c r="R462" s="299"/>
      <c r="S462" s="299"/>
      <c r="T462" s="299"/>
    </row>
    <row r="463" spans="1:20" ht="13.5" customHeight="1" x14ac:dyDescent="0.2">
      <c r="A463" s="302" t="str">
        <f>IF(B463="","",ROW()-ROW($A$3)+'Diário 3º PA'!$P$1)</f>
        <v/>
      </c>
      <c r="B463" s="303"/>
      <c r="C463" s="304"/>
      <c r="D463" s="305"/>
      <c r="E463" s="306"/>
      <c r="F463" s="307"/>
      <c r="G463" s="305"/>
      <c r="H463" s="305"/>
      <c r="I463" s="306"/>
      <c r="J463" s="308" t="str">
        <f t="shared" si="1"/>
        <v/>
      </c>
      <c r="K463" s="308"/>
      <c r="L463" s="309"/>
      <c r="M463" s="308"/>
      <c r="N463" s="303"/>
      <c r="O463" s="305"/>
      <c r="P463" s="305"/>
      <c r="Q463" s="299"/>
      <c r="R463" s="299"/>
      <c r="S463" s="299"/>
      <c r="T463" s="299"/>
    </row>
    <row r="464" spans="1:20" ht="13.5" customHeight="1" x14ac:dyDescent="0.2">
      <c r="A464" s="302" t="str">
        <f>IF(B464="","",ROW()-ROW($A$3)+'Diário 3º PA'!$P$1)</f>
        <v/>
      </c>
      <c r="B464" s="303"/>
      <c r="C464" s="304"/>
      <c r="D464" s="305"/>
      <c r="E464" s="306"/>
      <c r="F464" s="307"/>
      <c r="G464" s="305"/>
      <c r="H464" s="305"/>
      <c r="I464" s="306"/>
      <c r="J464" s="308" t="str">
        <f t="shared" si="1"/>
        <v/>
      </c>
      <c r="K464" s="308"/>
      <c r="L464" s="309"/>
      <c r="M464" s="308"/>
      <c r="N464" s="303"/>
      <c r="O464" s="305"/>
      <c r="P464" s="305"/>
      <c r="Q464" s="299"/>
      <c r="R464" s="299"/>
      <c r="S464" s="299"/>
      <c r="T464" s="299"/>
    </row>
    <row r="465" spans="1:20" ht="13.5" customHeight="1" x14ac:dyDescent="0.2">
      <c r="A465" s="302" t="str">
        <f>IF(B465="","",ROW()-ROW($A$3)+'Diário 3º PA'!$P$1)</f>
        <v/>
      </c>
      <c r="B465" s="303"/>
      <c r="C465" s="304"/>
      <c r="D465" s="305"/>
      <c r="E465" s="306"/>
      <c r="F465" s="307"/>
      <c r="G465" s="305"/>
      <c r="H465" s="305"/>
      <c r="I465" s="306"/>
      <c r="J465" s="308" t="str">
        <f t="shared" si="1"/>
        <v/>
      </c>
      <c r="K465" s="308"/>
      <c r="L465" s="309"/>
      <c r="M465" s="308"/>
      <c r="N465" s="303"/>
      <c r="O465" s="305"/>
      <c r="P465" s="305"/>
      <c r="Q465" s="299"/>
      <c r="R465" s="299"/>
      <c r="S465" s="299"/>
      <c r="T465" s="299"/>
    </row>
    <row r="466" spans="1:20" ht="13.5" customHeight="1" x14ac:dyDescent="0.2">
      <c r="A466" s="302" t="str">
        <f>IF(B466="","",ROW()-ROW($A$3)+'Diário 3º PA'!$P$1)</f>
        <v/>
      </c>
      <c r="B466" s="303"/>
      <c r="C466" s="304"/>
      <c r="D466" s="305"/>
      <c r="E466" s="306"/>
      <c r="F466" s="307"/>
      <c r="G466" s="305"/>
      <c r="H466" s="305"/>
      <c r="I466" s="306"/>
      <c r="J466" s="308" t="str">
        <f t="shared" si="1"/>
        <v/>
      </c>
      <c r="K466" s="308"/>
      <c r="L466" s="309"/>
      <c r="M466" s="308"/>
      <c r="N466" s="303"/>
      <c r="O466" s="305"/>
      <c r="P466" s="305"/>
      <c r="Q466" s="299"/>
      <c r="R466" s="299"/>
      <c r="S466" s="299"/>
      <c r="T466" s="299"/>
    </row>
    <row r="467" spans="1:20" ht="13.5" customHeight="1" x14ac:dyDescent="0.2">
      <c r="A467" s="302" t="str">
        <f>IF(B467="","",ROW()-ROW($A$3)+'Diário 3º PA'!$P$1)</f>
        <v/>
      </c>
      <c r="B467" s="303"/>
      <c r="C467" s="304"/>
      <c r="D467" s="305"/>
      <c r="E467" s="306"/>
      <c r="F467" s="307"/>
      <c r="G467" s="305"/>
      <c r="H467" s="305"/>
      <c r="I467" s="306"/>
      <c r="J467" s="308" t="str">
        <f t="shared" si="1"/>
        <v/>
      </c>
      <c r="K467" s="308"/>
      <c r="L467" s="309"/>
      <c r="M467" s="308"/>
      <c r="N467" s="303"/>
      <c r="O467" s="305"/>
      <c r="P467" s="305"/>
      <c r="Q467" s="299"/>
      <c r="R467" s="299"/>
      <c r="S467" s="299"/>
      <c r="T467" s="299"/>
    </row>
    <row r="468" spans="1:20" ht="13.5" customHeight="1" x14ac:dyDescent="0.2">
      <c r="A468" s="302" t="str">
        <f>IF(B468="","",ROW()-ROW($A$3)+'Diário 3º PA'!$P$1)</f>
        <v/>
      </c>
      <c r="B468" s="303"/>
      <c r="C468" s="304"/>
      <c r="D468" s="305"/>
      <c r="E468" s="306"/>
      <c r="F468" s="307"/>
      <c r="G468" s="305"/>
      <c r="H468" s="305"/>
      <c r="I468" s="306"/>
      <c r="J468" s="308" t="str">
        <f t="shared" si="1"/>
        <v/>
      </c>
      <c r="K468" s="308"/>
      <c r="L468" s="309"/>
      <c r="M468" s="308"/>
      <c r="N468" s="303"/>
      <c r="O468" s="305"/>
      <c r="P468" s="305"/>
      <c r="Q468" s="299"/>
      <c r="R468" s="299"/>
      <c r="S468" s="299"/>
      <c r="T468" s="299"/>
    </row>
    <row r="469" spans="1:20" ht="13.5" customHeight="1" x14ac:dyDescent="0.2">
      <c r="A469" s="302" t="str">
        <f>IF(B469="","",ROW()-ROW($A$3)+'Diário 3º PA'!$P$1)</f>
        <v/>
      </c>
      <c r="B469" s="303"/>
      <c r="C469" s="304"/>
      <c r="D469" s="305"/>
      <c r="E469" s="306"/>
      <c r="F469" s="307"/>
      <c r="G469" s="305"/>
      <c r="H469" s="305"/>
      <c r="I469" s="306"/>
      <c r="J469" s="308" t="str">
        <f t="shared" si="1"/>
        <v/>
      </c>
      <c r="K469" s="308"/>
      <c r="L469" s="309"/>
      <c r="M469" s="308"/>
      <c r="N469" s="303"/>
      <c r="O469" s="305"/>
      <c r="P469" s="305"/>
      <c r="Q469" s="299"/>
      <c r="R469" s="299"/>
      <c r="S469" s="299"/>
      <c r="T469" s="299"/>
    </row>
    <row r="470" spans="1:20" ht="13.5" customHeight="1" x14ac:dyDescent="0.2">
      <c r="A470" s="302" t="str">
        <f>IF(B470="","",ROW()-ROW($A$3)+'Diário 3º PA'!$P$1)</f>
        <v/>
      </c>
      <c r="B470" s="303"/>
      <c r="C470" s="304"/>
      <c r="D470" s="305"/>
      <c r="E470" s="306"/>
      <c r="F470" s="307"/>
      <c r="G470" s="305"/>
      <c r="H470" s="305"/>
      <c r="I470" s="306"/>
      <c r="J470" s="308" t="str">
        <f t="shared" si="1"/>
        <v/>
      </c>
      <c r="K470" s="308"/>
      <c r="L470" s="309"/>
      <c r="M470" s="308"/>
      <c r="N470" s="303"/>
      <c r="O470" s="305"/>
      <c r="P470" s="305"/>
      <c r="Q470" s="299"/>
      <c r="R470" s="299"/>
      <c r="S470" s="299"/>
      <c r="T470" s="299"/>
    </row>
    <row r="471" spans="1:20" ht="13.5" customHeight="1" x14ac:dyDescent="0.2">
      <c r="A471" s="302" t="str">
        <f>IF(B471="","",ROW()-ROW($A$3)+'Diário 3º PA'!$P$1)</f>
        <v/>
      </c>
      <c r="B471" s="303"/>
      <c r="C471" s="304"/>
      <c r="D471" s="305"/>
      <c r="E471" s="306"/>
      <c r="F471" s="307"/>
      <c r="G471" s="305"/>
      <c r="H471" s="305"/>
      <c r="I471" s="306"/>
      <c r="J471" s="308" t="str">
        <f t="shared" si="1"/>
        <v/>
      </c>
      <c r="K471" s="308"/>
      <c r="L471" s="309"/>
      <c r="M471" s="308"/>
      <c r="N471" s="303"/>
      <c r="O471" s="305"/>
      <c r="P471" s="305"/>
      <c r="Q471" s="299"/>
      <c r="R471" s="299"/>
      <c r="S471" s="299"/>
      <c r="T471" s="299"/>
    </row>
    <row r="472" spans="1:20" ht="13.5" customHeight="1" x14ac:dyDescent="0.2">
      <c r="A472" s="302" t="str">
        <f>IF(B472="","",ROW()-ROW($A$3)+'Diário 3º PA'!$P$1)</f>
        <v/>
      </c>
      <c r="B472" s="303"/>
      <c r="C472" s="304"/>
      <c r="D472" s="305"/>
      <c r="E472" s="306"/>
      <c r="F472" s="307"/>
      <c r="G472" s="305"/>
      <c r="H472" s="305"/>
      <c r="I472" s="306"/>
      <c r="J472" s="308" t="str">
        <f t="shared" si="1"/>
        <v/>
      </c>
      <c r="K472" s="308"/>
      <c r="L472" s="309"/>
      <c r="M472" s="308"/>
      <c r="N472" s="303"/>
      <c r="O472" s="305"/>
      <c r="P472" s="305"/>
      <c r="Q472" s="299"/>
      <c r="R472" s="299"/>
      <c r="S472" s="299"/>
      <c r="T472" s="299"/>
    </row>
    <row r="473" spans="1:20" ht="13.5" customHeight="1" x14ac:dyDescent="0.2">
      <c r="A473" s="302" t="str">
        <f>IF(B473="","",ROW()-ROW($A$3)+'Diário 3º PA'!$P$1)</f>
        <v/>
      </c>
      <c r="B473" s="303"/>
      <c r="C473" s="304"/>
      <c r="D473" s="305"/>
      <c r="E473" s="306"/>
      <c r="F473" s="307"/>
      <c r="G473" s="305"/>
      <c r="H473" s="305"/>
      <c r="I473" s="306"/>
      <c r="J473" s="308" t="str">
        <f t="shared" si="1"/>
        <v/>
      </c>
      <c r="K473" s="308"/>
      <c r="L473" s="309"/>
      <c r="M473" s="308"/>
      <c r="N473" s="303"/>
      <c r="O473" s="305"/>
      <c r="P473" s="305"/>
      <c r="Q473" s="299"/>
      <c r="R473" s="299"/>
      <c r="S473" s="299"/>
      <c r="T473" s="299"/>
    </row>
    <row r="474" spans="1:20" ht="13.5" customHeight="1" x14ac:dyDescent="0.2">
      <c r="A474" s="302" t="str">
        <f>IF(B474="","",ROW()-ROW($A$3)+'Diário 3º PA'!$P$1)</f>
        <v/>
      </c>
      <c r="B474" s="303"/>
      <c r="C474" s="304"/>
      <c r="D474" s="305"/>
      <c r="E474" s="306"/>
      <c r="F474" s="307"/>
      <c r="G474" s="305"/>
      <c r="H474" s="305"/>
      <c r="I474" s="306"/>
      <c r="J474" s="308" t="str">
        <f t="shared" si="1"/>
        <v/>
      </c>
      <c r="K474" s="308"/>
      <c r="L474" s="309"/>
      <c r="M474" s="308"/>
      <c r="N474" s="303"/>
      <c r="O474" s="305"/>
      <c r="P474" s="305"/>
      <c r="Q474" s="299"/>
      <c r="R474" s="299"/>
      <c r="S474" s="299"/>
      <c r="T474" s="299"/>
    </row>
    <row r="475" spans="1:20" ht="13.5" customHeight="1" x14ac:dyDescent="0.2">
      <c r="A475" s="302" t="str">
        <f>IF(B475="","",ROW()-ROW($A$3)+'Diário 3º PA'!$P$1)</f>
        <v/>
      </c>
      <c r="B475" s="303"/>
      <c r="C475" s="304"/>
      <c r="D475" s="305"/>
      <c r="E475" s="306"/>
      <c r="F475" s="307"/>
      <c r="G475" s="305"/>
      <c r="H475" s="305"/>
      <c r="I475" s="306"/>
      <c r="J475" s="308" t="str">
        <f t="shared" si="1"/>
        <v/>
      </c>
      <c r="K475" s="308"/>
      <c r="L475" s="309"/>
      <c r="M475" s="308"/>
      <c r="N475" s="303"/>
      <c r="O475" s="305"/>
      <c r="P475" s="305"/>
      <c r="Q475" s="299"/>
      <c r="R475" s="299"/>
      <c r="S475" s="299"/>
      <c r="T475" s="299"/>
    </row>
    <row r="476" spans="1:20" ht="13.5" customHeight="1" x14ac:dyDescent="0.2">
      <c r="A476" s="302" t="str">
        <f>IF(B476="","",ROW()-ROW($A$3)+'Diário 3º PA'!$P$1)</f>
        <v/>
      </c>
      <c r="B476" s="303"/>
      <c r="C476" s="304"/>
      <c r="D476" s="305"/>
      <c r="E476" s="306"/>
      <c r="F476" s="307"/>
      <c r="G476" s="305"/>
      <c r="H476" s="305"/>
      <c r="I476" s="306"/>
      <c r="J476" s="308" t="str">
        <f t="shared" si="1"/>
        <v/>
      </c>
      <c r="K476" s="308"/>
      <c r="L476" s="309"/>
      <c r="M476" s="308"/>
      <c r="N476" s="303"/>
      <c r="O476" s="305"/>
      <c r="P476" s="305"/>
      <c r="Q476" s="299"/>
      <c r="R476" s="299"/>
      <c r="S476" s="299"/>
      <c r="T476" s="299"/>
    </row>
    <row r="477" spans="1:20" ht="13.5" customHeight="1" x14ac:dyDescent="0.2">
      <c r="A477" s="302" t="str">
        <f>IF(B477="","",ROW()-ROW($A$3)+'Diário 3º PA'!$P$1)</f>
        <v/>
      </c>
      <c r="B477" s="303"/>
      <c r="C477" s="304"/>
      <c r="D477" s="305"/>
      <c r="E477" s="306"/>
      <c r="F477" s="307"/>
      <c r="G477" s="305"/>
      <c r="H477" s="305"/>
      <c r="I477" s="306"/>
      <c r="J477" s="308" t="str">
        <f t="shared" si="1"/>
        <v/>
      </c>
      <c r="K477" s="308"/>
      <c r="L477" s="309"/>
      <c r="M477" s="308"/>
      <c r="N477" s="303"/>
      <c r="O477" s="305"/>
      <c r="P477" s="305"/>
      <c r="Q477" s="299"/>
      <c r="R477" s="299"/>
      <c r="S477" s="299"/>
      <c r="T477" s="299"/>
    </row>
    <row r="478" spans="1:20" ht="13.5" customHeight="1" x14ac:dyDescent="0.2">
      <c r="A478" s="302" t="str">
        <f>IF(B478="","",ROW()-ROW($A$3)+'Diário 3º PA'!$P$1)</f>
        <v/>
      </c>
      <c r="B478" s="303"/>
      <c r="C478" s="304"/>
      <c r="D478" s="305"/>
      <c r="E478" s="306"/>
      <c r="F478" s="307"/>
      <c r="G478" s="305"/>
      <c r="H478" s="305"/>
      <c r="I478" s="306"/>
      <c r="J478" s="308" t="str">
        <f t="shared" si="1"/>
        <v/>
      </c>
      <c r="K478" s="308"/>
      <c r="L478" s="309"/>
      <c r="M478" s="308"/>
      <c r="N478" s="303"/>
      <c r="O478" s="305"/>
      <c r="P478" s="305"/>
      <c r="Q478" s="299"/>
      <c r="R478" s="299"/>
      <c r="S478" s="299"/>
      <c r="T478" s="299"/>
    </row>
    <row r="479" spans="1:20" ht="13.5" customHeight="1" x14ac:dyDescent="0.2">
      <c r="A479" s="302" t="str">
        <f>IF(B479="","",ROW()-ROW($A$3)+'Diário 3º PA'!$P$1)</f>
        <v/>
      </c>
      <c r="B479" s="303"/>
      <c r="C479" s="304"/>
      <c r="D479" s="305"/>
      <c r="E479" s="306"/>
      <c r="F479" s="307"/>
      <c r="G479" s="305"/>
      <c r="H479" s="305"/>
      <c r="I479" s="306"/>
      <c r="J479" s="308" t="str">
        <f t="shared" si="1"/>
        <v/>
      </c>
      <c r="K479" s="308"/>
      <c r="L479" s="309"/>
      <c r="M479" s="308"/>
      <c r="N479" s="303"/>
      <c r="O479" s="305"/>
      <c r="P479" s="305"/>
      <c r="Q479" s="299"/>
      <c r="R479" s="299"/>
      <c r="S479" s="299"/>
      <c r="T479" s="299"/>
    </row>
    <row r="480" spans="1:20" ht="13.5" customHeight="1" x14ac:dyDescent="0.2">
      <c r="A480" s="302" t="str">
        <f>IF(B480="","",ROW()-ROW($A$3)+'Diário 3º PA'!$P$1)</f>
        <v/>
      </c>
      <c r="B480" s="303"/>
      <c r="C480" s="304"/>
      <c r="D480" s="305"/>
      <c r="E480" s="306"/>
      <c r="F480" s="307"/>
      <c r="G480" s="305"/>
      <c r="H480" s="305"/>
      <c r="I480" s="306"/>
      <c r="J480" s="308" t="str">
        <f t="shared" si="1"/>
        <v/>
      </c>
      <c r="K480" s="308"/>
      <c r="L480" s="309"/>
      <c r="M480" s="308"/>
      <c r="N480" s="303"/>
      <c r="O480" s="305"/>
      <c r="P480" s="305"/>
      <c r="Q480" s="299"/>
      <c r="R480" s="299"/>
      <c r="S480" s="299"/>
      <c r="T480" s="299"/>
    </row>
    <row r="481" spans="1:20" ht="13.5" customHeight="1" x14ac:dyDescent="0.2">
      <c r="A481" s="302" t="str">
        <f>IF(B481="","",ROW()-ROW($A$3)+'Diário 3º PA'!$P$1)</f>
        <v/>
      </c>
      <c r="B481" s="303"/>
      <c r="C481" s="304"/>
      <c r="D481" s="305"/>
      <c r="E481" s="306"/>
      <c r="F481" s="307"/>
      <c r="G481" s="305"/>
      <c r="H481" s="305"/>
      <c r="I481" s="306"/>
      <c r="J481" s="308" t="str">
        <f t="shared" si="1"/>
        <v/>
      </c>
      <c r="K481" s="308"/>
      <c r="L481" s="309"/>
      <c r="M481" s="308"/>
      <c r="N481" s="303"/>
      <c r="O481" s="305"/>
      <c r="P481" s="305"/>
      <c r="Q481" s="299"/>
      <c r="R481" s="299"/>
      <c r="S481" s="299"/>
      <c r="T481" s="299"/>
    </row>
    <row r="482" spans="1:20" ht="13.5" customHeight="1" x14ac:dyDescent="0.2">
      <c r="A482" s="302" t="str">
        <f>IF(B482="","",ROW()-ROW($A$3)+'Diário 3º PA'!$P$1)</f>
        <v/>
      </c>
      <c r="B482" s="303"/>
      <c r="C482" s="304"/>
      <c r="D482" s="305"/>
      <c r="E482" s="306"/>
      <c r="F482" s="307"/>
      <c r="G482" s="305"/>
      <c r="H482" s="305"/>
      <c r="I482" s="306"/>
      <c r="J482" s="308" t="str">
        <f t="shared" si="1"/>
        <v/>
      </c>
      <c r="K482" s="308"/>
      <c r="L482" s="309"/>
      <c r="M482" s="308"/>
      <c r="N482" s="303"/>
      <c r="O482" s="305"/>
      <c r="P482" s="305"/>
      <c r="Q482" s="299"/>
      <c r="R482" s="299"/>
      <c r="S482" s="299"/>
      <c r="T482" s="299"/>
    </row>
    <row r="483" spans="1:20" ht="13.5" customHeight="1" x14ac:dyDescent="0.2">
      <c r="A483" s="302" t="str">
        <f>IF(B483="","",ROW()-ROW($A$3)+'Diário 3º PA'!$P$1)</f>
        <v/>
      </c>
      <c r="B483" s="303"/>
      <c r="C483" s="304"/>
      <c r="D483" s="305"/>
      <c r="E483" s="306"/>
      <c r="F483" s="307"/>
      <c r="G483" s="305"/>
      <c r="H483" s="305"/>
      <c r="I483" s="306"/>
      <c r="J483" s="308" t="str">
        <f t="shared" si="1"/>
        <v/>
      </c>
      <c r="K483" s="308"/>
      <c r="L483" s="309"/>
      <c r="M483" s="308"/>
      <c r="N483" s="303"/>
      <c r="O483" s="305"/>
      <c r="P483" s="305"/>
      <c r="Q483" s="299"/>
      <c r="R483" s="299"/>
      <c r="S483" s="299"/>
      <c r="T483" s="299"/>
    </row>
    <row r="484" spans="1:20" ht="13.5" customHeight="1" x14ac:dyDescent="0.2">
      <c r="A484" s="302" t="str">
        <f>IF(B484="","",ROW()-ROW($A$3)+'Diário 3º PA'!$P$1)</f>
        <v/>
      </c>
      <c r="B484" s="303"/>
      <c r="C484" s="304"/>
      <c r="D484" s="305"/>
      <c r="E484" s="306"/>
      <c r="F484" s="307"/>
      <c r="G484" s="305"/>
      <c r="H484" s="305"/>
      <c r="I484" s="306"/>
      <c r="J484" s="308" t="str">
        <f t="shared" si="1"/>
        <v/>
      </c>
      <c r="K484" s="308"/>
      <c r="L484" s="309"/>
      <c r="M484" s="308"/>
      <c r="N484" s="303"/>
      <c r="O484" s="305"/>
      <c r="P484" s="305"/>
      <c r="Q484" s="299"/>
      <c r="R484" s="299"/>
      <c r="S484" s="299"/>
      <c r="T484" s="299"/>
    </row>
    <row r="485" spans="1:20" ht="13.5" customHeight="1" x14ac:dyDescent="0.2">
      <c r="A485" s="302" t="str">
        <f>IF(B485="","",ROW()-ROW($A$3)+'Diário 3º PA'!$P$1)</f>
        <v/>
      </c>
      <c r="B485" s="303"/>
      <c r="C485" s="304"/>
      <c r="D485" s="305"/>
      <c r="E485" s="306"/>
      <c r="F485" s="307"/>
      <c r="G485" s="305"/>
      <c r="H485" s="305"/>
      <c r="I485" s="306"/>
      <c r="J485" s="308" t="str">
        <f t="shared" si="1"/>
        <v/>
      </c>
      <c r="K485" s="308"/>
      <c r="L485" s="309"/>
      <c r="M485" s="308"/>
      <c r="N485" s="303"/>
      <c r="O485" s="305"/>
      <c r="P485" s="305"/>
      <c r="Q485" s="299"/>
      <c r="R485" s="299"/>
      <c r="S485" s="299"/>
      <c r="T485" s="299"/>
    </row>
    <row r="486" spans="1:20" ht="13.5" customHeight="1" x14ac:dyDescent="0.2">
      <c r="A486" s="302" t="str">
        <f>IF(B486="","",ROW()-ROW($A$3)+'Diário 3º PA'!$P$1)</f>
        <v/>
      </c>
      <c r="B486" s="303"/>
      <c r="C486" s="304"/>
      <c r="D486" s="305"/>
      <c r="E486" s="306"/>
      <c r="F486" s="307"/>
      <c r="G486" s="305"/>
      <c r="H486" s="305"/>
      <c r="I486" s="306"/>
      <c r="J486" s="308" t="str">
        <f t="shared" si="1"/>
        <v/>
      </c>
      <c r="K486" s="308"/>
      <c r="L486" s="309"/>
      <c r="M486" s="308"/>
      <c r="N486" s="303"/>
      <c r="O486" s="305"/>
      <c r="P486" s="305"/>
      <c r="Q486" s="299"/>
      <c r="R486" s="299"/>
      <c r="S486" s="299"/>
      <c r="T486" s="299"/>
    </row>
    <row r="487" spans="1:20" ht="13.5" customHeight="1" x14ac:dyDescent="0.2">
      <c r="A487" s="302" t="str">
        <f>IF(B487="","",ROW()-ROW($A$3)+'Diário 3º PA'!$P$1)</f>
        <v/>
      </c>
      <c r="B487" s="303"/>
      <c r="C487" s="304"/>
      <c r="D487" s="305"/>
      <c r="E487" s="306"/>
      <c r="F487" s="307"/>
      <c r="G487" s="305"/>
      <c r="H487" s="305"/>
      <c r="I487" s="306"/>
      <c r="J487" s="308" t="str">
        <f t="shared" si="1"/>
        <v/>
      </c>
      <c r="K487" s="308"/>
      <c r="L487" s="309"/>
      <c r="M487" s="308"/>
      <c r="N487" s="303"/>
      <c r="O487" s="305"/>
      <c r="P487" s="305"/>
      <c r="Q487" s="299"/>
      <c r="R487" s="299"/>
      <c r="S487" s="299"/>
      <c r="T487" s="299"/>
    </row>
    <row r="488" spans="1:20" ht="13.5" customHeight="1" x14ac:dyDescent="0.2">
      <c r="A488" s="302" t="str">
        <f>IF(B488="","",ROW()-ROW($A$3)+'Diário 3º PA'!$P$1)</f>
        <v/>
      </c>
      <c r="B488" s="303"/>
      <c r="C488" s="304"/>
      <c r="D488" s="305"/>
      <c r="E488" s="306"/>
      <c r="F488" s="307"/>
      <c r="G488" s="305"/>
      <c r="H488" s="305"/>
      <c r="I488" s="306"/>
      <c r="J488" s="308" t="str">
        <f t="shared" si="1"/>
        <v/>
      </c>
      <c r="K488" s="308"/>
      <c r="L488" s="309"/>
      <c r="M488" s="308"/>
      <c r="N488" s="303"/>
      <c r="O488" s="305"/>
      <c r="P488" s="305"/>
      <c r="Q488" s="299"/>
      <c r="R488" s="299"/>
      <c r="S488" s="299"/>
      <c r="T488" s="299"/>
    </row>
    <row r="489" spans="1:20" ht="13.5" customHeight="1" x14ac:dyDescent="0.2">
      <c r="A489" s="302" t="str">
        <f>IF(B489="","",ROW()-ROW($A$3)+'Diário 3º PA'!$P$1)</f>
        <v/>
      </c>
      <c r="B489" s="303"/>
      <c r="C489" s="304"/>
      <c r="D489" s="305"/>
      <c r="E489" s="306"/>
      <c r="F489" s="307"/>
      <c r="G489" s="305"/>
      <c r="H489" s="305"/>
      <c r="I489" s="306"/>
      <c r="J489" s="308" t="str">
        <f t="shared" si="1"/>
        <v/>
      </c>
      <c r="K489" s="308"/>
      <c r="L489" s="309"/>
      <c r="M489" s="308"/>
      <c r="N489" s="303"/>
      <c r="O489" s="305"/>
      <c r="P489" s="305"/>
      <c r="Q489" s="299"/>
      <c r="R489" s="299"/>
      <c r="S489" s="299"/>
      <c r="T489" s="299"/>
    </row>
    <row r="490" spans="1:20" ht="13.5" customHeight="1" x14ac:dyDescent="0.2">
      <c r="A490" s="302" t="str">
        <f>IF(B490="","",ROW()-ROW($A$3)+'Diário 3º PA'!$P$1)</f>
        <v/>
      </c>
      <c r="B490" s="303"/>
      <c r="C490" s="304"/>
      <c r="D490" s="305"/>
      <c r="E490" s="306"/>
      <c r="F490" s="307"/>
      <c r="G490" s="305"/>
      <c r="H490" s="305"/>
      <c r="I490" s="306"/>
      <c r="J490" s="308" t="str">
        <f t="shared" si="1"/>
        <v/>
      </c>
      <c r="K490" s="308"/>
      <c r="L490" s="309"/>
      <c r="M490" s="308"/>
      <c r="N490" s="303"/>
      <c r="O490" s="305"/>
      <c r="P490" s="305"/>
      <c r="Q490" s="299"/>
      <c r="R490" s="299"/>
      <c r="S490" s="299"/>
      <c r="T490" s="299"/>
    </row>
    <row r="491" spans="1:20" ht="13.5" customHeight="1" x14ac:dyDescent="0.2">
      <c r="A491" s="302" t="str">
        <f>IF(B491="","",ROW()-ROW($A$3)+'Diário 3º PA'!$P$1)</f>
        <v/>
      </c>
      <c r="B491" s="303"/>
      <c r="C491" s="304"/>
      <c r="D491" s="305"/>
      <c r="E491" s="306"/>
      <c r="F491" s="307"/>
      <c r="G491" s="305"/>
      <c r="H491" s="305"/>
      <c r="I491" s="306"/>
      <c r="J491" s="308" t="str">
        <f t="shared" si="1"/>
        <v/>
      </c>
      <c r="K491" s="308"/>
      <c r="L491" s="309"/>
      <c r="M491" s="308"/>
      <c r="N491" s="303"/>
      <c r="O491" s="305"/>
      <c r="P491" s="305"/>
      <c r="Q491" s="299"/>
      <c r="R491" s="299"/>
      <c r="S491" s="299"/>
      <c r="T491" s="299"/>
    </row>
    <row r="492" spans="1:20" ht="13.5" customHeight="1" x14ac:dyDescent="0.2">
      <c r="A492" s="302" t="str">
        <f>IF(B492="","",ROW()-ROW($A$3)+'Diário 3º PA'!$P$1)</f>
        <v/>
      </c>
      <c r="B492" s="303"/>
      <c r="C492" s="304"/>
      <c r="D492" s="305"/>
      <c r="E492" s="306"/>
      <c r="F492" s="307"/>
      <c r="G492" s="305"/>
      <c r="H492" s="305"/>
      <c r="I492" s="306"/>
      <c r="J492" s="308" t="str">
        <f t="shared" si="1"/>
        <v/>
      </c>
      <c r="K492" s="308"/>
      <c r="L492" s="309"/>
      <c r="M492" s="308"/>
      <c r="N492" s="303"/>
      <c r="O492" s="305"/>
      <c r="P492" s="305"/>
      <c r="Q492" s="299"/>
      <c r="R492" s="299"/>
      <c r="S492" s="299"/>
      <c r="T492" s="299"/>
    </row>
    <row r="493" spans="1:20" ht="13.5" customHeight="1" x14ac:dyDescent="0.2">
      <c r="A493" s="302" t="str">
        <f>IF(B493="","",ROW()-ROW($A$3)+'Diário 3º PA'!$P$1)</f>
        <v/>
      </c>
      <c r="B493" s="303"/>
      <c r="C493" s="304"/>
      <c r="D493" s="305"/>
      <c r="E493" s="306"/>
      <c r="F493" s="307"/>
      <c r="G493" s="305"/>
      <c r="H493" s="305"/>
      <c r="I493" s="306"/>
      <c r="J493" s="308" t="str">
        <f t="shared" si="1"/>
        <v/>
      </c>
      <c r="K493" s="308"/>
      <c r="L493" s="309"/>
      <c r="M493" s="308"/>
      <c r="N493" s="303"/>
      <c r="O493" s="305"/>
      <c r="P493" s="305"/>
      <c r="Q493" s="299"/>
      <c r="R493" s="299"/>
      <c r="S493" s="299"/>
      <c r="T493" s="299"/>
    </row>
    <row r="494" spans="1:20" ht="13.5" customHeight="1" x14ac:dyDescent="0.2">
      <c r="A494" s="302" t="str">
        <f>IF(B494="","",ROW()-ROW($A$3)+'Diário 3º PA'!$P$1)</f>
        <v/>
      </c>
      <c r="B494" s="303"/>
      <c r="C494" s="304"/>
      <c r="D494" s="305"/>
      <c r="E494" s="306"/>
      <c r="F494" s="307"/>
      <c r="G494" s="305"/>
      <c r="H494" s="305"/>
      <c r="I494" s="306"/>
      <c r="J494" s="308" t="str">
        <f t="shared" si="1"/>
        <v/>
      </c>
      <c r="K494" s="308"/>
      <c r="L494" s="309"/>
      <c r="M494" s="308"/>
      <c r="N494" s="303"/>
      <c r="O494" s="305"/>
      <c r="P494" s="305"/>
      <c r="Q494" s="299"/>
      <c r="R494" s="299"/>
      <c r="S494" s="299"/>
      <c r="T494" s="299"/>
    </row>
    <row r="495" spans="1:20" ht="13.5" customHeight="1" x14ac:dyDescent="0.2">
      <c r="A495" s="302" t="str">
        <f>IF(B495="","",ROW()-ROW($A$3)+'Diário 3º PA'!$P$1)</f>
        <v/>
      </c>
      <c r="B495" s="303"/>
      <c r="C495" s="304"/>
      <c r="D495" s="305"/>
      <c r="E495" s="306"/>
      <c r="F495" s="307"/>
      <c r="G495" s="305"/>
      <c r="H495" s="305"/>
      <c r="I495" s="306"/>
      <c r="J495" s="308" t="str">
        <f t="shared" si="1"/>
        <v/>
      </c>
      <c r="K495" s="308"/>
      <c r="L495" s="309"/>
      <c r="M495" s="308"/>
      <c r="N495" s="303"/>
      <c r="O495" s="305"/>
      <c r="P495" s="305"/>
      <c r="Q495" s="299"/>
      <c r="R495" s="299"/>
      <c r="S495" s="299"/>
      <c r="T495" s="299"/>
    </row>
    <row r="496" spans="1:20" ht="13.5" customHeight="1" x14ac:dyDescent="0.2">
      <c r="A496" s="302" t="str">
        <f>IF(B496="","",ROW()-ROW($A$3)+'Diário 3º PA'!$P$1)</f>
        <v/>
      </c>
      <c r="B496" s="303"/>
      <c r="C496" s="304"/>
      <c r="D496" s="305"/>
      <c r="E496" s="306"/>
      <c r="F496" s="307"/>
      <c r="G496" s="305"/>
      <c r="H496" s="305"/>
      <c r="I496" s="306"/>
      <c r="J496" s="308" t="str">
        <f t="shared" si="1"/>
        <v/>
      </c>
      <c r="K496" s="308"/>
      <c r="L496" s="309"/>
      <c r="M496" s="308"/>
      <c r="N496" s="303"/>
      <c r="O496" s="305"/>
      <c r="P496" s="305"/>
      <c r="Q496" s="299"/>
      <c r="R496" s="299"/>
      <c r="S496" s="299"/>
      <c r="T496" s="299"/>
    </row>
    <row r="497" spans="1:20" ht="13.5" customHeight="1" x14ac:dyDescent="0.2">
      <c r="A497" s="302" t="str">
        <f>IF(B497="","",ROW()-ROW($A$3)+'Diário 3º PA'!$P$1)</f>
        <v/>
      </c>
      <c r="B497" s="303"/>
      <c r="C497" s="304"/>
      <c r="D497" s="305"/>
      <c r="E497" s="306"/>
      <c r="F497" s="307"/>
      <c r="G497" s="305"/>
      <c r="H497" s="305"/>
      <c r="I497" s="306"/>
      <c r="J497" s="308" t="str">
        <f t="shared" si="1"/>
        <v/>
      </c>
      <c r="K497" s="308"/>
      <c r="L497" s="309"/>
      <c r="M497" s="308"/>
      <c r="N497" s="303"/>
      <c r="O497" s="305"/>
      <c r="P497" s="305"/>
      <c r="Q497" s="299"/>
      <c r="R497" s="299"/>
      <c r="S497" s="299"/>
      <c r="T497" s="299"/>
    </row>
    <row r="498" spans="1:20" ht="13.5" customHeight="1" x14ac:dyDescent="0.2">
      <c r="A498" s="302" t="str">
        <f>IF(B498="","",ROW()-ROW($A$3)+'Diário 3º PA'!$P$1)</f>
        <v/>
      </c>
      <c r="B498" s="303"/>
      <c r="C498" s="304"/>
      <c r="D498" s="305"/>
      <c r="E498" s="306"/>
      <c r="F498" s="307"/>
      <c r="G498" s="305"/>
      <c r="H498" s="305"/>
      <c r="I498" s="306"/>
      <c r="J498" s="308" t="str">
        <f t="shared" si="1"/>
        <v/>
      </c>
      <c r="K498" s="308"/>
      <c r="L498" s="309"/>
      <c r="M498" s="308"/>
      <c r="N498" s="303"/>
      <c r="O498" s="305"/>
      <c r="P498" s="305"/>
      <c r="Q498" s="299"/>
      <c r="R498" s="299"/>
      <c r="S498" s="299"/>
      <c r="T498" s="299"/>
    </row>
    <row r="499" spans="1:20" ht="13.5" customHeight="1" x14ac:dyDescent="0.2">
      <c r="A499" s="302" t="str">
        <f>IF(B499="","",ROW()-ROW($A$3)+'Diário 3º PA'!$P$1)</f>
        <v/>
      </c>
      <c r="B499" s="303"/>
      <c r="C499" s="304"/>
      <c r="D499" s="305"/>
      <c r="E499" s="306"/>
      <c r="F499" s="307"/>
      <c r="G499" s="305"/>
      <c r="H499" s="305"/>
      <c r="I499" s="306"/>
      <c r="J499" s="308" t="str">
        <f t="shared" si="1"/>
        <v/>
      </c>
      <c r="K499" s="308"/>
      <c r="L499" s="309"/>
      <c r="M499" s="308"/>
      <c r="N499" s="303"/>
      <c r="O499" s="305"/>
      <c r="P499" s="305"/>
      <c r="Q499" s="299"/>
      <c r="R499" s="299"/>
      <c r="S499" s="299"/>
      <c r="T499" s="299"/>
    </row>
    <row r="500" spans="1:20" ht="13.5" customHeight="1" x14ac:dyDescent="0.2">
      <c r="A500" s="302" t="str">
        <f>IF(B500="","",ROW()-ROW($A$3)+'Diário 3º PA'!$P$1)</f>
        <v/>
      </c>
      <c r="B500" s="303"/>
      <c r="C500" s="304"/>
      <c r="D500" s="305"/>
      <c r="E500" s="306"/>
      <c r="F500" s="307"/>
      <c r="G500" s="305"/>
      <c r="H500" s="305"/>
      <c r="I500" s="306"/>
      <c r="J500" s="308" t="str">
        <f t="shared" si="1"/>
        <v/>
      </c>
      <c r="K500" s="308"/>
      <c r="L500" s="309"/>
      <c r="M500" s="308"/>
      <c r="N500" s="303"/>
      <c r="O500" s="305"/>
      <c r="P500" s="305"/>
      <c r="Q500" s="299"/>
      <c r="R500" s="299"/>
      <c r="S500" s="299"/>
      <c r="T500" s="299"/>
    </row>
    <row r="501" spans="1:20" ht="13.5" customHeight="1" x14ac:dyDescent="0.2">
      <c r="A501" s="302" t="str">
        <f>IF(B501="","",ROW()-ROW($A$3)+'Diário 3º PA'!$P$1)</f>
        <v/>
      </c>
      <c r="B501" s="303"/>
      <c r="C501" s="304"/>
      <c r="D501" s="305"/>
      <c r="E501" s="306"/>
      <c r="F501" s="307"/>
      <c r="G501" s="305"/>
      <c r="H501" s="305"/>
      <c r="I501" s="306"/>
      <c r="J501" s="308" t="str">
        <f t="shared" si="1"/>
        <v/>
      </c>
      <c r="K501" s="308"/>
      <c r="L501" s="309"/>
      <c r="M501" s="308"/>
      <c r="N501" s="303"/>
      <c r="O501" s="305"/>
      <c r="P501" s="305"/>
      <c r="Q501" s="299"/>
      <c r="R501" s="299"/>
      <c r="S501" s="299"/>
      <c r="T501" s="299"/>
    </row>
    <row r="502" spans="1:20" ht="13.5" customHeight="1" x14ac:dyDescent="0.2">
      <c r="A502" s="302" t="str">
        <f>IF(B502="","",ROW()-ROW($A$3)+'Diário 3º PA'!$P$1)</f>
        <v/>
      </c>
      <c r="B502" s="303"/>
      <c r="C502" s="304"/>
      <c r="D502" s="305"/>
      <c r="E502" s="306"/>
      <c r="F502" s="307"/>
      <c r="G502" s="305"/>
      <c r="H502" s="305"/>
      <c r="I502" s="306"/>
      <c r="J502" s="308" t="str">
        <f t="shared" si="1"/>
        <v/>
      </c>
      <c r="K502" s="308"/>
      <c r="L502" s="309"/>
      <c r="M502" s="308"/>
      <c r="N502" s="303"/>
      <c r="O502" s="305"/>
      <c r="P502" s="305"/>
      <c r="Q502" s="299"/>
      <c r="R502" s="299"/>
      <c r="S502" s="299"/>
      <c r="T502" s="299"/>
    </row>
    <row r="503" spans="1:20" ht="13.5" customHeight="1" x14ac:dyDescent="0.2">
      <c r="A503" s="302" t="str">
        <f>IF(B503="","",ROW()-ROW($A$3)+'Diário 3º PA'!$P$1)</f>
        <v/>
      </c>
      <c r="B503" s="303"/>
      <c r="C503" s="304"/>
      <c r="D503" s="305"/>
      <c r="E503" s="306"/>
      <c r="F503" s="307"/>
      <c r="G503" s="305"/>
      <c r="H503" s="305"/>
      <c r="I503" s="306"/>
      <c r="J503" s="308" t="str">
        <f t="shared" si="1"/>
        <v/>
      </c>
      <c r="K503" s="308"/>
      <c r="L503" s="309"/>
      <c r="M503" s="308"/>
      <c r="N503" s="303"/>
      <c r="O503" s="305"/>
      <c r="P503" s="305"/>
      <c r="Q503" s="299"/>
      <c r="R503" s="299"/>
      <c r="S503" s="299"/>
      <c r="T503" s="299"/>
    </row>
    <row r="504" spans="1:20" ht="13.5" customHeight="1" x14ac:dyDescent="0.2">
      <c r="A504" s="302" t="str">
        <f>IF(B504="","",ROW()-ROW($A$3)+'Diário 3º PA'!$P$1)</f>
        <v/>
      </c>
      <c r="B504" s="303"/>
      <c r="C504" s="304"/>
      <c r="D504" s="305"/>
      <c r="E504" s="306"/>
      <c r="F504" s="307"/>
      <c r="G504" s="305"/>
      <c r="H504" s="305"/>
      <c r="I504" s="306"/>
      <c r="J504" s="308" t="str">
        <f t="shared" si="1"/>
        <v/>
      </c>
      <c r="K504" s="308"/>
      <c r="L504" s="309"/>
      <c r="M504" s="308"/>
      <c r="N504" s="303"/>
      <c r="O504" s="305"/>
      <c r="P504" s="305"/>
      <c r="Q504" s="299"/>
      <c r="R504" s="299"/>
      <c r="S504" s="299"/>
      <c r="T504" s="299"/>
    </row>
    <row r="505" spans="1:20" ht="13.5" customHeight="1" x14ac:dyDescent="0.2">
      <c r="A505" s="302" t="str">
        <f>IF(B505="","",ROW()-ROW($A$3)+'Diário 3º PA'!$P$1)</f>
        <v/>
      </c>
      <c r="B505" s="303"/>
      <c r="C505" s="304"/>
      <c r="D505" s="305"/>
      <c r="E505" s="306"/>
      <c r="F505" s="307"/>
      <c r="G505" s="320"/>
      <c r="H505" s="305"/>
      <c r="I505" s="306"/>
      <c r="J505" s="308" t="str">
        <f t="shared" si="1"/>
        <v/>
      </c>
      <c r="K505" s="308"/>
      <c r="L505" s="309"/>
      <c r="M505" s="308"/>
      <c r="N505" s="303"/>
      <c r="O505" s="305"/>
      <c r="P505" s="305"/>
      <c r="Q505" s="299"/>
      <c r="R505" s="299"/>
      <c r="S505" s="299"/>
      <c r="T505" s="299"/>
    </row>
    <row r="506" spans="1:20" ht="13.5" customHeight="1" x14ac:dyDescent="0.2">
      <c r="A506" s="302" t="str">
        <f>IF(B506="","",ROW()-ROW($A$3)+'Diário 3º PA'!$P$1)</f>
        <v/>
      </c>
      <c r="B506" s="303"/>
      <c r="C506" s="304"/>
      <c r="D506" s="305"/>
      <c r="E506" s="306"/>
      <c r="F506" s="307"/>
      <c r="G506" s="305"/>
      <c r="H506" s="305"/>
      <c r="I506" s="306"/>
      <c r="J506" s="308" t="str">
        <f t="shared" si="1"/>
        <v/>
      </c>
      <c r="K506" s="308"/>
      <c r="L506" s="309"/>
      <c r="M506" s="308"/>
      <c r="N506" s="303"/>
      <c r="O506" s="305"/>
      <c r="P506" s="305"/>
      <c r="Q506" s="299"/>
      <c r="R506" s="299"/>
      <c r="S506" s="299"/>
      <c r="T506" s="299"/>
    </row>
    <row r="507" spans="1:20" ht="13.5" customHeight="1" x14ac:dyDescent="0.2">
      <c r="A507" s="302" t="str">
        <f>IF(B507="","",ROW()-ROW($A$3)+'Diário 3º PA'!$P$1)</f>
        <v/>
      </c>
      <c r="B507" s="303"/>
      <c r="C507" s="304"/>
      <c r="D507" s="305"/>
      <c r="E507" s="306"/>
      <c r="F507" s="307"/>
      <c r="G507" s="305"/>
      <c r="H507" s="305"/>
      <c r="I507" s="306"/>
      <c r="J507" s="308" t="str">
        <f t="shared" si="1"/>
        <v/>
      </c>
      <c r="K507" s="308"/>
      <c r="L507" s="309"/>
      <c r="M507" s="308"/>
      <c r="N507" s="303"/>
      <c r="O507" s="305"/>
      <c r="P507" s="305"/>
      <c r="Q507" s="299"/>
      <c r="R507" s="299"/>
      <c r="S507" s="299"/>
      <c r="T507" s="299"/>
    </row>
    <row r="508" spans="1:20" ht="13.5" customHeight="1" x14ac:dyDescent="0.2">
      <c r="A508" s="302" t="str">
        <f>IF(B508="","",ROW()-ROW($A$3)+'Diário 3º PA'!$P$1)</f>
        <v/>
      </c>
      <c r="B508" s="303"/>
      <c r="C508" s="304"/>
      <c r="D508" s="305"/>
      <c r="E508" s="306"/>
      <c r="F508" s="307"/>
      <c r="G508" s="305"/>
      <c r="H508" s="305"/>
      <c r="I508" s="306"/>
      <c r="J508" s="308" t="str">
        <f t="shared" si="1"/>
        <v/>
      </c>
      <c r="K508" s="308"/>
      <c r="L508" s="309"/>
      <c r="M508" s="308"/>
      <c r="N508" s="303"/>
      <c r="O508" s="305"/>
      <c r="P508" s="305"/>
      <c r="Q508" s="299"/>
      <c r="R508" s="299"/>
      <c r="S508" s="299"/>
      <c r="T508" s="299"/>
    </row>
    <row r="509" spans="1:20" ht="13.5" customHeight="1" x14ac:dyDescent="0.2">
      <c r="A509" s="302" t="str">
        <f>IF(B509="","",ROW()-ROW($A$3)+'Diário 3º PA'!$P$1)</f>
        <v/>
      </c>
      <c r="B509" s="303"/>
      <c r="C509" s="304"/>
      <c r="D509" s="305"/>
      <c r="E509" s="306"/>
      <c r="F509" s="307"/>
      <c r="G509" s="305"/>
      <c r="H509" s="305"/>
      <c r="I509" s="306"/>
      <c r="J509" s="308" t="str">
        <f t="shared" si="1"/>
        <v/>
      </c>
      <c r="K509" s="308"/>
      <c r="L509" s="309"/>
      <c r="M509" s="308"/>
      <c r="N509" s="303"/>
      <c r="O509" s="305"/>
      <c r="P509" s="305"/>
      <c r="Q509" s="299"/>
      <c r="R509" s="299"/>
      <c r="S509" s="299"/>
      <c r="T509" s="299"/>
    </row>
    <row r="510" spans="1:20" ht="13.5" customHeight="1" x14ac:dyDescent="0.2">
      <c r="A510" s="302" t="str">
        <f>IF(B510="","",ROW()-ROW($A$3)+'Diário 3º PA'!$P$1)</f>
        <v/>
      </c>
      <c r="B510" s="303"/>
      <c r="C510" s="304"/>
      <c r="D510" s="305"/>
      <c r="E510" s="306"/>
      <c r="F510" s="307"/>
      <c r="G510" s="305"/>
      <c r="H510" s="305"/>
      <c r="I510" s="306"/>
      <c r="J510" s="308" t="str">
        <f t="shared" si="1"/>
        <v/>
      </c>
      <c r="K510" s="308"/>
      <c r="L510" s="309"/>
      <c r="M510" s="308"/>
      <c r="N510" s="303"/>
      <c r="O510" s="305"/>
      <c r="P510" s="305"/>
      <c r="Q510" s="299"/>
      <c r="R510" s="299"/>
      <c r="S510" s="299"/>
      <c r="T510" s="299"/>
    </row>
    <row r="511" spans="1:20" ht="13.5" customHeight="1" x14ac:dyDescent="0.2">
      <c r="A511" s="302" t="str">
        <f>IF(B511="","",ROW()-ROW($A$3)+'Diário 3º PA'!$P$1)</f>
        <v/>
      </c>
      <c r="B511" s="303"/>
      <c r="C511" s="304"/>
      <c r="D511" s="305"/>
      <c r="E511" s="306"/>
      <c r="F511" s="307"/>
      <c r="G511" s="305"/>
      <c r="H511" s="305"/>
      <c r="I511" s="306"/>
      <c r="J511" s="308" t="str">
        <f t="shared" si="1"/>
        <v/>
      </c>
      <c r="K511" s="308"/>
      <c r="L511" s="309"/>
      <c r="M511" s="308"/>
      <c r="N511" s="303"/>
      <c r="O511" s="305"/>
      <c r="P511" s="305"/>
      <c r="Q511" s="299"/>
      <c r="R511" s="299"/>
      <c r="S511" s="299"/>
      <c r="T511" s="299"/>
    </row>
    <row r="512" spans="1:20" ht="13.5" customHeight="1" x14ac:dyDescent="0.2">
      <c r="A512" s="302" t="str">
        <f>IF(B512="","",ROW()-ROW($A$3)+'Diário 3º PA'!$P$1)</f>
        <v/>
      </c>
      <c r="B512" s="303"/>
      <c r="C512" s="304"/>
      <c r="D512" s="305"/>
      <c r="E512" s="306"/>
      <c r="F512" s="307"/>
      <c r="G512" s="305"/>
      <c r="H512" s="305"/>
      <c r="I512" s="306"/>
      <c r="J512" s="308" t="str">
        <f t="shared" si="1"/>
        <v/>
      </c>
      <c r="K512" s="308"/>
      <c r="L512" s="309"/>
      <c r="M512" s="308"/>
      <c r="N512" s="303"/>
      <c r="O512" s="305"/>
      <c r="P512" s="305"/>
      <c r="Q512" s="299"/>
      <c r="R512" s="299"/>
      <c r="S512" s="299"/>
      <c r="T512" s="299"/>
    </row>
    <row r="513" spans="1:20" ht="13.5" customHeight="1" x14ac:dyDescent="0.2">
      <c r="A513" s="302" t="str">
        <f>IF(B513="","",ROW()-ROW($A$3)+'Diário 3º PA'!$P$1)</f>
        <v/>
      </c>
      <c r="B513" s="303"/>
      <c r="C513" s="304"/>
      <c r="D513" s="305"/>
      <c r="E513" s="306"/>
      <c r="F513" s="307"/>
      <c r="G513" s="305"/>
      <c r="H513" s="305"/>
      <c r="I513" s="306"/>
      <c r="J513" s="308" t="str">
        <f t="shared" si="1"/>
        <v/>
      </c>
      <c r="K513" s="308"/>
      <c r="L513" s="309"/>
      <c r="M513" s="308"/>
      <c r="N513" s="303"/>
      <c r="O513" s="305"/>
      <c r="P513" s="305"/>
      <c r="Q513" s="299"/>
      <c r="R513" s="299"/>
      <c r="S513" s="299"/>
      <c r="T513" s="299"/>
    </row>
    <row r="514" spans="1:20" ht="13.5" customHeight="1" x14ac:dyDescent="0.2">
      <c r="A514" s="302" t="str">
        <f>IF(B514="","",ROW()-ROW($A$3)+'Diário 3º PA'!$P$1)</f>
        <v/>
      </c>
      <c r="B514" s="303"/>
      <c r="C514" s="304"/>
      <c r="D514" s="305"/>
      <c r="E514" s="306"/>
      <c r="F514" s="307"/>
      <c r="G514" s="305"/>
      <c r="H514" s="305"/>
      <c r="I514" s="306"/>
      <c r="J514" s="308" t="str">
        <f t="shared" si="1"/>
        <v/>
      </c>
      <c r="K514" s="308"/>
      <c r="L514" s="309"/>
      <c r="M514" s="308"/>
      <c r="N514" s="303"/>
      <c r="O514" s="305"/>
      <c r="P514" s="305"/>
      <c r="Q514" s="299"/>
      <c r="R514" s="299"/>
      <c r="S514" s="299"/>
      <c r="T514" s="299"/>
    </row>
    <row r="515" spans="1:20" ht="13.5" customHeight="1" x14ac:dyDescent="0.2">
      <c r="A515" s="302" t="str">
        <f>IF(B515="","",ROW()-ROW($A$3)+'Diário 3º PA'!$P$1)</f>
        <v/>
      </c>
      <c r="B515" s="303"/>
      <c r="C515" s="304"/>
      <c r="D515" s="305"/>
      <c r="E515" s="306"/>
      <c r="F515" s="307"/>
      <c r="G515" s="305"/>
      <c r="H515" s="305"/>
      <c r="I515" s="306"/>
      <c r="J515" s="308" t="str">
        <f t="shared" si="1"/>
        <v/>
      </c>
      <c r="K515" s="308"/>
      <c r="L515" s="309"/>
      <c r="M515" s="308"/>
      <c r="N515" s="303"/>
      <c r="O515" s="305"/>
      <c r="P515" s="305"/>
      <c r="Q515" s="299"/>
      <c r="R515" s="299"/>
      <c r="S515" s="299"/>
      <c r="T515" s="299"/>
    </row>
    <row r="516" spans="1:20" ht="13.5" customHeight="1" x14ac:dyDescent="0.2">
      <c r="A516" s="302" t="str">
        <f>IF(B516="","",ROW()-ROW($A$3)+'Diário 3º PA'!$P$1)</f>
        <v/>
      </c>
      <c r="B516" s="303"/>
      <c r="C516" s="304"/>
      <c r="D516" s="305"/>
      <c r="E516" s="306"/>
      <c r="F516" s="307"/>
      <c r="G516" s="305"/>
      <c r="H516" s="305"/>
      <c r="I516" s="306"/>
      <c r="J516" s="308" t="str">
        <f t="shared" si="1"/>
        <v/>
      </c>
      <c r="K516" s="308"/>
      <c r="L516" s="309"/>
      <c r="M516" s="308"/>
      <c r="N516" s="303"/>
      <c r="O516" s="305"/>
      <c r="P516" s="305"/>
      <c r="Q516" s="299"/>
      <c r="R516" s="299"/>
      <c r="S516" s="299"/>
      <c r="T516" s="299"/>
    </row>
    <row r="517" spans="1:20" ht="13.5" customHeight="1" x14ac:dyDescent="0.2">
      <c r="A517" s="302" t="str">
        <f>IF(B517="","",ROW()-ROW($A$3)+'Diário 3º PA'!$P$1)</f>
        <v/>
      </c>
      <c r="B517" s="303"/>
      <c r="C517" s="304"/>
      <c r="D517" s="305"/>
      <c r="E517" s="306"/>
      <c r="F517" s="307"/>
      <c r="G517" s="305"/>
      <c r="H517" s="305"/>
      <c r="I517" s="306"/>
      <c r="J517" s="308" t="str">
        <f t="shared" si="1"/>
        <v/>
      </c>
      <c r="K517" s="308"/>
      <c r="L517" s="309"/>
      <c r="M517" s="308"/>
      <c r="N517" s="303"/>
      <c r="O517" s="305"/>
      <c r="P517" s="305"/>
      <c r="Q517" s="299"/>
      <c r="R517" s="299"/>
      <c r="S517" s="299"/>
      <c r="T517" s="299"/>
    </row>
    <row r="518" spans="1:20" ht="13.5" customHeight="1" x14ac:dyDescent="0.2">
      <c r="A518" s="302" t="str">
        <f>IF(B518="","",ROW()-ROW($A$3)+'Diário 3º PA'!$P$1)</f>
        <v/>
      </c>
      <c r="B518" s="303"/>
      <c r="C518" s="304"/>
      <c r="D518" s="305"/>
      <c r="E518" s="306"/>
      <c r="F518" s="307"/>
      <c r="G518" s="305"/>
      <c r="H518" s="305"/>
      <c r="I518" s="306"/>
      <c r="J518" s="308" t="str">
        <f t="shared" si="1"/>
        <v/>
      </c>
      <c r="K518" s="308"/>
      <c r="L518" s="309"/>
      <c r="M518" s="308"/>
      <c r="N518" s="303"/>
      <c r="O518" s="305"/>
      <c r="P518" s="305"/>
      <c r="Q518" s="299"/>
      <c r="R518" s="299"/>
      <c r="S518" s="299"/>
      <c r="T518" s="299"/>
    </row>
    <row r="519" spans="1:20" ht="13.5" customHeight="1" x14ac:dyDescent="0.2">
      <c r="A519" s="302" t="str">
        <f>IF(B519="","",ROW()-ROW($A$3)+'Diário 3º PA'!$P$1)</f>
        <v/>
      </c>
      <c r="B519" s="303"/>
      <c r="C519" s="304"/>
      <c r="D519" s="305"/>
      <c r="E519" s="306"/>
      <c r="F519" s="307"/>
      <c r="G519" s="305"/>
      <c r="H519" s="305"/>
      <c r="I519" s="306"/>
      <c r="J519" s="308" t="str">
        <f t="shared" ref="J519:J773" si="2">IF(P519="","",IF(LEN(P519)&gt;14,P519,"CPF Protegido - LGPD"))</f>
        <v/>
      </c>
      <c r="K519" s="308"/>
      <c r="L519" s="309"/>
      <c r="M519" s="308"/>
      <c r="N519" s="303"/>
      <c r="O519" s="305"/>
      <c r="P519" s="305"/>
      <c r="Q519" s="299"/>
      <c r="R519" s="299"/>
      <c r="S519" s="299"/>
      <c r="T519" s="299"/>
    </row>
    <row r="520" spans="1:20" ht="13.5" customHeight="1" x14ac:dyDescent="0.2">
      <c r="A520" s="302" t="str">
        <f>IF(B520="","",ROW()-ROW($A$3)+'Diário 3º PA'!$P$1)</f>
        <v/>
      </c>
      <c r="B520" s="303"/>
      <c r="C520" s="304"/>
      <c r="D520" s="305"/>
      <c r="E520" s="306"/>
      <c r="F520" s="307"/>
      <c r="G520" s="305"/>
      <c r="H520" s="305"/>
      <c r="I520" s="306"/>
      <c r="J520" s="308" t="str">
        <f t="shared" si="2"/>
        <v/>
      </c>
      <c r="K520" s="308"/>
      <c r="L520" s="309"/>
      <c r="M520" s="308"/>
      <c r="N520" s="303"/>
      <c r="O520" s="305"/>
      <c r="P520" s="305"/>
      <c r="Q520" s="299"/>
      <c r="R520" s="299"/>
      <c r="S520" s="299"/>
      <c r="T520" s="299"/>
    </row>
    <row r="521" spans="1:20" ht="13.5" customHeight="1" x14ac:dyDescent="0.2">
      <c r="A521" s="302" t="str">
        <f>IF(B521="","",ROW()-ROW($A$3)+'Diário 3º PA'!$P$1)</f>
        <v/>
      </c>
      <c r="B521" s="303"/>
      <c r="C521" s="304"/>
      <c r="D521" s="305"/>
      <c r="E521" s="306"/>
      <c r="F521" s="307"/>
      <c r="G521" s="305"/>
      <c r="H521" s="305"/>
      <c r="I521" s="306"/>
      <c r="J521" s="308" t="str">
        <f t="shared" si="2"/>
        <v/>
      </c>
      <c r="K521" s="308"/>
      <c r="L521" s="309"/>
      <c r="M521" s="308"/>
      <c r="N521" s="303"/>
      <c r="O521" s="305"/>
      <c r="P521" s="305"/>
      <c r="Q521" s="299"/>
      <c r="R521" s="299"/>
      <c r="S521" s="299"/>
      <c r="T521" s="299"/>
    </row>
    <row r="522" spans="1:20" ht="13.5" customHeight="1" x14ac:dyDescent="0.2">
      <c r="A522" s="302" t="str">
        <f>IF(B522="","",ROW()-ROW($A$3)+'Diário 3º PA'!$P$1)</f>
        <v/>
      </c>
      <c r="B522" s="303"/>
      <c r="C522" s="304"/>
      <c r="D522" s="305"/>
      <c r="E522" s="306"/>
      <c r="F522" s="307"/>
      <c r="G522" s="305"/>
      <c r="H522" s="305"/>
      <c r="I522" s="306"/>
      <c r="J522" s="308" t="str">
        <f t="shared" si="2"/>
        <v/>
      </c>
      <c r="K522" s="308"/>
      <c r="L522" s="309"/>
      <c r="M522" s="308"/>
      <c r="N522" s="303"/>
      <c r="O522" s="305"/>
      <c r="P522" s="305"/>
      <c r="Q522" s="299"/>
      <c r="R522" s="299"/>
      <c r="S522" s="299"/>
      <c r="T522" s="299"/>
    </row>
    <row r="523" spans="1:20" ht="13.5" customHeight="1" x14ac:dyDescent="0.2">
      <c r="A523" s="302" t="str">
        <f>IF(B523="","",ROW()-ROW($A$3)+'Diário 3º PA'!$P$1)</f>
        <v/>
      </c>
      <c r="B523" s="303"/>
      <c r="C523" s="304"/>
      <c r="D523" s="305"/>
      <c r="E523" s="306"/>
      <c r="F523" s="307"/>
      <c r="G523" s="305"/>
      <c r="H523" s="305"/>
      <c r="I523" s="306"/>
      <c r="J523" s="308" t="str">
        <f t="shared" si="2"/>
        <v/>
      </c>
      <c r="K523" s="308"/>
      <c r="L523" s="309"/>
      <c r="M523" s="308"/>
      <c r="N523" s="303"/>
      <c r="O523" s="305"/>
      <c r="P523" s="305"/>
      <c r="Q523" s="299"/>
      <c r="R523" s="299"/>
      <c r="S523" s="299"/>
      <c r="T523" s="299"/>
    </row>
    <row r="524" spans="1:20" ht="13.5" customHeight="1" x14ac:dyDescent="0.2">
      <c r="A524" s="302" t="str">
        <f>IF(B524="","",ROW()-ROW($A$3)+'Diário 3º PA'!$P$1)</f>
        <v/>
      </c>
      <c r="B524" s="303"/>
      <c r="C524" s="304"/>
      <c r="D524" s="305"/>
      <c r="E524" s="306"/>
      <c r="F524" s="307"/>
      <c r="G524" s="305"/>
      <c r="H524" s="305"/>
      <c r="I524" s="306"/>
      <c r="J524" s="308" t="str">
        <f t="shared" si="2"/>
        <v/>
      </c>
      <c r="K524" s="308"/>
      <c r="L524" s="309"/>
      <c r="M524" s="308"/>
      <c r="N524" s="303"/>
      <c r="O524" s="305"/>
      <c r="P524" s="305"/>
      <c r="Q524" s="299"/>
      <c r="R524" s="299"/>
      <c r="S524" s="299"/>
      <c r="T524" s="299"/>
    </row>
    <row r="525" spans="1:20" ht="13.5" customHeight="1" x14ac:dyDescent="0.2">
      <c r="A525" s="302" t="str">
        <f>IF(B525="","",ROW()-ROW($A$3)+'Diário 3º PA'!$P$1)</f>
        <v/>
      </c>
      <c r="B525" s="303"/>
      <c r="C525" s="304"/>
      <c r="D525" s="305"/>
      <c r="E525" s="306"/>
      <c r="F525" s="307"/>
      <c r="G525" s="305"/>
      <c r="H525" s="305"/>
      <c r="I525" s="306"/>
      <c r="J525" s="308" t="str">
        <f t="shared" si="2"/>
        <v/>
      </c>
      <c r="K525" s="308"/>
      <c r="L525" s="309"/>
      <c r="M525" s="308"/>
      <c r="N525" s="303"/>
      <c r="O525" s="305"/>
      <c r="P525" s="305"/>
      <c r="Q525" s="299"/>
      <c r="R525" s="299"/>
      <c r="S525" s="299"/>
      <c r="T525" s="299"/>
    </row>
    <row r="526" spans="1:20" ht="13.5" customHeight="1" x14ac:dyDescent="0.2">
      <c r="A526" s="302" t="str">
        <f>IF(B526="","",ROW()-ROW($A$3)+'Diário 3º PA'!$P$1)</f>
        <v/>
      </c>
      <c r="B526" s="303"/>
      <c r="C526" s="304"/>
      <c r="D526" s="305"/>
      <c r="E526" s="306"/>
      <c r="F526" s="307"/>
      <c r="G526" s="305"/>
      <c r="H526" s="305"/>
      <c r="I526" s="306"/>
      <c r="J526" s="308" t="str">
        <f t="shared" si="2"/>
        <v/>
      </c>
      <c r="K526" s="308"/>
      <c r="L526" s="309"/>
      <c r="M526" s="308"/>
      <c r="N526" s="303"/>
      <c r="O526" s="305"/>
      <c r="P526" s="305"/>
      <c r="Q526" s="299"/>
      <c r="R526" s="299"/>
      <c r="S526" s="299"/>
      <c r="T526" s="299"/>
    </row>
    <row r="527" spans="1:20" ht="13.5" customHeight="1" x14ac:dyDescent="0.2">
      <c r="A527" s="302" t="str">
        <f>IF(B527="","",ROW()-ROW($A$3)+'Diário 3º PA'!$P$1)</f>
        <v/>
      </c>
      <c r="B527" s="303"/>
      <c r="C527" s="304"/>
      <c r="D527" s="305"/>
      <c r="E527" s="306"/>
      <c r="F527" s="307"/>
      <c r="G527" s="305"/>
      <c r="H527" s="305"/>
      <c r="I527" s="306"/>
      <c r="J527" s="308" t="str">
        <f t="shared" si="2"/>
        <v/>
      </c>
      <c r="K527" s="308"/>
      <c r="L527" s="309"/>
      <c r="M527" s="308"/>
      <c r="N527" s="303"/>
      <c r="O527" s="305"/>
      <c r="P527" s="305"/>
      <c r="Q527" s="299"/>
      <c r="R527" s="299"/>
      <c r="S527" s="299"/>
      <c r="T527" s="299"/>
    </row>
    <row r="528" spans="1:20" ht="13.5" customHeight="1" x14ac:dyDescent="0.2">
      <c r="A528" s="302" t="str">
        <f>IF(B528="","",ROW()-ROW($A$3)+'Diário 3º PA'!$P$1)</f>
        <v/>
      </c>
      <c r="B528" s="303"/>
      <c r="C528" s="304"/>
      <c r="D528" s="305"/>
      <c r="E528" s="306"/>
      <c r="F528" s="307"/>
      <c r="G528" s="305"/>
      <c r="H528" s="305"/>
      <c r="I528" s="306"/>
      <c r="J528" s="308" t="str">
        <f t="shared" si="2"/>
        <v/>
      </c>
      <c r="K528" s="308"/>
      <c r="L528" s="309"/>
      <c r="M528" s="308"/>
      <c r="N528" s="303"/>
      <c r="O528" s="305"/>
      <c r="P528" s="305"/>
      <c r="Q528" s="299"/>
      <c r="R528" s="299"/>
      <c r="S528" s="299"/>
      <c r="T528" s="299"/>
    </row>
    <row r="529" spans="1:20" ht="13.5" customHeight="1" x14ac:dyDescent="0.2">
      <c r="A529" s="302" t="str">
        <f>IF(B529="","",ROW()-ROW($A$3)+'Diário 3º PA'!$P$1)</f>
        <v/>
      </c>
      <c r="B529" s="303"/>
      <c r="C529" s="304"/>
      <c r="D529" s="305"/>
      <c r="E529" s="306"/>
      <c r="F529" s="307"/>
      <c r="G529" s="305"/>
      <c r="H529" s="305"/>
      <c r="I529" s="306"/>
      <c r="J529" s="308" t="str">
        <f t="shared" si="2"/>
        <v/>
      </c>
      <c r="K529" s="308"/>
      <c r="L529" s="309"/>
      <c r="M529" s="308"/>
      <c r="N529" s="303"/>
      <c r="O529" s="305"/>
      <c r="P529" s="305"/>
      <c r="Q529" s="299"/>
      <c r="R529" s="299"/>
      <c r="S529" s="299"/>
      <c r="T529" s="299"/>
    </row>
    <row r="530" spans="1:20" ht="13.5" customHeight="1" x14ac:dyDescent="0.2">
      <c r="A530" s="302" t="str">
        <f>IF(B530="","",ROW()-ROW($A$3)+'Diário 3º PA'!$P$1)</f>
        <v/>
      </c>
      <c r="B530" s="303"/>
      <c r="C530" s="304"/>
      <c r="D530" s="305"/>
      <c r="E530" s="306"/>
      <c r="F530" s="307"/>
      <c r="G530" s="306"/>
      <c r="H530" s="305"/>
      <c r="I530" s="306"/>
      <c r="J530" s="308" t="str">
        <f t="shared" si="2"/>
        <v/>
      </c>
      <c r="K530" s="308"/>
      <c r="L530" s="309"/>
      <c r="M530" s="308"/>
      <c r="N530" s="303"/>
      <c r="O530" s="305"/>
      <c r="P530" s="305"/>
      <c r="Q530" s="299"/>
      <c r="R530" s="299"/>
      <c r="S530" s="299"/>
      <c r="T530" s="299"/>
    </row>
    <row r="531" spans="1:20" ht="13.5" customHeight="1" x14ac:dyDescent="0.2">
      <c r="A531" s="302" t="str">
        <f>IF(B531="","",ROW()-ROW($A$3)+'Diário 3º PA'!$P$1)</f>
        <v/>
      </c>
      <c r="B531" s="303"/>
      <c r="C531" s="304"/>
      <c r="D531" s="305"/>
      <c r="E531" s="306"/>
      <c r="F531" s="307"/>
      <c r="G531" s="306"/>
      <c r="H531" s="305"/>
      <c r="I531" s="306"/>
      <c r="J531" s="308" t="str">
        <f t="shared" si="2"/>
        <v/>
      </c>
      <c r="K531" s="308"/>
      <c r="L531" s="309"/>
      <c r="M531" s="308"/>
      <c r="N531" s="303"/>
      <c r="O531" s="305"/>
      <c r="P531" s="305"/>
      <c r="Q531" s="299"/>
      <c r="R531" s="299"/>
      <c r="S531" s="299"/>
      <c r="T531" s="299"/>
    </row>
    <row r="532" spans="1:20" ht="13.5" customHeight="1" x14ac:dyDescent="0.2">
      <c r="A532" s="302" t="str">
        <f>IF(B532="","",ROW()-ROW($A$3)+'Diário 3º PA'!$P$1)</f>
        <v/>
      </c>
      <c r="B532" s="303"/>
      <c r="C532" s="304"/>
      <c r="D532" s="305"/>
      <c r="E532" s="306"/>
      <c r="F532" s="307"/>
      <c r="G532" s="305"/>
      <c r="H532" s="305"/>
      <c r="I532" s="306"/>
      <c r="J532" s="308" t="str">
        <f t="shared" si="2"/>
        <v/>
      </c>
      <c r="K532" s="308"/>
      <c r="L532" s="309"/>
      <c r="M532" s="308"/>
      <c r="N532" s="303"/>
      <c r="O532" s="305"/>
      <c r="P532" s="305"/>
      <c r="Q532" s="299"/>
      <c r="R532" s="299"/>
      <c r="S532" s="299"/>
      <c r="T532" s="299"/>
    </row>
    <row r="533" spans="1:20" ht="13.5" customHeight="1" x14ac:dyDescent="0.2">
      <c r="A533" s="302" t="str">
        <f>IF(B533="","",ROW()-ROW($A$3)+'Diário 3º PA'!$P$1)</f>
        <v/>
      </c>
      <c r="B533" s="303"/>
      <c r="C533" s="304"/>
      <c r="D533" s="305"/>
      <c r="E533" s="306"/>
      <c r="F533" s="307"/>
      <c r="G533" s="305"/>
      <c r="H533" s="305"/>
      <c r="I533" s="306"/>
      <c r="J533" s="308" t="str">
        <f t="shared" si="2"/>
        <v/>
      </c>
      <c r="K533" s="308"/>
      <c r="L533" s="309"/>
      <c r="M533" s="308"/>
      <c r="N533" s="303"/>
      <c r="O533" s="305"/>
      <c r="P533" s="305"/>
      <c r="Q533" s="299"/>
      <c r="R533" s="299"/>
      <c r="S533" s="299"/>
      <c r="T533" s="299"/>
    </row>
    <row r="534" spans="1:20" ht="13.5" customHeight="1" x14ac:dyDescent="0.2">
      <c r="A534" s="302" t="str">
        <f>IF(B534="","",ROW()-ROW($A$3)+'Diário 3º PA'!$P$1)</f>
        <v/>
      </c>
      <c r="B534" s="303"/>
      <c r="C534" s="304"/>
      <c r="D534" s="305"/>
      <c r="E534" s="306"/>
      <c r="F534" s="307"/>
      <c r="G534" s="305"/>
      <c r="H534" s="305"/>
      <c r="I534" s="306"/>
      <c r="J534" s="308" t="str">
        <f t="shared" si="2"/>
        <v/>
      </c>
      <c r="K534" s="308"/>
      <c r="L534" s="309"/>
      <c r="M534" s="308"/>
      <c r="N534" s="303"/>
      <c r="O534" s="305"/>
      <c r="P534" s="305"/>
      <c r="Q534" s="299"/>
      <c r="R534" s="299"/>
      <c r="S534" s="299"/>
      <c r="T534" s="299"/>
    </row>
    <row r="535" spans="1:20" ht="13.5" customHeight="1" x14ac:dyDescent="0.2">
      <c r="A535" s="302" t="str">
        <f>IF(B535="","",ROW()-ROW($A$3)+'Diário 3º PA'!$P$1)</f>
        <v/>
      </c>
      <c r="B535" s="303"/>
      <c r="C535" s="304"/>
      <c r="D535" s="305"/>
      <c r="E535" s="306"/>
      <c r="F535" s="307"/>
      <c r="G535" s="305"/>
      <c r="H535" s="305"/>
      <c r="I535" s="306"/>
      <c r="J535" s="308" t="str">
        <f t="shared" si="2"/>
        <v/>
      </c>
      <c r="K535" s="308"/>
      <c r="L535" s="309"/>
      <c r="M535" s="308"/>
      <c r="N535" s="303"/>
      <c r="O535" s="305"/>
      <c r="P535" s="305"/>
      <c r="Q535" s="299"/>
      <c r="R535" s="299"/>
      <c r="S535" s="299"/>
      <c r="T535" s="299"/>
    </row>
    <row r="536" spans="1:20" ht="13.5" customHeight="1" x14ac:dyDescent="0.2">
      <c r="A536" s="302" t="str">
        <f>IF(B536="","",ROW()-ROW($A$3)+'Diário 3º PA'!$P$1)</f>
        <v/>
      </c>
      <c r="B536" s="303"/>
      <c r="C536" s="304"/>
      <c r="D536" s="305"/>
      <c r="E536" s="306"/>
      <c r="F536" s="307"/>
      <c r="G536" s="305"/>
      <c r="H536" s="305"/>
      <c r="I536" s="306"/>
      <c r="J536" s="308" t="str">
        <f t="shared" si="2"/>
        <v/>
      </c>
      <c r="K536" s="308"/>
      <c r="L536" s="309"/>
      <c r="M536" s="308"/>
      <c r="N536" s="303"/>
      <c r="O536" s="305"/>
      <c r="P536" s="305"/>
      <c r="Q536" s="299"/>
      <c r="R536" s="299"/>
      <c r="S536" s="299"/>
      <c r="T536" s="299"/>
    </row>
    <row r="537" spans="1:20" ht="13.5" customHeight="1" x14ac:dyDescent="0.2">
      <c r="A537" s="302" t="str">
        <f>IF(B537="","",ROW()-ROW($A$3)+'Diário 3º PA'!$P$1)</f>
        <v/>
      </c>
      <c r="B537" s="303"/>
      <c r="C537" s="304"/>
      <c r="D537" s="305"/>
      <c r="E537" s="306"/>
      <c r="F537" s="307"/>
      <c r="G537" s="305"/>
      <c r="H537" s="305"/>
      <c r="I537" s="306"/>
      <c r="J537" s="308" t="str">
        <f t="shared" si="2"/>
        <v/>
      </c>
      <c r="K537" s="308"/>
      <c r="L537" s="309"/>
      <c r="M537" s="308"/>
      <c r="N537" s="303"/>
      <c r="O537" s="305"/>
      <c r="P537" s="305"/>
      <c r="Q537" s="299"/>
      <c r="R537" s="299"/>
      <c r="S537" s="299"/>
      <c r="T537" s="299"/>
    </row>
    <row r="538" spans="1:20" ht="13.5" customHeight="1" x14ac:dyDescent="0.2">
      <c r="A538" s="302" t="str">
        <f>IF(B538="","",ROW()-ROW($A$3)+'Diário 3º PA'!$P$1)</f>
        <v/>
      </c>
      <c r="B538" s="303"/>
      <c r="C538" s="304"/>
      <c r="D538" s="305"/>
      <c r="E538" s="306"/>
      <c r="F538" s="307"/>
      <c r="G538" s="305"/>
      <c r="H538" s="305"/>
      <c r="I538" s="306"/>
      <c r="J538" s="308" t="str">
        <f t="shared" si="2"/>
        <v/>
      </c>
      <c r="K538" s="308"/>
      <c r="L538" s="309"/>
      <c r="M538" s="308"/>
      <c r="N538" s="303"/>
      <c r="O538" s="305"/>
      <c r="P538" s="305"/>
      <c r="Q538" s="299"/>
      <c r="R538" s="299"/>
      <c r="S538" s="299"/>
      <c r="T538" s="299"/>
    </row>
    <row r="539" spans="1:20" ht="13.5" customHeight="1" x14ac:dyDescent="0.2">
      <c r="A539" s="302" t="str">
        <f>IF(B539="","",ROW()-ROW($A$3)+'Diário 3º PA'!$P$1)</f>
        <v/>
      </c>
      <c r="B539" s="303"/>
      <c r="C539" s="304"/>
      <c r="D539" s="305"/>
      <c r="E539" s="306"/>
      <c r="F539" s="307"/>
      <c r="G539" s="305"/>
      <c r="H539" s="305"/>
      <c r="I539" s="306"/>
      <c r="J539" s="308" t="str">
        <f t="shared" si="2"/>
        <v/>
      </c>
      <c r="K539" s="308"/>
      <c r="L539" s="309"/>
      <c r="M539" s="308"/>
      <c r="N539" s="303"/>
      <c r="O539" s="305"/>
      <c r="P539" s="305"/>
      <c r="Q539" s="299"/>
      <c r="R539" s="299"/>
      <c r="S539" s="299"/>
      <c r="T539" s="299"/>
    </row>
    <row r="540" spans="1:20" ht="13.5" customHeight="1" x14ac:dyDescent="0.2">
      <c r="A540" s="302" t="str">
        <f>IF(B540="","",ROW()-ROW($A$3)+'Diário 3º PA'!$P$1)</f>
        <v/>
      </c>
      <c r="B540" s="303"/>
      <c r="C540" s="304"/>
      <c r="D540" s="305"/>
      <c r="E540" s="306"/>
      <c r="F540" s="307"/>
      <c r="G540" s="305"/>
      <c r="H540" s="305"/>
      <c r="I540" s="306"/>
      <c r="J540" s="308" t="str">
        <f t="shared" si="2"/>
        <v/>
      </c>
      <c r="K540" s="308"/>
      <c r="L540" s="309"/>
      <c r="M540" s="308"/>
      <c r="N540" s="303"/>
      <c r="O540" s="305"/>
      <c r="P540" s="305"/>
      <c r="Q540" s="299"/>
      <c r="R540" s="299"/>
      <c r="S540" s="299"/>
      <c r="T540" s="299"/>
    </row>
    <row r="541" spans="1:20" ht="13.5" customHeight="1" x14ac:dyDescent="0.2">
      <c r="A541" s="302" t="str">
        <f>IF(B541="","",ROW()-ROW($A$3)+'Diário 3º PA'!$P$1)</f>
        <v/>
      </c>
      <c r="B541" s="303"/>
      <c r="C541" s="304"/>
      <c r="D541" s="305"/>
      <c r="E541" s="306"/>
      <c r="F541" s="307"/>
      <c r="G541" s="305"/>
      <c r="H541" s="305"/>
      <c r="I541" s="306"/>
      <c r="J541" s="308" t="str">
        <f t="shared" si="2"/>
        <v/>
      </c>
      <c r="K541" s="308"/>
      <c r="L541" s="309"/>
      <c r="M541" s="308"/>
      <c r="N541" s="303"/>
      <c r="O541" s="305"/>
      <c r="P541" s="305"/>
      <c r="Q541" s="299"/>
      <c r="R541" s="299"/>
      <c r="S541" s="299"/>
      <c r="T541" s="299"/>
    </row>
    <row r="542" spans="1:20" ht="13.5" customHeight="1" x14ac:dyDescent="0.2">
      <c r="A542" s="302" t="str">
        <f>IF(B542="","",ROW()-ROW($A$3)+'Diário 3º PA'!$P$1)</f>
        <v/>
      </c>
      <c r="B542" s="303"/>
      <c r="C542" s="304"/>
      <c r="D542" s="305"/>
      <c r="E542" s="306"/>
      <c r="F542" s="307"/>
      <c r="G542" s="305"/>
      <c r="H542" s="305"/>
      <c r="I542" s="306"/>
      <c r="J542" s="308" t="str">
        <f t="shared" si="2"/>
        <v/>
      </c>
      <c r="K542" s="308"/>
      <c r="L542" s="309"/>
      <c r="M542" s="308"/>
      <c r="N542" s="303"/>
      <c r="O542" s="305"/>
      <c r="P542" s="305"/>
      <c r="Q542" s="299"/>
      <c r="R542" s="299"/>
      <c r="S542" s="299"/>
      <c r="T542" s="299"/>
    </row>
    <row r="543" spans="1:20" ht="13.5" customHeight="1" x14ac:dyDescent="0.2">
      <c r="A543" s="302" t="str">
        <f>IF(B543="","",ROW()-ROW($A$3)+'Diário 3º PA'!$P$1)</f>
        <v/>
      </c>
      <c r="B543" s="303"/>
      <c r="C543" s="304"/>
      <c r="D543" s="305"/>
      <c r="E543" s="306"/>
      <c r="F543" s="307"/>
      <c r="G543" s="305"/>
      <c r="H543" s="305"/>
      <c r="I543" s="306"/>
      <c r="J543" s="308" t="str">
        <f t="shared" si="2"/>
        <v/>
      </c>
      <c r="K543" s="308"/>
      <c r="L543" s="309"/>
      <c r="M543" s="308"/>
      <c r="N543" s="303"/>
      <c r="O543" s="305"/>
      <c r="P543" s="305"/>
      <c r="Q543" s="299"/>
      <c r="R543" s="299"/>
      <c r="S543" s="299"/>
      <c r="T543" s="299"/>
    </row>
    <row r="544" spans="1:20" ht="13.5" customHeight="1" x14ac:dyDescent="0.2">
      <c r="A544" s="302" t="str">
        <f>IF(B544="","",ROW()-ROW($A$3)+'Diário 3º PA'!$P$1)</f>
        <v/>
      </c>
      <c r="B544" s="303"/>
      <c r="C544" s="304"/>
      <c r="D544" s="305"/>
      <c r="E544" s="306"/>
      <c r="F544" s="307"/>
      <c r="G544" s="305"/>
      <c r="H544" s="305"/>
      <c r="I544" s="306"/>
      <c r="J544" s="308" t="str">
        <f t="shared" si="2"/>
        <v/>
      </c>
      <c r="K544" s="308"/>
      <c r="L544" s="309"/>
      <c r="M544" s="308"/>
      <c r="N544" s="303"/>
      <c r="O544" s="305"/>
      <c r="P544" s="305"/>
      <c r="Q544" s="299"/>
      <c r="R544" s="299"/>
      <c r="S544" s="299"/>
      <c r="T544" s="299"/>
    </row>
    <row r="545" spans="1:20" ht="13.5" customHeight="1" x14ac:dyDescent="0.2">
      <c r="A545" s="302" t="str">
        <f>IF(B545="","",ROW()-ROW($A$3)+'Diário 3º PA'!$P$1)</f>
        <v/>
      </c>
      <c r="B545" s="303"/>
      <c r="C545" s="304"/>
      <c r="D545" s="305"/>
      <c r="E545" s="306"/>
      <c r="F545" s="307"/>
      <c r="G545" s="305"/>
      <c r="H545" s="305"/>
      <c r="I545" s="306"/>
      <c r="J545" s="308" t="str">
        <f t="shared" si="2"/>
        <v/>
      </c>
      <c r="K545" s="308"/>
      <c r="L545" s="309"/>
      <c r="M545" s="308"/>
      <c r="N545" s="303"/>
      <c r="O545" s="305"/>
      <c r="P545" s="305"/>
      <c r="Q545" s="299"/>
      <c r="R545" s="299"/>
      <c r="S545" s="299"/>
      <c r="T545" s="299"/>
    </row>
    <row r="546" spans="1:20" ht="13.5" customHeight="1" x14ac:dyDescent="0.2">
      <c r="A546" s="302" t="str">
        <f>IF(B546="","",ROW()-ROW($A$3)+'Diário 3º PA'!$P$1)</f>
        <v/>
      </c>
      <c r="B546" s="303"/>
      <c r="C546" s="304"/>
      <c r="D546" s="305"/>
      <c r="E546" s="306"/>
      <c r="F546" s="307"/>
      <c r="G546" s="305"/>
      <c r="H546" s="305"/>
      <c r="I546" s="306"/>
      <c r="J546" s="308" t="str">
        <f t="shared" si="2"/>
        <v/>
      </c>
      <c r="K546" s="308"/>
      <c r="L546" s="309"/>
      <c r="M546" s="308"/>
      <c r="N546" s="303"/>
      <c r="O546" s="305"/>
      <c r="P546" s="305"/>
      <c r="Q546" s="299"/>
      <c r="R546" s="299"/>
      <c r="S546" s="299"/>
      <c r="T546" s="299"/>
    </row>
    <row r="547" spans="1:20" ht="13.5" customHeight="1" x14ac:dyDescent="0.2">
      <c r="A547" s="302" t="str">
        <f>IF(B547="","",ROW()-ROW($A$3)+'Diário 3º PA'!$P$1)</f>
        <v/>
      </c>
      <c r="B547" s="303"/>
      <c r="C547" s="304"/>
      <c r="D547" s="305"/>
      <c r="E547" s="306"/>
      <c r="F547" s="307"/>
      <c r="G547" s="305"/>
      <c r="H547" s="305"/>
      <c r="I547" s="306"/>
      <c r="J547" s="308" t="str">
        <f t="shared" si="2"/>
        <v/>
      </c>
      <c r="K547" s="308"/>
      <c r="L547" s="309"/>
      <c r="M547" s="308"/>
      <c r="N547" s="303"/>
      <c r="O547" s="305"/>
      <c r="P547" s="305"/>
      <c r="Q547" s="299"/>
      <c r="R547" s="299"/>
      <c r="S547" s="299"/>
      <c r="T547" s="299"/>
    </row>
    <row r="548" spans="1:20" ht="13.5" customHeight="1" x14ac:dyDescent="0.2">
      <c r="A548" s="302" t="str">
        <f>IF(B548="","",ROW()-ROW($A$3)+'Diário 3º PA'!$P$1)</f>
        <v/>
      </c>
      <c r="B548" s="303"/>
      <c r="C548" s="304"/>
      <c r="D548" s="305"/>
      <c r="E548" s="306"/>
      <c r="F548" s="307"/>
      <c r="G548" s="306"/>
      <c r="H548" s="305"/>
      <c r="I548" s="306"/>
      <c r="J548" s="308" t="str">
        <f t="shared" si="2"/>
        <v/>
      </c>
      <c r="K548" s="308"/>
      <c r="L548" s="309"/>
      <c r="M548" s="308"/>
      <c r="N548" s="303"/>
      <c r="O548" s="305"/>
      <c r="P548" s="305"/>
      <c r="Q548" s="299"/>
      <c r="R548" s="299"/>
      <c r="S548" s="299"/>
      <c r="T548" s="299"/>
    </row>
    <row r="549" spans="1:20" ht="13.5" customHeight="1" x14ac:dyDescent="0.2">
      <c r="A549" s="302" t="str">
        <f>IF(B549="","",ROW()-ROW($A$3)+'Diário 3º PA'!$P$1)</f>
        <v/>
      </c>
      <c r="B549" s="303"/>
      <c r="C549" s="304"/>
      <c r="D549" s="305"/>
      <c r="E549" s="306"/>
      <c r="F549" s="307"/>
      <c r="G549" s="305"/>
      <c r="H549" s="305"/>
      <c r="I549" s="306"/>
      <c r="J549" s="308" t="str">
        <f t="shared" si="2"/>
        <v/>
      </c>
      <c r="K549" s="308"/>
      <c r="L549" s="309"/>
      <c r="M549" s="308"/>
      <c r="N549" s="303"/>
      <c r="O549" s="305"/>
      <c r="P549" s="305"/>
      <c r="Q549" s="299"/>
      <c r="R549" s="299"/>
      <c r="S549" s="299"/>
      <c r="T549" s="299"/>
    </row>
    <row r="550" spans="1:20" ht="13.5" customHeight="1" x14ac:dyDescent="0.2">
      <c r="A550" s="302" t="str">
        <f>IF(B550="","",ROW()-ROW($A$3)+'Diário 3º PA'!$P$1)</f>
        <v/>
      </c>
      <c r="B550" s="303"/>
      <c r="C550" s="304"/>
      <c r="D550" s="305"/>
      <c r="E550" s="306"/>
      <c r="F550" s="307"/>
      <c r="G550" s="306"/>
      <c r="H550" s="305"/>
      <c r="I550" s="306"/>
      <c r="J550" s="308" t="str">
        <f t="shared" si="2"/>
        <v/>
      </c>
      <c r="K550" s="308"/>
      <c r="L550" s="309"/>
      <c r="M550" s="308"/>
      <c r="N550" s="303"/>
      <c r="O550" s="305"/>
      <c r="P550" s="305"/>
      <c r="Q550" s="299"/>
      <c r="R550" s="299"/>
      <c r="S550" s="299"/>
      <c r="T550" s="299"/>
    </row>
    <row r="551" spans="1:20" ht="13.5" customHeight="1" x14ac:dyDescent="0.2">
      <c r="A551" s="302" t="str">
        <f>IF(B551="","",ROW()-ROW($A$3)+'Diário 3º PA'!$P$1)</f>
        <v/>
      </c>
      <c r="B551" s="303"/>
      <c r="C551" s="304"/>
      <c r="D551" s="305"/>
      <c r="E551" s="306"/>
      <c r="F551" s="307"/>
      <c r="G551" s="306"/>
      <c r="H551" s="305"/>
      <c r="I551" s="306"/>
      <c r="J551" s="308" t="str">
        <f t="shared" si="2"/>
        <v/>
      </c>
      <c r="K551" s="308"/>
      <c r="L551" s="309"/>
      <c r="M551" s="308"/>
      <c r="N551" s="303"/>
      <c r="O551" s="305"/>
      <c r="P551" s="305"/>
      <c r="Q551" s="299"/>
      <c r="R551" s="299"/>
      <c r="S551" s="299"/>
      <c r="T551" s="299"/>
    </row>
    <row r="552" spans="1:20" ht="13.5" customHeight="1" x14ac:dyDescent="0.2">
      <c r="A552" s="302" t="str">
        <f>IF(B552="","",ROW()-ROW($A$3)+'Diário 3º PA'!$P$1)</f>
        <v/>
      </c>
      <c r="B552" s="303"/>
      <c r="C552" s="304"/>
      <c r="D552" s="305"/>
      <c r="E552" s="306"/>
      <c r="F552" s="307"/>
      <c r="G552" s="305"/>
      <c r="H552" s="305"/>
      <c r="I552" s="306"/>
      <c r="J552" s="308" t="str">
        <f t="shared" si="2"/>
        <v/>
      </c>
      <c r="K552" s="308"/>
      <c r="L552" s="309"/>
      <c r="M552" s="308"/>
      <c r="N552" s="303"/>
      <c r="O552" s="305"/>
      <c r="P552" s="305"/>
      <c r="Q552" s="299"/>
      <c r="R552" s="299"/>
      <c r="S552" s="299"/>
      <c r="T552" s="299"/>
    </row>
    <row r="553" spans="1:20" ht="13.5" customHeight="1" x14ac:dyDescent="0.2">
      <c r="A553" s="302" t="str">
        <f>IF(B553="","",ROW()-ROW($A$3)+'Diário 3º PA'!$P$1)</f>
        <v/>
      </c>
      <c r="B553" s="303"/>
      <c r="C553" s="304"/>
      <c r="D553" s="305"/>
      <c r="E553" s="306"/>
      <c r="F553" s="307"/>
      <c r="G553" s="306"/>
      <c r="H553" s="305"/>
      <c r="I553" s="306"/>
      <c r="J553" s="308" t="str">
        <f t="shared" si="2"/>
        <v/>
      </c>
      <c r="K553" s="308"/>
      <c r="L553" s="309"/>
      <c r="M553" s="308"/>
      <c r="N553" s="303"/>
      <c r="O553" s="305"/>
      <c r="P553" s="305"/>
      <c r="Q553" s="299"/>
      <c r="R553" s="299"/>
      <c r="S553" s="299"/>
      <c r="T553" s="299"/>
    </row>
    <row r="554" spans="1:20" ht="13.5" customHeight="1" x14ac:dyDescent="0.2">
      <c r="A554" s="302" t="str">
        <f>IF(B554="","",ROW()-ROW($A$3)+'Diário 3º PA'!$P$1)</f>
        <v/>
      </c>
      <c r="B554" s="303"/>
      <c r="C554" s="304"/>
      <c r="D554" s="305"/>
      <c r="E554" s="306"/>
      <c r="F554" s="307"/>
      <c r="G554" s="306"/>
      <c r="H554" s="305"/>
      <c r="I554" s="306"/>
      <c r="J554" s="308" t="str">
        <f t="shared" si="2"/>
        <v/>
      </c>
      <c r="K554" s="308"/>
      <c r="L554" s="309"/>
      <c r="M554" s="308"/>
      <c r="N554" s="303"/>
      <c r="O554" s="305"/>
      <c r="P554" s="305"/>
      <c r="Q554" s="299"/>
      <c r="R554" s="299"/>
      <c r="S554" s="299"/>
      <c r="T554" s="299"/>
    </row>
    <row r="555" spans="1:20" ht="13.5" customHeight="1" x14ac:dyDescent="0.2">
      <c r="A555" s="302" t="str">
        <f>IF(B555="","",ROW()-ROW($A$3)+'Diário 3º PA'!$P$1)</f>
        <v/>
      </c>
      <c r="B555" s="303"/>
      <c r="C555" s="304"/>
      <c r="D555" s="305"/>
      <c r="E555" s="306"/>
      <c r="F555" s="307"/>
      <c r="G555" s="306"/>
      <c r="H555" s="305"/>
      <c r="I555" s="306"/>
      <c r="J555" s="308" t="str">
        <f t="shared" si="2"/>
        <v/>
      </c>
      <c r="K555" s="308"/>
      <c r="L555" s="309"/>
      <c r="M555" s="308"/>
      <c r="N555" s="303"/>
      <c r="O555" s="305"/>
      <c r="P555" s="305"/>
      <c r="Q555" s="299"/>
      <c r="R555" s="299"/>
      <c r="S555" s="299"/>
      <c r="T555" s="299"/>
    </row>
    <row r="556" spans="1:20" ht="13.5" customHeight="1" x14ac:dyDescent="0.2">
      <c r="A556" s="302" t="str">
        <f>IF(B556="","",ROW()-ROW($A$3)+'Diário 3º PA'!$P$1)</f>
        <v/>
      </c>
      <c r="B556" s="303"/>
      <c r="C556" s="304"/>
      <c r="D556" s="305"/>
      <c r="E556" s="306"/>
      <c r="F556" s="307"/>
      <c r="G556" s="305"/>
      <c r="H556" s="305"/>
      <c r="I556" s="306"/>
      <c r="J556" s="308" t="str">
        <f t="shared" si="2"/>
        <v/>
      </c>
      <c r="K556" s="308"/>
      <c r="L556" s="309"/>
      <c r="M556" s="308"/>
      <c r="N556" s="303"/>
      <c r="O556" s="305"/>
      <c r="P556" s="305"/>
      <c r="Q556" s="299"/>
      <c r="R556" s="299"/>
      <c r="S556" s="299"/>
      <c r="T556" s="299"/>
    </row>
    <row r="557" spans="1:20" ht="13.5" customHeight="1" x14ac:dyDescent="0.2">
      <c r="A557" s="302" t="str">
        <f>IF(B557="","",ROW()-ROW($A$3)+'Diário 3º PA'!$P$1)</f>
        <v/>
      </c>
      <c r="B557" s="303"/>
      <c r="C557" s="304"/>
      <c r="D557" s="305"/>
      <c r="E557" s="306"/>
      <c r="F557" s="307"/>
      <c r="G557" s="306"/>
      <c r="H557" s="305"/>
      <c r="I557" s="306"/>
      <c r="J557" s="308" t="str">
        <f t="shared" si="2"/>
        <v/>
      </c>
      <c r="K557" s="308"/>
      <c r="L557" s="309"/>
      <c r="M557" s="308"/>
      <c r="N557" s="303"/>
      <c r="O557" s="305"/>
      <c r="P557" s="305"/>
      <c r="Q557" s="299"/>
      <c r="R557" s="299"/>
      <c r="S557" s="299"/>
      <c r="T557" s="299"/>
    </row>
    <row r="558" spans="1:20" ht="13.5" customHeight="1" x14ac:dyDescent="0.2">
      <c r="A558" s="302" t="str">
        <f>IF(B558="","",ROW()-ROW($A$3)+'Diário 3º PA'!$P$1)</f>
        <v/>
      </c>
      <c r="B558" s="303"/>
      <c r="C558" s="304"/>
      <c r="D558" s="305"/>
      <c r="E558" s="306"/>
      <c r="F558" s="307"/>
      <c r="G558" s="305"/>
      <c r="H558" s="305"/>
      <c r="I558" s="306"/>
      <c r="J558" s="308" t="str">
        <f t="shared" si="2"/>
        <v/>
      </c>
      <c r="K558" s="308"/>
      <c r="L558" s="309"/>
      <c r="M558" s="308"/>
      <c r="N558" s="303"/>
      <c r="O558" s="305"/>
      <c r="P558" s="305"/>
      <c r="Q558" s="299"/>
      <c r="R558" s="299"/>
      <c r="S558" s="299"/>
      <c r="T558" s="299"/>
    </row>
    <row r="559" spans="1:20" ht="13.5" customHeight="1" x14ac:dyDescent="0.2">
      <c r="A559" s="302" t="str">
        <f>IF(B559="","",ROW()-ROW($A$3)+'Diário 3º PA'!$P$1)</f>
        <v/>
      </c>
      <c r="B559" s="303"/>
      <c r="C559" s="304"/>
      <c r="D559" s="305"/>
      <c r="E559" s="306"/>
      <c r="F559" s="307"/>
      <c r="G559" s="305"/>
      <c r="H559" s="305"/>
      <c r="I559" s="306"/>
      <c r="J559" s="308" t="str">
        <f t="shared" si="2"/>
        <v/>
      </c>
      <c r="K559" s="308"/>
      <c r="L559" s="309"/>
      <c r="M559" s="308"/>
      <c r="N559" s="303"/>
      <c r="O559" s="305"/>
      <c r="P559" s="305"/>
      <c r="Q559" s="299"/>
      <c r="R559" s="299"/>
      <c r="S559" s="299"/>
      <c r="T559" s="299"/>
    </row>
    <row r="560" spans="1:20" ht="13.5" customHeight="1" x14ac:dyDescent="0.2">
      <c r="A560" s="302" t="str">
        <f>IF(B560="","",ROW()-ROW($A$3)+'Diário 3º PA'!$P$1)</f>
        <v/>
      </c>
      <c r="B560" s="303"/>
      <c r="C560" s="304"/>
      <c r="D560" s="305"/>
      <c r="E560" s="306"/>
      <c r="F560" s="307"/>
      <c r="G560" s="305"/>
      <c r="H560" s="305"/>
      <c r="I560" s="306"/>
      <c r="J560" s="308" t="str">
        <f t="shared" si="2"/>
        <v/>
      </c>
      <c r="K560" s="308"/>
      <c r="L560" s="309"/>
      <c r="M560" s="308"/>
      <c r="N560" s="303"/>
      <c r="O560" s="305"/>
      <c r="P560" s="305"/>
      <c r="Q560" s="299"/>
      <c r="R560" s="299"/>
      <c r="S560" s="299"/>
      <c r="T560" s="299"/>
    </row>
    <row r="561" spans="1:20" ht="13.5" customHeight="1" x14ac:dyDescent="0.2">
      <c r="A561" s="302" t="str">
        <f>IF(B561="","",ROW()-ROW($A$3)+'Diário 3º PA'!$P$1)</f>
        <v/>
      </c>
      <c r="B561" s="303"/>
      <c r="C561" s="304"/>
      <c r="D561" s="305"/>
      <c r="E561" s="306"/>
      <c r="F561" s="307"/>
      <c r="G561" s="305"/>
      <c r="H561" s="305"/>
      <c r="I561" s="306"/>
      <c r="J561" s="308" t="str">
        <f t="shared" si="2"/>
        <v/>
      </c>
      <c r="K561" s="308"/>
      <c r="L561" s="309"/>
      <c r="M561" s="308"/>
      <c r="N561" s="303"/>
      <c r="O561" s="305"/>
      <c r="P561" s="305"/>
      <c r="Q561" s="299"/>
      <c r="R561" s="299"/>
      <c r="S561" s="299"/>
      <c r="T561" s="299"/>
    </row>
    <row r="562" spans="1:20" ht="13.5" customHeight="1" x14ac:dyDescent="0.2">
      <c r="A562" s="302" t="str">
        <f>IF(B562="","",ROW()-ROW($A$3)+'Diário 3º PA'!$P$1)</f>
        <v/>
      </c>
      <c r="B562" s="303"/>
      <c r="C562" s="304"/>
      <c r="D562" s="305"/>
      <c r="E562" s="306"/>
      <c r="F562" s="307"/>
      <c r="G562" s="305"/>
      <c r="H562" s="305"/>
      <c r="I562" s="306"/>
      <c r="J562" s="308" t="str">
        <f t="shared" si="2"/>
        <v/>
      </c>
      <c r="K562" s="308"/>
      <c r="L562" s="309"/>
      <c r="M562" s="308"/>
      <c r="N562" s="303"/>
      <c r="O562" s="305"/>
      <c r="P562" s="305"/>
      <c r="Q562" s="299"/>
      <c r="R562" s="299"/>
      <c r="S562" s="299"/>
      <c r="T562" s="299"/>
    </row>
    <row r="563" spans="1:20" ht="13.5" customHeight="1" x14ac:dyDescent="0.2">
      <c r="A563" s="302" t="str">
        <f>IF(B563="","",ROW()-ROW($A$3)+'Diário 3º PA'!$P$1)</f>
        <v/>
      </c>
      <c r="B563" s="303"/>
      <c r="C563" s="304"/>
      <c r="D563" s="305"/>
      <c r="E563" s="306"/>
      <c r="F563" s="307"/>
      <c r="G563" s="305"/>
      <c r="H563" s="305"/>
      <c r="I563" s="306"/>
      <c r="J563" s="308" t="str">
        <f t="shared" si="2"/>
        <v/>
      </c>
      <c r="K563" s="308"/>
      <c r="L563" s="309"/>
      <c r="M563" s="308"/>
      <c r="N563" s="303"/>
      <c r="O563" s="305"/>
      <c r="P563" s="305"/>
      <c r="Q563" s="299"/>
      <c r="R563" s="299"/>
      <c r="S563" s="299"/>
      <c r="T563" s="299"/>
    </row>
    <row r="564" spans="1:20" ht="13.5" customHeight="1" x14ac:dyDescent="0.2">
      <c r="A564" s="302" t="str">
        <f>IF(B564="","",ROW()-ROW($A$3)+'Diário 3º PA'!$P$1)</f>
        <v/>
      </c>
      <c r="B564" s="303"/>
      <c r="C564" s="304"/>
      <c r="D564" s="305"/>
      <c r="E564" s="306"/>
      <c r="F564" s="307"/>
      <c r="G564" s="320"/>
      <c r="H564" s="305"/>
      <c r="I564" s="306"/>
      <c r="J564" s="308" t="str">
        <f t="shared" si="2"/>
        <v/>
      </c>
      <c r="K564" s="308"/>
      <c r="L564" s="309"/>
      <c r="M564" s="308"/>
      <c r="N564" s="303"/>
      <c r="O564" s="305"/>
      <c r="P564" s="305"/>
      <c r="Q564" s="299"/>
      <c r="R564" s="299"/>
      <c r="S564" s="299"/>
      <c r="T564" s="299"/>
    </row>
    <row r="565" spans="1:20" ht="13.5" customHeight="1" x14ac:dyDescent="0.2">
      <c r="A565" s="302" t="str">
        <f>IF(B565="","",ROW()-ROW($A$3)+'Diário 3º PA'!$P$1)</f>
        <v/>
      </c>
      <c r="B565" s="303"/>
      <c r="C565" s="304"/>
      <c r="D565" s="305"/>
      <c r="E565" s="306"/>
      <c r="F565" s="307"/>
      <c r="G565" s="305"/>
      <c r="H565" s="305"/>
      <c r="I565" s="306"/>
      <c r="J565" s="308" t="str">
        <f t="shared" si="2"/>
        <v/>
      </c>
      <c r="K565" s="308"/>
      <c r="L565" s="309"/>
      <c r="M565" s="308"/>
      <c r="N565" s="303"/>
      <c r="O565" s="305"/>
      <c r="P565" s="305"/>
      <c r="Q565" s="299"/>
      <c r="R565" s="299"/>
      <c r="S565" s="299"/>
      <c r="T565" s="299"/>
    </row>
    <row r="566" spans="1:20" ht="13.5" customHeight="1" x14ac:dyDescent="0.2">
      <c r="A566" s="302" t="str">
        <f>IF(B566="","",ROW()-ROW($A$3)+'Diário 3º PA'!$P$1)</f>
        <v/>
      </c>
      <c r="B566" s="303"/>
      <c r="C566" s="304"/>
      <c r="D566" s="305"/>
      <c r="E566" s="306"/>
      <c r="F566" s="307"/>
      <c r="G566" s="305"/>
      <c r="H566" s="305"/>
      <c r="I566" s="306"/>
      <c r="J566" s="308" t="str">
        <f t="shared" si="2"/>
        <v/>
      </c>
      <c r="K566" s="308"/>
      <c r="L566" s="309"/>
      <c r="M566" s="308"/>
      <c r="N566" s="303"/>
      <c r="O566" s="305"/>
      <c r="P566" s="305"/>
      <c r="Q566" s="299"/>
      <c r="R566" s="299"/>
      <c r="S566" s="299"/>
      <c r="T566" s="299"/>
    </row>
    <row r="567" spans="1:20" ht="13.5" customHeight="1" x14ac:dyDescent="0.2">
      <c r="A567" s="302" t="str">
        <f>IF(B567="","",ROW()-ROW($A$3)+'Diário 3º PA'!$P$1)</f>
        <v/>
      </c>
      <c r="B567" s="303"/>
      <c r="C567" s="304"/>
      <c r="D567" s="305"/>
      <c r="E567" s="306"/>
      <c r="F567" s="307"/>
      <c r="G567" s="305"/>
      <c r="H567" s="305"/>
      <c r="I567" s="306"/>
      <c r="J567" s="308" t="str">
        <f t="shared" si="2"/>
        <v/>
      </c>
      <c r="K567" s="308"/>
      <c r="L567" s="309"/>
      <c r="M567" s="308"/>
      <c r="N567" s="303"/>
      <c r="O567" s="305"/>
      <c r="P567" s="305"/>
      <c r="Q567" s="299"/>
      <c r="R567" s="299"/>
      <c r="S567" s="299"/>
      <c r="T567" s="299"/>
    </row>
    <row r="568" spans="1:20" ht="13.5" customHeight="1" x14ac:dyDescent="0.2">
      <c r="A568" s="302" t="str">
        <f>IF(B568="","",ROW()-ROW($A$3)+'Diário 3º PA'!$P$1)</f>
        <v/>
      </c>
      <c r="B568" s="303"/>
      <c r="C568" s="304"/>
      <c r="D568" s="305"/>
      <c r="E568" s="306"/>
      <c r="F568" s="307"/>
      <c r="G568" s="305"/>
      <c r="H568" s="305"/>
      <c r="I568" s="306"/>
      <c r="J568" s="308" t="str">
        <f t="shared" si="2"/>
        <v/>
      </c>
      <c r="K568" s="308"/>
      <c r="L568" s="309"/>
      <c r="M568" s="308"/>
      <c r="N568" s="303"/>
      <c r="O568" s="305"/>
      <c r="P568" s="305"/>
      <c r="Q568" s="299"/>
      <c r="R568" s="299"/>
      <c r="S568" s="299"/>
      <c r="T568" s="299"/>
    </row>
    <row r="569" spans="1:20" ht="13.5" customHeight="1" x14ac:dyDescent="0.2">
      <c r="A569" s="302" t="str">
        <f>IF(B569="","",ROW()-ROW($A$3)+'Diário 3º PA'!$P$1)</f>
        <v/>
      </c>
      <c r="B569" s="303"/>
      <c r="C569" s="304"/>
      <c r="D569" s="305"/>
      <c r="E569" s="306"/>
      <c r="F569" s="307"/>
      <c r="G569" s="305"/>
      <c r="H569" s="305"/>
      <c r="I569" s="306"/>
      <c r="J569" s="308" t="str">
        <f t="shared" si="2"/>
        <v/>
      </c>
      <c r="K569" s="308"/>
      <c r="L569" s="309"/>
      <c r="M569" s="308"/>
      <c r="N569" s="303"/>
      <c r="O569" s="305"/>
      <c r="P569" s="305"/>
      <c r="Q569" s="299"/>
      <c r="R569" s="299"/>
      <c r="S569" s="299"/>
      <c r="T569" s="299"/>
    </row>
    <row r="570" spans="1:20" ht="13.5" customHeight="1" x14ac:dyDescent="0.2">
      <c r="A570" s="302" t="str">
        <f>IF(B570="","",ROW()-ROW($A$3)+'Diário 3º PA'!$P$1)</f>
        <v/>
      </c>
      <c r="B570" s="303"/>
      <c r="C570" s="304"/>
      <c r="D570" s="305"/>
      <c r="E570" s="306"/>
      <c r="F570" s="307"/>
      <c r="G570" s="305"/>
      <c r="H570" s="305"/>
      <c r="I570" s="306"/>
      <c r="J570" s="308" t="str">
        <f t="shared" si="2"/>
        <v/>
      </c>
      <c r="K570" s="308"/>
      <c r="L570" s="309"/>
      <c r="M570" s="308"/>
      <c r="N570" s="303"/>
      <c r="O570" s="305"/>
      <c r="P570" s="305"/>
      <c r="Q570" s="299"/>
      <c r="R570" s="299"/>
      <c r="S570" s="299"/>
      <c r="T570" s="299"/>
    </row>
    <row r="571" spans="1:20" ht="13.5" customHeight="1" x14ac:dyDescent="0.2">
      <c r="A571" s="302" t="str">
        <f>IF(B571="","",ROW()-ROW($A$3)+'Diário 3º PA'!$P$1)</f>
        <v/>
      </c>
      <c r="B571" s="303"/>
      <c r="C571" s="304"/>
      <c r="D571" s="305"/>
      <c r="E571" s="306"/>
      <c r="F571" s="307"/>
      <c r="G571" s="305"/>
      <c r="H571" s="305"/>
      <c r="I571" s="306"/>
      <c r="J571" s="308" t="str">
        <f t="shared" si="2"/>
        <v/>
      </c>
      <c r="K571" s="308"/>
      <c r="L571" s="309"/>
      <c r="M571" s="308"/>
      <c r="N571" s="303"/>
      <c r="O571" s="305"/>
      <c r="P571" s="305"/>
      <c r="Q571" s="299"/>
      <c r="R571" s="299"/>
      <c r="S571" s="299"/>
      <c r="T571" s="299"/>
    </row>
    <row r="572" spans="1:20" ht="13.5" customHeight="1" x14ac:dyDescent="0.2">
      <c r="A572" s="302" t="str">
        <f>IF(B572="","",ROW()-ROW($A$3)+'Diário 3º PA'!$P$1)</f>
        <v/>
      </c>
      <c r="B572" s="303"/>
      <c r="C572" s="304"/>
      <c r="D572" s="305"/>
      <c r="E572" s="306"/>
      <c r="F572" s="307"/>
      <c r="G572" s="305"/>
      <c r="H572" s="305"/>
      <c r="I572" s="306"/>
      <c r="J572" s="308" t="str">
        <f t="shared" si="2"/>
        <v/>
      </c>
      <c r="K572" s="308"/>
      <c r="L572" s="309"/>
      <c r="M572" s="308"/>
      <c r="N572" s="303"/>
      <c r="O572" s="305"/>
      <c r="P572" s="305"/>
      <c r="Q572" s="299"/>
      <c r="R572" s="299"/>
      <c r="S572" s="299"/>
      <c r="T572" s="299"/>
    </row>
    <row r="573" spans="1:20" ht="13.5" customHeight="1" x14ac:dyDescent="0.2">
      <c r="A573" s="302" t="str">
        <f>IF(B573="","",ROW()-ROW($A$3)+'Diário 3º PA'!$P$1)</f>
        <v/>
      </c>
      <c r="B573" s="303"/>
      <c r="C573" s="304"/>
      <c r="D573" s="305"/>
      <c r="E573" s="306"/>
      <c r="F573" s="307"/>
      <c r="G573" s="305"/>
      <c r="H573" s="305"/>
      <c r="I573" s="306"/>
      <c r="J573" s="308" t="str">
        <f t="shared" si="2"/>
        <v/>
      </c>
      <c r="K573" s="308"/>
      <c r="L573" s="309"/>
      <c r="M573" s="308"/>
      <c r="N573" s="303"/>
      <c r="O573" s="305"/>
      <c r="P573" s="305"/>
      <c r="Q573" s="299"/>
      <c r="R573" s="299"/>
      <c r="S573" s="299"/>
      <c r="T573" s="299"/>
    </row>
    <row r="574" spans="1:20" ht="13.5" customHeight="1" x14ac:dyDescent="0.2">
      <c r="A574" s="302" t="str">
        <f>IF(B574="","",ROW()-ROW($A$3)+'Diário 3º PA'!$P$1)</f>
        <v/>
      </c>
      <c r="B574" s="303"/>
      <c r="C574" s="304"/>
      <c r="D574" s="305"/>
      <c r="E574" s="306"/>
      <c r="F574" s="307"/>
      <c r="G574" s="305"/>
      <c r="H574" s="305"/>
      <c r="I574" s="306"/>
      <c r="J574" s="308" t="str">
        <f t="shared" si="2"/>
        <v/>
      </c>
      <c r="K574" s="308"/>
      <c r="L574" s="309"/>
      <c r="M574" s="308"/>
      <c r="N574" s="303"/>
      <c r="O574" s="305"/>
      <c r="P574" s="305"/>
      <c r="Q574" s="299"/>
      <c r="R574" s="299"/>
      <c r="S574" s="299"/>
      <c r="T574" s="299"/>
    </row>
    <row r="575" spans="1:20" ht="13.5" customHeight="1" x14ac:dyDescent="0.2">
      <c r="A575" s="302" t="str">
        <f>IF(B575="","",ROW()-ROW($A$3)+'Diário 3º PA'!$P$1)</f>
        <v/>
      </c>
      <c r="B575" s="303"/>
      <c r="C575" s="304"/>
      <c r="D575" s="305"/>
      <c r="E575" s="306"/>
      <c r="F575" s="307"/>
      <c r="G575" s="305"/>
      <c r="H575" s="305"/>
      <c r="I575" s="306"/>
      <c r="J575" s="308" t="str">
        <f t="shared" si="2"/>
        <v/>
      </c>
      <c r="K575" s="308"/>
      <c r="L575" s="309"/>
      <c r="M575" s="308"/>
      <c r="N575" s="303"/>
      <c r="O575" s="305"/>
      <c r="P575" s="305"/>
      <c r="Q575" s="299"/>
      <c r="R575" s="299"/>
      <c r="S575" s="299"/>
      <c r="T575" s="299"/>
    </row>
    <row r="576" spans="1:20" ht="13.5" customHeight="1" x14ac:dyDescent="0.2">
      <c r="A576" s="302" t="str">
        <f>IF(B576="","",ROW()-ROW($A$3)+'Diário 3º PA'!$P$1)</f>
        <v/>
      </c>
      <c r="B576" s="303"/>
      <c r="C576" s="304"/>
      <c r="D576" s="305"/>
      <c r="E576" s="306"/>
      <c r="F576" s="307"/>
      <c r="G576" s="305"/>
      <c r="H576" s="305"/>
      <c r="I576" s="306"/>
      <c r="J576" s="308" t="str">
        <f t="shared" si="2"/>
        <v/>
      </c>
      <c r="K576" s="308"/>
      <c r="L576" s="309"/>
      <c r="M576" s="308"/>
      <c r="N576" s="303"/>
      <c r="O576" s="305"/>
      <c r="P576" s="305"/>
      <c r="Q576" s="299"/>
      <c r="R576" s="299"/>
      <c r="S576" s="299"/>
      <c r="T576" s="299"/>
    </row>
    <row r="577" spans="1:20" ht="13.5" customHeight="1" x14ac:dyDescent="0.2">
      <c r="A577" s="302" t="str">
        <f>IF(B577="","",ROW()-ROW($A$3)+'Diário 3º PA'!$P$1)</f>
        <v/>
      </c>
      <c r="B577" s="303"/>
      <c r="C577" s="304"/>
      <c r="D577" s="305"/>
      <c r="E577" s="306"/>
      <c r="F577" s="307"/>
      <c r="G577" s="305"/>
      <c r="H577" s="305"/>
      <c r="I577" s="306"/>
      <c r="J577" s="308" t="str">
        <f t="shared" si="2"/>
        <v/>
      </c>
      <c r="K577" s="308"/>
      <c r="L577" s="309"/>
      <c r="M577" s="308"/>
      <c r="N577" s="303"/>
      <c r="O577" s="305"/>
      <c r="P577" s="305"/>
      <c r="Q577" s="299"/>
      <c r="R577" s="299"/>
      <c r="S577" s="299"/>
      <c r="T577" s="299"/>
    </row>
    <row r="578" spans="1:20" ht="13.5" customHeight="1" x14ac:dyDescent="0.2">
      <c r="A578" s="302" t="str">
        <f>IF(B578="","",ROW()-ROW($A$3)+'Diário 3º PA'!$P$1)</f>
        <v/>
      </c>
      <c r="B578" s="303"/>
      <c r="C578" s="304"/>
      <c r="D578" s="305"/>
      <c r="E578" s="306"/>
      <c r="F578" s="307"/>
      <c r="G578" s="305"/>
      <c r="H578" s="305"/>
      <c r="I578" s="306"/>
      <c r="J578" s="308" t="str">
        <f t="shared" si="2"/>
        <v/>
      </c>
      <c r="K578" s="308"/>
      <c r="L578" s="309"/>
      <c r="M578" s="308"/>
      <c r="N578" s="303"/>
      <c r="O578" s="305"/>
      <c r="P578" s="305"/>
      <c r="Q578" s="299"/>
      <c r="R578" s="299"/>
      <c r="S578" s="299"/>
      <c r="T578" s="299"/>
    </row>
    <row r="579" spans="1:20" ht="13.5" customHeight="1" x14ac:dyDescent="0.2">
      <c r="A579" s="302" t="str">
        <f>IF(B579="","",ROW()-ROW($A$3)+'Diário 3º PA'!$P$1)</f>
        <v/>
      </c>
      <c r="B579" s="303"/>
      <c r="C579" s="304"/>
      <c r="D579" s="305"/>
      <c r="E579" s="306"/>
      <c r="F579" s="307"/>
      <c r="G579" s="305"/>
      <c r="H579" s="305"/>
      <c r="I579" s="306"/>
      <c r="J579" s="308" t="str">
        <f t="shared" si="2"/>
        <v/>
      </c>
      <c r="K579" s="308"/>
      <c r="L579" s="309"/>
      <c r="M579" s="308"/>
      <c r="N579" s="303"/>
      <c r="O579" s="305"/>
      <c r="P579" s="305"/>
      <c r="Q579" s="299"/>
      <c r="R579" s="299"/>
      <c r="S579" s="299"/>
      <c r="T579" s="299"/>
    </row>
    <row r="580" spans="1:20" ht="13.5" customHeight="1" x14ac:dyDescent="0.2">
      <c r="A580" s="302" t="str">
        <f>IF(B580="","",ROW()-ROW($A$3)+'Diário 3º PA'!$P$1)</f>
        <v/>
      </c>
      <c r="B580" s="303"/>
      <c r="C580" s="304"/>
      <c r="D580" s="305"/>
      <c r="E580" s="306"/>
      <c r="F580" s="307"/>
      <c r="G580" s="305"/>
      <c r="H580" s="305"/>
      <c r="I580" s="306"/>
      <c r="J580" s="308" t="str">
        <f t="shared" si="2"/>
        <v/>
      </c>
      <c r="K580" s="308"/>
      <c r="L580" s="309"/>
      <c r="M580" s="308"/>
      <c r="N580" s="303"/>
      <c r="O580" s="305"/>
      <c r="P580" s="305"/>
      <c r="Q580" s="299"/>
      <c r="R580" s="299"/>
      <c r="S580" s="299"/>
      <c r="T580" s="299"/>
    </row>
    <row r="581" spans="1:20" ht="13.5" customHeight="1" x14ac:dyDescent="0.2">
      <c r="A581" s="302" t="str">
        <f>IF(B581="","",ROW()-ROW($A$3)+'Diário 3º PA'!$P$1)</f>
        <v/>
      </c>
      <c r="B581" s="303"/>
      <c r="C581" s="304"/>
      <c r="D581" s="305"/>
      <c r="E581" s="306"/>
      <c r="F581" s="307"/>
      <c r="G581" s="305"/>
      <c r="H581" s="305"/>
      <c r="I581" s="306"/>
      <c r="J581" s="308" t="str">
        <f t="shared" si="2"/>
        <v/>
      </c>
      <c r="K581" s="308"/>
      <c r="L581" s="309"/>
      <c r="M581" s="308"/>
      <c r="N581" s="303"/>
      <c r="O581" s="305"/>
      <c r="P581" s="305"/>
      <c r="Q581" s="299"/>
      <c r="R581" s="299"/>
      <c r="S581" s="299"/>
      <c r="T581" s="299"/>
    </row>
    <row r="582" spans="1:20" ht="13.5" customHeight="1" x14ac:dyDescent="0.2">
      <c r="A582" s="302" t="str">
        <f>IF(B582="","",ROW()-ROW($A$3)+'Diário 3º PA'!$P$1)</f>
        <v/>
      </c>
      <c r="B582" s="303"/>
      <c r="C582" s="304"/>
      <c r="D582" s="305"/>
      <c r="E582" s="306"/>
      <c r="F582" s="307"/>
      <c r="G582" s="305"/>
      <c r="H582" s="305"/>
      <c r="I582" s="306"/>
      <c r="J582" s="308" t="str">
        <f t="shared" si="2"/>
        <v/>
      </c>
      <c r="K582" s="308"/>
      <c r="L582" s="309"/>
      <c r="M582" s="308"/>
      <c r="N582" s="303"/>
      <c r="O582" s="305"/>
      <c r="P582" s="305"/>
      <c r="Q582" s="299"/>
      <c r="R582" s="299"/>
      <c r="S582" s="299"/>
      <c r="T582" s="299"/>
    </row>
    <row r="583" spans="1:20" ht="13.5" customHeight="1" x14ac:dyDescent="0.2">
      <c r="A583" s="302" t="str">
        <f>IF(B583="","",ROW()-ROW($A$3)+'Diário 3º PA'!$P$1)</f>
        <v/>
      </c>
      <c r="B583" s="303"/>
      <c r="C583" s="304"/>
      <c r="D583" s="305"/>
      <c r="E583" s="306"/>
      <c r="F583" s="307"/>
      <c r="G583" s="305"/>
      <c r="H583" s="305"/>
      <c r="I583" s="306"/>
      <c r="J583" s="308" t="str">
        <f t="shared" si="2"/>
        <v/>
      </c>
      <c r="K583" s="308"/>
      <c r="L583" s="309"/>
      <c r="M583" s="308"/>
      <c r="N583" s="303"/>
      <c r="O583" s="305"/>
      <c r="P583" s="305"/>
      <c r="Q583" s="299"/>
      <c r="R583" s="299"/>
      <c r="S583" s="299"/>
      <c r="T583" s="299"/>
    </row>
    <row r="584" spans="1:20" ht="13.5" customHeight="1" x14ac:dyDescent="0.2">
      <c r="A584" s="302" t="str">
        <f>IF(B584="","",ROW()-ROW($A$3)+'Diário 3º PA'!$P$1)</f>
        <v/>
      </c>
      <c r="B584" s="303"/>
      <c r="C584" s="304"/>
      <c r="D584" s="305"/>
      <c r="E584" s="306"/>
      <c r="F584" s="307"/>
      <c r="G584" s="305"/>
      <c r="H584" s="305"/>
      <c r="I584" s="306"/>
      <c r="J584" s="308" t="str">
        <f t="shared" si="2"/>
        <v/>
      </c>
      <c r="K584" s="308"/>
      <c r="L584" s="309"/>
      <c r="M584" s="308"/>
      <c r="N584" s="303"/>
      <c r="O584" s="305"/>
      <c r="P584" s="305"/>
      <c r="Q584" s="299"/>
      <c r="R584" s="299"/>
      <c r="S584" s="299"/>
      <c r="T584" s="299"/>
    </row>
    <row r="585" spans="1:20" ht="13.5" customHeight="1" x14ac:dyDescent="0.2">
      <c r="A585" s="302" t="str">
        <f>IF(B585="","",ROW()-ROW($A$3)+'Diário 3º PA'!$P$1)</f>
        <v/>
      </c>
      <c r="B585" s="303"/>
      <c r="C585" s="304"/>
      <c r="D585" s="305"/>
      <c r="E585" s="306"/>
      <c r="F585" s="307"/>
      <c r="G585" s="305"/>
      <c r="H585" s="305"/>
      <c r="I585" s="306"/>
      <c r="J585" s="308" t="str">
        <f t="shared" si="2"/>
        <v/>
      </c>
      <c r="K585" s="308"/>
      <c r="L585" s="309"/>
      <c r="M585" s="308"/>
      <c r="N585" s="303"/>
      <c r="O585" s="305"/>
      <c r="P585" s="305"/>
      <c r="Q585" s="299"/>
      <c r="R585" s="299"/>
      <c r="S585" s="299"/>
      <c r="T585" s="299"/>
    </row>
    <row r="586" spans="1:20" ht="13.5" customHeight="1" x14ac:dyDescent="0.2">
      <c r="A586" s="302" t="str">
        <f>IF(B586="","",ROW()-ROW($A$3)+'Diário 3º PA'!$P$1)</f>
        <v/>
      </c>
      <c r="B586" s="303"/>
      <c r="C586" s="304"/>
      <c r="D586" s="305"/>
      <c r="E586" s="306"/>
      <c r="F586" s="307"/>
      <c r="G586" s="305"/>
      <c r="H586" s="305"/>
      <c r="I586" s="306"/>
      <c r="J586" s="308" t="str">
        <f t="shared" si="2"/>
        <v/>
      </c>
      <c r="K586" s="308"/>
      <c r="L586" s="309"/>
      <c r="M586" s="308"/>
      <c r="N586" s="303"/>
      <c r="O586" s="305"/>
      <c r="P586" s="305"/>
      <c r="Q586" s="299"/>
      <c r="R586" s="299"/>
      <c r="S586" s="299"/>
      <c r="T586" s="299"/>
    </row>
    <row r="587" spans="1:20" ht="13.5" customHeight="1" x14ac:dyDescent="0.2">
      <c r="A587" s="302" t="str">
        <f>IF(B587="","",ROW()-ROW($A$3)+'Diário 3º PA'!$P$1)</f>
        <v/>
      </c>
      <c r="B587" s="303"/>
      <c r="C587" s="304"/>
      <c r="D587" s="305"/>
      <c r="E587" s="306"/>
      <c r="F587" s="307"/>
      <c r="G587" s="305"/>
      <c r="H587" s="305"/>
      <c r="I587" s="306"/>
      <c r="J587" s="308" t="str">
        <f t="shared" si="2"/>
        <v/>
      </c>
      <c r="K587" s="308"/>
      <c r="L587" s="309"/>
      <c r="M587" s="308"/>
      <c r="N587" s="303"/>
      <c r="O587" s="305"/>
      <c r="P587" s="305"/>
      <c r="Q587" s="299"/>
      <c r="R587" s="299"/>
      <c r="S587" s="299"/>
      <c r="T587" s="299"/>
    </row>
    <row r="588" spans="1:20" ht="13.5" customHeight="1" x14ac:dyDescent="0.2">
      <c r="A588" s="302" t="str">
        <f>IF(B588="","",ROW()-ROW($A$3)+'Diário 3º PA'!$P$1)</f>
        <v/>
      </c>
      <c r="B588" s="303"/>
      <c r="C588" s="304"/>
      <c r="D588" s="305"/>
      <c r="E588" s="306"/>
      <c r="F588" s="307"/>
      <c r="G588" s="305"/>
      <c r="H588" s="305"/>
      <c r="I588" s="306"/>
      <c r="J588" s="308" t="str">
        <f t="shared" si="2"/>
        <v/>
      </c>
      <c r="K588" s="308"/>
      <c r="L588" s="309"/>
      <c r="M588" s="308"/>
      <c r="N588" s="303"/>
      <c r="O588" s="305"/>
      <c r="P588" s="305"/>
      <c r="Q588" s="299"/>
      <c r="R588" s="299"/>
      <c r="S588" s="299"/>
      <c r="T588" s="299"/>
    </row>
    <row r="589" spans="1:20" ht="13.5" customHeight="1" x14ac:dyDescent="0.2">
      <c r="A589" s="302" t="str">
        <f>IF(B589="","",ROW()-ROW($A$3)+'Diário 3º PA'!$P$1)</f>
        <v/>
      </c>
      <c r="B589" s="303"/>
      <c r="C589" s="304"/>
      <c r="D589" s="305"/>
      <c r="E589" s="306"/>
      <c r="F589" s="307"/>
      <c r="G589" s="305"/>
      <c r="H589" s="305"/>
      <c r="I589" s="306"/>
      <c r="J589" s="308" t="str">
        <f t="shared" si="2"/>
        <v/>
      </c>
      <c r="K589" s="308"/>
      <c r="L589" s="309"/>
      <c r="M589" s="308"/>
      <c r="N589" s="303"/>
      <c r="O589" s="305"/>
      <c r="P589" s="305"/>
      <c r="Q589" s="299"/>
      <c r="R589" s="299"/>
      <c r="S589" s="299"/>
      <c r="T589" s="299"/>
    </row>
    <row r="590" spans="1:20" ht="13.5" customHeight="1" x14ac:dyDescent="0.2">
      <c r="A590" s="302" t="str">
        <f>IF(B590="","",ROW()-ROW($A$3)+'Diário 3º PA'!$P$1)</f>
        <v/>
      </c>
      <c r="B590" s="303"/>
      <c r="C590" s="304"/>
      <c r="D590" s="305"/>
      <c r="E590" s="306"/>
      <c r="F590" s="307"/>
      <c r="G590" s="305"/>
      <c r="H590" s="305"/>
      <c r="I590" s="306"/>
      <c r="J590" s="308" t="str">
        <f t="shared" si="2"/>
        <v/>
      </c>
      <c r="K590" s="308"/>
      <c r="L590" s="309"/>
      <c r="M590" s="308"/>
      <c r="N590" s="303"/>
      <c r="O590" s="305"/>
      <c r="P590" s="305"/>
      <c r="Q590" s="299"/>
      <c r="R590" s="299"/>
      <c r="S590" s="299"/>
      <c r="T590" s="299"/>
    </row>
    <row r="591" spans="1:20" ht="13.5" customHeight="1" x14ac:dyDescent="0.2">
      <c r="A591" s="302" t="str">
        <f>IF(B591="","",ROW()-ROW($A$3)+'Diário 3º PA'!$P$1)</f>
        <v/>
      </c>
      <c r="B591" s="303"/>
      <c r="C591" s="304"/>
      <c r="D591" s="305"/>
      <c r="E591" s="306"/>
      <c r="F591" s="307"/>
      <c r="G591" s="305"/>
      <c r="H591" s="305"/>
      <c r="I591" s="306"/>
      <c r="J591" s="308" t="str">
        <f t="shared" si="2"/>
        <v/>
      </c>
      <c r="K591" s="308"/>
      <c r="L591" s="309"/>
      <c r="M591" s="308"/>
      <c r="N591" s="303"/>
      <c r="O591" s="305"/>
      <c r="P591" s="305"/>
      <c r="Q591" s="299"/>
      <c r="R591" s="299"/>
      <c r="S591" s="299"/>
      <c r="T591" s="299"/>
    </row>
    <row r="592" spans="1:20" ht="13.5" customHeight="1" x14ac:dyDescent="0.2">
      <c r="A592" s="302" t="str">
        <f>IF(B592="","",ROW()-ROW($A$3)+'Diário 3º PA'!$P$1)</f>
        <v/>
      </c>
      <c r="B592" s="303"/>
      <c r="C592" s="304"/>
      <c r="D592" s="305"/>
      <c r="E592" s="306"/>
      <c r="F592" s="307"/>
      <c r="G592" s="305"/>
      <c r="H592" s="305"/>
      <c r="I592" s="306"/>
      <c r="J592" s="308" t="str">
        <f t="shared" si="2"/>
        <v/>
      </c>
      <c r="K592" s="308"/>
      <c r="L592" s="309"/>
      <c r="M592" s="308"/>
      <c r="N592" s="303"/>
      <c r="O592" s="305"/>
      <c r="P592" s="305"/>
      <c r="Q592" s="299"/>
      <c r="R592" s="299"/>
      <c r="S592" s="299"/>
      <c r="T592" s="299"/>
    </row>
    <row r="593" spans="1:20" ht="13.5" customHeight="1" x14ac:dyDescent="0.2">
      <c r="A593" s="302" t="str">
        <f>IF(B593="","",ROW()-ROW($A$3)+'Diário 3º PA'!$P$1)</f>
        <v/>
      </c>
      <c r="B593" s="303"/>
      <c r="C593" s="304"/>
      <c r="D593" s="305"/>
      <c r="E593" s="306"/>
      <c r="F593" s="307"/>
      <c r="G593" s="305"/>
      <c r="H593" s="305"/>
      <c r="I593" s="306"/>
      <c r="J593" s="308" t="str">
        <f t="shared" si="2"/>
        <v/>
      </c>
      <c r="K593" s="308"/>
      <c r="L593" s="309"/>
      <c r="M593" s="308"/>
      <c r="N593" s="303"/>
      <c r="O593" s="305"/>
      <c r="P593" s="305"/>
      <c r="Q593" s="299"/>
      <c r="R593" s="299"/>
      <c r="S593" s="299"/>
      <c r="T593" s="299"/>
    </row>
    <row r="594" spans="1:20" ht="13.5" customHeight="1" x14ac:dyDescent="0.2">
      <c r="A594" s="302" t="str">
        <f>IF(B594="","",ROW()-ROW($A$3)+'Diário 3º PA'!$P$1)</f>
        <v/>
      </c>
      <c r="B594" s="303"/>
      <c r="C594" s="304"/>
      <c r="D594" s="305"/>
      <c r="E594" s="306"/>
      <c r="F594" s="307"/>
      <c r="G594" s="305"/>
      <c r="H594" s="305"/>
      <c r="I594" s="306"/>
      <c r="J594" s="308" t="str">
        <f t="shared" si="2"/>
        <v/>
      </c>
      <c r="K594" s="308"/>
      <c r="L594" s="309"/>
      <c r="M594" s="308"/>
      <c r="N594" s="303"/>
      <c r="O594" s="305"/>
      <c r="P594" s="305"/>
      <c r="Q594" s="299"/>
      <c r="R594" s="299"/>
      <c r="S594" s="299"/>
      <c r="T594" s="299"/>
    </row>
    <row r="595" spans="1:20" ht="13.5" customHeight="1" x14ac:dyDescent="0.2">
      <c r="A595" s="302" t="str">
        <f>IF(B595="","",ROW()-ROW($A$3)+'Diário 3º PA'!$P$1)</f>
        <v/>
      </c>
      <c r="B595" s="303"/>
      <c r="C595" s="304"/>
      <c r="D595" s="305"/>
      <c r="E595" s="306"/>
      <c r="F595" s="307"/>
      <c r="G595" s="305"/>
      <c r="H595" s="305"/>
      <c r="I595" s="306"/>
      <c r="J595" s="308" t="str">
        <f t="shared" si="2"/>
        <v/>
      </c>
      <c r="K595" s="308"/>
      <c r="L595" s="309"/>
      <c r="M595" s="308"/>
      <c r="N595" s="303"/>
      <c r="O595" s="305"/>
      <c r="P595" s="305"/>
      <c r="Q595" s="299"/>
      <c r="R595" s="299"/>
      <c r="S595" s="299"/>
      <c r="T595" s="299"/>
    </row>
    <row r="596" spans="1:20" ht="13.5" customHeight="1" x14ac:dyDescent="0.2">
      <c r="A596" s="302" t="str">
        <f>IF(B596="","",ROW()-ROW($A$3)+'Diário 3º PA'!$P$1)</f>
        <v/>
      </c>
      <c r="B596" s="303"/>
      <c r="C596" s="304"/>
      <c r="D596" s="305"/>
      <c r="E596" s="306"/>
      <c r="F596" s="307"/>
      <c r="G596" s="306"/>
      <c r="H596" s="305"/>
      <c r="I596" s="306"/>
      <c r="J596" s="308" t="str">
        <f t="shared" si="2"/>
        <v/>
      </c>
      <c r="K596" s="308"/>
      <c r="L596" s="309"/>
      <c r="M596" s="308"/>
      <c r="N596" s="303"/>
      <c r="O596" s="305"/>
      <c r="P596" s="305"/>
      <c r="Q596" s="299"/>
      <c r="R596" s="299"/>
      <c r="S596" s="299"/>
      <c r="T596" s="299"/>
    </row>
    <row r="597" spans="1:20" ht="13.5" customHeight="1" x14ac:dyDescent="0.2">
      <c r="A597" s="302" t="str">
        <f>IF(B597="","",ROW()-ROW($A$3)+'Diário 3º PA'!$P$1)</f>
        <v/>
      </c>
      <c r="B597" s="303"/>
      <c r="C597" s="304"/>
      <c r="D597" s="305"/>
      <c r="E597" s="306"/>
      <c r="F597" s="307"/>
      <c r="G597" s="306"/>
      <c r="H597" s="305"/>
      <c r="I597" s="306"/>
      <c r="J597" s="308" t="str">
        <f t="shared" si="2"/>
        <v/>
      </c>
      <c r="K597" s="308"/>
      <c r="L597" s="309"/>
      <c r="M597" s="308"/>
      <c r="N597" s="303"/>
      <c r="O597" s="305"/>
      <c r="P597" s="305"/>
      <c r="Q597" s="299"/>
      <c r="R597" s="299"/>
      <c r="S597" s="299"/>
      <c r="T597" s="299"/>
    </row>
    <row r="598" spans="1:20" ht="13.5" customHeight="1" x14ac:dyDescent="0.2">
      <c r="A598" s="302" t="str">
        <f>IF(B598="","",ROW()-ROW($A$3)+'Diário 3º PA'!$P$1)</f>
        <v/>
      </c>
      <c r="B598" s="303"/>
      <c r="C598" s="304"/>
      <c r="D598" s="305"/>
      <c r="E598" s="306"/>
      <c r="F598" s="307"/>
      <c r="G598" s="305"/>
      <c r="H598" s="305"/>
      <c r="I598" s="306"/>
      <c r="J598" s="308" t="str">
        <f t="shared" si="2"/>
        <v/>
      </c>
      <c r="K598" s="308"/>
      <c r="L598" s="309"/>
      <c r="M598" s="308"/>
      <c r="N598" s="303"/>
      <c r="O598" s="305"/>
      <c r="P598" s="305"/>
      <c r="Q598" s="299"/>
      <c r="R598" s="299"/>
      <c r="S598" s="299"/>
      <c r="T598" s="299"/>
    </row>
    <row r="599" spans="1:20" ht="13.5" customHeight="1" x14ac:dyDescent="0.2">
      <c r="A599" s="302" t="str">
        <f>IF(B599="","",ROW()-ROW($A$3)+'Diário 3º PA'!$P$1)</f>
        <v/>
      </c>
      <c r="B599" s="303"/>
      <c r="C599" s="304"/>
      <c r="D599" s="305"/>
      <c r="E599" s="306"/>
      <c r="F599" s="307"/>
      <c r="G599" s="305"/>
      <c r="H599" s="305"/>
      <c r="I599" s="306"/>
      <c r="J599" s="308" t="str">
        <f t="shared" si="2"/>
        <v/>
      </c>
      <c r="K599" s="308"/>
      <c r="L599" s="309"/>
      <c r="M599" s="308"/>
      <c r="N599" s="303"/>
      <c r="O599" s="305"/>
      <c r="P599" s="305"/>
      <c r="Q599" s="299"/>
      <c r="R599" s="299"/>
      <c r="S599" s="299"/>
      <c r="T599" s="299"/>
    </row>
    <row r="600" spans="1:20" ht="13.5" customHeight="1" x14ac:dyDescent="0.2">
      <c r="A600" s="302" t="str">
        <f>IF(B600="","",ROW()-ROW($A$3)+'Diário 3º PA'!$P$1)</f>
        <v/>
      </c>
      <c r="B600" s="303"/>
      <c r="C600" s="304"/>
      <c r="D600" s="305"/>
      <c r="E600" s="306"/>
      <c r="F600" s="307"/>
      <c r="G600" s="306"/>
      <c r="H600" s="305"/>
      <c r="I600" s="306"/>
      <c r="J600" s="308" t="str">
        <f t="shared" si="2"/>
        <v/>
      </c>
      <c r="K600" s="308"/>
      <c r="L600" s="309"/>
      <c r="M600" s="308"/>
      <c r="N600" s="303"/>
      <c r="O600" s="305"/>
      <c r="P600" s="305"/>
      <c r="Q600" s="299"/>
      <c r="R600" s="299"/>
      <c r="S600" s="299"/>
      <c r="T600" s="299"/>
    </row>
    <row r="601" spans="1:20" ht="13.5" customHeight="1" x14ac:dyDescent="0.2">
      <c r="A601" s="302" t="str">
        <f>IF(B601="","",ROW()-ROW($A$3)+'Diário 3º PA'!$P$1)</f>
        <v/>
      </c>
      <c r="B601" s="303"/>
      <c r="C601" s="304"/>
      <c r="D601" s="305"/>
      <c r="E601" s="306"/>
      <c r="F601" s="307"/>
      <c r="G601" s="306"/>
      <c r="H601" s="305"/>
      <c r="I601" s="306"/>
      <c r="J601" s="308" t="str">
        <f t="shared" si="2"/>
        <v/>
      </c>
      <c r="K601" s="308"/>
      <c r="L601" s="309"/>
      <c r="M601" s="308"/>
      <c r="N601" s="303"/>
      <c r="O601" s="305"/>
      <c r="P601" s="305"/>
      <c r="Q601" s="299"/>
      <c r="R601" s="299"/>
      <c r="S601" s="299"/>
      <c r="T601" s="299"/>
    </row>
    <row r="602" spans="1:20" ht="13.5" customHeight="1" x14ac:dyDescent="0.2">
      <c r="A602" s="302" t="str">
        <f>IF(B602="","",ROW()-ROW($A$3)+'Diário 3º PA'!$P$1)</f>
        <v/>
      </c>
      <c r="B602" s="303"/>
      <c r="C602" s="304"/>
      <c r="D602" s="305"/>
      <c r="E602" s="306"/>
      <c r="F602" s="307"/>
      <c r="G602" s="305"/>
      <c r="H602" s="305"/>
      <c r="I602" s="306"/>
      <c r="J602" s="308" t="str">
        <f t="shared" si="2"/>
        <v/>
      </c>
      <c r="K602" s="308"/>
      <c r="L602" s="309"/>
      <c r="M602" s="308"/>
      <c r="N602" s="303"/>
      <c r="O602" s="305"/>
      <c r="P602" s="305"/>
      <c r="Q602" s="299"/>
      <c r="R602" s="299"/>
      <c r="S602" s="299"/>
      <c r="T602" s="299"/>
    </row>
    <row r="603" spans="1:20" ht="13.5" customHeight="1" x14ac:dyDescent="0.2">
      <c r="A603" s="302" t="str">
        <f>IF(B603="","",ROW()-ROW($A$3)+'Diário 3º PA'!$P$1)</f>
        <v/>
      </c>
      <c r="B603" s="303"/>
      <c r="C603" s="304"/>
      <c r="D603" s="305"/>
      <c r="E603" s="306"/>
      <c r="F603" s="307"/>
      <c r="G603" s="305"/>
      <c r="H603" s="305"/>
      <c r="I603" s="306"/>
      <c r="J603" s="308" t="str">
        <f t="shared" si="2"/>
        <v/>
      </c>
      <c r="K603" s="308"/>
      <c r="L603" s="309"/>
      <c r="M603" s="308"/>
      <c r="N603" s="303"/>
      <c r="O603" s="305"/>
      <c r="P603" s="305"/>
      <c r="Q603" s="299"/>
      <c r="R603" s="299"/>
      <c r="S603" s="299"/>
      <c r="T603" s="299"/>
    </row>
    <row r="604" spans="1:20" ht="13.5" customHeight="1" x14ac:dyDescent="0.2">
      <c r="A604" s="302" t="str">
        <f>IF(B604="","",ROW()-ROW($A$3)+'Diário 3º PA'!$P$1)</f>
        <v/>
      </c>
      <c r="B604" s="303"/>
      <c r="C604" s="304"/>
      <c r="D604" s="305"/>
      <c r="E604" s="306"/>
      <c r="F604" s="307"/>
      <c r="G604" s="305"/>
      <c r="H604" s="305"/>
      <c r="I604" s="306"/>
      <c r="J604" s="308" t="str">
        <f t="shared" si="2"/>
        <v/>
      </c>
      <c r="K604" s="308"/>
      <c r="L604" s="309"/>
      <c r="M604" s="308"/>
      <c r="N604" s="303"/>
      <c r="O604" s="305"/>
      <c r="P604" s="305"/>
      <c r="Q604" s="299"/>
      <c r="R604" s="299"/>
      <c r="S604" s="299"/>
      <c r="T604" s="299"/>
    </row>
    <row r="605" spans="1:20" ht="13.5" customHeight="1" x14ac:dyDescent="0.2">
      <c r="A605" s="302" t="str">
        <f>IF(B605="","",ROW()-ROW($A$3)+'Diário 3º PA'!$P$1)</f>
        <v/>
      </c>
      <c r="B605" s="303"/>
      <c r="C605" s="304"/>
      <c r="D605" s="305"/>
      <c r="E605" s="306"/>
      <c r="F605" s="307"/>
      <c r="G605" s="305"/>
      <c r="H605" s="305"/>
      <c r="I605" s="306"/>
      <c r="J605" s="308" t="str">
        <f t="shared" si="2"/>
        <v/>
      </c>
      <c r="K605" s="308"/>
      <c r="L605" s="309"/>
      <c r="M605" s="308"/>
      <c r="N605" s="303"/>
      <c r="O605" s="305"/>
      <c r="P605" s="305"/>
      <c r="Q605" s="299"/>
      <c r="R605" s="299"/>
      <c r="S605" s="299"/>
      <c r="T605" s="299"/>
    </row>
    <row r="606" spans="1:20" ht="13.5" customHeight="1" x14ac:dyDescent="0.2">
      <c r="A606" s="302" t="str">
        <f>IF(B606="","",ROW()-ROW($A$3)+'Diário 3º PA'!$P$1)</f>
        <v/>
      </c>
      <c r="B606" s="303"/>
      <c r="C606" s="304"/>
      <c r="D606" s="305"/>
      <c r="E606" s="306"/>
      <c r="F606" s="307"/>
      <c r="G606" s="305"/>
      <c r="H606" s="305"/>
      <c r="I606" s="306"/>
      <c r="J606" s="308" t="str">
        <f t="shared" si="2"/>
        <v/>
      </c>
      <c r="K606" s="308"/>
      <c r="L606" s="309"/>
      <c r="M606" s="308"/>
      <c r="N606" s="303"/>
      <c r="O606" s="305"/>
      <c r="P606" s="305"/>
      <c r="Q606" s="299"/>
      <c r="R606" s="299"/>
      <c r="S606" s="299"/>
      <c r="T606" s="299"/>
    </row>
    <row r="607" spans="1:20" ht="13.5" customHeight="1" x14ac:dyDescent="0.2">
      <c r="A607" s="302" t="str">
        <f>IF(B607="","",ROW()-ROW($A$3)+'Diário 3º PA'!$P$1)</f>
        <v/>
      </c>
      <c r="B607" s="303"/>
      <c r="C607" s="304"/>
      <c r="D607" s="305"/>
      <c r="E607" s="306"/>
      <c r="F607" s="307"/>
      <c r="G607" s="305"/>
      <c r="H607" s="305"/>
      <c r="I607" s="306"/>
      <c r="J607" s="308" t="str">
        <f t="shared" si="2"/>
        <v/>
      </c>
      <c r="K607" s="308"/>
      <c r="L607" s="309"/>
      <c r="M607" s="308"/>
      <c r="N607" s="303"/>
      <c r="O607" s="305"/>
      <c r="P607" s="305"/>
      <c r="Q607" s="299"/>
      <c r="R607" s="299"/>
      <c r="S607" s="299"/>
      <c r="T607" s="299"/>
    </row>
    <row r="608" spans="1:20" ht="13.5" customHeight="1" x14ac:dyDescent="0.2">
      <c r="A608" s="302" t="str">
        <f>IF(B608="","",ROW()-ROW($A$3)+'Diário 3º PA'!$P$1)</f>
        <v/>
      </c>
      <c r="B608" s="303"/>
      <c r="C608" s="304"/>
      <c r="D608" s="305"/>
      <c r="E608" s="306"/>
      <c r="F608" s="307"/>
      <c r="G608" s="305"/>
      <c r="H608" s="305"/>
      <c r="I608" s="306"/>
      <c r="J608" s="308" t="str">
        <f t="shared" si="2"/>
        <v/>
      </c>
      <c r="K608" s="308"/>
      <c r="L608" s="309"/>
      <c r="M608" s="308"/>
      <c r="N608" s="303"/>
      <c r="O608" s="305"/>
      <c r="P608" s="305"/>
      <c r="Q608" s="299"/>
      <c r="R608" s="299"/>
      <c r="S608" s="299"/>
      <c r="T608" s="299"/>
    </row>
    <row r="609" spans="1:20" ht="13.5" customHeight="1" x14ac:dyDescent="0.2">
      <c r="A609" s="302" t="str">
        <f>IF(B609="","",ROW()-ROW($A$3)+'Diário 3º PA'!$P$1)</f>
        <v/>
      </c>
      <c r="B609" s="303"/>
      <c r="C609" s="304"/>
      <c r="D609" s="305"/>
      <c r="E609" s="306"/>
      <c r="F609" s="307"/>
      <c r="G609" s="305"/>
      <c r="H609" s="305"/>
      <c r="I609" s="306"/>
      <c r="J609" s="308" t="str">
        <f t="shared" si="2"/>
        <v/>
      </c>
      <c r="K609" s="308"/>
      <c r="L609" s="309"/>
      <c r="M609" s="308"/>
      <c r="N609" s="303"/>
      <c r="O609" s="305"/>
      <c r="P609" s="305"/>
      <c r="Q609" s="299"/>
      <c r="R609" s="299"/>
      <c r="S609" s="299"/>
      <c r="T609" s="299"/>
    </row>
    <row r="610" spans="1:20" ht="13.5" customHeight="1" x14ac:dyDescent="0.2">
      <c r="A610" s="302" t="str">
        <f>IF(B610="","",ROW()-ROW($A$3)+'Diário 3º PA'!$P$1)</f>
        <v/>
      </c>
      <c r="B610" s="303"/>
      <c r="C610" s="304"/>
      <c r="D610" s="305"/>
      <c r="E610" s="306"/>
      <c r="F610" s="307"/>
      <c r="G610" s="305"/>
      <c r="H610" s="305"/>
      <c r="I610" s="306"/>
      <c r="J610" s="308" t="str">
        <f t="shared" si="2"/>
        <v/>
      </c>
      <c r="K610" s="308"/>
      <c r="L610" s="309"/>
      <c r="M610" s="308"/>
      <c r="N610" s="303"/>
      <c r="O610" s="305"/>
      <c r="P610" s="305"/>
      <c r="Q610" s="299"/>
      <c r="R610" s="299"/>
      <c r="S610" s="299"/>
      <c r="T610" s="299"/>
    </row>
    <row r="611" spans="1:20" ht="13.5" customHeight="1" x14ac:dyDescent="0.2">
      <c r="A611" s="302" t="str">
        <f>IF(B611="","",ROW()-ROW($A$3)+'Diário 3º PA'!$P$1)</f>
        <v/>
      </c>
      <c r="B611" s="303"/>
      <c r="C611" s="304"/>
      <c r="D611" s="305"/>
      <c r="E611" s="306"/>
      <c r="F611" s="307"/>
      <c r="G611" s="305"/>
      <c r="H611" s="305"/>
      <c r="I611" s="306"/>
      <c r="J611" s="308" t="str">
        <f t="shared" si="2"/>
        <v/>
      </c>
      <c r="K611" s="308"/>
      <c r="L611" s="309"/>
      <c r="M611" s="308"/>
      <c r="N611" s="303"/>
      <c r="O611" s="305"/>
      <c r="P611" s="305"/>
      <c r="Q611" s="299"/>
      <c r="R611" s="299"/>
      <c r="S611" s="299"/>
      <c r="T611" s="299"/>
    </row>
    <row r="612" spans="1:20" ht="13.5" customHeight="1" x14ac:dyDescent="0.2">
      <c r="A612" s="302" t="str">
        <f>IF(B612="","",ROW()-ROW($A$3)+'Diário 3º PA'!$P$1)</f>
        <v/>
      </c>
      <c r="B612" s="303"/>
      <c r="C612" s="304"/>
      <c r="D612" s="305"/>
      <c r="E612" s="306"/>
      <c r="F612" s="307"/>
      <c r="G612" s="305"/>
      <c r="H612" s="305"/>
      <c r="I612" s="306"/>
      <c r="J612" s="308" t="str">
        <f t="shared" si="2"/>
        <v/>
      </c>
      <c r="K612" s="308"/>
      <c r="L612" s="309"/>
      <c r="M612" s="308"/>
      <c r="N612" s="303"/>
      <c r="O612" s="305"/>
      <c r="P612" s="305"/>
      <c r="Q612" s="299"/>
      <c r="R612" s="299"/>
      <c r="S612" s="299"/>
      <c r="T612" s="299"/>
    </row>
    <row r="613" spans="1:20" ht="13.5" customHeight="1" x14ac:dyDescent="0.2">
      <c r="A613" s="302" t="str">
        <f>IF(B613="","",ROW()-ROW($A$3)+'Diário 3º PA'!$P$1)</f>
        <v/>
      </c>
      <c r="B613" s="303"/>
      <c r="C613" s="304"/>
      <c r="D613" s="305"/>
      <c r="E613" s="306"/>
      <c r="F613" s="307"/>
      <c r="G613" s="305"/>
      <c r="H613" s="305"/>
      <c r="I613" s="306"/>
      <c r="J613" s="308" t="str">
        <f t="shared" si="2"/>
        <v/>
      </c>
      <c r="K613" s="308"/>
      <c r="L613" s="309"/>
      <c r="M613" s="308"/>
      <c r="N613" s="303"/>
      <c r="O613" s="305"/>
      <c r="P613" s="305"/>
      <c r="Q613" s="299"/>
      <c r="R613" s="299"/>
      <c r="S613" s="299"/>
      <c r="T613" s="299"/>
    </row>
    <row r="614" spans="1:20" ht="13.5" customHeight="1" x14ac:dyDescent="0.2">
      <c r="A614" s="302" t="str">
        <f>IF(B614="","",ROW()-ROW($A$3)+'Diário 3º PA'!$P$1)</f>
        <v/>
      </c>
      <c r="B614" s="303"/>
      <c r="C614" s="304"/>
      <c r="D614" s="305"/>
      <c r="E614" s="306"/>
      <c r="F614" s="307"/>
      <c r="G614" s="305"/>
      <c r="H614" s="305"/>
      <c r="I614" s="306"/>
      <c r="J614" s="308" t="str">
        <f t="shared" si="2"/>
        <v/>
      </c>
      <c r="K614" s="308"/>
      <c r="L614" s="309"/>
      <c r="M614" s="308"/>
      <c r="N614" s="303"/>
      <c r="O614" s="305"/>
      <c r="P614" s="305"/>
      <c r="Q614" s="299"/>
      <c r="R614" s="299"/>
      <c r="S614" s="299"/>
      <c r="T614" s="299"/>
    </row>
    <row r="615" spans="1:20" ht="13.5" customHeight="1" x14ac:dyDescent="0.2">
      <c r="A615" s="302" t="str">
        <f>IF(B615="","",ROW()-ROW($A$3)+'Diário 3º PA'!$P$1)</f>
        <v/>
      </c>
      <c r="B615" s="303"/>
      <c r="C615" s="304"/>
      <c r="D615" s="305"/>
      <c r="E615" s="306"/>
      <c r="F615" s="307"/>
      <c r="G615" s="305"/>
      <c r="H615" s="305"/>
      <c r="I615" s="306"/>
      <c r="J615" s="308" t="str">
        <f t="shared" si="2"/>
        <v/>
      </c>
      <c r="K615" s="308"/>
      <c r="L615" s="309"/>
      <c r="M615" s="308"/>
      <c r="N615" s="303"/>
      <c r="O615" s="305"/>
      <c r="P615" s="305"/>
      <c r="Q615" s="299"/>
      <c r="R615" s="299"/>
      <c r="S615" s="299"/>
      <c r="T615" s="299"/>
    </row>
    <row r="616" spans="1:20" ht="13.5" customHeight="1" x14ac:dyDescent="0.2">
      <c r="A616" s="302" t="str">
        <f>IF(B616="","",ROW()-ROW($A$3)+'Diário 3º PA'!$P$1)</f>
        <v/>
      </c>
      <c r="B616" s="303"/>
      <c r="C616" s="304"/>
      <c r="D616" s="305"/>
      <c r="E616" s="306"/>
      <c r="F616" s="307"/>
      <c r="G616" s="305"/>
      <c r="H616" s="305"/>
      <c r="I616" s="306"/>
      <c r="J616" s="308" t="str">
        <f t="shared" si="2"/>
        <v/>
      </c>
      <c r="K616" s="308"/>
      <c r="L616" s="309"/>
      <c r="M616" s="308"/>
      <c r="N616" s="303"/>
      <c r="O616" s="305"/>
      <c r="P616" s="305"/>
      <c r="Q616" s="299"/>
      <c r="R616" s="299"/>
      <c r="S616" s="299"/>
      <c r="T616" s="299"/>
    </row>
    <row r="617" spans="1:20" ht="13.5" customHeight="1" x14ac:dyDescent="0.2">
      <c r="A617" s="302" t="str">
        <f>IF(B617="","",ROW()-ROW($A$3)+'Diário 3º PA'!$P$1)</f>
        <v/>
      </c>
      <c r="B617" s="303"/>
      <c r="C617" s="304"/>
      <c r="D617" s="305"/>
      <c r="E617" s="306"/>
      <c r="F617" s="307"/>
      <c r="G617" s="305"/>
      <c r="H617" s="305"/>
      <c r="I617" s="306"/>
      <c r="J617" s="308" t="str">
        <f t="shared" si="2"/>
        <v/>
      </c>
      <c r="K617" s="308"/>
      <c r="L617" s="309"/>
      <c r="M617" s="308"/>
      <c r="N617" s="303"/>
      <c r="O617" s="305"/>
      <c r="P617" s="305"/>
      <c r="Q617" s="299"/>
      <c r="R617" s="299"/>
      <c r="S617" s="299"/>
      <c r="T617" s="299"/>
    </row>
    <row r="618" spans="1:20" ht="13.5" customHeight="1" x14ac:dyDescent="0.2">
      <c r="A618" s="302" t="str">
        <f>IF(B618="","",ROW()-ROW($A$3)+'Diário 3º PA'!$P$1)</f>
        <v/>
      </c>
      <c r="B618" s="303"/>
      <c r="C618" s="304"/>
      <c r="D618" s="305"/>
      <c r="E618" s="306"/>
      <c r="F618" s="307"/>
      <c r="G618" s="306"/>
      <c r="H618" s="305"/>
      <c r="I618" s="306"/>
      <c r="J618" s="308" t="str">
        <f t="shared" si="2"/>
        <v/>
      </c>
      <c r="K618" s="308"/>
      <c r="L618" s="309"/>
      <c r="M618" s="308"/>
      <c r="N618" s="303"/>
      <c r="O618" s="305"/>
      <c r="P618" s="305"/>
      <c r="Q618" s="299"/>
      <c r="R618" s="299"/>
      <c r="S618" s="299"/>
      <c r="T618" s="299"/>
    </row>
    <row r="619" spans="1:20" ht="13.5" customHeight="1" x14ac:dyDescent="0.2">
      <c r="A619" s="302" t="str">
        <f>IF(B619="","",ROW()-ROW($A$3)+'Diário 3º PA'!$P$1)</f>
        <v/>
      </c>
      <c r="B619" s="303"/>
      <c r="C619" s="304"/>
      <c r="D619" s="305"/>
      <c r="E619" s="306"/>
      <c r="F619" s="307"/>
      <c r="G619" s="305"/>
      <c r="H619" s="305"/>
      <c r="I619" s="306"/>
      <c r="J619" s="308" t="str">
        <f t="shared" si="2"/>
        <v/>
      </c>
      <c r="K619" s="308"/>
      <c r="L619" s="309"/>
      <c r="M619" s="308"/>
      <c r="N619" s="303"/>
      <c r="O619" s="305"/>
      <c r="P619" s="305"/>
      <c r="Q619" s="299"/>
      <c r="R619" s="299"/>
      <c r="S619" s="299"/>
      <c r="T619" s="299"/>
    </row>
    <row r="620" spans="1:20" ht="13.5" customHeight="1" x14ac:dyDescent="0.2">
      <c r="A620" s="302" t="str">
        <f>IF(B620="","",ROW()-ROW($A$3)+'Diário 3º PA'!$P$1)</f>
        <v/>
      </c>
      <c r="B620" s="303"/>
      <c r="C620" s="304"/>
      <c r="D620" s="305"/>
      <c r="E620" s="306"/>
      <c r="F620" s="307"/>
      <c r="G620" s="305"/>
      <c r="H620" s="305"/>
      <c r="I620" s="306"/>
      <c r="J620" s="308" t="str">
        <f t="shared" si="2"/>
        <v/>
      </c>
      <c r="K620" s="308"/>
      <c r="L620" s="309"/>
      <c r="M620" s="308"/>
      <c r="N620" s="303"/>
      <c r="O620" s="305"/>
      <c r="P620" s="305"/>
      <c r="Q620" s="299"/>
      <c r="R620" s="299"/>
      <c r="S620" s="299"/>
      <c r="T620" s="299"/>
    </row>
    <row r="621" spans="1:20" ht="13.5" customHeight="1" x14ac:dyDescent="0.2">
      <c r="A621" s="302" t="str">
        <f>IF(B621="","",ROW()-ROW($A$3)+'Diário 3º PA'!$P$1)</f>
        <v/>
      </c>
      <c r="B621" s="303"/>
      <c r="C621" s="304"/>
      <c r="D621" s="305"/>
      <c r="E621" s="306"/>
      <c r="F621" s="307"/>
      <c r="G621" s="305"/>
      <c r="H621" s="305"/>
      <c r="I621" s="306"/>
      <c r="J621" s="308" t="str">
        <f t="shared" si="2"/>
        <v/>
      </c>
      <c r="K621" s="308"/>
      <c r="L621" s="309"/>
      <c r="M621" s="308"/>
      <c r="N621" s="303"/>
      <c r="O621" s="305"/>
      <c r="P621" s="305"/>
      <c r="Q621" s="299"/>
      <c r="R621" s="299"/>
      <c r="S621" s="299"/>
      <c r="T621" s="299"/>
    </row>
    <row r="622" spans="1:20" ht="13.5" customHeight="1" x14ac:dyDescent="0.2">
      <c r="A622" s="302" t="str">
        <f>IF(B622="","",ROW()-ROW($A$3)+'Diário 3º PA'!$P$1)</f>
        <v/>
      </c>
      <c r="B622" s="303"/>
      <c r="C622" s="304"/>
      <c r="D622" s="305"/>
      <c r="E622" s="306"/>
      <c r="F622" s="307"/>
      <c r="G622" s="305"/>
      <c r="H622" s="305"/>
      <c r="I622" s="306"/>
      <c r="J622" s="308" t="str">
        <f t="shared" si="2"/>
        <v/>
      </c>
      <c r="K622" s="308"/>
      <c r="L622" s="309"/>
      <c r="M622" s="308"/>
      <c r="N622" s="303"/>
      <c r="O622" s="305"/>
      <c r="P622" s="305"/>
      <c r="Q622" s="299"/>
      <c r="R622" s="299"/>
      <c r="S622" s="299"/>
      <c r="T622" s="299"/>
    </row>
    <row r="623" spans="1:20" ht="13.5" customHeight="1" x14ac:dyDescent="0.2">
      <c r="A623" s="302" t="str">
        <f>IF(B623="","",ROW()-ROW($A$3)+'Diário 3º PA'!$P$1)</f>
        <v/>
      </c>
      <c r="B623" s="303"/>
      <c r="C623" s="304"/>
      <c r="D623" s="305"/>
      <c r="E623" s="306"/>
      <c r="F623" s="307"/>
      <c r="G623" s="305"/>
      <c r="H623" s="305"/>
      <c r="I623" s="306"/>
      <c r="J623" s="308" t="str">
        <f t="shared" si="2"/>
        <v/>
      </c>
      <c r="K623" s="308"/>
      <c r="L623" s="309"/>
      <c r="M623" s="308"/>
      <c r="N623" s="303"/>
      <c r="O623" s="305"/>
      <c r="P623" s="305"/>
      <c r="Q623" s="299"/>
      <c r="R623" s="299"/>
      <c r="S623" s="299"/>
      <c r="T623" s="299"/>
    </row>
    <row r="624" spans="1:20" ht="13.5" customHeight="1" x14ac:dyDescent="0.2">
      <c r="A624" s="302" t="str">
        <f>IF(B624="","",ROW()-ROW($A$3)+'Diário 3º PA'!$P$1)</f>
        <v/>
      </c>
      <c r="B624" s="303"/>
      <c r="C624" s="304"/>
      <c r="D624" s="305"/>
      <c r="E624" s="306"/>
      <c r="F624" s="307"/>
      <c r="G624" s="305"/>
      <c r="H624" s="305"/>
      <c r="I624" s="306"/>
      <c r="J624" s="308" t="str">
        <f t="shared" si="2"/>
        <v/>
      </c>
      <c r="K624" s="308"/>
      <c r="L624" s="309"/>
      <c r="M624" s="308"/>
      <c r="N624" s="303"/>
      <c r="O624" s="305"/>
      <c r="P624" s="305"/>
      <c r="Q624" s="299"/>
      <c r="R624" s="299"/>
      <c r="S624" s="299"/>
      <c r="T624" s="299"/>
    </row>
    <row r="625" spans="1:20" ht="13.5" customHeight="1" x14ac:dyDescent="0.2">
      <c r="A625" s="302" t="str">
        <f>IF(B625="","",ROW()-ROW($A$3)+'Diário 3º PA'!$P$1)</f>
        <v/>
      </c>
      <c r="B625" s="303"/>
      <c r="C625" s="304"/>
      <c r="D625" s="305"/>
      <c r="E625" s="306"/>
      <c r="F625" s="307"/>
      <c r="G625" s="305"/>
      <c r="H625" s="305"/>
      <c r="I625" s="306"/>
      <c r="J625" s="308" t="str">
        <f t="shared" si="2"/>
        <v/>
      </c>
      <c r="K625" s="308"/>
      <c r="L625" s="309"/>
      <c r="M625" s="308"/>
      <c r="N625" s="303"/>
      <c r="O625" s="305"/>
      <c r="P625" s="305"/>
      <c r="Q625" s="299"/>
      <c r="R625" s="299"/>
      <c r="S625" s="299"/>
      <c r="T625" s="299"/>
    </row>
    <row r="626" spans="1:20" ht="13.5" customHeight="1" x14ac:dyDescent="0.2">
      <c r="A626" s="302" t="str">
        <f>IF(B626="","",ROW()-ROW($A$3)+'Diário 3º PA'!$P$1)</f>
        <v/>
      </c>
      <c r="B626" s="303"/>
      <c r="C626" s="304"/>
      <c r="D626" s="305"/>
      <c r="E626" s="306"/>
      <c r="F626" s="307"/>
      <c r="G626" s="305"/>
      <c r="H626" s="305"/>
      <c r="I626" s="306"/>
      <c r="J626" s="308" t="str">
        <f t="shared" si="2"/>
        <v/>
      </c>
      <c r="K626" s="308"/>
      <c r="L626" s="309"/>
      <c r="M626" s="308"/>
      <c r="N626" s="303"/>
      <c r="O626" s="305"/>
      <c r="P626" s="305"/>
      <c r="Q626" s="299"/>
      <c r="R626" s="299"/>
      <c r="S626" s="299"/>
      <c r="T626" s="299"/>
    </row>
    <row r="627" spans="1:20" ht="13.5" customHeight="1" x14ac:dyDescent="0.2">
      <c r="A627" s="302" t="str">
        <f>IF(B627="","",ROW()-ROW($A$3)+'Diário 3º PA'!$P$1)</f>
        <v/>
      </c>
      <c r="B627" s="303"/>
      <c r="C627" s="304"/>
      <c r="D627" s="305"/>
      <c r="E627" s="306"/>
      <c r="F627" s="307"/>
      <c r="G627" s="305"/>
      <c r="H627" s="305"/>
      <c r="I627" s="306"/>
      <c r="J627" s="308" t="str">
        <f t="shared" si="2"/>
        <v/>
      </c>
      <c r="K627" s="308"/>
      <c r="L627" s="309"/>
      <c r="M627" s="308"/>
      <c r="N627" s="303"/>
      <c r="O627" s="305"/>
      <c r="P627" s="305"/>
      <c r="Q627" s="299"/>
      <c r="R627" s="299"/>
      <c r="S627" s="299"/>
      <c r="T627" s="299"/>
    </row>
    <row r="628" spans="1:20" ht="13.5" customHeight="1" x14ac:dyDescent="0.2">
      <c r="A628" s="302" t="str">
        <f>IF(B628="","",ROW()-ROW($A$3)+'Diário 3º PA'!$P$1)</f>
        <v/>
      </c>
      <c r="B628" s="303"/>
      <c r="C628" s="304"/>
      <c r="D628" s="305"/>
      <c r="E628" s="306"/>
      <c r="F628" s="307"/>
      <c r="G628" s="305"/>
      <c r="H628" s="305"/>
      <c r="I628" s="306"/>
      <c r="J628" s="308" t="str">
        <f t="shared" si="2"/>
        <v/>
      </c>
      <c r="K628" s="308"/>
      <c r="L628" s="309"/>
      <c r="M628" s="308"/>
      <c r="N628" s="303"/>
      <c r="O628" s="305"/>
      <c r="P628" s="305"/>
      <c r="Q628" s="299"/>
      <c r="R628" s="299"/>
      <c r="S628" s="299"/>
      <c r="T628" s="299"/>
    </row>
    <row r="629" spans="1:20" ht="13.5" customHeight="1" x14ac:dyDescent="0.2">
      <c r="A629" s="302" t="str">
        <f>IF(B629="","",ROW()-ROW($A$3)+'Diário 3º PA'!$P$1)</f>
        <v/>
      </c>
      <c r="B629" s="303"/>
      <c r="C629" s="304"/>
      <c r="D629" s="305"/>
      <c r="E629" s="306"/>
      <c r="F629" s="307"/>
      <c r="G629" s="305"/>
      <c r="H629" s="305"/>
      <c r="I629" s="306"/>
      <c r="J629" s="308" t="str">
        <f t="shared" si="2"/>
        <v/>
      </c>
      <c r="K629" s="308"/>
      <c r="L629" s="309"/>
      <c r="M629" s="308"/>
      <c r="N629" s="303"/>
      <c r="O629" s="305"/>
      <c r="P629" s="305"/>
      <c r="Q629" s="299"/>
      <c r="R629" s="299"/>
      <c r="S629" s="299"/>
      <c r="T629" s="299"/>
    </row>
    <row r="630" spans="1:20" ht="13.5" customHeight="1" x14ac:dyDescent="0.2">
      <c r="A630" s="302" t="str">
        <f>IF(B630="","",ROW()-ROW($A$3)+'Diário 3º PA'!$P$1)</f>
        <v/>
      </c>
      <c r="B630" s="303"/>
      <c r="C630" s="304"/>
      <c r="D630" s="305"/>
      <c r="E630" s="306"/>
      <c r="F630" s="307"/>
      <c r="G630" s="305"/>
      <c r="H630" s="305"/>
      <c r="I630" s="306"/>
      <c r="J630" s="308" t="str">
        <f t="shared" si="2"/>
        <v/>
      </c>
      <c r="K630" s="308"/>
      <c r="L630" s="309"/>
      <c r="M630" s="308"/>
      <c r="N630" s="303"/>
      <c r="O630" s="305"/>
      <c r="P630" s="305"/>
      <c r="Q630" s="299"/>
      <c r="R630" s="299"/>
      <c r="S630" s="299"/>
      <c r="T630" s="299"/>
    </row>
    <row r="631" spans="1:20" ht="13.5" customHeight="1" x14ac:dyDescent="0.2">
      <c r="A631" s="302" t="str">
        <f>IF(B631="","",ROW()-ROW($A$3)+'Diário 3º PA'!$P$1)</f>
        <v/>
      </c>
      <c r="B631" s="303"/>
      <c r="C631" s="304"/>
      <c r="D631" s="305"/>
      <c r="E631" s="306"/>
      <c r="F631" s="307"/>
      <c r="G631" s="305"/>
      <c r="H631" s="305"/>
      <c r="I631" s="306"/>
      <c r="J631" s="308" t="str">
        <f t="shared" si="2"/>
        <v/>
      </c>
      <c r="K631" s="308"/>
      <c r="L631" s="309"/>
      <c r="M631" s="308"/>
      <c r="N631" s="303"/>
      <c r="O631" s="305"/>
      <c r="P631" s="305"/>
      <c r="Q631" s="299"/>
      <c r="R631" s="299"/>
      <c r="S631" s="299"/>
      <c r="T631" s="299"/>
    </row>
    <row r="632" spans="1:20" ht="13.5" customHeight="1" x14ac:dyDescent="0.2">
      <c r="A632" s="302" t="str">
        <f>IF(B632="","",ROW()-ROW($A$3)+'Diário 3º PA'!$P$1)</f>
        <v/>
      </c>
      <c r="B632" s="303"/>
      <c r="C632" s="304"/>
      <c r="D632" s="305"/>
      <c r="E632" s="306"/>
      <c r="F632" s="307"/>
      <c r="G632" s="305"/>
      <c r="H632" s="305"/>
      <c r="I632" s="306"/>
      <c r="J632" s="308" t="str">
        <f t="shared" si="2"/>
        <v/>
      </c>
      <c r="K632" s="308"/>
      <c r="L632" s="309"/>
      <c r="M632" s="308"/>
      <c r="N632" s="303"/>
      <c r="O632" s="305"/>
      <c r="P632" s="305"/>
      <c r="Q632" s="299"/>
      <c r="R632" s="299"/>
      <c r="S632" s="299"/>
      <c r="T632" s="299"/>
    </row>
    <row r="633" spans="1:20" ht="13.5" customHeight="1" x14ac:dyDescent="0.2">
      <c r="A633" s="302" t="str">
        <f>IF(B633="","",ROW()-ROW($A$3)+'Diário 3º PA'!$P$1)</f>
        <v/>
      </c>
      <c r="B633" s="303"/>
      <c r="C633" s="304"/>
      <c r="D633" s="305"/>
      <c r="E633" s="306"/>
      <c r="F633" s="307"/>
      <c r="G633" s="305"/>
      <c r="H633" s="305"/>
      <c r="I633" s="306"/>
      <c r="J633" s="308" t="str">
        <f t="shared" si="2"/>
        <v/>
      </c>
      <c r="K633" s="308"/>
      <c r="L633" s="309"/>
      <c r="M633" s="308"/>
      <c r="N633" s="303"/>
      <c r="O633" s="305"/>
      <c r="P633" s="305"/>
      <c r="Q633" s="299"/>
      <c r="R633" s="299"/>
      <c r="S633" s="299"/>
      <c r="T633" s="299"/>
    </row>
    <row r="634" spans="1:20" ht="13.5" customHeight="1" x14ac:dyDescent="0.2">
      <c r="A634" s="302" t="str">
        <f>IF(B634="","",ROW()-ROW($A$3)+'Diário 3º PA'!$P$1)</f>
        <v/>
      </c>
      <c r="B634" s="303"/>
      <c r="C634" s="304"/>
      <c r="D634" s="305"/>
      <c r="E634" s="306"/>
      <c r="F634" s="307"/>
      <c r="G634" s="305"/>
      <c r="H634" s="305"/>
      <c r="I634" s="306"/>
      <c r="J634" s="308" t="str">
        <f t="shared" si="2"/>
        <v/>
      </c>
      <c r="K634" s="308"/>
      <c r="L634" s="309"/>
      <c r="M634" s="308"/>
      <c r="N634" s="303"/>
      <c r="O634" s="305"/>
      <c r="P634" s="305"/>
      <c r="Q634" s="299"/>
      <c r="R634" s="299"/>
      <c r="S634" s="299"/>
      <c r="T634" s="299"/>
    </row>
    <row r="635" spans="1:20" ht="13.5" customHeight="1" x14ac:dyDescent="0.2">
      <c r="A635" s="302" t="str">
        <f>IF(B635="","",ROW()-ROW($A$3)+'Diário 3º PA'!$P$1)</f>
        <v/>
      </c>
      <c r="B635" s="303"/>
      <c r="C635" s="304"/>
      <c r="D635" s="305"/>
      <c r="E635" s="306"/>
      <c r="F635" s="307"/>
      <c r="G635" s="305"/>
      <c r="H635" s="305"/>
      <c r="I635" s="306"/>
      <c r="J635" s="308" t="str">
        <f t="shared" si="2"/>
        <v/>
      </c>
      <c r="K635" s="308"/>
      <c r="L635" s="309"/>
      <c r="M635" s="308"/>
      <c r="N635" s="303"/>
      <c r="O635" s="305"/>
      <c r="P635" s="305"/>
      <c r="Q635" s="299"/>
      <c r="R635" s="299"/>
      <c r="S635" s="299"/>
      <c r="T635" s="299"/>
    </row>
    <row r="636" spans="1:20" ht="13.5" customHeight="1" x14ac:dyDescent="0.2">
      <c r="A636" s="302" t="str">
        <f>IF(B636="","",ROW()-ROW($A$3)+'Diário 3º PA'!$P$1)</f>
        <v/>
      </c>
      <c r="B636" s="303"/>
      <c r="C636" s="304"/>
      <c r="D636" s="305"/>
      <c r="E636" s="306"/>
      <c r="F636" s="307"/>
      <c r="G636" s="306"/>
      <c r="H636" s="305"/>
      <c r="I636" s="306"/>
      <c r="J636" s="308" t="str">
        <f t="shared" si="2"/>
        <v/>
      </c>
      <c r="K636" s="308"/>
      <c r="L636" s="309"/>
      <c r="M636" s="308"/>
      <c r="N636" s="303"/>
      <c r="O636" s="305"/>
      <c r="P636" s="305"/>
      <c r="Q636" s="299"/>
      <c r="R636" s="299"/>
      <c r="S636" s="299"/>
      <c r="T636" s="299"/>
    </row>
    <row r="637" spans="1:20" ht="13.5" customHeight="1" x14ac:dyDescent="0.2">
      <c r="A637" s="302" t="str">
        <f>IF(B637="","",ROW()-ROW($A$3)+'Diário 3º PA'!$P$1)</f>
        <v/>
      </c>
      <c r="B637" s="303"/>
      <c r="C637" s="304"/>
      <c r="D637" s="305"/>
      <c r="E637" s="306"/>
      <c r="F637" s="307"/>
      <c r="G637" s="305"/>
      <c r="H637" s="305"/>
      <c r="I637" s="306"/>
      <c r="J637" s="308" t="str">
        <f t="shared" si="2"/>
        <v/>
      </c>
      <c r="K637" s="308"/>
      <c r="L637" s="309"/>
      <c r="M637" s="308"/>
      <c r="N637" s="303"/>
      <c r="O637" s="305"/>
      <c r="P637" s="305"/>
      <c r="Q637" s="299"/>
      <c r="R637" s="299"/>
      <c r="S637" s="299"/>
      <c r="T637" s="299"/>
    </row>
    <row r="638" spans="1:20" ht="13.5" customHeight="1" x14ac:dyDescent="0.2">
      <c r="A638" s="302" t="str">
        <f>IF(B638="","",ROW()-ROW($A$3)+'Diário 3º PA'!$P$1)</f>
        <v/>
      </c>
      <c r="B638" s="303"/>
      <c r="C638" s="304"/>
      <c r="D638" s="305"/>
      <c r="E638" s="306"/>
      <c r="F638" s="307"/>
      <c r="G638" s="305"/>
      <c r="H638" s="305"/>
      <c r="I638" s="306"/>
      <c r="J638" s="308" t="str">
        <f t="shared" si="2"/>
        <v/>
      </c>
      <c r="K638" s="308"/>
      <c r="L638" s="309"/>
      <c r="M638" s="308"/>
      <c r="N638" s="303"/>
      <c r="O638" s="305"/>
      <c r="P638" s="305"/>
      <c r="Q638" s="299"/>
      <c r="R638" s="299"/>
      <c r="S638" s="299"/>
      <c r="T638" s="299"/>
    </row>
    <row r="639" spans="1:20" ht="13.5" customHeight="1" x14ac:dyDescent="0.2">
      <c r="A639" s="302" t="str">
        <f>IF(B639="","",ROW()-ROW($A$3)+'Diário 3º PA'!$P$1)</f>
        <v/>
      </c>
      <c r="B639" s="303"/>
      <c r="C639" s="304"/>
      <c r="D639" s="305"/>
      <c r="E639" s="306"/>
      <c r="F639" s="307"/>
      <c r="G639" s="305"/>
      <c r="H639" s="305"/>
      <c r="I639" s="306"/>
      <c r="J639" s="308" t="str">
        <f t="shared" si="2"/>
        <v/>
      </c>
      <c r="K639" s="308"/>
      <c r="L639" s="309"/>
      <c r="M639" s="308"/>
      <c r="N639" s="303"/>
      <c r="O639" s="305"/>
      <c r="P639" s="305"/>
      <c r="Q639" s="299"/>
      <c r="R639" s="299"/>
      <c r="S639" s="299"/>
      <c r="T639" s="299"/>
    </row>
    <row r="640" spans="1:20" ht="13.5" customHeight="1" x14ac:dyDescent="0.2">
      <c r="A640" s="302" t="str">
        <f>IF(B640="","",ROW()-ROW($A$3)+'Diário 3º PA'!$P$1)</f>
        <v/>
      </c>
      <c r="B640" s="303"/>
      <c r="C640" s="304"/>
      <c r="D640" s="305"/>
      <c r="E640" s="306"/>
      <c r="F640" s="307"/>
      <c r="G640" s="305"/>
      <c r="H640" s="305"/>
      <c r="I640" s="306"/>
      <c r="J640" s="308" t="str">
        <f t="shared" si="2"/>
        <v/>
      </c>
      <c r="K640" s="308"/>
      <c r="L640" s="309"/>
      <c r="M640" s="308"/>
      <c r="N640" s="303"/>
      <c r="O640" s="305"/>
      <c r="P640" s="305"/>
      <c r="Q640" s="299"/>
      <c r="R640" s="299"/>
      <c r="S640" s="299"/>
      <c r="T640" s="299"/>
    </row>
    <row r="641" spans="1:20" ht="13.5" customHeight="1" x14ac:dyDescent="0.2">
      <c r="A641" s="302" t="str">
        <f>IF(B641="","",ROW()-ROW($A$3)+'Diário 3º PA'!$P$1)</f>
        <v/>
      </c>
      <c r="B641" s="303"/>
      <c r="C641" s="304"/>
      <c r="D641" s="305"/>
      <c r="E641" s="306"/>
      <c r="F641" s="307"/>
      <c r="G641" s="306"/>
      <c r="H641" s="305"/>
      <c r="I641" s="306"/>
      <c r="J641" s="308" t="str">
        <f t="shared" si="2"/>
        <v/>
      </c>
      <c r="K641" s="308"/>
      <c r="L641" s="309"/>
      <c r="M641" s="308"/>
      <c r="N641" s="303"/>
      <c r="O641" s="305"/>
      <c r="P641" s="305"/>
      <c r="Q641" s="299"/>
      <c r="R641" s="299"/>
      <c r="S641" s="299"/>
      <c r="T641" s="299"/>
    </row>
    <row r="642" spans="1:20" ht="13.5" customHeight="1" x14ac:dyDescent="0.2">
      <c r="A642" s="302" t="str">
        <f>IF(B642="","",ROW()-ROW($A$3)+'Diário 3º PA'!$P$1)</f>
        <v/>
      </c>
      <c r="B642" s="303"/>
      <c r="C642" s="304"/>
      <c r="D642" s="305"/>
      <c r="E642" s="306"/>
      <c r="F642" s="307"/>
      <c r="G642" s="305"/>
      <c r="H642" s="305"/>
      <c r="I642" s="306"/>
      <c r="J642" s="308" t="str">
        <f t="shared" si="2"/>
        <v/>
      </c>
      <c r="K642" s="308"/>
      <c r="L642" s="309"/>
      <c r="M642" s="308"/>
      <c r="N642" s="303"/>
      <c r="O642" s="305"/>
      <c r="P642" s="305"/>
      <c r="Q642" s="299"/>
      <c r="R642" s="299"/>
      <c r="S642" s="299"/>
      <c r="T642" s="299"/>
    </row>
    <row r="643" spans="1:20" ht="13.5" customHeight="1" x14ac:dyDescent="0.2">
      <c r="A643" s="302" t="str">
        <f>IF(B643="","",ROW()-ROW($A$3)+'Diário 3º PA'!$P$1)</f>
        <v/>
      </c>
      <c r="B643" s="303"/>
      <c r="C643" s="304"/>
      <c r="D643" s="305"/>
      <c r="E643" s="306"/>
      <c r="F643" s="307"/>
      <c r="G643" s="306"/>
      <c r="H643" s="305"/>
      <c r="I643" s="306"/>
      <c r="J643" s="308" t="str">
        <f t="shared" si="2"/>
        <v/>
      </c>
      <c r="K643" s="308"/>
      <c r="L643" s="309"/>
      <c r="M643" s="308"/>
      <c r="N643" s="303"/>
      <c r="O643" s="305"/>
      <c r="P643" s="305"/>
      <c r="Q643" s="299"/>
      <c r="R643" s="299"/>
      <c r="S643" s="299"/>
      <c r="T643" s="299"/>
    </row>
    <row r="644" spans="1:20" ht="13.5" customHeight="1" x14ac:dyDescent="0.2">
      <c r="A644" s="302" t="str">
        <f>IF(B644="","",ROW()-ROW($A$3)+'Diário 3º PA'!$P$1)</f>
        <v/>
      </c>
      <c r="B644" s="303"/>
      <c r="C644" s="304"/>
      <c r="D644" s="305"/>
      <c r="E644" s="306"/>
      <c r="F644" s="307"/>
      <c r="G644" s="305"/>
      <c r="H644" s="305"/>
      <c r="I644" s="305"/>
      <c r="J644" s="308" t="str">
        <f t="shared" si="2"/>
        <v/>
      </c>
      <c r="K644" s="308"/>
      <c r="L644" s="309"/>
      <c r="M644" s="308"/>
      <c r="N644" s="303"/>
      <c r="O644" s="305"/>
      <c r="P644" s="305"/>
      <c r="Q644" s="299"/>
      <c r="R644" s="299"/>
      <c r="S644" s="299"/>
      <c r="T644" s="299"/>
    </row>
    <row r="645" spans="1:20" ht="13.5" customHeight="1" x14ac:dyDescent="0.2">
      <c r="A645" s="302" t="str">
        <f>IF(B645="","",ROW()-ROW($A$3)+'Diário 3º PA'!$P$1)</f>
        <v/>
      </c>
      <c r="B645" s="303"/>
      <c r="C645" s="304"/>
      <c r="D645" s="305"/>
      <c r="E645" s="306"/>
      <c r="F645" s="307"/>
      <c r="G645" s="305"/>
      <c r="H645" s="305"/>
      <c r="I645" s="306"/>
      <c r="J645" s="308" t="str">
        <f t="shared" si="2"/>
        <v/>
      </c>
      <c r="K645" s="308"/>
      <c r="L645" s="309"/>
      <c r="M645" s="308"/>
      <c r="N645" s="303"/>
      <c r="O645" s="305"/>
      <c r="P645" s="305"/>
      <c r="Q645" s="299"/>
      <c r="R645" s="299"/>
      <c r="S645" s="299"/>
      <c r="T645" s="299"/>
    </row>
    <row r="646" spans="1:20" ht="13.5" customHeight="1" x14ac:dyDescent="0.2">
      <c r="A646" s="302" t="str">
        <f>IF(B646="","",ROW()-ROW($A$3)+'Diário 3º PA'!$P$1)</f>
        <v/>
      </c>
      <c r="B646" s="303"/>
      <c r="C646" s="304"/>
      <c r="D646" s="305"/>
      <c r="E646" s="306"/>
      <c r="F646" s="307"/>
      <c r="G646" s="305"/>
      <c r="H646" s="305"/>
      <c r="I646" s="306"/>
      <c r="J646" s="308" t="str">
        <f t="shared" si="2"/>
        <v/>
      </c>
      <c r="K646" s="308"/>
      <c r="L646" s="309"/>
      <c r="M646" s="308"/>
      <c r="N646" s="303"/>
      <c r="O646" s="305"/>
      <c r="P646" s="305"/>
      <c r="Q646" s="299"/>
      <c r="R646" s="299"/>
      <c r="S646" s="299"/>
      <c r="T646" s="299"/>
    </row>
    <row r="647" spans="1:20" ht="13.5" customHeight="1" x14ac:dyDescent="0.2">
      <c r="A647" s="302" t="str">
        <f>IF(B647="","",ROW()-ROW($A$3)+'Diário 3º PA'!$P$1)</f>
        <v/>
      </c>
      <c r="B647" s="303"/>
      <c r="C647" s="304"/>
      <c r="D647" s="305"/>
      <c r="E647" s="306"/>
      <c r="F647" s="307"/>
      <c r="G647" s="305"/>
      <c r="H647" s="305"/>
      <c r="I647" s="306"/>
      <c r="J647" s="308" t="str">
        <f t="shared" si="2"/>
        <v/>
      </c>
      <c r="K647" s="308"/>
      <c r="L647" s="309"/>
      <c r="M647" s="308"/>
      <c r="N647" s="303"/>
      <c r="O647" s="305"/>
      <c r="P647" s="305"/>
      <c r="Q647" s="299"/>
      <c r="R647" s="299"/>
      <c r="S647" s="299"/>
      <c r="T647" s="299"/>
    </row>
    <row r="648" spans="1:20" ht="13.5" customHeight="1" x14ac:dyDescent="0.2">
      <c r="A648" s="302" t="str">
        <f>IF(B648="","",ROW()-ROW($A$3)+'Diário 3º PA'!$P$1)</f>
        <v/>
      </c>
      <c r="B648" s="303"/>
      <c r="C648" s="304"/>
      <c r="D648" s="305"/>
      <c r="E648" s="306"/>
      <c r="F648" s="307"/>
      <c r="G648" s="305"/>
      <c r="H648" s="305"/>
      <c r="I648" s="306"/>
      <c r="J648" s="308" t="str">
        <f t="shared" si="2"/>
        <v/>
      </c>
      <c r="K648" s="308"/>
      <c r="L648" s="309"/>
      <c r="M648" s="308"/>
      <c r="N648" s="303"/>
      <c r="O648" s="305"/>
      <c r="P648" s="305"/>
      <c r="Q648" s="299"/>
      <c r="R648" s="299"/>
      <c r="S648" s="299"/>
      <c r="T648" s="299"/>
    </row>
    <row r="649" spans="1:20" ht="13.5" customHeight="1" x14ac:dyDescent="0.2">
      <c r="A649" s="302" t="str">
        <f>IF(B649="","",ROW()-ROW($A$3)+'Diário 3º PA'!$P$1)</f>
        <v/>
      </c>
      <c r="B649" s="303"/>
      <c r="C649" s="304"/>
      <c r="D649" s="305"/>
      <c r="E649" s="306"/>
      <c r="F649" s="307"/>
      <c r="G649" s="305"/>
      <c r="H649" s="305"/>
      <c r="I649" s="306"/>
      <c r="J649" s="308" t="str">
        <f t="shared" si="2"/>
        <v/>
      </c>
      <c r="K649" s="308"/>
      <c r="L649" s="309"/>
      <c r="M649" s="308"/>
      <c r="N649" s="303"/>
      <c r="O649" s="305"/>
      <c r="P649" s="305"/>
      <c r="Q649" s="299"/>
      <c r="R649" s="299"/>
      <c r="S649" s="299"/>
      <c r="T649" s="299"/>
    </row>
    <row r="650" spans="1:20" ht="13.5" customHeight="1" x14ac:dyDescent="0.2">
      <c r="A650" s="302" t="str">
        <f>IF(B650="","",ROW()-ROW($A$3)+'Diário 3º PA'!$P$1)</f>
        <v/>
      </c>
      <c r="B650" s="303"/>
      <c r="C650" s="304"/>
      <c r="D650" s="305"/>
      <c r="E650" s="306"/>
      <c r="F650" s="307"/>
      <c r="G650" s="305"/>
      <c r="H650" s="305"/>
      <c r="I650" s="306"/>
      <c r="J650" s="308" t="str">
        <f t="shared" si="2"/>
        <v/>
      </c>
      <c r="K650" s="308"/>
      <c r="L650" s="309"/>
      <c r="M650" s="308"/>
      <c r="N650" s="303"/>
      <c r="O650" s="305"/>
      <c r="P650" s="305"/>
      <c r="Q650" s="299"/>
      <c r="R650" s="299"/>
      <c r="S650" s="299"/>
      <c r="T650" s="299"/>
    </row>
    <row r="651" spans="1:20" ht="13.5" customHeight="1" x14ac:dyDescent="0.2">
      <c r="A651" s="302" t="str">
        <f>IF(B651="","",ROW()-ROW($A$3)+'Diário 3º PA'!$P$1)</f>
        <v/>
      </c>
      <c r="B651" s="303"/>
      <c r="C651" s="304"/>
      <c r="D651" s="305"/>
      <c r="E651" s="306"/>
      <c r="F651" s="307"/>
      <c r="G651" s="305"/>
      <c r="H651" s="305"/>
      <c r="I651" s="306"/>
      <c r="J651" s="308" t="str">
        <f t="shared" si="2"/>
        <v/>
      </c>
      <c r="K651" s="308"/>
      <c r="L651" s="309"/>
      <c r="M651" s="308"/>
      <c r="N651" s="303"/>
      <c r="O651" s="305"/>
      <c r="P651" s="305"/>
      <c r="Q651" s="299"/>
      <c r="R651" s="299"/>
      <c r="S651" s="299"/>
      <c r="T651" s="299"/>
    </row>
    <row r="652" spans="1:20" ht="13.5" customHeight="1" x14ac:dyDescent="0.2">
      <c r="A652" s="302" t="str">
        <f>IF(B652="","",ROW()-ROW($A$3)+'Diário 3º PA'!$P$1)</f>
        <v/>
      </c>
      <c r="B652" s="303"/>
      <c r="C652" s="304"/>
      <c r="D652" s="305"/>
      <c r="E652" s="306"/>
      <c r="F652" s="307"/>
      <c r="G652" s="305"/>
      <c r="H652" s="305"/>
      <c r="I652" s="306"/>
      <c r="J652" s="308" t="str">
        <f t="shared" si="2"/>
        <v/>
      </c>
      <c r="K652" s="308"/>
      <c r="L652" s="309"/>
      <c r="M652" s="308"/>
      <c r="N652" s="303"/>
      <c r="O652" s="305"/>
      <c r="P652" s="305"/>
      <c r="Q652" s="299"/>
      <c r="R652" s="299"/>
      <c r="S652" s="299"/>
      <c r="T652" s="299"/>
    </row>
    <row r="653" spans="1:20" ht="13.5" customHeight="1" x14ac:dyDescent="0.2">
      <c r="A653" s="302" t="str">
        <f>IF(B653="","",ROW()-ROW($A$3)+'Diário 3º PA'!$P$1)</f>
        <v/>
      </c>
      <c r="B653" s="303"/>
      <c r="C653" s="304"/>
      <c r="D653" s="305"/>
      <c r="E653" s="306"/>
      <c r="F653" s="307"/>
      <c r="G653" s="305"/>
      <c r="H653" s="305"/>
      <c r="I653" s="306"/>
      <c r="J653" s="308" t="str">
        <f t="shared" si="2"/>
        <v/>
      </c>
      <c r="K653" s="308"/>
      <c r="L653" s="309"/>
      <c r="M653" s="308"/>
      <c r="N653" s="303"/>
      <c r="O653" s="305"/>
      <c r="P653" s="305"/>
      <c r="Q653" s="299"/>
      <c r="R653" s="299"/>
      <c r="S653" s="299"/>
      <c r="T653" s="299"/>
    </row>
    <row r="654" spans="1:20" ht="13.5" customHeight="1" x14ac:dyDescent="0.2">
      <c r="A654" s="302" t="str">
        <f>IF(B654="","",ROW()-ROW($A$3)+'Diário 3º PA'!$P$1)</f>
        <v/>
      </c>
      <c r="B654" s="303"/>
      <c r="C654" s="304"/>
      <c r="D654" s="305"/>
      <c r="E654" s="306"/>
      <c r="F654" s="307"/>
      <c r="G654" s="305"/>
      <c r="H654" s="305"/>
      <c r="I654" s="306"/>
      <c r="J654" s="308" t="str">
        <f t="shared" si="2"/>
        <v/>
      </c>
      <c r="K654" s="308"/>
      <c r="L654" s="309"/>
      <c r="M654" s="308"/>
      <c r="N654" s="303"/>
      <c r="O654" s="305"/>
      <c r="P654" s="305"/>
      <c r="Q654" s="299"/>
      <c r="R654" s="299"/>
      <c r="S654" s="299"/>
      <c r="T654" s="299"/>
    </row>
    <row r="655" spans="1:20" ht="13.5" customHeight="1" x14ac:dyDescent="0.2">
      <c r="A655" s="302" t="str">
        <f>IF(B655="","",ROW()-ROW($A$3)+'Diário 3º PA'!$P$1)</f>
        <v/>
      </c>
      <c r="B655" s="303"/>
      <c r="C655" s="304"/>
      <c r="D655" s="305"/>
      <c r="E655" s="306"/>
      <c r="F655" s="307"/>
      <c r="G655" s="305"/>
      <c r="H655" s="305"/>
      <c r="I655" s="306"/>
      <c r="J655" s="308" t="str">
        <f t="shared" si="2"/>
        <v/>
      </c>
      <c r="K655" s="308"/>
      <c r="L655" s="309"/>
      <c r="M655" s="308"/>
      <c r="N655" s="303"/>
      <c r="O655" s="305"/>
      <c r="P655" s="305"/>
      <c r="Q655" s="299"/>
      <c r="R655" s="299"/>
      <c r="S655" s="299"/>
      <c r="T655" s="299"/>
    </row>
    <row r="656" spans="1:20" ht="13.5" customHeight="1" x14ac:dyDescent="0.2">
      <c r="A656" s="302" t="str">
        <f>IF(B656="","",ROW()-ROW($A$3)+'Diário 3º PA'!$P$1)</f>
        <v/>
      </c>
      <c r="B656" s="303"/>
      <c r="C656" s="304"/>
      <c r="D656" s="305"/>
      <c r="E656" s="306"/>
      <c r="F656" s="307"/>
      <c r="G656" s="305"/>
      <c r="H656" s="305"/>
      <c r="I656" s="306"/>
      <c r="J656" s="308" t="str">
        <f t="shared" si="2"/>
        <v/>
      </c>
      <c r="K656" s="308"/>
      <c r="L656" s="309"/>
      <c r="M656" s="308"/>
      <c r="N656" s="303"/>
      <c r="O656" s="305"/>
      <c r="P656" s="305"/>
      <c r="Q656" s="299"/>
      <c r="R656" s="299"/>
      <c r="S656" s="299"/>
      <c r="T656" s="299"/>
    </row>
    <row r="657" spans="1:20" ht="13.5" customHeight="1" x14ac:dyDescent="0.2">
      <c r="A657" s="302" t="str">
        <f>IF(B657="","",ROW()-ROW($A$3)+'Diário 3º PA'!$P$1)</f>
        <v/>
      </c>
      <c r="B657" s="303"/>
      <c r="C657" s="304"/>
      <c r="D657" s="305"/>
      <c r="E657" s="306"/>
      <c r="F657" s="307"/>
      <c r="G657" s="305"/>
      <c r="H657" s="305"/>
      <c r="I657" s="306"/>
      <c r="J657" s="308" t="str">
        <f t="shared" si="2"/>
        <v/>
      </c>
      <c r="K657" s="308"/>
      <c r="L657" s="309"/>
      <c r="M657" s="308"/>
      <c r="N657" s="303"/>
      <c r="O657" s="305"/>
      <c r="P657" s="305"/>
      <c r="Q657" s="299"/>
      <c r="R657" s="299"/>
      <c r="S657" s="299"/>
      <c r="T657" s="299"/>
    </row>
    <row r="658" spans="1:20" ht="13.5" customHeight="1" x14ac:dyDescent="0.2">
      <c r="A658" s="302" t="str">
        <f>IF(B658="","",ROW()-ROW($A$3)+'Diário 3º PA'!$P$1)</f>
        <v/>
      </c>
      <c r="B658" s="303"/>
      <c r="C658" s="304"/>
      <c r="D658" s="305"/>
      <c r="E658" s="306"/>
      <c r="F658" s="307"/>
      <c r="G658" s="305"/>
      <c r="H658" s="305"/>
      <c r="I658" s="306"/>
      <c r="J658" s="308" t="str">
        <f t="shared" si="2"/>
        <v/>
      </c>
      <c r="K658" s="308"/>
      <c r="L658" s="309"/>
      <c r="M658" s="308"/>
      <c r="N658" s="303"/>
      <c r="O658" s="305"/>
      <c r="P658" s="305"/>
      <c r="Q658" s="299"/>
      <c r="R658" s="299"/>
      <c r="S658" s="299"/>
      <c r="T658" s="299"/>
    </row>
    <row r="659" spans="1:20" ht="13.5" customHeight="1" x14ac:dyDescent="0.2">
      <c r="A659" s="302" t="str">
        <f>IF(B659="","",ROW()-ROW($A$3)+'Diário 3º PA'!$P$1)</f>
        <v/>
      </c>
      <c r="B659" s="303"/>
      <c r="C659" s="304"/>
      <c r="D659" s="305"/>
      <c r="E659" s="306"/>
      <c r="F659" s="307"/>
      <c r="G659" s="305"/>
      <c r="H659" s="305"/>
      <c r="I659" s="306"/>
      <c r="J659" s="308" t="str">
        <f t="shared" si="2"/>
        <v/>
      </c>
      <c r="K659" s="308"/>
      <c r="L659" s="309"/>
      <c r="M659" s="308"/>
      <c r="N659" s="303"/>
      <c r="O659" s="305"/>
      <c r="P659" s="305"/>
      <c r="Q659" s="299"/>
      <c r="R659" s="299"/>
      <c r="S659" s="299"/>
      <c r="T659" s="299"/>
    </row>
    <row r="660" spans="1:20" ht="13.5" customHeight="1" x14ac:dyDescent="0.2">
      <c r="A660" s="302" t="str">
        <f>IF(B660="","",ROW()-ROW($A$3)+'Diário 3º PA'!$P$1)</f>
        <v/>
      </c>
      <c r="B660" s="303"/>
      <c r="C660" s="304"/>
      <c r="D660" s="305"/>
      <c r="E660" s="306"/>
      <c r="F660" s="307"/>
      <c r="G660" s="305"/>
      <c r="H660" s="305"/>
      <c r="I660" s="306"/>
      <c r="J660" s="308" t="str">
        <f t="shared" si="2"/>
        <v/>
      </c>
      <c r="K660" s="308"/>
      <c r="L660" s="309"/>
      <c r="M660" s="308"/>
      <c r="N660" s="303"/>
      <c r="O660" s="305"/>
      <c r="P660" s="305"/>
      <c r="Q660" s="299"/>
      <c r="R660" s="299"/>
      <c r="S660" s="299"/>
      <c r="T660" s="299"/>
    </row>
    <row r="661" spans="1:20" ht="13.5" customHeight="1" x14ac:dyDescent="0.2">
      <c r="A661" s="302" t="str">
        <f>IF(B661="","",ROW()-ROW($A$3)+'Diário 3º PA'!$P$1)</f>
        <v/>
      </c>
      <c r="B661" s="303"/>
      <c r="C661" s="304"/>
      <c r="D661" s="305"/>
      <c r="E661" s="306"/>
      <c r="F661" s="307"/>
      <c r="G661" s="305"/>
      <c r="H661" s="305"/>
      <c r="I661" s="306"/>
      <c r="J661" s="308" t="str">
        <f t="shared" si="2"/>
        <v/>
      </c>
      <c r="K661" s="308"/>
      <c r="L661" s="309"/>
      <c r="M661" s="308"/>
      <c r="N661" s="303"/>
      <c r="O661" s="305"/>
      <c r="P661" s="305"/>
      <c r="Q661" s="299"/>
      <c r="R661" s="299"/>
      <c r="S661" s="299"/>
      <c r="T661" s="299"/>
    </row>
    <row r="662" spans="1:20" ht="13.5" customHeight="1" x14ac:dyDescent="0.2">
      <c r="A662" s="302" t="str">
        <f>IF(B662="","",ROW()-ROW($A$3)+'Diário 3º PA'!$P$1)</f>
        <v/>
      </c>
      <c r="B662" s="303"/>
      <c r="C662" s="304"/>
      <c r="D662" s="305"/>
      <c r="E662" s="306"/>
      <c r="F662" s="307"/>
      <c r="G662" s="305"/>
      <c r="H662" s="305"/>
      <c r="I662" s="306"/>
      <c r="J662" s="308" t="str">
        <f t="shared" si="2"/>
        <v/>
      </c>
      <c r="K662" s="308"/>
      <c r="L662" s="309"/>
      <c r="M662" s="308"/>
      <c r="N662" s="303"/>
      <c r="O662" s="305"/>
      <c r="P662" s="305"/>
      <c r="Q662" s="299"/>
      <c r="R662" s="299"/>
      <c r="S662" s="299"/>
      <c r="T662" s="299"/>
    </row>
    <row r="663" spans="1:20" ht="13.5" customHeight="1" x14ac:dyDescent="0.2">
      <c r="A663" s="302" t="str">
        <f>IF(B663="","",ROW()-ROW($A$3)+'Diário 3º PA'!$P$1)</f>
        <v/>
      </c>
      <c r="B663" s="303"/>
      <c r="C663" s="304"/>
      <c r="D663" s="305"/>
      <c r="E663" s="306"/>
      <c r="F663" s="307"/>
      <c r="G663" s="305"/>
      <c r="H663" s="305"/>
      <c r="I663" s="306"/>
      <c r="J663" s="308" t="str">
        <f t="shared" si="2"/>
        <v/>
      </c>
      <c r="K663" s="308"/>
      <c r="L663" s="309"/>
      <c r="M663" s="308"/>
      <c r="N663" s="303"/>
      <c r="O663" s="305"/>
      <c r="P663" s="305"/>
      <c r="Q663" s="299"/>
      <c r="R663" s="299"/>
      <c r="S663" s="299"/>
      <c r="T663" s="299"/>
    </row>
    <row r="664" spans="1:20" ht="13.5" customHeight="1" x14ac:dyDescent="0.2">
      <c r="A664" s="302" t="str">
        <f>IF(B664="","",ROW()-ROW($A$3)+'Diário 3º PA'!$P$1)</f>
        <v/>
      </c>
      <c r="B664" s="303"/>
      <c r="C664" s="304"/>
      <c r="D664" s="305"/>
      <c r="E664" s="306"/>
      <c r="F664" s="307"/>
      <c r="G664" s="305"/>
      <c r="H664" s="305"/>
      <c r="I664" s="306"/>
      <c r="J664" s="308" t="str">
        <f t="shared" si="2"/>
        <v/>
      </c>
      <c r="K664" s="308"/>
      <c r="L664" s="309"/>
      <c r="M664" s="308"/>
      <c r="N664" s="303"/>
      <c r="O664" s="305"/>
      <c r="P664" s="305"/>
      <c r="Q664" s="299"/>
      <c r="R664" s="299"/>
      <c r="S664" s="299"/>
      <c r="T664" s="299"/>
    </row>
    <row r="665" spans="1:20" ht="13.5" customHeight="1" x14ac:dyDescent="0.2">
      <c r="A665" s="302" t="str">
        <f>IF(B665="","",ROW()-ROW($A$3)+'Diário 3º PA'!$P$1)</f>
        <v/>
      </c>
      <c r="B665" s="303"/>
      <c r="C665" s="304"/>
      <c r="D665" s="305"/>
      <c r="E665" s="306"/>
      <c r="F665" s="307"/>
      <c r="G665" s="305"/>
      <c r="H665" s="305"/>
      <c r="I665" s="306"/>
      <c r="J665" s="308" t="str">
        <f t="shared" si="2"/>
        <v/>
      </c>
      <c r="K665" s="308"/>
      <c r="L665" s="309"/>
      <c r="M665" s="308"/>
      <c r="N665" s="303"/>
      <c r="O665" s="305"/>
      <c r="P665" s="305"/>
      <c r="Q665" s="299"/>
      <c r="R665" s="299"/>
      <c r="S665" s="299"/>
      <c r="T665" s="299"/>
    </row>
    <row r="666" spans="1:20" ht="13.5" customHeight="1" x14ac:dyDescent="0.2">
      <c r="A666" s="302" t="str">
        <f>IF(B666="","",ROW()-ROW($A$3)+'Diário 3º PA'!$P$1)</f>
        <v/>
      </c>
      <c r="B666" s="303"/>
      <c r="C666" s="304"/>
      <c r="D666" s="305"/>
      <c r="E666" s="306"/>
      <c r="F666" s="307"/>
      <c r="G666" s="305"/>
      <c r="H666" s="305"/>
      <c r="I666" s="306"/>
      <c r="J666" s="308" t="str">
        <f t="shared" si="2"/>
        <v/>
      </c>
      <c r="K666" s="308"/>
      <c r="L666" s="309"/>
      <c r="M666" s="308"/>
      <c r="N666" s="303"/>
      <c r="O666" s="305"/>
      <c r="P666" s="305"/>
      <c r="Q666" s="299"/>
      <c r="R666" s="299"/>
      <c r="S666" s="299"/>
      <c r="T666" s="299"/>
    </row>
    <row r="667" spans="1:20" ht="13.5" customHeight="1" x14ac:dyDescent="0.2">
      <c r="A667" s="302" t="str">
        <f>IF(B667="","",ROW()-ROW($A$3)+'Diário 3º PA'!$P$1)</f>
        <v/>
      </c>
      <c r="B667" s="303"/>
      <c r="C667" s="304"/>
      <c r="D667" s="305"/>
      <c r="E667" s="306"/>
      <c r="F667" s="307"/>
      <c r="G667" s="305"/>
      <c r="H667" s="305"/>
      <c r="I667" s="306"/>
      <c r="J667" s="308" t="str">
        <f t="shared" si="2"/>
        <v/>
      </c>
      <c r="K667" s="308"/>
      <c r="L667" s="309"/>
      <c r="M667" s="308"/>
      <c r="N667" s="303"/>
      <c r="O667" s="305"/>
      <c r="P667" s="305"/>
      <c r="Q667" s="299"/>
      <c r="R667" s="299"/>
      <c r="S667" s="299"/>
      <c r="T667" s="299"/>
    </row>
    <row r="668" spans="1:20" ht="13.5" customHeight="1" x14ac:dyDescent="0.2">
      <c r="A668" s="302" t="str">
        <f>IF(B668="","",ROW()-ROW($A$3)+'Diário 3º PA'!$P$1)</f>
        <v/>
      </c>
      <c r="B668" s="303"/>
      <c r="C668" s="304"/>
      <c r="D668" s="305"/>
      <c r="E668" s="306"/>
      <c r="F668" s="307"/>
      <c r="G668" s="305"/>
      <c r="H668" s="305"/>
      <c r="I668" s="306"/>
      <c r="J668" s="308" t="str">
        <f t="shared" si="2"/>
        <v/>
      </c>
      <c r="K668" s="308"/>
      <c r="L668" s="309"/>
      <c r="M668" s="308"/>
      <c r="N668" s="303"/>
      <c r="O668" s="305"/>
      <c r="P668" s="305"/>
      <c r="Q668" s="299"/>
      <c r="R668" s="299"/>
      <c r="S668" s="299"/>
      <c r="T668" s="299"/>
    </row>
    <row r="669" spans="1:20" ht="13.5" customHeight="1" x14ac:dyDescent="0.2">
      <c r="A669" s="302" t="str">
        <f>IF(B669="","",ROW()-ROW($A$3)+'Diário 3º PA'!$P$1)</f>
        <v/>
      </c>
      <c r="B669" s="303"/>
      <c r="C669" s="304"/>
      <c r="D669" s="305"/>
      <c r="E669" s="306"/>
      <c r="F669" s="307"/>
      <c r="G669" s="305"/>
      <c r="H669" s="305"/>
      <c r="I669" s="306"/>
      <c r="J669" s="308" t="str">
        <f t="shared" si="2"/>
        <v/>
      </c>
      <c r="K669" s="308"/>
      <c r="L669" s="309"/>
      <c r="M669" s="308"/>
      <c r="N669" s="303"/>
      <c r="O669" s="305"/>
      <c r="P669" s="305"/>
      <c r="Q669" s="299"/>
      <c r="R669" s="299"/>
      <c r="S669" s="299"/>
      <c r="T669" s="299"/>
    </row>
    <row r="670" spans="1:20" ht="13.5" customHeight="1" x14ac:dyDescent="0.2">
      <c r="A670" s="302" t="str">
        <f>IF(B670="","",ROW()-ROW($A$3)+'Diário 3º PA'!$P$1)</f>
        <v/>
      </c>
      <c r="B670" s="303"/>
      <c r="C670" s="304"/>
      <c r="D670" s="305"/>
      <c r="E670" s="306"/>
      <c r="F670" s="307"/>
      <c r="G670" s="305"/>
      <c r="H670" s="305"/>
      <c r="I670" s="306"/>
      <c r="J670" s="308" t="str">
        <f t="shared" si="2"/>
        <v/>
      </c>
      <c r="K670" s="308"/>
      <c r="L670" s="309"/>
      <c r="M670" s="308"/>
      <c r="N670" s="303"/>
      <c r="O670" s="305"/>
      <c r="P670" s="305"/>
      <c r="Q670" s="299"/>
      <c r="R670" s="299"/>
      <c r="S670" s="299"/>
      <c r="T670" s="299"/>
    </row>
    <row r="671" spans="1:20" ht="13.5" customHeight="1" x14ac:dyDescent="0.2">
      <c r="A671" s="302" t="str">
        <f>IF(B671="","",ROW()-ROW($A$3)+'Diário 3º PA'!$P$1)</f>
        <v/>
      </c>
      <c r="B671" s="303"/>
      <c r="C671" s="304"/>
      <c r="D671" s="305"/>
      <c r="E671" s="306"/>
      <c r="F671" s="307"/>
      <c r="G671" s="305"/>
      <c r="H671" s="305"/>
      <c r="I671" s="306"/>
      <c r="J671" s="308" t="str">
        <f t="shared" si="2"/>
        <v/>
      </c>
      <c r="K671" s="308"/>
      <c r="L671" s="309"/>
      <c r="M671" s="308"/>
      <c r="N671" s="303"/>
      <c r="O671" s="305"/>
      <c r="P671" s="305"/>
      <c r="Q671" s="299"/>
      <c r="R671" s="299"/>
      <c r="S671" s="299"/>
      <c r="T671" s="299"/>
    </row>
    <row r="672" spans="1:20" ht="13.5" customHeight="1" x14ac:dyDescent="0.2">
      <c r="A672" s="302" t="str">
        <f>IF(B672="","",ROW()-ROW($A$3)+'Diário 3º PA'!$P$1)</f>
        <v/>
      </c>
      <c r="B672" s="303"/>
      <c r="C672" s="304"/>
      <c r="D672" s="305"/>
      <c r="E672" s="306"/>
      <c r="F672" s="307"/>
      <c r="G672" s="305"/>
      <c r="H672" s="305"/>
      <c r="I672" s="306"/>
      <c r="J672" s="308" t="str">
        <f t="shared" si="2"/>
        <v/>
      </c>
      <c r="K672" s="308"/>
      <c r="L672" s="309"/>
      <c r="M672" s="308"/>
      <c r="N672" s="303"/>
      <c r="O672" s="305"/>
      <c r="P672" s="305"/>
      <c r="Q672" s="299"/>
      <c r="R672" s="299"/>
      <c r="S672" s="299"/>
      <c r="T672" s="299"/>
    </row>
    <row r="673" spans="1:20" ht="13.5" customHeight="1" x14ac:dyDescent="0.2">
      <c r="A673" s="302" t="str">
        <f>IF(B673="","",ROW()-ROW($A$3)+'Diário 3º PA'!$P$1)</f>
        <v/>
      </c>
      <c r="B673" s="303"/>
      <c r="C673" s="304"/>
      <c r="D673" s="305"/>
      <c r="E673" s="306"/>
      <c r="F673" s="307"/>
      <c r="G673" s="305"/>
      <c r="H673" s="305"/>
      <c r="I673" s="306"/>
      <c r="J673" s="308" t="str">
        <f t="shared" si="2"/>
        <v/>
      </c>
      <c r="K673" s="308"/>
      <c r="L673" s="309"/>
      <c r="M673" s="308"/>
      <c r="N673" s="303"/>
      <c r="O673" s="305"/>
      <c r="P673" s="305"/>
      <c r="Q673" s="299"/>
      <c r="R673" s="299"/>
      <c r="S673" s="299"/>
      <c r="T673" s="299"/>
    </row>
    <row r="674" spans="1:20" ht="13.5" customHeight="1" x14ac:dyDescent="0.2">
      <c r="A674" s="302" t="str">
        <f>IF(B674="","",ROW()-ROW($A$3)+'Diário 3º PA'!$P$1)</f>
        <v/>
      </c>
      <c r="B674" s="303"/>
      <c r="C674" s="304"/>
      <c r="D674" s="305"/>
      <c r="E674" s="306"/>
      <c r="F674" s="307"/>
      <c r="G674" s="305"/>
      <c r="H674" s="305"/>
      <c r="I674" s="306"/>
      <c r="J674" s="308" t="str">
        <f t="shared" si="2"/>
        <v/>
      </c>
      <c r="K674" s="308"/>
      <c r="L674" s="309"/>
      <c r="M674" s="308"/>
      <c r="N674" s="303"/>
      <c r="O674" s="305"/>
      <c r="P674" s="305"/>
      <c r="Q674" s="299"/>
      <c r="R674" s="299"/>
      <c r="S674" s="299"/>
      <c r="T674" s="299"/>
    </row>
    <row r="675" spans="1:20" ht="13.5" customHeight="1" x14ac:dyDescent="0.2">
      <c r="A675" s="302" t="str">
        <f>IF(B675="","",ROW()-ROW($A$3)+'Diário 3º PA'!$P$1)</f>
        <v/>
      </c>
      <c r="B675" s="303"/>
      <c r="C675" s="304"/>
      <c r="D675" s="305"/>
      <c r="E675" s="306"/>
      <c r="F675" s="307"/>
      <c r="G675" s="305"/>
      <c r="H675" s="305"/>
      <c r="I675" s="306"/>
      <c r="J675" s="308" t="str">
        <f t="shared" si="2"/>
        <v/>
      </c>
      <c r="K675" s="308"/>
      <c r="L675" s="309"/>
      <c r="M675" s="308"/>
      <c r="N675" s="303"/>
      <c r="O675" s="305"/>
      <c r="P675" s="305"/>
      <c r="Q675" s="299"/>
      <c r="R675" s="299"/>
      <c r="S675" s="299"/>
      <c r="T675" s="299"/>
    </row>
    <row r="676" spans="1:20" ht="13.5" customHeight="1" x14ac:dyDescent="0.2">
      <c r="A676" s="302" t="str">
        <f>IF(B676="","",ROW()-ROW($A$3)+'Diário 3º PA'!$P$1)</f>
        <v/>
      </c>
      <c r="B676" s="303"/>
      <c r="C676" s="304"/>
      <c r="D676" s="305"/>
      <c r="E676" s="306"/>
      <c r="F676" s="307"/>
      <c r="G676" s="305"/>
      <c r="H676" s="305"/>
      <c r="I676" s="306"/>
      <c r="J676" s="308" t="str">
        <f t="shared" si="2"/>
        <v/>
      </c>
      <c r="K676" s="308"/>
      <c r="L676" s="309"/>
      <c r="M676" s="308"/>
      <c r="N676" s="303"/>
      <c r="O676" s="305"/>
      <c r="P676" s="305"/>
      <c r="Q676" s="299"/>
      <c r="R676" s="299"/>
      <c r="S676" s="299"/>
      <c r="T676" s="299"/>
    </row>
    <row r="677" spans="1:20" ht="13.5" customHeight="1" x14ac:dyDescent="0.2">
      <c r="A677" s="302" t="str">
        <f>IF(B677="","",ROW()-ROW($A$3)+'Diário 3º PA'!$P$1)</f>
        <v/>
      </c>
      <c r="B677" s="303"/>
      <c r="C677" s="304"/>
      <c r="D677" s="305"/>
      <c r="E677" s="306"/>
      <c r="F677" s="307"/>
      <c r="G677" s="305"/>
      <c r="H677" s="305"/>
      <c r="I677" s="306"/>
      <c r="J677" s="308" t="str">
        <f t="shared" si="2"/>
        <v/>
      </c>
      <c r="K677" s="308"/>
      <c r="L677" s="309"/>
      <c r="M677" s="308"/>
      <c r="N677" s="303"/>
      <c r="O677" s="305"/>
      <c r="P677" s="305"/>
      <c r="Q677" s="299"/>
      <c r="R677" s="299"/>
      <c r="S677" s="299"/>
      <c r="T677" s="299"/>
    </row>
    <row r="678" spans="1:20" ht="13.5" customHeight="1" x14ac:dyDescent="0.2">
      <c r="A678" s="302" t="str">
        <f>IF(B678="","",ROW()-ROW($A$3)+'Diário 3º PA'!$P$1)</f>
        <v/>
      </c>
      <c r="B678" s="303"/>
      <c r="C678" s="304"/>
      <c r="D678" s="305"/>
      <c r="E678" s="306"/>
      <c r="F678" s="307"/>
      <c r="G678" s="305"/>
      <c r="H678" s="305"/>
      <c r="I678" s="306"/>
      <c r="J678" s="308" t="str">
        <f t="shared" si="2"/>
        <v/>
      </c>
      <c r="K678" s="308"/>
      <c r="L678" s="309"/>
      <c r="M678" s="308"/>
      <c r="N678" s="303"/>
      <c r="O678" s="305"/>
      <c r="P678" s="305"/>
      <c r="Q678" s="299"/>
      <c r="R678" s="299"/>
      <c r="S678" s="299"/>
      <c r="T678" s="299"/>
    </row>
    <row r="679" spans="1:20" ht="13.5" customHeight="1" x14ac:dyDescent="0.2">
      <c r="A679" s="302" t="str">
        <f>IF(B679="","",ROW()-ROW($A$3)+'Diário 3º PA'!$P$1)</f>
        <v/>
      </c>
      <c r="B679" s="303"/>
      <c r="C679" s="304"/>
      <c r="D679" s="305"/>
      <c r="E679" s="306"/>
      <c r="F679" s="307"/>
      <c r="G679" s="305"/>
      <c r="H679" s="305"/>
      <c r="I679" s="306"/>
      <c r="J679" s="308" t="str">
        <f t="shared" si="2"/>
        <v/>
      </c>
      <c r="K679" s="308"/>
      <c r="L679" s="309"/>
      <c r="M679" s="308"/>
      <c r="N679" s="303"/>
      <c r="O679" s="305"/>
      <c r="P679" s="305"/>
      <c r="Q679" s="299"/>
      <c r="R679" s="299"/>
      <c r="S679" s="299"/>
      <c r="T679" s="299"/>
    </row>
    <row r="680" spans="1:20" ht="13.5" customHeight="1" x14ac:dyDescent="0.2">
      <c r="A680" s="302" t="str">
        <f>IF(B680="","",ROW()-ROW($A$3)+'Diário 3º PA'!$P$1)</f>
        <v/>
      </c>
      <c r="B680" s="303"/>
      <c r="C680" s="304"/>
      <c r="D680" s="305"/>
      <c r="E680" s="306"/>
      <c r="F680" s="307"/>
      <c r="G680" s="305"/>
      <c r="H680" s="305"/>
      <c r="I680" s="306"/>
      <c r="J680" s="308" t="str">
        <f t="shared" si="2"/>
        <v/>
      </c>
      <c r="K680" s="308"/>
      <c r="L680" s="309"/>
      <c r="M680" s="308"/>
      <c r="N680" s="303"/>
      <c r="O680" s="305"/>
      <c r="P680" s="305"/>
      <c r="Q680" s="299"/>
      <c r="R680" s="299"/>
      <c r="S680" s="299"/>
      <c r="T680" s="299"/>
    </row>
    <row r="681" spans="1:20" ht="13.5" customHeight="1" x14ac:dyDescent="0.2">
      <c r="A681" s="302" t="str">
        <f>IF(B681="","",ROW()-ROW($A$3)+'Diário 3º PA'!$P$1)</f>
        <v/>
      </c>
      <c r="B681" s="303"/>
      <c r="C681" s="304"/>
      <c r="D681" s="305"/>
      <c r="E681" s="306"/>
      <c r="F681" s="307"/>
      <c r="G681" s="305"/>
      <c r="H681" s="305"/>
      <c r="I681" s="306"/>
      <c r="J681" s="308" t="str">
        <f t="shared" si="2"/>
        <v/>
      </c>
      <c r="K681" s="308"/>
      <c r="L681" s="309"/>
      <c r="M681" s="308"/>
      <c r="N681" s="303"/>
      <c r="O681" s="305"/>
      <c r="P681" s="305"/>
      <c r="Q681" s="299"/>
      <c r="R681" s="299"/>
      <c r="S681" s="299"/>
      <c r="T681" s="299"/>
    </row>
    <row r="682" spans="1:20" ht="13.5" customHeight="1" x14ac:dyDescent="0.2">
      <c r="A682" s="302" t="str">
        <f>IF(B682="","",ROW()-ROW($A$3)+'Diário 3º PA'!$P$1)</f>
        <v/>
      </c>
      <c r="B682" s="303"/>
      <c r="C682" s="304"/>
      <c r="D682" s="305"/>
      <c r="E682" s="306"/>
      <c r="F682" s="307"/>
      <c r="G682" s="305"/>
      <c r="H682" s="305"/>
      <c r="I682" s="306"/>
      <c r="J682" s="308" t="str">
        <f t="shared" si="2"/>
        <v/>
      </c>
      <c r="K682" s="308"/>
      <c r="L682" s="309"/>
      <c r="M682" s="308"/>
      <c r="N682" s="303"/>
      <c r="O682" s="305"/>
      <c r="P682" s="305"/>
      <c r="Q682" s="299"/>
      <c r="R682" s="299"/>
      <c r="S682" s="299"/>
      <c r="T682" s="299"/>
    </row>
    <row r="683" spans="1:20" ht="13.5" customHeight="1" x14ac:dyDescent="0.2">
      <c r="A683" s="302" t="str">
        <f>IF(B683="","",ROW()-ROW($A$3)+'Diário 3º PA'!$P$1)</f>
        <v/>
      </c>
      <c r="B683" s="303"/>
      <c r="C683" s="304"/>
      <c r="D683" s="305"/>
      <c r="E683" s="306"/>
      <c r="F683" s="307"/>
      <c r="G683" s="305"/>
      <c r="H683" s="305"/>
      <c r="I683" s="306"/>
      <c r="J683" s="308" t="str">
        <f t="shared" si="2"/>
        <v/>
      </c>
      <c r="K683" s="308"/>
      <c r="L683" s="309"/>
      <c r="M683" s="308"/>
      <c r="N683" s="303"/>
      <c r="O683" s="305"/>
      <c r="P683" s="305"/>
      <c r="Q683" s="299"/>
      <c r="R683" s="299"/>
      <c r="S683" s="299"/>
      <c r="T683" s="299"/>
    </row>
    <row r="684" spans="1:20" ht="13.5" customHeight="1" x14ac:dyDescent="0.2">
      <c r="A684" s="302" t="str">
        <f>IF(B684="","",ROW()-ROW($A$3)+'Diário 3º PA'!$P$1)</f>
        <v/>
      </c>
      <c r="B684" s="303"/>
      <c r="C684" s="304"/>
      <c r="D684" s="305"/>
      <c r="E684" s="306"/>
      <c r="F684" s="307"/>
      <c r="G684" s="305"/>
      <c r="H684" s="305"/>
      <c r="I684" s="306"/>
      <c r="J684" s="308" t="str">
        <f t="shared" si="2"/>
        <v/>
      </c>
      <c r="K684" s="308"/>
      <c r="L684" s="309"/>
      <c r="M684" s="308"/>
      <c r="N684" s="303"/>
      <c r="O684" s="305"/>
      <c r="P684" s="305"/>
      <c r="Q684" s="299"/>
      <c r="R684" s="299"/>
      <c r="S684" s="299"/>
      <c r="T684" s="299"/>
    </row>
    <row r="685" spans="1:20" ht="13.5" customHeight="1" x14ac:dyDescent="0.2">
      <c r="A685" s="302" t="str">
        <f>IF(B685="","",ROW()-ROW($A$3)+'Diário 3º PA'!$P$1)</f>
        <v/>
      </c>
      <c r="B685" s="303"/>
      <c r="C685" s="304"/>
      <c r="D685" s="305"/>
      <c r="E685" s="306"/>
      <c r="F685" s="307"/>
      <c r="G685" s="305"/>
      <c r="H685" s="305"/>
      <c r="I685" s="306"/>
      <c r="J685" s="308" t="str">
        <f t="shared" si="2"/>
        <v/>
      </c>
      <c r="K685" s="308"/>
      <c r="L685" s="309"/>
      <c r="M685" s="308"/>
      <c r="N685" s="303"/>
      <c r="O685" s="305"/>
      <c r="P685" s="305"/>
      <c r="Q685" s="299"/>
      <c r="R685" s="299"/>
      <c r="S685" s="299"/>
      <c r="T685" s="299"/>
    </row>
    <row r="686" spans="1:20" ht="13.5" customHeight="1" x14ac:dyDescent="0.2">
      <c r="A686" s="302" t="str">
        <f>IF(B686="","",ROW()-ROW($A$3)+'Diário 3º PA'!$P$1)</f>
        <v/>
      </c>
      <c r="B686" s="303"/>
      <c r="C686" s="304"/>
      <c r="D686" s="305"/>
      <c r="E686" s="306"/>
      <c r="F686" s="307"/>
      <c r="G686" s="305"/>
      <c r="H686" s="305"/>
      <c r="I686" s="306"/>
      <c r="J686" s="308" t="str">
        <f t="shared" si="2"/>
        <v/>
      </c>
      <c r="K686" s="308"/>
      <c r="L686" s="309"/>
      <c r="M686" s="308"/>
      <c r="N686" s="303"/>
      <c r="O686" s="305"/>
      <c r="P686" s="305"/>
      <c r="Q686" s="299"/>
      <c r="R686" s="299"/>
      <c r="S686" s="299"/>
      <c r="T686" s="299"/>
    </row>
    <row r="687" spans="1:20" ht="13.5" customHeight="1" x14ac:dyDescent="0.2">
      <c r="A687" s="302" t="str">
        <f>IF(B687="","",ROW()-ROW($A$3)+'Diário 3º PA'!$P$1)</f>
        <v/>
      </c>
      <c r="B687" s="303"/>
      <c r="C687" s="304"/>
      <c r="D687" s="305"/>
      <c r="E687" s="306"/>
      <c r="F687" s="307"/>
      <c r="G687" s="305"/>
      <c r="H687" s="305"/>
      <c r="I687" s="306"/>
      <c r="J687" s="308" t="str">
        <f t="shared" si="2"/>
        <v/>
      </c>
      <c r="K687" s="308"/>
      <c r="L687" s="309"/>
      <c r="M687" s="308"/>
      <c r="N687" s="303"/>
      <c r="O687" s="305"/>
      <c r="P687" s="305"/>
      <c r="Q687" s="299"/>
      <c r="R687" s="299"/>
      <c r="S687" s="299"/>
      <c r="T687" s="299"/>
    </row>
    <row r="688" spans="1:20" ht="13.5" customHeight="1" x14ac:dyDescent="0.2">
      <c r="A688" s="302" t="str">
        <f>IF(B688="","",ROW()-ROW($A$3)+'Diário 3º PA'!$P$1)</f>
        <v/>
      </c>
      <c r="B688" s="303"/>
      <c r="C688" s="304"/>
      <c r="D688" s="305"/>
      <c r="E688" s="306"/>
      <c r="F688" s="307"/>
      <c r="G688" s="305"/>
      <c r="H688" s="305"/>
      <c r="I688" s="306"/>
      <c r="J688" s="308" t="str">
        <f t="shared" si="2"/>
        <v/>
      </c>
      <c r="K688" s="308"/>
      <c r="L688" s="309"/>
      <c r="M688" s="308"/>
      <c r="N688" s="303"/>
      <c r="O688" s="305"/>
      <c r="P688" s="305"/>
      <c r="Q688" s="299"/>
      <c r="R688" s="299"/>
      <c r="S688" s="299"/>
      <c r="T688" s="299"/>
    </row>
    <row r="689" spans="1:20" ht="13.5" customHeight="1" x14ac:dyDescent="0.2">
      <c r="A689" s="302" t="str">
        <f>IF(B689="","",ROW()-ROW($A$3)+'Diário 3º PA'!$P$1)</f>
        <v/>
      </c>
      <c r="B689" s="303"/>
      <c r="C689" s="304"/>
      <c r="D689" s="305"/>
      <c r="E689" s="306"/>
      <c r="F689" s="307"/>
      <c r="G689" s="306"/>
      <c r="H689" s="305"/>
      <c r="I689" s="306"/>
      <c r="J689" s="308" t="str">
        <f t="shared" si="2"/>
        <v/>
      </c>
      <c r="K689" s="308"/>
      <c r="L689" s="309"/>
      <c r="M689" s="308"/>
      <c r="N689" s="303"/>
      <c r="O689" s="305"/>
      <c r="P689" s="305"/>
      <c r="Q689" s="299"/>
      <c r="R689" s="299"/>
      <c r="S689" s="299"/>
      <c r="T689" s="299"/>
    </row>
    <row r="690" spans="1:20" ht="13.5" customHeight="1" x14ac:dyDescent="0.2">
      <c r="A690" s="302" t="str">
        <f>IF(B690="","",ROW()-ROW($A$3)+'Diário 3º PA'!$P$1)</f>
        <v/>
      </c>
      <c r="B690" s="303"/>
      <c r="C690" s="304"/>
      <c r="D690" s="305"/>
      <c r="E690" s="306"/>
      <c r="F690" s="307"/>
      <c r="G690" s="305"/>
      <c r="H690" s="305"/>
      <c r="I690" s="306"/>
      <c r="J690" s="308" t="str">
        <f t="shared" si="2"/>
        <v/>
      </c>
      <c r="K690" s="308"/>
      <c r="L690" s="309"/>
      <c r="M690" s="308"/>
      <c r="N690" s="303"/>
      <c r="O690" s="305"/>
      <c r="P690" s="305"/>
      <c r="Q690" s="299"/>
      <c r="R690" s="299"/>
      <c r="S690" s="299"/>
      <c r="T690" s="299"/>
    </row>
    <row r="691" spans="1:20" ht="13.5" customHeight="1" x14ac:dyDescent="0.2">
      <c r="A691" s="302" t="str">
        <f>IF(B691="","",ROW()-ROW($A$3)+'Diário 3º PA'!$P$1)</f>
        <v/>
      </c>
      <c r="B691" s="303"/>
      <c r="C691" s="304"/>
      <c r="D691" s="305"/>
      <c r="E691" s="306"/>
      <c r="F691" s="307"/>
      <c r="G691" s="305"/>
      <c r="H691" s="305"/>
      <c r="I691" s="306"/>
      <c r="J691" s="308" t="str">
        <f t="shared" si="2"/>
        <v/>
      </c>
      <c r="K691" s="308"/>
      <c r="L691" s="309"/>
      <c r="M691" s="308"/>
      <c r="N691" s="303"/>
      <c r="O691" s="305"/>
      <c r="P691" s="305"/>
      <c r="Q691" s="299"/>
      <c r="R691" s="299"/>
      <c r="S691" s="299"/>
      <c r="T691" s="299"/>
    </row>
    <row r="692" spans="1:20" ht="13.5" customHeight="1" x14ac:dyDescent="0.2">
      <c r="A692" s="302" t="str">
        <f>IF(B692="","",ROW()-ROW($A$3)+'Diário 3º PA'!$P$1)</f>
        <v/>
      </c>
      <c r="B692" s="303"/>
      <c r="C692" s="304"/>
      <c r="D692" s="305"/>
      <c r="E692" s="306"/>
      <c r="F692" s="307"/>
      <c r="G692" s="305"/>
      <c r="H692" s="305"/>
      <c r="I692" s="306"/>
      <c r="J692" s="308" t="str">
        <f t="shared" si="2"/>
        <v/>
      </c>
      <c r="K692" s="308"/>
      <c r="L692" s="309"/>
      <c r="M692" s="308"/>
      <c r="N692" s="303"/>
      <c r="O692" s="305"/>
      <c r="P692" s="305"/>
      <c r="Q692" s="299"/>
      <c r="R692" s="299"/>
      <c r="S692" s="299"/>
      <c r="T692" s="299"/>
    </row>
    <row r="693" spans="1:20" ht="13.5" customHeight="1" x14ac:dyDescent="0.2">
      <c r="A693" s="302" t="str">
        <f>IF(B693="","",ROW()-ROW($A$3)+'Diário 3º PA'!$P$1)</f>
        <v/>
      </c>
      <c r="B693" s="303"/>
      <c r="C693" s="304"/>
      <c r="D693" s="305"/>
      <c r="E693" s="306"/>
      <c r="F693" s="307"/>
      <c r="G693" s="305"/>
      <c r="H693" s="305"/>
      <c r="I693" s="306"/>
      <c r="J693" s="308" t="str">
        <f t="shared" si="2"/>
        <v/>
      </c>
      <c r="K693" s="308"/>
      <c r="L693" s="309"/>
      <c r="M693" s="308"/>
      <c r="N693" s="303"/>
      <c r="O693" s="305"/>
      <c r="P693" s="305"/>
      <c r="Q693" s="299"/>
      <c r="R693" s="299"/>
      <c r="S693" s="299"/>
      <c r="T693" s="299"/>
    </row>
    <row r="694" spans="1:20" ht="13.5" customHeight="1" x14ac:dyDescent="0.2">
      <c r="A694" s="302" t="str">
        <f>IF(B694="","",ROW()-ROW($A$3)+'Diário 3º PA'!$P$1)</f>
        <v/>
      </c>
      <c r="B694" s="303"/>
      <c r="C694" s="304"/>
      <c r="D694" s="305"/>
      <c r="E694" s="306"/>
      <c r="F694" s="307"/>
      <c r="G694" s="305"/>
      <c r="H694" s="305"/>
      <c r="I694" s="306"/>
      <c r="J694" s="308" t="str">
        <f t="shared" si="2"/>
        <v/>
      </c>
      <c r="K694" s="308"/>
      <c r="L694" s="309"/>
      <c r="M694" s="308"/>
      <c r="N694" s="303"/>
      <c r="O694" s="305"/>
      <c r="P694" s="305"/>
      <c r="Q694" s="299"/>
      <c r="R694" s="299"/>
      <c r="S694" s="299"/>
      <c r="T694" s="299"/>
    </row>
    <row r="695" spans="1:20" ht="13.5" customHeight="1" x14ac:dyDescent="0.2">
      <c r="A695" s="302" t="str">
        <f>IF(B695="","",ROW()-ROW($A$3)+'Diário 3º PA'!$P$1)</f>
        <v/>
      </c>
      <c r="B695" s="303"/>
      <c r="C695" s="304"/>
      <c r="D695" s="305"/>
      <c r="E695" s="306"/>
      <c r="F695" s="307"/>
      <c r="G695" s="305"/>
      <c r="H695" s="305"/>
      <c r="I695" s="306"/>
      <c r="J695" s="308" t="str">
        <f t="shared" si="2"/>
        <v/>
      </c>
      <c r="K695" s="308"/>
      <c r="L695" s="309"/>
      <c r="M695" s="308"/>
      <c r="N695" s="303"/>
      <c r="O695" s="305"/>
      <c r="P695" s="305"/>
      <c r="Q695" s="299"/>
      <c r="R695" s="299"/>
      <c r="S695" s="299"/>
      <c r="T695" s="299"/>
    </row>
    <row r="696" spans="1:20" ht="13.5" customHeight="1" x14ac:dyDescent="0.2">
      <c r="A696" s="302" t="str">
        <f>IF(B696="","",ROW()-ROW($A$3)+'Diário 3º PA'!$P$1)</f>
        <v/>
      </c>
      <c r="B696" s="303"/>
      <c r="C696" s="304"/>
      <c r="D696" s="305"/>
      <c r="E696" s="306"/>
      <c r="F696" s="307"/>
      <c r="G696" s="305"/>
      <c r="H696" s="305"/>
      <c r="I696" s="306"/>
      <c r="J696" s="308" t="str">
        <f t="shared" si="2"/>
        <v/>
      </c>
      <c r="K696" s="308"/>
      <c r="L696" s="309"/>
      <c r="M696" s="308"/>
      <c r="N696" s="303"/>
      <c r="O696" s="305"/>
      <c r="P696" s="305"/>
      <c r="Q696" s="299"/>
      <c r="R696" s="299"/>
      <c r="S696" s="299"/>
      <c r="T696" s="299"/>
    </row>
    <row r="697" spans="1:20" ht="13.5" customHeight="1" x14ac:dyDescent="0.2">
      <c r="A697" s="302" t="str">
        <f>IF(B697="","",ROW()-ROW($A$3)+'Diário 3º PA'!$P$1)</f>
        <v/>
      </c>
      <c r="B697" s="303"/>
      <c r="C697" s="304"/>
      <c r="D697" s="305"/>
      <c r="E697" s="306"/>
      <c r="F697" s="307"/>
      <c r="G697" s="305"/>
      <c r="H697" s="305"/>
      <c r="I697" s="306"/>
      <c r="J697" s="308" t="str">
        <f t="shared" si="2"/>
        <v/>
      </c>
      <c r="K697" s="308"/>
      <c r="L697" s="309"/>
      <c r="M697" s="308"/>
      <c r="N697" s="303"/>
      <c r="O697" s="305"/>
      <c r="P697" s="305"/>
      <c r="Q697" s="299"/>
      <c r="R697" s="299"/>
      <c r="S697" s="299"/>
      <c r="T697" s="299"/>
    </row>
    <row r="698" spans="1:20" ht="13.5" customHeight="1" x14ac:dyDescent="0.2">
      <c r="A698" s="302" t="str">
        <f>IF(B698="","",ROW()-ROW($A$3)+'Diário 3º PA'!$P$1)</f>
        <v/>
      </c>
      <c r="B698" s="303"/>
      <c r="C698" s="304"/>
      <c r="D698" s="305"/>
      <c r="E698" s="306"/>
      <c r="F698" s="307"/>
      <c r="G698" s="305"/>
      <c r="H698" s="305"/>
      <c r="I698" s="306"/>
      <c r="J698" s="308" t="str">
        <f t="shared" si="2"/>
        <v/>
      </c>
      <c r="K698" s="308"/>
      <c r="L698" s="309"/>
      <c r="M698" s="308"/>
      <c r="N698" s="303"/>
      <c r="O698" s="305"/>
      <c r="P698" s="305"/>
      <c r="Q698" s="299"/>
      <c r="R698" s="299"/>
      <c r="S698" s="299"/>
      <c r="T698" s="299"/>
    </row>
    <row r="699" spans="1:20" ht="13.5" customHeight="1" x14ac:dyDescent="0.2">
      <c r="A699" s="302" t="str">
        <f>IF(B699="","",ROW()-ROW($A$3)+'Diário 3º PA'!$P$1)</f>
        <v/>
      </c>
      <c r="B699" s="303"/>
      <c r="C699" s="304"/>
      <c r="D699" s="305"/>
      <c r="E699" s="306"/>
      <c r="F699" s="307"/>
      <c r="G699" s="305"/>
      <c r="H699" s="305"/>
      <c r="I699" s="306"/>
      <c r="J699" s="308" t="str">
        <f t="shared" si="2"/>
        <v/>
      </c>
      <c r="K699" s="308"/>
      <c r="L699" s="309"/>
      <c r="M699" s="308"/>
      <c r="N699" s="303"/>
      <c r="O699" s="305"/>
      <c r="P699" s="305"/>
      <c r="Q699" s="299"/>
      <c r="R699" s="299"/>
      <c r="S699" s="299"/>
      <c r="T699" s="299"/>
    </row>
    <row r="700" spans="1:20" ht="13.5" customHeight="1" x14ac:dyDescent="0.2">
      <c r="A700" s="302" t="str">
        <f>IF(B700="","",ROW()-ROW($A$3)+'Diário 3º PA'!$P$1)</f>
        <v/>
      </c>
      <c r="B700" s="303"/>
      <c r="C700" s="304"/>
      <c r="D700" s="305"/>
      <c r="E700" s="306"/>
      <c r="F700" s="307"/>
      <c r="G700" s="305"/>
      <c r="H700" s="305"/>
      <c r="I700" s="306"/>
      <c r="J700" s="308" t="str">
        <f t="shared" si="2"/>
        <v/>
      </c>
      <c r="K700" s="308"/>
      <c r="L700" s="309"/>
      <c r="M700" s="308"/>
      <c r="N700" s="303"/>
      <c r="O700" s="305"/>
      <c r="P700" s="305"/>
      <c r="Q700" s="299"/>
      <c r="R700" s="299"/>
      <c r="S700" s="299"/>
      <c r="T700" s="299"/>
    </row>
    <row r="701" spans="1:20" ht="13.5" customHeight="1" x14ac:dyDescent="0.2">
      <c r="A701" s="302" t="str">
        <f>IF(B701="","",ROW()-ROW($A$3)+'Diário 3º PA'!$P$1)</f>
        <v/>
      </c>
      <c r="B701" s="303"/>
      <c r="C701" s="304"/>
      <c r="D701" s="305"/>
      <c r="E701" s="306"/>
      <c r="F701" s="307"/>
      <c r="G701" s="305"/>
      <c r="H701" s="305"/>
      <c r="I701" s="306"/>
      <c r="J701" s="308" t="str">
        <f t="shared" si="2"/>
        <v/>
      </c>
      <c r="K701" s="308"/>
      <c r="L701" s="309"/>
      <c r="M701" s="308"/>
      <c r="N701" s="303"/>
      <c r="O701" s="305"/>
      <c r="P701" s="305"/>
      <c r="Q701" s="299"/>
      <c r="R701" s="299"/>
      <c r="S701" s="299"/>
      <c r="T701" s="299"/>
    </row>
    <row r="702" spans="1:20" ht="13.5" customHeight="1" x14ac:dyDescent="0.2">
      <c r="A702" s="302" t="str">
        <f>IF(B702="","",ROW()-ROW($A$3)+'Diário 3º PA'!$P$1)</f>
        <v/>
      </c>
      <c r="B702" s="303"/>
      <c r="C702" s="304"/>
      <c r="D702" s="305"/>
      <c r="E702" s="306"/>
      <c r="F702" s="307"/>
      <c r="G702" s="305"/>
      <c r="H702" s="305"/>
      <c r="I702" s="306"/>
      <c r="J702" s="308" t="str">
        <f t="shared" si="2"/>
        <v/>
      </c>
      <c r="K702" s="308"/>
      <c r="L702" s="309"/>
      <c r="M702" s="308"/>
      <c r="N702" s="303"/>
      <c r="O702" s="305"/>
      <c r="P702" s="305"/>
      <c r="Q702" s="299"/>
      <c r="R702" s="299"/>
      <c r="S702" s="299"/>
      <c r="T702" s="299"/>
    </row>
    <row r="703" spans="1:20" ht="13.5" customHeight="1" x14ac:dyDescent="0.2">
      <c r="A703" s="302" t="str">
        <f>IF(B703="","",ROW()-ROW($A$3)+'Diário 3º PA'!$P$1)</f>
        <v/>
      </c>
      <c r="B703" s="303"/>
      <c r="C703" s="304"/>
      <c r="D703" s="305"/>
      <c r="E703" s="306"/>
      <c r="F703" s="307"/>
      <c r="G703" s="305"/>
      <c r="H703" s="305"/>
      <c r="I703" s="306"/>
      <c r="J703" s="308" t="str">
        <f t="shared" si="2"/>
        <v/>
      </c>
      <c r="K703" s="308"/>
      <c r="L703" s="309"/>
      <c r="M703" s="308"/>
      <c r="N703" s="303"/>
      <c r="O703" s="305"/>
      <c r="P703" s="305"/>
      <c r="Q703" s="299"/>
      <c r="R703" s="299"/>
      <c r="S703" s="299"/>
      <c r="T703" s="299"/>
    </row>
    <row r="704" spans="1:20" ht="13.5" customHeight="1" x14ac:dyDescent="0.2">
      <c r="A704" s="302" t="str">
        <f>IF(B704="","",ROW()-ROW($A$3)+'Diário 3º PA'!$P$1)</f>
        <v/>
      </c>
      <c r="B704" s="303"/>
      <c r="C704" s="304"/>
      <c r="D704" s="305"/>
      <c r="E704" s="306"/>
      <c r="F704" s="307"/>
      <c r="G704" s="305"/>
      <c r="H704" s="305"/>
      <c r="I704" s="306"/>
      <c r="J704" s="308" t="str">
        <f t="shared" si="2"/>
        <v/>
      </c>
      <c r="K704" s="308"/>
      <c r="L704" s="309"/>
      <c r="M704" s="308"/>
      <c r="N704" s="303"/>
      <c r="O704" s="305"/>
      <c r="P704" s="305"/>
      <c r="Q704" s="299"/>
      <c r="R704" s="299"/>
      <c r="S704" s="299"/>
      <c r="T704" s="299"/>
    </row>
    <row r="705" spans="1:20" ht="13.5" customHeight="1" x14ac:dyDescent="0.2">
      <c r="A705" s="302" t="str">
        <f>IF(B705="","",ROW()-ROW($A$3)+'Diário 3º PA'!$P$1)</f>
        <v/>
      </c>
      <c r="B705" s="303"/>
      <c r="C705" s="304"/>
      <c r="D705" s="305"/>
      <c r="E705" s="306"/>
      <c r="F705" s="307"/>
      <c r="G705" s="305"/>
      <c r="H705" s="305"/>
      <c r="I705" s="306"/>
      <c r="J705" s="308" t="str">
        <f t="shared" si="2"/>
        <v/>
      </c>
      <c r="K705" s="308"/>
      <c r="L705" s="309"/>
      <c r="M705" s="308"/>
      <c r="N705" s="303"/>
      <c r="O705" s="305"/>
      <c r="P705" s="305"/>
      <c r="Q705" s="299"/>
      <c r="R705" s="299"/>
      <c r="S705" s="299"/>
      <c r="T705" s="299"/>
    </row>
    <row r="706" spans="1:20" ht="13.5" customHeight="1" x14ac:dyDescent="0.2">
      <c r="A706" s="302" t="str">
        <f>IF(B706="","",ROW()-ROW($A$3)+'Diário 3º PA'!$P$1)</f>
        <v/>
      </c>
      <c r="B706" s="303"/>
      <c r="C706" s="304"/>
      <c r="D706" s="305"/>
      <c r="E706" s="306"/>
      <c r="F706" s="307"/>
      <c r="G706" s="305"/>
      <c r="H706" s="305"/>
      <c r="I706" s="306"/>
      <c r="J706" s="308" t="str">
        <f t="shared" si="2"/>
        <v/>
      </c>
      <c r="K706" s="308"/>
      <c r="L706" s="309"/>
      <c r="M706" s="308"/>
      <c r="N706" s="303"/>
      <c r="O706" s="305"/>
      <c r="P706" s="305"/>
      <c r="Q706" s="299"/>
      <c r="R706" s="299"/>
      <c r="S706" s="299"/>
      <c r="T706" s="299"/>
    </row>
    <row r="707" spans="1:20" ht="13.5" customHeight="1" x14ac:dyDescent="0.2">
      <c r="A707" s="302" t="str">
        <f>IF(B707="","",ROW()-ROW($A$3)+'Diário 3º PA'!$P$1)</f>
        <v/>
      </c>
      <c r="B707" s="303"/>
      <c r="C707" s="304"/>
      <c r="D707" s="305"/>
      <c r="E707" s="306"/>
      <c r="F707" s="307"/>
      <c r="G707" s="305"/>
      <c r="H707" s="305"/>
      <c r="I707" s="306"/>
      <c r="J707" s="308" t="str">
        <f t="shared" si="2"/>
        <v/>
      </c>
      <c r="K707" s="308"/>
      <c r="L707" s="309"/>
      <c r="M707" s="308"/>
      <c r="N707" s="303"/>
      <c r="O707" s="305"/>
      <c r="P707" s="305"/>
      <c r="Q707" s="299"/>
      <c r="R707" s="299"/>
      <c r="S707" s="299"/>
      <c r="T707" s="299"/>
    </row>
    <row r="708" spans="1:20" ht="13.5" customHeight="1" x14ac:dyDescent="0.2">
      <c r="A708" s="302" t="str">
        <f>IF(B708="","",ROW()-ROW($A$3)+'Diário 3º PA'!$P$1)</f>
        <v/>
      </c>
      <c r="B708" s="303"/>
      <c r="C708" s="304"/>
      <c r="D708" s="305"/>
      <c r="E708" s="306"/>
      <c r="F708" s="307"/>
      <c r="G708" s="305"/>
      <c r="H708" s="305"/>
      <c r="I708" s="306"/>
      <c r="J708" s="308" t="str">
        <f t="shared" si="2"/>
        <v/>
      </c>
      <c r="K708" s="308"/>
      <c r="L708" s="309"/>
      <c r="M708" s="308"/>
      <c r="N708" s="303"/>
      <c r="O708" s="305"/>
      <c r="P708" s="305"/>
      <c r="Q708" s="299"/>
      <c r="R708" s="299"/>
      <c r="S708" s="299"/>
      <c r="T708" s="299"/>
    </row>
    <row r="709" spans="1:20" ht="13.5" customHeight="1" x14ac:dyDescent="0.2">
      <c r="A709" s="302" t="str">
        <f>IF(B709="","",ROW()-ROW($A$3)+'Diário 3º PA'!$P$1)</f>
        <v/>
      </c>
      <c r="B709" s="303"/>
      <c r="C709" s="304"/>
      <c r="D709" s="305"/>
      <c r="E709" s="306"/>
      <c r="F709" s="307"/>
      <c r="G709" s="305"/>
      <c r="H709" s="305"/>
      <c r="I709" s="306"/>
      <c r="J709" s="308" t="str">
        <f t="shared" si="2"/>
        <v/>
      </c>
      <c r="K709" s="308"/>
      <c r="L709" s="309"/>
      <c r="M709" s="308"/>
      <c r="N709" s="303"/>
      <c r="O709" s="305"/>
      <c r="P709" s="305"/>
      <c r="Q709" s="299"/>
      <c r="R709" s="299"/>
      <c r="S709" s="299"/>
      <c r="T709" s="299"/>
    </row>
    <row r="710" spans="1:20" ht="13.5" customHeight="1" x14ac:dyDescent="0.2">
      <c r="A710" s="302" t="str">
        <f>IF(B710="","",ROW()-ROW($A$3)+'Diário 3º PA'!$P$1)</f>
        <v/>
      </c>
      <c r="B710" s="303"/>
      <c r="C710" s="304"/>
      <c r="D710" s="305"/>
      <c r="E710" s="306"/>
      <c r="F710" s="307"/>
      <c r="G710" s="305"/>
      <c r="H710" s="305"/>
      <c r="I710" s="306"/>
      <c r="J710" s="308" t="str">
        <f t="shared" si="2"/>
        <v/>
      </c>
      <c r="K710" s="308"/>
      <c r="L710" s="309"/>
      <c r="M710" s="308"/>
      <c r="N710" s="303"/>
      <c r="O710" s="305"/>
      <c r="P710" s="305"/>
      <c r="Q710" s="299"/>
      <c r="R710" s="299"/>
      <c r="S710" s="299"/>
      <c r="T710" s="299"/>
    </row>
    <row r="711" spans="1:20" ht="13.5" customHeight="1" x14ac:dyDescent="0.2">
      <c r="A711" s="302" t="str">
        <f>IF(B711="","",ROW()-ROW($A$3)+'Diário 3º PA'!$P$1)</f>
        <v/>
      </c>
      <c r="B711" s="303"/>
      <c r="C711" s="304"/>
      <c r="D711" s="305"/>
      <c r="E711" s="306"/>
      <c r="F711" s="307"/>
      <c r="G711" s="305"/>
      <c r="H711" s="305"/>
      <c r="I711" s="306"/>
      <c r="J711" s="308" t="str">
        <f t="shared" si="2"/>
        <v/>
      </c>
      <c r="K711" s="308"/>
      <c r="L711" s="309"/>
      <c r="M711" s="308"/>
      <c r="N711" s="303"/>
      <c r="O711" s="305"/>
      <c r="P711" s="305"/>
      <c r="Q711" s="299"/>
      <c r="R711" s="299"/>
      <c r="S711" s="299"/>
      <c r="T711" s="299"/>
    </row>
    <row r="712" spans="1:20" ht="13.5" customHeight="1" x14ac:dyDescent="0.2">
      <c r="A712" s="302" t="str">
        <f>IF(B712="","",ROW()-ROW($A$3)+'Diário 3º PA'!$P$1)</f>
        <v/>
      </c>
      <c r="B712" s="303"/>
      <c r="C712" s="304"/>
      <c r="D712" s="305"/>
      <c r="E712" s="306"/>
      <c r="F712" s="307"/>
      <c r="G712" s="305"/>
      <c r="H712" s="305"/>
      <c r="I712" s="306"/>
      <c r="J712" s="308" t="str">
        <f t="shared" si="2"/>
        <v/>
      </c>
      <c r="K712" s="308"/>
      <c r="L712" s="309"/>
      <c r="M712" s="308"/>
      <c r="N712" s="303"/>
      <c r="O712" s="305"/>
      <c r="P712" s="305"/>
      <c r="Q712" s="299"/>
      <c r="R712" s="299"/>
      <c r="S712" s="299"/>
      <c r="T712" s="299"/>
    </row>
    <row r="713" spans="1:20" ht="13.5" customHeight="1" x14ac:dyDescent="0.2">
      <c r="A713" s="302" t="str">
        <f>IF(B713="","",ROW()-ROW($A$3)+'Diário 3º PA'!$P$1)</f>
        <v/>
      </c>
      <c r="B713" s="303"/>
      <c r="C713" s="304"/>
      <c r="D713" s="305"/>
      <c r="E713" s="306"/>
      <c r="F713" s="307"/>
      <c r="G713" s="305"/>
      <c r="H713" s="305"/>
      <c r="I713" s="306"/>
      <c r="J713" s="308" t="str">
        <f t="shared" si="2"/>
        <v/>
      </c>
      <c r="K713" s="308"/>
      <c r="L713" s="309"/>
      <c r="M713" s="308"/>
      <c r="N713" s="303"/>
      <c r="O713" s="305"/>
      <c r="P713" s="305"/>
      <c r="Q713" s="299"/>
      <c r="R713" s="299"/>
      <c r="S713" s="299"/>
      <c r="T713" s="299"/>
    </row>
    <row r="714" spans="1:20" ht="13.5" customHeight="1" x14ac:dyDescent="0.2">
      <c r="A714" s="302" t="str">
        <f>IF(B714="","",ROW()-ROW($A$3)+'Diário 3º PA'!$P$1)</f>
        <v/>
      </c>
      <c r="B714" s="303"/>
      <c r="C714" s="304"/>
      <c r="D714" s="305"/>
      <c r="E714" s="306"/>
      <c r="F714" s="307"/>
      <c r="G714" s="305"/>
      <c r="H714" s="305"/>
      <c r="I714" s="306"/>
      <c r="J714" s="308" t="str">
        <f t="shared" si="2"/>
        <v/>
      </c>
      <c r="K714" s="308"/>
      <c r="L714" s="309"/>
      <c r="M714" s="308"/>
      <c r="N714" s="303"/>
      <c r="O714" s="305"/>
      <c r="P714" s="305"/>
      <c r="Q714" s="299"/>
      <c r="R714" s="299"/>
      <c r="S714" s="299"/>
      <c r="T714" s="299"/>
    </row>
    <row r="715" spans="1:20" ht="13.5" customHeight="1" x14ac:dyDescent="0.2">
      <c r="A715" s="302" t="str">
        <f>IF(B715="","",ROW()-ROW($A$3)+'Diário 3º PA'!$P$1)</f>
        <v/>
      </c>
      <c r="B715" s="303"/>
      <c r="C715" s="304"/>
      <c r="D715" s="305"/>
      <c r="E715" s="306"/>
      <c r="F715" s="307"/>
      <c r="G715" s="305"/>
      <c r="H715" s="305"/>
      <c r="I715" s="306"/>
      <c r="J715" s="308" t="str">
        <f t="shared" si="2"/>
        <v/>
      </c>
      <c r="K715" s="308"/>
      <c r="L715" s="309"/>
      <c r="M715" s="308"/>
      <c r="N715" s="303"/>
      <c r="O715" s="305"/>
      <c r="P715" s="305"/>
      <c r="Q715" s="299"/>
      <c r="R715" s="299"/>
      <c r="S715" s="299"/>
      <c r="T715" s="299"/>
    </row>
    <row r="716" spans="1:20" ht="13.5" customHeight="1" x14ac:dyDescent="0.2">
      <c r="A716" s="302" t="str">
        <f>IF(B716="","",ROW()-ROW($A$3)+'Diário 3º PA'!$P$1)</f>
        <v/>
      </c>
      <c r="B716" s="303"/>
      <c r="C716" s="304"/>
      <c r="D716" s="305"/>
      <c r="E716" s="306"/>
      <c r="F716" s="307"/>
      <c r="G716" s="305"/>
      <c r="H716" s="305"/>
      <c r="I716" s="306"/>
      <c r="J716" s="308" t="str">
        <f t="shared" si="2"/>
        <v/>
      </c>
      <c r="K716" s="308"/>
      <c r="L716" s="309"/>
      <c r="M716" s="308"/>
      <c r="N716" s="303"/>
      <c r="O716" s="305"/>
      <c r="P716" s="305"/>
      <c r="Q716" s="299"/>
      <c r="R716" s="299"/>
      <c r="S716" s="299"/>
      <c r="T716" s="299"/>
    </row>
    <row r="717" spans="1:20" ht="13.5" customHeight="1" x14ac:dyDescent="0.2">
      <c r="A717" s="302" t="str">
        <f>IF(B717="","",ROW()-ROW($A$3)+'Diário 3º PA'!$P$1)</f>
        <v/>
      </c>
      <c r="B717" s="303"/>
      <c r="C717" s="304"/>
      <c r="D717" s="305"/>
      <c r="E717" s="306"/>
      <c r="F717" s="307"/>
      <c r="G717" s="305"/>
      <c r="H717" s="305"/>
      <c r="I717" s="306"/>
      <c r="J717" s="308" t="str">
        <f t="shared" si="2"/>
        <v/>
      </c>
      <c r="K717" s="308"/>
      <c r="L717" s="309"/>
      <c r="M717" s="308"/>
      <c r="N717" s="303"/>
      <c r="O717" s="305"/>
      <c r="P717" s="305"/>
      <c r="Q717" s="299"/>
      <c r="R717" s="299"/>
      <c r="S717" s="299"/>
      <c r="T717" s="299"/>
    </row>
    <row r="718" spans="1:20" ht="13.5" customHeight="1" x14ac:dyDescent="0.2">
      <c r="A718" s="302" t="str">
        <f>IF(B718="","",ROW()-ROW($A$3)+'Diário 3º PA'!$P$1)</f>
        <v/>
      </c>
      <c r="B718" s="303"/>
      <c r="C718" s="304"/>
      <c r="D718" s="305"/>
      <c r="E718" s="306"/>
      <c r="F718" s="307"/>
      <c r="G718" s="305"/>
      <c r="H718" s="305"/>
      <c r="I718" s="306"/>
      <c r="J718" s="308" t="str">
        <f t="shared" si="2"/>
        <v/>
      </c>
      <c r="K718" s="308"/>
      <c r="L718" s="309"/>
      <c r="M718" s="308"/>
      <c r="N718" s="303"/>
      <c r="O718" s="305"/>
      <c r="P718" s="305"/>
      <c r="Q718" s="299"/>
      <c r="R718" s="299"/>
      <c r="S718" s="299"/>
      <c r="T718" s="299"/>
    </row>
    <row r="719" spans="1:20" ht="13.5" customHeight="1" x14ac:dyDescent="0.2">
      <c r="A719" s="302" t="str">
        <f>IF(B719="","",ROW()-ROW($A$3)+'Diário 3º PA'!$P$1)</f>
        <v/>
      </c>
      <c r="B719" s="303"/>
      <c r="C719" s="304"/>
      <c r="D719" s="305"/>
      <c r="E719" s="306"/>
      <c r="F719" s="307"/>
      <c r="G719" s="305"/>
      <c r="H719" s="305"/>
      <c r="I719" s="306"/>
      <c r="J719" s="308" t="str">
        <f t="shared" si="2"/>
        <v/>
      </c>
      <c r="K719" s="308"/>
      <c r="L719" s="309"/>
      <c r="M719" s="308"/>
      <c r="N719" s="303"/>
      <c r="O719" s="305"/>
      <c r="P719" s="305"/>
      <c r="Q719" s="299"/>
      <c r="R719" s="299"/>
      <c r="S719" s="299"/>
      <c r="T719" s="299"/>
    </row>
    <row r="720" spans="1:20" ht="13.5" customHeight="1" x14ac:dyDescent="0.2">
      <c r="A720" s="302" t="str">
        <f>IF(B720="","",ROW()-ROW($A$3)+'Diário 3º PA'!$P$1)</f>
        <v/>
      </c>
      <c r="B720" s="303"/>
      <c r="C720" s="304"/>
      <c r="D720" s="305"/>
      <c r="E720" s="306"/>
      <c r="F720" s="307"/>
      <c r="G720" s="305"/>
      <c r="H720" s="305"/>
      <c r="I720" s="306"/>
      <c r="J720" s="308" t="str">
        <f t="shared" si="2"/>
        <v/>
      </c>
      <c r="K720" s="308"/>
      <c r="L720" s="309"/>
      <c r="M720" s="308"/>
      <c r="N720" s="303"/>
      <c r="O720" s="305"/>
      <c r="P720" s="305"/>
      <c r="Q720" s="299"/>
      <c r="R720" s="299"/>
      <c r="S720" s="299"/>
      <c r="T720" s="299"/>
    </row>
    <row r="721" spans="1:20" ht="13.5" customHeight="1" x14ac:dyDescent="0.2">
      <c r="A721" s="302" t="str">
        <f>IF(B721="","",ROW()-ROW($A$3)+'Diário 3º PA'!$P$1)</f>
        <v/>
      </c>
      <c r="B721" s="303"/>
      <c r="C721" s="304"/>
      <c r="D721" s="305"/>
      <c r="E721" s="306"/>
      <c r="F721" s="307"/>
      <c r="G721" s="305"/>
      <c r="H721" s="305"/>
      <c r="I721" s="306"/>
      <c r="J721" s="308" t="str">
        <f t="shared" si="2"/>
        <v/>
      </c>
      <c r="K721" s="308"/>
      <c r="L721" s="309"/>
      <c r="M721" s="308"/>
      <c r="N721" s="303"/>
      <c r="O721" s="305"/>
      <c r="P721" s="305"/>
      <c r="Q721" s="299"/>
      <c r="R721" s="299"/>
      <c r="S721" s="299"/>
      <c r="T721" s="299"/>
    </row>
    <row r="722" spans="1:20" ht="13.5" customHeight="1" x14ac:dyDescent="0.2">
      <c r="A722" s="302" t="str">
        <f>IF(B722="","",ROW()-ROW($A$3)+'Diário 3º PA'!$P$1)</f>
        <v/>
      </c>
      <c r="B722" s="303"/>
      <c r="C722" s="304"/>
      <c r="D722" s="305"/>
      <c r="E722" s="306"/>
      <c r="F722" s="307"/>
      <c r="G722" s="305"/>
      <c r="H722" s="305"/>
      <c r="I722" s="306"/>
      <c r="J722" s="308" t="str">
        <f t="shared" si="2"/>
        <v/>
      </c>
      <c r="K722" s="308"/>
      <c r="L722" s="309"/>
      <c r="M722" s="308"/>
      <c r="N722" s="303"/>
      <c r="O722" s="305"/>
      <c r="P722" s="305"/>
      <c r="Q722" s="299"/>
      <c r="R722" s="299"/>
      <c r="S722" s="299"/>
      <c r="T722" s="299"/>
    </row>
    <row r="723" spans="1:20" ht="13.5" customHeight="1" x14ac:dyDescent="0.2">
      <c r="A723" s="302" t="str">
        <f>IF(B723="","",ROW()-ROW($A$3)+'Diário 3º PA'!$P$1)</f>
        <v/>
      </c>
      <c r="B723" s="303"/>
      <c r="C723" s="304"/>
      <c r="D723" s="305"/>
      <c r="E723" s="306"/>
      <c r="F723" s="307"/>
      <c r="G723" s="305"/>
      <c r="H723" s="305"/>
      <c r="I723" s="306"/>
      <c r="J723" s="308" t="str">
        <f t="shared" si="2"/>
        <v/>
      </c>
      <c r="K723" s="308"/>
      <c r="L723" s="309"/>
      <c r="M723" s="308"/>
      <c r="N723" s="303"/>
      <c r="O723" s="305"/>
      <c r="P723" s="305"/>
      <c r="Q723" s="299"/>
      <c r="R723" s="299"/>
      <c r="S723" s="299"/>
      <c r="T723" s="299"/>
    </row>
    <row r="724" spans="1:20" ht="13.5" customHeight="1" x14ac:dyDescent="0.2">
      <c r="A724" s="302" t="str">
        <f>IF(B724="","",ROW()-ROW($A$3)+'Diário 3º PA'!$P$1)</f>
        <v/>
      </c>
      <c r="B724" s="303"/>
      <c r="C724" s="304"/>
      <c r="D724" s="305"/>
      <c r="E724" s="306"/>
      <c r="F724" s="307"/>
      <c r="G724" s="305"/>
      <c r="H724" s="305"/>
      <c r="I724" s="306"/>
      <c r="J724" s="308" t="str">
        <f t="shared" si="2"/>
        <v/>
      </c>
      <c r="K724" s="308"/>
      <c r="L724" s="309"/>
      <c r="M724" s="308"/>
      <c r="N724" s="303"/>
      <c r="O724" s="305"/>
      <c r="P724" s="305"/>
      <c r="Q724" s="299"/>
      <c r="R724" s="299"/>
      <c r="S724" s="299"/>
      <c r="T724" s="299"/>
    </row>
    <row r="725" spans="1:20" ht="13.5" customHeight="1" x14ac:dyDescent="0.2">
      <c r="A725" s="302" t="str">
        <f>IF(B725="","",ROW()-ROW($A$3)+'Diário 3º PA'!$P$1)</f>
        <v/>
      </c>
      <c r="B725" s="303"/>
      <c r="C725" s="304"/>
      <c r="D725" s="305"/>
      <c r="E725" s="306"/>
      <c r="F725" s="307"/>
      <c r="G725" s="305"/>
      <c r="H725" s="305"/>
      <c r="I725" s="306"/>
      <c r="J725" s="308" t="str">
        <f t="shared" si="2"/>
        <v/>
      </c>
      <c r="K725" s="308"/>
      <c r="L725" s="309"/>
      <c r="M725" s="308"/>
      <c r="N725" s="303"/>
      <c r="O725" s="305"/>
      <c r="P725" s="305"/>
      <c r="Q725" s="299"/>
      <c r="R725" s="299"/>
      <c r="S725" s="299"/>
      <c r="T725" s="299"/>
    </row>
    <row r="726" spans="1:20" ht="13.5" customHeight="1" x14ac:dyDescent="0.2">
      <c r="A726" s="302" t="str">
        <f>IF(B726="","",ROW()-ROW($A$3)+'Diário 3º PA'!$P$1)</f>
        <v/>
      </c>
      <c r="B726" s="303"/>
      <c r="C726" s="304"/>
      <c r="D726" s="305"/>
      <c r="E726" s="306"/>
      <c r="F726" s="307"/>
      <c r="G726" s="305"/>
      <c r="H726" s="305"/>
      <c r="I726" s="306"/>
      <c r="J726" s="308" t="str">
        <f t="shared" si="2"/>
        <v/>
      </c>
      <c r="K726" s="308"/>
      <c r="L726" s="309"/>
      <c r="M726" s="308"/>
      <c r="N726" s="303"/>
      <c r="O726" s="305"/>
      <c r="P726" s="305"/>
      <c r="Q726" s="299"/>
      <c r="R726" s="299"/>
      <c r="S726" s="299"/>
      <c r="T726" s="299"/>
    </row>
    <row r="727" spans="1:20" ht="13.5" customHeight="1" x14ac:dyDescent="0.2">
      <c r="A727" s="302" t="str">
        <f>IF(B727="","",ROW()-ROW($A$3)+'Diário 3º PA'!$P$1)</f>
        <v/>
      </c>
      <c r="B727" s="303"/>
      <c r="C727" s="304"/>
      <c r="D727" s="305"/>
      <c r="E727" s="306"/>
      <c r="F727" s="307"/>
      <c r="G727" s="305"/>
      <c r="H727" s="305"/>
      <c r="I727" s="306"/>
      <c r="J727" s="308" t="str">
        <f t="shared" si="2"/>
        <v/>
      </c>
      <c r="K727" s="308"/>
      <c r="L727" s="309"/>
      <c r="M727" s="308"/>
      <c r="N727" s="303"/>
      <c r="O727" s="305"/>
      <c r="P727" s="305"/>
      <c r="Q727" s="299"/>
      <c r="R727" s="299"/>
      <c r="S727" s="299"/>
      <c r="T727" s="299"/>
    </row>
    <row r="728" spans="1:20" ht="13.5" customHeight="1" x14ac:dyDescent="0.2">
      <c r="A728" s="302" t="str">
        <f>IF(B728="","",ROW()-ROW($A$3)+'Diário 3º PA'!$P$1)</f>
        <v/>
      </c>
      <c r="B728" s="303"/>
      <c r="C728" s="304"/>
      <c r="D728" s="305"/>
      <c r="E728" s="306"/>
      <c r="F728" s="307"/>
      <c r="G728" s="305"/>
      <c r="H728" s="305"/>
      <c r="I728" s="306"/>
      <c r="J728" s="308" t="str">
        <f t="shared" si="2"/>
        <v/>
      </c>
      <c r="K728" s="308"/>
      <c r="L728" s="309"/>
      <c r="M728" s="308"/>
      <c r="N728" s="303"/>
      <c r="O728" s="305"/>
      <c r="P728" s="305"/>
      <c r="Q728" s="299"/>
      <c r="R728" s="299"/>
      <c r="S728" s="299"/>
      <c r="T728" s="299"/>
    </row>
    <row r="729" spans="1:20" ht="13.5" customHeight="1" x14ac:dyDescent="0.2">
      <c r="A729" s="302" t="str">
        <f>IF(B729="","",ROW()-ROW($A$3)+'Diário 3º PA'!$P$1)</f>
        <v/>
      </c>
      <c r="B729" s="303"/>
      <c r="C729" s="304"/>
      <c r="D729" s="305"/>
      <c r="E729" s="306"/>
      <c r="F729" s="307"/>
      <c r="G729" s="305"/>
      <c r="H729" s="305"/>
      <c r="I729" s="306"/>
      <c r="J729" s="308" t="str">
        <f t="shared" si="2"/>
        <v/>
      </c>
      <c r="K729" s="308"/>
      <c r="L729" s="309"/>
      <c r="M729" s="308"/>
      <c r="N729" s="303"/>
      <c r="O729" s="305"/>
      <c r="P729" s="305"/>
      <c r="Q729" s="299"/>
      <c r="R729" s="299"/>
      <c r="S729" s="299"/>
      <c r="T729" s="299"/>
    </row>
    <row r="730" spans="1:20" ht="13.5" customHeight="1" x14ac:dyDescent="0.2">
      <c r="A730" s="302" t="str">
        <f>IF(B730="","",ROW()-ROW($A$3)+'Diário 3º PA'!$P$1)</f>
        <v/>
      </c>
      <c r="B730" s="303"/>
      <c r="C730" s="304"/>
      <c r="D730" s="305"/>
      <c r="E730" s="306"/>
      <c r="F730" s="307"/>
      <c r="G730" s="305"/>
      <c r="H730" s="305"/>
      <c r="I730" s="306"/>
      <c r="J730" s="308" t="str">
        <f t="shared" si="2"/>
        <v/>
      </c>
      <c r="K730" s="308"/>
      <c r="L730" s="309"/>
      <c r="M730" s="308"/>
      <c r="N730" s="303"/>
      <c r="O730" s="305"/>
      <c r="P730" s="305"/>
      <c r="Q730" s="299"/>
      <c r="R730" s="299"/>
      <c r="S730" s="299"/>
      <c r="T730" s="299"/>
    </row>
    <row r="731" spans="1:20" ht="13.5" customHeight="1" x14ac:dyDescent="0.2">
      <c r="A731" s="302" t="str">
        <f>IF(B731="","",ROW()-ROW($A$3)+'Diário 3º PA'!$P$1)</f>
        <v/>
      </c>
      <c r="B731" s="303"/>
      <c r="C731" s="304"/>
      <c r="D731" s="305"/>
      <c r="E731" s="306"/>
      <c r="F731" s="307"/>
      <c r="G731" s="305"/>
      <c r="H731" s="305"/>
      <c r="I731" s="306"/>
      <c r="J731" s="308" t="str">
        <f t="shared" si="2"/>
        <v/>
      </c>
      <c r="K731" s="308"/>
      <c r="L731" s="309"/>
      <c r="M731" s="308"/>
      <c r="N731" s="303"/>
      <c r="O731" s="305"/>
      <c r="P731" s="305"/>
      <c r="Q731" s="299"/>
      <c r="R731" s="299"/>
      <c r="S731" s="299"/>
      <c r="T731" s="299"/>
    </row>
    <row r="732" spans="1:20" ht="13.5" customHeight="1" x14ac:dyDescent="0.2">
      <c r="A732" s="302" t="str">
        <f>IF(B732="","",ROW()-ROW($A$3)+'Diário 3º PA'!$P$1)</f>
        <v/>
      </c>
      <c r="B732" s="303"/>
      <c r="C732" s="304"/>
      <c r="D732" s="305"/>
      <c r="E732" s="306"/>
      <c r="F732" s="307"/>
      <c r="G732" s="305"/>
      <c r="H732" s="305"/>
      <c r="I732" s="306"/>
      <c r="J732" s="308" t="str">
        <f t="shared" si="2"/>
        <v/>
      </c>
      <c r="K732" s="308"/>
      <c r="L732" s="309"/>
      <c r="M732" s="308"/>
      <c r="N732" s="303"/>
      <c r="O732" s="305"/>
      <c r="P732" s="305"/>
      <c r="Q732" s="299"/>
      <c r="R732" s="299"/>
      <c r="S732" s="299"/>
      <c r="T732" s="299"/>
    </row>
    <row r="733" spans="1:20" ht="13.5" customHeight="1" x14ac:dyDescent="0.2">
      <c r="A733" s="302" t="str">
        <f>IF(B733="","",ROW()-ROW($A$3)+'Diário 3º PA'!$P$1)</f>
        <v/>
      </c>
      <c r="B733" s="303"/>
      <c r="C733" s="304"/>
      <c r="D733" s="305"/>
      <c r="E733" s="306"/>
      <c r="F733" s="307"/>
      <c r="G733" s="305"/>
      <c r="H733" s="305"/>
      <c r="I733" s="306"/>
      <c r="J733" s="308" t="str">
        <f t="shared" si="2"/>
        <v/>
      </c>
      <c r="K733" s="308"/>
      <c r="L733" s="309"/>
      <c r="M733" s="308"/>
      <c r="N733" s="303"/>
      <c r="O733" s="305"/>
      <c r="P733" s="305"/>
      <c r="Q733" s="299"/>
      <c r="R733" s="299"/>
      <c r="S733" s="299"/>
      <c r="T733" s="299"/>
    </row>
    <row r="734" spans="1:20" ht="13.5" customHeight="1" x14ac:dyDescent="0.2">
      <c r="A734" s="302" t="str">
        <f>IF(B734="","",ROW()-ROW($A$3)+'Diário 3º PA'!$P$1)</f>
        <v/>
      </c>
      <c r="B734" s="303"/>
      <c r="C734" s="304"/>
      <c r="D734" s="305"/>
      <c r="E734" s="306"/>
      <c r="F734" s="307"/>
      <c r="G734" s="305"/>
      <c r="H734" s="305"/>
      <c r="I734" s="306"/>
      <c r="J734" s="308" t="str">
        <f t="shared" si="2"/>
        <v/>
      </c>
      <c r="K734" s="308"/>
      <c r="L734" s="309"/>
      <c r="M734" s="308"/>
      <c r="N734" s="303"/>
      <c r="O734" s="305"/>
      <c r="P734" s="305"/>
      <c r="Q734" s="299"/>
      <c r="R734" s="299"/>
      <c r="S734" s="299"/>
      <c r="T734" s="299"/>
    </row>
    <row r="735" spans="1:20" ht="13.5" customHeight="1" x14ac:dyDescent="0.2">
      <c r="A735" s="302" t="str">
        <f>IF(B735="","",ROW()-ROW($A$3)+'Diário 3º PA'!$P$1)</f>
        <v/>
      </c>
      <c r="B735" s="303"/>
      <c r="C735" s="304"/>
      <c r="D735" s="305"/>
      <c r="E735" s="306"/>
      <c r="F735" s="307"/>
      <c r="G735" s="305"/>
      <c r="H735" s="305"/>
      <c r="I735" s="306"/>
      <c r="J735" s="308" t="str">
        <f t="shared" si="2"/>
        <v/>
      </c>
      <c r="K735" s="308"/>
      <c r="L735" s="309"/>
      <c r="M735" s="308"/>
      <c r="N735" s="303"/>
      <c r="O735" s="305"/>
      <c r="P735" s="305"/>
      <c r="Q735" s="299"/>
      <c r="R735" s="299"/>
      <c r="S735" s="299"/>
      <c r="T735" s="299"/>
    </row>
    <row r="736" spans="1:20" ht="13.5" customHeight="1" x14ac:dyDescent="0.2">
      <c r="A736" s="302" t="str">
        <f>IF(B736="","",ROW()-ROW($A$3)+'Diário 3º PA'!$P$1)</f>
        <v/>
      </c>
      <c r="B736" s="303"/>
      <c r="C736" s="304"/>
      <c r="D736" s="305"/>
      <c r="E736" s="306"/>
      <c r="F736" s="307"/>
      <c r="G736" s="305"/>
      <c r="H736" s="305"/>
      <c r="I736" s="306"/>
      <c r="J736" s="308" t="str">
        <f t="shared" si="2"/>
        <v/>
      </c>
      <c r="K736" s="308"/>
      <c r="L736" s="309"/>
      <c r="M736" s="308"/>
      <c r="N736" s="303"/>
      <c r="O736" s="305"/>
      <c r="P736" s="305"/>
      <c r="Q736" s="299"/>
      <c r="R736" s="299"/>
      <c r="S736" s="299"/>
      <c r="T736" s="299"/>
    </row>
    <row r="737" spans="1:20" ht="13.5" customHeight="1" x14ac:dyDescent="0.2">
      <c r="A737" s="302" t="str">
        <f>IF(B737="","",ROW()-ROW($A$3)+'Diário 3º PA'!$P$1)</f>
        <v/>
      </c>
      <c r="B737" s="303"/>
      <c r="C737" s="304"/>
      <c r="D737" s="305"/>
      <c r="E737" s="306"/>
      <c r="F737" s="307"/>
      <c r="G737" s="305"/>
      <c r="H737" s="305"/>
      <c r="I737" s="306"/>
      <c r="J737" s="308" t="str">
        <f t="shared" si="2"/>
        <v/>
      </c>
      <c r="K737" s="308"/>
      <c r="L737" s="309"/>
      <c r="M737" s="308"/>
      <c r="N737" s="303"/>
      <c r="O737" s="305"/>
      <c r="P737" s="305"/>
      <c r="Q737" s="299"/>
      <c r="R737" s="299"/>
      <c r="S737" s="299"/>
      <c r="T737" s="299"/>
    </row>
    <row r="738" spans="1:20" ht="13.5" customHeight="1" x14ac:dyDescent="0.2">
      <c r="A738" s="302" t="str">
        <f>IF(B738="","",ROW()-ROW($A$3)+'Diário 3º PA'!$P$1)</f>
        <v/>
      </c>
      <c r="B738" s="303"/>
      <c r="C738" s="304"/>
      <c r="D738" s="305"/>
      <c r="E738" s="306"/>
      <c r="F738" s="307"/>
      <c r="G738" s="305"/>
      <c r="H738" s="305"/>
      <c r="I738" s="306"/>
      <c r="J738" s="308" t="str">
        <f t="shared" si="2"/>
        <v/>
      </c>
      <c r="K738" s="308"/>
      <c r="L738" s="309"/>
      <c r="M738" s="308"/>
      <c r="N738" s="303"/>
      <c r="O738" s="305"/>
      <c r="P738" s="305"/>
      <c r="Q738" s="299"/>
      <c r="R738" s="299"/>
      <c r="S738" s="299"/>
      <c r="T738" s="299"/>
    </row>
    <row r="739" spans="1:20" ht="13.5" customHeight="1" x14ac:dyDescent="0.2">
      <c r="A739" s="302" t="str">
        <f>IF(B739="","",ROW()-ROW($A$3)+'Diário 3º PA'!$P$1)</f>
        <v/>
      </c>
      <c r="B739" s="303"/>
      <c r="C739" s="304"/>
      <c r="D739" s="305"/>
      <c r="E739" s="306"/>
      <c r="F739" s="307"/>
      <c r="G739" s="305"/>
      <c r="H739" s="305"/>
      <c r="I739" s="306"/>
      <c r="J739" s="308" t="str">
        <f t="shared" si="2"/>
        <v/>
      </c>
      <c r="K739" s="308"/>
      <c r="L739" s="309"/>
      <c r="M739" s="308"/>
      <c r="N739" s="303"/>
      <c r="O739" s="305"/>
      <c r="P739" s="305"/>
      <c r="Q739" s="299"/>
      <c r="R739" s="299"/>
      <c r="S739" s="299"/>
      <c r="T739" s="299"/>
    </row>
    <row r="740" spans="1:20" ht="13.5" customHeight="1" x14ac:dyDescent="0.2">
      <c r="A740" s="302" t="str">
        <f>IF(B740="","",ROW()-ROW($A$3)+'Diário 3º PA'!$P$1)</f>
        <v/>
      </c>
      <c r="B740" s="303"/>
      <c r="C740" s="304"/>
      <c r="D740" s="305"/>
      <c r="E740" s="306"/>
      <c r="F740" s="307"/>
      <c r="G740" s="305"/>
      <c r="H740" s="305"/>
      <c r="I740" s="306"/>
      <c r="J740" s="308" t="str">
        <f t="shared" si="2"/>
        <v/>
      </c>
      <c r="K740" s="308"/>
      <c r="L740" s="309"/>
      <c r="M740" s="308"/>
      <c r="N740" s="303"/>
      <c r="O740" s="305"/>
      <c r="P740" s="305"/>
      <c r="Q740" s="299"/>
      <c r="R740" s="299"/>
      <c r="S740" s="299"/>
      <c r="T740" s="299"/>
    </row>
    <row r="741" spans="1:20" ht="13.5" customHeight="1" x14ac:dyDescent="0.2">
      <c r="A741" s="302" t="str">
        <f>IF(B741="","",ROW()-ROW($A$3)+'Diário 3º PA'!$P$1)</f>
        <v/>
      </c>
      <c r="B741" s="303"/>
      <c r="C741" s="304"/>
      <c r="D741" s="305"/>
      <c r="E741" s="306"/>
      <c r="F741" s="307"/>
      <c r="G741" s="305"/>
      <c r="H741" s="305"/>
      <c r="I741" s="306"/>
      <c r="J741" s="308" t="str">
        <f t="shared" si="2"/>
        <v/>
      </c>
      <c r="K741" s="308"/>
      <c r="L741" s="309"/>
      <c r="M741" s="308"/>
      <c r="N741" s="303"/>
      <c r="O741" s="305"/>
      <c r="P741" s="305"/>
      <c r="Q741" s="299"/>
      <c r="R741" s="299"/>
      <c r="S741" s="299"/>
      <c r="T741" s="299"/>
    </row>
    <row r="742" spans="1:20" ht="13.5" customHeight="1" x14ac:dyDescent="0.2">
      <c r="A742" s="302" t="str">
        <f>IF(B742="","",ROW()-ROW($A$3)+'Diário 3º PA'!$P$1)</f>
        <v/>
      </c>
      <c r="B742" s="303"/>
      <c r="C742" s="304"/>
      <c r="D742" s="305"/>
      <c r="E742" s="306"/>
      <c r="F742" s="307"/>
      <c r="G742" s="305"/>
      <c r="H742" s="305"/>
      <c r="I742" s="306"/>
      <c r="J742" s="308" t="str">
        <f t="shared" si="2"/>
        <v/>
      </c>
      <c r="K742" s="308"/>
      <c r="L742" s="309"/>
      <c r="M742" s="308"/>
      <c r="N742" s="303"/>
      <c r="O742" s="305"/>
      <c r="P742" s="305"/>
      <c r="Q742" s="299"/>
      <c r="R742" s="299"/>
      <c r="S742" s="299"/>
      <c r="T742" s="299"/>
    </row>
    <row r="743" spans="1:20" ht="13.5" customHeight="1" x14ac:dyDescent="0.2">
      <c r="A743" s="302" t="str">
        <f>IF(B743="","",ROW()-ROW($A$3)+'Diário 3º PA'!$P$1)</f>
        <v/>
      </c>
      <c r="B743" s="303"/>
      <c r="C743" s="304"/>
      <c r="D743" s="305"/>
      <c r="E743" s="306"/>
      <c r="F743" s="307"/>
      <c r="G743" s="305"/>
      <c r="H743" s="305"/>
      <c r="I743" s="306"/>
      <c r="J743" s="308" t="str">
        <f t="shared" si="2"/>
        <v/>
      </c>
      <c r="K743" s="308"/>
      <c r="L743" s="309"/>
      <c r="M743" s="308"/>
      <c r="N743" s="303"/>
      <c r="O743" s="305"/>
      <c r="P743" s="305"/>
      <c r="Q743" s="299"/>
      <c r="R743" s="299"/>
      <c r="S743" s="299"/>
      <c r="T743" s="299"/>
    </row>
    <row r="744" spans="1:20" ht="13.5" customHeight="1" x14ac:dyDescent="0.2">
      <c r="A744" s="302" t="str">
        <f>IF(B744="","",ROW()-ROW($A$3)+'Diário 3º PA'!$P$1)</f>
        <v/>
      </c>
      <c r="B744" s="303"/>
      <c r="C744" s="304"/>
      <c r="D744" s="305"/>
      <c r="E744" s="306"/>
      <c r="F744" s="307"/>
      <c r="G744" s="305"/>
      <c r="H744" s="305"/>
      <c r="I744" s="306"/>
      <c r="J744" s="308" t="str">
        <f t="shared" si="2"/>
        <v/>
      </c>
      <c r="K744" s="308"/>
      <c r="L744" s="309"/>
      <c r="M744" s="308"/>
      <c r="N744" s="303"/>
      <c r="O744" s="305"/>
      <c r="P744" s="305"/>
      <c r="Q744" s="299"/>
      <c r="R744" s="299"/>
      <c r="S744" s="299"/>
      <c r="T744" s="299"/>
    </row>
    <row r="745" spans="1:20" ht="13.5" customHeight="1" x14ac:dyDescent="0.2">
      <c r="A745" s="302" t="str">
        <f>IF(B745="","",ROW()-ROW($A$3)+'Diário 3º PA'!$P$1)</f>
        <v/>
      </c>
      <c r="B745" s="303"/>
      <c r="C745" s="304"/>
      <c r="D745" s="305"/>
      <c r="E745" s="306"/>
      <c r="F745" s="307"/>
      <c r="G745" s="305"/>
      <c r="H745" s="305"/>
      <c r="I745" s="306"/>
      <c r="J745" s="308" t="str">
        <f t="shared" si="2"/>
        <v/>
      </c>
      <c r="K745" s="308"/>
      <c r="L745" s="309"/>
      <c r="M745" s="308"/>
      <c r="N745" s="303"/>
      <c r="O745" s="305"/>
      <c r="P745" s="305"/>
      <c r="Q745" s="299"/>
      <c r="R745" s="299"/>
      <c r="S745" s="299"/>
      <c r="T745" s="299"/>
    </row>
    <row r="746" spans="1:20" ht="13.5" customHeight="1" x14ac:dyDescent="0.2">
      <c r="A746" s="302" t="str">
        <f>IF(B746="","",ROW()-ROW($A$3)+'Diário 3º PA'!$P$1)</f>
        <v/>
      </c>
      <c r="B746" s="303"/>
      <c r="C746" s="304"/>
      <c r="D746" s="305"/>
      <c r="E746" s="306"/>
      <c r="F746" s="307"/>
      <c r="G746" s="305"/>
      <c r="H746" s="305"/>
      <c r="I746" s="306"/>
      <c r="J746" s="308" t="str">
        <f t="shared" si="2"/>
        <v/>
      </c>
      <c r="K746" s="308"/>
      <c r="L746" s="309"/>
      <c r="M746" s="308"/>
      <c r="N746" s="303"/>
      <c r="O746" s="305"/>
      <c r="P746" s="305"/>
      <c r="Q746" s="299"/>
      <c r="R746" s="299"/>
      <c r="S746" s="299"/>
      <c r="T746" s="299"/>
    </row>
    <row r="747" spans="1:20" ht="13.5" customHeight="1" x14ac:dyDescent="0.2">
      <c r="A747" s="302" t="str">
        <f>IF(B747="","",ROW()-ROW($A$3)+'Diário 3º PA'!$P$1)</f>
        <v/>
      </c>
      <c r="B747" s="303"/>
      <c r="C747" s="304"/>
      <c r="D747" s="305"/>
      <c r="E747" s="306"/>
      <c r="F747" s="307"/>
      <c r="G747" s="305"/>
      <c r="H747" s="305"/>
      <c r="I747" s="306"/>
      <c r="J747" s="308" t="str">
        <f t="shared" si="2"/>
        <v/>
      </c>
      <c r="K747" s="308"/>
      <c r="L747" s="309"/>
      <c r="M747" s="308"/>
      <c r="N747" s="303"/>
      <c r="O747" s="305"/>
      <c r="P747" s="305"/>
      <c r="Q747" s="299"/>
      <c r="R747" s="299"/>
      <c r="S747" s="299"/>
      <c r="T747" s="299"/>
    </row>
    <row r="748" spans="1:20" ht="13.5" customHeight="1" x14ac:dyDescent="0.2">
      <c r="A748" s="302" t="str">
        <f>IF(B748="","",ROW()-ROW($A$3)+'Diário 3º PA'!$P$1)</f>
        <v/>
      </c>
      <c r="B748" s="303"/>
      <c r="C748" s="304"/>
      <c r="D748" s="305"/>
      <c r="E748" s="306"/>
      <c r="F748" s="307"/>
      <c r="G748" s="305"/>
      <c r="H748" s="305"/>
      <c r="I748" s="306"/>
      <c r="J748" s="308" t="str">
        <f t="shared" si="2"/>
        <v/>
      </c>
      <c r="K748" s="308"/>
      <c r="L748" s="309"/>
      <c r="M748" s="308"/>
      <c r="N748" s="303"/>
      <c r="O748" s="305"/>
      <c r="P748" s="305"/>
      <c r="Q748" s="299"/>
      <c r="R748" s="299"/>
      <c r="S748" s="299"/>
      <c r="T748" s="299"/>
    </row>
    <row r="749" spans="1:20" ht="13.5" customHeight="1" x14ac:dyDescent="0.2">
      <c r="A749" s="302" t="str">
        <f>IF(B749="","",ROW()-ROW($A$3)+'Diário 3º PA'!$P$1)</f>
        <v/>
      </c>
      <c r="B749" s="303"/>
      <c r="C749" s="304"/>
      <c r="D749" s="305"/>
      <c r="E749" s="306"/>
      <c r="F749" s="307"/>
      <c r="G749" s="305"/>
      <c r="H749" s="305"/>
      <c r="I749" s="306"/>
      <c r="J749" s="308" t="str">
        <f t="shared" si="2"/>
        <v/>
      </c>
      <c r="K749" s="308"/>
      <c r="L749" s="309"/>
      <c r="M749" s="308"/>
      <c r="N749" s="303"/>
      <c r="O749" s="305"/>
      <c r="P749" s="305"/>
      <c r="Q749" s="299"/>
      <c r="R749" s="299"/>
      <c r="S749" s="299"/>
      <c r="T749" s="299"/>
    </row>
    <row r="750" spans="1:20" ht="13.5" customHeight="1" x14ac:dyDescent="0.2">
      <c r="A750" s="302" t="str">
        <f>IF(B750="","",ROW()-ROW($A$3)+'Diário 3º PA'!$P$1)</f>
        <v/>
      </c>
      <c r="B750" s="303"/>
      <c r="C750" s="304"/>
      <c r="D750" s="305"/>
      <c r="E750" s="306"/>
      <c r="F750" s="307"/>
      <c r="G750" s="305"/>
      <c r="H750" s="305"/>
      <c r="I750" s="306"/>
      <c r="J750" s="308" t="str">
        <f t="shared" si="2"/>
        <v/>
      </c>
      <c r="K750" s="308"/>
      <c r="L750" s="309"/>
      <c r="M750" s="308"/>
      <c r="N750" s="303"/>
      <c r="O750" s="305"/>
      <c r="P750" s="305"/>
      <c r="Q750" s="299"/>
      <c r="R750" s="299"/>
      <c r="S750" s="299"/>
      <c r="T750" s="299"/>
    </row>
    <row r="751" spans="1:20" ht="13.5" customHeight="1" x14ac:dyDescent="0.2">
      <c r="A751" s="302" t="str">
        <f>IF(B751="","",ROW()-ROW($A$3)+'Diário 3º PA'!$P$1)</f>
        <v/>
      </c>
      <c r="B751" s="303"/>
      <c r="C751" s="304"/>
      <c r="D751" s="305"/>
      <c r="E751" s="306"/>
      <c r="F751" s="307"/>
      <c r="G751" s="305"/>
      <c r="H751" s="305"/>
      <c r="I751" s="306"/>
      <c r="J751" s="308" t="str">
        <f t="shared" si="2"/>
        <v/>
      </c>
      <c r="K751" s="308"/>
      <c r="L751" s="309"/>
      <c r="M751" s="308"/>
      <c r="N751" s="303"/>
      <c r="O751" s="305"/>
      <c r="P751" s="305"/>
      <c r="Q751" s="299"/>
      <c r="R751" s="299"/>
      <c r="S751" s="299"/>
      <c r="T751" s="299"/>
    </row>
    <row r="752" spans="1:20" ht="13.5" customHeight="1" x14ac:dyDescent="0.2">
      <c r="A752" s="302" t="str">
        <f>IF(B752="","",ROW()-ROW($A$3)+'Diário 3º PA'!$P$1)</f>
        <v/>
      </c>
      <c r="B752" s="303"/>
      <c r="C752" s="304"/>
      <c r="D752" s="305"/>
      <c r="E752" s="306"/>
      <c r="F752" s="307"/>
      <c r="G752" s="305"/>
      <c r="H752" s="305"/>
      <c r="I752" s="306"/>
      <c r="J752" s="308" t="str">
        <f t="shared" si="2"/>
        <v/>
      </c>
      <c r="K752" s="308"/>
      <c r="L752" s="309"/>
      <c r="M752" s="308"/>
      <c r="N752" s="303"/>
      <c r="O752" s="305"/>
      <c r="P752" s="305"/>
      <c r="Q752" s="299"/>
      <c r="R752" s="299"/>
      <c r="S752" s="299"/>
      <c r="T752" s="299"/>
    </row>
    <row r="753" spans="1:20" ht="13.5" customHeight="1" x14ac:dyDescent="0.2">
      <c r="A753" s="302" t="str">
        <f>IF(B753="","",ROW()-ROW($A$3)+'Diário 3º PA'!$P$1)</f>
        <v/>
      </c>
      <c r="B753" s="303"/>
      <c r="C753" s="304"/>
      <c r="D753" s="305"/>
      <c r="E753" s="306"/>
      <c r="F753" s="307"/>
      <c r="G753" s="305"/>
      <c r="H753" s="305"/>
      <c r="I753" s="306"/>
      <c r="J753" s="308" t="str">
        <f t="shared" si="2"/>
        <v/>
      </c>
      <c r="K753" s="308"/>
      <c r="L753" s="309"/>
      <c r="M753" s="308"/>
      <c r="N753" s="303"/>
      <c r="O753" s="305"/>
      <c r="P753" s="305"/>
      <c r="Q753" s="299"/>
      <c r="R753" s="299"/>
      <c r="S753" s="299"/>
      <c r="T753" s="299"/>
    </row>
    <row r="754" spans="1:20" ht="13.5" customHeight="1" x14ac:dyDescent="0.2">
      <c r="A754" s="302" t="str">
        <f>IF(B754="","",ROW()-ROW($A$3)+'Diário 3º PA'!$P$1)</f>
        <v/>
      </c>
      <c r="B754" s="303"/>
      <c r="C754" s="304"/>
      <c r="D754" s="305"/>
      <c r="E754" s="306"/>
      <c r="F754" s="307"/>
      <c r="G754" s="305"/>
      <c r="H754" s="305"/>
      <c r="I754" s="306"/>
      <c r="J754" s="308" t="str">
        <f t="shared" si="2"/>
        <v/>
      </c>
      <c r="K754" s="308"/>
      <c r="L754" s="309"/>
      <c r="M754" s="308"/>
      <c r="N754" s="303"/>
      <c r="O754" s="305"/>
      <c r="P754" s="305"/>
      <c r="Q754" s="299"/>
      <c r="R754" s="299"/>
      <c r="S754" s="299"/>
      <c r="T754" s="299"/>
    </row>
    <row r="755" spans="1:20" ht="13.5" customHeight="1" x14ac:dyDescent="0.2">
      <c r="A755" s="302" t="str">
        <f>IF(B755="","",ROW()-ROW($A$3)+'Diário 3º PA'!$P$1)</f>
        <v/>
      </c>
      <c r="B755" s="303"/>
      <c r="C755" s="304"/>
      <c r="D755" s="305"/>
      <c r="E755" s="306"/>
      <c r="F755" s="307"/>
      <c r="G755" s="305"/>
      <c r="H755" s="305"/>
      <c r="I755" s="306"/>
      <c r="J755" s="308" t="str">
        <f t="shared" si="2"/>
        <v/>
      </c>
      <c r="K755" s="308"/>
      <c r="L755" s="309"/>
      <c r="M755" s="308"/>
      <c r="N755" s="303"/>
      <c r="O755" s="305"/>
      <c r="P755" s="305"/>
      <c r="Q755" s="299"/>
      <c r="R755" s="299"/>
      <c r="S755" s="299"/>
      <c r="T755" s="299"/>
    </row>
    <row r="756" spans="1:20" ht="13.5" customHeight="1" x14ac:dyDescent="0.2">
      <c r="A756" s="302" t="str">
        <f>IF(B756="","",ROW()-ROW($A$3)+'Diário 3º PA'!$P$1)</f>
        <v/>
      </c>
      <c r="B756" s="303"/>
      <c r="C756" s="304"/>
      <c r="D756" s="305"/>
      <c r="E756" s="306"/>
      <c r="F756" s="307"/>
      <c r="G756" s="305"/>
      <c r="H756" s="305"/>
      <c r="I756" s="306"/>
      <c r="J756" s="308" t="str">
        <f t="shared" si="2"/>
        <v/>
      </c>
      <c r="K756" s="308"/>
      <c r="L756" s="309"/>
      <c r="M756" s="308"/>
      <c r="N756" s="303"/>
      <c r="O756" s="305"/>
      <c r="P756" s="305"/>
      <c r="Q756" s="299"/>
      <c r="R756" s="299"/>
      <c r="S756" s="299"/>
      <c r="T756" s="299"/>
    </row>
    <row r="757" spans="1:20" ht="13.5" customHeight="1" x14ac:dyDescent="0.2">
      <c r="A757" s="302" t="str">
        <f>IF(B757="","",ROW()-ROW($A$3)+'Diário 3º PA'!$P$1)</f>
        <v/>
      </c>
      <c r="B757" s="303"/>
      <c r="C757" s="304"/>
      <c r="D757" s="305"/>
      <c r="E757" s="306"/>
      <c r="F757" s="307"/>
      <c r="G757" s="305"/>
      <c r="H757" s="305"/>
      <c r="I757" s="306"/>
      <c r="J757" s="308" t="str">
        <f t="shared" si="2"/>
        <v/>
      </c>
      <c r="K757" s="308"/>
      <c r="L757" s="309"/>
      <c r="M757" s="308"/>
      <c r="N757" s="303"/>
      <c r="O757" s="305"/>
      <c r="P757" s="305"/>
      <c r="Q757" s="299"/>
      <c r="R757" s="299"/>
      <c r="S757" s="299"/>
      <c r="T757" s="299"/>
    </row>
    <row r="758" spans="1:20" ht="13.5" customHeight="1" x14ac:dyDescent="0.2">
      <c r="A758" s="302" t="str">
        <f>IF(B758="","",ROW()-ROW($A$3)+'Diário 3º PA'!$P$1)</f>
        <v/>
      </c>
      <c r="B758" s="303"/>
      <c r="C758" s="304"/>
      <c r="D758" s="305"/>
      <c r="E758" s="306"/>
      <c r="F758" s="307"/>
      <c r="G758" s="305"/>
      <c r="H758" s="305"/>
      <c r="I758" s="306"/>
      <c r="J758" s="308" t="str">
        <f t="shared" si="2"/>
        <v/>
      </c>
      <c r="K758" s="308"/>
      <c r="L758" s="309"/>
      <c r="M758" s="308"/>
      <c r="N758" s="303"/>
      <c r="O758" s="305"/>
      <c r="P758" s="305"/>
      <c r="Q758" s="299"/>
      <c r="R758" s="299"/>
      <c r="S758" s="299"/>
      <c r="T758" s="299"/>
    </row>
    <row r="759" spans="1:20" ht="13.5" customHeight="1" x14ac:dyDescent="0.2">
      <c r="A759" s="302" t="str">
        <f>IF(B759="","",ROW()-ROW($A$3)+'Diário 3º PA'!$P$1)</f>
        <v/>
      </c>
      <c r="B759" s="303"/>
      <c r="C759" s="304"/>
      <c r="D759" s="305"/>
      <c r="E759" s="306"/>
      <c r="F759" s="307"/>
      <c r="G759" s="305"/>
      <c r="H759" s="305"/>
      <c r="I759" s="306"/>
      <c r="J759" s="308" t="str">
        <f t="shared" si="2"/>
        <v/>
      </c>
      <c r="K759" s="308"/>
      <c r="L759" s="309"/>
      <c r="M759" s="308"/>
      <c r="N759" s="303"/>
      <c r="O759" s="305"/>
      <c r="P759" s="305"/>
      <c r="Q759" s="299"/>
      <c r="R759" s="299"/>
      <c r="S759" s="299"/>
      <c r="T759" s="299"/>
    </row>
    <row r="760" spans="1:20" ht="13.5" customHeight="1" x14ac:dyDescent="0.2">
      <c r="A760" s="302" t="str">
        <f>IF(B760="","",ROW()-ROW($A$3)+'Diário 3º PA'!$P$1)</f>
        <v/>
      </c>
      <c r="B760" s="303"/>
      <c r="C760" s="304"/>
      <c r="D760" s="305"/>
      <c r="E760" s="306"/>
      <c r="F760" s="307"/>
      <c r="G760" s="305"/>
      <c r="H760" s="305"/>
      <c r="I760" s="306"/>
      <c r="J760" s="308" t="str">
        <f t="shared" si="2"/>
        <v/>
      </c>
      <c r="K760" s="308"/>
      <c r="L760" s="309"/>
      <c r="M760" s="308"/>
      <c r="N760" s="303"/>
      <c r="O760" s="305"/>
      <c r="P760" s="305"/>
      <c r="Q760" s="299"/>
      <c r="R760" s="299"/>
      <c r="S760" s="299"/>
      <c r="T760" s="299"/>
    </row>
    <row r="761" spans="1:20" ht="13.5" customHeight="1" x14ac:dyDescent="0.2">
      <c r="A761" s="302" t="str">
        <f>IF(B761="","",ROW()-ROW($A$3)+'Diário 3º PA'!$P$1)</f>
        <v/>
      </c>
      <c r="B761" s="303"/>
      <c r="C761" s="304"/>
      <c r="D761" s="305"/>
      <c r="E761" s="306"/>
      <c r="F761" s="307"/>
      <c r="G761" s="305"/>
      <c r="H761" s="305"/>
      <c r="I761" s="306"/>
      <c r="J761" s="308" t="str">
        <f t="shared" si="2"/>
        <v/>
      </c>
      <c r="K761" s="308"/>
      <c r="L761" s="309"/>
      <c r="M761" s="308"/>
      <c r="N761" s="303"/>
      <c r="O761" s="305"/>
      <c r="P761" s="305"/>
      <c r="Q761" s="299"/>
      <c r="R761" s="299"/>
      <c r="S761" s="299"/>
      <c r="T761" s="299"/>
    </row>
    <row r="762" spans="1:20" ht="13.5" customHeight="1" x14ac:dyDescent="0.2">
      <c r="A762" s="302" t="str">
        <f>IF(B762="","",ROW()-ROW($A$3)+'Diário 3º PA'!$P$1)</f>
        <v/>
      </c>
      <c r="B762" s="303"/>
      <c r="C762" s="304"/>
      <c r="D762" s="305"/>
      <c r="E762" s="306"/>
      <c r="F762" s="307"/>
      <c r="G762" s="305"/>
      <c r="H762" s="305"/>
      <c r="I762" s="306"/>
      <c r="J762" s="308" t="str">
        <f t="shared" si="2"/>
        <v/>
      </c>
      <c r="K762" s="308"/>
      <c r="L762" s="309"/>
      <c r="M762" s="308"/>
      <c r="N762" s="303"/>
      <c r="O762" s="305"/>
      <c r="P762" s="305"/>
      <c r="Q762" s="299"/>
      <c r="R762" s="299"/>
      <c r="S762" s="299"/>
      <c r="T762" s="299"/>
    </row>
    <row r="763" spans="1:20" ht="13.5" customHeight="1" x14ac:dyDescent="0.2">
      <c r="A763" s="302" t="str">
        <f>IF(B763="","",ROW()-ROW($A$3)+'Diário 3º PA'!$P$1)</f>
        <v/>
      </c>
      <c r="B763" s="303"/>
      <c r="C763" s="304"/>
      <c r="D763" s="305"/>
      <c r="E763" s="306"/>
      <c r="F763" s="307"/>
      <c r="G763" s="305"/>
      <c r="H763" s="305"/>
      <c r="I763" s="306"/>
      <c r="J763" s="308" t="str">
        <f t="shared" si="2"/>
        <v/>
      </c>
      <c r="K763" s="308"/>
      <c r="L763" s="309"/>
      <c r="M763" s="308"/>
      <c r="N763" s="303"/>
      <c r="O763" s="305"/>
      <c r="P763" s="305"/>
      <c r="Q763" s="299"/>
      <c r="R763" s="299"/>
      <c r="S763" s="299"/>
      <c r="T763" s="299"/>
    </row>
    <row r="764" spans="1:20" ht="13.5" customHeight="1" x14ac:dyDescent="0.2">
      <c r="A764" s="302" t="str">
        <f>IF(B764="","",ROW()-ROW($A$3)+'Diário 3º PA'!$P$1)</f>
        <v/>
      </c>
      <c r="B764" s="303"/>
      <c r="C764" s="304"/>
      <c r="D764" s="305"/>
      <c r="E764" s="306"/>
      <c r="F764" s="307"/>
      <c r="G764" s="305"/>
      <c r="H764" s="305"/>
      <c r="I764" s="306"/>
      <c r="J764" s="308" t="str">
        <f t="shared" si="2"/>
        <v/>
      </c>
      <c r="K764" s="308"/>
      <c r="L764" s="309"/>
      <c r="M764" s="308"/>
      <c r="N764" s="303"/>
      <c r="O764" s="305"/>
      <c r="P764" s="305"/>
      <c r="Q764" s="299"/>
      <c r="R764" s="299"/>
      <c r="S764" s="299"/>
      <c r="T764" s="299"/>
    </row>
    <row r="765" spans="1:20" ht="13.5" customHeight="1" x14ac:dyDescent="0.2">
      <c r="A765" s="302" t="str">
        <f>IF(B765="","",ROW()-ROW($A$3)+'Diário 3º PA'!$P$1)</f>
        <v/>
      </c>
      <c r="B765" s="303"/>
      <c r="C765" s="304"/>
      <c r="D765" s="305"/>
      <c r="E765" s="306"/>
      <c r="F765" s="307"/>
      <c r="G765" s="305"/>
      <c r="H765" s="305"/>
      <c r="I765" s="306"/>
      <c r="J765" s="308" t="str">
        <f t="shared" si="2"/>
        <v/>
      </c>
      <c r="K765" s="308"/>
      <c r="L765" s="309"/>
      <c r="M765" s="308"/>
      <c r="N765" s="303"/>
      <c r="O765" s="305"/>
      <c r="P765" s="305"/>
      <c r="Q765" s="299"/>
      <c r="R765" s="299"/>
      <c r="S765" s="299"/>
      <c r="T765" s="299"/>
    </row>
    <row r="766" spans="1:20" ht="13.5" customHeight="1" x14ac:dyDescent="0.2">
      <c r="A766" s="302" t="str">
        <f>IF(B766="","",ROW()-ROW($A$3)+'Diário 3º PA'!$P$1)</f>
        <v/>
      </c>
      <c r="B766" s="303"/>
      <c r="C766" s="304"/>
      <c r="D766" s="305"/>
      <c r="E766" s="306"/>
      <c r="F766" s="307"/>
      <c r="G766" s="305"/>
      <c r="H766" s="305"/>
      <c r="I766" s="306"/>
      <c r="J766" s="308" t="str">
        <f t="shared" si="2"/>
        <v/>
      </c>
      <c r="K766" s="308"/>
      <c r="L766" s="309"/>
      <c r="M766" s="308"/>
      <c r="N766" s="303"/>
      <c r="O766" s="305"/>
      <c r="P766" s="305"/>
      <c r="Q766" s="299"/>
      <c r="R766" s="299"/>
      <c r="S766" s="299"/>
      <c r="T766" s="299"/>
    </row>
    <row r="767" spans="1:20" ht="13.5" customHeight="1" x14ac:dyDescent="0.2">
      <c r="A767" s="302" t="str">
        <f>IF(B767="","",ROW()-ROW($A$3)+'Diário 3º PA'!$P$1)</f>
        <v/>
      </c>
      <c r="B767" s="303"/>
      <c r="C767" s="304"/>
      <c r="D767" s="305"/>
      <c r="E767" s="306"/>
      <c r="F767" s="307"/>
      <c r="G767" s="305"/>
      <c r="H767" s="305"/>
      <c r="I767" s="306"/>
      <c r="J767" s="308" t="str">
        <f t="shared" si="2"/>
        <v/>
      </c>
      <c r="K767" s="308"/>
      <c r="L767" s="309"/>
      <c r="M767" s="308"/>
      <c r="N767" s="303"/>
      <c r="O767" s="305"/>
      <c r="P767" s="305"/>
      <c r="Q767" s="299"/>
      <c r="R767" s="299"/>
      <c r="S767" s="299"/>
      <c r="T767" s="299"/>
    </row>
    <row r="768" spans="1:20" ht="13.5" customHeight="1" x14ac:dyDescent="0.2">
      <c r="A768" s="302" t="str">
        <f>IF(B768="","",ROW()-ROW($A$3)+'Diário 3º PA'!$P$1)</f>
        <v/>
      </c>
      <c r="B768" s="303"/>
      <c r="C768" s="304"/>
      <c r="D768" s="305"/>
      <c r="E768" s="306"/>
      <c r="F768" s="307"/>
      <c r="G768" s="305"/>
      <c r="H768" s="305"/>
      <c r="I768" s="306"/>
      <c r="J768" s="308" t="str">
        <f t="shared" si="2"/>
        <v/>
      </c>
      <c r="K768" s="308"/>
      <c r="L768" s="309"/>
      <c r="M768" s="308"/>
      <c r="N768" s="303"/>
      <c r="O768" s="305"/>
      <c r="P768" s="305"/>
      <c r="Q768" s="299"/>
      <c r="R768" s="299"/>
      <c r="S768" s="299"/>
      <c r="T768" s="299"/>
    </row>
    <row r="769" spans="1:20" ht="13.5" customHeight="1" x14ac:dyDescent="0.2">
      <c r="A769" s="302" t="str">
        <f>IF(B769="","",ROW()-ROW($A$3)+'Diário 3º PA'!$P$1)</f>
        <v/>
      </c>
      <c r="B769" s="303"/>
      <c r="C769" s="304"/>
      <c r="D769" s="305"/>
      <c r="E769" s="306"/>
      <c r="F769" s="307"/>
      <c r="G769" s="305"/>
      <c r="H769" s="305"/>
      <c r="I769" s="306"/>
      <c r="J769" s="308" t="str">
        <f t="shared" si="2"/>
        <v/>
      </c>
      <c r="K769" s="308"/>
      <c r="L769" s="309"/>
      <c r="M769" s="308"/>
      <c r="N769" s="303"/>
      <c r="O769" s="305"/>
      <c r="P769" s="305"/>
      <c r="Q769" s="299"/>
      <c r="R769" s="299"/>
      <c r="S769" s="299"/>
      <c r="T769" s="299"/>
    </row>
    <row r="770" spans="1:20" ht="13.5" customHeight="1" x14ac:dyDescent="0.2">
      <c r="A770" s="302" t="str">
        <f>IF(B770="","",ROW()-ROW($A$3)+'Diário 3º PA'!$P$1)</f>
        <v/>
      </c>
      <c r="B770" s="303"/>
      <c r="C770" s="304"/>
      <c r="D770" s="305"/>
      <c r="E770" s="306"/>
      <c r="F770" s="307"/>
      <c r="G770" s="305"/>
      <c r="H770" s="305"/>
      <c r="I770" s="306"/>
      <c r="J770" s="308" t="str">
        <f t="shared" si="2"/>
        <v/>
      </c>
      <c r="K770" s="308"/>
      <c r="L770" s="309"/>
      <c r="M770" s="308"/>
      <c r="N770" s="303"/>
      <c r="O770" s="305"/>
      <c r="P770" s="305"/>
      <c r="Q770" s="299"/>
      <c r="R770" s="299"/>
      <c r="S770" s="299"/>
      <c r="T770" s="299"/>
    </row>
    <row r="771" spans="1:20" ht="13.5" customHeight="1" x14ac:dyDescent="0.2">
      <c r="A771" s="302" t="str">
        <f>IF(B771="","",ROW()-ROW($A$3)+'Diário 3º PA'!$P$1)</f>
        <v/>
      </c>
      <c r="B771" s="303"/>
      <c r="C771" s="304"/>
      <c r="D771" s="305"/>
      <c r="E771" s="306"/>
      <c r="F771" s="307"/>
      <c r="G771" s="305"/>
      <c r="H771" s="305"/>
      <c r="I771" s="306"/>
      <c r="J771" s="308" t="str">
        <f t="shared" si="2"/>
        <v/>
      </c>
      <c r="K771" s="308"/>
      <c r="L771" s="309"/>
      <c r="M771" s="308"/>
      <c r="N771" s="303"/>
      <c r="O771" s="305"/>
      <c r="P771" s="305"/>
      <c r="Q771" s="299"/>
      <c r="R771" s="299"/>
      <c r="S771" s="299"/>
      <c r="T771" s="299"/>
    </row>
    <row r="772" spans="1:20" ht="13.5" customHeight="1" x14ac:dyDescent="0.2">
      <c r="A772" s="302" t="str">
        <f>IF(B772="","",ROW()-ROW($A$3)+'Diário 3º PA'!$P$1)</f>
        <v/>
      </c>
      <c r="B772" s="303"/>
      <c r="C772" s="304"/>
      <c r="D772" s="305"/>
      <c r="E772" s="306"/>
      <c r="F772" s="307"/>
      <c r="G772" s="305"/>
      <c r="H772" s="305"/>
      <c r="I772" s="306"/>
      <c r="J772" s="308" t="str">
        <f t="shared" si="2"/>
        <v/>
      </c>
      <c r="K772" s="308"/>
      <c r="L772" s="309"/>
      <c r="M772" s="308"/>
      <c r="N772" s="303"/>
      <c r="O772" s="305"/>
      <c r="P772" s="305"/>
      <c r="Q772" s="299"/>
      <c r="R772" s="299"/>
      <c r="S772" s="299"/>
      <c r="T772" s="299"/>
    </row>
    <row r="773" spans="1:20" ht="13.5" customHeight="1" x14ac:dyDescent="0.2">
      <c r="A773" s="302" t="str">
        <f>IF(B773="","",ROW()-ROW($A$3)+'Diário 3º PA'!$P$1)</f>
        <v/>
      </c>
      <c r="B773" s="303"/>
      <c r="C773" s="304"/>
      <c r="D773" s="305"/>
      <c r="E773" s="306"/>
      <c r="F773" s="307"/>
      <c r="G773" s="305"/>
      <c r="H773" s="305"/>
      <c r="I773" s="306"/>
      <c r="J773" s="308" t="str">
        <f t="shared" si="2"/>
        <v/>
      </c>
      <c r="K773" s="308"/>
      <c r="L773" s="309"/>
      <c r="M773" s="308"/>
      <c r="N773" s="303"/>
      <c r="O773" s="305"/>
      <c r="P773" s="305"/>
      <c r="Q773" s="299"/>
      <c r="R773" s="299"/>
      <c r="S773" s="299"/>
      <c r="T773" s="299"/>
    </row>
    <row r="774" spans="1:20" ht="13.5" customHeight="1" x14ac:dyDescent="0.2">
      <c r="A774" s="302" t="str">
        <f>IF(B774="","",ROW()-ROW($A$3)+'Diário 3º PA'!$P$1)</f>
        <v/>
      </c>
      <c r="B774" s="303"/>
      <c r="C774" s="304"/>
      <c r="D774" s="305"/>
      <c r="E774" s="306"/>
      <c r="F774" s="307"/>
      <c r="G774" s="305"/>
      <c r="H774" s="305"/>
      <c r="I774" s="306"/>
      <c r="J774" s="308" t="str">
        <f t="shared" ref="J774:J1028" si="3">IF(P774="","",IF(LEN(P774)&gt;14,P774,"CPF Protegido - LGPD"))</f>
        <v/>
      </c>
      <c r="K774" s="308"/>
      <c r="L774" s="309"/>
      <c r="M774" s="308"/>
      <c r="N774" s="303"/>
      <c r="O774" s="305"/>
      <c r="P774" s="305"/>
      <c r="Q774" s="299"/>
      <c r="R774" s="299"/>
      <c r="S774" s="299"/>
      <c r="T774" s="299"/>
    </row>
    <row r="775" spans="1:20" ht="13.5" customHeight="1" x14ac:dyDescent="0.2">
      <c r="A775" s="302" t="str">
        <f>IF(B775="","",ROW()-ROW($A$3)+'Diário 3º PA'!$P$1)</f>
        <v/>
      </c>
      <c r="B775" s="303"/>
      <c r="C775" s="304"/>
      <c r="D775" s="305"/>
      <c r="E775" s="306"/>
      <c r="F775" s="307"/>
      <c r="G775" s="305"/>
      <c r="H775" s="305"/>
      <c r="I775" s="306"/>
      <c r="J775" s="308" t="str">
        <f t="shared" si="3"/>
        <v/>
      </c>
      <c r="K775" s="308"/>
      <c r="L775" s="309"/>
      <c r="M775" s="308"/>
      <c r="N775" s="303"/>
      <c r="O775" s="305"/>
      <c r="P775" s="305"/>
      <c r="Q775" s="299"/>
      <c r="R775" s="299"/>
      <c r="S775" s="299"/>
      <c r="T775" s="299"/>
    </row>
    <row r="776" spans="1:20" ht="13.5" customHeight="1" x14ac:dyDescent="0.2">
      <c r="A776" s="302" t="str">
        <f>IF(B776="","",ROW()-ROW($A$3)+'Diário 3º PA'!$P$1)</f>
        <v/>
      </c>
      <c r="B776" s="303"/>
      <c r="C776" s="304"/>
      <c r="D776" s="305"/>
      <c r="E776" s="306"/>
      <c r="F776" s="307"/>
      <c r="G776" s="305"/>
      <c r="H776" s="305"/>
      <c r="I776" s="306"/>
      <c r="J776" s="308" t="str">
        <f t="shared" si="3"/>
        <v/>
      </c>
      <c r="K776" s="308"/>
      <c r="L776" s="309"/>
      <c r="M776" s="308"/>
      <c r="N776" s="303"/>
      <c r="O776" s="305"/>
      <c r="P776" s="305"/>
      <c r="Q776" s="299"/>
      <c r="R776" s="299"/>
      <c r="S776" s="299"/>
      <c r="T776" s="299"/>
    </row>
    <row r="777" spans="1:20" ht="13.5" customHeight="1" x14ac:dyDescent="0.2">
      <c r="A777" s="302" t="str">
        <f>IF(B777="","",ROW()-ROW($A$3)+'Diário 3º PA'!$P$1)</f>
        <v/>
      </c>
      <c r="B777" s="303"/>
      <c r="C777" s="304"/>
      <c r="D777" s="305"/>
      <c r="E777" s="306"/>
      <c r="F777" s="307"/>
      <c r="G777" s="305"/>
      <c r="H777" s="305"/>
      <c r="I777" s="306"/>
      <c r="J777" s="308" t="str">
        <f t="shared" si="3"/>
        <v/>
      </c>
      <c r="K777" s="308"/>
      <c r="L777" s="309"/>
      <c r="M777" s="308"/>
      <c r="N777" s="303"/>
      <c r="O777" s="305"/>
      <c r="P777" s="305"/>
      <c r="Q777" s="299"/>
      <c r="R777" s="299"/>
      <c r="S777" s="299"/>
      <c r="T777" s="299"/>
    </row>
    <row r="778" spans="1:20" ht="13.5" customHeight="1" x14ac:dyDescent="0.2">
      <c r="A778" s="302" t="str">
        <f>IF(B778="","",ROW()-ROW($A$3)+'Diário 3º PA'!$P$1)</f>
        <v/>
      </c>
      <c r="B778" s="303"/>
      <c r="C778" s="304"/>
      <c r="D778" s="305"/>
      <c r="E778" s="306"/>
      <c r="F778" s="307"/>
      <c r="G778" s="305"/>
      <c r="H778" s="305"/>
      <c r="I778" s="306"/>
      <c r="J778" s="308" t="str">
        <f t="shared" si="3"/>
        <v/>
      </c>
      <c r="K778" s="308"/>
      <c r="L778" s="309"/>
      <c r="M778" s="308"/>
      <c r="N778" s="303"/>
      <c r="O778" s="305"/>
      <c r="P778" s="305"/>
      <c r="Q778" s="299"/>
      <c r="R778" s="299"/>
      <c r="S778" s="299"/>
      <c r="T778" s="299"/>
    </row>
    <row r="779" spans="1:20" ht="13.5" customHeight="1" x14ac:dyDescent="0.2">
      <c r="A779" s="302" t="str">
        <f>IF(B779="","",ROW()-ROW($A$3)+'Diário 3º PA'!$P$1)</f>
        <v/>
      </c>
      <c r="B779" s="303"/>
      <c r="C779" s="304"/>
      <c r="D779" s="305"/>
      <c r="E779" s="306"/>
      <c r="F779" s="307"/>
      <c r="G779" s="305"/>
      <c r="H779" s="305"/>
      <c r="I779" s="306"/>
      <c r="J779" s="308" t="str">
        <f t="shared" si="3"/>
        <v/>
      </c>
      <c r="K779" s="308"/>
      <c r="L779" s="309"/>
      <c r="M779" s="308"/>
      <c r="N779" s="303"/>
      <c r="O779" s="305"/>
      <c r="P779" s="305"/>
      <c r="Q779" s="299"/>
      <c r="R779" s="299"/>
      <c r="S779" s="299"/>
      <c r="T779" s="299"/>
    </row>
    <row r="780" spans="1:20" ht="13.5" customHeight="1" x14ac:dyDescent="0.2">
      <c r="A780" s="302" t="str">
        <f>IF(B780="","",ROW()-ROW($A$3)+'Diário 3º PA'!$P$1)</f>
        <v/>
      </c>
      <c r="B780" s="303"/>
      <c r="C780" s="304"/>
      <c r="D780" s="305"/>
      <c r="E780" s="306"/>
      <c r="F780" s="307"/>
      <c r="G780" s="305"/>
      <c r="H780" s="305"/>
      <c r="I780" s="306"/>
      <c r="J780" s="308" t="str">
        <f t="shared" si="3"/>
        <v/>
      </c>
      <c r="K780" s="308"/>
      <c r="L780" s="309"/>
      <c r="M780" s="308"/>
      <c r="N780" s="303"/>
      <c r="O780" s="305"/>
      <c r="P780" s="305"/>
      <c r="Q780" s="299"/>
      <c r="R780" s="299"/>
      <c r="S780" s="299"/>
      <c r="T780" s="299"/>
    </row>
    <row r="781" spans="1:20" ht="13.5" customHeight="1" x14ac:dyDescent="0.2">
      <c r="A781" s="302" t="str">
        <f>IF(B781="","",ROW()-ROW($A$3)+'Diário 3º PA'!$P$1)</f>
        <v/>
      </c>
      <c r="B781" s="303"/>
      <c r="C781" s="304"/>
      <c r="D781" s="305"/>
      <c r="E781" s="306"/>
      <c r="F781" s="307"/>
      <c r="G781" s="305"/>
      <c r="H781" s="305"/>
      <c r="I781" s="306"/>
      <c r="J781" s="308" t="str">
        <f t="shared" si="3"/>
        <v/>
      </c>
      <c r="K781" s="308"/>
      <c r="L781" s="309"/>
      <c r="M781" s="308"/>
      <c r="N781" s="303"/>
      <c r="O781" s="305"/>
      <c r="P781" s="305"/>
      <c r="Q781" s="299"/>
      <c r="R781" s="299"/>
      <c r="S781" s="299"/>
      <c r="T781" s="299"/>
    </row>
    <row r="782" spans="1:20" ht="13.5" customHeight="1" x14ac:dyDescent="0.2">
      <c r="A782" s="302" t="str">
        <f>IF(B782="","",ROW()-ROW($A$3)+'Diário 3º PA'!$P$1)</f>
        <v/>
      </c>
      <c r="B782" s="303"/>
      <c r="C782" s="304"/>
      <c r="D782" s="305"/>
      <c r="E782" s="306"/>
      <c r="F782" s="307"/>
      <c r="G782" s="305"/>
      <c r="H782" s="305"/>
      <c r="I782" s="306"/>
      <c r="J782" s="308" t="str">
        <f t="shared" si="3"/>
        <v/>
      </c>
      <c r="K782" s="308"/>
      <c r="L782" s="309"/>
      <c r="M782" s="308"/>
      <c r="N782" s="303"/>
      <c r="O782" s="305"/>
      <c r="P782" s="305"/>
      <c r="Q782" s="299"/>
      <c r="R782" s="299"/>
      <c r="S782" s="299"/>
      <c r="T782" s="299"/>
    </row>
    <row r="783" spans="1:20" ht="13.5" customHeight="1" x14ac:dyDescent="0.2">
      <c r="A783" s="302" t="str">
        <f>IF(B783="","",ROW()-ROW($A$3)+'Diário 3º PA'!$P$1)</f>
        <v/>
      </c>
      <c r="B783" s="303"/>
      <c r="C783" s="304"/>
      <c r="D783" s="305"/>
      <c r="E783" s="306"/>
      <c r="F783" s="307"/>
      <c r="G783" s="305"/>
      <c r="H783" s="305"/>
      <c r="I783" s="306"/>
      <c r="J783" s="308" t="str">
        <f t="shared" si="3"/>
        <v/>
      </c>
      <c r="K783" s="308"/>
      <c r="L783" s="309"/>
      <c r="M783" s="308"/>
      <c r="N783" s="303"/>
      <c r="O783" s="305"/>
      <c r="P783" s="305"/>
      <c r="Q783" s="299"/>
      <c r="R783" s="299"/>
      <c r="S783" s="299"/>
      <c r="T783" s="299"/>
    </row>
    <row r="784" spans="1:20" ht="13.5" customHeight="1" x14ac:dyDescent="0.2">
      <c r="A784" s="302" t="str">
        <f>IF(B784="","",ROW()-ROW($A$3)+'Diário 3º PA'!$P$1)</f>
        <v/>
      </c>
      <c r="B784" s="303"/>
      <c r="C784" s="304"/>
      <c r="D784" s="305"/>
      <c r="E784" s="306"/>
      <c r="F784" s="307"/>
      <c r="G784" s="305"/>
      <c r="H784" s="305"/>
      <c r="I784" s="306"/>
      <c r="J784" s="308" t="str">
        <f t="shared" si="3"/>
        <v/>
      </c>
      <c r="K784" s="308"/>
      <c r="L784" s="309"/>
      <c r="M784" s="308"/>
      <c r="N784" s="303"/>
      <c r="O784" s="305"/>
      <c r="P784" s="305"/>
      <c r="Q784" s="299"/>
      <c r="R784" s="299"/>
      <c r="S784" s="299"/>
      <c r="T784" s="299"/>
    </row>
    <row r="785" spans="1:20" ht="13.5" customHeight="1" x14ac:dyDescent="0.2">
      <c r="A785" s="302" t="str">
        <f>IF(B785="","",ROW()-ROW($A$3)+'Diário 3º PA'!$P$1)</f>
        <v/>
      </c>
      <c r="B785" s="303"/>
      <c r="C785" s="304"/>
      <c r="D785" s="305"/>
      <c r="E785" s="306"/>
      <c r="F785" s="307"/>
      <c r="G785" s="305"/>
      <c r="H785" s="305"/>
      <c r="I785" s="306"/>
      <c r="J785" s="308" t="str">
        <f t="shared" si="3"/>
        <v/>
      </c>
      <c r="K785" s="308"/>
      <c r="L785" s="309"/>
      <c r="M785" s="308"/>
      <c r="N785" s="303"/>
      <c r="O785" s="305"/>
      <c r="P785" s="305"/>
      <c r="Q785" s="299"/>
      <c r="R785" s="299"/>
      <c r="S785" s="299"/>
      <c r="T785" s="299"/>
    </row>
    <row r="786" spans="1:20" ht="13.5" customHeight="1" x14ac:dyDescent="0.2">
      <c r="A786" s="302" t="str">
        <f>IF(B786="","",ROW()-ROW($A$3)+'Diário 3º PA'!$P$1)</f>
        <v/>
      </c>
      <c r="B786" s="303"/>
      <c r="C786" s="304"/>
      <c r="D786" s="305"/>
      <c r="E786" s="306"/>
      <c r="F786" s="307"/>
      <c r="G786" s="305"/>
      <c r="H786" s="305"/>
      <c r="I786" s="306"/>
      <c r="J786" s="308" t="str">
        <f t="shared" si="3"/>
        <v/>
      </c>
      <c r="K786" s="308"/>
      <c r="L786" s="309"/>
      <c r="M786" s="308"/>
      <c r="N786" s="303"/>
      <c r="O786" s="305"/>
      <c r="P786" s="305"/>
      <c r="Q786" s="299"/>
      <c r="R786" s="299"/>
      <c r="S786" s="299"/>
      <c r="T786" s="299"/>
    </row>
    <row r="787" spans="1:20" ht="13.5" customHeight="1" x14ac:dyDescent="0.2">
      <c r="A787" s="302" t="str">
        <f>IF(B787="","",ROW()-ROW($A$3)+'Diário 3º PA'!$P$1)</f>
        <v/>
      </c>
      <c r="B787" s="303"/>
      <c r="C787" s="304"/>
      <c r="D787" s="305"/>
      <c r="E787" s="306"/>
      <c r="F787" s="307"/>
      <c r="G787" s="305"/>
      <c r="H787" s="305"/>
      <c r="I787" s="306"/>
      <c r="J787" s="308" t="str">
        <f t="shared" si="3"/>
        <v/>
      </c>
      <c r="K787" s="308"/>
      <c r="L787" s="309"/>
      <c r="M787" s="308"/>
      <c r="N787" s="303"/>
      <c r="O787" s="305"/>
      <c r="P787" s="305"/>
      <c r="Q787" s="299"/>
      <c r="R787" s="299"/>
      <c r="S787" s="299"/>
      <c r="T787" s="299"/>
    </row>
    <row r="788" spans="1:20" ht="13.5" customHeight="1" x14ac:dyDescent="0.2">
      <c r="A788" s="302" t="str">
        <f>IF(B788="","",ROW()-ROW($A$3)+'Diário 3º PA'!$P$1)</f>
        <v/>
      </c>
      <c r="B788" s="303"/>
      <c r="C788" s="304"/>
      <c r="D788" s="305"/>
      <c r="E788" s="306"/>
      <c r="F788" s="307"/>
      <c r="G788" s="305"/>
      <c r="H788" s="305"/>
      <c r="I788" s="306"/>
      <c r="J788" s="308" t="str">
        <f t="shared" si="3"/>
        <v/>
      </c>
      <c r="K788" s="308"/>
      <c r="L788" s="309"/>
      <c r="M788" s="308"/>
      <c r="N788" s="303"/>
      <c r="O788" s="305"/>
      <c r="P788" s="305"/>
      <c r="Q788" s="299"/>
      <c r="R788" s="299"/>
      <c r="S788" s="299"/>
      <c r="T788" s="299"/>
    </row>
    <row r="789" spans="1:20" ht="13.5" customHeight="1" x14ac:dyDescent="0.2">
      <c r="A789" s="302" t="str">
        <f>IF(B789="","",ROW()-ROW($A$3)+'Diário 3º PA'!$P$1)</f>
        <v/>
      </c>
      <c r="B789" s="303"/>
      <c r="C789" s="304"/>
      <c r="D789" s="305"/>
      <c r="E789" s="306"/>
      <c r="F789" s="307"/>
      <c r="G789" s="305"/>
      <c r="H789" s="305"/>
      <c r="I789" s="306"/>
      <c r="J789" s="308" t="str">
        <f t="shared" si="3"/>
        <v/>
      </c>
      <c r="K789" s="308"/>
      <c r="L789" s="309"/>
      <c r="M789" s="308"/>
      <c r="N789" s="303"/>
      <c r="O789" s="305"/>
      <c r="P789" s="305"/>
      <c r="Q789" s="299"/>
      <c r="R789" s="299"/>
      <c r="S789" s="299"/>
      <c r="T789" s="299"/>
    </row>
    <row r="790" spans="1:20" ht="13.5" customHeight="1" x14ac:dyDescent="0.2">
      <c r="A790" s="302" t="str">
        <f>IF(B790="","",ROW()-ROW($A$3)+'Diário 3º PA'!$P$1)</f>
        <v/>
      </c>
      <c r="B790" s="303"/>
      <c r="C790" s="304"/>
      <c r="D790" s="305"/>
      <c r="E790" s="306"/>
      <c r="F790" s="307"/>
      <c r="G790" s="305"/>
      <c r="H790" s="305"/>
      <c r="I790" s="306"/>
      <c r="J790" s="308" t="str">
        <f t="shared" si="3"/>
        <v/>
      </c>
      <c r="K790" s="308"/>
      <c r="L790" s="309"/>
      <c r="M790" s="308"/>
      <c r="N790" s="303"/>
      <c r="O790" s="305"/>
      <c r="P790" s="305"/>
      <c r="Q790" s="299"/>
      <c r="R790" s="299"/>
      <c r="S790" s="299"/>
      <c r="T790" s="299"/>
    </row>
    <row r="791" spans="1:20" ht="13.5" customHeight="1" x14ac:dyDescent="0.2">
      <c r="A791" s="302" t="str">
        <f>IF(B791="","",ROW()-ROW($A$3)+'Diário 3º PA'!$P$1)</f>
        <v/>
      </c>
      <c r="B791" s="303"/>
      <c r="C791" s="304"/>
      <c r="D791" s="305"/>
      <c r="E791" s="306"/>
      <c r="F791" s="307"/>
      <c r="G791" s="305"/>
      <c r="H791" s="305"/>
      <c r="I791" s="306"/>
      <c r="J791" s="308" t="str">
        <f t="shared" si="3"/>
        <v/>
      </c>
      <c r="K791" s="308"/>
      <c r="L791" s="309"/>
      <c r="M791" s="308"/>
      <c r="N791" s="303"/>
      <c r="O791" s="305"/>
      <c r="P791" s="305"/>
      <c r="Q791" s="299"/>
      <c r="R791" s="299"/>
      <c r="S791" s="299"/>
      <c r="T791" s="299"/>
    </row>
    <row r="792" spans="1:20" ht="13.5" customHeight="1" x14ac:dyDescent="0.2">
      <c r="A792" s="302" t="str">
        <f>IF(B792="","",ROW()-ROW($A$3)+'Diário 3º PA'!$P$1)</f>
        <v/>
      </c>
      <c r="B792" s="303"/>
      <c r="C792" s="304"/>
      <c r="D792" s="305"/>
      <c r="E792" s="306"/>
      <c r="F792" s="307"/>
      <c r="G792" s="305"/>
      <c r="H792" s="305"/>
      <c r="I792" s="306"/>
      <c r="J792" s="308" t="str">
        <f t="shared" si="3"/>
        <v/>
      </c>
      <c r="K792" s="308"/>
      <c r="L792" s="309"/>
      <c r="M792" s="308"/>
      <c r="N792" s="303"/>
      <c r="O792" s="305"/>
      <c r="P792" s="305"/>
      <c r="Q792" s="299"/>
      <c r="R792" s="299"/>
      <c r="S792" s="299"/>
      <c r="T792" s="299"/>
    </row>
    <row r="793" spans="1:20" ht="13.5" customHeight="1" x14ac:dyDescent="0.2">
      <c r="A793" s="302" t="str">
        <f>IF(B793="","",ROW()-ROW($A$3)+'Diário 3º PA'!$P$1)</f>
        <v/>
      </c>
      <c r="B793" s="303"/>
      <c r="C793" s="304"/>
      <c r="D793" s="305"/>
      <c r="E793" s="306"/>
      <c r="F793" s="307"/>
      <c r="G793" s="305"/>
      <c r="H793" s="305"/>
      <c r="I793" s="306"/>
      <c r="J793" s="308" t="str">
        <f t="shared" si="3"/>
        <v/>
      </c>
      <c r="K793" s="308"/>
      <c r="L793" s="309"/>
      <c r="M793" s="308"/>
      <c r="N793" s="303"/>
      <c r="O793" s="305"/>
      <c r="P793" s="305"/>
      <c r="Q793" s="299"/>
      <c r="R793" s="299"/>
      <c r="S793" s="299"/>
      <c r="T793" s="299"/>
    </row>
    <row r="794" spans="1:20" ht="13.5" customHeight="1" x14ac:dyDescent="0.2">
      <c r="A794" s="302" t="str">
        <f>IF(B794="","",ROW()-ROW($A$3)+'Diário 3º PA'!$P$1)</f>
        <v/>
      </c>
      <c r="B794" s="303"/>
      <c r="C794" s="304"/>
      <c r="D794" s="305"/>
      <c r="E794" s="306"/>
      <c r="F794" s="307"/>
      <c r="G794" s="305"/>
      <c r="H794" s="305"/>
      <c r="I794" s="306"/>
      <c r="J794" s="308" t="str">
        <f t="shared" si="3"/>
        <v/>
      </c>
      <c r="K794" s="308"/>
      <c r="L794" s="309"/>
      <c r="M794" s="308"/>
      <c r="N794" s="303"/>
      <c r="O794" s="305"/>
      <c r="P794" s="305"/>
      <c r="Q794" s="299"/>
      <c r="R794" s="299"/>
      <c r="S794" s="299"/>
      <c r="T794" s="299"/>
    </row>
    <row r="795" spans="1:20" ht="13.5" customHeight="1" x14ac:dyDescent="0.2">
      <c r="A795" s="302" t="str">
        <f>IF(B795="","",ROW()-ROW($A$3)+'Diário 3º PA'!$P$1)</f>
        <v/>
      </c>
      <c r="B795" s="303"/>
      <c r="C795" s="304"/>
      <c r="D795" s="305"/>
      <c r="E795" s="306"/>
      <c r="F795" s="307"/>
      <c r="G795" s="305"/>
      <c r="H795" s="305"/>
      <c r="I795" s="306"/>
      <c r="J795" s="308" t="str">
        <f t="shared" si="3"/>
        <v/>
      </c>
      <c r="K795" s="308"/>
      <c r="L795" s="309"/>
      <c r="M795" s="308"/>
      <c r="N795" s="303"/>
      <c r="O795" s="305"/>
      <c r="P795" s="305"/>
      <c r="Q795" s="299"/>
      <c r="R795" s="299"/>
      <c r="S795" s="299"/>
      <c r="T795" s="299"/>
    </row>
    <row r="796" spans="1:20" ht="13.5" customHeight="1" x14ac:dyDescent="0.2">
      <c r="A796" s="302" t="str">
        <f>IF(B796="","",ROW()-ROW($A$3)+'Diário 3º PA'!$P$1)</f>
        <v/>
      </c>
      <c r="B796" s="303"/>
      <c r="C796" s="304"/>
      <c r="D796" s="305"/>
      <c r="E796" s="306"/>
      <c r="F796" s="307"/>
      <c r="G796" s="305"/>
      <c r="H796" s="305"/>
      <c r="I796" s="306"/>
      <c r="J796" s="308" t="str">
        <f t="shared" si="3"/>
        <v/>
      </c>
      <c r="K796" s="308"/>
      <c r="L796" s="309"/>
      <c r="M796" s="308"/>
      <c r="N796" s="303"/>
      <c r="O796" s="305"/>
      <c r="P796" s="305"/>
      <c r="Q796" s="299"/>
      <c r="R796" s="299"/>
      <c r="S796" s="299"/>
      <c r="T796" s="299"/>
    </row>
    <row r="797" spans="1:20" ht="13.5" customHeight="1" x14ac:dyDescent="0.2">
      <c r="A797" s="302" t="str">
        <f>IF(B797="","",ROW()-ROW($A$3)+'Diário 3º PA'!$P$1)</f>
        <v/>
      </c>
      <c r="B797" s="303"/>
      <c r="C797" s="304"/>
      <c r="D797" s="305"/>
      <c r="E797" s="306"/>
      <c r="F797" s="307"/>
      <c r="G797" s="305"/>
      <c r="H797" s="305"/>
      <c r="I797" s="306"/>
      <c r="J797" s="308" t="str">
        <f t="shared" si="3"/>
        <v/>
      </c>
      <c r="K797" s="308"/>
      <c r="L797" s="309"/>
      <c r="M797" s="308"/>
      <c r="N797" s="303"/>
      <c r="O797" s="305"/>
      <c r="P797" s="305"/>
      <c r="Q797" s="299"/>
      <c r="R797" s="299"/>
      <c r="S797" s="299"/>
      <c r="T797" s="299"/>
    </row>
    <row r="798" spans="1:20" ht="13.5" customHeight="1" x14ac:dyDescent="0.2">
      <c r="A798" s="302" t="str">
        <f>IF(B798="","",ROW()-ROW($A$3)+'Diário 3º PA'!$P$1)</f>
        <v/>
      </c>
      <c r="B798" s="303"/>
      <c r="C798" s="304"/>
      <c r="D798" s="305"/>
      <c r="E798" s="306"/>
      <c r="F798" s="307"/>
      <c r="G798" s="305"/>
      <c r="H798" s="305"/>
      <c r="I798" s="306"/>
      <c r="J798" s="308" t="str">
        <f t="shared" si="3"/>
        <v/>
      </c>
      <c r="K798" s="308"/>
      <c r="L798" s="309"/>
      <c r="M798" s="308"/>
      <c r="N798" s="303"/>
      <c r="O798" s="305"/>
      <c r="P798" s="305"/>
      <c r="Q798" s="299"/>
      <c r="R798" s="299"/>
      <c r="S798" s="299"/>
      <c r="T798" s="299"/>
    </row>
    <row r="799" spans="1:20" ht="13.5" customHeight="1" x14ac:dyDescent="0.2">
      <c r="A799" s="302" t="str">
        <f>IF(B799="","",ROW()-ROW($A$3)+'Diário 3º PA'!$P$1)</f>
        <v/>
      </c>
      <c r="B799" s="303"/>
      <c r="C799" s="304"/>
      <c r="D799" s="305"/>
      <c r="E799" s="306"/>
      <c r="F799" s="307"/>
      <c r="G799" s="305"/>
      <c r="H799" s="305"/>
      <c r="I799" s="306"/>
      <c r="J799" s="308" t="str">
        <f t="shared" si="3"/>
        <v/>
      </c>
      <c r="K799" s="308"/>
      <c r="L799" s="309"/>
      <c r="M799" s="308"/>
      <c r="N799" s="303"/>
      <c r="O799" s="305"/>
      <c r="P799" s="305"/>
      <c r="Q799" s="299"/>
      <c r="R799" s="299"/>
      <c r="S799" s="299"/>
      <c r="T799" s="299"/>
    </row>
    <row r="800" spans="1:20" ht="13.5" customHeight="1" x14ac:dyDescent="0.2">
      <c r="A800" s="302" t="str">
        <f>IF(B800="","",ROW()-ROW($A$3)+'Diário 3º PA'!$P$1)</f>
        <v/>
      </c>
      <c r="B800" s="303"/>
      <c r="C800" s="304"/>
      <c r="D800" s="305"/>
      <c r="E800" s="306"/>
      <c r="F800" s="307"/>
      <c r="G800" s="305"/>
      <c r="H800" s="305"/>
      <c r="I800" s="306"/>
      <c r="J800" s="308" t="str">
        <f t="shared" si="3"/>
        <v/>
      </c>
      <c r="K800" s="308"/>
      <c r="L800" s="309"/>
      <c r="M800" s="308"/>
      <c r="N800" s="303"/>
      <c r="O800" s="305"/>
      <c r="P800" s="305"/>
      <c r="Q800" s="299"/>
      <c r="R800" s="299"/>
      <c r="S800" s="299"/>
      <c r="T800" s="299"/>
    </row>
    <row r="801" spans="1:20" ht="13.5" customHeight="1" x14ac:dyDescent="0.2">
      <c r="A801" s="302" t="str">
        <f>IF(B801="","",ROW()-ROW($A$3)+'Diário 3º PA'!$P$1)</f>
        <v/>
      </c>
      <c r="B801" s="303"/>
      <c r="C801" s="304"/>
      <c r="D801" s="305"/>
      <c r="E801" s="306"/>
      <c r="F801" s="307"/>
      <c r="G801" s="305"/>
      <c r="H801" s="305"/>
      <c r="I801" s="306"/>
      <c r="J801" s="308" t="str">
        <f t="shared" si="3"/>
        <v/>
      </c>
      <c r="K801" s="308"/>
      <c r="L801" s="309"/>
      <c r="M801" s="308"/>
      <c r="N801" s="303"/>
      <c r="O801" s="305"/>
      <c r="P801" s="305"/>
      <c r="Q801" s="299"/>
      <c r="R801" s="299"/>
      <c r="S801" s="299"/>
      <c r="T801" s="299"/>
    </row>
    <row r="802" spans="1:20" ht="13.5" customHeight="1" x14ac:dyDescent="0.2">
      <c r="A802" s="302" t="str">
        <f>IF(B802="","",ROW()-ROW($A$3)+'Diário 3º PA'!$P$1)</f>
        <v/>
      </c>
      <c r="B802" s="303"/>
      <c r="C802" s="304"/>
      <c r="D802" s="305"/>
      <c r="E802" s="306"/>
      <c r="F802" s="307"/>
      <c r="G802" s="305"/>
      <c r="H802" s="305"/>
      <c r="I802" s="306"/>
      <c r="J802" s="308" t="str">
        <f t="shared" si="3"/>
        <v/>
      </c>
      <c r="K802" s="308"/>
      <c r="L802" s="309"/>
      <c r="M802" s="308"/>
      <c r="N802" s="303"/>
      <c r="O802" s="305"/>
      <c r="P802" s="305"/>
      <c r="Q802" s="299"/>
      <c r="R802" s="299"/>
      <c r="S802" s="299"/>
      <c r="T802" s="299"/>
    </row>
    <row r="803" spans="1:20" ht="13.5" customHeight="1" x14ac:dyDescent="0.2">
      <c r="A803" s="302" t="str">
        <f>IF(B803="","",ROW()-ROW($A$3)+'Diário 3º PA'!$P$1)</f>
        <v/>
      </c>
      <c r="B803" s="303"/>
      <c r="C803" s="304"/>
      <c r="D803" s="305"/>
      <c r="E803" s="306"/>
      <c r="F803" s="307"/>
      <c r="G803" s="305"/>
      <c r="H803" s="305"/>
      <c r="I803" s="306"/>
      <c r="J803" s="308" t="str">
        <f t="shared" si="3"/>
        <v/>
      </c>
      <c r="K803" s="308"/>
      <c r="L803" s="309"/>
      <c r="M803" s="308"/>
      <c r="N803" s="303"/>
      <c r="O803" s="305"/>
      <c r="P803" s="305"/>
      <c r="Q803" s="299"/>
      <c r="R803" s="299"/>
      <c r="S803" s="299"/>
      <c r="T803" s="299"/>
    </row>
    <row r="804" spans="1:20" ht="13.5" customHeight="1" x14ac:dyDescent="0.2">
      <c r="A804" s="302" t="str">
        <f>IF(B804="","",ROW()-ROW($A$3)+'Diário 3º PA'!$P$1)</f>
        <v/>
      </c>
      <c r="B804" s="303"/>
      <c r="C804" s="304"/>
      <c r="D804" s="305"/>
      <c r="E804" s="306"/>
      <c r="F804" s="307"/>
      <c r="G804" s="305"/>
      <c r="H804" s="305"/>
      <c r="I804" s="306"/>
      <c r="J804" s="308" t="str">
        <f t="shared" si="3"/>
        <v/>
      </c>
      <c r="K804" s="308"/>
      <c r="L804" s="309"/>
      <c r="M804" s="308"/>
      <c r="N804" s="303"/>
      <c r="O804" s="305"/>
      <c r="P804" s="305"/>
      <c r="Q804" s="299"/>
      <c r="R804" s="299"/>
      <c r="S804" s="299"/>
      <c r="T804" s="299"/>
    </row>
    <row r="805" spans="1:20" ht="13.5" customHeight="1" x14ac:dyDescent="0.2">
      <c r="A805" s="302" t="str">
        <f>IF(B805="","",ROW()-ROW($A$3)+'Diário 3º PA'!$P$1)</f>
        <v/>
      </c>
      <c r="B805" s="303"/>
      <c r="C805" s="304"/>
      <c r="D805" s="305"/>
      <c r="E805" s="306"/>
      <c r="F805" s="307"/>
      <c r="G805" s="305"/>
      <c r="H805" s="305"/>
      <c r="I805" s="306"/>
      <c r="J805" s="308" t="str">
        <f t="shared" si="3"/>
        <v/>
      </c>
      <c r="K805" s="308"/>
      <c r="L805" s="309"/>
      <c r="M805" s="308"/>
      <c r="N805" s="303"/>
      <c r="O805" s="305"/>
      <c r="P805" s="305"/>
      <c r="Q805" s="299"/>
      <c r="R805" s="299"/>
      <c r="S805" s="299"/>
      <c r="T805" s="299"/>
    </row>
    <row r="806" spans="1:20" ht="13.5" customHeight="1" x14ac:dyDescent="0.2">
      <c r="A806" s="302" t="str">
        <f>IF(B806="","",ROW()-ROW($A$3)+'Diário 3º PA'!$P$1)</f>
        <v/>
      </c>
      <c r="B806" s="303"/>
      <c r="C806" s="304"/>
      <c r="D806" s="305"/>
      <c r="E806" s="306"/>
      <c r="F806" s="307"/>
      <c r="G806" s="305"/>
      <c r="H806" s="305"/>
      <c r="I806" s="306"/>
      <c r="J806" s="308" t="str">
        <f t="shared" si="3"/>
        <v/>
      </c>
      <c r="K806" s="308"/>
      <c r="L806" s="309"/>
      <c r="M806" s="308"/>
      <c r="N806" s="303"/>
      <c r="O806" s="305"/>
      <c r="P806" s="305"/>
      <c r="Q806" s="299"/>
      <c r="R806" s="299"/>
      <c r="S806" s="299"/>
      <c r="T806" s="299"/>
    </row>
    <row r="807" spans="1:20" ht="13.5" customHeight="1" x14ac:dyDescent="0.2">
      <c r="A807" s="302" t="str">
        <f>IF(B807="","",ROW()-ROW($A$3)+'Diário 3º PA'!$P$1)</f>
        <v/>
      </c>
      <c r="B807" s="303"/>
      <c r="C807" s="304"/>
      <c r="D807" s="305"/>
      <c r="E807" s="306"/>
      <c r="F807" s="307"/>
      <c r="G807" s="305"/>
      <c r="H807" s="305"/>
      <c r="I807" s="306"/>
      <c r="J807" s="308" t="str">
        <f t="shared" si="3"/>
        <v/>
      </c>
      <c r="K807" s="308"/>
      <c r="L807" s="309"/>
      <c r="M807" s="308"/>
      <c r="N807" s="303"/>
      <c r="O807" s="305"/>
      <c r="P807" s="305"/>
      <c r="Q807" s="299"/>
      <c r="R807" s="299"/>
      <c r="S807" s="299"/>
      <c r="T807" s="299"/>
    </row>
    <row r="808" spans="1:20" ht="13.5" customHeight="1" x14ac:dyDescent="0.2">
      <c r="A808" s="302" t="str">
        <f>IF(B808="","",ROW()-ROW($A$3)+'Diário 3º PA'!$P$1)</f>
        <v/>
      </c>
      <c r="B808" s="303"/>
      <c r="C808" s="304"/>
      <c r="D808" s="305"/>
      <c r="E808" s="306"/>
      <c r="F808" s="307"/>
      <c r="G808" s="305"/>
      <c r="H808" s="305"/>
      <c r="I808" s="306"/>
      <c r="J808" s="308" t="str">
        <f t="shared" si="3"/>
        <v/>
      </c>
      <c r="K808" s="308"/>
      <c r="L808" s="309"/>
      <c r="M808" s="308"/>
      <c r="N808" s="303"/>
      <c r="O808" s="305"/>
      <c r="P808" s="305"/>
      <c r="Q808" s="299"/>
      <c r="R808" s="299"/>
      <c r="S808" s="299"/>
      <c r="T808" s="299"/>
    </row>
    <row r="809" spans="1:20" ht="13.5" customHeight="1" x14ac:dyDescent="0.2">
      <c r="A809" s="302" t="str">
        <f>IF(B809="","",ROW()-ROW($A$3)+'Diário 3º PA'!$P$1)</f>
        <v/>
      </c>
      <c r="B809" s="303"/>
      <c r="C809" s="304"/>
      <c r="D809" s="305"/>
      <c r="E809" s="306"/>
      <c r="F809" s="307"/>
      <c r="G809" s="305"/>
      <c r="H809" s="305"/>
      <c r="I809" s="306"/>
      <c r="J809" s="308" t="str">
        <f t="shared" si="3"/>
        <v/>
      </c>
      <c r="K809" s="308"/>
      <c r="L809" s="309"/>
      <c r="M809" s="308"/>
      <c r="N809" s="303"/>
      <c r="O809" s="305"/>
      <c r="P809" s="305"/>
      <c r="Q809" s="299"/>
      <c r="R809" s="299"/>
      <c r="S809" s="299"/>
      <c r="T809" s="299"/>
    </row>
    <row r="810" spans="1:20" ht="13.5" customHeight="1" x14ac:dyDescent="0.2">
      <c r="A810" s="302" t="str">
        <f>IF(B810="","",ROW()-ROW($A$3)+'Diário 3º PA'!$P$1)</f>
        <v/>
      </c>
      <c r="B810" s="303"/>
      <c r="C810" s="304"/>
      <c r="D810" s="305"/>
      <c r="E810" s="306"/>
      <c r="F810" s="307"/>
      <c r="G810" s="305"/>
      <c r="H810" s="305"/>
      <c r="I810" s="306"/>
      <c r="J810" s="308" t="str">
        <f t="shared" si="3"/>
        <v/>
      </c>
      <c r="K810" s="308"/>
      <c r="L810" s="309"/>
      <c r="M810" s="308"/>
      <c r="N810" s="303"/>
      <c r="O810" s="305"/>
      <c r="P810" s="305"/>
      <c r="Q810" s="299"/>
      <c r="R810" s="299"/>
      <c r="S810" s="299"/>
      <c r="T810" s="299"/>
    </row>
    <row r="811" spans="1:20" ht="13.5" customHeight="1" x14ac:dyDescent="0.2">
      <c r="A811" s="302" t="str">
        <f>IF(B811="","",ROW()-ROW($A$3)+'Diário 3º PA'!$P$1)</f>
        <v/>
      </c>
      <c r="B811" s="303"/>
      <c r="C811" s="304"/>
      <c r="D811" s="305"/>
      <c r="E811" s="306"/>
      <c r="F811" s="307"/>
      <c r="G811" s="305"/>
      <c r="H811" s="305"/>
      <c r="I811" s="306"/>
      <c r="J811" s="308" t="str">
        <f t="shared" si="3"/>
        <v/>
      </c>
      <c r="K811" s="308"/>
      <c r="L811" s="309"/>
      <c r="M811" s="308"/>
      <c r="N811" s="303"/>
      <c r="O811" s="305"/>
      <c r="P811" s="305"/>
      <c r="Q811" s="299"/>
      <c r="R811" s="299"/>
      <c r="S811" s="299"/>
      <c r="T811" s="299"/>
    </row>
    <row r="812" spans="1:20" ht="13.5" customHeight="1" x14ac:dyDescent="0.2">
      <c r="A812" s="302" t="str">
        <f>IF(B812="","",ROW()-ROW($A$3)+'Diário 3º PA'!$P$1)</f>
        <v/>
      </c>
      <c r="B812" s="303"/>
      <c r="C812" s="304"/>
      <c r="D812" s="305"/>
      <c r="E812" s="306"/>
      <c r="F812" s="307"/>
      <c r="G812" s="305"/>
      <c r="H812" s="305"/>
      <c r="I812" s="306"/>
      <c r="J812" s="308" t="str">
        <f t="shared" si="3"/>
        <v/>
      </c>
      <c r="K812" s="308"/>
      <c r="L812" s="309"/>
      <c r="M812" s="308"/>
      <c r="N812" s="303"/>
      <c r="O812" s="305"/>
      <c r="P812" s="305"/>
      <c r="Q812" s="299"/>
      <c r="R812" s="299"/>
      <c r="S812" s="299"/>
      <c r="T812" s="299"/>
    </row>
    <row r="813" spans="1:20" ht="13.5" customHeight="1" x14ac:dyDescent="0.2">
      <c r="A813" s="302" t="str">
        <f>IF(B813="","",ROW()-ROW($A$3)+'Diário 3º PA'!$P$1)</f>
        <v/>
      </c>
      <c r="B813" s="303"/>
      <c r="C813" s="304"/>
      <c r="D813" s="305"/>
      <c r="E813" s="306"/>
      <c r="F813" s="307"/>
      <c r="G813" s="305"/>
      <c r="H813" s="305"/>
      <c r="I813" s="306"/>
      <c r="J813" s="308" t="str">
        <f t="shared" si="3"/>
        <v/>
      </c>
      <c r="K813" s="308"/>
      <c r="L813" s="309"/>
      <c r="M813" s="308"/>
      <c r="N813" s="303"/>
      <c r="O813" s="305"/>
      <c r="P813" s="305"/>
      <c r="Q813" s="299"/>
      <c r="R813" s="299"/>
      <c r="S813" s="299"/>
      <c r="T813" s="299"/>
    </row>
    <row r="814" spans="1:20" ht="13.5" customHeight="1" x14ac:dyDescent="0.2">
      <c r="A814" s="302" t="str">
        <f>IF(B814="","",ROW()-ROW($A$3)+'Diário 3º PA'!$P$1)</f>
        <v/>
      </c>
      <c r="B814" s="303"/>
      <c r="C814" s="304"/>
      <c r="D814" s="305"/>
      <c r="E814" s="306"/>
      <c r="F814" s="307"/>
      <c r="G814" s="305"/>
      <c r="H814" s="305"/>
      <c r="I814" s="306"/>
      <c r="J814" s="308" t="str">
        <f t="shared" si="3"/>
        <v/>
      </c>
      <c r="K814" s="308"/>
      <c r="L814" s="309"/>
      <c r="M814" s="308"/>
      <c r="N814" s="303"/>
      <c r="O814" s="305"/>
      <c r="P814" s="305"/>
      <c r="Q814" s="299"/>
      <c r="R814" s="299"/>
      <c r="S814" s="299"/>
      <c r="T814" s="299"/>
    </row>
    <row r="815" spans="1:20" ht="13.5" customHeight="1" x14ac:dyDescent="0.2">
      <c r="A815" s="302" t="str">
        <f>IF(B815="","",ROW()-ROW($A$3)+'Diário 3º PA'!$P$1)</f>
        <v/>
      </c>
      <c r="B815" s="303"/>
      <c r="C815" s="304"/>
      <c r="D815" s="305"/>
      <c r="E815" s="306"/>
      <c r="F815" s="307"/>
      <c r="G815" s="305"/>
      <c r="H815" s="305"/>
      <c r="I815" s="306"/>
      <c r="J815" s="308" t="str">
        <f t="shared" si="3"/>
        <v/>
      </c>
      <c r="K815" s="308"/>
      <c r="L815" s="309"/>
      <c r="M815" s="308"/>
      <c r="N815" s="303"/>
      <c r="O815" s="305"/>
      <c r="P815" s="305"/>
      <c r="Q815" s="299"/>
      <c r="R815" s="299"/>
      <c r="S815" s="299"/>
      <c r="T815" s="299"/>
    </row>
    <row r="816" spans="1:20" ht="13.5" customHeight="1" x14ac:dyDescent="0.2">
      <c r="A816" s="302" t="str">
        <f>IF(B816="","",ROW()-ROW($A$3)+'Diário 3º PA'!$P$1)</f>
        <v/>
      </c>
      <c r="B816" s="303"/>
      <c r="C816" s="304"/>
      <c r="D816" s="305"/>
      <c r="E816" s="306"/>
      <c r="F816" s="307"/>
      <c r="G816" s="305"/>
      <c r="H816" s="305"/>
      <c r="I816" s="306"/>
      <c r="J816" s="308" t="str">
        <f t="shared" si="3"/>
        <v/>
      </c>
      <c r="K816" s="308"/>
      <c r="L816" s="309"/>
      <c r="M816" s="308"/>
      <c r="N816" s="303"/>
      <c r="O816" s="305"/>
      <c r="P816" s="305"/>
      <c r="Q816" s="299"/>
      <c r="R816" s="299"/>
      <c r="S816" s="299"/>
      <c r="T816" s="299"/>
    </row>
    <row r="817" spans="1:20" ht="13.5" customHeight="1" x14ac:dyDescent="0.2">
      <c r="A817" s="302" t="str">
        <f>IF(B817="","",ROW()-ROW($A$3)+'Diário 3º PA'!$P$1)</f>
        <v/>
      </c>
      <c r="B817" s="303"/>
      <c r="C817" s="304"/>
      <c r="D817" s="305"/>
      <c r="E817" s="306"/>
      <c r="F817" s="307"/>
      <c r="G817" s="305"/>
      <c r="H817" s="305"/>
      <c r="I817" s="306"/>
      <c r="J817" s="308" t="str">
        <f t="shared" si="3"/>
        <v/>
      </c>
      <c r="K817" s="308"/>
      <c r="L817" s="309"/>
      <c r="M817" s="308"/>
      <c r="N817" s="303"/>
      <c r="O817" s="305"/>
      <c r="P817" s="305"/>
      <c r="Q817" s="299"/>
      <c r="R817" s="299"/>
      <c r="S817" s="299"/>
      <c r="T817" s="299"/>
    </row>
    <row r="818" spans="1:20" ht="13.5" customHeight="1" x14ac:dyDescent="0.2">
      <c r="A818" s="302" t="str">
        <f>IF(B818="","",ROW()-ROW($A$3)+'Diário 3º PA'!$P$1)</f>
        <v/>
      </c>
      <c r="B818" s="303"/>
      <c r="C818" s="304"/>
      <c r="D818" s="305"/>
      <c r="E818" s="306"/>
      <c r="F818" s="307"/>
      <c r="G818" s="305"/>
      <c r="H818" s="305"/>
      <c r="I818" s="306"/>
      <c r="J818" s="308" t="str">
        <f t="shared" si="3"/>
        <v/>
      </c>
      <c r="K818" s="308"/>
      <c r="L818" s="309"/>
      <c r="M818" s="308"/>
      <c r="N818" s="303"/>
      <c r="O818" s="305"/>
      <c r="P818" s="305"/>
      <c r="Q818" s="299"/>
      <c r="R818" s="299"/>
      <c r="S818" s="299"/>
      <c r="T818" s="299"/>
    </row>
    <row r="819" spans="1:20" ht="13.5" customHeight="1" x14ac:dyDescent="0.2">
      <c r="A819" s="302" t="str">
        <f>IF(B819="","",ROW()-ROW($A$3)+'Diário 3º PA'!$P$1)</f>
        <v/>
      </c>
      <c r="B819" s="303"/>
      <c r="C819" s="304"/>
      <c r="D819" s="305"/>
      <c r="E819" s="306"/>
      <c r="F819" s="307"/>
      <c r="G819" s="305"/>
      <c r="H819" s="305"/>
      <c r="I819" s="306"/>
      <c r="J819" s="308" t="str">
        <f t="shared" si="3"/>
        <v/>
      </c>
      <c r="K819" s="308"/>
      <c r="L819" s="309"/>
      <c r="M819" s="308"/>
      <c r="N819" s="303"/>
      <c r="O819" s="305"/>
      <c r="P819" s="305"/>
      <c r="Q819" s="299"/>
      <c r="R819" s="299"/>
      <c r="S819" s="299"/>
      <c r="T819" s="299"/>
    </row>
    <row r="820" spans="1:20" ht="13.5" customHeight="1" x14ac:dyDescent="0.2">
      <c r="A820" s="302" t="str">
        <f>IF(B820="","",ROW()-ROW($A$3)+'Diário 3º PA'!$P$1)</f>
        <v/>
      </c>
      <c r="B820" s="303"/>
      <c r="C820" s="304"/>
      <c r="D820" s="305"/>
      <c r="E820" s="306"/>
      <c r="F820" s="307"/>
      <c r="G820" s="305"/>
      <c r="H820" s="305"/>
      <c r="I820" s="306"/>
      <c r="J820" s="308" t="str">
        <f t="shared" si="3"/>
        <v/>
      </c>
      <c r="K820" s="308"/>
      <c r="L820" s="309"/>
      <c r="M820" s="308"/>
      <c r="N820" s="303"/>
      <c r="O820" s="305"/>
      <c r="P820" s="305"/>
      <c r="Q820" s="299"/>
      <c r="R820" s="299"/>
      <c r="S820" s="299"/>
      <c r="T820" s="299"/>
    </row>
    <row r="821" spans="1:20" ht="13.5" customHeight="1" x14ac:dyDescent="0.2">
      <c r="A821" s="302" t="str">
        <f>IF(B821="","",ROW()-ROW($A$3)+'Diário 3º PA'!$P$1)</f>
        <v/>
      </c>
      <c r="B821" s="303"/>
      <c r="C821" s="304"/>
      <c r="D821" s="305"/>
      <c r="E821" s="306"/>
      <c r="F821" s="307"/>
      <c r="G821" s="305"/>
      <c r="H821" s="305"/>
      <c r="I821" s="306"/>
      <c r="J821" s="308" t="str">
        <f t="shared" si="3"/>
        <v/>
      </c>
      <c r="K821" s="308"/>
      <c r="L821" s="309"/>
      <c r="M821" s="308"/>
      <c r="N821" s="303"/>
      <c r="O821" s="305"/>
      <c r="P821" s="305"/>
      <c r="Q821" s="299"/>
      <c r="R821" s="299"/>
      <c r="S821" s="299"/>
      <c r="T821" s="299"/>
    </row>
    <row r="822" spans="1:20" ht="13.5" customHeight="1" x14ac:dyDescent="0.2">
      <c r="A822" s="302" t="str">
        <f>IF(B822="","",ROW()-ROW($A$3)+'Diário 3º PA'!$P$1)</f>
        <v/>
      </c>
      <c r="B822" s="303"/>
      <c r="C822" s="304"/>
      <c r="D822" s="305"/>
      <c r="E822" s="306"/>
      <c r="F822" s="307"/>
      <c r="G822" s="305"/>
      <c r="H822" s="305"/>
      <c r="I822" s="306"/>
      <c r="J822" s="308" t="str">
        <f t="shared" si="3"/>
        <v/>
      </c>
      <c r="K822" s="308"/>
      <c r="L822" s="309"/>
      <c r="M822" s="308"/>
      <c r="N822" s="303"/>
      <c r="O822" s="305"/>
      <c r="P822" s="305"/>
      <c r="Q822" s="299"/>
      <c r="R822" s="299"/>
      <c r="S822" s="299"/>
      <c r="T822" s="299"/>
    </row>
    <row r="823" spans="1:20" ht="13.5" customHeight="1" x14ac:dyDescent="0.2">
      <c r="A823" s="302" t="str">
        <f>IF(B823="","",ROW()-ROW($A$3)+'Diário 3º PA'!$P$1)</f>
        <v/>
      </c>
      <c r="B823" s="303"/>
      <c r="C823" s="304"/>
      <c r="D823" s="305"/>
      <c r="E823" s="306"/>
      <c r="F823" s="307"/>
      <c r="G823" s="305"/>
      <c r="H823" s="305"/>
      <c r="I823" s="306"/>
      <c r="J823" s="308" t="str">
        <f t="shared" si="3"/>
        <v/>
      </c>
      <c r="K823" s="308"/>
      <c r="L823" s="309"/>
      <c r="M823" s="308"/>
      <c r="N823" s="303"/>
      <c r="O823" s="305"/>
      <c r="P823" s="305"/>
      <c r="Q823" s="299"/>
      <c r="R823" s="299"/>
      <c r="S823" s="299"/>
      <c r="T823" s="299"/>
    </row>
    <row r="824" spans="1:20" ht="13.5" customHeight="1" x14ac:dyDescent="0.2">
      <c r="A824" s="302" t="str">
        <f>IF(B824="","",ROW()-ROW($A$3)+'Diário 3º PA'!$P$1)</f>
        <v/>
      </c>
      <c r="B824" s="303"/>
      <c r="C824" s="304"/>
      <c r="D824" s="305"/>
      <c r="E824" s="306"/>
      <c r="F824" s="307"/>
      <c r="G824" s="305"/>
      <c r="H824" s="305"/>
      <c r="I824" s="306"/>
      <c r="J824" s="308" t="str">
        <f t="shared" si="3"/>
        <v/>
      </c>
      <c r="K824" s="308"/>
      <c r="L824" s="309"/>
      <c r="M824" s="308"/>
      <c r="N824" s="303"/>
      <c r="O824" s="305"/>
      <c r="P824" s="305"/>
      <c r="Q824" s="299"/>
      <c r="R824" s="299"/>
      <c r="S824" s="299"/>
      <c r="T824" s="299"/>
    </row>
    <row r="825" spans="1:20" ht="13.5" customHeight="1" x14ac:dyDescent="0.2">
      <c r="A825" s="302" t="str">
        <f>IF(B825="","",ROW()-ROW($A$3)+'Diário 3º PA'!$P$1)</f>
        <v/>
      </c>
      <c r="B825" s="303"/>
      <c r="C825" s="304"/>
      <c r="D825" s="305"/>
      <c r="E825" s="306"/>
      <c r="F825" s="307"/>
      <c r="G825" s="305"/>
      <c r="H825" s="305"/>
      <c r="I825" s="306"/>
      <c r="J825" s="308" t="str">
        <f t="shared" si="3"/>
        <v/>
      </c>
      <c r="K825" s="308"/>
      <c r="L825" s="309"/>
      <c r="M825" s="308"/>
      <c r="N825" s="303"/>
      <c r="O825" s="305"/>
      <c r="P825" s="305"/>
      <c r="Q825" s="299"/>
      <c r="R825" s="299"/>
      <c r="S825" s="299"/>
      <c r="T825" s="299"/>
    </row>
    <row r="826" spans="1:20" ht="13.5" customHeight="1" x14ac:dyDescent="0.2">
      <c r="A826" s="302" t="str">
        <f>IF(B826="","",ROW()-ROW($A$3)+'Diário 3º PA'!$P$1)</f>
        <v/>
      </c>
      <c r="B826" s="303"/>
      <c r="C826" s="304"/>
      <c r="D826" s="305"/>
      <c r="E826" s="306"/>
      <c r="F826" s="307"/>
      <c r="G826" s="305"/>
      <c r="H826" s="305"/>
      <c r="I826" s="306"/>
      <c r="J826" s="308" t="str">
        <f t="shared" si="3"/>
        <v/>
      </c>
      <c r="K826" s="308"/>
      <c r="L826" s="309"/>
      <c r="M826" s="308"/>
      <c r="N826" s="303"/>
      <c r="O826" s="305"/>
      <c r="P826" s="305"/>
      <c r="Q826" s="299"/>
      <c r="R826" s="299"/>
      <c r="S826" s="299"/>
      <c r="T826" s="299"/>
    </row>
    <row r="827" spans="1:20" ht="13.5" customHeight="1" x14ac:dyDescent="0.2">
      <c r="A827" s="302" t="str">
        <f>IF(B827="","",ROW()-ROW($A$3)+'Diário 3º PA'!$P$1)</f>
        <v/>
      </c>
      <c r="B827" s="303"/>
      <c r="C827" s="304"/>
      <c r="D827" s="305"/>
      <c r="E827" s="306"/>
      <c r="F827" s="307"/>
      <c r="G827" s="305"/>
      <c r="H827" s="305"/>
      <c r="I827" s="306"/>
      <c r="J827" s="308" t="str">
        <f t="shared" si="3"/>
        <v/>
      </c>
      <c r="K827" s="308"/>
      <c r="L827" s="309"/>
      <c r="M827" s="308"/>
      <c r="N827" s="303"/>
      <c r="O827" s="305"/>
      <c r="P827" s="305"/>
      <c r="Q827" s="299"/>
      <c r="R827" s="299"/>
      <c r="S827" s="299"/>
      <c r="T827" s="299"/>
    </row>
    <row r="828" spans="1:20" ht="13.5" customHeight="1" x14ac:dyDescent="0.2">
      <c r="A828" s="302" t="str">
        <f>IF(B828="","",ROW()-ROW($A$3)+'Diário 3º PA'!$P$1)</f>
        <v/>
      </c>
      <c r="B828" s="303"/>
      <c r="C828" s="304"/>
      <c r="D828" s="305"/>
      <c r="E828" s="306"/>
      <c r="F828" s="307"/>
      <c r="G828" s="305"/>
      <c r="H828" s="305"/>
      <c r="I828" s="306"/>
      <c r="J828" s="308" t="str">
        <f t="shared" si="3"/>
        <v/>
      </c>
      <c r="K828" s="308"/>
      <c r="L828" s="309"/>
      <c r="M828" s="308"/>
      <c r="N828" s="303"/>
      <c r="O828" s="305"/>
      <c r="P828" s="305"/>
      <c r="Q828" s="299"/>
      <c r="R828" s="299"/>
      <c r="S828" s="299"/>
      <c r="T828" s="299"/>
    </row>
    <row r="829" spans="1:20" ht="13.5" customHeight="1" x14ac:dyDescent="0.2">
      <c r="A829" s="302" t="str">
        <f>IF(B829="","",ROW()-ROW($A$3)+'Diário 3º PA'!$P$1)</f>
        <v/>
      </c>
      <c r="B829" s="303"/>
      <c r="C829" s="304"/>
      <c r="D829" s="305"/>
      <c r="E829" s="306"/>
      <c r="F829" s="307"/>
      <c r="G829" s="305"/>
      <c r="H829" s="305"/>
      <c r="I829" s="306"/>
      <c r="J829" s="308" t="str">
        <f t="shared" si="3"/>
        <v/>
      </c>
      <c r="K829" s="308"/>
      <c r="L829" s="309"/>
      <c r="M829" s="308"/>
      <c r="N829" s="303"/>
      <c r="O829" s="305"/>
      <c r="P829" s="305"/>
      <c r="Q829" s="299"/>
      <c r="R829" s="299"/>
      <c r="S829" s="299"/>
      <c r="T829" s="299"/>
    </row>
    <row r="830" spans="1:20" ht="13.5" customHeight="1" x14ac:dyDescent="0.2">
      <c r="A830" s="302" t="str">
        <f>IF(B830="","",ROW()-ROW($A$3)+'Diário 3º PA'!$P$1)</f>
        <v/>
      </c>
      <c r="B830" s="303"/>
      <c r="C830" s="304"/>
      <c r="D830" s="305"/>
      <c r="E830" s="306"/>
      <c r="F830" s="307"/>
      <c r="G830" s="305"/>
      <c r="H830" s="305"/>
      <c r="I830" s="306"/>
      <c r="J830" s="308" t="str">
        <f t="shared" si="3"/>
        <v/>
      </c>
      <c r="K830" s="308"/>
      <c r="L830" s="309"/>
      <c r="M830" s="308"/>
      <c r="N830" s="303"/>
      <c r="O830" s="305"/>
      <c r="P830" s="305"/>
      <c r="Q830" s="299"/>
      <c r="R830" s="299"/>
      <c r="S830" s="299"/>
      <c r="T830" s="299"/>
    </row>
    <row r="831" spans="1:20" ht="13.5" customHeight="1" x14ac:dyDescent="0.2">
      <c r="A831" s="302" t="str">
        <f>IF(B831="","",ROW()-ROW($A$3)+'Diário 3º PA'!$P$1)</f>
        <v/>
      </c>
      <c r="B831" s="303"/>
      <c r="C831" s="304"/>
      <c r="D831" s="305"/>
      <c r="E831" s="306"/>
      <c r="F831" s="307"/>
      <c r="G831" s="305"/>
      <c r="H831" s="305"/>
      <c r="I831" s="306"/>
      <c r="J831" s="308" t="str">
        <f t="shared" si="3"/>
        <v/>
      </c>
      <c r="K831" s="308"/>
      <c r="L831" s="309"/>
      <c r="M831" s="308"/>
      <c r="N831" s="303"/>
      <c r="O831" s="305"/>
      <c r="P831" s="305"/>
      <c r="Q831" s="299"/>
      <c r="R831" s="299"/>
      <c r="S831" s="299"/>
      <c r="T831" s="299"/>
    </row>
    <row r="832" spans="1:20" ht="13.5" customHeight="1" x14ac:dyDescent="0.2">
      <c r="A832" s="302" t="str">
        <f>IF(B832="","",ROW()-ROW($A$3)+'Diário 3º PA'!$P$1)</f>
        <v/>
      </c>
      <c r="B832" s="303"/>
      <c r="C832" s="304"/>
      <c r="D832" s="305"/>
      <c r="E832" s="306"/>
      <c r="F832" s="307"/>
      <c r="G832" s="305"/>
      <c r="H832" s="305"/>
      <c r="I832" s="306"/>
      <c r="J832" s="308" t="str">
        <f t="shared" si="3"/>
        <v/>
      </c>
      <c r="K832" s="308"/>
      <c r="L832" s="309"/>
      <c r="M832" s="308"/>
      <c r="N832" s="303"/>
      <c r="O832" s="305"/>
      <c r="P832" s="305"/>
      <c r="Q832" s="299"/>
      <c r="R832" s="299"/>
      <c r="S832" s="299"/>
      <c r="T832" s="299"/>
    </row>
    <row r="833" spans="1:20" ht="13.5" customHeight="1" x14ac:dyDescent="0.2">
      <c r="A833" s="302" t="str">
        <f>IF(B833="","",ROW()-ROW($A$3)+'Diário 3º PA'!$P$1)</f>
        <v/>
      </c>
      <c r="B833" s="303"/>
      <c r="C833" s="304"/>
      <c r="D833" s="305"/>
      <c r="E833" s="306"/>
      <c r="F833" s="307"/>
      <c r="G833" s="305"/>
      <c r="H833" s="305"/>
      <c r="I833" s="306"/>
      <c r="J833" s="308" t="str">
        <f t="shared" si="3"/>
        <v/>
      </c>
      <c r="K833" s="308"/>
      <c r="L833" s="309"/>
      <c r="M833" s="308"/>
      <c r="N833" s="303"/>
      <c r="O833" s="305"/>
      <c r="P833" s="305"/>
      <c r="Q833" s="299"/>
      <c r="R833" s="299"/>
      <c r="S833" s="299"/>
      <c r="T833" s="299"/>
    </row>
    <row r="834" spans="1:20" ht="13.5" customHeight="1" x14ac:dyDescent="0.2">
      <c r="A834" s="302" t="str">
        <f>IF(B834="","",ROW()-ROW($A$3)+'Diário 3º PA'!$P$1)</f>
        <v/>
      </c>
      <c r="B834" s="303"/>
      <c r="C834" s="304"/>
      <c r="D834" s="305"/>
      <c r="E834" s="306"/>
      <c r="F834" s="307"/>
      <c r="G834" s="305"/>
      <c r="H834" s="305"/>
      <c r="I834" s="306"/>
      <c r="J834" s="308" t="str">
        <f t="shared" si="3"/>
        <v/>
      </c>
      <c r="K834" s="308"/>
      <c r="L834" s="309"/>
      <c r="M834" s="308"/>
      <c r="N834" s="303"/>
      <c r="O834" s="305"/>
      <c r="P834" s="305"/>
      <c r="Q834" s="299"/>
      <c r="R834" s="299"/>
      <c r="S834" s="299"/>
      <c r="T834" s="299"/>
    </row>
    <row r="835" spans="1:20" ht="13.5" customHeight="1" x14ac:dyDescent="0.2">
      <c r="A835" s="302" t="str">
        <f>IF(B835="","",ROW()-ROW($A$3)+'Diário 3º PA'!$P$1)</f>
        <v/>
      </c>
      <c r="B835" s="303"/>
      <c r="C835" s="304"/>
      <c r="D835" s="305"/>
      <c r="E835" s="306"/>
      <c r="F835" s="307"/>
      <c r="G835" s="305"/>
      <c r="H835" s="305"/>
      <c r="I835" s="306"/>
      <c r="J835" s="308" t="str">
        <f t="shared" si="3"/>
        <v/>
      </c>
      <c r="K835" s="308"/>
      <c r="L835" s="309"/>
      <c r="M835" s="308"/>
      <c r="N835" s="303"/>
      <c r="O835" s="305"/>
      <c r="P835" s="305"/>
      <c r="Q835" s="299"/>
      <c r="R835" s="299"/>
      <c r="S835" s="299"/>
      <c r="T835" s="299"/>
    </row>
    <row r="836" spans="1:20" ht="13.5" customHeight="1" x14ac:dyDescent="0.2">
      <c r="A836" s="302" t="str">
        <f>IF(B836="","",ROW()-ROW($A$3)+'Diário 3º PA'!$P$1)</f>
        <v/>
      </c>
      <c r="B836" s="303"/>
      <c r="C836" s="304"/>
      <c r="D836" s="305"/>
      <c r="E836" s="306"/>
      <c r="F836" s="307"/>
      <c r="G836" s="305"/>
      <c r="H836" s="305"/>
      <c r="I836" s="306"/>
      <c r="J836" s="308" t="str">
        <f t="shared" si="3"/>
        <v/>
      </c>
      <c r="K836" s="308"/>
      <c r="L836" s="309"/>
      <c r="M836" s="308"/>
      <c r="N836" s="303"/>
      <c r="O836" s="305"/>
      <c r="P836" s="305"/>
      <c r="Q836" s="299"/>
      <c r="R836" s="299"/>
      <c r="S836" s="299"/>
      <c r="T836" s="299"/>
    </row>
    <row r="837" spans="1:20" ht="13.5" customHeight="1" x14ac:dyDescent="0.2">
      <c r="A837" s="302" t="str">
        <f>IF(B837="","",ROW()-ROW($A$3)+'Diário 3º PA'!$P$1)</f>
        <v/>
      </c>
      <c r="B837" s="303"/>
      <c r="C837" s="304"/>
      <c r="D837" s="305"/>
      <c r="E837" s="306"/>
      <c r="F837" s="307"/>
      <c r="G837" s="305"/>
      <c r="H837" s="305"/>
      <c r="I837" s="306"/>
      <c r="J837" s="308" t="str">
        <f t="shared" si="3"/>
        <v/>
      </c>
      <c r="K837" s="308"/>
      <c r="L837" s="309"/>
      <c r="M837" s="308"/>
      <c r="N837" s="303"/>
      <c r="O837" s="305"/>
      <c r="P837" s="305"/>
      <c r="Q837" s="299"/>
      <c r="R837" s="299"/>
      <c r="S837" s="299"/>
      <c r="T837" s="299"/>
    </row>
    <row r="838" spans="1:20" ht="13.5" customHeight="1" x14ac:dyDescent="0.2">
      <c r="A838" s="302" t="str">
        <f>IF(B838="","",ROW()-ROW($A$3)+'Diário 3º PA'!$P$1)</f>
        <v/>
      </c>
      <c r="B838" s="303"/>
      <c r="C838" s="304"/>
      <c r="D838" s="305"/>
      <c r="E838" s="306"/>
      <c r="F838" s="307"/>
      <c r="G838" s="305"/>
      <c r="H838" s="305"/>
      <c r="I838" s="306"/>
      <c r="J838" s="308" t="str">
        <f t="shared" si="3"/>
        <v/>
      </c>
      <c r="K838" s="308"/>
      <c r="L838" s="309"/>
      <c r="M838" s="308"/>
      <c r="N838" s="303"/>
      <c r="O838" s="305"/>
      <c r="P838" s="305"/>
      <c r="Q838" s="299"/>
      <c r="R838" s="299"/>
      <c r="S838" s="299"/>
      <c r="T838" s="299"/>
    </row>
    <row r="839" spans="1:20" ht="13.5" customHeight="1" x14ac:dyDescent="0.2">
      <c r="A839" s="302" t="str">
        <f>IF(B839="","",ROW()-ROW($A$3)+'Diário 3º PA'!$P$1)</f>
        <v/>
      </c>
      <c r="B839" s="303"/>
      <c r="C839" s="304"/>
      <c r="D839" s="305"/>
      <c r="E839" s="306"/>
      <c r="F839" s="307"/>
      <c r="G839" s="305"/>
      <c r="H839" s="305"/>
      <c r="I839" s="306"/>
      <c r="J839" s="308" t="str">
        <f t="shared" si="3"/>
        <v/>
      </c>
      <c r="K839" s="308"/>
      <c r="L839" s="309"/>
      <c r="M839" s="308"/>
      <c r="N839" s="303"/>
      <c r="O839" s="305"/>
      <c r="P839" s="305"/>
      <c r="Q839" s="299"/>
      <c r="R839" s="299"/>
      <c r="S839" s="299"/>
      <c r="T839" s="299"/>
    </row>
    <row r="840" spans="1:20" ht="13.5" customHeight="1" x14ac:dyDescent="0.2">
      <c r="A840" s="302" t="str">
        <f>IF(B840="","",ROW()-ROW($A$3)+'Diário 3º PA'!$P$1)</f>
        <v/>
      </c>
      <c r="B840" s="303"/>
      <c r="C840" s="304"/>
      <c r="D840" s="305"/>
      <c r="E840" s="306"/>
      <c r="F840" s="307"/>
      <c r="G840" s="305"/>
      <c r="H840" s="305"/>
      <c r="I840" s="306"/>
      <c r="J840" s="308" t="str">
        <f t="shared" si="3"/>
        <v/>
      </c>
      <c r="K840" s="308"/>
      <c r="L840" s="309"/>
      <c r="M840" s="308"/>
      <c r="N840" s="303"/>
      <c r="O840" s="305"/>
      <c r="P840" s="305"/>
      <c r="Q840" s="299"/>
      <c r="R840" s="299"/>
      <c r="S840" s="299"/>
      <c r="T840" s="299"/>
    </row>
    <row r="841" spans="1:20" ht="13.5" customHeight="1" x14ac:dyDescent="0.2">
      <c r="A841" s="302" t="str">
        <f>IF(B841="","",ROW()-ROW($A$3)+'Diário 3º PA'!$P$1)</f>
        <v/>
      </c>
      <c r="B841" s="303"/>
      <c r="C841" s="304"/>
      <c r="D841" s="305"/>
      <c r="E841" s="306"/>
      <c r="F841" s="307"/>
      <c r="G841" s="305"/>
      <c r="H841" s="305"/>
      <c r="I841" s="306"/>
      <c r="J841" s="308" t="str">
        <f t="shared" si="3"/>
        <v/>
      </c>
      <c r="K841" s="308"/>
      <c r="L841" s="309"/>
      <c r="M841" s="308"/>
      <c r="N841" s="303"/>
      <c r="O841" s="305"/>
      <c r="P841" s="305"/>
      <c r="Q841" s="299"/>
      <c r="R841" s="299"/>
      <c r="S841" s="299"/>
      <c r="T841" s="299"/>
    </row>
    <row r="842" spans="1:20" ht="13.5" customHeight="1" x14ac:dyDescent="0.2">
      <c r="A842" s="302" t="str">
        <f>IF(B842="","",ROW()-ROW($A$3)+'Diário 3º PA'!$P$1)</f>
        <v/>
      </c>
      <c r="B842" s="303"/>
      <c r="C842" s="304"/>
      <c r="D842" s="305"/>
      <c r="E842" s="306"/>
      <c r="F842" s="307"/>
      <c r="G842" s="305"/>
      <c r="H842" s="305"/>
      <c r="I842" s="306"/>
      <c r="J842" s="308" t="str">
        <f t="shared" si="3"/>
        <v/>
      </c>
      <c r="K842" s="308"/>
      <c r="L842" s="309"/>
      <c r="M842" s="308"/>
      <c r="N842" s="303"/>
      <c r="O842" s="305"/>
      <c r="P842" s="305"/>
      <c r="Q842" s="299"/>
      <c r="R842" s="299"/>
      <c r="S842" s="299"/>
      <c r="T842" s="299"/>
    </row>
    <row r="843" spans="1:20" ht="13.5" customHeight="1" x14ac:dyDescent="0.2">
      <c r="A843" s="302" t="str">
        <f>IF(B843="","",ROW()-ROW($A$3)+'Diário 3º PA'!$P$1)</f>
        <v/>
      </c>
      <c r="B843" s="303"/>
      <c r="C843" s="304"/>
      <c r="D843" s="305"/>
      <c r="E843" s="306"/>
      <c r="F843" s="307"/>
      <c r="G843" s="305"/>
      <c r="H843" s="305"/>
      <c r="I843" s="306"/>
      <c r="J843" s="308" t="str">
        <f t="shared" si="3"/>
        <v/>
      </c>
      <c r="K843" s="308"/>
      <c r="L843" s="309"/>
      <c r="M843" s="308"/>
      <c r="N843" s="303"/>
      <c r="O843" s="305"/>
      <c r="P843" s="305"/>
      <c r="Q843" s="299"/>
      <c r="R843" s="299"/>
      <c r="S843" s="299"/>
      <c r="T843" s="299"/>
    </row>
    <row r="844" spans="1:20" ht="13.5" customHeight="1" x14ac:dyDescent="0.2">
      <c r="A844" s="302" t="str">
        <f>IF(B844="","",ROW()-ROW($A$3)+'Diário 3º PA'!$P$1)</f>
        <v/>
      </c>
      <c r="B844" s="303"/>
      <c r="C844" s="304"/>
      <c r="D844" s="305"/>
      <c r="E844" s="306"/>
      <c r="F844" s="307"/>
      <c r="G844" s="305"/>
      <c r="H844" s="305"/>
      <c r="I844" s="306"/>
      <c r="J844" s="308" t="str">
        <f t="shared" si="3"/>
        <v/>
      </c>
      <c r="K844" s="308"/>
      <c r="L844" s="309"/>
      <c r="M844" s="308"/>
      <c r="N844" s="303"/>
      <c r="O844" s="305"/>
      <c r="P844" s="305"/>
      <c r="Q844" s="299"/>
      <c r="R844" s="299"/>
      <c r="S844" s="299"/>
      <c r="T844" s="299"/>
    </row>
    <row r="845" spans="1:20" ht="13.5" customHeight="1" x14ac:dyDescent="0.2">
      <c r="A845" s="302" t="str">
        <f>IF(B845="","",ROW()-ROW($A$3)+'Diário 3º PA'!$P$1)</f>
        <v/>
      </c>
      <c r="B845" s="303"/>
      <c r="C845" s="304"/>
      <c r="D845" s="305"/>
      <c r="E845" s="306"/>
      <c r="F845" s="307"/>
      <c r="G845" s="305"/>
      <c r="H845" s="305"/>
      <c r="I845" s="306"/>
      <c r="J845" s="308" t="str">
        <f t="shared" si="3"/>
        <v/>
      </c>
      <c r="K845" s="308"/>
      <c r="L845" s="309"/>
      <c r="M845" s="308"/>
      <c r="N845" s="303"/>
      <c r="O845" s="305"/>
      <c r="P845" s="305"/>
      <c r="Q845" s="299"/>
      <c r="R845" s="299"/>
      <c r="S845" s="299"/>
      <c r="T845" s="299"/>
    </row>
    <row r="846" spans="1:20" ht="13.5" customHeight="1" x14ac:dyDescent="0.2">
      <c r="A846" s="302" t="str">
        <f>IF(B846="","",ROW()-ROW($A$3)+'Diário 3º PA'!$P$1)</f>
        <v/>
      </c>
      <c r="B846" s="303"/>
      <c r="C846" s="304"/>
      <c r="D846" s="305"/>
      <c r="E846" s="306"/>
      <c r="F846" s="307"/>
      <c r="G846" s="305"/>
      <c r="H846" s="305"/>
      <c r="I846" s="306"/>
      <c r="J846" s="308" t="str">
        <f t="shared" si="3"/>
        <v/>
      </c>
      <c r="K846" s="308"/>
      <c r="L846" s="309"/>
      <c r="M846" s="308"/>
      <c r="N846" s="303"/>
      <c r="O846" s="305"/>
      <c r="P846" s="305"/>
      <c r="Q846" s="299"/>
      <c r="R846" s="299"/>
      <c r="S846" s="299"/>
      <c r="T846" s="299"/>
    </row>
    <row r="847" spans="1:20" ht="13.5" customHeight="1" x14ac:dyDescent="0.2">
      <c r="A847" s="302" t="str">
        <f>IF(B847="","",ROW()-ROW($A$3)+'Diário 3º PA'!$P$1)</f>
        <v/>
      </c>
      <c r="B847" s="303"/>
      <c r="C847" s="304"/>
      <c r="D847" s="305"/>
      <c r="E847" s="306"/>
      <c r="F847" s="307"/>
      <c r="G847" s="305"/>
      <c r="H847" s="305"/>
      <c r="I847" s="306"/>
      <c r="J847" s="308" t="str">
        <f t="shared" si="3"/>
        <v/>
      </c>
      <c r="K847" s="308"/>
      <c r="L847" s="309"/>
      <c r="M847" s="308"/>
      <c r="N847" s="303"/>
      <c r="O847" s="305"/>
      <c r="P847" s="305"/>
      <c r="Q847" s="299"/>
      <c r="R847" s="299"/>
      <c r="S847" s="299"/>
      <c r="T847" s="299"/>
    </row>
    <row r="848" spans="1:20" ht="13.5" customHeight="1" x14ac:dyDescent="0.2">
      <c r="A848" s="302" t="str">
        <f>IF(B848="","",ROW()-ROW($A$3)+'Diário 3º PA'!$P$1)</f>
        <v/>
      </c>
      <c r="B848" s="303"/>
      <c r="C848" s="304"/>
      <c r="D848" s="305"/>
      <c r="E848" s="306"/>
      <c r="F848" s="307"/>
      <c r="G848" s="305"/>
      <c r="H848" s="305"/>
      <c r="I848" s="306"/>
      <c r="J848" s="308" t="str">
        <f t="shared" si="3"/>
        <v/>
      </c>
      <c r="K848" s="308"/>
      <c r="L848" s="309"/>
      <c r="M848" s="308"/>
      <c r="N848" s="303"/>
      <c r="O848" s="305"/>
      <c r="P848" s="305"/>
      <c r="Q848" s="299"/>
      <c r="R848" s="299"/>
      <c r="S848" s="299"/>
      <c r="T848" s="299"/>
    </row>
    <row r="849" spans="1:20" ht="13.5" customHeight="1" x14ac:dyDescent="0.2">
      <c r="A849" s="302" t="str">
        <f>IF(B849="","",ROW()-ROW($A$3)+'Diário 3º PA'!$P$1)</f>
        <v/>
      </c>
      <c r="B849" s="303"/>
      <c r="C849" s="304"/>
      <c r="D849" s="305"/>
      <c r="E849" s="306"/>
      <c r="F849" s="307"/>
      <c r="G849" s="305"/>
      <c r="H849" s="305"/>
      <c r="I849" s="306"/>
      <c r="J849" s="308" t="str">
        <f t="shared" si="3"/>
        <v/>
      </c>
      <c r="K849" s="308"/>
      <c r="L849" s="309"/>
      <c r="M849" s="308"/>
      <c r="N849" s="303"/>
      <c r="O849" s="305"/>
      <c r="P849" s="305"/>
      <c r="Q849" s="299"/>
      <c r="R849" s="299"/>
      <c r="S849" s="299"/>
      <c r="T849" s="299"/>
    </row>
    <row r="850" spans="1:20" ht="13.5" customHeight="1" x14ac:dyDescent="0.2">
      <c r="A850" s="302" t="str">
        <f>IF(B850="","",ROW()-ROW($A$3)+'Diário 3º PA'!$P$1)</f>
        <v/>
      </c>
      <c r="B850" s="303"/>
      <c r="C850" s="304"/>
      <c r="D850" s="305"/>
      <c r="E850" s="306"/>
      <c r="F850" s="307"/>
      <c r="G850" s="305"/>
      <c r="H850" s="305"/>
      <c r="I850" s="306"/>
      <c r="J850" s="308" t="str">
        <f t="shared" si="3"/>
        <v/>
      </c>
      <c r="K850" s="308"/>
      <c r="L850" s="309"/>
      <c r="M850" s="308"/>
      <c r="N850" s="303"/>
      <c r="O850" s="305"/>
      <c r="P850" s="305"/>
      <c r="Q850" s="299"/>
      <c r="R850" s="299"/>
      <c r="S850" s="299"/>
      <c r="T850" s="299"/>
    </row>
    <row r="851" spans="1:20" ht="13.5" customHeight="1" x14ac:dyDescent="0.2">
      <c r="A851" s="302" t="str">
        <f>IF(B851="","",ROW()-ROW($A$3)+'Diário 3º PA'!$P$1)</f>
        <v/>
      </c>
      <c r="B851" s="303"/>
      <c r="C851" s="304"/>
      <c r="D851" s="305"/>
      <c r="E851" s="306"/>
      <c r="F851" s="307"/>
      <c r="G851" s="305"/>
      <c r="H851" s="305"/>
      <c r="I851" s="306"/>
      <c r="J851" s="308" t="str">
        <f t="shared" si="3"/>
        <v/>
      </c>
      <c r="K851" s="308"/>
      <c r="L851" s="309"/>
      <c r="M851" s="308"/>
      <c r="N851" s="303"/>
      <c r="O851" s="305"/>
      <c r="P851" s="305"/>
      <c r="Q851" s="299"/>
      <c r="R851" s="299"/>
      <c r="S851" s="299"/>
      <c r="T851" s="299"/>
    </row>
    <row r="852" spans="1:20" ht="13.5" customHeight="1" x14ac:dyDescent="0.2">
      <c r="A852" s="302" t="str">
        <f>IF(B852="","",ROW()-ROW($A$3)+'Diário 3º PA'!$P$1)</f>
        <v/>
      </c>
      <c r="B852" s="303"/>
      <c r="C852" s="304"/>
      <c r="D852" s="305"/>
      <c r="E852" s="306"/>
      <c r="F852" s="307"/>
      <c r="G852" s="305"/>
      <c r="H852" s="305"/>
      <c r="I852" s="306"/>
      <c r="J852" s="308" t="str">
        <f t="shared" si="3"/>
        <v/>
      </c>
      <c r="K852" s="308"/>
      <c r="L852" s="309"/>
      <c r="M852" s="308"/>
      <c r="N852" s="303"/>
      <c r="O852" s="305"/>
      <c r="P852" s="305"/>
      <c r="Q852" s="299"/>
      <c r="R852" s="299"/>
      <c r="S852" s="299"/>
      <c r="T852" s="299"/>
    </row>
    <row r="853" spans="1:20" ht="13.5" customHeight="1" x14ac:dyDescent="0.2">
      <c r="A853" s="302" t="str">
        <f>IF(B853="","",ROW()-ROW($A$3)+'Diário 3º PA'!$P$1)</f>
        <v/>
      </c>
      <c r="B853" s="303"/>
      <c r="C853" s="304"/>
      <c r="D853" s="305"/>
      <c r="E853" s="306"/>
      <c r="F853" s="307"/>
      <c r="G853" s="305"/>
      <c r="H853" s="305"/>
      <c r="I853" s="306"/>
      <c r="J853" s="308" t="str">
        <f t="shared" si="3"/>
        <v/>
      </c>
      <c r="K853" s="308"/>
      <c r="L853" s="309"/>
      <c r="M853" s="308"/>
      <c r="N853" s="303"/>
      <c r="O853" s="305"/>
      <c r="P853" s="305"/>
      <c r="Q853" s="299"/>
      <c r="R853" s="299"/>
      <c r="S853" s="299"/>
      <c r="T853" s="299"/>
    </row>
    <row r="854" spans="1:20" ht="13.5" customHeight="1" x14ac:dyDescent="0.2">
      <c r="A854" s="302" t="str">
        <f>IF(B854="","",ROW()-ROW($A$3)+'Diário 3º PA'!$P$1)</f>
        <v/>
      </c>
      <c r="B854" s="303"/>
      <c r="C854" s="304"/>
      <c r="D854" s="305"/>
      <c r="E854" s="306"/>
      <c r="F854" s="307"/>
      <c r="G854" s="305"/>
      <c r="H854" s="305"/>
      <c r="I854" s="306"/>
      <c r="J854" s="308" t="str">
        <f t="shared" si="3"/>
        <v/>
      </c>
      <c r="K854" s="308"/>
      <c r="L854" s="309"/>
      <c r="M854" s="308"/>
      <c r="N854" s="303"/>
      <c r="O854" s="305"/>
      <c r="P854" s="305"/>
      <c r="Q854" s="299"/>
      <c r="R854" s="299"/>
      <c r="S854" s="299"/>
      <c r="T854" s="299"/>
    </row>
    <row r="855" spans="1:20" ht="13.5" customHeight="1" x14ac:dyDescent="0.2">
      <c r="A855" s="302" t="str">
        <f>IF(B855="","",ROW()-ROW($A$3)+'Diário 3º PA'!$P$1)</f>
        <v/>
      </c>
      <c r="B855" s="303"/>
      <c r="C855" s="304"/>
      <c r="D855" s="305"/>
      <c r="E855" s="306"/>
      <c r="F855" s="307"/>
      <c r="G855" s="305"/>
      <c r="H855" s="305"/>
      <c r="I855" s="306"/>
      <c r="J855" s="308" t="str">
        <f t="shared" si="3"/>
        <v/>
      </c>
      <c r="K855" s="308"/>
      <c r="L855" s="309"/>
      <c r="M855" s="308"/>
      <c r="N855" s="303"/>
      <c r="O855" s="305"/>
      <c r="P855" s="305"/>
      <c r="Q855" s="299"/>
      <c r="R855" s="299"/>
      <c r="S855" s="299"/>
      <c r="T855" s="299"/>
    </row>
    <row r="856" spans="1:20" ht="13.5" customHeight="1" x14ac:dyDescent="0.2">
      <c r="A856" s="302" t="str">
        <f>IF(B856="","",ROW()-ROW($A$3)+'Diário 3º PA'!$P$1)</f>
        <v/>
      </c>
      <c r="B856" s="303"/>
      <c r="C856" s="304"/>
      <c r="D856" s="305"/>
      <c r="E856" s="306"/>
      <c r="F856" s="307"/>
      <c r="G856" s="305"/>
      <c r="H856" s="305"/>
      <c r="I856" s="306"/>
      <c r="J856" s="308" t="str">
        <f t="shared" si="3"/>
        <v/>
      </c>
      <c r="K856" s="308"/>
      <c r="L856" s="309"/>
      <c r="M856" s="308"/>
      <c r="N856" s="303"/>
      <c r="O856" s="305"/>
      <c r="P856" s="305"/>
      <c r="Q856" s="299"/>
      <c r="R856" s="299"/>
      <c r="S856" s="299"/>
      <c r="T856" s="299"/>
    </row>
    <row r="857" spans="1:20" ht="13.5" customHeight="1" x14ac:dyDescent="0.2">
      <c r="A857" s="302" t="str">
        <f>IF(B857="","",ROW()-ROW($A$3)+'Diário 3º PA'!$P$1)</f>
        <v/>
      </c>
      <c r="B857" s="303"/>
      <c r="C857" s="304"/>
      <c r="D857" s="305"/>
      <c r="E857" s="306"/>
      <c r="F857" s="307"/>
      <c r="G857" s="305"/>
      <c r="H857" s="305"/>
      <c r="I857" s="306"/>
      <c r="J857" s="308" t="str">
        <f t="shared" si="3"/>
        <v/>
      </c>
      <c r="K857" s="308"/>
      <c r="L857" s="309"/>
      <c r="M857" s="308"/>
      <c r="N857" s="303"/>
      <c r="O857" s="305"/>
      <c r="P857" s="305"/>
      <c r="Q857" s="299"/>
      <c r="R857" s="299"/>
      <c r="S857" s="299"/>
      <c r="T857" s="299"/>
    </row>
    <row r="858" spans="1:20" ht="13.5" customHeight="1" x14ac:dyDescent="0.2">
      <c r="A858" s="302" t="str">
        <f>IF(B858="","",ROW()-ROW($A$3)+'Diário 3º PA'!$P$1)</f>
        <v/>
      </c>
      <c r="B858" s="303"/>
      <c r="C858" s="304"/>
      <c r="D858" s="305"/>
      <c r="E858" s="306"/>
      <c r="F858" s="307"/>
      <c r="G858" s="305"/>
      <c r="H858" s="305"/>
      <c r="I858" s="306"/>
      <c r="J858" s="308" t="str">
        <f t="shared" si="3"/>
        <v/>
      </c>
      <c r="K858" s="308"/>
      <c r="L858" s="309"/>
      <c r="M858" s="308"/>
      <c r="N858" s="303"/>
      <c r="O858" s="305"/>
      <c r="P858" s="305"/>
      <c r="Q858" s="299"/>
      <c r="R858" s="299"/>
      <c r="S858" s="299"/>
      <c r="T858" s="299"/>
    </row>
    <row r="859" spans="1:20" ht="13.5" customHeight="1" x14ac:dyDescent="0.2">
      <c r="A859" s="302" t="str">
        <f>IF(B859="","",ROW()-ROW($A$3)+'Diário 3º PA'!$P$1)</f>
        <v/>
      </c>
      <c r="B859" s="303"/>
      <c r="C859" s="304"/>
      <c r="D859" s="305"/>
      <c r="E859" s="306"/>
      <c r="F859" s="307"/>
      <c r="G859" s="305"/>
      <c r="H859" s="305"/>
      <c r="I859" s="306"/>
      <c r="J859" s="308" t="str">
        <f t="shared" si="3"/>
        <v/>
      </c>
      <c r="K859" s="308"/>
      <c r="L859" s="309"/>
      <c r="M859" s="308"/>
      <c r="N859" s="303"/>
      <c r="O859" s="305"/>
      <c r="P859" s="305"/>
      <c r="Q859" s="299"/>
      <c r="R859" s="299"/>
      <c r="S859" s="299"/>
      <c r="T859" s="299"/>
    </row>
    <row r="860" spans="1:20" ht="13.5" customHeight="1" x14ac:dyDescent="0.2">
      <c r="A860" s="302" t="str">
        <f>IF(B860="","",ROW()-ROW($A$3)+'Diário 3º PA'!$P$1)</f>
        <v/>
      </c>
      <c r="B860" s="303"/>
      <c r="C860" s="304"/>
      <c r="D860" s="305"/>
      <c r="E860" s="306"/>
      <c r="F860" s="307"/>
      <c r="G860" s="305"/>
      <c r="H860" s="305"/>
      <c r="I860" s="306"/>
      <c r="J860" s="308" t="str">
        <f t="shared" si="3"/>
        <v/>
      </c>
      <c r="K860" s="308"/>
      <c r="L860" s="309"/>
      <c r="M860" s="308"/>
      <c r="N860" s="303"/>
      <c r="O860" s="305"/>
      <c r="P860" s="305"/>
      <c r="Q860" s="299"/>
      <c r="R860" s="299"/>
      <c r="S860" s="299"/>
      <c r="T860" s="299"/>
    </row>
    <row r="861" spans="1:20" ht="13.5" customHeight="1" x14ac:dyDescent="0.2">
      <c r="A861" s="302" t="str">
        <f>IF(B861="","",ROW()-ROW($A$3)+'Diário 3º PA'!$P$1)</f>
        <v/>
      </c>
      <c r="B861" s="303"/>
      <c r="C861" s="304"/>
      <c r="D861" s="305"/>
      <c r="E861" s="306"/>
      <c r="F861" s="307"/>
      <c r="G861" s="305"/>
      <c r="H861" s="305"/>
      <c r="I861" s="306"/>
      <c r="J861" s="308" t="str">
        <f t="shared" si="3"/>
        <v/>
      </c>
      <c r="K861" s="308"/>
      <c r="L861" s="309"/>
      <c r="M861" s="308"/>
      <c r="N861" s="303"/>
      <c r="O861" s="305"/>
      <c r="P861" s="305"/>
      <c r="Q861" s="299"/>
      <c r="R861" s="299"/>
      <c r="S861" s="299"/>
      <c r="T861" s="299"/>
    </row>
    <row r="862" spans="1:20" ht="13.5" customHeight="1" x14ac:dyDescent="0.2">
      <c r="A862" s="302" t="str">
        <f>IF(B862="","",ROW()-ROW($A$3)+'Diário 3º PA'!$P$1)</f>
        <v/>
      </c>
      <c r="B862" s="303"/>
      <c r="C862" s="304"/>
      <c r="D862" s="305"/>
      <c r="E862" s="306"/>
      <c r="F862" s="307"/>
      <c r="G862" s="305"/>
      <c r="H862" s="305"/>
      <c r="I862" s="306"/>
      <c r="J862" s="308" t="str">
        <f t="shared" si="3"/>
        <v/>
      </c>
      <c r="K862" s="308"/>
      <c r="L862" s="309"/>
      <c r="M862" s="308"/>
      <c r="N862" s="303"/>
      <c r="O862" s="305"/>
      <c r="P862" s="305"/>
      <c r="Q862" s="299"/>
      <c r="R862" s="299"/>
      <c r="S862" s="299"/>
      <c r="T862" s="299"/>
    </row>
    <row r="863" spans="1:20" ht="13.5" customHeight="1" x14ac:dyDescent="0.2">
      <c r="A863" s="302" t="str">
        <f>IF(B863="","",ROW()-ROW($A$3)+'Diário 3º PA'!$P$1)</f>
        <v/>
      </c>
      <c r="B863" s="303"/>
      <c r="C863" s="304"/>
      <c r="D863" s="305"/>
      <c r="E863" s="306"/>
      <c r="F863" s="307"/>
      <c r="G863" s="305"/>
      <c r="H863" s="305"/>
      <c r="I863" s="306"/>
      <c r="J863" s="308" t="str">
        <f t="shared" si="3"/>
        <v/>
      </c>
      <c r="K863" s="308"/>
      <c r="L863" s="309"/>
      <c r="M863" s="308"/>
      <c r="N863" s="303"/>
      <c r="O863" s="305"/>
      <c r="P863" s="305"/>
      <c r="Q863" s="299"/>
      <c r="R863" s="299"/>
      <c r="S863" s="299"/>
      <c r="T863" s="299"/>
    </row>
    <row r="864" spans="1:20" ht="13.5" customHeight="1" x14ac:dyDescent="0.2">
      <c r="A864" s="302" t="str">
        <f>IF(B864="","",ROW()-ROW($A$3)+'Diário 3º PA'!$P$1)</f>
        <v/>
      </c>
      <c r="B864" s="303"/>
      <c r="C864" s="304"/>
      <c r="D864" s="305"/>
      <c r="E864" s="306"/>
      <c r="F864" s="307"/>
      <c r="G864" s="305"/>
      <c r="H864" s="305"/>
      <c r="I864" s="306"/>
      <c r="J864" s="308" t="str">
        <f t="shared" si="3"/>
        <v/>
      </c>
      <c r="K864" s="308"/>
      <c r="L864" s="309"/>
      <c r="M864" s="308"/>
      <c r="N864" s="303"/>
      <c r="O864" s="305"/>
      <c r="P864" s="305"/>
      <c r="Q864" s="299"/>
      <c r="R864" s="299"/>
      <c r="S864" s="299"/>
      <c r="T864" s="299"/>
    </row>
    <row r="865" spans="1:20" ht="13.5" customHeight="1" x14ac:dyDescent="0.2">
      <c r="A865" s="302" t="str">
        <f>IF(B865="","",ROW()-ROW($A$3)+'Diário 3º PA'!$P$1)</f>
        <v/>
      </c>
      <c r="B865" s="303"/>
      <c r="C865" s="304"/>
      <c r="D865" s="305"/>
      <c r="E865" s="306"/>
      <c r="F865" s="307"/>
      <c r="G865" s="305"/>
      <c r="H865" s="305"/>
      <c r="I865" s="306"/>
      <c r="J865" s="308" t="str">
        <f t="shared" si="3"/>
        <v/>
      </c>
      <c r="K865" s="308"/>
      <c r="L865" s="309"/>
      <c r="M865" s="308"/>
      <c r="N865" s="303"/>
      <c r="O865" s="305"/>
      <c r="P865" s="305"/>
      <c r="Q865" s="299"/>
      <c r="R865" s="299"/>
      <c r="S865" s="299"/>
      <c r="T865" s="299"/>
    </row>
    <row r="866" spans="1:20" ht="13.5" customHeight="1" x14ac:dyDescent="0.2">
      <c r="A866" s="302" t="str">
        <f>IF(B866="","",ROW()-ROW($A$3)+'Diário 3º PA'!$P$1)</f>
        <v/>
      </c>
      <c r="B866" s="303"/>
      <c r="C866" s="304"/>
      <c r="D866" s="305"/>
      <c r="E866" s="306"/>
      <c r="F866" s="307"/>
      <c r="G866" s="305"/>
      <c r="H866" s="305"/>
      <c r="I866" s="306"/>
      <c r="J866" s="308" t="str">
        <f t="shared" si="3"/>
        <v/>
      </c>
      <c r="K866" s="308"/>
      <c r="L866" s="309"/>
      <c r="M866" s="308"/>
      <c r="N866" s="303"/>
      <c r="O866" s="305"/>
      <c r="P866" s="305"/>
      <c r="Q866" s="299"/>
      <c r="R866" s="299"/>
      <c r="S866" s="299"/>
      <c r="T866" s="299"/>
    </row>
    <row r="867" spans="1:20" ht="13.5" customHeight="1" x14ac:dyDescent="0.2">
      <c r="A867" s="302" t="str">
        <f>IF(B867="","",ROW()-ROW($A$3)+'Diário 3º PA'!$P$1)</f>
        <v/>
      </c>
      <c r="B867" s="303"/>
      <c r="C867" s="304"/>
      <c r="D867" s="305"/>
      <c r="E867" s="306"/>
      <c r="F867" s="307"/>
      <c r="G867" s="305"/>
      <c r="H867" s="305"/>
      <c r="I867" s="306"/>
      <c r="J867" s="308" t="str">
        <f t="shared" si="3"/>
        <v/>
      </c>
      <c r="K867" s="308"/>
      <c r="L867" s="309"/>
      <c r="M867" s="308"/>
      <c r="N867" s="303"/>
      <c r="O867" s="305"/>
      <c r="P867" s="305"/>
      <c r="Q867" s="299"/>
      <c r="R867" s="299"/>
      <c r="S867" s="299"/>
      <c r="T867" s="299"/>
    </row>
    <row r="868" spans="1:20" ht="13.5" customHeight="1" x14ac:dyDescent="0.2">
      <c r="A868" s="302" t="str">
        <f>IF(B868="","",ROW()-ROW($A$3)+'Diário 3º PA'!$P$1)</f>
        <v/>
      </c>
      <c r="B868" s="303"/>
      <c r="C868" s="304"/>
      <c r="D868" s="305"/>
      <c r="E868" s="306"/>
      <c r="F868" s="307"/>
      <c r="G868" s="305"/>
      <c r="H868" s="305"/>
      <c r="I868" s="306"/>
      <c r="J868" s="308" t="str">
        <f t="shared" si="3"/>
        <v/>
      </c>
      <c r="K868" s="308"/>
      <c r="L868" s="309"/>
      <c r="M868" s="308"/>
      <c r="N868" s="303"/>
      <c r="O868" s="305"/>
      <c r="P868" s="305"/>
      <c r="Q868" s="299"/>
      <c r="R868" s="299"/>
      <c r="S868" s="299"/>
      <c r="T868" s="299"/>
    </row>
    <row r="869" spans="1:20" ht="13.5" customHeight="1" x14ac:dyDescent="0.2">
      <c r="A869" s="302" t="str">
        <f>IF(B869="","",ROW()-ROW($A$3)+'Diário 3º PA'!$P$1)</f>
        <v/>
      </c>
      <c r="B869" s="303"/>
      <c r="C869" s="304"/>
      <c r="D869" s="305"/>
      <c r="E869" s="306"/>
      <c r="F869" s="307"/>
      <c r="G869" s="305"/>
      <c r="H869" s="305"/>
      <c r="I869" s="306"/>
      <c r="J869" s="308" t="str">
        <f t="shared" si="3"/>
        <v/>
      </c>
      <c r="K869" s="308"/>
      <c r="L869" s="309"/>
      <c r="M869" s="308"/>
      <c r="N869" s="303"/>
      <c r="O869" s="305"/>
      <c r="P869" s="305"/>
      <c r="Q869" s="299"/>
      <c r="R869" s="299"/>
      <c r="S869" s="299"/>
      <c r="T869" s="299"/>
    </row>
    <row r="870" spans="1:20" ht="13.5" customHeight="1" x14ac:dyDescent="0.2">
      <c r="A870" s="302" t="str">
        <f>IF(B870="","",ROW()-ROW($A$3)+'Diário 3º PA'!$P$1)</f>
        <v/>
      </c>
      <c r="B870" s="303"/>
      <c r="C870" s="304"/>
      <c r="D870" s="305"/>
      <c r="E870" s="306"/>
      <c r="F870" s="307"/>
      <c r="G870" s="305"/>
      <c r="H870" s="305"/>
      <c r="I870" s="306"/>
      <c r="J870" s="308" t="str">
        <f t="shared" si="3"/>
        <v/>
      </c>
      <c r="K870" s="308"/>
      <c r="L870" s="309"/>
      <c r="M870" s="308"/>
      <c r="N870" s="303"/>
      <c r="O870" s="305"/>
      <c r="P870" s="305"/>
      <c r="Q870" s="299"/>
      <c r="R870" s="299"/>
      <c r="S870" s="299"/>
      <c r="T870" s="299"/>
    </row>
    <row r="871" spans="1:20" ht="13.5" customHeight="1" x14ac:dyDescent="0.2">
      <c r="A871" s="302" t="str">
        <f>IF(B871="","",ROW()-ROW($A$3)+'Diário 3º PA'!$P$1)</f>
        <v/>
      </c>
      <c r="B871" s="303"/>
      <c r="C871" s="304"/>
      <c r="D871" s="305"/>
      <c r="E871" s="306"/>
      <c r="F871" s="307"/>
      <c r="G871" s="305"/>
      <c r="H871" s="305"/>
      <c r="I871" s="306"/>
      <c r="J871" s="308" t="str">
        <f t="shared" si="3"/>
        <v/>
      </c>
      <c r="K871" s="308"/>
      <c r="L871" s="309"/>
      <c r="M871" s="308"/>
      <c r="N871" s="303"/>
      <c r="O871" s="305"/>
      <c r="P871" s="305"/>
      <c r="Q871" s="299"/>
      <c r="R871" s="299"/>
      <c r="S871" s="299"/>
      <c r="T871" s="299"/>
    </row>
    <row r="872" spans="1:20" ht="13.5" customHeight="1" x14ac:dyDescent="0.2">
      <c r="A872" s="302" t="str">
        <f>IF(B872="","",ROW()-ROW($A$3)+'Diário 3º PA'!$P$1)</f>
        <v/>
      </c>
      <c r="B872" s="303"/>
      <c r="C872" s="304"/>
      <c r="D872" s="305"/>
      <c r="E872" s="306"/>
      <c r="F872" s="307"/>
      <c r="G872" s="305"/>
      <c r="H872" s="305"/>
      <c r="I872" s="306"/>
      <c r="J872" s="308" t="str">
        <f t="shared" si="3"/>
        <v/>
      </c>
      <c r="K872" s="308"/>
      <c r="L872" s="309"/>
      <c r="M872" s="308"/>
      <c r="N872" s="303"/>
      <c r="O872" s="305"/>
      <c r="P872" s="305"/>
      <c r="Q872" s="299"/>
      <c r="R872" s="299"/>
      <c r="S872" s="299"/>
      <c r="T872" s="299"/>
    </row>
    <row r="873" spans="1:20" ht="13.5" customHeight="1" x14ac:dyDescent="0.2">
      <c r="A873" s="302" t="str">
        <f>IF(B873="","",ROW()-ROW($A$3)+'Diário 3º PA'!$P$1)</f>
        <v/>
      </c>
      <c r="B873" s="303"/>
      <c r="C873" s="304"/>
      <c r="D873" s="305"/>
      <c r="E873" s="306"/>
      <c r="F873" s="307"/>
      <c r="G873" s="305"/>
      <c r="H873" s="305"/>
      <c r="I873" s="306"/>
      <c r="J873" s="308" t="str">
        <f t="shared" si="3"/>
        <v/>
      </c>
      <c r="K873" s="308"/>
      <c r="L873" s="309"/>
      <c r="M873" s="308"/>
      <c r="N873" s="303"/>
      <c r="O873" s="305"/>
      <c r="P873" s="305"/>
      <c r="Q873" s="299"/>
      <c r="R873" s="299"/>
      <c r="S873" s="299"/>
      <c r="T873" s="299"/>
    </row>
    <row r="874" spans="1:20" ht="13.5" customHeight="1" x14ac:dyDescent="0.2">
      <c r="A874" s="302" t="str">
        <f>IF(B874="","",ROW()-ROW($A$3)+'Diário 3º PA'!$P$1)</f>
        <v/>
      </c>
      <c r="B874" s="303"/>
      <c r="C874" s="304"/>
      <c r="D874" s="305"/>
      <c r="E874" s="306"/>
      <c r="F874" s="307"/>
      <c r="G874" s="305"/>
      <c r="H874" s="305"/>
      <c r="I874" s="306"/>
      <c r="J874" s="308" t="str">
        <f t="shared" si="3"/>
        <v/>
      </c>
      <c r="K874" s="308"/>
      <c r="L874" s="309"/>
      <c r="M874" s="308"/>
      <c r="N874" s="303"/>
      <c r="O874" s="305"/>
      <c r="P874" s="305"/>
      <c r="Q874" s="299"/>
      <c r="R874" s="299"/>
      <c r="S874" s="299"/>
      <c r="T874" s="299"/>
    </row>
    <row r="875" spans="1:20" ht="13.5" customHeight="1" x14ac:dyDescent="0.2">
      <c r="A875" s="302" t="str">
        <f>IF(B875="","",ROW()-ROW($A$3)+'Diário 3º PA'!$P$1)</f>
        <v/>
      </c>
      <c r="B875" s="303"/>
      <c r="C875" s="304"/>
      <c r="D875" s="305"/>
      <c r="E875" s="306"/>
      <c r="F875" s="307"/>
      <c r="G875" s="305"/>
      <c r="H875" s="305"/>
      <c r="I875" s="306"/>
      <c r="J875" s="308" t="str">
        <f t="shared" si="3"/>
        <v/>
      </c>
      <c r="K875" s="308"/>
      <c r="L875" s="309"/>
      <c r="M875" s="308"/>
      <c r="N875" s="303"/>
      <c r="O875" s="305"/>
      <c r="P875" s="305"/>
      <c r="Q875" s="299"/>
      <c r="R875" s="299"/>
      <c r="S875" s="299"/>
      <c r="T875" s="299"/>
    </row>
    <row r="876" spans="1:20" ht="13.5" customHeight="1" x14ac:dyDescent="0.2">
      <c r="A876" s="302" t="str">
        <f>IF(B876="","",ROW()-ROW($A$3)+'Diário 3º PA'!$P$1)</f>
        <v/>
      </c>
      <c r="B876" s="303"/>
      <c r="C876" s="304"/>
      <c r="D876" s="305"/>
      <c r="E876" s="306"/>
      <c r="F876" s="307"/>
      <c r="G876" s="305"/>
      <c r="H876" s="305"/>
      <c r="I876" s="306"/>
      <c r="J876" s="308" t="str">
        <f t="shared" si="3"/>
        <v/>
      </c>
      <c r="K876" s="308"/>
      <c r="L876" s="309"/>
      <c r="M876" s="308"/>
      <c r="N876" s="303"/>
      <c r="O876" s="305"/>
      <c r="P876" s="305"/>
      <c r="Q876" s="299"/>
      <c r="R876" s="299"/>
      <c r="S876" s="299"/>
      <c r="T876" s="299"/>
    </row>
    <row r="877" spans="1:20" ht="13.5" customHeight="1" x14ac:dyDescent="0.2">
      <c r="A877" s="302" t="str">
        <f>IF(B877="","",ROW()-ROW($A$3)+'Diário 3º PA'!$P$1)</f>
        <v/>
      </c>
      <c r="B877" s="303"/>
      <c r="C877" s="304"/>
      <c r="D877" s="305"/>
      <c r="E877" s="306"/>
      <c r="F877" s="307"/>
      <c r="G877" s="305"/>
      <c r="H877" s="305"/>
      <c r="I877" s="306"/>
      <c r="J877" s="308" t="str">
        <f t="shared" si="3"/>
        <v/>
      </c>
      <c r="K877" s="308"/>
      <c r="L877" s="309"/>
      <c r="M877" s="308"/>
      <c r="N877" s="303"/>
      <c r="O877" s="305"/>
      <c r="P877" s="305"/>
      <c r="Q877" s="299"/>
      <c r="R877" s="299"/>
      <c r="S877" s="299"/>
      <c r="T877" s="299"/>
    </row>
    <row r="878" spans="1:20" ht="13.5" customHeight="1" x14ac:dyDescent="0.2">
      <c r="A878" s="302" t="str">
        <f>IF(B878="","",ROW()-ROW($A$3)+'Diário 3º PA'!$P$1)</f>
        <v/>
      </c>
      <c r="B878" s="303"/>
      <c r="C878" s="304"/>
      <c r="D878" s="305"/>
      <c r="E878" s="306"/>
      <c r="F878" s="307"/>
      <c r="G878" s="305"/>
      <c r="H878" s="305"/>
      <c r="I878" s="306"/>
      <c r="J878" s="308" t="str">
        <f t="shared" si="3"/>
        <v/>
      </c>
      <c r="K878" s="308"/>
      <c r="L878" s="309"/>
      <c r="M878" s="308"/>
      <c r="N878" s="303"/>
      <c r="O878" s="305"/>
      <c r="P878" s="305"/>
      <c r="Q878" s="299"/>
      <c r="R878" s="299"/>
      <c r="S878" s="299"/>
      <c r="T878" s="299"/>
    </row>
    <row r="879" spans="1:20" ht="13.5" customHeight="1" x14ac:dyDescent="0.2">
      <c r="A879" s="302" t="str">
        <f>IF(B879="","",ROW()-ROW($A$3)+'Diário 3º PA'!$P$1)</f>
        <v/>
      </c>
      <c r="B879" s="303"/>
      <c r="C879" s="304"/>
      <c r="D879" s="305"/>
      <c r="E879" s="306"/>
      <c r="F879" s="307"/>
      <c r="G879" s="305"/>
      <c r="H879" s="305"/>
      <c r="I879" s="306"/>
      <c r="J879" s="308" t="str">
        <f t="shared" si="3"/>
        <v/>
      </c>
      <c r="K879" s="308"/>
      <c r="L879" s="309"/>
      <c r="M879" s="308"/>
      <c r="N879" s="303"/>
      <c r="O879" s="305"/>
      <c r="P879" s="305"/>
      <c r="Q879" s="299"/>
      <c r="R879" s="299"/>
      <c r="S879" s="299"/>
      <c r="T879" s="299"/>
    </row>
    <row r="880" spans="1:20" ht="13.5" customHeight="1" x14ac:dyDescent="0.2">
      <c r="A880" s="302" t="str">
        <f>IF(B880="","",ROW()-ROW($A$3)+'Diário 3º PA'!$P$1)</f>
        <v/>
      </c>
      <c r="B880" s="303"/>
      <c r="C880" s="304"/>
      <c r="D880" s="305"/>
      <c r="E880" s="306"/>
      <c r="F880" s="307"/>
      <c r="G880" s="305"/>
      <c r="H880" s="305"/>
      <c r="I880" s="306"/>
      <c r="J880" s="308" t="str">
        <f t="shared" si="3"/>
        <v/>
      </c>
      <c r="K880" s="308"/>
      <c r="L880" s="309"/>
      <c r="M880" s="308"/>
      <c r="N880" s="303"/>
      <c r="O880" s="305"/>
      <c r="P880" s="305"/>
      <c r="Q880" s="299"/>
      <c r="R880" s="299"/>
      <c r="S880" s="299"/>
      <c r="T880" s="299"/>
    </row>
    <row r="881" spans="1:20" ht="13.5" customHeight="1" x14ac:dyDescent="0.2">
      <c r="A881" s="302" t="str">
        <f>IF(B881="","",ROW()-ROW($A$3)+'Diário 3º PA'!$P$1)</f>
        <v/>
      </c>
      <c r="B881" s="303"/>
      <c r="C881" s="304"/>
      <c r="D881" s="305"/>
      <c r="E881" s="306"/>
      <c r="F881" s="307"/>
      <c r="G881" s="305"/>
      <c r="H881" s="305"/>
      <c r="I881" s="306"/>
      <c r="J881" s="308" t="str">
        <f t="shared" si="3"/>
        <v/>
      </c>
      <c r="K881" s="308"/>
      <c r="L881" s="309"/>
      <c r="M881" s="308"/>
      <c r="N881" s="303"/>
      <c r="O881" s="305"/>
      <c r="P881" s="305"/>
      <c r="Q881" s="299"/>
      <c r="R881" s="299"/>
      <c r="S881" s="299"/>
      <c r="T881" s="299"/>
    </row>
    <row r="882" spans="1:20" ht="13.5" customHeight="1" x14ac:dyDescent="0.2">
      <c r="A882" s="302" t="str">
        <f>IF(B882="","",ROW()-ROW($A$3)+'Diário 3º PA'!$P$1)</f>
        <v/>
      </c>
      <c r="B882" s="303"/>
      <c r="C882" s="304"/>
      <c r="D882" s="305"/>
      <c r="E882" s="306"/>
      <c r="F882" s="307"/>
      <c r="G882" s="305"/>
      <c r="H882" s="305"/>
      <c r="I882" s="306"/>
      <c r="J882" s="308" t="str">
        <f t="shared" si="3"/>
        <v/>
      </c>
      <c r="K882" s="308"/>
      <c r="L882" s="309"/>
      <c r="M882" s="308"/>
      <c r="N882" s="303"/>
      <c r="O882" s="305"/>
      <c r="P882" s="305"/>
      <c r="Q882" s="299"/>
      <c r="R882" s="299"/>
      <c r="S882" s="299"/>
      <c r="T882" s="299"/>
    </row>
    <row r="883" spans="1:20" ht="13.5" customHeight="1" x14ac:dyDescent="0.2">
      <c r="A883" s="302" t="str">
        <f>IF(B883="","",ROW()-ROW($A$3)+'Diário 3º PA'!$P$1)</f>
        <v/>
      </c>
      <c r="B883" s="303"/>
      <c r="C883" s="304"/>
      <c r="D883" s="305"/>
      <c r="E883" s="306"/>
      <c r="F883" s="307"/>
      <c r="G883" s="305"/>
      <c r="H883" s="305"/>
      <c r="I883" s="306"/>
      <c r="J883" s="308" t="str">
        <f t="shared" si="3"/>
        <v/>
      </c>
      <c r="K883" s="308"/>
      <c r="L883" s="309"/>
      <c r="M883" s="308"/>
      <c r="N883" s="303"/>
      <c r="O883" s="305"/>
      <c r="P883" s="305"/>
      <c r="Q883" s="299"/>
      <c r="R883" s="299"/>
      <c r="S883" s="299"/>
      <c r="T883" s="299"/>
    </row>
    <row r="884" spans="1:20" ht="13.5" customHeight="1" x14ac:dyDescent="0.2">
      <c r="A884" s="302" t="str">
        <f>IF(B884="","",ROW()-ROW($A$3)+'Diário 3º PA'!$P$1)</f>
        <v/>
      </c>
      <c r="B884" s="303"/>
      <c r="C884" s="304"/>
      <c r="D884" s="305"/>
      <c r="E884" s="306"/>
      <c r="F884" s="307"/>
      <c r="G884" s="305"/>
      <c r="H884" s="305"/>
      <c r="I884" s="306"/>
      <c r="J884" s="308" t="str">
        <f t="shared" si="3"/>
        <v/>
      </c>
      <c r="K884" s="308"/>
      <c r="L884" s="309"/>
      <c r="M884" s="308"/>
      <c r="N884" s="303"/>
      <c r="O884" s="305"/>
      <c r="P884" s="305"/>
      <c r="Q884" s="299"/>
      <c r="R884" s="299"/>
      <c r="S884" s="299"/>
      <c r="T884" s="299"/>
    </row>
    <row r="885" spans="1:20" ht="13.5" customHeight="1" x14ac:dyDescent="0.2">
      <c r="A885" s="302" t="str">
        <f>IF(B885="","",ROW()-ROW($A$3)+'Diário 3º PA'!$P$1)</f>
        <v/>
      </c>
      <c r="B885" s="303"/>
      <c r="C885" s="304"/>
      <c r="D885" s="305"/>
      <c r="E885" s="306"/>
      <c r="F885" s="307"/>
      <c r="G885" s="305"/>
      <c r="H885" s="305"/>
      <c r="I885" s="306"/>
      <c r="J885" s="308" t="str">
        <f t="shared" si="3"/>
        <v/>
      </c>
      <c r="K885" s="308"/>
      <c r="L885" s="309"/>
      <c r="M885" s="308"/>
      <c r="N885" s="303"/>
      <c r="O885" s="305"/>
      <c r="P885" s="305"/>
      <c r="Q885" s="299"/>
      <c r="R885" s="299"/>
      <c r="S885" s="299"/>
      <c r="T885" s="299"/>
    </row>
    <row r="886" spans="1:20" ht="13.5" customHeight="1" x14ac:dyDescent="0.2">
      <c r="A886" s="302" t="str">
        <f>IF(B886="","",ROW()-ROW($A$3)+'Diário 3º PA'!$P$1)</f>
        <v/>
      </c>
      <c r="B886" s="303"/>
      <c r="C886" s="304"/>
      <c r="D886" s="305"/>
      <c r="E886" s="306"/>
      <c r="F886" s="307"/>
      <c r="G886" s="305"/>
      <c r="H886" s="305"/>
      <c r="I886" s="306"/>
      <c r="J886" s="308" t="str">
        <f t="shared" si="3"/>
        <v/>
      </c>
      <c r="K886" s="308"/>
      <c r="L886" s="309"/>
      <c r="M886" s="308"/>
      <c r="N886" s="303"/>
      <c r="O886" s="305"/>
      <c r="P886" s="305"/>
      <c r="Q886" s="299"/>
      <c r="R886" s="299"/>
      <c r="S886" s="299"/>
      <c r="T886" s="299"/>
    </row>
    <row r="887" spans="1:20" ht="13.5" customHeight="1" x14ac:dyDescent="0.2">
      <c r="A887" s="302" t="str">
        <f>IF(B887="","",ROW()-ROW($A$3)+'Diário 3º PA'!$P$1)</f>
        <v/>
      </c>
      <c r="B887" s="303"/>
      <c r="C887" s="304"/>
      <c r="D887" s="305"/>
      <c r="E887" s="306"/>
      <c r="F887" s="307"/>
      <c r="G887" s="305"/>
      <c r="H887" s="305"/>
      <c r="I887" s="306"/>
      <c r="J887" s="308" t="str">
        <f t="shared" si="3"/>
        <v/>
      </c>
      <c r="K887" s="308"/>
      <c r="L887" s="309"/>
      <c r="M887" s="308"/>
      <c r="N887" s="303"/>
      <c r="O887" s="305"/>
      <c r="P887" s="305"/>
      <c r="Q887" s="299"/>
      <c r="R887" s="299"/>
      <c r="S887" s="299"/>
      <c r="T887" s="299"/>
    </row>
    <row r="888" spans="1:20" ht="13.5" customHeight="1" x14ac:dyDescent="0.2">
      <c r="A888" s="302" t="str">
        <f>IF(B888="","",ROW()-ROW($A$3)+'Diário 3º PA'!$P$1)</f>
        <v/>
      </c>
      <c r="B888" s="303"/>
      <c r="C888" s="304"/>
      <c r="D888" s="305"/>
      <c r="E888" s="306"/>
      <c r="F888" s="307"/>
      <c r="G888" s="305"/>
      <c r="H888" s="305"/>
      <c r="I888" s="306"/>
      <c r="J888" s="308" t="str">
        <f t="shared" si="3"/>
        <v/>
      </c>
      <c r="K888" s="308"/>
      <c r="L888" s="309"/>
      <c r="M888" s="308"/>
      <c r="N888" s="303"/>
      <c r="O888" s="305"/>
      <c r="P888" s="305"/>
      <c r="Q888" s="299"/>
      <c r="R888" s="299"/>
      <c r="S888" s="299"/>
      <c r="T888" s="299"/>
    </row>
    <row r="889" spans="1:20" ht="13.5" customHeight="1" x14ac:dyDescent="0.2">
      <c r="A889" s="302" t="str">
        <f>IF(B889="","",ROW()-ROW($A$3)+'Diário 3º PA'!$P$1)</f>
        <v/>
      </c>
      <c r="B889" s="303"/>
      <c r="C889" s="304"/>
      <c r="D889" s="305"/>
      <c r="E889" s="306"/>
      <c r="F889" s="307"/>
      <c r="G889" s="305"/>
      <c r="H889" s="305"/>
      <c r="I889" s="306"/>
      <c r="J889" s="308" t="str">
        <f t="shared" si="3"/>
        <v/>
      </c>
      <c r="K889" s="308"/>
      <c r="L889" s="309"/>
      <c r="M889" s="308"/>
      <c r="N889" s="303"/>
      <c r="O889" s="305"/>
      <c r="P889" s="305"/>
      <c r="Q889" s="299"/>
      <c r="R889" s="299"/>
      <c r="S889" s="299"/>
      <c r="T889" s="299"/>
    </row>
    <row r="890" spans="1:20" ht="13.5" customHeight="1" x14ac:dyDescent="0.2">
      <c r="A890" s="302" t="str">
        <f>IF(B890="","",ROW()-ROW($A$3)+'Diário 3º PA'!$P$1)</f>
        <v/>
      </c>
      <c r="B890" s="303"/>
      <c r="C890" s="304"/>
      <c r="D890" s="305"/>
      <c r="E890" s="306"/>
      <c r="F890" s="307"/>
      <c r="G890" s="305"/>
      <c r="H890" s="305"/>
      <c r="I890" s="306"/>
      <c r="J890" s="308" t="str">
        <f t="shared" si="3"/>
        <v/>
      </c>
      <c r="K890" s="308"/>
      <c r="L890" s="309"/>
      <c r="M890" s="308"/>
      <c r="N890" s="303"/>
      <c r="O890" s="305"/>
      <c r="P890" s="305"/>
      <c r="Q890" s="299"/>
      <c r="R890" s="299"/>
      <c r="S890" s="299"/>
      <c r="T890" s="299"/>
    </row>
    <row r="891" spans="1:20" ht="13.5" customHeight="1" x14ac:dyDescent="0.2">
      <c r="A891" s="302" t="str">
        <f>IF(B891="","",ROW()-ROW($A$3)+'Diário 3º PA'!$P$1)</f>
        <v/>
      </c>
      <c r="B891" s="303"/>
      <c r="C891" s="304"/>
      <c r="D891" s="305"/>
      <c r="E891" s="306"/>
      <c r="F891" s="307"/>
      <c r="G891" s="305"/>
      <c r="H891" s="305"/>
      <c r="I891" s="306"/>
      <c r="J891" s="308" t="str">
        <f t="shared" si="3"/>
        <v/>
      </c>
      <c r="K891" s="308"/>
      <c r="L891" s="309"/>
      <c r="M891" s="308"/>
      <c r="N891" s="303"/>
      <c r="O891" s="305"/>
      <c r="P891" s="305"/>
      <c r="Q891" s="299"/>
      <c r="R891" s="299"/>
      <c r="S891" s="299"/>
      <c r="T891" s="299"/>
    </row>
    <row r="892" spans="1:20" ht="13.5" customHeight="1" x14ac:dyDescent="0.2">
      <c r="A892" s="302" t="str">
        <f>IF(B892="","",ROW()-ROW($A$3)+'Diário 3º PA'!$P$1)</f>
        <v/>
      </c>
      <c r="B892" s="303"/>
      <c r="C892" s="304"/>
      <c r="D892" s="305"/>
      <c r="E892" s="306"/>
      <c r="F892" s="307"/>
      <c r="G892" s="305"/>
      <c r="H892" s="305"/>
      <c r="I892" s="306"/>
      <c r="J892" s="308" t="str">
        <f t="shared" si="3"/>
        <v/>
      </c>
      <c r="K892" s="308"/>
      <c r="L892" s="309"/>
      <c r="M892" s="308"/>
      <c r="N892" s="303"/>
      <c r="O892" s="305"/>
      <c r="P892" s="305"/>
      <c r="Q892" s="299"/>
      <c r="R892" s="299"/>
      <c r="S892" s="299"/>
      <c r="T892" s="299"/>
    </row>
    <row r="893" spans="1:20" ht="13.5" customHeight="1" x14ac:dyDescent="0.2">
      <c r="A893" s="302" t="str">
        <f>IF(B893="","",ROW()-ROW($A$3)+'Diário 3º PA'!$P$1)</f>
        <v/>
      </c>
      <c r="B893" s="303"/>
      <c r="C893" s="304"/>
      <c r="D893" s="305"/>
      <c r="E893" s="306"/>
      <c r="F893" s="307"/>
      <c r="G893" s="305"/>
      <c r="H893" s="305"/>
      <c r="I893" s="306"/>
      <c r="J893" s="308" t="str">
        <f t="shared" si="3"/>
        <v/>
      </c>
      <c r="K893" s="308"/>
      <c r="L893" s="309"/>
      <c r="M893" s="308"/>
      <c r="N893" s="303"/>
      <c r="O893" s="305"/>
      <c r="P893" s="305"/>
      <c r="Q893" s="299"/>
      <c r="R893" s="299"/>
      <c r="S893" s="299"/>
      <c r="T893" s="299"/>
    </row>
    <row r="894" spans="1:20" ht="13.5" customHeight="1" x14ac:dyDescent="0.2">
      <c r="A894" s="302" t="str">
        <f>IF(B894="","",ROW()-ROW($A$3)+'Diário 3º PA'!$P$1)</f>
        <v/>
      </c>
      <c r="B894" s="303"/>
      <c r="C894" s="304"/>
      <c r="D894" s="305"/>
      <c r="E894" s="306"/>
      <c r="F894" s="307"/>
      <c r="G894" s="305"/>
      <c r="H894" s="305"/>
      <c r="I894" s="306"/>
      <c r="J894" s="308" t="str">
        <f t="shared" si="3"/>
        <v/>
      </c>
      <c r="K894" s="308"/>
      <c r="L894" s="309"/>
      <c r="M894" s="308"/>
      <c r="N894" s="303"/>
      <c r="O894" s="305"/>
      <c r="P894" s="305"/>
      <c r="Q894" s="299"/>
      <c r="R894" s="299"/>
      <c r="S894" s="299"/>
      <c r="T894" s="299"/>
    </row>
    <row r="895" spans="1:20" ht="13.5" customHeight="1" x14ac:dyDescent="0.2">
      <c r="A895" s="302" t="str">
        <f>IF(B895="","",ROW()-ROW($A$3)+'Diário 3º PA'!$P$1)</f>
        <v/>
      </c>
      <c r="B895" s="303"/>
      <c r="C895" s="304"/>
      <c r="D895" s="305"/>
      <c r="E895" s="306"/>
      <c r="F895" s="307"/>
      <c r="G895" s="305"/>
      <c r="H895" s="305"/>
      <c r="I895" s="306"/>
      <c r="J895" s="308" t="str">
        <f t="shared" si="3"/>
        <v/>
      </c>
      <c r="K895" s="308"/>
      <c r="L895" s="309"/>
      <c r="M895" s="308"/>
      <c r="N895" s="303"/>
      <c r="O895" s="305"/>
      <c r="P895" s="305"/>
      <c r="Q895" s="299"/>
      <c r="R895" s="299"/>
      <c r="S895" s="299"/>
      <c r="T895" s="299"/>
    </row>
    <row r="896" spans="1:20" ht="13.5" customHeight="1" x14ac:dyDescent="0.2">
      <c r="A896" s="302" t="str">
        <f>IF(B896="","",ROW()-ROW($A$3)+'Diário 3º PA'!$P$1)</f>
        <v/>
      </c>
      <c r="B896" s="303"/>
      <c r="C896" s="304"/>
      <c r="D896" s="305"/>
      <c r="E896" s="306"/>
      <c r="F896" s="307"/>
      <c r="G896" s="305"/>
      <c r="H896" s="305"/>
      <c r="I896" s="306"/>
      <c r="J896" s="308" t="str">
        <f t="shared" si="3"/>
        <v/>
      </c>
      <c r="K896" s="308"/>
      <c r="L896" s="309"/>
      <c r="M896" s="308"/>
      <c r="N896" s="303"/>
      <c r="O896" s="305"/>
      <c r="P896" s="305"/>
      <c r="Q896" s="299"/>
      <c r="R896" s="299"/>
      <c r="S896" s="299"/>
      <c r="T896" s="299"/>
    </row>
    <row r="897" spans="1:20" ht="13.5" customHeight="1" x14ac:dyDescent="0.2">
      <c r="A897" s="302" t="str">
        <f>IF(B897="","",ROW()-ROW($A$3)+'Diário 3º PA'!$P$1)</f>
        <v/>
      </c>
      <c r="B897" s="303"/>
      <c r="C897" s="304"/>
      <c r="D897" s="305"/>
      <c r="E897" s="306"/>
      <c r="F897" s="307"/>
      <c r="G897" s="305"/>
      <c r="H897" s="305"/>
      <c r="I897" s="306"/>
      <c r="J897" s="308" t="str">
        <f t="shared" si="3"/>
        <v/>
      </c>
      <c r="K897" s="308"/>
      <c r="L897" s="309"/>
      <c r="M897" s="308"/>
      <c r="N897" s="303"/>
      <c r="O897" s="305"/>
      <c r="P897" s="305"/>
      <c r="Q897" s="299"/>
      <c r="R897" s="299"/>
      <c r="S897" s="299"/>
      <c r="T897" s="299"/>
    </row>
    <row r="898" spans="1:20" ht="13.5" customHeight="1" x14ac:dyDescent="0.2">
      <c r="A898" s="302" t="str">
        <f>IF(B898="","",ROW()-ROW($A$3)+'Diário 3º PA'!$P$1)</f>
        <v/>
      </c>
      <c r="B898" s="303"/>
      <c r="C898" s="304"/>
      <c r="D898" s="305"/>
      <c r="E898" s="306"/>
      <c r="F898" s="307"/>
      <c r="G898" s="305"/>
      <c r="H898" s="305"/>
      <c r="I898" s="306"/>
      <c r="J898" s="308" t="str">
        <f t="shared" si="3"/>
        <v/>
      </c>
      <c r="K898" s="308"/>
      <c r="L898" s="309"/>
      <c r="M898" s="308"/>
      <c r="N898" s="303"/>
      <c r="O898" s="305"/>
      <c r="P898" s="305"/>
      <c r="Q898" s="299"/>
      <c r="R898" s="299"/>
      <c r="S898" s="299"/>
      <c r="T898" s="299"/>
    </row>
    <row r="899" spans="1:20" ht="13.5" customHeight="1" x14ac:dyDescent="0.2">
      <c r="A899" s="302" t="str">
        <f>IF(B899="","",ROW()-ROW($A$3)+'Diário 3º PA'!$P$1)</f>
        <v/>
      </c>
      <c r="B899" s="303"/>
      <c r="C899" s="304"/>
      <c r="D899" s="305"/>
      <c r="E899" s="306"/>
      <c r="F899" s="307"/>
      <c r="G899" s="305"/>
      <c r="H899" s="305"/>
      <c r="I899" s="306"/>
      <c r="J899" s="308" t="str">
        <f t="shared" si="3"/>
        <v/>
      </c>
      <c r="K899" s="308"/>
      <c r="L899" s="309"/>
      <c r="M899" s="308"/>
      <c r="N899" s="303"/>
      <c r="O899" s="305"/>
      <c r="P899" s="305"/>
      <c r="Q899" s="299"/>
      <c r="R899" s="299"/>
      <c r="S899" s="299"/>
      <c r="T899" s="299"/>
    </row>
    <row r="900" spans="1:20" ht="13.5" customHeight="1" x14ac:dyDescent="0.2">
      <c r="A900" s="302" t="str">
        <f>IF(B900="","",ROW()-ROW($A$3)+'Diário 3º PA'!$P$1)</f>
        <v/>
      </c>
      <c r="B900" s="303"/>
      <c r="C900" s="304"/>
      <c r="D900" s="305"/>
      <c r="E900" s="306"/>
      <c r="F900" s="307"/>
      <c r="G900" s="305"/>
      <c r="H900" s="305"/>
      <c r="I900" s="306"/>
      <c r="J900" s="308" t="str">
        <f t="shared" si="3"/>
        <v/>
      </c>
      <c r="K900" s="308"/>
      <c r="L900" s="309"/>
      <c r="M900" s="308"/>
      <c r="N900" s="303"/>
      <c r="O900" s="305"/>
      <c r="P900" s="305"/>
      <c r="Q900" s="299"/>
      <c r="R900" s="299"/>
      <c r="S900" s="299"/>
      <c r="T900" s="299"/>
    </row>
    <row r="901" spans="1:20" ht="13.5" customHeight="1" x14ac:dyDescent="0.2">
      <c r="A901" s="302" t="str">
        <f>IF(B901="","",ROW()-ROW($A$3)+'Diário 3º PA'!$P$1)</f>
        <v/>
      </c>
      <c r="B901" s="303"/>
      <c r="C901" s="304"/>
      <c r="D901" s="305"/>
      <c r="E901" s="306"/>
      <c r="F901" s="307"/>
      <c r="G901" s="305"/>
      <c r="H901" s="305"/>
      <c r="I901" s="306"/>
      <c r="J901" s="308" t="str">
        <f t="shared" si="3"/>
        <v/>
      </c>
      <c r="K901" s="308"/>
      <c r="L901" s="309"/>
      <c r="M901" s="308"/>
      <c r="N901" s="303"/>
      <c r="O901" s="305"/>
      <c r="P901" s="305"/>
      <c r="Q901" s="299"/>
      <c r="R901" s="299"/>
      <c r="S901" s="299"/>
      <c r="T901" s="299"/>
    </row>
    <row r="902" spans="1:20" ht="13.5" customHeight="1" x14ac:dyDescent="0.2">
      <c r="A902" s="302" t="str">
        <f>IF(B902="","",ROW()-ROW($A$3)+'Diário 3º PA'!$P$1)</f>
        <v/>
      </c>
      <c r="B902" s="303"/>
      <c r="C902" s="304"/>
      <c r="D902" s="305"/>
      <c r="E902" s="306"/>
      <c r="F902" s="307"/>
      <c r="G902" s="305"/>
      <c r="H902" s="305"/>
      <c r="I902" s="306"/>
      <c r="J902" s="308" t="str">
        <f t="shared" si="3"/>
        <v/>
      </c>
      <c r="K902" s="308"/>
      <c r="L902" s="309"/>
      <c r="M902" s="308"/>
      <c r="N902" s="303"/>
      <c r="O902" s="305"/>
      <c r="P902" s="305"/>
      <c r="Q902" s="299"/>
      <c r="R902" s="299"/>
      <c r="S902" s="299"/>
      <c r="T902" s="299"/>
    </row>
    <row r="903" spans="1:20" ht="13.5" customHeight="1" x14ac:dyDescent="0.2">
      <c r="A903" s="302" t="str">
        <f>IF(B903="","",ROW()-ROW($A$3)+'Diário 3º PA'!$P$1)</f>
        <v/>
      </c>
      <c r="B903" s="303"/>
      <c r="C903" s="304"/>
      <c r="D903" s="305"/>
      <c r="E903" s="306"/>
      <c r="F903" s="307"/>
      <c r="G903" s="305"/>
      <c r="H903" s="305"/>
      <c r="I903" s="306"/>
      <c r="J903" s="308" t="str">
        <f t="shared" si="3"/>
        <v/>
      </c>
      <c r="K903" s="308"/>
      <c r="L903" s="309"/>
      <c r="M903" s="308"/>
      <c r="N903" s="303"/>
      <c r="O903" s="305"/>
      <c r="P903" s="305"/>
      <c r="Q903" s="299"/>
      <c r="R903" s="299"/>
      <c r="S903" s="299"/>
      <c r="T903" s="299"/>
    </row>
    <row r="904" spans="1:20" ht="13.5" customHeight="1" x14ac:dyDescent="0.2">
      <c r="A904" s="302" t="str">
        <f>IF(B904="","",ROW()-ROW($A$3)+'Diário 3º PA'!$P$1)</f>
        <v/>
      </c>
      <c r="B904" s="303"/>
      <c r="C904" s="304"/>
      <c r="D904" s="305"/>
      <c r="E904" s="306"/>
      <c r="F904" s="307"/>
      <c r="G904" s="305"/>
      <c r="H904" s="305"/>
      <c r="I904" s="306"/>
      <c r="J904" s="308" t="str">
        <f t="shared" si="3"/>
        <v/>
      </c>
      <c r="K904" s="308"/>
      <c r="L904" s="309"/>
      <c r="M904" s="308"/>
      <c r="N904" s="303"/>
      <c r="O904" s="305"/>
      <c r="P904" s="305"/>
      <c r="Q904" s="299"/>
      <c r="R904" s="299"/>
      <c r="S904" s="299"/>
      <c r="T904" s="299"/>
    </row>
    <row r="905" spans="1:20" ht="13.5" customHeight="1" x14ac:dyDescent="0.2">
      <c r="A905" s="302" t="str">
        <f>IF(B905="","",ROW()-ROW($A$3)+'Diário 3º PA'!$P$1)</f>
        <v/>
      </c>
      <c r="B905" s="303"/>
      <c r="C905" s="304"/>
      <c r="D905" s="305"/>
      <c r="E905" s="306"/>
      <c r="F905" s="307"/>
      <c r="G905" s="305"/>
      <c r="H905" s="305"/>
      <c r="I905" s="306"/>
      <c r="J905" s="308" t="str">
        <f t="shared" si="3"/>
        <v/>
      </c>
      <c r="K905" s="308"/>
      <c r="L905" s="309"/>
      <c r="M905" s="308"/>
      <c r="N905" s="303"/>
      <c r="O905" s="305"/>
      <c r="P905" s="305"/>
      <c r="Q905" s="299"/>
      <c r="R905" s="299"/>
      <c r="S905" s="299"/>
      <c r="T905" s="299"/>
    </row>
    <row r="906" spans="1:20" ht="13.5" customHeight="1" x14ac:dyDescent="0.2">
      <c r="A906" s="302" t="str">
        <f>IF(B906="","",ROW()-ROW($A$3)+'Diário 3º PA'!$P$1)</f>
        <v/>
      </c>
      <c r="B906" s="303"/>
      <c r="C906" s="304"/>
      <c r="D906" s="305"/>
      <c r="E906" s="306"/>
      <c r="F906" s="307"/>
      <c r="G906" s="305"/>
      <c r="H906" s="305"/>
      <c r="I906" s="306"/>
      <c r="J906" s="308" t="str">
        <f t="shared" si="3"/>
        <v/>
      </c>
      <c r="K906" s="308"/>
      <c r="L906" s="309"/>
      <c r="M906" s="308"/>
      <c r="N906" s="303"/>
      <c r="O906" s="305"/>
      <c r="P906" s="305"/>
      <c r="Q906" s="299"/>
      <c r="R906" s="299"/>
      <c r="S906" s="299"/>
      <c r="T906" s="299"/>
    </row>
    <row r="907" spans="1:20" ht="13.5" customHeight="1" x14ac:dyDescent="0.2">
      <c r="A907" s="302" t="str">
        <f>IF(B907="","",ROW()-ROW($A$3)+'Diário 3º PA'!$P$1)</f>
        <v/>
      </c>
      <c r="B907" s="303"/>
      <c r="C907" s="304"/>
      <c r="D907" s="305"/>
      <c r="E907" s="306"/>
      <c r="F907" s="307"/>
      <c r="G907" s="305"/>
      <c r="H907" s="305"/>
      <c r="I907" s="306"/>
      <c r="J907" s="308" t="str">
        <f t="shared" si="3"/>
        <v/>
      </c>
      <c r="K907" s="308"/>
      <c r="L907" s="309"/>
      <c r="M907" s="308"/>
      <c r="N907" s="303"/>
      <c r="O907" s="305"/>
      <c r="P907" s="305"/>
      <c r="Q907" s="299"/>
      <c r="R907" s="299"/>
      <c r="S907" s="299"/>
      <c r="T907" s="299"/>
    </row>
    <row r="908" spans="1:20" ht="13.5" customHeight="1" x14ac:dyDescent="0.2">
      <c r="A908" s="302" t="str">
        <f>IF(B908="","",ROW()-ROW($A$3)+'Diário 3º PA'!$P$1)</f>
        <v/>
      </c>
      <c r="B908" s="303"/>
      <c r="C908" s="304"/>
      <c r="D908" s="305"/>
      <c r="E908" s="306"/>
      <c r="F908" s="307"/>
      <c r="G908" s="305"/>
      <c r="H908" s="305"/>
      <c r="I908" s="306"/>
      <c r="J908" s="308" t="str">
        <f t="shared" si="3"/>
        <v/>
      </c>
      <c r="K908" s="308"/>
      <c r="L908" s="309"/>
      <c r="M908" s="308"/>
      <c r="N908" s="303"/>
      <c r="O908" s="305"/>
      <c r="P908" s="305"/>
      <c r="Q908" s="299"/>
      <c r="R908" s="299"/>
      <c r="S908" s="299"/>
      <c r="T908" s="299"/>
    </row>
    <row r="909" spans="1:20" ht="13.5" customHeight="1" x14ac:dyDescent="0.2">
      <c r="A909" s="302" t="str">
        <f>IF(B909="","",ROW()-ROW($A$3)+'Diário 3º PA'!$P$1)</f>
        <v/>
      </c>
      <c r="B909" s="303"/>
      <c r="C909" s="304"/>
      <c r="D909" s="305"/>
      <c r="E909" s="306"/>
      <c r="F909" s="307"/>
      <c r="G909" s="305"/>
      <c r="H909" s="305"/>
      <c r="I909" s="306"/>
      <c r="J909" s="308" t="str">
        <f t="shared" si="3"/>
        <v/>
      </c>
      <c r="K909" s="308"/>
      <c r="L909" s="309"/>
      <c r="M909" s="308"/>
      <c r="N909" s="303"/>
      <c r="O909" s="305"/>
      <c r="P909" s="305"/>
      <c r="Q909" s="299"/>
      <c r="R909" s="299"/>
      <c r="S909" s="299"/>
      <c r="T909" s="299"/>
    </row>
    <row r="910" spans="1:20" ht="13.5" customHeight="1" x14ac:dyDescent="0.2">
      <c r="A910" s="302" t="str">
        <f>IF(B910="","",ROW()-ROW($A$3)+'Diário 3º PA'!$P$1)</f>
        <v/>
      </c>
      <c r="B910" s="303"/>
      <c r="C910" s="304"/>
      <c r="D910" s="305"/>
      <c r="E910" s="306"/>
      <c r="F910" s="307"/>
      <c r="G910" s="305"/>
      <c r="H910" s="305"/>
      <c r="I910" s="306"/>
      <c r="J910" s="308" t="str">
        <f t="shared" si="3"/>
        <v/>
      </c>
      <c r="K910" s="308"/>
      <c r="L910" s="309"/>
      <c r="M910" s="308"/>
      <c r="N910" s="303"/>
      <c r="O910" s="305"/>
      <c r="P910" s="305"/>
      <c r="Q910" s="299"/>
      <c r="R910" s="299"/>
      <c r="S910" s="299"/>
      <c r="T910" s="299"/>
    </row>
    <row r="911" spans="1:20" ht="13.5" customHeight="1" x14ac:dyDescent="0.2">
      <c r="A911" s="302" t="str">
        <f>IF(B911="","",ROW()-ROW($A$3)+'Diário 3º PA'!$P$1)</f>
        <v/>
      </c>
      <c r="B911" s="303"/>
      <c r="C911" s="304"/>
      <c r="D911" s="305"/>
      <c r="E911" s="306"/>
      <c r="F911" s="307"/>
      <c r="G911" s="305"/>
      <c r="H911" s="305"/>
      <c r="I911" s="306"/>
      <c r="J911" s="308" t="str">
        <f t="shared" si="3"/>
        <v/>
      </c>
      <c r="K911" s="308"/>
      <c r="L911" s="309"/>
      <c r="M911" s="308"/>
      <c r="N911" s="303"/>
      <c r="O911" s="305"/>
      <c r="P911" s="305"/>
      <c r="Q911" s="299"/>
      <c r="R911" s="299"/>
      <c r="S911" s="299"/>
      <c r="T911" s="299"/>
    </row>
    <row r="912" spans="1:20" ht="13.5" customHeight="1" x14ac:dyDescent="0.2">
      <c r="A912" s="302" t="str">
        <f>IF(B912="","",ROW()-ROW($A$3)+'Diário 3º PA'!$P$1)</f>
        <v/>
      </c>
      <c r="B912" s="303"/>
      <c r="C912" s="304"/>
      <c r="D912" s="305"/>
      <c r="E912" s="306"/>
      <c r="F912" s="307"/>
      <c r="G912" s="305"/>
      <c r="H912" s="305"/>
      <c r="I912" s="306"/>
      <c r="J912" s="308" t="str">
        <f t="shared" si="3"/>
        <v/>
      </c>
      <c r="K912" s="308"/>
      <c r="L912" s="309"/>
      <c r="M912" s="308"/>
      <c r="N912" s="303"/>
      <c r="O912" s="305"/>
      <c r="P912" s="305"/>
      <c r="Q912" s="299"/>
      <c r="R912" s="299"/>
      <c r="S912" s="299"/>
      <c r="T912" s="299"/>
    </row>
    <row r="913" spans="1:20" ht="13.5" customHeight="1" x14ac:dyDescent="0.2">
      <c r="A913" s="302" t="str">
        <f>IF(B913="","",ROW()-ROW($A$3)+'Diário 3º PA'!$P$1)</f>
        <v/>
      </c>
      <c r="B913" s="303"/>
      <c r="C913" s="304"/>
      <c r="D913" s="305"/>
      <c r="E913" s="306"/>
      <c r="F913" s="307"/>
      <c r="G913" s="305"/>
      <c r="H913" s="305"/>
      <c r="I913" s="306"/>
      <c r="J913" s="308" t="str">
        <f t="shared" si="3"/>
        <v/>
      </c>
      <c r="K913" s="308"/>
      <c r="L913" s="309"/>
      <c r="M913" s="308"/>
      <c r="N913" s="303"/>
      <c r="O913" s="305"/>
      <c r="P913" s="305"/>
      <c r="Q913" s="299"/>
      <c r="R913" s="299"/>
      <c r="S913" s="299"/>
      <c r="T913" s="299"/>
    </row>
    <row r="914" spans="1:20" ht="13.5" customHeight="1" x14ac:dyDescent="0.2">
      <c r="A914" s="302" t="str">
        <f>IF(B914="","",ROW()-ROW($A$3)+'Diário 3º PA'!$P$1)</f>
        <v/>
      </c>
      <c r="B914" s="303"/>
      <c r="C914" s="304"/>
      <c r="D914" s="305"/>
      <c r="E914" s="306"/>
      <c r="F914" s="307"/>
      <c r="G914" s="305"/>
      <c r="H914" s="305"/>
      <c r="I914" s="306"/>
      <c r="J914" s="308" t="str">
        <f t="shared" si="3"/>
        <v/>
      </c>
      <c r="K914" s="308"/>
      <c r="L914" s="309"/>
      <c r="M914" s="308"/>
      <c r="N914" s="303"/>
      <c r="O914" s="305"/>
      <c r="P914" s="305"/>
      <c r="Q914" s="299"/>
      <c r="R914" s="299"/>
      <c r="S914" s="299"/>
      <c r="T914" s="299"/>
    </row>
    <row r="915" spans="1:20" ht="13.5" customHeight="1" x14ac:dyDescent="0.2">
      <c r="A915" s="302" t="str">
        <f>IF(B915="","",ROW()-ROW($A$3)+'Diário 3º PA'!$P$1)</f>
        <v/>
      </c>
      <c r="B915" s="303"/>
      <c r="C915" s="304"/>
      <c r="D915" s="305"/>
      <c r="E915" s="306"/>
      <c r="F915" s="307"/>
      <c r="G915" s="305"/>
      <c r="H915" s="305"/>
      <c r="I915" s="306"/>
      <c r="J915" s="308" t="str">
        <f t="shared" si="3"/>
        <v/>
      </c>
      <c r="K915" s="308"/>
      <c r="L915" s="309"/>
      <c r="M915" s="308"/>
      <c r="N915" s="303"/>
      <c r="O915" s="305"/>
      <c r="P915" s="305"/>
      <c r="Q915" s="299"/>
      <c r="R915" s="299"/>
      <c r="S915" s="299"/>
      <c r="T915" s="299"/>
    </row>
    <row r="916" spans="1:20" ht="13.5" customHeight="1" x14ac:dyDescent="0.2">
      <c r="A916" s="302" t="str">
        <f>IF(B916="","",ROW()-ROW($A$3)+'Diário 3º PA'!$P$1)</f>
        <v/>
      </c>
      <c r="B916" s="303"/>
      <c r="C916" s="304"/>
      <c r="D916" s="305"/>
      <c r="E916" s="306"/>
      <c r="F916" s="307"/>
      <c r="G916" s="305"/>
      <c r="H916" s="305"/>
      <c r="I916" s="306"/>
      <c r="J916" s="308" t="str">
        <f t="shared" si="3"/>
        <v/>
      </c>
      <c r="K916" s="308"/>
      <c r="L916" s="309"/>
      <c r="M916" s="308"/>
      <c r="N916" s="303"/>
      <c r="O916" s="305"/>
      <c r="P916" s="305"/>
      <c r="Q916" s="299"/>
      <c r="R916" s="299"/>
      <c r="S916" s="299"/>
      <c r="T916" s="299"/>
    </row>
    <row r="917" spans="1:20" ht="13.5" customHeight="1" x14ac:dyDescent="0.2">
      <c r="A917" s="302" t="str">
        <f>IF(B917="","",ROW()-ROW($A$3)+'Diário 3º PA'!$P$1)</f>
        <v/>
      </c>
      <c r="B917" s="303"/>
      <c r="C917" s="304"/>
      <c r="D917" s="305"/>
      <c r="E917" s="306"/>
      <c r="F917" s="307"/>
      <c r="G917" s="305"/>
      <c r="H917" s="305"/>
      <c r="I917" s="306"/>
      <c r="J917" s="308" t="str">
        <f t="shared" si="3"/>
        <v/>
      </c>
      <c r="K917" s="308"/>
      <c r="L917" s="309"/>
      <c r="M917" s="308"/>
      <c r="N917" s="303"/>
      <c r="O917" s="305"/>
      <c r="P917" s="305"/>
      <c r="Q917" s="299"/>
      <c r="R917" s="299"/>
      <c r="S917" s="299"/>
      <c r="T917" s="299"/>
    </row>
    <row r="918" spans="1:20" ht="13.5" customHeight="1" x14ac:dyDescent="0.2">
      <c r="A918" s="302" t="str">
        <f>IF(B918="","",ROW()-ROW($A$3)+'Diário 3º PA'!$P$1)</f>
        <v/>
      </c>
      <c r="B918" s="303"/>
      <c r="C918" s="304"/>
      <c r="D918" s="305"/>
      <c r="E918" s="306"/>
      <c r="F918" s="307"/>
      <c r="G918" s="305"/>
      <c r="H918" s="305"/>
      <c r="I918" s="306"/>
      <c r="J918" s="308" t="str">
        <f t="shared" si="3"/>
        <v/>
      </c>
      <c r="K918" s="308"/>
      <c r="L918" s="309"/>
      <c r="M918" s="308"/>
      <c r="N918" s="303"/>
      <c r="O918" s="305"/>
      <c r="P918" s="305"/>
      <c r="Q918" s="299"/>
      <c r="R918" s="299"/>
      <c r="S918" s="299"/>
      <c r="T918" s="299"/>
    </row>
    <row r="919" spans="1:20" ht="13.5" customHeight="1" x14ac:dyDescent="0.2">
      <c r="A919" s="302" t="str">
        <f>IF(B919="","",ROW()-ROW($A$3)+'Diário 3º PA'!$P$1)</f>
        <v/>
      </c>
      <c r="B919" s="303"/>
      <c r="C919" s="304"/>
      <c r="D919" s="305"/>
      <c r="E919" s="306"/>
      <c r="F919" s="307"/>
      <c r="G919" s="305"/>
      <c r="H919" s="305"/>
      <c r="I919" s="306"/>
      <c r="J919" s="308" t="str">
        <f t="shared" si="3"/>
        <v/>
      </c>
      <c r="K919" s="308"/>
      <c r="L919" s="309"/>
      <c r="M919" s="308"/>
      <c r="N919" s="303"/>
      <c r="O919" s="305"/>
      <c r="P919" s="305"/>
      <c r="Q919" s="299"/>
      <c r="R919" s="299"/>
      <c r="S919" s="299"/>
      <c r="T919" s="299"/>
    </row>
    <row r="920" spans="1:20" ht="13.5" customHeight="1" x14ac:dyDescent="0.2">
      <c r="A920" s="302" t="str">
        <f>IF(B920="","",ROW()-ROW($A$3)+'Diário 3º PA'!$P$1)</f>
        <v/>
      </c>
      <c r="B920" s="303"/>
      <c r="C920" s="304"/>
      <c r="D920" s="305"/>
      <c r="E920" s="306"/>
      <c r="F920" s="307"/>
      <c r="G920" s="305"/>
      <c r="H920" s="305"/>
      <c r="I920" s="306"/>
      <c r="J920" s="308" t="str">
        <f t="shared" si="3"/>
        <v/>
      </c>
      <c r="K920" s="308"/>
      <c r="L920" s="309"/>
      <c r="M920" s="308"/>
      <c r="N920" s="303"/>
      <c r="O920" s="305"/>
      <c r="P920" s="305"/>
      <c r="Q920" s="299"/>
      <c r="R920" s="299"/>
      <c r="S920" s="299"/>
      <c r="T920" s="299"/>
    </row>
    <row r="921" spans="1:20" ht="13.5" customHeight="1" x14ac:dyDescent="0.2">
      <c r="A921" s="302" t="str">
        <f>IF(B921="","",ROW()-ROW($A$3)+'Diário 3º PA'!$P$1)</f>
        <v/>
      </c>
      <c r="B921" s="303"/>
      <c r="C921" s="304"/>
      <c r="D921" s="305"/>
      <c r="E921" s="306"/>
      <c r="F921" s="307"/>
      <c r="G921" s="305"/>
      <c r="H921" s="305"/>
      <c r="I921" s="306"/>
      <c r="J921" s="308" t="str">
        <f t="shared" si="3"/>
        <v/>
      </c>
      <c r="K921" s="308"/>
      <c r="L921" s="309"/>
      <c r="M921" s="308"/>
      <c r="N921" s="303"/>
      <c r="O921" s="305"/>
      <c r="P921" s="305"/>
      <c r="Q921" s="299"/>
      <c r="R921" s="299"/>
      <c r="S921" s="299"/>
      <c r="T921" s="299"/>
    </row>
    <row r="922" spans="1:20" ht="13.5" customHeight="1" x14ac:dyDescent="0.2">
      <c r="A922" s="302" t="str">
        <f>IF(B922="","",ROW()-ROW($A$3)+'Diário 3º PA'!$P$1)</f>
        <v/>
      </c>
      <c r="B922" s="303"/>
      <c r="C922" s="304"/>
      <c r="D922" s="305"/>
      <c r="E922" s="306"/>
      <c r="F922" s="307"/>
      <c r="G922" s="305"/>
      <c r="H922" s="305"/>
      <c r="I922" s="306"/>
      <c r="J922" s="308" t="str">
        <f t="shared" si="3"/>
        <v/>
      </c>
      <c r="K922" s="308"/>
      <c r="L922" s="309"/>
      <c r="M922" s="308"/>
      <c r="N922" s="303"/>
      <c r="O922" s="305"/>
      <c r="P922" s="305"/>
      <c r="Q922" s="299"/>
      <c r="R922" s="299"/>
      <c r="S922" s="299"/>
      <c r="T922" s="299"/>
    </row>
    <row r="923" spans="1:20" ht="13.5" customHeight="1" x14ac:dyDescent="0.2">
      <c r="A923" s="302" t="str">
        <f>IF(B923="","",ROW()-ROW($A$3)+'Diário 3º PA'!$P$1)</f>
        <v/>
      </c>
      <c r="B923" s="303"/>
      <c r="C923" s="304"/>
      <c r="D923" s="305"/>
      <c r="E923" s="306"/>
      <c r="F923" s="307"/>
      <c r="G923" s="305"/>
      <c r="H923" s="305"/>
      <c r="I923" s="306"/>
      <c r="J923" s="308" t="str">
        <f t="shared" si="3"/>
        <v/>
      </c>
      <c r="K923" s="308"/>
      <c r="L923" s="309"/>
      <c r="M923" s="308"/>
      <c r="N923" s="303"/>
      <c r="O923" s="305"/>
      <c r="P923" s="305"/>
      <c r="Q923" s="299"/>
      <c r="R923" s="299"/>
      <c r="S923" s="299"/>
      <c r="T923" s="299"/>
    </row>
    <row r="924" spans="1:20" ht="13.5" customHeight="1" x14ac:dyDescent="0.2">
      <c r="A924" s="302" t="str">
        <f>IF(B924="","",ROW()-ROW($A$3)+'Diário 3º PA'!$P$1)</f>
        <v/>
      </c>
      <c r="B924" s="303"/>
      <c r="C924" s="304"/>
      <c r="D924" s="305"/>
      <c r="E924" s="306"/>
      <c r="F924" s="307"/>
      <c r="G924" s="305"/>
      <c r="H924" s="305"/>
      <c r="I924" s="306"/>
      <c r="J924" s="308" t="str">
        <f t="shared" si="3"/>
        <v/>
      </c>
      <c r="K924" s="308"/>
      <c r="L924" s="309"/>
      <c r="M924" s="308"/>
      <c r="N924" s="303"/>
      <c r="O924" s="305"/>
      <c r="P924" s="305"/>
      <c r="Q924" s="299"/>
      <c r="R924" s="299"/>
      <c r="S924" s="299"/>
      <c r="T924" s="299"/>
    </row>
    <row r="925" spans="1:20" ht="13.5" customHeight="1" x14ac:dyDescent="0.2">
      <c r="A925" s="302" t="str">
        <f>IF(B925="","",ROW()-ROW($A$3)+'Diário 3º PA'!$P$1)</f>
        <v/>
      </c>
      <c r="B925" s="303"/>
      <c r="C925" s="304"/>
      <c r="D925" s="305"/>
      <c r="E925" s="306"/>
      <c r="F925" s="307"/>
      <c r="G925" s="305"/>
      <c r="H925" s="305"/>
      <c r="I925" s="306"/>
      <c r="J925" s="308" t="str">
        <f t="shared" si="3"/>
        <v/>
      </c>
      <c r="K925" s="308"/>
      <c r="L925" s="309"/>
      <c r="M925" s="308"/>
      <c r="N925" s="303"/>
      <c r="O925" s="305"/>
      <c r="P925" s="305"/>
      <c r="Q925" s="299"/>
      <c r="R925" s="299"/>
      <c r="S925" s="299"/>
      <c r="T925" s="299"/>
    </row>
    <row r="926" spans="1:20" ht="13.5" customHeight="1" x14ac:dyDescent="0.2">
      <c r="A926" s="302" t="str">
        <f>IF(B926="","",ROW()-ROW($A$3)+'Diário 3º PA'!$P$1)</f>
        <v/>
      </c>
      <c r="B926" s="303"/>
      <c r="C926" s="304"/>
      <c r="D926" s="305"/>
      <c r="E926" s="306"/>
      <c r="F926" s="307"/>
      <c r="G926" s="305"/>
      <c r="H926" s="305"/>
      <c r="I926" s="306"/>
      <c r="J926" s="308" t="str">
        <f t="shared" si="3"/>
        <v/>
      </c>
      <c r="K926" s="308"/>
      <c r="L926" s="309"/>
      <c r="M926" s="308"/>
      <c r="N926" s="303"/>
      <c r="O926" s="305"/>
      <c r="P926" s="305"/>
      <c r="Q926" s="299"/>
      <c r="R926" s="299"/>
      <c r="S926" s="299"/>
      <c r="T926" s="299"/>
    </row>
    <row r="927" spans="1:20" ht="13.5" customHeight="1" x14ac:dyDescent="0.2">
      <c r="A927" s="302" t="str">
        <f>IF(B927="","",ROW()-ROW($A$3)+'Diário 3º PA'!$P$1)</f>
        <v/>
      </c>
      <c r="B927" s="303"/>
      <c r="C927" s="304"/>
      <c r="D927" s="305"/>
      <c r="E927" s="306"/>
      <c r="F927" s="307"/>
      <c r="G927" s="305"/>
      <c r="H927" s="305"/>
      <c r="I927" s="306"/>
      <c r="J927" s="308" t="str">
        <f t="shared" si="3"/>
        <v/>
      </c>
      <c r="K927" s="308"/>
      <c r="L927" s="309"/>
      <c r="M927" s="308"/>
      <c r="N927" s="303"/>
      <c r="O927" s="305"/>
      <c r="P927" s="305"/>
      <c r="Q927" s="299"/>
      <c r="R927" s="299"/>
      <c r="S927" s="299"/>
      <c r="T927" s="299"/>
    </row>
    <row r="928" spans="1:20" ht="13.5" customHeight="1" x14ac:dyDescent="0.2">
      <c r="A928" s="302" t="str">
        <f>IF(B928="","",ROW()-ROW($A$3)+'Diário 3º PA'!$P$1)</f>
        <v/>
      </c>
      <c r="B928" s="303"/>
      <c r="C928" s="304"/>
      <c r="D928" s="305"/>
      <c r="E928" s="306"/>
      <c r="F928" s="307"/>
      <c r="G928" s="305"/>
      <c r="H928" s="305"/>
      <c r="I928" s="306"/>
      <c r="J928" s="308" t="str">
        <f t="shared" si="3"/>
        <v/>
      </c>
      <c r="K928" s="308"/>
      <c r="L928" s="309"/>
      <c r="M928" s="308"/>
      <c r="N928" s="303"/>
      <c r="O928" s="305"/>
      <c r="P928" s="305"/>
      <c r="Q928" s="299"/>
      <c r="R928" s="299"/>
      <c r="S928" s="299"/>
      <c r="T928" s="299"/>
    </row>
    <row r="929" spans="1:20" ht="13.5" customHeight="1" x14ac:dyDescent="0.2">
      <c r="A929" s="302" t="str">
        <f>IF(B929="","",ROW()-ROW($A$3)+'Diário 3º PA'!$P$1)</f>
        <v/>
      </c>
      <c r="B929" s="303"/>
      <c r="C929" s="304"/>
      <c r="D929" s="305"/>
      <c r="E929" s="306"/>
      <c r="F929" s="307"/>
      <c r="G929" s="305"/>
      <c r="H929" s="305"/>
      <c r="I929" s="306"/>
      <c r="J929" s="308" t="str">
        <f t="shared" si="3"/>
        <v/>
      </c>
      <c r="K929" s="308"/>
      <c r="L929" s="309"/>
      <c r="M929" s="308"/>
      <c r="N929" s="303"/>
      <c r="O929" s="305"/>
      <c r="P929" s="305"/>
      <c r="Q929" s="299"/>
      <c r="R929" s="299"/>
      <c r="S929" s="299"/>
      <c r="T929" s="299"/>
    </row>
    <row r="930" spans="1:20" ht="13.5" customHeight="1" x14ac:dyDescent="0.2">
      <c r="A930" s="302" t="str">
        <f>IF(B930="","",ROW()-ROW($A$3)+'Diário 3º PA'!$P$1)</f>
        <v/>
      </c>
      <c r="B930" s="303"/>
      <c r="C930" s="304"/>
      <c r="D930" s="305"/>
      <c r="E930" s="306"/>
      <c r="F930" s="307"/>
      <c r="G930" s="305"/>
      <c r="H930" s="305"/>
      <c r="I930" s="306"/>
      <c r="J930" s="308" t="str">
        <f t="shared" si="3"/>
        <v/>
      </c>
      <c r="K930" s="308"/>
      <c r="L930" s="309"/>
      <c r="M930" s="308"/>
      <c r="N930" s="303"/>
      <c r="O930" s="305"/>
      <c r="P930" s="305"/>
      <c r="Q930" s="299"/>
      <c r="R930" s="299"/>
      <c r="S930" s="299"/>
      <c r="T930" s="299"/>
    </row>
    <row r="931" spans="1:20" ht="13.5" customHeight="1" x14ac:dyDescent="0.2">
      <c r="A931" s="302" t="str">
        <f>IF(B931="","",ROW()-ROW($A$3)+'Diário 3º PA'!$P$1)</f>
        <v/>
      </c>
      <c r="B931" s="303"/>
      <c r="C931" s="304"/>
      <c r="D931" s="305"/>
      <c r="E931" s="306"/>
      <c r="F931" s="307"/>
      <c r="G931" s="305"/>
      <c r="H931" s="305"/>
      <c r="I931" s="306"/>
      <c r="J931" s="308" t="str">
        <f t="shared" si="3"/>
        <v/>
      </c>
      <c r="K931" s="308"/>
      <c r="L931" s="309"/>
      <c r="M931" s="308"/>
      <c r="N931" s="303"/>
      <c r="O931" s="305"/>
      <c r="P931" s="305"/>
      <c r="Q931" s="299"/>
      <c r="R931" s="299"/>
      <c r="S931" s="299"/>
      <c r="T931" s="299"/>
    </row>
    <row r="932" spans="1:20" ht="13.5" customHeight="1" x14ac:dyDescent="0.2">
      <c r="A932" s="302" t="str">
        <f>IF(B932="","",ROW()-ROW($A$3)+'Diário 3º PA'!$P$1)</f>
        <v/>
      </c>
      <c r="B932" s="303"/>
      <c r="C932" s="304"/>
      <c r="D932" s="305"/>
      <c r="E932" s="306"/>
      <c r="F932" s="307"/>
      <c r="G932" s="305"/>
      <c r="H932" s="305"/>
      <c r="I932" s="306"/>
      <c r="J932" s="308" t="str">
        <f t="shared" si="3"/>
        <v/>
      </c>
      <c r="K932" s="308"/>
      <c r="L932" s="309"/>
      <c r="M932" s="308"/>
      <c r="N932" s="303"/>
      <c r="O932" s="305"/>
      <c r="P932" s="305"/>
      <c r="Q932" s="299"/>
      <c r="R932" s="299"/>
      <c r="S932" s="299"/>
      <c r="T932" s="299"/>
    </row>
    <row r="933" spans="1:20" ht="13.5" customHeight="1" x14ac:dyDescent="0.2">
      <c r="A933" s="302" t="str">
        <f>IF(B933="","",ROW()-ROW($A$3)+'Diário 3º PA'!$P$1)</f>
        <v/>
      </c>
      <c r="B933" s="303"/>
      <c r="C933" s="304"/>
      <c r="D933" s="305"/>
      <c r="E933" s="306"/>
      <c r="F933" s="307"/>
      <c r="G933" s="305"/>
      <c r="H933" s="305"/>
      <c r="I933" s="306"/>
      <c r="J933" s="308" t="str">
        <f t="shared" si="3"/>
        <v/>
      </c>
      <c r="K933" s="308"/>
      <c r="L933" s="309"/>
      <c r="M933" s="308"/>
      <c r="N933" s="303"/>
      <c r="O933" s="305"/>
      <c r="P933" s="305"/>
      <c r="Q933" s="299"/>
      <c r="R933" s="299"/>
      <c r="S933" s="299"/>
      <c r="T933" s="299"/>
    </row>
    <row r="934" spans="1:20" ht="13.5" customHeight="1" x14ac:dyDescent="0.2">
      <c r="A934" s="302" t="str">
        <f>IF(B934="","",ROW()-ROW($A$3)+'Diário 3º PA'!$P$1)</f>
        <v/>
      </c>
      <c r="B934" s="303"/>
      <c r="C934" s="304"/>
      <c r="D934" s="305"/>
      <c r="E934" s="306"/>
      <c r="F934" s="307"/>
      <c r="G934" s="305"/>
      <c r="H934" s="305"/>
      <c r="I934" s="306"/>
      <c r="J934" s="308" t="str">
        <f t="shared" si="3"/>
        <v/>
      </c>
      <c r="K934" s="308"/>
      <c r="L934" s="309"/>
      <c r="M934" s="308"/>
      <c r="N934" s="303"/>
      <c r="O934" s="305"/>
      <c r="P934" s="305"/>
      <c r="Q934" s="299"/>
      <c r="R934" s="299"/>
      <c r="S934" s="299"/>
      <c r="T934" s="299"/>
    </row>
    <row r="935" spans="1:20" ht="13.5" customHeight="1" x14ac:dyDescent="0.2">
      <c r="A935" s="302" t="str">
        <f>IF(B935="","",ROW()-ROW($A$3)+'Diário 3º PA'!$P$1)</f>
        <v/>
      </c>
      <c r="B935" s="303"/>
      <c r="C935" s="304"/>
      <c r="D935" s="305"/>
      <c r="E935" s="306"/>
      <c r="F935" s="307"/>
      <c r="G935" s="305"/>
      <c r="H935" s="305"/>
      <c r="I935" s="306"/>
      <c r="J935" s="308" t="str">
        <f t="shared" si="3"/>
        <v/>
      </c>
      <c r="K935" s="308"/>
      <c r="L935" s="309"/>
      <c r="M935" s="308"/>
      <c r="N935" s="303"/>
      <c r="O935" s="305"/>
      <c r="P935" s="305"/>
      <c r="Q935" s="299"/>
      <c r="R935" s="299"/>
      <c r="S935" s="299"/>
      <c r="T935" s="299"/>
    </row>
    <row r="936" spans="1:20" ht="13.5" customHeight="1" x14ac:dyDescent="0.2">
      <c r="A936" s="302" t="str">
        <f>IF(B936="","",ROW()-ROW($A$3)+'Diário 3º PA'!$P$1)</f>
        <v/>
      </c>
      <c r="B936" s="303"/>
      <c r="C936" s="304"/>
      <c r="D936" s="305"/>
      <c r="E936" s="306"/>
      <c r="F936" s="307"/>
      <c r="G936" s="305"/>
      <c r="H936" s="305"/>
      <c r="I936" s="306"/>
      <c r="J936" s="308" t="str">
        <f t="shared" si="3"/>
        <v/>
      </c>
      <c r="K936" s="308"/>
      <c r="L936" s="309"/>
      <c r="M936" s="308"/>
      <c r="N936" s="303"/>
      <c r="O936" s="305"/>
      <c r="P936" s="305"/>
      <c r="Q936" s="299"/>
      <c r="R936" s="299"/>
      <c r="S936" s="299"/>
      <c r="T936" s="299"/>
    </row>
    <row r="937" spans="1:20" ht="13.5" customHeight="1" x14ac:dyDescent="0.2">
      <c r="A937" s="302" t="str">
        <f>IF(B937="","",ROW()-ROW($A$3)+'Diário 3º PA'!$P$1)</f>
        <v/>
      </c>
      <c r="B937" s="303"/>
      <c r="C937" s="304"/>
      <c r="D937" s="305"/>
      <c r="E937" s="306"/>
      <c r="F937" s="307"/>
      <c r="G937" s="305"/>
      <c r="H937" s="305"/>
      <c r="I937" s="306"/>
      <c r="J937" s="308" t="str">
        <f t="shared" si="3"/>
        <v/>
      </c>
      <c r="K937" s="308"/>
      <c r="L937" s="309"/>
      <c r="M937" s="308"/>
      <c r="N937" s="303"/>
      <c r="O937" s="305"/>
      <c r="P937" s="305"/>
      <c r="Q937" s="299"/>
      <c r="R937" s="299"/>
      <c r="S937" s="299"/>
      <c r="T937" s="299"/>
    </row>
    <row r="938" spans="1:20" ht="13.5" customHeight="1" x14ac:dyDescent="0.2">
      <c r="A938" s="302" t="str">
        <f>IF(B938="","",ROW()-ROW($A$3)+'Diário 3º PA'!$P$1)</f>
        <v/>
      </c>
      <c r="B938" s="303"/>
      <c r="C938" s="304"/>
      <c r="D938" s="305"/>
      <c r="E938" s="306"/>
      <c r="F938" s="307"/>
      <c r="G938" s="305"/>
      <c r="H938" s="305"/>
      <c r="I938" s="306"/>
      <c r="J938" s="308" t="str">
        <f t="shared" si="3"/>
        <v/>
      </c>
      <c r="K938" s="308"/>
      <c r="L938" s="309"/>
      <c r="M938" s="308"/>
      <c r="N938" s="303"/>
      <c r="O938" s="305"/>
      <c r="P938" s="305"/>
      <c r="Q938" s="299"/>
      <c r="R938" s="299"/>
      <c r="S938" s="299"/>
      <c r="T938" s="299"/>
    </row>
    <row r="939" spans="1:20" ht="13.5" customHeight="1" x14ac:dyDescent="0.2">
      <c r="A939" s="302" t="str">
        <f>IF(B939="","",ROW()-ROW($A$3)+'Diário 3º PA'!$P$1)</f>
        <v/>
      </c>
      <c r="B939" s="303"/>
      <c r="C939" s="304"/>
      <c r="D939" s="305"/>
      <c r="E939" s="306"/>
      <c r="F939" s="307"/>
      <c r="G939" s="305"/>
      <c r="H939" s="305"/>
      <c r="I939" s="306"/>
      <c r="J939" s="308" t="str">
        <f t="shared" si="3"/>
        <v/>
      </c>
      <c r="K939" s="308"/>
      <c r="L939" s="309"/>
      <c r="M939" s="308"/>
      <c r="N939" s="303"/>
      <c r="O939" s="305"/>
      <c r="P939" s="305"/>
      <c r="Q939" s="299"/>
      <c r="R939" s="299"/>
      <c r="S939" s="299"/>
      <c r="T939" s="299"/>
    </row>
    <row r="940" spans="1:20" ht="13.5" customHeight="1" x14ac:dyDescent="0.2">
      <c r="A940" s="302" t="str">
        <f>IF(B940="","",ROW()-ROW($A$3)+'Diário 3º PA'!$P$1)</f>
        <v/>
      </c>
      <c r="B940" s="303"/>
      <c r="C940" s="304"/>
      <c r="D940" s="305"/>
      <c r="E940" s="306"/>
      <c r="F940" s="307"/>
      <c r="G940" s="305"/>
      <c r="H940" s="305"/>
      <c r="I940" s="306"/>
      <c r="J940" s="308" t="str">
        <f t="shared" si="3"/>
        <v/>
      </c>
      <c r="K940" s="308"/>
      <c r="L940" s="309"/>
      <c r="M940" s="308"/>
      <c r="N940" s="303"/>
      <c r="O940" s="305"/>
      <c r="P940" s="305"/>
      <c r="Q940" s="299"/>
      <c r="R940" s="299"/>
      <c r="S940" s="299"/>
      <c r="T940" s="299"/>
    </row>
    <row r="941" spans="1:20" ht="13.5" customHeight="1" x14ac:dyDescent="0.2">
      <c r="A941" s="302" t="str">
        <f>IF(B941="","",ROW()-ROW($A$3)+'Diário 3º PA'!$P$1)</f>
        <v/>
      </c>
      <c r="B941" s="303"/>
      <c r="C941" s="304"/>
      <c r="D941" s="305"/>
      <c r="E941" s="306"/>
      <c r="F941" s="307"/>
      <c r="G941" s="305"/>
      <c r="H941" s="305"/>
      <c r="I941" s="306"/>
      <c r="J941" s="308" t="str">
        <f t="shared" si="3"/>
        <v/>
      </c>
      <c r="K941" s="308"/>
      <c r="L941" s="309"/>
      <c r="M941" s="308"/>
      <c r="N941" s="303"/>
      <c r="O941" s="305"/>
      <c r="P941" s="305"/>
      <c r="Q941" s="299"/>
      <c r="R941" s="299"/>
      <c r="S941" s="299"/>
      <c r="T941" s="299"/>
    </row>
    <row r="942" spans="1:20" ht="13.5" customHeight="1" x14ac:dyDescent="0.2">
      <c r="A942" s="302" t="str">
        <f>IF(B942="","",ROW()-ROW($A$3)+'Diário 3º PA'!$P$1)</f>
        <v/>
      </c>
      <c r="B942" s="303"/>
      <c r="C942" s="304"/>
      <c r="D942" s="305"/>
      <c r="E942" s="306"/>
      <c r="F942" s="307"/>
      <c r="G942" s="305"/>
      <c r="H942" s="305"/>
      <c r="I942" s="306"/>
      <c r="J942" s="308" t="str">
        <f t="shared" si="3"/>
        <v/>
      </c>
      <c r="K942" s="308"/>
      <c r="L942" s="309"/>
      <c r="M942" s="308"/>
      <c r="N942" s="303"/>
      <c r="O942" s="305"/>
      <c r="P942" s="305"/>
      <c r="Q942" s="299"/>
      <c r="R942" s="299"/>
      <c r="S942" s="299"/>
      <c r="T942" s="299"/>
    </row>
    <row r="943" spans="1:20" ht="13.5" customHeight="1" x14ac:dyDescent="0.2">
      <c r="A943" s="302" t="str">
        <f>IF(B943="","",ROW()-ROW($A$3)+'Diário 3º PA'!$P$1)</f>
        <v/>
      </c>
      <c r="B943" s="303"/>
      <c r="C943" s="304"/>
      <c r="D943" s="305"/>
      <c r="E943" s="306"/>
      <c r="F943" s="307"/>
      <c r="G943" s="305"/>
      <c r="H943" s="305"/>
      <c r="I943" s="306"/>
      <c r="J943" s="308" t="str">
        <f t="shared" si="3"/>
        <v/>
      </c>
      <c r="K943" s="308"/>
      <c r="L943" s="309"/>
      <c r="M943" s="308"/>
      <c r="N943" s="303"/>
      <c r="O943" s="305"/>
      <c r="P943" s="305"/>
      <c r="Q943" s="299"/>
      <c r="R943" s="299"/>
      <c r="S943" s="299"/>
      <c r="T943" s="299"/>
    </row>
    <row r="944" spans="1:20" ht="13.5" customHeight="1" x14ac:dyDescent="0.2">
      <c r="A944" s="302" t="str">
        <f>IF(B944="","",ROW()-ROW($A$3)+'Diário 3º PA'!$P$1)</f>
        <v/>
      </c>
      <c r="B944" s="303"/>
      <c r="C944" s="304"/>
      <c r="D944" s="305"/>
      <c r="E944" s="306"/>
      <c r="F944" s="307"/>
      <c r="G944" s="305"/>
      <c r="H944" s="305"/>
      <c r="I944" s="306"/>
      <c r="J944" s="308" t="str">
        <f t="shared" si="3"/>
        <v/>
      </c>
      <c r="K944" s="308"/>
      <c r="L944" s="309"/>
      <c r="M944" s="308"/>
      <c r="N944" s="303"/>
      <c r="O944" s="305"/>
      <c r="P944" s="305"/>
      <c r="Q944" s="299"/>
      <c r="R944" s="299"/>
      <c r="S944" s="299"/>
      <c r="T944" s="299"/>
    </row>
    <row r="945" spans="1:20" ht="13.5" customHeight="1" x14ac:dyDescent="0.2">
      <c r="A945" s="302" t="str">
        <f>IF(B945="","",ROW()-ROW($A$3)+'Diário 3º PA'!$P$1)</f>
        <v/>
      </c>
      <c r="B945" s="303"/>
      <c r="C945" s="304"/>
      <c r="D945" s="305"/>
      <c r="E945" s="306"/>
      <c r="F945" s="307"/>
      <c r="G945" s="305"/>
      <c r="H945" s="305"/>
      <c r="I945" s="306"/>
      <c r="J945" s="308" t="str">
        <f t="shared" si="3"/>
        <v/>
      </c>
      <c r="K945" s="308"/>
      <c r="L945" s="309"/>
      <c r="M945" s="308"/>
      <c r="N945" s="303"/>
      <c r="O945" s="305"/>
      <c r="P945" s="305"/>
      <c r="Q945" s="299"/>
      <c r="R945" s="299"/>
      <c r="S945" s="299"/>
      <c r="T945" s="299"/>
    </row>
    <row r="946" spans="1:20" ht="13.5" customHeight="1" x14ac:dyDescent="0.2">
      <c r="A946" s="302" t="str">
        <f>IF(B946="","",ROW()-ROW($A$3)+'Diário 3º PA'!$P$1)</f>
        <v/>
      </c>
      <c r="B946" s="303"/>
      <c r="C946" s="304"/>
      <c r="D946" s="305"/>
      <c r="E946" s="306"/>
      <c r="F946" s="307"/>
      <c r="G946" s="305"/>
      <c r="H946" s="305"/>
      <c r="I946" s="306"/>
      <c r="J946" s="308" t="str">
        <f t="shared" si="3"/>
        <v/>
      </c>
      <c r="K946" s="308"/>
      <c r="L946" s="309"/>
      <c r="M946" s="308"/>
      <c r="N946" s="303"/>
      <c r="O946" s="305"/>
      <c r="P946" s="305"/>
      <c r="Q946" s="299"/>
      <c r="R946" s="299"/>
      <c r="S946" s="299"/>
      <c r="T946" s="299"/>
    </row>
    <row r="947" spans="1:20" ht="13.5" customHeight="1" x14ac:dyDescent="0.2">
      <c r="A947" s="302" t="str">
        <f>IF(B947="","",ROW()-ROW($A$3)+'Diário 3º PA'!$P$1)</f>
        <v/>
      </c>
      <c r="B947" s="303"/>
      <c r="C947" s="304"/>
      <c r="D947" s="305"/>
      <c r="E947" s="306"/>
      <c r="F947" s="307"/>
      <c r="G947" s="305"/>
      <c r="H947" s="305"/>
      <c r="I947" s="306"/>
      <c r="J947" s="308" t="str">
        <f t="shared" si="3"/>
        <v/>
      </c>
      <c r="K947" s="308"/>
      <c r="L947" s="309"/>
      <c r="M947" s="308"/>
      <c r="N947" s="303"/>
      <c r="O947" s="305"/>
      <c r="P947" s="305"/>
      <c r="Q947" s="299"/>
      <c r="R947" s="299"/>
      <c r="S947" s="299"/>
      <c r="T947" s="299"/>
    </row>
    <row r="948" spans="1:20" ht="13.5" customHeight="1" x14ac:dyDescent="0.2">
      <c r="A948" s="302" t="str">
        <f>IF(B948="","",ROW()-ROW($A$3)+'Diário 3º PA'!$P$1)</f>
        <v/>
      </c>
      <c r="B948" s="303"/>
      <c r="C948" s="304"/>
      <c r="D948" s="305"/>
      <c r="E948" s="306"/>
      <c r="F948" s="307"/>
      <c r="G948" s="305"/>
      <c r="H948" s="305"/>
      <c r="I948" s="306"/>
      <c r="J948" s="308" t="str">
        <f t="shared" si="3"/>
        <v/>
      </c>
      <c r="K948" s="308"/>
      <c r="L948" s="309"/>
      <c r="M948" s="308"/>
      <c r="N948" s="303"/>
      <c r="O948" s="305"/>
      <c r="P948" s="305"/>
      <c r="Q948" s="299"/>
      <c r="R948" s="299"/>
      <c r="S948" s="299"/>
      <c r="T948" s="299"/>
    </row>
    <row r="949" spans="1:20" ht="13.5" customHeight="1" x14ac:dyDescent="0.2">
      <c r="A949" s="302" t="str">
        <f>IF(B949="","",ROW()-ROW($A$3)+'Diário 3º PA'!$P$1)</f>
        <v/>
      </c>
      <c r="B949" s="303"/>
      <c r="C949" s="304"/>
      <c r="D949" s="305"/>
      <c r="E949" s="306"/>
      <c r="F949" s="307"/>
      <c r="G949" s="305"/>
      <c r="H949" s="305"/>
      <c r="I949" s="306"/>
      <c r="J949" s="308" t="str">
        <f t="shared" si="3"/>
        <v/>
      </c>
      <c r="K949" s="308"/>
      <c r="L949" s="309"/>
      <c r="M949" s="308"/>
      <c r="N949" s="303"/>
      <c r="O949" s="305"/>
      <c r="P949" s="305"/>
      <c r="Q949" s="299"/>
      <c r="R949" s="299"/>
      <c r="S949" s="299"/>
      <c r="T949" s="299"/>
    </row>
    <row r="950" spans="1:20" ht="13.5" customHeight="1" x14ac:dyDescent="0.2">
      <c r="A950" s="302" t="str">
        <f>IF(B950="","",ROW()-ROW($A$3)+'Diário 3º PA'!$P$1)</f>
        <v/>
      </c>
      <c r="B950" s="303"/>
      <c r="C950" s="304"/>
      <c r="D950" s="305"/>
      <c r="E950" s="306"/>
      <c r="F950" s="307"/>
      <c r="G950" s="305"/>
      <c r="H950" s="305"/>
      <c r="I950" s="306"/>
      <c r="J950" s="308" t="str">
        <f t="shared" si="3"/>
        <v/>
      </c>
      <c r="K950" s="308"/>
      <c r="L950" s="309"/>
      <c r="M950" s="308"/>
      <c r="N950" s="303"/>
      <c r="O950" s="305"/>
      <c r="P950" s="305"/>
      <c r="Q950" s="299"/>
      <c r="R950" s="299"/>
      <c r="S950" s="299"/>
      <c r="T950" s="299"/>
    </row>
    <row r="951" spans="1:20" ht="13.5" customHeight="1" x14ac:dyDescent="0.2">
      <c r="A951" s="302" t="str">
        <f>IF(B951="","",ROW()-ROW($A$3)+'Diário 3º PA'!$P$1)</f>
        <v/>
      </c>
      <c r="B951" s="303"/>
      <c r="C951" s="304"/>
      <c r="D951" s="305"/>
      <c r="E951" s="306"/>
      <c r="F951" s="307"/>
      <c r="G951" s="305"/>
      <c r="H951" s="305"/>
      <c r="I951" s="306"/>
      <c r="J951" s="308" t="str">
        <f t="shared" si="3"/>
        <v/>
      </c>
      <c r="K951" s="308"/>
      <c r="L951" s="309"/>
      <c r="M951" s="308"/>
      <c r="N951" s="303"/>
      <c r="O951" s="305"/>
      <c r="P951" s="305"/>
      <c r="Q951" s="299"/>
      <c r="R951" s="299"/>
      <c r="S951" s="299"/>
      <c r="T951" s="299"/>
    </row>
    <row r="952" spans="1:20" ht="13.5" customHeight="1" x14ac:dyDescent="0.2">
      <c r="A952" s="302" t="str">
        <f>IF(B952="","",ROW()-ROW($A$3)+'Diário 3º PA'!$P$1)</f>
        <v/>
      </c>
      <c r="B952" s="303"/>
      <c r="C952" s="304"/>
      <c r="D952" s="305"/>
      <c r="E952" s="306"/>
      <c r="F952" s="307"/>
      <c r="G952" s="305"/>
      <c r="H952" s="305"/>
      <c r="I952" s="306"/>
      <c r="J952" s="308" t="str">
        <f t="shared" si="3"/>
        <v/>
      </c>
      <c r="K952" s="308"/>
      <c r="L952" s="309"/>
      <c r="M952" s="308"/>
      <c r="N952" s="303"/>
      <c r="O952" s="305"/>
      <c r="P952" s="305"/>
      <c r="Q952" s="299"/>
      <c r="R952" s="299"/>
      <c r="S952" s="299"/>
      <c r="T952" s="299"/>
    </row>
    <row r="953" spans="1:20" ht="13.5" customHeight="1" x14ac:dyDescent="0.2">
      <c r="A953" s="302" t="str">
        <f>IF(B953="","",ROW()-ROW($A$3)+'Diário 3º PA'!$P$1)</f>
        <v/>
      </c>
      <c r="B953" s="303"/>
      <c r="C953" s="304"/>
      <c r="D953" s="305"/>
      <c r="E953" s="306"/>
      <c r="F953" s="307"/>
      <c r="G953" s="305"/>
      <c r="H953" s="305"/>
      <c r="I953" s="306"/>
      <c r="J953" s="308" t="str">
        <f t="shared" si="3"/>
        <v/>
      </c>
      <c r="K953" s="308"/>
      <c r="L953" s="309"/>
      <c r="M953" s="308"/>
      <c r="N953" s="303"/>
      <c r="O953" s="305"/>
      <c r="P953" s="305"/>
      <c r="Q953" s="299"/>
      <c r="R953" s="299"/>
      <c r="S953" s="299"/>
      <c r="T953" s="299"/>
    </row>
    <row r="954" spans="1:20" ht="13.5" customHeight="1" x14ac:dyDescent="0.2">
      <c r="A954" s="302" t="str">
        <f>IF(B954="","",ROW()-ROW($A$3)+'Diário 3º PA'!$P$1)</f>
        <v/>
      </c>
      <c r="B954" s="303"/>
      <c r="C954" s="304"/>
      <c r="D954" s="305"/>
      <c r="E954" s="306"/>
      <c r="F954" s="307"/>
      <c r="G954" s="305"/>
      <c r="H954" s="305"/>
      <c r="I954" s="306"/>
      <c r="J954" s="308" t="str">
        <f t="shared" si="3"/>
        <v/>
      </c>
      <c r="K954" s="308"/>
      <c r="L954" s="309"/>
      <c r="M954" s="308"/>
      <c r="N954" s="303"/>
      <c r="O954" s="305"/>
      <c r="P954" s="305"/>
      <c r="Q954" s="299"/>
      <c r="R954" s="299"/>
      <c r="S954" s="299"/>
      <c r="T954" s="299"/>
    </row>
    <row r="955" spans="1:20" ht="13.5" customHeight="1" x14ac:dyDescent="0.2">
      <c r="A955" s="302" t="str">
        <f>IF(B955="","",ROW()-ROW($A$3)+'Diário 3º PA'!$P$1)</f>
        <v/>
      </c>
      <c r="B955" s="303"/>
      <c r="C955" s="304"/>
      <c r="D955" s="305"/>
      <c r="E955" s="306"/>
      <c r="F955" s="307"/>
      <c r="G955" s="305"/>
      <c r="H955" s="305"/>
      <c r="I955" s="306"/>
      <c r="J955" s="308" t="str">
        <f t="shared" si="3"/>
        <v/>
      </c>
      <c r="K955" s="308"/>
      <c r="L955" s="309"/>
      <c r="M955" s="308"/>
      <c r="N955" s="303"/>
      <c r="O955" s="305"/>
      <c r="P955" s="305"/>
      <c r="Q955" s="299"/>
      <c r="R955" s="299"/>
      <c r="S955" s="299"/>
      <c r="T955" s="299"/>
    </row>
    <row r="956" spans="1:20" ht="13.5" customHeight="1" x14ac:dyDescent="0.2">
      <c r="A956" s="302" t="str">
        <f>IF(B956="","",ROW()-ROW($A$3)+'Diário 3º PA'!$P$1)</f>
        <v/>
      </c>
      <c r="B956" s="303"/>
      <c r="C956" s="304"/>
      <c r="D956" s="305"/>
      <c r="E956" s="306"/>
      <c r="F956" s="307"/>
      <c r="G956" s="305"/>
      <c r="H956" s="305"/>
      <c r="I956" s="306"/>
      <c r="J956" s="308" t="str">
        <f t="shared" si="3"/>
        <v/>
      </c>
      <c r="K956" s="308"/>
      <c r="L956" s="309"/>
      <c r="M956" s="308"/>
      <c r="N956" s="303"/>
      <c r="O956" s="305"/>
      <c r="P956" s="305"/>
      <c r="Q956" s="299"/>
      <c r="R956" s="299"/>
      <c r="S956" s="299"/>
      <c r="T956" s="299"/>
    </row>
    <row r="957" spans="1:20" ht="13.5" customHeight="1" x14ac:dyDescent="0.2">
      <c r="A957" s="302" t="str">
        <f>IF(B957="","",ROW()-ROW($A$3)+'Diário 3º PA'!$P$1)</f>
        <v/>
      </c>
      <c r="B957" s="303"/>
      <c r="C957" s="304"/>
      <c r="D957" s="305"/>
      <c r="E957" s="306"/>
      <c r="F957" s="307"/>
      <c r="G957" s="305"/>
      <c r="H957" s="305"/>
      <c r="I957" s="306"/>
      <c r="J957" s="308" t="str">
        <f t="shared" si="3"/>
        <v/>
      </c>
      <c r="K957" s="308"/>
      <c r="L957" s="309"/>
      <c r="M957" s="308"/>
      <c r="N957" s="303"/>
      <c r="O957" s="305"/>
      <c r="P957" s="305"/>
      <c r="Q957" s="299"/>
      <c r="R957" s="299"/>
      <c r="S957" s="299"/>
      <c r="T957" s="299"/>
    </row>
    <row r="958" spans="1:20" ht="13.5" customHeight="1" x14ac:dyDescent="0.2">
      <c r="A958" s="302" t="str">
        <f>IF(B958="","",ROW()-ROW($A$3)+'Diário 3º PA'!$P$1)</f>
        <v/>
      </c>
      <c r="B958" s="303"/>
      <c r="C958" s="304"/>
      <c r="D958" s="305"/>
      <c r="E958" s="306"/>
      <c r="F958" s="307"/>
      <c r="G958" s="305"/>
      <c r="H958" s="305"/>
      <c r="I958" s="306"/>
      <c r="J958" s="308" t="str">
        <f t="shared" si="3"/>
        <v/>
      </c>
      <c r="K958" s="308"/>
      <c r="L958" s="309"/>
      <c r="M958" s="308"/>
      <c r="N958" s="303"/>
      <c r="O958" s="305"/>
      <c r="P958" s="305"/>
      <c r="Q958" s="299"/>
      <c r="R958" s="299"/>
      <c r="S958" s="299"/>
      <c r="T958" s="299"/>
    </row>
    <row r="959" spans="1:20" ht="13.5" customHeight="1" x14ac:dyDescent="0.2">
      <c r="A959" s="302" t="str">
        <f>IF(B959="","",ROW()-ROW($A$3)+'Diário 3º PA'!$P$1)</f>
        <v/>
      </c>
      <c r="B959" s="303"/>
      <c r="C959" s="304"/>
      <c r="D959" s="305"/>
      <c r="E959" s="306"/>
      <c r="F959" s="307"/>
      <c r="G959" s="305"/>
      <c r="H959" s="305"/>
      <c r="I959" s="306"/>
      <c r="J959" s="308" t="str">
        <f t="shared" si="3"/>
        <v/>
      </c>
      <c r="K959" s="308"/>
      <c r="L959" s="309"/>
      <c r="M959" s="308"/>
      <c r="N959" s="303"/>
      <c r="O959" s="305"/>
      <c r="P959" s="305"/>
      <c r="Q959" s="299"/>
      <c r="R959" s="299"/>
      <c r="S959" s="299"/>
      <c r="T959" s="299"/>
    </row>
    <row r="960" spans="1:20" ht="13.5" customHeight="1" x14ac:dyDescent="0.2">
      <c r="A960" s="302" t="str">
        <f>IF(B960="","",ROW()-ROW($A$3)+'Diário 3º PA'!$P$1)</f>
        <v/>
      </c>
      <c r="B960" s="303"/>
      <c r="C960" s="304"/>
      <c r="D960" s="305"/>
      <c r="E960" s="306"/>
      <c r="F960" s="307"/>
      <c r="G960" s="305"/>
      <c r="H960" s="305"/>
      <c r="I960" s="306"/>
      <c r="J960" s="308" t="str">
        <f t="shared" si="3"/>
        <v/>
      </c>
      <c r="K960" s="308"/>
      <c r="L960" s="309"/>
      <c r="M960" s="308"/>
      <c r="N960" s="303"/>
      <c r="O960" s="305"/>
      <c r="P960" s="305"/>
      <c r="Q960" s="299"/>
      <c r="R960" s="299"/>
      <c r="S960" s="299"/>
      <c r="T960" s="299"/>
    </row>
    <row r="961" spans="1:20" ht="13.5" customHeight="1" x14ac:dyDescent="0.2">
      <c r="A961" s="302" t="str">
        <f>IF(B961="","",ROW()-ROW($A$3)+'Diário 3º PA'!$P$1)</f>
        <v/>
      </c>
      <c r="B961" s="303"/>
      <c r="C961" s="304"/>
      <c r="D961" s="305"/>
      <c r="E961" s="306"/>
      <c r="F961" s="307"/>
      <c r="G961" s="305"/>
      <c r="H961" s="305"/>
      <c r="I961" s="306"/>
      <c r="J961" s="308" t="str">
        <f t="shared" si="3"/>
        <v/>
      </c>
      <c r="K961" s="308"/>
      <c r="L961" s="309"/>
      <c r="M961" s="308"/>
      <c r="N961" s="303"/>
      <c r="O961" s="305"/>
      <c r="P961" s="305"/>
      <c r="Q961" s="299"/>
      <c r="R961" s="299"/>
      <c r="S961" s="299"/>
      <c r="T961" s="299"/>
    </row>
    <row r="962" spans="1:20" ht="13.5" customHeight="1" x14ac:dyDescent="0.2">
      <c r="A962" s="302" t="str">
        <f>IF(B962="","",ROW()-ROW($A$3)+'Diário 3º PA'!$P$1)</f>
        <v/>
      </c>
      <c r="B962" s="303"/>
      <c r="C962" s="304"/>
      <c r="D962" s="305"/>
      <c r="E962" s="306"/>
      <c r="F962" s="307"/>
      <c r="G962" s="305"/>
      <c r="H962" s="305"/>
      <c r="I962" s="306"/>
      <c r="J962" s="308" t="str">
        <f t="shared" si="3"/>
        <v/>
      </c>
      <c r="K962" s="308"/>
      <c r="L962" s="309"/>
      <c r="M962" s="308"/>
      <c r="N962" s="303"/>
      <c r="O962" s="305"/>
      <c r="P962" s="305"/>
      <c r="Q962" s="299"/>
      <c r="R962" s="299"/>
      <c r="S962" s="299"/>
      <c r="T962" s="299"/>
    </row>
    <row r="963" spans="1:20" ht="13.5" customHeight="1" x14ac:dyDescent="0.2">
      <c r="A963" s="302" t="str">
        <f>IF(B963="","",ROW()-ROW($A$3)+'Diário 3º PA'!$P$1)</f>
        <v/>
      </c>
      <c r="B963" s="303"/>
      <c r="C963" s="304"/>
      <c r="D963" s="305"/>
      <c r="E963" s="306"/>
      <c r="F963" s="307"/>
      <c r="G963" s="305"/>
      <c r="H963" s="305"/>
      <c r="I963" s="306"/>
      <c r="J963" s="308" t="str">
        <f t="shared" si="3"/>
        <v/>
      </c>
      <c r="K963" s="308"/>
      <c r="L963" s="309"/>
      <c r="M963" s="308"/>
      <c r="N963" s="303"/>
      <c r="O963" s="305"/>
      <c r="P963" s="305"/>
      <c r="Q963" s="299"/>
      <c r="R963" s="299"/>
      <c r="S963" s="299"/>
      <c r="T963" s="299"/>
    </row>
    <row r="964" spans="1:20" ht="13.5" customHeight="1" x14ac:dyDescent="0.2">
      <c r="A964" s="302" t="str">
        <f>IF(B964="","",ROW()-ROW($A$3)+'Diário 3º PA'!$P$1)</f>
        <v/>
      </c>
      <c r="B964" s="303"/>
      <c r="C964" s="304"/>
      <c r="D964" s="305"/>
      <c r="E964" s="306"/>
      <c r="F964" s="307"/>
      <c r="G964" s="305"/>
      <c r="H964" s="305"/>
      <c r="I964" s="306"/>
      <c r="J964" s="308" t="str">
        <f t="shared" si="3"/>
        <v/>
      </c>
      <c r="K964" s="308"/>
      <c r="L964" s="309"/>
      <c r="M964" s="308"/>
      <c r="N964" s="303"/>
      <c r="O964" s="305"/>
      <c r="P964" s="305"/>
      <c r="Q964" s="299"/>
      <c r="R964" s="299"/>
      <c r="S964" s="299"/>
      <c r="T964" s="299"/>
    </row>
    <row r="965" spans="1:20" ht="13.5" customHeight="1" x14ac:dyDescent="0.2">
      <c r="A965" s="302" t="str">
        <f>IF(B965="","",ROW()-ROW($A$3)+'Diário 3º PA'!$P$1)</f>
        <v/>
      </c>
      <c r="B965" s="303"/>
      <c r="C965" s="304"/>
      <c r="D965" s="305"/>
      <c r="E965" s="306"/>
      <c r="F965" s="307"/>
      <c r="G965" s="305"/>
      <c r="H965" s="305"/>
      <c r="I965" s="306"/>
      <c r="J965" s="308" t="str">
        <f t="shared" si="3"/>
        <v/>
      </c>
      <c r="K965" s="308"/>
      <c r="L965" s="309"/>
      <c r="M965" s="308"/>
      <c r="N965" s="303"/>
      <c r="O965" s="305"/>
      <c r="P965" s="305"/>
      <c r="Q965" s="299"/>
      <c r="R965" s="299"/>
      <c r="S965" s="299"/>
      <c r="T965" s="299"/>
    </row>
    <row r="966" spans="1:20" ht="13.5" customHeight="1" x14ac:dyDescent="0.2">
      <c r="A966" s="302" t="str">
        <f>IF(B966="","",ROW()-ROW($A$3)+'Diário 3º PA'!$P$1)</f>
        <v/>
      </c>
      <c r="B966" s="303"/>
      <c r="C966" s="304"/>
      <c r="D966" s="305"/>
      <c r="E966" s="306"/>
      <c r="F966" s="307"/>
      <c r="G966" s="305"/>
      <c r="H966" s="305"/>
      <c r="I966" s="306"/>
      <c r="J966" s="308" t="str">
        <f t="shared" si="3"/>
        <v/>
      </c>
      <c r="K966" s="308"/>
      <c r="L966" s="309"/>
      <c r="M966" s="308"/>
      <c r="N966" s="303"/>
      <c r="O966" s="305"/>
      <c r="P966" s="305"/>
      <c r="Q966" s="299"/>
      <c r="R966" s="299"/>
      <c r="S966" s="299"/>
      <c r="T966" s="299"/>
    </row>
    <row r="967" spans="1:20" ht="13.5" customHeight="1" x14ac:dyDescent="0.2">
      <c r="A967" s="302" t="str">
        <f>IF(B967="","",ROW()-ROW($A$3)+'Diário 3º PA'!$P$1)</f>
        <v/>
      </c>
      <c r="B967" s="303"/>
      <c r="C967" s="304"/>
      <c r="D967" s="305"/>
      <c r="E967" s="306"/>
      <c r="F967" s="307"/>
      <c r="G967" s="305"/>
      <c r="H967" s="305"/>
      <c r="I967" s="306"/>
      <c r="J967" s="308" t="str">
        <f t="shared" si="3"/>
        <v/>
      </c>
      <c r="K967" s="308"/>
      <c r="L967" s="309"/>
      <c r="M967" s="308"/>
      <c r="N967" s="303"/>
      <c r="O967" s="305"/>
      <c r="P967" s="305"/>
      <c r="Q967" s="299"/>
      <c r="R967" s="299"/>
      <c r="S967" s="299"/>
      <c r="T967" s="299"/>
    </row>
    <row r="968" spans="1:20" ht="13.5" customHeight="1" x14ac:dyDescent="0.2">
      <c r="A968" s="302" t="str">
        <f>IF(B968="","",ROW()-ROW($A$3)+'Diário 3º PA'!$P$1)</f>
        <v/>
      </c>
      <c r="B968" s="303"/>
      <c r="C968" s="304"/>
      <c r="D968" s="305"/>
      <c r="E968" s="306"/>
      <c r="F968" s="307"/>
      <c r="G968" s="305"/>
      <c r="H968" s="305"/>
      <c r="I968" s="306"/>
      <c r="J968" s="308" t="str">
        <f t="shared" si="3"/>
        <v/>
      </c>
      <c r="K968" s="308"/>
      <c r="L968" s="309"/>
      <c r="M968" s="308"/>
      <c r="N968" s="303"/>
      <c r="O968" s="305"/>
      <c r="P968" s="305"/>
      <c r="Q968" s="299"/>
      <c r="R968" s="299"/>
      <c r="S968" s="299"/>
      <c r="T968" s="299"/>
    </row>
    <row r="969" spans="1:20" ht="13.5" customHeight="1" x14ac:dyDescent="0.2">
      <c r="A969" s="302" t="str">
        <f>IF(B969="","",ROW()-ROW($A$3)+'Diário 3º PA'!$P$1)</f>
        <v/>
      </c>
      <c r="B969" s="303"/>
      <c r="C969" s="304"/>
      <c r="D969" s="305"/>
      <c r="E969" s="306"/>
      <c r="F969" s="307"/>
      <c r="G969" s="305"/>
      <c r="H969" s="305"/>
      <c r="I969" s="306"/>
      <c r="J969" s="308" t="str">
        <f t="shared" si="3"/>
        <v/>
      </c>
      <c r="K969" s="308"/>
      <c r="L969" s="309"/>
      <c r="M969" s="308"/>
      <c r="N969" s="303"/>
      <c r="O969" s="305"/>
      <c r="P969" s="305"/>
      <c r="Q969" s="299"/>
      <c r="R969" s="299"/>
      <c r="S969" s="299"/>
      <c r="T969" s="299"/>
    </row>
    <row r="970" spans="1:20" ht="13.5" customHeight="1" x14ac:dyDescent="0.2">
      <c r="A970" s="302" t="str">
        <f>IF(B970="","",ROW()-ROW($A$3)+'Diário 3º PA'!$P$1)</f>
        <v/>
      </c>
      <c r="B970" s="303"/>
      <c r="C970" s="304"/>
      <c r="D970" s="305"/>
      <c r="E970" s="306"/>
      <c r="F970" s="307"/>
      <c r="G970" s="305"/>
      <c r="H970" s="305"/>
      <c r="I970" s="306"/>
      <c r="J970" s="308" t="str">
        <f t="shared" si="3"/>
        <v/>
      </c>
      <c r="K970" s="308"/>
      <c r="L970" s="309"/>
      <c r="M970" s="308"/>
      <c r="N970" s="303"/>
      <c r="O970" s="305"/>
      <c r="P970" s="305"/>
      <c r="Q970" s="299"/>
      <c r="R970" s="299"/>
      <c r="S970" s="299"/>
      <c r="T970" s="299"/>
    </row>
    <row r="971" spans="1:20" ht="13.5" customHeight="1" x14ac:dyDescent="0.2">
      <c r="A971" s="302" t="str">
        <f>IF(B971="","",ROW()-ROW($A$3)+'Diário 3º PA'!$P$1)</f>
        <v/>
      </c>
      <c r="B971" s="303"/>
      <c r="C971" s="304"/>
      <c r="D971" s="305"/>
      <c r="E971" s="306"/>
      <c r="F971" s="307"/>
      <c r="G971" s="305"/>
      <c r="H971" s="305"/>
      <c r="I971" s="306"/>
      <c r="J971" s="308" t="str">
        <f t="shared" si="3"/>
        <v/>
      </c>
      <c r="K971" s="308"/>
      <c r="L971" s="309"/>
      <c r="M971" s="308"/>
      <c r="N971" s="303"/>
      <c r="O971" s="305"/>
      <c r="P971" s="305"/>
      <c r="Q971" s="299"/>
      <c r="R971" s="299"/>
      <c r="S971" s="299"/>
      <c r="T971" s="299"/>
    </row>
    <row r="972" spans="1:20" ht="13.5" customHeight="1" x14ac:dyDescent="0.2">
      <c r="A972" s="302" t="str">
        <f>IF(B972="","",ROW()-ROW($A$3)+'Diário 3º PA'!$P$1)</f>
        <v/>
      </c>
      <c r="B972" s="303"/>
      <c r="C972" s="304"/>
      <c r="D972" s="305"/>
      <c r="E972" s="306"/>
      <c r="F972" s="307"/>
      <c r="G972" s="305"/>
      <c r="H972" s="305"/>
      <c r="I972" s="306"/>
      <c r="J972" s="308" t="str">
        <f t="shared" si="3"/>
        <v/>
      </c>
      <c r="K972" s="308"/>
      <c r="L972" s="309"/>
      <c r="M972" s="308"/>
      <c r="N972" s="303"/>
      <c r="O972" s="305"/>
      <c r="P972" s="305"/>
      <c r="Q972" s="299"/>
      <c r="R972" s="299"/>
      <c r="S972" s="299"/>
      <c r="T972" s="299"/>
    </row>
    <row r="973" spans="1:20" ht="13.5" customHeight="1" x14ac:dyDescent="0.2">
      <c r="A973" s="302" t="str">
        <f>IF(B973="","",ROW()-ROW($A$3)+'Diário 3º PA'!$P$1)</f>
        <v/>
      </c>
      <c r="B973" s="303"/>
      <c r="C973" s="304"/>
      <c r="D973" s="305"/>
      <c r="E973" s="306"/>
      <c r="F973" s="307"/>
      <c r="G973" s="305"/>
      <c r="H973" s="305"/>
      <c r="I973" s="306"/>
      <c r="J973" s="308" t="str">
        <f t="shared" si="3"/>
        <v/>
      </c>
      <c r="K973" s="308"/>
      <c r="L973" s="309"/>
      <c r="M973" s="308"/>
      <c r="N973" s="303"/>
      <c r="O973" s="305"/>
      <c r="P973" s="305"/>
      <c r="Q973" s="299"/>
      <c r="R973" s="299"/>
      <c r="S973" s="299"/>
      <c r="T973" s="299"/>
    </row>
    <row r="974" spans="1:20" ht="13.5" customHeight="1" x14ac:dyDescent="0.2">
      <c r="A974" s="302" t="str">
        <f>IF(B974="","",ROW()-ROW($A$3)+'Diário 3º PA'!$P$1)</f>
        <v/>
      </c>
      <c r="B974" s="303"/>
      <c r="C974" s="304"/>
      <c r="D974" s="305"/>
      <c r="E974" s="306"/>
      <c r="F974" s="307"/>
      <c r="G974" s="305"/>
      <c r="H974" s="305"/>
      <c r="I974" s="306"/>
      <c r="J974" s="308" t="str">
        <f t="shared" si="3"/>
        <v/>
      </c>
      <c r="K974" s="308"/>
      <c r="L974" s="309"/>
      <c r="M974" s="308"/>
      <c r="N974" s="303"/>
      <c r="O974" s="305"/>
      <c r="P974" s="305"/>
      <c r="Q974" s="299"/>
      <c r="R974" s="299"/>
      <c r="S974" s="299"/>
      <c r="T974" s="299"/>
    </row>
    <row r="975" spans="1:20" ht="13.5" customHeight="1" x14ac:dyDescent="0.2">
      <c r="A975" s="302" t="str">
        <f>IF(B975="","",ROW()-ROW($A$3)+'Diário 3º PA'!$P$1)</f>
        <v/>
      </c>
      <c r="B975" s="303"/>
      <c r="C975" s="304"/>
      <c r="D975" s="305"/>
      <c r="E975" s="306"/>
      <c r="F975" s="307"/>
      <c r="G975" s="305"/>
      <c r="H975" s="305"/>
      <c r="I975" s="306"/>
      <c r="J975" s="308" t="str">
        <f t="shared" si="3"/>
        <v/>
      </c>
      <c r="K975" s="308"/>
      <c r="L975" s="309"/>
      <c r="M975" s="308"/>
      <c r="N975" s="303"/>
      <c r="O975" s="305"/>
      <c r="P975" s="305"/>
      <c r="Q975" s="299"/>
      <c r="R975" s="299"/>
      <c r="S975" s="299"/>
      <c r="T975" s="299"/>
    </row>
    <row r="976" spans="1:20" ht="13.5" customHeight="1" x14ac:dyDescent="0.2">
      <c r="A976" s="302" t="str">
        <f>IF(B976="","",ROW()-ROW($A$3)+'Diário 3º PA'!$P$1)</f>
        <v/>
      </c>
      <c r="B976" s="303"/>
      <c r="C976" s="304"/>
      <c r="D976" s="305"/>
      <c r="E976" s="306"/>
      <c r="F976" s="307"/>
      <c r="G976" s="305"/>
      <c r="H976" s="305"/>
      <c r="I976" s="306"/>
      <c r="J976" s="308" t="str">
        <f t="shared" si="3"/>
        <v/>
      </c>
      <c r="K976" s="308"/>
      <c r="L976" s="309"/>
      <c r="M976" s="308"/>
      <c r="N976" s="303"/>
      <c r="O976" s="305"/>
      <c r="P976" s="305"/>
      <c r="Q976" s="299"/>
      <c r="R976" s="299"/>
      <c r="S976" s="299"/>
      <c r="T976" s="299"/>
    </row>
    <row r="977" spans="1:20" ht="13.5" customHeight="1" x14ac:dyDescent="0.2">
      <c r="A977" s="302" t="str">
        <f>IF(B977="","",ROW()-ROW($A$3)+'Diário 3º PA'!$P$1)</f>
        <v/>
      </c>
      <c r="B977" s="303"/>
      <c r="C977" s="304"/>
      <c r="D977" s="305"/>
      <c r="E977" s="306"/>
      <c r="F977" s="307"/>
      <c r="G977" s="305"/>
      <c r="H977" s="305"/>
      <c r="I977" s="306"/>
      <c r="J977" s="308" t="str">
        <f t="shared" si="3"/>
        <v/>
      </c>
      <c r="K977" s="308"/>
      <c r="L977" s="309"/>
      <c r="M977" s="308"/>
      <c r="N977" s="303"/>
      <c r="O977" s="305"/>
      <c r="P977" s="305"/>
      <c r="Q977" s="299"/>
      <c r="R977" s="299"/>
      <c r="S977" s="299"/>
      <c r="T977" s="299"/>
    </row>
    <row r="978" spans="1:20" ht="13.5" customHeight="1" x14ac:dyDescent="0.2">
      <c r="A978" s="302" t="str">
        <f>IF(B978="","",ROW()-ROW($A$3)+'Diário 3º PA'!$P$1)</f>
        <v/>
      </c>
      <c r="B978" s="303"/>
      <c r="C978" s="304"/>
      <c r="D978" s="305"/>
      <c r="E978" s="306"/>
      <c r="F978" s="307"/>
      <c r="G978" s="305"/>
      <c r="H978" s="305"/>
      <c r="I978" s="306"/>
      <c r="J978" s="308" t="str">
        <f t="shared" si="3"/>
        <v/>
      </c>
      <c r="K978" s="308"/>
      <c r="L978" s="309"/>
      <c r="M978" s="308"/>
      <c r="N978" s="303"/>
      <c r="O978" s="305"/>
      <c r="P978" s="305"/>
      <c r="Q978" s="299"/>
      <c r="R978" s="299"/>
      <c r="S978" s="299"/>
      <c r="T978" s="299"/>
    </row>
    <row r="979" spans="1:20" ht="13.5" customHeight="1" x14ac:dyDescent="0.2">
      <c r="A979" s="302" t="str">
        <f>IF(B979="","",ROW()-ROW($A$3)+'Diário 3º PA'!$P$1)</f>
        <v/>
      </c>
      <c r="B979" s="303"/>
      <c r="C979" s="304"/>
      <c r="D979" s="305"/>
      <c r="E979" s="306"/>
      <c r="F979" s="307"/>
      <c r="G979" s="305"/>
      <c r="H979" s="305"/>
      <c r="I979" s="306"/>
      <c r="J979" s="308" t="str">
        <f t="shared" si="3"/>
        <v/>
      </c>
      <c r="K979" s="308"/>
      <c r="L979" s="309"/>
      <c r="M979" s="308"/>
      <c r="N979" s="303"/>
      <c r="O979" s="305"/>
      <c r="P979" s="305"/>
      <c r="Q979" s="299"/>
      <c r="R979" s="299"/>
      <c r="S979" s="299"/>
      <c r="T979" s="299"/>
    </row>
    <row r="980" spans="1:20" ht="13.5" customHeight="1" x14ac:dyDescent="0.2">
      <c r="A980" s="302" t="str">
        <f>IF(B980="","",ROW()-ROW($A$3)+'Diário 3º PA'!$P$1)</f>
        <v/>
      </c>
      <c r="B980" s="303"/>
      <c r="C980" s="304"/>
      <c r="D980" s="305"/>
      <c r="E980" s="306"/>
      <c r="F980" s="307"/>
      <c r="G980" s="305"/>
      <c r="H980" s="305"/>
      <c r="I980" s="306"/>
      <c r="J980" s="308" t="str">
        <f t="shared" si="3"/>
        <v/>
      </c>
      <c r="K980" s="308"/>
      <c r="L980" s="309"/>
      <c r="M980" s="308"/>
      <c r="N980" s="303"/>
      <c r="O980" s="305"/>
      <c r="P980" s="305"/>
      <c r="Q980" s="299"/>
      <c r="R980" s="299"/>
      <c r="S980" s="299"/>
      <c r="T980" s="299"/>
    </row>
    <row r="981" spans="1:20" ht="13.5" customHeight="1" x14ac:dyDescent="0.2">
      <c r="A981" s="302" t="str">
        <f>IF(B981="","",ROW()-ROW($A$3)+'Diário 3º PA'!$P$1)</f>
        <v/>
      </c>
      <c r="B981" s="303"/>
      <c r="C981" s="304"/>
      <c r="D981" s="305"/>
      <c r="E981" s="306"/>
      <c r="F981" s="307"/>
      <c r="G981" s="305"/>
      <c r="H981" s="305"/>
      <c r="I981" s="306"/>
      <c r="J981" s="308" t="str">
        <f t="shared" si="3"/>
        <v/>
      </c>
      <c r="K981" s="308"/>
      <c r="L981" s="309"/>
      <c r="M981" s="308"/>
      <c r="N981" s="303"/>
      <c r="O981" s="305"/>
      <c r="P981" s="305"/>
      <c r="Q981" s="299"/>
      <c r="R981" s="299"/>
      <c r="S981" s="299"/>
      <c r="T981" s="299"/>
    </row>
    <row r="982" spans="1:20" ht="13.5" customHeight="1" x14ac:dyDescent="0.2">
      <c r="A982" s="302" t="str">
        <f>IF(B982="","",ROW()-ROW($A$3)+'Diário 3º PA'!$P$1)</f>
        <v/>
      </c>
      <c r="B982" s="303"/>
      <c r="C982" s="304"/>
      <c r="D982" s="305"/>
      <c r="E982" s="306"/>
      <c r="F982" s="307"/>
      <c r="G982" s="305"/>
      <c r="H982" s="305"/>
      <c r="I982" s="306"/>
      <c r="J982" s="308" t="str">
        <f t="shared" si="3"/>
        <v/>
      </c>
      <c r="K982" s="308"/>
      <c r="L982" s="309"/>
      <c r="M982" s="308"/>
      <c r="N982" s="303"/>
      <c r="O982" s="305"/>
      <c r="P982" s="305"/>
      <c r="Q982" s="299"/>
      <c r="R982" s="299"/>
      <c r="S982" s="299"/>
      <c r="T982" s="299"/>
    </row>
    <row r="983" spans="1:20" ht="13.5" customHeight="1" x14ac:dyDescent="0.2">
      <c r="A983" s="302" t="str">
        <f>IF(B983="","",ROW()-ROW($A$3)+'Diário 3º PA'!$P$1)</f>
        <v/>
      </c>
      <c r="B983" s="303"/>
      <c r="C983" s="304"/>
      <c r="D983" s="305"/>
      <c r="E983" s="306"/>
      <c r="F983" s="307"/>
      <c r="G983" s="305"/>
      <c r="H983" s="305"/>
      <c r="I983" s="306"/>
      <c r="J983" s="308" t="str">
        <f t="shared" si="3"/>
        <v/>
      </c>
      <c r="K983" s="308"/>
      <c r="L983" s="309"/>
      <c r="M983" s="308"/>
      <c r="N983" s="303"/>
      <c r="O983" s="305"/>
      <c r="P983" s="305"/>
      <c r="Q983" s="299"/>
      <c r="R983" s="299"/>
      <c r="S983" s="299"/>
      <c r="T983" s="299"/>
    </row>
    <row r="984" spans="1:20" ht="13.5" customHeight="1" x14ac:dyDescent="0.2">
      <c r="A984" s="302" t="str">
        <f>IF(B984="","",ROW()-ROW($A$3)+'Diário 3º PA'!$P$1)</f>
        <v/>
      </c>
      <c r="B984" s="303"/>
      <c r="C984" s="304"/>
      <c r="D984" s="305"/>
      <c r="E984" s="306"/>
      <c r="F984" s="307"/>
      <c r="G984" s="305"/>
      <c r="H984" s="305"/>
      <c r="I984" s="306"/>
      <c r="J984" s="308" t="str">
        <f t="shared" si="3"/>
        <v/>
      </c>
      <c r="K984" s="308"/>
      <c r="L984" s="309"/>
      <c r="M984" s="308"/>
      <c r="N984" s="303"/>
      <c r="O984" s="305"/>
      <c r="P984" s="305"/>
      <c r="Q984" s="299"/>
      <c r="R984" s="299"/>
      <c r="S984" s="299"/>
      <c r="T984" s="299"/>
    </row>
    <row r="985" spans="1:20" ht="13.5" customHeight="1" x14ac:dyDescent="0.2">
      <c r="A985" s="302" t="str">
        <f>IF(B985="","",ROW()-ROW($A$3)+'Diário 3º PA'!$P$1)</f>
        <v/>
      </c>
      <c r="B985" s="303"/>
      <c r="C985" s="304"/>
      <c r="D985" s="305"/>
      <c r="E985" s="306"/>
      <c r="F985" s="307"/>
      <c r="G985" s="305"/>
      <c r="H985" s="305"/>
      <c r="I985" s="306"/>
      <c r="J985" s="308" t="str">
        <f t="shared" si="3"/>
        <v/>
      </c>
      <c r="K985" s="308"/>
      <c r="L985" s="309"/>
      <c r="M985" s="308"/>
      <c r="N985" s="303"/>
      <c r="O985" s="305"/>
      <c r="P985" s="305"/>
      <c r="Q985" s="299"/>
      <c r="R985" s="299"/>
      <c r="S985" s="299"/>
      <c r="T985" s="299"/>
    </row>
    <row r="986" spans="1:20" ht="13.5" customHeight="1" x14ac:dyDescent="0.2">
      <c r="A986" s="302" t="str">
        <f>IF(B986="","",ROW()-ROW($A$3)+'Diário 3º PA'!$P$1)</f>
        <v/>
      </c>
      <c r="B986" s="303"/>
      <c r="C986" s="304"/>
      <c r="D986" s="305"/>
      <c r="E986" s="306"/>
      <c r="F986" s="307"/>
      <c r="G986" s="305"/>
      <c r="H986" s="305"/>
      <c r="I986" s="306"/>
      <c r="J986" s="308" t="str">
        <f t="shared" si="3"/>
        <v/>
      </c>
      <c r="K986" s="308"/>
      <c r="L986" s="309"/>
      <c r="M986" s="308"/>
      <c r="N986" s="303"/>
      <c r="O986" s="305"/>
      <c r="P986" s="305"/>
      <c r="Q986" s="299"/>
      <c r="R986" s="299"/>
      <c r="S986" s="299"/>
      <c r="T986" s="299"/>
    </row>
    <row r="987" spans="1:20" ht="13.5" customHeight="1" x14ac:dyDescent="0.2">
      <c r="A987" s="302" t="str">
        <f>IF(B987="","",ROW()-ROW($A$3)+'Diário 3º PA'!$P$1)</f>
        <v/>
      </c>
      <c r="B987" s="303"/>
      <c r="C987" s="304"/>
      <c r="D987" s="305"/>
      <c r="E987" s="306"/>
      <c r="F987" s="307"/>
      <c r="G987" s="305"/>
      <c r="H987" s="305"/>
      <c r="I987" s="306"/>
      <c r="J987" s="308" t="str">
        <f t="shared" si="3"/>
        <v/>
      </c>
      <c r="K987" s="308"/>
      <c r="L987" s="309"/>
      <c r="M987" s="308"/>
      <c r="N987" s="303"/>
      <c r="O987" s="305"/>
      <c r="P987" s="305"/>
      <c r="Q987" s="299"/>
      <c r="R987" s="299"/>
      <c r="S987" s="299"/>
      <c r="T987" s="299"/>
    </row>
    <row r="988" spans="1:20" ht="13.5" customHeight="1" x14ac:dyDescent="0.2">
      <c r="A988" s="302" t="str">
        <f>IF(B988="","",ROW()-ROW($A$3)+'Diário 3º PA'!$P$1)</f>
        <v/>
      </c>
      <c r="B988" s="303"/>
      <c r="C988" s="304"/>
      <c r="D988" s="305"/>
      <c r="E988" s="306"/>
      <c r="F988" s="307"/>
      <c r="G988" s="305"/>
      <c r="H988" s="305"/>
      <c r="I988" s="306"/>
      <c r="J988" s="308" t="str">
        <f t="shared" si="3"/>
        <v/>
      </c>
      <c r="K988" s="308"/>
      <c r="L988" s="309"/>
      <c r="M988" s="308"/>
      <c r="N988" s="303"/>
      <c r="O988" s="305"/>
      <c r="P988" s="305"/>
      <c r="Q988" s="299"/>
      <c r="R988" s="299"/>
      <c r="S988" s="299"/>
      <c r="T988" s="299"/>
    </row>
    <row r="989" spans="1:20" ht="13.5" customHeight="1" x14ac:dyDescent="0.2">
      <c r="A989" s="302" t="str">
        <f>IF(B989="","",ROW()-ROW($A$3)+'Diário 3º PA'!$P$1)</f>
        <v/>
      </c>
      <c r="B989" s="303"/>
      <c r="C989" s="304"/>
      <c r="D989" s="305"/>
      <c r="E989" s="306"/>
      <c r="F989" s="307"/>
      <c r="G989" s="305"/>
      <c r="H989" s="305"/>
      <c r="I989" s="306"/>
      <c r="J989" s="308" t="str">
        <f t="shared" si="3"/>
        <v/>
      </c>
      <c r="K989" s="308"/>
      <c r="L989" s="309"/>
      <c r="M989" s="308"/>
      <c r="N989" s="303"/>
      <c r="O989" s="305"/>
      <c r="P989" s="305"/>
      <c r="Q989" s="299"/>
      <c r="R989" s="299"/>
      <c r="S989" s="299"/>
      <c r="T989" s="299"/>
    </row>
    <row r="990" spans="1:20" ht="13.5" customHeight="1" x14ac:dyDescent="0.2">
      <c r="A990" s="302" t="str">
        <f>IF(B990="","",ROW()-ROW($A$3)+'Diário 3º PA'!$P$1)</f>
        <v/>
      </c>
      <c r="B990" s="303"/>
      <c r="C990" s="304"/>
      <c r="D990" s="305"/>
      <c r="E990" s="306"/>
      <c r="F990" s="307"/>
      <c r="G990" s="305"/>
      <c r="H990" s="305"/>
      <c r="I990" s="306"/>
      <c r="J990" s="308" t="str">
        <f t="shared" si="3"/>
        <v/>
      </c>
      <c r="K990" s="308"/>
      <c r="L990" s="309"/>
      <c r="M990" s="308"/>
      <c r="N990" s="303"/>
      <c r="O990" s="305"/>
      <c r="P990" s="305"/>
      <c r="Q990" s="299"/>
      <c r="R990" s="299"/>
      <c r="S990" s="299"/>
      <c r="T990" s="299"/>
    </row>
    <row r="991" spans="1:20" ht="13.5" customHeight="1" x14ac:dyDescent="0.2">
      <c r="A991" s="302" t="str">
        <f>IF(B991="","",ROW()-ROW($A$3)+'Diário 3º PA'!$P$1)</f>
        <v/>
      </c>
      <c r="B991" s="303"/>
      <c r="C991" s="304"/>
      <c r="D991" s="305"/>
      <c r="E991" s="306"/>
      <c r="F991" s="307"/>
      <c r="G991" s="305"/>
      <c r="H991" s="305"/>
      <c r="I991" s="306"/>
      <c r="J991" s="308" t="str">
        <f t="shared" si="3"/>
        <v/>
      </c>
      <c r="K991" s="308"/>
      <c r="L991" s="309"/>
      <c r="M991" s="308"/>
      <c r="N991" s="303"/>
      <c r="O991" s="305"/>
      <c r="P991" s="305"/>
      <c r="Q991" s="299"/>
      <c r="R991" s="299"/>
      <c r="S991" s="299"/>
      <c r="T991" s="299"/>
    </row>
    <row r="992" spans="1:20" ht="13.5" customHeight="1" x14ac:dyDescent="0.2">
      <c r="A992" s="302" t="str">
        <f>IF(B992="","",ROW()-ROW($A$3)+'Diário 3º PA'!$P$1)</f>
        <v/>
      </c>
      <c r="B992" s="303"/>
      <c r="C992" s="304"/>
      <c r="D992" s="305"/>
      <c r="E992" s="306"/>
      <c r="F992" s="307"/>
      <c r="G992" s="305"/>
      <c r="H992" s="305"/>
      <c r="I992" s="306"/>
      <c r="J992" s="308" t="str">
        <f t="shared" si="3"/>
        <v/>
      </c>
      <c r="K992" s="308"/>
      <c r="L992" s="309"/>
      <c r="M992" s="308"/>
      <c r="N992" s="303"/>
      <c r="O992" s="305"/>
      <c r="P992" s="305"/>
      <c r="Q992" s="299"/>
      <c r="R992" s="299"/>
      <c r="S992" s="299"/>
      <c r="T992" s="299"/>
    </row>
    <row r="993" spans="1:20" ht="13.5" customHeight="1" x14ac:dyDescent="0.2">
      <c r="A993" s="302" t="str">
        <f>IF(B993="","",ROW()-ROW($A$3)+'Diário 3º PA'!$P$1)</f>
        <v/>
      </c>
      <c r="B993" s="303"/>
      <c r="C993" s="304"/>
      <c r="D993" s="305"/>
      <c r="E993" s="306"/>
      <c r="F993" s="307"/>
      <c r="G993" s="305"/>
      <c r="H993" s="305"/>
      <c r="I993" s="306"/>
      <c r="J993" s="308" t="str">
        <f t="shared" si="3"/>
        <v/>
      </c>
      <c r="K993" s="308"/>
      <c r="L993" s="309"/>
      <c r="M993" s="308"/>
      <c r="N993" s="303"/>
      <c r="O993" s="305"/>
      <c r="P993" s="305"/>
      <c r="Q993" s="299"/>
      <c r="R993" s="299"/>
      <c r="S993" s="299"/>
      <c r="T993" s="299"/>
    </row>
    <row r="994" spans="1:20" ht="13.5" customHeight="1" x14ac:dyDescent="0.2">
      <c r="A994" s="302" t="str">
        <f>IF(B994="","",ROW()-ROW($A$3)+'Diário 3º PA'!$P$1)</f>
        <v/>
      </c>
      <c r="B994" s="303"/>
      <c r="C994" s="304"/>
      <c r="D994" s="305"/>
      <c r="E994" s="306"/>
      <c r="F994" s="307"/>
      <c r="G994" s="305"/>
      <c r="H994" s="305"/>
      <c r="I994" s="306"/>
      <c r="J994" s="308" t="str">
        <f t="shared" si="3"/>
        <v/>
      </c>
      <c r="K994" s="308"/>
      <c r="L994" s="309"/>
      <c r="M994" s="308"/>
      <c r="N994" s="303"/>
      <c r="O994" s="305"/>
      <c r="P994" s="305"/>
      <c r="Q994" s="299"/>
      <c r="R994" s="299"/>
      <c r="S994" s="299"/>
      <c r="T994" s="299"/>
    </row>
    <row r="995" spans="1:20" ht="13.5" customHeight="1" x14ac:dyDescent="0.2">
      <c r="A995" s="302" t="str">
        <f>IF(B995="","",ROW()-ROW($A$3)+'Diário 3º PA'!$P$1)</f>
        <v/>
      </c>
      <c r="B995" s="303"/>
      <c r="C995" s="304"/>
      <c r="D995" s="305"/>
      <c r="E995" s="306"/>
      <c r="F995" s="307"/>
      <c r="G995" s="305"/>
      <c r="H995" s="305"/>
      <c r="I995" s="306"/>
      <c r="J995" s="308" t="str">
        <f t="shared" si="3"/>
        <v/>
      </c>
      <c r="K995" s="308"/>
      <c r="L995" s="309"/>
      <c r="M995" s="308"/>
      <c r="N995" s="303"/>
      <c r="O995" s="305"/>
      <c r="P995" s="305"/>
      <c r="Q995" s="299"/>
      <c r="R995" s="299"/>
      <c r="S995" s="299"/>
      <c r="T995" s="299"/>
    </row>
    <row r="996" spans="1:20" ht="13.5" customHeight="1" x14ac:dyDescent="0.2">
      <c r="A996" s="302" t="str">
        <f>IF(B996="","",ROW()-ROW($A$3)+'Diário 3º PA'!$P$1)</f>
        <v/>
      </c>
      <c r="B996" s="303"/>
      <c r="C996" s="304"/>
      <c r="D996" s="305"/>
      <c r="E996" s="306"/>
      <c r="F996" s="307"/>
      <c r="G996" s="305"/>
      <c r="H996" s="305"/>
      <c r="I996" s="306"/>
      <c r="J996" s="308" t="str">
        <f t="shared" si="3"/>
        <v/>
      </c>
      <c r="K996" s="308"/>
      <c r="L996" s="309"/>
      <c r="M996" s="308"/>
      <c r="N996" s="303"/>
      <c r="O996" s="305"/>
      <c r="P996" s="305"/>
      <c r="Q996" s="299"/>
      <c r="R996" s="299"/>
      <c r="S996" s="299"/>
      <c r="T996" s="299"/>
    </row>
    <row r="997" spans="1:20" ht="13.5" customHeight="1" x14ac:dyDescent="0.2">
      <c r="A997" s="302" t="str">
        <f>IF(B997="","",ROW()-ROW($A$3)+'Diário 3º PA'!$P$1)</f>
        <v/>
      </c>
      <c r="B997" s="303"/>
      <c r="C997" s="304"/>
      <c r="D997" s="305"/>
      <c r="E997" s="306"/>
      <c r="F997" s="307"/>
      <c r="G997" s="305"/>
      <c r="H997" s="305"/>
      <c r="I997" s="306"/>
      <c r="J997" s="308" t="str">
        <f t="shared" si="3"/>
        <v/>
      </c>
      <c r="K997" s="308"/>
      <c r="L997" s="309"/>
      <c r="M997" s="308"/>
      <c r="N997" s="303"/>
      <c r="O997" s="305"/>
      <c r="P997" s="305"/>
      <c r="Q997" s="299"/>
      <c r="R997" s="299"/>
      <c r="S997" s="299"/>
      <c r="T997" s="299"/>
    </row>
    <row r="998" spans="1:20" ht="13.5" customHeight="1" x14ac:dyDescent="0.2">
      <c r="A998" s="302" t="str">
        <f>IF(B998="","",ROW()-ROW($A$3)+'Diário 3º PA'!$P$1)</f>
        <v/>
      </c>
      <c r="B998" s="303"/>
      <c r="C998" s="304"/>
      <c r="D998" s="305"/>
      <c r="E998" s="306"/>
      <c r="F998" s="307"/>
      <c r="G998" s="305"/>
      <c r="H998" s="305"/>
      <c r="I998" s="306"/>
      <c r="J998" s="308" t="str">
        <f t="shared" si="3"/>
        <v/>
      </c>
      <c r="K998" s="308"/>
      <c r="L998" s="309"/>
      <c r="M998" s="308"/>
      <c r="N998" s="303"/>
      <c r="O998" s="305"/>
      <c r="P998" s="305"/>
      <c r="Q998" s="299"/>
      <c r="R998" s="299"/>
      <c r="S998" s="299"/>
      <c r="T998" s="299"/>
    </row>
    <row r="999" spans="1:20" ht="13.5" customHeight="1" x14ac:dyDescent="0.2">
      <c r="A999" s="302" t="str">
        <f>IF(B999="","",ROW()-ROW($A$3)+'Diário 3º PA'!$P$1)</f>
        <v/>
      </c>
      <c r="B999" s="303"/>
      <c r="C999" s="304"/>
      <c r="D999" s="305"/>
      <c r="E999" s="306"/>
      <c r="F999" s="307"/>
      <c r="G999" s="305"/>
      <c r="H999" s="305"/>
      <c r="I999" s="306"/>
      <c r="J999" s="308" t="str">
        <f t="shared" si="3"/>
        <v/>
      </c>
      <c r="K999" s="308"/>
      <c r="L999" s="309"/>
      <c r="M999" s="308"/>
      <c r="N999" s="303"/>
      <c r="O999" s="305"/>
      <c r="P999" s="305"/>
      <c r="Q999" s="299"/>
      <c r="R999" s="299"/>
      <c r="S999" s="299"/>
      <c r="T999" s="299"/>
    </row>
    <row r="1000" spans="1:20" ht="13.5" customHeight="1" x14ac:dyDescent="0.2">
      <c r="A1000" s="302" t="str">
        <f>IF(B1000="","",ROW()-ROW($A$3)+'Diário 3º PA'!$P$1)</f>
        <v/>
      </c>
      <c r="B1000" s="303"/>
      <c r="C1000" s="304"/>
      <c r="D1000" s="305"/>
      <c r="E1000" s="306"/>
      <c r="F1000" s="307"/>
      <c r="G1000" s="305"/>
      <c r="H1000" s="305"/>
      <c r="I1000" s="306"/>
      <c r="J1000" s="308" t="str">
        <f t="shared" si="3"/>
        <v/>
      </c>
      <c r="K1000" s="308"/>
      <c r="L1000" s="309"/>
      <c r="M1000" s="308"/>
      <c r="N1000" s="303"/>
      <c r="O1000" s="305"/>
      <c r="P1000" s="305"/>
      <c r="Q1000" s="299"/>
      <c r="R1000" s="299"/>
      <c r="S1000" s="299"/>
      <c r="T1000" s="299"/>
    </row>
    <row r="1001" spans="1:20" ht="13.5" customHeight="1" x14ac:dyDescent="0.2">
      <c r="A1001" s="302" t="str">
        <f>IF(B1001="","",ROW()-ROW($A$3)+'Diário 3º PA'!$P$1)</f>
        <v/>
      </c>
      <c r="B1001" s="303"/>
      <c r="C1001" s="304"/>
      <c r="D1001" s="305"/>
      <c r="E1001" s="306"/>
      <c r="F1001" s="307"/>
      <c r="G1001" s="305"/>
      <c r="H1001" s="305"/>
      <c r="I1001" s="306"/>
      <c r="J1001" s="308" t="str">
        <f t="shared" si="3"/>
        <v/>
      </c>
      <c r="K1001" s="308"/>
      <c r="L1001" s="309"/>
      <c r="M1001" s="308"/>
      <c r="N1001" s="303"/>
      <c r="O1001" s="305"/>
      <c r="P1001" s="305"/>
      <c r="Q1001" s="299"/>
      <c r="R1001" s="299"/>
      <c r="S1001" s="299"/>
      <c r="T1001" s="299"/>
    </row>
    <row r="1002" spans="1:20" ht="13.5" customHeight="1" x14ac:dyDescent="0.2">
      <c r="A1002" s="302" t="str">
        <f>IF(B1002="","",ROW()-ROW($A$3)+'Diário 3º PA'!$P$1)</f>
        <v/>
      </c>
      <c r="B1002" s="303"/>
      <c r="C1002" s="304"/>
      <c r="D1002" s="305"/>
      <c r="E1002" s="306"/>
      <c r="F1002" s="307"/>
      <c r="G1002" s="305"/>
      <c r="H1002" s="305"/>
      <c r="I1002" s="306"/>
      <c r="J1002" s="308" t="str">
        <f t="shared" si="3"/>
        <v/>
      </c>
      <c r="K1002" s="308"/>
      <c r="L1002" s="309"/>
      <c r="M1002" s="308"/>
      <c r="N1002" s="303"/>
      <c r="O1002" s="305"/>
      <c r="P1002" s="305"/>
      <c r="Q1002" s="299"/>
      <c r="R1002" s="299"/>
      <c r="S1002" s="299"/>
      <c r="T1002" s="299"/>
    </row>
    <row r="1003" spans="1:20" ht="13.5" customHeight="1" x14ac:dyDescent="0.2">
      <c r="A1003" s="302" t="str">
        <f>IF(B1003="","",ROW()-ROW($A$3)+'Diário 3º PA'!$P$1)</f>
        <v/>
      </c>
      <c r="B1003" s="303"/>
      <c r="C1003" s="304"/>
      <c r="D1003" s="305"/>
      <c r="E1003" s="306"/>
      <c r="F1003" s="307"/>
      <c r="G1003" s="305"/>
      <c r="H1003" s="305"/>
      <c r="I1003" s="306"/>
      <c r="J1003" s="308" t="str">
        <f t="shared" si="3"/>
        <v/>
      </c>
      <c r="K1003" s="308"/>
      <c r="L1003" s="309"/>
      <c r="M1003" s="308"/>
      <c r="N1003" s="303"/>
      <c r="O1003" s="305"/>
      <c r="P1003" s="305"/>
      <c r="Q1003" s="299"/>
      <c r="R1003" s="299"/>
      <c r="S1003" s="299"/>
      <c r="T1003" s="299"/>
    </row>
    <row r="1004" spans="1:20" ht="13.5" customHeight="1" x14ac:dyDescent="0.2">
      <c r="A1004" s="302" t="str">
        <f>IF(B1004="","",ROW()-ROW($A$3)+'Diário 3º PA'!$P$1)</f>
        <v/>
      </c>
      <c r="B1004" s="303"/>
      <c r="C1004" s="304"/>
      <c r="D1004" s="305"/>
      <c r="E1004" s="306"/>
      <c r="F1004" s="307"/>
      <c r="G1004" s="305"/>
      <c r="H1004" s="305"/>
      <c r="I1004" s="306"/>
      <c r="J1004" s="308" t="str">
        <f t="shared" si="3"/>
        <v/>
      </c>
      <c r="K1004" s="308"/>
      <c r="L1004" s="309"/>
      <c r="M1004" s="308"/>
      <c r="N1004" s="303"/>
      <c r="O1004" s="305"/>
      <c r="P1004" s="305"/>
      <c r="Q1004" s="299"/>
      <c r="R1004" s="299"/>
      <c r="S1004" s="299"/>
      <c r="T1004" s="299"/>
    </row>
    <row r="1005" spans="1:20" ht="13.5" customHeight="1" x14ac:dyDescent="0.2">
      <c r="A1005" s="302" t="str">
        <f>IF(B1005="","",ROW()-ROW($A$3)+'Diário 3º PA'!$P$1)</f>
        <v/>
      </c>
      <c r="B1005" s="303"/>
      <c r="C1005" s="304"/>
      <c r="D1005" s="305"/>
      <c r="E1005" s="306"/>
      <c r="F1005" s="307"/>
      <c r="G1005" s="305"/>
      <c r="H1005" s="305"/>
      <c r="I1005" s="306"/>
      <c r="J1005" s="308" t="str">
        <f t="shared" si="3"/>
        <v/>
      </c>
      <c r="K1005" s="308"/>
      <c r="L1005" s="309"/>
      <c r="M1005" s="308"/>
      <c r="N1005" s="303"/>
      <c r="O1005" s="305"/>
      <c r="P1005" s="305"/>
      <c r="Q1005" s="299"/>
      <c r="R1005" s="299"/>
      <c r="S1005" s="299"/>
      <c r="T1005" s="299"/>
    </row>
    <row r="1006" spans="1:20" ht="13.5" customHeight="1" x14ac:dyDescent="0.2">
      <c r="A1006" s="302" t="str">
        <f>IF(B1006="","",ROW()-ROW($A$3)+'Diário 3º PA'!$P$1)</f>
        <v/>
      </c>
      <c r="B1006" s="303"/>
      <c r="C1006" s="304"/>
      <c r="D1006" s="305"/>
      <c r="E1006" s="306"/>
      <c r="F1006" s="307"/>
      <c r="G1006" s="305"/>
      <c r="H1006" s="305"/>
      <c r="I1006" s="306"/>
      <c r="J1006" s="308" t="str">
        <f t="shared" si="3"/>
        <v/>
      </c>
      <c r="K1006" s="308"/>
      <c r="L1006" s="309"/>
      <c r="M1006" s="308"/>
      <c r="N1006" s="303"/>
      <c r="O1006" s="305"/>
      <c r="P1006" s="305"/>
      <c r="Q1006" s="299"/>
      <c r="R1006" s="299"/>
      <c r="S1006" s="299"/>
      <c r="T1006" s="299"/>
    </row>
    <row r="1007" spans="1:20" ht="13.5" customHeight="1" x14ac:dyDescent="0.2">
      <c r="A1007" s="302" t="str">
        <f>IF(B1007="","",ROW()-ROW($A$3)+'Diário 3º PA'!$P$1)</f>
        <v/>
      </c>
      <c r="B1007" s="303"/>
      <c r="C1007" s="304"/>
      <c r="D1007" s="305"/>
      <c r="E1007" s="306"/>
      <c r="F1007" s="307"/>
      <c r="G1007" s="305"/>
      <c r="H1007" s="305"/>
      <c r="I1007" s="306"/>
      <c r="J1007" s="308" t="str">
        <f t="shared" si="3"/>
        <v/>
      </c>
      <c r="K1007" s="308"/>
      <c r="L1007" s="309"/>
      <c r="M1007" s="308"/>
      <c r="N1007" s="303"/>
      <c r="O1007" s="305"/>
      <c r="P1007" s="305"/>
      <c r="Q1007" s="299"/>
      <c r="R1007" s="299"/>
      <c r="S1007" s="299"/>
      <c r="T1007" s="299"/>
    </row>
    <row r="1008" spans="1:20" ht="13.5" customHeight="1" x14ac:dyDescent="0.2">
      <c r="A1008" s="302" t="str">
        <f>IF(B1008="","",ROW()-ROW($A$3)+'Diário 3º PA'!$P$1)</f>
        <v/>
      </c>
      <c r="B1008" s="303"/>
      <c r="C1008" s="304"/>
      <c r="D1008" s="305"/>
      <c r="E1008" s="306"/>
      <c r="F1008" s="307"/>
      <c r="G1008" s="305"/>
      <c r="H1008" s="305"/>
      <c r="I1008" s="306"/>
      <c r="J1008" s="308" t="str">
        <f t="shared" si="3"/>
        <v/>
      </c>
      <c r="K1008" s="308"/>
      <c r="L1008" s="309"/>
      <c r="M1008" s="308"/>
      <c r="N1008" s="303"/>
      <c r="O1008" s="305"/>
      <c r="P1008" s="305"/>
      <c r="Q1008" s="299"/>
      <c r="R1008" s="299"/>
      <c r="S1008" s="299"/>
      <c r="T1008" s="299"/>
    </row>
    <row r="1009" spans="1:20" ht="13.5" customHeight="1" x14ac:dyDescent="0.2">
      <c r="A1009" s="302" t="str">
        <f>IF(B1009="","",ROW()-ROW($A$3)+'Diário 3º PA'!$P$1)</f>
        <v/>
      </c>
      <c r="B1009" s="303"/>
      <c r="C1009" s="304"/>
      <c r="D1009" s="305"/>
      <c r="E1009" s="306"/>
      <c r="F1009" s="307"/>
      <c r="G1009" s="305"/>
      <c r="H1009" s="305"/>
      <c r="I1009" s="306"/>
      <c r="J1009" s="308" t="str">
        <f t="shared" si="3"/>
        <v/>
      </c>
      <c r="K1009" s="308"/>
      <c r="L1009" s="309"/>
      <c r="M1009" s="308"/>
      <c r="N1009" s="303"/>
      <c r="O1009" s="305"/>
      <c r="P1009" s="305"/>
      <c r="Q1009" s="299"/>
      <c r="R1009" s="299"/>
      <c r="S1009" s="299"/>
      <c r="T1009" s="299"/>
    </row>
    <row r="1010" spans="1:20" ht="13.5" customHeight="1" x14ac:dyDescent="0.2">
      <c r="A1010" s="302" t="str">
        <f>IF(B1010="","",ROW()-ROW($A$3)+'Diário 3º PA'!$P$1)</f>
        <v/>
      </c>
      <c r="B1010" s="303"/>
      <c r="C1010" s="304"/>
      <c r="D1010" s="305"/>
      <c r="E1010" s="306"/>
      <c r="F1010" s="307"/>
      <c r="G1010" s="305"/>
      <c r="H1010" s="305"/>
      <c r="I1010" s="306"/>
      <c r="J1010" s="308" t="str">
        <f t="shared" si="3"/>
        <v/>
      </c>
      <c r="K1010" s="308"/>
      <c r="L1010" s="309"/>
      <c r="M1010" s="308"/>
      <c r="N1010" s="303"/>
      <c r="O1010" s="305"/>
      <c r="P1010" s="305"/>
      <c r="Q1010" s="299"/>
      <c r="R1010" s="299"/>
      <c r="S1010" s="299"/>
      <c r="T1010" s="299"/>
    </row>
    <row r="1011" spans="1:20" ht="13.5" customHeight="1" x14ac:dyDescent="0.2">
      <c r="A1011" s="302" t="str">
        <f>IF(B1011="","",ROW()-ROW($A$3)+'Diário 3º PA'!$P$1)</f>
        <v/>
      </c>
      <c r="B1011" s="303"/>
      <c r="C1011" s="304"/>
      <c r="D1011" s="305"/>
      <c r="E1011" s="306"/>
      <c r="F1011" s="307"/>
      <c r="G1011" s="305"/>
      <c r="H1011" s="305"/>
      <c r="I1011" s="306"/>
      <c r="J1011" s="308" t="str">
        <f t="shared" si="3"/>
        <v/>
      </c>
      <c r="K1011" s="308"/>
      <c r="L1011" s="309"/>
      <c r="M1011" s="308"/>
      <c r="N1011" s="303"/>
      <c r="O1011" s="305"/>
      <c r="P1011" s="305"/>
      <c r="Q1011" s="299"/>
      <c r="R1011" s="299"/>
      <c r="S1011" s="299"/>
      <c r="T1011" s="299"/>
    </row>
    <row r="1012" spans="1:20" ht="13.5" customHeight="1" x14ac:dyDescent="0.2">
      <c r="A1012" s="302" t="str">
        <f>IF(B1012="","",ROW()-ROW($A$3)+'Diário 3º PA'!$P$1)</f>
        <v/>
      </c>
      <c r="B1012" s="303"/>
      <c r="C1012" s="304"/>
      <c r="D1012" s="305"/>
      <c r="E1012" s="306"/>
      <c r="F1012" s="307"/>
      <c r="G1012" s="305"/>
      <c r="H1012" s="305"/>
      <c r="I1012" s="306"/>
      <c r="J1012" s="308" t="str">
        <f t="shared" si="3"/>
        <v/>
      </c>
      <c r="K1012" s="308"/>
      <c r="L1012" s="309"/>
      <c r="M1012" s="308"/>
      <c r="N1012" s="303"/>
      <c r="O1012" s="305"/>
      <c r="P1012" s="305"/>
      <c r="Q1012" s="299"/>
      <c r="R1012" s="299"/>
      <c r="S1012" s="299"/>
      <c r="T1012" s="299"/>
    </row>
    <row r="1013" spans="1:20" ht="13.5" customHeight="1" x14ac:dyDescent="0.2">
      <c r="A1013" s="302" t="str">
        <f>IF(B1013="","",ROW()-ROW($A$3)+'Diário 3º PA'!$P$1)</f>
        <v/>
      </c>
      <c r="B1013" s="303"/>
      <c r="C1013" s="304"/>
      <c r="D1013" s="305"/>
      <c r="E1013" s="306"/>
      <c r="F1013" s="307"/>
      <c r="G1013" s="305"/>
      <c r="H1013" s="305"/>
      <c r="I1013" s="306"/>
      <c r="J1013" s="308" t="str">
        <f t="shared" si="3"/>
        <v/>
      </c>
      <c r="K1013" s="308"/>
      <c r="L1013" s="309"/>
      <c r="M1013" s="308"/>
      <c r="N1013" s="303"/>
      <c r="O1013" s="305"/>
      <c r="P1013" s="305"/>
      <c r="Q1013" s="299"/>
      <c r="R1013" s="299"/>
      <c r="S1013" s="299"/>
      <c r="T1013" s="299"/>
    </row>
    <row r="1014" spans="1:20" ht="13.5" customHeight="1" x14ac:dyDescent="0.2">
      <c r="A1014" s="302" t="str">
        <f>IF(B1014="","",ROW()-ROW($A$3)+'Diário 3º PA'!$P$1)</f>
        <v/>
      </c>
      <c r="B1014" s="303"/>
      <c r="C1014" s="304"/>
      <c r="D1014" s="305"/>
      <c r="E1014" s="306"/>
      <c r="F1014" s="307"/>
      <c r="G1014" s="305"/>
      <c r="H1014" s="305"/>
      <c r="I1014" s="306"/>
      <c r="J1014" s="308" t="str">
        <f t="shared" si="3"/>
        <v/>
      </c>
      <c r="K1014" s="308"/>
      <c r="L1014" s="309"/>
      <c r="M1014" s="308"/>
      <c r="N1014" s="303"/>
      <c r="O1014" s="305"/>
      <c r="P1014" s="305"/>
      <c r="Q1014" s="299"/>
      <c r="R1014" s="299"/>
      <c r="S1014" s="299"/>
      <c r="T1014" s="299"/>
    </row>
    <row r="1015" spans="1:20" ht="13.5" customHeight="1" x14ac:dyDescent="0.2">
      <c r="A1015" s="302" t="str">
        <f>IF(B1015="","",ROW()-ROW($A$3)+'Diário 3º PA'!$P$1)</f>
        <v/>
      </c>
      <c r="B1015" s="303"/>
      <c r="C1015" s="304"/>
      <c r="D1015" s="305"/>
      <c r="E1015" s="306"/>
      <c r="F1015" s="307"/>
      <c r="G1015" s="305"/>
      <c r="H1015" s="305"/>
      <c r="I1015" s="306"/>
      <c r="J1015" s="308" t="str">
        <f t="shared" si="3"/>
        <v/>
      </c>
      <c r="K1015" s="308"/>
      <c r="L1015" s="309"/>
      <c r="M1015" s="308"/>
      <c r="N1015" s="303"/>
      <c r="O1015" s="305"/>
      <c r="P1015" s="305"/>
      <c r="Q1015" s="299"/>
      <c r="R1015" s="299"/>
      <c r="S1015" s="299"/>
      <c r="T1015" s="299"/>
    </row>
    <row r="1016" spans="1:20" ht="13.5" customHeight="1" x14ac:dyDescent="0.2">
      <c r="A1016" s="302" t="str">
        <f>IF(B1016="","",ROW()-ROW($A$3)+'Diário 3º PA'!$P$1)</f>
        <v/>
      </c>
      <c r="B1016" s="303"/>
      <c r="C1016" s="304"/>
      <c r="D1016" s="305"/>
      <c r="E1016" s="306"/>
      <c r="F1016" s="307"/>
      <c r="G1016" s="305"/>
      <c r="H1016" s="305"/>
      <c r="I1016" s="306"/>
      <c r="J1016" s="308" t="str">
        <f t="shared" si="3"/>
        <v/>
      </c>
      <c r="K1016" s="308"/>
      <c r="L1016" s="309"/>
      <c r="M1016" s="308"/>
      <c r="N1016" s="303"/>
      <c r="O1016" s="305"/>
      <c r="P1016" s="305"/>
      <c r="Q1016" s="299"/>
      <c r="R1016" s="299"/>
      <c r="S1016" s="299"/>
      <c r="T1016" s="299"/>
    </row>
    <row r="1017" spans="1:20" ht="13.5" customHeight="1" x14ac:dyDescent="0.2">
      <c r="A1017" s="302" t="str">
        <f>IF(B1017="","",ROW()-ROW($A$3)+'Diário 3º PA'!$P$1)</f>
        <v/>
      </c>
      <c r="B1017" s="303"/>
      <c r="C1017" s="304"/>
      <c r="D1017" s="305"/>
      <c r="E1017" s="306"/>
      <c r="F1017" s="307"/>
      <c r="G1017" s="305"/>
      <c r="H1017" s="305"/>
      <c r="I1017" s="306"/>
      <c r="J1017" s="308" t="str">
        <f t="shared" si="3"/>
        <v/>
      </c>
      <c r="K1017" s="308"/>
      <c r="L1017" s="309"/>
      <c r="M1017" s="308"/>
      <c r="N1017" s="303"/>
      <c r="O1017" s="305"/>
      <c r="P1017" s="305"/>
      <c r="Q1017" s="299"/>
      <c r="R1017" s="299"/>
      <c r="S1017" s="299"/>
      <c r="T1017" s="299"/>
    </row>
    <row r="1018" spans="1:20" ht="13.5" customHeight="1" x14ac:dyDescent="0.2">
      <c r="A1018" s="302" t="str">
        <f>IF(B1018="","",ROW()-ROW($A$3)+'Diário 3º PA'!$P$1)</f>
        <v/>
      </c>
      <c r="B1018" s="303"/>
      <c r="C1018" s="304"/>
      <c r="D1018" s="305"/>
      <c r="E1018" s="306"/>
      <c r="F1018" s="307"/>
      <c r="G1018" s="305"/>
      <c r="H1018" s="305"/>
      <c r="I1018" s="306"/>
      <c r="J1018" s="308" t="str">
        <f t="shared" si="3"/>
        <v/>
      </c>
      <c r="K1018" s="308"/>
      <c r="L1018" s="309"/>
      <c r="M1018" s="308"/>
      <c r="N1018" s="303"/>
      <c r="O1018" s="305"/>
      <c r="P1018" s="305"/>
      <c r="Q1018" s="299"/>
      <c r="R1018" s="299"/>
      <c r="S1018" s="299"/>
      <c r="T1018" s="299"/>
    </row>
    <row r="1019" spans="1:20" ht="13.5" customHeight="1" x14ac:dyDescent="0.2">
      <c r="A1019" s="302" t="str">
        <f>IF(B1019="","",ROW()-ROW($A$3)+'Diário 3º PA'!$P$1)</f>
        <v/>
      </c>
      <c r="B1019" s="303"/>
      <c r="C1019" s="304"/>
      <c r="D1019" s="305"/>
      <c r="E1019" s="306"/>
      <c r="F1019" s="307"/>
      <c r="G1019" s="305"/>
      <c r="H1019" s="305"/>
      <c r="I1019" s="306"/>
      <c r="J1019" s="308" t="str">
        <f t="shared" si="3"/>
        <v/>
      </c>
      <c r="K1019" s="308"/>
      <c r="L1019" s="309"/>
      <c r="M1019" s="308"/>
      <c r="N1019" s="303"/>
      <c r="O1019" s="305"/>
      <c r="P1019" s="305"/>
      <c r="Q1019" s="299"/>
      <c r="R1019" s="299"/>
      <c r="S1019" s="299"/>
      <c r="T1019" s="299"/>
    </row>
    <row r="1020" spans="1:20" ht="13.5" customHeight="1" x14ac:dyDescent="0.2">
      <c r="A1020" s="302" t="str">
        <f>IF(B1020="","",ROW()-ROW($A$3)+'Diário 3º PA'!$P$1)</f>
        <v/>
      </c>
      <c r="B1020" s="303"/>
      <c r="C1020" s="304"/>
      <c r="D1020" s="305"/>
      <c r="E1020" s="306"/>
      <c r="F1020" s="307"/>
      <c r="G1020" s="305"/>
      <c r="H1020" s="305"/>
      <c r="I1020" s="306"/>
      <c r="J1020" s="308" t="str">
        <f t="shared" si="3"/>
        <v/>
      </c>
      <c r="K1020" s="308"/>
      <c r="L1020" s="309"/>
      <c r="M1020" s="308"/>
      <c r="N1020" s="303"/>
      <c r="O1020" s="305"/>
      <c r="P1020" s="305"/>
      <c r="Q1020" s="299"/>
      <c r="R1020" s="299"/>
      <c r="S1020" s="299"/>
      <c r="T1020" s="299"/>
    </row>
    <row r="1021" spans="1:20" ht="13.5" customHeight="1" x14ac:dyDescent="0.2">
      <c r="A1021" s="302" t="str">
        <f>IF(B1021="","",ROW()-ROW($A$3)+'Diário 3º PA'!$P$1)</f>
        <v/>
      </c>
      <c r="B1021" s="303"/>
      <c r="C1021" s="304"/>
      <c r="D1021" s="305"/>
      <c r="E1021" s="306"/>
      <c r="F1021" s="307"/>
      <c r="G1021" s="305"/>
      <c r="H1021" s="305"/>
      <c r="I1021" s="306"/>
      <c r="J1021" s="308" t="str">
        <f t="shared" si="3"/>
        <v/>
      </c>
      <c r="K1021" s="308"/>
      <c r="L1021" s="309"/>
      <c r="M1021" s="308"/>
      <c r="N1021" s="303"/>
      <c r="O1021" s="305"/>
      <c r="P1021" s="305"/>
      <c r="Q1021" s="299"/>
      <c r="R1021" s="299"/>
      <c r="S1021" s="299"/>
      <c r="T1021" s="299"/>
    </row>
    <row r="1022" spans="1:20" ht="13.5" customHeight="1" x14ac:dyDescent="0.2">
      <c r="A1022" s="302" t="str">
        <f>IF(B1022="","",ROW()-ROW($A$3)+'Diário 3º PA'!$P$1)</f>
        <v/>
      </c>
      <c r="B1022" s="303"/>
      <c r="C1022" s="304"/>
      <c r="D1022" s="305"/>
      <c r="E1022" s="306"/>
      <c r="F1022" s="307"/>
      <c r="G1022" s="305"/>
      <c r="H1022" s="305"/>
      <c r="I1022" s="306"/>
      <c r="J1022" s="308" t="str">
        <f t="shared" si="3"/>
        <v/>
      </c>
      <c r="K1022" s="308"/>
      <c r="L1022" s="309"/>
      <c r="M1022" s="308"/>
      <c r="N1022" s="303"/>
      <c r="O1022" s="305"/>
      <c r="P1022" s="305"/>
      <c r="Q1022" s="299"/>
      <c r="R1022" s="299"/>
      <c r="S1022" s="299"/>
      <c r="T1022" s="299"/>
    </row>
    <row r="1023" spans="1:20" ht="13.5" customHeight="1" x14ac:dyDescent="0.2">
      <c r="A1023" s="302" t="str">
        <f>IF(B1023="","",ROW()-ROW($A$3)+'Diário 3º PA'!$P$1)</f>
        <v/>
      </c>
      <c r="B1023" s="303"/>
      <c r="C1023" s="304"/>
      <c r="D1023" s="305"/>
      <c r="E1023" s="306"/>
      <c r="F1023" s="307"/>
      <c r="G1023" s="305"/>
      <c r="H1023" s="305"/>
      <c r="I1023" s="306"/>
      <c r="J1023" s="308" t="str">
        <f t="shared" si="3"/>
        <v/>
      </c>
      <c r="K1023" s="308"/>
      <c r="L1023" s="309"/>
      <c r="M1023" s="308"/>
      <c r="N1023" s="303"/>
      <c r="O1023" s="305"/>
      <c r="P1023" s="305"/>
      <c r="Q1023" s="299"/>
      <c r="R1023" s="299"/>
      <c r="S1023" s="299"/>
      <c r="T1023" s="299"/>
    </row>
    <row r="1024" spans="1:20" ht="13.5" customHeight="1" x14ac:dyDescent="0.2">
      <c r="A1024" s="302" t="str">
        <f>IF(B1024="","",ROW()-ROW($A$3)+'Diário 3º PA'!$P$1)</f>
        <v/>
      </c>
      <c r="B1024" s="303"/>
      <c r="C1024" s="304"/>
      <c r="D1024" s="305"/>
      <c r="E1024" s="306"/>
      <c r="F1024" s="307"/>
      <c r="G1024" s="305"/>
      <c r="H1024" s="305"/>
      <c r="I1024" s="306"/>
      <c r="J1024" s="308" t="str">
        <f t="shared" si="3"/>
        <v/>
      </c>
      <c r="K1024" s="308"/>
      <c r="L1024" s="309"/>
      <c r="M1024" s="308"/>
      <c r="N1024" s="303"/>
      <c r="O1024" s="305"/>
      <c r="P1024" s="305"/>
      <c r="Q1024" s="299"/>
      <c r="R1024" s="299"/>
      <c r="S1024" s="299"/>
      <c r="T1024" s="299"/>
    </row>
    <row r="1025" spans="1:20" ht="13.5" customHeight="1" x14ac:dyDescent="0.2">
      <c r="A1025" s="302" t="str">
        <f>IF(B1025="","",ROW()-ROW($A$3)+'Diário 3º PA'!$P$1)</f>
        <v/>
      </c>
      <c r="B1025" s="303"/>
      <c r="C1025" s="304"/>
      <c r="D1025" s="305"/>
      <c r="E1025" s="306"/>
      <c r="F1025" s="307"/>
      <c r="G1025" s="305"/>
      <c r="H1025" s="305"/>
      <c r="I1025" s="306"/>
      <c r="J1025" s="308" t="str">
        <f t="shared" si="3"/>
        <v/>
      </c>
      <c r="K1025" s="308"/>
      <c r="L1025" s="309"/>
      <c r="M1025" s="308"/>
      <c r="N1025" s="303"/>
      <c r="O1025" s="305"/>
      <c r="P1025" s="305"/>
      <c r="Q1025" s="299"/>
      <c r="R1025" s="299"/>
      <c r="S1025" s="299"/>
      <c r="T1025" s="299"/>
    </row>
    <row r="1026" spans="1:20" ht="13.5" customHeight="1" x14ac:dyDescent="0.2">
      <c r="A1026" s="302" t="str">
        <f>IF(B1026="","",ROW()-ROW($A$3)+'Diário 3º PA'!$P$1)</f>
        <v/>
      </c>
      <c r="B1026" s="303"/>
      <c r="C1026" s="304"/>
      <c r="D1026" s="305"/>
      <c r="E1026" s="306"/>
      <c r="F1026" s="307"/>
      <c r="G1026" s="305"/>
      <c r="H1026" s="305"/>
      <c r="I1026" s="306"/>
      <c r="J1026" s="308" t="str">
        <f t="shared" si="3"/>
        <v/>
      </c>
      <c r="K1026" s="308"/>
      <c r="L1026" s="309"/>
      <c r="M1026" s="308"/>
      <c r="N1026" s="303"/>
      <c r="O1026" s="305"/>
      <c r="P1026" s="305"/>
      <c r="Q1026" s="299"/>
      <c r="R1026" s="299"/>
      <c r="S1026" s="299"/>
      <c r="T1026" s="299"/>
    </row>
    <row r="1027" spans="1:20" ht="13.5" customHeight="1" x14ac:dyDescent="0.2">
      <c r="A1027" s="302" t="str">
        <f>IF(B1027="","",ROW()-ROW($A$3)+'Diário 3º PA'!$P$1)</f>
        <v/>
      </c>
      <c r="B1027" s="303"/>
      <c r="C1027" s="304"/>
      <c r="D1027" s="305"/>
      <c r="E1027" s="306"/>
      <c r="F1027" s="307"/>
      <c r="G1027" s="305"/>
      <c r="H1027" s="305"/>
      <c r="I1027" s="306"/>
      <c r="J1027" s="308" t="str">
        <f t="shared" si="3"/>
        <v/>
      </c>
      <c r="K1027" s="308"/>
      <c r="L1027" s="309"/>
      <c r="M1027" s="308"/>
      <c r="N1027" s="303"/>
      <c r="O1027" s="305"/>
      <c r="P1027" s="305"/>
      <c r="Q1027" s="299"/>
      <c r="R1027" s="299"/>
      <c r="S1027" s="299"/>
      <c r="T1027" s="299"/>
    </row>
    <row r="1028" spans="1:20" ht="13.5" customHeight="1" x14ac:dyDescent="0.2">
      <c r="A1028" s="302" t="str">
        <f>IF(B1028="","",ROW()-ROW($A$3)+'Diário 3º PA'!$P$1)</f>
        <v/>
      </c>
      <c r="B1028" s="303"/>
      <c r="C1028" s="304"/>
      <c r="D1028" s="305"/>
      <c r="E1028" s="306"/>
      <c r="F1028" s="307"/>
      <c r="G1028" s="305"/>
      <c r="H1028" s="305"/>
      <c r="I1028" s="306"/>
      <c r="J1028" s="308" t="str">
        <f t="shared" si="3"/>
        <v/>
      </c>
      <c r="K1028" s="308"/>
      <c r="L1028" s="309"/>
      <c r="M1028" s="308"/>
      <c r="N1028" s="303"/>
      <c r="O1028" s="305"/>
      <c r="P1028" s="305"/>
      <c r="Q1028" s="299"/>
      <c r="R1028" s="299"/>
      <c r="S1028" s="299"/>
      <c r="T1028" s="299"/>
    </row>
    <row r="1029" spans="1:20" ht="13.5" customHeight="1" x14ac:dyDescent="0.2">
      <c r="A1029" s="302" t="str">
        <f>IF(B1029="","",ROW()-ROW($A$3)+'Diário 3º PA'!$P$1)</f>
        <v/>
      </c>
      <c r="B1029" s="303"/>
      <c r="C1029" s="304"/>
      <c r="D1029" s="305"/>
      <c r="E1029" s="306"/>
      <c r="F1029" s="307"/>
      <c r="G1029" s="305"/>
      <c r="H1029" s="305"/>
      <c r="I1029" s="306"/>
      <c r="J1029" s="308" t="str">
        <f t="shared" ref="J1029:J1283" si="4">IF(P1029="","",IF(LEN(P1029)&gt;14,P1029,"CPF Protegido - LGPD"))</f>
        <v/>
      </c>
      <c r="K1029" s="308"/>
      <c r="L1029" s="309"/>
      <c r="M1029" s="308"/>
      <c r="N1029" s="303"/>
      <c r="O1029" s="305"/>
      <c r="P1029" s="305"/>
      <c r="Q1029" s="299"/>
      <c r="R1029" s="299"/>
      <c r="S1029" s="299"/>
      <c r="T1029" s="299"/>
    </row>
    <row r="1030" spans="1:20" ht="13.5" customHeight="1" x14ac:dyDescent="0.2">
      <c r="A1030" s="302" t="str">
        <f>IF(B1030="","",ROW()-ROW($A$3)+'Diário 3º PA'!$P$1)</f>
        <v/>
      </c>
      <c r="B1030" s="303"/>
      <c r="C1030" s="304"/>
      <c r="D1030" s="305"/>
      <c r="E1030" s="306"/>
      <c r="F1030" s="307"/>
      <c r="G1030" s="305"/>
      <c r="H1030" s="305"/>
      <c r="I1030" s="306"/>
      <c r="J1030" s="308" t="str">
        <f t="shared" si="4"/>
        <v/>
      </c>
      <c r="K1030" s="308"/>
      <c r="L1030" s="309"/>
      <c r="M1030" s="308"/>
      <c r="N1030" s="303"/>
      <c r="O1030" s="305"/>
      <c r="P1030" s="305"/>
      <c r="Q1030" s="299"/>
      <c r="R1030" s="299"/>
      <c r="S1030" s="299"/>
      <c r="T1030" s="299"/>
    </row>
    <row r="1031" spans="1:20" ht="13.5" customHeight="1" x14ac:dyDescent="0.2">
      <c r="A1031" s="302" t="str">
        <f>IF(B1031="","",ROW()-ROW($A$3)+'Diário 3º PA'!$P$1)</f>
        <v/>
      </c>
      <c r="B1031" s="303"/>
      <c r="C1031" s="304"/>
      <c r="D1031" s="305"/>
      <c r="E1031" s="306"/>
      <c r="F1031" s="307"/>
      <c r="G1031" s="305"/>
      <c r="H1031" s="305"/>
      <c r="I1031" s="306"/>
      <c r="J1031" s="308" t="str">
        <f t="shared" si="4"/>
        <v/>
      </c>
      <c r="K1031" s="308"/>
      <c r="L1031" s="309"/>
      <c r="M1031" s="308"/>
      <c r="N1031" s="303"/>
      <c r="O1031" s="305"/>
      <c r="P1031" s="305"/>
      <c r="Q1031" s="299"/>
      <c r="R1031" s="299"/>
      <c r="S1031" s="299"/>
      <c r="T1031" s="299"/>
    </row>
    <row r="1032" spans="1:20" ht="13.5" customHeight="1" x14ac:dyDescent="0.2">
      <c r="A1032" s="302" t="str">
        <f>IF(B1032="","",ROW()-ROW($A$3)+'Diário 3º PA'!$P$1)</f>
        <v/>
      </c>
      <c r="B1032" s="303"/>
      <c r="C1032" s="304"/>
      <c r="D1032" s="305"/>
      <c r="E1032" s="306"/>
      <c r="F1032" s="307"/>
      <c r="G1032" s="305"/>
      <c r="H1032" s="305"/>
      <c r="I1032" s="306"/>
      <c r="J1032" s="308" t="str">
        <f t="shared" si="4"/>
        <v/>
      </c>
      <c r="K1032" s="308"/>
      <c r="L1032" s="309"/>
      <c r="M1032" s="308"/>
      <c r="N1032" s="303"/>
      <c r="O1032" s="305"/>
      <c r="P1032" s="305"/>
      <c r="Q1032" s="299"/>
      <c r="R1032" s="299"/>
      <c r="S1032" s="299"/>
      <c r="T1032" s="299"/>
    </row>
    <row r="1033" spans="1:20" ht="13.5" customHeight="1" x14ac:dyDescent="0.2">
      <c r="A1033" s="302" t="str">
        <f>IF(B1033="","",ROW()-ROW($A$3)+'Diário 3º PA'!$P$1)</f>
        <v/>
      </c>
      <c r="B1033" s="303"/>
      <c r="C1033" s="304"/>
      <c r="D1033" s="305"/>
      <c r="E1033" s="306"/>
      <c r="F1033" s="307"/>
      <c r="G1033" s="305"/>
      <c r="H1033" s="305"/>
      <c r="I1033" s="306"/>
      <c r="J1033" s="308" t="str">
        <f t="shared" si="4"/>
        <v/>
      </c>
      <c r="K1033" s="308"/>
      <c r="L1033" s="309"/>
      <c r="M1033" s="308"/>
      <c r="N1033" s="303"/>
      <c r="O1033" s="305"/>
      <c r="P1033" s="305"/>
      <c r="Q1033" s="299"/>
      <c r="R1033" s="299"/>
      <c r="S1033" s="299"/>
      <c r="T1033" s="299"/>
    </row>
    <row r="1034" spans="1:20" ht="13.5" customHeight="1" x14ac:dyDescent="0.2">
      <c r="A1034" s="302" t="str">
        <f>IF(B1034="","",ROW()-ROW($A$3)+'Diário 3º PA'!$P$1)</f>
        <v/>
      </c>
      <c r="B1034" s="303"/>
      <c r="C1034" s="304"/>
      <c r="D1034" s="305"/>
      <c r="E1034" s="306"/>
      <c r="F1034" s="307"/>
      <c r="G1034" s="305"/>
      <c r="H1034" s="305"/>
      <c r="I1034" s="306"/>
      <c r="J1034" s="308" t="str">
        <f t="shared" si="4"/>
        <v/>
      </c>
      <c r="K1034" s="308"/>
      <c r="L1034" s="309"/>
      <c r="M1034" s="308"/>
      <c r="N1034" s="303"/>
      <c r="O1034" s="305"/>
      <c r="P1034" s="305"/>
      <c r="Q1034" s="299"/>
      <c r="R1034" s="299"/>
      <c r="S1034" s="299"/>
      <c r="T1034" s="299"/>
    </row>
    <row r="1035" spans="1:20" ht="13.5" customHeight="1" x14ac:dyDescent="0.2">
      <c r="A1035" s="302" t="str">
        <f>IF(B1035="","",ROW()-ROW($A$3)+'Diário 3º PA'!$P$1)</f>
        <v/>
      </c>
      <c r="B1035" s="303"/>
      <c r="C1035" s="304"/>
      <c r="D1035" s="305"/>
      <c r="E1035" s="306"/>
      <c r="F1035" s="307"/>
      <c r="G1035" s="305"/>
      <c r="H1035" s="305"/>
      <c r="I1035" s="306"/>
      <c r="J1035" s="308" t="str">
        <f t="shared" si="4"/>
        <v/>
      </c>
      <c r="K1035" s="308"/>
      <c r="L1035" s="309"/>
      <c r="M1035" s="308"/>
      <c r="N1035" s="303"/>
      <c r="O1035" s="305"/>
      <c r="P1035" s="305"/>
      <c r="Q1035" s="299"/>
      <c r="R1035" s="299"/>
      <c r="S1035" s="299"/>
      <c r="T1035" s="299"/>
    </row>
    <row r="1036" spans="1:20" ht="13.5" customHeight="1" x14ac:dyDescent="0.2">
      <c r="A1036" s="302" t="str">
        <f>IF(B1036="","",ROW()-ROW($A$3)+'Diário 3º PA'!$P$1)</f>
        <v/>
      </c>
      <c r="B1036" s="303"/>
      <c r="C1036" s="304"/>
      <c r="D1036" s="305"/>
      <c r="E1036" s="306"/>
      <c r="F1036" s="307"/>
      <c r="G1036" s="305"/>
      <c r="H1036" s="305"/>
      <c r="I1036" s="306"/>
      <c r="J1036" s="308" t="str">
        <f t="shared" si="4"/>
        <v/>
      </c>
      <c r="K1036" s="308"/>
      <c r="L1036" s="309"/>
      <c r="M1036" s="308"/>
      <c r="N1036" s="303"/>
      <c r="O1036" s="305"/>
      <c r="P1036" s="305"/>
      <c r="Q1036" s="299"/>
      <c r="R1036" s="299"/>
      <c r="S1036" s="299"/>
      <c r="T1036" s="299"/>
    </row>
    <row r="1037" spans="1:20" ht="13.5" customHeight="1" x14ac:dyDescent="0.2">
      <c r="A1037" s="302" t="str">
        <f>IF(B1037="","",ROW()-ROW($A$3)+'Diário 3º PA'!$P$1)</f>
        <v/>
      </c>
      <c r="B1037" s="303"/>
      <c r="C1037" s="304"/>
      <c r="D1037" s="305"/>
      <c r="E1037" s="306"/>
      <c r="F1037" s="307"/>
      <c r="G1037" s="305"/>
      <c r="H1037" s="305"/>
      <c r="I1037" s="306"/>
      <c r="J1037" s="308" t="str">
        <f t="shared" si="4"/>
        <v/>
      </c>
      <c r="K1037" s="308"/>
      <c r="L1037" s="309"/>
      <c r="M1037" s="308"/>
      <c r="N1037" s="303"/>
      <c r="O1037" s="305"/>
      <c r="P1037" s="305"/>
      <c r="Q1037" s="299"/>
      <c r="R1037" s="299"/>
      <c r="S1037" s="299"/>
      <c r="T1037" s="299"/>
    </row>
    <row r="1038" spans="1:20" ht="13.5" customHeight="1" x14ac:dyDescent="0.2">
      <c r="A1038" s="302" t="str">
        <f>IF(B1038="","",ROW()-ROW($A$3)+'Diário 3º PA'!$P$1)</f>
        <v/>
      </c>
      <c r="B1038" s="303"/>
      <c r="C1038" s="304"/>
      <c r="D1038" s="305"/>
      <c r="E1038" s="306"/>
      <c r="F1038" s="307"/>
      <c r="G1038" s="305"/>
      <c r="H1038" s="305"/>
      <c r="I1038" s="306"/>
      <c r="J1038" s="308" t="str">
        <f t="shared" si="4"/>
        <v/>
      </c>
      <c r="K1038" s="308"/>
      <c r="L1038" s="309"/>
      <c r="M1038" s="308"/>
      <c r="N1038" s="303"/>
      <c r="O1038" s="305"/>
      <c r="P1038" s="305"/>
      <c r="Q1038" s="299"/>
      <c r="R1038" s="299"/>
      <c r="S1038" s="299"/>
      <c r="T1038" s="299"/>
    </row>
    <row r="1039" spans="1:20" ht="13.5" customHeight="1" x14ac:dyDescent="0.2">
      <c r="A1039" s="302" t="str">
        <f>IF(B1039="","",ROW()-ROW($A$3)+'Diário 3º PA'!$P$1)</f>
        <v/>
      </c>
      <c r="B1039" s="303"/>
      <c r="C1039" s="304"/>
      <c r="D1039" s="305"/>
      <c r="E1039" s="306"/>
      <c r="F1039" s="307"/>
      <c r="G1039" s="305"/>
      <c r="H1039" s="305"/>
      <c r="I1039" s="306"/>
      <c r="J1039" s="308" t="str">
        <f t="shared" si="4"/>
        <v/>
      </c>
      <c r="K1039" s="308"/>
      <c r="L1039" s="309"/>
      <c r="M1039" s="308"/>
      <c r="N1039" s="303"/>
      <c r="O1039" s="305"/>
      <c r="P1039" s="305"/>
      <c r="Q1039" s="299"/>
      <c r="R1039" s="299"/>
      <c r="S1039" s="299"/>
      <c r="T1039" s="299"/>
    </row>
    <row r="1040" spans="1:20" ht="13.5" customHeight="1" x14ac:dyDescent="0.2">
      <c r="A1040" s="302" t="str">
        <f>IF(B1040="","",ROW()-ROW($A$3)+'Diário 3º PA'!$P$1)</f>
        <v/>
      </c>
      <c r="B1040" s="303"/>
      <c r="C1040" s="304"/>
      <c r="D1040" s="305"/>
      <c r="E1040" s="306"/>
      <c r="F1040" s="307"/>
      <c r="G1040" s="305"/>
      <c r="H1040" s="305"/>
      <c r="I1040" s="306"/>
      <c r="J1040" s="308" t="str">
        <f t="shared" si="4"/>
        <v/>
      </c>
      <c r="K1040" s="308"/>
      <c r="L1040" s="309"/>
      <c r="M1040" s="308"/>
      <c r="N1040" s="303"/>
      <c r="O1040" s="305"/>
      <c r="P1040" s="305"/>
      <c r="Q1040" s="299"/>
      <c r="R1040" s="299"/>
      <c r="S1040" s="299"/>
      <c r="T1040" s="299"/>
    </row>
    <row r="1041" spans="1:20" ht="13.5" customHeight="1" x14ac:dyDescent="0.2">
      <c r="A1041" s="302" t="str">
        <f>IF(B1041="","",ROW()-ROW($A$3)+'Diário 3º PA'!$P$1)</f>
        <v/>
      </c>
      <c r="B1041" s="303"/>
      <c r="C1041" s="304"/>
      <c r="D1041" s="305"/>
      <c r="E1041" s="306"/>
      <c r="F1041" s="307"/>
      <c r="G1041" s="305"/>
      <c r="H1041" s="305"/>
      <c r="I1041" s="306"/>
      <c r="J1041" s="308" t="str">
        <f t="shared" si="4"/>
        <v/>
      </c>
      <c r="K1041" s="308"/>
      <c r="L1041" s="309"/>
      <c r="M1041" s="308"/>
      <c r="N1041" s="303"/>
      <c r="O1041" s="305"/>
      <c r="P1041" s="305"/>
      <c r="Q1041" s="299"/>
      <c r="R1041" s="299"/>
      <c r="S1041" s="299"/>
      <c r="T1041" s="299"/>
    </row>
    <row r="1042" spans="1:20" ht="13.5" customHeight="1" x14ac:dyDescent="0.2">
      <c r="A1042" s="302" t="str">
        <f>IF(B1042="","",ROW()-ROW($A$3)+'Diário 3º PA'!$P$1)</f>
        <v/>
      </c>
      <c r="B1042" s="303"/>
      <c r="C1042" s="304"/>
      <c r="D1042" s="305"/>
      <c r="E1042" s="306"/>
      <c r="F1042" s="307"/>
      <c r="G1042" s="305"/>
      <c r="H1042" s="305"/>
      <c r="I1042" s="306"/>
      <c r="J1042" s="308" t="str">
        <f t="shared" si="4"/>
        <v/>
      </c>
      <c r="K1042" s="308"/>
      <c r="L1042" s="309"/>
      <c r="M1042" s="308"/>
      <c r="N1042" s="303"/>
      <c r="O1042" s="305"/>
      <c r="P1042" s="305"/>
      <c r="Q1042" s="299"/>
      <c r="R1042" s="299"/>
      <c r="S1042" s="299"/>
      <c r="T1042" s="299"/>
    </row>
    <row r="1043" spans="1:20" ht="13.5" customHeight="1" x14ac:dyDescent="0.2">
      <c r="A1043" s="302" t="str">
        <f>IF(B1043="","",ROW()-ROW($A$3)+'Diário 3º PA'!$P$1)</f>
        <v/>
      </c>
      <c r="B1043" s="303"/>
      <c r="C1043" s="304"/>
      <c r="D1043" s="305"/>
      <c r="E1043" s="306"/>
      <c r="F1043" s="307"/>
      <c r="G1043" s="305"/>
      <c r="H1043" s="305"/>
      <c r="I1043" s="306"/>
      <c r="J1043" s="308" t="str">
        <f t="shared" si="4"/>
        <v/>
      </c>
      <c r="K1043" s="308"/>
      <c r="L1043" s="309"/>
      <c r="M1043" s="308"/>
      <c r="N1043" s="303"/>
      <c r="O1043" s="305"/>
      <c r="P1043" s="305"/>
      <c r="Q1043" s="299"/>
      <c r="R1043" s="299"/>
      <c r="S1043" s="299"/>
      <c r="T1043" s="299"/>
    </row>
    <row r="1044" spans="1:20" ht="13.5" customHeight="1" x14ac:dyDescent="0.2">
      <c r="A1044" s="302" t="str">
        <f>IF(B1044="","",ROW()-ROW($A$3)+'Diário 3º PA'!$P$1)</f>
        <v/>
      </c>
      <c r="B1044" s="303"/>
      <c r="C1044" s="304"/>
      <c r="D1044" s="305"/>
      <c r="E1044" s="306"/>
      <c r="F1044" s="307"/>
      <c r="G1044" s="305"/>
      <c r="H1044" s="305"/>
      <c r="I1044" s="306"/>
      <c r="J1044" s="308" t="str">
        <f t="shared" si="4"/>
        <v/>
      </c>
      <c r="K1044" s="308"/>
      <c r="L1044" s="309"/>
      <c r="M1044" s="308"/>
      <c r="N1044" s="303"/>
      <c r="O1044" s="305"/>
      <c r="P1044" s="305"/>
      <c r="Q1044" s="299"/>
      <c r="R1044" s="299"/>
      <c r="S1044" s="299"/>
      <c r="T1044" s="299"/>
    </row>
    <row r="1045" spans="1:20" ht="13.5" customHeight="1" x14ac:dyDescent="0.2">
      <c r="A1045" s="302" t="str">
        <f>IF(B1045="","",ROW()-ROW($A$3)+'Diário 3º PA'!$P$1)</f>
        <v/>
      </c>
      <c r="B1045" s="303"/>
      <c r="C1045" s="304"/>
      <c r="D1045" s="305"/>
      <c r="E1045" s="306"/>
      <c r="F1045" s="307"/>
      <c r="G1045" s="305"/>
      <c r="H1045" s="305"/>
      <c r="I1045" s="306"/>
      <c r="J1045" s="308" t="str">
        <f t="shared" si="4"/>
        <v/>
      </c>
      <c r="K1045" s="308"/>
      <c r="L1045" s="309"/>
      <c r="M1045" s="308"/>
      <c r="N1045" s="303"/>
      <c r="O1045" s="305"/>
      <c r="P1045" s="305"/>
      <c r="Q1045" s="299"/>
      <c r="R1045" s="299"/>
      <c r="S1045" s="299"/>
      <c r="T1045" s="299"/>
    </row>
    <row r="1046" spans="1:20" ht="13.5" customHeight="1" x14ac:dyDescent="0.2">
      <c r="A1046" s="302" t="str">
        <f>IF(B1046="","",ROW()-ROW($A$3)+'Diário 3º PA'!$P$1)</f>
        <v/>
      </c>
      <c r="B1046" s="303"/>
      <c r="C1046" s="304"/>
      <c r="D1046" s="305"/>
      <c r="E1046" s="306"/>
      <c r="F1046" s="307"/>
      <c r="G1046" s="305"/>
      <c r="H1046" s="305"/>
      <c r="I1046" s="306"/>
      <c r="J1046" s="308" t="str">
        <f t="shared" si="4"/>
        <v/>
      </c>
      <c r="K1046" s="308"/>
      <c r="L1046" s="309"/>
      <c r="M1046" s="308"/>
      <c r="N1046" s="303"/>
      <c r="O1046" s="305"/>
      <c r="P1046" s="305"/>
      <c r="Q1046" s="299"/>
      <c r="R1046" s="299"/>
      <c r="S1046" s="299"/>
      <c r="T1046" s="299"/>
    </row>
    <row r="1047" spans="1:20" ht="13.5" customHeight="1" x14ac:dyDescent="0.2">
      <c r="A1047" s="302" t="str">
        <f>IF(B1047="","",ROW()-ROW($A$3)+'Diário 3º PA'!$P$1)</f>
        <v/>
      </c>
      <c r="B1047" s="303"/>
      <c r="C1047" s="304"/>
      <c r="D1047" s="305"/>
      <c r="E1047" s="306"/>
      <c r="F1047" s="307"/>
      <c r="G1047" s="305"/>
      <c r="H1047" s="305"/>
      <c r="I1047" s="306"/>
      <c r="J1047" s="308" t="str">
        <f t="shared" si="4"/>
        <v/>
      </c>
      <c r="K1047" s="308"/>
      <c r="L1047" s="309"/>
      <c r="M1047" s="308"/>
      <c r="N1047" s="303"/>
      <c r="O1047" s="305"/>
      <c r="P1047" s="305"/>
      <c r="Q1047" s="299"/>
      <c r="R1047" s="299"/>
      <c r="S1047" s="299"/>
      <c r="T1047" s="299"/>
    </row>
    <row r="1048" spans="1:20" ht="13.5" customHeight="1" x14ac:dyDescent="0.2">
      <c r="A1048" s="302" t="str">
        <f>IF(B1048="","",ROW()-ROW($A$3)+'Diário 3º PA'!$P$1)</f>
        <v/>
      </c>
      <c r="B1048" s="303"/>
      <c r="C1048" s="304"/>
      <c r="D1048" s="305"/>
      <c r="E1048" s="306"/>
      <c r="F1048" s="307"/>
      <c r="G1048" s="305"/>
      <c r="H1048" s="305"/>
      <c r="I1048" s="306"/>
      <c r="J1048" s="308" t="str">
        <f t="shared" si="4"/>
        <v/>
      </c>
      <c r="K1048" s="308"/>
      <c r="L1048" s="309"/>
      <c r="M1048" s="308"/>
      <c r="N1048" s="303"/>
      <c r="O1048" s="305"/>
      <c r="P1048" s="305"/>
      <c r="Q1048" s="299"/>
      <c r="R1048" s="299"/>
      <c r="S1048" s="299"/>
      <c r="T1048" s="299"/>
    </row>
    <row r="1049" spans="1:20" ht="13.5" customHeight="1" x14ac:dyDescent="0.2">
      <c r="A1049" s="302" t="str">
        <f>IF(B1049="","",ROW()-ROW($A$3)+'Diário 3º PA'!$P$1)</f>
        <v/>
      </c>
      <c r="B1049" s="303"/>
      <c r="C1049" s="304"/>
      <c r="D1049" s="305"/>
      <c r="E1049" s="306"/>
      <c r="F1049" s="307"/>
      <c r="G1049" s="305"/>
      <c r="H1049" s="305"/>
      <c r="I1049" s="306"/>
      <c r="J1049" s="308" t="str">
        <f t="shared" si="4"/>
        <v/>
      </c>
      <c r="K1049" s="308"/>
      <c r="L1049" s="309"/>
      <c r="M1049" s="308"/>
      <c r="N1049" s="303"/>
      <c r="O1049" s="305"/>
      <c r="P1049" s="305"/>
      <c r="Q1049" s="299"/>
      <c r="R1049" s="299"/>
      <c r="S1049" s="299"/>
      <c r="T1049" s="299"/>
    </row>
    <row r="1050" spans="1:20" ht="13.5" customHeight="1" x14ac:dyDescent="0.2">
      <c r="A1050" s="302" t="str">
        <f>IF(B1050="","",ROW()-ROW($A$3)+'Diário 3º PA'!$P$1)</f>
        <v/>
      </c>
      <c r="B1050" s="303"/>
      <c r="C1050" s="304"/>
      <c r="D1050" s="305"/>
      <c r="E1050" s="306"/>
      <c r="F1050" s="307"/>
      <c r="G1050" s="305"/>
      <c r="H1050" s="305"/>
      <c r="I1050" s="306"/>
      <c r="J1050" s="308" t="str">
        <f t="shared" si="4"/>
        <v/>
      </c>
      <c r="K1050" s="308"/>
      <c r="L1050" s="309"/>
      <c r="M1050" s="308"/>
      <c r="N1050" s="303"/>
      <c r="O1050" s="305"/>
      <c r="P1050" s="305"/>
      <c r="Q1050" s="299"/>
      <c r="R1050" s="299"/>
      <c r="S1050" s="299"/>
      <c r="T1050" s="299"/>
    </row>
    <row r="1051" spans="1:20" ht="13.5" customHeight="1" x14ac:dyDescent="0.2">
      <c r="A1051" s="302" t="str">
        <f>IF(B1051="","",ROW()-ROW($A$3)+'Diário 3º PA'!$P$1)</f>
        <v/>
      </c>
      <c r="B1051" s="303"/>
      <c r="C1051" s="304"/>
      <c r="D1051" s="305"/>
      <c r="E1051" s="306"/>
      <c r="F1051" s="307"/>
      <c r="G1051" s="305"/>
      <c r="H1051" s="305"/>
      <c r="I1051" s="306"/>
      <c r="J1051" s="308" t="str">
        <f t="shared" si="4"/>
        <v/>
      </c>
      <c r="K1051" s="308"/>
      <c r="L1051" s="309"/>
      <c r="M1051" s="308"/>
      <c r="N1051" s="303"/>
      <c r="O1051" s="305"/>
      <c r="P1051" s="305"/>
      <c r="Q1051" s="299"/>
      <c r="R1051" s="299"/>
      <c r="S1051" s="299"/>
      <c r="T1051" s="299"/>
    </row>
    <row r="1052" spans="1:20" ht="13.5" customHeight="1" x14ac:dyDescent="0.2">
      <c r="A1052" s="302" t="str">
        <f>IF(B1052="","",ROW()-ROW($A$3)+'Diário 3º PA'!$P$1)</f>
        <v/>
      </c>
      <c r="B1052" s="303"/>
      <c r="C1052" s="304"/>
      <c r="D1052" s="305"/>
      <c r="E1052" s="306"/>
      <c r="F1052" s="307"/>
      <c r="G1052" s="305"/>
      <c r="H1052" s="305"/>
      <c r="I1052" s="306"/>
      <c r="J1052" s="308" t="str">
        <f t="shared" si="4"/>
        <v/>
      </c>
      <c r="K1052" s="308"/>
      <c r="L1052" s="309"/>
      <c r="M1052" s="308"/>
      <c r="N1052" s="303"/>
      <c r="O1052" s="305"/>
      <c r="P1052" s="305"/>
      <c r="Q1052" s="299"/>
      <c r="R1052" s="299"/>
      <c r="S1052" s="299"/>
      <c r="T1052" s="299"/>
    </row>
    <row r="1053" spans="1:20" ht="13.5" customHeight="1" x14ac:dyDescent="0.2">
      <c r="A1053" s="302" t="str">
        <f>IF(B1053="","",ROW()-ROW($A$3)+'Diário 3º PA'!$P$1)</f>
        <v/>
      </c>
      <c r="B1053" s="303"/>
      <c r="C1053" s="304"/>
      <c r="D1053" s="305"/>
      <c r="E1053" s="306"/>
      <c r="F1053" s="307"/>
      <c r="G1053" s="305"/>
      <c r="H1053" s="305"/>
      <c r="I1053" s="306"/>
      <c r="J1053" s="308" t="str">
        <f t="shared" si="4"/>
        <v/>
      </c>
      <c r="K1053" s="308"/>
      <c r="L1053" s="309"/>
      <c r="M1053" s="308"/>
      <c r="N1053" s="303"/>
      <c r="O1053" s="305"/>
      <c r="P1053" s="305"/>
      <c r="Q1053" s="299"/>
      <c r="R1053" s="299"/>
      <c r="S1053" s="299"/>
      <c r="T1053" s="299"/>
    </row>
    <row r="1054" spans="1:20" ht="13.5" customHeight="1" x14ac:dyDescent="0.2">
      <c r="A1054" s="302" t="str">
        <f>IF(B1054="","",ROW()-ROW($A$3)+'Diário 3º PA'!$P$1)</f>
        <v/>
      </c>
      <c r="B1054" s="303"/>
      <c r="C1054" s="304"/>
      <c r="D1054" s="305"/>
      <c r="E1054" s="306"/>
      <c r="F1054" s="307"/>
      <c r="G1054" s="305"/>
      <c r="H1054" s="305"/>
      <c r="I1054" s="306"/>
      <c r="J1054" s="308" t="str">
        <f t="shared" si="4"/>
        <v/>
      </c>
      <c r="K1054" s="308"/>
      <c r="L1054" s="309"/>
      <c r="M1054" s="308"/>
      <c r="N1054" s="303"/>
      <c r="O1054" s="305"/>
      <c r="P1054" s="305"/>
      <c r="Q1054" s="299"/>
      <c r="R1054" s="299"/>
      <c r="S1054" s="299"/>
      <c r="T1054" s="299"/>
    </row>
    <row r="1055" spans="1:20" ht="13.5" customHeight="1" x14ac:dyDescent="0.2">
      <c r="A1055" s="302" t="str">
        <f>IF(B1055="","",ROW()-ROW($A$3)+'Diário 3º PA'!$P$1)</f>
        <v/>
      </c>
      <c r="B1055" s="303"/>
      <c r="C1055" s="304"/>
      <c r="D1055" s="305"/>
      <c r="E1055" s="306"/>
      <c r="F1055" s="307"/>
      <c r="G1055" s="305"/>
      <c r="H1055" s="305"/>
      <c r="I1055" s="306"/>
      <c r="J1055" s="308" t="str">
        <f t="shared" si="4"/>
        <v/>
      </c>
      <c r="K1055" s="308"/>
      <c r="L1055" s="309"/>
      <c r="M1055" s="308"/>
      <c r="N1055" s="303"/>
      <c r="O1055" s="305"/>
      <c r="P1055" s="305"/>
      <c r="Q1055" s="299"/>
      <c r="R1055" s="299"/>
      <c r="S1055" s="299"/>
      <c r="T1055" s="299"/>
    </row>
    <row r="1056" spans="1:20" ht="13.5" customHeight="1" x14ac:dyDescent="0.2">
      <c r="A1056" s="302" t="str">
        <f>IF(B1056="","",ROW()-ROW($A$3)+'Diário 3º PA'!$P$1)</f>
        <v/>
      </c>
      <c r="B1056" s="303"/>
      <c r="C1056" s="304"/>
      <c r="D1056" s="305"/>
      <c r="E1056" s="306"/>
      <c r="F1056" s="307"/>
      <c r="G1056" s="305"/>
      <c r="H1056" s="305"/>
      <c r="I1056" s="306"/>
      <c r="J1056" s="308" t="str">
        <f t="shared" si="4"/>
        <v/>
      </c>
      <c r="K1056" s="308"/>
      <c r="L1056" s="309"/>
      <c r="M1056" s="308"/>
      <c r="N1056" s="303"/>
      <c r="O1056" s="305"/>
      <c r="P1056" s="305"/>
      <c r="Q1056" s="299"/>
      <c r="R1056" s="299"/>
      <c r="S1056" s="299"/>
      <c r="T1056" s="299"/>
    </row>
    <row r="1057" spans="1:20" ht="13.5" customHeight="1" x14ac:dyDescent="0.2">
      <c r="A1057" s="302" t="str">
        <f>IF(B1057="","",ROW()-ROW($A$3)+'Diário 3º PA'!$P$1)</f>
        <v/>
      </c>
      <c r="B1057" s="303"/>
      <c r="C1057" s="304"/>
      <c r="D1057" s="305"/>
      <c r="E1057" s="306"/>
      <c r="F1057" s="307"/>
      <c r="G1057" s="305"/>
      <c r="H1057" s="305"/>
      <c r="I1057" s="306"/>
      <c r="J1057" s="308" t="str">
        <f t="shared" si="4"/>
        <v/>
      </c>
      <c r="K1057" s="308"/>
      <c r="L1057" s="309"/>
      <c r="M1057" s="308"/>
      <c r="N1057" s="303"/>
      <c r="O1057" s="305"/>
      <c r="P1057" s="305"/>
      <c r="Q1057" s="299"/>
      <c r="R1057" s="299"/>
      <c r="S1057" s="299"/>
      <c r="T1057" s="299"/>
    </row>
    <row r="1058" spans="1:20" ht="13.5" customHeight="1" x14ac:dyDescent="0.2">
      <c r="A1058" s="302" t="str">
        <f>IF(B1058="","",ROW()-ROW($A$3)+'Diário 3º PA'!$P$1)</f>
        <v/>
      </c>
      <c r="B1058" s="303"/>
      <c r="C1058" s="304"/>
      <c r="D1058" s="305"/>
      <c r="E1058" s="306"/>
      <c r="F1058" s="307"/>
      <c r="G1058" s="305"/>
      <c r="H1058" s="305"/>
      <c r="I1058" s="306"/>
      <c r="J1058" s="308" t="str">
        <f t="shared" si="4"/>
        <v/>
      </c>
      <c r="K1058" s="308"/>
      <c r="L1058" s="309"/>
      <c r="M1058" s="308"/>
      <c r="N1058" s="303"/>
      <c r="O1058" s="305"/>
      <c r="P1058" s="305"/>
      <c r="Q1058" s="299"/>
      <c r="R1058" s="299"/>
      <c r="S1058" s="299"/>
      <c r="T1058" s="299"/>
    </row>
    <row r="1059" spans="1:20" ht="13.5" customHeight="1" x14ac:dyDescent="0.2">
      <c r="A1059" s="302" t="str">
        <f>IF(B1059="","",ROW()-ROW($A$3)+'Diário 3º PA'!$P$1)</f>
        <v/>
      </c>
      <c r="B1059" s="303"/>
      <c r="C1059" s="304"/>
      <c r="D1059" s="305"/>
      <c r="E1059" s="306"/>
      <c r="F1059" s="307"/>
      <c r="G1059" s="305"/>
      <c r="H1059" s="305"/>
      <c r="I1059" s="306"/>
      <c r="J1059" s="308" t="str">
        <f t="shared" si="4"/>
        <v/>
      </c>
      <c r="K1059" s="308"/>
      <c r="L1059" s="309"/>
      <c r="M1059" s="308"/>
      <c r="N1059" s="303"/>
      <c r="O1059" s="305"/>
      <c r="P1059" s="305"/>
      <c r="Q1059" s="299"/>
      <c r="R1059" s="299"/>
      <c r="S1059" s="299"/>
      <c r="T1059" s="299"/>
    </row>
    <row r="1060" spans="1:20" ht="13.5" customHeight="1" x14ac:dyDescent="0.2">
      <c r="A1060" s="302" t="str">
        <f>IF(B1060="","",ROW()-ROW($A$3)+'Diário 3º PA'!$P$1)</f>
        <v/>
      </c>
      <c r="B1060" s="303"/>
      <c r="C1060" s="304"/>
      <c r="D1060" s="305"/>
      <c r="E1060" s="306"/>
      <c r="F1060" s="307"/>
      <c r="G1060" s="305"/>
      <c r="H1060" s="305"/>
      <c r="I1060" s="306"/>
      <c r="J1060" s="308" t="str">
        <f t="shared" si="4"/>
        <v/>
      </c>
      <c r="K1060" s="308"/>
      <c r="L1060" s="309"/>
      <c r="M1060" s="308"/>
      <c r="N1060" s="303"/>
      <c r="O1060" s="305"/>
      <c r="P1060" s="305"/>
      <c r="Q1060" s="299"/>
      <c r="R1060" s="299"/>
      <c r="S1060" s="299"/>
      <c r="T1060" s="299"/>
    </row>
    <row r="1061" spans="1:20" ht="13.5" customHeight="1" x14ac:dyDescent="0.2">
      <c r="A1061" s="302" t="str">
        <f>IF(B1061="","",ROW()-ROW($A$3)+'Diário 3º PA'!$P$1)</f>
        <v/>
      </c>
      <c r="B1061" s="303"/>
      <c r="C1061" s="304"/>
      <c r="D1061" s="305"/>
      <c r="E1061" s="306"/>
      <c r="F1061" s="307"/>
      <c r="G1061" s="305"/>
      <c r="H1061" s="305"/>
      <c r="I1061" s="306"/>
      <c r="J1061" s="308" t="str">
        <f t="shared" si="4"/>
        <v/>
      </c>
      <c r="K1061" s="308"/>
      <c r="L1061" s="309"/>
      <c r="M1061" s="308"/>
      <c r="N1061" s="303"/>
      <c r="O1061" s="305"/>
      <c r="P1061" s="305"/>
      <c r="Q1061" s="299"/>
      <c r="R1061" s="299"/>
      <c r="S1061" s="299"/>
      <c r="T1061" s="299"/>
    </row>
    <row r="1062" spans="1:20" ht="13.5" customHeight="1" x14ac:dyDescent="0.2">
      <c r="A1062" s="302" t="str">
        <f>IF(B1062="","",ROW()-ROW($A$3)+'Diário 3º PA'!$P$1)</f>
        <v/>
      </c>
      <c r="B1062" s="303"/>
      <c r="C1062" s="304"/>
      <c r="D1062" s="305"/>
      <c r="E1062" s="306"/>
      <c r="F1062" s="307"/>
      <c r="G1062" s="305"/>
      <c r="H1062" s="305"/>
      <c r="I1062" s="306"/>
      <c r="J1062" s="308" t="str">
        <f t="shared" si="4"/>
        <v/>
      </c>
      <c r="K1062" s="308"/>
      <c r="L1062" s="309"/>
      <c r="M1062" s="308"/>
      <c r="N1062" s="303"/>
      <c r="O1062" s="305"/>
      <c r="P1062" s="305"/>
      <c r="Q1062" s="299"/>
      <c r="R1062" s="299"/>
      <c r="S1062" s="299"/>
      <c r="T1062" s="299"/>
    </row>
    <row r="1063" spans="1:20" ht="13.5" customHeight="1" x14ac:dyDescent="0.2">
      <c r="A1063" s="302" t="str">
        <f>IF(B1063="","",ROW()-ROW($A$3)+'Diário 3º PA'!$P$1)</f>
        <v/>
      </c>
      <c r="B1063" s="303"/>
      <c r="C1063" s="304"/>
      <c r="D1063" s="305"/>
      <c r="E1063" s="306"/>
      <c r="F1063" s="307"/>
      <c r="G1063" s="305"/>
      <c r="H1063" s="305"/>
      <c r="I1063" s="306"/>
      <c r="J1063" s="308" t="str">
        <f t="shared" si="4"/>
        <v/>
      </c>
      <c r="K1063" s="308"/>
      <c r="L1063" s="309"/>
      <c r="M1063" s="308"/>
      <c r="N1063" s="303"/>
      <c r="O1063" s="305"/>
      <c r="P1063" s="305"/>
      <c r="Q1063" s="299"/>
      <c r="R1063" s="299"/>
      <c r="S1063" s="299"/>
      <c r="T1063" s="299"/>
    </row>
    <row r="1064" spans="1:20" ht="13.5" customHeight="1" x14ac:dyDescent="0.2">
      <c r="A1064" s="302" t="str">
        <f>IF(B1064="","",ROW()-ROW($A$3)+'Diário 3º PA'!$P$1)</f>
        <v/>
      </c>
      <c r="B1064" s="303"/>
      <c r="C1064" s="304"/>
      <c r="D1064" s="305"/>
      <c r="E1064" s="306"/>
      <c r="F1064" s="307"/>
      <c r="G1064" s="305"/>
      <c r="H1064" s="305"/>
      <c r="I1064" s="306"/>
      <c r="J1064" s="308" t="str">
        <f t="shared" si="4"/>
        <v/>
      </c>
      <c r="K1064" s="308"/>
      <c r="L1064" s="309"/>
      <c r="M1064" s="308"/>
      <c r="N1064" s="303"/>
      <c r="O1064" s="305"/>
      <c r="P1064" s="305"/>
      <c r="Q1064" s="299"/>
      <c r="R1064" s="299"/>
      <c r="S1064" s="299"/>
      <c r="T1064" s="299"/>
    </row>
    <row r="1065" spans="1:20" ht="13.5" customHeight="1" x14ac:dyDescent="0.2">
      <c r="A1065" s="302" t="str">
        <f>IF(B1065="","",ROW()-ROW($A$3)+'Diário 3º PA'!$P$1)</f>
        <v/>
      </c>
      <c r="B1065" s="303"/>
      <c r="C1065" s="304"/>
      <c r="D1065" s="305"/>
      <c r="E1065" s="306"/>
      <c r="F1065" s="307"/>
      <c r="G1065" s="305"/>
      <c r="H1065" s="305"/>
      <c r="I1065" s="306"/>
      <c r="J1065" s="308" t="str">
        <f t="shared" si="4"/>
        <v/>
      </c>
      <c r="K1065" s="308"/>
      <c r="L1065" s="309"/>
      <c r="M1065" s="308"/>
      <c r="N1065" s="303"/>
      <c r="O1065" s="305"/>
      <c r="P1065" s="305"/>
      <c r="Q1065" s="299"/>
      <c r="R1065" s="299"/>
      <c r="S1065" s="299"/>
      <c r="T1065" s="299"/>
    </row>
    <row r="1066" spans="1:20" ht="13.5" customHeight="1" x14ac:dyDescent="0.2">
      <c r="A1066" s="302" t="str">
        <f>IF(B1066="","",ROW()-ROW($A$3)+'Diário 3º PA'!$P$1)</f>
        <v/>
      </c>
      <c r="B1066" s="303"/>
      <c r="C1066" s="304"/>
      <c r="D1066" s="305"/>
      <c r="E1066" s="306"/>
      <c r="F1066" s="307"/>
      <c r="G1066" s="305"/>
      <c r="H1066" s="305"/>
      <c r="I1066" s="306"/>
      <c r="J1066" s="308" t="str">
        <f t="shared" si="4"/>
        <v/>
      </c>
      <c r="K1066" s="308"/>
      <c r="L1066" s="309"/>
      <c r="M1066" s="308"/>
      <c r="N1066" s="303"/>
      <c r="O1066" s="305"/>
      <c r="P1066" s="305"/>
      <c r="Q1066" s="299"/>
      <c r="R1066" s="299"/>
      <c r="S1066" s="299"/>
      <c r="T1066" s="299"/>
    </row>
    <row r="1067" spans="1:20" ht="13.5" customHeight="1" x14ac:dyDescent="0.2">
      <c r="A1067" s="302" t="str">
        <f>IF(B1067="","",ROW()-ROW($A$3)+'Diário 3º PA'!$P$1)</f>
        <v/>
      </c>
      <c r="B1067" s="303"/>
      <c r="C1067" s="304"/>
      <c r="D1067" s="305"/>
      <c r="E1067" s="306"/>
      <c r="F1067" s="307"/>
      <c r="G1067" s="305"/>
      <c r="H1067" s="305"/>
      <c r="I1067" s="306"/>
      <c r="J1067" s="308" t="str">
        <f t="shared" si="4"/>
        <v/>
      </c>
      <c r="K1067" s="308"/>
      <c r="L1067" s="309"/>
      <c r="M1067" s="308"/>
      <c r="N1067" s="303"/>
      <c r="O1067" s="305"/>
      <c r="P1067" s="305"/>
      <c r="Q1067" s="299"/>
      <c r="R1067" s="299"/>
      <c r="S1067" s="299"/>
      <c r="T1067" s="299"/>
    </row>
    <row r="1068" spans="1:20" ht="13.5" customHeight="1" x14ac:dyDescent="0.2">
      <c r="A1068" s="302" t="str">
        <f>IF(B1068="","",ROW()-ROW($A$3)+'Diário 3º PA'!$P$1)</f>
        <v/>
      </c>
      <c r="B1068" s="303"/>
      <c r="C1068" s="304"/>
      <c r="D1068" s="305"/>
      <c r="E1068" s="306"/>
      <c r="F1068" s="307"/>
      <c r="G1068" s="305"/>
      <c r="H1068" s="305"/>
      <c r="I1068" s="306"/>
      <c r="J1068" s="308" t="str">
        <f t="shared" si="4"/>
        <v/>
      </c>
      <c r="K1068" s="308"/>
      <c r="L1068" s="309"/>
      <c r="M1068" s="308"/>
      <c r="N1068" s="303"/>
      <c r="O1068" s="305"/>
      <c r="P1068" s="305"/>
      <c r="Q1068" s="299"/>
      <c r="R1068" s="299"/>
      <c r="S1068" s="299"/>
      <c r="T1068" s="299"/>
    </row>
    <row r="1069" spans="1:20" ht="13.5" customHeight="1" x14ac:dyDescent="0.2">
      <c r="A1069" s="302" t="str">
        <f>IF(B1069="","",ROW()-ROW($A$3)+'Diário 3º PA'!$P$1)</f>
        <v/>
      </c>
      <c r="B1069" s="303"/>
      <c r="C1069" s="304"/>
      <c r="D1069" s="305"/>
      <c r="E1069" s="306"/>
      <c r="F1069" s="307"/>
      <c r="G1069" s="305"/>
      <c r="H1069" s="305"/>
      <c r="I1069" s="306"/>
      <c r="J1069" s="308" t="str">
        <f t="shared" si="4"/>
        <v/>
      </c>
      <c r="K1069" s="308"/>
      <c r="L1069" s="309"/>
      <c r="M1069" s="308"/>
      <c r="N1069" s="303"/>
      <c r="O1069" s="305"/>
      <c r="P1069" s="305"/>
      <c r="Q1069" s="299"/>
      <c r="R1069" s="299"/>
      <c r="S1069" s="299"/>
      <c r="T1069" s="299"/>
    </row>
    <row r="1070" spans="1:20" ht="13.5" customHeight="1" x14ac:dyDescent="0.2">
      <c r="A1070" s="302" t="str">
        <f>IF(B1070="","",ROW()-ROW($A$3)+'Diário 3º PA'!$P$1)</f>
        <v/>
      </c>
      <c r="B1070" s="303"/>
      <c r="C1070" s="304"/>
      <c r="D1070" s="305"/>
      <c r="E1070" s="306"/>
      <c r="F1070" s="307"/>
      <c r="G1070" s="305"/>
      <c r="H1070" s="305"/>
      <c r="I1070" s="306"/>
      <c r="J1070" s="308" t="str">
        <f t="shared" si="4"/>
        <v/>
      </c>
      <c r="K1070" s="308"/>
      <c r="L1070" s="309"/>
      <c r="M1070" s="308"/>
      <c r="N1070" s="303"/>
      <c r="O1070" s="305"/>
      <c r="P1070" s="305"/>
      <c r="Q1070" s="299"/>
      <c r="R1070" s="299"/>
      <c r="S1070" s="299"/>
      <c r="T1070" s="299"/>
    </row>
    <row r="1071" spans="1:20" ht="13.5" customHeight="1" x14ac:dyDescent="0.2">
      <c r="A1071" s="302" t="str">
        <f>IF(B1071="","",ROW()-ROW($A$3)+'Diário 3º PA'!$P$1)</f>
        <v/>
      </c>
      <c r="B1071" s="303"/>
      <c r="C1071" s="304"/>
      <c r="D1071" s="305"/>
      <c r="E1071" s="306"/>
      <c r="F1071" s="307"/>
      <c r="G1071" s="305"/>
      <c r="H1071" s="305"/>
      <c r="I1071" s="306"/>
      <c r="J1071" s="308" t="str">
        <f t="shared" si="4"/>
        <v/>
      </c>
      <c r="K1071" s="308"/>
      <c r="L1071" s="309"/>
      <c r="M1071" s="308"/>
      <c r="N1071" s="303"/>
      <c r="O1071" s="305"/>
      <c r="P1071" s="305"/>
      <c r="Q1071" s="299"/>
      <c r="R1071" s="299"/>
      <c r="S1071" s="299"/>
      <c r="T1071" s="299"/>
    </row>
    <row r="1072" spans="1:20" ht="13.5" customHeight="1" x14ac:dyDescent="0.2">
      <c r="A1072" s="302" t="str">
        <f>IF(B1072="","",ROW()-ROW($A$3)+'Diário 3º PA'!$P$1)</f>
        <v/>
      </c>
      <c r="B1072" s="303"/>
      <c r="C1072" s="304"/>
      <c r="D1072" s="305"/>
      <c r="E1072" s="306"/>
      <c r="F1072" s="307"/>
      <c r="G1072" s="305"/>
      <c r="H1072" s="305"/>
      <c r="I1072" s="306"/>
      <c r="J1072" s="308" t="str">
        <f t="shared" si="4"/>
        <v/>
      </c>
      <c r="K1072" s="308"/>
      <c r="L1072" s="309"/>
      <c r="M1072" s="308"/>
      <c r="N1072" s="303"/>
      <c r="O1072" s="305"/>
      <c r="P1072" s="305"/>
      <c r="Q1072" s="299"/>
      <c r="R1072" s="299"/>
      <c r="S1072" s="299"/>
      <c r="T1072" s="299"/>
    </row>
    <row r="1073" spans="1:20" ht="13.5" customHeight="1" x14ac:dyDescent="0.2">
      <c r="A1073" s="302" t="str">
        <f>IF(B1073="","",ROW()-ROW($A$3)+'Diário 3º PA'!$P$1)</f>
        <v/>
      </c>
      <c r="B1073" s="303"/>
      <c r="C1073" s="304"/>
      <c r="D1073" s="305"/>
      <c r="E1073" s="306"/>
      <c r="F1073" s="307"/>
      <c r="G1073" s="305"/>
      <c r="H1073" s="305"/>
      <c r="I1073" s="306"/>
      <c r="J1073" s="308" t="str">
        <f t="shared" si="4"/>
        <v/>
      </c>
      <c r="K1073" s="308"/>
      <c r="L1073" s="309"/>
      <c r="M1073" s="308"/>
      <c r="N1073" s="303"/>
      <c r="O1073" s="305"/>
      <c r="P1073" s="305"/>
      <c r="Q1073" s="299"/>
      <c r="R1073" s="299"/>
      <c r="S1073" s="299"/>
      <c r="T1073" s="299"/>
    </row>
    <row r="1074" spans="1:20" ht="13.5" customHeight="1" x14ac:dyDescent="0.2">
      <c r="A1074" s="302" t="str">
        <f>IF(B1074="","",ROW()-ROW($A$3)+'Diário 3º PA'!$P$1)</f>
        <v/>
      </c>
      <c r="B1074" s="303"/>
      <c r="C1074" s="304"/>
      <c r="D1074" s="305"/>
      <c r="E1074" s="306"/>
      <c r="F1074" s="307"/>
      <c r="G1074" s="305"/>
      <c r="H1074" s="305"/>
      <c r="I1074" s="306"/>
      <c r="J1074" s="308" t="str">
        <f t="shared" si="4"/>
        <v/>
      </c>
      <c r="K1074" s="308"/>
      <c r="L1074" s="309"/>
      <c r="M1074" s="308"/>
      <c r="N1074" s="303"/>
      <c r="O1074" s="305"/>
      <c r="P1074" s="305"/>
      <c r="Q1074" s="299"/>
      <c r="R1074" s="299"/>
      <c r="S1074" s="299"/>
      <c r="T1074" s="299"/>
    </row>
    <row r="1075" spans="1:20" ht="13.5" customHeight="1" x14ac:dyDescent="0.2">
      <c r="A1075" s="302" t="str">
        <f>IF(B1075="","",ROW()-ROW($A$3)+'Diário 3º PA'!$P$1)</f>
        <v/>
      </c>
      <c r="B1075" s="303"/>
      <c r="C1075" s="304"/>
      <c r="D1075" s="305"/>
      <c r="E1075" s="306"/>
      <c r="F1075" s="307"/>
      <c r="G1075" s="305"/>
      <c r="H1075" s="305"/>
      <c r="I1075" s="306"/>
      <c r="J1075" s="308" t="str">
        <f t="shared" si="4"/>
        <v/>
      </c>
      <c r="K1075" s="308"/>
      <c r="L1075" s="309"/>
      <c r="M1075" s="308"/>
      <c r="N1075" s="303"/>
      <c r="O1075" s="305"/>
      <c r="P1075" s="305"/>
      <c r="Q1075" s="299"/>
      <c r="R1075" s="299"/>
      <c r="S1075" s="299"/>
      <c r="T1075" s="299"/>
    </row>
    <row r="1076" spans="1:20" ht="13.5" customHeight="1" x14ac:dyDescent="0.2">
      <c r="A1076" s="302" t="str">
        <f>IF(B1076="","",ROW()-ROW($A$3)+'Diário 3º PA'!$P$1)</f>
        <v/>
      </c>
      <c r="B1076" s="303"/>
      <c r="C1076" s="304"/>
      <c r="D1076" s="305"/>
      <c r="E1076" s="306"/>
      <c r="F1076" s="307"/>
      <c r="G1076" s="305"/>
      <c r="H1076" s="305"/>
      <c r="I1076" s="306"/>
      <c r="J1076" s="308" t="str">
        <f t="shared" si="4"/>
        <v/>
      </c>
      <c r="K1076" s="308"/>
      <c r="L1076" s="309"/>
      <c r="M1076" s="308"/>
      <c r="N1076" s="303"/>
      <c r="O1076" s="305"/>
      <c r="P1076" s="305"/>
      <c r="Q1076" s="299"/>
      <c r="R1076" s="299"/>
      <c r="S1076" s="299"/>
      <c r="T1076" s="299"/>
    </row>
    <row r="1077" spans="1:20" ht="13.5" customHeight="1" x14ac:dyDescent="0.2">
      <c r="A1077" s="302" t="str">
        <f>IF(B1077="","",ROW()-ROW($A$3)+'Diário 3º PA'!$P$1)</f>
        <v/>
      </c>
      <c r="B1077" s="303"/>
      <c r="C1077" s="304"/>
      <c r="D1077" s="305"/>
      <c r="E1077" s="306"/>
      <c r="F1077" s="307"/>
      <c r="G1077" s="305"/>
      <c r="H1077" s="305"/>
      <c r="I1077" s="306"/>
      <c r="J1077" s="308" t="str">
        <f t="shared" si="4"/>
        <v/>
      </c>
      <c r="K1077" s="308"/>
      <c r="L1077" s="309"/>
      <c r="M1077" s="308"/>
      <c r="N1077" s="303"/>
      <c r="O1077" s="305"/>
      <c r="P1077" s="305"/>
      <c r="Q1077" s="299"/>
      <c r="R1077" s="299"/>
      <c r="S1077" s="299"/>
      <c r="T1077" s="299"/>
    </row>
    <row r="1078" spans="1:20" ht="13.5" customHeight="1" x14ac:dyDescent="0.2">
      <c r="A1078" s="302" t="str">
        <f>IF(B1078="","",ROW()-ROW($A$3)+'Diário 3º PA'!$P$1)</f>
        <v/>
      </c>
      <c r="B1078" s="303"/>
      <c r="C1078" s="304"/>
      <c r="D1078" s="305"/>
      <c r="E1078" s="306"/>
      <c r="F1078" s="307"/>
      <c r="G1078" s="305"/>
      <c r="H1078" s="305"/>
      <c r="I1078" s="306"/>
      <c r="J1078" s="308" t="str">
        <f t="shared" si="4"/>
        <v/>
      </c>
      <c r="K1078" s="308"/>
      <c r="L1078" s="309"/>
      <c r="M1078" s="308"/>
      <c r="N1078" s="303"/>
      <c r="O1078" s="305"/>
      <c r="P1078" s="305"/>
      <c r="Q1078" s="299"/>
      <c r="R1078" s="299"/>
      <c r="S1078" s="299"/>
      <c r="T1078" s="299"/>
    </row>
    <row r="1079" spans="1:20" ht="13.5" customHeight="1" x14ac:dyDescent="0.2">
      <c r="A1079" s="302" t="str">
        <f>IF(B1079="","",ROW()-ROW($A$3)+'Diário 3º PA'!$P$1)</f>
        <v/>
      </c>
      <c r="B1079" s="303"/>
      <c r="C1079" s="304"/>
      <c r="D1079" s="305"/>
      <c r="E1079" s="306"/>
      <c r="F1079" s="307"/>
      <c r="G1079" s="305"/>
      <c r="H1079" s="305"/>
      <c r="I1079" s="306"/>
      <c r="J1079" s="308" t="str">
        <f t="shared" si="4"/>
        <v/>
      </c>
      <c r="K1079" s="308"/>
      <c r="L1079" s="309"/>
      <c r="M1079" s="308"/>
      <c r="N1079" s="303"/>
      <c r="O1079" s="305"/>
      <c r="P1079" s="305"/>
      <c r="Q1079" s="299"/>
      <c r="R1079" s="299"/>
      <c r="S1079" s="299"/>
      <c r="T1079" s="299"/>
    </row>
    <row r="1080" spans="1:20" ht="13.5" customHeight="1" x14ac:dyDescent="0.2">
      <c r="A1080" s="302" t="str">
        <f>IF(B1080="","",ROW()-ROW($A$3)+'Diário 3º PA'!$P$1)</f>
        <v/>
      </c>
      <c r="B1080" s="303"/>
      <c r="C1080" s="304"/>
      <c r="D1080" s="305"/>
      <c r="E1080" s="306"/>
      <c r="F1080" s="307"/>
      <c r="G1080" s="305"/>
      <c r="H1080" s="305"/>
      <c r="I1080" s="306"/>
      <c r="J1080" s="308" t="str">
        <f t="shared" si="4"/>
        <v/>
      </c>
      <c r="K1080" s="308"/>
      <c r="L1080" s="309"/>
      <c r="M1080" s="308"/>
      <c r="N1080" s="303"/>
      <c r="O1080" s="305"/>
      <c r="P1080" s="305"/>
      <c r="Q1080" s="299"/>
      <c r="R1080" s="299"/>
      <c r="S1080" s="299"/>
      <c r="T1080" s="299"/>
    </row>
    <row r="1081" spans="1:20" ht="13.5" customHeight="1" x14ac:dyDescent="0.2">
      <c r="A1081" s="302" t="str">
        <f>IF(B1081="","",ROW()-ROW($A$3)+'Diário 3º PA'!$P$1)</f>
        <v/>
      </c>
      <c r="B1081" s="303"/>
      <c r="C1081" s="304"/>
      <c r="D1081" s="305"/>
      <c r="E1081" s="306"/>
      <c r="F1081" s="307"/>
      <c r="G1081" s="305"/>
      <c r="H1081" s="305"/>
      <c r="I1081" s="306"/>
      <c r="J1081" s="308" t="str">
        <f t="shared" si="4"/>
        <v/>
      </c>
      <c r="K1081" s="308"/>
      <c r="L1081" s="309"/>
      <c r="M1081" s="308"/>
      <c r="N1081" s="303"/>
      <c r="O1081" s="305"/>
      <c r="P1081" s="305"/>
      <c r="Q1081" s="299"/>
      <c r="R1081" s="299"/>
      <c r="S1081" s="299"/>
      <c r="T1081" s="299"/>
    </row>
    <row r="1082" spans="1:20" ht="13.5" customHeight="1" x14ac:dyDescent="0.2">
      <c r="A1082" s="302" t="str">
        <f>IF(B1082="","",ROW()-ROW($A$3)+'Diário 3º PA'!$P$1)</f>
        <v/>
      </c>
      <c r="B1082" s="303"/>
      <c r="C1082" s="304"/>
      <c r="D1082" s="305"/>
      <c r="E1082" s="306"/>
      <c r="F1082" s="307"/>
      <c r="G1082" s="305"/>
      <c r="H1082" s="305"/>
      <c r="I1082" s="306"/>
      <c r="J1082" s="308" t="str">
        <f t="shared" si="4"/>
        <v/>
      </c>
      <c r="K1082" s="308"/>
      <c r="L1082" s="309"/>
      <c r="M1082" s="308"/>
      <c r="N1082" s="303"/>
      <c r="O1082" s="305"/>
      <c r="P1082" s="305"/>
      <c r="Q1082" s="299"/>
      <c r="R1082" s="299"/>
      <c r="S1082" s="299"/>
      <c r="T1082" s="299"/>
    </row>
    <row r="1083" spans="1:20" ht="13.5" customHeight="1" x14ac:dyDescent="0.2">
      <c r="A1083" s="302" t="str">
        <f>IF(B1083="","",ROW()-ROW($A$3)+'Diário 3º PA'!$P$1)</f>
        <v/>
      </c>
      <c r="B1083" s="303"/>
      <c r="C1083" s="304"/>
      <c r="D1083" s="305"/>
      <c r="E1083" s="306"/>
      <c r="F1083" s="307"/>
      <c r="G1083" s="305"/>
      <c r="H1083" s="305"/>
      <c r="I1083" s="306"/>
      <c r="J1083" s="308" t="str">
        <f t="shared" si="4"/>
        <v/>
      </c>
      <c r="K1083" s="308"/>
      <c r="L1083" s="309"/>
      <c r="M1083" s="308"/>
      <c r="N1083" s="303"/>
      <c r="O1083" s="305"/>
      <c r="P1083" s="305"/>
      <c r="Q1083" s="299"/>
      <c r="R1083" s="299"/>
      <c r="S1083" s="299"/>
      <c r="T1083" s="299"/>
    </row>
    <row r="1084" spans="1:20" ht="13.5" customHeight="1" x14ac:dyDescent="0.2">
      <c r="A1084" s="302" t="str">
        <f>IF(B1084="","",ROW()-ROW($A$3)+'Diário 3º PA'!$P$1)</f>
        <v/>
      </c>
      <c r="B1084" s="303"/>
      <c r="C1084" s="304"/>
      <c r="D1084" s="305"/>
      <c r="E1084" s="306"/>
      <c r="F1084" s="307"/>
      <c r="G1084" s="305"/>
      <c r="H1084" s="305"/>
      <c r="I1084" s="306"/>
      <c r="J1084" s="308" t="str">
        <f t="shared" si="4"/>
        <v/>
      </c>
      <c r="K1084" s="308"/>
      <c r="L1084" s="309"/>
      <c r="M1084" s="308"/>
      <c r="N1084" s="303"/>
      <c r="O1084" s="305"/>
      <c r="P1084" s="305"/>
      <c r="Q1084" s="299"/>
      <c r="R1084" s="299"/>
      <c r="S1084" s="299"/>
      <c r="T1084" s="299"/>
    </row>
    <row r="1085" spans="1:20" ht="13.5" customHeight="1" x14ac:dyDescent="0.2">
      <c r="A1085" s="302" t="str">
        <f>IF(B1085="","",ROW()-ROW($A$3)+'Diário 3º PA'!$P$1)</f>
        <v/>
      </c>
      <c r="B1085" s="303"/>
      <c r="C1085" s="304"/>
      <c r="D1085" s="305"/>
      <c r="E1085" s="306"/>
      <c r="F1085" s="307"/>
      <c r="G1085" s="305"/>
      <c r="H1085" s="305"/>
      <c r="I1085" s="306"/>
      <c r="J1085" s="308" t="str">
        <f t="shared" si="4"/>
        <v/>
      </c>
      <c r="K1085" s="308"/>
      <c r="L1085" s="309"/>
      <c r="M1085" s="308"/>
      <c r="N1085" s="303"/>
      <c r="O1085" s="305"/>
      <c r="P1085" s="305"/>
      <c r="Q1085" s="299"/>
      <c r="R1085" s="299"/>
      <c r="S1085" s="299"/>
      <c r="T1085" s="299"/>
    </row>
    <row r="1086" spans="1:20" ht="13.5" customHeight="1" x14ac:dyDescent="0.2">
      <c r="A1086" s="302" t="str">
        <f>IF(B1086="","",ROW()-ROW($A$3)+'Diário 3º PA'!$P$1)</f>
        <v/>
      </c>
      <c r="B1086" s="303"/>
      <c r="C1086" s="304"/>
      <c r="D1086" s="305"/>
      <c r="E1086" s="306"/>
      <c r="F1086" s="307"/>
      <c r="G1086" s="305"/>
      <c r="H1086" s="305"/>
      <c r="I1086" s="306"/>
      <c r="J1086" s="308" t="str">
        <f t="shared" si="4"/>
        <v/>
      </c>
      <c r="K1086" s="308"/>
      <c r="L1086" s="309"/>
      <c r="M1086" s="308"/>
      <c r="N1086" s="303"/>
      <c r="O1086" s="305"/>
      <c r="P1086" s="305"/>
      <c r="Q1086" s="299"/>
      <c r="R1086" s="299"/>
      <c r="S1086" s="299"/>
      <c r="T1086" s="299"/>
    </row>
    <row r="1087" spans="1:20" ht="13.5" customHeight="1" x14ac:dyDescent="0.2">
      <c r="A1087" s="302" t="str">
        <f>IF(B1087="","",ROW()-ROW($A$3)+'Diário 3º PA'!$P$1)</f>
        <v/>
      </c>
      <c r="B1087" s="303"/>
      <c r="C1087" s="304"/>
      <c r="D1087" s="305"/>
      <c r="E1087" s="306"/>
      <c r="F1087" s="307"/>
      <c r="G1087" s="305"/>
      <c r="H1087" s="305"/>
      <c r="I1087" s="306"/>
      <c r="J1087" s="308" t="str">
        <f t="shared" si="4"/>
        <v/>
      </c>
      <c r="K1087" s="308"/>
      <c r="L1087" s="309"/>
      <c r="M1087" s="308"/>
      <c r="N1087" s="303"/>
      <c r="O1087" s="305"/>
      <c r="P1087" s="305"/>
      <c r="Q1087" s="299"/>
      <c r="R1087" s="299"/>
      <c r="S1087" s="299"/>
      <c r="T1087" s="299"/>
    </row>
    <row r="1088" spans="1:20" ht="13.5" customHeight="1" x14ac:dyDescent="0.2">
      <c r="A1088" s="302" t="str">
        <f>IF(B1088="","",ROW()-ROW($A$3)+'Diário 3º PA'!$P$1)</f>
        <v/>
      </c>
      <c r="B1088" s="303"/>
      <c r="C1088" s="304"/>
      <c r="D1088" s="305"/>
      <c r="E1088" s="306"/>
      <c r="F1088" s="307"/>
      <c r="G1088" s="305"/>
      <c r="H1088" s="305"/>
      <c r="I1088" s="306"/>
      <c r="J1088" s="308" t="str">
        <f t="shared" si="4"/>
        <v/>
      </c>
      <c r="K1088" s="308"/>
      <c r="L1088" s="309"/>
      <c r="M1088" s="308"/>
      <c r="N1088" s="303"/>
      <c r="O1088" s="305"/>
      <c r="P1088" s="305"/>
      <c r="Q1088" s="299"/>
      <c r="R1088" s="299"/>
      <c r="S1088" s="299"/>
      <c r="T1088" s="299"/>
    </row>
    <row r="1089" spans="1:20" ht="13.5" customHeight="1" x14ac:dyDescent="0.2">
      <c r="A1089" s="302" t="str">
        <f>IF(B1089="","",ROW()-ROW($A$3)+'Diário 3º PA'!$P$1)</f>
        <v/>
      </c>
      <c r="B1089" s="303"/>
      <c r="C1089" s="304"/>
      <c r="D1089" s="305"/>
      <c r="E1089" s="306"/>
      <c r="F1089" s="307"/>
      <c r="G1089" s="305"/>
      <c r="H1089" s="305"/>
      <c r="I1089" s="306"/>
      <c r="J1089" s="308" t="str">
        <f t="shared" si="4"/>
        <v/>
      </c>
      <c r="K1089" s="308"/>
      <c r="L1089" s="309"/>
      <c r="M1089" s="308"/>
      <c r="N1089" s="303"/>
      <c r="O1089" s="305"/>
      <c r="P1089" s="305"/>
      <c r="Q1089" s="299"/>
      <c r="R1089" s="299"/>
      <c r="S1089" s="299"/>
      <c r="T1089" s="299"/>
    </row>
    <row r="1090" spans="1:20" ht="13.5" customHeight="1" x14ac:dyDescent="0.2">
      <c r="A1090" s="302" t="str">
        <f>IF(B1090="","",ROW()-ROW($A$3)+'Diário 3º PA'!$P$1)</f>
        <v/>
      </c>
      <c r="B1090" s="303"/>
      <c r="C1090" s="304"/>
      <c r="D1090" s="305"/>
      <c r="E1090" s="306"/>
      <c r="F1090" s="307"/>
      <c r="G1090" s="305"/>
      <c r="H1090" s="305"/>
      <c r="I1090" s="306"/>
      <c r="J1090" s="308" t="str">
        <f t="shared" si="4"/>
        <v/>
      </c>
      <c r="K1090" s="308"/>
      <c r="L1090" s="309"/>
      <c r="M1090" s="308"/>
      <c r="N1090" s="303"/>
      <c r="O1090" s="305"/>
      <c r="P1090" s="305"/>
      <c r="Q1090" s="299"/>
      <c r="R1090" s="299"/>
      <c r="S1090" s="299"/>
      <c r="T1090" s="299"/>
    </row>
    <row r="1091" spans="1:20" ht="13.5" customHeight="1" x14ac:dyDescent="0.2">
      <c r="A1091" s="302" t="str">
        <f>IF(B1091="","",ROW()-ROW($A$3)+'Diário 3º PA'!$P$1)</f>
        <v/>
      </c>
      <c r="B1091" s="303"/>
      <c r="C1091" s="304"/>
      <c r="D1091" s="305"/>
      <c r="E1091" s="306"/>
      <c r="F1091" s="307"/>
      <c r="G1091" s="305"/>
      <c r="H1091" s="305"/>
      <c r="I1091" s="306"/>
      <c r="J1091" s="308" t="str">
        <f t="shared" si="4"/>
        <v/>
      </c>
      <c r="K1091" s="308"/>
      <c r="L1091" s="309"/>
      <c r="M1091" s="308"/>
      <c r="N1091" s="303"/>
      <c r="O1091" s="305"/>
      <c r="P1091" s="305"/>
      <c r="Q1091" s="299"/>
      <c r="R1091" s="299"/>
      <c r="S1091" s="299"/>
      <c r="T1091" s="299"/>
    </row>
    <row r="1092" spans="1:20" ht="13.5" customHeight="1" x14ac:dyDescent="0.2">
      <c r="A1092" s="302" t="str">
        <f>IF(B1092="","",ROW()-ROW($A$3)+'Diário 3º PA'!$P$1)</f>
        <v/>
      </c>
      <c r="B1092" s="303"/>
      <c r="C1092" s="304"/>
      <c r="D1092" s="305"/>
      <c r="E1092" s="306"/>
      <c r="F1092" s="307"/>
      <c r="G1092" s="305"/>
      <c r="H1092" s="305"/>
      <c r="I1092" s="306"/>
      <c r="J1092" s="308" t="str">
        <f t="shared" si="4"/>
        <v/>
      </c>
      <c r="K1092" s="308"/>
      <c r="L1092" s="309"/>
      <c r="M1092" s="308"/>
      <c r="N1092" s="303"/>
      <c r="O1092" s="305"/>
      <c r="P1092" s="305"/>
      <c r="Q1092" s="299"/>
      <c r="R1092" s="299"/>
      <c r="S1092" s="299"/>
      <c r="T1092" s="299"/>
    </row>
    <row r="1093" spans="1:20" ht="13.5" customHeight="1" x14ac:dyDescent="0.2">
      <c r="A1093" s="302" t="str">
        <f>IF(B1093="","",ROW()-ROW($A$3)+'Diário 3º PA'!$P$1)</f>
        <v/>
      </c>
      <c r="B1093" s="303"/>
      <c r="C1093" s="304"/>
      <c r="D1093" s="305"/>
      <c r="E1093" s="306"/>
      <c r="F1093" s="307"/>
      <c r="G1093" s="305"/>
      <c r="H1093" s="305"/>
      <c r="I1093" s="306"/>
      <c r="J1093" s="308" t="str">
        <f t="shared" si="4"/>
        <v/>
      </c>
      <c r="K1093" s="308"/>
      <c r="L1093" s="309"/>
      <c r="M1093" s="308"/>
      <c r="N1093" s="303"/>
      <c r="O1093" s="305"/>
      <c r="P1093" s="305"/>
      <c r="Q1093" s="299"/>
      <c r="R1093" s="299"/>
      <c r="S1093" s="299"/>
      <c r="T1093" s="299"/>
    </row>
    <row r="1094" spans="1:20" ht="13.5" customHeight="1" x14ac:dyDescent="0.2">
      <c r="A1094" s="302" t="str">
        <f>IF(B1094="","",ROW()-ROW($A$3)+'Diário 3º PA'!$P$1)</f>
        <v/>
      </c>
      <c r="B1094" s="303"/>
      <c r="C1094" s="304"/>
      <c r="D1094" s="305"/>
      <c r="E1094" s="306"/>
      <c r="F1094" s="307"/>
      <c r="G1094" s="305"/>
      <c r="H1094" s="305"/>
      <c r="I1094" s="306"/>
      <c r="J1094" s="308" t="str">
        <f t="shared" si="4"/>
        <v/>
      </c>
      <c r="K1094" s="308"/>
      <c r="L1094" s="309"/>
      <c r="M1094" s="308"/>
      <c r="N1094" s="303"/>
      <c r="O1094" s="305"/>
      <c r="P1094" s="305"/>
      <c r="Q1094" s="299"/>
      <c r="R1094" s="299"/>
      <c r="S1094" s="299"/>
      <c r="T1094" s="299"/>
    </row>
    <row r="1095" spans="1:20" ht="13.5" customHeight="1" x14ac:dyDescent="0.2">
      <c r="A1095" s="302" t="str">
        <f>IF(B1095="","",ROW()-ROW($A$3)+'Diário 3º PA'!$P$1)</f>
        <v/>
      </c>
      <c r="B1095" s="303"/>
      <c r="C1095" s="304"/>
      <c r="D1095" s="305"/>
      <c r="E1095" s="306"/>
      <c r="F1095" s="307"/>
      <c r="G1095" s="305"/>
      <c r="H1095" s="305"/>
      <c r="I1095" s="306"/>
      <c r="J1095" s="308" t="str">
        <f t="shared" si="4"/>
        <v/>
      </c>
      <c r="K1095" s="308"/>
      <c r="L1095" s="309"/>
      <c r="M1095" s="308"/>
      <c r="N1095" s="303"/>
      <c r="O1095" s="305"/>
      <c r="P1095" s="305"/>
      <c r="Q1095" s="299"/>
      <c r="R1095" s="299"/>
      <c r="S1095" s="299"/>
      <c r="T1095" s="299"/>
    </row>
    <row r="1096" spans="1:20" ht="13.5" customHeight="1" x14ac:dyDescent="0.2">
      <c r="A1096" s="302" t="str">
        <f>IF(B1096="","",ROW()-ROW($A$3)+'Diário 3º PA'!$P$1)</f>
        <v/>
      </c>
      <c r="B1096" s="303"/>
      <c r="C1096" s="304"/>
      <c r="D1096" s="305"/>
      <c r="E1096" s="306"/>
      <c r="F1096" s="307"/>
      <c r="G1096" s="305"/>
      <c r="H1096" s="305"/>
      <c r="I1096" s="306"/>
      <c r="J1096" s="308" t="str">
        <f t="shared" si="4"/>
        <v/>
      </c>
      <c r="K1096" s="308"/>
      <c r="L1096" s="309"/>
      <c r="M1096" s="308"/>
      <c r="N1096" s="303"/>
      <c r="O1096" s="305"/>
      <c r="P1096" s="305"/>
      <c r="Q1096" s="299"/>
      <c r="R1096" s="299"/>
      <c r="S1096" s="299"/>
      <c r="T1096" s="299"/>
    </row>
    <row r="1097" spans="1:20" ht="13.5" customHeight="1" x14ac:dyDescent="0.2">
      <c r="A1097" s="302" t="str">
        <f>IF(B1097="","",ROW()-ROW($A$3)+'Diário 3º PA'!$P$1)</f>
        <v/>
      </c>
      <c r="B1097" s="303"/>
      <c r="C1097" s="304"/>
      <c r="D1097" s="305"/>
      <c r="E1097" s="306"/>
      <c r="F1097" s="307"/>
      <c r="G1097" s="305"/>
      <c r="H1097" s="305"/>
      <c r="I1097" s="306"/>
      <c r="J1097" s="308" t="str">
        <f t="shared" si="4"/>
        <v/>
      </c>
      <c r="K1097" s="308"/>
      <c r="L1097" s="309"/>
      <c r="M1097" s="308"/>
      <c r="N1097" s="303"/>
      <c r="O1097" s="305"/>
      <c r="P1097" s="305"/>
      <c r="Q1097" s="299"/>
      <c r="R1097" s="299"/>
      <c r="S1097" s="299"/>
      <c r="T1097" s="299"/>
    </row>
    <row r="1098" spans="1:20" ht="13.5" customHeight="1" x14ac:dyDescent="0.2">
      <c r="A1098" s="302" t="str">
        <f>IF(B1098="","",ROW()-ROW($A$3)+'Diário 3º PA'!$P$1)</f>
        <v/>
      </c>
      <c r="B1098" s="303"/>
      <c r="C1098" s="304"/>
      <c r="D1098" s="305"/>
      <c r="E1098" s="306"/>
      <c r="F1098" s="307"/>
      <c r="G1098" s="305"/>
      <c r="H1098" s="305"/>
      <c r="I1098" s="306"/>
      <c r="J1098" s="308" t="str">
        <f t="shared" si="4"/>
        <v/>
      </c>
      <c r="K1098" s="308"/>
      <c r="L1098" s="309"/>
      <c r="M1098" s="308"/>
      <c r="N1098" s="303"/>
      <c r="O1098" s="305"/>
      <c r="P1098" s="305"/>
      <c r="Q1098" s="299"/>
      <c r="R1098" s="299"/>
      <c r="S1098" s="299"/>
      <c r="T1098" s="299"/>
    </row>
    <row r="1099" spans="1:20" ht="13.5" customHeight="1" x14ac:dyDescent="0.2">
      <c r="A1099" s="302" t="str">
        <f>IF(B1099="","",ROW()-ROW($A$3)+'Diário 3º PA'!$P$1)</f>
        <v/>
      </c>
      <c r="B1099" s="303"/>
      <c r="C1099" s="304"/>
      <c r="D1099" s="305"/>
      <c r="E1099" s="306"/>
      <c r="F1099" s="307"/>
      <c r="G1099" s="305"/>
      <c r="H1099" s="305"/>
      <c r="I1099" s="306"/>
      <c r="J1099" s="308" t="str">
        <f t="shared" si="4"/>
        <v/>
      </c>
      <c r="K1099" s="308"/>
      <c r="L1099" s="309"/>
      <c r="M1099" s="308"/>
      <c r="N1099" s="303"/>
      <c r="O1099" s="305"/>
      <c r="P1099" s="305"/>
      <c r="Q1099" s="299"/>
      <c r="R1099" s="299"/>
      <c r="S1099" s="299"/>
      <c r="T1099" s="299"/>
    </row>
    <row r="1100" spans="1:20" ht="13.5" customHeight="1" x14ac:dyDescent="0.2">
      <c r="A1100" s="302" t="str">
        <f>IF(B1100="","",ROW()-ROW($A$3)+'Diário 3º PA'!$P$1)</f>
        <v/>
      </c>
      <c r="B1100" s="303"/>
      <c r="C1100" s="304"/>
      <c r="D1100" s="305"/>
      <c r="E1100" s="306"/>
      <c r="F1100" s="307"/>
      <c r="G1100" s="305"/>
      <c r="H1100" s="305"/>
      <c r="I1100" s="306"/>
      <c r="J1100" s="308" t="str">
        <f t="shared" si="4"/>
        <v/>
      </c>
      <c r="K1100" s="308"/>
      <c r="L1100" s="309"/>
      <c r="M1100" s="308"/>
      <c r="N1100" s="303"/>
      <c r="O1100" s="305"/>
      <c r="P1100" s="305"/>
      <c r="Q1100" s="299"/>
      <c r="R1100" s="299"/>
      <c r="S1100" s="299"/>
      <c r="T1100" s="299"/>
    </row>
    <row r="1101" spans="1:20" ht="13.5" customHeight="1" x14ac:dyDescent="0.2">
      <c r="A1101" s="302" t="str">
        <f>IF(B1101="","",ROW()-ROW($A$3)+'Diário 3º PA'!$P$1)</f>
        <v/>
      </c>
      <c r="B1101" s="303"/>
      <c r="C1101" s="304"/>
      <c r="D1101" s="305"/>
      <c r="E1101" s="306"/>
      <c r="F1101" s="307"/>
      <c r="G1101" s="305"/>
      <c r="H1101" s="305"/>
      <c r="I1101" s="306"/>
      <c r="J1101" s="308" t="str">
        <f t="shared" si="4"/>
        <v/>
      </c>
      <c r="K1101" s="308"/>
      <c r="L1101" s="309"/>
      <c r="M1101" s="308"/>
      <c r="N1101" s="303"/>
      <c r="O1101" s="305"/>
      <c r="P1101" s="305"/>
      <c r="Q1101" s="299"/>
      <c r="R1101" s="299"/>
      <c r="S1101" s="299"/>
      <c r="T1101" s="299"/>
    </row>
    <row r="1102" spans="1:20" ht="13.5" customHeight="1" x14ac:dyDescent="0.2">
      <c r="A1102" s="302" t="str">
        <f>IF(B1102="","",ROW()-ROW($A$3)+'Diário 3º PA'!$P$1)</f>
        <v/>
      </c>
      <c r="B1102" s="303"/>
      <c r="C1102" s="304"/>
      <c r="D1102" s="305"/>
      <c r="E1102" s="306"/>
      <c r="F1102" s="307"/>
      <c r="G1102" s="305"/>
      <c r="H1102" s="305"/>
      <c r="I1102" s="306"/>
      <c r="J1102" s="308" t="str">
        <f t="shared" si="4"/>
        <v/>
      </c>
      <c r="K1102" s="308"/>
      <c r="L1102" s="309"/>
      <c r="M1102" s="308"/>
      <c r="N1102" s="303"/>
      <c r="O1102" s="305"/>
      <c r="P1102" s="305"/>
      <c r="Q1102" s="299"/>
      <c r="R1102" s="299"/>
      <c r="S1102" s="299"/>
      <c r="T1102" s="299"/>
    </row>
    <row r="1103" spans="1:20" ht="13.5" customHeight="1" x14ac:dyDescent="0.2">
      <c r="A1103" s="302" t="str">
        <f>IF(B1103="","",ROW()-ROW($A$3)+'Diário 3º PA'!$P$1)</f>
        <v/>
      </c>
      <c r="B1103" s="303"/>
      <c r="C1103" s="304"/>
      <c r="D1103" s="305"/>
      <c r="E1103" s="306"/>
      <c r="F1103" s="307"/>
      <c r="G1103" s="305"/>
      <c r="H1103" s="305"/>
      <c r="I1103" s="306"/>
      <c r="J1103" s="308" t="str">
        <f t="shared" si="4"/>
        <v/>
      </c>
      <c r="K1103" s="308"/>
      <c r="L1103" s="309"/>
      <c r="M1103" s="308"/>
      <c r="N1103" s="303"/>
      <c r="O1103" s="305"/>
      <c r="P1103" s="305"/>
      <c r="Q1103" s="299"/>
      <c r="R1103" s="299"/>
      <c r="S1103" s="299"/>
      <c r="T1103" s="299"/>
    </row>
    <row r="1104" spans="1:20" ht="13.5" customHeight="1" x14ac:dyDescent="0.2">
      <c r="A1104" s="302" t="str">
        <f>IF(B1104="","",ROW()-ROW($A$3)+'Diário 3º PA'!$P$1)</f>
        <v/>
      </c>
      <c r="B1104" s="303"/>
      <c r="C1104" s="304"/>
      <c r="D1104" s="305"/>
      <c r="E1104" s="306"/>
      <c r="F1104" s="307"/>
      <c r="G1104" s="305"/>
      <c r="H1104" s="305"/>
      <c r="I1104" s="306"/>
      <c r="J1104" s="308" t="str">
        <f t="shared" si="4"/>
        <v/>
      </c>
      <c r="K1104" s="308"/>
      <c r="L1104" s="309"/>
      <c r="M1104" s="308"/>
      <c r="N1104" s="303"/>
      <c r="O1104" s="305"/>
      <c r="P1104" s="305"/>
      <c r="Q1104" s="299"/>
      <c r="R1104" s="299"/>
      <c r="S1104" s="299"/>
      <c r="T1104" s="299"/>
    </row>
    <row r="1105" spans="1:20" ht="13.5" customHeight="1" x14ac:dyDescent="0.2">
      <c r="A1105" s="302" t="str">
        <f>IF(B1105="","",ROW()-ROW($A$3)+'Diário 3º PA'!$P$1)</f>
        <v/>
      </c>
      <c r="B1105" s="303"/>
      <c r="C1105" s="304"/>
      <c r="D1105" s="305"/>
      <c r="E1105" s="306"/>
      <c r="F1105" s="307"/>
      <c r="G1105" s="305"/>
      <c r="H1105" s="305"/>
      <c r="I1105" s="306"/>
      <c r="J1105" s="308" t="str">
        <f t="shared" si="4"/>
        <v/>
      </c>
      <c r="K1105" s="308"/>
      <c r="L1105" s="309"/>
      <c r="M1105" s="308"/>
      <c r="N1105" s="303"/>
      <c r="O1105" s="305"/>
      <c r="P1105" s="305"/>
      <c r="Q1105" s="299"/>
      <c r="R1105" s="299"/>
      <c r="S1105" s="299"/>
      <c r="T1105" s="299"/>
    </row>
    <row r="1106" spans="1:20" ht="13.5" customHeight="1" x14ac:dyDescent="0.2">
      <c r="A1106" s="302" t="str">
        <f>IF(B1106="","",ROW()-ROW($A$3)+'Diário 3º PA'!$P$1)</f>
        <v/>
      </c>
      <c r="B1106" s="303"/>
      <c r="C1106" s="304"/>
      <c r="D1106" s="305"/>
      <c r="E1106" s="306"/>
      <c r="F1106" s="307"/>
      <c r="G1106" s="305"/>
      <c r="H1106" s="305"/>
      <c r="I1106" s="306"/>
      <c r="J1106" s="308" t="str">
        <f t="shared" si="4"/>
        <v/>
      </c>
      <c r="K1106" s="308"/>
      <c r="L1106" s="309"/>
      <c r="M1106" s="308"/>
      <c r="N1106" s="303"/>
      <c r="O1106" s="305"/>
      <c r="P1106" s="305"/>
      <c r="Q1106" s="299"/>
      <c r="R1106" s="299"/>
      <c r="S1106" s="299"/>
      <c r="T1106" s="299"/>
    </row>
    <row r="1107" spans="1:20" ht="13.5" customHeight="1" x14ac:dyDescent="0.2">
      <c r="A1107" s="302" t="str">
        <f>IF(B1107="","",ROW()-ROW($A$3)+'Diário 3º PA'!$P$1)</f>
        <v/>
      </c>
      <c r="B1107" s="303"/>
      <c r="C1107" s="304"/>
      <c r="D1107" s="305"/>
      <c r="E1107" s="306"/>
      <c r="F1107" s="307"/>
      <c r="G1107" s="305"/>
      <c r="H1107" s="305"/>
      <c r="I1107" s="306"/>
      <c r="J1107" s="308" t="str">
        <f t="shared" si="4"/>
        <v/>
      </c>
      <c r="K1107" s="308"/>
      <c r="L1107" s="309"/>
      <c r="M1107" s="308"/>
      <c r="N1107" s="303"/>
      <c r="O1107" s="305"/>
      <c r="P1107" s="305"/>
      <c r="Q1107" s="299"/>
      <c r="R1107" s="299"/>
      <c r="S1107" s="299"/>
      <c r="T1107" s="299"/>
    </row>
    <row r="1108" spans="1:20" ht="13.5" customHeight="1" x14ac:dyDescent="0.2">
      <c r="A1108" s="302" t="str">
        <f>IF(B1108="","",ROW()-ROW($A$3)+'Diário 3º PA'!$P$1)</f>
        <v/>
      </c>
      <c r="B1108" s="303"/>
      <c r="C1108" s="304"/>
      <c r="D1108" s="305"/>
      <c r="E1108" s="306"/>
      <c r="F1108" s="307"/>
      <c r="G1108" s="305"/>
      <c r="H1108" s="305"/>
      <c r="I1108" s="306"/>
      <c r="J1108" s="308" t="str">
        <f t="shared" si="4"/>
        <v/>
      </c>
      <c r="K1108" s="308"/>
      <c r="L1108" s="309"/>
      <c r="M1108" s="308"/>
      <c r="N1108" s="303"/>
      <c r="O1108" s="305"/>
      <c r="P1108" s="305"/>
      <c r="Q1108" s="299"/>
      <c r="R1108" s="299"/>
      <c r="S1108" s="299"/>
      <c r="T1108" s="299"/>
    </row>
    <row r="1109" spans="1:20" ht="13.5" customHeight="1" x14ac:dyDescent="0.2">
      <c r="A1109" s="302" t="str">
        <f>IF(B1109="","",ROW()-ROW($A$3)+'Diário 3º PA'!$P$1)</f>
        <v/>
      </c>
      <c r="B1109" s="303"/>
      <c r="C1109" s="304"/>
      <c r="D1109" s="305"/>
      <c r="E1109" s="306"/>
      <c r="F1109" s="307"/>
      <c r="G1109" s="305"/>
      <c r="H1109" s="305"/>
      <c r="I1109" s="306"/>
      <c r="J1109" s="308" t="str">
        <f t="shared" si="4"/>
        <v/>
      </c>
      <c r="K1109" s="308"/>
      <c r="L1109" s="309"/>
      <c r="M1109" s="308"/>
      <c r="N1109" s="303"/>
      <c r="O1109" s="305"/>
      <c r="P1109" s="305"/>
      <c r="Q1109" s="299"/>
      <c r="R1109" s="299"/>
      <c r="S1109" s="299"/>
      <c r="T1109" s="299"/>
    </row>
    <row r="1110" spans="1:20" ht="13.5" customHeight="1" x14ac:dyDescent="0.2">
      <c r="A1110" s="302" t="str">
        <f>IF(B1110="","",ROW()-ROW($A$3)+'Diário 3º PA'!$P$1)</f>
        <v/>
      </c>
      <c r="B1110" s="303"/>
      <c r="C1110" s="304"/>
      <c r="D1110" s="305"/>
      <c r="E1110" s="306"/>
      <c r="F1110" s="307"/>
      <c r="G1110" s="305"/>
      <c r="H1110" s="305"/>
      <c r="I1110" s="306"/>
      <c r="J1110" s="308" t="str">
        <f t="shared" si="4"/>
        <v/>
      </c>
      <c r="K1110" s="308"/>
      <c r="L1110" s="309"/>
      <c r="M1110" s="308"/>
      <c r="N1110" s="303"/>
      <c r="O1110" s="305"/>
      <c r="P1110" s="305"/>
      <c r="Q1110" s="299"/>
      <c r="R1110" s="299"/>
      <c r="S1110" s="299"/>
      <c r="T1110" s="299"/>
    </row>
    <row r="1111" spans="1:20" ht="13.5" customHeight="1" x14ac:dyDescent="0.2">
      <c r="A1111" s="302" t="str">
        <f>IF(B1111="","",ROW()-ROW($A$3)+'Diário 3º PA'!$P$1)</f>
        <v/>
      </c>
      <c r="B1111" s="303"/>
      <c r="C1111" s="304"/>
      <c r="D1111" s="305"/>
      <c r="E1111" s="306"/>
      <c r="F1111" s="307"/>
      <c r="G1111" s="305"/>
      <c r="H1111" s="305"/>
      <c r="I1111" s="306"/>
      <c r="J1111" s="308" t="str">
        <f t="shared" si="4"/>
        <v/>
      </c>
      <c r="K1111" s="308"/>
      <c r="L1111" s="309"/>
      <c r="M1111" s="308"/>
      <c r="N1111" s="303"/>
      <c r="O1111" s="305"/>
      <c r="P1111" s="305"/>
      <c r="Q1111" s="299"/>
      <c r="R1111" s="299"/>
      <c r="S1111" s="299"/>
      <c r="T1111" s="299"/>
    </row>
    <row r="1112" spans="1:20" ht="13.5" customHeight="1" x14ac:dyDescent="0.2">
      <c r="A1112" s="302" t="str">
        <f>IF(B1112="","",ROW()-ROW($A$3)+'Diário 3º PA'!$P$1)</f>
        <v/>
      </c>
      <c r="B1112" s="303"/>
      <c r="C1112" s="304"/>
      <c r="D1112" s="305"/>
      <c r="E1112" s="306"/>
      <c r="F1112" s="307"/>
      <c r="G1112" s="305"/>
      <c r="H1112" s="305"/>
      <c r="I1112" s="306"/>
      <c r="J1112" s="308" t="str">
        <f t="shared" si="4"/>
        <v/>
      </c>
      <c r="K1112" s="308"/>
      <c r="L1112" s="309"/>
      <c r="M1112" s="308"/>
      <c r="N1112" s="303"/>
      <c r="O1112" s="305"/>
      <c r="P1112" s="305"/>
      <c r="Q1112" s="299"/>
      <c r="R1112" s="299"/>
      <c r="S1112" s="299"/>
      <c r="T1112" s="299"/>
    </row>
    <row r="1113" spans="1:20" ht="13.5" customHeight="1" x14ac:dyDescent="0.2">
      <c r="A1113" s="302" t="str">
        <f>IF(B1113="","",ROW()-ROW($A$3)+'Diário 3º PA'!$P$1)</f>
        <v/>
      </c>
      <c r="B1113" s="303"/>
      <c r="C1113" s="304"/>
      <c r="D1113" s="305"/>
      <c r="E1113" s="306"/>
      <c r="F1113" s="307"/>
      <c r="G1113" s="305"/>
      <c r="H1113" s="305"/>
      <c r="I1113" s="306"/>
      <c r="J1113" s="308" t="str">
        <f t="shared" si="4"/>
        <v/>
      </c>
      <c r="K1113" s="308"/>
      <c r="L1113" s="309"/>
      <c r="M1113" s="308"/>
      <c r="N1113" s="303"/>
      <c r="O1113" s="305"/>
      <c r="P1113" s="305"/>
      <c r="Q1113" s="299"/>
      <c r="R1113" s="299"/>
      <c r="S1113" s="299"/>
      <c r="T1113" s="299"/>
    </row>
    <row r="1114" spans="1:20" ht="13.5" customHeight="1" x14ac:dyDescent="0.2">
      <c r="A1114" s="302" t="str">
        <f>IF(B1114="","",ROW()-ROW($A$3)+'Diário 3º PA'!$P$1)</f>
        <v/>
      </c>
      <c r="B1114" s="303"/>
      <c r="C1114" s="304"/>
      <c r="D1114" s="305"/>
      <c r="E1114" s="306"/>
      <c r="F1114" s="307"/>
      <c r="G1114" s="305"/>
      <c r="H1114" s="305"/>
      <c r="I1114" s="306"/>
      <c r="J1114" s="308" t="str">
        <f t="shared" si="4"/>
        <v/>
      </c>
      <c r="K1114" s="308"/>
      <c r="L1114" s="309"/>
      <c r="M1114" s="308"/>
      <c r="N1114" s="303"/>
      <c r="O1114" s="305"/>
      <c r="P1114" s="305"/>
      <c r="Q1114" s="299"/>
      <c r="R1114" s="299"/>
      <c r="S1114" s="299"/>
      <c r="T1114" s="299"/>
    </row>
    <row r="1115" spans="1:20" ht="13.5" customHeight="1" x14ac:dyDescent="0.2">
      <c r="A1115" s="302" t="str">
        <f>IF(B1115="","",ROW()-ROW($A$3)+'Diário 3º PA'!$P$1)</f>
        <v/>
      </c>
      <c r="B1115" s="303"/>
      <c r="C1115" s="304"/>
      <c r="D1115" s="305"/>
      <c r="E1115" s="306"/>
      <c r="F1115" s="307"/>
      <c r="G1115" s="305"/>
      <c r="H1115" s="305"/>
      <c r="I1115" s="306"/>
      <c r="J1115" s="308" t="str">
        <f t="shared" si="4"/>
        <v/>
      </c>
      <c r="K1115" s="308"/>
      <c r="L1115" s="309"/>
      <c r="M1115" s="308"/>
      <c r="N1115" s="303"/>
      <c r="O1115" s="305"/>
      <c r="P1115" s="305"/>
      <c r="Q1115" s="299"/>
      <c r="R1115" s="299"/>
      <c r="S1115" s="299"/>
      <c r="T1115" s="299"/>
    </row>
    <row r="1116" spans="1:20" ht="13.5" customHeight="1" x14ac:dyDescent="0.2">
      <c r="A1116" s="302" t="str">
        <f>IF(B1116="","",ROW()-ROW($A$3)+'Diário 3º PA'!$P$1)</f>
        <v/>
      </c>
      <c r="B1116" s="303"/>
      <c r="C1116" s="304"/>
      <c r="D1116" s="305"/>
      <c r="E1116" s="306"/>
      <c r="F1116" s="307"/>
      <c r="G1116" s="305"/>
      <c r="H1116" s="305"/>
      <c r="I1116" s="306"/>
      <c r="J1116" s="308" t="str">
        <f t="shared" si="4"/>
        <v/>
      </c>
      <c r="K1116" s="308"/>
      <c r="L1116" s="309"/>
      <c r="M1116" s="308"/>
      <c r="N1116" s="303"/>
      <c r="O1116" s="305"/>
      <c r="P1116" s="305"/>
      <c r="Q1116" s="299"/>
      <c r="R1116" s="299"/>
      <c r="S1116" s="299"/>
      <c r="T1116" s="299"/>
    </row>
    <row r="1117" spans="1:20" ht="13.5" customHeight="1" x14ac:dyDescent="0.2">
      <c r="A1117" s="302" t="str">
        <f>IF(B1117="","",ROW()-ROW($A$3)+'Diário 3º PA'!$P$1)</f>
        <v/>
      </c>
      <c r="B1117" s="303"/>
      <c r="C1117" s="304"/>
      <c r="D1117" s="305"/>
      <c r="E1117" s="306"/>
      <c r="F1117" s="307"/>
      <c r="G1117" s="305"/>
      <c r="H1117" s="305"/>
      <c r="I1117" s="306"/>
      <c r="J1117" s="308" t="str">
        <f t="shared" si="4"/>
        <v/>
      </c>
      <c r="K1117" s="308"/>
      <c r="L1117" s="309"/>
      <c r="M1117" s="308"/>
      <c r="N1117" s="303"/>
      <c r="O1117" s="305"/>
      <c r="P1117" s="305"/>
      <c r="Q1117" s="299"/>
      <c r="R1117" s="299"/>
      <c r="S1117" s="299"/>
      <c r="T1117" s="299"/>
    </row>
    <row r="1118" spans="1:20" ht="13.5" customHeight="1" x14ac:dyDescent="0.2">
      <c r="A1118" s="302" t="str">
        <f>IF(B1118="","",ROW()-ROW($A$3)+'Diário 3º PA'!$P$1)</f>
        <v/>
      </c>
      <c r="B1118" s="303"/>
      <c r="C1118" s="304"/>
      <c r="D1118" s="305"/>
      <c r="E1118" s="306"/>
      <c r="F1118" s="307"/>
      <c r="G1118" s="305"/>
      <c r="H1118" s="305"/>
      <c r="I1118" s="306"/>
      <c r="J1118" s="308" t="str">
        <f t="shared" si="4"/>
        <v/>
      </c>
      <c r="K1118" s="308"/>
      <c r="L1118" s="309"/>
      <c r="M1118" s="308"/>
      <c r="N1118" s="303"/>
      <c r="O1118" s="305"/>
      <c r="P1118" s="305"/>
      <c r="Q1118" s="299"/>
      <c r="R1118" s="299"/>
      <c r="S1118" s="299"/>
      <c r="T1118" s="299"/>
    </row>
    <row r="1119" spans="1:20" ht="13.5" customHeight="1" x14ac:dyDescent="0.2">
      <c r="A1119" s="302" t="str">
        <f>IF(B1119="","",ROW()-ROW($A$3)+'Diário 3º PA'!$P$1)</f>
        <v/>
      </c>
      <c r="B1119" s="303"/>
      <c r="C1119" s="304"/>
      <c r="D1119" s="305"/>
      <c r="E1119" s="306"/>
      <c r="F1119" s="307"/>
      <c r="G1119" s="305"/>
      <c r="H1119" s="305"/>
      <c r="I1119" s="306"/>
      <c r="J1119" s="308" t="str">
        <f t="shared" si="4"/>
        <v/>
      </c>
      <c r="K1119" s="308"/>
      <c r="L1119" s="309"/>
      <c r="M1119" s="308"/>
      <c r="N1119" s="303"/>
      <c r="O1119" s="305"/>
      <c r="P1119" s="305"/>
      <c r="Q1119" s="299"/>
      <c r="R1119" s="299"/>
      <c r="S1119" s="299"/>
      <c r="T1119" s="299"/>
    </row>
    <row r="1120" spans="1:20" ht="13.5" customHeight="1" x14ac:dyDescent="0.2">
      <c r="A1120" s="302" t="str">
        <f>IF(B1120="","",ROW()-ROW($A$3)+'Diário 3º PA'!$P$1)</f>
        <v/>
      </c>
      <c r="B1120" s="303"/>
      <c r="C1120" s="304"/>
      <c r="D1120" s="305"/>
      <c r="E1120" s="306"/>
      <c r="F1120" s="307"/>
      <c r="G1120" s="305"/>
      <c r="H1120" s="305"/>
      <c r="I1120" s="306"/>
      <c r="J1120" s="308" t="str">
        <f t="shared" si="4"/>
        <v/>
      </c>
      <c r="K1120" s="308"/>
      <c r="L1120" s="309"/>
      <c r="M1120" s="308"/>
      <c r="N1120" s="303"/>
      <c r="O1120" s="305"/>
      <c r="P1120" s="305"/>
      <c r="Q1120" s="299"/>
      <c r="R1120" s="299"/>
      <c r="S1120" s="299"/>
      <c r="T1120" s="299"/>
    </row>
    <row r="1121" spans="1:20" ht="13.5" customHeight="1" x14ac:dyDescent="0.2">
      <c r="A1121" s="302" t="str">
        <f>IF(B1121="","",ROW()-ROW($A$3)+'Diário 3º PA'!$P$1)</f>
        <v/>
      </c>
      <c r="B1121" s="303"/>
      <c r="C1121" s="304"/>
      <c r="D1121" s="305"/>
      <c r="E1121" s="306"/>
      <c r="F1121" s="307"/>
      <c r="G1121" s="305"/>
      <c r="H1121" s="305"/>
      <c r="I1121" s="306"/>
      <c r="J1121" s="308" t="str">
        <f t="shared" si="4"/>
        <v/>
      </c>
      <c r="K1121" s="308"/>
      <c r="L1121" s="309"/>
      <c r="M1121" s="308"/>
      <c r="N1121" s="303"/>
      <c r="O1121" s="305"/>
      <c r="P1121" s="305"/>
      <c r="Q1121" s="299"/>
      <c r="R1121" s="299"/>
      <c r="S1121" s="299"/>
      <c r="T1121" s="299"/>
    </row>
    <row r="1122" spans="1:20" ht="13.5" customHeight="1" x14ac:dyDescent="0.2">
      <c r="A1122" s="302" t="str">
        <f>IF(B1122="","",ROW()-ROW($A$3)+'Diário 3º PA'!$P$1)</f>
        <v/>
      </c>
      <c r="B1122" s="303"/>
      <c r="C1122" s="304"/>
      <c r="D1122" s="305"/>
      <c r="E1122" s="306"/>
      <c r="F1122" s="307"/>
      <c r="G1122" s="305"/>
      <c r="H1122" s="305"/>
      <c r="I1122" s="306"/>
      <c r="J1122" s="308" t="str">
        <f t="shared" si="4"/>
        <v/>
      </c>
      <c r="K1122" s="308"/>
      <c r="L1122" s="309"/>
      <c r="M1122" s="308"/>
      <c r="N1122" s="303"/>
      <c r="O1122" s="305"/>
      <c r="P1122" s="305"/>
      <c r="Q1122" s="299"/>
      <c r="R1122" s="299"/>
      <c r="S1122" s="299"/>
      <c r="T1122" s="299"/>
    </row>
    <row r="1123" spans="1:20" ht="13.5" customHeight="1" x14ac:dyDescent="0.2">
      <c r="A1123" s="302" t="str">
        <f>IF(B1123="","",ROW()-ROW($A$3)+'Diário 3º PA'!$P$1)</f>
        <v/>
      </c>
      <c r="B1123" s="303"/>
      <c r="C1123" s="304"/>
      <c r="D1123" s="305"/>
      <c r="E1123" s="306"/>
      <c r="F1123" s="307"/>
      <c r="G1123" s="305"/>
      <c r="H1123" s="305"/>
      <c r="I1123" s="306"/>
      <c r="J1123" s="308" t="str">
        <f t="shared" si="4"/>
        <v/>
      </c>
      <c r="K1123" s="308"/>
      <c r="L1123" s="309"/>
      <c r="M1123" s="308"/>
      <c r="N1123" s="303"/>
      <c r="O1123" s="305"/>
      <c r="P1123" s="305"/>
      <c r="Q1123" s="299"/>
      <c r="R1123" s="299"/>
      <c r="S1123" s="299"/>
      <c r="T1123" s="299"/>
    </row>
    <row r="1124" spans="1:20" ht="13.5" customHeight="1" x14ac:dyDescent="0.2">
      <c r="A1124" s="302" t="str">
        <f>IF(B1124="","",ROW()-ROW($A$3)+'Diário 3º PA'!$P$1)</f>
        <v/>
      </c>
      <c r="B1124" s="303"/>
      <c r="C1124" s="304"/>
      <c r="D1124" s="305"/>
      <c r="E1124" s="306"/>
      <c r="F1124" s="307"/>
      <c r="G1124" s="305"/>
      <c r="H1124" s="305"/>
      <c r="I1124" s="306"/>
      <c r="J1124" s="308" t="str">
        <f t="shared" si="4"/>
        <v/>
      </c>
      <c r="K1124" s="308"/>
      <c r="L1124" s="309"/>
      <c r="M1124" s="308"/>
      <c r="N1124" s="303"/>
      <c r="O1124" s="305"/>
      <c r="P1124" s="305"/>
      <c r="Q1124" s="299"/>
      <c r="R1124" s="299"/>
      <c r="S1124" s="299"/>
      <c r="T1124" s="299"/>
    </row>
    <row r="1125" spans="1:20" ht="13.5" customHeight="1" x14ac:dyDescent="0.2">
      <c r="A1125" s="302" t="str">
        <f>IF(B1125="","",ROW()-ROW($A$3)+'Diário 3º PA'!$P$1)</f>
        <v/>
      </c>
      <c r="B1125" s="303"/>
      <c r="C1125" s="304"/>
      <c r="D1125" s="305"/>
      <c r="E1125" s="306"/>
      <c r="F1125" s="307"/>
      <c r="G1125" s="305"/>
      <c r="H1125" s="305"/>
      <c r="I1125" s="306"/>
      <c r="J1125" s="308" t="str">
        <f t="shared" si="4"/>
        <v/>
      </c>
      <c r="K1125" s="308"/>
      <c r="L1125" s="309"/>
      <c r="M1125" s="308"/>
      <c r="N1125" s="303"/>
      <c r="O1125" s="305"/>
      <c r="P1125" s="305"/>
      <c r="Q1125" s="299"/>
      <c r="R1125" s="299"/>
      <c r="S1125" s="299"/>
      <c r="T1125" s="299"/>
    </row>
    <row r="1126" spans="1:20" ht="13.5" customHeight="1" x14ac:dyDescent="0.2">
      <c r="A1126" s="302" t="str">
        <f>IF(B1126="","",ROW()-ROW($A$3)+'Diário 3º PA'!$P$1)</f>
        <v/>
      </c>
      <c r="B1126" s="303"/>
      <c r="C1126" s="304"/>
      <c r="D1126" s="305"/>
      <c r="E1126" s="306"/>
      <c r="F1126" s="307"/>
      <c r="G1126" s="305"/>
      <c r="H1126" s="305"/>
      <c r="I1126" s="306"/>
      <c r="J1126" s="308" t="str">
        <f t="shared" si="4"/>
        <v/>
      </c>
      <c r="K1126" s="308"/>
      <c r="L1126" s="309"/>
      <c r="M1126" s="308"/>
      <c r="N1126" s="303"/>
      <c r="O1126" s="305"/>
      <c r="P1126" s="305"/>
      <c r="Q1126" s="299"/>
      <c r="R1126" s="299"/>
      <c r="S1126" s="299"/>
      <c r="T1126" s="299"/>
    </row>
    <row r="1127" spans="1:20" ht="13.5" customHeight="1" x14ac:dyDescent="0.2">
      <c r="A1127" s="302" t="str">
        <f>IF(B1127="","",ROW()-ROW($A$3)+'Diário 3º PA'!$P$1)</f>
        <v/>
      </c>
      <c r="B1127" s="303"/>
      <c r="C1127" s="304"/>
      <c r="D1127" s="305"/>
      <c r="E1127" s="306"/>
      <c r="F1127" s="307"/>
      <c r="G1127" s="305"/>
      <c r="H1127" s="305"/>
      <c r="I1127" s="306"/>
      <c r="J1127" s="308" t="str">
        <f t="shared" si="4"/>
        <v/>
      </c>
      <c r="K1127" s="308"/>
      <c r="L1127" s="309"/>
      <c r="M1127" s="308"/>
      <c r="N1127" s="303"/>
      <c r="O1127" s="305"/>
      <c r="P1127" s="305"/>
      <c r="Q1127" s="299"/>
      <c r="R1127" s="299"/>
      <c r="S1127" s="299"/>
      <c r="T1127" s="299"/>
    </row>
    <row r="1128" spans="1:20" ht="13.5" customHeight="1" x14ac:dyDescent="0.2">
      <c r="A1128" s="302" t="str">
        <f>IF(B1128="","",ROW()-ROW($A$3)+'Diário 3º PA'!$P$1)</f>
        <v/>
      </c>
      <c r="B1128" s="303"/>
      <c r="C1128" s="304"/>
      <c r="D1128" s="305"/>
      <c r="E1128" s="306"/>
      <c r="F1128" s="307"/>
      <c r="G1128" s="305"/>
      <c r="H1128" s="305"/>
      <c r="I1128" s="306"/>
      <c r="J1128" s="308" t="str">
        <f t="shared" si="4"/>
        <v/>
      </c>
      <c r="K1128" s="308"/>
      <c r="L1128" s="309"/>
      <c r="M1128" s="308"/>
      <c r="N1128" s="303"/>
      <c r="O1128" s="305"/>
      <c r="P1128" s="305"/>
      <c r="Q1128" s="299"/>
      <c r="R1128" s="299"/>
      <c r="S1128" s="299"/>
      <c r="T1128" s="299"/>
    </row>
    <row r="1129" spans="1:20" ht="13.5" customHeight="1" x14ac:dyDescent="0.2">
      <c r="A1129" s="302" t="str">
        <f>IF(B1129="","",ROW()-ROW($A$3)+'Diário 3º PA'!$P$1)</f>
        <v/>
      </c>
      <c r="B1129" s="303"/>
      <c r="C1129" s="304"/>
      <c r="D1129" s="305"/>
      <c r="E1129" s="306"/>
      <c r="F1129" s="307"/>
      <c r="G1129" s="305"/>
      <c r="H1129" s="305"/>
      <c r="I1129" s="306"/>
      <c r="J1129" s="308" t="str">
        <f t="shared" si="4"/>
        <v/>
      </c>
      <c r="K1129" s="308"/>
      <c r="L1129" s="309"/>
      <c r="M1129" s="308"/>
      <c r="N1129" s="303"/>
      <c r="O1129" s="305"/>
      <c r="P1129" s="305"/>
      <c r="Q1129" s="299"/>
      <c r="R1129" s="299"/>
      <c r="S1129" s="299"/>
      <c r="T1129" s="299"/>
    </row>
    <row r="1130" spans="1:20" ht="13.5" customHeight="1" x14ac:dyDescent="0.2">
      <c r="A1130" s="302" t="str">
        <f>IF(B1130="","",ROW()-ROW($A$3)+'Diário 3º PA'!$P$1)</f>
        <v/>
      </c>
      <c r="B1130" s="303"/>
      <c r="C1130" s="304"/>
      <c r="D1130" s="305"/>
      <c r="E1130" s="306"/>
      <c r="F1130" s="307"/>
      <c r="G1130" s="305"/>
      <c r="H1130" s="305"/>
      <c r="I1130" s="306"/>
      <c r="J1130" s="308" t="str">
        <f t="shared" si="4"/>
        <v/>
      </c>
      <c r="K1130" s="308"/>
      <c r="L1130" s="309"/>
      <c r="M1130" s="308"/>
      <c r="N1130" s="303"/>
      <c r="O1130" s="305"/>
      <c r="P1130" s="305"/>
      <c r="Q1130" s="299"/>
      <c r="R1130" s="299"/>
      <c r="S1130" s="299"/>
      <c r="T1130" s="299"/>
    </row>
    <row r="1131" spans="1:20" ht="13.5" customHeight="1" x14ac:dyDescent="0.2">
      <c r="A1131" s="302" t="str">
        <f>IF(B1131="","",ROW()-ROW($A$3)+'Diário 3º PA'!$P$1)</f>
        <v/>
      </c>
      <c r="B1131" s="303"/>
      <c r="C1131" s="304"/>
      <c r="D1131" s="305"/>
      <c r="E1131" s="306"/>
      <c r="F1131" s="307"/>
      <c r="G1131" s="305"/>
      <c r="H1131" s="305"/>
      <c r="I1131" s="306"/>
      <c r="J1131" s="308" t="str">
        <f t="shared" si="4"/>
        <v/>
      </c>
      <c r="K1131" s="308"/>
      <c r="L1131" s="309"/>
      <c r="M1131" s="308"/>
      <c r="N1131" s="303"/>
      <c r="O1131" s="305"/>
      <c r="P1131" s="305"/>
      <c r="Q1131" s="299"/>
      <c r="R1131" s="299"/>
      <c r="S1131" s="299"/>
      <c r="T1131" s="299"/>
    </row>
    <row r="1132" spans="1:20" ht="13.5" customHeight="1" x14ac:dyDescent="0.2">
      <c r="A1132" s="302" t="str">
        <f>IF(B1132="","",ROW()-ROW($A$3)+'Diário 3º PA'!$P$1)</f>
        <v/>
      </c>
      <c r="B1132" s="303"/>
      <c r="C1132" s="304"/>
      <c r="D1132" s="305"/>
      <c r="E1132" s="306"/>
      <c r="F1132" s="307"/>
      <c r="G1132" s="305"/>
      <c r="H1132" s="305"/>
      <c r="I1132" s="306"/>
      <c r="J1132" s="308" t="str">
        <f t="shared" si="4"/>
        <v/>
      </c>
      <c r="K1132" s="308"/>
      <c r="L1132" s="309"/>
      <c r="M1132" s="308"/>
      <c r="N1132" s="303"/>
      <c r="O1132" s="305"/>
      <c r="P1132" s="305"/>
      <c r="Q1132" s="299"/>
      <c r="R1132" s="299"/>
      <c r="S1132" s="299"/>
      <c r="T1132" s="299"/>
    </row>
    <row r="1133" spans="1:20" ht="13.5" customHeight="1" x14ac:dyDescent="0.2">
      <c r="A1133" s="302" t="str">
        <f>IF(B1133="","",ROW()-ROW($A$3)+'Diário 3º PA'!$P$1)</f>
        <v/>
      </c>
      <c r="B1133" s="303"/>
      <c r="C1133" s="304"/>
      <c r="D1133" s="305"/>
      <c r="E1133" s="306"/>
      <c r="F1133" s="307"/>
      <c r="G1133" s="305"/>
      <c r="H1133" s="305"/>
      <c r="I1133" s="306"/>
      <c r="J1133" s="308" t="str">
        <f t="shared" si="4"/>
        <v/>
      </c>
      <c r="K1133" s="308"/>
      <c r="L1133" s="309"/>
      <c r="M1133" s="308"/>
      <c r="N1133" s="303"/>
      <c r="O1133" s="305"/>
      <c r="P1133" s="305"/>
      <c r="Q1133" s="299"/>
      <c r="R1133" s="299"/>
      <c r="S1133" s="299"/>
      <c r="T1133" s="299"/>
    </row>
    <row r="1134" spans="1:20" ht="13.5" customHeight="1" x14ac:dyDescent="0.2">
      <c r="A1134" s="302" t="str">
        <f>IF(B1134="","",ROW()-ROW($A$3)+'Diário 3º PA'!$P$1)</f>
        <v/>
      </c>
      <c r="B1134" s="303"/>
      <c r="C1134" s="304"/>
      <c r="D1134" s="305"/>
      <c r="E1134" s="306"/>
      <c r="F1134" s="307"/>
      <c r="G1134" s="305"/>
      <c r="H1134" s="305"/>
      <c r="I1134" s="306"/>
      <c r="J1134" s="308" t="str">
        <f t="shared" si="4"/>
        <v/>
      </c>
      <c r="K1134" s="308"/>
      <c r="L1134" s="309"/>
      <c r="M1134" s="308"/>
      <c r="N1134" s="303"/>
      <c r="O1134" s="305"/>
      <c r="P1134" s="305"/>
      <c r="Q1134" s="299"/>
      <c r="R1134" s="299"/>
      <c r="S1134" s="299"/>
      <c r="T1134" s="299"/>
    </row>
    <row r="1135" spans="1:20" ht="13.5" customHeight="1" x14ac:dyDescent="0.2">
      <c r="A1135" s="302" t="str">
        <f>IF(B1135="","",ROW()-ROW($A$3)+'Diário 3º PA'!$P$1)</f>
        <v/>
      </c>
      <c r="B1135" s="303"/>
      <c r="C1135" s="304"/>
      <c r="D1135" s="305"/>
      <c r="E1135" s="306"/>
      <c r="F1135" s="307"/>
      <c r="G1135" s="305"/>
      <c r="H1135" s="305"/>
      <c r="I1135" s="306"/>
      <c r="J1135" s="308" t="str">
        <f t="shared" si="4"/>
        <v/>
      </c>
      <c r="K1135" s="308"/>
      <c r="L1135" s="309"/>
      <c r="M1135" s="308"/>
      <c r="N1135" s="303"/>
      <c r="O1135" s="305"/>
      <c r="P1135" s="305"/>
      <c r="Q1135" s="299"/>
      <c r="R1135" s="299"/>
      <c r="S1135" s="299"/>
      <c r="T1135" s="299"/>
    </row>
    <row r="1136" spans="1:20" ht="13.5" customHeight="1" x14ac:dyDescent="0.2">
      <c r="A1136" s="302" t="str">
        <f>IF(B1136="","",ROW()-ROW($A$3)+'Diário 3º PA'!$P$1)</f>
        <v/>
      </c>
      <c r="B1136" s="303"/>
      <c r="C1136" s="304"/>
      <c r="D1136" s="305"/>
      <c r="E1136" s="306"/>
      <c r="F1136" s="307"/>
      <c r="G1136" s="305"/>
      <c r="H1136" s="305"/>
      <c r="I1136" s="306"/>
      <c r="J1136" s="308" t="str">
        <f t="shared" si="4"/>
        <v/>
      </c>
      <c r="K1136" s="308"/>
      <c r="L1136" s="309"/>
      <c r="M1136" s="308"/>
      <c r="N1136" s="303"/>
      <c r="O1136" s="305"/>
      <c r="P1136" s="305"/>
      <c r="Q1136" s="299"/>
      <c r="R1136" s="299"/>
      <c r="S1136" s="299"/>
      <c r="T1136" s="299"/>
    </row>
    <row r="1137" spans="1:20" ht="13.5" customHeight="1" x14ac:dyDescent="0.2">
      <c r="A1137" s="302" t="str">
        <f>IF(B1137="","",ROW()-ROW($A$3)+'Diário 3º PA'!$P$1)</f>
        <v/>
      </c>
      <c r="B1137" s="303"/>
      <c r="C1137" s="304"/>
      <c r="D1137" s="305"/>
      <c r="E1137" s="306"/>
      <c r="F1137" s="307"/>
      <c r="G1137" s="305"/>
      <c r="H1137" s="305"/>
      <c r="I1137" s="306"/>
      <c r="J1137" s="308" t="str">
        <f t="shared" si="4"/>
        <v/>
      </c>
      <c r="K1137" s="308"/>
      <c r="L1137" s="309"/>
      <c r="M1137" s="308"/>
      <c r="N1137" s="303"/>
      <c r="O1137" s="305"/>
      <c r="P1137" s="305"/>
      <c r="Q1137" s="299"/>
      <c r="R1137" s="299"/>
      <c r="S1137" s="299"/>
      <c r="T1137" s="299"/>
    </row>
    <row r="1138" spans="1:20" ht="13.5" customHeight="1" x14ac:dyDescent="0.2">
      <c r="A1138" s="302" t="str">
        <f>IF(B1138="","",ROW()-ROW($A$3)+'Diário 3º PA'!$P$1)</f>
        <v/>
      </c>
      <c r="B1138" s="303"/>
      <c r="C1138" s="304"/>
      <c r="D1138" s="305"/>
      <c r="E1138" s="306"/>
      <c r="F1138" s="307"/>
      <c r="G1138" s="305"/>
      <c r="H1138" s="305"/>
      <c r="I1138" s="306"/>
      <c r="J1138" s="308" t="str">
        <f t="shared" si="4"/>
        <v/>
      </c>
      <c r="K1138" s="308"/>
      <c r="L1138" s="309"/>
      <c r="M1138" s="308"/>
      <c r="N1138" s="303"/>
      <c r="O1138" s="305"/>
      <c r="P1138" s="305"/>
      <c r="Q1138" s="299"/>
      <c r="R1138" s="299"/>
      <c r="S1138" s="299"/>
      <c r="T1138" s="299"/>
    </row>
    <row r="1139" spans="1:20" ht="13.5" customHeight="1" x14ac:dyDescent="0.2">
      <c r="A1139" s="302" t="str">
        <f>IF(B1139="","",ROW()-ROW($A$3)+'Diário 3º PA'!$P$1)</f>
        <v/>
      </c>
      <c r="B1139" s="303"/>
      <c r="C1139" s="304"/>
      <c r="D1139" s="305"/>
      <c r="E1139" s="306"/>
      <c r="F1139" s="307"/>
      <c r="G1139" s="305"/>
      <c r="H1139" s="305"/>
      <c r="I1139" s="306"/>
      <c r="J1139" s="308" t="str">
        <f t="shared" si="4"/>
        <v/>
      </c>
      <c r="K1139" s="308"/>
      <c r="L1139" s="309"/>
      <c r="M1139" s="308"/>
      <c r="N1139" s="303"/>
      <c r="O1139" s="305"/>
      <c r="P1139" s="305"/>
      <c r="Q1139" s="299"/>
      <c r="R1139" s="299"/>
      <c r="S1139" s="299"/>
      <c r="T1139" s="299"/>
    </row>
    <row r="1140" spans="1:20" ht="13.5" customHeight="1" x14ac:dyDescent="0.2">
      <c r="A1140" s="302" t="str">
        <f>IF(B1140="","",ROW()-ROW($A$3)+'Diário 3º PA'!$P$1)</f>
        <v/>
      </c>
      <c r="B1140" s="303"/>
      <c r="C1140" s="304"/>
      <c r="D1140" s="305"/>
      <c r="E1140" s="306"/>
      <c r="F1140" s="307"/>
      <c r="G1140" s="305"/>
      <c r="H1140" s="305"/>
      <c r="I1140" s="306"/>
      <c r="J1140" s="308" t="str">
        <f t="shared" si="4"/>
        <v/>
      </c>
      <c r="K1140" s="308"/>
      <c r="L1140" s="309"/>
      <c r="M1140" s="308"/>
      <c r="N1140" s="303"/>
      <c r="O1140" s="305"/>
      <c r="P1140" s="305"/>
      <c r="Q1140" s="299"/>
      <c r="R1140" s="299"/>
      <c r="S1140" s="299"/>
      <c r="T1140" s="299"/>
    </row>
    <row r="1141" spans="1:20" ht="13.5" customHeight="1" x14ac:dyDescent="0.2">
      <c r="A1141" s="302" t="str">
        <f>IF(B1141="","",ROW()-ROW($A$3)+'Diário 3º PA'!$P$1)</f>
        <v/>
      </c>
      <c r="B1141" s="303"/>
      <c r="C1141" s="304"/>
      <c r="D1141" s="305"/>
      <c r="E1141" s="306"/>
      <c r="F1141" s="307"/>
      <c r="G1141" s="305"/>
      <c r="H1141" s="305"/>
      <c r="I1141" s="306"/>
      <c r="J1141" s="308" t="str">
        <f t="shared" si="4"/>
        <v/>
      </c>
      <c r="K1141" s="308"/>
      <c r="L1141" s="309"/>
      <c r="M1141" s="308"/>
      <c r="N1141" s="303"/>
      <c r="O1141" s="305"/>
      <c r="P1141" s="305"/>
      <c r="Q1141" s="299"/>
      <c r="R1141" s="299"/>
      <c r="S1141" s="299"/>
      <c r="T1141" s="299"/>
    </row>
    <row r="1142" spans="1:20" ht="13.5" customHeight="1" x14ac:dyDescent="0.2">
      <c r="A1142" s="302" t="str">
        <f>IF(B1142="","",ROW()-ROW($A$3)+'Diário 3º PA'!$P$1)</f>
        <v/>
      </c>
      <c r="B1142" s="303"/>
      <c r="C1142" s="304"/>
      <c r="D1142" s="305"/>
      <c r="E1142" s="306"/>
      <c r="F1142" s="307"/>
      <c r="G1142" s="305"/>
      <c r="H1142" s="305"/>
      <c r="I1142" s="306"/>
      <c r="J1142" s="308" t="str">
        <f t="shared" si="4"/>
        <v/>
      </c>
      <c r="K1142" s="308"/>
      <c r="L1142" s="309"/>
      <c r="M1142" s="308"/>
      <c r="N1142" s="303"/>
      <c r="O1142" s="305"/>
      <c r="P1142" s="305"/>
      <c r="Q1142" s="299"/>
      <c r="R1142" s="299"/>
      <c r="S1142" s="299"/>
      <c r="T1142" s="299"/>
    </row>
    <row r="1143" spans="1:20" ht="13.5" customHeight="1" x14ac:dyDescent="0.2">
      <c r="A1143" s="302" t="str">
        <f>IF(B1143="","",ROW()-ROW($A$3)+'Diário 3º PA'!$P$1)</f>
        <v/>
      </c>
      <c r="B1143" s="303"/>
      <c r="C1143" s="304"/>
      <c r="D1143" s="305"/>
      <c r="E1143" s="306"/>
      <c r="F1143" s="307"/>
      <c r="G1143" s="305"/>
      <c r="H1143" s="305"/>
      <c r="I1143" s="306"/>
      <c r="J1143" s="308" t="str">
        <f t="shared" si="4"/>
        <v/>
      </c>
      <c r="K1143" s="308"/>
      <c r="L1143" s="309"/>
      <c r="M1143" s="308"/>
      <c r="N1143" s="303"/>
      <c r="O1143" s="305"/>
      <c r="P1143" s="305"/>
      <c r="Q1143" s="299"/>
      <c r="R1143" s="299"/>
      <c r="S1143" s="299"/>
      <c r="T1143" s="299"/>
    </row>
    <row r="1144" spans="1:20" ht="13.5" customHeight="1" x14ac:dyDescent="0.2">
      <c r="A1144" s="302" t="str">
        <f>IF(B1144="","",ROW()-ROW($A$3)+'Diário 3º PA'!$P$1)</f>
        <v/>
      </c>
      <c r="B1144" s="303"/>
      <c r="C1144" s="304"/>
      <c r="D1144" s="305"/>
      <c r="E1144" s="306"/>
      <c r="F1144" s="307"/>
      <c r="G1144" s="305"/>
      <c r="H1144" s="305"/>
      <c r="I1144" s="306"/>
      <c r="J1144" s="308" t="str">
        <f t="shared" si="4"/>
        <v/>
      </c>
      <c r="K1144" s="308"/>
      <c r="L1144" s="309"/>
      <c r="M1144" s="308"/>
      <c r="N1144" s="303"/>
      <c r="O1144" s="305"/>
      <c r="P1144" s="305"/>
      <c r="Q1144" s="299"/>
      <c r="R1144" s="299"/>
      <c r="S1144" s="299"/>
      <c r="T1144" s="299"/>
    </row>
    <row r="1145" spans="1:20" ht="13.5" customHeight="1" x14ac:dyDescent="0.2">
      <c r="A1145" s="302" t="str">
        <f>IF(B1145="","",ROW()-ROW($A$3)+'Diário 3º PA'!$P$1)</f>
        <v/>
      </c>
      <c r="B1145" s="303"/>
      <c r="C1145" s="304"/>
      <c r="D1145" s="305"/>
      <c r="E1145" s="306"/>
      <c r="F1145" s="307"/>
      <c r="G1145" s="305"/>
      <c r="H1145" s="305"/>
      <c r="I1145" s="306"/>
      <c r="J1145" s="308" t="str">
        <f t="shared" si="4"/>
        <v/>
      </c>
      <c r="K1145" s="308"/>
      <c r="L1145" s="309"/>
      <c r="M1145" s="308"/>
      <c r="N1145" s="303"/>
      <c r="O1145" s="305"/>
      <c r="P1145" s="305"/>
      <c r="Q1145" s="299"/>
      <c r="R1145" s="299"/>
      <c r="S1145" s="299"/>
      <c r="T1145" s="299"/>
    </row>
    <row r="1146" spans="1:20" ht="13.5" customHeight="1" x14ac:dyDescent="0.2">
      <c r="A1146" s="302" t="str">
        <f>IF(B1146="","",ROW()-ROW($A$3)+'Diário 3º PA'!$P$1)</f>
        <v/>
      </c>
      <c r="B1146" s="303"/>
      <c r="C1146" s="304"/>
      <c r="D1146" s="305"/>
      <c r="E1146" s="306"/>
      <c r="F1146" s="307"/>
      <c r="G1146" s="305"/>
      <c r="H1146" s="305"/>
      <c r="I1146" s="306"/>
      <c r="J1146" s="308" t="str">
        <f t="shared" si="4"/>
        <v/>
      </c>
      <c r="K1146" s="308"/>
      <c r="L1146" s="309"/>
      <c r="M1146" s="308"/>
      <c r="N1146" s="303"/>
      <c r="O1146" s="305"/>
      <c r="P1146" s="305"/>
      <c r="Q1146" s="299"/>
      <c r="R1146" s="299"/>
      <c r="S1146" s="299"/>
      <c r="T1146" s="299"/>
    </row>
    <row r="1147" spans="1:20" ht="13.5" customHeight="1" x14ac:dyDescent="0.2">
      <c r="A1147" s="302" t="str">
        <f>IF(B1147="","",ROW()-ROW($A$3)+'Diário 3º PA'!$P$1)</f>
        <v/>
      </c>
      <c r="B1147" s="303"/>
      <c r="C1147" s="304"/>
      <c r="D1147" s="305"/>
      <c r="E1147" s="306"/>
      <c r="F1147" s="307"/>
      <c r="G1147" s="305"/>
      <c r="H1147" s="305"/>
      <c r="I1147" s="306"/>
      <c r="J1147" s="308" t="str">
        <f t="shared" si="4"/>
        <v/>
      </c>
      <c r="K1147" s="308"/>
      <c r="L1147" s="309"/>
      <c r="M1147" s="308"/>
      <c r="N1147" s="303"/>
      <c r="O1147" s="305"/>
      <c r="P1147" s="305"/>
      <c r="Q1147" s="299"/>
      <c r="R1147" s="299"/>
      <c r="S1147" s="299"/>
      <c r="T1147" s="299"/>
    </row>
    <row r="1148" spans="1:20" ht="13.5" customHeight="1" x14ac:dyDescent="0.2">
      <c r="A1148" s="302" t="str">
        <f>IF(B1148="","",ROW()-ROW($A$3)+'Diário 3º PA'!$P$1)</f>
        <v/>
      </c>
      <c r="B1148" s="303"/>
      <c r="C1148" s="304"/>
      <c r="D1148" s="305"/>
      <c r="E1148" s="306"/>
      <c r="F1148" s="307"/>
      <c r="G1148" s="305"/>
      <c r="H1148" s="305"/>
      <c r="I1148" s="306"/>
      <c r="J1148" s="308" t="str">
        <f t="shared" si="4"/>
        <v/>
      </c>
      <c r="K1148" s="308"/>
      <c r="L1148" s="309"/>
      <c r="M1148" s="308"/>
      <c r="N1148" s="303"/>
      <c r="O1148" s="305"/>
      <c r="P1148" s="305"/>
      <c r="Q1148" s="299"/>
      <c r="R1148" s="299"/>
      <c r="S1148" s="299"/>
      <c r="T1148" s="299"/>
    </row>
    <row r="1149" spans="1:20" ht="13.5" customHeight="1" x14ac:dyDescent="0.2">
      <c r="A1149" s="302" t="str">
        <f>IF(B1149="","",ROW()-ROW($A$3)+'Diário 3º PA'!$P$1)</f>
        <v/>
      </c>
      <c r="B1149" s="303"/>
      <c r="C1149" s="304"/>
      <c r="D1149" s="305"/>
      <c r="E1149" s="306"/>
      <c r="F1149" s="307"/>
      <c r="G1149" s="305"/>
      <c r="H1149" s="305"/>
      <c r="I1149" s="306"/>
      <c r="J1149" s="308" t="str">
        <f t="shared" si="4"/>
        <v/>
      </c>
      <c r="K1149" s="308"/>
      <c r="L1149" s="309"/>
      <c r="M1149" s="308"/>
      <c r="N1149" s="303"/>
      <c r="O1149" s="305"/>
      <c r="P1149" s="305"/>
      <c r="Q1149" s="299"/>
      <c r="R1149" s="299"/>
      <c r="S1149" s="299"/>
      <c r="T1149" s="299"/>
    </row>
    <row r="1150" spans="1:20" ht="13.5" customHeight="1" x14ac:dyDescent="0.2">
      <c r="A1150" s="302" t="str">
        <f>IF(B1150="","",ROW()-ROW($A$3)+'Diário 3º PA'!$P$1)</f>
        <v/>
      </c>
      <c r="B1150" s="303"/>
      <c r="C1150" s="304"/>
      <c r="D1150" s="305"/>
      <c r="E1150" s="306"/>
      <c r="F1150" s="307"/>
      <c r="G1150" s="305"/>
      <c r="H1150" s="305"/>
      <c r="I1150" s="306"/>
      <c r="J1150" s="308" t="str">
        <f t="shared" si="4"/>
        <v/>
      </c>
      <c r="K1150" s="308"/>
      <c r="L1150" s="309"/>
      <c r="M1150" s="308"/>
      <c r="N1150" s="303"/>
      <c r="O1150" s="305"/>
      <c r="P1150" s="305"/>
      <c r="Q1150" s="299"/>
      <c r="R1150" s="299"/>
      <c r="S1150" s="299"/>
      <c r="T1150" s="299"/>
    </row>
    <row r="1151" spans="1:20" ht="13.5" customHeight="1" x14ac:dyDescent="0.2">
      <c r="A1151" s="302" t="str">
        <f>IF(B1151="","",ROW()-ROW($A$3)+'Diário 3º PA'!$P$1)</f>
        <v/>
      </c>
      <c r="B1151" s="303"/>
      <c r="C1151" s="304"/>
      <c r="D1151" s="305"/>
      <c r="E1151" s="306"/>
      <c r="F1151" s="307"/>
      <c r="G1151" s="305"/>
      <c r="H1151" s="305"/>
      <c r="I1151" s="306"/>
      <c r="J1151" s="308" t="str">
        <f t="shared" si="4"/>
        <v/>
      </c>
      <c r="K1151" s="308"/>
      <c r="L1151" s="309"/>
      <c r="M1151" s="308"/>
      <c r="N1151" s="303"/>
      <c r="O1151" s="305"/>
      <c r="P1151" s="305"/>
      <c r="Q1151" s="299"/>
      <c r="R1151" s="299"/>
      <c r="S1151" s="299"/>
      <c r="T1151" s="299"/>
    </row>
    <row r="1152" spans="1:20" ht="13.5" customHeight="1" x14ac:dyDescent="0.2">
      <c r="A1152" s="302" t="str">
        <f>IF(B1152="","",ROW()-ROW($A$3)+'Diário 3º PA'!$P$1)</f>
        <v/>
      </c>
      <c r="B1152" s="303"/>
      <c r="C1152" s="304"/>
      <c r="D1152" s="305"/>
      <c r="E1152" s="306"/>
      <c r="F1152" s="307"/>
      <c r="G1152" s="305"/>
      <c r="H1152" s="305"/>
      <c r="I1152" s="306"/>
      <c r="J1152" s="308" t="str">
        <f t="shared" si="4"/>
        <v/>
      </c>
      <c r="K1152" s="308"/>
      <c r="L1152" s="309"/>
      <c r="M1152" s="308"/>
      <c r="N1152" s="303"/>
      <c r="O1152" s="305"/>
      <c r="P1152" s="305"/>
      <c r="Q1152" s="299"/>
      <c r="R1152" s="299"/>
      <c r="S1152" s="299"/>
      <c r="T1152" s="299"/>
    </row>
    <row r="1153" spans="1:20" ht="13.5" customHeight="1" x14ac:dyDescent="0.2">
      <c r="A1153" s="302" t="str">
        <f>IF(B1153="","",ROW()-ROW($A$3)+'Diário 3º PA'!$P$1)</f>
        <v/>
      </c>
      <c r="B1153" s="303"/>
      <c r="C1153" s="304"/>
      <c r="D1153" s="305"/>
      <c r="E1153" s="306"/>
      <c r="F1153" s="307"/>
      <c r="G1153" s="305"/>
      <c r="H1153" s="305"/>
      <c r="I1153" s="306"/>
      <c r="J1153" s="308" t="str">
        <f t="shared" si="4"/>
        <v/>
      </c>
      <c r="K1153" s="308"/>
      <c r="L1153" s="309"/>
      <c r="M1153" s="308"/>
      <c r="N1153" s="303"/>
      <c r="O1153" s="305"/>
      <c r="P1153" s="305"/>
      <c r="Q1153" s="299"/>
      <c r="R1153" s="299"/>
      <c r="S1153" s="299"/>
      <c r="T1153" s="299"/>
    </row>
    <row r="1154" spans="1:20" ht="13.5" customHeight="1" x14ac:dyDescent="0.2">
      <c r="A1154" s="302" t="str">
        <f>IF(B1154="","",ROW()-ROW($A$3)+'Diário 3º PA'!$P$1)</f>
        <v/>
      </c>
      <c r="B1154" s="303"/>
      <c r="C1154" s="304"/>
      <c r="D1154" s="305"/>
      <c r="E1154" s="306"/>
      <c r="F1154" s="307"/>
      <c r="G1154" s="305"/>
      <c r="H1154" s="305"/>
      <c r="I1154" s="306"/>
      <c r="J1154" s="308" t="str">
        <f t="shared" si="4"/>
        <v/>
      </c>
      <c r="K1154" s="308"/>
      <c r="L1154" s="309"/>
      <c r="M1154" s="308"/>
      <c r="N1154" s="303"/>
      <c r="O1154" s="305"/>
      <c r="P1154" s="305"/>
      <c r="Q1154" s="299"/>
      <c r="R1154" s="299"/>
      <c r="S1154" s="299"/>
      <c r="T1154" s="299"/>
    </row>
    <row r="1155" spans="1:20" ht="13.5" customHeight="1" x14ac:dyDescent="0.2">
      <c r="A1155" s="302" t="str">
        <f>IF(B1155="","",ROW()-ROW($A$3)+'Diário 3º PA'!$P$1)</f>
        <v/>
      </c>
      <c r="B1155" s="303"/>
      <c r="C1155" s="304"/>
      <c r="D1155" s="305"/>
      <c r="E1155" s="306"/>
      <c r="F1155" s="307"/>
      <c r="G1155" s="305"/>
      <c r="H1155" s="305"/>
      <c r="I1155" s="306"/>
      <c r="J1155" s="308" t="str">
        <f t="shared" si="4"/>
        <v/>
      </c>
      <c r="K1155" s="308"/>
      <c r="L1155" s="309"/>
      <c r="M1155" s="308"/>
      <c r="N1155" s="303"/>
      <c r="O1155" s="305"/>
      <c r="P1155" s="305"/>
      <c r="Q1155" s="299"/>
      <c r="R1155" s="299"/>
      <c r="S1155" s="299"/>
      <c r="T1155" s="299"/>
    </row>
    <row r="1156" spans="1:20" ht="13.5" customHeight="1" x14ac:dyDescent="0.2">
      <c r="A1156" s="302" t="str">
        <f>IF(B1156="","",ROW()-ROW($A$3)+'Diário 3º PA'!$P$1)</f>
        <v/>
      </c>
      <c r="B1156" s="303"/>
      <c r="C1156" s="304"/>
      <c r="D1156" s="305"/>
      <c r="E1156" s="306"/>
      <c r="F1156" s="307"/>
      <c r="G1156" s="305"/>
      <c r="H1156" s="305"/>
      <c r="I1156" s="306"/>
      <c r="J1156" s="308" t="str">
        <f t="shared" si="4"/>
        <v/>
      </c>
      <c r="K1156" s="308"/>
      <c r="L1156" s="309"/>
      <c r="M1156" s="308"/>
      <c r="N1156" s="303"/>
      <c r="O1156" s="305"/>
      <c r="P1156" s="305"/>
      <c r="Q1156" s="299"/>
      <c r="R1156" s="299"/>
      <c r="S1156" s="299"/>
      <c r="T1156" s="299"/>
    </row>
    <row r="1157" spans="1:20" ht="13.5" customHeight="1" x14ac:dyDescent="0.2">
      <c r="A1157" s="302" t="str">
        <f>IF(B1157="","",ROW()-ROW($A$3)+'Diário 3º PA'!$P$1)</f>
        <v/>
      </c>
      <c r="B1157" s="303"/>
      <c r="C1157" s="304"/>
      <c r="D1157" s="305"/>
      <c r="E1157" s="306"/>
      <c r="F1157" s="307"/>
      <c r="G1157" s="305"/>
      <c r="H1157" s="305"/>
      <c r="I1157" s="306"/>
      <c r="J1157" s="308" t="str">
        <f t="shared" si="4"/>
        <v/>
      </c>
      <c r="K1157" s="308"/>
      <c r="L1157" s="309"/>
      <c r="M1157" s="308"/>
      <c r="N1157" s="303"/>
      <c r="O1157" s="305"/>
      <c r="P1157" s="305"/>
      <c r="Q1157" s="299"/>
      <c r="R1157" s="299"/>
      <c r="S1157" s="299"/>
      <c r="T1157" s="299"/>
    </row>
    <row r="1158" spans="1:20" ht="13.5" customHeight="1" x14ac:dyDescent="0.2">
      <c r="A1158" s="302" t="str">
        <f>IF(B1158="","",ROW()-ROW($A$3)+'Diário 3º PA'!$P$1)</f>
        <v/>
      </c>
      <c r="B1158" s="303"/>
      <c r="C1158" s="304"/>
      <c r="D1158" s="305"/>
      <c r="E1158" s="306"/>
      <c r="F1158" s="307"/>
      <c r="G1158" s="305"/>
      <c r="H1158" s="305"/>
      <c r="I1158" s="306"/>
      <c r="J1158" s="308" t="str">
        <f t="shared" si="4"/>
        <v/>
      </c>
      <c r="K1158" s="308"/>
      <c r="L1158" s="309"/>
      <c r="M1158" s="308"/>
      <c r="N1158" s="303"/>
      <c r="O1158" s="305"/>
      <c r="P1158" s="305"/>
      <c r="Q1158" s="299"/>
      <c r="R1158" s="299"/>
      <c r="S1158" s="299"/>
      <c r="T1158" s="299"/>
    </row>
    <row r="1159" spans="1:20" ht="13.5" customHeight="1" x14ac:dyDescent="0.2">
      <c r="A1159" s="302" t="str">
        <f>IF(B1159="","",ROW()-ROW($A$3)+'Diário 3º PA'!$P$1)</f>
        <v/>
      </c>
      <c r="B1159" s="303"/>
      <c r="C1159" s="304"/>
      <c r="D1159" s="305"/>
      <c r="E1159" s="306"/>
      <c r="F1159" s="307"/>
      <c r="G1159" s="305"/>
      <c r="H1159" s="305"/>
      <c r="I1159" s="306"/>
      <c r="J1159" s="308" t="str">
        <f t="shared" si="4"/>
        <v/>
      </c>
      <c r="K1159" s="308"/>
      <c r="L1159" s="309"/>
      <c r="M1159" s="308"/>
      <c r="N1159" s="303"/>
      <c r="O1159" s="305"/>
      <c r="P1159" s="305"/>
      <c r="Q1159" s="299"/>
      <c r="R1159" s="299"/>
      <c r="S1159" s="299"/>
      <c r="T1159" s="299"/>
    </row>
    <row r="1160" spans="1:20" ht="13.5" customHeight="1" x14ac:dyDescent="0.2">
      <c r="A1160" s="302" t="str">
        <f>IF(B1160="","",ROW()-ROW($A$3)+'Diário 3º PA'!$P$1)</f>
        <v/>
      </c>
      <c r="B1160" s="303"/>
      <c r="C1160" s="304"/>
      <c r="D1160" s="305"/>
      <c r="E1160" s="306"/>
      <c r="F1160" s="307"/>
      <c r="G1160" s="305"/>
      <c r="H1160" s="305"/>
      <c r="I1160" s="306"/>
      <c r="J1160" s="308" t="str">
        <f t="shared" si="4"/>
        <v/>
      </c>
      <c r="K1160" s="308"/>
      <c r="L1160" s="309"/>
      <c r="M1160" s="308"/>
      <c r="N1160" s="303"/>
      <c r="O1160" s="305"/>
      <c r="P1160" s="305"/>
      <c r="Q1160" s="299"/>
      <c r="R1160" s="299"/>
      <c r="S1160" s="299"/>
      <c r="T1160" s="299"/>
    </row>
    <row r="1161" spans="1:20" ht="13.5" customHeight="1" x14ac:dyDescent="0.2">
      <c r="A1161" s="302" t="str">
        <f>IF(B1161="","",ROW()-ROW($A$3)+'Diário 3º PA'!$P$1)</f>
        <v/>
      </c>
      <c r="B1161" s="303"/>
      <c r="C1161" s="304"/>
      <c r="D1161" s="305"/>
      <c r="E1161" s="306"/>
      <c r="F1161" s="307"/>
      <c r="G1161" s="305"/>
      <c r="H1161" s="305"/>
      <c r="I1161" s="306"/>
      <c r="J1161" s="308" t="str">
        <f t="shared" si="4"/>
        <v/>
      </c>
      <c r="K1161" s="308"/>
      <c r="L1161" s="309"/>
      <c r="M1161" s="308"/>
      <c r="N1161" s="303"/>
      <c r="O1161" s="305"/>
      <c r="P1161" s="305"/>
      <c r="Q1161" s="299"/>
      <c r="R1161" s="299"/>
      <c r="S1161" s="299"/>
      <c r="T1161" s="299"/>
    </row>
    <row r="1162" spans="1:20" ht="13.5" customHeight="1" x14ac:dyDescent="0.2">
      <c r="A1162" s="302" t="str">
        <f>IF(B1162="","",ROW()-ROW($A$3)+'Diário 3º PA'!$P$1)</f>
        <v/>
      </c>
      <c r="B1162" s="303"/>
      <c r="C1162" s="304"/>
      <c r="D1162" s="305"/>
      <c r="E1162" s="306"/>
      <c r="F1162" s="307"/>
      <c r="G1162" s="305"/>
      <c r="H1162" s="305"/>
      <c r="I1162" s="306"/>
      <c r="J1162" s="308" t="str">
        <f t="shared" si="4"/>
        <v/>
      </c>
      <c r="K1162" s="308"/>
      <c r="L1162" s="309"/>
      <c r="M1162" s="308"/>
      <c r="N1162" s="303"/>
      <c r="O1162" s="305"/>
      <c r="P1162" s="305"/>
      <c r="Q1162" s="299"/>
      <c r="R1162" s="299"/>
      <c r="S1162" s="299"/>
      <c r="T1162" s="299"/>
    </row>
    <row r="1163" spans="1:20" ht="13.5" customHeight="1" x14ac:dyDescent="0.2">
      <c r="A1163" s="302" t="str">
        <f>IF(B1163="","",ROW()-ROW($A$3)+'Diário 3º PA'!$P$1)</f>
        <v/>
      </c>
      <c r="B1163" s="303"/>
      <c r="C1163" s="304"/>
      <c r="D1163" s="305"/>
      <c r="E1163" s="306"/>
      <c r="F1163" s="307"/>
      <c r="G1163" s="305"/>
      <c r="H1163" s="305"/>
      <c r="I1163" s="306"/>
      <c r="J1163" s="308" t="str">
        <f t="shared" si="4"/>
        <v/>
      </c>
      <c r="K1163" s="308"/>
      <c r="L1163" s="309"/>
      <c r="M1163" s="308"/>
      <c r="N1163" s="303"/>
      <c r="O1163" s="305"/>
      <c r="P1163" s="305"/>
      <c r="Q1163" s="299"/>
      <c r="R1163" s="299"/>
      <c r="S1163" s="299"/>
      <c r="T1163" s="299"/>
    </row>
    <row r="1164" spans="1:20" ht="13.5" customHeight="1" x14ac:dyDescent="0.2">
      <c r="A1164" s="302" t="str">
        <f>IF(B1164="","",ROW()-ROW($A$3)+'Diário 3º PA'!$P$1)</f>
        <v/>
      </c>
      <c r="B1164" s="303"/>
      <c r="C1164" s="304"/>
      <c r="D1164" s="305"/>
      <c r="E1164" s="306"/>
      <c r="F1164" s="307"/>
      <c r="G1164" s="305"/>
      <c r="H1164" s="305"/>
      <c r="I1164" s="306"/>
      <c r="J1164" s="308" t="str">
        <f t="shared" si="4"/>
        <v/>
      </c>
      <c r="K1164" s="308"/>
      <c r="L1164" s="309"/>
      <c r="M1164" s="308"/>
      <c r="N1164" s="303"/>
      <c r="O1164" s="305"/>
      <c r="P1164" s="305"/>
      <c r="Q1164" s="299"/>
      <c r="R1164" s="299"/>
      <c r="S1164" s="299"/>
      <c r="T1164" s="299"/>
    </row>
    <row r="1165" spans="1:20" ht="13.5" customHeight="1" x14ac:dyDescent="0.2">
      <c r="A1165" s="302" t="str">
        <f>IF(B1165="","",ROW()-ROW($A$3)+'Diário 3º PA'!$P$1)</f>
        <v/>
      </c>
      <c r="B1165" s="303"/>
      <c r="C1165" s="304"/>
      <c r="D1165" s="305"/>
      <c r="E1165" s="306"/>
      <c r="F1165" s="307"/>
      <c r="G1165" s="305"/>
      <c r="H1165" s="305"/>
      <c r="I1165" s="306"/>
      <c r="J1165" s="308" t="str">
        <f t="shared" si="4"/>
        <v/>
      </c>
      <c r="K1165" s="308"/>
      <c r="L1165" s="309"/>
      <c r="M1165" s="308"/>
      <c r="N1165" s="303"/>
      <c r="O1165" s="305"/>
      <c r="P1165" s="305"/>
      <c r="Q1165" s="299"/>
      <c r="R1165" s="299"/>
      <c r="S1165" s="299"/>
      <c r="T1165" s="299"/>
    </row>
    <row r="1166" spans="1:20" ht="13.5" customHeight="1" x14ac:dyDescent="0.2">
      <c r="A1166" s="302" t="str">
        <f>IF(B1166="","",ROW()-ROW($A$3)+'Diário 3º PA'!$P$1)</f>
        <v/>
      </c>
      <c r="B1166" s="303"/>
      <c r="C1166" s="304"/>
      <c r="D1166" s="305"/>
      <c r="E1166" s="306"/>
      <c r="F1166" s="307"/>
      <c r="G1166" s="305"/>
      <c r="H1166" s="305"/>
      <c r="I1166" s="306"/>
      <c r="J1166" s="308" t="str">
        <f t="shared" si="4"/>
        <v/>
      </c>
      <c r="K1166" s="308"/>
      <c r="L1166" s="309"/>
      <c r="M1166" s="308"/>
      <c r="N1166" s="303"/>
      <c r="O1166" s="305"/>
      <c r="P1166" s="305"/>
      <c r="Q1166" s="299"/>
      <c r="R1166" s="299"/>
      <c r="S1166" s="299"/>
      <c r="T1166" s="299"/>
    </row>
    <row r="1167" spans="1:20" ht="13.5" customHeight="1" x14ac:dyDescent="0.2">
      <c r="A1167" s="302" t="str">
        <f>IF(B1167="","",ROW()-ROW($A$3)+'Diário 3º PA'!$P$1)</f>
        <v/>
      </c>
      <c r="B1167" s="303"/>
      <c r="C1167" s="304"/>
      <c r="D1167" s="305"/>
      <c r="E1167" s="306"/>
      <c r="F1167" s="307"/>
      <c r="G1167" s="305"/>
      <c r="H1167" s="305"/>
      <c r="I1167" s="306"/>
      <c r="J1167" s="308" t="str">
        <f t="shared" si="4"/>
        <v/>
      </c>
      <c r="K1167" s="308"/>
      <c r="L1167" s="309"/>
      <c r="M1167" s="308"/>
      <c r="N1167" s="303"/>
      <c r="O1167" s="305"/>
      <c r="P1167" s="305"/>
      <c r="Q1167" s="299"/>
      <c r="R1167" s="299"/>
      <c r="S1167" s="299"/>
      <c r="T1167" s="299"/>
    </row>
    <row r="1168" spans="1:20" ht="13.5" customHeight="1" x14ac:dyDescent="0.2">
      <c r="A1168" s="302" t="str">
        <f>IF(B1168="","",ROW()-ROW($A$3)+'Diário 3º PA'!$P$1)</f>
        <v/>
      </c>
      <c r="B1168" s="303"/>
      <c r="C1168" s="304"/>
      <c r="D1168" s="305"/>
      <c r="E1168" s="306"/>
      <c r="F1168" s="307"/>
      <c r="G1168" s="305"/>
      <c r="H1168" s="305"/>
      <c r="I1168" s="306"/>
      <c r="J1168" s="308" t="str">
        <f t="shared" si="4"/>
        <v/>
      </c>
      <c r="K1168" s="308"/>
      <c r="L1168" s="309"/>
      <c r="M1168" s="308"/>
      <c r="N1168" s="303"/>
      <c r="O1168" s="305"/>
      <c r="P1168" s="305"/>
      <c r="Q1168" s="299"/>
      <c r="R1168" s="299"/>
      <c r="S1168" s="299"/>
      <c r="T1168" s="299"/>
    </row>
    <row r="1169" spans="1:20" ht="13.5" customHeight="1" x14ac:dyDescent="0.2">
      <c r="A1169" s="302" t="str">
        <f>IF(B1169="","",ROW()-ROW($A$3)+'Diário 3º PA'!$P$1)</f>
        <v/>
      </c>
      <c r="B1169" s="303"/>
      <c r="C1169" s="304"/>
      <c r="D1169" s="305"/>
      <c r="E1169" s="306"/>
      <c r="F1169" s="307"/>
      <c r="G1169" s="305"/>
      <c r="H1169" s="305"/>
      <c r="I1169" s="306"/>
      <c r="J1169" s="308" t="str">
        <f t="shared" si="4"/>
        <v/>
      </c>
      <c r="K1169" s="308"/>
      <c r="L1169" s="309"/>
      <c r="M1169" s="308"/>
      <c r="N1169" s="303"/>
      <c r="O1169" s="305"/>
      <c r="P1169" s="305"/>
      <c r="Q1169" s="299"/>
      <c r="R1169" s="299"/>
      <c r="S1169" s="299"/>
      <c r="T1169" s="299"/>
    </row>
    <row r="1170" spans="1:20" ht="13.5" customHeight="1" x14ac:dyDescent="0.2">
      <c r="A1170" s="302" t="str">
        <f>IF(B1170="","",ROW()-ROW($A$3)+'Diário 3º PA'!$P$1)</f>
        <v/>
      </c>
      <c r="B1170" s="303"/>
      <c r="C1170" s="304"/>
      <c r="D1170" s="305"/>
      <c r="E1170" s="306"/>
      <c r="F1170" s="307"/>
      <c r="G1170" s="305"/>
      <c r="H1170" s="305"/>
      <c r="I1170" s="306"/>
      <c r="J1170" s="308" t="str">
        <f t="shared" si="4"/>
        <v/>
      </c>
      <c r="K1170" s="308"/>
      <c r="L1170" s="309"/>
      <c r="M1170" s="308"/>
      <c r="N1170" s="303"/>
      <c r="O1170" s="305"/>
      <c r="P1170" s="305"/>
      <c r="Q1170" s="299"/>
      <c r="R1170" s="299"/>
      <c r="S1170" s="299"/>
      <c r="T1170" s="299"/>
    </row>
    <row r="1171" spans="1:20" ht="13.5" customHeight="1" x14ac:dyDescent="0.2">
      <c r="A1171" s="302" t="str">
        <f>IF(B1171="","",ROW()-ROW($A$3)+'Diário 3º PA'!$P$1)</f>
        <v/>
      </c>
      <c r="B1171" s="303"/>
      <c r="C1171" s="304"/>
      <c r="D1171" s="305"/>
      <c r="E1171" s="306"/>
      <c r="F1171" s="307"/>
      <c r="G1171" s="305"/>
      <c r="H1171" s="305"/>
      <c r="I1171" s="306"/>
      <c r="J1171" s="308" t="str">
        <f t="shared" si="4"/>
        <v/>
      </c>
      <c r="K1171" s="308"/>
      <c r="L1171" s="309"/>
      <c r="M1171" s="308"/>
      <c r="N1171" s="303"/>
      <c r="O1171" s="305"/>
      <c r="P1171" s="305"/>
      <c r="Q1171" s="299"/>
      <c r="R1171" s="299"/>
      <c r="S1171" s="299"/>
      <c r="T1171" s="299"/>
    </row>
    <row r="1172" spans="1:20" ht="13.5" customHeight="1" x14ac:dyDescent="0.2">
      <c r="A1172" s="302" t="str">
        <f>IF(B1172="","",ROW()-ROW($A$3)+'Diário 3º PA'!$P$1)</f>
        <v/>
      </c>
      <c r="B1172" s="303"/>
      <c r="C1172" s="304"/>
      <c r="D1172" s="305"/>
      <c r="E1172" s="306"/>
      <c r="F1172" s="307"/>
      <c r="G1172" s="305"/>
      <c r="H1172" s="305"/>
      <c r="I1172" s="306"/>
      <c r="J1172" s="308" t="str">
        <f t="shared" si="4"/>
        <v/>
      </c>
      <c r="K1172" s="308"/>
      <c r="L1172" s="309"/>
      <c r="M1172" s="308"/>
      <c r="N1172" s="303"/>
      <c r="O1172" s="305"/>
      <c r="P1172" s="305"/>
      <c r="Q1172" s="299"/>
      <c r="R1172" s="299"/>
      <c r="S1172" s="299"/>
      <c r="T1172" s="299"/>
    </row>
    <row r="1173" spans="1:20" ht="13.5" customHeight="1" x14ac:dyDescent="0.2">
      <c r="A1173" s="302" t="str">
        <f>IF(B1173="","",ROW()-ROW($A$3)+'Diário 3º PA'!$P$1)</f>
        <v/>
      </c>
      <c r="B1173" s="303"/>
      <c r="C1173" s="304"/>
      <c r="D1173" s="305"/>
      <c r="E1173" s="306"/>
      <c r="F1173" s="307"/>
      <c r="G1173" s="305"/>
      <c r="H1173" s="305"/>
      <c r="I1173" s="306"/>
      <c r="J1173" s="308" t="str">
        <f t="shared" si="4"/>
        <v/>
      </c>
      <c r="K1173" s="308"/>
      <c r="L1173" s="309"/>
      <c r="M1173" s="308"/>
      <c r="N1173" s="303"/>
      <c r="O1173" s="305"/>
      <c r="P1173" s="305"/>
      <c r="Q1173" s="299"/>
      <c r="R1173" s="299"/>
      <c r="S1173" s="299"/>
      <c r="T1173" s="299"/>
    </row>
    <row r="1174" spans="1:20" ht="13.5" customHeight="1" x14ac:dyDescent="0.2">
      <c r="A1174" s="302" t="str">
        <f>IF(B1174="","",ROW()-ROW($A$3)+'Diário 3º PA'!$P$1)</f>
        <v/>
      </c>
      <c r="B1174" s="303"/>
      <c r="C1174" s="304"/>
      <c r="D1174" s="305"/>
      <c r="E1174" s="306"/>
      <c r="F1174" s="307"/>
      <c r="G1174" s="305"/>
      <c r="H1174" s="305"/>
      <c r="I1174" s="306"/>
      <c r="J1174" s="308" t="str">
        <f t="shared" si="4"/>
        <v/>
      </c>
      <c r="K1174" s="308"/>
      <c r="L1174" s="309"/>
      <c r="M1174" s="308"/>
      <c r="N1174" s="303"/>
      <c r="O1174" s="305"/>
      <c r="P1174" s="305"/>
      <c r="Q1174" s="299"/>
      <c r="R1174" s="299"/>
      <c r="S1174" s="299"/>
      <c r="T1174" s="299"/>
    </row>
    <row r="1175" spans="1:20" ht="13.5" customHeight="1" x14ac:dyDescent="0.2">
      <c r="A1175" s="302" t="str">
        <f>IF(B1175="","",ROW()-ROW($A$3)+'Diário 3º PA'!$P$1)</f>
        <v/>
      </c>
      <c r="B1175" s="303"/>
      <c r="C1175" s="304"/>
      <c r="D1175" s="305"/>
      <c r="E1175" s="306"/>
      <c r="F1175" s="307"/>
      <c r="G1175" s="305"/>
      <c r="H1175" s="305"/>
      <c r="I1175" s="306"/>
      <c r="J1175" s="308" t="str">
        <f t="shared" si="4"/>
        <v/>
      </c>
      <c r="K1175" s="308"/>
      <c r="L1175" s="309"/>
      <c r="M1175" s="308"/>
      <c r="N1175" s="303"/>
      <c r="O1175" s="305"/>
      <c r="P1175" s="305"/>
      <c r="Q1175" s="299"/>
      <c r="R1175" s="299"/>
      <c r="S1175" s="299"/>
      <c r="T1175" s="299"/>
    </row>
    <row r="1176" spans="1:20" ht="13.5" customHeight="1" x14ac:dyDescent="0.2">
      <c r="A1176" s="302" t="str">
        <f>IF(B1176="","",ROW()-ROW($A$3)+'Diário 3º PA'!$P$1)</f>
        <v/>
      </c>
      <c r="B1176" s="303"/>
      <c r="C1176" s="304"/>
      <c r="D1176" s="305"/>
      <c r="E1176" s="306"/>
      <c r="F1176" s="307"/>
      <c r="G1176" s="305"/>
      <c r="H1176" s="305"/>
      <c r="I1176" s="306"/>
      <c r="J1176" s="308" t="str">
        <f t="shared" si="4"/>
        <v/>
      </c>
      <c r="K1176" s="308"/>
      <c r="L1176" s="309"/>
      <c r="M1176" s="308"/>
      <c r="N1176" s="303"/>
      <c r="O1176" s="305"/>
      <c r="P1176" s="305"/>
      <c r="Q1176" s="299"/>
      <c r="R1176" s="299"/>
      <c r="S1176" s="299"/>
      <c r="T1176" s="299"/>
    </row>
    <row r="1177" spans="1:20" ht="13.5" customHeight="1" x14ac:dyDescent="0.2">
      <c r="A1177" s="302" t="str">
        <f>IF(B1177="","",ROW()-ROW($A$3)+'Diário 3º PA'!$P$1)</f>
        <v/>
      </c>
      <c r="B1177" s="303"/>
      <c r="C1177" s="304"/>
      <c r="D1177" s="305"/>
      <c r="E1177" s="306"/>
      <c r="F1177" s="307"/>
      <c r="G1177" s="305"/>
      <c r="H1177" s="305"/>
      <c r="I1177" s="306"/>
      <c r="J1177" s="308" t="str">
        <f t="shared" si="4"/>
        <v/>
      </c>
      <c r="K1177" s="308"/>
      <c r="L1177" s="309"/>
      <c r="M1177" s="308"/>
      <c r="N1177" s="303"/>
      <c r="O1177" s="305"/>
      <c r="P1177" s="305"/>
      <c r="Q1177" s="299"/>
      <c r="R1177" s="299"/>
      <c r="S1177" s="299"/>
      <c r="T1177" s="299"/>
    </row>
    <row r="1178" spans="1:20" ht="13.5" customHeight="1" x14ac:dyDescent="0.2">
      <c r="A1178" s="302" t="str">
        <f>IF(B1178="","",ROW()-ROW($A$3)+'Diário 3º PA'!$P$1)</f>
        <v/>
      </c>
      <c r="B1178" s="303"/>
      <c r="C1178" s="304"/>
      <c r="D1178" s="305"/>
      <c r="E1178" s="306"/>
      <c r="F1178" s="307"/>
      <c r="G1178" s="305"/>
      <c r="H1178" s="305"/>
      <c r="I1178" s="306"/>
      <c r="J1178" s="308" t="str">
        <f t="shared" si="4"/>
        <v/>
      </c>
      <c r="K1178" s="308"/>
      <c r="L1178" s="309"/>
      <c r="M1178" s="308"/>
      <c r="N1178" s="303"/>
      <c r="O1178" s="305"/>
      <c r="P1178" s="305"/>
      <c r="Q1178" s="299"/>
      <c r="R1178" s="299"/>
      <c r="S1178" s="299"/>
      <c r="T1178" s="299"/>
    </row>
    <row r="1179" spans="1:20" ht="13.5" customHeight="1" x14ac:dyDescent="0.2">
      <c r="A1179" s="302" t="str">
        <f>IF(B1179="","",ROW()-ROW($A$3)+'Diário 3º PA'!$P$1)</f>
        <v/>
      </c>
      <c r="B1179" s="303"/>
      <c r="C1179" s="304"/>
      <c r="D1179" s="305"/>
      <c r="E1179" s="306"/>
      <c r="F1179" s="307"/>
      <c r="G1179" s="305"/>
      <c r="H1179" s="305"/>
      <c r="I1179" s="306"/>
      <c r="J1179" s="308" t="str">
        <f t="shared" si="4"/>
        <v/>
      </c>
      <c r="K1179" s="308"/>
      <c r="L1179" s="309"/>
      <c r="M1179" s="308"/>
      <c r="N1179" s="303"/>
      <c r="O1179" s="305"/>
      <c r="P1179" s="305"/>
      <c r="Q1179" s="299"/>
      <c r="R1179" s="299"/>
      <c r="S1179" s="299"/>
      <c r="T1179" s="299"/>
    </row>
    <row r="1180" spans="1:20" ht="13.5" customHeight="1" x14ac:dyDescent="0.2">
      <c r="A1180" s="302" t="str">
        <f>IF(B1180="","",ROW()-ROW($A$3)+'Diário 3º PA'!$P$1)</f>
        <v/>
      </c>
      <c r="B1180" s="303"/>
      <c r="C1180" s="304"/>
      <c r="D1180" s="305"/>
      <c r="E1180" s="306"/>
      <c r="F1180" s="307"/>
      <c r="G1180" s="305"/>
      <c r="H1180" s="305"/>
      <c r="I1180" s="306"/>
      <c r="J1180" s="308" t="str">
        <f t="shared" si="4"/>
        <v/>
      </c>
      <c r="K1180" s="308"/>
      <c r="L1180" s="309"/>
      <c r="M1180" s="308"/>
      <c r="N1180" s="303"/>
      <c r="O1180" s="305"/>
      <c r="P1180" s="305"/>
      <c r="Q1180" s="299"/>
      <c r="R1180" s="299"/>
      <c r="S1180" s="299"/>
      <c r="T1180" s="299"/>
    </row>
    <row r="1181" spans="1:20" ht="13.5" customHeight="1" x14ac:dyDescent="0.2">
      <c r="A1181" s="302" t="str">
        <f>IF(B1181="","",ROW()-ROW($A$3)+'Diário 3º PA'!$P$1)</f>
        <v/>
      </c>
      <c r="B1181" s="303"/>
      <c r="C1181" s="304"/>
      <c r="D1181" s="305"/>
      <c r="E1181" s="306"/>
      <c r="F1181" s="307"/>
      <c r="G1181" s="305"/>
      <c r="H1181" s="305"/>
      <c r="I1181" s="306"/>
      <c r="J1181" s="308" t="str">
        <f t="shared" si="4"/>
        <v/>
      </c>
      <c r="K1181" s="308"/>
      <c r="L1181" s="309"/>
      <c r="M1181" s="308"/>
      <c r="N1181" s="303"/>
      <c r="O1181" s="305"/>
      <c r="P1181" s="305"/>
      <c r="Q1181" s="299"/>
      <c r="R1181" s="299"/>
      <c r="S1181" s="299"/>
      <c r="T1181" s="299"/>
    </row>
    <row r="1182" spans="1:20" ht="13.5" customHeight="1" x14ac:dyDescent="0.2">
      <c r="A1182" s="302" t="str">
        <f>IF(B1182="","",ROW()-ROW($A$3)+'Diário 3º PA'!$P$1)</f>
        <v/>
      </c>
      <c r="B1182" s="303"/>
      <c r="C1182" s="304"/>
      <c r="D1182" s="305"/>
      <c r="E1182" s="306"/>
      <c r="F1182" s="307"/>
      <c r="G1182" s="305"/>
      <c r="H1182" s="305"/>
      <c r="I1182" s="306"/>
      <c r="J1182" s="308" t="str">
        <f t="shared" si="4"/>
        <v/>
      </c>
      <c r="K1182" s="308"/>
      <c r="L1182" s="309"/>
      <c r="M1182" s="308"/>
      <c r="N1182" s="303"/>
      <c r="O1182" s="305"/>
      <c r="P1182" s="305"/>
      <c r="Q1182" s="299"/>
      <c r="R1182" s="299"/>
      <c r="S1182" s="299"/>
      <c r="T1182" s="299"/>
    </row>
    <row r="1183" spans="1:20" ht="13.5" customHeight="1" x14ac:dyDescent="0.2">
      <c r="A1183" s="302" t="str">
        <f>IF(B1183="","",ROW()-ROW($A$3)+'Diário 3º PA'!$P$1)</f>
        <v/>
      </c>
      <c r="B1183" s="303"/>
      <c r="C1183" s="304"/>
      <c r="D1183" s="305"/>
      <c r="E1183" s="306"/>
      <c r="F1183" s="307"/>
      <c r="G1183" s="305"/>
      <c r="H1183" s="305"/>
      <c r="I1183" s="306"/>
      <c r="J1183" s="308" t="str">
        <f t="shared" si="4"/>
        <v/>
      </c>
      <c r="K1183" s="308"/>
      <c r="L1183" s="309"/>
      <c r="M1183" s="308"/>
      <c r="N1183" s="303"/>
      <c r="O1183" s="305"/>
      <c r="P1183" s="305"/>
      <c r="Q1183" s="299"/>
      <c r="R1183" s="299"/>
      <c r="S1183" s="299"/>
      <c r="T1183" s="299"/>
    </row>
    <row r="1184" spans="1:20" ht="13.5" customHeight="1" x14ac:dyDescent="0.2">
      <c r="A1184" s="302" t="str">
        <f>IF(B1184="","",ROW()-ROW($A$3)+'Diário 3º PA'!$P$1)</f>
        <v/>
      </c>
      <c r="B1184" s="303"/>
      <c r="C1184" s="304"/>
      <c r="D1184" s="305"/>
      <c r="E1184" s="306"/>
      <c r="F1184" s="307"/>
      <c r="G1184" s="305"/>
      <c r="H1184" s="305"/>
      <c r="I1184" s="306"/>
      <c r="J1184" s="308" t="str">
        <f t="shared" si="4"/>
        <v/>
      </c>
      <c r="K1184" s="308"/>
      <c r="L1184" s="309"/>
      <c r="M1184" s="308"/>
      <c r="N1184" s="303"/>
      <c r="O1184" s="305"/>
      <c r="P1184" s="305"/>
      <c r="Q1184" s="299"/>
      <c r="R1184" s="299"/>
      <c r="S1184" s="299"/>
      <c r="T1184" s="299"/>
    </row>
    <row r="1185" spans="1:20" ht="13.5" customHeight="1" x14ac:dyDescent="0.2">
      <c r="A1185" s="302" t="str">
        <f>IF(B1185="","",ROW()-ROW($A$3)+'Diário 3º PA'!$P$1)</f>
        <v/>
      </c>
      <c r="B1185" s="303"/>
      <c r="C1185" s="304"/>
      <c r="D1185" s="305"/>
      <c r="E1185" s="306"/>
      <c r="F1185" s="307"/>
      <c r="G1185" s="305"/>
      <c r="H1185" s="305"/>
      <c r="I1185" s="306"/>
      <c r="J1185" s="308" t="str">
        <f t="shared" si="4"/>
        <v/>
      </c>
      <c r="K1185" s="308"/>
      <c r="L1185" s="309"/>
      <c r="M1185" s="308"/>
      <c r="N1185" s="303"/>
      <c r="O1185" s="305"/>
      <c r="P1185" s="305"/>
      <c r="Q1185" s="299"/>
      <c r="R1185" s="299"/>
      <c r="S1185" s="299"/>
      <c r="T1185" s="299"/>
    </row>
    <row r="1186" spans="1:20" ht="13.5" customHeight="1" x14ac:dyDescent="0.2">
      <c r="A1186" s="302" t="str">
        <f>IF(B1186="","",ROW()-ROW($A$3)+'Diário 3º PA'!$P$1)</f>
        <v/>
      </c>
      <c r="B1186" s="303"/>
      <c r="C1186" s="304"/>
      <c r="D1186" s="305"/>
      <c r="E1186" s="306"/>
      <c r="F1186" s="307"/>
      <c r="G1186" s="305"/>
      <c r="H1186" s="305"/>
      <c r="I1186" s="306"/>
      <c r="J1186" s="308" t="str">
        <f t="shared" si="4"/>
        <v/>
      </c>
      <c r="K1186" s="308"/>
      <c r="L1186" s="309"/>
      <c r="M1186" s="308"/>
      <c r="N1186" s="303"/>
      <c r="O1186" s="305"/>
      <c r="P1186" s="305"/>
      <c r="Q1186" s="299"/>
      <c r="R1186" s="299"/>
      <c r="S1186" s="299"/>
      <c r="T1186" s="299"/>
    </row>
    <row r="1187" spans="1:20" ht="13.5" customHeight="1" x14ac:dyDescent="0.2">
      <c r="A1187" s="302" t="str">
        <f>IF(B1187="","",ROW()-ROW($A$3)+'Diário 3º PA'!$P$1)</f>
        <v/>
      </c>
      <c r="B1187" s="303"/>
      <c r="C1187" s="304"/>
      <c r="D1187" s="305"/>
      <c r="E1187" s="306"/>
      <c r="F1187" s="307"/>
      <c r="G1187" s="305"/>
      <c r="H1187" s="305"/>
      <c r="I1187" s="306"/>
      <c r="J1187" s="308" t="str">
        <f t="shared" si="4"/>
        <v/>
      </c>
      <c r="K1187" s="308"/>
      <c r="L1187" s="309"/>
      <c r="M1187" s="308"/>
      <c r="N1187" s="303"/>
      <c r="O1187" s="305"/>
      <c r="P1187" s="305"/>
      <c r="Q1187" s="299"/>
      <c r="R1187" s="299"/>
      <c r="S1187" s="299"/>
      <c r="T1187" s="299"/>
    </row>
    <row r="1188" spans="1:20" ht="13.5" customHeight="1" x14ac:dyDescent="0.2">
      <c r="A1188" s="302" t="str">
        <f>IF(B1188="","",ROW()-ROW($A$3)+'Diário 3º PA'!$P$1)</f>
        <v/>
      </c>
      <c r="B1188" s="303"/>
      <c r="C1188" s="304"/>
      <c r="D1188" s="305"/>
      <c r="E1188" s="306"/>
      <c r="F1188" s="307"/>
      <c r="G1188" s="305"/>
      <c r="H1188" s="305"/>
      <c r="I1188" s="306"/>
      <c r="J1188" s="308" t="str">
        <f t="shared" si="4"/>
        <v/>
      </c>
      <c r="K1188" s="308"/>
      <c r="L1188" s="309"/>
      <c r="M1188" s="308"/>
      <c r="N1188" s="303"/>
      <c r="O1188" s="305"/>
      <c r="P1188" s="305"/>
      <c r="Q1188" s="299"/>
      <c r="R1188" s="299"/>
      <c r="S1188" s="299"/>
      <c r="T1188" s="299"/>
    </row>
    <row r="1189" spans="1:20" ht="13.5" customHeight="1" x14ac:dyDescent="0.2">
      <c r="A1189" s="302" t="str">
        <f>IF(B1189="","",ROW()-ROW($A$3)+'Diário 3º PA'!$P$1)</f>
        <v/>
      </c>
      <c r="B1189" s="303"/>
      <c r="C1189" s="304"/>
      <c r="D1189" s="305"/>
      <c r="E1189" s="306"/>
      <c r="F1189" s="307"/>
      <c r="G1189" s="305"/>
      <c r="H1189" s="305"/>
      <c r="I1189" s="306"/>
      <c r="J1189" s="308" t="str">
        <f t="shared" si="4"/>
        <v/>
      </c>
      <c r="K1189" s="308"/>
      <c r="L1189" s="309"/>
      <c r="M1189" s="308"/>
      <c r="N1189" s="303"/>
      <c r="O1189" s="305"/>
      <c r="P1189" s="305"/>
      <c r="Q1189" s="299"/>
      <c r="R1189" s="299"/>
      <c r="S1189" s="299"/>
      <c r="T1189" s="299"/>
    </row>
    <row r="1190" spans="1:20" ht="13.5" customHeight="1" x14ac:dyDescent="0.2">
      <c r="A1190" s="302" t="str">
        <f>IF(B1190="","",ROW()-ROW($A$3)+'Diário 3º PA'!$P$1)</f>
        <v/>
      </c>
      <c r="B1190" s="303"/>
      <c r="C1190" s="304"/>
      <c r="D1190" s="305"/>
      <c r="E1190" s="306"/>
      <c r="F1190" s="307"/>
      <c r="G1190" s="305"/>
      <c r="H1190" s="305"/>
      <c r="I1190" s="306"/>
      <c r="J1190" s="308" t="str">
        <f t="shared" si="4"/>
        <v/>
      </c>
      <c r="K1190" s="308"/>
      <c r="L1190" s="309"/>
      <c r="M1190" s="308"/>
      <c r="N1190" s="303"/>
      <c r="O1190" s="305"/>
      <c r="P1190" s="305"/>
      <c r="Q1190" s="299"/>
      <c r="R1190" s="299"/>
      <c r="S1190" s="299"/>
      <c r="T1190" s="299"/>
    </row>
    <row r="1191" spans="1:20" ht="13.5" customHeight="1" x14ac:dyDescent="0.2">
      <c r="A1191" s="302" t="str">
        <f>IF(B1191="","",ROW()-ROW($A$3)+'Diário 3º PA'!$P$1)</f>
        <v/>
      </c>
      <c r="B1191" s="303"/>
      <c r="C1191" s="304"/>
      <c r="D1191" s="305"/>
      <c r="E1191" s="306"/>
      <c r="F1191" s="307"/>
      <c r="G1191" s="305"/>
      <c r="H1191" s="305"/>
      <c r="I1191" s="306"/>
      <c r="J1191" s="308" t="str">
        <f t="shared" si="4"/>
        <v/>
      </c>
      <c r="K1191" s="308"/>
      <c r="L1191" s="309"/>
      <c r="M1191" s="308"/>
      <c r="N1191" s="303"/>
      <c r="O1191" s="305"/>
      <c r="P1191" s="305"/>
      <c r="Q1191" s="299"/>
      <c r="R1191" s="299"/>
      <c r="S1191" s="299"/>
      <c r="T1191" s="299"/>
    </row>
    <row r="1192" spans="1:20" ht="13.5" customHeight="1" x14ac:dyDescent="0.2">
      <c r="A1192" s="302" t="str">
        <f>IF(B1192="","",ROW()-ROW($A$3)+'Diário 3º PA'!$P$1)</f>
        <v/>
      </c>
      <c r="B1192" s="303"/>
      <c r="C1192" s="304"/>
      <c r="D1192" s="305"/>
      <c r="E1192" s="306"/>
      <c r="F1192" s="307"/>
      <c r="G1192" s="305"/>
      <c r="H1192" s="305"/>
      <c r="I1192" s="306"/>
      <c r="J1192" s="308" t="str">
        <f t="shared" si="4"/>
        <v/>
      </c>
      <c r="K1192" s="308"/>
      <c r="L1192" s="309"/>
      <c r="M1192" s="308"/>
      <c r="N1192" s="303"/>
      <c r="O1192" s="305"/>
      <c r="P1192" s="305"/>
      <c r="Q1192" s="299"/>
      <c r="R1192" s="299"/>
      <c r="S1192" s="299"/>
      <c r="T1192" s="299"/>
    </row>
    <row r="1193" spans="1:20" ht="13.5" customHeight="1" x14ac:dyDescent="0.2">
      <c r="A1193" s="302" t="str">
        <f>IF(B1193="","",ROW()-ROW($A$3)+'Diário 3º PA'!$P$1)</f>
        <v/>
      </c>
      <c r="B1193" s="303"/>
      <c r="C1193" s="304"/>
      <c r="D1193" s="305"/>
      <c r="E1193" s="306"/>
      <c r="F1193" s="307"/>
      <c r="G1193" s="305"/>
      <c r="H1193" s="305"/>
      <c r="I1193" s="306"/>
      <c r="J1193" s="308" t="str">
        <f t="shared" si="4"/>
        <v/>
      </c>
      <c r="K1193" s="308"/>
      <c r="L1193" s="309"/>
      <c r="M1193" s="308"/>
      <c r="N1193" s="303"/>
      <c r="O1193" s="305"/>
      <c r="P1193" s="305"/>
      <c r="Q1193" s="299"/>
      <c r="R1193" s="299"/>
      <c r="S1193" s="299"/>
      <c r="T1193" s="299"/>
    </row>
    <row r="1194" spans="1:20" ht="13.5" customHeight="1" x14ac:dyDescent="0.2">
      <c r="A1194" s="302" t="str">
        <f>IF(B1194="","",ROW()-ROW($A$3)+'Diário 3º PA'!$P$1)</f>
        <v/>
      </c>
      <c r="B1194" s="303"/>
      <c r="C1194" s="304"/>
      <c r="D1194" s="305"/>
      <c r="E1194" s="306"/>
      <c r="F1194" s="307"/>
      <c r="G1194" s="305"/>
      <c r="H1194" s="305"/>
      <c r="I1194" s="306"/>
      <c r="J1194" s="308" t="str">
        <f t="shared" si="4"/>
        <v/>
      </c>
      <c r="K1194" s="308"/>
      <c r="L1194" s="309"/>
      <c r="M1194" s="308"/>
      <c r="N1194" s="303"/>
      <c r="O1194" s="305"/>
      <c r="P1194" s="305"/>
      <c r="Q1194" s="299"/>
      <c r="R1194" s="299"/>
      <c r="S1194" s="299"/>
      <c r="T1194" s="299"/>
    </row>
    <row r="1195" spans="1:20" ht="13.5" customHeight="1" x14ac:dyDescent="0.2">
      <c r="A1195" s="302" t="str">
        <f>IF(B1195="","",ROW()-ROW($A$3)+'Diário 3º PA'!$P$1)</f>
        <v/>
      </c>
      <c r="B1195" s="303"/>
      <c r="C1195" s="304"/>
      <c r="D1195" s="305"/>
      <c r="E1195" s="306"/>
      <c r="F1195" s="307"/>
      <c r="G1195" s="305"/>
      <c r="H1195" s="305"/>
      <c r="I1195" s="306"/>
      <c r="J1195" s="308" t="str">
        <f t="shared" si="4"/>
        <v/>
      </c>
      <c r="K1195" s="308"/>
      <c r="L1195" s="309"/>
      <c r="M1195" s="308"/>
      <c r="N1195" s="303"/>
      <c r="O1195" s="305"/>
      <c r="P1195" s="305"/>
      <c r="Q1195" s="299"/>
      <c r="R1195" s="299"/>
      <c r="S1195" s="299"/>
      <c r="T1195" s="299"/>
    </row>
    <row r="1196" spans="1:20" ht="13.5" customHeight="1" x14ac:dyDescent="0.2">
      <c r="A1196" s="302" t="str">
        <f>IF(B1196="","",ROW()-ROW($A$3)+'Diário 3º PA'!$P$1)</f>
        <v/>
      </c>
      <c r="B1196" s="303"/>
      <c r="C1196" s="304"/>
      <c r="D1196" s="305"/>
      <c r="E1196" s="306"/>
      <c r="F1196" s="307"/>
      <c r="G1196" s="305"/>
      <c r="H1196" s="305"/>
      <c r="I1196" s="306"/>
      <c r="J1196" s="308" t="str">
        <f t="shared" si="4"/>
        <v/>
      </c>
      <c r="K1196" s="308"/>
      <c r="L1196" s="309"/>
      <c r="M1196" s="308"/>
      <c r="N1196" s="303"/>
      <c r="O1196" s="305"/>
      <c r="P1196" s="305"/>
      <c r="Q1196" s="299"/>
      <c r="R1196" s="299"/>
      <c r="S1196" s="299"/>
      <c r="T1196" s="299"/>
    </row>
    <row r="1197" spans="1:20" ht="13.5" customHeight="1" x14ac:dyDescent="0.2">
      <c r="A1197" s="302" t="str">
        <f>IF(B1197="","",ROW()-ROW($A$3)+'Diário 3º PA'!$P$1)</f>
        <v/>
      </c>
      <c r="B1197" s="303"/>
      <c r="C1197" s="304"/>
      <c r="D1197" s="305"/>
      <c r="E1197" s="306"/>
      <c r="F1197" s="307"/>
      <c r="G1197" s="305"/>
      <c r="H1197" s="305"/>
      <c r="I1197" s="306"/>
      <c r="J1197" s="308" t="str">
        <f t="shared" si="4"/>
        <v/>
      </c>
      <c r="K1197" s="308"/>
      <c r="L1197" s="309"/>
      <c r="M1197" s="308"/>
      <c r="N1197" s="303"/>
      <c r="O1197" s="305"/>
      <c r="P1197" s="305"/>
      <c r="Q1197" s="299"/>
      <c r="R1197" s="299"/>
      <c r="S1197" s="299"/>
      <c r="T1197" s="299"/>
    </row>
    <row r="1198" spans="1:20" ht="13.5" customHeight="1" x14ac:dyDescent="0.2">
      <c r="A1198" s="302" t="str">
        <f>IF(B1198="","",ROW()-ROW($A$3)+'Diário 3º PA'!$P$1)</f>
        <v/>
      </c>
      <c r="B1198" s="303"/>
      <c r="C1198" s="304"/>
      <c r="D1198" s="305"/>
      <c r="E1198" s="306"/>
      <c r="F1198" s="307"/>
      <c r="G1198" s="305"/>
      <c r="H1198" s="305"/>
      <c r="I1198" s="306"/>
      <c r="J1198" s="308" t="str">
        <f t="shared" si="4"/>
        <v/>
      </c>
      <c r="K1198" s="308"/>
      <c r="L1198" s="309"/>
      <c r="M1198" s="308"/>
      <c r="N1198" s="303"/>
      <c r="O1198" s="305"/>
      <c r="P1198" s="305"/>
      <c r="Q1198" s="299"/>
      <c r="R1198" s="299"/>
      <c r="S1198" s="299"/>
      <c r="T1198" s="299"/>
    </row>
    <row r="1199" spans="1:20" ht="13.5" customHeight="1" x14ac:dyDescent="0.2">
      <c r="A1199" s="302" t="str">
        <f>IF(B1199="","",ROW()-ROW($A$3)+'Diário 3º PA'!$P$1)</f>
        <v/>
      </c>
      <c r="B1199" s="303"/>
      <c r="C1199" s="304"/>
      <c r="D1199" s="305"/>
      <c r="E1199" s="306"/>
      <c r="F1199" s="307"/>
      <c r="G1199" s="305"/>
      <c r="H1199" s="305"/>
      <c r="I1199" s="306"/>
      <c r="J1199" s="308" t="str">
        <f t="shared" si="4"/>
        <v/>
      </c>
      <c r="K1199" s="308"/>
      <c r="L1199" s="309"/>
      <c r="M1199" s="308"/>
      <c r="N1199" s="303"/>
      <c r="O1199" s="305"/>
      <c r="P1199" s="305"/>
      <c r="Q1199" s="299"/>
      <c r="R1199" s="299"/>
      <c r="S1199" s="299"/>
      <c r="T1199" s="299"/>
    </row>
    <row r="1200" spans="1:20" ht="13.5" customHeight="1" x14ac:dyDescent="0.2">
      <c r="A1200" s="302" t="str">
        <f>IF(B1200="","",ROW()-ROW($A$3)+'Diário 3º PA'!$P$1)</f>
        <v/>
      </c>
      <c r="B1200" s="303"/>
      <c r="C1200" s="304"/>
      <c r="D1200" s="305"/>
      <c r="E1200" s="306"/>
      <c r="F1200" s="307"/>
      <c r="G1200" s="305"/>
      <c r="H1200" s="305"/>
      <c r="I1200" s="306"/>
      <c r="J1200" s="308" t="str">
        <f t="shared" si="4"/>
        <v/>
      </c>
      <c r="K1200" s="308"/>
      <c r="L1200" s="309"/>
      <c r="M1200" s="308"/>
      <c r="N1200" s="303"/>
      <c r="O1200" s="305"/>
      <c r="P1200" s="305"/>
      <c r="Q1200" s="299"/>
      <c r="R1200" s="299"/>
      <c r="S1200" s="299"/>
      <c r="T1200" s="299"/>
    </row>
    <row r="1201" spans="1:20" ht="13.5" customHeight="1" x14ac:dyDescent="0.2">
      <c r="A1201" s="302" t="str">
        <f>IF(B1201="","",ROW()-ROW($A$3)+'Diário 3º PA'!$P$1)</f>
        <v/>
      </c>
      <c r="B1201" s="303"/>
      <c r="C1201" s="304"/>
      <c r="D1201" s="305"/>
      <c r="E1201" s="306"/>
      <c r="F1201" s="307"/>
      <c r="G1201" s="305"/>
      <c r="H1201" s="305"/>
      <c r="I1201" s="306"/>
      <c r="J1201" s="308" t="str">
        <f t="shared" si="4"/>
        <v/>
      </c>
      <c r="K1201" s="308"/>
      <c r="L1201" s="309"/>
      <c r="M1201" s="308"/>
      <c r="N1201" s="303"/>
      <c r="O1201" s="305"/>
      <c r="P1201" s="305"/>
      <c r="Q1201" s="299"/>
      <c r="R1201" s="299"/>
      <c r="S1201" s="299"/>
      <c r="T1201" s="299"/>
    </row>
    <row r="1202" spans="1:20" ht="13.5" customHeight="1" x14ac:dyDescent="0.2">
      <c r="A1202" s="302" t="str">
        <f>IF(B1202="","",ROW()-ROW($A$3)+'Diário 3º PA'!$P$1)</f>
        <v/>
      </c>
      <c r="B1202" s="303"/>
      <c r="C1202" s="304"/>
      <c r="D1202" s="305"/>
      <c r="E1202" s="306"/>
      <c r="F1202" s="307"/>
      <c r="G1202" s="305"/>
      <c r="H1202" s="305"/>
      <c r="I1202" s="306"/>
      <c r="J1202" s="308" t="str">
        <f t="shared" si="4"/>
        <v/>
      </c>
      <c r="K1202" s="308"/>
      <c r="L1202" s="309"/>
      <c r="M1202" s="308"/>
      <c r="N1202" s="303"/>
      <c r="O1202" s="305"/>
      <c r="P1202" s="305"/>
      <c r="Q1202" s="299"/>
      <c r="R1202" s="299"/>
      <c r="S1202" s="299"/>
      <c r="T1202" s="299"/>
    </row>
    <row r="1203" spans="1:20" ht="13.5" customHeight="1" x14ac:dyDescent="0.2">
      <c r="A1203" s="302" t="str">
        <f>IF(B1203="","",ROW()-ROW($A$3)+'Diário 3º PA'!$P$1)</f>
        <v/>
      </c>
      <c r="B1203" s="303"/>
      <c r="C1203" s="304"/>
      <c r="D1203" s="305"/>
      <c r="E1203" s="306"/>
      <c r="F1203" s="307"/>
      <c r="G1203" s="305"/>
      <c r="H1203" s="305"/>
      <c r="I1203" s="306"/>
      <c r="J1203" s="308" t="str">
        <f t="shared" si="4"/>
        <v/>
      </c>
      <c r="K1203" s="308"/>
      <c r="L1203" s="309"/>
      <c r="M1203" s="308"/>
      <c r="N1203" s="303"/>
      <c r="O1203" s="305"/>
      <c r="P1203" s="305"/>
      <c r="Q1203" s="299"/>
      <c r="R1203" s="299"/>
      <c r="S1203" s="299"/>
      <c r="T1203" s="299"/>
    </row>
    <row r="1204" spans="1:20" ht="13.5" customHeight="1" x14ac:dyDescent="0.2">
      <c r="A1204" s="302" t="str">
        <f>IF(B1204="","",ROW()-ROW($A$3)+'Diário 3º PA'!$P$1)</f>
        <v/>
      </c>
      <c r="B1204" s="303"/>
      <c r="C1204" s="304"/>
      <c r="D1204" s="305"/>
      <c r="E1204" s="306"/>
      <c r="F1204" s="307"/>
      <c r="G1204" s="305"/>
      <c r="H1204" s="305"/>
      <c r="I1204" s="306"/>
      <c r="J1204" s="308" t="str">
        <f t="shared" si="4"/>
        <v/>
      </c>
      <c r="K1204" s="308"/>
      <c r="L1204" s="309"/>
      <c r="M1204" s="308"/>
      <c r="N1204" s="303"/>
      <c r="O1204" s="305"/>
      <c r="P1204" s="305"/>
      <c r="Q1204" s="299"/>
      <c r="R1204" s="299"/>
      <c r="S1204" s="299"/>
      <c r="T1204" s="299"/>
    </row>
    <row r="1205" spans="1:20" ht="13.5" customHeight="1" x14ac:dyDescent="0.2">
      <c r="A1205" s="302" t="str">
        <f>IF(B1205="","",ROW()-ROW($A$3)+'Diário 3º PA'!$P$1)</f>
        <v/>
      </c>
      <c r="B1205" s="303"/>
      <c r="C1205" s="304"/>
      <c r="D1205" s="305"/>
      <c r="E1205" s="306"/>
      <c r="F1205" s="307"/>
      <c r="G1205" s="305"/>
      <c r="H1205" s="305"/>
      <c r="I1205" s="306"/>
      <c r="J1205" s="308" t="str">
        <f t="shared" si="4"/>
        <v/>
      </c>
      <c r="K1205" s="308"/>
      <c r="L1205" s="309"/>
      <c r="M1205" s="308"/>
      <c r="N1205" s="303"/>
      <c r="O1205" s="305"/>
      <c r="P1205" s="305"/>
      <c r="Q1205" s="299"/>
      <c r="R1205" s="299"/>
      <c r="S1205" s="299"/>
      <c r="T1205" s="299"/>
    </row>
    <row r="1206" spans="1:20" ht="13.5" customHeight="1" x14ac:dyDescent="0.2">
      <c r="A1206" s="302" t="str">
        <f>IF(B1206="","",ROW()-ROW($A$3)+'Diário 3º PA'!$P$1)</f>
        <v/>
      </c>
      <c r="B1206" s="303"/>
      <c r="C1206" s="304"/>
      <c r="D1206" s="305"/>
      <c r="E1206" s="306"/>
      <c r="F1206" s="307"/>
      <c r="G1206" s="305"/>
      <c r="H1206" s="305"/>
      <c r="I1206" s="306"/>
      <c r="J1206" s="308" t="str">
        <f t="shared" si="4"/>
        <v/>
      </c>
      <c r="K1206" s="308"/>
      <c r="L1206" s="309"/>
      <c r="M1206" s="308"/>
      <c r="N1206" s="303"/>
      <c r="O1206" s="305"/>
      <c r="P1206" s="305"/>
      <c r="Q1206" s="299"/>
      <c r="R1206" s="299"/>
      <c r="S1206" s="299"/>
      <c r="T1206" s="299"/>
    </row>
    <row r="1207" spans="1:20" ht="13.5" customHeight="1" x14ac:dyDescent="0.2">
      <c r="A1207" s="302" t="str">
        <f>IF(B1207="","",ROW()-ROW($A$3)+'Diário 3º PA'!$P$1)</f>
        <v/>
      </c>
      <c r="B1207" s="303"/>
      <c r="C1207" s="304"/>
      <c r="D1207" s="305"/>
      <c r="E1207" s="306"/>
      <c r="F1207" s="307"/>
      <c r="G1207" s="305"/>
      <c r="H1207" s="305"/>
      <c r="I1207" s="306"/>
      <c r="J1207" s="308" t="str">
        <f t="shared" si="4"/>
        <v/>
      </c>
      <c r="K1207" s="308"/>
      <c r="L1207" s="309"/>
      <c r="M1207" s="308"/>
      <c r="N1207" s="303"/>
      <c r="O1207" s="305"/>
      <c r="P1207" s="305"/>
      <c r="Q1207" s="299"/>
      <c r="R1207" s="299"/>
      <c r="S1207" s="299"/>
      <c r="T1207" s="299"/>
    </row>
    <row r="1208" spans="1:20" ht="13.5" customHeight="1" x14ac:dyDescent="0.2">
      <c r="A1208" s="302" t="str">
        <f>IF(B1208="","",ROW()-ROW($A$3)+'Diário 3º PA'!$P$1)</f>
        <v/>
      </c>
      <c r="B1208" s="303"/>
      <c r="C1208" s="304"/>
      <c r="D1208" s="305"/>
      <c r="E1208" s="306"/>
      <c r="F1208" s="307"/>
      <c r="G1208" s="305"/>
      <c r="H1208" s="305"/>
      <c r="I1208" s="306"/>
      <c r="J1208" s="308" t="str">
        <f t="shared" si="4"/>
        <v/>
      </c>
      <c r="K1208" s="308"/>
      <c r="L1208" s="309"/>
      <c r="M1208" s="308"/>
      <c r="N1208" s="303"/>
      <c r="O1208" s="305"/>
      <c r="P1208" s="305"/>
      <c r="Q1208" s="299"/>
      <c r="R1208" s="299"/>
      <c r="S1208" s="299"/>
      <c r="T1208" s="299"/>
    </row>
    <row r="1209" spans="1:20" ht="13.5" customHeight="1" x14ac:dyDescent="0.2">
      <c r="A1209" s="302" t="str">
        <f>IF(B1209="","",ROW()-ROW($A$3)+'Diário 3º PA'!$P$1)</f>
        <v/>
      </c>
      <c r="B1209" s="303"/>
      <c r="C1209" s="304"/>
      <c r="D1209" s="305"/>
      <c r="E1209" s="306"/>
      <c r="F1209" s="307"/>
      <c r="G1209" s="305"/>
      <c r="H1209" s="305"/>
      <c r="I1209" s="306"/>
      <c r="J1209" s="308" t="str">
        <f t="shared" si="4"/>
        <v/>
      </c>
      <c r="K1209" s="308"/>
      <c r="L1209" s="309"/>
      <c r="M1209" s="308"/>
      <c r="N1209" s="303"/>
      <c r="O1209" s="305"/>
      <c r="P1209" s="305"/>
      <c r="Q1209" s="299"/>
      <c r="R1209" s="299"/>
      <c r="S1209" s="299"/>
      <c r="T1209" s="299"/>
    </row>
    <row r="1210" spans="1:20" ht="13.5" customHeight="1" x14ac:dyDescent="0.2">
      <c r="A1210" s="302" t="str">
        <f>IF(B1210="","",ROW()-ROW($A$3)+'Diário 3º PA'!$P$1)</f>
        <v/>
      </c>
      <c r="B1210" s="303"/>
      <c r="C1210" s="304"/>
      <c r="D1210" s="305"/>
      <c r="E1210" s="306"/>
      <c r="F1210" s="307"/>
      <c r="G1210" s="305"/>
      <c r="H1210" s="305"/>
      <c r="I1210" s="306"/>
      <c r="J1210" s="308" t="str">
        <f t="shared" si="4"/>
        <v/>
      </c>
      <c r="K1210" s="308"/>
      <c r="L1210" s="309"/>
      <c r="M1210" s="308"/>
      <c r="N1210" s="303"/>
      <c r="O1210" s="305"/>
      <c r="P1210" s="305"/>
      <c r="Q1210" s="299"/>
      <c r="R1210" s="299"/>
      <c r="S1210" s="299"/>
      <c r="T1210" s="299"/>
    </row>
    <row r="1211" spans="1:20" ht="13.5" customHeight="1" x14ac:dyDescent="0.2">
      <c r="A1211" s="302" t="str">
        <f>IF(B1211="","",ROW()-ROW($A$3)+'Diário 3º PA'!$P$1)</f>
        <v/>
      </c>
      <c r="B1211" s="303"/>
      <c r="C1211" s="304"/>
      <c r="D1211" s="305"/>
      <c r="E1211" s="306"/>
      <c r="F1211" s="307"/>
      <c r="G1211" s="305"/>
      <c r="H1211" s="305"/>
      <c r="I1211" s="306"/>
      <c r="J1211" s="308" t="str">
        <f t="shared" si="4"/>
        <v/>
      </c>
      <c r="K1211" s="308"/>
      <c r="L1211" s="309"/>
      <c r="M1211" s="308"/>
      <c r="N1211" s="303"/>
      <c r="O1211" s="305"/>
      <c r="P1211" s="305"/>
      <c r="Q1211" s="299"/>
      <c r="R1211" s="299"/>
      <c r="S1211" s="299"/>
      <c r="T1211" s="299"/>
    </row>
    <row r="1212" spans="1:20" ht="13.5" customHeight="1" x14ac:dyDescent="0.2">
      <c r="A1212" s="302" t="str">
        <f>IF(B1212="","",ROW()-ROW($A$3)+'Diário 3º PA'!$P$1)</f>
        <v/>
      </c>
      <c r="B1212" s="303"/>
      <c r="C1212" s="304"/>
      <c r="D1212" s="305"/>
      <c r="E1212" s="306"/>
      <c r="F1212" s="307"/>
      <c r="G1212" s="305"/>
      <c r="H1212" s="305"/>
      <c r="I1212" s="306"/>
      <c r="J1212" s="308" t="str">
        <f t="shared" si="4"/>
        <v/>
      </c>
      <c r="K1212" s="308"/>
      <c r="L1212" s="309"/>
      <c r="M1212" s="308"/>
      <c r="N1212" s="303"/>
      <c r="O1212" s="305"/>
      <c r="P1212" s="305"/>
      <c r="Q1212" s="299"/>
      <c r="R1212" s="299"/>
      <c r="S1212" s="299"/>
      <c r="T1212" s="299"/>
    </row>
    <row r="1213" spans="1:20" ht="13.5" customHeight="1" x14ac:dyDescent="0.2">
      <c r="A1213" s="302" t="str">
        <f>IF(B1213="","",ROW()-ROW($A$3)+'Diário 3º PA'!$P$1)</f>
        <v/>
      </c>
      <c r="B1213" s="303"/>
      <c r="C1213" s="304"/>
      <c r="D1213" s="305"/>
      <c r="E1213" s="306"/>
      <c r="F1213" s="307"/>
      <c r="G1213" s="305"/>
      <c r="H1213" s="305"/>
      <c r="I1213" s="306"/>
      <c r="J1213" s="308" t="str">
        <f t="shared" si="4"/>
        <v/>
      </c>
      <c r="K1213" s="308"/>
      <c r="L1213" s="309"/>
      <c r="M1213" s="308"/>
      <c r="N1213" s="303"/>
      <c r="O1213" s="305"/>
      <c r="P1213" s="305"/>
      <c r="Q1213" s="299"/>
      <c r="R1213" s="299"/>
      <c r="S1213" s="299"/>
      <c r="T1213" s="299"/>
    </row>
    <row r="1214" spans="1:20" ht="13.5" customHeight="1" x14ac:dyDescent="0.2">
      <c r="A1214" s="302" t="str">
        <f>IF(B1214="","",ROW()-ROW($A$3)+'Diário 3º PA'!$P$1)</f>
        <v/>
      </c>
      <c r="B1214" s="303"/>
      <c r="C1214" s="304"/>
      <c r="D1214" s="305"/>
      <c r="E1214" s="306"/>
      <c r="F1214" s="307"/>
      <c r="G1214" s="305"/>
      <c r="H1214" s="305"/>
      <c r="I1214" s="306"/>
      <c r="J1214" s="308" t="str">
        <f t="shared" si="4"/>
        <v/>
      </c>
      <c r="K1214" s="308"/>
      <c r="L1214" s="309"/>
      <c r="M1214" s="308"/>
      <c r="N1214" s="303"/>
      <c r="O1214" s="305"/>
      <c r="P1214" s="305"/>
      <c r="Q1214" s="299"/>
      <c r="R1214" s="299"/>
      <c r="S1214" s="299"/>
      <c r="T1214" s="299"/>
    </row>
    <row r="1215" spans="1:20" ht="13.5" customHeight="1" x14ac:dyDescent="0.2">
      <c r="A1215" s="302" t="str">
        <f>IF(B1215="","",ROW()-ROW($A$3)+'Diário 3º PA'!$P$1)</f>
        <v/>
      </c>
      <c r="B1215" s="303"/>
      <c r="C1215" s="304"/>
      <c r="D1215" s="305"/>
      <c r="E1215" s="306"/>
      <c r="F1215" s="307"/>
      <c r="G1215" s="305"/>
      <c r="H1215" s="305"/>
      <c r="I1215" s="306"/>
      <c r="J1215" s="308" t="str">
        <f t="shared" si="4"/>
        <v/>
      </c>
      <c r="K1215" s="308"/>
      <c r="L1215" s="309"/>
      <c r="M1215" s="308"/>
      <c r="N1215" s="303"/>
      <c r="O1215" s="305"/>
      <c r="P1215" s="305"/>
      <c r="Q1215" s="299"/>
      <c r="R1215" s="299"/>
      <c r="S1215" s="299"/>
      <c r="T1215" s="299"/>
    </row>
    <row r="1216" spans="1:20" ht="13.5" customHeight="1" x14ac:dyDescent="0.2">
      <c r="A1216" s="302" t="str">
        <f>IF(B1216="","",ROW()-ROW($A$3)+'Diário 3º PA'!$P$1)</f>
        <v/>
      </c>
      <c r="B1216" s="303"/>
      <c r="C1216" s="304"/>
      <c r="D1216" s="305"/>
      <c r="E1216" s="306"/>
      <c r="F1216" s="307"/>
      <c r="G1216" s="305"/>
      <c r="H1216" s="305"/>
      <c r="I1216" s="306"/>
      <c r="J1216" s="308" t="str">
        <f t="shared" si="4"/>
        <v/>
      </c>
      <c r="K1216" s="308"/>
      <c r="L1216" s="309"/>
      <c r="M1216" s="308"/>
      <c r="N1216" s="303"/>
      <c r="O1216" s="305"/>
      <c r="P1216" s="305"/>
      <c r="Q1216" s="299"/>
      <c r="R1216" s="299"/>
      <c r="S1216" s="299"/>
      <c r="T1216" s="299"/>
    </row>
    <row r="1217" spans="1:20" ht="13.5" customHeight="1" x14ac:dyDescent="0.2">
      <c r="A1217" s="302" t="str">
        <f>IF(B1217="","",ROW()-ROW($A$3)+'Diário 3º PA'!$P$1)</f>
        <v/>
      </c>
      <c r="B1217" s="303"/>
      <c r="C1217" s="304"/>
      <c r="D1217" s="305"/>
      <c r="E1217" s="306"/>
      <c r="F1217" s="307"/>
      <c r="G1217" s="305"/>
      <c r="H1217" s="305"/>
      <c r="I1217" s="306"/>
      <c r="J1217" s="308" t="str">
        <f t="shared" si="4"/>
        <v/>
      </c>
      <c r="K1217" s="308"/>
      <c r="L1217" s="309"/>
      <c r="M1217" s="308"/>
      <c r="N1217" s="303"/>
      <c r="O1217" s="305"/>
      <c r="P1217" s="305"/>
      <c r="Q1217" s="299"/>
      <c r="R1217" s="299"/>
      <c r="S1217" s="299"/>
      <c r="T1217" s="299"/>
    </row>
    <row r="1218" spans="1:20" ht="13.5" customHeight="1" x14ac:dyDescent="0.2">
      <c r="A1218" s="302" t="str">
        <f>IF(B1218="","",ROW()-ROW($A$3)+'Diário 3º PA'!$P$1)</f>
        <v/>
      </c>
      <c r="B1218" s="303"/>
      <c r="C1218" s="304"/>
      <c r="D1218" s="305"/>
      <c r="E1218" s="306"/>
      <c r="F1218" s="307"/>
      <c r="G1218" s="305"/>
      <c r="H1218" s="305"/>
      <c r="I1218" s="306"/>
      <c r="J1218" s="308" t="str">
        <f t="shared" si="4"/>
        <v/>
      </c>
      <c r="K1218" s="308"/>
      <c r="L1218" s="309"/>
      <c r="M1218" s="308"/>
      <c r="N1218" s="303"/>
      <c r="O1218" s="305"/>
      <c r="P1218" s="305"/>
      <c r="Q1218" s="299"/>
      <c r="R1218" s="299"/>
      <c r="S1218" s="299"/>
      <c r="T1218" s="299"/>
    </row>
    <row r="1219" spans="1:20" ht="13.5" customHeight="1" x14ac:dyDescent="0.2">
      <c r="A1219" s="302" t="str">
        <f>IF(B1219="","",ROW()-ROW($A$3)+'Diário 3º PA'!$P$1)</f>
        <v/>
      </c>
      <c r="B1219" s="303"/>
      <c r="C1219" s="304"/>
      <c r="D1219" s="305"/>
      <c r="E1219" s="306"/>
      <c r="F1219" s="307"/>
      <c r="G1219" s="305"/>
      <c r="H1219" s="305"/>
      <c r="I1219" s="306"/>
      <c r="J1219" s="308" t="str">
        <f t="shared" si="4"/>
        <v/>
      </c>
      <c r="K1219" s="308"/>
      <c r="L1219" s="309"/>
      <c r="M1219" s="308"/>
      <c r="N1219" s="303"/>
      <c r="O1219" s="305"/>
      <c r="P1219" s="305"/>
      <c r="Q1219" s="299"/>
      <c r="R1219" s="299"/>
      <c r="S1219" s="299"/>
      <c r="T1219" s="299"/>
    </row>
    <row r="1220" spans="1:20" ht="13.5" customHeight="1" x14ac:dyDescent="0.2">
      <c r="A1220" s="302" t="str">
        <f>IF(B1220="","",ROW()-ROW($A$3)+'Diário 3º PA'!$P$1)</f>
        <v/>
      </c>
      <c r="B1220" s="303"/>
      <c r="C1220" s="304"/>
      <c r="D1220" s="305"/>
      <c r="E1220" s="306"/>
      <c r="F1220" s="307"/>
      <c r="G1220" s="305"/>
      <c r="H1220" s="305"/>
      <c r="I1220" s="306"/>
      <c r="J1220" s="308" t="str">
        <f t="shared" si="4"/>
        <v/>
      </c>
      <c r="K1220" s="308"/>
      <c r="L1220" s="309"/>
      <c r="M1220" s="308"/>
      <c r="N1220" s="303"/>
      <c r="O1220" s="305"/>
      <c r="P1220" s="305"/>
      <c r="Q1220" s="299"/>
      <c r="R1220" s="299"/>
      <c r="S1220" s="299"/>
      <c r="T1220" s="299"/>
    </row>
    <row r="1221" spans="1:20" ht="13.5" customHeight="1" x14ac:dyDescent="0.2">
      <c r="A1221" s="302" t="str">
        <f>IF(B1221="","",ROW()-ROW($A$3)+'Diário 3º PA'!$P$1)</f>
        <v/>
      </c>
      <c r="B1221" s="303"/>
      <c r="C1221" s="304"/>
      <c r="D1221" s="305"/>
      <c r="E1221" s="306"/>
      <c r="F1221" s="307"/>
      <c r="G1221" s="305"/>
      <c r="H1221" s="305"/>
      <c r="I1221" s="306"/>
      <c r="J1221" s="308" t="str">
        <f t="shared" si="4"/>
        <v/>
      </c>
      <c r="K1221" s="308"/>
      <c r="L1221" s="309"/>
      <c r="M1221" s="308"/>
      <c r="N1221" s="303"/>
      <c r="O1221" s="305"/>
      <c r="P1221" s="305"/>
      <c r="Q1221" s="299"/>
      <c r="R1221" s="299"/>
      <c r="S1221" s="299"/>
      <c r="T1221" s="299"/>
    </row>
    <row r="1222" spans="1:20" ht="13.5" customHeight="1" x14ac:dyDescent="0.2">
      <c r="A1222" s="302" t="str">
        <f>IF(B1222="","",ROW()-ROW($A$3)+'Diário 3º PA'!$P$1)</f>
        <v/>
      </c>
      <c r="B1222" s="303"/>
      <c r="C1222" s="304"/>
      <c r="D1222" s="305"/>
      <c r="E1222" s="306"/>
      <c r="F1222" s="307"/>
      <c r="G1222" s="305"/>
      <c r="H1222" s="305"/>
      <c r="I1222" s="306"/>
      <c r="J1222" s="308" t="str">
        <f t="shared" si="4"/>
        <v/>
      </c>
      <c r="K1222" s="308"/>
      <c r="L1222" s="309"/>
      <c r="M1222" s="308"/>
      <c r="N1222" s="303"/>
      <c r="O1222" s="305"/>
      <c r="P1222" s="305"/>
      <c r="Q1222" s="299"/>
      <c r="R1222" s="299"/>
      <c r="S1222" s="299"/>
      <c r="T1222" s="299"/>
    </row>
    <row r="1223" spans="1:20" ht="13.5" customHeight="1" x14ac:dyDescent="0.2">
      <c r="A1223" s="302" t="str">
        <f>IF(B1223="","",ROW()-ROW($A$3)+'Diário 3º PA'!$P$1)</f>
        <v/>
      </c>
      <c r="B1223" s="303"/>
      <c r="C1223" s="304"/>
      <c r="D1223" s="305"/>
      <c r="E1223" s="306"/>
      <c r="F1223" s="307"/>
      <c r="G1223" s="305"/>
      <c r="H1223" s="305"/>
      <c r="I1223" s="306"/>
      <c r="J1223" s="308" t="str">
        <f t="shared" si="4"/>
        <v/>
      </c>
      <c r="K1223" s="308"/>
      <c r="L1223" s="309"/>
      <c r="M1223" s="308"/>
      <c r="N1223" s="303"/>
      <c r="O1223" s="305"/>
      <c r="P1223" s="305"/>
      <c r="Q1223" s="299"/>
      <c r="R1223" s="299"/>
      <c r="S1223" s="299"/>
      <c r="T1223" s="299"/>
    </row>
    <row r="1224" spans="1:20" ht="13.5" customHeight="1" x14ac:dyDescent="0.2">
      <c r="A1224" s="302" t="str">
        <f>IF(B1224="","",ROW()-ROW($A$3)+'Diário 3º PA'!$P$1)</f>
        <v/>
      </c>
      <c r="B1224" s="303"/>
      <c r="C1224" s="304"/>
      <c r="D1224" s="305"/>
      <c r="E1224" s="306"/>
      <c r="F1224" s="307"/>
      <c r="G1224" s="305"/>
      <c r="H1224" s="305"/>
      <c r="I1224" s="306"/>
      <c r="J1224" s="308" t="str">
        <f t="shared" si="4"/>
        <v/>
      </c>
      <c r="K1224" s="308"/>
      <c r="L1224" s="309"/>
      <c r="M1224" s="308"/>
      <c r="N1224" s="303"/>
      <c r="O1224" s="305"/>
      <c r="P1224" s="305"/>
      <c r="Q1224" s="299"/>
      <c r="R1224" s="299"/>
      <c r="S1224" s="299"/>
      <c r="T1224" s="299"/>
    </row>
    <row r="1225" spans="1:20" ht="13.5" customHeight="1" x14ac:dyDescent="0.2">
      <c r="A1225" s="302" t="str">
        <f>IF(B1225="","",ROW()-ROW($A$3)+'Diário 3º PA'!$P$1)</f>
        <v/>
      </c>
      <c r="B1225" s="303"/>
      <c r="C1225" s="304"/>
      <c r="D1225" s="305"/>
      <c r="E1225" s="306"/>
      <c r="F1225" s="307"/>
      <c r="G1225" s="305"/>
      <c r="H1225" s="305"/>
      <c r="I1225" s="306"/>
      <c r="J1225" s="308" t="str">
        <f t="shared" si="4"/>
        <v/>
      </c>
      <c r="K1225" s="308"/>
      <c r="L1225" s="309"/>
      <c r="M1225" s="308"/>
      <c r="N1225" s="303"/>
      <c r="O1225" s="305"/>
      <c r="P1225" s="305"/>
      <c r="Q1225" s="299"/>
      <c r="R1225" s="299"/>
      <c r="S1225" s="299"/>
      <c r="T1225" s="299"/>
    </row>
    <row r="1226" spans="1:20" ht="13.5" customHeight="1" x14ac:dyDescent="0.2">
      <c r="A1226" s="302" t="str">
        <f>IF(B1226="","",ROW()-ROW($A$3)+'Diário 3º PA'!$P$1)</f>
        <v/>
      </c>
      <c r="B1226" s="303"/>
      <c r="C1226" s="304"/>
      <c r="D1226" s="305"/>
      <c r="E1226" s="306"/>
      <c r="F1226" s="307"/>
      <c r="G1226" s="305"/>
      <c r="H1226" s="305"/>
      <c r="I1226" s="306"/>
      <c r="J1226" s="308" t="str">
        <f t="shared" si="4"/>
        <v/>
      </c>
      <c r="K1226" s="308"/>
      <c r="L1226" s="309"/>
      <c r="M1226" s="308"/>
      <c r="N1226" s="303"/>
      <c r="O1226" s="305"/>
      <c r="P1226" s="305"/>
      <c r="Q1226" s="299"/>
      <c r="R1226" s="299"/>
      <c r="S1226" s="299"/>
      <c r="T1226" s="299"/>
    </row>
    <row r="1227" spans="1:20" ht="13.5" customHeight="1" x14ac:dyDescent="0.2">
      <c r="A1227" s="302" t="str">
        <f>IF(B1227="","",ROW()-ROW($A$3)+'Diário 3º PA'!$P$1)</f>
        <v/>
      </c>
      <c r="B1227" s="303"/>
      <c r="C1227" s="304"/>
      <c r="D1227" s="305"/>
      <c r="E1227" s="306"/>
      <c r="F1227" s="307"/>
      <c r="G1227" s="305"/>
      <c r="H1227" s="305"/>
      <c r="I1227" s="306"/>
      <c r="J1227" s="308" t="str">
        <f t="shared" si="4"/>
        <v/>
      </c>
      <c r="K1227" s="308"/>
      <c r="L1227" s="309"/>
      <c r="M1227" s="308"/>
      <c r="N1227" s="303"/>
      <c r="O1227" s="305"/>
      <c r="P1227" s="305"/>
      <c r="Q1227" s="299"/>
      <c r="R1227" s="299"/>
      <c r="S1227" s="299"/>
      <c r="T1227" s="299"/>
    </row>
    <row r="1228" spans="1:20" ht="13.5" customHeight="1" x14ac:dyDescent="0.2">
      <c r="A1228" s="302" t="str">
        <f>IF(B1228="","",ROW()-ROW($A$3)+'Diário 3º PA'!$P$1)</f>
        <v/>
      </c>
      <c r="B1228" s="303"/>
      <c r="C1228" s="304"/>
      <c r="D1228" s="305"/>
      <c r="E1228" s="306"/>
      <c r="F1228" s="307"/>
      <c r="G1228" s="305"/>
      <c r="H1228" s="305"/>
      <c r="I1228" s="306"/>
      <c r="J1228" s="308" t="str">
        <f t="shared" si="4"/>
        <v/>
      </c>
      <c r="K1228" s="308"/>
      <c r="L1228" s="309"/>
      <c r="M1228" s="308"/>
      <c r="N1228" s="303"/>
      <c r="O1228" s="305"/>
      <c r="P1228" s="305"/>
      <c r="Q1228" s="299"/>
      <c r="R1228" s="299"/>
      <c r="S1228" s="299"/>
      <c r="T1228" s="299"/>
    </row>
    <row r="1229" spans="1:20" ht="13.5" customHeight="1" x14ac:dyDescent="0.2">
      <c r="A1229" s="302" t="str">
        <f>IF(B1229="","",ROW()-ROW($A$3)+'Diário 3º PA'!$P$1)</f>
        <v/>
      </c>
      <c r="B1229" s="303"/>
      <c r="C1229" s="304"/>
      <c r="D1229" s="305"/>
      <c r="E1229" s="306"/>
      <c r="F1229" s="307"/>
      <c r="G1229" s="305"/>
      <c r="H1229" s="305"/>
      <c r="I1229" s="306"/>
      <c r="J1229" s="308" t="str">
        <f t="shared" si="4"/>
        <v/>
      </c>
      <c r="K1229" s="308"/>
      <c r="L1229" s="309"/>
      <c r="M1229" s="308"/>
      <c r="N1229" s="303"/>
      <c r="O1229" s="305"/>
      <c r="P1229" s="305"/>
      <c r="Q1229" s="299"/>
      <c r="R1229" s="299"/>
      <c r="S1229" s="299"/>
      <c r="T1229" s="299"/>
    </row>
    <row r="1230" spans="1:20" ht="13.5" customHeight="1" x14ac:dyDescent="0.2">
      <c r="A1230" s="302" t="str">
        <f>IF(B1230="","",ROW()-ROW($A$3)+'Diário 3º PA'!$P$1)</f>
        <v/>
      </c>
      <c r="B1230" s="303"/>
      <c r="C1230" s="304"/>
      <c r="D1230" s="305"/>
      <c r="E1230" s="306"/>
      <c r="F1230" s="307"/>
      <c r="G1230" s="305"/>
      <c r="H1230" s="305"/>
      <c r="I1230" s="306"/>
      <c r="J1230" s="308" t="str">
        <f t="shared" si="4"/>
        <v/>
      </c>
      <c r="K1230" s="308"/>
      <c r="L1230" s="309"/>
      <c r="M1230" s="308"/>
      <c r="N1230" s="303"/>
      <c r="O1230" s="305"/>
      <c r="P1230" s="305"/>
      <c r="Q1230" s="299"/>
      <c r="R1230" s="299"/>
      <c r="S1230" s="299"/>
      <c r="T1230" s="299"/>
    </row>
    <row r="1231" spans="1:20" ht="13.5" customHeight="1" x14ac:dyDescent="0.2">
      <c r="A1231" s="302" t="str">
        <f>IF(B1231="","",ROW()-ROW($A$3)+'Diário 3º PA'!$P$1)</f>
        <v/>
      </c>
      <c r="B1231" s="303"/>
      <c r="C1231" s="304"/>
      <c r="D1231" s="305"/>
      <c r="E1231" s="306"/>
      <c r="F1231" s="307"/>
      <c r="G1231" s="305"/>
      <c r="H1231" s="305"/>
      <c r="I1231" s="306"/>
      <c r="J1231" s="308" t="str">
        <f t="shared" si="4"/>
        <v/>
      </c>
      <c r="K1231" s="308"/>
      <c r="L1231" s="309"/>
      <c r="M1231" s="308"/>
      <c r="N1231" s="303"/>
      <c r="O1231" s="305"/>
      <c r="P1231" s="305"/>
      <c r="Q1231" s="299"/>
      <c r="R1231" s="299"/>
      <c r="S1231" s="299"/>
      <c r="T1231" s="299"/>
    </row>
    <row r="1232" spans="1:20" ht="13.5" customHeight="1" x14ac:dyDescent="0.2">
      <c r="A1232" s="302" t="str">
        <f>IF(B1232="","",ROW()-ROW($A$3)+'Diário 3º PA'!$P$1)</f>
        <v/>
      </c>
      <c r="B1232" s="303"/>
      <c r="C1232" s="304"/>
      <c r="D1232" s="305"/>
      <c r="E1232" s="306"/>
      <c r="F1232" s="307"/>
      <c r="G1232" s="305"/>
      <c r="H1232" s="305"/>
      <c r="I1232" s="306"/>
      <c r="J1232" s="308" t="str">
        <f t="shared" si="4"/>
        <v/>
      </c>
      <c r="K1232" s="308"/>
      <c r="L1232" s="309"/>
      <c r="M1232" s="308"/>
      <c r="N1232" s="303"/>
      <c r="O1232" s="305"/>
      <c r="P1232" s="305"/>
      <c r="Q1232" s="299"/>
      <c r="R1232" s="299"/>
      <c r="S1232" s="299"/>
      <c r="T1232" s="299"/>
    </row>
    <row r="1233" spans="1:20" ht="13.5" customHeight="1" x14ac:dyDescent="0.2">
      <c r="A1233" s="302" t="str">
        <f>IF(B1233="","",ROW()-ROW($A$3)+'Diário 3º PA'!$P$1)</f>
        <v/>
      </c>
      <c r="B1233" s="303"/>
      <c r="C1233" s="304"/>
      <c r="D1233" s="305"/>
      <c r="E1233" s="306"/>
      <c r="F1233" s="307"/>
      <c r="G1233" s="305"/>
      <c r="H1233" s="305"/>
      <c r="I1233" s="306"/>
      <c r="J1233" s="308" t="str">
        <f t="shared" si="4"/>
        <v/>
      </c>
      <c r="K1233" s="308"/>
      <c r="L1233" s="309"/>
      <c r="M1233" s="308"/>
      <c r="N1233" s="303"/>
      <c r="O1233" s="305"/>
      <c r="P1233" s="305"/>
      <c r="Q1233" s="299"/>
      <c r="R1233" s="299"/>
      <c r="S1233" s="299"/>
      <c r="T1233" s="299"/>
    </row>
    <row r="1234" spans="1:20" ht="13.5" customHeight="1" x14ac:dyDescent="0.2">
      <c r="A1234" s="302" t="str">
        <f>IF(B1234="","",ROW()-ROW($A$3)+'Diário 3º PA'!$P$1)</f>
        <v/>
      </c>
      <c r="B1234" s="303"/>
      <c r="C1234" s="304"/>
      <c r="D1234" s="305"/>
      <c r="E1234" s="306"/>
      <c r="F1234" s="307"/>
      <c r="G1234" s="305"/>
      <c r="H1234" s="305"/>
      <c r="I1234" s="306"/>
      <c r="J1234" s="308" t="str">
        <f t="shared" si="4"/>
        <v/>
      </c>
      <c r="K1234" s="308"/>
      <c r="L1234" s="309"/>
      <c r="M1234" s="308"/>
      <c r="N1234" s="303"/>
      <c r="O1234" s="305"/>
      <c r="P1234" s="305"/>
      <c r="Q1234" s="299"/>
      <c r="R1234" s="299"/>
      <c r="S1234" s="299"/>
      <c r="T1234" s="299"/>
    </row>
    <row r="1235" spans="1:20" ht="13.5" customHeight="1" x14ac:dyDescent="0.2">
      <c r="A1235" s="302" t="str">
        <f>IF(B1235="","",ROW()-ROW($A$3)+'Diário 3º PA'!$P$1)</f>
        <v/>
      </c>
      <c r="B1235" s="303"/>
      <c r="C1235" s="304"/>
      <c r="D1235" s="305"/>
      <c r="E1235" s="306"/>
      <c r="F1235" s="307"/>
      <c r="G1235" s="305"/>
      <c r="H1235" s="305"/>
      <c r="I1235" s="306"/>
      <c r="J1235" s="308" t="str">
        <f t="shared" si="4"/>
        <v/>
      </c>
      <c r="K1235" s="308"/>
      <c r="L1235" s="309"/>
      <c r="M1235" s="308"/>
      <c r="N1235" s="303"/>
      <c r="O1235" s="305"/>
      <c r="P1235" s="305"/>
      <c r="Q1235" s="299"/>
      <c r="R1235" s="299"/>
      <c r="S1235" s="299"/>
      <c r="T1235" s="299"/>
    </row>
    <row r="1236" spans="1:20" ht="13.5" customHeight="1" x14ac:dyDescent="0.2">
      <c r="A1236" s="302" t="str">
        <f>IF(B1236="","",ROW()-ROW($A$3)+'Diário 3º PA'!$P$1)</f>
        <v/>
      </c>
      <c r="B1236" s="303"/>
      <c r="C1236" s="304"/>
      <c r="D1236" s="305"/>
      <c r="E1236" s="306"/>
      <c r="F1236" s="307"/>
      <c r="G1236" s="305"/>
      <c r="H1236" s="305"/>
      <c r="I1236" s="306"/>
      <c r="J1236" s="308" t="str">
        <f t="shared" si="4"/>
        <v/>
      </c>
      <c r="K1236" s="308"/>
      <c r="L1236" s="309"/>
      <c r="M1236" s="308"/>
      <c r="N1236" s="303"/>
      <c r="O1236" s="305"/>
      <c r="P1236" s="305"/>
      <c r="Q1236" s="299"/>
      <c r="R1236" s="299"/>
      <c r="S1236" s="299"/>
      <c r="T1236" s="299"/>
    </row>
    <row r="1237" spans="1:20" ht="13.5" customHeight="1" x14ac:dyDescent="0.2">
      <c r="A1237" s="302" t="str">
        <f>IF(B1237="","",ROW()-ROW($A$3)+'Diário 3º PA'!$P$1)</f>
        <v/>
      </c>
      <c r="B1237" s="303"/>
      <c r="C1237" s="304"/>
      <c r="D1237" s="305"/>
      <c r="E1237" s="306"/>
      <c r="F1237" s="307"/>
      <c r="G1237" s="305"/>
      <c r="H1237" s="305"/>
      <c r="I1237" s="306"/>
      <c r="J1237" s="308" t="str">
        <f t="shared" si="4"/>
        <v/>
      </c>
      <c r="K1237" s="308"/>
      <c r="L1237" s="309"/>
      <c r="M1237" s="308"/>
      <c r="N1237" s="303"/>
      <c r="O1237" s="305"/>
      <c r="P1237" s="305"/>
      <c r="Q1237" s="299"/>
      <c r="R1237" s="299"/>
      <c r="S1237" s="299"/>
      <c r="T1237" s="299"/>
    </row>
    <row r="1238" spans="1:20" ht="13.5" customHeight="1" x14ac:dyDescent="0.2">
      <c r="A1238" s="302" t="str">
        <f>IF(B1238="","",ROW()-ROW($A$3)+'Diário 3º PA'!$P$1)</f>
        <v/>
      </c>
      <c r="B1238" s="303"/>
      <c r="C1238" s="304"/>
      <c r="D1238" s="305"/>
      <c r="E1238" s="306"/>
      <c r="F1238" s="307"/>
      <c r="G1238" s="305"/>
      <c r="H1238" s="305"/>
      <c r="I1238" s="306"/>
      <c r="J1238" s="308" t="str">
        <f t="shared" si="4"/>
        <v/>
      </c>
      <c r="K1238" s="308"/>
      <c r="L1238" s="309"/>
      <c r="M1238" s="308"/>
      <c r="N1238" s="303"/>
      <c r="O1238" s="305"/>
      <c r="P1238" s="305"/>
      <c r="Q1238" s="299"/>
      <c r="R1238" s="299"/>
      <c r="S1238" s="299"/>
      <c r="T1238" s="299"/>
    </row>
    <row r="1239" spans="1:20" ht="13.5" customHeight="1" x14ac:dyDescent="0.2">
      <c r="A1239" s="302" t="str">
        <f>IF(B1239="","",ROW()-ROW($A$3)+'Diário 3º PA'!$P$1)</f>
        <v/>
      </c>
      <c r="B1239" s="303"/>
      <c r="C1239" s="304"/>
      <c r="D1239" s="305"/>
      <c r="E1239" s="306"/>
      <c r="F1239" s="307"/>
      <c r="G1239" s="305"/>
      <c r="H1239" s="305"/>
      <c r="I1239" s="306"/>
      <c r="J1239" s="308" t="str">
        <f t="shared" si="4"/>
        <v/>
      </c>
      <c r="K1239" s="308"/>
      <c r="L1239" s="309"/>
      <c r="M1239" s="308"/>
      <c r="N1239" s="303"/>
      <c r="O1239" s="305"/>
      <c r="P1239" s="305"/>
      <c r="Q1239" s="299"/>
      <c r="R1239" s="299"/>
      <c r="S1239" s="299"/>
      <c r="T1239" s="299"/>
    </row>
    <row r="1240" spans="1:20" ht="13.5" customHeight="1" x14ac:dyDescent="0.2">
      <c r="A1240" s="302" t="str">
        <f>IF(B1240="","",ROW()-ROW($A$3)+'Diário 3º PA'!$P$1)</f>
        <v/>
      </c>
      <c r="B1240" s="303"/>
      <c r="C1240" s="304"/>
      <c r="D1240" s="305"/>
      <c r="E1240" s="306"/>
      <c r="F1240" s="307"/>
      <c r="G1240" s="305"/>
      <c r="H1240" s="305"/>
      <c r="I1240" s="306"/>
      <c r="J1240" s="308" t="str">
        <f t="shared" si="4"/>
        <v/>
      </c>
      <c r="K1240" s="308"/>
      <c r="L1240" s="309"/>
      <c r="M1240" s="308"/>
      <c r="N1240" s="303"/>
      <c r="O1240" s="305"/>
      <c r="P1240" s="305"/>
      <c r="Q1240" s="299"/>
      <c r="R1240" s="299"/>
      <c r="S1240" s="299"/>
      <c r="T1240" s="299"/>
    </row>
    <row r="1241" spans="1:20" ht="13.5" customHeight="1" x14ac:dyDescent="0.2">
      <c r="A1241" s="302" t="str">
        <f>IF(B1241="","",ROW()-ROW($A$3)+'Diário 3º PA'!$P$1)</f>
        <v/>
      </c>
      <c r="B1241" s="303"/>
      <c r="C1241" s="304"/>
      <c r="D1241" s="305"/>
      <c r="E1241" s="306"/>
      <c r="F1241" s="307"/>
      <c r="G1241" s="305"/>
      <c r="H1241" s="305"/>
      <c r="I1241" s="306"/>
      <c r="J1241" s="308" t="str">
        <f t="shared" si="4"/>
        <v/>
      </c>
      <c r="K1241" s="308"/>
      <c r="L1241" s="309"/>
      <c r="M1241" s="308"/>
      <c r="N1241" s="303"/>
      <c r="O1241" s="305"/>
      <c r="P1241" s="305"/>
      <c r="Q1241" s="299"/>
      <c r="R1241" s="299"/>
      <c r="S1241" s="299"/>
      <c r="T1241" s="299"/>
    </row>
    <row r="1242" spans="1:20" ht="13.5" customHeight="1" x14ac:dyDescent="0.2">
      <c r="A1242" s="302" t="str">
        <f>IF(B1242="","",ROW()-ROW($A$3)+'Diário 3º PA'!$P$1)</f>
        <v/>
      </c>
      <c r="B1242" s="303"/>
      <c r="C1242" s="304"/>
      <c r="D1242" s="305"/>
      <c r="E1242" s="306"/>
      <c r="F1242" s="307"/>
      <c r="G1242" s="305"/>
      <c r="H1242" s="305"/>
      <c r="I1242" s="306"/>
      <c r="J1242" s="308" t="str">
        <f t="shared" si="4"/>
        <v/>
      </c>
      <c r="K1242" s="308"/>
      <c r="L1242" s="309"/>
      <c r="M1242" s="308"/>
      <c r="N1242" s="303"/>
      <c r="O1242" s="305"/>
      <c r="P1242" s="305"/>
      <c r="Q1242" s="299"/>
      <c r="R1242" s="299"/>
      <c r="S1242" s="299"/>
      <c r="T1242" s="299"/>
    </row>
    <row r="1243" spans="1:20" ht="13.5" customHeight="1" x14ac:dyDescent="0.2">
      <c r="A1243" s="302" t="str">
        <f>IF(B1243="","",ROW()-ROW($A$3)+'Diário 3º PA'!$P$1)</f>
        <v/>
      </c>
      <c r="B1243" s="303"/>
      <c r="C1243" s="304"/>
      <c r="D1243" s="305"/>
      <c r="E1243" s="306"/>
      <c r="F1243" s="307"/>
      <c r="G1243" s="305"/>
      <c r="H1243" s="305"/>
      <c r="I1243" s="306"/>
      <c r="J1243" s="308" t="str">
        <f t="shared" si="4"/>
        <v/>
      </c>
      <c r="K1243" s="308"/>
      <c r="L1243" s="309"/>
      <c r="M1243" s="308"/>
      <c r="N1243" s="303"/>
      <c r="O1243" s="305"/>
      <c r="P1243" s="305"/>
      <c r="Q1243" s="299"/>
      <c r="R1243" s="299"/>
      <c r="S1243" s="299"/>
      <c r="T1243" s="299"/>
    </row>
    <row r="1244" spans="1:20" ht="13.5" customHeight="1" x14ac:dyDescent="0.2">
      <c r="A1244" s="302" t="str">
        <f>IF(B1244="","",ROW()-ROW($A$3)+'Diário 3º PA'!$P$1)</f>
        <v/>
      </c>
      <c r="B1244" s="303"/>
      <c r="C1244" s="304"/>
      <c r="D1244" s="305"/>
      <c r="E1244" s="306"/>
      <c r="F1244" s="307"/>
      <c r="G1244" s="305"/>
      <c r="H1244" s="305"/>
      <c r="I1244" s="306"/>
      <c r="J1244" s="308" t="str">
        <f t="shared" si="4"/>
        <v/>
      </c>
      <c r="K1244" s="308"/>
      <c r="L1244" s="309"/>
      <c r="M1244" s="308"/>
      <c r="N1244" s="303"/>
      <c r="O1244" s="305"/>
      <c r="P1244" s="305"/>
      <c r="Q1244" s="299"/>
      <c r="R1244" s="299"/>
      <c r="S1244" s="299"/>
      <c r="T1244" s="299"/>
    </row>
    <row r="1245" spans="1:20" ht="13.5" customHeight="1" x14ac:dyDescent="0.2">
      <c r="A1245" s="302" t="str">
        <f>IF(B1245="","",ROW()-ROW($A$3)+'Diário 3º PA'!$P$1)</f>
        <v/>
      </c>
      <c r="B1245" s="303"/>
      <c r="C1245" s="304"/>
      <c r="D1245" s="305"/>
      <c r="E1245" s="306"/>
      <c r="F1245" s="307"/>
      <c r="G1245" s="305"/>
      <c r="H1245" s="305"/>
      <c r="I1245" s="306"/>
      <c r="J1245" s="308" t="str">
        <f t="shared" si="4"/>
        <v/>
      </c>
      <c r="K1245" s="308"/>
      <c r="L1245" s="309"/>
      <c r="M1245" s="308"/>
      <c r="N1245" s="303"/>
      <c r="O1245" s="305"/>
      <c r="P1245" s="305"/>
      <c r="Q1245" s="299"/>
      <c r="R1245" s="299"/>
      <c r="S1245" s="299"/>
      <c r="T1245" s="299"/>
    </row>
    <row r="1246" spans="1:20" ht="13.5" customHeight="1" x14ac:dyDescent="0.2">
      <c r="A1246" s="302" t="str">
        <f>IF(B1246="","",ROW()-ROW($A$3)+'Diário 3º PA'!$P$1)</f>
        <v/>
      </c>
      <c r="B1246" s="303"/>
      <c r="C1246" s="304"/>
      <c r="D1246" s="305"/>
      <c r="E1246" s="306"/>
      <c r="F1246" s="307"/>
      <c r="G1246" s="305"/>
      <c r="H1246" s="305"/>
      <c r="I1246" s="306"/>
      <c r="J1246" s="308" t="str">
        <f t="shared" si="4"/>
        <v/>
      </c>
      <c r="K1246" s="308"/>
      <c r="L1246" s="309"/>
      <c r="M1246" s="308"/>
      <c r="N1246" s="303"/>
      <c r="O1246" s="305"/>
      <c r="P1246" s="305"/>
      <c r="Q1246" s="299"/>
      <c r="R1246" s="299"/>
      <c r="S1246" s="299"/>
      <c r="T1246" s="299"/>
    </row>
    <row r="1247" spans="1:20" ht="13.5" customHeight="1" x14ac:dyDescent="0.2">
      <c r="A1247" s="302" t="str">
        <f>IF(B1247="","",ROW()-ROW($A$3)+'Diário 3º PA'!$P$1)</f>
        <v/>
      </c>
      <c r="B1247" s="303"/>
      <c r="C1247" s="304"/>
      <c r="D1247" s="305"/>
      <c r="E1247" s="306"/>
      <c r="F1247" s="307"/>
      <c r="G1247" s="305"/>
      <c r="H1247" s="305"/>
      <c r="I1247" s="306"/>
      <c r="J1247" s="308" t="str">
        <f t="shared" si="4"/>
        <v/>
      </c>
      <c r="K1247" s="308"/>
      <c r="L1247" s="309"/>
      <c r="M1247" s="308"/>
      <c r="N1247" s="303"/>
      <c r="O1247" s="305"/>
      <c r="P1247" s="305"/>
      <c r="Q1247" s="299"/>
      <c r="R1247" s="299"/>
      <c r="S1247" s="299"/>
      <c r="T1247" s="299"/>
    </row>
    <row r="1248" spans="1:20" ht="13.5" customHeight="1" x14ac:dyDescent="0.2">
      <c r="A1248" s="302" t="str">
        <f>IF(B1248="","",ROW()-ROW($A$3)+'Diário 3º PA'!$P$1)</f>
        <v/>
      </c>
      <c r="B1248" s="303"/>
      <c r="C1248" s="304"/>
      <c r="D1248" s="305"/>
      <c r="E1248" s="306"/>
      <c r="F1248" s="307"/>
      <c r="G1248" s="305"/>
      <c r="H1248" s="305"/>
      <c r="I1248" s="306"/>
      <c r="J1248" s="308" t="str">
        <f t="shared" si="4"/>
        <v/>
      </c>
      <c r="K1248" s="308"/>
      <c r="L1248" s="309"/>
      <c r="M1248" s="308"/>
      <c r="N1248" s="303"/>
      <c r="O1248" s="305"/>
      <c r="P1248" s="305"/>
      <c r="Q1248" s="299"/>
      <c r="R1248" s="299"/>
      <c r="S1248" s="299"/>
      <c r="T1248" s="299"/>
    </row>
    <row r="1249" spans="1:20" ht="13.5" customHeight="1" x14ac:dyDescent="0.2">
      <c r="A1249" s="302" t="str">
        <f>IF(B1249="","",ROW()-ROW($A$3)+'Diário 3º PA'!$P$1)</f>
        <v/>
      </c>
      <c r="B1249" s="303"/>
      <c r="C1249" s="304"/>
      <c r="D1249" s="305"/>
      <c r="E1249" s="306"/>
      <c r="F1249" s="307"/>
      <c r="G1249" s="305"/>
      <c r="H1249" s="305"/>
      <c r="I1249" s="306"/>
      <c r="J1249" s="308" t="str">
        <f t="shared" si="4"/>
        <v/>
      </c>
      <c r="K1249" s="308"/>
      <c r="L1249" s="309"/>
      <c r="M1249" s="308"/>
      <c r="N1249" s="303"/>
      <c r="O1249" s="305"/>
      <c r="P1249" s="305"/>
      <c r="Q1249" s="299"/>
      <c r="R1249" s="299"/>
      <c r="S1249" s="299"/>
      <c r="T1249" s="299"/>
    </row>
    <row r="1250" spans="1:20" ht="13.5" customHeight="1" x14ac:dyDescent="0.2">
      <c r="A1250" s="302" t="str">
        <f>IF(B1250="","",ROW()-ROW($A$3)+'Diário 3º PA'!$P$1)</f>
        <v/>
      </c>
      <c r="B1250" s="303"/>
      <c r="C1250" s="304"/>
      <c r="D1250" s="305"/>
      <c r="E1250" s="306"/>
      <c r="F1250" s="307"/>
      <c r="G1250" s="305"/>
      <c r="H1250" s="305"/>
      <c r="I1250" s="306"/>
      <c r="J1250" s="308" t="str">
        <f t="shared" si="4"/>
        <v/>
      </c>
      <c r="K1250" s="308"/>
      <c r="L1250" s="309"/>
      <c r="M1250" s="308"/>
      <c r="N1250" s="303"/>
      <c r="O1250" s="305"/>
      <c r="P1250" s="305"/>
      <c r="Q1250" s="299"/>
      <c r="R1250" s="299"/>
      <c r="S1250" s="299"/>
      <c r="T1250" s="299"/>
    </row>
    <row r="1251" spans="1:20" ht="13.5" customHeight="1" x14ac:dyDescent="0.2">
      <c r="A1251" s="302" t="str">
        <f>IF(B1251="","",ROW()-ROW($A$3)+'Diário 3º PA'!$P$1)</f>
        <v/>
      </c>
      <c r="B1251" s="303"/>
      <c r="C1251" s="304"/>
      <c r="D1251" s="305"/>
      <c r="E1251" s="306"/>
      <c r="F1251" s="307"/>
      <c r="G1251" s="305"/>
      <c r="H1251" s="305"/>
      <c r="I1251" s="306"/>
      <c r="J1251" s="308" t="str">
        <f t="shared" si="4"/>
        <v/>
      </c>
      <c r="K1251" s="308"/>
      <c r="L1251" s="309"/>
      <c r="M1251" s="308"/>
      <c r="N1251" s="303"/>
      <c r="O1251" s="305"/>
      <c r="P1251" s="305"/>
      <c r="Q1251" s="299"/>
      <c r="R1251" s="299"/>
      <c r="S1251" s="299"/>
      <c r="T1251" s="299"/>
    </row>
    <row r="1252" spans="1:20" ht="13.5" customHeight="1" x14ac:dyDescent="0.2">
      <c r="A1252" s="302" t="str">
        <f>IF(B1252="","",ROW()-ROW($A$3)+'Diário 3º PA'!$P$1)</f>
        <v/>
      </c>
      <c r="B1252" s="303"/>
      <c r="C1252" s="304"/>
      <c r="D1252" s="305"/>
      <c r="E1252" s="306"/>
      <c r="F1252" s="307"/>
      <c r="G1252" s="305"/>
      <c r="H1252" s="305"/>
      <c r="I1252" s="306"/>
      <c r="J1252" s="308" t="str">
        <f t="shared" si="4"/>
        <v/>
      </c>
      <c r="K1252" s="308"/>
      <c r="L1252" s="309"/>
      <c r="M1252" s="308"/>
      <c r="N1252" s="303"/>
      <c r="O1252" s="305"/>
      <c r="P1252" s="305"/>
      <c r="Q1252" s="299"/>
      <c r="R1252" s="299"/>
      <c r="S1252" s="299"/>
      <c r="T1252" s="299"/>
    </row>
    <row r="1253" spans="1:20" ht="13.5" customHeight="1" x14ac:dyDescent="0.2">
      <c r="A1253" s="302" t="str">
        <f>IF(B1253="","",ROW()-ROW($A$3)+'Diário 3º PA'!$P$1)</f>
        <v/>
      </c>
      <c r="B1253" s="303"/>
      <c r="C1253" s="304"/>
      <c r="D1253" s="305"/>
      <c r="E1253" s="306"/>
      <c r="F1253" s="307"/>
      <c r="G1253" s="305"/>
      <c r="H1253" s="305"/>
      <c r="I1253" s="306"/>
      <c r="J1253" s="308" t="str">
        <f t="shared" si="4"/>
        <v/>
      </c>
      <c r="K1253" s="308"/>
      <c r="L1253" s="309"/>
      <c r="M1253" s="308"/>
      <c r="N1253" s="303"/>
      <c r="O1253" s="305"/>
      <c r="P1253" s="305"/>
      <c r="Q1253" s="299"/>
      <c r="R1253" s="299"/>
      <c r="S1253" s="299"/>
      <c r="T1253" s="299"/>
    </row>
    <row r="1254" spans="1:20" ht="13.5" customHeight="1" x14ac:dyDescent="0.2">
      <c r="A1254" s="302" t="str">
        <f>IF(B1254="","",ROW()-ROW($A$3)+'Diário 3º PA'!$P$1)</f>
        <v/>
      </c>
      <c r="B1254" s="303"/>
      <c r="C1254" s="304"/>
      <c r="D1254" s="305"/>
      <c r="E1254" s="306"/>
      <c r="F1254" s="307"/>
      <c r="G1254" s="305"/>
      <c r="H1254" s="305"/>
      <c r="I1254" s="306"/>
      <c r="J1254" s="308" t="str">
        <f t="shared" si="4"/>
        <v/>
      </c>
      <c r="K1254" s="308"/>
      <c r="L1254" s="309"/>
      <c r="M1254" s="308"/>
      <c r="N1254" s="303"/>
      <c r="O1254" s="305"/>
      <c r="P1254" s="305"/>
      <c r="Q1254" s="299"/>
      <c r="R1254" s="299"/>
      <c r="S1254" s="299"/>
      <c r="T1254" s="299"/>
    </row>
    <row r="1255" spans="1:20" ht="13.5" customHeight="1" x14ac:dyDescent="0.2">
      <c r="A1255" s="302" t="str">
        <f>IF(B1255="","",ROW()-ROW($A$3)+'Diário 3º PA'!$P$1)</f>
        <v/>
      </c>
      <c r="B1255" s="303"/>
      <c r="C1255" s="304"/>
      <c r="D1255" s="305"/>
      <c r="E1255" s="306"/>
      <c r="F1255" s="307"/>
      <c r="G1255" s="305"/>
      <c r="H1255" s="305"/>
      <c r="I1255" s="306"/>
      <c r="J1255" s="308" t="str">
        <f t="shared" si="4"/>
        <v/>
      </c>
      <c r="K1255" s="308"/>
      <c r="L1255" s="309"/>
      <c r="M1255" s="308"/>
      <c r="N1255" s="303"/>
      <c r="O1255" s="305"/>
      <c r="P1255" s="305"/>
      <c r="Q1255" s="299"/>
      <c r="R1255" s="299"/>
      <c r="S1255" s="299"/>
      <c r="T1255" s="299"/>
    </row>
    <row r="1256" spans="1:20" ht="13.5" customHeight="1" x14ac:dyDescent="0.2">
      <c r="A1256" s="302" t="str">
        <f>IF(B1256="","",ROW()-ROW($A$3)+'Diário 3º PA'!$P$1)</f>
        <v/>
      </c>
      <c r="B1256" s="303"/>
      <c r="C1256" s="304"/>
      <c r="D1256" s="305"/>
      <c r="E1256" s="306"/>
      <c r="F1256" s="307"/>
      <c r="G1256" s="305"/>
      <c r="H1256" s="305"/>
      <c r="I1256" s="306"/>
      <c r="J1256" s="308" t="str">
        <f t="shared" si="4"/>
        <v/>
      </c>
      <c r="K1256" s="308"/>
      <c r="L1256" s="309"/>
      <c r="M1256" s="308"/>
      <c r="N1256" s="303"/>
      <c r="O1256" s="305"/>
      <c r="P1256" s="305"/>
      <c r="Q1256" s="299"/>
      <c r="R1256" s="299"/>
      <c r="S1256" s="299"/>
      <c r="T1256" s="299"/>
    </row>
    <row r="1257" spans="1:20" ht="13.5" customHeight="1" x14ac:dyDescent="0.2">
      <c r="A1257" s="302" t="str">
        <f>IF(B1257="","",ROW()-ROW($A$3)+'Diário 3º PA'!$P$1)</f>
        <v/>
      </c>
      <c r="B1257" s="303"/>
      <c r="C1257" s="304"/>
      <c r="D1257" s="305"/>
      <c r="E1257" s="306"/>
      <c r="F1257" s="307"/>
      <c r="G1257" s="305"/>
      <c r="H1257" s="305"/>
      <c r="I1257" s="306"/>
      <c r="J1257" s="308" t="str">
        <f t="shared" si="4"/>
        <v/>
      </c>
      <c r="K1257" s="308"/>
      <c r="L1257" s="309"/>
      <c r="M1257" s="308"/>
      <c r="N1257" s="303"/>
      <c r="O1257" s="305"/>
      <c r="P1257" s="305"/>
      <c r="Q1257" s="299"/>
      <c r="R1257" s="299"/>
      <c r="S1257" s="299"/>
      <c r="T1257" s="299"/>
    </row>
    <row r="1258" spans="1:20" ht="13.5" customHeight="1" x14ac:dyDescent="0.2">
      <c r="A1258" s="302" t="str">
        <f>IF(B1258="","",ROW()-ROW($A$3)+'Diário 3º PA'!$P$1)</f>
        <v/>
      </c>
      <c r="B1258" s="303"/>
      <c r="C1258" s="304"/>
      <c r="D1258" s="305"/>
      <c r="E1258" s="306"/>
      <c r="F1258" s="307"/>
      <c r="G1258" s="305"/>
      <c r="H1258" s="305"/>
      <c r="I1258" s="306"/>
      <c r="J1258" s="308" t="str">
        <f t="shared" si="4"/>
        <v/>
      </c>
      <c r="K1258" s="308"/>
      <c r="L1258" s="309"/>
      <c r="M1258" s="308"/>
      <c r="N1258" s="303"/>
      <c r="O1258" s="305"/>
      <c r="P1258" s="305"/>
      <c r="Q1258" s="299"/>
      <c r="R1258" s="299"/>
      <c r="S1258" s="299"/>
      <c r="T1258" s="299"/>
    </row>
    <row r="1259" spans="1:20" ht="13.5" customHeight="1" x14ac:dyDescent="0.2">
      <c r="A1259" s="302" t="str">
        <f>IF(B1259="","",ROW()-ROW($A$3)+'Diário 3º PA'!$P$1)</f>
        <v/>
      </c>
      <c r="B1259" s="303"/>
      <c r="C1259" s="304"/>
      <c r="D1259" s="305"/>
      <c r="E1259" s="306"/>
      <c r="F1259" s="307"/>
      <c r="G1259" s="305"/>
      <c r="H1259" s="305"/>
      <c r="I1259" s="306"/>
      <c r="J1259" s="308" t="str">
        <f t="shared" si="4"/>
        <v/>
      </c>
      <c r="K1259" s="308"/>
      <c r="L1259" s="309"/>
      <c r="M1259" s="308"/>
      <c r="N1259" s="303"/>
      <c r="O1259" s="305"/>
      <c r="P1259" s="305"/>
      <c r="Q1259" s="299"/>
      <c r="R1259" s="299"/>
      <c r="S1259" s="299"/>
      <c r="T1259" s="299"/>
    </row>
    <row r="1260" spans="1:20" ht="13.5" customHeight="1" x14ac:dyDescent="0.2">
      <c r="A1260" s="302" t="str">
        <f>IF(B1260="","",ROW()-ROW($A$3)+'Diário 3º PA'!$P$1)</f>
        <v/>
      </c>
      <c r="B1260" s="303"/>
      <c r="C1260" s="304"/>
      <c r="D1260" s="305"/>
      <c r="E1260" s="306"/>
      <c r="F1260" s="307"/>
      <c r="G1260" s="305"/>
      <c r="H1260" s="305"/>
      <c r="I1260" s="306"/>
      <c r="J1260" s="308" t="str">
        <f t="shared" si="4"/>
        <v/>
      </c>
      <c r="K1260" s="308"/>
      <c r="L1260" s="309"/>
      <c r="M1260" s="308"/>
      <c r="N1260" s="303"/>
      <c r="O1260" s="305"/>
      <c r="P1260" s="305"/>
      <c r="Q1260" s="299"/>
      <c r="R1260" s="299"/>
      <c r="S1260" s="299"/>
      <c r="T1260" s="299"/>
    </row>
    <row r="1261" spans="1:20" ht="13.5" customHeight="1" x14ac:dyDescent="0.2">
      <c r="A1261" s="302" t="str">
        <f>IF(B1261="","",ROW()-ROW($A$3)+'Diário 3º PA'!$P$1)</f>
        <v/>
      </c>
      <c r="B1261" s="303"/>
      <c r="C1261" s="304"/>
      <c r="D1261" s="305"/>
      <c r="E1261" s="306"/>
      <c r="F1261" s="307"/>
      <c r="G1261" s="305"/>
      <c r="H1261" s="305"/>
      <c r="I1261" s="306"/>
      <c r="J1261" s="308" t="str">
        <f t="shared" si="4"/>
        <v/>
      </c>
      <c r="K1261" s="308"/>
      <c r="L1261" s="309"/>
      <c r="M1261" s="308"/>
      <c r="N1261" s="303"/>
      <c r="O1261" s="305"/>
      <c r="P1261" s="305"/>
      <c r="Q1261" s="299"/>
      <c r="R1261" s="299"/>
      <c r="S1261" s="299"/>
      <c r="T1261" s="299"/>
    </row>
    <row r="1262" spans="1:20" ht="13.5" customHeight="1" x14ac:dyDescent="0.2">
      <c r="A1262" s="302" t="str">
        <f>IF(B1262="","",ROW()-ROW($A$3)+'Diário 3º PA'!$P$1)</f>
        <v/>
      </c>
      <c r="B1262" s="303"/>
      <c r="C1262" s="304"/>
      <c r="D1262" s="305"/>
      <c r="E1262" s="306"/>
      <c r="F1262" s="307"/>
      <c r="G1262" s="305"/>
      <c r="H1262" s="305"/>
      <c r="I1262" s="306"/>
      <c r="J1262" s="308" t="str">
        <f t="shared" si="4"/>
        <v/>
      </c>
      <c r="K1262" s="308"/>
      <c r="L1262" s="309"/>
      <c r="M1262" s="308"/>
      <c r="N1262" s="303"/>
      <c r="O1262" s="305"/>
      <c r="P1262" s="305"/>
      <c r="Q1262" s="299"/>
      <c r="R1262" s="299"/>
      <c r="S1262" s="299"/>
      <c r="T1262" s="299"/>
    </row>
    <row r="1263" spans="1:20" ht="13.5" customHeight="1" x14ac:dyDescent="0.2">
      <c r="A1263" s="302" t="str">
        <f>IF(B1263="","",ROW()-ROW($A$3)+'Diário 3º PA'!$P$1)</f>
        <v/>
      </c>
      <c r="B1263" s="303"/>
      <c r="C1263" s="304"/>
      <c r="D1263" s="305"/>
      <c r="E1263" s="306"/>
      <c r="F1263" s="307"/>
      <c r="G1263" s="305"/>
      <c r="H1263" s="305"/>
      <c r="I1263" s="306"/>
      <c r="J1263" s="308" t="str">
        <f t="shared" si="4"/>
        <v/>
      </c>
      <c r="K1263" s="308"/>
      <c r="L1263" s="309"/>
      <c r="M1263" s="308"/>
      <c r="N1263" s="303"/>
      <c r="O1263" s="305"/>
      <c r="P1263" s="305"/>
      <c r="Q1263" s="299"/>
      <c r="R1263" s="299"/>
      <c r="S1263" s="299"/>
      <c r="T1263" s="299"/>
    </row>
    <row r="1264" spans="1:20" ht="13.5" customHeight="1" x14ac:dyDescent="0.2">
      <c r="A1264" s="302" t="str">
        <f>IF(B1264="","",ROW()-ROW($A$3)+'Diário 3º PA'!$P$1)</f>
        <v/>
      </c>
      <c r="B1264" s="303"/>
      <c r="C1264" s="304"/>
      <c r="D1264" s="305"/>
      <c r="E1264" s="306"/>
      <c r="F1264" s="307"/>
      <c r="G1264" s="305"/>
      <c r="H1264" s="305"/>
      <c r="I1264" s="306"/>
      <c r="J1264" s="308" t="str">
        <f t="shared" si="4"/>
        <v/>
      </c>
      <c r="K1264" s="308"/>
      <c r="L1264" s="309"/>
      <c r="M1264" s="308"/>
      <c r="N1264" s="303"/>
      <c r="O1264" s="305"/>
      <c r="P1264" s="305"/>
      <c r="Q1264" s="299"/>
      <c r="R1264" s="299"/>
      <c r="S1264" s="299"/>
      <c r="T1264" s="299"/>
    </row>
    <row r="1265" spans="1:20" ht="13.5" customHeight="1" x14ac:dyDescent="0.2">
      <c r="A1265" s="302" t="str">
        <f>IF(B1265="","",ROW()-ROW($A$3)+'Diário 3º PA'!$P$1)</f>
        <v/>
      </c>
      <c r="B1265" s="303"/>
      <c r="C1265" s="304"/>
      <c r="D1265" s="305"/>
      <c r="E1265" s="306"/>
      <c r="F1265" s="307"/>
      <c r="G1265" s="305"/>
      <c r="H1265" s="305"/>
      <c r="I1265" s="306"/>
      <c r="J1265" s="308" t="str">
        <f t="shared" si="4"/>
        <v/>
      </c>
      <c r="K1265" s="308"/>
      <c r="L1265" s="309"/>
      <c r="M1265" s="308"/>
      <c r="N1265" s="303"/>
      <c r="O1265" s="305"/>
      <c r="P1265" s="305"/>
      <c r="Q1265" s="299"/>
      <c r="R1265" s="299"/>
      <c r="S1265" s="299"/>
      <c r="T1265" s="299"/>
    </row>
    <row r="1266" spans="1:20" ht="13.5" customHeight="1" x14ac:dyDescent="0.2">
      <c r="A1266" s="302" t="str">
        <f>IF(B1266="","",ROW()-ROW($A$3)+'Diário 3º PA'!$P$1)</f>
        <v/>
      </c>
      <c r="B1266" s="303"/>
      <c r="C1266" s="304"/>
      <c r="D1266" s="305"/>
      <c r="E1266" s="306"/>
      <c r="F1266" s="307"/>
      <c r="G1266" s="305"/>
      <c r="H1266" s="305"/>
      <c r="I1266" s="306"/>
      <c r="J1266" s="308" t="str">
        <f t="shared" si="4"/>
        <v/>
      </c>
      <c r="K1266" s="308"/>
      <c r="L1266" s="309"/>
      <c r="M1266" s="308"/>
      <c r="N1266" s="303"/>
      <c r="O1266" s="305"/>
      <c r="P1266" s="305"/>
      <c r="Q1266" s="299"/>
      <c r="R1266" s="299"/>
      <c r="S1266" s="299"/>
      <c r="T1266" s="299"/>
    </row>
    <row r="1267" spans="1:20" ht="13.5" customHeight="1" x14ac:dyDescent="0.2">
      <c r="A1267" s="302" t="str">
        <f>IF(B1267="","",ROW()-ROW($A$3)+'Diário 3º PA'!$P$1)</f>
        <v/>
      </c>
      <c r="B1267" s="303"/>
      <c r="C1267" s="304"/>
      <c r="D1267" s="305"/>
      <c r="E1267" s="306"/>
      <c r="F1267" s="307"/>
      <c r="G1267" s="305"/>
      <c r="H1267" s="305"/>
      <c r="I1267" s="306"/>
      <c r="J1267" s="308" t="str">
        <f t="shared" si="4"/>
        <v/>
      </c>
      <c r="K1267" s="308"/>
      <c r="L1267" s="309"/>
      <c r="M1267" s="308"/>
      <c r="N1267" s="303"/>
      <c r="O1267" s="305"/>
      <c r="P1267" s="305"/>
      <c r="Q1267" s="299"/>
      <c r="R1267" s="299"/>
      <c r="S1267" s="299"/>
      <c r="T1267" s="299"/>
    </row>
    <row r="1268" spans="1:20" ht="13.5" customHeight="1" x14ac:dyDescent="0.2">
      <c r="A1268" s="302" t="str">
        <f>IF(B1268="","",ROW()-ROW($A$3)+'Diário 3º PA'!$P$1)</f>
        <v/>
      </c>
      <c r="B1268" s="303"/>
      <c r="C1268" s="304"/>
      <c r="D1268" s="305"/>
      <c r="E1268" s="306"/>
      <c r="F1268" s="307"/>
      <c r="G1268" s="305"/>
      <c r="H1268" s="305"/>
      <c r="I1268" s="306"/>
      <c r="J1268" s="308" t="str">
        <f t="shared" si="4"/>
        <v/>
      </c>
      <c r="K1268" s="308"/>
      <c r="L1268" s="309"/>
      <c r="M1268" s="308"/>
      <c r="N1268" s="303"/>
      <c r="O1268" s="305"/>
      <c r="P1268" s="305"/>
      <c r="Q1268" s="299"/>
      <c r="R1268" s="299"/>
      <c r="S1268" s="299"/>
      <c r="T1268" s="299"/>
    </row>
    <row r="1269" spans="1:20" ht="13.5" customHeight="1" x14ac:dyDescent="0.2">
      <c r="A1269" s="302" t="str">
        <f>IF(B1269="","",ROW()-ROW($A$3)+'Diário 3º PA'!$P$1)</f>
        <v/>
      </c>
      <c r="B1269" s="303"/>
      <c r="C1269" s="304"/>
      <c r="D1269" s="305"/>
      <c r="E1269" s="306"/>
      <c r="F1269" s="307"/>
      <c r="G1269" s="305"/>
      <c r="H1269" s="305"/>
      <c r="I1269" s="306"/>
      <c r="J1269" s="308" t="str">
        <f t="shared" si="4"/>
        <v/>
      </c>
      <c r="K1269" s="308"/>
      <c r="L1269" s="309"/>
      <c r="M1269" s="308"/>
      <c r="N1269" s="303"/>
      <c r="O1269" s="305"/>
      <c r="P1269" s="305"/>
      <c r="Q1269" s="299"/>
      <c r="R1269" s="299"/>
      <c r="S1269" s="299"/>
      <c r="T1269" s="299"/>
    </row>
    <row r="1270" spans="1:20" ht="13.5" customHeight="1" x14ac:dyDescent="0.2">
      <c r="A1270" s="302" t="str">
        <f>IF(B1270="","",ROW()-ROW($A$3)+'Diário 3º PA'!$P$1)</f>
        <v/>
      </c>
      <c r="B1270" s="303"/>
      <c r="C1270" s="304"/>
      <c r="D1270" s="305"/>
      <c r="E1270" s="306"/>
      <c r="F1270" s="307"/>
      <c r="G1270" s="305"/>
      <c r="H1270" s="305"/>
      <c r="I1270" s="306"/>
      <c r="J1270" s="308" t="str">
        <f t="shared" si="4"/>
        <v/>
      </c>
      <c r="K1270" s="308"/>
      <c r="L1270" s="309"/>
      <c r="M1270" s="308"/>
      <c r="N1270" s="303"/>
      <c r="O1270" s="305"/>
      <c r="P1270" s="305"/>
      <c r="Q1270" s="299"/>
      <c r="R1270" s="299"/>
      <c r="S1270" s="299"/>
      <c r="T1270" s="299"/>
    </row>
    <row r="1271" spans="1:20" ht="13.5" customHeight="1" x14ac:dyDescent="0.2">
      <c r="A1271" s="302" t="str">
        <f>IF(B1271="","",ROW()-ROW($A$3)+'Diário 3º PA'!$P$1)</f>
        <v/>
      </c>
      <c r="B1271" s="303"/>
      <c r="C1271" s="304"/>
      <c r="D1271" s="305"/>
      <c r="E1271" s="306"/>
      <c r="F1271" s="307"/>
      <c r="G1271" s="305"/>
      <c r="H1271" s="305"/>
      <c r="I1271" s="306"/>
      <c r="J1271" s="308" t="str">
        <f t="shared" si="4"/>
        <v/>
      </c>
      <c r="K1271" s="308"/>
      <c r="L1271" s="309"/>
      <c r="M1271" s="308"/>
      <c r="N1271" s="303"/>
      <c r="O1271" s="305"/>
      <c r="P1271" s="305"/>
      <c r="Q1271" s="299"/>
      <c r="R1271" s="299"/>
      <c r="S1271" s="299"/>
      <c r="T1271" s="299"/>
    </row>
    <row r="1272" spans="1:20" ht="13.5" customHeight="1" x14ac:dyDescent="0.2">
      <c r="A1272" s="302" t="str">
        <f>IF(B1272="","",ROW()-ROW($A$3)+'Diário 3º PA'!$P$1)</f>
        <v/>
      </c>
      <c r="B1272" s="303"/>
      <c r="C1272" s="304"/>
      <c r="D1272" s="305"/>
      <c r="E1272" s="306"/>
      <c r="F1272" s="307"/>
      <c r="G1272" s="305"/>
      <c r="H1272" s="305"/>
      <c r="I1272" s="306"/>
      <c r="J1272" s="308" t="str">
        <f t="shared" si="4"/>
        <v/>
      </c>
      <c r="K1272" s="308"/>
      <c r="L1272" s="309"/>
      <c r="M1272" s="308"/>
      <c r="N1272" s="303"/>
      <c r="O1272" s="305"/>
      <c r="P1272" s="305"/>
      <c r="Q1272" s="299"/>
      <c r="R1272" s="299"/>
      <c r="S1272" s="299"/>
      <c r="T1272" s="299"/>
    </row>
    <row r="1273" spans="1:20" ht="13.5" customHeight="1" x14ac:dyDescent="0.2">
      <c r="A1273" s="302" t="str">
        <f>IF(B1273="","",ROW()-ROW($A$3)+'Diário 3º PA'!$P$1)</f>
        <v/>
      </c>
      <c r="B1273" s="303"/>
      <c r="C1273" s="304"/>
      <c r="D1273" s="305"/>
      <c r="E1273" s="306"/>
      <c r="F1273" s="307"/>
      <c r="G1273" s="305"/>
      <c r="H1273" s="305"/>
      <c r="I1273" s="306"/>
      <c r="J1273" s="308" t="str">
        <f t="shared" si="4"/>
        <v/>
      </c>
      <c r="K1273" s="308"/>
      <c r="L1273" s="309"/>
      <c r="M1273" s="308"/>
      <c r="N1273" s="303"/>
      <c r="O1273" s="305"/>
      <c r="P1273" s="305"/>
      <c r="Q1273" s="299"/>
      <c r="R1273" s="299"/>
      <c r="S1273" s="299"/>
      <c r="T1273" s="299"/>
    </row>
    <row r="1274" spans="1:20" ht="13.5" customHeight="1" x14ac:dyDescent="0.2">
      <c r="A1274" s="302" t="str">
        <f>IF(B1274="","",ROW()-ROW($A$3)+'Diário 3º PA'!$P$1)</f>
        <v/>
      </c>
      <c r="B1274" s="303"/>
      <c r="C1274" s="304"/>
      <c r="D1274" s="305"/>
      <c r="E1274" s="306"/>
      <c r="F1274" s="307"/>
      <c r="G1274" s="305"/>
      <c r="H1274" s="305"/>
      <c r="I1274" s="306"/>
      <c r="J1274" s="308" t="str">
        <f t="shared" si="4"/>
        <v/>
      </c>
      <c r="K1274" s="308"/>
      <c r="L1274" s="309"/>
      <c r="M1274" s="308"/>
      <c r="N1274" s="303"/>
      <c r="O1274" s="305"/>
      <c r="P1274" s="305"/>
      <c r="Q1274" s="299"/>
      <c r="R1274" s="299"/>
      <c r="S1274" s="299"/>
      <c r="T1274" s="299"/>
    </row>
    <row r="1275" spans="1:20" ht="13.5" customHeight="1" x14ac:dyDescent="0.2">
      <c r="A1275" s="302" t="str">
        <f>IF(B1275="","",ROW()-ROW($A$3)+'Diário 3º PA'!$P$1)</f>
        <v/>
      </c>
      <c r="B1275" s="303"/>
      <c r="C1275" s="304"/>
      <c r="D1275" s="305"/>
      <c r="E1275" s="306"/>
      <c r="F1275" s="307"/>
      <c r="G1275" s="305"/>
      <c r="H1275" s="305"/>
      <c r="I1275" s="306"/>
      <c r="J1275" s="308" t="str">
        <f t="shared" si="4"/>
        <v/>
      </c>
      <c r="K1275" s="308"/>
      <c r="L1275" s="309"/>
      <c r="M1275" s="308"/>
      <c r="N1275" s="303"/>
      <c r="O1275" s="305"/>
      <c r="P1275" s="305"/>
      <c r="Q1275" s="299"/>
      <c r="R1275" s="299"/>
      <c r="S1275" s="299"/>
      <c r="T1275" s="299"/>
    </row>
    <row r="1276" spans="1:20" ht="13.5" customHeight="1" x14ac:dyDescent="0.2">
      <c r="A1276" s="302" t="str">
        <f>IF(B1276="","",ROW()-ROW($A$3)+'Diário 3º PA'!$P$1)</f>
        <v/>
      </c>
      <c r="B1276" s="303"/>
      <c r="C1276" s="304"/>
      <c r="D1276" s="305"/>
      <c r="E1276" s="306"/>
      <c r="F1276" s="307"/>
      <c r="G1276" s="305"/>
      <c r="H1276" s="305"/>
      <c r="I1276" s="306"/>
      <c r="J1276" s="308" t="str">
        <f t="shared" si="4"/>
        <v/>
      </c>
      <c r="K1276" s="308"/>
      <c r="L1276" s="309"/>
      <c r="M1276" s="308"/>
      <c r="N1276" s="303"/>
      <c r="O1276" s="305"/>
      <c r="P1276" s="305"/>
      <c r="Q1276" s="299"/>
      <c r="R1276" s="299"/>
      <c r="S1276" s="299"/>
      <c r="T1276" s="299"/>
    </row>
    <row r="1277" spans="1:20" ht="13.5" customHeight="1" x14ac:dyDescent="0.2">
      <c r="A1277" s="302" t="str">
        <f>IF(B1277="","",ROW()-ROW($A$3)+'Diário 3º PA'!$P$1)</f>
        <v/>
      </c>
      <c r="B1277" s="303"/>
      <c r="C1277" s="304"/>
      <c r="D1277" s="305"/>
      <c r="E1277" s="306"/>
      <c r="F1277" s="307"/>
      <c r="G1277" s="305"/>
      <c r="H1277" s="305"/>
      <c r="I1277" s="306"/>
      <c r="J1277" s="308" t="str">
        <f t="shared" si="4"/>
        <v/>
      </c>
      <c r="K1277" s="308"/>
      <c r="L1277" s="309"/>
      <c r="M1277" s="308"/>
      <c r="N1277" s="303"/>
      <c r="O1277" s="305"/>
      <c r="P1277" s="305"/>
      <c r="Q1277" s="299"/>
      <c r="R1277" s="299"/>
      <c r="S1277" s="299"/>
      <c r="T1277" s="299"/>
    </row>
    <row r="1278" spans="1:20" ht="13.5" customHeight="1" x14ac:dyDescent="0.2">
      <c r="A1278" s="302" t="str">
        <f>IF(B1278="","",ROW()-ROW($A$3)+'Diário 3º PA'!$P$1)</f>
        <v/>
      </c>
      <c r="B1278" s="303"/>
      <c r="C1278" s="304"/>
      <c r="D1278" s="305"/>
      <c r="E1278" s="306"/>
      <c r="F1278" s="307"/>
      <c r="G1278" s="305"/>
      <c r="H1278" s="305"/>
      <c r="I1278" s="306"/>
      <c r="J1278" s="308" t="str">
        <f t="shared" si="4"/>
        <v/>
      </c>
      <c r="K1278" s="308"/>
      <c r="L1278" s="309"/>
      <c r="M1278" s="308"/>
      <c r="N1278" s="303"/>
      <c r="O1278" s="305"/>
      <c r="P1278" s="305"/>
      <c r="Q1278" s="299"/>
      <c r="R1278" s="299"/>
      <c r="S1278" s="299"/>
      <c r="T1278" s="299"/>
    </row>
    <row r="1279" spans="1:20" ht="13.5" customHeight="1" x14ac:dyDescent="0.2">
      <c r="A1279" s="302" t="str">
        <f>IF(B1279="","",ROW()-ROW($A$3)+'Diário 3º PA'!$P$1)</f>
        <v/>
      </c>
      <c r="B1279" s="303"/>
      <c r="C1279" s="304"/>
      <c r="D1279" s="305"/>
      <c r="E1279" s="306"/>
      <c r="F1279" s="307"/>
      <c r="G1279" s="305"/>
      <c r="H1279" s="305"/>
      <c r="I1279" s="306"/>
      <c r="J1279" s="308" t="str">
        <f t="shared" si="4"/>
        <v/>
      </c>
      <c r="K1279" s="308"/>
      <c r="L1279" s="309"/>
      <c r="M1279" s="308"/>
      <c r="N1279" s="303"/>
      <c r="O1279" s="305"/>
      <c r="P1279" s="305"/>
      <c r="Q1279" s="299"/>
      <c r="R1279" s="299"/>
      <c r="S1279" s="299"/>
      <c r="T1279" s="299"/>
    </row>
    <row r="1280" spans="1:20" ht="13.5" customHeight="1" x14ac:dyDescent="0.2">
      <c r="A1280" s="302" t="str">
        <f>IF(B1280="","",ROW()-ROW($A$3)+'Diário 3º PA'!$P$1)</f>
        <v/>
      </c>
      <c r="B1280" s="303"/>
      <c r="C1280" s="304"/>
      <c r="D1280" s="305"/>
      <c r="E1280" s="306"/>
      <c r="F1280" s="307"/>
      <c r="G1280" s="305"/>
      <c r="H1280" s="305"/>
      <c r="I1280" s="306"/>
      <c r="J1280" s="308" t="str">
        <f t="shared" si="4"/>
        <v/>
      </c>
      <c r="K1280" s="308"/>
      <c r="L1280" s="309"/>
      <c r="M1280" s="308"/>
      <c r="N1280" s="303"/>
      <c r="O1280" s="305"/>
      <c r="P1280" s="305"/>
      <c r="Q1280" s="299"/>
      <c r="R1280" s="299"/>
      <c r="S1280" s="299"/>
      <c r="T1280" s="299"/>
    </row>
    <row r="1281" spans="1:20" ht="13.5" customHeight="1" x14ac:dyDescent="0.2">
      <c r="A1281" s="302" t="str">
        <f>IF(B1281="","",ROW()-ROW($A$3)+'Diário 3º PA'!$P$1)</f>
        <v/>
      </c>
      <c r="B1281" s="303"/>
      <c r="C1281" s="304"/>
      <c r="D1281" s="305"/>
      <c r="E1281" s="306"/>
      <c r="F1281" s="307"/>
      <c r="G1281" s="305"/>
      <c r="H1281" s="305"/>
      <c r="I1281" s="306"/>
      <c r="J1281" s="308" t="str">
        <f t="shared" si="4"/>
        <v/>
      </c>
      <c r="K1281" s="308"/>
      <c r="L1281" s="309"/>
      <c r="M1281" s="308"/>
      <c r="N1281" s="303"/>
      <c r="O1281" s="305"/>
      <c r="P1281" s="305"/>
      <c r="Q1281" s="299"/>
      <c r="R1281" s="299"/>
      <c r="S1281" s="299"/>
      <c r="T1281" s="299"/>
    </row>
    <row r="1282" spans="1:20" ht="13.5" customHeight="1" x14ac:dyDescent="0.2">
      <c r="A1282" s="302" t="str">
        <f>IF(B1282="","",ROW()-ROW($A$3)+'Diário 3º PA'!$P$1)</f>
        <v/>
      </c>
      <c r="B1282" s="303"/>
      <c r="C1282" s="304"/>
      <c r="D1282" s="305"/>
      <c r="E1282" s="306"/>
      <c r="F1282" s="307"/>
      <c r="G1282" s="305"/>
      <c r="H1282" s="305"/>
      <c r="I1282" s="306"/>
      <c r="J1282" s="308" t="str">
        <f t="shared" si="4"/>
        <v/>
      </c>
      <c r="K1282" s="308"/>
      <c r="L1282" s="309"/>
      <c r="M1282" s="308"/>
      <c r="N1282" s="303"/>
      <c r="O1282" s="305"/>
      <c r="P1282" s="305"/>
      <c r="Q1282" s="299"/>
      <c r="R1282" s="299"/>
      <c r="S1282" s="299"/>
      <c r="T1282" s="299"/>
    </row>
    <row r="1283" spans="1:20" ht="13.5" customHeight="1" x14ac:dyDescent="0.2">
      <c r="A1283" s="302" t="str">
        <f>IF(B1283="","",ROW()-ROW($A$3)+'Diário 3º PA'!$P$1)</f>
        <v/>
      </c>
      <c r="B1283" s="303"/>
      <c r="C1283" s="304"/>
      <c r="D1283" s="305"/>
      <c r="E1283" s="306"/>
      <c r="F1283" s="307"/>
      <c r="G1283" s="305"/>
      <c r="H1283" s="305"/>
      <c r="I1283" s="306"/>
      <c r="J1283" s="308" t="str">
        <f t="shared" si="4"/>
        <v/>
      </c>
      <c r="K1283" s="308"/>
      <c r="L1283" s="309"/>
      <c r="M1283" s="308"/>
      <c r="N1283" s="303"/>
      <c r="O1283" s="305"/>
      <c r="P1283" s="305"/>
      <c r="Q1283" s="299"/>
      <c r="R1283" s="299"/>
      <c r="S1283" s="299"/>
      <c r="T1283" s="299"/>
    </row>
    <row r="1284" spans="1:20" ht="13.5" customHeight="1" x14ac:dyDescent="0.2">
      <c r="A1284" s="302" t="str">
        <f>IF(B1284="","",ROW()-ROW($A$3)+'Diário 3º PA'!$P$1)</f>
        <v/>
      </c>
      <c r="B1284" s="303"/>
      <c r="C1284" s="304"/>
      <c r="D1284" s="305"/>
      <c r="E1284" s="306"/>
      <c r="F1284" s="307"/>
      <c r="G1284" s="305"/>
      <c r="H1284" s="305"/>
      <c r="I1284" s="306"/>
      <c r="J1284" s="308" t="str">
        <f t="shared" ref="J1284:J1538" si="5">IF(P1284="","",IF(LEN(P1284)&gt;14,P1284,"CPF Protegido - LGPD"))</f>
        <v/>
      </c>
      <c r="K1284" s="308"/>
      <c r="L1284" s="309"/>
      <c r="M1284" s="308"/>
      <c r="N1284" s="303"/>
      <c r="O1284" s="305"/>
      <c r="P1284" s="305"/>
      <c r="Q1284" s="299"/>
      <c r="R1284" s="299"/>
      <c r="S1284" s="299"/>
      <c r="T1284" s="299"/>
    </row>
    <row r="1285" spans="1:20" ht="13.5" customHeight="1" x14ac:dyDescent="0.2">
      <c r="A1285" s="302" t="str">
        <f>IF(B1285="","",ROW()-ROW($A$3)+'Diário 3º PA'!$P$1)</f>
        <v/>
      </c>
      <c r="B1285" s="303"/>
      <c r="C1285" s="304"/>
      <c r="D1285" s="305"/>
      <c r="E1285" s="306"/>
      <c r="F1285" s="307"/>
      <c r="G1285" s="305"/>
      <c r="H1285" s="305"/>
      <c r="I1285" s="306"/>
      <c r="J1285" s="308" t="str">
        <f t="shared" si="5"/>
        <v/>
      </c>
      <c r="K1285" s="308"/>
      <c r="L1285" s="309"/>
      <c r="M1285" s="308"/>
      <c r="N1285" s="303"/>
      <c r="O1285" s="305"/>
      <c r="P1285" s="305"/>
      <c r="Q1285" s="299"/>
      <c r="R1285" s="299"/>
      <c r="S1285" s="299"/>
      <c r="T1285" s="299"/>
    </row>
    <row r="1286" spans="1:20" ht="13.5" customHeight="1" x14ac:dyDescent="0.2">
      <c r="A1286" s="302" t="str">
        <f>IF(B1286="","",ROW()-ROW($A$3)+'Diário 3º PA'!$P$1)</f>
        <v/>
      </c>
      <c r="B1286" s="303"/>
      <c r="C1286" s="304"/>
      <c r="D1286" s="305"/>
      <c r="E1286" s="306"/>
      <c r="F1286" s="307"/>
      <c r="G1286" s="305"/>
      <c r="H1286" s="305"/>
      <c r="I1286" s="306"/>
      <c r="J1286" s="308" t="str">
        <f t="shared" si="5"/>
        <v/>
      </c>
      <c r="K1286" s="308"/>
      <c r="L1286" s="309"/>
      <c r="M1286" s="308"/>
      <c r="N1286" s="303"/>
      <c r="O1286" s="305"/>
      <c r="P1286" s="305"/>
      <c r="Q1286" s="299"/>
      <c r="R1286" s="299"/>
      <c r="S1286" s="299"/>
      <c r="T1286" s="299"/>
    </row>
    <row r="1287" spans="1:20" ht="13.5" customHeight="1" x14ac:dyDescent="0.2">
      <c r="A1287" s="302" t="str">
        <f>IF(B1287="","",ROW()-ROW($A$3)+'Diário 3º PA'!$P$1)</f>
        <v/>
      </c>
      <c r="B1287" s="303"/>
      <c r="C1287" s="304"/>
      <c r="D1287" s="305"/>
      <c r="E1287" s="306"/>
      <c r="F1287" s="307"/>
      <c r="G1287" s="305"/>
      <c r="H1287" s="305"/>
      <c r="I1287" s="306"/>
      <c r="J1287" s="308" t="str">
        <f t="shared" si="5"/>
        <v/>
      </c>
      <c r="K1287" s="308"/>
      <c r="L1287" s="309"/>
      <c r="M1287" s="308"/>
      <c r="N1287" s="303"/>
      <c r="O1287" s="305"/>
      <c r="P1287" s="305"/>
      <c r="Q1287" s="299"/>
      <c r="R1287" s="299"/>
      <c r="S1287" s="299"/>
      <c r="T1287" s="299"/>
    </row>
    <row r="1288" spans="1:20" ht="13.5" customHeight="1" x14ac:dyDescent="0.2">
      <c r="A1288" s="302" t="str">
        <f>IF(B1288="","",ROW()-ROW($A$3)+'Diário 3º PA'!$P$1)</f>
        <v/>
      </c>
      <c r="B1288" s="303"/>
      <c r="C1288" s="304"/>
      <c r="D1288" s="305"/>
      <c r="E1288" s="306"/>
      <c r="F1288" s="307"/>
      <c r="G1288" s="305"/>
      <c r="H1288" s="305"/>
      <c r="I1288" s="306"/>
      <c r="J1288" s="308" t="str">
        <f t="shared" si="5"/>
        <v/>
      </c>
      <c r="K1288" s="308"/>
      <c r="L1288" s="309"/>
      <c r="M1288" s="308"/>
      <c r="N1288" s="303"/>
      <c r="O1288" s="305"/>
      <c r="P1288" s="305"/>
      <c r="Q1288" s="299"/>
      <c r="R1288" s="299"/>
      <c r="S1288" s="299"/>
      <c r="T1288" s="299"/>
    </row>
    <row r="1289" spans="1:20" ht="13.5" customHeight="1" x14ac:dyDescent="0.2">
      <c r="A1289" s="302" t="str">
        <f>IF(B1289="","",ROW()-ROW($A$3)+'Diário 3º PA'!$P$1)</f>
        <v/>
      </c>
      <c r="B1289" s="303"/>
      <c r="C1289" s="304"/>
      <c r="D1289" s="305"/>
      <c r="E1289" s="306"/>
      <c r="F1289" s="307"/>
      <c r="G1289" s="305"/>
      <c r="H1289" s="305"/>
      <c r="I1289" s="306"/>
      <c r="J1289" s="308" t="str">
        <f t="shared" si="5"/>
        <v/>
      </c>
      <c r="K1289" s="308"/>
      <c r="L1289" s="309"/>
      <c r="M1289" s="308"/>
      <c r="N1289" s="303"/>
      <c r="O1289" s="305"/>
      <c r="P1289" s="305"/>
      <c r="Q1289" s="299"/>
      <c r="R1289" s="299"/>
      <c r="S1289" s="299"/>
      <c r="T1289" s="299"/>
    </row>
    <row r="1290" spans="1:20" ht="13.5" customHeight="1" x14ac:dyDescent="0.2">
      <c r="A1290" s="302" t="str">
        <f>IF(B1290="","",ROW()-ROW($A$3)+'Diário 3º PA'!$P$1)</f>
        <v/>
      </c>
      <c r="B1290" s="303"/>
      <c r="C1290" s="304"/>
      <c r="D1290" s="305"/>
      <c r="E1290" s="306"/>
      <c r="F1290" s="307"/>
      <c r="G1290" s="305"/>
      <c r="H1290" s="305"/>
      <c r="I1290" s="306"/>
      <c r="J1290" s="308" t="str">
        <f t="shared" si="5"/>
        <v/>
      </c>
      <c r="K1290" s="308"/>
      <c r="L1290" s="309"/>
      <c r="M1290" s="308"/>
      <c r="N1290" s="303"/>
      <c r="O1290" s="305"/>
      <c r="P1290" s="305"/>
      <c r="Q1290" s="299"/>
      <c r="R1290" s="299"/>
      <c r="S1290" s="299"/>
      <c r="T1290" s="299"/>
    </row>
    <row r="1291" spans="1:20" ht="13.5" customHeight="1" x14ac:dyDescent="0.2">
      <c r="A1291" s="302" t="str">
        <f>IF(B1291="","",ROW()-ROW($A$3)+'Diário 3º PA'!$P$1)</f>
        <v/>
      </c>
      <c r="B1291" s="303"/>
      <c r="C1291" s="304"/>
      <c r="D1291" s="305"/>
      <c r="E1291" s="306"/>
      <c r="F1291" s="307"/>
      <c r="G1291" s="305"/>
      <c r="H1291" s="305"/>
      <c r="I1291" s="306"/>
      <c r="J1291" s="308" t="str">
        <f t="shared" si="5"/>
        <v/>
      </c>
      <c r="K1291" s="308"/>
      <c r="L1291" s="309"/>
      <c r="M1291" s="308"/>
      <c r="N1291" s="303"/>
      <c r="O1291" s="305"/>
      <c r="P1291" s="305"/>
      <c r="Q1291" s="299"/>
      <c r="R1291" s="299"/>
      <c r="S1291" s="299"/>
      <c r="T1291" s="299"/>
    </row>
    <row r="1292" spans="1:20" ht="13.5" customHeight="1" x14ac:dyDescent="0.2">
      <c r="A1292" s="302" t="str">
        <f>IF(B1292="","",ROW()-ROW($A$3)+'Diário 3º PA'!$P$1)</f>
        <v/>
      </c>
      <c r="B1292" s="303"/>
      <c r="C1292" s="304"/>
      <c r="D1292" s="305"/>
      <c r="E1292" s="306"/>
      <c r="F1292" s="307"/>
      <c r="G1292" s="305"/>
      <c r="H1292" s="305"/>
      <c r="I1292" s="306"/>
      <c r="J1292" s="308" t="str">
        <f t="shared" si="5"/>
        <v/>
      </c>
      <c r="K1292" s="308"/>
      <c r="L1292" s="309"/>
      <c r="M1292" s="308"/>
      <c r="N1292" s="303"/>
      <c r="O1292" s="305"/>
      <c r="P1292" s="305"/>
      <c r="Q1292" s="299"/>
      <c r="R1292" s="299"/>
      <c r="S1292" s="299"/>
      <c r="T1292" s="299"/>
    </row>
    <row r="1293" spans="1:20" ht="13.5" customHeight="1" x14ac:dyDescent="0.2">
      <c r="A1293" s="302" t="str">
        <f>IF(B1293="","",ROW()-ROW($A$3)+'Diário 3º PA'!$P$1)</f>
        <v/>
      </c>
      <c r="B1293" s="303"/>
      <c r="C1293" s="304"/>
      <c r="D1293" s="305"/>
      <c r="E1293" s="306"/>
      <c r="F1293" s="307"/>
      <c r="G1293" s="305"/>
      <c r="H1293" s="305"/>
      <c r="I1293" s="306"/>
      <c r="J1293" s="308" t="str">
        <f t="shared" si="5"/>
        <v/>
      </c>
      <c r="K1293" s="308"/>
      <c r="L1293" s="309"/>
      <c r="M1293" s="308"/>
      <c r="N1293" s="303"/>
      <c r="O1293" s="305"/>
      <c r="P1293" s="305"/>
      <c r="Q1293" s="299"/>
      <c r="R1293" s="299"/>
      <c r="S1293" s="299"/>
      <c r="T1293" s="299"/>
    </row>
    <row r="1294" spans="1:20" ht="13.5" customHeight="1" x14ac:dyDescent="0.2">
      <c r="A1294" s="302" t="str">
        <f>IF(B1294="","",ROW()-ROW($A$3)+'Diário 3º PA'!$P$1)</f>
        <v/>
      </c>
      <c r="B1294" s="303"/>
      <c r="C1294" s="304"/>
      <c r="D1294" s="305"/>
      <c r="E1294" s="306"/>
      <c r="F1294" s="307"/>
      <c r="G1294" s="305"/>
      <c r="H1294" s="305"/>
      <c r="I1294" s="306"/>
      <c r="J1294" s="308" t="str">
        <f t="shared" si="5"/>
        <v/>
      </c>
      <c r="K1294" s="308"/>
      <c r="L1294" s="309"/>
      <c r="M1294" s="308"/>
      <c r="N1294" s="303"/>
      <c r="O1294" s="305"/>
      <c r="P1294" s="305"/>
      <c r="Q1294" s="299"/>
      <c r="R1294" s="299"/>
      <c r="S1294" s="299"/>
      <c r="T1294" s="299"/>
    </row>
    <row r="1295" spans="1:20" ht="13.5" customHeight="1" x14ac:dyDescent="0.2">
      <c r="A1295" s="302" t="str">
        <f>IF(B1295="","",ROW()-ROW($A$3)+'Diário 3º PA'!$P$1)</f>
        <v/>
      </c>
      <c r="B1295" s="303"/>
      <c r="C1295" s="304"/>
      <c r="D1295" s="305"/>
      <c r="E1295" s="306"/>
      <c r="F1295" s="307"/>
      <c r="G1295" s="305"/>
      <c r="H1295" s="305"/>
      <c r="I1295" s="306"/>
      <c r="J1295" s="308" t="str">
        <f t="shared" si="5"/>
        <v/>
      </c>
      <c r="K1295" s="308"/>
      <c r="L1295" s="309"/>
      <c r="M1295" s="308"/>
      <c r="N1295" s="303"/>
      <c r="O1295" s="305"/>
      <c r="P1295" s="305"/>
      <c r="Q1295" s="299"/>
      <c r="R1295" s="299"/>
      <c r="S1295" s="299"/>
      <c r="T1295" s="299"/>
    </row>
    <row r="1296" spans="1:20" ht="13.5" customHeight="1" x14ac:dyDescent="0.2">
      <c r="A1296" s="302" t="str">
        <f>IF(B1296="","",ROW()-ROW($A$3)+'Diário 3º PA'!$P$1)</f>
        <v/>
      </c>
      <c r="B1296" s="303"/>
      <c r="C1296" s="304"/>
      <c r="D1296" s="305"/>
      <c r="E1296" s="306"/>
      <c r="F1296" s="307"/>
      <c r="G1296" s="305"/>
      <c r="H1296" s="305"/>
      <c r="I1296" s="306"/>
      <c r="J1296" s="308" t="str">
        <f t="shared" si="5"/>
        <v/>
      </c>
      <c r="K1296" s="308"/>
      <c r="L1296" s="309"/>
      <c r="M1296" s="308"/>
      <c r="N1296" s="303"/>
      <c r="O1296" s="305"/>
      <c r="P1296" s="305"/>
      <c r="Q1296" s="299"/>
      <c r="R1296" s="299"/>
      <c r="S1296" s="299"/>
      <c r="T1296" s="299"/>
    </row>
    <row r="1297" spans="1:20" ht="13.5" customHeight="1" x14ac:dyDescent="0.2">
      <c r="A1297" s="302" t="str">
        <f>IF(B1297="","",ROW()-ROW($A$3)+'Diário 3º PA'!$P$1)</f>
        <v/>
      </c>
      <c r="B1297" s="303"/>
      <c r="C1297" s="304"/>
      <c r="D1297" s="305"/>
      <c r="E1297" s="306"/>
      <c r="F1297" s="307"/>
      <c r="G1297" s="305"/>
      <c r="H1297" s="305"/>
      <c r="I1297" s="306"/>
      <c r="J1297" s="308" t="str">
        <f t="shared" si="5"/>
        <v/>
      </c>
      <c r="K1297" s="308"/>
      <c r="L1297" s="309"/>
      <c r="M1297" s="308"/>
      <c r="N1297" s="303"/>
      <c r="O1297" s="305"/>
      <c r="P1297" s="305"/>
      <c r="Q1297" s="299"/>
      <c r="R1297" s="299"/>
      <c r="S1297" s="299"/>
      <c r="T1297" s="299"/>
    </row>
    <row r="1298" spans="1:20" ht="13.5" customHeight="1" x14ac:dyDescent="0.2">
      <c r="A1298" s="302" t="str">
        <f>IF(B1298="","",ROW()-ROW($A$3)+'Diário 3º PA'!$P$1)</f>
        <v/>
      </c>
      <c r="B1298" s="303"/>
      <c r="C1298" s="304"/>
      <c r="D1298" s="305"/>
      <c r="E1298" s="306"/>
      <c r="F1298" s="307"/>
      <c r="G1298" s="305"/>
      <c r="H1298" s="305"/>
      <c r="I1298" s="306"/>
      <c r="J1298" s="308" t="str">
        <f t="shared" si="5"/>
        <v/>
      </c>
      <c r="K1298" s="308"/>
      <c r="L1298" s="309"/>
      <c r="M1298" s="308"/>
      <c r="N1298" s="303"/>
      <c r="O1298" s="305"/>
      <c r="P1298" s="305"/>
      <c r="Q1298" s="299"/>
      <c r="R1298" s="299"/>
      <c r="S1298" s="299"/>
      <c r="T1298" s="299"/>
    </row>
    <row r="1299" spans="1:20" ht="13.5" customHeight="1" x14ac:dyDescent="0.2">
      <c r="A1299" s="302" t="str">
        <f>IF(B1299="","",ROW()-ROW($A$3)+'Diário 3º PA'!$P$1)</f>
        <v/>
      </c>
      <c r="B1299" s="303"/>
      <c r="C1299" s="304"/>
      <c r="D1299" s="305"/>
      <c r="E1299" s="306"/>
      <c r="F1299" s="307"/>
      <c r="G1299" s="305"/>
      <c r="H1299" s="305"/>
      <c r="I1299" s="306"/>
      <c r="J1299" s="308" t="str">
        <f t="shared" si="5"/>
        <v/>
      </c>
      <c r="K1299" s="308"/>
      <c r="L1299" s="309"/>
      <c r="M1299" s="308"/>
      <c r="N1299" s="303"/>
      <c r="O1299" s="305"/>
      <c r="P1299" s="305"/>
      <c r="Q1299" s="299"/>
      <c r="R1299" s="299"/>
      <c r="S1299" s="299"/>
      <c r="T1299" s="299"/>
    </row>
    <row r="1300" spans="1:20" ht="13.5" customHeight="1" x14ac:dyDescent="0.2">
      <c r="A1300" s="302" t="str">
        <f>IF(B1300="","",ROW()-ROW($A$3)+'Diário 3º PA'!$P$1)</f>
        <v/>
      </c>
      <c r="B1300" s="303"/>
      <c r="C1300" s="304"/>
      <c r="D1300" s="305"/>
      <c r="E1300" s="306"/>
      <c r="F1300" s="307"/>
      <c r="G1300" s="305"/>
      <c r="H1300" s="305"/>
      <c r="I1300" s="306"/>
      <c r="J1300" s="308" t="str">
        <f t="shared" si="5"/>
        <v/>
      </c>
      <c r="K1300" s="308"/>
      <c r="L1300" s="309"/>
      <c r="M1300" s="308"/>
      <c r="N1300" s="303"/>
      <c r="O1300" s="305"/>
      <c r="P1300" s="305"/>
      <c r="Q1300" s="299"/>
      <c r="R1300" s="299"/>
      <c r="S1300" s="299"/>
      <c r="T1300" s="299"/>
    </row>
    <row r="1301" spans="1:20" ht="13.5" customHeight="1" x14ac:dyDescent="0.2">
      <c r="A1301" s="302" t="str">
        <f>IF(B1301="","",ROW()-ROW($A$3)+'Diário 3º PA'!$P$1)</f>
        <v/>
      </c>
      <c r="B1301" s="303"/>
      <c r="C1301" s="304"/>
      <c r="D1301" s="305"/>
      <c r="E1301" s="306"/>
      <c r="F1301" s="307"/>
      <c r="G1301" s="305"/>
      <c r="H1301" s="305"/>
      <c r="I1301" s="306"/>
      <c r="J1301" s="308" t="str">
        <f t="shared" si="5"/>
        <v/>
      </c>
      <c r="K1301" s="308"/>
      <c r="L1301" s="309"/>
      <c r="M1301" s="308"/>
      <c r="N1301" s="303"/>
      <c r="O1301" s="305"/>
      <c r="P1301" s="305"/>
      <c r="Q1301" s="299"/>
      <c r="R1301" s="299"/>
      <c r="S1301" s="299"/>
      <c r="T1301" s="299"/>
    </row>
    <row r="1302" spans="1:20" ht="13.5" customHeight="1" x14ac:dyDescent="0.2">
      <c r="A1302" s="302" t="str">
        <f>IF(B1302="","",ROW()-ROW($A$3)+'Diário 3º PA'!$P$1)</f>
        <v/>
      </c>
      <c r="B1302" s="303"/>
      <c r="C1302" s="304"/>
      <c r="D1302" s="305"/>
      <c r="E1302" s="306"/>
      <c r="F1302" s="307"/>
      <c r="G1302" s="305"/>
      <c r="H1302" s="305"/>
      <c r="I1302" s="306"/>
      <c r="J1302" s="308" t="str">
        <f t="shared" si="5"/>
        <v/>
      </c>
      <c r="K1302" s="308"/>
      <c r="L1302" s="309"/>
      <c r="M1302" s="308"/>
      <c r="N1302" s="303"/>
      <c r="O1302" s="305"/>
      <c r="P1302" s="305"/>
      <c r="Q1302" s="299"/>
      <c r="R1302" s="299"/>
      <c r="S1302" s="299"/>
      <c r="T1302" s="299"/>
    </row>
    <row r="1303" spans="1:20" ht="13.5" customHeight="1" x14ac:dyDescent="0.2">
      <c r="A1303" s="302" t="str">
        <f>IF(B1303="","",ROW()-ROW($A$3)+'Diário 3º PA'!$P$1)</f>
        <v/>
      </c>
      <c r="B1303" s="303"/>
      <c r="C1303" s="304"/>
      <c r="D1303" s="305"/>
      <c r="E1303" s="306"/>
      <c r="F1303" s="307"/>
      <c r="G1303" s="305"/>
      <c r="H1303" s="305"/>
      <c r="I1303" s="306"/>
      <c r="J1303" s="308" t="str">
        <f t="shared" si="5"/>
        <v/>
      </c>
      <c r="K1303" s="308"/>
      <c r="L1303" s="309"/>
      <c r="M1303" s="308"/>
      <c r="N1303" s="303"/>
      <c r="O1303" s="305"/>
      <c r="P1303" s="305"/>
      <c r="Q1303" s="299"/>
      <c r="R1303" s="299"/>
      <c r="S1303" s="299"/>
      <c r="T1303" s="299"/>
    </row>
    <row r="1304" spans="1:20" ht="13.5" customHeight="1" x14ac:dyDescent="0.2">
      <c r="A1304" s="302" t="str">
        <f>IF(B1304="","",ROW()-ROW($A$3)+'Diário 3º PA'!$P$1)</f>
        <v/>
      </c>
      <c r="B1304" s="303"/>
      <c r="C1304" s="304"/>
      <c r="D1304" s="305"/>
      <c r="E1304" s="306"/>
      <c r="F1304" s="307"/>
      <c r="G1304" s="305"/>
      <c r="H1304" s="305"/>
      <c r="I1304" s="306"/>
      <c r="J1304" s="308" t="str">
        <f t="shared" si="5"/>
        <v/>
      </c>
      <c r="K1304" s="308"/>
      <c r="L1304" s="309"/>
      <c r="M1304" s="308"/>
      <c r="N1304" s="303"/>
      <c r="O1304" s="305"/>
      <c r="P1304" s="305"/>
      <c r="Q1304" s="299"/>
      <c r="R1304" s="299"/>
      <c r="S1304" s="299"/>
      <c r="T1304" s="299"/>
    </row>
    <row r="1305" spans="1:20" ht="13.5" customHeight="1" x14ac:dyDescent="0.2">
      <c r="A1305" s="302" t="str">
        <f>IF(B1305="","",ROW()-ROW($A$3)+'Diário 3º PA'!$P$1)</f>
        <v/>
      </c>
      <c r="B1305" s="303"/>
      <c r="C1305" s="304"/>
      <c r="D1305" s="305"/>
      <c r="E1305" s="306"/>
      <c r="F1305" s="307"/>
      <c r="G1305" s="305"/>
      <c r="H1305" s="305"/>
      <c r="I1305" s="306"/>
      <c r="J1305" s="308" t="str">
        <f t="shared" si="5"/>
        <v/>
      </c>
      <c r="K1305" s="308"/>
      <c r="L1305" s="309"/>
      <c r="M1305" s="308"/>
      <c r="N1305" s="303"/>
      <c r="O1305" s="305"/>
      <c r="P1305" s="305"/>
      <c r="Q1305" s="299"/>
      <c r="R1305" s="299"/>
      <c r="S1305" s="299"/>
      <c r="T1305" s="299"/>
    </row>
    <row r="1306" spans="1:20" ht="13.5" customHeight="1" x14ac:dyDescent="0.2">
      <c r="A1306" s="302" t="str">
        <f>IF(B1306="","",ROW()-ROW($A$3)+'Diário 3º PA'!$P$1)</f>
        <v/>
      </c>
      <c r="B1306" s="303"/>
      <c r="C1306" s="304"/>
      <c r="D1306" s="305"/>
      <c r="E1306" s="306"/>
      <c r="F1306" s="307"/>
      <c r="G1306" s="305"/>
      <c r="H1306" s="305"/>
      <c r="I1306" s="306"/>
      <c r="J1306" s="308" t="str">
        <f t="shared" si="5"/>
        <v/>
      </c>
      <c r="K1306" s="308"/>
      <c r="L1306" s="309"/>
      <c r="M1306" s="308"/>
      <c r="N1306" s="303"/>
      <c r="O1306" s="305"/>
      <c r="P1306" s="305"/>
      <c r="Q1306" s="299"/>
      <c r="R1306" s="299"/>
      <c r="S1306" s="299"/>
      <c r="T1306" s="299"/>
    </row>
    <row r="1307" spans="1:20" ht="13.5" customHeight="1" x14ac:dyDescent="0.2">
      <c r="A1307" s="302" t="str">
        <f>IF(B1307="","",ROW()-ROW($A$3)+'Diário 3º PA'!$P$1)</f>
        <v/>
      </c>
      <c r="B1307" s="303"/>
      <c r="C1307" s="304"/>
      <c r="D1307" s="305"/>
      <c r="E1307" s="306"/>
      <c r="F1307" s="307"/>
      <c r="G1307" s="305"/>
      <c r="H1307" s="305"/>
      <c r="I1307" s="306"/>
      <c r="J1307" s="308" t="str">
        <f t="shared" si="5"/>
        <v/>
      </c>
      <c r="K1307" s="308"/>
      <c r="L1307" s="309"/>
      <c r="M1307" s="308"/>
      <c r="N1307" s="303"/>
      <c r="O1307" s="305"/>
      <c r="P1307" s="305"/>
      <c r="Q1307" s="299"/>
      <c r="R1307" s="299"/>
      <c r="S1307" s="299"/>
      <c r="T1307" s="299"/>
    </row>
    <row r="1308" spans="1:20" ht="13.5" customHeight="1" x14ac:dyDescent="0.2">
      <c r="A1308" s="302" t="str">
        <f>IF(B1308="","",ROW()-ROW($A$3)+'Diário 3º PA'!$P$1)</f>
        <v/>
      </c>
      <c r="B1308" s="303"/>
      <c r="C1308" s="304"/>
      <c r="D1308" s="305"/>
      <c r="E1308" s="306"/>
      <c r="F1308" s="307"/>
      <c r="G1308" s="305"/>
      <c r="H1308" s="305"/>
      <c r="I1308" s="306"/>
      <c r="J1308" s="308" t="str">
        <f t="shared" si="5"/>
        <v/>
      </c>
      <c r="K1308" s="308"/>
      <c r="L1308" s="309"/>
      <c r="M1308" s="308"/>
      <c r="N1308" s="303"/>
      <c r="O1308" s="305"/>
      <c r="P1308" s="305"/>
      <c r="Q1308" s="299"/>
      <c r="R1308" s="299"/>
      <c r="S1308" s="299"/>
      <c r="T1308" s="299"/>
    </row>
    <row r="1309" spans="1:20" ht="13.5" customHeight="1" x14ac:dyDescent="0.2">
      <c r="A1309" s="302" t="str">
        <f>IF(B1309="","",ROW()-ROW($A$3)+'Diário 3º PA'!$P$1)</f>
        <v/>
      </c>
      <c r="B1309" s="303"/>
      <c r="C1309" s="304"/>
      <c r="D1309" s="305"/>
      <c r="E1309" s="306"/>
      <c r="F1309" s="307"/>
      <c r="G1309" s="305"/>
      <c r="H1309" s="305"/>
      <c r="I1309" s="306"/>
      <c r="J1309" s="308" t="str">
        <f t="shared" si="5"/>
        <v/>
      </c>
      <c r="K1309" s="308"/>
      <c r="L1309" s="309"/>
      <c r="M1309" s="308"/>
      <c r="N1309" s="303"/>
      <c r="O1309" s="305"/>
      <c r="P1309" s="305"/>
      <c r="Q1309" s="299"/>
      <c r="R1309" s="299"/>
      <c r="S1309" s="299"/>
      <c r="T1309" s="299"/>
    </row>
    <row r="1310" spans="1:20" ht="13.5" customHeight="1" x14ac:dyDescent="0.2">
      <c r="A1310" s="302" t="str">
        <f>IF(B1310="","",ROW()-ROW($A$3)+'Diário 3º PA'!$P$1)</f>
        <v/>
      </c>
      <c r="B1310" s="303"/>
      <c r="C1310" s="304"/>
      <c r="D1310" s="305"/>
      <c r="E1310" s="306"/>
      <c r="F1310" s="307"/>
      <c r="G1310" s="305"/>
      <c r="H1310" s="305"/>
      <c r="I1310" s="306"/>
      <c r="J1310" s="308" t="str">
        <f t="shared" si="5"/>
        <v/>
      </c>
      <c r="K1310" s="308"/>
      <c r="L1310" s="309"/>
      <c r="M1310" s="308"/>
      <c r="N1310" s="303"/>
      <c r="O1310" s="305"/>
      <c r="P1310" s="305"/>
      <c r="Q1310" s="299"/>
      <c r="R1310" s="299"/>
      <c r="S1310" s="299"/>
      <c r="T1310" s="299"/>
    </row>
    <row r="1311" spans="1:20" ht="13.5" customHeight="1" x14ac:dyDescent="0.2">
      <c r="A1311" s="302" t="str">
        <f>IF(B1311="","",ROW()-ROW($A$3)+'Diário 3º PA'!$P$1)</f>
        <v/>
      </c>
      <c r="B1311" s="303"/>
      <c r="C1311" s="304"/>
      <c r="D1311" s="305"/>
      <c r="E1311" s="306"/>
      <c r="F1311" s="307"/>
      <c r="G1311" s="305"/>
      <c r="H1311" s="305"/>
      <c r="I1311" s="306"/>
      <c r="J1311" s="308" t="str">
        <f t="shared" si="5"/>
        <v/>
      </c>
      <c r="K1311" s="308"/>
      <c r="L1311" s="309"/>
      <c r="M1311" s="308"/>
      <c r="N1311" s="303"/>
      <c r="O1311" s="305"/>
      <c r="P1311" s="305"/>
      <c r="Q1311" s="299"/>
      <c r="R1311" s="299"/>
      <c r="S1311" s="299"/>
      <c r="T1311" s="299"/>
    </row>
    <row r="1312" spans="1:20" ht="13.5" customHeight="1" x14ac:dyDescent="0.2">
      <c r="A1312" s="302" t="str">
        <f>IF(B1312="","",ROW()-ROW($A$3)+'Diário 3º PA'!$P$1)</f>
        <v/>
      </c>
      <c r="B1312" s="303"/>
      <c r="C1312" s="304"/>
      <c r="D1312" s="305"/>
      <c r="E1312" s="306"/>
      <c r="F1312" s="307"/>
      <c r="G1312" s="305"/>
      <c r="H1312" s="305"/>
      <c r="I1312" s="306"/>
      <c r="J1312" s="308" t="str">
        <f t="shared" si="5"/>
        <v/>
      </c>
      <c r="K1312" s="308"/>
      <c r="L1312" s="309"/>
      <c r="M1312" s="308"/>
      <c r="N1312" s="303"/>
      <c r="O1312" s="305"/>
      <c r="P1312" s="305"/>
      <c r="Q1312" s="299"/>
      <c r="R1312" s="299"/>
      <c r="S1312" s="299"/>
      <c r="T1312" s="299"/>
    </row>
    <row r="1313" spans="1:20" ht="13.5" customHeight="1" x14ac:dyDescent="0.2">
      <c r="A1313" s="302" t="str">
        <f>IF(B1313="","",ROW()-ROW($A$3)+'Diário 3º PA'!$P$1)</f>
        <v/>
      </c>
      <c r="B1313" s="303"/>
      <c r="C1313" s="304"/>
      <c r="D1313" s="305"/>
      <c r="E1313" s="306"/>
      <c r="F1313" s="307"/>
      <c r="G1313" s="305"/>
      <c r="H1313" s="305"/>
      <c r="I1313" s="306"/>
      <c r="J1313" s="308" t="str">
        <f t="shared" si="5"/>
        <v/>
      </c>
      <c r="K1313" s="308"/>
      <c r="L1313" s="309"/>
      <c r="M1313" s="308"/>
      <c r="N1313" s="303"/>
      <c r="O1313" s="305"/>
      <c r="P1313" s="305"/>
      <c r="Q1313" s="299"/>
      <c r="R1313" s="299"/>
      <c r="S1313" s="299"/>
      <c r="T1313" s="299"/>
    </row>
    <row r="1314" spans="1:20" ht="13.5" customHeight="1" x14ac:dyDescent="0.2">
      <c r="A1314" s="302" t="str">
        <f>IF(B1314="","",ROW()-ROW($A$3)+'Diário 3º PA'!$P$1)</f>
        <v/>
      </c>
      <c r="B1314" s="303"/>
      <c r="C1314" s="304"/>
      <c r="D1314" s="305"/>
      <c r="E1314" s="306"/>
      <c r="F1314" s="307"/>
      <c r="G1314" s="305"/>
      <c r="H1314" s="305"/>
      <c r="I1314" s="306"/>
      <c r="J1314" s="308" t="str">
        <f t="shared" si="5"/>
        <v/>
      </c>
      <c r="K1314" s="308"/>
      <c r="L1314" s="309"/>
      <c r="M1314" s="308"/>
      <c r="N1314" s="303"/>
      <c r="O1314" s="305"/>
      <c r="P1314" s="305"/>
      <c r="Q1314" s="299"/>
      <c r="R1314" s="299"/>
      <c r="S1314" s="299"/>
      <c r="T1314" s="299"/>
    </row>
    <row r="1315" spans="1:20" ht="13.5" customHeight="1" x14ac:dyDescent="0.2">
      <c r="A1315" s="302" t="str">
        <f>IF(B1315="","",ROW()-ROW($A$3)+'Diário 3º PA'!$P$1)</f>
        <v/>
      </c>
      <c r="B1315" s="303"/>
      <c r="C1315" s="304"/>
      <c r="D1315" s="305"/>
      <c r="E1315" s="306"/>
      <c r="F1315" s="307"/>
      <c r="G1315" s="305"/>
      <c r="H1315" s="305"/>
      <c r="I1315" s="306"/>
      <c r="J1315" s="308" t="str">
        <f t="shared" si="5"/>
        <v/>
      </c>
      <c r="K1315" s="308"/>
      <c r="L1315" s="309"/>
      <c r="M1315" s="308"/>
      <c r="N1315" s="303"/>
      <c r="O1315" s="305"/>
      <c r="P1315" s="305"/>
      <c r="Q1315" s="299"/>
      <c r="R1315" s="299"/>
      <c r="S1315" s="299"/>
      <c r="T1315" s="299"/>
    </row>
    <row r="1316" spans="1:20" ht="13.5" customHeight="1" x14ac:dyDescent="0.2">
      <c r="A1316" s="302" t="str">
        <f>IF(B1316="","",ROW()-ROW($A$3)+'Diário 3º PA'!$P$1)</f>
        <v/>
      </c>
      <c r="B1316" s="303"/>
      <c r="C1316" s="304"/>
      <c r="D1316" s="305"/>
      <c r="E1316" s="306"/>
      <c r="F1316" s="307"/>
      <c r="G1316" s="305"/>
      <c r="H1316" s="305"/>
      <c r="I1316" s="306"/>
      <c r="J1316" s="308" t="str">
        <f t="shared" si="5"/>
        <v/>
      </c>
      <c r="K1316" s="308"/>
      <c r="L1316" s="309"/>
      <c r="M1316" s="308"/>
      <c r="N1316" s="303"/>
      <c r="O1316" s="305"/>
      <c r="P1316" s="305"/>
      <c r="Q1316" s="299"/>
      <c r="R1316" s="299"/>
      <c r="S1316" s="299"/>
      <c r="T1316" s="299"/>
    </row>
    <row r="1317" spans="1:20" ht="13.5" customHeight="1" x14ac:dyDescent="0.2">
      <c r="A1317" s="302" t="str">
        <f>IF(B1317="","",ROW()-ROW($A$3)+'Diário 3º PA'!$P$1)</f>
        <v/>
      </c>
      <c r="B1317" s="303"/>
      <c r="C1317" s="304"/>
      <c r="D1317" s="305"/>
      <c r="E1317" s="306"/>
      <c r="F1317" s="307"/>
      <c r="G1317" s="305"/>
      <c r="H1317" s="305"/>
      <c r="I1317" s="306"/>
      <c r="J1317" s="308" t="str">
        <f t="shared" si="5"/>
        <v/>
      </c>
      <c r="K1317" s="308"/>
      <c r="L1317" s="309"/>
      <c r="M1317" s="308"/>
      <c r="N1317" s="303"/>
      <c r="O1317" s="305"/>
      <c r="P1317" s="305"/>
      <c r="Q1317" s="299"/>
      <c r="R1317" s="299"/>
      <c r="S1317" s="299"/>
      <c r="T1317" s="299"/>
    </row>
    <row r="1318" spans="1:20" ht="13.5" customHeight="1" x14ac:dyDescent="0.2">
      <c r="A1318" s="302" t="str">
        <f>IF(B1318="","",ROW()-ROW($A$3)+'Diário 3º PA'!$P$1)</f>
        <v/>
      </c>
      <c r="B1318" s="303"/>
      <c r="C1318" s="304"/>
      <c r="D1318" s="305"/>
      <c r="E1318" s="306"/>
      <c r="F1318" s="307"/>
      <c r="G1318" s="305"/>
      <c r="H1318" s="305"/>
      <c r="I1318" s="306"/>
      <c r="J1318" s="308" t="str">
        <f t="shared" si="5"/>
        <v/>
      </c>
      <c r="K1318" s="308"/>
      <c r="L1318" s="309"/>
      <c r="M1318" s="308"/>
      <c r="N1318" s="303"/>
      <c r="O1318" s="305"/>
      <c r="P1318" s="305"/>
      <c r="Q1318" s="299"/>
      <c r="R1318" s="299"/>
      <c r="S1318" s="299"/>
      <c r="T1318" s="299"/>
    </row>
    <row r="1319" spans="1:20" ht="13.5" customHeight="1" x14ac:dyDescent="0.2">
      <c r="A1319" s="302" t="str">
        <f>IF(B1319="","",ROW()-ROW($A$3)+'Diário 3º PA'!$P$1)</f>
        <v/>
      </c>
      <c r="B1319" s="303"/>
      <c r="C1319" s="304"/>
      <c r="D1319" s="305"/>
      <c r="E1319" s="306"/>
      <c r="F1319" s="307"/>
      <c r="G1319" s="305"/>
      <c r="H1319" s="305"/>
      <c r="I1319" s="306"/>
      <c r="J1319" s="308" t="str">
        <f t="shared" si="5"/>
        <v/>
      </c>
      <c r="K1319" s="308"/>
      <c r="L1319" s="309"/>
      <c r="M1319" s="308"/>
      <c r="N1319" s="303"/>
      <c r="O1319" s="305"/>
      <c r="P1319" s="305"/>
      <c r="Q1319" s="299"/>
      <c r="R1319" s="299"/>
      <c r="S1319" s="299"/>
      <c r="T1319" s="299"/>
    </row>
    <row r="1320" spans="1:20" ht="13.5" customHeight="1" x14ac:dyDescent="0.2">
      <c r="A1320" s="302" t="str">
        <f>IF(B1320="","",ROW()-ROW($A$3)+'Diário 3º PA'!$P$1)</f>
        <v/>
      </c>
      <c r="B1320" s="303"/>
      <c r="C1320" s="304"/>
      <c r="D1320" s="305"/>
      <c r="E1320" s="306"/>
      <c r="F1320" s="307"/>
      <c r="G1320" s="305"/>
      <c r="H1320" s="305"/>
      <c r="I1320" s="306"/>
      <c r="J1320" s="308" t="str">
        <f t="shared" si="5"/>
        <v/>
      </c>
      <c r="K1320" s="308"/>
      <c r="L1320" s="309"/>
      <c r="M1320" s="308"/>
      <c r="N1320" s="303"/>
      <c r="O1320" s="305"/>
      <c r="P1320" s="305"/>
      <c r="Q1320" s="299"/>
      <c r="R1320" s="299"/>
      <c r="S1320" s="299"/>
      <c r="T1320" s="299"/>
    </row>
    <row r="1321" spans="1:20" ht="13.5" customHeight="1" x14ac:dyDescent="0.2">
      <c r="A1321" s="302" t="str">
        <f>IF(B1321="","",ROW()-ROW($A$3)+'Diário 3º PA'!$P$1)</f>
        <v/>
      </c>
      <c r="B1321" s="303"/>
      <c r="C1321" s="304"/>
      <c r="D1321" s="305"/>
      <c r="E1321" s="306"/>
      <c r="F1321" s="307"/>
      <c r="G1321" s="305"/>
      <c r="H1321" s="305"/>
      <c r="I1321" s="306"/>
      <c r="J1321" s="308" t="str">
        <f t="shared" si="5"/>
        <v/>
      </c>
      <c r="K1321" s="308"/>
      <c r="L1321" s="309"/>
      <c r="M1321" s="308"/>
      <c r="N1321" s="303"/>
      <c r="O1321" s="305"/>
      <c r="P1321" s="305"/>
      <c r="Q1321" s="299"/>
      <c r="R1321" s="299"/>
      <c r="S1321" s="299"/>
      <c r="T1321" s="299"/>
    </row>
    <row r="1322" spans="1:20" ht="13.5" customHeight="1" x14ac:dyDescent="0.2">
      <c r="A1322" s="302" t="str">
        <f>IF(B1322="","",ROW()-ROW($A$3)+'Diário 3º PA'!$P$1)</f>
        <v/>
      </c>
      <c r="B1322" s="303"/>
      <c r="C1322" s="304"/>
      <c r="D1322" s="305"/>
      <c r="E1322" s="306"/>
      <c r="F1322" s="307"/>
      <c r="G1322" s="305"/>
      <c r="H1322" s="305"/>
      <c r="I1322" s="306"/>
      <c r="J1322" s="308" t="str">
        <f t="shared" si="5"/>
        <v/>
      </c>
      <c r="K1322" s="308"/>
      <c r="L1322" s="309"/>
      <c r="M1322" s="308"/>
      <c r="N1322" s="303"/>
      <c r="O1322" s="305"/>
      <c r="P1322" s="305"/>
      <c r="Q1322" s="299"/>
      <c r="R1322" s="299"/>
      <c r="S1322" s="299"/>
      <c r="T1322" s="299"/>
    </row>
    <row r="1323" spans="1:20" ht="13.5" customHeight="1" x14ac:dyDescent="0.2">
      <c r="A1323" s="302" t="str">
        <f>IF(B1323="","",ROW()-ROW($A$3)+'Diário 3º PA'!$P$1)</f>
        <v/>
      </c>
      <c r="B1323" s="303"/>
      <c r="C1323" s="304"/>
      <c r="D1323" s="305"/>
      <c r="E1323" s="306"/>
      <c r="F1323" s="307"/>
      <c r="G1323" s="305"/>
      <c r="H1323" s="305"/>
      <c r="I1323" s="306"/>
      <c r="J1323" s="308" t="str">
        <f t="shared" si="5"/>
        <v/>
      </c>
      <c r="K1323" s="308"/>
      <c r="L1323" s="309"/>
      <c r="M1323" s="308"/>
      <c r="N1323" s="303"/>
      <c r="O1323" s="305"/>
      <c r="P1323" s="305"/>
      <c r="Q1323" s="299"/>
      <c r="R1323" s="299"/>
      <c r="S1323" s="299"/>
      <c r="T1323" s="299"/>
    </row>
    <row r="1324" spans="1:20" ht="13.5" customHeight="1" x14ac:dyDescent="0.2">
      <c r="A1324" s="302" t="str">
        <f>IF(B1324="","",ROW()-ROW($A$3)+'Diário 3º PA'!$P$1)</f>
        <v/>
      </c>
      <c r="B1324" s="303"/>
      <c r="C1324" s="304"/>
      <c r="D1324" s="305"/>
      <c r="E1324" s="306"/>
      <c r="F1324" s="307"/>
      <c r="G1324" s="305"/>
      <c r="H1324" s="305"/>
      <c r="I1324" s="306"/>
      <c r="J1324" s="308" t="str">
        <f t="shared" si="5"/>
        <v/>
      </c>
      <c r="K1324" s="308"/>
      <c r="L1324" s="309"/>
      <c r="M1324" s="308"/>
      <c r="N1324" s="303"/>
      <c r="O1324" s="305"/>
      <c r="P1324" s="305"/>
      <c r="Q1324" s="299"/>
      <c r="R1324" s="299"/>
      <c r="S1324" s="299"/>
      <c r="T1324" s="299"/>
    </row>
    <row r="1325" spans="1:20" ht="13.5" customHeight="1" x14ac:dyDescent="0.2">
      <c r="A1325" s="302" t="str">
        <f>IF(B1325="","",ROW()-ROW($A$3)+'Diário 3º PA'!$P$1)</f>
        <v/>
      </c>
      <c r="B1325" s="303"/>
      <c r="C1325" s="304"/>
      <c r="D1325" s="305"/>
      <c r="E1325" s="306"/>
      <c r="F1325" s="307"/>
      <c r="G1325" s="305"/>
      <c r="H1325" s="305"/>
      <c r="I1325" s="306"/>
      <c r="J1325" s="308" t="str">
        <f t="shared" si="5"/>
        <v/>
      </c>
      <c r="K1325" s="308"/>
      <c r="L1325" s="309"/>
      <c r="M1325" s="308"/>
      <c r="N1325" s="303"/>
      <c r="O1325" s="305"/>
      <c r="P1325" s="305"/>
      <c r="Q1325" s="299"/>
      <c r="R1325" s="299"/>
      <c r="S1325" s="299"/>
      <c r="T1325" s="299"/>
    </row>
    <row r="1326" spans="1:20" ht="13.5" customHeight="1" x14ac:dyDescent="0.2">
      <c r="A1326" s="302" t="str">
        <f>IF(B1326="","",ROW()-ROW($A$3)+'Diário 3º PA'!$P$1)</f>
        <v/>
      </c>
      <c r="B1326" s="303"/>
      <c r="C1326" s="304"/>
      <c r="D1326" s="305"/>
      <c r="E1326" s="306"/>
      <c r="F1326" s="307"/>
      <c r="G1326" s="305"/>
      <c r="H1326" s="305"/>
      <c r="I1326" s="306"/>
      <c r="J1326" s="308" t="str">
        <f t="shared" si="5"/>
        <v/>
      </c>
      <c r="K1326" s="308"/>
      <c r="L1326" s="309"/>
      <c r="M1326" s="308"/>
      <c r="N1326" s="303"/>
      <c r="O1326" s="305"/>
      <c r="P1326" s="305"/>
      <c r="Q1326" s="299"/>
      <c r="R1326" s="299"/>
      <c r="S1326" s="299"/>
      <c r="T1326" s="299"/>
    </row>
    <row r="1327" spans="1:20" ht="13.5" customHeight="1" x14ac:dyDescent="0.2">
      <c r="A1327" s="302" t="str">
        <f>IF(B1327="","",ROW()-ROW($A$3)+'Diário 3º PA'!$P$1)</f>
        <v/>
      </c>
      <c r="B1327" s="303"/>
      <c r="C1327" s="304"/>
      <c r="D1327" s="305"/>
      <c r="E1327" s="306"/>
      <c r="F1327" s="307"/>
      <c r="G1327" s="305"/>
      <c r="H1327" s="305"/>
      <c r="I1327" s="306"/>
      <c r="J1327" s="308" t="str">
        <f t="shared" si="5"/>
        <v/>
      </c>
      <c r="K1327" s="308"/>
      <c r="L1327" s="309"/>
      <c r="M1327" s="308"/>
      <c r="N1327" s="303"/>
      <c r="O1327" s="305"/>
      <c r="P1327" s="305"/>
      <c r="Q1327" s="299"/>
      <c r="R1327" s="299"/>
      <c r="S1327" s="299"/>
      <c r="T1327" s="299"/>
    </row>
    <row r="1328" spans="1:20" ht="13.5" customHeight="1" x14ac:dyDescent="0.2">
      <c r="A1328" s="302" t="str">
        <f>IF(B1328="","",ROW()-ROW($A$3)+'Diário 3º PA'!$P$1)</f>
        <v/>
      </c>
      <c r="B1328" s="303"/>
      <c r="C1328" s="304"/>
      <c r="D1328" s="305"/>
      <c r="E1328" s="306"/>
      <c r="F1328" s="307"/>
      <c r="G1328" s="305"/>
      <c r="H1328" s="305"/>
      <c r="I1328" s="306"/>
      <c r="J1328" s="308" t="str">
        <f t="shared" si="5"/>
        <v/>
      </c>
      <c r="K1328" s="308"/>
      <c r="L1328" s="309"/>
      <c r="M1328" s="308"/>
      <c r="N1328" s="303"/>
      <c r="O1328" s="305"/>
      <c r="P1328" s="305"/>
      <c r="Q1328" s="299"/>
      <c r="R1328" s="299"/>
      <c r="S1328" s="299"/>
      <c r="T1328" s="299"/>
    </row>
    <row r="1329" spans="1:20" ht="13.5" customHeight="1" x14ac:dyDescent="0.2">
      <c r="A1329" s="302" t="str">
        <f>IF(B1329="","",ROW()-ROW($A$3)+'Diário 3º PA'!$P$1)</f>
        <v/>
      </c>
      <c r="B1329" s="303"/>
      <c r="C1329" s="304"/>
      <c r="D1329" s="305"/>
      <c r="E1329" s="306"/>
      <c r="F1329" s="307"/>
      <c r="G1329" s="305"/>
      <c r="H1329" s="305"/>
      <c r="I1329" s="306"/>
      <c r="J1329" s="308" t="str">
        <f t="shared" si="5"/>
        <v/>
      </c>
      <c r="K1329" s="308"/>
      <c r="L1329" s="309"/>
      <c r="M1329" s="308"/>
      <c r="N1329" s="303"/>
      <c r="O1329" s="305"/>
      <c r="P1329" s="305"/>
      <c r="Q1329" s="299"/>
      <c r="R1329" s="299"/>
      <c r="S1329" s="299"/>
      <c r="T1329" s="299"/>
    </row>
    <row r="1330" spans="1:20" ht="13.5" customHeight="1" x14ac:dyDescent="0.2">
      <c r="A1330" s="302" t="str">
        <f>IF(B1330="","",ROW()-ROW($A$3)+'Diário 3º PA'!$P$1)</f>
        <v/>
      </c>
      <c r="B1330" s="303"/>
      <c r="C1330" s="304"/>
      <c r="D1330" s="305"/>
      <c r="E1330" s="306"/>
      <c r="F1330" s="307"/>
      <c r="G1330" s="305"/>
      <c r="H1330" s="305"/>
      <c r="I1330" s="306"/>
      <c r="J1330" s="308" t="str">
        <f t="shared" si="5"/>
        <v/>
      </c>
      <c r="K1330" s="308"/>
      <c r="L1330" s="309"/>
      <c r="M1330" s="308"/>
      <c r="N1330" s="303"/>
      <c r="O1330" s="305"/>
      <c r="P1330" s="305"/>
      <c r="Q1330" s="299"/>
      <c r="R1330" s="299"/>
      <c r="S1330" s="299"/>
      <c r="T1330" s="299"/>
    </row>
    <row r="1331" spans="1:20" ht="13.5" customHeight="1" x14ac:dyDescent="0.2">
      <c r="A1331" s="302" t="str">
        <f>IF(B1331="","",ROW()-ROW($A$3)+'Diário 3º PA'!$P$1)</f>
        <v/>
      </c>
      <c r="B1331" s="303"/>
      <c r="C1331" s="304"/>
      <c r="D1331" s="305"/>
      <c r="E1331" s="306"/>
      <c r="F1331" s="307"/>
      <c r="G1331" s="305"/>
      <c r="H1331" s="305"/>
      <c r="I1331" s="306"/>
      <c r="J1331" s="308" t="str">
        <f t="shared" si="5"/>
        <v/>
      </c>
      <c r="K1331" s="308"/>
      <c r="L1331" s="309"/>
      <c r="M1331" s="308"/>
      <c r="N1331" s="303"/>
      <c r="O1331" s="305"/>
      <c r="P1331" s="305"/>
      <c r="Q1331" s="299"/>
      <c r="R1331" s="299"/>
      <c r="S1331" s="299"/>
      <c r="T1331" s="299"/>
    </row>
    <row r="1332" spans="1:20" ht="13.5" customHeight="1" x14ac:dyDescent="0.2">
      <c r="A1332" s="302" t="str">
        <f>IF(B1332="","",ROW()-ROW($A$3)+'Diário 3º PA'!$P$1)</f>
        <v/>
      </c>
      <c r="B1332" s="303"/>
      <c r="C1332" s="304"/>
      <c r="D1332" s="305"/>
      <c r="E1332" s="306"/>
      <c r="F1332" s="307"/>
      <c r="G1332" s="305"/>
      <c r="H1332" s="305"/>
      <c r="I1332" s="306"/>
      <c r="J1332" s="308" t="str">
        <f t="shared" si="5"/>
        <v/>
      </c>
      <c r="K1332" s="308"/>
      <c r="L1332" s="309"/>
      <c r="M1332" s="308"/>
      <c r="N1332" s="303"/>
      <c r="O1332" s="305"/>
      <c r="P1332" s="305"/>
      <c r="Q1332" s="299"/>
      <c r="R1332" s="299"/>
      <c r="S1332" s="299"/>
      <c r="T1332" s="299"/>
    </row>
    <row r="1333" spans="1:20" ht="13.5" customHeight="1" x14ac:dyDescent="0.2">
      <c r="A1333" s="302" t="str">
        <f>IF(B1333="","",ROW()-ROW($A$3)+'Diário 3º PA'!$P$1)</f>
        <v/>
      </c>
      <c r="B1333" s="303"/>
      <c r="C1333" s="304"/>
      <c r="D1333" s="305"/>
      <c r="E1333" s="306"/>
      <c r="F1333" s="307"/>
      <c r="G1333" s="305"/>
      <c r="H1333" s="305"/>
      <c r="I1333" s="306"/>
      <c r="J1333" s="308" t="str">
        <f t="shared" si="5"/>
        <v/>
      </c>
      <c r="K1333" s="308"/>
      <c r="L1333" s="309"/>
      <c r="M1333" s="308"/>
      <c r="N1333" s="303"/>
      <c r="O1333" s="305"/>
      <c r="P1333" s="305"/>
      <c r="Q1333" s="299"/>
      <c r="R1333" s="299"/>
      <c r="S1333" s="299"/>
      <c r="T1333" s="299"/>
    </row>
    <row r="1334" spans="1:20" ht="13.5" customHeight="1" x14ac:dyDescent="0.2">
      <c r="A1334" s="302" t="str">
        <f>IF(B1334="","",ROW()-ROW($A$3)+'Diário 3º PA'!$P$1)</f>
        <v/>
      </c>
      <c r="B1334" s="303"/>
      <c r="C1334" s="304"/>
      <c r="D1334" s="305"/>
      <c r="E1334" s="306"/>
      <c r="F1334" s="307"/>
      <c r="G1334" s="305"/>
      <c r="H1334" s="305"/>
      <c r="I1334" s="306"/>
      <c r="J1334" s="308" t="str">
        <f t="shared" si="5"/>
        <v/>
      </c>
      <c r="K1334" s="308"/>
      <c r="L1334" s="309"/>
      <c r="M1334" s="308"/>
      <c r="N1334" s="303"/>
      <c r="O1334" s="305"/>
      <c r="P1334" s="305"/>
      <c r="Q1334" s="299"/>
      <c r="R1334" s="299"/>
      <c r="S1334" s="299"/>
      <c r="T1334" s="299"/>
    </row>
    <row r="1335" spans="1:20" ht="13.5" customHeight="1" x14ac:dyDescent="0.2">
      <c r="A1335" s="302" t="str">
        <f>IF(B1335="","",ROW()-ROW($A$3)+'Diário 3º PA'!$P$1)</f>
        <v/>
      </c>
      <c r="B1335" s="303"/>
      <c r="C1335" s="304"/>
      <c r="D1335" s="305"/>
      <c r="E1335" s="306"/>
      <c r="F1335" s="307"/>
      <c r="G1335" s="305"/>
      <c r="H1335" s="305"/>
      <c r="I1335" s="306"/>
      <c r="J1335" s="308" t="str">
        <f t="shared" si="5"/>
        <v/>
      </c>
      <c r="K1335" s="308"/>
      <c r="L1335" s="309"/>
      <c r="M1335" s="308"/>
      <c r="N1335" s="303"/>
      <c r="O1335" s="305"/>
      <c r="P1335" s="305"/>
      <c r="Q1335" s="299"/>
      <c r="R1335" s="299"/>
      <c r="S1335" s="299"/>
      <c r="T1335" s="299"/>
    </row>
    <row r="1336" spans="1:20" ht="13.5" customHeight="1" x14ac:dyDescent="0.2">
      <c r="A1336" s="302" t="str">
        <f>IF(B1336="","",ROW()-ROW($A$3)+'Diário 3º PA'!$P$1)</f>
        <v/>
      </c>
      <c r="B1336" s="303"/>
      <c r="C1336" s="304"/>
      <c r="D1336" s="305"/>
      <c r="E1336" s="306"/>
      <c r="F1336" s="307"/>
      <c r="G1336" s="305"/>
      <c r="H1336" s="305"/>
      <c r="I1336" s="306"/>
      <c r="J1336" s="308" t="str">
        <f t="shared" si="5"/>
        <v/>
      </c>
      <c r="K1336" s="308"/>
      <c r="L1336" s="309"/>
      <c r="M1336" s="308"/>
      <c r="N1336" s="303"/>
      <c r="O1336" s="305"/>
      <c r="P1336" s="305"/>
      <c r="Q1336" s="299"/>
      <c r="R1336" s="299"/>
      <c r="S1336" s="299"/>
      <c r="T1336" s="299"/>
    </row>
    <row r="1337" spans="1:20" ht="13.5" customHeight="1" x14ac:dyDescent="0.2">
      <c r="A1337" s="302" t="str">
        <f>IF(B1337="","",ROW()-ROW($A$3)+'Diário 3º PA'!$P$1)</f>
        <v/>
      </c>
      <c r="B1337" s="303"/>
      <c r="C1337" s="304"/>
      <c r="D1337" s="305"/>
      <c r="E1337" s="306"/>
      <c r="F1337" s="307"/>
      <c r="G1337" s="305"/>
      <c r="H1337" s="305"/>
      <c r="I1337" s="306"/>
      <c r="J1337" s="308" t="str">
        <f t="shared" si="5"/>
        <v/>
      </c>
      <c r="K1337" s="308"/>
      <c r="L1337" s="309"/>
      <c r="M1337" s="308"/>
      <c r="N1337" s="303"/>
      <c r="O1337" s="305"/>
      <c r="P1337" s="305"/>
      <c r="Q1337" s="299"/>
      <c r="R1337" s="299"/>
      <c r="S1337" s="299"/>
      <c r="T1337" s="299"/>
    </row>
    <row r="1338" spans="1:20" ht="13.5" customHeight="1" x14ac:dyDescent="0.2">
      <c r="A1338" s="302" t="str">
        <f>IF(B1338="","",ROW()-ROW($A$3)+'Diário 3º PA'!$P$1)</f>
        <v/>
      </c>
      <c r="B1338" s="303"/>
      <c r="C1338" s="304"/>
      <c r="D1338" s="305"/>
      <c r="E1338" s="306"/>
      <c r="F1338" s="307"/>
      <c r="G1338" s="305"/>
      <c r="H1338" s="305"/>
      <c r="I1338" s="306"/>
      <c r="J1338" s="308" t="str">
        <f t="shared" si="5"/>
        <v/>
      </c>
      <c r="K1338" s="308"/>
      <c r="L1338" s="309"/>
      <c r="M1338" s="308"/>
      <c r="N1338" s="303"/>
      <c r="O1338" s="305"/>
      <c r="P1338" s="305"/>
      <c r="Q1338" s="299"/>
      <c r="R1338" s="299"/>
      <c r="S1338" s="299"/>
      <c r="T1338" s="299"/>
    </row>
    <row r="1339" spans="1:20" ht="13.5" customHeight="1" x14ac:dyDescent="0.2">
      <c r="A1339" s="302" t="str">
        <f>IF(B1339="","",ROW()-ROW($A$3)+'Diário 3º PA'!$P$1)</f>
        <v/>
      </c>
      <c r="B1339" s="303"/>
      <c r="C1339" s="304"/>
      <c r="D1339" s="305"/>
      <c r="E1339" s="306"/>
      <c r="F1339" s="307"/>
      <c r="G1339" s="305"/>
      <c r="H1339" s="305"/>
      <c r="I1339" s="306"/>
      <c r="J1339" s="308" t="str">
        <f t="shared" si="5"/>
        <v/>
      </c>
      <c r="K1339" s="308"/>
      <c r="L1339" s="309"/>
      <c r="M1339" s="308"/>
      <c r="N1339" s="303"/>
      <c r="O1339" s="305"/>
      <c r="P1339" s="305"/>
      <c r="Q1339" s="299"/>
      <c r="R1339" s="299"/>
      <c r="S1339" s="299"/>
      <c r="T1339" s="299"/>
    </row>
    <row r="1340" spans="1:20" ht="13.5" customHeight="1" x14ac:dyDescent="0.2">
      <c r="A1340" s="302" t="str">
        <f>IF(B1340="","",ROW()-ROW($A$3)+'Diário 3º PA'!$P$1)</f>
        <v/>
      </c>
      <c r="B1340" s="303"/>
      <c r="C1340" s="304"/>
      <c r="D1340" s="305"/>
      <c r="E1340" s="306"/>
      <c r="F1340" s="307"/>
      <c r="G1340" s="305"/>
      <c r="H1340" s="305"/>
      <c r="I1340" s="306"/>
      <c r="J1340" s="308" t="str">
        <f t="shared" si="5"/>
        <v/>
      </c>
      <c r="K1340" s="308"/>
      <c r="L1340" s="309"/>
      <c r="M1340" s="308"/>
      <c r="N1340" s="303"/>
      <c r="O1340" s="305"/>
      <c r="P1340" s="305"/>
      <c r="Q1340" s="299"/>
      <c r="R1340" s="299"/>
      <c r="S1340" s="299"/>
      <c r="T1340" s="299"/>
    </row>
    <row r="1341" spans="1:20" ht="13.5" customHeight="1" x14ac:dyDescent="0.2">
      <c r="A1341" s="302" t="str">
        <f>IF(B1341="","",ROW()-ROW($A$3)+'Diário 3º PA'!$P$1)</f>
        <v/>
      </c>
      <c r="B1341" s="303"/>
      <c r="C1341" s="304"/>
      <c r="D1341" s="305"/>
      <c r="E1341" s="306"/>
      <c r="F1341" s="307"/>
      <c r="G1341" s="305"/>
      <c r="H1341" s="305"/>
      <c r="I1341" s="306"/>
      <c r="J1341" s="308" t="str">
        <f t="shared" si="5"/>
        <v/>
      </c>
      <c r="K1341" s="308"/>
      <c r="L1341" s="309"/>
      <c r="M1341" s="308"/>
      <c r="N1341" s="303"/>
      <c r="O1341" s="305"/>
      <c r="P1341" s="305"/>
      <c r="Q1341" s="299"/>
      <c r="R1341" s="299"/>
      <c r="S1341" s="299"/>
      <c r="T1341" s="299"/>
    </row>
    <row r="1342" spans="1:20" ht="13.5" customHeight="1" x14ac:dyDescent="0.2">
      <c r="A1342" s="302" t="str">
        <f>IF(B1342="","",ROW()-ROW($A$3)+'Diário 3º PA'!$P$1)</f>
        <v/>
      </c>
      <c r="B1342" s="303"/>
      <c r="C1342" s="304"/>
      <c r="D1342" s="305"/>
      <c r="E1342" s="306"/>
      <c r="F1342" s="307"/>
      <c r="G1342" s="305"/>
      <c r="H1342" s="305"/>
      <c r="I1342" s="306"/>
      <c r="J1342" s="308" t="str">
        <f t="shared" si="5"/>
        <v/>
      </c>
      <c r="K1342" s="308"/>
      <c r="L1342" s="309"/>
      <c r="M1342" s="308"/>
      <c r="N1342" s="303"/>
      <c r="O1342" s="305"/>
      <c r="P1342" s="305"/>
      <c r="Q1342" s="299"/>
      <c r="R1342" s="299"/>
      <c r="S1342" s="299"/>
      <c r="T1342" s="299"/>
    </row>
    <row r="1343" spans="1:20" ht="13.5" customHeight="1" x14ac:dyDescent="0.2">
      <c r="A1343" s="302" t="str">
        <f>IF(B1343="","",ROW()-ROW($A$3)+'Diário 3º PA'!$P$1)</f>
        <v/>
      </c>
      <c r="B1343" s="303"/>
      <c r="C1343" s="304"/>
      <c r="D1343" s="305"/>
      <c r="E1343" s="306"/>
      <c r="F1343" s="307"/>
      <c r="G1343" s="305"/>
      <c r="H1343" s="305"/>
      <c r="I1343" s="306"/>
      <c r="J1343" s="308" t="str">
        <f t="shared" si="5"/>
        <v/>
      </c>
      <c r="K1343" s="308"/>
      <c r="L1343" s="309"/>
      <c r="M1343" s="308"/>
      <c r="N1343" s="303"/>
      <c r="O1343" s="305"/>
      <c r="P1343" s="305"/>
      <c r="Q1343" s="299"/>
      <c r="R1343" s="299"/>
      <c r="S1343" s="299"/>
      <c r="T1343" s="299"/>
    </row>
    <row r="1344" spans="1:20" ht="13.5" customHeight="1" x14ac:dyDescent="0.2">
      <c r="A1344" s="302" t="str">
        <f>IF(B1344="","",ROW()-ROW($A$3)+'Diário 3º PA'!$P$1)</f>
        <v/>
      </c>
      <c r="B1344" s="303"/>
      <c r="C1344" s="304"/>
      <c r="D1344" s="305"/>
      <c r="E1344" s="306"/>
      <c r="F1344" s="307"/>
      <c r="G1344" s="305"/>
      <c r="H1344" s="305"/>
      <c r="I1344" s="306"/>
      <c r="J1344" s="308" t="str">
        <f t="shared" si="5"/>
        <v/>
      </c>
      <c r="K1344" s="308"/>
      <c r="L1344" s="309"/>
      <c r="M1344" s="308"/>
      <c r="N1344" s="303"/>
      <c r="O1344" s="305"/>
      <c r="P1344" s="305"/>
      <c r="Q1344" s="299"/>
      <c r="R1344" s="299"/>
      <c r="S1344" s="299"/>
      <c r="T1344" s="299"/>
    </row>
    <row r="1345" spans="1:20" ht="13.5" customHeight="1" x14ac:dyDescent="0.2">
      <c r="A1345" s="302" t="str">
        <f>IF(B1345="","",ROW()-ROW($A$3)+'Diário 3º PA'!$P$1)</f>
        <v/>
      </c>
      <c r="B1345" s="303"/>
      <c r="C1345" s="304"/>
      <c r="D1345" s="305"/>
      <c r="E1345" s="306"/>
      <c r="F1345" s="307"/>
      <c r="G1345" s="305"/>
      <c r="H1345" s="305"/>
      <c r="I1345" s="306"/>
      <c r="J1345" s="308" t="str">
        <f t="shared" si="5"/>
        <v/>
      </c>
      <c r="K1345" s="308"/>
      <c r="L1345" s="309"/>
      <c r="M1345" s="308"/>
      <c r="N1345" s="303"/>
      <c r="O1345" s="305"/>
      <c r="P1345" s="305"/>
      <c r="Q1345" s="299"/>
      <c r="R1345" s="299"/>
      <c r="S1345" s="299"/>
      <c r="T1345" s="299"/>
    </row>
    <row r="1346" spans="1:20" ht="13.5" customHeight="1" x14ac:dyDescent="0.2">
      <c r="A1346" s="302" t="str">
        <f>IF(B1346="","",ROW()-ROW($A$3)+'Diário 3º PA'!$P$1)</f>
        <v/>
      </c>
      <c r="B1346" s="303"/>
      <c r="C1346" s="304"/>
      <c r="D1346" s="305"/>
      <c r="E1346" s="306"/>
      <c r="F1346" s="307"/>
      <c r="G1346" s="305"/>
      <c r="H1346" s="305"/>
      <c r="I1346" s="306"/>
      <c r="J1346" s="308" t="str">
        <f t="shared" si="5"/>
        <v/>
      </c>
      <c r="K1346" s="308"/>
      <c r="L1346" s="309"/>
      <c r="M1346" s="308"/>
      <c r="N1346" s="303"/>
      <c r="O1346" s="305"/>
      <c r="P1346" s="305"/>
      <c r="Q1346" s="299"/>
      <c r="R1346" s="299"/>
      <c r="S1346" s="299"/>
      <c r="T1346" s="299"/>
    </row>
    <row r="1347" spans="1:20" ht="13.5" customHeight="1" x14ac:dyDescent="0.2">
      <c r="A1347" s="302" t="str">
        <f>IF(B1347="","",ROW()-ROW($A$3)+'Diário 3º PA'!$P$1)</f>
        <v/>
      </c>
      <c r="B1347" s="303"/>
      <c r="C1347" s="304"/>
      <c r="D1347" s="305"/>
      <c r="E1347" s="306"/>
      <c r="F1347" s="307"/>
      <c r="G1347" s="305"/>
      <c r="H1347" s="305"/>
      <c r="I1347" s="306"/>
      <c r="J1347" s="308" t="str">
        <f t="shared" si="5"/>
        <v/>
      </c>
      <c r="K1347" s="308"/>
      <c r="L1347" s="309"/>
      <c r="M1347" s="308"/>
      <c r="N1347" s="303"/>
      <c r="O1347" s="305"/>
      <c r="P1347" s="305"/>
      <c r="Q1347" s="299"/>
      <c r="R1347" s="299"/>
      <c r="S1347" s="299"/>
      <c r="T1347" s="299"/>
    </row>
    <row r="1348" spans="1:20" ht="13.5" customHeight="1" x14ac:dyDescent="0.2">
      <c r="A1348" s="302" t="str">
        <f>IF(B1348="","",ROW()-ROW($A$3)+'Diário 3º PA'!$P$1)</f>
        <v/>
      </c>
      <c r="B1348" s="303"/>
      <c r="C1348" s="304"/>
      <c r="D1348" s="305"/>
      <c r="E1348" s="306"/>
      <c r="F1348" s="307"/>
      <c r="G1348" s="305"/>
      <c r="H1348" s="305"/>
      <c r="I1348" s="306"/>
      <c r="J1348" s="308" t="str">
        <f t="shared" si="5"/>
        <v/>
      </c>
      <c r="K1348" s="308"/>
      <c r="L1348" s="309"/>
      <c r="M1348" s="308"/>
      <c r="N1348" s="303"/>
      <c r="O1348" s="305"/>
      <c r="P1348" s="305"/>
      <c r="Q1348" s="299"/>
      <c r="R1348" s="299"/>
      <c r="S1348" s="299"/>
      <c r="T1348" s="299"/>
    </row>
    <row r="1349" spans="1:20" ht="13.5" customHeight="1" x14ac:dyDescent="0.2">
      <c r="A1349" s="302" t="str">
        <f>IF(B1349="","",ROW()-ROW($A$3)+'Diário 3º PA'!$P$1)</f>
        <v/>
      </c>
      <c r="B1349" s="303"/>
      <c r="C1349" s="304"/>
      <c r="D1349" s="305"/>
      <c r="E1349" s="306"/>
      <c r="F1349" s="307"/>
      <c r="G1349" s="305"/>
      <c r="H1349" s="305"/>
      <c r="I1349" s="306"/>
      <c r="J1349" s="308" t="str">
        <f t="shared" si="5"/>
        <v/>
      </c>
      <c r="K1349" s="308"/>
      <c r="L1349" s="309"/>
      <c r="M1349" s="308"/>
      <c r="N1349" s="303"/>
      <c r="O1349" s="305"/>
      <c r="P1349" s="305"/>
      <c r="Q1349" s="299"/>
      <c r="R1349" s="299"/>
      <c r="S1349" s="299"/>
      <c r="T1349" s="299"/>
    </row>
    <row r="1350" spans="1:20" ht="13.5" customHeight="1" x14ac:dyDescent="0.2">
      <c r="A1350" s="302" t="str">
        <f>IF(B1350="","",ROW()-ROW($A$3)+'Diário 3º PA'!$P$1)</f>
        <v/>
      </c>
      <c r="B1350" s="303"/>
      <c r="C1350" s="304"/>
      <c r="D1350" s="305"/>
      <c r="E1350" s="306"/>
      <c r="F1350" s="307"/>
      <c r="G1350" s="305"/>
      <c r="H1350" s="305"/>
      <c r="I1350" s="306"/>
      <c r="J1350" s="308" t="str">
        <f t="shared" si="5"/>
        <v/>
      </c>
      <c r="K1350" s="308"/>
      <c r="L1350" s="309"/>
      <c r="M1350" s="308"/>
      <c r="N1350" s="303"/>
      <c r="O1350" s="305"/>
      <c r="P1350" s="305"/>
      <c r="Q1350" s="299"/>
      <c r="R1350" s="299"/>
      <c r="S1350" s="299"/>
      <c r="T1350" s="299"/>
    </row>
    <row r="1351" spans="1:20" ht="13.5" customHeight="1" x14ac:dyDescent="0.2">
      <c r="A1351" s="302" t="str">
        <f>IF(B1351="","",ROW()-ROW($A$3)+'Diário 3º PA'!$P$1)</f>
        <v/>
      </c>
      <c r="B1351" s="303"/>
      <c r="C1351" s="304"/>
      <c r="D1351" s="305"/>
      <c r="E1351" s="306"/>
      <c r="F1351" s="307"/>
      <c r="G1351" s="305"/>
      <c r="H1351" s="305"/>
      <c r="I1351" s="306"/>
      <c r="J1351" s="308" t="str">
        <f t="shared" si="5"/>
        <v/>
      </c>
      <c r="K1351" s="308"/>
      <c r="L1351" s="309"/>
      <c r="M1351" s="308"/>
      <c r="N1351" s="303"/>
      <c r="O1351" s="305"/>
      <c r="P1351" s="305"/>
      <c r="Q1351" s="299"/>
      <c r="R1351" s="299"/>
      <c r="S1351" s="299"/>
      <c r="T1351" s="299"/>
    </row>
    <row r="1352" spans="1:20" ht="13.5" customHeight="1" x14ac:dyDescent="0.2">
      <c r="A1352" s="302" t="str">
        <f>IF(B1352="","",ROW()-ROW($A$3)+'Diário 3º PA'!$P$1)</f>
        <v/>
      </c>
      <c r="B1352" s="303"/>
      <c r="C1352" s="304"/>
      <c r="D1352" s="305"/>
      <c r="E1352" s="306"/>
      <c r="F1352" s="307"/>
      <c r="G1352" s="305"/>
      <c r="H1352" s="305"/>
      <c r="I1352" s="306"/>
      <c r="J1352" s="308" t="str">
        <f t="shared" si="5"/>
        <v/>
      </c>
      <c r="K1352" s="308"/>
      <c r="L1352" s="309"/>
      <c r="M1352" s="308"/>
      <c r="N1352" s="303"/>
      <c r="O1352" s="305"/>
      <c r="P1352" s="305"/>
      <c r="Q1352" s="299"/>
      <c r="R1352" s="299"/>
      <c r="S1352" s="299"/>
      <c r="T1352" s="299"/>
    </row>
    <row r="1353" spans="1:20" ht="13.5" customHeight="1" x14ac:dyDescent="0.2">
      <c r="A1353" s="302" t="str">
        <f>IF(B1353="","",ROW()-ROW($A$3)+'Diário 3º PA'!$P$1)</f>
        <v/>
      </c>
      <c r="B1353" s="303"/>
      <c r="C1353" s="304"/>
      <c r="D1353" s="305"/>
      <c r="E1353" s="306"/>
      <c r="F1353" s="307"/>
      <c r="G1353" s="305"/>
      <c r="H1353" s="305"/>
      <c r="I1353" s="306"/>
      <c r="J1353" s="308" t="str">
        <f t="shared" si="5"/>
        <v/>
      </c>
      <c r="K1353" s="308"/>
      <c r="L1353" s="309"/>
      <c r="M1353" s="308"/>
      <c r="N1353" s="303"/>
      <c r="O1353" s="305"/>
      <c r="P1353" s="305"/>
      <c r="Q1353" s="299"/>
      <c r="R1353" s="299"/>
      <c r="S1353" s="299"/>
      <c r="T1353" s="299"/>
    </row>
    <row r="1354" spans="1:20" ht="13.5" customHeight="1" x14ac:dyDescent="0.2">
      <c r="A1354" s="302" t="str">
        <f>IF(B1354="","",ROW()-ROW($A$3)+'Diário 3º PA'!$P$1)</f>
        <v/>
      </c>
      <c r="B1354" s="303"/>
      <c r="C1354" s="304"/>
      <c r="D1354" s="305"/>
      <c r="E1354" s="306"/>
      <c r="F1354" s="307"/>
      <c r="G1354" s="305"/>
      <c r="H1354" s="305"/>
      <c r="I1354" s="306"/>
      <c r="J1354" s="308" t="str">
        <f t="shared" si="5"/>
        <v/>
      </c>
      <c r="K1354" s="308"/>
      <c r="L1354" s="309"/>
      <c r="M1354" s="308"/>
      <c r="N1354" s="303"/>
      <c r="O1354" s="305"/>
      <c r="P1354" s="305"/>
      <c r="Q1354" s="299"/>
      <c r="R1354" s="299"/>
      <c r="S1354" s="299"/>
      <c r="T1354" s="299"/>
    </row>
    <row r="1355" spans="1:20" ht="13.5" customHeight="1" x14ac:dyDescent="0.2">
      <c r="A1355" s="302" t="str">
        <f>IF(B1355="","",ROW()-ROW($A$3)+'Diário 3º PA'!$P$1)</f>
        <v/>
      </c>
      <c r="B1355" s="303"/>
      <c r="C1355" s="304"/>
      <c r="D1355" s="305"/>
      <c r="E1355" s="306"/>
      <c r="F1355" s="307"/>
      <c r="G1355" s="305"/>
      <c r="H1355" s="305"/>
      <c r="I1355" s="306"/>
      <c r="J1355" s="308" t="str">
        <f t="shared" si="5"/>
        <v/>
      </c>
      <c r="K1355" s="308"/>
      <c r="L1355" s="309"/>
      <c r="M1355" s="308"/>
      <c r="N1355" s="303"/>
      <c r="O1355" s="305"/>
      <c r="P1355" s="305"/>
      <c r="Q1355" s="299"/>
      <c r="R1355" s="299"/>
      <c r="S1355" s="299"/>
      <c r="T1355" s="299"/>
    </row>
    <row r="1356" spans="1:20" ht="13.5" customHeight="1" x14ac:dyDescent="0.2">
      <c r="A1356" s="302" t="str">
        <f>IF(B1356="","",ROW()-ROW($A$3)+'Diário 3º PA'!$P$1)</f>
        <v/>
      </c>
      <c r="B1356" s="303"/>
      <c r="C1356" s="304"/>
      <c r="D1356" s="305"/>
      <c r="E1356" s="306"/>
      <c r="F1356" s="307"/>
      <c r="G1356" s="305"/>
      <c r="H1356" s="305"/>
      <c r="I1356" s="306"/>
      <c r="J1356" s="308" t="str">
        <f t="shared" si="5"/>
        <v/>
      </c>
      <c r="K1356" s="308"/>
      <c r="L1356" s="309"/>
      <c r="M1356" s="308"/>
      <c r="N1356" s="303"/>
      <c r="O1356" s="305"/>
      <c r="P1356" s="305"/>
      <c r="Q1356" s="299"/>
      <c r="R1356" s="299"/>
      <c r="S1356" s="299"/>
      <c r="T1356" s="299"/>
    </row>
    <row r="1357" spans="1:20" ht="13.5" customHeight="1" x14ac:dyDescent="0.2">
      <c r="A1357" s="302" t="str">
        <f>IF(B1357="","",ROW()-ROW($A$3)+'Diário 3º PA'!$P$1)</f>
        <v/>
      </c>
      <c r="B1357" s="303"/>
      <c r="C1357" s="304"/>
      <c r="D1357" s="305"/>
      <c r="E1357" s="306"/>
      <c r="F1357" s="307"/>
      <c r="G1357" s="305"/>
      <c r="H1357" s="305"/>
      <c r="I1357" s="306"/>
      <c r="J1357" s="308" t="str">
        <f t="shared" si="5"/>
        <v/>
      </c>
      <c r="K1357" s="308"/>
      <c r="L1357" s="309"/>
      <c r="M1357" s="308"/>
      <c r="N1357" s="303"/>
      <c r="O1357" s="305"/>
      <c r="P1357" s="305"/>
      <c r="Q1357" s="299"/>
      <c r="R1357" s="299"/>
      <c r="S1357" s="299"/>
      <c r="T1357" s="299"/>
    </row>
    <row r="1358" spans="1:20" ht="13.5" customHeight="1" x14ac:dyDescent="0.2">
      <c r="A1358" s="302" t="str">
        <f>IF(B1358="","",ROW()-ROW($A$3)+'Diário 3º PA'!$P$1)</f>
        <v/>
      </c>
      <c r="B1358" s="303"/>
      <c r="C1358" s="304"/>
      <c r="D1358" s="305"/>
      <c r="E1358" s="306"/>
      <c r="F1358" s="307"/>
      <c r="G1358" s="305"/>
      <c r="H1358" s="305"/>
      <c r="I1358" s="306"/>
      <c r="J1358" s="308" t="str">
        <f t="shared" si="5"/>
        <v/>
      </c>
      <c r="K1358" s="308"/>
      <c r="L1358" s="309"/>
      <c r="M1358" s="308"/>
      <c r="N1358" s="303"/>
      <c r="O1358" s="305"/>
      <c r="P1358" s="305"/>
      <c r="Q1358" s="299"/>
      <c r="R1358" s="299"/>
      <c r="S1358" s="299"/>
      <c r="T1358" s="299"/>
    </row>
    <row r="1359" spans="1:20" ht="13.5" customHeight="1" x14ac:dyDescent="0.2">
      <c r="A1359" s="302" t="str">
        <f>IF(B1359="","",ROW()-ROW($A$3)+'Diário 3º PA'!$P$1)</f>
        <v/>
      </c>
      <c r="B1359" s="303"/>
      <c r="C1359" s="304"/>
      <c r="D1359" s="305"/>
      <c r="E1359" s="306"/>
      <c r="F1359" s="307"/>
      <c r="G1359" s="305"/>
      <c r="H1359" s="305"/>
      <c r="I1359" s="306"/>
      <c r="J1359" s="308" t="str">
        <f t="shared" si="5"/>
        <v/>
      </c>
      <c r="K1359" s="308"/>
      <c r="L1359" s="309"/>
      <c r="M1359" s="308"/>
      <c r="N1359" s="303"/>
      <c r="O1359" s="305"/>
      <c r="P1359" s="305"/>
      <c r="Q1359" s="299"/>
      <c r="R1359" s="299"/>
      <c r="S1359" s="299"/>
      <c r="T1359" s="299"/>
    </row>
    <row r="1360" spans="1:20" ht="13.5" customHeight="1" x14ac:dyDescent="0.2">
      <c r="A1360" s="302" t="str">
        <f>IF(B1360="","",ROW()-ROW($A$3)+'Diário 3º PA'!$P$1)</f>
        <v/>
      </c>
      <c r="B1360" s="303"/>
      <c r="C1360" s="304"/>
      <c r="D1360" s="305"/>
      <c r="E1360" s="306"/>
      <c r="F1360" s="307"/>
      <c r="G1360" s="305"/>
      <c r="H1360" s="305"/>
      <c r="I1360" s="306"/>
      <c r="J1360" s="308" t="str">
        <f t="shared" si="5"/>
        <v/>
      </c>
      <c r="K1360" s="308"/>
      <c r="L1360" s="309"/>
      <c r="M1360" s="308"/>
      <c r="N1360" s="303"/>
      <c r="O1360" s="305"/>
      <c r="P1360" s="305"/>
      <c r="Q1360" s="299"/>
      <c r="R1360" s="299"/>
      <c r="S1360" s="299"/>
      <c r="T1360" s="299"/>
    </row>
    <row r="1361" spans="1:20" ht="13.5" customHeight="1" x14ac:dyDescent="0.2">
      <c r="A1361" s="302" t="str">
        <f>IF(B1361="","",ROW()-ROW($A$3)+'Diário 3º PA'!$P$1)</f>
        <v/>
      </c>
      <c r="B1361" s="303"/>
      <c r="C1361" s="304"/>
      <c r="D1361" s="305"/>
      <c r="E1361" s="306"/>
      <c r="F1361" s="307"/>
      <c r="G1361" s="305"/>
      <c r="H1361" s="305"/>
      <c r="I1361" s="306"/>
      <c r="J1361" s="308" t="str">
        <f t="shared" si="5"/>
        <v/>
      </c>
      <c r="K1361" s="308"/>
      <c r="L1361" s="309"/>
      <c r="M1361" s="308"/>
      <c r="N1361" s="303"/>
      <c r="O1361" s="305"/>
      <c r="P1361" s="305"/>
      <c r="Q1361" s="299"/>
      <c r="R1361" s="299"/>
      <c r="S1361" s="299"/>
      <c r="T1361" s="299"/>
    </row>
    <row r="1362" spans="1:20" ht="13.5" customHeight="1" x14ac:dyDescent="0.2">
      <c r="A1362" s="302" t="str">
        <f>IF(B1362="","",ROW()-ROW($A$3)+'Diário 3º PA'!$P$1)</f>
        <v/>
      </c>
      <c r="B1362" s="303"/>
      <c r="C1362" s="304"/>
      <c r="D1362" s="305"/>
      <c r="E1362" s="306"/>
      <c r="F1362" s="307"/>
      <c r="G1362" s="305"/>
      <c r="H1362" s="305"/>
      <c r="I1362" s="306"/>
      <c r="J1362" s="308" t="str">
        <f t="shared" si="5"/>
        <v/>
      </c>
      <c r="K1362" s="308"/>
      <c r="L1362" s="309"/>
      <c r="M1362" s="308"/>
      <c r="N1362" s="303"/>
      <c r="O1362" s="305"/>
      <c r="P1362" s="305"/>
      <c r="Q1362" s="299"/>
      <c r="R1362" s="299"/>
      <c r="S1362" s="299"/>
      <c r="T1362" s="299"/>
    </row>
    <row r="1363" spans="1:20" ht="13.5" customHeight="1" x14ac:dyDescent="0.2">
      <c r="A1363" s="302" t="str">
        <f>IF(B1363="","",ROW()-ROW($A$3)+'Diário 3º PA'!$P$1)</f>
        <v/>
      </c>
      <c r="B1363" s="303"/>
      <c r="C1363" s="304"/>
      <c r="D1363" s="305"/>
      <c r="E1363" s="306"/>
      <c r="F1363" s="307"/>
      <c r="G1363" s="305"/>
      <c r="H1363" s="305"/>
      <c r="I1363" s="306"/>
      <c r="J1363" s="308" t="str">
        <f t="shared" si="5"/>
        <v/>
      </c>
      <c r="K1363" s="308"/>
      <c r="L1363" s="309"/>
      <c r="M1363" s="308"/>
      <c r="N1363" s="303"/>
      <c r="O1363" s="305"/>
      <c r="P1363" s="305"/>
      <c r="Q1363" s="299"/>
      <c r="R1363" s="299"/>
      <c r="S1363" s="299"/>
      <c r="T1363" s="299"/>
    </row>
    <row r="1364" spans="1:20" ht="13.5" customHeight="1" x14ac:dyDescent="0.2">
      <c r="A1364" s="302" t="str">
        <f>IF(B1364="","",ROW()-ROW($A$3)+'Diário 3º PA'!$P$1)</f>
        <v/>
      </c>
      <c r="B1364" s="303"/>
      <c r="C1364" s="304"/>
      <c r="D1364" s="305"/>
      <c r="E1364" s="306"/>
      <c r="F1364" s="307"/>
      <c r="G1364" s="305"/>
      <c r="H1364" s="305"/>
      <c r="I1364" s="306"/>
      <c r="J1364" s="308" t="str">
        <f t="shared" si="5"/>
        <v/>
      </c>
      <c r="K1364" s="308"/>
      <c r="L1364" s="309"/>
      <c r="M1364" s="308"/>
      <c r="N1364" s="303"/>
      <c r="O1364" s="305"/>
      <c r="P1364" s="305"/>
      <c r="Q1364" s="299"/>
      <c r="R1364" s="299"/>
      <c r="S1364" s="299"/>
      <c r="T1364" s="299"/>
    </row>
    <row r="1365" spans="1:20" ht="13.5" customHeight="1" x14ac:dyDescent="0.2">
      <c r="A1365" s="302" t="str">
        <f>IF(B1365="","",ROW()-ROW($A$3)+'Diário 3º PA'!$P$1)</f>
        <v/>
      </c>
      <c r="B1365" s="303"/>
      <c r="C1365" s="304"/>
      <c r="D1365" s="305"/>
      <c r="E1365" s="306"/>
      <c r="F1365" s="307"/>
      <c r="G1365" s="305"/>
      <c r="H1365" s="305"/>
      <c r="I1365" s="306"/>
      <c r="J1365" s="308" t="str">
        <f t="shared" si="5"/>
        <v/>
      </c>
      <c r="K1365" s="308"/>
      <c r="L1365" s="309"/>
      <c r="M1365" s="308"/>
      <c r="N1365" s="303"/>
      <c r="O1365" s="305"/>
      <c r="P1365" s="305"/>
      <c r="Q1365" s="299"/>
      <c r="R1365" s="299"/>
      <c r="S1365" s="299"/>
      <c r="T1365" s="299"/>
    </row>
    <row r="1366" spans="1:20" ht="13.5" customHeight="1" x14ac:dyDescent="0.2">
      <c r="A1366" s="302" t="str">
        <f>IF(B1366="","",ROW()-ROW($A$3)+'Diário 3º PA'!$P$1)</f>
        <v/>
      </c>
      <c r="B1366" s="303"/>
      <c r="C1366" s="304"/>
      <c r="D1366" s="305"/>
      <c r="E1366" s="306"/>
      <c r="F1366" s="307"/>
      <c r="G1366" s="305"/>
      <c r="H1366" s="305"/>
      <c r="I1366" s="306"/>
      <c r="J1366" s="308" t="str">
        <f t="shared" si="5"/>
        <v/>
      </c>
      <c r="K1366" s="308"/>
      <c r="L1366" s="309"/>
      <c r="M1366" s="308"/>
      <c r="N1366" s="303"/>
      <c r="O1366" s="305"/>
      <c r="P1366" s="305"/>
      <c r="Q1366" s="299"/>
      <c r="R1366" s="299"/>
      <c r="S1366" s="299"/>
      <c r="T1366" s="299"/>
    </row>
    <row r="1367" spans="1:20" ht="13.5" customHeight="1" x14ac:dyDescent="0.2">
      <c r="A1367" s="302" t="str">
        <f>IF(B1367="","",ROW()-ROW($A$3)+'Diário 3º PA'!$P$1)</f>
        <v/>
      </c>
      <c r="B1367" s="303"/>
      <c r="C1367" s="304"/>
      <c r="D1367" s="305"/>
      <c r="E1367" s="306"/>
      <c r="F1367" s="307"/>
      <c r="G1367" s="305"/>
      <c r="H1367" s="305"/>
      <c r="I1367" s="306"/>
      <c r="J1367" s="308" t="str">
        <f t="shared" si="5"/>
        <v/>
      </c>
      <c r="K1367" s="308"/>
      <c r="L1367" s="309"/>
      <c r="M1367" s="308"/>
      <c r="N1367" s="303"/>
      <c r="O1367" s="305"/>
      <c r="P1367" s="305"/>
      <c r="Q1367" s="299"/>
      <c r="R1367" s="299"/>
      <c r="S1367" s="299"/>
      <c r="T1367" s="299"/>
    </row>
    <row r="1368" spans="1:20" ht="13.5" customHeight="1" x14ac:dyDescent="0.2">
      <c r="A1368" s="302" t="str">
        <f>IF(B1368="","",ROW()-ROW($A$3)+'Diário 3º PA'!$P$1)</f>
        <v/>
      </c>
      <c r="B1368" s="303"/>
      <c r="C1368" s="304"/>
      <c r="D1368" s="305"/>
      <c r="E1368" s="306"/>
      <c r="F1368" s="307"/>
      <c r="G1368" s="305"/>
      <c r="H1368" s="305"/>
      <c r="I1368" s="306"/>
      <c r="J1368" s="308" t="str">
        <f t="shared" si="5"/>
        <v/>
      </c>
      <c r="K1368" s="308"/>
      <c r="L1368" s="309"/>
      <c r="M1368" s="308"/>
      <c r="N1368" s="303"/>
      <c r="O1368" s="305"/>
      <c r="P1368" s="305"/>
      <c r="Q1368" s="299"/>
      <c r="R1368" s="299"/>
      <c r="S1368" s="299"/>
      <c r="T1368" s="299"/>
    </row>
    <row r="1369" spans="1:20" ht="13.5" customHeight="1" x14ac:dyDescent="0.2">
      <c r="A1369" s="302" t="str">
        <f>IF(B1369="","",ROW()-ROW($A$3)+'Diário 3º PA'!$P$1)</f>
        <v/>
      </c>
      <c r="B1369" s="303"/>
      <c r="C1369" s="304"/>
      <c r="D1369" s="305"/>
      <c r="E1369" s="306"/>
      <c r="F1369" s="307"/>
      <c r="G1369" s="305"/>
      <c r="H1369" s="305"/>
      <c r="I1369" s="306"/>
      <c r="J1369" s="308" t="str">
        <f t="shared" si="5"/>
        <v/>
      </c>
      <c r="K1369" s="308"/>
      <c r="L1369" s="309"/>
      <c r="M1369" s="308"/>
      <c r="N1369" s="303"/>
      <c r="O1369" s="305"/>
      <c r="P1369" s="305"/>
      <c r="Q1369" s="299"/>
      <c r="R1369" s="299"/>
      <c r="S1369" s="299"/>
      <c r="T1369" s="299"/>
    </row>
    <row r="1370" spans="1:20" ht="13.5" customHeight="1" x14ac:dyDescent="0.2">
      <c r="A1370" s="302" t="str">
        <f>IF(B1370="","",ROW()-ROW($A$3)+'Diário 3º PA'!$P$1)</f>
        <v/>
      </c>
      <c r="B1370" s="303"/>
      <c r="C1370" s="304"/>
      <c r="D1370" s="305"/>
      <c r="E1370" s="306"/>
      <c r="F1370" s="307"/>
      <c r="G1370" s="305"/>
      <c r="H1370" s="305"/>
      <c r="I1370" s="306"/>
      <c r="J1370" s="308" t="str">
        <f t="shared" si="5"/>
        <v/>
      </c>
      <c r="K1370" s="308"/>
      <c r="L1370" s="309"/>
      <c r="M1370" s="308"/>
      <c r="N1370" s="303"/>
      <c r="O1370" s="305"/>
      <c r="P1370" s="305"/>
      <c r="Q1370" s="299"/>
      <c r="R1370" s="299"/>
      <c r="S1370" s="299"/>
      <c r="T1370" s="299"/>
    </row>
    <row r="1371" spans="1:20" ht="13.5" customHeight="1" x14ac:dyDescent="0.2">
      <c r="A1371" s="302" t="str">
        <f>IF(B1371="","",ROW()-ROW($A$3)+'Diário 3º PA'!$P$1)</f>
        <v/>
      </c>
      <c r="B1371" s="303"/>
      <c r="C1371" s="304"/>
      <c r="D1371" s="305"/>
      <c r="E1371" s="306"/>
      <c r="F1371" s="307"/>
      <c r="G1371" s="305"/>
      <c r="H1371" s="305"/>
      <c r="I1371" s="306"/>
      <c r="J1371" s="308" t="str">
        <f t="shared" si="5"/>
        <v/>
      </c>
      <c r="K1371" s="308"/>
      <c r="L1371" s="309"/>
      <c r="M1371" s="308"/>
      <c r="N1371" s="303"/>
      <c r="O1371" s="305"/>
      <c r="P1371" s="305"/>
      <c r="Q1371" s="299"/>
      <c r="R1371" s="299"/>
      <c r="S1371" s="299"/>
      <c r="T1371" s="299"/>
    </row>
    <row r="1372" spans="1:20" ht="13.5" customHeight="1" x14ac:dyDescent="0.2">
      <c r="A1372" s="302" t="str">
        <f>IF(B1372="","",ROW()-ROW($A$3)+'Diário 3º PA'!$P$1)</f>
        <v/>
      </c>
      <c r="B1372" s="303"/>
      <c r="C1372" s="304"/>
      <c r="D1372" s="305"/>
      <c r="E1372" s="306"/>
      <c r="F1372" s="307"/>
      <c r="G1372" s="305"/>
      <c r="H1372" s="305"/>
      <c r="I1372" s="306"/>
      <c r="J1372" s="308" t="str">
        <f t="shared" si="5"/>
        <v/>
      </c>
      <c r="K1372" s="308"/>
      <c r="L1372" s="309"/>
      <c r="M1372" s="308"/>
      <c r="N1372" s="303"/>
      <c r="O1372" s="305"/>
      <c r="P1372" s="305"/>
      <c r="Q1372" s="299"/>
      <c r="R1372" s="299"/>
      <c r="S1372" s="299"/>
      <c r="T1372" s="299"/>
    </row>
    <row r="1373" spans="1:20" ht="13.5" customHeight="1" x14ac:dyDescent="0.2">
      <c r="A1373" s="302" t="str">
        <f>IF(B1373="","",ROW()-ROW($A$3)+'Diário 3º PA'!$P$1)</f>
        <v/>
      </c>
      <c r="B1373" s="303"/>
      <c r="C1373" s="304"/>
      <c r="D1373" s="305"/>
      <c r="E1373" s="306"/>
      <c r="F1373" s="307"/>
      <c r="G1373" s="305"/>
      <c r="H1373" s="305"/>
      <c r="I1373" s="306"/>
      <c r="J1373" s="308" t="str">
        <f t="shared" si="5"/>
        <v/>
      </c>
      <c r="K1373" s="308"/>
      <c r="L1373" s="309"/>
      <c r="M1373" s="308"/>
      <c r="N1373" s="303"/>
      <c r="O1373" s="305"/>
      <c r="P1373" s="305"/>
      <c r="Q1373" s="299"/>
      <c r="R1373" s="299"/>
      <c r="S1373" s="299"/>
      <c r="T1373" s="299"/>
    </row>
    <row r="1374" spans="1:20" ht="13.5" customHeight="1" x14ac:dyDescent="0.2">
      <c r="A1374" s="302" t="str">
        <f>IF(B1374="","",ROW()-ROW($A$3)+'Diário 3º PA'!$P$1)</f>
        <v/>
      </c>
      <c r="B1374" s="303"/>
      <c r="C1374" s="304"/>
      <c r="D1374" s="305"/>
      <c r="E1374" s="306"/>
      <c r="F1374" s="307"/>
      <c r="G1374" s="305"/>
      <c r="H1374" s="305"/>
      <c r="I1374" s="306"/>
      <c r="J1374" s="308" t="str">
        <f t="shared" si="5"/>
        <v/>
      </c>
      <c r="K1374" s="308"/>
      <c r="L1374" s="309"/>
      <c r="M1374" s="308"/>
      <c r="N1374" s="303"/>
      <c r="O1374" s="305"/>
      <c r="P1374" s="305"/>
      <c r="Q1374" s="299"/>
      <c r="R1374" s="299"/>
      <c r="S1374" s="299"/>
      <c r="T1374" s="299"/>
    </row>
    <row r="1375" spans="1:20" ht="13.5" customHeight="1" x14ac:dyDescent="0.2">
      <c r="A1375" s="302" t="str">
        <f>IF(B1375="","",ROW()-ROW($A$3)+'Diário 3º PA'!$P$1)</f>
        <v/>
      </c>
      <c r="B1375" s="303"/>
      <c r="C1375" s="304"/>
      <c r="D1375" s="305"/>
      <c r="E1375" s="306"/>
      <c r="F1375" s="307"/>
      <c r="G1375" s="305"/>
      <c r="H1375" s="305"/>
      <c r="I1375" s="306"/>
      <c r="J1375" s="308" t="str">
        <f t="shared" si="5"/>
        <v/>
      </c>
      <c r="K1375" s="308"/>
      <c r="L1375" s="309"/>
      <c r="M1375" s="308"/>
      <c r="N1375" s="303"/>
      <c r="O1375" s="305"/>
      <c r="P1375" s="305"/>
      <c r="Q1375" s="299"/>
      <c r="R1375" s="299"/>
      <c r="S1375" s="299"/>
      <c r="T1375" s="299"/>
    </row>
    <row r="1376" spans="1:20" ht="13.5" customHeight="1" x14ac:dyDescent="0.2">
      <c r="A1376" s="302" t="str">
        <f>IF(B1376="","",ROW()-ROW($A$3)+'Diário 3º PA'!$P$1)</f>
        <v/>
      </c>
      <c r="B1376" s="303"/>
      <c r="C1376" s="304"/>
      <c r="D1376" s="305"/>
      <c r="E1376" s="306"/>
      <c r="F1376" s="307"/>
      <c r="G1376" s="305"/>
      <c r="H1376" s="305"/>
      <c r="I1376" s="306"/>
      <c r="J1376" s="308" t="str">
        <f t="shared" si="5"/>
        <v/>
      </c>
      <c r="K1376" s="308"/>
      <c r="L1376" s="309"/>
      <c r="M1376" s="308"/>
      <c r="N1376" s="303"/>
      <c r="O1376" s="305"/>
      <c r="P1376" s="305"/>
      <c r="Q1376" s="299"/>
      <c r="R1376" s="299"/>
      <c r="S1376" s="299"/>
      <c r="T1376" s="299"/>
    </row>
    <row r="1377" spans="1:20" ht="13.5" customHeight="1" x14ac:dyDescent="0.2">
      <c r="A1377" s="302" t="str">
        <f>IF(B1377="","",ROW()-ROW($A$3)+'Diário 3º PA'!$P$1)</f>
        <v/>
      </c>
      <c r="B1377" s="303"/>
      <c r="C1377" s="304"/>
      <c r="D1377" s="305"/>
      <c r="E1377" s="306"/>
      <c r="F1377" s="307"/>
      <c r="G1377" s="305"/>
      <c r="H1377" s="305"/>
      <c r="I1377" s="306"/>
      <c r="J1377" s="308" t="str">
        <f t="shared" si="5"/>
        <v/>
      </c>
      <c r="K1377" s="308"/>
      <c r="L1377" s="309"/>
      <c r="M1377" s="308"/>
      <c r="N1377" s="303"/>
      <c r="O1377" s="305"/>
      <c r="P1377" s="305"/>
      <c r="Q1377" s="299"/>
      <c r="R1377" s="299"/>
      <c r="S1377" s="299"/>
      <c r="T1377" s="299"/>
    </row>
    <row r="1378" spans="1:20" ht="13.5" customHeight="1" x14ac:dyDescent="0.2">
      <c r="A1378" s="302" t="str">
        <f>IF(B1378="","",ROW()-ROW($A$3)+'Diário 3º PA'!$P$1)</f>
        <v/>
      </c>
      <c r="B1378" s="303"/>
      <c r="C1378" s="304"/>
      <c r="D1378" s="305"/>
      <c r="E1378" s="306"/>
      <c r="F1378" s="307"/>
      <c r="G1378" s="305"/>
      <c r="H1378" s="305"/>
      <c r="I1378" s="306"/>
      <c r="J1378" s="308" t="str">
        <f t="shared" si="5"/>
        <v/>
      </c>
      <c r="K1378" s="308"/>
      <c r="L1378" s="309"/>
      <c r="M1378" s="308"/>
      <c r="N1378" s="303"/>
      <c r="O1378" s="305"/>
      <c r="P1378" s="305"/>
      <c r="Q1378" s="299"/>
      <c r="R1378" s="299"/>
      <c r="S1378" s="299"/>
      <c r="T1378" s="299"/>
    </row>
    <row r="1379" spans="1:20" ht="13.5" customHeight="1" x14ac:dyDescent="0.2">
      <c r="A1379" s="302" t="str">
        <f>IF(B1379="","",ROW()-ROW($A$3)+'Diário 3º PA'!$P$1)</f>
        <v/>
      </c>
      <c r="B1379" s="303"/>
      <c r="C1379" s="304"/>
      <c r="D1379" s="305"/>
      <c r="E1379" s="306"/>
      <c r="F1379" s="307"/>
      <c r="G1379" s="305"/>
      <c r="H1379" s="305"/>
      <c r="I1379" s="306"/>
      <c r="J1379" s="308" t="str">
        <f t="shared" si="5"/>
        <v/>
      </c>
      <c r="K1379" s="308"/>
      <c r="L1379" s="309"/>
      <c r="M1379" s="308"/>
      <c r="N1379" s="303"/>
      <c r="O1379" s="305"/>
      <c r="P1379" s="305"/>
      <c r="Q1379" s="299"/>
      <c r="R1379" s="299"/>
      <c r="S1379" s="299"/>
      <c r="T1379" s="299"/>
    </row>
    <row r="1380" spans="1:20" ht="13.5" customHeight="1" x14ac:dyDescent="0.2">
      <c r="A1380" s="302" t="str">
        <f>IF(B1380="","",ROW()-ROW($A$3)+'Diário 3º PA'!$P$1)</f>
        <v/>
      </c>
      <c r="B1380" s="303"/>
      <c r="C1380" s="304"/>
      <c r="D1380" s="305"/>
      <c r="E1380" s="306"/>
      <c r="F1380" s="307"/>
      <c r="G1380" s="305"/>
      <c r="H1380" s="305"/>
      <c r="I1380" s="306"/>
      <c r="J1380" s="308" t="str">
        <f t="shared" si="5"/>
        <v/>
      </c>
      <c r="K1380" s="308"/>
      <c r="L1380" s="309"/>
      <c r="M1380" s="308"/>
      <c r="N1380" s="303"/>
      <c r="O1380" s="305"/>
      <c r="P1380" s="305"/>
      <c r="Q1380" s="299"/>
      <c r="R1380" s="299"/>
      <c r="S1380" s="299"/>
      <c r="T1380" s="299"/>
    </row>
    <row r="1381" spans="1:20" ht="13.5" customHeight="1" x14ac:dyDescent="0.2">
      <c r="A1381" s="302" t="str">
        <f>IF(B1381="","",ROW()-ROW($A$3)+'Diário 3º PA'!$P$1)</f>
        <v/>
      </c>
      <c r="B1381" s="303"/>
      <c r="C1381" s="304"/>
      <c r="D1381" s="305"/>
      <c r="E1381" s="306"/>
      <c r="F1381" s="307"/>
      <c r="G1381" s="305"/>
      <c r="H1381" s="305"/>
      <c r="I1381" s="306"/>
      <c r="J1381" s="308" t="str">
        <f t="shared" si="5"/>
        <v/>
      </c>
      <c r="K1381" s="308"/>
      <c r="L1381" s="309"/>
      <c r="M1381" s="308"/>
      <c r="N1381" s="303"/>
      <c r="O1381" s="305"/>
      <c r="P1381" s="305"/>
      <c r="Q1381" s="299"/>
      <c r="R1381" s="299"/>
      <c r="S1381" s="299"/>
      <c r="T1381" s="299"/>
    </row>
    <row r="1382" spans="1:20" ht="13.5" customHeight="1" x14ac:dyDescent="0.2">
      <c r="A1382" s="302" t="str">
        <f>IF(B1382="","",ROW()-ROW($A$3)+'Diário 3º PA'!$P$1)</f>
        <v/>
      </c>
      <c r="B1382" s="303"/>
      <c r="C1382" s="304"/>
      <c r="D1382" s="305"/>
      <c r="E1382" s="306"/>
      <c r="F1382" s="307"/>
      <c r="G1382" s="305"/>
      <c r="H1382" s="305"/>
      <c r="I1382" s="306"/>
      <c r="J1382" s="308" t="str">
        <f t="shared" si="5"/>
        <v/>
      </c>
      <c r="K1382" s="308"/>
      <c r="L1382" s="309"/>
      <c r="M1382" s="308"/>
      <c r="N1382" s="303"/>
      <c r="O1382" s="305"/>
      <c r="P1382" s="305"/>
      <c r="Q1382" s="299"/>
      <c r="R1382" s="299"/>
      <c r="S1382" s="299"/>
      <c r="T1382" s="299"/>
    </row>
    <row r="1383" spans="1:20" ht="13.5" customHeight="1" x14ac:dyDescent="0.2">
      <c r="A1383" s="302" t="str">
        <f>IF(B1383="","",ROW()-ROW($A$3)+'Diário 3º PA'!$P$1)</f>
        <v/>
      </c>
      <c r="B1383" s="303"/>
      <c r="C1383" s="304"/>
      <c r="D1383" s="305"/>
      <c r="E1383" s="306"/>
      <c r="F1383" s="307"/>
      <c r="G1383" s="305"/>
      <c r="H1383" s="305"/>
      <c r="I1383" s="306"/>
      <c r="J1383" s="308" t="str">
        <f t="shared" si="5"/>
        <v/>
      </c>
      <c r="K1383" s="308"/>
      <c r="L1383" s="309"/>
      <c r="M1383" s="308"/>
      <c r="N1383" s="303"/>
      <c r="O1383" s="305"/>
      <c r="P1383" s="305"/>
      <c r="Q1383" s="299"/>
      <c r="R1383" s="299"/>
      <c r="S1383" s="299"/>
      <c r="T1383" s="299"/>
    </row>
    <row r="1384" spans="1:20" ht="13.5" customHeight="1" x14ac:dyDescent="0.2">
      <c r="A1384" s="302" t="str">
        <f>IF(B1384="","",ROW()-ROW($A$3)+'Diário 3º PA'!$P$1)</f>
        <v/>
      </c>
      <c r="B1384" s="303"/>
      <c r="C1384" s="304"/>
      <c r="D1384" s="305"/>
      <c r="E1384" s="306"/>
      <c r="F1384" s="307"/>
      <c r="G1384" s="305"/>
      <c r="H1384" s="305"/>
      <c r="I1384" s="306"/>
      <c r="J1384" s="308" t="str">
        <f t="shared" si="5"/>
        <v/>
      </c>
      <c r="K1384" s="308"/>
      <c r="L1384" s="309"/>
      <c r="M1384" s="308"/>
      <c r="N1384" s="303"/>
      <c r="O1384" s="305"/>
      <c r="P1384" s="305"/>
      <c r="Q1384" s="299"/>
      <c r="R1384" s="299"/>
      <c r="S1384" s="299"/>
      <c r="T1384" s="299"/>
    </row>
    <row r="1385" spans="1:20" ht="13.5" customHeight="1" x14ac:dyDescent="0.2">
      <c r="A1385" s="302" t="str">
        <f>IF(B1385="","",ROW()-ROW($A$3)+'Diário 3º PA'!$P$1)</f>
        <v/>
      </c>
      <c r="B1385" s="303"/>
      <c r="C1385" s="304"/>
      <c r="D1385" s="305"/>
      <c r="E1385" s="306"/>
      <c r="F1385" s="307"/>
      <c r="G1385" s="305"/>
      <c r="H1385" s="305"/>
      <c r="I1385" s="306"/>
      <c r="J1385" s="308" t="str">
        <f t="shared" si="5"/>
        <v/>
      </c>
      <c r="K1385" s="308"/>
      <c r="L1385" s="309"/>
      <c r="M1385" s="308"/>
      <c r="N1385" s="303"/>
      <c r="O1385" s="305"/>
      <c r="P1385" s="305"/>
      <c r="Q1385" s="299"/>
      <c r="R1385" s="299"/>
      <c r="S1385" s="299"/>
      <c r="T1385" s="299"/>
    </row>
    <row r="1386" spans="1:20" ht="13.5" customHeight="1" x14ac:dyDescent="0.2">
      <c r="A1386" s="302" t="str">
        <f>IF(B1386="","",ROW()-ROW($A$3)+'Diário 3º PA'!$P$1)</f>
        <v/>
      </c>
      <c r="B1386" s="303"/>
      <c r="C1386" s="304"/>
      <c r="D1386" s="305"/>
      <c r="E1386" s="306"/>
      <c r="F1386" s="307"/>
      <c r="G1386" s="305"/>
      <c r="H1386" s="305"/>
      <c r="I1386" s="306"/>
      <c r="J1386" s="308" t="str">
        <f t="shared" si="5"/>
        <v/>
      </c>
      <c r="K1386" s="308"/>
      <c r="L1386" s="309"/>
      <c r="M1386" s="308"/>
      <c r="N1386" s="303"/>
      <c r="O1386" s="305"/>
      <c r="P1386" s="305"/>
      <c r="Q1386" s="299"/>
      <c r="R1386" s="299"/>
      <c r="S1386" s="299"/>
      <c r="T1386" s="299"/>
    </row>
    <row r="1387" spans="1:20" ht="13.5" customHeight="1" x14ac:dyDescent="0.2">
      <c r="A1387" s="302" t="str">
        <f>IF(B1387="","",ROW()-ROW($A$3)+'Diário 3º PA'!$P$1)</f>
        <v/>
      </c>
      <c r="B1387" s="303"/>
      <c r="C1387" s="304"/>
      <c r="D1387" s="305"/>
      <c r="E1387" s="306"/>
      <c r="F1387" s="307"/>
      <c r="G1387" s="305"/>
      <c r="H1387" s="305"/>
      <c r="I1387" s="306"/>
      <c r="J1387" s="308" t="str">
        <f t="shared" si="5"/>
        <v/>
      </c>
      <c r="K1387" s="308"/>
      <c r="L1387" s="309"/>
      <c r="M1387" s="308"/>
      <c r="N1387" s="303"/>
      <c r="O1387" s="305"/>
      <c r="P1387" s="305"/>
      <c r="Q1387" s="299"/>
      <c r="R1387" s="299"/>
      <c r="S1387" s="299"/>
      <c r="T1387" s="299"/>
    </row>
    <row r="1388" spans="1:20" ht="13.5" customHeight="1" x14ac:dyDescent="0.2">
      <c r="A1388" s="302" t="str">
        <f>IF(B1388="","",ROW()-ROW($A$3)+'Diário 3º PA'!$P$1)</f>
        <v/>
      </c>
      <c r="B1388" s="303"/>
      <c r="C1388" s="304"/>
      <c r="D1388" s="305"/>
      <c r="E1388" s="306"/>
      <c r="F1388" s="307"/>
      <c r="G1388" s="305"/>
      <c r="H1388" s="305"/>
      <c r="I1388" s="306"/>
      <c r="J1388" s="308" t="str">
        <f t="shared" si="5"/>
        <v/>
      </c>
      <c r="K1388" s="308"/>
      <c r="L1388" s="309"/>
      <c r="M1388" s="308"/>
      <c r="N1388" s="303"/>
      <c r="O1388" s="305"/>
      <c r="P1388" s="305"/>
      <c r="Q1388" s="299"/>
      <c r="R1388" s="299"/>
      <c r="S1388" s="299"/>
      <c r="T1388" s="299"/>
    </row>
    <row r="1389" spans="1:20" ht="13.5" customHeight="1" x14ac:dyDescent="0.2">
      <c r="A1389" s="302" t="str">
        <f>IF(B1389="","",ROW()-ROW($A$3)+'Diário 3º PA'!$P$1)</f>
        <v/>
      </c>
      <c r="B1389" s="303"/>
      <c r="C1389" s="304"/>
      <c r="D1389" s="305"/>
      <c r="E1389" s="306"/>
      <c r="F1389" s="307"/>
      <c r="G1389" s="305"/>
      <c r="H1389" s="305"/>
      <c r="I1389" s="306"/>
      <c r="J1389" s="308" t="str">
        <f t="shared" si="5"/>
        <v/>
      </c>
      <c r="K1389" s="308"/>
      <c r="L1389" s="309"/>
      <c r="M1389" s="308"/>
      <c r="N1389" s="303"/>
      <c r="O1389" s="305"/>
      <c r="P1389" s="305"/>
      <c r="Q1389" s="299"/>
      <c r="R1389" s="299"/>
      <c r="S1389" s="299"/>
      <c r="T1389" s="299"/>
    </row>
    <row r="1390" spans="1:20" ht="13.5" customHeight="1" x14ac:dyDescent="0.2">
      <c r="A1390" s="302" t="str">
        <f>IF(B1390="","",ROW()-ROW($A$3)+'Diário 3º PA'!$P$1)</f>
        <v/>
      </c>
      <c r="B1390" s="303"/>
      <c r="C1390" s="304"/>
      <c r="D1390" s="305"/>
      <c r="E1390" s="306"/>
      <c r="F1390" s="307"/>
      <c r="G1390" s="305"/>
      <c r="H1390" s="305"/>
      <c r="I1390" s="306"/>
      <c r="J1390" s="308" t="str">
        <f t="shared" si="5"/>
        <v/>
      </c>
      <c r="K1390" s="308"/>
      <c r="L1390" s="309"/>
      <c r="M1390" s="308"/>
      <c r="N1390" s="303"/>
      <c r="O1390" s="305"/>
      <c r="P1390" s="305"/>
      <c r="Q1390" s="299"/>
      <c r="R1390" s="299"/>
      <c r="S1390" s="299"/>
      <c r="T1390" s="299"/>
    </row>
    <row r="1391" spans="1:20" ht="13.5" customHeight="1" x14ac:dyDescent="0.2">
      <c r="A1391" s="302" t="str">
        <f>IF(B1391="","",ROW()-ROW($A$3)+'Diário 3º PA'!$P$1)</f>
        <v/>
      </c>
      <c r="B1391" s="303"/>
      <c r="C1391" s="304"/>
      <c r="D1391" s="305"/>
      <c r="E1391" s="306"/>
      <c r="F1391" s="307"/>
      <c r="G1391" s="305"/>
      <c r="H1391" s="305"/>
      <c r="I1391" s="306"/>
      <c r="J1391" s="308" t="str">
        <f t="shared" si="5"/>
        <v/>
      </c>
      <c r="K1391" s="308"/>
      <c r="L1391" s="309"/>
      <c r="M1391" s="308"/>
      <c r="N1391" s="303"/>
      <c r="O1391" s="305"/>
      <c r="P1391" s="305"/>
      <c r="Q1391" s="299"/>
      <c r="R1391" s="299"/>
      <c r="S1391" s="299"/>
      <c r="T1391" s="299"/>
    </row>
    <row r="1392" spans="1:20" ht="13.5" customHeight="1" x14ac:dyDescent="0.2">
      <c r="A1392" s="302" t="str">
        <f>IF(B1392="","",ROW()-ROW($A$3)+'Diário 3º PA'!$P$1)</f>
        <v/>
      </c>
      <c r="B1392" s="303"/>
      <c r="C1392" s="304"/>
      <c r="D1392" s="305"/>
      <c r="E1392" s="306"/>
      <c r="F1392" s="307"/>
      <c r="G1392" s="305"/>
      <c r="H1392" s="305"/>
      <c r="I1392" s="306"/>
      <c r="J1392" s="308" t="str">
        <f t="shared" si="5"/>
        <v/>
      </c>
      <c r="K1392" s="308"/>
      <c r="L1392" s="309"/>
      <c r="M1392" s="308"/>
      <c r="N1392" s="303"/>
      <c r="O1392" s="305"/>
      <c r="P1392" s="305"/>
      <c r="Q1392" s="299"/>
      <c r="R1392" s="299"/>
      <c r="S1392" s="299"/>
      <c r="T1392" s="299"/>
    </row>
    <row r="1393" spans="1:20" ht="13.5" customHeight="1" x14ac:dyDescent="0.2">
      <c r="A1393" s="302" t="str">
        <f>IF(B1393="","",ROW()-ROW($A$3)+'Diário 3º PA'!$P$1)</f>
        <v/>
      </c>
      <c r="B1393" s="303"/>
      <c r="C1393" s="304"/>
      <c r="D1393" s="305"/>
      <c r="E1393" s="306"/>
      <c r="F1393" s="307"/>
      <c r="G1393" s="305"/>
      <c r="H1393" s="305"/>
      <c r="I1393" s="306"/>
      <c r="J1393" s="308" t="str">
        <f t="shared" si="5"/>
        <v/>
      </c>
      <c r="K1393" s="308"/>
      <c r="L1393" s="309"/>
      <c r="M1393" s="308"/>
      <c r="N1393" s="303"/>
      <c r="O1393" s="305"/>
      <c r="P1393" s="305"/>
      <c r="Q1393" s="299"/>
      <c r="R1393" s="299"/>
      <c r="S1393" s="299"/>
      <c r="T1393" s="299"/>
    </row>
    <row r="1394" spans="1:20" ht="13.5" customHeight="1" x14ac:dyDescent="0.2">
      <c r="A1394" s="302" t="str">
        <f>IF(B1394="","",ROW()-ROW($A$3)+'Diário 3º PA'!$P$1)</f>
        <v/>
      </c>
      <c r="B1394" s="303"/>
      <c r="C1394" s="304"/>
      <c r="D1394" s="305"/>
      <c r="E1394" s="306"/>
      <c r="F1394" s="307"/>
      <c r="G1394" s="305"/>
      <c r="H1394" s="305"/>
      <c r="I1394" s="306"/>
      <c r="J1394" s="308" t="str">
        <f t="shared" si="5"/>
        <v/>
      </c>
      <c r="K1394" s="308"/>
      <c r="L1394" s="309"/>
      <c r="M1394" s="308"/>
      <c r="N1394" s="303"/>
      <c r="O1394" s="305"/>
      <c r="P1394" s="305"/>
      <c r="Q1394" s="299"/>
      <c r="R1394" s="299"/>
      <c r="S1394" s="299"/>
      <c r="T1394" s="299"/>
    </row>
    <row r="1395" spans="1:20" ht="13.5" customHeight="1" x14ac:dyDescent="0.2">
      <c r="A1395" s="302" t="str">
        <f>IF(B1395="","",ROW()-ROW($A$3)+'Diário 3º PA'!$P$1)</f>
        <v/>
      </c>
      <c r="B1395" s="303"/>
      <c r="C1395" s="304"/>
      <c r="D1395" s="305"/>
      <c r="E1395" s="306"/>
      <c r="F1395" s="307"/>
      <c r="G1395" s="305"/>
      <c r="H1395" s="305"/>
      <c r="I1395" s="306"/>
      <c r="J1395" s="308" t="str">
        <f t="shared" si="5"/>
        <v/>
      </c>
      <c r="K1395" s="308"/>
      <c r="L1395" s="309"/>
      <c r="M1395" s="308"/>
      <c r="N1395" s="303"/>
      <c r="O1395" s="305"/>
      <c r="P1395" s="305"/>
      <c r="Q1395" s="299"/>
      <c r="R1395" s="299"/>
      <c r="S1395" s="299"/>
      <c r="T1395" s="299"/>
    </row>
    <row r="1396" spans="1:20" ht="13.5" customHeight="1" x14ac:dyDescent="0.2">
      <c r="A1396" s="302" t="str">
        <f>IF(B1396="","",ROW()-ROW($A$3)+'Diário 3º PA'!$P$1)</f>
        <v/>
      </c>
      <c r="B1396" s="303"/>
      <c r="C1396" s="304"/>
      <c r="D1396" s="305"/>
      <c r="E1396" s="306"/>
      <c r="F1396" s="307"/>
      <c r="G1396" s="305"/>
      <c r="H1396" s="305"/>
      <c r="I1396" s="306"/>
      <c r="J1396" s="308" t="str">
        <f t="shared" si="5"/>
        <v/>
      </c>
      <c r="K1396" s="308"/>
      <c r="L1396" s="309"/>
      <c r="M1396" s="308"/>
      <c r="N1396" s="303"/>
      <c r="O1396" s="305"/>
      <c r="P1396" s="305"/>
      <c r="Q1396" s="299"/>
      <c r="R1396" s="299"/>
      <c r="S1396" s="299"/>
      <c r="T1396" s="299"/>
    </row>
    <row r="1397" spans="1:20" ht="13.5" customHeight="1" x14ac:dyDescent="0.2">
      <c r="A1397" s="302" t="str">
        <f>IF(B1397="","",ROW()-ROW($A$3)+'Diário 3º PA'!$P$1)</f>
        <v/>
      </c>
      <c r="B1397" s="303"/>
      <c r="C1397" s="304"/>
      <c r="D1397" s="305"/>
      <c r="E1397" s="306"/>
      <c r="F1397" s="307"/>
      <c r="G1397" s="305"/>
      <c r="H1397" s="305"/>
      <c r="I1397" s="306"/>
      <c r="J1397" s="308" t="str">
        <f t="shared" si="5"/>
        <v/>
      </c>
      <c r="K1397" s="308"/>
      <c r="L1397" s="309"/>
      <c r="M1397" s="308"/>
      <c r="N1397" s="303"/>
      <c r="O1397" s="305"/>
      <c r="P1397" s="305"/>
      <c r="Q1397" s="299"/>
      <c r="R1397" s="299"/>
      <c r="S1397" s="299"/>
      <c r="T1397" s="299"/>
    </row>
    <row r="1398" spans="1:20" ht="13.5" customHeight="1" x14ac:dyDescent="0.2">
      <c r="A1398" s="302" t="str">
        <f>IF(B1398="","",ROW()-ROW($A$3)+'Diário 3º PA'!$P$1)</f>
        <v/>
      </c>
      <c r="B1398" s="303"/>
      <c r="C1398" s="304"/>
      <c r="D1398" s="305"/>
      <c r="E1398" s="306"/>
      <c r="F1398" s="307"/>
      <c r="G1398" s="305"/>
      <c r="H1398" s="305"/>
      <c r="I1398" s="306"/>
      <c r="J1398" s="308" t="str">
        <f t="shared" si="5"/>
        <v/>
      </c>
      <c r="K1398" s="308"/>
      <c r="L1398" s="309"/>
      <c r="M1398" s="308"/>
      <c r="N1398" s="303"/>
      <c r="O1398" s="305"/>
      <c r="P1398" s="305"/>
      <c r="Q1398" s="299"/>
      <c r="R1398" s="299"/>
      <c r="S1398" s="299"/>
      <c r="T1398" s="299"/>
    </row>
    <row r="1399" spans="1:20" ht="13.5" customHeight="1" x14ac:dyDescent="0.2">
      <c r="A1399" s="302" t="str">
        <f>IF(B1399="","",ROW()-ROW($A$3)+'Diário 3º PA'!$P$1)</f>
        <v/>
      </c>
      <c r="B1399" s="303"/>
      <c r="C1399" s="304"/>
      <c r="D1399" s="305"/>
      <c r="E1399" s="306"/>
      <c r="F1399" s="307"/>
      <c r="G1399" s="305"/>
      <c r="H1399" s="305"/>
      <c r="I1399" s="306"/>
      <c r="J1399" s="308" t="str">
        <f t="shared" si="5"/>
        <v/>
      </c>
      <c r="K1399" s="308"/>
      <c r="L1399" s="309"/>
      <c r="M1399" s="308"/>
      <c r="N1399" s="303"/>
      <c r="O1399" s="305"/>
      <c r="P1399" s="305"/>
      <c r="Q1399" s="299"/>
      <c r="R1399" s="299"/>
      <c r="S1399" s="299"/>
      <c r="T1399" s="299"/>
    </row>
    <row r="1400" spans="1:20" ht="13.5" customHeight="1" x14ac:dyDescent="0.2">
      <c r="A1400" s="302" t="str">
        <f>IF(B1400="","",ROW()-ROW($A$3)+'Diário 3º PA'!$P$1)</f>
        <v/>
      </c>
      <c r="B1400" s="303"/>
      <c r="C1400" s="304"/>
      <c r="D1400" s="305"/>
      <c r="E1400" s="306"/>
      <c r="F1400" s="307"/>
      <c r="G1400" s="305"/>
      <c r="H1400" s="305"/>
      <c r="I1400" s="306"/>
      <c r="J1400" s="308" t="str">
        <f t="shared" si="5"/>
        <v/>
      </c>
      <c r="K1400" s="308"/>
      <c r="L1400" s="309"/>
      <c r="M1400" s="308"/>
      <c r="N1400" s="303"/>
      <c r="O1400" s="305"/>
      <c r="P1400" s="305"/>
      <c r="Q1400" s="299"/>
      <c r="R1400" s="299"/>
      <c r="S1400" s="299"/>
      <c r="T1400" s="299"/>
    </row>
    <row r="1401" spans="1:20" ht="13.5" customHeight="1" x14ac:dyDescent="0.2">
      <c r="A1401" s="302" t="str">
        <f>IF(B1401="","",ROW()-ROW($A$3)+'Diário 3º PA'!$P$1)</f>
        <v/>
      </c>
      <c r="B1401" s="303"/>
      <c r="C1401" s="304"/>
      <c r="D1401" s="305"/>
      <c r="E1401" s="306"/>
      <c r="F1401" s="307"/>
      <c r="G1401" s="305"/>
      <c r="H1401" s="305"/>
      <c r="I1401" s="306"/>
      <c r="J1401" s="308" t="str">
        <f t="shared" si="5"/>
        <v/>
      </c>
      <c r="K1401" s="308"/>
      <c r="L1401" s="309"/>
      <c r="M1401" s="308"/>
      <c r="N1401" s="303"/>
      <c r="O1401" s="305"/>
      <c r="P1401" s="305"/>
      <c r="Q1401" s="299"/>
      <c r="R1401" s="299"/>
      <c r="S1401" s="299"/>
      <c r="T1401" s="299"/>
    </row>
    <row r="1402" spans="1:20" ht="13.5" customHeight="1" x14ac:dyDescent="0.2">
      <c r="A1402" s="302" t="str">
        <f>IF(B1402="","",ROW()-ROW($A$3)+'Diário 3º PA'!$P$1)</f>
        <v/>
      </c>
      <c r="B1402" s="303"/>
      <c r="C1402" s="304"/>
      <c r="D1402" s="305"/>
      <c r="E1402" s="306"/>
      <c r="F1402" s="307"/>
      <c r="G1402" s="305"/>
      <c r="H1402" s="305"/>
      <c r="I1402" s="306"/>
      <c r="J1402" s="308" t="str">
        <f t="shared" si="5"/>
        <v/>
      </c>
      <c r="K1402" s="308"/>
      <c r="L1402" s="309"/>
      <c r="M1402" s="308"/>
      <c r="N1402" s="303"/>
      <c r="O1402" s="305"/>
      <c r="P1402" s="305"/>
      <c r="Q1402" s="299"/>
      <c r="R1402" s="299"/>
      <c r="S1402" s="299"/>
      <c r="T1402" s="299"/>
    </row>
    <row r="1403" spans="1:20" ht="13.5" customHeight="1" x14ac:dyDescent="0.2">
      <c r="A1403" s="302" t="str">
        <f>IF(B1403="","",ROW()-ROW($A$3)+'Diário 3º PA'!$P$1)</f>
        <v/>
      </c>
      <c r="B1403" s="303"/>
      <c r="C1403" s="304"/>
      <c r="D1403" s="305"/>
      <c r="E1403" s="306"/>
      <c r="F1403" s="307"/>
      <c r="G1403" s="305"/>
      <c r="H1403" s="305"/>
      <c r="I1403" s="306"/>
      <c r="J1403" s="308" t="str">
        <f t="shared" si="5"/>
        <v/>
      </c>
      <c r="K1403" s="308"/>
      <c r="L1403" s="309"/>
      <c r="M1403" s="308"/>
      <c r="N1403" s="303"/>
      <c r="O1403" s="305"/>
      <c r="P1403" s="305"/>
      <c r="Q1403" s="299"/>
      <c r="R1403" s="299"/>
      <c r="S1403" s="299"/>
      <c r="T1403" s="299"/>
    </row>
    <row r="1404" spans="1:20" ht="13.5" customHeight="1" x14ac:dyDescent="0.2">
      <c r="A1404" s="302" t="str">
        <f>IF(B1404="","",ROW()-ROW($A$3)+'Diário 3º PA'!$P$1)</f>
        <v/>
      </c>
      <c r="B1404" s="303"/>
      <c r="C1404" s="304"/>
      <c r="D1404" s="305"/>
      <c r="E1404" s="306"/>
      <c r="F1404" s="307"/>
      <c r="G1404" s="305"/>
      <c r="H1404" s="305"/>
      <c r="I1404" s="306"/>
      <c r="J1404" s="308" t="str">
        <f t="shared" si="5"/>
        <v/>
      </c>
      <c r="K1404" s="308"/>
      <c r="L1404" s="309"/>
      <c r="M1404" s="308"/>
      <c r="N1404" s="303"/>
      <c r="O1404" s="305"/>
      <c r="P1404" s="305"/>
      <c r="Q1404" s="299"/>
      <c r="R1404" s="299"/>
      <c r="S1404" s="299"/>
      <c r="T1404" s="299"/>
    </row>
    <row r="1405" spans="1:20" ht="13.5" customHeight="1" x14ac:dyDescent="0.2">
      <c r="A1405" s="302" t="str">
        <f>IF(B1405="","",ROW()-ROW($A$3)+'Diário 3º PA'!$P$1)</f>
        <v/>
      </c>
      <c r="B1405" s="303"/>
      <c r="C1405" s="304"/>
      <c r="D1405" s="305"/>
      <c r="E1405" s="306"/>
      <c r="F1405" s="307"/>
      <c r="G1405" s="305"/>
      <c r="H1405" s="305"/>
      <c r="I1405" s="306"/>
      <c r="J1405" s="308" t="str">
        <f t="shared" si="5"/>
        <v/>
      </c>
      <c r="K1405" s="308"/>
      <c r="L1405" s="309"/>
      <c r="M1405" s="308"/>
      <c r="N1405" s="303"/>
      <c r="O1405" s="305"/>
      <c r="P1405" s="305"/>
      <c r="Q1405" s="299"/>
      <c r="R1405" s="299"/>
      <c r="S1405" s="299"/>
      <c r="T1405" s="299"/>
    </row>
    <row r="1406" spans="1:20" ht="13.5" customHeight="1" x14ac:dyDescent="0.2">
      <c r="A1406" s="302" t="str">
        <f>IF(B1406="","",ROW()-ROW($A$3)+'Diário 3º PA'!$P$1)</f>
        <v/>
      </c>
      <c r="B1406" s="303"/>
      <c r="C1406" s="304"/>
      <c r="D1406" s="305"/>
      <c r="E1406" s="306"/>
      <c r="F1406" s="307"/>
      <c r="G1406" s="305"/>
      <c r="H1406" s="305"/>
      <c r="I1406" s="306"/>
      <c r="J1406" s="308" t="str">
        <f t="shared" si="5"/>
        <v/>
      </c>
      <c r="K1406" s="308"/>
      <c r="L1406" s="309"/>
      <c r="M1406" s="308"/>
      <c r="N1406" s="303"/>
      <c r="O1406" s="305"/>
      <c r="P1406" s="305"/>
      <c r="Q1406" s="299"/>
      <c r="R1406" s="299"/>
      <c r="S1406" s="299"/>
      <c r="T1406" s="299"/>
    </row>
    <row r="1407" spans="1:20" ht="13.5" customHeight="1" x14ac:dyDescent="0.2">
      <c r="A1407" s="302" t="str">
        <f>IF(B1407="","",ROW()-ROW($A$3)+'Diário 3º PA'!$P$1)</f>
        <v/>
      </c>
      <c r="B1407" s="303"/>
      <c r="C1407" s="304"/>
      <c r="D1407" s="305"/>
      <c r="E1407" s="306"/>
      <c r="F1407" s="307"/>
      <c r="G1407" s="305"/>
      <c r="H1407" s="305"/>
      <c r="I1407" s="306"/>
      <c r="J1407" s="308" t="str">
        <f t="shared" si="5"/>
        <v/>
      </c>
      <c r="K1407" s="308"/>
      <c r="L1407" s="309"/>
      <c r="M1407" s="308"/>
      <c r="N1407" s="303"/>
      <c r="O1407" s="305"/>
      <c r="P1407" s="305"/>
      <c r="Q1407" s="299"/>
      <c r="R1407" s="299"/>
      <c r="S1407" s="299"/>
      <c r="T1407" s="299"/>
    </row>
    <row r="1408" spans="1:20" ht="13.5" customHeight="1" x14ac:dyDescent="0.2">
      <c r="A1408" s="302" t="str">
        <f>IF(B1408="","",ROW()-ROW($A$3)+'Diário 3º PA'!$P$1)</f>
        <v/>
      </c>
      <c r="B1408" s="303"/>
      <c r="C1408" s="304"/>
      <c r="D1408" s="305"/>
      <c r="E1408" s="306"/>
      <c r="F1408" s="307"/>
      <c r="G1408" s="305"/>
      <c r="H1408" s="305"/>
      <c r="I1408" s="306"/>
      <c r="J1408" s="308" t="str">
        <f t="shared" si="5"/>
        <v/>
      </c>
      <c r="K1408" s="308"/>
      <c r="L1408" s="309"/>
      <c r="M1408" s="308"/>
      <c r="N1408" s="303"/>
      <c r="O1408" s="305"/>
      <c r="P1408" s="305"/>
      <c r="Q1408" s="299"/>
      <c r="R1408" s="299"/>
      <c r="S1408" s="299"/>
      <c r="T1408" s="299"/>
    </row>
    <row r="1409" spans="1:20" ht="13.5" customHeight="1" x14ac:dyDescent="0.2">
      <c r="A1409" s="302" t="str">
        <f>IF(B1409="","",ROW()-ROW($A$3)+'Diário 3º PA'!$P$1)</f>
        <v/>
      </c>
      <c r="B1409" s="303"/>
      <c r="C1409" s="304"/>
      <c r="D1409" s="305"/>
      <c r="E1409" s="306"/>
      <c r="F1409" s="307"/>
      <c r="G1409" s="305"/>
      <c r="H1409" s="305"/>
      <c r="I1409" s="306"/>
      <c r="J1409" s="308" t="str">
        <f t="shared" si="5"/>
        <v/>
      </c>
      <c r="K1409" s="308"/>
      <c r="L1409" s="309"/>
      <c r="M1409" s="308"/>
      <c r="N1409" s="303"/>
      <c r="O1409" s="305"/>
      <c r="P1409" s="305"/>
      <c r="Q1409" s="299"/>
      <c r="R1409" s="299"/>
      <c r="S1409" s="299"/>
      <c r="T1409" s="299"/>
    </row>
    <row r="1410" spans="1:20" ht="13.5" customHeight="1" x14ac:dyDescent="0.2">
      <c r="A1410" s="302" t="str">
        <f>IF(B1410="","",ROW()-ROW($A$3)+'Diário 3º PA'!$P$1)</f>
        <v/>
      </c>
      <c r="B1410" s="303"/>
      <c r="C1410" s="304"/>
      <c r="D1410" s="305"/>
      <c r="E1410" s="306"/>
      <c r="F1410" s="307"/>
      <c r="G1410" s="305"/>
      <c r="H1410" s="305"/>
      <c r="I1410" s="306"/>
      <c r="J1410" s="308" t="str">
        <f t="shared" si="5"/>
        <v/>
      </c>
      <c r="K1410" s="308"/>
      <c r="L1410" s="309"/>
      <c r="M1410" s="308"/>
      <c r="N1410" s="303"/>
      <c r="O1410" s="305"/>
      <c r="P1410" s="305"/>
      <c r="Q1410" s="299"/>
      <c r="R1410" s="299"/>
      <c r="S1410" s="299"/>
      <c r="T1410" s="299"/>
    </row>
    <row r="1411" spans="1:20" ht="13.5" customHeight="1" x14ac:dyDescent="0.2">
      <c r="A1411" s="302" t="str">
        <f>IF(B1411="","",ROW()-ROW($A$3)+'Diário 3º PA'!$P$1)</f>
        <v/>
      </c>
      <c r="B1411" s="303"/>
      <c r="C1411" s="304"/>
      <c r="D1411" s="305"/>
      <c r="E1411" s="306"/>
      <c r="F1411" s="307"/>
      <c r="G1411" s="305"/>
      <c r="H1411" s="305"/>
      <c r="I1411" s="306"/>
      <c r="J1411" s="308" t="str">
        <f t="shared" si="5"/>
        <v/>
      </c>
      <c r="K1411" s="308"/>
      <c r="L1411" s="309"/>
      <c r="M1411" s="308"/>
      <c r="N1411" s="303"/>
      <c r="O1411" s="305"/>
      <c r="P1411" s="305"/>
      <c r="Q1411" s="299"/>
      <c r="R1411" s="299"/>
      <c r="S1411" s="299"/>
      <c r="T1411" s="299"/>
    </row>
    <row r="1412" spans="1:20" ht="13.5" customHeight="1" x14ac:dyDescent="0.2">
      <c r="A1412" s="302" t="str">
        <f>IF(B1412="","",ROW()-ROW($A$3)+'Diário 3º PA'!$P$1)</f>
        <v/>
      </c>
      <c r="B1412" s="303"/>
      <c r="C1412" s="304"/>
      <c r="D1412" s="305"/>
      <c r="E1412" s="306"/>
      <c r="F1412" s="307"/>
      <c r="G1412" s="305"/>
      <c r="H1412" s="305"/>
      <c r="I1412" s="306"/>
      <c r="J1412" s="308" t="str">
        <f t="shared" si="5"/>
        <v/>
      </c>
      <c r="K1412" s="308"/>
      <c r="L1412" s="309"/>
      <c r="M1412" s="308"/>
      <c r="N1412" s="303"/>
      <c r="O1412" s="305"/>
      <c r="P1412" s="305"/>
      <c r="Q1412" s="299"/>
      <c r="R1412" s="299"/>
      <c r="S1412" s="299"/>
      <c r="T1412" s="299"/>
    </row>
    <row r="1413" spans="1:20" ht="13.5" customHeight="1" x14ac:dyDescent="0.2">
      <c r="A1413" s="302" t="str">
        <f>IF(B1413="","",ROW()-ROW($A$3)+'Diário 3º PA'!$P$1)</f>
        <v/>
      </c>
      <c r="B1413" s="303"/>
      <c r="C1413" s="304"/>
      <c r="D1413" s="305"/>
      <c r="E1413" s="306"/>
      <c r="F1413" s="307"/>
      <c r="G1413" s="305"/>
      <c r="H1413" s="305"/>
      <c r="I1413" s="306"/>
      <c r="J1413" s="308" t="str">
        <f t="shared" si="5"/>
        <v/>
      </c>
      <c r="K1413" s="308"/>
      <c r="L1413" s="309"/>
      <c r="M1413" s="308"/>
      <c r="N1413" s="303"/>
      <c r="O1413" s="305"/>
      <c r="P1413" s="305"/>
      <c r="Q1413" s="299"/>
      <c r="R1413" s="299"/>
      <c r="S1413" s="299"/>
      <c r="T1413" s="299"/>
    </row>
    <row r="1414" spans="1:20" ht="13.5" customHeight="1" x14ac:dyDescent="0.2">
      <c r="A1414" s="302" t="str">
        <f>IF(B1414="","",ROW()-ROW($A$3)+'Diário 3º PA'!$P$1)</f>
        <v/>
      </c>
      <c r="B1414" s="303"/>
      <c r="C1414" s="304"/>
      <c r="D1414" s="305"/>
      <c r="E1414" s="306"/>
      <c r="F1414" s="307"/>
      <c r="G1414" s="305"/>
      <c r="H1414" s="305"/>
      <c r="I1414" s="306"/>
      <c r="J1414" s="308" t="str">
        <f t="shared" si="5"/>
        <v/>
      </c>
      <c r="K1414" s="308"/>
      <c r="L1414" s="309"/>
      <c r="M1414" s="308"/>
      <c r="N1414" s="303"/>
      <c r="O1414" s="305"/>
      <c r="P1414" s="305"/>
      <c r="Q1414" s="299"/>
      <c r="R1414" s="299"/>
      <c r="S1414" s="299"/>
      <c r="T1414" s="299"/>
    </row>
    <row r="1415" spans="1:20" ht="13.5" customHeight="1" x14ac:dyDescent="0.2">
      <c r="A1415" s="302" t="str">
        <f>IF(B1415="","",ROW()-ROW($A$3)+'Diário 3º PA'!$P$1)</f>
        <v/>
      </c>
      <c r="B1415" s="303"/>
      <c r="C1415" s="304"/>
      <c r="D1415" s="305"/>
      <c r="E1415" s="306"/>
      <c r="F1415" s="307"/>
      <c r="G1415" s="305"/>
      <c r="H1415" s="305"/>
      <c r="I1415" s="306"/>
      <c r="J1415" s="308" t="str">
        <f t="shared" si="5"/>
        <v/>
      </c>
      <c r="K1415" s="308"/>
      <c r="L1415" s="309"/>
      <c r="M1415" s="308"/>
      <c r="N1415" s="303"/>
      <c r="O1415" s="305"/>
      <c r="P1415" s="305"/>
      <c r="Q1415" s="299"/>
      <c r="R1415" s="299"/>
      <c r="S1415" s="299"/>
      <c r="T1415" s="299"/>
    </row>
    <row r="1416" spans="1:20" ht="13.5" customHeight="1" x14ac:dyDescent="0.2">
      <c r="A1416" s="302" t="str">
        <f>IF(B1416="","",ROW()-ROW($A$3)+'Diário 3º PA'!$P$1)</f>
        <v/>
      </c>
      <c r="B1416" s="303"/>
      <c r="C1416" s="304"/>
      <c r="D1416" s="305"/>
      <c r="E1416" s="306"/>
      <c r="F1416" s="307"/>
      <c r="G1416" s="305"/>
      <c r="H1416" s="305"/>
      <c r="I1416" s="306"/>
      <c r="J1416" s="308" t="str">
        <f t="shared" si="5"/>
        <v/>
      </c>
      <c r="K1416" s="308"/>
      <c r="L1416" s="309"/>
      <c r="M1416" s="308"/>
      <c r="N1416" s="303"/>
      <c r="O1416" s="305"/>
      <c r="P1416" s="305"/>
      <c r="Q1416" s="299"/>
      <c r="R1416" s="299"/>
      <c r="S1416" s="299"/>
      <c r="T1416" s="299"/>
    </row>
    <row r="1417" spans="1:20" ht="13.5" customHeight="1" x14ac:dyDescent="0.2">
      <c r="A1417" s="302" t="str">
        <f>IF(B1417="","",ROW()-ROW($A$3)+'Diário 3º PA'!$P$1)</f>
        <v/>
      </c>
      <c r="B1417" s="303"/>
      <c r="C1417" s="304"/>
      <c r="D1417" s="305"/>
      <c r="E1417" s="306"/>
      <c r="F1417" s="307"/>
      <c r="G1417" s="305"/>
      <c r="H1417" s="305"/>
      <c r="I1417" s="306"/>
      <c r="J1417" s="308" t="str">
        <f t="shared" si="5"/>
        <v/>
      </c>
      <c r="K1417" s="308"/>
      <c r="L1417" s="309"/>
      <c r="M1417" s="308"/>
      <c r="N1417" s="303"/>
      <c r="O1417" s="305"/>
      <c r="P1417" s="305"/>
      <c r="Q1417" s="299"/>
      <c r="R1417" s="299"/>
      <c r="S1417" s="299"/>
      <c r="T1417" s="299"/>
    </row>
    <row r="1418" spans="1:20" ht="13.5" customHeight="1" x14ac:dyDescent="0.2">
      <c r="A1418" s="302" t="str">
        <f>IF(B1418="","",ROW()-ROW($A$3)+'Diário 3º PA'!$P$1)</f>
        <v/>
      </c>
      <c r="B1418" s="303"/>
      <c r="C1418" s="304"/>
      <c r="D1418" s="305"/>
      <c r="E1418" s="306"/>
      <c r="F1418" s="307"/>
      <c r="G1418" s="305"/>
      <c r="H1418" s="305"/>
      <c r="I1418" s="306"/>
      <c r="J1418" s="308" t="str">
        <f t="shared" si="5"/>
        <v/>
      </c>
      <c r="K1418" s="308"/>
      <c r="L1418" s="309"/>
      <c r="M1418" s="308"/>
      <c r="N1418" s="303"/>
      <c r="O1418" s="305"/>
      <c r="P1418" s="305"/>
      <c r="Q1418" s="299"/>
      <c r="R1418" s="299"/>
      <c r="S1418" s="299"/>
      <c r="T1418" s="299"/>
    </row>
    <row r="1419" spans="1:20" ht="13.5" customHeight="1" x14ac:dyDescent="0.2">
      <c r="A1419" s="302" t="str">
        <f>IF(B1419="","",ROW()-ROW($A$3)+'Diário 3º PA'!$P$1)</f>
        <v/>
      </c>
      <c r="B1419" s="303"/>
      <c r="C1419" s="304"/>
      <c r="D1419" s="305"/>
      <c r="E1419" s="306"/>
      <c r="F1419" s="307"/>
      <c r="G1419" s="305"/>
      <c r="H1419" s="305"/>
      <c r="I1419" s="306"/>
      <c r="J1419" s="308" t="str">
        <f t="shared" si="5"/>
        <v/>
      </c>
      <c r="K1419" s="308"/>
      <c r="L1419" s="309"/>
      <c r="M1419" s="308"/>
      <c r="N1419" s="303"/>
      <c r="O1419" s="305"/>
      <c r="P1419" s="305"/>
      <c r="Q1419" s="299"/>
      <c r="R1419" s="299"/>
      <c r="S1419" s="299"/>
      <c r="T1419" s="299"/>
    </row>
    <row r="1420" spans="1:20" ht="13.5" customHeight="1" x14ac:dyDescent="0.2">
      <c r="A1420" s="302" t="str">
        <f>IF(B1420="","",ROW()-ROW($A$3)+'Diário 3º PA'!$P$1)</f>
        <v/>
      </c>
      <c r="B1420" s="303"/>
      <c r="C1420" s="304"/>
      <c r="D1420" s="305"/>
      <c r="E1420" s="306"/>
      <c r="F1420" s="307"/>
      <c r="G1420" s="305"/>
      <c r="H1420" s="305"/>
      <c r="I1420" s="306"/>
      <c r="J1420" s="308" t="str">
        <f t="shared" si="5"/>
        <v/>
      </c>
      <c r="K1420" s="308"/>
      <c r="L1420" s="309"/>
      <c r="M1420" s="308"/>
      <c r="N1420" s="303"/>
      <c r="O1420" s="305"/>
      <c r="P1420" s="305"/>
      <c r="Q1420" s="299"/>
      <c r="R1420" s="299"/>
      <c r="S1420" s="299"/>
      <c r="T1420" s="299"/>
    </row>
    <row r="1421" spans="1:20" ht="13.5" customHeight="1" x14ac:dyDescent="0.2">
      <c r="A1421" s="302" t="str">
        <f>IF(B1421="","",ROW()-ROW($A$3)+'Diário 3º PA'!$P$1)</f>
        <v/>
      </c>
      <c r="B1421" s="303"/>
      <c r="C1421" s="304"/>
      <c r="D1421" s="305"/>
      <c r="E1421" s="306"/>
      <c r="F1421" s="307"/>
      <c r="G1421" s="305"/>
      <c r="H1421" s="305"/>
      <c r="I1421" s="306"/>
      <c r="J1421" s="308" t="str">
        <f t="shared" si="5"/>
        <v/>
      </c>
      <c r="K1421" s="308"/>
      <c r="L1421" s="309"/>
      <c r="M1421" s="308"/>
      <c r="N1421" s="303"/>
      <c r="O1421" s="305"/>
      <c r="P1421" s="305"/>
      <c r="Q1421" s="299"/>
      <c r="R1421" s="299"/>
      <c r="S1421" s="299"/>
      <c r="T1421" s="299"/>
    </row>
    <row r="1422" spans="1:20" ht="13.5" customHeight="1" x14ac:dyDescent="0.2">
      <c r="A1422" s="302" t="str">
        <f>IF(B1422="","",ROW()-ROW($A$3)+'Diário 3º PA'!$P$1)</f>
        <v/>
      </c>
      <c r="B1422" s="303"/>
      <c r="C1422" s="304"/>
      <c r="D1422" s="305"/>
      <c r="E1422" s="306"/>
      <c r="F1422" s="307"/>
      <c r="G1422" s="305"/>
      <c r="H1422" s="305"/>
      <c r="I1422" s="306"/>
      <c r="J1422" s="308" t="str">
        <f t="shared" si="5"/>
        <v/>
      </c>
      <c r="K1422" s="308"/>
      <c r="L1422" s="309"/>
      <c r="M1422" s="308"/>
      <c r="N1422" s="303"/>
      <c r="O1422" s="305"/>
      <c r="P1422" s="305"/>
      <c r="Q1422" s="299"/>
      <c r="R1422" s="299"/>
      <c r="S1422" s="299"/>
      <c r="T1422" s="299"/>
    </row>
    <row r="1423" spans="1:20" ht="13.5" customHeight="1" x14ac:dyDescent="0.2">
      <c r="A1423" s="302" t="str">
        <f>IF(B1423="","",ROW()-ROW($A$3)+'Diário 3º PA'!$P$1)</f>
        <v/>
      </c>
      <c r="B1423" s="303"/>
      <c r="C1423" s="304"/>
      <c r="D1423" s="305"/>
      <c r="E1423" s="306"/>
      <c r="F1423" s="307"/>
      <c r="G1423" s="305"/>
      <c r="H1423" s="305"/>
      <c r="I1423" s="306"/>
      <c r="J1423" s="308" t="str">
        <f t="shared" si="5"/>
        <v/>
      </c>
      <c r="K1423" s="308"/>
      <c r="L1423" s="309"/>
      <c r="M1423" s="308"/>
      <c r="N1423" s="303"/>
      <c r="O1423" s="305"/>
      <c r="P1423" s="305"/>
      <c r="Q1423" s="299"/>
      <c r="R1423" s="299"/>
      <c r="S1423" s="299"/>
      <c r="T1423" s="299"/>
    </row>
    <row r="1424" spans="1:20" ht="13.5" customHeight="1" x14ac:dyDescent="0.2">
      <c r="A1424" s="302" t="str">
        <f>IF(B1424="","",ROW()-ROW($A$3)+'Diário 3º PA'!$P$1)</f>
        <v/>
      </c>
      <c r="B1424" s="303"/>
      <c r="C1424" s="304"/>
      <c r="D1424" s="305"/>
      <c r="E1424" s="306"/>
      <c r="F1424" s="307"/>
      <c r="G1424" s="305"/>
      <c r="H1424" s="305"/>
      <c r="I1424" s="306"/>
      <c r="J1424" s="308" t="str">
        <f t="shared" si="5"/>
        <v/>
      </c>
      <c r="K1424" s="308"/>
      <c r="L1424" s="309"/>
      <c r="M1424" s="308"/>
      <c r="N1424" s="303"/>
      <c r="O1424" s="305"/>
      <c r="P1424" s="305"/>
      <c r="Q1424" s="299"/>
      <c r="R1424" s="299"/>
      <c r="S1424" s="299"/>
      <c r="T1424" s="299"/>
    </row>
    <row r="1425" spans="1:20" ht="13.5" customHeight="1" x14ac:dyDescent="0.2">
      <c r="A1425" s="302" t="str">
        <f>IF(B1425="","",ROW()-ROW($A$3)+'Diário 3º PA'!$P$1)</f>
        <v/>
      </c>
      <c r="B1425" s="303"/>
      <c r="C1425" s="304"/>
      <c r="D1425" s="305"/>
      <c r="E1425" s="306"/>
      <c r="F1425" s="307"/>
      <c r="G1425" s="305"/>
      <c r="H1425" s="305"/>
      <c r="I1425" s="306"/>
      <c r="J1425" s="308" t="str">
        <f t="shared" si="5"/>
        <v/>
      </c>
      <c r="K1425" s="308"/>
      <c r="L1425" s="309"/>
      <c r="M1425" s="308"/>
      <c r="N1425" s="303"/>
      <c r="O1425" s="305"/>
      <c r="P1425" s="305"/>
      <c r="Q1425" s="299"/>
      <c r="R1425" s="299"/>
      <c r="S1425" s="299"/>
      <c r="T1425" s="299"/>
    </row>
    <row r="1426" spans="1:20" ht="13.5" customHeight="1" x14ac:dyDescent="0.2">
      <c r="A1426" s="302" t="str">
        <f>IF(B1426="","",ROW()-ROW($A$3)+'Diário 3º PA'!$P$1)</f>
        <v/>
      </c>
      <c r="B1426" s="303"/>
      <c r="C1426" s="304"/>
      <c r="D1426" s="305"/>
      <c r="E1426" s="306"/>
      <c r="F1426" s="307"/>
      <c r="G1426" s="305"/>
      <c r="H1426" s="305"/>
      <c r="I1426" s="306"/>
      <c r="J1426" s="308" t="str">
        <f t="shared" si="5"/>
        <v/>
      </c>
      <c r="K1426" s="308"/>
      <c r="L1426" s="309"/>
      <c r="M1426" s="308"/>
      <c r="N1426" s="303"/>
      <c r="O1426" s="305"/>
      <c r="P1426" s="305"/>
      <c r="Q1426" s="299"/>
      <c r="R1426" s="299"/>
      <c r="S1426" s="299"/>
      <c r="T1426" s="299"/>
    </row>
    <row r="1427" spans="1:20" ht="13.5" customHeight="1" x14ac:dyDescent="0.2">
      <c r="A1427" s="302" t="str">
        <f>IF(B1427="","",ROW()-ROW($A$3)+'Diário 3º PA'!$P$1)</f>
        <v/>
      </c>
      <c r="B1427" s="303"/>
      <c r="C1427" s="304"/>
      <c r="D1427" s="305"/>
      <c r="E1427" s="306"/>
      <c r="F1427" s="307"/>
      <c r="G1427" s="305"/>
      <c r="H1427" s="305"/>
      <c r="I1427" s="306"/>
      <c r="J1427" s="308" t="str">
        <f t="shared" si="5"/>
        <v/>
      </c>
      <c r="K1427" s="308"/>
      <c r="L1427" s="309"/>
      <c r="M1427" s="308"/>
      <c r="N1427" s="303"/>
      <c r="O1427" s="305"/>
      <c r="P1427" s="305"/>
      <c r="Q1427" s="299"/>
      <c r="R1427" s="299"/>
      <c r="S1427" s="299"/>
      <c r="T1427" s="299"/>
    </row>
    <row r="1428" spans="1:20" ht="13.5" customHeight="1" x14ac:dyDescent="0.2">
      <c r="A1428" s="302" t="str">
        <f>IF(B1428="","",ROW()-ROW($A$3)+'Diário 3º PA'!$P$1)</f>
        <v/>
      </c>
      <c r="B1428" s="303"/>
      <c r="C1428" s="304"/>
      <c r="D1428" s="305"/>
      <c r="E1428" s="306"/>
      <c r="F1428" s="307"/>
      <c r="G1428" s="305"/>
      <c r="H1428" s="305"/>
      <c r="I1428" s="306"/>
      <c r="J1428" s="308" t="str">
        <f t="shared" si="5"/>
        <v/>
      </c>
      <c r="K1428" s="308"/>
      <c r="L1428" s="309"/>
      <c r="M1428" s="308"/>
      <c r="N1428" s="303"/>
      <c r="O1428" s="305"/>
      <c r="P1428" s="305"/>
      <c r="Q1428" s="299"/>
      <c r="R1428" s="299"/>
      <c r="S1428" s="299"/>
      <c r="T1428" s="299"/>
    </row>
    <row r="1429" spans="1:20" ht="13.5" customHeight="1" x14ac:dyDescent="0.2">
      <c r="A1429" s="302" t="str">
        <f>IF(B1429="","",ROW()-ROW($A$3)+'Diário 3º PA'!$P$1)</f>
        <v/>
      </c>
      <c r="B1429" s="303"/>
      <c r="C1429" s="304"/>
      <c r="D1429" s="305"/>
      <c r="E1429" s="306"/>
      <c r="F1429" s="307"/>
      <c r="G1429" s="305"/>
      <c r="H1429" s="305"/>
      <c r="I1429" s="306"/>
      <c r="J1429" s="308" t="str">
        <f t="shared" si="5"/>
        <v/>
      </c>
      <c r="K1429" s="308"/>
      <c r="L1429" s="309"/>
      <c r="M1429" s="308"/>
      <c r="N1429" s="303"/>
      <c r="O1429" s="305"/>
      <c r="P1429" s="305"/>
      <c r="Q1429" s="299"/>
      <c r="R1429" s="299"/>
      <c r="S1429" s="299"/>
      <c r="T1429" s="299"/>
    </row>
    <row r="1430" spans="1:20" ht="13.5" customHeight="1" x14ac:dyDescent="0.2">
      <c r="A1430" s="302" t="str">
        <f>IF(B1430="","",ROW()-ROW($A$3)+'Diário 3º PA'!$P$1)</f>
        <v/>
      </c>
      <c r="B1430" s="303"/>
      <c r="C1430" s="304"/>
      <c r="D1430" s="305"/>
      <c r="E1430" s="306"/>
      <c r="F1430" s="307"/>
      <c r="G1430" s="305"/>
      <c r="H1430" s="305"/>
      <c r="I1430" s="306"/>
      <c r="J1430" s="308" t="str">
        <f t="shared" si="5"/>
        <v/>
      </c>
      <c r="K1430" s="308"/>
      <c r="L1430" s="309"/>
      <c r="M1430" s="308"/>
      <c r="N1430" s="303"/>
      <c r="O1430" s="305"/>
      <c r="P1430" s="305"/>
      <c r="Q1430" s="299"/>
      <c r="R1430" s="299"/>
      <c r="S1430" s="299"/>
      <c r="T1430" s="299"/>
    </row>
    <row r="1431" spans="1:20" ht="13.5" customHeight="1" x14ac:dyDescent="0.2">
      <c r="A1431" s="302" t="str">
        <f>IF(B1431="","",ROW()-ROW($A$3)+'Diário 3º PA'!$P$1)</f>
        <v/>
      </c>
      <c r="B1431" s="303"/>
      <c r="C1431" s="304"/>
      <c r="D1431" s="305"/>
      <c r="E1431" s="306"/>
      <c r="F1431" s="307"/>
      <c r="G1431" s="305"/>
      <c r="H1431" s="305"/>
      <c r="I1431" s="306"/>
      <c r="J1431" s="308" t="str">
        <f t="shared" si="5"/>
        <v/>
      </c>
      <c r="K1431" s="308"/>
      <c r="L1431" s="309"/>
      <c r="M1431" s="308"/>
      <c r="N1431" s="303"/>
      <c r="O1431" s="305"/>
      <c r="P1431" s="305"/>
      <c r="Q1431" s="299"/>
      <c r="R1431" s="299"/>
      <c r="S1431" s="299"/>
      <c r="T1431" s="299"/>
    </row>
    <row r="1432" spans="1:20" ht="13.5" customHeight="1" x14ac:dyDescent="0.2">
      <c r="A1432" s="302" t="str">
        <f>IF(B1432="","",ROW()-ROW($A$3)+'Diário 3º PA'!$P$1)</f>
        <v/>
      </c>
      <c r="B1432" s="303"/>
      <c r="C1432" s="304"/>
      <c r="D1432" s="305"/>
      <c r="E1432" s="306"/>
      <c r="F1432" s="307"/>
      <c r="G1432" s="305"/>
      <c r="H1432" s="305"/>
      <c r="I1432" s="306"/>
      <c r="J1432" s="308" t="str">
        <f t="shared" si="5"/>
        <v/>
      </c>
      <c r="K1432" s="308"/>
      <c r="L1432" s="309"/>
      <c r="M1432" s="308"/>
      <c r="N1432" s="303"/>
      <c r="O1432" s="305"/>
      <c r="P1432" s="305"/>
      <c r="Q1432" s="299"/>
      <c r="R1432" s="299"/>
      <c r="S1432" s="299"/>
      <c r="T1432" s="299"/>
    </row>
    <row r="1433" spans="1:20" ht="13.5" customHeight="1" x14ac:dyDescent="0.2">
      <c r="A1433" s="302" t="str">
        <f>IF(B1433="","",ROW()-ROW($A$3)+'Diário 3º PA'!$P$1)</f>
        <v/>
      </c>
      <c r="B1433" s="303"/>
      <c r="C1433" s="304"/>
      <c r="D1433" s="305"/>
      <c r="E1433" s="306"/>
      <c r="F1433" s="307"/>
      <c r="G1433" s="305"/>
      <c r="H1433" s="305"/>
      <c r="I1433" s="306"/>
      <c r="J1433" s="308" t="str">
        <f t="shared" si="5"/>
        <v/>
      </c>
      <c r="K1433" s="308"/>
      <c r="L1433" s="309"/>
      <c r="M1433" s="308"/>
      <c r="N1433" s="303"/>
      <c r="O1433" s="305"/>
      <c r="P1433" s="305"/>
      <c r="Q1433" s="299"/>
      <c r="R1433" s="299"/>
      <c r="S1433" s="299"/>
      <c r="T1433" s="299"/>
    </row>
    <row r="1434" spans="1:20" ht="13.5" customHeight="1" x14ac:dyDescent="0.2">
      <c r="A1434" s="302" t="str">
        <f>IF(B1434="","",ROW()-ROW($A$3)+'Diário 3º PA'!$P$1)</f>
        <v/>
      </c>
      <c r="B1434" s="303"/>
      <c r="C1434" s="304"/>
      <c r="D1434" s="305"/>
      <c r="E1434" s="306"/>
      <c r="F1434" s="307"/>
      <c r="G1434" s="305"/>
      <c r="H1434" s="305"/>
      <c r="I1434" s="306"/>
      <c r="J1434" s="308" t="str">
        <f t="shared" si="5"/>
        <v/>
      </c>
      <c r="K1434" s="308"/>
      <c r="L1434" s="309"/>
      <c r="M1434" s="308"/>
      <c r="N1434" s="303"/>
      <c r="O1434" s="305"/>
      <c r="P1434" s="305"/>
      <c r="Q1434" s="299"/>
      <c r="R1434" s="299"/>
      <c r="S1434" s="299"/>
      <c r="T1434" s="299"/>
    </row>
    <row r="1435" spans="1:20" ht="13.5" customHeight="1" x14ac:dyDescent="0.2">
      <c r="A1435" s="302" t="str">
        <f>IF(B1435="","",ROW()-ROW($A$3)+'Diário 3º PA'!$P$1)</f>
        <v/>
      </c>
      <c r="B1435" s="303"/>
      <c r="C1435" s="304"/>
      <c r="D1435" s="305"/>
      <c r="E1435" s="306"/>
      <c r="F1435" s="307"/>
      <c r="G1435" s="305"/>
      <c r="H1435" s="305"/>
      <c r="I1435" s="306"/>
      <c r="J1435" s="308" t="str">
        <f t="shared" si="5"/>
        <v/>
      </c>
      <c r="K1435" s="308"/>
      <c r="L1435" s="309"/>
      <c r="M1435" s="308"/>
      <c r="N1435" s="303"/>
      <c r="O1435" s="305"/>
      <c r="P1435" s="305"/>
      <c r="Q1435" s="299"/>
      <c r="R1435" s="299"/>
      <c r="S1435" s="299"/>
      <c r="T1435" s="299"/>
    </row>
    <row r="1436" spans="1:20" ht="13.5" customHeight="1" x14ac:dyDescent="0.2">
      <c r="A1436" s="302" t="str">
        <f>IF(B1436="","",ROW()-ROW($A$3)+'Diário 3º PA'!$P$1)</f>
        <v/>
      </c>
      <c r="B1436" s="303"/>
      <c r="C1436" s="304"/>
      <c r="D1436" s="305"/>
      <c r="E1436" s="306"/>
      <c r="F1436" s="307"/>
      <c r="G1436" s="305"/>
      <c r="H1436" s="305"/>
      <c r="I1436" s="306"/>
      <c r="J1436" s="308" t="str">
        <f t="shared" si="5"/>
        <v/>
      </c>
      <c r="K1436" s="308"/>
      <c r="L1436" s="309"/>
      <c r="M1436" s="308"/>
      <c r="N1436" s="303"/>
      <c r="O1436" s="305"/>
      <c r="P1436" s="305"/>
      <c r="Q1436" s="299"/>
      <c r="R1436" s="299"/>
      <c r="S1436" s="299"/>
      <c r="T1436" s="299"/>
    </row>
    <row r="1437" spans="1:20" ht="13.5" customHeight="1" x14ac:dyDescent="0.2">
      <c r="A1437" s="302" t="str">
        <f>IF(B1437="","",ROW()-ROW($A$3)+'Diário 3º PA'!$P$1)</f>
        <v/>
      </c>
      <c r="B1437" s="303"/>
      <c r="C1437" s="304"/>
      <c r="D1437" s="305"/>
      <c r="E1437" s="306"/>
      <c r="F1437" s="307"/>
      <c r="G1437" s="305"/>
      <c r="H1437" s="305"/>
      <c r="I1437" s="306"/>
      <c r="J1437" s="308" t="str">
        <f t="shared" si="5"/>
        <v/>
      </c>
      <c r="K1437" s="308"/>
      <c r="L1437" s="309"/>
      <c r="M1437" s="308"/>
      <c r="N1437" s="303"/>
      <c r="O1437" s="305"/>
      <c r="P1437" s="305"/>
      <c r="Q1437" s="299"/>
      <c r="R1437" s="299"/>
      <c r="S1437" s="299"/>
      <c r="T1437" s="299"/>
    </row>
    <row r="1438" spans="1:20" ht="13.5" customHeight="1" x14ac:dyDescent="0.2">
      <c r="A1438" s="302" t="str">
        <f>IF(B1438="","",ROW()-ROW($A$3)+'Diário 3º PA'!$P$1)</f>
        <v/>
      </c>
      <c r="B1438" s="303"/>
      <c r="C1438" s="304"/>
      <c r="D1438" s="305"/>
      <c r="E1438" s="306"/>
      <c r="F1438" s="307"/>
      <c r="G1438" s="305"/>
      <c r="H1438" s="305"/>
      <c r="I1438" s="306"/>
      <c r="J1438" s="308" t="str">
        <f t="shared" si="5"/>
        <v/>
      </c>
      <c r="K1438" s="308"/>
      <c r="L1438" s="309"/>
      <c r="M1438" s="308"/>
      <c r="N1438" s="303"/>
      <c r="O1438" s="305"/>
      <c r="P1438" s="305"/>
      <c r="Q1438" s="299"/>
      <c r="R1438" s="299"/>
      <c r="S1438" s="299"/>
      <c r="T1438" s="299"/>
    </row>
    <row r="1439" spans="1:20" ht="13.5" customHeight="1" x14ac:dyDescent="0.2">
      <c r="A1439" s="302" t="str">
        <f>IF(B1439="","",ROW()-ROW($A$3)+'Diário 3º PA'!$P$1)</f>
        <v/>
      </c>
      <c r="B1439" s="303"/>
      <c r="C1439" s="304"/>
      <c r="D1439" s="305"/>
      <c r="E1439" s="306"/>
      <c r="F1439" s="307"/>
      <c r="G1439" s="305"/>
      <c r="H1439" s="305"/>
      <c r="I1439" s="306"/>
      <c r="J1439" s="308" t="str">
        <f t="shared" si="5"/>
        <v/>
      </c>
      <c r="K1439" s="308"/>
      <c r="L1439" s="309"/>
      <c r="M1439" s="308"/>
      <c r="N1439" s="303"/>
      <c r="O1439" s="305"/>
      <c r="P1439" s="305"/>
      <c r="Q1439" s="299"/>
      <c r="R1439" s="299"/>
      <c r="S1439" s="299"/>
      <c r="T1439" s="299"/>
    </row>
    <row r="1440" spans="1:20" ht="13.5" customHeight="1" x14ac:dyDescent="0.2">
      <c r="A1440" s="302" t="str">
        <f>IF(B1440="","",ROW()-ROW($A$3)+'Diário 3º PA'!$P$1)</f>
        <v/>
      </c>
      <c r="B1440" s="303"/>
      <c r="C1440" s="304"/>
      <c r="D1440" s="305"/>
      <c r="E1440" s="306"/>
      <c r="F1440" s="307"/>
      <c r="G1440" s="305"/>
      <c r="H1440" s="305"/>
      <c r="I1440" s="306"/>
      <c r="J1440" s="308" t="str">
        <f t="shared" si="5"/>
        <v/>
      </c>
      <c r="K1440" s="308"/>
      <c r="L1440" s="309"/>
      <c r="M1440" s="308"/>
      <c r="N1440" s="303"/>
      <c r="O1440" s="305"/>
      <c r="P1440" s="305"/>
      <c r="Q1440" s="299"/>
      <c r="R1440" s="299"/>
      <c r="S1440" s="299"/>
      <c r="T1440" s="299"/>
    </row>
    <row r="1441" spans="1:20" ht="13.5" customHeight="1" x14ac:dyDescent="0.2">
      <c r="A1441" s="302" t="str">
        <f>IF(B1441="","",ROW()-ROW($A$3)+'Diário 3º PA'!$P$1)</f>
        <v/>
      </c>
      <c r="B1441" s="303"/>
      <c r="C1441" s="304"/>
      <c r="D1441" s="305"/>
      <c r="E1441" s="306"/>
      <c r="F1441" s="307"/>
      <c r="G1441" s="305"/>
      <c r="H1441" s="305"/>
      <c r="I1441" s="306"/>
      <c r="J1441" s="308" t="str">
        <f t="shared" si="5"/>
        <v/>
      </c>
      <c r="K1441" s="308"/>
      <c r="L1441" s="309"/>
      <c r="M1441" s="308"/>
      <c r="N1441" s="303"/>
      <c r="O1441" s="305"/>
      <c r="P1441" s="305"/>
      <c r="Q1441" s="299"/>
      <c r="R1441" s="299"/>
      <c r="S1441" s="299"/>
      <c r="T1441" s="299"/>
    </row>
    <row r="1442" spans="1:20" ht="13.5" customHeight="1" x14ac:dyDescent="0.2">
      <c r="A1442" s="302" t="str">
        <f>IF(B1442="","",ROW()-ROW($A$3)+'Diário 3º PA'!$P$1)</f>
        <v/>
      </c>
      <c r="B1442" s="303"/>
      <c r="C1442" s="304"/>
      <c r="D1442" s="305"/>
      <c r="E1442" s="306"/>
      <c r="F1442" s="307"/>
      <c r="G1442" s="305"/>
      <c r="H1442" s="305"/>
      <c r="I1442" s="306"/>
      <c r="J1442" s="308" t="str">
        <f t="shared" si="5"/>
        <v/>
      </c>
      <c r="K1442" s="308"/>
      <c r="L1442" s="309"/>
      <c r="M1442" s="308"/>
      <c r="N1442" s="303"/>
      <c r="O1442" s="305"/>
      <c r="P1442" s="305"/>
      <c r="Q1442" s="299"/>
      <c r="R1442" s="299"/>
      <c r="S1442" s="299"/>
      <c r="T1442" s="299"/>
    </row>
    <row r="1443" spans="1:20" ht="13.5" customHeight="1" x14ac:dyDescent="0.2">
      <c r="A1443" s="302" t="str">
        <f>IF(B1443="","",ROW()-ROW($A$3)+'Diário 3º PA'!$P$1)</f>
        <v/>
      </c>
      <c r="B1443" s="303"/>
      <c r="C1443" s="304"/>
      <c r="D1443" s="305"/>
      <c r="E1443" s="306"/>
      <c r="F1443" s="307"/>
      <c r="G1443" s="305"/>
      <c r="H1443" s="305"/>
      <c r="I1443" s="306"/>
      <c r="J1443" s="308" t="str">
        <f t="shared" si="5"/>
        <v/>
      </c>
      <c r="K1443" s="308"/>
      <c r="L1443" s="309"/>
      <c r="M1443" s="308"/>
      <c r="N1443" s="303"/>
      <c r="O1443" s="305"/>
      <c r="P1443" s="305"/>
      <c r="Q1443" s="299"/>
      <c r="R1443" s="299"/>
      <c r="S1443" s="299"/>
      <c r="T1443" s="299"/>
    </row>
    <row r="1444" spans="1:20" ht="13.5" customHeight="1" x14ac:dyDescent="0.2">
      <c r="A1444" s="302" t="str">
        <f>IF(B1444="","",ROW()-ROW($A$3)+'Diário 3º PA'!$P$1)</f>
        <v/>
      </c>
      <c r="B1444" s="303"/>
      <c r="C1444" s="304"/>
      <c r="D1444" s="305"/>
      <c r="E1444" s="306"/>
      <c r="F1444" s="307"/>
      <c r="G1444" s="305"/>
      <c r="H1444" s="305"/>
      <c r="I1444" s="306"/>
      <c r="J1444" s="308" t="str">
        <f t="shared" si="5"/>
        <v/>
      </c>
      <c r="K1444" s="308"/>
      <c r="L1444" s="309"/>
      <c r="M1444" s="308"/>
      <c r="N1444" s="303"/>
      <c r="O1444" s="305"/>
      <c r="P1444" s="305"/>
      <c r="Q1444" s="299"/>
      <c r="R1444" s="299"/>
      <c r="S1444" s="299"/>
      <c r="T1444" s="299"/>
    </row>
    <row r="1445" spans="1:20" ht="13.5" customHeight="1" x14ac:dyDescent="0.2">
      <c r="A1445" s="302" t="str">
        <f>IF(B1445="","",ROW()-ROW($A$3)+'Diário 3º PA'!$P$1)</f>
        <v/>
      </c>
      <c r="B1445" s="303"/>
      <c r="C1445" s="304"/>
      <c r="D1445" s="305"/>
      <c r="E1445" s="306"/>
      <c r="F1445" s="307"/>
      <c r="G1445" s="305"/>
      <c r="H1445" s="305"/>
      <c r="I1445" s="306"/>
      <c r="J1445" s="308" t="str">
        <f t="shared" si="5"/>
        <v/>
      </c>
      <c r="K1445" s="308"/>
      <c r="L1445" s="309"/>
      <c r="M1445" s="308"/>
      <c r="N1445" s="303"/>
      <c r="O1445" s="305"/>
      <c r="P1445" s="305"/>
      <c r="Q1445" s="299"/>
      <c r="R1445" s="299"/>
      <c r="S1445" s="299"/>
      <c r="T1445" s="299"/>
    </row>
    <row r="1446" spans="1:20" ht="13.5" customHeight="1" x14ac:dyDescent="0.2">
      <c r="A1446" s="302" t="str">
        <f>IF(B1446="","",ROW()-ROW($A$3)+'Diário 3º PA'!$P$1)</f>
        <v/>
      </c>
      <c r="B1446" s="303"/>
      <c r="C1446" s="304"/>
      <c r="D1446" s="305"/>
      <c r="E1446" s="306"/>
      <c r="F1446" s="307"/>
      <c r="G1446" s="305"/>
      <c r="H1446" s="305"/>
      <c r="I1446" s="306"/>
      <c r="J1446" s="308" t="str">
        <f t="shared" si="5"/>
        <v/>
      </c>
      <c r="K1446" s="308"/>
      <c r="L1446" s="309"/>
      <c r="M1446" s="308"/>
      <c r="N1446" s="303"/>
      <c r="O1446" s="305"/>
      <c r="P1446" s="305"/>
      <c r="Q1446" s="299"/>
      <c r="R1446" s="299"/>
      <c r="S1446" s="299"/>
      <c r="T1446" s="299"/>
    </row>
    <row r="1447" spans="1:20" ht="13.5" customHeight="1" x14ac:dyDescent="0.2">
      <c r="A1447" s="302" t="str">
        <f>IF(B1447="","",ROW()-ROW($A$3)+'Diário 3º PA'!$P$1)</f>
        <v/>
      </c>
      <c r="B1447" s="303"/>
      <c r="C1447" s="304"/>
      <c r="D1447" s="305"/>
      <c r="E1447" s="306"/>
      <c r="F1447" s="307"/>
      <c r="G1447" s="305"/>
      <c r="H1447" s="305"/>
      <c r="I1447" s="306"/>
      <c r="J1447" s="308" t="str">
        <f t="shared" si="5"/>
        <v/>
      </c>
      <c r="K1447" s="308"/>
      <c r="L1447" s="309"/>
      <c r="M1447" s="308"/>
      <c r="N1447" s="303"/>
      <c r="O1447" s="305"/>
      <c r="P1447" s="305"/>
      <c r="Q1447" s="299"/>
      <c r="R1447" s="299"/>
      <c r="S1447" s="299"/>
      <c r="T1447" s="299"/>
    </row>
    <row r="1448" spans="1:20" ht="13.5" customHeight="1" x14ac:dyDescent="0.2">
      <c r="A1448" s="302" t="str">
        <f>IF(B1448="","",ROW()-ROW($A$3)+'Diário 3º PA'!$P$1)</f>
        <v/>
      </c>
      <c r="B1448" s="303"/>
      <c r="C1448" s="304"/>
      <c r="D1448" s="305"/>
      <c r="E1448" s="306"/>
      <c r="F1448" s="307"/>
      <c r="G1448" s="305"/>
      <c r="H1448" s="305"/>
      <c r="I1448" s="306"/>
      <c r="J1448" s="308" t="str">
        <f t="shared" si="5"/>
        <v/>
      </c>
      <c r="K1448" s="308"/>
      <c r="L1448" s="309"/>
      <c r="M1448" s="308"/>
      <c r="N1448" s="303"/>
      <c r="O1448" s="305"/>
      <c r="P1448" s="305"/>
      <c r="Q1448" s="299"/>
      <c r="R1448" s="299"/>
      <c r="S1448" s="299"/>
      <c r="T1448" s="299"/>
    </row>
    <row r="1449" spans="1:20" ht="13.5" customHeight="1" x14ac:dyDescent="0.2">
      <c r="A1449" s="302" t="str">
        <f>IF(B1449="","",ROW()-ROW($A$3)+'Diário 3º PA'!$P$1)</f>
        <v/>
      </c>
      <c r="B1449" s="303"/>
      <c r="C1449" s="304"/>
      <c r="D1449" s="305"/>
      <c r="E1449" s="306"/>
      <c r="F1449" s="307"/>
      <c r="G1449" s="305"/>
      <c r="H1449" s="305"/>
      <c r="I1449" s="306"/>
      <c r="J1449" s="308" t="str">
        <f t="shared" si="5"/>
        <v/>
      </c>
      <c r="K1449" s="308"/>
      <c r="L1449" s="309"/>
      <c r="M1449" s="308"/>
      <c r="N1449" s="303"/>
      <c r="O1449" s="305"/>
      <c r="P1449" s="305"/>
      <c r="Q1449" s="299"/>
      <c r="R1449" s="299"/>
      <c r="S1449" s="299"/>
      <c r="T1449" s="299"/>
    </row>
    <row r="1450" spans="1:20" ht="13.5" customHeight="1" x14ac:dyDescent="0.2">
      <c r="A1450" s="302" t="str">
        <f>IF(B1450="","",ROW()-ROW($A$3)+'Diário 3º PA'!$P$1)</f>
        <v/>
      </c>
      <c r="B1450" s="303"/>
      <c r="C1450" s="304"/>
      <c r="D1450" s="305"/>
      <c r="E1450" s="306"/>
      <c r="F1450" s="307"/>
      <c r="G1450" s="305"/>
      <c r="H1450" s="305"/>
      <c r="I1450" s="306"/>
      <c r="J1450" s="308" t="str">
        <f t="shared" si="5"/>
        <v/>
      </c>
      <c r="K1450" s="308"/>
      <c r="L1450" s="309"/>
      <c r="M1450" s="308"/>
      <c r="N1450" s="303"/>
      <c r="O1450" s="305"/>
      <c r="P1450" s="305"/>
      <c r="Q1450" s="299"/>
      <c r="R1450" s="299"/>
      <c r="S1450" s="299"/>
      <c r="T1450" s="299"/>
    </row>
    <row r="1451" spans="1:20" ht="13.5" customHeight="1" x14ac:dyDescent="0.2">
      <c r="A1451" s="302" t="str">
        <f>IF(B1451="","",ROW()-ROW($A$3)+'Diário 3º PA'!$P$1)</f>
        <v/>
      </c>
      <c r="B1451" s="303"/>
      <c r="C1451" s="304"/>
      <c r="D1451" s="305"/>
      <c r="E1451" s="306"/>
      <c r="F1451" s="307"/>
      <c r="G1451" s="305"/>
      <c r="H1451" s="305"/>
      <c r="I1451" s="306"/>
      <c r="J1451" s="308" t="str">
        <f t="shared" si="5"/>
        <v/>
      </c>
      <c r="K1451" s="308"/>
      <c r="L1451" s="309"/>
      <c r="M1451" s="308"/>
      <c r="N1451" s="303"/>
      <c r="O1451" s="305"/>
      <c r="P1451" s="305"/>
      <c r="Q1451" s="299"/>
      <c r="R1451" s="299"/>
      <c r="S1451" s="299"/>
      <c r="T1451" s="299"/>
    </row>
    <row r="1452" spans="1:20" ht="13.5" customHeight="1" x14ac:dyDescent="0.2">
      <c r="A1452" s="302" t="str">
        <f>IF(B1452="","",ROW()-ROW($A$3)+'Diário 3º PA'!$P$1)</f>
        <v/>
      </c>
      <c r="B1452" s="303"/>
      <c r="C1452" s="304"/>
      <c r="D1452" s="305"/>
      <c r="E1452" s="306"/>
      <c r="F1452" s="307"/>
      <c r="G1452" s="305"/>
      <c r="H1452" s="305"/>
      <c r="I1452" s="306"/>
      <c r="J1452" s="308" t="str">
        <f t="shared" si="5"/>
        <v/>
      </c>
      <c r="K1452" s="308"/>
      <c r="L1452" s="309"/>
      <c r="M1452" s="308"/>
      <c r="N1452" s="303"/>
      <c r="O1452" s="305"/>
      <c r="P1452" s="305"/>
      <c r="Q1452" s="299"/>
      <c r="R1452" s="299"/>
      <c r="S1452" s="299"/>
      <c r="T1452" s="299"/>
    </row>
    <row r="1453" spans="1:20" ht="13.5" customHeight="1" x14ac:dyDescent="0.2">
      <c r="A1453" s="302" t="str">
        <f>IF(B1453="","",ROW()-ROW($A$3)+'Diário 3º PA'!$P$1)</f>
        <v/>
      </c>
      <c r="B1453" s="303"/>
      <c r="C1453" s="304"/>
      <c r="D1453" s="305"/>
      <c r="E1453" s="306"/>
      <c r="F1453" s="307"/>
      <c r="G1453" s="305"/>
      <c r="H1453" s="305"/>
      <c r="I1453" s="306"/>
      <c r="J1453" s="308" t="str">
        <f t="shared" si="5"/>
        <v/>
      </c>
      <c r="K1453" s="308"/>
      <c r="L1453" s="309"/>
      <c r="M1453" s="308"/>
      <c r="N1453" s="303"/>
      <c r="O1453" s="305"/>
      <c r="P1453" s="305"/>
      <c r="Q1453" s="299"/>
      <c r="R1453" s="299"/>
      <c r="S1453" s="299"/>
      <c r="T1453" s="299"/>
    </row>
    <row r="1454" spans="1:20" ht="13.5" customHeight="1" x14ac:dyDescent="0.2">
      <c r="A1454" s="302" t="str">
        <f>IF(B1454="","",ROW()-ROW($A$3)+'Diário 3º PA'!$P$1)</f>
        <v/>
      </c>
      <c r="B1454" s="303"/>
      <c r="C1454" s="304"/>
      <c r="D1454" s="305"/>
      <c r="E1454" s="306"/>
      <c r="F1454" s="307"/>
      <c r="G1454" s="305"/>
      <c r="H1454" s="305"/>
      <c r="I1454" s="306"/>
      <c r="J1454" s="308" t="str">
        <f t="shared" si="5"/>
        <v/>
      </c>
      <c r="K1454" s="308"/>
      <c r="L1454" s="309"/>
      <c r="M1454" s="308"/>
      <c r="N1454" s="303"/>
      <c r="O1454" s="305"/>
      <c r="P1454" s="305"/>
      <c r="Q1454" s="299"/>
      <c r="R1454" s="299"/>
      <c r="S1454" s="299"/>
      <c r="T1454" s="299"/>
    </row>
    <row r="1455" spans="1:20" ht="13.5" customHeight="1" x14ac:dyDescent="0.2">
      <c r="A1455" s="302" t="str">
        <f>IF(B1455="","",ROW()-ROW($A$3)+'Diário 3º PA'!$P$1)</f>
        <v/>
      </c>
      <c r="B1455" s="303"/>
      <c r="C1455" s="304"/>
      <c r="D1455" s="305"/>
      <c r="E1455" s="306"/>
      <c r="F1455" s="307"/>
      <c r="G1455" s="305"/>
      <c r="H1455" s="305"/>
      <c r="I1455" s="306"/>
      <c r="J1455" s="308" t="str">
        <f t="shared" si="5"/>
        <v/>
      </c>
      <c r="K1455" s="308"/>
      <c r="L1455" s="309"/>
      <c r="M1455" s="308"/>
      <c r="N1455" s="303"/>
      <c r="O1455" s="305"/>
      <c r="P1455" s="305"/>
      <c r="Q1455" s="299"/>
      <c r="R1455" s="299"/>
      <c r="S1455" s="299"/>
      <c r="T1455" s="299"/>
    </row>
    <row r="1456" spans="1:20" ht="13.5" customHeight="1" x14ac:dyDescent="0.2">
      <c r="A1456" s="302" t="str">
        <f>IF(B1456="","",ROW()-ROW($A$3)+'Diário 3º PA'!$P$1)</f>
        <v/>
      </c>
      <c r="B1456" s="303"/>
      <c r="C1456" s="304"/>
      <c r="D1456" s="305"/>
      <c r="E1456" s="306"/>
      <c r="F1456" s="307"/>
      <c r="G1456" s="305"/>
      <c r="H1456" s="305"/>
      <c r="I1456" s="306"/>
      <c r="J1456" s="308" t="str">
        <f t="shared" si="5"/>
        <v/>
      </c>
      <c r="K1456" s="308"/>
      <c r="L1456" s="309"/>
      <c r="M1456" s="308"/>
      <c r="N1456" s="303"/>
      <c r="O1456" s="305"/>
      <c r="P1456" s="305"/>
      <c r="Q1456" s="299"/>
      <c r="R1456" s="299"/>
      <c r="S1456" s="299"/>
      <c r="T1456" s="299"/>
    </row>
    <row r="1457" spans="1:20" ht="13.5" customHeight="1" x14ac:dyDescent="0.2">
      <c r="A1457" s="302" t="str">
        <f>IF(B1457="","",ROW()-ROW($A$3)+'Diário 3º PA'!$P$1)</f>
        <v/>
      </c>
      <c r="B1457" s="303"/>
      <c r="C1457" s="304"/>
      <c r="D1457" s="305"/>
      <c r="E1457" s="306"/>
      <c r="F1457" s="307"/>
      <c r="G1457" s="305"/>
      <c r="H1457" s="305"/>
      <c r="I1457" s="306"/>
      <c r="J1457" s="308" t="str">
        <f t="shared" si="5"/>
        <v/>
      </c>
      <c r="K1457" s="308"/>
      <c r="L1457" s="309"/>
      <c r="M1457" s="308"/>
      <c r="N1457" s="303"/>
      <c r="O1457" s="305"/>
      <c r="P1457" s="305"/>
      <c r="Q1457" s="299"/>
      <c r="R1457" s="299"/>
      <c r="S1457" s="299"/>
      <c r="T1457" s="299"/>
    </row>
    <row r="1458" spans="1:20" ht="13.5" customHeight="1" x14ac:dyDescent="0.2">
      <c r="A1458" s="302" t="str">
        <f>IF(B1458="","",ROW()-ROW($A$3)+'Diário 3º PA'!$P$1)</f>
        <v/>
      </c>
      <c r="B1458" s="303"/>
      <c r="C1458" s="304"/>
      <c r="D1458" s="305"/>
      <c r="E1458" s="306"/>
      <c r="F1458" s="307"/>
      <c r="G1458" s="305"/>
      <c r="H1458" s="305"/>
      <c r="I1458" s="306"/>
      <c r="J1458" s="308" t="str">
        <f t="shared" si="5"/>
        <v/>
      </c>
      <c r="K1458" s="308"/>
      <c r="L1458" s="309"/>
      <c r="M1458" s="308"/>
      <c r="N1458" s="303"/>
      <c r="O1458" s="305"/>
      <c r="P1458" s="305"/>
      <c r="Q1458" s="299"/>
      <c r="R1458" s="299"/>
      <c r="S1458" s="299"/>
      <c r="T1458" s="299"/>
    </row>
    <row r="1459" spans="1:20" ht="13.5" customHeight="1" x14ac:dyDescent="0.2">
      <c r="A1459" s="302" t="str">
        <f>IF(B1459="","",ROW()-ROW($A$3)+'Diário 3º PA'!$P$1)</f>
        <v/>
      </c>
      <c r="B1459" s="303"/>
      <c r="C1459" s="304"/>
      <c r="D1459" s="305"/>
      <c r="E1459" s="306"/>
      <c r="F1459" s="307"/>
      <c r="G1459" s="305"/>
      <c r="H1459" s="305"/>
      <c r="I1459" s="306"/>
      <c r="J1459" s="308" t="str">
        <f t="shared" si="5"/>
        <v/>
      </c>
      <c r="K1459" s="308"/>
      <c r="L1459" s="309"/>
      <c r="M1459" s="308"/>
      <c r="N1459" s="303"/>
      <c r="O1459" s="305"/>
      <c r="P1459" s="305"/>
      <c r="Q1459" s="299"/>
      <c r="R1459" s="299"/>
      <c r="S1459" s="299"/>
      <c r="T1459" s="299"/>
    </row>
    <row r="1460" spans="1:20" ht="13.5" customHeight="1" x14ac:dyDescent="0.2">
      <c r="A1460" s="302" t="str">
        <f>IF(B1460="","",ROW()-ROW($A$3)+'Diário 3º PA'!$P$1)</f>
        <v/>
      </c>
      <c r="B1460" s="303"/>
      <c r="C1460" s="304"/>
      <c r="D1460" s="305"/>
      <c r="E1460" s="306"/>
      <c r="F1460" s="307"/>
      <c r="G1460" s="305"/>
      <c r="H1460" s="305"/>
      <c r="I1460" s="306"/>
      <c r="J1460" s="308" t="str">
        <f t="shared" si="5"/>
        <v/>
      </c>
      <c r="K1460" s="308"/>
      <c r="L1460" s="309"/>
      <c r="M1460" s="308"/>
      <c r="N1460" s="303"/>
      <c r="O1460" s="305"/>
      <c r="P1460" s="305"/>
      <c r="Q1460" s="299"/>
      <c r="R1460" s="299"/>
      <c r="S1460" s="299"/>
      <c r="T1460" s="299"/>
    </row>
    <row r="1461" spans="1:20" ht="13.5" customHeight="1" x14ac:dyDescent="0.2">
      <c r="A1461" s="302" t="str">
        <f>IF(B1461="","",ROW()-ROW($A$3)+'Diário 3º PA'!$P$1)</f>
        <v/>
      </c>
      <c r="B1461" s="303"/>
      <c r="C1461" s="304"/>
      <c r="D1461" s="305"/>
      <c r="E1461" s="306"/>
      <c r="F1461" s="307"/>
      <c r="G1461" s="305"/>
      <c r="H1461" s="305"/>
      <c r="I1461" s="306"/>
      <c r="J1461" s="308" t="str">
        <f t="shared" si="5"/>
        <v/>
      </c>
      <c r="K1461" s="308"/>
      <c r="L1461" s="309"/>
      <c r="M1461" s="308"/>
      <c r="N1461" s="303"/>
      <c r="O1461" s="305"/>
      <c r="P1461" s="305"/>
      <c r="Q1461" s="299"/>
      <c r="R1461" s="299"/>
      <c r="S1461" s="299"/>
      <c r="T1461" s="299"/>
    </row>
    <row r="1462" spans="1:20" ht="13.5" customHeight="1" x14ac:dyDescent="0.2">
      <c r="A1462" s="302" t="str">
        <f>IF(B1462="","",ROW()-ROW($A$3)+'Diário 3º PA'!$P$1)</f>
        <v/>
      </c>
      <c r="B1462" s="303"/>
      <c r="C1462" s="304"/>
      <c r="D1462" s="305"/>
      <c r="E1462" s="306"/>
      <c r="F1462" s="307"/>
      <c r="G1462" s="305"/>
      <c r="H1462" s="305"/>
      <c r="I1462" s="306"/>
      <c r="J1462" s="308" t="str">
        <f t="shared" si="5"/>
        <v/>
      </c>
      <c r="K1462" s="308"/>
      <c r="L1462" s="309"/>
      <c r="M1462" s="308"/>
      <c r="N1462" s="303"/>
      <c r="O1462" s="305"/>
      <c r="P1462" s="305"/>
      <c r="Q1462" s="299"/>
      <c r="R1462" s="299"/>
      <c r="S1462" s="299"/>
      <c r="T1462" s="299"/>
    </row>
    <row r="1463" spans="1:20" ht="13.5" customHeight="1" x14ac:dyDescent="0.2">
      <c r="A1463" s="302" t="str">
        <f>IF(B1463="","",ROW()-ROW($A$3)+'Diário 3º PA'!$P$1)</f>
        <v/>
      </c>
      <c r="B1463" s="303"/>
      <c r="C1463" s="304"/>
      <c r="D1463" s="305"/>
      <c r="E1463" s="306"/>
      <c r="F1463" s="307"/>
      <c r="G1463" s="305"/>
      <c r="H1463" s="305"/>
      <c r="I1463" s="306"/>
      <c r="J1463" s="308" t="str">
        <f t="shared" si="5"/>
        <v/>
      </c>
      <c r="K1463" s="308"/>
      <c r="L1463" s="309"/>
      <c r="M1463" s="308"/>
      <c r="N1463" s="303"/>
      <c r="O1463" s="305"/>
      <c r="P1463" s="305"/>
      <c r="Q1463" s="299"/>
      <c r="R1463" s="299"/>
      <c r="S1463" s="299"/>
      <c r="T1463" s="299"/>
    </row>
    <row r="1464" spans="1:20" ht="13.5" customHeight="1" x14ac:dyDescent="0.2">
      <c r="A1464" s="302" t="str">
        <f>IF(B1464="","",ROW()-ROW($A$3)+'Diário 3º PA'!$P$1)</f>
        <v/>
      </c>
      <c r="B1464" s="303"/>
      <c r="C1464" s="304"/>
      <c r="D1464" s="305"/>
      <c r="E1464" s="306"/>
      <c r="F1464" s="307"/>
      <c r="G1464" s="305"/>
      <c r="H1464" s="305"/>
      <c r="I1464" s="306"/>
      <c r="J1464" s="308" t="str">
        <f t="shared" si="5"/>
        <v/>
      </c>
      <c r="K1464" s="308"/>
      <c r="L1464" s="309"/>
      <c r="M1464" s="308"/>
      <c r="N1464" s="303"/>
      <c r="O1464" s="305"/>
      <c r="P1464" s="305"/>
      <c r="Q1464" s="299"/>
      <c r="R1464" s="299"/>
      <c r="S1464" s="299"/>
      <c r="T1464" s="299"/>
    </row>
    <row r="1465" spans="1:20" ht="13.5" customHeight="1" x14ac:dyDescent="0.2">
      <c r="A1465" s="302" t="str">
        <f>IF(B1465="","",ROW()-ROW($A$3)+'Diário 3º PA'!$P$1)</f>
        <v/>
      </c>
      <c r="B1465" s="303"/>
      <c r="C1465" s="304"/>
      <c r="D1465" s="305"/>
      <c r="E1465" s="306"/>
      <c r="F1465" s="307"/>
      <c r="G1465" s="305"/>
      <c r="H1465" s="305"/>
      <c r="I1465" s="306"/>
      <c r="J1465" s="308" t="str">
        <f t="shared" si="5"/>
        <v/>
      </c>
      <c r="K1465" s="308"/>
      <c r="L1465" s="309"/>
      <c r="M1465" s="308"/>
      <c r="N1465" s="303"/>
      <c r="O1465" s="305"/>
      <c r="P1465" s="305"/>
      <c r="Q1465" s="299"/>
      <c r="R1465" s="299"/>
      <c r="S1465" s="299"/>
      <c r="T1465" s="299"/>
    </row>
    <row r="1466" spans="1:20" ht="13.5" customHeight="1" x14ac:dyDescent="0.2">
      <c r="A1466" s="302" t="str">
        <f>IF(B1466="","",ROW()-ROW($A$3)+'Diário 3º PA'!$P$1)</f>
        <v/>
      </c>
      <c r="B1466" s="303"/>
      <c r="C1466" s="304"/>
      <c r="D1466" s="305"/>
      <c r="E1466" s="306"/>
      <c r="F1466" s="307"/>
      <c r="G1466" s="305"/>
      <c r="H1466" s="305"/>
      <c r="I1466" s="306"/>
      <c r="J1466" s="308" t="str">
        <f t="shared" si="5"/>
        <v/>
      </c>
      <c r="K1466" s="308"/>
      <c r="L1466" s="309"/>
      <c r="M1466" s="308"/>
      <c r="N1466" s="303"/>
      <c r="O1466" s="305"/>
      <c r="P1466" s="305"/>
      <c r="Q1466" s="299"/>
      <c r="R1466" s="299"/>
      <c r="S1466" s="299"/>
      <c r="T1466" s="299"/>
    </row>
    <row r="1467" spans="1:20" ht="13.5" customHeight="1" x14ac:dyDescent="0.2">
      <c r="A1467" s="302" t="str">
        <f>IF(B1467="","",ROW()-ROW($A$3)+'Diário 3º PA'!$P$1)</f>
        <v/>
      </c>
      <c r="B1467" s="303"/>
      <c r="C1467" s="304"/>
      <c r="D1467" s="305"/>
      <c r="E1467" s="306"/>
      <c r="F1467" s="307"/>
      <c r="G1467" s="305"/>
      <c r="H1467" s="305"/>
      <c r="I1467" s="306"/>
      <c r="J1467" s="308" t="str">
        <f t="shared" si="5"/>
        <v/>
      </c>
      <c r="K1467" s="308"/>
      <c r="L1467" s="309"/>
      <c r="M1467" s="308"/>
      <c r="N1467" s="303"/>
      <c r="O1467" s="305"/>
      <c r="P1467" s="305"/>
      <c r="Q1467" s="299"/>
      <c r="R1467" s="299"/>
      <c r="S1467" s="299"/>
      <c r="T1467" s="299"/>
    </row>
    <row r="1468" spans="1:20" ht="13.5" customHeight="1" x14ac:dyDescent="0.2">
      <c r="A1468" s="302" t="str">
        <f>IF(B1468="","",ROW()-ROW($A$3)+'Diário 3º PA'!$P$1)</f>
        <v/>
      </c>
      <c r="B1468" s="303"/>
      <c r="C1468" s="304"/>
      <c r="D1468" s="305"/>
      <c r="E1468" s="306"/>
      <c r="F1468" s="307"/>
      <c r="G1468" s="305"/>
      <c r="H1468" s="305"/>
      <c r="I1468" s="306"/>
      <c r="J1468" s="308" t="str">
        <f t="shared" si="5"/>
        <v/>
      </c>
      <c r="K1468" s="308"/>
      <c r="L1468" s="309"/>
      <c r="M1468" s="308"/>
      <c r="N1468" s="303"/>
      <c r="O1468" s="305"/>
      <c r="P1468" s="305"/>
      <c r="Q1468" s="299"/>
      <c r="R1468" s="299"/>
      <c r="S1468" s="299"/>
      <c r="T1468" s="299"/>
    </row>
    <row r="1469" spans="1:20" ht="13.5" customHeight="1" x14ac:dyDescent="0.2">
      <c r="A1469" s="302" t="str">
        <f>IF(B1469="","",ROW()-ROW($A$3)+'Diário 3º PA'!$P$1)</f>
        <v/>
      </c>
      <c r="B1469" s="303"/>
      <c r="C1469" s="304"/>
      <c r="D1469" s="305"/>
      <c r="E1469" s="306"/>
      <c r="F1469" s="307"/>
      <c r="G1469" s="305"/>
      <c r="H1469" s="305"/>
      <c r="I1469" s="306"/>
      <c r="J1469" s="308" t="str">
        <f t="shared" si="5"/>
        <v/>
      </c>
      <c r="K1469" s="308"/>
      <c r="L1469" s="309"/>
      <c r="M1469" s="308"/>
      <c r="N1469" s="303"/>
      <c r="O1469" s="305"/>
      <c r="P1469" s="305"/>
      <c r="Q1469" s="299"/>
      <c r="R1469" s="299"/>
      <c r="S1469" s="299"/>
      <c r="T1469" s="299"/>
    </row>
    <row r="1470" spans="1:20" ht="13.5" customHeight="1" x14ac:dyDescent="0.2">
      <c r="A1470" s="302" t="str">
        <f>IF(B1470="","",ROW()-ROW($A$3)+'Diário 3º PA'!$P$1)</f>
        <v/>
      </c>
      <c r="B1470" s="303"/>
      <c r="C1470" s="304"/>
      <c r="D1470" s="305"/>
      <c r="E1470" s="306"/>
      <c r="F1470" s="307"/>
      <c r="G1470" s="305"/>
      <c r="H1470" s="305"/>
      <c r="I1470" s="306"/>
      <c r="J1470" s="308" t="str">
        <f t="shared" si="5"/>
        <v/>
      </c>
      <c r="K1470" s="308"/>
      <c r="L1470" s="309"/>
      <c r="M1470" s="308"/>
      <c r="N1470" s="303"/>
      <c r="O1470" s="305"/>
      <c r="P1470" s="305"/>
      <c r="Q1470" s="299"/>
      <c r="R1470" s="299"/>
      <c r="S1470" s="299"/>
      <c r="T1470" s="299"/>
    </row>
    <row r="1471" spans="1:20" ht="13.5" customHeight="1" x14ac:dyDescent="0.2">
      <c r="A1471" s="302" t="str">
        <f>IF(B1471="","",ROW()-ROW($A$3)+'Diário 3º PA'!$P$1)</f>
        <v/>
      </c>
      <c r="B1471" s="303"/>
      <c r="C1471" s="304"/>
      <c r="D1471" s="305"/>
      <c r="E1471" s="306"/>
      <c r="F1471" s="307"/>
      <c r="G1471" s="305"/>
      <c r="H1471" s="305"/>
      <c r="I1471" s="306"/>
      <c r="J1471" s="308" t="str">
        <f t="shared" si="5"/>
        <v/>
      </c>
      <c r="K1471" s="308"/>
      <c r="L1471" s="309"/>
      <c r="M1471" s="308"/>
      <c r="N1471" s="303"/>
      <c r="O1471" s="305"/>
      <c r="P1471" s="305"/>
      <c r="Q1471" s="299"/>
      <c r="R1471" s="299"/>
      <c r="S1471" s="299"/>
      <c r="T1471" s="299"/>
    </row>
    <row r="1472" spans="1:20" ht="13.5" customHeight="1" x14ac:dyDescent="0.2">
      <c r="A1472" s="302" t="str">
        <f>IF(B1472="","",ROW()-ROW($A$3)+'Diário 3º PA'!$P$1)</f>
        <v/>
      </c>
      <c r="B1472" s="303"/>
      <c r="C1472" s="304"/>
      <c r="D1472" s="305"/>
      <c r="E1472" s="306"/>
      <c r="F1472" s="307"/>
      <c r="G1472" s="305"/>
      <c r="H1472" s="305"/>
      <c r="I1472" s="306"/>
      <c r="J1472" s="308" t="str">
        <f t="shared" si="5"/>
        <v/>
      </c>
      <c r="K1472" s="308"/>
      <c r="L1472" s="309"/>
      <c r="M1472" s="308"/>
      <c r="N1472" s="303"/>
      <c r="O1472" s="305"/>
      <c r="P1472" s="305"/>
      <c r="Q1472" s="299"/>
      <c r="R1472" s="299"/>
      <c r="S1472" s="299"/>
      <c r="T1472" s="299"/>
    </row>
    <row r="1473" spans="1:20" ht="13.5" customHeight="1" x14ac:dyDescent="0.2">
      <c r="A1473" s="302" t="str">
        <f>IF(B1473="","",ROW()-ROW($A$3)+'Diário 3º PA'!$P$1)</f>
        <v/>
      </c>
      <c r="B1473" s="303"/>
      <c r="C1473" s="304"/>
      <c r="D1473" s="305"/>
      <c r="E1473" s="306"/>
      <c r="F1473" s="307"/>
      <c r="G1473" s="305"/>
      <c r="H1473" s="305"/>
      <c r="I1473" s="306"/>
      <c r="J1473" s="308" t="str">
        <f t="shared" si="5"/>
        <v/>
      </c>
      <c r="K1473" s="308"/>
      <c r="L1473" s="309"/>
      <c r="M1473" s="308"/>
      <c r="N1473" s="303"/>
      <c r="O1473" s="305"/>
      <c r="P1473" s="305"/>
      <c r="Q1473" s="299"/>
      <c r="R1473" s="299"/>
      <c r="S1473" s="299"/>
      <c r="T1473" s="299"/>
    </row>
    <row r="1474" spans="1:20" ht="13.5" customHeight="1" x14ac:dyDescent="0.2">
      <c r="A1474" s="302" t="str">
        <f>IF(B1474="","",ROW()-ROW($A$3)+'Diário 3º PA'!$P$1)</f>
        <v/>
      </c>
      <c r="B1474" s="303"/>
      <c r="C1474" s="304"/>
      <c r="D1474" s="305"/>
      <c r="E1474" s="306"/>
      <c r="F1474" s="307"/>
      <c r="G1474" s="305"/>
      <c r="H1474" s="305"/>
      <c r="I1474" s="306"/>
      <c r="J1474" s="308" t="str">
        <f t="shared" si="5"/>
        <v/>
      </c>
      <c r="K1474" s="308"/>
      <c r="L1474" s="309"/>
      <c r="M1474" s="308"/>
      <c r="N1474" s="303"/>
      <c r="O1474" s="305"/>
      <c r="P1474" s="305"/>
      <c r="Q1474" s="299"/>
      <c r="R1474" s="299"/>
      <c r="S1474" s="299"/>
      <c r="T1474" s="299"/>
    </row>
    <row r="1475" spans="1:20" ht="13.5" customHeight="1" x14ac:dyDescent="0.2">
      <c r="A1475" s="302" t="str">
        <f>IF(B1475="","",ROW()-ROW($A$3)+'Diário 3º PA'!$P$1)</f>
        <v/>
      </c>
      <c r="B1475" s="303"/>
      <c r="C1475" s="304"/>
      <c r="D1475" s="305"/>
      <c r="E1475" s="306"/>
      <c r="F1475" s="307"/>
      <c r="G1475" s="305"/>
      <c r="H1475" s="305"/>
      <c r="I1475" s="306"/>
      <c r="J1475" s="308" t="str">
        <f t="shared" si="5"/>
        <v/>
      </c>
      <c r="K1475" s="308"/>
      <c r="L1475" s="309"/>
      <c r="M1475" s="308"/>
      <c r="N1475" s="303"/>
      <c r="O1475" s="305"/>
      <c r="P1475" s="305"/>
      <c r="Q1475" s="299"/>
      <c r="R1475" s="299"/>
      <c r="S1475" s="299"/>
      <c r="T1475" s="299"/>
    </row>
    <row r="1476" spans="1:20" ht="13.5" customHeight="1" x14ac:dyDescent="0.2">
      <c r="A1476" s="302" t="str">
        <f>IF(B1476="","",ROW()-ROW($A$3)+'Diário 3º PA'!$P$1)</f>
        <v/>
      </c>
      <c r="B1476" s="303"/>
      <c r="C1476" s="304"/>
      <c r="D1476" s="305"/>
      <c r="E1476" s="306"/>
      <c r="F1476" s="307"/>
      <c r="G1476" s="305"/>
      <c r="H1476" s="305"/>
      <c r="I1476" s="306"/>
      <c r="J1476" s="308" t="str">
        <f t="shared" si="5"/>
        <v/>
      </c>
      <c r="K1476" s="308"/>
      <c r="L1476" s="309"/>
      <c r="M1476" s="308"/>
      <c r="N1476" s="303"/>
      <c r="O1476" s="305"/>
      <c r="P1476" s="305"/>
      <c r="Q1476" s="299"/>
      <c r="R1476" s="299"/>
      <c r="S1476" s="299"/>
      <c r="T1476" s="299"/>
    </row>
    <row r="1477" spans="1:20" ht="13.5" customHeight="1" x14ac:dyDescent="0.2">
      <c r="A1477" s="302" t="str">
        <f>IF(B1477="","",ROW()-ROW($A$3)+'Diário 3º PA'!$P$1)</f>
        <v/>
      </c>
      <c r="B1477" s="303"/>
      <c r="C1477" s="304"/>
      <c r="D1477" s="305"/>
      <c r="E1477" s="306"/>
      <c r="F1477" s="307"/>
      <c r="G1477" s="305"/>
      <c r="H1477" s="305"/>
      <c r="I1477" s="306"/>
      <c r="J1477" s="308" t="str">
        <f t="shared" si="5"/>
        <v/>
      </c>
      <c r="K1477" s="308"/>
      <c r="L1477" s="309"/>
      <c r="M1477" s="308"/>
      <c r="N1477" s="303"/>
      <c r="O1477" s="305"/>
      <c r="P1477" s="305"/>
      <c r="Q1477" s="299"/>
      <c r="R1477" s="299"/>
      <c r="S1477" s="299"/>
      <c r="T1477" s="299"/>
    </row>
    <row r="1478" spans="1:20" ht="13.5" customHeight="1" x14ac:dyDescent="0.2">
      <c r="A1478" s="302" t="str">
        <f>IF(B1478="","",ROW()-ROW($A$3)+'Diário 3º PA'!$P$1)</f>
        <v/>
      </c>
      <c r="B1478" s="303"/>
      <c r="C1478" s="304"/>
      <c r="D1478" s="305"/>
      <c r="E1478" s="306"/>
      <c r="F1478" s="307"/>
      <c r="G1478" s="305"/>
      <c r="H1478" s="305"/>
      <c r="I1478" s="306"/>
      <c r="J1478" s="308" t="str">
        <f t="shared" si="5"/>
        <v/>
      </c>
      <c r="K1478" s="308"/>
      <c r="L1478" s="309"/>
      <c r="M1478" s="308"/>
      <c r="N1478" s="303"/>
      <c r="O1478" s="305"/>
      <c r="P1478" s="305"/>
      <c r="Q1478" s="299"/>
      <c r="R1478" s="299"/>
      <c r="S1478" s="299"/>
      <c r="T1478" s="299"/>
    </row>
    <row r="1479" spans="1:20" ht="13.5" customHeight="1" x14ac:dyDescent="0.2">
      <c r="A1479" s="302" t="str">
        <f>IF(B1479="","",ROW()-ROW($A$3)+'Diário 3º PA'!$P$1)</f>
        <v/>
      </c>
      <c r="B1479" s="303"/>
      <c r="C1479" s="304"/>
      <c r="D1479" s="305"/>
      <c r="E1479" s="306"/>
      <c r="F1479" s="307"/>
      <c r="G1479" s="305"/>
      <c r="H1479" s="305"/>
      <c r="I1479" s="306"/>
      <c r="J1479" s="308" t="str">
        <f t="shared" si="5"/>
        <v/>
      </c>
      <c r="K1479" s="308"/>
      <c r="L1479" s="309"/>
      <c r="M1479" s="308"/>
      <c r="N1479" s="303"/>
      <c r="O1479" s="305"/>
      <c r="P1479" s="305"/>
      <c r="Q1479" s="299"/>
      <c r="R1479" s="299"/>
      <c r="S1479" s="299"/>
      <c r="T1479" s="299"/>
    </row>
    <row r="1480" spans="1:20" ht="13.5" customHeight="1" x14ac:dyDescent="0.2">
      <c r="A1480" s="302" t="str">
        <f>IF(B1480="","",ROW()-ROW($A$3)+'Diário 3º PA'!$P$1)</f>
        <v/>
      </c>
      <c r="B1480" s="303"/>
      <c r="C1480" s="304"/>
      <c r="D1480" s="305"/>
      <c r="E1480" s="306"/>
      <c r="F1480" s="307"/>
      <c r="G1480" s="305"/>
      <c r="H1480" s="305"/>
      <c r="I1480" s="306"/>
      <c r="J1480" s="308" t="str">
        <f t="shared" si="5"/>
        <v/>
      </c>
      <c r="K1480" s="308"/>
      <c r="L1480" s="309"/>
      <c r="M1480" s="308"/>
      <c r="N1480" s="303"/>
      <c r="O1480" s="305"/>
      <c r="P1480" s="305"/>
      <c r="Q1480" s="299"/>
      <c r="R1480" s="299"/>
      <c r="S1480" s="299"/>
      <c r="T1480" s="299"/>
    </row>
    <row r="1481" spans="1:20" ht="13.5" customHeight="1" x14ac:dyDescent="0.2">
      <c r="A1481" s="302" t="str">
        <f>IF(B1481="","",ROW()-ROW($A$3)+'Diário 3º PA'!$P$1)</f>
        <v/>
      </c>
      <c r="B1481" s="303"/>
      <c r="C1481" s="304"/>
      <c r="D1481" s="305"/>
      <c r="E1481" s="306"/>
      <c r="F1481" s="307"/>
      <c r="G1481" s="305"/>
      <c r="H1481" s="305"/>
      <c r="I1481" s="306"/>
      <c r="J1481" s="308" t="str">
        <f t="shared" si="5"/>
        <v/>
      </c>
      <c r="K1481" s="308"/>
      <c r="L1481" s="309"/>
      <c r="M1481" s="308"/>
      <c r="N1481" s="303"/>
      <c r="O1481" s="305"/>
      <c r="P1481" s="305"/>
      <c r="Q1481" s="299"/>
      <c r="R1481" s="299"/>
      <c r="S1481" s="299"/>
      <c r="T1481" s="299"/>
    </row>
    <row r="1482" spans="1:20" ht="13.5" customHeight="1" x14ac:dyDescent="0.2">
      <c r="A1482" s="302" t="str">
        <f>IF(B1482="","",ROW()-ROW($A$3)+'Diário 3º PA'!$P$1)</f>
        <v/>
      </c>
      <c r="B1482" s="303"/>
      <c r="C1482" s="304"/>
      <c r="D1482" s="305"/>
      <c r="E1482" s="306"/>
      <c r="F1482" s="307"/>
      <c r="G1482" s="305"/>
      <c r="H1482" s="305"/>
      <c r="I1482" s="306"/>
      <c r="J1482" s="308" t="str">
        <f t="shared" si="5"/>
        <v/>
      </c>
      <c r="K1482" s="308"/>
      <c r="L1482" s="309"/>
      <c r="M1482" s="308"/>
      <c r="N1482" s="303"/>
      <c r="O1482" s="305"/>
      <c r="P1482" s="305"/>
      <c r="Q1482" s="299"/>
      <c r="R1482" s="299"/>
      <c r="S1482" s="299"/>
      <c r="T1482" s="299"/>
    </row>
    <row r="1483" spans="1:20" ht="13.5" customHeight="1" x14ac:dyDescent="0.2">
      <c r="A1483" s="302" t="str">
        <f>IF(B1483="","",ROW()-ROW($A$3)+'Diário 3º PA'!$P$1)</f>
        <v/>
      </c>
      <c r="B1483" s="303"/>
      <c r="C1483" s="304"/>
      <c r="D1483" s="305"/>
      <c r="E1483" s="306"/>
      <c r="F1483" s="307"/>
      <c r="G1483" s="305"/>
      <c r="H1483" s="305"/>
      <c r="I1483" s="306"/>
      <c r="J1483" s="308" t="str">
        <f t="shared" si="5"/>
        <v/>
      </c>
      <c r="K1483" s="308"/>
      <c r="L1483" s="309"/>
      <c r="M1483" s="308"/>
      <c r="N1483" s="303"/>
      <c r="O1483" s="305"/>
      <c r="P1483" s="305"/>
      <c r="Q1483" s="299"/>
      <c r="R1483" s="299"/>
      <c r="S1483" s="299"/>
      <c r="T1483" s="299"/>
    </row>
    <row r="1484" spans="1:20" ht="13.5" customHeight="1" x14ac:dyDescent="0.2">
      <c r="A1484" s="302" t="str">
        <f>IF(B1484="","",ROW()-ROW($A$3)+'Diário 3º PA'!$P$1)</f>
        <v/>
      </c>
      <c r="B1484" s="303"/>
      <c r="C1484" s="304"/>
      <c r="D1484" s="305"/>
      <c r="E1484" s="306"/>
      <c r="F1484" s="307"/>
      <c r="G1484" s="305"/>
      <c r="H1484" s="305"/>
      <c r="I1484" s="306"/>
      <c r="J1484" s="308" t="str">
        <f t="shared" si="5"/>
        <v/>
      </c>
      <c r="K1484" s="308"/>
      <c r="L1484" s="309"/>
      <c r="M1484" s="308"/>
      <c r="N1484" s="303"/>
      <c r="O1484" s="305"/>
      <c r="P1484" s="305"/>
      <c r="Q1484" s="299"/>
      <c r="R1484" s="299"/>
      <c r="S1484" s="299"/>
      <c r="T1484" s="299"/>
    </row>
    <row r="1485" spans="1:20" ht="13.5" customHeight="1" x14ac:dyDescent="0.2">
      <c r="A1485" s="302" t="str">
        <f>IF(B1485="","",ROW()-ROW($A$3)+'Diário 3º PA'!$P$1)</f>
        <v/>
      </c>
      <c r="B1485" s="303"/>
      <c r="C1485" s="304"/>
      <c r="D1485" s="305"/>
      <c r="E1485" s="306"/>
      <c r="F1485" s="307"/>
      <c r="G1485" s="305"/>
      <c r="H1485" s="305"/>
      <c r="I1485" s="306"/>
      <c r="J1485" s="308" t="str">
        <f t="shared" si="5"/>
        <v/>
      </c>
      <c r="K1485" s="308"/>
      <c r="L1485" s="309"/>
      <c r="M1485" s="308"/>
      <c r="N1485" s="303"/>
      <c r="O1485" s="305"/>
      <c r="P1485" s="305"/>
      <c r="Q1485" s="299"/>
      <c r="R1485" s="299"/>
      <c r="S1485" s="299"/>
      <c r="T1485" s="299"/>
    </row>
    <row r="1486" spans="1:20" ht="13.5" customHeight="1" x14ac:dyDescent="0.2">
      <c r="A1486" s="302" t="str">
        <f>IF(B1486="","",ROW()-ROW($A$3)+'Diário 3º PA'!$P$1)</f>
        <v/>
      </c>
      <c r="B1486" s="303"/>
      <c r="C1486" s="304"/>
      <c r="D1486" s="305"/>
      <c r="E1486" s="306"/>
      <c r="F1486" s="307"/>
      <c r="G1486" s="305"/>
      <c r="H1486" s="305"/>
      <c r="I1486" s="306"/>
      <c r="J1486" s="308" t="str">
        <f t="shared" si="5"/>
        <v/>
      </c>
      <c r="K1486" s="308"/>
      <c r="L1486" s="309"/>
      <c r="M1486" s="308"/>
      <c r="N1486" s="303"/>
      <c r="O1486" s="305"/>
      <c r="P1486" s="305"/>
      <c r="Q1486" s="299"/>
      <c r="R1486" s="299"/>
      <c r="S1486" s="299"/>
      <c r="T1486" s="299"/>
    </row>
    <row r="1487" spans="1:20" ht="13.5" customHeight="1" x14ac:dyDescent="0.2">
      <c r="A1487" s="302" t="str">
        <f>IF(B1487="","",ROW()-ROW($A$3)+'Diário 3º PA'!$P$1)</f>
        <v/>
      </c>
      <c r="B1487" s="303"/>
      <c r="C1487" s="304"/>
      <c r="D1487" s="305"/>
      <c r="E1487" s="306"/>
      <c r="F1487" s="307"/>
      <c r="G1487" s="305"/>
      <c r="H1487" s="305"/>
      <c r="I1487" s="306"/>
      <c r="J1487" s="308" t="str">
        <f t="shared" si="5"/>
        <v/>
      </c>
      <c r="K1487" s="308"/>
      <c r="L1487" s="309"/>
      <c r="M1487" s="308"/>
      <c r="N1487" s="303"/>
      <c r="O1487" s="305"/>
      <c r="P1487" s="305"/>
      <c r="Q1487" s="299"/>
      <c r="R1487" s="299"/>
      <c r="S1487" s="299"/>
      <c r="T1487" s="299"/>
    </row>
    <row r="1488" spans="1:20" ht="13.5" customHeight="1" x14ac:dyDescent="0.2">
      <c r="A1488" s="302" t="str">
        <f>IF(B1488="","",ROW()-ROW($A$3)+'Diário 3º PA'!$P$1)</f>
        <v/>
      </c>
      <c r="B1488" s="303"/>
      <c r="C1488" s="304"/>
      <c r="D1488" s="305"/>
      <c r="E1488" s="306"/>
      <c r="F1488" s="307"/>
      <c r="G1488" s="305"/>
      <c r="H1488" s="305"/>
      <c r="I1488" s="306"/>
      <c r="J1488" s="308" t="str">
        <f t="shared" si="5"/>
        <v/>
      </c>
      <c r="K1488" s="308"/>
      <c r="L1488" s="309"/>
      <c r="M1488" s="308"/>
      <c r="N1488" s="303"/>
      <c r="O1488" s="305"/>
      <c r="P1488" s="305"/>
      <c r="Q1488" s="299"/>
      <c r="R1488" s="299"/>
      <c r="S1488" s="299"/>
      <c r="T1488" s="299"/>
    </row>
    <row r="1489" spans="1:20" ht="13.5" customHeight="1" x14ac:dyDescent="0.2">
      <c r="A1489" s="302" t="str">
        <f>IF(B1489="","",ROW()-ROW($A$3)+'Diário 3º PA'!$P$1)</f>
        <v/>
      </c>
      <c r="B1489" s="303"/>
      <c r="C1489" s="304"/>
      <c r="D1489" s="305"/>
      <c r="E1489" s="306"/>
      <c r="F1489" s="307"/>
      <c r="G1489" s="305"/>
      <c r="H1489" s="305"/>
      <c r="I1489" s="306"/>
      <c r="J1489" s="308" t="str">
        <f t="shared" si="5"/>
        <v/>
      </c>
      <c r="K1489" s="308"/>
      <c r="L1489" s="309"/>
      <c r="M1489" s="308"/>
      <c r="N1489" s="303"/>
      <c r="O1489" s="305"/>
      <c r="P1489" s="305"/>
      <c r="Q1489" s="299"/>
      <c r="R1489" s="299"/>
      <c r="S1489" s="299"/>
      <c r="T1489" s="299"/>
    </row>
    <row r="1490" spans="1:20" ht="13.5" customHeight="1" x14ac:dyDescent="0.2">
      <c r="A1490" s="302" t="str">
        <f>IF(B1490="","",ROW()-ROW($A$3)+'Diário 3º PA'!$P$1)</f>
        <v/>
      </c>
      <c r="B1490" s="303"/>
      <c r="C1490" s="304"/>
      <c r="D1490" s="305"/>
      <c r="E1490" s="306"/>
      <c r="F1490" s="307"/>
      <c r="G1490" s="305"/>
      <c r="H1490" s="305"/>
      <c r="I1490" s="306"/>
      <c r="J1490" s="308" t="str">
        <f t="shared" si="5"/>
        <v/>
      </c>
      <c r="K1490" s="308"/>
      <c r="L1490" s="309"/>
      <c r="M1490" s="308"/>
      <c r="N1490" s="303"/>
      <c r="O1490" s="305"/>
      <c r="P1490" s="305"/>
      <c r="Q1490" s="299"/>
      <c r="R1490" s="299"/>
      <c r="S1490" s="299"/>
      <c r="T1490" s="299"/>
    </row>
    <row r="1491" spans="1:20" ht="13.5" customHeight="1" x14ac:dyDescent="0.2">
      <c r="A1491" s="302" t="str">
        <f>IF(B1491="","",ROW()-ROW($A$3)+'Diário 3º PA'!$P$1)</f>
        <v/>
      </c>
      <c r="B1491" s="303"/>
      <c r="C1491" s="304"/>
      <c r="D1491" s="305"/>
      <c r="E1491" s="306"/>
      <c r="F1491" s="307"/>
      <c r="G1491" s="305"/>
      <c r="H1491" s="305"/>
      <c r="I1491" s="306"/>
      <c r="J1491" s="308" t="str">
        <f t="shared" si="5"/>
        <v/>
      </c>
      <c r="K1491" s="308"/>
      <c r="L1491" s="309"/>
      <c r="M1491" s="308"/>
      <c r="N1491" s="303"/>
      <c r="O1491" s="305"/>
      <c r="P1491" s="305"/>
      <c r="Q1491" s="299"/>
      <c r="R1491" s="299"/>
      <c r="S1491" s="299"/>
      <c r="T1491" s="299"/>
    </row>
    <row r="1492" spans="1:20" ht="13.5" customHeight="1" x14ac:dyDescent="0.2">
      <c r="A1492" s="302" t="str">
        <f>IF(B1492="","",ROW()-ROW($A$3)+'Diário 3º PA'!$P$1)</f>
        <v/>
      </c>
      <c r="B1492" s="303"/>
      <c r="C1492" s="304"/>
      <c r="D1492" s="305"/>
      <c r="E1492" s="306"/>
      <c r="F1492" s="307"/>
      <c r="G1492" s="305"/>
      <c r="H1492" s="305"/>
      <c r="I1492" s="306"/>
      <c r="J1492" s="308" t="str">
        <f t="shared" si="5"/>
        <v/>
      </c>
      <c r="K1492" s="308"/>
      <c r="L1492" s="309"/>
      <c r="M1492" s="308"/>
      <c r="N1492" s="303"/>
      <c r="O1492" s="305"/>
      <c r="P1492" s="305"/>
      <c r="Q1492" s="299"/>
      <c r="R1492" s="299"/>
      <c r="S1492" s="299"/>
      <c r="T1492" s="299"/>
    </row>
    <row r="1493" spans="1:20" ht="13.5" customHeight="1" x14ac:dyDescent="0.2">
      <c r="A1493" s="302" t="str">
        <f>IF(B1493="","",ROW()-ROW($A$3)+'Diário 3º PA'!$P$1)</f>
        <v/>
      </c>
      <c r="B1493" s="303"/>
      <c r="C1493" s="304"/>
      <c r="D1493" s="305"/>
      <c r="E1493" s="306"/>
      <c r="F1493" s="307"/>
      <c r="G1493" s="305"/>
      <c r="H1493" s="305"/>
      <c r="I1493" s="306"/>
      <c r="J1493" s="308" t="str">
        <f t="shared" si="5"/>
        <v/>
      </c>
      <c r="K1493" s="308"/>
      <c r="L1493" s="309"/>
      <c r="M1493" s="308"/>
      <c r="N1493" s="303"/>
      <c r="O1493" s="305"/>
      <c r="P1493" s="305"/>
      <c r="Q1493" s="299"/>
      <c r="R1493" s="299"/>
      <c r="S1493" s="299"/>
      <c r="T1493" s="299"/>
    </row>
    <row r="1494" spans="1:20" ht="13.5" customHeight="1" x14ac:dyDescent="0.2">
      <c r="A1494" s="302" t="str">
        <f>IF(B1494="","",ROW()-ROW($A$3)+'Diário 3º PA'!$P$1)</f>
        <v/>
      </c>
      <c r="B1494" s="303"/>
      <c r="C1494" s="304"/>
      <c r="D1494" s="305"/>
      <c r="E1494" s="306"/>
      <c r="F1494" s="307"/>
      <c r="G1494" s="305"/>
      <c r="H1494" s="305"/>
      <c r="I1494" s="306"/>
      <c r="J1494" s="308" t="str">
        <f t="shared" si="5"/>
        <v/>
      </c>
      <c r="K1494" s="308"/>
      <c r="L1494" s="309"/>
      <c r="M1494" s="308"/>
      <c r="N1494" s="303"/>
      <c r="O1494" s="305"/>
      <c r="P1494" s="305"/>
      <c r="Q1494" s="299"/>
      <c r="R1494" s="299"/>
      <c r="S1494" s="299"/>
      <c r="T1494" s="299"/>
    </row>
    <row r="1495" spans="1:20" ht="13.5" customHeight="1" x14ac:dyDescent="0.2">
      <c r="A1495" s="302" t="str">
        <f>IF(B1495="","",ROW()-ROW($A$3)+'Diário 3º PA'!$P$1)</f>
        <v/>
      </c>
      <c r="B1495" s="303"/>
      <c r="C1495" s="304"/>
      <c r="D1495" s="305"/>
      <c r="E1495" s="306"/>
      <c r="F1495" s="307"/>
      <c r="G1495" s="305"/>
      <c r="H1495" s="305"/>
      <c r="I1495" s="306"/>
      <c r="J1495" s="308" t="str">
        <f t="shared" si="5"/>
        <v/>
      </c>
      <c r="K1495" s="308"/>
      <c r="L1495" s="309"/>
      <c r="M1495" s="308"/>
      <c r="N1495" s="303"/>
      <c r="O1495" s="305"/>
      <c r="P1495" s="305"/>
      <c r="Q1495" s="299"/>
      <c r="R1495" s="299"/>
      <c r="S1495" s="299"/>
      <c r="T1495" s="299"/>
    </row>
    <row r="1496" spans="1:20" ht="13.5" customHeight="1" x14ac:dyDescent="0.2">
      <c r="A1496" s="302" t="str">
        <f>IF(B1496="","",ROW()-ROW($A$3)+'Diário 3º PA'!$P$1)</f>
        <v/>
      </c>
      <c r="B1496" s="303"/>
      <c r="C1496" s="304"/>
      <c r="D1496" s="305"/>
      <c r="E1496" s="306"/>
      <c r="F1496" s="307"/>
      <c r="G1496" s="305"/>
      <c r="H1496" s="305"/>
      <c r="I1496" s="306"/>
      <c r="J1496" s="308" t="str">
        <f t="shared" si="5"/>
        <v/>
      </c>
      <c r="K1496" s="308"/>
      <c r="L1496" s="309"/>
      <c r="M1496" s="308"/>
      <c r="N1496" s="303"/>
      <c r="O1496" s="305"/>
      <c r="P1496" s="305"/>
      <c r="Q1496" s="299"/>
      <c r="R1496" s="299"/>
      <c r="S1496" s="299"/>
      <c r="T1496" s="299"/>
    </row>
    <row r="1497" spans="1:20" ht="13.5" customHeight="1" x14ac:dyDescent="0.2">
      <c r="A1497" s="302" t="str">
        <f>IF(B1497="","",ROW()-ROW($A$3)+'Diário 3º PA'!$P$1)</f>
        <v/>
      </c>
      <c r="B1497" s="303"/>
      <c r="C1497" s="304"/>
      <c r="D1497" s="305"/>
      <c r="E1497" s="306"/>
      <c r="F1497" s="307"/>
      <c r="G1497" s="305"/>
      <c r="H1497" s="305"/>
      <c r="I1497" s="306"/>
      <c r="J1497" s="308" t="str">
        <f t="shared" si="5"/>
        <v/>
      </c>
      <c r="K1497" s="308"/>
      <c r="L1497" s="309"/>
      <c r="M1497" s="308"/>
      <c r="N1497" s="303"/>
      <c r="O1497" s="305"/>
      <c r="P1497" s="305"/>
      <c r="Q1497" s="299"/>
      <c r="R1497" s="299"/>
      <c r="S1497" s="299"/>
      <c r="T1497" s="299"/>
    </row>
    <row r="1498" spans="1:20" ht="13.5" customHeight="1" x14ac:dyDescent="0.2">
      <c r="A1498" s="302" t="str">
        <f>IF(B1498="","",ROW()-ROW($A$3)+'Diário 3º PA'!$P$1)</f>
        <v/>
      </c>
      <c r="B1498" s="303"/>
      <c r="C1498" s="304"/>
      <c r="D1498" s="305"/>
      <c r="E1498" s="306"/>
      <c r="F1498" s="307"/>
      <c r="G1498" s="305"/>
      <c r="H1498" s="305"/>
      <c r="I1498" s="306"/>
      <c r="J1498" s="308" t="str">
        <f t="shared" si="5"/>
        <v/>
      </c>
      <c r="K1498" s="308"/>
      <c r="L1498" s="309"/>
      <c r="M1498" s="308"/>
      <c r="N1498" s="303"/>
      <c r="O1498" s="305"/>
      <c r="P1498" s="305"/>
      <c r="Q1498" s="299"/>
      <c r="R1498" s="299"/>
      <c r="S1498" s="299"/>
      <c r="T1498" s="299"/>
    </row>
    <row r="1499" spans="1:20" ht="13.5" customHeight="1" x14ac:dyDescent="0.2">
      <c r="A1499" s="302" t="str">
        <f>IF(B1499="","",ROW()-ROW($A$3)+'Diário 3º PA'!$P$1)</f>
        <v/>
      </c>
      <c r="B1499" s="303"/>
      <c r="C1499" s="304"/>
      <c r="D1499" s="305"/>
      <c r="E1499" s="306"/>
      <c r="F1499" s="307"/>
      <c r="G1499" s="305"/>
      <c r="H1499" s="305"/>
      <c r="I1499" s="306"/>
      <c r="J1499" s="308" t="str">
        <f t="shared" si="5"/>
        <v/>
      </c>
      <c r="K1499" s="308"/>
      <c r="L1499" s="309"/>
      <c r="M1499" s="308"/>
      <c r="N1499" s="303"/>
      <c r="O1499" s="305"/>
      <c r="P1499" s="305"/>
      <c r="Q1499" s="299"/>
      <c r="R1499" s="299"/>
      <c r="S1499" s="299"/>
      <c r="T1499" s="299"/>
    </row>
    <row r="1500" spans="1:20" ht="13.5" customHeight="1" x14ac:dyDescent="0.2">
      <c r="A1500" s="302" t="str">
        <f>IF(B1500="","",ROW()-ROW($A$3)+'Diário 3º PA'!$P$1)</f>
        <v/>
      </c>
      <c r="B1500" s="303"/>
      <c r="C1500" s="304"/>
      <c r="D1500" s="305"/>
      <c r="E1500" s="306"/>
      <c r="F1500" s="307"/>
      <c r="G1500" s="305"/>
      <c r="H1500" s="305"/>
      <c r="I1500" s="306"/>
      <c r="J1500" s="308" t="str">
        <f t="shared" si="5"/>
        <v/>
      </c>
      <c r="K1500" s="308"/>
      <c r="L1500" s="309"/>
      <c r="M1500" s="308"/>
      <c r="N1500" s="303"/>
      <c r="O1500" s="305"/>
      <c r="P1500" s="305"/>
      <c r="Q1500" s="299"/>
      <c r="R1500" s="299"/>
      <c r="S1500" s="299"/>
      <c r="T1500" s="299"/>
    </row>
    <row r="1501" spans="1:20" ht="13.5" customHeight="1" x14ac:dyDescent="0.2">
      <c r="A1501" s="302" t="str">
        <f>IF(B1501="","",ROW()-ROW($A$3)+'Diário 3º PA'!$P$1)</f>
        <v/>
      </c>
      <c r="B1501" s="303"/>
      <c r="C1501" s="304"/>
      <c r="D1501" s="305"/>
      <c r="E1501" s="306"/>
      <c r="F1501" s="307"/>
      <c r="G1501" s="305"/>
      <c r="H1501" s="305"/>
      <c r="I1501" s="306"/>
      <c r="J1501" s="308" t="str">
        <f t="shared" si="5"/>
        <v/>
      </c>
      <c r="K1501" s="308"/>
      <c r="L1501" s="309"/>
      <c r="M1501" s="308"/>
      <c r="N1501" s="303"/>
      <c r="O1501" s="305"/>
      <c r="P1501" s="305"/>
      <c r="Q1501" s="299"/>
      <c r="R1501" s="299"/>
      <c r="S1501" s="299"/>
      <c r="T1501" s="299"/>
    </row>
    <row r="1502" spans="1:20" ht="13.5" customHeight="1" x14ac:dyDescent="0.2">
      <c r="A1502" s="302" t="str">
        <f>IF(B1502="","",ROW()-ROW($A$3)+'Diário 3º PA'!$P$1)</f>
        <v/>
      </c>
      <c r="B1502" s="303"/>
      <c r="C1502" s="304"/>
      <c r="D1502" s="305"/>
      <c r="E1502" s="306"/>
      <c r="F1502" s="307"/>
      <c r="G1502" s="305"/>
      <c r="H1502" s="305"/>
      <c r="I1502" s="306"/>
      <c r="J1502" s="308" t="str">
        <f t="shared" si="5"/>
        <v/>
      </c>
      <c r="K1502" s="308"/>
      <c r="L1502" s="309"/>
      <c r="M1502" s="308"/>
      <c r="N1502" s="303"/>
      <c r="O1502" s="305"/>
      <c r="P1502" s="305"/>
      <c r="Q1502" s="299"/>
      <c r="R1502" s="299"/>
      <c r="S1502" s="299"/>
      <c r="T1502" s="299"/>
    </row>
    <row r="1503" spans="1:20" ht="13.5" customHeight="1" x14ac:dyDescent="0.2">
      <c r="A1503" s="302" t="str">
        <f>IF(B1503="","",ROW()-ROW($A$3)+'Diário 3º PA'!$P$1)</f>
        <v/>
      </c>
      <c r="B1503" s="303"/>
      <c r="C1503" s="304"/>
      <c r="D1503" s="305"/>
      <c r="E1503" s="306"/>
      <c r="F1503" s="307"/>
      <c r="G1503" s="305"/>
      <c r="H1503" s="305"/>
      <c r="I1503" s="306"/>
      <c r="J1503" s="308" t="str">
        <f t="shared" si="5"/>
        <v/>
      </c>
      <c r="K1503" s="308"/>
      <c r="L1503" s="309"/>
      <c r="M1503" s="308"/>
      <c r="N1503" s="303"/>
      <c r="O1503" s="305"/>
      <c r="P1503" s="305"/>
      <c r="Q1503" s="299"/>
      <c r="R1503" s="299"/>
      <c r="S1503" s="299"/>
      <c r="T1503" s="299"/>
    </row>
    <row r="1504" spans="1:20" ht="13.5" customHeight="1" x14ac:dyDescent="0.2">
      <c r="A1504" s="302" t="str">
        <f>IF(B1504="","",ROW()-ROW($A$3)+'Diário 3º PA'!$P$1)</f>
        <v/>
      </c>
      <c r="B1504" s="303"/>
      <c r="C1504" s="304"/>
      <c r="D1504" s="305"/>
      <c r="E1504" s="306"/>
      <c r="F1504" s="307"/>
      <c r="G1504" s="305"/>
      <c r="H1504" s="305"/>
      <c r="I1504" s="306"/>
      <c r="J1504" s="308" t="str">
        <f t="shared" si="5"/>
        <v/>
      </c>
      <c r="K1504" s="308"/>
      <c r="L1504" s="309"/>
      <c r="M1504" s="308"/>
      <c r="N1504" s="303"/>
      <c r="O1504" s="305"/>
      <c r="P1504" s="305"/>
      <c r="Q1504" s="299"/>
      <c r="R1504" s="299"/>
      <c r="S1504" s="299"/>
      <c r="T1504" s="299"/>
    </row>
    <row r="1505" spans="1:20" ht="13.5" customHeight="1" x14ac:dyDescent="0.2">
      <c r="A1505" s="302" t="str">
        <f>IF(B1505="","",ROW()-ROW($A$3)+'Diário 3º PA'!$P$1)</f>
        <v/>
      </c>
      <c r="B1505" s="303"/>
      <c r="C1505" s="304"/>
      <c r="D1505" s="305"/>
      <c r="E1505" s="306"/>
      <c r="F1505" s="307"/>
      <c r="G1505" s="305"/>
      <c r="H1505" s="305"/>
      <c r="I1505" s="306"/>
      <c r="J1505" s="308" t="str">
        <f t="shared" si="5"/>
        <v/>
      </c>
      <c r="K1505" s="308"/>
      <c r="L1505" s="309"/>
      <c r="M1505" s="308"/>
      <c r="N1505" s="303"/>
      <c r="O1505" s="305"/>
      <c r="P1505" s="305"/>
      <c r="Q1505" s="299"/>
      <c r="R1505" s="299"/>
      <c r="S1505" s="299"/>
      <c r="T1505" s="299"/>
    </row>
    <row r="1506" spans="1:20" ht="13.5" customHeight="1" x14ac:dyDescent="0.2">
      <c r="A1506" s="302" t="str">
        <f>IF(B1506="","",ROW()-ROW($A$3)+'Diário 3º PA'!$P$1)</f>
        <v/>
      </c>
      <c r="B1506" s="303"/>
      <c r="C1506" s="304"/>
      <c r="D1506" s="305"/>
      <c r="E1506" s="306"/>
      <c r="F1506" s="307"/>
      <c r="G1506" s="305"/>
      <c r="H1506" s="305"/>
      <c r="I1506" s="306"/>
      <c r="J1506" s="308" t="str">
        <f t="shared" si="5"/>
        <v/>
      </c>
      <c r="K1506" s="308"/>
      <c r="L1506" s="309"/>
      <c r="M1506" s="308"/>
      <c r="N1506" s="303"/>
      <c r="O1506" s="305"/>
      <c r="P1506" s="305"/>
      <c r="Q1506" s="299"/>
      <c r="R1506" s="299"/>
      <c r="S1506" s="299"/>
      <c r="T1506" s="299"/>
    </row>
    <row r="1507" spans="1:20" ht="13.5" customHeight="1" x14ac:dyDescent="0.2">
      <c r="A1507" s="302" t="str">
        <f>IF(B1507="","",ROW()-ROW($A$3)+'Diário 3º PA'!$P$1)</f>
        <v/>
      </c>
      <c r="B1507" s="303"/>
      <c r="C1507" s="304"/>
      <c r="D1507" s="305"/>
      <c r="E1507" s="306"/>
      <c r="F1507" s="307"/>
      <c r="G1507" s="305"/>
      <c r="H1507" s="305"/>
      <c r="I1507" s="306"/>
      <c r="J1507" s="308" t="str">
        <f t="shared" si="5"/>
        <v/>
      </c>
      <c r="K1507" s="308"/>
      <c r="L1507" s="309"/>
      <c r="M1507" s="308"/>
      <c r="N1507" s="303"/>
      <c r="O1507" s="305"/>
      <c r="P1507" s="305"/>
      <c r="Q1507" s="299"/>
      <c r="R1507" s="299"/>
      <c r="S1507" s="299"/>
      <c r="T1507" s="299"/>
    </row>
    <row r="1508" spans="1:20" ht="13.5" customHeight="1" x14ac:dyDescent="0.2">
      <c r="A1508" s="302" t="str">
        <f>IF(B1508="","",ROW()-ROW($A$3)+'Diário 3º PA'!$P$1)</f>
        <v/>
      </c>
      <c r="B1508" s="303"/>
      <c r="C1508" s="304"/>
      <c r="D1508" s="305"/>
      <c r="E1508" s="306"/>
      <c r="F1508" s="307"/>
      <c r="G1508" s="305"/>
      <c r="H1508" s="305"/>
      <c r="I1508" s="306"/>
      <c r="J1508" s="308" t="str">
        <f t="shared" si="5"/>
        <v/>
      </c>
      <c r="K1508" s="308"/>
      <c r="L1508" s="309"/>
      <c r="M1508" s="308"/>
      <c r="N1508" s="303"/>
      <c r="O1508" s="305"/>
      <c r="P1508" s="305"/>
      <c r="Q1508" s="299"/>
      <c r="R1508" s="299"/>
      <c r="S1508" s="299"/>
      <c r="T1508" s="299"/>
    </row>
    <row r="1509" spans="1:20" ht="13.5" customHeight="1" x14ac:dyDescent="0.2">
      <c r="A1509" s="302" t="str">
        <f>IF(B1509="","",ROW()-ROW($A$3)+'Diário 3º PA'!$P$1)</f>
        <v/>
      </c>
      <c r="B1509" s="303"/>
      <c r="C1509" s="304"/>
      <c r="D1509" s="305"/>
      <c r="E1509" s="306"/>
      <c r="F1509" s="307"/>
      <c r="G1509" s="305"/>
      <c r="H1509" s="305"/>
      <c r="I1509" s="306"/>
      <c r="J1509" s="308" t="str">
        <f t="shared" si="5"/>
        <v/>
      </c>
      <c r="K1509" s="308"/>
      <c r="L1509" s="309"/>
      <c r="M1509" s="308"/>
      <c r="N1509" s="303"/>
      <c r="O1509" s="305"/>
      <c r="P1509" s="305"/>
      <c r="Q1509" s="299"/>
      <c r="R1509" s="299"/>
      <c r="S1509" s="299"/>
      <c r="T1509" s="299"/>
    </row>
    <row r="1510" spans="1:20" ht="13.5" customHeight="1" x14ac:dyDescent="0.2">
      <c r="A1510" s="302" t="str">
        <f>IF(B1510="","",ROW()-ROW($A$3)+'Diário 3º PA'!$P$1)</f>
        <v/>
      </c>
      <c r="B1510" s="303"/>
      <c r="C1510" s="304"/>
      <c r="D1510" s="305"/>
      <c r="E1510" s="306"/>
      <c r="F1510" s="307"/>
      <c r="G1510" s="305"/>
      <c r="H1510" s="305"/>
      <c r="I1510" s="306"/>
      <c r="J1510" s="308" t="str">
        <f t="shared" si="5"/>
        <v/>
      </c>
      <c r="K1510" s="308"/>
      <c r="L1510" s="309"/>
      <c r="M1510" s="308"/>
      <c r="N1510" s="303"/>
      <c r="O1510" s="305"/>
      <c r="P1510" s="305"/>
      <c r="Q1510" s="299"/>
      <c r="R1510" s="299"/>
      <c r="S1510" s="299"/>
      <c r="T1510" s="299"/>
    </row>
    <row r="1511" spans="1:20" ht="13.5" customHeight="1" x14ac:dyDescent="0.2">
      <c r="A1511" s="302" t="str">
        <f>IF(B1511="","",ROW()-ROW($A$3)+'Diário 3º PA'!$P$1)</f>
        <v/>
      </c>
      <c r="B1511" s="303"/>
      <c r="C1511" s="304"/>
      <c r="D1511" s="305"/>
      <c r="E1511" s="306"/>
      <c r="F1511" s="307"/>
      <c r="G1511" s="305"/>
      <c r="H1511" s="305"/>
      <c r="I1511" s="306"/>
      <c r="J1511" s="308" t="str">
        <f t="shared" si="5"/>
        <v/>
      </c>
      <c r="K1511" s="308"/>
      <c r="L1511" s="309"/>
      <c r="M1511" s="308"/>
      <c r="N1511" s="303"/>
      <c r="O1511" s="305"/>
      <c r="P1511" s="305"/>
      <c r="Q1511" s="299"/>
      <c r="R1511" s="299"/>
      <c r="S1511" s="299"/>
      <c r="T1511" s="299"/>
    </row>
    <row r="1512" spans="1:20" ht="13.5" customHeight="1" x14ac:dyDescent="0.2">
      <c r="A1512" s="302" t="str">
        <f>IF(B1512="","",ROW()-ROW($A$3)+'Diário 3º PA'!$P$1)</f>
        <v/>
      </c>
      <c r="B1512" s="303"/>
      <c r="C1512" s="304"/>
      <c r="D1512" s="305"/>
      <c r="E1512" s="306"/>
      <c r="F1512" s="307"/>
      <c r="G1512" s="305"/>
      <c r="H1512" s="305"/>
      <c r="I1512" s="306"/>
      <c r="J1512" s="308" t="str">
        <f t="shared" si="5"/>
        <v/>
      </c>
      <c r="K1512" s="308"/>
      <c r="L1512" s="309"/>
      <c r="M1512" s="308"/>
      <c r="N1512" s="303"/>
      <c r="O1512" s="305"/>
      <c r="P1512" s="305"/>
      <c r="Q1512" s="299"/>
      <c r="R1512" s="299"/>
      <c r="S1512" s="299"/>
      <c r="T1512" s="299"/>
    </row>
    <row r="1513" spans="1:20" ht="13.5" customHeight="1" x14ac:dyDescent="0.2">
      <c r="A1513" s="302" t="str">
        <f>IF(B1513="","",ROW()-ROW($A$3)+'Diário 3º PA'!$P$1)</f>
        <v/>
      </c>
      <c r="B1513" s="303"/>
      <c r="C1513" s="304"/>
      <c r="D1513" s="305"/>
      <c r="E1513" s="306"/>
      <c r="F1513" s="307"/>
      <c r="G1513" s="305"/>
      <c r="H1513" s="305"/>
      <c r="I1513" s="306"/>
      <c r="J1513" s="308" t="str">
        <f t="shared" si="5"/>
        <v/>
      </c>
      <c r="K1513" s="308"/>
      <c r="L1513" s="309"/>
      <c r="M1513" s="308"/>
      <c r="N1513" s="303"/>
      <c r="O1513" s="305"/>
      <c r="P1513" s="305"/>
      <c r="Q1513" s="299"/>
      <c r="R1513" s="299"/>
      <c r="S1513" s="299"/>
      <c r="T1513" s="299"/>
    </row>
    <row r="1514" spans="1:20" ht="13.5" customHeight="1" x14ac:dyDescent="0.2">
      <c r="A1514" s="302" t="str">
        <f>IF(B1514="","",ROW()-ROW($A$3)+'Diário 3º PA'!$P$1)</f>
        <v/>
      </c>
      <c r="B1514" s="303"/>
      <c r="C1514" s="304"/>
      <c r="D1514" s="305"/>
      <c r="E1514" s="306"/>
      <c r="F1514" s="307"/>
      <c r="G1514" s="305"/>
      <c r="H1514" s="305"/>
      <c r="I1514" s="306"/>
      <c r="J1514" s="308" t="str">
        <f t="shared" si="5"/>
        <v/>
      </c>
      <c r="K1514" s="308"/>
      <c r="L1514" s="309"/>
      <c r="M1514" s="308"/>
      <c r="N1514" s="303"/>
      <c r="O1514" s="305"/>
      <c r="P1514" s="305"/>
      <c r="Q1514" s="299"/>
      <c r="R1514" s="299"/>
      <c r="S1514" s="299"/>
      <c r="T1514" s="299"/>
    </row>
    <row r="1515" spans="1:20" ht="13.5" customHeight="1" x14ac:dyDescent="0.2">
      <c r="A1515" s="302" t="str">
        <f>IF(B1515="","",ROW()-ROW($A$3)+'Diário 3º PA'!$P$1)</f>
        <v/>
      </c>
      <c r="B1515" s="303"/>
      <c r="C1515" s="304"/>
      <c r="D1515" s="305"/>
      <c r="E1515" s="306"/>
      <c r="F1515" s="307"/>
      <c r="G1515" s="305"/>
      <c r="H1515" s="305"/>
      <c r="I1515" s="306"/>
      <c r="J1515" s="308" t="str">
        <f t="shared" si="5"/>
        <v/>
      </c>
      <c r="K1515" s="308"/>
      <c r="L1515" s="309"/>
      <c r="M1515" s="308"/>
      <c r="N1515" s="303"/>
      <c r="O1515" s="305"/>
      <c r="P1515" s="305"/>
      <c r="Q1515" s="299"/>
      <c r="R1515" s="299"/>
      <c r="S1515" s="299"/>
      <c r="T1515" s="299"/>
    </row>
    <row r="1516" spans="1:20" ht="13.5" customHeight="1" x14ac:dyDescent="0.2">
      <c r="A1516" s="302" t="str">
        <f>IF(B1516="","",ROW()-ROW($A$3)+'Diário 3º PA'!$P$1)</f>
        <v/>
      </c>
      <c r="B1516" s="303"/>
      <c r="C1516" s="304"/>
      <c r="D1516" s="305"/>
      <c r="E1516" s="306"/>
      <c r="F1516" s="307"/>
      <c r="G1516" s="305"/>
      <c r="H1516" s="305"/>
      <c r="I1516" s="306"/>
      <c r="J1516" s="308" t="str">
        <f t="shared" si="5"/>
        <v/>
      </c>
      <c r="K1516" s="308"/>
      <c r="L1516" s="309"/>
      <c r="M1516" s="308"/>
      <c r="N1516" s="303"/>
      <c r="O1516" s="305"/>
      <c r="P1516" s="305"/>
      <c r="Q1516" s="299"/>
      <c r="R1516" s="299"/>
      <c r="S1516" s="299"/>
      <c r="T1516" s="299"/>
    </row>
    <row r="1517" spans="1:20" ht="13.5" customHeight="1" x14ac:dyDescent="0.2">
      <c r="A1517" s="302" t="str">
        <f>IF(B1517="","",ROW()-ROW($A$3)+'Diário 3º PA'!$P$1)</f>
        <v/>
      </c>
      <c r="B1517" s="303"/>
      <c r="C1517" s="304"/>
      <c r="D1517" s="305"/>
      <c r="E1517" s="306"/>
      <c r="F1517" s="307"/>
      <c r="G1517" s="305"/>
      <c r="H1517" s="305"/>
      <c r="I1517" s="306"/>
      <c r="J1517" s="308" t="str">
        <f t="shared" si="5"/>
        <v/>
      </c>
      <c r="K1517" s="308"/>
      <c r="L1517" s="309"/>
      <c r="M1517" s="308"/>
      <c r="N1517" s="303"/>
      <c r="O1517" s="305"/>
      <c r="P1517" s="305"/>
      <c r="Q1517" s="299"/>
      <c r="R1517" s="299"/>
      <c r="S1517" s="299"/>
      <c r="T1517" s="299"/>
    </row>
    <row r="1518" spans="1:20" ht="13.5" customHeight="1" x14ac:dyDescent="0.2">
      <c r="A1518" s="302" t="str">
        <f>IF(B1518="","",ROW()-ROW($A$3)+'Diário 3º PA'!$P$1)</f>
        <v/>
      </c>
      <c r="B1518" s="303"/>
      <c r="C1518" s="304"/>
      <c r="D1518" s="305"/>
      <c r="E1518" s="306"/>
      <c r="F1518" s="307"/>
      <c r="G1518" s="305"/>
      <c r="H1518" s="305"/>
      <c r="I1518" s="306"/>
      <c r="J1518" s="308" t="str">
        <f t="shared" si="5"/>
        <v/>
      </c>
      <c r="K1518" s="308"/>
      <c r="L1518" s="309"/>
      <c r="M1518" s="308"/>
      <c r="N1518" s="303"/>
      <c r="O1518" s="305"/>
      <c r="P1518" s="305"/>
      <c r="Q1518" s="299"/>
      <c r="R1518" s="299"/>
      <c r="S1518" s="299"/>
      <c r="T1518" s="299"/>
    </row>
    <row r="1519" spans="1:20" ht="13.5" customHeight="1" x14ac:dyDescent="0.2">
      <c r="A1519" s="302" t="str">
        <f>IF(B1519="","",ROW()-ROW($A$3)+'Diário 3º PA'!$P$1)</f>
        <v/>
      </c>
      <c r="B1519" s="303"/>
      <c r="C1519" s="304"/>
      <c r="D1519" s="305"/>
      <c r="E1519" s="306"/>
      <c r="F1519" s="307"/>
      <c r="G1519" s="305"/>
      <c r="H1519" s="305"/>
      <c r="I1519" s="306"/>
      <c r="J1519" s="308" t="str">
        <f t="shared" si="5"/>
        <v/>
      </c>
      <c r="K1519" s="308"/>
      <c r="L1519" s="309"/>
      <c r="M1519" s="308"/>
      <c r="N1519" s="303"/>
      <c r="O1519" s="305"/>
      <c r="P1519" s="305"/>
      <c r="Q1519" s="299"/>
      <c r="R1519" s="299"/>
      <c r="S1519" s="299"/>
      <c r="T1519" s="299"/>
    </row>
    <row r="1520" spans="1:20" ht="13.5" customHeight="1" x14ac:dyDescent="0.2">
      <c r="A1520" s="302" t="str">
        <f>IF(B1520="","",ROW()-ROW($A$3)+'Diário 3º PA'!$P$1)</f>
        <v/>
      </c>
      <c r="B1520" s="303"/>
      <c r="C1520" s="304"/>
      <c r="D1520" s="305"/>
      <c r="E1520" s="306"/>
      <c r="F1520" s="307"/>
      <c r="G1520" s="305"/>
      <c r="H1520" s="305"/>
      <c r="I1520" s="306"/>
      <c r="J1520" s="308" t="str">
        <f t="shared" si="5"/>
        <v/>
      </c>
      <c r="K1520" s="308"/>
      <c r="L1520" s="309"/>
      <c r="M1520" s="308"/>
      <c r="N1520" s="303"/>
      <c r="O1520" s="305"/>
      <c r="P1520" s="305"/>
      <c r="Q1520" s="299"/>
      <c r="R1520" s="299"/>
      <c r="S1520" s="299"/>
      <c r="T1520" s="299"/>
    </row>
    <row r="1521" spans="1:20" ht="13.5" customHeight="1" x14ac:dyDescent="0.2">
      <c r="A1521" s="302" t="str">
        <f>IF(B1521="","",ROW()-ROW($A$3)+'Diário 3º PA'!$P$1)</f>
        <v/>
      </c>
      <c r="B1521" s="303"/>
      <c r="C1521" s="304"/>
      <c r="D1521" s="305"/>
      <c r="E1521" s="306"/>
      <c r="F1521" s="307"/>
      <c r="G1521" s="305"/>
      <c r="H1521" s="305"/>
      <c r="I1521" s="306"/>
      <c r="J1521" s="308" t="str">
        <f t="shared" si="5"/>
        <v/>
      </c>
      <c r="K1521" s="308"/>
      <c r="L1521" s="309"/>
      <c r="M1521" s="308"/>
      <c r="N1521" s="303"/>
      <c r="O1521" s="305"/>
      <c r="P1521" s="305"/>
      <c r="Q1521" s="299"/>
      <c r="R1521" s="299"/>
      <c r="S1521" s="299"/>
      <c r="T1521" s="299"/>
    </row>
    <row r="1522" spans="1:20" ht="13.5" customHeight="1" x14ac:dyDescent="0.2">
      <c r="A1522" s="302" t="str">
        <f>IF(B1522="","",ROW()-ROW($A$3)+'Diário 3º PA'!$P$1)</f>
        <v/>
      </c>
      <c r="B1522" s="303"/>
      <c r="C1522" s="304"/>
      <c r="D1522" s="305"/>
      <c r="E1522" s="306"/>
      <c r="F1522" s="307"/>
      <c r="G1522" s="305"/>
      <c r="H1522" s="305"/>
      <c r="I1522" s="306"/>
      <c r="J1522" s="308" t="str">
        <f t="shared" si="5"/>
        <v/>
      </c>
      <c r="K1522" s="308"/>
      <c r="L1522" s="309"/>
      <c r="M1522" s="308"/>
      <c r="N1522" s="303"/>
      <c r="O1522" s="305"/>
      <c r="P1522" s="305"/>
      <c r="Q1522" s="299"/>
      <c r="R1522" s="299"/>
      <c r="S1522" s="299"/>
      <c r="T1522" s="299"/>
    </row>
    <row r="1523" spans="1:20" ht="13.5" customHeight="1" x14ac:dyDescent="0.2">
      <c r="A1523" s="302" t="str">
        <f>IF(B1523="","",ROW()-ROW($A$3)+'Diário 3º PA'!$P$1)</f>
        <v/>
      </c>
      <c r="B1523" s="303"/>
      <c r="C1523" s="304"/>
      <c r="D1523" s="305"/>
      <c r="E1523" s="306"/>
      <c r="F1523" s="307"/>
      <c r="G1523" s="305"/>
      <c r="H1523" s="305"/>
      <c r="I1523" s="306"/>
      <c r="J1523" s="308" t="str">
        <f t="shared" si="5"/>
        <v/>
      </c>
      <c r="K1523" s="308"/>
      <c r="L1523" s="309"/>
      <c r="M1523" s="308"/>
      <c r="N1523" s="303"/>
      <c r="O1523" s="305"/>
      <c r="P1523" s="305"/>
      <c r="Q1523" s="299"/>
      <c r="R1523" s="299"/>
      <c r="S1523" s="299"/>
      <c r="T1523" s="299"/>
    </row>
    <row r="1524" spans="1:20" ht="13.5" customHeight="1" x14ac:dyDescent="0.2">
      <c r="A1524" s="302" t="str">
        <f>IF(B1524="","",ROW()-ROW($A$3)+'Diário 3º PA'!$P$1)</f>
        <v/>
      </c>
      <c r="B1524" s="303"/>
      <c r="C1524" s="304"/>
      <c r="D1524" s="305"/>
      <c r="E1524" s="306"/>
      <c r="F1524" s="307"/>
      <c r="G1524" s="305"/>
      <c r="H1524" s="305"/>
      <c r="I1524" s="306"/>
      <c r="J1524" s="308" t="str">
        <f t="shared" si="5"/>
        <v/>
      </c>
      <c r="K1524" s="308"/>
      <c r="L1524" s="309"/>
      <c r="M1524" s="308"/>
      <c r="N1524" s="303"/>
      <c r="O1524" s="305"/>
      <c r="P1524" s="305"/>
      <c r="Q1524" s="299"/>
      <c r="R1524" s="299"/>
      <c r="S1524" s="299"/>
      <c r="T1524" s="299"/>
    </row>
    <row r="1525" spans="1:20" ht="13.5" customHeight="1" x14ac:dyDescent="0.2">
      <c r="A1525" s="302" t="str">
        <f>IF(B1525="","",ROW()-ROW($A$3)+'Diário 3º PA'!$P$1)</f>
        <v/>
      </c>
      <c r="B1525" s="303"/>
      <c r="C1525" s="304"/>
      <c r="D1525" s="305"/>
      <c r="E1525" s="306"/>
      <c r="F1525" s="307"/>
      <c r="G1525" s="305"/>
      <c r="H1525" s="305"/>
      <c r="I1525" s="306"/>
      <c r="J1525" s="308" t="str">
        <f t="shared" si="5"/>
        <v/>
      </c>
      <c r="K1525" s="308"/>
      <c r="L1525" s="309"/>
      <c r="M1525" s="308"/>
      <c r="N1525" s="303"/>
      <c r="O1525" s="305"/>
      <c r="P1525" s="305"/>
      <c r="Q1525" s="299"/>
      <c r="R1525" s="299"/>
      <c r="S1525" s="299"/>
      <c r="T1525" s="299"/>
    </row>
    <row r="1526" spans="1:20" ht="13.5" customHeight="1" x14ac:dyDescent="0.2">
      <c r="A1526" s="302" t="str">
        <f>IF(B1526="","",ROW()-ROW($A$3)+'Diário 3º PA'!$P$1)</f>
        <v/>
      </c>
      <c r="B1526" s="303"/>
      <c r="C1526" s="304"/>
      <c r="D1526" s="305"/>
      <c r="E1526" s="306"/>
      <c r="F1526" s="307"/>
      <c r="G1526" s="305"/>
      <c r="H1526" s="305"/>
      <c r="I1526" s="306"/>
      <c r="J1526" s="308" t="str">
        <f t="shared" si="5"/>
        <v/>
      </c>
      <c r="K1526" s="308"/>
      <c r="L1526" s="309"/>
      <c r="M1526" s="308"/>
      <c r="N1526" s="303"/>
      <c r="O1526" s="305"/>
      <c r="P1526" s="305"/>
      <c r="Q1526" s="299"/>
      <c r="R1526" s="299"/>
      <c r="S1526" s="299"/>
      <c r="T1526" s="299"/>
    </row>
    <row r="1527" spans="1:20" ht="13.5" customHeight="1" x14ac:dyDescent="0.2">
      <c r="A1527" s="302" t="str">
        <f>IF(B1527="","",ROW()-ROW($A$3)+'Diário 3º PA'!$P$1)</f>
        <v/>
      </c>
      <c r="B1527" s="303"/>
      <c r="C1527" s="304"/>
      <c r="D1527" s="305"/>
      <c r="E1527" s="306"/>
      <c r="F1527" s="307"/>
      <c r="G1527" s="305"/>
      <c r="H1527" s="305"/>
      <c r="I1527" s="306"/>
      <c r="J1527" s="308" t="str">
        <f t="shared" si="5"/>
        <v/>
      </c>
      <c r="K1527" s="308"/>
      <c r="L1527" s="309"/>
      <c r="M1527" s="308"/>
      <c r="N1527" s="303"/>
      <c r="O1527" s="305"/>
      <c r="P1527" s="305"/>
      <c r="Q1527" s="299"/>
      <c r="R1527" s="299"/>
      <c r="S1527" s="299"/>
      <c r="T1527" s="299"/>
    </row>
    <row r="1528" spans="1:20" ht="13.5" customHeight="1" x14ac:dyDescent="0.2">
      <c r="A1528" s="302" t="str">
        <f>IF(B1528="","",ROW()-ROW($A$3)+'Diário 3º PA'!$P$1)</f>
        <v/>
      </c>
      <c r="B1528" s="303"/>
      <c r="C1528" s="304"/>
      <c r="D1528" s="305"/>
      <c r="E1528" s="306"/>
      <c r="F1528" s="307"/>
      <c r="G1528" s="305"/>
      <c r="H1528" s="305"/>
      <c r="I1528" s="306"/>
      <c r="J1528" s="308" t="str">
        <f t="shared" si="5"/>
        <v/>
      </c>
      <c r="K1528" s="308"/>
      <c r="L1528" s="309"/>
      <c r="M1528" s="308"/>
      <c r="N1528" s="303"/>
      <c r="O1528" s="305"/>
      <c r="P1528" s="305"/>
      <c r="Q1528" s="299"/>
      <c r="R1528" s="299"/>
      <c r="S1528" s="299"/>
      <c r="T1528" s="299"/>
    </row>
    <row r="1529" spans="1:20" ht="13.5" customHeight="1" x14ac:dyDescent="0.2">
      <c r="A1529" s="302" t="str">
        <f>IF(B1529="","",ROW()-ROW($A$3)+'Diário 3º PA'!$P$1)</f>
        <v/>
      </c>
      <c r="B1529" s="303"/>
      <c r="C1529" s="304"/>
      <c r="D1529" s="305"/>
      <c r="E1529" s="306"/>
      <c r="F1529" s="307"/>
      <c r="G1529" s="305"/>
      <c r="H1529" s="305"/>
      <c r="I1529" s="306"/>
      <c r="J1529" s="308" t="str">
        <f t="shared" si="5"/>
        <v/>
      </c>
      <c r="K1529" s="308"/>
      <c r="L1529" s="309"/>
      <c r="M1529" s="308"/>
      <c r="N1529" s="303"/>
      <c r="O1529" s="305"/>
      <c r="P1529" s="305"/>
      <c r="Q1529" s="299"/>
      <c r="R1529" s="299"/>
      <c r="S1529" s="299"/>
      <c r="T1529" s="299"/>
    </row>
    <row r="1530" spans="1:20" ht="13.5" customHeight="1" x14ac:dyDescent="0.2">
      <c r="A1530" s="302" t="str">
        <f>IF(B1530="","",ROW()-ROW($A$3)+'Diário 3º PA'!$P$1)</f>
        <v/>
      </c>
      <c r="B1530" s="303"/>
      <c r="C1530" s="304"/>
      <c r="D1530" s="305"/>
      <c r="E1530" s="306"/>
      <c r="F1530" s="307"/>
      <c r="G1530" s="305"/>
      <c r="H1530" s="305"/>
      <c r="I1530" s="306"/>
      <c r="J1530" s="308" t="str">
        <f t="shared" si="5"/>
        <v/>
      </c>
      <c r="K1530" s="308"/>
      <c r="L1530" s="309"/>
      <c r="M1530" s="308"/>
      <c r="N1530" s="303"/>
      <c r="O1530" s="305"/>
      <c r="P1530" s="305"/>
      <c r="Q1530" s="299"/>
      <c r="R1530" s="299"/>
      <c r="S1530" s="299"/>
      <c r="T1530" s="299"/>
    </row>
    <row r="1531" spans="1:20" ht="13.5" customHeight="1" x14ac:dyDescent="0.2">
      <c r="A1531" s="302" t="str">
        <f>IF(B1531="","",ROW()-ROW($A$3)+'Diário 3º PA'!$P$1)</f>
        <v/>
      </c>
      <c r="B1531" s="303"/>
      <c r="C1531" s="304"/>
      <c r="D1531" s="305"/>
      <c r="E1531" s="306"/>
      <c r="F1531" s="307"/>
      <c r="G1531" s="305"/>
      <c r="H1531" s="305"/>
      <c r="I1531" s="306"/>
      <c r="J1531" s="308" t="str">
        <f t="shared" si="5"/>
        <v/>
      </c>
      <c r="K1531" s="308"/>
      <c r="L1531" s="309"/>
      <c r="M1531" s="308"/>
      <c r="N1531" s="303"/>
      <c r="O1531" s="305"/>
      <c r="P1531" s="305"/>
      <c r="Q1531" s="299"/>
      <c r="R1531" s="299"/>
      <c r="S1531" s="299"/>
      <c r="T1531" s="299"/>
    </row>
    <row r="1532" spans="1:20" ht="13.5" customHeight="1" x14ac:dyDescent="0.2">
      <c r="A1532" s="302" t="str">
        <f>IF(B1532="","",ROW()-ROW($A$3)+'Diário 3º PA'!$P$1)</f>
        <v/>
      </c>
      <c r="B1532" s="303"/>
      <c r="C1532" s="304"/>
      <c r="D1532" s="305"/>
      <c r="E1532" s="306"/>
      <c r="F1532" s="307"/>
      <c r="G1532" s="305"/>
      <c r="H1532" s="305"/>
      <c r="I1532" s="306"/>
      <c r="J1532" s="308" t="str">
        <f t="shared" si="5"/>
        <v/>
      </c>
      <c r="K1532" s="308"/>
      <c r="L1532" s="309"/>
      <c r="M1532" s="308"/>
      <c r="N1532" s="303"/>
      <c r="O1532" s="305"/>
      <c r="P1532" s="305"/>
      <c r="Q1532" s="299"/>
      <c r="R1532" s="299"/>
      <c r="S1532" s="299"/>
      <c r="T1532" s="299"/>
    </row>
    <row r="1533" spans="1:20" ht="13.5" customHeight="1" x14ac:dyDescent="0.2">
      <c r="A1533" s="302" t="str">
        <f>IF(B1533="","",ROW()-ROW($A$3)+'Diário 3º PA'!$P$1)</f>
        <v/>
      </c>
      <c r="B1533" s="303"/>
      <c r="C1533" s="304"/>
      <c r="D1533" s="305"/>
      <c r="E1533" s="306"/>
      <c r="F1533" s="307"/>
      <c r="G1533" s="305"/>
      <c r="H1533" s="305"/>
      <c r="I1533" s="306"/>
      <c r="J1533" s="308" t="str">
        <f t="shared" si="5"/>
        <v/>
      </c>
      <c r="K1533" s="308"/>
      <c r="L1533" s="309"/>
      <c r="M1533" s="308"/>
      <c r="N1533" s="303"/>
      <c r="O1533" s="305"/>
      <c r="P1533" s="305"/>
      <c r="Q1533" s="299"/>
      <c r="R1533" s="299"/>
      <c r="S1533" s="299"/>
      <c r="T1533" s="299"/>
    </row>
    <row r="1534" spans="1:20" ht="13.5" customHeight="1" x14ac:dyDescent="0.2">
      <c r="A1534" s="302" t="str">
        <f>IF(B1534="","",ROW()-ROW($A$3)+'Diário 3º PA'!$P$1)</f>
        <v/>
      </c>
      <c r="B1534" s="303"/>
      <c r="C1534" s="304"/>
      <c r="D1534" s="305"/>
      <c r="E1534" s="306"/>
      <c r="F1534" s="307"/>
      <c r="G1534" s="305"/>
      <c r="H1534" s="305"/>
      <c r="I1534" s="306"/>
      <c r="J1534" s="308" t="str">
        <f t="shared" si="5"/>
        <v/>
      </c>
      <c r="K1534" s="308"/>
      <c r="L1534" s="309"/>
      <c r="M1534" s="308"/>
      <c r="N1534" s="303"/>
      <c r="O1534" s="305"/>
      <c r="P1534" s="305"/>
      <c r="Q1534" s="299"/>
      <c r="R1534" s="299"/>
      <c r="S1534" s="299"/>
      <c r="T1534" s="299"/>
    </row>
    <row r="1535" spans="1:20" ht="13.5" customHeight="1" x14ac:dyDescent="0.2">
      <c r="A1535" s="302" t="str">
        <f>IF(B1535="","",ROW()-ROW($A$3)+'Diário 3º PA'!$P$1)</f>
        <v/>
      </c>
      <c r="B1535" s="303"/>
      <c r="C1535" s="304"/>
      <c r="D1535" s="305"/>
      <c r="E1535" s="306"/>
      <c r="F1535" s="307"/>
      <c r="G1535" s="305"/>
      <c r="H1535" s="305"/>
      <c r="I1535" s="306"/>
      <c r="J1535" s="308" t="str">
        <f t="shared" si="5"/>
        <v/>
      </c>
      <c r="K1535" s="308"/>
      <c r="L1535" s="309"/>
      <c r="M1535" s="308"/>
      <c r="N1535" s="303"/>
      <c r="O1535" s="305"/>
      <c r="P1535" s="305"/>
      <c r="Q1535" s="299"/>
      <c r="R1535" s="299"/>
      <c r="S1535" s="299"/>
      <c r="T1535" s="299"/>
    </row>
    <row r="1536" spans="1:20" ht="13.5" customHeight="1" x14ac:dyDescent="0.2">
      <c r="A1536" s="302" t="str">
        <f>IF(B1536="","",ROW()-ROW($A$3)+'Diário 3º PA'!$P$1)</f>
        <v/>
      </c>
      <c r="B1536" s="303"/>
      <c r="C1536" s="304"/>
      <c r="D1536" s="305"/>
      <c r="E1536" s="306"/>
      <c r="F1536" s="307"/>
      <c r="G1536" s="305"/>
      <c r="H1536" s="305"/>
      <c r="I1536" s="306"/>
      <c r="J1536" s="308" t="str">
        <f t="shared" si="5"/>
        <v/>
      </c>
      <c r="K1536" s="308"/>
      <c r="L1536" s="309"/>
      <c r="M1536" s="308"/>
      <c r="N1536" s="303"/>
      <c r="O1536" s="305"/>
      <c r="P1536" s="305"/>
      <c r="Q1536" s="299"/>
      <c r="R1536" s="299"/>
      <c r="S1536" s="299"/>
      <c r="T1536" s="299"/>
    </row>
    <row r="1537" spans="1:20" ht="13.5" customHeight="1" x14ac:dyDescent="0.2">
      <c r="A1537" s="302" t="str">
        <f>IF(B1537="","",ROW()-ROW($A$3)+'Diário 3º PA'!$P$1)</f>
        <v/>
      </c>
      <c r="B1537" s="303"/>
      <c r="C1537" s="304"/>
      <c r="D1537" s="305"/>
      <c r="E1537" s="306"/>
      <c r="F1537" s="307"/>
      <c r="G1537" s="305"/>
      <c r="H1537" s="305"/>
      <c r="I1537" s="306"/>
      <c r="J1537" s="308" t="str">
        <f t="shared" si="5"/>
        <v/>
      </c>
      <c r="K1537" s="308"/>
      <c r="L1537" s="309"/>
      <c r="M1537" s="308"/>
      <c r="N1537" s="303"/>
      <c r="O1537" s="305"/>
      <c r="P1537" s="305"/>
      <c r="Q1537" s="299"/>
      <c r="R1537" s="299"/>
      <c r="S1537" s="299"/>
      <c r="T1537" s="299"/>
    </row>
    <row r="1538" spans="1:20" ht="13.5" customHeight="1" x14ac:dyDescent="0.2">
      <c r="A1538" s="302" t="str">
        <f>IF(B1538="","",ROW()-ROW($A$3)+'Diário 3º PA'!$P$1)</f>
        <v/>
      </c>
      <c r="B1538" s="303"/>
      <c r="C1538" s="304"/>
      <c r="D1538" s="305"/>
      <c r="E1538" s="306"/>
      <c r="F1538" s="307"/>
      <c r="G1538" s="305"/>
      <c r="H1538" s="305"/>
      <c r="I1538" s="306"/>
      <c r="J1538" s="308" t="str">
        <f t="shared" si="5"/>
        <v/>
      </c>
      <c r="K1538" s="308"/>
      <c r="L1538" s="309"/>
      <c r="M1538" s="308"/>
      <c r="N1538" s="303"/>
      <c r="O1538" s="305"/>
      <c r="P1538" s="305"/>
      <c r="Q1538" s="299"/>
      <c r="R1538" s="299"/>
      <c r="S1538" s="299"/>
      <c r="T1538" s="299"/>
    </row>
    <row r="1539" spans="1:20" ht="13.5" customHeight="1" x14ac:dyDescent="0.2">
      <c r="A1539" s="302" t="str">
        <f>IF(B1539="","",ROW()-ROW($A$3)+'Diário 3º PA'!$P$1)</f>
        <v/>
      </c>
      <c r="B1539" s="303"/>
      <c r="C1539" s="304"/>
      <c r="D1539" s="305"/>
      <c r="E1539" s="306"/>
      <c r="F1539" s="307"/>
      <c r="G1539" s="305"/>
      <c r="H1539" s="305"/>
      <c r="I1539" s="306"/>
      <c r="J1539" s="308" t="str">
        <f t="shared" ref="J1539:J1793" si="6">IF(P1539="","",IF(LEN(P1539)&gt;14,P1539,"CPF Protegido - LGPD"))</f>
        <v/>
      </c>
      <c r="K1539" s="308"/>
      <c r="L1539" s="309"/>
      <c r="M1539" s="308"/>
      <c r="N1539" s="303"/>
      <c r="O1539" s="305"/>
      <c r="P1539" s="305"/>
      <c r="Q1539" s="299"/>
      <c r="R1539" s="299"/>
      <c r="S1539" s="299"/>
      <c r="T1539" s="299"/>
    </row>
    <row r="1540" spans="1:20" ht="13.5" customHeight="1" x14ac:dyDescent="0.2">
      <c r="A1540" s="302" t="str">
        <f>IF(B1540="","",ROW()-ROW($A$3)+'Diário 3º PA'!$P$1)</f>
        <v/>
      </c>
      <c r="B1540" s="303"/>
      <c r="C1540" s="304"/>
      <c r="D1540" s="305"/>
      <c r="E1540" s="306"/>
      <c r="F1540" s="307"/>
      <c r="G1540" s="305"/>
      <c r="H1540" s="305"/>
      <c r="I1540" s="306"/>
      <c r="J1540" s="308" t="str">
        <f t="shared" si="6"/>
        <v/>
      </c>
      <c r="K1540" s="308"/>
      <c r="L1540" s="309"/>
      <c r="M1540" s="308"/>
      <c r="N1540" s="303"/>
      <c r="O1540" s="305"/>
      <c r="P1540" s="305"/>
      <c r="Q1540" s="299"/>
      <c r="R1540" s="299"/>
      <c r="S1540" s="299"/>
      <c r="T1540" s="299"/>
    </row>
    <row r="1541" spans="1:20" ht="13.5" customHeight="1" x14ac:dyDescent="0.2">
      <c r="A1541" s="302" t="str">
        <f>IF(B1541="","",ROW()-ROW($A$3)+'Diário 3º PA'!$P$1)</f>
        <v/>
      </c>
      <c r="B1541" s="303"/>
      <c r="C1541" s="304"/>
      <c r="D1541" s="305"/>
      <c r="E1541" s="306"/>
      <c r="F1541" s="307"/>
      <c r="G1541" s="305"/>
      <c r="H1541" s="305"/>
      <c r="I1541" s="306"/>
      <c r="J1541" s="308" t="str">
        <f t="shared" si="6"/>
        <v/>
      </c>
      <c r="K1541" s="308"/>
      <c r="L1541" s="309"/>
      <c r="M1541" s="308"/>
      <c r="N1541" s="303"/>
      <c r="O1541" s="305"/>
      <c r="P1541" s="305"/>
      <c r="Q1541" s="299"/>
      <c r="R1541" s="299"/>
      <c r="S1541" s="299"/>
      <c r="T1541" s="299"/>
    </row>
    <row r="1542" spans="1:20" ht="13.5" customHeight="1" x14ac:dyDescent="0.2">
      <c r="A1542" s="302" t="str">
        <f>IF(B1542="","",ROW()-ROW($A$3)+'Diário 3º PA'!$P$1)</f>
        <v/>
      </c>
      <c r="B1542" s="303"/>
      <c r="C1542" s="304"/>
      <c r="D1542" s="305"/>
      <c r="E1542" s="306"/>
      <c r="F1542" s="307"/>
      <c r="G1542" s="305"/>
      <c r="H1542" s="305"/>
      <c r="I1542" s="306"/>
      <c r="J1542" s="308" t="str">
        <f t="shared" si="6"/>
        <v/>
      </c>
      <c r="K1542" s="308"/>
      <c r="L1542" s="309"/>
      <c r="M1542" s="308"/>
      <c r="N1542" s="303"/>
      <c r="O1542" s="305"/>
      <c r="P1542" s="305"/>
      <c r="Q1542" s="299"/>
      <c r="R1542" s="299"/>
      <c r="S1542" s="299"/>
      <c r="T1542" s="299"/>
    </row>
    <row r="1543" spans="1:20" ht="13.5" customHeight="1" x14ac:dyDescent="0.2">
      <c r="A1543" s="302" t="str">
        <f>IF(B1543="","",ROW()-ROW($A$3)+'Diário 3º PA'!$P$1)</f>
        <v/>
      </c>
      <c r="B1543" s="303"/>
      <c r="C1543" s="304"/>
      <c r="D1543" s="305"/>
      <c r="E1543" s="306"/>
      <c r="F1543" s="307"/>
      <c r="G1543" s="305"/>
      <c r="H1543" s="305"/>
      <c r="I1543" s="306"/>
      <c r="J1543" s="308" t="str">
        <f t="shared" si="6"/>
        <v/>
      </c>
      <c r="K1543" s="308"/>
      <c r="L1543" s="309"/>
      <c r="M1543" s="308"/>
      <c r="N1543" s="303"/>
      <c r="O1543" s="305"/>
      <c r="P1543" s="305"/>
      <c r="Q1543" s="299"/>
      <c r="R1543" s="299"/>
      <c r="S1543" s="299"/>
      <c r="T1543" s="299"/>
    </row>
    <row r="1544" spans="1:20" ht="13.5" customHeight="1" x14ac:dyDescent="0.2">
      <c r="A1544" s="302" t="str">
        <f>IF(B1544="","",ROW()-ROW($A$3)+'Diário 3º PA'!$P$1)</f>
        <v/>
      </c>
      <c r="B1544" s="303"/>
      <c r="C1544" s="304"/>
      <c r="D1544" s="305"/>
      <c r="E1544" s="306"/>
      <c r="F1544" s="307"/>
      <c r="G1544" s="305"/>
      <c r="H1544" s="305"/>
      <c r="I1544" s="306"/>
      <c r="J1544" s="308" t="str">
        <f t="shared" si="6"/>
        <v/>
      </c>
      <c r="K1544" s="308"/>
      <c r="L1544" s="309"/>
      <c r="M1544" s="308"/>
      <c r="N1544" s="303"/>
      <c r="O1544" s="305"/>
      <c r="P1544" s="305"/>
      <c r="Q1544" s="299"/>
      <c r="R1544" s="299"/>
      <c r="S1544" s="299"/>
      <c r="T1544" s="299"/>
    </row>
    <row r="1545" spans="1:20" ht="13.5" customHeight="1" x14ac:dyDescent="0.2">
      <c r="A1545" s="302" t="str">
        <f>IF(B1545="","",ROW()-ROW($A$3)+'Diário 3º PA'!$P$1)</f>
        <v/>
      </c>
      <c r="B1545" s="303"/>
      <c r="C1545" s="304"/>
      <c r="D1545" s="305"/>
      <c r="E1545" s="306"/>
      <c r="F1545" s="307"/>
      <c r="G1545" s="305"/>
      <c r="H1545" s="305"/>
      <c r="I1545" s="306"/>
      <c r="J1545" s="308" t="str">
        <f t="shared" si="6"/>
        <v/>
      </c>
      <c r="K1545" s="308"/>
      <c r="L1545" s="309"/>
      <c r="M1545" s="308"/>
      <c r="N1545" s="303"/>
      <c r="O1545" s="305"/>
      <c r="P1545" s="305"/>
      <c r="Q1545" s="299"/>
      <c r="R1545" s="299"/>
      <c r="S1545" s="299"/>
      <c r="T1545" s="299"/>
    </row>
    <row r="1546" spans="1:20" ht="13.5" customHeight="1" x14ac:dyDescent="0.2">
      <c r="A1546" s="302" t="str">
        <f>IF(B1546="","",ROW()-ROW($A$3)+'Diário 3º PA'!$P$1)</f>
        <v/>
      </c>
      <c r="B1546" s="303"/>
      <c r="C1546" s="304"/>
      <c r="D1546" s="305"/>
      <c r="E1546" s="306"/>
      <c r="F1546" s="307"/>
      <c r="G1546" s="305"/>
      <c r="H1546" s="305"/>
      <c r="I1546" s="306"/>
      <c r="J1546" s="308" t="str">
        <f t="shared" si="6"/>
        <v/>
      </c>
      <c r="K1546" s="308"/>
      <c r="L1546" s="309"/>
      <c r="M1546" s="308"/>
      <c r="N1546" s="303"/>
      <c r="O1546" s="305"/>
      <c r="P1546" s="305"/>
      <c r="Q1546" s="299"/>
      <c r="R1546" s="299"/>
      <c r="S1546" s="299"/>
      <c r="T1546" s="299"/>
    </row>
    <row r="1547" spans="1:20" ht="13.5" customHeight="1" x14ac:dyDescent="0.2">
      <c r="A1547" s="302" t="str">
        <f>IF(B1547="","",ROW()-ROW($A$3)+'Diário 3º PA'!$P$1)</f>
        <v/>
      </c>
      <c r="B1547" s="303"/>
      <c r="C1547" s="304"/>
      <c r="D1547" s="305"/>
      <c r="E1547" s="306"/>
      <c r="F1547" s="307"/>
      <c r="G1547" s="305"/>
      <c r="H1547" s="305"/>
      <c r="I1547" s="306"/>
      <c r="J1547" s="308" t="str">
        <f t="shared" si="6"/>
        <v/>
      </c>
      <c r="K1547" s="308"/>
      <c r="L1547" s="309"/>
      <c r="M1547" s="308"/>
      <c r="N1547" s="303"/>
      <c r="O1547" s="305"/>
      <c r="P1547" s="305"/>
      <c r="Q1547" s="299"/>
      <c r="R1547" s="299"/>
      <c r="S1547" s="299"/>
      <c r="T1547" s="299"/>
    </row>
    <row r="1548" spans="1:20" ht="13.5" customHeight="1" x14ac:dyDescent="0.2">
      <c r="A1548" s="302" t="str">
        <f>IF(B1548="","",ROW()-ROW($A$3)+'Diário 3º PA'!$P$1)</f>
        <v/>
      </c>
      <c r="B1548" s="303"/>
      <c r="C1548" s="304"/>
      <c r="D1548" s="305"/>
      <c r="E1548" s="306"/>
      <c r="F1548" s="307"/>
      <c r="G1548" s="305"/>
      <c r="H1548" s="305"/>
      <c r="I1548" s="306"/>
      <c r="J1548" s="308" t="str">
        <f t="shared" si="6"/>
        <v/>
      </c>
      <c r="K1548" s="308"/>
      <c r="L1548" s="309"/>
      <c r="M1548" s="308"/>
      <c r="N1548" s="303"/>
      <c r="O1548" s="305"/>
      <c r="P1548" s="305"/>
      <c r="Q1548" s="299"/>
      <c r="R1548" s="299"/>
      <c r="S1548" s="299"/>
      <c r="T1548" s="299"/>
    </row>
    <row r="1549" spans="1:20" ht="13.5" customHeight="1" x14ac:dyDescent="0.2">
      <c r="A1549" s="302" t="str">
        <f>IF(B1549="","",ROW()-ROW($A$3)+'Diário 3º PA'!$P$1)</f>
        <v/>
      </c>
      <c r="B1549" s="303"/>
      <c r="C1549" s="304"/>
      <c r="D1549" s="305"/>
      <c r="E1549" s="306"/>
      <c r="F1549" s="307"/>
      <c r="G1549" s="305"/>
      <c r="H1549" s="305"/>
      <c r="I1549" s="306"/>
      <c r="J1549" s="308" t="str">
        <f t="shared" si="6"/>
        <v/>
      </c>
      <c r="K1549" s="308"/>
      <c r="L1549" s="309"/>
      <c r="M1549" s="308"/>
      <c r="N1549" s="303"/>
      <c r="O1549" s="305"/>
      <c r="P1549" s="305"/>
      <c r="Q1549" s="299"/>
      <c r="R1549" s="299"/>
      <c r="S1549" s="299"/>
      <c r="T1549" s="299"/>
    </row>
    <row r="1550" spans="1:20" ht="13.5" customHeight="1" x14ac:dyDescent="0.2">
      <c r="A1550" s="302" t="str">
        <f>IF(B1550="","",ROW()-ROW($A$3)+'Diário 3º PA'!$P$1)</f>
        <v/>
      </c>
      <c r="B1550" s="303"/>
      <c r="C1550" s="304"/>
      <c r="D1550" s="305"/>
      <c r="E1550" s="306"/>
      <c r="F1550" s="307"/>
      <c r="G1550" s="305"/>
      <c r="H1550" s="305"/>
      <c r="I1550" s="306"/>
      <c r="J1550" s="308" t="str">
        <f t="shared" si="6"/>
        <v/>
      </c>
      <c r="K1550" s="308"/>
      <c r="L1550" s="309"/>
      <c r="M1550" s="308"/>
      <c r="N1550" s="303"/>
      <c r="O1550" s="305"/>
      <c r="P1550" s="305"/>
      <c r="Q1550" s="299"/>
      <c r="R1550" s="299"/>
      <c r="S1550" s="299"/>
      <c r="T1550" s="299"/>
    </row>
    <row r="1551" spans="1:20" ht="13.5" customHeight="1" x14ac:dyDescent="0.2">
      <c r="A1551" s="302" t="str">
        <f>IF(B1551="","",ROW()-ROW($A$3)+'Diário 3º PA'!$P$1)</f>
        <v/>
      </c>
      <c r="B1551" s="303"/>
      <c r="C1551" s="304"/>
      <c r="D1551" s="305"/>
      <c r="E1551" s="306"/>
      <c r="F1551" s="307"/>
      <c r="G1551" s="305"/>
      <c r="H1551" s="305"/>
      <c r="I1551" s="306"/>
      <c r="J1551" s="308" t="str">
        <f t="shared" si="6"/>
        <v/>
      </c>
      <c r="K1551" s="308"/>
      <c r="L1551" s="309"/>
      <c r="M1551" s="308"/>
      <c r="N1551" s="303"/>
      <c r="O1551" s="305"/>
      <c r="P1551" s="305"/>
      <c r="Q1551" s="299"/>
      <c r="R1551" s="299"/>
      <c r="S1551" s="299"/>
      <c r="T1551" s="299"/>
    </row>
    <row r="1552" spans="1:20" ht="13.5" customHeight="1" x14ac:dyDescent="0.2">
      <c r="A1552" s="302" t="str">
        <f>IF(B1552="","",ROW()-ROW($A$3)+'Diário 3º PA'!$P$1)</f>
        <v/>
      </c>
      <c r="B1552" s="303"/>
      <c r="C1552" s="304"/>
      <c r="D1552" s="305"/>
      <c r="E1552" s="306"/>
      <c r="F1552" s="307"/>
      <c r="G1552" s="305"/>
      <c r="H1552" s="305"/>
      <c r="I1552" s="306"/>
      <c r="J1552" s="308" t="str">
        <f t="shared" si="6"/>
        <v/>
      </c>
      <c r="K1552" s="308"/>
      <c r="L1552" s="309"/>
      <c r="M1552" s="308"/>
      <c r="N1552" s="303"/>
      <c r="O1552" s="305"/>
      <c r="P1552" s="305"/>
      <c r="Q1552" s="299"/>
      <c r="R1552" s="299"/>
      <c r="S1552" s="299"/>
      <c r="T1552" s="299"/>
    </row>
    <row r="1553" spans="1:20" ht="13.5" customHeight="1" x14ac:dyDescent="0.2">
      <c r="A1553" s="302" t="str">
        <f>IF(B1553="","",ROW()-ROW($A$3)+'Diário 3º PA'!$P$1)</f>
        <v/>
      </c>
      <c r="B1553" s="303"/>
      <c r="C1553" s="304"/>
      <c r="D1553" s="305"/>
      <c r="E1553" s="306"/>
      <c r="F1553" s="307"/>
      <c r="G1553" s="305"/>
      <c r="H1553" s="305"/>
      <c r="I1553" s="306"/>
      <c r="J1553" s="308" t="str">
        <f t="shared" si="6"/>
        <v/>
      </c>
      <c r="K1553" s="308"/>
      <c r="L1553" s="309"/>
      <c r="M1553" s="308"/>
      <c r="N1553" s="303"/>
      <c r="O1553" s="305"/>
      <c r="P1553" s="305"/>
      <c r="Q1553" s="299"/>
      <c r="R1553" s="299"/>
      <c r="S1553" s="299"/>
      <c r="T1553" s="299"/>
    </row>
    <row r="1554" spans="1:20" ht="13.5" customHeight="1" x14ac:dyDescent="0.2">
      <c r="A1554" s="302" t="str">
        <f>IF(B1554="","",ROW()-ROW($A$3)+'Diário 3º PA'!$P$1)</f>
        <v/>
      </c>
      <c r="B1554" s="303"/>
      <c r="C1554" s="304"/>
      <c r="D1554" s="305"/>
      <c r="E1554" s="306"/>
      <c r="F1554" s="307"/>
      <c r="G1554" s="305"/>
      <c r="H1554" s="305"/>
      <c r="I1554" s="306"/>
      <c r="J1554" s="308" t="str">
        <f t="shared" si="6"/>
        <v/>
      </c>
      <c r="K1554" s="308"/>
      <c r="L1554" s="309"/>
      <c r="M1554" s="308"/>
      <c r="N1554" s="303"/>
      <c r="O1554" s="305"/>
      <c r="P1554" s="305"/>
      <c r="Q1554" s="299"/>
      <c r="R1554" s="299"/>
      <c r="S1554" s="299"/>
      <c r="T1554" s="299"/>
    </row>
    <row r="1555" spans="1:20" ht="13.5" customHeight="1" x14ac:dyDescent="0.2">
      <c r="A1555" s="302" t="str">
        <f>IF(B1555="","",ROW()-ROW($A$3)+'Diário 3º PA'!$P$1)</f>
        <v/>
      </c>
      <c r="B1555" s="303"/>
      <c r="C1555" s="304"/>
      <c r="D1555" s="305"/>
      <c r="E1555" s="306"/>
      <c r="F1555" s="307"/>
      <c r="G1555" s="305"/>
      <c r="H1555" s="305"/>
      <c r="I1555" s="306"/>
      <c r="J1555" s="308" t="str">
        <f t="shared" si="6"/>
        <v/>
      </c>
      <c r="K1555" s="308"/>
      <c r="L1555" s="309"/>
      <c r="M1555" s="308"/>
      <c r="N1555" s="303"/>
      <c r="O1555" s="305"/>
      <c r="P1555" s="305"/>
      <c r="Q1555" s="299"/>
      <c r="R1555" s="299"/>
      <c r="S1555" s="299"/>
      <c r="T1555" s="299"/>
    </row>
    <row r="1556" spans="1:20" ht="13.5" customHeight="1" x14ac:dyDescent="0.2">
      <c r="A1556" s="302" t="str">
        <f>IF(B1556="","",ROW()-ROW($A$3)+'Diário 3º PA'!$P$1)</f>
        <v/>
      </c>
      <c r="B1556" s="303"/>
      <c r="C1556" s="304"/>
      <c r="D1556" s="305"/>
      <c r="E1556" s="306"/>
      <c r="F1556" s="307"/>
      <c r="G1556" s="305"/>
      <c r="H1556" s="305"/>
      <c r="I1556" s="306"/>
      <c r="J1556" s="308" t="str">
        <f t="shared" si="6"/>
        <v/>
      </c>
      <c r="K1556" s="308"/>
      <c r="L1556" s="309"/>
      <c r="M1556" s="308"/>
      <c r="N1556" s="303"/>
      <c r="O1556" s="305"/>
      <c r="P1556" s="305"/>
      <c r="Q1556" s="299"/>
      <c r="R1556" s="299"/>
      <c r="S1556" s="299"/>
      <c r="T1556" s="299"/>
    </row>
    <row r="1557" spans="1:20" ht="13.5" customHeight="1" x14ac:dyDescent="0.2">
      <c r="A1557" s="302" t="str">
        <f>IF(B1557="","",ROW()-ROW($A$3)+'Diário 3º PA'!$P$1)</f>
        <v/>
      </c>
      <c r="B1557" s="303"/>
      <c r="C1557" s="304"/>
      <c r="D1557" s="305"/>
      <c r="E1557" s="306"/>
      <c r="F1557" s="307"/>
      <c r="G1557" s="305"/>
      <c r="H1557" s="305"/>
      <c r="I1557" s="306"/>
      <c r="J1557" s="308" t="str">
        <f t="shared" si="6"/>
        <v/>
      </c>
      <c r="K1557" s="308"/>
      <c r="L1557" s="309"/>
      <c r="M1557" s="308"/>
      <c r="N1557" s="303"/>
      <c r="O1557" s="305"/>
      <c r="P1557" s="305"/>
      <c r="Q1557" s="299"/>
      <c r="R1557" s="299"/>
      <c r="S1557" s="299"/>
      <c r="T1557" s="299"/>
    </row>
    <row r="1558" spans="1:20" ht="13.5" customHeight="1" x14ac:dyDescent="0.2">
      <c r="A1558" s="302" t="str">
        <f>IF(B1558="","",ROW()-ROW($A$3)+'Diário 3º PA'!$P$1)</f>
        <v/>
      </c>
      <c r="B1558" s="303"/>
      <c r="C1558" s="304"/>
      <c r="D1558" s="305"/>
      <c r="E1558" s="306"/>
      <c r="F1558" s="307"/>
      <c r="G1558" s="305"/>
      <c r="H1558" s="305"/>
      <c r="I1558" s="306"/>
      <c r="J1558" s="308" t="str">
        <f t="shared" si="6"/>
        <v/>
      </c>
      <c r="K1558" s="308"/>
      <c r="L1558" s="309"/>
      <c r="M1558" s="308"/>
      <c r="N1558" s="303"/>
      <c r="O1558" s="305"/>
      <c r="P1558" s="305"/>
      <c r="Q1558" s="299"/>
      <c r="R1558" s="299"/>
      <c r="S1558" s="299"/>
      <c r="T1558" s="299"/>
    </row>
    <row r="1559" spans="1:20" ht="13.5" customHeight="1" x14ac:dyDescent="0.2">
      <c r="A1559" s="302" t="str">
        <f>IF(B1559="","",ROW()-ROW($A$3)+'Diário 3º PA'!$P$1)</f>
        <v/>
      </c>
      <c r="B1559" s="303"/>
      <c r="C1559" s="304"/>
      <c r="D1559" s="305"/>
      <c r="E1559" s="306"/>
      <c r="F1559" s="307"/>
      <c r="G1559" s="305"/>
      <c r="H1559" s="305"/>
      <c r="I1559" s="306"/>
      <c r="J1559" s="308" t="str">
        <f t="shared" si="6"/>
        <v/>
      </c>
      <c r="K1559" s="308"/>
      <c r="L1559" s="309"/>
      <c r="M1559" s="308"/>
      <c r="N1559" s="303"/>
      <c r="O1559" s="305"/>
      <c r="P1559" s="305"/>
      <c r="Q1559" s="299"/>
      <c r="R1559" s="299"/>
      <c r="S1559" s="299"/>
      <c r="T1559" s="299"/>
    </row>
    <row r="1560" spans="1:20" ht="13.5" customHeight="1" x14ac:dyDescent="0.2">
      <c r="A1560" s="302" t="str">
        <f>IF(B1560="","",ROW()-ROW($A$3)+'Diário 3º PA'!$P$1)</f>
        <v/>
      </c>
      <c r="B1560" s="303"/>
      <c r="C1560" s="304"/>
      <c r="D1560" s="305"/>
      <c r="E1560" s="306"/>
      <c r="F1560" s="307"/>
      <c r="G1560" s="305"/>
      <c r="H1560" s="305"/>
      <c r="I1560" s="306"/>
      <c r="J1560" s="308" t="str">
        <f t="shared" si="6"/>
        <v/>
      </c>
      <c r="K1560" s="308"/>
      <c r="L1560" s="309"/>
      <c r="M1560" s="308"/>
      <c r="N1560" s="303"/>
      <c r="O1560" s="305"/>
      <c r="P1560" s="305"/>
      <c r="Q1560" s="299"/>
      <c r="R1560" s="299"/>
      <c r="S1560" s="299"/>
      <c r="T1560" s="299"/>
    </row>
    <row r="1561" spans="1:20" ht="13.5" customHeight="1" x14ac:dyDescent="0.2">
      <c r="A1561" s="302" t="str">
        <f>IF(B1561="","",ROW()-ROW($A$3)+'Diário 3º PA'!$P$1)</f>
        <v/>
      </c>
      <c r="B1561" s="303"/>
      <c r="C1561" s="304"/>
      <c r="D1561" s="305"/>
      <c r="E1561" s="306"/>
      <c r="F1561" s="307"/>
      <c r="G1561" s="305"/>
      <c r="H1561" s="305"/>
      <c r="I1561" s="306"/>
      <c r="J1561" s="308" t="str">
        <f t="shared" si="6"/>
        <v/>
      </c>
      <c r="K1561" s="308"/>
      <c r="L1561" s="309"/>
      <c r="M1561" s="308"/>
      <c r="N1561" s="303"/>
      <c r="O1561" s="305"/>
      <c r="P1561" s="305"/>
      <c r="Q1561" s="299"/>
      <c r="R1561" s="299"/>
      <c r="S1561" s="299"/>
      <c r="T1561" s="299"/>
    </row>
    <row r="1562" spans="1:20" ht="13.5" customHeight="1" x14ac:dyDescent="0.2">
      <c r="A1562" s="302" t="str">
        <f>IF(B1562="","",ROW()-ROW($A$3)+'Diário 3º PA'!$P$1)</f>
        <v/>
      </c>
      <c r="B1562" s="303"/>
      <c r="C1562" s="304"/>
      <c r="D1562" s="305"/>
      <c r="E1562" s="306"/>
      <c r="F1562" s="307"/>
      <c r="G1562" s="305"/>
      <c r="H1562" s="305"/>
      <c r="I1562" s="306"/>
      <c r="J1562" s="308" t="str">
        <f t="shared" si="6"/>
        <v/>
      </c>
      <c r="K1562" s="308"/>
      <c r="L1562" s="309"/>
      <c r="M1562" s="308"/>
      <c r="N1562" s="303"/>
      <c r="O1562" s="305"/>
      <c r="P1562" s="305"/>
      <c r="Q1562" s="299"/>
      <c r="R1562" s="299"/>
      <c r="S1562" s="299"/>
      <c r="T1562" s="299"/>
    </row>
    <row r="1563" spans="1:20" ht="13.5" customHeight="1" x14ac:dyDescent="0.2">
      <c r="A1563" s="302" t="str">
        <f>IF(B1563="","",ROW()-ROW($A$3)+'Diário 3º PA'!$P$1)</f>
        <v/>
      </c>
      <c r="B1563" s="303"/>
      <c r="C1563" s="304"/>
      <c r="D1563" s="305"/>
      <c r="E1563" s="306"/>
      <c r="F1563" s="307"/>
      <c r="G1563" s="305"/>
      <c r="H1563" s="305"/>
      <c r="I1563" s="306"/>
      <c r="J1563" s="308" t="str">
        <f t="shared" si="6"/>
        <v/>
      </c>
      <c r="K1563" s="308"/>
      <c r="L1563" s="309"/>
      <c r="M1563" s="308"/>
      <c r="N1563" s="303"/>
      <c r="O1563" s="305"/>
      <c r="P1563" s="305"/>
      <c r="Q1563" s="299"/>
      <c r="R1563" s="299"/>
      <c r="S1563" s="299"/>
      <c r="T1563" s="299"/>
    </row>
    <row r="1564" spans="1:20" ht="13.5" customHeight="1" x14ac:dyDescent="0.2">
      <c r="A1564" s="302" t="str">
        <f>IF(B1564="","",ROW()-ROW($A$3)+'Diário 3º PA'!$P$1)</f>
        <v/>
      </c>
      <c r="B1564" s="303"/>
      <c r="C1564" s="304"/>
      <c r="D1564" s="305"/>
      <c r="E1564" s="306"/>
      <c r="F1564" s="307"/>
      <c r="G1564" s="305"/>
      <c r="H1564" s="305"/>
      <c r="I1564" s="306"/>
      <c r="J1564" s="308" t="str">
        <f t="shared" si="6"/>
        <v/>
      </c>
      <c r="K1564" s="308"/>
      <c r="L1564" s="309"/>
      <c r="M1564" s="308"/>
      <c r="N1564" s="303"/>
      <c r="O1564" s="305"/>
      <c r="P1564" s="305"/>
      <c r="Q1564" s="299"/>
      <c r="R1564" s="299"/>
      <c r="S1564" s="299"/>
      <c r="T1564" s="299"/>
    </row>
    <row r="1565" spans="1:20" ht="13.5" customHeight="1" x14ac:dyDescent="0.2">
      <c r="A1565" s="302" t="str">
        <f>IF(B1565="","",ROW()-ROW($A$3)+'Diário 3º PA'!$P$1)</f>
        <v/>
      </c>
      <c r="B1565" s="303"/>
      <c r="C1565" s="304"/>
      <c r="D1565" s="305"/>
      <c r="E1565" s="306"/>
      <c r="F1565" s="307"/>
      <c r="G1565" s="305"/>
      <c r="H1565" s="305"/>
      <c r="I1565" s="306"/>
      <c r="J1565" s="308" t="str">
        <f t="shared" si="6"/>
        <v/>
      </c>
      <c r="K1565" s="308"/>
      <c r="L1565" s="309"/>
      <c r="M1565" s="308"/>
      <c r="N1565" s="303"/>
      <c r="O1565" s="305"/>
      <c r="P1565" s="305"/>
      <c r="Q1565" s="299"/>
      <c r="R1565" s="299"/>
      <c r="S1565" s="299"/>
      <c r="T1565" s="299"/>
    </row>
    <row r="1566" spans="1:20" ht="13.5" customHeight="1" x14ac:dyDescent="0.2">
      <c r="A1566" s="302" t="str">
        <f>IF(B1566="","",ROW()-ROW($A$3)+'Diário 3º PA'!$P$1)</f>
        <v/>
      </c>
      <c r="B1566" s="303"/>
      <c r="C1566" s="304"/>
      <c r="D1566" s="305"/>
      <c r="E1566" s="306"/>
      <c r="F1566" s="307"/>
      <c r="G1566" s="305"/>
      <c r="H1566" s="305"/>
      <c r="I1566" s="306"/>
      <c r="J1566" s="308" t="str">
        <f t="shared" si="6"/>
        <v/>
      </c>
      <c r="K1566" s="308"/>
      <c r="L1566" s="309"/>
      <c r="M1566" s="308"/>
      <c r="N1566" s="303"/>
      <c r="O1566" s="305"/>
      <c r="P1566" s="305"/>
      <c r="Q1566" s="299"/>
      <c r="R1566" s="299"/>
      <c r="S1566" s="299"/>
      <c r="T1566" s="299"/>
    </row>
    <row r="1567" spans="1:20" ht="13.5" customHeight="1" x14ac:dyDescent="0.2">
      <c r="A1567" s="302" t="str">
        <f>IF(B1567="","",ROW()-ROW($A$3)+'Diário 3º PA'!$P$1)</f>
        <v/>
      </c>
      <c r="B1567" s="303"/>
      <c r="C1567" s="304"/>
      <c r="D1567" s="305"/>
      <c r="E1567" s="306"/>
      <c r="F1567" s="307"/>
      <c r="G1567" s="305"/>
      <c r="H1567" s="305"/>
      <c r="I1567" s="306"/>
      <c r="J1567" s="308" t="str">
        <f t="shared" si="6"/>
        <v/>
      </c>
      <c r="K1567" s="308"/>
      <c r="L1567" s="309"/>
      <c r="M1567" s="308"/>
      <c r="N1567" s="303"/>
      <c r="O1567" s="305"/>
      <c r="P1567" s="305"/>
      <c r="Q1567" s="299"/>
      <c r="R1567" s="299"/>
      <c r="S1567" s="299"/>
      <c r="T1567" s="299"/>
    </row>
    <row r="1568" spans="1:20" ht="13.5" customHeight="1" x14ac:dyDescent="0.2">
      <c r="A1568" s="302" t="str">
        <f>IF(B1568="","",ROW()-ROW($A$3)+'Diário 3º PA'!$P$1)</f>
        <v/>
      </c>
      <c r="B1568" s="303"/>
      <c r="C1568" s="304"/>
      <c r="D1568" s="305"/>
      <c r="E1568" s="306"/>
      <c r="F1568" s="307"/>
      <c r="G1568" s="305"/>
      <c r="H1568" s="305"/>
      <c r="I1568" s="306"/>
      <c r="J1568" s="308" t="str">
        <f t="shared" si="6"/>
        <v/>
      </c>
      <c r="K1568" s="308"/>
      <c r="L1568" s="309"/>
      <c r="M1568" s="308"/>
      <c r="N1568" s="303"/>
      <c r="O1568" s="305"/>
      <c r="P1568" s="305"/>
      <c r="Q1568" s="299"/>
      <c r="R1568" s="299"/>
      <c r="S1568" s="299"/>
      <c r="T1568" s="299"/>
    </row>
    <row r="1569" spans="1:20" ht="13.5" customHeight="1" x14ac:dyDescent="0.2">
      <c r="A1569" s="302" t="str">
        <f>IF(B1569="","",ROW()-ROW($A$3)+'Diário 3º PA'!$P$1)</f>
        <v/>
      </c>
      <c r="B1569" s="303"/>
      <c r="C1569" s="304"/>
      <c r="D1569" s="305"/>
      <c r="E1569" s="306"/>
      <c r="F1569" s="307"/>
      <c r="G1569" s="305"/>
      <c r="H1569" s="305"/>
      <c r="I1569" s="306"/>
      <c r="J1569" s="308" t="str">
        <f t="shared" si="6"/>
        <v/>
      </c>
      <c r="K1569" s="308"/>
      <c r="L1569" s="309"/>
      <c r="M1569" s="308"/>
      <c r="N1569" s="303"/>
      <c r="O1569" s="305"/>
      <c r="P1569" s="305"/>
      <c r="Q1569" s="299"/>
      <c r="R1569" s="299"/>
      <c r="S1569" s="299"/>
      <c r="T1569" s="299"/>
    </row>
    <row r="1570" spans="1:20" ht="13.5" customHeight="1" x14ac:dyDescent="0.2">
      <c r="A1570" s="302" t="str">
        <f>IF(B1570="","",ROW()-ROW($A$3)+'Diário 3º PA'!$P$1)</f>
        <v/>
      </c>
      <c r="B1570" s="303"/>
      <c r="C1570" s="304"/>
      <c r="D1570" s="305"/>
      <c r="E1570" s="306"/>
      <c r="F1570" s="307"/>
      <c r="G1570" s="305"/>
      <c r="H1570" s="305"/>
      <c r="I1570" s="306"/>
      <c r="J1570" s="308" t="str">
        <f t="shared" si="6"/>
        <v/>
      </c>
      <c r="K1570" s="308"/>
      <c r="L1570" s="309"/>
      <c r="M1570" s="308"/>
      <c r="N1570" s="303"/>
      <c r="O1570" s="305"/>
      <c r="P1570" s="305"/>
      <c r="Q1570" s="299"/>
      <c r="R1570" s="299"/>
      <c r="S1570" s="299"/>
      <c r="T1570" s="299"/>
    </row>
    <row r="1571" spans="1:20" ht="13.5" customHeight="1" x14ac:dyDescent="0.2">
      <c r="A1571" s="302" t="str">
        <f>IF(B1571="","",ROW()-ROW($A$3)+'Diário 3º PA'!$P$1)</f>
        <v/>
      </c>
      <c r="B1571" s="303"/>
      <c r="C1571" s="304"/>
      <c r="D1571" s="305"/>
      <c r="E1571" s="306"/>
      <c r="F1571" s="307"/>
      <c r="G1571" s="305"/>
      <c r="H1571" s="305"/>
      <c r="I1571" s="306"/>
      <c r="J1571" s="308" t="str">
        <f t="shared" si="6"/>
        <v/>
      </c>
      <c r="K1571" s="308"/>
      <c r="L1571" s="309"/>
      <c r="M1571" s="308"/>
      <c r="N1571" s="303"/>
      <c r="O1571" s="305"/>
      <c r="P1571" s="305"/>
      <c r="Q1571" s="299"/>
      <c r="R1571" s="299"/>
      <c r="S1571" s="299"/>
      <c r="T1571" s="299"/>
    </row>
    <row r="1572" spans="1:20" ht="13.5" customHeight="1" x14ac:dyDescent="0.2">
      <c r="A1572" s="302" t="str">
        <f>IF(B1572="","",ROW()-ROW($A$3)+'Diário 3º PA'!$P$1)</f>
        <v/>
      </c>
      <c r="B1572" s="303"/>
      <c r="C1572" s="304"/>
      <c r="D1572" s="305"/>
      <c r="E1572" s="306"/>
      <c r="F1572" s="307"/>
      <c r="G1572" s="305"/>
      <c r="H1572" s="305"/>
      <c r="I1572" s="306"/>
      <c r="J1572" s="308" t="str">
        <f t="shared" si="6"/>
        <v/>
      </c>
      <c r="K1572" s="308"/>
      <c r="L1572" s="309"/>
      <c r="M1572" s="308"/>
      <c r="N1572" s="303"/>
      <c r="O1572" s="305"/>
      <c r="P1572" s="305"/>
      <c r="Q1572" s="299"/>
      <c r="R1572" s="299"/>
      <c r="S1572" s="299"/>
      <c r="T1572" s="299"/>
    </row>
    <row r="1573" spans="1:20" ht="13.5" customHeight="1" x14ac:dyDescent="0.2">
      <c r="A1573" s="302" t="str">
        <f>IF(B1573="","",ROW()-ROW($A$3)+'Diário 3º PA'!$P$1)</f>
        <v/>
      </c>
      <c r="B1573" s="303"/>
      <c r="C1573" s="304"/>
      <c r="D1573" s="305"/>
      <c r="E1573" s="306"/>
      <c r="F1573" s="307"/>
      <c r="G1573" s="305"/>
      <c r="H1573" s="305"/>
      <c r="I1573" s="306"/>
      <c r="J1573" s="308" t="str">
        <f t="shared" si="6"/>
        <v/>
      </c>
      <c r="K1573" s="308"/>
      <c r="L1573" s="309"/>
      <c r="M1573" s="308"/>
      <c r="N1573" s="303"/>
      <c r="O1573" s="305"/>
      <c r="P1573" s="305"/>
      <c r="Q1573" s="299"/>
      <c r="R1573" s="299"/>
      <c r="S1573" s="299"/>
      <c r="T1573" s="299"/>
    </row>
    <row r="1574" spans="1:20" ht="13.5" customHeight="1" x14ac:dyDescent="0.2">
      <c r="A1574" s="302" t="str">
        <f>IF(B1574="","",ROW()-ROW($A$3)+'Diário 3º PA'!$P$1)</f>
        <v/>
      </c>
      <c r="B1574" s="303"/>
      <c r="C1574" s="304"/>
      <c r="D1574" s="305"/>
      <c r="E1574" s="306"/>
      <c r="F1574" s="307"/>
      <c r="G1574" s="305"/>
      <c r="H1574" s="305"/>
      <c r="I1574" s="306"/>
      <c r="J1574" s="308" t="str">
        <f t="shared" si="6"/>
        <v/>
      </c>
      <c r="K1574" s="308"/>
      <c r="L1574" s="309"/>
      <c r="M1574" s="308"/>
      <c r="N1574" s="303"/>
      <c r="O1574" s="305"/>
      <c r="P1574" s="305"/>
      <c r="Q1574" s="299"/>
      <c r="R1574" s="299"/>
      <c r="S1574" s="299"/>
      <c r="T1574" s="299"/>
    </row>
    <row r="1575" spans="1:20" ht="13.5" customHeight="1" x14ac:dyDescent="0.2">
      <c r="A1575" s="302" t="str">
        <f>IF(B1575="","",ROW()-ROW($A$3)+'Diário 3º PA'!$P$1)</f>
        <v/>
      </c>
      <c r="B1575" s="303"/>
      <c r="C1575" s="304"/>
      <c r="D1575" s="305"/>
      <c r="E1575" s="306"/>
      <c r="F1575" s="307"/>
      <c r="G1575" s="305"/>
      <c r="H1575" s="305"/>
      <c r="I1575" s="306"/>
      <c r="J1575" s="308" t="str">
        <f t="shared" si="6"/>
        <v/>
      </c>
      <c r="K1575" s="308"/>
      <c r="L1575" s="309"/>
      <c r="M1575" s="308"/>
      <c r="N1575" s="303"/>
      <c r="O1575" s="305"/>
      <c r="P1575" s="305"/>
      <c r="Q1575" s="299"/>
      <c r="R1575" s="299"/>
      <c r="S1575" s="299"/>
      <c r="T1575" s="299"/>
    </row>
    <row r="1576" spans="1:20" ht="13.5" customHeight="1" x14ac:dyDescent="0.2">
      <c r="A1576" s="302" t="str">
        <f>IF(B1576="","",ROW()-ROW($A$3)+'Diário 3º PA'!$P$1)</f>
        <v/>
      </c>
      <c r="B1576" s="303"/>
      <c r="C1576" s="304"/>
      <c r="D1576" s="305"/>
      <c r="E1576" s="306"/>
      <c r="F1576" s="307"/>
      <c r="G1576" s="305"/>
      <c r="H1576" s="305"/>
      <c r="I1576" s="306"/>
      <c r="J1576" s="308" t="str">
        <f t="shared" si="6"/>
        <v/>
      </c>
      <c r="K1576" s="308"/>
      <c r="L1576" s="309"/>
      <c r="M1576" s="308"/>
      <c r="N1576" s="303"/>
      <c r="O1576" s="305"/>
      <c r="P1576" s="305"/>
      <c r="Q1576" s="299"/>
      <c r="R1576" s="299"/>
      <c r="S1576" s="299"/>
      <c r="T1576" s="299"/>
    </row>
    <row r="1577" spans="1:20" ht="13.5" customHeight="1" x14ac:dyDescent="0.2">
      <c r="A1577" s="302" t="str">
        <f>IF(B1577="","",ROW()-ROW($A$3)+'Diário 3º PA'!$P$1)</f>
        <v/>
      </c>
      <c r="B1577" s="303"/>
      <c r="C1577" s="304"/>
      <c r="D1577" s="305"/>
      <c r="E1577" s="306"/>
      <c r="F1577" s="307"/>
      <c r="G1577" s="305"/>
      <c r="H1577" s="305"/>
      <c r="I1577" s="306"/>
      <c r="J1577" s="308" t="str">
        <f t="shared" si="6"/>
        <v/>
      </c>
      <c r="K1577" s="308"/>
      <c r="L1577" s="309"/>
      <c r="M1577" s="308"/>
      <c r="N1577" s="303"/>
      <c r="O1577" s="305"/>
      <c r="P1577" s="305"/>
      <c r="Q1577" s="299"/>
      <c r="R1577" s="299"/>
      <c r="S1577" s="299"/>
      <c r="T1577" s="299"/>
    </row>
    <row r="1578" spans="1:20" ht="13.5" customHeight="1" x14ac:dyDescent="0.2">
      <c r="A1578" s="302" t="str">
        <f>IF(B1578="","",ROW()-ROW($A$3)+'Diário 3º PA'!$P$1)</f>
        <v/>
      </c>
      <c r="B1578" s="303"/>
      <c r="C1578" s="304"/>
      <c r="D1578" s="305"/>
      <c r="E1578" s="306"/>
      <c r="F1578" s="307"/>
      <c r="G1578" s="305"/>
      <c r="H1578" s="305"/>
      <c r="I1578" s="306"/>
      <c r="J1578" s="308" t="str">
        <f t="shared" si="6"/>
        <v/>
      </c>
      <c r="K1578" s="308"/>
      <c r="L1578" s="309"/>
      <c r="M1578" s="308"/>
      <c r="N1578" s="303"/>
      <c r="O1578" s="305"/>
      <c r="P1578" s="305"/>
      <c r="Q1578" s="299"/>
      <c r="R1578" s="299"/>
      <c r="S1578" s="299"/>
      <c r="T1578" s="299"/>
    </row>
    <row r="1579" spans="1:20" ht="13.5" customHeight="1" x14ac:dyDescent="0.2">
      <c r="A1579" s="302" t="str">
        <f>IF(B1579="","",ROW()-ROW($A$3)+'Diário 3º PA'!$P$1)</f>
        <v/>
      </c>
      <c r="B1579" s="303"/>
      <c r="C1579" s="304"/>
      <c r="D1579" s="305"/>
      <c r="E1579" s="306"/>
      <c r="F1579" s="307"/>
      <c r="G1579" s="305"/>
      <c r="H1579" s="305"/>
      <c r="I1579" s="306"/>
      <c r="J1579" s="308" t="str">
        <f t="shared" si="6"/>
        <v/>
      </c>
      <c r="K1579" s="308"/>
      <c r="L1579" s="309"/>
      <c r="M1579" s="308"/>
      <c r="N1579" s="303"/>
      <c r="O1579" s="305"/>
      <c r="P1579" s="305"/>
      <c r="Q1579" s="299"/>
      <c r="R1579" s="299"/>
      <c r="S1579" s="299"/>
      <c r="T1579" s="299"/>
    </row>
    <row r="1580" spans="1:20" ht="13.5" customHeight="1" x14ac:dyDescent="0.2">
      <c r="A1580" s="302" t="str">
        <f>IF(B1580="","",ROW()-ROW($A$3)+'Diário 3º PA'!$P$1)</f>
        <v/>
      </c>
      <c r="B1580" s="303"/>
      <c r="C1580" s="304"/>
      <c r="D1580" s="305"/>
      <c r="E1580" s="306"/>
      <c r="F1580" s="307"/>
      <c r="G1580" s="305"/>
      <c r="H1580" s="305"/>
      <c r="I1580" s="306"/>
      <c r="J1580" s="308" t="str">
        <f t="shared" si="6"/>
        <v/>
      </c>
      <c r="K1580" s="308"/>
      <c r="L1580" s="309"/>
      <c r="M1580" s="308"/>
      <c r="N1580" s="303"/>
      <c r="O1580" s="305"/>
      <c r="P1580" s="305"/>
      <c r="Q1580" s="299"/>
      <c r="R1580" s="299"/>
      <c r="S1580" s="299"/>
      <c r="T1580" s="299"/>
    </row>
    <row r="1581" spans="1:20" ht="13.5" customHeight="1" x14ac:dyDescent="0.2">
      <c r="A1581" s="302" t="str">
        <f>IF(B1581="","",ROW()-ROW($A$3)+'Diário 3º PA'!$P$1)</f>
        <v/>
      </c>
      <c r="B1581" s="303"/>
      <c r="C1581" s="304"/>
      <c r="D1581" s="305"/>
      <c r="E1581" s="306"/>
      <c r="F1581" s="307"/>
      <c r="G1581" s="305"/>
      <c r="H1581" s="305"/>
      <c r="I1581" s="306"/>
      <c r="J1581" s="308" t="str">
        <f t="shared" si="6"/>
        <v/>
      </c>
      <c r="K1581" s="308"/>
      <c r="L1581" s="309"/>
      <c r="M1581" s="308"/>
      <c r="N1581" s="303"/>
      <c r="O1581" s="305"/>
      <c r="P1581" s="305"/>
      <c r="Q1581" s="299"/>
      <c r="R1581" s="299"/>
      <c r="S1581" s="299"/>
      <c r="T1581" s="299"/>
    </row>
    <row r="1582" spans="1:20" ht="13.5" customHeight="1" x14ac:dyDescent="0.2">
      <c r="A1582" s="302" t="str">
        <f>IF(B1582="","",ROW()-ROW($A$3)+'Diário 3º PA'!$P$1)</f>
        <v/>
      </c>
      <c r="B1582" s="303"/>
      <c r="C1582" s="304"/>
      <c r="D1582" s="305"/>
      <c r="E1582" s="306"/>
      <c r="F1582" s="307"/>
      <c r="G1582" s="305"/>
      <c r="H1582" s="305"/>
      <c r="I1582" s="306"/>
      <c r="J1582" s="308" t="str">
        <f t="shared" si="6"/>
        <v/>
      </c>
      <c r="K1582" s="308"/>
      <c r="L1582" s="309"/>
      <c r="M1582" s="308"/>
      <c r="N1582" s="303"/>
      <c r="O1582" s="305"/>
      <c r="P1582" s="305"/>
      <c r="Q1582" s="299"/>
      <c r="R1582" s="299"/>
      <c r="S1582" s="299"/>
      <c r="T1582" s="299"/>
    </row>
    <row r="1583" spans="1:20" ht="13.5" customHeight="1" x14ac:dyDescent="0.2">
      <c r="A1583" s="302" t="str">
        <f>IF(B1583="","",ROW()-ROW($A$3)+'Diário 3º PA'!$P$1)</f>
        <v/>
      </c>
      <c r="B1583" s="303"/>
      <c r="C1583" s="304"/>
      <c r="D1583" s="305"/>
      <c r="E1583" s="306"/>
      <c r="F1583" s="307"/>
      <c r="G1583" s="305"/>
      <c r="H1583" s="305"/>
      <c r="I1583" s="306"/>
      <c r="J1583" s="308" t="str">
        <f t="shared" si="6"/>
        <v/>
      </c>
      <c r="K1583" s="308"/>
      <c r="L1583" s="309"/>
      <c r="M1583" s="308"/>
      <c r="N1583" s="303"/>
      <c r="O1583" s="305"/>
      <c r="P1583" s="305"/>
      <c r="Q1583" s="299"/>
      <c r="R1583" s="299"/>
      <c r="S1583" s="299"/>
      <c r="T1583" s="299"/>
    </row>
    <row r="1584" spans="1:20" ht="13.5" customHeight="1" x14ac:dyDescent="0.2">
      <c r="A1584" s="302" t="str">
        <f>IF(B1584="","",ROW()-ROW($A$3)+'Diário 3º PA'!$P$1)</f>
        <v/>
      </c>
      <c r="B1584" s="303"/>
      <c r="C1584" s="304"/>
      <c r="D1584" s="305"/>
      <c r="E1584" s="306"/>
      <c r="F1584" s="307"/>
      <c r="G1584" s="305"/>
      <c r="H1584" s="305"/>
      <c r="I1584" s="306"/>
      <c r="J1584" s="308" t="str">
        <f t="shared" si="6"/>
        <v/>
      </c>
      <c r="K1584" s="308"/>
      <c r="L1584" s="309"/>
      <c r="M1584" s="308"/>
      <c r="N1584" s="303"/>
      <c r="O1584" s="305"/>
      <c r="P1584" s="305"/>
      <c r="Q1584" s="299"/>
      <c r="R1584" s="299"/>
      <c r="S1584" s="299"/>
      <c r="T1584" s="299"/>
    </row>
    <row r="1585" spans="1:20" ht="13.5" customHeight="1" x14ac:dyDescent="0.2">
      <c r="A1585" s="302" t="str">
        <f>IF(B1585="","",ROW()-ROW($A$3)+'Diário 3º PA'!$P$1)</f>
        <v/>
      </c>
      <c r="B1585" s="303"/>
      <c r="C1585" s="304"/>
      <c r="D1585" s="305"/>
      <c r="E1585" s="306"/>
      <c r="F1585" s="307"/>
      <c r="G1585" s="305"/>
      <c r="H1585" s="305"/>
      <c r="I1585" s="306"/>
      <c r="J1585" s="308" t="str">
        <f t="shared" si="6"/>
        <v/>
      </c>
      <c r="K1585" s="308"/>
      <c r="L1585" s="309"/>
      <c r="M1585" s="308"/>
      <c r="N1585" s="303"/>
      <c r="O1585" s="305"/>
      <c r="P1585" s="305"/>
      <c r="Q1585" s="299"/>
      <c r="R1585" s="299"/>
      <c r="S1585" s="299"/>
      <c r="T1585" s="299"/>
    </row>
    <row r="1586" spans="1:20" ht="13.5" customHeight="1" x14ac:dyDescent="0.2">
      <c r="A1586" s="302" t="str">
        <f>IF(B1586="","",ROW()-ROW($A$3)+'Diário 3º PA'!$P$1)</f>
        <v/>
      </c>
      <c r="B1586" s="303"/>
      <c r="C1586" s="304"/>
      <c r="D1586" s="305"/>
      <c r="E1586" s="306"/>
      <c r="F1586" s="307"/>
      <c r="G1586" s="305"/>
      <c r="H1586" s="305"/>
      <c r="I1586" s="306"/>
      <c r="J1586" s="308" t="str">
        <f t="shared" si="6"/>
        <v/>
      </c>
      <c r="K1586" s="308"/>
      <c r="L1586" s="309"/>
      <c r="M1586" s="308"/>
      <c r="N1586" s="303"/>
      <c r="O1586" s="305"/>
      <c r="P1586" s="305"/>
      <c r="Q1586" s="299"/>
      <c r="R1586" s="299"/>
      <c r="S1586" s="299"/>
      <c r="T1586" s="299"/>
    </row>
    <row r="1587" spans="1:20" ht="13.5" customHeight="1" x14ac:dyDescent="0.2">
      <c r="A1587" s="302" t="str">
        <f>IF(B1587="","",ROW()-ROW($A$3)+'Diário 3º PA'!$P$1)</f>
        <v/>
      </c>
      <c r="B1587" s="303"/>
      <c r="C1587" s="304"/>
      <c r="D1587" s="305"/>
      <c r="E1587" s="306"/>
      <c r="F1587" s="307"/>
      <c r="G1587" s="305"/>
      <c r="H1587" s="305"/>
      <c r="I1587" s="306"/>
      <c r="J1587" s="308" t="str">
        <f t="shared" si="6"/>
        <v/>
      </c>
      <c r="K1587" s="308"/>
      <c r="L1587" s="309"/>
      <c r="M1587" s="308"/>
      <c r="N1587" s="303"/>
      <c r="O1587" s="305"/>
      <c r="P1587" s="305"/>
      <c r="Q1587" s="299"/>
      <c r="R1587" s="299"/>
      <c r="S1587" s="299"/>
      <c r="T1587" s="299"/>
    </row>
    <row r="1588" spans="1:20" ht="13.5" customHeight="1" x14ac:dyDescent="0.2">
      <c r="A1588" s="302" t="str">
        <f>IF(B1588="","",ROW()-ROW($A$3)+'Diário 3º PA'!$P$1)</f>
        <v/>
      </c>
      <c r="B1588" s="303"/>
      <c r="C1588" s="304"/>
      <c r="D1588" s="305"/>
      <c r="E1588" s="306"/>
      <c r="F1588" s="307"/>
      <c r="G1588" s="305"/>
      <c r="H1588" s="305"/>
      <c r="I1588" s="306"/>
      <c r="J1588" s="308" t="str">
        <f t="shared" si="6"/>
        <v/>
      </c>
      <c r="K1588" s="308"/>
      <c r="L1588" s="309"/>
      <c r="M1588" s="308"/>
      <c r="N1588" s="303"/>
      <c r="O1588" s="305"/>
      <c r="P1588" s="305"/>
      <c r="Q1588" s="299"/>
      <c r="R1588" s="299"/>
      <c r="S1588" s="299"/>
      <c r="T1588" s="299"/>
    </row>
    <row r="1589" spans="1:20" ht="13.5" customHeight="1" x14ac:dyDescent="0.2">
      <c r="A1589" s="302" t="str">
        <f>IF(B1589="","",ROW()-ROW($A$3)+'Diário 3º PA'!$P$1)</f>
        <v/>
      </c>
      <c r="B1589" s="303"/>
      <c r="C1589" s="304"/>
      <c r="D1589" s="305"/>
      <c r="E1589" s="306"/>
      <c r="F1589" s="307"/>
      <c r="G1589" s="305"/>
      <c r="H1589" s="305"/>
      <c r="I1589" s="306"/>
      <c r="J1589" s="308" t="str">
        <f t="shared" si="6"/>
        <v/>
      </c>
      <c r="K1589" s="308"/>
      <c r="L1589" s="309"/>
      <c r="M1589" s="308"/>
      <c r="N1589" s="303"/>
      <c r="O1589" s="305"/>
      <c r="P1589" s="305"/>
      <c r="Q1589" s="299"/>
      <c r="R1589" s="299"/>
      <c r="S1589" s="299"/>
      <c r="T1589" s="299"/>
    </row>
    <row r="1590" spans="1:20" ht="13.5" customHeight="1" x14ac:dyDescent="0.2">
      <c r="A1590" s="302" t="str">
        <f>IF(B1590="","",ROW()-ROW($A$3)+'Diário 3º PA'!$P$1)</f>
        <v/>
      </c>
      <c r="B1590" s="303"/>
      <c r="C1590" s="304"/>
      <c r="D1590" s="305"/>
      <c r="E1590" s="306"/>
      <c r="F1590" s="307"/>
      <c r="G1590" s="305"/>
      <c r="H1590" s="305"/>
      <c r="I1590" s="306"/>
      <c r="J1590" s="308" t="str">
        <f t="shared" si="6"/>
        <v/>
      </c>
      <c r="K1590" s="308"/>
      <c r="L1590" s="309"/>
      <c r="M1590" s="308"/>
      <c r="N1590" s="303"/>
      <c r="O1590" s="305"/>
      <c r="P1590" s="305"/>
      <c r="Q1590" s="299"/>
      <c r="R1590" s="299"/>
      <c r="S1590" s="299"/>
      <c r="T1590" s="299"/>
    </row>
    <row r="1591" spans="1:20" ht="13.5" customHeight="1" x14ac:dyDescent="0.2">
      <c r="A1591" s="302" t="str">
        <f>IF(B1591="","",ROW()-ROW($A$3)+'Diário 3º PA'!$P$1)</f>
        <v/>
      </c>
      <c r="B1591" s="303"/>
      <c r="C1591" s="304"/>
      <c r="D1591" s="305"/>
      <c r="E1591" s="306"/>
      <c r="F1591" s="307"/>
      <c r="G1591" s="305"/>
      <c r="H1591" s="305"/>
      <c r="I1591" s="306"/>
      <c r="J1591" s="308" t="str">
        <f t="shared" si="6"/>
        <v/>
      </c>
      <c r="K1591" s="308"/>
      <c r="L1591" s="309"/>
      <c r="M1591" s="308"/>
      <c r="N1591" s="303"/>
      <c r="O1591" s="305"/>
      <c r="P1591" s="305"/>
      <c r="Q1591" s="299"/>
      <c r="R1591" s="299"/>
      <c r="S1591" s="299"/>
      <c r="T1591" s="299"/>
    </row>
    <row r="1592" spans="1:20" ht="13.5" customHeight="1" x14ac:dyDescent="0.2">
      <c r="A1592" s="302" t="str">
        <f>IF(B1592="","",ROW()-ROW($A$3)+'Diário 3º PA'!$P$1)</f>
        <v/>
      </c>
      <c r="B1592" s="303"/>
      <c r="C1592" s="304"/>
      <c r="D1592" s="305"/>
      <c r="E1592" s="306"/>
      <c r="F1592" s="307"/>
      <c r="G1592" s="305"/>
      <c r="H1592" s="305"/>
      <c r="I1592" s="306"/>
      <c r="J1592" s="308" t="str">
        <f t="shared" si="6"/>
        <v/>
      </c>
      <c r="K1592" s="308"/>
      <c r="L1592" s="309"/>
      <c r="M1592" s="308"/>
      <c r="N1592" s="303"/>
      <c r="O1592" s="305"/>
      <c r="P1592" s="305"/>
      <c r="Q1592" s="299"/>
      <c r="R1592" s="299"/>
      <c r="S1592" s="299"/>
      <c r="T1592" s="299"/>
    </row>
    <row r="1593" spans="1:20" ht="13.5" customHeight="1" x14ac:dyDescent="0.2">
      <c r="A1593" s="302" t="str">
        <f>IF(B1593="","",ROW()-ROW($A$3)+'Diário 3º PA'!$P$1)</f>
        <v/>
      </c>
      <c r="B1593" s="303"/>
      <c r="C1593" s="304"/>
      <c r="D1593" s="305"/>
      <c r="E1593" s="306"/>
      <c r="F1593" s="307"/>
      <c r="G1593" s="305"/>
      <c r="H1593" s="305"/>
      <c r="I1593" s="306"/>
      <c r="J1593" s="308" t="str">
        <f t="shared" si="6"/>
        <v/>
      </c>
      <c r="K1593" s="308"/>
      <c r="L1593" s="309"/>
      <c r="M1593" s="308"/>
      <c r="N1593" s="303"/>
      <c r="O1593" s="305"/>
      <c r="P1593" s="305"/>
      <c r="Q1593" s="299"/>
      <c r="R1593" s="299"/>
      <c r="S1593" s="299"/>
      <c r="T1593" s="299"/>
    </row>
    <row r="1594" spans="1:20" ht="13.5" customHeight="1" x14ac:dyDescent="0.2">
      <c r="A1594" s="302" t="str">
        <f>IF(B1594="","",ROW()-ROW($A$3)+'Diário 3º PA'!$P$1)</f>
        <v/>
      </c>
      <c r="B1594" s="303"/>
      <c r="C1594" s="304"/>
      <c r="D1594" s="305"/>
      <c r="E1594" s="306"/>
      <c r="F1594" s="307"/>
      <c r="G1594" s="305"/>
      <c r="H1594" s="305"/>
      <c r="I1594" s="306"/>
      <c r="J1594" s="308" t="str">
        <f t="shared" si="6"/>
        <v/>
      </c>
      <c r="K1594" s="308"/>
      <c r="L1594" s="309"/>
      <c r="M1594" s="308"/>
      <c r="N1594" s="303"/>
      <c r="O1594" s="305"/>
      <c r="P1594" s="305"/>
      <c r="Q1594" s="299"/>
      <c r="R1594" s="299"/>
      <c r="S1594" s="299"/>
      <c r="T1594" s="299"/>
    </row>
    <row r="1595" spans="1:20" ht="13.5" customHeight="1" x14ac:dyDescent="0.2">
      <c r="A1595" s="302" t="str">
        <f>IF(B1595="","",ROW()-ROW($A$3)+'Diário 3º PA'!$P$1)</f>
        <v/>
      </c>
      <c r="B1595" s="303"/>
      <c r="C1595" s="304"/>
      <c r="D1595" s="305"/>
      <c r="E1595" s="306"/>
      <c r="F1595" s="307"/>
      <c r="G1595" s="305"/>
      <c r="H1595" s="305"/>
      <c r="I1595" s="306"/>
      <c r="J1595" s="308" t="str">
        <f t="shared" si="6"/>
        <v/>
      </c>
      <c r="K1595" s="308"/>
      <c r="L1595" s="309"/>
      <c r="M1595" s="308"/>
      <c r="N1595" s="303"/>
      <c r="O1595" s="305"/>
      <c r="P1595" s="305"/>
      <c r="Q1595" s="299"/>
      <c r="R1595" s="299"/>
      <c r="S1595" s="299"/>
      <c r="T1595" s="299"/>
    </row>
    <row r="1596" spans="1:20" ht="13.5" customHeight="1" x14ac:dyDescent="0.2">
      <c r="A1596" s="302" t="str">
        <f>IF(B1596="","",ROW()-ROW($A$3)+'Diário 3º PA'!$P$1)</f>
        <v/>
      </c>
      <c r="B1596" s="303"/>
      <c r="C1596" s="304"/>
      <c r="D1596" s="305"/>
      <c r="E1596" s="306"/>
      <c r="F1596" s="307"/>
      <c r="G1596" s="305"/>
      <c r="H1596" s="305"/>
      <c r="I1596" s="306"/>
      <c r="J1596" s="308" t="str">
        <f t="shared" si="6"/>
        <v/>
      </c>
      <c r="K1596" s="308"/>
      <c r="L1596" s="309"/>
      <c r="M1596" s="308"/>
      <c r="N1596" s="303"/>
      <c r="O1596" s="305"/>
      <c r="P1596" s="305"/>
      <c r="Q1596" s="299"/>
      <c r="R1596" s="299"/>
      <c r="S1596" s="299"/>
      <c r="T1596" s="299"/>
    </row>
    <row r="1597" spans="1:20" ht="13.5" customHeight="1" x14ac:dyDescent="0.2">
      <c r="A1597" s="302" t="str">
        <f>IF(B1597="","",ROW()-ROW($A$3)+'Diário 3º PA'!$P$1)</f>
        <v/>
      </c>
      <c r="B1597" s="303"/>
      <c r="C1597" s="304"/>
      <c r="D1597" s="305"/>
      <c r="E1597" s="306"/>
      <c r="F1597" s="307"/>
      <c r="G1597" s="305"/>
      <c r="H1597" s="305"/>
      <c r="I1597" s="306"/>
      <c r="J1597" s="308" t="str">
        <f t="shared" si="6"/>
        <v/>
      </c>
      <c r="K1597" s="308"/>
      <c r="L1597" s="309"/>
      <c r="M1597" s="308"/>
      <c r="N1597" s="303"/>
      <c r="O1597" s="305"/>
      <c r="P1597" s="305"/>
      <c r="Q1597" s="299"/>
      <c r="R1597" s="299"/>
      <c r="S1597" s="299"/>
      <c r="T1597" s="299"/>
    </row>
    <row r="1598" spans="1:20" ht="13.5" customHeight="1" x14ac:dyDescent="0.2">
      <c r="A1598" s="302" t="str">
        <f>IF(B1598="","",ROW()-ROW($A$3)+'Diário 3º PA'!$P$1)</f>
        <v/>
      </c>
      <c r="B1598" s="303"/>
      <c r="C1598" s="304"/>
      <c r="D1598" s="305"/>
      <c r="E1598" s="306"/>
      <c r="F1598" s="307"/>
      <c r="G1598" s="305"/>
      <c r="H1598" s="305"/>
      <c r="I1598" s="306"/>
      <c r="J1598" s="308" t="str">
        <f t="shared" si="6"/>
        <v/>
      </c>
      <c r="K1598" s="308"/>
      <c r="L1598" s="309"/>
      <c r="M1598" s="308"/>
      <c r="N1598" s="303"/>
      <c r="O1598" s="305"/>
      <c r="P1598" s="305"/>
      <c r="Q1598" s="299"/>
      <c r="R1598" s="299"/>
      <c r="S1598" s="299"/>
      <c r="T1598" s="299"/>
    </row>
    <row r="1599" spans="1:20" ht="13.5" customHeight="1" x14ac:dyDescent="0.2">
      <c r="A1599" s="302" t="str">
        <f>IF(B1599="","",ROW()-ROW($A$3)+'Diário 3º PA'!$P$1)</f>
        <v/>
      </c>
      <c r="B1599" s="303"/>
      <c r="C1599" s="304"/>
      <c r="D1599" s="305"/>
      <c r="E1599" s="306"/>
      <c r="F1599" s="307"/>
      <c r="G1599" s="305"/>
      <c r="H1599" s="305"/>
      <c r="I1599" s="306"/>
      <c r="J1599" s="308" t="str">
        <f t="shared" si="6"/>
        <v/>
      </c>
      <c r="K1599" s="308"/>
      <c r="L1599" s="309"/>
      <c r="M1599" s="308"/>
      <c r="N1599" s="303"/>
      <c r="O1599" s="305"/>
      <c r="P1599" s="305"/>
      <c r="Q1599" s="299"/>
      <c r="R1599" s="299"/>
      <c r="S1599" s="299"/>
      <c r="T1599" s="299"/>
    </row>
    <row r="1600" spans="1:20" ht="13.5" customHeight="1" x14ac:dyDescent="0.2">
      <c r="A1600" s="302" t="str">
        <f>IF(B1600="","",ROW()-ROW($A$3)+'Diário 3º PA'!$P$1)</f>
        <v/>
      </c>
      <c r="B1600" s="303"/>
      <c r="C1600" s="304"/>
      <c r="D1600" s="305"/>
      <c r="E1600" s="306"/>
      <c r="F1600" s="307"/>
      <c r="G1600" s="305"/>
      <c r="H1600" s="305"/>
      <c r="I1600" s="306"/>
      <c r="J1600" s="308" t="str">
        <f t="shared" si="6"/>
        <v/>
      </c>
      <c r="K1600" s="308"/>
      <c r="L1600" s="309"/>
      <c r="M1600" s="308"/>
      <c r="N1600" s="303"/>
      <c r="O1600" s="305"/>
      <c r="P1600" s="305"/>
      <c r="Q1600" s="299"/>
      <c r="R1600" s="299"/>
      <c r="S1600" s="299"/>
      <c r="T1600" s="299"/>
    </row>
    <row r="1601" spans="1:20" ht="13.5" customHeight="1" x14ac:dyDescent="0.2">
      <c r="A1601" s="302" t="str">
        <f>IF(B1601="","",ROW()-ROW($A$3)+'Diário 3º PA'!$P$1)</f>
        <v/>
      </c>
      <c r="B1601" s="303"/>
      <c r="C1601" s="304"/>
      <c r="D1601" s="305"/>
      <c r="E1601" s="306"/>
      <c r="F1601" s="307"/>
      <c r="G1601" s="305"/>
      <c r="H1601" s="305"/>
      <c r="I1601" s="306"/>
      <c r="J1601" s="308" t="str">
        <f t="shared" si="6"/>
        <v/>
      </c>
      <c r="K1601" s="308"/>
      <c r="L1601" s="309"/>
      <c r="M1601" s="308"/>
      <c r="N1601" s="303"/>
      <c r="O1601" s="305"/>
      <c r="P1601" s="305"/>
      <c r="Q1601" s="299"/>
      <c r="R1601" s="299"/>
      <c r="S1601" s="299"/>
      <c r="T1601" s="299"/>
    </row>
    <row r="1602" spans="1:20" ht="13.5" customHeight="1" x14ac:dyDescent="0.2">
      <c r="A1602" s="302" t="str">
        <f>IF(B1602="","",ROW()-ROW($A$3)+'Diário 3º PA'!$P$1)</f>
        <v/>
      </c>
      <c r="B1602" s="303"/>
      <c r="C1602" s="304"/>
      <c r="D1602" s="305"/>
      <c r="E1602" s="306"/>
      <c r="F1602" s="307"/>
      <c r="G1602" s="305"/>
      <c r="H1602" s="305"/>
      <c r="I1602" s="306"/>
      <c r="J1602" s="308" t="str">
        <f t="shared" si="6"/>
        <v/>
      </c>
      <c r="K1602" s="308"/>
      <c r="L1602" s="309"/>
      <c r="M1602" s="308"/>
      <c r="N1602" s="303"/>
      <c r="O1602" s="305"/>
      <c r="P1602" s="305"/>
      <c r="Q1602" s="299"/>
      <c r="R1602" s="299"/>
      <c r="S1602" s="299"/>
      <c r="T1602" s="299"/>
    </row>
    <row r="1603" spans="1:20" ht="13.5" customHeight="1" x14ac:dyDescent="0.2">
      <c r="A1603" s="302" t="str">
        <f>IF(B1603="","",ROW()-ROW($A$3)+'Diário 3º PA'!$P$1)</f>
        <v/>
      </c>
      <c r="B1603" s="303"/>
      <c r="C1603" s="304"/>
      <c r="D1603" s="305"/>
      <c r="E1603" s="306"/>
      <c r="F1603" s="307"/>
      <c r="G1603" s="305"/>
      <c r="H1603" s="305"/>
      <c r="I1603" s="306"/>
      <c r="J1603" s="308" t="str">
        <f t="shared" si="6"/>
        <v/>
      </c>
      <c r="K1603" s="308"/>
      <c r="L1603" s="309"/>
      <c r="M1603" s="308"/>
      <c r="N1603" s="303"/>
      <c r="O1603" s="305"/>
      <c r="P1603" s="305"/>
      <c r="Q1603" s="299"/>
      <c r="R1603" s="299"/>
      <c r="S1603" s="299"/>
      <c r="T1603" s="299"/>
    </row>
    <row r="1604" spans="1:20" ht="13.5" customHeight="1" x14ac:dyDescent="0.2">
      <c r="A1604" s="302" t="str">
        <f>IF(B1604="","",ROW()-ROW($A$3)+'Diário 3º PA'!$P$1)</f>
        <v/>
      </c>
      <c r="B1604" s="303"/>
      <c r="C1604" s="304"/>
      <c r="D1604" s="305"/>
      <c r="E1604" s="306"/>
      <c r="F1604" s="307"/>
      <c r="G1604" s="305"/>
      <c r="H1604" s="305"/>
      <c r="I1604" s="306"/>
      <c r="J1604" s="308" t="str">
        <f t="shared" si="6"/>
        <v/>
      </c>
      <c r="K1604" s="308"/>
      <c r="L1604" s="309"/>
      <c r="M1604" s="308"/>
      <c r="N1604" s="303"/>
      <c r="O1604" s="305"/>
      <c r="P1604" s="305"/>
      <c r="Q1604" s="299"/>
      <c r="R1604" s="299"/>
      <c r="S1604" s="299"/>
      <c r="T1604" s="299"/>
    </row>
    <row r="1605" spans="1:20" ht="13.5" customHeight="1" x14ac:dyDescent="0.2">
      <c r="A1605" s="302" t="str">
        <f>IF(B1605="","",ROW()-ROW($A$3)+'Diário 3º PA'!$P$1)</f>
        <v/>
      </c>
      <c r="B1605" s="303"/>
      <c r="C1605" s="304"/>
      <c r="D1605" s="305"/>
      <c r="E1605" s="306"/>
      <c r="F1605" s="307"/>
      <c r="G1605" s="305"/>
      <c r="H1605" s="305"/>
      <c r="I1605" s="306"/>
      <c r="J1605" s="308" t="str">
        <f t="shared" si="6"/>
        <v/>
      </c>
      <c r="K1605" s="308"/>
      <c r="L1605" s="309"/>
      <c r="M1605" s="308"/>
      <c r="N1605" s="303"/>
      <c r="O1605" s="305"/>
      <c r="P1605" s="305"/>
      <c r="Q1605" s="299"/>
      <c r="R1605" s="299"/>
      <c r="S1605" s="299"/>
      <c r="T1605" s="299"/>
    </row>
    <row r="1606" spans="1:20" ht="13.5" customHeight="1" x14ac:dyDescent="0.2">
      <c r="A1606" s="302" t="str">
        <f>IF(B1606="","",ROW()-ROW($A$3)+'Diário 3º PA'!$P$1)</f>
        <v/>
      </c>
      <c r="B1606" s="303"/>
      <c r="C1606" s="304"/>
      <c r="D1606" s="305"/>
      <c r="E1606" s="306"/>
      <c r="F1606" s="307"/>
      <c r="G1606" s="305"/>
      <c r="H1606" s="305"/>
      <c r="I1606" s="306"/>
      <c r="J1606" s="308" t="str">
        <f t="shared" si="6"/>
        <v/>
      </c>
      <c r="K1606" s="308"/>
      <c r="L1606" s="309"/>
      <c r="M1606" s="308"/>
      <c r="N1606" s="303"/>
      <c r="O1606" s="305"/>
      <c r="P1606" s="305"/>
      <c r="Q1606" s="299"/>
      <c r="R1606" s="299"/>
      <c r="S1606" s="299"/>
      <c r="T1606" s="299"/>
    </row>
    <row r="1607" spans="1:20" ht="13.5" customHeight="1" x14ac:dyDescent="0.2">
      <c r="A1607" s="302" t="str">
        <f>IF(B1607="","",ROW()-ROW($A$3)+'Diário 3º PA'!$P$1)</f>
        <v/>
      </c>
      <c r="B1607" s="303"/>
      <c r="C1607" s="304"/>
      <c r="D1607" s="305"/>
      <c r="E1607" s="306"/>
      <c r="F1607" s="307"/>
      <c r="G1607" s="305"/>
      <c r="H1607" s="305"/>
      <c r="I1607" s="306"/>
      <c r="J1607" s="308" t="str">
        <f t="shared" si="6"/>
        <v/>
      </c>
      <c r="K1607" s="308"/>
      <c r="L1607" s="309"/>
      <c r="M1607" s="308"/>
      <c r="N1607" s="303"/>
      <c r="O1607" s="305"/>
      <c r="P1607" s="305"/>
      <c r="Q1607" s="299"/>
      <c r="R1607" s="299"/>
      <c r="S1607" s="299"/>
      <c r="T1607" s="299"/>
    </row>
    <row r="1608" spans="1:20" ht="13.5" customHeight="1" x14ac:dyDescent="0.2">
      <c r="A1608" s="302" t="str">
        <f>IF(B1608="","",ROW()-ROW($A$3)+'Diário 3º PA'!$P$1)</f>
        <v/>
      </c>
      <c r="B1608" s="303"/>
      <c r="C1608" s="304"/>
      <c r="D1608" s="305"/>
      <c r="E1608" s="306"/>
      <c r="F1608" s="307"/>
      <c r="G1608" s="305"/>
      <c r="H1608" s="305"/>
      <c r="I1608" s="306"/>
      <c r="J1608" s="308" t="str">
        <f t="shared" si="6"/>
        <v/>
      </c>
      <c r="K1608" s="308"/>
      <c r="L1608" s="309"/>
      <c r="M1608" s="308"/>
      <c r="N1608" s="303"/>
      <c r="O1608" s="305"/>
      <c r="P1608" s="305"/>
      <c r="Q1608" s="299"/>
      <c r="R1608" s="299"/>
      <c r="S1608" s="299"/>
      <c r="T1608" s="299"/>
    </row>
    <row r="1609" spans="1:20" ht="13.5" customHeight="1" x14ac:dyDescent="0.2">
      <c r="A1609" s="302" t="str">
        <f>IF(B1609="","",ROW()-ROW($A$3)+'Diário 3º PA'!$P$1)</f>
        <v/>
      </c>
      <c r="B1609" s="303"/>
      <c r="C1609" s="304"/>
      <c r="D1609" s="305"/>
      <c r="E1609" s="306"/>
      <c r="F1609" s="307"/>
      <c r="G1609" s="305"/>
      <c r="H1609" s="305"/>
      <c r="I1609" s="306"/>
      <c r="J1609" s="308" t="str">
        <f t="shared" si="6"/>
        <v/>
      </c>
      <c r="K1609" s="308"/>
      <c r="L1609" s="309"/>
      <c r="M1609" s="308"/>
      <c r="N1609" s="303"/>
      <c r="O1609" s="305"/>
      <c r="P1609" s="305"/>
      <c r="Q1609" s="299"/>
      <c r="R1609" s="299"/>
      <c r="S1609" s="299"/>
      <c r="T1609" s="299"/>
    </row>
    <row r="1610" spans="1:20" ht="13.5" customHeight="1" x14ac:dyDescent="0.2">
      <c r="A1610" s="302" t="str">
        <f>IF(B1610="","",ROW()-ROW($A$3)+'Diário 3º PA'!$P$1)</f>
        <v/>
      </c>
      <c r="B1610" s="303"/>
      <c r="C1610" s="304"/>
      <c r="D1610" s="305"/>
      <c r="E1610" s="306"/>
      <c r="F1610" s="307"/>
      <c r="G1610" s="305"/>
      <c r="H1610" s="305"/>
      <c r="I1610" s="306"/>
      <c r="J1610" s="308" t="str">
        <f t="shared" si="6"/>
        <v/>
      </c>
      <c r="K1610" s="308"/>
      <c r="L1610" s="309"/>
      <c r="M1610" s="308"/>
      <c r="N1610" s="303"/>
      <c r="O1610" s="305"/>
      <c r="P1610" s="305"/>
      <c r="Q1610" s="299"/>
      <c r="R1610" s="299"/>
      <c r="S1610" s="299"/>
      <c r="T1610" s="299"/>
    </row>
    <row r="1611" spans="1:20" ht="13.5" customHeight="1" x14ac:dyDescent="0.2">
      <c r="A1611" s="302" t="str">
        <f>IF(B1611="","",ROW()-ROW($A$3)+'Diário 3º PA'!$P$1)</f>
        <v/>
      </c>
      <c r="B1611" s="303"/>
      <c r="C1611" s="304"/>
      <c r="D1611" s="305"/>
      <c r="E1611" s="306"/>
      <c r="F1611" s="307"/>
      <c r="G1611" s="305"/>
      <c r="H1611" s="305"/>
      <c r="I1611" s="306"/>
      <c r="J1611" s="308" t="str">
        <f t="shared" si="6"/>
        <v/>
      </c>
      <c r="K1611" s="308"/>
      <c r="L1611" s="309"/>
      <c r="M1611" s="308"/>
      <c r="N1611" s="303"/>
      <c r="O1611" s="305"/>
      <c r="P1611" s="305"/>
      <c r="Q1611" s="299"/>
      <c r="R1611" s="299"/>
      <c r="S1611" s="299"/>
      <c r="T1611" s="299"/>
    </row>
    <row r="1612" spans="1:20" ht="13.5" customHeight="1" x14ac:dyDescent="0.2">
      <c r="A1612" s="302" t="str">
        <f>IF(B1612="","",ROW()-ROW($A$3)+'Diário 3º PA'!$P$1)</f>
        <v/>
      </c>
      <c r="B1612" s="303"/>
      <c r="C1612" s="304"/>
      <c r="D1612" s="305"/>
      <c r="E1612" s="306"/>
      <c r="F1612" s="307"/>
      <c r="G1612" s="305"/>
      <c r="H1612" s="305"/>
      <c r="I1612" s="306"/>
      <c r="J1612" s="308" t="str">
        <f t="shared" si="6"/>
        <v/>
      </c>
      <c r="K1612" s="308"/>
      <c r="L1612" s="309"/>
      <c r="M1612" s="308"/>
      <c r="N1612" s="303"/>
      <c r="O1612" s="305"/>
      <c r="P1612" s="305"/>
      <c r="Q1612" s="299"/>
      <c r="R1612" s="299"/>
      <c r="S1612" s="299"/>
      <c r="T1612" s="299"/>
    </row>
    <row r="1613" spans="1:20" ht="13.5" customHeight="1" x14ac:dyDescent="0.2">
      <c r="A1613" s="302" t="str">
        <f>IF(B1613="","",ROW()-ROW($A$3)+'Diário 3º PA'!$P$1)</f>
        <v/>
      </c>
      <c r="B1613" s="303"/>
      <c r="C1613" s="304"/>
      <c r="D1613" s="305"/>
      <c r="E1613" s="306"/>
      <c r="F1613" s="307"/>
      <c r="G1613" s="305"/>
      <c r="H1613" s="305"/>
      <c r="I1613" s="306"/>
      <c r="J1613" s="308" t="str">
        <f t="shared" si="6"/>
        <v/>
      </c>
      <c r="K1613" s="308"/>
      <c r="L1613" s="309"/>
      <c r="M1613" s="308"/>
      <c r="N1613" s="303"/>
      <c r="O1613" s="305"/>
      <c r="P1613" s="305"/>
      <c r="Q1613" s="299"/>
      <c r="R1613" s="299"/>
      <c r="S1613" s="299"/>
      <c r="T1613" s="299"/>
    </row>
    <row r="1614" spans="1:20" ht="13.5" customHeight="1" x14ac:dyDescent="0.2">
      <c r="A1614" s="302" t="str">
        <f>IF(B1614="","",ROW()-ROW($A$3)+'Diário 3º PA'!$P$1)</f>
        <v/>
      </c>
      <c r="B1614" s="303"/>
      <c r="C1614" s="304"/>
      <c r="D1614" s="305"/>
      <c r="E1614" s="306"/>
      <c r="F1614" s="307"/>
      <c r="G1614" s="305"/>
      <c r="H1614" s="305"/>
      <c r="I1614" s="306"/>
      <c r="J1614" s="308" t="str">
        <f t="shared" si="6"/>
        <v/>
      </c>
      <c r="K1614" s="308"/>
      <c r="L1614" s="309"/>
      <c r="M1614" s="308"/>
      <c r="N1614" s="303"/>
      <c r="O1614" s="305"/>
      <c r="P1614" s="305"/>
      <c r="Q1614" s="299"/>
      <c r="R1614" s="299"/>
      <c r="S1614" s="299"/>
      <c r="T1614" s="299"/>
    </row>
    <row r="1615" spans="1:20" ht="13.5" customHeight="1" x14ac:dyDescent="0.2">
      <c r="A1615" s="302" t="str">
        <f>IF(B1615="","",ROW()-ROW($A$3)+'Diário 3º PA'!$P$1)</f>
        <v/>
      </c>
      <c r="B1615" s="303"/>
      <c r="C1615" s="304"/>
      <c r="D1615" s="305"/>
      <c r="E1615" s="306"/>
      <c r="F1615" s="307"/>
      <c r="G1615" s="305"/>
      <c r="H1615" s="305"/>
      <c r="I1615" s="306"/>
      <c r="J1615" s="308" t="str">
        <f t="shared" si="6"/>
        <v/>
      </c>
      <c r="K1615" s="308"/>
      <c r="L1615" s="309"/>
      <c r="M1615" s="308"/>
      <c r="N1615" s="303"/>
      <c r="O1615" s="305"/>
      <c r="P1615" s="305"/>
      <c r="Q1615" s="299"/>
      <c r="R1615" s="299"/>
      <c r="S1615" s="299"/>
      <c r="T1615" s="299"/>
    </row>
    <row r="1616" spans="1:20" ht="13.5" customHeight="1" x14ac:dyDescent="0.2">
      <c r="A1616" s="302" t="str">
        <f>IF(B1616="","",ROW()-ROW($A$3)+'Diário 3º PA'!$P$1)</f>
        <v/>
      </c>
      <c r="B1616" s="303"/>
      <c r="C1616" s="304"/>
      <c r="D1616" s="305"/>
      <c r="E1616" s="306"/>
      <c r="F1616" s="307"/>
      <c r="G1616" s="305"/>
      <c r="H1616" s="305"/>
      <c r="I1616" s="306"/>
      <c r="J1616" s="308" t="str">
        <f t="shared" si="6"/>
        <v/>
      </c>
      <c r="K1616" s="308"/>
      <c r="L1616" s="309"/>
      <c r="M1616" s="308"/>
      <c r="N1616" s="303"/>
      <c r="O1616" s="305"/>
      <c r="P1616" s="305"/>
      <c r="Q1616" s="299"/>
      <c r="R1616" s="299"/>
      <c r="S1616" s="299"/>
      <c r="T1616" s="299"/>
    </row>
    <row r="1617" spans="1:20" ht="13.5" customHeight="1" x14ac:dyDescent="0.2">
      <c r="A1617" s="302" t="str">
        <f>IF(B1617="","",ROW()-ROW($A$3)+'Diário 3º PA'!$P$1)</f>
        <v/>
      </c>
      <c r="B1617" s="303"/>
      <c r="C1617" s="304"/>
      <c r="D1617" s="305"/>
      <c r="E1617" s="306"/>
      <c r="F1617" s="307"/>
      <c r="G1617" s="305"/>
      <c r="H1617" s="305"/>
      <c r="I1617" s="306"/>
      <c r="J1617" s="308" t="str">
        <f t="shared" si="6"/>
        <v/>
      </c>
      <c r="K1617" s="308"/>
      <c r="L1617" s="309"/>
      <c r="M1617" s="308"/>
      <c r="N1617" s="303"/>
      <c r="O1617" s="305"/>
      <c r="P1617" s="305"/>
      <c r="Q1617" s="299"/>
      <c r="R1617" s="299"/>
      <c r="S1617" s="299"/>
      <c r="T1617" s="299"/>
    </row>
    <row r="1618" spans="1:20" ht="13.5" customHeight="1" x14ac:dyDescent="0.2">
      <c r="A1618" s="302" t="str">
        <f>IF(B1618="","",ROW()-ROW($A$3)+'Diário 3º PA'!$P$1)</f>
        <v/>
      </c>
      <c r="B1618" s="303"/>
      <c r="C1618" s="304"/>
      <c r="D1618" s="305"/>
      <c r="E1618" s="306"/>
      <c r="F1618" s="307"/>
      <c r="G1618" s="305"/>
      <c r="H1618" s="305"/>
      <c r="I1618" s="306"/>
      <c r="J1618" s="308" t="str">
        <f t="shared" si="6"/>
        <v/>
      </c>
      <c r="K1618" s="308"/>
      <c r="L1618" s="309"/>
      <c r="M1618" s="308"/>
      <c r="N1618" s="303"/>
      <c r="O1618" s="305"/>
      <c r="P1618" s="305"/>
      <c r="Q1618" s="299"/>
      <c r="R1618" s="299"/>
      <c r="S1618" s="299"/>
      <c r="T1618" s="299"/>
    </row>
    <row r="1619" spans="1:20" ht="13.5" customHeight="1" x14ac:dyDescent="0.2">
      <c r="A1619" s="302" t="str">
        <f>IF(B1619="","",ROW()-ROW($A$3)+'Diário 3º PA'!$P$1)</f>
        <v/>
      </c>
      <c r="B1619" s="303"/>
      <c r="C1619" s="304"/>
      <c r="D1619" s="305"/>
      <c r="E1619" s="306"/>
      <c r="F1619" s="307"/>
      <c r="G1619" s="305"/>
      <c r="H1619" s="305"/>
      <c r="I1619" s="306"/>
      <c r="J1619" s="308" t="str">
        <f t="shared" si="6"/>
        <v/>
      </c>
      <c r="K1619" s="308"/>
      <c r="L1619" s="309"/>
      <c r="M1619" s="308"/>
      <c r="N1619" s="303"/>
      <c r="O1619" s="305"/>
      <c r="P1619" s="305"/>
      <c r="Q1619" s="299"/>
      <c r="R1619" s="299"/>
      <c r="S1619" s="299"/>
      <c r="T1619" s="299"/>
    </row>
    <row r="1620" spans="1:20" ht="13.5" customHeight="1" x14ac:dyDescent="0.2">
      <c r="A1620" s="302" t="str">
        <f>IF(B1620="","",ROW()-ROW($A$3)+'Diário 3º PA'!$P$1)</f>
        <v/>
      </c>
      <c r="B1620" s="303"/>
      <c r="C1620" s="304"/>
      <c r="D1620" s="305"/>
      <c r="E1620" s="306"/>
      <c r="F1620" s="307"/>
      <c r="G1620" s="305"/>
      <c r="H1620" s="305"/>
      <c r="I1620" s="306"/>
      <c r="J1620" s="308" t="str">
        <f t="shared" si="6"/>
        <v/>
      </c>
      <c r="K1620" s="308"/>
      <c r="L1620" s="309"/>
      <c r="M1620" s="308"/>
      <c r="N1620" s="303"/>
      <c r="O1620" s="305"/>
      <c r="P1620" s="305"/>
      <c r="Q1620" s="299"/>
      <c r="R1620" s="299"/>
      <c r="S1620" s="299"/>
      <c r="T1620" s="299"/>
    </row>
    <row r="1621" spans="1:20" ht="13.5" customHeight="1" x14ac:dyDescent="0.2">
      <c r="A1621" s="302" t="str">
        <f>IF(B1621="","",ROW()-ROW($A$3)+'Diário 3º PA'!$P$1)</f>
        <v/>
      </c>
      <c r="B1621" s="303"/>
      <c r="C1621" s="304"/>
      <c r="D1621" s="305"/>
      <c r="E1621" s="306"/>
      <c r="F1621" s="307"/>
      <c r="G1621" s="305"/>
      <c r="H1621" s="305"/>
      <c r="I1621" s="306"/>
      <c r="J1621" s="308" t="str">
        <f t="shared" si="6"/>
        <v/>
      </c>
      <c r="K1621" s="308"/>
      <c r="L1621" s="309"/>
      <c r="M1621" s="308"/>
      <c r="N1621" s="303"/>
      <c r="O1621" s="305"/>
      <c r="P1621" s="305"/>
      <c r="Q1621" s="299"/>
      <c r="R1621" s="299"/>
      <c r="S1621" s="299"/>
      <c r="T1621" s="299"/>
    </row>
    <row r="1622" spans="1:20" ht="13.5" customHeight="1" x14ac:dyDescent="0.2">
      <c r="A1622" s="302" t="str">
        <f>IF(B1622="","",ROW()-ROW($A$3)+'Diário 3º PA'!$P$1)</f>
        <v/>
      </c>
      <c r="B1622" s="303"/>
      <c r="C1622" s="304"/>
      <c r="D1622" s="305"/>
      <c r="E1622" s="306"/>
      <c r="F1622" s="307"/>
      <c r="G1622" s="305"/>
      <c r="H1622" s="305"/>
      <c r="I1622" s="306"/>
      <c r="J1622" s="308" t="str">
        <f t="shared" si="6"/>
        <v/>
      </c>
      <c r="K1622" s="308"/>
      <c r="L1622" s="309"/>
      <c r="M1622" s="308"/>
      <c r="N1622" s="303"/>
      <c r="O1622" s="305"/>
      <c r="P1622" s="305"/>
      <c r="Q1622" s="299"/>
      <c r="R1622" s="299"/>
      <c r="S1622" s="299"/>
      <c r="T1622" s="299"/>
    </row>
    <row r="1623" spans="1:20" ht="13.5" customHeight="1" x14ac:dyDescent="0.2">
      <c r="A1623" s="302" t="str">
        <f>IF(B1623="","",ROW()-ROW($A$3)+'Diário 3º PA'!$P$1)</f>
        <v/>
      </c>
      <c r="B1623" s="303"/>
      <c r="C1623" s="304"/>
      <c r="D1623" s="305"/>
      <c r="E1623" s="306"/>
      <c r="F1623" s="307"/>
      <c r="G1623" s="305"/>
      <c r="H1623" s="305"/>
      <c r="I1623" s="306"/>
      <c r="J1623" s="308" t="str">
        <f t="shared" si="6"/>
        <v/>
      </c>
      <c r="K1623" s="308"/>
      <c r="L1623" s="309"/>
      <c r="M1623" s="308"/>
      <c r="N1623" s="303"/>
      <c r="O1623" s="305"/>
      <c r="P1623" s="305"/>
      <c r="Q1623" s="299"/>
      <c r="R1623" s="299"/>
      <c r="S1623" s="299"/>
      <c r="T1623" s="299"/>
    </row>
    <row r="1624" spans="1:20" ht="13.5" customHeight="1" x14ac:dyDescent="0.2">
      <c r="A1624" s="302" t="str">
        <f>IF(B1624="","",ROW()-ROW($A$3)+'Diário 3º PA'!$P$1)</f>
        <v/>
      </c>
      <c r="B1624" s="303"/>
      <c r="C1624" s="304"/>
      <c r="D1624" s="305"/>
      <c r="E1624" s="306"/>
      <c r="F1624" s="307"/>
      <c r="G1624" s="305"/>
      <c r="H1624" s="305"/>
      <c r="I1624" s="306"/>
      <c r="J1624" s="308" t="str">
        <f t="shared" si="6"/>
        <v/>
      </c>
      <c r="K1624" s="308"/>
      <c r="L1624" s="309"/>
      <c r="M1624" s="308"/>
      <c r="N1624" s="303"/>
      <c r="O1624" s="305"/>
      <c r="P1624" s="305"/>
      <c r="Q1624" s="299"/>
      <c r="R1624" s="299"/>
      <c r="S1624" s="299"/>
      <c r="T1624" s="299"/>
    </row>
    <row r="1625" spans="1:20" ht="13.5" customHeight="1" x14ac:dyDescent="0.2">
      <c r="A1625" s="302" t="str">
        <f>IF(B1625="","",ROW()-ROW($A$3)+'Diário 3º PA'!$P$1)</f>
        <v/>
      </c>
      <c r="B1625" s="303"/>
      <c r="C1625" s="304"/>
      <c r="D1625" s="305"/>
      <c r="E1625" s="306"/>
      <c r="F1625" s="307"/>
      <c r="G1625" s="305"/>
      <c r="H1625" s="305"/>
      <c r="I1625" s="306"/>
      <c r="J1625" s="308" t="str">
        <f t="shared" si="6"/>
        <v/>
      </c>
      <c r="K1625" s="308"/>
      <c r="L1625" s="309"/>
      <c r="M1625" s="308"/>
      <c r="N1625" s="303"/>
      <c r="O1625" s="305"/>
      <c r="P1625" s="305"/>
      <c r="Q1625" s="299"/>
      <c r="R1625" s="299"/>
      <c r="S1625" s="299"/>
      <c r="T1625" s="299"/>
    </row>
    <row r="1626" spans="1:20" ht="13.5" customHeight="1" x14ac:dyDescent="0.2">
      <c r="A1626" s="302" t="str">
        <f>IF(B1626="","",ROW()-ROW($A$3)+'Diário 3º PA'!$P$1)</f>
        <v/>
      </c>
      <c r="B1626" s="303"/>
      <c r="C1626" s="304"/>
      <c r="D1626" s="305"/>
      <c r="E1626" s="306"/>
      <c r="F1626" s="307"/>
      <c r="G1626" s="305"/>
      <c r="H1626" s="305"/>
      <c r="I1626" s="306"/>
      <c r="J1626" s="308" t="str">
        <f t="shared" si="6"/>
        <v/>
      </c>
      <c r="K1626" s="308"/>
      <c r="L1626" s="309"/>
      <c r="M1626" s="308"/>
      <c r="N1626" s="303"/>
      <c r="O1626" s="305"/>
      <c r="P1626" s="305"/>
      <c r="Q1626" s="299"/>
      <c r="R1626" s="299"/>
      <c r="S1626" s="299"/>
      <c r="T1626" s="299"/>
    </row>
    <row r="1627" spans="1:20" ht="13.5" customHeight="1" x14ac:dyDescent="0.2">
      <c r="A1627" s="302" t="str">
        <f>IF(B1627="","",ROW()-ROW($A$3)+'Diário 3º PA'!$P$1)</f>
        <v/>
      </c>
      <c r="B1627" s="303"/>
      <c r="C1627" s="304"/>
      <c r="D1627" s="305"/>
      <c r="E1627" s="306"/>
      <c r="F1627" s="307"/>
      <c r="G1627" s="305"/>
      <c r="H1627" s="305"/>
      <c r="I1627" s="306"/>
      <c r="J1627" s="308" t="str">
        <f t="shared" si="6"/>
        <v/>
      </c>
      <c r="K1627" s="308"/>
      <c r="L1627" s="309"/>
      <c r="M1627" s="308"/>
      <c r="N1627" s="303"/>
      <c r="O1627" s="305"/>
      <c r="P1627" s="305"/>
      <c r="Q1627" s="299"/>
      <c r="R1627" s="299"/>
      <c r="S1627" s="299"/>
      <c r="T1627" s="299"/>
    </row>
    <row r="1628" spans="1:20" ht="13.5" customHeight="1" x14ac:dyDescent="0.2">
      <c r="A1628" s="302" t="str">
        <f>IF(B1628="","",ROW()-ROW($A$3)+'Diário 3º PA'!$P$1)</f>
        <v/>
      </c>
      <c r="B1628" s="303"/>
      <c r="C1628" s="304"/>
      <c r="D1628" s="305"/>
      <c r="E1628" s="306"/>
      <c r="F1628" s="307"/>
      <c r="G1628" s="305"/>
      <c r="H1628" s="305"/>
      <c r="I1628" s="306"/>
      <c r="J1628" s="308" t="str">
        <f t="shared" si="6"/>
        <v/>
      </c>
      <c r="K1628" s="308"/>
      <c r="L1628" s="309"/>
      <c r="M1628" s="308"/>
      <c r="N1628" s="303"/>
      <c r="O1628" s="305"/>
      <c r="P1628" s="305"/>
      <c r="Q1628" s="299"/>
      <c r="R1628" s="299"/>
      <c r="S1628" s="299"/>
      <c r="T1628" s="299"/>
    </row>
    <row r="1629" spans="1:20" ht="13.5" customHeight="1" x14ac:dyDescent="0.2">
      <c r="A1629" s="302" t="str">
        <f>IF(B1629="","",ROW()-ROW($A$3)+'Diário 3º PA'!$P$1)</f>
        <v/>
      </c>
      <c r="B1629" s="303"/>
      <c r="C1629" s="304"/>
      <c r="D1629" s="305"/>
      <c r="E1629" s="306"/>
      <c r="F1629" s="307"/>
      <c r="G1629" s="305"/>
      <c r="H1629" s="305"/>
      <c r="I1629" s="306"/>
      <c r="J1629" s="308" t="str">
        <f t="shared" si="6"/>
        <v/>
      </c>
      <c r="K1629" s="308"/>
      <c r="L1629" s="309"/>
      <c r="M1629" s="308"/>
      <c r="N1629" s="303"/>
      <c r="O1629" s="305"/>
      <c r="P1629" s="305"/>
      <c r="Q1629" s="299"/>
      <c r="R1629" s="299"/>
      <c r="S1629" s="299"/>
      <c r="T1629" s="299"/>
    </row>
    <row r="1630" spans="1:20" ht="13.5" customHeight="1" x14ac:dyDescent="0.2">
      <c r="A1630" s="302" t="str">
        <f>IF(B1630="","",ROW()-ROW($A$3)+'Diário 3º PA'!$P$1)</f>
        <v/>
      </c>
      <c r="B1630" s="303"/>
      <c r="C1630" s="304"/>
      <c r="D1630" s="305"/>
      <c r="E1630" s="306"/>
      <c r="F1630" s="307"/>
      <c r="G1630" s="305"/>
      <c r="H1630" s="305"/>
      <c r="I1630" s="306"/>
      <c r="J1630" s="308" t="str">
        <f t="shared" si="6"/>
        <v/>
      </c>
      <c r="K1630" s="308"/>
      <c r="L1630" s="309"/>
      <c r="M1630" s="308"/>
      <c r="N1630" s="303"/>
      <c r="O1630" s="305"/>
      <c r="P1630" s="305"/>
      <c r="Q1630" s="299"/>
      <c r="R1630" s="299"/>
      <c r="S1630" s="299"/>
      <c r="T1630" s="299"/>
    </row>
    <row r="1631" spans="1:20" ht="13.5" customHeight="1" x14ac:dyDescent="0.2">
      <c r="A1631" s="302" t="str">
        <f>IF(B1631="","",ROW()-ROW($A$3)+'Diário 3º PA'!$P$1)</f>
        <v/>
      </c>
      <c r="B1631" s="303"/>
      <c r="C1631" s="304"/>
      <c r="D1631" s="305"/>
      <c r="E1631" s="306"/>
      <c r="F1631" s="307"/>
      <c r="G1631" s="305"/>
      <c r="H1631" s="305"/>
      <c r="I1631" s="306"/>
      <c r="J1631" s="308" t="str">
        <f t="shared" si="6"/>
        <v/>
      </c>
      <c r="K1631" s="308"/>
      <c r="L1631" s="309"/>
      <c r="M1631" s="308"/>
      <c r="N1631" s="303"/>
      <c r="O1631" s="305"/>
      <c r="P1631" s="305"/>
      <c r="Q1631" s="299"/>
      <c r="R1631" s="299"/>
      <c r="S1631" s="299"/>
      <c r="T1631" s="299"/>
    </row>
    <row r="1632" spans="1:20" ht="13.5" customHeight="1" x14ac:dyDescent="0.2">
      <c r="A1632" s="302" t="str">
        <f>IF(B1632="","",ROW()-ROW($A$3)+'Diário 3º PA'!$P$1)</f>
        <v/>
      </c>
      <c r="B1632" s="303"/>
      <c r="C1632" s="304"/>
      <c r="D1632" s="305"/>
      <c r="E1632" s="306"/>
      <c r="F1632" s="307"/>
      <c r="G1632" s="305"/>
      <c r="H1632" s="305"/>
      <c r="I1632" s="306"/>
      <c r="J1632" s="308" t="str">
        <f t="shared" si="6"/>
        <v/>
      </c>
      <c r="K1632" s="308"/>
      <c r="L1632" s="309"/>
      <c r="M1632" s="308"/>
      <c r="N1632" s="303"/>
      <c r="O1632" s="305"/>
      <c r="P1632" s="305"/>
      <c r="Q1632" s="299"/>
      <c r="R1632" s="299"/>
      <c r="S1632" s="299"/>
      <c r="T1632" s="299"/>
    </row>
    <row r="1633" spans="1:20" ht="13.5" customHeight="1" x14ac:dyDescent="0.2">
      <c r="A1633" s="302" t="str">
        <f>IF(B1633="","",ROW()-ROW($A$3)+'Diário 3º PA'!$P$1)</f>
        <v/>
      </c>
      <c r="B1633" s="303"/>
      <c r="C1633" s="304"/>
      <c r="D1633" s="305"/>
      <c r="E1633" s="306"/>
      <c r="F1633" s="307"/>
      <c r="G1633" s="305"/>
      <c r="H1633" s="305"/>
      <c r="I1633" s="306"/>
      <c r="J1633" s="308" t="str">
        <f t="shared" si="6"/>
        <v/>
      </c>
      <c r="K1633" s="308"/>
      <c r="L1633" s="309"/>
      <c r="M1633" s="308"/>
      <c r="N1633" s="303"/>
      <c r="O1633" s="305"/>
      <c r="P1633" s="305"/>
      <c r="Q1633" s="299"/>
      <c r="R1633" s="299"/>
      <c r="S1633" s="299"/>
      <c r="T1633" s="299"/>
    </row>
    <row r="1634" spans="1:20" ht="13.5" customHeight="1" x14ac:dyDescent="0.2">
      <c r="A1634" s="302" t="str">
        <f>IF(B1634="","",ROW()-ROW($A$3)+'Diário 3º PA'!$P$1)</f>
        <v/>
      </c>
      <c r="B1634" s="303"/>
      <c r="C1634" s="304"/>
      <c r="D1634" s="305"/>
      <c r="E1634" s="306"/>
      <c r="F1634" s="307"/>
      <c r="G1634" s="305"/>
      <c r="H1634" s="305"/>
      <c r="I1634" s="306"/>
      <c r="J1634" s="308" t="str">
        <f t="shared" si="6"/>
        <v/>
      </c>
      <c r="K1634" s="308"/>
      <c r="L1634" s="309"/>
      <c r="M1634" s="308"/>
      <c r="N1634" s="303"/>
      <c r="O1634" s="305"/>
      <c r="P1634" s="305"/>
      <c r="Q1634" s="299"/>
      <c r="R1634" s="299"/>
      <c r="S1634" s="299"/>
      <c r="T1634" s="299"/>
    </row>
    <row r="1635" spans="1:20" ht="13.5" customHeight="1" x14ac:dyDescent="0.2">
      <c r="A1635" s="302" t="str">
        <f>IF(B1635="","",ROW()-ROW($A$3)+'Diário 3º PA'!$P$1)</f>
        <v/>
      </c>
      <c r="B1635" s="303"/>
      <c r="C1635" s="304"/>
      <c r="D1635" s="305"/>
      <c r="E1635" s="306"/>
      <c r="F1635" s="307"/>
      <c r="G1635" s="305"/>
      <c r="H1635" s="305"/>
      <c r="I1635" s="306"/>
      <c r="J1635" s="308" t="str">
        <f t="shared" si="6"/>
        <v/>
      </c>
      <c r="K1635" s="308"/>
      <c r="L1635" s="309"/>
      <c r="M1635" s="308"/>
      <c r="N1635" s="303"/>
      <c r="O1635" s="305"/>
      <c r="P1635" s="305"/>
      <c r="Q1635" s="299"/>
      <c r="R1635" s="299"/>
      <c r="S1635" s="299"/>
      <c r="T1635" s="299"/>
    </row>
    <row r="1636" spans="1:20" ht="13.5" customHeight="1" x14ac:dyDescent="0.2">
      <c r="A1636" s="302" t="str">
        <f>IF(B1636="","",ROW()-ROW($A$3)+'Diário 3º PA'!$P$1)</f>
        <v/>
      </c>
      <c r="B1636" s="303"/>
      <c r="C1636" s="304"/>
      <c r="D1636" s="305"/>
      <c r="E1636" s="306"/>
      <c r="F1636" s="307"/>
      <c r="G1636" s="305"/>
      <c r="H1636" s="305"/>
      <c r="I1636" s="306"/>
      <c r="J1636" s="308" t="str">
        <f t="shared" si="6"/>
        <v/>
      </c>
      <c r="K1636" s="308"/>
      <c r="L1636" s="309"/>
      <c r="M1636" s="308"/>
      <c r="N1636" s="303"/>
      <c r="O1636" s="305"/>
      <c r="P1636" s="305"/>
      <c r="Q1636" s="299"/>
      <c r="R1636" s="299"/>
      <c r="S1636" s="299"/>
      <c r="T1636" s="299"/>
    </row>
    <row r="1637" spans="1:20" ht="13.5" customHeight="1" x14ac:dyDescent="0.2">
      <c r="A1637" s="302" t="str">
        <f>IF(B1637="","",ROW()-ROW($A$3)+'Diário 3º PA'!$P$1)</f>
        <v/>
      </c>
      <c r="B1637" s="303"/>
      <c r="C1637" s="304"/>
      <c r="D1637" s="305"/>
      <c r="E1637" s="306"/>
      <c r="F1637" s="307"/>
      <c r="G1637" s="305"/>
      <c r="H1637" s="305"/>
      <c r="I1637" s="306"/>
      <c r="J1637" s="308" t="str">
        <f t="shared" si="6"/>
        <v/>
      </c>
      <c r="K1637" s="308"/>
      <c r="L1637" s="309"/>
      <c r="M1637" s="308"/>
      <c r="N1637" s="303"/>
      <c r="O1637" s="305"/>
      <c r="P1637" s="305"/>
      <c r="Q1637" s="299"/>
      <c r="R1637" s="299"/>
      <c r="S1637" s="299"/>
      <c r="T1637" s="299"/>
    </row>
    <row r="1638" spans="1:20" ht="13.5" customHeight="1" x14ac:dyDescent="0.2">
      <c r="A1638" s="302" t="str">
        <f>IF(B1638="","",ROW()-ROW($A$3)+'Diário 3º PA'!$P$1)</f>
        <v/>
      </c>
      <c r="B1638" s="303"/>
      <c r="C1638" s="304"/>
      <c r="D1638" s="305"/>
      <c r="E1638" s="306"/>
      <c r="F1638" s="307"/>
      <c r="G1638" s="305"/>
      <c r="H1638" s="305"/>
      <c r="I1638" s="306"/>
      <c r="J1638" s="308" t="str">
        <f t="shared" si="6"/>
        <v/>
      </c>
      <c r="K1638" s="308"/>
      <c r="L1638" s="309"/>
      <c r="M1638" s="308"/>
      <c r="N1638" s="303"/>
      <c r="O1638" s="305"/>
      <c r="P1638" s="305"/>
      <c r="Q1638" s="299"/>
      <c r="R1638" s="299"/>
      <c r="S1638" s="299"/>
      <c r="T1638" s="299"/>
    </row>
    <row r="1639" spans="1:20" ht="13.5" customHeight="1" x14ac:dyDescent="0.2">
      <c r="A1639" s="302" t="str">
        <f>IF(B1639="","",ROW()-ROW($A$3)+'Diário 3º PA'!$P$1)</f>
        <v/>
      </c>
      <c r="B1639" s="303"/>
      <c r="C1639" s="304"/>
      <c r="D1639" s="305"/>
      <c r="E1639" s="306"/>
      <c r="F1639" s="307"/>
      <c r="G1639" s="305"/>
      <c r="H1639" s="305"/>
      <c r="I1639" s="306"/>
      <c r="J1639" s="308" t="str">
        <f t="shared" si="6"/>
        <v/>
      </c>
      <c r="K1639" s="308"/>
      <c r="L1639" s="309"/>
      <c r="M1639" s="308"/>
      <c r="N1639" s="303"/>
      <c r="O1639" s="305"/>
      <c r="P1639" s="305"/>
      <c r="Q1639" s="299"/>
      <c r="R1639" s="299"/>
      <c r="S1639" s="299"/>
      <c r="T1639" s="299"/>
    </row>
    <row r="1640" spans="1:20" ht="13.5" customHeight="1" x14ac:dyDescent="0.2">
      <c r="A1640" s="302" t="str">
        <f>IF(B1640="","",ROW()-ROW($A$3)+'Diário 3º PA'!$P$1)</f>
        <v/>
      </c>
      <c r="B1640" s="303"/>
      <c r="C1640" s="304"/>
      <c r="D1640" s="305"/>
      <c r="E1640" s="306"/>
      <c r="F1640" s="307"/>
      <c r="G1640" s="305"/>
      <c r="H1640" s="305"/>
      <c r="I1640" s="306"/>
      <c r="J1640" s="308" t="str">
        <f t="shared" si="6"/>
        <v/>
      </c>
      <c r="K1640" s="308"/>
      <c r="L1640" s="309"/>
      <c r="M1640" s="308"/>
      <c r="N1640" s="303"/>
      <c r="O1640" s="305"/>
      <c r="P1640" s="305"/>
      <c r="Q1640" s="299"/>
      <c r="R1640" s="299"/>
      <c r="S1640" s="299"/>
      <c r="T1640" s="299"/>
    </row>
    <row r="1641" spans="1:20" ht="13.5" customHeight="1" x14ac:dyDescent="0.2">
      <c r="A1641" s="302" t="str">
        <f>IF(B1641="","",ROW()-ROW($A$3)+'Diário 3º PA'!$P$1)</f>
        <v/>
      </c>
      <c r="B1641" s="303"/>
      <c r="C1641" s="304"/>
      <c r="D1641" s="305"/>
      <c r="E1641" s="306"/>
      <c r="F1641" s="307"/>
      <c r="G1641" s="305"/>
      <c r="H1641" s="305"/>
      <c r="I1641" s="306"/>
      <c r="J1641" s="308" t="str">
        <f t="shared" si="6"/>
        <v/>
      </c>
      <c r="K1641" s="308"/>
      <c r="L1641" s="309"/>
      <c r="M1641" s="308"/>
      <c r="N1641" s="303"/>
      <c r="O1641" s="305"/>
      <c r="P1641" s="305"/>
      <c r="Q1641" s="299"/>
      <c r="R1641" s="299"/>
      <c r="S1641" s="299"/>
      <c r="T1641" s="299"/>
    </row>
    <row r="1642" spans="1:20" ht="13.5" customHeight="1" x14ac:dyDescent="0.2">
      <c r="A1642" s="302" t="str">
        <f>IF(B1642="","",ROW()-ROW($A$3)+'Diário 3º PA'!$P$1)</f>
        <v/>
      </c>
      <c r="B1642" s="303"/>
      <c r="C1642" s="304"/>
      <c r="D1642" s="305"/>
      <c r="E1642" s="306"/>
      <c r="F1642" s="307"/>
      <c r="G1642" s="305"/>
      <c r="H1642" s="305"/>
      <c r="I1642" s="306"/>
      <c r="J1642" s="308" t="str">
        <f t="shared" si="6"/>
        <v/>
      </c>
      <c r="K1642" s="308"/>
      <c r="L1642" s="309"/>
      <c r="M1642" s="308"/>
      <c r="N1642" s="303"/>
      <c r="O1642" s="305"/>
      <c r="P1642" s="305"/>
      <c r="Q1642" s="299"/>
      <c r="R1642" s="299"/>
      <c r="S1642" s="299"/>
      <c r="T1642" s="299"/>
    </row>
    <row r="1643" spans="1:20" ht="13.5" customHeight="1" x14ac:dyDescent="0.2">
      <c r="A1643" s="302" t="str">
        <f>IF(B1643="","",ROW()-ROW($A$3)+'Diário 3º PA'!$P$1)</f>
        <v/>
      </c>
      <c r="B1643" s="303"/>
      <c r="C1643" s="304"/>
      <c r="D1643" s="305"/>
      <c r="E1643" s="306"/>
      <c r="F1643" s="307"/>
      <c r="G1643" s="305"/>
      <c r="H1643" s="305"/>
      <c r="I1643" s="306"/>
      <c r="J1643" s="308" t="str">
        <f t="shared" si="6"/>
        <v/>
      </c>
      <c r="K1643" s="308"/>
      <c r="L1643" s="309"/>
      <c r="M1643" s="308"/>
      <c r="N1643" s="303"/>
      <c r="O1643" s="305"/>
      <c r="P1643" s="305"/>
      <c r="Q1643" s="299"/>
      <c r="R1643" s="299"/>
      <c r="S1643" s="299"/>
      <c r="T1643" s="299"/>
    </row>
    <row r="1644" spans="1:20" ht="13.5" customHeight="1" x14ac:dyDescent="0.2">
      <c r="A1644" s="302" t="str">
        <f>IF(B1644="","",ROW()-ROW($A$3)+'Diário 3º PA'!$P$1)</f>
        <v/>
      </c>
      <c r="B1644" s="303"/>
      <c r="C1644" s="304"/>
      <c r="D1644" s="305"/>
      <c r="E1644" s="306"/>
      <c r="F1644" s="307"/>
      <c r="G1644" s="305"/>
      <c r="H1644" s="305"/>
      <c r="I1644" s="306"/>
      <c r="J1644" s="308" t="str">
        <f t="shared" si="6"/>
        <v/>
      </c>
      <c r="K1644" s="308"/>
      <c r="L1644" s="309"/>
      <c r="M1644" s="308"/>
      <c r="N1644" s="303"/>
      <c r="O1644" s="305"/>
      <c r="P1644" s="305"/>
      <c r="Q1644" s="299"/>
      <c r="R1644" s="299"/>
      <c r="S1644" s="299"/>
      <c r="T1644" s="299"/>
    </row>
    <row r="1645" spans="1:20" ht="13.5" customHeight="1" x14ac:dyDescent="0.2">
      <c r="A1645" s="302" t="str">
        <f>IF(B1645="","",ROW()-ROW($A$3)+'Diário 3º PA'!$P$1)</f>
        <v/>
      </c>
      <c r="B1645" s="303"/>
      <c r="C1645" s="304"/>
      <c r="D1645" s="305"/>
      <c r="E1645" s="306"/>
      <c r="F1645" s="307"/>
      <c r="G1645" s="305"/>
      <c r="H1645" s="305"/>
      <c r="I1645" s="306"/>
      <c r="J1645" s="308" t="str">
        <f t="shared" si="6"/>
        <v/>
      </c>
      <c r="K1645" s="308"/>
      <c r="L1645" s="309"/>
      <c r="M1645" s="308"/>
      <c r="N1645" s="303"/>
      <c r="O1645" s="305"/>
      <c r="P1645" s="305"/>
      <c r="Q1645" s="299"/>
      <c r="R1645" s="299"/>
      <c r="S1645" s="299"/>
      <c r="T1645" s="299"/>
    </row>
    <row r="1646" spans="1:20" ht="13.5" customHeight="1" x14ac:dyDescent="0.2">
      <c r="A1646" s="302" t="str">
        <f>IF(B1646="","",ROW()-ROW($A$3)+'Diário 3º PA'!$P$1)</f>
        <v/>
      </c>
      <c r="B1646" s="303"/>
      <c r="C1646" s="304"/>
      <c r="D1646" s="305"/>
      <c r="E1646" s="306"/>
      <c r="F1646" s="307"/>
      <c r="G1646" s="305"/>
      <c r="H1646" s="305"/>
      <c r="I1646" s="306"/>
      <c r="J1646" s="308" t="str">
        <f t="shared" si="6"/>
        <v/>
      </c>
      <c r="K1646" s="308"/>
      <c r="L1646" s="309"/>
      <c r="M1646" s="308"/>
      <c r="N1646" s="303"/>
      <c r="O1646" s="305"/>
      <c r="P1646" s="305"/>
      <c r="Q1646" s="299"/>
      <c r="R1646" s="299"/>
      <c r="S1646" s="299"/>
      <c r="T1646" s="299"/>
    </row>
    <row r="1647" spans="1:20" ht="13.5" customHeight="1" x14ac:dyDescent="0.2">
      <c r="A1647" s="302" t="str">
        <f>IF(B1647="","",ROW()-ROW($A$3)+'Diário 3º PA'!$P$1)</f>
        <v/>
      </c>
      <c r="B1647" s="303"/>
      <c r="C1647" s="304"/>
      <c r="D1647" s="305"/>
      <c r="E1647" s="306"/>
      <c r="F1647" s="307"/>
      <c r="G1647" s="305"/>
      <c r="H1647" s="305"/>
      <c r="I1647" s="306"/>
      <c r="J1647" s="308" t="str">
        <f t="shared" si="6"/>
        <v/>
      </c>
      <c r="K1647" s="308"/>
      <c r="L1647" s="309"/>
      <c r="M1647" s="308"/>
      <c r="N1647" s="303"/>
      <c r="O1647" s="305"/>
      <c r="P1647" s="305"/>
      <c r="Q1647" s="299"/>
      <c r="R1647" s="299"/>
      <c r="S1647" s="299"/>
      <c r="T1647" s="299"/>
    </row>
    <row r="1648" spans="1:20" ht="13.5" customHeight="1" x14ac:dyDescent="0.2">
      <c r="A1648" s="302" t="str">
        <f>IF(B1648="","",ROW()-ROW($A$3)+'Diário 3º PA'!$P$1)</f>
        <v/>
      </c>
      <c r="B1648" s="303"/>
      <c r="C1648" s="304"/>
      <c r="D1648" s="305"/>
      <c r="E1648" s="306"/>
      <c r="F1648" s="307"/>
      <c r="G1648" s="305"/>
      <c r="H1648" s="305"/>
      <c r="I1648" s="306"/>
      <c r="J1648" s="308" t="str">
        <f t="shared" si="6"/>
        <v/>
      </c>
      <c r="K1648" s="308"/>
      <c r="L1648" s="309"/>
      <c r="M1648" s="308"/>
      <c r="N1648" s="303"/>
      <c r="O1648" s="305"/>
      <c r="P1648" s="305"/>
      <c r="Q1648" s="299"/>
      <c r="R1648" s="299"/>
      <c r="S1648" s="299"/>
      <c r="T1648" s="299"/>
    </row>
    <row r="1649" spans="1:20" ht="13.5" customHeight="1" x14ac:dyDescent="0.2">
      <c r="A1649" s="302" t="str">
        <f>IF(B1649="","",ROW()-ROW($A$3)+'Diário 3º PA'!$P$1)</f>
        <v/>
      </c>
      <c r="B1649" s="303"/>
      <c r="C1649" s="304"/>
      <c r="D1649" s="305"/>
      <c r="E1649" s="306"/>
      <c r="F1649" s="307"/>
      <c r="G1649" s="305"/>
      <c r="H1649" s="305"/>
      <c r="I1649" s="306"/>
      <c r="J1649" s="308" t="str">
        <f t="shared" si="6"/>
        <v/>
      </c>
      <c r="K1649" s="308"/>
      <c r="L1649" s="309"/>
      <c r="M1649" s="308"/>
      <c r="N1649" s="303"/>
      <c r="O1649" s="305"/>
      <c r="P1649" s="305"/>
      <c r="Q1649" s="299"/>
      <c r="R1649" s="299"/>
      <c r="S1649" s="299"/>
      <c r="T1649" s="299"/>
    </row>
    <row r="1650" spans="1:20" ht="13.5" customHeight="1" x14ac:dyDescent="0.2">
      <c r="A1650" s="302" t="str">
        <f>IF(B1650="","",ROW()-ROW($A$3)+'Diário 3º PA'!$P$1)</f>
        <v/>
      </c>
      <c r="B1650" s="303"/>
      <c r="C1650" s="304"/>
      <c r="D1650" s="305"/>
      <c r="E1650" s="306"/>
      <c r="F1650" s="307"/>
      <c r="G1650" s="305"/>
      <c r="H1650" s="305"/>
      <c r="I1650" s="306"/>
      <c r="J1650" s="308" t="str">
        <f t="shared" si="6"/>
        <v/>
      </c>
      <c r="K1650" s="308"/>
      <c r="L1650" s="309"/>
      <c r="M1650" s="308"/>
      <c r="N1650" s="303"/>
      <c r="O1650" s="305"/>
      <c r="P1650" s="305"/>
      <c r="Q1650" s="299"/>
      <c r="R1650" s="299"/>
      <c r="S1650" s="299"/>
      <c r="T1650" s="299"/>
    </row>
    <row r="1651" spans="1:20" ht="13.5" customHeight="1" x14ac:dyDescent="0.2">
      <c r="A1651" s="302" t="str">
        <f>IF(B1651="","",ROW()-ROW($A$3)+'Diário 3º PA'!$P$1)</f>
        <v/>
      </c>
      <c r="B1651" s="303"/>
      <c r="C1651" s="304"/>
      <c r="D1651" s="305"/>
      <c r="E1651" s="306"/>
      <c r="F1651" s="307"/>
      <c r="G1651" s="305"/>
      <c r="H1651" s="305"/>
      <c r="I1651" s="306"/>
      <c r="J1651" s="308" t="str">
        <f t="shared" si="6"/>
        <v/>
      </c>
      <c r="K1651" s="308"/>
      <c r="L1651" s="309"/>
      <c r="M1651" s="308"/>
      <c r="N1651" s="303"/>
      <c r="O1651" s="305"/>
      <c r="P1651" s="305"/>
      <c r="Q1651" s="299"/>
      <c r="R1651" s="299"/>
      <c r="S1651" s="299"/>
      <c r="T1651" s="299"/>
    </row>
    <row r="1652" spans="1:20" ht="13.5" customHeight="1" x14ac:dyDescent="0.2">
      <c r="A1652" s="302" t="str">
        <f>IF(B1652="","",ROW()-ROW($A$3)+'Diário 3º PA'!$P$1)</f>
        <v/>
      </c>
      <c r="B1652" s="303"/>
      <c r="C1652" s="304"/>
      <c r="D1652" s="305"/>
      <c r="E1652" s="306"/>
      <c r="F1652" s="307"/>
      <c r="G1652" s="305"/>
      <c r="H1652" s="305"/>
      <c r="I1652" s="306"/>
      <c r="J1652" s="308" t="str">
        <f t="shared" si="6"/>
        <v/>
      </c>
      <c r="K1652" s="308"/>
      <c r="L1652" s="309"/>
      <c r="M1652" s="308"/>
      <c r="N1652" s="303"/>
      <c r="O1652" s="305"/>
      <c r="P1652" s="305"/>
      <c r="Q1652" s="299"/>
      <c r="R1652" s="299"/>
      <c r="S1652" s="299"/>
      <c r="T1652" s="299"/>
    </row>
    <row r="1653" spans="1:20" ht="13.5" customHeight="1" x14ac:dyDescent="0.2">
      <c r="A1653" s="302" t="str">
        <f>IF(B1653="","",ROW()-ROW($A$3)+'Diário 3º PA'!$P$1)</f>
        <v/>
      </c>
      <c r="B1653" s="303"/>
      <c r="C1653" s="304"/>
      <c r="D1653" s="305"/>
      <c r="E1653" s="306"/>
      <c r="F1653" s="307"/>
      <c r="G1653" s="305"/>
      <c r="H1653" s="305"/>
      <c r="I1653" s="306"/>
      <c r="J1653" s="308" t="str">
        <f t="shared" si="6"/>
        <v/>
      </c>
      <c r="K1653" s="308"/>
      <c r="L1653" s="309"/>
      <c r="M1653" s="308"/>
      <c r="N1653" s="303"/>
      <c r="O1653" s="305"/>
      <c r="P1653" s="305"/>
      <c r="Q1653" s="299"/>
      <c r="R1653" s="299"/>
      <c r="S1653" s="299"/>
      <c r="T1653" s="299"/>
    </row>
    <row r="1654" spans="1:20" ht="13.5" customHeight="1" x14ac:dyDescent="0.2">
      <c r="A1654" s="302" t="str">
        <f>IF(B1654="","",ROW()-ROW($A$3)+'Diário 3º PA'!$P$1)</f>
        <v/>
      </c>
      <c r="B1654" s="303"/>
      <c r="C1654" s="304"/>
      <c r="D1654" s="305"/>
      <c r="E1654" s="306"/>
      <c r="F1654" s="307"/>
      <c r="G1654" s="305"/>
      <c r="H1654" s="305"/>
      <c r="I1654" s="306"/>
      <c r="J1654" s="308" t="str">
        <f t="shared" si="6"/>
        <v/>
      </c>
      <c r="K1654" s="308"/>
      <c r="L1654" s="309"/>
      <c r="M1654" s="308"/>
      <c r="N1654" s="303"/>
      <c r="O1654" s="305"/>
      <c r="P1654" s="305"/>
      <c r="Q1654" s="299"/>
      <c r="R1654" s="299"/>
      <c r="S1654" s="299"/>
      <c r="T1654" s="299"/>
    </row>
    <row r="1655" spans="1:20" ht="13.5" customHeight="1" x14ac:dyDescent="0.2">
      <c r="A1655" s="302" t="str">
        <f>IF(B1655="","",ROW()-ROW($A$3)+'Diário 3º PA'!$P$1)</f>
        <v/>
      </c>
      <c r="B1655" s="303"/>
      <c r="C1655" s="304"/>
      <c r="D1655" s="305"/>
      <c r="E1655" s="306"/>
      <c r="F1655" s="307"/>
      <c r="G1655" s="305"/>
      <c r="H1655" s="305"/>
      <c r="I1655" s="306"/>
      <c r="J1655" s="308" t="str">
        <f t="shared" si="6"/>
        <v/>
      </c>
      <c r="K1655" s="308"/>
      <c r="L1655" s="309"/>
      <c r="M1655" s="308"/>
      <c r="N1655" s="303"/>
      <c r="O1655" s="305"/>
      <c r="P1655" s="305"/>
      <c r="Q1655" s="299"/>
      <c r="R1655" s="299"/>
      <c r="S1655" s="299"/>
      <c r="T1655" s="299"/>
    </row>
    <row r="1656" spans="1:20" ht="13.5" customHeight="1" x14ac:dyDescent="0.2">
      <c r="A1656" s="302" t="str">
        <f>IF(B1656="","",ROW()-ROW($A$3)+'Diário 3º PA'!$P$1)</f>
        <v/>
      </c>
      <c r="B1656" s="303"/>
      <c r="C1656" s="304"/>
      <c r="D1656" s="305"/>
      <c r="E1656" s="306"/>
      <c r="F1656" s="307"/>
      <c r="G1656" s="305"/>
      <c r="H1656" s="305"/>
      <c r="I1656" s="306"/>
      <c r="J1656" s="308" t="str">
        <f t="shared" si="6"/>
        <v/>
      </c>
      <c r="K1656" s="308"/>
      <c r="L1656" s="309"/>
      <c r="M1656" s="308"/>
      <c r="N1656" s="303"/>
      <c r="O1656" s="305"/>
      <c r="P1656" s="305"/>
      <c r="Q1656" s="299"/>
      <c r="R1656" s="299"/>
      <c r="S1656" s="299"/>
      <c r="T1656" s="299"/>
    </row>
    <row r="1657" spans="1:20" ht="13.5" customHeight="1" x14ac:dyDescent="0.2">
      <c r="A1657" s="302" t="str">
        <f>IF(B1657="","",ROW()-ROW($A$3)+'Diário 3º PA'!$P$1)</f>
        <v/>
      </c>
      <c r="B1657" s="303"/>
      <c r="C1657" s="304"/>
      <c r="D1657" s="305"/>
      <c r="E1657" s="306"/>
      <c r="F1657" s="307"/>
      <c r="G1657" s="305"/>
      <c r="H1657" s="305"/>
      <c r="I1657" s="306"/>
      <c r="J1657" s="308" t="str">
        <f t="shared" si="6"/>
        <v/>
      </c>
      <c r="K1657" s="308"/>
      <c r="L1657" s="309"/>
      <c r="M1657" s="308"/>
      <c r="N1657" s="303"/>
      <c r="O1657" s="305"/>
      <c r="P1657" s="305"/>
      <c r="Q1657" s="299"/>
      <c r="R1657" s="299"/>
      <c r="S1657" s="299"/>
      <c r="T1657" s="299"/>
    </row>
    <row r="1658" spans="1:20" ht="13.5" customHeight="1" x14ac:dyDescent="0.2">
      <c r="A1658" s="302" t="str">
        <f>IF(B1658="","",ROW()-ROW($A$3)+'Diário 3º PA'!$P$1)</f>
        <v/>
      </c>
      <c r="B1658" s="303"/>
      <c r="C1658" s="304"/>
      <c r="D1658" s="305"/>
      <c r="E1658" s="306"/>
      <c r="F1658" s="307"/>
      <c r="G1658" s="305"/>
      <c r="H1658" s="305"/>
      <c r="I1658" s="306"/>
      <c r="J1658" s="308" t="str">
        <f t="shared" si="6"/>
        <v/>
      </c>
      <c r="K1658" s="308"/>
      <c r="L1658" s="309"/>
      <c r="M1658" s="308"/>
      <c r="N1658" s="303"/>
      <c r="O1658" s="305"/>
      <c r="P1658" s="305"/>
      <c r="Q1658" s="299"/>
      <c r="R1658" s="299"/>
      <c r="S1658" s="299"/>
      <c r="T1658" s="299"/>
    </row>
    <row r="1659" spans="1:20" ht="13.5" customHeight="1" x14ac:dyDescent="0.2">
      <c r="A1659" s="302" t="str">
        <f>IF(B1659="","",ROW()-ROW($A$3)+'Diário 3º PA'!$P$1)</f>
        <v/>
      </c>
      <c r="B1659" s="303"/>
      <c r="C1659" s="304"/>
      <c r="D1659" s="305"/>
      <c r="E1659" s="306"/>
      <c r="F1659" s="307"/>
      <c r="G1659" s="305"/>
      <c r="H1659" s="305"/>
      <c r="I1659" s="306"/>
      <c r="J1659" s="308" t="str">
        <f t="shared" si="6"/>
        <v/>
      </c>
      <c r="K1659" s="308"/>
      <c r="L1659" s="309"/>
      <c r="M1659" s="308"/>
      <c r="N1659" s="303"/>
      <c r="O1659" s="305"/>
      <c r="P1659" s="305"/>
      <c r="Q1659" s="299"/>
      <c r="R1659" s="299"/>
      <c r="S1659" s="299"/>
      <c r="T1659" s="299"/>
    </row>
    <row r="1660" spans="1:20" ht="13.5" customHeight="1" x14ac:dyDescent="0.2">
      <c r="A1660" s="302" t="str">
        <f>IF(B1660="","",ROW()-ROW($A$3)+'Diário 3º PA'!$P$1)</f>
        <v/>
      </c>
      <c r="B1660" s="303"/>
      <c r="C1660" s="304"/>
      <c r="D1660" s="305"/>
      <c r="E1660" s="306"/>
      <c r="F1660" s="307"/>
      <c r="G1660" s="305"/>
      <c r="H1660" s="305"/>
      <c r="I1660" s="306"/>
      <c r="J1660" s="308" t="str">
        <f t="shared" si="6"/>
        <v/>
      </c>
      <c r="K1660" s="308"/>
      <c r="L1660" s="309"/>
      <c r="M1660" s="308"/>
      <c r="N1660" s="303"/>
      <c r="O1660" s="305"/>
      <c r="P1660" s="305"/>
      <c r="Q1660" s="299"/>
      <c r="R1660" s="299"/>
      <c r="S1660" s="299"/>
      <c r="T1660" s="299"/>
    </row>
    <row r="1661" spans="1:20" ht="13.5" customHeight="1" x14ac:dyDescent="0.2">
      <c r="A1661" s="302" t="str">
        <f>IF(B1661="","",ROW()-ROW($A$3)+'Diário 3º PA'!$P$1)</f>
        <v/>
      </c>
      <c r="B1661" s="303"/>
      <c r="C1661" s="304"/>
      <c r="D1661" s="305"/>
      <c r="E1661" s="306"/>
      <c r="F1661" s="307"/>
      <c r="G1661" s="305"/>
      <c r="H1661" s="305"/>
      <c r="I1661" s="306"/>
      <c r="J1661" s="308" t="str">
        <f t="shared" si="6"/>
        <v/>
      </c>
      <c r="K1661" s="308"/>
      <c r="L1661" s="309"/>
      <c r="M1661" s="308"/>
      <c r="N1661" s="303"/>
      <c r="O1661" s="305"/>
      <c r="P1661" s="305"/>
      <c r="Q1661" s="299"/>
      <c r="R1661" s="299"/>
      <c r="S1661" s="299"/>
      <c r="T1661" s="299"/>
    </row>
    <row r="1662" spans="1:20" ht="13.5" customHeight="1" x14ac:dyDescent="0.2">
      <c r="A1662" s="302" t="str">
        <f>IF(B1662="","",ROW()-ROW($A$3)+'Diário 3º PA'!$P$1)</f>
        <v/>
      </c>
      <c r="B1662" s="303"/>
      <c r="C1662" s="304"/>
      <c r="D1662" s="305"/>
      <c r="E1662" s="306"/>
      <c r="F1662" s="307"/>
      <c r="G1662" s="305"/>
      <c r="H1662" s="305"/>
      <c r="I1662" s="306"/>
      <c r="J1662" s="308" t="str">
        <f t="shared" si="6"/>
        <v/>
      </c>
      <c r="K1662" s="308"/>
      <c r="L1662" s="309"/>
      <c r="M1662" s="308"/>
      <c r="N1662" s="303"/>
      <c r="O1662" s="305"/>
      <c r="P1662" s="305"/>
      <c r="Q1662" s="299"/>
      <c r="R1662" s="299"/>
      <c r="S1662" s="299"/>
      <c r="T1662" s="299"/>
    </row>
    <row r="1663" spans="1:20" ht="13.5" customHeight="1" x14ac:dyDescent="0.2">
      <c r="A1663" s="302" t="str">
        <f>IF(B1663="","",ROW()-ROW($A$3)+'Diário 3º PA'!$P$1)</f>
        <v/>
      </c>
      <c r="B1663" s="303"/>
      <c r="C1663" s="304"/>
      <c r="D1663" s="305"/>
      <c r="E1663" s="306"/>
      <c r="F1663" s="307"/>
      <c r="G1663" s="305"/>
      <c r="H1663" s="305"/>
      <c r="I1663" s="306"/>
      <c r="J1663" s="308" t="str">
        <f t="shared" si="6"/>
        <v/>
      </c>
      <c r="K1663" s="308"/>
      <c r="L1663" s="309"/>
      <c r="M1663" s="308"/>
      <c r="N1663" s="303"/>
      <c r="O1663" s="305"/>
      <c r="P1663" s="305"/>
      <c r="Q1663" s="299"/>
      <c r="R1663" s="299"/>
      <c r="S1663" s="299"/>
      <c r="T1663" s="299"/>
    </row>
    <row r="1664" spans="1:20" ht="13.5" customHeight="1" x14ac:dyDescent="0.2">
      <c r="A1664" s="302" t="str">
        <f>IF(B1664="","",ROW()-ROW($A$3)+'Diário 3º PA'!$P$1)</f>
        <v/>
      </c>
      <c r="B1664" s="303"/>
      <c r="C1664" s="304"/>
      <c r="D1664" s="305"/>
      <c r="E1664" s="306"/>
      <c r="F1664" s="307"/>
      <c r="G1664" s="305"/>
      <c r="H1664" s="305"/>
      <c r="I1664" s="306"/>
      <c r="J1664" s="308" t="str">
        <f t="shared" si="6"/>
        <v/>
      </c>
      <c r="K1664" s="308"/>
      <c r="L1664" s="309"/>
      <c r="M1664" s="308"/>
      <c r="N1664" s="303"/>
      <c r="O1664" s="305"/>
      <c r="P1664" s="305"/>
      <c r="Q1664" s="299"/>
      <c r="R1664" s="299"/>
      <c r="S1664" s="299"/>
      <c r="T1664" s="299"/>
    </row>
    <row r="1665" spans="1:20" ht="13.5" customHeight="1" x14ac:dyDescent="0.2">
      <c r="A1665" s="302" t="str">
        <f>IF(B1665="","",ROW()-ROW($A$3)+'Diário 3º PA'!$P$1)</f>
        <v/>
      </c>
      <c r="B1665" s="303"/>
      <c r="C1665" s="304"/>
      <c r="D1665" s="305"/>
      <c r="E1665" s="306"/>
      <c r="F1665" s="307"/>
      <c r="G1665" s="305"/>
      <c r="H1665" s="305"/>
      <c r="I1665" s="306"/>
      <c r="J1665" s="308" t="str">
        <f t="shared" si="6"/>
        <v/>
      </c>
      <c r="K1665" s="308"/>
      <c r="L1665" s="309"/>
      <c r="M1665" s="308"/>
      <c r="N1665" s="303"/>
      <c r="O1665" s="305"/>
      <c r="P1665" s="305"/>
      <c r="Q1665" s="299"/>
      <c r="R1665" s="299"/>
      <c r="S1665" s="299"/>
      <c r="T1665" s="299"/>
    </row>
    <row r="1666" spans="1:20" ht="13.5" customHeight="1" x14ac:dyDescent="0.2">
      <c r="A1666" s="302" t="str">
        <f>IF(B1666="","",ROW()-ROW($A$3)+'Diário 3º PA'!$P$1)</f>
        <v/>
      </c>
      <c r="B1666" s="303"/>
      <c r="C1666" s="304"/>
      <c r="D1666" s="305"/>
      <c r="E1666" s="306"/>
      <c r="F1666" s="307"/>
      <c r="G1666" s="305"/>
      <c r="H1666" s="305"/>
      <c r="I1666" s="306"/>
      <c r="J1666" s="308" t="str">
        <f t="shared" si="6"/>
        <v/>
      </c>
      <c r="K1666" s="308"/>
      <c r="L1666" s="309"/>
      <c r="M1666" s="308"/>
      <c r="N1666" s="303"/>
      <c r="O1666" s="305"/>
      <c r="P1666" s="305"/>
      <c r="Q1666" s="299"/>
      <c r="R1666" s="299"/>
      <c r="S1666" s="299"/>
      <c r="T1666" s="299"/>
    </row>
    <row r="1667" spans="1:20" ht="13.5" customHeight="1" x14ac:dyDescent="0.2">
      <c r="A1667" s="302" t="str">
        <f>IF(B1667="","",ROW()-ROW($A$3)+'Diário 3º PA'!$P$1)</f>
        <v/>
      </c>
      <c r="B1667" s="303"/>
      <c r="C1667" s="304"/>
      <c r="D1667" s="305"/>
      <c r="E1667" s="306"/>
      <c r="F1667" s="307"/>
      <c r="G1667" s="305"/>
      <c r="H1667" s="305"/>
      <c r="I1667" s="306"/>
      <c r="J1667" s="308" t="str">
        <f t="shared" si="6"/>
        <v/>
      </c>
      <c r="K1667" s="308"/>
      <c r="L1667" s="309"/>
      <c r="M1667" s="308"/>
      <c r="N1667" s="303"/>
      <c r="O1667" s="305"/>
      <c r="P1667" s="305"/>
      <c r="Q1667" s="299"/>
      <c r="R1667" s="299"/>
      <c r="S1667" s="299"/>
      <c r="T1667" s="299"/>
    </row>
    <row r="1668" spans="1:20" ht="13.5" customHeight="1" x14ac:dyDescent="0.2">
      <c r="A1668" s="302" t="str">
        <f>IF(B1668="","",ROW()-ROW($A$3)+'Diário 3º PA'!$P$1)</f>
        <v/>
      </c>
      <c r="B1668" s="303"/>
      <c r="C1668" s="304"/>
      <c r="D1668" s="305"/>
      <c r="E1668" s="306"/>
      <c r="F1668" s="307"/>
      <c r="G1668" s="305"/>
      <c r="H1668" s="305"/>
      <c r="I1668" s="306"/>
      <c r="J1668" s="308" t="str">
        <f t="shared" si="6"/>
        <v/>
      </c>
      <c r="K1668" s="308"/>
      <c r="L1668" s="309"/>
      <c r="M1668" s="308"/>
      <c r="N1668" s="303"/>
      <c r="O1668" s="305"/>
      <c r="P1668" s="305"/>
      <c r="Q1668" s="299"/>
      <c r="R1668" s="299"/>
      <c r="S1668" s="299"/>
      <c r="T1668" s="299"/>
    </row>
    <row r="1669" spans="1:20" ht="13.5" customHeight="1" x14ac:dyDescent="0.2">
      <c r="A1669" s="302" t="str">
        <f>IF(B1669="","",ROW()-ROW($A$3)+'Diário 3º PA'!$P$1)</f>
        <v/>
      </c>
      <c r="B1669" s="303"/>
      <c r="C1669" s="304"/>
      <c r="D1669" s="305"/>
      <c r="E1669" s="306"/>
      <c r="F1669" s="307"/>
      <c r="G1669" s="305"/>
      <c r="H1669" s="305"/>
      <c r="I1669" s="306"/>
      <c r="J1669" s="308" t="str">
        <f t="shared" si="6"/>
        <v/>
      </c>
      <c r="K1669" s="308"/>
      <c r="L1669" s="309"/>
      <c r="M1669" s="308"/>
      <c r="N1669" s="303"/>
      <c r="O1669" s="305"/>
      <c r="P1669" s="305"/>
      <c r="Q1669" s="299"/>
      <c r="R1669" s="299"/>
      <c r="S1669" s="299"/>
      <c r="T1669" s="299"/>
    </row>
    <row r="1670" spans="1:20" ht="13.5" customHeight="1" x14ac:dyDescent="0.2">
      <c r="A1670" s="302" t="str">
        <f>IF(B1670="","",ROW()-ROW($A$3)+'Diário 3º PA'!$P$1)</f>
        <v/>
      </c>
      <c r="B1670" s="303"/>
      <c r="C1670" s="304"/>
      <c r="D1670" s="305"/>
      <c r="E1670" s="306"/>
      <c r="F1670" s="307"/>
      <c r="G1670" s="305"/>
      <c r="H1670" s="305"/>
      <c r="I1670" s="306"/>
      <c r="J1670" s="308" t="str">
        <f t="shared" si="6"/>
        <v/>
      </c>
      <c r="K1670" s="308"/>
      <c r="L1670" s="309"/>
      <c r="M1670" s="308"/>
      <c r="N1670" s="303"/>
      <c r="O1670" s="305"/>
      <c r="P1670" s="305"/>
      <c r="Q1670" s="299"/>
      <c r="R1670" s="299"/>
      <c r="S1670" s="299"/>
      <c r="T1670" s="299"/>
    </row>
    <row r="1671" spans="1:20" ht="13.5" customHeight="1" x14ac:dyDescent="0.2">
      <c r="A1671" s="302" t="str">
        <f>IF(B1671="","",ROW()-ROW($A$3)+'Diário 3º PA'!$P$1)</f>
        <v/>
      </c>
      <c r="B1671" s="303"/>
      <c r="C1671" s="304"/>
      <c r="D1671" s="305"/>
      <c r="E1671" s="306"/>
      <c r="F1671" s="307"/>
      <c r="G1671" s="305"/>
      <c r="H1671" s="305"/>
      <c r="I1671" s="306"/>
      <c r="J1671" s="308" t="str">
        <f t="shared" si="6"/>
        <v/>
      </c>
      <c r="K1671" s="308"/>
      <c r="L1671" s="309"/>
      <c r="M1671" s="308"/>
      <c r="N1671" s="303"/>
      <c r="O1671" s="305"/>
      <c r="P1671" s="305"/>
      <c r="Q1671" s="299"/>
      <c r="R1671" s="299"/>
      <c r="S1671" s="299"/>
      <c r="T1671" s="299"/>
    </row>
    <row r="1672" spans="1:20" ht="13.5" customHeight="1" x14ac:dyDescent="0.2">
      <c r="A1672" s="302" t="str">
        <f>IF(B1672="","",ROW()-ROW($A$3)+'Diário 3º PA'!$P$1)</f>
        <v/>
      </c>
      <c r="B1672" s="303"/>
      <c r="C1672" s="304"/>
      <c r="D1672" s="305"/>
      <c r="E1672" s="306"/>
      <c r="F1672" s="307"/>
      <c r="G1672" s="305"/>
      <c r="H1672" s="305"/>
      <c r="I1672" s="306"/>
      <c r="J1672" s="308" t="str">
        <f t="shared" si="6"/>
        <v/>
      </c>
      <c r="K1672" s="308"/>
      <c r="L1672" s="309"/>
      <c r="M1672" s="308"/>
      <c r="N1672" s="303"/>
      <c r="O1672" s="305"/>
      <c r="P1672" s="305"/>
      <c r="Q1672" s="299"/>
      <c r="R1672" s="299"/>
      <c r="S1672" s="299"/>
      <c r="T1672" s="299"/>
    </row>
    <row r="1673" spans="1:20" ht="13.5" customHeight="1" x14ac:dyDescent="0.2">
      <c r="A1673" s="302" t="str">
        <f>IF(B1673="","",ROW()-ROW($A$3)+'Diário 3º PA'!$P$1)</f>
        <v/>
      </c>
      <c r="B1673" s="303"/>
      <c r="C1673" s="304"/>
      <c r="D1673" s="305"/>
      <c r="E1673" s="306"/>
      <c r="F1673" s="307"/>
      <c r="G1673" s="305"/>
      <c r="H1673" s="305"/>
      <c r="I1673" s="306"/>
      <c r="J1673" s="308" t="str">
        <f t="shared" si="6"/>
        <v/>
      </c>
      <c r="K1673" s="308"/>
      <c r="L1673" s="309"/>
      <c r="M1673" s="308"/>
      <c r="N1673" s="303"/>
      <c r="O1673" s="305"/>
      <c r="P1673" s="305"/>
      <c r="Q1673" s="299"/>
      <c r="R1673" s="299"/>
      <c r="S1673" s="299"/>
      <c r="T1673" s="299"/>
    </row>
    <row r="1674" spans="1:20" ht="13.5" customHeight="1" x14ac:dyDescent="0.2">
      <c r="A1674" s="302" t="str">
        <f>IF(B1674="","",ROW()-ROW($A$3)+'Diário 3º PA'!$P$1)</f>
        <v/>
      </c>
      <c r="B1674" s="303"/>
      <c r="C1674" s="304"/>
      <c r="D1674" s="305"/>
      <c r="E1674" s="306"/>
      <c r="F1674" s="307"/>
      <c r="G1674" s="305"/>
      <c r="H1674" s="305"/>
      <c r="I1674" s="306"/>
      <c r="J1674" s="308" t="str">
        <f t="shared" si="6"/>
        <v/>
      </c>
      <c r="K1674" s="308"/>
      <c r="L1674" s="309"/>
      <c r="M1674" s="308"/>
      <c r="N1674" s="303"/>
      <c r="O1674" s="305"/>
      <c r="P1674" s="305"/>
      <c r="Q1674" s="299"/>
      <c r="R1674" s="299"/>
      <c r="S1674" s="299"/>
      <c r="T1674" s="299"/>
    </row>
    <row r="1675" spans="1:20" ht="13.5" customHeight="1" x14ac:dyDescent="0.2">
      <c r="A1675" s="302" t="str">
        <f>IF(B1675="","",ROW()-ROW($A$3)+'Diário 3º PA'!$P$1)</f>
        <v/>
      </c>
      <c r="B1675" s="303"/>
      <c r="C1675" s="304"/>
      <c r="D1675" s="305"/>
      <c r="E1675" s="306"/>
      <c r="F1675" s="307"/>
      <c r="G1675" s="305"/>
      <c r="H1675" s="305"/>
      <c r="I1675" s="306"/>
      <c r="J1675" s="308" t="str">
        <f t="shared" si="6"/>
        <v/>
      </c>
      <c r="K1675" s="308"/>
      <c r="L1675" s="309"/>
      <c r="M1675" s="308"/>
      <c r="N1675" s="303"/>
      <c r="O1675" s="305"/>
      <c r="P1675" s="305"/>
      <c r="Q1675" s="299"/>
      <c r="R1675" s="299"/>
      <c r="S1675" s="299"/>
      <c r="T1675" s="299"/>
    </row>
    <row r="1676" spans="1:20" ht="13.5" customHeight="1" x14ac:dyDescent="0.2">
      <c r="A1676" s="302" t="str">
        <f>IF(B1676="","",ROW()-ROW($A$3)+'Diário 3º PA'!$P$1)</f>
        <v/>
      </c>
      <c r="B1676" s="303"/>
      <c r="C1676" s="304"/>
      <c r="D1676" s="305"/>
      <c r="E1676" s="306"/>
      <c r="F1676" s="307"/>
      <c r="G1676" s="305"/>
      <c r="H1676" s="305"/>
      <c r="I1676" s="306"/>
      <c r="J1676" s="308" t="str">
        <f t="shared" si="6"/>
        <v/>
      </c>
      <c r="K1676" s="308"/>
      <c r="L1676" s="309"/>
      <c r="M1676" s="308"/>
      <c r="N1676" s="303"/>
      <c r="O1676" s="305"/>
      <c r="P1676" s="305"/>
      <c r="Q1676" s="299"/>
      <c r="R1676" s="299"/>
      <c r="S1676" s="299"/>
      <c r="T1676" s="299"/>
    </row>
    <row r="1677" spans="1:20" ht="13.5" customHeight="1" x14ac:dyDescent="0.2">
      <c r="A1677" s="302" t="str">
        <f>IF(B1677="","",ROW()-ROW($A$3)+'Diário 3º PA'!$P$1)</f>
        <v/>
      </c>
      <c r="B1677" s="303"/>
      <c r="C1677" s="304"/>
      <c r="D1677" s="305"/>
      <c r="E1677" s="306"/>
      <c r="F1677" s="307"/>
      <c r="G1677" s="305"/>
      <c r="H1677" s="305"/>
      <c r="I1677" s="306"/>
      <c r="J1677" s="308" t="str">
        <f t="shared" si="6"/>
        <v/>
      </c>
      <c r="K1677" s="308"/>
      <c r="L1677" s="309"/>
      <c r="M1677" s="308"/>
      <c r="N1677" s="303"/>
      <c r="O1677" s="305"/>
      <c r="P1677" s="305"/>
      <c r="Q1677" s="299"/>
      <c r="R1677" s="299"/>
      <c r="S1677" s="299"/>
      <c r="T1677" s="299"/>
    </row>
    <row r="1678" spans="1:20" ht="13.5" customHeight="1" x14ac:dyDescent="0.2">
      <c r="A1678" s="302" t="str">
        <f>IF(B1678="","",ROW()-ROW($A$3)+'Diário 3º PA'!$P$1)</f>
        <v/>
      </c>
      <c r="B1678" s="303"/>
      <c r="C1678" s="304"/>
      <c r="D1678" s="305"/>
      <c r="E1678" s="306"/>
      <c r="F1678" s="307"/>
      <c r="G1678" s="305"/>
      <c r="H1678" s="305"/>
      <c r="I1678" s="306"/>
      <c r="J1678" s="308" t="str">
        <f t="shared" si="6"/>
        <v/>
      </c>
      <c r="K1678" s="308"/>
      <c r="L1678" s="309"/>
      <c r="M1678" s="308"/>
      <c r="N1678" s="303"/>
      <c r="O1678" s="305"/>
      <c r="P1678" s="305"/>
      <c r="Q1678" s="299"/>
      <c r="R1678" s="299"/>
      <c r="S1678" s="299"/>
      <c r="T1678" s="299"/>
    </row>
    <row r="1679" spans="1:20" ht="13.5" customHeight="1" x14ac:dyDescent="0.2">
      <c r="A1679" s="302" t="str">
        <f>IF(B1679="","",ROW()-ROW($A$3)+'Diário 3º PA'!$P$1)</f>
        <v/>
      </c>
      <c r="B1679" s="303"/>
      <c r="C1679" s="304"/>
      <c r="D1679" s="305"/>
      <c r="E1679" s="306"/>
      <c r="F1679" s="307"/>
      <c r="G1679" s="305"/>
      <c r="H1679" s="305"/>
      <c r="I1679" s="306"/>
      <c r="J1679" s="308" t="str">
        <f t="shared" si="6"/>
        <v/>
      </c>
      <c r="K1679" s="308"/>
      <c r="L1679" s="309"/>
      <c r="M1679" s="308"/>
      <c r="N1679" s="303"/>
      <c r="O1679" s="305"/>
      <c r="P1679" s="305"/>
      <c r="Q1679" s="299"/>
      <c r="R1679" s="299"/>
      <c r="S1679" s="299"/>
      <c r="T1679" s="299"/>
    </row>
    <row r="1680" spans="1:20" ht="13.5" customHeight="1" x14ac:dyDescent="0.2">
      <c r="A1680" s="302" t="str">
        <f>IF(B1680="","",ROW()-ROW($A$3)+'Diário 3º PA'!$P$1)</f>
        <v/>
      </c>
      <c r="B1680" s="303"/>
      <c r="C1680" s="304"/>
      <c r="D1680" s="305"/>
      <c r="E1680" s="306"/>
      <c r="F1680" s="307"/>
      <c r="G1680" s="305"/>
      <c r="H1680" s="305"/>
      <c r="I1680" s="306"/>
      <c r="J1680" s="308" t="str">
        <f t="shared" si="6"/>
        <v/>
      </c>
      <c r="K1680" s="308"/>
      <c r="L1680" s="309"/>
      <c r="M1680" s="308"/>
      <c r="N1680" s="303"/>
      <c r="O1680" s="305"/>
      <c r="P1680" s="305"/>
      <c r="Q1680" s="299"/>
      <c r="R1680" s="299"/>
      <c r="S1680" s="299"/>
      <c r="T1680" s="299"/>
    </row>
    <row r="1681" spans="1:20" ht="13.5" customHeight="1" x14ac:dyDescent="0.2">
      <c r="A1681" s="302" t="str">
        <f>IF(B1681="","",ROW()-ROW($A$3)+'Diário 3º PA'!$P$1)</f>
        <v/>
      </c>
      <c r="B1681" s="303"/>
      <c r="C1681" s="304"/>
      <c r="D1681" s="305"/>
      <c r="E1681" s="306"/>
      <c r="F1681" s="307"/>
      <c r="G1681" s="305"/>
      <c r="H1681" s="305"/>
      <c r="I1681" s="306"/>
      <c r="J1681" s="308" t="str">
        <f t="shared" si="6"/>
        <v/>
      </c>
      <c r="K1681" s="308"/>
      <c r="L1681" s="309"/>
      <c r="M1681" s="308"/>
      <c r="N1681" s="303"/>
      <c r="O1681" s="305"/>
      <c r="P1681" s="305"/>
      <c r="Q1681" s="299"/>
      <c r="R1681" s="299"/>
      <c r="S1681" s="299"/>
      <c r="T1681" s="299"/>
    </row>
    <row r="1682" spans="1:20" ht="13.5" customHeight="1" x14ac:dyDescent="0.2">
      <c r="A1682" s="302" t="str">
        <f>IF(B1682="","",ROW()-ROW($A$3)+'Diário 3º PA'!$P$1)</f>
        <v/>
      </c>
      <c r="B1682" s="303"/>
      <c r="C1682" s="304"/>
      <c r="D1682" s="305"/>
      <c r="E1682" s="306"/>
      <c r="F1682" s="307"/>
      <c r="G1682" s="305"/>
      <c r="H1682" s="305"/>
      <c r="I1682" s="306"/>
      <c r="J1682" s="308" t="str">
        <f t="shared" si="6"/>
        <v/>
      </c>
      <c r="K1682" s="308"/>
      <c r="L1682" s="309"/>
      <c r="M1682" s="308"/>
      <c r="N1682" s="303"/>
      <c r="O1682" s="305"/>
      <c r="P1682" s="305"/>
      <c r="Q1682" s="299"/>
      <c r="R1682" s="299"/>
      <c r="S1682" s="299"/>
      <c r="T1682" s="299"/>
    </row>
    <row r="1683" spans="1:20" ht="13.5" customHeight="1" x14ac:dyDescent="0.2">
      <c r="A1683" s="302" t="str">
        <f>IF(B1683="","",ROW()-ROW($A$3)+'Diário 3º PA'!$P$1)</f>
        <v/>
      </c>
      <c r="B1683" s="303"/>
      <c r="C1683" s="304"/>
      <c r="D1683" s="305"/>
      <c r="E1683" s="306"/>
      <c r="F1683" s="307"/>
      <c r="G1683" s="305"/>
      <c r="H1683" s="305"/>
      <c r="I1683" s="306"/>
      <c r="J1683" s="308" t="str">
        <f t="shared" si="6"/>
        <v/>
      </c>
      <c r="K1683" s="308"/>
      <c r="L1683" s="309"/>
      <c r="M1683" s="308"/>
      <c r="N1683" s="303"/>
      <c r="O1683" s="305"/>
      <c r="P1683" s="305"/>
      <c r="Q1683" s="299"/>
      <c r="R1683" s="299"/>
      <c r="S1683" s="299"/>
      <c r="T1683" s="299"/>
    </row>
    <row r="1684" spans="1:20" ht="13.5" customHeight="1" x14ac:dyDescent="0.2">
      <c r="A1684" s="302" t="str">
        <f>IF(B1684="","",ROW()-ROW($A$3)+'Diário 3º PA'!$P$1)</f>
        <v/>
      </c>
      <c r="B1684" s="303"/>
      <c r="C1684" s="304"/>
      <c r="D1684" s="305"/>
      <c r="E1684" s="306"/>
      <c r="F1684" s="307"/>
      <c r="G1684" s="305"/>
      <c r="H1684" s="305"/>
      <c r="I1684" s="306"/>
      <c r="J1684" s="308" t="str">
        <f t="shared" si="6"/>
        <v/>
      </c>
      <c r="K1684" s="308"/>
      <c r="L1684" s="309"/>
      <c r="M1684" s="308"/>
      <c r="N1684" s="303"/>
      <c r="O1684" s="305"/>
      <c r="P1684" s="305"/>
      <c r="Q1684" s="299"/>
      <c r="R1684" s="299"/>
      <c r="S1684" s="299"/>
      <c r="T1684" s="299"/>
    </row>
    <row r="1685" spans="1:20" ht="13.5" customHeight="1" x14ac:dyDescent="0.2">
      <c r="A1685" s="302" t="str">
        <f>IF(B1685="","",ROW()-ROW($A$3)+'Diário 3º PA'!$P$1)</f>
        <v/>
      </c>
      <c r="B1685" s="303"/>
      <c r="C1685" s="304"/>
      <c r="D1685" s="305"/>
      <c r="E1685" s="306"/>
      <c r="F1685" s="307"/>
      <c r="G1685" s="305"/>
      <c r="H1685" s="305"/>
      <c r="I1685" s="306"/>
      <c r="J1685" s="308" t="str">
        <f t="shared" si="6"/>
        <v/>
      </c>
      <c r="K1685" s="308"/>
      <c r="L1685" s="309"/>
      <c r="M1685" s="308"/>
      <c r="N1685" s="303"/>
      <c r="O1685" s="305"/>
      <c r="P1685" s="305"/>
      <c r="Q1685" s="299"/>
      <c r="R1685" s="299"/>
      <c r="S1685" s="299"/>
      <c r="T1685" s="299"/>
    </row>
    <row r="1686" spans="1:20" ht="13.5" customHeight="1" x14ac:dyDescent="0.2">
      <c r="A1686" s="302" t="str">
        <f>IF(B1686="","",ROW()-ROW($A$3)+'Diário 3º PA'!$P$1)</f>
        <v/>
      </c>
      <c r="B1686" s="303"/>
      <c r="C1686" s="304"/>
      <c r="D1686" s="305"/>
      <c r="E1686" s="306"/>
      <c r="F1686" s="307"/>
      <c r="G1686" s="305"/>
      <c r="H1686" s="305"/>
      <c r="I1686" s="306"/>
      <c r="J1686" s="308" t="str">
        <f t="shared" si="6"/>
        <v/>
      </c>
      <c r="K1686" s="308"/>
      <c r="L1686" s="309"/>
      <c r="M1686" s="308"/>
      <c r="N1686" s="303"/>
      <c r="O1686" s="305"/>
      <c r="P1686" s="305"/>
      <c r="Q1686" s="299"/>
      <c r="R1686" s="299"/>
      <c r="S1686" s="299"/>
      <c r="T1686" s="299"/>
    </row>
    <row r="1687" spans="1:20" ht="13.5" customHeight="1" x14ac:dyDescent="0.2">
      <c r="A1687" s="302" t="str">
        <f>IF(B1687="","",ROW()-ROW($A$3)+'Diário 3º PA'!$P$1)</f>
        <v/>
      </c>
      <c r="B1687" s="303"/>
      <c r="C1687" s="304"/>
      <c r="D1687" s="305"/>
      <c r="E1687" s="306"/>
      <c r="F1687" s="307"/>
      <c r="G1687" s="305"/>
      <c r="H1687" s="305"/>
      <c r="I1687" s="306"/>
      <c r="J1687" s="308" t="str">
        <f t="shared" si="6"/>
        <v/>
      </c>
      <c r="K1687" s="308"/>
      <c r="L1687" s="309"/>
      <c r="M1687" s="308"/>
      <c r="N1687" s="303"/>
      <c r="O1687" s="305"/>
      <c r="P1687" s="305"/>
      <c r="Q1687" s="299"/>
      <c r="R1687" s="299"/>
      <c r="S1687" s="299"/>
      <c r="T1687" s="299"/>
    </row>
    <row r="1688" spans="1:20" ht="13.5" customHeight="1" x14ac:dyDescent="0.2">
      <c r="A1688" s="302" t="str">
        <f>IF(B1688="","",ROW()-ROW($A$3)+'Diário 3º PA'!$P$1)</f>
        <v/>
      </c>
      <c r="B1688" s="303"/>
      <c r="C1688" s="304"/>
      <c r="D1688" s="305"/>
      <c r="E1688" s="306"/>
      <c r="F1688" s="307"/>
      <c r="G1688" s="305"/>
      <c r="H1688" s="305"/>
      <c r="I1688" s="306"/>
      <c r="J1688" s="308" t="str">
        <f t="shared" si="6"/>
        <v/>
      </c>
      <c r="K1688" s="308"/>
      <c r="L1688" s="309"/>
      <c r="M1688" s="308"/>
      <c r="N1688" s="303"/>
      <c r="O1688" s="305"/>
      <c r="P1688" s="305"/>
      <c r="Q1688" s="299"/>
      <c r="R1688" s="299"/>
      <c r="S1688" s="299"/>
      <c r="T1688" s="299"/>
    </row>
    <row r="1689" spans="1:20" ht="13.5" customHeight="1" x14ac:dyDescent="0.2">
      <c r="A1689" s="302" t="str">
        <f>IF(B1689="","",ROW()-ROW($A$3)+'Diário 3º PA'!$P$1)</f>
        <v/>
      </c>
      <c r="B1689" s="303"/>
      <c r="C1689" s="304"/>
      <c r="D1689" s="305"/>
      <c r="E1689" s="306"/>
      <c r="F1689" s="307"/>
      <c r="G1689" s="305"/>
      <c r="H1689" s="305"/>
      <c r="I1689" s="306"/>
      <c r="J1689" s="308" t="str">
        <f t="shared" si="6"/>
        <v/>
      </c>
      <c r="K1689" s="308"/>
      <c r="L1689" s="309"/>
      <c r="M1689" s="308"/>
      <c r="N1689" s="303"/>
      <c r="O1689" s="305"/>
      <c r="P1689" s="305"/>
      <c r="Q1689" s="299"/>
      <c r="R1689" s="299"/>
      <c r="S1689" s="299"/>
      <c r="T1689" s="299"/>
    </row>
    <row r="1690" spans="1:20" ht="13.5" customHeight="1" x14ac:dyDescent="0.2">
      <c r="A1690" s="302" t="str">
        <f>IF(B1690="","",ROW()-ROW($A$3)+'Diário 3º PA'!$P$1)</f>
        <v/>
      </c>
      <c r="B1690" s="303"/>
      <c r="C1690" s="304"/>
      <c r="D1690" s="305"/>
      <c r="E1690" s="306"/>
      <c r="F1690" s="307"/>
      <c r="G1690" s="305"/>
      <c r="H1690" s="305"/>
      <c r="I1690" s="306"/>
      <c r="J1690" s="308" t="str">
        <f t="shared" si="6"/>
        <v/>
      </c>
      <c r="K1690" s="308"/>
      <c r="L1690" s="309"/>
      <c r="M1690" s="308"/>
      <c r="N1690" s="303"/>
      <c r="O1690" s="305"/>
      <c r="P1690" s="305"/>
      <c r="Q1690" s="299"/>
      <c r="R1690" s="299"/>
      <c r="S1690" s="299"/>
      <c r="T1690" s="299"/>
    </row>
    <row r="1691" spans="1:20" ht="13.5" customHeight="1" x14ac:dyDescent="0.2">
      <c r="A1691" s="302" t="str">
        <f>IF(B1691="","",ROW()-ROW($A$3)+'Diário 3º PA'!$P$1)</f>
        <v/>
      </c>
      <c r="B1691" s="303"/>
      <c r="C1691" s="304"/>
      <c r="D1691" s="305"/>
      <c r="E1691" s="306"/>
      <c r="F1691" s="307"/>
      <c r="G1691" s="305"/>
      <c r="H1691" s="305"/>
      <c r="I1691" s="306"/>
      <c r="J1691" s="308" t="str">
        <f t="shared" si="6"/>
        <v/>
      </c>
      <c r="K1691" s="308"/>
      <c r="L1691" s="309"/>
      <c r="M1691" s="308"/>
      <c r="N1691" s="303"/>
      <c r="O1691" s="305"/>
      <c r="P1691" s="305"/>
      <c r="Q1691" s="299"/>
      <c r="R1691" s="299"/>
      <c r="S1691" s="299"/>
      <c r="T1691" s="299"/>
    </row>
    <row r="1692" spans="1:20" ht="13.5" customHeight="1" x14ac:dyDescent="0.2">
      <c r="A1692" s="302" t="str">
        <f>IF(B1692="","",ROW()-ROW($A$3)+'Diário 3º PA'!$P$1)</f>
        <v/>
      </c>
      <c r="B1692" s="303"/>
      <c r="C1692" s="304"/>
      <c r="D1692" s="305"/>
      <c r="E1692" s="306"/>
      <c r="F1692" s="307"/>
      <c r="G1692" s="305"/>
      <c r="H1692" s="305"/>
      <c r="I1692" s="306"/>
      <c r="J1692" s="308" t="str">
        <f t="shared" si="6"/>
        <v/>
      </c>
      <c r="K1692" s="308"/>
      <c r="L1692" s="309"/>
      <c r="M1692" s="308"/>
      <c r="N1692" s="303"/>
      <c r="O1692" s="305"/>
      <c r="P1692" s="305"/>
      <c r="Q1692" s="299"/>
      <c r="R1692" s="299"/>
      <c r="S1692" s="299"/>
      <c r="T1692" s="299"/>
    </row>
    <row r="1693" spans="1:20" ht="13.5" customHeight="1" x14ac:dyDescent="0.2">
      <c r="A1693" s="302" t="str">
        <f>IF(B1693="","",ROW()-ROW($A$3)+'Diário 3º PA'!$P$1)</f>
        <v/>
      </c>
      <c r="B1693" s="303"/>
      <c r="C1693" s="304"/>
      <c r="D1693" s="305"/>
      <c r="E1693" s="306"/>
      <c r="F1693" s="307"/>
      <c r="G1693" s="305"/>
      <c r="H1693" s="305"/>
      <c r="I1693" s="306"/>
      <c r="J1693" s="308" t="str">
        <f t="shared" si="6"/>
        <v/>
      </c>
      <c r="K1693" s="308"/>
      <c r="L1693" s="309"/>
      <c r="M1693" s="308"/>
      <c r="N1693" s="303"/>
      <c r="O1693" s="305"/>
      <c r="P1693" s="305"/>
      <c r="Q1693" s="299"/>
      <c r="R1693" s="299"/>
      <c r="S1693" s="299"/>
      <c r="T1693" s="299"/>
    </row>
    <row r="1694" spans="1:20" ht="13.5" customHeight="1" x14ac:dyDescent="0.2">
      <c r="A1694" s="302" t="str">
        <f>IF(B1694="","",ROW()-ROW($A$3)+'Diário 3º PA'!$P$1)</f>
        <v/>
      </c>
      <c r="B1694" s="303"/>
      <c r="C1694" s="304"/>
      <c r="D1694" s="305"/>
      <c r="E1694" s="306"/>
      <c r="F1694" s="307"/>
      <c r="G1694" s="305"/>
      <c r="H1694" s="305"/>
      <c r="I1694" s="306"/>
      <c r="J1694" s="308" t="str">
        <f t="shared" si="6"/>
        <v/>
      </c>
      <c r="K1694" s="308"/>
      <c r="L1694" s="309"/>
      <c r="M1694" s="308"/>
      <c r="N1694" s="303"/>
      <c r="O1694" s="305"/>
      <c r="P1694" s="305"/>
      <c r="Q1694" s="299"/>
      <c r="R1694" s="299"/>
      <c r="S1694" s="299"/>
      <c r="T1694" s="299"/>
    </row>
    <row r="1695" spans="1:20" ht="13.5" customHeight="1" x14ac:dyDescent="0.2">
      <c r="A1695" s="302" t="str">
        <f>IF(B1695="","",ROW()-ROW($A$3)+'Diário 3º PA'!$P$1)</f>
        <v/>
      </c>
      <c r="B1695" s="303"/>
      <c r="C1695" s="304"/>
      <c r="D1695" s="305"/>
      <c r="E1695" s="306"/>
      <c r="F1695" s="307"/>
      <c r="G1695" s="305"/>
      <c r="H1695" s="305"/>
      <c r="I1695" s="306"/>
      <c r="J1695" s="308" t="str">
        <f t="shared" si="6"/>
        <v/>
      </c>
      <c r="K1695" s="308"/>
      <c r="L1695" s="309"/>
      <c r="M1695" s="308"/>
      <c r="N1695" s="303"/>
      <c r="O1695" s="305"/>
      <c r="P1695" s="305"/>
      <c r="Q1695" s="299"/>
      <c r="R1695" s="299"/>
      <c r="S1695" s="299"/>
      <c r="T1695" s="299"/>
    </row>
    <row r="1696" spans="1:20" ht="13.5" customHeight="1" x14ac:dyDescent="0.2">
      <c r="A1696" s="302" t="str">
        <f>IF(B1696="","",ROW()-ROW($A$3)+'Diário 3º PA'!$P$1)</f>
        <v/>
      </c>
      <c r="B1696" s="303"/>
      <c r="C1696" s="304"/>
      <c r="D1696" s="305"/>
      <c r="E1696" s="306"/>
      <c r="F1696" s="307"/>
      <c r="G1696" s="305"/>
      <c r="H1696" s="305"/>
      <c r="I1696" s="306"/>
      <c r="J1696" s="308" t="str">
        <f t="shared" si="6"/>
        <v/>
      </c>
      <c r="K1696" s="308"/>
      <c r="L1696" s="309"/>
      <c r="M1696" s="308"/>
      <c r="N1696" s="303"/>
      <c r="O1696" s="305"/>
      <c r="P1696" s="305"/>
      <c r="Q1696" s="299"/>
      <c r="R1696" s="299"/>
      <c r="S1696" s="299"/>
      <c r="T1696" s="299"/>
    </row>
    <row r="1697" spans="1:20" ht="13.5" customHeight="1" x14ac:dyDescent="0.2">
      <c r="A1697" s="302" t="str">
        <f>IF(B1697="","",ROW()-ROW($A$3)+'Diário 3º PA'!$P$1)</f>
        <v/>
      </c>
      <c r="B1697" s="303"/>
      <c r="C1697" s="304"/>
      <c r="D1697" s="305"/>
      <c r="E1697" s="306"/>
      <c r="F1697" s="307"/>
      <c r="G1697" s="305"/>
      <c r="H1697" s="305"/>
      <c r="I1697" s="306"/>
      <c r="J1697" s="308" t="str">
        <f t="shared" si="6"/>
        <v/>
      </c>
      <c r="K1697" s="308"/>
      <c r="L1697" s="309"/>
      <c r="M1697" s="308"/>
      <c r="N1697" s="303"/>
      <c r="O1697" s="305"/>
      <c r="P1697" s="305"/>
      <c r="Q1697" s="299"/>
      <c r="R1697" s="299"/>
      <c r="S1697" s="299"/>
      <c r="T1697" s="299"/>
    </row>
    <row r="1698" spans="1:20" ht="13.5" customHeight="1" x14ac:dyDescent="0.2">
      <c r="A1698" s="302" t="str">
        <f>IF(B1698="","",ROW()-ROW($A$3)+'Diário 3º PA'!$P$1)</f>
        <v/>
      </c>
      <c r="B1698" s="303"/>
      <c r="C1698" s="304"/>
      <c r="D1698" s="305"/>
      <c r="E1698" s="306"/>
      <c r="F1698" s="307"/>
      <c r="G1698" s="305"/>
      <c r="H1698" s="305"/>
      <c r="I1698" s="306"/>
      <c r="J1698" s="308" t="str">
        <f t="shared" si="6"/>
        <v/>
      </c>
      <c r="K1698" s="308"/>
      <c r="L1698" s="309"/>
      <c r="M1698" s="308"/>
      <c r="N1698" s="303"/>
      <c r="O1698" s="305"/>
      <c r="P1698" s="305"/>
      <c r="Q1698" s="299"/>
      <c r="R1698" s="299"/>
      <c r="S1698" s="299"/>
      <c r="T1698" s="299"/>
    </row>
    <row r="1699" spans="1:20" ht="13.5" customHeight="1" x14ac:dyDescent="0.2">
      <c r="A1699" s="302" t="str">
        <f>IF(B1699="","",ROW()-ROW($A$3)+'Diário 3º PA'!$P$1)</f>
        <v/>
      </c>
      <c r="B1699" s="303"/>
      <c r="C1699" s="304"/>
      <c r="D1699" s="305"/>
      <c r="E1699" s="306"/>
      <c r="F1699" s="307"/>
      <c r="G1699" s="305"/>
      <c r="H1699" s="305"/>
      <c r="I1699" s="306"/>
      <c r="J1699" s="308" t="str">
        <f t="shared" si="6"/>
        <v/>
      </c>
      <c r="K1699" s="308"/>
      <c r="L1699" s="309"/>
      <c r="M1699" s="308"/>
      <c r="N1699" s="303"/>
      <c r="O1699" s="305"/>
      <c r="P1699" s="305"/>
      <c r="Q1699" s="299"/>
      <c r="R1699" s="299"/>
      <c r="S1699" s="299"/>
      <c r="T1699" s="299"/>
    </row>
    <row r="1700" spans="1:20" ht="13.5" customHeight="1" x14ac:dyDescent="0.2">
      <c r="A1700" s="302" t="str">
        <f>IF(B1700="","",ROW()-ROW($A$3)+'Diário 3º PA'!$P$1)</f>
        <v/>
      </c>
      <c r="B1700" s="303"/>
      <c r="C1700" s="304"/>
      <c r="D1700" s="305"/>
      <c r="E1700" s="306"/>
      <c r="F1700" s="307"/>
      <c r="G1700" s="305"/>
      <c r="H1700" s="305"/>
      <c r="I1700" s="306"/>
      <c r="J1700" s="308" t="str">
        <f t="shared" si="6"/>
        <v/>
      </c>
      <c r="K1700" s="308"/>
      <c r="L1700" s="309"/>
      <c r="M1700" s="308"/>
      <c r="N1700" s="303"/>
      <c r="O1700" s="305"/>
      <c r="P1700" s="305"/>
      <c r="Q1700" s="299"/>
      <c r="R1700" s="299"/>
      <c r="S1700" s="299"/>
      <c r="T1700" s="299"/>
    </row>
    <row r="1701" spans="1:20" ht="13.5" customHeight="1" x14ac:dyDescent="0.2">
      <c r="A1701" s="302" t="str">
        <f>IF(B1701="","",ROW()-ROW($A$3)+'Diário 3º PA'!$P$1)</f>
        <v/>
      </c>
      <c r="B1701" s="303"/>
      <c r="C1701" s="304"/>
      <c r="D1701" s="305"/>
      <c r="E1701" s="306"/>
      <c r="F1701" s="307"/>
      <c r="G1701" s="305"/>
      <c r="H1701" s="305"/>
      <c r="I1701" s="306"/>
      <c r="J1701" s="308" t="str">
        <f t="shared" si="6"/>
        <v/>
      </c>
      <c r="K1701" s="308"/>
      <c r="L1701" s="309"/>
      <c r="M1701" s="308"/>
      <c r="N1701" s="303"/>
      <c r="O1701" s="305"/>
      <c r="P1701" s="305"/>
      <c r="Q1701" s="299"/>
      <c r="R1701" s="299"/>
      <c r="S1701" s="299"/>
      <c r="T1701" s="299"/>
    </row>
    <row r="1702" spans="1:20" ht="13.5" customHeight="1" x14ac:dyDescent="0.2">
      <c r="A1702" s="302" t="str">
        <f>IF(B1702="","",ROW()-ROW($A$3)+'Diário 3º PA'!$P$1)</f>
        <v/>
      </c>
      <c r="B1702" s="303"/>
      <c r="C1702" s="304"/>
      <c r="D1702" s="305"/>
      <c r="E1702" s="306"/>
      <c r="F1702" s="307"/>
      <c r="G1702" s="305"/>
      <c r="H1702" s="305"/>
      <c r="I1702" s="306"/>
      <c r="J1702" s="308" t="str">
        <f t="shared" si="6"/>
        <v/>
      </c>
      <c r="K1702" s="308"/>
      <c r="L1702" s="309"/>
      <c r="M1702" s="308"/>
      <c r="N1702" s="303"/>
      <c r="O1702" s="305"/>
      <c r="P1702" s="305"/>
      <c r="Q1702" s="299"/>
      <c r="R1702" s="299"/>
      <c r="S1702" s="299"/>
      <c r="T1702" s="299"/>
    </row>
    <row r="1703" spans="1:20" ht="13.5" customHeight="1" x14ac:dyDescent="0.2">
      <c r="A1703" s="302" t="str">
        <f>IF(B1703="","",ROW()-ROW($A$3)+'Diário 3º PA'!$P$1)</f>
        <v/>
      </c>
      <c r="B1703" s="303"/>
      <c r="C1703" s="304"/>
      <c r="D1703" s="305"/>
      <c r="E1703" s="306"/>
      <c r="F1703" s="307"/>
      <c r="G1703" s="305"/>
      <c r="H1703" s="305"/>
      <c r="I1703" s="306"/>
      <c r="J1703" s="308" t="str">
        <f t="shared" si="6"/>
        <v/>
      </c>
      <c r="K1703" s="308"/>
      <c r="L1703" s="309"/>
      <c r="M1703" s="308"/>
      <c r="N1703" s="303"/>
      <c r="O1703" s="305"/>
      <c r="P1703" s="305"/>
      <c r="Q1703" s="299"/>
      <c r="R1703" s="299"/>
      <c r="S1703" s="299"/>
      <c r="T1703" s="299"/>
    </row>
    <row r="1704" spans="1:20" ht="13.5" customHeight="1" x14ac:dyDescent="0.2">
      <c r="A1704" s="302" t="str">
        <f>IF(B1704="","",ROW()-ROW($A$3)+'Diário 3º PA'!$P$1)</f>
        <v/>
      </c>
      <c r="B1704" s="303"/>
      <c r="C1704" s="304"/>
      <c r="D1704" s="305"/>
      <c r="E1704" s="306"/>
      <c r="F1704" s="307"/>
      <c r="G1704" s="305"/>
      <c r="H1704" s="305"/>
      <c r="I1704" s="306"/>
      <c r="J1704" s="308" t="str">
        <f t="shared" si="6"/>
        <v/>
      </c>
      <c r="K1704" s="308"/>
      <c r="L1704" s="309"/>
      <c r="M1704" s="308"/>
      <c r="N1704" s="303"/>
      <c r="O1704" s="305"/>
      <c r="P1704" s="305"/>
      <c r="Q1704" s="299"/>
      <c r="R1704" s="299"/>
      <c r="S1704" s="299"/>
      <c r="T1704" s="299"/>
    </row>
    <row r="1705" spans="1:20" ht="13.5" customHeight="1" x14ac:dyDescent="0.2">
      <c r="A1705" s="302" t="str">
        <f>IF(B1705="","",ROW()-ROW($A$3)+'Diário 3º PA'!$P$1)</f>
        <v/>
      </c>
      <c r="B1705" s="303"/>
      <c r="C1705" s="304"/>
      <c r="D1705" s="305"/>
      <c r="E1705" s="306"/>
      <c r="F1705" s="307"/>
      <c r="G1705" s="305"/>
      <c r="H1705" s="305"/>
      <c r="I1705" s="306"/>
      <c r="J1705" s="308" t="str">
        <f t="shared" si="6"/>
        <v/>
      </c>
      <c r="K1705" s="308"/>
      <c r="L1705" s="309"/>
      <c r="M1705" s="308"/>
      <c r="N1705" s="303"/>
      <c r="O1705" s="305"/>
      <c r="P1705" s="305"/>
      <c r="Q1705" s="299"/>
      <c r="R1705" s="299"/>
      <c r="S1705" s="299"/>
      <c r="T1705" s="299"/>
    </row>
    <row r="1706" spans="1:20" ht="13.5" customHeight="1" x14ac:dyDescent="0.2">
      <c r="A1706" s="302" t="str">
        <f>IF(B1706="","",ROW()-ROW($A$3)+'Diário 3º PA'!$P$1)</f>
        <v/>
      </c>
      <c r="B1706" s="303"/>
      <c r="C1706" s="304"/>
      <c r="D1706" s="305"/>
      <c r="E1706" s="306"/>
      <c r="F1706" s="307"/>
      <c r="G1706" s="305"/>
      <c r="H1706" s="305"/>
      <c r="I1706" s="306"/>
      <c r="J1706" s="308" t="str">
        <f t="shared" si="6"/>
        <v/>
      </c>
      <c r="K1706" s="308"/>
      <c r="L1706" s="309"/>
      <c r="M1706" s="308"/>
      <c r="N1706" s="303"/>
      <c r="O1706" s="305"/>
      <c r="P1706" s="305"/>
      <c r="Q1706" s="299"/>
      <c r="R1706" s="299"/>
      <c r="S1706" s="299"/>
      <c r="T1706" s="299"/>
    </row>
    <row r="1707" spans="1:20" ht="13.5" customHeight="1" x14ac:dyDescent="0.2">
      <c r="A1707" s="302" t="str">
        <f>IF(B1707="","",ROW()-ROW($A$3)+'Diário 3º PA'!$P$1)</f>
        <v/>
      </c>
      <c r="B1707" s="303"/>
      <c r="C1707" s="304"/>
      <c r="D1707" s="305"/>
      <c r="E1707" s="306"/>
      <c r="F1707" s="307"/>
      <c r="G1707" s="305"/>
      <c r="H1707" s="305"/>
      <c r="I1707" s="306"/>
      <c r="J1707" s="308" t="str">
        <f t="shared" si="6"/>
        <v/>
      </c>
      <c r="K1707" s="308"/>
      <c r="L1707" s="309"/>
      <c r="M1707" s="308"/>
      <c r="N1707" s="303"/>
      <c r="O1707" s="305"/>
      <c r="P1707" s="305"/>
      <c r="Q1707" s="299"/>
      <c r="R1707" s="299"/>
      <c r="S1707" s="299"/>
      <c r="T1707" s="299"/>
    </row>
    <row r="1708" spans="1:20" ht="13.5" customHeight="1" x14ac:dyDescent="0.2">
      <c r="A1708" s="302" t="str">
        <f>IF(B1708="","",ROW()-ROW($A$3)+'Diário 3º PA'!$P$1)</f>
        <v/>
      </c>
      <c r="B1708" s="303"/>
      <c r="C1708" s="304"/>
      <c r="D1708" s="305"/>
      <c r="E1708" s="306"/>
      <c r="F1708" s="307"/>
      <c r="G1708" s="305"/>
      <c r="H1708" s="305"/>
      <c r="I1708" s="306"/>
      <c r="J1708" s="308" t="str">
        <f t="shared" si="6"/>
        <v/>
      </c>
      <c r="K1708" s="308"/>
      <c r="L1708" s="309"/>
      <c r="M1708" s="308"/>
      <c r="N1708" s="303"/>
      <c r="O1708" s="305"/>
      <c r="P1708" s="305"/>
      <c r="Q1708" s="299"/>
      <c r="R1708" s="299"/>
      <c r="S1708" s="299"/>
      <c r="T1708" s="299"/>
    </row>
    <row r="1709" spans="1:20" ht="13.5" customHeight="1" x14ac:dyDescent="0.2">
      <c r="A1709" s="302" t="str">
        <f>IF(B1709="","",ROW()-ROW($A$3)+'Diário 3º PA'!$P$1)</f>
        <v/>
      </c>
      <c r="B1709" s="303"/>
      <c r="C1709" s="304"/>
      <c r="D1709" s="305"/>
      <c r="E1709" s="306"/>
      <c r="F1709" s="307"/>
      <c r="G1709" s="305"/>
      <c r="H1709" s="305"/>
      <c r="I1709" s="306"/>
      <c r="J1709" s="308" t="str">
        <f t="shared" si="6"/>
        <v/>
      </c>
      <c r="K1709" s="308"/>
      <c r="L1709" s="309"/>
      <c r="M1709" s="308"/>
      <c r="N1709" s="303"/>
      <c r="O1709" s="305"/>
      <c r="P1709" s="305"/>
      <c r="Q1709" s="299"/>
      <c r="R1709" s="299"/>
      <c r="S1709" s="299"/>
      <c r="T1709" s="299"/>
    </row>
    <row r="1710" spans="1:20" ht="13.5" customHeight="1" x14ac:dyDescent="0.2">
      <c r="A1710" s="302" t="str">
        <f>IF(B1710="","",ROW()-ROW($A$3)+'Diário 3º PA'!$P$1)</f>
        <v/>
      </c>
      <c r="B1710" s="303"/>
      <c r="C1710" s="304"/>
      <c r="D1710" s="305"/>
      <c r="E1710" s="306"/>
      <c r="F1710" s="307"/>
      <c r="G1710" s="305"/>
      <c r="H1710" s="305"/>
      <c r="I1710" s="306"/>
      <c r="J1710" s="308" t="str">
        <f t="shared" si="6"/>
        <v/>
      </c>
      <c r="K1710" s="308"/>
      <c r="L1710" s="309"/>
      <c r="M1710" s="308"/>
      <c r="N1710" s="303"/>
      <c r="O1710" s="305"/>
      <c r="P1710" s="305"/>
      <c r="Q1710" s="299"/>
      <c r="R1710" s="299"/>
      <c r="S1710" s="299"/>
      <c r="T1710" s="299"/>
    </row>
    <row r="1711" spans="1:20" ht="13.5" customHeight="1" x14ac:dyDescent="0.2">
      <c r="A1711" s="302" t="str">
        <f>IF(B1711="","",ROW()-ROW($A$3)+'Diário 3º PA'!$P$1)</f>
        <v/>
      </c>
      <c r="B1711" s="303"/>
      <c r="C1711" s="304"/>
      <c r="D1711" s="305"/>
      <c r="E1711" s="306"/>
      <c r="F1711" s="307"/>
      <c r="G1711" s="305"/>
      <c r="H1711" s="305"/>
      <c r="I1711" s="306"/>
      <c r="J1711" s="308" t="str">
        <f t="shared" si="6"/>
        <v/>
      </c>
      <c r="K1711" s="308"/>
      <c r="L1711" s="309"/>
      <c r="M1711" s="308"/>
      <c r="N1711" s="303"/>
      <c r="O1711" s="305"/>
      <c r="P1711" s="305"/>
      <c r="Q1711" s="299"/>
      <c r="R1711" s="299"/>
      <c r="S1711" s="299"/>
      <c r="T1711" s="299"/>
    </row>
    <row r="1712" spans="1:20" ht="13.5" customHeight="1" x14ac:dyDescent="0.2">
      <c r="A1712" s="302" t="str">
        <f>IF(B1712="","",ROW()-ROW($A$3)+'Diário 3º PA'!$P$1)</f>
        <v/>
      </c>
      <c r="B1712" s="303"/>
      <c r="C1712" s="304"/>
      <c r="D1712" s="305"/>
      <c r="E1712" s="306"/>
      <c r="F1712" s="307"/>
      <c r="G1712" s="305"/>
      <c r="H1712" s="305"/>
      <c r="I1712" s="306"/>
      <c r="J1712" s="308" t="str">
        <f t="shared" si="6"/>
        <v/>
      </c>
      <c r="K1712" s="308"/>
      <c r="L1712" s="309"/>
      <c r="M1712" s="308"/>
      <c r="N1712" s="303"/>
      <c r="O1712" s="305"/>
      <c r="P1712" s="305"/>
      <c r="Q1712" s="299"/>
      <c r="R1712" s="299"/>
      <c r="S1712" s="299"/>
      <c r="T1712" s="299"/>
    </row>
    <row r="1713" spans="1:20" ht="13.5" customHeight="1" x14ac:dyDescent="0.2">
      <c r="A1713" s="302" t="str">
        <f>IF(B1713="","",ROW()-ROW($A$3)+'Diário 3º PA'!$P$1)</f>
        <v/>
      </c>
      <c r="B1713" s="303"/>
      <c r="C1713" s="304"/>
      <c r="D1713" s="305"/>
      <c r="E1713" s="306"/>
      <c r="F1713" s="307"/>
      <c r="G1713" s="305"/>
      <c r="H1713" s="305"/>
      <c r="I1713" s="306"/>
      <c r="J1713" s="308" t="str">
        <f t="shared" si="6"/>
        <v/>
      </c>
      <c r="K1713" s="308"/>
      <c r="L1713" s="309"/>
      <c r="M1713" s="308"/>
      <c r="N1713" s="303"/>
      <c r="O1713" s="305"/>
      <c r="P1713" s="305"/>
      <c r="Q1713" s="299"/>
      <c r="R1713" s="299"/>
      <c r="S1713" s="299"/>
      <c r="T1713" s="299"/>
    </row>
    <row r="1714" spans="1:20" ht="13.5" customHeight="1" x14ac:dyDescent="0.2">
      <c r="A1714" s="302" t="str">
        <f>IF(B1714="","",ROW()-ROW($A$3)+'Diário 3º PA'!$P$1)</f>
        <v/>
      </c>
      <c r="B1714" s="303"/>
      <c r="C1714" s="304"/>
      <c r="D1714" s="305"/>
      <c r="E1714" s="306"/>
      <c r="F1714" s="307"/>
      <c r="G1714" s="305"/>
      <c r="H1714" s="305"/>
      <c r="I1714" s="306"/>
      <c r="J1714" s="308" t="str">
        <f t="shared" si="6"/>
        <v/>
      </c>
      <c r="K1714" s="308"/>
      <c r="L1714" s="309"/>
      <c r="M1714" s="308"/>
      <c r="N1714" s="303"/>
      <c r="O1714" s="305"/>
      <c r="P1714" s="305"/>
      <c r="Q1714" s="299"/>
      <c r="R1714" s="299"/>
      <c r="S1714" s="299"/>
      <c r="T1714" s="299"/>
    </row>
    <row r="1715" spans="1:20" ht="13.5" customHeight="1" x14ac:dyDescent="0.2">
      <c r="A1715" s="302" t="str">
        <f>IF(B1715="","",ROW()-ROW($A$3)+'Diário 3º PA'!$P$1)</f>
        <v/>
      </c>
      <c r="B1715" s="303"/>
      <c r="C1715" s="304"/>
      <c r="D1715" s="305"/>
      <c r="E1715" s="306"/>
      <c r="F1715" s="307"/>
      <c r="G1715" s="305"/>
      <c r="H1715" s="305"/>
      <c r="I1715" s="306"/>
      <c r="J1715" s="308" t="str">
        <f t="shared" si="6"/>
        <v/>
      </c>
      <c r="K1715" s="308"/>
      <c r="L1715" s="309"/>
      <c r="M1715" s="308"/>
      <c r="N1715" s="303"/>
      <c r="O1715" s="305"/>
      <c r="P1715" s="305"/>
      <c r="Q1715" s="299"/>
      <c r="R1715" s="299"/>
      <c r="S1715" s="299"/>
      <c r="T1715" s="299"/>
    </row>
    <row r="1716" spans="1:20" ht="13.5" customHeight="1" x14ac:dyDescent="0.2">
      <c r="A1716" s="302" t="str">
        <f>IF(B1716="","",ROW()-ROW($A$3)+'Diário 3º PA'!$P$1)</f>
        <v/>
      </c>
      <c r="B1716" s="303"/>
      <c r="C1716" s="304"/>
      <c r="D1716" s="305"/>
      <c r="E1716" s="306"/>
      <c r="F1716" s="307"/>
      <c r="G1716" s="305"/>
      <c r="H1716" s="305"/>
      <c r="I1716" s="306"/>
      <c r="J1716" s="308" t="str">
        <f t="shared" si="6"/>
        <v/>
      </c>
      <c r="K1716" s="308"/>
      <c r="L1716" s="309"/>
      <c r="M1716" s="308"/>
      <c r="N1716" s="303"/>
      <c r="O1716" s="305"/>
      <c r="P1716" s="305"/>
      <c r="Q1716" s="299"/>
      <c r="R1716" s="299"/>
      <c r="S1716" s="299"/>
      <c r="T1716" s="299"/>
    </row>
    <row r="1717" spans="1:20" ht="13.5" customHeight="1" x14ac:dyDescent="0.2">
      <c r="A1717" s="302" t="str">
        <f>IF(B1717="","",ROW()-ROW($A$3)+'Diário 3º PA'!$P$1)</f>
        <v/>
      </c>
      <c r="B1717" s="303"/>
      <c r="C1717" s="304"/>
      <c r="D1717" s="305"/>
      <c r="E1717" s="306"/>
      <c r="F1717" s="307"/>
      <c r="G1717" s="305"/>
      <c r="H1717" s="305"/>
      <c r="I1717" s="306"/>
      <c r="J1717" s="308" t="str">
        <f t="shared" si="6"/>
        <v/>
      </c>
      <c r="K1717" s="308"/>
      <c r="L1717" s="309"/>
      <c r="M1717" s="308"/>
      <c r="N1717" s="303"/>
      <c r="O1717" s="305"/>
      <c r="P1717" s="305"/>
      <c r="Q1717" s="299"/>
      <c r="R1717" s="299"/>
      <c r="S1717" s="299"/>
      <c r="T1717" s="299"/>
    </row>
    <row r="1718" spans="1:20" ht="13.5" customHeight="1" x14ac:dyDescent="0.2">
      <c r="A1718" s="302" t="str">
        <f>IF(B1718="","",ROW()-ROW($A$3)+'Diário 3º PA'!$P$1)</f>
        <v/>
      </c>
      <c r="B1718" s="303"/>
      <c r="C1718" s="304"/>
      <c r="D1718" s="305"/>
      <c r="E1718" s="306"/>
      <c r="F1718" s="307"/>
      <c r="G1718" s="305"/>
      <c r="H1718" s="305"/>
      <c r="I1718" s="306"/>
      <c r="J1718" s="308" t="str">
        <f t="shared" si="6"/>
        <v/>
      </c>
      <c r="K1718" s="308"/>
      <c r="L1718" s="309"/>
      <c r="M1718" s="308"/>
      <c r="N1718" s="303"/>
      <c r="O1718" s="305"/>
      <c r="P1718" s="305"/>
      <c r="Q1718" s="299"/>
      <c r="R1718" s="299"/>
      <c r="S1718" s="299"/>
      <c r="T1718" s="299"/>
    </row>
    <row r="1719" spans="1:20" ht="13.5" customHeight="1" x14ac:dyDescent="0.2">
      <c r="A1719" s="302" t="str">
        <f>IF(B1719="","",ROW()-ROW($A$3)+'Diário 3º PA'!$P$1)</f>
        <v/>
      </c>
      <c r="B1719" s="303"/>
      <c r="C1719" s="304"/>
      <c r="D1719" s="305"/>
      <c r="E1719" s="306"/>
      <c r="F1719" s="307"/>
      <c r="G1719" s="305"/>
      <c r="H1719" s="305"/>
      <c r="I1719" s="306"/>
      <c r="J1719" s="308" t="str">
        <f t="shared" si="6"/>
        <v/>
      </c>
      <c r="K1719" s="308"/>
      <c r="L1719" s="309"/>
      <c r="M1719" s="308"/>
      <c r="N1719" s="303"/>
      <c r="O1719" s="305"/>
      <c r="P1719" s="305"/>
      <c r="Q1719" s="299"/>
      <c r="R1719" s="299"/>
      <c r="S1719" s="299"/>
      <c r="T1719" s="299"/>
    </row>
    <row r="1720" spans="1:20" ht="13.5" customHeight="1" x14ac:dyDescent="0.2">
      <c r="A1720" s="302" t="str">
        <f>IF(B1720="","",ROW()-ROW($A$3)+'Diário 3º PA'!$P$1)</f>
        <v/>
      </c>
      <c r="B1720" s="303"/>
      <c r="C1720" s="304"/>
      <c r="D1720" s="305"/>
      <c r="E1720" s="306"/>
      <c r="F1720" s="307"/>
      <c r="G1720" s="305"/>
      <c r="H1720" s="305"/>
      <c r="I1720" s="306"/>
      <c r="J1720" s="308" t="str">
        <f t="shared" si="6"/>
        <v/>
      </c>
      <c r="K1720" s="308"/>
      <c r="L1720" s="309"/>
      <c r="M1720" s="308"/>
      <c r="N1720" s="303"/>
      <c r="O1720" s="305"/>
      <c r="P1720" s="305"/>
      <c r="Q1720" s="299"/>
      <c r="R1720" s="299"/>
      <c r="S1720" s="299"/>
      <c r="T1720" s="299"/>
    </row>
    <row r="1721" spans="1:20" ht="13.5" customHeight="1" x14ac:dyDescent="0.2">
      <c r="A1721" s="302" t="str">
        <f>IF(B1721="","",ROW()-ROW($A$3)+'Diário 3º PA'!$P$1)</f>
        <v/>
      </c>
      <c r="B1721" s="303"/>
      <c r="C1721" s="304"/>
      <c r="D1721" s="305"/>
      <c r="E1721" s="306"/>
      <c r="F1721" s="307"/>
      <c r="G1721" s="305"/>
      <c r="H1721" s="305"/>
      <c r="I1721" s="306"/>
      <c r="J1721" s="308" t="str">
        <f t="shared" si="6"/>
        <v/>
      </c>
      <c r="K1721" s="308"/>
      <c r="L1721" s="309"/>
      <c r="M1721" s="308"/>
      <c r="N1721" s="303"/>
      <c r="O1721" s="305"/>
      <c r="P1721" s="305"/>
      <c r="Q1721" s="299"/>
      <c r="R1721" s="299"/>
      <c r="S1721" s="299"/>
      <c r="T1721" s="299"/>
    </row>
    <row r="1722" spans="1:20" ht="13.5" customHeight="1" x14ac:dyDescent="0.2">
      <c r="A1722" s="302" t="str">
        <f>IF(B1722="","",ROW()-ROW($A$3)+'Diário 3º PA'!$P$1)</f>
        <v/>
      </c>
      <c r="B1722" s="303"/>
      <c r="C1722" s="304"/>
      <c r="D1722" s="305"/>
      <c r="E1722" s="306"/>
      <c r="F1722" s="307"/>
      <c r="G1722" s="305"/>
      <c r="H1722" s="305"/>
      <c r="I1722" s="306"/>
      <c r="J1722" s="308" t="str">
        <f t="shared" si="6"/>
        <v/>
      </c>
      <c r="K1722" s="308"/>
      <c r="L1722" s="309"/>
      <c r="M1722" s="308"/>
      <c r="N1722" s="303"/>
      <c r="O1722" s="305"/>
      <c r="P1722" s="305"/>
      <c r="Q1722" s="299"/>
      <c r="R1722" s="299"/>
      <c r="S1722" s="299"/>
      <c r="T1722" s="299"/>
    </row>
    <row r="1723" spans="1:20" ht="13.5" customHeight="1" x14ac:dyDescent="0.2">
      <c r="A1723" s="302" t="str">
        <f>IF(B1723="","",ROW()-ROW($A$3)+'Diário 3º PA'!$P$1)</f>
        <v/>
      </c>
      <c r="B1723" s="303"/>
      <c r="C1723" s="304"/>
      <c r="D1723" s="305"/>
      <c r="E1723" s="306"/>
      <c r="F1723" s="307"/>
      <c r="G1723" s="305"/>
      <c r="H1723" s="305"/>
      <c r="I1723" s="306"/>
      <c r="J1723" s="308" t="str">
        <f t="shared" si="6"/>
        <v/>
      </c>
      <c r="K1723" s="308"/>
      <c r="L1723" s="309"/>
      <c r="M1723" s="308"/>
      <c r="N1723" s="303"/>
      <c r="O1723" s="305"/>
      <c r="P1723" s="305"/>
      <c r="Q1723" s="299"/>
      <c r="R1723" s="299"/>
      <c r="S1723" s="299"/>
      <c r="T1723" s="299"/>
    </row>
    <row r="1724" spans="1:20" ht="13.5" customHeight="1" x14ac:dyDescent="0.2">
      <c r="A1724" s="302" t="str">
        <f>IF(B1724="","",ROW()-ROW($A$3)+'Diário 3º PA'!$P$1)</f>
        <v/>
      </c>
      <c r="B1724" s="303"/>
      <c r="C1724" s="304"/>
      <c r="D1724" s="305"/>
      <c r="E1724" s="306"/>
      <c r="F1724" s="307"/>
      <c r="G1724" s="305"/>
      <c r="H1724" s="305"/>
      <c r="I1724" s="306"/>
      <c r="J1724" s="308" t="str">
        <f t="shared" si="6"/>
        <v/>
      </c>
      <c r="K1724" s="308"/>
      <c r="L1724" s="309"/>
      <c r="M1724" s="308"/>
      <c r="N1724" s="303"/>
      <c r="O1724" s="305"/>
      <c r="P1724" s="305"/>
      <c r="Q1724" s="299"/>
      <c r="R1724" s="299"/>
      <c r="S1724" s="299"/>
      <c r="T1724" s="299"/>
    </row>
    <row r="1725" spans="1:20" ht="13.5" customHeight="1" x14ac:dyDescent="0.2">
      <c r="A1725" s="302" t="str">
        <f>IF(B1725="","",ROW()-ROW($A$3)+'Diário 3º PA'!$P$1)</f>
        <v/>
      </c>
      <c r="B1725" s="303"/>
      <c r="C1725" s="304"/>
      <c r="D1725" s="305"/>
      <c r="E1725" s="306"/>
      <c r="F1725" s="307"/>
      <c r="G1725" s="305"/>
      <c r="H1725" s="305"/>
      <c r="I1725" s="306"/>
      <c r="J1725" s="308" t="str">
        <f t="shared" si="6"/>
        <v/>
      </c>
      <c r="K1725" s="308"/>
      <c r="L1725" s="309"/>
      <c r="M1725" s="308"/>
      <c r="N1725" s="303"/>
      <c r="O1725" s="305"/>
      <c r="P1725" s="305"/>
      <c r="Q1725" s="299"/>
      <c r="R1725" s="299"/>
      <c r="S1725" s="299"/>
      <c r="T1725" s="299"/>
    </row>
    <row r="1726" spans="1:20" ht="13.5" customHeight="1" x14ac:dyDescent="0.2">
      <c r="A1726" s="302" t="str">
        <f>IF(B1726="","",ROW()-ROW($A$3)+'Diário 3º PA'!$P$1)</f>
        <v/>
      </c>
      <c r="B1726" s="303"/>
      <c r="C1726" s="304"/>
      <c r="D1726" s="305"/>
      <c r="E1726" s="306"/>
      <c r="F1726" s="307"/>
      <c r="G1726" s="305"/>
      <c r="H1726" s="305"/>
      <c r="I1726" s="306"/>
      <c r="J1726" s="308" t="str">
        <f t="shared" si="6"/>
        <v/>
      </c>
      <c r="K1726" s="308"/>
      <c r="L1726" s="309"/>
      <c r="M1726" s="308"/>
      <c r="N1726" s="303"/>
      <c r="O1726" s="305"/>
      <c r="P1726" s="305"/>
      <c r="Q1726" s="299"/>
      <c r="R1726" s="299"/>
      <c r="S1726" s="299"/>
      <c r="T1726" s="299"/>
    </row>
    <row r="1727" spans="1:20" ht="13.5" customHeight="1" x14ac:dyDescent="0.2">
      <c r="A1727" s="302" t="str">
        <f>IF(B1727="","",ROW()-ROW($A$3)+'Diário 3º PA'!$P$1)</f>
        <v/>
      </c>
      <c r="B1727" s="303"/>
      <c r="C1727" s="304"/>
      <c r="D1727" s="305"/>
      <c r="E1727" s="306"/>
      <c r="F1727" s="307"/>
      <c r="G1727" s="305"/>
      <c r="H1727" s="305"/>
      <c r="I1727" s="306"/>
      <c r="J1727" s="308" t="str">
        <f t="shared" si="6"/>
        <v/>
      </c>
      <c r="K1727" s="308"/>
      <c r="L1727" s="309"/>
      <c r="M1727" s="308"/>
      <c r="N1727" s="303"/>
      <c r="O1727" s="305"/>
      <c r="P1727" s="305"/>
      <c r="Q1727" s="299"/>
      <c r="R1727" s="299"/>
      <c r="S1727" s="299"/>
      <c r="T1727" s="299"/>
    </row>
    <row r="1728" spans="1:20" ht="13.5" customHeight="1" x14ac:dyDescent="0.2">
      <c r="A1728" s="302" t="str">
        <f>IF(B1728="","",ROW()-ROW($A$3)+'Diário 3º PA'!$P$1)</f>
        <v/>
      </c>
      <c r="B1728" s="303"/>
      <c r="C1728" s="304"/>
      <c r="D1728" s="305"/>
      <c r="E1728" s="306"/>
      <c r="F1728" s="307"/>
      <c r="G1728" s="305"/>
      <c r="H1728" s="305"/>
      <c r="I1728" s="306"/>
      <c r="J1728" s="308" t="str">
        <f t="shared" si="6"/>
        <v/>
      </c>
      <c r="K1728" s="308"/>
      <c r="L1728" s="309"/>
      <c r="M1728" s="308"/>
      <c r="N1728" s="303"/>
      <c r="O1728" s="305"/>
      <c r="P1728" s="305"/>
      <c r="Q1728" s="299"/>
      <c r="R1728" s="299"/>
      <c r="S1728" s="299"/>
      <c r="T1728" s="299"/>
    </row>
    <row r="1729" spans="1:20" ht="13.5" customHeight="1" x14ac:dyDescent="0.2">
      <c r="A1729" s="302" t="str">
        <f>IF(B1729="","",ROW()-ROW($A$3)+'Diário 3º PA'!$P$1)</f>
        <v/>
      </c>
      <c r="B1729" s="303"/>
      <c r="C1729" s="304"/>
      <c r="D1729" s="305"/>
      <c r="E1729" s="306"/>
      <c r="F1729" s="307"/>
      <c r="G1729" s="305"/>
      <c r="H1729" s="305"/>
      <c r="I1729" s="306"/>
      <c r="J1729" s="308" t="str">
        <f t="shared" si="6"/>
        <v/>
      </c>
      <c r="K1729" s="308"/>
      <c r="L1729" s="309"/>
      <c r="M1729" s="308"/>
      <c r="N1729" s="303"/>
      <c r="O1729" s="305"/>
      <c r="P1729" s="305"/>
      <c r="Q1729" s="299"/>
      <c r="R1729" s="299"/>
      <c r="S1729" s="299"/>
      <c r="T1729" s="299"/>
    </row>
    <row r="1730" spans="1:20" ht="13.5" customHeight="1" x14ac:dyDescent="0.2">
      <c r="A1730" s="302" t="str">
        <f>IF(B1730="","",ROW()-ROW($A$3)+'Diário 3º PA'!$P$1)</f>
        <v/>
      </c>
      <c r="B1730" s="303"/>
      <c r="C1730" s="304"/>
      <c r="D1730" s="305"/>
      <c r="E1730" s="306"/>
      <c r="F1730" s="307"/>
      <c r="G1730" s="305"/>
      <c r="H1730" s="305"/>
      <c r="I1730" s="306"/>
      <c r="J1730" s="308" t="str">
        <f t="shared" si="6"/>
        <v/>
      </c>
      <c r="K1730" s="308"/>
      <c r="L1730" s="309"/>
      <c r="M1730" s="308"/>
      <c r="N1730" s="303"/>
      <c r="O1730" s="305"/>
      <c r="P1730" s="305"/>
      <c r="Q1730" s="299"/>
      <c r="R1730" s="299"/>
      <c r="S1730" s="299"/>
      <c r="T1730" s="299"/>
    </row>
    <row r="1731" spans="1:20" ht="13.5" customHeight="1" x14ac:dyDescent="0.2">
      <c r="A1731" s="302" t="str">
        <f>IF(B1731="","",ROW()-ROW($A$3)+'Diário 3º PA'!$P$1)</f>
        <v/>
      </c>
      <c r="B1731" s="303"/>
      <c r="C1731" s="304"/>
      <c r="D1731" s="305"/>
      <c r="E1731" s="306"/>
      <c r="F1731" s="307"/>
      <c r="G1731" s="305"/>
      <c r="H1731" s="305"/>
      <c r="I1731" s="306"/>
      <c r="J1731" s="308" t="str">
        <f t="shared" si="6"/>
        <v/>
      </c>
      <c r="K1731" s="308"/>
      <c r="L1731" s="309"/>
      <c r="M1731" s="308"/>
      <c r="N1731" s="303"/>
      <c r="O1731" s="305"/>
      <c r="P1731" s="305"/>
      <c r="Q1731" s="299"/>
      <c r="R1731" s="299"/>
      <c r="S1731" s="299"/>
      <c r="T1731" s="299"/>
    </row>
    <row r="1732" spans="1:20" ht="13.5" customHeight="1" x14ac:dyDescent="0.2">
      <c r="A1732" s="302" t="str">
        <f>IF(B1732="","",ROW()-ROW($A$3)+'Diário 3º PA'!$P$1)</f>
        <v/>
      </c>
      <c r="B1732" s="303"/>
      <c r="C1732" s="304"/>
      <c r="D1732" s="305"/>
      <c r="E1732" s="306"/>
      <c r="F1732" s="307"/>
      <c r="G1732" s="305"/>
      <c r="H1732" s="305"/>
      <c r="I1732" s="306"/>
      <c r="J1732" s="308" t="str">
        <f t="shared" si="6"/>
        <v/>
      </c>
      <c r="K1732" s="308"/>
      <c r="L1732" s="309"/>
      <c r="M1732" s="308"/>
      <c r="N1732" s="303"/>
      <c r="O1732" s="305"/>
      <c r="P1732" s="305"/>
      <c r="Q1732" s="299"/>
      <c r="R1732" s="299"/>
      <c r="S1732" s="299"/>
      <c r="T1732" s="299"/>
    </row>
    <row r="1733" spans="1:20" ht="13.5" customHeight="1" x14ac:dyDescent="0.2">
      <c r="A1733" s="302" t="str">
        <f>IF(B1733="","",ROW()-ROW($A$3)+'Diário 3º PA'!$P$1)</f>
        <v/>
      </c>
      <c r="B1733" s="303"/>
      <c r="C1733" s="304"/>
      <c r="D1733" s="305"/>
      <c r="E1733" s="306"/>
      <c r="F1733" s="307"/>
      <c r="G1733" s="305"/>
      <c r="H1733" s="305"/>
      <c r="I1733" s="306"/>
      <c r="J1733" s="308" t="str">
        <f t="shared" si="6"/>
        <v/>
      </c>
      <c r="K1733" s="308"/>
      <c r="L1733" s="309"/>
      <c r="M1733" s="308"/>
      <c r="N1733" s="303"/>
      <c r="O1733" s="305"/>
      <c r="P1733" s="305"/>
      <c r="Q1733" s="299"/>
      <c r="R1733" s="299"/>
      <c r="S1733" s="299"/>
      <c r="T1733" s="299"/>
    </row>
    <row r="1734" spans="1:20" ht="13.5" customHeight="1" x14ac:dyDescent="0.2">
      <c r="A1734" s="302" t="str">
        <f>IF(B1734="","",ROW()-ROW($A$3)+'Diário 3º PA'!$P$1)</f>
        <v/>
      </c>
      <c r="B1734" s="303"/>
      <c r="C1734" s="304"/>
      <c r="D1734" s="305"/>
      <c r="E1734" s="306"/>
      <c r="F1734" s="307"/>
      <c r="G1734" s="305"/>
      <c r="H1734" s="305"/>
      <c r="I1734" s="306"/>
      <c r="J1734" s="308" t="str">
        <f t="shared" si="6"/>
        <v/>
      </c>
      <c r="K1734" s="308"/>
      <c r="L1734" s="309"/>
      <c r="M1734" s="308"/>
      <c r="N1734" s="303"/>
      <c r="O1734" s="305"/>
      <c r="P1734" s="305"/>
      <c r="Q1734" s="299"/>
      <c r="R1734" s="299"/>
      <c r="S1734" s="299"/>
      <c r="T1734" s="299"/>
    </row>
    <row r="1735" spans="1:20" ht="13.5" customHeight="1" x14ac:dyDescent="0.2">
      <c r="A1735" s="302" t="str">
        <f>IF(B1735="","",ROW()-ROW($A$3)+'Diário 3º PA'!$P$1)</f>
        <v/>
      </c>
      <c r="B1735" s="303"/>
      <c r="C1735" s="304"/>
      <c r="D1735" s="305"/>
      <c r="E1735" s="306"/>
      <c r="F1735" s="307"/>
      <c r="G1735" s="305"/>
      <c r="H1735" s="305"/>
      <c r="I1735" s="306"/>
      <c r="J1735" s="308" t="str">
        <f t="shared" si="6"/>
        <v/>
      </c>
      <c r="K1735" s="308"/>
      <c r="L1735" s="309"/>
      <c r="M1735" s="308"/>
      <c r="N1735" s="303"/>
      <c r="O1735" s="305"/>
      <c r="P1735" s="305"/>
      <c r="Q1735" s="299"/>
      <c r="R1735" s="299"/>
      <c r="S1735" s="299"/>
      <c r="T1735" s="299"/>
    </row>
    <row r="1736" spans="1:20" ht="13.5" customHeight="1" x14ac:dyDescent="0.2">
      <c r="A1736" s="302" t="str">
        <f>IF(B1736="","",ROW()-ROW($A$3)+'Diário 3º PA'!$P$1)</f>
        <v/>
      </c>
      <c r="B1736" s="303"/>
      <c r="C1736" s="304"/>
      <c r="D1736" s="305"/>
      <c r="E1736" s="306"/>
      <c r="F1736" s="307"/>
      <c r="G1736" s="305"/>
      <c r="H1736" s="305"/>
      <c r="I1736" s="306"/>
      <c r="J1736" s="308" t="str">
        <f t="shared" si="6"/>
        <v/>
      </c>
      <c r="K1736" s="308"/>
      <c r="L1736" s="309"/>
      <c r="M1736" s="308"/>
      <c r="N1736" s="303"/>
      <c r="O1736" s="305"/>
      <c r="P1736" s="305"/>
      <c r="Q1736" s="299"/>
      <c r="R1736" s="299"/>
      <c r="S1736" s="299"/>
      <c r="T1736" s="299"/>
    </row>
    <row r="1737" spans="1:20" ht="13.5" customHeight="1" x14ac:dyDescent="0.2">
      <c r="A1737" s="302" t="str">
        <f>IF(B1737="","",ROW()-ROW($A$3)+'Diário 3º PA'!$P$1)</f>
        <v/>
      </c>
      <c r="B1737" s="303"/>
      <c r="C1737" s="304"/>
      <c r="D1737" s="305"/>
      <c r="E1737" s="306"/>
      <c r="F1737" s="307"/>
      <c r="G1737" s="305"/>
      <c r="H1737" s="305"/>
      <c r="I1737" s="306"/>
      <c r="J1737" s="308" t="str">
        <f t="shared" si="6"/>
        <v/>
      </c>
      <c r="K1737" s="308"/>
      <c r="L1737" s="309"/>
      <c r="M1737" s="308"/>
      <c r="N1737" s="303"/>
      <c r="O1737" s="305"/>
      <c r="P1737" s="305"/>
      <c r="Q1737" s="299"/>
      <c r="R1737" s="299"/>
      <c r="S1737" s="299"/>
      <c r="T1737" s="299"/>
    </row>
    <row r="1738" spans="1:20" ht="13.5" customHeight="1" x14ac:dyDescent="0.2">
      <c r="A1738" s="302" t="str">
        <f>IF(B1738="","",ROW()-ROW($A$3)+'Diário 3º PA'!$P$1)</f>
        <v/>
      </c>
      <c r="B1738" s="303"/>
      <c r="C1738" s="304"/>
      <c r="D1738" s="305"/>
      <c r="E1738" s="306"/>
      <c r="F1738" s="307"/>
      <c r="G1738" s="305"/>
      <c r="H1738" s="305"/>
      <c r="I1738" s="306"/>
      <c r="J1738" s="308" t="str">
        <f t="shared" si="6"/>
        <v/>
      </c>
      <c r="K1738" s="308"/>
      <c r="L1738" s="309"/>
      <c r="M1738" s="308"/>
      <c r="N1738" s="303"/>
      <c r="O1738" s="305"/>
      <c r="P1738" s="305"/>
      <c r="Q1738" s="299"/>
      <c r="R1738" s="299"/>
      <c r="S1738" s="299"/>
      <c r="T1738" s="299"/>
    </row>
    <row r="1739" spans="1:20" ht="13.5" customHeight="1" x14ac:dyDescent="0.2">
      <c r="A1739" s="302" t="str">
        <f>IF(B1739="","",ROW()-ROW($A$3)+'Diário 3º PA'!$P$1)</f>
        <v/>
      </c>
      <c r="B1739" s="303"/>
      <c r="C1739" s="304"/>
      <c r="D1739" s="305"/>
      <c r="E1739" s="306"/>
      <c r="F1739" s="307"/>
      <c r="G1739" s="305"/>
      <c r="H1739" s="305"/>
      <c r="I1739" s="306"/>
      <c r="J1739" s="308" t="str">
        <f t="shared" si="6"/>
        <v/>
      </c>
      <c r="K1739" s="308"/>
      <c r="L1739" s="309"/>
      <c r="M1739" s="308"/>
      <c r="N1739" s="303"/>
      <c r="O1739" s="305"/>
      <c r="P1739" s="305"/>
      <c r="Q1739" s="299"/>
      <c r="R1739" s="299"/>
      <c r="S1739" s="299"/>
      <c r="T1739" s="299"/>
    </row>
    <row r="1740" spans="1:20" ht="13.5" customHeight="1" x14ac:dyDescent="0.2">
      <c r="A1740" s="302" t="str">
        <f>IF(B1740="","",ROW()-ROW($A$3)+'Diário 3º PA'!$P$1)</f>
        <v/>
      </c>
      <c r="B1740" s="303"/>
      <c r="C1740" s="304"/>
      <c r="D1740" s="305"/>
      <c r="E1740" s="306"/>
      <c r="F1740" s="307"/>
      <c r="G1740" s="305"/>
      <c r="H1740" s="305"/>
      <c r="I1740" s="306"/>
      <c r="J1740" s="308" t="str">
        <f t="shared" si="6"/>
        <v/>
      </c>
      <c r="K1740" s="308"/>
      <c r="L1740" s="309"/>
      <c r="M1740" s="308"/>
      <c r="N1740" s="303"/>
      <c r="O1740" s="305"/>
      <c r="P1740" s="305"/>
      <c r="Q1740" s="299"/>
      <c r="R1740" s="299"/>
      <c r="S1740" s="299"/>
      <c r="T1740" s="299"/>
    </row>
    <row r="1741" spans="1:20" ht="13.5" customHeight="1" x14ac:dyDescent="0.2">
      <c r="A1741" s="302" t="str">
        <f>IF(B1741="","",ROW()-ROW($A$3)+'Diário 3º PA'!$P$1)</f>
        <v/>
      </c>
      <c r="B1741" s="303"/>
      <c r="C1741" s="304"/>
      <c r="D1741" s="305"/>
      <c r="E1741" s="306"/>
      <c r="F1741" s="307"/>
      <c r="G1741" s="305"/>
      <c r="H1741" s="305"/>
      <c r="I1741" s="306"/>
      <c r="J1741" s="308" t="str">
        <f t="shared" si="6"/>
        <v/>
      </c>
      <c r="K1741" s="308"/>
      <c r="L1741" s="309"/>
      <c r="M1741" s="308"/>
      <c r="N1741" s="303"/>
      <c r="O1741" s="305"/>
      <c r="P1741" s="305"/>
      <c r="Q1741" s="299"/>
      <c r="R1741" s="299"/>
      <c r="S1741" s="299"/>
      <c r="T1741" s="299"/>
    </row>
    <row r="1742" spans="1:20" ht="13.5" customHeight="1" x14ac:dyDescent="0.2">
      <c r="A1742" s="302" t="str">
        <f>IF(B1742="","",ROW()-ROW($A$3)+'Diário 3º PA'!$P$1)</f>
        <v/>
      </c>
      <c r="B1742" s="303"/>
      <c r="C1742" s="304"/>
      <c r="D1742" s="305"/>
      <c r="E1742" s="306"/>
      <c r="F1742" s="307"/>
      <c r="G1742" s="305"/>
      <c r="H1742" s="305"/>
      <c r="I1742" s="306"/>
      <c r="J1742" s="308" t="str">
        <f t="shared" si="6"/>
        <v/>
      </c>
      <c r="K1742" s="308"/>
      <c r="L1742" s="309"/>
      <c r="M1742" s="308"/>
      <c r="N1742" s="303"/>
      <c r="O1742" s="305"/>
      <c r="P1742" s="305"/>
      <c r="Q1742" s="299"/>
      <c r="R1742" s="299"/>
      <c r="S1742" s="299"/>
      <c r="T1742" s="299"/>
    </row>
    <row r="1743" spans="1:20" ht="13.5" customHeight="1" x14ac:dyDescent="0.2">
      <c r="A1743" s="302" t="str">
        <f>IF(B1743="","",ROW()-ROW($A$3)+'Diário 3º PA'!$P$1)</f>
        <v/>
      </c>
      <c r="B1743" s="303"/>
      <c r="C1743" s="304"/>
      <c r="D1743" s="305"/>
      <c r="E1743" s="306"/>
      <c r="F1743" s="307"/>
      <c r="G1743" s="305"/>
      <c r="H1743" s="305"/>
      <c r="I1743" s="306"/>
      <c r="J1743" s="308" t="str">
        <f t="shared" si="6"/>
        <v/>
      </c>
      <c r="K1743" s="308"/>
      <c r="L1743" s="309"/>
      <c r="M1743" s="308"/>
      <c r="N1743" s="303"/>
      <c r="O1743" s="305"/>
      <c r="P1743" s="305"/>
      <c r="Q1743" s="299"/>
      <c r="R1743" s="299"/>
      <c r="S1743" s="299"/>
      <c r="T1743" s="299"/>
    </row>
    <row r="1744" spans="1:20" ht="13.5" customHeight="1" x14ac:dyDescent="0.2">
      <c r="A1744" s="302" t="str">
        <f>IF(B1744="","",ROW()-ROW($A$3)+'Diário 3º PA'!$P$1)</f>
        <v/>
      </c>
      <c r="B1744" s="303"/>
      <c r="C1744" s="304"/>
      <c r="D1744" s="305"/>
      <c r="E1744" s="306"/>
      <c r="F1744" s="307"/>
      <c r="G1744" s="305"/>
      <c r="H1744" s="305"/>
      <c r="I1744" s="306"/>
      <c r="J1744" s="308" t="str">
        <f t="shared" si="6"/>
        <v/>
      </c>
      <c r="K1744" s="308"/>
      <c r="L1744" s="309"/>
      <c r="M1744" s="308"/>
      <c r="N1744" s="303"/>
      <c r="O1744" s="305"/>
      <c r="P1744" s="305"/>
      <c r="Q1744" s="299"/>
      <c r="R1744" s="299"/>
      <c r="S1744" s="299"/>
      <c r="T1744" s="299"/>
    </row>
    <row r="1745" spans="1:20" ht="13.5" customHeight="1" x14ac:dyDescent="0.2">
      <c r="A1745" s="302" t="str">
        <f>IF(B1745="","",ROW()-ROW($A$3)+'Diário 3º PA'!$P$1)</f>
        <v/>
      </c>
      <c r="B1745" s="303"/>
      <c r="C1745" s="304"/>
      <c r="D1745" s="305"/>
      <c r="E1745" s="306"/>
      <c r="F1745" s="307"/>
      <c r="G1745" s="305"/>
      <c r="H1745" s="305"/>
      <c r="I1745" s="306"/>
      <c r="J1745" s="308" t="str">
        <f t="shared" si="6"/>
        <v/>
      </c>
      <c r="K1745" s="308"/>
      <c r="L1745" s="309"/>
      <c r="M1745" s="308"/>
      <c r="N1745" s="303"/>
      <c r="O1745" s="305"/>
      <c r="P1745" s="305"/>
      <c r="Q1745" s="299"/>
      <c r="R1745" s="299"/>
      <c r="S1745" s="299"/>
      <c r="T1745" s="299"/>
    </row>
    <row r="1746" spans="1:20" ht="13.5" customHeight="1" x14ac:dyDescent="0.2">
      <c r="A1746" s="302" t="str">
        <f>IF(B1746="","",ROW()-ROW($A$3)+'Diário 3º PA'!$P$1)</f>
        <v/>
      </c>
      <c r="B1746" s="303"/>
      <c r="C1746" s="304"/>
      <c r="D1746" s="305"/>
      <c r="E1746" s="306"/>
      <c r="F1746" s="307"/>
      <c r="G1746" s="305"/>
      <c r="H1746" s="305"/>
      <c r="I1746" s="306"/>
      <c r="J1746" s="308" t="str">
        <f t="shared" si="6"/>
        <v/>
      </c>
      <c r="K1746" s="308"/>
      <c r="L1746" s="309"/>
      <c r="M1746" s="308"/>
      <c r="N1746" s="303"/>
      <c r="O1746" s="305"/>
      <c r="P1746" s="305"/>
      <c r="Q1746" s="299"/>
      <c r="R1746" s="299"/>
      <c r="S1746" s="299"/>
      <c r="T1746" s="299"/>
    </row>
    <row r="1747" spans="1:20" ht="13.5" customHeight="1" x14ac:dyDescent="0.2">
      <c r="A1747" s="302" t="str">
        <f>IF(B1747="","",ROW()-ROW($A$3)+'Diário 3º PA'!$P$1)</f>
        <v/>
      </c>
      <c r="B1747" s="303"/>
      <c r="C1747" s="304"/>
      <c r="D1747" s="305"/>
      <c r="E1747" s="306"/>
      <c r="F1747" s="307"/>
      <c r="G1747" s="305"/>
      <c r="H1747" s="305"/>
      <c r="I1747" s="306"/>
      <c r="J1747" s="308" t="str">
        <f t="shared" si="6"/>
        <v/>
      </c>
      <c r="K1747" s="308"/>
      <c r="L1747" s="309"/>
      <c r="M1747" s="308"/>
      <c r="N1747" s="303"/>
      <c r="O1747" s="305"/>
      <c r="P1747" s="305"/>
      <c r="Q1747" s="299"/>
      <c r="R1747" s="299"/>
      <c r="S1747" s="299"/>
      <c r="T1747" s="299"/>
    </row>
    <row r="1748" spans="1:20" ht="13.5" customHeight="1" x14ac:dyDescent="0.2">
      <c r="A1748" s="302" t="str">
        <f>IF(B1748="","",ROW()-ROW($A$3)+'Diário 3º PA'!$P$1)</f>
        <v/>
      </c>
      <c r="B1748" s="303"/>
      <c r="C1748" s="304"/>
      <c r="D1748" s="305"/>
      <c r="E1748" s="306"/>
      <c r="F1748" s="307"/>
      <c r="G1748" s="305"/>
      <c r="H1748" s="305"/>
      <c r="I1748" s="306"/>
      <c r="J1748" s="308" t="str">
        <f t="shared" si="6"/>
        <v/>
      </c>
      <c r="K1748" s="308"/>
      <c r="L1748" s="309"/>
      <c r="M1748" s="308"/>
      <c r="N1748" s="303"/>
      <c r="O1748" s="305"/>
      <c r="P1748" s="305"/>
      <c r="Q1748" s="299"/>
      <c r="R1748" s="299"/>
      <c r="S1748" s="299"/>
      <c r="T1748" s="299"/>
    </row>
    <row r="1749" spans="1:20" ht="13.5" customHeight="1" x14ac:dyDescent="0.2">
      <c r="A1749" s="302" t="str">
        <f>IF(B1749="","",ROW()-ROW($A$3)+'Diário 3º PA'!$P$1)</f>
        <v/>
      </c>
      <c r="B1749" s="303"/>
      <c r="C1749" s="304"/>
      <c r="D1749" s="305"/>
      <c r="E1749" s="306"/>
      <c r="F1749" s="307"/>
      <c r="G1749" s="305"/>
      <c r="H1749" s="305"/>
      <c r="I1749" s="306"/>
      <c r="J1749" s="308" t="str">
        <f t="shared" si="6"/>
        <v/>
      </c>
      <c r="K1749" s="308"/>
      <c r="L1749" s="309"/>
      <c r="M1749" s="308"/>
      <c r="N1749" s="303"/>
      <c r="O1749" s="305"/>
      <c r="P1749" s="305"/>
      <c r="Q1749" s="299"/>
      <c r="R1749" s="299"/>
      <c r="S1749" s="299"/>
      <c r="T1749" s="299"/>
    </row>
    <row r="1750" spans="1:20" ht="13.5" customHeight="1" x14ac:dyDescent="0.2">
      <c r="A1750" s="302" t="str">
        <f>IF(B1750="","",ROW()-ROW($A$3)+'Diário 3º PA'!$P$1)</f>
        <v/>
      </c>
      <c r="B1750" s="303"/>
      <c r="C1750" s="304"/>
      <c r="D1750" s="305"/>
      <c r="E1750" s="306"/>
      <c r="F1750" s="307"/>
      <c r="G1750" s="305"/>
      <c r="H1750" s="305"/>
      <c r="I1750" s="306"/>
      <c r="J1750" s="308" t="str">
        <f t="shared" si="6"/>
        <v/>
      </c>
      <c r="K1750" s="308"/>
      <c r="L1750" s="309"/>
      <c r="M1750" s="308"/>
      <c r="N1750" s="303"/>
      <c r="O1750" s="305"/>
      <c r="P1750" s="305"/>
      <c r="Q1750" s="299"/>
      <c r="R1750" s="299"/>
      <c r="S1750" s="299"/>
      <c r="T1750" s="299"/>
    </row>
    <row r="1751" spans="1:20" ht="13.5" customHeight="1" x14ac:dyDescent="0.2">
      <c r="A1751" s="302" t="str">
        <f>IF(B1751="","",ROW()-ROW($A$3)+'Diário 3º PA'!$P$1)</f>
        <v/>
      </c>
      <c r="B1751" s="303"/>
      <c r="C1751" s="304"/>
      <c r="D1751" s="305"/>
      <c r="E1751" s="306"/>
      <c r="F1751" s="307"/>
      <c r="G1751" s="305"/>
      <c r="H1751" s="305"/>
      <c r="I1751" s="306"/>
      <c r="J1751" s="308" t="str">
        <f t="shared" si="6"/>
        <v/>
      </c>
      <c r="K1751" s="308"/>
      <c r="L1751" s="309"/>
      <c r="M1751" s="308"/>
      <c r="N1751" s="303"/>
      <c r="O1751" s="305"/>
      <c r="P1751" s="305"/>
      <c r="Q1751" s="299"/>
      <c r="R1751" s="299"/>
      <c r="S1751" s="299"/>
      <c r="T1751" s="299"/>
    </row>
    <row r="1752" spans="1:20" ht="13.5" customHeight="1" x14ac:dyDescent="0.2">
      <c r="A1752" s="302" t="str">
        <f>IF(B1752="","",ROW()-ROW($A$3)+'Diário 3º PA'!$P$1)</f>
        <v/>
      </c>
      <c r="B1752" s="303"/>
      <c r="C1752" s="304"/>
      <c r="D1752" s="305"/>
      <c r="E1752" s="306"/>
      <c r="F1752" s="307"/>
      <c r="G1752" s="305"/>
      <c r="H1752" s="305"/>
      <c r="I1752" s="306"/>
      <c r="J1752" s="308" t="str">
        <f t="shared" si="6"/>
        <v/>
      </c>
      <c r="K1752" s="308"/>
      <c r="L1752" s="309"/>
      <c r="M1752" s="308"/>
      <c r="N1752" s="303"/>
      <c r="O1752" s="305"/>
      <c r="P1752" s="305"/>
      <c r="Q1752" s="299"/>
      <c r="R1752" s="299"/>
      <c r="S1752" s="299"/>
      <c r="T1752" s="299"/>
    </row>
    <row r="1753" spans="1:20" ht="13.5" customHeight="1" x14ac:dyDescent="0.2">
      <c r="A1753" s="302" t="str">
        <f>IF(B1753="","",ROW()-ROW($A$3)+'Diário 3º PA'!$P$1)</f>
        <v/>
      </c>
      <c r="B1753" s="303"/>
      <c r="C1753" s="304"/>
      <c r="D1753" s="305"/>
      <c r="E1753" s="306"/>
      <c r="F1753" s="307"/>
      <c r="G1753" s="305"/>
      <c r="H1753" s="305"/>
      <c r="I1753" s="306"/>
      <c r="J1753" s="308" t="str">
        <f t="shared" si="6"/>
        <v/>
      </c>
      <c r="K1753" s="308"/>
      <c r="L1753" s="309"/>
      <c r="M1753" s="308"/>
      <c r="N1753" s="303"/>
      <c r="O1753" s="305"/>
      <c r="P1753" s="305"/>
      <c r="Q1753" s="299"/>
      <c r="R1753" s="299"/>
      <c r="S1753" s="299"/>
      <c r="T1753" s="299"/>
    </row>
    <row r="1754" spans="1:20" ht="13.5" customHeight="1" x14ac:dyDescent="0.2">
      <c r="A1754" s="302" t="str">
        <f>IF(B1754="","",ROW()-ROW($A$3)+'Diário 3º PA'!$P$1)</f>
        <v/>
      </c>
      <c r="B1754" s="303"/>
      <c r="C1754" s="304"/>
      <c r="D1754" s="305"/>
      <c r="E1754" s="306"/>
      <c r="F1754" s="307"/>
      <c r="G1754" s="305"/>
      <c r="H1754" s="305"/>
      <c r="I1754" s="306"/>
      <c r="J1754" s="308" t="str">
        <f t="shared" si="6"/>
        <v/>
      </c>
      <c r="K1754" s="308"/>
      <c r="L1754" s="309"/>
      <c r="M1754" s="308"/>
      <c r="N1754" s="303"/>
      <c r="O1754" s="305"/>
      <c r="P1754" s="305"/>
      <c r="Q1754" s="299"/>
      <c r="R1754" s="299"/>
      <c r="S1754" s="299"/>
      <c r="T1754" s="299"/>
    </row>
    <row r="1755" spans="1:20" ht="13.5" customHeight="1" x14ac:dyDescent="0.2">
      <c r="A1755" s="302" t="str">
        <f>IF(B1755="","",ROW()-ROW($A$3)+'Diário 3º PA'!$P$1)</f>
        <v/>
      </c>
      <c r="B1755" s="303"/>
      <c r="C1755" s="304"/>
      <c r="D1755" s="305"/>
      <c r="E1755" s="306"/>
      <c r="F1755" s="307"/>
      <c r="G1755" s="305"/>
      <c r="H1755" s="305"/>
      <c r="I1755" s="306"/>
      <c r="J1755" s="308" t="str">
        <f t="shared" si="6"/>
        <v/>
      </c>
      <c r="K1755" s="308"/>
      <c r="L1755" s="309"/>
      <c r="M1755" s="308"/>
      <c r="N1755" s="303"/>
      <c r="O1755" s="305"/>
      <c r="P1755" s="305"/>
      <c r="Q1755" s="299"/>
      <c r="R1755" s="299"/>
      <c r="S1755" s="299"/>
      <c r="T1755" s="299"/>
    </row>
    <row r="1756" spans="1:20" ht="13.5" customHeight="1" x14ac:dyDescent="0.2">
      <c r="A1756" s="302" t="str">
        <f>IF(B1756="","",ROW()-ROW($A$3)+'Diário 3º PA'!$P$1)</f>
        <v/>
      </c>
      <c r="B1756" s="303"/>
      <c r="C1756" s="304"/>
      <c r="D1756" s="305"/>
      <c r="E1756" s="306"/>
      <c r="F1756" s="307"/>
      <c r="G1756" s="305"/>
      <c r="H1756" s="305"/>
      <c r="I1756" s="306"/>
      <c r="J1756" s="308" t="str">
        <f t="shared" si="6"/>
        <v/>
      </c>
      <c r="K1756" s="308"/>
      <c r="L1756" s="309"/>
      <c r="M1756" s="308"/>
      <c r="N1756" s="303"/>
      <c r="O1756" s="305"/>
      <c r="P1756" s="305"/>
      <c r="Q1756" s="299"/>
      <c r="R1756" s="299"/>
      <c r="S1756" s="299"/>
      <c r="T1756" s="299"/>
    </row>
    <row r="1757" spans="1:20" ht="13.5" customHeight="1" x14ac:dyDescent="0.2">
      <c r="A1757" s="302" t="str">
        <f>IF(B1757="","",ROW()-ROW($A$3)+'Diário 3º PA'!$P$1)</f>
        <v/>
      </c>
      <c r="B1757" s="303"/>
      <c r="C1757" s="304"/>
      <c r="D1757" s="305"/>
      <c r="E1757" s="306"/>
      <c r="F1757" s="307"/>
      <c r="G1757" s="305"/>
      <c r="H1757" s="305"/>
      <c r="I1757" s="306"/>
      <c r="J1757" s="308" t="str">
        <f t="shared" si="6"/>
        <v/>
      </c>
      <c r="K1757" s="308"/>
      <c r="L1757" s="309"/>
      <c r="M1757" s="308"/>
      <c r="N1757" s="303"/>
      <c r="O1757" s="305"/>
      <c r="P1757" s="305"/>
      <c r="Q1757" s="299"/>
      <c r="R1757" s="299"/>
      <c r="S1757" s="299"/>
      <c r="T1757" s="299"/>
    </row>
    <row r="1758" spans="1:20" ht="13.5" customHeight="1" x14ac:dyDescent="0.2">
      <c r="A1758" s="302" t="str">
        <f>IF(B1758="","",ROW()-ROW($A$3)+'Diário 3º PA'!$P$1)</f>
        <v/>
      </c>
      <c r="B1758" s="303"/>
      <c r="C1758" s="304"/>
      <c r="D1758" s="305"/>
      <c r="E1758" s="306"/>
      <c r="F1758" s="307"/>
      <c r="G1758" s="305"/>
      <c r="H1758" s="305"/>
      <c r="I1758" s="306"/>
      <c r="J1758" s="308" t="str">
        <f t="shared" si="6"/>
        <v/>
      </c>
      <c r="K1758" s="308"/>
      <c r="L1758" s="309"/>
      <c r="M1758" s="308"/>
      <c r="N1758" s="303"/>
      <c r="O1758" s="305"/>
      <c r="P1758" s="305"/>
      <c r="Q1758" s="299"/>
      <c r="R1758" s="299"/>
      <c r="S1758" s="299"/>
      <c r="T1758" s="299"/>
    </row>
    <row r="1759" spans="1:20" ht="13.5" customHeight="1" x14ac:dyDescent="0.2">
      <c r="A1759" s="302" t="str">
        <f>IF(B1759="","",ROW()-ROW($A$3)+'Diário 3º PA'!$P$1)</f>
        <v/>
      </c>
      <c r="B1759" s="303"/>
      <c r="C1759" s="304"/>
      <c r="D1759" s="305"/>
      <c r="E1759" s="306"/>
      <c r="F1759" s="307"/>
      <c r="G1759" s="305"/>
      <c r="H1759" s="305"/>
      <c r="I1759" s="306"/>
      <c r="J1759" s="308" t="str">
        <f t="shared" si="6"/>
        <v/>
      </c>
      <c r="K1759" s="308"/>
      <c r="L1759" s="309"/>
      <c r="M1759" s="308"/>
      <c r="N1759" s="303"/>
      <c r="O1759" s="305"/>
      <c r="P1759" s="305"/>
      <c r="Q1759" s="299"/>
      <c r="R1759" s="299"/>
      <c r="S1759" s="299"/>
      <c r="T1759" s="299"/>
    </row>
    <row r="1760" spans="1:20" ht="13.5" customHeight="1" x14ac:dyDescent="0.2">
      <c r="A1760" s="302" t="str">
        <f>IF(B1760="","",ROW()-ROW($A$3)+'Diário 3º PA'!$P$1)</f>
        <v/>
      </c>
      <c r="B1760" s="303"/>
      <c r="C1760" s="304"/>
      <c r="D1760" s="305"/>
      <c r="E1760" s="306"/>
      <c r="F1760" s="307"/>
      <c r="G1760" s="305"/>
      <c r="H1760" s="305"/>
      <c r="I1760" s="306"/>
      <c r="J1760" s="308" t="str">
        <f t="shared" si="6"/>
        <v/>
      </c>
      <c r="K1760" s="308"/>
      <c r="L1760" s="309"/>
      <c r="M1760" s="308"/>
      <c r="N1760" s="303"/>
      <c r="O1760" s="305"/>
      <c r="P1760" s="305"/>
      <c r="Q1760" s="299"/>
      <c r="R1760" s="299"/>
      <c r="S1760" s="299"/>
      <c r="T1760" s="299"/>
    </row>
    <row r="1761" spans="1:20" ht="13.5" customHeight="1" x14ac:dyDescent="0.2">
      <c r="A1761" s="302" t="str">
        <f>IF(B1761="","",ROW()-ROW($A$3)+'Diário 3º PA'!$P$1)</f>
        <v/>
      </c>
      <c r="B1761" s="303"/>
      <c r="C1761" s="304"/>
      <c r="D1761" s="305"/>
      <c r="E1761" s="306"/>
      <c r="F1761" s="307"/>
      <c r="G1761" s="305"/>
      <c r="H1761" s="305"/>
      <c r="I1761" s="306"/>
      <c r="J1761" s="308" t="str">
        <f t="shared" si="6"/>
        <v/>
      </c>
      <c r="K1761" s="308"/>
      <c r="L1761" s="309"/>
      <c r="M1761" s="308"/>
      <c r="N1761" s="303"/>
      <c r="O1761" s="305"/>
      <c r="P1761" s="305"/>
      <c r="Q1761" s="299"/>
      <c r="R1761" s="299"/>
      <c r="S1761" s="299"/>
      <c r="T1761" s="299"/>
    </row>
    <row r="1762" spans="1:20" ht="13.5" customHeight="1" x14ac:dyDescent="0.2">
      <c r="A1762" s="302" t="str">
        <f>IF(B1762="","",ROW()-ROW($A$3)+'Diário 3º PA'!$P$1)</f>
        <v/>
      </c>
      <c r="B1762" s="303"/>
      <c r="C1762" s="304"/>
      <c r="D1762" s="305"/>
      <c r="E1762" s="306"/>
      <c r="F1762" s="307"/>
      <c r="G1762" s="305"/>
      <c r="H1762" s="305"/>
      <c r="I1762" s="306"/>
      <c r="J1762" s="308" t="str">
        <f t="shared" si="6"/>
        <v/>
      </c>
      <c r="K1762" s="308"/>
      <c r="L1762" s="309"/>
      <c r="M1762" s="308"/>
      <c r="N1762" s="303"/>
      <c r="O1762" s="305"/>
      <c r="P1762" s="305"/>
      <c r="Q1762" s="299"/>
      <c r="R1762" s="299"/>
      <c r="S1762" s="299"/>
      <c r="T1762" s="299"/>
    </row>
    <row r="1763" spans="1:20" ht="13.5" customHeight="1" x14ac:dyDescent="0.2">
      <c r="A1763" s="302" t="str">
        <f>IF(B1763="","",ROW()-ROW($A$3)+'Diário 3º PA'!$P$1)</f>
        <v/>
      </c>
      <c r="B1763" s="303"/>
      <c r="C1763" s="304"/>
      <c r="D1763" s="305"/>
      <c r="E1763" s="306"/>
      <c r="F1763" s="307"/>
      <c r="G1763" s="305"/>
      <c r="H1763" s="305"/>
      <c r="I1763" s="306"/>
      <c r="J1763" s="308" t="str">
        <f t="shared" si="6"/>
        <v/>
      </c>
      <c r="K1763" s="308"/>
      <c r="L1763" s="309"/>
      <c r="M1763" s="308"/>
      <c r="N1763" s="303"/>
      <c r="O1763" s="305"/>
      <c r="P1763" s="305"/>
      <c r="Q1763" s="299"/>
      <c r="R1763" s="299"/>
      <c r="S1763" s="299"/>
      <c r="T1763" s="299"/>
    </row>
    <row r="1764" spans="1:20" ht="13.5" customHeight="1" x14ac:dyDescent="0.2">
      <c r="A1764" s="302" t="str">
        <f>IF(B1764="","",ROW()-ROW($A$3)+'Diário 3º PA'!$P$1)</f>
        <v/>
      </c>
      <c r="B1764" s="303"/>
      <c r="C1764" s="304"/>
      <c r="D1764" s="305"/>
      <c r="E1764" s="306"/>
      <c r="F1764" s="307"/>
      <c r="G1764" s="305"/>
      <c r="H1764" s="305"/>
      <c r="I1764" s="306"/>
      <c r="J1764" s="308" t="str">
        <f t="shared" si="6"/>
        <v/>
      </c>
      <c r="K1764" s="308"/>
      <c r="L1764" s="309"/>
      <c r="M1764" s="308"/>
      <c r="N1764" s="303"/>
      <c r="O1764" s="305"/>
      <c r="P1764" s="305"/>
      <c r="Q1764" s="299"/>
      <c r="R1764" s="299"/>
      <c r="S1764" s="299"/>
      <c r="T1764" s="299"/>
    </row>
    <row r="1765" spans="1:20" ht="13.5" customHeight="1" x14ac:dyDescent="0.2">
      <c r="A1765" s="302" t="str">
        <f>IF(B1765="","",ROW()-ROW($A$3)+'Diário 3º PA'!$P$1)</f>
        <v/>
      </c>
      <c r="B1765" s="303"/>
      <c r="C1765" s="304"/>
      <c r="D1765" s="305"/>
      <c r="E1765" s="306"/>
      <c r="F1765" s="307"/>
      <c r="G1765" s="305"/>
      <c r="H1765" s="305"/>
      <c r="I1765" s="306"/>
      <c r="J1765" s="308" t="str">
        <f t="shared" si="6"/>
        <v/>
      </c>
      <c r="K1765" s="308"/>
      <c r="L1765" s="309"/>
      <c r="M1765" s="308"/>
      <c r="N1765" s="303"/>
      <c r="O1765" s="305"/>
      <c r="P1765" s="305"/>
      <c r="Q1765" s="299"/>
      <c r="R1765" s="299"/>
      <c r="S1765" s="299"/>
      <c r="T1765" s="299"/>
    </row>
    <row r="1766" spans="1:20" ht="13.5" customHeight="1" x14ac:dyDescent="0.2">
      <c r="A1766" s="302" t="str">
        <f>IF(B1766="","",ROW()-ROW($A$3)+'Diário 3º PA'!$P$1)</f>
        <v/>
      </c>
      <c r="B1766" s="303"/>
      <c r="C1766" s="304"/>
      <c r="D1766" s="305"/>
      <c r="E1766" s="306"/>
      <c r="F1766" s="307"/>
      <c r="G1766" s="305"/>
      <c r="H1766" s="305"/>
      <c r="I1766" s="306"/>
      <c r="J1766" s="308" t="str">
        <f t="shared" si="6"/>
        <v/>
      </c>
      <c r="K1766" s="308"/>
      <c r="L1766" s="309"/>
      <c r="M1766" s="308"/>
      <c r="N1766" s="303"/>
      <c r="O1766" s="305"/>
      <c r="P1766" s="305"/>
      <c r="Q1766" s="299"/>
      <c r="R1766" s="299"/>
      <c r="S1766" s="299"/>
      <c r="T1766" s="299"/>
    </row>
    <row r="1767" spans="1:20" ht="13.5" customHeight="1" x14ac:dyDescent="0.2">
      <c r="A1767" s="302" t="str">
        <f>IF(B1767="","",ROW()-ROW($A$3)+'Diário 3º PA'!$P$1)</f>
        <v/>
      </c>
      <c r="B1767" s="303"/>
      <c r="C1767" s="304"/>
      <c r="D1767" s="305"/>
      <c r="E1767" s="306"/>
      <c r="F1767" s="307"/>
      <c r="G1767" s="305"/>
      <c r="H1767" s="305"/>
      <c r="I1767" s="306"/>
      <c r="J1767" s="308" t="str">
        <f t="shared" si="6"/>
        <v/>
      </c>
      <c r="K1767" s="308"/>
      <c r="L1767" s="309"/>
      <c r="M1767" s="308"/>
      <c r="N1767" s="303"/>
      <c r="O1767" s="305"/>
      <c r="P1767" s="305"/>
      <c r="Q1767" s="299"/>
      <c r="R1767" s="299"/>
      <c r="S1767" s="299"/>
      <c r="T1767" s="299"/>
    </row>
    <row r="1768" spans="1:20" ht="13.5" customHeight="1" x14ac:dyDescent="0.2">
      <c r="A1768" s="302" t="str">
        <f>IF(B1768="","",ROW()-ROW($A$3)+'Diário 3º PA'!$P$1)</f>
        <v/>
      </c>
      <c r="B1768" s="303"/>
      <c r="C1768" s="304"/>
      <c r="D1768" s="305"/>
      <c r="E1768" s="306"/>
      <c r="F1768" s="307"/>
      <c r="G1768" s="305"/>
      <c r="H1768" s="305"/>
      <c r="I1768" s="306"/>
      <c r="J1768" s="308" t="str">
        <f t="shared" si="6"/>
        <v/>
      </c>
      <c r="K1768" s="308"/>
      <c r="L1768" s="309"/>
      <c r="M1768" s="308"/>
      <c r="N1768" s="303"/>
      <c r="O1768" s="305"/>
      <c r="P1768" s="305"/>
      <c r="Q1768" s="299"/>
      <c r="R1768" s="299"/>
      <c r="S1768" s="299"/>
      <c r="T1768" s="299"/>
    </row>
    <row r="1769" spans="1:20" ht="13.5" customHeight="1" x14ac:dyDescent="0.2">
      <c r="A1769" s="302" t="str">
        <f>IF(B1769="","",ROW()-ROW($A$3)+'Diário 3º PA'!$P$1)</f>
        <v/>
      </c>
      <c r="B1769" s="303"/>
      <c r="C1769" s="304"/>
      <c r="D1769" s="305"/>
      <c r="E1769" s="306"/>
      <c r="F1769" s="307"/>
      <c r="G1769" s="305"/>
      <c r="H1769" s="305"/>
      <c r="I1769" s="306"/>
      <c r="J1769" s="308" t="str">
        <f t="shared" si="6"/>
        <v/>
      </c>
      <c r="K1769" s="308"/>
      <c r="L1769" s="309"/>
      <c r="M1769" s="308"/>
      <c r="N1769" s="303"/>
      <c r="O1769" s="305"/>
      <c r="P1769" s="305"/>
      <c r="Q1769" s="299"/>
      <c r="R1769" s="299"/>
      <c r="S1769" s="299"/>
      <c r="T1769" s="299"/>
    </row>
    <row r="1770" spans="1:20" ht="13.5" customHeight="1" x14ac:dyDescent="0.2">
      <c r="A1770" s="302" t="str">
        <f>IF(B1770="","",ROW()-ROW($A$3)+'Diário 3º PA'!$P$1)</f>
        <v/>
      </c>
      <c r="B1770" s="303"/>
      <c r="C1770" s="304"/>
      <c r="D1770" s="305"/>
      <c r="E1770" s="306"/>
      <c r="F1770" s="307"/>
      <c r="G1770" s="305"/>
      <c r="H1770" s="305"/>
      <c r="I1770" s="306"/>
      <c r="J1770" s="308" t="str">
        <f t="shared" si="6"/>
        <v/>
      </c>
      <c r="K1770" s="308"/>
      <c r="L1770" s="309"/>
      <c r="M1770" s="308"/>
      <c r="N1770" s="303"/>
      <c r="O1770" s="305"/>
      <c r="P1770" s="305"/>
      <c r="Q1770" s="299"/>
      <c r="R1770" s="299"/>
      <c r="S1770" s="299"/>
      <c r="T1770" s="299"/>
    </row>
    <row r="1771" spans="1:20" ht="13.5" customHeight="1" x14ac:dyDescent="0.2">
      <c r="A1771" s="302" t="str">
        <f>IF(B1771="","",ROW()-ROW($A$3)+'Diário 3º PA'!$P$1)</f>
        <v/>
      </c>
      <c r="B1771" s="303"/>
      <c r="C1771" s="304"/>
      <c r="D1771" s="305"/>
      <c r="E1771" s="306"/>
      <c r="F1771" s="307"/>
      <c r="G1771" s="305"/>
      <c r="H1771" s="305"/>
      <c r="I1771" s="306"/>
      <c r="J1771" s="308" t="str">
        <f t="shared" si="6"/>
        <v/>
      </c>
      <c r="K1771" s="308"/>
      <c r="L1771" s="309"/>
      <c r="M1771" s="308"/>
      <c r="N1771" s="303"/>
      <c r="O1771" s="305"/>
      <c r="P1771" s="305"/>
      <c r="Q1771" s="299"/>
      <c r="R1771" s="299"/>
      <c r="S1771" s="299"/>
      <c r="T1771" s="299"/>
    </row>
    <row r="1772" spans="1:20" ht="13.5" customHeight="1" x14ac:dyDescent="0.2">
      <c r="A1772" s="302" t="str">
        <f>IF(B1772="","",ROW()-ROW($A$3)+'Diário 3º PA'!$P$1)</f>
        <v/>
      </c>
      <c r="B1772" s="303"/>
      <c r="C1772" s="304"/>
      <c r="D1772" s="305"/>
      <c r="E1772" s="306"/>
      <c r="F1772" s="307"/>
      <c r="G1772" s="305"/>
      <c r="H1772" s="305"/>
      <c r="I1772" s="306"/>
      <c r="J1772" s="308" t="str">
        <f t="shared" si="6"/>
        <v/>
      </c>
      <c r="K1772" s="308"/>
      <c r="L1772" s="309"/>
      <c r="M1772" s="308"/>
      <c r="N1772" s="303"/>
      <c r="O1772" s="305"/>
      <c r="P1772" s="305"/>
      <c r="Q1772" s="299"/>
      <c r="R1772" s="299"/>
      <c r="S1772" s="299"/>
      <c r="T1772" s="299"/>
    </row>
    <row r="1773" spans="1:20" ht="13.5" customHeight="1" x14ac:dyDescent="0.2">
      <c r="A1773" s="302" t="str">
        <f>IF(B1773="","",ROW()-ROW($A$3)+'Diário 3º PA'!$P$1)</f>
        <v/>
      </c>
      <c r="B1773" s="303"/>
      <c r="C1773" s="304"/>
      <c r="D1773" s="305"/>
      <c r="E1773" s="306"/>
      <c r="F1773" s="307"/>
      <c r="G1773" s="305"/>
      <c r="H1773" s="305"/>
      <c r="I1773" s="306"/>
      <c r="J1773" s="308" t="str">
        <f t="shared" si="6"/>
        <v/>
      </c>
      <c r="K1773" s="308"/>
      <c r="L1773" s="309"/>
      <c r="M1773" s="308"/>
      <c r="N1773" s="303"/>
      <c r="O1773" s="305"/>
      <c r="P1773" s="305"/>
      <c r="Q1773" s="299"/>
      <c r="R1773" s="299"/>
      <c r="S1773" s="299"/>
      <c r="T1773" s="299"/>
    </row>
    <row r="1774" spans="1:20" ht="13.5" customHeight="1" x14ac:dyDescent="0.2">
      <c r="A1774" s="302" t="str">
        <f>IF(B1774="","",ROW()-ROW($A$3)+'Diário 3º PA'!$P$1)</f>
        <v/>
      </c>
      <c r="B1774" s="303"/>
      <c r="C1774" s="304"/>
      <c r="D1774" s="305"/>
      <c r="E1774" s="306"/>
      <c r="F1774" s="307"/>
      <c r="G1774" s="305"/>
      <c r="H1774" s="305"/>
      <c r="I1774" s="306"/>
      <c r="J1774" s="308" t="str">
        <f t="shared" si="6"/>
        <v/>
      </c>
      <c r="K1774" s="308"/>
      <c r="L1774" s="309"/>
      <c r="M1774" s="308"/>
      <c r="N1774" s="303"/>
      <c r="O1774" s="305"/>
      <c r="P1774" s="305"/>
      <c r="Q1774" s="299"/>
      <c r="R1774" s="299"/>
      <c r="S1774" s="299"/>
      <c r="T1774" s="299"/>
    </row>
    <row r="1775" spans="1:20" ht="13.5" customHeight="1" x14ac:dyDescent="0.2">
      <c r="A1775" s="302" t="str">
        <f>IF(B1775="","",ROW()-ROW($A$3)+'Diário 3º PA'!$P$1)</f>
        <v/>
      </c>
      <c r="B1775" s="303"/>
      <c r="C1775" s="304"/>
      <c r="D1775" s="305"/>
      <c r="E1775" s="306"/>
      <c r="F1775" s="307"/>
      <c r="G1775" s="305"/>
      <c r="H1775" s="305"/>
      <c r="I1775" s="306"/>
      <c r="J1775" s="308" t="str">
        <f t="shared" si="6"/>
        <v/>
      </c>
      <c r="K1775" s="308"/>
      <c r="L1775" s="309"/>
      <c r="M1775" s="308"/>
      <c r="N1775" s="303"/>
      <c r="O1775" s="305"/>
      <c r="P1775" s="305"/>
      <c r="Q1775" s="299"/>
      <c r="R1775" s="299"/>
      <c r="S1775" s="299"/>
      <c r="T1775" s="299"/>
    </row>
    <row r="1776" spans="1:20" ht="13.5" customHeight="1" x14ac:dyDescent="0.2">
      <c r="A1776" s="302" t="str">
        <f>IF(B1776="","",ROW()-ROW($A$3)+'Diário 3º PA'!$P$1)</f>
        <v/>
      </c>
      <c r="B1776" s="303"/>
      <c r="C1776" s="304"/>
      <c r="D1776" s="305"/>
      <c r="E1776" s="306"/>
      <c r="F1776" s="307"/>
      <c r="G1776" s="305"/>
      <c r="H1776" s="305"/>
      <c r="I1776" s="306"/>
      <c r="J1776" s="308" t="str">
        <f t="shared" si="6"/>
        <v/>
      </c>
      <c r="K1776" s="308"/>
      <c r="L1776" s="309"/>
      <c r="M1776" s="308"/>
      <c r="N1776" s="303"/>
      <c r="O1776" s="305"/>
      <c r="P1776" s="305"/>
      <c r="Q1776" s="299"/>
      <c r="R1776" s="299"/>
      <c r="S1776" s="299"/>
      <c r="T1776" s="299"/>
    </row>
    <row r="1777" spans="1:20" ht="13.5" customHeight="1" x14ac:dyDescent="0.2">
      <c r="A1777" s="302" t="str">
        <f>IF(B1777="","",ROW()-ROW($A$3)+'Diário 3º PA'!$P$1)</f>
        <v/>
      </c>
      <c r="B1777" s="303"/>
      <c r="C1777" s="304"/>
      <c r="D1777" s="305"/>
      <c r="E1777" s="306"/>
      <c r="F1777" s="307"/>
      <c r="G1777" s="305"/>
      <c r="H1777" s="305"/>
      <c r="I1777" s="306"/>
      <c r="J1777" s="308" t="str">
        <f t="shared" si="6"/>
        <v/>
      </c>
      <c r="K1777" s="308"/>
      <c r="L1777" s="309"/>
      <c r="M1777" s="308"/>
      <c r="N1777" s="303"/>
      <c r="O1777" s="305"/>
      <c r="P1777" s="305"/>
      <c r="Q1777" s="299"/>
      <c r="R1777" s="299"/>
      <c r="S1777" s="299"/>
      <c r="T1777" s="299"/>
    </row>
    <row r="1778" spans="1:20" ht="13.5" customHeight="1" x14ac:dyDescent="0.2">
      <c r="A1778" s="302" t="str">
        <f>IF(B1778="","",ROW()-ROW($A$3)+'Diário 3º PA'!$P$1)</f>
        <v/>
      </c>
      <c r="B1778" s="303"/>
      <c r="C1778" s="304"/>
      <c r="D1778" s="305"/>
      <c r="E1778" s="306"/>
      <c r="F1778" s="307"/>
      <c r="G1778" s="305"/>
      <c r="H1778" s="305"/>
      <c r="I1778" s="306"/>
      <c r="J1778" s="308" t="str">
        <f t="shared" si="6"/>
        <v/>
      </c>
      <c r="K1778" s="308"/>
      <c r="L1778" s="309"/>
      <c r="M1778" s="308"/>
      <c r="N1778" s="303"/>
      <c r="O1778" s="305"/>
      <c r="P1778" s="305"/>
      <c r="Q1778" s="299"/>
      <c r="R1778" s="299"/>
      <c r="S1778" s="299"/>
      <c r="T1778" s="299"/>
    </row>
    <row r="1779" spans="1:20" ht="13.5" customHeight="1" x14ac:dyDescent="0.2">
      <c r="A1779" s="302" t="str">
        <f>IF(B1779="","",ROW()-ROW($A$3)+'Diário 3º PA'!$P$1)</f>
        <v/>
      </c>
      <c r="B1779" s="303"/>
      <c r="C1779" s="304"/>
      <c r="D1779" s="305"/>
      <c r="E1779" s="306"/>
      <c r="F1779" s="307"/>
      <c r="G1779" s="305"/>
      <c r="H1779" s="305"/>
      <c r="I1779" s="306"/>
      <c r="J1779" s="308" t="str">
        <f t="shared" si="6"/>
        <v/>
      </c>
      <c r="K1779" s="308"/>
      <c r="L1779" s="309"/>
      <c r="M1779" s="308"/>
      <c r="N1779" s="303"/>
      <c r="O1779" s="305"/>
      <c r="P1779" s="305"/>
      <c r="Q1779" s="299"/>
      <c r="R1779" s="299"/>
      <c r="S1779" s="299"/>
      <c r="T1779" s="299"/>
    </row>
    <row r="1780" spans="1:20" ht="13.5" customHeight="1" x14ac:dyDescent="0.2">
      <c r="A1780" s="302" t="str">
        <f>IF(B1780="","",ROW()-ROW($A$3)+'Diário 3º PA'!$P$1)</f>
        <v/>
      </c>
      <c r="B1780" s="303"/>
      <c r="C1780" s="304"/>
      <c r="D1780" s="305"/>
      <c r="E1780" s="306"/>
      <c r="F1780" s="307"/>
      <c r="G1780" s="305"/>
      <c r="H1780" s="305"/>
      <c r="I1780" s="306"/>
      <c r="J1780" s="308" t="str">
        <f t="shared" si="6"/>
        <v/>
      </c>
      <c r="K1780" s="308"/>
      <c r="L1780" s="309"/>
      <c r="M1780" s="308"/>
      <c r="N1780" s="303"/>
      <c r="O1780" s="305"/>
      <c r="P1780" s="305"/>
      <c r="Q1780" s="299"/>
      <c r="R1780" s="299"/>
      <c r="S1780" s="299"/>
      <c r="T1780" s="299"/>
    </row>
    <row r="1781" spans="1:20" ht="13.5" customHeight="1" x14ac:dyDescent="0.2">
      <c r="A1781" s="302" t="str">
        <f>IF(B1781="","",ROW()-ROW($A$3)+'Diário 3º PA'!$P$1)</f>
        <v/>
      </c>
      <c r="B1781" s="303"/>
      <c r="C1781" s="304"/>
      <c r="D1781" s="305"/>
      <c r="E1781" s="306"/>
      <c r="F1781" s="307"/>
      <c r="G1781" s="305"/>
      <c r="H1781" s="305"/>
      <c r="I1781" s="306"/>
      <c r="J1781" s="308" t="str">
        <f t="shared" si="6"/>
        <v/>
      </c>
      <c r="K1781" s="308"/>
      <c r="L1781" s="309"/>
      <c r="M1781" s="308"/>
      <c r="N1781" s="303"/>
      <c r="O1781" s="305"/>
      <c r="P1781" s="305"/>
      <c r="Q1781" s="299"/>
      <c r="R1781" s="299"/>
      <c r="S1781" s="299"/>
      <c r="T1781" s="299"/>
    </row>
    <row r="1782" spans="1:20" ht="13.5" customHeight="1" x14ac:dyDescent="0.2">
      <c r="A1782" s="302" t="str">
        <f>IF(B1782="","",ROW()-ROW($A$3)+'Diário 3º PA'!$P$1)</f>
        <v/>
      </c>
      <c r="B1782" s="303"/>
      <c r="C1782" s="304"/>
      <c r="D1782" s="305"/>
      <c r="E1782" s="306"/>
      <c r="F1782" s="307"/>
      <c r="G1782" s="305"/>
      <c r="H1782" s="305"/>
      <c r="I1782" s="306"/>
      <c r="J1782" s="308" t="str">
        <f t="shared" si="6"/>
        <v/>
      </c>
      <c r="K1782" s="308"/>
      <c r="L1782" s="309"/>
      <c r="M1782" s="308"/>
      <c r="N1782" s="303"/>
      <c r="O1782" s="305"/>
      <c r="P1782" s="305"/>
      <c r="Q1782" s="299"/>
      <c r="R1782" s="299"/>
      <c r="S1782" s="299"/>
      <c r="T1782" s="299"/>
    </row>
    <row r="1783" spans="1:20" ht="13.5" customHeight="1" x14ac:dyDescent="0.2">
      <c r="A1783" s="302" t="str">
        <f>IF(B1783="","",ROW()-ROW($A$3)+'Diário 3º PA'!$P$1)</f>
        <v/>
      </c>
      <c r="B1783" s="303"/>
      <c r="C1783" s="304"/>
      <c r="D1783" s="305"/>
      <c r="E1783" s="306"/>
      <c r="F1783" s="307"/>
      <c r="G1783" s="305"/>
      <c r="H1783" s="305"/>
      <c r="I1783" s="306"/>
      <c r="J1783" s="308" t="str">
        <f t="shared" si="6"/>
        <v/>
      </c>
      <c r="K1783" s="308"/>
      <c r="L1783" s="309"/>
      <c r="M1783" s="308"/>
      <c r="N1783" s="303"/>
      <c r="O1783" s="305"/>
      <c r="P1783" s="305"/>
      <c r="Q1783" s="299"/>
      <c r="R1783" s="299"/>
      <c r="S1783" s="299"/>
      <c r="T1783" s="299"/>
    </row>
    <row r="1784" spans="1:20" ht="13.5" customHeight="1" x14ac:dyDescent="0.2">
      <c r="A1784" s="302" t="str">
        <f>IF(B1784="","",ROW()-ROW($A$3)+'Diário 3º PA'!$P$1)</f>
        <v/>
      </c>
      <c r="B1784" s="303"/>
      <c r="C1784" s="304"/>
      <c r="D1784" s="305"/>
      <c r="E1784" s="306"/>
      <c r="F1784" s="307"/>
      <c r="G1784" s="305"/>
      <c r="H1784" s="305"/>
      <c r="I1784" s="306"/>
      <c r="J1784" s="308" t="str">
        <f t="shared" si="6"/>
        <v/>
      </c>
      <c r="K1784" s="308"/>
      <c r="L1784" s="309"/>
      <c r="M1784" s="308"/>
      <c r="N1784" s="303"/>
      <c r="O1784" s="305"/>
      <c r="P1784" s="305"/>
      <c r="Q1784" s="299"/>
      <c r="R1784" s="299"/>
      <c r="S1784" s="299"/>
      <c r="T1784" s="299"/>
    </row>
    <row r="1785" spans="1:20" ht="13.5" customHeight="1" x14ac:dyDescent="0.2">
      <c r="A1785" s="302" t="str">
        <f>IF(B1785="","",ROW()-ROW($A$3)+'Diário 3º PA'!$P$1)</f>
        <v/>
      </c>
      <c r="B1785" s="303"/>
      <c r="C1785" s="304"/>
      <c r="D1785" s="305"/>
      <c r="E1785" s="306"/>
      <c r="F1785" s="307"/>
      <c r="G1785" s="305"/>
      <c r="H1785" s="305"/>
      <c r="I1785" s="306"/>
      <c r="J1785" s="308" t="str">
        <f t="shared" si="6"/>
        <v/>
      </c>
      <c r="K1785" s="308"/>
      <c r="L1785" s="309"/>
      <c r="M1785" s="308"/>
      <c r="N1785" s="303"/>
      <c r="O1785" s="305"/>
      <c r="P1785" s="305"/>
      <c r="Q1785" s="299"/>
      <c r="R1785" s="299"/>
      <c r="S1785" s="299"/>
      <c r="T1785" s="299"/>
    </row>
    <row r="1786" spans="1:20" ht="13.5" customHeight="1" x14ac:dyDescent="0.2">
      <c r="A1786" s="302" t="str">
        <f>IF(B1786="","",ROW()-ROW($A$3)+'Diário 3º PA'!$P$1)</f>
        <v/>
      </c>
      <c r="B1786" s="303"/>
      <c r="C1786" s="304"/>
      <c r="D1786" s="305"/>
      <c r="E1786" s="306"/>
      <c r="F1786" s="307"/>
      <c r="G1786" s="305"/>
      <c r="H1786" s="305"/>
      <c r="I1786" s="306"/>
      <c r="J1786" s="308" t="str">
        <f t="shared" si="6"/>
        <v/>
      </c>
      <c r="K1786" s="308"/>
      <c r="L1786" s="309"/>
      <c r="M1786" s="308"/>
      <c r="N1786" s="303"/>
      <c r="O1786" s="305"/>
      <c r="P1786" s="305"/>
      <c r="Q1786" s="299"/>
      <c r="R1786" s="299"/>
      <c r="S1786" s="299"/>
      <c r="T1786" s="299"/>
    </row>
    <row r="1787" spans="1:20" ht="13.5" customHeight="1" x14ac:dyDescent="0.2">
      <c r="A1787" s="302" t="str">
        <f>IF(B1787="","",ROW()-ROW($A$3)+'Diário 3º PA'!$P$1)</f>
        <v/>
      </c>
      <c r="B1787" s="303"/>
      <c r="C1787" s="304"/>
      <c r="D1787" s="305"/>
      <c r="E1787" s="306"/>
      <c r="F1787" s="307"/>
      <c r="G1787" s="305"/>
      <c r="H1787" s="305"/>
      <c r="I1787" s="306"/>
      <c r="J1787" s="308" t="str">
        <f t="shared" si="6"/>
        <v/>
      </c>
      <c r="K1787" s="308"/>
      <c r="L1787" s="309"/>
      <c r="M1787" s="308"/>
      <c r="N1787" s="303"/>
      <c r="O1787" s="305"/>
      <c r="P1787" s="305"/>
      <c r="Q1787" s="299"/>
      <c r="R1787" s="299"/>
      <c r="S1787" s="299"/>
      <c r="T1787" s="299"/>
    </row>
    <row r="1788" spans="1:20" ht="13.5" customHeight="1" x14ac:dyDescent="0.2">
      <c r="A1788" s="302" t="str">
        <f>IF(B1788="","",ROW()-ROW($A$3)+'Diário 3º PA'!$P$1)</f>
        <v/>
      </c>
      <c r="B1788" s="303"/>
      <c r="C1788" s="304"/>
      <c r="D1788" s="305"/>
      <c r="E1788" s="306"/>
      <c r="F1788" s="307"/>
      <c r="G1788" s="305"/>
      <c r="H1788" s="305"/>
      <c r="I1788" s="306"/>
      <c r="J1788" s="308" t="str">
        <f t="shared" si="6"/>
        <v/>
      </c>
      <c r="K1788" s="308"/>
      <c r="L1788" s="309"/>
      <c r="M1788" s="308"/>
      <c r="N1788" s="303"/>
      <c r="O1788" s="305"/>
      <c r="P1788" s="305"/>
      <c r="Q1788" s="299"/>
      <c r="R1788" s="299"/>
      <c r="S1788" s="299"/>
      <c r="T1788" s="299"/>
    </row>
    <row r="1789" spans="1:20" ht="13.5" customHeight="1" x14ac:dyDescent="0.2">
      <c r="A1789" s="302" t="str">
        <f>IF(B1789="","",ROW()-ROW($A$3)+'Diário 3º PA'!$P$1)</f>
        <v/>
      </c>
      <c r="B1789" s="303"/>
      <c r="C1789" s="304"/>
      <c r="D1789" s="305"/>
      <c r="E1789" s="306"/>
      <c r="F1789" s="307"/>
      <c r="G1789" s="305"/>
      <c r="H1789" s="305"/>
      <c r="I1789" s="306"/>
      <c r="J1789" s="308" t="str">
        <f t="shared" si="6"/>
        <v/>
      </c>
      <c r="K1789" s="308"/>
      <c r="L1789" s="309"/>
      <c r="M1789" s="308"/>
      <c r="N1789" s="303"/>
      <c r="O1789" s="305"/>
      <c r="P1789" s="305"/>
      <c r="Q1789" s="299"/>
      <c r="R1789" s="299"/>
      <c r="S1789" s="299"/>
      <c r="T1789" s="299"/>
    </row>
    <row r="1790" spans="1:20" ht="13.5" customHeight="1" x14ac:dyDescent="0.2">
      <c r="A1790" s="302" t="str">
        <f>IF(B1790="","",ROW()-ROW($A$3)+'Diário 3º PA'!$P$1)</f>
        <v/>
      </c>
      <c r="B1790" s="303"/>
      <c r="C1790" s="304"/>
      <c r="D1790" s="305"/>
      <c r="E1790" s="306"/>
      <c r="F1790" s="307"/>
      <c r="G1790" s="305"/>
      <c r="H1790" s="305"/>
      <c r="I1790" s="306"/>
      <c r="J1790" s="308" t="str">
        <f t="shared" si="6"/>
        <v/>
      </c>
      <c r="K1790" s="308"/>
      <c r="L1790" s="309"/>
      <c r="M1790" s="308"/>
      <c r="N1790" s="303"/>
      <c r="O1790" s="305"/>
      <c r="P1790" s="305"/>
      <c r="Q1790" s="299"/>
      <c r="R1790" s="299"/>
      <c r="S1790" s="299"/>
      <c r="T1790" s="299"/>
    </row>
    <row r="1791" spans="1:20" ht="13.5" customHeight="1" x14ac:dyDescent="0.2">
      <c r="A1791" s="302" t="str">
        <f>IF(B1791="","",ROW()-ROW($A$3)+'Diário 3º PA'!$P$1)</f>
        <v/>
      </c>
      <c r="B1791" s="303"/>
      <c r="C1791" s="304"/>
      <c r="D1791" s="305"/>
      <c r="E1791" s="306"/>
      <c r="F1791" s="307"/>
      <c r="G1791" s="305"/>
      <c r="H1791" s="305"/>
      <c r="I1791" s="306"/>
      <c r="J1791" s="308" t="str">
        <f t="shared" si="6"/>
        <v/>
      </c>
      <c r="K1791" s="308"/>
      <c r="L1791" s="309"/>
      <c r="M1791" s="308"/>
      <c r="N1791" s="303"/>
      <c r="O1791" s="305"/>
      <c r="P1791" s="305"/>
      <c r="Q1791" s="299"/>
      <c r="R1791" s="299"/>
      <c r="S1791" s="299"/>
      <c r="T1791" s="299"/>
    </row>
    <row r="1792" spans="1:20" ht="13.5" customHeight="1" x14ac:dyDescent="0.2">
      <c r="A1792" s="302" t="str">
        <f>IF(B1792="","",ROW()-ROW($A$3)+'Diário 3º PA'!$P$1)</f>
        <v/>
      </c>
      <c r="B1792" s="303"/>
      <c r="C1792" s="304"/>
      <c r="D1792" s="305"/>
      <c r="E1792" s="306"/>
      <c r="F1792" s="307"/>
      <c r="G1792" s="305"/>
      <c r="H1792" s="305"/>
      <c r="I1792" s="306"/>
      <c r="J1792" s="308" t="str">
        <f t="shared" si="6"/>
        <v/>
      </c>
      <c r="K1792" s="308"/>
      <c r="L1792" s="309"/>
      <c r="M1792" s="308"/>
      <c r="N1792" s="303"/>
      <c r="O1792" s="305"/>
      <c r="P1792" s="305"/>
      <c r="Q1792" s="299"/>
      <c r="R1792" s="299"/>
      <c r="S1792" s="299"/>
      <c r="T1792" s="299"/>
    </row>
    <row r="1793" spans="1:20" ht="13.5" customHeight="1" x14ac:dyDescent="0.2">
      <c r="A1793" s="302" t="str">
        <f>IF(B1793="","",ROW()-ROW($A$3)+'Diário 3º PA'!$P$1)</f>
        <v/>
      </c>
      <c r="B1793" s="303"/>
      <c r="C1793" s="304"/>
      <c r="D1793" s="305"/>
      <c r="E1793" s="306"/>
      <c r="F1793" s="307"/>
      <c r="G1793" s="305"/>
      <c r="H1793" s="305"/>
      <c r="I1793" s="306"/>
      <c r="J1793" s="308" t="str">
        <f t="shared" si="6"/>
        <v/>
      </c>
      <c r="K1793" s="308"/>
      <c r="L1793" s="309"/>
      <c r="M1793" s="308"/>
      <c r="N1793" s="303"/>
      <c r="O1793" s="305"/>
      <c r="P1793" s="305"/>
      <c r="Q1793" s="299"/>
      <c r="R1793" s="299"/>
      <c r="S1793" s="299"/>
      <c r="T1793" s="299"/>
    </row>
    <row r="1794" spans="1:20" ht="13.5" customHeight="1" x14ac:dyDescent="0.2">
      <c r="A1794" s="302" t="str">
        <f>IF(B1794="","",ROW()-ROW($A$3)+'Diário 3º PA'!$P$1)</f>
        <v/>
      </c>
      <c r="B1794" s="303"/>
      <c r="C1794" s="304"/>
      <c r="D1794" s="305"/>
      <c r="E1794" s="306"/>
      <c r="F1794" s="307"/>
      <c r="G1794" s="305"/>
      <c r="H1794" s="305"/>
      <c r="I1794" s="306"/>
      <c r="J1794" s="308" t="str">
        <f t="shared" ref="J1794:J2000" si="7">IF(P1794="","",IF(LEN(P1794)&gt;14,P1794,"CPF Protegido - LGPD"))</f>
        <v/>
      </c>
      <c r="K1794" s="308"/>
      <c r="L1794" s="309"/>
      <c r="M1794" s="308"/>
      <c r="N1794" s="303"/>
      <c r="O1794" s="305"/>
      <c r="P1794" s="305"/>
      <c r="Q1794" s="299"/>
      <c r="R1794" s="299"/>
      <c r="S1794" s="299"/>
      <c r="T1794" s="299"/>
    </row>
    <row r="1795" spans="1:20" ht="13.5" customHeight="1" x14ac:dyDescent="0.2">
      <c r="A1795" s="302" t="str">
        <f>IF(B1795="","",ROW()-ROW($A$3)+'Diário 3º PA'!$P$1)</f>
        <v/>
      </c>
      <c r="B1795" s="303"/>
      <c r="C1795" s="304"/>
      <c r="D1795" s="305"/>
      <c r="E1795" s="306"/>
      <c r="F1795" s="307"/>
      <c r="G1795" s="305"/>
      <c r="H1795" s="305"/>
      <c r="I1795" s="306"/>
      <c r="J1795" s="308" t="str">
        <f t="shared" si="7"/>
        <v/>
      </c>
      <c r="K1795" s="308"/>
      <c r="L1795" s="309"/>
      <c r="M1795" s="308"/>
      <c r="N1795" s="303"/>
      <c r="O1795" s="305"/>
      <c r="P1795" s="305"/>
      <c r="Q1795" s="299"/>
      <c r="R1795" s="299"/>
      <c r="S1795" s="299"/>
      <c r="T1795" s="299"/>
    </row>
    <row r="1796" spans="1:20" ht="13.5" customHeight="1" x14ac:dyDescent="0.2">
      <c r="A1796" s="302" t="str">
        <f>IF(B1796="","",ROW()-ROW($A$3)+'Diário 3º PA'!$P$1)</f>
        <v/>
      </c>
      <c r="B1796" s="303"/>
      <c r="C1796" s="304"/>
      <c r="D1796" s="305"/>
      <c r="E1796" s="306"/>
      <c r="F1796" s="307"/>
      <c r="G1796" s="305"/>
      <c r="H1796" s="305"/>
      <c r="I1796" s="306"/>
      <c r="J1796" s="308" t="str">
        <f t="shared" si="7"/>
        <v/>
      </c>
      <c r="K1796" s="308"/>
      <c r="L1796" s="309"/>
      <c r="M1796" s="308"/>
      <c r="N1796" s="303"/>
      <c r="O1796" s="305"/>
      <c r="P1796" s="305"/>
      <c r="Q1796" s="299"/>
      <c r="R1796" s="299"/>
      <c r="S1796" s="299"/>
      <c r="T1796" s="299"/>
    </row>
    <row r="1797" spans="1:20" ht="13.5" customHeight="1" x14ac:dyDescent="0.2">
      <c r="A1797" s="302" t="str">
        <f>IF(B1797="","",ROW()-ROW($A$3)+'Diário 3º PA'!$P$1)</f>
        <v/>
      </c>
      <c r="B1797" s="303"/>
      <c r="C1797" s="304"/>
      <c r="D1797" s="305"/>
      <c r="E1797" s="306"/>
      <c r="F1797" s="307"/>
      <c r="G1797" s="305"/>
      <c r="H1797" s="305"/>
      <c r="I1797" s="306"/>
      <c r="J1797" s="308" t="str">
        <f t="shared" si="7"/>
        <v/>
      </c>
      <c r="K1797" s="308"/>
      <c r="L1797" s="309"/>
      <c r="M1797" s="308"/>
      <c r="N1797" s="303"/>
      <c r="O1797" s="305"/>
      <c r="P1797" s="305"/>
      <c r="Q1797" s="299"/>
      <c r="R1797" s="299"/>
      <c r="S1797" s="299"/>
      <c r="T1797" s="299"/>
    </row>
    <row r="1798" spans="1:20" ht="13.5" customHeight="1" x14ac:dyDescent="0.2">
      <c r="A1798" s="302" t="str">
        <f>IF(B1798="","",ROW()-ROW($A$3)+'Diário 3º PA'!$P$1)</f>
        <v/>
      </c>
      <c r="B1798" s="303"/>
      <c r="C1798" s="304"/>
      <c r="D1798" s="305"/>
      <c r="E1798" s="306"/>
      <c r="F1798" s="307"/>
      <c r="G1798" s="305"/>
      <c r="H1798" s="305"/>
      <c r="I1798" s="306"/>
      <c r="J1798" s="308" t="str">
        <f t="shared" si="7"/>
        <v/>
      </c>
      <c r="K1798" s="308"/>
      <c r="L1798" s="309"/>
      <c r="M1798" s="308"/>
      <c r="N1798" s="303"/>
      <c r="O1798" s="305"/>
      <c r="P1798" s="305"/>
      <c r="Q1798" s="299"/>
      <c r="R1798" s="299"/>
      <c r="S1798" s="299"/>
      <c r="T1798" s="299"/>
    </row>
    <row r="1799" spans="1:20" ht="13.5" customHeight="1" x14ac:dyDescent="0.2">
      <c r="A1799" s="302" t="str">
        <f>IF(B1799="","",ROW()-ROW($A$3)+'Diário 3º PA'!$P$1)</f>
        <v/>
      </c>
      <c r="B1799" s="303"/>
      <c r="C1799" s="304"/>
      <c r="D1799" s="305"/>
      <c r="E1799" s="306"/>
      <c r="F1799" s="307"/>
      <c r="G1799" s="305"/>
      <c r="H1799" s="305"/>
      <c r="I1799" s="306"/>
      <c r="J1799" s="308" t="str">
        <f t="shared" si="7"/>
        <v/>
      </c>
      <c r="K1799" s="308"/>
      <c r="L1799" s="309"/>
      <c r="M1799" s="308"/>
      <c r="N1799" s="303"/>
      <c r="O1799" s="305"/>
      <c r="P1799" s="305"/>
      <c r="Q1799" s="299"/>
      <c r="R1799" s="299"/>
      <c r="S1799" s="299"/>
      <c r="T1799" s="299"/>
    </row>
    <row r="1800" spans="1:20" ht="13.5" customHeight="1" x14ac:dyDescent="0.2">
      <c r="A1800" s="302" t="str">
        <f>IF(B1800="","",ROW()-ROW($A$3)+'Diário 3º PA'!$P$1)</f>
        <v/>
      </c>
      <c r="B1800" s="303"/>
      <c r="C1800" s="304"/>
      <c r="D1800" s="305"/>
      <c r="E1800" s="306"/>
      <c r="F1800" s="307"/>
      <c r="G1800" s="305"/>
      <c r="H1800" s="305"/>
      <c r="I1800" s="306"/>
      <c r="J1800" s="308" t="str">
        <f t="shared" si="7"/>
        <v/>
      </c>
      <c r="K1800" s="308"/>
      <c r="L1800" s="309"/>
      <c r="M1800" s="308"/>
      <c r="N1800" s="303"/>
      <c r="O1800" s="305"/>
      <c r="P1800" s="305"/>
      <c r="Q1800" s="299"/>
      <c r="R1800" s="299"/>
      <c r="S1800" s="299"/>
      <c r="T1800" s="299"/>
    </row>
    <row r="1801" spans="1:20" ht="13.5" customHeight="1" x14ac:dyDescent="0.2">
      <c r="A1801" s="302" t="str">
        <f>IF(B1801="","",ROW()-ROW($A$3)+'Diário 3º PA'!$P$1)</f>
        <v/>
      </c>
      <c r="B1801" s="303"/>
      <c r="C1801" s="304"/>
      <c r="D1801" s="305"/>
      <c r="E1801" s="306"/>
      <c r="F1801" s="307"/>
      <c r="G1801" s="305"/>
      <c r="H1801" s="305"/>
      <c r="I1801" s="306"/>
      <c r="J1801" s="308" t="str">
        <f t="shared" si="7"/>
        <v/>
      </c>
      <c r="K1801" s="308"/>
      <c r="L1801" s="309"/>
      <c r="M1801" s="308"/>
      <c r="N1801" s="303"/>
      <c r="O1801" s="305"/>
      <c r="P1801" s="305"/>
      <c r="Q1801" s="299"/>
      <c r="R1801" s="299"/>
      <c r="S1801" s="299"/>
      <c r="T1801" s="299"/>
    </row>
    <row r="1802" spans="1:20" ht="13.5" customHeight="1" x14ac:dyDescent="0.2">
      <c r="A1802" s="302" t="str">
        <f>IF(B1802="","",ROW()-ROW($A$3)+'Diário 3º PA'!$P$1)</f>
        <v/>
      </c>
      <c r="B1802" s="303"/>
      <c r="C1802" s="304"/>
      <c r="D1802" s="305"/>
      <c r="E1802" s="306"/>
      <c r="F1802" s="307"/>
      <c r="G1802" s="305"/>
      <c r="H1802" s="305"/>
      <c r="I1802" s="306"/>
      <c r="J1802" s="308" t="str">
        <f t="shared" si="7"/>
        <v/>
      </c>
      <c r="K1802" s="308"/>
      <c r="L1802" s="309"/>
      <c r="M1802" s="308"/>
      <c r="N1802" s="303"/>
      <c r="O1802" s="305"/>
      <c r="P1802" s="305"/>
      <c r="Q1802" s="299"/>
      <c r="R1802" s="299"/>
      <c r="S1802" s="299"/>
      <c r="T1802" s="299"/>
    </row>
    <row r="1803" spans="1:20" ht="13.5" customHeight="1" x14ac:dyDescent="0.2">
      <c r="A1803" s="302" t="str">
        <f>IF(B1803="","",ROW()-ROW($A$3)+'Diário 3º PA'!$P$1)</f>
        <v/>
      </c>
      <c r="B1803" s="303"/>
      <c r="C1803" s="304"/>
      <c r="D1803" s="305"/>
      <c r="E1803" s="306"/>
      <c r="F1803" s="307"/>
      <c r="G1803" s="305"/>
      <c r="H1803" s="305"/>
      <c r="I1803" s="306"/>
      <c r="J1803" s="308" t="str">
        <f t="shared" si="7"/>
        <v/>
      </c>
      <c r="K1803" s="308"/>
      <c r="L1803" s="309"/>
      <c r="M1803" s="308"/>
      <c r="N1803" s="303"/>
      <c r="O1803" s="305"/>
      <c r="P1803" s="305"/>
      <c r="Q1803" s="299"/>
      <c r="R1803" s="299"/>
      <c r="S1803" s="299"/>
      <c r="T1803" s="299"/>
    </row>
    <row r="1804" spans="1:20" ht="13.5" customHeight="1" x14ac:dyDescent="0.2">
      <c r="A1804" s="302" t="str">
        <f>IF(B1804="","",ROW()-ROW($A$3)+'Diário 3º PA'!$P$1)</f>
        <v/>
      </c>
      <c r="B1804" s="303"/>
      <c r="C1804" s="304"/>
      <c r="D1804" s="305"/>
      <c r="E1804" s="306"/>
      <c r="F1804" s="307"/>
      <c r="G1804" s="305"/>
      <c r="H1804" s="305"/>
      <c r="I1804" s="306"/>
      <c r="J1804" s="308" t="str">
        <f t="shared" si="7"/>
        <v/>
      </c>
      <c r="K1804" s="308"/>
      <c r="L1804" s="309"/>
      <c r="M1804" s="308"/>
      <c r="N1804" s="303"/>
      <c r="O1804" s="305"/>
      <c r="P1804" s="305"/>
      <c r="Q1804" s="299"/>
      <c r="R1804" s="299"/>
      <c r="S1804" s="299"/>
      <c r="T1804" s="299"/>
    </row>
    <row r="1805" spans="1:20" ht="13.5" customHeight="1" x14ac:dyDescent="0.2">
      <c r="A1805" s="302" t="str">
        <f>IF(B1805="","",ROW()-ROW($A$3)+'Diário 3º PA'!$P$1)</f>
        <v/>
      </c>
      <c r="B1805" s="303"/>
      <c r="C1805" s="304"/>
      <c r="D1805" s="305"/>
      <c r="E1805" s="306"/>
      <c r="F1805" s="307"/>
      <c r="G1805" s="305"/>
      <c r="H1805" s="305"/>
      <c r="I1805" s="306"/>
      <c r="J1805" s="308" t="str">
        <f t="shared" si="7"/>
        <v/>
      </c>
      <c r="K1805" s="308"/>
      <c r="L1805" s="309"/>
      <c r="M1805" s="308"/>
      <c r="N1805" s="303"/>
      <c r="O1805" s="305"/>
      <c r="P1805" s="305"/>
      <c r="Q1805" s="299"/>
      <c r="R1805" s="299"/>
      <c r="S1805" s="299"/>
      <c r="T1805" s="299"/>
    </row>
    <row r="1806" spans="1:20" ht="13.5" customHeight="1" x14ac:dyDescent="0.2">
      <c r="A1806" s="302" t="str">
        <f>IF(B1806="","",ROW()-ROW($A$3)+'Diário 3º PA'!$P$1)</f>
        <v/>
      </c>
      <c r="B1806" s="303"/>
      <c r="C1806" s="304"/>
      <c r="D1806" s="305"/>
      <c r="E1806" s="306"/>
      <c r="F1806" s="307"/>
      <c r="G1806" s="305"/>
      <c r="H1806" s="305"/>
      <c r="I1806" s="306"/>
      <c r="J1806" s="308" t="str">
        <f t="shared" si="7"/>
        <v/>
      </c>
      <c r="K1806" s="308"/>
      <c r="L1806" s="309"/>
      <c r="M1806" s="308"/>
      <c r="N1806" s="303"/>
      <c r="O1806" s="305"/>
      <c r="P1806" s="305"/>
      <c r="Q1806" s="299"/>
      <c r="R1806" s="299"/>
      <c r="S1806" s="299"/>
      <c r="T1806" s="299"/>
    </row>
    <row r="1807" spans="1:20" ht="13.5" customHeight="1" x14ac:dyDescent="0.2">
      <c r="A1807" s="302" t="str">
        <f>IF(B1807="","",ROW()-ROW($A$3)+'Diário 3º PA'!$P$1)</f>
        <v/>
      </c>
      <c r="B1807" s="303"/>
      <c r="C1807" s="304"/>
      <c r="D1807" s="305"/>
      <c r="E1807" s="306"/>
      <c r="F1807" s="307"/>
      <c r="G1807" s="305"/>
      <c r="H1807" s="305"/>
      <c r="I1807" s="306"/>
      <c r="J1807" s="308" t="str">
        <f t="shared" si="7"/>
        <v/>
      </c>
      <c r="K1807" s="308"/>
      <c r="L1807" s="309"/>
      <c r="M1807" s="308"/>
      <c r="N1807" s="303"/>
      <c r="O1807" s="305"/>
      <c r="P1807" s="305"/>
      <c r="Q1807" s="299"/>
      <c r="R1807" s="299"/>
      <c r="S1807" s="299"/>
      <c r="T1807" s="299"/>
    </row>
    <row r="1808" spans="1:20" ht="13.5" customHeight="1" x14ac:dyDescent="0.2">
      <c r="A1808" s="302" t="str">
        <f>IF(B1808="","",ROW()-ROW($A$3)+'Diário 3º PA'!$P$1)</f>
        <v/>
      </c>
      <c r="B1808" s="303"/>
      <c r="C1808" s="304"/>
      <c r="D1808" s="305"/>
      <c r="E1808" s="306"/>
      <c r="F1808" s="307"/>
      <c r="G1808" s="305"/>
      <c r="H1808" s="305"/>
      <c r="I1808" s="306"/>
      <c r="J1808" s="308" t="str">
        <f t="shared" si="7"/>
        <v/>
      </c>
      <c r="K1808" s="308"/>
      <c r="L1808" s="309"/>
      <c r="M1808" s="308"/>
      <c r="N1808" s="303"/>
      <c r="O1808" s="305"/>
      <c r="P1808" s="305"/>
      <c r="Q1808" s="299"/>
      <c r="R1808" s="299"/>
      <c r="S1808" s="299"/>
      <c r="T1808" s="299"/>
    </row>
    <row r="1809" spans="1:20" ht="13.5" customHeight="1" x14ac:dyDescent="0.2">
      <c r="A1809" s="302" t="str">
        <f>IF(B1809="","",ROW()-ROW($A$3)+'Diário 3º PA'!$P$1)</f>
        <v/>
      </c>
      <c r="B1809" s="303"/>
      <c r="C1809" s="304"/>
      <c r="D1809" s="305"/>
      <c r="E1809" s="306"/>
      <c r="F1809" s="307"/>
      <c r="G1809" s="305"/>
      <c r="H1809" s="305"/>
      <c r="I1809" s="306"/>
      <c r="J1809" s="308" t="str">
        <f t="shared" si="7"/>
        <v/>
      </c>
      <c r="K1809" s="308"/>
      <c r="L1809" s="309"/>
      <c r="M1809" s="308"/>
      <c r="N1809" s="303"/>
      <c r="O1809" s="305"/>
      <c r="P1809" s="305"/>
      <c r="Q1809" s="299"/>
      <c r="R1809" s="299"/>
      <c r="S1809" s="299"/>
      <c r="T1809" s="299"/>
    </row>
    <row r="1810" spans="1:20" ht="13.5" customHeight="1" x14ac:dyDescent="0.2">
      <c r="A1810" s="302" t="str">
        <f>IF(B1810="","",ROW()-ROW($A$3)+'Diário 3º PA'!$P$1)</f>
        <v/>
      </c>
      <c r="B1810" s="303"/>
      <c r="C1810" s="304"/>
      <c r="D1810" s="305"/>
      <c r="E1810" s="306"/>
      <c r="F1810" s="307"/>
      <c r="G1810" s="305"/>
      <c r="H1810" s="305"/>
      <c r="I1810" s="306"/>
      <c r="J1810" s="308" t="str">
        <f t="shared" si="7"/>
        <v/>
      </c>
      <c r="K1810" s="308"/>
      <c r="L1810" s="309"/>
      <c r="M1810" s="308"/>
      <c r="N1810" s="303"/>
      <c r="O1810" s="305"/>
      <c r="P1810" s="305"/>
      <c r="Q1810" s="299"/>
      <c r="R1810" s="299"/>
      <c r="S1810" s="299"/>
      <c r="T1810" s="299"/>
    </row>
    <row r="1811" spans="1:20" ht="13.5" customHeight="1" x14ac:dyDescent="0.2">
      <c r="A1811" s="302" t="str">
        <f>IF(B1811="","",ROW()-ROW($A$3)+'Diário 3º PA'!$P$1)</f>
        <v/>
      </c>
      <c r="B1811" s="303"/>
      <c r="C1811" s="304"/>
      <c r="D1811" s="305"/>
      <c r="E1811" s="306"/>
      <c r="F1811" s="307"/>
      <c r="G1811" s="305"/>
      <c r="H1811" s="305"/>
      <c r="I1811" s="306"/>
      <c r="J1811" s="308" t="str">
        <f t="shared" si="7"/>
        <v/>
      </c>
      <c r="K1811" s="308"/>
      <c r="L1811" s="309"/>
      <c r="M1811" s="308"/>
      <c r="N1811" s="303"/>
      <c r="O1811" s="305"/>
      <c r="P1811" s="305"/>
      <c r="Q1811" s="299"/>
      <c r="R1811" s="299"/>
      <c r="S1811" s="299"/>
      <c r="T1811" s="299"/>
    </row>
    <row r="1812" spans="1:20" ht="13.5" customHeight="1" x14ac:dyDescent="0.2">
      <c r="A1812" s="302" t="str">
        <f>IF(B1812="","",ROW()-ROW($A$3)+'Diário 3º PA'!$P$1)</f>
        <v/>
      </c>
      <c r="B1812" s="303"/>
      <c r="C1812" s="304"/>
      <c r="D1812" s="305"/>
      <c r="E1812" s="306"/>
      <c r="F1812" s="307"/>
      <c r="G1812" s="305"/>
      <c r="H1812" s="305"/>
      <c r="I1812" s="306"/>
      <c r="J1812" s="308" t="str">
        <f t="shared" si="7"/>
        <v/>
      </c>
      <c r="K1812" s="308"/>
      <c r="L1812" s="309"/>
      <c r="M1812" s="308"/>
      <c r="N1812" s="303"/>
      <c r="O1812" s="305"/>
      <c r="P1812" s="305"/>
      <c r="Q1812" s="299"/>
      <c r="R1812" s="299"/>
      <c r="S1812" s="299"/>
      <c r="T1812" s="299"/>
    </row>
    <row r="1813" spans="1:20" ht="13.5" customHeight="1" x14ac:dyDescent="0.2">
      <c r="A1813" s="302" t="str">
        <f>IF(B1813="","",ROW()-ROW($A$3)+'Diário 3º PA'!$P$1)</f>
        <v/>
      </c>
      <c r="B1813" s="303"/>
      <c r="C1813" s="304"/>
      <c r="D1813" s="305"/>
      <c r="E1813" s="306"/>
      <c r="F1813" s="307"/>
      <c r="G1813" s="305"/>
      <c r="H1813" s="305"/>
      <c r="I1813" s="306"/>
      <c r="J1813" s="308" t="str">
        <f t="shared" si="7"/>
        <v/>
      </c>
      <c r="K1813" s="308"/>
      <c r="L1813" s="309"/>
      <c r="M1813" s="308"/>
      <c r="N1813" s="303"/>
      <c r="O1813" s="305"/>
      <c r="P1813" s="305"/>
      <c r="Q1813" s="299"/>
      <c r="R1813" s="299"/>
      <c r="S1813" s="299"/>
      <c r="T1813" s="299"/>
    </row>
    <row r="1814" spans="1:20" ht="13.5" customHeight="1" x14ac:dyDescent="0.2">
      <c r="A1814" s="302" t="str">
        <f>IF(B1814="","",ROW()-ROW($A$3)+'Diário 3º PA'!$P$1)</f>
        <v/>
      </c>
      <c r="B1814" s="303"/>
      <c r="C1814" s="304"/>
      <c r="D1814" s="305"/>
      <c r="E1814" s="306"/>
      <c r="F1814" s="307"/>
      <c r="G1814" s="305"/>
      <c r="H1814" s="305"/>
      <c r="I1814" s="306"/>
      <c r="J1814" s="308" t="str">
        <f t="shared" si="7"/>
        <v/>
      </c>
      <c r="K1814" s="308"/>
      <c r="L1814" s="309"/>
      <c r="M1814" s="308"/>
      <c r="N1814" s="303"/>
      <c r="O1814" s="305"/>
      <c r="P1814" s="305"/>
      <c r="Q1814" s="299"/>
      <c r="R1814" s="299"/>
      <c r="S1814" s="299"/>
      <c r="T1814" s="299"/>
    </row>
    <row r="1815" spans="1:20" ht="13.5" customHeight="1" x14ac:dyDescent="0.2">
      <c r="A1815" s="302" t="str">
        <f>IF(B1815="","",ROW()-ROW($A$3)+'Diário 3º PA'!$P$1)</f>
        <v/>
      </c>
      <c r="B1815" s="303"/>
      <c r="C1815" s="304"/>
      <c r="D1815" s="305"/>
      <c r="E1815" s="306"/>
      <c r="F1815" s="307"/>
      <c r="G1815" s="305"/>
      <c r="H1815" s="305"/>
      <c r="I1815" s="306"/>
      <c r="J1815" s="308" t="str">
        <f t="shared" si="7"/>
        <v/>
      </c>
      <c r="K1815" s="308"/>
      <c r="L1815" s="309"/>
      <c r="M1815" s="308"/>
      <c r="N1815" s="303"/>
      <c r="O1815" s="305"/>
      <c r="P1815" s="305"/>
      <c r="Q1815" s="299"/>
      <c r="R1815" s="299"/>
      <c r="S1815" s="299"/>
      <c r="T1815" s="299"/>
    </row>
    <row r="1816" spans="1:20" ht="13.5" customHeight="1" x14ac:dyDescent="0.2">
      <c r="A1816" s="302" t="str">
        <f>IF(B1816="","",ROW()-ROW($A$3)+'Diário 3º PA'!$P$1)</f>
        <v/>
      </c>
      <c r="B1816" s="303"/>
      <c r="C1816" s="304"/>
      <c r="D1816" s="305"/>
      <c r="E1816" s="306"/>
      <c r="F1816" s="307"/>
      <c r="G1816" s="305"/>
      <c r="H1816" s="305"/>
      <c r="I1816" s="306"/>
      <c r="J1816" s="308" t="str">
        <f t="shared" si="7"/>
        <v/>
      </c>
      <c r="K1816" s="308"/>
      <c r="L1816" s="309"/>
      <c r="M1816" s="308"/>
      <c r="N1816" s="303"/>
      <c r="O1816" s="305"/>
      <c r="P1816" s="305"/>
      <c r="Q1816" s="299"/>
      <c r="R1816" s="299"/>
      <c r="S1816" s="299"/>
      <c r="T1816" s="299"/>
    </row>
    <row r="1817" spans="1:20" ht="13.5" customHeight="1" x14ac:dyDescent="0.2">
      <c r="A1817" s="302" t="str">
        <f>IF(B1817="","",ROW()-ROW($A$3)+'Diário 3º PA'!$P$1)</f>
        <v/>
      </c>
      <c r="B1817" s="303"/>
      <c r="C1817" s="304"/>
      <c r="D1817" s="305"/>
      <c r="E1817" s="306"/>
      <c r="F1817" s="307"/>
      <c r="G1817" s="305"/>
      <c r="H1817" s="305"/>
      <c r="I1817" s="306"/>
      <c r="J1817" s="308" t="str">
        <f t="shared" si="7"/>
        <v/>
      </c>
      <c r="K1817" s="308"/>
      <c r="L1817" s="309"/>
      <c r="M1817" s="308"/>
      <c r="N1817" s="303"/>
      <c r="O1817" s="305"/>
      <c r="P1817" s="305"/>
      <c r="Q1817" s="299"/>
      <c r="R1817" s="299"/>
      <c r="S1817" s="299"/>
      <c r="T1817" s="299"/>
    </row>
    <row r="1818" spans="1:20" ht="13.5" customHeight="1" x14ac:dyDescent="0.2">
      <c r="A1818" s="302" t="str">
        <f>IF(B1818="","",ROW()-ROW($A$3)+'Diário 3º PA'!$P$1)</f>
        <v/>
      </c>
      <c r="B1818" s="303"/>
      <c r="C1818" s="304"/>
      <c r="D1818" s="305"/>
      <c r="E1818" s="306"/>
      <c r="F1818" s="307"/>
      <c r="G1818" s="305"/>
      <c r="H1818" s="305"/>
      <c r="I1818" s="306"/>
      <c r="J1818" s="308" t="str">
        <f t="shared" si="7"/>
        <v/>
      </c>
      <c r="K1818" s="308"/>
      <c r="L1818" s="309"/>
      <c r="M1818" s="308"/>
      <c r="N1818" s="303"/>
      <c r="O1818" s="305"/>
      <c r="P1818" s="305"/>
      <c r="Q1818" s="299"/>
      <c r="R1818" s="299"/>
      <c r="S1818" s="299"/>
      <c r="T1818" s="299"/>
    </row>
    <row r="1819" spans="1:20" ht="13.5" customHeight="1" x14ac:dyDescent="0.2">
      <c r="A1819" s="302" t="str">
        <f>IF(B1819="","",ROW()-ROW($A$3)+'Diário 3º PA'!$P$1)</f>
        <v/>
      </c>
      <c r="B1819" s="303"/>
      <c r="C1819" s="304"/>
      <c r="D1819" s="305"/>
      <c r="E1819" s="306"/>
      <c r="F1819" s="307"/>
      <c r="G1819" s="305"/>
      <c r="H1819" s="305"/>
      <c r="I1819" s="306"/>
      <c r="J1819" s="308" t="str">
        <f t="shared" si="7"/>
        <v/>
      </c>
      <c r="K1819" s="308"/>
      <c r="L1819" s="309"/>
      <c r="M1819" s="308"/>
      <c r="N1819" s="303"/>
      <c r="O1819" s="305"/>
      <c r="P1819" s="305"/>
      <c r="Q1819" s="299"/>
      <c r="R1819" s="299"/>
      <c r="S1819" s="299"/>
      <c r="T1819" s="299"/>
    </row>
    <row r="1820" spans="1:20" ht="13.5" customHeight="1" x14ac:dyDescent="0.2">
      <c r="A1820" s="302" t="str">
        <f>IF(B1820="","",ROW()-ROW($A$3)+'Diário 3º PA'!$P$1)</f>
        <v/>
      </c>
      <c r="B1820" s="303"/>
      <c r="C1820" s="304"/>
      <c r="D1820" s="305"/>
      <c r="E1820" s="306"/>
      <c r="F1820" s="307"/>
      <c r="G1820" s="305"/>
      <c r="H1820" s="305"/>
      <c r="I1820" s="306"/>
      <c r="J1820" s="308" t="str">
        <f t="shared" si="7"/>
        <v/>
      </c>
      <c r="K1820" s="308"/>
      <c r="L1820" s="309"/>
      <c r="M1820" s="308"/>
      <c r="N1820" s="303"/>
      <c r="O1820" s="305"/>
      <c r="P1820" s="305"/>
      <c r="Q1820" s="299"/>
      <c r="R1820" s="299"/>
      <c r="S1820" s="299"/>
      <c r="T1820" s="299"/>
    </row>
    <row r="1821" spans="1:20" ht="13.5" customHeight="1" x14ac:dyDescent="0.2">
      <c r="A1821" s="302" t="str">
        <f>IF(B1821="","",ROW()-ROW($A$3)+'Diário 3º PA'!$P$1)</f>
        <v/>
      </c>
      <c r="B1821" s="303"/>
      <c r="C1821" s="304"/>
      <c r="D1821" s="305"/>
      <c r="E1821" s="306"/>
      <c r="F1821" s="307"/>
      <c r="G1821" s="305"/>
      <c r="H1821" s="305"/>
      <c r="I1821" s="306"/>
      <c r="J1821" s="308" t="str">
        <f t="shared" si="7"/>
        <v/>
      </c>
      <c r="K1821" s="308"/>
      <c r="L1821" s="309"/>
      <c r="M1821" s="308"/>
      <c r="N1821" s="303"/>
      <c r="O1821" s="305"/>
      <c r="P1821" s="305"/>
      <c r="Q1821" s="299"/>
      <c r="R1821" s="299"/>
      <c r="S1821" s="299"/>
      <c r="T1821" s="299"/>
    </row>
    <row r="1822" spans="1:20" ht="13.5" customHeight="1" x14ac:dyDescent="0.2">
      <c r="A1822" s="302" t="str">
        <f>IF(B1822="","",ROW()-ROW($A$3)+'Diário 3º PA'!$P$1)</f>
        <v/>
      </c>
      <c r="B1822" s="303"/>
      <c r="C1822" s="304"/>
      <c r="D1822" s="305"/>
      <c r="E1822" s="306"/>
      <c r="F1822" s="307"/>
      <c r="G1822" s="305"/>
      <c r="H1822" s="305"/>
      <c r="I1822" s="306"/>
      <c r="J1822" s="308" t="str">
        <f t="shared" si="7"/>
        <v/>
      </c>
      <c r="K1822" s="308"/>
      <c r="L1822" s="309"/>
      <c r="M1822" s="308"/>
      <c r="N1822" s="303"/>
      <c r="O1822" s="305"/>
      <c r="P1822" s="305"/>
      <c r="Q1822" s="299"/>
      <c r="R1822" s="299"/>
      <c r="S1822" s="299"/>
      <c r="T1822" s="299"/>
    </row>
    <row r="1823" spans="1:20" ht="13.5" customHeight="1" x14ac:dyDescent="0.2">
      <c r="A1823" s="302" t="str">
        <f>IF(B1823="","",ROW()-ROW($A$3)+'Diário 3º PA'!$P$1)</f>
        <v/>
      </c>
      <c r="B1823" s="303"/>
      <c r="C1823" s="304"/>
      <c r="D1823" s="305"/>
      <c r="E1823" s="306"/>
      <c r="F1823" s="307"/>
      <c r="G1823" s="305"/>
      <c r="H1823" s="305"/>
      <c r="I1823" s="306"/>
      <c r="J1823" s="308" t="str">
        <f t="shared" si="7"/>
        <v/>
      </c>
      <c r="K1823" s="308"/>
      <c r="L1823" s="309"/>
      <c r="M1823" s="308"/>
      <c r="N1823" s="303"/>
      <c r="O1823" s="305"/>
      <c r="P1823" s="305"/>
      <c r="Q1823" s="299"/>
      <c r="R1823" s="299"/>
      <c r="S1823" s="299"/>
      <c r="T1823" s="299"/>
    </row>
    <row r="1824" spans="1:20" ht="13.5" customHeight="1" x14ac:dyDescent="0.2">
      <c r="A1824" s="302" t="str">
        <f>IF(B1824="","",ROW()-ROW($A$3)+'Diário 3º PA'!$P$1)</f>
        <v/>
      </c>
      <c r="B1824" s="303"/>
      <c r="C1824" s="304"/>
      <c r="D1824" s="305"/>
      <c r="E1824" s="306"/>
      <c r="F1824" s="307"/>
      <c r="G1824" s="305"/>
      <c r="H1824" s="305"/>
      <c r="I1824" s="306"/>
      <c r="J1824" s="308" t="str">
        <f t="shared" si="7"/>
        <v/>
      </c>
      <c r="K1824" s="308"/>
      <c r="L1824" s="309"/>
      <c r="M1824" s="308"/>
      <c r="N1824" s="303"/>
      <c r="O1824" s="305"/>
      <c r="P1824" s="305"/>
      <c r="Q1824" s="299"/>
      <c r="R1824" s="299"/>
      <c r="S1824" s="299"/>
      <c r="T1824" s="299"/>
    </row>
    <row r="1825" spans="1:20" ht="13.5" customHeight="1" x14ac:dyDescent="0.2">
      <c r="A1825" s="302" t="str">
        <f>IF(B1825="","",ROW()-ROW($A$3)+'Diário 3º PA'!$P$1)</f>
        <v/>
      </c>
      <c r="B1825" s="303"/>
      <c r="C1825" s="304"/>
      <c r="D1825" s="305"/>
      <c r="E1825" s="306"/>
      <c r="F1825" s="307"/>
      <c r="G1825" s="305"/>
      <c r="H1825" s="305"/>
      <c r="I1825" s="306"/>
      <c r="J1825" s="308" t="str">
        <f t="shared" si="7"/>
        <v/>
      </c>
      <c r="K1825" s="308"/>
      <c r="L1825" s="309"/>
      <c r="M1825" s="308"/>
      <c r="N1825" s="303"/>
      <c r="O1825" s="305"/>
      <c r="P1825" s="305"/>
      <c r="Q1825" s="299"/>
      <c r="R1825" s="299"/>
      <c r="S1825" s="299"/>
      <c r="T1825" s="299"/>
    </row>
    <row r="1826" spans="1:20" ht="13.5" customHeight="1" x14ac:dyDescent="0.2">
      <c r="A1826" s="302" t="str">
        <f>IF(B1826="","",ROW()-ROW($A$3)+'Diário 3º PA'!$P$1)</f>
        <v/>
      </c>
      <c r="B1826" s="303"/>
      <c r="C1826" s="304"/>
      <c r="D1826" s="305"/>
      <c r="E1826" s="306"/>
      <c r="F1826" s="307"/>
      <c r="G1826" s="305"/>
      <c r="H1826" s="305"/>
      <c r="I1826" s="306"/>
      <c r="J1826" s="308" t="str">
        <f t="shared" si="7"/>
        <v/>
      </c>
      <c r="K1826" s="308"/>
      <c r="L1826" s="309"/>
      <c r="M1826" s="308"/>
      <c r="N1826" s="303"/>
      <c r="O1826" s="305"/>
      <c r="P1826" s="305"/>
      <c r="Q1826" s="299"/>
      <c r="R1826" s="299"/>
      <c r="S1826" s="299"/>
      <c r="T1826" s="299"/>
    </row>
    <row r="1827" spans="1:20" ht="13.5" customHeight="1" x14ac:dyDescent="0.2">
      <c r="A1827" s="302" t="str">
        <f>IF(B1827="","",ROW()-ROW($A$3)+'Diário 3º PA'!$P$1)</f>
        <v/>
      </c>
      <c r="B1827" s="303"/>
      <c r="C1827" s="304"/>
      <c r="D1827" s="305"/>
      <c r="E1827" s="306"/>
      <c r="F1827" s="307"/>
      <c r="G1827" s="305"/>
      <c r="H1827" s="305"/>
      <c r="I1827" s="306"/>
      <c r="J1827" s="308" t="str">
        <f t="shared" si="7"/>
        <v/>
      </c>
      <c r="K1827" s="308"/>
      <c r="L1827" s="309"/>
      <c r="M1827" s="308"/>
      <c r="N1827" s="303"/>
      <c r="O1827" s="305"/>
      <c r="P1827" s="305"/>
      <c r="Q1827" s="299"/>
      <c r="R1827" s="299"/>
      <c r="S1827" s="299"/>
      <c r="T1827" s="299"/>
    </row>
    <row r="1828" spans="1:20" ht="13.5" customHeight="1" x14ac:dyDescent="0.2">
      <c r="A1828" s="302" t="str">
        <f>IF(B1828="","",ROW()-ROW($A$3)+'Diário 3º PA'!$P$1)</f>
        <v/>
      </c>
      <c r="B1828" s="303"/>
      <c r="C1828" s="304"/>
      <c r="D1828" s="305"/>
      <c r="E1828" s="306"/>
      <c r="F1828" s="307"/>
      <c r="G1828" s="305"/>
      <c r="H1828" s="305"/>
      <c r="I1828" s="306"/>
      <c r="J1828" s="308" t="str">
        <f t="shared" si="7"/>
        <v/>
      </c>
      <c r="K1828" s="308"/>
      <c r="L1828" s="309"/>
      <c r="M1828" s="308"/>
      <c r="N1828" s="303"/>
      <c r="O1828" s="305"/>
      <c r="P1828" s="305"/>
      <c r="Q1828" s="299"/>
      <c r="R1828" s="299"/>
      <c r="S1828" s="299"/>
      <c r="T1828" s="299"/>
    </row>
    <row r="1829" spans="1:20" ht="13.5" customHeight="1" x14ac:dyDescent="0.2">
      <c r="A1829" s="302" t="str">
        <f>IF(B1829="","",ROW()-ROW($A$3)+'Diário 3º PA'!$P$1)</f>
        <v/>
      </c>
      <c r="B1829" s="303"/>
      <c r="C1829" s="304"/>
      <c r="D1829" s="305"/>
      <c r="E1829" s="306"/>
      <c r="F1829" s="307"/>
      <c r="G1829" s="305"/>
      <c r="H1829" s="305"/>
      <c r="I1829" s="306"/>
      <c r="J1829" s="308" t="str">
        <f t="shared" si="7"/>
        <v/>
      </c>
      <c r="K1829" s="308"/>
      <c r="L1829" s="309"/>
      <c r="M1829" s="308"/>
      <c r="N1829" s="303"/>
      <c r="O1829" s="305"/>
      <c r="P1829" s="305"/>
      <c r="Q1829" s="299"/>
      <c r="R1829" s="299"/>
      <c r="S1829" s="299"/>
      <c r="T1829" s="299"/>
    </row>
    <row r="1830" spans="1:20" ht="13.5" customHeight="1" x14ac:dyDescent="0.2">
      <c r="A1830" s="302" t="str">
        <f>IF(B1830="","",ROW()-ROW($A$3)+'Diário 3º PA'!$P$1)</f>
        <v/>
      </c>
      <c r="B1830" s="303"/>
      <c r="C1830" s="304"/>
      <c r="D1830" s="305"/>
      <c r="E1830" s="306"/>
      <c r="F1830" s="307"/>
      <c r="G1830" s="305"/>
      <c r="H1830" s="305"/>
      <c r="I1830" s="306"/>
      <c r="J1830" s="308" t="str">
        <f t="shared" si="7"/>
        <v/>
      </c>
      <c r="K1830" s="308"/>
      <c r="L1830" s="309"/>
      <c r="M1830" s="308"/>
      <c r="N1830" s="303"/>
      <c r="O1830" s="305"/>
      <c r="P1830" s="305"/>
      <c r="Q1830" s="299"/>
      <c r="R1830" s="299"/>
      <c r="S1830" s="299"/>
      <c r="T1830" s="299"/>
    </row>
    <row r="1831" spans="1:20" ht="13.5" customHeight="1" x14ac:dyDescent="0.2">
      <c r="A1831" s="302" t="str">
        <f>IF(B1831="","",ROW()-ROW($A$3)+'Diário 3º PA'!$P$1)</f>
        <v/>
      </c>
      <c r="B1831" s="303"/>
      <c r="C1831" s="304"/>
      <c r="D1831" s="305"/>
      <c r="E1831" s="306"/>
      <c r="F1831" s="307"/>
      <c r="G1831" s="305"/>
      <c r="H1831" s="305"/>
      <c r="I1831" s="306"/>
      <c r="J1831" s="308" t="str">
        <f t="shared" si="7"/>
        <v/>
      </c>
      <c r="K1831" s="308"/>
      <c r="L1831" s="309"/>
      <c r="M1831" s="308"/>
      <c r="N1831" s="303"/>
      <c r="O1831" s="305"/>
      <c r="P1831" s="305"/>
      <c r="Q1831" s="299"/>
      <c r="R1831" s="299"/>
      <c r="S1831" s="299"/>
      <c r="T1831" s="299"/>
    </row>
    <row r="1832" spans="1:20" ht="13.5" customHeight="1" x14ac:dyDescent="0.2">
      <c r="A1832" s="302" t="str">
        <f>IF(B1832="","",ROW()-ROW($A$3)+'Diário 3º PA'!$P$1)</f>
        <v/>
      </c>
      <c r="B1832" s="303"/>
      <c r="C1832" s="304"/>
      <c r="D1832" s="305"/>
      <c r="E1832" s="306"/>
      <c r="F1832" s="307"/>
      <c r="G1832" s="305"/>
      <c r="H1832" s="305"/>
      <c r="I1832" s="306"/>
      <c r="J1832" s="308" t="str">
        <f t="shared" si="7"/>
        <v/>
      </c>
      <c r="K1832" s="308"/>
      <c r="L1832" s="309"/>
      <c r="M1832" s="308"/>
      <c r="N1832" s="303"/>
      <c r="O1832" s="305"/>
      <c r="P1832" s="305"/>
      <c r="Q1832" s="299"/>
      <c r="R1832" s="299"/>
      <c r="S1832" s="299"/>
      <c r="T1832" s="299"/>
    </row>
    <row r="1833" spans="1:20" ht="13.5" customHeight="1" x14ac:dyDescent="0.2">
      <c r="A1833" s="302" t="str">
        <f>IF(B1833="","",ROW()-ROW($A$3)+'Diário 3º PA'!$P$1)</f>
        <v/>
      </c>
      <c r="B1833" s="303"/>
      <c r="C1833" s="304"/>
      <c r="D1833" s="305"/>
      <c r="E1833" s="306"/>
      <c r="F1833" s="307"/>
      <c r="G1833" s="305"/>
      <c r="H1833" s="305"/>
      <c r="I1833" s="306"/>
      <c r="J1833" s="308" t="str">
        <f t="shared" si="7"/>
        <v/>
      </c>
      <c r="K1833" s="308"/>
      <c r="L1833" s="309"/>
      <c r="M1833" s="308"/>
      <c r="N1833" s="303"/>
      <c r="O1833" s="305"/>
      <c r="P1833" s="305"/>
      <c r="Q1833" s="299"/>
      <c r="R1833" s="299"/>
      <c r="S1833" s="299"/>
      <c r="T1833" s="299"/>
    </row>
    <row r="1834" spans="1:20" ht="13.5" customHeight="1" x14ac:dyDescent="0.2">
      <c r="A1834" s="302" t="str">
        <f>IF(B1834="","",ROW()-ROW($A$3)+'Diário 3º PA'!$P$1)</f>
        <v/>
      </c>
      <c r="B1834" s="303"/>
      <c r="C1834" s="304"/>
      <c r="D1834" s="305"/>
      <c r="E1834" s="306"/>
      <c r="F1834" s="307"/>
      <c r="G1834" s="305"/>
      <c r="H1834" s="305"/>
      <c r="I1834" s="306"/>
      <c r="J1834" s="308" t="str">
        <f t="shared" si="7"/>
        <v/>
      </c>
      <c r="K1834" s="308"/>
      <c r="L1834" s="309"/>
      <c r="M1834" s="308"/>
      <c r="N1834" s="303"/>
      <c r="O1834" s="305"/>
      <c r="P1834" s="305"/>
      <c r="Q1834" s="299"/>
      <c r="R1834" s="299"/>
      <c r="S1834" s="299"/>
      <c r="T1834" s="299"/>
    </row>
    <row r="1835" spans="1:20" ht="13.5" customHeight="1" x14ac:dyDescent="0.2">
      <c r="A1835" s="302" t="str">
        <f>IF(B1835="","",ROW()-ROW($A$3)+'Diário 3º PA'!$P$1)</f>
        <v/>
      </c>
      <c r="B1835" s="303"/>
      <c r="C1835" s="304"/>
      <c r="D1835" s="305"/>
      <c r="E1835" s="306"/>
      <c r="F1835" s="307"/>
      <c r="G1835" s="305"/>
      <c r="H1835" s="305"/>
      <c r="I1835" s="306"/>
      <c r="J1835" s="308" t="str">
        <f t="shared" si="7"/>
        <v/>
      </c>
      <c r="K1835" s="308"/>
      <c r="L1835" s="309"/>
      <c r="M1835" s="308"/>
      <c r="N1835" s="303"/>
      <c r="O1835" s="305"/>
      <c r="P1835" s="305"/>
      <c r="Q1835" s="299"/>
      <c r="R1835" s="299"/>
      <c r="S1835" s="299"/>
      <c r="T1835" s="299"/>
    </row>
    <row r="1836" spans="1:20" ht="13.5" customHeight="1" x14ac:dyDescent="0.2">
      <c r="A1836" s="302" t="str">
        <f>IF(B1836="","",ROW()-ROW($A$3)+'Diário 3º PA'!$P$1)</f>
        <v/>
      </c>
      <c r="B1836" s="303"/>
      <c r="C1836" s="304"/>
      <c r="D1836" s="305"/>
      <c r="E1836" s="306"/>
      <c r="F1836" s="307"/>
      <c r="G1836" s="305"/>
      <c r="H1836" s="305"/>
      <c r="I1836" s="306"/>
      <c r="J1836" s="308" t="str">
        <f t="shared" si="7"/>
        <v/>
      </c>
      <c r="K1836" s="308"/>
      <c r="L1836" s="309"/>
      <c r="M1836" s="308"/>
      <c r="N1836" s="303"/>
      <c r="O1836" s="305"/>
      <c r="P1836" s="305"/>
      <c r="Q1836" s="299"/>
      <c r="R1836" s="299"/>
      <c r="S1836" s="299"/>
      <c r="T1836" s="299"/>
    </row>
    <row r="1837" spans="1:20" ht="13.5" customHeight="1" x14ac:dyDescent="0.2">
      <c r="A1837" s="302" t="str">
        <f>IF(B1837="","",ROW()-ROW($A$3)+'Diário 3º PA'!$P$1)</f>
        <v/>
      </c>
      <c r="B1837" s="303"/>
      <c r="C1837" s="304"/>
      <c r="D1837" s="305"/>
      <c r="E1837" s="306"/>
      <c r="F1837" s="307"/>
      <c r="G1837" s="305"/>
      <c r="H1837" s="305"/>
      <c r="I1837" s="306"/>
      <c r="J1837" s="308" t="str">
        <f t="shared" si="7"/>
        <v/>
      </c>
      <c r="K1837" s="308"/>
      <c r="L1837" s="309"/>
      <c r="M1837" s="308"/>
      <c r="N1837" s="303"/>
      <c r="O1837" s="305"/>
      <c r="P1837" s="305"/>
      <c r="Q1837" s="299"/>
      <c r="R1837" s="299"/>
      <c r="S1837" s="299"/>
      <c r="T1837" s="299"/>
    </row>
    <row r="1838" spans="1:20" ht="13.5" customHeight="1" x14ac:dyDescent="0.2">
      <c r="A1838" s="302" t="str">
        <f>IF(B1838="","",ROW()-ROW($A$3)+'Diário 3º PA'!$P$1)</f>
        <v/>
      </c>
      <c r="B1838" s="303"/>
      <c r="C1838" s="304"/>
      <c r="D1838" s="305"/>
      <c r="E1838" s="306"/>
      <c r="F1838" s="307"/>
      <c r="G1838" s="305"/>
      <c r="H1838" s="305"/>
      <c r="I1838" s="306"/>
      <c r="J1838" s="308" t="str">
        <f t="shared" si="7"/>
        <v/>
      </c>
      <c r="K1838" s="308"/>
      <c r="L1838" s="309"/>
      <c r="M1838" s="308"/>
      <c r="N1838" s="303"/>
      <c r="O1838" s="305"/>
      <c r="P1838" s="305"/>
      <c r="Q1838" s="299"/>
      <c r="R1838" s="299"/>
      <c r="S1838" s="299"/>
      <c r="T1838" s="299"/>
    </row>
    <row r="1839" spans="1:20" ht="13.5" customHeight="1" x14ac:dyDescent="0.2">
      <c r="A1839" s="302" t="str">
        <f>IF(B1839="","",ROW()-ROW($A$3)+'Diário 3º PA'!$P$1)</f>
        <v/>
      </c>
      <c r="B1839" s="303"/>
      <c r="C1839" s="304"/>
      <c r="D1839" s="305"/>
      <c r="E1839" s="306"/>
      <c r="F1839" s="307"/>
      <c r="G1839" s="305"/>
      <c r="H1839" s="305"/>
      <c r="I1839" s="306"/>
      <c r="J1839" s="308" t="str">
        <f t="shared" si="7"/>
        <v/>
      </c>
      <c r="K1839" s="308"/>
      <c r="L1839" s="309"/>
      <c r="M1839" s="308"/>
      <c r="N1839" s="303"/>
      <c r="O1839" s="305"/>
      <c r="P1839" s="305"/>
      <c r="Q1839" s="299"/>
      <c r="R1839" s="299"/>
      <c r="S1839" s="299"/>
      <c r="T1839" s="299"/>
    </row>
    <row r="1840" spans="1:20" ht="13.5" customHeight="1" x14ac:dyDescent="0.2">
      <c r="A1840" s="302" t="str">
        <f>IF(B1840="","",ROW()-ROW($A$3)+'Diário 3º PA'!$P$1)</f>
        <v/>
      </c>
      <c r="B1840" s="303"/>
      <c r="C1840" s="304"/>
      <c r="D1840" s="305"/>
      <c r="E1840" s="306"/>
      <c r="F1840" s="307"/>
      <c r="G1840" s="305"/>
      <c r="H1840" s="305"/>
      <c r="I1840" s="306"/>
      <c r="J1840" s="308" t="str">
        <f t="shared" si="7"/>
        <v/>
      </c>
      <c r="K1840" s="308"/>
      <c r="L1840" s="309"/>
      <c r="M1840" s="308"/>
      <c r="N1840" s="303"/>
      <c r="O1840" s="305"/>
      <c r="P1840" s="305"/>
      <c r="Q1840" s="299"/>
      <c r="R1840" s="299"/>
      <c r="S1840" s="299"/>
      <c r="T1840" s="299"/>
    </row>
    <row r="1841" spans="1:20" ht="13.5" customHeight="1" x14ac:dyDescent="0.2">
      <c r="A1841" s="302" t="str">
        <f>IF(B1841="","",ROW()-ROW($A$3)+'Diário 3º PA'!$P$1)</f>
        <v/>
      </c>
      <c r="B1841" s="303"/>
      <c r="C1841" s="304"/>
      <c r="D1841" s="305"/>
      <c r="E1841" s="306"/>
      <c r="F1841" s="307"/>
      <c r="G1841" s="305"/>
      <c r="H1841" s="305"/>
      <c r="I1841" s="306"/>
      <c r="J1841" s="308" t="str">
        <f t="shared" si="7"/>
        <v/>
      </c>
      <c r="K1841" s="308"/>
      <c r="L1841" s="309"/>
      <c r="M1841" s="308"/>
      <c r="N1841" s="303"/>
      <c r="O1841" s="305"/>
      <c r="P1841" s="305"/>
      <c r="Q1841" s="299"/>
      <c r="R1841" s="299"/>
      <c r="S1841" s="299"/>
      <c r="T1841" s="299"/>
    </row>
    <row r="1842" spans="1:20" ht="13.5" customHeight="1" x14ac:dyDescent="0.2">
      <c r="A1842" s="302" t="str">
        <f>IF(B1842="","",ROW()-ROW($A$3)+'Diário 3º PA'!$P$1)</f>
        <v/>
      </c>
      <c r="B1842" s="303"/>
      <c r="C1842" s="304"/>
      <c r="D1842" s="305"/>
      <c r="E1842" s="306"/>
      <c r="F1842" s="307"/>
      <c r="G1842" s="305"/>
      <c r="H1842" s="305"/>
      <c r="I1842" s="306"/>
      <c r="J1842" s="308" t="str">
        <f t="shared" si="7"/>
        <v/>
      </c>
      <c r="K1842" s="308"/>
      <c r="L1842" s="309"/>
      <c r="M1842" s="308"/>
      <c r="N1842" s="303"/>
      <c r="O1842" s="305"/>
      <c r="P1842" s="305"/>
      <c r="Q1842" s="299"/>
      <c r="R1842" s="299"/>
      <c r="S1842" s="299"/>
      <c r="T1842" s="299"/>
    </row>
    <row r="1843" spans="1:20" ht="13.5" customHeight="1" x14ac:dyDescent="0.2">
      <c r="A1843" s="302" t="str">
        <f>IF(B1843="","",ROW()-ROW($A$3)+'Diário 3º PA'!$P$1)</f>
        <v/>
      </c>
      <c r="B1843" s="303"/>
      <c r="C1843" s="304"/>
      <c r="D1843" s="305"/>
      <c r="E1843" s="306"/>
      <c r="F1843" s="307"/>
      <c r="G1843" s="305"/>
      <c r="H1843" s="305"/>
      <c r="I1843" s="306"/>
      <c r="J1843" s="308" t="str">
        <f t="shared" si="7"/>
        <v/>
      </c>
      <c r="K1843" s="308"/>
      <c r="L1843" s="309"/>
      <c r="M1843" s="308"/>
      <c r="N1843" s="303"/>
      <c r="O1843" s="305"/>
      <c r="P1843" s="305"/>
      <c r="Q1843" s="299"/>
      <c r="R1843" s="299"/>
      <c r="S1843" s="299"/>
      <c r="T1843" s="299"/>
    </row>
    <row r="1844" spans="1:20" ht="13.5" customHeight="1" x14ac:dyDescent="0.2">
      <c r="A1844" s="302" t="str">
        <f>IF(B1844="","",ROW()-ROW($A$3)+'Diário 3º PA'!$P$1)</f>
        <v/>
      </c>
      <c r="B1844" s="303"/>
      <c r="C1844" s="304"/>
      <c r="D1844" s="305"/>
      <c r="E1844" s="306"/>
      <c r="F1844" s="307"/>
      <c r="G1844" s="305"/>
      <c r="H1844" s="305"/>
      <c r="I1844" s="306"/>
      <c r="J1844" s="308" t="str">
        <f t="shared" si="7"/>
        <v/>
      </c>
      <c r="K1844" s="308"/>
      <c r="L1844" s="309"/>
      <c r="M1844" s="308"/>
      <c r="N1844" s="303"/>
      <c r="O1844" s="305"/>
      <c r="P1844" s="305"/>
      <c r="Q1844" s="299"/>
      <c r="R1844" s="299"/>
      <c r="S1844" s="299"/>
      <c r="T1844" s="299"/>
    </row>
    <row r="1845" spans="1:20" ht="13.5" customHeight="1" x14ac:dyDescent="0.2">
      <c r="A1845" s="302" t="str">
        <f>IF(B1845="","",ROW()-ROW($A$3)+'Diário 3º PA'!$P$1)</f>
        <v/>
      </c>
      <c r="B1845" s="303"/>
      <c r="C1845" s="304"/>
      <c r="D1845" s="305"/>
      <c r="E1845" s="306"/>
      <c r="F1845" s="307"/>
      <c r="G1845" s="305"/>
      <c r="H1845" s="305"/>
      <c r="I1845" s="306"/>
      <c r="J1845" s="308" t="str">
        <f t="shared" si="7"/>
        <v/>
      </c>
      <c r="K1845" s="308"/>
      <c r="L1845" s="309"/>
      <c r="M1845" s="308"/>
      <c r="N1845" s="303"/>
      <c r="O1845" s="305"/>
      <c r="P1845" s="305"/>
      <c r="Q1845" s="299"/>
      <c r="R1845" s="299"/>
      <c r="S1845" s="299"/>
      <c r="T1845" s="299"/>
    </row>
    <row r="1846" spans="1:20" ht="13.5" customHeight="1" x14ac:dyDescent="0.2">
      <c r="A1846" s="302" t="str">
        <f>IF(B1846="","",ROW()-ROW($A$3)+'Diário 3º PA'!$P$1)</f>
        <v/>
      </c>
      <c r="B1846" s="303"/>
      <c r="C1846" s="304"/>
      <c r="D1846" s="305"/>
      <c r="E1846" s="306"/>
      <c r="F1846" s="307"/>
      <c r="G1846" s="305"/>
      <c r="H1846" s="305"/>
      <c r="I1846" s="306"/>
      <c r="J1846" s="308" t="str">
        <f t="shared" si="7"/>
        <v/>
      </c>
      <c r="K1846" s="308"/>
      <c r="L1846" s="309"/>
      <c r="M1846" s="308"/>
      <c r="N1846" s="303"/>
      <c r="O1846" s="305"/>
      <c r="P1846" s="305"/>
      <c r="Q1846" s="299"/>
      <c r="R1846" s="299"/>
      <c r="S1846" s="299"/>
      <c r="T1846" s="299"/>
    </row>
    <row r="1847" spans="1:20" ht="13.5" customHeight="1" x14ac:dyDescent="0.2">
      <c r="A1847" s="302" t="str">
        <f>IF(B1847="","",ROW()-ROW($A$3)+'Diário 3º PA'!$P$1)</f>
        <v/>
      </c>
      <c r="B1847" s="303"/>
      <c r="C1847" s="304"/>
      <c r="D1847" s="305"/>
      <c r="E1847" s="306"/>
      <c r="F1847" s="307"/>
      <c r="G1847" s="305"/>
      <c r="H1847" s="305"/>
      <c r="I1847" s="306"/>
      <c r="J1847" s="308" t="str">
        <f t="shared" si="7"/>
        <v/>
      </c>
      <c r="K1847" s="308"/>
      <c r="L1847" s="309"/>
      <c r="M1847" s="308"/>
      <c r="N1847" s="303"/>
      <c r="O1847" s="305"/>
      <c r="P1847" s="305"/>
      <c r="Q1847" s="299"/>
      <c r="R1847" s="299"/>
      <c r="S1847" s="299"/>
      <c r="T1847" s="299"/>
    </row>
    <row r="1848" spans="1:20" ht="13.5" customHeight="1" x14ac:dyDescent="0.2">
      <c r="A1848" s="302" t="str">
        <f>IF(B1848="","",ROW()-ROW($A$3)+'Diário 3º PA'!$P$1)</f>
        <v/>
      </c>
      <c r="B1848" s="303"/>
      <c r="C1848" s="304"/>
      <c r="D1848" s="305"/>
      <c r="E1848" s="306"/>
      <c r="F1848" s="307"/>
      <c r="G1848" s="305"/>
      <c r="H1848" s="305"/>
      <c r="I1848" s="306"/>
      <c r="J1848" s="308" t="str">
        <f t="shared" si="7"/>
        <v/>
      </c>
      <c r="K1848" s="308"/>
      <c r="L1848" s="309"/>
      <c r="M1848" s="308"/>
      <c r="N1848" s="303"/>
      <c r="O1848" s="305"/>
      <c r="P1848" s="305"/>
      <c r="Q1848" s="299"/>
      <c r="R1848" s="299"/>
      <c r="S1848" s="299"/>
      <c r="T1848" s="299"/>
    </row>
    <row r="1849" spans="1:20" ht="13.5" customHeight="1" x14ac:dyDescent="0.2">
      <c r="A1849" s="302" t="str">
        <f>IF(B1849="","",ROW()-ROW($A$3)+'Diário 3º PA'!$P$1)</f>
        <v/>
      </c>
      <c r="B1849" s="303"/>
      <c r="C1849" s="304"/>
      <c r="D1849" s="305"/>
      <c r="E1849" s="306"/>
      <c r="F1849" s="307"/>
      <c r="G1849" s="305"/>
      <c r="H1849" s="305"/>
      <c r="I1849" s="306"/>
      <c r="J1849" s="308" t="str">
        <f t="shared" si="7"/>
        <v/>
      </c>
      <c r="K1849" s="308"/>
      <c r="L1849" s="309"/>
      <c r="M1849" s="308"/>
      <c r="N1849" s="303"/>
      <c r="O1849" s="305"/>
      <c r="P1849" s="305"/>
      <c r="Q1849" s="299"/>
      <c r="R1849" s="299"/>
      <c r="S1849" s="299"/>
      <c r="T1849" s="299"/>
    </row>
    <row r="1850" spans="1:20" ht="13.5" customHeight="1" x14ac:dyDescent="0.2">
      <c r="A1850" s="302" t="str">
        <f>IF(B1850="","",ROW()-ROW($A$3)+'Diário 3º PA'!$P$1)</f>
        <v/>
      </c>
      <c r="B1850" s="303"/>
      <c r="C1850" s="304"/>
      <c r="D1850" s="305"/>
      <c r="E1850" s="306"/>
      <c r="F1850" s="307"/>
      <c r="G1850" s="305"/>
      <c r="H1850" s="305"/>
      <c r="I1850" s="306"/>
      <c r="J1850" s="308" t="str">
        <f t="shared" si="7"/>
        <v/>
      </c>
      <c r="K1850" s="308"/>
      <c r="L1850" s="309"/>
      <c r="M1850" s="308"/>
      <c r="N1850" s="303"/>
      <c r="O1850" s="305"/>
      <c r="P1850" s="305"/>
      <c r="Q1850" s="299"/>
      <c r="R1850" s="299"/>
      <c r="S1850" s="299"/>
      <c r="T1850" s="299"/>
    </row>
    <row r="1851" spans="1:20" ht="13.5" customHeight="1" x14ac:dyDescent="0.2">
      <c r="A1851" s="302" t="str">
        <f>IF(B1851="","",ROW()-ROW($A$3)+'Diário 3º PA'!$P$1)</f>
        <v/>
      </c>
      <c r="B1851" s="303"/>
      <c r="C1851" s="304"/>
      <c r="D1851" s="305"/>
      <c r="E1851" s="306"/>
      <c r="F1851" s="307"/>
      <c r="G1851" s="305"/>
      <c r="H1851" s="305"/>
      <c r="I1851" s="306"/>
      <c r="J1851" s="308" t="str">
        <f t="shared" si="7"/>
        <v/>
      </c>
      <c r="K1851" s="308"/>
      <c r="L1851" s="309"/>
      <c r="M1851" s="308"/>
      <c r="N1851" s="303"/>
      <c r="O1851" s="305"/>
      <c r="P1851" s="305"/>
      <c r="Q1851" s="299"/>
      <c r="R1851" s="299"/>
      <c r="S1851" s="299"/>
      <c r="T1851" s="299"/>
    </row>
    <row r="1852" spans="1:20" ht="13.5" customHeight="1" x14ac:dyDescent="0.2">
      <c r="A1852" s="302" t="str">
        <f>IF(B1852="","",ROW()-ROW($A$3)+'Diário 3º PA'!$P$1)</f>
        <v/>
      </c>
      <c r="B1852" s="303"/>
      <c r="C1852" s="304"/>
      <c r="D1852" s="305"/>
      <c r="E1852" s="306"/>
      <c r="F1852" s="307"/>
      <c r="G1852" s="305"/>
      <c r="H1852" s="305"/>
      <c r="I1852" s="306"/>
      <c r="J1852" s="308" t="str">
        <f t="shared" si="7"/>
        <v/>
      </c>
      <c r="K1852" s="308"/>
      <c r="L1852" s="309"/>
      <c r="M1852" s="308"/>
      <c r="N1852" s="303"/>
      <c r="O1852" s="305"/>
      <c r="P1852" s="305"/>
      <c r="Q1852" s="299"/>
      <c r="R1852" s="299"/>
      <c r="S1852" s="299"/>
      <c r="T1852" s="299"/>
    </row>
    <row r="1853" spans="1:20" ht="13.5" customHeight="1" x14ac:dyDescent="0.2">
      <c r="A1853" s="302" t="str">
        <f>IF(B1853="","",ROW()-ROW($A$3)+'Diário 3º PA'!$P$1)</f>
        <v/>
      </c>
      <c r="B1853" s="303"/>
      <c r="C1853" s="304"/>
      <c r="D1853" s="305"/>
      <c r="E1853" s="306"/>
      <c r="F1853" s="307"/>
      <c r="G1853" s="305"/>
      <c r="H1853" s="305"/>
      <c r="I1853" s="306"/>
      <c r="J1853" s="308" t="str">
        <f t="shared" si="7"/>
        <v/>
      </c>
      <c r="K1853" s="308"/>
      <c r="L1853" s="309"/>
      <c r="M1853" s="308"/>
      <c r="N1853" s="303"/>
      <c r="O1853" s="305"/>
      <c r="P1853" s="305"/>
      <c r="Q1853" s="299"/>
      <c r="R1853" s="299"/>
      <c r="S1853" s="299"/>
      <c r="T1853" s="299"/>
    </row>
    <row r="1854" spans="1:20" ht="13.5" customHeight="1" x14ac:dyDescent="0.2">
      <c r="A1854" s="302" t="str">
        <f>IF(B1854="","",ROW()-ROW($A$3)+'Diário 3º PA'!$P$1)</f>
        <v/>
      </c>
      <c r="B1854" s="303"/>
      <c r="C1854" s="304"/>
      <c r="D1854" s="305"/>
      <c r="E1854" s="306"/>
      <c r="F1854" s="307"/>
      <c r="G1854" s="305"/>
      <c r="H1854" s="305"/>
      <c r="I1854" s="306"/>
      <c r="J1854" s="308" t="str">
        <f t="shared" si="7"/>
        <v/>
      </c>
      <c r="K1854" s="308"/>
      <c r="L1854" s="309"/>
      <c r="M1854" s="308"/>
      <c r="N1854" s="303"/>
      <c r="O1854" s="305"/>
      <c r="P1854" s="305"/>
      <c r="Q1854" s="299"/>
      <c r="R1854" s="299"/>
      <c r="S1854" s="299"/>
      <c r="T1854" s="299"/>
    </row>
    <row r="1855" spans="1:20" ht="13.5" customHeight="1" x14ac:dyDescent="0.2">
      <c r="A1855" s="302" t="str">
        <f>IF(B1855="","",ROW()-ROW($A$3)+'Diário 3º PA'!$P$1)</f>
        <v/>
      </c>
      <c r="B1855" s="303"/>
      <c r="C1855" s="304"/>
      <c r="D1855" s="305"/>
      <c r="E1855" s="306"/>
      <c r="F1855" s="307"/>
      <c r="G1855" s="305"/>
      <c r="H1855" s="305"/>
      <c r="I1855" s="306"/>
      <c r="J1855" s="308" t="str">
        <f t="shared" si="7"/>
        <v/>
      </c>
      <c r="K1855" s="308"/>
      <c r="L1855" s="309"/>
      <c r="M1855" s="308"/>
      <c r="N1855" s="303"/>
      <c r="O1855" s="305"/>
      <c r="P1855" s="305"/>
      <c r="Q1855" s="299"/>
      <c r="R1855" s="299"/>
      <c r="S1855" s="299"/>
      <c r="T1855" s="299"/>
    </row>
    <row r="1856" spans="1:20" ht="13.5" customHeight="1" x14ac:dyDescent="0.2">
      <c r="A1856" s="302" t="str">
        <f>IF(B1856="","",ROW()-ROW($A$3)+'Diário 3º PA'!$P$1)</f>
        <v/>
      </c>
      <c r="B1856" s="303"/>
      <c r="C1856" s="304"/>
      <c r="D1856" s="305"/>
      <c r="E1856" s="306"/>
      <c r="F1856" s="307"/>
      <c r="G1856" s="305"/>
      <c r="H1856" s="305"/>
      <c r="I1856" s="306"/>
      <c r="J1856" s="308" t="str">
        <f t="shared" si="7"/>
        <v/>
      </c>
      <c r="K1856" s="308"/>
      <c r="L1856" s="309"/>
      <c r="M1856" s="308"/>
      <c r="N1856" s="303"/>
      <c r="O1856" s="305"/>
      <c r="P1856" s="305"/>
      <c r="Q1856" s="299"/>
      <c r="R1856" s="299"/>
      <c r="S1856" s="299"/>
      <c r="T1856" s="299"/>
    </row>
    <row r="1857" spans="1:20" ht="13.5" customHeight="1" x14ac:dyDescent="0.2">
      <c r="A1857" s="302" t="str">
        <f>IF(B1857="","",ROW()-ROW($A$3)+'Diário 3º PA'!$P$1)</f>
        <v/>
      </c>
      <c r="B1857" s="303"/>
      <c r="C1857" s="304"/>
      <c r="D1857" s="305"/>
      <c r="E1857" s="306"/>
      <c r="F1857" s="307"/>
      <c r="G1857" s="305"/>
      <c r="H1857" s="305"/>
      <c r="I1857" s="306"/>
      <c r="J1857" s="308" t="str">
        <f t="shared" si="7"/>
        <v/>
      </c>
      <c r="K1857" s="308"/>
      <c r="L1857" s="309"/>
      <c r="M1857" s="308"/>
      <c r="N1857" s="303"/>
      <c r="O1857" s="305"/>
      <c r="P1857" s="305"/>
      <c r="Q1857" s="299"/>
      <c r="R1857" s="299"/>
      <c r="S1857" s="299"/>
      <c r="T1857" s="299"/>
    </row>
    <row r="1858" spans="1:20" ht="13.5" customHeight="1" x14ac:dyDescent="0.2">
      <c r="A1858" s="302" t="str">
        <f>IF(B1858="","",ROW()-ROW($A$3)+'Diário 3º PA'!$P$1)</f>
        <v/>
      </c>
      <c r="B1858" s="303"/>
      <c r="C1858" s="304"/>
      <c r="D1858" s="305"/>
      <c r="E1858" s="306"/>
      <c r="F1858" s="307"/>
      <c r="G1858" s="305"/>
      <c r="H1858" s="305"/>
      <c r="I1858" s="306"/>
      <c r="J1858" s="308" t="str">
        <f t="shared" si="7"/>
        <v/>
      </c>
      <c r="K1858" s="308"/>
      <c r="L1858" s="309"/>
      <c r="M1858" s="308"/>
      <c r="N1858" s="303"/>
      <c r="O1858" s="305"/>
      <c r="P1858" s="305"/>
      <c r="Q1858" s="299"/>
      <c r="R1858" s="299"/>
      <c r="S1858" s="299"/>
      <c r="T1858" s="299"/>
    </row>
    <row r="1859" spans="1:20" ht="13.5" customHeight="1" x14ac:dyDescent="0.2">
      <c r="A1859" s="302" t="str">
        <f>IF(B1859="","",ROW()-ROW($A$3)+'Diário 3º PA'!$P$1)</f>
        <v/>
      </c>
      <c r="B1859" s="303"/>
      <c r="C1859" s="304"/>
      <c r="D1859" s="305"/>
      <c r="E1859" s="306"/>
      <c r="F1859" s="307"/>
      <c r="G1859" s="305"/>
      <c r="H1859" s="305"/>
      <c r="I1859" s="306"/>
      <c r="J1859" s="308" t="str">
        <f t="shared" si="7"/>
        <v/>
      </c>
      <c r="K1859" s="308"/>
      <c r="L1859" s="309"/>
      <c r="M1859" s="308"/>
      <c r="N1859" s="303"/>
      <c r="O1859" s="305"/>
      <c r="P1859" s="305"/>
      <c r="Q1859" s="299"/>
      <c r="R1859" s="299"/>
      <c r="S1859" s="299"/>
      <c r="T1859" s="299"/>
    </row>
    <row r="1860" spans="1:20" ht="13.5" customHeight="1" x14ac:dyDescent="0.2">
      <c r="A1860" s="302" t="str">
        <f>IF(B1860="","",ROW()-ROW($A$3)+'Diário 3º PA'!$P$1)</f>
        <v/>
      </c>
      <c r="B1860" s="303"/>
      <c r="C1860" s="304"/>
      <c r="D1860" s="305"/>
      <c r="E1860" s="306"/>
      <c r="F1860" s="307"/>
      <c r="G1860" s="305"/>
      <c r="H1860" s="305"/>
      <c r="I1860" s="306"/>
      <c r="J1860" s="308" t="str">
        <f t="shared" si="7"/>
        <v/>
      </c>
      <c r="K1860" s="308"/>
      <c r="L1860" s="309"/>
      <c r="M1860" s="308"/>
      <c r="N1860" s="303"/>
      <c r="O1860" s="305"/>
      <c r="P1860" s="305"/>
      <c r="Q1860" s="299"/>
      <c r="R1860" s="299"/>
      <c r="S1860" s="299"/>
      <c r="T1860" s="299"/>
    </row>
    <row r="1861" spans="1:20" ht="13.5" customHeight="1" x14ac:dyDescent="0.2">
      <c r="A1861" s="302" t="str">
        <f>IF(B1861="","",ROW()-ROW($A$3)+'Diário 3º PA'!$P$1)</f>
        <v/>
      </c>
      <c r="B1861" s="303"/>
      <c r="C1861" s="304"/>
      <c r="D1861" s="305"/>
      <c r="E1861" s="306"/>
      <c r="F1861" s="307"/>
      <c r="G1861" s="305"/>
      <c r="H1861" s="305"/>
      <c r="I1861" s="306"/>
      <c r="J1861" s="308" t="str">
        <f t="shared" si="7"/>
        <v/>
      </c>
      <c r="K1861" s="308"/>
      <c r="L1861" s="309"/>
      <c r="M1861" s="308"/>
      <c r="N1861" s="303"/>
      <c r="O1861" s="305"/>
      <c r="P1861" s="305"/>
      <c r="Q1861" s="299"/>
      <c r="R1861" s="299"/>
      <c r="S1861" s="299"/>
      <c r="T1861" s="299"/>
    </row>
    <row r="1862" spans="1:20" ht="13.5" customHeight="1" x14ac:dyDescent="0.2">
      <c r="A1862" s="302" t="str">
        <f>IF(B1862="","",ROW()-ROW($A$3)+'Diário 3º PA'!$P$1)</f>
        <v/>
      </c>
      <c r="B1862" s="303"/>
      <c r="C1862" s="304"/>
      <c r="D1862" s="305"/>
      <c r="E1862" s="306"/>
      <c r="F1862" s="307"/>
      <c r="G1862" s="305"/>
      <c r="H1862" s="305"/>
      <c r="I1862" s="306"/>
      <c r="J1862" s="308" t="str">
        <f t="shared" si="7"/>
        <v/>
      </c>
      <c r="K1862" s="308"/>
      <c r="L1862" s="309"/>
      <c r="M1862" s="308"/>
      <c r="N1862" s="303"/>
      <c r="O1862" s="305"/>
      <c r="P1862" s="305"/>
      <c r="Q1862" s="299"/>
      <c r="R1862" s="299"/>
      <c r="S1862" s="299"/>
      <c r="T1862" s="299"/>
    </row>
    <row r="1863" spans="1:20" ht="13.5" customHeight="1" x14ac:dyDescent="0.2">
      <c r="A1863" s="302" t="str">
        <f>IF(B1863="","",ROW()-ROW($A$3)+'Diário 3º PA'!$P$1)</f>
        <v/>
      </c>
      <c r="B1863" s="303"/>
      <c r="C1863" s="304"/>
      <c r="D1863" s="305"/>
      <c r="E1863" s="306"/>
      <c r="F1863" s="307"/>
      <c r="G1863" s="305"/>
      <c r="H1863" s="305"/>
      <c r="I1863" s="306"/>
      <c r="J1863" s="308" t="str">
        <f t="shared" si="7"/>
        <v/>
      </c>
      <c r="K1863" s="308"/>
      <c r="L1863" s="309"/>
      <c r="M1863" s="308"/>
      <c r="N1863" s="303"/>
      <c r="O1863" s="305"/>
      <c r="P1863" s="305"/>
      <c r="Q1863" s="299"/>
      <c r="R1863" s="299"/>
      <c r="S1863" s="299"/>
      <c r="T1863" s="299"/>
    </row>
    <row r="1864" spans="1:20" ht="13.5" customHeight="1" x14ac:dyDescent="0.2">
      <c r="A1864" s="302" t="str">
        <f>IF(B1864="","",ROW()-ROW($A$3)+'Diário 3º PA'!$P$1)</f>
        <v/>
      </c>
      <c r="B1864" s="303"/>
      <c r="C1864" s="304"/>
      <c r="D1864" s="305"/>
      <c r="E1864" s="306"/>
      <c r="F1864" s="307"/>
      <c r="G1864" s="305"/>
      <c r="H1864" s="305"/>
      <c r="I1864" s="306"/>
      <c r="J1864" s="308" t="str">
        <f t="shared" si="7"/>
        <v/>
      </c>
      <c r="K1864" s="308"/>
      <c r="L1864" s="309"/>
      <c r="M1864" s="308"/>
      <c r="N1864" s="303"/>
      <c r="O1864" s="305"/>
      <c r="P1864" s="305"/>
      <c r="Q1864" s="299"/>
      <c r="R1864" s="299"/>
      <c r="S1864" s="299"/>
      <c r="T1864" s="299"/>
    </row>
    <row r="1865" spans="1:20" ht="13.5" customHeight="1" x14ac:dyDescent="0.2">
      <c r="A1865" s="302" t="str">
        <f>IF(B1865="","",ROW()-ROW($A$3)+'Diário 3º PA'!$P$1)</f>
        <v/>
      </c>
      <c r="B1865" s="303"/>
      <c r="C1865" s="304"/>
      <c r="D1865" s="305"/>
      <c r="E1865" s="306"/>
      <c r="F1865" s="307"/>
      <c r="G1865" s="305"/>
      <c r="H1865" s="305"/>
      <c r="I1865" s="306"/>
      <c r="J1865" s="308" t="str">
        <f t="shared" si="7"/>
        <v/>
      </c>
      <c r="K1865" s="308"/>
      <c r="L1865" s="309"/>
      <c r="M1865" s="308"/>
      <c r="N1865" s="303"/>
      <c r="O1865" s="305"/>
      <c r="P1865" s="305"/>
      <c r="Q1865" s="299"/>
      <c r="R1865" s="299"/>
      <c r="S1865" s="299"/>
      <c r="T1865" s="299"/>
    </row>
    <row r="1866" spans="1:20" ht="13.5" customHeight="1" x14ac:dyDescent="0.2">
      <c r="A1866" s="302" t="str">
        <f>IF(B1866="","",ROW()-ROW($A$3)+'Diário 3º PA'!$P$1)</f>
        <v/>
      </c>
      <c r="B1866" s="303"/>
      <c r="C1866" s="304"/>
      <c r="D1866" s="305"/>
      <c r="E1866" s="306"/>
      <c r="F1866" s="307"/>
      <c r="G1866" s="305"/>
      <c r="H1866" s="305"/>
      <c r="I1866" s="306"/>
      <c r="J1866" s="308" t="str">
        <f t="shared" si="7"/>
        <v/>
      </c>
      <c r="K1866" s="308"/>
      <c r="L1866" s="309"/>
      <c r="M1866" s="308"/>
      <c r="N1866" s="303"/>
      <c r="O1866" s="305"/>
      <c r="P1866" s="305"/>
      <c r="Q1866" s="299"/>
      <c r="R1866" s="299"/>
      <c r="S1866" s="299"/>
      <c r="T1866" s="299"/>
    </row>
    <row r="1867" spans="1:20" ht="13.5" customHeight="1" x14ac:dyDescent="0.2">
      <c r="A1867" s="302" t="str">
        <f>IF(B1867="","",ROW()-ROW($A$3)+'Diário 3º PA'!$P$1)</f>
        <v/>
      </c>
      <c r="B1867" s="303"/>
      <c r="C1867" s="304"/>
      <c r="D1867" s="305"/>
      <c r="E1867" s="306"/>
      <c r="F1867" s="307"/>
      <c r="G1867" s="305"/>
      <c r="H1867" s="305"/>
      <c r="I1867" s="306"/>
      <c r="J1867" s="308" t="str">
        <f t="shared" si="7"/>
        <v/>
      </c>
      <c r="K1867" s="308"/>
      <c r="L1867" s="309"/>
      <c r="M1867" s="308"/>
      <c r="N1867" s="303"/>
      <c r="O1867" s="305"/>
      <c r="P1867" s="305"/>
      <c r="Q1867" s="299"/>
      <c r="R1867" s="299"/>
      <c r="S1867" s="299"/>
      <c r="T1867" s="299"/>
    </row>
    <row r="1868" spans="1:20" ht="13.5" customHeight="1" x14ac:dyDescent="0.2">
      <c r="A1868" s="302" t="str">
        <f>IF(B1868="","",ROW()-ROW($A$3)+'Diário 3º PA'!$P$1)</f>
        <v/>
      </c>
      <c r="B1868" s="303"/>
      <c r="C1868" s="304"/>
      <c r="D1868" s="305"/>
      <c r="E1868" s="306"/>
      <c r="F1868" s="307"/>
      <c r="G1868" s="305"/>
      <c r="H1868" s="305"/>
      <c r="I1868" s="306"/>
      <c r="J1868" s="308" t="str">
        <f t="shared" si="7"/>
        <v/>
      </c>
      <c r="K1868" s="308"/>
      <c r="L1868" s="309"/>
      <c r="M1868" s="308"/>
      <c r="N1868" s="303"/>
      <c r="O1868" s="305"/>
      <c r="P1868" s="305"/>
      <c r="Q1868" s="299"/>
      <c r="R1868" s="299"/>
      <c r="S1868" s="299"/>
      <c r="T1868" s="299"/>
    </row>
    <row r="1869" spans="1:20" ht="13.5" customHeight="1" x14ac:dyDescent="0.2">
      <c r="A1869" s="302" t="str">
        <f>IF(B1869="","",ROW()-ROW($A$3)+'Diário 3º PA'!$P$1)</f>
        <v/>
      </c>
      <c r="B1869" s="303"/>
      <c r="C1869" s="304"/>
      <c r="D1869" s="305"/>
      <c r="E1869" s="306"/>
      <c r="F1869" s="307"/>
      <c r="G1869" s="305"/>
      <c r="H1869" s="305"/>
      <c r="I1869" s="306"/>
      <c r="J1869" s="308" t="str">
        <f t="shared" si="7"/>
        <v/>
      </c>
      <c r="K1869" s="308"/>
      <c r="L1869" s="309"/>
      <c r="M1869" s="308"/>
      <c r="N1869" s="303"/>
      <c r="O1869" s="305"/>
      <c r="P1869" s="305"/>
      <c r="Q1869" s="299"/>
      <c r="R1869" s="299"/>
      <c r="S1869" s="299"/>
      <c r="T1869" s="299"/>
    </row>
    <row r="1870" spans="1:20" ht="13.5" customHeight="1" x14ac:dyDescent="0.2">
      <c r="A1870" s="302" t="str">
        <f>IF(B1870="","",ROW()-ROW($A$3)+'Diário 3º PA'!$P$1)</f>
        <v/>
      </c>
      <c r="B1870" s="303"/>
      <c r="C1870" s="304"/>
      <c r="D1870" s="305"/>
      <c r="E1870" s="306"/>
      <c r="F1870" s="307"/>
      <c r="G1870" s="305"/>
      <c r="H1870" s="305"/>
      <c r="I1870" s="306"/>
      <c r="J1870" s="308" t="str">
        <f t="shared" si="7"/>
        <v/>
      </c>
      <c r="K1870" s="308"/>
      <c r="L1870" s="309"/>
      <c r="M1870" s="308"/>
      <c r="N1870" s="303"/>
      <c r="O1870" s="305"/>
      <c r="P1870" s="305"/>
      <c r="Q1870" s="299"/>
      <c r="R1870" s="299"/>
      <c r="S1870" s="299"/>
      <c r="T1870" s="299"/>
    </row>
    <row r="1871" spans="1:20" ht="13.5" customHeight="1" x14ac:dyDescent="0.2">
      <c r="A1871" s="302" t="str">
        <f>IF(B1871="","",ROW()-ROW($A$3)+'Diário 3º PA'!$P$1)</f>
        <v/>
      </c>
      <c r="B1871" s="303"/>
      <c r="C1871" s="304"/>
      <c r="D1871" s="305"/>
      <c r="E1871" s="306"/>
      <c r="F1871" s="307"/>
      <c r="G1871" s="305"/>
      <c r="H1871" s="305"/>
      <c r="I1871" s="306"/>
      <c r="J1871" s="308" t="str">
        <f t="shared" si="7"/>
        <v/>
      </c>
      <c r="K1871" s="308"/>
      <c r="L1871" s="309"/>
      <c r="M1871" s="308"/>
      <c r="N1871" s="303"/>
      <c r="O1871" s="305"/>
      <c r="P1871" s="305"/>
      <c r="Q1871" s="299"/>
      <c r="R1871" s="299"/>
      <c r="S1871" s="299"/>
      <c r="T1871" s="299"/>
    </row>
    <row r="1872" spans="1:20" ht="13.5" customHeight="1" x14ac:dyDescent="0.2">
      <c r="A1872" s="302" t="str">
        <f>IF(B1872="","",ROW()-ROW($A$3)+'Diário 3º PA'!$P$1)</f>
        <v/>
      </c>
      <c r="B1872" s="303"/>
      <c r="C1872" s="304"/>
      <c r="D1872" s="305"/>
      <c r="E1872" s="306"/>
      <c r="F1872" s="307"/>
      <c r="G1872" s="305"/>
      <c r="H1872" s="305"/>
      <c r="I1872" s="306"/>
      <c r="J1872" s="308" t="str">
        <f t="shared" si="7"/>
        <v/>
      </c>
      <c r="K1872" s="308"/>
      <c r="L1872" s="309"/>
      <c r="M1872" s="308"/>
      <c r="N1872" s="303"/>
      <c r="O1872" s="305"/>
      <c r="P1872" s="305"/>
      <c r="Q1872" s="299"/>
      <c r="R1872" s="299"/>
      <c r="S1872" s="299"/>
      <c r="T1872" s="299"/>
    </row>
    <row r="1873" spans="1:20" ht="13.5" customHeight="1" x14ac:dyDescent="0.2">
      <c r="A1873" s="302" t="str">
        <f>IF(B1873="","",ROW()-ROW($A$3)+'Diário 3º PA'!$P$1)</f>
        <v/>
      </c>
      <c r="B1873" s="303"/>
      <c r="C1873" s="304"/>
      <c r="D1873" s="305"/>
      <c r="E1873" s="306"/>
      <c r="F1873" s="307"/>
      <c r="G1873" s="305"/>
      <c r="H1873" s="305"/>
      <c r="I1873" s="306"/>
      <c r="J1873" s="308" t="str">
        <f t="shared" si="7"/>
        <v/>
      </c>
      <c r="K1873" s="308"/>
      <c r="L1873" s="309"/>
      <c r="M1873" s="308"/>
      <c r="N1873" s="303"/>
      <c r="O1873" s="305"/>
      <c r="P1873" s="305"/>
      <c r="Q1873" s="299"/>
      <c r="R1873" s="299"/>
      <c r="S1873" s="299"/>
      <c r="T1873" s="299"/>
    </row>
    <row r="1874" spans="1:20" ht="13.5" customHeight="1" x14ac:dyDescent="0.2">
      <c r="A1874" s="302" t="str">
        <f>IF(B1874="","",ROW()-ROW($A$3)+'Diário 3º PA'!$P$1)</f>
        <v/>
      </c>
      <c r="B1874" s="303"/>
      <c r="C1874" s="304"/>
      <c r="D1874" s="305"/>
      <c r="E1874" s="306"/>
      <c r="F1874" s="307"/>
      <c r="G1874" s="305"/>
      <c r="H1874" s="305"/>
      <c r="I1874" s="306"/>
      <c r="J1874" s="308" t="str">
        <f t="shared" si="7"/>
        <v/>
      </c>
      <c r="K1874" s="308"/>
      <c r="L1874" s="309"/>
      <c r="M1874" s="308"/>
      <c r="N1874" s="303"/>
      <c r="O1874" s="305"/>
      <c r="P1874" s="305"/>
      <c r="Q1874" s="299"/>
      <c r="R1874" s="299"/>
      <c r="S1874" s="299"/>
      <c r="T1874" s="299"/>
    </row>
    <row r="1875" spans="1:20" ht="13.5" customHeight="1" x14ac:dyDescent="0.2">
      <c r="A1875" s="302" t="str">
        <f>IF(B1875="","",ROW()-ROW($A$3)+'Diário 3º PA'!$P$1)</f>
        <v/>
      </c>
      <c r="B1875" s="303"/>
      <c r="C1875" s="304"/>
      <c r="D1875" s="305"/>
      <c r="E1875" s="306"/>
      <c r="F1875" s="307"/>
      <c r="G1875" s="305"/>
      <c r="H1875" s="305"/>
      <c r="I1875" s="306"/>
      <c r="J1875" s="308" t="str">
        <f t="shared" si="7"/>
        <v/>
      </c>
      <c r="K1875" s="308"/>
      <c r="L1875" s="309"/>
      <c r="M1875" s="308"/>
      <c r="N1875" s="303"/>
      <c r="O1875" s="305"/>
      <c r="P1875" s="305"/>
      <c r="Q1875" s="299"/>
      <c r="R1875" s="299"/>
      <c r="S1875" s="299"/>
      <c r="T1875" s="299"/>
    </row>
    <row r="1876" spans="1:20" ht="13.5" customHeight="1" x14ac:dyDescent="0.2">
      <c r="A1876" s="302" t="str">
        <f>IF(B1876="","",ROW()-ROW($A$3)+'Diário 3º PA'!$P$1)</f>
        <v/>
      </c>
      <c r="B1876" s="303"/>
      <c r="C1876" s="304"/>
      <c r="D1876" s="305"/>
      <c r="E1876" s="306"/>
      <c r="F1876" s="307"/>
      <c r="G1876" s="305"/>
      <c r="H1876" s="305"/>
      <c r="I1876" s="306"/>
      <c r="J1876" s="308" t="str">
        <f t="shared" si="7"/>
        <v/>
      </c>
      <c r="K1876" s="308"/>
      <c r="L1876" s="309"/>
      <c r="M1876" s="308"/>
      <c r="N1876" s="303"/>
      <c r="O1876" s="305"/>
      <c r="P1876" s="305"/>
      <c r="Q1876" s="299"/>
      <c r="R1876" s="299"/>
      <c r="S1876" s="299"/>
      <c r="T1876" s="299"/>
    </row>
    <row r="1877" spans="1:20" ht="13.5" customHeight="1" x14ac:dyDescent="0.2">
      <c r="A1877" s="302" t="str">
        <f>IF(B1877="","",ROW()-ROW($A$3)+'Diário 3º PA'!$P$1)</f>
        <v/>
      </c>
      <c r="B1877" s="303"/>
      <c r="C1877" s="304"/>
      <c r="D1877" s="305"/>
      <c r="E1877" s="306"/>
      <c r="F1877" s="307"/>
      <c r="G1877" s="305"/>
      <c r="H1877" s="305"/>
      <c r="I1877" s="306"/>
      <c r="J1877" s="308" t="str">
        <f t="shared" si="7"/>
        <v/>
      </c>
      <c r="K1877" s="308"/>
      <c r="L1877" s="309"/>
      <c r="M1877" s="308"/>
      <c r="N1877" s="303"/>
      <c r="O1877" s="305"/>
      <c r="P1877" s="305"/>
      <c r="Q1877" s="299"/>
      <c r="R1877" s="299"/>
      <c r="S1877" s="299"/>
      <c r="T1877" s="299"/>
    </row>
    <row r="1878" spans="1:20" ht="13.5" customHeight="1" x14ac:dyDescent="0.2">
      <c r="A1878" s="302" t="str">
        <f>IF(B1878="","",ROW()-ROW($A$3)+'Diário 3º PA'!$P$1)</f>
        <v/>
      </c>
      <c r="B1878" s="303"/>
      <c r="C1878" s="304"/>
      <c r="D1878" s="305"/>
      <c r="E1878" s="306"/>
      <c r="F1878" s="307"/>
      <c r="G1878" s="305"/>
      <c r="H1878" s="305"/>
      <c r="I1878" s="306"/>
      <c r="J1878" s="308" t="str">
        <f t="shared" si="7"/>
        <v/>
      </c>
      <c r="K1878" s="308"/>
      <c r="L1878" s="309"/>
      <c r="M1878" s="308"/>
      <c r="N1878" s="303"/>
      <c r="O1878" s="305"/>
      <c r="P1878" s="305"/>
      <c r="Q1878" s="299"/>
      <c r="R1878" s="299"/>
      <c r="S1878" s="299"/>
      <c r="T1878" s="299"/>
    </row>
    <row r="1879" spans="1:20" ht="13.5" customHeight="1" x14ac:dyDescent="0.2">
      <c r="A1879" s="302" t="str">
        <f>IF(B1879="","",ROW()-ROW($A$3)+'Diário 3º PA'!$P$1)</f>
        <v/>
      </c>
      <c r="B1879" s="303"/>
      <c r="C1879" s="304"/>
      <c r="D1879" s="305"/>
      <c r="E1879" s="306"/>
      <c r="F1879" s="307"/>
      <c r="G1879" s="305"/>
      <c r="H1879" s="305"/>
      <c r="I1879" s="306"/>
      <c r="J1879" s="308" t="str">
        <f t="shared" si="7"/>
        <v/>
      </c>
      <c r="K1879" s="308"/>
      <c r="L1879" s="309"/>
      <c r="M1879" s="308"/>
      <c r="N1879" s="303"/>
      <c r="O1879" s="305"/>
      <c r="P1879" s="305"/>
      <c r="Q1879" s="299"/>
      <c r="R1879" s="299"/>
      <c r="S1879" s="299"/>
      <c r="T1879" s="299"/>
    </row>
    <row r="1880" spans="1:20" ht="13.5" customHeight="1" x14ac:dyDescent="0.2">
      <c r="A1880" s="302" t="str">
        <f>IF(B1880="","",ROW()-ROW($A$3)+'Diário 3º PA'!$P$1)</f>
        <v/>
      </c>
      <c r="B1880" s="303"/>
      <c r="C1880" s="304"/>
      <c r="D1880" s="305"/>
      <c r="E1880" s="306"/>
      <c r="F1880" s="307"/>
      <c r="G1880" s="305"/>
      <c r="H1880" s="305"/>
      <c r="I1880" s="306"/>
      <c r="J1880" s="308" t="str">
        <f t="shared" si="7"/>
        <v/>
      </c>
      <c r="K1880" s="308"/>
      <c r="L1880" s="309"/>
      <c r="M1880" s="308"/>
      <c r="N1880" s="303"/>
      <c r="O1880" s="305"/>
      <c r="P1880" s="305"/>
      <c r="Q1880" s="299"/>
      <c r="R1880" s="299"/>
      <c r="S1880" s="299"/>
      <c r="T1880" s="299"/>
    </row>
    <row r="1881" spans="1:20" ht="13.5" customHeight="1" x14ac:dyDescent="0.2">
      <c r="A1881" s="302" t="str">
        <f>IF(B1881="","",ROW()-ROW($A$3)+'Diário 3º PA'!$P$1)</f>
        <v/>
      </c>
      <c r="B1881" s="303"/>
      <c r="C1881" s="304"/>
      <c r="D1881" s="305"/>
      <c r="E1881" s="306"/>
      <c r="F1881" s="307"/>
      <c r="G1881" s="305"/>
      <c r="H1881" s="305"/>
      <c r="I1881" s="306"/>
      <c r="J1881" s="308" t="str">
        <f t="shared" si="7"/>
        <v/>
      </c>
      <c r="K1881" s="308"/>
      <c r="L1881" s="309"/>
      <c r="M1881" s="308"/>
      <c r="N1881" s="303"/>
      <c r="O1881" s="305"/>
      <c r="P1881" s="305"/>
      <c r="Q1881" s="299"/>
      <c r="R1881" s="299"/>
      <c r="S1881" s="299"/>
      <c r="T1881" s="299"/>
    </row>
    <row r="1882" spans="1:20" ht="13.5" customHeight="1" x14ac:dyDescent="0.2">
      <c r="A1882" s="302" t="str">
        <f>IF(B1882="","",ROW()-ROW($A$3)+'Diário 3º PA'!$P$1)</f>
        <v/>
      </c>
      <c r="B1882" s="303"/>
      <c r="C1882" s="304"/>
      <c r="D1882" s="305"/>
      <c r="E1882" s="306"/>
      <c r="F1882" s="307"/>
      <c r="G1882" s="305"/>
      <c r="H1882" s="305"/>
      <c r="I1882" s="306"/>
      <c r="J1882" s="308" t="str">
        <f t="shared" si="7"/>
        <v/>
      </c>
      <c r="K1882" s="308"/>
      <c r="L1882" s="309"/>
      <c r="M1882" s="308"/>
      <c r="N1882" s="303"/>
      <c r="O1882" s="305"/>
      <c r="P1882" s="305"/>
      <c r="Q1882" s="299"/>
      <c r="R1882" s="299"/>
      <c r="S1882" s="299"/>
      <c r="T1882" s="299"/>
    </row>
    <row r="1883" spans="1:20" ht="13.5" customHeight="1" x14ac:dyDescent="0.2">
      <c r="A1883" s="302" t="str">
        <f>IF(B1883="","",ROW()-ROW($A$3)+'Diário 3º PA'!$P$1)</f>
        <v/>
      </c>
      <c r="B1883" s="303"/>
      <c r="C1883" s="304"/>
      <c r="D1883" s="305"/>
      <c r="E1883" s="306"/>
      <c r="F1883" s="307"/>
      <c r="G1883" s="305"/>
      <c r="H1883" s="305"/>
      <c r="I1883" s="306"/>
      <c r="J1883" s="308" t="str">
        <f t="shared" si="7"/>
        <v/>
      </c>
      <c r="K1883" s="308"/>
      <c r="L1883" s="309"/>
      <c r="M1883" s="308"/>
      <c r="N1883" s="303"/>
      <c r="O1883" s="305"/>
      <c r="P1883" s="305"/>
      <c r="Q1883" s="299"/>
      <c r="R1883" s="299"/>
      <c r="S1883" s="299"/>
      <c r="T1883" s="299"/>
    </row>
    <row r="1884" spans="1:20" ht="13.5" customHeight="1" x14ac:dyDescent="0.2">
      <c r="A1884" s="302" t="str">
        <f>IF(B1884="","",ROW()-ROW($A$3)+'Diário 3º PA'!$P$1)</f>
        <v/>
      </c>
      <c r="B1884" s="303"/>
      <c r="C1884" s="304"/>
      <c r="D1884" s="305"/>
      <c r="E1884" s="306"/>
      <c r="F1884" s="307"/>
      <c r="G1884" s="305"/>
      <c r="H1884" s="305"/>
      <c r="I1884" s="306"/>
      <c r="J1884" s="308" t="str">
        <f t="shared" si="7"/>
        <v/>
      </c>
      <c r="K1884" s="308"/>
      <c r="L1884" s="309"/>
      <c r="M1884" s="308"/>
      <c r="N1884" s="303"/>
      <c r="O1884" s="305"/>
      <c r="P1884" s="305"/>
      <c r="Q1884" s="299"/>
      <c r="R1884" s="299"/>
      <c r="S1884" s="299"/>
      <c r="T1884" s="299"/>
    </row>
    <row r="1885" spans="1:20" ht="13.5" customHeight="1" x14ac:dyDescent="0.2">
      <c r="A1885" s="302" t="str">
        <f>IF(B1885="","",ROW()-ROW($A$3)+'Diário 3º PA'!$P$1)</f>
        <v/>
      </c>
      <c r="B1885" s="303"/>
      <c r="C1885" s="304"/>
      <c r="D1885" s="305"/>
      <c r="E1885" s="306"/>
      <c r="F1885" s="307"/>
      <c r="G1885" s="305"/>
      <c r="H1885" s="305"/>
      <c r="I1885" s="306"/>
      <c r="J1885" s="308" t="str">
        <f t="shared" si="7"/>
        <v/>
      </c>
      <c r="K1885" s="308"/>
      <c r="L1885" s="309"/>
      <c r="M1885" s="308"/>
      <c r="N1885" s="303"/>
      <c r="O1885" s="305"/>
      <c r="P1885" s="305"/>
      <c r="Q1885" s="299"/>
      <c r="R1885" s="299"/>
      <c r="S1885" s="299"/>
      <c r="T1885" s="299"/>
    </row>
    <row r="1886" spans="1:20" ht="13.5" customHeight="1" x14ac:dyDescent="0.2">
      <c r="A1886" s="302" t="str">
        <f>IF(B1886="","",ROW()-ROW($A$3)+'Diário 3º PA'!$P$1)</f>
        <v/>
      </c>
      <c r="B1886" s="303"/>
      <c r="C1886" s="304"/>
      <c r="D1886" s="305"/>
      <c r="E1886" s="306"/>
      <c r="F1886" s="307"/>
      <c r="G1886" s="305"/>
      <c r="H1886" s="305"/>
      <c r="I1886" s="306"/>
      <c r="J1886" s="308" t="str">
        <f t="shared" si="7"/>
        <v/>
      </c>
      <c r="K1886" s="308"/>
      <c r="L1886" s="309"/>
      <c r="M1886" s="308"/>
      <c r="N1886" s="303"/>
      <c r="O1886" s="305"/>
      <c r="P1886" s="305"/>
      <c r="Q1886" s="299"/>
      <c r="R1886" s="299"/>
      <c r="S1886" s="299"/>
      <c r="T1886" s="299"/>
    </row>
    <row r="1887" spans="1:20" ht="13.5" customHeight="1" x14ac:dyDescent="0.2">
      <c r="A1887" s="302" t="str">
        <f>IF(B1887="","",ROW()-ROW($A$3)+'Diário 3º PA'!$P$1)</f>
        <v/>
      </c>
      <c r="B1887" s="303"/>
      <c r="C1887" s="304"/>
      <c r="D1887" s="305"/>
      <c r="E1887" s="306"/>
      <c r="F1887" s="307"/>
      <c r="G1887" s="305"/>
      <c r="H1887" s="305"/>
      <c r="I1887" s="306"/>
      <c r="J1887" s="308" t="str">
        <f t="shared" si="7"/>
        <v/>
      </c>
      <c r="K1887" s="308"/>
      <c r="L1887" s="309"/>
      <c r="M1887" s="308"/>
      <c r="N1887" s="303"/>
      <c r="O1887" s="305"/>
      <c r="P1887" s="305"/>
      <c r="Q1887" s="299"/>
      <c r="R1887" s="299"/>
      <c r="S1887" s="299"/>
      <c r="T1887" s="299"/>
    </row>
    <row r="1888" spans="1:20" ht="13.5" customHeight="1" x14ac:dyDescent="0.2">
      <c r="A1888" s="302" t="str">
        <f>IF(B1888="","",ROW()-ROW($A$3)+'Diário 3º PA'!$P$1)</f>
        <v/>
      </c>
      <c r="B1888" s="303"/>
      <c r="C1888" s="304"/>
      <c r="D1888" s="305"/>
      <c r="E1888" s="306"/>
      <c r="F1888" s="307"/>
      <c r="G1888" s="305"/>
      <c r="H1888" s="305"/>
      <c r="I1888" s="306"/>
      <c r="J1888" s="308" t="str">
        <f t="shared" si="7"/>
        <v/>
      </c>
      <c r="K1888" s="308"/>
      <c r="L1888" s="309"/>
      <c r="M1888" s="308"/>
      <c r="N1888" s="303"/>
      <c r="O1888" s="305"/>
      <c r="P1888" s="305"/>
      <c r="Q1888" s="299"/>
      <c r="R1888" s="299"/>
      <c r="S1888" s="299"/>
      <c r="T1888" s="299"/>
    </row>
    <row r="1889" spans="1:20" ht="13.5" customHeight="1" x14ac:dyDescent="0.2">
      <c r="A1889" s="302" t="str">
        <f>IF(B1889="","",ROW()-ROW($A$3)+'Diário 3º PA'!$P$1)</f>
        <v/>
      </c>
      <c r="B1889" s="303"/>
      <c r="C1889" s="304"/>
      <c r="D1889" s="305"/>
      <c r="E1889" s="306"/>
      <c r="F1889" s="307"/>
      <c r="G1889" s="305"/>
      <c r="H1889" s="305"/>
      <c r="I1889" s="306"/>
      <c r="J1889" s="308" t="str">
        <f t="shared" si="7"/>
        <v/>
      </c>
      <c r="K1889" s="308"/>
      <c r="L1889" s="309"/>
      <c r="M1889" s="308"/>
      <c r="N1889" s="303"/>
      <c r="O1889" s="305"/>
      <c r="P1889" s="305"/>
      <c r="Q1889" s="299"/>
      <c r="R1889" s="299"/>
      <c r="S1889" s="299"/>
      <c r="T1889" s="299"/>
    </row>
    <row r="1890" spans="1:20" ht="13.5" customHeight="1" x14ac:dyDescent="0.2">
      <c r="A1890" s="302" t="str">
        <f>IF(B1890="","",ROW()-ROW($A$3)+'Diário 3º PA'!$P$1)</f>
        <v/>
      </c>
      <c r="B1890" s="303"/>
      <c r="C1890" s="304"/>
      <c r="D1890" s="305"/>
      <c r="E1890" s="306"/>
      <c r="F1890" s="307"/>
      <c r="G1890" s="305"/>
      <c r="H1890" s="305"/>
      <c r="I1890" s="306"/>
      <c r="J1890" s="308" t="str">
        <f t="shared" si="7"/>
        <v/>
      </c>
      <c r="K1890" s="308"/>
      <c r="L1890" s="309"/>
      <c r="M1890" s="308"/>
      <c r="N1890" s="303"/>
      <c r="O1890" s="305"/>
      <c r="P1890" s="305"/>
      <c r="Q1890" s="299"/>
      <c r="R1890" s="299"/>
      <c r="S1890" s="299"/>
      <c r="T1890" s="299"/>
    </row>
    <row r="1891" spans="1:20" ht="13.5" customHeight="1" x14ac:dyDescent="0.2">
      <c r="A1891" s="302" t="str">
        <f>IF(B1891="","",ROW()-ROW($A$3)+'Diário 3º PA'!$P$1)</f>
        <v/>
      </c>
      <c r="B1891" s="303"/>
      <c r="C1891" s="304"/>
      <c r="D1891" s="305"/>
      <c r="E1891" s="306"/>
      <c r="F1891" s="307"/>
      <c r="G1891" s="305"/>
      <c r="H1891" s="305"/>
      <c r="I1891" s="306"/>
      <c r="J1891" s="308" t="str">
        <f t="shared" si="7"/>
        <v/>
      </c>
      <c r="K1891" s="308"/>
      <c r="L1891" s="309"/>
      <c r="M1891" s="308"/>
      <c r="N1891" s="303"/>
      <c r="O1891" s="305"/>
      <c r="P1891" s="305"/>
      <c r="Q1891" s="299"/>
      <c r="R1891" s="299"/>
      <c r="S1891" s="299"/>
      <c r="T1891" s="299"/>
    </row>
    <row r="1892" spans="1:20" ht="13.5" customHeight="1" x14ac:dyDescent="0.2">
      <c r="A1892" s="302" t="str">
        <f>IF(B1892="","",ROW()-ROW($A$3)+'Diário 3º PA'!$P$1)</f>
        <v/>
      </c>
      <c r="B1892" s="303"/>
      <c r="C1892" s="304"/>
      <c r="D1892" s="305"/>
      <c r="E1892" s="306"/>
      <c r="F1892" s="307"/>
      <c r="G1892" s="305"/>
      <c r="H1892" s="305"/>
      <c r="I1892" s="306"/>
      <c r="J1892" s="308" t="str">
        <f t="shared" si="7"/>
        <v/>
      </c>
      <c r="K1892" s="308"/>
      <c r="L1892" s="309"/>
      <c r="M1892" s="308"/>
      <c r="N1892" s="303"/>
      <c r="O1892" s="305"/>
      <c r="P1892" s="305"/>
      <c r="Q1892" s="299"/>
      <c r="R1892" s="299"/>
      <c r="S1892" s="299"/>
      <c r="T1892" s="299"/>
    </row>
    <row r="1893" spans="1:20" ht="13.5" customHeight="1" x14ac:dyDescent="0.2">
      <c r="A1893" s="302" t="str">
        <f>IF(B1893="","",ROW()-ROW($A$3)+'Diário 3º PA'!$P$1)</f>
        <v/>
      </c>
      <c r="B1893" s="303"/>
      <c r="C1893" s="304"/>
      <c r="D1893" s="305"/>
      <c r="E1893" s="306"/>
      <c r="F1893" s="307"/>
      <c r="G1893" s="305"/>
      <c r="H1893" s="305"/>
      <c r="I1893" s="306"/>
      <c r="J1893" s="308" t="str">
        <f t="shared" si="7"/>
        <v/>
      </c>
      <c r="K1893" s="308"/>
      <c r="L1893" s="309"/>
      <c r="M1893" s="308"/>
      <c r="N1893" s="303"/>
      <c r="O1893" s="305"/>
      <c r="P1893" s="305"/>
      <c r="Q1893" s="299"/>
      <c r="R1893" s="299"/>
      <c r="S1893" s="299"/>
      <c r="T1893" s="299"/>
    </row>
    <row r="1894" spans="1:20" ht="13.5" customHeight="1" x14ac:dyDescent="0.2">
      <c r="A1894" s="302" t="str">
        <f>IF(B1894="","",ROW()-ROW($A$3)+'Diário 3º PA'!$P$1)</f>
        <v/>
      </c>
      <c r="B1894" s="303"/>
      <c r="C1894" s="304"/>
      <c r="D1894" s="305"/>
      <c r="E1894" s="306"/>
      <c r="F1894" s="307"/>
      <c r="G1894" s="305"/>
      <c r="H1894" s="305"/>
      <c r="I1894" s="306"/>
      <c r="J1894" s="308" t="str">
        <f t="shared" si="7"/>
        <v/>
      </c>
      <c r="K1894" s="308"/>
      <c r="L1894" s="309"/>
      <c r="M1894" s="308"/>
      <c r="N1894" s="303"/>
      <c r="O1894" s="305"/>
      <c r="P1894" s="305"/>
      <c r="Q1894" s="299"/>
      <c r="R1894" s="299"/>
      <c r="S1894" s="299"/>
      <c r="T1894" s="299"/>
    </row>
    <row r="1895" spans="1:20" ht="13.5" customHeight="1" x14ac:dyDescent="0.2">
      <c r="A1895" s="302" t="str">
        <f>IF(B1895="","",ROW()-ROW($A$3)+'Diário 3º PA'!$P$1)</f>
        <v/>
      </c>
      <c r="B1895" s="303"/>
      <c r="C1895" s="304"/>
      <c r="D1895" s="305"/>
      <c r="E1895" s="306"/>
      <c r="F1895" s="307"/>
      <c r="G1895" s="305"/>
      <c r="H1895" s="305"/>
      <c r="I1895" s="306"/>
      <c r="J1895" s="308" t="str">
        <f t="shared" si="7"/>
        <v/>
      </c>
      <c r="K1895" s="308"/>
      <c r="L1895" s="309"/>
      <c r="M1895" s="308"/>
      <c r="N1895" s="303"/>
      <c r="O1895" s="305"/>
      <c r="P1895" s="305"/>
      <c r="Q1895" s="299"/>
      <c r="R1895" s="299"/>
      <c r="S1895" s="299"/>
      <c r="T1895" s="299"/>
    </row>
    <row r="1896" spans="1:20" ht="13.5" customHeight="1" x14ac:dyDescent="0.2">
      <c r="A1896" s="302" t="str">
        <f>IF(B1896="","",ROW()-ROW($A$3)+'Diário 3º PA'!$P$1)</f>
        <v/>
      </c>
      <c r="B1896" s="303"/>
      <c r="C1896" s="304"/>
      <c r="D1896" s="305"/>
      <c r="E1896" s="306"/>
      <c r="F1896" s="307"/>
      <c r="G1896" s="305"/>
      <c r="H1896" s="305"/>
      <c r="I1896" s="306"/>
      <c r="J1896" s="308" t="str">
        <f t="shared" si="7"/>
        <v/>
      </c>
      <c r="K1896" s="308"/>
      <c r="L1896" s="309"/>
      <c r="M1896" s="308"/>
      <c r="N1896" s="303"/>
      <c r="O1896" s="305"/>
      <c r="P1896" s="305"/>
      <c r="Q1896" s="299"/>
      <c r="R1896" s="299"/>
      <c r="S1896" s="299"/>
      <c r="T1896" s="299"/>
    </row>
    <row r="1897" spans="1:20" ht="13.5" customHeight="1" x14ac:dyDescent="0.2">
      <c r="A1897" s="302" t="str">
        <f>IF(B1897="","",ROW()-ROW($A$3)+'Diário 3º PA'!$P$1)</f>
        <v/>
      </c>
      <c r="B1897" s="303"/>
      <c r="C1897" s="304"/>
      <c r="D1897" s="305"/>
      <c r="E1897" s="306"/>
      <c r="F1897" s="307"/>
      <c r="G1897" s="305"/>
      <c r="H1897" s="305"/>
      <c r="I1897" s="306"/>
      <c r="J1897" s="308" t="str">
        <f t="shared" si="7"/>
        <v/>
      </c>
      <c r="K1897" s="308"/>
      <c r="L1897" s="309"/>
      <c r="M1897" s="308"/>
      <c r="N1897" s="303"/>
      <c r="O1897" s="305"/>
      <c r="P1897" s="305"/>
      <c r="Q1897" s="299"/>
      <c r="R1897" s="299"/>
      <c r="S1897" s="299"/>
      <c r="T1897" s="299"/>
    </row>
    <row r="1898" spans="1:20" ht="13.5" customHeight="1" x14ac:dyDescent="0.2">
      <c r="A1898" s="302" t="str">
        <f>IF(B1898="","",ROW()-ROW($A$3)+'Diário 3º PA'!$P$1)</f>
        <v/>
      </c>
      <c r="B1898" s="303"/>
      <c r="C1898" s="304"/>
      <c r="D1898" s="305"/>
      <c r="E1898" s="306"/>
      <c r="F1898" s="307"/>
      <c r="G1898" s="305"/>
      <c r="H1898" s="305"/>
      <c r="I1898" s="306"/>
      <c r="J1898" s="308" t="str">
        <f t="shared" si="7"/>
        <v/>
      </c>
      <c r="K1898" s="308"/>
      <c r="L1898" s="309"/>
      <c r="M1898" s="308"/>
      <c r="N1898" s="303"/>
      <c r="O1898" s="305"/>
      <c r="P1898" s="305"/>
      <c r="Q1898" s="299"/>
      <c r="R1898" s="299"/>
      <c r="S1898" s="299"/>
      <c r="T1898" s="299"/>
    </row>
    <row r="1899" spans="1:20" ht="13.5" customHeight="1" x14ac:dyDescent="0.2">
      <c r="A1899" s="302" t="str">
        <f>IF(B1899="","",ROW()-ROW($A$3)+'Diário 3º PA'!$P$1)</f>
        <v/>
      </c>
      <c r="B1899" s="303"/>
      <c r="C1899" s="304"/>
      <c r="D1899" s="305"/>
      <c r="E1899" s="306"/>
      <c r="F1899" s="307"/>
      <c r="G1899" s="305"/>
      <c r="H1899" s="305"/>
      <c r="I1899" s="306"/>
      <c r="J1899" s="308" t="str">
        <f t="shared" si="7"/>
        <v/>
      </c>
      <c r="K1899" s="308"/>
      <c r="L1899" s="309"/>
      <c r="M1899" s="308"/>
      <c r="N1899" s="303"/>
      <c r="O1899" s="305"/>
      <c r="P1899" s="305"/>
      <c r="Q1899" s="299"/>
      <c r="R1899" s="299"/>
      <c r="S1899" s="299"/>
      <c r="T1899" s="299"/>
    </row>
    <row r="1900" spans="1:20" ht="13.5" customHeight="1" x14ac:dyDescent="0.2">
      <c r="A1900" s="302" t="str">
        <f>IF(B1900="","",ROW()-ROW($A$3)+'Diário 3º PA'!$P$1)</f>
        <v/>
      </c>
      <c r="B1900" s="303"/>
      <c r="C1900" s="304"/>
      <c r="D1900" s="305"/>
      <c r="E1900" s="306"/>
      <c r="F1900" s="307"/>
      <c r="G1900" s="305"/>
      <c r="H1900" s="305"/>
      <c r="I1900" s="306"/>
      <c r="J1900" s="308" t="str">
        <f t="shared" si="7"/>
        <v/>
      </c>
      <c r="K1900" s="308"/>
      <c r="L1900" s="309"/>
      <c r="M1900" s="308"/>
      <c r="N1900" s="303"/>
      <c r="O1900" s="305"/>
      <c r="P1900" s="305"/>
      <c r="Q1900" s="299"/>
      <c r="R1900" s="299"/>
      <c r="S1900" s="299"/>
      <c r="T1900" s="299"/>
    </row>
    <row r="1901" spans="1:20" ht="13.5" customHeight="1" x14ac:dyDescent="0.2">
      <c r="A1901" s="302" t="str">
        <f>IF(B1901="","",ROW()-ROW($A$3)+'Diário 3º PA'!$P$1)</f>
        <v/>
      </c>
      <c r="B1901" s="303"/>
      <c r="C1901" s="304"/>
      <c r="D1901" s="305"/>
      <c r="E1901" s="306"/>
      <c r="F1901" s="307"/>
      <c r="G1901" s="305"/>
      <c r="H1901" s="305"/>
      <c r="I1901" s="306"/>
      <c r="J1901" s="308" t="str">
        <f t="shared" si="7"/>
        <v/>
      </c>
      <c r="K1901" s="308"/>
      <c r="L1901" s="309"/>
      <c r="M1901" s="308"/>
      <c r="N1901" s="303"/>
      <c r="O1901" s="305"/>
      <c r="P1901" s="305"/>
      <c r="Q1901" s="299"/>
      <c r="R1901" s="299"/>
      <c r="S1901" s="299"/>
      <c r="T1901" s="299"/>
    </row>
    <row r="1902" spans="1:20" ht="13.5" customHeight="1" x14ac:dyDescent="0.2">
      <c r="A1902" s="302" t="str">
        <f>IF(B1902="","",ROW()-ROW($A$3)+'Diário 3º PA'!$P$1)</f>
        <v/>
      </c>
      <c r="B1902" s="303"/>
      <c r="C1902" s="304"/>
      <c r="D1902" s="305"/>
      <c r="E1902" s="306"/>
      <c r="F1902" s="307"/>
      <c r="G1902" s="305"/>
      <c r="H1902" s="305"/>
      <c r="I1902" s="306"/>
      <c r="J1902" s="308" t="str">
        <f t="shared" si="7"/>
        <v/>
      </c>
      <c r="K1902" s="308"/>
      <c r="L1902" s="309"/>
      <c r="M1902" s="308"/>
      <c r="N1902" s="303"/>
      <c r="O1902" s="305"/>
      <c r="P1902" s="305"/>
      <c r="Q1902" s="299"/>
      <c r="R1902" s="299"/>
      <c r="S1902" s="299"/>
      <c r="T1902" s="299"/>
    </row>
    <row r="1903" spans="1:20" ht="13.5" customHeight="1" x14ac:dyDescent="0.2">
      <c r="A1903" s="302" t="str">
        <f>IF(B1903="","",ROW()-ROW($A$3)+'Diário 3º PA'!$P$1)</f>
        <v/>
      </c>
      <c r="B1903" s="303"/>
      <c r="C1903" s="304"/>
      <c r="D1903" s="305"/>
      <c r="E1903" s="306"/>
      <c r="F1903" s="307"/>
      <c r="G1903" s="305"/>
      <c r="H1903" s="305"/>
      <c r="I1903" s="306"/>
      <c r="J1903" s="308" t="str">
        <f t="shared" si="7"/>
        <v/>
      </c>
      <c r="K1903" s="308"/>
      <c r="L1903" s="309"/>
      <c r="M1903" s="308"/>
      <c r="N1903" s="303"/>
      <c r="O1903" s="305"/>
      <c r="P1903" s="305"/>
      <c r="Q1903" s="299"/>
      <c r="R1903" s="299"/>
      <c r="S1903" s="299"/>
      <c r="T1903" s="299"/>
    </row>
    <row r="1904" spans="1:20" ht="13.5" customHeight="1" x14ac:dyDescent="0.2">
      <c r="A1904" s="302" t="str">
        <f>IF(B1904="","",ROW()-ROW($A$3)+'Diário 3º PA'!$P$1)</f>
        <v/>
      </c>
      <c r="B1904" s="303"/>
      <c r="C1904" s="304"/>
      <c r="D1904" s="305"/>
      <c r="E1904" s="306"/>
      <c r="F1904" s="307"/>
      <c r="G1904" s="305"/>
      <c r="H1904" s="305"/>
      <c r="I1904" s="306"/>
      <c r="J1904" s="308" t="str">
        <f t="shared" si="7"/>
        <v/>
      </c>
      <c r="K1904" s="308"/>
      <c r="L1904" s="309"/>
      <c r="M1904" s="308"/>
      <c r="N1904" s="303"/>
      <c r="O1904" s="305"/>
      <c r="P1904" s="305"/>
      <c r="Q1904" s="299"/>
      <c r="R1904" s="299"/>
      <c r="S1904" s="299"/>
      <c r="T1904" s="299"/>
    </row>
    <row r="1905" spans="1:20" ht="13.5" customHeight="1" x14ac:dyDescent="0.2">
      <c r="A1905" s="302" t="str">
        <f>IF(B1905="","",ROW()-ROW($A$3)+'Diário 3º PA'!$P$1)</f>
        <v/>
      </c>
      <c r="B1905" s="303"/>
      <c r="C1905" s="304"/>
      <c r="D1905" s="305"/>
      <c r="E1905" s="306"/>
      <c r="F1905" s="307"/>
      <c r="G1905" s="305"/>
      <c r="H1905" s="305"/>
      <c r="I1905" s="306"/>
      <c r="J1905" s="308" t="str">
        <f t="shared" si="7"/>
        <v/>
      </c>
      <c r="K1905" s="308"/>
      <c r="L1905" s="309"/>
      <c r="M1905" s="308"/>
      <c r="N1905" s="303"/>
      <c r="O1905" s="305"/>
      <c r="P1905" s="305"/>
      <c r="Q1905" s="299"/>
      <c r="R1905" s="299"/>
      <c r="S1905" s="299"/>
      <c r="T1905" s="299"/>
    </row>
    <row r="1906" spans="1:20" ht="13.5" customHeight="1" x14ac:dyDescent="0.2">
      <c r="A1906" s="302" t="str">
        <f>IF(B1906="","",ROW()-ROW($A$3)+'Diário 3º PA'!$P$1)</f>
        <v/>
      </c>
      <c r="B1906" s="303"/>
      <c r="C1906" s="304"/>
      <c r="D1906" s="305"/>
      <c r="E1906" s="306"/>
      <c r="F1906" s="307"/>
      <c r="G1906" s="305"/>
      <c r="H1906" s="305"/>
      <c r="I1906" s="306"/>
      <c r="J1906" s="308" t="str">
        <f t="shared" si="7"/>
        <v/>
      </c>
      <c r="K1906" s="308"/>
      <c r="L1906" s="309"/>
      <c r="M1906" s="308"/>
      <c r="N1906" s="303"/>
      <c r="O1906" s="305"/>
      <c r="P1906" s="305"/>
      <c r="Q1906" s="299"/>
      <c r="R1906" s="299"/>
      <c r="S1906" s="299"/>
      <c r="T1906" s="299"/>
    </row>
    <row r="1907" spans="1:20" ht="13.5" customHeight="1" x14ac:dyDescent="0.2">
      <c r="A1907" s="302" t="str">
        <f>IF(B1907="","",ROW()-ROW($A$3)+'Diário 3º PA'!$P$1)</f>
        <v/>
      </c>
      <c r="B1907" s="303"/>
      <c r="C1907" s="304"/>
      <c r="D1907" s="305"/>
      <c r="E1907" s="306"/>
      <c r="F1907" s="307"/>
      <c r="G1907" s="305"/>
      <c r="H1907" s="305"/>
      <c r="I1907" s="306"/>
      <c r="J1907" s="308" t="str">
        <f t="shared" si="7"/>
        <v/>
      </c>
      <c r="K1907" s="308"/>
      <c r="L1907" s="309"/>
      <c r="M1907" s="308"/>
      <c r="N1907" s="303"/>
      <c r="O1907" s="305"/>
      <c r="P1907" s="305"/>
      <c r="Q1907" s="299"/>
      <c r="R1907" s="299"/>
      <c r="S1907" s="299"/>
      <c r="T1907" s="299"/>
    </row>
    <row r="1908" spans="1:20" ht="13.5" customHeight="1" x14ac:dyDescent="0.2">
      <c r="A1908" s="302" t="str">
        <f>IF(B1908="","",ROW()-ROW($A$3)+'Diário 3º PA'!$P$1)</f>
        <v/>
      </c>
      <c r="B1908" s="303"/>
      <c r="C1908" s="304"/>
      <c r="D1908" s="305"/>
      <c r="E1908" s="306"/>
      <c r="F1908" s="307"/>
      <c r="G1908" s="305"/>
      <c r="H1908" s="305"/>
      <c r="I1908" s="306"/>
      <c r="J1908" s="308" t="str">
        <f t="shared" si="7"/>
        <v/>
      </c>
      <c r="K1908" s="308"/>
      <c r="L1908" s="309"/>
      <c r="M1908" s="308"/>
      <c r="N1908" s="303"/>
      <c r="O1908" s="305"/>
      <c r="P1908" s="305"/>
      <c r="Q1908" s="299"/>
      <c r="R1908" s="299"/>
      <c r="S1908" s="299"/>
      <c r="T1908" s="299"/>
    </row>
    <row r="1909" spans="1:20" ht="13.5" customHeight="1" x14ac:dyDescent="0.2">
      <c r="A1909" s="302" t="str">
        <f>IF(B1909="","",ROW()-ROW($A$3)+'Diário 3º PA'!$P$1)</f>
        <v/>
      </c>
      <c r="B1909" s="303"/>
      <c r="C1909" s="304"/>
      <c r="D1909" s="305"/>
      <c r="E1909" s="306"/>
      <c r="F1909" s="307"/>
      <c r="G1909" s="305"/>
      <c r="H1909" s="305"/>
      <c r="I1909" s="306"/>
      <c r="J1909" s="308" t="str">
        <f t="shared" si="7"/>
        <v/>
      </c>
      <c r="K1909" s="308"/>
      <c r="L1909" s="309"/>
      <c r="M1909" s="308"/>
      <c r="N1909" s="303"/>
      <c r="O1909" s="305"/>
      <c r="P1909" s="305"/>
      <c r="Q1909" s="299"/>
      <c r="R1909" s="299"/>
      <c r="S1909" s="299"/>
      <c r="T1909" s="299"/>
    </row>
    <row r="1910" spans="1:20" ht="13.5" customHeight="1" x14ac:dyDescent="0.2">
      <c r="A1910" s="302" t="str">
        <f>IF(B1910="","",ROW()-ROW($A$3)+'Diário 3º PA'!$P$1)</f>
        <v/>
      </c>
      <c r="B1910" s="303"/>
      <c r="C1910" s="304"/>
      <c r="D1910" s="305"/>
      <c r="E1910" s="306"/>
      <c r="F1910" s="307"/>
      <c r="G1910" s="305"/>
      <c r="H1910" s="305"/>
      <c r="I1910" s="306"/>
      <c r="J1910" s="308" t="str">
        <f t="shared" si="7"/>
        <v/>
      </c>
      <c r="K1910" s="308"/>
      <c r="L1910" s="309"/>
      <c r="M1910" s="308"/>
      <c r="N1910" s="303"/>
      <c r="O1910" s="305"/>
      <c r="P1910" s="305"/>
      <c r="Q1910" s="299"/>
      <c r="R1910" s="299"/>
      <c r="S1910" s="299"/>
      <c r="T1910" s="299"/>
    </row>
    <row r="1911" spans="1:20" ht="13.5" customHeight="1" x14ac:dyDescent="0.2">
      <c r="A1911" s="302" t="str">
        <f>IF(B1911="","",ROW()-ROW($A$3)+'Diário 3º PA'!$P$1)</f>
        <v/>
      </c>
      <c r="B1911" s="303"/>
      <c r="C1911" s="304"/>
      <c r="D1911" s="305"/>
      <c r="E1911" s="306"/>
      <c r="F1911" s="307"/>
      <c r="G1911" s="305"/>
      <c r="H1911" s="305"/>
      <c r="I1911" s="306"/>
      <c r="J1911" s="308" t="str">
        <f t="shared" si="7"/>
        <v/>
      </c>
      <c r="K1911" s="308"/>
      <c r="L1911" s="309"/>
      <c r="M1911" s="308"/>
      <c r="N1911" s="303"/>
      <c r="O1911" s="305"/>
      <c r="P1911" s="305"/>
      <c r="Q1911" s="299"/>
      <c r="R1911" s="299"/>
      <c r="S1911" s="299"/>
      <c r="T1911" s="299"/>
    </row>
    <row r="1912" spans="1:20" ht="13.5" customHeight="1" x14ac:dyDescent="0.2">
      <c r="A1912" s="302" t="str">
        <f>IF(B1912="","",ROW()-ROW($A$3)+'Diário 3º PA'!$P$1)</f>
        <v/>
      </c>
      <c r="B1912" s="303"/>
      <c r="C1912" s="304"/>
      <c r="D1912" s="305"/>
      <c r="E1912" s="306"/>
      <c r="F1912" s="307"/>
      <c r="G1912" s="305"/>
      <c r="H1912" s="305"/>
      <c r="I1912" s="306"/>
      <c r="J1912" s="308" t="str">
        <f t="shared" si="7"/>
        <v/>
      </c>
      <c r="K1912" s="308"/>
      <c r="L1912" s="309"/>
      <c r="M1912" s="308"/>
      <c r="N1912" s="303"/>
      <c r="O1912" s="305"/>
      <c r="P1912" s="305"/>
      <c r="Q1912" s="299"/>
      <c r="R1912" s="299"/>
      <c r="S1912" s="299"/>
      <c r="T1912" s="299"/>
    </row>
    <row r="1913" spans="1:20" ht="13.5" customHeight="1" x14ac:dyDescent="0.2">
      <c r="A1913" s="302" t="str">
        <f>IF(B1913="","",ROW()-ROW($A$3)+'Diário 3º PA'!$P$1)</f>
        <v/>
      </c>
      <c r="B1913" s="303"/>
      <c r="C1913" s="304"/>
      <c r="D1913" s="305"/>
      <c r="E1913" s="306"/>
      <c r="F1913" s="307"/>
      <c r="G1913" s="305"/>
      <c r="H1913" s="305"/>
      <c r="I1913" s="306"/>
      <c r="J1913" s="308" t="str">
        <f t="shared" si="7"/>
        <v/>
      </c>
      <c r="K1913" s="308"/>
      <c r="L1913" s="309"/>
      <c r="M1913" s="308"/>
      <c r="N1913" s="303"/>
      <c r="O1913" s="305"/>
      <c r="P1913" s="305"/>
      <c r="Q1913" s="299"/>
      <c r="R1913" s="299"/>
      <c r="S1913" s="299"/>
      <c r="T1913" s="299"/>
    </row>
    <row r="1914" spans="1:20" ht="13.5" customHeight="1" x14ac:dyDescent="0.2">
      <c r="A1914" s="302" t="str">
        <f>IF(B1914="","",ROW()-ROW($A$3)+'Diário 3º PA'!$P$1)</f>
        <v/>
      </c>
      <c r="B1914" s="303"/>
      <c r="C1914" s="304"/>
      <c r="D1914" s="305"/>
      <c r="E1914" s="306"/>
      <c r="F1914" s="307"/>
      <c r="G1914" s="305"/>
      <c r="H1914" s="305"/>
      <c r="I1914" s="306"/>
      <c r="J1914" s="308" t="str">
        <f t="shared" si="7"/>
        <v/>
      </c>
      <c r="K1914" s="308"/>
      <c r="L1914" s="309"/>
      <c r="M1914" s="308"/>
      <c r="N1914" s="303"/>
      <c r="O1914" s="305"/>
      <c r="P1914" s="305"/>
      <c r="Q1914" s="299"/>
      <c r="R1914" s="299"/>
      <c r="S1914" s="299"/>
      <c r="T1914" s="299"/>
    </row>
    <row r="1915" spans="1:20" ht="13.5" customHeight="1" x14ac:dyDescent="0.2">
      <c r="A1915" s="302" t="str">
        <f>IF(B1915="","",ROW()-ROW($A$3)+'Diário 3º PA'!$P$1)</f>
        <v/>
      </c>
      <c r="B1915" s="303"/>
      <c r="C1915" s="304"/>
      <c r="D1915" s="305"/>
      <c r="E1915" s="306"/>
      <c r="F1915" s="307"/>
      <c r="G1915" s="305"/>
      <c r="H1915" s="305"/>
      <c r="I1915" s="306"/>
      <c r="J1915" s="308" t="str">
        <f t="shared" si="7"/>
        <v/>
      </c>
      <c r="K1915" s="308"/>
      <c r="L1915" s="309"/>
      <c r="M1915" s="308"/>
      <c r="N1915" s="303"/>
      <c r="O1915" s="305"/>
      <c r="P1915" s="305"/>
      <c r="Q1915" s="299"/>
      <c r="R1915" s="299"/>
      <c r="S1915" s="299"/>
      <c r="T1915" s="299"/>
    </row>
    <row r="1916" spans="1:20" ht="13.5" customHeight="1" x14ac:dyDescent="0.2">
      <c r="A1916" s="302" t="str">
        <f>IF(B1916="","",ROW()-ROW($A$3)+'Diário 3º PA'!$P$1)</f>
        <v/>
      </c>
      <c r="B1916" s="303"/>
      <c r="C1916" s="304"/>
      <c r="D1916" s="305"/>
      <c r="E1916" s="306"/>
      <c r="F1916" s="307"/>
      <c r="G1916" s="305"/>
      <c r="H1916" s="305"/>
      <c r="I1916" s="306"/>
      <c r="J1916" s="308" t="str">
        <f t="shared" si="7"/>
        <v/>
      </c>
      <c r="K1916" s="308"/>
      <c r="L1916" s="309"/>
      <c r="M1916" s="308"/>
      <c r="N1916" s="303"/>
      <c r="O1916" s="305"/>
      <c r="P1916" s="305"/>
      <c r="Q1916" s="299"/>
      <c r="R1916" s="299"/>
      <c r="S1916" s="299"/>
      <c r="T1916" s="299"/>
    </row>
    <row r="1917" spans="1:20" ht="13.5" customHeight="1" x14ac:dyDescent="0.2">
      <c r="A1917" s="302" t="str">
        <f>IF(B1917="","",ROW()-ROW($A$3)+'Diário 3º PA'!$P$1)</f>
        <v/>
      </c>
      <c r="B1917" s="303"/>
      <c r="C1917" s="304"/>
      <c r="D1917" s="305"/>
      <c r="E1917" s="306"/>
      <c r="F1917" s="307"/>
      <c r="G1917" s="305"/>
      <c r="H1917" s="305"/>
      <c r="I1917" s="306"/>
      <c r="J1917" s="308" t="str">
        <f t="shared" si="7"/>
        <v/>
      </c>
      <c r="K1917" s="308"/>
      <c r="L1917" s="309"/>
      <c r="M1917" s="308"/>
      <c r="N1917" s="303"/>
      <c r="O1917" s="305"/>
      <c r="P1917" s="305"/>
      <c r="Q1917" s="299"/>
      <c r="R1917" s="299"/>
      <c r="S1917" s="299"/>
      <c r="T1917" s="299"/>
    </row>
    <row r="1918" spans="1:20" ht="13.5" customHeight="1" x14ac:dyDescent="0.2">
      <c r="A1918" s="302" t="str">
        <f>IF(B1918="","",ROW()-ROW($A$3)+'Diário 3º PA'!$P$1)</f>
        <v/>
      </c>
      <c r="B1918" s="303"/>
      <c r="C1918" s="304"/>
      <c r="D1918" s="305"/>
      <c r="E1918" s="306"/>
      <c r="F1918" s="307"/>
      <c r="G1918" s="305"/>
      <c r="H1918" s="305"/>
      <c r="I1918" s="306"/>
      <c r="J1918" s="308" t="str">
        <f t="shared" si="7"/>
        <v/>
      </c>
      <c r="K1918" s="308"/>
      <c r="L1918" s="309"/>
      <c r="M1918" s="308"/>
      <c r="N1918" s="303"/>
      <c r="O1918" s="305"/>
      <c r="P1918" s="305"/>
      <c r="Q1918" s="299"/>
      <c r="R1918" s="299"/>
      <c r="S1918" s="299"/>
      <c r="T1918" s="299"/>
    </row>
    <row r="1919" spans="1:20" ht="13.5" customHeight="1" x14ac:dyDescent="0.2">
      <c r="A1919" s="302" t="str">
        <f>IF(B1919="","",ROW()-ROW($A$3)+'Diário 3º PA'!$P$1)</f>
        <v/>
      </c>
      <c r="B1919" s="303"/>
      <c r="C1919" s="304"/>
      <c r="D1919" s="305"/>
      <c r="E1919" s="306"/>
      <c r="F1919" s="307"/>
      <c r="G1919" s="305"/>
      <c r="H1919" s="305"/>
      <c r="I1919" s="306"/>
      <c r="J1919" s="308" t="str">
        <f t="shared" si="7"/>
        <v/>
      </c>
      <c r="K1919" s="308"/>
      <c r="L1919" s="309"/>
      <c r="M1919" s="308"/>
      <c r="N1919" s="303"/>
      <c r="O1919" s="305"/>
      <c r="P1919" s="305"/>
      <c r="Q1919" s="299"/>
      <c r="R1919" s="299"/>
      <c r="S1919" s="299"/>
      <c r="T1919" s="299"/>
    </row>
    <row r="1920" spans="1:20" ht="13.5" customHeight="1" x14ac:dyDescent="0.2">
      <c r="A1920" s="302" t="str">
        <f>IF(B1920="","",ROW()-ROW($A$3)+'Diário 3º PA'!$P$1)</f>
        <v/>
      </c>
      <c r="B1920" s="303"/>
      <c r="C1920" s="304"/>
      <c r="D1920" s="305"/>
      <c r="E1920" s="306"/>
      <c r="F1920" s="307"/>
      <c r="G1920" s="305"/>
      <c r="H1920" s="305"/>
      <c r="I1920" s="306"/>
      <c r="J1920" s="308" t="str">
        <f t="shared" si="7"/>
        <v/>
      </c>
      <c r="K1920" s="308"/>
      <c r="L1920" s="309"/>
      <c r="M1920" s="308"/>
      <c r="N1920" s="303"/>
      <c r="O1920" s="305"/>
      <c r="P1920" s="305"/>
      <c r="Q1920" s="299"/>
      <c r="R1920" s="299"/>
      <c r="S1920" s="299"/>
      <c r="T1920" s="299"/>
    </row>
    <row r="1921" spans="1:20" ht="13.5" customHeight="1" x14ac:dyDescent="0.2">
      <c r="A1921" s="302" t="str">
        <f>IF(B1921="","",ROW()-ROW($A$3)+'Diário 3º PA'!$P$1)</f>
        <v/>
      </c>
      <c r="B1921" s="303"/>
      <c r="C1921" s="304"/>
      <c r="D1921" s="305"/>
      <c r="E1921" s="306"/>
      <c r="F1921" s="307"/>
      <c r="G1921" s="305"/>
      <c r="H1921" s="305"/>
      <c r="I1921" s="306"/>
      <c r="J1921" s="308" t="str">
        <f t="shared" si="7"/>
        <v/>
      </c>
      <c r="K1921" s="308"/>
      <c r="L1921" s="309"/>
      <c r="M1921" s="308"/>
      <c r="N1921" s="303"/>
      <c r="O1921" s="305"/>
      <c r="P1921" s="305"/>
      <c r="Q1921" s="299"/>
      <c r="R1921" s="299"/>
      <c r="S1921" s="299"/>
      <c r="T1921" s="299"/>
    </row>
    <row r="1922" spans="1:20" ht="13.5" customHeight="1" x14ac:dyDescent="0.2">
      <c r="A1922" s="302" t="str">
        <f>IF(B1922="","",ROW()-ROW($A$3)+'Diário 3º PA'!$P$1)</f>
        <v/>
      </c>
      <c r="B1922" s="303"/>
      <c r="C1922" s="304"/>
      <c r="D1922" s="305"/>
      <c r="E1922" s="306"/>
      <c r="F1922" s="307"/>
      <c r="G1922" s="305"/>
      <c r="H1922" s="305"/>
      <c r="I1922" s="306"/>
      <c r="J1922" s="308" t="str">
        <f t="shared" si="7"/>
        <v/>
      </c>
      <c r="K1922" s="308"/>
      <c r="L1922" s="309"/>
      <c r="M1922" s="308"/>
      <c r="N1922" s="303"/>
      <c r="O1922" s="305"/>
      <c r="P1922" s="305"/>
      <c r="Q1922" s="299"/>
      <c r="R1922" s="299"/>
      <c r="S1922" s="299"/>
      <c r="T1922" s="299"/>
    </row>
    <row r="1923" spans="1:20" ht="13.5" customHeight="1" x14ac:dyDescent="0.2">
      <c r="A1923" s="302" t="str">
        <f>IF(B1923="","",ROW()-ROW($A$3)+'Diário 3º PA'!$P$1)</f>
        <v/>
      </c>
      <c r="B1923" s="303"/>
      <c r="C1923" s="304"/>
      <c r="D1923" s="305"/>
      <c r="E1923" s="306"/>
      <c r="F1923" s="307"/>
      <c r="G1923" s="305"/>
      <c r="H1923" s="305"/>
      <c r="I1923" s="306"/>
      <c r="J1923" s="308" t="str">
        <f t="shared" si="7"/>
        <v/>
      </c>
      <c r="K1923" s="308"/>
      <c r="L1923" s="309"/>
      <c r="M1923" s="308"/>
      <c r="N1923" s="303"/>
      <c r="O1923" s="305"/>
      <c r="P1923" s="305"/>
      <c r="Q1923" s="299"/>
      <c r="R1923" s="299"/>
      <c r="S1923" s="299"/>
      <c r="T1923" s="299"/>
    </row>
    <row r="1924" spans="1:20" ht="13.5" customHeight="1" x14ac:dyDescent="0.2">
      <c r="A1924" s="302" t="str">
        <f>IF(B1924="","",ROW()-ROW($A$3)+'Diário 3º PA'!$P$1)</f>
        <v/>
      </c>
      <c r="B1924" s="303"/>
      <c r="C1924" s="304"/>
      <c r="D1924" s="305"/>
      <c r="E1924" s="306"/>
      <c r="F1924" s="307"/>
      <c r="G1924" s="305"/>
      <c r="H1924" s="305"/>
      <c r="I1924" s="306"/>
      <c r="J1924" s="308" t="str">
        <f t="shared" si="7"/>
        <v/>
      </c>
      <c r="K1924" s="308"/>
      <c r="L1924" s="309"/>
      <c r="M1924" s="308"/>
      <c r="N1924" s="303"/>
      <c r="O1924" s="305"/>
      <c r="P1924" s="305"/>
      <c r="Q1924" s="299"/>
      <c r="R1924" s="299"/>
      <c r="S1924" s="299"/>
      <c r="T1924" s="299"/>
    </row>
    <row r="1925" spans="1:20" ht="13.5" customHeight="1" x14ac:dyDescent="0.2">
      <c r="A1925" s="302" t="str">
        <f>IF(B1925="","",ROW()-ROW($A$3)+'Diário 3º PA'!$P$1)</f>
        <v/>
      </c>
      <c r="B1925" s="303"/>
      <c r="C1925" s="304"/>
      <c r="D1925" s="305"/>
      <c r="E1925" s="306"/>
      <c r="F1925" s="307"/>
      <c r="G1925" s="305"/>
      <c r="H1925" s="305"/>
      <c r="I1925" s="306"/>
      <c r="J1925" s="308" t="str">
        <f t="shared" si="7"/>
        <v/>
      </c>
      <c r="K1925" s="308"/>
      <c r="L1925" s="309"/>
      <c r="M1925" s="308"/>
      <c r="N1925" s="303"/>
      <c r="O1925" s="305"/>
      <c r="P1925" s="305"/>
      <c r="Q1925" s="299"/>
      <c r="R1925" s="299"/>
      <c r="S1925" s="299"/>
      <c r="T1925" s="299"/>
    </row>
    <row r="1926" spans="1:20" ht="13.5" customHeight="1" x14ac:dyDescent="0.2">
      <c r="A1926" s="302" t="str">
        <f>IF(B1926="","",ROW()-ROW($A$3)+'Diário 3º PA'!$P$1)</f>
        <v/>
      </c>
      <c r="B1926" s="303"/>
      <c r="C1926" s="304"/>
      <c r="D1926" s="305"/>
      <c r="E1926" s="306"/>
      <c r="F1926" s="307"/>
      <c r="G1926" s="305"/>
      <c r="H1926" s="305"/>
      <c r="I1926" s="306"/>
      <c r="J1926" s="308" t="str">
        <f t="shared" si="7"/>
        <v/>
      </c>
      <c r="K1926" s="308"/>
      <c r="L1926" s="309"/>
      <c r="M1926" s="308"/>
      <c r="N1926" s="303"/>
      <c r="O1926" s="305"/>
      <c r="P1926" s="305"/>
      <c r="Q1926" s="299"/>
      <c r="R1926" s="299"/>
      <c r="S1926" s="299"/>
      <c r="T1926" s="299"/>
    </row>
    <row r="1927" spans="1:20" ht="13.5" customHeight="1" x14ac:dyDescent="0.2">
      <c r="A1927" s="302" t="str">
        <f>IF(B1927="","",ROW()-ROW($A$3)+'Diário 3º PA'!$P$1)</f>
        <v/>
      </c>
      <c r="B1927" s="303"/>
      <c r="C1927" s="304"/>
      <c r="D1927" s="305"/>
      <c r="E1927" s="306"/>
      <c r="F1927" s="307"/>
      <c r="G1927" s="305"/>
      <c r="H1927" s="305"/>
      <c r="I1927" s="306"/>
      <c r="J1927" s="308" t="str">
        <f t="shared" si="7"/>
        <v/>
      </c>
      <c r="K1927" s="308"/>
      <c r="L1927" s="309"/>
      <c r="M1927" s="308"/>
      <c r="N1927" s="303"/>
      <c r="O1927" s="305"/>
      <c r="P1927" s="305"/>
      <c r="Q1927" s="299"/>
      <c r="R1927" s="299"/>
      <c r="S1927" s="299"/>
      <c r="T1927" s="299"/>
    </row>
    <row r="1928" spans="1:20" ht="13.5" customHeight="1" x14ac:dyDescent="0.2">
      <c r="A1928" s="302" t="str">
        <f>IF(B1928="","",ROW()-ROW($A$3)+'Diário 3º PA'!$P$1)</f>
        <v/>
      </c>
      <c r="B1928" s="303"/>
      <c r="C1928" s="304"/>
      <c r="D1928" s="305"/>
      <c r="E1928" s="306"/>
      <c r="F1928" s="307"/>
      <c r="G1928" s="305"/>
      <c r="H1928" s="305"/>
      <c r="I1928" s="306"/>
      <c r="J1928" s="308" t="str">
        <f t="shared" si="7"/>
        <v/>
      </c>
      <c r="K1928" s="308"/>
      <c r="L1928" s="309"/>
      <c r="M1928" s="308"/>
      <c r="N1928" s="303"/>
      <c r="O1928" s="305"/>
      <c r="P1928" s="305"/>
      <c r="Q1928" s="299"/>
      <c r="R1928" s="299"/>
      <c r="S1928" s="299"/>
      <c r="T1928" s="299"/>
    </row>
    <row r="1929" spans="1:20" ht="13.5" customHeight="1" x14ac:dyDescent="0.2">
      <c r="A1929" s="302" t="str">
        <f>IF(B1929="","",ROW()-ROW($A$3)+'Diário 3º PA'!$P$1)</f>
        <v/>
      </c>
      <c r="B1929" s="303"/>
      <c r="C1929" s="304"/>
      <c r="D1929" s="305"/>
      <c r="E1929" s="306"/>
      <c r="F1929" s="307"/>
      <c r="G1929" s="305"/>
      <c r="H1929" s="305"/>
      <c r="I1929" s="306"/>
      <c r="J1929" s="308" t="str">
        <f t="shared" si="7"/>
        <v/>
      </c>
      <c r="K1929" s="308"/>
      <c r="L1929" s="309"/>
      <c r="M1929" s="308"/>
      <c r="N1929" s="303"/>
      <c r="O1929" s="305"/>
      <c r="P1929" s="305"/>
      <c r="Q1929" s="299"/>
      <c r="R1929" s="299"/>
      <c r="S1929" s="299"/>
      <c r="T1929" s="299"/>
    </row>
    <row r="1930" spans="1:20" ht="13.5" customHeight="1" x14ac:dyDescent="0.2">
      <c r="A1930" s="302" t="str">
        <f>IF(B1930="","",ROW()-ROW($A$3)+'Diário 3º PA'!$P$1)</f>
        <v/>
      </c>
      <c r="B1930" s="303"/>
      <c r="C1930" s="304"/>
      <c r="D1930" s="305"/>
      <c r="E1930" s="306"/>
      <c r="F1930" s="307"/>
      <c r="G1930" s="305"/>
      <c r="H1930" s="305"/>
      <c r="I1930" s="306"/>
      <c r="J1930" s="308" t="str">
        <f t="shared" si="7"/>
        <v/>
      </c>
      <c r="K1930" s="308"/>
      <c r="L1930" s="309"/>
      <c r="M1930" s="308"/>
      <c r="N1930" s="303"/>
      <c r="O1930" s="305"/>
      <c r="P1930" s="305"/>
      <c r="Q1930" s="299"/>
      <c r="R1930" s="299"/>
      <c r="S1930" s="299"/>
      <c r="T1930" s="299"/>
    </row>
    <row r="1931" spans="1:20" ht="13.5" customHeight="1" x14ac:dyDescent="0.2">
      <c r="A1931" s="302" t="str">
        <f>IF(B1931="","",ROW()-ROW($A$3)+'Diário 3º PA'!$P$1)</f>
        <v/>
      </c>
      <c r="B1931" s="303"/>
      <c r="C1931" s="304"/>
      <c r="D1931" s="305"/>
      <c r="E1931" s="306"/>
      <c r="F1931" s="307"/>
      <c r="G1931" s="305"/>
      <c r="H1931" s="305"/>
      <c r="I1931" s="306"/>
      <c r="J1931" s="308" t="str">
        <f t="shared" si="7"/>
        <v/>
      </c>
      <c r="K1931" s="308"/>
      <c r="L1931" s="309"/>
      <c r="M1931" s="308"/>
      <c r="N1931" s="303"/>
      <c r="O1931" s="305"/>
      <c r="P1931" s="305"/>
      <c r="Q1931" s="299"/>
      <c r="R1931" s="299"/>
      <c r="S1931" s="299"/>
      <c r="T1931" s="299"/>
    </row>
    <row r="1932" spans="1:20" ht="13.5" customHeight="1" x14ac:dyDescent="0.2">
      <c r="A1932" s="302" t="str">
        <f>IF(B1932="","",ROW()-ROW($A$3)+'Diário 3º PA'!$P$1)</f>
        <v/>
      </c>
      <c r="B1932" s="303"/>
      <c r="C1932" s="304"/>
      <c r="D1932" s="305"/>
      <c r="E1932" s="306"/>
      <c r="F1932" s="307"/>
      <c r="G1932" s="305"/>
      <c r="H1932" s="305"/>
      <c r="I1932" s="306"/>
      <c r="J1932" s="308" t="str">
        <f t="shared" si="7"/>
        <v/>
      </c>
      <c r="K1932" s="308"/>
      <c r="L1932" s="309"/>
      <c r="M1932" s="308"/>
      <c r="N1932" s="303"/>
      <c r="O1932" s="305"/>
      <c r="P1932" s="305"/>
      <c r="Q1932" s="299"/>
      <c r="R1932" s="299"/>
      <c r="S1932" s="299"/>
      <c r="T1932" s="299"/>
    </row>
    <row r="1933" spans="1:20" ht="13.5" customHeight="1" x14ac:dyDescent="0.2">
      <c r="A1933" s="302" t="str">
        <f>IF(B1933="","",ROW()-ROW($A$3)+'Diário 3º PA'!$P$1)</f>
        <v/>
      </c>
      <c r="B1933" s="303"/>
      <c r="C1933" s="304"/>
      <c r="D1933" s="305"/>
      <c r="E1933" s="306"/>
      <c r="F1933" s="307"/>
      <c r="G1933" s="305"/>
      <c r="H1933" s="305"/>
      <c r="I1933" s="306"/>
      <c r="J1933" s="308" t="str">
        <f t="shared" si="7"/>
        <v/>
      </c>
      <c r="K1933" s="308"/>
      <c r="L1933" s="309"/>
      <c r="M1933" s="308"/>
      <c r="N1933" s="303"/>
      <c r="O1933" s="305"/>
      <c r="P1933" s="305"/>
      <c r="Q1933" s="299"/>
      <c r="R1933" s="299"/>
      <c r="S1933" s="299"/>
      <c r="T1933" s="299"/>
    </row>
    <row r="1934" spans="1:20" ht="13.5" customHeight="1" x14ac:dyDescent="0.2">
      <c r="A1934" s="302" t="str">
        <f>IF(B1934="","",ROW()-ROW($A$3)+'Diário 3º PA'!$P$1)</f>
        <v/>
      </c>
      <c r="B1934" s="303"/>
      <c r="C1934" s="304"/>
      <c r="D1934" s="305"/>
      <c r="E1934" s="306"/>
      <c r="F1934" s="307"/>
      <c r="G1934" s="305"/>
      <c r="H1934" s="305"/>
      <c r="I1934" s="306"/>
      <c r="J1934" s="308" t="str">
        <f t="shared" si="7"/>
        <v/>
      </c>
      <c r="K1934" s="308"/>
      <c r="L1934" s="309"/>
      <c r="M1934" s="308"/>
      <c r="N1934" s="303"/>
      <c r="O1934" s="305"/>
      <c r="P1934" s="305"/>
      <c r="Q1934" s="299"/>
      <c r="R1934" s="299"/>
      <c r="S1934" s="299"/>
      <c r="T1934" s="299"/>
    </row>
    <row r="1935" spans="1:20" ht="13.5" customHeight="1" x14ac:dyDescent="0.2">
      <c r="A1935" s="302" t="str">
        <f>IF(B1935="","",ROW()-ROW($A$3)+'Diário 3º PA'!$P$1)</f>
        <v/>
      </c>
      <c r="B1935" s="303"/>
      <c r="C1935" s="304"/>
      <c r="D1935" s="305"/>
      <c r="E1935" s="306"/>
      <c r="F1935" s="307"/>
      <c r="G1935" s="305"/>
      <c r="H1935" s="305"/>
      <c r="I1935" s="306"/>
      <c r="J1935" s="308" t="str">
        <f t="shared" si="7"/>
        <v/>
      </c>
      <c r="K1935" s="308"/>
      <c r="L1935" s="309"/>
      <c r="M1935" s="308"/>
      <c r="N1935" s="303"/>
      <c r="O1935" s="305"/>
      <c r="P1935" s="305"/>
      <c r="Q1935" s="299"/>
      <c r="R1935" s="299"/>
      <c r="S1935" s="299"/>
      <c r="T1935" s="299"/>
    </row>
    <row r="1936" spans="1:20" ht="13.5" customHeight="1" x14ac:dyDescent="0.2">
      <c r="A1936" s="302" t="str">
        <f>IF(B1936="","",ROW()-ROW($A$3)+'Diário 3º PA'!$P$1)</f>
        <v/>
      </c>
      <c r="B1936" s="303"/>
      <c r="C1936" s="304"/>
      <c r="D1936" s="305"/>
      <c r="E1936" s="306"/>
      <c r="F1936" s="307"/>
      <c r="G1936" s="305"/>
      <c r="H1936" s="305"/>
      <c r="I1936" s="306"/>
      <c r="J1936" s="308" t="str">
        <f t="shared" si="7"/>
        <v/>
      </c>
      <c r="K1936" s="308"/>
      <c r="L1936" s="309"/>
      <c r="M1936" s="308"/>
      <c r="N1936" s="303"/>
      <c r="O1936" s="305"/>
      <c r="P1936" s="305"/>
      <c r="Q1936" s="299"/>
      <c r="R1936" s="299"/>
      <c r="S1936" s="299"/>
      <c r="T1936" s="299"/>
    </row>
    <row r="1937" spans="1:20" ht="13.5" customHeight="1" x14ac:dyDescent="0.2">
      <c r="A1937" s="302" t="str">
        <f>IF(B1937="","",ROW()-ROW($A$3)+'Diário 3º PA'!$P$1)</f>
        <v/>
      </c>
      <c r="B1937" s="303"/>
      <c r="C1937" s="304"/>
      <c r="D1937" s="305"/>
      <c r="E1937" s="306"/>
      <c r="F1937" s="307"/>
      <c r="G1937" s="305"/>
      <c r="H1937" s="305"/>
      <c r="I1937" s="306"/>
      <c r="J1937" s="308" t="str">
        <f t="shared" si="7"/>
        <v/>
      </c>
      <c r="K1937" s="308"/>
      <c r="L1937" s="309"/>
      <c r="M1937" s="308"/>
      <c r="N1937" s="303"/>
      <c r="O1937" s="305"/>
      <c r="P1937" s="305"/>
      <c r="Q1937" s="299"/>
      <c r="R1937" s="299"/>
      <c r="S1937" s="299"/>
      <c r="T1937" s="299"/>
    </row>
    <row r="1938" spans="1:20" ht="13.5" customHeight="1" x14ac:dyDescent="0.2">
      <c r="A1938" s="302" t="str">
        <f>IF(B1938="","",ROW()-ROW($A$3)+'Diário 3º PA'!$P$1)</f>
        <v/>
      </c>
      <c r="B1938" s="303"/>
      <c r="C1938" s="304"/>
      <c r="D1938" s="305"/>
      <c r="E1938" s="306"/>
      <c r="F1938" s="307"/>
      <c r="G1938" s="305"/>
      <c r="H1938" s="305"/>
      <c r="I1938" s="306"/>
      <c r="J1938" s="308" t="str">
        <f t="shared" si="7"/>
        <v/>
      </c>
      <c r="K1938" s="308"/>
      <c r="L1938" s="309"/>
      <c r="M1938" s="308"/>
      <c r="N1938" s="303"/>
      <c r="O1938" s="305"/>
      <c r="P1938" s="305"/>
      <c r="Q1938" s="299"/>
      <c r="R1938" s="299"/>
      <c r="S1938" s="299"/>
      <c r="T1938" s="299"/>
    </row>
    <row r="1939" spans="1:20" ht="13.5" customHeight="1" x14ac:dyDescent="0.2">
      <c r="A1939" s="302" t="str">
        <f>IF(B1939="","",ROW()-ROW($A$3)+'Diário 3º PA'!$P$1)</f>
        <v/>
      </c>
      <c r="B1939" s="303"/>
      <c r="C1939" s="304"/>
      <c r="D1939" s="305"/>
      <c r="E1939" s="306"/>
      <c r="F1939" s="307"/>
      <c r="G1939" s="305"/>
      <c r="H1939" s="305"/>
      <c r="I1939" s="306"/>
      <c r="J1939" s="308" t="str">
        <f t="shared" si="7"/>
        <v/>
      </c>
      <c r="K1939" s="308"/>
      <c r="L1939" s="309"/>
      <c r="M1939" s="308"/>
      <c r="N1939" s="303"/>
      <c r="O1939" s="305"/>
      <c r="P1939" s="305"/>
      <c r="Q1939" s="299"/>
      <c r="R1939" s="299"/>
      <c r="S1939" s="299"/>
      <c r="T1939" s="299"/>
    </row>
    <row r="1940" spans="1:20" ht="13.5" customHeight="1" x14ac:dyDescent="0.2">
      <c r="A1940" s="302" t="str">
        <f>IF(B1940="","",ROW()-ROW($A$3)+'Diário 3º PA'!$P$1)</f>
        <v/>
      </c>
      <c r="B1940" s="303"/>
      <c r="C1940" s="304"/>
      <c r="D1940" s="305"/>
      <c r="E1940" s="306"/>
      <c r="F1940" s="307"/>
      <c r="G1940" s="305"/>
      <c r="H1940" s="305"/>
      <c r="I1940" s="306"/>
      <c r="J1940" s="308" t="str">
        <f t="shared" si="7"/>
        <v/>
      </c>
      <c r="K1940" s="308"/>
      <c r="L1940" s="309"/>
      <c r="M1940" s="308"/>
      <c r="N1940" s="303"/>
      <c r="O1940" s="305"/>
      <c r="P1940" s="305"/>
      <c r="Q1940" s="299"/>
      <c r="R1940" s="299"/>
      <c r="S1940" s="299"/>
      <c r="T1940" s="299"/>
    </row>
    <row r="1941" spans="1:20" ht="13.5" customHeight="1" x14ac:dyDescent="0.2">
      <c r="A1941" s="302" t="str">
        <f>IF(B1941="","",ROW()-ROW($A$3)+'Diário 3º PA'!$P$1)</f>
        <v/>
      </c>
      <c r="B1941" s="303"/>
      <c r="C1941" s="304"/>
      <c r="D1941" s="305"/>
      <c r="E1941" s="306"/>
      <c r="F1941" s="307"/>
      <c r="G1941" s="305"/>
      <c r="H1941" s="305"/>
      <c r="I1941" s="306"/>
      <c r="J1941" s="308" t="str">
        <f t="shared" si="7"/>
        <v/>
      </c>
      <c r="K1941" s="308"/>
      <c r="L1941" s="309"/>
      <c r="M1941" s="308"/>
      <c r="N1941" s="303"/>
      <c r="O1941" s="305"/>
      <c r="P1941" s="305"/>
      <c r="Q1941" s="299"/>
      <c r="R1941" s="299"/>
      <c r="S1941" s="299"/>
      <c r="T1941" s="299"/>
    </row>
    <row r="1942" spans="1:20" ht="13.5" customHeight="1" x14ac:dyDescent="0.2">
      <c r="A1942" s="302" t="str">
        <f>IF(B1942="","",ROW()-ROW($A$3)+'Diário 3º PA'!$P$1)</f>
        <v/>
      </c>
      <c r="B1942" s="303"/>
      <c r="C1942" s="304"/>
      <c r="D1942" s="305"/>
      <c r="E1942" s="306"/>
      <c r="F1942" s="307"/>
      <c r="G1942" s="305"/>
      <c r="H1942" s="305"/>
      <c r="I1942" s="306"/>
      <c r="J1942" s="308" t="str">
        <f t="shared" si="7"/>
        <v/>
      </c>
      <c r="K1942" s="308"/>
      <c r="L1942" s="309"/>
      <c r="M1942" s="308"/>
      <c r="N1942" s="303"/>
      <c r="O1942" s="305"/>
      <c r="P1942" s="305"/>
      <c r="Q1942" s="299"/>
      <c r="R1942" s="299"/>
      <c r="S1942" s="299"/>
      <c r="T1942" s="299"/>
    </row>
    <row r="1943" spans="1:20" ht="13.5" customHeight="1" x14ac:dyDescent="0.2">
      <c r="A1943" s="302" t="str">
        <f>IF(B1943="","",ROW()-ROW($A$3)+'Diário 3º PA'!$P$1)</f>
        <v/>
      </c>
      <c r="B1943" s="303"/>
      <c r="C1943" s="304"/>
      <c r="D1943" s="305"/>
      <c r="E1943" s="306"/>
      <c r="F1943" s="307"/>
      <c r="G1943" s="305"/>
      <c r="H1943" s="305"/>
      <c r="I1943" s="306"/>
      <c r="J1943" s="308" t="str">
        <f t="shared" si="7"/>
        <v/>
      </c>
      <c r="K1943" s="308"/>
      <c r="L1943" s="309"/>
      <c r="M1943" s="308"/>
      <c r="N1943" s="303"/>
      <c r="O1943" s="305"/>
      <c r="P1943" s="305"/>
      <c r="Q1943" s="299"/>
      <c r="R1943" s="299"/>
      <c r="S1943" s="299"/>
      <c r="T1943" s="299"/>
    </row>
    <row r="1944" spans="1:20" ht="13.5" customHeight="1" x14ac:dyDescent="0.2">
      <c r="A1944" s="302" t="str">
        <f>IF(B1944="","",ROW()-ROW($A$3)+'Diário 3º PA'!$P$1)</f>
        <v/>
      </c>
      <c r="B1944" s="303"/>
      <c r="C1944" s="304"/>
      <c r="D1944" s="305"/>
      <c r="E1944" s="306"/>
      <c r="F1944" s="307"/>
      <c r="G1944" s="305"/>
      <c r="H1944" s="305"/>
      <c r="I1944" s="306"/>
      <c r="J1944" s="308" t="str">
        <f t="shared" si="7"/>
        <v/>
      </c>
      <c r="K1944" s="308"/>
      <c r="L1944" s="309"/>
      <c r="M1944" s="308"/>
      <c r="N1944" s="303"/>
      <c r="O1944" s="305"/>
      <c r="P1944" s="305"/>
      <c r="Q1944" s="299"/>
      <c r="R1944" s="299"/>
      <c r="S1944" s="299"/>
      <c r="T1944" s="299"/>
    </row>
    <row r="1945" spans="1:20" ht="13.5" customHeight="1" x14ac:dyDescent="0.2">
      <c r="A1945" s="302" t="str">
        <f>IF(B1945="","",ROW()-ROW($A$3)+'Diário 3º PA'!$P$1)</f>
        <v/>
      </c>
      <c r="B1945" s="303"/>
      <c r="C1945" s="304"/>
      <c r="D1945" s="305"/>
      <c r="E1945" s="306"/>
      <c r="F1945" s="307"/>
      <c r="G1945" s="305"/>
      <c r="H1945" s="305"/>
      <c r="I1945" s="306"/>
      <c r="J1945" s="308" t="str">
        <f t="shared" si="7"/>
        <v/>
      </c>
      <c r="K1945" s="308"/>
      <c r="L1945" s="309"/>
      <c r="M1945" s="308"/>
      <c r="N1945" s="303"/>
      <c r="O1945" s="305"/>
      <c r="P1945" s="305"/>
      <c r="Q1945" s="299"/>
      <c r="R1945" s="299"/>
      <c r="S1945" s="299"/>
      <c r="T1945" s="299"/>
    </row>
    <row r="1946" spans="1:20" ht="13.5" customHeight="1" x14ac:dyDescent="0.2">
      <c r="A1946" s="302" t="str">
        <f>IF(B1946="","",ROW()-ROW($A$3)+'Diário 3º PA'!$P$1)</f>
        <v/>
      </c>
      <c r="B1946" s="303"/>
      <c r="C1946" s="304"/>
      <c r="D1946" s="305"/>
      <c r="E1946" s="306"/>
      <c r="F1946" s="307"/>
      <c r="G1946" s="305"/>
      <c r="H1946" s="305"/>
      <c r="I1946" s="306"/>
      <c r="J1946" s="308" t="str">
        <f t="shared" si="7"/>
        <v/>
      </c>
      <c r="K1946" s="308"/>
      <c r="L1946" s="309"/>
      <c r="M1946" s="308"/>
      <c r="N1946" s="303"/>
      <c r="O1946" s="305"/>
      <c r="P1946" s="305"/>
      <c r="Q1946" s="299"/>
      <c r="R1946" s="299"/>
      <c r="S1946" s="299"/>
      <c r="T1946" s="299"/>
    </row>
    <row r="1947" spans="1:20" ht="13.5" customHeight="1" x14ac:dyDescent="0.2">
      <c r="A1947" s="302" t="str">
        <f>IF(B1947="","",ROW()-ROW($A$3)+'Diário 3º PA'!$P$1)</f>
        <v/>
      </c>
      <c r="B1947" s="303"/>
      <c r="C1947" s="304"/>
      <c r="D1947" s="305"/>
      <c r="E1947" s="306"/>
      <c r="F1947" s="307"/>
      <c r="G1947" s="305"/>
      <c r="H1947" s="305"/>
      <c r="I1947" s="306"/>
      <c r="J1947" s="308" t="str">
        <f t="shared" si="7"/>
        <v/>
      </c>
      <c r="K1947" s="308"/>
      <c r="L1947" s="309"/>
      <c r="M1947" s="308"/>
      <c r="N1947" s="303"/>
      <c r="O1947" s="305"/>
      <c r="P1947" s="305"/>
      <c r="Q1947" s="299"/>
      <c r="R1947" s="299"/>
      <c r="S1947" s="299"/>
      <c r="T1947" s="299"/>
    </row>
    <row r="1948" spans="1:20" ht="13.5" customHeight="1" x14ac:dyDescent="0.2">
      <c r="A1948" s="302" t="str">
        <f>IF(B1948="","",ROW()-ROW($A$3)+'Diário 3º PA'!$P$1)</f>
        <v/>
      </c>
      <c r="B1948" s="303"/>
      <c r="C1948" s="304"/>
      <c r="D1948" s="305"/>
      <c r="E1948" s="306"/>
      <c r="F1948" s="307"/>
      <c r="G1948" s="305"/>
      <c r="H1948" s="305"/>
      <c r="I1948" s="306"/>
      <c r="J1948" s="308" t="str">
        <f t="shared" si="7"/>
        <v/>
      </c>
      <c r="K1948" s="308"/>
      <c r="L1948" s="309"/>
      <c r="M1948" s="308"/>
      <c r="N1948" s="303"/>
      <c r="O1948" s="305"/>
      <c r="P1948" s="305"/>
      <c r="Q1948" s="299"/>
      <c r="R1948" s="299"/>
      <c r="S1948" s="299"/>
      <c r="T1948" s="299"/>
    </row>
    <row r="1949" spans="1:20" ht="13.5" customHeight="1" x14ac:dyDescent="0.2">
      <c r="A1949" s="302" t="str">
        <f>IF(B1949="","",ROW()-ROW($A$3)+'Diário 3º PA'!$P$1)</f>
        <v/>
      </c>
      <c r="B1949" s="303"/>
      <c r="C1949" s="304"/>
      <c r="D1949" s="305"/>
      <c r="E1949" s="306"/>
      <c r="F1949" s="307"/>
      <c r="G1949" s="305"/>
      <c r="H1949" s="305"/>
      <c r="I1949" s="306"/>
      <c r="J1949" s="308" t="str">
        <f t="shared" si="7"/>
        <v/>
      </c>
      <c r="K1949" s="308"/>
      <c r="L1949" s="309"/>
      <c r="M1949" s="308"/>
      <c r="N1949" s="303"/>
      <c r="O1949" s="305"/>
      <c r="P1949" s="305"/>
      <c r="Q1949" s="299"/>
      <c r="R1949" s="299"/>
      <c r="S1949" s="299"/>
      <c r="T1949" s="299"/>
    </row>
    <row r="1950" spans="1:20" ht="13.5" customHeight="1" x14ac:dyDescent="0.2">
      <c r="A1950" s="302" t="str">
        <f>IF(B1950="","",ROW()-ROW($A$3)+'Diário 3º PA'!$P$1)</f>
        <v/>
      </c>
      <c r="B1950" s="303"/>
      <c r="C1950" s="304"/>
      <c r="D1950" s="305"/>
      <c r="E1950" s="306"/>
      <c r="F1950" s="307"/>
      <c r="G1950" s="305"/>
      <c r="H1950" s="305"/>
      <c r="I1950" s="306"/>
      <c r="J1950" s="308" t="str">
        <f t="shared" si="7"/>
        <v/>
      </c>
      <c r="K1950" s="308"/>
      <c r="L1950" s="309"/>
      <c r="M1950" s="308"/>
      <c r="N1950" s="303"/>
      <c r="O1950" s="305"/>
      <c r="P1950" s="305"/>
      <c r="Q1950" s="299"/>
      <c r="R1950" s="299"/>
      <c r="S1950" s="299"/>
      <c r="T1950" s="299"/>
    </row>
    <row r="1951" spans="1:20" ht="13.5" customHeight="1" x14ac:dyDescent="0.2">
      <c r="A1951" s="302" t="str">
        <f>IF(B1951="","",ROW()-ROW($A$3)+'Diário 3º PA'!$P$1)</f>
        <v/>
      </c>
      <c r="B1951" s="303"/>
      <c r="C1951" s="304"/>
      <c r="D1951" s="305"/>
      <c r="E1951" s="306"/>
      <c r="F1951" s="307"/>
      <c r="G1951" s="305"/>
      <c r="H1951" s="305"/>
      <c r="I1951" s="306"/>
      <c r="J1951" s="308" t="str">
        <f t="shared" si="7"/>
        <v/>
      </c>
      <c r="K1951" s="308"/>
      <c r="L1951" s="309"/>
      <c r="M1951" s="308"/>
      <c r="N1951" s="303"/>
      <c r="O1951" s="305"/>
      <c r="P1951" s="305"/>
      <c r="Q1951" s="299"/>
      <c r="R1951" s="299"/>
      <c r="S1951" s="299"/>
      <c r="T1951" s="299"/>
    </row>
    <row r="1952" spans="1:20" ht="13.5" customHeight="1" x14ac:dyDescent="0.2">
      <c r="A1952" s="302" t="str">
        <f>IF(B1952="","",ROW()-ROW($A$3)+'Diário 3º PA'!$P$1)</f>
        <v/>
      </c>
      <c r="B1952" s="303"/>
      <c r="C1952" s="304"/>
      <c r="D1952" s="305"/>
      <c r="E1952" s="306"/>
      <c r="F1952" s="307"/>
      <c r="G1952" s="305"/>
      <c r="H1952" s="305"/>
      <c r="I1952" s="306"/>
      <c r="J1952" s="308" t="str">
        <f t="shared" si="7"/>
        <v/>
      </c>
      <c r="K1952" s="308"/>
      <c r="L1952" s="309"/>
      <c r="M1952" s="308"/>
      <c r="N1952" s="303"/>
      <c r="O1952" s="305"/>
      <c r="P1952" s="305"/>
      <c r="Q1952" s="299"/>
      <c r="R1952" s="299"/>
      <c r="S1952" s="299"/>
      <c r="T1952" s="299"/>
    </row>
    <row r="1953" spans="1:20" ht="13.5" customHeight="1" x14ac:dyDescent="0.2">
      <c r="A1953" s="302" t="str">
        <f>IF(B1953="","",ROW()-ROW($A$3)+'Diário 3º PA'!$P$1)</f>
        <v/>
      </c>
      <c r="B1953" s="303"/>
      <c r="C1953" s="304"/>
      <c r="D1953" s="305"/>
      <c r="E1953" s="306"/>
      <c r="F1953" s="307"/>
      <c r="G1953" s="305"/>
      <c r="H1953" s="305"/>
      <c r="I1953" s="306"/>
      <c r="J1953" s="308" t="str">
        <f t="shared" si="7"/>
        <v/>
      </c>
      <c r="K1953" s="308"/>
      <c r="L1953" s="309"/>
      <c r="M1953" s="308"/>
      <c r="N1953" s="303"/>
      <c r="O1953" s="305"/>
      <c r="P1953" s="305"/>
      <c r="Q1953" s="299"/>
      <c r="R1953" s="299"/>
      <c r="S1953" s="299"/>
      <c r="T1953" s="299"/>
    </row>
    <row r="1954" spans="1:20" ht="13.5" customHeight="1" x14ac:dyDescent="0.2">
      <c r="A1954" s="302" t="str">
        <f>IF(B1954="","",ROW()-ROW($A$3)+'Diário 3º PA'!$P$1)</f>
        <v/>
      </c>
      <c r="B1954" s="303"/>
      <c r="C1954" s="304"/>
      <c r="D1954" s="305"/>
      <c r="E1954" s="306"/>
      <c r="F1954" s="307"/>
      <c r="G1954" s="305"/>
      <c r="H1954" s="305"/>
      <c r="I1954" s="306"/>
      <c r="J1954" s="308" t="str">
        <f t="shared" si="7"/>
        <v/>
      </c>
      <c r="K1954" s="308"/>
      <c r="L1954" s="309"/>
      <c r="M1954" s="308"/>
      <c r="N1954" s="303"/>
      <c r="O1954" s="305"/>
      <c r="P1954" s="305"/>
      <c r="Q1954" s="299"/>
      <c r="R1954" s="299"/>
      <c r="S1954" s="299"/>
      <c r="T1954" s="299"/>
    </row>
    <row r="1955" spans="1:20" ht="13.5" customHeight="1" x14ac:dyDescent="0.2">
      <c r="A1955" s="302" t="str">
        <f>IF(B1955="","",ROW()-ROW($A$3)+'Diário 3º PA'!$P$1)</f>
        <v/>
      </c>
      <c r="B1955" s="303"/>
      <c r="C1955" s="304"/>
      <c r="D1955" s="305"/>
      <c r="E1955" s="306"/>
      <c r="F1955" s="307"/>
      <c r="G1955" s="305"/>
      <c r="H1955" s="305"/>
      <c r="I1955" s="306"/>
      <c r="J1955" s="308" t="str">
        <f t="shared" si="7"/>
        <v/>
      </c>
      <c r="K1955" s="308"/>
      <c r="L1955" s="309"/>
      <c r="M1955" s="308"/>
      <c r="N1955" s="303"/>
      <c r="O1955" s="305"/>
      <c r="P1955" s="305"/>
      <c r="Q1955" s="299"/>
      <c r="R1955" s="299"/>
      <c r="S1955" s="299"/>
      <c r="T1955" s="299"/>
    </row>
    <row r="1956" spans="1:20" ht="13.5" customHeight="1" x14ac:dyDescent="0.2">
      <c r="A1956" s="302" t="str">
        <f>IF(B1956="","",ROW()-ROW($A$3)+'Diário 3º PA'!$P$1)</f>
        <v/>
      </c>
      <c r="B1956" s="303"/>
      <c r="C1956" s="304"/>
      <c r="D1956" s="305"/>
      <c r="E1956" s="306"/>
      <c r="F1956" s="307"/>
      <c r="G1956" s="305"/>
      <c r="H1956" s="305"/>
      <c r="I1956" s="306"/>
      <c r="J1956" s="308" t="str">
        <f t="shared" si="7"/>
        <v/>
      </c>
      <c r="K1956" s="308"/>
      <c r="L1956" s="309"/>
      <c r="M1956" s="308"/>
      <c r="N1956" s="303"/>
      <c r="O1956" s="305"/>
      <c r="P1956" s="305"/>
      <c r="Q1956" s="299"/>
      <c r="R1956" s="299"/>
      <c r="S1956" s="299"/>
      <c r="T1956" s="299"/>
    </row>
    <row r="1957" spans="1:20" ht="13.5" customHeight="1" x14ac:dyDescent="0.2">
      <c r="A1957" s="302" t="str">
        <f>IF(B1957="","",ROW()-ROW($A$3)+'Diário 3º PA'!$P$1)</f>
        <v/>
      </c>
      <c r="B1957" s="303"/>
      <c r="C1957" s="304"/>
      <c r="D1957" s="305"/>
      <c r="E1957" s="306"/>
      <c r="F1957" s="307"/>
      <c r="G1957" s="305"/>
      <c r="H1957" s="305"/>
      <c r="I1957" s="306"/>
      <c r="J1957" s="308" t="str">
        <f t="shared" si="7"/>
        <v/>
      </c>
      <c r="K1957" s="308"/>
      <c r="L1957" s="309"/>
      <c r="M1957" s="308"/>
      <c r="N1957" s="303"/>
      <c r="O1957" s="305"/>
      <c r="P1957" s="305"/>
      <c r="Q1957" s="299"/>
      <c r="R1957" s="299"/>
      <c r="S1957" s="299"/>
      <c r="T1957" s="299"/>
    </row>
    <row r="1958" spans="1:20" ht="13.5" customHeight="1" x14ac:dyDescent="0.2">
      <c r="A1958" s="302" t="str">
        <f>IF(B1958="","",ROW()-ROW($A$3)+'Diário 3º PA'!$P$1)</f>
        <v/>
      </c>
      <c r="B1958" s="303"/>
      <c r="C1958" s="304"/>
      <c r="D1958" s="305"/>
      <c r="E1958" s="306"/>
      <c r="F1958" s="307"/>
      <c r="G1958" s="305"/>
      <c r="H1958" s="305"/>
      <c r="I1958" s="306"/>
      <c r="J1958" s="308" t="str">
        <f t="shared" si="7"/>
        <v/>
      </c>
      <c r="K1958" s="308"/>
      <c r="L1958" s="309"/>
      <c r="M1958" s="308"/>
      <c r="N1958" s="303"/>
      <c r="O1958" s="305"/>
      <c r="P1958" s="305"/>
      <c r="Q1958" s="299"/>
      <c r="R1958" s="299"/>
      <c r="S1958" s="299"/>
      <c r="T1958" s="299"/>
    </row>
    <row r="1959" spans="1:20" ht="13.5" customHeight="1" x14ac:dyDescent="0.2">
      <c r="A1959" s="302" t="str">
        <f>IF(B1959="","",ROW()-ROW($A$3)+'Diário 3º PA'!$P$1)</f>
        <v/>
      </c>
      <c r="B1959" s="303"/>
      <c r="C1959" s="304"/>
      <c r="D1959" s="305"/>
      <c r="E1959" s="306"/>
      <c r="F1959" s="307"/>
      <c r="G1959" s="305"/>
      <c r="H1959" s="305"/>
      <c r="I1959" s="306"/>
      <c r="J1959" s="308" t="str">
        <f t="shared" si="7"/>
        <v/>
      </c>
      <c r="K1959" s="308"/>
      <c r="L1959" s="309"/>
      <c r="M1959" s="308"/>
      <c r="N1959" s="303"/>
      <c r="O1959" s="305"/>
      <c r="P1959" s="305"/>
      <c r="Q1959" s="299"/>
      <c r="R1959" s="299"/>
      <c r="S1959" s="299"/>
      <c r="T1959" s="299"/>
    </row>
    <row r="1960" spans="1:20" ht="13.5" customHeight="1" x14ac:dyDescent="0.2">
      <c r="A1960" s="302" t="str">
        <f>IF(B1960="","",ROW()-ROW($A$3)+'Diário 3º PA'!$P$1)</f>
        <v/>
      </c>
      <c r="B1960" s="303"/>
      <c r="C1960" s="304"/>
      <c r="D1960" s="305"/>
      <c r="E1960" s="306"/>
      <c r="F1960" s="307"/>
      <c r="G1960" s="305"/>
      <c r="H1960" s="305"/>
      <c r="I1960" s="306"/>
      <c r="J1960" s="308" t="str">
        <f t="shared" si="7"/>
        <v/>
      </c>
      <c r="K1960" s="308"/>
      <c r="L1960" s="309"/>
      <c r="M1960" s="308"/>
      <c r="N1960" s="303"/>
      <c r="O1960" s="305"/>
      <c r="P1960" s="305"/>
      <c r="Q1960" s="299"/>
      <c r="R1960" s="299"/>
      <c r="S1960" s="299"/>
      <c r="T1960" s="299"/>
    </row>
    <row r="1961" spans="1:20" ht="13.5" customHeight="1" x14ac:dyDescent="0.2">
      <c r="A1961" s="302" t="str">
        <f>IF(B1961="","",ROW()-ROW($A$3)+'Diário 3º PA'!$P$1)</f>
        <v/>
      </c>
      <c r="B1961" s="303"/>
      <c r="C1961" s="304"/>
      <c r="D1961" s="305"/>
      <c r="E1961" s="306"/>
      <c r="F1961" s="307"/>
      <c r="G1961" s="305"/>
      <c r="H1961" s="305"/>
      <c r="I1961" s="306"/>
      <c r="J1961" s="308" t="str">
        <f t="shared" si="7"/>
        <v/>
      </c>
      <c r="K1961" s="308"/>
      <c r="L1961" s="309"/>
      <c r="M1961" s="308"/>
      <c r="N1961" s="303"/>
      <c r="O1961" s="305"/>
      <c r="P1961" s="305"/>
      <c r="Q1961" s="299"/>
      <c r="R1961" s="299"/>
      <c r="S1961" s="299"/>
      <c r="T1961" s="299"/>
    </row>
    <row r="1962" spans="1:20" ht="13.5" customHeight="1" x14ac:dyDescent="0.2">
      <c r="A1962" s="302" t="str">
        <f>IF(B1962="","",ROW()-ROW($A$3)+'Diário 3º PA'!$P$1)</f>
        <v/>
      </c>
      <c r="B1962" s="303"/>
      <c r="C1962" s="304"/>
      <c r="D1962" s="305"/>
      <c r="E1962" s="306"/>
      <c r="F1962" s="307"/>
      <c r="G1962" s="305"/>
      <c r="H1962" s="305"/>
      <c r="I1962" s="306"/>
      <c r="J1962" s="308" t="str">
        <f t="shared" si="7"/>
        <v/>
      </c>
      <c r="K1962" s="308"/>
      <c r="L1962" s="309"/>
      <c r="M1962" s="308"/>
      <c r="N1962" s="303"/>
      <c r="O1962" s="305"/>
      <c r="P1962" s="305"/>
      <c r="Q1962" s="299"/>
      <c r="R1962" s="299"/>
      <c r="S1962" s="299"/>
      <c r="T1962" s="299"/>
    </row>
    <row r="1963" spans="1:20" ht="13.5" customHeight="1" x14ac:dyDescent="0.2">
      <c r="A1963" s="302" t="str">
        <f>IF(B1963="","",ROW()-ROW($A$3)+'Diário 3º PA'!$P$1)</f>
        <v/>
      </c>
      <c r="B1963" s="303"/>
      <c r="C1963" s="304"/>
      <c r="D1963" s="305"/>
      <c r="E1963" s="306"/>
      <c r="F1963" s="307"/>
      <c r="G1963" s="305"/>
      <c r="H1963" s="305"/>
      <c r="I1963" s="306"/>
      <c r="J1963" s="308" t="str">
        <f t="shared" si="7"/>
        <v/>
      </c>
      <c r="K1963" s="308"/>
      <c r="L1963" s="309"/>
      <c r="M1963" s="308"/>
      <c r="N1963" s="303"/>
      <c r="O1963" s="305"/>
      <c r="P1963" s="305"/>
      <c r="Q1963" s="299"/>
      <c r="R1963" s="299"/>
      <c r="S1963" s="299"/>
      <c r="T1963" s="299"/>
    </row>
    <row r="1964" spans="1:20" ht="13.5" customHeight="1" x14ac:dyDescent="0.2">
      <c r="A1964" s="302" t="str">
        <f>IF(B1964="","",ROW()-ROW($A$3)+'Diário 3º PA'!$P$1)</f>
        <v/>
      </c>
      <c r="B1964" s="303"/>
      <c r="C1964" s="304"/>
      <c r="D1964" s="305"/>
      <c r="E1964" s="306"/>
      <c r="F1964" s="307"/>
      <c r="G1964" s="305"/>
      <c r="H1964" s="305"/>
      <c r="I1964" s="306"/>
      <c r="J1964" s="308" t="str">
        <f t="shared" si="7"/>
        <v/>
      </c>
      <c r="K1964" s="308"/>
      <c r="L1964" s="309"/>
      <c r="M1964" s="308"/>
      <c r="N1964" s="303"/>
      <c r="O1964" s="305"/>
      <c r="P1964" s="305"/>
      <c r="Q1964" s="299"/>
      <c r="R1964" s="299"/>
      <c r="S1964" s="299"/>
      <c r="T1964" s="299"/>
    </row>
    <row r="1965" spans="1:20" ht="13.5" customHeight="1" x14ac:dyDescent="0.2">
      <c r="A1965" s="302" t="str">
        <f>IF(B1965="","",ROW()-ROW($A$3)+'Diário 3º PA'!$P$1)</f>
        <v/>
      </c>
      <c r="B1965" s="303"/>
      <c r="C1965" s="304"/>
      <c r="D1965" s="305"/>
      <c r="E1965" s="306"/>
      <c r="F1965" s="307"/>
      <c r="G1965" s="305"/>
      <c r="H1965" s="305"/>
      <c r="I1965" s="306"/>
      <c r="J1965" s="308" t="str">
        <f t="shared" si="7"/>
        <v/>
      </c>
      <c r="K1965" s="308"/>
      <c r="L1965" s="309"/>
      <c r="M1965" s="308"/>
      <c r="N1965" s="303"/>
      <c r="O1965" s="305"/>
      <c r="P1965" s="305"/>
      <c r="Q1965" s="299"/>
      <c r="R1965" s="299"/>
      <c r="S1965" s="299"/>
      <c r="T1965" s="299"/>
    </row>
    <row r="1966" spans="1:20" ht="13.5" customHeight="1" x14ac:dyDescent="0.2">
      <c r="A1966" s="302" t="str">
        <f>IF(B1966="","",ROW()-ROW($A$3)+'Diário 3º PA'!$P$1)</f>
        <v/>
      </c>
      <c r="B1966" s="303"/>
      <c r="C1966" s="304"/>
      <c r="D1966" s="305"/>
      <c r="E1966" s="306"/>
      <c r="F1966" s="307"/>
      <c r="G1966" s="305"/>
      <c r="H1966" s="305"/>
      <c r="I1966" s="306"/>
      <c r="J1966" s="308" t="str">
        <f t="shared" si="7"/>
        <v/>
      </c>
      <c r="K1966" s="308"/>
      <c r="L1966" s="309"/>
      <c r="M1966" s="308"/>
      <c r="N1966" s="303"/>
      <c r="O1966" s="305"/>
      <c r="P1966" s="305"/>
      <c r="Q1966" s="299"/>
      <c r="R1966" s="299"/>
      <c r="S1966" s="299"/>
      <c r="T1966" s="299"/>
    </row>
    <row r="1967" spans="1:20" ht="13.5" customHeight="1" x14ac:dyDescent="0.2">
      <c r="A1967" s="302" t="str">
        <f>IF(B1967="","",ROW()-ROW($A$3)+'Diário 3º PA'!$P$1)</f>
        <v/>
      </c>
      <c r="B1967" s="303"/>
      <c r="C1967" s="304"/>
      <c r="D1967" s="305"/>
      <c r="E1967" s="306"/>
      <c r="F1967" s="307"/>
      <c r="G1967" s="305"/>
      <c r="H1967" s="305"/>
      <c r="I1967" s="306"/>
      <c r="J1967" s="308" t="str">
        <f t="shared" si="7"/>
        <v/>
      </c>
      <c r="K1967" s="308"/>
      <c r="L1967" s="309"/>
      <c r="M1967" s="308"/>
      <c r="N1967" s="303"/>
      <c r="O1967" s="305"/>
      <c r="P1967" s="305"/>
      <c r="Q1967" s="299"/>
      <c r="R1967" s="299"/>
      <c r="S1967" s="299"/>
      <c r="T1967" s="299"/>
    </row>
    <row r="1968" spans="1:20" ht="13.5" customHeight="1" x14ac:dyDescent="0.2">
      <c r="A1968" s="302" t="str">
        <f>IF(B1968="","",ROW()-ROW($A$3)+'Diário 3º PA'!$P$1)</f>
        <v/>
      </c>
      <c r="B1968" s="303"/>
      <c r="C1968" s="304"/>
      <c r="D1968" s="305"/>
      <c r="E1968" s="306"/>
      <c r="F1968" s="307"/>
      <c r="G1968" s="305"/>
      <c r="H1968" s="305"/>
      <c r="I1968" s="306"/>
      <c r="J1968" s="308" t="str">
        <f t="shared" si="7"/>
        <v/>
      </c>
      <c r="K1968" s="308"/>
      <c r="L1968" s="309"/>
      <c r="M1968" s="308"/>
      <c r="N1968" s="303"/>
      <c r="O1968" s="305"/>
      <c r="P1968" s="305"/>
      <c r="Q1968" s="299"/>
      <c r="R1968" s="299"/>
      <c r="S1968" s="299"/>
      <c r="T1968" s="299"/>
    </row>
    <row r="1969" spans="1:20" ht="13.5" customHeight="1" x14ac:dyDescent="0.2">
      <c r="A1969" s="302" t="str">
        <f>IF(B1969="","",ROW()-ROW($A$3)+'Diário 3º PA'!$P$1)</f>
        <v/>
      </c>
      <c r="B1969" s="303"/>
      <c r="C1969" s="304"/>
      <c r="D1969" s="305"/>
      <c r="E1969" s="306"/>
      <c r="F1969" s="307"/>
      <c r="G1969" s="305"/>
      <c r="H1969" s="305"/>
      <c r="I1969" s="306"/>
      <c r="J1969" s="308" t="str">
        <f t="shared" si="7"/>
        <v/>
      </c>
      <c r="K1969" s="308"/>
      <c r="L1969" s="309"/>
      <c r="M1969" s="308"/>
      <c r="N1969" s="303"/>
      <c r="O1969" s="305"/>
      <c r="P1969" s="305"/>
      <c r="Q1969" s="299"/>
      <c r="R1969" s="299"/>
      <c r="S1969" s="299"/>
      <c r="T1969" s="299"/>
    </row>
    <row r="1970" spans="1:20" ht="13.5" customHeight="1" x14ac:dyDescent="0.2">
      <c r="A1970" s="302" t="str">
        <f>IF(B1970="","",ROW()-ROW($A$3)+'Diário 3º PA'!$P$1)</f>
        <v/>
      </c>
      <c r="B1970" s="303"/>
      <c r="C1970" s="304"/>
      <c r="D1970" s="305"/>
      <c r="E1970" s="306"/>
      <c r="F1970" s="307"/>
      <c r="G1970" s="305"/>
      <c r="H1970" s="305"/>
      <c r="I1970" s="306"/>
      <c r="J1970" s="308" t="str">
        <f t="shared" si="7"/>
        <v/>
      </c>
      <c r="K1970" s="308"/>
      <c r="L1970" s="309"/>
      <c r="M1970" s="308"/>
      <c r="N1970" s="303"/>
      <c r="O1970" s="305"/>
      <c r="P1970" s="305"/>
      <c r="Q1970" s="299"/>
      <c r="R1970" s="299"/>
      <c r="S1970" s="299"/>
      <c r="T1970" s="299"/>
    </row>
    <row r="1971" spans="1:20" ht="13.5" customHeight="1" x14ac:dyDescent="0.2">
      <c r="A1971" s="302" t="str">
        <f>IF(B1971="","",ROW()-ROW($A$3)+'Diário 3º PA'!$P$1)</f>
        <v/>
      </c>
      <c r="B1971" s="303"/>
      <c r="C1971" s="304"/>
      <c r="D1971" s="305"/>
      <c r="E1971" s="306"/>
      <c r="F1971" s="307"/>
      <c r="G1971" s="305"/>
      <c r="H1971" s="305"/>
      <c r="I1971" s="306"/>
      <c r="J1971" s="308" t="str">
        <f t="shared" si="7"/>
        <v/>
      </c>
      <c r="K1971" s="308"/>
      <c r="L1971" s="309"/>
      <c r="M1971" s="308"/>
      <c r="N1971" s="303"/>
      <c r="O1971" s="305"/>
      <c r="P1971" s="305"/>
      <c r="Q1971" s="299"/>
      <c r="R1971" s="299"/>
      <c r="S1971" s="299"/>
      <c r="T1971" s="299"/>
    </row>
    <row r="1972" spans="1:20" ht="13.5" customHeight="1" x14ac:dyDescent="0.2">
      <c r="A1972" s="302" t="str">
        <f>IF(B1972="","",ROW()-ROW($A$3)+'Diário 3º PA'!$P$1)</f>
        <v/>
      </c>
      <c r="B1972" s="303"/>
      <c r="C1972" s="304"/>
      <c r="D1972" s="305"/>
      <c r="E1972" s="306"/>
      <c r="F1972" s="307"/>
      <c r="G1972" s="305"/>
      <c r="H1972" s="305"/>
      <c r="I1972" s="306"/>
      <c r="J1972" s="308" t="str">
        <f t="shared" si="7"/>
        <v/>
      </c>
      <c r="K1972" s="308"/>
      <c r="L1972" s="309"/>
      <c r="M1972" s="308"/>
      <c r="N1972" s="303"/>
      <c r="O1972" s="305"/>
      <c r="P1972" s="305"/>
      <c r="Q1972" s="299"/>
      <c r="R1972" s="299"/>
      <c r="S1972" s="299"/>
      <c r="T1972" s="299"/>
    </row>
    <row r="1973" spans="1:20" ht="13.5" customHeight="1" x14ac:dyDescent="0.2">
      <c r="A1973" s="302" t="str">
        <f>IF(B1973="","",ROW()-ROW($A$3)+'Diário 3º PA'!$P$1)</f>
        <v/>
      </c>
      <c r="B1973" s="303"/>
      <c r="C1973" s="304"/>
      <c r="D1973" s="305"/>
      <c r="E1973" s="306"/>
      <c r="F1973" s="307"/>
      <c r="G1973" s="305"/>
      <c r="H1973" s="305"/>
      <c r="I1973" s="306"/>
      <c r="J1973" s="308" t="str">
        <f t="shared" si="7"/>
        <v/>
      </c>
      <c r="K1973" s="308"/>
      <c r="L1973" s="309"/>
      <c r="M1973" s="308"/>
      <c r="N1973" s="303"/>
      <c r="O1973" s="305"/>
      <c r="P1973" s="305"/>
      <c r="Q1973" s="299"/>
      <c r="R1973" s="299"/>
      <c r="S1973" s="299"/>
      <c r="T1973" s="299"/>
    </row>
    <row r="1974" spans="1:20" ht="13.5" customHeight="1" x14ac:dyDescent="0.2">
      <c r="A1974" s="302" t="str">
        <f>IF(B1974="","",ROW()-ROW($A$3)+'Diário 3º PA'!$P$1)</f>
        <v/>
      </c>
      <c r="B1974" s="303"/>
      <c r="C1974" s="304"/>
      <c r="D1974" s="305"/>
      <c r="E1974" s="306"/>
      <c r="F1974" s="307"/>
      <c r="G1974" s="305"/>
      <c r="H1974" s="305"/>
      <c r="I1974" s="306"/>
      <c r="J1974" s="308" t="str">
        <f t="shared" si="7"/>
        <v/>
      </c>
      <c r="K1974" s="308"/>
      <c r="L1974" s="309"/>
      <c r="M1974" s="308"/>
      <c r="N1974" s="303"/>
      <c r="O1974" s="305"/>
      <c r="P1974" s="305"/>
      <c r="Q1974" s="299"/>
      <c r="R1974" s="299"/>
      <c r="S1974" s="299"/>
      <c r="T1974" s="299"/>
    </row>
    <row r="1975" spans="1:20" ht="13.5" customHeight="1" x14ac:dyDescent="0.2">
      <c r="A1975" s="302" t="str">
        <f>IF(B1975="","",ROW()-ROW($A$3)+'Diário 3º PA'!$P$1)</f>
        <v/>
      </c>
      <c r="B1975" s="303"/>
      <c r="C1975" s="304"/>
      <c r="D1975" s="305"/>
      <c r="E1975" s="306"/>
      <c r="F1975" s="307"/>
      <c r="G1975" s="305"/>
      <c r="H1975" s="305"/>
      <c r="I1975" s="306"/>
      <c r="J1975" s="308" t="str">
        <f t="shared" si="7"/>
        <v/>
      </c>
      <c r="K1975" s="308"/>
      <c r="L1975" s="309"/>
      <c r="M1975" s="308"/>
      <c r="N1975" s="303"/>
      <c r="O1975" s="305"/>
      <c r="P1975" s="305"/>
      <c r="Q1975" s="299"/>
      <c r="R1975" s="299"/>
      <c r="S1975" s="299"/>
      <c r="T1975" s="299"/>
    </row>
    <row r="1976" spans="1:20" ht="13.5" customHeight="1" x14ac:dyDescent="0.2">
      <c r="A1976" s="302" t="str">
        <f>IF(B1976="","",ROW()-ROW($A$3)+'Diário 3º PA'!$P$1)</f>
        <v/>
      </c>
      <c r="B1976" s="303"/>
      <c r="C1976" s="304"/>
      <c r="D1976" s="305"/>
      <c r="E1976" s="306"/>
      <c r="F1976" s="307"/>
      <c r="G1976" s="305"/>
      <c r="H1976" s="305"/>
      <c r="I1976" s="306"/>
      <c r="J1976" s="308" t="str">
        <f t="shared" si="7"/>
        <v/>
      </c>
      <c r="K1976" s="308"/>
      <c r="L1976" s="309"/>
      <c r="M1976" s="308"/>
      <c r="N1976" s="303"/>
      <c r="O1976" s="305"/>
      <c r="P1976" s="305"/>
      <c r="Q1976" s="299"/>
      <c r="R1976" s="299"/>
      <c r="S1976" s="299"/>
      <c r="T1976" s="299"/>
    </row>
    <row r="1977" spans="1:20" ht="13.5" customHeight="1" x14ac:dyDescent="0.2">
      <c r="A1977" s="302" t="str">
        <f>IF(B1977="","",ROW()-ROW($A$3)+'Diário 3º PA'!$P$1)</f>
        <v/>
      </c>
      <c r="B1977" s="303"/>
      <c r="C1977" s="304"/>
      <c r="D1977" s="305"/>
      <c r="E1977" s="306"/>
      <c r="F1977" s="307"/>
      <c r="G1977" s="305"/>
      <c r="H1977" s="305"/>
      <c r="I1977" s="306"/>
      <c r="J1977" s="308" t="str">
        <f t="shared" si="7"/>
        <v/>
      </c>
      <c r="K1977" s="308"/>
      <c r="L1977" s="309"/>
      <c r="M1977" s="308"/>
      <c r="N1977" s="303"/>
      <c r="O1977" s="305"/>
      <c r="P1977" s="305"/>
      <c r="Q1977" s="299"/>
      <c r="R1977" s="299"/>
      <c r="S1977" s="299"/>
      <c r="T1977" s="299"/>
    </row>
    <row r="1978" spans="1:20" ht="13.5" customHeight="1" x14ac:dyDescent="0.2">
      <c r="A1978" s="302" t="str">
        <f>IF(B1978="","",ROW()-ROW($A$3)+'Diário 3º PA'!$P$1)</f>
        <v/>
      </c>
      <c r="B1978" s="303"/>
      <c r="C1978" s="304"/>
      <c r="D1978" s="305"/>
      <c r="E1978" s="306"/>
      <c r="F1978" s="307"/>
      <c r="G1978" s="305"/>
      <c r="H1978" s="305"/>
      <c r="I1978" s="306"/>
      <c r="J1978" s="308" t="str">
        <f t="shared" si="7"/>
        <v/>
      </c>
      <c r="K1978" s="308"/>
      <c r="L1978" s="309"/>
      <c r="M1978" s="308"/>
      <c r="N1978" s="303"/>
      <c r="O1978" s="305"/>
      <c r="P1978" s="305"/>
      <c r="Q1978" s="299"/>
      <c r="R1978" s="299"/>
      <c r="S1978" s="299"/>
      <c r="T1978" s="299"/>
    </row>
    <row r="1979" spans="1:20" ht="13.5" customHeight="1" x14ac:dyDescent="0.2">
      <c r="A1979" s="302" t="str">
        <f>IF(B1979="","",ROW()-ROW($A$3)+'Diário 3º PA'!$P$1)</f>
        <v/>
      </c>
      <c r="B1979" s="303"/>
      <c r="C1979" s="304"/>
      <c r="D1979" s="305"/>
      <c r="E1979" s="306"/>
      <c r="F1979" s="307"/>
      <c r="G1979" s="305"/>
      <c r="H1979" s="305"/>
      <c r="I1979" s="306"/>
      <c r="J1979" s="308" t="str">
        <f t="shared" si="7"/>
        <v/>
      </c>
      <c r="K1979" s="308"/>
      <c r="L1979" s="309"/>
      <c r="M1979" s="308"/>
      <c r="N1979" s="303"/>
      <c r="O1979" s="305"/>
      <c r="P1979" s="305"/>
      <c r="Q1979" s="299"/>
      <c r="R1979" s="299"/>
      <c r="S1979" s="299"/>
      <c r="T1979" s="299"/>
    </row>
    <row r="1980" spans="1:20" ht="13.5" customHeight="1" x14ac:dyDescent="0.2">
      <c r="A1980" s="302" t="str">
        <f>IF(B1980="","",ROW()-ROW($A$3)+'Diário 3º PA'!$P$1)</f>
        <v/>
      </c>
      <c r="B1980" s="303"/>
      <c r="C1980" s="304"/>
      <c r="D1980" s="305"/>
      <c r="E1980" s="306"/>
      <c r="F1980" s="307"/>
      <c r="G1980" s="305"/>
      <c r="H1980" s="305"/>
      <c r="I1980" s="306"/>
      <c r="J1980" s="308" t="str">
        <f t="shared" si="7"/>
        <v/>
      </c>
      <c r="K1980" s="308"/>
      <c r="L1980" s="309"/>
      <c r="M1980" s="308"/>
      <c r="N1980" s="303"/>
      <c r="O1980" s="305"/>
      <c r="P1980" s="305"/>
      <c r="Q1980" s="299"/>
      <c r="R1980" s="299"/>
      <c r="S1980" s="299"/>
      <c r="T1980" s="299"/>
    </row>
    <row r="1981" spans="1:20" ht="13.5" customHeight="1" x14ac:dyDescent="0.2">
      <c r="A1981" s="302" t="str">
        <f>IF(B1981="","",ROW()-ROW($A$3)+'Diário 3º PA'!$P$1)</f>
        <v/>
      </c>
      <c r="B1981" s="303"/>
      <c r="C1981" s="304"/>
      <c r="D1981" s="305"/>
      <c r="E1981" s="306"/>
      <c r="F1981" s="307"/>
      <c r="G1981" s="305"/>
      <c r="H1981" s="305"/>
      <c r="I1981" s="306"/>
      <c r="J1981" s="308" t="str">
        <f t="shared" si="7"/>
        <v/>
      </c>
      <c r="K1981" s="308"/>
      <c r="L1981" s="309"/>
      <c r="M1981" s="308"/>
      <c r="N1981" s="303"/>
      <c r="O1981" s="305"/>
      <c r="P1981" s="305"/>
      <c r="Q1981" s="299"/>
      <c r="R1981" s="299"/>
      <c r="S1981" s="299"/>
      <c r="T1981" s="299"/>
    </row>
    <row r="1982" spans="1:20" ht="13.5" customHeight="1" x14ac:dyDescent="0.2">
      <c r="A1982" s="302" t="str">
        <f>IF(B1982="","",ROW()-ROW($A$3)+'Diário 3º PA'!$P$1)</f>
        <v/>
      </c>
      <c r="B1982" s="303"/>
      <c r="C1982" s="304"/>
      <c r="D1982" s="305"/>
      <c r="E1982" s="306"/>
      <c r="F1982" s="307"/>
      <c r="G1982" s="305"/>
      <c r="H1982" s="305"/>
      <c r="I1982" s="306"/>
      <c r="J1982" s="308" t="str">
        <f t="shared" si="7"/>
        <v/>
      </c>
      <c r="K1982" s="308"/>
      <c r="L1982" s="309"/>
      <c r="M1982" s="308"/>
      <c r="N1982" s="303"/>
      <c r="O1982" s="305"/>
      <c r="P1982" s="305"/>
      <c r="Q1982" s="299"/>
      <c r="R1982" s="299"/>
      <c r="S1982" s="299"/>
      <c r="T1982" s="299"/>
    </row>
    <row r="1983" spans="1:20" ht="13.5" customHeight="1" x14ac:dyDescent="0.2">
      <c r="A1983" s="302" t="str">
        <f>IF(B1983="","",ROW()-ROW($A$3)+'Diário 3º PA'!$P$1)</f>
        <v/>
      </c>
      <c r="B1983" s="303"/>
      <c r="C1983" s="304"/>
      <c r="D1983" s="305"/>
      <c r="E1983" s="306"/>
      <c r="F1983" s="307"/>
      <c r="G1983" s="305"/>
      <c r="H1983" s="305"/>
      <c r="I1983" s="306"/>
      <c r="J1983" s="308" t="str">
        <f t="shared" si="7"/>
        <v/>
      </c>
      <c r="K1983" s="308"/>
      <c r="L1983" s="309"/>
      <c r="M1983" s="308"/>
      <c r="N1983" s="303"/>
      <c r="O1983" s="305"/>
      <c r="P1983" s="305"/>
      <c r="Q1983" s="299"/>
      <c r="R1983" s="299"/>
      <c r="S1983" s="299"/>
      <c r="T1983" s="299"/>
    </row>
    <row r="1984" spans="1:20" ht="13.5" customHeight="1" x14ac:dyDescent="0.2">
      <c r="A1984" s="302" t="str">
        <f>IF(B1984="","",ROW()-ROW($A$3)+'Diário 3º PA'!$P$1)</f>
        <v/>
      </c>
      <c r="B1984" s="303"/>
      <c r="C1984" s="304"/>
      <c r="D1984" s="305"/>
      <c r="E1984" s="306"/>
      <c r="F1984" s="307"/>
      <c r="G1984" s="305"/>
      <c r="H1984" s="305"/>
      <c r="I1984" s="306"/>
      <c r="J1984" s="308" t="str">
        <f t="shared" si="7"/>
        <v/>
      </c>
      <c r="K1984" s="308"/>
      <c r="L1984" s="309"/>
      <c r="M1984" s="308"/>
      <c r="N1984" s="303"/>
      <c r="O1984" s="305"/>
      <c r="P1984" s="305"/>
      <c r="Q1984" s="299"/>
      <c r="R1984" s="299"/>
      <c r="S1984" s="299"/>
      <c r="T1984" s="299"/>
    </row>
    <row r="1985" spans="1:20" ht="13.5" customHeight="1" x14ac:dyDescent="0.2">
      <c r="A1985" s="302" t="str">
        <f>IF(B1985="","",ROW()-ROW($A$3)+'Diário 3º PA'!$P$1)</f>
        <v/>
      </c>
      <c r="B1985" s="303"/>
      <c r="C1985" s="304"/>
      <c r="D1985" s="305"/>
      <c r="E1985" s="306"/>
      <c r="F1985" s="307"/>
      <c r="G1985" s="305"/>
      <c r="H1985" s="305"/>
      <c r="I1985" s="306"/>
      <c r="J1985" s="308" t="str">
        <f t="shared" si="7"/>
        <v/>
      </c>
      <c r="K1985" s="308"/>
      <c r="L1985" s="309"/>
      <c r="M1985" s="308"/>
      <c r="N1985" s="303"/>
      <c r="O1985" s="305"/>
      <c r="P1985" s="305"/>
      <c r="Q1985" s="299"/>
      <c r="R1985" s="299"/>
      <c r="S1985" s="299"/>
      <c r="T1985" s="299"/>
    </row>
    <row r="1986" spans="1:20" ht="13.5" customHeight="1" x14ac:dyDescent="0.2">
      <c r="A1986" s="302" t="str">
        <f>IF(B1986="","",ROW()-ROW($A$3)+'Diário 3º PA'!$P$1)</f>
        <v/>
      </c>
      <c r="B1986" s="303"/>
      <c r="C1986" s="304"/>
      <c r="D1986" s="305"/>
      <c r="E1986" s="306"/>
      <c r="F1986" s="307"/>
      <c r="G1986" s="305"/>
      <c r="H1986" s="305"/>
      <c r="I1986" s="306"/>
      <c r="J1986" s="308" t="str">
        <f t="shared" si="7"/>
        <v/>
      </c>
      <c r="K1986" s="308"/>
      <c r="L1986" s="309"/>
      <c r="M1986" s="308"/>
      <c r="N1986" s="303"/>
      <c r="O1986" s="305"/>
      <c r="P1986" s="305"/>
      <c r="Q1986" s="299"/>
      <c r="R1986" s="299"/>
      <c r="S1986" s="299"/>
      <c r="T1986" s="299"/>
    </row>
    <row r="1987" spans="1:20" ht="13.5" customHeight="1" x14ac:dyDescent="0.2">
      <c r="A1987" s="302" t="str">
        <f>IF(B1987="","",ROW()-ROW($A$3)+'Diário 3º PA'!$P$1)</f>
        <v/>
      </c>
      <c r="B1987" s="303"/>
      <c r="C1987" s="304"/>
      <c r="D1987" s="305"/>
      <c r="E1987" s="306"/>
      <c r="F1987" s="307"/>
      <c r="G1987" s="305"/>
      <c r="H1987" s="305"/>
      <c r="I1987" s="306"/>
      <c r="J1987" s="308" t="str">
        <f t="shared" si="7"/>
        <v/>
      </c>
      <c r="K1987" s="308"/>
      <c r="L1987" s="309"/>
      <c r="M1987" s="308"/>
      <c r="N1987" s="303"/>
      <c r="O1987" s="305"/>
      <c r="P1987" s="305"/>
      <c r="Q1987" s="299"/>
      <c r="R1987" s="299"/>
      <c r="S1987" s="299"/>
      <c r="T1987" s="299"/>
    </row>
    <row r="1988" spans="1:20" ht="13.5" customHeight="1" x14ac:dyDescent="0.2">
      <c r="A1988" s="302" t="str">
        <f>IF(B1988="","",ROW()-ROW($A$3)+'Diário 3º PA'!$P$1)</f>
        <v/>
      </c>
      <c r="B1988" s="303"/>
      <c r="C1988" s="304"/>
      <c r="D1988" s="305"/>
      <c r="E1988" s="306"/>
      <c r="F1988" s="307"/>
      <c r="G1988" s="305"/>
      <c r="H1988" s="305"/>
      <c r="I1988" s="306"/>
      <c r="J1988" s="308" t="str">
        <f t="shared" si="7"/>
        <v/>
      </c>
      <c r="K1988" s="308"/>
      <c r="L1988" s="309"/>
      <c r="M1988" s="308"/>
      <c r="N1988" s="303"/>
      <c r="O1988" s="305"/>
      <c r="P1988" s="305"/>
      <c r="Q1988" s="299"/>
      <c r="R1988" s="299"/>
      <c r="S1988" s="299"/>
      <c r="T1988" s="299"/>
    </row>
    <row r="1989" spans="1:20" ht="13.5" customHeight="1" x14ac:dyDescent="0.2">
      <c r="A1989" s="302" t="str">
        <f>IF(B1989="","",ROW()-ROW($A$3)+'Diário 3º PA'!$P$1)</f>
        <v/>
      </c>
      <c r="B1989" s="303"/>
      <c r="C1989" s="304"/>
      <c r="D1989" s="305"/>
      <c r="E1989" s="306"/>
      <c r="F1989" s="307"/>
      <c r="G1989" s="305"/>
      <c r="H1989" s="305"/>
      <c r="I1989" s="306"/>
      <c r="J1989" s="308" t="str">
        <f t="shared" si="7"/>
        <v/>
      </c>
      <c r="K1989" s="308"/>
      <c r="L1989" s="309"/>
      <c r="M1989" s="308"/>
      <c r="N1989" s="303"/>
      <c r="O1989" s="305"/>
      <c r="P1989" s="305"/>
      <c r="Q1989" s="299"/>
      <c r="R1989" s="299"/>
      <c r="S1989" s="299"/>
      <c r="T1989" s="299"/>
    </row>
    <row r="1990" spans="1:20" ht="13.5" customHeight="1" x14ac:dyDescent="0.2">
      <c r="A1990" s="302" t="str">
        <f>IF(B1990="","",ROW()-ROW($A$3)+'Diário 3º PA'!$P$1)</f>
        <v/>
      </c>
      <c r="B1990" s="303"/>
      <c r="C1990" s="304"/>
      <c r="D1990" s="305"/>
      <c r="E1990" s="306"/>
      <c r="F1990" s="307"/>
      <c r="G1990" s="305"/>
      <c r="H1990" s="305"/>
      <c r="I1990" s="306"/>
      <c r="J1990" s="308" t="str">
        <f t="shared" si="7"/>
        <v/>
      </c>
      <c r="K1990" s="308"/>
      <c r="L1990" s="309"/>
      <c r="M1990" s="308"/>
      <c r="N1990" s="303"/>
      <c r="O1990" s="305"/>
      <c r="P1990" s="305"/>
      <c r="Q1990" s="299"/>
      <c r="R1990" s="299"/>
      <c r="S1990" s="299"/>
      <c r="T1990" s="299"/>
    </row>
    <row r="1991" spans="1:20" ht="13.5" customHeight="1" x14ac:dyDescent="0.2">
      <c r="A1991" s="302" t="str">
        <f>IF(B1991="","",ROW()-ROW($A$3)+'Diário 3º PA'!$P$1)</f>
        <v/>
      </c>
      <c r="B1991" s="303"/>
      <c r="C1991" s="304"/>
      <c r="D1991" s="305"/>
      <c r="E1991" s="306"/>
      <c r="F1991" s="307"/>
      <c r="G1991" s="305"/>
      <c r="H1991" s="305"/>
      <c r="I1991" s="306"/>
      <c r="J1991" s="308" t="str">
        <f t="shared" si="7"/>
        <v/>
      </c>
      <c r="K1991" s="308"/>
      <c r="L1991" s="309"/>
      <c r="M1991" s="308"/>
      <c r="N1991" s="303"/>
      <c r="O1991" s="305"/>
      <c r="P1991" s="305"/>
      <c r="Q1991" s="299"/>
      <c r="R1991" s="299"/>
      <c r="S1991" s="299"/>
      <c r="T1991" s="299"/>
    </row>
    <row r="1992" spans="1:20" ht="13.5" customHeight="1" x14ac:dyDescent="0.2">
      <c r="A1992" s="302" t="str">
        <f>IF(B1992="","",ROW()-ROW($A$3)+'Diário 3º PA'!$P$1)</f>
        <v/>
      </c>
      <c r="B1992" s="303"/>
      <c r="C1992" s="304"/>
      <c r="D1992" s="305"/>
      <c r="E1992" s="306"/>
      <c r="F1992" s="307"/>
      <c r="G1992" s="305"/>
      <c r="H1992" s="305"/>
      <c r="I1992" s="306"/>
      <c r="J1992" s="308" t="str">
        <f t="shared" si="7"/>
        <v/>
      </c>
      <c r="K1992" s="308"/>
      <c r="L1992" s="309"/>
      <c r="M1992" s="308"/>
      <c r="N1992" s="303"/>
      <c r="O1992" s="305"/>
      <c r="P1992" s="305"/>
      <c r="Q1992" s="299"/>
      <c r="R1992" s="299"/>
      <c r="S1992" s="299"/>
      <c r="T1992" s="299"/>
    </row>
    <row r="1993" spans="1:20" ht="13.5" customHeight="1" x14ac:dyDescent="0.2">
      <c r="A1993" s="302" t="str">
        <f>IF(B1993="","",ROW()-ROW($A$3)+'Diário 3º PA'!$P$1)</f>
        <v/>
      </c>
      <c r="B1993" s="303"/>
      <c r="C1993" s="304"/>
      <c r="D1993" s="305"/>
      <c r="E1993" s="306"/>
      <c r="F1993" s="307"/>
      <c r="G1993" s="305"/>
      <c r="H1993" s="305"/>
      <c r="I1993" s="306"/>
      <c r="J1993" s="308" t="str">
        <f t="shared" si="7"/>
        <v/>
      </c>
      <c r="K1993" s="308"/>
      <c r="L1993" s="309"/>
      <c r="M1993" s="308"/>
      <c r="N1993" s="303"/>
      <c r="O1993" s="305"/>
      <c r="P1993" s="305"/>
      <c r="Q1993" s="299"/>
      <c r="R1993" s="299"/>
      <c r="S1993" s="299"/>
      <c r="T1993" s="299"/>
    </row>
    <row r="1994" spans="1:20" ht="13.5" customHeight="1" x14ac:dyDescent="0.2">
      <c r="A1994" s="302" t="str">
        <f>IF(B1994="","",ROW()-ROW($A$3)+'Diário 3º PA'!$P$1)</f>
        <v/>
      </c>
      <c r="B1994" s="303"/>
      <c r="C1994" s="304"/>
      <c r="D1994" s="305"/>
      <c r="E1994" s="306"/>
      <c r="F1994" s="307"/>
      <c r="G1994" s="305"/>
      <c r="H1994" s="305"/>
      <c r="I1994" s="306"/>
      <c r="J1994" s="308" t="str">
        <f t="shared" si="7"/>
        <v/>
      </c>
      <c r="K1994" s="308"/>
      <c r="L1994" s="309"/>
      <c r="M1994" s="308"/>
      <c r="N1994" s="303"/>
      <c r="O1994" s="305"/>
      <c r="P1994" s="305"/>
      <c r="Q1994" s="299"/>
      <c r="R1994" s="299"/>
      <c r="S1994" s="299"/>
      <c r="T1994" s="299"/>
    </row>
    <row r="1995" spans="1:20" ht="13.5" customHeight="1" x14ac:dyDescent="0.2">
      <c r="A1995" s="302" t="str">
        <f>IF(B1995="","",ROW()-ROW($A$3)+'Diário 3º PA'!$P$1)</f>
        <v/>
      </c>
      <c r="B1995" s="303"/>
      <c r="C1995" s="304"/>
      <c r="D1995" s="305"/>
      <c r="E1995" s="306"/>
      <c r="F1995" s="307"/>
      <c r="G1995" s="305"/>
      <c r="H1995" s="305"/>
      <c r="I1995" s="306"/>
      <c r="J1995" s="308" t="str">
        <f t="shared" si="7"/>
        <v/>
      </c>
      <c r="K1995" s="308"/>
      <c r="L1995" s="309"/>
      <c r="M1995" s="308"/>
      <c r="N1995" s="303"/>
      <c r="O1995" s="305"/>
      <c r="P1995" s="305"/>
      <c r="Q1995" s="299"/>
      <c r="R1995" s="299"/>
      <c r="S1995" s="299"/>
      <c r="T1995" s="299"/>
    </row>
    <row r="1996" spans="1:20" ht="13.5" customHeight="1" x14ac:dyDescent="0.2">
      <c r="A1996" s="302" t="str">
        <f>IF(B1996="","",ROW()-ROW($A$3)+'Diário 3º PA'!$P$1)</f>
        <v/>
      </c>
      <c r="B1996" s="303"/>
      <c r="C1996" s="304"/>
      <c r="D1996" s="305"/>
      <c r="E1996" s="306"/>
      <c r="F1996" s="307"/>
      <c r="G1996" s="305"/>
      <c r="H1996" s="305"/>
      <c r="I1996" s="306"/>
      <c r="J1996" s="308" t="str">
        <f t="shared" si="7"/>
        <v/>
      </c>
      <c r="K1996" s="308"/>
      <c r="L1996" s="309"/>
      <c r="M1996" s="308"/>
      <c r="N1996" s="303"/>
      <c r="O1996" s="305"/>
      <c r="P1996" s="305"/>
      <c r="Q1996" s="299"/>
      <c r="R1996" s="299"/>
      <c r="S1996" s="299"/>
      <c r="T1996" s="299"/>
    </row>
    <row r="1997" spans="1:20" ht="13.5" customHeight="1" x14ac:dyDescent="0.2">
      <c r="A1997" s="302" t="str">
        <f>IF(B1997="","",ROW()-ROW($A$3)+'Diário 3º PA'!$P$1)</f>
        <v/>
      </c>
      <c r="B1997" s="303"/>
      <c r="C1997" s="304"/>
      <c r="D1997" s="305"/>
      <c r="E1997" s="306"/>
      <c r="F1997" s="307"/>
      <c r="G1997" s="305"/>
      <c r="H1997" s="305"/>
      <c r="I1997" s="306"/>
      <c r="J1997" s="308" t="str">
        <f t="shared" si="7"/>
        <v/>
      </c>
      <c r="K1997" s="308"/>
      <c r="L1997" s="309"/>
      <c r="M1997" s="308"/>
      <c r="N1997" s="303"/>
      <c r="O1997" s="305"/>
      <c r="P1997" s="305"/>
      <c r="Q1997" s="299"/>
      <c r="R1997" s="299"/>
      <c r="S1997" s="299"/>
      <c r="T1997" s="299"/>
    </row>
    <row r="1998" spans="1:20" ht="13.5" customHeight="1" x14ac:dyDescent="0.2">
      <c r="A1998" s="302" t="str">
        <f>IF(B1998="","",ROW()-ROW($A$3)+'Diário 3º PA'!$P$1)</f>
        <v/>
      </c>
      <c r="B1998" s="303"/>
      <c r="C1998" s="304"/>
      <c r="D1998" s="305"/>
      <c r="E1998" s="306"/>
      <c r="F1998" s="307"/>
      <c r="G1998" s="305"/>
      <c r="H1998" s="305"/>
      <c r="I1998" s="306"/>
      <c r="J1998" s="308" t="str">
        <f t="shared" si="7"/>
        <v/>
      </c>
      <c r="K1998" s="308"/>
      <c r="L1998" s="309"/>
      <c r="M1998" s="308"/>
      <c r="N1998" s="303"/>
      <c r="O1998" s="305"/>
      <c r="P1998" s="305"/>
      <c r="Q1998" s="299"/>
      <c r="R1998" s="299"/>
      <c r="S1998" s="299"/>
      <c r="T1998" s="299"/>
    </row>
    <row r="1999" spans="1:20" ht="13.5" customHeight="1" x14ac:dyDescent="0.2">
      <c r="A1999" s="302" t="str">
        <f>IF(B1999="","",ROW()-ROW($A$3)+'Diário 3º PA'!$P$1)</f>
        <v/>
      </c>
      <c r="B1999" s="303"/>
      <c r="C1999" s="304"/>
      <c r="D1999" s="305"/>
      <c r="E1999" s="306"/>
      <c r="F1999" s="307"/>
      <c r="G1999" s="305"/>
      <c r="H1999" s="305"/>
      <c r="I1999" s="306"/>
      <c r="J1999" s="308" t="str">
        <f t="shared" si="7"/>
        <v/>
      </c>
      <c r="K1999" s="308"/>
      <c r="L1999" s="309"/>
      <c r="M1999" s="308"/>
      <c r="N1999" s="303"/>
      <c r="O1999" s="305"/>
      <c r="P1999" s="305"/>
      <c r="Q1999" s="299"/>
      <c r="R1999" s="299"/>
      <c r="S1999" s="299"/>
      <c r="T1999" s="299"/>
    </row>
    <row r="2000" spans="1:20" ht="13.5" customHeight="1" x14ac:dyDescent="0.2">
      <c r="A2000" s="302" t="str">
        <f>IF(B2000="","",ROW()-ROW($A$3)+'Diário 3º PA'!$P$1)</f>
        <v/>
      </c>
      <c r="B2000" s="303"/>
      <c r="C2000" s="304"/>
      <c r="D2000" s="305"/>
      <c r="E2000" s="306"/>
      <c r="F2000" s="307"/>
      <c r="G2000" s="305"/>
      <c r="H2000" s="305"/>
      <c r="I2000" s="306"/>
      <c r="J2000" s="308" t="str">
        <f t="shared" si="7"/>
        <v/>
      </c>
      <c r="K2000" s="308"/>
      <c r="L2000" s="309"/>
      <c r="M2000" s="308"/>
      <c r="N2000" s="303"/>
      <c r="O2000" s="305"/>
      <c r="P2000" s="305"/>
      <c r="Q2000" s="299"/>
      <c r="R2000" s="299"/>
      <c r="S2000" s="299"/>
      <c r="T2000" s="299"/>
    </row>
  </sheetData>
  <autoFilter ref="A3:N2000">
    <sortState ref="A3:N2000">
      <sortCondition ref="A3:A2000"/>
    </sortState>
  </autoFilter>
  <mergeCells count="2">
    <mergeCell ref="A1:N1"/>
    <mergeCell ref="A2:N2"/>
  </mergeCells>
  <conditionalFormatting sqref="G86">
    <cfRule type="expression" dxfId="1" priority="1" stopIfTrue="1">
      <formula>ISEVEN(ROW())</formula>
    </cfRule>
  </conditionalFormatting>
  <conditionalFormatting sqref="G177">
    <cfRule type="expression" dxfId="0" priority="2" stopIfTrue="1">
      <formula>ISEVEN(ROW())</formula>
    </cfRule>
  </conditionalFormatting>
  <dataValidations count="4">
    <dataValidation type="list" allowBlank="1" showErrorMessage="1" sqref="E4:E5 D6:E7 E8:E2000">
      <formula1>OFFSET(Repasses,1,MATCH(C4,Categorias,0)-1,OFFSET(Repasses,-1,MATCH(C4,Categorias,0)-1),1)</formula1>
    </dataValidation>
    <dataValidation type="list" allowBlank="1" showErrorMessage="1" sqref="D4:D5 D8:D2000">
      <formula1>Categorias</formula1>
    </dataValidation>
    <dataValidation type="list" allowBlank="1" showErrorMessage="1" sqref="O4:O2000">
      <formula1>Contas</formula1>
    </dataValidation>
    <dataValidation type="list" allowBlank="1" showErrorMessage="1" sqref="H4:H441 H443:H643 H644:I644 H645:H2000">
      <formula1>VinculoPT</formula1>
    </dataValidation>
  </dataValidations>
  <printOptions horizontalCentered="1"/>
  <pageMargins left="0.59055118110236227" right="0.59055118110236227" top="0.59055118110236227" bottom="0.59055118110236227" header="0" footer="0"/>
  <pageSetup paperSize="9" fitToHeight="0" pageOrder="overThenDown"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7F7F"/>
    <pageSetUpPr fitToPage="1"/>
  </sheetPr>
  <dimension ref="A1:Z1008"/>
  <sheetViews>
    <sheetView showGridLines="0" workbookViewId="0">
      <pane ySplit="5" topLeftCell="A6" activePane="bottomLeft" state="frozen"/>
      <selection pane="bottomLeft" activeCell="I15" sqref="I15"/>
    </sheetView>
  </sheetViews>
  <sheetFormatPr defaultColWidth="12.7109375" defaultRowHeight="15" customHeight="1" x14ac:dyDescent="0.2"/>
  <cols>
    <col min="1" max="1" width="6" customWidth="1"/>
    <col min="2" max="2" width="29.85546875" customWidth="1"/>
    <col min="3" max="3" width="36.42578125" customWidth="1"/>
    <col min="4" max="4" width="16.7109375" customWidth="1"/>
    <col min="5" max="5" width="11" customWidth="1"/>
    <col min="6" max="6" width="15.42578125" customWidth="1"/>
    <col min="7" max="7" width="13.42578125" customWidth="1"/>
    <col min="8" max="8" width="10.42578125" customWidth="1"/>
    <col min="9" max="9" width="19.42578125" customWidth="1"/>
    <col min="10" max="11" width="11.42578125" customWidth="1"/>
    <col min="12" max="13" width="9.140625" customWidth="1"/>
    <col min="14" max="15" width="9.140625" hidden="1" customWidth="1"/>
    <col min="16" max="26" width="9.140625" customWidth="1"/>
  </cols>
  <sheetData>
    <row r="1" spans="1:26" ht="14.25" customHeight="1" x14ac:dyDescent="0.25">
      <c r="A1" s="567" t="s">
        <v>1382</v>
      </c>
      <c r="B1" s="526"/>
      <c r="C1" s="526"/>
      <c r="D1" s="526"/>
      <c r="E1" s="526"/>
      <c r="F1" s="526"/>
      <c r="G1" s="526"/>
      <c r="H1" s="526"/>
      <c r="I1" s="526"/>
      <c r="J1" s="526"/>
      <c r="K1" s="527"/>
      <c r="L1" s="323"/>
      <c r="M1" s="323"/>
      <c r="N1" s="323"/>
      <c r="O1" s="323"/>
      <c r="P1" s="323"/>
      <c r="Q1" s="323"/>
      <c r="R1" s="323"/>
      <c r="S1" s="323"/>
      <c r="T1" s="323"/>
      <c r="U1" s="323"/>
      <c r="V1" s="323"/>
      <c r="W1" s="323"/>
      <c r="X1" s="323"/>
      <c r="Y1" s="323"/>
      <c r="Z1" s="323"/>
    </row>
    <row r="2" spans="1:26" ht="15" customHeight="1" x14ac:dyDescent="0.25">
      <c r="A2" s="565" t="str">
        <f>Capa!A1</f>
        <v>Contrato de Gestão nº. 05/19 celebrado entre a Fundação Clóvis Salgado e a Associação Pró-Cultura e Promoção das Artes</v>
      </c>
      <c r="B2" s="526"/>
      <c r="C2" s="526"/>
      <c r="D2" s="526"/>
      <c r="E2" s="526"/>
      <c r="F2" s="526"/>
      <c r="G2" s="526"/>
      <c r="H2" s="526"/>
      <c r="I2" s="526"/>
      <c r="J2" s="526"/>
      <c r="K2" s="527"/>
      <c r="L2" s="324"/>
      <c r="M2" s="324"/>
      <c r="N2" s="324"/>
      <c r="O2" s="324"/>
      <c r="P2" s="324"/>
      <c r="Q2" s="323"/>
      <c r="R2" s="323"/>
      <c r="S2" s="323"/>
      <c r="T2" s="323"/>
      <c r="U2" s="323"/>
      <c r="V2" s="323"/>
      <c r="W2" s="323"/>
      <c r="X2" s="323"/>
      <c r="Y2" s="323"/>
      <c r="Z2" s="323"/>
    </row>
    <row r="3" spans="1:26" ht="15" customHeight="1" x14ac:dyDescent="0.25">
      <c r="A3" s="565" t="str">
        <f>Capa!A3</f>
        <v>17º Relatório Gerencial Financeiro</v>
      </c>
      <c r="B3" s="526"/>
      <c r="C3" s="526"/>
      <c r="D3" s="526"/>
      <c r="E3" s="526"/>
      <c r="F3" s="526"/>
      <c r="G3" s="526"/>
      <c r="H3" s="526"/>
      <c r="I3" s="526"/>
      <c r="J3" s="526"/>
      <c r="K3" s="527"/>
      <c r="L3" s="324"/>
      <c r="M3" s="324"/>
      <c r="N3" s="324"/>
      <c r="O3" s="324"/>
      <c r="P3" s="324"/>
      <c r="Q3" s="323"/>
      <c r="R3" s="323"/>
      <c r="S3" s="323"/>
      <c r="T3" s="323"/>
      <c r="U3" s="323"/>
      <c r="V3" s="323"/>
      <c r="W3" s="323"/>
      <c r="X3" s="323"/>
      <c r="Y3" s="323"/>
      <c r="Z3" s="323"/>
    </row>
    <row r="4" spans="1:26" ht="25.5" customHeight="1" x14ac:dyDescent="0.25">
      <c r="A4" s="563" t="s">
        <v>1383</v>
      </c>
      <c r="B4" s="526"/>
      <c r="C4" s="526"/>
      <c r="D4" s="526"/>
      <c r="E4" s="526"/>
      <c r="F4" s="526"/>
      <c r="G4" s="526"/>
      <c r="H4" s="526"/>
      <c r="I4" s="526"/>
      <c r="J4" s="526"/>
      <c r="K4" s="527"/>
      <c r="L4" s="323"/>
      <c r="M4" s="323"/>
      <c r="N4" s="325" t="s">
        <v>1384</v>
      </c>
      <c r="O4" s="325" t="s">
        <v>1385</v>
      </c>
      <c r="P4" s="323"/>
      <c r="Q4" s="323"/>
      <c r="R4" s="323"/>
      <c r="S4" s="323"/>
      <c r="T4" s="323"/>
      <c r="U4" s="323"/>
      <c r="V4" s="323"/>
      <c r="W4" s="323"/>
      <c r="X4" s="323"/>
      <c r="Y4" s="323"/>
      <c r="Z4" s="323"/>
    </row>
    <row r="5" spans="1:26" ht="46.5" customHeight="1" x14ac:dyDescent="0.25">
      <c r="A5" s="264" t="s">
        <v>123</v>
      </c>
      <c r="B5" s="264" t="s">
        <v>1386</v>
      </c>
      <c r="C5" s="264" t="s">
        <v>1387</v>
      </c>
      <c r="D5" s="264" t="s">
        <v>1388</v>
      </c>
      <c r="E5" s="264" t="s">
        <v>1389</v>
      </c>
      <c r="F5" s="264" t="s">
        <v>1390</v>
      </c>
      <c r="G5" s="264" t="s">
        <v>1391</v>
      </c>
      <c r="H5" s="264" t="s">
        <v>1392</v>
      </c>
      <c r="I5" s="266" t="s">
        <v>1393</v>
      </c>
      <c r="J5" s="266" t="s">
        <v>1394</v>
      </c>
      <c r="K5" s="266" t="s">
        <v>1395</v>
      </c>
      <c r="L5" s="323"/>
      <c r="M5" s="323"/>
      <c r="N5" s="323"/>
      <c r="O5" s="323"/>
      <c r="P5" s="323"/>
      <c r="Q5" s="323"/>
      <c r="R5" s="323"/>
      <c r="S5" s="323"/>
      <c r="T5" s="323"/>
      <c r="U5" s="323"/>
      <c r="V5" s="323"/>
      <c r="W5" s="323"/>
      <c r="X5" s="323"/>
      <c r="Y5" s="323"/>
      <c r="Z5" s="323"/>
    </row>
    <row r="6" spans="1:26" ht="14.25" customHeight="1" x14ac:dyDescent="0.25">
      <c r="A6" s="326">
        <v>1</v>
      </c>
      <c r="B6" s="456" t="s">
        <v>2310</v>
      </c>
      <c r="C6" s="456" t="s">
        <v>2309</v>
      </c>
      <c r="D6" s="456" t="s">
        <v>1084</v>
      </c>
      <c r="E6" s="456" t="s">
        <v>1384</v>
      </c>
      <c r="F6" s="457">
        <v>16639.53</v>
      </c>
      <c r="G6" s="457"/>
      <c r="H6" s="456" t="s">
        <v>2312</v>
      </c>
      <c r="I6" s="456" t="s">
        <v>2311</v>
      </c>
      <c r="J6" s="458">
        <v>43831</v>
      </c>
      <c r="K6" s="459"/>
      <c r="L6" s="323"/>
      <c r="M6" s="323"/>
      <c r="N6" s="323"/>
      <c r="O6" s="323"/>
      <c r="P6" s="323"/>
      <c r="Q6" s="323"/>
      <c r="R6" s="323"/>
      <c r="S6" s="323"/>
      <c r="T6" s="323"/>
      <c r="U6" s="323"/>
      <c r="V6" s="323"/>
      <c r="W6" s="323"/>
      <c r="X6" s="323"/>
      <c r="Y6" s="323"/>
      <c r="Z6" s="323"/>
    </row>
    <row r="7" spans="1:26" ht="14.25" customHeight="1" x14ac:dyDescent="0.25">
      <c r="A7" s="326">
        <v>2</v>
      </c>
      <c r="B7" s="456" t="s">
        <v>2314</v>
      </c>
      <c r="C7" s="456" t="s">
        <v>2313</v>
      </c>
      <c r="D7" s="456" t="s">
        <v>1086</v>
      </c>
      <c r="E7" s="456" t="s">
        <v>1384</v>
      </c>
      <c r="F7" s="457">
        <v>2656.5</v>
      </c>
      <c r="G7" s="457"/>
      <c r="H7" s="456" t="s">
        <v>2315</v>
      </c>
      <c r="I7" s="456" t="s">
        <v>2316</v>
      </c>
      <c r="J7" s="458">
        <v>44384</v>
      </c>
      <c r="K7" s="459"/>
      <c r="L7" s="323"/>
      <c r="M7" s="323"/>
      <c r="N7" s="323"/>
      <c r="O7" s="323"/>
      <c r="P7" s="323"/>
      <c r="Q7" s="323"/>
      <c r="R7" s="323"/>
      <c r="S7" s="323"/>
      <c r="T7" s="323"/>
      <c r="U7" s="323"/>
      <c r="V7" s="323"/>
      <c r="W7" s="323"/>
      <c r="X7" s="323"/>
      <c r="Y7" s="323"/>
      <c r="Z7" s="323"/>
    </row>
    <row r="8" spans="1:26" ht="14.25" customHeight="1" x14ac:dyDescent="0.25">
      <c r="A8" s="326">
        <v>3</v>
      </c>
      <c r="B8" s="456" t="s">
        <v>4486</v>
      </c>
      <c r="C8" s="456" t="s">
        <v>4487</v>
      </c>
      <c r="D8" s="456" t="s">
        <v>4488</v>
      </c>
      <c r="E8" s="456" t="s">
        <v>1384</v>
      </c>
      <c r="F8" s="457">
        <v>3580.5</v>
      </c>
      <c r="G8" s="457"/>
      <c r="H8" s="456" t="s">
        <v>2312</v>
      </c>
      <c r="I8" s="456" t="s">
        <v>2311</v>
      </c>
      <c r="J8" s="458">
        <v>45363</v>
      </c>
      <c r="K8" s="459"/>
      <c r="L8" s="464"/>
      <c r="M8" s="464"/>
      <c r="N8" s="464"/>
      <c r="O8" s="464"/>
      <c r="P8" s="464"/>
      <c r="Q8" s="464"/>
      <c r="R8" s="464"/>
      <c r="S8" s="464"/>
      <c r="T8" s="464"/>
      <c r="U8" s="464"/>
      <c r="V8" s="464"/>
      <c r="W8" s="464"/>
      <c r="X8" s="464"/>
      <c r="Y8" s="464"/>
      <c r="Z8" s="464"/>
    </row>
    <row r="9" spans="1:26" ht="14.25" customHeight="1" x14ac:dyDescent="0.25">
      <c r="A9" s="326">
        <v>4</v>
      </c>
      <c r="B9" s="465" t="s">
        <v>2314</v>
      </c>
      <c r="C9" s="465" t="s">
        <v>2317</v>
      </c>
      <c r="D9" s="465" t="s">
        <v>1063</v>
      </c>
      <c r="E9" s="465" t="s">
        <v>1384</v>
      </c>
      <c r="F9" s="466">
        <v>2656.5</v>
      </c>
      <c r="G9" s="466"/>
      <c r="H9" s="465" t="s">
        <v>2315</v>
      </c>
      <c r="I9" s="465" t="s">
        <v>2316</v>
      </c>
      <c r="J9" s="467">
        <v>44384</v>
      </c>
      <c r="K9" s="468">
        <v>45338</v>
      </c>
      <c r="L9" s="323"/>
      <c r="M9" s="323"/>
      <c r="N9" s="323"/>
      <c r="O9" s="323"/>
      <c r="P9" s="323"/>
      <c r="Q9" s="323"/>
      <c r="R9" s="323"/>
      <c r="S9" s="323"/>
      <c r="T9" s="323"/>
      <c r="U9" s="323"/>
      <c r="V9" s="323"/>
      <c r="W9" s="323"/>
      <c r="X9" s="323"/>
      <c r="Y9" s="323"/>
      <c r="Z9" s="323"/>
    </row>
    <row r="10" spans="1:26" ht="14.25" customHeight="1" x14ac:dyDescent="0.25">
      <c r="A10" s="326">
        <v>5</v>
      </c>
      <c r="B10" s="456" t="s">
        <v>2314</v>
      </c>
      <c r="C10" s="456" t="s">
        <v>2459</v>
      </c>
      <c r="D10" s="456" t="s">
        <v>1047</v>
      </c>
      <c r="E10" s="456" t="s">
        <v>1384</v>
      </c>
      <c r="F10" s="457">
        <v>2656.5</v>
      </c>
      <c r="G10" s="457"/>
      <c r="H10" s="456" t="s">
        <v>2315</v>
      </c>
      <c r="I10" s="456" t="s">
        <v>2316</v>
      </c>
      <c r="J10" s="458">
        <v>44998</v>
      </c>
      <c r="K10" s="459"/>
      <c r="L10" s="464"/>
      <c r="M10" s="464"/>
      <c r="N10" s="464"/>
      <c r="O10" s="464"/>
      <c r="P10" s="464"/>
      <c r="Q10" s="464"/>
      <c r="R10" s="464"/>
      <c r="S10" s="464"/>
      <c r="T10" s="464"/>
      <c r="U10" s="464"/>
      <c r="V10" s="464"/>
      <c r="W10" s="464"/>
      <c r="X10" s="464"/>
      <c r="Y10" s="464"/>
      <c r="Z10" s="464"/>
    </row>
    <row r="11" spans="1:26" ht="14.25" customHeight="1" x14ac:dyDescent="0.25">
      <c r="A11" s="326">
        <v>6</v>
      </c>
      <c r="B11" s="456" t="s">
        <v>2458</v>
      </c>
      <c r="C11" s="456" t="s">
        <v>2318</v>
      </c>
      <c r="D11" s="456" t="s">
        <v>2319</v>
      </c>
      <c r="E11" s="456" t="s">
        <v>1384</v>
      </c>
      <c r="F11" s="457">
        <v>3811.5</v>
      </c>
      <c r="G11" s="457"/>
      <c r="H11" s="456" t="s">
        <v>2315</v>
      </c>
      <c r="I11" s="456" t="s">
        <v>2316</v>
      </c>
      <c r="J11" s="458">
        <v>44476</v>
      </c>
      <c r="K11" s="459"/>
      <c r="L11" s="323"/>
      <c r="M11" s="323"/>
      <c r="N11" s="323"/>
      <c r="O11" s="323"/>
      <c r="P11" s="323"/>
      <c r="Q11" s="323"/>
      <c r="R11" s="323"/>
      <c r="S11" s="323"/>
      <c r="T11" s="323"/>
      <c r="U11" s="323"/>
      <c r="V11" s="323"/>
      <c r="W11" s="323"/>
      <c r="X11" s="323"/>
      <c r="Y11" s="323"/>
      <c r="Z11" s="323"/>
    </row>
    <row r="12" spans="1:26" ht="14.25" customHeight="1" x14ac:dyDescent="0.25">
      <c r="A12" s="326">
        <v>7</v>
      </c>
      <c r="B12" s="456" t="s">
        <v>2321</v>
      </c>
      <c r="C12" s="456" t="s">
        <v>2320</v>
      </c>
      <c r="D12" s="456" t="s">
        <v>1092</v>
      </c>
      <c r="E12" s="456" t="s">
        <v>1384</v>
      </c>
      <c r="F12" s="457">
        <v>1978.35</v>
      </c>
      <c r="G12" s="457"/>
      <c r="H12" s="456" t="s">
        <v>2312</v>
      </c>
      <c r="I12" s="456" t="s">
        <v>2316</v>
      </c>
      <c r="J12" s="458">
        <v>45091</v>
      </c>
      <c r="K12" s="459"/>
      <c r="L12" s="323"/>
      <c r="M12" s="323"/>
      <c r="N12" s="323"/>
      <c r="O12" s="323"/>
      <c r="P12" s="323"/>
      <c r="Q12" s="323"/>
      <c r="R12" s="323"/>
      <c r="S12" s="323"/>
      <c r="T12" s="323"/>
      <c r="U12" s="323"/>
      <c r="V12" s="323"/>
      <c r="W12" s="323"/>
      <c r="X12" s="323"/>
      <c r="Y12" s="323"/>
      <c r="Z12" s="323"/>
    </row>
    <row r="13" spans="1:26" ht="14.25" customHeight="1" x14ac:dyDescent="0.25">
      <c r="A13" s="326">
        <v>8</v>
      </c>
      <c r="B13" s="456" t="s">
        <v>2314</v>
      </c>
      <c r="C13" s="456" t="s">
        <v>2322</v>
      </c>
      <c r="D13" s="456" t="s">
        <v>2323</v>
      </c>
      <c r="E13" s="456" t="s">
        <v>1384</v>
      </c>
      <c r="F13" s="457">
        <v>2656.5</v>
      </c>
      <c r="G13" s="457"/>
      <c r="H13" s="456" t="s">
        <v>2315</v>
      </c>
      <c r="I13" s="456" t="s">
        <v>2316</v>
      </c>
      <c r="J13" s="458">
        <v>44384</v>
      </c>
      <c r="K13" s="459"/>
      <c r="L13" s="323"/>
      <c r="M13" s="323"/>
      <c r="N13" s="323"/>
      <c r="O13" s="323"/>
      <c r="P13" s="323"/>
      <c r="Q13" s="323"/>
      <c r="R13" s="323"/>
      <c r="S13" s="323"/>
      <c r="T13" s="323"/>
      <c r="U13" s="323"/>
      <c r="V13" s="323"/>
      <c r="W13" s="323"/>
      <c r="X13" s="323"/>
      <c r="Y13" s="323"/>
      <c r="Z13" s="323"/>
    </row>
    <row r="14" spans="1:26" ht="14.25" customHeight="1" x14ac:dyDescent="0.25">
      <c r="A14" s="326">
        <v>9</v>
      </c>
      <c r="B14" s="456" t="s">
        <v>2325</v>
      </c>
      <c r="C14" s="456" t="s">
        <v>2324</v>
      </c>
      <c r="D14" s="456" t="s">
        <v>1095</v>
      </c>
      <c r="E14" s="456" t="s">
        <v>1384</v>
      </c>
      <c r="F14" s="457">
        <v>2656.5</v>
      </c>
      <c r="G14" s="457"/>
      <c r="H14" s="456" t="s">
        <v>2315</v>
      </c>
      <c r="I14" s="456" t="s">
        <v>2316</v>
      </c>
      <c r="J14" s="458">
        <v>44411</v>
      </c>
      <c r="K14" s="459"/>
      <c r="L14" s="323"/>
      <c r="M14" s="323"/>
      <c r="N14" s="323"/>
      <c r="O14" s="323"/>
      <c r="P14" s="323"/>
      <c r="Q14" s="323"/>
      <c r="R14" s="323"/>
      <c r="S14" s="323"/>
      <c r="T14" s="323"/>
      <c r="U14" s="323"/>
      <c r="V14" s="323"/>
      <c r="W14" s="323"/>
      <c r="X14" s="323"/>
      <c r="Y14" s="323"/>
      <c r="Z14" s="323"/>
    </row>
    <row r="15" spans="1:26" ht="14.25" customHeight="1" x14ac:dyDescent="0.25">
      <c r="A15" s="326">
        <v>10</v>
      </c>
      <c r="B15" s="456" t="s">
        <v>2327</v>
      </c>
      <c r="C15" s="456" t="s">
        <v>2326</v>
      </c>
      <c r="D15" s="456" t="s">
        <v>1098</v>
      </c>
      <c r="E15" s="456" t="s">
        <v>1384</v>
      </c>
      <c r="F15" s="457">
        <v>4084.08</v>
      </c>
      <c r="G15" s="457"/>
      <c r="H15" s="456" t="s">
        <v>2312</v>
      </c>
      <c r="I15" s="456" t="s">
        <v>2311</v>
      </c>
      <c r="J15" s="458">
        <v>43831</v>
      </c>
      <c r="K15" s="459"/>
      <c r="L15" s="323"/>
      <c r="M15" s="323"/>
      <c r="N15" s="323"/>
      <c r="O15" s="323"/>
      <c r="P15" s="323"/>
      <c r="Q15" s="323"/>
      <c r="R15" s="323"/>
      <c r="S15" s="323"/>
      <c r="T15" s="323"/>
      <c r="U15" s="323"/>
      <c r="V15" s="323"/>
      <c r="W15" s="323"/>
      <c r="X15" s="323"/>
      <c r="Y15" s="323"/>
      <c r="Z15" s="323"/>
    </row>
    <row r="16" spans="1:26" ht="14.25" customHeight="1" x14ac:dyDescent="0.25">
      <c r="A16" s="326">
        <v>11</v>
      </c>
      <c r="B16" s="456" t="s">
        <v>2329</v>
      </c>
      <c r="C16" s="456" t="s">
        <v>2328</v>
      </c>
      <c r="D16" s="456" t="s">
        <v>1101</v>
      </c>
      <c r="E16" s="456" t="s">
        <v>1384</v>
      </c>
      <c r="F16" s="457">
        <v>2656.5</v>
      </c>
      <c r="G16" s="457"/>
      <c r="H16" s="456" t="s">
        <v>2315</v>
      </c>
      <c r="I16" s="456" t="s">
        <v>2316</v>
      </c>
      <c r="J16" s="458">
        <v>44411</v>
      </c>
      <c r="K16" s="459"/>
      <c r="L16" s="323"/>
      <c r="M16" s="323"/>
      <c r="N16" s="323"/>
      <c r="O16" s="323"/>
      <c r="P16" s="323"/>
      <c r="Q16" s="323"/>
      <c r="R16" s="323"/>
      <c r="S16" s="323"/>
      <c r="T16" s="323"/>
      <c r="U16" s="323"/>
      <c r="V16" s="323"/>
      <c r="W16" s="323"/>
      <c r="X16" s="323"/>
      <c r="Y16" s="323"/>
      <c r="Z16" s="323"/>
    </row>
    <row r="17" spans="1:26" ht="14.25" customHeight="1" x14ac:dyDescent="0.25">
      <c r="A17" s="326">
        <v>12</v>
      </c>
      <c r="B17" s="456" t="s">
        <v>2458</v>
      </c>
      <c r="C17" s="456" t="s">
        <v>2330</v>
      </c>
      <c r="D17" s="456" t="s">
        <v>2132</v>
      </c>
      <c r="E17" s="456" t="s">
        <v>1384</v>
      </c>
      <c r="F17" s="457">
        <v>3811.5</v>
      </c>
      <c r="G17" s="457"/>
      <c r="H17" s="456" t="s">
        <v>2315</v>
      </c>
      <c r="I17" s="456" t="s">
        <v>2316</v>
      </c>
      <c r="J17" s="458">
        <v>45328</v>
      </c>
      <c r="K17" s="459"/>
      <c r="L17" s="323"/>
      <c r="M17" s="323"/>
      <c r="N17" s="323"/>
      <c r="O17" s="323"/>
      <c r="P17" s="323"/>
      <c r="Q17" s="323"/>
      <c r="R17" s="323"/>
      <c r="S17" s="323"/>
      <c r="T17" s="323"/>
      <c r="U17" s="323"/>
      <c r="V17" s="323"/>
      <c r="W17" s="323"/>
      <c r="X17" s="323"/>
      <c r="Y17" s="323"/>
      <c r="Z17" s="323"/>
    </row>
    <row r="18" spans="1:26" ht="14.25" customHeight="1" x14ac:dyDescent="0.25">
      <c r="A18" s="326">
        <v>13</v>
      </c>
      <c r="B18" s="456" t="s">
        <v>2333</v>
      </c>
      <c r="C18" s="456" t="s">
        <v>2331</v>
      </c>
      <c r="D18" s="456" t="s">
        <v>2332</v>
      </c>
      <c r="E18" s="456" t="s">
        <v>1384</v>
      </c>
      <c r="F18" s="457">
        <v>3937.5</v>
      </c>
      <c r="G18" s="457"/>
      <c r="H18" s="456" t="s">
        <v>2315</v>
      </c>
      <c r="I18" s="456" t="s">
        <v>2316</v>
      </c>
      <c r="J18" s="458" t="s">
        <v>2334</v>
      </c>
      <c r="K18" s="459"/>
      <c r="L18" s="323"/>
      <c r="M18" s="323"/>
      <c r="N18" s="323"/>
      <c r="O18" s="323"/>
      <c r="P18" s="323"/>
      <c r="Q18" s="323"/>
      <c r="R18" s="323"/>
      <c r="S18" s="323"/>
      <c r="T18" s="323"/>
      <c r="U18" s="323"/>
      <c r="V18" s="323"/>
      <c r="W18" s="323"/>
      <c r="X18" s="323"/>
      <c r="Y18" s="323"/>
      <c r="Z18" s="323"/>
    </row>
    <row r="19" spans="1:26" ht="14.25" customHeight="1" x14ac:dyDescent="0.25">
      <c r="A19" s="326">
        <v>14</v>
      </c>
      <c r="B19" s="456" t="s">
        <v>2325</v>
      </c>
      <c r="C19" s="456" t="s">
        <v>2335</v>
      </c>
      <c r="D19" s="456" t="s">
        <v>2336</v>
      </c>
      <c r="E19" s="456" t="s">
        <v>1384</v>
      </c>
      <c r="F19" s="457">
        <v>2656.5</v>
      </c>
      <c r="G19" s="457"/>
      <c r="H19" s="456" t="s">
        <v>2315</v>
      </c>
      <c r="I19" s="456" t="s">
        <v>2316</v>
      </c>
      <c r="J19" s="458">
        <v>44411</v>
      </c>
      <c r="K19" s="459"/>
      <c r="L19" s="323"/>
      <c r="M19" s="323"/>
      <c r="N19" s="323"/>
      <c r="O19" s="323"/>
      <c r="P19" s="323"/>
      <c r="Q19" s="323"/>
      <c r="R19" s="323"/>
      <c r="S19" s="323"/>
      <c r="T19" s="323"/>
      <c r="U19" s="323"/>
      <c r="V19" s="323"/>
      <c r="W19" s="323"/>
      <c r="X19" s="323"/>
      <c r="Y19" s="323"/>
      <c r="Z19" s="323"/>
    </row>
    <row r="20" spans="1:26" ht="14.25" customHeight="1" x14ac:dyDescent="0.25">
      <c r="A20" s="326">
        <v>15</v>
      </c>
      <c r="B20" s="456" t="s">
        <v>2458</v>
      </c>
      <c r="C20" s="456" t="s">
        <v>2337</v>
      </c>
      <c r="D20" s="456" t="s">
        <v>1109</v>
      </c>
      <c r="E20" s="456" t="s">
        <v>1384</v>
      </c>
      <c r="F20" s="457">
        <v>3811.5</v>
      </c>
      <c r="G20" s="457"/>
      <c r="H20" s="456" t="s">
        <v>2315</v>
      </c>
      <c r="I20" s="456" t="s">
        <v>2316</v>
      </c>
      <c r="J20" s="458">
        <v>44643</v>
      </c>
      <c r="K20" s="459"/>
      <c r="L20" s="323"/>
      <c r="M20" s="323"/>
      <c r="N20" s="323"/>
      <c r="O20" s="323"/>
      <c r="P20" s="323"/>
      <c r="Q20" s="323"/>
      <c r="R20" s="323"/>
      <c r="S20" s="323"/>
      <c r="T20" s="323"/>
      <c r="U20" s="323"/>
      <c r="V20" s="323"/>
      <c r="W20" s="323"/>
      <c r="X20" s="323"/>
      <c r="Y20" s="323"/>
      <c r="Z20" s="323"/>
    </row>
    <row r="21" spans="1:26" ht="14.25" customHeight="1" x14ac:dyDescent="0.25">
      <c r="A21" s="326">
        <v>16</v>
      </c>
      <c r="B21" s="456" t="s">
        <v>2458</v>
      </c>
      <c r="C21" s="456" t="s">
        <v>2338</v>
      </c>
      <c r="D21" s="456" t="s">
        <v>2118</v>
      </c>
      <c r="E21" s="456" t="s">
        <v>1384</v>
      </c>
      <c r="F21" s="457">
        <v>3811.5</v>
      </c>
      <c r="G21" s="457"/>
      <c r="H21" s="456" t="s">
        <v>2315</v>
      </c>
      <c r="I21" s="456" t="s">
        <v>2316</v>
      </c>
      <c r="J21" s="458">
        <v>45328</v>
      </c>
      <c r="K21" s="459"/>
      <c r="L21" s="323"/>
      <c r="M21" s="323"/>
      <c r="N21" s="323"/>
      <c r="O21" s="323"/>
      <c r="P21" s="323"/>
      <c r="Q21" s="323"/>
      <c r="R21" s="323"/>
      <c r="S21" s="323"/>
      <c r="T21" s="323"/>
      <c r="U21" s="323"/>
      <c r="V21" s="323"/>
      <c r="W21" s="323"/>
      <c r="X21" s="323"/>
      <c r="Y21" s="323"/>
      <c r="Z21" s="323"/>
    </row>
    <row r="22" spans="1:26" ht="14.25" customHeight="1" x14ac:dyDescent="0.25">
      <c r="A22" s="326">
        <v>17</v>
      </c>
      <c r="B22" s="456" t="s">
        <v>2340</v>
      </c>
      <c r="C22" s="456" t="s">
        <v>2339</v>
      </c>
      <c r="D22" s="456" t="s">
        <v>1111</v>
      </c>
      <c r="E22" s="456" t="s">
        <v>1384</v>
      </c>
      <c r="F22" s="457">
        <v>3150</v>
      </c>
      <c r="G22" s="457"/>
      <c r="H22" s="456" t="s">
        <v>2315</v>
      </c>
      <c r="I22" s="456" t="s">
        <v>2316</v>
      </c>
      <c r="J22" s="458">
        <v>44998</v>
      </c>
      <c r="K22" s="459"/>
      <c r="L22" s="323"/>
      <c r="M22" s="323"/>
      <c r="N22" s="323"/>
      <c r="O22" s="323"/>
      <c r="P22" s="323"/>
      <c r="Q22" s="323"/>
      <c r="R22" s="323"/>
      <c r="S22" s="323"/>
      <c r="T22" s="323"/>
      <c r="U22" s="323"/>
      <c r="V22" s="323"/>
      <c r="W22" s="323"/>
      <c r="X22" s="323"/>
      <c r="Y22" s="323"/>
      <c r="Z22" s="323"/>
    </row>
    <row r="23" spans="1:26" ht="14.25" customHeight="1" x14ac:dyDescent="0.25">
      <c r="A23" s="326">
        <v>18</v>
      </c>
      <c r="B23" s="456" t="s">
        <v>2458</v>
      </c>
      <c r="C23" s="456" t="s">
        <v>2341</v>
      </c>
      <c r="D23" s="456" t="s">
        <v>1114</v>
      </c>
      <c r="E23" s="456" t="s">
        <v>1384</v>
      </c>
      <c r="F23" s="457">
        <v>3811.5</v>
      </c>
      <c r="G23" s="457"/>
      <c r="H23" s="456" t="s">
        <v>2315</v>
      </c>
      <c r="I23" s="456" t="s">
        <v>2316</v>
      </c>
      <c r="J23" s="458" t="s">
        <v>2342</v>
      </c>
      <c r="K23" s="459"/>
      <c r="L23" s="323"/>
      <c r="M23" s="323"/>
      <c r="N23" s="323"/>
      <c r="O23" s="323"/>
      <c r="P23" s="323"/>
      <c r="Q23" s="323"/>
      <c r="R23" s="323"/>
      <c r="S23" s="323"/>
      <c r="T23" s="323"/>
      <c r="U23" s="323"/>
      <c r="V23" s="323"/>
      <c r="W23" s="323"/>
      <c r="X23" s="323"/>
      <c r="Y23" s="323"/>
      <c r="Z23" s="323"/>
    </row>
    <row r="24" spans="1:26" ht="14.25" customHeight="1" x14ac:dyDescent="0.25">
      <c r="A24" s="326">
        <v>19</v>
      </c>
      <c r="B24" s="456" t="s">
        <v>2325</v>
      </c>
      <c r="C24" s="456" t="s">
        <v>2343</v>
      </c>
      <c r="D24" s="460" t="s">
        <v>2344</v>
      </c>
      <c r="E24" s="456" t="s">
        <v>1384</v>
      </c>
      <c r="F24" s="457">
        <v>2656.5</v>
      </c>
      <c r="G24" s="457"/>
      <c r="H24" s="456" t="s">
        <v>2315</v>
      </c>
      <c r="I24" s="456" t="s">
        <v>2316</v>
      </c>
      <c r="J24" s="458">
        <v>44411</v>
      </c>
      <c r="K24" s="459"/>
      <c r="L24" s="323"/>
      <c r="M24" s="323"/>
      <c r="N24" s="323"/>
      <c r="O24" s="323"/>
      <c r="P24" s="323"/>
      <c r="Q24" s="323"/>
      <c r="R24" s="323"/>
      <c r="S24" s="323"/>
      <c r="T24" s="323"/>
      <c r="U24" s="323"/>
      <c r="V24" s="323"/>
      <c r="W24" s="323"/>
      <c r="X24" s="323"/>
      <c r="Y24" s="323"/>
      <c r="Z24" s="323"/>
    </row>
    <row r="25" spans="1:26" ht="14.25" customHeight="1" x14ac:dyDescent="0.25">
      <c r="A25" s="326">
        <v>20</v>
      </c>
      <c r="B25" s="456" t="s">
        <v>2325</v>
      </c>
      <c r="C25" s="456" t="s">
        <v>2345</v>
      </c>
      <c r="D25" s="456" t="s">
        <v>1119</v>
      </c>
      <c r="E25" s="456" t="s">
        <v>1384</v>
      </c>
      <c r="F25" s="457">
        <v>2656.5</v>
      </c>
      <c r="G25" s="457"/>
      <c r="H25" s="456" t="s">
        <v>2315</v>
      </c>
      <c r="I25" s="456" t="s">
        <v>2316</v>
      </c>
      <c r="J25" s="458">
        <v>44411</v>
      </c>
      <c r="K25" s="459"/>
      <c r="L25" s="323"/>
      <c r="M25" s="323"/>
      <c r="N25" s="323"/>
      <c r="O25" s="323"/>
      <c r="P25" s="323"/>
      <c r="Q25" s="323"/>
      <c r="R25" s="323"/>
      <c r="S25" s="323"/>
      <c r="T25" s="323"/>
      <c r="U25" s="323"/>
      <c r="V25" s="323"/>
      <c r="W25" s="323"/>
      <c r="X25" s="323"/>
      <c r="Y25" s="323"/>
      <c r="Z25" s="323"/>
    </row>
    <row r="26" spans="1:26" ht="14.25" customHeight="1" x14ac:dyDescent="0.25">
      <c r="A26" s="326">
        <v>21</v>
      </c>
      <c r="B26" s="456" t="s">
        <v>2458</v>
      </c>
      <c r="C26" s="456" t="s">
        <v>2346</v>
      </c>
      <c r="D26" s="456" t="s">
        <v>1066</v>
      </c>
      <c r="E26" s="456" t="s">
        <v>1384</v>
      </c>
      <c r="F26" s="457">
        <v>3811.5</v>
      </c>
      <c r="G26" s="457"/>
      <c r="H26" s="456" t="s">
        <v>2315</v>
      </c>
      <c r="I26" s="456" t="s">
        <v>2316</v>
      </c>
      <c r="J26" s="458">
        <v>44476</v>
      </c>
      <c r="K26" s="459"/>
      <c r="L26" s="323"/>
      <c r="M26" s="323"/>
      <c r="N26" s="323"/>
      <c r="O26" s="323"/>
      <c r="P26" s="323"/>
      <c r="Q26" s="323"/>
      <c r="R26" s="323"/>
      <c r="S26" s="323"/>
      <c r="T26" s="323"/>
      <c r="U26" s="323"/>
      <c r="V26" s="323"/>
      <c r="W26" s="323"/>
      <c r="X26" s="323"/>
      <c r="Y26" s="323"/>
      <c r="Z26" s="323"/>
    </row>
    <row r="27" spans="1:26" ht="14.25" customHeight="1" x14ac:dyDescent="0.25">
      <c r="A27" s="326">
        <v>22</v>
      </c>
      <c r="B27" s="456" t="s">
        <v>2458</v>
      </c>
      <c r="C27" s="456" t="s">
        <v>2347</v>
      </c>
      <c r="D27" s="456" t="s">
        <v>2348</v>
      </c>
      <c r="E27" s="456" t="s">
        <v>1384</v>
      </c>
      <c r="F27" s="457">
        <v>3811.5</v>
      </c>
      <c r="G27" s="457"/>
      <c r="H27" s="456" t="s">
        <v>2315</v>
      </c>
      <c r="I27" s="456" t="s">
        <v>2316</v>
      </c>
      <c r="J27" s="458">
        <v>45327</v>
      </c>
      <c r="K27" s="459"/>
      <c r="L27" s="323"/>
      <c r="M27" s="323"/>
      <c r="N27" s="323"/>
      <c r="O27" s="323"/>
      <c r="P27" s="323"/>
      <c r="Q27" s="323"/>
      <c r="R27" s="323"/>
      <c r="S27" s="323"/>
      <c r="T27" s="323"/>
      <c r="U27" s="323"/>
      <c r="V27" s="323"/>
      <c r="W27" s="323"/>
      <c r="X27" s="323"/>
      <c r="Y27" s="323"/>
      <c r="Z27" s="323"/>
    </row>
    <row r="28" spans="1:26" ht="14.25" customHeight="1" x14ac:dyDescent="0.25">
      <c r="A28" s="326">
        <v>23</v>
      </c>
      <c r="B28" s="456" t="s">
        <v>2314</v>
      </c>
      <c r="C28" s="456" t="s">
        <v>2349</v>
      </c>
      <c r="D28" s="456" t="s">
        <v>2350</v>
      </c>
      <c r="E28" s="456" t="s">
        <v>1384</v>
      </c>
      <c r="F28" s="457">
        <v>2656.5</v>
      </c>
      <c r="G28" s="457"/>
      <c r="H28" s="456" t="s">
        <v>2315</v>
      </c>
      <c r="I28" s="456" t="s">
        <v>2316</v>
      </c>
      <c r="J28" s="458" t="s">
        <v>2351</v>
      </c>
      <c r="K28" s="459"/>
      <c r="L28" s="323"/>
      <c r="M28" s="323"/>
      <c r="N28" s="323"/>
      <c r="O28" s="323"/>
      <c r="P28" s="323"/>
      <c r="Q28" s="323"/>
      <c r="R28" s="323"/>
      <c r="S28" s="323"/>
      <c r="T28" s="323"/>
      <c r="U28" s="323"/>
      <c r="V28" s="323"/>
      <c r="W28" s="323"/>
      <c r="X28" s="323"/>
      <c r="Y28" s="323"/>
      <c r="Z28" s="323"/>
    </row>
    <row r="29" spans="1:26" ht="14.25" customHeight="1" x14ac:dyDescent="0.25">
      <c r="A29" s="326">
        <v>24</v>
      </c>
      <c r="B29" s="465" t="s">
        <v>2353</v>
      </c>
      <c r="C29" s="465" t="s">
        <v>2352</v>
      </c>
      <c r="D29" s="465" t="s">
        <v>1124</v>
      </c>
      <c r="E29" s="465" t="s">
        <v>1384</v>
      </c>
      <c r="F29" s="466">
        <v>6620.68</v>
      </c>
      <c r="G29" s="466"/>
      <c r="H29" s="465" t="s">
        <v>2312</v>
      </c>
      <c r="I29" s="465" t="s">
        <v>2311</v>
      </c>
      <c r="J29" s="467">
        <v>44410</v>
      </c>
      <c r="K29" s="468">
        <v>45323</v>
      </c>
      <c r="L29" s="323"/>
      <c r="M29" s="323"/>
      <c r="N29" s="323"/>
      <c r="O29" s="323"/>
      <c r="P29" s="323"/>
      <c r="Q29" s="323"/>
      <c r="R29" s="323"/>
      <c r="S29" s="323"/>
      <c r="T29" s="323"/>
      <c r="U29" s="323"/>
      <c r="V29" s="323"/>
      <c r="W29" s="323"/>
      <c r="X29" s="323"/>
      <c r="Y29" s="323"/>
      <c r="Z29" s="323"/>
    </row>
    <row r="30" spans="1:26" ht="14.25" customHeight="1" x14ac:dyDescent="0.25">
      <c r="A30" s="326">
        <v>25</v>
      </c>
      <c r="B30" s="456" t="s">
        <v>2458</v>
      </c>
      <c r="C30" s="456" t="s">
        <v>2354</v>
      </c>
      <c r="D30" s="456" t="s">
        <v>2123</v>
      </c>
      <c r="E30" s="456" t="s">
        <v>1384</v>
      </c>
      <c r="F30" s="457">
        <v>3811.5</v>
      </c>
      <c r="G30" s="457"/>
      <c r="H30" s="456" t="s">
        <v>2315</v>
      </c>
      <c r="I30" s="456" t="s">
        <v>2316</v>
      </c>
      <c r="J30" s="458">
        <v>45331</v>
      </c>
      <c r="K30" s="459"/>
      <c r="L30" s="323"/>
      <c r="M30" s="323"/>
      <c r="N30" s="323"/>
      <c r="O30" s="323"/>
      <c r="P30" s="323"/>
      <c r="Q30" s="323"/>
      <c r="R30" s="323"/>
      <c r="S30" s="323"/>
      <c r="T30" s="323"/>
      <c r="U30" s="323"/>
      <c r="V30" s="323"/>
      <c r="W30" s="323"/>
      <c r="X30" s="323"/>
      <c r="Y30" s="323"/>
      <c r="Z30" s="323"/>
    </row>
    <row r="31" spans="1:26" ht="14.25" customHeight="1" x14ac:dyDescent="0.25">
      <c r="A31" s="326">
        <v>26</v>
      </c>
      <c r="B31" s="456" t="s">
        <v>2356</v>
      </c>
      <c r="C31" s="456" t="s">
        <v>2355</v>
      </c>
      <c r="D31" s="456" t="s">
        <v>1072</v>
      </c>
      <c r="E31" s="456" t="s">
        <v>1384</v>
      </c>
      <c r="F31" s="457">
        <v>19720.63</v>
      </c>
      <c r="G31" s="457"/>
      <c r="H31" s="456" t="s">
        <v>2312</v>
      </c>
      <c r="I31" s="456" t="s">
        <v>2311</v>
      </c>
      <c r="J31" s="458">
        <v>43831</v>
      </c>
      <c r="K31" s="459"/>
      <c r="L31" s="323"/>
      <c r="M31" s="323"/>
      <c r="N31" s="323"/>
      <c r="O31" s="323"/>
      <c r="P31" s="323"/>
      <c r="Q31" s="323"/>
      <c r="R31" s="323"/>
      <c r="S31" s="323"/>
      <c r="T31" s="323"/>
      <c r="U31" s="323"/>
      <c r="V31" s="323"/>
      <c r="W31" s="323"/>
      <c r="X31" s="323"/>
      <c r="Y31" s="323"/>
      <c r="Z31" s="323"/>
    </row>
    <row r="32" spans="1:26" ht="14.25" customHeight="1" x14ac:dyDescent="0.25">
      <c r="A32" s="326">
        <v>27</v>
      </c>
      <c r="B32" s="456" t="s">
        <v>2314</v>
      </c>
      <c r="C32" s="456" t="s">
        <v>2357</v>
      </c>
      <c r="D32" s="456" t="s">
        <v>2358</v>
      </c>
      <c r="E32" s="456" t="s">
        <v>1384</v>
      </c>
      <c r="F32" s="457">
        <v>2656.5</v>
      </c>
      <c r="G32" s="457"/>
      <c r="H32" s="456" t="s">
        <v>2315</v>
      </c>
      <c r="I32" s="456" t="s">
        <v>2316</v>
      </c>
      <c r="J32" s="458">
        <v>44384</v>
      </c>
      <c r="K32" s="459"/>
      <c r="L32" s="323"/>
      <c r="M32" s="323"/>
      <c r="N32" s="323"/>
      <c r="O32" s="323"/>
      <c r="P32" s="323"/>
      <c r="Q32" s="323"/>
      <c r="R32" s="323"/>
      <c r="S32" s="323"/>
      <c r="T32" s="323"/>
      <c r="U32" s="323"/>
      <c r="V32" s="323"/>
      <c r="W32" s="323"/>
      <c r="X32" s="323"/>
      <c r="Y32" s="323"/>
      <c r="Z32" s="323"/>
    </row>
    <row r="33" spans="1:26" ht="14.25" customHeight="1" x14ac:dyDescent="0.25">
      <c r="A33" s="326">
        <v>28</v>
      </c>
      <c r="B33" s="456" t="s">
        <v>2325</v>
      </c>
      <c r="C33" s="456" t="s">
        <v>2359</v>
      </c>
      <c r="D33" s="456" t="s">
        <v>2360</v>
      </c>
      <c r="E33" s="456" t="s">
        <v>1384</v>
      </c>
      <c r="F33" s="457">
        <v>2656.5</v>
      </c>
      <c r="G33" s="457"/>
      <c r="H33" s="456" t="s">
        <v>2315</v>
      </c>
      <c r="I33" s="456" t="s">
        <v>2316</v>
      </c>
      <c r="J33" s="458" t="s">
        <v>2361</v>
      </c>
      <c r="K33" s="459"/>
      <c r="L33" s="323"/>
      <c r="M33" s="323"/>
      <c r="N33" s="323"/>
      <c r="O33" s="323"/>
      <c r="P33" s="323"/>
      <c r="Q33" s="323"/>
      <c r="R33" s="323"/>
      <c r="S33" s="323"/>
      <c r="T33" s="323"/>
      <c r="U33" s="323"/>
      <c r="V33" s="323"/>
      <c r="W33" s="323"/>
      <c r="X33" s="323"/>
      <c r="Y33" s="323"/>
      <c r="Z33" s="323"/>
    </row>
    <row r="34" spans="1:26" ht="14.25" customHeight="1" x14ac:dyDescent="0.25">
      <c r="A34" s="326">
        <v>29</v>
      </c>
      <c r="B34" s="456" t="s">
        <v>2325</v>
      </c>
      <c r="C34" s="456" t="s">
        <v>2362</v>
      </c>
      <c r="D34" s="456" t="s">
        <v>1133</v>
      </c>
      <c r="E34" s="456" t="s">
        <v>1384</v>
      </c>
      <c r="F34" s="457">
        <v>2656.5</v>
      </c>
      <c r="G34" s="457"/>
      <c r="H34" s="456" t="s">
        <v>2315</v>
      </c>
      <c r="I34" s="456" t="s">
        <v>2316</v>
      </c>
      <c r="J34" s="458">
        <v>45012</v>
      </c>
      <c r="K34" s="459"/>
      <c r="L34" s="323"/>
      <c r="M34" s="323"/>
      <c r="N34" s="323"/>
      <c r="O34" s="323"/>
      <c r="P34" s="323"/>
      <c r="Q34" s="323"/>
      <c r="R34" s="323"/>
      <c r="S34" s="323"/>
      <c r="T34" s="323"/>
      <c r="U34" s="323"/>
      <c r="V34" s="323"/>
      <c r="W34" s="323"/>
      <c r="X34" s="323"/>
      <c r="Y34" s="323"/>
      <c r="Z34" s="323"/>
    </row>
    <row r="35" spans="1:26" ht="14.25" customHeight="1" x14ac:dyDescent="0.25">
      <c r="A35" s="326">
        <v>30</v>
      </c>
      <c r="B35" s="456" t="s">
        <v>2364</v>
      </c>
      <c r="C35" s="456" t="s">
        <v>2363</v>
      </c>
      <c r="D35" s="456" t="s">
        <v>1136</v>
      </c>
      <c r="E35" s="456" t="s">
        <v>1384</v>
      </c>
      <c r="F35" s="457">
        <v>3841.44</v>
      </c>
      <c r="G35" s="457"/>
      <c r="H35" s="456" t="s">
        <v>2312</v>
      </c>
      <c r="I35" s="456" t="s">
        <v>2311</v>
      </c>
      <c r="J35" s="458">
        <v>43831</v>
      </c>
      <c r="K35" s="459"/>
      <c r="L35" s="323"/>
      <c r="M35" s="323"/>
      <c r="N35" s="323"/>
      <c r="O35" s="323"/>
      <c r="P35" s="323"/>
      <c r="Q35" s="323"/>
      <c r="R35" s="323"/>
      <c r="S35" s="323"/>
      <c r="T35" s="323"/>
      <c r="U35" s="323"/>
      <c r="V35" s="323"/>
      <c r="W35" s="323"/>
      <c r="X35" s="323"/>
      <c r="Y35" s="323"/>
      <c r="Z35" s="323"/>
    </row>
    <row r="36" spans="1:26" ht="14.25" customHeight="1" x14ac:dyDescent="0.25">
      <c r="A36" s="326">
        <v>31</v>
      </c>
      <c r="B36" s="456" t="s">
        <v>2366</v>
      </c>
      <c r="C36" s="456" t="s">
        <v>2365</v>
      </c>
      <c r="D36" s="456" t="s">
        <v>1044</v>
      </c>
      <c r="E36" s="456" t="s">
        <v>1384</v>
      </c>
      <c r="F36" s="457">
        <v>3937.5</v>
      </c>
      <c r="G36" s="457"/>
      <c r="H36" s="456" t="s">
        <v>2315</v>
      </c>
      <c r="I36" s="456" t="s">
        <v>2316</v>
      </c>
      <c r="J36" s="458">
        <v>44390</v>
      </c>
      <c r="K36" s="459"/>
      <c r="L36" s="323"/>
      <c r="M36" s="323"/>
      <c r="N36" s="323"/>
      <c r="O36" s="323"/>
      <c r="P36" s="323"/>
      <c r="Q36" s="323"/>
      <c r="R36" s="323"/>
      <c r="S36" s="323"/>
      <c r="T36" s="323"/>
      <c r="U36" s="323"/>
      <c r="V36" s="323"/>
      <c r="W36" s="323"/>
      <c r="X36" s="323"/>
      <c r="Y36" s="323"/>
      <c r="Z36" s="323"/>
    </row>
    <row r="37" spans="1:26" ht="14.25" customHeight="1" x14ac:dyDescent="0.25">
      <c r="A37" s="326">
        <v>32</v>
      </c>
      <c r="B37" s="456" t="s">
        <v>2368</v>
      </c>
      <c r="C37" s="456" t="s">
        <v>2367</v>
      </c>
      <c r="D37" s="456" t="s">
        <v>2369</v>
      </c>
      <c r="E37" s="456" t="s">
        <v>1384</v>
      </c>
      <c r="F37" s="457">
        <v>16486.169999999998</v>
      </c>
      <c r="G37" s="457"/>
      <c r="H37" s="456" t="s">
        <v>2312</v>
      </c>
      <c r="I37" s="456" t="s">
        <v>2311</v>
      </c>
      <c r="J37" s="458">
        <v>43831</v>
      </c>
      <c r="K37" s="459"/>
      <c r="L37" s="323"/>
      <c r="M37" s="323"/>
      <c r="N37" s="323"/>
      <c r="O37" s="323"/>
      <c r="P37" s="323"/>
      <c r="Q37" s="323"/>
      <c r="R37" s="323"/>
      <c r="S37" s="323"/>
      <c r="T37" s="323"/>
      <c r="U37" s="323"/>
      <c r="V37" s="323"/>
      <c r="W37" s="323"/>
      <c r="X37" s="323"/>
      <c r="Y37" s="323"/>
      <c r="Z37" s="323"/>
    </row>
    <row r="38" spans="1:26" ht="14.25" customHeight="1" x14ac:dyDescent="0.25">
      <c r="A38" s="326">
        <v>33</v>
      </c>
      <c r="B38" s="456" t="s">
        <v>2353</v>
      </c>
      <c r="C38" s="456" t="s">
        <v>2370</v>
      </c>
      <c r="D38" s="461" t="s">
        <v>2371</v>
      </c>
      <c r="E38" s="456" t="s">
        <v>1384</v>
      </c>
      <c r="F38" s="457">
        <v>6620.68</v>
      </c>
      <c r="G38" s="457"/>
      <c r="H38" s="456" t="s">
        <v>2312</v>
      </c>
      <c r="I38" s="456" t="s">
        <v>2311</v>
      </c>
      <c r="J38" s="462">
        <v>45028</v>
      </c>
      <c r="K38" s="459"/>
      <c r="L38" s="323"/>
      <c r="M38" s="323"/>
      <c r="N38" s="323"/>
      <c r="O38" s="323"/>
      <c r="P38" s="323"/>
      <c r="Q38" s="323"/>
      <c r="R38" s="323"/>
      <c r="S38" s="323"/>
      <c r="T38" s="323"/>
      <c r="U38" s="323"/>
      <c r="V38" s="323"/>
      <c r="W38" s="323"/>
      <c r="X38" s="323"/>
      <c r="Y38" s="323"/>
      <c r="Z38" s="323"/>
    </row>
    <row r="39" spans="1:26" ht="14.25" customHeight="1" x14ac:dyDescent="0.25">
      <c r="A39" s="326">
        <v>34</v>
      </c>
      <c r="B39" s="456" t="s">
        <v>2458</v>
      </c>
      <c r="C39" s="456" t="s">
        <v>2372</v>
      </c>
      <c r="D39" s="456" t="s">
        <v>1142</v>
      </c>
      <c r="E39" s="456" t="s">
        <v>1384</v>
      </c>
      <c r="F39" s="457">
        <v>3811.5</v>
      </c>
      <c r="G39" s="457"/>
      <c r="H39" s="456" t="s">
        <v>2315</v>
      </c>
      <c r="I39" s="456" t="s">
        <v>2316</v>
      </c>
      <c r="J39" s="458">
        <v>44825</v>
      </c>
      <c r="K39" s="459"/>
      <c r="L39" s="323"/>
      <c r="M39" s="323"/>
      <c r="N39" s="323"/>
      <c r="O39" s="323"/>
      <c r="P39" s="323"/>
      <c r="Q39" s="323"/>
      <c r="R39" s="323"/>
      <c r="S39" s="323"/>
      <c r="T39" s="323"/>
      <c r="U39" s="323"/>
      <c r="V39" s="323"/>
      <c r="W39" s="323"/>
      <c r="X39" s="323"/>
      <c r="Y39" s="323"/>
      <c r="Z39" s="323"/>
    </row>
    <row r="40" spans="1:26" ht="14.25" customHeight="1" x14ac:dyDescent="0.25">
      <c r="A40" s="326">
        <v>35</v>
      </c>
      <c r="B40" s="456" t="s">
        <v>2314</v>
      </c>
      <c r="C40" s="456" t="s">
        <v>2373</v>
      </c>
      <c r="D40" s="456" t="s">
        <v>1144</v>
      </c>
      <c r="E40" s="456" t="s">
        <v>1384</v>
      </c>
      <c r="F40" s="457">
        <v>2656.5</v>
      </c>
      <c r="G40" s="457"/>
      <c r="H40" s="456" t="s">
        <v>2315</v>
      </c>
      <c r="I40" s="456" t="s">
        <v>2316</v>
      </c>
      <c r="J40" s="458" t="s">
        <v>2374</v>
      </c>
      <c r="K40" s="459"/>
      <c r="L40" s="323"/>
      <c r="M40" s="323"/>
      <c r="N40" s="323"/>
      <c r="O40" s="323"/>
      <c r="P40" s="323"/>
      <c r="Q40" s="323"/>
      <c r="R40" s="323"/>
      <c r="S40" s="323"/>
      <c r="T40" s="323"/>
      <c r="U40" s="323"/>
      <c r="V40" s="323"/>
      <c r="W40" s="323"/>
      <c r="X40" s="323"/>
      <c r="Y40" s="323"/>
      <c r="Z40" s="323"/>
    </row>
    <row r="41" spans="1:26" ht="14.25" customHeight="1" x14ac:dyDescent="0.25">
      <c r="A41" s="326">
        <v>36</v>
      </c>
      <c r="B41" s="456" t="s">
        <v>2314</v>
      </c>
      <c r="C41" s="456" t="s">
        <v>2375</v>
      </c>
      <c r="D41" s="456" t="s">
        <v>2376</v>
      </c>
      <c r="E41" s="456" t="s">
        <v>1384</v>
      </c>
      <c r="F41" s="457">
        <v>2656.5</v>
      </c>
      <c r="G41" s="457"/>
      <c r="H41" s="456" t="s">
        <v>2315</v>
      </c>
      <c r="I41" s="456" t="s">
        <v>2316</v>
      </c>
      <c r="J41" s="458" t="s">
        <v>2374</v>
      </c>
      <c r="K41" s="459"/>
      <c r="L41" s="323"/>
      <c r="M41" s="323"/>
      <c r="N41" s="323"/>
      <c r="O41" s="323"/>
      <c r="P41" s="323"/>
      <c r="Q41" s="323"/>
      <c r="R41" s="323"/>
      <c r="S41" s="323"/>
      <c r="T41" s="323"/>
      <c r="U41" s="323"/>
      <c r="V41" s="323"/>
      <c r="W41" s="323"/>
      <c r="X41" s="323"/>
      <c r="Y41" s="323"/>
      <c r="Z41" s="323"/>
    </row>
    <row r="42" spans="1:26" ht="14.25" customHeight="1" x14ac:dyDescent="0.25">
      <c r="A42" s="326">
        <v>37</v>
      </c>
      <c r="B42" s="456" t="s">
        <v>2379</v>
      </c>
      <c r="C42" s="456" t="s">
        <v>2377</v>
      </c>
      <c r="D42" s="456" t="s">
        <v>2378</v>
      </c>
      <c r="E42" s="456" t="s">
        <v>1384</v>
      </c>
      <c r="F42" s="457">
        <v>1978.35</v>
      </c>
      <c r="G42" s="457"/>
      <c r="H42" s="456" t="s">
        <v>2315</v>
      </c>
      <c r="I42" s="456" t="s">
        <v>2316</v>
      </c>
      <c r="J42" s="458">
        <v>45064</v>
      </c>
      <c r="K42" s="459"/>
      <c r="L42" s="323"/>
      <c r="M42" s="323"/>
      <c r="N42" s="323"/>
      <c r="O42" s="323"/>
      <c r="P42" s="323"/>
      <c r="Q42" s="323"/>
      <c r="R42" s="323"/>
      <c r="S42" s="323"/>
      <c r="T42" s="323"/>
      <c r="U42" s="323"/>
      <c r="V42" s="323"/>
      <c r="W42" s="323"/>
      <c r="X42" s="323"/>
      <c r="Y42" s="323"/>
      <c r="Z42" s="323"/>
    </row>
    <row r="43" spans="1:26" ht="14.25" customHeight="1" x14ac:dyDescent="0.25">
      <c r="A43" s="326">
        <v>38</v>
      </c>
      <c r="B43" s="456" t="s">
        <v>2325</v>
      </c>
      <c r="C43" s="456" t="s">
        <v>2380</v>
      </c>
      <c r="D43" s="456" t="s">
        <v>1149</v>
      </c>
      <c r="E43" s="456" t="s">
        <v>1384</v>
      </c>
      <c r="F43" s="457">
        <v>2656.5</v>
      </c>
      <c r="G43" s="457"/>
      <c r="H43" s="456" t="s">
        <v>2315</v>
      </c>
      <c r="I43" s="456" t="s">
        <v>2316</v>
      </c>
      <c r="J43" s="458">
        <v>44411</v>
      </c>
      <c r="K43" s="459"/>
      <c r="L43" s="323"/>
      <c r="M43" s="323"/>
      <c r="N43" s="323"/>
      <c r="O43" s="323"/>
      <c r="P43" s="323"/>
      <c r="Q43" s="323"/>
      <c r="R43" s="323"/>
      <c r="S43" s="323"/>
      <c r="T43" s="323"/>
      <c r="U43" s="323"/>
      <c r="V43" s="323"/>
      <c r="W43" s="323"/>
      <c r="X43" s="323"/>
      <c r="Y43" s="323"/>
      <c r="Z43" s="323"/>
    </row>
    <row r="44" spans="1:26" ht="14.25" customHeight="1" x14ac:dyDescent="0.25">
      <c r="A44" s="326">
        <v>39</v>
      </c>
      <c r="B44" s="456" t="s">
        <v>2314</v>
      </c>
      <c r="C44" s="456" t="s">
        <v>2381</v>
      </c>
      <c r="D44" s="456" t="s">
        <v>2382</v>
      </c>
      <c r="E44" s="456" t="s">
        <v>1384</v>
      </c>
      <c r="F44" s="457">
        <v>2656.5</v>
      </c>
      <c r="G44" s="457"/>
      <c r="H44" s="456" t="s">
        <v>2315</v>
      </c>
      <c r="I44" s="456" t="s">
        <v>2316</v>
      </c>
      <c r="J44" s="458" t="s">
        <v>2374</v>
      </c>
      <c r="K44" s="459"/>
      <c r="L44" s="323"/>
      <c r="M44" s="323"/>
      <c r="N44" s="323"/>
      <c r="O44" s="323"/>
      <c r="P44" s="323"/>
      <c r="Q44" s="323"/>
      <c r="R44" s="323"/>
      <c r="S44" s="323"/>
      <c r="T44" s="323"/>
      <c r="U44" s="323"/>
      <c r="V44" s="323"/>
      <c r="W44" s="323"/>
      <c r="X44" s="323"/>
      <c r="Y44" s="323"/>
      <c r="Z44" s="323"/>
    </row>
    <row r="45" spans="1:26" ht="14.25" customHeight="1" x14ac:dyDescent="0.25">
      <c r="A45" s="326">
        <v>40</v>
      </c>
      <c r="B45" s="456" t="s">
        <v>2458</v>
      </c>
      <c r="C45" s="456" t="s">
        <v>2383</v>
      </c>
      <c r="D45" s="456" t="s">
        <v>1154</v>
      </c>
      <c r="E45" s="456" t="s">
        <v>1384</v>
      </c>
      <c r="F45" s="457">
        <v>3811.5</v>
      </c>
      <c r="G45" s="457"/>
      <c r="H45" s="456" t="s">
        <v>2315</v>
      </c>
      <c r="I45" s="456" t="s">
        <v>2316</v>
      </c>
      <c r="J45" s="458">
        <v>44476</v>
      </c>
      <c r="K45" s="459"/>
      <c r="L45" s="323"/>
      <c r="M45" s="323"/>
      <c r="N45" s="323"/>
      <c r="O45" s="323"/>
      <c r="P45" s="323"/>
      <c r="Q45" s="323"/>
      <c r="R45" s="323"/>
      <c r="S45" s="323"/>
      <c r="T45" s="323"/>
      <c r="U45" s="323"/>
      <c r="V45" s="323"/>
      <c r="W45" s="323"/>
      <c r="X45" s="323"/>
      <c r="Y45" s="323"/>
      <c r="Z45" s="323"/>
    </row>
    <row r="46" spans="1:26" ht="14.25" customHeight="1" x14ac:dyDescent="0.25">
      <c r="A46" s="326">
        <v>41</v>
      </c>
      <c r="B46" s="456" t="s">
        <v>2353</v>
      </c>
      <c r="C46" s="456" t="s">
        <v>2384</v>
      </c>
      <c r="D46" s="456" t="s">
        <v>2104</v>
      </c>
      <c r="E46" s="456" t="s">
        <v>1384</v>
      </c>
      <c r="F46" s="457">
        <v>6620.68</v>
      </c>
      <c r="G46" s="457"/>
      <c r="H46" s="456" t="s">
        <v>2312</v>
      </c>
      <c r="I46" s="456" t="s">
        <v>2311</v>
      </c>
      <c r="J46" s="458">
        <v>45341</v>
      </c>
      <c r="K46" s="459"/>
      <c r="L46" s="323"/>
      <c r="M46" s="323"/>
      <c r="N46" s="323"/>
      <c r="O46" s="323"/>
      <c r="P46" s="323"/>
      <c r="Q46" s="323"/>
      <c r="R46" s="323"/>
      <c r="S46" s="323"/>
      <c r="T46" s="323"/>
      <c r="U46" s="323"/>
      <c r="V46" s="323"/>
      <c r="W46" s="323"/>
      <c r="X46" s="323"/>
      <c r="Y46" s="323"/>
      <c r="Z46" s="323"/>
    </row>
    <row r="47" spans="1:26" ht="14.25" customHeight="1" x14ac:dyDescent="0.25">
      <c r="A47" s="326">
        <v>42</v>
      </c>
      <c r="B47" s="456" t="s">
        <v>2386</v>
      </c>
      <c r="C47" s="456" t="s">
        <v>2385</v>
      </c>
      <c r="D47" s="456" t="s">
        <v>1157</v>
      </c>
      <c r="E47" s="456" t="s">
        <v>1384</v>
      </c>
      <c r="F47" s="457">
        <v>3723.72</v>
      </c>
      <c r="G47" s="457"/>
      <c r="H47" s="456" t="s">
        <v>2315</v>
      </c>
      <c r="I47" s="456" t="s">
        <v>2316</v>
      </c>
      <c r="J47" s="458">
        <v>44886</v>
      </c>
      <c r="K47" s="459"/>
      <c r="L47" s="323"/>
      <c r="M47" s="323"/>
      <c r="N47" s="323"/>
      <c r="O47" s="323"/>
      <c r="P47" s="323"/>
      <c r="Q47" s="323"/>
      <c r="R47" s="323"/>
      <c r="S47" s="323"/>
      <c r="T47" s="323"/>
      <c r="U47" s="323"/>
      <c r="V47" s="323"/>
      <c r="W47" s="323"/>
      <c r="X47" s="323"/>
      <c r="Y47" s="323"/>
      <c r="Z47" s="323"/>
    </row>
    <row r="48" spans="1:26" ht="14.25" customHeight="1" x14ac:dyDescent="0.25">
      <c r="A48" s="326">
        <v>43</v>
      </c>
      <c r="B48" s="456" t="s">
        <v>2435</v>
      </c>
      <c r="C48" s="456" t="s">
        <v>2460</v>
      </c>
      <c r="D48" s="456" t="s">
        <v>5550</v>
      </c>
      <c r="E48" s="456" t="s">
        <v>1384</v>
      </c>
      <c r="F48" s="457">
        <v>2814</v>
      </c>
      <c r="G48" s="328"/>
      <c r="H48" s="456" t="s">
        <v>2315</v>
      </c>
      <c r="I48" s="456" t="s">
        <v>2316</v>
      </c>
      <c r="J48" s="458">
        <v>45292</v>
      </c>
      <c r="K48" s="459"/>
      <c r="L48" s="464"/>
      <c r="M48" s="464"/>
      <c r="N48" s="464"/>
      <c r="O48" s="464"/>
      <c r="P48" s="464"/>
      <c r="Q48" s="464"/>
      <c r="R48" s="464"/>
      <c r="S48" s="464"/>
      <c r="T48" s="464"/>
      <c r="U48" s="464"/>
      <c r="V48" s="464"/>
      <c r="W48" s="464"/>
      <c r="X48" s="464"/>
      <c r="Y48" s="464"/>
      <c r="Z48" s="464"/>
    </row>
    <row r="49" spans="1:26" ht="14.25" customHeight="1" x14ac:dyDescent="0.25">
      <c r="A49" s="326">
        <v>44</v>
      </c>
      <c r="B49" s="456" t="s">
        <v>2458</v>
      </c>
      <c r="C49" s="456" t="s">
        <v>2387</v>
      </c>
      <c r="D49" s="456" t="s">
        <v>2149</v>
      </c>
      <c r="E49" s="456" t="s">
        <v>1384</v>
      </c>
      <c r="F49" s="457">
        <v>3811.5</v>
      </c>
      <c r="G49" s="457"/>
      <c r="H49" s="456" t="s">
        <v>2315</v>
      </c>
      <c r="I49" s="456" t="s">
        <v>2316</v>
      </c>
      <c r="J49" s="458" t="s">
        <v>2388</v>
      </c>
      <c r="K49" s="459"/>
      <c r="L49" s="323"/>
      <c r="M49" s="323"/>
      <c r="N49" s="323"/>
      <c r="O49" s="323"/>
      <c r="P49" s="323"/>
      <c r="Q49" s="323"/>
      <c r="R49" s="323"/>
      <c r="S49" s="323"/>
      <c r="T49" s="323"/>
      <c r="U49" s="323"/>
      <c r="V49" s="323"/>
      <c r="W49" s="323"/>
      <c r="X49" s="323"/>
      <c r="Y49" s="323"/>
      <c r="Z49" s="323"/>
    </row>
    <row r="50" spans="1:26" ht="14.25" customHeight="1" x14ac:dyDescent="0.25">
      <c r="A50" s="326">
        <v>45</v>
      </c>
      <c r="B50" s="456" t="s">
        <v>2395</v>
      </c>
      <c r="C50" s="456" t="s">
        <v>2389</v>
      </c>
      <c r="D50" s="456" t="s">
        <v>2390</v>
      </c>
      <c r="E50" s="456" t="s">
        <v>1384</v>
      </c>
      <c r="F50" s="457">
        <v>3580.5</v>
      </c>
      <c r="G50" s="457"/>
      <c r="H50" s="456" t="s">
        <v>2312</v>
      </c>
      <c r="I50" s="456" t="s">
        <v>2311</v>
      </c>
      <c r="J50" s="458">
        <v>45089</v>
      </c>
      <c r="K50" s="459"/>
      <c r="L50" s="323"/>
      <c r="M50" s="323"/>
      <c r="N50" s="323"/>
      <c r="O50" s="323"/>
      <c r="P50" s="323"/>
      <c r="Q50" s="323"/>
      <c r="R50" s="323"/>
      <c r="S50" s="323"/>
      <c r="T50" s="323"/>
      <c r="U50" s="323"/>
      <c r="V50" s="323"/>
      <c r="W50" s="323"/>
      <c r="X50" s="323"/>
      <c r="Y50" s="323"/>
      <c r="Z50" s="323"/>
    </row>
    <row r="51" spans="1:26" ht="14.25" customHeight="1" x14ac:dyDescent="0.25">
      <c r="A51" s="326">
        <v>46</v>
      </c>
      <c r="B51" s="456" t="s">
        <v>2392</v>
      </c>
      <c r="C51" s="456" t="s">
        <v>2391</v>
      </c>
      <c r="D51" s="456" t="s">
        <v>1165</v>
      </c>
      <c r="E51" s="456" t="s">
        <v>1384</v>
      </c>
      <c r="F51" s="457">
        <v>8715</v>
      </c>
      <c r="G51" s="457"/>
      <c r="H51" s="456" t="s">
        <v>2315</v>
      </c>
      <c r="I51" s="456" t="s">
        <v>2316</v>
      </c>
      <c r="J51" s="458">
        <v>44949</v>
      </c>
      <c r="K51" s="459"/>
      <c r="L51" s="323"/>
      <c r="M51" s="323"/>
      <c r="N51" s="323"/>
      <c r="O51" s="323"/>
      <c r="P51" s="323"/>
      <c r="Q51" s="323"/>
      <c r="R51" s="323"/>
      <c r="S51" s="323"/>
      <c r="T51" s="323"/>
      <c r="U51" s="323"/>
      <c r="V51" s="323"/>
      <c r="W51" s="323"/>
      <c r="X51" s="323"/>
      <c r="Y51" s="323"/>
      <c r="Z51" s="323"/>
    </row>
    <row r="52" spans="1:26" ht="14.25" customHeight="1" x14ac:dyDescent="0.25">
      <c r="A52" s="326">
        <v>47</v>
      </c>
      <c r="B52" s="456" t="s">
        <v>2394</v>
      </c>
      <c r="C52" s="456" t="s">
        <v>2393</v>
      </c>
      <c r="D52" s="456" t="s">
        <v>1077</v>
      </c>
      <c r="E52" s="456" t="s">
        <v>1384</v>
      </c>
      <c r="F52" s="457">
        <v>7875</v>
      </c>
      <c r="G52" s="457"/>
      <c r="H52" s="456" t="s">
        <v>2312</v>
      </c>
      <c r="I52" s="456" t="s">
        <v>2311</v>
      </c>
      <c r="J52" s="458">
        <v>45239</v>
      </c>
      <c r="K52" s="459"/>
      <c r="L52" s="323"/>
      <c r="M52" s="323"/>
      <c r="N52" s="323"/>
      <c r="O52" s="323"/>
      <c r="P52" s="323"/>
      <c r="Q52" s="323"/>
      <c r="R52" s="323"/>
      <c r="S52" s="323"/>
      <c r="T52" s="323"/>
      <c r="U52" s="323"/>
      <c r="V52" s="323"/>
      <c r="W52" s="323"/>
      <c r="X52" s="323"/>
      <c r="Y52" s="323"/>
      <c r="Z52" s="323"/>
    </row>
    <row r="53" spans="1:26" ht="14.25" customHeight="1" x14ac:dyDescent="0.25">
      <c r="A53" s="326">
        <v>48</v>
      </c>
      <c r="B53" s="456" t="s">
        <v>2314</v>
      </c>
      <c r="C53" s="456" t="s">
        <v>2396</v>
      </c>
      <c r="D53" s="456" t="s">
        <v>1168</v>
      </c>
      <c r="E53" s="456" t="s">
        <v>1384</v>
      </c>
      <c r="F53" s="457">
        <v>2656.5</v>
      </c>
      <c r="G53" s="457"/>
      <c r="H53" s="456" t="s">
        <v>2315</v>
      </c>
      <c r="I53" s="456" t="s">
        <v>2316</v>
      </c>
      <c r="J53" s="458" t="s">
        <v>2374</v>
      </c>
      <c r="K53" s="459"/>
      <c r="L53" s="323"/>
      <c r="M53" s="323"/>
      <c r="N53" s="323"/>
      <c r="O53" s="323"/>
      <c r="P53" s="323"/>
      <c r="Q53" s="323"/>
      <c r="R53" s="323"/>
      <c r="S53" s="323"/>
      <c r="T53" s="323"/>
      <c r="U53" s="323"/>
      <c r="V53" s="323"/>
      <c r="W53" s="323"/>
      <c r="X53" s="323"/>
      <c r="Y53" s="323"/>
      <c r="Z53" s="323"/>
    </row>
    <row r="54" spans="1:26" ht="14.25" customHeight="1" x14ac:dyDescent="0.25">
      <c r="A54" s="326">
        <v>49</v>
      </c>
      <c r="B54" s="456" t="s">
        <v>2314</v>
      </c>
      <c r="C54" s="463" t="s">
        <v>2397</v>
      </c>
      <c r="D54" s="456" t="s">
        <v>2398</v>
      </c>
      <c r="E54" s="456" t="s">
        <v>1384</v>
      </c>
      <c r="F54" s="457">
        <v>2656.5</v>
      </c>
      <c r="G54" s="457"/>
      <c r="H54" s="456" t="s">
        <v>2315</v>
      </c>
      <c r="I54" s="456" t="s">
        <v>2316</v>
      </c>
      <c r="J54" s="458">
        <v>44384</v>
      </c>
      <c r="K54" s="459"/>
      <c r="L54" s="323"/>
      <c r="M54" s="323"/>
      <c r="N54" s="323"/>
      <c r="O54" s="323"/>
      <c r="P54" s="323"/>
      <c r="Q54" s="323"/>
      <c r="R54" s="323"/>
      <c r="S54" s="323"/>
      <c r="T54" s="323"/>
      <c r="U54" s="323"/>
      <c r="V54" s="323"/>
      <c r="W54" s="323"/>
      <c r="X54" s="323"/>
      <c r="Y54" s="323"/>
      <c r="Z54" s="323"/>
    </row>
    <row r="55" spans="1:26" ht="27.75" customHeight="1" x14ac:dyDescent="0.25">
      <c r="A55" s="326">
        <v>50</v>
      </c>
      <c r="B55" s="456" t="s">
        <v>2314</v>
      </c>
      <c r="C55" s="456" t="s">
        <v>2399</v>
      </c>
      <c r="D55" s="456" t="s">
        <v>2400</v>
      </c>
      <c r="E55" s="456" t="s">
        <v>1384</v>
      </c>
      <c r="F55" s="457">
        <v>2656.5</v>
      </c>
      <c r="G55" s="457"/>
      <c r="H55" s="456" t="s">
        <v>2315</v>
      </c>
      <c r="I55" s="456" t="s">
        <v>2316</v>
      </c>
      <c r="J55" s="458">
        <v>44384</v>
      </c>
      <c r="K55" s="459"/>
      <c r="L55" s="323"/>
      <c r="M55" s="323"/>
      <c r="N55" s="323"/>
      <c r="O55" s="323"/>
      <c r="P55" s="323"/>
      <c r="Q55" s="323"/>
      <c r="R55" s="323"/>
      <c r="S55" s="323"/>
      <c r="T55" s="323"/>
      <c r="U55" s="323"/>
      <c r="V55" s="323"/>
      <c r="W55" s="323"/>
      <c r="X55" s="323"/>
      <c r="Y55" s="323"/>
      <c r="Z55" s="323"/>
    </row>
    <row r="56" spans="1:26" ht="14.25" customHeight="1" x14ac:dyDescent="0.25">
      <c r="A56" s="326">
        <v>51</v>
      </c>
      <c r="B56" s="456" t="s">
        <v>2325</v>
      </c>
      <c r="C56" s="456" t="s">
        <v>2401</v>
      </c>
      <c r="D56" s="456" t="s">
        <v>1028</v>
      </c>
      <c r="E56" s="456" t="s">
        <v>1384</v>
      </c>
      <c r="F56" s="457">
        <v>2656.5</v>
      </c>
      <c r="G56" s="457"/>
      <c r="H56" s="456" t="s">
        <v>2315</v>
      </c>
      <c r="I56" s="456" t="s">
        <v>2316</v>
      </c>
      <c r="J56" s="458">
        <v>45012</v>
      </c>
      <c r="K56" s="459"/>
      <c r="L56" s="323"/>
      <c r="M56" s="323"/>
      <c r="N56" s="323"/>
      <c r="O56" s="323"/>
      <c r="P56" s="323"/>
      <c r="Q56" s="323"/>
      <c r="R56" s="323"/>
      <c r="S56" s="323"/>
      <c r="T56" s="323"/>
      <c r="U56" s="323"/>
      <c r="V56" s="323"/>
      <c r="W56" s="323"/>
      <c r="X56" s="323"/>
      <c r="Y56" s="323"/>
      <c r="Z56" s="323"/>
    </row>
    <row r="57" spans="1:26" ht="14.25" customHeight="1" x14ac:dyDescent="0.25">
      <c r="A57" s="326">
        <v>52</v>
      </c>
      <c r="B57" s="465" t="s">
        <v>2353</v>
      </c>
      <c r="C57" s="465" t="s">
        <v>2456</v>
      </c>
      <c r="D57" s="465" t="s">
        <v>2457</v>
      </c>
      <c r="E57" s="465" t="s">
        <v>1384</v>
      </c>
      <c r="F57" s="466">
        <v>6620.68</v>
      </c>
      <c r="G57" s="466"/>
      <c r="H57" s="465" t="s">
        <v>2312</v>
      </c>
      <c r="I57" s="465" t="s">
        <v>2311</v>
      </c>
      <c r="J57" s="467">
        <v>45035</v>
      </c>
      <c r="K57" s="468">
        <v>45317</v>
      </c>
      <c r="L57" s="464"/>
      <c r="M57" s="464"/>
      <c r="N57" s="464"/>
      <c r="O57" s="464"/>
      <c r="P57" s="464"/>
      <c r="Q57" s="464"/>
      <c r="R57" s="464"/>
      <c r="S57" s="464"/>
      <c r="T57" s="464"/>
      <c r="U57" s="464"/>
      <c r="V57" s="464"/>
      <c r="W57" s="464"/>
      <c r="X57" s="464"/>
      <c r="Y57" s="464"/>
      <c r="Z57" s="464"/>
    </row>
    <row r="58" spans="1:26" ht="23.25" customHeight="1" x14ac:dyDescent="0.25">
      <c r="A58" s="326">
        <v>53</v>
      </c>
      <c r="B58" s="456" t="s">
        <v>2386</v>
      </c>
      <c r="C58" s="456" t="s">
        <v>2402</v>
      </c>
      <c r="D58" s="456" t="s">
        <v>2403</v>
      </c>
      <c r="E58" s="456" t="s">
        <v>1384</v>
      </c>
      <c r="F58" s="457">
        <v>3723.72</v>
      </c>
      <c r="G58" s="457"/>
      <c r="H58" s="456" t="s">
        <v>2312</v>
      </c>
      <c r="I58" s="456" t="s">
        <v>2311</v>
      </c>
      <c r="J58" s="458">
        <v>45218</v>
      </c>
      <c r="K58" s="459"/>
      <c r="L58" s="323"/>
      <c r="M58" s="323"/>
      <c r="N58" s="323"/>
      <c r="O58" s="323"/>
      <c r="P58" s="323"/>
      <c r="Q58" s="323"/>
      <c r="R58" s="323"/>
      <c r="S58" s="323"/>
      <c r="T58" s="323"/>
      <c r="U58" s="323"/>
      <c r="V58" s="323"/>
      <c r="W58" s="323"/>
      <c r="X58" s="323"/>
      <c r="Y58" s="323"/>
      <c r="Z58" s="323"/>
    </row>
    <row r="59" spans="1:26" ht="14.25" customHeight="1" x14ac:dyDescent="0.25">
      <c r="A59" s="326">
        <v>54</v>
      </c>
      <c r="B59" s="456" t="s">
        <v>2458</v>
      </c>
      <c r="C59" s="456" t="s">
        <v>2404</v>
      </c>
      <c r="D59" s="456" t="s">
        <v>2405</v>
      </c>
      <c r="E59" s="456" t="s">
        <v>1384</v>
      </c>
      <c r="F59" s="457">
        <v>3811.5</v>
      </c>
      <c r="G59" s="457"/>
      <c r="H59" s="456" t="s">
        <v>2315</v>
      </c>
      <c r="I59" s="456" t="s">
        <v>2316</v>
      </c>
      <c r="J59" s="458">
        <v>44643</v>
      </c>
      <c r="K59" s="459"/>
      <c r="L59" s="323"/>
      <c r="M59" s="323"/>
      <c r="N59" s="323"/>
      <c r="O59" s="323"/>
      <c r="P59" s="323"/>
      <c r="Q59" s="323"/>
      <c r="R59" s="323"/>
      <c r="S59" s="323"/>
      <c r="T59" s="323"/>
      <c r="U59" s="323"/>
      <c r="V59" s="323"/>
      <c r="W59" s="323"/>
      <c r="X59" s="323"/>
      <c r="Y59" s="323"/>
      <c r="Z59" s="323"/>
    </row>
    <row r="60" spans="1:26" ht="14.25" customHeight="1" x14ac:dyDescent="0.25">
      <c r="A60" s="326">
        <v>55</v>
      </c>
      <c r="B60" s="456" t="s">
        <v>2458</v>
      </c>
      <c r="C60" s="456" t="s">
        <v>2406</v>
      </c>
      <c r="D60" s="456" t="s">
        <v>1181</v>
      </c>
      <c r="E60" s="456" t="s">
        <v>1384</v>
      </c>
      <c r="F60" s="457">
        <v>3811.5</v>
      </c>
      <c r="G60" s="457"/>
      <c r="H60" s="456" t="s">
        <v>2315</v>
      </c>
      <c r="I60" s="456" t="s">
        <v>2316</v>
      </c>
      <c r="J60" s="458">
        <v>44476</v>
      </c>
      <c r="K60" s="459"/>
      <c r="L60" s="323"/>
      <c r="M60" s="323"/>
      <c r="N60" s="323"/>
      <c r="O60" s="323"/>
      <c r="P60" s="323"/>
      <c r="Q60" s="323"/>
      <c r="R60" s="323"/>
      <c r="S60" s="323"/>
      <c r="T60" s="323"/>
      <c r="U60" s="323"/>
      <c r="V60" s="323"/>
      <c r="W60" s="323"/>
      <c r="X60" s="323"/>
      <c r="Y60" s="323"/>
      <c r="Z60" s="323"/>
    </row>
    <row r="61" spans="1:26" ht="14.25" customHeight="1" x14ac:dyDescent="0.25">
      <c r="A61" s="326">
        <v>56</v>
      </c>
      <c r="B61" s="456" t="s">
        <v>2314</v>
      </c>
      <c r="C61" s="456" t="s">
        <v>2407</v>
      </c>
      <c r="D61" s="456" t="s">
        <v>1056</v>
      </c>
      <c r="E61" s="456" t="s">
        <v>1384</v>
      </c>
      <c r="F61" s="457">
        <v>2656.5</v>
      </c>
      <c r="G61" s="457"/>
      <c r="H61" s="456" t="s">
        <v>2315</v>
      </c>
      <c r="I61" s="456" t="s">
        <v>2316</v>
      </c>
      <c r="J61" s="458">
        <v>44998</v>
      </c>
      <c r="K61" s="459"/>
      <c r="L61" s="323"/>
      <c r="M61" s="323"/>
      <c r="N61" s="323"/>
      <c r="O61" s="323"/>
      <c r="P61" s="323"/>
      <c r="Q61" s="323"/>
      <c r="R61" s="323"/>
      <c r="S61" s="323"/>
      <c r="T61" s="323"/>
      <c r="U61" s="323"/>
      <c r="V61" s="323"/>
      <c r="W61" s="323"/>
      <c r="X61" s="323"/>
      <c r="Y61" s="323"/>
      <c r="Z61" s="323"/>
    </row>
    <row r="62" spans="1:26" ht="14.25" customHeight="1" x14ac:dyDescent="0.25">
      <c r="A62" s="326">
        <v>57</v>
      </c>
      <c r="B62" s="456" t="s">
        <v>2325</v>
      </c>
      <c r="C62" s="456" t="s">
        <v>2408</v>
      </c>
      <c r="D62" s="456" t="s">
        <v>1184</v>
      </c>
      <c r="E62" s="456" t="s">
        <v>1384</v>
      </c>
      <c r="F62" s="457">
        <v>2656.5</v>
      </c>
      <c r="G62" s="457"/>
      <c r="H62" s="456" t="s">
        <v>2315</v>
      </c>
      <c r="I62" s="456" t="s">
        <v>2316</v>
      </c>
      <c r="J62" s="458">
        <v>44411</v>
      </c>
      <c r="K62" s="459"/>
      <c r="L62" s="323"/>
      <c r="M62" s="323"/>
      <c r="N62" s="323"/>
      <c r="O62" s="323"/>
      <c r="P62" s="323"/>
      <c r="Q62" s="323"/>
      <c r="R62" s="323"/>
      <c r="S62" s="323"/>
      <c r="T62" s="323"/>
      <c r="U62" s="323"/>
      <c r="V62" s="323"/>
      <c r="W62" s="323"/>
      <c r="X62" s="323"/>
      <c r="Y62" s="323"/>
      <c r="Z62" s="323"/>
    </row>
    <row r="63" spans="1:26" ht="14.25" customHeight="1" x14ac:dyDescent="0.25">
      <c r="A63" s="326">
        <v>58</v>
      </c>
      <c r="B63" s="456" t="s">
        <v>2325</v>
      </c>
      <c r="C63" s="456" t="s">
        <v>2409</v>
      </c>
      <c r="D63" s="456" t="s">
        <v>2410</v>
      </c>
      <c r="E63" s="456" t="s">
        <v>1384</v>
      </c>
      <c r="F63" s="457">
        <v>2656.5</v>
      </c>
      <c r="G63" s="457"/>
      <c r="H63" s="456" t="s">
        <v>2315</v>
      </c>
      <c r="I63" s="456" t="s">
        <v>2316</v>
      </c>
      <c r="J63" s="458">
        <v>44411</v>
      </c>
      <c r="K63" s="459"/>
      <c r="L63" s="323"/>
      <c r="M63" s="323"/>
      <c r="N63" s="323"/>
      <c r="O63" s="323"/>
      <c r="P63" s="323"/>
      <c r="Q63" s="323"/>
      <c r="R63" s="323"/>
      <c r="S63" s="323"/>
      <c r="T63" s="323"/>
      <c r="U63" s="323"/>
      <c r="V63" s="323"/>
      <c r="W63" s="323"/>
      <c r="X63" s="323"/>
      <c r="Y63" s="323"/>
      <c r="Z63" s="323"/>
    </row>
    <row r="64" spans="1:26" ht="14.25" customHeight="1" x14ac:dyDescent="0.25">
      <c r="A64" s="326">
        <v>59</v>
      </c>
      <c r="B64" s="456" t="s">
        <v>2458</v>
      </c>
      <c r="C64" s="456" t="s">
        <v>2411</v>
      </c>
      <c r="D64" s="456" t="s">
        <v>2412</v>
      </c>
      <c r="E64" s="456" t="s">
        <v>1384</v>
      </c>
      <c r="F64" s="457">
        <v>3811.5</v>
      </c>
      <c r="G64" s="457"/>
      <c r="H64" s="456" t="s">
        <v>2315</v>
      </c>
      <c r="I64" s="456" t="s">
        <v>2316</v>
      </c>
      <c r="J64" s="458">
        <v>44476</v>
      </c>
      <c r="K64" s="459"/>
      <c r="L64" s="323"/>
      <c r="M64" s="323"/>
      <c r="N64" s="323"/>
      <c r="O64" s="323"/>
      <c r="P64" s="323"/>
      <c r="Q64" s="323"/>
      <c r="R64" s="323"/>
      <c r="S64" s="323"/>
      <c r="T64" s="323"/>
      <c r="U64" s="323"/>
      <c r="V64" s="323"/>
      <c r="W64" s="323"/>
      <c r="X64" s="323"/>
      <c r="Y64" s="323"/>
      <c r="Z64" s="323"/>
    </row>
    <row r="65" spans="1:26" ht="14.25" customHeight="1" x14ac:dyDescent="0.25">
      <c r="A65" s="326">
        <v>60</v>
      </c>
      <c r="B65" s="456" t="s">
        <v>2353</v>
      </c>
      <c r="C65" s="456" t="s">
        <v>2413</v>
      </c>
      <c r="D65" s="456" t="s">
        <v>2414</v>
      </c>
      <c r="E65" s="456" t="s">
        <v>1384</v>
      </c>
      <c r="F65" s="457">
        <v>6620.68</v>
      </c>
      <c r="G65" s="457"/>
      <c r="H65" s="456" t="s">
        <v>2312</v>
      </c>
      <c r="I65" s="456" t="s">
        <v>2311</v>
      </c>
      <c r="J65" s="458">
        <v>45323</v>
      </c>
      <c r="K65" s="459"/>
      <c r="L65" s="323"/>
      <c r="M65" s="323"/>
      <c r="N65" s="323"/>
      <c r="O65" s="323"/>
      <c r="P65" s="323"/>
      <c r="Q65" s="323"/>
      <c r="R65" s="323"/>
      <c r="S65" s="323"/>
      <c r="T65" s="323"/>
      <c r="U65" s="323"/>
      <c r="V65" s="323"/>
      <c r="W65" s="323"/>
      <c r="X65" s="323"/>
      <c r="Y65" s="323"/>
      <c r="Z65" s="323"/>
    </row>
    <row r="66" spans="1:26" ht="14.25" customHeight="1" x14ac:dyDescent="0.25">
      <c r="A66" s="326">
        <v>61</v>
      </c>
      <c r="B66" s="465" t="s">
        <v>2458</v>
      </c>
      <c r="C66" s="465" t="s">
        <v>2415</v>
      </c>
      <c r="D66" s="465" t="s">
        <v>2416</v>
      </c>
      <c r="E66" s="465" t="s">
        <v>1384</v>
      </c>
      <c r="F66" s="466">
        <v>3811.5</v>
      </c>
      <c r="G66" s="466"/>
      <c r="H66" s="465" t="s">
        <v>2315</v>
      </c>
      <c r="I66" s="465" t="s">
        <v>2316</v>
      </c>
      <c r="J66" s="467" t="s">
        <v>2342</v>
      </c>
      <c r="K66" s="468">
        <v>45323</v>
      </c>
      <c r="L66" s="323"/>
      <c r="M66" s="323"/>
      <c r="N66" s="323"/>
      <c r="O66" s="323"/>
      <c r="P66" s="323"/>
      <c r="Q66" s="323"/>
      <c r="R66" s="323"/>
      <c r="S66" s="323"/>
      <c r="T66" s="323"/>
      <c r="U66" s="323"/>
      <c r="V66" s="323"/>
      <c r="W66" s="323"/>
      <c r="X66" s="323"/>
      <c r="Y66" s="323"/>
      <c r="Z66" s="323"/>
    </row>
    <row r="67" spans="1:26" ht="14.25" customHeight="1" x14ac:dyDescent="0.25">
      <c r="A67" s="326">
        <v>62</v>
      </c>
      <c r="B67" s="456" t="s">
        <v>2314</v>
      </c>
      <c r="C67" s="456" t="s">
        <v>2417</v>
      </c>
      <c r="D67" s="456" t="s">
        <v>1050</v>
      </c>
      <c r="E67" s="456" t="s">
        <v>1384</v>
      </c>
      <c r="F67" s="457">
        <v>2656.5</v>
      </c>
      <c r="G67" s="328"/>
      <c r="H67" s="456" t="s">
        <v>2315</v>
      </c>
      <c r="I67" s="456" t="s">
        <v>2316</v>
      </c>
      <c r="J67" s="458">
        <v>44384</v>
      </c>
      <c r="K67" s="331"/>
      <c r="L67" s="323"/>
      <c r="M67" s="323"/>
      <c r="N67" s="323"/>
      <c r="O67" s="323"/>
      <c r="P67" s="323"/>
      <c r="Q67" s="323"/>
      <c r="R67" s="323"/>
      <c r="S67" s="323"/>
      <c r="T67" s="323"/>
      <c r="U67" s="323"/>
      <c r="V67" s="323"/>
      <c r="W67" s="323"/>
      <c r="X67" s="323"/>
      <c r="Y67" s="323"/>
      <c r="Z67" s="323"/>
    </row>
    <row r="68" spans="1:26" ht="14.25" customHeight="1" x14ac:dyDescent="0.25">
      <c r="A68" s="326">
        <v>63</v>
      </c>
      <c r="B68" s="456" t="s">
        <v>2325</v>
      </c>
      <c r="C68" s="456" t="s">
        <v>2418</v>
      </c>
      <c r="D68" s="456" t="s">
        <v>2419</v>
      </c>
      <c r="E68" s="456" t="s">
        <v>1384</v>
      </c>
      <c r="F68" s="457">
        <v>2656.5</v>
      </c>
      <c r="G68" s="328"/>
      <c r="H68" s="456" t="s">
        <v>2315</v>
      </c>
      <c r="I68" s="456" t="s">
        <v>2316</v>
      </c>
      <c r="J68" s="458">
        <v>44748</v>
      </c>
      <c r="K68" s="331"/>
      <c r="L68" s="323"/>
      <c r="M68" s="323"/>
      <c r="N68" s="323"/>
      <c r="O68" s="323"/>
      <c r="P68" s="323"/>
      <c r="Q68" s="323"/>
      <c r="R68" s="323"/>
      <c r="S68" s="323"/>
      <c r="T68" s="323"/>
      <c r="U68" s="323"/>
      <c r="V68" s="323"/>
      <c r="W68" s="323"/>
      <c r="X68" s="323"/>
      <c r="Y68" s="323"/>
      <c r="Z68" s="323"/>
    </row>
    <row r="69" spans="1:26" ht="14.25" customHeight="1" x14ac:dyDescent="0.25">
      <c r="A69" s="326">
        <v>64</v>
      </c>
      <c r="B69" s="456" t="s">
        <v>2314</v>
      </c>
      <c r="C69" s="456" t="s">
        <v>2420</v>
      </c>
      <c r="D69" s="457" t="s">
        <v>2421</v>
      </c>
      <c r="E69" s="456" t="s">
        <v>1384</v>
      </c>
      <c r="F69" s="457">
        <v>2656.5</v>
      </c>
      <c r="G69" s="328"/>
      <c r="H69" s="456" t="s">
        <v>2315</v>
      </c>
      <c r="I69" s="456" t="s">
        <v>2316</v>
      </c>
      <c r="J69" s="458">
        <v>44384</v>
      </c>
      <c r="K69" s="331"/>
      <c r="L69" s="323"/>
      <c r="M69" s="323"/>
      <c r="N69" s="323"/>
      <c r="O69" s="323"/>
      <c r="P69" s="323"/>
      <c r="Q69" s="323"/>
      <c r="R69" s="323"/>
      <c r="S69" s="323"/>
      <c r="T69" s="323"/>
      <c r="U69" s="323"/>
      <c r="V69" s="323"/>
      <c r="W69" s="323"/>
      <c r="X69" s="323"/>
      <c r="Y69" s="323"/>
      <c r="Z69" s="323"/>
    </row>
    <row r="70" spans="1:26" ht="30.75" customHeight="1" x14ac:dyDescent="0.25">
      <c r="A70" s="326">
        <v>65</v>
      </c>
      <c r="B70" s="456" t="s">
        <v>2423</v>
      </c>
      <c r="C70" s="456" t="s">
        <v>2422</v>
      </c>
      <c r="D70" s="461" t="s">
        <v>2425</v>
      </c>
      <c r="E70" s="456" t="s">
        <v>1384</v>
      </c>
      <c r="F70" s="457">
        <v>4848.6899999999996</v>
      </c>
      <c r="G70" s="328"/>
      <c r="H70" s="456" t="s">
        <v>2312</v>
      </c>
      <c r="I70" s="456" t="s">
        <v>2311</v>
      </c>
      <c r="J70" s="458" t="s">
        <v>2424</v>
      </c>
      <c r="K70" s="331"/>
      <c r="L70" s="323"/>
      <c r="M70" s="323"/>
      <c r="N70" s="323"/>
      <c r="O70" s="323"/>
      <c r="P70" s="323"/>
      <c r="Q70" s="323"/>
      <c r="R70" s="323"/>
      <c r="S70" s="323"/>
      <c r="T70" s="323"/>
      <c r="U70" s="323"/>
      <c r="V70" s="323"/>
      <c r="W70" s="323"/>
      <c r="X70" s="323"/>
      <c r="Y70" s="323"/>
      <c r="Z70" s="323"/>
    </row>
    <row r="71" spans="1:26" ht="14.25" customHeight="1" x14ac:dyDescent="0.25">
      <c r="A71" s="326">
        <v>66</v>
      </c>
      <c r="B71" s="456" t="s">
        <v>2314</v>
      </c>
      <c r="C71" s="456" t="s">
        <v>2426</v>
      </c>
      <c r="D71" s="461" t="s">
        <v>1052</v>
      </c>
      <c r="E71" s="456" t="s">
        <v>1384</v>
      </c>
      <c r="F71" s="457">
        <v>2656.5</v>
      </c>
      <c r="G71" s="457"/>
      <c r="H71" s="456" t="s">
        <v>2315</v>
      </c>
      <c r="I71" s="456" t="s">
        <v>2316</v>
      </c>
      <c r="J71" s="458">
        <v>44384</v>
      </c>
      <c r="K71" s="459"/>
      <c r="L71" s="323"/>
      <c r="M71" s="323"/>
      <c r="N71" s="323"/>
      <c r="O71" s="323"/>
      <c r="P71" s="323"/>
      <c r="Q71" s="323"/>
      <c r="R71" s="323"/>
      <c r="S71" s="323"/>
      <c r="T71" s="323"/>
      <c r="U71" s="323"/>
      <c r="V71" s="323"/>
      <c r="W71" s="323"/>
      <c r="X71" s="323"/>
      <c r="Y71" s="323"/>
      <c r="Z71" s="323"/>
    </row>
    <row r="72" spans="1:26" ht="14.25" customHeight="1" x14ac:dyDescent="0.25">
      <c r="A72" s="326">
        <v>67</v>
      </c>
      <c r="B72" s="456" t="s">
        <v>2458</v>
      </c>
      <c r="C72" s="456" t="s">
        <v>2427</v>
      </c>
      <c r="D72" s="456" t="s">
        <v>2428</v>
      </c>
      <c r="E72" s="456" t="s">
        <v>1384</v>
      </c>
      <c r="F72" s="457">
        <v>3811.5</v>
      </c>
      <c r="G72" s="457"/>
      <c r="H72" s="456" t="s">
        <v>2315</v>
      </c>
      <c r="I72" s="456" t="s">
        <v>2316</v>
      </c>
      <c r="J72" s="458">
        <v>44476</v>
      </c>
      <c r="K72" s="459"/>
      <c r="L72" s="323"/>
      <c r="M72" s="323"/>
      <c r="N72" s="323"/>
      <c r="O72" s="323"/>
      <c r="P72" s="323"/>
      <c r="Q72" s="323"/>
      <c r="R72" s="323"/>
      <c r="S72" s="323"/>
      <c r="T72" s="323"/>
      <c r="U72" s="323"/>
      <c r="V72" s="323"/>
      <c r="W72" s="323"/>
      <c r="X72" s="323"/>
      <c r="Y72" s="323"/>
      <c r="Z72" s="323"/>
    </row>
    <row r="73" spans="1:26" ht="14.25" customHeight="1" x14ac:dyDescent="0.25">
      <c r="A73" s="326">
        <v>68</v>
      </c>
      <c r="B73" s="456" t="s">
        <v>2431</v>
      </c>
      <c r="C73" s="456" t="s">
        <v>2429</v>
      </c>
      <c r="D73" s="456" t="s">
        <v>2430</v>
      </c>
      <c r="E73" s="456" t="s">
        <v>1384</v>
      </c>
      <c r="F73" s="457">
        <v>1412</v>
      </c>
      <c r="G73" s="457"/>
      <c r="H73" s="456" t="s">
        <v>2312</v>
      </c>
      <c r="I73" s="456" t="s">
        <v>2311</v>
      </c>
      <c r="J73" s="458">
        <v>43133</v>
      </c>
      <c r="K73" s="459"/>
      <c r="L73" s="323"/>
      <c r="M73" s="323"/>
      <c r="N73" s="323"/>
      <c r="O73" s="323"/>
      <c r="P73" s="323"/>
      <c r="Q73" s="323"/>
      <c r="R73" s="323"/>
      <c r="S73" s="323"/>
      <c r="T73" s="323"/>
      <c r="U73" s="323"/>
      <c r="V73" s="323"/>
      <c r="W73" s="323"/>
      <c r="X73" s="323"/>
      <c r="Y73" s="323"/>
      <c r="Z73" s="323"/>
    </row>
    <row r="74" spans="1:26" ht="14.25" customHeight="1" x14ac:dyDescent="0.25">
      <c r="A74" s="326">
        <v>69</v>
      </c>
      <c r="B74" s="456" t="s">
        <v>2314</v>
      </c>
      <c r="C74" s="456" t="s">
        <v>2432</v>
      </c>
      <c r="D74" s="456" t="s">
        <v>1202</v>
      </c>
      <c r="E74" s="456" t="s">
        <v>1384</v>
      </c>
      <c r="F74" s="457">
        <v>2656.5</v>
      </c>
      <c r="G74" s="457"/>
      <c r="H74" s="456" t="s">
        <v>2315</v>
      </c>
      <c r="I74" s="456" t="s">
        <v>2316</v>
      </c>
      <c r="J74" s="458">
        <v>44643</v>
      </c>
      <c r="K74" s="459"/>
      <c r="L74" s="323"/>
      <c r="M74" s="323"/>
      <c r="N74" s="323"/>
      <c r="O74" s="323"/>
      <c r="P74" s="323"/>
      <c r="Q74" s="323"/>
      <c r="R74" s="323"/>
      <c r="S74" s="323"/>
      <c r="T74" s="323"/>
      <c r="U74" s="323"/>
      <c r="V74" s="323"/>
      <c r="W74" s="323"/>
      <c r="X74" s="323"/>
      <c r="Y74" s="323"/>
      <c r="Z74" s="323"/>
    </row>
    <row r="75" spans="1:26" ht="14.25" customHeight="1" x14ac:dyDescent="0.25">
      <c r="A75" s="326">
        <v>70</v>
      </c>
      <c r="B75" s="456" t="s">
        <v>2435</v>
      </c>
      <c r="C75" s="456" t="s">
        <v>2433</v>
      </c>
      <c r="D75" s="456" t="s">
        <v>2434</v>
      </c>
      <c r="E75" s="456" t="s">
        <v>1384</v>
      </c>
      <c r="F75" s="457">
        <v>2814</v>
      </c>
      <c r="G75" s="457"/>
      <c r="H75" s="456" t="s">
        <v>2315</v>
      </c>
      <c r="I75" s="456" t="s">
        <v>2316</v>
      </c>
      <c r="J75" s="458">
        <v>44390</v>
      </c>
      <c r="K75" s="459"/>
      <c r="L75" s="323"/>
      <c r="M75" s="323"/>
      <c r="N75" s="323"/>
      <c r="O75" s="323"/>
      <c r="P75" s="323"/>
      <c r="Q75" s="323"/>
      <c r="R75" s="323"/>
      <c r="S75" s="323"/>
      <c r="T75" s="323"/>
      <c r="U75" s="323"/>
      <c r="V75" s="323"/>
      <c r="W75" s="323"/>
      <c r="X75" s="323"/>
      <c r="Y75" s="323"/>
      <c r="Z75" s="323"/>
    </row>
    <row r="76" spans="1:26" ht="14.25" customHeight="1" x14ac:dyDescent="0.25">
      <c r="A76" s="326">
        <v>71</v>
      </c>
      <c r="B76" s="465" t="s">
        <v>2314</v>
      </c>
      <c r="C76" s="465" t="s">
        <v>2436</v>
      </c>
      <c r="D76" s="465" t="s">
        <v>2437</v>
      </c>
      <c r="E76" s="465" t="s">
        <v>1384</v>
      </c>
      <c r="F76" s="466">
        <v>2656.5</v>
      </c>
      <c r="G76" s="466"/>
      <c r="H76" s="465" t="s">
        <v>2315</v>
      </c>
      <c r="I76" s="465" t="s">
        <v>2316</v>
      </c>
      <c r="J76" s="467">
        <v>44384</v>
      </c>
      <c r="K76" s="468">
        <v>45323</v>
      </c>
      <c r="L76" s="323"/>
      <c r="M76" s="323"/>
      <c r="N76" s="323"/>
      <c r="O76" s="323"/>
      <c r="P76" s="323"/>
      <c r="Q76" s="323"/>
      <c r="R76" s="323"/>
      <c r="S76" s="323"/>
      <c r="T76" s="323"/>
      <c r="U76" s="323"/>
      <c r="V76" s="323"/>
      <c r="W76" s="323"/>
      <c r="X76" s="323"/>
      <c r="Y76" s="323"/>
      <c r="Z76" s="323"/>
    </row>
    <row r="77" spans="1:26" ht="14.25" customHeight="1" x14ac:dyDescent="0.25">
      <c r="A77" s="326">
        <v>72</v>
      </c>
      <c r="B77" s="456" t="s">
        <v>2325</v>
      </c>
      <c r="C77" s="456" t="s">
        <v>2438</v>
      </c>
      <c r="D77" s="456" t="s">
        <v>1210</v>
      </c>
      <c r="E77" s="456" t="s">
        <v>1384</v>
      </c>
      <c r="F77" s="457">
        <v>2656.5</v>
      </c>
      <c r="G77" s="457"/>
      <c r="H77" s="456" t="s">
        <v>2315</v>
      </c>
      <c r="I77" s="456" t="s">
        <v>2316</v>
      </c>
      <c r="J77" s="458">
        <v>44755</v>
      </c>
      <c r="K77" s="459"/>
      <c r="L77" s="323"/>
      <c r="M77" s="323"/>
      <c r="N77" s="323"/>
      <c r="O77" s="323"/>
      <c r="P77" s="323"/>
      <c r="Q77" s="323"/>
      <c r="R77" s="323"/>
      <c r="S77" s="323"/>
      <c r="T77" s="323"/>
      <c r="U77" s="323"/>
      <c r="V77" s="323"/>
      <c r="W77" s="323"/>
      <c r="X77" s="323"/>
      <c r="Y77" s="323"/>
      <c r="Z77" s="323"/>
    </row>
    <row r="78" spans="1:26" ht="14.25" customHeight="1" x14ac:dyDescent="0.25">
      <c r="A78" s="326">
        <v>73</v>
      </c>
      <c r="B78" s="456" t="s">
        <v>2458</v>
      </c>
      <c r="C78" s="456" t="s">
        <v>2439</v>
      </c>
      <c r="D78" s="456" t="s">
        <v>2440</v>
      </c>
      <c r="E78" s="456" t="s">
        <v>1384</v>
      </c>
      <c r="F78" s="457">
        <v>3811.5</v>
      </c>
      <c r="G78" s="457"/>
      <c r="H78" s="456" t="s">
        <v>2315</v>
      </c>
      <c r="I78" s="456" t="s">
        <v>2316</v>
      </c>
      <c r="J78" s="458" t="s">
        <v>2441</v>
      </c>
      <c r="K78" s="459"/>
      <c r="L78" s="323"/>
      <c r="M78" s="323"/>
      <c r="N78" s="323"/>
      <c r="O78" s="323"/>
      <c r="P78" s="323"/>
      <c r="Q78" s="323"/>
      <c r="R78" s="323"/>
      <c r="S78" s="323"/>
      <c r="T78" s="323"/>
      <c r="U78" s="323"/>
      <c r="V78" s="323"/>
      <c r="W78" s="323"/>
      <c r="X78" s="323"/>
      <c r="Y78" s="323"/>
      <c r="Z78" s="323"/>
    </row>
    <row r="79" spans="1:26" ht="26.25" customHeight="1" x14ac:dyDescent="0.25">
      <c r="A79" s="326">
        <v>74</v>
      </c>
      <c r="B79" s="456" t="s">
        <v>2325</v>
      </c>
      <c r="C79" s="456" t="s">
        <v>2442</v>
      </c>
      <c r="D79" s="456" t="s">
        <v>2443</v>
      </c>
      <c r="E79" s="456" t="s">
        <v>1384</v>
      </c>
      <c r="F79" s="457">
        <v>2656.5</v>
      </c>
      <c r="G79" s="328"/>
      <c r="H79" s="456" t="s">
        <v>2315</v>
      </c>
      <c r="I79" s="456" t="s">
        <v>2316</v>
      </c>
      <c r="J79" s="458">
        <v>44411</v>
      </c>
      <c r="K79" s="331"/>
      <c r="L79" s="323"/>
      <c r="M79" s="323"/>
      <c r="N79" s="323"/>
      <c r="O79" s="323"/>
      <c r="P79" s="323"/>
      <c r="Q79" s="323"/>
      <c r="R79" s="323"/>
      <c r="S79" s="323"/>
      <c r="T79" s="323"/>
      <c r="U79" s="323"/>
      <c r="V79" s="323"/>
      <c r="W79" s="323"/>
      <c r="X79" s="323"/>
      <c r="Y79" s="323"/>
      <c r="Z79" s="323"/>
    </row>
    <row r="80" spans="1:26" ht="14.25" customHeight="1" x14ac:dyDescent="0.25">
      <c r="A80" s="326">
        <v>75</v>
      </c>
      <c r="B80" s="465" t="s">
        <v>2314</v>
      </c>
      <c r="C80" s="465" t="s">
        <v>2444</v>
      </c>
      <c r="D80" s="465" t="s">
        <v>2445</v>
      </c>
      <c r="E80" s="465" t="s">
        <v>1384</v>
      </c>
      <c r="F80" s="466">
        <v>2656.5</v>
      </c>
      <c r="G80" s="466"/>
      <c r="H80" s="465" t="s">
        <v>2315</v>
      </c>
      <c r="I80" s="465" t="s">
        <v>2316</v>
      </c>
      <c r="J80" s="467">
        <v>44384</v>
      </c>
      <c r="K80" s="468">
        <v>45340</v>
      </c>
      <c r="L80" s="323"/>
      <c r="M80" s="323"/>
      <c r="N80" s="323"/>
      <c r="O80" s="323"/>
      <c r="P80" s="323"/>
      <c r="Q80" s="323"/>
      <c r="R80" s="323"/>
      <c r="S80" s="323"/>
      <c r="T80" s="323"/>
      <c r="U80" s="323"/>
      <c r="V80" s="323"/>
      <c r="W80" s="323"/>
      <c r="X80" s="323"/>
      <c r="Y80" s="323"/>
      <c r="Z80" s="323"/>
    </row>
    <row r="81" spans="1:26" ht="14.25" customHeight="1" x14ac:dyDescent="0.25">
      <c r="A81" s="326">
        <v>76</v>
      </c>
      <c r="B81" s="456" t="s">
        <v>2325</v>
      </c>
      <c r="C81" s="463" t="s">
        <v>2446</v>
      </c>
      <c r="D81" s="456" t="s">
        <v>2447</v>
      </c>
      <c r="E81" s="456" t="s">
        <v>1384</v>
      </c>
      <c r="F81" s="457">
        <v>2656.5</v>
      </c>
      <c r="G81" s="457"/>
      <c r="H81" s="456" t="s">
        <v>2315</v>
      </c>
      <c r="I81" s="456" t="s">
        <v>2316</v>
      </c>
      <c r="J81" s="458">
        <v>44748</v>
      </c>
      <c r="K81" s="331"/>
      <c r="L81" s="323"/>
      <c r="M81" s="323"/>
      <c r="N81" s="323"/>
      <c r="O81" s="323"/>
      <c r="P81" s="323"/>
      <c r="Q81" s="323"/>
      <c r="R81" s="323"/>
      <c r="S81" s="323"/>
      <c r="T81" s="323"/>
      <c r="U81" s="323"/>
      <c r="V81" s="323"/>
      <c r="W81" s="323"/>
      <c r="X81" s="323"/>
      <c r="Y81" s="323"/>
      <c r="Z81" s="323"/>
    </row>
    <row r="82" spans="1:26" ht="14.25" customHeight="1" x14ac:dyDescent="0.25">
      <c r="A82" s="326">
        <v>77</v>
      </c>
      <c r="B82" s="456" t="s">
        <v>2450</v>
      </c>
      <c r="C82" s="456" t="s">
        <v>2448</v>
      </c>
      <c r="D82" s="456" t="s">
        <v>2449</v>
      </c>
      <c r="E82" s="456" t="s">
        <v>1384</v>
      </c>
      <c r="F82" s="457">
        <v>3570</v>
      </c>
      <c r="G82" s="457"/>
      <c r="H82" s="456" t="s">
        <v>2312</v>
      </c>
      <c r="I82" s="456" t="s">
        <v>2311</v>
      </c>
      <c r="J82" s="458">
        <v>44739</v>
      </c>
      <c r="K82" s="331"/>
      <c r="L82" s="323"/>
      <c r="M82" s="323"/>
      <c r="N82" s="323"/>
      <c r="O82" s="323"/>
      <c r="P82" s="323"/>
      <c r="Q82" s="323"/>
      <c r="R82" s="323"/>
      <c r="S82" s="323"/>
      <c r="T82" s="323"/>
      <c r="U82" s="323"/>
      <c r="V82" s="323"/>
      <c r="W82" s="323"/>
      <c r="X82" s="323"/>
      <c r="Y82" s="323"/>
      <c r="Z82" s="323"/>
    </row>
    <row r="83" spans="1:26" ht="14.25" customHeight="1" x14ac:dyDescent="0.25">
      <c r="A83" s="326">
        <v>78</v>
      </c>
      <c r="B83" s="456" t="s">
        <v>2325</v>
      </c>
      <c r="C83" s="456" t="s">
        <v>2451</v>
      </c>
      <c r="D83" s="456" t="s">
        <v>1221</v>
      </c>
      <c r="E83" s="456" t="s">
        <v>1384</v>
      </c>
      <c r="F83" s="457">
        <v>2656.5</v>
      </c>
      <c r="G83" s="457"/>
      <c r="H83" s="456" t="s">
        <v>2315</v>
      </c>
      <c r="I83" s="456" t="s">
        <v>2316</v>
      </c>
      <c r="J83" s="458">
        <v>44411</v>
      </c>
      <c r="K83" s="331"/>
      <c r="L83" s="323"/>
      <c r="M83" s="323"/>
      <c r="N83" s="323"/>
      <c r="O83" s="323"/>
      <c r="P83" s="323"/>
      <c r="Q83" s="323"/>
      <c r="R83" s="323"/>
      <c r="S83" s="323"/>
      <c r="T83" s="323"/>
      <c r="U83" s="323"/>
      <c r="V83" s="323"/>
      <c r="W83" s="323"/>
      <c r="X83" s="323"/>
      <c r="Y83" s="323"/>
      <c r="Z83" s="323"/>
    </row>
    <row r="84" spans="1:26" ht="14.25" customHeight="1" x14ac:dyDescent="0.25">
      <c r="A84" s="326">
        <v>79</v>
      </c>
      <c r="B84" s="463" t="s">
        <v>2453</v>
      </c>
      <c r="C84" s="456" t="s">
        <v>2452</v>
      </c>
      <c r="D84" s="456" t="s">
        <v>1058</v>
      </c>
      <c r="E84" s="456" t="s">
        <v>1384</v>
      </c>
      <c r="F84" s="457">
        <v>3126.5</v>
      </c>
      <c r="G84" s="457"/>
      <c r="H84" s="456" t="s">
        <v>2315</v>
      </c>
      <c r="I84" s="456" t="s">
        <v>2316</v>
      </c>
      <c r="J84" s="458">
        <v>45154</v>
      </c>
      <c r="K84" s="331"/>
      <c r="L84" s="323"/>
      <c r="M84" s="323"/>
      <c r="N84" s="323"/>
      <c r="O84" s="323"/>
      <c r="P84" s="323"/>
      <c r="Q84" s="323"/>
      <c r="R84" s="323"/>
      <c r="S84" s="323"/>
      <c r="T84" s="323"/>
      <c r="U84" s="323"/>
      <c r="V84" s="323"/>
      <c r="W84" s="323"/>
      <c r="X84" s="323"/>
      <c r="Y84" s="323"/>
      <c r="Z84" s="323"/>
    </row>
    <row r="85" spans="1:26" ht="14.25" customHeight="1" x14ac:dyDescent="0.25">
      <c r="A85" s="326">
        <v>80</v>
      </c>
      <c r="B85" s="456" t="s">
        <v>2314</v>
      </c>
      <c r="C85" s="456" t="s">
        <v>2454</v>
      </c>
      <c r="D85" s="456" t="s">
        <v>2455</v>
      </c>
      <c r="E85" s="456" t="s">
        <v>1384</v>
      </c>
      <c r="F85" s="457">
        <v>2656.5</v>
      </c>
      <c r="G85" s="457"/>
      <c r="H85" s="456" t="s">
        <v>2315</v>
      </c>
      <c r="I85" s="456" t="s">
        <v>2316</v>
      </c>
      <c r="J85" s="462">
        <v>44384</v>
      </c>
      <c r="K85" s="331"/>
      <c r="L85" s="323"/>
      <c r="M85" s="323"/>
      <c r="N85" s="323"/>
      <c r="O85" s="323"/>
      <c r="P85" s="323"/>
      <c r="Q85" s="323"/>
      <c r="R85" s="323"/>
      <c r="S85" s="323"/>
      <c r="T85" s="323"/>
      <c r="U85" s="323"/>
      <c r="V85" s="323"/>
      <c r="W85" s="323"/>
      <c r="X85" s="323"/>
      <c r="Y85" s="323"/>
      <c r="Z85" s="323"/>
    </row>
    <row r="86" spans="1:26" ht="14.25" customHeight="1" x14ac:dyDescent="0.25">
      <c r="A86" s="326">
        <v>81</v>
      </c>
      <c r="B86" s="456"/>
      <c r="C86" s="456"/>
      <c r="D86" s="327"/>
      <c r="E86" s="456"/>
      <c r="F86" s="457"/>
      <c r="G86" s="328"/>
      <c r="H86" s="456"/>
      <c r="I86" s="456"/>
      <c r="J86" s="458"/>
      <c r="K86" s="331"/>
      <c r="L86" s="323"/>
      <c r="M86" s="323"/>
      <c r="N86" s="323"/>
      <c r="O86" s="323"/>
      <c r="P86" s="323"/>
      <c r="Q86" s="323"/>
      <c r="R86" s="323"/>
      <c r="S86" s="323"/>
      <c r="T86" s="323"/>
      <c r="U86" s="323"/>
      <c r="V86" s="323"/>
      <c r="W86" s="323"/>
      <c r="X86" s="323"/>
      <c r="Y86" s="323"/>
      <c r="Z86" s="323"/>
    </row>
    <row r="87" spans="1:26" ht="14.25" customHeight="1" x14ac:dyDescent="0.25">
      <c r="A87" s="326">
        <v>82</v>
      </c>
      <c r="B87" s="327"/>
      <c r="C87" s="327"/>
      <c r="D87" s="327"/>
      <c r="E87" s="327"/>
      <c r="F87" s="328"/>
      <c r="G87" s="328"/>
      <c r="H87" s="329"/>
      <c r="I87" s="327"/>
      <c r="J87" s="330"/>
      <c r="K87" s="331"/>
      <c r="L87" s="323"/>
      <c r="M87" s="323"/>
      <c r="N87" s="323"/>
      <c r="O87" s="323"/>
      <c r="P87" s="323"/>
      <c r="Q87" s="323"/>
      <c r="R87" s="323"/>
      <c r="S87" s="323"/>
      <c r="T87" s="323"/>
      <c r="U87" s="323"/>
      <c r="V87" s="323"/>
      <c r="W87" s="323"/>
      <c r="X87" s="323"/>
      <c r="Y87" s="323"/>
      <c r="Z87" s="323"/>
    </row>
    <row r="88" spans="1:26" ht="14.25" customHeight="1" x14ac:dyDescent="0.25">
      <c r="A88" s="326">
        <v>83</v>
      </c>
      <c r="B88" s="327"/>
      <c r="C88" s="327"/>
      <c r="D88" s="327"/>
      <c r="E88" s="327"/>
      <c r="F88" s="328"/>
      <c r="G88" s="328"/>
      <c r="H88" s="329"/>
      <c r="I88" s="327"/>
      <c r="J88" s="330"/>
      <c r="K88" s="331"/>
      <c r="L88" s="323"/>
      <c r="M88" s="323"/>
      <c r="N88" s="323"/>
      <c r="O88" s="323"/>
      <c r="P88" s="323"/>
      <c r="Q88" s="323"/>
      <c r="R88" s="323"/>
      <c r="S88" s="323"/>
      <c r="T88" s="323"/>
      <c r="U88" s="323"/>
      <c r="V88" s="323"/>
      <c r="W88" s="323"/>
      <c r="X88" s="323"/>
      <c r="Y88" s="323"/>
      <c r="Z88" s="323"/>
    </row>
    <row r="89" spans="1:26" ht="14.25" customHeight="1" x14ac:dyDescent="0.25">
      <c r="A89" s="326">
        <v>84</v>
      </c>
      <c r="B89" s="327"/>
      <c r="C89" s="327"/>
      <c r="D89" s="327"/>
      <c r="E89" s="327"/>
      <c r="F89" s="328"/>
      <c r="G89" s="328"/>
      <c r="H89" s="329"/>
      <c r="I89" s="327"/>
      <c r="J89" s="330"/>
      <c r="K89" s="331"/>
      <c r="L89" s="323"/>
      <c r="M89" s="323"/>
      <c r="N89" s="323"/>
      <c r="O89" s="323"/>
      <c r="P89" s="323"/>
      <c r="Q89" s="323"/>
      <c r="R89" s="323"/>
      <c r="S89" s="323"/>
      <c r="T89" s="323"/>
      <c r="U89" s="323"/>
      <c r="V89" s="323"/>
      <c r="W89" s="323"/>
      <c r="X89" s="323"/>
      <c r="Y89" s="323"/>
      <c r="Z89" s="323"/>
    </row>
    <row r="90" spans="1:26" ht="14.25" customHeight="1" x14ac:dyDescent="0.25">
      <c r="A90" s="326">
        <v>85</v>
      </c>
      <c r="B90" s="327"/>
      <c r="C90" s="327"/>
      <c r="D90" s="327"/>
      <c r="E90" s="327"/>
      <c r="F90" s="328"/>
      <c r="G90" s="328"/>
      <c r="H90" s="329"/>
      <c r="I90" s="327"/>
      <c r="J90" s="330"/>
      <c r="K90" s="331"/>
      <c r="L90" s="323"/>
      <c r="M90" s="323"/>
      <c r="N90" s="323"/>
      <c r="O90" s="323"/>
      <c r="P90" s="323"/>
      <c r="Q90" s="323"/>
      <c r="R90" s="323"/>
      <c r="S90" s="323"/>
      <c r="T90" s="323"/>
      <c r="U90" s="323"/>
      <c r="V90" s="323"/>
      <c r="W90" s="323"/>
      <c r="X90" s="323"/>
      <c r="Y90" s="323"/>
      <c r="Z90" s="323"/>
    </row>
    <row r="91" spans="1:26" ht="14.25" customHeight="1" x14ac:dyDescent="0.25">
      <c r="A91" s="326">
        <v>86</v>
      </c>
      <c r="B91" s="327"/>
      <c r="C91" s="327"/>
      <c r="D91" s="327"/>
      <c r="E91" s="327"/>
      <c r="F91" s="328"/>
      <c r="G91" s="328"/>
      <c r="H91" s="329"/>
      <c r="I91" s="327"/>
      <c r="J91" s="330"/>
      <c r="K91" s="331"/>
      <c r="L91" s="323"/>
      <c r="M91" s="323"/>
      <c r="N91" s="323"/>
      <c r="O91" s="323"/>
      <c r="P91" s="323"/>
      <c r="Q91" s="323"/>
      <c r="R91" s="323"/>
      <c r="S91" s="323"/>
      <c r="T91" s="323"/>
      <c r="U91" s="323"/>
      <c r="V91" s="323"/>
      <c r="W91" s="323"/>
      <c r="X91" s="323"/>
      <c r="Y91" s="323"/>
      <c r="Z91" s="323"/>
    </row>
    <row r="92" spans="1:26" ht="14.25" customHeight="1" x14ac:dyDescent="0.25">
      <c r="A92" s="326">
        <v>87</v>
      </c>
      <c r="B92" s="327"/>
      <c r="C92" s="327"/>
      <c r="D92" s="327"/>
      <c r="E92" s="327"/>
      <c r="F92" s="328"/>
      <c r="G92" s="328"/>
      <c r="H92" s="329"/>
      <c r="I92" s="327"/>
      <c r="J92" s="330"/>
      <c r="K92" s="331"/>
      <c r="L92" s="323"/>
      <c r="M92" s="323"/>
      <c r="N92" s="323"/>
      <c r="O92" s="323"/>
      <c r="P92" s="323"/>
      <c r="Q92" s="323"/>
      <c r="R92" s="323"/>
      <c r="S92" s="323"/>
      <c r="T92" s="323"/>
      <c r="U92" s="323"/>
      <c r="V92" s="323"/>
      <c r="W92" s="323"/>
      <c r="X92" s="323"/>
      <c r="Y92" s="323"/>
      <c r="Z92" s="323"/>
    </row>
    <row r="93" spans="1:26" ht="14.25" customHeight="1" x14ac:dyDescent="0.25">
      <c r="A93" s="326">
        <v>88</v>
      </c>
      <c r="B93" s="327"/>
      <c r="C93" s="327"/>
      <c r="D93" s="327"/>
      <c r="E93" s="327"/>
      <c r="F93" s="328"/>
      <c r="G93" s="328"/>
      <c r="H93" s="329"/>
      <c r="I93" s="327"/>
      <c r="J93" s="330"/>
      <c r="K93" s="331"/>
      <c r="L93" s="323"/>
      <c r="M93" s="323"/>
      <c r="N93" s="323"/>
      <c r="O93" s="323"/>
      <c r="P93" s="323"/>
      <c r="Q93" s="323"/>
      <c r="R93" s="323"/>
      <c r="S93" s="323"/>
      <c r="T93" s="323"/>
      <c r="U93" s="323"/>
      <c r="V93" s="323"/>
      <c r="W93" s="323"/>
      <c r="X93" s="323"/>
      <c r="Y93" s="323"/>
      <c r="Z93" s="323"/>
    </row>
    <row r="94" spans="1:26" ht="14.25" customHeight="1" x14ac:dyDescent="0.25">
      <c r="A94" s="326">
        <v>89</v>
      </c>
      <c r="B94" s="327"/>
      <c r="C94" s="327"/>
      <c r="D94" s="327"/>
      <c r="E94" s="327"/>
      <c r="F94" s="328"/>
      <c r="G94" s="328"/>
      <c r="H94" s="329"/>
      <c r="I94" s="327"/>
      <c r="J94" s="330"/>
      <c r="K94" s="331"/>
      <c r="L94" s="323"/>
      <c r="M94" s="323"/>
      <c r="N94" s="323"/>
      <c r="O94" s="323"/>
      <c r="P94" s="323"/>
      <c r="Q94" s="323"/>
      <c r="R94" s="323"/>
      <c r="S94" s="323"/>
      <c r="T94" s="323"/>
      <c r="U94" s="323"/>
      <c r="V94" s="323"/>
      <c r="W94" s="323"/>
      <c r="X94" s="323"/>
      <c r="Y94" s="323"/>
      <c r="Z94" s="323"/>
    </row>
    <row r="95" spans="1:26" ht="14.25" customHeight="1" x14ac:dyDescent="0.25">
      <c r="A95" s="326">
        <v>90</v>
      </c>
      <c r="B95" s="327"/>
      <c r="C95" s="327"/>
      <c r="D95" s="327"/>
      <c r="E95" s="327"/>
      <c r="F95" s="328"/>
      <c r="G95" s="328"/>
      <c r="H95" s="329"/>
      <c r="I95" s="327"/>
      <c r="J95" s="330"/>
      <c r="K95" s="331"/>
      <c r="L95" s="323"/>
      <c r="M95" s="323"/>
      <c r="N95" s="323"/>
      <c r="O95" s="323"/>
      <c r="P95" s="323"/>
      <c r="Q95" s="323"/>
      <c r="R95" s="323"/>
      <c r="S95" s="323"/>
      <c r="T95" s="323"/>
      <c r="U95" s="323"/>
      <c r="V95" s="323"/>
      <c r="W95" s="323"/>
      <c r="X95" s="323"/>
      <c r="Y95" s="323"/>
      <c r="Z95" s="323"/>
    </row>
    <row r="96" spans="1:26" ht="14.25" customHeight="1" x14ac:dyDescent="0.25">
      <c r="A96" s="326">
        <v>91</v>
      </c>
      <c r="B96" s="327"/>
      <c r="C96" s="327"/>
      <c r="D96" s="327"/>
      <c r="E96" s="327"/>
      <c r="F96" s="328"/>
      <c r="G96" s="328"/>
      <c r="H96" s="329"/>
      <c r="I96" s="327"/>
      <c r="J96" s="330"/>
      <c r="K96" s="331"/>
      <c r="L96" s="323"/>
      <c r="M96" s="323"/>
      <c r="N96" s="323"/>
      <c r="O96" s="323"/>
      <c r="P96" s="323"/>
      <c r="Q96" s="323"/>
      <c r="R96" s="323"/>
      <c r="S96" s="323"/>
      <c r="T96" s="323"/>
      <c r="U96" s="323"/>
      <c r="V96" s="323"/>
      <c r="W96" s="323"/>
      <c r="X96" s="323"/>
      <c r="Y96" s="323"/>
      <c r="Z96" s="323"/>
    </row>
    <row r="97" spans="1:26" ht="14.25" customHeight="1" x14ac:dyDescent="0.25">
      <c r="A97" s="326">
        <v>92</v>
      </c>
      <c r="B97" s="327"/>
      <c r="C97" s="327"/>
      <c r="D97" s="327"/>
      <c r="E97" s="327"/>
      <c r="F97" s="328"/>
      <c r="G97" s="328"/>
      <c r="H97" s="329"/>
      <c r="I97" s="327"/>
      <c r="J97" s="330"/>
      <c r="K97" s="331"/>
      <c r="L97" s="323"/>
      <c r="M97" s="323"/>
      <c r="N97" s="323"/>
      <c r="O97" s="323"/>
      <c r="P97" s="323"/>
      <c r="Q97" s="323"/>
      <c r="R97" s="323"/>
      <c r="S97" s="323"/>
      <c r="T97" s="323"/>
      <c r="U97" s="323"/>
      <c r="V97" s="323"/>
      <c r="W97" s="323"/>
      <c r="X97" s="323"/>
      <c r="Y97" s="323"/>
      <c r="Z97" s="323"/>
    </row>
    <row r="98" spans="1:26" ht="14.25" customHeight="1" x14ac:dyDescent="0.25">
      <c r="A98" s="326">
        <v>93</v>
      </c>
      <c r="B98" s="327"/>
      <c r="C98" s="327"/>
      <c r="D98" s="327"/>
      <c r="E98" s="327"/>
      <c r="F98" s="328"/>
      <c r="G98" s="328"/>
      <c r="H98" s="329"/>
      <c r="I98" s="327"/>
      <c r="J98" s="330"/>
      <c r="K98" s="331"/>
      <c r="L98" s="323"/>
      <c r="M98" s="323"/>
      <c r="N98" s="323"/>
      <c r="O98" s="323"/>
      <c r="P98" s="323"/>
      <c r="Q98" s="323"/>
      <c r="R98" s="323"/>
      <c r="S98" s="323"/>
      <c r="T98" s="323"/>
      <c r="U98" s="323"/>
      <c r="V98" s="323"/>
      <c r="W98" s="323"/>
      <c r="X98" s="323"/>
      <c r="Y98" s="323"/>
      <c r="Z98" s="323"/>
    </row>
    <row r="99" spans="1:26" ht="14.25" customHeight="1" x14ac:dyDescent="0.25">
      <c r="A99" s="326">
        <v>94</v>
      </c>
      <c r="B99" s="327"/>
      <c r="C99" s="327"/>
      <c r="D99" s="327"/>
      <c r="E99" s="327"/>
      <c r="F99" s="328"/>
      <c r="G99" s="328"/>
      <c r="H99" s="329"/>
      <c r="I99" s="327"/>
      <c r="J99" s="330"/>
      <c r="K99" s="331"/>
      <c r="L99" s="323"/>
      <c r="M99" s="323"/>
      <c r="N99" s="323"/>
      <c r="O99" s="323"/>
      <c r="P99" s="323"/>
      <c r="Q99" s="323"/>
      <c r="R99" s="323"/>
      <c r="S99" s="323"/>
      <c r="T99" s="323"/>
      <c r="U99" s="323"/>
      <c r="V99" s="323"/>
      <c r="W99" s="323"/>
      <c r="X99" s="323"/>
      <c r="Y99" s="323"/>
      <c r="Z99" s="323"/>
    </row>
    <row r="100" spans="1:26" ht="14.25" customHeight="1" x14ac:dyDescent="0.25">
      <c r="A100" s="326">
        <v>95</v>
      </c>
      <c r="B100" s="327"/>
      <c r="C100" s="327"/>
      <c r="D100" s="327"/>
      <c r="E100" s="327"/>
      <c r="F100" s="328"/>
      <c r="G100" s="328"/>
      <c r="H100" s="329"/>
      <c r="I100" s="327"/>
      <c r="J100" s="330"/>
      <c r="K100" s="331"/>
      <c r="L100" s="323"/>
      <c r="M100" s="323"/>
      <c r="N100" s="323"/>
      <c r="O100" s="323"/>
      <c r="P100" s="323"/>
      <c r="Q100" s="323"/>
      <c r="R100" s="323"/>
      <c r="S100" s="323"/>
      <c r="T100" s="323"/>
      <c r="U100" s="323"/>
      <c r="V100" s="323"/>
      <c r="W100" s="323"/>
      <c r="X100" s="323"/>
      <c r="Y100" s="323"/>
      <c r="Z100" s="323"/>
    </row>
    <row r="101" spans="1:26" ht="14.25" customHeight="1" x14ac:dyDescent="0.25">
      <c r="A101" s="326">
        <v>96</v>
      </c>
      <c r="B101" s="327"/>
      <c r="C101" s="327"/>
      <c r="D101" s="327"/>
      <c r="E101" s="327"/>
      <c r="F101" s="328"/>
      <c r="G101" s="328"/>
      <c r="H101" s="329"/>
      <c r="I101" s="327"/>
      <c r="J101" s="330"/>
      <c r="K101" s="331"/>
      <c r="L101" s="323"/>
      <c r="M101" s="323"/>
      <c r="N101" s="323"/>
      <c r="O101" s="323"/>
      <c r="P101" s="323"/>
      <c r="Q101" s="323"/>
      <c r="R101" s="323"/>
      <c r="S101" s="323"/>
      <c r="T101" s="323"/>
      <c r="U101" s="323"/>
      <c r="V101" s="323"/>
      <c r="W101" s="323"/>
      <c r="X101" s="323"/>
      <c r="Y101" s="323"/>
      <c r="Z101" s="323"/>
    </row>
    <row r="102" spans="1:26" ht="14.25" customHeight="1" x14ac:dyDescent="0.25">
      <c r="A102" s="326">
        <v>97</v>
      </c>
      <c r="B102" s="327"/>
      <c r="C102" s="327"/>
      <c r="D102" s="327"/>
      <c r="E102" s="327"/>
      <c r="F102" s="328"/>
      <c r="G102" s="328"/>
      <c r="H102" s="329"/>
      <c r="I102" s="327"/>
      <c r="J102" s="330"/>
      <c r="K102" s="331"/>
      <c r="L102" s="323"/>
      <c r="M102" s="323"/>
      <c r="N102" s="323"/>
      <c r="O102" s="323"/>
      <c r="P102" s="323"/>
      <c r="Q102" s="323"/>
      <c r="R102" s="323"/>
      <c r="S102" s="323"/>
      <c r="T102" s="323"/>
      <c r="U102" s="323"/>
      <c r="V102" s="323"/>
      <c r="W102" s="323"/>
      <c r="X102" s="323"/>
      <c r="Y102" s="323"/>
      <c r="Z102" s="323"/>
    </row>
    <row r="103" spans="1:26" ht="14.25" customHeight="1" x14ac:dyDescent="0.25">
      <c r="A103" s="326">
        <v>98</v>
      </c>
      <c r="B103" s="327"/>
      <c r="C103" s="327"/>
      <c r="D103" s="327"/>
      <c r="E103" s="327"/>
      <c r="F103" s="328"/>
      <c r="G103" s="328"/>
      <c r="H103" s="329"/>
      <c r="I103" s="327"/>
      <c r="J103" s="330"/>
      <c r="K103" s="331"/>
      <c r="L103" s="323"/>
      <c r="M103" s="323"/>
      <c r="N103" s="323"/>
      <c r="O103" s="323"/>
      <c r="P103" s="323"/>
      <c r="Q103" s="323"/>
      <c r="R103" s="323"/>
      <c r="S103" s="323"/>
      <c r="T103" s="323"/>
      <c r="U103" s="323"/>
      <c r="V103" s="323"/>
      <c r="W103" s="323"/>
      <c r="X103" s="323"/>
      <c r="Y103" s="323"/>
      <c r="Z103" s="323"/>
    </row>
    <row r="104" spans="1:26" ht="14.25" customHeight="1" x14ac:dyDescent="0.25">
      <c r="A104" s="326">
        <v>99</v>
      </c>
      <c r="B104" s="327"/>
      <c r="C104" s="327"/>
      <c r="D104" s="327"/>
      <c r="E104" s="327"/>
      <c r="F104" s="328"/>
      <c r="G104" s="328"/>
      <c r="H104" s="329"/>
      <c r="I104" s="327"/>
      <c r="J104" s="330"/>
      <c r="K104" s="331"/>
      <c r="L104" s="323"/>
      <c r="M104" s="323"/>
      <c r="N104" s="323"/>
      <c r="O104" s="323"/>
      <c r="P104" s="323"/>
      <c r="Q104" s="323"/>
      <c r="R104" s="323"/>
      <c r="S104" s="323"/>
      <c r="T104" s="323"/>
      <c r="U104" s="323"/>
      <c r="V104" s="323"/>
      <c r="W104" s="323"/>
      <c r="X104" s="323"/>
      <c r="Y104" s="323"/>
      <c r="Z104" s="323"/>
    </row>
    <row r="105" spans="1:26" ht="14.25" customHeight="1" x14ac:dyDescent="0.25">
      <c r="A105" s="326">
        <v>100</v>
      </c>
      <c r="B105" s="327"/>
      <c r="C105" s="327"/>
      <c r="D105" s="327"/>
      <c r="E105" s="327"/>
      <c r="F105" s="328"/>
      <c r="G105" s="328"/>
      <c r="H105" s="329"/>
      <c r="I105" s="327"/>
      <c r="J105" s="330"/>
      <c r="K105" s="331"/>
      <c r="L105" s="323"/>
      <c r="M105" s="323"/>
      <c r="N105" s="323"/>
      <c r="O105" s="323"/>
      <c r="P105" s="323"/>
      <c r="Q105" s="323"/>
      <c r="R105" s="323"/>
      <c r="S105" s="323"/>
      <c r="T105" s="323"/>
      <c r="U105" s="323"/>
      <c r="V105" s="323"/>
      <c r="W105" s="323"/>
      <c r="X105" s="323"/>
      <c r="Y105" s="323"/>
      <c r="Z105" s="323"/>
    </row>
    <row r="106" spans="1:26" ht="14.25" customHeight="1" x14ac:dyDescent="0.25">
      <c r="A106" s="326">
        <v>101</v>
      </c>
      <c r="B106" s="327"/>
      <c r="C106" s="327"/>
      <c r="D106" s="327"/>
      <c r="E106" s="327"/>
      <c r="F106" s="328"/>
      <c r="G106" s="328"/>
      <c r="H106" s="329"/>
      <c r="I106" s="327"/>
      <c r="J106" s="330"/>
      <c r="K106" s="331"/>
      <c r="L106" s="323"/>
      <c r="M106" s="323"/>
      <c r="N106" s="323"/>
      <c r="O106" s="323"/>
      <c r="P106" s="323"/>
      <c r="Q106" s="323"/>
      <c r="R106" s="323"/>
      <c r="S106" s="323"/>
      <c r="T106" s="323"/>
      <c r="U106" s="323"/>
      <c r="V106" s="323"/>
      <c r="W106" s="323"/>
      <c r="X106" s="323"/>
      <c r="Y106" s="323"/>
      <c r="Z106" s="323"/>
    </row>
    <row r="107" spans="1:26" ht="14.25" customHeight="1" x14ac:dyDescent="0.25">
      <c r="A107" s="326">
        <v>102</v>
      </c>
      <c r="B107" s="327"/>
      <c r="C107" s="327"/>
      <c r="D107" s="327"/>
      <c r="E107" s="327"/>
      <c r="F107" s="328"/>
      <c r="G107" s="328"/>
      <c r="H107" s="329"/>
      <c r="I107" s="327"/>
      <c r="J107" s="330"/>
      <c r="K107" s="331"/>
      <c r="L107" s="323"/>
      <c r="M107" s="323"/>
      <c r="N107" s="323"/>
      <c r="O107" s="323"/>
      <c r="P107" s="323"/>
      <c r="Q107" s="323"/>
      <c r="R107" s="323"/>
      <c r="S107" s="323"/>
      <c r="T107" s="323"/>
      <c r="U107" s="323"/>
      <c r="V107" s="323"/>
      <c r="W107" s="323"/>
      <c r="X107" s="323"/>
      <c r="Y107" s="323"/>
      <c r="Z107" s="323"/>
    </row>
    <row r="108" spans="1:26" ht="14.25" customHeight="1" x14ac:dyDescent="0.25">
      <c r="A108" s="326">
        <v>103</v>
      </c>
      <c r="B108" s="327"/>
      <c r="C108" s="327"/>
      <c r="D108" s="327"/>
      <c r="E108" s="327"/>
      <c r="F108" s="328"/>
      <c r="G108" s="328"/>
      <c r="H108" s="329"/>
      <c r="I108" s="327"/>
      <c r="J108" s="330"/>
      <c r="K108" s="331"/>
      <c r="L108" s="323"/>
      <c r="M108" s="323"/>
      <c r="N108" s="323"/>
      <c r="O108" s="323"/>
      <c r="P108" s="323"/>
      <c r="Q108" s="323"/>
      <c r="R108" s="323"/>
      <c r="S108" s="323"/>
      <c r="T108" s="323"/>
      <c r="U108" s="323"/>
      <c r="V108" s="323"/>
      <c r="W108" s="323"/>
      <c r="X108" s="323"/>
      <c r="Y108" s="323"/>
      <c r="Z108" s="323"/>
    </row>
    <row r="109" spans="1:26" ht="14.25" customHeight="1" x14ac:dyDescent="0.25">
      <c r="A109" s="326">
        <v>104</v>
      </c>
      <c r="B109" s="327"/>
      <c r="C109" s="327"/>
      <c r="D109" s="327"/>
      <c r="E109" s="327"/>
      <c r="F109" s="328"/>
      <c r="G109" s="328"/>
      <c r="H109" s="329"/>
      <c r="I109" s="327"/>
      <c r="J109" s="330"/>
      <c r="K109" s="331"/>
      <c r="L109" s="323"/>
      <c r="M109" s="323"/>
      <c r="N109" s="323"/>
      <c r="O109" s="323"/>
      <c r="P109" s="323"/>
      <c r="Q109" s="323"/>
      <c r="R109" s="323"/>
      <c r="S109" s="323"/>
      <c r="T109" s="323"/>
      <c r="U109" s="323"/>
      <c r="V109" s="323"/>
      <c r="W109" s="323"/>
      <c r="X109" s="323"/>
      <c r="Y109" s="323"/>
      <c r="Z109" s="323"/>
    </row>
    <row r="110" spans="1:26" ht="14.25" customHeight="1" x14ac:dyDescent="0.25">
      <c r="A110" s="326">
        <v>105</v>
      </c>
      <c r="B110" s="327"/>
      <c r="C110" s="327"/>
      <c r="D110" s="327"/>
      <c r="E110" s="327"/>
      <c r="F110" s="328"/>
      <c r="G110" s="328"/>
      <c r="H110" s="329"/>
      <c r="I110" s="327"/>
      <c r="J110" s="330"/>
      <c r="K110" s="331"/>
      <c r="L110" s="323"/>
      <c r="M110" s="323"/>
      <c r="N110" s="323"/>
      <c r="O110" s="323"/>
      <c r="P110" s="323"/>
      <c r="Q110" s="323"/>
      <c r="R110" s="323"/>
      <c r="S110" s="323"/>
      <c r="T110" s="323"/>
      <c r="U110" s="323"/>
      <c r="V110" s="323"/>
      <c r="W110" s="323"/>
      <c r="X110" s="323"/>
      <c r="Y110" s="323"/>
      <c r="Z110" s="323"/>
    </row>
    <row r="111" spans="1:26" ht="14.25" customHeight="1" x14ac:dyDescent="0.25">
      <c r="A111" s="326">
        <v>106</v>
      </c>
      <c r="B111" s="327"/>
      <c r="C111" s="327"/>
      <c r="D111" s="327"/>
      <c r="E111" s="327"/>
      <c r="F111" s="328"/>
      <c r="G111" s="328"/>
      <c r="H111" s="329"/>
      <c r="I111" s="327"/>
      <c r="J111" s="330"/>
      <c r="K111" s="331"/>
      <c r="L111" s="323"/>
      <c r="M111" s="323"/>
      <c r="N111" s="323"/>
      <c r="O111" s="323"/>
      <c r="P111" s="323"/>
      <c r="Q111" s="323"/>
      <c r="R111" s="323"/>
      <c r="S111" s="323"/>
      <c r="T111" s="323"/>
      <c r="U111" s="323"/>
      <c r="V111" s="323"/>
      <c r="W111" s="323"/>
      <c r="X111" s="323"/>
      <c r="Y111" s="323"/>
      <c r="Z111" s="323"/>
    </row>
    <row r="112" spans="1:26" ht="14.25" customHeight="1" x14ac:dyDescent="0.25">
      <c r="A112" s="326">
        <v>107</v>
      </c>
      <c r="B112" s="327"/>
      <c r="C112" s="327"/>
      <c r="D112" s="327"/>
      <c r="E112" s="327"/>
      <c r="F112" s="328"/>
      <c r="G112" s="328"/>
      <c r="H112" s="329"/>
      <c r="I112" s="327"/>
      <c r="J112" s="330"/>
      <c r="K112" s="331"/>
      <c r="L112" s="323"/>
      <c r="M112" s="323"/>
      <c r="N112" s="323"/>
      <c r="O112" s="323"/>
      <c r="P112" s="323"/>
      <c r="Q112" s="323"/>
      <c r="R112" s="323"/>
      <c r="S112" s="323"/>
      <c r="T112" s="323"/>
      <c r="U112" s="323"/>
      <c r="V112" s="323"/>
      <c r="W112" s="323"/>
      <c r="X112" s="323"/>
      <c r="Y112" s="323"/>
      <c r="Z112" s="323"/>
    </row>
    <row r="113" spans="1:26" ht="14.25" customHeight="1" x14ac:dyDescent="0.25">
      <c r="A113" s="326">
        <v>108</v>
      </c>
      <c r="B113" s="327"/>
      <c r="C113" s="327"/>
      <c r="D113" s="327"/>
      <c r="E113" s="327"/>
      <c r="F113" s="328"/>
      <c r="G113" s="328"/>
      <c r="H113" s="329"/>
      <c r="I113" s="327"/>
      <c r="J113" s="330"/>
      <c r="K113" s="331"/>
      <c r="L113" s="323"/>
      <c r="M113" s="323"/>
      <c r="N113" s="323"/>
      <c r="O113" s="323"/>
      <c r="P113" s="323"/>
      <c r="Q113" s="323"/>
      <c r="R113" s="323"/>
      <c r="S113" s="323"/>
      <c r="T113" s="323"/>
      <c r="U113" s="323"/>
      <c r="V113" s="323"/>
      <c r="W113" s="323"/>
      <c r="X113" s="323"/>
      <c r="Y113" s="323"/>
      <c r="Z113" s="323"/>
    </row>
    <row r="114" spans="1:26" ht="14.25" customHeight="1" x14ac:dyDescent="0.25">
      <c r="A114" s="326">
        <v>109</v>
      </c>
      <c r="B114" s="327"/>
      <c r="C114" s="327"/>
      <c r="D114" s="327"/>
      <c r="E114" s="327"/>
      <c r="F114" s="328"/>
      <c r="G114" s="328"/>
      <c r="H114" s="329"/>
      <c r="I114" s="327"/>
      <c r="J114" s="330"/>
      <c r="K114" s="331"/>
      <c r="L114" s="323"/>
      <c r="M114" s="323"/>
      <c r="N114" s="323"/>
      <c r="O114" s="323"/>
      <c r="P114" s="323"/>
      <c r="Q114" s="323"/>
      <c r="R114" s="323"/>
      <c r="S114" s="323"/>
      <c r="T114" s="323"/>
      <c r="U114" s="323"/>
      <c r="V114" s="323"/>
      <c r="W114" s="323"/>
      <c r="X114" s="323"/>
      <c r="Y114" s="323"/>
      <c r="Z114" s="323"/>
    </row>
    <row r="115" spans="1:26" ht="14.25" customHeight="1" x14ac:dyDescent="0.25">
      <c r="A115" s="326">
        <v>110</v>
      </c>
      <c r="B115" s="327"/>
      <c r="C115" s="327"/>
      <c r="D115" s="327"/>
      <c r="E115" s="327"/>
      <c r="F115" s="328"/>
      <c r="G115" s="328"/>
      <c r="H115" s="329"/>
      <c r="I115" s="327"/>
      <c r="J115" s="330"/>
      <c r="K115" s="331"/>
      <c r="L115" s="323"/>
      <c r="M115" s="323"/>
      <c r="N115" s="323"/>
      <c r="O115" s="323"/>
      <c r="P115" s="323"/>
      <c r="Q115" s="323"/>
      <c r="R115" s="323"/>
      <c r="S115" s="323"/>
      <c r="T115" s="323"/>
      <c r="U115" s="323"/>
      <c r="V115" s="323"/>
      <c r="W115" s="323"/>
      <c r="X115" s="323"/>
      <c r="Y115" s="323"/>
      <c r="Z115" s="323"/>
    </row>
    <row r="116" spans="1:26" ht="14.25" customHeight="1" x14ac:dyDescent="0.25">
      <c r="A116" s="326">
        <v>111</v>
      </c>
      <c r="B116" s="327"/>
      <c r="C116" s="327"/>
      <c r="D116" s="327"/>
      <c r="E116" s="327"/>
      <c r="F116" s="328"/>
      <c r="G116" s="328"/>
      <c r="H116" s="329"/>
      <c r="I116" s="327"/>
      <c r="J116" s="330"/>
      <c r="K116" s="331"/>
      <c r="L116" s="323"/>
      <c r="M116" s="323"/>
      <c r="N116" s="323"/>
      <c r="O116" s="323"/>
      <c r="P116" s="323"/>
      <c r="Q116" s="323"/>
      <c r="R116" s="323"/>
      <c r="S116" s="323"/>
      <c r="T116" s="323"/>
      <c r="U116" s="323"/>
      <c r="V116" s="323"/>
      <c r="W116" s="323"/>
      <c r="X116" s="323"/>
      <c r="Y116" s="323"/>
      <c r="Z116" s="323"/>
    </row>
    <row r="117" spans="1:26" ht="14.25" customHeight="1" x14ac:dyDescent="0.25">
      <c r="A117" s="326">
        <v>112</v>
      </c>
      <c r="B117" s="327"/>
      <c r="C117" s="327"/>
      <c r="D117" s="327"/>
      <c r="E117" s="327"/>
      <c r="F117" s="328"/>
      <c r="G117" s="328"/>
      <c r="H117" s="329"/>
      <c r="I117" s="327"/>
      <c r="J117" s="330"/>
      <c r="K117" s="331"/>
      <c r="L117" s="323"/>
      <c r="M117" s="323"/>
      <c r="N117" s="323"/>
      <c r="O117" s="323"/>
      <c r="P117" s="323"/>
      <c r="Q117" s="323"/>
      <c r="R117" s="323"/>
      <c r="S117" s="323"/>
      <c r="T117" s="323"/>
      <c r="U117" s="323"/>
      <c r="V117" s="323"/>
      <c r="W117" s="323"/>
      <c r="X117" s="323"/>
      <c r="Y117" s="323"/>
      <c r="Z117" s="323"/>
    </row>
    <row r="118" spans="1:26" ht="14.25" customHeight="1" x14ac:dyDescent="0.25">
      <c r="A118" s="326">
        <v>113</v>
      </c>
      <c r="B118" s="327"/>
      <c r="C118" s="327"/>
      <c r="D118" s="327"/>
      <c r="E118" s="327"/>
      <c r="F118" s="328"/>
      <c r="G118" s="328"/>
      <c r="H118" s="329"/>
      <c r="I118" s="327"/>
      <c r="J118" s="330"/>
      <c r="K118" s="331"/>
      <c r="L118" s="323"/>
      <c r="M118" s="323"/>
      <c r="N118" s="323"/>
      <c r="O118" s="323"/>
      <c r="P118" s="323"/>
      <c r="Q118" s="323"/>
      <c r="R118" s="323"/>
      <c r="S118" s="323"/>
      <c r="T118" s="323"/>
      <c r="U118" s="323"/>
      <c r="V118" s="323"/>
      <c r="W118" s="323"/>
      <c r="X118" s="323"/>
      <c r="Y118" s="323"/>
      <c r="Z118" s="323"/>
    </row>
    <row r="119" spans="1:26" ht="14.25" customHeight="1" x14ac:dyDescent="0.25">
      <c r="A119" s="326">
        <v>114</v>
      </c>
      <c r="B119" s="327"/>
      <c r="C119" s="327"/>
      <c r="D119" s="327"/>
      <c r="E119" s="327"/>
      <c r="F119" s="328"/>
      <c r="G119" s="328"/>
      <c r="H119" s="329"/>
      <c r="I119" s="327"/>
      <c r="J119" s="330"/>
      <c r="K119" s="331"/>
      <c r="L119" s="323"/>
      <c r="M119" s="323"/>
      <c r="N119" s="323"/>
      <c r="O119" s="323"/>
      <c r="P119" s="323"/>
      <c r="Q119" s="323"/>
      <c r="R119" s="323"/>
      <c r="S119" s="323"/>
      <c r="T119" s="323"/>
      <c r="U119" s="323"/>
      <c r="V119" s="323"/>
      <c r="W119" s="323"/>
      <c r="X119" s="323"/>
      <c r="Y119" s="323"/>
      <c r="Z119" s="323"/>
    </row>
    <row r="120" spans="1:26" ht="14.25" customHeight="1" x14ac:dyDescent="0.25">
      <c r="A120" s="326">
        <v>115</v>
      </c>
      <c r="B120" s="327"/>
      <c r="C120" s="327"/>
      <c r="D120" s="327"/>
      <c r="E120" s="327"/>
      <c r="F120" s="328"/>
      <c r="G120" s="328"/>
      <c r="H120" s="329"/>
      <c r="I120" s="327"/>
      <c r="J120" s="330"/>
      <c r="K120" s="331"/>
      <c r="L120" s="323"/>
      <c r="M120" s="323"/>
      <c r="N120" s="323"/>
      <c r="O120" s="323"/>
      <c r="P120" s="323"/>
      <c r="Q120" s="323"/>
      <c r="R120" s="323"/>
      <c r="S120" s="323"/>
      <c r="T120" s="323"/>
      <c r="U120" s="323"/>
      <c r="V120" s="323"/>
      <c r="W120" s="323"/>
      <c r="X120" s="323"/>
      <c r="Y120" s="323"/>
      <c r="Z120" s="323"/>
    </row>
    <row r="121" spans="1:26" ht="14.25" customHeight="1" x14ac:dyDescent="0.25">
      <c r="A121" s="326">
        <v>116</v>
      </c>
      <c r="B121" s="327"/>
      <c r="C121" s="327"/>
      <c r="D121" s="327"/>
      <c r="E121" s="327"/>
      <c r="F121" s="328"/>
      <c r="G121" s="328"/>
      <c r="H121" s="329"/>
      <c r="I121" s="327"/>
      <c r="J121" s="330"/>
      <c r="K121" s="331"/>
      <c r="L121" s="323"/>
      <c r="M121" s="323"/>
      <c r="N121" s="323"/>
      <c r="O121" s="323"/>
      <c r="P121" s="323"/>
      <c r="Q121" s="323"/>
      <c r="R121" s="323"/>
      <c r="S121" s="323"/>
      <c r="T121" s="323"/>
      <c r="U121" s="323"/>
      <c r="V121" s="323"/>
      <c r="W121" s="323"/>
      <c r="X121" s="323"/>
      <c r="Y121" s="323"/>
      <c r="Z121" s="323"/>
    </row>
    <row r="122" spans="1:26" ht="14.25" customHeight="1" x14ac:dyDescent="0.25">
      <c r="A122" s="326">
        <v>117</v>
      </c>
      <c r="B122" s="327"/>
      <c r="C122" s="327"/>
      <c r="D122" s="327"/>
      <c r="E122" s="327"/>
      <c r="F122" s="328"/>
      <c r="G122" s="328"/>
      <c r="H122" s="329"/>
      <c r="I122" s="327"/>
      <c r="J122" s="330"/>
      <c r="K122" s="331"/>
      <c r="L122" s="323"/>
      <c r="M122" s="323"/>
      <c r="N122" s="323"/>
      <c r="O122" s="323"/>
      <c r="P122" s="323"/>
      <c r="Q122" s="323"/>
      <c r="R122" s="323"/>
      <c r="S122" s="323"/>
      <c r="T122" s="323"/>
      <c r="U122" s="323"/>
      <c r="V122" s="323"/>
      <c r="W122" s="323"/>
      <c r="X122" s="323"/>
      <c r="Y122" s="323"/>
      <c r="Z122" s="323"/>
    </row>
    <row r="123" spans="1:26" ht="14.25" customHeight="1" x14ac:dyDescent="0.25">
      <c r="A123" s="326">
        <v>118</v>
      </c>
      <c r="B123" s="327"/>
      <c r="C123" s="327"/>
      <c r="D123" s="327"/>
      <c r="E123" s="327"/>
      <c r="F123" s="328"/>
      <c r="G123" s="328"/>
      <c r="H123" s="329"/>
      <c r="I123" s="327"/>
      <c r="J123" s="330"/>
      <c r="K123" s="331"/>
      <c r="L123" s="323"/>
      <c r="M123" s="323"/>
      <c r="N123" s="323"/>
      <c r="O123" s="323"/>
      <c r="P123" s="323"/>
      <c r="Q123" s="323"/>
      <c r="R123" s="323"/>
      <c r="S123" s="323"/>
      <c r="T123" s="323"/>
      <c r="U123" s="323"/>
      <c r="V123" s="323"/>
      <c r="W123" s="323"/>
      <c r="X123" s="323"/>
      <c r="Y123" s="323"/>
      <c r="Z123" s="323"/>
    </row>
    <row r="124" spans="1:26" ht="14.25" customHeight="1" x14ac:dyDescent="0.25">
      <c r="A124" s="326">
        <v>119</v>
      </c>
      <c r="B124" s="327"/>
      <c r="C124" s="327"/>
      <c r="D124" s="327"/>
      <c r="E124" s="327"/>
      <c r="F124" s="328"/>
      <c r="G124" s="328"/>
      <c r="H124" s="329"/>
      <c r="I124" s="327"/>
      <c r="J124" s="330"/>
      <c r="K124" s="331"/>
      <c r="L124" s="323"/>
      <c r="M124" s="323"/>
      <c r="N124" s="323"/>
      <c r="O124" s="323"/>
      <c r="P124" s="323"/>
      <c r="Q124" s="323"/>
      <c r="R124" s="323"/>
      <c r="S124" s="323"/>
      <c r="T124" s="323"/>
      <c r="U124" s="323"/>
      <c r="V124" s="323"/>
      <c r="W124" s="323"/>
      <c r="X124" s="323"/>
      <c r="Y124" s="323"/>
      <c r="Z124" s="323"/>
    </row>
    <row r="125" spans="1:26" ht="14.25" customHeight="1" x14ac:dyDescent="0.25">
      <c r="A125" s="326">
        <v>120</v>
      </c>
      <c r="B125" s="327"/>
      <c r="C125" s="327"/>
      <c r="D125" s="327"/>
      <c r="E125" s="327"/>
      <c r="F125" s="328"/>
      <c r="G125" s="328"/>
      <c r="H125" s="329"/>
      <c r="I125" s="327"/>
      <c r="J125" s="330"/>
      <c r="K125" s="331"/>
      <c r="L125" s="323"/>
      <c r="M125" s="323"/>
      <c r="N125" s="323"/>
      <c r="O125" s="323"/>
      <c r="P125" s="323"/>
      <c r="Q125" s="323"/>
      <c r="R125" s="323"/>
      <c r="S125" s="323"/>
      <c r="T125" s="323"/>
      <c r="U125" s="323"/>
      <c r="V125" s="323"/>
      <c r="W125" s="323"/>
      <c r="X125" s="323"/>
      <c r="Y125" s="323"/>
      <c r="Z125" s="323"/>
    </row>
    <row r="126" spans="1:26" ht="14.25" customHeight="1" x14ac:dyDescent="0.25">
      <c r="A126" s="326">
        <v>121</v>
      </c>
      <c r="B126" s="327"/>
      <c r="C126" s="327"/>
      <c r="D126" s="327"/>
      <c r="E126" s="327"/>
      <c r="F126" s="328"/>
      <c r="G126" s="328"/>
      <c r="H126" s="329"/>
      <c r="I126" s="327"/>
      <c r="J126" s="330"/>
      <c r="K126" s="331"/>
      <c r="L126" s="323"/>
      <c r="M126" s="323"/>
      <c r="N126" s="323"/>
      <c r="O126" s="323"/>
      <c r="P126" s="323"/>
      <c r="Q126" s="323"/>
      <c r="R126" s="323"/>
      <c r="S126" s="323"/>
      <c r="T126" s="323"/>
      <c r="U126" s="323"/>
      <c r="V126" s="323"/>
      <c r="W126" s="323"/>
      <c r="X126" s="323"/>
      <c r="Y126" s="323"/>
      <c r="Z126" s="323"/>
    </row>
    <row r="127" spans="1:26" ht="14.25" customHeight="1" x14ac:dyDescent="0.25">
      <c r="A127" s="326">
        <v>122</v>
      </c>
      <c r="B127" s="327"/>
      <c r="C127" s="327"/>
      <c r="D127" s="327"/>
      <c r="E127" s="327"/>
      <c r="F127" s="328"/>
      <c r="G127" s="328"/>
      <c r="H127" s="329"/>
      <c r="I127" s="327"/>
      <c r="J127" s="330"/>
      <c r="K127" s="331"/>
      <c r="L127" s="323"/>
      <c r="M127" s="323"/>
      <c r="N127" s="323"/>
      <c r="O127" s="323"/>
      <c r="P127" s="323"/>
      <c r="Q127" s="323"/>
      <c r="R127" s="323"/>
      <c r="S127" s="323"/>
      <c r="T127" s="323"/>
      <c r="U127" s="323"/>
      <c r="V127" s="323"/>
      <c r="W127" s="323"/>
      <c r="X127" s="323"/>
      <c r="Y127" s="323"/>
      <c r="Z127" s="323"/>
    </row>
    <row r="128" spans="1:26" ht="14.25" customHeight="1" x14ac:dyDescent="0.25">
      <c r="A128" s="326">
        <v>123</v>
      </c>
      <c r="B128" s="327"/>
      <c r="C128" s="327"/>
      <c r="D128" s="327"/>
      <c r="E128" s="327"/>
      <c r="F128" s="328"/>
      <c r="G128" s="328"/>
      <c r="H128" s="329"/>
      <c r="I128" s="327"/>
      <c r="J128" s="330"/>
      <c r="K128" s="331"/>
      <c r="L128" s="323"/>
      <c r="M128" s="323"/>
      <c r="N128" s="323"/>
      <c r="O128" s="323"/>
      <c r="P128" s="323"/>
      <c r="Q128" s="323"/>
      <c r="R128" s="323"/>
      <c r="S128" s="323"/>
      <c r="T128" s="323"/>
      <c r="U128" s="323"/>
      <c r="V128" s="323"/>
      <c r="W128" s="323"/>
      <c r="X128" s="323"/>
      <c r="Y128" s="323"/>
      <c r="Z128" s="323"/>
    </row>
    <row r="129" spans="1:26" ht="14.25" customHeight="1" x14ac:dyDescent="0.25">
      <c r="A129" s="326">
        <v>124</v>
      </c>
      <c r="B129" s="327"/>
      <c r="C129" s="327"/>
      <c r="D129" s="327"/>
      <c r="E129" s="327"/>
      <c r="F129" s="328"/>
      <c r="G129" s="328"/>
      <c r="H129" s="329"/>
      <c r="I129" s="327"/>
      <c r="J129" s="330"/>
      <c r="K129" s="331"/>
      <c r="L129" s="323"/>
      <c r="M129" s="323"/>
      <c r="N129" s="323"/>
      <c r="O129" s="323"/>
      <c r="P129" s="323"/>
      <c r="Q129" s="323"/>
      <c r="R129" s="323"/>
      <c r="S129" s="323"/>
      <c r="T129" s="323"/>
      <c r="U129" s="323"/>
      <c r="V129" s="323"/>
      <c r="W129" s="323"/>
      <c r="X129" s="323"/>
      <c r="Y129" s="323"/>
      <c r="Z129" s="323"/>
    </row>
    <row r="130" spans="1:26" ht="14.25" customHeight="1" x14ac:dyDescent="0.25">
      <c r="A130" s="326">
        <v>125</v>
      </c>
      <c r="B130" s="327"/>
      <c r="C130" s="327"/>
      <c r="D130" s="327"/>
      <c r="E130" s="327"/>
      <c r="F130" s="328"/>
      <c r="G130" s="328"/>
      <c r="H130" s="329"/>
      <c r="I130" s="327"/>
      <c r="J130" s="330"/>
      <c r="K130" s="331"/>
      <c r="L130" s="323"/>
      <c r="M130" s="323"/>
      <c r="N130" s="323"/>
      <c r="O130" s="323"/>
      <c r="P130" s="323"/>
      <c r="Q130" s="323"/>
      <c r="R130" s="323"/>
      <c r="S130" s="323"/>
      <c r="T130" s="323"/>
      <c r="U130" s="323"/>
      <c r="V130" s="323"/>
      <c r="W130" s="323"/>
      <c r="X130" s="323"/>
      <c r="Y130" s="323"/>
      <c r="Z130" s="323"/>
    </row>
    <row r="131" spans="1:26" ht="14.25" customHeight="1" x14ac:dyDescent="0.25">
      <c r="A131" s="326">
        <v>126</v>
      </c>
      <c r="B131" s="327"/>
      <c r="C131" s="327"/>
      <c r="D131" s="327"/>
      <c r="E131" s="327"/>
      <c r="F131" s="328"/>
      <c r="G131" s="328"/>
      <c r="H131" s="329"/>
      <c r="I131" s="327"/>
      <c r="J131" s="330"/>
      <c r="K131" s="331"/>
      <c r="L131" s="323"/>
      <c r="M131" s="323"/>
      <c r="N131" s="323"/>
      <c r="O131" s="323"/>
      <c r="P131" s="323"/>
      <c r="Q131" s="323"/>
      <c r="R131" s="323"/>
      <c r="S131" s="323"/>
      <c r="T131" s="323"/>
      <c r="U131" s="323"/>
      <c r="V131" s="323"/>
      <c r="W131" s="323"/>
      <c r="X131" s="323"/>
      <c r="Y131" s="323"/>
      <c r="Z131" s="323"/>
    </row>
    <row r="132" spans="1:26" ht="14.25" customHeight="1" x14ac:dyDescent="0.25">
      <c r="A132" s="326">
        <v>127</v>
      </c>
      <c r="B132" s="327"/>
      <c r="C132" s="327"/>
      <c r="D132" s="327"/>
      <c r="E132" s="327"/>
      <c r="F132" s="328"/>
      <c r="G132" s="328"/>
      <c r="H132" s="329"/>
      <c r="I132" s="327"/>
      <c r="J132" s="330"/>
      <c r="K132" s="331"/>
      <c r="L132" s="323"/>
      <c r="M132" s="323"/>
      <c r="N132" s="323"/>
      <c r="O132" s="323"/>
      <c r="P132" s="323"/>
      <c r="Q132" s="323"/>
      <c r="R132" s="323"/>
      <c r="S132" s="323"/>
      <c r="T132" s="323"/>
      <c r="U132" s="323"/>
      <c r="V132" s="323"/>
      <c r="W132" s="323"/>
      <c r="X132" s="323"/>
      <c r="Y132" s="323"/>
      <c r="Z132" s="323"/>
    </row>
    <row r="133" spans="1:26" ht="14.25" customHeight="1" x14ac:dyDescent="0.25">
      <c r="A133" s="326">
        <v>128</v>
      </c>
      <c r="B133" s="327"/>
      <c r="C133" s="327"/>
      <c r="D133" s="327"/>
      <c r="E133" s="327"/>
      <c r="F133" s="328"/>
      <c r="G133" s="328"/>
      <c r="H133" s="329"/>
      <c r="I133" s="327"/>
      <c r="J133" s="330"/>
      <c r="K133" s="331"/>
      <c r="L133" s="323"/>
      <c r="M133" s="323"/>
      <c r="N133" s="323"/>
      <c r="O133" s="323"/>
      <c r="P133" s="323"/>
      <c r="Q133" s="323"/>
      <c r="R133" s="323"/>
      <c r="S133" s="323"/>
      <c r="T133" s="323"/>
      <c r="U133" s="323"/>
      <c r="V133" s="323"/>
      <c r="W133" s="323"/>
      <c r="X133" s="323"/>
      <c r="Y133" s="323"/>
      <c r="Z133" s="323"/>
    </row>
    <row r="134" spans="1:26" ht="14.25" customHeight="1" x14ac:dyDescent="0.25">
      <c r="A134" s="326">
        <v>129</v>
      </c>
      <c r="B134" s="327"/>
      <c r="C134" s="327"/>
      <c r="D134" s="327"/>
      <c r="E134" s="327"/>
      <c r="F134" s="328"/>
      <c r="G134" s="328"/>
      <c r="H134" s="329"/>
      <c r="I134" s="327"/>
      <c r="J134" s="330"/>
      <c r="K134" s="331"/>
      <c r="L134" s="323"/>
      <c r="M134" s="323"/>
      <c r="N134" s="323"/>
      <c r="O134" s="323"/>
      <c r="P134" s="323"/>
      <c r="Q134" s="323"/>
      <c r="R134" s="323"/>
      <c r="S134" s="323"/>
      <c r="T134" s="323"/>
      <c r="U134" s="323"/>
      <c r="V134" s="323"/>
      <c r="W134" s="323"/>
      <c r="X134" s="323"/>
      <c r="Y134" s="323"/>
      <c r="Z134" s="323"/>
    </row>
    <row r="135" spans="1:26" ht="14.25" customHeight="1" x14ac:dyDescent="0.25">
      <c r="A135" s="326">
        <v>130</v>
      </c>
      <c r="B135" s="327"/>
      <c r="C135" s="327"/>
      <c r="D135" s="327"/>
      <c r="E135" s="327"/>
      <c r="F135" s="328"/>
      <c r="G135" s="328"/>
      <c r="H135" s="329"/>
      <c r="I135" s="327"/>
      <c r="J135" s="330"/>
      <c r="K135" s="331"/>
      <c r="L135" s="323"/>
      <c r="M135" s="323"/>
      <c r="N135" s="323"/>
      <c r="O135" s="323"/>
      <c r="P135" s="323"/>
      <c r="Q135" s="323"/>
      <c r="R135" s="323"/>
      <c r="S135" s="323"/>
      <c r="T135" s="323"/>
      <c r="U135" s="323"/>
      <c r="V135" s="323"/>
      <c r="W135" s="323"/>
      <c r="X135" s="323"/>
      <c r="Y135" s="323"/>
      <c r="Z135" s="323"/>
    </row>
    <row r="136" spans="1:26" ht="14.25" customHeight="1" x14ac:dyDescent="0.25">
      <c r="A136" s="326">
        <v>131</v>
      </c>
      <c r="B136" s="327"/>
      <c r="C136" s="327"/>
      <c r="D136" s="327"/>
      <c r="E136" s="327"/>
      <c r="F136" s="328"/>
      <c r="G136" s="328"/>
      <c r="H136" s="329"/>
      <c r="I136" s="327"/>
      <c r="J136" s="330"/>
      <c r="K136" s="331"/>
      <c r="L136" s="323"/>
      <c r="M136" s="323"/>
      <c r="N136" s="323"/>
      <c r="O136" s="323"/>
      <c r="P136" s="323"/>
      <c r="Q136" s="323"/>
      <c r="R136" s="323"/>
      <c r="S136" s="323"/>
      <c r="T136" s="323"/>
      <c r="U136" s="323"/>
      <c r="V136" s="323"/>
      <c r="W136" s="323"/>
      <c r="X136" s="323"/>
      <c r="Y136" s="323"/>
      <c r="Z136" s="323"/>
    </row>
    <row r="137" spans="1:26" ht="14.25" customHeight="1" x14ac:dyDescent="0.25">
      <c r="A137" s="326">
        <v>132</v>
      </c>
      <c r="B137" s="327"/>
      <c r="C137" s="327"/>
      <c r="D137" s="327"/>
      <c r="E137" s="327"/>
      <c r="F137" s="328"/>
      <c r="G137" s="328"/>
      <c r="H137" s="329"/>
      <c r="I137" s="327"/>
      <c r="J137" s="330"/>
      <c r="K137" s="331"/>
      <c r="L137" s="323"/>
      <c r="M137" s="323"/>
      <c r="N137" s="323"/>
      <c r="O137" s="323"/>
      <c r="P137" s="323"/>
      <c r="Q137" s="323"/>
      <c r="R137" s="323"/>
      <c r="S137" s="323"/>
      <c r="T137" s="323"/>
      <c r="U137" s="323"/>
      <c r="V137" s="323"/>
      <c r="W137" s="323"/>
      <c r="X137" s="323"/>
      <c r="Y137" s="323"/>
      <c r="Z137" s="323"/>
    </row>
    <row r="138" spans="1:26" ht="14.25" customHeight="1" x14ac:dyDescent="0.25">
      <c r="A138" s="326">
        <v>133</v>
      </c>
      <c r="B138" s="327"/>
      <c r="C138" s="327"/>
      <c r="D138" s="327"/>
      <c r="E138" s="327"/>
      <c r="F138" s="328"/>
      <c r="G138" s="328"/>
      <c r="H138" s="329"/>
      <c r="I138" s="327"/>
      <c r="J138" s="330"/>
      <c r="K138" s="331"/>
      <c r="L138" s="323"/>
      <c r="M138" s="323"/>
      <c r="N138" s="323"/>
      <c r="O138" s="323"/>
      <c r="P138" s="323"/>
      <c r="Q138" s="323"/>
      <c r="R138" s="323"/>
      <c r="S138" s="323"/>
      <c r="T138" s="323"/>
      <c r="U138" s="323"/>
      <c r="V138" s="323"/>
      <c r="W138" s="323"/>
      <c r="X138" s="323"/>
      <c r="Y138" s="323"/>
      <c r="Z138" s="323"/>
    </row>
    <row r="139" spans="1:26" ht="14.25" customHeight="1" x14ac:dyDescent="0.25">
      <c r="A139" s="326">
        <v>134</v>
      </c>
      <c r="B139" s="327"/>
      <c r="C139" s="327"/>
      <c r="D139" s="327"/>
      <c r="E139" s="327"/>
      <c r="F139" s="328"/>
      <c r="G139" s="328"/>
      <c r="H139" s="329"/>
      <c r="I139" s="327"/>
      <c r="J139" s="330"/>
      <c r="K139" s="331"/>
      <c r="L139" s="323"/>
      <c r="M139" s="323"/>
      <c r="N139" s="323"/>
      <c r="O139" s="323"/>
      <c r="P139" s="323"/>
      <c r="Q139" s="323"/>
      <c r="R139" s="323"/>
      <c r="S139" s="323"/>
      <c r="T139" s="323"/>
      <c r="U139" s="323"/>
      <c r="V139" s="323"/>
      <c r="W139" s="323"/>
      <c r="X139" s="323"/>
      <c r="Y139" s="323"/>
      <c r="Z139" s="323"/>
    </row>
    <row r="140" spans="1:26" ht="14.25" customHeight="1" x14ac:dyDescent="0.25">
      <c r="A140" s="326">
        <v>135</v>
      </c>
      <c r="B140" s="327"/>
      <c r="C140" s="327"/>
      <c r="D140" s="327"/>
      <c r="E140" s="327"/>
      <c r="F140" s="328"/>
      <c r="G140" s="328"/>
      <c r="H140" s="329"/>
      <c r="I140" s="327"/>
      <c r="J140" s="330"/>
      <c r="K140" s="331"/>
      <c r="L140" s="323"/>
      <c r="M140" s="323"/>
      <c r="N140" s="323"/>
      <c r="O140" s="323"/>
      <c r="P140" s="323"/>
      <c r="Q140" s="323"/>
      <c r="R140" s="323"/>
      <c r="S140" s="323"/>
      <c r="T140" s="323"/>
      <c r="U140" s="323"/>
      <c r="V140" s="323"/>
      <c r="W140" s="323"/>
      <c r="X140" s="323"/>
      <c r="Y140" s="323"/>
      <c r="Z140" s="323"/>
    </row>
    <row r="141" spans="1:26" ht="14.25" customHeight="1" x14ac:dyDescent="0.25">
      <c r="A141" s="326">
        <v>136</v>
      </c>
      <c r="B141" s="327"/>
      <c r="C141" s="327"/>
      <c r="D141" s="327"/>
      <c r="E141" s="327"/>
      <c r="F141" s="328"/>
      <c r="G141" s="328"/>
      <c r="H141" s="329"/>
      <c r="I141" s="327"/>
      <c r="J141" s="330"/>
      <c r="K141" s="331"/>
      <c r="L141" s="323"/>
      <c r="M141" s="323"/>
      <c r="N141" s="323"/>
      <c r="O141" s="323"/>
      <c r="P141" s="323"/>
      <c r="Q141" s="323"/>
      <c r="R141" s="323"/>
      <c r="S141" s="323"/>
      <c r="T141" s="323"/>
      <c r="U141" s="323"/>
      <c r="V141" s="323"/>
      <c r="W141" s="323"/>
      <c r="X141" s="323"/>
      <c r="Y141" s="323"/>
      <c r="Z141" s="323"/>
    </row>
    <row r="142" spans="1:26" ht="14.25" customHeight="1" x14ac:dyDescent="0.25">
      <c r="A142" s="326">
        <v>137</v>
      </c>
      <c r="B142" s="327"/>
      <c r="C142" s="327"/>
      <c r="D142" s="327"/>
      <c r="E142" s="327"/>
      <c r="F142" s="328"/>
      <c r="G142" s="328"/>
      <c r="H142" s="329"/>
      <c r="I142" s="327"/>
      <c r="J142" s="330"/>
      <c r="K142" s="331"/>
      <c r="L142" s="323"/>
      <c r="M142" s="323"/>
      <c r="N142" s="323"/>
      <c r="O142" s="323"/>
      <c r="P142" s="323"/>
      <c r="Q142" s="323"/>
      <c r="R142" s="323"/>
      <c r="S142" s="323"/>
      <c r="T142" s="323"/>
      <c r="U142" s="323"/>
      <c r="V142" s="323"/>
      <c r="W142" s="323"/>
      <c r="X142" s="323"/>
      <c r="Y142" s="323"/>
      <c r="Z142" s="323"/>
    </row>
    <row r="143" spans="1:26" ht="14.25" customHeight="1" x14ac:dyDescent="0.25">
      <c r="A143" s="326">
        <v>138</v>
      </c>
      <c r="B143" s="327"/>
      <c r="C143" s="327"/>
      <c r="D143" s="327"/>
      <c r="E143" s="327"/>
      <c r="F143" s="328"/>
      <c r="G143" s="328"/>
      <c r="H143" s="329"/>
      <c r="I143" s="327"/>
      <c r="J143" s="330"/>
      <c r="K143" s="331"/>
      <c r="L143" s="323"/>
      <c r="M143" s="323"/>
      <c r="N143" s="323"/>
      <c r="O143" s="323"/>
      <c r="P143" s="323"/>
      <c r="Q143" s="323"/>
      <c r="R143" s="323"/>
      <c r="S143" s="323"/>
      <c r="T143" s="323"/>
      <c r="U143" s="323"/>
      <c r="V143" s="323"/>
      <c r="W143" s="323"/>
      <c r="X143" s="323"/>
      <c r="Y143" s="323"/>
      <c r="Z143" s="323"/>
    </row>
    <row r="144" spans="1:26" ht="14.25" customHeight="1" x14ac:dyDescent="0.25">
      <c r="A144" s="326">
        <v>139</v>
      </c>
      <c r="B144" s="327"/>
      <c r="C144" s="327"/>
      <c r="D144" s="327"/>
      <c r="E144" s="327"/>
      <c r="F144" s="328"/>
      <c r="G144" s="328"/>
      <c r="H144" s="329"/>
      <c r="I144" s="327"/>
      <c r="J144" s="330"/>
      <c r="K144" s="331"/>
      <c r="L144" s="323"/>
      <c r="M144" s="323"/>
      <c r="N144" s="323"/>
      <c r="O144" s="323"/>
      <c r="P144" s="323"/>
      <c r="Q144" s="323"/>
      <c r="R144" s="323"/>
      <c r="S144" s="323"/>
      <c r="T144" s="323"/>
      <c r="U144" s="323"/>
      <c r="V144" s="323"/>
      <c r="W144" s="323"/>
      <c r="X144" s="323"/>
      <c r="Y144" s="323"/>
      <c r="Z144" s="323"/>
    </row>
    <row r="145" spans="1:26" ht="14.25" customHeight="1" x14ac:dyDescent="0.25">
      <c r="A145" s="326">
        <v>140</v>
      </c>
      <c r="B145" s="327"/>
      <c r="C145" s="327"/>
      <c r="D145" s="327"/>
      <c r="E145" s="327"/>
      <c r="F145" s="328"/>
      <c r="G145" s="328"/>
      <c r="H145" s="329"/>
      <c r="I145" s="327"/>
      <c r="J145" s="330"/>
      <c r="K145" s="331"/>
      <c r="L145" s="323"/>
      <c r="M145" s="323"/>
      <c r="N145" s="323"/>
      <c r="O145" s="323"/>
      <c r="P145" s="323"/>
      <c r="Q145" s="323"/>
      <c r="R145" s="323"/>
      <c r="S145" s="323"/>
      <c r="T145" s="323"/>
      <c r="U145" s="323"/>
      <c r="V145" s="323"/>
      <c r="W145" s="323"/>
      <c r="X145" s="323"/>
      <c r="Y145" s="323"/>
      <c r="Z145" s="323"/>
    </row>
    <row r="146" spans="1:26" ht="14.25" customHeight="1" x14ac:dyDescent="0.25">
      <c r="A146" s="326">
        <v>141</v>
      </c>
      <c r="B146" s="327"/>
      <c r="C146" s="327"/>
      <c r="D146" s="327"/>
      <c r="E146" s="327"/>
      <c r="F146" s="328"/>
      <c r="G146" s="328"/>
      <c r="H146" s="329"/>
      <c r="I146" s="327"/>
      <c r="J146" s="330"/>
      <c r="K146" s="331"/>
      <c r="L146" s="323"/>
      <c r="M146" s="323"/>
      <c r="N146" s="323"/>
      <c r="O146" s="323"/>
      <c r="P146" s="323"/>
      <c r="Q146" s="323"/>
      <c r="R146" s="323"/>
      <c r="S146" s="323"/>
      <c r="T146" s="323"/>
      <c r="U146" s="323"/>
      <c r="V146" s="323"/>
      <c r="W146" s="323"/>
      <c r="X146" s="323"/>
      <c r="Y146" s="323"/>
      <c r="Z146" s="323"/>
    </row>
    <row r="147" spans="1:26" ht="14.25" customHeight="1" x14ac:dyDescent="0.25">
      <c r="A147" s="326">
        <v>142</v>
      </c>
      <c r="B147" s="327"/>
      <c r="C147" s="327"/>
      <c r="D147" s="327"/>
      <c r="E147" s="327"/>
      <c r="F147" s="328"/>
      <c r="G147" s="328"/>
      <c r="H147" s="329"/>
      <c r="I147" s="327"/>
      <c r="J147" s="330"/>
      <c r="K147" s="331"/>
      <c r="L147" s="323"/>
      <c r="M147" s="323"/>
      <c r="N147" s="323"/>
      <c r="O147" s="323"/>
      <c r="P147" s="323"/>
      <c r="Q147" s="323"/>
      <c r="R147" s="323"/>
      <c r="S147" s="323"/>
      <c r="T147" s="323"/>
      <c r="U147" s="323"/>
      <c r="V147" s="323"/>
      <c r="W147" s="323"/>
      <c r="X147" s="323"/>
      <c r="Y147" s="323"/>
      <c r="Z147" s="323"/>
    </row>
    <row r="148" spans="1:26" ht="14.25" customHeight="1" x14ac:dyDescent="0.25">
      <c r="A148" s="326">
        <v>143</v>
      </c>
      <c r="B148" s="327"/>
      <c r="C148" s="327"/>
      <c r="D148" s="327"/>
      <c r="E148" s="327"/>
      <c r="F148" s="328"/>
      <c r="G148" s="328"/>
      <c r="H148" s="329"/>
      <c r="I148" s="327"/>
      <c r="J148" s="330"/>
      <c r="K148" s="331"/>
      <c r="L148" s="323"/>
      <c r="M148" s="323"/>
      <c r="N148" s="323"/>
      <c r="O148" s="323"/>
      <c r="P148" s="323"/>
      <c r="Q148" s="323"/>
      <c r="R148" s="323"/>
      <c r="S148" s="323"/>
      <c r="T148" s="323"/>
      <c r="U148" s="323"/>
      <c r="V148" s="323"/>
      <c r="W148" s="323"/>
      <c r="X148" s="323"/>
      <c r="Y148" s="323"/>
      <c r="Z148" s="323"/>
    </row>
    <row r="149" spans="1:26" ht="14.25" customHeight="1" x14ac:dyDescent="0.25">
      <c r="A149" s="326">
        <v>144</v>
      </c>
      <c r="B149" s="327"/>
      <c r="C149" s="327"/>
      <c r="D149" s="327"/>
      <c r="E149" s="327"/>
      <c r="F149" s="328"/>
      <c r="G149" s="328"/>
      <c r="H149" s="329"/>
      <c r="I149" s="327"/>
      <c r="J149" s="330"/>
      <c r="K149" s="331"/>
      <c r="L149" s="323"/>
      <c r="M149" s="323"/>
      <c r="N149" s="323"/>
      <c r="O149" s="323"/>
      <c r="P149" s="323"/>
      <c r="Q149" s="323"/>
      <c r="R149" s="323"/>
      <c r="S149" s="323"/>
      <c r="T149" s="323"/>
      <c r="U149" s="323"/>
      <c r="V149" s="323"/>
      <c r="W149" s="323"/>
      <c r="X149" s="323"/>
      <c r="Y149" s="323"/>
      <c r="Z149" s="323"/>
    </row>
    <row r="150" spans="1:26" ht="14.25" customHeight="1" x14ac:dyDescent="0.25">
      <c r="A150" s="326">
        <v>145</v>
      </c>
      <c r="B150" s="327"/>
      <c r="C150" s="327"/>
      <c r="D150" s="327"/>
      <c r="E150" s="327"/>
      <c r="F150" s="328"/>
      <c r="G150" s="328"/>
      <c r="H150" s="329"/>
      <c r="I150" s="327"/>
      <c r="J150" s="330"/>
      <c r="K150" s="331"/>
      <c r="L150" s="323"/>
      <c r="M150" s="323"/>
      <c r="N150" s="323"/>
      <c r="O150" s="323"/>
      <c r="P150" s="323"/>
      <c r="Q150" s="323"/>
      <c r="R150" s="323"/>
      <c r="S150" s="323"/>
      <c r="T150" s="323"/>
      <c r="U150" s="323"/>
      <c r="V150" s="323"/>
      <c r="W150" s="323"/>
      <c r="X150" s="323"/>
      <c r="Y150" s="323"/>
      <c r="Z150" s="323"/>
    </row>
    <row r="151" spans="1:26" ht="14.25" customHeight="1" x14ac:dyDescent="0.25">
      <c r="A151" s="326">
        <v>146</v>
      </c>
      <c r="B151" s="327"/>
      <c r="C151" s="327"/>
      <c r="D151" s="327"/>
      <c r="E151" s="327"/>
      <c r="F151" s="328"/>
      <c r="G151" s="328"/>
      <c r="H151" s="329"/>
      <c r="I151" s="327"/>
      <c r="J151" s="330"/>
      <c r="K151" s="331"/>
      <c r="L151" s="323"/>
      <c r="M151" s="323"/>
      <c r="N151" s="323"/>
      <c r="O151" s="323"/>
      <c r="P151" s="323"/>
      <c r="Q151" s="323"/>
      <c r="R151" s="323"/>
      <c r="S151" s="323"/>
      <c r="T151" s="323"/>
      <c r="U151" s="323"/>
      <c r="V151" s="323"/>
      <c r="W151" s="323"/>
      <c r="X151" s="323"/>
      <c r="Y151" s="323"/>
      <c r="Z151" s="323"/>
    </row>
    <row r="152" spans="1:26" ht="14.25" customHeight="1" x14ac:dyDescent="0.25">
      <c r="A152" s="326">
        <v>147</v>
      </c>
      <c r="B152" s="327"/>
      <c r="C152" s="327"/>
      <c r="D152" s="327"/>
      <c r="E152" s="327"/>
      <c r="F152" s="328"/>
      <c r="G152" s="328"/>
      <c r="H152" s="329"/>
      <c r="I152" s="327"/>
      <c r="J152" s="330"/>
      <c r="K152" s="331"/>
      <c r="L152" s="323"/>
      <c r="M152" s="323"/>
      <c r="N152" s="323"/>
      <c r="O152" s="323"/>
      <c r="P152" s="323"/>
      <c r="Q152" s="323"/>
      <c r="R152" s="323"/>
      <c r="S152" s="323"/>
      <c r="T152" s="323"/>
      <c r="U152" s="323"/>
      <c r="V152" s="323"/>
      <c r="W152" s="323"/>
      <c r="X152" s="323"/>
      <c r="Y152" s="323"/>
      <c r="Z152" s="323"/>
    </row>
    <row r="153" spans="1:26" ht="14.25" customHeight="1" x14ac:dyDescent="0.25">
      <c r="A153" s="326">
        <v>148</v>
      </c>
      <c r="B153" s="327"/>
      <c r="C153" s="327"/>
      <c r="D153" s="327"/>
      <c r="E153" s="327"/>
      <c r="F153" s="328"/>
      <c r="G153" s="328"/>
      <c r="H153" s="329"/>
      <c r="I153" s="327"/>
      <c r="J153" s="330"/>
      <c r="K153" s="331"/>
      <c r="L153" s="323"/>
      <c r="M153" s="323"/>
      <c r="N153" s="323"/>
      <c r="O153" s="323"/>
      <c r="P153" s="323"/>
      <c r="Q153" s="323"/>
      <c r="R153" s="323"/>
      <c r="S153" s="323"/>
      <c r="T153" s="323"/>
      <c r="U153" s="323"/>
      <c r="V153" s="323"/>
      <c r="W153" s="323"/>
      <c r="X153" s="323"/>
      <c r="Y153" s="323"/>
      <c r="Z153" s="323"/>
    </row>
    <row r="154" spans="1:26" ht="14.25" customHeight="1" x14ac:dyDescent="0.25">
      <c r="A154" s="326">
        <v>149</v>
      </c>
      <c r="B154" s="327"/>
      <c r="C154" s="327"/>
      <c r="D154" s="327"/>
      <c r="E154" s="327"/>
      <c r="F154" s="328"/>
      <c r="G154" s="328"/>
      <c r="H154" s="329"/>
      <c r="I154" s="327"/>
      <c r="J154" s="330"/>
      <c r="K154" s="331"/>
      <c r="L154" s="323"/>
      <c r="M154" s="323"/>
      <c r="N154" s="323"/>
      <c r="O154" s="323"/>
      <c r="P154" s="323"/>
      <c r="Q154" s="323"/>
      <c r="R154" s="323"/>
      <c r="S154" s="323"/>
      <c r="T154" s="323"/>
      <c r="U154" s="323"/>
      <c r="V154" s="323"/>
      <c r="W154" s="323"/>
      <c r="X154" s="323"/>
      <c r="Y154" s="323"/>
      <c r="Z154" s="323"/>
    </row>
    <row r="155" spans="1:26" ht="14.25" customHeight="1" x14ac:dyDescent="0.25">
      <c r="A155" s="326">
        <v>150</v>
      </c>
      <c r="B155" s="327"/>
      <c r="C155" s="327"/>
      <c r="D155" s="327"/>
      <c r="E155" s="327"/>
      <c r="F155" s="328"/>
      <c r="G155" s="328"/>
      <c r="H155" s="329"/>
      <c r="I155" s="327"/>
      <c r="J155" s="330"/>
      <c r="K155" s="331"/>
      <c r="L155" s="323"/>
      <c r="M155" s="323"/>
      <c r="N155" s="323"/>
      <c r="O155" s="323"/>
      <c r="P155" s="323"/>
      <c r="Q155" s="323"/>
      <c r="R155" s="323"/>
      <c r="S155" s="323"/>
      <c r="T155" s="323"/>
      <c r="U155" s="323"/>
      <c r="V155" s="323"/>
      <c r="W155" s="323"/>
      <c r="X155" s="323"/>
      <c r="Y155" s="323"/>
      <c r="Z155" s="323"/>
    </row>
    <row r="156" spans="1:26" ht="14.25" customHeight="1" x14ac:dyDescent="0.25">
      <c r="A156" s="326">
        <v>151</v>
      </c>
      <c r="B156" s="327"/>
      <c r="C156" s="327"/>
      <c r="D156" s="327"/>
      <c r="E156" s="327"/>
      <c r="F156" s="328"/>
      <c r="G156" s="328"/>
      <c r="H156" s="329"/>
      <c r="I156" s="327"/>
      <c r="J156" s="330"/>
      <c r="K156" s="331"/>
      <c r="L156" s="323"/>
      <c r="M156" s="323"/>
      <c r="N156" s="323"/>
      <c r="O156" s="323"/>
      <c r="P156" s="323"/>
      <c r="Q156" s="323"/>
      <c r="R156" s="323"/>
      <c r="S156" s="323"/>
      <c r="T156" s="323"/>
      <c r="U156" s="323"/>
      <c r="V156" s="323"/>
      <c r="W156" s="323"/>
      <c r="X156" s="323"/>
      <c r="Y156" s="323"/>
      <c r="Z156" s="323"/>
    </row>
    <row r="157" spans="1:26" ht="14.25" customHeight="1" x14ac:dyDescent="0.25">
      <c r="A157" s="326">
        <v>152</v>
      </c>
      <c r="B157" s="327"/>
      <c r="C157" s="327"/>
      <c r="D157" s="327"/>
      <c r="E157" s="327"/>
      <c r="F157" s="328"/>
      <c r="G157" s="328"/>
      <c r="H157" s="329"/>
      <c r="I157" s="327"/>
      <c r="J157" s="330"/>
      <c r="K157" s="331"/>
      <c r="L157" s="323"/>
      <c r="M157" s="323"/>
      <c r="N157" s="323"/>
      <c r="O157" s="323"/>
      <c r="P157" s="323"/>
      <c r="Q157" s="323"/>
      <c r="R157" s="323"/>
      <c r="S157" s="323"/>
      <c r="T157" s="323"/>
      <c r="U157" s="323"/>
      <c r="V157" s="323"/>
      <c r="W157" s="323"/>
      <c r="X157" s="323"/>
      <c r="Y157" s="323"/>
      <c r="Z157" s="323"/>
    </row>
    <row r="158" spans="1:26" ht="14.25" customHeight="1" x14ac:dyDescent="0.25">
      <c r="A158" s="326">
        <v>153</v>
      </c>
      <c r="B158" s="327"/>
      <c r="C158" s="327"/>
      <c r="D158" s="327"/>
      <c r="E158" s="327"/>
      <c r="F158" s="328"/>
      <c r="G158" s="328"/>
      <c r="H158" s="329"/>
      <c r="I158" s="327"/>
      <c r="J158" s="330"/>
      <c r="K158" s="331"/>
      <c r="L158" s="323"/>
      <c r="M158" s="323"/>
      <c r="N158" s="323"/>
      <c r="O158" s="323"/>
      <c r="P158" s="323"/>
      <c r="Q158" s="323"/>
      <c r="R158" s="323"/>
      <c r="S158" s="323"/>
      <c r="T158" s="323"/>
      <c r="U158" s="323"/>
      <c r="V158" s="323"/>
      <c r="W158" s="323"/>
      <c r="X158" s="323"/>
      <c r="Y158" s="323"/>
      <c r="Z158" s="323"/>
    </row>
    <row r="159" spans="1:26" ht="14.25" customHeight="1" x14ac:dyDescent="0.25">
      <c r="A159" s="326">
        <v>154</v>
      </c>
      <c r="B159" s="327"/>
      <c r="C159" s="327"/>
      <c r="D159" s="327"/>
      <c r="E159" s="327"/>
      <c r="F159" s="328"/>
      <c r="G159" s="328"/>
      <c r="H159" s="329"/>
      <c r="I159" s="327"/>
      <c r="J159" s="330"/>
      <c r="K159" s="331"/>
      <c r="L159" s="323"/>
      <c r="M159" s="323"/>
      <c r="N159" s="323"/>
      <c r="O159" s="323"/>
      <c r="P159" s="323"/>
      <c r="Q159" s="323"/>
      <c r="R159" s="323"/>
      <c r="S159" s="323"/>
      <c r="T159" s="323"/>
      <c r="U159" s="323"/>
      <c r="V159" s="323"/>
      <c r="W159" s="323"/>
      <c r="X159" s="323"/>
      <c r="Y159" s="323"/>
      <c r="Z159" s="323"/>
    </row>
    <row r="160" spans="1:26" ht="14.25" customHeight="1" x14ac:dyDescent="0.25">
      <c r="A160" s="326">
        <v>155</v>
      </c>
      <c r="B160" s="327"/>
      <c r="C160" s="327"/>
      <c r="D160" s="327"/>
      <c r="E160" s="327"/>
      <c r="F160" s="328"/>
      <c r="G160" s="328"/>
      <c r="H160" s="329"/>
      <c r="I160" s="327"/>
      <c r="J160" s="330"/>
      <c r="K160" s="331"/>
      <c r="L160" s="323"/>
      <c r="M160" s="323"/>
      <c r="N160" s="323"/>
      <c r="O160" s="323"/>
      <c r="P160" s="323"/>
      <c r="Q160" s="323"/>
      <c r="R160" s="323"/>
      <c r="S160" s="323"/>
      <c r="T160" s="323"/>
      <c r="U160" s="323"/>
      <c r="V160" s="323"/>
      <c r="W160" s="323"/>
      <c r="X160" s="323"/>
      <c r="Y160" s="323"/>
      <c r="Z160" s="323"/>
    </row>
    <row r="161" spans="1:26" ht="14.25" customHeight="1" x14ac:dyDescent="0.25">
      <c r="A161" s="326">
        <v>156</v>
      </c>
      <c r="B161" s="327"/>
      <c r="C161" s="327"/>
      <c r="D161" s="327"/>
      <c r="E161" s="327"/>
      <c r="F161" s="328"/>
      <c r="G161" s="328"/>
      <c r="H161" s="329"/>
      <c r="I161" s="327"/>
      <c r="J161" s="330"/>
      <c r="K161" s="331"/>
      <c r="L161" s="323"/>
      <c r="M161" s="323"/>
      <c r="N161" s="323"/>
      <c r="O161" s="323"/>
      <c r="P161" s="323"/>
      <c r="Q161" s="323"/>
      <c r="R161" s="323"/>
      <c r="S161" s="323"/>
      <c r="T161" s="323"/>
      <c r="U161" s="323"/>
      <c r="V161" s="323"/>
      <c r="W161" s="323"/>
      <c r="X161" s="323"/>
      <c r="Y161" s="323"/>
      <c r="Z161" s="323"/>
    </row>
    <row r="162" spans="1:26" ht="14.25" customHeight="1" x14ac:dyDescent="0.25">
      <c r="A162" s="326">
        <v>157</v>
      </c>
      <c r="B162" s="327"/>
      <c r="C162" s="327"/>
      <c r="D162" s="327"/>
      <c r="E162" s="327"/>
      <c r="F162" s="328"/>
      <c r="G162" s="328"/>
      <c r="H162" s="329"/>
      <c r="I162" s="327"/>
      <c r="J162" s="330"/>
      <c r="K162" s="331"/>
      <c r="L162" s="323"/>
      <c r="M162" s="323"/>
      <c r="N162" s="323"/>
      <c r="O162" s="323"/>
      <c r="P162" s="323"/>
      <c r="Q162" s="323"/>
      <c r="R162" s="323"/>
      <c r="S162" s="323"/>
      <c r="T162" s="323"/>
      <c r="U162" s="323"/>
      <c r="V162" s="323"/>
      <c r="W162" s="323"/>
      <c r="X162" s="323"/>
      <c r="Y162" s="323"/>
      <c r="Z162" s="323"/>
    </row>
    <row r="163" spans="1:26" ht="14.25" customHeight="1" x14ac:dyDescent="0.25">
      <c r="A163" s="326">
        <v>158</v>
      </c>
      <c r="B163" s="327"/>
      <c r="C163" s="327"/>
      <c r="D163" s="327"/>
      <c r="E163" s="327"/>
      <c r="F163" s="328"/>
      <c r="G163" s="328"/>
      <c r="H163" s="329"/>
      <c r="I163" s="327"/>
      <c r="J163" s="330"/>
      <c r="K163" s="331"/>
      <c r="L163" s="323"/>
      <c r="M163" s="323"/>
      <c r="N163" s="323"/>
      <c r="O163" s="323"/>
      <c r="P163" s="323"/>
      <c r="Q163" s="323"/>
      <c r="R163" s="323"/>
      <c r="S163" s="323"/>
      <c r="T163" s="323"/>
      <c r="U163" s="323"/>
      <c r="V163" s="323"/>
      <c r="W163" s="323"/>
      <c r="X163" s="323"/>
      <c r="Y163" s="323"/>
      <c r="Z163" s="323"/>
    </row>
    <row r="164" spans="1:26" ht="14.25" customHeight="1" x14ac:dyDescent="0.25">
      <c r="A164" s="326">
        <v>159</v>
      </c>
      <c r="B164" s="327"/>
      <c r="C164" s="327"/>
      <c r="D164" s="327"/>
      <c r="E164" s="327"/>
      <c r="F164" s="328"/>
      <c r="G164" s="328"/>
      <c r="H164" s="329"/>
      <c r="I164" s="327"/>
      <c r="J164" s="330"/>
      <c r="K164" s="331"/>
      <c r="L164" s="323"/>
      <c r="M164" s="323"/>
      <c r="N164" s="323"/>
      <c r="O164" s="323"/>
      <c r="P164" s="323"/>
      <c r="Q164" s="323"/>
      <c r="R164" s="323"/>
      <c r="S164" s="323"/>
      <c r="T164" s="323"/>
      <c r="U164" s="323"/>
      <c r="V164" s="323"/>
      <c r="W164" s="323"/>
      <c r="X164" s="323"/>
      <c r="Y164" s="323"/>
      <c r="Z164" s="323"/>
    </row>
    <row r="165" spans="1:26" ht="14.25" customHeight="1" x14ac:dyDescent="0.25">
      <c r="A165" s="326">
        <v>160</v>
      </c>
      <c r="B165" s="327"/>
      <c r="C165" s="327"/>
      <c r="D165" s="327"/>
      <c r="E165" s="327"/>
      <c r="F165" s="328"/>
      <c r="G165" s="328"/>
      <c r="H165" s="329"/>
      <c r="I165" s="327"/>
      <c r="J165" s="330"/>
      <c r="K165" s="331"/>
      <c r="L165" s="323"/>
      <c r="M165" s="323"/>
      <c r="N165" s="323"/>
      <c r="O165" s="323"/>
      <c r="P165" s="323"/>
      <c r="Q165" s="323"/>
      <c r="R165" s="323"/>
      <c r="S165" s="323"/>
      <c r="T165" s="323"/>
      <c r="U165" s="323"/>
      <c r="V165" s="323"/>
      <c r="W165" s="323"/>
      <c r="X165" s="323"/>
      <c r="Y165" s="323"/>
      <c r="Z165" s="323"/>
    </row>
    <row r="166" spans="1:26" ht="14.25" customHeight="1" x14ac:dyDescent="0.25">
      <c r="A166" s="326">
        <v>161</v>
      </c>
      <c r="B166" s="327"/>
      <c r="C166" s="327"/>
      <c r="D166" s="327"/>
      <c r="E166" s="327"/>
      <c r="F166" s="328"/>
      <c r="G166" s="328"/>
      <c r="H166" s="329"/>
      <c r="I166" s="327"/>
      <c r="J166" s="330"/>
      <c r="K166" s="331"/>
      <c r="L166" s="323"/>
      <c r="M166" s="323"/>
      <c r="N166" s="323"/>
      <c r="O166" s="323"/>
      <c r="P166" s="323"/>
      <c r="Q166" s="323"/>
      <c r="R166" s="323"/>
      <c r="S166" s="323"/>
      <c r="T166" s="323"/>
      <c r="U166" s="323"/>
      <c r="V166" s="323"/>
      <c r="W166" s="323"/>
      <c r="X166" s="323"/>
      <c r="Y166" s="323"/>
      <c r="Z166" s="323"/>
    </row>
    <row r="167" spans="1:26" ht="14.25" customHeight="1" x14ac:dyDescent="0.25">
      <c r="A167" s="326">
        <v>162</v>
      </c>
      <c r="B167" s="327"/>
      <c r="C167" s="327"/>
      <c r="D167" s="327"/>
      <c r="E167" s="327"/>
      <c r="F167" s="328"/>
      <c r="G167" s="328"/>
      <c r="H167" s="329"/>
      <c r="I167" s="327"/>
      <c r="J167" s="330"/>
      <c r="K167" s="331"/>
      <c r="L167" s="323"/>
      <c r="M167" s="323"/>
      <c r="N167" s="323"/>
      <c r="O167" s="323"/>
      <c r="P167" s="323"/>
      <c r="Q167" s="323"/>
      <c r="R167" s="323"/>
      <c r="S167" s="323"/>
      <c r="T167" s="323"/>
      <c r="U167" s="323"/>
      <c r="V167" s="323"/>
      <c r="W167" s="323"/>
      <c r="X167" s="323"/>
      <c r="Y167" s="323"/>
      <c r="Z167" s="323"/>
    </row>
    <row r="168" spans="1:26" ht="14.25" customHeight="1" x14ac:dyDescent="0.25">
      <c r="A168" s="326">
        <v>163</v>
      </c>
      <c r="B168" s="327"/>
      <c r="C168" s="327"/>
      <c r="D168" s="327"/>
      <c r="E168" s="327"/>
      <c r="F168" s="328"/>
      <c r="G168" s="328"/>
      <c r="H168" s="329"/>
      <c r="I168" s="327"/>
      <c r="J168" s="330"/>
      <c r="K168" s="331"/>
      <c r="L168" s="323"/>
      <c r="M168" s="323"/>
      <c r="N168" s="323"/>
      <c r="O168" s="323"/>
      <c r="P168" s="323"/>
      <c r="Q168" s="323"/>
      <c r="R168" s="323"/>
      <c r="S168" s="323"/>
      <c r="T168" s="323"/>
      <c r="U168" s="323"/>
      <c r="V168" s="323"/>
      <c r="W168" s="323"/>
      <c r="X168" s="323"/>
      <c r="Y168" s="323"/>
      <c r="Z168" s="323"/>
    </row>
    <row r="169" spans="1:26" ht="14.25" customHeight="1" x14ac:dyDescent="0.25">
      <c r="A169" s="326">
        <v>164</v>
      </c>
      <c r="B169" s="327"/>
      <c r="C169" s="327"/>
      <c r="D169" s="327"/>
      <c r="E169" s="327"/>
      <c r="F169" s="328"/>
      <c r="G169" s="328"/>
      <c r="H169" s="329"/>
      <c r="I169" s="327"/>
      <c r="J169" s="330"/>
      <c r="K169" s="331"/>
      <c r="L169" s="323"/>
      <c r="M169" s="323"/>
      <c r="N169" s="323"/>
      <c r="O169" s="323"/>
      <c r="P169" s="323"/>
      <c r="Q169" s="323"/>
      <c r="R169" s="323"/>
      <c r="S169" s="323"/>
      <c r="T169" s="323"/>
      <c r="U169" s="323"/>
      <c r="V169" s="323"/>
      <c r="W169" s="323"/>
      <c r="X169" s="323"/>
      <c r="Y169" s="323"/>
      <c r="Z169" s="323"/>
    </row>
    <row r="170" spans="1:26" ht="14.25" customHeight="1" x14ac:dyDescent="0.25">
      <c r="A170" s="326">
        <v>165</v>
      </c>
      <c r="B170" s="327"/>
      <c r="C170" s="327"/>
      <c r="D170" s="327"/>
      <c r="E170" s="327"/>
      <c r="F170" s="328"/>
      <c r="G170" s="328"/>
      <c r="H170" s="329"/>
      <c r="I170" s="327"/>
      <c r="J170" s="330"/>
      <c r="K170" s="331"/>
      <c r="L170" s="323"/>
      <c r="M170" s="323"/>
      <c r="N170" s="323"/>
      <c r="O170" s="323"/>
      <c r="P170" s="323"/>
      <c r="Q170" s="323"/>
      <c r="R170" s="323"/>
      <c r="S170" s="323"/>
      <c r="T170" s="323"/>
      <c r="U170" s="323"/>
      <c r="V170" s="323"/>
      <c r="W170" s="323"/>
      <c r="X170" s="323"/>
      <c r="Y170" s="323"/>
      <c r="Z170" s="323"/>
    </row>
    <row r="171" spans="1:26" ht="14.25" customHeight="1" x14ac:dyDescent="0.25">
      <c r="A171" s="326">
        <v>166</v>
      </c>
      <c r="B171" s="327"/>
      <c r="C171" s="327"/>
      <c r="D171" s="327"/>
      <c r="E171" s="327"/>
      <c r="F171" s="328"/>
      <c r="G171" s="328"/>
      <c r="H171" s="329"/>
      <c r="I171" s="327"/>
      <c r="J171" s="330"/>
      <c r="K171" s="331"/>
      <c r="L171" s="323"/>
      <c r="M171" s="323"/>
      <c r="N171" s="323"/>
      <c r="O171" s="323"/>
      <c r="P171" s="323"/>
      <c r="Q171" s="323"/>
      <c r="R171" s="323"/>
      <c r="S171" s="323"/>
      <c r="T171" s="323"/>
      <c r="U171" s="323"/>
      <c r="V171" s="323"/>
      <c r="W171" s="323"/>
      <c r="X171" s="323"/>
      <c r="Y171" s="323"/>
      <c r="Z171" s="323"/>
    </row>
    <row r="172" spans="1:26" ht="14.25" customHeight="1" x14ac:dyDescent="0.25">
      <c r="A172" s="326">
        <v>167</v>
      </c>
      <c r="B172" s="327"/>
      <c r="C172" s="327"/>
      <c r="D172" s="327"/>
      <c r="E172" s="327"/>
      <c r="F172" s="328"/>
      <c r="G172" s="328"/>
      <c r="H172" s="329"/>
      <c r="I172" s="327"/>
      <c r="J172" s="330"/>
      <c r="K172" s="331"/>
      <c r="L172" s="323"/>
      <c r="M172" s="323"/>
      <c r="N172" s="323"/>
      <c r="O172" s="323"/>
      <c r="P172" s="323"/>
      <c r="Q172" s="323"/>
      <c r="R172" s="323"/>
      <c r="S172" s="323"/>
      <c r="T172" s="323"/>
      <c r="U172" s="323"/>
      <c r="V172" s="323"/>
      <c r="W172" s="323"/>
      <c r="X172" s="323"/>
      <c r="Y172" s="323"/>
      <c r="Z172" s="323"/>
    </row>
    <row r="173" spans="1:26" ht="14.25" customHeight="1" x14ac:dyDescent="0.25">
      <c r="A173" s="326">
        <v>168</v>
      </c>
      <c r="B173" s="327"/>
      <c r="C173" s="327"/>
      <c r="D173" s="327"/>
      <c r="E173" s="327"/>
      <c r="F173" s="328"/>
      <c r="G173" s="328"/>
      <c r="H173" s="329"/>
      <c r="I173" s="327"/>
      <c r="J173" s="330"/>
      <c r="K173" s="331"/>
      <c r="L173" s="323"/>
      <c r="M173" s="323"/>
      <c r="N173" s="323"/>
      <c r="O173" s="323"/>
      <c r="P173" s="323"/>
      <c r="Q173" s="323"/>
      <c r="R173" s="323"/>
      <c r="S173" s="323"/>
      <c r="T173" s="323"/>
      <c r="U173" s="323"/>
      <c r="V173" s="323"/>
      <c r="W173" s="323"/>
      <c r="X173" s="323"/>
      <c r="Y173" s="323"/>
      <c r="Z173" s="323"/>
    </row>
    <row r="174" spans="1:26" ht="14.25" customHeight="1" x14ac:dyDescent="0.25">
      <c r="A174" s="326">
        <v>169</v>
      </c>
      <c r="B174" s="327"/>
      <c r="C174" s="327"/>
      <c r="D174" s="327"/>
      <c r="E174" s="327"/>
      <c r="F174" s="328"/>
      <c r="G174" s="328"/>
      <c r="H174" s="329"/>
      <c r="I174" s="327"/>
      <c r="J174" s="330"/>
      <c r="K174" s="331"/>
      <c r="L174" s="323"/>
      <c r="M174" s="323"/>
      <c r="N174" s="323"/>
      <c r="O174" s="323"/>
      <c r="P174" s="323"/>
      <c r="Q174" s="323"/>
      <c r="R174" s="323"/>
      <c r="S174" s="323"/>
      <c r="T174" s="323"/>
      <c r="U174" s="323"/>
      <c r="V174" s="323"/>
      <c r="W174" s="323"/>
      <c r="X174" s="323"/>
      <c r="Y174" s="323"/>
      <c r="Z174" s="323"/>
    </row>
    <row r="175" spans="1:26" ht="14.25" customHeight="1" x14ac:dyDescent="0.25">
      <c r="A175" s="326">
        <v>170</v>
      </c>
      <c r="B175" s="327"/>
      <c r="C175" s="327"/>
      <c r="D175" s="327"/>
      <c r="E175" s="327"/>
      <c r="F175" s="328"/>
      <c r="G175" s="328"/>
      <c r="H175" s="329"/>
      <c r="I175" s="327"/>
      <c r="J175" s="330"/>
      <c r="K175" s="331"/>
      <c r="L175" s="323"/>
      <c r="M175" s="323"/>
      <c r="N175" s="323"/>
      <c r="O175" s="323"/>
      <c r="P175" s="323"/>
      <c r="Q175" s="323"/>
      <c r="R175" s="323"/>
      <c r="S175" s="323"/>
      <c r="T175" s="323"/>
      <c r="U175" s="323"/>
      <c r="V175" s="323"/>
      <c r="W175" s="323"/>
      <c r="X175" s="323"/>
      <c r="Y175" s="323"/>
      <c r="Z175" s="323"/>
    </row>
    <row r="176" spans="1:26" ht="14.25" customHeight="1" x14ac:dyDescent="0.25">
      <c r="A176" s="326">
        <v>171</v>
      </c>
      <c r="B176" s="327"/>
      <c r="C176" s="327"/>
      <c r="D176" s="327"/>
      <c r="E176" s="327"/>
      <c r="F176" s="328"/>
      <c r="G176" s="328"/>
      <c r="H176" s="329"/>
      <c r="I176" s="327"/>
      <c r="J176" s="330"/>
      <c r="K176" s="331"/>
      <c r="L176" s="323"/>
      <c r="M176" s="323"/>
      <c r="N176" s="323"/>
      <c r="O176" s="323"/>
      <c r="P176" s="323"/>
      <c r="Q176" s="323"/>
      <c r="R176" s="323"/>
      <c r="S176" s="323"/>
      <c r="T176" s="323"/>
      <c r="U176" s="323"/>
      <c r="V176" s="323"/>
      <c r="W176" s="323"/>
      <c r="X176" s="323"/>
      <c r="Y176" s="323"/>
      <c r="Z176" s="323"/>
    </row>
    <row r="177" spans="1:26" ht="14.25" customHeight="1" x14ac:dyDescent="0.25">
      <c r="A177" s="326">
        <v>172</v>
      </c>
      <c r="B177" s="327"/>
      <c r="C177" s="327"/>
      <c r="D177" s="327"/>
      <c r="E177" s="327"/>
      <c r="F177" s="328"/>
      <c r="G177" s="328"/>
      <c r="H177" s="329"/>
      <c r="I177" s="327"/>
      <c r="J177" s="330"/>
      <c r="K177" s="331"/>
      <c r="L177" s="323"/>
      <c r="M177" s="323"/>
      <c r="N177" s="323"/>
      <c r="O177" s="323"/>
      <c r="P177" s="323"/>
      <c r="Q177" s="323"/>
      <c r="R177" s="323"/>
      <c r="S177" s="323"/>
      <c r="T177" s="323"/>
      <c r="U177" s="323"/>
      <c r="V177" s="323"/>
      <c r="W177" s="323"/>
      <c r="X177" s="323"/>
      <c r="Y177" s="323"/>
      <c r="Z177" s="323"/>
    </row>
    <row r="178" spans="1:26" ht="14.25" customHeight="1" x14ac:dyDescent="0.25">
      <c r="A178" s="326">
        <v>173</v>
      </c>
      <c r="B178" s="327"/>
      <c r="C178" s="327"/>
      <c r="D178" s="327"/>
      <c r="E178" s="327"/>
      <c r="F178" s="328"/>
      <c r="G178" s="328"/>
      <c r="H178" s="329"/>
      <c r="I178" s="327"/>
      <c r="J178" s="330"/>
      <c r="K178" s="331"/>
      <c r="L178" s="323"/>
      <c r="M178" s="323"/>
      <c r="N178" s="323"/>
      <c r="O178" s="323"/>
      <c r="P178" s="323"/>
      <c r="Q178" s="323"/>
      <c r="R178" s="323"/>
      <c r="S178" s="323"/>
      <c r="T178" s="323"/>
      <c r="U178" s="323"/>
      <c r="V178" s="323"/>
      <c r="W178" s="323"/>
      <c r="X178" s="323"/>
      <c r="Y178" s="323"/>
      <c r="Z178" s="323"/>
    </row>
    <row r="179" spans="1:26" ht="14.25" customHeight="1" x14ac:dyDescent="0.25">
      <c r="A179" s="326">
        <v>174</v>
      </c>
      <c r="B179" s="327"/>
      <c r="C179" s="327"/>
      <c r="D179" s="327"/>
      <c r="E179" s="327"/>
      <c r="F179" s="328"/>
      <c r="G179" s="328"/>
      <c r="H179" s="329"/>
      <c r="I179" s="327"/>
      <c r="J179" s="330"/>
      <c r="K179" s="331"/>
      <c r="L179" s="323"/>
      <c r="M179" s="323"/>
      <c r="N179" s="323"/>
      <c r="O179" s="323"/>
      <c r="P179" s="323"/>
      <c r="Q179" s="323"/>
      <c r="R179" s="323"/>
      <c r="S179" s="323"/>
      <c r="T179" s="323"/>
      <c r="U179" s="323"/>
      <c r="V179" s="323"/>
      <c r="W179" s="323"/>
      <c r="X179" s="323"/>
      <c r="Y179" s="323"/>
      <c r="Z179" s="323"/>
    </row>
    <row r="180" spans="1:26" ht="14.25" customHeight="1" x14ac:dyDescent="0.25">
      <c r="A180" s="326">
        <v>175</v>
      </c>
      <c r="B180" s="327"/>
      <c r="C180" s="327"/>
      <c r="D180" s="327"/>
      <c r="E180" s="327"/>
      <c r="F180" s="328"/>
      <c r="G180" s="328"/>
      <c r="H180" s="329"/>
      <c r="I180" s="327"/>
      <c r="J180" s="330"/>
      <c r="K180" s="331"/>
      <c r="L180" s="323"/>
      <c r="M180" s="323"/>
      <c r="N180" s="323"/>
      <c r="O180" s="323"/>
      <c r="P180" s="323"/>
      <c r="Q180" s="323"/>
      <c r="R180" s="323"/>
      <c r="S180" s="323"/>
      <c r="T180" s="323"/>
      <c r="U180" s="323"/>
      <c r="V180" s="323"/>
      <c r="W180" s="323"/>
      <c r="X180" s="323"/>
      <c r="Y180" s="323"/>
      <c r="Z180" s="323"/>
    </row>
    <row r="181" spans="1:26" ht="14.25" customHeight="1" x14ac:dyDescent="0.25">
      <c r="A181" s="326">
        <v>176</v>
      </c>
      <c r="B181" s="327"/>
      <c r="C181" s="327"/>
      <c r="D181" s="327"/>
      <c r="E181" s="327"/>
      <c r="F181" s="328"/>
      <c r="G181" s="328"/>
      <c r="H181" s="329"/>
      <c r="I181" s="327"/>
      <c r="J181" s="330"/>
      <c r="K181" s="331"/>
      <c r="L181" s="323"/>
      <c r="M181" s="323"/>
      <c r="N181" s="323"/>
      <c r="O181" s="323"/>
      <c r="P181" s="323"/>
      <c r="Q181" s="323"/>
      <c r="R181" s="323"/>
      <c r="S181" s="323"/>
      <c r="T181" s="323"/>
      <c r="U181" s="323"/>
      <c r="V181" s="323"/>
      <c r="W181" s="323"/>
      <c r="X181" s="323"/>
      <c r="Y181" s="323"/>
      <c r="Z181" s="323"/>
    </row>
    <row r="182" spans="1:26" ht="14.25" customHeight="1" x14ac:dyDescent="0.25">
      <c r="A182" s="326">
        <v>177</v>
      </c>
      <c r="B182" s="327"/>
      <c r="C182" s="327"/>
      <c r="D182" s="327"/>
      <c r="E182" s="327"/>
      <c r="F182" s="328"/>
      <c r="G182" s="328"/>
      <c r="H182" s="329"/>
      <c r="I182" s="327"/>
      <c r="J182" s="330"/>
      <c r="K182" s="331"/>
      <c r="L182" s="323"/>
      <c r="M182" s="323"/>
      <c r="N182" s="323"/>
      <c r="O182" s="323"/>
      <c r="P182" s="323"/>
      <c r="Q182" s="323"/>
      <c r="R182" s="323"/>
      <c r="S182" s="323"/>
      <c r="T182" s="323"/>
      <c r="U182" s="323"/>
      <c r="V182" s="323"/>
      <c r="W182" s="323"/>
      <c r="X182" s="323"/>
      <c r="Y182" s="323"/>
      <c r="Z182" s="323"/>
    </row>
    <row r="183" spans="1:26" ht="14.25" customHeight="1" x14ac:dyDescent="0.25">
      <c r="A183" s="326">
        <v>178</v>
      </c>
      <c r="B183" s="327"/>
      <c r="C183" s="327"/>
      <c r="D183" s="327"/>
      <c r="E183" s="327"/>
      <c r="F183" s="328"/>
      <c r="G183" s="328"/>
      <c r="H183" s="329"/>
      <c r="I183" s="327"/>
      <c r="J183" s="330"/>
      <c r="K183" s="331"/>
      <c r="L183" s="323"/>
      <c r="M183" s="323"/>
      <c r="N183" s="323"/>
      <c r="O183" s="323"/>
      <c r="P183" s="323"/>
      <c r="Q183" s="323"/>
      <c r="R183" s="323"/>
      <c r="S183" s="323"/>
      <c r="T183" s="323"/>
      <c r="U183" s="323"/>
      <c r="V183" s="323"/>
      <c r="W183" s="323"/>
      <c r="X183" s="323"/>
      <c r="Y183" s="323"/>
      <c r="Z183" s="323"/>
    </row>
    <row r="184" spans="1:26" ht="14.25" customHeight="1" x14ac:dyDescent="0.25">
      <c r="A184" s="326">
        <v>179</v>
      </c>
      <c r="B184" s="327"/>
      <c r="C184" s="327"/>
      <c r="D184" s="327"/>
      <c r="E184" s="327"/>
      <c r="F184" s="328"/>
      <c r="G184" s="328"/>
      <c r="H184" s="329"/>
      <c r="I184" s="327"/>
      <c r="J184" s="330"/>
      <c r="K184" s="331"/>
      <c r="L184" s="323"/>
      <c r="M184" s="323"/>
      <c r="N184" s="323"/>
      <c r="O184" s="323"/>
      <c r="P184" s="323"/>
      <c r="Q184" s="323"/>
      <c r="R184" s="323"/>
      <c r="S184" s="323"/>
      <c r="T184" s="323"/>
      <c r="U184" s="323"/>
      <c r="V184" s="323"/>
      <c r="W184" s="323"/>
      <c r="X184" s="323"/>
      <c r="Y184" s="323"/>
      <c r="Z184" s="323"/>
    </row>
    <row r="185" spans="1:26" ht="14.25" customHeight="1" x14ac:dyDescent="0.25">
      <c r="A185" s="326">
        <v>180</v>
      </c>
      <c r="B185" s="327"/>
      <c r="C185" s="327"/>
      <c r="D185" s="327"/>
      <c r="E185" s="327"/>
      <c r="F185" s="328"/>
      <c r="G185" s="328"/>
      <c r="H185" s="329"/>
      <c r="I185" s="327"/>
      <c r="J185" s="330"/>
      <c r="K185" s="331"/>
      <c r="L185" s="323"/>
      <c r="M185" s="323"/>
      <c r="N185" s="323"/>
      <c r="O185" s="323"/>
      <c r="P185" s="323"/>
      <c r="Q185" s="323"/>
      <c r="R185" s="323"/>
      <c r="S185" s="323"/>
      <c r="T185" s="323"/>
      <c r="U185" s="323"/>
      <c r="V185" s="323"/>
      <c r="W185" s="323"/>
      <c r="X185" s="323"/>
      <c r="Y185" s="323"/>
      <c r="Z185" s="323"/>
    </row>
    <row r="186" spans="1:26" ht="14.25" customHeight="1" x14ac:dyDescent="0.25">
      <c r="A186" s="326">
        <v>181</v>
      </c>
      <c r="B186" s="327"/>
      <c r="C186" s="327"/>
      <c r="D186" s="327"/>
      <c r="E186" s="327"/>
      <c r="F186" s="328"/>
      <c r="G186" s="328"/>
      <c r="H186" s="329"/>
      <c r="I186" s="327"/>
      <c r="J186" s="330"/>
      <c r="K186" s="331"/>
      <c r="L186" s="323"/>
      <c r="M186" s="323"/>
      <c r="N186" s="323"/>
      <c r="O186" s="323"/>
      <c r="P186" s="323"/>
      <c r="Q186" s="323"/>
      <c r="R186" s="323"/>
      <c r="S186" s="323"/>
      <c r="T186" s="323"/>
      <c r="U186" s="323"/>
      <c r="V186" s="323"/>
      <c r="W186" s="323"/>
      <c r="X186" s="323"/>
      <c r="Y186" s="323"/>
      <c r="Z186" s="323"/>
    </row>
    <row r="187" spans="1:26" ht="14.25" customHeight="1" x14ac:dyDescent="0.25">
      <c r="A187" s="326">
        <v>182</v>
      </c>
      <c r="B187" s="327"/>
      <c r="C187" s="327"/>
      <c r="D187" s="327"/>
      <c r="E187" s="327"/>
      <c r="F187" s="328"/>
      <c r="G187" s="328"/>
      <c r="H187" s="329"/>
      <c r="I187" s="327"/>
      <c r="J187" s="330"/>
      <c r="K187" s="331"/>
      <c r="L187" s="323"/>
      <c r="M187" s="323"/>
      <c r="N187" s="323"/>
      <c r="O187" s="323"/>
      <c r="P187" s="323"/>
      <c r="Q187" s="323"/>
      <c r="R187" s="323"/>
      <c r="S187" s="323"/>
      <c r="T187" s="323"/>
      <c r="U187" s="323"/>
      <c r="V187" s="323"/>
      <c r="W187" s="323"/>
      <c r="X187" s="323"/>
      <c r="Y187" s="323"/>
      <c r="Z187" s="323"/>
    </row>
    <row r="188" spans="1:26" ht="14.25" customHeight="1" x14ac:dyDescent="0.25">
      <c r="A188" s="326">
        <v>183</v>
      </c>
      <c r="B188" s="327"/>
      <c r="C188" s="327"/>
      <c r="D188" s="327"/>
      <c r="E188" s="327"/>
      <c r="F188" s="328"/>
      <c r="G188" s="328"/>
      <c r="H188" s="329"/>
      <c r="I188" s="327"/>
      <c r="J188" s="330"/>
      <c r="K188" s="331"/>
      <c r="L188" s="323"/>
      <c r="M188" s="323"/>
      <c r="N188" s="323"/>
      <c r="O188" s="323"/>
      <c r="P188" s="323"/>
      <c r="Q188" s="323"/>
      <c r="R188" s="323"/>
      <c r="S188" s="323"/>
      <c r="T188" s="323"/>
      <c r="U188" s="323"/>
      <c r="V188" s="323"/>
      <c r="W188" s="323"/>
      <c r="X188" s="323"/>
      <c r="Y188" s="323"/>
      <c r="Z188" s="323"/>
    </row>
    <row r="189" spans="1:26" ht="14.25" customHeight="1" x14ac:dyDescent="0.25">
      <c r="A189" s="326">
        <v>184</v>
      </c>
      <c r="B189" s="327"/>
      <c r="C189" s="327"/>
      <c r="D189" s="327"/>
      <c r="E189" s="327"/>
      <c r="F189" s="328"/>
      <c r="G189" s="328"/>
      <c r="H189" s="329"/>
      <c r="I189" s="327"/>
      <c r="J189" s="330"/>
      <c r="K189" s="331"/>
      <c r="L189" s="323"/>
      <c r="M189" s="323"/>
      <c r="N189" s="323"/>
      <c r="O189" s="323"/>
      <c r="P189" s="323"/>
      <c r="Q189" s="323"/>
      <c r="R189" s="323"/>
      <c r="S189" s="323"/>
      <c r="T189" s="323"/>
      <c r="U189" s="323"/>
      <c r="V189" s="323"/>
      <c r="W189" s="323"/>
      <c r="X189" s="323"/>
      <c r="Y189" s="323"/>
      <c r="Z189" s="323"/>
    </row>
    <row r="190" spans="1:26" ht="14.25" customHeight="1" x14ac:dyDescent="0.25">
      <c r="A190" s="326">
        <v>185</v>
      </c>
      <c r="B190" s="327"/>
      <c r="C190" s="327"/>
      <c r="D190" s="327"/>
      <c r="E190" s="327"/>
      <c r="F190" s="328"/>
      <c r="G190" s="328"/>
      <c r="H190" s="329"/>
      <c r="I190" s="327"/>
      <c r="J190" s="330"/>
      <c r="K190" s="331"/>
      <c r="L190" s="323"/>
      <c r="M190" s="323"/>
      <c r="N190" s="323"/>
      <c r="O190" s="323"/>
      <c r="P190" s="323"/>
      <c r="Q190" s="323"/>
      <c r="R190" s="323"/>
      <c r="S190" s="323"/>
      <c r="T190" s="323"/>
      <c r="U190" s="323"/>
      <c r="V190" s="323"/>
      <c r="W190" s="323"/>
      <c r="X190" s="323"/>
      <c r="Y190" s="323"/>
      <c r="Z190" s="323"/>
    </row>
    <row r="191" spans="1:26" ht="14.25" customHeight="1" x14ac:dyDescent="0.25">
      <c r="A191" s="326">
        <v>186</v>
      </c>
      <c r="B191" s="327"/>
      <c r="C191" s="327"/>
      <c r="D191" s="327"/>
      <c r="E191" s="327"/>
      <c r="F191" s="328"/>
      <c r="G191" s="328"/>
      <c r="H191" s="329"/>
      <c r="I191" s="327"/>
      <c r="J191" s="330"/>
      <c r="K191" s="331"/>
      <c r="L191" s="323"/>
      <c r="M191" s="323"/>
      <c r="N191" s="323"/>
      <c r="O191" s="323"/>
      <c r="P191" s="323"/>
      <c r="Q191" s="323"/>
      <c r="R191" s="323"/>
      <c r="S191" s="323"/>
      <c r="T191" s="323"/>
      <c r="U191" s="323"/>
      <c r="V191" s="323"/>
      <c r="W191" s="323"/>
      <c r="X191" s="323"/>
      <c r="Y191" s="323"/>
      <c r="Z191" s="323"/>
    </row>
    <row r="192" spans="1:26" ht="14.25" customHeight="1" x14ac:dyDescent="0.25">
      <c r="A192" s="326">
        <v>187</v>
      </c>
      <c r="B192" s="327"/>
      <c r="C192" s="327"/>
      <c r="D192" s="327"/>
      <c r="E192" s="327"/>
      <c r="F192" s="328"/>
      <c r="G192" s="328"/>
      <c r="H192" s="329"/>
      <c r="I192" s="327"/>
      <c r="J192" s="330"/>
      <c r="K192" s="331"/>
      <c r="L192" s="323"/>
      <c r="M192" s="323"/>
      <c r="N192" s="323"/>
      <c r="O192" s="323"/>
      <c r="P192" s="323"/>
      <c r="Q192" s="323"/>
      <c r="R192" s="323"/>
      <c r="S192" s="323"/>
      <c r="T192" s="323"/>
      <c r="U192" s="323"/>
      <c r="V192" s="323"/>
      <c r="W192" s="323"/>
      <c r="X192" s="323"/>
      <c r="Y192" s="323"/>
      <c r="Z192" s="323"/>
    </row>
    <row r="193" spans="1:26" ht="14.25" customHeight="1" x14ac:dyDescent="0.25">
      <c r="A193" s="326">
        <v>188</v>
      </c>
      <c r="B193" s="327"/>
      <c r="C193" s="327"/>
      <c r="D193" s="327"/>
      <c r="E193" s="327"/>
      <c r="F193" s="328"/>
      <c r="G193" s="328"/>
      <c r="H193" s="329"/>
      <c r="I193" s="327"/>
      <c r="J193" s="330"/>
      <c r="K193" s="331"/>
      <c r="L193" s="323"/>
      <c r="M193" s="323"/>
      <c r="N193" s="323"/>
      <c r="O193" s="323"/>
      <c r="P193" s="323"/>
      <c r="Q193" s="323"/>
      <c r="R193" s="323"/>
      <c r="S193" s="323"/>
      <c r="T193" s="323"/>
      <c r="U193" s="323"/>
      <c r="V193" s="323"/>
      <c r="W193" s="323"/>
      <c r="X193" s="323"/>
      <c r="Y193" s="323"/>
      <c r="Z193" s="323"/>
    </row>
    <row r="194" spans="1:26" ht="14.25" customHeight="1" x14ac:dyDescent="0.25">
      <c r="A194" s="326">
        <v>189</v>
      </c>
      <c r="B194" s="327"/>
      <c r="C194" s="327"/>
      <c r="D194" s="327"/>
      <c r="E194" s="327"/>
      <c r="F194" s="328"/>
      <c r="G194" s="328"/>
      <c r="H194" s="329"/>
      <c r="I194" s="327"/>
      <c r="J194" s="330"/>
      <c r="K194" s="331"/>
      <c r="L194" s="323"/>
      <c r="M194" s="323"/>
      <c r="N194" s="323"/>
      <c r="O194" s="323"/>
      <c r="P194" s="323"/>
      <c r="Q194" s="323"/>
      <c r="R194" s="323"/>
      <c r="S194" s="323"/>
      <c r="T194" s="323"/>
      <c r="U194" s="323"/>
      <c r="V194" s="323"/>
      <c r="W194" s="323"/>
      <c r="X194" s="323"/>
      <c r="Y194" s="323"/>
      <c r="Z194" s="323"/>
    </row>
    <row r="195" spans="1:26" ht="14.25" customHeight="1" x14ac:dyDescent="0.25">
      <c r="A195" s="326">
        <v>190</v>
      </c>
      <c r="B195" s="327"/>
      <c r="C195" s="327"/>
      <c r="D195" s="327"/>
      <c r="E195" s="327"/>
      <c r="F195" s="328"/>
      <c r="G195" s="328"/>
      <c r="H195" s="329"/>
      <c r="I195" s="327"/>
      <c r="J195" s="330"/>
      <c r="K195" s="331"/>
      <c r="L195" s="323"/>
      <c r="M195" s="323"/>
      <c r="N195" s="323"/>
      <c r="O195" s="323"/>
      <c r="P195" s="323"/>
      <c r="Q195" s="323"/>
      <c r="R195" s="323"/>
      <c r="S195" s="323"/>
      <c r="T195" s="323"/>
      <c r="U195" s="323"/>
      <c r="V195" s="323"/>
      <c r="W195" s="323"/>
      <c r="X195" s="323"/>
      <c r="Y195" s="323"/>
      <c r="Z195" s="323"/>
    </row>
    <row r="196" spans="1:26" ht="14.25" customHeight="1" x14ac:dyDescent="0.25">
      <c r="A196" s="326">
        <v>191</v>
      </c>
      <c r="B196" s="327"/>
      <c r="C196" s="327"/>
      <c r="D196" s="327"/>
      <c r="E196" s="327"/>
      <c r="F196" s="328"/>
      <c r="G196" s="328"/>
      <c r="H196" s="329"/>
      <c r="I196" s="327"/>
      <c r="J196" s="330"/>
      <c r="K196" s="331"/>
      <c r="L196" s="323"/>
      <c r="M196" s="323"/>
      <c r="N196" s="323"/>
      <c r="O196" s="323"/>
      <c r="P196" s="323"/>
      <c r="Q196" s="323"/>
      <c r="R196" s="323"/>
      <c r="S196" s="323"/>
      <c r="T196" s="323"/>
      <c r="U196" s="323"/>
      <c r="V196" s="323"/>
      <c r="W196" s="323"/>
      <c r="X196" s="323"/>
      <c r="Y196" s="323"/>
      <c r="Z196" s="323"/>
    </row>
    <row r="197" spans="1:26" ht="14.25" customHeight="1" x14ac:dyDescent="0.25">
      <c r="A197" s="326">
        <v>192</v>
      </c>
      <c r="B197" s="327"/>
      <c r="C197" s="327"/>
      <c r="D197" s="327"/>
      <c r="E197" s="327"/>
      <c r="F197" s="328"/>
      <c r="G197" s="328"/>
      <c r="H197" s="329"/>
      <c r="I197" s="327"/>
      <c r="J197" s="330"/>
      <c r="K197" s="331"/>
      <c r="L197" s="323"/>
      <c r="M197" s="323"/>
      <c r="N197" s="323"/>
      <c r="O197" s="323"/>
      <c r="P197" s="323"/>
      <c r="Q197" s="323"/>
      <c r="R197" s="323"/>
      <c r="S197" s="323"/>
      <c r="T197" s="323"/>
      <c r="U197" s="323"/>
      <c r="V197" s="323"/>
      <c r="W197" s="323"/>
      <c r="X197" s="323"/>
      <c r="Y197" s="323"/>
      <c r="Z197" s="323"/>
    </row>
    <row r="198" spans="1:26" ht="14.25" customHeight="1" x14ac:dyDescent="0.25">
      <c r="A198" s="326">
        <v>193</v>
      </c>
      <c r="B198" s="327"/>
      <c r="C198" s="327"/>
      <c r="D198" s="327"/>
      <c r="E198" s="327"/>
      <c r="F198" s="328"/>
      <c r="G198" s="328"/>
      <c r="H198" s="329"/>
      <c r="I198" s="327"/>
      <c r="J198" s="330"/>
      <c r="K198" s="331"/>
      <c r="L198" s="323"/>
      <c r="M198" s="323"/>
      <c r="N198" s="323"/>
      <c r="O198" s="323"/>
      <c r="P198" s="323"/>
      <c r="Q198" s="323"/>
      <c r="R198" s="323"/>
      <c r="S198" s="323"/>
      <c r="T198" s="323"/>
      <c r="U198" s="323"/>
      <c r="V198" s="323"/>
      <c r="W198" s="323"/>
      <c r="X198" s="323"/>
      <c r="Y198" s="323"/>
      <c r="Z198" s="323"/>
    </row>
    <row r="199" spans="1:26" ht="14.25" customHeight="1" x14ac:dyDescent="0.25">
      <c r="A199" s="326">
        <v>194</v>
      </c>
      <c r="B199" s="327"/>
      <c r="C199" s="327"/>
      <c r="D199" s="327"/>
      <c r="E199" s="327"/>
      <c r="F199" s="328"/>
      <c r="G199" s="328"/>
      <c r="H199" s="329"/>
      <c r="I199" s="327"/>
      <c r="J199" s="330"/>
      <c r="K199" s="331"/>
      <c r="L199" s="323"/>
      <c r="M199" s="323"/>
      <c r="N199" s="323"/>
      <c r="O199" s="323"/>
      <c r="P199" s="323"/>
      <c r="Q199" s="323"/>
      <c r="R199" s="323"/>
      <c r="S199" s="323"/>
      <c r="T199" s="323"/>
      <c r="U199" s="323"/>
      <c r="V199" s="323"/>
      <c r="W199" s="323"/>
      <c r="X199" s="323"/>
      <c r="Y199" s="323"/>
      <c r="Z199" s="323"/>
    </row>
    <row r="200" spans="1:26" ht="14.25" customHeight="1" x14ac:dyDescent="0.25">
      <c r="A200" s="326">
        <v>195</v>
      </c>
      <c r="B200" s="327"/>
      <c r="C200" s="327"/>
      <c r="D200" s="327"/>
      <c r="E200" s="327"/>
      <c r="F200" s="328"/>
      <c r="G200" s="328"/>
      <c r="H200" s="329"/>
      <c r="I200" s="327"/>
      <c r="J200" s="330"/>
      <c r="K200" s="331"/>
      <c r="L200" s="323"/>
      <c r="M200" s="323"/>
      <c r="N200" s="323"/>
      <c r="O200" s="323"/>
      <c r="P200" s="323"/>
      <c r="Q200" s="323"/>
      <c r="R200" s="323"/>
      <c r="S200" s="323"/>
      <c r="T200" s="323"/>
      <c r="U200" s="323"/>
      <c r="V200" s="323"/>
      <c r="W200" s="323"/>
      <c r="X200" s="323"/>
      <c r="Y200" s="323"/>
      <c r="Z200" s="323"/>
    </row>
    <row r="201" spans="1:26" ht="14.25" customHeight="1" x14ac:dyDescent="0.25">
      <c r="A201" s="326">
        <v>196</v>
      </c>
      <c r="B201" s="327"/>
      <c r="C201" s="327"/>
      <c r="D201" s="327"/>
      <c r="E201" s="327"/>
      <c r="F201" s="328"/>
      <c r="G201" s="328"/>
      <c r="H201" s="329"/>
      <c r="I201" s="327"/>
      <c r="J201" s="330"/>
      <c r="K201" s="331"/>
      <c r="L201" s="323"/>
      <c r="M201" s="323"/>
      <c r="N201" s="323"/>
      <c r="O201" s="323"/>
      <c r="P201" s="323"/>
      <c r="Q201" s="323"/>
      <c r="R201" s="323"/>
      <c r="S201" s="323"/>
      <c r="T201" s="323"/>
      <c r="U201" s="323"/>
      <c r="V201" s="323"/>
      <c r="W201" s="323"/>
      <c r="X201" s="323"/>
      <c r="Y201" s="323"/>
      <c r="Z201" s="323"/>
    </row>
    <row r="202" spans="1:26" ht="14.25" customHeight="1" x14ac:dyDescent="0.25">
      <c r="A202" s="326">
        <v>197</v>
      </c>
      <c r="B202" s="327"/>
      <c r="C202" s="327"/>
      <c r="D202" s="327"/>
      <c r="E202" s="327"/>
      <c r="F202" s="328"/>
      <c r="G202" s="328"/>
      <c r="H202" s="329"/>
      <c r="I202" s="327"/>
      <c r="J202" s="330"/>
      <c r="K202" s="331"/>
      <c r="L202" s="323"/>
      <c r="M202" s="323"/>
      <c r="N202" s="323"/>
      <c r="O202" s="323"/>
      <c r="P202" s="323"/>
      <c r="Q202" s="323"/>
      <c r="R202" s="323"/>
      <c r="S202" s="323"/>
      <c r="T202" s="323"/>
      <c r="U202" s="323"/>
      <c r="V202" s="323"/>
      <c r="W202" s="323"/>
      <c r="X202" s="323"/>
      <c r="Y202" s="323"/>
      <c r="Z202" s="323"/>
    </row>
    <row r="203" spans="1:26" ht="14.25" customHeight="1" x14ac:dyDescent="0.25">
      <c r="A203" s="326">
        <v>198</v>
      </c>
      <c r="B203" s="327"/>
      <c r="C203" s="327"/>
      <c r="D203" s="327"/>
      <c r="E203" s="327"/>
      <c r="F203" s="328"/>
      <c r="G203" s="328"/>
      <c r="H203" s="329"/>
      <c r="I203" s="327"/>
      <c r="J203" s="330"/>
      <c r="K203" s="331"/>
      <c r="L203" s="323"/>
      <c r="M203" s="323"/>
      <c r="N203" s="323"/>
      <c r="O203" s="323"/>
      <c r="P203" s="323"/>
      <c r="Q203" s="323"/>
      <c r="R203" s="323"/>
      <c r="S203" s="323"/>
      <c r="T203" s="323"/>
      <c r="U203" s="323"/>
      <c r="V203" s="323"/>
      <c r="W203" s="323"/>
      <c r="X203" s="323"/>
      <c r="Y203" s="323"/>
      <c r="Z203" s="323"/>
    </row>
    <row r="204" spans="1:26" ht="14.25" customHeight="1" x14ac:dyDescent="0.25">
      <c r="A204" s="326">
        <v>199</v>
      </c>
      <c r="B204" s="327"/>
      <c r="C204" s="327"/>
      <c r="D204" s="327"/>
      <c r="E204" s="327"/>
      <c r="F204" s="328"/>
      <c r="G204" s="328"/>
      <c r="H204" s="329"/>
      <c r="I204" s="327"/>
      <c r="J204" s="330"/>
      <c r="K204" s="331"/>
      <c r="L204" s="323"/>
      <c r="M204" s="323"/>
      <c r="N204" s="323"/>
      <c r="O204" s="323"/>
      <c r="P204" s="323"/>
      <c r="Q204" s="323"/>
      <c r="R204" s="323"/>
      <c r="S204" s="323"/>
      <c r="T204" s="323"/>
      <c r="U204" s="323"/>
      <c r="V204" s="323"/>
      <c r="W204" s="323"/>
      <c r="X204" s="323"/>
      <c r="Y204" s="323"/>
      <c r="Z204" s="323"/>
    </row>
    <row r="205" spans="1:26" ht="14.25" customHeight="1" x14ac:dyDescent="0.25">
      <c r="A205" s="326">
        <v>200</v>
      </c>
      <c r="B205" s="327"/>
      <c r="C205" s="327"/>
      <c r="D205" s="327"/>
      <c r="E205" s="327"/>
      <c r="F205" s="328"/>
      <c r="G205" s="328"/>
      <c r="H205" s="329"/>
      <c r="I205" s="327"/>
      <c r="J205" s="330"/>
      <c r="K205" s="331"/>
      <c r="L205" s="323"/>
      <c r="M205" s="323"/>
      <c r="N205" s="323"/>
      <c r="O205" s="323"/>
      <c r="P205" s="323"/>
      <c r="Q205" s="323"/>
      <c r="R205" s="323"/>
      <c r="S205" s="323"/>
      <c r="T205" s="323"/>
      <c r="U205" s="323"/>
      <c r="V205" s="323"/>
      <c r="W205" s="323"/>
      <c r="X205" s="323"/>
      <c r="Y205" s="323"/>
      <c r="Z205" s="323"/>
    </row>
    <row r="206" spans="1:26" ht="14.25" customHeight="1" x14ac:dyDescent="0.25">
      <c r="A206" s="326">
        <v>201</v>
      </c>
      <c r="B206" s="327"/>
      <c r="C206" s="327"/>
      <c r="D206" s="327"/>
      <c r="E206" s="327"/>
      <c r="F206" s="328"/>
      <c r="G206" s="328"/>
      <c r="H206" s="329"/>
      <c r="I206" s="327"/>
      <c r="J206" s="330"/>
      <c r="K206" s="331"/>
      <c r="L206" s="323"/>
      <c r="M206" s="323"/>
      <c r="N206" s="323"/>
      <c r="O206" s="323"/>
      <c r="P206" s="323"/>
      <c r="Q206" s="323"/>
      <c r="R206" s="323"/>
      <c r="S206" s="323"/>
      <c r="T206" s="323"/>
      <c r="U206" s="323"/>
      <c r="V206" s="323"/>
      <c r="W206" s="323"/>
      <c r="X206" s="323"/>
      <c r="Y206" s="323"/>
      <c r="Z206" s="323"/>
    </row>
    <row r="207" spans="1:26" ht="14.25" customHeight="1" x14ac:dyDescent="0.25">
      <c r="A207" s="326">
        <v>202</v>
      </c>
      <c r="B207" s="327"/>
      <c r="C207" s="327"/>
      <c r="D207" s="327"/>
      <c r="E207" s="327"/>
      <c r="F207" s="328"/>
      <c r="G207" s="328"/>
      <c r="H207" s="329"/>
      <c r="I207" s="327"/>
      <c r="J207" s="330"/>
      <c r="K207" s="331"/>
      <c r="L207" s="323"/>
      <c r="M207" s="323"/>
      <c r="N207" s="323"/>
      <c r="O207" s="323"/>
      <c r="P207" s="323"/>
      <c r="Q207" s="323"/>
      <c r="R207" s="323"/>
      <c r="S207" s="323"/>
      <c r="T207" s="323"/>
      <c r="U207" s="323"/>
      <c r="V207" s="323"/>
      <c r="W207" s="323"/>
      <c r="X207" s="323"/>
      <c r="Y207" s="323"/>
      <c r="Z207" s="323"/>
    </row>
    <row r="208" spans="1:26" ht="14.25" customHeight="1" x14ac:dyDescent="0.25">
      <c r="A208" s="326">
        <v>203</v>
      </c>
      <c r="B208" s="327"/>
      <c r="C208" s="327"/>
      <c r="D208" s="327"/>
      <c r="E208" s="327"/>
      <c r="F208" s="328"/>
      <c r="G208" s="328"/>
      <c r="H208" s="329"/>
      <c r="I208" s="327"/>
      <c r="J208" s="330"/>
      <c r="K208" s="331"/>
      <c r="L208" s="323"/>
      <c r="M208" s="323"/>
      <c r="N208" s="323"/>
      <c r="O208" s="323"/>
      <c r="P208" s="323"/>
      <c r="Q208" s="323"/>
      <c r="R208" s="323"/>
      <c r="S208" s="323"/>
      <c r="T208" s="323"/>
      <c r="U208" s="323"/>
      <c r="V208" s="323"/>
      <c r="W208" s="323"/>
      <c r="X208" s="323"/>
      <c r="Y208" s="323"/>
      <c r="Z208" s="323"/>
    </row>
    <row r="209" spans="1:26" ht="14.25" customHeight="1" x14ac:dyDescent="0.25">
      <c r="A209" s="326">
        <v>204</v>
      </c>
      <c r="B209" s="327"/>
      <c r="C209" s="327"/>
      <c r="D209" s="327"/>
      <c r="E209" s="327"/>
      <c r="F209" s="328"/>
      <c r="G209" s="328"/>
      <c r="H209" s="329"/>
      <c r="I209" s="327"/>
      <c r="J209" s="330"/>
      <c r="K209" s="331"/>
      <c r="L209" s="323"/>
      <c r="M209" s="323"/>
      <c r="N209" s="323"/>
      <c r="O209" s="323"/>
      <c r="P209" s="323"/>
      <c r="Q209" s="323"/>
      <c r="R209" s="323"/>
      <c r="S209" s="323"/>
      <c r="T209" s="323"/>
      <c r="U209" s="323"/>
      <c r="V209" s="323"/>
      <c r="W209" s="323"/>
      <c r="X209" s="323"/>
      <c r="Y209" s="323"/>
      <c r="Z209" s="323"/>
    </row>
    <row r="210" spans="1:26" ht="14.25" customHeight="1" x14ac:dyDescent="0.25">
      <c r="A210" s="326">
        <v>205</v>
      </c>
      <c r="B210" s="327"/>
      <c r="C210" s="327"/>
      <c r="D210" s="327"/>
      <c r="E210" s="327"/>
      <c r="F210" s="328"/>
      <c r="G210" s="328"/>
      <c r="H210" s="329"/>
      <c r="I210" s="327"/>
      <c r="J210" s="330"/>
      <c r="K210" s="331"/>
      <c r="L210" s="323"/>
      <c r="M210" s="323"/>
      <c r="N210" s="323"/>
      <c r="O210" s="323"/>
      <c r="P210" s="323"/>
      <c r="Q210" s="323"/>
      <c r="R210" s="323"/>
      <c r="S210" s="323"/>
      <c r="T210" s="323"/>
      <c r="U210" s="323"/>
      <c r="V210" s="323"/>
      <c r="W210" s="323"/>
      <c r="X210" s="323"/>
      <c r="Y210" s="323"/>
      <c r="Z210" s="323"/>
    </row>
    <row r="211" spans="1:26" ht="14.25" customHeight="1" x14ac:dyDescent="0.25">
      <c r="A211" s="326">
        <v>206</v>
      </c>
      <c r="B211" s="327"/>
      <c r="C211" s="327"/>
      <c r="D211" s="327"/>
      <c r="E211" s="327"/>
      <c r="F211" s="328"/>
      <c r="G211" s="328"/>
      <c r="H211" s="329"/>
      <c r="I211" s="327"/>
      <c r="J211" s="330"/>
      <c r="K211" s="331"/>
      <c r="L211" s="323"/>
      <c r="M211" s="323"/>
      <c r="N211" s="323"/>
      <c r="O211" s="323"/>
      <c r="P211" s="323"/>
      <c r="Q211" s="323"/>
      <c r="R211" s="323"/>
      <c r="S211" s="323"/>
      <c r="T211" s="323"/>
      <c r="U211" s="323"/>
      <c r="V211" s="323"/>
      <c r="W211" s="323"/>
      <c r="X211" s="323"/>
      <c r="Y211" s="323"/>
      <c r="Z211" s="323"/>
    </row>
    <row r="212" spans="1:26" ht="14.25" customHeight="1" x14ac:dyDescent="0.25">
      <c r="A212" s="326">
        <v>207</v>
      </c>
      <c r="B212" s="327"/>
      <c r="C212" s="327"/>
      <c r="D212" s="327"/>
      <c r="E212" s="327"/>
      <c r="F212" s="328"/>
      <c r="G212" s="328"/>
      <c r="H212" s="329"/>
      <c r="I212" s="327"/>
      <c r="J212" s="330"/>
      <c r="K212" s="331"/>
      <c r="L212" s="323"/>
      <c r="M212" s="323"/>
      <c r="N212" s="323"/>
      <c r="O212" s="323"/>
      <c r="P212" s="323"/>
      <c r="Q212" s="323"/>
      <c r="R212" s="323"/>
      <c r="S212" s="323"/>
      <c r="T212" s="323"/>
      <c r="U212" s="323"/>
      <c r="V212" s="323"/>
      <c r="W212" s="323"/>
      <c r="X212" s="323"/>
      <c r="Y212" s="323"/>
      <c r="Z212" s="323"/>
    </row>
    <row r="213" spans="1:26" ht="14.25" customHeight="1" x14ac:dyDescent="0.25">
      <c r="A213" s="326">
        <v>208</v>
      </c>
      <c r="B213" s="327"/>
      <c r="C213" s="327"/>
      <c r="D213" s="327"/>
      <c r="E213" s="327"/>
      <c r="F213" s="328"/>
      <c r="G213" s="328"/>
      <c r="H213" s="329"/>
      <c r="I213" s="327"/>
      <c r="J213" s="330"/>
      <c r="K213" s="331"/>
      <c r="L213" s="323"/>
      <c r="M213" s="323"/>
      <c r="N213" s="323"/>
      <c r="O213" s="323"/>
      <c r="P213" s="323"/>
      <c r="Q213" s="323"/>
      <c r="R213" s="323"/>
      <c r="S213" s="323"/>
      <c r="T213" s="323"/>
      <c r="U213" s="323"/>
      <c r="V213" s="323"/>
      <c r="W213" s="323"/>
      <c r="X213" s="323"/>
      <c r="Y213" s="323"/>
      <c r="Z213" s="323"/>
    </row>
    <row r="214" spans="1:26" ht="14.25" customHeight="1" x14ac:dyDescent="0.25">
      <c r="A214" s="326">
        <v>209</v>
      </c>
      <c r="B214" s="327"/>
      <c r="C214" s="327"/>
      <c r="D214" s="327"/>
      <c r="E214" s="327"/>
      <c r="F214" s="328"/>
      <c r="G214" s="328"/>
      <c r="H214" s="329"/>
      <c r="I214" s="327"/>
      <c r="J214" s="330"/>
      <c r="K214" s="331"/>
      <c r="L214" s="323"/>
      <c r="M214" s="323"/>
      <c r="N214" s="323"/>
      <c r="O214" s="323"/>
      <c r="P214" s="323"/>
      <c r="Q214" s="323"/>
      <c r="R214" s="323"/>
      <c r="S214" s="323"/>
      <c r="T214" s="323"/>
      <c r="U214" s="323"/>
      <c r="V214" s="323"/>
      <c r="W214" s="323"/>
      <c r="X214" s="323"/>
      <c r="Y214" s="323"/>
      <c r="Z214" s="323"/>
    </row>
    <row r="215" spans="1:26" ht="14.25" customHeight="1" x14ac:dyDescent="0.25">
      <c r="A215" s="326">
        <v>210</v>
      </c>
      <c r="B215" s="327"/>
      <c r="C215" s="327"/>
      <c r="D215" s="327"/>
      <c r="E215" s="327"/>
      <c r="F215" s="328"/>
      <c r="G215" s="328"/>
      <c r="H215" s="329"/>
      <c r="I215" s="327"/>
      <c r="J215" s="330"/>
      <c r="K215" s="331"/>
      <c r="L215" s="323"/>
      <c r="M215" s="323"/>
      <c r="N215" s="323"/>
      <c r="O215" s="323"/>
      <c r="P215" s="323"/>
      <c r="Q215" s="323"/>
      <c r="R215" s="323"/>
      <c r="S215" s="323"/>
      <c r="T215" s="323"/>
      <c r="U215" s="323"/>
      <c r="V215" s="323"/>
      <c r="W215" s="323"/>
      <c r="X215" s="323"/>
      <c r="Y215" s="323"/>
      <c r="Z215" s="323"/>
    </row>
    <row r="216" spans="1:26" ht="14.25" customHeight="1" x14ac:dyDescent="0.25">
      <c r="A216" s="326">
        <v>211</v>
      </c>
      <c r="B216" s="327"/>
      <c r="C216" s="327"/>
      <c r="D216" s="327"/>
      <c r="E216" s="327"/>
      <c r="F216" s="328"/>
      <c r="G216" s="328"/>
      <c r="H216" s="329"/>
      <c r="I216" s="327"/>
      <c r="J216" s="330"/>
      <c r="K216" s="331"/>
      <c r="L216" s="323"/>
      <c r="M216" s="323"/>
      <c r="N216" s="323"/>
      <c r="O216" s="323"/>
      <c r="P216" s="323"/>
      <c r="Q216" s="323"/>
      <c r="R216" s="323"/>
      <c r="S216" s="323"/>
      <c r="T216" s="323"/>
      <c r="U216" s="323"/>
      <c r="V216" s="323"/>
      <c r="W216" s="323"/>
      <c r="X216" s="323"/>
      <c r="Y216" s="323"/>
      <c r="Z216" s="323"/>
    </row>
    <row r="217" spans="1:26" ht="14.25" customHeight="1" x14ac:dyDescent="0.25">
      <c r="A217" s="326">
        <v>212</v>
      </c>
      <c r="B217" s="327"/>
      <c r="C217" s="327"/>
      <c r="D217" s="327"/>
      <c r="E217" s="327"/>
      <c r="F217" s="328"/>
      <c r="G217" s="328"/>
      <c r="H217" s="329"/>
      <c r="I217" s="327"/>
      <c r="J217" s="330"/>
      <c r="K217" s="331"/>
      <c r="L217" s="323"/>
      <c r="M217" s="323"/>
      <c r="N217" s="323"/>
      <c r="O217" s="323"/>
      <c r="P217" s="323"/>
      <c r="Q217" s="323"/>
      <c r="R217" s="323"/>
      <c r="S217" s="323"/>
      <c r="T217" s="323"/>
      <c r="U217" s="323"/>
      <c r="V217" s="323"/>
      <c r="W217" s="323"/>
      <c r="X217" s="323"/>
      <c r="Y217" s="323"/>
      <c r="Z217" s="323"/>
    </row>
    <row r="218" spans="1:26" ht="14.25" customHeight="1" x14ac:dyDescent="0.25">
      <c r="A218" s="326">
        <v>213</v>
      </c>
      <c r="B218" s="327"/>
      <c r="C218" s="327"/>
      <c r="D218" s="327"/>
      <c r="E218" s="327"/>
      <c r="F218" s="328"/>
      <c r="G218" s="328"/>
      <c r="H218" s="329"/>
      <c r="I218" s="327"/>
      <c r="J218" s="330"/>
      <c r="K218" s="331"/>
      <c r="L218" s="323"/>
      <c r="M218" s="323"/>
      <c r="N218" s="323"/>
      <c r="O218" s="323"/>
      <c r="P218" s="323"/>
      <c r="Q218" s="323"/>
      <c r="R218" s="323"/>
      <c r="S218" s="323"/>
      <c r="T218" s="323"/>
      <c r="U218" s="323"/>
      <c r="V218" s="323"/>
      <c r="W218" s="323"/>
      <c r="X218" s="323"/>
      <c r="Y218" s="323"/>
      <c r="Z218" s="323"/>
    </row>
    <row r="219" spans="1:26" ht="14.25" customHeight="1" x14ac:dyDescent="0.25">
      <c r="A219" s="326">
        <v>214</v>
      </c>
      <c r="B219" s="327"/>
      <c r="C219" s="327"/>
      <c r="D219" s="327"/>
      <c r="E219" s="327"/>
      <c r="F219" s="328"/>
      <c r="G219" s="328"/>
      <c r="H219" s="329"/>
      <c r="I219" s="327"/>
      <c r="J219" s="330"/>
      <c r="K219" s="331"/>
      <c r="L219" s="323"/>
      <c r="M219" s="323"/>
      <c r="N219" s="323"/>
      <c r="O219" s="323"/>
      <c r="P219" s="323"/>
      <c r="Q219" s="323"/>
      <c r="R219" s="323"/>
      <c r="S219" s="323"/>
      <c r="T219" s="323"/>
      <c r="U219" s="323"/>
      <c r="V219" s="323"/>
      <c r="W219" s="323"/>
      <c r="X219" s="323"/>
      <c r="Y219" s="323"/>
      <c r="Z219" s="323"/>
    </row>
    <row r="220" spans="1:26" ht="14.25" customHeight="1" x14ac:dyDescent="0.25">
      <c r="A220" s="326">
        <v>215</v>
      </c>
      <c r="B220" s="327"/>
      <c r="C220" s="327"/>
      <c r="D220" s="327"/>
      <c r="E220" s="327"/>
      <c r="F220" s="328"/>
      <c r="G220" s="328"/>
      <c r="H220" s="329"/>
      <c r="I220" s="327"/>
      <c r="J220" s="330"/>
      <c r="K220" s="331"/>
      <c r="L220" s="323"/>
      <c r="M220" s="323"/>
      <c r="N220" s="323"/>
      <c r="O220" s="323"/>
      <c r="P220" s="323"/>
      <c r="Q220" s="323"/>
      <c r="R220" s="323"/>
      <c r="S220" s="323"/>
      <c r="T220" s="323"/>
      <c r="U220" s="323"/>
      <c r="V220" s="323"/>
      <c r="W220" s="323"/>
      <c r="X220" s="323"/>
      <c r="Y220" s="323"/>
      <c r="Z220" s="323"/>
    </row>
    <row r="221" spans="1:26" ht="14.25" customHeight="1" x14ac:dyDescent="0.25">
      <c r="A221" s="326">
        <v>216</v>
      </c>
      <c r="B221" s="327"/>
      <c r="C221" s="327"/>
      <c r="D221" s="327"/>
      <c r="E221" s="327"/>
      <c r="F221" s="328"/>
      <c r="G221" s="328"/>
      <c r="H221" s="329"/>
      <c r="I221" s="327"/>
      <c r="J221" s="330"/>
      <c r="K221" s="331"/>
      <c r="L221" s="323"/>
      <c r="M221" s="323"/>
      <c r="N221" s="323"/>
      <c r="O221" s="323"/>
      <c r="P221" s="323"/>
      <c r="Q221" s="323"/>
      <c r="R221" s="323"/>
      <c r="S221" s="323"/>
      <c r="T221" s="323"/>
      <c r="U221" s="323"/>
      <c r="V221" s="323"/>
      <c r="W221" s="323"/>
      <c r="X221" s="323"/>
      <c r="Y221" s="323"/>
      <c r="Z221" s="323"/>
    </row>
    <row r="222" spans="1:26" ht="14.25" customHeight="1" x14ac:dyDescent="0.25">
      <c r="A222" s="326">
        <v>217</v>
      </c>
      <c r="B222" s="327"/>
      <c r="C222" s="327"/>
      <c r="D222" s="327"/>
      <c r="E222" s="327"/>
      <c r="F222" s="328"/>
      <c r="G222" s="328"/>
      <c r="H222" s="329"/>
      <c r="I222" s="327"/>
      <c r="J222" s="330"/>
      <c r="K222" s="331"/>
      <c r="L222" s="323"/>
      <c r="M222" s="323"/>
      <c r="N222" s="323"/>
      <c r="O222" s="323"/>
      <c r="P222" s="323"/>
      <c r="Q222" s="323"/>
      <c r="R222" s="323"/>
      <c r="S222" s="323"/>
      <c r="T222" s="323"/>
      <c r="U222" s="323"/>
      <c r="V222" s="323"/>
      <c r="W222" s="323"/>
      <c r="X222" s="323"/>
      <c r="Y222" s="323"/>
      <c r="Z222" s="323"/>
    </row>
    <row r="223" spans="1:26" ht="14.25" customHeight="1" x14ac:dyDescent="0.25">
      <c r="A223" s="326">
        <v>218</v>
      </c>
      <c r="B223" s="327"/>
      <c r="C223" s="327"/>
      <c r="D223" s="327"/>
      <c r="E223" s="327"/>
      <c r="F223" s="328"/>
      <c r="G223" s="328"/>
      <c r="H223" s="329"/>
      <c r="I223" s="327"/>
      <c r="J223" s="330"/>
      <c r="K223" s="331"/>
      <c r="L223" s="323"/>
      <c r="M223" s="323"/>
      <c r="N223" s="323"/>
      <c r="O223" s="323"/>
      <c r="P223" s="323"/>
      <c r="Q223" s="323"/>
      <c r="R223" s="323"/>
      <c r="S223" s="323"/>
      <c r="T223" s="323"/>
      <c r="U223" s="323"/>
      <c r="V223" s="323"/>
      <c r="W223" s="323"/>
      <c r="X223" s="323"/>
      <c r="Y223" s="323"/>
      <c r="Z223" s="323"/>
    </row>
    <row r="224" spans="1:26" ht="14.25" customHeight="1" x14ac:dyDescent="0.25">
      <c r="A224" s="326">
        <v>219</v>
      </c>
      <c r="B224" s="327"/>
      <c r="C224" s="327"/>
      <c r="D224" s="327"/>
      <c r="E224" s="327"/>
      <c r="F224" s="328"/>
      <c r="G224" s="328"/>
      <c r="H224" s="329"/>
      <c r="I224" s="327"/>
      <c r="J224" s="330"/>
      <c r="K224" s="331"/>
      <c r="L224" s="323"/>
      <c r="M224" s="323"/>
      <c r="N224" s="323"/>
      <c r="O224" s="323"/>
      <c r="P224" s="323"/>
      <c r="Q224" s="323"/>
      <c r="R224" s="323"/>
      <c r="S224" s="323"/>
      <c r="T224" s="323"/>
      <c r="U224" s="323"/>
      <c r="V224" s="323"/>
      <c r="W224" s="323"/>
      <c r="X224" s="323"/>
      <c r="Y224" s="323"/>
      <c r="Z224" s="323"/>
    </row>
    <row r="225" spans="1:26" ht="14.25" customHeight="1" x14ac:dyDescent="0.25">
      <c r="A225" s="326">
        <v>220</v>
      </c>
      <c r="B225" s="327"/>
      <c r="C225" s="327"/>
      <c r="D225" s="327"/>
      <c r="E225" s="327"/>
      <c r="F225" s="328"/>
      <c r="G225" s="328"/>
      <c r="H225" s="329"/>
      <c r="I225" s="327"/>
      <c r="J225" s="330"/>
      <c r="K225" s="331"/>
      <c r="L225" s="323"/>
      <c r="M225" s="323"/>
      <c r="N225" s="323"/>
      <c r="O225" s="323"/>
      <c r="P225" s="323"/>
      <c r="Q225" s="323"/>
      <c r="R225" s="323"/>
      <c r="S225" s="323"/>
      <c r="T225" s="323"/>
      <c r="U225" s="323"/>
      <c r="V225" s="323"/>
      <c r="W225" s="323"/>
      <c r="X225" s="323"/>
      <c r="Y225" s="323"/>
      <c r="Z225" s="323"/>
    </row>
    <row r="226" spans="1:26" ht="14.25" customHeight="1" x14ac:dyDescent="0.25">
      <c r="A226" s="326">
        <v>221</v>
      </c>
      <c r="B226" s="327"/>
      <c r="C226" s="327"/>
      <c r="D226" s="327"/>
      <c r="E226" s="327"/>
      <c r="F226" s="328"/>
      <c r="G226" s="328"/>
      <c r="H226" s="329"/>
      <c r="I226" s="327"/>
      <c r="J226" s="330"/>
      <c r="K226" s="331"/>
      <c r="L226" s="323"/>
      <c r="M226" s="323"/>
      <c r="N226" s="323"/>
      <c r="O226" s="323"/>
      <c r="P226" s="323"/>
      <c r="Q226" s="323"/>
      <c r="R226" s="323"/>
      <c r="S226" s="323"/>
      <c r="T226" s="323"/>
      <c r="U226" s="323"/>
      <c r="V226" s="323"/>
      <c r="W226" s="323"/>
      <c r="X226" s="323"/>
      <c r="Y226" s="323"/>
      <c r="Z226" s="323"/>
    </row>
    <row r="227" spans="1:26" ht="14.25" customHeight="1" x14ac:dyDescent="0.25">
      <c r="A227" s="326">
        <v>222</v>
      </c>
      <c r="B227" s="327"/>
      <c r="C227" s="327"/>
      <c r="D227" s="327"/>
      <c r="E227" s="327"/>
      <c r="F227" s="328"/>
      <c r="G227" s="328"/>
      <c r="H227" s="329"/>
      <c r="I227" s="327"/>
      <c r="J227" s="330"/>
      <c r="K227" s="331"/>
      <c r="L227" s="323"/>
      <c r="M227" s="323"/>
      <c r="N227" s="323"/>
      <c r="O227" s="323"/>
      <c r="P227" s="323"/>
      <c r="Q227" s="323"/>
      <c r="R227" s="323"/>
      <c r="S227" s="323"/>
      <c r="T227" s="323"/>
      <c r="U227" s="323"/>
      <c r="V227" s="323"/>
      <c r="W227" s="323"/>
      <c r="X227" s="323"/>
      <c r="Y227" s="323"/>
      <c r="Z227" s="323"/>
    </row>
    <row r="228" spans="1:26" ht="14.25" customHeight="1" x14ac:dyDescent="0.25">
      <c r="A228" s="326">
        <v>223</v>
      </c>
      <c r="B228" s="327"/>
      <c r="C228" s="327"/>
      <c r="D228" s="327"/>
      <c r="E228" s="327"/>
      <c r="F228" s="328"/>
      <c r="G228" s="328"/>
      <c r="H228" s="329"/>
      <c r="I228" s="327"/>
      <c r="J228" s="330"/>
      <c r="K228" s="331"/>
      <c r="L228" s="323"/>
      <c r="M228" s="323"/>
      <c r="N228" s="323"/>
      <c r="O228" s="323"/>
      <c r="P228" s="323"/>
      <c r="Q228" s="323"/>
      <c r="R228" s="323"/>
      <c r="S228" s="323"/>
      <c r="T228" s="323"/>
      <c r="U228" s="323"/>
      <c r="V228" s="323"/>
      <c r="W228" s="323"/>
      <c r="X228" s="323"/>
      <c r="Y228" s="323"/>
      <c r="Z228" s="323"/>
    </row>
    <row r="229" spans="1:26" ht="14.25" customHeight="1" x14ac:dyDescent="0.25">
      <c r="A229" s="326">
        <v>224</v>
      </c>
      <c r="B229" s="327"/>
      <c r="C229" s="327"/>
      <c r="D229" s="327"/>
      <c r="E229" s="327"/>
      <c r="F229" s="328"/>
      <c r="G229" s="328"/>
      <c r="H229" s="329"/>
      <c r="I229" s="327"/>
      <c r="J229" s="330"/>
      <c r="K229" s="331"/>
      <c r="L229" s="323"/>
      <c r="M229" s="323"/>
      <c r="N229" s="323"/>
      <c r="O229" s="323"/>
      <c r="P229" s="323"/>
      <c r="Q229" s="323"/>
      <c r="R229" s="323"/>
      <c r="S229" s="323"/>
      <c r="T229" s="323"/>
      <c r="U229" s="323"/>
      <c r="V229" s="323"/>
      <c r="W229" s="323"/>
      <c r="X229" s="323"/>
      <c r="Y229" s="323"/>
      <c r="Z229" s="323"/>
    </row>
    <row r="230" spans="1:26" ht="14.25" customHeight="1" x14ac:dyDescent="0.25">
      <c r="A230" s="326">
        <v>225</v>
      </c>
      <c r="B230" s="327"/>
      <c r="C230" s="327"/>
      <c r="D230" s="327"/>
      <c r="E230" s="327"/>
      <c r="F230" s="328"/>
      <c r="G230" s="328"/>
      <c r="H230" s="329"/>
      <c r="I230" s="327"/>
      <c r="J230" s="330"/>
      <c r="K230" s="331"/>
      <c r="L230" s="323"/>
      <c r="M230" s="323"/>
      <c r="N230" s="323"/>
      <c r="O230" s="323"/>
      <c r="P230" s="323"/>
      <c r="Q230" s="323"/>
      <c r="R230" s="323"/>
      <c r="S230" s="323"/>
      <c r="T230" s="323"/>
      <c r="U230" s="323"/>
      <c r="V230" s="323"/>
      <c r="W230" s="323"/>
      <c r="X230" s="323"/>
      <c r="Y230" s="323"/>
      <c r="Z230" s="323"/>
    </row>
    <row r="231" spans="1:26" ht="14.25" customHeight="1" x14ac:dyDescent="0.25">
      <c r="A231" s="326">
        <v>226</v>
      </c>
      <c r="B231" s="327"/>
      <c r="C231" s="327"/>
      <c r="D231" s="327"/>
      <c r="E231" s="327"/>
      <c r="F231" s="328"/>
      <c r="G231" s="328"/>
      <c r="H231" s="329"/>
      <c r="I231" s="327"/>
      <c r="J231" s="330"/>
      <c r="K231" s="331"/>
      <c r="L231" s="323"/>
      <c r="M231" s="323"/>
      <c r="N231" s="323"/>
      <c r="O231" s="323"/>
      <c r="P231" s="323"/>
      <c r="Q231" s="323"/>
      <c r="R231" s="323"/>
      <c r="S231" s="323"/>
      <c r="T231" s="323"/>
      <c r="U231" s="323"/>
      <c r="V231" s="323"/>
      <c r="W231" s="323"/>
      <c r="X231" s="323"/>
      <c r="Y231" s="323"/>
      <c r="Z231" s="323"/>
    </row>
    <row r="232" spans="1:26" ht="14.25" customHeight="1" x14ac:dyDescent="0.25">
      <c r="A232" s="326">
        <v>227</v>
      </c>
      <c r="B232" s="327"/>
      <c r="C232" s="327"/>
      <c r="D232" s="327"/>
      <c r="E232" s="327"/>
      <c r="F232" s="328"/>
      <c r="G232" s="328"/>
      <c r="H232" s="329"/>
      <c r="I232" s="327"/>
      <c r="J232" s="330"/>
      <c r="K232" s="331"/>
      <c r="L232" s="323"/>
      <c r="M232" s="323"/>
      <c r="N232" s="323"/>
      <c r="O232" s="323"/>
      <c r="P232" s="323"/>
      <c r="Q232" s="323"/>
      <c r="R232" s="323"/>
      <c r="S232" s="323"/>
      <c r="T232" s="323"/>
      <c r="U232" s="323"/>
      <c r="V232" s="323"/>
      <c r="W232" s="323"/>
      <c r="X232" s="323"/>
      <c r="Y232" s="323"/>
      <c r="Z232" s="323"/>
    </row>
    <row r="233" spans="1:26" ht="14.25" customHeight="1" x14ac:dyDescent="0.25">
      <c r="A233" s="326">
        <v>228</v>
      </c>
      <c r="B233" s="327"/>
      <c r="C233" s="327"/>
      <c r="D233" s="327"/>
      <c r="E233" s="327"/>
      <c r="F233" s="328"/>
      <c r="G233" s="328"/>
      <c r="H233" s="329"/>
      <c r="I233" s="327"/>
      <c r="J233" s="330"/>
      <c r="K233" s="331"/>
      <c r="L233" s="323"/>
      <c r="M233" s="323"/>
      <c r="N233" s="323"/>
      <c r="O233" s="323"/>
      <c r="P233" s="323"/>
      <c r="Q233" s="323"/>
      <c r="R233" s="323"/>
      <c r="S233" s="323"/>
      <c r="T233" s="323"/>
      <c r="U233" s="323"/>
      <c r="V233" s="323"/>
      <c r="W233" s="323"/>
      <c r="X233" s="323"/>
      <c r="Y233" s="323"/>
      <c r="Z233" s="323"/>
    </row>
    <row r="234" spans="1:26" ht="14.25" customHeight="1" x14ac:dyDescent="0.25">
      <c r="A234" s="326">
        <v>229</v>
      </c>
      <c r="B234" s="327"/>
      <c r="C234" s="327"/>
      <c r="D234" s="327"/>
      <c r="E234" s="327"/>
      <c r="F234" s="328"/>
      <c r="G234" s="328"/>
      <c r="H234" s="329"/>
      <c r="I234" s="327"/>
      <c r="J234" s="330"/>
      <c r="K234" s="331"/>
      <c r="L234" s="323"/>
      <c r="M234" s="323"/>
      <c r="N234" s="323"/>
      <c r="O234" s="323"/>
      <c r="P234" s="323"/>
      <c r="Q234" s="323"/>
      <c r="R234" s="323"/>
      <c r="S234" s="323"/>
      <c r="T234" s="323"/>
      <c r="U234" s="323"/>
      <c r="V234" s="323"/>
      <c r="W234" s="323"/>
      <c r="X234" s="323"/>
      <c r="Y234" s="323"/>
      <c r="Z234" s="323"/>
    </row>
    <row r="235" spans="1:26" ht="14.25" customHeight="1" x14ac:dyDescent="0.25">
      <c r="A235" s="326">
        <v>230</v>
      </c>
      <c r="B235" s="327"/>
      <c r="C235" s="327"/>
      <c r="D235" s="327"/>
      <c r="E235" s="327"/>
      <c r="F235" s="328"/>
      <c r="G235" s="328"/>
      <c r="H235" s="329"/>
      <c r="I235" s="327"/>
      <c r="J235" s="330"/>
      <c r="K235" s="331"/>
      <c r="L235" s="323"/>
      <c r="M235" s="323"/>
      <c r="N235" s="323"/>
      <c r="O235" s="323"/>
      <c r="P235" s="323"/>
      <c r="Q235" s="323"/>
      <c r="R235" s="323"/>
      <c r="S235" s="323"/>
      <c r="T235" s="323"/>
      <c r="U235" s="323"/>
      <c r="V235" s="323"/>
      <c r="W235" s="323"/>
      <c r="X235" s="323"/>
      <c r="Y235" s="323"/>
      <c r="Z235" s="323"/>
    </row>
    <row r="236" spans="1:26" ht="14.25" customHeight="1" x14ac:dyDescent="0.25">
      <c r="A236" s="326">
        <v>231</v>
      </c>
      <c r="B236" s="327"/>
      <c r="C236" s="327"/>
      <c r="D236" s="327"/>
      <c r="E236" s="327"/>
      <c r="F236" s="328"/>
      <c r="G236" s="328"/>
      <c r="H236" s="329"/>
      <c r="I236" s="327"/>
      <c r="J236" s="330"/>
      <c r="K236" s="331"/>
      <c r="L236" s="323"/>
      <c r="M236" s="323"/>
      <c r="N236" s="323"/>
      <c r="O236" s="323"/>
      <c r="P236" s="323"/>
      <c r="Q236" s="323"/>
      <c r="R236" s="323"/>
      <c r="S236" s="323"/>
      <c r="T236" s="323"/>
      <c r="U236" s="323"/>
      <c r="V236" s="323"/>
      <c r="W236" s="323"/>
      <c r="X236" s="323"/>
      <c r="Y236" s="323"/>
      <c r="Z236" s="323"/>
    </row>
    <row r="237" spans="1:26" ht="14.25" customHeight="1" x14ac:dyDescent="0.25">
      <c r="A237" s="326">
        <v>232</v>
      </c>
      <c r="B237" s="327"/>
      <c r="C237" s="327"/>
      <c r="D237" s="327"/>
      <c r="E237" s="327"/>
      <c r="F237" s="328"/>
      <c r="G237" s="328"/>
      <c r="H237" s="329"/>
      <c r="I237" s="327"/>
      <c r="J237" s="330"/>
      <c r="K237" s="331"/>
      <c r="L237" s="323"/>
      <c r="M237" s="323"/>
      <c r="N237" s="323"/>
      <c r="O237" s="323"/>
      <c r="P237" s="323"/>
      <c r="Q237" s="323"/>
      <c r="R237" s="323"/>
      <c r="S237" s="323"/>
      <c r="T237" s="323"/>
      <c r="U237" s="323"/>
      <c r="V237" s="323"/>
      <c r="W237" s="323"/>
      <c r="X237" s="323"/>
      <c r="Y237" s="323"/>
      <c r="Z237" s="323"/>
    </row>
    <row r="238" spans="1:26" ht="14.25" customHeight="1" x14ac:dyDescent="0.25">
      <c r="A238" s="326">
        <v>233</v>
      </c>
      <c r="B238" s="327"/>
      <c r="C238" s="327"/>
      <c r="D238" s="327"/>
      <c r="E238" s="327"/>
      <c r="F238" s="328"/>
      <c r="G238" s="328"/>
      <c r="H238" s="329"/>
      <c r="I238" s="327"/>
      <c r="J238" s="330"/>
      <c r="K238" s="331"/>
      <c r="L238" s="323"/>
      <c r="M238" s="323"/>
      <c r="N238" s="323"/>
      <c r="O238" s="323"/>
      <c r="P238" s="323"/>
      <c r="Q238" s="323"/>
      <c r="R238" s="323"/>
      <c r="S238" s="323"/>
      <c r="T238" s="323"/>
      <c r="U238" s="323"/>
      <c r="V238" s="323"/>
      <c r="W238" s="323"/>
      <c r="X238" s="323"/>
      <c r="Y238" s="323"/>
      <c r="Z238" s="323"/>
    </row>
    <row r="239" spans="1:26" ht="14.25" customHeight="1" x14ac:dyDescent="0.25">
      <c r="A239" s="326">
        <v>234</v>
      </c>
      <c r="B239" s="327"/>
      <c r="C239" s="327"/>
      <c r="D239" s="327"/>
      <c r="E239" s="327"/>
      <c r="F239" s="328"/>
      <c r="G239" s="328"/>
      <c r="H239" s="329"/>
      <c r="I239" s="327"/>
      <c r="J239" s="330"/>
      <c r="K239" s="331"/>
      <c r="L239" s="323"/>
      <c r="M239" s="323"/>
      <c r="N239" s="323"/>
      <c r="O239" s="323"/>
      <c r="P239" s="323"/>
      <c r="Q239" s="323"/>
      <c r="R239" s="323"/>
      <c r="S239" s="323"/>
      <c r="T239" s="323"/>
      <c r="U239" s="323"/>
      <c r="V239" s="323"/>
      <c r="W239" s="323"/>
      <c r="X239" s="323"/>
      <c r="Y239" s="323"/>
      <c r="Z239" s="323"/>
    </row>
    <row r="240" spans="1:26" ht="14.25" customHeight="1" x14ac:dyDescent="0.25">
      <c r="A240" s="326">
        <v>235</v>
      </c>
      <c r="B240" s="327"/>
      <c r="C240" s="327"/>
      <c r="D240" s="327"/>
      <c r="E240" s="327"/>
      <c r="F240" s="328"/>
      <c r="G240" s="328"/>
      <c r="H240" s="329"/>
      <c r="I240" s="327"/>
      <c r="J240" s="330"/>
      <c r="K240" s="331"/>
      <c r="L240" s="323"/>
      <c r="M240" s="323"/>
      <c r="N240" s="323"/>
      <c r="O240" s="323"/>
      <c r="P240" s="323"/>
      <c r="Q240" s="323"/>
      <c r="R240" s="323"/>
      <c r="S240" s="323"/>
      <c r="T240" s="323"/>
      <c r="U240" s="323"/>
      <c r="V240" s="323"/>
      <c r="W240" s="323"/>
      <c r="X240" s="323"/>
      <c r="Y240" s="323"/>
      <c r="Z240" s="323"/>
    </row>
    <row r="241" spans="1:26" ht="14.25" customHeight="1" x14ac:dyDescent="0.25">
      <c r="A241" s="326">
        <v>236</v>
      </c>
      <c r="B241" s="327"/>
      <c r="C241" s="327"/>
      <c r="D241" s="327"/>
      <c r="E241" s="327"/>
      <c r="F241" s="328"/>
      <c r="G241" s="328"/>
      <c r="H241" s="329"/>
      <c r="I241" s="327"/>
      <c r="J241" s="330"/>
      <c r="K241" s="331"/>
      <c r="L241" s="323"/>
      <c r="M241" s="323"/>
      <c r="N241" s="323"/>
      <c r="O241" s="323"/>
      <c r="P241" s="323"/>
      <c r="Q241" s="323"/>
      <c r="R241" s="323"/>
      <c r="S241" s="323"/>
      <c r="T241" s="323"/>
      <c r="U241" s="323"/>
      <c r="V241" s="323"/>
      <c r="W241" s="323"/>
      <c r="X241" s="323"/>
      <c r="Y241" s="323"/>
      <c r="Z241" s="323"/>
    </row>
    <row r="242" spans="1:26" ht="14.25" customHeight="1" x14ac:dyDescent="0.25">
      <c r="A242" s="326">
        <v>237</v>
      </c>
      <c r="B242" s="327"/>
      <c r="C242" s="327"/>
      <c r="D242" s="327"/>
      <c r="E242" s="327"/>
      <c r="F242" s="328"/>
      <c r="G242" s="328"/>
      <c r="H242" s="329"/>
      <c r="I242" s="327"/>
      <c r="J242" s="330"/>
      <c r="K242" s="331"/>
      <c r="L242" s="323"/>
      <c r="M242" s="323"/>
      <c r="N242" s="323"/>
      <c r="O242" s="323"/>
      <c r="P242" s="323"/>
      <c r="Q242" s="323"/>
      <c r="R242" s="323"/>
      <c r="S242" s="323"/>
      <c r="T242" s="323"/>
      <c r="U242" s="323"/>
      <c r="V242" s="323"/>
      <c r="W242" s="323"/>
      <c r="X242" s="323"/>
      <c r="Y242" s="323"/>
      <c r="Z242" s="323"/>
    </row>
    <row r="243" spans="1:26" ht="14.25" customHeight="1" x14ac:dyDescent="0.25">
      <c r="A243" s="326">
        <v>238</v>
      </c>
      <c r="B243" s="327"/>
      <c r="C243" s="327"/>
      <c r="D243" s="327"/>
      <c r="E243" s="327"/>
      <c r="F243" s="328"/>
      <c r="G243" s="328"/>
      <c r="H243" s="329"/>
      <c r="I243" s="327"/>
      <c r="J243" s="330"/>
      <c r="K243" s="331"/>
      <c r="L243" s="323"/>
      <c r="M243" s="323"/>
      <c r="N243" s="323"/>
      <c r="O243" s="323"/>
      <c r="P243" s="323"/>
      <c r="Q243" s="323"/>
      <c r="R243" s="323"/>
      <c r="S243" s="323"/>
      <c r="T243" s="323"/>
      <c r="U243" s="323"/>
      <c r="V243" s="323"/>
      <c r="W243" s="323"/>
      <c r="X243" s="323"/>
      <c r="Y243" s="323"/>
      <c r="Z243" s="323"/>
    </row>
    <row r="244" spans="1:26" ht="14.25" customHeight="1" x14ac:dyDescent="0.25">
      <c r="A244" s="326">
        <v>239</v>
      </c>
      <c r="B244" s="327"/>
      <c r="C244" s="327"/>
      <c r="D244" s="327"/>
      <c r="E244" s="327"/>
      <c r="F244" s="328"/>
      <c r="G244" s="328"/>
      <c r="H244" s="329"/>
      <c r="I244" s="327"/>
      <c r="J244" s="330"/>
      <c r="K244" s="331"/>
      <c r="L244" s="323"/>
      <c r="M244" s="323"/>
      <c r="N244" s="323"/>
      <c r="O244" s="323"/>
      <c r="P244" s="323"/>
      <c r="Q244" s="323"/>
      <c r="R244" s="323"/>
      <c r="S244" s="323"/>
      <c r="T244" s="323"/>
      <c r="U244" s="323"/>
      <c r="V244" s="323"/>
      <c r="W244" s="323"/>
      <c r="X244" s="323"/>
      <c r="Y244" s="323"/>
      <c r="Z244" s="323"/>
    </row>
    <row r="245" spans="1:26" ht="14.25" customHeight="1" x14ac:dyDescent="0.25">
      <c r="A245" s="326">
        <v>240</v>
      </c>
      <c r="B245" s="327"/>
      <c r="C245" s="327"/>
      <c r="D245" s="327"/>
      <c r="E245" s="327"/>
      <c r="F245" s="328"/>
      <c r="G245" s="328"/>
      <c r="H245" s="329"/>
      <c r="I245" s="327"/>
      <c r="J245" s="330"/>
      <c r="K245" s="331"/>
      <c r="L245" s="323"/>
      <c r="M245" s="323"/>
      <c r="N245" s="323"/>
      <c r="O245" s="323"/>
      <c r="P245" s="323"/>
      <c r="Q245" s="323"/>
      <c r="R245" s="323"/>
      <c r="S245" s="323"/>
      <c r="T245" s="323"/>
      <c r="U245" s="323"/>
      <c r="V245" s="323"/>
      <c r="W245" s="323"/>
      <c r="X245" s="323"/>
      <c r="Y245" s="323"/>
      <c r="Z245" s="323"/>
    </row>
    <row r="246" spans="1:26" ht="14.25" customHeight="1" x14ac:dyDescent="0.25">
      <c r="A246" s="326">
        <v>241</v>
      </c>
      <c r="B246" s="327"/>
      <c r="C246" s="327"/>
      <c r="D246" s="327"/>
      <c r="E246" s="327"/>
      <c r="F246" s="328"/>
      <c r="G246" s="328"/>
      <c r="H246" s="329"/>
      <c r="I246" s="327"/>
      <c r="J246" s="330"/>
      <c r="K246" s="331"/>
      <c r="L246" s="323"/>
      <c r="M246" s="323"/>
      <c r="N246" s="323"/>
      <c r="O246" s="323"/>
      <c r="P246" s="323"/>
      <c r="Q246" s="323"/>
      <c r="R246" s="323"/>
      <c r="S246" s="323"/>
      <c r="T246" s="323"/>
      <c r="U246" s="323"/>
      <c r="V246" s="323"/>
      <c r="W246" s="323"/>
      <c r="X246" s="323"/>
      <c r="Y246" s="323"/>
      <c r="Z246" s="323"/>
    </row>
    <row r="247" spans="1:26" ht="14.25" customHeight="1" x14ac:dyDescent="0.25">
      <c r="A247" s="326">
        <v>242</v>
      </c>
      <c r="B247" s="327"/>
      <c r="C247" s="327"/>
      <c r="D247" s="327"/>
      <c r="E247" s="327"/>
      <c r="F247" s="328"/>
      <c r="G247" s="328"/>
      <c r="H247" s="329"/>
      <c r="I247" s="327"/>
      <c r="J247" s="330"/>
      <c r="K247" s="331"/>
      <c r="L247" s="323"/>
      <c r="M247" s="323"/>
      <c r="N247" s="323"/>
      <c r="O247" s="323"/>
      <c r="P247" s="323"/>
      <c r="Q247" s="323"/>
      <c r="R247" s="323"/>
      <c r="S247" s="323"/>
      <c r="T247" s="323"/>
      <c r="U247" s="323"/>
      <c r="V247" s="323"/>
      <c r="W247" s="323"/>
      <c r="X247" s="323"/>
      <c r="Y247" s="323"/>
      <c r="Z247" s="323"/>
    </row>
    <row r="248" spans="1:26" ht="14.25" customHeight="1" x14ac:dyDescent="0.25">
      <c r="A248" s="326">
        <v>243</v>
      </c>
      <c r="B248" s="327"/>
      <c r="C248" s="327"/>
      <c r="D248" s="327"/>
      <c r="E248" s="327"/>
      <c r="F248" s="328"/>
      <c r="G248" s="328"/>
      <c r="H248" s="329"/>
      <c r="I248" s="327"/>
      <c r="J248" s="330"/>
      <c r="K248" s="331"/>
      <c r="L248" s="323"/>
      <c r="M248" s="323"/>
      <c r="N248" s="323"/>
      <c r="O248" s="323"/>
      <c r="P248" s="323"/>
      <c r="Q248" s="323"/>
      <c r="R248" s="323"/>
      <c r="S248" s="323"/>
      <c r="T248" s="323"/>
      <c r="U248" s="323"/>
      <c r="V248" s="323"/>
      <c r="W248" s="323"/>
      <c r="X248" s="323"/>
      <c r="Y248" s="323"/>
      <c r="Z248" s="323"/>
    </row>
    <row r="249" spans="1:26" ht="14.25" customHeight="1" x14ac:dyDescent="0.25">
      <c r="A249" s="326">
        <v>244</v>
      </c>
      <c r="B249" s="327"/>
      <c r="C249" s="327"/>
      <c r="D249" s="327"/>
      <c r="E249" s="327"/>
      <c r="F249" s="328"/>
      <c r="G249" s="328"/>
      <c r="H249" s="329"/>
      <c r="I249" s="327"/>
      <c r="J249" s="330"/>
      <c r="K249" s="331"/>
      <c r="L249" s="323"/>
      <c r="M249" s="323"/>
      <c r="N249" s="323"/>
      <c r="O249" s="323"/>
      <c r="P249" s="323"/>
      <c r="Q249" s="323"/>
      <c r="R249" s="323"/>
      <c r="S249" s="323"/>
      <c r="T249" s="323"/>
      <c r="U249" s="323"/>
      <c r="V249" s="323"/>
      <c r="W249" s="323"/>
      <c r="X249" s="323"/>
      <c r="Y249" s="323"/>
      <c r="Z249" s="323"/>
    </row>
    <row r="250" spans="1:26" ht="14.25" customHeight="1" x14ac:dyDescent="0.25">
      <c r="A250" s="326">
        <v>245</v>
      </c>
      <c r="B250" s="327"/>
      <c r="C250" s="327"/>
      <c r="D250" s="327"/>
      <c r="E250" s="327"/>
      <c r="F250" s="328"/>
      <c r="G250" s="328"/>
      <c r="H250" s="329"/>
      <c r="I250" s="327"/>
      <c r="J250" s="330"/>
      <c r="K250" s="331"/>
      <c r="L250" s="323"/>
      <c r="M250" s="323"/>
      <c r="N250" s="323"/>
      <c r="O250" s="323"/>
      <c r="P250" s="323"/>
      <c r="Q250" s="323"/>
      <c r="R250" s="323"/>
      <c r="S250" s="323"/>
      <c r="T250" s="323"/>
      <c r="U250" s="323"/>
      <c r="V250" s="323"/>
      <c r="W250" s="323"/>
      <c r="X250" s="323"/>
      <c r="Y250" s="323"/>
      <c r="Z250" s="323"/>
    </row>
    <row r="251" spans="1:26" ht="14.25" customHeight="1" x14ac:dyDescent="0.25">
      <c r="A251" s="326">
        <v>246</v>
      </c>
      <c r="B251" s="327"/>
      <c r="C251" s="327"/>
      <c r="D251" s="327"/>
      <c r="E251" s="327"/>
      <c r="F251" s="328"/>
      <c r="G251" s="328"/>
      <c r="H251" s="329"/>
      <c r="I251" s="327"/>
      <c r="J251" s="330"/>
      <c r="K251" s="331"/>
      <c r="L251" s="323"/>
      <c r="M251" s="323"/>
      <c r="N251" s="323"/>
      <c r="O251" s="323"/>
      <c r="P251" s="323"/>
      <c r="Q251" s="323"/>
      <c r="R251" s="323"/>
      <c r="S251" s="323"/>
      <c r="T251" s="323"/>
      <c r="U251" s="323"/>
      <c r="V251" s="323"/>
      <c r="W251" s="323"/>
      <c r="X251" s="323"/>
      <c r="Y251" s="323"/>
      <c r="Z251" s="323"/>
    </row>
    <row r="252" spans="1:26" ht="14.25" customHeight="1" x14ac:dyDescent="0.25">
      <c r="A252" s="326">
        <v>247</v>
      </c>
      <c r="B252" s="327"/>
      <c r="C252" s="327"/>
      <c r="D252" s="327"/>
      <c r="E252" s="327"/>
      <c r="F252" s="328"/>
      <c r="G252" s="328"/>
      <c r="H252" s="329"/>
      <c r="I252" s="327"/>
      <c r="J252" s="330"/>
      <c r="K252" s="331"/>
      <c r="L252" s="323"/>
      <c r="M252" s="323"/>
      <c r="N252" s="323"/>
      <c r="O252" s="323"/>
      <c r="P252" s="323"/>
      <c r="Q252" s="323"/>
      <c r="R252" s="323"/>
      <c r="S252" s="323"/>
      <c r="T252" s="323"/>
      <c r="U252" s="323"/>
      <c r="V252" s="323"/>
      <c r="W252" s="323"/>
      <c r="X252" s="323"/>
      <c r="Y252" s="323"/>
      <c r="Z252" s="323"/>
    </row>
    <row r="253" spans="1:26" ht="14.25" customHeight="1" x14ac:dyDescent="0.25">
      <c r="A253" s="326">
        <v>248</v>
      </c>
      <c r="B253" s="327"/>
      <c r="C253" s="327"/>
      <c r="D253" s="327"/>
      <c r="E253" s="327"/>
      <c r="F253" s="328"/>
      <c r="G253" s="328"/>
      <c r="H253" s="329"/>
      <c r="I253" s="327"/>
      <c r="J253" s="330"/>
      <c r="K253" s="331"/>
      <c r="L253" s="323"/>
      <c r="M253" s="323"/>
      <c r="N253" s="323"/>
      <c r="O253" s="323"/>
      <c r="P253" s="323"/>
      <c r="Q253" s="323"/>
      <c r="R253" s="323"/>
      <c r="S253" s="323"/>
      <c r="T253" s="323"/>
      <c r="U253" s="323"/>
      <c r="V253" s="323"/>
      <c r="W253" s="323"/>
      <c r="X253" s="323"/>
      <c r="Y253" s="323"/>
      <c r="Z253" s="323"/>
    </row>
    <row r="254" spans="1:26" ht="14.25" customHeight="1" x14ac:dyDescent="0.25">
      <c r="A254" s="326">
        <v>249</v>
      </c>
      <c r="B254" s="327"/>
      <c r="C254" s="327"/>
      <c r="D254" s="327"/>
      <c r="E254" s="327"/>
      <c r="F254" s="328"/>
      <c r="G254" s="328"/>
      <c r="H254" s="329"/>
      <c r="I254" s="327"/>
      <c r="J254" s="330"/>
      <c r="K254" s="331"/>
      <c r="L254" s="323"/>
      <c r="M254" s="323"/>
      <c r="N254" s="323"/>
      <c r="O254" s="323"/>
      <c r="P254" s="323"/>
      <c r="Q254" s="323"/>
      <c r="R254" s="323"/>
      <c r="S254" s="323"/>
      <c r="T254" s="323"/>
      <c r="U254" s="323"/>
      <c r="V254" s="323"/>
      <c r="W254" s="323"/>
      <c r="X254" s="323"/>
      <c r="Y254" s="323"/>
      <c r="Z254" s="323"/>
    </row>
    <row r="255" spans="1:26" ht="14.25" customHeight="1" x14ac:dyDescent="0.25">
      <c r="A255" s="326">
        <v>250</v>
      </c>
      <c r="B255" s="327"/>
      <c r="C255" s="327"/>
      <c r="D255" s="327"/>
      <c r="E255" s="327"/>
      <c r="F255" s="328"/>
      <c r="G255" s="328"/>
      <c r="H255" s="329"/>
      <c r="I255" s="327"/>
      <c r="J255" s="330"/>
      <c r="K255" s="331"/>
      <c r="L255" s="323"/>
      <c r="M255" s="323"/>
      <c r="N255" s="323"/>
      <c r="O255" s="323"/>
      <c r="P255" s="323"/>
      <c r="Q255" s="323"/>
      <c r="R255" s="323"/>
      <c r="S255" s="323"/>
      <c r="T255" s="323"/>
      <c r="U255" s="323"/>
      <c r="V255" s="323"/>
      <c r="W255" s="323"/>
      <c r="X255" s="323"/>
      <c r="Y255" s="323"/>
      <c r="Z255" s="323"/>
    </row>
    <row r="256" spans="1:26" ht="14.25" customHeight="1" x14ac:dyDescent="0.25">
      <c r="A256" s="326">
        <v>251</v>
      </c>
      <c r="B256" s="327"/>
      <c r="C256" s="327"/>
      <c r="D256" s="327"/>
      <c r="E256" s="327"/>
      <c r="F256" s="328"/>
      <c r="G256" s="328"/>
      <c r="H256" s="329"/>
      <c r="I256" s="327"/>
      <c r="J256" s="330"/>
      <c r="K256" s="331"/>
      <c r="L256" s="323"/>
      <c r="M256" s="323"/>
      <c r="N256" s="323"/>
      <c r="O256" s="323"/>
      <c r="P256" s="323"/>
      <c r="Q256" s="323"/>
      <c r="R256" s="323"/>
      <c r="S256" s="323"/>
      <c r="T256" s="323"/>
      <c r="U256" s="323"/>
      <c r="V256" s="323"/>
      <c r="W256" s="323"/>
      <c r="X256" s="323"/>
      <c r="Y256" s="323"/>
      <c r="Z256" s="323"/>
    </row>
    <row r="257" spans="1:26" ht="14.25" customHeight="1" x14ac:dyDescent="0.25">
      <c r="A257" s="326">
        <v>252</v>
      </c>
      <c r="B257" s="327"/>
      <c r="C257" s="327"/>
      <c r="D257" s="327"/>
      <c r="E257" s="327"/>
      <c r="F257" s="328"/>
      <c r="G257" s="328"/>
      <c r="H257" s="329"/>
      <c r="I257" s="327"/>
      <c r="J257" s="330"/>
      <c r="K257" s="331"/>
      <c r="L257" s="323"/>
      <c r="M257" s="323"/>
      <c r="N257" s="323"/>
      <c r="O257" s="323"/>
      <c r="P257" s="323"/>
      <c r="Q257" s="323"/>
      <c r="R257" s="323"/>
      <c r="S257" s="323"/>
      <c r="T257" s="323"/>
      <c r="U257" s="323"/>
      <c r="V257" s="323"/>
      <c r="W257" s="323"/>
      <c r="X257" s="323"/>
      <c r="Y257" s="323"/>
      <c r="Z257" s="323"/>
    </row>
    <row r="258" spans="1:26" ht="14.25" customHeight="1" x14ac:dyDescent="0.25">
      <c r="A258" s="326">
        <v>253</v>
      </c>
      <c r="B258" s="327"/>
      <c r="C258" s="327"/>
      <c r="D258" s="327"/>
      <c r="E258" s="327"/>
      <c r="F258" s="328"/>
      <c r="G258" s="328"/>
      <c r="H258" s="329"/>
      <c r="I258" s="327"/>
      <c r="J258" s="330"/>
      <c r="K258" s="331"/>
      <c r="L258" s="323"/>
      <c r="M258" s="323"/>
      <c r="N258" s="323"/>
      <c r="O258" s="323"/>
      <c r="P258" s="323"/>
      <c r="Q258" s="323"/>
      <c r="R258" s="323"/>
      <c r="S258" s="323"/>
      <c r="T258" s="323"/>
      <c r="U258" s="323"/>
      <c r="V258" s="323"/>
      <c r="W258" s="323"/>
      <c r="X258" s="323"/>
      <c r="Y258" s="323"/>
      <c r="Z258" s="323"/>
    </row>
    <row r="259" spans="1:26" ht="14.25" customHeight="1" x14ac:dyDescent="0.25">
      <c r="A259" s="326">
        <v>254</v>
      </c>
      <c r="B259" s="327"/>
      <c r="C259" s="327"/>
      <c r="D259" s="327"/>
      <c r="E259" s="327"/>
      <c r="F259" s="328"/>
      <c r="G259" s="328"/>
      <c r="H259" s="329"/>
      <c r="I259" s="327"/>
      <c r="J259" s="330"/>
      <c r="K259" s="331"/>
      <c r="L259" s="323"/>
      <c r="M259" s="323"/>
      <c r="N259" s="323"/>
      <c r="O259" s="323"/>
      <c r="P259" s="323"/>
      <c r="Q259" s="323"/>
      <c r="R259" s="323"/>
      <c r="S259" s="323"/>
      <c r="T259" s="323"/>
      <c r="U259" s="323"/>
      <c r="V259" s="323"/>
      <c r="W259" s="323"/>
      <c r="X259" s="323"/>
      <c r="Y259" s="323"/>
      <c r="Z259" s="323"/>
    </row>
    <row r="260" spans="1:26" ht="14.25" customHeight="1" x14ac:dyDescent="0.25">
      <c r="A260" s="326">
        <v>255</v>
      </c>
      <c r="B260" s="327"/>
      <c r="C260" s="327"/>
      <c r="D260" s="327"/>
      <c r="E260" s="327"/>
      <c r="F260" s="328"/>
      <c r="G260" s="328"/>
      <c r="H260" s="329"/>
      <c r="I260" s="327"/>
      <c r="J260" s="330"/>
      <c r="K260" s="331"/>
      <c r="L260" s="323"/>
      <c r="M260" s="323"/>
      <c r="N260" s="323"/>
      <c r="O260" s="323"/>
      <c r="P260" s="323"/>
      <c r="Q260" s="323"/>
      <c r="R260" s="323"/>
      <c r="S260" s="323"/>
      <c r="T260" s="323"/>
      <c r="U260" s="323"/>
      <c r="V260" s="323"/>
      <c r="W260" s="323"/>
      <c r="X260" s="323"/>
      <c r="Y260" s="323"/>
      <c r="Z260" s="323"/>
    </row>
    <row r="261" spans="1:26" ht="14.25" customHeight="1" x14ac:dyDescent="0.25">
      <c r="A261" s="326">
        <v>256</v>
      </c>
      <c r="B261" s="327"/>
      <c r="C261" s="327"/>
      <c r="D261" s="327"/>
      <c r="E261" s="327"/>
      <c r="F261" s="328"/>
      <c r="G261" s="328"/>
      <c r="H261" s="329"/>
      <c r="I261" s="327"/>
      <c r="J261" s="330"/>
      <c r="K261" s="331"/>
      <c r="L261" s="323"/>
      <c r="M261" s="323"/>
      <c r="N261" s="323"/>
      <c r="O261" s="323"/>
      <c r="P261" s="323"/>
      <c r="Q261" s="323"/>
      <c r="R261" s="323"/>
      <c r="S261" s="323"/>
      <c r="T261" s="323"/>
      <c r="U261" s="323"/>
      <c r="V261" s="323"/>
      <c r="W261" s="323"/>
      <c r="X261" s="323"/>
      <c r="Y261" s="323"/>
      <c r="Z261" s="323"/>
    </row>
    <row r="262" spans="1:26" ht="14.25" customHeight="1" x14ac:dyDescent="0.25">
      <c r="A262" s="326">
        <v>257</v>
      </c>
      <c r="B262" s="327"/>
      <c r="C262" s="327"/>
      <c r="D262" s="327"/>
      <c r="E262" s="327"/>
      <c r="F262" s="328"/>
      <c r="G262" s="328"/>
      <c r="H262" s="329"/>
      <c r="I262" s="327"/>
      <c r="J262" s="330"/>
      <c r="K262" s="331"/>
      <c r="L262" s="323"/>
      <c r="M262" s="323"/>
      <c r="N262" s="323"/>
      <c r="O262" s="323"/>
      <c r="P262" s="323"/>
      <c r="Q262" s="323"/>
      <c r="R262" s="323"/>
      <c r="S262" s="323"/>
      <c r="T262" s="323"/>
      <c r="U262" s="323"/>
      <c r="V262" s="323"/>
      <c r="W262" s="323"/>
      <c r="X262" s="323"/>
      <c r="Y262" s="323"/>
      <c r="Z262" s="323"/>
    </row>
    <row r="263" spans="1:26" ht="14.25" customHeight="1" x14ac:dyDescent="0.25">
      <c r="A263" s="326">
        <v>258</v>
      </c>
      <c r="B263" s="327"/>
      <c r="C263" s="327"/>
      <c r="D263" s="327"/>
      <c r="E263" s="327"/>
      <c r="F263" s="328"/>
      <c r="G263" s="328"/>
      <c r="H263" s="329"/>
      <c r="I263" s="327"/>
      <c r="J263" s="330"/>
      <c r="K263" s="331"/>
      <c r="L263" s="323"/>
      <c r="M263" s="323"/>
      <c r="N263" s="323"/>
      <c r="O263" s="323"/>
      <c r="P263" s="323"/>
      <c r="Q263" s="323"/>
      <c r="R263" s="323"/>
      <c r="S263" s="323"/>
      <c r="T263" s="323"/>
      <c r="U263" s="323"/>
      <c r="V263" s="323"/>
      <c r="W263" s="323"/>
      <c r="X263" s="323"/>
      <c r="Y263" s="323"/>
      <c r="Z263" s="323"/>
    </row>
    <row r="264" spans="1:26" ht="14.25" customHeight="1" x14ac:dyDescent="0.25">
      <c r="A264" s="326">
        <v>259</v>
      </c>
      <c r="B264" s="327"/>
      <c r="C264" s="327"/>
      <c r="D264" s="327"/>
      <c r="E264" s="327"/>
      <c r="F264" s="328"/>
      <c r="G264" s="328"/>
      <c r="H264" s="329"/>
      <c r="I264" s="327"/>
      <c r="J264" s="330"/>
      <c r="K264" s="331"/>
      <c r="L264" s="323"/>
      <c r="M264" s="323"/>
      <c r="N264" s="323"/>
      <c r="O264" s="323"/>
      <c r="P264" s="323"/>
      <c r="Q264" s="323"/>
      <c r="R264" s="323"/>
      <c r="S264" s="323"/>
      <c r="T264" s="323"/>
      <c r="U264" s="323"/>
      <c r="V264" s="323"/>
      <c r="W264" s="323"/>
      <c r="X264" s="323"/>
      <c r="Y264" s="323"/>
      <c r="Z264" s="323"/>
    </row>
    <row r="265" spans="1:26" ht="14.25" customHeight="1" x14ac:dyDescent="0.25">
      <c r="A265" s="326">
        <v>260</v>
      </c>
      <c r="B265" s="327"/>
      <c r="C265" s="327"/>
      <c r="D265" s="327"/>
      <c r="E265" s="327"/>
      <c r="F265" s="328"/>
      <c r="G265" s="328"/>
      <c r="H265" s="329"/>
      <c r="I265" s="327"/>
      <c r="J265" s="330"/>
      <c r="K265" s="331"/>
      <c r="L265" s="323"/>
      <c r="M265" s="323"/>
      <c r="N265" s="323"/>
      <c r="O265" s="323"/>
      <c r="P265" s="323"/>
      <c r="Q265" s="323"/>
      <c r="R265" s="323"/>
      <c r="S265" s="323"/>
      <c r="T265" s="323"/>
      <c r="U265" s="323"/>
      <c r="V265" s="323"/>
      <c r="W265" s="323"/>
      <c r="X265" s="323"/>
      <c r="Y265" s="323"/>
      <c r="Z265" s="323"/>
    </row>
    <row r="266" spans="1:26" ht="14.25" customHeight="1" x14ac:dyDescent="0.25">
      <c r="A266" s="326">
        <v>261</v>
      </c>
      <c r="B266" s="327"/>
      <c r="C266" s="327"/>
      <c r="D266" s="327"/>
      <c r="E266" s="327"/>
      <c r="F266" s="328"/>
      <c r="G266" s="328"/>
      <c r="H266" s="329"/>
      <c r="I266" s="327"/>
      <c r="J266" s="330"/>
      <c r="K266" s="331"/>
      <c r="L266" s="323"/>
      <c r="M266" s="323"/>
      <c r="N266" s="323"/>
      <c r="O266" s="323"/>
      <c r="P266" s="323"/>
      <c r="Q266" s="323"/>
      <c r="R266" s="323"/>
      <c r="S266" s="323"/>
      <c r="T266" s="323"/>
      <c r="U266" s="323"/>
      <c r="V266" s="323"/>
      <c r="W266" s="323"/>
      <c r="X266" s="323"/>
      <c r="Y266" s="323"/>
      <c r="Z266" s="323"/>
    </row>
    <row r="267" spans="1:26" ht="14.25" customHeight="1" x14ac:dyDescent="0.25">
      <c r="A267" s="326">
        <v>262</v>
      </c>
      <c r="B267" s="327"/>
      <c r="C267" s="327"/>
      <c r="D267" s="327"/>
      <c r="E267" s="327"/>
      <c r="F267" s="328"/>
      <c r="G267" s="328"/>
      <c r="H267" s="329"/>
      <c r="I267" s="327"/>
      <c r="J267" s="330"/>
      <c r="K267" s="331"/>
      <c r="L267" s="323"/>
      <c r="M267" s="323"/>
      <c r="N267" s="323"/>
      <c r="O267" s="323"/>
      <c r="P267" s="323"/>
      <c r="Q267" s="323"/>
      <c r="R267" s="323"/>
      <c r="S267" s="323"/>
      <c r="T267" s="323"/>
      <c r="U267" s="323"/>
      <c r="V267" s="323"/>
      <c r="W267" s="323"/>
      <c r="X267" s="323"/>
      <c r="Y267" s="323"/>
      <c r="Z267" s="323"/>
    </row>
    <row r="268" spans="1:26" ht="14.25" customHeight="1" x14ac:dyDescent="0.25">
      <c r="A268" s="326">
        <v>263</v>
      </c>
      <c r="B268" s="327"/>
      <c r="C268" s="327"/>
      <c r="D268" s="327"/>
      <c r="E268" s="327"/>
      <c r="F268" s="328"/>
      <c r="G268" s="328"/>
      <c r="H268" s="329"/>
      <c r="I268" s="327"/>
      <c r="J268" s="330"/>
      <c r="K268" s="331"/>
      <c r="L268" s="323"/>
      <c r="M268" s="323"/>
      <c r="N268" s="323"/>
      <c r="O268" s="323"/>
      <c r="P268" s="323"/>
      <c r="Q268" s="323"/>
      <c r="R268" s="323"/>
      <c r="S268" s="323"/>
      <c r="T268" s="323"/>
      <c r="U268" s="323"/>
      <c r="V268" s="323"/>
      <c r="W268" s="323"/>
      <c r="X268" s="323"/>
      <c r="Y268" s="323"/>
      <c r="Z268" s="323"/>
    </row>
    <row r="269" spans="1:26" ht="14.25" customHeight="1" x14ac:dyDescent="0.25">
      <c r="A269" s="326">
        <v>264</v>
      </c>
      <c r="B269" s="327"/>
      <c r="C269" s="327"/>
      <c r="D269" s="327"/>
      <c r="E269" s="327"/>
      <c r="F269" s="328"/>
      <c r="G269" s="328"/>
      <c r="H269" s="329"/>
      <c r="I269" s="327"/>
      <c r="J269" s="330"/>
      <c r="K269" s="331"/>
      <c r="L269" s="323"/>
      <c r="M269" s="323"/>
      <c r="N269" s="323"/>
      <c r="O269" s="323"/>
      <c r="P269" s="323"/>
      <c r="Q269" s="323"/>
      <c r="R269" s="323"/>
      <c r="S269" s="323"/>
      <c r="T269" s="323"/>
      <c r="U269" s="323"/>
      <c r="V269" s="323"/>
      <c r="W269" s="323"/>
      <c r="X269" s="323"/>
      <c r="Y269" s="323"/>
      <c r="Z269" s="323"/>
    </row>
    <row r="270" spans="1:26" ht="14.25" customHeight="1" x14ac:dyDescent="0.25">
      <c r="A270" s="326">
        <v>265</v>
      </c>
      <c r="B270" s="327"/>
      <c r="C270" s="327"/>
      <c r="D270" s="327"/>
      <c r="E270" s="327"/>
      <c r="F270" s="328"/>
      <c r="G270" s="328"/>
      <c r="H270" s="329"/>
      <c r="I270" s="327"/>
      <c r="J270" s="330"/>
      <c r="K270" s="331"/>
      <c r="L270" s="323"/>
      <c r="M270" s="323"/>
      <c r="N270" s="323"/>
      <c r="O270" s="323"/>
      <c r="P270" s="323"/>
      <c r="Q270" s="323"/>
      <c r="R270" s="323"/>
      <c r="S270" s="323"/>
      <c r="T270" s="323"/>
      <c r="U270" s="323"/>
      <c r="V270" s="323"/>
      <c r="W270" s="323"/>
      <c r="X270" s="323"/>
      <c r="Y270" s="323"/>
      <c r="Z270" s="323"/>
    </row>
    <row r="271" spans="1:26" ht="14.25" customHeight="1" x14ac:dyDescent="0.25">
      <c r="A271" s="326">
        <v>266</v>
      </c>
      <c r="B271" s="327"/>
      <c r="C271" s="327"/>
      <c r="D271" s="327"/>
      <c r="E271" s="327"/>
      <c r="F271" s="328"/>
      <c r="G271" s="328"/>
      <c r="H271" s="329"/>
      <c r="I271" s="327"/>
      <c r="J271" s="330"/>
      <c r="K271" s="331"/>
      <c r="L271" s="323"/>
      <c r="M271" s="323"/>
      <c r="N271" s="323"/>
      <c r="O271" s="323"/>
      <c r="P271" s="323"/>
      <c r="Q271" s="323"/>
      <c r="R271" s="323"/>
      <c r="S271" s="323"/>
      <c r="T271" s="323"/>
      <c r="U271" s="323"/>
      <c r="V271" s="323"/>
      <c r="W271" s="323"/>
      <c r="X271" s="323"/>
      <c r="Y271" s="323"/>
      <c r="Z271" s="323"/>
    </row>
    <row r="272" spans="1:26" ht="14.25" customHeight="1" x14ac:dyDescent="0.25">
      <c r="A272" s="326">
        <v>267</v>
      </c>
      <c r="B272" s="327"/>
      <c r="C272" s="327"/>
      <c r="D272" s="327"/>
      <c r="E272" s="327"/>
      <c r="F272" s="328"/>
      <c r="G272" s="328"/>
      <c r="H272" s="329"/>
      <c r="I272" s="327"/>
      <c r="J272" s="330"/>
      <c r="K272" s="331"/>
      <c r="L272" s="323"/>
      <c r="M272" s="323"/>
      <c r="N272" s="323"/>
      <c r="O272" s="323"/>
      <c r="P272" s="323"/>
      <c r="Q272" s="323"/>
      <c r="R272" s="323"/>
      <c r="S272" s="323"/>
      <c r="T272" s="323"/>
      <c r="U272" s="323"/>
      <c r="V272" s="323"/>
      <c r="W272" s="323"/>
      <c r="X272" s="323"/>
      <c r="Y272" s="323"/>
      <c r="Z272" s="323"/>
    </row>
    <row r="273" spans="1:26" ht="14.25" customHeight="1" x14ac:dyDescent="0.25">
      <c r="A273" s="326">
        <v>268</v>
      </c>
      <c r="B273" s="327"/>
      <c r="C273" s="327"/>
      <c r="D273" s="327"/>
      <c r="E273" s="327"/>
      <c r="F273" s="328"/>
      <c r="G273" s="328"/>
      <c r="H273" s="329"/>
      <c r="I273" s="327"/>
      <c r="J273" s="330"/>
      <c r="K273" s="331"/>
      <c r="L273" s="323"/>
      <c r="M273" s="323"/>
      <c r="N273" s="323"/>
      <c r="O273" s="323"/>
      <c r="P273" s="323"/>
      <c r="Q273" s="323"/>
      <c r="R273" s="323"/>
      <c r="S273" s="323"/>
      <c r="T273" s="323"/>
      <c r="U273" s="323"/>
      <c r="V273" s="323"/>
      <c r="W273" s="323"/>
      <c r="X273" s="323"/>
      <c r="Y273" s="323"/>
      <c r="Z273" s="323"/>
    </row>
    <row r="274" spans="1:26" ht="14.25" customHeight="1" x14ac:dyDescent="0.25">
      <c r="A274" s="326">
        <v>269</v>
      </c>
      <c r="B274" s="327"/>
      <c r="C274" s="327"/>
      <c r="D274" s="327"/>
      <c r="E274" s="327"/>
      <c r="F274" s="328"/>
      <c r="G274" s="328"/>
      <c r="H274" s="329"/>
      <c r="I274" s="327"/>
      <c r="J274" s="330"/>
      <c r="K274" s="331"/>
      <c r="L274" s="323"/>
      <c r="M274" s="323"/>
      <c r="N274" s="323"/>
      <c r="O274" s="323"/>
      <c r="P274" s="323"/>
      <c r="Q274" s="323"/>
      <c r="R274" s="323"/>
      <c r="S274" s="323"/>
      <c r="T274" s="323"/>
      <c r="U274" s="323"/>
      <c r="V274" s="323"/>
      <c r="W274" s="323"/>
      <c r="X274" s="323"/>
      <c r="Y274" s="323"/>
      <c r="Z274" s="323"/>
    </row>
    <row r="275" spans="1:26" ht="14.25" customHeight="1" x14ac:dyDescent="0.25">
      <c r="A275" s="326">
        <v>270</v>
      </c>
      <c r="B275" s="327"/>
      <c r="C275" s="327"/>
      <c r="D275" s="327"/>
      <c r="E275" s="327"/>
      <c r="F275" s="328"/>
      <c r="G275" s="328"/>
      <c r="H275" s="329"/>
      <c r="I275" s="327"/>
      <c r="J275" s="330"/>
      <c r="K275" s="331"/>
      <c r="L275" s="323"/>
      <c r="M275" s="323"/>
      <c r="N275" s="323"/>
      <c r="O275" s="323"/>
      <c r="P275" s="323"/>
      <c r="Q275" s="323"/>
      <c r="R275" s="323"/>
      <c r="S275" s="323"/>
      <c r="T275" s="323"/>
      <c r="U275" s="323"/>
      <c r="V275" s="323"/>
      <c r="W275" s="323"/>
      <c r="X275" s="323"/>
      <c r="Y275" s="323"/>
      <c r="Z275" s="323"/>
    </row>
    <row r="276" spans="1:26" ht="14.25" customHeight="1" x14ac:dyDescent="0.25">
      <c r="A276" s="326">
        <v>271</v>
      </c>
      <c r="B276" s="327"/>
      <c r="C276" s="327"/>
      <c r="D276" s="327"/>
      <c r="E276" s="327"/>
      <c r="F276" s="328"/>
      <c r="G276" s="328"/>
      <c r="H276" s="329"/>
      <c r="I276" s="327"/>
      <c r="J276" s="330"/>
      <c r="K276" s="331"/>
      <c r="L276" s="323"/>
      <c r="M276" s="323"/>
      <c r="N276" s="323"/>
      <c r="O276" s="323"/>
      <c r="P276" s="323"/>
      <c r="Q276" s="323"/>
      <c r="R276" s="323"/>
      <c r="S276" s="323"/>
      <c r="T276" s="323"/>
      <c r="U276" s="323"/>
      <c r="V276" s="323"/>
      <c r="W276" s="323"/>
      <c r="X276" s="323"/>
      <c r="Y276" s="323"/>
      <c r="Z276" s="323"/>
    </row>
    <row r="277" spans="1:26" ht="14.25" customHeight="1" x14ac:dyDescent="0.25">
      <c r="A277" s="326">
        <v>272</v>
      </c>
      <c r="B277" s="327"/>
      <c r="C277" s="327"/>
      <c r="D277" s="327"/>
      <c r="E277" s="327"/>
      <c r="F277" s="328"/>
      <c r="G277" s="328"/>
      <c r="H277" s="329"/>
      <c r="I277" s="327"/>
      <c r="J277" s="330"/>
      <c r="K277" s="331"/>
      <c r="L277" s="323"/>
      <c r="M277" s="323"/>
      <c r="N277" s="323"/>
      <c r="O277" s="323"/>
      <c r="P277" s="323"/>
      <c r="Q277" s="323"/>
      <c r="R277" s="323"/>
      <c r="S277" s="323"/>
      <c r="T277" s="323"/>
      <c r="U277" s="323"/>
      <c r="V277" s="323"/>
      <c r="W277" s="323"/>
      <c r="X277" s="323"/>
      <c r="Y277" s="323"/>
      <c r="Z277" s="323"/>
    </row>
    <row r="278" spans="1:26" ht="14.25" customHeight="1" x14ac:dyDescent="0.25">
      <c r="A278" s="326">
        <v>273</v>
      </c>
      <c r="B278" s="327"/>
      <c r="C278" s="327"/>
      <c r="D278" s="327"/>
      <c r="E278" s="327"/>
      <c r="F278" s="328"/>
      <c r="G278" s="328"/>
      <c r="H278" s="329"/>
      <c r="I278" s="327"/>
      <c r="J278" s="330"/>
      <c r="K278" s="331"/>
      <c r="L278" s="323"/>
      <c r="M278" s="323"/>
      <c r="N278" s="323"/>
      <c r="O278" s="323"/>
      <c r="P278" s="323"/>
      <c r="Q278" s="323"/>
      <c r="R278" s="323"/>
      <c r="S278" s="323"/>
      <c r="T278" s="323"/>
      <c r="U278" s="323"/>
      <c r="V278" s="323"/>
      <c r="W278" s="323"/>
      <c r="X278" s="323"/>
      <c r="Y278" s="323"/>
      <c r="Z278" s="323"/>
    </row>
    <row r="279" spans="1:26" ht="14.25" customHeight="1" x14ac:dyDescent="0.25">
      <c r="A279" s="326">
        <v>274</v>
      </c>
      <c r="B279" s="327"/>
      <c r="C279" s="327"/>
      <c r="D279" s="327"/>
      <c r="E279" s="327"/>
      <c r="F279" s="328"/>
      <c r="G279" s="328"/>
      <c r="H279" s="329"/>
      <c r="I279" s="327"/>
      <c r="J279" s="330"/>
      <c r="K279" s="331"/>
      <c r="L279" s="323"/>
      <c r="M279" s="323"/>
      <c r="N279" s="323"/>
      <c r="O279" s="323"/>
      <c r="P279" s="323"/>
      <c r="Q279" s="323"/>
      <c r="R279" s="323"/>
      <c r="S279" s="323"/>
      <c r="T279" s="323"/>
      <c r="U279" s="323"/>
      <c r="V279" s="323"/>
      <c r="W279" s="323"/>
      <c r="X279" s="323"/>
      <c r="Y279" s="323"/>
      <c r="Z279" s="323"/>
    </row>
    <row r="280" spans="1:26" ht="14.25" customHeight="1" x14ac:dyDescent="0.25">
      <c r="A280" s="326">
        <v>275</v>
      </c>
      <c r="B280" s="327"/>
      <c r="C280" s="327"/>
      <c r="D280" s="327"/>
      <c r="E280" s="327"/>
      <c r="F280" s="328"/>
      <c r="G280" s="328"/>
      <c r="H280" s="329"/>
      <c r="I280" s="327"/>
      <c r="J280" s="330"/>
      <c r="K280" s="331"/>
      <c r="L280" s="323"/>
      <c r="M280" s="323"/>
      <c r="N280" s="323"/>
      <c r="O280" s="323"/>
      <c r="P280" s="323"/>
      <c r="Q280" s="323"/>
      <c r="R280" s="323"/>
      <c r="S280" s="323"/>
      <c r="T280" s="323"/>
      <c r="U280" s="323"/>
      <c r="V280" s="323"/>
      <c r="W280" s="323"/>
      <c r="X280" s="323"/>
      <c r="Y280" s="323"/>
      <c r="Z280" s="323"/>
    </row>
    <row r="281" spans="1:26" ht="14.25" customHeight="1" x14ac:dyDescent="0.25">
      <c r="A281" s="326">
        <v>276</v>
      </c>
      <c r="B281" s="327"/>
      <c r="C281" s="327"/>
      <c r="D281" s="327"/>
      <c r="E281" s="327"/>
      <c r="F281" s="328"/>
      <c r="G281" s="328"/>
      <c r="H281" s="329"/>
      <c r="I281" s="327"/>
      <c r="J281" s="330"/>
      <c r="K281" s="331"/>
      <c r="L281" s="323"/>
      <c r="M281" s="323"/>
      <c r="N281" s="323"/>
      <c r="O281" s="323"/>
      <c r="P281" s="323"/>
      <c r="Q281" s="323"/>
      <c r="R281" s="323"/>
      <c r="S281" s="323"/>
      <c r="T281" s="323"/>
      <c r="U281" s="323"/>
      <c r="V281" s="323"/>
      <c r="W281" s="323"/>
      <c r="X281" s="323"/>
      <c r="Y281" s="323"/>
      <c r="Z281" s="323"/>
    </row>
    <row r="282" spans="1:26" ht="14.25" customHeight="1" x14ac:dyDescent="0.25">
      <c r="A282" s="326">
        <v>277</v>
      </c>
      <c r="B282" s="327"/>
      <c r="C282" s="327"/>
      <c r="D282" s="327"/>
      <c r="E282" s="327"/>
      <c r="F282" s="328"/>
      <c r="G282" s="328"/>
      <c r="H282" s="329"/>
      <c r="I282" s="327"/>
      <c r="J282" s="330"/>
      <c r="K282" s="331"/>
      <c r="L282" s="323"/>
      <c r="M282" s="323"/>
      <c r="N282" s="323"/>
      <c r="O282" s="323"/>
      <c r="P282" s="323"/>
      <c r="Q282" s="323"/>
      <c r="R282" s="323"/>
      <c r="S282" s="323"/>
      <c r="T282" s="323"/>
      <c r="U282" s="323"/>
      <c r="V282" s="323"/>
      <c r="W282" s="323"/>
      <c r="X282" s="323"/>
      <c r="Y282" s="323"/>
      <c r="Z282" s="323"/>
    </row>
    <row r="283" spans="1:26" ht="14.25" customHeight="1" x14ac:dyDescent="0.25">
      <c r="A283" s="326">
        <v>278</v>
      </c>
      <c r="B283" s="327"/>
      <c r="C283" s="327"/>
      <c r="D283" s="327"/>
      <c r="E283" s="327"/>
      <c r="F283" s="328"/>
      <c r="G283" s="328"/>
      <c r="H283" s="329"/>
      <c r="I283" s="327"/>
      <c r="J283" s="330"/>
      <c r="K283" s="331"/>
      <c r="L283" s="323"/>
      <c r="M283" s="323"/>
      <c r="N283" s="323"/>
      <c r="O283" s="323"/>
      <c r="P283" s="323"/>
      <c r="Q283" s="323"/>
      <c r="R283" s="323"/>
      <c r="S283" s="323"/>
      <c r="T283" s="323"/>
      <c r="U283" s="323"/>
      <c r="V283" s="323"/>
      <c r="W283" s="323"/>
      <c r="X283" s="323"/>
      <c r="Y283" s="323"/>
      <c r="Z283" s="323"/>
    </row>
    <row r="284" spans="1:26" ht="14.25" customHeight="1" x14ac:dyDescent="0.25">
      <c r="A284" s="326">
        <v>279</v>
      </c>
      <c r="B284" s="327"/>
      <c r="C284" s="327"/>
      <c r="D284" s="327"/>
      <c r="E284" s="327"/>
      <c r="F284" s="328"/>
      <c r="G284" s="328"/>
      <c r="H284" s="329"/>
      <c r="I284" s="327"/>
      <c r="J284" s="330"/>
      <c r="K284" s="331"/>
      <c r="L284" s="323"/>
      <c r="M284" s="323"/>
      <c r="N284" s="323"/>
      <c r="O284" s="323"/>
      <c r="P284" s="323"/>
      <c r="Q284" s="323"/>
      <c r="R284" s="323"/>
      <c r="S284" s="323"/>
      <c r="T284" s="323"/>
      <c r="U284" s="323"/>
      <c r="V284" s="323"/>
      <c r="W284" s="323"/>
      <c r="X284" s="323"/>
      <c r="Y284" s="323"/>
      <c r="Z284" s="323"/>
    </row>
    <row r="285" spans="1:26" ht="14.25" customHeight="1" x14ac:dyDescent="0.25">
      <c r="A285" s="326">
        <v>280</v>
      </c>
      <c r="B285" s="327"/>
      <c r="C285" s="327"/>
      <c r="D285" s="327"/>
      <c r="E285" s="327"/>
      <c r="F285" s="328"/>
      <c r="G285" s="328"/>
      <c r="H285" s="329"/>
      <c r="I285" s="327"/>
      <c r="J285" s="330"/>
      <c r="K285" s="331"/>
      <c r="L285" s="323"/>
      <c r="M285" s="323"/>
      <c r="N285" s="323"/>
      <c r="O285" s="323"/>
      <c r="P285" s="323"/>
      <c r="Q285" s="323"/>
      <c r="R285" s="323"/>
      <c r="S285" s="323"/>
      <c r="T285" s="323"/>
      <c r="U285" s="323"/>
      <c r="V285" s="323"/>
      <c r="W285" s="323"/>
      <c r="X285" s="323"/>
      <c r="Y285" s="323"/>
      <c r="Z285" s="323"/>
    </row>
    <row r="286" spans="1:26" ht="14.25" customHeight="1" x14ac:dyDescent="0.25">
      <c r="A286" s="326">
        <v>281</v>
      </c>
      <c r="B286" s="327"/>
      <c r="C286" s="327"/>
      <c r="D286" s="327"/>
      <c r="E286" s="327"/>
      <c r="F286" s="328"/>
      <c r="G286" s="328"/>
      <c r="H286" s="329"/>
      <c r="I286" s="327"/>
      <c r="J286" s="330"/>
      <c r="K286" s="331"/>
      <c r="L286" s="323"/>
      <c r="M286" s="323"/>
      <c r="N286" s="323"/>
      <c r="O286" s="323"/>
      <c r="P286" s="323"/>
      <c r="Q286" s="323"/>
      <c r="R286" s="323"/>
      <c r="S286" s="323"/>
      <c r="T286" s="323"/>
      <c r="U286" s="323"/>
      <c r="V286" s="323"/>
      <c r="W286" s="323"/>
      <c r="X286" s="323"/>
      <c r="Y286" s="323"/>
      <c r="Z286" s="323"/>
    </row>
    <row r="287" spans="1:26" ht="14.25" customHeight="1" x14ac:dyDescent="0.25">
      <c r="A287" s="326">
        <v>282</v>
      </c>
      <c r="B287" s="327"/>
      <c r="C287" s="327"/>
      <c r="D287" s="327"/>
      <c r="E287" s="327"/>
      <c r="F287" s="328"/>
      <c r="G287" s="328"/>
      <c r="H287" s="329"/>
      <c r="I287" s="327"/>
      <c r="J287" s="330"/>
      <c r="K287" s="331"/>
      <c r="L287" s="323"/>
      <c r="M287" s="323"/>
      <c r="N287" s="323"/>
      <c r="O287" s="323"/>
      <c r="P287" s="323"/>
      <c r="Q287" s="323"/>
      <c r="R287" s="323"/>
      <c r="S287" s="323"/>
      <c r="T287" s="323"/>
      <c r="U287" s="323"/>
      <c r="V287" s="323"/>
      <c r="W287" s="323"/>
      <c r="X287" s="323"/>
      <c r="Y287" s="323"/>
      <c r="Z287" s="323"/>
    </row>
    <row r="288" spans="1:26" ht="14.25" customHeight="1" x14ac:dyDescent="0.25">
      <c r="A288" s="326">
        <v>283</v>
      </c>
      <c r="B288" s="327"/>
      <c r="C288" s="327"/>
      <c r="D288" s="327"/>
      <c r="E288" s="327"/>
      <c r="F288" s="328"/>
      <c r="G288" s="328"/>
      <c r="H288" s="329"/>
      <c r="I288" s="327"/>
      <c r="J288" s="330"/>
      <c r="K288" s="331"/>
      <c r="L288" s="323"/>
      <c r="M288" s="323"/>
      <c r="N288" s="323"/>
      <c r="O288" s="323"/>
      <c r="P288" s="323"/>
      <c r="Q288" s="323"/>
      <c r="R288" s="323"/>
      <c r="S288" s="323"/>
      <c r="T288" s="323"/>
      <c r="U288" s="323"/>
      <c r="V288" s="323"/>
      <c r="W288" s="323"/>
      <c r="X288" s="323"/>
      <c r="Y288" s="323"/>
      <c r="Z288" s="323"/>
    </row>
    <row r="289" spans="1:26" ht="14.25" customHeight="1" x14ac:dyDescent="0.25">
      <c r="A289" s="326">
        <v>284</v>
      </c>
      <c r="B289" s="327"/>
      <c r="C289" s="327"/>
      <c r="D289" s="327"/>
      <c r="E289" s="327"/>
      <c r="F289" s="328"/>
      <c r="G289" s="328"/>
      <c r="H289" s="329"/>
      <c r="I289" s="327"/>
      <c r="J289" s="330"/>
      <c r="K289" s="331"/>
      <c r="L289" s="323"/>
      <c r="M289" s="323"/>
      <c r="N289" s="323"/>
      <c r="O289" s="323"/>
      <c r="P289" s="323"/>
      <c r="Q289" s="323"/>
      <c r="R289" s="323"/>
      <c r="S289" s="323"/>
      <c r="T289" s="323"/>
      <c r="U289" s="323"/>
      <c r="V289" s="323"/>
      <c r="W289" s="323"/>
      <c r="X289" s="323"/>
      <c r="Y289" s="323"/>
      <c r="Z289" s="323"/>
    </row>
    <row r="290" spans="1:26" ht="14.25" customHeight="1" x14ac:dyDescent="0.25">
      <c r="A290" s="326">
        <v>285</v>
      </c>
      <c r="B290" s="327"/>
      <c r="C290" s="327"/>
      <c r="D290" s="327"/>
      <c r="E290" s="327"/>
      <c r="F290" s="328"/>
      <c r="G290" s="328"/>
      <c r="H290" s="329"/>
      <c r="I290" s="327"/>
      <c r="J290" s="330"/>
      <c r="K290" s="331"/>
      <c r="L290" s="323"/>
      <c r="M290" s="323"/>
      <c r="N290" s="323"/>
      <c r="O290" s="323"/>
      <c r="P290" s="323"/>
      <c r="Q290" s="323"/>
      <c r="R290" s="323"/>
      <c r="S290" s="323"/>
      <c r="T290" s="323"/>
      <c r="U290" s="323"/>
      <c r="V290" s="323"/>
      <c r="W290" s="323"/>
      <c r="X290" s="323"/>
      <c r="Y290" s="323"/>
      <c r="Z290" s="323"/>
    </row>
    <row r="291" spans="1:26" ht="14.25" customHeight="1" x14ac:dyDescent="0.25">
      <c r="A291" s="326">
        <v>286</v>
      </c>
      <c r="B291" s="327"/>
      <c r="C291" s="327"/>
      <c r="D291" s="327"/>
      <c r="E291" s="327"/>
      <c r="F291" s="328"/>
      <c r="G291" s="328"/>
      <c r="H291" s="329"/>
      <c r="I291" s="327"/>
      <c r="J291" s="330"/>
      <c r="K291" s="331"/>
      <c r="L291" s="323"/>
      <c r="M291" s="323"/>
      <c r="N291" s="323"/>
      <c r="O291" s="323"/>
      <c r="P291" s="323"/>
      <c r="Q291" s="323"/>
      <c r="R291" s="323"/>
      <c r="S291" s="323"/>
      <c r="T291" s="323"/>
      <c r="U291" s="323"/>
      <c r="V291" s="323"/>
      <c r="W291" s="323"/>
      <c r="X291" s="323"/>
      <c r="Y291" s="323"/>
      <c r="Z291" s="323"/>
    </row>
    <row r="292" spans="1:26" ht="14.25" customHeight="1" x14ac:dyDescent="0.25">
      <c r="A292" s="326">
        <v>287</v>
      </c>
      <c r="B292" s="327"/>
      <c r="C292" s="327"/>
      <c r="D292" s="327"/>
      <c r="E292" s="327"/>
      <c r="F292" s="328"/>
      <c r="G292" s="328"/>
      <c r="H292" s="329"/>
      <c r="I292" s="327"/>
      <c r="J292" s="330"/>
      <c r="K292" s="331"/>
      <c r="L292" s="323"/>
      <c r="M292" s="323"/>
      <c r="N292" s="323"/>
      <c r="O292" s="323"/>
      <c r="P292" s="323"/>
      <c r="Q292" s="323"/>
      <c r="R292" s="323"/>
      <c r="S292" s="323"/>
      <c r="T292" s="323"/>
      <c r="U292" s="323"/>
      <c r="V292" s="323"/>
      <c r="W292" s="323"/>
      <c r="X292" s="323"/>
      <c r="Y292" s="323"/>
      <c r="Z292" s="323"/>
    </row>
    <row r="293" spans="1:26" ht="14.25" customHeight="1" x14ac:dyDescent="0.25">
      <c r="A293" s="326">
        <v>288</v>
      </c>
      <c r="B293" s="327"/>
      <c r="C293" s="327"/>
      <c r="D293" s="327"/>
      <c r="E293" s="327"/>
      <c r="F293" s="328"/>
      <c r="G293" s="328"/>
      <c r="H293" s="329"/>
      <c r="I293" s="327"/>
      <c r="J293" s="330"/>
      <c r="K293" s="331"/>
      <c r="L293" s="323"/>
      <c r="M293" s="323"/>
      <c r="N293" s="323"/>
      <c r="O293" s="323"/>
      <c r="P293" s="323"/>
      <c r="Q293" s="323"/>
      <c r="R293" s="323"/>
      <c r="S293" s="323"/>
      <c r="T293" s="323"/>
      <c r="U293" s="323"/>
      <c r="V293" s="323"/>
      <c r="W293" s="323"/>
      <c r="X293" s="323"/>
      <c r="Y293" s="323"/>
      <c r="Z293" s="323"/>
    </row>
    <row r="294" spans="1:26" ht="14.25" customHeight="1" x14ac:dyDescent="0.25">
      <c r="A294" s="326">
        <v>289</v>
      </c>
      <c r="B294" s="327"/>
      <c r="C294" s="327"/>
      <c r="D294" s="327"/>
      <c r="E294" s="327"/>
      <c r="F294" s="328"/>
      <c r="G294" s="328"/>
      <c r="H294" s="329"/>
      <c r="I294" s="327"/>
      <c r="J294" s="330"/>
      <c r="K294" s="331"/>
      <c r="L294" s="323"/>
      <c r="M294" s="323"/>
      <c r="N294" s="323"/>
      <c r="O294" s="323"/>
      <c r="P294" s="323"/>
      <c r="Q294" s="323"/>
      <c r="R294" s="323"/>
      <c r="S294" s="323"/>
      <c r="T294" s="323"/>
      <c r="U294" s="323"/>
      <c r="V294" s="323"/>
      <c r="W294" s="323"/>
      <c r="X294" s="323"/>
      <c r="Y294" s="323"/>
      <c r="Z294" s="323"/>
    </row>
    <row r="295" spans="1:26" ht="14.25" customHeight="1" x14ac:dyDescent="0.25">
      <c r="A295" s="326">
        <v>290</v>
      </c>
      <c r="B295" s="327"/>
      <c r="C295" s="327"/>
      <c r="D295" s="327"/>
      <c r="E295" s="327"/>
      <c r="F295" s="328"/>
      <c r="G295" s="328"/>
      <c r="H295" s="329"/>
      <c r="I295" s="327"/>
      <c r="J295" s="330"/>
      <c r="K295" s="331"/>
      <c r="L295" s="323"/>
      <c r="M295" s="323"/>
      <c r="N295" s="323"/>
      <c r="O295" s="323"/>
      <c r="P295" s="323"/>
      <c r="Q295" s="323"/>
      <c r="R295" s="323"/>
      <c r="S295" s="323"/>
      <c r="T295" s="323"/>
      <c r="U295" s="323"/>
      <c r="V295" s="323"/>
      <c r="W295" s="323"/>
      <c r="X295" s="323"/>
      <c r="Y295" s="323"/>
      <c r="Z295" s="323"/>
    </row>
    <row r="296" spans="1:26" ht="14.25" customHeight="1" x14ac:dyDescent="0.25">
      <c r="A296" s="326">
        <v>291</v>
      </c>
      <c r="B296" s="327"/>
      <c r="C296" s="327"/>
      <c r="D296" s="327"/>
      <c r="E296" s="327"/>
      <c r="F296" s="328"/>
      <c r="G296" s="328"/>
      <c r="H296" s="329"/>
      <c r="I296" s="327"/>
      <c r="J296" s="330"/>
      <c r="K296" s="331"/>
      <c r="L296" s="323"/>
      <c r="M296" s="323"/>
      <c r="N296" s="323"/>
      <c r="O296" s="323"/>
      <c r="P296" s="323"/>
      <c r="Q296" s="323"/>
      <c r="R296" s="323"/>
      <c r="S296" s="323"/>
      <c r="T296" s="323"/>
      <c r="U296" s="323"/>
      <c r="V296" s="323"/>
      <c r="W296" s="323"/>
      <c r="X296" s="323"/>
      <c r="Y296" s="323"/>
      <c r="Z296" s="323"/>
    </row>
    <row r="297" spans="1:26" ht="14.25" customHeight="1" x14ac:dyDescent="0.25">
      <c r="A297" s="326">
        <v>292</v>
      </c>
      <c r="B297" s="327"/>
      <c r="C297" s="327"/>
      <c r="D297" s="327"/>
      <c r="E297" s="327"/>
      <c r="F297" s="328"/>
      <c r="G297" s="328"/>
      <c r="H297" s="329"/>
      <c r="I297" s="327"/>
      <c r="J297" s="330"/>
      <c r="K297" s="331"/>
      <c r="L297" s="323"/>
      <c r="M297" s="323"/>
      <c r="N297" s="323"/>
      <c r="O297" s="323"/>
      <c r="P297" s="323"/>
      <c r="Q297" s="323"/>
      <c r="R297" s="323"/>
      <c r="S297" s="323"/>
      <c r="T297" s="323"/>
      <c r="U297" s="323"/>
      <c r="V297" s="323"/>
      <c r="W297" s="323"/>
      <c r="X297" s="323"/>
      <c r="Y297" s="323"/>
      <c r="Z297" s="323"/>
    </row>
    <row r="298" spans="1:26" ht="14.25" customHeight="1" x14ac:dyDescent="0.25">
      <c r="A298" s="326">
        <v>293</v>
      </c>
      <c r="B298" s="327"/>
      <c r="C298" s="327"/>
      <c r="D298" s="327"/>
      <c r="E298" s="327"/>
      <c r="F298" s="328"/>
      <c r="G298" s="328"/>
      <c r="H298" s="329"/>
      <c r="I298" s="327"/>
      <c r="J298" s="330"/>
      <c r="K298" s="331"/>
      <c r="L298" s="323"/>
      <c r="M298" s="323"/>
      <c r="N298" s="323"/>
      <c r="O298" s="323"/>
      <c r="P298" s="323"/>
      <c r="Q298" s="323"/>
      <c r="R298" s="323"/>
      <c r="S298" s="323"/>
      <c r="T298" s="323"/>
      <c r="U298" s="323"/>
      <c r="V298" s="323"/>
      <c r="W298" s="323"/>
      <c r="X298" s="323"/>
      <c r="Y298" s="323"/>
      <c r="Z298" s="323"/>
    </row>
    <row r="299" spans="1:26" ht="14.25" customHeight="1" x14ac:dyDescent="0.25">
      <c r="A299" s="326">
        <v>294</v>
      </c>
      <c r="B299" s="327"/>
      <c r="C299" s="327"/>
      <c r="D299" s="327"/>
      <c r="E299" s="327"/>
      <c r="F299" s="328"/>
      <c r="G299" s="328"/>
      <c r="H299" s="329"/>
      <c r="I299" s="327"/>
      <c r="J299" s="330"/>
      <c r="K299" s="331"/>
      <c r="L299" s="323"/>
      <c r="M299" s="323"/>
      <c r="N299" s="323"/>
      <c r="O299" s="323"/>
      <c r="P299" s="323"/>
      <c r="Q299" s="323"/>
      <c r="R299" s="323"/>
      <c r="S299" s="323"/>
      <c r="T299" s="323"/>
      <c r="U299" s="323"/>
      <c r="V299" s="323"/>
      <c r="W299" s="323"/>
      <c r="X299" s="323"/>
      <c r="Y299" s="323"/>
      <c r="Z299" s="323"/>
    </row>
    <row r="300" spans="1:26" ht="14.25" customHeight="1" x14ac:dyDescent="0.25">
      <c r="A300" s="326">
        <v>295</v>
      </c>
      <c r="B300" s="327"/>
      <c r="C300" s="327"/>
      <c r="D300" s="327"/>
      <c r="E300" s="327"/>
      <c r="F300" s="328"/>
      <c r="G300" s="328"/>
      <c r="H300" s="329"/>
      <c r="I300" s="327"/>
      <c r="J300" s="330"/>
      <c r="K300" s="331"/>
      <c r="L300" s="323"/>
      <c r="M300" s="323"/>
      <c r="N300" s="323"/>
      <c r="O300" s="323"/>
      <c r="P300" s="323"/>
      <c r="Q300" s="323"/>
      <c r="R300" s="323"/>
      <c r="S300" s="323"/>
      <c r="T300" s="323"/>
      <c r="U300" s="323"/>
      <c r="V300" s="323"/>
      <c r="W300" s="323"/>
      <c r="X300" s="323"/>
      <c r="Y300" s="323"/>
      <c r="Z300" s="323"/>
    </row>
    <row r="301" spans="1:26" ht="14.25" customHeight="1" x14ac:dyDescent="0.25">
      <c r="A301" s="326">
        <v>296</v>
      </c>
      <c r="B301" s="327"/>
      <c r="C301" s="327"/>
      <c r="D301" s="327"/>
      <c r="E301" s="327"/>
      <c r="F301" s="328"/>
      <c r="G301" s="328"/>
      <c r="H301" s="329"/>
      <c r="I301" s="327"/>
      <c r="J301" s="330"/>
      <c r="K301" s="331"/>
      <c r="L301" s="323"/>
      <c r="M301" s="323"/>
      <c r="N301" s="323"/>
      <c r="O301" s="323"/>
      <c r="P301" s="323"/>
      <c r="Q301" s="323"/>
      <c r="R301" s="323"/>
      <c r="S301" s="323"/>
      <c r="T301" s="323"/>
      <c r="U301" s="323"/>
      <c r="V301" s="323"/>
      <c r="W301" s="323"/>
      <c r="X301" s="323"/>
      <c r="Y301" s="323"/>
      <c r="Z301" s="323"/>
    </row>
    <row r="302" spans="1:26" ht="14.25" customHeight="1" x14ac:dyDescent="0.25">
      <c r="A302" s="326">
        <v>297</v>
      </c>
      <c r="B302" s="327"/>
      <c r="C302" s="327"/>
      <c r="D302" s="327"/>
      <c r="E302" s="327"/>
      <c r="F302" s="328"/>
      <c r="G302" s="328"/>
      <c r="H302" s="329"/>
      <c r="I302" s="327"/>
      <c r="J302" s="330"/>
      <c r="K302" s="331"/>
      <c r="L302" s="323"/>
      <c r="M302" s="323"/>
      <c r="N302" s="323"/>
      <c r="O302" s="323"/>
      <c r="P302" s="323"/>
      <c r="Q302" s="323"/>
      <c r="R302" s="323"/>
      <c r="S302" s="323"/>
      <c r="T302" s="323"/>
      <c r="U302" s="323"/>
      <c r="V302" s="323"/>
      <c r="W302" s="323"/>
      <c r="X302" s="323"/>
      <c r="Y302" s="323"/>
      <c r="Z302" s="323"/>
    </row>
    <row r="303" spans="1:26" ht="14.25" customHeight="1" x14ac:dyDescent="0.25">
      <c r="A303" s="326">
        <v>298</v>
      </c>
      <c r="B303" s="327"/>
      <c r="C303" s="327"/>
      <c r="D303" s="327"/>
      <c r="E303" s="327"/>
      <c r="F303" s="328"/>
      <c r="G303" s="328"/>
      <c r="H303" s="329"/>
      <c r="I303" s="327"/>
      <c r="J303" s="330"/>
      <c r="K303" s="331"/>
      <c r="L303" s="323"/>
      <c r="M303" s="323"/>
      <c r="N303" s="323"/>
      <c r="O303" s="323"/>
      <c r="P303" s="323"/>
      <c r="Q303" s="323"/>
      <c r="R303" s="323"/>
      <c r="S303" s="323"/>
      <c r="T303" s="323"/>
      <c r="U303" s="323"/>
      <c r="V303" s="323"/>
      <c r="W303" s="323"/>
      <c r="X303" s="323"/>
      <c r="Y303" s="323"/>
      <c r="Z303" s="323"/>
    </row>
    <row r="304" spans="1:26" ht="14.25" customHeight="1" x14ac:dyDescent="0.25">
      <c r="A304" s="326">
        <v>299</v>
      </c>
      <c r="B304" s="327"/>
      <c r="C304" s="327"/>
      <c r="D304" s="327"/>
      <c r="E304" s="327"/>
      <c r="F304" s="328"/>
      <c r="G304" s="328"/>
      <c r="H304" s="329"/>
      <c r="I304" s="327"/>
      <c r="J304" s="330"/>
      <c r="K304" s="331"/>
      <c r="L304" s="323"/>
      <c r="M304" s="323"/>
      <c r="N304" s="323"/>
      <c r="O304" s="323"/>
      <c r="P304" s="323"/>
      <c r="Q304" s="323"/>
      <c r="R304" s="323"/>
      <c r="S304" s="323"/>
      <c r="T304" s="323"/>
      <c r="U304" s="323"/>
      <c r="V304" s="323"/>
      <c r="W304" s="323"/>
      <c r="X304" s="323"/>
      <c r="Y304" s="323"/>
      <c r="Z304" s="323"/>
    </row>
    <row r="305" spans="1:26" ht="14.25" customHeight="1" x14ac:dyDescent="0.25">
      <c r="A305" s="326">
        <v>300</v>
      </c>
      <c r="B305" s="327"/>
      <c r="C305" s="327"/>
      <c r="D305" s="327"/>
      <c r="E305" s="327"/>
      <c r="F305" s="328"/>
      <c r="G305" s="328"/>
      <c r="H305" s="329"/>
      <c r="I305" s="327"/>
      <c r="J305" s="330"/>
      <c r="K305" s="331"/>
      <c r="L305" s="323"/>
      <c r="M305" s="323"/>
      <c r="N305" s="323"/>
      <c r="O305" s="323"/>
      <c r="P305" s="323"/>
      <c r="Q305" s="323"/>
      <c r="R305" s="323"/>
      <c r="S305" s="323"/>
      <c r="T305" s="323"/>
      <c r="U305" s="323"/>
      <c r="V305" s="323"/>
      <c r="W305" s="323"/>
      <c r="X305" s="323"/>
      <c r="Y305" s="323"/>
      <c r="Z305" s="323"/>
    </row>
    <row r="306" spans="1:26" ht="14.25" customHeight="1" x14ac:dyDescent="0.25">
      <c r="A306" s="326">
        <v>301</v>
      </c>
      <c r="B306" s="327"/>
      <c r="C306" s="327"/>
      <c r="D306" s="327"/>
      <c r="E306" s="327"/>
      <c r="F306" s="328"/>
      <c r="G306" s="328"/>
      <c r="H306" s="329"/>
      <c r="I306" s="327"/>
      <c r="J306" s="330"/>
      <c r="K306" s="331"/>
      <c r="L306" s="323"/>
      <c r="M306" s="323"/>
      <c r="N306" s="323"/>
      <c r="O306" s="323"/>
      <c r="P306" s="323"/>
      <c r="Q306" s="323"/>
      <c r="R306" s="323"/>
      <c r="S306" s="323"/>
      <c r="T306" s="323"/>
      <c r="U306" s="323"/>
      <c r="V306" s="323"/>
      <c r="W306" s="323"/>
      <c r="X306" s="323"/>
      <c r="Y306" s="323"/>
      <c r="Z306" s="323"/>
    </row>
    <row r="307" spans="1:26" ht="14.25" customHeight="1" x14ac:dyDescent="0.25">
      <c r="A307" s="326">
        <v>302</v>
      </c>
      <c r="B307" s="327"/>
      <c r="C307" s="327"/>
      <c r="D307" s="327"/>
      <c r="E307" s="327"/>
      <c r="F307" s="328"/>
      <c r="G307" s="328"/>
      <c r="H307" s="329"/>
      <c r="I307" s="327"/>
      <c r="J307" s="330"/>
      <c r="K307" s="331"/>
      <c r="L307" s="323"/>
      <c r="M307" s="323"/>
      <c r="N307" s="323"/>
      <c r="O307" s="323"/>
      <c r="P307" s="323"/>
      <c r="Q307" s="323"/>
      <c r="R307" s="323"/>
      <c r="S307" s="323"/>
      <c r="T307" s="323"/>
      <c r="U307" s="323"/>
      <c r="V307" s="323"/>
      <c r="W307" s="323"/>
      <c r="X307" s="323"/>
      <c r="Y307" s="323"/>
      <c r="Z307" s="323"/>
    </row>
    <row r="308" spans="1:26" ht="14.25" customHeight="1" x14ac:dyDescent="0.25">
      <c r="A308" s="326">
        <v>303</v>
      </c>
      <c r="B308" s="327"/>
      <c r="C308" s="327"/>
      <c r="D308" s="327"/>
      <c r="E308" s="327"/>
      <c r="F308" s="328"/>
      <c r="G308" s="328"/>
      <c r="H308" s="329"/>
      <c r="I308" s="327"/>
      <c r="J308" s="330"/>
      <c r="K308" s="331"/>
      <c r="L308" s="323"/>
      <c r="M308" s="323"/>
      <c r="N308" s="323"/>
      <c r="O308" s="323"/>
      <c r="P308" s="323"/>
      <c r="Q308" s="323"/>
      <c r="R308" s="323"/>
      <c r="S308" s="323"/>
      <c r="T308" s="323"/>
      <c r="U308" s="323"/>
      <c r="V308" s="323"/>
      <c r="W308" s="323"/>
      <c r="X308" s="323"/>
      <c r="Y308" s="323"/>
      <c r="Z308" s="323"/>
    </row>
    <row r="309" spans="1:26" ht="14.25" customHeight="1" x14ac:dyDescent="0.25">
      <c r="A309" s="326">
        <v>304</v>
      </c>
      <c r="B309" s="327"/>
      <c r="C309" s="327"/>
      <c r="D309" s="327"/>
      <c r="E309" s="327"/>
      <c r="F309" s="328"/>
      <c r="G309" s="328"/>
      <c r="H309" s="329"/>
      <c r="I309" s="327"/>
      <c r="J309" s="330"/>
      <c r="K309" s="331"/>
      <c r="L309" s="323"/>
      <c r="M309" s="323"/>
      <c r="N309" s="323"/>
      <c r="O309" s="323"/>
      <c r="P309" s="323"/>
      <c r="Q309" s="323"/>
      <c r="R309" s="323"/>
      <c r="S309" s="323"/>
      <c r="T309" s="323"/>
      <c r="U309" s="323"/>
      <c r="V309" s="323"/>
      <c r="W309" s="323"/>
      <c r="X309" s="323"/>
      <c r="Y309" s="323"/>
      <c r="Z309" s="323"/>
    </row>
    <row r="310" spans="1:26" ht="14.25" customHeight="1" x14ac:dyDescent="0.25">
      <c r="A310" s="326">
        <v>305</v>
      </c>
      <c r="B310" s="327"/>
      <c r="C310" s="327"/>
      <c r="D310" s="327"/>
      <c r="E310" s="327"/>
      <c r="F310" s="328"/>
      <c r="G310" s="328"/>
      <c r="H310" s="329"/>
      <c r="I310" s="327"/>
      <c r="J310" s="330"/>
      <c r="K310" s="331"/>
      <c r="L310" s="323"/>
      <c r="M310" s="323"/>
      <c r="N310" s="323"/>
      <c r="O310" s="323"/>
      <c r="P310" s="323"/>
      <c r="Q310" s="323"/>
      <c r="R310" s="323"/>
      <c r="S310" s="323"/>
      <c r="T310" s="323"/>
      <c r="U310" s="323"/>
      <c r="V310" s="323"/>
      <c r="W310" s="323"/>
      <c r="X310" s="323"/>
      <c r="Y310" s="323"/>
      <c r="Z310" s="323"/>
    </row>
    <row r="311" spans="1:26" ht="14.25" customHeight="1" x14ac:dyDescent="0.25">
      <c r="A311" s="326">
        <v>306</v>
      </c>
      <c r="B311" s="327"/>
      <c r="C311" s="327"/>
      <c r="D311" s="327"/>
      <c r="E311" s="327"/>
      <c r="F311" s="328"/>
      <c r="G311" s="328"/>
      <c r="H311" s="329"/>
      <c r="I311" s="327"/>
      <c r="J311" s="330"/>
      <c r="K311" s="331"/>
      <c r="L311" s="323"/>
      <c r="M311" s="323"/>
      <c r="N311" s="323"/>
      <c r="O311" s="323"/>
      <c r="P311" s="323"/>
      <c r="Q311" s="323"/>
      <c r="R311" s="323"/>
      <c r="S311" s="323"/>
      <c r="T311" s="323"/>
      <c r="U311" s="323"/>
      <c r="V311" s="323"/>
      <c r="W311" s="323"/>
      <c r="X311" s="323"/>
      <c r="Y311" s="323"/>
      <c r="Z311" s="323"/>
    </row>
    <row r="312" spans="1:26" ht="14.25" customHeight="1" x14ac:dyDescent="0.25">
      <c r="A312" s="326">
        <v>307</v>
      </c>
      <c r="B312" s="327"/>
      <c r="C312" s="327"/>
      <c r="D312" s="327"/>
      <c r="E312" s="327"/>
      <c r="F312" s="328"/>
      <c r="G312" s="328"/>
      <c r="H312" s="329"/>
      <c r="I312" s="327"/>
      <c r="J312" s="330"/>
      <c r="K312" s="331"/>
      <c r="L312" s="323"/>
      <c r="M312" s="323"/>
      <c r="N312" s="323"/>
      <c r="O312" s="323"/>
      <c r="P312" s="323"/>
      <c r="Q312" s="323"/>
      <c r="R312" s="323"/>
      <c r="S312" s="323"/>
      <c r="T312" s="323"/>
      <c r="U312" s="323"/>
      <c r="V312" s="323"/>
      <c r="W312" s="323"/>
      <c r="X312" s="323"/>
      <c r="Y312" s="323"/>
      <c r="Z312" s="323"/>
    </row>
    <row r="313" spans="1:26" ht="14.25" customHeight="1" x14ac:dyDescent="0.25">
      <c r="A313" s="326">
        <v>308</v>
      </c>
      <c r="B313" s="327"/>
      <c r="C313" s="327"/>
      <c r="D313" s="327"/>
      <c r="E313" s="327"/>
      <c r="F313" s="328"/>
      <c r="G313" s="328"/>
      <c r="H313" s="329"/>
      <c r="I313" s="327"/>
      <c r="J313" s="330"/>
      <c r="K313" s="331"/>
      <c r="L313" s="323"/>
      <c r="M313" s="323"/>
      <c r="N313" s="323"/>
      <c r="O313" s="323"/>
      <c r="P313" s="323"/>
      <c r="Q313" s="323"/>
      <c r="R313" s="323"/>
      <c r="S313" s="323"/>
      <c r="T313" s="323"/>
      <c r="U313" s="323"/>
      <c r="V313" s="323"/>
      <c r="W313" s="323"/>
      <c r="X313" s="323"/>
      <c r="Y313" s="323"/>
      <c r="Z313" s="323"/>
    </row>
    <row r="314" spans="1:26" ht="14.25" customHeight="1" x14ac:dyDescent="0.25">
      <c r="A314" s="326">
        <v>309</v>
      </c>
      <c r="B314" s="327"/>
      <c r="C314" s="327"/>
      <c r="D314" s="327"/>
      <c r="E314" s="327"/>
      <c r="F314" s="328"/>
      <c r="G314" s="328"/>
      <c r="H314" s="329"/>
      <c r="I314" s="327"/>
      <c r="J314" s="330"/>
      <c r="K314" s="331"/>
      <c r="L314" s="323"/>
      <c r="M314" s="323"/>
      <c r="N314" s="323"/>
      <c r="O314" s="323"/>
      <c r="P314" s="323"/>
      <c r="Q314" s="323"/>
      <c r="R314" s="323"/>
      <c r="S314" s="323"/>
      <c r="T314" s="323"/>
      <c r="U314" s="323"/>
      <c r="V314" s="323"/>
      <c r="W314" s="323"/>
      <c r="X314" s="323"/>
      <c r="Y314" s="323"/>
      <c r="Z314" s="323"/>
    </row>
    <row r="315" spans="1:26" ht="14.25" customHeight="1" x14ac:dyDescent="0.25">
      <c r="A315" s="326">
        <v>310</v>
      </c>
      <c r="B315" s="327"/>
      <c r="C315" s="327"/>
      <c r="D315" s="327"/>
      <c r="E315" s="327"/>
      <c r="F315" s="328"/>
      <c r="G315" s="328"/>
      <c r="H315" s="329"/>
      <c r="I315" s="327"/>
      <c r="J315" s="330"/>
      <c r="K315" s="331"/>
      <c r="L315" s="323"/>
      <c r="M315" s="323"/>
      <c r="N315" s="323"/>
      <c r="O315" s="323"/>
      <c r="P315" s="323"/>
      <c r="Q315" s="323"/>
      <c r="R315" s="323"/>
      <c r="S315" s="323"/>
      <c r="T315" s="323"/>
      <c r="U315" s="323"/>
      <c r="V315" s="323"/>
      <c r="W315" s="323"/>
      <c r="X315" s="323"/>
      <c r="Y315" s="323"/>
      <c r="Z315" s="323"/>
    </row>
    <row r="316" spans="1:26" ht="14.25" customHeight="1" x14ac:dyDescent="0.25">
      <c r="A316" s="326">
        <v>311</v>
      </c>
      <c r="B316" s="327"/>
      <c r="C316" s="327"/>
      <c r="D316" s="327"/>
      <c r="E316" s="327"/>
      <c r="F316" s="328"/>
      <c r="G316" s="328"/>
      <c r="H316" s="329"/>
      <c r="I316" s="327"/>
      <c r="J316" s="330"/>
      <c r="K316" s="331"/>
      <c r="L316" s="323"/>
      <c r="M316" s="323"/>
      <c r="N316" s="323"/>
      <c r="O316" s="323"/>
      <c r="P316" s="323"/>
      <c r="Q316" s="323"/>
      <c r="R316" s="323"/>
      <c r="S316" s="323"/>
      <c r="T316" s="323"/>
      <c r="U316" s="323"/>
      <c r="V316" s="323"/>
      <c r="W316" s="323"/>
      <c r="X316" s="323"/>
      <c r="Y316" s="323"/>
      <c r="Z316" s="323"/>
    </row>
    <row r="317" spans="1:26" ht="14.25" customHeight="1" x14ac:dyDescent="0.25">
      <c r="A317" s="326">
        <v>312</v>
      </c>
      <c r="B317" s="327"/>
      <c r="C317" s="327"/>
      <c r="D317" s="327"/>
      <c r="E317" s="327"/>
      <c r="F317" s="328"/>
      <c r="G317" s="328"/>
      <c r="H317" s="329"/>
      <c r="I317" s="327"/>
      <c r="J317" s="330"/>
      <c r="K317" s="331"/>
      <c r="L317" s="323"/>
      <c r="M317" s="323"/>
      <c r="N317" s="323"/>
      <c r="O317" s="323"/>
      <c r="P317" s="323"/>
      <c r="Q317" s="323"/>
      <c r="R317" s="323"/>
      <c r="S317" s="323"/>
      <c r="T317" s="323"/>
      <c r="U317" s="323"/>
      <c r="V317" s="323"/>
      <c r="W317" s="323"/>
      <c r="X317" s="323"/>
      <c r="Y317" s="323"/>
      <c r="Z317" s="323"/>
    </row>
    <row r="318" spans="1:26" ht="14.25" customHeight="1" x14ac:dyDescent="0.25">
      <c r="A318" s="326">
        <v>313</v>
      </c>
      <c r="B318" s="327"/>
      <c r="C318" s="327"/>
      <c r="D318" s="327"/>
      <c r="E318" s="327"/>
      <c r="F318" s="328"/>
      <c r="G318" s="328"/>
      <c r="H318" s="329"/>
      <c r="I318" s="327"/>
      <c r="J318" s="330"/>
      <c r="K318" s="331"/>
      <c r="L318" s="323"/>
      <c r="M318" s="323"/>
      <c r="N318" s="323"/>
      <c r="O318" s="323"/>
      <c r="P318" s="323"/>
      <c r="Q318" s="323"/>
      <c r="R318" s="323"/>
      <c r="S318" s="323"/>
      <c r="T318" s="323"/>
      <c r="U318" s="323"/>
      <c r="V318" s="323"/>
      <c r="W318" s="323"/>
      <c r="X318" s="323"/>
      <c r="Y318" s="323"/>
      <c r="Z318" s="323"/>
    </row>
    <row r="319" spans="1:26" ht="14.25" customHeight="1" x14ac:dyDescent="0.25">
      <c r="A319" s="326">
        <v>314</v>
      </c>
      <c r="B319" s="327"/>
      <c r="C319" s="327"/>
      <c r="D319" s="327"/>
      <c r="E319" s="327"/>
      <c r="F319" s="328"/>
      <c r="G319" s="328"/>
      <c r="H319" s="329"/>
      <c r="I319" s="327"/>
      <c r="J319" s="330"/>
      <c r="K319" s="331"/>
      <c r="L319" s="323"/>
      <c r="M319" s="323"/>
      <c r="N319" s="323"/>
      <c r="O319" s="323"/>
      <c r="P319" s="323"/>
      <c r="Q319" s="323"/>
      <c r="R319" s="323"/>
      <c r="S319" s="323"/>
      <c r="T319" s="323"/>
      <c r="U319" s="323"/>
      <c r="V319" s="323"/>
      <c r="W319" s="323"/>
      <c r="X319" s="323"/>
      <c r="Y319" s="323"/>
      <c r="Z319" s="323"/>
    </row>
    <row r="320" spans="1:26" ht="14.25" customHeight="1" x14ac:dyDescent="0.25">
      <c r="A320" s="326">
        <v>315</v>
      </c>
      <c r="B320" s="327"/>
      <c r="C320" s="327"/>
      <c r="D320" s="327"/>
      <c r="E320" s="327"/>
      <c r="F320" s="328"/>
      <c r="G320" s="328"/>
      <c r="H320" s="329"/>
      <c r="I320" s="327"/>
      <c r="J320" s="330"/>
      <c r="K320" s="331"/>
      <c r="L320" s="323"/>
      <c r="M320" s="323"/>
      <c r="N320" s="323"/>
      <c r="O320" s="323"/>
      <c r="P320" s="323"/>
      <c r="Q320" s="323"/>
      <c r="R320" s="323"/>
      <c r="S320" s="323"/>
      <c r="T320" s="323"/>
      <c r="U320" s="323"/>
      <c r="V320" s="323"/>
      <c r="W320" s="323"/>
      <c r="X320" s="323"/>
      <c r="Y320" s="323"/>
      <c r="Z320" s="323"/>
    </row>
    <row r="321" spans="1:26" ht="14.25" customHeight="1" x14ac:dyDescent="0.25">
      <c r="A321" s="326">
        <v>316</v>
      </c>
      <c r="B321" s="327"/>
      <c r="C321" s="327"/>
      <c r="D321" s="327"/>
      <c r="E321" s="327"/>
      <c r="F321" s="328"/>
      <c r="G321" s="328"/>
      <c r="H321" s="329"/>
      <c r="I321" s="327"/>
      <c r="J321" s="330"/>
      <c r="K321" s="331"/>
      <c r="L321" s="323"/>
      <c r="M321" s="323"/>
      <c r="N321" s="323"/>
      <c r="O321" s="323"/>
      <c r="P321" s="323"/>
      <c r="Q321" s="323"/>
      <c r="R321" s="323"/>
      <c r="S321" s="323"/>
      <c r="T321" s="323"/>
      <c r="U321" s="323"/>
      <c r="V321" s="323"/>
      <c r="W321" s="323"/>
      <c r="X321" s="323"/>
      <c r="Y321" s="323"/>
      <c r="Z321" s="323"/>
    </row>
    <row r="322" spans="1:26" ht="14.25" customHeight="1" x14ac:dyDescent="0.25">
      <c r="A322" s="326">
        <v>317</v>
      </c>
      <c r="B322" s="327"/>
      <c r="C322" s="327"/>
      <c r="D322" s="327"/>
      <c r="E322" s="327"/>
      <c r="F322" s="328"/>
      <c r="G322" s="328"/>
      <c r="H322" s="329"/>
      <c r="I322" s="327"/>
      <c r="J322" s="330"/>
      <c r="K322" s="331"/>
      <c r="L322" s="323"/>
      <c r="M322" s="323"/>
      <c r="N322" s="323"/>
      <c r="O322" s="323"/>
      <c r="P322" s="323"/>
      <c r="Q322" s="323"/>
      <c r="R322" s="323"/>
      <c r="S322" s="323"/>
      <c r="T322" s="323"/>
      <c r="U322" s="323"/>
      <c r="V322" s="323"/>
      <c r="W322" s="323"/>
      <c r="X322" s="323"/>
      <c r="Y322" s="323"/>
      <c r="Z322" s="323"/>
    </row>
    <row r="323" spans="1:26" ht="14.25" customHeight="1" x14ac:dyDescent="0.25">
      <c r="A323" s="326">
        <v>318</v>
      </c>
      <c r="B323" s="327"/>
      <c r="C323" s="327"/>
      <c r="D323" s="327"/>
      <c r="E323" s="327"/>
      <c r="F323" s="328"/>
      <c r="G323" s="328"/>
      <c r="H323" s="329"/>
      <c r="I323" s="327"/>
      <c r="J323" s="330"/>
      <c r="K323" s="331"/>
      <c r="L323" s="323"/>
      <c r="M323" s="323"/>
      <c r="N323" s="323"/>
      <c r="O323" s="323"/>
      <c r="P323" s="323"/>
      <c r="Q323" s="323"/>
      <c r="R323" s="323"/>
      <c r="S323" s="323"/>
      <c r="T323" s="323"/>
      <c r="U323" s="323"/>
      <c r="V323" s="323"/>
      <c r="W323" s="323"/>
      <c r="X323" s="323"/>
      <c r="Y323" s="323"/>
      <c r="Z323" s="323"/>
    </row>
    <row r="324" spans="1:26" ht="14.25" customHeight="1" x14ac:dyDescent="0.25">
      <c r="A324" s="326">
        <v>319</v>
      </c>
      <c r="B324" s="327"/>
      <c r="C324" s="327"/>
      <c r="D324" s="327"/>
      <c r="E324" s="327"/>
      <c r="F324" s="328"/>
      <c r="G324" s="328"/>
      <c r="H324" s="329"/>
      <c r="I324" s="327"/>
      <c r="J324" s="330"/>
      <c r="K324" s="331"/>
      <c r="L324" s="323"/>
      <c r="M324" s="323"/>
      <c r="N324" s="323"/>
      <c r="O324" s="323"/>
      <c r="P324" s="323"/>
      <c r="Q324" s="323"/>
      <c r="R324" s="323"/>
      <c r="S324" s="323"/>
      <c r="T324" s="323"/>
      <c r="U324" s="323"/>
      <c r="V324" s="323"/>
      <c r="W324" s="323"/>
      <c r="X324" s="323"/>
      <c r="Y324" s="323"/>
      <c r="Z324" s="323"/>
    </row>
    <row r="325" spans="1:26" ht="14.25" customHeight="1" x14ac:dyDescent="0.25">
      <c r="A325" s="326">
        <v>320</v>
      </c>
      <c r="B325" s="327"/>
      <c r="C325" s="327"/>
      <c r="D325" s="327"/>
      <c r="E325" s="327"/>
      <c r="F325" s="328"/>
      <c r="G325" s="328"/>
      <c r="H325" s="329"/>
      <c r="I325" s="327"/>
      <c r="J325" s="330"/>
      <c r="K325" s="331"/>
      <c r="L325" s="323"/>
      <c r="M325" s="323"/>
      <c r="N325" s="323"/>
      <c r="O325" s="323"/>
      <c r="P325" s="323"/>
      <c r="Q325" s="323"/>
      <c r="R325" s="323"/>
      <c r="S325" s="323"/>
      <c r="T325" s="323"/>
      <c r="U325" s="323"/>
      <c r="V325" s="323"/>
      <c r="W325" s="323"/>
      <c r="X325" s="323"/>
      <c r="Y325" s="323"/>
      <c r="Z325" s="323"/>
    </row>
    <row r="326" spans="1:26" ht="14.25" customHeight="1" x14ac:dyDescent="0.25">
      <c r="A326" s="326">
        <v>321</v>
      </c>
      <c r="B326" s="327"/>
      <c r="C326" s="327"/>
      <c r="D326" s="327"/>
      <c r="E326" s="327"/>
      <c r="F326" s="328"/>
      <c r="G326" s="328"/>
      <c r="H326" s="329"/>
      <c r="I326" s="327"/>
      <c r="J326" s="330"/>
      <c r="K326" s="331"/>
      <c r="L326" s="323"/>
      <c r="M326" s="323"/>
      <c r="N326" s="323"/>
      <c r="O326" s="323"/>
      <c r="P326" s="323"/>
      <c r="Q326" s="323"/>
      <c r="R326" s="323"/>
      <c r="S326" s="323"/>
      <c r="T326" s="323"/>
      <c r="U326" s="323"/>
      <c r="V326" s="323"/>
      <c r="W326" s="323"/>
      <c r="X326" s="323"/>
      <c r="Y326" s="323"/>
      <c r="Z326" s="323"/>
    </row>
    <row r="327" spans="1:26" ht="14.25" customHeight="1" x14ac:dyDescent="0.25">
      <c r="A327" s="326">
        <v>322</v>
      </c>
      <c r="B327" s="327"/>
      <c r="C327" s="327"/>
      <c r="D327" s="327"/>
      <c r="E327" s="327"/>
      <c r="F327" s="328"/>
      <c r="G327" s="328"/>
      <c r="H327" s="329"/>
      <c r="I327" s="327"/>
      <c r="J327" s="330"/>
      <c r="K327" s="331"/>
      <c r="L327" s="323"/>
      <c r="M327" s="323"/>
      <c r="N327" s="323"/>
      <c r="O327" s="323"/>
      <c r="P327" s="323"/>
      <c r="Q327" s="323"/>
      <c r="R327" s="323"/>
      <c r="S327" s="323"/>
      <c r="T327" s="323"/>
      <c r="U327" s="323"/>
      <c r="V327" s="323"/>
      <c r="W327" s="323"/>
      <c r="X327" s="323"/>
      <c r="Y327" s="323"/>
      <c r="Z327" s="323"/>
    </row>
    <row r="328" spans="1:26" ht="14.25" customHeight="1" x14ac:dyDescent="0.25">
      <c r="A328" s="326">
        <v>323</v>
      </c>
      <c r="B328" s="327"/>
      <c r="C328" s="327"/>
      <c r="D328" s="327"/>
      <c r="E328" s="327"/>
      <c r="F328" s="328"/>
      <c r="G328" s="328"/>
      <c r="H328" s="329"/>
      <c r="I328" s="327"/>
      <c r="J328" s="330"/>
      <c r="K328" s="331"/>
      <c r="L328" s="323"/>
      <c r="M328" s="323"/>
      <c r="N328" s="323"/>
      <c r="O328" s="323"/>
      <c r="P328" s="323"/>
      <c r="Q328" s="323"/>
      <c r="R328" s="323"/>
      <c r="S328" s="323"/>
      <c r="T328" s="323"/>
      <c r="U328" s="323"/>
      <c r="V328" s="323"/>
      <c r="W328" s="323"/>
      <c r="X328" s="323"/>
      <c r="Y328" s="323"/>
      <c r="Z328" s="323"/>
    </row>
    <row r="329" spans="1:26" ht="14.25" customHeight="1" x14ac:dyDescent="0.25">
      <c r="A329" s="326">
        <v>324</v>
      </c>
      <c r="B329" s="327"/>
      <c r="C329" s="327"/>
      <c r="D329" s="327"/>
      <c r="E329" s="327"/>
      <c r="F329" s="328"/>
      <c r="G329" s="328"/>
      <c r="H329" s="329"/>
      <c r="I329" s="327"/>
      <c r="J329" s="330"/>
      <c r="K329" s="331"/>
      <c r="L329" s="323"/>
      <c r="M329" s="323"/>
      <c r="N329" s="323"/>
      <c r="O329" s="323"/>
      <c r="P329" s="323"/>
      <c r="Q329" s="323"/>
      <c r="R329" s="323"/>
      <c r="S329" s="323"/>
      <c r="T329" s="323"/>
      <c r="U329" s="323"/>
      <c r="V329" s="323"/>
      <c r="W329" s="323"/>
      <c r="X329" s="323"/>
      <c r="Y329" s="323"/>
      <c r="Z329" s="323"/>
    </row>
    <row r="330" spans="1:26" ht="14.25" customHeight="1" x14ac:dyDescent="0.25">
      <c r="A330" s="326">
        <v>325</v>
      </c>
      <c r="B330" s="327"/>
      <c r="C330" s="327"/>
      <c r="D330" s="327"/>
      <c r="E330" s="327"/>
      <c r="F330" s="328"/>
      <c r="G330" s="328"/>
      <c r="H330" s="329"/>
      <c r="I330" s="327"/>
      <c r="J330" s="330"/>
      <c r="K330" s="331"/>
      <c r="L330" s="323"/>
      <c r="M330" s="323"/>
      <c r="N330" s="323"/>
      <c r="O330" s="323"/>
      <c r="P330" s="323"/>
      <c r="Q330" s="323"/>
      <c r="R330" s="323"/>
      <c r="S330" s="323"/>
      <c r="T330" s="323"/>
      <c r="U330" s="323"/>
      <c r="V330" s="323"/>
      <c r="W330" s="323"/>
      <c r="X330" s="323"/>
      <c r="Y330" s="323"/>
      <c r="Z330" s="323"/>
    </row>
    <row r="331" spans="1:26" ht="14.25" customHeight="1" x14ac:dyDescent="0.25">
      <c r="A331" s="326">
        <v>326</v>
      </c>
      <c r="B331" s="327"/>
      <c r="C331" s="327"/>
      <c r="D331" s="327"/>
      <c r="E331" s="327"/>
      <c r="F331" s="328"/>
      <c r="G331" s="328"/>
      <c r="H331" s="329"/>
      <c r="I331" s="327"/>
      <c r="J331" s="330"/>
      <c r="K331" s="331"/>
      <c r="L331" s="323"/>
      <c r="M331" s="323"/>
      <c r="N331" s="323"/>
      <c r="O331" s="323"/>
      <c r="P331" s="323"/>
      <c r="Q331" s="323"/>
      <c r="R331" s="323"/>
      <c r="S331" s="323"/>
      <c r="T331" s="323"/>
      <c r="U331" s="323"/>
      <c r="V331" s="323"/>
      <c r="W331" s="323"/>
      <c r="X331" s="323"/>
      <c r="Y331" s="323"/>
      <c r="Z331" s="323"/>
    </row>
    <row r="332" spans="1:26" ht="14.25" customHeight="1" x14ac:dyDescent="0.25">
      <c r="A332" s="326">
        <v>327</v>
      </c>
      <c r="B332" s="327"/>
      <c r="C332" s="327"/>
      <c r="D332" s="327"/>
      <c r="E332" s="327"/>
      <c r="F332" s="328"/>
      <c r="G332" s="328"/>
      <c r="H332" s="329"/>
      <c r="I332" s="327"/>
      <c r="J332" s="330"/>
      <c r="K332" s="331"/>
      <c r="L332" s="323"/>
      <c r="M332" s="323"/>
      <c r="N332" s="323"/>
      <c r="O332" s="323"/>
      <c r="P332" s="323"/>
      <c r="Q332" s="323"/>
      <c r="R332" s="323"/>
      <c r="S332" s="323"/>
      <c r="T332" s="323"/>
      <c r="U332" s="323"/>
      <c r="V332" s="323"/>
      <c r="W332" s="323"/>
      <c r="X332" s="323"/>
      <c r="Y332" s="323"/>
      <c r="Z332" s="323"/>
    </row>
    <row r="333" spans="1:26" ht="14.25" customHeight="1" x14ac:dyDescent="0.25">
      <c r="A333" s="326">
        <v>328</v>
      </c>
      <c r="B333" s="327"/>
      <c r="C333" s="327"/>
      <c r="D333" s="327"/>
      <c r="E333" s="327"/>
      <c r="F333" s="328"/>
      <c r="G333" s="328"/>
      <c r="H333" s="329"/>
      <c r="I333" s="327"/>
      <c r="J333" s="330"/>
      <c r="K333" s="331"/>
      <c r="L333" s="323"/>
      <c r="M333" s="323"/>
      <c r="N333" s="323"/>
      <c r="O333" s="323"/>
      <c r="P333" s="323"/>
      <c r="Q333" s="323"/>
      <c r="R333" s="323"/>
      <c r="S333" s="323"/>
      <c r="T333" s="323"/>
      <c r="U333" s="323"/>
      <c r="V333" s="323"/>
      <c r="W333" s="323"/>
      <c r="X333" s="323"/>
      <c r="Y333" s="323"/>
      <c r="Z333" s="323"/>
    </row>
    <row r="334" spans="1:26" ht="14.25" customHeight="1" x14ac:dyDescent="0.25">
      <c r="A334" s="326">
        <v>329</v>
      </c>
      <c r="B334" s="327"/>
      <c r="C334" s="327"/>
      <c r="D334" s="327"/>
      <c r="E334" s="327"/>
      <c r="F334" s="328"/>
      <c r="G334" s="328"/>
      <c r="H334" s="329"/>
      <c r="I334" s="327"/>
      <c r="J334" s="330"/>
      <c r="K334" s="331"/>
      <c r="L334" s="323"/>
      <c r="M334" s="323"/>
      <c r="N334" s="323"/>
      <c r="O334" s="323"/>
      <c r="P334" s="323"/>
      <c r="Q334" s="323"/>
      <c r="R334" s="323"/>
      <c r="S334" s="323"/>
      <c r="T334" s="323"/>
      <c r="U334" s="323"/>
      <c r="V334" s="323"/>
      <c r="W334" s="323"/>
      <c r="X334" s="323"/>
      <c r="Y334" s="323"/>
      <c r="Z334" s="323"/>
    </row>
    <row r="335" spans="1:26" ht="14.25" customHeight="1" x14ac:dyDescent="0.25">
      <c r="A335" s="326">
        <v>330</v>
      </c>
      <c r="B335" s="327"/>
      <c r="C335" s="327"/>
      <c r="D335" s="327"/>
      <c r="E335" s="327"/>
      <c r="F335" s="328"/>
      <c r="G335" s="328"/>
      <c r="H335" s="329"/>
      <c r="I335" s="327"/>
      <c r="J335" s="330"/>
      <c r="K335" s="331"/>
      <c r="L335" s="323"/>
      <c r="M335" s="323"/>
      <c r="N335" s="323"/>
      <c r="O335" s="323"/>
      <c r="P335" s="323"/>
      <c r="Q335" s="323"/>
      <c r="R335" s="323"/>
      <c r="S335" s="323"/>
      <c r="T335" s="323"/>
      <c r="U335" s="323"/>
      <c r="V335" s="323"/>
      <c r="W335" s="323"/>
      <c r="X335" s="323"/>
      <c r="Y335" s="323"/>
      <c r="Z335" s="323"/>
    </row>
    <row r="336" spans="1:26" ht="14.25" customHeight="1" x14ac:dyDescent="0.25">
      <c r="A336" s="326">
        <v>331</v>
      </c>
      <c r="B336" s="327"/>
      <c r="C336" s="327"/>
      <c r="D336" s="327"/>
      <c r="E336" s="327"/>
      <c r="F336" s="328"/>
      <c r="G336" s="328"/>
      <c r="H336" s="329"/>
      <c r="I336" s="327"/>
      <c r="J336" s="330"/>
      <c r="K336" s="331"/>
      <c r="L336" s="323"/>
      <c r="M336" s="323"/>
      <c r="N336" s="323"/>
      <c r="O336" s="323"/>
      <c r="P336" s="323"/>
      <c r="Q336" s="323"/>
      <c r="R336" s="323"/>
      <c r="S336" s="323"/>
      <c r="T336" s="323"/>
      <c r="U336" s="323"/>
      <c r="V336" s="323"/>
      <c r="W336" s="323"/>
      <c r="X336" s="323"/>
      <c r="Y336" s="323"/>
      <c r="Z336" s="323"/>
    </row>
    <row r="337" spans="1:26" ht="14.25" customHeight="1" x14ac:dyDescent="0.25">
      <c r="A337" s="326">
        <v>332</v>
      </c>
      <c r="B337" s="327"/>
      <c r="C337" s="327"/>
      <c r="D337" s="327"/>
      <c r="E337" s="327"/>
      <c r="F337" s="328"/>
      <c r="G337" s="328"/>
      <c r="H337" s="329"/>
      <c r="I337" s="327"/>
      <c r="J337" s="330"/>
      <c r="K337" s="331"/>
      <c r="L337" s="323"/>
      <c r="M337" s="323"/>
      <c r="N337" s="323"/>
      <c r="O337" s="323"/>
      <c r="P337" s="323"/>
      <c r="Q337" s="323"/>
      <c r="R337" s="323"/>
      <c r="S337" s="323"/>
      <c r="T337" s="323"/>
      <c r="U337" s="323"/>
      <c r="V337" s="323"/>
      <c r="W337" s="323"/>
      <c r="X337" s="323"/>
      <c r="Y337" s="323"/>
      <c r="Z337" s="323"/>
    </row>
    <row r="338" spans="1:26" ht="14.25" customHeight="1" x14ac:dyDescent="0.25">
      <c r="A338" s="326">
        <v>333</v>
      </c>
      <c r="B338" s="327"/>
      <c r="C338" s="327"/>
      <c r="D338" s="327"/>
      <c r="E338" s="327"/>
      <c r="F338" s="328"/>
      <c r="G338" s="328"/>
      <c r="H338" s="329"/>
      <c r="I338" s="327"/>
      <c r="J338" s="330"/>
      <c r="K338" s="331"/>
      <c r="L338" s="323"/>
      <c r="M338" s="323"/>
      <c r="N338" s="323"/>
      <c r="O338" s="323"/>
      <c r="P338" s="323"/>
      <c r="Q338" s="323"/>
      <c r="R338" s="323"/>
      <c r="S338" s="323"/>
      <c r="T338" s="323"/>
      <c r="U338" s="323"/>
      <c r="V338" s="323"/>
      <c r="W338" s="323"/>
      <c r="X338" s="323"/>
      <c r="Y338" s="323"/>
      <c r="Z338" s="323"/>
    </row>
    <row r="339" spans="1:26" ht="14.25" customHeight="1" x14ac:dyDescent="0.25">
      <c r="A339" s="326">
        <v>334</v>
      </c>
      <c r="B339" s="327"/>
      <c r="C339" s="327"/>
      <c r="D339" s="327"/>
      <c r="E339" s="327"/>
      <c r="F339" s="328"/>
      <c r="G339" s="328"/>
      <c r="H339" s="329"/>
      <c r="I339" s="327"/>
      <c r="J339" s="330"/>
      <c r="K339" s="331"/>
      <c r="L339" s="323"/>
      <c r="M339" s="323"/>
      <c r="N339" s="323"/>
      <c r="O339" s="323"/>
      <c r="P339" s="323"/>
      <c r="Q339" s="323"/>
      <c r="R339" s="323"/>
      <c r="S339" s="323"/>
      <c r="T339" s="323"/>
      <c r="U339" s="323"/>
      <c r="V339" s="323"/>
      <c r="W339" s="323"/>
      <c r="X339" s="323"/>
      <c r="Y339" s="323"/>
      <c r="Z339" s="323"/>
    </row>
    <row r="340" spans="1:26" ht="14.25" customHeight="1" x14ac:dyDescent="0.25">
      <c r="A340" s="326">
        <v>335</v>
      </c>
      <c r="B340" s="327"/>
      <c r="C340" s="327"/>
      <c r="D340" s="327"/>
      <c r="E340" s="327"/>
      <c r="F340" s="328"/>
      <c r="G340" s="328"/>
      <c r="H340" s="329"/>
      <c r="I340" s="327"/>
      <c r="J340" s="330"/>
      <c r="K340" s="331"/>
      <c r="L340" s="323"/>
      <c r="M340" s="323"/>
      <c r="N340" s="323"/>
      <c r="O340" s="323"/>
      <c r="P340" s="323"/>
      <c r="Q340" s="323"/>
      <c r="R340" s="323"/>
      <c r="S340" s="323"/>
      <c r="T340" s="323"/>
      <c r="U340" s="323"/>
      <c r="V340" s="323"/>
      <c r="W340" s="323"/>
      <c r="X340" s="323"/>
      <c r="Y340" s="323"/>
      <c r="Z340" s="323"/>
    </row>
    <row r="341" spans="1:26" ht="14.25" customHeight="1" x14ac:dyDescent="0.25">
      <c r="A341" s="326">
        <v>336</v>
      </c>
      <c r="B341" s="327"/>
      <c r="C341" s="327"/>
      <c r="D341" s="327"/>
      <c r="E341" s="327"/>
      <c r="F341" s="328"/>
      <c r="G341" s="328"/>
      <c r="H341" s="329"/>
      <c r="I341" s="327"/>
      <c r="J341" s="330"/>
      <c r="K341" s="331"/>
      <c r="L341" s="323"/>
      <c r="M341" s="323"/>
      <c r="N341" s="323"/>
      <c r="O341" s="323"/>
      <c r="P341" s="323"/>
      <c r="Q341" s="323"/>
      <c r="R341" s="323"/>
      <c r="S341" s="323"/>
      <c r="T341" s="323"/>
      <c r="U341" s="323"/>
      <c r="V341" s="323"/>
      <c r="W341" s="323"/>
      <c r="X341" s="323"/>
      <c r="Y341" s="323"/>
      <c r="Z341" s="323"/>
    </row>
    <row r="342" spans="1:26" ht="14.25" customHeight="1" x14ac:dyDescent="0.25">
      <c r="A342" s="326">
        <v>337</v>
      </c>
      <c r="B342" s="327"/>
      <c r="C342" s="327"/>
      <c r="D342" s="327"/>
      <c r="E342" s="327"/>
      <c r="F342" s="328"/>
      <c r="G342" s="328"/>
      <c r="H342" s="329"/>
      <c r="I342" s="327"/>
      <c r="J342" s="330"/>
      <c r="K342" s="331"/>
      <c r="L342" s="323"/>
      <c r="M342" s="323"/>
      <c r="N342" s="323"/>
      <c r="O342" s="323"/>
      <c r="P342" s="323"/>
      <c r="Q342" s="323"/>
      <c r="R342" s="323"/>
      <c r="S342" s="323"/>
      <c r="T342" s="323"/>
      <c r="U342" s="323"/>
      <c r="V342" s="323"/>
      <c r="W342" s="323"/>
      <c r="X342" s="323"/>
      <c r="Y342" s="323"/>
      <c r="Z342" s="323"/>
    </row>
    <row r="343" spans="1:26" ht="14.25" customHeight="1" x14ac:dyDescent="0.25">
      <c r="A343" s="326">
        <v>338</v>
      </c>
      <c r="B343" s="327"/>
      <c r="C343" s="327"/>
      <c r="D343" s="327"/>
      <c r="E343" s="327"/>
      <c r="F343" s="328"/>
      <c r="G343" s="328"/>
      <c r="H343" s="329"/>
      <c r="I343" s="327"/>
      <c r="J343" s="330"/>
      <c r="K343" s="331"/>
      <c r="L343" s="323"/>
      <c r="M343" s="323"/>
      <c r="N343" s="323"/>
      <c r="O343" s="323"/>
      <c r="P343" s="323"/>
      <c r="Q343" s="323"/>
      <c r="R343" s="323"/>
      <c r="S343" s="323"/>
      <c r="T343" s="323"/>
      <c r="U343" s="323"/>
      <c r="V343" s="323"/>
      <c r="W343" s="323"/>
      <c r="X343" s="323"/>
      <c r="Y343" s="323"/>
      <c r="Z343" s="323"/>
    </row>
    <row r="344" spans="1:26" ht="14.25" customHeight="1" x14ac:dyDescent="0.25">
      <c r="A344" s="326">
        <v>339</v>
      </c>
      <c r="B344" s="327"/>
      <c r="C344" s="327"/>
      <c r="D344" s="327"/>
      <c r="E344" s="327"/>
      <c r="F344" s="328"/>
      <c r="G344" s="328"/>
      <c r="H344" s="329"/>
      <c r="I344" s="327"/>
      <c r="J344" s="330"/>
      <c r="K344" s="331"/>
      <c r="L344" s="323"/>
      <c r="M344" s="323"/>
      <c r="N344" s="323"/>
      <c r="O344" s="323"/>
      <c r="P344" s="323"/>
      <c r="Q344" s="323"/>
      <c r="R344" s="323"/>
      <c r="S344" s="323"/>
      <c r="T344" s="323"/>
      <c r="U344" s="323"/>
      <c r="V344" s="323"/>
      <c r="W344" s="323"/>
      <c r="X344" s="323"/>
      <c r="Y344" s="323"/>
      <c r="Z344" s="323"/>
    </row>
    <row r="345" spans="1:26" ht="14.25" customHeight="1" x14ac:dyDescent="0.25">
      <c r="A345" s="326">
        <v>340</v>
      </c>
      <c r="B345" s="327"/>
      <c r="C345" s="327"/>
      <c r="D345" s="327"/>
      <c r="E345" s="327"/>
      <c r="F345" s="328"/>
      <c r="G345" s="328"/>
      <c r="H345" s="329"/>
      <c r="I345" s="327"/>
      <c r="J345" s="330"/>
      <c r="K345" s="331"/>
      <c r="L345" s="323"/>
      <c r="M345" s="323"/>
      <c r="N345" s="323"/>
      <c r="O345" s="323"/>
      <c r="P345" s="323"/>
      <c r="Q345" s="323"/>
      <c r="R345" s="323"/>
      <c r="S345" s="323"/>
      <c r="T345" s="323"/>
      <c r="U345" s="323"/>
      <c r="V345" s="323"/>
      <c r="W345" s="323"/>
      <c r="X345" s="323"/>
      <c r="Y345" s="323"/>
      <c r="Z345" s="323"/>
    </row>
    <row r="346" spans="1:26" ht="14.25" customHeight="1" x14ac:dyDescent="0.25">
      <c r="A346" s="326">
        <v>341</v>
      </c>
      <c r="B346" s="327"/>
      <c r="C346" s="327"/>
      <c r="D346" s="327"/>
      <c r="E346" s="327"/>
      <c r="F346" s="328"/>
      <c r="G346" s="328"/>
      <c r="H346" s="329"/>
      <c r="I346" s="327"/>
      <c r="J346" s="330"/>
      <c r="K346" s="331"/>
      <c r="L346" s="323"/>
      <c r="M346" s="323"/>
      <c r="N346" s="323"/>
      <c r="O346" s="323"/>
      <c r="P346" s="323"/>
      <c r="Q346" s="323"/>
      <c r="R346" s="323"/>
      <c r="S346" s="323"/>
      <c r="T346" s="323"/>
      <c r="U346" s="323"/>
      <c r="V346" s="323"/>
      <c r="W346" s="323"/>
      <c r="X346" s="323"/>
      <c r="Y346" s="323"/>
      <c r="Z346" s="323"/>
    </row>
    <row r="347" spans="1:26" ht="14.25" customHeight="1" x14ac:dyDescent="0.25">
      <c r="A347" s="326">
        <v>342</v>
      </c>
      <c r="B347" s="327"/>
      <c r="C347" s="327"/>
      <c r="D347" s="327"/>
      <c r="E347" s="327"/>
      <c r="F347" s="328"/>
      <c r="G347" s="328"/>
      <c r="H347" s="329"/>
      <c r="I347" s="327"/>
      <c r="J347" s="330"/>
      <c r="K347" s="331"/>
      <c r="L347" s="323"/>
      <c r="M347" s="323"/>
      <c r="N347" s="323"/>
      <c r="O347" s="323"/>
      <c r="P347" s="323"/>
      <c r="Q347" s="323"/>
      <c r="R347" s="323"/>
      <c r="S347" s="323"/>
      <c r="T347" s="323"/>
      <c r="U347" s="323"/>
      <c r="V347" s="323"/>
      <c r="W347" s="323"/>
      <c r="X347" s="323"/>
      <c r="Y347" s="323"/>
      <c r="Z347" s="323"/>
    </row>
    <row r="348" spans="1:26" ht="14.25" customHeight="1" x14ac:dyDescent="0.25">
      <c r="A348" s="326">
        <v>343</v>
      </c>
      <c r="B348" s="327"/>
      <c r="C348" s="327"/>
      <c r="D348" s="327"/>
      <c r="E348" s="327"/>
      <c r="F348" s="328"/>
      <c r="G348" s="328"/>
      <c r="H348" s="329"/>
      <c r="I348" s="327"/>
      <c r="J348" s="330"/>
      <c r="K348" s="331"/>
      <c r="L348" s="323"/>
      <c r="M348" s="323"/>
      <c r="N348" s="323"/>
      <c r="O348" s="323"/>
      <c r="P348" s="323"/>
      <c r="Q348" s="323"/>
      <c r="R348" s="323"/>
      <c r="S348" s="323"/>
      <c r="T348" s="323"/>
      <c r="U348" s="323"/>
      <c r="V348" s="323"/>
      <c r="W348" s="323"/>
      <c r="X348" s="323"/>
      <c r="Y348" s="323"/>
      <c r="Z348" s="323"/>
    </row>
    <row r="349" spans="1:26" ht="14.25" customHeight="1" x14ac:dyDescent="0.25">
      <c r="A349" s="326">
        <v>344</v>
      </c>
      <c r="B349" s="327"/>
      <c r="C349" s="327"/>
      <c r="D349" s="327"/>
      <c r="E349" s="327"/>
      <c r="F349" s="328"/>
      <c r="G349" s="328"/>
      <c r="H349" s="329"/>
      <c r="I349" s="327"/>
      <c r="J349" s="330"/>
      <c r="K349" s="331"/>
      <c r="L349" s="323"/>
      <c r="M349" s="323"/>
      <c r="N349" s="323"/>
      <c r="O349" s="323"/>
      <c r="P349" s="323"/>
      <c r="Q349" s="323"/>
      <c r="R349" s="323"/>
      <c r="S349" s="323"/>
      <c r="T349" s="323"/>
      <c r="U349" s="323"/>
      <c r="V349" s="323"/>
      <c r="W349" s="323"/>
      <c r="X349" s="323"/>
      <c r="Y349" s="323"/>
      <c r="Z349" s="323"/>
    </row>
    <row r="350" spans="1:26" ht="14.25" customHeight="1" x14ac:dyDescent="0.25">
      <c r="A350" s="326">
        <v>345</v>
      </c>
      <c r="B350" s="327"/>
      <c r="C350" s="327"/>
      <c r="D350" s="327"/>
      <c r="E350" s="327"/>
      <c r="F350" s="328"/>
      <c r="G350" s="328"/>
      <c r="H350" s="329"/>
      <c r="I350" s="327"/>
      <c r="J350" s="330"/>
      <c r="K350" s="331"/>
      <c r="L350" s="323"/>
      <c r="M350" s="323"/>
      <c r="N350" s="323"/>
      <c r="O350" s="323"/>
      <c r="P350" s="323"/>
      <c r="Q350" s="323"/>
      <c r="R350" s="323"/>
      <c r="S350" s="323"/>
      <c r="T350" s="323"/>
      <c r="U350" s="323"/>
      <c r="V350" s="323"/>
      <c r="W350" s="323"/>
      <c r="X350" s="323"/>
      <c r="Y350" s="323"/>
      <c r="Z350" s="323"/>
    </row>
    <row r="351" spans="1:26" ht="14.25" customHeight="1" x14ac:dyDescent="0.25">
      <c r="A351" s="326">
        <v>346</v>
      </c>
      <c r="B351" s="327"/>
      <c r="C351" s="327"/>
      <c r="D351" s="327"/>
      <c r="E351" s="327"/>
      <c r="F351" s="328"/>
      <c r="G351" s="328"/>
      <c r="H351" s="329"/>
      <c r="I351" s="327"/>
      <c r="J351" s="330"/>
      <c r="K351" s="331"/>
      <c r="L351" s="323"/>
      <c r="M351" s="323"/>
      <c r="N351" s="323"/>
      <c r="O351" s="323"/>
      <c r="P351" s="323"/>
      <c r="Q351" s="323"/>
      <c r="R351" s="323"/>
      <c r="S351" s="323"/>
      <c r="T351" s="323"/>
      <c r="U351" s="323"/>
      <c r="V351" s="323"/>
      <c r="W351" s="323"/>
      <c r="X351" s="323"/>
      <c r="Y351" s="323"/>
      <c r="Z351" s="323"/>
    </row>
    <row r="352" spans="1:26" ht="14.25" customHeight="1" x14ac:dyDescent="0.25">
      <c r="A352" s="326">
        <v>347</v>
      </c>
      <c r="B352" s="327"/>
      <c r="C352" s="327"/>
      <c r="D352" s="327"/>
      <c r="E352" s="327"/>
      <c r="F352" s="328"/>
      <c r="G352" s="328"/>
      <c r="H352" s="329"/>
      <c r="I352" s="327"/>
      <c r="J352" s="330"/>
      <c r="K352" s="331"/>
      <c r="L352" s="323"/>
      <c r="M352" s="323"/>
      <c r="N352" s="323"/>
      <c r="O352" s="323"/>
      <c r="P352" s="323"/>
      <c r="Q352" s="323"/>
      <c r="R352" s="323"/>
      <c r="S352" s="323"/>
      <c r="T352" s="323"/>
      <c r="U352" s="323"/>
      <c r="V352" s="323"/>
      <c r="W352" s="323"/>
      <c r="X352" s="323"/>
      <c r="Y352" s="323"/>
      <c r="Z352" s="323"/>
    </row>
    <row r="353" spans="1:26" ht="14.25" customHeight="1" x14ac:dyDescent="0.25">
      <c r="A353" s="326">
        <v>348</v>
      </c>
      <c r="B353" s="327"/>
      <c r="C353" s="327"/>
      <c r="D353" s="327"/>
      <c r="E353" s="327"/>
      <c r="F353" s="328"/>
      <c r="G353" s="328"/>
      <c r="H353" s="329"/>
      <c r="I353" s="327"/>
      <c r="J353" s="330"/>
      <c r="K353" s="331"/>
      <c r="L353" s="323"/>
      <c r="M353" s="323"/>
      <c r="N353" s="323"/>
      <c r="O353" s="323"/>
      <c r="P353" s="323"/>
      <c r="Q353" s="323"/>
      <c r="R353" s="323"/>
      <c r="S353" s="323"/>
      <c r="T353" s="323"/>
      <c r="U353" s="323"/>
      <c r="V353" s="323"/>
      <c r="W353" s="323"/>
      <c r="X353" s="323"/>
      <c r="Y353" s="323"/>
      <c r="Z353" s="323"/>
    </row>
    <row r="354" spans="1:26" ht="14.25" customHeight="1" x14ac:dyDescent="0.25">
      <c r="A354" s="326">
        <v>349</v>
      </c>
      <c r="B354" s="327"/>
      <c r="C354" s="327"/>
      <c r="D354" s="327"/>
      <c r="E354" s="327"/>
      <c r="F354" s="328"/>
      <c r="G354" s="328"/>
      <c r="H354" s="329"/>
      <c r="I354" s="327"/>
      <c r="J354" s="330"/>
      <c r="K354" s="331"/>
      <c r="L354" s="323"/>
      <c r="M354" s="323"/>
      <c r="N354" s="323"/>
      <c r="O354" s="323"/>
      <c r="P354" s="323"/>
      <c r="Q354" s="323"/>
      <c r="R354" s="323"/>
      <c r="S354" s="323"/>
      <c r="T354" s="323"/>
      <c r="U354" s="323"/>
      <c r="V354" s="323"/>
      <c r="W354" s="323"/>
      <c r="X354" s="323"/>
      <c r="Y354" s="323"/>
      <c r="Z354" s="323"/>
    </row>
    <row r="355" spans="1:26" ht="14.25" customHeight="1" x14ac:dyDescent="0.25">
      <c r="A355" s="326">
        <v>350</v>
      </c>
      <c r="B355" s="327"/>
      <c r="C355" s="327"/>
      <c r="D355" s="327"/>
      <c r="E355" s="327"/>
      <c r="F355" s="328"/>
      <c r="G355" s="328"/>
      <c r="H355" s="329"/>
      <c r="I355" s="327"/>
      <c r="J355" s="330"/>
      <c r="K355" s="331"/>
      <c r="L355" s="323"/>
      <c r="M355" s="323"/>
      <c r="N355" s="323"/>
      <c r="O355" s="323"/>
      <c r="P355" s="323"/>
      <c r="Q355" s="323"/>
      <c r="R355" s="323"/>
      <c r="S355" s="323"/>
      <c r="T355" s="323"/>
      <c r="U355" s="323"/>
      <c r="V355" s="323"/>
      <c r="W355" s="323"/>
      <c r="X355" s="323"/>
      <c r="Y355" s="323"/>
      <c r="Z355" s="323"/>
    </row>
    <row r="356" spans="1:26" ht="14.25" customHeight="1" x14ac:dyDescent="0.25">
      <c r="A356" s="326">
        <v>351</v>
      </c>
      <c r="B356" s="327"/>
      <c r="C356" s="327"/>
      <c r="D356" s="327"/>
      <c r="E356" s="327"/>
      <c r="F356" s="328"/>
      <c r="G356" s="328"/>
      <c r="H356" s="329"/>
      <c r="I356" s="327"/>
      <c r="J356" s="330"/>
      <c r="K356" s="331"/>
      <c r="L356" s="323"/>
      <c r="M356" s="323"/>
      <c r="N356" s="323"/>
      <c r="O356" s="323"/>
      <c r="P356" s="323"/>
      <c r="Q356" s="323"/>
      <c r="R356" s="323"/>
      <c r="S356" s="323"/>
      <c r="T356" s="323"/>
      <c r="U356" s="323"/>
      <c r="V356" s="323"/>
      <c r="W356" s="323"/>
      <c r="X356" s="323"/>
      <c r="Y356" s="323"/>
      <c r="Z356" s="323"/>
    </row>
    <row r="357" spans="1:26" ht="14.25" customHeight="1" x14ac:dyDescent="0.25">
      <c r="A357" s="326">
        <v>352</v>
      </c>
      <c r="B357" s="327"/>
      <c r="C357" s="327"/>
      <c r="D357" s="327"/>
      <c r="E357" s="327"/>
      <c r="F357" s="328"/>
      <c r="G357" s="328"/>
      <c r="H357" s="329"/>
      <c r="I357" s="327"/>
      <c r="J357" s="330"/>
      <c r="K357" s="331"/>
      <c r="L357" s="323"/>
      <c r="M357" s="323"/>
      <c r="N357" s="323"/>
      <c r="O357" s="323"/>
      <c r="P357" s="323"/>
      <c r="Q357" s="323"/>
      <c r="R357" s="323"/>
      <c r="S357" s="323"/>
      <c r="T357" s="323"/>
      <c r="U357" s="323"/>
      <c r="V357" s="323"/>
      <c r="W357" s="323"/>
      <c r="X357" s="323"/>
      <c r="Y357" s="323"/>
      <c r="Z357" s="323"/>
    </row>
    <row r="358" spans="1:26" ht="14.25" customHeight="1" x14ac:dyDescent="0.25">
      <c r="A358" s="326">
        <v>353</v>
      </c>
      <c r="B358" s="327"/>
      <c r="C358" s="327"/>
      <c r="D358" s="327"/>
      <c r="E358" s="327"/>
      <c r="F358" s="328"/>
      <c r="G358" s="328"/>
      <c r="H358" s="329"/>
      <c r="I358" s="327"/>
      <c r="J358" s="330"/>
      <c r="K358" s="331"/>
      <c r="L358" s="323"/>
      <c r="M358" s="323"/>
      <c r="N358" s="323"/>
      <c r="O358" s="323"/>
      <c r="P358" s="323"/>
      <c r="Q358" s="323"/>
      <c r="R358" s="323"/>
      <c r="S358" s="323"/>
      <c r="T358" s="323"/>
      <c r="U358" s="323"/>
      <c r="V358" s="323"/>
      <c r="W358" s="323"/>
      <c r="X358" s="323"/>
      <c r="Y358" s="323"/>
      <c r="Z358" s="323"/>
    </row>
    <row r="359" spans="1:26" ht="14.25" customHeight="1" x14ac:dyDescent="0.25">
      <c r="A359" s="326">
        <v>354</v>
      </c>
      <c r="B359" s="327"/>
      <c r="C359" s="327"/>
      <c r="D359" s="327"/>
      <c r="E359" s="327"/>
      <c r="F359" s="328"/>
      <c r="G359" s="328"/>
      <c r="H359" s="329"/>
      <c r="I359" s="327"/>
      <c r="J359" s="330"/>
      <c r="K359" s="331"/>
      <c r="L359" s="323"/>
      <c r="M359" s="323"/>
      <c r="N359" s="323"/>
      <c r="O359" s="323"/>
      <c r="P359" s="323"/>
      <c r="Q359" s="323"/>
      <c r="R359" s="323"/>
      <c r="S359" s="323"/>
      <c r="T359" s="323"/>
      <c r="U359" s="323"/>
      <c r="V359" s="323"/>
      <c r="W359" s="323"/>
      <c r="X359" s="323"/>
      <c r="Y359" s="323"/>
      <c r="Z359" s="323"/>
    </row>
    <row r="360" spans="1:26" ht="14.25" customHeight="1" x14ac:dyDescent="0.25">
      <c r="A360" s="326">
        <v>355</v>
      </c>
      <c r="B360" s="327"/>
      <c r="C360" s="327"/>
      <c r="D360" s="327"/>
      <c r="E360" s="327"/>
      <c r="F360" s="328"/>
      <c r="G360" s="328"/>
      <c r="H360" s="329"/>
      <c r="I360" s="327"/>
      <c r="J360" s="330"/>
      <c r="K360" s="331"/>
      <c r="L360" s="323"/>
      <c r="M360" s="323"/>
      <c r="N360" s="323"/>
      <c r="O360" s="323"/>
      <c r="P360" s="323"/>
      <c r="Q360" s="323"/>
      <c r="R360" s="323"/>
      <c r="S360" s="323"/>
      <c r="T360" s="323"/>
      <c r="U360" s="323"/>
      <c r="V360" s="323"/>
      <c r="W360" s="323"/>
      <c r="X360" s="323"/>
      <c r="Y360" s="323"/>
      <c r="Z360" s="323"/>
    </row>
    <row r="361" spans="1:26" ht="14.25" customHeight="1" x14ac:dyDescent="0.25">
      <c r="A361" s="326">
        <v>356</v>
      </c>
      <c r="B361" s="327"/>
      <c r="C361" s="327"/>
      <c r="D361" s="327"/>
      <c r="E361" s="327"/>
      <c r="F361" s="328"/>
      <c r="G361" s="328"/>
      <c r="H361" s="329"/>
      <c r="I361" s="327"/>
      <c r="J361" s="330"/>
      <c r="K361" s="331"/>
      <c r="L361" s="323"/>
      <c r="M361" s="323"/>
      <c r="N361" s="323"/>
      <c r="O361" s="323"/>
      <c r="P361" s="323"/>
      <c r="Q361" s="323"/>
      <c r="R361" s="323"/>
      <c r="S361" s="323"/>
      <c r="T361" s="323"/>
      <c r="U361" s="323"/>
      <c r="V361" s="323"/>
      <c r="W361" s="323"/>
      <c r="X361" s="323"/>
      <c r="Y361" s="323"/>
      <c r="Z361" s="323"/>
    </row>
    <row r="362" spans="1:26" ht="14.25" customHeight="1" x14ac:dyDescent="0.25">
      <c r="A362" s="326">
        <v>357</v>
      </c>
      <c r="B362" s="327"/>
      <c r="C362" s="327"/>
      <c r="D362" s="327"/>
      <c r="E362" s="327"/>
      <c r="F362" s="328"/>
      <c r="G362" s="328"/>
      <c r="H362" s="329"/>
      <c r="I362" s="327"/>
      <c r="J362" s="330"/>
      <c r="K362" s="331"/>
      <c r="L362" s="323"/>
      <c r="M362" s="323"/>
      <c r="N362" s="323"/>
      <c r="O362" s="323"/>
      <c r="P362" s="323"/>
      <c r="Q362" s="323"/>
      <c r="R362" s="323"/>
      <c r="S362" s="323"/>
      <c r="T362" s="323"/>
      <c r="U362" s="323"/>
      <c r="V362" s="323"/>
      <c r="W362" s="323"/>
      <c r="X362" s="323"/>
      <c r="Y362" s="323"/>
      <c r="Z362" s="323"/>
    </row>
    <row r="363" spans="1:26" ht="14.25" customHeight="1" x14ac:dyDescent="0.25">
      <c r="A363" s="326">
        <v>358</v>
      </c>
      <c r="B363" s="327"/>
      <c r="C363" s="327"/>
      <c r="D363" s="327"/>
      <c r="E363" s="327"/>
      <c r="F363" s="328"/>
      <c r="G363" s="328"/>
      <c r="H363" s="329"/>
      <c r="I363" s="327"/>
      <c r="J363" s="330"/>
      <c r="K363" s="331"/>
      <c r="L363" s="323"/>
      <c r="M363" s="323"/>
      <c r="N363" s="323"/>
      <c r="O363" s="323"/>
      <c r="P363" s="323"/>
      <c r="Q363" s="323"/>
      <c r="R363" s="323"/>
      <c r="S363" s="323"/>
      <c r="T363" s="323"/>
      <c r="U363" s="323"/>
      <c r="V363" s="323"/>
      <c r="W363" s="323"/>
      <c r="X363" s="323"/>
      <c r="Y363" s="323"/>
      <c r="Z363" s="323"/>
    </row>
    <row r="364" spans="1:26" ht="14.25" customHeight="1" x14ac:dyDescent="0.25">
      <c r="A364" s="326">
        <v>359</v>
      </c>
      <c r="B364" s="327"/>
      <c r="C364" s="327"/>
      <c r="D364" s="327"/>
      <c r="E364" s="327"/>
      <c r="F364" s="328"/>
      <c r="G364" s="328"/>
      <c r="H364" s="329"/>
      <c r="I364" s="327"/>
      <c r="J364" s="330"/>
      <c r="K364" s="331"/>
      <c r="L364" s="323"/>
      <c r="M364" s="323"/>
      <c r="N364" s="323"/>
      <c r="O364" s="323"/>
      <c r="P364" s="323"/>
      <c r="Q364" s="323"/>
      <c r="R364" s="323"/>
      <c r="S364" s="323"/>
      <c r="T364" s="323"/>
      <c r="U364" s="323"/>
      <c r="V364" s="323"/>
      <c r="W364" s="323"/>
      <c r="X364" s="323"/>
      <c r="Y364" s="323"/>
      <c r="Z364" s="323"/>
    </row>
    <row r="365" spans="1:26" ht="14.25" customHeight="1" x14ac:dyDescent="0.25">
      <c r="A365" s="326">
        <v>360</v>
      </c>
      <c r="B365" s="327"/>
      <c r="C365" s="327"/>
      <c r="D365" s="327"/>
      <c r="E365" s="327"/>
      <c r="F365" s="328"/>
      <c r="G365" s="328"/>
      <c r="H365" s="329"/>
      <c r="I365" s="327"/>
      <c r="J365" s="330"/>
      <c r="K365" s="331"/>
      <c r="L365" s="323"/>
      <c r="M365" s="323"/>
      <c r="N365" s="323"/>
      <c r="O365" s="323"/>
      <c r="P365" s="323"/>
      <c r="Q365" s="323"/>
      <c r="R365" s="323"/>
      <c r="S365" s="323"/>
      <c r="T365" s="323"/>
      <c r="U365" s="323"/>
      <c r="V365" s="323"/>
      <c r="W365" s="323"/>
      <c r="X365" s="323"/>
      <c r="Y365" s="323"/>
      <c r="Z365" s="323"/>
    </row>
    <row r="366" spans="1:26" ht="14.25" customHeight="1" x14ac:dyDescent="0.25">
      <c r="A366" s="326">
        <v>361</v>
      </c>
      <c r="B366" s="327"/>
      <c r="C366" s="327"/>
      <c r="D366" s="327"/>
      <c r="E366" s="327"/>
      <c r="F366" s="328"/>
      <c r="G366" s="328"/>
      <c r="H366" s="329"/>
      <c r="I366" s="327"/>
      <c r="J366" s="330"/>
      <c r="K366" s="331"/>
      <c r="L366" s="323"/>
      <c r="M366" s="323"/>
      <c r="N366" s="323"/>
      <c r="O366" s="323"/>
      <c r="P366" s="323"/>
      <c r="Q366" s="323"/>
      <c r="R366" s="323"/>
      <c r="S366" s="323"/>
      <c r="T366" s="323"/>
      <c r="U366" s="323"/>
      <c r="V366" s="323"/>
      <c r="W366" s="323"/>
      <c r="X366" s="323"/>
      <c r="Y366" s="323"/>
      <c r="Z366" s="323"/>
    </row>
    <row r="367" spans="1:26" ht="14.25" customHeight="1" x14ac:dyDescent="0.25">
      <c r="A367" s="326">
        <v>362</v>
      </c>
      <c r="B367" s="327"/>
      <c r="C367" s="327"/>
      <c r="D367" s="327"/>
      <c r="E367" s="327"/>
      <c r="F367" s="328"/>
      <c r="G367" s="328"/>
      <c r="H367" s="329"/>
      <c r="I367" s="327"/>
      <c r="J367" s="330"/>
      <c r="K367" s="331"/>
      <c r="L367" s="323"/>
      <c r="M367" s="323"/>
      <c r="N367" s="323"/>
      <c r="O367" s="323"/>
      <c r="P367" s="323"/>
      <c r="Q367" s="323"/>
      <c r="R367" s="323"/>
      <c r="S367" s="323"/>
      <c r="T367" s="323"/>
      <c r="U367" s="323"/>
      <c r="V367" s="323"/>
      <c r="W367" s="323"/>
      <c r="X367" s="323"/>
      <c r="Y367" s="323"/>
      <c r="Z367" s="323"/>
    </row>
    <row r="368" spans="1:26" ht="14.25" customHeight="1" x14ac:dyDescent="0.25">
      <c r="A368" s="326">
        <v>363</v>
      </c>
      <c r="B368" s="327"/>
      <c r="C368" s="327"/>
      <c r="D368" s="327"/>
      <c r="E368" s="327"/>
      <c r="F368" s="328"/>
      <c r="G368" s="328"/>
      <c r="H368" s="329"/>
      <c r="I368" s="327"/>
      <c r="J368" s="330"/>
      <c r="K368" s="331"/>
      <c r="L368" s="323"/>
      <c r="M368" s="323"/>
      <c r="N368" s="323"/>
      <c r="O368" s="323"/>
      <c r="P368" s="323"/>
      <c r="Q368" s="323"/>
      <c r="R368" s="323"/>
      <c r="S368" s="323"/>
      <c r="T368" s="323"/>
      <c r="U368" s="323"/>
      <c r="V368" s="323"/>
      <c r="W368" s="323"/>
      <c r="X368" s="323"/>
      <c r="Y368" s="323"/>
      <c r="Z368" s="323"/>
    </row>
    <row r="369" spans="1:26" ht="14.25" customHeight="1" x14ac:dyDescent="0.25">
      <c r="A369" s="326">
        <v>364</v>
      </c>
      <c r="B369" s="327"/>
      <c r="C369" s="327"/>
      <c r="D369" s="327"/>
      <c r="E369" s="327"/>
      <c r="F369" s="328"/>
      <c r="G369" s="328"/>
      <c r="H369" s="329"/>
      <c r="I369" s="327"/>
      <c r="J369" s="330"/>
      <c r="K369" s="331"/>
      <c r="L369" s="323"/>
      <c r="M369" s="323"/>
      <c r="N369" s="323"/>
      <c r="O369" s="323"/>
      <c r="P369" s="323"/>
      <c r="Q369" s="323"/>
      <c r="R369" s="323"/>
      <c r="S369" s="323"/>
      <c r="T369" s="323"/>
      <c r="U369" s="323"/>
      <c r="V369" s="323"/>
      <c r="W369" s="323"/>
      <c r="X369" s="323"/>
      <c r="Y369" s="323"/>
      <c r="Z369" s="323"/>
    </row>
    <row r="370" spans="1:26" ht="14.25" customHeight="1" x14ac:dyDescent="0.25">
      <c r="A370" s="326">
        <v>365</v>
      </c>
      <c r="B370" s="327"/>
      <c r="C370" s="327"/>
      <c r="D370" s="327"/>
      <c r="E370" s="327"/>
      <c r="F370" s="328"/>
      <c r="G370" s="328"/>
      <c r="H370" s="329"/>
      <c r="I370" s="327"/>
      <c r="J370" s="330"/>
      <c r="K370" s="331"/>
      <c r="L370" s="323"/>
      <c r="M370" s="323"/>
      <c r="N370" s="323"/>
      <c r="O370" s="323"/>
      <c r="P370" s="323"/>
      <c r="Q370" s="323"/>
      <c r="R370" s="323"/>
      <c r="S370" s="323"/>
      <c r="T370" s="323"/>
      <c r="U370" s="323"/>
      <c r="V370" s="323"/>
      <c r="W370" s="323"/>
      <c r="X370" s="323"/>
      <c r="Y370" s="323"/>
      <c r="Z370" s="323"/>
    </row>
    <row r="371" spans="1:26" ht="14.25" customHeight="1" x14ac:dyDescent="0.25">
      <c r="A371" s="326">
        <v>366</v>
      </c>
      <c r="B371" s="327"/>
      <c r="C371" s="327"/>
      <c r="D371" s="327"/>
      <c r="E371" s="327"/>
      <c r="F371" s="328"/>
      <c r="G371" s="328"/>
      <c r="H371" s="329"/>
      <c r="I371" s="327"/>
      <c r="J371" s="330"/>
      <c r="K371" s="331"/>
      <c r="L371" s="323"/>
      <c r="M371" s="323"/>
      <c r="N371" s="323"/>
      <c r="O371" s="323"/>
      <c r="P371" s="323"/>
      <c r="Q371" s="323"/>
      <c r="R371" s="323"/>
      <c r="S371" s="323"/>
      <c r="T371" s="323"/>
      <c r="U371" s="323"/>
      <c r="V371" s="323"/>
      <c r="W371" s="323"/>
      <c r="X371" s="323"/>
      <c r="Y371" s="323"/>
      <c r="Z371" s="323"/>
    </row>
    <row r="372" spans="1:26" ht="14.25" customHeight="1" x14ac:dyDescent="0.25">
      <c r="A372" s="326">
        <v>367</v>
      </c>
      <c r="B372" s="327"/>
      <c r="C372" s="327"/>
      <c r="D372" s="327"/>
      <c r="E372" s="327"/>
      <c r="F372" s="328"/>
      <c r="G372" s="328"/>
      <c r="H372" s="329"/>
      <c r="I372" s="327"/>
      <c r="J372" s="330"/>
      <c r="K372" s="331"/>
      <c r="L372" s="323"/>
      <c r="M372" s="323"/>
      <c r="N372" s="323"/>
      <c r="O372" s="323"/>
      <c r="P372" s="323"/>
      <c r="Q372" s="323"/>
      <c r="R372" s="323"/>
      <c r="S372" s="323"/>
      <c r="T372" s="323"/>
      <c r="U372" s="323"/>
      <c r="V372" s="323"/>
      <c r="W372" s="323"/>
      <c r="X372" s="323"/>
      <c r="Y372" s="323"/>
      <c r="Z372" s="323"/>
    </row>
    <row r="373" spans="1:26" ht="14.25" customHeight="1" x14ac:dyDescent="0.25">
      <c r="A373" s="326">
        <v>368</v>
      </c>
      <c r="B373" s="327"/>
      <c r="C373" s="327"/>
      <c r="D373" s="327"/>
      <c r="E373" s="327"/>
      <c r="F373" s="328"/>
      <c r="G373" s="328"/>
      <c r="H373" s="329"/>
      <c r="I373" s="327"/>
      <c r="J373" s="330"/>
      <c r="K373" s="331"/>
      <c r="L373" s="323"/>
      <c r="M373" s="323"/>
      <c r="N373" s="323"/>
      <c r="O373" s="323"/>
      <c r="P373" s="323"/>
      <c r="Q373" s="323"/>
      <c r="R373" s="323"/>
      <c r="S373" s="323"/>
      <c r="T373" s="323"/>
      <c r="U373" s="323"/>
      <c r="V373" s="323"/>
      <c r="W373" s="323"/>
      <c r="X373" s="323"/>
      <c r="Y373" s="323"/>
      <c r="Z373" s="323"/>
    </row>
    <row r="374" spans="1:26" ht="14.25" customHeight="1" x14ac:dyDescent="0.25">
      <c r="A374" s="326">
        <v>369</v>
      </c>
      <c r="B374" s="327"/>
      <c r="C374" s="327"/>
      <c r="D374" s="327"/>
      <c r="E374" s="327"/>
      <c r="F374" s="328"/>
      <c r="G374" s="328"/>
      <c r="H374" s="329"/>
      <c r="I374" s="327"/>
      <c r="J374" s="330"/>
      <c r="K374" s="331"/>
      <c r="L374" s="323"/>
      <c r="M374" s="323"/>
      <c r="N374" s="323"/>
      <c r="O374" s="323"/>
      <c r="P374" s="323"/>
      <c r="Q374" s="323"/>
      <c r="R374" s="323"/>
      <c r="S374" s="323"/>
      <c r="T374" s="323"/>
      <c r="U374" s="323"/>
      <c r="V374" s="323"/>
      <c r="W374" s="323"/>
      <c r="X374" s="323"/>
      <c r="Y374" s="323"/>
      <c r="Z374" s="323"/>
    </row>
    <row r="375" spans="1:26" ht="14.25" customHeight="1" x14ac:dyDescent="0.25">
      <c r="A375" s="326">
        <v>370</v>
      </c>
      <c r="B375" s="327"/>
      <c r="C375" s="327"/>
      <c r="D375" s="327"/>
      <c r="E375" s="327"/>
      <c r="F375" s="328"/>
      <c r="G375" s="328"/>
      <c r="H375" s="329"/>
      <c r="I375" s="327"/>
      <c r="J375" s="330"/>
      <c r="K375" s="331"/>
      <c r="L375" s="323"/>
      <c r="M375" s="323"/>
      <c r="N375" s="323"/>
      <c r="O375" s="323"/>
      <c r="P375" s="323"/>
      <c r="Q375" s="323"/>
      <c r="R375" s="323"/>
      <c r="S375" s="323"/>
      <c r="T375" s="323"/>
      <c r="U375" s="323"/>
      <c r="V375" s="323"/>
      <c r="W375" s="323"/>
      <c r="X375" s="323"/>
      <c r="Y375" s="323"/>
      <c r="Z375" s="323"/>
    </row>
    <row r="376" spans="1:26" ht="14.25" customHeight="1" x14ac:dyDescent="0.25">
      <c r="A376" s="326">
        <v>371</v>
      </c>
      <c r="B376" s="327"/>
      <c r="C376" s="327"/>
      <c r="D376" s="327"/>
      <c r="E376" s="327"/>
      <c r="F376" s="328"/>
      <c r="G376" s="328"/>
      <c r="H376" s="329"/>
      <c r="I376" s="327"/>
      <c r="J376" s="330"/>
      <c r="K376" s="331"/>
      <c r="L376" s="323"/>
      <c r="M376" s="323"/>
      <c r="N376" s="323"/>
      <c r="O376" s="323"/>
      <c r="P376" s="323"/>
      <c r="Q376" s="323"/>
      <c r="R376" s="323"/>
      <c r="S376" s="323"/>
      <c r="T376" s="323"/>
      <c r="U376" s="323"/>
      <c r="V376" s="323"/>
      <c r="W376" s="323"/>
      <c r="X376" s="323"/>
      <c r="Y376" s="323"/>
      <c r="Z376" s="323"/>
    </row>
    <row r="377" spans="1:26" ht="14.25" customHeight="1" x14ac:dyDescent="0.25">
      <c r="A377" s="326">
        <v>372</v>
      </c>
      <c r="B377" s="327"/>
      <c r="C377" s="327"/>
      <c r="D377" s="327"/>
      <c r="E377" s="327"/>
      <c r="F377" s="328"/>
      <c r="G377" s="328"/>
      <c r="H377" s="329"/>
      <c r="I377" s="327"/>
      <c r="J377" s="330"/>
      <c r="K377" s="331"/>
      <c r="L377" s="323"/>
      <c r="M377" s="323"/>
      <c r="N377" s="323"/>
      <c r="O377" s="323"/>
      <c r="P377" s="323"/>
      <c r="Q377" s="323"/>
      <c r="R377" s="323"/>
      <c r="S377" s="323"/>
      <c r="T377" s="323"/>
      <c r="U377" s="323"/>
      <c r="V377" s="323"/>
      <c r="W377" s="323"/>
      <c r="X377" s="323"/>
      <c r="Y377" s="323"/>
      <c r="Z377" s="323"/>
    </row>
    <row r="378" spans="1:26" ht="14.25" customHeight="1" x14ac:dyDescent="0.25">
      <c r="A378" s="326">
        <v>373</v>
      </c>
      <c r="B378" s="327"/>
      <c r="C378" s="327"/>
      <c r="D378" s="327"/>
      <c r="E378" s="327"/>
      <c r="F378" s="328"/>
      <c r="G378" s="328"/>
      <c r="H378" s="329"/>
      <c r="I378" s="327"/>
      <c r="J378" s="330"/>
      <c r="K378" s="331"/>
      <c r="L378" s="323"/>
      <c r="M378" s="323"/>
      <c r="N378" s="323"/>
      <c r="O378" s="323"/>
      <c r="P378" s="323"/>
      <c r="Q378" s="323"/>
      <c r="R378" s="323"/>
      <c r="S378" s="323"/>
      <c r="T378" s="323"/>
      <c r="U378" s="323"/>
      <c r="V378" s="323"/>
      <c r="W378" s="323"/>
      <c r="X378" s="323"/>
      <c r="Y378" s="323"/>
      <c r="Z378" s="323"/>
    </row>
    <row r="379" spans="1:26" ht="14.25" customHeight="1" x14ac:dyDescent="0.25">
      <c r="A379" s="326">
        <v>374</v>
      </c>
      <c r="B379" s="327"/>
      <c r="C379" s="327"/>
      <c r="D379" s="327"/>
      <c r="E379" s="327"/>
      <c r="F379" s="328"/>
      <c r="G379" s="328"/>
      <c r="H379" s="329"/>
      <c r="I379" s="327"/>
      <c r="J379" s="330"/>
      <c r="K379" s="331"/>
      <c r="L379" s="323"/>
      <c r="M379" s="323"/>
      <c r="N379" s="323"/>
      <c r="O379" s="323"/>
      <c r="P379" s="323"/>
      <c r="Q379" s="323"/>
      <c r="R379" s="323"/>
      <c r="S379" s="323"/>
      <c r="T379" s="323"/>
      <c r="U379" s="323"/>
      <c r="V379" s="323"/>
      <c r="W379" s="323"/>
      <c r="X379" s="323"/>
      <c r="Y379" s="323"/>
      <c r="Z379" s="323"/>
    </row>
    <row r="380" spans="1:26" ht="14.25" customHeight="1" x14ac:dyDescent="0.25">
      <c r="A380" s="326">
        <v>375</v>
      </c>
      <c r="B380" s="327"/>
      <c r="C380" s="327"/>
      <c r="D380" s="327"/>
      <c r="E380" s="327"/>
      <c r="F380" s="328"/>
      <c r="G380" s="328"/>
      <c r="H380" s="329"/>
      <c r="I380" s="327"/>
      <c r="J380" s="330"/>
      <c r="K380" s="331"/>
      <c r="L380" s="323"/>
      <c r="M380" s="323"/>
      <c r="N380" s="323"/>
      <c r="O380" s="323"/>
      <c r="P380" s="323"/>
      <c r="Q380" s="323"/>
      <c r="R380" s="323"/>
      <c r="S380" s="323"/>
      <c r="T380" s="323"/>
      <c r="U380" s="323"/>
      <c r="V380" s="323"/>
      <c r="W380" s="323"/>
      <c r="X380" s="323"/>
      <c r="Y380" s="323"/>
      <c r="Z380" s="323"/>
    </row>
    <row r="381" spans="1:26" ht="14.25" customHeight="1" x14ac:dyDescent="0.25">
      <c r="A381" s="326">
        <v>376</v>
      </c>
      <c r="B381" s="327"/>
      <c r="C381" s="327"/>
      <c r="D381" s="327"/>
      <c r="E381" s="327"/>
      <c r="F381" s="328"/>
      <c r="G381" s="328"/>
      <c r="H381" s="329"/>
      <c r="I381" s="327"/>
      <c r="J381" s="330"/>
      <c r="K381" s="331"/>
      <c r="L381" s="323"/>
      <c r="M381" s="323"/>
      <c r="N381" s="323"/>
      <c r="O381" s="323"/>
      <c r="P381" s="323"/>
      <c r="Q381" s="323"/>
      <c r="R381" s="323"/>
      <c r="S381" s="323"/>
      <c r="T381" s="323"/>
      <c r="U381" s="323"/>
      <c r="V381" s="323"/>
      <c r="W381" s="323"/>
      <c r="X381" s="323"/>
      <c r="Y381" s="323"/>
      <c r="Z381" s="323"/>
    </row>
    <row r="382" spans="1:26" ht="14.25" customHeight="1" x14ac:dyDescent="0.25">
      <c r="A382" s="326">
        <v>377</v>
      </c>
      <c r="B382" s="327"/>
      <c r="C382" s="327"/>
      <c r="D382" s="327"/>
      <c r="E382" s="327"/>
      <c r="F382" s="328"/>
      <c r="G382" s="328"/>
      <c r="H382" s="329"/>
      <c r="I382" s="327"/>
      <c r="J382" s="330"/>
      <c r="K382" s="331"/>
      <c r="L382" s="323"/>
      <c r="M382" s="323"/>
      <c r="N382" s="323"/>
      <c r="O382" s="323"/>
      <c r="P382" s="323"/>
      <c r="Q382" s="323"/>
      <c r="R382" s="323"/>
      <c r="S382" s="323"/>
      <c r="T382" s="323"/>
      <c r="U382" s="323"/>
      <c r="V382" s="323"/>
      <c r="W382" s="323"/>
      <c r="X382" s="323"/>
      <c r="Y382" s="323"/>
      <c r="Z382" s="323"/>
    </row>
    <row r="383" spans="1:26" ht="14.25" customHeight="1" x14ac:dyDescent="0.25">
      <c r="A383" s="326">
        <v>378</v>
      </c>
      <c r="B383" s="327"/>
      <c r="C383" s="327"/>
      <c r="D383" s="327"/>
      <c r="E383" s="327"/>
      <c r="F383" s="328"/>
      <c r="G383" s="328"/>
      <c r="H383" s="329"/>
      <c r="I383" s="327"/>
      <c r="J383" s="330"/>
      <c r="K383" s="331"/>
      <c r="L383" s="323"/>
      <c r="M383" s="323"/>
      <c r="N383" s="323"/>
      <c r="O383" s="323"/>
      <c r="P383" s="323"/>
      <c r="Q383" s="323"/>
      <c r="R383" s="323"/>
      <c r="S383" s="323"/>
      <c r="T383" s="323"/>
      <c r="U383" s="323"/>
      <c r="V383" s="323"/>
      <c r="W383" s="323"/>
      <c r="X383" s="323"/>
      <c r="Y383" s="323"/>
      <c r="Z383" s="323"/>
    </row>
    <row r="384" spans="1:26" ht="14.25" customHeight="1" x14ac:dyDescent="0.25">
      <c r="A384" s="326">
        <v>379</v>
      </c>
      <c r="B384" s="327"/>
      <c r="C384" s="327"/>
      <c r="D384" s="327"/>
      <c r="E384" s="327"/>
      <c r="F384" s="328"/>
      <c r="G384" s="328"/>
      <c r="H384" s="329"/>
      <c r="I384" s="327"/>
      <c r="J384" s="330"/>
      <c r="K384" s="331"/>
      <c r="L384" s="323"/>
      <c r="M384" s="323"/>
      <c r="N384" s="323"/>
      <c r="O384" s="323"/>
      <c r="P384" s="323"/>
      <c r="Q384" s="323"/>
      <c r="R384" s="323"/>
      <c r="S384" s="323"/>
      <c r="T384" s="323"/>
      <c r="U384" s="323"/>
      <c r="V384" s="323"/>
      <c r="W384" s="323"/>
      <c r="X384" s="323"/>
      <c r="Y384" s="323"/>
      <c r="Z384" s="323"/>
    </row>
    <row r="385" spans="1:26" ht="14.25" customHeight="1" x14ac:dyDescent="0.25">
      <c r="A385" s="326">
        <v>380</v>
      </c>
      <c r="B385" s="327"/>
      <c r="C385" s="327"/>
      <c r="D385" s="327"/>
      <c r="E385" s="327"/>
      <c r="F385" s="328"/>
      <c r="G385" s="328"/>
      <c r="H385" s="329"/>
      <c r="I385" s="327"/>
      <c r="J385" s="330"/>
      <c r="K385" s="331"/>
      <c r="L385" s="323"/>
      <c r="M385" s="323"/>
      <c r="N385" s="323"/>
      <c r="O385" s="323"/>
      <c r="P385" s="323"/>
      <c r="Q385" s="323"/>
      <c r="R385" s="323"/>
      <c r="S385" s="323"/>
      <c r="T385" s="323"/>
      <c r="U385" s="323"/>
      <c r="V385" s="323"/>
      <c r="W385" s="323"/>
      <c r="X385" s="323"/>
      <c r="Y385" s="323"/>
      <c r="Z385" s="323"/>
    </row>
    <row r="386" spans="1:26" ht="14.25" customHeight="1" x14ac:dyDescent="0.25">
      <c r="A386" s="326">
        <v>381</v>
      </c>
      <c r="B386" s="327"/>
      <c r="C386" s="327"/>
      <c r="D386" s="327"/>
      <c r="E386" s="327"/>
      <c r="F386" s="328"/>
      <c r="G386" s="328"/>
      <c r="H386" s="329"/>
      <c r="I386" s="327"/>
      <c r="J386" s="330"/>
      <c r="K386" s="331"/>
      <c r="L386" s="323"/>
      <c r="M386" s="323"/>
      <c r="N386" s="323"/>
      <c r="O386" s="323"/>
      <c r="P386" s="323"/>
      <c r="Q386" s="323"/>
      <c r="R386" s="323"/>
      <c r="S386" s="323"/>
      <c r="T386" s="323"/>
      <c r="U386" s="323"/>
      <c r="V386" s="323"/>
      <c r="W386" s="323"/>
      <c r="X386" s="323"/>
      <c r="Y386" s="323"/>
      <c r="Z386" s="323"/>
    </row>
    <row r="387" spans="1:26" ht="14.25" customHeight="1" x14ac:dyDescent="0.25">
      <c r="A387" s="326">
        <v>382</v>
      </c>
      <c r="B387" s="327"/>
      <c r="C387" s="327"/>
      <c r="D387" s="327"/>
      <c r="E387" s="327"/>
      <c r="F387" s="328"/>
      <c r="G387" s="328"/>
      <c r="H387" s="329"/>
      <c r="I387" s="327"/>
      <c r="J387" s="330"/>
      <c r="K387" s="331"/>
      <c r="L387" s="323"/>
      <c r="M387" s="323"/>
      <c r="N387" s="323"/>
      <c r="O387" s="323"/>
      <c r="P387" s="323"/>
      <c r="Q387" s="323"/>
      <c r="R387" s="323"/>
      <c r="S387" s="323"/>
      <c r="T387" s="323"/>
      <c r="U387" s="323"/>
      <c r="V387" s="323"/>
      <c r="W387" s="323"/>
      <c r="X387" s="323"/>
      <c r="Y387" s="323"/>
      <c r="Z387" s="323"/>
    </row>
    <row r="388" spans="1:26" ht="14.25" customHeight="1" x14ac:dyDescent="0.25">
      <c r="A388" s="326">
        <v>383</v>
      </c>
      <c r="B388" s="327"/>
      <c r="C388" s="327"/>
      <c r="D388" s="327"/>
      <c r="E388" s="327"/>
      <c r="F388" s="328"/>
      <c r="G388" s="328"/>
      <c r="H388" s="329"/>
      <c r="I388" s="327"/>
      <c r="J388" s="330"/>
      <c r="K388" s="331"/>
      <c r="L388" s="323"/>
      <c r="M388" s="323"/>
      <c r="N388" s="323"/>
      <c r="O388" s="323"/>
      <c r="P388" s="323"/>
      <c r="Q388" s="323"/>
      <c r="R388" s="323"/>
      <c r="S388" s="323"/>
      <c r="T388" s="323"/>
      <c r="U388" s="323"/>
      <c r="V388" s="323"/>
      <c r="W388" s="323"/>
      <c r="X388" s="323"/>
      <c r="Y388" s="323"/>
      <c r="Z388" s="323"/>
    </row>
    <row r="389" spans="1:26" ht="14.25" customHeight="1" x14ac:dyDescent="0.25">
      <c r="A389" s="326">
        <v>384</v>
      </c>
      <c r="B389" s="327"/>
      <c r="C389" s="327"/>
      <c r="D389" s="327"/>
      <c r="E389" s="327"/>
      <c r="F389" s="328"/>
      <c r="G389" s="328"/>
      <c r="H389" s="329"/>
      <c r="I389" s="327"/>
      <c r="J389" s="330"/>
      <c r="K389" s="331"/>
      <c r="L389" s="323"/>
      <c r="M389" s="323"/>
      <c r="N389" s="323"/>
      <c r="O389" s="323"/>
      <c r="P389" s="323"/>
      <c r="Q389" s="323"/>
      <c r="R389" s="323"/>
      <c r="S389" s="323"/>
      <c r="T389" s="323"/>
      <c r="U389" s="323"/>
      <c r="V389" s="323"/>
      <c r="W389" s="323"/>
      <c r="X389" s="323"/>
      <c r="Y389" s="323"/>
      <c r="Z389" s="323"/>
    </row>
    <row r="390" spans="1:26" ht="14.25" customHeight="1" x14ac:dyDescent="0.25">
      <c r="A390" s="326">
        <v>385</v>
      </c>
      <c r="B390" s="327"/>
      <c r="C390" s="327"/>
      <c r="D390" s="327"/>
      <c r="E390" s="327"/>
      <c r="F390" s="328"/>
      <c r="G390" s="328"/>
      <c r="H390" s="329"/>
      <c r="I390" s="327"/>
      <c r="J390" s="330"/>
      <c r="K390" s="331"/>
      <c r="L390" s="323"/>
      <c r="M390" s="323"/>
      <c r="N390" s="323"/>
      <c r="O390" s="323"/>
      <c r="P390" s="323"/>
      <c r="Q390" s="323"/>
      <c r="R390" s="323"/>
      <c r="S390" s="323"/>
      <c r="T390" s="323"/>
      <c r="U390" s="323"/>
      <c r="V390" s="323"/>
      <c r="W390" s="323"/>
      <c r="X390" s="323"/>
      <c r="Y390" s="323"/>
      <c r="Z390" s="323"/>
    </row>
    <row r="391" spans="1:26" ht="14.25" customHeight="1" x14ac:dyDescent="0.25">
      <c r="A391" s="326">
        <v>386</v>
      </c>
      <c r="B391" s="327"/>
      <c r="C391" s="327"/>
      <c r="D391" s="327"/>
      <c r="E391" s="327"/>
      <c r="F391" s="328"/>
      <c r="G391" s="328"/>
      <c r="H391" s="329"/>
      <c r="I391" s="327"/>
      <c r="J391" s="330"/>
      <c r="K391" s="331"/>
      <c r="L391" s="323"/>
      <c r="M391" s="323"/>
      <c r="N391" s="323"/>
      <c r="O391" s="323"/>
      <c r="P391" s="323"/>
      <c r="Q391" s="323"/>
      <c r="R391" s="323"/>
      <c r="S391" s="323"/>
      <c r="T391" s="323"/>
      <c r="U391" s="323"/>
      <c r="V391" s="323"/>
      <c r="W391" s="323"/>
      <c r="X391" s="323"/>
      <c r="Y391" s="323"/>
      <c r="Z391" s="323"/>
    </row>
    <row r="392" spans="1:26" ht="14.25" customHeight="1" x14ac:dyDescent="0.25">
      <c r="A392" s="326">
        <v>387</v>
      </c>
      <c r="B392" s="327"/>
      <c r="C392" s="327"/>
      <c r="D392" s="327"/>
      <c r="E392" s="327"/>
      <c r="F392" s="328"/>
      <c r="G392" s="328"/>
      <c r="H392" s="329"/>
      <c r="I392" s="327"/>
      <c r="J392" s="330"/>
      <c r="K392" s="331"/>
      <c r="L392" s="323"/>
      <c r="M392" s="323"/>
      <c r="N392" s="323"/>
      <c r="O392" s="323"/>
      <c r="P392" s="323"/>
      <c r="Q392" s="323"/>
      <c r="R392" s="323"/>
      <c r="S392" s="323"/>
      <c r="T392" s="323"/>
      <c r="U392" s="323"/>
      <c r="V392" s="323"/>
      <c r="W392" s="323"/>
      <c r="X392" s="323"/>
      <c r="Y392" s="323"/>
      <c r="Z392" s="323"/>
    </row>
    <row r="393" spans="1:26" ht="14.25" customHeight="1" x14ac:dyDescent="0.25">
      <c r="A393" s="326">
        <v>388</v>
      </c>
      <c r="B393" s="327"/>
      <c r="C393" s="327"/>
      <c r="D393" s="327"/>
      <c r="E393" s="327"/>
      <c r="F393" s="328"/>
      <c r="G393" s="328"/>
      <c r="H393" s="329"/>
      <c r="I393" s="327"/>
      <c r="J393" s="330"/>
      <c r="K393" s="331"/>
      <c r="L393" s="323"/>
      <c r="M393" s="323"/>
      <c r="N393" s="323"/>
      <c r="O393" s="323"/>
      <c r="P393" s="323"/>
      <c r="Q393" s="323"/>
      <c r="R393" s="323"/>
      <c r="S393" s="323"/>
      <c r="T393" s="323"/>
      <c r="U393" s="323"/>
      <c r="V393" s="323"/>
      <c r="W393" s="323"/>
      <c r="X393" s="323"/>
      <c r="Y393" s="323"/>
      <c r="Z393" s="323"/>
    </row>
    <row r="394" spans="1:26" ht="14.25" customHeight="1" x14ac:dyDescent="0.25">
      <c r="A394" s="326">
        <v>389</v>
      </c>
      <c r="B394" s="327"/>
      <c r="C394" s="327"/>
      <c r="D394" s="327"/>
      <c r="E394" s="327"/>
      <c r="F394" s="328"/>
      <c r="G394" s="328"/>
      <c r="H394" s="329"/>
      <c r="I394" s="327"/>
      <c r="J394" s="330"/>
      <c r="K394" s="331"/>
      <c r="L394" s="323"/>
      <c r="M394" s="323"/>
      <c r="N394" s="323"/>
      <c r="O394" s="323"/>
      <c r="P394" s="323"/>
      <c r="Q394" s="323"/>
      <c r="R394" s="323"/>
      <c r="S394" s="323"/>
      <c r="T394" s="323"/>
      <c r="U394" s="323"/>
      <c r="V394" s="323"/>
      <c r="W394" s="323"/>
      <c r="X394" s="323"/>
      <c r="Y394" s="323"/>
      <c r="Z394" s="323"/>
    </row>
    <row r="395" spans="1:26" ht="14.25" customHeight="1" x14ac:dyDescent="0.25">
      <c r="A395" s="326">
        <v>390</v>
      </c>
      <c r="B395" s="327"/>
      <c r="C395" s="327"/>
      <c r="D395" s="327"/>
      <c r="E395" s="327"/>
      <c r="F395" s="328"/>
      <c r="G395" s="328"/>
      <c r="H395" s="329"/>
      <c r="I395" s="327"/>
      <c r="J395" s="330"/>
      <c r="K395" s="331"/>
      <c r="L395" s="323"/>
      <c r="M395" s="323"/>
      <c r="N395" s="323"/>
      <c r="O395" s="323"/>
      <c r="P395" s="323"/>
      <c r="Q395" s="323"/>
      <c r="R395" s="323"/>
      <c r="S395" s="323"/>
      <c r="T395" s="323"/>
      <c r="U395" s="323"/>
      <c r="V395" s="323"/>
      <c r="W395" s="323"/>
      <c r="X395" s="323"/>
      <c r="Y395" s="323"/>
      <c r="Z395" s="323"/>
    </row>
    <row r="396" spans="1:26" ht="14.25" customHeight="1" x14ac:dyDescent="0.25">
      <c r="A396" s="326">
        <v>391</v>
      </c>
      <c r="B396" s="327"/>
      <c r="C396" s="327"/>
      <c r="D396" s="327"/>
      <c r="E396" s="327"/>
      <c r="F396" s="328"/>
      <c r="G396" s="328"/>
      <c r="H396" s="329"/>
      <c r="I396" s="327"/>
      <c r="J396" s="330"/>
      <c r="K396" s="331"/>
      <c r="L396" s="323"/>
      <c r="M396" s="323"/>
      <c r="N396" s="323"/>
      <c r="O396" s="323"/>
      <c r="P396" s="323"/>
      <c r="Q396" s="323"/>
      <c r="R396" s="323"/>
      <c r="S396" s="323"/>
      <c r="T396" s="323"/>
      <c r="U396" s="323"/>
      <c r="V396" s="323"/>
      <c r="W396" s="323"/>
      <c r="X396" s="323"/>
      <c r="Y396" s="323"/>
      <c r="Z396" s="323"/>
    </row>
    <row r="397" spans="1:26" ht="14.25" customHeight="1" x14ac:dyDescent="0.25">
      <c r="A397" s="326">
        <v>392</v>
      </c>
      <c r="B397" s="327"/>
      <c r="C397" s="327"/>
      <c r="D397" s="327"/>
      <c r="E397" s="327"/>
      <c r="F397" s="328"/>
      <c r="G397" s="328"/>
      <c r="H397" s="329"/>
      <c r="I397" s="327"/>
      <c r="J397" s="330"/>
      <c r="K397" s="331"/>
      <c r="L397" s="323"/>
      <c r="M397" s="323"/>
      <c r="N397" s="323"/>
      <c r="O397" s="323"/>
      <c r="P397" s="323"/>
      <c r="Q397" s="323"/>
      <c r="R397" s="323"/>
      <c r="S397" s="323"/>
      <c r="T397" s="323"/>
      <c r="U397" s="323"/>
      <c r="V397" s="323"/>
      <c r="W397" s="323"/>
      <c r="X397" s="323"/>
      <c r="Y397" s="323"/>
      <c r="Z397" s="323"/>
    </row>
    <row r="398" spans="1:26" ht="14.25" customHeight="1" x14ac:dyDescent="0.25">
      <c r="A398" s="326">
        <v>393</v>
      </c>
      <c r="B398" s="327"/>
      <c r="C398" s="327"/>
      <c r="D398" s="327"/>
      <c r="E398" s="327"/>
      <c r="F398" s="328"/>
      <c r="G398" s="328"/>
      <c r="H398" s="329"/>
      <c r="I398" s="327"/>
      <c r="J398" s="330"/>
      <c r="K398" s="331"/>
      <c r="L398" s="323"/>
      <c r="M398" s="323"/>
      <c r="N398" s="323"/>
      <c r="O398" s="323"/>
      <c r="P398" s="323"/>
      <c r="Q398" s="323"/>
      <c r="R398" s="323"/>
      <c r="S398" s="323"/>
      <c r="T398" s="323"/>
      <c r="U398" s="323"/>
      <c r="V398" s="323"/>
      <c r="W398" s="323"/>
      <c r="X398" s="323"/>
      <c r="Y398" s="323"/>
      <c r="Z398" s="323"/>
    </row>
    <row r="399" spans="1:26" ht="14.25" customHeight="1" x14ac:dyDescent="0.25">
      <c r="A399" s="326">
        <v>394</v>
      </c>
      <c r="B399" s="327"/>
      <c r="C399" s="327"/>
      <c r="D399" s="327"/>
      <c r="E399" s="327"/>
      <c r="F399" s="328"/>
      <c r="G399" s="328"/>
      <c r="H399" s="329"/>
      <c r="I399" s="327"/>
      <c r="J399" s="330"/>
      <c r="K399" s="331"/>
      <c r="L399" s="323"/>
      <c r="M399" s="323"/>
      <c r="N399" s="323"/>
      <c r="O399" s="323"/>
      <c r="P399" s="323"/>
      <c r="Q399" s="323"/>
      <c r="R399" s="323"/>
      <c r="S399" s="323"/>
      <c r="T399" s="323"/>
      <c r="U399" s="323"/>
      <c r="V399" s="323"/>
      <c r="W399" s="323"/>
      <c r="X399" s="323"/>
      <c r="Y399" s="323"/>
      <c r="Z399" s="323"/>
    </row>
    <row r="400" spans="1:26" ht="14.25" customHeight="1" x14ac:dyDescent="0.25">
      <c r="A400" s="326">
        <v>395</v>
      </c>
      <c r="B400" s="327"/>
      <c r="C400" s="327"/>
      <c r="D400" s="327"/>
      <c r="E400" s="327"/>
      <c r="F400" s="328"/>
      <c r="G400" s="328"/>
      <c r="H400" s="329"/>
      <c r="I400" s="327"/>
      <c r="J400" s="330"/>
      <c r="K400" s="331"/>
      <c r="L400" s="323"/>
      <c r="M400" s="323"/>
      <c r="N400" s="323"/>
      <c r="O400" s="323"/>
      <c r="P400" s="323"/>
      <c r="Q400" s="323"/>
      <c r="R400" s="323"/>
      <c r="S400" s="323"/>
      <c r="T400" s="323"/>
      <c r="U400" s="323"/>
      <c r="V400" s="323"/>
      <c r="W400" s="323"/>
      <c r="X400" s="323"/>
      <c r="Y400" s="323"/>
      <c r="Z400" s="323"/>
    </row>
    <row r="401" spans="1:26" ht="14.25" customHeight="1" x14ac:dyDescent="0.25">
      <c r="A401" s="326">
        <v>396</v>
      </c>
      <c r="B401" s="327"/>
      <c r="C401" s="327"/>
      <c r="D401" s="327"/>
      <c r="E401" s="327"/>
      <c r="F401" s="328"/>
      <c r="G401" s="328"/>
      <c r="H401" s="329"/>
      <c r="I401" s="327"/>
      <c r="J401" s="330"/>
      <c r="K401" s="331"/>
      <c r="L401" s="323"/>
      <c r="M401" s="323"/>
      <c r="N401" s="323"/>
      <c r="O401" s="323"/>
      <c r="P401" s="323"/>
      <c r="Q401" s="323"/>
      <c r="R401" s="323"/>
      <c r="S401" s="323"/>
      <c r="T401" s="323"/>
      <c r="U401" s="323"/>
      <c r="V401" s="323"/>
      <c r="W401" s="323"/>
      <c r="X401" s="323"/>
      <c r="Y401" s="323"/>
      <c r="Z401" s="323"/>
    </row>
    <row r="402" spans="1:26" ht="14.25" customHeight="1" x14ac:dyDescent="0.25">
      <c r="A402" s="326">
        <v>397</v>
      </c>
      <c r="B402" s="327"/>
      <c r="C402" s="327"/>
      <c r="D402" s="327"/>
      <c r="E402" s="327"/>
      <c r="F402" s="328"/>
      <c r="G402" s="328"/>
      <c r="H402" s="329"/>
      <c r="I402" s="327"/>
      <c r="J402" s="330"/>
      <c r="K402" s="331"/>
      <c r="L402" s="323"/>
      <c r="M402" s="323"/>
      <c r="N402" s="323"/>
      <c r="O402" s="323"/>
      <c r="P402" s="323"/>
      <c r="Q402" s="323"/>
      <c r="R402" s="323"/>
      <c r="S402" s="323"/>
      <c r="T402" s="323"/>
      <c r="U402" s="323"/>
      <c r="V402" s="323"/>
      <c r="W402" s="323"/>
      <c r="X402" s="323"/>
      <c r="Y402" s="323"/>
      <c r="Z402" s="323"/>
    </row>
    <row r="403" spans="1:26" ht="14.25" customHeight="1" x14ac:dyDescent="0.25">
      <c r="A403" s="326">
        <v>398</v>
      </c>
      <c r="B403" s="327"/>
      <c r="C403" s="327"/>
      <c r="D403" s="327"/>
      <c r="E403" s="327"/>
      <c r="F403" s="328"/>
      <c r="G403" s="328"/>
      <c r="H403" s="329"/>
      <c r="I403" s="327"/>
      <c r="J403" s="330"/>
      <c r="K403" s="331"/>
      <c r="L403" s="323"/>
      <c r="M403" s="323"/>
      <c r="N403" s="323"/>
      <c r="O403" s="323"/>
      <c r="P403" s="323"/>
      <c r="Q403" s="323"/>
      <c r="R403" s="323"/>
      <c r="S403" s="323"/>
      <c r="T403" s="323"/>
      <c r="U403" s="323"/>
      <c r="V403" s="323"/>
      <c r="W403" s="323"/>
      <c r="X403" s="323"/>
      <c r="Y403" s="323"/>
      <c r="Z403" s="323"/>
    </row>
    <row r="404" spans="1:26" ht="14.25" customHeight="1" x14ac:dyDescent="0.25">
      <c r="A404" s="326">
        <v>399</v>
      </c>
      <c r="B404" s="327"/>
      <c r="C404" s="327"/>
      <c r="D404" s="327"/>
      <c r="E404" s="327"/>
      <c r="F404" s="328"/>
      <c r="G404" s="328"/>
      <c r="H404" s="329"/>
      <c r="I404" s="327"/>
      <c r="J404" s="330"/>
      <c r="K404" s="331"/>
      <c r="L404" s="323"/>
      <c r="M404" s="323"/>
      <c r="N404" s="323"/>
      <c r="O404" s="323"/>
      <c r="P404" s="323"/>
      <c r="Q404" s="323"/>
      <c r="R404" s="323"/>
      <c r="S404" s="323"/>
      <c r="T404" s="323"/>
      <c r="U404" s="323"/>
      <c r="V404" s="323"/>
      <c r="W404" s="323"/>
      <c r="X404" s="323"/>
      <c r="Y404" s="323"/>
      <c r="Z404" s="323"/>
    </row>
    <row r="405" spans="1:26" ht="14.25" customHeight="1" x14ac:dyDescent="0.25">
      <c r="A405" s="326">
        <v>400</v>
      </c>
      <c r="B405" s="327"/>
      <c r="C405" s="327"/>
      <c r="D405" s="327"/>
      <c r="E405" s="327"/>
      <c r="F405" s="328"/>
      <c r="G405" s="328"/>
      <c r="H405" s="329"/>
      <c r="I405" s="327"/>
      <c r="J405" s="330"/>
      <c r="K405" s="331"/>
      <c r="L405" s="323"/>
      <c r="M405" s="323"/>
      <c r="N405" s="323"/>
      <c r="O405" s="323"/>
      <c r="P405" s="323"/>
      <c r="Q405" s="323"/>
      <c r="R405" s="323"/>
      <c r="S405" s="323"/>
      <c r="T405" s="323"/>
      <c r="U405" s="323"/>
      <c r="V405" s="323"/>
      <c r="W405" s="323"/>
      <c r="X405" s="323"/>
      <c r="Y405" s="323"/>
      <c r="Z405" s="323"/>
    </row>
    <row r="406" spans="1:26" ht="14.25" customHeight="1" x14ac:dyDescent="0.25">
      <c r="A406" s="326">
        <v>401</v>
      </c>
      <c r="B406" s="327"/>
      <c r="C406" s="327"/>
      <c r="D406" s="327"/>
      <c r="E406" s="327"/>
      <c r="F406" s="328"/>
      <c r="G406" s="328"/>
      <c r="H406" s="329"/>
      <c r="I406" s="327"/>
      <c r="J406" s="330"/>
      <c r="K406" s="331"/>
      <c r="L406" s="323"/>
      <c r="M406" s="323"/>
      <c r="N406" s="323"/>
      <c r="O406" s="323"/>
      <c r="P406" s="323"/>
      <c r="Q406" s="323"/>
      <c r="R406" s="323"/>
      <c r="S406" s="323"/>
      <c r="T406" s="323"/>
      <c r="U406" s="323"/>
      <c r="V406" s="323"/>
      <c r="W406" s="323"/>
      <c r="X406" s="323"/>
      <c r="Y406" s="323"/>
      <c r="Z406" s="323"/>
    </row>
    <row r="407" spans="1:26" ht="14.25" customHeight="1" x14ac:dyDescent="0.25">
      <c r="A407" s="326">
        <v>402</v>
      </c>
      <c r="B407" s="327"/>
      <c r="C407" s="327"/>
      <c r="D407" s="327"/>
      <c r="E407" s="327"/>
      <c r="F407" s="328"/>
      <c r="G407" s="328"/>
      <c r="H407" s="329"/>
      <c r="I407" s="327"/>
      <c r="J407" s="330"/>
      <c r="K407" s="331"/>
      <c r="L407" s="323"/>
      <c r="M407" s="323"/>
      <c r="N407" s="323"/>
      <c r="O407" s="323"/>
      <c r="P407" s="323"/>
      <c r="Q407" s="323"/>
      <c r="R407" s="323"/>
      <c r="S407" s="323"/>
      <c r="T407" s="323"/>
      <c r="U407" s="323"/>
      <c r="V407" s="323"/>
      <c r="W407" s="323"/>
      <c r="X407" s="323"/>
      <c r="Y407" s="323"/>
      <c r="Z407" s="323"/>
    </row>
    <row r="408" spans="1:26" ht="14.25" customHeight="1" x14ac:dyDescent="0.25">
      <c r="A408" s="326">
        <v>403</v>
      </c>
      <c r="B408" s="327"/>
      <c r="C408" s="327"/>
      <c r="D408" s="327"/>
      <c r="E408" s="327"/>
      <c r="F408" s="328"/>
      <c r="G408" s="328"/>
      <c r="H408" s="329"/>
      <c r="I408" s="327"/>
      <c r="J408" s="330"/>
      <c r="K408" s="331"/>
      <c r="L408" s="323"/>
      <c r="M408" s="323"/>
      <c r="N408" s="323"/>
      <c r="O408" s="323"/>
      <c r="P408" s="323"/>
      <c r="Q408" s="323"/>
      <c r="R408" s="323"/>
      <c r="S408" s="323"/>
      <c r="T408" s="323"/>
      <c r="U408" s="323"/>
      <c r="V408" s="323"/>
      <c r="W408" s="323"/>
      <c r="X408" s="323"/>
      <c r="Y408" s="323"/>
      <c r="Z408" s="323"/>
    </row>
    <row r="409" spans="1:26" ht="14.25" customHeight="1" x14ac:dyDescent="0.25">
      <c r="A409" s="326">
        <v>404</v>
      </c>
      <c r="B409" s="327"/>
      <c r="C409" s="327"/>
      <c r="D409" s="327"/>
      <c r="E409" s="327"/>
      <c r="F409" s="328"/>
      <c r="G409" s="328"/>
      <c r="H409" s="329"/>
      <c r="I409" s="327"/>
      <c r="J409" s="330"/>
      <c r="K409" s="331"/>
      <c r="L409" s="323"/>
      <c r="M409" s="323"/>
      <c r="N409" s="323"/>
      <c r="O409" s="323"/>
      <c r="P409" s="323"/>
      <c r="Q409" s="323"/>
      <c r="R409" s="323"/>
      <c r="S409" s="323"/>
      <c r="T409" s="323"/>
      <c r="U409" s="323"/>
      <c r="V409" s="323"/>
      <c r="W409" s="323"/>
      <c r="X409" s="323"/>
      <c r="Y409" s="323"/>
      <c r="Z409" s="323"/>
    </row>
    <row r="410" spans="1:26" ht="14.25" customHeight="1" x14ac:dyDescent="0.25">
      <c r="A410" s="326">
        <v>405</v>
      </c>
      <c r="B410" s="327"/>
      <c r="C410" s="327"/>
      <c r="D410" s="327"/>
      <c r="E410" s="327"/>
      <c r="F410" s="328"/>
      <c r="G410" s="328"/>
      <c r="H410" s="329"/>
      <c r="I410" s="327"/>
      <c r="J410" s="330"/>
      <c r="K410" s="331"/>
      <c r="L410" s="323"/>
      <c r="M410" s="323"/>
      <c r="N410" s="323"/>
      <c r="O410" s="323"/>
      <c r="P410" s="323"/>
      <c r="Q410" s="323"/>
      <c r="R410" s="323"/>
      <c r="S410" s="323"/>
      <c r="T410" s="323"/>
      <c r="U410" s="323"/>
      <c r="V410" s="323"/>
      <c r="W410" s="323"/>
      <c r="X410" s="323"/>
      <c r="Y410" s="323"/>
      <c r="Z410" s="323"/>
    </row>
    <row r="411" spans="1:26" ht="14.25" customHeight="1" x14ac:dyDescent="0.25">
      <c r="A411" s="326">
        <v>406</v>
      </c>
      <c r="B411" s="327"/>
      <c r="C411" s="327"/>
      <c r="D411" s="327"/>
      <c r="E411" s="327"/>
      <c r="F411" s="328"/>
      <c r="G411" s="328"/>
      <c r="H411" s="329"/>
      <c r="I411" s="327"/>
      <c r="J411" s="330"/>
      <c r="K411" s="331"/>
      <c r="L411" s="323"/>
      <c r="M411" s="323"/>
      <c r="N411" s="323"/>
      <c r="O411" s="323"/>
      <c r="P411" s="323"/>
      <c r="Q411" s="323"/>
      <c r="R411" s="323"/>
      <c r="S411" s="323"/>
      <c r="T411" s="323"/>
      <c r="U411" s="323"/>
      <c r="V411" s="323"/>
      <c r="W411" s="323"/>
      <c r="X411" s="323"/>
      <c r="Y411" s="323"/>
      <c r="Z411" s="323"/>
    </row>
    <row r="412" spans="1:26" ht="14.25" customHeight="1" x14ac:dyDescent="0.25">
      <c r="A412" s="326">
        <v>407</v>
      </c>
      <c r="B412" s="327"/>
      <c r="C412" s="327"/>
      <c r="D412" s="327"/>
      <c r="E412" s="327"/>
      <c r="F412" s="328"/>
      <c r="G412" s="328"/>
      <c r="H412" s="329"/>
      <c r="I412" s="327"/>
      <c r="J412" s="330"/>
      <c r="K412" s="331"/>
      <c r="L412" s="323"/>
      <c r="M412" s="323"/>
      <c r="N412" s="323"/>
      <c r="O412" s="323"/>
      <c r="P412" s="323"/>
      <c r="Q412" s="323"/>
      <c r="R412" s="323"/>
      <c r="S412" s="323"/>
      <c r="T412" s="323"/>
      <c r="U412" s="323"/>
      <c r="V412" s="323"/>
      <c r="W412" s="323"/>
      <c r="X412" s="323"/>
      <c r="Y412" s="323"/>
      <c r="Z412" s="323"/>
    </row>
    <row r="413" spans="1:26" ht="14.25" customHeight="1" x14ac:dyDescent="0.25">
      <c r="A413" s="326">
        <v>408</v>
      </c>
      <c r="B413" s="327"/>
      <c r="C413" s="327"/>
      <c r="D413" s="327"/>
      <c r="E413" s="327"/>
      <c r="F413" s="328"/>
      <c r="G413" s="328"/>
      <c r="H413" s="329"/>
      <c r="I413" s="327"/>
      <c r="J413" s="330"/>
      <c r="K413" s="331"/>
      <c r="L413" s="323"/>
      <c r="M413" s="323"/>
      <c r="N413" s="323"/>
      <c r="O413" s="323"/>
      <c r="P413" s="323"/>
      <c r="Q413" s="323"/>
      <c r="R413" s="323"/>
      <c r="S413" s="323"/>
      <c r="T413" s="323"/>
      <c r="U413" s="323"/>
      <c r="V413" s="323"/>
      <c r="W413" s="323"/>
      <c r="X413" s="323"/>
      <c r="Y413" s="323"/>
      <c r="Z413" s="323"/>
    </row>
    <row r="414" spans="1:26" ht="14.25" customHeight="1" x14ac:dyDescent="0.25">
      <c r="A414" s="326">
        <v>409</v>
      </c>
      <c r="B414" s="327"/>
      <c r="C414" s="327"/>
      <c r="D414" s="327"/>
      <c r="E414" s="327"/>
      <c r="F414" s="328"/>
      <c r="G414" s="328"/>
      <c r="H414" s="329"/>
      <c r="I414" s="327"/>
      <c r="J414" s="330"/>
      <c r="K414" s="331"/>
      <c r="L414" s="323"/>
      <c r="M414" s="323"/>
      <c r="N414" s="323"/>
      <c r="O414" s="323"/>
      <c r="P414" s="323"/>
      <c r="Q414" s="323"/>
      <c r="R414" s="323"/>
      <c r="S414" s="323"/>
      <c r="T414" s="323"/>
      <c r="U414" s="323"/>
      <c r="V414" s="323"/>
      <c r="W414" s="323"/>
      <c r="X414" s="323"/>
      <c r="Y414" s="323"/>
      <c r="Z414" s="323"/>
    </row>
    <row r="415" spans="1:26" ht="14.25" customHeight="1" x14ac:dyDescent="0.25">
      <c r="A415" s="326">
        <v>410</v>
      </c>
      <c r="B415" s="327"/>
      <c r="C415" s="327"/>
      <c r="D415" s="327"/>
      <c r="E415" s="327"/>
      <c r="F415" s="328"/>
      <c r="G415" s="328"/>
      <c r="H415" s="329"/>
      <c r="I415" s="327"/>
      <c r="J415" s="330"/>
      <c r="K415" s="331"/>
      <c r="L415" s="323"/>
      <c r="M415" s="323"/>
      <c r="N415" s="323"/>
      <c r="O415" s="323"/>
      <c r="P415" s="323"/>
      <c r="Q415" s="323"/>
      <c r="R415" s="323"/>
      <c r="S415" s="323"/>
      <c r="T415" s="323"/>
      <c r="U415" s="323"/>
      <c r="V415" s="323"/>
      <c r="W415" s="323"/>
      <c r="X415" s="323"/>
      <c r="Y415" s="323"/>
      <c r="Z415" s="323"/>
    </row>
    <row r="416" spans="1:26" ht="14.25" customHeight="1" x14ac:dyDescent="0.25">
      <c r="A416" s="326">
        <v>411</v>
      </c>
      <c r="B416" s="327"/>
      <c r="C416" s="327"/>
      <c r="D416" s="327"/>
      <c r="E416" s="327"/>
      <c r="F416" s="328"/>
      <c r="G416" s="328"/>
      <c r="H416" s="329"/>
      <c r="I416" s="327"/>
      <c r="J416" s="330"/>
      <c r="K416" s="331"/>
      <c r="L416" s="323"/>
      <c r="M416" s="323"/>
      <c r="N416" s="323"/>
      <c r="O416" s="323"/>
      <c r="P416" s="323"/>
      <c r="Q416" s="323"/>
      <c r="R416" s="323"/>
      <c r="S416" s="323"/>
      <c r="T416" s="323"/>
      <c r="U416" s="323"/>
      <c r="V416" s="323"/>
      <c r="W416" s="323"/>
      <c r="X416" s="323"/>
      <c r="Y416" s="323"/>
      <c r="Z416" s="323"/>
    </row>
    <row r="417" spans="1:26" ht="14.25" customHeight="1" x14ac:dyDescent="0.25">
      <c r="A417" s="326">
        <v>412</v>
      </c>
      <c r="B417" s="327"/>
      <c r="C417" s="327"/>
      <c r="D417" s="327"/>
      <c r="E417" s="327"/>
      <c r="F417" s="328"/>
      <c r="G417" s="328"/>
      <c r="H417" s="329"/>
      <c r="I417" s="327"/>
      <c r="J417" s="330"/>
      <c r="K417" s="331"/>
      <c r="L417" s="323"/>
      <c r="M417" s="323"/>
      <c r="N417" s="323"/>
      <c r="O417" s="323"/>
      <c r="P417" s="323"/>
      <c r="Q417" s="323"/>
      <c r="R417" s="323"/>
      <c r="S417" s="323"/>
      <c r="T417" s="323"/>
      <c r="U417" s="323"/>
      <c r="V417" s="323"/>
      <c r="W417" s="323"/>
      <c r="X417" s="323"/>
      <c r="Y417" s="323"/>
      <c r="Z417" s="323"/>
    </row>
    <row r="418" spans="1:26" ht="14.25" customHeight="1" x14ac:dyDescent="0.25">
      <c r="A418" s="326">
        <v>413</v>
      </c>
      <c r="B418" s="327"/>
      <c r="C418" s="327"/>
      <c r="D418" s="327"/>
      <c r="E418" s="327"/>
      <c r="F418" s="328"/>
      <c r="G418" s="328"/>
      <c r="H418" s="329"/>
      <c r="I418" s="327"/>
      <c r="J418" s="330"/>
      <c r="K418" s="331"/>
      <c r="L418" s="323"/>
      <c r="M418" s="323"/>
      <c r="N418" s="323"/>
      <c r="O418" s="323"/>
      <c r="P418" s="323"/>
      <c r="Q418" s="323"/>
      <c r="R418" s="323"/>
      <c r="S418" s="323"/>
      <c r="T418" s="323"/>
      <c r="U418" s="323"/>
      <c r="V418" s="323"/>
      <c r="W418" s="323"/>
      <c r="X418" s="323"/>
      <c r="Y418" s="323"/>
      <c r="Z418" s="323"/>
    </row>
    <row r="419" spans="1:26" ht="14.25" customHeight="1" x14ac:dyDescent="0.25">
      <c r="A419" s="326">
        <v>414</v>
      </c>
      <c r="B419" s="327"/>
      <c r="C419" s="327"/>
      <c r="D419" s="327"/>
      <c r="E419" s="327"/>
      <c r="F419" s="328"/>
      <c r="G419" s="328"/>
      <c r="H419" s="329"/>
      <c r="I419" s="327"/>
      <c r="J419" s="330"/>
      <c r="K419" s="331"/>
      <c r="L419" s="323"/>
      <c r="M419" s="323"/>
      <c r="N419" s="323"/>
      <c r="O419" s="323"/>
      <c r="P419" s="323"/>
      <c r="Q419" s="323"/>
      <c r="R419" s="323"/>
      <c r="S419" s="323"/>
      <c r="T419" s="323"/>
      <c r="U419" s="323"/>
      <c r="V419" s="323"/>
      <c r="W419" s="323"/>
      <c r="X419" s="323"/>
      <c r="Y419" s="323"/>
      <c r="Z419" s="323"/>
    </row>
    <row r="420" spans="1:26" ht="14.25" customHeight="1" x14ac:dyDescent="0.25">
      <c r="A420" s="326">
        <v>415</v>
      </c>
      <c r="B420" s="327"/>
      <c r="C420" s="327"/>
      <c r="D420" s="327"/>
      <c r="E420" s="327"/>
      <c r="F420" s="328"/>
      <c r="G420" s="328"/>
      <c r="H420" s="329"/>
      <c r="I420" s="327"/>
      <c r="J420" s="330"/>
      <c r="K420" s="331"/>
      <c r="L420" s="323"/>
      <c r="M420" s="323"/>
      <c r="N420" s="323"/>
      <c r="O420" s="323"/>
      <c r="P420" s="323"/>
      <c r="Q420" s="323"/>
      <c r="R420" s="323"/>
      <c r="S420" s="323"/>
      <c r="T420" s="323"/>
      <c r="U420" s="323"/>
      <c r="V420" s="323"/>
      <c r="W420" s="323"/>
      <c r="X420" s="323"/>
      <c r="Y420" s="323"/>
      <c r="Z420" s="323"/>
    </row>
    <row r="421" spans="1:26" ht="14.25" customHeight="1" x14ac:dyDescent="0.25">
      <c r="A421" s="326">
        <v>416</v>
      </c>
      <c r="B421" s="327"/>
      <c r="C421" s="327"/>
      <c r="D421" s="327"/>
      <c r="E421" s="327"/>
      <c r="F421" s="328"/>
      <c r="G421" s="328"/>
      <c r="H421" s="329"/>
      <c r="I421" s="327"/>
      <c r="J421" s="330"/>
      <c r="K421" s="331"/>
      <c r="L421" s="323"/>
      <c r="M421" s="323"/>
      <c r="N421" s="323"/>
      <c r="O421" s="323"/>
      <c r="P421" s="323"/>
      <c r="Q421" s="323"/>
      <c r="R421" s="323"/>
      <c r="S421" s="323"/>
      <c r="T421" s="323"/>
      <c r="U421" s="323"/>
      <c r="V421" s="323"/>
      <c r="W421" s="323"/>
      <c r="X421" s="323"/>
      <c r="Y421" s="323"/>
      <c r="Z421" s="323"/>
    </row>
    <row r="422" spans="1:26" ht="14.25" customHeight="1" x14ac:dyDescent="0.25">
      <c r="A422" s="326">
        <v>417</v>
      </c>
      <c r="B422" s="327"/>
      <c r="C422" s="327"/>
      <c r="D422" s="327"/>
      <c r="E422" s="327"/>
      <c r="F422" s="328"/>
      <c r="G422" s="328"/>
      <c r="H422" s="329"/>
      <c r="I422" s="327"/>
      <c r="J422" s="330"/>
      <c r="K422" s="331"/>
      <c r="L422" s="323"/>
      <c r="M422" s="323"/>
      <c r="N422" s="323"/>
      <c r="O422" s="323"/>
      <c r="P422" s="323"/>
      <c r="Q422" s="323"/>
      <c r="R422" s="323"/>
      <c r="S422" s="323"/>
      <c r="T422" s="323"/>
      <c r="U422" s="323"/>
      <c r="V422" s="323"/>
      <c r="W422" s="323"/>
      <c r="X422" s="323"/>
      <c r="Y422" s="323"/>
      <c r="Z422" s="323"/>
    </row>
    <row r="423" spans="1:26" ht="14.25" customHeight="1" x14ac:dyDescent="0.25">
      <c r="A423" s="326">
        <v>418</v>
      </c>
      <c r="B423" s="327"/>
      <c r="C423" s="327"/>
      <c r="D423" s="327"/>
      <c r="E423" s="327"/>
      <c r="F423" s="328"/>
      <c r="G423" s="328"/>
      <c r="H423" s="329"/>
      <c r="I423" s="327"/>
      <c r="J423" s="330"/>
      <c r="K423" s="331"/>
      <c r="L423" s="323"/>
      <c r="M423" s="323"/>
      <c r="N423" s="323"/>
      <c r="O423" s="323"/>
      <c r="P423" s="323"/>
      <c r="Q423" s="323"/>
      <c r="R423" s="323"/>
      <c r="S423" s="323"/>
      <c r="T423" s="323"/>
      <c r="U423" s="323"/>
      <c r="V423" s="323"/>
      <c r="W423" s="323"/>
      <c r="X423" s="323"/>
      <c r="Y423" s="323"/>
      <c r="Z423" s="323"/>
    </row>
    <row r="424" spans="1:26" ht="14.25" customHeight="1" x14ac:dyDescent="0.25">
      <c r="A424" s="326">
        <v>419</v>
      </c>
      <c r="B424" s="327"/>
      <c r="C424" s="327"/>
      <c r="D424" s="327"/>
      <c r="E424" s="327"/>
      <c r="F424" s="328"/>
      <c r="G424" s="328"/>
      <c r="H424" s="329"/>
      <c r="I424" s="327"/>
      <c r="J424" s="330"/>
      <c r="K424" s="331"/>
      <c r="L424" s="323"/>
      <c r="M424" s="323"/>
      <c r="N424" s="323"/>
      <c r="O424" s="323"/>
      <c r="P424" s="323"/>
      <c r="Q424" s="323"/>
      <c r="R424" s="323"/>
      <c r="S424" s="323"/>
      <c r="T424" s="323"/>
      <c r="U424" s="323"/>
      <c r="V424" s="323"/>
      <c r="W424" s="323"/>
      <c r="X424" s="323"/>
      <c r="Y424" s="323"/>
      <c r="Z424" s="323"/>
    </row>
    <row r="425" spans="1:26" ht="14.25" customHeight="1" x14ac:dyDescent="0.25">
      <c r="A425" s="326">
        <v>420</v>
      </c>
      <c r="B425" s="327"/>
      <c r="C425" s="327"/>
      <c r="D425" s="327"/>
      <c r="E425" s="327"/>
      <c r="F425" s="328"/>
      <c r="G425" s="328"/>
      <c r="H425" s="329"/>
      <c r="I425" s="327"/>
      <c r="J425" s="330"/>
      <c r="K425" s="331"/>
      <c r="L425" s="323"/>
      <c r="M425" s="323"/>
      <c r="N425" s="323"/>
      <c r="O425" s="323"/>
      <c r="P425" s="323"/>
      <c r="Q425" s="323"/>
      <c r="R425" s="323"/>
      <c r="S425" s="323"/>
      <c r="T425" s="323"/>
      <c r="U425" s="323"/>
      <c r="V425" s="323"/>
      <c r="W425" s="323"/>
      <c r="X425" s="323"/>
      <c r="Y425" s="323"/>
      <c r="Z425" s="323"/>
    </row>
    <row r="426" spans="1:26" ht="14.25" customHeight="1" x14ac:dyDescent="0.25">
      <c r="A426" s="326">
        <v>421</v>
      </c>
      <c r="B426" s="327"/>
      <c r="C426" s="327"/>
      <c r="D426" s="327"/>
      <c r="E426" s="327"/>
      <c r="F426" s="328"/>
      <c r="G426" s="328"/>
      <c r="H426" s="329"/>
      <c r="I426" s="327"/>
      <c r="J426" s="330"/>
      <c r="K426" s="331"/>
      <c r="L426" s="323"/>
      <c r="M426" s="323"/>
      <c r="N426" s="323"/>
      <c r="O426" s="323"/>
      <c r="P426" s="323"/>
      <c r="Q426" s="323"/>
      <c r="R426" s="323"/>
      <c r="S426" s="323"/>
      <c r="T426" s="323"/>
      <c r="U426" s="323"/>
      <c r="V426" s="323"/>
      <c r="W426" s="323"/>
      <c r="X426" s="323"/>
      <c r="Y426" s="323"/>
      <c r="Z426" s="323"/>
    </row>
    <row r="427" spans="1:26" ht="14.25" customHeight="1" x14ac:dyDescent="0.25">
      <c r="A427" s="326">
        <v>422</v>
      </c>
      <c r="B427" s="327"/>
      <c r="C427" s="327"/>
      <c r="D427" s="327"/>
      <c r="E427" s="327"/>
      <c r="F427" s="328"/>
      <c r="G427" s="328"/>
      <c r="H427" s="329"/>
      <c r="I427" s="327"/>
      <c r="J427" s="330"/>
      <c r="K427" s="331"/>
      <c r="L427" s="323"/>
      <c r="M427" s="323"/>
      <c r="N427" s="323"/>
      <c r="O427" s="323"/>
      <c r="P427" s="323"/>
      <c r="Q427" s="323"/>
      <c r="R427" s="323"/>
      <c r="S427" s="323"/>
      <c r="T427" s="323"/>
      <c r="U427" s="323"/>
      <c r="V427" s="323"/>
      <c r="W427" s="323"/>
      <c r="X427" s="323"/>
      <c r="Y427" s="323"/>
      <c r="Z427" s="323"/>
    </row>
    <row r="428" spans="1:26" ht="14.25" customHeight="1" x14ac:dyDescent="0.25">
      <c r="A428" s="326">
        <v>423</v>
      </c>
      <c r="B428" s="327"/>
      <c r="C428" s="327"/>
      <c r="D428" s="327"/>
      <c r="E428" s="327"/>
      <c r="F428" s="328"/>
      <c r="G428" s="328"/>
      <c r="H428" s="329"/>
      <c r="I428" s="327"/>
      <c r="J428" s="330"/>
      <c r="K428" s="331"/>
      <c r="L428" s="323"/>
      <c r="M428" s="323"/>
      <c r="N428" s="323"/>
      <c r="O428" s="323"/>
      <c r="P428" s="323"/>
      <c r="Q428" s="323"/>
      <c r="R428" s="323"/>
      <c r="S428" s="323"/>
      <c r="T428" s="323"/>
      <c r="U428" s="323"/>
      <c r="V428" s="323"/>
      <c r="W428" s="323"/>
      <c r="X428" s="323"/>
      <c r="Y428" s="323"/>
      <c r="Z428" s="323"/>
    </row>
    <row r="429" spans="1:26" ht="14.25" customHeight="1" x14ac:dyDescent="0.25">
      <c r="A429" s="326">
        <v>424</v>
      </c>
      <c r="B429" s="327"/>
      <c r="C429" s="327"/>
      <c r="D429" s="327"/>
      <c r="E429" s="327"/>
      <c r="F429" s="328"/>
      <c r="G429" s="328"/>
      <c r="H429" s="329"/>
      <c r="I429" s="327"/>
      <c r="J429" s="330"/>
      <c r="K429" s="331"/>
      <c r="L429" s="323"/>
      <c r="M429" s="323"/>
      <c r="N429" s="323"/>
      <c r="O429" s="323"/>
      <c r="P429" s="323"/>
      <c r="Q429" s="323"/>
      <c r="R429" s="323"/>
      <c r="S429" s="323"/>
      <c r="T429" s="323"/>
      <c r="U429" s="323"/>
      <c r="V429" s="323"/>
      <c r="W429" s="323"/>
      <c r="X429" s="323"/>
      <c r="Y429" s="323"/>
      <c r="Z429" s="323"/>
    </row>
    <row r="430" spans="1:26" ht="14.25" customHeight="1" x14ac:dyDescent="0.25">
      <c r="A430" s="326">
        <v>425</v>
      </c>
      <c r="B430" s="327"/>
      <c r="C430" s="327"/>
      <c r="D430" s="327"/>
      <c r="E430" s="327"/>
      <c r="F430" s="328"/>
      <c r="G430" s="328"/>
      <c r="H430" s="329"/>
      <c r="I430" s="327"/>
      <c r="J430" s="330"/>
      <c r="K430" s="331"/>
      <c r="L430" s="323"/>
      <c r="M430" s="323"/>
      <c r="N430" s="323"/>
      <c r="O430" s="323"/>
      <c r="P430" s="323"/>
      <c r="Q430" s="323"/>
      <c r="R430" s="323"/>
      <c r="S430" s="323"/>
      <c r="T430" s="323"/>
      <c r="U430" s="323"/>
      <c r="V430" s="323"/>
      <c r="W430" s="323"/>
      <c r="X430" s="323"/>
      <c r="Y430" s="323"/>
      <c r="Z430" s="323"/>
    </row>
    <row r="431" spans="1:26" ht="14.25" customHeight="1" x14ac:dyDescent="0.25">
      <c r="A431" s="326">
        <v>426</v>
      </c>
      <c r="B431" s="327"/>
      <c r="C431" s="327"/>
      <c r="D431" s="327"/>
      <c r="E431" s="327"/>
      <c r="F431" s="328"/>
      <c r="G431" s="328"/>
      <c r="H431" s="329"/>
      <c r="I431" s="327"/>
      <c r="J431" s="330"/>
      <c r="K431" s="331"/>
      <c r="L431" s="323"/>
      <c r="M431" s="323"/>
      <c r="N431" s="323"/>
      <c r="O431" s="323"/>
      <c r="P431" s="323"/>
      <c r="Q431" s="323"/>
      <c r="R431" s="323"/>
      <c r="S431" s="323"/>
      <c r="T431" s="323"/>
      <c r="U431" s="323"/>
      <c r="V431" s="323"/>
      <c r="W431" s="323"/>
      <c r="X431" s="323"/>
      <c r="Y431" s="323"/>
      <c r="Z431" s="323"/>
    </row>
    <row r="432" spans="1:26" ht="14.25" customHeight="1" x14ac:dyDescent="0.25">
      <c r="A432" s="326">
        <v>427</v>
      </c>
      <c r="B432" s="327"/>
      <c r="C432" s="327"/>
      <c r="D432" s="327"/>
      <c r="E432" s="327"/>
      <c r="F432" s="328"/>
      <c r="G432" s="328"/>
      <c r="H432" s="329"/>
      <c r="I432" s="327"/>
      <c r="J432" s="330"/>
      <c r="K432" s="331"/>
      <c r="L432" s="323"/>
      <c r="M432" s="323"/>
      <c r="N432" s="323"/>
      <c r="O432" s="323"/>
      <c r="P432" s="323"/>
      <c r="Q432" s="323"/>
      <c r="R432" s="323"/>
      <c r="S432" s="323"/>
      <c r="T432" s="323"/>
      <c r="U432" s="323"/>
      <c r="V432" s="323"/>
      <c r="W432" s="323"/>
      <c r="X432" s="323"/>
      <c r="Y432" s="323"/>
      <c r="Z432" s="323"/>
    </row>
    <row r="433" spans="1:26" ht="14.25" customHeight="1" x14ac:dyDescent="0.25">
      <c r="A433" s="326">
        <v>428</v>
      </c>
      <c r="B433" s="327"/>
      <c r="C433" s="327"/>
      <c r="D433" s="327"/>
      <c r="E433" s="327"/>
      <c r="F433" s="328"/>
      <c r="G433" s="328"/>
      <c r="H433" s="329"/>
      <c r="I433" s="327"/>
      <c r="J433" s="330"/>
      <c r="K433" s="331"/>
      <c r="L433" s="323"/>
      <c r="M433" s="323"/>
      <c r="N433" s="323"/>
      <c r="O433" s="323"/>
      <c r="P433" s="323"/>
      <c r="Q433" s="323"/>
      <c r="R433" s="323"/>
      <c r="S433" s="323"/>
      <c r="T433" s="323"/>
      <c r="U433" s="323"/>
      <c r="V433" s="323"/>
      <c r="W433" s="323"/>
      <c r="X433" s="323"/>
      <c r="Y433" s="323"/>
      <c r="Z433" s="323"/>
    </row>
    <row r="434" spans="1:26" ht="14.25" customHeight="1" x14ac:dyDescent="0.25">
      <c r="A434" s="326">
        <v>429</v>
      </c>
      <c r="B434" s="327"/>
      <c r="C434" s="327"/>
      <c r="D434" s="327"/>
      <c r="E434" s="327"/>
      <c r="F434" s="328"/>
      <c r="G434" s="328"/>
      <c r="H434" s="329"/>
      <c r="I434" s="327"/>
      <c r="J434" s="330"/>
      <c r="K434" s="331"/>
      <c r="L434" s="323"/>
      <c r="M434" s="323"/>
      <c r="N434" s="323"/>
      <c r="O434" s="323"/>
      <c r="P434" s="323"/>
      <c r="Q434" s="323"/>
      <c r="R434" s="323"/>
      <c r="S434" s="323"/>
      <c r="T434" s="323"/>
      <c r="U434" s="323"/>
      <c r="V434" s="323"/>
      <c r="W434" s="323"/>
      <c r="X434" s="323"/>
      <c r="Y434" s="323"/>
      <c r="Z434" s="323"/>
    </row>
    <row r="435" spans="1:26" ht="14.25" customHeight="1" x14ac:dyDescent="0.25">
      <c r="A435" s="326">
        <v>430</v>
      </c>
      <c r="B435" s="327"/>
      <c r="C435" s="327"/>
      <c r="D435" s="327"/>
      <c r="E435" s="327"/>
      <c r="F435" s="328"/>
      <c r="G435" s="328"/>
      <c r="H435" s="329"/>
      <c r="I435" s="327"/>
      <c r="J435" s="330"/>
      <c r="K435" s="331"/>
      <c r="L435" s="323"/>
      <c r="M435" s="323"/>
      <c r="N435" s="323"/>
      <c r="O435" s="323"/>
      <c r="P435" s="323"/>
      <c r="Q435" s="323"/>
      <c r="R435" s="323"/>
      <c r="S435" s="323"/>
      <c r="T435" s="323"/>
      <c r="U435" s="323"/>
      <c r="V435" s="323"/>
      <c r="W435" s="323"/>
      <c r="X435" s="323"/>
      <c r="Y435" s="323"/>
      <c r="Z435" s="323"/>
    </row>
    <row r="436" spans="1:26" ht="14.25" customHeight="1" x14ac:dyDescent="0.25">
      <c r="A436" s="326">
        <v>431</v>
      </c>
      <c r="B436" s="327"/>
      <c r="C436" s="327"/>
      <c r="D436" s="327"/>
      <c r="E436" s="327"/>
      <c r="F436" s="328"/>
      <c r="G436" s="328"/>
      <c r="H436" s="329"/>
      <c r="I436" s="327"/>
      <c r="J436" s="330"/>
      <c r="K436" s="331"/>
      <c r="L436" s="323"/>
      <c r="M436" s="323"/>
      <c r="N436" s="323"/>
      <c r="O436" s="323"/>
      <c r="P436" s="323"/>
      <c r="Q436" s="323"/>
      <c r="R436" s="323"/>
      <c r="S436" s="323"/>
      <c r="T436" s="323"/>
      <c r="U436" s="323"/>
      <c r="V436" s="323"/>
      <c r="W436" s="323"/>
      <c r="X436" s="323"/>
      <c r="Y436" s="323"/>
      <c r="Z436" s="323"/>
    </row>
    <row r="437" spans="1:26" ht="14.25" customHeight="1" x14ac:dyDescent="0.25">
      <c r="A437" s="326">
        <v>432</v>
      </c>
      <c r="B437" s="327"/>
      <c r="C437" s="327"/>
      <c r="D437" s="327"/>
      <c r="E437" s="327"/>
      <c r="F437" s="328"/>
      <c r="G437" s="328"/>
      <c r="H437" s="329"/>
      <c r="I437" s="327"/>
      <c r="J437" s="330"/>
      <c r="K437" s="331"/>
      <c r="L437" s="323"/>
      <c r="M437" s="323"/>
      <c r="N437" s="323"/>
      <c r="O437" s="323"/>
      <c r="P437" s="323"/>
      <c r="Q437" s="323"/>
      <c r="R437" s="323"/>
      <c r="S437" s="323"/>
      <c r="T437" s="323"/>
      <c r="U437" s="323"/>
      <c r="V437" s="323"/>
      <c r="W437" s="323"/>
      <c r="X437" s="323"/>
      <c r="Y437" s="323"/>
      <c r="Z437" s="323"/>
    </row>
    <row r="438" spans="1:26" ht="14.25" customHeight="1" x14ac:dyDescent="0.25">
      <c r="A438" s="326">
        <v>433</v>
      </c>
      <c r="B438" s="327"/>
      <c r="C438" s="327"/>
      <c r="D438" s="327"/>
      <c r="E438" s="327"/>
      <c r="F438" s="328"/>
      <c r="G438" s="328"/>
      <c r="H438" s="329"/>
      <c r="I438" s="327"/>
      <c r="J438" s="330"/>
      <c r="K438" s="331"/>
      <c r="L438" s="323"/>
      <c r="M438" s="323"/>
      <c r="N438" s="323"/>
      <c r="O438" s="323"/>
      <c r="P438" s="323"/>
      <c r="Q438" s="323"/>
      <c r="R438" s="323"/>
      <c r="S438" s="323"/>
      <c r="T438" s="323"/>
      <c r="U438" s="323"/>
      <c r="V438" s="323"/>
      <c r="W438" s="323"/>
      <c r="X438" s="323"/>
      <c r="Y438" s="323"/>
      <c r="Z438" s="323"/>
    </row>
    <row r="439" spans="1:26" ht="14.25" customHeight="1" x14ac:dyDescent="0.25">
      <c r="A439" s="326">
        <v>434</v>
      </c>
      <c r="B439" s="327"/>
      <c r="C439" s="327"/>
      <c r="D439" s="327"/>
      <c r="E439" s="327"/>
      <c r="F439" s="328"/>
      <c r="G439" s="328"/>
      <c r="H439" s="329"/>
      <c r="I439" s="327"/>
      <c r="J439" s="330"/>
      <c r="K439" s="331"/>
      <c r="L439" s="323"/>
      <c r="M439" s="323"/>
      <c r="N439" s="323"/>
      <c r="O439" s="323"/>
      <c r="P439" s="323"/>
      <c r="Q439" s="323"/>
      <c r="R439" s="323"/>
      <c r="S439" s="323"/>
      <c r="T439" s="323"/>
      <c r="U439" s="323"/>
      <c r="V439" s="323"/>
      <c r="W439" s="323"/>
      <c r="X439" s="323"/>
      <c r="Y439" s="323"/>
      <c r="Z439" s="323"/>
    </row>
    <row r="440" spans="1:26" ht="14.25" customHeight="1" x14ac:dyDescent="0.25">
      <c r="A440" s="326">
        <v>435</v>
      </c>
      <c r="B440" s="327"/>
      <c r="C440" s="327"/>
      <c r="D440" s="327"/>
      <c r="E440" s="327"/>
      <c r="F440" s="328"/>
      <c r="G440" s="328"/>
      <c r="H440" s="329"/>
      <c r="I440" s="327"/>
      <c r="J440" s="330"/>
      <c r="K440" s="331"/>
      <c r="L440" s="323"/>
      <c r="M440" s="323"/>
      <c r="N440" s="323"/>
      <c r="O440" s="323"/>
      <c r="P440" s="323"/>
      <c r="Q440" s="323"/>
      <c r="R440" s="323"/>
      <c r="S440" s="323"/>
      <c r="T440" s="323"/>
      <c r="U440" s="323"/>
      <c r="V440" s="323"/>
      <c r="W440" s="323"/>
      <c r="X440" s="323"/>
      <c r="Y440" s="323"/>
      <c r="Z440" s="323"/>
    </row>
    <row r="441" spans="1:26" ht="14.25" customHeight="1" x14ac:dyDescent="0.25">
      <c r="A441" s="326">
        <v>436</v>
      </c>
      <c r="B441" s="327"/>
      <c r="C441" s="327"/>
      <c r="D441" s="327"/>
      <c r="E441" s="327"/>
      <c r="F441" s="328"/>
      <c r="G441" s="328"/>
      <c r="H441" s="329"/>
      <c r="I441" s="327"/>
      <c r="J441" s="330"/>
      <c r="K441" s="331"/>
      <c r="L441" s="323"/>
      <c r="M441" s="323"/>
      <c r="N441" s="323"/>
      <c r="O441" s="323"/>
      <c r="P441" s="323"/>
      <c r="Q441" s="323"/>
      <c r="R441" s="323"/>
      <c r="S441" s="323"/>
      <c r="T441" s="323"/>
      <c r="U441" s="323"/>
      <c r="V441" s="323"/>
      <c r="W441" s="323"/>
      <c r="X441" s="323"/>
      <c r="Y441" s="323"/>
      <c r="Z441" s="323"/>
    </row>
    <row r="442" spans="1:26" ht="14.25" customHeight="1" x14ac:dyDescent="0.25">
      <c r="A442" s="326">
        <v>437</v>
      </c>
      <c r="B442" s="327"/>
      <c r="C442" s="327"/>
      <c r="D442" s="327"/>
      <c r="E442" s="327"/>
      <c r="F442" s="328"/>
      <c r="G442" s="328"/>
      <c r="H442" s="329"/>
      <c r="I442" s="327"/>
      <c r="J442" s="330"/>
      <c r="K442" s="331"/>
      <c r="L442" s="323"/>
      <c r="M442" s="323"/>
      <c r="N442" s="323"/>
      <c r="O442" s="323"/>
      <c r="P442" s="323"/>
      <c r="Q442" s="323"/>
      <c r="R442" s="323"/>
      <c r="S442" s="323"/>
      <c r="T442" s="323"/>
      <c r="U442" s="323"/>
      <c r="V442" s="323"/>
      <c r="W442" s="323"/>
      <c r="X442" s="323"/>
      <c r="Y442" s="323"/>
      <c r="Z442" s="323"/>
    </row>
    <row r="443" spans="1:26" ht="14.25" customHeight="1" x14ac:dyDescent="0.25">
      <c r="A443" s="326">
        <v>438</v>
      </c>
      <c r="B443" s="327"/>
      <c r="C443" s="327"/>
      <c r="D443" s="327"/>
      <c r="E443" s="327"/>
      <c r="F443" s="328"/>
      <c r="G443" s="328"/>
      <c r="H443" s="329"/>
      <c r="I443" s="327"/>
      <c r="J443" s="330"/>
      <c r="K443" s="331"/>
      <c r="L443" s="323"/>
      <c r="M443" s="323"/>
      <c r="N443" s="323"/>
      <c r="O443" s="323"/>
      <c r="P443" s="323"/>
      <c r="Q443" s="323"/>
      <c r="R443" s="323"/>
      <c r="S443" s="323"/>
      <c r="T443" s="323"/>
      <c r="U443" s="323"/>
      <c r="V443" s="323"/>
      <c r="W443" s="323"/>
      <c r="X443" s="323"/>
      <c r="Y443" s="323"/>
      <c r="Z443" s="323"/>
    </row>
    <row r="444" spans="1:26" ht="14.25" customHeight="1" x14ac:dyDescent="0.25">
      <c r="A444" s="326">
        <v>439</v>
      </c>
      <c r="B444" s="327"/>
      <c r="C444" s="327"/>
      <c r="D444" s="327"/>
      <c r="E444" s="327"/>
      <c r="F444" s="328"/>
      <c r="G444" s="328"/>
      <c r="H444" s="329"/>
      <c r="I444" s="327"/>
      <c r="J444" s="330"/>
      <c r="K444" s="331"/>
      <c r="L444" s="323"/>
      <c r="M444" s="323"/>
      <c r="N444" s="323"/>
      <c r="O444" s="323"/>
      <c r="P444" s="323"/>
      <c r="Q444" s="323"/>
      <c r="R444" s="323"/>
      <c r="S444" s="323"/>
      <c r="T444" s="323"/>
      <c r="U444" s="323"/>
      <c r="V444" s="323"/>
      <c r="W444" s="323"/>
      <c r="X444" s="323"/>
      <c r="Y444" s="323"/>
      <c r="Z444" s="323"/>
    </row>
    <row r="445" spans="1:26" ht="14.25" customHeight="1" x14ac:dyDescent="0.25">
      <c r="A445" s="326">
        <v>440</v>
      </c>
      <c r="B445" s="327"/>
      <c r="C445" s="327"/>
      <c r="D445" s="327"/>
      <c r="E445" s="327"/>
      <c r="F445" s="328"/>
      <c r="G445" s="328"/>
      <c r="H445" s="329"/>
      <c r="I445" s="327"/>
      <c r="J445" s="330"/>
      <c r="K445" s="331"/>
      <c r="L445" s="323"/>
      <c r="M445" s="323"/>
      <c r="N445" s="323"/>
      <c r="O445" s="323"/>
      <c r="P445" s="323"/>
      <c r="Q445" s="323"/>
      <c r="R445" s="323"/>
      <c r="S445" s="323"/>
      <c r="T445" s="323"/>
      <c r="U445" s="323"/>
      <c r="V445" s="323"/>
      <c r="W445" s="323"/>
      <c r="X445" s="323"/>
      <c r="Y445" s="323"/>
      <c r="Z445" s="323"/>
    </row>
    <row r="446" spans="1:26" ht="14.25" customHeight="1" x14ac:dyDescent="0.25">
      <c r="A446" s="326">
        <v>441</v>
      </c>
      <c r="B446" s="327"/>
      <c r="C446" s="327"/>
      <c r="D446" s="327"/>
      <c r="E446" s="327"/>
      <c r="F446" s="328"/>
      <c r="G446" s="328"/>
      <c r="H446" s="329"/>
      <c r="I446" s="327"/>
      <c r="J446" s="330"/>
      <c r="K446" s="331"/>
      <c r="L446" s="323"/>
      <c r="M446" s="323"/>
      <c r="N446" s="323"/>
      <c r="O446" s="323"/>
      <c r="P446" s="323"/>
      <c r="Q446" s="323"/>
      <c r="R446" s="323"/>
      <c r="S446" s="323"/>
      <c r="T446" s="323"/>
      <c r="U446" s="323"/>
      <c r="V446" s="323"/>
      <c r="W446" s="323"/>
      <c r="X446" s="323"/>
      <c r="Y446" s="323"/>
      <c r="Z446" s="323"/>
    </row>
    <row r="447" spans="1:26" ht="14.25" customHeight="1" x14ac:dyDescent="0.25">
      <c r="A447" s="326">
        <v>442</v>
      </c>
      <c r="B447" s="327"/>
      <c r="C447" s="327"/>
      <c r="D447" s="327"/>
      <c r="E447" s="327"/>
      <c r="F447" s="328"/>
      <c r="G447" s="328"/>
      <c r="H447" s="329"/>
      <c r="I447" s="327"/>
      <c r="J447" s="330"/>
      <c r="K447" s="331"/>
      <c r="L447" s="323"/>
      <c r="M447" s="323"/>
      <c r="N447" s="323"/>
      <c r="O447" s="323"/>
      <c r="P447" s="323"/>
      <c r="Q447" s="323"/>
      <c r="R447" s="323"/>
      <c r="S447" s="323"/>
      <c r="T447" s="323"/>
      <c r="U447" s="323"/>
      <c r="V447" s="323"/>
      <c r="W447" s="323"/>
      <c r="X447" s="323"/>
      <c r="Y447" s="323"/>
      <c r="Z447" s="323"/>
    </row>
    <row r="448" spans="1:26" ht="14.25" customHeight="1" x14ac:dyDescent="0.25">
      <c r="A448" s="326">
        <v>443</v>
      </c>
      <c r="B448" s="327"/>
      <c r="C448" s="327"/>
      <c r="D448" s="327"/>
      <c r="E448" s="327"/>
      <c r="F448" s="328"/>
      <c r="G448" s="328"/>
      <c r="H448" s="329"/>
      <c r="I448" s="327"/>
      <c r="J448" s="330"/>
      <c r="K448" s="331"/>
      <c r="L448" s="323"/>
      <c r="M448" s="323"/>
      <c r="N448" s="323"/>
      <c r="O448" s="323"/>
      <c r="P448" s="323"/>
      <c r="Q448" s="323"/>
      <c r="R448" s="323"/>
      <c r="S448" s="323"/>
      <c r="T448" s="323"/>
      <c r="U448" s="323"/>
      <c r="V448" s="323"/>
      <c r="W448" s="323"/>
      <c r="X448" s="323"/>
      <c r="Y448" s="323"/>
      <c r="Z448" s="323"/>
    </row>
    <row r="449" spans="1:26" ht="14.25" customHeight="1" x14ac:dyDescent="0.25">
      <c r="A449" s="326">
        <v>444</v>
      </c>
      <c r="B449" s="327"/>
      <c r="C449" s="327"/>
      <c r="D449" s="327"/>
      <c r="E449" s="327"/>
      <c r="F449" s="328"/>
      <c r="G449" s="328"/>
      <c r="H449" s="329"/>
      <c r="I449" s="327"/>
      <c r="J449" s="330"/>
      <c r="K449" s="331"/>
      <c r="L449" s="323"/>
      <c r="M449" s="323"/>
      <c r="N449" s="323"/>
      <c r="O449" s="323"/>
      <c r="P449" s="323"/>
      <c r="Q449" s="323"/>
      <c r="R449" s="323"/>
      <c r="S449" s="323"/>
      <c r="T449" s="323"/>
      <c r="U449" s="323"/>
      <c r="V449" s="323"/>
      <c r="W449" s="323"/>
      <c r="X449" s="323"/>
      <c r="Y449" s="323"/>
      <c r="Z449" s="323"/>
    </row>
    <row r="450" spans="1:26" ht="14.25" customHeight="1" x14ac:dyDescent="0.25">
      <c r="A450" s="326">
        <v>445</v>
      </c>
      <c r="B450" s="327"/>
      <c r="C450" s="327"/>
      <c r="D450" s="327"/>
      <c r="E450" s="327"/>
      <c r="F450" s="328"/>
      <c r="G450" s="328"/>
      <c r="H450" s="329"/>
      <c r="I450" s="327"/>
      <c r="J450" s="330"/>
      <c r="K450" s="331"/>
      <c r="L450" s="323"/>
      <c r="M450" s="323"/>
      <c r="N450" s="323"/>
      <c r="O450" s="323"/>
      <c r="P450" s="323"/>
      <c r="Q450" s="323"/>
      <c r="R450" s="323"/>
      <c r="S450" s="323"/>
      <c r="T450" s="323"/>
      <c r="U450" s="323"/>
      <c r="V450" s="323"/>
      <c r="W450" s="323"/>
      <c r="X450" s="323"/>
      <c r="Y450" s="323"/>
      <c r="Z450" s="323"/>
    </row>
    <row r="451" spans="1:26" ht="14.25" customHeight="1" x14ac:dyDescent="0.25">
      <c r="A451" s="326">
        <v>446</v>
      </c>
      <c r="B451" s="327"/>
      <c r="C451" s="327"/>
      <c r="D451" s="327"/>
      <c r="E451" s="327"/>
      <c r="F451" s="328"/>
      <c r="G451" s="328"/>
      <c r="H451" s="329"/>
      <c r="I451" s="327"/>
      <c r="J451" s="330"/>
      <c r="K451" s="331"/>
      <c r="L451" s="323"/>
      <c r="M451" s="323"/>
      <c r="N451" s="323"/>
      <c r="O451" s="323"/>
      <c r="P451" s="323"/>
      <c r="Q451" s="323"/>
      <c r="R451" s="323"/>
      <c r="S451" s="323"/>
      <c r="T451" s="323"/>
      <c r="U451" s="323"/>
      <c r="V451" s="323"/>
      <c r="W451" s="323"/>
      <c r="X451" s="323"/>
      <c r="Y451" s="323"/>
      <c r="Z451" s="323"/>
    </row>
    <row r="452" spans="1:26" ht="14.25" customHeight="1" x14ac:dyDescent="0.25">
      <c r="A452" s="326">
        <v>447</v>
      </c>
      <c r="B452" s="327"/>
      <c r="C452" s="327"/>
      <c r="D452" s="327"/>
      <c r="E452" s="327"/>
      <c r="F452" s="328"/>
      <c r="G452" s="328"/>
      <c r="H452" s="329"/>
      <c r="I452" s="327"/>
      <c r="J452" s="330"/>
      <c r="K452" s="331"/>
      <c r="L452" s="323"/>
      <c r="M452" s="323"/>
      <c r="N452" s="323"/>
      <c r="O452" s="323"/>
      <c r="P452" s="323"/>
      <c r="Q452" s="323"/>
      <c r="R452" s="323"/>
      <c r="S452" s="323"/>
      <c r="T452" s="323"/>
      <c r="U452" s="323"/>
      <c r="V452" s="323"/>
      <c r="W452" s="323"/>
      <c r="X452" s="323"/>
      <c r="Y452" s="323"/>
      <c r="Z452" s="323"/>
    </row>
    <row r="453" spans="1:26" ht="14.25" customHeight="1" x14ac:dyDescent="0.25">
      <c r="A453" s="326">
        <v>448</v>
      </c>
      <c r="B453" s="327"/>
      <c r="C453" s="327"/>
      <c r="D453" s="327"/>
      <c r="E453" s="327"/>
      <c r="F453" s="328"/>
      <c r="G453" s="328"/>
      <c r="H453" s="329"/>
      <c r="I453" s="327"/>
      <c r="J453" s="330"/>
      <c r="K453" s="331"/>
      <c r="L453" s="323"/>
      <c r="M453" s="323"/>
      <c r="N453" s="323"/>
      <c r="O453" s="323"/>
      <c r="P453" s="323"/>
      <c r="Q453" s="323"/>
      <c r="R453" s="323"/>
      <c r="S453" s="323"/>
      <c r="T453" s="323"/>
      <c r="U453" s="323"/>
      <c r="V453" s="323"/>
      <c r="W453" s="323"/>
      <c r="X453" s="323"/>
      <c r="Y453" s="323"/>
      <c r="Z453" s="323"/>
    </row>
    <row r="454" spans="1:26" ht="14.25" customHeight="1" x14ac:dyDescent="0.25">
      <c r="A454" s="326">
        <v>449</v>
      </c>
      <c r="B454" s="327"/>
      <c r="C454" s="327"/>
      <c r="D454" s="327"/>
      <c r="E454" s="327"/>
      <c r="F454" s="328"/>
      <c r="G454" s="328"/>
      <c r="H454" s="329"/>
      <c r="I454" s="327"/>
      <c r="J454" s="330"/>
      <c r="K454" s="331"/>
      <c r="L454" s="323"/>
      <c r="M454" s="323"/>
      <c r="N454" s="323"/>
      <c r="O454" s="323"/>
      <c r="P454" s="323"/>
      <c r="Q454" s="323"/>
      <c r="R454" s="323"/>
      <c r="S454" s="323"/>
      <c r="T454" s="323"/>
      <c r="U454" s="323"/>
      <c r="V454" s="323"/>
      <c r="W454" s="323"/>
      <c r="X454" s="323"/>
      <c r="Y454" s="323"/>
      <c r="Z454" s="323"/>
    </row>
    <row r="455" spans="1:26" ht="14.25" customHeight="1" x14ac:dyDescent="0.25">
      <c r="A455" s="326">
        <v>450</v>
      </c>
      <c r="B455" s="327"/>
      <c r="C455" s="327"/>
      <c r="D455" s="327"/>
      <c r="E455" s="327"/>
      <c r="F455" s="328"/>
      <c r="G455" s="328"/>
      <c r="H455" s="329"/>
      <c r="I455" s="327"/>
      <c r="J455" s="330"/>
      <c r="K455" s="331"/>
      <c r="L455" s="323"/>
      <c r="M455" s="323"/>
      <c r="N455" s="323"/>
      <c r="O455" s="323"/>
      <c r="P455" s="323"/>
      <c r="Q455" s="323"/>
      <c r="R455" s="323"/>
      <c r="S455" s="323"/>
      <c r="T455" s="323"/>
      <c r="U455" s="323"/>
      <c r="V455" s="323"/>
      <c r="W455" s="323"/>
      <c r="X455" s="323"/>
      <c r="Y455" s="323"/>
      <c r="Z455" s="323"/>
    </row>
    <row r="456" spans="1:26" ht="14.25" customHeight="1" x14ac:dyDescent="0.25">
      <c r="A456" s="326">
        <v>451</v>
      </c>
      <c r="B456" s="327"/>
      <c r="C456" s="327"/>
      <c r="D456" s="327"/>
      <c r="E456" s="327"/>
      <c r="F456" s="328"/>
      <c r="G456" s="328"/>
      <c r="H456" s="329"/>
      <c r="I456" s="327"/>
      <c r="J456" s="330"/>
      <c r="K456" s="331"/>
      <c r="L456" s="323"/>
      <c r="M456" s="323"/>
      <c r="N456" s="323"/>
      <c r="O456" s="323"/>
      <c r="P456" s="323"/>
      <c r="Q456" s="323"/>
      <c r="R456" s="323"/>
      <c r="S456" s="323"/>
      <c r="T456" s="323"/>
      <c r="U456" s="323"/>
      <c r="V456" s="323"/>
      <c r="W456" s="323"/>
      <c r="X456" s="323"/>
      <c r="Y456" s="323"/>
      <c r="Z456" s="323"/>
    </row>
    <row r="457" spans="1:26" ht="14.25" customHeight="1" x14ac:dyDescent="0.25">
      <c r="A457" s="326">
        <v>452</v>
      </c>
      <c r="B457" s="327"/>
      <c r="C457" s="327"/>
      <c r="D457" s="327"/>
      <c r="E457" s="327"/>
      <c r="F457" s="328"/>
      <c r="G457" s="328"/>
      <c r="H457" s="329"/>
      <c r="I457" s="327"/>
      <c r="J457" s="330"/>
      <c r="K457" s="331"/>
      <c r="L457" s="323"/>
      <c r="M457" s="323"/>
      <c r="N457" s="323"/>
      <c r="O457" s="323"/>
      <c r="P457" s="323"/>
      <c r="Q457" s="323"/>
      <c r="R457" s="323"/>
      <c r="S457" s="323"/>
      <c r="T457" s="323"/>
      <c r="U457" s="323"/>
      <c r="V457" s="323"/>
      <c r="W457" s="323"/>
      <c r="X457" s="323"/>
      <c r="Y457" s="323"/>
      <c r="Z457" s="323"/>
    </row>
    <row r="458" spans="1:26" ht="14.25" customHeight="1" x14ac:dyDescent="0.25">
      <c r="A458" s="326">
        <v>453</v>
      </c>
      <c r="B458" s="327"/>
      <c r="C458" s="327"/>
      <c r="D458" s="327"/>
      <c r="E458" s="327"/>
      <c r="F458" s="328"/>
      <c r="G458" s="328"/>
      <c r="H458" s="329"/>
      <c r="I458" s="327"/>
      <c r="J458" s="330"/>
      <c r="K458" s="331"/>
      <c r="L458" s="323"/>
      <c r="M458" s="323"/>
      <c r="N458" s="323"/>
      <c r="O458" s="323"/>
      <c r="P458" s="323"/>
      <c r="Q458" s="323"/>
      <c r="R458" s="323"/>
      <c r="S458" s="323"/>
      <c r="T458" s="323"/>
      <c r="U458" s="323"/>
      <c r="V458" s="323"/>
      <c r="W458" s="323"/>
      <c r="X458" s="323"/>
      <c r="Y458" s="323"/>
      <c r="Z458" s="323"/>
    </row>
    <row r="459" spans="1:26" ht="14.25" customHeight="1" x14ac:dyDescent="0.25">
      <c r="A459" s="326">
        <v>454</v>
      </c>
      <c r="B459" s="327"/>
      <c r="C459" s="327"/>
      <c r="D459" s="327"/>
      <c r="E459" s="327"/>
      <c r="F459" s="328"/>
      <c r="G459" s="328"/>
      <c r="H459" s="329"/>
      <c r="I459" s="327"/>
      <c r="J459" s="330"/>
      <c r="K459" s="331"/>
      <c r="L459" s="323"/>
      <c r="M459" s="323"/>
      <c r="N459" s="323"/>
      <c r="O459" s="323"/>
      <c r="P459" s="323"/>
      <c r="Q459" s="323"/>
      <c r="R459" s="323"/>
      <c r="S459" s="323"/>
      <c r="T459" s="323"/>
      <c r="U459" s="323"/>
      <c r="V459" s="323"/>
      <c r="W459" s="323"/>
      <c r="X459" s="323"/>
      <c r="Y459" s="323"/>
      <c r="Z459" s="323"/>
    </row>
    <row r="460" spans="1:26" ht="14.25" customHeight="1" x14ac:dyDescent="0.25">
      <c r="A460" s="326">
        <v>455</v>
      </c>
      <c r="B460" s="327"/>
      <c r="C460" s="327"/>
      <c r="D460" s="327"/>
      <c r="E460" s="327"/>
      <c r="F460" s="328"/>
      <c r="G460" s="328"/>
      <c r="H460" s="329"/>
      <c r="I460" s="327"/>
      <c r="J460" s="330"/>
      <c r="K460" s="331"/>
      <c r="L460" s="323"/>
      <c r="M460" s="323"/>
      <c r="N460" s="323"/>
      <c r="O460" s="323"/>
      <c r="P460" s="323"/>
      <c r="Q460" s="323"/>
      <c r="R460" s="323"/>
      <c r="S460" s="323"/>
      <c r="T460" s="323"/>
      <c r="U460" s="323"/>
      <c r="V460" s="323"/>
      <c r="W460" s="323"/>
      <c r="X460" s="323"/>
      <c r="Y460" s="323"/>
      <c r="Z460" s="323"/>
    </row>
    <row r="461" spans="1:26" ht="14.25" customHeight="1" x14ac:dyDescent="0.25">
      <c r="A461" s="326">
        <v>456</v>
      </c>
      <c r="B461" s="327"/>
      <c r="C461" s="327"/>
      <c r="D461" s="327"/>
      <c r="E461" s="327"/>
      <c r="F461" s="328"/>
      <c r="G461" s="328"/>
      <c r="H461" s="329"/>
      <c r="I461" s="327"/>
      <c r="J461" s="330"/>
      <c r="K461" s="331"/>
      <c r="L461" s="323"/>
      <c r="M461" s="323"/>
      <c r="N461" s="323"/>
      <c r="O461" s="323"/>
      <c r="P461" s="323"/>
      <c r="Q461" s="323"/>
      <c r="R461" s="323"/>
      <c r="S461" s="323"/>
      <c r="T461" s="323"/>
      <c r="U461" s="323"/>
      <c r="V461" s="323"/>
      <c r="W461" s="323"/>
      <c r="X461" s="323"/>
      <c r="Y461" s="323"/>
      <c r="Z461" s="323"/>
    </row>
    <row r="462" spans="1:26" ht="14.25" customHeight="1" x14ac:dyDescent="0.25">
      <c r="A462" s="326">
        <v>457</v>
      </c>
      <c r="B462" s="327"/>
      <c r="C462" s="327"/>
      <c r="D462" s="327"/>
      <c r="E462" s="327"/>
      <c r="F462" s="328"/>
      <c r="G462" s="328"/>
      <c r="H462" s="329"/>
      <c r="I462" s="327"/>
      <c r="J462" s="330"/>
      <c r="K462" s="331"/>
      <c r="L462" s="323"/>
      <c r="M462" s="323"/>
      <c r="N462" s="323"/>
      <c r="O462" s="323"/>
      <c r="P462" s="323"/>
      <c r="Q462" s="323"/>
      <c r="R462" s="323"/>
      <c r="S462" s="323"/>
      <c r="T462" s="323"/>
      <c r="U462" s="323"/>
      <c r="V462" s="323"/>
      <c r="W462" s="323"/>
      <c r="X462" s="323"/>
      <c r="Y462" s="323"/>
      <c r="Z462" s="323"/>
    </row>
    <row r="463" spans="1:26" ht="14.25" customHeight="1" x14ac:dyDescent="0.25">
      <c r="A463" s="326">
        <v>458</v>
      </c>
      <c r="B463" s="327"/>
      <c r="C463" s="327"/>
      <c r="D463" s="327"/>
      <c r="E463" s="327"/>
      <c r="F463" s="328"/>
      <c r="G463" s="328"/>
      <c r="H463" s="329"/>
      <c r="I463" s="327"/>
      <c r="J463" s="330"/>
      <c r="K463" s="331"/>
      <c r="L463" s="323"/>
      <c r="M463" s="323"/>
      <c r="N463" s="323"/>
      <c r="O463" s="323"/>
      <c r="P463" s="323"/>
      <c r="Q463" s="323"/>
      <c r="R463" s="323"/>
      <c r="S463" s="323"/>
      <c r="T463" s="323"/>
      <c r="U463" s="323"/>
      <c r="V463" s="323"/>
      <c r="W463" s="323"/>
      <c r="X463" s="323"/>
      <c r="Y463" s="323"/>
      <c r="Z463" s="323"/>
    </row>
    <row r="464" spans="1:26" ht="14.25" customHeight="1" x14ac:dyDescent="0.25">
      <c r="A464" s="326">
        <v>459</v>
      </c>
      <c r="B464" s="327"/>
      <c r="C464" s="327"/>
      <c r="D464" s="327"/>
      <c r="E464" s="327"/>
      <c r="F464" s="328"/>
      <c r="G464" s="328"/>
      <c r="H464" s="329"/>
      <c r="I464" s="327"/>
      <c r="J464" s="330"/>
      <c r="K464" s="331"/>
      <c r="L464" s="323"/>
      <c r="M464" s="323"/>
      <c r="N464" s="323"/>
      <c r="O464" s="323"/>
      <c r="P464" s="323"/>
      <c r="Q464" s="323"/>
      <c r="R464" s="323"/>
      <c r="S464" s="323"/>
      <c r="T464" s="323"/>
      <c r="U464" s="323"/>
      <c r="V464" s="323"/>
      <c r="W464" s="323"/>
      <c r="X464" s="323"/>
      <c r="Y464" s="323"/>
      <c r="Z464" s="323"/>
    </row>
    <row r="465" spans="1:26" ht="14.25" customHeight="1" x14ac:dyDescent="0.25">
      <c r="A465" s="326">
        <v>460</v>
      </c>
      <c r="B465" s="327"/>
      <c r="C465" s="327"/>
      <c r="D465" s="327"/>
      <c r="E465" s="327"/>
      <c r="F465" s="328"/>
      <c r="G465" s="328"/>
      <c r="H465" s="329"/>
      <c r="I465" s="327"/>
      <c r="J465" s="330"/>
      <c r="K465" s="331"/>
      <c r="L465" s="323"/>
      <c r="M465" s="323"/>
      <c r="N465" s="323"/>
      <c r="O465" s="323"/>
      <c r="P465" s="323"/>
      <c r="Q465" s="323"/>
      <c r="R465" s="323"/>
      <c r="S465" s="323"/>
      <c r="T465" s="323"/>
      <c r="U465" s="323"/>
      <c r="V465" s="323"/>
      <c r="W465" s="323"/>
      <c r="X465" s="323"/>
      <c r="Y465" s="323"/>
      <c r="Z465" s="323"/>
    </row>
    <row r="466" spans="1:26" ht="14.25" customHeight="1" x14ac:dyDescent="0.25">
      <c r="A466" s="326">
        <v>461</v>
      </c>
      <c r="B466" s="327"/>
      <c r="C466" s="327"/>
      <c r="D466" s="327"/>
      <c r="E466" s="327"/>
      <c r="F466" s="328"/>
      <c r="G466" s="328"/>
      <c r="H466" s="329"/>
      <c r="I466" s="327"/>
      <c r="J466" s="330"/>
      <c r="K466" s="331"/>
      <c r="L466" s="323"/>
      <c r="M466" s="323"/>
      <c r="N466" s="323"/>
      <c r="O466" s="323"/>
      <c r="P466" s="323"/>
      <c r="Q466" s="323"/>
      <c r="R466" s="323"/>
      <c r="S466" s="323"/>
      <c r="T466" s="323"/>
      <c r="U466" s="323"/>
      <c r="V466" s="323"/>
      <c r="W466" s="323"/>
      <c r="X466" s="323"/>
      <c r="Y466" s="323"/>
      <c r="Z466" s="323"/>
    </row>
    <row r="467" spans="1:26" ht="14.25" customHeight="1" x14ac:dyDescent="0.25">
      <c r="A467" s="326">
        <v>462</v>
      </c>
      <c r="B467" s="327"/>
      <c r="C467" s="327"/>
      <c r="D467" s="327"/>
      <c r="E467" s="327"/>
      <c r="F467" s="328"/>
      <c r="G467" s="328"/>
      <c r="H467" s="329"/>
      <c r="I467" s="327"/>
      <c r="J467" s="330"/>
      <c r="K467" s="331"/>
      <c r="L467" s="323"/>
      <c r="M467" s="323"/>
      <c r="N467" s="323"/>
      <c r="O467" s="323"/>
      <c r="P467" s="323"/>
      <c r="Q467" s="323"/>
      <c r="R467" s="323"/>
      <c r="S467" s="323"/>
      <c r="T467" s="323"/>
      <c r="U467" s="323"/>
      <c r="V467" s="323"/>
      <c r="W467" s="323"/>
      <c r="X467" s="323"/>
      <c r="Y467" s="323"/>
      <c r="Z467" s="323"/>
    </row>
    <row r="468" spans="1:26" ht="14.25" customHeight="1" x14ac:dyDescent="0.25">
      <c r="A468" s="326">
        <v>463</v>
      </c>
      <c r="B468" s="327"/>
      <c r="C468" s="327"/>
      <c r="D468" s="327"/>
      <c r="E468" s="327"/>
      <c r="F468" s="328"/>
      <c r="G468" s="328"/>
      <c r="H468" s="329"/>
      <c r="I468" s="327"/>
      <c r="J468" s="330"/>
      <c r="K468" s="331"/>
      <c r="L468" s="323"/>
      <c r="M468" s="323"/>
      <c r="N468" s="323"/>
      <c r="O468" s="323"/>
      <c r="P468" s="323"/>
      <c r="Q468" s="323"/>
      <c r="R468" s="323"/>
      <c r="S468" s="323"/>
      <c r="T468" s="323"/>
      <c r="U468" s="323"/>
      <c r="V468" s="323"/>
      <c r="W468" s="323"/>
      <c r="X468" s="323"/>
      <c r="Y468" s="323"/>
      <c r="Z468" s="323"/>
    </row>
    <row r="469" spans="1:26" ht="14.25" customHeight="1" x14ac:dyDescent="0.25">
      <c r="A469" s="326">
        <v>464</v>
      </c>
      <c r="B469" s="327"/>
      <c r="C469" s="327"/>
      <c r="D469" s="327"/>
      <c r="E469" s="327"/>
      <c r="F469" s="328"/>
      <c r="G469" s="328"/>
      <c r="H469" s="329"/>
      <c r="I469" s="327"/>
      <c r="J469" s="330"/>
      <c r="K469" s="331"/>
      <c r="L469" s="323"/>
      <c r="M469" s="323"/>
      <c r="N469" s="323"/>
      <c r="O469" s="323"/>
      <c r="P469" s="323"/>
      <c r="Q469" s="323"/>
      <c r="R469" s="323"/>
      <c r="S469" s="323"/>
      <c r="T469" s="323"/>
      <c r="U469" s="323"/>
      <c r="V469" s="323"/>
      <c r="W469" s="323"/>
      <c r="X469" s="323"/>
      <c r="Y469" s="323"/>
      <c r="Z469" s="323"/>
    </row>
    <row r="470" spans="1:26" ht="14.25" customHeight="1" x14ac:dyDescent="0.25">
      <c r="A470" s="326">
        <v>465</v>
      </c>
      <c r="B470" s="327"/>
      <c r="C470" s="327"/>
      <c r="D470" s="327"/>
      <c r="E470" s="327"/>
      <c r="F470" s="328"/>
      <c r="G470" s="328"/>
      <c r="H470" s="329"/>
      <c r="I470" s="327"/>
      <c r="J470" s="330"/>
      <c r="K470" s="331"/>
      <c r="L470" s="323"/>
      <c r="M470" s="323"/>
      <c r="N470" s="323"/>
      <c r="O470" s="323"/>
      <c r="P470" s="323"/>
      <c r="Q470" s="323"/>
      <c r="R470" s="323"/>
      <c r="S470" s="323"/>
      <c r="T470" s="323"/>
      <c r="U470" s="323"/>
      <c r="V470" s="323"/>
      <c r="W470" s="323"/>
      <c r="X470" s="323"/>
      <c r="Y470" s="323"/>
      <c r="Z470" s="323"/>
    </row>
    <row r="471" spans="1:26" ht="14.25" customHeight="1" x14ac:dyDescent="0.25">
      <c r="A471" s="326">
        <v>466</v>
      </c>
      <c r="B471" s="327"/>
      <c r="C471" s="327"/>
      <c r="D471" s="327"/>
      <c r="E471" s="327"/>
      <c r="F471" s="328"/>
      <c r="G471" s="328"/>
      <c r="H471" s="329"/>
      <c r="I471" s="327"/>
      <c r="J471" s="330"/>
      <c r="K471" s="331"/>
      <c r="L471" s="323"/>
      <c r="M471" s="323"/>
      <c r="N471" s="323"/>
      <c r="O471" s="323"/>
      <c r="P471" s="323"/>
      <c r="Q471" s="323"/>
      <c r="R471" s="323"/>
      <c r="S471" s="323"/>
      <c r="T471" s="323"/>
      <c r="U471" s="323"/>
      <c r="V471" s="323"/>
      <c r="W471" s="323"/>
      <c r="X471" s="323"/>
      <c r="Y471" s="323"/>
      <c r="Z471" s="323"/>
    </row>
    <row r="472" spans="1:26" ht="14.25" customHeight="1" x14ac:dyDescent="0.25">
      <c r="A472" s="326">
        <v>467</v>
      </c>
      <c r="B472" s="327"/>
      <c r="C472" s="327"/>
      <c r="D472" s="327"/>
      <c r="E472" s="327"/>
      <c r="F472" s="328"/>
      <c r="G472" s="328"/>
      <c r="H472" s="329"/>
      <c r="I472" s="327"/>
      <c r="J472" s="330"/>
      <c r="K472" s="331"/>
      <c r="L472" s="323"/>
      <c r="M472" s="323"/>
      <c r="N472" s="323"/>
      <c r="O472" s="323"/>
      <c r="P472" s="323"/>
      <c r="Q472" s="323"/>
      <c r="R472" s="323"/>
      <c r="S472" s="323"/>
      <c r="T472" s="323"/>
      <c r="U472" s="323"/>
      <c r="V472" s="323"/>
      <c r="W472" s="323"/>
      <c r="X472" s="323"/>
      <c r="Y472" s="323"/>
      <c r="Z472" s="323"/>
    </row>
    <row r="473" spans="1:26" ht="14.25" customHeight="1" x14ac:dyDescent="0.25">
      <c r="A473" s="326">
        <v>468</v>
      </c>
      <c r="B473" s="327"/>
      <c r="C473" s="327"/>
      <c r="D473" s="327"/>
      <c r="E473" s="327"/>
      <c r="F473" s="328"/>
      <c r="G473" s="328"/>
      <c r="H473" s="329"/>
      <c r="I473" s="327"/>
      <c r="J473" s="330"/>
      <c r="K473" s="331"/>
      <c r="L473" s="323"/>
      <c r="M473" s="323"/>
      <c r="N473" s="323"/>
      <c r="O473" s="323"/>
      <c r="P473" s="323"/>
      <c r="Q473" s="323"/>
      <c r="R473" s="323"/>
      <c r="S473" s="323"/>
      <c r="T473" s="323"/>
      <c r="U473" s="323"/>
      <c r="V473" s="323"/>
      <c r="W473" s="323"/>
      <c r="X473" s="323"/>
      <c r="Y473" s="323"/>
      <c r="Z473" s="323"/>
    </row>
    <row r="474" spans="1:26" ht="14.25" customHeight="1" x14ac:dyDescent="0.25">
      <c r="A474" s="326">
        <v>469</v>
      </c>
      <c r="B474" s="327"/>
      <c r="C474" s="327"/>
      <c r="D474" s="327"/>
      <c r="E474" s="327"/>
      <c r="F474" s="328"/>
      <c r="G474" s="328"/>
      <c r="H474" s="329"/>
      <c r="I474" s="327"/>
      <c r="J474" s="330"/>
      <c r="K474" s="331"/>
      <c r="L474" s="323"/>
      <c r="M474" s="323"/>
      <c r="N474" s="323"/>
      <c r="O474" s="323"/>
      <c r="P474" s="323"/>
      <c r="Q474" s="323"/>
      <c r="R474" s="323"/>
      <c r="S474" s="323"/>
      <c r="T474" s="323"/>
      <c r="U474" s="323"/>
      <c r="V474" s="323"/>
      <c r="W474" s="323"/>
      <c r="X474" s="323"/>
      <c r="Y474" s="323"/>
      <c r="Z474" s="323"/>
    </row>
    <row r="475" spans="1:26" ht="14.25" customHeight="1" x14ac:dyDescent="0.25">
      <c r="A475" s="326">
        <v>470</v>
      </c>
      <c r="B475" s="327"/>
      <c r="C475" s="327"/>
      <c r="D475" s="327"/>
      <c r="E475" s="327"/>
      <c r="F475" s="328"/>
      <c r="G475" s="328"/>
      <c r="H475" s="329"/>
      <c r="I475" s="327"/>
      <c r="J475" s="330"/>
      <c r="K475" s="331"/>
      <c r="L475" s="323"/>
      <c r="M475" s="323"/>
      <c r="N475" s="323"/>
      <c r="O475" s="323"/>
      <c r="P475" s="323"/>
      <c r="Q475" s="323"/>
      <c r="R475" s="323"/>
      <c r="S475" s="323"/>
      <c r="T475" s="323"/>
      <c r="U475" s="323"/>
      <c r="V475" s="323"/>
      <c r="W475" s="323"/>
      <c r="X475" s="323"/>
      <c r="Y475" s="323"/>
      <c r="Z475" s="323"/>
    </row>
    <row r="476" spans="1:26" ht="14.25" customHeight="1" x14ac:dyDescent="0.25">
      <c r="A476" s="326">
        <v>471</v>
      </c>
      <c r="B476" s="327"/>
      <c r="C476" s="327"/>
      <c r="D476" s="327"/>
      <c r="E476" s="327"/>
      <c r="F476" s="328"/>
      <c r="G476" s="328"/>
      <c r="H476" s="329"/>
      <c r="I476" s="327"/>
      <c r="J476" s="330"/>
      <c r="K476" s="331"/>
      <c r="L476" s="323"/>
      <c r="M476" s="323"/>
      <c r="N476" s="323"/>
      <c r="O476" s="323"/>
      <c r="P476" s="323"/>
      <c r="Q476" s="323"/>
      <c r="R476" s="323"/>
      <c r="S476" s="323"/>
      <c r="T476" s="323"/>
      <c r="U476" s="323"/>
      <c r="V476" s="323"/>
      <c r="W476" s="323"/>
      <c r="X476" s="323"/>
      <c r="Y476" s="323"/>
      <c r="Z476" s="323"/>
    </row>
    <row r="477" spans="1:26" ht="14.25" customHeight="1" x14ac:dyDescent="0.25">
      <c r="A477" s="326">
        <v>472</v>
      </c>
      <c r="B477" s="327"/>
      <c r="C477" s="327"/>
      <c r="D477" s="327"/>
      <c r="E477" s="327"/>
      <c r="F477" s="328"/>
      <c r="G477" s="328"/>
      <c r="H477" s="329"/>
      <c r="I477" s="327"/>
      <c r="J477" s="330"/>
      <c r="K477" s="331"/>
      <c r="L477" s="323"/>
      <c r="M477" s="323"/>
      <c r="N477" s="323"/>
      <c r="O477" s="323"/>
      <c r="P477" s="323"/>
      <c r="Q477" s="323"/>
      <c r="R477" s="323"/>
      <c r="S477" s="323"/>
      <c r="T477" s="323"/>
      <c r="U477" s="323"/>
      <c r="V477" s="323"/>
      <c r="W477" s="323"/>
      <c r="X477" s="323"/>
      <c r="Y477" s="323"/>
      <c r="Z477" s="323"/>
    </row>
    <row r="478" spans="1:26" ht="14.25" customHeight="1" x14ac:dyDescent="0.25">
      <c r="A478" s="326">
        <v>473</v>
      </c>
      <c r="B478" s="327"/>
      <c r="C478" s="327"/>
      <c r="D478" s="327"/>
      <c r="E478" s="327"/>
      <c r="F478" s="328"/>
      <c r="G478" s="328"/>
      <c r="H478" s="329"/>
      <c r="I478" s="327"/>
      <c r="J478" s="330"/>
      <c r="K478" s="331"/>
      <c r="L478" s="323"/>
      <c r="M478" s="323"/>
      <c r="N478" s="323"/>
      <c r="O478" s="323"/>
      <c r="P478" s="323"/>
      <c r="Q478" s="323"/>
      <c r="R478" s="323"/>
      <c r="S478" s="323"/>
      <c r="T478" s="323"/>
      <c r="U478" s="323"/>
      <c r="V478" s="323"/>
      <c r="W478" s="323"/>
      <c r="X478" s="323"/>
      <c r="Y478" s="323"/>
      <c r="Z478" s="323"/>
    </row>
    <row r="479" spans="1:26" ht="14.25" customHeight="1" x14ac:dyDescent="0.25">
      <c r="A479" s="326">
        <v>474</v>
      </c>
      <c r="B479" s="327"/>
      <c r="C479" s="327"/>
      <c r="D479" s="327"/>
      <c r="E479" s="327"/>
      <c r="F479" s="328"/>
      <c r="G479" s="328"/>
      <c r="H479" s="329"/>
      <c r="I479" s="327"/>
      <c r="J479" s="330"/>
      <c r="K479" s="331"/>
      <c r="L479" s="323"/>
      <c r="M479" s="323"/>
      <c r="N479" s="323"/>
      <c r="O479" s="323"/>
      <c r="P479" s="323"/>
      <c r="Q479" s="323"/>
      <c r="R479" s="323"/>
      <c r="S479" s="323"/>
      <c r="T479" s="323"/>
      <c r="U479" s="323"/>
      <c r="V479" s="323"/>
      <c r="W479" s="323"/>
      <c r="X479" s="323"/>
      <c r="Y479" s="323"/>
      <c r="Z479" s="323"/>
    </row>
    <row r="480" spans="1:26" ht="14.25" customHeight="1" x14ac:dyDescent="0.25">
      <c r="A480" s="326">
        <v>475</v>
      </c>
      <c r="B480" s="327"/>
      <c r="C480" s="327"/>
      <c r="D480" s="327"/>
      <c r="E480" s="327"/>
      <c r="F480" s="328"/>
      <c r="G480" s="328"/>
      <c r="H480" s="329"/>
      <c r="I480" s="327"/>
      <c r="J480" s="330"/>
      <c r="K480" s="331"/>
      <c r="L480" s="323"/>
      <c r="M480" s="323"/>
      <c r="N480" s="323"/>
      <c r="O480" s="323"/>
      <c r="P480" s="323"/>
      <c r="Q480" s="323"/>
      <c r="R480" s="323"/>
      <c r="S480" s="323"/>
      <c r="T480" s="323"/>
      <c r="U480" s="323"/>
      <c r="V480" s="323"/>
      <c r="W480" s="323"/>
      <c r="X480" s="323"/>
      <c r="Y480" s="323"/>
      <c r="Z480" s="323"/>
    </row>
    <row r="481" spans="1:26" ht="14.25" customHeight="1" x14ac:dyDescent="0.25">
      <c r="A481" s="326">
        <v>476</v>
      </c>
      <c r="B481" s="327"/>
      <c r="C481" s="327"/>
      <c r="D481" s="327"/>
      <c r="E481" s="327"/>
      <c r="F481" s="328"/>
      <c r="G481" s="328"/>
      <c r="H481" s="329"/>
      <c r="I481" s="327"/>
      <c r="J481" s="330"/>
      <c r="K481" s="331"/>
      <c r="L481" s="323"/>
      <c r="M481" s="323"/>
      <c r="N481" s="323"/>
      <c r="O481" s="323"/>
      <c r="P481" s="323"/>
      <c r="Q481" s="323"/>
      <c r="R481" s="323"/>
      <c r="S481" s="323"/>
      <c r="T481" s="323"/>
      <c r="U481" s="323"/>
      <c r="V481" s="323"/>
      <c r="W481" s="323"/>
      <c r="X481" s="323"/>
      <c r="Y481" s="323"/>
      <c r="Z481" s="323"/>
    </row>
    <row r="482" spans="1:26" ht="14.25" customHeight="1" x14ac:dyDescent="0.25">
      <c r="A482" s="326">
        <v>477</v>
      </c>
      <c r="B482" s="327"/>
      <c r="C482" s="327"/>
      <c r="D482" s="327"/>
      <c r="E482" s="327"/>
      <c r="F482" s="328"/>
      <c r="G482" s="328"/>
      <c r="H482" s="329"/>
      <c r="I482" s="327"/>
      <c r="J482" s="330"/>
      <c r="K482" s="331"/>
      <c r="L482" s="323"/>
      <c r="M482" s="323"/>
      <c r="N482" s="323"/>
      <c r="O482" s="323"/>
      <c r="P482" s="323"/>
      <c r="Q482" s="323"/>
      <c r="R482" s="323"/>
      <c r="S482" s="323"/>
      <c r="T482" s="323"/>
      <c r="U482" s="323"/>
      <c r="V482" s="323"/>
      <c r="W482" s="323"/>
      <c r="X482" s="323"/>
      <c r="Y482" s="323"/>
      <c r="Z482" s="323"/>
    </row>
    <row r="483" spans="1:26" ht="14.25" customHeight="1" x14ac:dyDescent="0.25">
      <c r="A483" s="326">
        <v>478</v>
      </c>
      <c r="B483" s="327"/>
      <c r="C483" s="327"/>
      <c r="D483" s="327"/>
      <c r="E483" s="327"/>
      <c r="F483" s="328"/>
      <c r="G483" s="328"/>
      <c r="H483" s="329"/>
      <c r="I483" s="327"/>
      <c r="J483" s="330"/>
      <c r="K483" s="331"/>
      <c r="L483" s="323"/>
      <c r="M483" s="323"/>
      <c r="N483" s="323"/>
      <c r="O483" s="323"/>
      <c r="P483" s="323"/>
      <c r="Q483" s="323"/>
      <c r="R483" s="323"/>
      <c r="S483" s="323"/>
      <c r="T483" s="323"/>
      <c r="U483" s="323"/>
      <c r="V483" s="323"/>
      <c r="W483" s="323"/>
      <c r="X483" s="323"/>
      <c r="Y483" s="323"/>
      <c r="Z483" s="323"/>
    </row>
    <row r="484" spans="1:26" ht="14.25" customHeight="1" x14ac:dyDescent="0.25">
      <c r="A484" s="326">
        <v>479</v>
      </c>
      <c r="B484" s="327"/>
      <c r="C484" s="327"/>
      <c r="D484" s="327"/>
      <c r="E484" s="327"/>
      <c r="F484" s="328"/>
      <c r="G484" s="328"/>
      <c r="H484" s="329"/>
      <c r="I484" s="327"/>
      <c r="J484" s="330"/>
      <c r="K484" s="331"/>
      <c r="L484" s="323"/>
      <c r="M484" s="323"/>
      <c r="N484" s="323"/>
      <c r="O484" s="323"/>
      <c r="P484" s="323"/>
      <c r="Q484" s="323"/>
      <c r="R484" s="323"/>
      <c r="S484" s="323"/>
      <c r="T484" s="323"/>
      <c r="U484" s="323"/>
      <c r="V484" s="323"/>
      <c r="W484" s="323"/>
      <c r="X484" s="323"/>
      <c r="Y484" s="323"/>
      <c r="Z484" s="323"/>
    </row>
    <row r="485" spans="1:26" ht="14.25" customHeight="1" x14ac:dyDescent="0.25">
      <c r="A485" s="326">
        <v>480</v>
      </c>
      <c r="B485" s="327"/>
      <c r="C485" s="327"/>
      <c r="D485" s="327"/>
      <c r="E485" s="327"/>
      <c r="F485" s="328"/>
      <c r="G485" s="328"/>
      <c r="H485" s="329"/>
      <c r="I485" s="327"/>
      <c r="J485" s="330"/>
      <c r="K485" s="331"/>
      <c r="L485" s="323"/>
      <c r="M485" s="323"/>
      <c r="N485" s="323"/>
      <c r="O485" s="323"/>
      <c r="P485" s="323"/>
      <c r="Q485" s="323"/>
      <c r="R485" s="323"/>
      <c r="S485" s="323"/>
      <c r="T485" s="323"/>
      <c r="U485" s="323"/>
      <c r="V485" s="323"/>
      <c r="W485" s="323"/>
      <c r="X485" s="323"/>
      <c r="Y485" s="323"/>
      <c r="Z485" s="323"/>
    </row>
    <row r="486" spans="1:26" ht="14.25" customHeight="1" x14ac:dyDescent="0.25">
      <c r="A486" s="326">
        <v>481</v>
      </c>
      <c r="B486" s="327"/>
      <c r="C486" s="327"/>
      <c r="D486" s="327"/>
      <c r="E486" s="327"/>
      <c r="F486" s="328"/>
      <c r="G486" s="328"/>
      <c r="H486" s="329"/>
      <c r="I486" s="327"/>
      <c r="J486" s="330"/>
      <c r="K486" s="331"/>
      <c r="L486" s="323"/>
      <c r="M486" s="323"/>
      <c r="N486" s="323"/>
      <c r="O486" s="323"/>
      <c r="P486" s="323"/>
      <c r="Q486" s="323"/>
      <c r="R486" s="323"/>
      <c r="S486" s="323"/>
      <c r="T486" s="323"/>
      <c r="U486" s="323"/>
      <c r="V486" s="323"/>
      <c r="W486" s="323"/>
      <c r="X486" s="323"/>
      <c r="Y486" s="323"/>
      <c r="Z486" s="323"/>
    </row>
    <row r="487" spans="1:26" ht="14.25" customHeight="1" x14ac:dyDescent="0.25">
      <c r="A487" s="326">
        <v>482</v>
      </c>
      <c r="B487" s="327"/>
      <c r="C487" s="327"/>
      <c r="D487" s="327"/>
      <c r="E487" s="327"/>
      <c r="F487" s="328"/>
      <c r="G487" s="328"/>
      <c r="H487" s="329"/>
      <c r="I487" s="327"/>
      <c r="J487" s="330"/>
      <c r="K487" s="331"/>
      <c r="L487" s="323"/>
      <c r="M487" s="323"/>
      <c r="N487" s="323"/>
      <c r="O487" s="323"/>
      <c r="P487" s="323"/>
      <c r="Q487" s="323"/>
      <c r="R487" s="323"/>
      <c r="S487" s="323"/>
      <c r="T487" s="323"/>
      <c r="U487" s="323"/>
      <c r="V487" s="323"/>
      <c r="W487" s="323"/>
      <c r="X487" s="323"/>
      <c r="Y487" s="323"/>
      <c r="Z487" s="323"/>
    </row>
    <row r="488" spans="1:26" ht="14.25" customHeight="1" x14ac:dyDescent="0.25">
      <c r="A488" s="326">
        <v>483</v>
      </c>
      <c r="B488" s="327"/>
      <c r="C488" s="327"/>
      <c r="D488" s="327"/>
      <c r="E488" s="327"/>
      <c r="F488" s="328"/>
      <c r="G488" s="328"/>
      <c r="H488" s="329"/>
      <c r="I488" s="327"/>
      <c r="J488" s="330"/>
      <c r="K488" s="331"/>
      <c r="L488" s="323"/>
      <c r="M488" s="323"/>
      <c r="N488" s="323"/>
      <c r="O488" s="323"/>
      <c r="P488" s="323"/>
      <c r="Q488" s="323"/>
      <c r="R488" s="323"/>
      <c r="S488" s="323"/>
      <c r="T488" s="323"/>
      <c r="U488" s="323"/>
      <c r="V488" s="323"/>
      <c r="W488" s="323"/>
      <c r="X488" s="323"/>
      <c r="Y488" s="323"/>
      <c r="Z488" s="323"/>
    </row>
    <row r="489" spans="1:26" ht="14.25" customHeight="1" x14ac:dyDescent="0.25">
      <c r="A489" s="326">
        <v>484</v>
      </c>
      <c r="B489" s="327"/>
      <c r="C489" s="327"/>
      <c r="D489" s="327"/>
      <c r="E489" s="327"/>
      <c r="F489" s="328"/>
      <c r="G489" s="328"/>
      <c r="H489" s="329"/>
      <c r="I489" s="327"/>
      <c r="J489" s="330"/>
      <c r="K489" s="331"/>
      <c r="L489" s="323"/>
      <c r="M489" s="323"/>
      <c r="N489" s="323"/>
      <c r="O489" s="323"/>
      <c r="P489" s="323"/>
      <c r="Q489" s="323"/>
      <c r="R489" s="323"/>
      <c r="S489" s="323"/>
      <c r="T489" s="323"/>
      <c r="U489" s="323"/>
      <c r="V489" s="323"/>
      <c r="W489" s="323"/>
      <c r="X489" s="323"/>
      <c r="Y489" s="323"/>
      <c r="Z489" s="323"/>
    </row>
    <row r="490" spans="1:26" ht="14.25" customHeight="1" x14ac:dyDescent="0.25">
      <c r="A490" s="326">
        <v>485</v>
      </c>
      <c r="B490" s="327"/>
      <c r="C490" s="327"/>
      <c r="D490" s="327"/>
      <c r="E490" s="327"/>
      <c r="F490" s="328"/>
      <c r="G490" s="328"/>
      <c r="H490" s="329"/>
      <c r="I490" s="327"/>
      <c r="J490" s="330"/>
      <c r="K490" s="331"/>
      <c r="L490" s="323"/>
      <c r="M490" s="323"/>
      <c r="N490" s="323"/>
      <c r="O490" s="323"/>
      <c r="P490" s="323"/>
      <c r="Q490" s="323"/>
      <c r="R490" s="323"/>
      <c r="S490" s="323"/>
      <c r="T490" s="323"/>
      <c r="U490" s="323"/>
      <c r="V490" s="323"/>
      <c r="W490" s="323"/>
      <c r="X490" s="323"/>
      <c r="Y490" s="323"/>
      <c r="Z490" s="323"/>
    </row>
    <row r="491" spans="1:26" ht="14.25" customHeight="1" x14ac:dyDescent="0.25">
      <c r="A491" s="326">
        <v>486</v>
      </c>
      <c r="B491" s="327"/>
      <c r="C491" s="327"/>
      <c r="D491" s="327"/>
      <c r="E491" s="327"/>
      <c r="F491" s="328"/>
      <c r="G491" s="328"/>
      <c r="H491" s="329"/>
      <c r="I491" s="327"/>
      <c r="J491" s="330"/>
      <c r="K491" s="331"/>
      <c r="L491" s="323"/>
      <c r="M491" s="323"/>
      <c r="N491" s="323"/>
      <c r="O491" s="323"/>
      <c r="P491" s="323"/>
      <c r="Q491" s="323"/>
      <c r="R491" s="323"/>
      <c r="S491" s="323"/>
      <c r="T491" s="323"/>
      <c r="U491" s="323"/>
      <c r="V491" s="323"/>
      <c r="W491" s="323"/>
      <c r="X491" s="323"/>
      <c r="Y491" s="323"/>
      <c r="Z491" s="323"/>
    </row>
    <row r="492" spans="1:26" ht="14.25" customHeight="1" x14ac:dyDescent="0.25">
      <c r="A492" s="326">
        <v>487</v>
      </c>
      <c r="B492" s="327"/>
      <c r="C492" s="327"/>
      <c r="D492" s="327"/>
      <c r="E492" s="327"/>
      <c r="F492" s="328"/>
      <c r="G492" s="328"/>
      <c r="H492" s="329"/>
      <c r="I492" s="327"/>
      <c r="J492" s="330"/>
      <c r="K492" s="331"/>
      <c r="L492" s="323"/>
      <c r="M492" s="323"/>
      <c r="N492" s="323"/>
      <c r="O492" s="323"/>
      <c r="P492" s="323"/>
      <c r="Q492" s="323"/>
      <c r="R492" s="323"/>
      <c r="S492" s="323"/>
      <c r="T492" s="323"/>
      <c r="U492" s="323"/>
      <c r="V492" s="323"/>
      <c r="W492" s="323"/>
      <c r="X492" s="323"/>
      <c r="Y492" s="323"/>
      <c r="Z492" s="323"/>
    </row>
    <row r="493" spans="1:26" ht="14.25" customHeight="1" x14ac:dyDescent="0.25">
      <c r="A493" s="326">
        <v>488</v>
      </c>
      <c r="B493" s="327"/>
      <c r="C493" s="327"/>
      <c r="D493" s="327"/>
      <c r="E493" s="327"/>
      <c r="F493" s="328"/>
      <c r="G493" s="328"/>
      <c r="H493" s="329"/>
      <c r="I493" s="327"/>
      <c r="J493" s="330"/>
      <c r="K493" s="331"/>
      <c r="L493" s="323"/>
      <c r="M493" s="323"/>
      <c r="N493" s="323"/>
      <c r="O493" s="323"/>
      <c r="P493" s="323"/>
      <c r="Q493" s="323"/>
      <c r="R493" s="323"/>
      <c r="S493" s="323"/>
      <c r="T493" s="323"/>
      <c r="U493" s="323"/>
      <c r="V493" s="323"/>
      <c r="W493" s="323"/>
      <c r="X493" s="323"/>
      <c r="Y493" s="323"/>
      <c r="Z493" s="323"/>
    </row>
    <row r="494" spans="1:26" ht="14.25" customHeight="1" x14ac:dyDescent="0.25">
      <c r="A494" s="326">
        <v>489</v>
      </c>
      <c r="B494" s="327"/>
      <c r="C494" s="327"/>
      <c r="D494" s="327"/>
      <c r="E494" s="327"/>
      <c r="F494" s="328"/>
      <c r="G494" s="328"/>
      <c r="H494" s="329"/>
      <c r="I494" s="327"/>
      <c r="J494" s="330"/>
      <c r="K494" s="331"/>
      <c r="L494" s="323"/>
      <c r="M494" s="323"/>
      <c r="N494" s="323"/>
      <c r="O494" s="323"/>
      <c r="P494" s="323"/>
      <c r="Q494" s="323"/>
      <c r="R494" s="323"/>
      <c r="S494" s="323"/>
      <c r="T494" s="323"/>
      <c r="U494" s="323"/>
      <c r="V494" s="323"/>
      <c r="W494" s="323"/>
      <c r="X494" s="323"/>
      <c r="Y494" s="323"/>
      <c r="Z494" s="323"/>
    </row>
    <row r="495" spans="1:26" ht="14.25" customHeight="1" x14ac:dyDescent="0.25">
      <c r="A495" s="326">
        <v>490</v>
      </c>
      <c r="B495" s="327"/>
      <c r="C495" s="327"/>
      <c r="D495" s="327"/>
      <c r="E495" s="327"/>
      <c r="F495" s="328"/>
      <c r="G495" s="328"/>
      <c r="H495" s="329"/>
      <c r="I495" s="327"/>
      <c r="J495" s="330"/>
      <c r="K495" s="331"/>
      <c r="L495" s="323"/>
      <c r="M495" s="323"/>
      <c r="N495" s="323"/>
      <c r="O495" s="323"/>
      <c r="P495" s="323"/>
      <c r="Q495" s="323"/>
      <c r="R495" s="323"/>
      <c r="S495" s="323"/>
      <c r="T495" s="323"/>
      <c r="U495" s="323"/>
      <c r="V495" s="323"/>
      <c r="W495" s="323"/>
      <c r="X495" s="323"/>
      <c r="Y495" s="323"/>
      <c r="Z495" s="323"/>
    </row>
    <row r="496" spans="1:26" ht="14.25" customHeight="1" x14ac:dyDescent="0.25">
      <c r="A496" s="326">
        <v>491</v>
      </c>
      <c r="B496" s="327"/>
      <c r="C496" s="327"/>
      <c r="D496" s="327"/>
      <c r="E496" s="327"/>
      <c r="F496" s="328"/>
      <c r="G496" s="328"/>
      <c r="H496" s="329"/>
      <c r="I496" s="327"/>
      <c r="J496" s="330"/>
      <c r="K496" s="331"/>
      <c r="L496" s="323"/>
      <c r="M496" s="323"/>
      <c r="N496" s="323"/>
      <c r="O496" s="323"/>
      <c r="P496" s="323"/>
      <c r="Q496" s="323"/>
      <c r="R496" s="323"/>
      <c r="S496" s="323"/>
      <c r="T496" s="323"/>
      <c r="U496" s="323"/>
      <c r="V496" s="323"/>
      <c r="W496" s="323"/>
      <c r="X496" s="323"/>
      <c r="Y496" s="323"/>
      <c r="Z496" s="323"/>
    </row>
    <row r="497" spans="1:26" ht="14.25" customHeight="1" x14ac:dyDescent="0.25">
      <c r="A497" s="326">
        <v>492</v>
      </c>
      <c r="B497" s="327"/>
      <c r="C497" s="327"/>
      <c r="D497" s="327"/>
      <c r="E497" s="327"/>
      <c r="F497" s="328"/>
      <c r="G497" s="328"/>
      <c r="H497" s="329"/>
      <c r="I497" s="327"/>
      <c r="J497" s="330"/>
      <c r="K497" s="331"/>
      <c r="L497" s="323"/>
      <c r="M497" s="323"/>
      <c r="N497" s="323"/>
      <c r="O497" s="323"/>
      <c r="P497" s="323"/>
      <c r="Q497" s="323"/>
      <c r="R497" s="323"/>
      <c r="S497" s="323"/>
      <c r="T497" s="323"/>
      <c r="U497" s="323"/>
      <c r="V497" s="323"/>
      <c r="W497" s="323"/>
      <c r="X497" s="323"/>
      <c r="Y497" s="323"/>
      <c r="Z497" s="323"/>
    </row>
    <row r="498" spans="1:26" ht="14.25" customHeight="1" x14ac:dyDescent="0.25">
      <c r="A498" s="326">
        <v>493</v>
      </c>
      <c r="B498" s="327"/>
      <c r="C498" s="327"/>
      <c r="D498" s="327"/>
      <c r="E498" s="327"/>
      <c r="F498" s="328"/>
      <c r="G498" s="328"/>
      <c r="H498" s="329"/>
      <c r="I498" s="327"/>
      <c r="J498" s="330"/>
      <c r="K498" s="331"/>
      <c r="L498" s="323"/>
      <c r="M498" s="323"/>
      <c r="N498" s="323"/>
      <c r="O498" s="323"/>
      <c r="P498" s="323"/>
      <c r="Q498" s="323"/>
      <c r="R498" s="323"/>
      <c r="S498" s="323"/>
      <c r="T498" s="323"/>
      <c r="U498" s="323"/>
      <c r="V498" s="323"/>
      <c r="W498" s="323"/>
      <c r="X498" s="323"/>
      <c r="Y498" s="323"/>
      <c r="Z498" s="323"/>
    </row>
    <row r="499" spans="1:26" ht="14.25" customHeight="1" x14ac:dyDescent="0.25">
      <c r="A499" s="326">
        <v>494</v>
      </c>
      <c r="B499" s="327"/>
      <c r="C499" s="327"/>
      <c r="D499" s="327"/>
      <c r="E499" s="327"/>
      <c r="F499" s="328"/>
      <c r="G499" s="328"/>
      <c r="H499" s="329"/>
      <c r="I499" s="327"/>
      <c r="J499" s="330"/>
      <c r="K499" s="331"/>
      <c r="L499" s="323"/>
      <c r="M499" s="323"/>
      <c r="N499" s="323"/>
      <c r="O499" s="323"/>
      <c r="P499" s="323"/>
      <c r="Q499" s="323"/>
      <c r="R499" s="323"/>
      <c r="S499" s="323"/>
      <c r="T499" s="323"/>
      <c r="U499" s="323"/>
      <c r="V499" s="323"/>
      <c r="W499" s="323"/>
      <c r="X499" s="323"/>
      <c r="Y499" s="323"/>
      <c r="Z499" s="323"/>
    </row>
    <row r="500" spans="1:26" ht="14.25" customHeight="1" x14ac:dyDescent="0.25">
      <c r="A500" s="326">
        <v>495</v>
      </c>
      <c r="B500" s="327"/>
      <c r="C500" s="327"/>
      <c r="D500" s="327"/>
      <c r="E500" s="327"/>
      <c r="F500" s="328"/>
      <c r="G500" s="328"/>
      <c r="H500" s="329"/>
      <c r="I500" s="327"/>
      <c r="J500" s="330"/>
      <c r="K500" s="331"/>
      <c r="L500" s="323"/>
      <c r="M500" s="323"/>
      <c r="N500" s="323"/>
      <c r="O500" s="323"/>
      <c r="P500" s="323"/>
      <c r="Q500" s="323"/>
      <c r="R500" s="323"/>
      <c r="S500" s="323"/>
      <c r="T500" s="323"/>
      <c r="U500" s="323"/>
      <c r="V500" s="323"/>
      <c r="W500" s="323"/>
      <c r="X500" s="323"/>
      <c r="Y500" s="323"/>
      <c r="Z500" s="323"/>
    </row>
    <row r="501" spans="1:26" ht="14.25" customHeight="1" x14ac:dyDescent="0.25">
      <c r="A501" s="326">
        <v>496</v>
      </c>
      <c r="B501" s="327"/>
      <c r="C501" s="327"/>
      <c r="D501" s="327"/>
      <c r="E501" s="327"/>
      <c r="F501" s="328"/>
      <c r="G501" s="328"/>
      <c r="H501" s="329"/>
      <c r="I501" s="327"/>
      <c r="J501" s="330"/>
      <c r="K501" s="331"/>
      <c r="L501" s="323"/>
      <c r="M501" s="323"/>
      <c r="N501" s="323"/>
      <c r="O501" s="323"/>
      <c r="P501" s="323"/>
      <c r="Q501" s="323"/>
      <c r="R501" s="323"/>
      <c r="S501" s="323"/>
      <c r="T501" s="323"/>
      <c r="U501" s="323"/>
      <c r="V501" s="323"/>
      <c r="W501" s="323"/>
      <c r="X501" s="323"/>
      <c r="Y501" s="323"/>
      <c r="Z501" s="323"/>
    </row>
    <row r="502" spans="1:26" ht="14.25" customHeight="1" x14ac:dyDescent="0.25">
      <c r="A502" s="326">
        <v>497</v>
      </c>
      <c r="B502" s="327"/>
      <c r="C502" s="327"/>
      <c r="D502" s="327"/>
      <c r="E502" s="327"/>
      <c r="F502" s="328"/>
      <c r="G502" s="328"/>
      <c r="H502" s="329"/>
      <c r="I502" s="327"/>
      <c r="J502" s="330"/>
      <c r="K502" s="331"/>
      <c r="L502" s="323"/>
      <c r="M502" s="323"/>
      <c r="N502" s="323"/>
      <c r="O502" s="323"/>
      <c r="P502" s="323"/>
      <c r="Q502" s="323"/>
      <c r="R502" s="323"/>
      <c r="S502" s="323"/>
      <c r="T502" s="323"/>
      <c r="U502" s="323"/>
      <c r="V502" s="323"/>
      <c r="W502" s="323"/>
      <c r="X502" s="323"/>
      <c r="Y502" s="323"/>
      <c r="Z502" s="323"/>
    </row>
    <row r="503" spans="1:26" ht="14.25" customHeight="1" x14ac:dyDescent="0.25">
      <c r="A503" s="326">
        <v>498</v>
      </c>
      <c r="B503" s="327"/>
      <c r="C503" s="327"/>
      <c r="D503" s="327"/>
      <c r="E503" s="327"/>
      <c r="F503" s="328"/>
      <c r="G503" s="328"/>
      <c r="H503" s="329"/>
      <c r="I503" s="327"/>
      <c r="J503" s="330"/>
      <c r="K503" s="331"/>
      <c r="L503" s="323"/>
      <c r="M503" s="323"/>
      <c r="N503" s="323"/>
      <c r="O503" s="323"/>
      <c r="P503" s="323"/>
      <c r="Q503" s="323"/>
      <c r="R503" s="323"/>
      <c r="S503" s="323"/>
      <c r="T503" s="323"/>
      <c r="U503" s="323"/>
      <c r="V503" s="323"/>
      <c r="W503" s="323"/>
      <c r="X503" s="323"/>
      <c r="Y503" s="323"/>
      <c r="Z503" s="323"/>
    </row>
    <row r="504" spans="1:26" ht="14.25" customHeight="1" x14ac:dyDescent="0.25">
      <c r="A504" s="326">
        <v>499</v>
      </c>
      <c r="B504" s="327"/>
      <c r="C504" s="327"/>
      <c r="D504" s="327"/>
      <c r="E504" s="327"/>
      <c r="F504" s="328"/>
      <c r="G504" s="328"/>
      <c r="H504" s="329"/>
      <c r="I504" s="327"/>
      <c r="J504" s="330"/>
      <c r="K504" s="331"/>
      <c r="L504" s="323"/>
      <c r="M504" s="323"/>
      <c r="N504" s="323"/>
      <c r="O504" s="323"/>
      <c r="P504" s="323"/>
      <c r="Q504" s="323"/>
      <c r="R504" s="323"/>
      <c r="S504" s="323"/>
      <c r="T504" s="323"/>
      <c r="U504" s="323"/>
      <c r="V504" s="323"/>
      <c r="W504" s="323"/>
      <c r="X504" s="323"/>
      <c r="Y504" s="323"/>
      <c r="Z504" s="323"/>
    </row>
    <row r="505" spans="1:26" ht="14.25" customHeight="1" x14ac:dyDescent="0.25">
      <c r="A505" s="326">
        <v>500</v>
      </c>
      <c r="B505" s="327"/>
      <c r="C505" s="327"/>
      <c r="D505" s="327"/>
      <c r="E505" s="327"/>
      <c r="F505" s="328"/>
      <c r="G505" s="328"/>
      <c r="H505" s="329"/>
      <c r="I505" s="327"/>
      <c r="J505" s="330"/>
      <c r="K505" s="331"/>
      <c r="L505" s="323"/>
      <c r="M505" s="323"/>
      <c r="N505" s="323"/>
      <c r="O505" s="323"/>
      <c r="P505" s="323"/>
      <c r="Q505" s="323"/>
      <c r="R505" s="323"/>
      <c r="S505" s="323"/>
      <c r="T505" s="323"/>
      <c r="U505" s="323"/>
      <c r="V505" s="323"/>
      <c r="W505" s="323"/>
      <c r="X505" s="323"/>
      <c r="Y505" s="323"/>
      <c r="Z505" s="323"/>
    </row>
    <row r="506" spans="1:26" ht="14.25" customHeight="1" x14ac:dyDescent="0.25">
      <c r="A506" s="326">
        <v>501</v>
      </c>
      <c r="B506" s="327"/>
      <c r="C506" s="327"/>
      <c r="D506" s="327"/>
      <c r="E506" s="327"/>
      <c r="F506" s="328"/>
      <c r="G506" s="328"/>
      <c r="H506" s="329"/>
      <c r="I506" s="327"/>
      <c r="J506" s="330"/>
      <c r="K506" s="331"/>
      <c r="L506" s="323"/>
      <c r="M506" s="323"/>
      <c r="N506" s="323"/>
      <c r="O506" s="323"/>
      <c r="P506" s="323"/>
      <c r="Q506" s="323"/>
      <c r="R506" s="323"/>
      <c r="S506" s="323"/>
      <c r="T506" s="323"/>
      <c r="U506" s="323"/>
      <c r="V506" s="323"/>
      <c r="W506" s="323"/>
      <c r="X506" s="323"/>
      <c r="Y506" s="323"/>
      <c r="Z506" s="323"/>
    </row>
    <row r="507" spans="1:26" ht="14.25" customHeight="1" x14ac:dyDescent="0.25">
      <c r="A507" s="326">
        <v>502</v>
      </c>
      <c r="B507" s="327"/>
      <c r="C507" s="327"/>
      <c r="D507" s="327"/>
      <c r="E507" s="327"/>
      <c r="F507" s="328"/>
      <c r="G507" s="328"/>
      <c r="H507" s="329"/>
      <c r="I507" s="327"/>
      <c r="J507" s="330"/>
      <c r="K507" s="331"/>
      <c r="L507" s="323"/>
      <c r="M507" s="323"/>
      <c r="N507" s="323"/>
      <c r="O507" s="323"/>
      <c r="P507" s="323"/>
      <c r="Q507" s="323"/>
      <c r="R507" s="323"/>
      <c r="S507" s="323"/>
      <c r="T507" s="323"/>
      <c r="U507" s="323"/>
      <c r="V507" s="323"/>
      <c r="W507" s="323"/>
      <c r="X507" s="323"/>
      <c r="Y507" s="323"/>
      <c r="Z507" s="323"/>
    </row>
    <row r="508" spans="1:26" ht="14.25" customHeight="1" x14ac:dyDescent="0.25">
      <c r="A508" s="326">
        <v>503</v>
      </c>
      <c r="B508" s="327"/>
      <c r="C508" s="327"/>
      <c r="D508" s="327"/>
      <c r="E508" s="327"/>
      <c r="F508" s="328"/>
      <c r="G508" s="328"/>
      <c r="H508" s="329"/>
      <c r="I508" s="327"/>
      <c r="J508" s="330"/>
      <c r="K508" s="331"/>
      <c r="L508" s="323"/>
      <c r="M508" s="323"/>
      <c r="N508" s="323"/>
      <c r="O508" s="323"/>
      <c r="P508" s="323"/>
      <c r="Q508" s="323"/>
      <c r="R508" s="323"/>
      <c r="S508" s="323"/>
      <c r="T508" s="323"/>
      <c r="U508" s="323"/>
      <c r="V508" s="323"/>
      <c r="W508" s="323"/>
      <c r="X508" s="323"/>
      <c r="Y508" s="323"/>
      <c r="Z508" s="323"/>
    </row>
    <row r="509" spans="1:26" ht="14.25" customHeight="1" x14ac:dyDescent="0.25">
      <c r="A509" s="326">
        <v>504</v>
      </c>
      <c r="B509" s="327"/>
      <c r="C509" s="327"/>
      <c r="D509" s="327"/>
      <c r="E509" s="327"/>
      <c r="F509" s="328"/>
      <c r="G509" s="328"/>
      <c r="H509" s="329"/>
      <c r="I509" s="327"/>
      <c r="J509" s="330"/>
      <c r="K509" s="331"/>
      <c r="L509" s="323"/>
      <c r="M509" s="323"/>
      <c r="N509" s="323"/>
      <c r="O509" s="323"/>
      <c r="P509" s="323"/>
      <c r="Q509" s="323"/>
      <c r="R509" s="323"/>
      <c r="S509" s="323"/>
      <c r="T509" s="323"/>
      <c r="U509" s="323"/>
      <c r="V509" s="323"/>
      <c r="W509" s="323"/>
      <c r="X509" s="323"/>
      <c r="Y509" s="323"/>
      <c r="Z509" s="323"/>
    </row>
    <row r="510" spans="1:26" ht="14.25" customHeight="1" x14ac:dyDescent="0.25">
      <c r="A510" s="326">
        <v>505</v>
      </c>
      <c r="B510" s="327"/>
      <c r="C510" s="327"/>
      <c r="D510" s="327"/>
      <c r="E510" s="327"/>
      <c r="F510" s="328"/>
      <c r="G510" s="328"/>
      <c r="H510" s="329"/>
      <c r="I510" s="327"/>
      <c r="J510" s="330"/>
      <c r="K510" s="331"/>
      <c r="L510" s="323"/>
      <c r="M510" s="323"/>
      <c r="N510" s="323"/>
      <c r="O510" s="323"/>
      <c r="P510" s="323"/>
      <c r="Q510" s="323"/>
      <c r="R510" s="323"/>
      <c r="S510" s="323"/>
      <c r="T510" s="323"/>
      <c r="U510" s="323"/>
      <c r="V510" s="323"/>
      <c r="W510" s="323"/>
      <c r="X510" s="323"/>
      <c r="Y510" s="323"/>
      <c r="Z510" s="323"/>
    </row>
    <row r="511" spans="1:26" ht="14.25" customHeight="1" x14ac:dyDescent="0.25">
      <c r="A511" s="326">
        <v>506</v>
      </c>
      <c r="B511" s="327"/>
      <c r="C511" s="327"/>
      <c r="D511" s="327"/>
      <c r="E511" s="327"/>
      <c r="F511" s="328"/>
      <c r="G511" s="328"/>
      <c r="H511" s="329"/>
      <c r="I511" s="327"/>
      <c r="J511" s="330"/>
      <c r="K511" s="331"/>
      <c r="L511" s="323"/>
      <c r="M511" s="323"/>
      <c r="N511" s="323"/>
      <c r="O511" s="323"/>
      <c r="P511" s="323"/>
      <c r="Q511" s="323"/>
      <c r="R511" s="323"/>
      <c r="S511" s="323"/>
      <c r="T511" s="323"/>
      <c r="U511" s="323"/>
      <c r="V511" s="323"/>
      <c r="W511" s="323"/>
      <c r="X511" s="323"/>
      <c r="Y511" s="323"/>
      <c r="Z511" s="323"/>
    </row>
    <row r="512" spans="1:26" ht="14.25" customHeight="1" x14ac:dyDescent="0.25">
      <c r="A512" s="326">
        <v>507</v>
      </c>
      <c r="B512" s="327"/>
      <c r="C512" s="327"/>
      <c r="D512" s="327"/>
      <c r="E512" s="327"/>
      <c r="F512" s="328"/>
      <c r="G512" s="328"/>
      <c r="H512" s="329"/>
      <c r="I512" s="327"/>
      <c r="J512" s="330"/>
      <c r="K512" s="331"/>
      <c r="L512" s="323"/>
      <c r="M512" s="323"/>
      <c r="N512" s="323"/>
      <c r="O512" s="323"/>
      <c r="P512" s="323"/>
      <c r="Q512" s="323"/>
      <c r="R512" s="323"/>
      <c r="S512" s="323"/>
      <c r="T512" s="323"/>
      <c r="U512" s="323"/>
      <c r="V512" s="323"/>
      <c r="W512" s="323"/>
      <c r="X512" s="323"/>
      <c r="Y512" s="323"/>
      <c r="Z512" s="323"/>
    </row>
    <row r="513" spans="1:26" ht="14.25" customHeight="1" x14ac:dyDescent="0.25">
      <c r="A513" s="326">
        <v>508</v>
      </c>
      <c r="B513" s="327"/>
      <c r="C513" s="327"/>
      <c r="D513" s="327"/>
      <c r="E513" s="327"/>
      <c r="F513" s="328"/>
      <c r="G513" s="328"/>
      <c r="H513" s="329"/>
      <c r="I513" s="327"/>
      <c r="J513" s="330"/>
      <c r="K513" s="331"/>
      <c r="L513" s="323"/>
      <c r="M513" s="323"/>
      <c r="N513" s="323"/>
      <c r="O513" s="323"/>
      <c r="P513" s="323"/>
      <c r="Q513" s="323"/>
      <c r="R513" s="323"/>
      <c r="S513" s="323"/>
      <c r="T513" s="323"/>
      <c r="U513" s="323"/>
      <c r="V513" s="323"/>
      <c r="W513" s="323"/>
      <c r="X513" s="323"/>
      <c r="Y513" s="323"/>
      <c r="Z513" s="323"/>
    </row>
    <row r="514" spans="1:26" ht="14.25" customHeight="1" x14ac:dyDescent="0.25">
      <c r="A514" s="326">
        <v>509</v>
      </c>
      <c r="B514" s="327"/>
      <c r="C514" s="327"/>
      <c r="D514" s="327"/>
      <c r="E514" s="327"/>
      <c r="F514" s="328"/>
      <c r="G514" s="328"/>
      <c r="H514" s="329"/>
      <c r="I514" s="327"/>
      <c r="J514" s="330"/>
      <c r="K514" s="331"/>
      <c r="L514" s="323"/>
      <c r="M514" s="323"/>
      <c r="N514" s="323"/>
      <c r="O514" s="323"/>
      <c r="P514" s="323"/>
      <c r="Q514" s="323"/>
      <c r="R514" s="323"/>
      <c r="S514" s="323"/>
      <c r="T514" s="323"/>
      <c r="U514" s="323"/>
      <c r="V514" s="323"/>
      <c r="W514" s="323"/>
      <c r="X514" s="323"/>
      <c r="Y514" s="323"/>
      <c r="Z514" s="323"/>
    </row>
    <row r="515" spans="1:26" ht="14.25" customHeight="1" x14ac:dyDescent="0.25">
      <c r="A515" s="326">
        <v>510</v>
      </c>
      <c r="B515" s="327"/>
      <c r="C515" s="327"/>
      <c r="D515" s="327"/>
      <c r="E515" s="327"/>
      <c r="F515" s="328"/>
      <c r="G515" s="328"/>
      <c r="H515" s="329"/>
      <c r="I515" s="327"/>
      <c r="J515" s="330"/>
      <c r="K515" s="331"/>
      <c r="L515" s="323"/>
      <c r="M515" s="323"/>
      <c r="N515" s="323"/>
      <c r="O515" s="323"/>
      <c r="P515" s="323"/>
      <c r="Q515" s="323"/>
      <c r="R515" s="323"/>
      <c r="S515" s="323"/>
      <c r="T515" s="323"/>
      <c r="U515" s="323"/>
      <c r="V515" s="323"/>
      <c r="W515" s="323"/>
      <c r="X515" s="323"/>
      <c r="Y515" s="323"/>
      <c r="Z515" s="323"/>
    </row>
    <row r="516" spans="1:26" ht="14.25" customHeight="1" x14ac:dyDescent="0.25">
      <c r="A516" s="326">
        <v>511</v>
      </c>
      <c r="B516" s="327"/>
      <c r="C516" s="327"/>
      <c r="D516" s="327"/>
      <c r="E516" s="327"/>
      <c r="F516" s="328"/>
      <c r="G516" s="328"/>
      <c r="H516" s="329"/>
      <c r="I516" s="327"/>
      <c r="J516" s="330"/>
      <c r="K516" s="331"/>
      <c r="L516" s="323"/>
      <c r="M516" s="323"/>
      <c r="N516" s="323"/>
      <c r="O516" s="323"/>
      <c r="P516" s="323"/>
      <c r="Q516" s="323"/>
      <c r="R516" s="323"/>
      <c r="S516" s="323"/>
      <c r="T516" s="323"/>
      <c r="U516" s="323"/>
      <c r="V516" s="323"/>
      <c r="W516" s="323"/>
      <c r="X516" s="323"/>
      <c r="Y516" s="323"/>
      <c r="Z516" s="323"/>
    </row>
    <row r="517" spans="1:26" ht="14.25" customHeight="1" x14ac:dyDescent="0.25">
      <c r="A517" s="326">
        <v>512</v>
      </c>
      <c r="B517" s="327"/>
      <c r="C517" s="327"/>
      <c r="D517" s="327"/>
      <c r="E517" s="327"/>
      <c r="F517" s="328"/>
      <c r="G517" s="328"/>
      <c r="H517" s="329"/>
      <c r="I517" s="327"/>
      <c r="J517" s="330"/>
      <c r="K517" s="331"/>
      <c r="L517" s="323"/>
      <c r="M517" s="323"/>
      <c r="N517" s="323"/>
      <c r="O517" s="323"/>
      <c r="P517" s="323"/>
      <c r="Q517" s="323"/>
      <c r="R517" s="323"/>
      <c r="S517" s="323"/>
      <c r="T517" s="323"/>
      <c r="U517" s="323"/>
      <c r="V517" s="323"/>
      <c r="W517" s="323"/>
      <c r="X517" s="323"/>
      <c r="Y517" s="323"/>
      <c r="Z517" s="323"/>
    </row>
    <row r="518" spans="1:26" ht="14.25" customHeight="1" x14ac:dyDescent="0.25">
      <c r="A518" s="326">
        <v>513</v>
      </c>
      <c r="B518" s="327"/>
      <c r="C518" s="327"/>
      <c r="D518" s="327"/>
      <c r="E518" s="327"/>
      <c r="F518" s="328"/>
      <c r="G518" s="328"/>
      <c r="H518" s="329"/>
      <c r="I518" s="327"/>
      <c r="J518" s="330"/>
      <c r="K518" s="331"/>
      <c r="L518" s="323"/>
      <c r="M518" s="323"/>
      <c r="N518" s="323"/>
      <c r="O518" s="323"/>
      <c r="P518" s="323"/>
      <c r="Q518" s="323"/>
      <c r="R518" s="323"/>
      <c r="S518" s="323"/>
      <c r="T518" s="323"/>
      <c r="U518" s="323"/>
      <c r="V518" s="323"/>
      <c r="W518" s="323"/>
      <c r="X518" s="323"/>
      <c r="Y518" s="323"/>
      <c r="Z518" s="323"/>
    </row>
    <row r="519" spans="1:26" ht="14.25" customHeight="1" x14ac:dyDescent="0.25">
      <c r="A519" s="326">
        <v>514</v>
      </c>
      <c r="B519" s="327"/>
      <c r="C519" s="327"/>
      <c r="D519" s="327"/>
      <c r="E519" s="327"/>
      <c r="F519" s="328"/>
      <c r="G519" s="328"/>
      <c r="H519" s="329"/>
      <c r="I519" s="327"/>
      <c r="J519" s="330"/>
      <c r="K519" s="331"/>
      <c r="L519" s="323"/>
      <c r="M519" s="323"/>
      <c r="N519" s="323"/>
      <c r="O519" s="323"/>
      <c r="P519" s="323"/>
      <c r="Q519" s="323"/>
      <c r="R519" s="323"/>
      <c r="S519" s="323"/>
      <c r="T519" s="323"/>
      <c r="U519" s="323"/>
      <c r="V519" s="323"/>
      <c r="W519" s="323"/>
      <c r="X519" s="323"/>
      <c r="Y519" s="323"/>
      <c r="Z519" s="323"/>
    </row>
    <row r="520" spans="1:26" ht="14.25" customHeight="1" x14ac:dyDescent="0.25">
      <c r="A520" s="326">
        <v>515</v>
      </c>
      <c r="B520" s="327"/>
      <c r="C520" s="327"/>
      <c r="D520" s="327"/>
      <c r="E520" s="327"/>
      <c r="F520" s="328"/>
      <c r="G520" s="328"/>
      <c r="H520" s="329"/>
      <c r="I520" s="327"/>
      <c r="J520" s="330"/>
      <c r="K520" s="331"/>
      <c r="L520" s="323"/>
      <c r="M520" s="323"/>
      <c r="N520" s="323"/>
      <c r="O520" s="323"/>
      <c r="P520" s="323"/>
      <c r="Q520" s="323"/>
      <c r="R520" s="323"/>
      <c r="S520" s="323"/>
      <c r="T520" s="323"/>
      <c r="U520" s="323"/>
      <c r="V520" s="323"/>
      <c r="W520" s="323"/>
      <c r="X520" s="323"/>
      <c r="Y520" s="323"/>
      <c r="Z520" s="323"/>
    </row>
    <row r="521" spans="1:26" ht="14.25" customHeight="1" x14ac:dyDescent="0.25">
      <c r="A521" s="326">
        <v>516</v>
      </c>
      <c r="B521" s="327"/>
      <c r="C521" s="327"/>
      <c r="D521" s="327"/>
      <c r="E521" s="327"/>
      <c r="F521" s="328"/>
      <c r="G521" s="328"/>
      <c r="H521" s="329"/>
      <c r="I521" s="327"/>
      <c r="J521" s="330"/>
      <c r="K521" s="331"/>
      <c r="L521" s="323"/>
      <c r="M521" s="323"/>
      <c r="N521" s="323"/>
      <c r="O521" s="323"/>
      <c r="P521" s="323"/>
      <c r="Q521" s="323"/>
      <c r="R521" s="323"/>
      <c r="S521" s="323"/>
      <c r="T521" s="323"/>
      <c r="U521" s="323"/>
      <c r="V521" s="323"/>
      <c r="W521" s="323"/>
      <c r="X521" s="323"/>
      <c r="Y521" s="323"/>
      <c r="Z521" s="323"/>
    </row>
    <row r="522" spans="1:26" ht="14.25" customHeight="1" x14ac:dyDescent="0.25">
      <c r="A522" s="326">
        <v>517</v>
      </c>
      <c r="B522" s="327"/>
      <c r="C522" s="327"/>
      <c r="D522" s="327"/>
      <c r="E522" s="327"/>
      <c r="F522" s="328"/>
      <c r="G522" s="328"/>
      <c r="H522" s="329"/>
      <c r="I522" s="327"/>
      <c r="J522" s="330"/>
      <c r="K522" s="331"/>
      <c r="L522" s="323"/>
      <c r="M522" s="323"/>
      <c r="N522" s="323"/>
      <c r="O522" s="323"/>
      <c r="P522" s="323"/>
      <c r="Q522" s="323"/>
      <c r="R522" s="323"/>
      <c r="S522" s="323"/>
      <c r="T522" s="323"/>
      <c r="U522" s="323"/>
      <c r="V522" s="323"/>
      <c r="W522" s="323"/>
      <c r="X522" s="323"/>
      <c r="Y522" s="323"/>
      <c r="Z522" s="323"/>
    </row>
    <row r="523" spans="1:26" ht="14.25" customHeight="1" x14ac:dyDescent="0.25">
      <c r="A523" s="326">
        <v>518</v>
      </c>
      <c r="B523" s="327"/>
      <c r="C523" s="327"/>
      <c r="D523" s="327"/>
      <c r="E523" s="327"/>
      <c r="F523" s="328"/>
      <c r="G523" s="328"/>
      <c r="H523" s="329"/>
      <c r="I523" s="327"/>
      <c r="J523" s="330"/>
      <c r="K523" s="331"/>
      <c r="L523" s="323"/>
      <c r="M523" s="323"/>
      <c r="N523" s="323"/>
      <c r="O523" s="323"/>
      <c r="P523" s="323"/>
      <c r="Q523" s="323"/>
      <c r="R523" s="323"/>
      <c r="S523" s="323"/>
      <c r="T523" s="323"/>
      <c r="U523" s="323"/>
      <c r="V523" s="323"/>
      <c r="W523" s="323"/>
      <c r="X523" s="323"/>
      <c r="Y523" s="323"/>
      <c r="Z523" s="323"/>
    </row>
    <row r="524" spans="1:26" ht="14.25" customHeight="1" x14ac:dyDescent="0.25">
      <c r="A524" s="326">
        <v>519</v>
      </c>
      <c r="B524" s="327"/>
      <c r="C524" s="327"/>
      <c r="D524" s="327"/>
      <c r="E524" s="327"/>
      <c r="F524" s="328"/>
      <c r="G524" s="328"/>
      <c r="H524" s="329"/>
      <c r="I524" s="327"/>
      <c r="J524" s="330"/>
      <c r="K524" s="331"/>
      <c r="L524" s="323"/>
      <c r="M524" s="323"/>
      <c r="N524" s="323"/>
      <c r="O524" s="323"/>
      <c r="P524" s="323"/>
      <c r="Q524" s="323"/>
      <c r="R524" s="323"/>
      <c r="S524" s="323"/>
      <c r="T524" s="323"/>
      <c r="U524" s="323"/>
      <c r="V524" s="323"/>
      <c r="W524" s="323"/>
      <c r="X524" s="323"/>
      <c r="Y524" s="323"/>
      <c r="Z524" s="323"/>
    </row>
    <row r="525" spans="1:26" ht="14.25" customHeight="1" x14ac:dyDescent="0.25">
      <c r="A525" s="326">
        <v>520</v>
      </c>
      <c r="B525" s="327"/>
      <c r="C525" s="327"/>
      <c r="D525" s="327"/>
      <c r="E525" s="327"/>
      <c r="F525" s="328"/>
      <c r="G525" s="328"/>
      <c r="H525" s="329"/>
      <c r="I525" s="327"/>
      <c r="J525" s="330"/>
      <c r="K525" s="331"/>
      <c r="L525" s="323"/>
      <c r="M525" s="323"/>
      <c r="N525" s="323"/>
      <c r="O525" s="323"/>
      <c r="P525" s="323"/>
      <c r="Q525" s="323"/>
      <c r="R525" s="323"/>
      <c r="S525" s="323"/>
      <c r="T525" s="323"/>
      <c r="U525" s="323"/>
      <c r="V525" s="323"/>
      <c r="W525" s="323"/>
      <c r="X525" s="323"/>
      <c r="Y525" s="323"/>
      <c r="Z525" s="323"/>
    </row>
    <row r="526" spans="1:26" ht="14.25" customHeight="1" x14ac:dyDescent="0.25">
      <c r="A526" s="326">
        <v>521</v>
      </c>
      <c r="B526" s="327"/>
      <c r="C526" s="327"/>
      <c r="D526" s="327"/>
      <c r="E526" s="327"/>
      <c r="F526" s="328"/>
      <c r="G526" s="328"/>
      <c r="H526" s="329"/>
      <c r="I526" s="327"/>
      <c r="J526" s="330"/>
      <c r="K526" s="331"/>
      <c r="L526" s="323"/>
      <c r="M526" s="323"/>
      <c r="N526" s="323"/>
      <c r="O526" s="323"/>
      <c r="P526" s="323"/>
      <c r="Q526" s="323"/>
      <c r="R526" s="323"/>
      <c r="S526" s="323"/>
      <c r="T526" s="323"/>
      <c r="U526" s="323"/>
      <c r="V526" s="323"/>
      <c r="W526" s="323"/>
      <c r="X526" s="323"/>
      <c r="Y526" s="323"/>
      <c r="Z526" s="323"/>
    </row>
    <row r="527" spans="1:26" ht="14.25" customHeight="1" x14ac:dyDescent="0.25">
      <c r="A527" s="326">
        <v>522</v>
      </c>
      <c r="B527" s="327"/>
      <c r="C527" s="327"/>
      <c r="D527" s="327"/>
      <c r="E527" s="327"/>
      <c r="F527" s="328"/>
      <c r="G527" s="328"/>
      <c r="H527" s="329"/>
      <c r="I527" s="327"/>
      <c r="J527" s="330"/>
      <c r="K527" s="331"/>
      <c r="L527" s="323"/>
      <c r="M527" s="323"/>
      <c r="N527" s="323"/>
      <c r="O527" s="323"/>
      <c r="P527" s="323"/>
      <c r="Q527" s="323"/>
      <c r="R527" s="323"/>
      <c r="S527" s="323"/>
      <c r="T527" s="323"/>
      <c r="U527" s="323"/>
      <c r="V527" s="323"/>
      <c r="W527" s="323"/>
      <c r="X527" s="323"/>
      <c r="Y527" s="323"/>
      <c r="Z527" s="323"/>
    </row>
    <row r="528" spans="1:26" ht="14.25" customHeight="1" x14ac:dyDescent="0.25">
      <c r="A528" s="326">
        <v>523</v>
      </c>
      <c r="B528" s="327"/>
      <c r="C528" s="327"/>
      <c r="D528" s="327"/>
      <c r="E528" s="327"/>
      <c r="F528" s="328"/>
      <c r="G528" s="328"/>
      <c r="H528" s="329"/>
      <c r="I528" s="327"/>
      <c r="J528" s="330"/>
      <c r="K528" s="331"/>
      <c r="L528" s="323"/>
      <c r="M528" s="323"/>
      <c r="N528" s="323"/>
      <c r="O528" s="323"/>
      <c r="P528" s="323"/>
      <c r="Q528" s="323"/>
      <c r="R528" s="323"/>
      <c r="S528" s="323"/>
      <c r="T528" s="323"/>
      <c r="U528" s="323"/>
      <c r="V528" s="323"/>
      <c r="W528" s="323"/>
      <c r="X528" s="323"/>
      <c r="Y528" s="323"/>
      <c r="Z528" s="323"/>
    </row>
    <row r="529" spans="1:26" ht="14.25" customHeight="1" x14ac:dyDescent="0.25">
      <c r="A529" s="326">
        <v>524</v>
      </c>
      <c r="B529" s="327"/>
      <c r="C529" s="327"/>
      <c r="D529" s="327"/>
      <c r="E529" s="327"/>
      <c r="F529" s="328"/>
      <c r="G529" s="328"/>
      <c r="H529" s="329"/>
      <c r="I529" s="327"/>
      <c r="J529" s="330"/>
      <c r="K529" s="331"/>
      <c r="L529" s="323"/>
      <c r="M529" s="323"/>
      <c r="N529" s="323"/>
      <c r="O529" s="323"/>
      <c r="P529" s="323"/>
      <c r="Q529" s="323"/>
      <c r="R529" s="323"/>
      <c r="S529" s="323"/>
      <c r="T529" s="323"/>
      <c r="U529" s="323"/>
      <c r="V529" s="323"/>
      <c r="W529" s="323"/>
      <c r="X529" s="323"/>
      <c r="Y529" s="323"/>
      <c r="Z529" s="323"/>
    </row>
    <row r="530" spans="1:26" ht="14.25" customHeight="1" x14ac:dyDescent="0.25">
      <c r="A530" s="326">
        <v>525</v>
      </c>
      <c r="B530" s="327"/>
      <c r="C530" s="327"/>
      <c r="D530" s="327"/>
      <c r="E530" s="327"/>
      <c r="F530" s="328"/>
      <c r="G530" s="328"/>
      <c r="H530" s="329"/>
      <c r="I530" s="327"/>
      <c r="J530" s="330"/>
      <c r="K530" s="331"/>
      <c r="L530" s="323"/>
      <c r="M530" s="323"/>
      <c r="N530" s="323"/>
      <c r="O530" s="323"/>
      <c r="P530" s="323"/>
      <c r="Q530" s="323"/>
      <c r="R530" s="323"/>
      <c r="S530" s="323"/>
      <c r="T530" s="323"/>
      <c r="U530" s="323"/>
      <c r="V530" s="323"/>
      <c r="W530" s="323"/>
      <c r="X530" s="323"/>
      <c r="Y530" s="323"/>
      <c r="Z530" s="323"/>
    </row>
    <row r="531" spans="1:26" ht="14.25" customHeight="1" x14ac:dyDescent="0.25">
      <c r="A531" s="326">
        <v>526</v>
      </c>
      <c r="B531" s="327"/>
      <c r="C531" s="327"/>
      <c r="D531" s="327"/>
      <c r="E531" s="327"/>
      <c r="F531" s="328"/>
      <c r="G531" s="328"/>
      <c r="H531" s="329"/>
      <c r="I531" s="327"/>
      <c r="J531" s="330"/>
      <c r="K531" s="331"/>
      <c r="L531" s="323"/>
      <c r="M531" s="323"/>
      <c r="N531" s="323"/>
      <c r="O531" s="323"/>
      <c r="P531" s="323"/>
      <c r="Q531" s="323"/>
      <c r="R531" s="323"/>
      <c r="S531" s="323"/>
      <c r="T531" s="323"/>
      <c r="U531" s="323"/>
      <c r="V531" s="323"/>
      <c r="W531" s="323"/>
      <c r="X531" s="323"/>
      <c r="Y531" s="323"/>
      <c r="Z531" s="323"/>
    </row>
    <row r="532" spans="1:26" ht="14.25" customHeight="1" x14ac:dyDescent="0.25">
      <c r="A532" s="326">
        <v>527</v>
      </c>
      <c r="B532" s="327"/>
      <c r="C532" s="327"/>
      <c r="D532" s="327"/>
      <c r="E532" s="327"/>
      <c r="F532" s="328"/>
      <c r="G532" s="328"/>
      <c r="H532" s="329"/>
      <c r="I532" s="327"/>
      <c r="J532" s="330"/>
      <c r="K532" s="331"/>
      <c r="L532" s="323"/>
      <c r="M532" s="323"/>
      <c r="N532" s="323"/>
      <c r="O532" s="323"/>
      <c r="P532" s="323"/>
      <c r="Q532" s="323"/>
      <c r="R532" s="323"/>
      <c r="S532" s="323"/>
      <c r="T532" s="323"/>
      <c r="U532" s="323"/>
      <c r="V532" s="323"/>
      <c r="W532" s="323"/>
      <c r="X532" s="323"/>
      <c r="Y532" s="323"/>
      <c r="Z532" s="323"/>
    </row>
    <row r="533" spans="1:26" ht="14.25" customHeight="1" x14ac:dyDescent="0.25">
      <c r="A533" s="326">
        <v>528</v>
      </c>
      <c r="B533" s="327"/>
      <c r="C533" s="327"/>
      <c r="D533" s="327"/>
      <c r="E533" s="327"/>
      <c r="F533" s="328"/>
      <c r="G533" s="328"/>
      <c r="H533" s="329"/>
      <c r="I533" s="327"/>
      <c r="J533" s="330"/>
      <c r="K533" s="331"/>
      <c r="L533" s="323"/>
      <c r="M533" s="323"/>
      <c r="N533" s="323"/>
      <c r="O533" s="323"/>
      <c r="P533" s="323"/>
      <c r="Q533" s="323"/>
      <c r="R533" s="323"/>
      <c r="S533" s="323"/>
      <c r="T533" s="323"/>
      <c r="U533" s="323"/>
      <c r="V533" s="323"/>
      <c r="W533" s="323"/>
      <c r="X533" s="323"/>
      <c r="Y533" s="323"/>
      <c r="Z533" s="323"/>
    </row>
    <row r="534" spans="1:26" ht="14.25" customHeight="1" x14ac:dyDescent="0.25">
      <c r="A534" s="326">
        <v>529</v>
      </c>
      <c r="B534" s="327"/>
      <c r="C534" s="327"/>
      <c r="D534" s="327"/>
      <c r="E534" s="327"/>
      <c r="F534" s="328"/>
      <c r="G534" s="328"/>
      <c r="H534" s="329"/>
      <c r="I534" s="327"/>
      <c r="J534" s="330"/>
      <c r="K534" s="331"/>
      <c r="L534" s="323"/>
      <c r="M534" s="323"/>
      <c r="N534" s="323"/>
      <c r="O534" s="323"/>
      <c r="P534" s="323"/>
      <c r="Q534" s="323"/>
      <c r="R534" s="323"/>
      <c r="S534" s="323"/>
      <c r="T534" s="323"/>
      <c r="U534" s="323"/>
      <c r="V534" s="323"/>
      <c r="W534" s="323"/>
      <c r="X534" s="323"/>
      <c r="Y534" s="323"/>
      <c r="Z534" s="323"/>
    </row>
    <row r="535" spans="1:26" ht="14.25" customHeight="1" x14ac:dyDescent="0.25">
      <c r="A535" s="326">
        <v>530</v>
      </c>
      <c r="B535" s="327"/>
      <c r="C535" s="327"/>
      <c r="D535" s="327"/>
      <c r="E535" s="327"/>
      <c r="F535" s="328"/>
      <c r="G535" s="328"/>
      <c r="H535" s="329"/>
      <c r="I535" s="327"/>
      <c r="J535" s="330"/>
      <c r="K535" s="331"/>
      <c r="L535" s="323"/>
      <c r="M535" s="323"/>
      <c r="N535" s="323"/>
      <c r="O535" s="323"/>
      <c r="P535" s="323"/>
      <c r="Q535" s="323"/>
      <c r="R535" s="323"/>
      <c r="S535" s="323"/>
      <c r="T535" s="323"/>
      <c r="U535" s="323"/>
      <c r="V535" s="323"/>
      <c r="W535" s="323"/>
      <c r="X535" s="323"/>
      <c r="Y535" s="323"/>
      <c r="Z535" s="323"/>
    </row>
    <row r="536" spans="1:26" ht="14.25" customHeight="1" x14ac:dyDescent="0.25">
      <c r="A536" s="326">
        <v>531</v>
      </c>
      <c r="B536" s="327"/>
      <c r="C536" s="327"/>
      <c r="D536" s="327"/>
      <c r="E536" s="327"/>
      <c r="F536" s="328"/>
      <c r="G536" s="328"/>
      <c r="H536" s="329"/>
      <c r="I536" s="327"/>
      <c r="J536" s="330"/>
      <c r="K536" s="331"/>
      <c r="L536" s="323"/>
      <c r="M536" s="323"/>
      <c r="N536" s="323"/>
      <c r="O536" s="323"/>
      <c r="P536" s="323"/>
      <c r="Q536" s="323"/>
      <c r="R536" s="323"/>
      <c r="S536" s="323"/>
      <c r="T536" s="323"/>
      <c r="U536" s="323"/>
      <c r="V536" s="323"/>
      <c r="W536" s="323"/>
      <c r="X536" s="323"/>
      <c r="Y536" s="323"/>
      <c r="Z536" s="323"/>
    </row>
    <row r="537" spans="1:26" ht="14.25" customHeight="1" x14ac:dyDescent="0.25">
      <c r="A537" s="326">
        <v>532</v>
      </c>
      <c r="B537" s="327"/>
      <c r="C537" s="327"/>
      <c r="D537" s="327"/>
      <c r="E537" s="327"/>
      <c r="F537" s="328"/>
      <c r="G537" s="328"/>
      <c r="H537" s="329"/>
      <c r="I537" s="327"/>
      <c r="J537" s="330"/>
      <c r="K537" s="331"/>
      <c r="L537" s="323"/>
      <c r="M537" s="323"/>
      <c r="N537" s="323"/>
      <c r="O537" s="323"/>
      <c r="P537" s="323"/>
      <c r="Q537" s="323"/>
      <c r="R537" s="323"/>
      <c r="S537" s="323"/>
      <c r="T537" s="323"/>
      <c r="U537" s="323"/>
      <c r="V537" s="323"/>
      <c r="W537" s="323"/>
      <c r="X537" s="323"/>
      <c r="Y537" s="323"/>
      <c r="Z537" s="323"/>
    </row>
    <row r="538" spans="1:26" ht="14.25" customHeight="1" x14ac:dyDescent="0.25">
      <c r="A538" s="326">
        <v>533</v>
      </c>
      <c r="B538" s="327"/>
      <c r="C538" s="327"/>
      <c r="D538" s="327"/>
      <c r="E538" s="327"/>
      <c r="F538" s="328"/>
      <c r="G538" s="328"/>
      <c r="H538" s="329"/>
      <c r="I538" s="327"/>
      <c r="J538" s="330"/>
      <c r="K538" s="331"/>
      <c r="L538" s="323"/>
      <c r="M538" s="323"/>
      <c r="N538" s="323"/>
      <c r="O538" s="323"/>
      <c r="P538" s="323"/>
      <c r="Q538" s="323"/>
      <c r="R538" s="323"/>
      <c r="S538" s="323"/>
      <c r="T538" s="323"/>
      <c r="U538" s="323"/>
      <c r="V538" s="323"/>
      <c r="W538" s="323"/>
      <c r="X538" s="323"/>
      <c r="Y538" s="323"/>
      <c r="Z538" s="323"/>
    </row>
    <row r="539" spans="1:26" ht="14.25" customHeight="1" x14ac:dyDescent="0.25">
      <c r="A539" s="326">
        <v>534</v>
      </c>
      <c r="B539" s="327"/>
      <c r="C539" s="327"/>
      <c r="D539" s="327"/>
      <c r="E539" s="327"/>
      <c r="F539" s="328"/>
      <c r="G539" s="328"/>
      <c r="H539" s="329"/>
      <c r="I539" s="327"/>
      <c r="J539" s="330"/>
      <c r="K539" s="331"/>
      <c r="L539" s="323"/>
      <c r="M539" s="323"/>
      <c r="N539" s="323"/>
      <c r="O539" s="323"/>
      <c r="P539" s="323"/>
      <c r="Q539" s="323"/>
      <c r="R539" s="323"/>
      <c r="S539" s="323"/>
      <c r="T539" s="323"/>
      <c r="U539" s="323"/>
      <c r="V539" s="323"/>
      <c r="W539" s="323"/>
      <c r="X539" s="323"/>
      <c r="Y539" s="323"/>
      <c r="Z539" s="323"/>
    </row>
    <row r="540" spans="1:26" ht="14.25" customHeight="1" x14ac:dyDescent="0.25">
      <c r="A540" s="326">
        <v>535</v>
      </c>
      <c r="B540" s="327"/>
      <c r="C540" s="327"/>
      <c r="D540" s="327"/>
      <c r="E540" s="327"/>
      <c r="F540" s="328"/>
      <c r="G540" s="328"/>
      <c r="H540" s="329"/>
      <c r="I540" s="327"/>
      <c r="J540" s="330"/>
      <c r="K540" s="331"/>
      <c r="L540" s="323"/>
      <c r="M540" s="323"/>
      <c r="N540" s="323"/>
      <c r="O540" s="323"/>
      <c r="P540" s="323"/>
      <c r="Q540" s="323"/>
      <c r="R540" s="323"/>
      <c r="S540" s="323"/>
      <c r="T540" s="323"/>
      <c r="U540" s="323"/>
      <c r="V540" s="323"/>
      <c r="W540" s="323"/>
      <c r="X540" s="323"/>
      <c r="Y540" s="323"/>
      <c r="Z540" s="323"/>
    </row>
    <row r="541" spans="1:26" ht="14.25" customHeight="1" x14ac:dyDescent="0.25">
      <c r="A541" s="326">
        <v>536</v>
      </c>
      <c r="B541" s="327"/>
      <c r="C541" s="327"/>
      <c r="D541" s="327"/>
      <c r="E541" s="327"/>
      <c r="F541" s="328"/>
      <c r="G541" s="328"/>
      <c r="H541" s="329"/>
      <c r="I541" s="327"/>
      <c r="J541" s="330"/>
      <c r="K541" s="331"/>
      <c r="L541" s="323"/>
      <c r="M541" s="323"/>
      <c r="N541" s="323"/>
      <c r="O541" s="323"/>
      <c r="P541" s="323"/>
      <c r="Q541" s="323"/>
      <c r="R541" s="323"/>
      <c r="S541" s="323"/>
      <c r="T541" s="323"/>
      <c r="U541" s="323"/>
      <c r="V541" s="323"/>
      <c r="W541" s="323"/>
      <c r="X541" s="323"/>
      <c r="Y541" s="323"/>
      <c r="Z541" s="323"/>
    </row>
    <row r="542" spans="1:26" ht="14.25" customHeight="1" x14ac:dyDescent="0.25">
      <c r="A542" s="326">
        <v>537</v>
      </c>
      <c r="B542" s="327"/>
      <c r="C542" s="327"/>
      <c r="D542" s="327"/>
      <c r="E542" s="327"/>
      <c r="F542" s="328"/>
      <c r="G542" s="328"/>
      <c r="H542" s="329"/>
      <c r="I542" s="327"/>
      <c r="J542" s="330"/>
      <c r="K542" s="331"/>
      <c r="L542" s="323"/>
      <c r="M542" s="323"/>
      <c r="N542" s="323"/>
      <c r="O542" s="323"/>
      <c r="P542" s="323"/>
      <c r="Q542" s="323"/>
      <c r="R542" s="323"/>
      <c r="S542" s="323"/>
      <c r="T542" s="323"/>
      <c r="U542" s="323"/>
      <c r="V542" s="323"/>
      <c r="W542" s="323"/>
      <c r="X542" s="323"/>
      <c r="Y542" s="323"/>
      <c r="Z542" s="323"/>
    </row>
    <row r="543" spans="1:26" ht="14.25" customHeight="1" x14ac:dyDescent="0.25">
      <c r="A543" s="326">
        <v>538</v>
      </c>
      <c r="B543" s="327"/>
      <c r="C543" s="327"/>
      <c r="D543" s="327"/>
      <c r="E543" s="327"/>
      <c r="F543" s="328"/>
      <c r="G543" s="328"/>
      <c r="H543" s="329"/>
      <c r="I543" s="327"/>
      <c r="J543" s="330"/>
      <c r="K543" s="331"/>
      <c r="L543" s="323"/>
      <c r="M543" s="323"/>
      <c r="N543" s="323"/>
      <c r="O543" s="323"/>
      <c r="P543" s="323"/>
      <c r="Q543" s="323"/>
      <c r="R543" s="323"/>
      <c r="S543" s="323"/>
      <c r="T543" s="323"/>
      <c r="U543" s="323"/>
      <c r="V543" s="323"/>
      <c r="W543" s="323"/>
      <c r="X543" s="323"/>
      <c r="Y543" s="323"/>
      <c r="Z543" s="323"/>
    </row>
    <row r="544" spans="1:26" ht="14.25" customHeight="1" x14ac:dyDescent="0.25">
      <c r="A544" s="326">
        <v>539</v>
      </c>
      <c r="B544" s="327"/>
      <c r="C544" s="327"/>
      <c r="D544" s="327"/>
      <c r="E544" s="327"/>
      <c r="F544" s="328"/>
      <c r="G544" s="328"/>
      <c r="H544" s="329"/>
      <c r="I544" s="327"/>
      <c r="J544" s="330"/>
      <c r="K544" s="331"/>
      <c r="L544" s="323"/>
      <c r="M544" s="323"/>
      <c r="N544" s="323"/>
      <c r="O544" s="323"/>
      <c r="P544" s="323"/>
      <c r="Q544" s="323"/>
      <c r="R544" s="323"/>
      <c r="S544" s="323"/>
      <c r="T544" s="323"/>
      <c r="U544" s="323"/>
      <c r="V544" s="323"/>
      <c r="W544" s="323"/>
      <c r="X544" s="323"/>
      <c r="Y544" s="323"/>
      <c r="Z544" s="323"/>
    </row>
    <row r="545" spans="1:26" ht="14.25" customHeight="1" x14ac:dyDescent="0.25">
      <c r="A545" s="326">
        <v>540</v>
      </c>
      <c r="B545" s="327"/>
      <c r="C545" s="327"/>
      <c r="D545" s="327"/>
      <c r="E545" s="327"/>
      <c r="F545" s="328"/>
      <c r="G545" s="328"/>
      <c r="H545" s="329"/>
      <c r="I545" s="327"/>
      <c r="J545" s="330"/>
      <c r="K545" s="331"/>
      <c r="L545" s="323"/>
      <c r="M545" s="323"/>
      <c r="N545" s="323"/>
      <c r="O545" s="323"/>
      <c r="P545" s="323"/>
      <c r="Q545" s="323"/>
      <c r="R545" s="323"/>
      <c r="S545" s="323"/>
      <c r="T545" s="323"/>
      <c r="U545" s="323"/>
      <c r="V545" s="323"/>
      <c r="W545" s="323"/>
      <c r="X545" s="323"/>
      <c r="Y545" s="323"/>
      <c r="Z545" s="323"/>
    </row>
    <row r="546" spans="1:26" ht="14.25" customHeight="1" x14ac:dyDescent="0.25">
      <c r="A546" s="326">
        <v>541</v>
      </c>
      <c r="B546" s="327"/>
      <c r="C546" s="327"/>
      <c r="D546" s="327"/>
      <c r="E546" s="327"/>
      <c r="F546" s="328"/>
      <c r="G546" s="328"/>
      <c r="H546" s="329"/>
      <c r="I546" s="327"/>
      <c r="J546" s="330"/>
      <c r="K546" s="331"/>
      <c r="L546" s="323"/>
      <c r="M546" s="323"/>
      <c r="N546" s="323"/>
      <c r="O546" s="323"/>
      <c r="P546" s="323"/>
      <c r="Q546" s="323"/>
      <c r="R546" s="323"/>
      <c r="S546" s="323"/>
      <c r="T546" s="323"/>
      <c r="U546" s="323"/>
      <c r="V546" s="323"/>
      <c r="W546" s="323"/>
      <c r="X546" s="323"/>
      <c r="Y546" s="323"/>
      <c r="Z546" s="323"/>
    </row>
    <row r="547" spans="1:26" ht="14.25" customHeight="1" x14ac:dyDescent="0.25">
      <c r="A547" s="326">
        <v>542</v>
      </c>
      <c r="B547" s="327"/>
      <c r="C547" s="327"/>
      <c r="D547" s="327"/>
      <c r="E547" s="327"/>
      <c r="F547" s="328"/>
      <c r="G547" s="328"/>
      <c r="H547" s="329"/>
      <c r="I547" s="327"/>
      <c r="J547" s="330"/>
      <c r="K547" s="331"/>
      <c r="L547" s="323"/>
      <c r="M547" s="323"/>
      <c r="N547" s="323"/>
      <c r="O547" s="323"/>
      <c r="P547" s="323"/>
      <c r="Q547" s="323"/>
      <c r="R547" s="323"/>
      <c r="S547" s="323"/>
      <c r="T547" s="323"/>
      <c r="U547" s="323"/>
      <c r="V547" s="323"/>
      <c r="W547" s="323"/>
      <c r="X547" s="323"/>
      <c r="Y547" s="323"/>
      <c r="Z547" s="323"/>
    </row>
    <row r="548" spans="1:26" ht="14.25" customHeight="1" x14ac:dyDescent="0.25">
      <c r="A548" s="326">
        <v>543</v>
      </c>
      <c r="B548" s="327"/>
      <c r="C548" s="327"/>
      <c r="D548" s="327"/>
      <c r="E548" s="327"/>
      <c r="F548" s="328"/>
      <c r="G548" s="328"/>
      <c r="H548" s="329"/>
      <c r="I548" s="327"/>
      <c r="J548" s="330"/>
      <c r="K548" s="331"/>
      <c r="L548" s="323"/>
      <c r="M548" s="323"/>
      <c r="N548" s="323"/>
      <c r="O548" s="323"/>
      <c r="P548" s="323"/>
      <c r="Q548" s="323"/>
      <c r="R548" s="323"/>
      <c r="S548" s="323"/>
      <c r="T548" s="323"/>
      <c r="U548" s="323"/>
      <c r="V548" s="323"/>
      <c r="W548" s="323"/>
      <c r="X548" s="323"/>
      <c r="Y548" s="323"/>
      <c r="Z548" s="323"/>
    </row>
    <row r="549" spans="1:26" ht="14.25" customHeight="1" x14ac:dyDescent="0.25">
      <c r="A549" s="326">
        <v>544</v>
      </c>
      <c r="B549" s="327"/>
      <c r="C549" s="327"/>
      <c r="D549" s="327"/>
      <c r="E549" s="327"/>
      <c r="F549" s="328"/>
      <c r="G549" s="328"/>
      <c r="H549" s="329"/>
      <c r="I549" s="327"/>
      <c r="J549" s="330"/>
      <c r="K549" s="331"/>
      <c r="L549" s="323"/>
      <c r="M549" s="323"/>
      <c r="N549" s="323"/>
      <c r="O549" s="323"/>
      <c r="P549" s="323"/>
      <c r="Q549" s="323"/>
      <c r="R549" s="323"/>
      <c r="S549" s="323"/>
      <c r="T549" s="323"/>
      <c r="U549" s="323"/>
      <c r="V549" s="323"/>
      <c r="W549" s="323"/>
      <c r="X549" s="323"/>
      <c r="Y549" s="323"/>
      <c r="Z549" s="323"/>
    </row>
    <row r="550" spans="1:26" ht="14.25" customHeight="1" x14ac:dyDescent="0.25">
      <c r="A550" s="326">
        <v>545</v>
      </c>
      <c r="B550" s="327"/>
      <c r="C550" s="327"/>
      <c r="D550" s="327"/>
      <c r="E550" s="327"/>
      <c r="F550" s="328"/>
      <c r="G550" s="328"/>
      <c r="H550" s="329"/>
      <c r="I550" s="327"/>
      <c r="J550" s="330"/>
      <c r="K550" s="331"/>
      <c r="L550" s="323"/>
      <c r="M550" s="323"/>
      <c r="N550" s="323"/>
      <c r="O550" s="323"/>
      <c r="P550" s="323"/>
      <c r="Q550" s="323"/>
      <c r="R550" s="323"/>
      <c r="S550" s="323"/>
      <c r="T550" s="323"/>
      <c r="U550" s="323"/>
      <c r="V550" s="323"/>
      <c r="W550" s="323"/>
      <c r="X550" s="323"/>
      <c r="Y550" s="323"/>
      <c r="Z550" s="323"/>
    </row>
    <row r="551" spans="1:26" ht="14.25" customHeight="1" x14ac:dyDescent="0.25">
      <c r="A551" s="326">
        <v>546</v>
      </c>
      <c r="B551" s="327"/>
      <c r="C551" s="327"/>
      <c r="D551" s="327"/>
      <c r="E551" s="327"/>
      <c r="F551" s="328"/>
      <c r="G551" s="328"/>
      <c r="H551" s="329"/>
      <c r="I551" s="327"/>
      <c r="J551" s="330"/>
      <c r="K551" s="331"/>
      <c r="L551" s="323"/>
      <c r="M551" s="323"/>
      <c r="N551" s="323"/>
      <c r="O551" s="323"/>
      <c r="P551" s="323"/>
      <c r="Q551" s="323"/>
      <c r="R551" s="323"/>
      <c r="S551" s="323"/>
      <c r="T551" s="323"/>
      <c r="U551" s="323"/>
      <c r="V551" s="323"/>
      <c r="W551" s="323"/>
      <c r="X551" s="323"/>
      <c r="Y551" s="323"/>
      <c r="Z551" s="323"/>
    </row>
    <row r="552" spans="1:26" ht="14.25" customHeight="1" x14ac:dyDescent="0.25">
      <c r="A552" s="326">
        <v>547</v>
      </c>
      <c r="B552" s="327"/>
      <c r="C552" s="327"/>
      <c r="D552" s="327"/>
      <c r="E552" s="327"/>
      <c r="F552" s="328"/>
      <c r="G552" s="328"/>
      <c r="H552" s="329"/>
      <c r="I552" s="327"/>
      <c r="J552" s="330"/>
      <c r="K552" s="331"/>
      <c r="L552" s="323"/>
      <c r="M552" s="323"/>
      <c r="N552" s="323"/>
      <c r="O552" s="323"/>
      <c r="P552" s="323"/>
      <c r="Q552" s="323"/>
      <c r="R552" s="323"/>
      <c r="S552" s="323"/>
      <c r="T552" s="323"/>
      <c r="U552" s="323"/>
      <c r="V552" s="323"/>
      <c r="W552" s="323"/>
      <c r="X552" s="323"/>
      <c r="Y552" s="323"/>
      <c r="Z552" s="323"/>
    </row>
    <row r="553" spans="1:26" ht="14.25" customHeight="1" x14ac:dyDescent="0.25">
      <c r="A553" s="326">
        <v>548</v>
      </c>
      <c r="B553" s="327"/>
      <c r="C553" s="327"/>
      <c r="D553" s="327"/>
      <c r="E553" s="327"/>
      <c r="F553" s="328"/>
      <c r="G553" s="328"/>
      <c r="H553" s="329"/>
      <c r="I553" s="327"/>
      <c r="J553" s="330"/>
      <c r="K553" s="331"/>
      <c r="L553" s="323"/>
      <c r="M553" s="323"/>
      <c r="N553" s="323"/>
      <c r="O553" s="323"/>
      <c r="P553" s="323"/>
      <c r="Q553" s="323"/>
      <c r="R553" s="323"/>
      <c r="S553" s="323"/>
      <c r="T553" s="323"/>
      <c r="U553" s="323"/>
      <c r="V553" s="323"/>
      <c r="W553" s="323"/>
      <c r="X553" s="323"/>
      <c r="Y553" s="323"/>
      <c r="Z553" s="323"/>
    </row>
    <row r="554" spans="1:26" ht="14.25" customHeight="1" x14ac:dyDescent="0.25">
      <c r="A554" s="326">
        <v>549</v>
      </c>
      <c r="B554" s="327"/>
      <c r="C554" s="327"/>
      <c r="D554" s="327"/>
      <c r="E554" s="327"/>
      <c r="F554" s="328"/>
      <c r="G554" s="328"/>
      <c r="H554" s="329"/>
      <c r="I554" s="327"/>
      <c r="J554" s="330"/>
      <c r="K554" s="331"/>
      <c r="L554" s="323"/>
      <c r="M554" s="323"/>
      <c r="N554" s="323"/>
      <c r="O554" s="323"/>
      <c r="P554" s="323"/>
      <c r="Q554" s="323"/>
      <c r="R554" s="323"/>
      <c r="S554" s="323"/>
      <c r="T554" s="323"/>
      <c r="U554" s="323"/>
      <c r="V554" s="323"/>
      <c r="W554" s="323"/>
      <c r="X554" s="323"/>
      <c r="Y554" s="323"/>
      <c r="Z554" s="323"/>
    </row>
    <row r="555" spans="1:26" ht="14.25" customHeight="1" x14ac:dyDescent="0.25">
      <c r="A555" s="326">
        <v>550</v>
      </c>
      <c r="B555" s="327"/>
      <c r="C555" s="327"/>
      <c r="D555" s="327"/>
      <c r="E555" s="327"/>
      <c r="F555" s="328"/>
      <c r="G555" s="328"/>
      <c r="H555" s="329"/>
      <c r="I555" s="327"/>
      <c r="J555" s="330"/>
      <c r="K555" s="331"/>
      <c r="L555" s="323"/>
      <c r="M555" s="323"/>
      <c r="N555" s="323"/>
      <c r="O555" s="323"/>
      <c r="P555" s="323"/>
      <c r="Q555" s="323"/>
      <c r="R555" s="323"/>
      <c r="S555" s="323"/>
      <c r="T555" s="323"/>
      <c r="U555" s="323"/>
      <c r="V555" s="323"/>
      <c r="W555" s="323"/>
      <c r="X555" s="323"/>
      <c r="Y555" s="323"/>
      <c r="Z555" s="323"/>
    </row>
    <row r="556" spans="1:26" ht="14.25" customHeight="1" x14ac:dyDescent="0.25">
      <c r="A556" s="326">
        <v>551</v>
      </c>
      <c r="B556" s="327"/>
      <c r="C556" s="327"/>
      <c r="D556" s="327"/>
      <c r="E556" s="327"/>
      <c r="F556" s="328"/>
      <c r="G556" s="328"/>
      <c r="H556" s="329"/>
      <c r="I556" s="327"/>
      <c r="J556" s="330"/>
      <c r="K556" s="331"/>
      <c r="L556" s="323"/>
      <c r="M556" s="323"/>
      <c r="N556" s="323"/>
      <c r="O556" s="323"/>
      <c r="P556" s="323"/>
      <c r="Q556" s="323"/>
      <c r="R556" s="323"/>
      <c r="S556" s="323"/>
      <c r="T556" s="323"/>
      <c r="U556" s="323"/>
      <c r="V556" s="323"/>
      <c r="W556" s="323"/>
      <c r="X556" s="323"/>
      <c r="Y556" s="323"/>
      <c r="Z556" s="323"/>
    </row>
    <row r="557" spans="1:26" ht="14.25" customHeight="1" x14ac:dyDescent="0.25">
      <c r="A557" s="326">
        <v>552</v>
      </c>
      <c r="B557" s="327"/>
      <c r="C557" s="327"/>
      <c r="D557" s="327"/>
      <c r="E557" s="327"/>
      <c r="F557" s="328"/>
      <c r="G557" s="328"/>
      <c r="H557" s="329"/>
      <c r="I557" s="327"/>
      <c r="J557" s="330"/>
      <c r="K557" s="331"/>
      <c r="L557" s="323"/>
      <c r="M557" s="323"/>
      <c r="N557" s="323"/>
      <c r="O557" s="323"/>
      <c r="P557" s="323"/>
      <c r="Q557" s="323"/>
      <c r="R557" s="323"/>
      <c r="S557" s="323"/>
      <c r="T557" s="323"/>
      <c r="U557" s="323"/>
      <c r="V557" s="323"/>
      <c r="W557" s="323"/>
      <c r="X557" s="323"/>
      <c r="Y557" s="323"/>
      <c r="Z557" s="323"/>
    </row>
    <row r="558" spans="1:26" ht="14.25" customHeight="1" x14ac:dyDescent="0.25">
      <c r="A558" s="326">
        <v>553</v>
      </c>
      <c r="B558" s="327"/>
      <c r="C558" s="327"/>
      <c r="D558" s="327"/>
      <c r="E558" s="327"/>
      <c r="F558" s="328"/>
      <c r="G558" s="328"/>
      <c r="H558" s="329"/>
      <c r="I558" s="327"/>
      <c r="J558" s="330"/>
      <c r="K558" s="331"/>
      <c r="L558" s="323"/>
      <c r="M558" s="323"/>
      <c r="N558" s="323"/>
      <c r="O558" s="323"/>
      <c r="P558" s="323"/>
      <c r="Q558" s="323"/>
      <c r="R558" s="323"/>
      <c r="S558" s="323"/>
      <c r="T558" s="323"/>
      <c r="U558" s="323"/>
      <c r="V558" s="323"/>
      <c r="W558" s="323"/>
      <c r="X558" s="323"/>
      <c r="Y558" s="323"/>
      <c r="Z558" s="323"/>
    </row>
    <row r="559" spans="1:26" ht="14.25" customHeight="1" x14ac:dyDescent="0.25">
      <c r="A559" s="326">
        <v>554</v>
      </c>
      <c r="B559" s="327"/>
      <c r="C559" s="327"/>
      <c r="D559" s="327"/>
      <c r="E559" s="327"/>
      <c r="F559" s="328"/>
      <c r="G559" s="328"/>
      <c r="H559" s="329"/>
      <c r="I559" s="327"/>
      <c r="J559" s="330"/>
      <c r="K559" s="331"/>
      <c r="L559" s="323"/>
      <c r="M559" s="323"/>
      <c r="N559" s="323"/>
      <c r="O559" s="323"/>
      <c r="P559" s="323"/>
      <c r="Q559" s="323"/>
      <c r="R559" s="323"/>
      <c r="S559" s="323"/>
      <c r="T559" s="323"/>
      <c r="U559" s="323"/>
      <c r="V559" s="323"/>
      <c r="W559" s="323"/>
      <c r="X559" s="323"/>
      <c r="Y559" s="323"/>
      <c r="Z559" s="323"/>
    </row>
    <row r="560" spans="1:26" ht="14.25" customHeight="1" x14ac:dyDescent="0.25">
      <c r="A560" s="326">
        <v>555</v>
      </c>
      <c r="B560" s="327"/>
      <c r="C560" s="327"/>
      <c r="D560" s="327"/>
      <c r="E560" s="327"/>
      <c r="F560" s="328"/>
      <c r="G560" s="328"/>
      <c r="H560" s="329"/>
      <c r="I560" s="327"/>
      <c r="J560" s="330"/>
      <c r="K560" s="331"/>
      <c r="L560" s="323"/>
      <c r="M560" s="323"/>
      <c r="N560" s="323"/>
      <c r="O560" s="323"/>
      <c r="P560" s="323"/>
      <c r="Q560" s="323"/>
      <c r="R560" s="323"/>
      <c r="S560" s="323"/>
      <c r="T560" s="323"/>
      <c r="U560" s="323"/>
      <c r="V560" s="323"/>
      <c r="W560" s="323"/>
      <c r="X560" s="323"/>
      <c r="Y560" s="323"/>
      <c r="Z560" s="323"/>
    </row>
    <row r="561" spans="1:26" ht="14.25" customHeight="1" x14ac:dyDescent="0.25">
      <c r="A561" s="326">
        <v>556</v>
      </c>
      <c r="B561" s="327"/>
      <c r="C561" s="327"/>
      <c r="D561" s="327"/>
      <c r="E561" s="327"/>
      <c r="F561" s="328"/>
      <c r="G561" s="328"/>
      <c r="H561" s="329"/>
      <c r="I561" s="327"/>
      <c r="J561" s="330"/>
      <c r="K561" s="331"/>
      <c r="L561" s="323"/>
      <c r="M561" s="323"/>
      <c r="N561" s="323"/>
      <c r="O561" s="323"/>
      <c r="P561" s="323"/>
      <c r="Q561" s="323"/>
      <c r="R561" s="323"/>
      <c r="S561" s="323"/>
      <c r="T561" s="323"/>
      <c r="U561" s="323"/>
      <c r="V561" s="323"/>
      <c r="W561" s="323"/>
      <c r="X561" s="323"/>
      <c r="Y561" s="323"/>
      <c r="Z561" s="323"/>
    </row>
    <row r="562" spans="1:26" ht="14.25" customHeight="1" x14ac:dyDescent="0.25">
      <c r="A562" s="326">
        <v>557</v>
      </c>
      <c r="B562" s="327"/>
      <c r="C562" s="327"/>
      <c r="D562" s="327"/>
      <c r="E562" s="327"/>
      <c r="F562" s="328"/>
      <c r="G562" s="328"/>
      <c r="H562" s="329"/>
      <c r="I562" s="327"/>
      <c r="J562" s="330"/>
      <c r="K562" s="331"/>
      <c r="L562" s="323"/>
      <c r="M562" s="323"/>
      <c r="N562" s="323"/>
      <c r="O562" s="323"/>
      <c r="P562" s="323"/>
      <c r="Q562" s="323"/>
      <c r="R562" s="323"/>
      <c r="S562" s="323"/>
      <c r="T562" s="323"/>
      <c r="U562" s="323"/>
      <c r="V562" s="323"/>
      <c r="W562" s="323"/>
      <c r="X562" s="323"/>
      <c r="Y562" s="323"/>
      <c r="Z562" s="323"/>
    </row>
    <row r="563" spans="1:26" ht="14.25" customHeight="1" x14ac:dyDescent="0.25">
      <c r="A563" s="326">
        <v>558</v>
      </c>
      <c r="B563" s="327"/>
      <c r="C563" s="327"/>
      <c r="D563" s="327"/>
      <c r="E563" s="327"/>
      <c r="F563" s="328"/>
      <c r="G563" s="328"/>
      <c r="H563" s="329"/>
      <c r="I563" s="327"/>
      <c r="J563" s="330"/>
      <c r="K563" s="331"/>
      <c r="L563" s="323"/>
      <c r="M563" s="323"/>
      <c r="N563" s="323"/>
      <c r="O563" s="323"/>
      <c r="P563" s="323"/>
      <c r="Q563" s="323"/>
      <c r="R563" s="323"/>
      <c r="S563" s="323"/>
      <c r="T563" s="323"/>
      <c r="U563" s="323"/>
      <c r="V563" s="323"/>
      <c r="W563" s="323"/>
      <c r="X563" s="323"/>
      <c r="Y563" s="323"/>
      <c r="Z563" s="323"/>
    </row>
    <row r="564" spans="1:26" ht="14.25" customHeight="1" x14ac:dyDescent="0.25">
      <c r="A564" s="326">
        <v>559</v>
      </c>
      <c r="B564" s="327"/>
      <c r="C564" s="327"/>
      <c r="D564" s="327"/>
      <c r="E564" s="327"/>
      <c r="F564" s="328"/>
      <c r="G564" s="328"/>
      <c r="H564" s="329"/>
      <c r="I564" s="327"/>
      <c r="J564" s="330"/>
      <c r="K564" s="331"/>
      <c r="L564" s="323"/>
      <c r="M564" s="323"/>
      <c r="N564" s="323"/>
      <c r="O564" s="323"/>
      <c r="P564" s="323"/>
      <c r="Q564" s="323"/>
      <c r="R564" s="323"/>
      <c r="S564" s="323"/>
      <c r="T564" s="323"/>
      <c r="U564" s="323"/>
      <c r="V564" s="323"/>
      <c r="W564" s="323"/>
      <c r="X564" s="323"/>
      <c r="Y564" s="323"/>
      <c r="Z564" s="323"/>
    </row>
    <row r="565" spans="1:26" ht="14.25" customHeight="1" x14ac:dyDescent="0.25">
      <c r="A565" s="326">
        <v>560</v>
      </c>
      <c r="B565" s="327"/>
      <c r="C565" s="327"/>
      <c r="D565" s="327"/>
      <c r="E565" s="327"/>
      <c r="F565" s="328"/>
      <c r="G565" s="328"/>
      <c r="H565" s="329"/>
      <c r="I565" s="327"/>
      <c r="J565" s="330"/>
      <c r="K565" s="331"/>
      <c r="L565" s="323"/>
      <c r="M565" s="323"/>
      <c r="N565" s="323"/>
      <c r="O565" s="323"/>
      <c r="P565" s="323"/>
      <c r="Q565" s="323"/>
      <c r="R565" s="323"/>
      <c r="S565" s="323"/>
      <c r="T565" s="323"/>
      <c r="U565" s="323"/>
      <c r="V565" s="323"/>
      <c r="W565" s="323"/>
      <c r="X565" s="323"/>
      <c r="Y565" s="323"/>
      <c r="Z565" s="323"/>
    </row>
    <row r="566" spans="1:26" ht="14.25" customHeight="1" x14ac:dyDescent="0.25">
      <c r="A566" s="326">
        <v>561</v>
      </c>
      <c r="B566" s="327"/>
      <c r="C566" s="327"/>
      <c r="D566" s="327"/>
      <c r="E566" s="327"/>
      <c r="F566" s="328"/>
      <c r="G566" s="328"/>
      <c r="H566" s="329"/>
      <c r="I566" s="327"/>
      <c r="J566" s="330"/>
      <c r="K566" s="331"/>
      <c r="L566" s="323"/>
      <c r="M566" s="323"/>
      <c r="N566" s="323"/>
      <c r="O566" s="323"/>
      <c r="P566" s="323"/>
      <c r="Q566" s="323"/>
      <c r="R566" s="323"/>
      <c r="S566" s="323"/>
      <c r="T566" s="323"/>
      <c r="U566" s="323"/>
      <c r="V566" s="323"/>
      <c r="W566" s="323"/>
      <c r="X566" s="323"/>
      <c r="Y566" s="323"/>
      <c r="Z566" s="323"/>
    </row>
    <row r="567" spans="1:26" ht="14.25" customHeight="1" x14ac:dyDescent="0.25">
      <c r="A567" s="326">
        <v>562</v>
      </c>
      <c r="B567" s="327"/>
      <c r="C567" s="327"/>
      <c r="D567" s="327"/>
      <c r="E567" s="327"/>
      <c r="F567" s="328"/>
      <c r="G567" s="328"/>
      <c r="H567" s="329"/>
      <c r="I567" s="327"/>
      <c r="J567" s="330"/>
      <c r="K567" s="331"/>
      <c r="L567" s="323"/>
      <c r="M567" s="323"/>
      <c r="N567" s="323"/>
      <c r="O567" s="323"/>
      <c r="P567" s="323"/>
      <c r="Q567" s="323"/>
      <c r="R567" s="323"/>
      <c r="S567" s="323"/>
      <c r="T567" s="323"/>
      <c r="U567" s="323"/>
      <c r="V567" s="323"/>
      <c r="W567" s="323"/>
      <c r="X567" s="323"/>
      <c r="Y567" s="323"/>
      <c r="Z567" s="323"/>
    </row>
    <row r="568" spans="1:26" ht="14.25" customHeight="1" x14ac:dyDescent="0.25">
      <c r="A568" s="326">
        <v>563</v>
      </c>
      <c r="B568" s="327"/>
      <c r="C568" s="327"/>
      <c r="D568" s="327"/>
      <c r="E568" s="327"/>
      <c r="F568" s="328"/>
      <c r="G568" s="328"/>
      <c r="H568" s="329"/>
      <c r="I568" s="327"/>
      <c r="J568" s="330"/>
      <c r="K568" s="331"/>
      <c r="L568" s="323"/>
      <c r="M568" s="323"/>
      <c r="N568" s="323"/>
      <c r="O568" s="323"/>
      <c r="P568" s="323"/>
      <c r="Q568" s="323"/>
      <c r="R568" s="323"/>
      <c r="S568" s="323"/>
      <c r="T568" s="323"/>
      <c r="U568" s="323"/>
      <c r="V568" s="323"/>
      <c r="W568" s="323"/>
      <c r="X568" s="323"/>
      <c r="Y568" s="323"/>
      <c r="Z568" s="323"/>
    </row>
    <row r="569" spans="1:26" ht="14.25" customHeight="1" x14ac:dyDescent="0.25">
      <c r="A569" s="326">
        <v>564</v>
      </c>
      <c r="B569" s="327"/>
      <c r="C569" s="327"/>
      <c r="D569" s="327"/>
      <c r="E569" s="327"/>
      <c r="F569" s="328"/>
      <c r="G569" s="328"/>
      <c r="H569" s="329"/>
      <c r="I569" s="327"/>
      <c r="J569" s="330"/>
      <c r="K569" s="331"/>
      <c r="L569" s="323"/>
      <c r="M569" s="323"/>
      <c r="N569" s="323"/>
      <c r="O569" s="323"/>
      <c r="P569" s="323"/>
      <c r="Q569" s="323"/>
      <c r="R569" s="323"/>
      <c r="S569" s="323"/>
      <c r="T569" s="323"/>
      <c r="U569" s="323"/>
      <c r="V569" s="323"/>
      <c r="W569" s="323"/>
      <c r="X569" s="323"/>
      <c r="Y569" s="323"/>
      <c r="Z569" s="323"/>
    </row>
    <row r="570" spans="1:26" ht="14.25" customHeight="1" x14ac:dyDescent="0.25">
      <c r="A570" s="326">
        <v>565</v>
      </c>
      <c r="B570" s="327"/>
      <c r="C570" s="327"/>
      <c r="D570" s="327"/>
      <c r="E570" s="327"/>
      <c r="F570" s="328"/>
      <c r="G570" s="328"/>
      <c r="H570" s="329"/>
      <c r="I570" s="327"/>
      <c r="J570" s="330"/>
      <c r="K570" s="331"/>
      <c r="L570" s="323"/>
      <c r="M570" s="323"/>
      <c r="N570" s="323"/>
      <c r="O570" s="323"/>
      <c r="P570" s="323"/>
      <c r="Q570" s="323"/>
      <c r="R570" s="323"/>
      <c r="S570" s="323"/>
      <c r="T570" s="323"/>
      <c r="U570" s="323"/>
      <c r="V570" s="323"/>
      <c r="W570" s="323"/>
      <c r="X570" s="323"/>
      <c r="Y570" s="323"/>
      <c r="Z570" s="323"/>
    </row>
    <row r="571" spans="1:26" ht="14.25" customHeight="1" x14ac:dyDescent="0.25">
      <c r="A571" s="326">
        <v>566</v>
      </c>
      <c r="B571" s="327"/>
      <c r="C571" s="327"/>
      <c r="D571" s="327"/>
      <c r="E571" s="327"/>
      <c r="F571" s="328"/>
      <c r="G571" s="328"/>
      <c r="H571" s="329"/>
      <c r="I571" s="327"/>
      <c r="J571" s="330"/>
      <c r="K571" s="331"/>
      <c r="L571" s="323"/>
      <c r="M571" s="323"/>
      <c r="N571" s="323"/>
      <c r="O571" s="323"/>
      <c r="P571" s="323"/>
      <c r="Q571" s="323"/>
      <c r="R571" s="323"/>
      <c r="S571" s="323"/>
      <c r="T571" s="323"/>
      <c r="U571" s="323"/>
      <c r="V571" s="323"/>
      <c r="W571" s="323"/>
      <c r="X571" s="323"/>
      <c r="Y571" s="323"/>
      <c r="Z571" s="323"/>
    </row>
    <row r="572" spans="1:26" ht="14.25" customHeight="1" x14ac:dyDescent="0.25">
      <c r="A572" s="326">
        <v>567</v>
      </c>
      <c r="B572" s="327"/>
      <c r="C572" s="327"/>
      <c r="D572" s="327"/>
      <c r="E572" s="327"/>
      <c r="F572" s="328"/>
      <c r="G572" s="328"/>
      <c r="H572" s="329"/>
      <c r="I572" s="327"/>
      <c r="J572" s="330"/>
      <c r="K572" s="331"/>
      <c r="L572" s="323"/>
      <c r="M572" s="323"/>
      <c r="N572" s="323"/>
      <c r="O572" s="323"/>
      <c r="P572" s="323"/>
      <c r="Q572" s="323"/>
      <c r="R572" s="323"/>
      <c r="S572" s="323"/>
      <c r="T572" s="323"/>
      <c r="U572" s="323"/>
      <c r="V572" s="323"/>
      <c r="W572" s="323"/>
      <c r="X572" s="323"/>
      <c r="Y572" s="323"/>
      <c r="Z572" s="323"/>
    </row>
    <row r="573" spans="1:26" ht="14.25" customHeight="1" x14ac:dyDescent="0.25">
      <c r="A573" s="326">
        <v>568</v>
      </c>
      <c r="B573" s="327"/>
      <c r="C573" s="327"/>
      <c r="D573" s="327"/>
      <c r="E573" s="327"/>
      <c r="F573" s="328"/>
      <c r="G573" s="328"/>
      <c r="H573" s="329"/>
      <c r="I573" s="327"/>
      <c r="J573" s="330"/>
      <c r="K573" s="331"/>
      <c r="L573" s="323"/>
      <c r="M573" s="323"/>
      <c r="N573" s="323"/>
      <c r="O573" s="323"/>
      <c r="P573" s="323"/>
      <c r="Q573" s="323"/>
      <c r="R573" s="323"/>
      <c r="S573" s="323"/>
      <c r="T573" s="323"/>
      <c r="U573" s="323"/>
      <c r="V573" s="323"/>
      <c r="W573" s="323"/>
      <c r="X573" s="323"/>
      <c r="Y573" s="323"/>
      <c r="Z573" s="323"/>
    </row>
    <row r="574" spans="1:26" ht="14.25" customHeight="1" x14ac:dyDescent="0.25">
      <c r="A574" s="326">
        <v>569</v>
      </c>
      <c r="B574" s="327"/>
      <c r="C574" s="327"/>
      <c r="D574" s="327"/>
      <c r="E574" s="327"/>
      <c r="F574" s="328"/>
      <c r="G574" s="328"/>
      <c r="H574" s="329"/>
      <c r="I574" s="327"/>
      <c r="J574" s="330"/>
      <c r="K574" s="331"/>
      <c r="L574" s="323"/>
      <c r="M574" s="323"/>
      <c r="N574" s="323"/>
      <c r="O574" s="323"/>
      <c r="P574" s="323"/>
      <c r="Q574" s="323"/>
      <c r="R574" s="323"/>
      <c r="S574" s="323"/>
      <c r="T574" s="323"/>
      <c r="U574" s="323"/>
      <c r="V574" s="323"/>
      <c r="W574" s="323"/>
      <c r="X574" s="323"/>
      <c r="Y574" s="323"/>
      <c r="Z574" s="323"/>
    </row>
    <row r="575" spans="1:26" ht="14.25" customHeight="1" x14ac:dyDescent="0.25">
      <c r="A575" s="326">
        <v>570</v>
      </c>
      <c r="B575" s="327"/>
      <c r="C575" s="327"/>
      <c r="D575" s="327"/>
      <c r="E575" s="327"/>
      <c r="F575" s="328"/>
      <c r="G575" s="328"/>
      <c r="H575" s="329"/>
      <c r="I575" s="327"/>
      <c r="J575" s="330"/>
      <c r="K575" s="331"/>
      <c r="L575" s="323"/>
      <c r="M575" s="323"/>
      <c r="N575" s="323"/>
      <c r="O575" s="323"/>
      <c r="P575" s="323"/>
      <c r="Q575" s="323"/>
      <c r="R575" s="323"/>
      <c r="S575" s="323"/>
      <c r="T575" s="323"/>
      <c r="U575" s="323"/>
      <c r="V575" s="323"/>
      <c r="W575" s="323"/>
      <c r="X575" s="323"/>
      <c r="Y575" s="323"/>
      <c r="Z575" s="323"/>
    </row>
    <row r="576" spans="1:26" ht="14.25" customHeight="1" x14ac:dyDescent="0.25">
      <c r="A576" s="326">
        <v>571</v>
      </c>
      <c r="B576" s="327"/>
      <c r="C576" s="327"/>
      <c r="D576" s="327"/>
      <c r="E576" s="327"/>
      <c r="F576" s="328"/>
      <c r="G576" s="328"/>
      <c r="H576" s="329"/>
      <c r="I576" s="327"/>
      <c r="J576" s="330"/>
      <c r="K576" s="331"/>
      <c r="L576" s="323"/>
      <c r="M576" s="323"/>
      <c r="N576" s="323"/>
      <c r="O576" s="323"/>
      <c r="P576" s="323"/>
      <c r="Q576" s="323"/>
      <c r="R576" s="323"/>
      <c r="S576" s="323"/>
      <c r="T576" s="323"/>
      <c r="U576" s="323"/>
      <c r="V576" s="323"/>
      <c r="W576" s="323"/>
      <c r="X576" s="323"/>
      <c r="Y576" s="323"/>
      <c r="Z576" s="323"/>
    </row>
    <row r="577" spans="1:26" ht="14.25" customHeight="1" x14ac:dyDescent="0.25">
      <c r="A577" s="326">
        <v>572</v>
      </c>
      <c r="B577" s="327"/>
      <c r="C577" s="327"/>
      <c r="D577" s="327"/>
      <c r="E577" s="327"/>
      <c r="F577" s="328"/>
      <c r="G577" s="328"/>
      <c r="H577" s="329"/>
      <c r="I577" s="327"/>
      <c r="J577" s="330"/>
      <c r="K577" s="331"/>
      <c r="L577" s="323"/>
      <c r="M577" s="323"/>
      <c r="N577" s="323"/>
      <c r="O577" s="323"/>
      <c r="P577" s="323"/>
      <c r="Q577" s="323"/>
      <c r="R577" s="323"/>
      <c r="S577" s="323"/>
      <c r="T577" s="323"/>
      <c r="U577" s="323"/>
      <c r="V577" s="323"/>
      <c r="W577" s="323"/>
      <c r="X577" s="323"/>
      <c r="Y577" s="323"/>
      <c r="Z577" s="323"/>
    </row>
    <row r="578" spans="1:26" ht="14.25" customHeight="1" x14ac:dyDescent="0.25">
      <c r="A578" s="326">
        <v>573</v>
      </c>
      <c r="B578" s="327"/>
      <c r="C578" s="327"/>
      <c r="D578" s="327"/>
      <c r="E578" s="327"/>
      <c r="F578" s="328"/>
      <c r="G578" s="328"/>
      <c r="H578" s="329"/>
      <c r="I578" s="327"/>
      <c r="J578" s="330"/>
      <c r="K578" s="331"/>
      <c r="L578" s="323"/>
      <c r="M578" s="323"/>
      <c r="N578" s="323"/>
      <c r="O578" s="323"/>
      <c r="P578" s="323"/>
      <c r="Q578" s="323"/>
      <c r="R578" s="323"/>
      <c r="S578" s="323"/>
      <c r="T578" s="323"/>
      <c r="U578" s="323"/>
      <c r="V578" s="323"/>
      <c r="W578" s="323"/>
      <c r="X578" s="323"/>
      <c r="Y578" s="323"/>
      <c r="Z578" s="323"/>
    </row>
    <row r="579" spans="1:26" ht="14.25" customHeight="1" x14ac:dyDescent="0.25">
      <c r="A579" s="326">
        <v>574</v>
      </c>
      <c r="B579" s="327"/>
      <c r="C579" s="327"/>
      <c r="D579" s="327"/>
      <c r="E579" s="327"/>
      <c r="F579" s="328"/>
      <c r="G579" s="328"/>
      <c r="H579" s="329"/>
      <c r="I579" s="327"/>
      <c r="J579" s="330"/>
      <c r="K579" s="331"/>
      <c r="L579" s="323"/>
      <c r="M579" s="323"/>
      <c r="N579" s="323"/>
      <c r="O579" s="323"/>
      <c r="P579" s="323"/>
      <c r="Q579" s="323"/>
      <c r="R579" s="323"/>
      <c r="S579" s="323"/>
      <c r="T579" s="323"/>
      <c r="U579" s="323"/>
      <c r="V579" s="323"/>
      <c r="W579" s="323"/>
      <c r="X579" s="323"/>
      <c r="Y579" s="323"/>
      <c r="Z579" s="323"/>
    </row>
    <row r="580" spans="1:26" ht="14.25" customHeight="1" x14ac:dyDescent="0.25">
      <c r="A580" s="326">
        <v>575</v>
      </c>
      <c r="B580" s="327"/>
      <c r="C580" s="327"/>
      <c r="D580" s="327"/>
      <c r="E580" s="327"/>
      <c r="F580" s="328"/>
      <c r="G580" s="328"/>
      <c r="H580" s="329"/>
      <c r="I580" s="327"/>
      <c r="J580" s="330"/>
      <c r="K580" s="331"/>
      <c r="L580" s="323"/>
      <c r="M580" s="323"/>
      <c r="N580" s="323"/>
      <c r="O580" s="323"/>
      <c r="P580" s="323"/>
      <c r="Q580" s="323"/>
      <c r="R580" s="323"/>
      <c r="S580" s="323"/>
      <c r="T580" s="323"/>
      <c r="U580" s="323"/>
      <c r="V580" s="323"/>
      <c r="W580" s="323"/>
      <c r="X580" s="323"/>
      <c r="Y580" s="323"/>
      <c r="Z580" s="323"/>
    </row>
    <row r="581" spans="1:26" ht="14.25" customHeight="1" x14ac:dyDescent="0.25">
      <c r="A581" s="326">
        <v>576</v>
      </c>
      <c r="B581" s="327"/>
      <c r="C581" s="327"/>
      <c r="D581" s="327"/>
      <c r="E581" s="327"/>
      <c r="F581" s="328"/>
      <c r="G581" s="328"/>
      <c r="H581" s="329"/>
      <c r="I581" s="327"/>
      <c r="J581" s="330"/>
      <c r="K581" s="331"/>
      <c r="L581" s="323"/>
      <c r="M581" s="323"/>
      <c r="N581" s="323"/>
      <c r="O581" s="323"/>
      <c r="P581" s="323"/>
      <c r="Q581" s="323"/>
      <c r="R581" s="323"/>
      <c r="S581" s="323"/>
      <c r="T581" s="323"/>
      <c r="U581" s="323"/>
      <c r="V581" s="323"/>
      <c r="W581" s="323"/>
      <c r="X581" s="323"/>
      <c r="Y581" s="323"/>
      <c r="Z581" s="323"/>
    </row>
    <row r="582" spans="1:26" ht="14.25" customHeight="1" x14ac:dyDescent="0.25">
      <c r="A582" s="326">
        <v>577</v>
      </c>
      <c r="B582" s="327"/>
      <c r="C582" s="327"/>
      <c r="D582" s="327"/>
      <c r="E582" s="327"/>
      <c r="F582" s="328"/>
      <c r="G582" s="328"/>
      <c r="H582" s="329"/>
      <c r="I582" s="327"/>
      <c r="J582" s="330"/>
      <c r="K582" s="331"/>
      <c r="L582" s="323"/>
      <c r="M582" s="323"/>
      <c r="N582" s="323"/>
      <c r="O582" s="323"/>
      <c r="P582" s="323"/>
      <c r="Q582" s="323"/>
      <c r="R582" s="323"/>
      <c r="S582" s="323"/>
      <c r="T582" s="323"/>
      <c r="U582" s="323"/>
      <c r="V582" s="323"/>
      <c r="W582" s="323"/>
      <c r="X582" s="323"/>
      <c r="Y582" s="323"/>
      <c r="Z582" s="323"/>
    </row>
    <row r="583" spans="1:26" ht="14.25" customHeight="1" x14ac:dyDescent="0.25">
      <c r="A583" s="326">
        <v>578</v>
      </c>
      <c r="B583" s="327"/>
      <c r="C583" s="327"/>
      <c r="D583" s="327"/>
      <c r="E583" s="327"/>
      <c r="F583" s="328"/>
      <c r="G583" s="328"/>
      <c r="H583" s="329"/>
      <c r="I583" s="327"/>
      <c r="J583" s="330"/>
      <c r="K583" s="331"/>
      <c r="L583" s="323"/>
      <c r="M583" s="323"/>
      <c r="N583" s="323"/>
      <c r="O583" s="323"/>
      <c r="P583" s="323"/>
      <c r="Q583" s="323"/>
      <c r="R583" s="323"/>
      <c r="S583" s="323"/>
      <c r="T583" s="323"/>
      <c r="U583" s="323"/>
      <c r="V583" s="323"/>
      <c r="W583" s="323"/>
      <c r="X583" s="323"/>
      <c r="Y583" s="323"/>
      <c r="Z583" s="323"/>
    </row>
    <row r="584" spans="1:26" ht="14.25" customHeight="1" x14ac:dyDescent="0.25">
      <c r="A584" s="326">
        <v>579</v>
      </c>
      <c r="B584" s="327"/>
      <c r="C584" s="327"/>
      <c r="D584" s="327"/>
      <c r="E584" s="327"/>
      <c r="F584" s="328"/>
      <c r="G584" s="328"/>
      <c r="H584" s="329"/>
      <c r="I584" s="327"/>
      <c r="J584" s="330"/>
      <c r="K584" s="331"/>
      <c r="L584" s="323"/>
      <c r="M584" s="323"/>
      <c r="N584" s="323"/>
      <c r="O584" s="323"/>
      <c r="P584" s="323"/>
      <c r="Q584" s="323"/>
      <c r="R584" s="323"/>
      <c r="S584" s="323"/>
      <c r="T584" s="323"/>
      <c r="U584" s="323"/>
      <c r="V584" s="323"/>
      <c r="W584" s="323"/>
      <c r="X584" s="323"/>
      <c r="Y584" s="323"/>
      <c r="Z584" s="323"/>
    </row>
    <row r="585" spans="1:26" ht="14.25" customHeight="1" x14ac:dyDescent="0.25">
      <c r="A585" s="326">
        <v>580</v>
      </c>
      <c r="B585" s="327"/>
      <c r="C585" s="327"/>
      <c r="D585" s="327"/>
      <c r="E585" s="327"/>
      <c r="F585" s="328"/>
      <c r="G585" s="328"/>
      <c r="H585" s="329"/>
      <c r="I585" s="327"/>
      <c r="J585" s="330"/>
      <c r="K585" s="331"/>
      <c r="L585" s="323"/>
      <c r="M585" s="323"/>
      <c r="N585" s="323"/>
      <c r="O585" s="323"/>
      <c r="P585" s="323"/>
      <c r="Q585" s="323"/>
      <c r="R585" s="323"/>
      <c r="S585" s="323"/>
      <c r="T585" s="323"/>
      <c r="U585" s="323"/>
      <c r="V585" s="323"/>
      <c r="W585" s="323"/>
      <c r="X585" s="323"/>
      <c r="Y585" s="323"/>
      <c r="Z585" s="323"/>
    </row>
    <row r="586" spans="1:26" ht="14.25" customHeight="1" x14ac:dyDescent="0.25">
      <c r="A586" s="326">
        <v>581</v>
      </c>
      <c r="B586" s="327"/>
      <c r="C586" s="327"/>
      <c r="D586" s="327"/>
      <c r="E586" s="327"/>
      <c r="F586" s="328"/>
      <c r="G586" s="328"/>
      <c r="H586" s="329"/>
      <c r="I586" s="327"/>
      <c r="J586" s="330"/>
      <c r="K586" s="331"/>
      <c r="L586" s="323"/>
      <c r="M586" s="323"/>
      <c r="N586" s="323"/>
      <c r="O586" s="323"/>
      <c r="P586" s="323"/>
      <c r="Q586" s="323"/>
      <c r="R586" s="323"/>
      <c r="S586" s="323"/>
      <c r="T586" s="323"/>
      <c r="U586" s="323"/>
      <c r="V586" s="323"/>
      <c r="W586" s="323"/>
      <c r="X586" s="323"/>
      <c r="Y586" s="323"/>
      <c r="Z586" s="323"/>
    </row>
    <row r="587" spans="1:26" ht="14.25" customHeight="1" x14ac:dyDescent="0.25">
      <c r="A587" s="326">
        <v>582</v>
      </c>
      <c r="B587" s="327"/>
      <c r="C587" s="327"/>
      <c r="D587" s="327"/>
      <c r="E587" s="327"/>
      <c r="F587" s="328"/>
      <c r="G587" s="328"/>
      <c r="H587" s="329"/>
      <c r="I587" s="327"/>
      <c r="J587" s="330"/>
      <c r="K587" s="331"/>
      <c r="L587" s="323"/>
      <c r="M587" s="323"/>
      <c r="N587" s="323"/>
      <c r="O587" s="323"/>
      <c r="P587" s="323"/>
      <c r="Q587" s="323"/>
      <c r="R587" s="323"/>
      <c r="S587" s="323"/>
      <c r="T587" s="323"/>
      <c r="U587" s="323"/>
      <c r="V587" s="323"/>
      <c r="W587" s="323"/>
      <c r="X587" s="323"/>
      <c r="Y587" s="323"/>
      <c r="Z587" s="323"/>
    </row>
    <row r="588" spans="1:26" ht="14.25" customHeight="1" x14ac:dyDescent="0.25">
      <c r="A588" s="326">
        <v>583</v>
      </c>
      <c r="B588" s="327"/>
      <c r="C588" s="327"/>
      <c r="D588" s="327"/>
      <c r="E588" s="327"/>
      <c r="F588" s="328"/>
      <c r="G588" s="328"/>
      <c r="H588" s="329"/>
      <c r="I588" s="327"/>
      <c r="J588" s="330"/>
      <c r="K588" s="331"/>
      <c r="L588" s="323"/>
      <c r="M588" s="323"/>
      <c r="N588" s="323"/>
      <c r="O588" s="323"/>
      <c r="P588" s="323"/>
      <c r="Q588" s="323"/>
      <c r="R588" s="323"/>
      <c r="S588" s="323"/>
      <c r="T588" s="323"/>
      <c r="U588" s="323"/>
      <c r="V588" s="323"/>
      <c r="W588" s="323"/>
      <c r="X588" s="323"/>
      <c r="Y588" s="323"/>
      <c r="Z588" s="323"/>
    </row>
    <row r="589" spans="1:26" ht="14.25" customHeight="1" x14ac:dyDescent="0.25">
      <c r="A589" s="326">
        <v>584</v>
      </c>
      <c r="B589" s="327"/>
      <c r="C589" s="327"/>
      <c r="D589" s="327"/>
      <c r="E589" s="327"/>
      <c r="F589" s="328"/>
      <c r="G589" s="328"/>
      <c r="H589" s="329"/>
      <c r="I589" s="327"/>
      <c r="J589" s="330"/>
      <c r="K589" s="331"/>
      <c r="L589" s="323"/>
      <c r="M589" s="323"/>
      <c r="N589" s="323"/>
      <c r="O589" s="323"/>
      <c r="P589" s="323"/>
      <c r="Q589" s="323"/>
      <c r="R589" s="323"/>
      <c r="S589" s="323"/>
      <c r="T589" s="323"/>
      <c r="U589" s="323"/>
      <c r="V589" s="323"/>
      <c r="W589" s="323"/>
      <c r="X589" s="323"/>
      <c r="Y589" s="323"/>
      <c r="Z589" s="323"/>
    </row>
    <row r="590" spans="1:26" ht="14.25" customHeight="1" x14ac:dyDescent="0.25">
      <c r="A590" s="326">
        <v>585</v>
      </c>
      <c r="B590" s="327"/>
      <c r="C590" s="327"/>
      <c r="D590" s="327"/>
      <c r="E590" s="327"/>
      <c r="F590" s="328"/>
      <c r="G590" s="328"/>
      <c r="H590" s="329"/>
      <c r="I590" s="327"/>
      <c r="J590" s="330"/>
      <c r="K590" s="331"/>
      <c r="L590" s="323"/>
      <c r="M590" s="323"/>
      <c r="N590" s="323"/>
      <c r="O590" s="323"/>
      <c r="P590" s="323"/>
      <c r="Q590" s="323"/>
      <c r="R590" s="323"/>
      <c r="S590" s="323"/>
      <c r="T590" s="323"/>
      <c r="U590" s="323"/>
      <c r="V590" s="323"/>
      <c r="W590" s="323"/>
      <c r="X590" s="323"/>
      <c r="Y590" s="323"/>
      <c r="Z590" s="323"/>
    </row>
    <row r="591" spans="1:26" ht="14.25" customHeight="1" x14ac:dyDescent="0.25">
      <c r="A591" s="326">
        <v>586</v>
      </c>
      <c r="B591" s="327"/>
      <c r="C591" s="327"/>
      <c r="D591" s="327"/>
      <c r="E591" s="327"/>
      <c r="F591" s="328"/>
      <c r="G591" s="328"/>
      <c r="H591" s="329"/>
      <c r="I591" s="327"/>
      <c r="J591" s="330"/>
      <c r="K591" s="331"/>
      <c r="L591" s="323"/>
      <c r="M591" s="323"/>
      <c r="N591" s="323"/>
      <c r="O591" s="323"/>
      <c r="P591" s="323"/>
      <c r="Q591" s="323"/>
      <c r="R591" s="323"/>
      <c r="S591" s="323"/>
      <c r="T591" s="323"/>
      <c r="U591" s="323"/>
      <c r="V591" s="323"/>
      <c r="W591" s="323"/>
      <c r="X591" s="323"/>
      <c r="Y591" s="323"/>
      <c r="Z591" s="323"/>
    </row>
    <row r="592" spans="1:26" ht="14.25" customHeight="1" x14ac:dyDescent="0.25">
      <c r="A592" s="326">
        <v>587</v>
      </c>
      <c r="B592" s="327"/>
      <c r="C592" s="327"/>
      <c r="D592" s="327"/>
      <c r="E592" s="327"/>
      <c r="F592" s="328"/>
      <c r="G592" s="328"/>
      <c r="H592" s="329"/>
      <c r="I592" s="327"/>
      <c r="J592" s="330"/>
      <c r="K592" s="331"/>
      <c r="L592" s="323"/>
      <c r="M592" s="323"/>
      <c r="N592" s="323"/>
      <c r="O592" s="323"/>
      <c r="P592" s="323"/>
      <c r="Q592" s="323"/>
      <c r="R592" s="323"/>
      <c r="S592" s="323"/>
      <c r="T592" s="323"/>
      <c r="U592" s="323"/>
      <c r="V592" s="323"/>
      <c r="W592" s="323"/>
      <c r="X592" s="323"/>
      <c r="Y592" s="323"/>
      <c r="Z592" s="323"/>
    </row>
    <row r="593" spans="1:26" ht="14.25" customHeight="1" x14ac:dyDescent="0.25">
      <c r="A593" s="326">
        <v>588</v>
      </c>
      <c r="B593" s="327"/>
      <c r="C593" s="327"/>
      <c r="D593" s="327"/>
      <c r="E593" s="327"/>
      <c r="F593" s="328"/>
      <c r="G593" s="328"/>
      <c r="H593" s="329"/>
      <c r="I593" s="327"/>
      <c r="J593" s="330"/>
      <c r="K593" s="331"/>
      <c r="L593" s="323"/>
      <c r="M593" s="323"/>
      <c r="N593" s="323"/>
      <c r="O593" s="323"/>
      <c r="P593" s="323"/>
      <c r="Q593" s="323"/>
      <c r="R593" s="323"/>
      <c r="S593" s="323"/>
      <c r="T593" s="323"/>
      <c r="U593" s="323"/>
      <c r="V593" s="323"/>
      <c r="W593" s="323"/>
      <c r="X593" s="323"/>
      <c r="Y593" s="323"/>
      <c r="Z593" s="323"/>
    </row>
    <row r="594" spans="1:26" ht="14.25" customHeight="1" x14ac:dyDescent="0.25">
      <c r="A594" s="326">
        <v>589</v>
      </c>
      <c r="B594" s="327"/>
      <c r="C594" s="327"/>
      <c r="D594" s="327"/>
      <c r="E594" s="327"/>
      <c r="F594" s="328"/>
      <c r="G594" s="328"/>
      <c r="H594" s="329"/>
      <c r="I594" s="327"/>
      <c r="J594" s="330"/>
      <c r="K594" s="331"/>
      <c r="L594" s="323"/>
      <c r="M594" s="323"/>
      <c r="N594" s="323"/>
      <c r="O594" s="323"/>
      <c r="P594" s="323"/>
      <c r="Q594" s="323"/>
      <c r="R594" s="323"/>
      <c r="S594" s="323"/>
      <c r="T594" s="323"/>
      <c r="U594" s="323"/>
      <c r="V594" s="323"/>
      <c r="W594" s="323"/>
      <c r="X594" s="323"/>
      <c r="Y594" s="323"/>
      <c r="Z594" s="323"/>
    </row>
    <row r="595" spans="1:26" ht="14.25" customHeight="1" x14ac:dyDescent="0.25">
      <c r="A595" s="326">
        <v>590</v>
      </c>
      <c r="B595" s="327"/>
      <c r="C595" s="327"/>
      <c r="D595" s="327"/>
      <c r="E595" s="327"/>
      <c r="F595" s="328"/>
      <c r="G595" s="328"/>
      <c r="H595" s="329"/>
      <c r="I595" s="327"/>
      <c r="J595" s="330"/>
      <c r="K595" s="331"/>
      <c r="L595" s="323"/>
      <c r="M595" s="323"/>
      <c r="N595" s="323"/>
      <c r="O595" s="323"/>
      <c r="P595" s="323"/>
      <c r="Q595" s="323"/>
      <c r="R595" s="323"/>
      <c r="S595" s="323"/>
      <c r="T595" s="323"/>
      <c r="U595" s="323"/>
      <c r="V595" s="323"/>
      <c r="W595" s="323"/>
      <c r="X595" s="323"/>
      <c r="Y595" s="323"/>
      <c r="Z595" s="323"/>
    </row>
    <row r="596" spans="1:26" ht="14.25" customHeight="1" x14ac:dyDescent="0.25">
      <c r="A596" s="326">
        <v>591</v>
      </c>
      <c r="B596" s="327"/>
      <c r="C596" s="327"/>
      <c r="D596" s="327"/>
      <c r="E596" s="327"/>
      <c r="F596" s="328"/>
      <c r="G596" s="328"/>
      <c r="H596" s="329"/>
      <c r="I596" s="327"/>
      <c r="J596" s="330"/>
      <c r="K596" s="331"/>
      <c r="L596" s="323"/>
      <c r="M596" s="323"/>
      <c r="N596" s="323"/>
      <c r="O596" s="323"/>
      <c r="P596" s="323"/>
      <c r="Q596" s="323"/>
      <c r="R596" s="323"/>
      <c r="S596" s="323"/>
      <c r="T596" s="323"/>
      <c r="U596" s="323"/>
      <c r="V596" s="323"/>
      <c r="W596" s="323"/>
      <c r="X596" s="323"/>
      <c r="Y596" s="323"/>
      <c r="Z596" s="323"/>
    </row>
    <row r="597" spans="1:26" ht="14.25" customHeight="1" x14ac:dyDescent="0.25">
      <c r="A597" s="326">
        <v>592</v>
      </c>
      <c r="B597" s="327"/>
      <c r="C597" s="327"/>
      <c r="D597" s="327"/>
      <c r="E597" s="327"/>
      <c r="F597" s="328"/>
      <c r="G597" s="328"/>
      <c r="H597" s="329"/>
      <c r="I597" s="327"/>
      <c r="J597" s="330"/>
      <c r="K597" s="331"/>
      <c r="L597" s="323"/>
      <c r="M597" s="323"/>
      <c r="N597" s="323"/>
      <c r="O597" s="323"/>
      <c r="P597" s="323"/>
      <c r="Q597" s="323"/>
      <c r="R597" s="323"/>
      <c r="S597" s="323"/>
      <c r="T597" s="323"/>
      <c r="U597" s="323"/>
      <c r="V597" s="323"/>
      <c r="W597" s="323"/>
      <c r="X597" s="323"/>
      <c r="Y597" s="323"/>
      <c r="Z597" s="323"/>
    </row>
    <row r="598" spans="1:26" ht="14.25" customHeight="1" x14ac:dyDescent="0.25">
      <c r="A598" s="326">
        <v>593</v>
      </c>
      <c r="B598" s="327"/>
      <c r="C598" s="327"/>
      <c r="D598" s="327"/>
      <c r="E598" s="327"/>
      <c r="F598" s="328"/>
      <c r="G598" s="328"/>
      <c r="H598" s="329"/>
      <c r="I598" s="327"/>
      <c r="J598" s="330"/>
      <c r="K598" s="331"/>
      <c r="L598" s="323"/>
      <c r="M598" s="323"/>
      <c r="N598" s="323"/>
      <c r="O598" s="323"/>
      <c r="P598" s="323"/>
      <c r="Q598" s="323"/>
      <c r="R598" s="323"/>
      <c r="S598" s="323"/>
      <c r="T598" s="323"/>
      <c r="U598" s="323"/>
      <c r="V598" s="323"/>
      <c r="W598" s="323"/>
      <c r="X598" s="323"/>
      <c r="Y598" s="323"/>
      <c r="Z598" s="323"/>
    </row>
    <row r="599" spans="1:26" ht="14.25" customHeight="1" x14ac:dyDescent="0.25">
      <c r="A599" s="326">
        <v>594</v>
      </c>
      <c r="B599" s="327"/>
      <c r="C599" s="327"/>
      <c r="D599" s="327"/>
      <c r="E599" s="327"/>
      <c r="F599" s="328"/>
      <c r="G599" s="328"/>
      <c r="H599" s="329"/>
      <c r="I599" s="327"/>
      <c r="J599" s="330"/>
      <c r="K599" s="331"/>
      <c r="L599" s="323"/>
      <c r="M599" s="323"/>
      <c r="N599" s="323"/>
      <c r="O599" s="323"/>
      <c r="P599" s="323"/>
      <c r="Q599" s="323"/>
      <c r="R599" s="323"/>
      <c r="S599" s="323"/>
      <c r="T599" s="323"/>
      <c r="U599" s="323"/>
      <c r="V599" s="323"/>
      <c r="W599" s="323"/>
      <c r="X599" s="323"/>
      <c r="Y599" s="323"/>
      <c r="Z599" s="323"/>
    </row>
    <row r="600" spans="1:26" ht="14.25" customHeight="1" x14ac:dyDescent="0.25">
      <c r="A600" s="326">
        <v>595</v>
      </c>
      <c r="B600" s="327"/>
      <c r="C600" s="327"/>
      <c r="D600" s="327"/>
      <c r="E600" s="327"/>
      <c r="F600" s="328"/>
      <c r="G600" s="328"/>
      <c r="H600" s="329"/>
      <c r="I600" s="327"/>
      <c r="J600" s="330"/>
      <c r="K600" s="331"/>
      <c r="L600" s="323"/>
      <c r="M600" s="323"/>
      <c r="N600" s="323"/>
      <c r="O600" s="323"/>
      <c r="P600" s="323"/>
      <c r="Q600" s="323"/>
      <c r="R600" s="323"/>
      <c r="S600" s="323"/>
      <c r="T600" s="323"/>
      <c r="U600" s="323"/>
      <c r="V600" s="323"/>
      <c r="W600" s="323"/>
      <c r="X600" s="323"/>
      <c r="Y600" s="323"/>
      <c r="Z600" s="323"/>
    </row>
    <row r="601" spans="1:26" ht="14.25" customHeight="1" x14ac:dyDescent="0.25">
      <c r="A601" s="326">
        <v>596</v>
      </c>
      <c r="B601" s="327"/>
      <c r="C601" s="327"/>
      <c r="D601" s="327"/>
      <c r="E601" s="327"/>
      <c r="F601" s="328"/>
      <c r="G601" s="328"/>
      <c r="H601" s="329"/>
      <c r="I601" s="327"/>
      <c r="J601" s="330"/>
      <c r="K601" s="331"/>
      <c r="L601" s="323"/>
      <c r="M601" s="323"/>
      <c r="N601" s="323"/>
      <c r="O601" s="323"/>
      <c r="P601" s="323"/>
      <c r="Q601" s="323"/>
      <c r="R601" s="323"/>
      <c r="S601" s="323"/>
      <c r="T601" s="323"/>
      <c r="U601" s="323"/>
      <c r="V601" s="323"/>
      <c r="W601" s="323"/>
      <c r="X601" s="323"/>
      <c r="Y601" s="323"/>
      <c r="Z601" s="323"/>
    </row>
    <row r="602" spans="1:26" ht="14.25" customHeight="1" x14ac:dyDescent="0.25">
      <c r="A602" s="326">
        <v>597</v>
      </c>
      <c r="B602" s="327"/>
      <c r="C602" s="327"/>
      <c r="D602" s="327"/>
      <c r="E602" s="327"/>
      <c r="F602" s="328"/>
      <c r="G602" s="328"/>
      <c r="H602" s="329"/>
      <c r="I602" s="327"/>
      <c r="J602" s="330"/>
      <c r="K602" s="331"/>
      <c r="L602" s="323"/>
      <c r="M602" s="323"/>
      <c r="N602" s="323"/>
      <c r="O602" s="323"/>
      <c r="P602" s="323"/>
      <c r="Q602" s="323"/>
      <c r="R602" s="323"/>
      <c r="S602" s="323"/>
      <c r="T602" s="323"/>
      <c r="U602" s="323"/>
      <c r="V602" s="323"/>
      <c r="W602" s="323"/>
      <c r="X602" s="323"/>
      <c r="Y602" s="323"/>
      <c r="Z602" s="323"/>
    </row>
    <row r="603" spans="1:26" ht="14.25" customHeight="1" x14ac:dyDescent="0.25">
      <c r="A603" s="326">
        <v>598</v>
      </c>
      <c r="B603" s="327"/>
      <c r="C603" s="327"/>
      <c r="D603" s="327"/>
      <c r="E603" s="327"/>
      <c r="F603" s="328"/>
      <c r="G603" s="328"/>
      <c r="H603" s="329"/>
      <c r="I603" s="327"/>
      <c r="J603" s="330"/>
      <c r="K603" s="331"/>
      <c r="L603" s="323"/>
      <c r="M603" s="323"/>
      <c r="N603" s="323"/>
      <c r="O603" s="323"/>
      <c r="P603" s="323"/>
      <c r="Q603" s="323"/>
      <c r="R603" s="323"/>
      <c r="S603" s="323"/>
      <c r="T603" s="323"/>
      <c r="U603" s="323"/>
      <c r="V603" s="323"/>
      <c r="W603" s="323"/>
      <c r="X603" s="323"/>
      <c r="Y603" s="323"/>
      <c r="Z603" s="323"/>
    </row>
    <row r="604" spans="1:26" ht="14.25" customHeight="1" x14ac:dyDescent="0.25">
      <c r="A604" s="326">
        <v>599</v>
      </c>
      <c r="B604" s="327"/>
      <c r="C604" s="327"/>
      <c r="D604" s="327"/>
      <c r="E604" s="327"/>
      <c r="F604" s="328"/>
      <c r="G604" s="328"/>
      <c r="H604" s="329"/>
      <c r="I604" s="327"/>
      <c r="J604" s="330"/>
      <c r="K604" s="331"/>
      <c r="L604" s="323"/>
      <c r="M604" s="323"/>
      <c r="N604" s="323"/>
      <c r="O604" s="323"/>
      <c r="P604" s="323"/>
      <c r="Q604" s="323"/>
      <c r="R604" s="323"/>
      <c r="S604" s="323"/>
      <c r="T604" s="323"/>
      <c r="U604" s="323"/>
      <c r="V604" s="323"/>
      <c r="W604" s="323"/>
      <c r="X604" s="323"/>
      <c r="Y604" s="323"/>
      <c r="Z604" s="323"/>
    </row>
    <row r="605" spans="1:26" ht="14.25" customHeight="1" x14ac:dyDescent="0.25">
      <c r="A605" s="326">
        <v>600</v>
      </c>
      <c r="B605" s="327"/>
      <c r="C605" s="327"/>
      <c r="D605" s="327"/>
      <c r="E605" s="327"/>
      <c r="F605" s="328"/>
      <c r="G605" s="328"/>
      <c r="H605" s="329"/>
      <c r="I605" s="327"/>
      <c r="J605" s="330"/>
      <c r="K605" s="331"/>
      <c r="L605" s="323"/>
      <c r="M605" s="323"/>
      <c r="N605" s="323"/>
      <c r="O605" s="323"/>
      <c r="P605" s="323"/>
      <c r="Q605" s="323"/>
      <c r="R605" s="323"/>
      <c r="S605" s="323"/>
      <c r="T605" s="323"/>
      <c r="U605" s="323"/>
      <c r="V605" s="323"/>
      <c r="W605" s="323"/>
      <c r="X605" s="323"/>
      <c r="Y605" s="323"/>
      <c r="Z605" s="323"/>
    </row>
    <row r="606" spans="1:26" ht="14.25" customHeight="1" x14ac:dyDescent="0.25">
      <c r="A606" s="326">
        <v>601</v>
      </c>
      <c r="B606" s="327"/>
      <c r="C606" s="327"/>
      <c r="D606" s="327"/>
      <c r="E606" s="327"/>
      <c r="F606" s="328"/>
      <c r="G606" s="328"/>
      <c r="H606" s="329"/>
      <c r="I606" s="327"/>
      <c r="J606" s="330"/>
      <c r="K606" s="331"/>
      <c r="L606" s="323"/>
      <c r="M606" s="323"/>
      <c r="N606" s="323"/>
      <c r="O606" s="323"/>
      <c r="P606" s="323"/>
      <c r="Q606" s="323"/>
      <c r="R606" s="323"/>
      <c r="S606" s="323"/>
      <c r="T606" s="323"/>
      <c r="U606" s="323"/>
      <c r="V606" s="323"/>
      <c r="W606" s="323"/>
      <c r="X606" s="323"/>
      <c r="Y606" s="323"/>
      <c r="Z606" s="323"/>
    </row>
    <row r="607" spans="1:26" ht="14.25" customHeight="1" x14ac:dyDescent="0.25">
      <c r="A607" s="326">
        <v>602</v>
      </c>
      <c r="B607" s="327"/>
      <c r="C607" s="327"/>
      <c r="D607" s="327"/>
      <c r="E607" s="327"/>
      <c r="F607" s="328"/>
      <c r="G607" s="328"/>
      <c r="H607" s="329"/>
      <c r="I607" s="327"/>
      <c r="J607" s="330"/>
      <c r="K607" s="331"/>
      <c r="L607" s="323"/>
      <c r="M607" s="323"/>
      <c r="N607" s="323"/>
      <c r="O607" s="323"/>
      <c r="P607" s="323"/>
      <c r="Q607" s="323"/>
      <c r="R607" s="323"/>
      <c r="S607" s="323"/>
      <c r="T607" s="323"/>
      <c r="U607" s="323"/>
      <c r="V607" s="323"/>
      <c r="W607" s="323"/>
      <c r="X607" s="323"/>
      <c r="Y607" s="323"/>
      <c r="Z607" s="323"/>
    </row>
    <row r="608" spans="1:26" ht="14.25" customHeight="1" x14ac:dyDescent="0.25">
      <c r="A608" s="326">
        <v>603</v>
      </c>
      <c r="B608" s="327"/>
      <c r="C608" s="327"/>
      <c r="D608" s="327"/>
      <c r="E608" s="327"/>
      <c r="F608" s="328"/>
      <c r="G608" s="328"/>
      <c r="H608" s="329"/>
      <c r="I608" s="327"/>
      <c r="J608" s="330"/>
      <c r="K608" s="331"/>
      <c r="L608" s="323"/>
      <c r="M608" s="323"/>
      <c r="N608" s="323"/>
      <c r="O608" s="323"/>
      <c r="P608" s="323"/>
      <c r="Q608" s="323"/>
      <c r="R608" s="323"/>
      <c r="S608" s="323"/>
      <c r="T608" s="323"/>
      <c r="U608" s="323"/>
      <c r="V608" s="323"/>
      <c r="W608" s="323"/>
      <c r="X608" s="323"/>
      <c r="Y608" s="323"/>
      <c r="Z608" s="323"/>
    </row>
    <row r="609" spans="1:26" ht="14.25" customHeight="1" x14ac:dyDescent="0.25">
      <c r="A609" s="326">
        <v>604</v>
      </c>
      <c r="B609" s="327"/>
      <c r="C609" s="327"/>
      <c r="D609" s="327"/>
      <c r="E609" s="327"/>
      <c r="F609" s="328"/>
      <c r="G609" s="328"/>
      <c r="H609" s="329"/>
      <c r="I609" s="327"/>
      <c r="J609" s="330"/>
      <c r="K609" s="331"/>
      <c r="L609" s="323"/>
      <c r="M609" s="323"/>
      <c r="N609" s="323"/>
      <c r="O609" s="323"/>
      <c r="P609" s="323"/>
      <c r="Q609" s="323"/>
      <c r="R609" s="323"/>
      <c r="S609" s="323"/>
      <c r="T609" s="323"/>
      <c r="U609" s="323"/>
      <c r="V609" s="323"/>
      <c r="W609" s="323"/>
      <c r="X609" s="323"/>
      <c r="Y609" s="323"/>
      <c r="Z609" s="323"/>
    </row>
    <row r="610" spans="1:26" ht="14.25" customHeight="1" x14ac:dyDescent="0.25">
      <c r="A610" s="326">
        <v>605</v>
      </c>
      <c r="B610" s="327"/>
      <c r="C610" s="327"/>
      <c r="D610" s="327"/>
      <c r="E610" s="327"/>
      <c r="F610" s="328"/>
      <c r="G610" s="328"/>
      <c r="H610" s="329"/>
      <c r="I610" s="327"/>
      <c r="J610" s="330"/>
      <c r="K610" s="331"/>
      <c r="L610" s="323"/>
      <c r="M610" s="323"/>
      <c r="N610" s="323"/>
      <c r="O610" s="323"/>
      <c r="P610" s="323"/>
      <c r="Q610" s="323"/>
      <c r="R610" s="323"/>
      <c r="S610" s="323"/>
      <c r="T610" s="323"/>
      <c r="U610" s="323"/>
      <c r="V610" s="323"/>
      <c r="W610" s="323"/>
      <c r="X610" s="323"/>
      <c r="Y610" s="323"/>
      <c r="Z610" s="323"/>
    </row>
    <row r="611" spans="1:26" ht="14.25" customHeight="1" x14ac:dyDescent="0.25">
      <c r="A611" s="326">
        <v>606</v>
      </c>
      <c r="B611" s="327"/>
      <c r="C611" s="327"/>
      <c r="D611" s="327"/>
      <c r="E611" s="327"/>
      <c r="F611" s="328"/>
      <c r="G611" s="328"/>
      <c r="H611" s="329"/>
      <c r="I611" s="327"/>
      <c r="J611" s="330"/>
      <c r="K611" s="331"/>
      <c r="L611" s="323"/>
      <c r="M611" s="323"/>
      <c r="N611" s="323"/>
      <c r="O611" s="323"/>
      <c r="P611" s="323"/>
      <c r="Q611" s="323"/>
      <c r="R611" s="323"/>
      <c r="S611" s="323"/>
      <c r="T611" s="323"/>
      <c r="U611" s="323"/>
      <c r="V611" s="323"/>
      <c r="W611" s="323"/>
      <c r="X611" s="323"/>
      <c r="Y611" s="323"/>
      <c r="Z611" s="323"/>
    </row>
    <row r="612" spans="1:26" ht="14.25" customHeight="1" x14ac:dyDescent="0.25">
      <c r="A612" s="326">
        <v>607</v>
      </c>
      <c r="B612" s="327"/>
      <c r="C612" s="327"/>
      <c r="D612" s="327"/>
      <c r="E612" s="327"/>
      <c r="F612" s="328"/>
      <c r="G612" s="328"/>
      <c r="H612" s="329"/>
      <c r="I612" s="327"/>
      <c r="J612" s="330"/>
      <c r="K612" s="331"/>
      <c r="L612" s="323"/>
      <c r="M612" s="323"/>
      <c r="N612" s="323"/>
      <c r="O612" s="323"/>
      <c r="P612" s="323"/>
      <c r="Q612" s="323"/>
      <c r="R612" s="323"/>
      <c r="S612" s="323"/>
      <c r="T612" s="323"/>
      <c r="U612" s="323"/>
      <c r="V612" s="323"/>
      <c r="W612" s="323"/>
      <c r="X612" s="323"/>
      <c r="Y612" s="323"/>
      <c r="Z612" s="323"/>
    </row>
    <row r="613" spans="1:26" ht="14.25" customHeight="1" x14ac:dyDescent="0.25">
      <c r="A613" s="326">
        <v>608</v>
      </c>
      <c r="B613" s="327"/>
      <c r="C613" s="327"/>
      <c r="D613" s="327"/>
      <c r="E613" s="327"/>
      <c r="F613" s="328"/>
      <c r="G613" s="328"/>
      <c r="H613" s="329"/>
      <c r="I613" s="327"/>
      <c r="J613" s="330"/>
      <c r="K613" s="331"/>
      <c r="L613" s="323"/>
      <c r="M613" s="323"/>
      <c r="N613" s="323"/>
      <c r="O613" s="323"/>
      <c r="P613" s="323"/>
      <c r="Q613" s="323"/>
      <c r="R613" s="323"/>
      <c r="S613" s="323"/>
      <c r="T613" s="323"/>
      <c r="U613" s="323"/>
      <c r="V613" s="323"/>
      <c r="W613" s="323"/>
      <c r="X613" s="323"/>
      <c r="Y613" s="323"/>
      <c r="Z613" s="323"/>
    </row>
    <row r="614" spans="1:26" ht="14.25" customHeight="1" x14ac:dyDescent="0.25">
      <c r="A614" s="326">
        <v>609</v>
      </c>
      <c r="B614" s="327"/>
      <c r="C614" s="327"/>
      <c r="D614" s="327"/>
      <c r="E614" s="327"/>
      <c r="F614" s="328"/>
      <c r="G614" s="328"/>
      <c r="H614" s="329"/>
      <c r="I614" s="327"/>
      <c r="J614" s="330"/>
      <c r="K614" s="331"/>
      <c r="L614" s="323"/>
      <c r="M614" s="323"/>
      <c r="N614" s="323"/>
      <c r="O614" s="323"/>
      <c r="P614" s="323"/>
      <c r="Q614" s="323"/>
      <c r="R614" s="323"/>
      <c r="S614" s="323"/>
      <c r="T614" s="323"/>
      <c r="U614" s="323"/>
      <c r="V614" s="323"/>
      <c r="W614" s="323"/>
      <c r="X614" s="323"/>
      <c r="Y614" s="323"/>
      <c r="Z614" s="323"/>
    </row>
    <row r="615" spans="1:26" ht="14.25" customHeight="1" x14ac:dyDescent="0.25">
      <c r="A615" s="326">
        <v>610</v>
      </c>
      <c r="B615" s="327"/>
      <c r="C615" s="327"/>
      <c r="D615" s="327"/>
      <c r="E615" s="327"/>
      <c r="F615" s="328"/>
      <c r="G615" s="328"/>
      <c r="H615" s="329"/>
      <c r="I615" s="327"/>
      <c r="J615" s="330"/>
      <c r="K615" s="331"/>
      <c r="L615" s="323"/>
      <c r="M615" s="323"/>
      <c r="N615" s="323"/>
      <c r="O615" s="323"/>
      <c r="P615" s="323"/>
      <c r="Q615" s="323"/>
      <c r="R615" s="323"/>
      <c r="S615" s="323"/>
      <c r="T615" s="323"/>
      <c r="U615" s="323"/>
      <c r="V615" s="323"/>
      <c r="W615" s="323"/>
      <c r="X615" s="323"/>
      <c r="Y615" s="323"/>
      <c r="Z615" s="323"/>
    </row>
    <row r="616" spans="1:26" ht="14.25" customHeight="1" x14ac:dyDescent="0.25">
      <c r="A616" s="326">
        <v>611</v>
      </c>
      <c r="B616" s="327"/>
      <c r="C616" s="327"/>
      <c r="D616" s="327"/>
      <c r="E616" s="327"/>
      <c r="F616" s="328"/>
      <c r="G616" s="328"/>
      <c r="H616" s="329"/>
      <c r="I616" s="327"/>
      <c r="J616" s="330"/>
      <c r="K616" s="331"/>
      <c r="L616" s="323"/>
      <c r="M616" s="323"/>
      <c r="N616" s="323"/>
      <c r="O616" s="323"/>
      <c r="P616" s="323"/>
      <c r="Q616" s="323"/>
      <c r="R616" s="323"/>
      <c r="S616" s="323"/>
      <c r="T616" s="323"/>
      <c r="U616" s="323"/>
      <c r="V616" s="323"/>
      <c r="W616" s="323"/>
      <c r="X616" s="323"/>
      <c r="Y616" s="323"/>
      <c r="Z616" s="323"/>
    </row>
    <row r="617" spans="1:26" ht="14.25" customHeight="1" x14ac:dyDescent="0.25">
      <c r="A617" s="326">
        <v>612</v>
      </c>
      <c r="B617" s="327"/>
      <c r="C617" s="327"/>
      <c r="D617" s="327"/>
      <c r="E617" s="327"/>
      <c r="F617" s="328"/>
      <c r="G617" s="328"/>
      <c r="H617" s="329"/>
      <c r="I617" s="327"/>
      <c r="J617" s="330"/>
      <c r="K617" s="331"/>
      <c r="L617" s="323"/>
      <c r="M617" s="323"/>
      <c r="N617" s="323"/>
      <c r="O617" s="323"/>
      <c r="P617" s="323"/>
      <c r="Q617" s="323"/>
      <c r="R617" s="323"/>
      <c r="S617" s="323"/>
      <c r="T617" s="323"/>
      <c r="U617" s="323"/>
      <c r="V617" s="323"/>
      <c r="W617" s="323"/>
      <c r="X617" s="323"/>
      <c r="Y617" s="323"/>
      <c r="Z617" s="323"/>
    </row>
    <row r="618" spans="1:26" ht="14.25" customHeight="1" x14ac:dyDescent="0.25">
      <c r="A618" s="326">
        <v>613</v>
      </c>
      <c r="B618" s="327"/>
      <c r="C618" s="327"/>
      <c r="D618" s="327"/>
      <c r="E618" s="327"/>
      <c r="F618" s="328"/>
      <c r="G618" s="328"/>
      <c r="H618" s="329"/>
      <c r="I618" s="327"/>
      <c r="J618" s="330"/>
      <c r="K618" s="331"/>
      <c r="L618" s="323"/>
      <c r="M618" s="323"/>
      <c r="N618" s="323"/>
      <c r="O618" s="323"/>
      <c r="P618" s="323"/>
      <c r="Q618" s="323"/>
      <c r="R618" s="323"/>
      <c r="S618" s="323"/>
      <c r="T618" s="323"/>
      <c r="U618" s="323"/>
      <c r="V618" s="323"/>
      <c r="W618" s="323"/>
      <c r="X618" s="323"/>
      <c r="Y618" s="323"/>
      <c r="Z618" s="323"/>
    </row>
    <row r="619" spans="1:26" ht="14.25" customHeight="1" x14ac:dyDescent="0.25">
      <c r="A619" s="326">
        <v>614</v>
      </c>
      <c r="B619" s="327"/>
      <c r="C619" s="327"/>
      <c r="D619" s="327"/>
      <c r="E619" s="327"/>
      <c r="F619" s="328"/>
      <c r="G619" s="328"/>
      <c r="H619" s="329"/>
      <c r="I619" s="327"/>
      <c r="J619" s="330"/>
      <c r="K619" s="331"/>
      <c r="L619" s="323"/>
      <c r="M619" s="323"/>
      <c r="N619" s="323"/>
      <c r="O619" s="323"/>
      <c r="P619" s="323"/>
      <c r="Q619" s="323"/>
      <c r="R619" s="323"/>
      <c r="S619" s="323"/>
      <c r="T619" s="323"/>
      <c r="U619" s="323"/>
      <c r="V619" s="323"/>
      <c r="W619" s="323"/>
      <c r="X619" s="323"/>
      <c r="Y619" s="323"/>
      <c r="Z619" s="323"/>
    </row>
    <row r="620" spans="1:26" ht="14.25" customHeight="1" x14ac:dyDescent="0.25">
      <c r="A620" s="326">
        <v>615</v>
      </c>
      <c r="B620" s="327"/>
      <c r="C620" s="327"/>
      <c r="D620" s="327"/>
      <c r="E620" s="327"/>
      <c r="F620" s="328"/>
      <c r="G620" s="328"/>
      <c r="H620" s="329"/>
      <c r="I620" s="327"/>
      <c r="J620" s="330"/>
      <c r="K620" s="331"/>
      <c r="L620" s="323"/>
      <c r="M620" s="323"/>
      <c r="N620" s="323"/>
      <c r="O620" s="323"/>
      <c r="P620" s="323"/>
      <c r="Q620" s="323"/>
      <c r="R620" s="323"/>
      <c r="S620" s="323"/>
      <c r="T620" s="323"/>
      <c r="U620" s="323"/>
      <c r="V620" s="323"/>
      <c r="W620" s="323"/>
      <c r="X620" s="323"/>
      <c r="Y620" s="323"/>
      <c r="Z620" s="323"/>
    </row>
    <row r="621" spans="1:26" ht="14.25" customHeight="1" x14ac:dyDescent="0.25">
      <c r="A621" s="326">
        <v>616</v>
      </c>
      <c r="B621" s="327"/>
      <c r="C621" s="327"/>
      <c r="D621" s="327"/>
      <c r="E621" s="327"/>
      <c r="F621" s="328"/>
      <c r="G621" s="328"/>
      <c r="H621" s="329"/>
      <c r="I621" s="327"/>
      <c r="J621" s="330"/>
      <c r="K621" s="331"/>
      <c r="L621" s="323"/>
      <c r="M621" s="323"/>
      <c r="N621" s="323"/>
      <c r="O621" s="323"/>
      <c r="P621" s="323"/>
      <c r="Q621" s="323"/>
      <c r="R621" s="323"/>
      <c r="S621" s="323"/>
      <c r="T621" s="323"/>
      <c r="U621" s="323"/>
      <c r="V621" s="323"/>
      <c r="W621" s="323"/>
      <c r="X621" s="323"/>
      <c r="Y621" s="323"/>
      <c r="Z621" s="323"/>
    </row>
    <row r="622" spans="1:26" ht="14.25" customHeight="1" x14ac:dyDescent="0.25">
      <c r="A622" s="326">
        <v>617</v>
      </c>
      <c r="B622" s="327"/>
      <c r="C622" s="327"/>
      <c r="D622" s="327"/>
      <c r="E622" s="327"/>
      <c r="F622" s="328"/>
      <c r="G622" s="328"/>
      <c r="H622" s="329"/>
      <c r="I622" s="327"/>
      <c r="J622" s="330"/>
      <c r="K622" s="331"/>
      <c r="L622" s="323"/>
      <c r="M622" s="323"/>
      <c r="N622" s="323"/>
      <c r="O622" s="323"/>
      <c r="P622" s="323"/>
      <c r="Q622" s="323"/>
      <c r="R622" s="323"/>
      <c r="S622" s="323"/>
      <c r="T622" s="323"/>
      <c r="U622" s="323"/>
      <c r="V622" s="323"/>
      <c r="W622" s="323"/>
      <c r="X622" s="323"/>
      <c r="Y622" s="323"/>
      <c r="Z622" s="323"/>
    </row>
    <row r="623" spans="1:26" ht="14.25" customHeight="1" x14ac:dyDescent="0.25">
      <c r="A623" s="326">
        <v>618</v>
      </c>
      <c r="B623" s="327"/>
      <c r="C623" s="327"/>
      <c r="D623" s="327"/>
      <c r="E623" s="327"/>
      <c r="F623" s="328"/>
      <c r="G623" s="328"/>
      <c r="H623" s="329"/>
      <c r="I623" s="327"/>
      <c r="J623" s="330"/>
      <c r="K623" s="331"/>
      <c r="L623" s="323"/>
      <c r="M623" s="323"/>
      <c r="N623" s="323"/>
      <c r="O623" s="323"/>
      <c r="P623" s="323"/>
      <c r="Q623" s="323"/>
      <c r="R623" s="323"/>
      <c r="S623" s="323"/>
      <c r="T623" s="323"/>
      <c r="U623" s="323"/>
      <c r="V623" s="323"/>
      <c r="W623" s="323"/>
      <c r="X623" s="323"/>
      <c r="Y623" s="323"/>
      <c r="Z623" s="323"/>
    </row>
    <row r="624" spans="1:26" ht="14.25" customHeight="1" x14ac:dyDescent="0.25">
      <c r="A624" s="326">
        <v>619</v>
      </c>
      <c r="B624" s="327"/>
      <c r="C624" s="327"/>
      <c r="D624" s="327"/>
      <c r="E624" s="327"/>
      <c r="F624" s="328"/>
      <c r="G624" s="328"/>
      <c r="H624" s="329"/>
      <c r="I624" s="327"/>
      <c r="J624" s="330"/>
      <c r="K624" s="331"/>
      <c r="L624" s="323"/>
      <c r="M624" s="323"/>
      <c r="N624" s="323"/>
      <c r="O624" s="323"/>
      <c r="P624" s="323"/>
      <c r="Q624" s="323"/>
      <c r="R624" s="323"/>
      <c r="S624" s="323"/>
      <c r="T624" s="323"/>
      <c r="U624" s="323"/>
      <c r="V624" s="323"/>
      <c r="W624" s="323"/>
      <c r="X624" s="323"/>
      <c r="Y624" s="323"/>
      <c r="Z624" s="323"/>
    </row>
    <row r="625" spans="1:26" ht="14.25" customHeight="1" x14ac:dyDescent="0.25">
      <c r="A625" s="326">
        <v>620</v>
      </c>
      <c r="B625" s="327"/>
      <c r="C625" s="327"/>
      <c r="D625" s="327"/>
      <c r="E625" s="327"/>
      <c r="F625" s="328"/>
      <c r="G625" s="328"/>
      <c r="H625" s="329"/>
      <c r="I625" s="327"/>
      <c r="J625" s="330"/>
      <c r="K625" s="331"/>
      <c r="L625" s="323"/>
      <c r="M625" s="323"/>
      <c r="N625" s="323"/>
      <c r="O625" s="323"/>
      <c r="P625" s="323"/>
      <c r="Q625" s="323"/>
      <c r="R625" s="323"/>
      <c r="S625" s="323"/>
      <c r="T625" s="323"/>
      <c r="U625" s="323"/>
      <c r="V625" s="323"/>
      <c r="W625" s="323"/>
      <c r="X625" s="323"/>
      <c r="Y625" s="323"/>
      <c r="Z625" s="323"/>
    </row>
    <row r="626" spans="1:26" ht="14.25" customHeight="1" x14ac:dyDescent="0.25">
      <c r="A626" s="326">
        <v>621</v>
      </c>
      <c r="B626" s="327"/>
      <c r="C626" s="327"/>
      <c r="D626" s="327"/>
      <c r="E626" s="327"/>
      <c r="F626" s="328"/>
      <c r="G626" s="328"/>
      <c r="H626" s="329"/>
      <c r="I626" s="327"/>
      <c r="J626" s="330"/>
      <c r="K626" s="331"/>
      <c r="L626" s="323"/>
      <c r="M626" s="323"/>
      <c r="N626" s="323"/>
      <c r="O626" s="323"/>
      <c r="P626" s="323"/>
      <c r="Q626" s="323"/>
      <c r="R626" s="323"/>
      <c r="S626" s="323"/>
      <c r="T626" s="323"/>
      <c r="U626" s="323"/>
      <c r="V626" s="323"/>
      <c r="W626" s="323"/>
      <c r="X626" s="323"/>
      <c r="Y626" s="323"/>
      <c r="Z626" s="323"/>
    </row>
    <row r="627" spans="1:26" ht="14.25" customHeight="1" x14ac:dyDescent="0.25">
      <c r="A627" s="326">
        <v>622</v>
      </c>
      <c r="B627" s="327"/>
      <c r="C627" s="327"/>
      <c r="D627" s="327"/>
      <c r="E627" s="327"/>
      <c r="F627" s="328"/>
      <c r="G627" s="328"/>
      <c r="H627" s="329"/>
      <c r="I627" s="327"/>
      <c r="J627" s="330"/>
      <c r="K627" s="331"/>
      <c r="L627" s="323"/>
      <c r="M627" s="323"/>
      <c r="N627" s="323"/>
      <c r="O627" s="323"/>
      <c r="P627" s="323"/>
      <c r="Q627" s="323"/>
      <c r="R627" s="323"/>
      <c r="S627" s="323"/>
      <c r="T627" s="323"/>
      <c r="U627" s="323"/>
      <c r="V627" s="323"/>
      <c r="W627" s="323"/>
      <c r="X627" s="323"/>
      <c r="Y627" s="323"/>
      <c r="Z627" s="323"/>
    </row>
    <row r="628" spans="1:26" ht="14.25" customHeight="1" x14ac:dyDescent="0.25">
      <c r="A628" s="326">
        <v>623</v>
      </c>
      <c r="B628" s="327"/>
      <c r="C628" s="327"/>
      <c r="D628" s="327"/>
      <c r="E628" s="327"/>
      <c r="F628" s="328"/>
      <c r="G628" s="328"/>
      <c r="H628" s="329"/>
      <c r="I628" s="327"/>
      <c r="J628" s="330"/>
      <c r="K628" s="331"/>
      <c r="L628" s="323"/>
      <c r="M628" s="323"/>
      <c r="N628" s="323"/>
      <c r="O628" s="323"/>
      <c r="P628" s="323"/>
      <c r="Q628" s="323"/>
      <c r="R628" s="323"/>
      <c r="S628" s="323"/>
      <c r="T628" s="323"/>
      <c r="U628" s="323"/>
      <c r="V628" s="323"/>
      <c r="W628" s="323"/>
      <c r="X628" s="323"/>
      <c r="Y628" s="323"/>
      <c r="Z628" s="323"/>
    </row>
    <row r="629" spans="1:26" ht="14.25" customHeight="1" x14ac:dyDescent="0.25">
      <c r="A629" s="326">
        <v>624</v>
      </c>
      <c r="B629" s="327"/>
      <c r="C629" s="327"/>
      <c r="D629" s="327"/>
      <c r="E629" s="327"/>
      <c r="F629" s="328"/>
      <c r="G629" s="328"/>
      <c r="H629" s="329"/>
      <c r="I629" s="327"/>
      <c r="J629" s="330"/>
      <c r="K629" s="331"/>
      <c r="L629" s="323"/>
      <c r="M629" s="323"/>
      <c r="N629" s="323"/>
      <c r="O629" s="323"/>
      <c r="P629" s="323"/>
      <c r="Q629" s="323"/>
      <c r="R629" s="323"/>
      <c r="S629" s="323"/>
      <c r="T629" s="323"/>
      <c r="U629" s="323"/>
      <c r="V629" s="323"/>
      <c r="W629" s="323"/>
      <c r="X629" s="323"/>
      <c r="Y629" s="323"/>
      <c r="Z629" s="323"/>
    </row>
    <row r="630" spans="1:26" ht="14.25" customHeight="1" x14ac:dyDescent="0.25">
      <c r="A630" s="326">
        <v>625</v>
      </c>
      <c r="B630" s="327"/>
      <c r="C630" s="327"/>
      <c r="D630" s="327"/>
      <c r="E630" s="327"/>
      <c r="F630" s="328"/>
      <c r="G630" s="328"/>
      <c r="H630" s="329"/>
      <c r="I630" s="327"/>
      <c r="J630" s="330"/>
      <c r="K630" s="331"/>
      <c r="L630" s="323"/>
      <c r="M630" s="323"/>
      <c r="N630" s="323"/>
      <c r="O630" s="323"/>
      <c r="P630" s="323"/>
      <c r="Q630" s="323"/>
      <c r="R630" s="323"/>
      <c r="S630" s="323"/>
      <c r="T630" s="323"/>
      <c r="U630" s="323"/>
      <c r="V630" s="323"/>
      <c r="W630" s="323"/>
      <c r="X630" s="323"/>
      <c r="Y630" s="323"/>
      <c r="Z630" s="323"/>
    </row>
    <row r="631" spans="1:26" ht="14.25" customHeight="1" x14ac:dyDescent="0.25">
      <c r="A631" s="326">
        <v>626</v>
      </c>
      <c r="B631" s="327"/>
      <c r="C631" s="327"/>
      <c r="D631" s="327"/>
      <c r="E631" s="327"/>
      <c r="F631" s="328"/>
      <c r="G631" s="328"/>
      <c r="H631" s="329"/>
      <c r="I631" s="327"/>
      <c r="J631" s="330"/>
      <c r="K631" s="331"/>
      <c r="L631" s="323"/>
      <c r="M631" s="323"/>
      <c r="N631" s="323"/>
      <c r="O631" s="323"/>
      <c r="P631" s="323"/>
      <c r="Q631" s="323"/>
      <c r="R631" s="323"/>
      <c r="S631" s="323"/>
      <c r="T631" s="323"/>
      <c r="U631" s="323"/>
      <c r="V631" s="323"/>
      <c r="W631" s="323"/>
      <c r="X631" s="323"/>
      <c r="Y631" s="323"/>
      <c r="Z631" s="323"/>
    </row>
    <row r="632" spans="1:26" ht="14.25" customHeight="1" x14ac:dyDescent="0.25">
      <c r="A632" s="326">
        <v>627</v>
      </c>
      <c r="B632" s="327"/>
      <c r="C632" s="327"/>
      <c r="D632" s="327"/>
      <c r="E632" s="327"/>
      <c r="F632" s="328"/>
      <c r="G632" s="328"/>
      <c r="H632" s="329"/>
      <c r="I632" s="327"/>
      <c r="J632" s="330"/>
      <c r="K632" s="331"/>
      <c r="L632" s="323"/>
      <c r="M632" s="323"/>
      <c r="N632" s="323"/>
      <c r="O632" s="323"/>
      <c r="P632" s="323"/>
      <c r="Q632" s="323"/>
      <c r="R632" s="323"/>
      <c r="S632" s="323"/>
      <c r="T632" s="323"/>
      <c r="U632" s="323"/>
      <c r="V632" s="323"/>
      <c r="W632" s="323"/>
      <c r="X632" s="323"/>
      <c r="Y632" s="323"/>
      <c r="Z632" s="323"/>
    </row>
    <row r="633" spans="1:26" ht="14.25" customHeight="1" x14ac:dyDescent="0.25">
      <c r="A633" s="326">
        <v>628</v>
      </c>
      <c r="B633" s="327"/>
      <c r="C633" s="327"/>
      <c r="D633" s="327"/>
      <c r="E633" s="327"/>
      <c r="F633" s="328"/>
      <c r="G633" s="328"/>
      <c r="H633" s="329"/>
      <c r="I633" s="327"/>
      <c r="J633" s="330"/>
      <c r="K633" s="331"/>
      <c r="L633" s="323"/>
      <c r="M633" s="323"/>
      <c r="N633" s="323"/>
      <c r="O633" s="323"/>
      <c r="P633" s="323"/>
      <c r="Q633" s="323"/>
      <c r="R633" s="323"/>
      <c r="S633" s="323"/>
      <c r="T633" s="323"/>
      <c r="U633" s="323"/>
      <c r="V633" s="323"/>
      <c r="W633" s="323"/>
      <c r="X633" s="323"/>
      <c r="Y633" s="323"/>
      <c r="Z633" s="323"/>
    </row>
    <row r="634" spans="1:26" ht="14.25" customHeight="1" x14ac:dyDescent="0.25">
      <c r="A634" s="326">
        <v>629</v>
      </c>
      <c r="B634" s="327"/>
      <c r="C634" s="327"/>
      <c r="D634" s="327"/>
      <c r="E634" s="327"/>
      <c r="F634" s="328"/>
      <c r="G634" s="328"/>
      <c r="H634" s="329"/>
      <c r="I634" s="327"/>
      <c r="J634" s="330"/>
      <c r="K634" s="331"/>
      <c r="L634" s="323"/>
      <c r="M634" s="323"/>
      <c r="N634" s="323"/>
      <c r="O634" s="323"/>
      <c r="P634" s="323"/>
      <c r="Q634" s="323"/>
      <c r="R634" s="323"/>
      <c r="S634" s="323"/>
      <c r="T634" s="323"/>
      <c r="U634" s="323"/>
      <c r="V634" s="323"/>
      <c r="W634" s="323"/>
      <c r="X634" s="323"/>
      <c r="Y634" s="323"/>
      <c r="Z634" s="323"/>
    </row>
    <row r="635" spans="1:26" ht="14.25" customHeight="1" x14ac:dyDescent="0.25">
      <c r="A635" s="326">
        <v>630</v>
      </c>
      <c r="B635" s="327"/>
      <c r="C635" s="327"/>
      <c r="D635" s="327"/>
      <c r="E635" s="327"/>
      <c r="F635" s="328"/>
      <c r="G635" s="328"/>
      <c r="H635" s="329"/>
      <c r="I635" s="327"/>
      <c r="J635" s="330"/>
      <c r="K635" s="331"/>
      <c r="L635" s="323"/>
      <c r="M635" s="323"/>
      <c r="N635" s="323"/>
      <c r="O635" s="323"/>
      <c r="P635" s="323"/>
      <c r="Q635" s="323"/>
      <c r="R635" s="323"/>
      <c r="S635" s="323"/>
      <c r="T635" s="323"/>
      <c r="U635" s="323"/>
      <c r="V635" s="323"/>
      <c r="W635" s="323"/>
      <c r="X635" s="323"/>
      <c r="Y635" s="323"/>
      <c r="Z635" s="323"/>
    </row>
    <row r="636" spans="1:26" ht="14.25" customHeight="1" x14ac:dyDescent="0.25">
      <c r="A636" s="326">
        <v>631</v>
      </c>
      <c r="B636" s="327"/>
      <c r="C636" s="327"/>
      <c r="D636" s="327"/>
      <c r="E636" s="327"/>
      <c r="F636" s="328"/>
      <c r="G636" s="328"/>
      <c r="H636" s="329"/>
      <c r="I636" s="327"/>
      <c r="J636" s="330"/>
      <c r="K636" s="331"/>
      <c r="L636" s="323"/>
      <c r="M636" s="323"/>
      <c r="N636" s="323"/>
      <c r="O636" s="323"/>
      <c r="P636" s="323"/>
      <c r="Q636" s="323"/>
      <c r="R636" s="323"/>
      <c r="S636" s="323"/>
      <c r="T636" s="323"/>
      <c r="U636" s="323"/>
      <c r="V636" s="323"/>
      <c r="W636" s="323"/>
      <c r="X636" s="323"/>
      <c r="Y636" s="323"/>
      <c r="Z636" s="323"/>
    </row>
    <row r="637" spans="1:26" ht="14.25" customHeight="1" x14ac:dyDescent="0.25">
      <c r="A637" s="326">
        <v>632</v>
      </c>
      <c r="B637" s="327"/>
      <c r="C637" s="327"/>
      <c r="D637" s="327"/>
      <c r="E637" s="327"/>
      <c r="F637" s="328"/>
      <c r="G637" s="328"/>
      <c r="H637" s="329"/>
      <c r="I637" s="327"/>
      <c r="J637" s="330"/>
      <c r="K637" s="331"/>
      <c r="L637" s="323"/>
      <c r="M637" s="323"/>
      <c r="N637" s="323"/>
      <c r="O637" s="323"/>
      <c r="P637" s="323"/>
      <c r="Q637" s="323"/>
      <c r="R637" s="323"/>
      <c r="S637" s="323"/>
      <c r="T637" s="323"/>
      <c r="U637" s="323"/>
      <c r="V637" s="323"/>
      <c r="W637" s="323"/>
      <c r="X637" s="323"/>
      <c r="Y637" s="323"/>
      <c r="Z637" s="323"/>
    </row>
    <row r="638" spans="1:26" ht="14.25" customHeight="1" x14ac:dyDescent="0.25">
      <c r="A638" s="326">
        <v>633</v>
      </c>
      <c r="B638" s="327"/>
      <c r="C638" s="327"/>
      <c r="D638" s="327"/>
      <c r="E638" s="327"/>
      <c r="F638" s="328"/>
      <c r="G638" s="328"/>
      <c r="H638" s="329"/>
      <c r="I638" s="327"/>
      <c r="J638" s="330"/>
      <c r="K638" s="331"/>
      <c r="L638" s="323"/>
      <c r="M638" s="323"/>
      <c r="N638" s="323"/>
      <c r="O638" s="323"/>
      <c r="P638" s="323"/>
      <c r="Q638" s="323"/>
      <c r="R638" s="323"/>
      <c r="S638" s="323"/>
      <c r="T638" s="323"/>
      <c r="U638" s="323"/>
      <c r="V638" s="323"/>
      <c r="W638" s="323"/>
      <c r="X638" s="323"/>
      <c r="Y638" s="323"/>
      <c r="Z638" s="323"/>
    </row>
    <row r="639" spans="1:26" ht="14.25" customHeight="1" x14ac:dyDescent="0.25">
      <c r="A639" s="326">
        <v>634</v>
      </c>
      <c r="B639" s="327"/>
      <c r="C639" s="327"/>
      <c r="D639" s="327"/>
      <c r="E639" s="327"/>
      <c r="F639" s="328"/>
      <c r="G639" s="328"/>
      <c r="H639" s="329"/>
      <c r="I639" s="327"/>
      <c r="J639" s="330"/>
      <c r="K639" s="331"/>
      <c r="L639" s="323"/>
      <c r="M639" s="323"/>
      <c r="N639" s="323"/>
      <c r="O639" s="323"/>
      <c r="P639" s="323"/>
      <c r="Q639" s="323"/>
      <c r="R639" s="323"/>
      <c r="S639" s="323"/>
      <c r="T639" s="323"/>
      <c r="U639" s="323"/>
      <c r="V639" s="323"/>
      <c r="W639" s="323"/>
      <c r="X639" s="323"/>
      <c r="Y639" s="323"/>
      <c r="Z639" s="323"/>
    </row>
    <row r="640" spans="1:26" ht="14.25" customHeight="1" x14ac:dyDescent="0.25">
      <c r="A640" s="326">
        <v>635</v>
      </c>
      <c r="B640" s="327"/>
      <c r="C640" s="327"/>
      <c r="D640" s="327"/>
      <c r="E640" s="327"/>
      <c r="F640" s="328"/>
      <c r="G640" s="328"/>
      <c r="H640" s="329"/>
      <c r="I640" s="327"/>
      <c r="J640" s="330"/>
      <c r="K640" s="331"/>
      <c r="L640" s="323"/>
      <c r="M640" s="323"/>
      <c r="N640" s="323"/>
      <c r="O640" s="323"/>
      <c r="P640" s="323"/>
      <c r="Q640" s="323"/>
      <c r="R640" s="323"/>
      <c r="S640" s="323"/>
      <c r="T640" s="323"/>
      <c r="U640" s="323"/>
      <c r="V640" s="323"/>
      <c r="W640" s="323"/>
      <c r="X640" s="323"/>
      <c r="Y640" s="323"/>
      <c r="Z640" s="323"/>
    </row>
    <row r="641" spans="1:26" ht="14.25" customHeight="1" x14ac:dyDescent="0.25">
      <c r="A641" s="326">
        <v>636</v>
      </c>
      <c r="B641" s="327"/>
      <c r="C641" s="327"/>
      <c r="D641" s="327"/>
      <c r="E641" s="327"/>
      <c r="F641" s="328"/>
      <c r="G641" s="328"/>
      <c r="H641" s="329"/>
      <c r="I641" s="327"/>
      <c r="J641" s="330"/>
      <c r="K641" s="331"/>
      <c r="L641" s="323"/>
      <c r="M641" s="323"/>
      <c r="N641" s="323"/>
      <c r="O641" s="323"/>
      <c r="P641" s="323"/>
      <c r="Q641" s="323"/>
      <c r="R641" s="323"/>
      <c r="S641" s="323"/>
      <c r="T641" s="323"/>
      <c r="U641" s="323"/>
      <c r="V641" s="323"/>
      <c r="W641" s="323"/>
      <c r="X641" s="323"/>
      <c r="Y641" s="323"/>
      <c r="Z641" s="323"/>
    </row>
    <row r="642" spans="1:26" ht="14.25" customHeight="1" x14ac:dyDescent="0.25">
      <c r="A642" s="326">
        <v>637</v>
      </c>
      <c r="B642" s="327"/>
      <c r="C642" s="327"/>
      <c r="D642" s="327"/>
      <c r="E642" s="327"/>
      <c r="F642" s="328"/>
      <c r="G642" s="328"/>
      <c r="H642" s="329"/>
      <c r="I642" s="327"/>
      <c r="J642" s="330"/>
      <c r="K642" s="331"/>
      <c r="L642" s="323"/>
      <c r="M642" s="323"/>
      <c r="N642" s="323"/>
      <c r="O642" s="323"/>
      <c r="P642" s="323"/>
      <c r="Q642" s="323"/>
      <c r="R642" s="323"/>
      <c r="S642" s="323"/>
      <c r="T642" s="323"/>
      <c r="U642" s="323"/>
      <c r="V642" s="323"/>
      <c r="W642" s="323"/>
      <c r="X642" s="323"/>
      <c r="Y642" s="323"/>
      <c r="Z642" s="323"/>
    </row>
    <row r="643" spans="1:26" ht="14.25" customHeight="1" x14ac:dyDescent="0.25">
      <c r="A643" s="326">
        <v>638</v>
      </c>
      <c r="B643" s="327"/>
      <c r="C643" s="327"/>
      <c r="D643" s="327"/>
      <c r="E643" s="327"/>
      <c r="F643" s="328"/>
      <c r="G643" s="328"/>
      <c r="H643" s="329"/>
      <c r="I643" s="327"/>
      <c r="J643" s="330"/>
      <c r="K643" s="331"/>
      <c r="L643" s="323"/>
      <c r="M643" s="323"/>
      <c r="N643" s="323"/>
      <c r="O643" s="323"/>
      <c r="P643" s="323"/>
      <c r="Q643" s="323"/>
      <c r="R643" s="323"/>
      <c r="S643" s="323"/>
      <c r="T643" s="323"/>
      <c r="U643" s="323"/>
      <c r="V643" s="323"/>
      <c r="W643" s="323"/>
      <c r="X643" s="323"/>
      <c r="Y643" s="323"/>
      <c r="Z643" s="323"/>
    </row>
    <row r="644" spans="1:26" ht="14.25" customHeight="1" x14ac:dyDescent="0.25">
      <c r="A644" s="326">
        <v>639</v>
      </c>
      <c r="B644" s="327"/>
      <c r="C644" s="327"/>
      <c r="D644" s="327"/>
      <c r="E644" s="327"/>
      <c r="F644" s="328"/>
      <c r="G644" s="328"/>
      <c r="H644" s="329"/>
      <c r="I644" s="327"/>
      <c r="J644" s="330"/>
      <c r="K644" s="331"/>
      <c r="L644" s="323"/>
      <c r="M644" s="323"/>
      <c r="N644" s="323"/>
      <c r="O644" s="323"/>
      <c r="P644" s="323"/>
      <c r="Q644" s="323"/>
      <c r="R644" s="323"/>
      <c r="S644" s="323"/>
      <c r="T644" s="323"/>
      <c r="U644" s="323"/>
      <c r="V644" s="323"/>
      <c r="W644" s="323"/>
      <c r="X644" s="323"/>
      <c r="Y644" s="323"/>
      <c r="Z644" s="323"/>
    </row>
    <row r="645" spans="1:26" ht="14.25" customHeight="1" x14ac:dyDescent="0.25">
      <c r="A645" s="326">
        <v>640</v>
      </c>
      <c r="B645" s="327"/>
      <c r="C645" s="327"/>
      <c r="D645" s="327"/>
      <c r="E645" s="327"/>
      <c r="F645" s="328"/>
      <c r="G645" s="328"/>
      <c r="H645" s="329"/>
      <c r="I645" s="327"/>
      <c r="J645" s="330"/>
      <c r="K645" s="331"/>
      <c r="L645" s="323"/>
      <c r="M645" s="323"/>
      <c r="N645" s="323"/>
      <c r="O645" s="323"/>
      <c r="P645" s="323"/>
      <c r="Q645" s="323"/>
      <c r="R645" s="323"/>
      <c r="S645" s="323"/>
      <c r="T645" s="323"/>
      <c r="U645" s="323"/>
      <c r="V645" s="323"/>
      <c r="W645" s="323"/>
      <c r="X645" s="323"/>
      <c r="Y645" s="323"/>
      <c r="Z645" s="323"/>
    </row>
    <row r="646" spans="1:26" ht="14.25" customHeight="1" x14ac:dyDescent="0.25">
      <c r="A646" s="326">
        <v>641</v>
      </c>
      <c r="B646" s="327"/>
      <c r="C646" s="327"/>
      <c r="D646" s="327"/>
      <c r="E646" s="327"/>
      <c r="F646" s="328"/>
      <c r="G646" s="328"/>
      <c r="H646" s="329"/>
      <c r="I646" s="327"/>
      <c r="J646" s="330"/>
      <c r="K646" s="331"/>
      <c r="L646" s="323"/>
      <c r="M646" s="323"/>
      <c r="N646" s="323"/>
      <c r="O646" s="323"/>
      <c r="P646" s="323"/>
      <c r="Q646" s="323"/>
      <c r="R646" s="323"/>
      <c r="S646" s="323"/>
      <c r="T646" s="323"/>
      <c r="U646" s="323"/>
      <c r="V646" s="323"/>
      <c r="W646" s="323"/>
      <c r="X646" s="323"/>
      <c r="Y646" s="323"/>
      <c r="Z646" s="323"/>
    </row>
    <row r="647" spans="1:26" ht="14.25" customHeight="1" x14ac:dyDescent="0.25">
      <c r="A647" s="326">
        <v>642</v>
      </c>
      <c r="B647" s="327"/>
      <c r="C647" s="327"/>
      <c r="D647" s="327"/>
      <c r="E647" s="327"/>
      <c r="F647" s="328"/>
      <c r="G647" s="328"/>
      <c r="H647" s="329"/>
      <c r="I647" s="327"/>
      <c r="J647" s="330"/>
      <c r="K647" s="331"/>
      <c r="L647" s="323"/>
      <c r="M647" s="323"/>
      <c r="N647" s="323"/>
      <c r="O647" s="323"/>
      <c r="P647" s="323"/>
      <c r="Q647" s="323"/>
      <c r="R647" s="323"/>
      <c r="S647" s="323"/>
      <c r="T647" s="323"/>
      <c r="U647" s="323"/>
      <c r="V647" s="323"/>
      <c r="W647" s="323"/>
      <c r="X647" s="323"/>
      <c r="Y647" s="323"/>
      <c r="Z647" s="323"/>
    </row>
    <row r="648" spans="1:26" ht="14.25" customHeight="1" x14ac:dyDescent="0.25">
      <c r="A648" s="326">
        <v>643</v>
      </c>
      <c r="B648" s="327"/>
      <c r="C648" s="327"/>
      <c r="D648" s="327"/>
      <c r="E648" s="327"/>
      <c r="F648" s="328"/>
      <c r="G648" s="328"/>
      <c r="H648" s="329"/>
      <c r="I648" s="327"/>
      <c r="J648" s="330"/>
      <c r="K648" s="331"/>
      <c r="L648" s="323"/>
      <c r="M648" s="323"/>
      <c r="N648" s="323"/>
      <c r="O648" s="323"/>
      <c r="P648" s="323"/>
      <c r="Q648" s="323"/>
      <c r="R648" s="323"/>
      <c r="S648" s="323"/>
      <c r="T648" s="323"/>
      <c r="U648" s="323"/>
      <c r="V648" s="323"/>
      <c r="W648" s="323"/>
      <c r="X648" s="323"/>
      <c r="Y648" s="323"/>
      <c r="Z648" s="323"/>
    </row>
    <row r="649" spans="1:26" ht="14.25" customHeight="1" x14ac:dyDescent="0.25">
      <c r="A649" s="326">
        <v>644</v>
      </c>
      <c r="B649" s="327"/>
      <c r="C649" s="327"/>
      <c r="D649" s="327"/>
      <c r="E649" s="327"/>
      <c r="F649" s="328"/>
      <c r="G649" s="328"/>
      <c r="H649" s="329"/>
      <c r="I649" s="327"/>
      <c r="J649" s="330"/>
      <c r="K649" s="331"/>
      <c r="L649" s="323"/>
      <c r="M649" s="323"/>
      <c r="N649" s="323"/>
      <c r="O649" s="323"/>
      <c r="P649" s="323"/>
      <c r="Q649" s="323"/>
      <c r="R649" s="323"/>
      <c r="S649" s="323"/>
      <c r="T649" s="323"/>
      <c r="U649" s="323"/>
      <c r="V649" s="323"/>
      <c r="W649" s="323"/>
      <c r="X649" s="323"/>
      <c r="Y649" s="323"/>
      <c r="Z649" s="323"/>
    </row>
    <row r="650" spans="1:26" ht="14.25" customHeight="1" x14ac:dyDescent="0.25">
      <c r="A650" s="326">
        <v>645</v>
      </c>
      <c r="B650" s="327"/>
      <c r="C650" s="327"/>
      <c r="D650" s="327"/>
      <c r="E650" s="327"/>
      <c r="F650" s="328"/>
      <c r="G650" s="328"/>
      <c r="H650" s="329"/>
      <c r="I650" s="327"/>
      <c r="J650" s="330"/>
      <c r="K650" s="331"/>
      <c r="L650" s="323"/>
      <c r="M650" s="323"/>
      <c r="N650" s="323"/>
      <c r="O650" s="323"/>
      <c r="P650" s="323"/>
      <c r="Q650" s="323"/>
      <c r="R650" s="323"/>
      <c r="S650" s="323"/>
      <c r="T650" s="323"/>
      <c r="U650" s="323"/>
      <c r="V650" s="323"/>
      <c r="W650" s="323"/>
      <c r="X650" s="323"/>
      <c r="Y650" s="323"/>
      <c r="Z650" s="323"/>
    </row>
    <row r="651" spans="1:26" ht="14.25" customHeight="1" x14ac:dyDescent="0.25">
      <c r="A651" s="326">
        <v>646</v>
      </c>
      <c r="B651" s="327"/>
      <c r="C651" s="327"/>
      <c r="D651" s="327"/>
      <c r="E651" s="327"/>
      <c r="F651" s="328"/>
      <c r="G651" s="328"/>
      <c r="H651" s="329"/>
      <c r="I651" s="327"/>
      <c r="J651" s="330"/>
      <c r="K651" s="331"/>
      <c r="L651" s="323"/>
      <c r="M651" s="323"/>
      <c r="N651" s="323"/>
      <c r="O651" s="323"/>
      <c r="P651" s="323"/>
      <c r="Q651" s="323"/>
      <c r="R651" s="323"/>
      <c r="S651" s="323"/>
      <c r="T651" s="323"/>
      <c r="U651" s="323"/>
      <c r="V651" s="323"/>
      <c r="W651" s="323"/>
      <c r="X651" s="323"/>
      <c r="Y651" s="323"/>
      <c r="Z651" s="323"/>
    </row>
    <row r="652" spans="1:26" ht="14.25" customHeight="1" x14ac:dyDescent="0.25">
      <c r="A652" s="326">
        <v>647</v>
      </c>
      <c r="B652" s="327"/>
      <c r="C652" s="327"/>
      <c r="D652" s="327"/>
      <c r="E652" s="327"/>
      <c r="F652" s="328"/>
      <c r="G652" s="328"/>
      <c r="H652" s="329"/>
      <c r="I652" s="327"/>
      <c r="J652" s="330"/>
      <c r="K652" s="331"/>
      <c r="L652" s="323"/>
      <c r="M652" s="323"/>
      <c r="N652" s="323"/>
      <c r="O652" s="323"/>
      <c r="P652" s="323"/>
      <c r="Q652" s="323"/>
      <c r="R652" s="323"/>
      <c r="S652" s="323"/>
      <c r="T652" s="323"/>
      <c r="U652" s="323"/>
      <c r="V652" s="323"/>
      <c r="W652" s="323"/>
      <c r="X652" s="323"/>
      <c r="Y652" s="323"/>
      <c r="Z652" s="323"/>
    </row>
    <row r="653" spans="1:26" ht="14.25" customHeight="1" x14ac:dyDescent="0.25">
      <c r="A653" s="326">
        <v>648</v>
      </c>
      <c r="B653" s="327"/>
      <c r="C653" s="327"/>
      <c r="D653" s="327"/>
      <c r="E653" s="327"/>
      <c r="F653" s="328"/>
      <c r="G653" s="328"/>
      <c r="H653" s="329"/>
      <c r="I653" s="327"/>
      <c r="J653" s="330"/>
      <c r="K653" s="331"/>
      <c r="L653" s="323"/>
      <c r="M653" s="323"/>
      <c r="N653" s="323"/>
      <c r="O653" s="323"/>
      <c r="P653" s="323"/>
      <c r="Q653" s="323"/>
      <c r="R653" s="323"/>
      <c r="S653" s="323"/>
      <c r="T653" s="323"/>
      <c r="U653" s="323"/>
      <c r="V653" s="323"/>
      <c r="W653" s="323"/>
      <c r="X653" s="323"/>
      <c r="Y653" s="323"/>
      <c r="Z653" s="323"/>
    </row>
    <row r="654" spans="1:26" ht="14.25" customHeight="1" x14ac:dyDescent="0.25">
      <c r="A654" s="326">
        <v>649</v>
      </c>
      <c r="B654" s="327"/>
      <c r="C654" s="327"/>
      <c r="D654" s="327"/>
      <c r="E654" s="327"/>
      <c r="F654" s="328"/>
      <c r="G654" s="328"/>
      <c r="H654" s="329"/>
      <c r="I654" s="327"/>
      <c r="J654" s="330"/>
      <c r="K654" s="331"/>
      <c r="L654" s="323"/>
      <c r="M654" s="323"/>
      <c r="N654" s="323"/>
      <c r="O654" s="323"/>
      <c r="P654" s="323"/>
      <c r="Q654" s="323"/>
      <c r="R654" s="323"/>
      <c r="S654" s="323"/>
      <c r="T654" s="323"/>
      <c r="U654" s="323"/>
      <c r="V654" s="323"/>
      <c r="W654" s="323"/>
      <c r="X654" s="323"/>
      <c r="Y654" s="323"/>
      <c r="Z654" s="323"/>
    </row>
    <row r="655" spans="1:26" ht="14.25" customHeight="1" x14ac:dyDescent="0.25">
      <c r="A655" s="326">
        <v>650</v>
      </c>
      <c r="B655" s="327"/>
      <c r="C655" s="327"/>
      <c r="D655" s="327"/>
      <c r="E655" s="327"/>
      <c r="F655" s="328"/>
      <c r="G655" s="328"/>
      <c r="H655" s="329"/>
      <c r="I655" s="327"/>
      <c r="J655" s="330"/>
      <c r="K655" s="331"/>
      <c r="L655" s="323"/>
      <c r="M655" s="323"/>
      <c r="N655" s="323"/>
      <c r="O655" s="323"/>
      <c r="P655" s="323"/>
      <c r="Q655" s="323"/>
      <c r="R655" s="323"/>
      <c r="S655" s="323"/>
      <c r="T655" s="323"/>
      <c r="U655" s="323"/>
      <c r="V655" s="323"/>
      <c r="W655" s="323"/>
      <c r="X655" s="323"/>
      <c r="Y655" s="323"/>
      <c r="Z655" s="323"/>
    </row>
    <row r="656" spans="1:26" ht="14.25" customHeight="1" x14ac:dyDescent="0.25">
      <c r="A656" s="326">
        <v>651</v>
      </c>
      <c r="B656" s="327"/>
      <c r="C656" s="327"/>
      <c r="D656" s="327"/>
      <c r="E656" s="327"/>
      <c r="F656" s="328"/>
      <c r="G656" s="328"/>
      <c r="H656" s="329"/>
      <c r="I656" s="327"/>
      <c r="J656" s="330"/>
      <c r="K656" s="331"/>
      <c r="L656" s="323"/>
      <c r="M656" s="323"/>
      <c r="N656" s="323"/>
      <c r="O656" s="323"/>
      <c r="P656" s="323"/>
      <c r="Q656" s="323"/>
      <c r="R656" s="323"/>
      <c r="S656" s="323"/>
      <c r="T656" s="323"/>
      <c r="U656" s="323"/>
      <c r="V656" s="323"/>
      <c r="W656" s="323"/>
      <c r="X656" s="323"/>
      <c r="Y656" s="323"/>
      <c r="Z656" s="323"/>
    </row>
    <row r="657" spans="1:26" ht="14.25" customHeight="1" x14ac:dyDescent="0.25">
      <c r="A657" s="326">
        <v>652</v>
      </c>
      <c r="B657" s="327"/>
      <c r="C657" s="327"/>
      <c r="D657" s="327"/>
      <c r="E657" s="327"/>
      <c r="F657" s="328"/>
      <c r="G657" s="328"/>
      <c r="H657" s="329"/>
      <c r="I657" s="327"/>
      <c r="J657" s="330"/>
      <c r="K657" s="331"/>
      <c r="L657" s="323"/>
      <c r="M657" s="323"/>
      <c r="N657" s="323"/>
      <c r="O657" s="323"/>
      <c r="P657" s="323"/>
      <c r="Q657" s="323"/>
      <c r="R657" s="323"/>
      <c r="S657" s="323"/>
      <c r="T657" s="323"/>
      <c r="U657" s="323"/>
      <c r="V657" s="323"/>
      <c r="W657" s="323"/>
      <c r="X657" s="323"/>
      <c r="Y657" s="323"/>
      <c r="Z657" s="323"/>
    </row>
    <row r="658" spans="1:26" ht="14.25" customHeight="1" x14ac:dyDescent="0.25">
      <c r="A658" s="326">
        <v>653</v>
      </c>
      <c r="B658" s="327"/>
      <c r="C658" s="327"/>
      <c r="D658" s="327"/>
      <c r="E658" s="327"/>
      <c r="F658" s="328"/>
      <c r="G658" s="328"/>
      <c r="H658" s="329"/>
      <c r="I658" s="327"/>
      <c r="J658" s="330"/>
      <c r="K658" s="331"/>
      <c r="L658" s="323"/>
      <c r="M658" s="323"/>
      <c r="N658" s="323"/>
      <c r="O658" s="323"/>
      <c r="P658" s="323"/>
      <c r="Q658" s="323"/>
      <c r="R658" s="323"/>
      <c r="S658" s="323"/>
      <c r="T658" s="323"/>
      <c r="U658" s="323"/>
      <c r="V658" s="323"/>
      <c r="W658" s="323"/>
      <c r="X658" s="323"/>
      <c r="Y658" s="323"/>
      <c r="Z658" s="323"/>
    </row>
    <row r="659" spans="1:26" ht="14.25" customHeight="1" x14ac:dyDescent="0.25">
      <c r="A659" s="326">
        <v>654</v>
      </c>
      <c r="B659" s="327"/>
      <c r="C659" s="327"/>
      <c r="D659" s="327"/>
      <c r="E659" s="327"/>
      <c r="F659" s="328"/>
      <c r="G659" s="328"/>
      <c r="H659" s="329"/>
      <c r="I659" s="327"/>
      <c r="J659" s="330"/>
      <c r="K659" s="331"/>
      <c r="L659" s="323"/>
      <c r="M659" s="323"/>
      <c r="N659" s="323"/>
      <c r="O659" s="323"/>
      <c r="P659" s="323"/>
      <c r="Q659" s="323"/>
      <c r="R659" s="323"/>
      <c r="S659" s="323"/>
      <c r="T659" s="323"/>
      <c r="U659" s="323"/>
      <c r="V659" s="323"/>
      <c r="W659" s="323"/>
      <c r="X659" s="323"/>
      <c r="Y659" s="323"/>
      <c r="Z659" s="323"/>
    </row>
    <row r="660" spans="1:26" ht="14.25" customHeight="1" x14ac:dyDescent="0.25">
      <c r="A660" s="326">
        <v>655</v>
      </c>
      <c r="B660" s="327"/>
      <c r="C660" s="327"/>
      <c r="D660" s="327"/>
      <c r="E660" s="327"/>
      <c r="F660" s="328"/>
      <c r="G660" s="328"/>
      <c r="H660" s="329"/>
      <c r="I660" s="327"/>
      <c r="J660" s="330"/>
      <c r="K660" s="331"/>
      <c r="L660" s="323"/>
      <c r="M660" s="323"/>
      <c r="N660" s="323"/>
      <c r="O660" s="323"/>
      <c r="P660" s="323"/>
      <c r="Q660" s="323"/>
      <c r="R660" s="323"/>
      <c r="S660" s="323"/>
      <c r="T660" s="323"/>
      <c r="U660" s="323"/>
      <c r="V660" s="323"/>
      <c r="W660" s="323"/>
      <c r="X660" s="323"/>
      <c r="Y660" s="323"/>
      <c r="Z660" s="323"/>
    </row>
    <row r="661" spans="1:26" ht="14.25" customHeight="1" x14ac:dyDescent="0.25">
      <c r="A661" s="326">
        <v>656</v>
      </c>
      <c r="B661" s="327"/>
      <c r="C661" s="327"/>
      <c r="D661" s="327"/>
      <c r="E661" s="327"/>
      <c r="F661" s="328"/>
      <c r="G661" s="328"/>
      <c r="H661" s="329"/>
      <c r="I661" s="327"/>
      <c r="J661" s="330"/>
      <c r="K661" s="331"/>
      <c r="L661" s="323"/>
      <c r="M661" s="323"/>
      <c r="N661" s="323"/>
      <c r="O661" s="323"/>
      <c r="P661" s="323"/>
      <c r="Q661" s="323"/>
      <c r="R661" s="323"/>
      <c r="S661" s="323"/>
      <c r="T661" s="323"/>
      <c r="U661" s="323"/>
      <c r="V661" s="323"/>
      <c r="W661" s="323"/>
      <c r="X661" s="323"/>
      <c r="Y661" s="323"/>
      <c r="Z661" s="323"/>
    </row>
    <row r="662" spans="1:26" ht="14.25" customHeight="1" x14ac:dyDescent="0.25">
      <c r="A662" s="326">
        <v>657</v>
      </c>
      <c r="B662" s="327"/>
      <c r="C662" s="327"/>
      <c r="D662" s="327"/>
      <c r="E662" s="327"/>
      <c r="F662" s="328"/>
      <c r="G662" s="328"/>
      <c r="H662" s="329"/>
      <c r="I662" s="327"/>
      <c r="J662" s="330"/>
      <c r="K662" s="331"/>
      <c r="L662" s="323"/>
      <c r="M662" s="323"/>
      <c r="N662" s="323"/>
      <c r="O662" s="323"/>
      <c r="P662" s="323"/>
      <c r="Q662" s="323"/>
      <c r="R662" s="323"/>
      <c r="S662" s="323"/>
      <c r="T662" s="323"/>
      <c r="U662" s="323"/>
      <c r="V662" s="323"/>
      <c r="W662" s="323"/>
      <c r="X662" s="323"/>
      <c r="Y662" s="323"/>
      <c r="Z662" s="323"/>
    </row>
    <row r="663" spans="1:26" ht="14.25" customHeight="1" x14ac:dyDescent="0.25">
      <c r="A663" s="326">
        <v>658</v>
      </c>
      <c r="B663" s="327"/>
      <c r="C663" s="327"/>
      <c r="D663" s="327"/>
      <c r="E663" s="327"/>
      <c r="F663" s="328"/>
      <c r="G663" s="328"/>
      <c r="H663" s="329"/>
      <c r="I663" s="327"/>
      <c r="J663" s="330"/>
      <c r="K663" s="331"/>
      <c r="L663" s="323"/>
      <c r="M663" s="323"/>
      <c r="N663" s="323"/>
      <c r="O663" s="323"/>
      <c r="P663" s="323"/>
      <c r="Q663" s="323"/>
      <c r="R663" s="323"/>
      <c r="S663" s="323"/>
      <c r="T663" s="323"/>
      <c r="U663" s="323"/>
      <c r="V663" s="323"/>
      <c r="W663" s="323"/>
      <c r="X663" s="323"/>
      <c r="Y663" s="323"/>
      <c r="Z663" s="323"/>
    </row>
    <row r="664" spans="1:26" ht="14.25" customHeight="1" x14ac:dyDescent="0.25">
      <c r="A664" s="326">
        <v>659</v>
      </c>
      <c r="B664" s="327"/>
      <c r="C664" s="327"/>
      <c r="D664" s="327"/>
      <c r="E664" s="327"/>
      <c r="F664" s="328"/>
      <c r="G664" s="328"/>
      <c r="H664" s="329"/>
      <c r="I664" s="327"/>
      <c r="J664" s="330"/>
      <c r="K664" s="331"/>
      <c r="L664" s="323"/>
      <c r="M664" s="323"/>
      <c r="N664" s="323"/>
      <c r="O664" s="323"/>
      <c r="P664" s="323"/>
      <c r="Q664" s="323"/>
      <c r="R664" s="323"/>
      <c r="S664" s="323"/>
      <c r="T664" s="323"/>
      <c r="U664" s="323"/>
      <c r="V664" s="323"/>
      <c r="W664" s="323"/>
      <c r="X664" s="323"/>
      <c r="Y664" s="323"/>
      <c r="Z664" s="323"/>
    </row>
    <row r="665" spans="1:26" ht="14.25" customHeight="1" x14ac:dyDescent="0.25">
      <c r="A665" s="326">
        <v>660</v>
      </c>
      <c r="B665" s="327"/>
      <c r="C665" s="327"/>
      <c r="D665" s="327"/>
      <c r="E665" s="327"/>
      <c r="F665" s="328"/>
      <c r="G665" s="328"/>
      <c r="H665" s="329"/>
      <c r="I665" s="327"/>
      <c r="J665" s="330"/>
      <c r="K665" s="331"/>
      <c r="L665" s="323"/>
      <c r="M665" s="323"/>
      <c r="N665" s="323"/>
      <c r="O665" s="323"/>
      <c r="P665" s="323"/>
      <c r="Q665" s="323"/>
      <c r="R665" s="323"/>
      <c r="S665" s="323"/>
      <c r="T665" s="323"/>
      <c r="U665" s="323"/>
      <c r="V665" s="323"/>
      <c r="W665" s="323"/>
      <c r="X665" s="323"/>
      <c r="Y665" s="323"/>
      <c r="Z665" s="323"/>
    </row>
    <row r="666" spans="1:26" ht="14.25" customHeight="1" x14ac:dyDescent="0.25">
      <c r="A666" s="326">
        <v>661</v>
      </c>
      <c r="B666" s="327"/>
      <c r="C666" s="327"/>
      <c r="D666" s="327"/>
      <c r="E666" s="327"/>
      <c r="F666" s="328"/>
      <c r="G666" s="328"/>
      <c r="H666" s="329"/>
      <c r="I666" s="327"/>
      <c r="J666" s="330"/>
      <c r="K666" s="331"/>
      <c r="L666" s="323"/>
      <c r="M666" s="323"/>
      <c r="N666" s="323"/>
      <c r="O666" s="323"/>
      <c r="P666" s="323"/>
      <c r="Q666" s="323"/>
      <c r="R666" s="323"/>
      <c r="S666" s="323"/>
      <c r="T666" s="323"/>
      <c r="U666" s="323"/>
      <c r="V666" s="323"/>
      <c r="W666" s="323"/>
      <c r="X666" s="323"/>
      <c r="Y666" s="323"/>
      <c r="Z666" s="323"/>
    </row>
    <row r="667" spans="1:26" ht="14.25" customHeight="1" x14ac:dyDescent="0.25">
      <c r="A667" s="326">
        <v>662</v>
      </c>
      <c r="B667" s="327"/>
      <c r="C667" s="327"/>
      <c r="D667" s="327"/>
      <c r="E667" s="327"/>
      <c r="F667" s="328"/>
      <c r="G667" s="328"/>
      <c r="H667" s="329"/>
      <c r="I667" s="327"/>
      <c r="J667" s="330"/>
      <c r="K667" s="331"/>
      <c r="L667" s="323"/>
      <c r="M667" s="323"/>
      <c r="N667" s="323"/>
      <c r="O667" s="323"/>
      <c r="P667" s="323"/>
      <c r="Q667" s="323"/>
      <c r="R667" s="323"/>
      <c r="S667" s="323"/>
      <c r="T667" s="323"/>
      <c r="U667" s="323"/>
      <c r="V667" s="323"/>
      <c r="W667" s="323"/>
      <c r="X667" s="323"/>
      <c r="Y667" s="323"/>
      <c r="Z667" s="323"/>
    </row>
    <row r="668" spans="1:26" ht="14.25" customHeight="1" x14ac:dyDescent="0.25">
      <c r="A668" s="326">
        <v>663</v>
      </c>
      <c r="B668" s="327"/>
      <c r="C668" s="327"/>
      <c r="D668" s="327"/>
      <c r="E668" s="327"/>
      <c r="F668" s="328"/>
      <c r="G668" s="328"/>
      <c r="H668" s="329"/>
      <c r="I668" s="327"/>
      <c r="J668" s="330"/>
      <c r="K668" s="331"/>
      <c r="L668" s="323"/>
      <c r="M668" s="323"/>
      <c r="N668" s="323"/>
      <c r="O668" s="323"/>
      <c r="P668" s="323"/>
      <c r="Q668" s="323"/>
      <c r="R668" s="323"/>
      <c r="S668" s="323"/>
      <c r="T668" s="323"/>
      <c r="U668" s="323"/>
      <c r="V668" s="323"/>
      <c r="W668" s="323"/>
      <c r="X668" s="323"/>
      <c r="Y668" s="323"/>
      <c r="Z668" s="323"/>
    </row>
    <row r="669" spans="1:26" ht="14.25" customHeight="1" x14ac:dyDescent="0.25">
      <c r="A669" s="326">
        <v>664</v>
      </c>
      <c r="B669" s="327"/>
      <c r="C669" s="327"/>
      <c r="D669" s="327"/>
      <c r="E669" s="327"/>
      <c r="F669" s="328"/>
      <c r="G669" s="328"/>
      <c r="H669" s="329"/>
      <c r="I669" s="327"/>
      <c r="J669" s="330"/>
      <c r="K669" s="331"/>
      <c r="L669" s="323"/>
      <c r="M669" s="323"/>
      <c r="N669" s="323"/>
      <c r="O669" s="323"/>
      <c r="P669" s="323"/>
      <c r="Q669" s="323"/>
      <c r="R669" s="323"/>
      <c r="S669" s="323"/>
      <c r="T669" s="323"/>
      <c r="U669" s="323"/>
      <c r="V669" s="323"/>
      <c r="W669" s="323"/>
      <c r="X669" s="323"/>
      <c r="Y669" s="323"/>
      <c r="Z669" s="323"/>
    </row>
    <row r="670" spans="1:26" ht="14.25" customHeight="1" x14ac:dyDescent="0.25">
      <c r="A670" s="326">
        <v>665</v>
      </c>
      <c r="B670" s="327"/>
      <c r="C670" s="327"/>
      <c r="D670" s="327"/>
      <c r="E670" s="327"/>
      <c r="F670" s="328"/>
      <c r="G670" s="328"/>
      <c r="H670" s="329"/>
      <c r="I670" s="327"/>
      <c r="J670" s="330"/>
      <c r="K670" s="331"/>
      <c r="L670" s="323"/>
      <c r="M670" s="323"/>
      <c r="N670" s="323"/>
      <c r="O670" s="323"/>
      <c r="P670" s="323"/>
      <c r="Q670" s="323"/>
      <c r="R670" s="323"/>
      <c r="S670" s="323"/>
      <c r="T670" s="323"/>
      <c r="U670" s="323"/>
      <c r="V670" s="323"/>
      <c r="W670" s="323"/>
      <c r="X670" s="323"/>
      <c r="Y670" s="323"/>
      <c r="Z670" s="323"/>
    </row>
    <row r="671" spans="1:26" ht="14.25" customHeight="1" x14ac:dyDescent="0.25">
      <c r="A671" s="326">
        <v>666</v>
      </c>
      <c r="B671" s="327"/>
      <c r="C671" s="327"/>
      <c r="D671" s="327"/>
      <c r="E671" s="327"/>
      <c r="F671" s="328"/>
      <c r="G671" s="328"/>
      <c r="H671" s="329"/>
      <c r="I671" s="327"/>
      <c r="J671" s="330"/>
      <c r="K671" s="331"/>
      <c r="L671" s="323"/>
      <c r="M671" s="323"/>
      <c r="N671" s="323"/>
      <c r="O671" s="323"/>
      <c r="P671" s="323"/>
      <c r="Q671" s="323"/>
      <c r="R671" s="323"/>
      <c r="S671" s="323"/>
      <c r="T671" s="323"/>
      <c r="U671" s="323"/>
      <c r="V671" s="323"/>
      <c r="W671" s="323"/>
      <c r="X671" s="323"/>
      <c r="Y671" s="323"/>
      <c r="Z671" s="323"/>
    </row>
    <row r="672" spans="1:26" ht="14.25" customHeight="1" x14ac:dyDescent="0.25">
      <c r="A672" s="326">
        <v>667</v>
      </c>
      <c r="B672" s="327"/>
      <c r="C672" s="327"/>
      <c r="D672" s="327"/>
      <c r="E672" s="327"/>
      <c r="F672" s="328"/>
      <c r="G672" s="328"/>
      <c r="H672" s="329"/>
      <c r="I672" s="327"/>
      <c r="J672" s="330"/>
      <c r="K672" s="331"/>
      <c r="L672" s="323"/>
      <c r="M672" s="323"/>
      <c r="N672" s="323"/>
      <c r="O672" s="323"/>
      <c r="P672" s="323"/>
      <c r="Q672" s="323"/>
      <c r="R672" s="323"/>
      <c r="S672" s="323"/>
      <c r="T672" s="323"/>
      <c r="U672" s="323"/>
      <c r="V672" s="323"/>
      <c r="W672" s="323"/>
      <c r="X672" s="323"/>
      <c r="Y672" s="323"/>
      <c r="Z672" s="323"/>
    </row>
    <row r="673" spans="1:26" ht="14.25" customHeight="1" x14ac:dyDescent="0.25">
      <c r="A673" s="326">
        <v>668</v>
      </c>
      <c r="B673" s="327"/>
      <c r="C673" s="327"/>
      <c r="D673" s="327"/>
      <c r="E673" s="327"/>
      <c r="F673" s="328"/>
      <c r="G673" s="328"/>
      <c r="H673" s="329"/>
      <c r="I673" s="327"/>
      <c r="J673" s="330"/>
      <c r="K673" s="331"/>
      <c r="L673" s="323"/>
      <c r="M673" s="323"/>
      <c r="N673" s="323"/>
      <c r="O673" s="323"/>
      <c r="P673" s="323"/>
      <c r="Q673" s="323"/>
      <c r="R673" s="323"/>
      <c r="S673" s="323"/>
      <c r="T673" s="323"/>
      <c r="U673" s="323"/>
      <c r="V673" s="323"/>
      <c r="W673" s="323"/>
      <c r="X673" s="323"/>
      <c r="Y673" s="323"/>
      <c r="Z673" s="323"/>
    </row>
    <row r="674" spans="1:26" ht="14.25" customHeight="1" x14ac:dyDescent="0.25">
      <c r="A674" s="326">
        <v>669</v>
      </c>
      <c r="B674" s="327"/>
      <c r="C674" s="327"/>
      <c r="D674" s="327"/>
      <c r="E674" s="327"/>
      <c r="F674" s="328"/>
      <c r="G674" s="328"/>
      <c r="H674" s="329"/>
      <c r="I674" s="327"/>
      <c r="J674" s="330"/>
      <c r="K674" s="331"/>
      <c r="L674" s="323"/>
      <c r="M674" s="323"/>
      <c r="N674" s="323"/>
      <c r="O674" s="323"/>
      <c r="P674" s="323"/>
      <c r="Q674" s="323"/>
      <c r="R674" s="323"/>
      <c r="S674" s="323"/>
      <c r="T674" s="323"/>
      <c r="U674" s="323"/>
      <c r="V674" s="323"/>
      <c r="W674" s="323"/>
      <c r="X674" s="323"/>
      <c r="Y674" s="323"/>
      <c r="Z674" s="323"/>
    </row>
    <row r="675" spans="1:26" ht="14.25" customHeight="1" x14ac:dyDescent="0.25">
      <c r="A675" s="326">
        <v>670</v>
      </c>
      <c r="B675" s="327"/>
      <c r="C675" s="327"/>
      <c r="D675" s="327"/>
      <c r="E675" s="327"/>
      <c r="F675" s="328"/>
      <c r="G675" s="328"/>
      <c r="H675" s="329"/>
      <c r="I675" s="327"/>
      <c r="J675" s="330"/>
      <c r="K675" s="331"/>
      <c r="L675" s="323"/>
      <c r="M675" s="323"/>
      <c r="N675" s="323"/>
      <c r="O675" s="323"/>
      <c r="P675" s="323"/>
      <c r="Q675" s="323"/>
      <c r="R675" s="323"/>
      <c r="S675" s="323"/>
      <c r="T675" s="323"/>
      <c r="U675" s="323"/>
      <c r="V675" s="323"/>
      <c r="W675" s="323"/>
      <c r="X675" s="323"/>
      <c r="Y675" s="323"/>
      <c r="Z675" s="323"/>
    </row>
    <row r="676" spans="1:26" ht="14.25" customHeight="1" x14ac:dyDescent="0.25">
      <c r="A676" s="326">
        <v>671</v>
      </c>
      <c r="B676" s="327"/>
      <c r="C676" s="327"/>
      <c r="D676" s="327"/>
      <c r="E676" s="327"/>
      <c r="F676" s="328"/>
      <c r="G676" s="328"/>
      <c r="H676" s="329"/>
      <c r="I676" s="327"/>
      <c r="J676" s="330"/>
      <c r="K676" s="331"/>
      <c r="L676" s="323"/>
      <c r="M676" s="323"/>
      <c r="N676" s="323"/>
      <c r="O676" s="323"/>
      <c r="P676" s="323"/>
      <c r="Q676" s="323"/>
      <c r="R676" s="323"/>
      <c r="S676" s="323"/>
      <c r="T676" s="323"/>
      <c r="U676" s="323"/>
      <c r="V676" s="323"/>
      <c r="W676" s="323"/>
      <c r="X676" s="323"/>
      <c r="Y676" s="323"/>
      <c r="Z676" s="323"/>
    </row>
    <row r="677" spans="1:26" ht="14.25" customHeight="1" x14ac:dyDescent="0.25">
      <c r="A677" s="326">
        <v>672</v>
      </c>
      <c r="B677" s="327"/>
      <c r="C677" s="327"/>
      <c r="D677" s="327"/>
      <c r="E677" s="327"/>
      <c r="F677" s="328"/>
      <c r="G677" s="328"/>
      <c r="H677" s="329"/>
      <c r="I677" s="327"/>
      <c r="J677" s="330"/>
      <c r="K677" s="331"/>
      <c r="L677" s="323"/>
      <c r="M677" s="323"/>
      <c r="N677" s="323"/>
      <c r="O677" s="323"/>
      <c r="P677" s="323"/>
      <c r="Q677" s="323"/>
      <c r="R677" s="323"/>
      <c r="S677" s="323"/>
      <c r="T677" s="323"/>
      <c r="U677" s="323"/>
      <c r="V677" s="323"/>
      <c r="W677" s="323"/>
      <c r="X677" s="323"/>
      <c r="Y677" s="323"/>
      <c r="Z677" s="323"/>
    </row>
    <row r="678" spans="1:26" ht="14.25" customHeight="1" x14ac:dyDescent="0.25">
      <c r="A678" s="326">
        <v>673</v>
      </c>
      <c r="B678" s="327"/>
      <c r="C678" s="327"/>
      <c r="D678" s="327"/>
      <c r="E678" s="327"/>
      <c r="F678" s="328"/>
      <c r="G678" s="328"/>
      <c r="H678" s="329"/>
      <c r="I678" s="327"/>
      <c r="J678" s="330"/>
      <c r="K678" s="331"/>
      <c r="L678" s="323"/>
      <c r="M678" s="323"/>
      <c r="N678" s="323"/>
      <c r="O678" s="323"/>
      <c r="P678" s="323"/>
      <c r="Q678" s="323"/>
      <c r="R678" s="323"/>
      <c r="S678" s="323"/>
      <c r="T678" s="323"/>
      <c r="U678" s="323"/>
      <c r="V678" s="323"/>
      <c r="W678" s="323"/>
      <c r="X678" s="323"/>
      <c r="Y678" s="323"/>
      <c r="Z678" s="323"/>
    </row>
    <row r="679" spans="1:26" ht="14.25" customHeight="1" x14ac:dyDescent="0.25">
      <c r="A679" s="326">
        <v>674</v>
      </c>
      <c r="B679" s="327"/>
      <c r="C679" s="327"/>
      <c r="D679" s="327"/>
      <c r="E679" s="327"/>
      <c r="F679" s="328"/>
      <c r="G679" s="328"/>
      <c r="H679" s="329"/>
      <c r="I679" s="327"/>
      <c r="J679" s="330"/>
      <c r="K679" s="331"/>
      <c r="L679" s="323"/>
      <c r="M679" s="323"/>
      <c r="N679" s="323"/>
      <c r="O679" s="323"/>
      <c r="P679" s="323"/>
      <c r="Q679" s="323"/>
      <c r="R679" s="323"/>
      <c r="S679" s="323"/>
      <c r="T679" s="323"/>
      <c r="U679" s="323"/>
      <c r="V679" s="323"/>
      <c r="W679" s="323"/>
      <c r="X679" s="323"/>
      <c r="Y679" s="323"/>
      <c r="Z679" s="323"/>
    </row>
    <row r="680" spans="1:26" ht="14.25" customHeight="1" x14ac:dyDescent="0.25">
      <c r="A680" s="326">
        <v>675</v>
      </c>
      <c r="B680" s="327"/>
      <c r="C680" s="327"/>
      <c r="D680" s="327"/>
      <c r="E680" s="327"/>
      <c r="F680" s="328"/>
      <c r="G680" s="328"/>
      <c r="H680" s="329"/>
      <c r="I680" s="327"/>
      <c r="J680" s="330"/>
      <c r="K680" s="331"/>
      <c r="L680" s="323"/>
      <c r="M680" s="323"/>
      <c r="N680" s="323"/>
      <c r="O680" s="323"/>
      <c r="P680" s="323"/>
      <c r="Q680" s="323"/>
      <c r="R680" s="323"/>
      <c r="S680" s="323"/>
      <c r="T680" s="323"/>
      <c r="U680" s="323"/>
      <c r="V680" s="323"/>
      <c r="W680" s="323"/>
      <c r="X680" s="323"/>
      <c r="Y680" s="323"/>
      <c r="Z680" s="323"/>
    </row>
    <row r="681" spans="1:26" ht="14.25" customHeight="1" x14ac:dyDescent="0.25">
      <c r="A681" s="326">
        <v>676</v>
      </c>
      <c r="B681" s="327"/>
      <c r="C681" s="327"/>
      <c r="D681" s="327"/>
      <c r="E681" s="327"/>
      <c r="F681" s="328"/>
      <c r="G681" s="328"/>
      <c r="H681" s="329"/>
      <c r="I681" s="327"/>
      <c r="J681" s="330"/>
      <c r="K681" s="331"/>
      <c r="L681" s="323"/>
      <c r="M681" s="323"/>
      <c r="N681" s="323"/>
      <c r="O681" s="323"/>
      <c r="P681" s="323"/>
      <c r="Q681" s="323"/>
      <c r="R681" s="323"/>
      <c r="S681" s="323"/>
      <c r="T681" s="323"/>
      <c r="U681" s="323"/>
      <c r="V681" s="323"/>
      <c r="W681" s="323"/>
      <c r="X681" s="323"/>
      <c r="Y681" s="323"/>
      <c r="Z681" s="323"/>
    </row>
    <row r="682" spans="1:26" ht="14.25" customHeight="1" x14ac:dyDescent="0.25">
      <c r="A682" s="326">
        <v>677</v>
      </c>
      <c r="B682" s="327"/>
      <c r="C682" s="327"/>
      <c r="D682" s="327"/>
      <c r="E682" s="327"/>
      <c r="F682" s="328"/>
      <c r="G682" s="328"/>
      <c r="H682" s="329"/>
      <c r="I682" s="327"/>
      <c r="J682" s="330"/>
      <c r="K682" s="331"/>
      <c r="L682" s="323"/>
      <c r="M682" s="323"/>
      <c r="N682" s="323"/>
      <c r="O682" s="323"/>
      <c r="P682" s="323"/>
      <c r="Q682" s="323"/>
      <c r="R682" s="323"/>
      <c r="S682" s="323"/>
      <c r="T682" s="323"/>
      <c r="U682" s="323"/>
      <c r="V682" s="323"/>
      <c r="W682" s="323"/>
      <c r="X682" s="323"/>
      <c r="Y682" s="323"/>
      <c r="Z682" s="323"/>
    </row>
    <row r="683" spans="1:26" ht="14.25" customHeight="1" x14ac:dyDescent="0.25">
      <c r="A683" s="326">
        <v>678</v>
      </c>
      <c r="B683" s="327"/>
      <c r="C683" s="327"/>
      <c r="D683" s="327"/>
      <c r="E683" s="327"/>
      <c r="F683" s="328"/>
      <c r="G683" s="328"/>
      <c r="H683" s="329"/>
      <c r="I683" s="327"/>
      <c r="J683" s="330"/>
      <c r="K683" s="331"/>
      <c r="L683" s="323"/>
      <c r="M683" s="323"/>
      <c r="N683" s="323"/>
      <c r="O683" s="323"/>
      <c r="P683" s="323"/>
      <c r="Q683" s="323"/>
      <c r="R683" s="323"/>
      <c r="S683" s="323"/>
      <c r="T683" s="323"/>
      <c r="U683" s="323"/>
      <c r="V683" s="323"/>
      <c r="W683" s="323"/>
      <c r="X683" s="323"/>
      <c r="Y683" s="323"/>
      <c r="Z683" s="323"/>
    </row>
    <row r="684" spans="1:26" ht="14.25" customHeight="1" x14ac:dyDescent="0.25">
      <c r="A684" s="326">
        <v>679</v>
      </c>
      <c r="B684" s="327"/>
      <c r="C684" s="327"/>
      <c r="D684" s="327"/>
      <c r="E684" s="327"/>
      <c r="F684" s="328"/>
      <c r="G684" s="328"/>
      <c r="H684" s="329"/>
      <c r="I684" s="327"/>
      <c r="J684" s="330"/>
      <c r="K684" s="331"/>
      <c r="L684" s="323"/>
      <c r="M684" s="323"/>
      <c r="N684" s="323"/>
      <c r="O684" s="323"/>
      <c r="P684" s="323"/>
      <c r="Q684" s="323"/>
      <c r="R684" s="323"/>
      <c r="S684" s="323"/>
      <c r="T684" s="323"/>
      <c r="U684" s="323"/>
      <c r="V684" s="323"/>
      <c r="W684" s="323"/>
      <c r="X684" s="323"/>
      <c r="Y684" s="323"/>
      <c r="Z684" s="323"/>
    </row>
    <row r="685" spans="1:26" ht="14.25" customHeight="1" x14ac:dyDescent="0.25">
      <c r="A685" s="326">
        <v>680</v>
      </c>
      <c r="B685" s="327"/>
      <c r="C685" s="327"/>
      <c r="D685" s="327"/>
      <c r="E685" s="327"/>
      <c r="F685" s="328"/>
      <c r="G685" s="328"/>
      <c r="H685" s="329"/>
      <c r="I685" s="327"/>
      <c r="J685" s="330"/>
      <c r="K685" s="331"/>
      <c r="L685" s="323"/>
      <c r="M685" s="323"/>
      <c r="N685" s="323"/>
      <c r="O685" s="323"/>
      <c r="P685" s="323"/>
      <c r="Q685" s="323"/>
      <c r="R685" s="323"/>
      <c r="S685" s="323"/>
      <c r="T685" s="323"/>
      <c r="U685" s="323"/>
      <c r="V685" s="323"/>
      <c r="W685" s="323"/>
      <c r="X685" s="323"/>
      <c r="Y685" s="323"/>
      <c r="Z685" s="323"/>
    </row>
    <row r="686" spans="1:26" ht="14.25" customHeight="1" x14ac:dyDescent="0.25">
      <c r="A686" s="326">
        <v>681</v>
      </c>
      <c r="B686" s="327"/>
      <c r="C686" s="327"/>
      <c r="D686" s="327"/>
      <c r="E686" s="327"/>
      <c r="F686" s="328"/>
      <c r="G686" s="328"/>
      <c r="H686" s="329"/>
      <c r="I686" s="327"/>
      <c r="J686" s="330"/>
      <c r="K686" s="331"/>
      <c r="L686" s="323"/>
      <c r="M686" s="323"/>
      <c r="N686" s="323"/>
      <c r="O686" s="323"/>
      <c r="P686" s="323"/>
      <c r="Q686" s="323"/>
      <c r="R686" s="323"/>
      <c r="S686" s="323"/>
      <c r="T686" s="323"/>
      <c r="U686" s="323"/>
      <c r="V686" s="323"/>
      <c r="W686" s="323"/>
      <c r="X686" s="323"/>
      <c r="Y686" s="323"/>
      <c r="Z686" s="323"/>
    </row>
    <row r="687" spans="1:26" ht="14.25" customHeight="1" x14ac:dyDescent="0.25">
      <c r="A687" s="326">
        <v>682</v>
      </c>
      <c r="B687" s="327"/>
      <c r="C687" s="327"/>
      <c r="D687" s="327"/>
      <c r="E687" s="327"/>
      <c r="F687" s="328"/>
      <c r="G687" s="328"/>
      <c r="H687" s="329"/>
      <c r="I687" s="327"/>
      <c r="J687" s="330"/>
      <c r="K687" s="331"/>
      <c r="L687" s="323"/>
      <c r="M687" s="323"/>
      <c r="N687" s="323"/>
      <c r="O687" s="323"/>
      <c r="P687" s="323"/>
      <c r="Q687" s="323"/>
      <c r="R687" s="323"/>
      <c r="S687" s="323"/>
      <c r="T687" s="323"/>
      <c r="U687" s="323"/>
      <c r="V687" s="323"/>
      <c r="W687" s="323"/>
      <c r="X687" s="323"/>
      <c r="Y687" s="323"/>
      <c r="Z687" s="323"/>
    </row>
    <row r="688" spans="1:26" ht="14.25" customHeight="1" x14ac:dyDescent="0.25">
      <c r="A688" s="326">
        <v>683</v>
      </c>
      <c r="B688" s="327"/>
      <c r="C688" s="327"/>
      <c r="D688" s="327"/>
      <c r="E688" s="327"/>
      <c r="F688" s="328"/>
      <c r="G688" s="328"/>
      <c r="H688" s="329"/>
      <c r="I688" s="327"/>
      <c r="J688" s="330"/>
      <c r="K688" s="331"/>
      <c r="L688" s="323"/>
      <c r="M688" s="323"/>
      <c r="N688" s="323"/>
      <c r="O688" s="323"/>
      <c r="P688" s="323"/>
      <c r="Q688" s="323"/>
      <c r="R688" s="323"/>
      <c r="S688" s="323"/>
      <c r="T688" s="323"/>
      <c r="U688" s="323"/>
      <c r="V688" s="323"/>
      <c r="W688" s="323"/>
      <c r="X688" s="323"/>
      <c r="Y688" s="323"/>
      <c r="Z688" s="323"/>
    </row>
    <row r="689" spans="1:26" ht="14.25" customHeight="1" x14ac:dyDescent="0.25">
      <c r="A689" s="326">
        <v>684</v>
      </c>
      <c r="B689" s="327"/>
      <c r="C689" s="327"/>
      <c r="D689" s="327"/>
      <c r="E689" s="327"/>
      <c r="F689" s="328"/>
      <c r="G689" s="328"/>
      <c r="H689" s="329"/>
      <c r="I689" s="327"/>
      <c r="J689" s="330"/>
      <c r="K689" s="331"/>
      <c r="L689" s="323"/>
      <c r="M689" s="323"/>
      <c r="N689" s="323"/>
      <c r="O689" s="323"/>
      <c r="P689" s="323"/>
      <c r="Q689" s="323"/>
      <c r="R689" s="323"/>
      <c r="S689" s="323"/>
      <c r="T689" s="323"/>
      <c r="U689" s="323"/>
      <c r="V689" s="323"/>
      <c r="W689" s="323"/>
      <c r="X689" s="323"/>
      <c r="Y689" s="323"/>
      <c r="Z689" s="323"/>
    </row>
    <row r="690" spans="1:26" ht="14.25" customHeight="1" x14ac:dyDescent="0.25">
      <c r="A690" s="326">
        <v>685</v>
      </c>
      <c r="B690" s="327"/>
      <c r="C690" s="327"/>
      <c r="D690" s="327"/>
      <c r="E690" s="327"/>
      <c r="F690" s="328"/>
      <c r="G690" s="328"/>
      <c r="H690" s="329"/>
      <c r="I690" s="327"/>
      <c r="J690" s="330"/>
      <c r="K690" s="331"/>
      <c r="L690" s="323"/>
      <c r="M690" s="323"/>
      <c r="N690" s="323"/>
      <c r="O690" s="323"/>
      <c r="P690" s="323"/>
      <c r="Q690" s="323"/>
      <c r="R690" s="323"/>
      <c r="S690" s="323"/>
      <c r="T690" s="323"/>
      <c r="U690" s="323"/>
      <c r="V690" s="323"/>
      <c r="W690" s="323"/>
      <c r="X690" s="323"/>
      <c r="Y690" s="323"/>
      <c r="Z690" s="323"/>
    </row>
    <row r="691" spans="1:26" ht="14.25" customHeight="1" x14ac:dyDescent="0.25">
      <c r="A691" s="326">
        <v>686</v>
      </c>
      <c r="B691" s="327"/>
      <c r="C691" s="327"/>
      <c r="D691" s="327"/>
      <c r="E691" s="327"/>
      <c r="F691" s="328"/>
      <c r="G691" s="328"/>
      <c r="H691" s="329"/>
      <c r="I691" s="327"/>
      <c r="J691" s="330"/>
      <c r="K691" s="331"/>
      <c r="L691" s="323"/>
      <c r="M691" s="323"/>
      <c r="N691" s="323"/>
      <c r="O691" s="323"/>
      <c r="P691" s="323"/>
      <c r="Q691" s="323"/>
      <c r="R691" s="323"/>
      <c r="S691" s="323"/>
      <c r="T691" s="323"/>
      <c r="U691" s="323"/>
      <c r="V691" s="323"/>
      <c r="W691" s="323"/>
      <c r="X691" s="323"/>
      <c r="Y691" s="323"/>
      <c r="Z691" s="323"/>
    </row>
    <row r="692" spans="1:26" ht="14.25" customHeight="1" x14ac:dyDescent="0.25">
      <c r="A692" s="326">
        <v>687</v>
      </c>
      <c r="B692" s="327"/>
      <c r="C692" s="327"/>
      <c r="D692" s="327"/>
      <c r="E692" s="327"/>
      <c r="F692" s="328"/>
      <c r="G692" s="328"/>
      <c r="H692" s="329"/>
      <c r="I692" s="327"/>
      <c r="J692" s="330"/>
      <c r="K692" s="331"/>
      <c r="L692" s="323"/>
      <c r="M692" s="323"/>
      <c r="N692" s="323"/>
      <c r="O692" s="323"/>
      <c r="P692" s="323"/>
      <c r="Q692" s="323"/>
      <c r="R692" s="323"/>
      <c r="S692" s="323"/>
      <c r="T692" s="323"/>
      <c r="U692" s="323"/>
      <c r="V692" s="323"/>
      <c r="W692" s="323"/>
      <c r="X692" s="323"/>
      <c r="Y692" s="323"/>
      <c r="Z692" s="323"/>
    </row>
    <row r="693" spans="1:26" ht="14.25" customHeight="1" x14ac:dyDescent="0.25">
      <c r="A693" s="326">
        <v>688</v>
      </c>
      <c r="B693" s="327"/>
      <c r="C693" s="327"/>
      <c r="D693" s="327"/>
      <c r="E693" s="327"/>
      <c r="F693" s="328"/>
      <c r="G693" s="328"/>
      <c r="H693" s="329"/>
      <c r="I693" s="327"/>
      <c r="J693" s="330"/>
      <c r="K693" s="331"/>
      <c r="L693" s="323"/>
      <c r="M693" s="323"/>
      <c r="N693" s="323"/>
      <c r="O693" s="323"/>
      <c r="P693" s="323"/>
      <c r="Q693" s="323"/>
      <c r="R693" s="323"/>
      <c r="S693" s="323"/>
      <c r="T693" s="323"/>
      <c r="U693" s="323"/>
      <c r="V693" s="323"/>
      <c r="W693" s="323"/>
      <c r="X693" s="323"/>
      <c r="Y693" s="323"/>
      <c r="Z693" s="323"/>
    </row>
    <row r="694" spans="1:26" ht="14.25" customHeight="1" x14ac:dyDescent="0.25">
      <c r="A694" s="326">
        <v>689</v>
      </c>
      <c r="B694" s="327"/>
      <c r="C694" s="327"/>
      <c r="D694" s="327"/>
      <c r="E694" s="327"/>
      <c r="F694" s="328"/>
      <c r="G694" s="328"/>
      <c r="H694" s="329"/>
      <c r="I694" s="327"/>
      <c r="J694" s="330"/>
      <c r="K694" s="331"/>
      <c r="L694" s="323"/>
      <c r="M694" s="323"/>
      <c r="N694" s="323"/>
      <c r="O694" s="323"/>
      <c r="P694" s="323"/>
      <c r="Q694" s="323"/>
      <c r="R694" s="323"/>
      <c r="S694" s="323"/>
      <c r="T694" s="323"/>
      <c r="U694" s="323"/>
      <c r="V694" s="323"/>
      <c r="W694" s="323"/>
      <c r="X694" s="323"/>
      <c r="Y694" s="323"/>
      <c r="Z694" s="323"/>
    </row>
    <row r="695" spans="1:26" ht="14.25" customHeight="1" x14ac:dyDescent="0.25">
      <c r="A695" s="326">
        <v>690</v>
      </c>
      <c r="B695" s="327"/>
      <c r="C695" s="327"/>
      <c r="D695" s="327"/>
      <c r="E695" s="327"/>
      <c r="F695" s="328"/>
      <c r="G695" s="328"/>
      <c r="H695" s="329"/>
      <c r="I695" s="327"/>
      <c r="J695" s="330"/>
      <c r="K695" s="331"/>
      <c r="L695" s="323"/>
      <c r="M695" s="323"/>
      <c r="N695" s="323"/>
      <c r="O695" s="323"/>
      <c r="P695" s="323"/>
      <c r="Q695" s="323"/>
      <c r="R695" s="323"/>
      <c r="S695" s="323"/>
      <c r="T695" s="323"/>
      <c r="U695" s="323"/>
      <c r="V695" s="323"/>
      <c r="W695" s="323"/>
      <c r="X695" s="323"/>
      <c r="Y695" s="323"/>
      <c r="Z695" s="323"/>
    </row>
    <row r="696" spans="1:26" ht="14.25" customHeight="1" x14ac:dyDescent="0.25">
      <c r="A696" s="326">
        <v>691</v>
      </c>
      <c r="B696" s="327"/>
      <c r="C696" s="327"/>
      <c r="D696" s="327"/>
      <c r="E696" s="327"/>
      <c r="F696" s="328"/>
      <c r="G696" s="328"/>
      <c r="H696" s="329"/>
      <c r="I696" s="327"/>
      <c r="J696" s="330"/>
      <c r="K696" s="331"/>
      <c r="L696" s="323"/>
      <c r="M696" s="323"/>
      <c r="N696" s="323"/>
      <c r="O696" s="323"/>
      <c r="P696" s="323"/>
      <c r="Q696" s="323"/>
      <c r="R696" s="323"/>
      <c r="S696" s="323"/>
      <c r="T696" s="323"/>
      <c r="U696" s="323"/>
      <c r="V696" s="323"/>
      <c r="W696" s="323"/>
      <c r="X696" s="323"/>
      <c r="Y696" s="323"/>
      <c r="Z696" s="323"/>
    </row>
    <row r="697" spans="1:26" ht="14.25" customHeight="1" x14ac:dyDescent="0.25">
      <c r="A697" s="326">
        <v>692</v>
      </c>
      <c r="B697" s="327"/>
      <c r="C697" s="327"/>
      <c r="D697" s="327"/>
      <c r="E697" s="327"/>
      <c r="F697" s="328"/>
      <c r="G697" s="328"/>
      <c r="H697" s="329"/>
      <c r="I697" s="327"/>
      <c r="J697" s="330"/>
      <c r="K697" s="331"/>
      <c r="L697" s="323"/>
      <c r="M697" s="323"/>
      <c r="N697" s="323"/>
      <c r="O697" s="323"/>
      <c r="P697" s="323"/>
      <c r="Q697" s="323"/>
      <c r="R697" s="323"/>
      <c r="S697" s="323"/>
      <c r="T697" s="323"/>
      <c r="U697" s="323"/>
      <c r="V697" s="323"/>
      <c r="W697" s="323"/>
      <c r="X697" s="323"/>
      <c r="Y697" s="323"/>
      <c r="Z697" s="323"/>
    </row>
    <row r="698" spans="1:26" ht="14.25" customHeight="1" x14ac:dyDescent="0.25">
      <c r="A698" s="326">
        <v>693</v>
      </c>
      <c r="B698" s="327"/>
      <c r="C698" s="327"/>
      <c r="D698" s="327"/>
      <c r="E698" s="327"/>
      <c r="F698" s="328"/>
      <c r="G698" s="328"/>
      <c r="H698" s="329"/>
      <c r="I698" s="327"/>
      <c r="J698" s="330"/>
      <c r="K698" s="331"/>
      <c r="L698" s="323"/>
      <c r="M698" s="323"/>
      <c r="N698" s="323"/>
      <c r="O698" s="323"/>
      <c r="P698" s="323"/>
      <c r="Q698" s="323"/>
      <c r="R698" s="323"/>
      <c r="S698" s="323"/>
      <c r="T698" s="323"/>
      <c r="U698" s="323"/>
      <c r="V698" s="323"/>
      <c r="W698" s="323"/>
      <c r="X698" s="323"/>
      <c r="Y698" s="323"/>
      <c r="Z698" s="323"/>
    </row>
    <row r="699" spans="1:26" ht="14.25" customHeight="1" x14ac:dyDescent="0.25">
      <c r="A699" s="326">
        <v>694</v>
      </c>
      <c r="B699" s="327"/>
      <c r="C699" s="327"/>
      <c r="D699" s="327"/>
      <c r="E699" s="327"/>
      <c r="F699" s="328"/>
      <c r="G699" s="328"/>
      <c r="H699" s="329"/>
      <c r="I699" s="327"/>
      <c r="J699" s="330"/>
      <c r="K699" s="331"/>
      <c r="L699" s="323"/>
      <c r="M699" s="323"/>
      <c r="N699" s="323"/>
      <c r="O699" s="323"/>
      <c r="P699" s="323"/>
      <c r="Q699" s="323"/>
      <c r="R699" s="323"/>
      <c r="S699" s="323"/>
      <c r="T699" s="323"/>
      <c r="U699" s="323"/>
      <c r="V699" s="323"/>
      <c r="W699" s="323"/>
      <c r="X699" s="323"/>
      <c r="Y699" s="323"/>
      <c r="Z699" s="323"/>
    </row>
    <row r="700" spans="1:26" ht="14.25" customHeight="1" x14ac:dyDescent="0.25">
      <c r="A700" s="326">
        <v>695</v>
      </c>
      <c r="B700" s="327"/>
      <c r="C700" s="327"/>
      <c r="D700" s="327"/>
      <c r="E700" s="327"/>
      <c r="F700" s="328"/>
      <c r="G700" s="328"/>
      <c r="H700" s="329"/>
      <c r="I700" s="327"/>
      <c r="J700" s="330"/>
      <c r="K700" s="331"/>
      <c r="L700" s="323"/>
      <c r="M700" s="323"/>
      <c r="N700" s="323"/>
      <c r="O700" s="323"/>
      <c r="P700" s="323"/>
      <c r="Q700" s="323"/>
      <c r="R700" s="323"/>
      <c r="S700" s="323"/>
      <c r="T700" s="323"/>
      <c r="U700" s="323"/>
      <c r="V700" s="323"/>
      <c r="W700" s="323"/>
      <c r="X700" s="323"/>
      <c r="Y700" s="323"/>
      <c r="Z700" s="323"/>
    </row>
    <row r="701" spans="1:26" ht="14.25" customHeight="1" x14ac:dyDescent="0.25">
      <c r="A701" s="326">
        <v>696</v>
      </c>
      <c r="B701" s="327"/>
      <c r="C701" s="327"/>
      <c r="D701" s="327"/>
      <c r="E701" s="327"/>
      <c r="F701" s="328"/>
      <c r="G701" s="328"/>
      <c r="H701" s="329"/>
      <c r="I701" s="327"/>
      <c r="J701" s="330"/>
      <c r="K701" s="331"/>
      <c r="L701" s="323"/>
      <c r="M701" s="323"/>
      <c r="N701" s="323"/>
      <c r="O701" s="323"/>
      <c r="P701" s="323"/>
      <c r="Q701" s="323"/>
      <c r="R701" s="323"/>
      <c r="S701" s="323"/>
      <c r="T701" s="323"/>
      <c r="U701" s="323"/>
      <c r="V701" s="323"/>
      <c r="W701" s="323"/>
      <c r="X701" s="323"/>
      <c r="Y701" s="323"/>
      <c r="Z701" s="323"/>
    </row>
    <row r="702" spans="1:26" ht="14.25" customHeight="1" x14ac:dyDescent="0.25">
      <c r="A702" s="326">
        <v>697</v>
      </c>
      <c r="B702" s="327"/>
      <c r="C702" s="327"/>
      <c r="D702" s="327"/>
      <c r="E702" s="327"/>
      <c r="F702" s="328"/>
      <c r="G702" s="328"/>
      <c r="H702" s="329"/>
      <c r="I702" s="327"/>
      <c r="J702" s="330"/>
      <c r="K702" s="331"/>
      <c r="L702" s="323"/>
      <c r="M702" s="323"/>
      <c r="N702" s="323"/>
      <c r="O702" s="323"/>
      <c r="P702" s="323"/>
      <c r="Q702" s="323"/>
      <c r="R702" s="323"/>
      <c r="S702" s="323"/>
      <c r="T702" s="323"/>
      <c r="U702" s="323"/>
      <c r="V702" s="323"/>
      <c r="W702" s="323"/>
      <c r="X702" s="323"/>
      <c r="Y702" s="323"/>
      <c r="Z702" s="323"/>
    </row>
    <row r="703" spans="1:26" ht="14.25" customHeight="1" x14ac:dyDescent="0.25">
      <c r="A703" s="326">
        <v>698</v>
      </c>
      <c r="B703" s="327"/>
      <c r="C703" s="327"/>
      <c r="D703" s="327"/>
      <c r="E703" s="327"/>
      <c r="F703" s="328"/>
      <c r="G703" s="328"/>
      <c r="H703" s="329"/>
      <c r="I703" s="327"/>
      <c r="J703" s="330"/>
      <c r="K703" s="331"/>
      <c r="L703" s="323"/>
      <c r="M703" s="323"/>
      <c r="N703" s="323"/>
      <c r="O703" s="323"/>
      <c r="P703" s="323"/>
      <c r="Q703" s="323"/>
      <c r="R703" s="323"/>
      <c r="S703" s="323"/>
      <c r="T703" s="323"/>
      <c r="U703" s="323"/>
      <c r="V703" s="323"/>
      <c r="W703" s="323"/>
      <c r="X703" s="323"/>
      <c r="Y703" s="323"/>
      <c r="Z703" s="323"/>
    </row>
    <row r="704" spans="1:26" ht="14.25" customHeight="1" x14ac:dyDescent="0.25">
      <c r="A704" s="326">
        <v>699</v>
      </c>
      <c r="B704" s="327"/>
      <c r="C704" s="327"/>
      <c r="D704" s="327"/>
      <c r="E704" s="327"/>
      <c r="F704" s="328"/>
      <c r="G704" s="328"/>
      <c r="H704" s="329"/>
      <c r="I704" s="327"/>
      <c r="J704" s="330"/>
      <c r="K704" s="331"/>
      <c r="L704" s="323"/>
      <c r="M704" s="323"/>
      <c r="N704" s="323"/>
      <c r="O704" s="323"/>
      <c r="P704" s="323"/>
      <c r="Q704" s="323"/>
      <c r="R704" s="323"/>
      <c r="S704" s="323"/>
      <c r="T704" s="323"/>
      <c r="U704" s="323"/>
      <c r="V704" s="323"/>
      <c r="W704" s="323"/>
      <c r="X704" s="323"/>
      <c r="Y704" s="323"/>
      <c r="Z704" s="323"/>
    </row>
    <row r="705" spans="1:26" ht="14.25" customHeight="1" x14ac:dyDescent="0.25">
      <c r="A705" s="326">
        <v>700</v>
      </c>
      <c r="B705" s="327"/>
      <c r="C705" s="327"/>
      <c r="D705" s="327"/>
      <c r="E705" s="327"/>
      <c r="F705" s="328"/>
      <c r="G705" s="328"/>
      <c r="H705" s="329"/>
      <c r="I705" s="327"/>
      <c r="J705" s="330"/>
      <c r="K705" s="331"/>
      <c r="L705" s="323"/>
      <c r="M705" s="323"/>
      <c r="N705" s="323"/>
      <c r="O705" s="323"/>
      <c r="P705" s="323"/>
      <c r="Q705" s="323"/>
      <c r="R705" s="323"/>
      <c r="S705" s="323"/>
      <c r="T705" s="323"/>
      <c r="U705" s="323"/>
      <c r="V705" s="323"/>
      <c r="W705" s="323"/>
      <c r="X705" s="323"/>
      <c r="Y705" s="323"/>
      <c r="Z705" s="323"/>
    </row>
    <row r="706" spans="1:26" ht="14.25" customHeight="1" x14ac:dyDescent="0.25">
      <c r="A706" s="326">
        <v>701</v>
      </c>
      <c r="B706" s="327"/>
      <c r="C706" s="327"/>
      <c r="D706" s="327"/>
      <c r="E706" s="327"/>
      <c r="F706" s="328"/>
      <c r="G706" s="328"/>
      <c r="H706" s="329"/>
      <c r="I706" s="327"/>
      <c r="J706" s="330"/>
      <c r="K706" s="331"/>
      <c r="L706" s="323"/>
      <c r="M706" s="323"/>
      <c r="N706" s="323"/>
      <c r="O706" s="323"/>
      <c r="P706" s="323"/>
      <c r="Q706" s="323"/>
      <c r="R706" s="323"/>
      <c r="S706" s="323"/>
      <c r="T706" s="323"/>
      <c r="U706" s="323"/>
      <c r="V706" s="323"/>
      <c r="W706" s="323"/>
      <c r="X706" s="323"/>
      <c r="Y706" s="323"/>
      <c r="Z706" s="323"/>
    </row>
    <row r="707" spans="1:26" ht="14.25" customHeight="1" x14ac:dyDescent="0.25">
      <c r="A707" s="326">
        <v>702</v>
      </c>
      <c r="B707" s="327"/>
      <c r="C707" s="327"/>
      <c r="D707" s="327"/>
      <c r="E707" s="327"/>
      <c r="F707" s="328"/>
      <c r="G707" s="328"/>
      <c r="H707" s="329"/>
      <c r="I707" s="327"/>
      <c r="J707" s="330"/>
      <c r="K707" s="331"/>
      <c r="L707" s="323"/>
      <c r="M707" s="323"/>
      <c r="N707" s="323"/>
      <c r="O707" s="323"/>
      <c r="P707" s="323"/>
      <c r="Q707" s="323"/>
      <c r="R707" s="323"/>
      <c r="S707" s="323"/>
      <c r="T707" s="323"/>
      <c r="U707" s="323"/>
      <c r="V707" s="323"/>
      <c r="W707" s="323"/>
      <c r="X707" s="323"/>
      <c r="Y707" s="323"/>
      <c r="Z707" s="323"/>
    </row>
    <row r="708" spans="1:26" ht="14.25" customHeight="1" x14ac:dyDescent="0.25">
      <c r="A708" s="326">
        <v>703</v>
      </c>
      <c r="B708" s="327"/>
      <c r="C708" s="327"/>
      <c r="D708" s="327"/>
      <c r="E708" s="327"/>
      <c r="F708" s="328"/>
      <c r="G708" s="328"/>
      <c r="H708" s="329"/>
      <c r="I708" s="327"/>
      <c r="J708" s="330"/>
      <c r="K708" s="331"/>
      <c r="L708" s="323"/>
      <c r="M708" s="323"/>
      <c r="N708" s="323"/>
      <c r="O708" s="323"/>
      <c r="P708" s="323"/>
      <c r="Q708" s="323"/>
      <c r="R708" s="323"/>
      <c r="S708" s="323"/>
      <c r="T708" s="323"/>
      <c r="U708" s="323"/>
      <c r="V708" s="323"/>
      <c r="W708" s="323"/>
      <c r="X708" s="323"/>
      <c r="Y708" s="323"/>
      <c r="Z708" s="323"/>
    </row>
    <row r="709" spans="1:26" ht="14.25" customHeight="1" x14ac:dyDescent="0.25">
      <c r="A709" s="326">
        <v>704</v>
      </c>
      <c r="B709" s="327"/>
      <c r="C709" s="327"/>
      <c r="D709" s="327"/>
      <c r="E709" s="327"/>
      <c r="F709" s="328"/>
      <c r="G709" s="328"/>
      <c r="H709" s="329"/>
      <c r="I709" s="327"/>
      <c r="J709" s="330"/>
      <c r="K709" s="331"/>
      <c r="L709" s="323"/>
      <c r="M709" s="323"/>
      <c r="N709" s="323"/>
      <c r="O709" s="323"/>
      <c r="P709" s="323"/>
      <c r="Q709" s="323"/>
      <c r="R709" s="323"/>
      <c r="S709" s="323"/>
      <c r="T709" s="323"/>
      <c r="U709" s="323"/>
      <c r="V709" s="323"/>
      <c r="W709" s="323"/>
      <c r="X709" s="323"/>
      <c r="Y709" s="323"/>
      <c r="Z709" s="323"/>
    </row>
    <row r="710" spans="1:26" ht="14.25" customHeight="1" x14ac:dyDescent="0.25">
      <c r="A710" s="326">
        <v>705</v>
      </c>
      <c r="B710" s="327"/>
      <c r="C710" s="327"/>
      <c r="D710" s="327"/>
      <c r="E710" s="327"/>
      <c r="F710" s="328"/>
      <c r="G710" s="328"/>
      <c r="H710" s="329"/>
      <c r="I710" s="327"/>
      <c r="J710" s="330"/>
      <c r="K710" s="331"/>
      <c r="L710" s="323"/>
      <c r="M710" s="323"/>
      <c r="N710" s="323"/>
      <c r="O710" s="323"/>
      <c r="P710" s="323"/>
      <c r="Q710" s="323"/>
      <c r="R710" s="323"/>
      <c r="S710" s="323"/>
      <c r="T710" s="323"/>
      <c r="U710" s="323"/>
      <c r="V710" s="323"/>
      <c r="W710" s="323"/>
      <c r="X710" s="323"/>
      <c r="Y710" s="323"/>
      <c r="Z710" s="323"/>
    </row>
    <row r="711" spans="1:26" ht="14.25" customHeight="1" x14ac:dyDescent="0.25">
      <c r="A711" s="326">
        <v>706</v>
      </c>
      <c r="B711" s="327"/>
      <c r="C711" s="327"/>
      <c r="D711" s="327"/>
      <c r="E711" s="327"/>
      <c r="F711" s="328"/>
      <c r="G711" s="328"/>
      <c r="H711" s="329"/>
      <c r="I711" s="327"/>
      <c r="J711" s="330"/>
      <c r="K711" s="331"/>
      <c r="L711" s="323"/>
      <c r="M711" s="323"/>
      <c r="N711" s="323"/>
      <c r="O711" s="323"/>
      <c r="P711" s="323"/>
      <c r="Q711" s="323"/>
      <c r="R711" s="323"/>
      <c r="S711" s="323"/>
      <c r="T711" s="323"/>
      <c r="U711" s="323"/>
      <c r="V711" s="323"/>
      <c r="W711" s="323"/>
      <c r="X711" s="323"/>
      <c r="Y711" s="323"/>
      <c r="Z711" s="323"/>
    </row>
    <row r="712" spans="1:26" ht="14.25" customHeight="1" x14ac:dyDescent="0.25">
      <c r="A712" s="326">
        <v>707</v>
      </c>
      <c r="B712" s="327"/>
      <c r="C712" s="327"/>
      <c r="D712" s="327"/>
      <c r="E712" s="327"/>
      <c r="F712" s="328"/>
      <c r="G712" s="328"/>
      <c r="H712" s="329"/>
      <c r="I712" s="327"/>
      <c r="J712" s="330"/>
      <c r="K712" s="331"/>
      <c r="L712" s="323"/>
      <c r="M712" s="323"/>
      <c r="N712" s="323"/>
      <c r="O712" s="323"/>
      <c r="P712" s="323"/>
      <c r="Q712" s="323"/>
      <c r="R712" s="323"/>
      <c r="S712" s="323"/>
      <c r="T712" s="323"/>
      <c r="U712" s="323"/>
      <c r="V712" s="323"/>
      <c r="W712" s="323"/>
      <c r="X712" s="323"/>
      <c r="Y712" s="323"/>
      <c r="Z712" s="323"/>
    </row>
    <row r="713" spans="1:26" ht="14.25" customHeight="1" x14ac:dyDescent="0.25">
      <c r="A713" s="326">
        <v>708</v>
      </c>
      <c r="B713" s="327"/>
      <c r="C713" s="327"/>
      <c r="D713" s="327"/>
      <c r="E713" s="327"/>
      <c r="F713" s="328"/>
      <c r="G713" s="328"/>
      <c r="H713" s="329"/>
      <c r="I713" s="327"/>
      <c r="J713" s="330"/>
      <c r="K713" s="331"/>
      <c r="L713" s="323"/>
      <c r="M713" s="323"/>
      <c r="N713" s="323"/>
      <c r="O713" s="323"/>
      <c r="P713" s="323"/>
      <c r="Q713" s="323"/>
      <c r="R713" s="323"/>
      <c r="S713" s="323"/>
      <c r="T713" s="323"/>
      <c r="U713" s="323"/>
      <c r="V713" s="323"/>
      <c r="W713" s="323"/>
      <c r="X713" s="323"/>
      <c r="Y713" s="323"/>
      <c r="Z713" s="323"/>
    </row>
    <row r="714" spans="1:26" ht="14.25" customHeight="1" x14ac:dyDescent="0.25">
      <c r="A714" s="326">
        <v>709</v>
      </c>
      <c r="B714" s="327"/>
      <c r="C714" s="327"/>
      <c r="D714" s="327"/>
      <c r="E714" s="327"/>
      <c r="F714" s="328"/>
      <c r="G714" s="328"/>
      <c r="H714" s="329"/>
      <c r="I714" s="327"/>
      <c r="J714" s="330"/>
      <c r="K714" s="331"/>
      <c r="L714" s="323"/>
      <c r="M714" s="323"/>
      <c r="N714" s="323"/>
      <c r="O714" s="323"/>
      <c r="P714" s="323"/>
      <c r="Q714" s="323"/>
      <c r="R714" s="323"/>
      <c r="S714" s="323"/>
      <c r="T714" s="323"/>
      <c r="U714" s="323"/>
      <c r="V714" s="323"/>
      <c r="W714" s="323"/>
      <c r="X714" s="323"/>
      <c r="Y714" s="323"/>
      <c r="Z714" s="323"/>
    </row>
    <row r="715" spans="1:26" ht="14.25" customHeight="1" x14ac:dyDescent="0.25">
      <c r="A715" s="326">
        <v>710</v>
      </c>
      <c r="B715" s="327"/>
      <c r="C715" s="327"/>
      <c r="D715" s="327"/>
      <c r="E715" s="327"/>
      <c r="F715" s="328"/>
      <c r="G715" s="328"/>
      <c r="H715" s="329"/>
      <c r="I715" s="327"/>
      <c r="J715" s="330"/>
      <c r="K715" s="331"/>
      <c r="L715" s="323"/>
      <c r="M715" s="323"/>
      <c r="N715" s="323"/>
      <c r="O715" s="323"/>
      <c r="P715" s="323"/>
      <c r="Q715" s="323"/>
      <c r="R715" s="323"/>
      <c r="S715" s="323"/>
      <c r="T715" s="323"/>
      <c r="U715" s="323"/>
      <c r="V715" s="323"/>
      <c r="W715" s="323"/>
      <c r="X715" s="323"/>
      <c r="Y715" s="323"/>
      <c r="Z715" s="323"/>
    </row>
    <row r="716" spans="1:26" ht="14.25" customHeight="1" x14ac:dyDescent="0.25">
      <c r="A716" s="326">
        <v>711</v>
      </c>
      <c r="B716" s="327"/>
      <c r="C716" s="327"/>
      <c r="D716" s="327"/>
      <c r="E716" s="327"/>
      <c r="F716" s="328"/>
      <c r="G716" s="328"/>
      <c r="H716" s="329"/>
      <c r="I716" s="327"/>
      <c r="J716" s="330"/>
      <c r="K716" s="331"/>
      <c r="L716" s="323"/>
      <c r="M716" s="323"/>
      <c r="N716" s="323"/>
      <c r="O716" s="323"/>
      <c r="P716" s="323"/>
      <c r="Q716" s="323"/>
      <c r="R716" s="323"/>
      <c r="S716" s="323"/>
      <c r="T716" s="323"/>
      <c r="U716" s="323"/>
      <c r="V716" s="323"/>
      <c r="W716" s="323"/>
      <c r="X716" s="323"/>
      <c r="Y716" s="323"/>
      <c r="Z716" s="323"/>
    </row>
    <row r="717" spans="1:26" ht="14.25" customHeight="1" x14ac:dyDescent="0.25">
      <c r="A717" s="326">
        <v>712</v>
      </c>
      <c r="B717" s="327"/>
      <c r="C717" s="327"/>
      <c r="D717" s="327"/>
      <c r="E717" s="327"/>
      <c r="F717" s="328"/>
      <c r="G717" s="328"/>
      <c r="H717" s="329"/>
      <c r="I717" s="327"/>
      <c r="J717" s="330"/>
      <c r="K717" s="331"/>
      <c r="L717" s="323"/>
      <c r="M717" s="323"/>
      <c r="N717" s="323"/>
      <c r="O717" s="323"/>
      <c r="P717" s="323"/>
      <c r="Q717" s="323"/>
      <c r="R717" s="323"/>
      <c r="S717" s="323"/>
      <c r="T717" s="323"/>
      <c r="U717" s="323"/>
      <c r="V717" s="323"/>
      <c r="W717" s="323"/>
      <c r="X717" s="323"/>
      <c r="Y717" s="323"/>
      <c r="Z717" s="323"/>
    </row>
    <row r="718" spans="1:26" ht="14.25" customHeight="1" x14ac:dyDescent="0.25">
      <c r="A718" s="326">
        <v>713</v>
      </c>
      <c r="B718" s="327"/>
      <c r="C718" s="327"/>
      <c r="D718" s="327"/>
      <c r="E718" s="327"/>
      <c r="F718" s="328"/>
      <c r="G718" s="328"/>
      <c r="H718" s="329"/>
      <c r="I718" s="327"/>
      <c r="J718" s="330"/>
      <c r="K718" s="331"/>
      <c r="L718" s="323"/>
      <c r="M718" s="323"/>
      <c r="N718" s="323"/>
      <c r="O718" s="323"/>
      <c r="P718" s="323"/>
      <c r="Q718" s="323"/>
      <c r="R718" s="323"/>
      <c r="S718" s="323"/>
      <c r="T718" s="323"/>
      <c r="U718" s="323"/>
      <c r="V718" s="323"/>
      <c r="W718" s="323"/>
      <c r="X718" s="323"/>
      <c r="Y718" s="323"/>
      <c r="Z718" s="323"/>
    </row>
    <row r="719" spans="1:26" ht="14.25" customHeight="1" x14ac:dyDescent="0.25">
      <c r="A719" s="326">
        <v>714</v>
      </c>
      <c r="B719" s="327"/>
      <c r="C719" s="327"/>
      <c r="D719" s="327"/>
      <c r="E719" s="327"/>
      <c r="F719" s="328"/>
      <c r="G719" s="328"/>
      <c r="H719" s="329"/>
      <c r="I719" s="327"/>
      <c r="J719" s="330"/>
      <c r="K719" s="331"/>
      <c r="L719" s="323"/>
      <c r="M719" s="323"/>
      <c r="N719" s="323"/>
      <c r="O719" s="323"/>
      <c r="P719" s="323"/>
      <c r="Q719" s="323"/>
      <c r="R719" s="323"/>
      <c r="S719" s="323"/>
      <c r="T719" s="323"/>
      <c r="U719" s="323"/>
      <c r="V719" s="323"/>
      <c r="W719" s="323"/>
      <c r="X719" s="323"/>
      <c r="Y719" s="323"/>
      <c r="Z719" s="323"/>
    </row>
    <row r="720" spans="1:26" ht="14.25" customHeight="1" x14ac:dyDescent="0.25">
      <c r="A720" s="326">
        <v>715</v>
      </c>
      <c r="B720" s="327"/>
      <c r="C720" s="327"/>
      <c r="D720" s="327"/>
      <c r="E720" s="327"/>
      <c r="F720" s="328"/>
      <c r="G720" s="328"/>
      <c r="H720" s="329"/>
      <c r="I720" s="327"/>
      <c r="J720" s="330"/>
      <c r="K720" s="331"/>
      <c r="L720" s="323"/>
      <c r="M720" s="323"/>
      <c r="N720" s="323"/>
      <c r="O720" s="323"/>
      <c r="P720" s="323"/>
      <c r="Q720" s="323"/>
      <c r="R720" s="323"/>
      <c r="S720" s="323"/>
      <c r="T720" s="323"/>
      <c r="U720" s="323"/>
      <c r="V720" s="323"/>
      <c r="W720" s="323"/>
      <c r="X720" s="323"/>
      <c r="Y720" s="323"/>
      <c r="Z720" s="323"/>
    </row>
    <row r="721" spans="1:26" ht="14.25" customHeight="1" x14ac:dyDescent="0.25">
      <c r="A721" s="326">
        <v>716</v>
      </c>
      <c r="B721" s="327"/>
      <c r="C721" s="327"/>
      <c r="D721" s="327"/>
      <c r="E721" s="327"/>
      <c r="F721" s="328"/>
      <c r="G721" s="328"/>
      <c r="H721" s="329"/>
      <c r="I721" s="327"/>
      <c r="J721" s="330"/>
      <c r="K721" s="331"/>
      <c r="L721" s="323"/>
      <c r="M721" s="323"/>
      <c r="N721" s="323"/>
      <c r="O721" s="323"/>
      <c r="P721" s="323"/>
      <c r="Q721" s="323"/>
      <c r="R721" s="323"/>
      <c r="S721" s="323"/>
      <c r="T721" s="323"/>
      <c r="U721" s="323"/>
      <c r="V721" s="323"/>
      <c r="W721" s="323"/>
      <c r="X721" s="323"/>
      <c r="Y721" s="323"/>
      <c r="Z721" s="323"/>
    </row>
    <row r="722" spans="1:26" ht="14.25" customHeight="1" x14ac:dyDescent="0.25">
      <c r="A722" s="326">
        <v>717</v>
      </c>
      <c r="B722" s="327"/>
      <c r="C722" s="327"/>
      <c r="D722" s="327"/>
      <c r="E722" s="327"/>
      <c r="F722" s="328"/>
      <c r="G722" s="328"/>
      <c r="H722" s="329"/>
      <c r="I722" s="327"/>
      <c r="J722" s="330"/>
      <c r="K722" s="331"/>
      <c r="L722" s="323"/>
      <c r="M722" s="323"/>
      <c r="N722" s="323"/>
      <c r="O722" s="323"/>
      <c r="P722" s="323"/>
      <c r="Q722" s="323"/>
      <c r="R722" s="323"/>
      <c r="S722" s="323"/>
      <c r="T722" s="323"/>
      <c r="U722" s="323"/>
      <c r="V722" s="323"/>
      <c r="W722" s="323"/>
      <c r="X722" s="323"/>
      <c r="Y722" s="323"/>
      <c r="Z722" s="323"/>
    </row>
    <row r="723" spans="1:26" ht="14.25" customHeight="1" x14ac:dyDescent="0.25">
      <c r="A723" s="326">
        <v>718</v>
      </c>
      <c r="B723" s="327"/>
      <c r="C723" s="327"/>
      <c r="D723" s="327"/>
      <c r="E723" s="327"/>
      <c r="F723" s="328"/>
      <c r="G723" s="328"/>
      <c r="H723" s="329"/>
      <c r="I723" s="327"/>
      <c r="J723" s="330"/>
      <c r="K723" s="331"/>
      <c r="L723" s="323"/>
      <c r="M723" s="323"/>
      <c r="N723" s="323"/>
      <c r="O723" s="323"/>
      <c r="P723" s="323"/>
      <c r="Q723" s="323"/>
      <c r="R723" s="323"/>
      <c r="S723" s="323"/>
      <c r="T723" s="323"/>
      <c r="U723" s="323"/>
      <c r="V723" s="323"/>
      <c r="W723" s="323"/>
      <c r="X723" s="323"/>
      <c r="Y723" s="323"/>
      <c r="Z723" s="323"/>
    </row>
    <row r="724" spans="1:26" ht="14.25" customHeight="1" x14ac:dyDescent="0.25">
      <c r="A724" s="326">
        <v>719</v>
      </c>
      <c r="B724" s="327"/>
      <c r="C724" s="327"/>
      <c r="D724" s="327"/>
      <c r="E724" s="327"/>
      <c r="F724" s="328"/>
      <c r="G724" s="328"/>
      <c r="H724" s="329"/>
      <c r="I724" s="327"/>
      <c r="J724" s="330"/>
      <c r="K724" s="331"/>
      <c r="L724" s="323"/>
      <c r="M724" s="323"/>
      <c r="N724" s="323"/>
      <c r="O724" s="323"/>
      <c r="P724" s="323"/>
      <c r="Q724" s="323"/>
      <c r="R724" s="323"/>
      <c r="S724" s="323"/>
      <c r="T724" s="323"/>
      <c r="U724" s="323"/>
      <c r="V724" s="323"/>
      <c r="W724" s="323"/>
      <c r="X724" s="323"/>
      <c r="Y724" s="323"/>
      <c r="Z724" s="323"/>
    </row>
    <row r="725" spans="1:26" ht="14.25" customHeight="1" x14ac:dyDescent="0.25">
      <c r="A725" s="326">
        <v>720</v>
      </c>
      <c r="B725" s="327"/>
      <c r="C725" s="327"/>
      <c r="D725" s="327"/>
      <c r="E725" s="327"/>
      <c r="F725" s="328"/>
      <c r="G725" s="328"/>
      <c r="H725" s="329"/>
      <c r="I725" s="327"/>
      <c r="J725" s="330"/>
      <c r="K725" s="331"/>
      <c r="L725" s="323"/>
      <c r="M725" s="323"/>
      <c r="N725" s="323"/>
      <c r="O725" s="323"/>
      <c r="P725" s="323"/>
      <c r="Q725" s="323"/>
      <c r="R725" s="323"/>
      <c r="S725" s="323"/>
      <c r="T725" s="323"/>
      <c r="U725" s="323"/>
      <c r="V725" s="323"/>
      <c r="W725" s="323"/>
      <c r="X725" s="323"/>
      <c r="Y725" s="323"/>
      <c r="Z725" s="323"/>
    </row>
    <row r="726" spans="1:26" ht="14.25" customHeight="1" x14ac:dyDescent="0.25">
      <c r="A726" s="326">
        <v>721</v>
      </c>
      <c r="B726" s="327"/>
      <c r="C726" s="327"/>
      <c r="D726" s="327"/>
      <c r="E726" s="327"/>
      <c r="F726" s="328"/>
      <c r="G726" s="328"/>
      <c r="H726" s="329"/>
      <c r="I726" s="327"/>
      <c r="J726" s="330"/>
      <c r="K726" s="331"/>
      <c r="L726" s="323"/>
      <c r="M726" s="323"/>
      <c r="N726" s="323"/>
      <c r="O726" s="323"/>
      <c r="P726" s="323"/>
      <c r="Q726" s="323"/>
      <c r="R726" s="323"/>
      <c r="S726" s="323"/>
      <c r="T726" s="323"/>
      <c r="U726" s="323"/>
      <c r="V726" s="323"/>
      <c r="W726" s="323"/>
      <c r="X726" s="323"/>
      <c r="Y726" s="323"/>
      <c r="Z726" s="323"/>
    </row>
    <row r="727" spans="1:26" ht="14.25" customHeight="1" x14ac:dyDescent="0.25">
      <c r="A727" s="326">
        <v>722</v>
      </c>
      <c r="B727" s="327"/>
      <c r="C727" s="327"/>
      <c r="D727" s="327"/>
      <c r="E727" s="327"/>
      <c r="F727" s="328"/>
      <c r="G727" s="328"/>
      <c r="H727" s="329"/>
      <c r="I727" s="327"/>
      <c r="J727" s="330"/>
      <c r="K727" s="331"/>
      <c r="L727" s="323"/>
      <c r="M727" s="323"/>
      <c r="N727" s="323"/>
      <c r="O727" s="323"/>
      <c r="P727" s="323"/>
      <c r="Q727" s="323"/>
      <c r="R727" s="323"/>
      <c r="S727" s="323"/>
      <c r="T727" s="323"/>
      <c r="U727" s="323"/>
      <c r="V727" s="323"/>
      <c r="W727" s="323"/>
      <c r="X727" s="323"/>
      <c r="Y727" s="323"/>
      <c r="Z727" s="323"/>
    </row>
    <row r="728" spans="1:26" ht="14.25" customHeight="1" x14ac:dyDescent="0.25">
      <c r="A728" s="326">
        <v>723</v>
      </c>
      <c r="B728" s="327"/>
      <c r="C728" s="327"/>
      <c r="D728" s="327"/>
      <c r="E728" s="327"/>
      <c r="F728" s="328"/>
      <c r="G728" s="328"/>
      <c r="H728" s="329"/>
      <c r="I728" s="327"/>
      <c r="J728" s="330"/>
      <c r="K728" s="331"/>
      <c r="L728" s="323"/>
      <c r="M728" s="323"/>
      <c r="N728" s="323"/>
      <c r="O728" s="323"/>
      <c r="P728" s="323"/>
      <c r="Q728" s="323"/>
      <c r="R728" s="323"/>
      <c r="S728" s="323"/>
      <c r="T728" s="323"/>
      <c r="U728" s="323"/>
      <c r="V728" s="323"/>
      <c r="W728" s="323"/>
      <c r="X728" s="323"/>
      <c r="Y728" s="323"/>
      <c r="Z728" s="323"/>
    </row>
    <row r="729" spans="1:26" ht="14.25" customHeight="1" x14ac:dyDescent="0.25">
      <c r="A729" s="326">
        <v>724</v>
      </c>
      <c r="B729" s="327"/>
      <c r="C729" s="327"/>
      <c r="D729" s="327"/>
      <c r="E729" s="327"/>
      <c r="F729" s="328"/>
      <c r="G729" s="328"/>
      <c r="H729" s="329"/>
      <c r="I729" s="327"/>
      <c r="J729" s="330"/>
      <c r="K729" s="331"/>
      <c r="L729" s="323"/>
      <c r="M729" s="323"/>
      <c r="N729" s="323"/>
      <c r="O729" s="323"/>
      <c r="P729" s="323"/>
      <c r="Q729" s="323"/>
      <c r="R729" s="323"/>
      <c r="S729" s="323"/>
      <c r="T729" s="323"/>
      <c r="U729" s="323"/>
      <c r="V729" s="323"/>
      <c r="W729" s="323"/>
      <c r="X729" s="323"/>
      <c r="Y729" s="323"/>
      <c r="Z729" s="323"/>
    </row>
    <row r="730" spans="1:26" ht="14.25" customHeight="1" x14ac:dyDescent="0.25">
      <c r="A730" s="326">
        <v>725</v>
      </c>
      <c r="B730" s="327"/>
      <c r="C730" s="327"/>
      <c r="D730" s="327"/>
      <c r="E730" s="327"/>
      <c r="F730" s="328"/>
      <c r="G730" s="328"/>
      <c r="H730" s="329"/>
      <c r="I730" s="327"/>
      <c r="J730" s="330"/>
      <c r="K730" s="331"/>
      <c r="L730" s="323"/>
      <c r="M730" s="323"/>
      <c r="N730" s="323"/>
      <c r="O730" s="323"/>
      <c r="P730" s="323"/>
      <c r="Q730" s="323"/>
      <c r="R730" s="323"/>
      <c r="S730" s="323"/>
      <c r="T730" s="323"/>
      <c r="U730" s="323"/>
      <c r="V730" s="323"/>
      <c r="W730" s="323"/>
      <c r="X730" s="323"/>
      <c r="Y730" s="323"/>
      <c r="Z730" s="323"/>
    </row>
    <row r="731" spans="1:26" ht="14.25" customHeight="1" x14ac:dyDescent="0.25">
      <c r="A731" s="326">
        <v>726</v>
      </c>
      <c r="B731" s="327"/>
      <c r="C731" s="327"/>
      <c r="D731" s="327"/>
      <c r="E731" s="327"/>
      <c r="F731" s="328"/>
      <c r="G731" s="328"/>
      <c r="H731" s="329"/>
      <c r="I731" s="327"/>
      <c r="J731" s="330"/>
      <c r="K731" s="331"/>
      <c r="L731" s="323"/>
      <c r="M731" s="323"/>
      <c r="N731" s="323"/>
      <c r="O731" s="323"/>
      <c r="P731" s="323"/>
      <c r="Q731" s="323"/>
      <c r="R731" s="323"/>
      <c r="S731" s="323"/>
      <c r="T731" s="323"/>
      <c r="U731" s="323"/>
      <c r="V731" s="323"/>
      <c r="W731" s="323"/>
      <c r="X731" s="323"/>
      <c r="Y731" s="323"/>
      <c r="Z731" s="323"/>
    </row>
    <row r="732" spans="1:26" ht="14.25" customHeight="1" x14ac:dyDescent="0.25">
      <c r="A732" s="326">
        <v>727</v>
      </c>
      <c r="B732" s="327"/>
      <c r="C732" s="327"/>
      <c r="D732" s="327"/>
      <c r="E732" s="327"/>
      <c r="F732" s="328"/>
      <c r="G732" s="328"/>
      <c r="H732" s="329"/>
      <c r="I732" s="327"/>
      <c r="J732" s="330"/>
      <c r="K732" s="331"/>
      <c r="L732" s="323"/>
      <c r="M732" s="323"/>
      <c r="N732" s="323"/>
      <c r="O732" s="323"/>
      <c r="P732" s="323"/>
      <c r="Q732" s="323"/>
      <c r="R732" s="323"/>
      <c r="S732" s="323"/>
      <c r="T732" s="323"/>
      <c r="U732" s="323"/>
      <c r="V732" s="323"/>
      <c r="W732" s="323"/>
      <c r="X732" s="323"/>
      <c r="Y732" s="323"/>
      <c r="Z732" s="323"/>
    </row>
    <row r="733" spans="1:26" ht="14.25" customHeight="1" x14ac:dyDescent="0.25">
      <c r="A733" s="326">
        <v>728</v>
      </c>
      <c r="B733" s="327"/>
      <c r="C733" s="327"/>
      <c r="D733" s="327"/>
      <c r="E733" s="327"/>
      <c r="F733" s="328"/>
      <c r="G733" s="328"/>
      <c r="H733" s="329"/>
      <c r="I733" s="327"/>
      <c r="J733" s="330"/>
      <c r="K733" s="331"/>
      <c r="L733" s="323"/>
      <c r="M733" s="323"/>
      <c r="N733" s="323"/>
      <c r="O733" s="323"/>
      <c r="P733" s="323"/>
      <c r="Q733" s="323"/>
      <c r="R733" s="323"/>
      <c r="S733" s="323"/>
      <c r="T733" s="323"/>
      <c r="U733" s="323"/>
      <c r="V733" s="323"/>
      <c r="W733" s="323"/>
      <c r="X733" s="323"/>
      <c r="Y733" s="323"/>
      <c r="Z733" s="323"/>
    </row>
    <row r="734" spans="1:26" ht="14.25" customHeight="1" x14ac:dyDescent="0.25">
      <c r="A734" s="326">
        <v>729</v>
      </c>
      <c r="B734" s="327"/>
      <c r="C734" s="327"/>
      <c r="D734" s="327"/>
      <c r="E734" s="327"/>
      <c r="F734" s="328"/>
      <c r="G734" s="328"/>
      <c r="H734" s="329"/>
      <c r="I734" s="327"/>
      <c r="J734" s="330"/>
      <c r="K734" s="331"/>
      <c r="L734" s="323"/>
      <c r="M734" s="323"/>
      <c r="N734" s="323"/>
      <c r="O734" s="323"/>
      <c r="P734" s="323"/>
      <c r="Q734" s="323"/>
      <c r="R734" s="323"/>
      <c r="S734" s="323"/>
      <c r="T734" s="323"/>
      <c r="U734" s="323"/>
      <c r="V734" s="323"/>
      <c r="W734" s="323"/>
      <c r="X734" s="323"/>
      <c r="Y734" s="323"/>
      <c r="Z734" s="323"/>
    </row>
    <row r="735" spans="1:26" ht="14.25" customHeight="1" x14ac:dyDescent="0.25">
      <c r="A735" s="326">
        <v>730</v>
      </c>
      <c r="B735" s="327"/>
      <c r="C735" s="327"/>
      <c r="D735" s="327"/>
      <c r="E735" s="327"/>
      <c r="F735" s="328"/>
      <c r="G735" s="328"/>
      <c r="H735" s="329"/>
      <c r="I735" s="327"/>
      <c r="J735" s="330"/>
      <c r="K735" s="331"/>
      <c r="L735" s="323"/>
      <c r="M735" s="323"/>
      <c r="N735" s="323"/>
      <c r="O735" s="323"/>
      <c r="P735" s="323"/>
      <c r="Q735" s="323"/>
      <c r="R735" s="323"/>
      <c r="S735" s="323"/>
      <c r="T735" s="323"/>
      <c r="U735" s="323"/>
      <c r="V735" s="323"/>
      <c r="W735" s="323"/>
      <c r="X735" s="323"/>
      <c r="Y735" s="323"/>
      <c r="Z735" s="323"/>
    </row>
    <row r="736" spans="1:26" ht="14.25" customHeight="1" x14ac:dyDescent="0.25">
      <c r="A736" s="326">
        <v>731</v>
      </c>
      <c r="B736" s="327"/>
      <c r="C736" s="327"/>
      <c r="D736" s="327"/>
      <c r="E736" s="327"/>
      <c r="F736" s="328"/>
      <c r="G736" s="328"/>
      <c r="H736" s="329"/>
      <c r="I736" s="327"/>
      <c r="J736" s="330"/>
      <c r="K736" s="331"/>
      <c r="L736" s="323"/>
      <c r="M736" s="323"/>
      <c r="N736" s="323"/>
      <c r="O736" s="323"/>
      <c r="P736" s="323"/>
      <c r="Q736" s="323"/>
      <c r="R736" s="323"/>
      <c r="S736" s="323"/>
      <c r="T736" s="323"/>
      <c r="U736" s="323"/>
      <c r="V736" s="323"/>
      <c r="W736" s="323"/>
      <c r="X736" s="323"/>
      <c r="Y736" s="323"/>
      <c r="Z736" s="323"/>
    </row>
    <row r="737" spans="1:26" ht="14.25" customHeight="1" x14ac:dyDescent="0.25">
      <c r="A737" s="326">
        <v>732</v>
      </c>
      <c r="B737" s="327"/>
      <c r="C737" s="327"/>
      <c r="D737" s="327"/>
      <c r="E737" s="327"/>
      <c r="F737" s="328"/>
      <c r="G737" s="328"/>
      <c r="H737" s="329"/>
      <c r="I737" s="327"/>
      <c r="J737" s="330"/>
      <c r="K737" s="331"/>
      <c r="L737" s="323"/>
      <c r="M737" s="323"/>
      <c r="N737" s="323"/>
      <c r="O737" s="323"/>
      <c r="P737" s="323"/>
      <c r="Q737" s="323"/>
      <c r="R737" s="323"/>
      <c r="S737" s="323"/>
      <c r="T737" s="323"/>
      <c r="U737" s="323"/>
      <c r="V737" s="323"/>
      <c r="W737" s="323"/>
      <c r="X737" s="323"/>
      <c r="Y737" s="323"/>
      <c r="Z737" s="323"/>
    </row>
    <row r="738" spans="1:26" ht="14.25" customHeight="1" x14ac:dyDescent="0.25">
      <c r="A738" s="326">
        <v>733</v>
      </c>
      <c r="B738" s="327"/>
      <c r="C738" s="327"/>
      <c r="D738" s="327"/>
      <c r="E738" s="327"/>
      <c r="F738" s="328"/>
      <c r="G738" s="328"/>
      <c r="H738" s="329"/>
      <c r="I738" s="327"/>
      <c r="J738" s="330"/>
      <c r="K738" s="331"/>
      <c r="L738" s="323"/>
      <c r="M738" s="323"/>
      <c r="N738" s="323"/>
      <c r="O738" s="323"/>
      <c r="P738" s="323"/>
      <c r="Q738" s="323"/>
      <c r="R738" s="323"/>
      <c r="S738" s="323"/>
      <c r="T738" s="323"/>
      <c r="U738" s="323"/>
      <c r="V738" s="323"/>
      <c r="W738" s="323"/>
      <c r="X738" s="323"/>
      <c r="Y738" s="323"/>
      <c r="Z738" s="323"/>
    </row>
    <row r="739" spans="1:26" ht="14.25" customHeight="1" x14ac:dyDescent="0.25">
      <c r="A739" s="326">
        <v>734</v>
      </c>
      <c r="B739" s="327"/>
      <c r="C739" s="327"/>
      <c r="D739" s="327"/>
      <c r="E739" s="327"/>
      <c r="F739" s="328"/>
      <c r="G739" s="328"/>
      <c r="H739" s="329"/>
      <c r="I739" s="327"/>
      <c r="J739" s="330"/>
      <c r="K739" s="331"/>
      <c r="L739" s="323"/>
      <c r="M739" s="323"/>
      <c r="N739" s="323"/>
      <c r="O739" s="323"/>
      <c r="P739" s="323"/>
      <c r="Q739" s="323"/>
      <c r="R739" s="323"/>
      <c r="S739" s="323"/>
      <c r="T739" s="323"/>
      <c r="U739" s="323"/>
      <c r="V739" s="323"/>
      <c r="W739" s="323"/>
      <c r="X739" s="323"/>
      <c r="Y739" s="323"/>
      <c r="Z739" s="323"/>
    </row>
    <row r="740" spans="1:26" ht="14.25" customHeight="1" x14ac:dyDescent="0.25">
      <c r="A740" s="326">
        <v>735</v>
      </c>
      <c r="B740" s="327"/>
      <c r="C740" s="327"/>
      <c r="D740" s="327"/>
      <c r="E740" s="327"/>
      <c r="F740" s="328"/>
      <c r="G740" s="328"/>
      <c r="H740" s="329"/>
      <c r="I740" s="327"/>
      <c r="J740" s="330"/>
      <c r="K740" s="331"/>
      <c r="L740" s="323"/>
      <c r="M740" s="323"/>
      <c r="N740" s="323"/>
      <c r="O740" s="323"/>
      <c r="P740" s="323"/>
      <c r="Q740" s="323"/>
      <c r="R740" s="323"/>
      <c r="S740" s="323"/>
      <c r="T740" s="323"/>
      <c r="U740" s="323"/>
      <c r="V740" s="323"/>
      <c r="W740" s="323"/>
      <c r="X740" s="323"/>
      <c r="Y740" s="323"/>
      <c r="Z740" s="323"/>
    </row>
    <row r="741" spans="1:26" ht="14.25" customHeight="1" x14ac:dyDescent="0.25">
      <c r="A741" s="326">
        <v>736</v>
      </c>
      <c r="B741" s="327"/>
      <c r="C741" s="327"/>
      <c r="D741" s="327"/>
      <c r="E741" s="327"/>
      <c r="F741" s="328"/>
      <c r="G741" s="328"/>
      <c r="H741" s="329"/>
      <c r="I741" s="327"/>
      <c r="J741" s="330"/>
      <c r="K741" s="331"/>
      <c r="L741" s="323"/>
      <c r="M741" s="323"/>
      <c r="N741" s="323"/>
      <c r="O741" s="323"/>
      <c r="P741" s="323"/>
      <c r="Q741" s="323"/>
      <c r="R741" s="323"/>
      <c r="S741" s="323"/>
      <c r="T741" s="323"/>
      <c r="U741" s="323"/>
      <c r="V741" s="323"/>
      <c r="W741" s="323"/>
      <c r="X741" s="323"/>
      <c r="Y741" s="323"/>
      <c r="Z741" s="323"/>
    </row>
    <row r="742" spans="1:26" ht="14.25" customHeight="1" x14ac:dyDescent="0.25">
      <c r="A742" s="326">
        <v>737</v>
      </c>
      <c r="B742" s="327"/>
      <c r="C742" s="327"/>
      <c r="D742" s="327"/>
      <c r="E742" s="327"/>
      <c r="F742" s="328"/>
      <c r="G742" s="328"/>
      <c r="H742" s="329"/>
      <c r="I742" s="327"/>
      <c r="J742" s="330"/>
      <c r="K742" s="331"/>
      <c r="L742" s="323"/>
      <c r="M742" s="323"/>
      <c r="N742" s="323"/>
      <c r="O742" s="323"/>
      <c r="P742" s="323"/>
      <c r="Q742" s="323"/>
      <c r="R742" s="323"/>
      <c r="S742" s="323"/>
      <c r="T742" s="323"/>
      <c r="U742" s="323"/>
      <c r="V742" s="323"/>
      <c r="W742" s="323"/>
      <c r="X742" s="323"/>
      <c r="Y742" s="323"/>
      <c r="Z742" s="323"/>
    </row>
    <row r="743" spans="1:26" ht="14.25" customHeight="1" x14ac:dyDescent="0.25">
      <c r="A743" s="326">
        <v>738</v>
      </c>
      <c r="B743" s="327"/>
      <c r="C743" s="327"/>
      <c r="D743" s="327"/>
      <c r="E743" s="327"/>
      <c r="F743" s="328"/>
      <c r="G743" s="328"/>
      <c r="H743" s="329"/>
      <c r="I743" s="327"/>
      <c r="J743" s="330"/>
      <c r="K743" s="331"/>
      <c r="L743" s="323"/>
      <c r="M743" s="323"/>
      <c r="N743" s="323"/>
      <c r="O743" s="323"/>
      <c r="P743" s="323"/>
      <c r="Q743" s="323"/>
      <c r="R743" s="323"/>
      <c r="S743" s="323"/>
      <c r="T743" s="323"/>
      <c r="U743" s="323"/>
      <c r="V743" s="323"/>
      <c r="W743" s="323"/>
      <c r="X743" s="323"/>
      <c r="Y743" s="323"/>
      <c r="Z743" s="323"/>
    </row>
    <row r="744" spans="1:26" ht="14.25" customHeight="1" x14ac:dyDescent="0.25">
      <c r="A744" s="326">
        <v>739</v>
      </c>
      <c r="B744" s="327"/>
      <c r="C744" s="327"/>
      <c r="D744" s="327"/>
      <c r="E744" s="327"/>
      <c r="F744" s="328"/>
      <c r="G744" s="328"/>
      <c r="H744" s="329"/>
      <c r="I744" s="327"/>
      <c r="J744" s="330"/>
      <c r="K744" s="331"/>
      <c r="L744" s="323"/>
      <c r="M744" s="323"/>
      <c r="N744" s="323"/>
      <c r="O744" s="323"/>
      <c r="P744" s="323"/>
      <c r="Q744" s="323"/>
      <c r="R744" s="323"/>
      <c r="S744" s="323"/>
      <c r="T744" s="323"/>
      <c r="U744" s="323"/>
      <c r="V744" s="323"/>
      <c r="W744" s="323"/>
      <c r="X744" s="323"/>
      <c r="Y744" s="323"/>
      <c r="Z744" s="323"/>
    </row>
    <row r="745" spans="1:26" ht="14.25" customHeight="1" x14ac:dyDescent="0.25">
      <c r="A745" s="326">
        <v>740</v>
      </c>
      <c r="B745" s="327"/>
      <c r="C745" s="327"/>
      <c r="D745" s="327"/>
      <c r="E745" s="327"/>
      <c r="F745" s="328"/>
      <c r="G745" s="328"/>
      <c r="H745" s="329"/>
      <c r="I745" s="327"/>
      <c r="J745" s="330"/>
      <c r="K745" s="331"/>
      <c r="L745" s="323"/>
      <c r="M745" s="323"/>
      <c r="N745" s="323"/>
      <c r="O745" s="323"/>
      <c r="P745" s="323"/>
      <c r="Q745" s="323"/>
      <c r="R745" s="323"/>
      <c r="S745" s="323"/>
      <c r="T745" s="323"/>
      <c r="U745" s="323"/>
      <c r="V745" s="323"/>
      <c r="W745" s="323"/>
      <c r="X745" s="323"/>
      <c r="Y745" s="323"/>
      <c r="Z745" s="323"/>
    </row>
    <row r="746" spans="1:26" ht="14.25" customHeight="1" x14ac:dyDescent="0.25">
      <c r="A746" s="326">
        <v>741</v>
      </c>
      <c r="B746" s="327"/>
      <c r="C746" s="327"/>
      <c r="D746" s="327"/>
      <c r="E746" s="327"/>
      <c r="F746" s="328"/>
      <c r="G746" s="328"/>
      <c r="H746" s="329"/>
      <c r="I746" s="327"/>
      <c r="J746" s="330"/>
      <c r="K746" s="331"/>
      <c r="L746" s="323"/>
      <c r="M746" s="323"/>
      <c r="N746" s="323"/>
      <c r="O746" s="323"/>
      <c r="P746" s="323"/>
      <c r="Q746" s="323"/>
      <c r="R746" s="323"/>
      <c r="S746" s="323"/>
      <c r="T746" s="323"/>
      <c r="U746" s="323"/>
      <c r="V746" s="323"/>
      <c r="W746" s="323"/>
      <c r="X746" s="323"/>
      <c r="Y746" s="323"/>
      <c r="Z746" s="323"/>
    </row>
    <row r="747" spans="1:26" ht="14.25" customHeight="1" x14ac:dyDescent="0.25">
      <c r="A747" s="326">
        <v>742</v>
      </c>
      <c r="B747" s="327"/>
      <c r="C747" s="327"/>
      <c r="D747" s="327"/>
      <c r="E747" s="327"/>
      <c r="F747" s="328"/>
      <c r="G747" s="328"/>
      <c r="H747" s="329"/>
      <c r="I747" s="327"/>
      <c r="J747" s="330"/>
      <c r="K747" s="331"/>
      <c r="L747" s="323"/>
      <c r="M747" s="323"/>
      <c r="N747" s="323"/>
      <c r="O747" s="323"/>
      <c r="P747" s="323"/>
      <c r="Q747" s="323"/>
      <c r="R747" s="323"/>
      <c r="S747" s="323"/>
      <c r="T747" s="323"/>
      <c r="U747" s="323"/>
      <c r="V747" s="323"/>
      <c r="W747" s="323"/>
      <c r="X747" s="323"/>
      <c r="Y747" s="323"/>
      <c r="Z747" s="323"/>
    </row>
    <row r="748" spans="1:26" ht="14.25" customHeight="1" x14ac:dyDescent="0.25">
      <c r="A748" s="326">
        <v>743</v>
      </c>
      <c r="B748" s="327"/>
      <c r="C748" s="327"/>
      <c r="D748" s="327"/>
      <c r="E748" s="327"/>
      <c r="F748" s="328"/>
      <c r="G748" s="328"/>
      <c r="H748" s="329"/>
      <c r="I748" s="327"/>
      <c r="J748" s="330"/>
      <c r="K748" s="331"/>
      <c r="L748" s="323"/>
      <c r="M748" s="323"/>
      <c r="N748" s="323"/>
      <c r="O748" s="323"/>
      <c r="P748" s="323"/>
      <c r="Q748" s="323"/>
      <c r="R748" s="323"/>
      <c r="S748" s="323"/>
      <c r="T748" s="323"/>
      <c r="U748" s="323"/>
      <c r="V748" s="323"/>
      <c r="W748" s="323"/>
      <c r="X748" s="323"/>
      <c r="Y748" s="323"/>
      <c r="Z748" s="323"/>
    </row>
    <row r="749" spans="1:26" ht="14.25" customHeight="1" x14ac:dyDescent="0.25">
      <c r="A749" s="326">
        <v>744</v>
      </c>
      <c r="B749" s="327"/>
      <c r="C749" s="327"/>
      <c r="D749" s="327"/>
      <c r="E749" s="327"/>
      <c r="F749" s="328"/>
      <c r="G749" s="328"/>
      <c r="H749" s="329"/>
      <c r="I749" s="327"/>
      <c r="J749" s="330"/>
      <c r="K749" s="331"/>
      <c r="L749" s="323"/>
      <c r="M749" s="323"/>
      <c r="N749" s="323"/>
      <c r="O749" s="323"/>
      <c r="P749" s="323"/>
      <c r="Q749" s="323"/>
      <c r="R749" s="323"/>
      <c r="S749" s="323"/>
      <c r="T749" s="323"/>
      <c r="U749" s="323"/>
      <c r="V749" s="323"/>
      <c r="W749" s="323"/>
      <c r="X749" s="323"/>
      <c r="Y749" s="323"/>
      <c r="Z749" s="323"/>
    </row>
    <row r="750" spans="1:26" ht="14.25" customHeight="1" x14ac:dyDescent="0.25">
      <c r="A750" s="326">
        <v>745</v>
      </c>
      <c r="B750" s="327"/>
      <c r="C750" s="327"/>
      <c r="D750" s="327"/>
      <c r="E750" s="327"/>
      <c r="F750" s="328"/>
      <c r="G750" s="328"/>
      <c r="H750" s="329"/>
      <c r="I750" s="327"/>
      <c r="J750" s="330"/>
      <c r="K750" s="331"/>
      <c r="L750" s="323"/>
      <c r="M750" s="323"/>
      <c r="N750" s="323"/>
      <c r="O750" s="323"/>
      <c r="P750" s="323"/>
      <c r="Q750" s="323"/>
      <c r="R750" s="323"/>
      <c r="S750" s="323"/>
      <c r="T750" s="323"/>
      <c r="U750" s="323"/>
      <c r="V750" s="323"/>
      <c r="W750" s="323"/>
      <c r="X750" s="323"/>
      <c r="Y750" s="323"/>
      <c r="Z750" s="323"/>
    </row>
    <row r="751" spans="1:26" ht="14.25" customHeight="1" x14ac:dyDescent="0.25">
      <c r="A751" s="326">
        <v>746</v>
      </c>
      <c r="B751" s="327"/>
      <c r="C751" s="327"/>
      <c r="D751" s="327"/>
      <c r="E751" s="327"/>
      <c r="F751" s="328"/>
      <c r="G751" s="328"/>
      <c r="H751" s="329"/>
      <c r="I751" s="327"/>
      <c r="J751" s="330"/>
      <c r="K751" s="331"/>
      <c r="L751" s="323"/>
      <c r="M751" s="323"/>
      <c r="N751" s="323"/>
      <c r="O751" s="323"/>
      <c r="P751" s="323"/>
      <c r="Q751" s="323"/>
      <c r="R751" s="323"/>
      <c r="S751" s="323"/>
      <c r="T751" s="323"/>
      <c r="U751" s="323"/>
      <c r="V751" s="323"/>
      <c r="W751" s="323"/>
      <c r="X751" s="323"/>
      <c r="Y751" s="323"/>
      <c r="Z751" s="323"/>
    </row>
    <row r="752" spans="1:26" ht="14.25" customHeight="1" x14ac:dyDescent="0.25">
      <c r="A752" s="326">
        <v>747</v>
      </c>
      <c r="B752" s="327"/>
      <c r="C752" s="327"/>
      <c r="D752" s="327"/>
      <c r="E752" s="327"/>
      <c r="F752" s="328"/>
      <c r="G752" s="328"/>
      <c r="H752" s="329"/>
      <c r="I752" s="327"/>
      <c r="J752" s="330"/>
      <c r="K752" s="331"/>
      <c r="L752" s="323"/>
      <c r="M752" s="323"/>
      <c r="N752" s="323"/>
      <c r="O752" s="323"/>
      <c r="P752" s="323"/>
      <c r="Q752" s="323"/>
      <c r="R752" s="323"/>
      <c r="S752" s="323"/>
      <c r="T752" s="323"/>
      <c r="U752" s="323"/>
      <c r="V752" s="323"/>
      <c r="W752" s="323"/>
      <c r="X752" s="323"/>
      <c r="Y752" s="323"/>
      <c r="Z752" s="323"/>
    </row>
    <row r="753" spans="1:26" ht="14.25" customHeight="1" x14ac:dyDescent="0.25">
      <c r="A753" s="326">
        <v>748</v>
      </c>
      <c r="B753" s="327"/>
      <c r="C753" s="327"/>
      <c r="D753" s="327"/>
      <c r="E753" s="327"/>
      <c r="F753" s="328"/>
      <c r="G753" s="328"/>
      <c r="H753" s="329"/>
      <c r="I753" s="327"/>
      <c r="J753" s="330"/>
      <c r="K753" s="331"/>
      <c r="L753" s="323"/>
      <c r="M753" s="323"/>
      <c r="N753" s="323"/>
      <c r="O753" s="323"/>
      <c r="P753" s="323"/>
      <c r="Q753" s="323"/>
      <c r="R753" s="323"/>
      <c r="S753" s="323"/>
      <c r="T753" s="323"/>
      <c r="U753" s="323"/>
      <c r="V753" s="323"/>
      <c r="W753" s="323"/>
      <c r="X753" s="323"/>
      <c r="Y753" s="323"/>
      <c r="Z753" s="323"/>
    </row>
    <row r="754" spans="1:26" ht="14.25" customHeight="1" x14ac:dyDescent="0.25">
      <c r="A754" s="326">
        <v>749</v>
      </c>
      <c r="B754" s="327"/>
      <c r="C754" s="327"/>
      <c r="D754" s="327"/>
      <c r="E754" s="327"/>
      <c r="F754" s="328"/>
      <c r="G754" s="328"/>
      <c r="H754" s="329"/>
      <c r="I754" s="327"/>
      <c r="J754" s="330"/>
      <c r="K754" s="331"/>
      <c r="L754" s="323"/>
      <c r="M754" s="323"/>
      <c r="N754" s="323"/>
      <c r="O754" s="323"/>
      <c r="P754" s="323"/>
      <c r="Q754" s="323"/>
      <c r="R754" s="323"/>
      <c r="S754" s="323"/>
      <c r="T754" s="323"/>
      <c r="U754" s="323"/>
      <c r="V754" s="323"/>
      <c r="W754" s="323"/>
      <c r="X754" s="323"/>
      <c r="Y754" s="323"/>
      <c r="Z754" s="323"/>
    </row>
    <row r="755" spans="1:26" ht="14.25" customHeight="1" x14ac:dyDescent="0.25">
      <c r="A755" s="326">
        <v>750</v>
      </c>
      <c r="B755" s="327"/>
      <c r="C755" s="327"/>
      <c r="D755" s="327"/>
      <c r="E755" s="327"/>
      <c r="F755" s="328"/>
      <c r="G755" s="328"/>
      <c r="H755" s="329"/>
      <c r="I755" s="327"/>
      <c r="J755" s="330"/>
      <c r="K755" s="331"/>
      <c r="L755" s="323"/>
      <c r="M755" s="323"/>
      <c r="N755" s="323"/>
      <c r="O755" s="323"/>
      <c r="P755" s="323"/>
      <c r="Q755" s="323"/>
      <c r="R755" s="323"/>
      <c r="S755" s="323"/>
      <c r="T755" s="323"/>
      <c r="U755" s="323"/>
      <c r="V755" s="323"/>
      <c r="W755" s="323"/>
      <c r="X755" s="323"/>
      <c r="Y755" s="323"/>
      <c r="Z755" s="323"/>
    </row>
    <row r="756" spans="1:26" ht="14.25" customHeight="1" x14ac:dyDescent="0.25">
      <c r="A756" s="326">
        <v>751</v>
      </c>
      <c r="B756" s="327"/>
      <c r="C756" s="327"/>
      <c r="D756" s="327"/>
      <c r="E756" s="327"/>
      <c r="F756" s="328"/>
      <c r="G756" s="328"/>
      <c r="H756" s="329"/>
      <c r="I756" s="327"/>
      <c r="J756" s="330"/>
      <c r="K756" s="331"/>
      <c r="L756" s="323"/>
      <c r="M756" s="323"/>
      <c r="N756" s="323"/>
      <c r="O756" s="323"/>
      <c r="P756" s="323"/>
      <c r="Q756" s="323"/>
      <c r="R756" s="323"/>
      <c r="S756" s="323"/>
      <c r="T756" s="323"/>
      <c r="U756" s="323"/>
      <c r="V756" s="323"/>
      <c r="W756" s="323"/>
      <c r="X756" s="323"/>
      <c r="Y756" s="323"/>
      <c r="Z756" s="323"/>
    </row>
    <row r="757" spans="1:26" ht="14.25" customHeight="1" x14ac:dyDescent="0.25">
      <c r="A757" s="326">
        <v>752</v>
      </c>
      <c r="B757" s="327"/>
      <c r="C757" s="327"/>
      <c r="D757" s="327"/>
      <c r="E757" s="327"/>
      <c r="F757" s="328"/>
      <c r="G757" s="328"/>
      <c r="H757" s="329"/>
      <c r="I757" s="327"/>
      <c r="J757" s="330"/>
      <c r="K757" s="331"/>
      <c r="L757" s="323"/>
      <c r="M757" s="323"/>
      <c r="N757" s="323"/>
      <c r="O757" s="323"/>
      <c r="P757" s="323"/>
      <c r="Q757" s="323"/>
      <c r="R757" s="323"/>
      <c r="S757" s="323"/>
      <c r="T757" s="323"/>
      <c r="U757" s="323"/>
      <c r="V757" s="323"/>
      <c r="W757" s="323"/>
      <c r="X757" s="323"/>
      <c r="Y757" s="323"/>
      <c r="Z757" s="323"/>
    </row>
    <row r="758" spans="1:26" ht="14.25" customHeight="1" x14ac:dyDescent="0.25">
      <c r="A758" s="326">
        <v>753</v>
      </c>
      <c r="B758" s="327"/>
      <c r="C758" s="327"/>
      <c r="D758" s="327"/>
      <c r="E758" s="327"/>
      <c r="F758" s="328"/>
      <c r="G758" s="328"/>
      <c r="H758" s="329"/>
      <c r="I758" s="327"/>
      <c r="J758" s="330"/>
      <c r="K758" s="331"/>
      <c r="L758" s="323"/>
      <c r="M758" s="323"/>
      <c r="N758" s="323"/>
      <c r="O758" s="323"/>
      <c r="P758" s="323"/>
      <c r="Q758" s="323"/>
      <c r="R758" s="323"/>
      <c r="S758" s="323"/>
      <c r="T758" s="323"/>
      <c r="U758" s="323"/>
      <c r="V758" s="323"/>
      <c r="W758" s="323"/>
      <c r="X758" s="323"/>
      <c r="Y758" s="323"/>
      <c r="Z758" s="323"/>
    </row>
    <row r="759" spans="1:26" ht="14.25" customHeight="1" x14ac:dyDescent="0.25">
      <c r="A759" s="326">
        <v>754</v>
      </c>
      <c r="B759" s="327"/>
      <c r="C759" s="327"/>
      <c r="D759" s="327"/>
      <c r="E759" s="327"/>
      <c r="F759" s="328"/>
      <c r="G759" s="328"/>
      <c r="H759" s="329"/>
      <c r="I759" s="327"/>
      <c r="J759" s="330"/>
      <c r="K759" s="331"/>
      <c r="L759" s="323"/>
      <c r="M759" s="323"/>
      <c r="N759" s="323"/>
      <c r="O759" s="323"/>
      <c r="P759" s="323"/>
      <c r="Q759" s="323"/>
      <c r="R759" s="323"/>
      <c r="S759" s="323"/>
      <c r="T759" s="323"/>
      <c r="U759" s="323"/>
      <c r="V759" s="323"/>
      <c r="W759" s="323"/>
      <c r="X759" s="323"/>
      <c r="Y759" s="323"/>
      <c r="Z759" s="323"/>
    </row>
    <row r="760" spans="1:26" ht="14.25" customHeight="1" x14ac:dyDescent="0.25">
      <c r="A760" s="326">
        <v>755</v>
      </c>
      <c r="B760" s="327"/>
      <c r="C760" s="327"/>
      <c r="D760" s="327"/>
      <c r="E760" s="327"/>
      <c r="F760" s="328"/>
      <c r="G760" s="328"/>
      <c r="H760" s="329"/>
      <c r="I760" s="327"/>
      <c r="J760" s="330"/>
      <c r="K760" s="331"/>
      <c r="L760" s="323"/>
      <c r="M760" s="323"/>
      <c r="N760" s="323"/>
      <c r="O760" s="323"/>
      <c r="P760" s="323"/>
      <c r="Q760" s="323"/>
      <c r="R760" s="323"/>
      <c r="S760" s="323"/>
      <c r="T760" s="323"/>
      <c r="U760" s="323"/>
      <c r="V760" s="323"/>
      <c r="W760" s="323"/>
      <c r="X760" s="323"/>
      <c r="Y760" s="323"/>
      <c r="Z760" s="323"/>
    </row>
    <row r="761" spans="1:26" ht="14.25" customHeight="1" x14ac:dyDescent="0.25">
      <c r="A761" s="326">
        <v>756</v>
      </c>
      <c r="B761" s="327"/>
      <c r="C761" s="327"/>
      <c r="D761" s="327"/>
      <c r="E761" s="327"/>
      <c r="F761" s="328"/>
      <c r="G761" s="328"/>
      <c r="H761" s="329"/>
      <c r="I761" s="327"/>
      <c r="J761" s="330"/>
      <c r="K761" s="331"/>
      <c r="L761" s="323"/>
      <c r="M761" s="323"/>
      <c r="N761" s="323"/>
      <c r="O761" s="323"/>
      <c r="P761" s="323"/>
      <c r="Q761" s="323"/>
      <c r="R761" s="323"/>
      <c r="S761" s="323"/>
      <c r="T761" s="323"/>
      <c r="U761" s="323"/>
      <c r="V761" s="323"/>
      <c r="W761" s="323"/>
      <c r="X761" s="323"/>
      <c r="Y761" s="323"/>
      <c r="Z761" s="323"/>
    </row>
    <row r="762" spans="1:26" ht="14.25" customHeight="1" x14ac:dyDescent="0.25">
      <c r="A762" s="326">
        <v>757</v>
      </c>
      <c r="B762" s="327"/>
      <c r="C762" s="327"/>
      <c r="D762" s="327"/>
      <c r="E762" s="327"/>
      <c r="F762" s="328"/>
      <c r="G762" s="328"/>
      <c r="H762" s="329"/>
      <c r="I762" s="327"/>
      <c r="J762" s="330"/>
      <c r="K762" s="331"/>
      <c r="L762" s="323"/>
      <c r="M762" s="323"/>
      <c r="N762" s="323"/>
      <c r="O762" s="323"/>
      <c r="P762" s="323"/>
      <c r="Q762" s="323"/>
      <c r="R762" s="323"/>
      <c r="S762" s="323"/>
      <c r="T762" s="323"/>
      <c r="U762" s="323"/>
      <c r="V762" s="323"/>
      <c r="W762" s="323"/>
      <c r="X762" s="323"/>
      <c r="Y762" s="323"/>
      <c r="Z762" s="323"/>
    </row>
    <row r="763" spans="1:26" ht="14.25" customHeight="1" x14ac:dyDescent="0.25">
      <c r="A763" s="326">
        <v>758</v>
      </c>
      <c r="B763" s="327"/>
      <c r="C763" s="327"/>
      <c r="D763" s="327"/>
      <c r="E763" s="327"/>
      <c r="F763" s="328"/>
      <c r="G763" s="328"/>
      <c r="H763" s="329"/>
      <c r="I763" s="327"/>
      <c r="J763" s="330"/>
      <c r="K763" s="331"/>
      <c r="L763" s="323"/>
      <c r="M763" s="323"/>
      <c r="N763" s="323"/>
      <c r="O763" s="323"/>
      <c r="P763" s="323"/>
      <c r="Q763" s="323"/>
      <c r="R763" s="323"/>
      <c r="S763" s="323"/>
      <c r="T763" s="323"/>
      <c r="U763" s="323"/>
      <c r="V763" s="323"/>
      <c r="W763" s="323"/>
      <c r="X763" s="323"/>
      <c r="Y763" s="323"/>
      <c r="Z763" s="323"/>
    </row>
    <row r="764" spans="1:26" ht="14.25" customHeight="1" x14ac:dyDescent="0.25">
      <c r="A764" s="326">
        <v>759</v>
      </c>
      <c r="B764" s="327"/>
      <c r="C764" s="327"/>
      <c r="D764" s="327"/>
      <c r="E764" s="327"/>
      <c r="F764" s="328"/>
      <c r="G764" s="328"/>
      <c r="H764" s="329"/>
      <c r="I764" s="327"/>
      <c r="J764" s="330"/>
      <c r="K764" s="331"/>
      <c r="L764" s="323"/>
      <c r="M764" s="323"/>
      <c r="N764" s="323"/>
      <c r="O764" s="323"/>
      <c r="P764" s="323"/>
      <c r="Q764" s="323"/>
      <c r="R764" s="323"/>
      <c r="S764" s="323"/>
      <c r="T764" s="323"/>
      <c r="U764" s="323"/>
      <c r="V764" s="323"/>
      <c r="W764" s="323"/>
      <c r="X764" s="323"/>
      <c r="Y764" s="323"/>
      <c r="Z764" s="323"/>
    </row>
    <row r="765" spans="1:26" ht="14.25" customHeight="1" x14ac:dyDescent="0.25">
      <c r="A765" s="326">
        <v>760</v>
      </c>
      <c r="B765" s="327"/>
      <c r="C765" s="327"/>
      <c r="D765" s="327"/>
      <c r="E765" s="327"/>
      <c r="F765" s="328"/>
      <c r="G765" s="328"/>
      <c r="H765" s="329"/>
      <c r="I765" s="327"/>
      <c r="J765" s="330"/>
      <c r="K765" s="331"/>
      <c r="L765" s="323"/>
      <c r="M765" s="323"/>
      <c r="N765" s="323"/>
      <c r="O765" s="323"/>
      <c r="P765" s="323"/>
      <c r="Q765" s="323"/>
      <c r="R765" s="323"/>
      <c r="S765" s="323"/>
      <c r="T765" s="323"/>
      <c r="U765" s="323"/>
      <c r="V765" s="323"/>
      <c r="W765" s="323"/>
      <c r="X765" s="323"/>
      <c r="Y765" s="323"/>
      <c r="Z765" s="323"/>
    </row>
    <row r="766" spans="1:26" ht="14.25" customHeight="1" x14ac:dyDescent="0.25">
      <c r="A766" s="326">
        <v>761</v>
      </c>
      <c r="B766" s="327"/>
      <c r="C766" s="327"/>
      <c r="D766" s="327"/>
      <c r="E766" s="327"/>
      <c r="F766" s="328"/>
      <c r="G766" s="328"/>
      <c r="H766" s="329"/>
      <c r="I766" s="327"/>
      <c r="J766" s="330"/>
      <c r="K766" s="331"/>
      <c r="L766" s="323"/>
      <c r="M766" s="323"/>
      <c r="N766" s="323"/>
      <c r="O766" s="323"/>
      <c r="P766" s="323"/>
      <c r="Q766" s="323"/>
      <c r="R766" s="323"/>
      <c r="S766" s="323"/>
      <c r="T766" s="323"/>
      <c r="U766" s="323"/>
      <c r="V766" s="323"/>
      <c r="W766" s="323"/>
      <c r="X766" s="323"/>
      <c r="Y766" s="323"/>
      <c r="Z766" s="323"/>
    </row>
    <row r="767" spans="1:26" ht="14.25" customHeight="1" x14ac:dyDescent="0.25">
      <c r="A767" s="326">
        <v>762</v>
      </c>
      <c r="B767" s="327"/>
      <c r="C767" s="327"/>
      <c r="D767" s="327"/>
      <c r="E767" s="327"/>
      <c r="F767" s="328"/>
      <c r="G767" s="328"/>
      <c r="H767" s="329"/>
      <c r="I767" s="327"/>
      <c r="J767" s="330"/>
      <c r="K767" s="331"/>
      <c r="L767" s="323"/>
      <c r="M767" s="323"/>
      <c r="N767" s="323"/>
      <c r="O767" s="323"/>
      <c r="P767" s="323"/>
      <c r="Q767" s="323"/>
      <c r="R767" s="323"/>
      <c r="S767" s="323"/>
      <c r="T767" s="323"/>
      <c r="U767" s="323"/>
      <c r="V767" s="323"/>
      <c r="W767" s="323"/>
      <c r="X767" s="323"/>
      <c r="Y767" s="323"/>
      <c r="Z767" s="323"/>
    </row>
    <row r="768" spans="1:26" ht="14.25" customHeight="1" x14ac:dyDescent="0.25">
      <c r="A768" s="326">
        <v>763</v>
      </c>
      <c r="B768" s="327"/>
      <c r="C768" s="327"/>
      <c r="D768" s="327"/>
      <c r="E768" s="327"/>
      <c r="F768" s="328"/>
      <c r="G768" s="328"/>
      <c r="H768" s="329"/>
      <c r="I768" s="327"/>
      <c r="J768" s="330"/>
      <c r="K768" s="331"/>
      <c r="L768" s="323"/>
      <c r="M768" s="323"/>
      <c r="N768" s="323"/>
      <c r="O768" s="323"/>
      <c r="P768" s="323"/>
      <c r="Q768" s="323"/>
      <c r="R768" s="323"/>
      <c r="S768" s="323"/>
      <c r="T768" s="323"/>
      <c r="U768" s="323"/>
      <c r="V768" s="323"/>
      <c r="W768" s="323"/>
      <c r="X768" s="323"/>
      <c r="Y768" s="323"/>
      <c r="Z768" s="323"/>
    </row>
    <row r="769" spans="1:26" ht="14.25" customHeight="1" x14ac:dyDescent="0.25">
      <c r="A769" s="326">
        <v>764</v>
      </c>
      <c r="B769" s="327"/>
      <c r="C769" s="327"/>
      <c r="D769" s="327"/>
      <c r="E769" s="327"/>
      <c r="F769" s="328"/>
      <c r="G769" s="328"/>
      <c r="H769" s="329"/>
      <c r="I769" s="327"/>
      <c r="J769" s="330"/>
      <c r="K769" s="331"/>
      <c r="L769" s="323"/>
      <c r="M769" s="323"/>
      <c r="N769" s="323"/>
      <c r="O769" s="323"/>
      <c r="P769" s="323"/>
      <c r="Q769" s="323"/>
      <c r="R769" s="323"/>
      <c r="S769" s="323"/>
      <c r="T769" s="323"/>
      <c r="U769" s="323"/>
      <c r="V769" s="323"/>
      <c r="W769" s="323"/>
      <c r="X769" s="323"/>
      <c r="Y769" s="323"/>
      <c r="Z769" s="323"/>
    </row>
    <row r="770" spans="1:26" ht="14.25" customHeight="1" x14ac:dyDescent="0.25">
      <c r="A770" s="326">
        <v>765</v>
      </c>
      <c r="B770" s="327"/>
      <c r="C770" s="327"/>
      <c r="D770" s="327"/>
      <c r="E770" s="327"/>
      <c r="F770" s="328"/>
      <c r="G770" s="328"/>
      <c r="H770" s="329"/>
      <c r="I770" s="327"/>
      <c r="J770" s="330"/>
      <c r="K770" s="331"/>
      <c r="L770" s="323"/>
      <c r="M770" s="323"/>
      <c r="N770" s="323"/>
      <c r="O770" s="323"/>
      <c r="P770" s="323"/>
      <c r="Q770" s="323"/>
      <c r="R770" s="323"/>
      <c r="S770" s="323"/>
      <c r="T770" s="323"/>
      <c r="U770" s="323"/>
      <c r="V770" s="323"/>
      <c r="W770" s="323"/>
      <c r="X770" s="323"/>
      <c r="Y770" s="323"/>
      <c r="Z770" s="323"/>
    </row>
    <row r="771" spans="1:26" ht="14.25" customHeight="1" x14ac:dyDescent="0.25">
      <c r="A771" s="326">
        <v>766</v>
      </c>
      <c r="B771" s="327"/>
      <c r="C771" s="327"/>
      <c r="D771" s="327"/>
      <c r="E771" s="327"/>
      <c r="F771" s="328"/>
      <c r="G771" s="328"/>
      <c r="H771" s="329"/>
      <c r="I771" s="327"/>
      <c r="J771" s="330"/>
      <c r="K771" s="331"/>
      <c r="L771" s="323"/>
      <c r="M771" s="323"/>
      <c r="N771" s="323"/>
      <c r="O771" s="323"/>
      <c r="P771" s="323"/>
      <c r="Q771" s="323"/>
      <c r="R771" s="323"/>
      <c r="S771" s="323"/>
      <c r="T771" s="323"/>
      <c r="U771" s="323"/>
      <c r="V771" s="323"/>
      <c r="W771" s="323"/>
      <c r="X771" s="323"/>
      <c r="Y771" s="323"/>
      <c r="Z771" s="323"/>
    </row>
    <row r="772" spans="1:26" ht="14.25" customHeight="1" x14ac:dyDescent="0.25">
      <c r="A772" s="326">
        <v>767</v>
      </c>
      <c r="B772" s="327"/>
      <c r="C772" s="327"/>
      <c r="D772" s="327"/>
      <c r="E772" s="327"/>
      <c r="F772" s="328"/>
      <c r="G772" s="328"/>
      <c r="H772" s="329"/>
      <c r="I772" s="327"/>
      <c r="J772" s="330"/>
      <c r="K772" s="331"/>
      <c r="L772" s="323"/>
      <c r="M772" s="323"/>
      <c r="N772" s="323"/>
      <c r="O772" s="323"/>
      <c r="P772" s="323"/>
      <c r="Q772" s="323"/>
      <c r="R772" s="323"/>
      <c r="S772" s="323"/>
      <c r="T772" s="323"/>
      <c r="U772" s="323"/>
      <c r="V772" s="323"/>
      <c r="W772" s="323"/>
      <c r="X772" s="323"/>
      <c r="Y772" s="323"/>
      <c r="Z772" s="323"/>
    </row>
    <row r="773" spans="1:26" ht="14.25" customHeight="1" x14ac:dyDescent="0.25">
      <c r="A773" s="326">
        <v>768</v>
      </c>
      <c r="B773" s="327"/>
      <c r="C773" s="327"/>
      <c r="D773" s="327"/>
      <c r="E773" s="327"/>
      <c r="F773" s="328"/>
      <c r="G773" s="328"/>
      <c r="H773" s="329"/>
      <c r="I773" s="327"/>
      <c r="J773" s="330"/>
      <c r="K773" s="331"/>
      <c r="L773" s="323"/>
      <c r="M773" s="323"/>
      <c r="N773" s="323"/>
      <c r="O773" s="323"/>
      <c r="P773" s="323"/>
      <c r="Q773" s="323"/>
      <c r="R773" s="323"/>
      <c r="S773" s="323"/>
      <c r="T773" s="323"/>
      <c r="U773" s="323"/>
      <c r="V773" s="323"/>
      <c r="W773" s="323"/>
      <c r="X773" s="323"/>
      <c r="Y773" s="323"/>
      <c r="Z773" s="323"/>
    </row>
    <row r="774" spans="1:26" ht="14.25" customHeight="1" x14ac:dyDescent="0.25">
      <c r="A774" s="326">
        <v>769</v>
      </c>
      <c r="B774" s="327"/>
      <c r="C774" s="327"/>
      <c r="D774" s="327"/>
      <c r="E774" s="327"/>
      <c r="F774" s="328"/>
      <c r="G774" s="328"/>
      <c r="H774" s="329"/>
      <c r="I774" s="327"/>
      <c r="J774" s="330"/>
      <c r="K774" s="331"/>
      <c r="L774" s="323"/>
      <c r="M774" s="323"/>
      <c r="N774" s="323"/>
      <c r="O774" s="323"/>
      <c r="P774" s="323"/>
      <c r="Q774" s="323"/>
      <c r="R774" s="323"/>
      <c r="S774" s="323"/>
      <c r="T774" s="323"/>
      <c r="U774" s="323"/>
      <c r="V774" s="323"/>
      <c r="W774" s="323"/>
      <c r="X774" s="323"/>
      <c r="Y774" s="323"/>
      <c r="Z774" s="323"/>
    </row>
    <row r="775" spans="1:26" ht="14.25" customHeight="1" x14ac:dyDescent="0.25">
      <c r="A775" s="326">
        <v>770</v>
      </c>
      <c r="B775" s="327"/>
      <c r="C775" s="327"/>
      <c r="D775" s="327"/>
      <c r="E775" s="327"/>
      <c r="F775" s="328"/>
      <c r="G775" s="328"/>
      <c r="H775" s="329"/>
      <c r="I775" s="327"/>
      <c r="J775" s="330"/>
      <c r="K775" s="331"/>
      <c r="L775" s="323"/>
      <c r="M775" s="323"/>
      <c r="N775" s="323"/>
      <c r="O775" s="323"/>
      <c r="P775" s="323"/>
      <c r="Q775" s="323"/>
      <c r="R775" s="323"/>
      <c r="S775" s="323"/>
      <c r="T775" s="323"/>
      <c r="U775" s="323"/>
      <c r="V775" s="323"/>
      <c r="W775" s="323"/>
      <c r="X775" s="323"/>
      <c r="Y775" s="323"/>
      <c r="Z775" s="323"/>
    </row>
    <row r="776" spans="1:26" ht="14.25" customHeight="1" x14ac:dyDescent="0.25">
      <c r="A776" s="326">
        <v>771</v>
      </c>
      <c r="B776" s="327"/>
      <c r="C776" s="327"/>
      <c r="D776" s="327"/>
      <c r="E776" s="327"/>
      <c r="F776" s="328"/>
      <c r="G776" s="328"/>
      <c r="H776" s="329"/>
      <c r="I776" s="327"/>
      <c r="J776" s="330"/>
      <c r="K776" s="331"/>
      <c r="L776" s="323"/>
      <c r="M776" s="323"/>
      <c r="N776" s="323"/>
      <c r="O776" s="323"/>
      <c r="P776" s="323"/>
      <c r="Q776" s="323"/>
      <c r="R776" s="323"/>
      <c r="S776" s="323"/>
      <c r="T776" s="323"/>
      <c r="U776" s="323"/>
      <c r="V776" s="323"/>
      <c r="W776" s="323"/>
      <c r="X776" s="323"/>
      <c r="Y776" s="323"/>
      <c r="Z776" s="323"/>
    </row>
    <row r="777" spans="1:26" ht="14.25" customHeight="1" x14ac:dyDescent="0.25">
      <c r="A777" s="326">
        <v>772</v>
      </c>
      <c r="B777" s="327"/>
      <c r="C777" s="327"/>
      <c r="D777" s="327"/>
      <c r="E777" s="327"/>
      <c r="F777" s="328"/>
      <c r="G777" s="328"/>
      <c r="H777" s="329"/>
      <c r="I777" s="327"/>
      <c r="J777" s="330"/>
      <c r="K777" s="331"/>
      <c r="L777" s="323"/>
      <c r="M777" s="323"/>
      <c r="N777" s="323"/>
      <c r="O777" s="323"/>
      <c r="P777" s="323"/>
      <c r="Q777" s="323"/>
      <c r="R777" s="323"/>
      <c r="S777" s="323"/>
      <c r="T777" s="323"/>
      <c r="U777" s="323"/>
      <c r="V777" s="323"/>
      <c r="W777" s="323"/>
      <c r="X777" s="323"/>
      <c r="Y777" s="323"/>
      <c r="Z777" s="323"/>
    </row>
    <row r="778" spans="1:26" ht="14.25" customHeight="1" x14ac:dyDescent="0.25">
      <c r="A778" s="326">
        <v>773</v>
      </c>
      <c r="B778" s="327"/>
      <c r="C778" s="327"/>
      <c r="D778" s="327"/>
      <c r="E778" s="327"/>
      <c r="F778" s="328"/>
      <c r="G778" s="328"/>
      <c r="H778" s="329"/>
      <c r="I778" s="327"/>
      <c r="J778" s="330"/>
      <c r="K778" s="331"/>
      <c r="L778" s="323"/>
      <c r="M778" s="323"/>
      <c r="N778" s="323"/>
      <c r="O778" s="323"/>
      <c r="P778" s="323"/>
      <c r="Q778" s="323"/>
      <c r="R778" s="323"/>
      <c r="S778" s="323"/>
      <c r="T778" s="323"/>
      <c r="U778" s="323"/>
      <c r="V778" s="323"/>
      <c r="W778" s="323"/>
      <c r="X778" s="323"/>
      <c r="Y778" s="323"/>
      <c r="Z778" s="323"/>
    </row>
    <row r="779" spans="1:26" ht="14.25" customHeight="1" x14ac:dyDescent="0.25">
      <c r="A779" s="326">
        <v>774</v>
      </c>
      <c r="B779" s="327"/>
      <c r="C779" s="327"/>
      <c r="D779" s="327"/>
      <c r="E779" s="327"/>
      <c r="F779" s="328"/>
      <c r="G779" s="328"/>
      <c r="H779" s="329"/>
      <c r="I779" s="327"/>
      <c r="J779" s="330"/>
      <c r="K779" s="331"/>
      <c r="L779" s="323"/>
      <c r="M779" s="323"/>
      <c r="N779" s="323"/>
      <c r="O779" s="323"/>
      <c r="P779" s="323"/>
      <c r="Q779" s="323"/>
      <c r="R779" s="323"/>
      <c r="S779" s="323"/>
      <c r="T779" s="323"/>
      <c r="U779" s="323"/>
      <c r="V779" s="323"/>
      <c r="W779" s="323"/>
      <c r="X779" s="323"/>
      <c r="Y779" s="323"/>
      <c r="Z779" s="323"/>
    </row>
    <row r="780" spans="1:26" ht="14.25" customHeight="1" x14ac:dyDescent="0.25">
      <c r="A780" s="326">
        <v>775</v>
      </c>
      <c r="B780" s="327"/>
      <c r="C780" s="327"/>
      <c r="D780" s="327"/>
      <c r="E780" s="327"/>
      <c r="F780" s="328"/>
      <c r="G780" s="328"/>
      <c r="H780" s="329"/>
      <c r="I780" s="327"/>
      <c r="J780" s="330"/>
      <c r="K780" s="331"/>
      <c r="L780" s="323"/>
      <c r="M780" s="323"/>
      <c r="N780" s="323"/>
      <c r="O780" s="323"/>
      <c r="P780" s="323"/>
      <c r="Q780" s="323"/>
      <c r="R780" s="323"/>
      <c r="S780" s="323"/>
      <c r="T780" s="323"/>
      <c r="U780" s="323"/>
      <c r="V780" s="323"/>
      <c r="W780" s="323"/>
      <c r="X780" s="323"/>
      <c r="Y780" s="323"/>
      <c r="Z780" s="323"/>
    </row>
    <row r="781" spans="1:26" ht="14.25" customHeight="1" x14ac:dyDescent="0.25">
      <c r="A781" s="326">
        <v>776</v>
      </c>
      <c r="B781" s="327"/>
      <c r="C781" s="327"/>
      <c r="D781" s="327"/>
      <c r="E781" s="327"/>
      <c r="F781" s="328"/>
      <c r="G781" s="328"/>
      <c r="H781" s="329"/>
      <c r="I781" s="327"/>
      <c r="J781" s="330"/>
      <c r="K781" s="331"/>
      <c r="L781" s="323"/>
      <c r="M781" s="323"/>
      <c r="N781" s="323"/>
      <c r="O781" s="323"/>
      <c r="P781" s="323"/>
      <c r="Q781" s="323"/>
      <c r="R781" s="323"/>
      <c r="S781" s="323"/>
      <c r="T781" s="323"/>
      <c r="U781" s="323"/>
      <c r="V781" s="323"/>
      <c r="W781" s="323"/>
      <c r="X781" s="323"/>
      <c r="Y781" s="323"/>
      <c r="Z781" s="323"/>
    </row>
    <row r="782" spans="1:26" ht="14.25" customHeight="1" x14ac:dyDescent="0.25">
      <c r="A782" s="326">
        <v>777</v>
      </c>
      <c r="B782" s="327"/>
      <c r="C782" s="327"/>
      <c r="D782" s="327"/>
      <c r="E782" s="327"/>
      <c r="F782" s="328"/>
      <c r="G782" s="328"/>
      <c r="H782" s="329"/>
      <c r="I782" s="327"/>
      <c r="J782" s="330"/>
      <c r="K782" s="331"/>
      <c r="L782" s="323"/>
      <c r="M782" s="323"/>
      <c r="N782" s="323"/>
      <c r="O782" s="323"/>
      <c r="P782" s="323"/>
      <c r="Q782" s="323"/>
      <c r="R782" s="323"/>
      <c r="S782" s="323"/>
      <c r="T782" s="323"/>
      <c r="U782" s="323"/>
      <c r="V782" s="323"/>
      <c r="W782" s="323"/>
      <c r="X782" s="323"/>
      <c r="Y782" s="323"/>
      <c r="Z782" s="323"/>
    </row>
    <row r="783" spans="1:26" ht="14.25" customHeight="1" x14ac:dyDescent="0.25">
      <c r="A783" s="326">
        <v>778</v>
      </c>
      <c r="B783" s="327"/>
      <c r="C783" s="327"/>
      <c r="D783" s="327"/>
      <c r="E783" s="327"/>
      <c r="F783" s="328"/>
      <c r="G783" s="328"/>
      <c r="H783" s="329"/>
      <c r="I783" s="327"/>
      <c r="J783" s="330"/>
      <c r="K783" s="331"/>
      <c r="L783" s="323"/>
      <c r="M783" s="323"/>
      <c r="N783" s="323"/>
      <c r="O783" s="323"/>
      <c r="P783" s="323"/>
      <c r="Q783" s="323"/>
      <c r="R783" s="323"/>
      <c r="S783" s="323"/>
      <c r="T783" s="323"/>
      <c r="U783" s="323"/>
      <c r="V783" s="323"/>
      <c r="W783" s="323"/>
      <c r="X783" s="323"/>
      <c r="Y783" s="323"/>
      <c r="Z783" s="323"/>
    </row>
    <row r="784" spans="1:26" ht="14.25" customHeight="1" x14ac:dyDescent="0.25">
      <c r="A784" s="326">
        <v>779</v>
      </c>
      <c r="B784" s="327"/>
      <c r="C784" s="327"/>
      <c r="D784" s="327"/>
      <c r="E784" s="327"/>
      <c r="F784" s="328"/>
      <c r="G784" s="328"/>
      <c r="H784" s="329"/>
      <c r="I784" s="327"/>
      <c r="J784" s="330"/>
      <c r="K784" s="331"/>
      <c r="L784" s="323"/>
      <c r="M784" s="323"/>
      <c r="N784" s="323"/>
      <c r="O784" s="323"/>
      <c r="P784" s="323"/>
      <c r="Q784" s="323"/>
      <c r="R784" s="323"/>
      <c r="S784" s="323"/>
      <c r="T784" s="323"/>
      <c r="U784" s="323"/>
      <c r="V784" s="323"/>
      <c r="W784" s="323"/>
      <c r="X784" s="323"/>
      <c r="Y784" s="323"/>
      <c r="Z784" s="323"/>
    </row>
    <row r="785" spans="1:26" ht="14.25" customHeight="1" x14ac:dyDescent="0.25">
      <c r="A785" s="326">
        <v>780</v>
      </c>
      <c r="B785" s="327"/>
      <c r="C785" s="327"/>
      <c r="D785" s="327"/>
      <c r="E785" s="327"/>
      <c r="F785" s="328"/>
      <c r="G785" s="328"/>
      <c r="H785" s="329"/>
      <c r="I785" s="327"/>
      <c r="J785" s="330"/>
      <c r="K785" s="331"/>
      <c r="L785" s="323"/>
      <c r="M785" s="323"/>
      <c r="N785" s="323"/>
      <c r="O785" s="323"/>
      <c r="P785" s="323"/>
      <c r="Q785" s="323"/>
      <c r="R785" s="323"/>
      <c r="S785" s="323"/>
      <c r="T785" s="323"/>
      <c r="U785" s="323"/>
      <c r="V785" s="323"/>
      <c r="W785" s="323"/>
      <c r="X785" s="323"/>
      <c r="Y785" s="323"/>
      <c r="Z785" s="323"/>
    </row>
    <row r="786" spans="1:26" ht="14.25" customHeight="1" x14ac:dyDescent="0.25">
      <c r="A786" s="326">
        <v>781</v>
      </c>
      <c r="B786" s="327"/>
      <c r="C786" s="327"/>
      <c r="D786" s="327"/>
      <c r="E786" s="327"/>
      <c r="F786" s="328"/>
      <c r="G786" s="328"/>
      <c r="H786" s="329"/>
      <c r="I786" s="327"/>
      <c r="J786" s="330"/>
      <c r="K786" s="331"/>
      <c r="L786" s="323"/>
      <c r="M786" s="323"/>
      <c r="N786" s="323"/>
      <c r="O786" s="323"/>
      <c r="P786" s="323"/>
      <c r="Q786" s="323"/>
      <c r="R786" s="323"/>
      <c r="S786" s="323"/>
      <c r="T786" s="323"/>
      <c r="U786" s="323"/>
      <c r="V786" s="323"/>
      <c r="W786" s="323"/>
      <c r="X786" s="323"/>
      <c r="Y786" s="323"/>
      <c r="Z786" s="323"/>
    </row>
    <row r="787" spans="1:26" ht="14.25" customHeight="1" x14ac:dyDescent="0.25">
      <c r="A787" s="326">
        <v>782</v>
      </c>
      <c r="B787" s="327"/>
      <c r="C787" s="327"/>
      <c r="D787" s="327"/>
      <c r="E787" s="327"/>
      <c r="F787" s="328"/>
      <c r="G787" s="328"/>
      <c r="H787" s="329"/>
      <c r="I787" s="327"/>
      <c r="J787" s="330"/>
      <c r="K787" s="331"/>
      <c r="L787" s="323"/>
      <c r="M787" s="323"/>
      <c r="N787" s="323"/>
      <c r="O787" s="323"/>
      <c r="P787" s="323"/>
      <c r="Q787" s="323"/>
      <c r="R787" s="323"/>
      <c r="S787" s="323"/>
      <c r="T787" s="323"/>
      <c r="U787" s="323"/>
      <c r="V787" s="323"/>
      <c r="W787" s="323"/>
      <c r="X787" s="323"/>
      <c r="Y787" s="323"/>
      <c r="Z787" s="323"/>
    </row>
    <row r="788" spans="1:26" ht="14.25" customHeight="1" x14ac:dyDescent="0.25">
      <c r="A788" s="326">
        <v>783</v>
      </c>
      <c r="B788" s="327"/>
      <c r="C788" s="327"/>
      <c r="D788" s="327"/>
      <c r="E788" s="327"/>
      <c r="F788" s="328"/>
      <c r="G788" s="328"/>
      <c r="H788" s="329"/>
      <c r="I788" s="327"/>
      <c r="J788" s="330"/>
      <c r="K788" s="331"/>
      <c r="L788" s="323"/>
      <c r="M788" s="323"/>
      <c r="N788" s="323"/>
      <c r="O788" s="323"/>
      <c r="P788" s="323"/>
      <c r="Q788" s="323"/>
      <c r="R788" s="323"/>
      <c r="S788" s="323"/>
      <c r="T788" s="323"/>
      <c r="U788" s="323"/>
      <c r="V788" s="323"/>
      <c r="W788" s="323"/>
      <c r="X788" s="323"/>
      <c r="Y788" s="323"/>
      <c r="Z788" s="323"/>
    </row>
    <row r="789" spans="1:26" ht="14.25" customHeight="1" x14ac:dyDescent="0.25">
      <c r="A789" s="326">
        <v>784</v>
      </c>
      <c r="B789" s="327"/>
      <c r="C789" s="327"/>
      <c r="D789" s="327"/>
      <c r="E789" s="327"/>
      <c r="F789" s="328"/>
      <c r="G789" s="328"/>
      <c r="H789" s="329"/>
      <c r="I789" s="327"/>
      <c r="J789" s="330"/>
      <c r="K789" s="331"/>
      <c r="L789" s="323"/>
      <c r="M789" s="323"/>
      <c r="N789" s="323"/>
      <c r="O789" s="323"/>
      <c r="P789" s="323"/>
      <c r="Q789" s="323"/>
      <c r="R789" s="323"/>
      <c r="S789" s="323"/>
      <c r="T789" s="323"/>
      <c r="U789" s="323"/>
      <c r="V789" s="323"/>
      <c r="W789" s="323"/>
      <c r="X789" s="323"/>
      <c r="Y789" s="323"/>
      <c r="Z789" s="323"/>
    </row>
    <row r="790" spans="1:26" ht="14.25" customHeight="1" x14ac:dyDescent="0.25">
      <c r="A790" s="326">
        <v>785</v>
      </c>
      <c r="B790" s="327"/>
      <c r="C790" s="327"/>
      <c r="D790" s="327"/>
      <c r="E790" s="327"/>
      <c r="F790" s="328"/>
      <c r="G790" s="328"/>
      <c r="H790" s="329"/>
      <c r="I790" s="327"/>
      <c r="J790" s="330"/>
      <c r="K790" s="331"/>
      <c r="L790" s="323"/>
      <c r="M790" s="323"/>
      <c r="N790" s="323"/>
      <c r="O790" s="323"/>
      <c r="P790" s="323"/>
      <c r="Q790" s="323"/>
      <c r="R790" s="323"/>
      <c r="S790" s="323"/>
      <c r="T790" s="323"/>
      <c r="U790" s="323"/>
      <c r="V790" s="323"/>
      <c r="W790" s="323"/>
      <c r="X790" s="323"/>
      <c r="Y790" s="323"/>
      <c r="Z790" s="323"/>
    </row>
    <row r="791" spans="1:26" ht="14.25" customHeight="1" x14ac:dyDescent="0.25">
      <c r="A791" s="326">
        <v>786</v>
      </c>
      <c r="B791" s="327"/>
      <c r="C791" s="327"/>
      <c r="D791" s="327"/>
      <c r="E791" s="327"/>
      <c r="F791" s="328"/>
      <c r="G791" s="328"/>
      <c r="H791" s="329"/>
      <c r="I791" s="327"/>
      <c r="J791" s="330"/>
      <c r="K791" s="331"/>
      <c r="L791" s="323"/>
      <c r="M791" s="323"/>
      <c r="N791" s="323"/>
      <c r="O791" s="323"/>
      <c r="P791" s="323"/>
      <c r="Q791" s="323"/>
      <c r="R791" s="323"/>
      <c r="S791" s="323"/>
      <c r="T791" s="323"/>
      <c r="U791" s="323"/>
      <c r="V791" s="323"/>
      <c r="W791" s="323"/>
      <c r="X791" s="323"/>
      <c r="Y791" s="323"/>
      <c r="Z791" s="323"/>
    </row>
    <row r="792" spans="1:26" ht="14.25" customHeight="1" x14ac:dyDescent="0.25">
      <c r="A792" s="326">
        <v>787</v>
      </c>
      <c r="B792" s="327"/>
      <c r="C792" s="327"/>
      <c r="D792" s="327"/>
      <c r="E792" s="327"/>
      <c r="F792" s="328"/>
      <c r="G792" s="328"/>
      <c r="H792" s="329"/>
      <c r="I792" s="327"/>
      <c r="J792" s="330"/>
      <c r="K792" s="331"/>
      <c r="L792" s="323"/>
      <c r="M792" s="323"/>
      <c r="N792" s="323"/>
      <c r="O792" s="323"/>
      <c r="P792" s="323"/>
      <c r="Q792" s="323"/>
      <c r="R792" s="323"/>
      <c r="S792" s="323"/>
      <c r="T792" s="323"/>
      <c r="U792" s="323"/>
      <c r="V792" s="323"/>
      <c r="W792" s="323"/>
      <c r="X792" s="323"/>
      <c r="Y792" s="323"/>
      <c r="Z792" s="323"/>
    </row>
    <row r="793" spans="1:26" ht="14.25" customHeight="1" x14ac:dyDescent="0.25">
      <c r="A793" s="326">
        <v>788</v>
      </c>
      <c r="B793" s="327"/>
      <c r="C793" s="327"/>
      <c r="D793" s="327"/>
      <c r="E793" s="327"/>
      <c r="F793" s="328"/>
      <c r="G793" s="328"/>
      <c r="H793" s="329"/>
      <c r="I793" s="327"/>
      <c r="J793" s="330"/>
      <c r="K793" s="331"/>
      <c r="L793" s="323"/>
      <c r="M793" s="323"/>
      <c r="N793" s="323"/>
      <c r="O793" s="323"/>
      <c r="P793" s="323"/>
      <c r="Q793" s="323"/>
      <c r="R793" s="323"/>
      <c r="S793" s="323"/>
      <c r="T793" s="323"/>
      <c r="U793" s="323"/>
      <c r="V793" s="323"/>
      <c r="W793" s="323"/>
      <c r="X793" s="323"/>
      <c r="Y793" s="323"/>
      <c r="Z793" s="323"/>
    </row>
    <row r="794" spans="1:26" ht="14.25" customHeight="1" x14ac:dyDescent="0.25">
      <c r="A794" s="326">
        <v>789</v>
      </c>
      <c r="B794" s="327"/>
      <c r="C794" s="327"/>
      <c r="D794" s="327"/>
      <c r="E794" s="327"/>
      <c r="F794" s="328"/>
      <c r="G794" s="328"/>
      <c r="H794" s="329"/>
      <c r="I794" s="327"/>
      <c r="J794" s="330"/>
      <c r="K794" s="331"/>
      <c r="L794" s="323"/>
      <c r="M794" s="323"/>
      <c r="N794" s="323"/>
      <c r="O794" s="323"/>
      <c r="P794" s="323"/>
      <c r="Q794" s="323"/>
      <c r="R794" s="323"/>
      <c r="S794" s="323"/>
      <c r="T794" s="323"/>
      <c r="U794" s="323"/>
      <c r="V794" s="323"/>
      <c r="W794" s="323"/>
      <c r="X794" s="323"/>
      <c r="Y794" s="323"/>
      <c r="Z794" s="323"/>
    </row>
    <row r="795" spans="1:26" ht="14.25" customHeight="1" x14ac:dyDescent="0.25">
      <c r="A795" s="326">
        <v>790</v>
      </c>
      <c r="B795" s="327"/>
      <c r="C795" s="327"/>
      <c r="D795" s="327"/>
      <c r="E795" s="327"/>
      <c r="F795" s="328"/>
      <c r="G795" s="328"/>
      <c r="H795" s="329"/>
      <c r="I795" s="327"/>
      <c r="J795" s="330"/>
      <c r="K795" s="331"/>
      <c r="L795" s="323"/>
      <c r="M795" s="323"/>
      <c r="N795" s="323"/>
      <c r="O795" s="323"/>
      <c r="P795" s="323"/>
      <c r="Q795" s="323"/>
      <c r="R795" s="323"/>
      <c r="S795" s="323"/>
      <c r="T795" s="323"/>
      <c r="U795" s="323"/>
      <c r="V795" s="323"/>
      <c r="W795" s="323"/>
      <c r="X795" s="323"/>
      <c r="Y795" s="323"/>
      <c r="Z795" s="323"/>
    </row>
    <row r="796" spans="1:26" ht="14.25" customHeight="1" x14ac:dyDescent="0.25">
      <c r="A796" s="326">
        <v>791</v>
      </c>
      <c r="B796" s="327"/>
      <c r="C796" s="327"/>
      <c r="D796" s="327"/>
      <c r="E796" s="327"/>
      <c r="F796" s="328"/>
      <c r="G796" s="328"/>
      <c r="H796" s="329"/>
      <c r="I796" s="327"/>
      <c r="J796" s="330"/>
      <c r="K796" s="331"/>
      <c r="L796" s="323"/>
      <c r="M796" s="323"/>
      <c r="N796" s="323"/>
      <c r="O796" s="323"/>
      <c r="P796" s="323"/>
      <c r="Q796" s="323"/>
      <c r="R796" s="323"/>
      <c r="S796" s="323"/>
      <c r="T796" s="323"/>
      <c r="U796" s="323"/>
      <c r="V796" s="323"/>
      <c r="W796" s="323"/>
      <c r="X796" s="323"/>
      <c r="Y796" s="323"/>
      <c r="Z796" s="323"/>
    </row>
    <row r="797" spans="1:26" ht="14.25" customHeight="1" x14ac:dyDescent="0.25">
      <c r="A797" s="326">
        <v>792</v>
      </c>
      <c r="B797" s="327"/>
      <c r="C797" s="327"/>
      <c r="D797" s="327"/>
      <c r="E797" s="327"/>
      <c r="F797" s="328"/>
      <c r="G797" s="328"/>
      <c r="H797" s="329"/>
      <c r="I797" s="327"/>
      <c r="J797" s="330"/>
      <c r="K797" s="331"/>
      <c r="L797" s="323"/>
      <c r="M797" s="323"/>
      <c r="N797" s="323"/>
      <c r="O797" s="323"/>
      <c r="P797" s="323"/>
      <c r="Q797" s="323"/>
      <c r="R797" s="323"/>
      <c r="S797" s="323"/>
      <c r="T797" s="323"/>
      <c r="U797" s="323"/>
      <c r="V797" s="323"/>
      <c r="W797" s="323"/>
      <c r="X797" s="323"/>
      <c r="Y797" s="323"/>
      <c r="Z797" s="323"/>
    </row>
    <row r="798" spans="1:26" ht="14.25" customHeight="1" x14ac:dyDescent="0.25">
      <c r="A798" s="326">
        <v>793</v>
      </c>
      <c r="B798" s="327"/>
      <c r="C798" s="327"/>
      <c r="D798" s="327"/>
      <c r="E798" s="327"/>
      <c r="F798" s="328"/>
      <c r="G798" s="328"/>
      <c r="H798" s="329"/>
      <c r="I798" s="327"/>
      <c r="J798" s="330"/>
      <c r="K798" s="331"/>
      <c r="L798" s="323"/>
      <c r="M798" s="323"/>
      <c r="N798" s="323"/>
      <c r="O798" s="323"/>
      <c r="P798" s="323"/>
      <c r="Q798" s="323"/>
      <c r="R798" s="323"/>
      <c r="S798" s="323"/>
      <c r="T798" s="323"/>
      <c r="U798" s="323"/>
      <c r="V798" s="323"/>
      <c r="W798" s="323"/>
      <c r="X798" s="323"/>
      <c r="Y798" s="323"/>
      <c r="Z798" s="323"/>
    </row>
    <row r="799" spans="1:26" ht="14.25" customHeight="1" x14ac:dyDescent="0.25">
      <c r="A799" s="326">
        <v>794</v>
      </c>
      <c r="B799" s="327"/>
      <c r="C799" s="327"/>
      <c r="D799" s="327"/>
      <c r="E799" s="327"/>
      <c r="F799" s="328"/>
      <c r="G799" s="328"/>
      <c r="H799" s="329"/>
      <c r="I799" s="327"/>
      <c r="J799" s="330"/>
      <c r="K799" s="331"/>
      <c r="L799" s="323"/>
      <c r="M799" s="323"/>
      <c r="N799" s="323"/>
      <c r="O799" s="323"/>
      <c r="P799" s="323"/>
      <c r="Q799" s="323"/>
      <c r="R799" s="323"/>
      <c r="S799" s="323"/>
      <c r="T799" s="323"/>
      <c r="U799" s="323"/>
      <c r="V799" s="323"/>
      <c r="W799" s="323"/>
      <c r="X799" s="323"/>
      <c r="Y799" s="323"/>
      <c r="Z799" s="323"/>
    </row>
    <row r="800" spans="1:26" ht="14.25" customHeight="1" x14ac:dyDescent="0.25">
      <c r="A800" s="326">
        <v>795</v>
      </c>
      <c r="B800" s="327"/>
      <c r="C800" s="327"/>
      <c r="D800" s="327"/>
      <c r="E800" s="327"/>
      <c r="F800" s="328"/>
      <c r="G800" s="328"/>
      <c r="H800" s="329"/>
      <c r="I800" s="327"/>
      <c r="J800" s="330"/>
      <c r="K800" s="331"/>
      <c r="L800" s="323"/>
      <c r="M800" s="323"/>
      <c r="N800" s="323"/>
      <c r="O800" s="323"/>
      <c r="P800" s="323"/>
      <c r="Q800" s="323"/>
      <c r="R800" s="323"/>
      <c r="S800" s="323"/>
      <c r="T800" s="323"/>
      <c r="U800" s="323"/>
      <c r="V800" s="323"/>
      <c r="W800" s="323"/>
      <c r="X800" s="323"/>
      <c r="Y800" s="323"/>
      <c r="Z800" s="323"/>
    </row>
    <row r="801" spans="1:26" ht="14.25" customHeight="1" x14ac:dyDescent="0.25">
      <c r="A801" s="326">
        <v>796</v>
      </c>
      <c r="B801" s="327"/>
      <c r="C801" s="327"/>
      <c r="D801" s="327"/>
      <c r="E801" s="327"/>
      <c r="F801" s="328"/>
      <c r="G801" s="328"/>
      <c r="H801" s="329"/>
      <c r="I801" s="327"/>
      <c r="J801" s="330"/>
      <c r="K801" s="331"/>
      <c r="L801" s="323"/>
      <c r="M801" s="323"/>
      <c r="N801" s="323"/>
      <c r="O801" s="323"/>
      <c r="P801" s="323"/>
      <c r="Q801" s="323"/>
      <c r="R801" s="323"/>
      <c r="S801" s="323"/>
      <c r="T801" s="323"/>
      <c r="U801" s="323"/>
      <c r="V801" s="323"/>
      <c r="W801" s="323"/>
      <c r="X801" s="323"/>
      <c r="Y801" s="323"/>
      <c r="Z801" s="323"/>
    </row>
    <row r="802" spans="1:26" ht="14.25" customHeight="1" x14ac:dyDescent="0.25">
      <c r="A802" s="326">
        <v>797</v>
      </c>
      <c r="B802" s="327"/>
      <c r="C802" s="327"/>
      <c r="D802" s="327"/>
      <c r="E802" s="327"/>
      <c r="F802" s="328"/>
      <c r="G802" s="328"/>
      <c r="H802" s="329"/>
      <c r="I802" s="327"/>
      <c r="J802" s="330"/>
      <c r="K802" s="331"/>
      <c r="L802" s="323"/>
      <c r="M802" s="323"/>
      <c r="N802" s="323"/>
      <c r="O802" s="323"/>
      <c r="P802" s="323"/>
      <c r="Q802" s="323"/>
      <c r="R802" s="323"/>
      <c r="S802" s="323"/>
      <c r="T802" s="323"/>
      <c r="U802" s="323"/>
      <c r="V802" s="323"/>
      <c r="W802" s="323"/>
      <c r="X802" s="323"/>
      <c r="Y802" s="323"/>
      <c r="Z802" s="323"/>
    </row>
    <row r="803" spans="1:26" ht="14.25" customHeight="1" x14ac:dyDescent="0.25">
      <c r="A803" s="326">
        <v>798</v>
      </c>
      <c r="B803" s="327"/>
      <c r="C803" s="327"/>
      <c r="D803" s="327"/>
      <c r="E803" s="327"/>
      <c r="F803" s="328"/>
      <c r="G803" s="328"/>
      <c r="H803" s="329"/>
      <c r="I803" s="327"/>
      <c r="J803" s="330"/>
      <c r="K803" s="331"/>
      <c r="L803" s="323"/>
      <c r="M803" s="323"/>
      <c r="N803" s="323"/>
      <c r="O803" s="323"/>
      <c r="P803" s="323"/>
      <c r="Q803" s="323"/>
      <c r="R803" s="323"/>
      <c r="S803" s="323"/>
      <c r="T803" s="323"/>
      <c r="U803" s="323"/>
      <c r="V803" s="323"/>
      <c r="W803" s="323"/>
      <c r="X803" s="323"/>
      <c r="Y803" s="323"/>
      <c r="Z803" s="323"/>
    </row>
    <row r="804" spans="1:26" ht="14.25" customHeight="1" x14ac:dyDescent="0.25">
      <c r="A804" s="326">
        <v>799</v>
      </c>
      <c r="B804" s="327"/>
      <c r="C804" s="327"/>
      <c r="D804" s="327"/>
      <c r="E804" s="327"/>
      <c r="F804" s="328"/>
      <c r="G804" s="328"/>
      <c r="H804" s="329"/>
      <c r="I804" s="327"/>
      <c r="J804" s="330"/>
      <c r="K804" s="331"/>
      <c r="L804" s="323"/>
      <c r="M804" s="323"/>
      <c r="N804" s="323"/>
      <c r="O804" s="323"/>
      <c r="P804" s="323"/>
      <c r="Q804" s="323"/>
      <c r="R804" s="323"/>
      <c r="S804" s="323"/>
      <c r="T804" s="323"/>
      <c r="U804" s="323"/>
      <c r="V804" s="323"/>
      <c r="W804" s="323"/>
      <c r="X804" s="323"/>
      <c r="Y804" s="323"/>
      <c r="Z804" s="323"/>
    </row>
    <row r="805" spans="1:26" ht="14.25" customHeight="1" x14ac:dyDescent="0.25">
      <c r="A805" s="326">
        <v>800</v>
      </c>
      <c r="B805" s="327"/>
      <c r="C805" s="327"/>
      <c r="D805" s="327"/>
      <c r="E805" s="327"/>
      <c r="F805" s="328"/>
      <c r="G805" s="328"/>
      <c r="H805" s="329"/>
      <c r="I805" s="327"/>
      <c r="J805" s="330"/>
      <c r="K805" s="331"/>
      <c r="L805" s="323"/>
      <c r="M805" s="323"/>
      <c r="N805" s="323"/>
      <c r="O805" s="323"/>
      <c r="P805" s="323"/>
      <c r="Q805" s="323"/>
      <c r="R805" s="323"/>
      <c r="S805" s="323"/>
      <c r="T805" s="323"/>
      <c r="U805" s="323"/>
      <c r="V805" s="323"/>
      <c r="W805" s="323"/>
      <c r="X805" s="323"/>
      <c r="Y805" s="323"/>
      <c r="Z805" s="323"/>
    </row>
    <row r="806" spans="1:26" ht="14.25" customHeight="1" x14ac:dyDescent="0.25">
      <c r="A806" s="326">
        <v>801</v>
      </c>
      <c r="B806" s="327"/>
      <c r="C806" s="327"/>
      <c r="D806" s="327"/>
      <c r="E806" s="327"/>
      <c r="F806" s="328"/>
      <c r="G806" s="328"/>
      <c r="H806" s="329"/>
      <c r="I806" s="327"/>
      <c r="J806" s="330"/>
      <c r="K806" s="331"/>
      <c r="L806" s="323"/>
      <c r="M806" s="323"/>
      <c r="N806" s="323"/>
      <c r="O806" s="323"/>
      <c r="P806" s="323"/>
      <c r="Q806" s="323"/>
      <c r="R806" s="323"/>
      <c r="S806" s="323"/>
      <c r="T806" s="323"/>
      <c r="U806" s="323"/>
      <c r="V806" s="323"/>
      <c r="W806" s="323"/>
      <c r="X806" s="323"/>
      <c r="Y806" s="323"/>
      <c r="Z806" s="323"/>
    </row>
    <row r="807" spans="1:26" ht="14.25" customHeight="1" x14ac:dyDescent="0.25">
      <c r="A807" s="326">
        <v>802</v>
      </c>
      <c r="B807" s="327"/>
      <c r="C807" s="327"/>
      <c r="D807" s="327"/>
      <c r="E807" s="327"/>
      <c r="F807" s="328"/>
      <c r="G807" s="328"/>
      <c r="H807" s="329"/>
      <c r="I807" s="327"/>
      <c r="J807" s="330"/>
      <c r="K807" s="331"/>
      <c r="L807" s="323"/>
      <c r="M807" s="323"/>
      <c r="N807" s="323"/>
      <c r="O807" s="323"/>
      <c r="P807" s="323"/>
      <c r="Q807" s="323"/>
      <c r="R807" s="323"/>
      <c r="S807" s="323"/>
      <c r="T807" s="323"/>
      <c r="U807" s="323"/>
      <c r="V807" s="323"/>
      <c r="W807" s="323"/>
      <c r="X807" s="323"/>
      <c r="Y807" s="323"/>
      <c r="Z807" s="323"/>
    </row>
    <row r="808" spans="1:26" ht="14.25" customHeight="1" x14ac:dyDescent="0.25">
      <c r="A808" s="326">
        <v>803</v>
      </c>
      <c r="B808" s="327"/>
      <c r="C808" s="327"/>
      <c r="D808" s="327"/>
      <c r="E808" s="327"/>
      <c r="F808" s="328"/>
      <c r="G808" s="328"/>
      <c r="H808" s="329"/>
      <c r="I808" s="327"/>
      <c r="J808" s="330"/>
      <c r="K808" s="331"/>
      <c r="L808" s="323"/>
      <c r="M808" s="323"/>
      <c r="N808" s="323"/>
      <c r="O808" s="323"/>
      <c r="P808" s="323"/>
      <c r="Q808" s="323"/>
      <c r="R808" s="323"/>
      <c r="S808" s="323"/>
      <c r="T808" s="323"/>
      <c r="U808" s="323"/>
      <c r="V808" s="323"/>
      <c r="W808" s="323"/>
      <c r="X808" s="323"/>
      <c r="Y808" s="323"/>
      <c r="Z808" s="323"/>
    </row>
    <row r="809" spans="1:26" ht="14.25" customHeight="1" x14ac:dyDescent="0.25">
      <c r="A809" s="326">
        <v>804</v>
      </c>
      <c r="B809" s="327"/>
      <c r="C809" s="327"/>
      <c r="D809" s="327"/>
      <c r="E809" s="327"/>
      <c r="F809" s="328"/>
      <c r="G809" s="328"/>
      <c r="H809" s="329"/>
      <c r="I809" s="327"/>
      <c r="J809" s="330"/>
      <c r="K809" s="331"/>
      <c r="L809" s="323"/>
      <c r="M809" s="323"/>
      <c r="N809" s="323"/>
      <c r="O809" s="323"/>
      <c r="P809" s="323"/>
      <c r="Q809" s="323"/>
      <c r="R809" s="323"/>
      <c r="S809" s="323"/>
      <c r="T809" s="323"/>
      <c r="U809" s="323"/>
      <c r="V809" s="323"/>
      <c r="W809" s="323"/>
      <c r="X809" s="323"/>
      <c r="Y809" s="323"/>
      <c r="Z809" s="323"/>
    </row>
    <row r="810" spans="1:26" ht="14.25" customHeight="1" x14ac:dyDescent="0.25">
      <c r="A810" s="326">
        <v>805</v>
      </c>
      <c r="B810" s="327"/>
      <c r="C810" s="327"/>
      <c r="D810" s="327"/>
      <c r="E810" s="327"/>
      <c r="F810" s="328"/>
      <c r="G810" s="328"/>
      <c r="H810" s="329"/>
      <c r="I810" s="327"/>
      <c r="J810" s="330"/>
      <c r="K810" s="331"/>
      <c r="L810" s="323"/>
      <c r="M810" s="323"/>
      <c r="N810" s="323"/>
      <c r="O810" s="323"/>
      <c r="P810" s="323"/>
      <c r="Q810" s="323"/>
      <c r="R810" s="323"/>
      <c r="S810" s="323"/>
      <c r="T810" s="323"/>
      <c r="U810" s="323"/>
      <c r="V810" s="323"/>
      <c r="W810" s="323"/>
      <c r="X810" s="323"/>
      <c r="Y810" s="323"/>
      <c r="Z810" s="323"/>
    </row>
    <row r="811" spans="1:26" ht="14.25" customHeight="1" x14ac:dyDescent="0.25">
      <c r="A811" s="326">
        <v>806</v>
      </c>
      <c r="B811" s="327"/>
      <c r="C811" s="327"/>
      <c r="D811" s="327"/>
      <c r="E811" s="327"/>
      <c r="F811" s="328"/>
      <c r="G811" s="328"/>
      <c r="H811" s="329"/>
      <c r="I811" s="327"/>
      <c r="J811" s="330"/>
      <c r="K811" s="331"/>
      <c r="L811" s="323"/>
      <c r="M811" s="323"/>
      <c r="N811" s="323"/>
      <c r="O811" s="323"/>
      <c r="P811" s="323"/>
      <c r="Q811" s="323"/>
      <c r="R811" s="323"/>
      <c r="S811" s="323"/>
      <c r="T811" s="323"/>
      <c r="U811" s="323"/>
      <c r="V811" s="323"/>
      <c r="W811" s="323"/>
      <c r="X811" s="323"/>
      <c r="Y811" s="323"/>
      <c r="Z811" s="323"/>
    </row>
    <row r="812" spans="1:26" ht="14.25" customHeight="1" x14ac:dyDescent="0.25">
      <c r="A812" s="326">
        <v>807</v>
      </c>
      <c r="B812" s="327"/>
      <c r="C812" s="327"/>
      <c r="D812" s="327"/>
      <c r="E812" s="327"/>
      <c r="F812" s="328"/>
      <c r="G812" s="328"/>
      <c r="H812" s="329"/>
      <c r="I812" s="327"/>
      <c r="J812" s="330"/>
      <c r="K812" s="331"/>
      <c r="L812" s="323"/>
      <c r="M812" s="323"/>
      <c r="N812" s="323"/>
      <c r="O812" s="323"/>
      <c r="P812" s="323"/>
      <c r="Q812" s="323"/>
      <c r="R812" s="323"/>
      <c r="S812" s="323"/>
      <c r="T812" s="323"/>
      <c r="U812" s="323"/>
      <c r="V812" s="323"/>
      <c r="W812" s="323"/>
      <c r="X812" s="323"/>
      <c r="Y812" s="323"/>
      <c r="Z812" s="323"/>
    </row>
    <row r="813" spans="1:26" ht="14.25" customHeight="1" x14ac:dyDescent="0.25">
      <c r="A813" s="326">
        <v>808</v>
      </c>
      <c r="B813" s="327"/>
      <c r="C813" s="327"/>
      <c r="D813" s="327"/>
      <c r="E813" s="327"/>
      <c r="F813" s="328"/>
      <c r="G813" s="328"/>
      <c r="H813" s="329"/>
      <c r="I813" s="327"/>
      <c r="J813" s="330"/>
      <c r="K813" s="331"/>
      <c r="L813" s="323"/>
      <c r="M813" s="323"/>
      <c r="N813" s="323"/>
      <c r="O813" s="323"/>
      <c r="P813" s="323"/>
      <c r="Q813" s="323"/>
      <c r="R813" s="323"/>
      <c r="S813" s="323"/>
      <c r="T813" s="323"/>
      <c r="U813" s="323"/>
      <c r="V813" s="323"/>
      <c r="W813" s="323"/>
      <c r="X813" s="323"/>
      <c r="Y813" s="323"/>
      <c r="Z813" s="323"/>
    </row>
    <row r="814" spans="1:26" ht="14.25" customHeight="1" x14ac:dyDescent="0.25">
      <c r="A814" s="326">
        <v>809</v>
      </c>
      <c r="B814" s="327"/>
      <c r="C814" s="327"/>
      <c r="D814" s="327"/>
      <c r="E814" s="327"/>
      <c r="F814" s="328"/>
      <c r="G814" s="328"/>
      <c r="H814" s="329"/>
      <c r="I814" s="327"/>
      <c r="J814" s="330"/>
      <c r="K814" s="331"/>
      <c r="L814" s="323"/>
      <c r="M814" s="323"/>
      <c r="N814" s="323"/>
      <c r="O814" s="323"/>
      <c r="P814" s="323"/>
      <c r="Q814" s="323"/>
      <c r="R814" s="323"/>
      <c r="S814" s="323"/>
      <c r="T814" s="323"/>
      <c r="U814" s="323"/>
      <c r="V814" s="323"/>
      <c r="W814" s="323"/>
      <c r="X814" s="323"/>
      <c r="Y814" s="323"/>
      <c r="Z814" s="323"/>
    </row>
    <row r="815" spans="1:26" ht="14.25" customHeight="1" x14ac:dyDescent="0.25">
      <c r="A815" s="326">
        <v>810</v>
      </c>
      <c r="B815" s="327"/>
      <c r="C815" s="327"/>
      <c r="D815" s="327"/>
      <c r="E815" s="327"/>
      <c r="F815" s="328"/>
      <c r="G815" s="328"/>
      <c r="H815" s="329"/>
      <c r="I815" s="327"/>
      <c r="J815" s="330"/>
      <c r="K815" s="331"/>
      <c r="L815" s="323"/>
      <c r="M815" s="323"/>
      <c r="N815" s="323"/>
      <c r="O815" s="323"/>
      <c r="P815" s="323"/>
      <c r="Q815" s="323"/>
      <c r="R815" s="323"/>
      <c r="S815" s="323"/>
      <c r="T815" s="323"/>
      <c r="U815" s="323"/>
      <c r="V815" s="323"/>
      <c r="W815" s="323"/>
      <c r="X815" s="323"/>
      <c r="Y815" s="323"/>
      <c r="Z815" s="323"/>
    </row>
    <row r="816" spans="1:26" ht="14.25" customHeight="1" x14ac:dyDescent="0.25">
      <c r="A816" s="326">
        <v>811</v>
      </c>
      <c r="B816" s="327"/>
      <c r="C816" s="327"/>
      <c r="D816" s="327"/>
      <c r="E816" s="327"/>
      <c r="F816" s="328"/>
      <c r="G816" s="328"/>
      <c r="H816" s="329"/>
      <c r="I816" s="327"/>
      <c r="J816" s="330"/>
      <c r="K816" s="331"/>
      <c r="L816" s="323"/>
      <c r="M816" s="323"/>
      <c r="N816" s="323"/>
      <c r="O816" s="323"/>
      <c r="P816" s="323"/>
      <c r="Q816" s="323"/>
      <c r="R816" s="323"/>
      <c r="S816" s="323"/>
      <c r="T816" s="323"/>
      <c r="U816" s="323"/>
      <c r="V816" s="323"/>
      <c r="W816" s="323"/>
      <c r="X816" s="323"/>
      <c r="Y816" s="323"/>
      <c r="Z816" s="323"/>
    </row>
    <row r="817" spans="1:26" ht="14.25" customHeight="1" x14ac:dyDescent="0.25">
      <c r="A817" s="326">
        <v>812</v>
      </c>
      <c r="B817" s="327"/>
      <c r="C817" s="327"/>
      <c r="D817" s="327"/>
      <c r="E817" s="327"/>
      <c r="F817" s="328"/>
      <c r="G817" s="328"/>
      <c r="H817" s="329"/>
      <c r="I817" s="327"/>
      <c r="J817" s="330"/>
      <c r="K817" s="331"/>
      <c r="L817" s="323"/>
      <c r="M817" s="323"/>
      <c r="N817" s="323"/>
      <c r="O817" s="323"/>
      <c r="P817" s="323"/>
      <c r="Q817" s="323"/>
      <c r="R817" s="323"/>
      <c r="S817" s="323"/>
      <c r="T817" s="323"/>
      <c r="U817" s="323"/>
      <c r="V817" s="323"/>
      <c r="W817" s="323"/>
      <c r="X817" s="323"/>
      <c r="Y817" s="323"/>
      <c r="Z817" s="323"/>
    </row>
    <row r="818" spans="1:26" ht="14.25" customHeight="1" x14ac:dyDescent="0.25">
      <c r="A818" s="326">
        <v>813</v>
      </c>
      <c r="B818" s="327"/>
      <c r="C818" s="327"/>
      <c r="D818" s="327"/>
      <c r="E818" s="327"/>
      <c r="F818" s="328"/>
      <c r="G818" s="328"/>
      <c r="H818" s="329"/>
      <c r="I818" s="327"/>
      <c r="J818" s="330"/>
      <c r="K818" s="331"/>
      <c r="L818" s="323"/>
      <c r="M818" s="323"/>
      <c r="N818" s="323"/>
      <c r="O818" s="323"/>
      <c r="P818" s="323"/>
      <c r="Q818" s="323"/>
      <c r="R818" s="323"/>
      <c r="S818" s="323"/>
      <c r="T818" s="323"/>
      <c r="U818" s="323"/>
      <c r="V818" s="323"/>
      <c r="W818" s="323"/>
      <c r="X818" s="323"/>
      <c r="Y818" s="323"/>
      <c r="Z818" s="323"/>
    </row>
    <row r="819" spans="1:26" ht="14.25" customHeight="1" x14ac:dyDescent="0.25">
      <c r="A819" s="326">
        <v>814</v>
      </c>
      <c r="B819" s="327"/>
      <c r="C819" s="327"/>
      <c r="D819" s="327"/>
      <c r="E819" s="327"/>
      <c r="F819" s="328"/>
      <c r="G819" s="328"/>
      <c r="H819" s="329"/>
      <c r="I819" s="327"/>
      <c r="J819" s="330"/>
      <c r="K819" s="331"/>
      <c r="L819" s="323"/>
      <c r="M819" s="323"/>
      <c r="N819" s="323"/>
      <c r="O819" s="323"/>
      <c r="P819" s="323"/>
      <c r="Q819" s="323"/>
      <c r="R819" s="323"/>
      <c r="S819" s="323"/>
      <c r="T819" s="323"/>
      <c r="U819" s="323"/>
      <c r="V819" s="323"/>
      <c r="W819" s="323"/>
      <c r="X819" s="323"/>
      <c r="Y819" s="323"/>
      <c r="Z819" s="323"/>
    </row>
    <row r="820" spans="1:26" ht="14.25" customHeight="1" x14ac:dyDescent="0.25">
      <c r="A820" s="326">
        <v>815</v>
      </c>
      <c r="B820" s="327"/>
      <c r="C820" s="327"/>
      <c r="D820" s="327"/>
      <c r="E820" s="327"/>
      <c r="F820" s="328"/>
      <c r="G820" s="328"/>
      <c r="H820" s="329"/>
      <c r="I820" s="327"/>
      <c r="J820" s="330"/>
      <c r="K820" s="331"/>
      <c r="L820" s="323"/>
      <c r="M820" s="323"/>
      <c r="N820" s="323"/>
      <c r="O820" s="323"/>
      <c r="P820" s="323"/>
      <c r="Q820" s="323"/>
      <c r="R820" s="323"/>
      <c r="S820" s="323"/>
      <c r="T820" s="323"/>
      <c r="U820" s="323"/>
      <c r="V820" s="323"/>
      <c r="W820" s="323"/>
      <c r="X820" s="323"/>
      <c r="Y820" s="323"/>
      <c r="Z820" s="323"/>
    </row>
    <row r="821" spans="1:26" ht="14.25" customHeight="1" x14ac:dyDescent="0.25">
      <c r="A821" s="326">
        <v>816</v>
      </c>
      <c r="B821" s="327"/>
      <c r="C821" s="327"/>
      <c r="D821" s="327"/>
      <c r="E821" s="327"/>
      <c r="F821" s="328"/>
      <c r="G821" s="328"/>
      <c r="H821" s="329"/>
      <c r="I821" s="327"/>
      <c r="J821" s="330"/>
      <c r="K821" s="331"/>
      <c r="L821" s="323"/>
      <c r="M821" s="323"/>
      <c r="N821" s="323"/>
      <c r="O821" s="323"/>
      <c r="P821" s="323"/>
      <c r="Q821" s="323"/>
      <c r="R821" s="323"/>
      <c r="S821" s="323"/>
      <c r="T821" s="323"/>
      <c r="U821" s="323"/>
      <c r="V821" s="323"/>
      <c r="W821" s="323"/>
      <c r="X821" s="323"/>
      <c r="Y821" s="323"/>
      <c r="Z821" s="323"/>
    </row>
    <row r="822" spans="1:26" ht="14.25" customHeight="1" x14ac:dyDescent="0.25">
      <c r="A822" s="326">
        <v>817</v>
      </c>
      <c r="B822" s="327"/>
      <c r="C822" s="327"/>
      <c r="D822" s="327"/>
      <c r="E822" s="327"/>
      <c r="F822" s="328"/>
      <c r="G822" s="328"/>
      <c r="H822" s="329"/>
      <c r="I822" s="327"/>
      <c r="J822" s="330"/>
      <c r="K822" s="331"/>
      <c r="L822" s="323"/>
      <c r="M822" s="323"/>
      <c r="N822" s="323"/>
      <c r="O822" s="323"/>
      <c r="P822" s="323"/>
      <c r="Q822" s="323"/>
      <c r="R822" s="323"/>
      <c r="S822" s="323"/>
      <c r="T822" s="323"/>
      <c r="U822" s="323"/>
      <c r="V822" s="323"/>
      <c r="W822" s="323"/>
      <c r="X822" s="323"/>
      <c r="Y822" s="323"/>
      <c r="Z822" s="323"/>
    </row>
    <row r="823" spans="1:26" ht="14.25" customHeight="1" x14ac:dyDescent="0.25">
      <c r="A823" s="326">
        <v>818</v>
      </c>
      <c r="B823" s="327"/>
      <c r="C823" s="327"/>
      <c r="D823" s="327"/>
      <c r="E823" s="327"/>
      <c r="F823" s="328"/>
      <c r="G823" s="328"/>
      <c r="H823" s="329"/>
      <c r="I823" s="327"/>
      <c r="J823" s="330"/>
      <c r="K823" s="331"/>
      <c r="L823" s="323"/>
      <c r="M823" s="323"/>
      <c r="N823" s="323"/>
      <c r="O823" s="323"/>
      <c r="P823" s="323"/>
      <c r="Q823" s="323"/>
      <c r="R823" s="323"/>
      <c r="S823" s="323"/>
      <c r="T823" s="323"/>
      <c r="U823" s="323"/>
      <c r="V823" s="323"/>
      <c r="W823" s="323"/>
      <c r="X823" s="323"/>
      <c r="Y823" s="323"/>
      <c r="Z823" s="323"/>
    </row>
    <row r="824" spans="1:26" ht="14.25" customHeight="1" x14ac:dyDescent="0.25">
      <c r="A824" s="326">
        <v>819</v>
      </c>
      <c r="B824" s="327"/>
      <c r="C824" s="327"/>
      <c r="D824" s="327"/>
      <c r="E824" s="327"/>
      <c r="F824" s="328"/>
      <c r="G824" s="328"/>
      <c r="H824" s="329"/>
      <c r="I824" s="327"/>
      <c r="J824" s="330"/>
      <c r="K824" s="331"/>
      <c r="L824" s="323"/>
      <c r="M824" s="323"/>
      <c r="N824" s="323"/>
      <c r="O824" s="323"/>
      <c r="P824" s="323"/>
      <c r="Q824" s="323"/>
      <c r="R824" s="323"/>
      <c r="S824" s="323"/>
      <c r="T824" s="323"/>
      <c r="U824" s="323"/>
      <c r="V824" s="323"/>
      <c r="W824" s="323"/>
      <c r="X824" s="323"/>
      <c r="Y824" s="323"/>
      <c r="Z824" s="323"/>
    </row>
    <row r="825" spans="1:26" ht="14.25" customHeight="1" x14ac:dyDescent="0.25">
      <c r="A825" s="326">
        <v>820</v>
      </c>
      <c r="B825" s="327"/>
      <c r="C825" s="327"/>
      <c r="D825" s="327"/>
      <c r="E825" s="327"/>
      <c r="F825" s="328"/>
      <c r="G825" s="328"/>
      <c r="H825" s="329"/>
      <c r="I825" s="327"/>
      <c r="J825" s="330"/>
      <c r="K825" s="331"/>
      <c r="L825" s="323"/>
      <c r="M825" s="323"/>
      <c r="N825" s="323"/>
      <c r="O825" s="323"/>
      <c r="P825" s="323"/>
      <c r="Q825" s="323"/>
      <c r="R825" s="323"/>
      <c r="S825" s="323"/>
      <c r="T825" s="323"/>
      <c r="U825" s="323"/>
      <c r="V825" s="323"/>
      <c r="W825" s="323"/>
      <c r="X825" s="323"/>
      <c r="Y825" s="323"/>
      <c r="Z825" s="323"/>
    </row>
    <row r="826" spans="1:26" ht="14.25" customHeight="1" x14ac:dyDescent="0.25">
      <c r="A826" s="326">
        <v>821</v>
      </c>
      <c r="B826" s="327"/>
      <c r="C826" s="327"/>
      <c r="D826" s="327"/>
      <c r="E826" s="327"/>
      <c r="F826" s="328"/>
      <c r="G826" s="328"/>
      <c r="H826" s="329"/>
      <c r="I826" s="327"/>
      <c r="J826" s="330"/>
      <c r="K826" s="331"/>
      <c r="L826" s="323"/>
      <c r="M826" s="323"/>
      <c r="N826" s="323"/>
      <c r="O826" s="323"/>
      <c r="P826" s="323"/>
      <c r="Q826" s="323"/>
      <c r="R826" s="323"/>
      <c r="S826" s="323"/>
      <c r="T826" s="323"/>
      <c r="U826" s="323"/>
      <c r="V826" s="323"/>
      <c r="W826" s="323"/>
      <c r="X826" s="323"/>
      <c r="Y826" s="323"/>
      <c r="Z826" s="323"/>
    </row>
    <row r="827" spans="1:26" ht="14.25" customHeight="1" x14ac:dyDescent="0.25">
      <c r="A827" s="326">
        <v>822</v>
      </c>
      <c r="B827" s="327"/>
      <c r="C827" s="327"/>
      <c r="D827" s="327"/>
      <c r="E827" s="327"/>
      <c r="F827" s="328"/>
      <c r="G827" s="328"/>
      <c r="H827" s="329"/>
      <c r="I827" s="327"/>
      <c r="J827" s="330"/>
      <c r="K827" s="331"/>
      <c r="L827" s="323"/>
      <c r="M827" s="323"/>
      <c r="N827" s="323"/>
      <c r="O827" s="323"/>
      <c r="P827" s="323"/>
      <c r="Q827" s="323"/>
      <c r="R827" s="323"/>
      <c r="S827" s="323"/>
      <c r="T827" s="323"/>
      <c r="U827" s="323"/>
      <c r="V827" s="323"/>
      <c r="W827" s="323"/>
      <c r="X827" s="323"/>
      <c r="Y827" s="323"/>
      <c r="Z827" s="323"/>
    </row>
    <row r="828" spans="1:26" ht="14.25" customHeight="1" x14ac:dyDescent="0.25">
      <c r="A828" s="326">
        <v>823</v>
      </c>
      <c r="B828" s="327"/>
      <c r="C828" s="327"/>
      <c r="D828" s="327"/>
      <c r="E828" s="327"/>
      <c r="F828" s="328"/>
      <c r="G828" s="328"/>
      <c r="H828" s="329"/>
      <c r="I828" s="327"/>
      <c r="J828" s="330"/>
      <c r="K828" s="331"/>
      <c r="L828" s="323"/>
      <c r="M828" s="323"/>
      <c r="N828" s="323"/>
      <c r="O828" s="323"/>
      <c r="P828" s="323"/>
      <c r="Q828" s="323"/>
      <c r="R828" s="323"/>
      <c r="S828" s="323"/>
      <c r="T828" s="323"/>
      <c r="U828" s="323"/>
      <c r="V828" s="323"/>
      <c r="W828" s="323"/>
      <c r="X828" s="323"/>
      <c r="Y828" s="323"/>
      <c r="Z828" s="323"/>
    </row>
    <row r="829" spans="1:26" ht="14.25" customHeight="1" x14ac:dyDescent="0.25">
      <c r="A829" s="326">
        <v>824</v>
      </c>
      <c r="B829" s="327"/>
      <c r="C829" s="327"/>
      <c r="D829" s="327"/>
      <c r="E829" s="327"/>
      <c r="F829" s="328"/>
      <c r="G829" s="328"/>
      <c r="H829" s="329"/>
      <c r="I829" s="327"/>
      <c r="J829" s="330"/>
      <c r="K829" s="331"/>
      <c r="L829" s="323"/>
      <c r="M829" s="323"/>
      <c r="N829" s="323"/>
      <c r="O829" s="323"/>
      <c r="P829" s="323"/>
      <c r="Q829" s="323"/>
      <c r="R829" s="323"/>
      <c r="S829" s="323"/>
      <c r="T829" s="323"/>
      <c r="U829" s="323"/>
      <c r="V829" s="323"/>
      <c r="W829" s="323"/>
      <c r="X829" s="323"/>
      <c r="Y829" s="323"/>
      <c r="Z829" s="323"/>
    </row>
    <row r="830" spans="1:26" ht="14.25" customHeight="1" x14ac:dyDescent="0.25">
      <c r="A830" s="326">
        <v>825</v>
      </c>
      <c r="B830" s="327"/>
      <c r="C830" s="327"/>
      <c r="D830" s="327"/>
      <c r="E830" s="327"/>
      <c r="F830" s="328"/>
      <c r="G830" s="328"/>
      <c r="H830" s="329"/>
      <c r="I830" s="327"/>
      <c r="J830" s="330"/>
      <c r="K830" s="331"/>
      <c r="L830" s="323"/>
      <c r="M830" s="323"/>
      <c r="N830" s="323"/>
      <c r="O830" s="323"/>
      <c r="P830" s="323"/>
      <c r="Q830" s="323"/>
      <c r="R830" s="323"/>
      <c r="S830" s="323"/>
      <c r="T830" s="323"/>
      <c r="U830" s="323"/>
      <c r="V830" s="323"/>
      <c r="W830" s="323"/>
      <c r="X830" s="323"/>
      <c r="Y830" s="323"/>
      <c r="Z830" s="323"/>
    </row>
    <row r="831" spans="1:26" ht="14.25" customHeight="1" x14ac:dyDescent="0.25">
      <c r="A831" s="326">
        <v>826</v>
      </c>
      <c r="B831" s="327"/>
      <c r="C831" s="327"/>
      <c r="D831" s="327"/>
      <c r="E831" s="327"/>
      <c r="F831" s="328"/>
      <c r="G831" s="328"/>
      <c r="H831" s="329"/>
      <c r="I831" s="327"/>
      <c r="J831" s="330"/>
      <c r="K831" s="331"/>
      <c r="L831" s="323"/>
      <c r="M831" s="323"/>
      <c r="N831" s="323"/>
      <c r="O831" s="323"/>
      <c r="P831" s="323"/>
      <c r="Q831" s="323"/>
      <c r="R831" s="323"/>
      <c r="S831" s="323"/>
      <c r="T831" s="323"/>
      <c r="U831" s="323"/>
      <c r="V831" s="323"/>
      <c r="W831" s="323"/>
      <c r="X831" s="323"/>
      <c r="Y831" s="323"/>
      <c r="Z831" s="323"/>
    </row>
    <row r="832" spans="1:26" ht="14.25" customHeight="1" x14ac:dyDescent="0.25">
      <c r="A832" s="326">
        <v>827</v>
      </c>
      <c r="B832" s="327"/>
      <c r="C832" s="327"/>
      <c r="D832" s="327"/>
      <c r="E832" s="327"/>
      <c r="F832" s="328"/>
      <c r="G832" s="328"/>
      <c r="H832" s="329"/>
      <c r="I832" s="327"/>
      <c r="J832" s="330"/>
      <c r="K832" s="331"/>
      <c r="L832" s="323"/>
      <c r="M832" s="323"/>
      <c r="N832" s="323"/>
      <c r="O832" s="323"/>
      <c r="P832" s="323"/>
      <c r="Q832" s="323"/>
      <c r="R832" s="323"/>
      <c r="S832" s="323"/>
      <c r="T832" s="323"/>
      <c r="U832" s="323"/>
      <c r="V832" s="323"/>
      <c r="W832" s="323"/>
      <c r="X832" s="323"/>
      <c r="Y832" s="323"/>
      <c r="Z832" s="323"/>
    </row>
    <row r="833" spans="1:26" ht="14.25" customHeight="1" x14ac:dyDescent="0.25">
      <c r="A833" s="326">
        <v>828</v>
      </c>
      <c r="B833" s="327"/>
      <c r="C833" s="327"/>
      <c r="D833" s="327"/>
      <c r="E833" s="327"/>
      <c r="F833" s="328"/>
      <c r="G833" s="328"/>
      <c r="H833" s="329"/>
      <c r="I833" s="327"/>
      <c r="J833" s="330"/>
      <c r="K833" s="331"/>
      <c r="L833" s="323"/>
      <c r="M833" s="323"/>
      <c r="N833" s="323"/>
      <c r="O833" s="323"/>
      <c r="P833" s="323"/>
      <c r="Q833" s="323"/>
      <c r="R833" s="323"/>
      <c r="S833" s="323"/>
      <c r="T833" s="323"/>
      <c r="U833" s="323"/>
      <c r="V833" s="323"/>
      <c r="W833" s="323"/>
      <c r="X833" s="323"/>
      <c r="Y833" s="323"/>
      <c r="Z833" s="323"/>
    </row>
    <row r="834" spans="1:26" ht="14.25" customHeight="1" x14ac:dyDescent="0.25">
      <c r="A834" s="326">
        <v>829</v>
      </c>
      <c r="B834" s="327"/>
      <c r="C834" s="327"/>
      <c r="D834" s="327"/>
      <c r="E834" s="327"/>
      <c r="F834" s="328"/>
      <c r="G834" s="328"/>
      <c r="H834" s="329"/>
      <c r="I834" s="327"/>
      <c r="J834" s="330"/>
      <c r="K834" s="331"/>
      <c r="L834" s="323"/>
      <c r="M834" s="323"/>
      <c r="N834" s="323"/>
      <c r="O834" s="323"/>
      <c r="P834" s="323"/>
      <c r="Q834" s="323"/>
      <c r="R834" s="323"/>
      <c r="S834" s="323"/>
      <c r="T834" s="323"/>
      <c r="U834" s="323"/>
      <c r="V834" s="323"/>
      <c r="W834" s="323"/>
      <c r="X834" s="323"/>
      <c r="Y834" s="323"/>
      <c r="Z834" s="323"/>
    </row>
    <row r="835" spans="1:26" ht="14.25" customHeight="1" x14ac:dyDescent="0.25">
      <c r="A835" s="326">
        <v>830</v>
      </c>
      <c r="B835" s="327"/>
      <c r="C835" s="327"/>
      <c r="D835" s="327"/>
      <c r="E835" s="327"/>
      <c r="F835" s="328"/>
      <c r="G835" s="328"/>
      <c r="H835" s="329"/>
      <c r="I835" s="327"/>
      <c r="J835" s="330"/>
      <c r="K835" s="331"/>
      <c r="L835" s="323"/>
      <c r="M835" s="323"/>
      <c r="N835" s="323"/>
      <c r="O835" s="323"/>
      <c r="P835" s="323"/>
      <c r="Q835" s="323"/>
      <c r="R835" s="323"/>
      <c r="S835" s="323"/>
      <c r="T835" s="323"/>
      <c r="U835" s="323"/>
      <c r="V835" s="323"/>
      <c r="W835" s="323"/>
      <c r="X835" s="323"/>
      <c r="Y835" s="323"/>
      <c r="Z835" s="323"/>
    </row>
    <row r="836" spans="1:26" ht="14.25" customHeight="1" x14ac:dyDescent="0.25">
      <c r="A836" s="326">
        <v>831</v>
      </c>
      <c r="B836" s="327"/>
      <c r="C836" s="327"/>
      <c r="D836" s="327"/>
      <c r="E836" s="327"/>
      <c r="F836" s="328"/>
      <c r="G836" s="328"/>
      <c r="H836" s="329"/>
      <c r="I836" s="327"/>
      <c r="J836" s="330"/>
      <c r="K836" s="331"/>
      <c r="L836" s="323"/>
      <c r="M836" s="323"/>
      <c r="N836" s="323"/>
      <c r="O836" s="323"/>
      <c r="P836" s="323"/>
      <c r="Q836" s="323"/>
      <c r="R836" s="323"/>
      <c r="S836" s="323"/>
      <c r="T836" s="323"/>
      <c r="U836" s="323"/>
      <c r="V836" s="323"/>
      <c r="W836" s="323"/>
      <c r="X836" s="323"/>
      <c r="Y836" s="323"/>
      <c r="Z836" s="323"/>
    </row>
    <row r="837" spans="1:26" ht="14.25" customHeight="1" x14ac:dyDescent="0.25">
      <c r="A837" s="326">
        <v>832</v>
      </c>
      <c r="B837" s="327"/>
      <c r="C837" s="327"/>
      <c r="D837" s="327"/>
      <c r="E837" s="327"/>
      <c r="F837" s="328"/>
      <c r="G837" s="328"/>
      <c r="H837" s="329"/>
      <c r="I837" s="327"/>
      <c r="J837" s="330"/>
      <c r="K837" s="331"/>
      <c r="L837" s="323"/>
      <c r="M837" s="323"/>
      <c r="N837" s="323"/>
      <c r="O837" s="323"/>
      <c r="P837" s="323"/>
      <c r="Q837" s="323"/>
      <c r="R837" s="323"/>
      <c r="S837" s="323"/>
      <c r="T837" s="323"/>
      <c r="U837" s="323"/>
      <c r="V837" s="323"/>
      <c r="W837" s="323"/>
      <c r="X837" s="323"/>
      <c r="Y837" s="323"/>
      <c r="Z837" s="323"/>
    </row>
    <row r="838" spans="1:26" ht="14.25" customHeight="1" x14ac:dyDescent="0.25">
      <c r="A838" s="326">
        <v>833</v>
      </c>
      <c r="B838" s="327"/>
      <c r="C838" s="327"/>
      <c r="D838" s="327"/>
      <c r="E838" s="327"/>
      <c r="F838" s="328"/>
      <c r="G838" s="328"/>
      <c r="H838" s="329"/>
      <c r="I838" s="327"/>
      <c r="J838" s="330"/>
      <c r="K838" s="331"/>
      <c r="L838" s="323"/>
      <c r="M838" s="323"/>
      <c r="N838" s="323"/>
      <c r="O838" s="323"/>
      <c r="P838" s="323"/>
      <c r="Q838" s="323"/>
      <c r="R838" s="323"/>
      <c r="S838" s="323"/>
      <c r="T838" s="323"/>
      <c r="U838" s="323"/>
      <c r="V838" s="323"/>
      <c r="W838" s="323"/>
      <c r="X838" s="323"/>
      <c r="Y838" s="323"/>
      <c r="Z838" s="323"/>
    </row>
    <row r="839" spans="1:26" ht="14.25" customHeight="1" x14ac:dyDescent="0.25">
      <c r="A839" s="326">
        <v>834</v>
      </c>
      <c r="B839" s="327"/>
      <c r="C839" s="327"/>
      <c r="D839" s="327"/>
      <c r="E839" s="327"/>
      <c r="F839" s="328"/>
      <c r="G839" s="328"/>
      <c r="H839" s="329"/>
      <c r="I839" s="327"/>
      <c r="J839" s="330"/>
      <c r="K839" s="331"/>
      <c r="L839" s="323"/>
      <c r="M839" s="323"/>
      <c r="N839" s="323"/>
      <c r="O839" s="323"/>
      <c r="P839" s="323"/>
      <c r="Q839" s="323"/>
      <c r="R839" s="323"/>
      <c r="S839" s="323"/>
      <c r="T839" s="323"/>
      <c r="U839" s="323"/>
      <c r="V839" s="323"/>
      <c r="W839" s="323"/>
      <c r="X839" s="323"/>
      <c r="Y839" s="323"/>
      <c r="Z839" s="323"/>
    </row>
    <row r="840" spans="1:26" ht="14.25" customHeight="1" x14ac:dyDescent="0.25">
      <c r="A840" s="326">
        <v>835</v>
      </c>
      <c r="B840" s="327"/>
      <c r="C840" s="327"/>
      <c r="D840" s="327"/>
      <c r="E840" s="327"/>
      <c r="F840" s="328"/>
      <c r="G840" s="328"/>
      <c r="H840" s="329"/>
      <c r="I840" s="327"/>
      <c r="J840" s="330"/>
      <c r="K840" s="331"/>
      <c r="L840" s="323"/>
      <c r="M840" s="323"/>
      <c r="N840" s="323"/>
      <c r="O840" s="323"/>
      <c r="P840" s="323"/>
      <c r="Q840" s="323"/>
      <c r="R840" s="323"/>
      <c r="S840" s="323"/>
      <c r="T840" s="323"/>
      <c r="U840" s="323"/>
      <c r="V840" s="323"/>
      <c r="W840" s="323"/>
      <c r="X840" s="323"/>
      <c r="Y840" s="323"/>
      <c r="Z840" s="323"/>
    </row>
    <row r="841" spans="1:26" ht="14.25" customHeight="1" x14ac:dyDescent="0.25">
      <c r="A841" s="326">
        <v>836</v>
      </c>
      <c r="B841" s="327"/>
      <c r="C841" s="327"/>
      <c r="D841" s="327"/>
      <c r="E841" s="327"/>
      <c r="F841" s="328"/>
      <c r="G841" s="328"/>
      <c r="H841" s="329"/>
      <c r="I841" s="327"/>
      <c r="J841" s="330"/>
      <c r="K841" s="331"/>
      <c r="L841" s="323"/>
      <c r="M841" s="323"/>
      <c r="N841" s="323"/>
      <c r="O841" s="323"/>
      <c r="P841" s="323"/>
      <c r="Q841" s="323"/>
      <c r="R841" s="323"/>
      <c r="S841" s="323"/>
      <c r="T841" s="323"/>
      <c r="U841" s="323"/>
      <c r="V841" s="323"/>
      <c r="W841" s="323"/>
      <c r="X841" s="323"/>
      <c r="Y841" s="323"/>
      <c r="Z841" s="323"/>
    </row>
    <row r="842" spans="1:26" ht="14.25" customHeight="1" x14ac:dyDescent="0.25">
      <c r="A842" s="326">
        <v>837</v>
      </c>
      <c r="B842" s="327"/>
      <c r="C842" s="327"/>
      <c r="D842" s="327"/>
      <c r="E842" s="327"/>
      <c r="F842" s="328"/>
      <c r="G842" s="328"/>
      <c r="H842" s="329"/>
      <c r="I842" s="327"/>
      <c r="J842" s="330"/>
      <c r="K842" s="331"/>
      <c r="L842" s="323"/>
      <c r="M842" s="323"/>
      <c r="N842" s="323"/>
      <c r="O842" s="323"/>
      <c r="P842" s="323"/>
      <c r="Q842" s="323"/>
      <c r="R842" s="323"/>
      <c r="S842" s="323"/>
      <c r="T842" s="323"/>
      <c r="U842" s="323"/>
      <c r="V842" s="323"/>
      <c r="W842" s="323"/>
      <c r="X842" s="323"/>
      <c r="Y842" s="323"/>
      <c r="Z842" s="323"/>
    </row>
    <row r="843" spans="1:26" ht="14.25" customHeight="1" x14ac:dyDescent="0.25">
      <c r="A843" s="326">
        <v>838</v>
      </c>
      <c r="B843" s="327"/>
      <c r="C843" s="327"/>
      <c r="D843" s="327"/>
      <c r="E843" s="327"/>
      <c r="F843" s="328"/>
      <c r="G843" s="328"/>
      <c r="H843" s="329"/>
      <c r="I843" s="327"/>
      <c r="J843" s="330"/>
      <c r="K843" s="331"/>
      <c r="L843" s="323"/>
      <c r="M843" s="323"/>
      <c r="N843" s="323"/>
      <c r="O843" s="323"/>
      <c r="P843" s="323"/>
      <c r="Q843" s="323"/>
      <c r="R843" s="323"/>
      <c r="S843" s="323"/>
      <c r="T843" s="323"/>
      <c r="U843" s="323"/>
      <c r="V843" s="323"/>
      <c r="W843" s="323"/>
      <c r="X843" s="323"/>
      <c r="Y843" s="323"/>
      <c r="Z843" s="323"/>
    </row>
    <row r="844" spans="1:26" ht="14.25" customHeight="1" x14ac:dyDescent="0.25">
      <c r="A844" s="326">
        <v>839</v>
      </c>
      <c r="B844" s="327"/>
      <c r="C844" s="327"/>
      <c r="D844" s="327"/>
      <c r="E844" s="327"/>
      <c r="F844" s="328"/>
      <c r="G844" s="328"/>
      <c r="H844" s="329"/>
      <c r="I844" s="327"/>
      <c r="J844" s="330"/>
      <c r="K844" s="331"/>
      <c r="L844" s="323"/>
      <c r="M844" s="323"/>
      <c r="N844" s="323"/>
      <c r="O844" s="323"/>
      <c r="P844" s="323"/>
      <c r="Q844" s="323"/>
      <c r="R844" s="323"/>
      <c r="S844" s="323"/>
      <c r="T844" s="323"/>
      <c r="U844" s="323"/>
      <c r="V844" s="323"/>
      <c r="W844" s="323"/>
      <c r="X844" s="323"/>
      <c r="Y844" s="323"/>
      <c r="Z844" s="323"/>
    </row>
    <row r="845" spans="1:26" ht="14.25" customHeight="1" x14ac:dyDescent="0.25">
      <c r="A845" s="326">
        <v>840</v>
      </c>
      <c r="B845" s="327"/>
      <c r="C845" s="327"/>
      <c r="D845" s="327"/>
      <c r="E845" s="327"/>
      <c r="F845" s="328"/>
      <c r="G845" s="328"/>
      <c r="H845" s="329"/>
      <c r="I845" s="327"/>
      <c r="J845" s="330"/>
      <c r="K845" s="331"/>
      <c r="L845" s="323"/>
      <c r="M845" s="323"/>
      <c r="N845" s="323"/>
      <c r="O845" s="323"/>
      <c r="P845" s="323"/>
      <c r="Q845" s="323"/>
      <c r="R845" s="323"/>
      <c r="S845" s="323"/>
      <c r="T845" s="323"/>
      <c r="U845" s="323"/>
      <c r="V845" s="323"/>
      <c r="W845" s="323"/>
      <c r="X845" s="323"/>
      <c r="Y845" s="323"/>
      <c r="Z845" s="323"/>
    </row>
    <row r="846" spans="1:26" ht="14.25" customHeight="1" x14ac:dyDescent="0.25">
      <c r="A846" s="326">
        <v>841</v>
      </c>
      <c r="B846" s="327"/>
      <c r="C846" s="327"/>
      <c r="D846" s="327"/>
      <c r="E846" s="327"/>
      <c r="F846" s="328"/>
      <c r="G846" s="328"/>
      <c r="H846" s="329"/>
      <c r="I846" s="327"/>
      <c r="J846" s="330"/>
      <c r="K846" s="331"/>
      <c r="L846" s="323"/>
      <c r="M846" s="323"/>
      <c r="N846" s="323"/>
      <c r="O846" s="323"/>
      <c r="P846" s="323"/>
      <c r="Q846" s="323"/>
      <c r="R846" s="323"/>
      <c r="S846" s="323"/>
      <c r="T846" s="323"/>
      <c r="U846" s="323"/>
      <c r="V846" s="323"/>
      <c r="W846" s="323"/>
      <c r="X846" s="323"/>
      <c r="Y846" s="323"/>
      <c r="Z846" s="323"/>
    </row>
    <row r="847" spans="1:26" ht="14.25" customHeight="1" x14ac:dyDescent="0.25">
      <c r="A847" s="326">
        <v>842</v>
      </c>
      <c r="B847" s="327"/>
      <c r="C847" s="327"/>
      <c r="D847" s="327"/>
      <c r="E847" s="327"/>
      <c r="F847" s="328"/>
      <c r="G847" s="328"/>
      <c r="H847" s="329"/>
      <c r="I847" s="327"/>
      <c r="J847" s="330"/>
      <c r="K847" s="331"/>
      <c r="L847" s="323"/>
      <c r="M847" s="323"/>
      <c r="N847" s="323"/>
      <c r="O847" s="323"/>
      <c r="P847" s="323"/>
      <c r="Q847" s="323"/>
      <c r="R847" s="323"/>
      <c r="S847" s="323"/>
      <c r="T847" s="323"/>
      <c r="U847" s="323"/>
      <c r="V847" s="323"/>
      <c r="W847" s="323"/>
      <c r="X847" s="323"/>
      <c r="Y847" s="323"/>
      <c r="Z847" s="323"/>
    </row>
    <row r="848" spans="1:26" ht="14.25" customHeight="1" x14ac:dyDescent="0.25">
      <c r="A848" s="326">
        <v>843</v>
      </c>
      <c r="B848" s="327"/>
      <c r="C848" s="327"/>
      <c r="D848" s="327"/>
      <c r="E848" s="327"/>
      <c r="F848" s="328"/>
      <c r="G848" s="328"/>
      <c r="H848" s="329"/>
      <c r="I848" s="327"/>
      <c r="J848" s="330"/>
      <c r="K848" s="331"/>
      <c r="L848" s="323"/>
      <c r="M848" s="323"/>
      <c r="N848" s="323"/>
      <c r="O848" s="323"/>
      <c r="P848" s="323"/>
      <c r="Q848" s="323"/>
      <c r="R848" s="323"/>
      <c r="S848" s="323"/>
      <c r="T848" s="323"/>
      <c r="U848" s="323"/>
      <c r="V848" s="323"/>
      <c r="W848" s="323"/>
      <c r="X848" s="323"/>
      <c r="Y848" s="323"/>
      <c r="Z848" s="323"/>
    </row>
    <row r="849" spans="1:26" ht="14.25" customHeight="1" x14ac:dyDescent="0.25">
      <c r="A849" s="326">
        <v>844</v>
      </c>
      <c r="B849" s="327"/>
      <c r="C849" s="327"/>
      <c r="D849" s="327"/>
      <c r="E849" s="327"/>
      <c r="F849" s="328"/>
      <c r="G849" s="328"/>
      <c r="H849" s="329"/>
      <c r="I849" s="327"/>
      <c r="J849" s="330"/>
      <c r="K849" s="331"/>
      <c r="L849" s="323"/>
      <c r="M849" s="323"/>
      <c r="N849" s="323"/>
      <c r="O849" s="323"/>
      <c r="P849" s="323"/>
      <c r="Q849" s="323"/>
      <c r="R849" s="323"/>
      <c r="S849" s="323"/>
      <c r="T849" s="323"/>
      <c r="U849" s="323"/>
      <c r="V849" s="323"/>
      <c r="W849" s="323"/>
      <c r="X849" s="323"/>
      <c r="Y849" s="323"/>
      <c r="Z849" s="323"/>
    </row>
    <row r="850" spans="1:26" ht="14.25" customHeight="1" x14ac:dyDescent="0.25">
      <c r="A850" s="326">
        <v>845</v>
      </c>
      <c r="B850" s="327"/>
      <c r="C850" s="327"/>
      <c r="D850" s="327"/>
      <c r="E850" s="327"/>
      <c r="F850" s="328"/>
      <c r="G850" s="328"/>
      <c r="H850" s="329"/>
      <c r="I850" s="327"/>
      <c r="J850" s="330"/>
      <c r="K850" s="331"/>
      <c r="L850" s="323"/>
      <c r="M850" s="323"/>
      <c r="N850" s="323"/>
      <c r="O850" s="323"/>
      <c r="P850" s="323"/>
      <c r="Q850" s="323"/>
      <c r="R850" s="323"/>
      <c r="S850" s="323"/>
      <c r="T850" s="323"/>
      <c r="U850" s="323"/>
      <c r="V850" s="323"/>
      <c r="W850" s="323"/>
      <c r="X850" s="323"/>
      <c r="Y850" s="323"/>
      <c r="Z850" s="323"/>
    </row>
    <row r="851" spans="1:26" ht="14.25" customHeight="1" x14ac:dyDescent="0.25">
      <c r="A851" s="326">
        <v>846</v>
      </c>
      <c r="B851" s="327"/>
      <c r="C851" s="327"/>
      <c r="D851" s="327"/>
      <c r="E851" s="327"/>
      <c r="F851" s="328"/>
      <c r="G851" s="328"/>
      <c r="H851" s="329"/>
      <c r="I851" s="327"/>
      <c r="J851" s="330"/>
      <c r="K851" s="331"/>
      <c r="L851" s="323"/>
      <c r="M851" s="323"/>
      <c r="N851" s="323"/>
      <c r="O851" s="323"/>
      <c r="P851" s="323"/>
      <c r="Q851" s="323"/>
      <c r="R851" s="323"/>
      <c r="S851" s="323"/>
      <c r="T851" s="323"/>
      <c r="U851" s="323"/>
      <c r="V851" s="323"/>
      <c r="W851" s="323"/>
      <c r="X851" s="323"/>
      <c r="Y851" s="323"/>
      <c r="Z851" s="323"/>
    </row>
    <row r="852" spans="1:26" ht="14.25" customHeight="1" x14ac:dyDescent="0.25">
      <c r="A852" s="326">
        <v>847</v>
      </c>
      <c r="B852" s="327"/>
      <c r="C852" s="327"/>
      <c r="D852" s="327"/>
      <c r="E852" s="327"/>
      <c r="F852" s="328"/>
      <c r="G852" s="328"/>
      <c r="H852" s="329"/>
      <c r="I852" s="327"/>
      <c r="J852" s="330"/>
      <c r="K852" s="331"/>
      <c r="L852" s="323"/>
      <c r="M852" s="323"/>
      <c r="N852" s="323"/>
      <c r="O852" s="323"/>
      <c r="P852" s="323"/>
      <c r="Q852" s="323"/>
      <c r="R852" s="323"/>
      <c r="S852" s="323"/>
      <c r="T852" s="323"/>
      <c r="U852" s="323"/>
      <c r="V852" s="323"/>
      <c r="W852" s="323"/>
      <c r="X852" s="323"/>
      <c r="Y852" s="323"/>
      <c r="Z852" s="323"/>
    </row>
    <row r="853" spans="1:26" ht="14.25" customHeight="1" x14ac:dyDescent="0.25">
      <c r="A853" s="326">
        <v>848</v>
      </c>
      <c r="B853" s="327"/>
      <c r="C853" s="327"/>
      <c r="D853" s="327"/>
      <c r="E853" s="327"/>
      <c r="F853" s="328"/>
      <c r="G853" s="328"/>
      <c r="H853" s="329"/>
      <c r="I853" s="327"/>
      <c r="J853" s="330"/>
      <c r="K853" s="331"/>
      <c r="L853" s="323"/>
      <c r="M853" s="323"/>
      <c r="N853" s="323"/>
      <c r="O853" s="323"/>
      <c r="P853" s="323"/>
      <c r="Q853" s="323"/>
      <c r="R853" s="323"/>
      <c r="S853" s="323"/>
      <c r="T853" s="323"/>
      <c r="U853" s="323"/>
      <c r="V853" s="323"/>
      <c r="W853" s="323"/>
      <c r="X853" s="323"/>
      <c r="Y853" s="323"/>
      <c r="Z853" s="323"/>
    </row>
    <row r="854" spans="1:26" ht="14.25" customHeight="1" x14ac:dyDescent="0.25">
      <c r="A854" s="326">
        <v>849</v>
      </c>
      <c r="B854" s="327"/>
      <c r="C854" s="327"/>
      <c r="D854" s="327"/>
      <c r="E854" s="327"/>
      <c r="F854" s="328"/>
      <c r="G854" s="328"/>
      <c r="H854" s="329"/>
      <c r="I854" s="327"/>
      <c r="J854" s="330"/>
      <c r="K854" s="331"/>
      <c r="L854" s="323"/>
      <c r="M854" s="323"/>
      <c r="N854" s="323"/>
      <c r="O854" s="323"/>
      <c r="P854" s="323"/>
      <c r="Q854" s="323"/>
      <c r="R854" s="323"/>
      <c r="S854" s="323"/>
      <c r="T854" s="323"/>
      <c r="U854" s="323"/>
      <c r="V854" s="323"/>
      <c r="W854" s="323"/>
      <c r="X854" s="323"/>
      <c r="Y854" s="323"/>
      <c r="Z854" s="323"/>
    </row>
    <row r="855" spans="1:26" ht="14.25" customHeight="1" x14ac:dyDescent="0.25">
      <c r="A855" s="326">
        <v>850</v>
      </c>
      <c r="B855" s="327"/>
      <c r="C855" s="327"/>
      <c r="D855" s="327"/>
      <c r="E855" s="327"/>
      <c r="F855" s="328"/>
      <c r="G855" s="328"/>
      <c r="H855" s="329"/>
      <c r="I855" s="327"/>
      <c r="J855" s="330"/>
      <c r="K855" s="331"/>
      <c r="L855" s="323"/>
      <c r="M855" s="323"/>
      <c r="N855" s="323"/>
      <c r="O855" s="323"/>
      <c r="P855" s="323"/>
      <c r="Q855" s="323"/>
      <c r="R855" s="323"/>
      <c r="S855" s="323"/>
      <c r="T855" s="323"/>
      <c r="U855" s="323"/>
      <c r="V855" s="323"/>
      <c r="W855" s="323"/>
      <c r="X855" s="323"/>
      <c r="Y855" s="323"/>
      <c r="Z855" s="323"/>
    </row>
    <row r="856" spans="1:26" ht="14.25" customHeight="1" x14ac:dyDescent="0.25">
      <c r="A856" s="326">
        <v>851</v>
      </c>
      <c r="B856" s="327"/>
      <c r="C856" s="327"/>
      <c r="D856" s="327"/>
      <c r="E856" s="327"/>
      <c r="F856" s="328"/>
      <c r="G856" s="328"/>
      <c r="H856" s="329"/>
      <c r="I856" s="327"/>
      <c r="J856" s="330"/>
      <c r="K856" s="331"/>
      <c r="L856" s="323"/>
      <c r="M856" s="323"/>
      <c r="N856" s="323"/>
      <c r="O856" s="323"/>
      <c r="P856" s="323"/>
      <c r="Q856" s="323"/>
      <c r="R856" s="323"/>
      <c r="S856" s="323"/>
      <c r="T856" s="323"/>
      <c r="U856" s="323"/>
      <c r="V856" s="323"/>
      <c r="W856" s="323"/>
      <c r="X856" s="323"/>
      <c r="Y856" s="323"/>
      <c r="Z856" s="323"/>
    </row>
    <row r="857" spans="1:26" ht="14.25" customHeight="1" x14ac:dyDescent="0.25">
      <c r="A857" s="326">
        <v>852</v>
      </c>
      <c r="B857" s="327"/>
      <c r="C857" s="327"/>
      <c r="D857" s="327"/>
      <c r="E857" s="327"/>
      <c r="F857" s="328"/>
      <c r="G857" s="328"/>
      <c r="H857" s="329"/>
      <c r="I857" s="327"/>
      <c r="J857" s="330"/>
      <c r="K857" s="331"/>
      <c r="L857" s="323"/>
      <c r="M857" s="323"/>
      <c r="N857" s="323"/>
      <c r="O857" s="323"/>
      <c r="P857" s="323"/>
      <c r="Q857" s="323"/>
      <c r="R857" s="323"/>
      <c r="S857" s="323"/>
      <c r="T857" s="323"/>
      <c r="U857" s="323"/>
      <c r="V857" s="323"/>
      <c r="W857" s="323"/>
      <c r="X857" s="323"/>
      <c r="Y857" s="323"/>
      <c r="Z857" s="323"/>
    </row>
    <row r="858" spans="1:26" ht="14.25" customHeight="1" x14ac:dyDescent="0.25">
      <c r="A858" s="326">
        <v>853</v>
      </c>
      <c r="B858" s="327"/>
      <c r="C858" s="327"/>
      <c r="D858" s="327"/>
      <c r="E858" s="327"/>
      <c r="F858" s="328"/>
      <c r="G858" s="328"/>
      <c r="H858" s="329"/>
      <c r="I858" s="327"/>
      <c r="J858" s="330"/>
      <c r="K858" s="331"/>
      <c r="L858" s="323"/>
      <c r="M858" s="323"/>
      <c r="N858" s="323"/>
      <c r="O858" s="323"/>
      <c r="P858" s="323"/>
      <c r="Q858" s="323"/>
      <c r="R858" s="323"/>
      <c r="S858" s="323"/>
      <c r="T858" s="323"/>
      <c r="U858" s="323"/>
      <c r="V858" s="323"/>
      <c r="W858" s="323"/>
      <c r="X858" s="323"/>
      <c r="Y858" s="323"/>
      <c r="Z858" s="323"/>
    </row>
    <row r="859" spans="1:26" ht="14.25" customHeight="1" x14ac:dyDescent="0.25">
      <c r="A859" s="326">
        <v>854</v>
      </c>
      <c r="B859" s="327"/>
      <c r="C859" s="327"/>
      <c r="D859" s="327"/>
      <c r="E859" s="327"/>
      <c r="F859" s="328"/>
      <c r="G859" s="328"/>
      <c r="H859" s="329"/>
      <c r="I859" s="327"/>
      <c r="J859" s="330"/>
      <c r="K859" s="331"/>
      <c r="L859" s="323"/>
      <c r="M859" s="323"/>
      <c r="N859" s="323"/>
      <c r="O859" s="323"/>
      <c r="P859" s="323"/>
      <c r="Q859" s="323"/>
      <c r="R859" s="323"/>
      <c r="S859" s="323"/>
      <c r="T859" s="323"/>
      <c r="U859" s="323"/>
      <c r="V859" s="323"/>
      <c r="W859" s="323"/>
      <c r="X859" s="323"/>
      <c r="Y859" s="323"/>
      <c r="Z859" s="323"/>
    </row>
    <row r="860" spans="1:26" ht="14.25" customHeight="1" x14ac:dyDescent="0.25">
      <c r="A860" s="326">
        <v>855</v>
      </c>
      <c r="B860" s="327"/>
      <c r="C860" s="327"/>
      <c r="D860" s="327"/>
      <c r="E860" s="327"/>
      <c r="F860" s="328"/>
      <c r="G860" s="328"/>
      <c r="H860" s="329"/>
      <c r="I860" s="327"/>
      <c r="J860" s="330"/>
      <c r="K860" s="331"/>
      <c r="L860" s="323"/>
      <c r="M860" s="323"/>
      <c r="N860" s="323"/>
      <c r="O860" s="323"/>
      <c r="P860" s="323"/>
      <c r="Q860" s="323"/>
      <c r="R860" s="323"/>
      <c r="S860" s="323"/>
      <c r="T860" s="323"/>
      <c r="U860" s="323"/>
      <c r="V860" s="323"/>
      <c r="W860" s="323"/>
      <c r="X860" s="323"/>
      <c r="Y860" s="323"/>
      <c r="Z860" s="323"/>
    </row>
    <row r="861" spans="1:26" ht="14.25" customHeight="1" x14ac:dyDescent="0.25">
      <c r="A861" s="326">
        <v>856</v>
      </c>
      <c r="B861" s="327"/>
      <c r="C861" s="327"/>
      <c r="D861" s="327"/>
      <c r="E861" s="327"/>
      <c r="F861" s="328"/>
      <c r="G861" s="328"/>
      <c r="H861" s="329"/>
      <c r="I861" s="327"/>
      <c r="J861" s="330"/>
      <c r="K861" s="331"/>
      <c r="L861" s="323"/>
      <c r="M861" s="323"/>
      <c r="N861" s="323"/>
      <c r="O861" s="323"/>
      <c r="P861" s="323"/>
      <c r="Q861" s="323"/>
      <c r="R861" s="323"/>
      <c r="S861" s="323"/>
      <c r="T861" s="323"/>
      <c r="U861" s="323"/>
      <c r="V861" s="323"/>
      <c r="W861" s="323"/>
      <c r="X861" s="323"/>
      <c r="Y861" s="323"/>
      <c r="Z861" s="323"/>
    </row>
    <row r="862" spans="1:26" ht="14.25" customHeight="1" x14ac:dyDescent="0.25">
      <c r="A862" s="326">
        <v>857</v>
      </c>
      <c r="B862" s="327"/>
      <c r="C862" s="327"/>
      <c r="D862" s="327"/>
      <c r="E862" s="327"/>
      <c r="F862" s="328"/>
      <c r="G862" s="328"/>
      <c r="H862" s="329"/>
      <c r="I862" s="327"/>
      <c r="J862" s="330"/>
      <c r="K862" s="331"/>
      <c r="L862" s="323"/>
      <c r="M862" s="323"/>
      <c r="N862" s="323"/>
      <c r="O862" s="323"/>
      <c r="P862" s="323"/>
      <c r="Q862" s="323"/>
      <c r="R862" s="323"/>
      <c r="S862" s="323"/>
      <c r="T862" s="323"/>
      <c r="U862" s="323"/>
      <c r="V862" s="323"/>
      <c r="W862" s="323"/>
      <c r="X862" s="323"/>
      <c r="Y862" s="323"/>
      <c r="Z862" s="323"/>
    </row>
    <row r="863" spans="1:26" ht="14.25" customHeight="1" x14ac:dyDescent="0.25">
      <c r="A863" s="326">
        <v>858</v>
      </c>
      <c r="B863" s="327"/>
      <c r="C863" s="327"/>
      <c r="D863" s="327"/>
      <c r="E863" s="327"/>
      <c r="F863" s="328"/>
      <c r="G863" s="328"/>
      <c r="H863" s="329"/>
      <c r="I863" s="327"/>
      <c r="J863" s="330"/>
      <c r="K863" s="331"/>
      <c r="L863" s="323"/>
      <c r="M863" s="323"/>
      <c r="N863" s="323"/>
      <c r="O863" s="323"/>
      <c r="P863" s="323"/>
      <c r="Q863" s="323"/>
      <c r="R863" s="323"/>
      <c r="S863" s="323"/>
      <c r="T863" s="323"/>
      <c r="U863" s="323"/>
      <c r="V863" s="323"/>
      <c r="W863" s="323"/>
      <c r="X863" s="323"/>
      <c r="Y863" s="323"/>
      <c r="Z863" s="323"/>
    </row>
    <row r="864" spans="1:26" ht="14.25" customHeight="1" x14ac:dyDescent="0.25">
      <c r="A864" s="326">
        <v>859</v>
      </c>
      <c r="B864" s="327"/>
      <c r="C864" s="327"/>
      <c r="D864" s="327"/>
      <c r="E864" s="327"/>
      <c r="F864" s="328"/>
      <c r="G864" s="328"/>
      <c r="H864" s="329"/>
      <c r="I864" s="327"/>
      <c r="J864" s="330"/>
      <c r="K864" s="331"/>
      <c r="L864" s="323"/>
      <c r="M864" s="323"/>
      <c r="N864" s="323"/>
      <c r="O864" s="323"/>
      <c r="P864" s="323"/>
      <c r="Q864" s="323"/>
      <c r="R864" s="323"/>
      <c r="S864" s="323"/>
      <c r="T864" s="323"/>
      <c r="U864" s="323"/>
      <c r="V864" s="323"/>
      <c r="W864" s="323"/>
      <c r="X864" s="323"/>
      <c r="Y864" s="323"/>
      <c r="Z864" s="323"/>
    </row>
    <row r="865" spans="1:26" ht="14.25" customHeight="1" x14ac:dyDescent="0.25">
      <c r="A865" s="326">
        <v>860</v>
      </c>
      <c r="B865" s="327"/>
      <c r="C865" s="327"/>
      <c r="D865" s="327"/>
      <c r="E865" s="327"/>
      <c r="F865" s="328"/>
      <c r="G865" s="328"/>
      <c r="H865" s="329"/>
      <c r="I865" s="327"/>
      <c r="J865" s="330"/>
      <c r="K865" s="331"/>
      <c r="L865" s="323"/>
      <c r="M865" s="323"/>
      <c r="N865" s="323"/>
      <c r="O865" s="323"/>
      <c r="P865" s="323"/>
      <c r="Q865" s="323"/>
      <c r="R865" s="323"/>
      <c r="S865" s="323"/>
      <c r="T865" s="323"/>
      <c r="U865" s="323"/>
      <c r="V865" s="323"/>
      <c r="W865" s="323"/>
      <c r="X865" s="323"/>
      <c r="Y865" s="323"/>
      <c r="Z865" s="323"/>
    </row>
    <row r="866" spans="1:26" ht="14.25" customHeight="1" x14ac:dyDescent="0.25">
      <c r="A866" s="326">
        <v>861</v>
      </c>
      <c r="B866" s="327"/>
      <c r="C866" s="327"/>
      <c r="D866" s="327"/>
      <c r="E866" s="327"/>
      <c r="F866" s="328"/>
      <c r="G866" s="328"/>
      <c r="H866" s="329"/>
      <c r="I866" s="327"/>
      <c r="J866" s="330"/>
      <c r="K866" s="331"/>
      <c r="L866" s="323"/>
      <c r="M866" s="323"/>
      <c r="N866" s="323"/>
      <c r="O866" s="323"/>
      <c r="P866" s="323"/>
      <c r="Q866" s="323"/>
      <c r="R866" s="323"/>
      <c r="S866" s="323"/>
      <c r="T866" s="323"/>
      <c r="U866" s="323"/>
      <c r="V866" s="323"/>
      <c r="W866" s="323"/>
      <c r="X866" s="323"/>
      <c r="Y866" s="323"/>
      <c r="Z866" s="323"/>
    </row>
    <row r="867" spans="1:26" ht="14.25" customHeight="1" x14ac:dyDescent="0.25">
      <c r="A867" s="326">
        <v>862</v>
      </c>
      <c r="B867" s="327"/>
      <c r="C867" s="327"/>
      <c r="D867" s="327"/>
      <c r="E867" s="327"/>
      <c r="F867" s="328"/>
      <c r="G867" s="328"/>
      <c r="H867" s="329"/>
      <c r="I867" s="327"/>
      <c r="J867" s="330"/>
      <c r="K867" s="331"/>
      <c r="L867" s="323"/>
      <c r="M867" s="323"/>
      <c r="N867" s="323"/>
      <c r="O867" s="323"/>
      <c r="P867" s="323"/>
      <c r="Q867" s="323"/>
      <c r="R867" s="323"/>
      <c r="S867" s="323"/>
      <c r="T867" s="323"/>
      <c r="U867" s="323"/>
      <c r="V867" s="323"/>
      <c r="W867" s="323"/>
      <c r="X867" s="323"/>
      <c r="Y867" s="323"/>
      <c r="Z867" s="323"/>
    </row>
    <row r="868" spans="1:26" ht="14.25" customHeight="1" x14ac:dyDescent="0.25">
      <c r="A868" s="326">
        <v>863</v>
      </c>
      <c r="B868" s="327"/>
      <c r="C868" s="327"/>
      <c r="D868" s="327"/>
      <c r="E868" s="327"/>
      <c r="F868" s="328"/>
      <c r="G868" s="328"/>
      <c r="H868" s="329"/>
      <c r="I868" s="327"/>
      <c r="J868" s="330"/>
      <c r="K868" s="331"/>
      <c r="L868" s="323"/>
      <c r="M868" s="323"/>
      <c r="N868" s="323"/>
      <c r="O868" s="323"/>
      <c r="P868" s="323"/>
      <c r="Q868" s="323"/>
      <c r="R868" s="323"/>
      <c r="S868" s="323"/>
      <c r="T868" s="323"/>
      <c r="U868" s="323"/>
      <c r="V868" s="323"/>
      <c r="W868" s="323"/>
      <c r="X868" s="323"/>
      <c r="Y868" s="323"/>
      <c r="Z868" s="323"/>
    </row>
    <row r="869" spans="1:26" ht="14.25" customHeight="1" x14ac:dyDescent="0.25">
      <c r="A869" s="326">
        <v>864</v>
      </c>
      <c r="B869" s="327"/>
      <c r="C869" s="327"/>
      <c r="D869" s="327"/>
      <c r="E869" s="327"/>
      <c r="F869" s="328"/>
      <c r="G869" s="328"/>
      <c r="H869" s="329"/>
      <c r="I869" s="327"/>
      <c r="J869" s="330"/>
      <c r="K869" s="331"/>
      <c r="L869" s="323"/>
      <c r="M869" s="323"/>
      <c r="N869" s="323"/>
      <c r="O869" s="323"/>
      <c r="P869" s="323"/>
      <c r="Q869" s="323"/>
      <c r="R869" s="323"/>
      <c r="S869" s="323"/>
      <c r="T869" s="323"/>
      <c r="U869" s="323"/>
      <c r="V869" s="323"/>
      <c r="W869" s="323"/>
      <c r="X869" s="323"/>
      <c r="Y869" s="323"/>
      <c r="Z869" s="323"/>
    </row>
    <row r="870" spans="1:26" ht="14.25" customHeight="1" x14ac:dyDescent="0.25">
      <c r="A870" s="326">
        <v>865</v>
      </c>
      <c r="B870" s="327"/>
      <c r="C870" s="327"/>
      <c r="D870" s="327"/>
      <c r="E870" s="327"/>
      <c r="F870" s="328"/>
      <c r="G870" s="328"/>
      <c r="H870" s="329"/>
      <c r="I870" s="327"/>
      <c r="J870" s="330"/>
      <c r="K870" s="331"/>
      <c r="L870" s="323"/>
      <c r="M870" s="323"/>
      <c r="N870" s="323"/>
      <c r="O870" s="323"/>
      <c r="P870" s="323"/>
      <c r="Q870" s="323"/>
      <c r="R870" s="323"/>
      <c r="S870" s="323"/>
      <c r="T870" s="323"/>
      <c r="U870" s="323"/>
      <c r="V870" s="323"/>
      <c r="W870" s="323"/>
      <c r="X870" s="323"/>
      <c r="Y870" s="323"/>
      <c r="Z870" s="323"/>
    </row>
    <row r="871" spans="1:26" ht="14.25" customHeight="1" x14ac:dyDescent="0.25">
      <c r="A871" s="326">
        <v>866</v>
      </c>
      <c r="B871" s="327"/>
      <c r="C871" s="327"/>
      <c r="D871" s="327"/>
      <c r="E871" s="327"/>
      <c r="F871" s="328"/>
      <c r="G871" s="328"/>
      <c r="H871" s="329"/>
      <c r="I871" s="327"/>
      <c r="J871" s="330"/>
      <c r="K871" s="331"/>
      <c r="L871" s="323"/>
      <c r="M871" s="323"/>
      <c r="N871" s="323"/>
      <c r="O871" s="323"/>
      <c r="P871" s="323"/>
      <c r="Q871" s="323"/>
      <c r="R871" s="323"/>
      <c r="S871" s="323"/>
      <c r="T871" s="323"/>
      <c r="U871" s="323"/>
      <c r="V871" s="323"/>
      <c r="W871" s="323"/>
      <c r="X871" s="323"/>
      <c r="Y871" s="323"/>
      <c r="Z871" s="323"/>
    </row>
    <row r="872" spans="1:26" ht="14.25" customHeight="1" x14ac:dyDescent="0.25">
      <c r="A872" s="326">
        <v>867</v>
      </c>
      <c r="B872" s="327"/>
      <c r="C872" s="327"/>
      <c r="D872" s="327"/>
      <c r="E872" s="327"/>
      <c r="F872" s="328"/>
      <c r="G872" s="328"/>
      <c r="H872" s="329"/>
      <c r="I872" s="327"/>
      <c r="J872" s="330"/>
      <c r="K872" s="331"/>
      <c r="L872" s="323"/>
      <c r="M872" s="323"/>
      <c r="N872" s="323"/>
      <c r="O872" s="323"/>
      <c r="P872" s="323"/>
      <c r="Q872" s="323"/>
      <c r="R872" s="323"/>
      <c r="S872" s="323"/>
      <c r="T872" s="323"/>
      <c r="U872" s="323"/>
      <c r="V872" s="323"/>
      <c r="W872" s="323"/>
      <c r="X872" s="323"/>
      <c r="Y872" s="323"/>
      <c r="Z872" s="323"/>
    </row>
    <row r="873" spans="1:26" ht="14.25" customHeight="1" x14ac:dyDescent="0.25">
      <c r="A873" s="326">
        <v>868</v>
      </c>
      <c r="B873" s="327"/>
      <c r="C873" s="327"/>
      <c r="D873" s="327"/>
      <c r="E873" s="327"/>
      <c r="F873" s="328"/>
      <c r="G873" s="328"/>
      <c r="H873" s="329"/>
      <c r="I873" s="327"/>
      <c r="J873" s="330"/>
      <c r="K873" s="331"/>
      <c r="L873" s="323"/>
      <c r="M873" s="323"/>
      <c r="N873" s="323"/>
      <c r="O873" s="323"/>
      <c r="P873" s="323"/>
      <c r="Q873" s="323"/>
      <c r="R873" s="323"/>
      <c r="S873" s="323"/>
      <c r="T873" s="323"/>
      <c r="U873" s="323"/>
      <c r="V873" s="323"/>
      <c r="W873" s="323"/>
      <c r="X873" s="323"/>
      <c r="Y873" s="323"/>
      <c r="Z873" s="323"/>
    </row>
    <row r="874" spans="1:26" ht="14.25" customHeight="1" x14ac:dyDescent="0.25">
      <c r="A874" s="326">
        <v>869</v>
      </c>
      <c r="B874" s="327"/>
      <c r="C874" s="327"/>
      <c r="D874" s="327"/>
      <c r="E874" s="327"/>
      <c r="F874" s="328"/>
      <c r="G874" s="328"/>
      <c r="H874" s="329"/>
      <c r="I874" s="327"/>
      <c r="J874" s="330"/>
      <c r="K874" s="331"/>
      <c r="L874" s="323"/>
      <c r="M874" s="323"/>
      <c r="N874" s="323"/>
      <c r="O874" s="323"/>
      <c r="P874" s="323"/>
      <c r="Q874" s="323"/>
      <c r="R874" s="323"/>
      <c r="S874" s="323"/>
      <c r="T874" s="323"/>
      <c r="U874" s="323"/>
      <c r="V874" s="323"/>
      <c r="W874" s="323"/>
      <c r="X874" s="323"/>
      <c r="Y874" s="323"/>
      <c r="Z874" s="323"/>
    </row>
    <row r="875" spans="1:26" ht="14.25" customHeight="1" x14ac:dyDescent="0.25">
      <c r="A875" s="326">
        <v>870</v>
      </c>
      <c r="B875" s="327"/>
      <c r="C875" s="327"/>
      <c r="D875" s="327"/>
      <c r="E875" s="327"/>
      <c r="F875" s="328"/>
      <c r="G875" s="328"/>
      <c r="H875" s="329"/>
      <c r="I875" s="327"/>
      <c r="J875" s="330"/>
      <c r="K875" s="331"/>
      <c r="L875" s="323"/>
      <c r="M875" s="323"/>
      <c r="N875" s="323"/>
      <c r="O875" s="323"/>
      <c r="P875" s="323"/>
      <c r="Q875" s="323"/>
      <c r="R875" s="323"/>
      <c r="S875" s="323"/>
      <c r="T875" s="323"/>
      <c r="U875" s="323"/>
      <c r="V875" s="323"/>
      <c r="W875" s="323"/>
      <c r="X875" s="323"/>
      <c r="Y875" s="323"/>
      <c r="Z875" s="323"/>
    </row>
    <row r="876" spans="1:26" ht="14.25" customHeight="1" x14ac:dyDescent="0.25">
      <c r="A876" s="326">
        <v>871</v>
      </c>
      <c r="B876" s="327"/>
      <c r="C876" s="327"/>
      <c r="D876" s="327"/>
      <c r="E876" s="327"/>
      <c r="F876" s="328"/>
      <c r="G876" s="328"/>
      <c r="H876" s="329"/>
      <c r="I876" s="327"/>
      <c r="J876" s="330"/>
      <c r="K876" s="331"/>
      <c r="L876" s="323"/>
      <c r="M876" s="323"/>
      <c r="N876" s="323"/>
      <c r="O876" s="323"/>
      <c r="P876" s="323"/>
      <c r="Q876" s="323"/>
      <c r="R876" s="323"/>
      <c r="S876" s="323"/>
      <c r="T876" s="323"/>
      <c r="U876" s="323"/>
      <c r="V876" s="323"/>
      <c r="W876" s="323"/>
      <c r="X876" s="323"/>
      <c r="Y876" s="323"/>
      <c r="Z876" s="323"/>
    </row>
    <row r="877" spans="1:26" ht="14.25" customHeight="1" x14ac:dyDescent="0.25">
      <c r="A877" s="326">
        <v>872</v>
      </c>
      <c r="B877" s="327"/>
      <c r="C877" s="327"/>
      <c r="D877" s="327"/>
      <c r="E877" s="327"/>
      <c r="F877" s="328"/>
      <c r="G877" s="328"/>
      <c r="H877" s="329"/>
      <c r="I877" s="327"/>
      <c r="J877" s="330"/>
      <c r="K877" s="331"/>
      <c r="L877" s="323"/>
      <c r="M877" s="323"/>
      <c r="N877" s="323"/>
      <c r="O877" s="323"/>
      <c r="P877" s="323"/>
      <c r="Q877" s="323"/>
      <c r="R877" s="323"/>
      <c r="S877" s="323"/>
      <c r="T877" s="323"/>
      <c r="U877" s="323"/>
      <c r="V877" s="323"/>
      <c r="W877" s="323"/>
      <c r="X877" s="323"/>
      <c r="Y877" s="323"/>
      <c r="Z877" s="323"/>
    </row>
    <row r="878" spans="1:26" ht="14.25" customHeight="1" x14ac:dyDescent="0.25">
      <c r="A878" s="326">
        <v>873</v>
      </c>
      <c r="B878" s="327"/>
      <c r="C878" s="327"/>
      <c r="D878" s="327"/>
      <c r="E878" s="327"/>
      <c r="F878" s="328"/>
      <c r="G878" s="328"/>
      <c r="H878" s="329"/>
      <c r="I878" s="327"/>
      <c r="J878" s="330"/>
      <c r="K878" s="331"/>
      <c r="L878" s="323"/>
      <c r="M878" s="323"/>
      <c r="N878" s="323"/>
      <c r="O878" s="323"/>
      <c r="P878" s="323"/>
      <c r="Q878" s="323"/>
      <c r="R878" s="323"/>
      <c r="S878" s="323"/>
      <c r="T878" s="323"/>
      <c r="U878" s="323"/>
      <c r="V878" s="323"/>
      <c r="W878" s="323"/>
      <c r="X878" s="323"/>
      <c r="Y878" s="323"/>
      <c r="Z878" s="323"/>
    </row>
    <row r="879" spans="1:26" ht="14.25" customHeight="1" x14ac:dyDescent="0.25">
      <c r="A879" s="326">
        <v>874</v>
      </c>
      <c r="B879" s="327"/>
      <c r="C879" s="327"/>
      <c r="D879" s="327"/>
      <c r="E879" s="327"/>
      <c r="F879" s="328"/>
      <c r="G879" s="328"/>
      <c r="H879" s="329"/>
      <c r="I879" s="327"/>
      <c r="J879" s="330"/>
      <c r="K879" s="331"/>
      <c r="L879" s="323"/>
      <c r="M879" s="323"/>
      <c r="N879" s="323"/>
      <c r="O879" s="323"/>
      <c r="P879" s="323"/>
      <c r="Q879" s="323"/>
      <c r="R879" s="323"/>
      <c r="S879" s="323"/>
      <c r="T879" s="323"/>
      <c r="U879" s="323"/>
      <c r="V879" s="323"/>
      <c r="W879" s="323"/>
      <c r="X879" s="323"/>
      <c r="Y879" s="323"/>
      <c r="Z879" s="323"/>
    </row>
    <row r="880" spans="1:26" ht="14.25" customHeight="1" x14ac:dyDescent="0.25">
      <c r="A880" s="326">
        <v>875</v>
      </c>
      <c r="B880" s="327"/>
      <c r="C880" s="327"/>
      <c r="D880" s="327"/>
      <c r="E880" s="327"/>
      <c r="F880" s="328"/>
      <c r="G880" s="328"/>
      <c r="H880" s="329"/>
      <c r="I880" s="327"/>
      <c r="J880" s="330"/>
      <c r="K880" s="331"/>
      <c r="L880" s="323"/>
      <c r="M880" s="323"/>
      <c r="N880" s="323"/>
      <c r="O880" s="323"/>
      <c r="P880" s="323"/>
      <c r="Q880" s="323"/>
      <c r="R880" s="323"/>
      <c r="S880" s="323"/>
      <c r="T880" s="323"/>
      <c r="U880" s="323"/>
      <c r="V880" s="323"/>
      <c r="W880" s="323"/>
      <c r="X880" s="323"/>
      <c r="Y880" s="323"/>
      <c r="Z880" s="323"/>
    </row>
    <row r="881" spans="1:26" ht="14.25" customHeight="1" x14ac:dyDescent="0.25">
      <c r="A881" s="326">
        <v>876</v>
      </c>
      <c r="B881" s="327"/>
      <c r="C881" s="327"/>
      <c r="D881" s="327"/>
      <c r="E881" s="327"/>
      <c r="F881" s="328"/>
      <c r="G881" s="328"/>
      <c r="H881" s="329"/>
      <c r="I881" s="327"/>
      <c r="J881" s="330"/>
      <c r="K881" s="331"/>
      <c r="L881" s="323"/>
      <c r="M881" s="323"/>
      <c r="N881" s="323"/>
      <c r="O881" s="323"/>
      <c r="P881" s="323"/>
      <c r="Q881" s="323"/>
      <c r="R881" s="323"/>
      <c r="S881" s="323"/>
      <c r="T881" s="323"/>
      <c r="U881" s="323"/>
      <c r="V881" s="323"/>
      <c r="W881" s="323"/>
      <c r="X881" s="323"/>
      <c r="Y881" s="323"/>
      <c r="Z881" s="323"/>
    </row>
    <row r="882" spans="1:26" ht="14.25" customHeight="1" x14ac:dyDescent="0.25">
      <c r="A882" s="326">
        <v>877</v>
      </c>
      <c r="B882" s="327"/>
      <c r="C882" s="327"/>
      <c r="D882" s="327"/>
      <c r="E882" s="327"/>
      <c r="F882" s="328"/>
      <c r="G882" s="328"/>
      <c r="H882" s="329"/>
      <c r="I882" s="327"/>
      <c r="J882" s="330"/>
      <c r="K882" s="331"/>
      <c r="L882" s="323"/>
      <c r="M882" s="323"/>
      <c r="N882" s="323"/>
      <c r="O882" s="323"/>
      <c r="P882" s="323"/>
      <c r="Q882" s="323"/>
      <c r="R882" s="323"/>
      <c r="S882" s="323"/>
      <c r="T882" s="323"/>
      <c r="U882" s="323"/>
      <c r="V882" s="323"/>
      <c r="W882" s="323"/>
      <c r="X882" s="323"/>
      <c r="Y882" s="323"/>
      <c r="Z882" s="323"/>
    </row>
    <row r="883" spans="1:26" ht="14.25" customHeight="1" x14ac:dyDescent="0.25">
      <c r="A883" s="326">
        <v>878</v>
      </c>
      <c r="B883" s="327"/>
      <c r="C883" s="327"/>
      <c r="D883" s="327"/>
      <c r="E883" s="327"/>
      <c r="F883" s="328"/>
      <c r="G883" s="328"/>
      <c r="H883" s="329"/>
      <c r="I883" s="327"/>
      <c r="J883" s="330"/>
      <c r="K883" s="331"/>
      <c r="L883" s="323"/>
      <c r="M883" s="323"/>
      <c r="N883" s="323"/>
      <c r="O883" s="323"/>
      <c r="P883" s="323"/>
      <c r="Q883" s="323"/>
      <c r="R883" s="323"/>
      <c r="S883" s="323"/>
      <c r="T883" s="323"/>
      <c r="U883" s="323"/>
      <c r="V883" s="323"/>
      <c r="W883" s="323"/>
      <c r="X883" s="323"/>
      <c r="Y883" s="323"/>
      <c r="Z883" s="323"/>
    </row>
    <row r="884" spans="1:26" ht="14.25" customHeight="1" x14ac:dyDescent="0.25">
      <c r="A884" s="326">
        <v>879</v>
      </c>
      <c r="B884" s="327"/>
      <c r="C884" s="327"/>
      <c r="D884" s="327"/>
      <c r="E884" s="327"/>
      <c r="F884" s="328"/>
      <c r="G884" s="328"/>
      <c r="H884" s="329"/>
      <c r="I884" s="327"/>
      <c r="J884" s="330"/>
      <c r="K884" s="331"/>
      <c r="L884" s="323"/>
      <c r="M884" s="323"/>
      <c r="N884" s="323"/>
      <c r="O884" s="323"/>
      <c r="P884" s="323"/>
      <c r="Q884" s="323"/>
      <c r="R884" s="323"/>
      <c r="S884" s="323"/>
      <c r="T884" s="323"/>
      <c r="U884" s="323"/>
      <c r="V884" s="323"/>
      <c r="W884" s="323"/>
      <c r="X884" s="323"/>
      <c r="Y884" s="323"/>
      <c r="Z884" s="323"/>
    </row>
    <row r="885" spans="1:26" ht="14.25" customHeight="1" x14ac:dyDescent="0.25">
      <c r="A885" s="326">
        <v>880</v>
      </c>
      <c r="B885" s="327"/>
      <c r="C885" s="327"/>
      <c r="D885" s="327"/>
      <c r="E885" s="327"/>
      <c r="F885" s="328"/>
      <c r="G885" s="328"/>
      <c r="H885" s="329"/>
      <c r="I885" s="327"/>
      <c r="J885" s="330"/>
      <c r="K885" s="331"/>
      <c r="L885" s="323"/>
      <c r="M885" s="323"/>
      <c r="N885" s="323"/>
      <c r="O885" s="323"/>
      <c r="P885" s="323"/>
      <c r="Q885" s="323"/>
      <c r="R885" s="323"/>
      <c r="S885" s="323"/>
      <c r="T885" s="323"/>
      <c r="U885" s="323"/>
      <c r="V885" s="323"/>
      <c r="W885" s="323"/>
      <c r="X885" s="323"/>
      <c r="Y885" s="323"/>
      <c r="Z885" s="323"/>
    </row>
    <row r="886" spans="1:26" ht="14.25" customHeight="1" x14ac:dyDescent="0.25">
      <c r="A886" s="326">
        <v>881</v>
      </c>
      <c r="B886" s="327"/>
      <c r="C886" s="327"/>
      <c r="D886" s="327"/>
      <c r="E886" s="327"/>
      <c r="F886" s="328"/>
      <c r="G886" s="328"/>
      <c r="H886" s="329"/>
      <c r="I886" s="327"/>
      <c r="J886" s="330"/>
      <c r="K886" s="331"/>
      <c r="L886" s="323"/>
      <c r="M886" s="323"/>
      <c r="N886" s="323"/>
      <c r="O886" s="323"/>
      <c r="P886" s="323"/>
      <c r="Q886" s="323"/>
      <c r="R886" s="323"/>
      <c r="S886" s="323"/>
      <c r="T886" s="323"/>
      <c r="U886" s="323"/>
      <c r="V886" s="323"/>
      <c r="W886" s="323"/>
      <c r="X886" s="323"/>
      <c r="Y886" s="323"/>
      <c r="Z886" s="323"/>
    </row>
    <row r="887" spans="1:26" ht="14.25" customHeight="1" x14ac:dyDescent="0.25">
      <c r="A887" s="326">
        <v>882</v>
      </c>
      <c r="B887" s="327"/>
      <c r="C887" s="327"/>
      <c r="D887" s="327"/>
      <c r="E887" s="327"/>
      <c r="F887" s="328"/>
      <c r="G887" s="328"/>
      <c r="H887" s="329"/>
      <c r="I887" s="327"/>
      <c r="J887" s="330"/>
      <c r="K887" s="331"/>
      <c r="L887" s="323"/>
      <c r="M887" s="323"/>
      <c r="N887" s="323"/>
      <c r="O887" s="323"/>
      <c r="P887" s="323"/>
      <c r="Q887" s="323"/>
      <c r="R887" s="323"/>
      <c r="S887" s="323"/>
      <c r="T887" s="323"/>
      <c r="U887" s="323"/>
      <c r="V887" s="323"/>
      <c r="W887" s="323"/>
      <c r="X887" s="323"/>
      <c r="Y887" s="323"/>
      <c r="Z887" s="323"/>
    </row>
    <row r="888" spans="1:26" ht="14.25" customHeight="1" x14ac:dyDescent="0.25">
      <c r="A888" s="326">
        <v>883</v>
      </c>
      <c r="B888" s="327"/>
      <c r="C888" s="327"/>
      <c r="D888" s="327"/>
      <c r="E888" s="327"/>
      <c r="F888" s="328"/>
      <c r="G888" s="328"/>
      <c r="H888" s="329"/>
      <c r="I888" s="327"/>
      <c r="J888" s="330"/>
      <c r="K888" s="331"/>
      <c r="L888" s="323"/>
      <c r="M888" s="323"/>
      <c r="N888" s="323"/>
      <c r="O888" s="323"/>
      <c r="P888" s="323"/>
      <c r="Q888" s="323"/>
      <c r="R888" s="323"/>
      <c r="S888" s="323"/>
      <c r="T888" s="323"/>
      <c r="U888" s="323"/>
      <c r="V888" s="323"/>
      <c r="W888" s="323"/>
      <c r="X888" s="323"/>
      <c r="Y888" s="323"/>
      <c r="Z888" s="323"/>
    </row>
    <row r="889" spans="1:26" ht="14.25" customHeight="1" x14ac:dyDescent="0.25">
      <c r="A889" s="326">
        <v>884</v>
      </c>
      <c r="B889" s="327"/>
      <c r="C889" s="327"/>
      <c r="D889" s="327"/>
      <c r="E889" s="327"/>
      <c r="F889" s="328"/>
      <c r="G889" s="328"/>
      <c r="H889" s="329"/>
      <c r="I889" s="327"/>
      <c r="J889" s="330"/>
      <c r="K889" s="331"/>
      <c r="L889" s="323"/>
      <c r="M889" s="323"/>
      <c r="N889" s="323"/>
      <c r="O889" s="323"/>
      <c r="P889" s="323"/>
      <c r="Q889" s="323"/>
      <c r="R889" s="323"/>
      <c r="S889" s="323"/>
      <c r="T889" s="323"/>
      <c r="U889" s="323"/>
      <c r="V889" s="323"/>
      <c r="W889" s="323"/>
      <c r="X889" s="323"/>
      <c r="Y889" s="323"/>
      <c r="Z889" s="323"/>
    </row>
    <row r="890" spans="1:26" ht="14.25" customHeight="1" x14ac:dyDescent="0.25">
      <c r="A890" s="326">
        <v>885</v>
      </c>
      <c r="B890" s="327"/>
      <c r="C890" s="327"/>
      <c r="D890" s="327"/>
      <c r="E890" s="327"/>
      <c r="F890" s="328"/>
      <c r="G890" s="328"/>
      <c r="H890" s="329"/>
      <c r="I890" s="327"/>
      <c r="J890" s="330"/>
      <c r="K890" s="331"/>
      <c r="L890" s="323"/>
      <c r="M890" s="323"/>
      <c r="N890" s="323"/>
      <c r="O890" s="323"/>
      <c r="P890" s="323"/>
      <c r="Q890" s="323"/>
      <c r="R890" s="323"/>
      <c r="S890" s="323"/>
      <c r="T890" s="323"/>
      <c r="U890" s="323"/>
      <c r="V890" s="323"/>
      <c r="W890" s="323"/>
      <c r="X890" s="323"/>
      <c r="Y890" s="323"/>
      <c r="Z890" s="323"/>
    </row>
    <row r="891" spans="1:26" ht="14.25" customHeight="1" x14ac:dyDescent="0.25">
      <c r="A891" s="326">
        <v>886</v>
      </c>
      <c r="B891" s="327"/>
      <c r="C891" s="327"/>
      <c r="D891" s="327"/>
      <c r="E891" s="327"/>
      <c r="F891" s="328"/>
      <c r="G891" s="328"/>
      <c r="H891" s="329"/>
      <c r="I891" s="327"/>
      <c r="J891" s="330"/>
      <c r="K891" s="331"/>
      <c r="L891" s="323"/>
      <c r="M891" s="323"/>
      <c r="N891" s="323"/>
      <c r="O891" s="323"/>
      <c r="P891" s="323"/>
      <c r="Q891" s="323"/>
      <c r="R891" s="323"/>
      <c r="S891" s="323"/>
      <c r="T891" s="323"/>
      <c r="U891" s="323"/>
      <c r="V891" s="323"/>
      <c r="W891" s="323"/>
      <c r="X891" s="323"/>
      <c r="Y891" s="323"/>
      <c r="Z891" s="323"/>
    </row>
    <row r="892" spans="1:26" ht="14.25" customHeight="1" x14ac:dyDescent="0.25">
      <c r="A892" s="326">
        <v>887</v>
      </c>
      <c r="B892" s="327"/>
      <c r="C892" s="327"/>
      <c r="D892" s="327"/>
      <c r="E892" s="327"/>
      <c r="F892" s="328"/>
      <c r="G892" s="328"/>
      <c r="H892" s="329"/>
      <c r="I892" s="327"/>
      <c r="J892" s="330"/>
      <c r="K892" s="331"/>
      <c r="L892" s="323"/>
      <c r="M892" s="323"/>
      <c r="N892" s="323"/>
      <c r="O892" s="323"/>
      <c r="P892" s="323"/>
      <c r="Q892" s="323"/>
      <c r="R892" s="323"/>
      <c r="S892" s="323"/>
      <c r="T892" s="323"/>
      <c r="U892" s="323"/>
      <c r="V892" s="323"/>
      <c r="W892" s="323"/>
      <c r="X892" s="323"/>
      <c r="Y892" s="323"/>
      <c r="Z892" s="323"/>
    </row>
    <row r="893" spans="1:26" ht="14.25" customHeight="1" x14ac:dyDescent="0.25">
      <c r="A893" s="326">
        <v>888</v>
      </c>
      <c r="B893" s="327"/>
      <c r="C893" s="327"/>
      <c r="D893" s="327"/>
      <c r="E893" s="327"/>
      <c r="F893" s="328"/>
      <c r="G893" s="328"/>
      <c r="H893" s="329"/>
      <c r="I893" s="327"/>
      <c r="J893" s="330"/>
      <c r="K893" s="331"/>
      <c r="L893" s="323"/>
      <c r="M893" s="323"/>
      <c r="N893" s="323"/>
      <c r="O893" s="323"/>
      <c r="P893" s="323"/>
      <c r="Q893" s="323"/>
      <c r="R893" s="323"/>
      <c r="S893" s="323"/>
      <c r="T893" s="323"/>
      <c r="U893" s="323"/>
      <c r="V893" s="323"/>
      <c r="W893" s="323"/>
      <c r="X893" s="323"/>
      <c r="Y893" s="323"/>
      <c r="Z893" s="323"/>
    </row>
    <row r="894" spans="1:26" ht="14.25" customHeight="1" x14ac:dyDescent="0.25">
      <c r="A894" s="326">
        <v>889</v>
      </c>
      <c r="B894" s="327"/>
      <c r="C894" s="327"/>
      <c r="D894" s="327"/>
      <c r="E894" s="327"/>
      <c r="F894" s="328"/>
      <c r="G894" s="328"/>
      <c r="H894" s="329"/>
      <c r="I894" s="327"/>
      <c r="J894" s="330"/>
      <c r="K894" s="331"/>
      <c r="L894" s="323"/>
      <c r="M894" s="323"/>
      <c r="N894" s="323"/>
      <c r="O894" s="323"/>
      <c r="P894" s="323"/>
      <c r="Q894" s="323"/>
      <c r="R894" s="323"/>
      <c r="S894" s="323"/>
      <c r="T894" s="323"/>
      <c r="U894" s="323"/>
      <c r="V894" s="323"/>
      <c r="W894" s="323"/>
      <c r="X894" s="323"/>
      <c r="Y894" s="323"/>
      <c r="Z894" s="323"/>
    </row>
    <row r="895" spans="1:26" ht="14.25" customHeight="1" x14ac:dyDescent="0.25">
      <c r="A895" s="326">
        <v>890</v>
      </c>
      <c r="B895" s="327"/>
      <c r="C895" s="327"/>
      <c r="D895" s="327"/>
      <c r="E895" s="327"/>
      <c r="F895" s="328"/>
      <c r="G895" s="328"/>
      <c r="H895" s="329"/>
      <c r="I895" s="327"/>
      <c r="J895" s="330"/>
      <c r="K895" s="331"/>
      <c r="L895" s="323"/>
      <c r="M895" s="323"/>
      <c r="N895" s="323"/>
      <c r="O895" s="323"/>
      <c r="P895" s="323"/>
      <c r="Q895" s="323"/>
      <c r="R895" s="323"/>
      <c r="S895" s="323"/>
      <c r="T895" s="323"/>
      <c r="U895" s="323"/>
      <c r="V895" s="323"/>
      <c r="W895" s="323"/>
      <c r="X895" s="323"/>
      <c r="Y895" s="323"/>
      <c r="Z895" s="323"/>
    </row>
    <row r="896" spans="1:26" ht="14.25" customHeight="1" x14ac:dyDescent="0.25">
      <c r="A896" s="326">
        <v>891</v>
      </c>
      <c r="B896" s="327"/>
      <c r="C896" s="327"/>
      <c r="D896" s="327"/>
      <c r="E896" s="327"/>
      <c r="F896" s="328"/>
      <c r="G896" s="328"/>
      <c r="H896" s="329"/>
      <c r="I896" s="327"/>
      <c r="J896" s="330"/>
      <c r="K896" s="331"/>
      <c r="L896" s="323"/>
      <c r="M896" s="323"/>
      <c r="N896" s="323"/>
      <c r="O896" s="323"/>
      <c r="P896" s="323"/>
      <c r="Q896" s="323"/>
      <c r="R896" s="323"/>
      <c r="S896" s="323"/>
      <c r="T896" s="323"/>
      <c r="U896" s="323"/>
      <c r="V896" s="323"/>
      <c r="W896" s="323"/>
      <c r="X896" s="323"/>
      <c r="Y896" s="323"/>
      <c r="Z896" s="323"/>
    </row>
    <row r="897" spans="1:26" ht="14.25" customHeight="1" x14ac:dyDescent="0.25">
      <c r="A897" s="326">
        <v>892</v>
      </c>
      <c r="B897" s="327"/>
      <c r="C897" s="327"/>
      <c r="D897" s="327"/>
      <c r="E897" s="327"/>
      <c r="F897" s="328"/>
      <c r="G897" s="328"/>
      <c r="H897" s="329"/>
      <c r="I897" s="327"/>
      <c r="J897" s="330"/>
      <c r="K897" s="331"/>
      <c r="L897" s="323"/>
      <c r="M897" s="323"/>
      <c r="N897" s="323"/>
      <c r="O897" s="323"/>
      <c r="P897" s="323"/>
      <c r="Q897" s="323"/>
      <c r="R897" s="323"/>
      <c r="S897" s="323"/>
      <c r="T897" s="323"/>
      <c r="U897" s="323"/>
      <c r="V897" s="323"/>
      <c r="W897" s="323"/>
      <c r="X897" s="323"/>
      <c r="Y897" s="323"/>
      <c r="Z897" s="323"/>
    </row>
    <row r="898" spans="1:26" ht="14.25" customHeight="1" x14ac:dyDescent="0.25">
      <c r="A898" s="326">
        <v>893</v>
      </c>
      <c r="B898" s="327"/>
      <c r="C898" s="327"/>
      <c r="D898" s="327"/>
      <c r="E898" s="327"/>
      <c r="F898" s="328"/>
      <c r="G898" s="328"/>
      <c r="H898" s="329"/>
      <c r="I898" s="327"/>
      <c r="J898" s="330"/>
      <c r="K898" s="331"/>
      <c r="L898" s="323"/>
      <c r="M898" s="323"/>
      <c r="N898" s="323"/>
      <c r="O898" s="323"/>
      <c r="P898" s="323"/>
      <c r="Q898" s="323"/>
      <c r="R898" s="323"/>
      <c r="S898" s="323"/>
      <c r="T898" s="323"/>
      <c r="U898" s="323"/>
      <c r="V898" s="323"/>
      <c r="W898" s="323"/>
      <c r="X898" s="323"/>
      <c r="Y898" s="323"/>
      <c r="Z898" s="323"/>
    </row>
    <row r="899" spans="1:26" ht="14.25" customHeight="1" x14ac:dyDescent="0.25">
      <c r="A899" s="326">
        <v>894</v>
      </c>
      <c r="B899" s="327"/>
      <c r="C899" s="327"/>
      <c r="D899" s="327"/>
      <c r="E899" s="327"/>
      <c r="F899" s="328"/>
      <c r="G899" s="328"/>
      <c r="H899" s="329"/>
      <c r="I899" s="327"/>
      <c r="J899" s="330"/>
      <c r="K899" s="331"/>
      <c r="L899" s="323"/>
      <c r="M899" s="323"/>
      <c r="N899" s="323"/>
      <c r="O899" s="323"/>
      <c r="P899" s="323"/>
      <c r="Q899" s="323"/>
      <c r="R899" s="323"/>
      <c r="S899" s="323"/>
      <c r="T899" s="323"/>
      <c r="U899" s="323"/>
      <c r="V899" s="323"/>
      <c r="W899" s="323"/>
      <c r="X899" s="323"/>
      <c r="Y899" s="323"/>
      <c r="Z899" s="323"/>
    </row>
    <row r="900" spans="1:26" ht="14.25" customHeight="1" x14ac:dyDescent="0.25">
      <c r="A900" s="326">
        <v>895</v>
      </c>
      <c r="B900" s="327"/>
      <c r="C900" s="327"/>
      <c r="D900" s="327"/>
      <c r="E900" s="327"/>
      <c r="F900" s="328"/>
      <c r="G900" s="328"/>
      <c r="H900" s="329"/>
      <c r="I900" s="327"/>
      <c r="J900" s="330"/>
      <c r="K900" s="331"/>
      <c r="L900" s="323"/>
      <c r="M900" s="323"/>
      <c r="N900" s="323"/>
      <c r="O900" s="323"/>
      <c r="P900" s="323"/>
      <c r="Q900" s="323"/>
      <c r="R900" s="323"/>
      <c r="S900" s="323"/>
      <c r="T900" s="323"/>
      <c r="U900" s="323"/>
      <c r="V900" s="323"/>
      <c r="W900" s="323"/>
      <c r="X900" s="323"/>
      <c r="Y900" s="323"/>
      <c r="Z900" s="323"/>
    </row>
    <row r="901" spans="1:26" ht="14.25" customHeight="1" x14ac:dyDescent="0.25">
      <c r="A901" s="326">
        <v>896</v>
      </c>
      <c r="B901" s="327"/>
      <c r="C901" s="327"/>
      <c r="D901" s="327"/>
      <c r="E901" s="327"/>
      <c r="F901" s="328"/>
      <c r="G901" s="328"/>
      <c r="H901" s="329"/>
      <c r="I901" s="327"/>
      <c r="J901" s="330"/>
      <c r="K901" s="331"/>
      <c r="L901" s="323"/>
      <c r="M901" s="323"/>
      <c r="N901" s="323"/>
      <c r="O901" s="323"/>
      <c r="P901" s="323"/>
      <c r="Q901" s="323"/>
      <c r="R901" s="323"/>
      <c r="S901" s="323"/>
      <c r="T901" s="323"/>
      <c r="U901" s="323"/>
      <c r="V901" s="323"/>
      <c r="W901" s="323"/>
      <c r="X901" s="323"/>
      <c r="Y901" s="323"/>
      <c r="Z901" s="323"/>
    </row>
    <row r="902" spans="1:26" ht="14.25" customHeight="1" x14ac:dyDescent="0.25">
      <c r="A902" s="326">
        <v>897</v>
      </c>
      <c r="B902" s="327"/>
      <c r="C902" s="327"/>
      <c r="D902" s="327"/>
      <c r="E902" s="327"/>
      <c r="F902" s="328"/>
      <c r="G902" s="328"/>
      <c r="H902" s="329"/>
      <c r="I902" s="327"/>
      <c r="J902" s="330"/>
      <c r="K902" s="331"/>
      <c r="L902" s="323"/>
      <c r="M902" s="323"/>
      <c r="N902" s="323"/>
      <c r="O902" s="323"/>
      <c r="P902" s="323"/>
      <c r="Q902" s="323"/>
      <c r="R902" s="323"/>
      <c r="S902" s="323"/>
      <c r="T902" s="323"/>
      <c r="U902" s="323"/>
      <c r="V902" s="323"/>
      <c r="W902" s="323"/>
      <c r="X902" s="323"/>
      <c r="Y902" s="323"/>
      <c r="Z902" s="323"/>
    </row>
    <row r="903" spans="1:26" ht="14.25" customHeight="1" x14ac:dyDescent="0.25">
      <c r="A903" s="326">
        <v>898</v>
      </c>
      <c r="B903" s="327"/>
      <c r="C903" s="327"/>
      <c r="D903" s="327"/>
      <c r="E903" s="327"/>
      <c r="F903" s="328"/>
      <c r="G903" s="328"/>
      <c r="H903" s="329"/>
      <c r="I903" s="327"/>
      <c r="J903" s="330"/>
      <c r="K903" s="331"/>
      <c r="L903" s="323"/>
      <c r="M903" s="323"/>
      <c r="N903" s="323"/>
      <c r="O903" s="323"/>
      <c r="P903" s="323"/>
      <c r="Q903" s="323"/>
      <c r="R903" s="323"/>
      <c r="S903" s="323"/>
      <c r="T903" s="323"/>
      <c r="U903" s="323"/>
      <c r="V903" s="323"/>
      <c r="W903" s="323"/>
      <c r="X903" s="323"/>
      <c r="Y903" s="323"/>
      <c r="Z903" s="323"/>
    </row>
    <row r="904" spans="1:26" ht="14.25" customHeight="1" x14ac:dyDescent="0.25">
      <c r="A904" s="326">
        <v>899</v>
      </c>
      <c r="B904" s="327"/>
      <c r="C904" s="327"/>
      <c r="D904" s="327"/>
      <c r="E904" s="327"/>
      <c r="F904" s="328"/>
      <c r="G904" s="328"/>
      <c r="H904" s="329"/>
      <c r="I904" s="327"/>
      <c r="J904" s="330"/>
      <c r="K904" s="331"/>
      <c r="L904" s="323"/>
      <c r="M904" s="323"/>
      <c r="N904" s="323"/>
      <c r="O904" s="323"/>
      <c r="P904" s="323"/>
      <c r="Q904" s="323"/>
      <c r="R904" s="323"/>
      <c r="S904" s="323"/>
      <c r="T904" s="323"/>
      <c r="U904" s="323"/>
      <c r="V904" s="323"/>
      <c r="W904" s="323"/>
      <c r="X904" s="323"/>
      <c r="Y904" s="323"/>
      <c r="Z904" s="323"/>
    </row>
    <row r="905" spans="1:26" ht="14.25" customHeight="1" x14ac:dyDescent="0.25">
      <c r="A905" s="326">
        <v>900</v>
      </c>
      <c r="B905" s="327"/>
      <c r="C905" s="327"/>
      <c r="D905" s="327"/>
      <c r="E905" s="327"/>
      <c r="F905" s="328"/>
      <c r="G905" s="328"/>
      <c r="H905" s="329"/>
      <c r="I905" s="327"/>
      <c r="J905" s="330"/>
      <c r="K905" s="331"/>
      <c r="L905" s="323"/>
      <c r="M905" s="323"/>
      <c r="N905" s="323"/>
      <c r="O905" s="323"/>
      <c r="P905" s="323"/>
      <c r="Q905" s="323"/>
      <c r="R905" s="323"/>
      <c r="S905" s="323"/>
      <c r="T905" s="323"/>
      <c r="U905" s="323"/>
      <c r="V905" s="323"/>
      <c r="W905" s="323"/>
      <c r="X905" s="323"/>
      <c r="Y905" s="323"/>
      <c r="Z905" s="323"/>
    </row>
    <row r="906" spans="1:26" ht="14.25" customHeight="1" x14ac:dyDescent="0.25">
      <c r="A906" s="326">
        <v>901</v>
      </c>
      <c r="B906" s="327"/>
      <c r="C906" s="327"/>
      <c r="D906" s="327"/>
      <c r="E906" s="327"/>
      <c r="F906" s="328"/>
      <c r="G906" s="328"/>
      <c r="H906" s="329"/>
      <c r="I906" s="327"/>
      <c r="J906" s="330"/>
      <c r="K906" s="331"/>
      <c r="L906" s="323"/>
      <c r="M906" s="323"/>
      <c r="N906" s="323"/>
      <c r="O906" s="323"/>
      <c r="P906" s="323"/>
      <c r="Q906" s="323"/>
      <c r="R906" s="323"/>
      <c r="S906" s="323"/>
      <c r="T906" s="323"/>
      <c r="U906" s="323"/>
      <c r="V906" s="323"/>
      <c r="W906" s="323"/>
      <c r="X906" s="323"/>
      <c r="Y906" s="323"/>
      <c r="Z906" s="323"/>
    </row>
    <row r="907" spans="1:26" ht="14.25" customHeight="1" x14ac:dyDescent="0.25">
      <c r="A907" s="326">
        <v>902</v>
      </c>
      <c r="B907" s="327"/>
      <c r="C907" s="327"/>
      <c r="D907" s="327"/>
      <c r="E907" s="327"/>
      <c r="F907" s="328"/>
      <c r="G907" s="328"/>
      <c r="H907" s="329"/>
      <c r="I907" s="327"/>
      <c r="J907" s="330"/>
      <c r="K907" s="331"/>
      <c r="L907" s="323"/>
      <c r="M907" s="323"/>
      <c r="N907" s="323"/>
      <c r="O907" s="323"/>
      <c r="P907" s="323"/>
      <c r="Q907" s="323"/>
      <c r="R907" s="323"/>
      <c r="S907" s="323"/>
      <c r="T907" s="323"/>
      <c r="U907" s="323"/>
      <c r="V907" s="323"/>
      <c r="W907" s="323"/>
      <c r="X907" s="323"/>
      <c r="Y907" s="323"/>
      <c r="Z907" s="323"/>
    </row>
    <row r="908" spans="1:26" ht="14.25" customHeight="1" x14ac:dyDescent="0.25">
      <c r="A908" s="326">
        <v>903</v>
      </c>
      <c r="B908" s="327"/>
      <c r="C908" s="327"/>
      <c r="D908" s="327"/>
      <c r="E908" s="327"/>
      <c r="F908" s="328"/>
      <c r="G908" s="328"/>
      <c r="H908" s="329"/>
      <c r="I908" s="327"/>
      <c r="J908" s="330"/>
      <c r="K908" s="331"/>
      <c r="L908" s="323"/>
      <c r="M908" s="323"/>
      <c r="N908" s="323"/>
      <c r="O908" s="323"/>
      <c r="P908" s="323"/>
      <c r="Q908" s="323"/>
      <c r="R908" s="323"/>
      <c r="S908" s="323"/>
      <c r="T908" s="323"/>
      <c r="U908" s="323"/>
      <c r="V908" s="323"/>
      <c r="W908" s="323"/>
      <c r="X908" s="323"/>
      <c r="Y908" s="323"/>
      <c r="Z908" s="323"/>
    </row>
    <row r="909" spans="1:26" ht="14.25" customHeight="1" x14ac:dyDescent="0.25">
      <c r="A909" s="326">
        <v>904</v>
      </c>
      <c r="B909" s="327"/>
      <c r="C909" s="327"/>
      <c r="D909" s="327"/>
      <c r="E909" s="327"/>
      <c r="F909" s="328"/>
      <c r="G909" s="328"/>
      <c r="H909" s="329"/>
      <c r="I909" s="327"/>
      <c r="J909" s="330"/>
      <c r="K909" s="331"/>
      <c r="L909" s="323"/>
      <c r="M909" s="323"/>
      <c r="N909" s="323"/>
      <c r="O909" s="323"/>
      <c r="P909" s="323"/>
      <c r="Q909" s="323"/>
      <c r="R909" s="323"/>
      <c r="S909" s="323"/>
      <c r="T909" s="323"/>
      <c r="U909" s="323"/>
      <c r="V909" s="323"/>
      <c r="W909" s="323"/>
      <c r="X909" s="323"/>
      <c r="Y909" s="323"/>
      <c r="Z909" s="323"/>
    </row>
    <row r="910" spans="1:26" ht="14.25" customHeight="1" x14ac:dyDescent="0.25">
      <c r="A910" s="326">
        <v>905</v>
      </c>
      <c r="B910" s="327"/>
      <c r="C910" s="327"/>
      <c r="D910" s="327"/>
      <c r="E910" s="327"/>
      <c r="F910" s="328"/>
      <c r="G910" s="328"/>
      <c r="H910" s="329"/>
      <c r="I910" s="327"/>
      <c r="J910" s="330"/>
      <c r="K910" s="331"/>
      <c r="L910" s="323"/>
      <c r="M910" s="323"/>
      <c r="N910" s="323"/>
      <c r="O910" s="323"/>
      <c r="P910" s="323"/>
      <c r="Q910" s="323"/>
      <c r="R910" s="323"/>
      <c r="S910" s="323"/>
      <c r="T910" s="323"/>
      <c r="U910" s="323"/>
      <c r="V910" s="323"/>
      <c r="W910" s="323"/>
      <c r="X910" s="323"/>
      <c r="Y910" s="323"/>
      <c r="Z910" s="323"/>
    </row>
    <row r="911" spans="1:26" ht="14.25" customHeight="1" x14ac:dyDescent="0.25">
      <c r="A911" s="326">
        <v>906</v>
      </c>
      <c r="B911" s="327"/>
      <c r="C911" s="327"/>
      <c r="D911" s="327"/>
      <c r="E911" s="327"/>
      <c r="F911" s="328"/>
      <c r="G911" s="328"/>
      <c r="H911" s="329"/>
      <c r="I911" s="327"/>
      <c r="J911" s="330"/>
      <c r="K911" s="331"/>
      <c r="L911" s="323"/>
      <c r="M911" s="323"/>
      <c r="N911" s="323"/>
      <c r="O911" s="323"/>
      <c r="P911" s="323"/>
      <c r="Q911" s="323"/>
      <c r="R911" s="323"/>
      <c r="S911" s="323"/>
      <c r="T911" s="323"/>
      <c r="U911" s="323"/>
      <c r="V911" s="323"/>
      <c r="W911" s="323"/>
      <c r="X911" s="323"/>
      <c r="Y911" s="323"/>
      <c r="Z911" s="323"/>
    </row>
    <row r="912" spans="1:26" ht="14.25" customHeight="1" x14ac:dyDescent="0.25">
      <c r="A912" s="326">
        <v>907</v>
      </c>
      <c r="B912" s="327"/>
      <c r="C912" s="327"/>
      <c r="D912" s="327"/>
      <c r="E912" s="327"/>
      <c r="F912" s="328"/>
      <c r="G912" s="328"/>
      <c r="H912" s="329"/>
      <c r="I912" s="327"/>
      <c r="J912" s="330"/>
      <c r="K912" s="331"/>
      <c r="L912" s="323"/>
      <c r="M912" s="323"/>
      <c r="N912" s="323"/>
      <c r="O912" s="323"/>
      <c r="P912" s="323"/>
      <c r="Q912" s="323"/>
      <c r="R912" s="323"/>
      <c r="S912" s="323"/>
      <c r="T912" s="323"/>
      <c r="U912" s="323"/>
      <c r="V912" s="323"/>
      <c r="W912" s="323"/>
      <c r="X912" s="323"/>
      <c r="Y912" s="323"/>
      <c r="Z912" s="323"/>
    </row>
    <row r="913" spans="1:26" ht="14.25" customHeight="1" x14ac:dyDescent="0.25">
      <c r="A913" s="326">
        <v>908</v>
      </c>
      <c r="B913" s="327"/>
      <c r="C913" s="327"/>
      <c r="D913" s="327"/>
      <c r="E913" s="327"/>
      <c r="F913" s="328"/>
      <c r="G913" s="328"/>
      <c r="H913" s="329"/>
      <c r="I913" s="327"/>
      <c r="J913" s="330"/>
      <c r="K913" s="331"/>
      <c r="L913" s="323"/>
      <c r="M913" s="323"/>
      <c r="N913" s="323"/>
      <c r="O913" s="323"/>
      <c r="P913" s="323"/>
      <c r="Q913" s="323"/>
      <c r="R913" s="323"/>
      <c r="S913" s="323"/>
      <c r="T913" s="323"/>
      <c r="U913" s="323"/>
      <c r="V913" s="323"/>
      <c r="W913" s="323"/>
      <c r="X913" s="323"/>
      <c r="Y913" s="323"/>
      <c r="Z913" s="323"/>
    </row>
    <row r="914" spans="1:26" ht="14.25" customHeight="1" x14ac:dyDescent="0.25">
      <c r="A914" s="326">
        <v>909</v>
      </c>
      <c r="B914" s="327"/>
      <c r="C914" s="327"/>
      <c r="D914" s="327"/>
      <c r="E914" s="327"/>
      <c r="F914" s="328"/>
      <c r="G914" s="328"/>
      <c r="H914" s="329"/>
      <c r="I914" s="327"/>
      <c r="J914" s="330"/>
      <c r="K914" s="331"/>
      <c r="L914" s="323"/>
      <c r="M914" s="323"/>
      <c r="N914" s="323"/>
      <c r="O914" s="323"/>
      <c r="P914" s="323"/>
      <c r="Q914" s="323"/>
      <c r="R914" s="323"/>
      <c r="S914" s="323"/>
      <c r="T914" s="323"/>
      <c r="U914" s="323"/>
      <c r="V914" s="323"/>
      <c r="W914" s="323"/>
      <c r="X914" s="323"/>
      <c r="Y914" s="323"/>
      <c r="Z914" s="323"/>
    </row>
    <row r="915" spans="1:26" ht="14.25" customHeight="1" x14ac:dyDescent="0.25">
      <c r="A915" s="326">
        <v>910</v>
      </c>
      <c r="B915" s="327"/>
      <c r="C915" s="327"/>
      <c r="D915" s="327"/>
      <c r="E915" s="327"/>
      <c r="F915" s="328"/>
      <c r="G915" s="328"/>
      <c r="H915" s="329"/>
      <c r="I915" s="327"/>
      <c r="J915" s="330"/>
      <c r="K915" s="331"/>
      <c r="L915" s="323"/>
      <c r="M915" s="323"/>
      <c r="N915" s="323"/>
      <c r="O915" s="323"/>
      <c r="P915" s="323"/>
      <c r="Q915" s="323"/>
      <c r="R915" s="323"/>
      <c r="S915" s="323"/>
      <c r="T915" s="323"/>
      <c r="U915" s="323"/>
      <c r="V915" s="323"/>
      <c r="W915" s="323"/>
      <c r="X915" s="323"/>
      <c r="Y915" s="323"/>
      <c r="Z915" s="323"/>
    </row>
    <row r="916" spans="1:26" ht="14.25" customHeight="1" x14ac:dyDescent="0.25">
      <c r="A916" s="326">
        <v>911</v>
      </c>
      <c r="B916" s="327"/>
      <c r="C916" s="327"/>
      <c r="D916" s="327"/>
      <c r="E916" s="327"/>
      <c r="F916" s="328"/>
      <c r="G916" s="328"/>
      <c r="H916" s="329"/>
      <c r="I916" s="327"/>
      <c r="J916" s="330"/>
      <c r="K916" s="331"/>
      <c r="L916" s="323"/>
      <c r="M916" s="323"/>
      <c r="N916" s="323"/>
      <c r="O916" s="323"/>
      <c r="P916" s="323"/>
      <c r="Q916" s="323"/>
      <c r="R916" s="323"/>
      <c r="S916" s="323"/>
      <c r="T916" s="323"/>
      <c r="U916" s="323"/>
      <c r="V916" s="323"/>
      <c r="W916" s="323"/>
      <c r="X916" s="323"/>
      <c r="Y916" s="323"/>
      <c r="Z916" s="323"/>
    </row>
    <row r="917" spans="1:26" ht="14.25" customHeight="1" x14ac:dyDescent="0.25">
      <c r="A917" s="326">
        <v>912</v>
      </c>
      <c r="B917" s="327"/>
      <c r="C917" s="327"/>
      <c r="D917" s="327"/>
      <c r="E917" s="327"/>
      <c r="F917" s="328"/>
      <c r="G917" s="328"/>
      <c r="H917" s="329"/>
      <c r="I917" s="327"/>
      <c r="J917" s="330"/>
      <c r="K917" s="331"/>
      <c r="L917" s="323"/>
      <c r="M917" s="323"/>
      <c r="N917" s="323"/>
      <c r="O917" s="323"/>
      <c r="P917" s="323"/>
      <c r="Q917" s="323"/>
      <c r="R917" s="323"/>
      <c r="S917" s="323"/>
      <c r="T917" s="323"/>
      <c r="U917" s="323"/>
      <c r="V917" s="323"/>
      <c r="W917" s="323"/>
      <c r="X917" s="323"/>
      <c r="Y917" s="323"/>
      <c r="Z917" s="323"/>
    </row>
    <row r="918" spans="1:26" ht="14.25" customHeight="1" x14ac:dyDescent="0.25">
      <c r="A918" s="326">
        <v>913</v>
      </c>
      <c r="B918" s="327"/>
      <c r="C918" s="327"/>
      <c r="D918" s="327"/>
      <c r="E918" s="327"/>
      <c r="F918" s="328"/>
      <c r="G918" s="328"/>
      <c r="H918" s="329"/>
      <c r="I918" s="327"/>
      <c r="J918" s="330"/>
      <c r="K918" s="331"/>
      <c r="L918" s="323"/>
      <c r="M918" s="323"/>
      <c r="N918" s="323"/>
      <c r="O918" s="323"/>
      <c r="P918" s="323"/>
      <c r="Q918" s="323"/>
      <c r="R918" s="323"/>
      <c r="S918" s="323"/>
      <c r="T918" s="323"/>
      <c r="U918" s="323"/>
      <c r="V918" s="323"/>
      <c r="W918" s="323"/>
      <c r="X918" s="323"/>
      <c r="Y918" s="323"/>
      <c r="Z918" s="323"/>
    </row>
    <row r="919" spans="1:26" ht="14.25" customHeight="1" x14ac:dyDescent="0.25">
      <c r="A919" s="326">
        <v>914</v>
      </c>
      <c r="B919" s="327"/>
      <c r="C919" s="327"/>
      <c r="D919" s="327"/>
      <c r="E919" s="327"/>
      <c r="F919" s="328"/>
      <c r="G919" s="328"/>
      <c r="H919" s="329"/>
      <c r="I919" s="327"/>
      <c r="J919" s="330"/>
      <c r="K919" s="331"/>
      <c r="L919" s="323"/>
      <c r="M919" s="323"/>
      <c r="N919" s="323"/>
      <c r="O919" s="323"/>
      <c r="P919" s="323"/>
      <c r="Q919" s="323"/>
      <c r="R919" s="323"/>
      <c r="S919" s="323"/>
      <c r="T919" s="323"/>
      <c r="U919" s="323"/>
      <c r="V919" s="323"/>
      <c r="W919" s="323"/>
      <c r="X919" s="323"/>
      <c r="Y919" s="323"/>
      <c r="Z919" s="323"/>
    </row>
    <row r="920" spans="1:26" ht="14.25" customHeight="1" x14ac:dyDescent="0.25">
      <c r="A920" s="326">
        <v>915</v>
      </c>
      <c r="B920" s="327"/>
      <c r="C920" s="327"/>
      <c r="D920" s="327"/>
      <c r="E920" s="327"/>
      <c r="F920" s="328"/>
      <c r="G920" s="328"/>
      <c r="H920" s="329"/>
      <c r="I920" s="327"/>
      <c r="J920" s="330"/>
      <c r="K920" s="331"/>
      <c r="L920" s="323"/>
      <c r="M920" s="323"/>
      <c r="N920" s="323"/>
      <c r="O920" s="323"/>
      <c r="P920" s="323"/>
      <c r="Q920" s="323"/>
      <c r="R920" s="323"/>
      <c r="S920" s="323"/>
      <c r="T920" s="323"/>
      <c r="U920" s="323"/>
      <c r="V920" s="323"/>
      <c r="W920" s="323"/>
      <c r="X920" s="323"/>
      <c r="Y920" s="323"/>
      <c r="Z920" s="323"/>
    </row>
    <row r="921" spans="1:26" ht="14.25" customHeight="1" x14ac:dyDescent="0.25">
      <c r="A921" s="326">
        <v>916</v>
      </c>
      <c r="B921" s="327"/>
      <c r="C921" s="327"/>
      <c r="D921" s="327"/>
      <c r="E921" s="327"/>
      <c r="F921" s="328"/>
      <c r="G921" s="328"/>
      <c r="H921" s="329"/>
      <c r="I921" s="327"/>
      <c r="J921" s="330"/>
      <c r="K921" s="331"/>
      <c r="L921" s="323"/>
      <c r="M921" s="323"/>
      <c r="N921" s="323"/>
      <c r="O921" s="323"/>
      <c r="P921" s="323"/>
      <c r="Q921" s="323"/>
      <c r="R921" s="323"/>
      <c r="S921" s="323"/>
      <c r="T921" s="323"/>
      <c r="U921" s="323"/>
      <c r="V921" s="323"/>
      <c r="W921" s="323"/>
      <c r="X921" s="323"/>
      <c r="Y921" s="323"/>
      <c r="Z921" s="323"/>
    </row>
    <row r="922" spans="1:26" ht="14.25" customHeight="1" x14ac:dyDescent="0.25">
      <c r="A922" s="326">
        <v>917</v>
      </c>
      <c r="B922" s="327"/>
      <c r="C922" s="327"/>
      <c r="D922" s="327"/>
      <c r="E922" s="327"/>
      <c r="F922" s="328"/>
      <c r="G922" s="328"/>
      <c r="H922" s="329"/>
      <c r="I922" s="327"/>
      <c r="J922" s="330"/>
      <c r="K922" s="331"/>
      <c r="L922" s="323"/>
      <c r="M922" s="323"/>
      <c r="N922" s="323"/>
      <c r="O922" s="323"/>
      <c r="P922" s="323"/>
      <c r="Q922" s="323"/>
      <c r="R922" s="323"/>
      <c r="S922" s="323"/>
      <c r="T922" s="323"/>
      <c r="U922" s="323"/>
      <c r="V922" s="323"/>
      <c r="W922" s="323"/>
      <c r="X922" s="323"/>
      <c r="Y922" s="323"/>
      <c r="Z922" s="323"/>
    </row>
    <row r="923" spans="1:26" ht="14.25" customHeight="1" x14ac:dyDescent="0.25">
      <c r="A923" s="326">
        <v>918</v>
      </c>
      <c r="B923" s="327"/>
      <c r="C923" s="327"/>
      <c r="D923" s="327"/>
      <c r="E923" s="327"/>
      <c r="F923" s="328"/>
      <c r="G923" s="328"/>
      <c r="H923" s="329"/>
      <c r="I923" s="327"/>
      <c r="J923" s="330"/>
      <c r="K923" s="331"/>
      <c r="L923" s="323"/>
      <c r="M923" s="323"/>
      <c r="N923" s="323"/>
      <c r="O923" s="323"/>
      <c r="P923" s="323"/>
      <c r="Q923" s="323"/>
      <c r="R923" s="323"/>
      <c r="S923" s="323"/>
      <c r="T923" s="323"/>
      <c r="U923" s="323"/>
      <c r="V923" s="323"/>
      <c r="W923" s="323"/>
      <c r="X923" s="323"/>
      <c r="Y923" s="323"/>
      <c r="Z923" s="323"/>
    </row>
    <row r="924" spans="1:26" ht="14.25" customHeight="1" x14ac:dyDescent="0.25">
      <c r="A924" s="326">
        <v>919</v>
      </c>
      <c r="B924" s="327"/>
      <c r="C924" s="327"/>
      <c r="D924" s="327"/>
      <c r="E924" s="327"/>
      <c r="F924" s="328"/>
      <c r="G924" s="328"/>
      <c r="H924" s="329"/>
      <c r="I924" s="327"/>
      <c r="J924" s="330"/>
      <c r="K924" s="331"/>
      <c r="L924" s="323"/>
      <c r="M924" s="323"/>
      <c r="N924" s="323"/>
      <c r="O924" s="323"/>
      <c r="P924" s="323"/>
      <c r="Q924" s="323"/>
      <c r="R924" s="323"/>
      <c r="S924" s="323"/>
      <c r="T924" s="323"/>
      <c r="U924" s="323"/>
      <c r="V924" s="323"/>
      <c r="W924" s="323"/>
      <c r="X924" s="323"/>
      <c r="Y924" s="323"/>
      <c r="Z924" s="323"/>
    </row>
    <row r="925" spans="1:26" ht="14.25" customHeight="1" x14ac:dyDescent="0.25">
      <c r="A925" s="326">
        <v>920</v>
      </c>
      <c r="B925" s="327"/>
      <c r="C925" s="327"/>
      <c r="D925" s="327"/>
      <c r="E925" s="327"/>
      <c r="F925" s="328"/>
      <c r="G925" s="328"/>
      <c r="H925" s="329"/>
      <c r="I925" s="327"/>
      <c r="J925" s="330"/>
      <c r="K925" s="331"/>
      <c r="L925" s="323"/>
      <c r="M925" s="323"/>
      <c r="N925" s="323"/>
      <c r="O925" s="323"/>
      <c r="P925" s="323"/>
      <c r="Q925" s="323"/>
      <c r="R925" s="323"/>
      <c r="S925" s="323"/>
      <c r="T925" s="323"/>
      <c r="U925" s="323"/>
      <c r="V925" s="323"/>
      <c r="W925" s="323"/>
      <c r="X925" s="323"/>
      <c r="Y925" s="323"/>
      <c r="Z925" s="323"/>
    </row>
    <row r="926" spans="1:26" ht="14.25" customHeight="1" x14ac:dyDescent="0.25">
      <c r="A926" s="326">
        <v>921</v>
      </c>
      <c r="B926" s="327"/>
      <c r="C926" s="327"/>
      <c r="D926" s="327"/>
      <c r="E926" s="327"/>
      <c r="F926" s="328"/>
      <c r="G926" s="328"/>
      <c r="H926" s="329"/>
      <c r="I926" s="327"/>
      <c r="J926" s="330"/>
      <c r="K926" s="331"/>
      <c r="L926" s="323"/>
      <c r="M926" s="323"/>
      <c r="N926" s="323"/>
      <c r="O926" s="323"/>
      <c r="P926" s="323"/>
      <c r="Q926" s="323"/>
      <c r="R926" s="323"/>
      <c r="S926" s="323"/>
      <c r="T926" s="323"/>
      <c r="U926" s="323"/>
      <c r="V926" s="323"/>
      <c r="W926" s="323"/>
      <c r="X926" s="323"/>
      <c r="Y926" s="323"/>
      <c r="Z926" s="323"/>
    </row>
    <row r="927" spans="1:26" ht="14.25" customHeight="1" x14ac:dyDescent="0.25">
      <c r="A927" s="326">
        <v>922</v>
      </c>
      <c r="B927" s="327"/>
      <c r="C927" s="327"/>
      <c r="D927" s="327"/>
      <c r="E927" s="327"/>
      <c r="F927" s="328"/>
      <c r="G927" s="328"/>
      <c r="H927" s="329"/>
      <c r="I927" s="327"/>
      <c r="J927" s="330"/>
      <c r="K927" s="331"/>
      <c r="L927" s="323"/>
      <c r="M927" s="323"/>
      <c r="N927" s="323"/>
      <c r="O927" s="323"/>
      <c r="P927" s="323"/>
      <c r="Q927" s="323"/>
      <c r="R927" s="323"/>
      <c r="S927" s="323"/>
      <c r="T927" s="323"/>
      <c r="U927" s="323"/>
      <c r="V927" s="323"/>
      <c r="W927" s="323"/>
      <c r="X927" s="323"/>
      <c r="Y927" s="323"/>
      <c r="Z927" s="323"/>
    </row>
    <row r="928" spans="1:26" ht="14.25" customHeight="1" x14ac:dyDescent="0.25">
      <c r="A928" s="326">
        <v>923</v>
      </c>
      <c r="B928" s="327"/>
      <c r="C928" s="327"/>
      <c r="D928" s="327"/>
      <c r="E928" s="327"/>
      <c r="F928" s="328"/>
      <c r="G928" s="328"/>
      <c r="H928" s="329"/>
      <c r="I928" s="327"/>
      <c r="J928" s="330"/>
      <c r="K928" s="331"/>
      <c r="L928" s="323"/>
      <c r="M928" s="323"/>
      <c r="N928" s="323"/>
      <c r="O928" s="323"/>
      <c r="P928" s="323"/>
      <c r="Q928" s="323"/>
      <c r="R928" s="323"/>
      <c r="S928" s="323"/>
      <c r="T928" s="323"/>
      <c r="U928" s="323"/>
      <c r="V928" s="323"/>
      <c r="W928" s="323"/>
      <c r="X928" s="323"/>
      <c r="Y928" s="323"/>
      <c r="Z928" s="323"/>
    </row>
    <row r="929" spans="1:26" ht="14.25" customHeight="1" x14ac:dyDescent="0.25">
      <c r="A929" s="326">
        <v>924</v>
      </c>
      <c r="B929" s="327"/>
      <c r="C929" s="327"/>
      <c r="D929" s="327"/>
      <c r="E929" s="327"/>
      <c r="F929" s="328"/>
      <c r="G929" s="328"/>
      <c r="H929" s="329"/>
      <c r="I929" s="327"/>
      <c r="J929" s="330"/>
      <c r="K929" s="331"/>
      <c r="L929" s="323"/>
      <c r="M929" s="323"/>
      <c r="N929" s="323"/>
      <c r="O929" s="323"/>
      <c r="P929" s="323"/>
      <c r="Q929" s="323"/>
      <c r="R929" s="323"/>
      <c r="S929" s="323"/>
      <c r="T929" s="323"/>
      <c r="U929" s="323"/>
      <c r="V929" s="323"/>
      <c r="W929" s="323"/>
      <c r="X929" s="323"/>
      <c r="Y929" s="323"/>
      <c r="Z929" s="323"/>
    </row>
    <row r="930" spans="1:26" ht="14.25" customHeight="1" x14ac:dyDescent="0.25">
      <c r="A930" s="326">
        <v>925</v>
      </c>
      <c r="B930" s="327"/>
      <c r="C930" s="327"/>
      <c r="D930" s="327"/>
      <c r="E930" s="327"/>
      <c r="F930" s="328"/>
      <c r="G930" s="328"/>
      <c r="H930" s="329"/>
      <c r="I930" s="327"/>
      <c r="J930" s="330"/>
      <c r="K930" s="331"/>
      <c r="L930" s="323"/>
      <c r="M930" s="323"/>
      <c r="N930" s="323"/>
      <c r="O930" s="323"/>
      <c r="P930" s="323"/>
      <c r="Q930" s="323"/>
      <c r="R930" s="323"/>
      <c r="S930" s="323"/>
      <c r="T930" s="323"/>
      <c r="U930" s="323"/>
      <c r="V930" s="323"/>
      <c r="W930" s="323"/>
      <c r="X930" s="323"/>
      <c r="Y930" s="323"/>
      <c r="Z930" s="323"/>
    </row>
    <row r="931" spans="1:26" ht="14.25" customHeight="1" x14ac:dyDescent="0.25">
      <c r="A931" s="326">
        <v>926</v>
      </c>
      <c r="B931" s="327"/>
      <c r="C931" s="327"/>
      <c r="D931" s="327"/>
      <c r="E931" s="327"/>
      <c r="F931" s="328"/>
      <c r="G931" s="328"/>
      <c r="H931" s="329"/>
      <c r="I931" s="327"/>
      <c r="J931" s="330"/>
      <c r="K931" s="331"/>
      <c r="L931" s="323"/>
      <c r="M931" s="323"/>
      <c r="N931" s="323"/>
      <c r="O931" s="323"/>
      <c r="P931" s="323"/>
      <c r="Q931" s="323"/>
      <c r="R931" s="323"/>
      <c r="S931" s="323"/>
      <c r="T931" s="323"/>
      <c r="U931" s="323"/>
      <c r="V931" s="323"/>
      <c r="W931" s="323"/>
      <c r="X931" s="323"/>
      <c r="Y931" s="323"/>
      <c r="Z931" s="323"/>
    </row>
    <row r="932" spans="1:26" ht="14.25" customHeight="1" x14ac:dyDescent="0.25">
      <c r="A932" s="326">
        <v>927</v>
      </c>
      <c r="B932" s="327"/>
      <c r="C932" s="327"/>
      <c r="D932" s="327"/>
      <c r="E932" s="327"/>
      <c r="F932" s="328"/>
      <c r="G932" s="328"/>
      <c r="H932" s="329"/>
      <c r="I932" s="327"/>
      <c r="J932" s="330"/>
      <c r="K932" s="331"/>
      <c r="L932" s="323"/>
      <c r="M932" s="323"/>
      <c r="N932" s="323"/>
      <c r="O932" s="323"/>
      <c r="P932" s="323"/>
      <c r="Q932" s="323"/>
      <c r="R932" s="323"/>
      <c r="S932" s="323"/>
      <c r="T932" s="323"/>
      <c r="U932" s="323"/>
      <c r="V932" s="323"/>
      <c r="W932" s="323"/>
      <c r="X932" s="323"/>
      <c r="Y932" s="323"/>
      <c r="Z932" s="323"/>
    </row>
    <row r="933" spans="1:26" ht="14.25" customHeight="1" x14ac:dyDescent="0.25">
      <c r="A933" s="326">
        <v>928</v>
      </c>
      <c r="B933" s="327"/>
      <c r="C933" s="327"/>
      <c r="D933" s="327"/>
      <c r="E933" s="327"/>
      <c r="F933" s="328"/>
      <c r="G933" s="328"/>
      <c r="H933" s="329"/>
      <c r="I933" s="327"/>
      <c r="J933" s="330"/>
      <c r="K933" s="331"/>
      <c r="L933" s="323"/>
      <c r="M933" s="323"/>
      <c r="N933" s="323"/>
      <c r="O933" s="323"/>
      <c r="P933" s="323"/>
      <c r="Q933" s="323"/>
      <c r="R933" s="323"/>
      <c r="S933" s="323"/>
      <c r="T933" s="323"/>
      <c r="U933" s="323"/>
      <c r="V933" s="323"/>
      <c r="W933" s="323"/>
      <c r="X933" s="323"/>
      <c r="Y933" s="323"/>
      <c r="Z933" s="323"/>
    </row>
    <row r="934" spans="1:26" ht="14.25" customHeight="1" x14ac:dyDescent="0.25">
      <c r="A934" s="326">
        <v>929</v>
      </c>
      <c r="B934" s="327"/>
      <c r="C934" s="327"/>
      <c r="D934" s="327"/>
      <c r="E934" s="327"/>
      <c r="F934" s="328"/>
      <c r="G934" s="328"/>
      <c r="H934" s="329"/>
      <c r="I934" s="327"/>
      <c r="J934" s="330"/>
      <c r="K934" s="331"/>
      <c r="L934" s="323"/>
      <c r="M934" s="323"/>
      <c r="N934" s="323"/>
      <c r="O934" s="323"/>
      <c r="P934" s="323"/>
      <c r="Q934" s="323"/>
      <c r="R934" s="323"/>
      <c r="S934" s="323"/>
      <c r="T934" s="323"/>
      <c r="U934" s="323"/>
      <c r="V934" s="323"/>
      <c r="W934" s="323"/>
      <c r="X934" s="323"/>
      <c r="Y934" s="323"/>
      <c r="Z934" s="323"/>
    </row>
    <row r="935" spans="1:26" ht="14.25" customHeight="1" x14ac:dyDescent="0.25">
      <c r="A935" s="326">
        <v>930</v>
      </c>
      <c r="B935" s="327"/>
      <c r="C935" s="327"/>
      <c r="D935" s="327"/>
      <c r="E935" s="327"/>
      <c r="F935" s="328"/>
      <c r="G935" s="328"/>
      <c r="H935" s="329"/>
      <c r="I935" s="327"/>
      <c r="J935" s="330"/>
      <c r="K935" s="331"/>
      <c r="L935" s="323"/>
      <c r="M935" s="323"/>
      <c r="N935" s="323"/>
      <c r="O935" s="323"/>
      <c r="P935" s="323"/>
      <c r="Q935" s="323"/>
      <c r="R935" s="323"/>
      <c r="S935" s="323"/>
      <c r="T935" s="323"/>
      <c r="U935" s="323"/>
      <c r="V935" s="323"/>
      <c r="W935" s="323"/>
      <c r="X935" s="323"/>
      <c r="Y935" s="323"/>
      <c r="Z935" s="323"/>
    </row>
    <row r="936" spans="1:26" ht="14.25" customHeight="1" x14ac:dyDescent="0.25">
      <c r="A936" s="326">
        <v>931</v>
      </c>
      <c r="B936" s="327"/>
      <c r="C936" s="327"/>
      <c r="D936" s="327"/>
      <c r="E936" s="327"/>
      <c r="F936" s="328"/>
      <c r="G936" s="328"/>
      <c r="H936" s="329"/>
      <c r="I936" s="327"/>
      <c r="J936" s="330"/>
      <c r="K936" s="331"/>
      <c r="L936" s="323"/>
      <c r="M936" s="323"/>
      <c r="N936" s="323"/>
      <c r="O936" s="323"/>
      <c r="P936" s="323"/>
      <c r="Q936" s="323"/>
      <c r="R936" s="323"/>
      <c r="S936" s="323"/>
      <c r="T936" s="323"/>
      <c r="U936" s="323"/>
      <c r="V936" s="323"/>
      <c r="W936" s="323"/>
      <c r="X936" s="323"/>
      <c r="Y936" s="323"/>
      <c r="Z936" s="323"/>
    </row>
    <row r="937" spans="1:26" ht="14.25" customHeight="1" x14ac:dyDescent="0.25">
      <c r="A937" s="326">
        <v>932</v>
      </c>
      <c r="B937" s="327"/>
      <c r="C937" s="327"/>
      <c r="D937" s="327"/>
      <c r="E937" s="327"/>
      <c r="F937" s="328"/>
      <c r="G937" s="328"/>
      <c r="H937" s="329"/>
      <c r="I937" s="327"/>
      <c r="J937" s="330"/>
      <c r="K937" s="331"/>
      <c r="L937" s="323"/>
      <c r="M937" s="323"/>
      <c r="N937" s="323"/>
      <c r="O937" s="323"/>
      <c r="P937" s="323"/>
      <c r="Q937" s="323"/>
      <c r="R937" s="323"/>
      <c r="S937" s="323"/>
      <c r="T937" s="323"/>
      <c r="U937" s="323"/>
      <c r="V937" s="323"/>
      <c r="W937" s="323"/>
      <c r="X937" s="323"/>
      <c r="Y937" s="323"/>
      <c r="Z937" s="323"/>
    </row>
    <row r="938" spans="1:26" ht="14.25" customHeight="1" x14ac:dyDescent="0.25">
      <c r="A938" s="326">
        <v>933</v>
      </c>
      <c r="B938" s="327"/>
      <c r="C938" s="327"/>
      <c r="D938" s="327"/>
      <c r="E938" s="327"/>
      <c r="F938" s="328"/>
      <c r="G938" s="328"/>
      <c r="H938" s="329"/>
      <c r="I938" s="327"/>
      <c r="J938" s="330"/>
      <c r="K938" s="331"/>
      <c r="L938" s="323"/>
      <c r="M938" s="323"/>
      <c r="N938" s="323"/>
      <c r="O938" s="323"/>
      <c r="P938" s="323"/>
      <c r="Q938" s="323"/>
      <c r="R938" s="323"/>
      <c r="S938" s="323"/>
      <c r="T938" s="323"/>
      <c r="U938" s="323"/>
      <c r="V938" s="323"/>
      <c r="W938" s="323"/>
      <c r="X938" s="323"/>
      <c r="Y938" s="323"/>
      <c r="Z938" s="323"/>
    </row>
    <row r="939" spans="1:26" ht="14.25" customHeight="1" x14ac:dyDescent="0.25">
      <c r="A939" s="326">
        <v>934</v>
      </c>
      <c r="B939" s="327"/>
      <c r="C939" s="327"/>
      <c r="D939" s="327"/>
      <c r="E939" s="327"/>
      <c r="F939" s="328"/>
      <c r="G939" s="328"/>
      <c r="H939" s="329"/>
      <c r="I939" s="327"/>
      <c r="J939" s="330"/>
      <c r="K939" s="331"/>
      <c r="L939" s="323"/>
      <c r="M939" s="323"/>
      <c r="N939" s="323"/>
      <c r="O939" s="323"/>
      <c r="P939" s="323"/>
      <c r="Q939" s="323"/>
      <c r="R939" s="323"/>
      <c r="S939" s="323"/>
      <c r="T939" s="323"/>
      <c r="U939" s="323"/>
      <c r="V939" s="323"/>
      <c r="W939" s="323"/>
      <c r="X939" s="323"/>
      <c r="Y939" s="323"/>
      <c r="Z939" s="323"/>
    </row>
    <row r="940" spans="1:26" ht="14.25" customHeight="1" x14ac:dyDescent="0.25">
      <c r="A940" s="326">
        <v>935</v>
      </c>
      <c r="B940" s="327"/>
      <c r="C940" s="327"/>
      <c r="D940" s="327"/>
      <c r="E940" s="327"/>
      <c r="F940" s="328"/>
      <c r="G940" s="328"/>
      <c r="H940" s="329"/>
      <c r="I940" s="327"/>
      <c r="J940" s="330"/>
      <c r="K940" s="331"/>
      <c r="L940" s="323"/>
      <c r="M940" s="323"/>
      <c r="N940" s="323"/>
      <c r="O940" s="323"/>
      <c r="P940" s="323"/>
      <c r="Q940" s="323"/>
      <c r="R940" s="323"/>
      <c r="S940" s="323"/>
      <c r="T940" s="323"/>
      <c r="U940" s="323"/>
      <c r="V940" s="323"/>
      <c r="W940" s="323"/>
      <c r="X940" s="323"/>
      <c r="Y940" s="323"/>
      <c r="Z940" s="323"/>
    </row>
    <row r="941" spans="1:26" ht="14.25" customHeight="1" x14ac:dyDescent="0.25">
      <c r="A941" s="326">
        <v>936</v>
      </c>
      <c r="B941" s="327"/>
      <c r="C941" s="327"/>
      <c r="D941" s="327"/>
      <c r="E941" s="327"/>
      <c r="F941" s="328"/>
      <c r="G941" s="328"/>
      <c r="H941" s="329"/>
      <c r="I941" s="327"/>
      <c r="J941" s="330"/>
      <c r="K941" s="331"/>
      <c r="L941" s="323"/>
      <c r="M941" s="323"/>
      <c r="N941" s="323"/>
      <c r="O941" s="323"/>
      <c r="P941" s="323"/>
      <c r="Q941" s="323"/>
      <c r="R941" s="323"/>
      <c r="S941" s="323"/>
      <c r="T941" s="323"/>
      <c r="U941" s="323"/>
      <c r="V941" s="323"/>
      <c r="W941" s="323"/>
      <c r="X941" s="323"/>
      <c r="Y941" s="323"/>
      <c r="Z941" s="323"/>
    </row>
    <row r="942" spans="1:26" ht="14.25" customHeight="1" x14ac:dyDescent="0.25">
      <c r="A942" s="326">
        <v>937</v>
      </c>
      <c r="B942" s="327"/>
      <c r="C942" s="327"/>
      <c r="D942" s="327"/>
      <c r="E942" s="327"/>
      <c r="F942" s="328"/>
      <c r="G942" s="328"/>
      <c r="H942" s="329"/>
      <c r="I942" s="327"/>
      <c r="J942" s="330"/>
      <c r="K942" s="331"/>
      <c r="L942" s="323"/>
      <c r="M942" s="323"/>
      <c r="N942" s="323"/>
      <c r="O942" s="323"/>
      <c r="P942" s="323"/>
      <c r="Q942" s="323"/>
      <c r="R942" s="323"/>
      <c r="S942" s="323"/>
      <c r="T942" s="323"/>
      <c r="U942" s="323"/>
      <c r="V942" s="323"/>
      <c r="W942" s="323"/>
      <c r="X942" s="323"/>
      <c r="Y942" s="323"/>
      <c r="Z942" s="323"/>
    </row>
    <row r="943" spans="1:26" ht="14.25" customHeight="1" x14ac:dyDescent="0.25">
      <c r="A943" s="326">
        <v>938</v>
      </c>
      <c r="B943" s="327"/>
      <c r="C943" s="327"/>
      <c r="D943" s="327"/>
      <c r="E943" s="327"/>
      <c r="F943" s="328"/>
      <c r="G943" s="328"/>
      <c r="H943" s="329"/>
      <c r="I943" s="327"/>
      <c r="J943" s="330"/>
      <c r="K943" s="331"/>
      <c r="L943" s="323"/>
      <c r="M943" s="323"/>
      <c r="N943" s="323"/>
      <c r="O943" s="323"/>
      <c r="P943" s="323"/>
      <c r="Q943" s="323"/>
      <c r="R943" s="323"/>
      <c r="S943" s="323"/>
      <c r="T943" s="323"/>
      <c r="U943" s="323"/>
      <c r="V943" s="323"/>
      <c r="W943" s="323"/>
      <c r="X943" s="323"/>
      <c r="Y943" s="323"/>
      <c r="Z943" s="323"/>
    </row>
    <row r="944" spans="1:26" ht="14.25" customHeight="1" x14ac:dyDescent="0.25">
      <c r="A944" s="326">
        <v>939</v>
      </c>
      <c r="B944" s="327"/>
      <c r="C944" s="327"/>
      <c r="D944" s="327"/>
      <c r="E944" s="327"/>
      <c r="F944" s="328"/>
      <c r="G944" s="328"/>
      <c r="H944" s="329"/>
      <c r="I944" s="327"/>
      <c r="J944" s="330"/>
      <c r="K944" s="331"/>
      <c r="L944" s="323"/>
      <c r="M944" s="323"/>
      <c r="N944" s="323"/>
      <c r="O944" s="323"/>
      <c r="P944" s="323"/>
      <c r="Q944" s="323"/>
      <c r="R944" s="323"/>
      <c r="S944" s="323"/>
      <c r="T944" s="323"/>
      <c r="U944" s="323"/>
      <c r="V944" s="323"/>
      <c r="W944" s="323"/>
      <c r="X944" s="323"/>
      <c r="Y944" s="323"/>
      <c r="Z944" s="323"/>
    </row>
    <row r="945" spans="1:26" ht="14.25" customHeight="1" x14ac:dyDescent="0.25">
      <c r="A945" s="326">
        <v>940</v>
      </c>
      <c r="B945" s="327"/>
      <c r="C945" s="327"/>
      <c r="D945" s="327"/>
      <c r="E945" s="327"/>
      <c r="F945" s="328"/>
      <c r="G945" s="328"/>
      <c r="H945" s="329"/>
      <c r="I945" s="327"/>
      <c r="J945" s="330"/>
      <c r="K945" s="331"/>
      <c r="L945" s="323"/>
      <c r="M945" s="323"/>
      <c r="N945" s="323"/>
      <c r="O945" s="323"/>
      <c r="P945" s="323"/>
      <c r="Q945" s="323"/>
      <c r="R945" s="323"/>
      <c r="S945" s="323"/>
      <c r="T945" s="323"/>
      <c r="U945" s="323"/>
      <c r="V945" s="323"/>
      <c r="W945" s="323"/>
      <c r="X945" s="323"/>
      <c r="Y945" s="323"/>
      <c r="Z945" s="323"/>
    </row>
    <row r="946" spans="1:26" ht="14.25" customHeight="1" x14ac:dyDescent="0.25">
      <c r="A946" s="326">
        <v>941</v>
      </c>
      <c r="B946" s="327"/>
      <c r="C946" s="327"/>
      <c r="D946" s="327"/>
      <c r="E946" s="327"/>
      <c r="F946" s="328"/>
      <c r="G946" s="328"/>
      <c r="H946" s="329"/>
      <c r="I946" s="327"/>
      <c r="J946" s="330"/>
      <c r="K946" s="331"/>
      <c r="L946" s="323"/>
      <c r="M946" s="323"/>
      <c r="N946" s="323"/>
      <c r="O946" s="323"/>
      <c r="P946" s="323"/>
      <c r="Q946" s="323"/>
      <c r="R946" s="323"/>
      <c r="S946" s="323"/>
      <c r="T946" s="323"/>
      <c r="U946" s="323"/>
      <c r="V946" s="323"/>
      <c r="W946" s="323"/>
      <c r="X946" s="323"/>
      <c r="Y946" s="323"/>
      <c r="Z946" s="323"/>
    </row>
    <row r="947" spans="1:26" ht="14.25" customHeight="1" x14ac:dyDescent="0.25">
      <c r="A947" s="326">
        <v>942</v>
      </c>
      <c r="B947" s="327"/>
      <c r="C947" s="327"/>
      <c r="D947" s="327"/>
      <c r="E947" s="327"/>
      <c r="F947" s="328"/>
      <c r="G947" s="328"/>
      <c r="H947" s="329"/>
      <c r="I947" s="327"/>
      <c r="J947" s="330"/>
      <c r="K947" s="331"/>
      <c r="L947" s="323"/>
      <c r="M947" s="323"/>
      <c r="N947" s="323"/>
      <c r="O947" s="323"/>
      <c r="P947" s="323"/>
      <c r="Q947" s="323"/>
      <c r="R947" s="323"/>
      <c r="S947" s="323"/>
      <c r="T947" s="323"/>
      <c r="U947" s="323"/>
      <c r="V947" s="323"/>
      <c r="W947" s="323"/>
      <c r="X947" s="323"/>
      <c r="Y947" s="323"/>
      <c r="Z947" s="323"/>
    </row>
    <row r="948" spans="1:26" ht="14.25" customHeight="1" x14ac:dyDescent="0.25">
      <c r="A948" s="326">
        <v>943</v>
      </c>
      <c r="B948" s="327"/>
      <c r="C948" s="327"/>
      <c r="D948" s="327"/>
      <c r="E948" s="327"/>
      <c r="F948" s="328"/>
      <c r="G948" s="328"/>
      <c r="H948" s="329"/>
      <c r="I948" s="327"/>
      <c r="J948" s="330"/>
      <c r="K948" s="331"/>
      <c r="L948" s="323"/>
      <c r="M948" s="323"/>
      <c r="N948" s="323"/>
      <c r="O948" s="323"/>
      <c r="P948" s="323"/>
      <c r="Q948" s="323"/>
      <c r="R948" s="323"/>
      <c r="S948" s="323"/>
      <c r="T948" s="323"/>
      <c r="U948" s="323"/>
      <c r="V948" s="323"/>
      <c r="W948" s="323"/>
      <c r="X948" s="323"/>
      <c r="Y948" s="323"/>
      <c r="Z948" s="323"/>
    </row>
    <row r="949" spans="1:26" ht="14.25" customHeight="1" x14ac:dyDescent="0.25">
      <c r="A949" s="326">
        <v>944</v>
      </c>
      <c r="B949" s="327"/>
      <c r="C949" s="327"/>
      <c r="D949" s="327"/>
      <c r="E949" s="327"/>
      <c r="F949" s="328"/>
      <c r="G949" s="328"/>
      <c r="H949" s="329"/>
      <c r="I949" s="327"/>
      <c r="J949" s="330"/>
      <c r="K949" s="331"/>
      <c r="L949" s="323"/>
      <c r="M949" s="323"/>
      <c r="N949" s="323"/>
      <c r="O949" s="323"/>
      <c r="P949" s="323"/>
      <c r="Q949" s="323"/>
      <c r="R949" s="323"/>
      <c r="S949" s="323"/>
      <c r="T949" s="323"/>
      <c r="U949" s="323"/>
      <c r="V949" s="323"/>
      <c r="W949" s="323"/>
      <c r="X949" s="323"/>
      <c r="Y949" s="323"/>
      <c r="Z949" s="323"/>
    </row>
    <row r="950" spans="1:26" ht="14.25" customHeight="1" x14ac:dyDescent="0.25">
      <c r="A950" s="326">
        <v>945</v>
      </c>
      <c r="B950" s="327"/>
      <c r="C950" s="327"/>
      <c r="D950" s="327"/>
      <c r="E950" s="327"/>
      <c r="F950" s="328"/>
      <c r="G950" s="328"/>
      <c r="H950" s="329"/>
      <c r="I950" s="327"/>
      <c r="J950" s="330"/>
      <c r="K950" s="331"/>
      <c r="L950" s="323"/>
      <c r="M950" s="323"/>
      <c r="N950" s="323"/>
      <c r="O950" s="323"/>
      <c r="P950" s="323"/>
      <c r="Q950" s="323"/>
      <c r="R950" s="323"/>
      <c r="S950" s="323"/>
      <c r="T950" s="323"/>
      <c r="U950" s="323"/>
      <c r="V950" s="323"/>
      <c r="W950" s="323"/>
      <c r="X950" s="323"/>
      <c r="Y950" s="323"/>
      <c r="Z950" s="323"/>
    </row>
    <row r="951" spans="1:26" ht="14.25" customHeight="1" x14ac:dyDescent="0.25">
      <c r="A951" s="326">
        <v>946</v>
      </c>
      <c r="B951" s="327"/>
      <c r="C951" s="327"/>
      <c r="D951" s="327"/>
      <c r="E951" s="327"/>
      <c r="F951" s="328"/>
      <c r="G951" s="328"/>
      <c r="H951" s="329"/>
      <c r="I951" s="327"/>
      <c r="J951" s="330"/>
      <c r="K951" s="331"/>
      <c r="L951" s="323"/>
      <c r="M951" s="323"/>
      <c r="N951" s="323"/>
      <c r="O951" s="323"/>
      <c r="P951" s="323"/>
      <c r="Q951" s="323"/>
      <c r="R951" s="323"/>
      <c r="S951" s="323"/>
      <c r="T951" s="323"/>
      <c r="U951" s="323"/>
      <c r="V951" s="323"/>
      <c r="W951" s="323"/>
      <c r="X951" s="323"/>
      <c r="Y951" s="323"/>
      <c r="Z951" s="323"/>
    </row>
    <row r="952" spans="1:26" ht="14.25" customHeight="1" x14ac:dyDescent="0.25">
      <c r="A952" s="326">
        <v>947</v>
      </c>
      <c r="B952" s="327"/>
      <c r="C952" s="327"/>
      <c r="D952" s="327"/>
      <c r="E952" s="327"/>
      <c r="F952" s="328"/>
      <c r="G952" s="328"/>
      <c r="H952" s="329"/>
      <c r="I952" s="327"/>
      <c r="J952" s="330"/>
      <c r="K952" s="331"/>
      <c r="L952" s="323"/>
      <c r="M952" s="323"/>
      <c r="N952" s="323"/>
      <c r="O952" s="323"/>
      <c r="P952" s="323"/>
      <c r="Q952" s="323"/>
      <c r="R952" s="323"/>
      <c r="S952" s="323"/>
      <c r="T952" s="323"/>
      <c r="U952" s="323"/>
      <c r="V952" s="323"/>
      <c r="W952" s="323"/>
      <c r="X952" s="323"/>
      <c r="Y952" s="323"/>
      <c r="Z952" s="323"/>
    </row>
    <row r="953" spans="1:26" ht="14.25" customHeight="1" x14ac:dyDescent="0.25">
      <c r="A953" s="326">
        <v>948</v>
      </c>
      <c r="B953" s="327"/>
      <c r="C953" s="327"/>
      <c r="D953" s="327"/>
      <c r="E953" s="327"/>
      <c r="F953" s="328"/>
      <c r="G953" s="328"/>
      <c r="H953" s="329"/>
      <c r="I953" s="327"/>
      <c r="J953" s="330"/>
      <c r="K953" s="331"/>
      <c r="L953" s="323"/>
      <c r="M953" s="323"/>
      <c r="N953" s="323"/>
      <c r="O953" s="323"/>
      <c r="P953" s="323"/>
      <c r="Q953" s="323"/>
      <c r="R953" s="323"/>
      <c r="S953" s="323"/>
      <c r="T953" s="323"/>
      <c r="U953" s="323"/>
      <c r="V953" s="323"/>
      <c r="W953" s="323"/>
      <c r="X953" s="323"/>
      <c r="Y953" s="323"/>
      <c r="Z953" s="323"/>
    </row>
    <row r="954" spans="1:26" ht="14.25" customHeight="1" x14ac:dyDescent="0.25">
      <c r="A954" s="326">
        <v>949</v>
      </c>
      <c r="B954" s="327"/>
      <c r="C954" s="327"/>
      <c r="D954" s="327"/>
      <c r="E954" s="327"/>
      <c r="F954" s="328"/>
      <c r="G954" s="328"/>
      <c r="H954" s="329"/>
      <c r="I954" s="327"/>
      <c r="J954" s="330"/>
      <c r="K954" s="331"/>
      <c r="L954" s="323"/>
      <c r="M954" s="323"/>
      <c r="N954" s="323"/>
      <c r="O954" s="323"/>
      <c r="P954" s="323"/>
      <c r="Q954" s="323"/>
      <c r="R954" s="323"/>
      <c r="S954" s="323"/>
      <c r="T954" s="323"/>
      <c r="U954" s="323"/>
      <c r="V954" s="323"/>
      <c r="W954" s="323"/>
      <c r="X954" s="323"/>
      <c r="Y954" s="323"/>
      <c r="Z954" s="323"/>
    </row>
    <row r="955" spans="1:26" ht="14.25" customHeight="1" x14ac:dyDescent="0.25">
      <c r="A955" s="326">
        <v>950</v>
      </c>
      <c r="B955" s="327"/>
      <c r="C955" s="327"/>
      <c r="D955" s="327"/>
      <c r="E955" s="327"/>
      <c r="F955" s="328"/>
      <c r="G955" s="328"/>
      <c r="H955" s="329"/>
      <c r="I955" s="327"/>
      <c r="J955" s="330"/>
      <c r="K955" s="331"/>
      <c r="L955" s="323"/>
      <c r="M955" s="323"/>
      <c r="N955" s="323"/>
      <c r="O955" s="323"/>
      <c r="P955" s="323"/>
      <c r="Q955" s="323"/>
      <c r="R955" s="323"/>
      <c r="S955" s="323"/>
      <c r="T955" s="323"/>
      <c r="U955" s="323"/>
      <c r="V955" s="323"/>
      <c r="W955" s="323"/>
      <c r="X955" s="323"/>
      <c r="Y955" s="323"/>
      <c r="Z955" s="323"/>
    </row>
    <row r="956" spans="1:26" ht="14.25" customHeight="1" x14ac:dyDescent="0.25">
      <c r="A956" s="326">
        <v>951</v>
      </c>
      <c r="B956" s="327"/>
      <c r="C956" s="327"/>
      <c r="D956" s="327"/>
      <c r="E956" s="327"/>
      <c r="F956" s="328"/>
      <c r="G956" s="328"/>
      <c r="H956" s="329"/>
      <c r="I956" s="327"/>
      <c r="J956" s="330"/>
      <c r="K956" s="331"/>
      <c r="L956" s="323"/>
      <c r="M956" s="323"/>
      <c r="N956" s="323"/>
      <c r="O956" s="323"/>
      <c r="P956" s="323"/>
      <c r="Q956" s="323"/>
      <c r="R956" s="323"/>
      <c r="S956" s="323"/>
      <c r="T956" s="323"/>
      <c r="U956" s="323"/>
      <c r="V956" s="323"/>
      <c r="W956" s="323"/>
      <c r="X956" s="323"/>
      <c r="Y956" s="323"/>
      <c r="Z956" s="323"/>
    </row>
    <row r="957" spans="1:26" ht="14.25" customHeight="1" x14ac:dyDescent="0.25">
      <c r="A957" s="326">
        <v>952</v>
      </c>
      <c r="B957" s="327"/>
      <c r="C957" s="327"/>
      <c r="D957" s="327"/>
      <c r="E957" s="327"/>
      <c r="F957" s="328"/>
      <c r="G957" s="328"/>
      <c r="H957" s="329"/>
      <c r="I957" s="327"/>
      <c r="J957" s="330"/>
      <c r="K957" s="331"/>
      <c r="L957" s="323"/>
      <c r="M957" s="323"/>
      <c r="N957" s="323"/>
      <c r="O957" s="323"/>
      <c r="P957" s="323"/>
      <c r="Q957" s="323"/>
      <c r="R957" s="323"/>
      <c r="S957" s="323"/>
      <c r="T957" s="323"/>
      <c r="U957" s="323"/>
      <c r="V957" s="323"/>
      <c r="W957" s="323"/>
      <c r="X957" s="323"/>
      <c r="Y957" s="323"/>
      <c r="Z957" s="323"/>
    </row>
    <row r="958" spans="1:26" ht="14.25" customHeight="1" x14ac:dyDescent="0.25">
      <c r="A958" s="326">
        <v>953</v>
      </c>
      <c r="B958" s="327"/>
      <c r="C958" s="327"/>
      <c r="D958" s="327"/>
      <c r="E958" s="327"/>
      <c r="F958" s="328"/>
      <c r="G958" s="328"/>
      <c r="H958" s="329"/>
      <c r="I958" s="327"/>
      <c r="J958" s="330"/>
      <c r="K958" s="331"/>
      <c r="L958" s="323"/>
      <c r="M958" s="323"/>
      <c r="N958" s="323"/>
      <c r="O958" s="323"/>
      <c r="P958" s="323"/>
      <c r="Q958" s="323"/>
      <c r="R958" s="323"/>
      <c r="S958" s="323"/>
      <c r="T958" s="323"/>
      <c r="U958" s="323"/>
      <c r="V958" s="323"/>
      <c r="W958" s="323"/>
      <c r="X958" s="323"/>
      <c r="Y958" s="323"/>
      <c r="Z958" s="323"/>
    </row>
    <row r="959" spans="1:26" ht="14.25" customHeight="1" x14ac:dyDescent="0.25">
      <c r="A959" s="326">
        <v>954</v>
      </c>
      <c r="B959" s="327"/>
      <c r="C959" s="327"/>
      <c r="D959" s="327"/>
      <c r="E959" s="327"/>
      <c r="F959" s="328"/>
      <c r="G959" s="328"/>
      <c r="H959" s="329"/>
      <c r="I959" s="327"/>
      <c r="J959" s="330"/>
      <c r="K959" s="331"/>
      <c r="L959" s="323"/>
      <c r="M959" s="323"/>
      <c r="N959" s="323"/>
      <c r="O959" s="323"/>
      <c r="P959" s="323"/>
      <c r="Q959" s="323"/>
      <c r="R959" s="323"/>
      <c r="S959" s="323"/>
      <c r="T959" s="323"/>
      <c r="U959" s="323"/>
      <c r="V959" s="323"/>
      <c r="W959" s="323"/>
      <c r="X959" s="323"/>
      <c r="Y959" s="323"/>
      <c r="Z959" s="323"/>
    </row>
    <row r="960" spans="1:26" ht="14.25" customHeight="1" x14ac:dyDescent="0.25">
      <c r="A960" s="326">
        <v>955</v>
      </c>
      <c r="B960" s="327"/>
      <c r="C960" s="327"/>
      <c r="D960" s="327"/>
      <c r="E960" s="327"/>
      <c r="F960" s="328"/>
      <c r="G960" s="328"/>
      <c r="H960" s="329"/>
      <c r="I960" s="327"/>
      <c r="J960" s="330"/>
      <c r="K960" s="331"/>
      <c r="L960" s="323"/>
      <c r="M960" s="323"/>
      <c r="N960" s="323"/>
      <c r="O960" s="323"/>
      <c r="P960" s="323"/>
      <c r="Q960" s="323"/>
      <c r="R960" s="323"/>
      <c r="S960" s="323"/>
      <c r="T960" s="323"/>
      <c r="U960" s="323"/>
      <c r="V960" s="323"/>
      <c r="W960" s="323"/>
      <c r="X960" s="323"/>
      <c r="Y960" s="323"/>
      <c r="Z960" s="323"/>
    </row>
    <row r="961" spans="1:26" ht="14.25" customHeight="1" x14ac:dyDescent="0.25">
      <c r="A961" s="326">
        <v>956</v>
      </c>
      <c r="B961" s="327"/>
      <c r="C961" s="327"/>
      <c r="D961" s="327"/>
      <c r="E961" s="327"/>
      <c r="F961" s="328"/>
      <c r="G961" s="328"/>
      <c r="H961" s="329"/>
      <c r="I961" s="327"/>
      <c r="J961" s="330"/>
      <c r="K961" s="331"/>
      <c r="L961" s="323"/>
      <c r="M961" s="323"/>
      <c r="N961" s="323"/>
      <c r="O961" s="323"/>
      <c r="P961" s="323"/>
      <c r="Q961" s="323"/>
      <c r="R961" s="323"/>
      <c r="S961" s="323"/>
      <c r="T961" s="323"/>
      <c r="U961" s="323"/>
      <c r="V961" s="323"/>
      <c r="W961" s="323"/>
      <c r="X961" s="323"/>
      <c r="Y961" s="323"/>
      <c r="Z961" s="323"/>
    </row>
    <row r="962" spans="1:26" ht="14.25" customHeight="1" x14ac:dyDescent="0.25">
      <c r="A962" s="326">
        <v>957</v>
      </c>
      <c r="B962" s="327"/>
      <c r="C962" s="327"/>
      <c r="D962" s="327"/>
      <c r="E962" s="327"/>
      <c r="F962" s="328"/>
      <c r="G962" s="328"/>
      <c r="H962" s="329"/>
      <c r="I962" s="327"/>
      <c r="J962" s="330"/>
      <c r="K962" s="331"/>
      <c r="L962" s="323"/>
      <c r="M962" s="323"/>
      <c r="N962" s="323"/>
      <c r="O962" s="323"/>
      <c r="P962" s="323"/>
      <c r="Q962" s="323"/>
      <c r="R962" s="323"/>
      <c r="S962" s="323"/>
      <c r="T962" s="323"/>
      <c r="U962" s="323"/>
      <c r="V962" s="323"/>
      <c r="W962" s="323"/>
      <c r="X962" s="323"/>
      <c r="Y962" s="323"/>
      <c r="Z962" s="323"/>
    </row>
    <row r="963" spans="1:26" ht="14.25" customHeight="1" x14ac:dyDescent="0.25">
      <c r="A963" s="326">
        <v>958</v>
      </c>
      <c r="B963" s="327"/>
      <c r="C963" s="327"/>
      <c r="D963" s="327"/>
      <c r="E963" s="327"/>
      <c r="F963" s="328"/>
      <c r="G963" s="328"/>
      <c r="H963" s="329"/>
      <c r="I963" s="327"/>
      <c r="J963" s="330"/>
      <c r="K963" s="331"/>
      <c r="L963" s="323"/>
      <c r="M963" s="323"/>
      <c r="N963" s="323"/>
      <c r="O963" s="323"/>
      <c r="P963" s="323"/>
      <c r="Q963" s="323"/>
      <c r="R963" s="323"/>
      <c r="S963" s="323"/>
      <c r="T963" s="323"/>
      <c r="U963" s="323"/>
      <c r="V963" s="323"/>
      <c r="W963" s="323"/>
      <c r="X963" s="323"/>
      <c r="Y963" s="323"/>
      <c r="Z963" s="323"/>
    </row>
    <row r="964" spans="1:26" ht="14.25" customHeight="1" x14ac:dyDescent="0.25">
      <c r="A964" s="326">
        <v>959</v>
      </c>
      <c r="B964" s="327"/>
      <c r="C964" s="327"/>
      <c r="D964" s="327"/>
      <c r="E964" s="327"/>
      <c r="F964" s="328"/>
      <c r="G964" s="328"/>
      <c r="H964" s="329"/>
      <c r="I964" s="327"/>
      <c r="J964" s="330"/>
      <c r="K964" s="331"/>
      <c r="L964" s="323"/>
      <c r="M964" s="323"/>
      <c r="N964" s="323"/>
      <c r="O964" s="323"/>
      <c r="P964" s="323"/>
      <c r="Q964" s="323"/>
      <c r="R964" s="323"/>
      <c r="S964" s="323"/>
      <c r="T964" s="323"/>
      <c r="U964" s="323"/>
      <c r="V964" s="323"/>
      <c r="W964" s="323"/>
      <c r="X964" s="323"/>
      <c r="Y964" s="323"/>
      <c r="Z964" s="323"/>
    </row>
    <row r="965" spans="1:26" ht="14.25" customHeight="1" x14ac:dyDescent="0.25">
      <c r="A965" s="326">
        <v>960</v>
      </c>
      <c r="B965" s="327"/>
      <c r="C965" s="327"/>
      <c r="D965" s="327"/>
      <c r="E965" s="327"/>
      <c r="F965" s="328"/>
      <c r="G965" s="328"/>
      <c r="H965" s="329"/>
      <c r="I965" s="327"/>
      <c r="J965" s="330"/>
      <c r="K965" s="331"/>
      <c r="L965" s="323"/>
      <c r="M965" s="323"/>
      <c r="N965" s="323"/>
      <c r="O965" s="323"/>
      <c r="P965" s="323"/>
      <c r="Q965" s="323"/>
      <c r="R965" s="323"/>
      <c r="S965" s="323"/>
      <c r="T965" s="323"/>
      <c r="U965" s="323"/>
      <c r="V965" s="323"/>
      <c r="W965" s="323"/>
      <c r="X965" s="323"/>
      <c r="Y965" s="323"/>
      <c r="Z965" s="323"/>
    </row>
    <row r="966" spans="1:26" ht="14.25" customHeight="1" x14ac:dyDescent="0.25">
      <c r="A966" s="326">
        <v>961</v>
      </c>
      <c r="B966" s="327"/>
      <c r="C966" s="327"/>
      <c r="D966" s="327"/>
      <c r="E966" s="327"/>
      <c r="F966" s="328"/>
      <c r="G966" s="328"/>
      <c r="H966" s="329"/>
      <c r="I966" s="327"/>
      <c r="J966" s="330"/>
      <c r="K966" s="331"/>
      <c r="L966" s="323"/>
      <c r="M966" s="323"/>
      <c r="N966" s="323"/>
      <c r="O966" s="323"/>
      <c r="P966" s="323"/>
      <c r="Q966" s="323"/>
      <c r="R966" s="323"/>
      <c r="S966" s="323"/>
      <c r="T966" s="323"/>
      <c r="U966" s="323"/>
      <c r="V966" s="323"/>
      <c r="W966" s="323"/>
      <c r="X966" s="323"/>
      <c r="Y966" s="323"/>
      <c r="Z966" s="323"/>
    </row>
    <row r="967" spans="1:26" ht="14.25" customHeight="1" x14ac:dyDescent="0.25">
      <c r="A967" s="326">
        <v>962</v>
      </c>
      <c r="B967" s="327"/>
      <c r="C967" s="327"/>
      <c r="D967" s="327"/>
      <c r="E967" s="327"/>
      <c r="F967" s="328"/>
      <c r="G967" s="328"/>
      <c r="H967" s="329"/>
      <c r="I967" s="327"/>
      <c r="J967" s="330"/>
      <c r="K967" s="331"/>
      <c r="L967" s="323"/>
      <c r="M967" s="323"/>
      <c r="N967" s="323"/>
      <c r="O967" s="323"/>
      <c r="P967" s="323"/>
      <c r="Q967" s="323"/>
      <c r="R967" s="323"/>
      <c r="S967" s="323"/>
      <c r="T967" s="323"/>
      <c r="U967" s="323"/>
      <c r="V967" s="323"/>
      <c r="W967" s="323"/>
      <c r="X967" s="323"/>
      <c r="Y967" s="323"/>
      <c r="Z967" s="323"/>
    </row>
    <row r="968" spans="1:26" ht="14.25" customHeight="1" x14ac:dyDescent="0.25">
      <c r="A968" s="326">
        <v>963</v>
      </c>
      <c r="B968" s="327"/>
      <c r="C968" s="327"/>
      <c r="D968" s="327"/>
      <c r="E968" s="327"/>
      <c r="F968" s="328"/>
      <c r="G968" s="328"/>
      <c r="H968" s="329"/>
      <c r="I968" s="327"/>
      <c r="J968" s="330"/>
      <c r="K968" s="331"/>
      <c r="L968" s="323"/>
      <c r="M968" s="323"/>
      <c r="N968" s="323"/>
      <c r="O968" s="323"/>
      <c r="P968" s="323"/>
      <c r="Q968" s="323"/>
      <c r="R968" s="323"/>
      <c r="S968" s="323"/>
      <c r="T968" s="323"/>
      <c r="U968" s="323"/>
      <c r="V968" s="323"/>
      <c r="W968" s="323"/>
      <c r="X968" s="323"/>
      <c r="Y968" s="323"/>
      <c r="Z968" s="323"/>
    </row>
    <row r="969" spans="1:26" ht="14.25" customHeight="1" x14ac:dyDescent="0.25">
      <c r="A969" s="326">
        <v>964</v>
      </c>
      <c r="B969" s="327"/>
      <c r="C969" s="327"/>
      <c r="D969" s="327"/>
      <c r="E969" s="327"/>
      <c r="F969" s="328"/>
      <c r="G969" s="328"/>
      <c r="H969" s="329"/>
      <c r="I969" s="327"/>
      <c r="J969" s="330"/>
      <c r="K969" s="331"/>
      <c r="L969" s="323"/>
      <c r="M969" s="323"/>
      <c r="N969" s="323"/>
      <c r="O969" s="323"/>
      <c r="P969" s="323"/>
      <c r="Q969" s="323"/>
      <c r="R969" s="323"/>
      <c r="S969" s="323"/>
      <c r="T969" s="323"/>
      <c r="U969" s="323"/>
      <c r="V969" s="323"/>
      <c r="W969" s="323"/>
      <c r="X969" s="323"/>
      <c r="Y969" s="323"/>
      <c r="Z969" s="323"/>
    </row>
    <row r="970" spans="1:26" ht="14.25" customHeight="1" x14ac:dyDescent="0.25">
      <c r="A970" s="326">
        <v>965</v>
      </c>
      <c r="B970" s="327"/>
      <c r="C970" s="327"/>
      <c r="D970" s="327"/>
      <c r="E970" s="327"/>
      <c r="F970" s="328"/>
      <c r="G970" s="328"/>
      <c r="H970" s="329"/>
      <c r="I970" s="327"/>
      <c r="J970" s="330"/>
      <c r="K970" s="331"/>
      <c r="L970" s="323"/>
      <c r="M970" s="323"/>
      <c r="N970" s="323"/>
      <c r="O970" s="323"/>
      <c r="P970" s="323"/>
      <c r="Q970" s="323"/>
      <c r="R970" s="323"/>
      <c r="S970" s="323"/>
      <c r="T970" s="323"/>
      <c r="U970" s="323"/>
      <c r="V970" s="323"/>
      <c r="W970" s="323"/>
      <c r="X970" s="323"/>
      <c r="Y970" s="323"/>
      <c r="Z970" s="323"/>
    </row>
    <row r="971" spans="1:26" ht="14.25" customHeight="1" x14ac:dyDescent="0.25">
      <c r="A971" s="326">
        <v>966</v>
      </c>
      <c r="B971" s="327"/>
      <c r="C971" s="327"/>
      <c r="D971" s="327"/>
      <c r="E971" s="327"/>
      <c r="F971" s="328"/>
      <c r="G971" s="328"/>
      <c r="H971" s="329"/>
      <c r="I971" s="327"/>
      <c r="J971" s="330"/>
      <c r="K971" s="331"/>
      <c r="L971" s="323"/>
      <c r="M971" s="323"/>
      <c r="N971" s="323"/>
      <c r="O971" s="323"/>
      <c r="P971" s="323"/>
      <c r="Q971" s="323"/>
      <c r="R971" s="323"/>
      <c r="S971" s="323"/>
      <c r="T971" s="323"/>
      <c r="U971" s="323"/>
      <c r="V971" s="323"/>
      <c r="W971" s="323"/>
      <c r="X971" s="323"/>
      <c r="Y971" s="323"/>
      <c r="Z971" s="323"/>
    </row>
    <row r="972" spans="1:26" ht="14.25" customHeight="1" x14ac:dyDescent="0.25">
      <c r="A972" s="326">
        <v>967</v>
      </c>
      <c r="B972" s="327"/>
      <c r="C972" s="327"/>
      <c r="D972" s="327"/>
      <c r="E972" s="327"/>
      <c r="F972" s="328"/>
      <c r="G972" s="328"/>
      <c r="H972" s="329"/>
      <c r="I972" s="327"/>
      <c r="J972" s="330"/>
      <c r="K972" s="331"/>
      <c r="L972" s="323"/>
      <c r="M972" s="323"/>
      <c r="N972" s="323"/>
      <c r="O972" s="323"/>
      <c r="P972" s="323"/>
      <c r="Q972" s="323"/>
      <c r="R972" s="323"/>
      <c r="S972" s="323"/>
      <c r="T972" s="323"/>
      <c r="U972" s="323"/>
      <c r="V972" s="323"/>
      <c r="W972" s="323"/>
      <c r="X972" s="323"/>
      <c r="Y972" s="323"/>
      <c r="Z972" s="323"/>
    </row>
    <row r="973" spans="1:26" ht="14.25" customHeight="1" x14ac:dyDescent="0.25">
      <c r="A973" s="326">
        <v>968</v>
      </c>
      <c r="B973" s="327"/>
      <c r="C973" s="327"/>
      <c r="D973" s="327"/>
      <c r="E973" s="327"/>
      <c r="F973" s="328"/>
      <c r="G973" s="328"/>
      <c r="H973" s="329"/>
      <c r="I973" s="327"/>
      <c r="J973" s="330"/>
      <c r="K973" s="331"/>
      <c r="L973" s="323"/>
      <c r="M973" s="323"/>
      <c r="N973" s="323"/>
      <c r="O973" s="323"/>
      <c r="P973" s="323"/>
      <c r="Q973" s="323"/>
      <c r="R973" s="323"/>
      <c r="S973" s="323"/>
      <c r="T973" s="323"/>
      <c r="U973" s="323"/>
      <c r="V973" s="323"/>
      <c r="W973" s="323"/>
      <c r="X973" s="323"/>
      <c r="Y973" s="323"/>
      <c r="Z973" s="323"/>
    </row>
    <row r="974" spans="1:26" ht="14.25" customHeight="1" x14ac:dyDescent="0.25">
      <c r="A974" s="326">
        <v>969</v>
      </c>
      <c r="B974" s="327"/>
      <c r="C974" s="327"/>
      <c r="D974" s="327"/>
      <c r="E974" s="327"/>
      <c r="F974" s="328"/>
      <c r="G974" s="328"/>
      <c r="H974" s="329"/>
      <c r="I974" s="327"/>
      <c r="J974" s="330"/>
      <c r="K974" s="331"/>
      <c r="L974" s="323"/>
      <c r="M974" s="323"/>
      <c r="N974" s="323"/>
      <c r="O974" s="323"/>
      <c r="P974" s="323"/>
      <c r="Q974" s="323"/>
      <c r="R974" s="323"/>
      <c r="S974" s="323"/>
      <c r="T974" s="323"/>
      <c r="U974" s="323"/>
      <c r="V974" s="323"/>
      <c r="W974" s="323"/>
      <c r="X974" s="323"/>
      <c r="Y974" s="323"/>
      <c r="Z974" s="323"/>
    </row>
    <row r="975" spans="1:26" ht="14.25" customHeight="1" x14ac:dyDescent="0.25">
      <c r="A975" s="326">
        <v>970</v>
      </c>
      <c r="B975" s="327"/>
      <c r="C975" s="327"/>
      <c r="D975" s="327"/>
      <c r="E975" s="327"/>
      <c r="F975" s="328"/>
      <c r="G975" s="328"/>
      <c r="H975" s="329"/>
      <c r="I975" s="327"/>
      <c r="J975" s="330"/>
      <c r="K975" s="331"/>
      <c r="L975" s="323"/>
      <c r="M975" s="323"/>
      <c r="N975" s="323"/>
      <c r="O975" s="323"/>
      <c r="P975" s="323"/>
      <c r="Q975" s="323"/>
      <c r="R975" s="323"/>
      <c r="S975" s="323"/>
      <c r="T975" s="323"/>
      <c r="U975" s="323"/>
      <c r="V975" s="323"/>
      <c r="W975" s="323"/>
      <c r="X975" s="323"/>
      <c r="Y975" s="323"/>
      <c r="Z975" s="323"/>
    </row>
    <row r="976" spans="1:26" ht="14.25" customHeight="1" x14ac:dyDescent="0.25">
      <c r="A976" s="326">
        <v>971</v>
      </c>
      <c r="B976" s="327"/>
      <c r="C976" s="327"/>
      <c r="D976" s="327"/>
      <c r="E976" s="327"/>
      <c r="F976" s="328"/>
      <c r="G976" s="328"/>
      <c r="H976" s="329"/>
      <c r="I976" s="327"/>
      <c r="J976" s="330"/>
      <c r="K976" s="331"/>
      <c r="L976" s="323"/>
      <c r="M976" s="323"/>
      <c r="N976" s="323"/>
      <c r="O976" s="323"/>
      <c r="P976" s="323"/>
      <c r="Q976" s="323"/>
      <c r="R976" s="323"/>
      <c r="S976" s="323"/>
      <c r="T976" s="323"/>
      <c r="U976" s="323"/>
      <c r="V976" s="323"/>
      <c r="W976" s="323"/>
      <c r="X976" s="323"/>
      <c r="Y976" s="323"/>
      <c r="Z976" s="323"/>
    </row>
    <row r="977" spans="1:26" ht="14.25" customHeight="1" x14ac:dyDescent="0.25">
      <c r="A977" s="326">
        <v>972</v>
      </c>
      <c r="B977" s="327"/>
      <c r="C977" s="327"/>
      <c r="D977" s="327"/>
      <c r="E977" s="327"/>
      <c r="F977" s="328"/>
      <c r="G977" s="328"/>
      <c r="H977" s="329"/>
      <c r="I977" s="327"/>
      <c r="J977" s="330"/>
      <c r="K977" s="331"/>
      <c r="L977" s="323"/>
      <c r="M977" s="323"/>
      <c r="N977" s="323"/>
      <c r="O977" s="323"/>
      <c r="P977" s="323"/>
      <c r="Q977" s="323"/>
      <c r="R977" s="323"/>
      <c r="S977" s="323"/>
      <c r="T977" s="323"/>
      <c r="U977" s="323"/>
      <c r="V977" s="323"/>
      <c r="W977" s="323"/>
      <c r="X977" s="323"/>
      <c r="Y977" s="323"/>
      <c r="Z977" s="323"/>
    </row>
    <row r="978" spans="1:26" ht="14.25" customHeight="1" x14ac:dyDescent="0.25">
      <c r="A978" s="326">
        <v>973</v>
      </c>
      <c r="B978" s="327"/>
      <c r="C978" s="327"/>
      <c r="D978" s="327"/>
      <c r="E978" s="327"/>
      <c r="F978" s="328"/>
      <c r="G978" s="328"/>
      <c r="H978" s="329"/>
      <c r="I978" s="327"/>
      <c r="J978" s="330"/>
      <c r="K978" s="331"/>
      <c r="L978" s="323"/>
      <c r="M978" s="323"/>
      <c r="N978" s="323"/>
      <c r="O978" s="323"/>
      <c r="P978" s="323"/>
      <c r="Q978" s="323"/>
      <c r="R978" s="323"/>
      <c r="S978" s="323"/>
      <c r="T978" s="323"/>
      <c r="U978" s="323"/>
      <c r="V978" s="323"/>
      <c r="W978" s="323"/>
      <c r="X978" s="323"/>
      <c r="Y978" s="323"/>
      <c r="Z978" s="323"/>
    </row>
    <row r="979" spans="1:26" ht="14.25" customHeight="1" x14ac:dyDescent="0.25">
      <c r="A979" s="326">
        <v>974</v>
      </c>
      <c r="B979" s="327"/>
      <c r="C979" s="327"/>
      <c r="D979" s="327"/>
      <c r="E979" s="327"/>
      <c r="F979" s="328"/>
      <c r="G979" s="328"/>
      <c r="H979" s="329"/>
      <c r="I979" s="327"/>
      <c r="J979" s="330"/>
      <c r="K979" s="331"/>
      <c r="L979" s="323"/>
      <c r="M979" s="323"/>
      <c r="N979" s="323"/>
      <c r="O979" s="323"/>
      <c r="P979" s="323"/>
      <c r="Q979" s="323"/>
      <c r="R979" s="323"/>
      <c r="S979" s="323"/>
      <c r="T979" s="323"/>
      <c r="U979" s="323"/>
      <c r="V979" s="323"/>
      <c r="W979" s="323"/>
      <c r="X979" s="323"/>
      <c r="Y979" s="323"/>
      <c r="Z979" s="323"/>
    </row>
    <row r="980" spans="1:26" ht="14.25" customHeight="1" x14ac:dyDescent="0.25">
      <c r="A980" s="326">
        <v>975</v>
      </c>
      <c r="B980" s="327"/>
      <c r="C980" s="327"/>
      <c r="D980" s="327"/>
      <c r="E980" s="327"/>
      <c r="F980" s="328"/>
      <c r="G980" s="328"/>
      <c r="H980" s="329"/>
      <c r="I980" s="327"/>
      <c r="J980" s="330"/>
      <c r="K980" s="331"/>
      <c r="L980" s="323"/>
      <c r="M980" s="323"/>
      <c r="N980" s="323"/>
      <c r="O980" s="323"/>
      <c r="P980" s="323"/>
      <c r="Q980" s="323"/>
      <c r="R980" s="323"/>
      <c r="S980" s="323"/>
      <c r="T980" s="323"/>
      <c r="U980" s="323"/>
      <c r="V980" s="323"/>
      <c r="W980" s="323"/>
      <c r="X980" s="323"/>
      <c r="Y980" s="323"/>
      <c r="Z980" s="323"/>
    </row>
    <row r="981" spans="1:26" ht="14.25" customHeight="1" x14ac:dyDescent="0.25">
      <c r="A981" s="326">
        <v>976</v>
      </c>
      <c r="B981" s="327"/>
      <c r="C981" s="327"/>
      <c r="D981" s="327"/>
      <c r="E981" s="327"/>
      <c r="F981" s="328"/>
      <c r="G981" s="328"/>
      <c r="H981" s="329"/>
      <c r="I981" s="327"/>
      <c r="J981" s="330"/>
      <c r="K981" s="331"/>
      <c r="L981" s="323"/>
      <c r="M981" s="323"/>
      <c r="N981" s="323"/>
      <c r="O981" s="323"/>
      <c r="P981" s="323"/>
      <c r="Q981" s="323"/>
      <c r="R981" s="323"/>
      <c r="S981" s="323"/>
      <c r="T981" s="323"/>
      <c r="U981" s="323"/>
      <c r="V981" s="323"/>
      <c r="W981" s="323"/>
      <c r="X981" s="323"/>
      <c r="Y981" s="323"/>
      <c r="Z981" s="323"/>
    </row>
    <row r="982" spans="1:26" ht="14.25" customHeight="1" x14ac:dyDescent="0.25">
      <c r="A982" s="326">
        <v>977</v>
      </c>
      <c r="B982" s="327"/>
      <c r="C982" s="327"/>
      <c r="D982" s="327"/>
      <c r="E982" s="327"/>
      <c r="F982" s="328"/>
      <c r="G982" s="328"/>
      <c r="H982" s="329"/>
      <c r="I982" s="327"/>
      <c r="J982" s="330"/>
      <c r="K982" s="331"/>
      <c r="L982" s="323"/>
      <c r="M982" s="323"/>
      <c r="N982" s="323"/>
      <c r="O982" s="323"/>
      <c r="P982" s="323"/>
      <c r="Q982" s="323"/>
      <c r="R982" s="323"/>
      <c r="S982" s="323"/>
      <c r="T982" s="323"/>
      <c r="U982" s="323"/>
      <c r="V982" s="323"/>
      <c r="W982" s="323"/>
      <c r="X982" s="323"/>
      <c r="Y982" s="323"/>
      <c r="Z982" s="323"/>
    </row>
    <row r="983" spans="1:26" ht="14.25" customHeight="1" x14ac:dyDescent="0.25">
      <c r="A983" s="326">
        <v>978</v>
      </c>
      <c r="B983" s="327"/>
      <c r="C983" s="327"/>
      <c r="D983" s="327"/>
      <c r="E983" s="327"/>
      <c r="F983" s="328"/>
      <c r="G983" s="328"/>
      <c r="H983" s="329"/>
      <c r="I983" s="327"/>
      <c r="J983" s="330"/>
      <c r="K983" s="331"/>
      <c r="L983" s="323"/>
      <c r="M983" s="323"/>
      <c r="N983" s="323"/>
      <c r="O983" s="323"/>
      <c r="P983" s="323"/>
      <c r="Q983" s="323"/>
      <c r="R983" s="323"/>
      <c r="S983" s="323"/>
      <c r="T983" s="323"/>
      <c r="U983" s="323"/>
      <c r="V983" s="323"/>
      <c r="W983" s="323"/>
      <c r="X983" s="323"/>
      <c r="Y983" s="323"/>
      <c r="Z983" s="323"/>
    </row>
    <row r="984" spans="1:26" ht="14.25" customHeight="1" x14ac:dyDescent="0.25">
      <c r="A984" s="326">
        <v>979</v>
      </c>
      <c r="B984" s="327"/>
      <c r="C984" s="327"/>
      <c r="D984" s="327"/>
      <c r="E984" s="327"/>
      <c r="F984" s="328"/>
      <c r="G984" s="328"/>
      <c r="H984" s="329"/>
      <c r="I984" s="327"/>
      <c r="J984" s="330"/>
      <c r="K984" s="331"/>
      <c r="L984" s="323"/>
      <c r="M984" s="323"/>
      <c r="N984" s="323"/>
      <c r="O984" s="323"/>
      <c r="P984" s="323"/>
      <c r="Q984" s="323"/>
      <c r="R984" s="323"/>
      <c r="S984" s="323"/>
      <c r="T984" s="323"/>
      <c r="U984" s="323"/>
      <c r="V984" s="323"/>
      <c r="W984" s="323"/>
      <c r="X984" s="323"/>
      <c r="Y984" s="323"/>
      <c r="Z984" s="323"/>
    </row>
    <row r="985" spans="1:26" ht="14.25" customHeight="1" x14ac:dyDescent="0.25">
      <c r="A985" s="326">
        <v>980</v>
      </c>
      <c r="B985" s="327"/>
      <c r="C985" s="327"/>
      <c r="D985" s="327"/>
      <c r="E985" s="327"/>
      <c r="F985" s="328"/>
      <c r="G985" s="328"/>
      <c r="H985" s="329"/>
      <c r="I985" s="327"/>
      <c r="J985" s="330"/>
      <c r="K985" s="331"/>
      <c r="L985" s="323"/>
      <c r="M985" s="323"/>
      <c r="N985" s="323"/>
      <c r="O985" s="323"/>
      <c r="P985" s="323"/>
      <c r="Q985" s="323"/>
      <c r="R985" s="323"/>
      <c r="S985" s="323"/>
      <c r="T985" s="323"/>
      <c r="U985" s="323"/>
      <c r="V985" s="323"/>
      <c r="W985" s="323"/>
      <c r="X985" s="323"/>
      <c r="Y985" s="323"/>
      <c r="Z985" s="323"/>
    </row>
    <row r="986" spans="1:26" ht="14.25" customHeight="1" x14ac:dyDescent="0.25">
      <c r="A986" s="326">
        <v>981</v>
      </c>
      <c r="B986" s="327"/>
      <c r="C986" s="327"/>
      <c r="D986" s="327"/>
      <c r="E986" s="327"/>
      <c r="F986" s="328"/>
      <c r="G986" s="328"/>
      <c r="H986" s="329"/>
      <c r="I986" s="327"/>
      <c r="J986" s="330"/>
      <c r="K986" s="331"/>
      <c r="L986" s="323"/>
      <c r="M986" s="323"/>
      <c r="N986" s="323"/>
      <c r="O986" s="323"/>
      <c r="P986" s="323"/>
      <c r="Q986" s="323"/>
      <c r="R986" s="323"/>
      <c r="S986" s="323"/>
      <c r="T986" s="323"/>
      <c r="U986" s="323"/>
      <c r="V986" s="323"/>
      <c r="W986" s="323"/>
      <c r="X986" s="323"/>
      <c r="Y986" s="323"/>
      <c r="Z986" s="323"/>
    </row>
    <row r="987" spans="1:26" ht="14.25" customHeight="1" x14ac:dyDescent="0.25">
      <c r="A987" s="326">
        <v>982</v>
      </c>
      <c r="B987" s="327"/>
      <c r="C987" s="327"/>
      <c r="D987" s="327"/>
      <c r="E987" s="327"/>
      <c r="F987" s="328"/>
      <c r="G987" s="328"/>
      <c r="H987" s="329"/>
      <c r="I987" s="327"/>
      <c r="J987" s="330"/>
      <c r="K987" s="331"/>
      <c r="L987" s="323"/>
      <c r="M987" s="323"/>
      <c r="N987" s="323"/>
      <c r="O987" s="323"/>
      <c r="P987" s="323"/>
      <c r="Q987" s="323"/>
      <c r="R987" s="323"/>
      <c r="S987" s="323"/>
      <c r="T987" s="323"/>
      <c r="U987" s="323"/>
      <c r="V987" s="323"/>
      <c r="W987" s="323"/>
      <c r="X987" s="323"/>
      <c r="Y987" s="323"/>
      <c r="Z987" s="323"/>
    </row>
    <row r="988" spans="1:26" ht="14.25" customHeight="1" x14ac:dyDescent="0.25">
      <c r="A988" s="326">
        <v>983</v>
      </c>
      <c r="B988" s="327"/>
      <c r="C988" s="327"/>
      <c r="D988" s="327"/>
      <c r="E988" s="327"/>
      <c r="F988" s="328"/>
      <c r="G988" s="328"/>
      <c r="H988" s="329"/>
      <c r="I988" s="327"/>
      <c r="J988" s="330"/>
      <c r="K988" s="331"/>
      <c r="L988" s="323"/>
      <c r="M988" s="323"/>
      <c r="N988" s="323"/>
      <c r="O988" s="323"/>
      <c r="P988" s="323"/>
      <c r="Q988" s="323"/>
      <c r="R988" s="323"/>
      <c r="S988" s="323"/>
      <c r="T988" s="323"/>
      <c r="U988" s="323"/>
      <c r="V988" s="323"/>
      <c r="W988" s="323"/>
      <c r="X988" s="323"/>
      <c r="Y988" s="323"/>
      <c r="Z988" s="323"/>
    </row>
    <row r="989" spans="1:26" ht="14.25" customHeight="1" x14ac:dyDescent="0.25">
      <c r="A989" s="326">
        <v>984</v>
      </c>
      <c r="B989" s="327"/>
      <c r="C989" s="327"/>
      <c r="D989" s="327"/>
      <c r="E989" s="327"/>
      <c r="F989" s="328"/>
      <c r="G989" s="328"/>
      <c r="H989" s="329"/>
      <c r="I989" s="327"/>
      <c r="J989" s="330"/>
      <c r="K989" s="331"/>
      <c r="L989" s="323"/>
      <c r="M989" s="323"/>
      <c r="N989" s="323"/>
      <c r="O989" s="323"/>
      <c r="P989" s="323"/>
      <c r="Q989" s="323"/>
      <c r="R989" s="323"/>
      <c r="S989" s="323"/>
      <c r="T989" s="323"/>
      <c r="U989" s="323"/>
      <c r="V989" s="323"/>
      <c r="W989" s="323"/>
      <c r="X989" s="323"/>
      <c r="Y989" s="323"/>
      <c r="Z989" s="323"/>
    </row>
    <row r="990" spans="1:26" ht="14.25" customHeight="1" x14ac:dyDescent="0.25">
      <c r="A990" s="326">
        <v>985</v>
      </c>
      <c r="B990" s="327"/>
      <c r="C990" s="327"/>
      <c r="D990" s="327"/>
      <c r="E990" s="327"/>
      <c r="F990" s="328"/>
      <c r="G990" s="328"/>
      <c r="H990" s="329"/>
      <c r="I990" s="327"/>
      <c r="J990" s="330"/>
      <c r="K990" s="331"/>
      <c r="L990" s="323"/>
      <c r="M990" s="323"/>
      <c r="N990" s="323"/>
      <c r="O990" s="323"/>
      <c r="P990" s="323"/>
      <c r="Q990" s="323"/>
      <c r="R990" s="323"/>
      <c r="S990" s="323"/>
      <c r="T990" s="323"/>
      <c r="U990" s="323"/>
      <c r="V990" s="323"/>
      <c r="W990" s="323"/>
      <c r="X990" s="323"/>
      <c r="Y990" s="323"/>
      <c r="Z990" s="323"/>
    </row>
    <row r="991" spans="1:26" ht="14.25" customHeight="1" x14ac:dyDescent="0.25">
      <c r="A991" s="326">
        <v>986</v>
      </c>
      <c r="B991" s="327"/>
      <c r="C991" s="327"/>
      <c r="D991" s="327"/>
      <c r="E991" s="327"/>
      <c r="F991" s="328"/>
      <c r="G991" s="328"/>
      <c r="H991" s="329"/>
      <c r="I991" s="327"/>
      <c r="J991" s="330"/>
      <c r="K991" s="331"/>
      <c r="L991" s="323"/>
      <c r="M991" s="323"/>
      <c r="N991" s="323"/>
      <c r="O991" s="323"/>
      <c r="P991" s="323"/>
      <c r="Q991" s="323"/>
      <c r="R991" s="323"/>
      <c r="S991" s="323"/>
      <c r="T991" s="323"/>
      <c r="U991" s="323"/>
      <c r="V991" s="323"/>
      <c r="W991" s="323"/>
      <c r="X991" s="323"/>
      <c r="Y991" s="323"/>
      <c r="Z991" s="323"/>
    </row>
    <row r="992" spans="1:26" ht="14.25" customHeight="1" x14ac:dyDescent="0.25">
      <c r="A992" s="326">
        <v>987</v>
      </c>
      <c r="B992" s="327"/>
      <c r="C992" s="327"/>
      <c r="D992" s="327"/>
      <c r="E992" s="327"/>
      <c r="F992" s="328"/>
      <c r="G992" s="328"/>
      <c r="H992" s="329"/>
      <c r="I992" s="327"/>
      <c r="J992" s="330"/>
      <c r="K992" s="331"/>
      <c r="L992" s="323"/>
      <c r="M992" s="323"/>
      <c r="N992" s="323"/>
      <c r="O992" s="323"/>
      <c r="P992" s="323"/>
      <c r="Q992" s="323"/>
      <c r="R992" s="323"/>
      <c r="S992" s="323"/>
      <c r="T992" s="323"/>
      <c r="U992" s="323"/>
      <c r="V992" s="323"/>
      <c r="W992" s="323"/>
      <c r="X992" s="323"/>
      <c r="Y992" s="323"/>
      <c r="Z992" s="323"/>
    </row>
    <row r="993" spans="1:26" ht="14.25" customHeight="1" x14ac:dyDescent="0.25">
      <c r="A993" s="326">
        <v>988</v>
      </c>
      <c r="B993" s="327"/>
      <c r="C993" s="327"/>
      <c r="D993" s="327"/>
      <c r="E993" s="327"/>
      <c r="F993" s="328"/>
      <c r="G993" s="328"/>
      <c r="H993" s="329"/>
      <c r="I993" s="327"/>
      <c r="J993" s="330"/>
      <c r="K993" s="331"/>
      <c r="L993" s="323"/>
      <c r="M993" s="323"/>
      <c r="N993" s="323"/>
      <c r="O993" s="323"/>
      <c r="P993" s="323"/>
      <c r="Q993" s="323"/>
      <c r="R993" s="323"/>
      <c r="S993" s="323"/>
      <c r="T993" s="323"/>
      <c r="U993" s="323"/>
      <c r="V993" s="323"/>
      <c r="W993" s="323"/>
      <c r="X993" s="323"/>
      <c r="Y993" s="323"/>
      <c r="Z993" s="323"/>
    </row>
    <row r="994" spans="1:26" ht="14.25" customHeight="1" x14ac:dyDescent="0.25">
      <c r="A994" s="326">
        <v>989</v>
      </c>
      <c r="B994" s="327"/>
      <c r="C994" s="327"/>
      <c r="D994" s="327"/>
      <c r="E994" s="327"/>
      <c r="F994" s="328"/>
      <c r="G994" s="328"/>
      <c r="H994" s="329"/>
      <c r="I994" s="327"/>
      <c r="J994" s="330"/>
      <c r="K994" s="331"/>
      <c r="L994" s="323"/>
      <c r="M994" s="323"/>
      <c r="N994" s="323"/>
      <c r="O994" s="323"/>
      <c r="P994" s="323"/>
      <c r="Q994" s="323"/>
      <c r="R994" s="323"/>
      <c r="S994" s="323"/>
      <c r="T994" s="323"/>
      <c r="U994" s="323"/>
      <c r="V994" s="323"/>
      <c r="W994" s="323"/>
      <c r="X994" s="323"/>
      <c r="Y994" s="323"/>
      <c r="Z994" s="323"/>
    </row>
    <row r="995" spans="1:26" ht="14.25" customHeight="1" x14ac:dyDescent="0.25">
      <c r="A995" s="326">
        <v>990</v>
      </c>
      <c r="B995" s="327"/>
      <c r="C995" s="327"/>
      <c r="D995" s="327"/>
      <c r="E995" s="327"/>
      <c r="F995" s="328"/>
      <c r="G995" s="328"/>
      <c r="H995" s="329"/>
      <c r="I995" s="327"/>
      <c r="J995" s="330"/>
      <c r="K995" s="331"/>
      <c r="L995" s="323"/>
      <c r="M995" s="323"/>
      <c r="N995" s="323"/>
      <c r="O995" s="323"/>
      <c r="P995" s="323"/>
      <c r="Q995" s="323"/>
      <c r="R995" s="323"/>
      <c r="S995" s="323"/>
      <c r="T995" s="323"/>
      <c r="U995" s="323"/>
      <c r="V995" s="323"/>
      <c r="W995" s="323"/>
      <c r="X995" s="323"/>
      <c r="Y995" s="323"/>
      <c r="Z995" s="323"/>
    </row>
    <row r="996" spans="1:26" ht="14.25" customHeight="1" x14ac:dyDescent="0.25">
      <c r="A996" s="326">
        <v>991</v>
      </c>
      <c r="B996" s="327"/>
      <c r="C996" s="327"/>
      <c r="D996" s="327"/>
      <c r="E996" s="327"/>
      <c r="F996" s="328"/>
      <c r="G996" s="328"/>
      <c r="H996" s="329"/>
      <c r="I996" s="327"/>
      <c r="J996" s="330"/>
      <c r="K996" s="331"/>
      <c r="L996" s="323"/>
      <c r="M996" s="323"/>
      <c r="N996" s="323"/>
      <c r="O996" s="323"/>
      <c r="P996" s="323"/>
      <c r="Q996" s="323"/>
      <c r="R996" s="323"/>
      <c r="S996" s="323"/>
      <c r="T996" s="323"/>
      <c r="U996" s="323"/>
      <c r="V996" s="323"/>
      <c r="W996" s="323"/>
      <c r="X996" s="323"/>
      <c r="Y996" s="323"/>
      <c r="Z996" s="323"/>
    </row>
    <row r="997" spans="1:26" ht="14.25" customHeight="1" x14ac:dyDescent="0.25">
      <c r="A997" s="326">
        <v>992</v>
      </c>
      <c r="B997" s="327"/>
      <c r="C997" s="327"/>
      <c r="D997" s="327"/>
      <c r="E997" s="327"/>
      <c r="F997" s="328"/>
      <c r="G997" s="328"/>
      <c r="H997" s="329"/>
      <c r="I997" s="327"/>
      <c r="J997" s="330"/>
      <c r="K997" s="331"/>
      <c r="L997" s="323"/>
      <c r="M997" s="323"/>
      <c r="N997" s="323"/>
      <c r="O997" s="323"/>
      <c r="P997" s="323"/>
      <c r="Q997" s="323"/>
      <c r="R997" s="323"/>
      <c r="S997" s="323"/>
      <c r="T997" s="323"/>
      <c r="U997" s="323"/>
      <c r="V997" s="323"/>
      <c r="W997" s="323"/>
      <c r="X997" s="323"/>
      <c r="Y997" s="323"/>
      <c r="Z997" s="323"/>
    </row>
    <row r="998" spans="1:26" ht="14.25" customHeight="1" x14ac:dyDescent="0.25">
      <c r="A998" s="326">
        <v>993</v>
      </c>
      <c r="B998" s="327"/>
      <c r="C998" s="327"/>
      <c r="D998" s="327"/>
      <c r="E998" s="327"/>
      <c r="F998" s="328"/>
      <c r="G998" s="328"/>
      <c r="H998" s="329"/>
      <c r="I998" s="327"/>
      <c r="J998" s="330"/>
      <c r="K998" s="331"/>
      <c r="L998" s="323"/>
      <c r="M998" s="323"/>
      <c r="N998" s="323"/>
      <c r="O998" s="323"/>
      <c r="P998" s="323"/>
      <c r="Q998" s="323"/>
      <c r="R998" s="323"/>
      <c r="S998" s="323"/>
      <c r="T998" s="323"/>
      <c r="U998" s="323"/>
      <c r="V998" s="323"/>
      <c r="W998" s="323"/>
      <c r="X998" s="323"/>
      <c r="Y998" s="323"/>
      <c r="Z998" s="323"/>
    </row>
    <row r="999" spans="1:26" ht="14.25" customHeight="1" x14ac:dyDescent="0.25">
      <c r="A999" s="326">
        <v>994</v>
      </c>
      <c r="B999" s="327"/>
      <c r="C999" s="327"/>
      <c r="D999" s="327"/>
      <c r="E999" s="327"/>
      <c r="F999" s="328"/>
      <c r="G999" s="328"/>
      <c r="H999" s="329"/>
      <c r="I999" s="327"/>
      <c r="J999" s="330"/>
      <c r="K999" s="331"/>
      <c r="L999" s="323"/>
      <c r="M999" s="323"/>
      <c r="N999" s="323"/>
      <c r="O999" s="323"/>
      <c r="P999" s="323"/>
      <c r="Q999" s="323"/>
      <c r="R999" s="323"/>
      <c r="S999" s="323"/>
      <c r="T999" s="323"/>
      <c r="U999" s="323"/>
      <c r="V999" s="323"/>
      <c r="W999" s="323"/>
      <c r="X999" s="323"/>
      <c r="Y999" s="323"/>
      <c r="Z999" s="323"/>
    </row>
    <row r="1000" spans="1:26" ht="14.25" customHeight="1" x14ac:dyDescent="0.25">
      <c r="A1000" s="326">
        <v>995</v>
      </c>
      <c r="B1000" s="327"/>
      <c r="C1000" s="327"/>
      <c r="D1000" s="327"/>
      <c r="E1000" s="327"/>
      <c r="F1000" s="328"/>
      <c r="G1000" s="328"/>
      <c r="H1000" s="329"/>
      <c r="I1000" s="327"/>
      <c r="J1000" s="330"/>
      <c r="K1000" s="331"/>
      <c r="L1000" s="323"/>
      <c r="M1000" s="323"/>
      <c r="N1000" s="323"/>
      <c r="O1000" s="323"/>
      <c r="P1000" s="323"/>
      <c r="Q1000" s="323"/>
      <c r="R1000" s="323"/>
      <c r="S1000" s="323"/>
      <c r="T1000" s="323"/>
      <c r="U1000" s="323"/>
      <c r="V1000" s="323"/>
      <c r="W1000" s="323"/>
      <c r="X1000" s="323"/>
      <c r="Y1000" s="323"/>
      <c r="Z1000" s="323"/>
    </row>
    <row r="1001" spans="1:26" ht="14.25" customHeight="1" x14ac:dyDescent="0.25">
      <c r="A1001" s="326">
        <v>996</v>
      </c>
      <c r="B1001" s="327"/>
      <c r="C1001" s="327"/>
      <c r="D1001" s="327"/>
      <c r="E1001" s="327"/>
      <c r="F1001" s="328"/>
      <c r="G1001" s="328"/>
      <c r="H1001" s="329"/>
      <c r="I1001" s="327"/>
      <c r="J1001" s="330"/>
      <c r="K1001" s="331"/>
      <c r="L1001" s="323"/>
      <c r="M1001" s="323"/>
      <c r="N1001" s="323"/>
      <c r="O1001" s="323"/>
      <c r="P1001" s="323"/>
      <c r="Q1001" s="323"/>
      <c r="R1001" s="323"/>
      <c r="S1001" s="323"/>
      <c r="T1001" s="323"/>
      <c r="U1001" s="323"/>
      <c r="V1001" s="323"/>
      <c r="W1001" s="323"/>
      <c r="X1001" s="323"/>
      <c r="Y1001" s="323"/>
      <c r="Z1001" s="323"/>
    </row>
    <row r="1002" spans="1:26" ht="14.25" customHeight="1" x14ac:dyDescent="0.25">
      <c r="A1002" s="326">
        <v>997</v>
      </c>
      <c r="B1002" s="327"/>
      <c r="C1002" s="327"/>
      <c r="D1002" s="327"/>
      <c r="E1002" s="327"/>
      <c r="F1002" s="328"/>
      <c r="G1002" s="328"/>
      <c r="H1002" s="329"/>
      <c r="I1002" s="327"/>
      <c r="J1002" s="330"/>
      <c r="K1002" s="331"/>
      <c r="L1002" s="323"/>
      <c r="M1002" s="323"/>
      <c r="N1002" s="323"/>
      <c r="O1002" s="323"/>
      <c r="P1002" s="323"/>
      <c r="Q1002" s="323"/>
      <c r="R1002" s="323"/>
      <c r="S1002" s="323"/>
      <c r="T1002" s="323"/>
      <c r="U1002" s="323"/>
      <c r="V1002" s="323"/>
      <c r="W1002" s="323"/>
      <c r="X1002" s="323"/>
      <c r="Y1002" s="323"/>
      <c r="Z1002" s="323"/>
    </row>
    <row r="1003" spans="1:26" ht="14.25" customHeight="1" x14ac:dyDescent="0.25">
      <c r="A1003" s="326">
        <v>998</v>
      </c>
      <c r="B1003" s="327"/>
      <c r="C1003" s="327"/>
      <c r="D1003" s="327"/>
      <c r="E1003" s="327"/>
      <c r="F1003" s="328"/>
      <c r="G1003" s="328"/>
      <c r="H1003" s="329"/>
      <c r="I1003" s="327"/>
      <c r="J1003" s="330"/>
      <c r="K1003" s="331"/>
      <c r="L1003" s="323"/>
      <c r="M1003" s="323"/>
      <c r="N1003" s="323"/>
      <c r="O1003" s="323"/>
      <c r="P1003" s="323"/>
      <c r="Q1003" s="323"/>
      <c r="R1003" s="323"/>
      <c r="S1003" s="323"/>
      <c r="T1003" s="323"/>
      <c r="U1003" s="323"/>
      <c r="V1003" s="323"/>
      <c r="W1003" s="323"/>
      <c r="X1003" s="323"/>
      <c r="Y1003" s="323"/>
      <c r="Z1003" s="323"/>
    </row>
    <row r="1004" spans="1:26" ht="14.25" customHeight="1" x14ac:dyDescent="0.25">
      <c r="A1004" s="326">
        <v>999</v>
      </c>
      <c r="B1004" s="327"/>
      <c r="C1004" s="327"/>
      <c r="D1004" s="327"/>
      <c r="E1004" s="327"/>
      <c r="F1004" s="328"/>
      <c r="G1004" s="328"/>
      <c r="H1004" s="329"/>
      <c r="I1004" s="327"/>
      <c r="J1004" s="330"/>
      <c r="K1004" s="331"/>
      <c r="L1004" s="323"/>
      <c r="M1004" s="323"/>
      <c r="N1004" s="323"/>
      <c r="O1004" s="323"/>
      <c r="P1004" s="323"/>
      <c r="Q1004" s="323"/>
      <c r="R1004" s="323"/>
      <c r="S1004" s="323"/>
      <c r="T1004" s="323"/>
      <c r="U1004" s="323"/>
      <c r="V1004" s="323"/>
      <c r="W1004" s="323"/>
      <c r="X1004" s="323"/>
      <c r="Y1004" s="323"/>
      <c r="Z1004" s="323"/>
    </row>
    <row r="1005" spans="1:26" ht="14.25" customHeight="1" x14ac:dyDescent="0.25">
      <c r="A1005" s="326">
        <v>1000</v>
      </c>
      <c r="B1005" s="327"/>
      <c r="C1005" s="327"/>
      <c r="D1005" s="327"/>
      <c r="E1005" s="327"/>
      <c r="F1005" s="328"/>
      <c r="G1005" s="328"/>
      <c r="H1005" s="329"/>
      <c r="I1005" s="327"/>
      <c r="J1005" s="330"/>
      <c r="K1005" s="331"/>
      <c r="L1005" s="323"/>
      <c r="M1005" s="323"/>
      <c r="N1005" s="323"/>
      <c r="O1005" s="323"/>
      <c r="P1005" s="323"/>
      <c r="Q1005" s="323"/>
      <c r="R1005" s="323"/>
      <c r="S1005" s="323"/>
      <c r="T1005" s="323"/>
      <c r="U1005" s="323"/>
      <c r="V1005" s="323"/>
      <c r="W1005" s="323"/>
      <c r="X1005" s="323"/>
      <c r="Y1005" s="323"/>
      <c r="Z1005" s="323"/>
    </row>
    <row r="1006" spans="1:26" ht="14.25" customHeight="1" x14ac:dyDescent="0.25">
      <c r="A1006" s="326">
        <v>1001</v>
      </c>
      <c r="B1006" s="327"/>
      <c r="C1006" s="327"/>
      <c r="D1006" s="327"/>
      <c r="E1006" s="327"/>
      <c r="F1006" s="328"/>
      <c r="G1006" s="328"/>
      <c r="H1006" s="329"/>
      <c r="I1006" s="327"/>
      <c r="J1006" s="330"/>
      <c r="K1006" s="331"/>
      <c r="L1006" s="323"/>
      <c r="M1006" s="323"/>
      <c r="N1006" s="323"/>
      <c r="O1006" s="323"/>
      <c r="P1006" s="323"/>
      <c r="Q1006" s="323"/>
      <c r="R1006" s="323"/>
      <c r="S1006" s="323"/>
      <c r="T1006" s="323"/>
      <c r="U1006" s="323"/>
      <c r="V1006" s="323"/>
      <c r="W1006" s="323"/>
      <c r="X1006" s="323"/>
      <c r="Y1006" s="323"/>
      <c r="Z1006" s="323"/>
    </row>
    <row r="1007" spans="1:26" ht="14.25" customHeight="1" x14ac:dyDescent="0.25">
      <c r="A1007" s="326">
        <v>1002</v>
      </c>
      <c r="B1007" s="327"/>
      <c r="C1007" s="327"/>
      <c r="D1007" s="327"/>
      <c r="E1007" s="327"/>
      <c r="F1007" s="328"/>
      <c r="G1007" s="328"/>
      <c r="H1007" s="329"/>
      <c r="I1007" s="327"/>
      <c r="J1007" s="330"/>
      <c r="K1007" s="331"/>
      <c r="L1007" s="323"/>
      <c r="M1007" s="323"/>
      <c r="N1007" s="323"/>
      <c r="O1007" s="323"/>
      <c r="P1007" s="323"/>
      <c r="Q1007" s="323"/>
      <c r="R1007" s="323"/>
      <c r="S1007" s="323"/>
      <c r="T1007" s="323"/>
      <c r="U1007" s="323"/>
      <c r="V1007" s="323"/>
      <c r="W1007" s="323"/>
      <c r="X1007" s="323"/>
      <c r="Y1007" s="323"/>
      <c r="Z1007" s="323"/>
    </row>
    <row r="1008" spans="1:26" ht="14.25" customHeight="1" x14ac:dyDescent="0.25">
      <c r="A1008" s="326">
        <v>1003</v>
      </c>
      <c r="B1008" s="327"/>
      <c r="C1008" s="327"/>
      <c r="D1008" s="327"/>
      <c r="E1008" s="327"/>
      <c r="F1008" s="328"/>
      <c r="G1008" s="328"/>
      <c r="H1008" s="329"/>
      <c r="I1008" s="327"/>
      <c r="J1008" s="330"/>
      <c r="K1008" s="331"/>
      <c r="L1008" s="323"/>
      <c r="M1008" s="323"/>
      <c r="N1008" s="323"/>
      <c r="O1008" s="323"/>
      <c r="P1008" s="323"/>
      <c r="Q1008" s="323"/>
      <c r="R1008" s="323"/>
      <c r="S1008" s="323"/>
      <c r="T1008" s="323"/>
      <c r="U1008" s="323"/>
      <c r="V1008" s="323"/>
      <c r="W1008" s="323"/>
      <c r="X1008" s="323"/>
      <c r="Y1008" s="323"/>
      <c r="Z1008" s="323"/>
    </row>
  </sheetData>
  <autoFilter ref="A5:K1008"/>
  <mergeCells count="4">
    <mergeCell ref="A1:K1"/>
    <mergeCell ref="A2:K2"/>
    <mergeCell ref="A3:K3"/>
    <mergeCell ref="A4:K4"/>
  </mergeCells>
  <dataValidations count="1">
    <dataValidation type="list" allowBlank="1" showErrorMessage="1" sqref="E6:E1008">
      <formula1>$N$4:$O$4</formula1>
    </dataValidation>
  </dataValidations>
  <pageMargins left="0.511811024" right="0.511811024" top="0.78740157499999996" bottom="0.78740157499999996" header="0" footer="0"/>
  <pageSetup paperSize="9" scale="31"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BFBF"/>
  </sheetPr>
  <dimension ref="A1:Z1000"/>
  <sheetViews>
    <sheetView showGridLines="0" tabSelected="1" workbookViewId="0">
      <selection activeCell="A7" sqref="A7"/>
    </sheetView>
  </sheetViews>
  <sheetFormatPr defaultColWidth="12.7109375" defaultRowHeight="15" customHeight="1" x14ac:dyDescent="0.2"/>
  <cols>
    <col min="1" max="1" width="135.42578125" customWidth="1"/>
    <col min="2" max="26" width="8.7109375" customWidth="1"/>
  </cols>
  <sheetData>
    <row r="1" spans="1:26" ht="12.75" customHeight="1" x14ac:dyDescent="0.2">
      <c r="A1" s="332" t="s">
        <v>1396</v>
      </c>
      <c r="B1" s="13"/>
      <c r="C1" s="13"/>
      <c r="D1" s="13"/>
      <c r="E1" s="13"/>
      <c r="F1" s="13"/>
      <c r="G1" s="13"/>
      <c r="H1" s="13"/>
      <c r="I1" s="13"/>
      <c r="J1" s="13"/>
      <c r="K1" s="13"/>
      <c r="L1" s="13"/>
      <c r="M1" s="13"/>
      <c r="N1" s="13"/>
      <c r="O1" s="13"/>
      <c r="P1" s="13"/>
      <c r="Q1" s="13"/>
      <c r="R1" s="13"/>
      <c r="S1" s="13"/>
      <c r="T1" s="13"/>
      <c r="U1" s="13"/>
      <c r="V1" s="13"/>
      <c r="W1" s="13"/>
      <c r="X1" s="13"/>
      <c r="Y1" s="13"/>
      <c r="Z1" s="13"/>
    </row>
    <row r="2" spans="1:26" ht="39" customHeight="1" x14ac:dyDescent="0.2">
      <c r="A2" s="333"/>
      <c r="B2" s="13"/>
      <c r="C2" s="13"/>
      <c r="D2" s="13"/>
      <c r="E2" s="13"/>
      <c r="F2" s="13"/>
      <c r="G2" s="13"/>
      <c r="H2" s="13"/>
      <c r="I2" s="13"/>
      <c r="J2" s="13"/>
      <c r="K2" s="13"/>
      <c r="L2" s="13"/>
      <c r="M2" s="13"/>
      <c r="N2" s="13"/>
      <c r="O2" s="13"/>
      <c r="P2" s="13"/>
      <c r="Q2" s="13"/>
      <c r="R2" s="13"/>
      <c r="S2" s="13"/>
      <c r="T2" s="13"/>
      <c r="U2" s="13"/>
      <c r="V2" s="13"/>
      <c r="W2" s="13"/>
      <c r="X2" s="13"/>
      <c r="Y2" s="13"/>
      <c r="Z2" s="13"/>
    </row>
    <row r="3" spans="1:26" ht="12.75" customHeight="1" x14ac:dyDescent="0.2">
      <c r="A3" s="334" t="str">
        <f>"Declaro, para todos os fins, que são verídicas todas as informações contidas neste relatório do "&amp;Capa!A1</f>
        <v>Declaro, para todos os fins, que são verídicas todas as informações contidas neste relatório do Contrato de Gestão nº. 05/19 celebrado entre a Fundação Clóvis Salgado e a Associação Pró-Cultura e Promoção das Artes</v>
      </c>
      <c r="B3" s="13"/>
      <c r="C3" s="13"/>
      <c r="D3" s="13"/>
      <c r="E3" s="13"/>
      <c r="F3" s="13"/>
      <c r="G3" s="13"/>
      <c r="H3" s="13"/>
      <c r="I3" s="13"/>
      <c r="J3" s="13"/>
      <c r="K3" s="13"/>
      <c r="L3" s="13"/>
      <c r="M3" s="13"/>
      <c r="N3" s="13"/>
      <c r="O3" s="13"/>
      <c r="P3" s="13"/>
      <c r="Q3" s="13"/>
      <c r="R3" s="13"/>
      <c r="S3" s="13"/>
      <c r="T3" s="13"/>
      <c r="U3" s="13"/>
      <c r="V3" s="13"/>
      <c r="W3" s="13"/>
      <c r="X3" s="13"/>
      <c r="Y3" s="13"/>
      <c r="Z3" s="13"/>
    </row>
    <row r="4" spans="1:26" ht="71.25" customHeight="1" x14ac:dyDescent="0.2">
      <c r="A4" s="335" t="s">
        <v>1397</v>
      </c>
      <c r="B4" s="13"/>
      <c r="C4" s="13"/>
      <c r="D4" s="13"/>
      <c r="E4" s="13"/>
      <c r="F4" s="13"/>
      <c r="G4" s="13"/>
      <c r="H4" s="13"/>
      <c r="I4" s="13"/>
      <c r="J4" s="13"/>
      <c r="K4" s="13"/>
      <c r="L4" s="13"/>
      <c r="M4" s="13"/>
      <c r="N4" s="13"/>
      <c r="O4" s="13"/>
      <c r="P4" s="13"/>
      <c r="Q4" s="13"/>
      <c r="R4" s="13"/>
      <c r="S4" s="13"/>
      <c r="T4" s="13"/>
      <c r="U4" s="13"/>
      <c r="V4" s="13"/>
      <c r="W4" s="13"/>
      <c r="X4" s="13"/>
      <c r="Y4" s="13"/>
      <c r="Z4" s="13"/>
    </row>
    <row r="5" spans="1:26" ht="12.75" customHeight="1" x14ac:dyDescent="0.2">
      <c r="A5" s="485" t="s">
        <v>1071</v>
      </c>
      <c r="B5" s="13"/>
      <c r="C5" s="13"/>
      <c r="D5" s="13"/>
      <c r="E5" s="13"/>
      <c r="F5" s="13"/>
      <c r="G5" s="13"/>
      <c r="H5" s="13"/>
      <c r="I5" s="13"/>
      <c r="J5" s="13"/>
      <c r="K5" s="13"/>
      <c r="L5" s="13"/>
      <c r="M5" s="13"/>
      <c r="N5" s="13"/>
      <c r="O5" s="13"/>
      <c r="P5" s="13"/>
      <c r="Q5" s="13"/>
      <c r="R5" s="13"/>
      <c r="S5" s="13"/>
      <c r="T5" s="13"/>
      <c r="U5" s="13"/>
      <c r="V5" s="13"/>
      <c r="W5" s="13"/>
      <c r="X5" s="13"/>
      <c r="Y5" s="13"/>
      <c r="Z5" s="13"/>
    </row>
    <row r="6" spans="1:26" ht="12.75" customHeight="1" x14ac:dyDescent="0.2">
      <c r="A6" s="484" t="s">
        <v>4440</v>
      </c>
      <c r="B6" s="13"/>
      <c r="C6" s="13"/>
      <c r="D6" s="13"/>
      <c r="E6" s="13"/>
      <c r="F6" s="13"/>
      <c r="G6" s="13"/>
      <c r="H6" s="13"/>
      <c r="I6" s="13"/>
      <c r="J6" s="13"/>
      <c r="K6" s="13"/>
      <c r="L6" s="13"/>
      <c r="M6" s="13"/>
      <c r="N6" s="13"/>
      <c r="O6" s="13"/>
      <c r="P6" s="13"/>
      <c r="Q6" s="13"/>
      <c r="R6" s="13"/>
      <c r="S6" s="13"/>
      <c r="T6" s="13"/>
      <c r="U6" s="13"/>
      <c r="V6" s="13"/>
      <c r="W6" s="13"/>
      <c r="X6" s="13"/>
      <c r="Y6" s="13"/>
      <c r="Z6" s="13"/>
    </row>
    <row r="7" spans="1:26" ht="12.75" customHeight="1" x14ac:dyDescent="0.2">
      <c r="A7" s="484" t="s">
        <v>4441</v>
      </c>
      <c r="B7" s="13"/>
      <c r="C7" s="13"/>
      <c r="D7" s="13"/>
      <c r="E7" s="13"/>
      <c r="F7" s="13"/>
      <c r="G7" s="13"/>
      <c r="H7" s="13"/>
      <c r="I7" s="13"/>
      <c r="J7" s="13"/>
      <c r="K7" s="13"/>
      <c r="L7" s="13"/>
      <c r="M7" s="13"/>
      <c r="N7" s="13"/>
      <c r="O7" s="13"/>
      <c r="P7" s="13"/>
      <c r="Q7" s="13"/>
      <c r="R7" s="13"/>
      <c r="S7" s="13"/>
      <c r="T7" s="13"/>
      <c r="U7" s="13"/>
      <c r="V7" s="13"/>
      <c r="W7" s="13"/>
      <c r="X7" s="13"/>
      <c r="Y7" s="13"/>
      <c r="Z7" s="13"/>
    </row>
    <row r="8" spans="1:26" ht="12.75" customHeight="1" x14ac:dyDescent="0.2">
      <c r="A8" s="336"/>
      <c r="B8" s="13"/>
      <c r="C8" s="13"/>
      <c r="D8" s="13"/>
      <c r="E8" s="13"/>
      <c r="F8" s="13"/>
      <c r="G8" s="13"/>
      <c r="H8" s="13"/>
      <c r="I8" s="13"/>
      <c r="J8" s="13"/>
      <c r="K8" s="13"/>
      <c r="L8" s="13"/>
      <c r="M8" s="13"/>
      <c r="N8" s="13"/>
      <c r="O8" s="13"/>
      <c r="P8" s="13"/>
      <c r="Q8" s="13"/>
      <c r="R8" s="13"/>
      <c r="S8" s="13"/>
      <c r="T8" s="13"/>
      <c r="U8" s="13"/>
      <c r="V8" s="13"/>
      <c r="W8" s="13"/>
      <c r="X8" s="13"/>
      <c r="Y8" s="13"/>
      <c r="Z8" s="13"/>
    </row>
    <row r="9" spans="1:26" ht="12.75" customHeight="1" x14ac:dyDescent="0.2">
      <c r="A9" s="335" t="s">
        <v>5636</v>
      </c>
      <c r="B9" s="13"/>
      <c r="C9" s="13"/>
      <c r="D9" s="13"/>
      <c r="E9" s="13"/>
      <c r="F9" s="13"/>
      <c r="G9" s="13"/>
      <c r="H9" s="13"/>
      <c r="I9" s="13"/>
      <c r="J9" s="13"/>
      <c r="K9" s="13"/>
      <c r="L9" s="13"/>
      <c r="M9" s="13"/>
      <c r="N9" s="13"/>
      <c r="O9" s="13"/>
      <c r="P9" s="13"/>
      <c r="Q9" s="13"/>
      <c r="R9" s="13"/>
      <c r="S9" s="13"/>
      <c r="T9" s="13"/>
      <c r="U9" s="13"/>
      <c r="V9" s="13"/>
      <c r="W9" s="13"/>
      <c r="X9" s="13"/>
      <c r="Y9" s="13"/>
      <c r="Z9" s="13"/>
    </row>
    <row r="10" spans="1:26" ht="48.75" customHeight="1" x14ac:dyDescent="0.2">
      <c r="A10" s="335"/>
      <c r="B10" s="13"/>
      <c r="C10" s="13"/>
      <c r="D10" s="13"/>
      <c r="E10" s="13"/>
      <c r="F10" s="13"/>
      <c r="G10" s="13"/>
      <c r="H10" s="13"/>
      <c r="I10" s="13"/>
      <c r="J10" s="13"/>
      <c r="K10" s="13"/>
      <c r="L10" s="13"/>
      <c r="M10" s="13"/>
      <c r="N10" s="13"/>
      <c r="O10" s="13"/>
      <c r="P10" s="13"/>
      <c r="Q10" s="13"/>
      <c r="R10" s="13"/>
      <c r="S10" s="13"/>
      <c r="T10" s="13"/>
      <c r="U10" s="13"/>
      <c r="V10" s="13"/>
      <c r="W10" s="13"/>
      <c r="X10" s="13"/>
      <c r="Y10" s="13"/>
      <c r="Z10" s="13"/>
    </row>
    <row r="11" spans="1:26" ht="12.75" customHeight="1" x14ac:dyDescent="0.2">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row>
    <row r="12" spans="1:26" ht="9.75" customHeight="1" x14ac:dyDescent="0.2">
      <c r="A12" s="13"/>
      <c r="B12" s="13"/>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ht="12.75" customHeight="1" x14ac:dyDescent="0.2"/>
    <row r="14" spans="1:26" ht="12.75" customHeight="1" x14ac:dyDescent="0.2"/>
    <row r="15" spans="1:26" ht="12.75" customHeight="1" x14ac:dyDescent="0.2"/>
    <row r="16" spans="1:2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511811024" right="0.511811024" top="0.78740157499999996" bottom="0.78740157499999996" header="0" footer="0"/>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C0C0C"/>
    <pageSetUpPr fitToPage="1"/>
  </sheetPr>
  <dimension ref="A1:Z1000"/>
  <sheetViews>
    <sheetView workbookViewId="0"/>
  </sheetViews>
  <sheetFormatPr defaultColWidth="12.7109375" defaultRowHeight="15" customHeight="1" x14ac:dyDescent="0.2"/>
  <cols>
    <col min="1" max="2" width="26.42578125" customWidth="1"/>
    <col min="3" max="3" width="47.85546875" customWidth="1"/>
    <col min="4" max="4" width="29.42578125" customWidth="1"/>
    <col min="5" max="5" width="31.42578125" customWidth="1"/>
    <col min="6" max="7" width="31" customWidth="1"/>
    <col min="8" max="8" width="12.42578125" customWidth="1"/>
    <col min="9" max="9" width="31" customWidth="1"/>
    <col min="10" max="10" width="3.85546875" customWidth="1"/>
    <col min="11" max="11" width="10.140625" customWidth="1"/>
    <col min="12" max="12" width="15.140625" customWidth="1"/>
    <col min="13" max="13" width="2.42578125" customWidth="1"/>
    <col min="14" max="14" width="9.140625" customWidth="1"/>
    <col min="15" max="17" width="13.42578125" customWidth="1"/>
    <col min="18" max="18" width="0.42578125" customWidth="1"/>
    <col min="19" max="19" width="10.42578125" customWidth="1"/>
    <col min="20" max="20" width="13.42578125" customWidth="1"/>
    <col min="21" max="21" width="5.85546875" customWidth="1"/>
    <col min="22" max="26" width="9.140625" customWidth="1"/>
  </cols>
  <sheetData>
    <row r="1" spans="1:26" ht="12.75" customHeight="1" x14ac:dyDescent="0.2">
      <c r="A1" s="337">
        <v>1</v>
      </c>
      <c r="B1" s="337">
        <v>1</v>
      </c>
      <c r="C1" s="337">
        <f>COUNTA(C3:C92)</f>
        <v>3</v>
      </c>
      <c r="D1" s="337">
        <f>COUNTA(D3:D92)</f>
        <v>31</v>
      </c>
      <c r="E1" s="337">
        <f>COUNTA(E3:E128)</f>
        <v>90</v>
      </c>
      <c r="F1" s="337">
        <f>COUNTA(F3:F92)</f>
        <v>14</v>
      </c>
      <c r="G1" s="337">
        <v>1</v>
      </c>
      <c r="H1" s="337"/>
      <c r="I1" s="337"/>
      <c r="J1" s="337"/>
      <c r="K1" s="337"/>
      <c r="L1" s="337"/>
      <c r="M1" s="337"/>
      <c r="N1" s="337"/>
      <c r="O1" s="337"/>
      <c r="P1" s="337"/>
      <c r="Q1" s="337"/>
      <c r="R1" s="337"/>
      <c r="S1" s="337"/>
      <c r="T1" s="337"/>
      <c r="U1" s="337"/>
      <c r="V1" s="337"/>
      <c r="W1" s="337"/>
      <c r="X1" s="337"/>
      <c r="Y1" s="337"/>
      <c r="Z1" s="337"/>
    </row>
    <row r="2" spans="1:26" ht="35.25" customHeight="1" x14ac:dyDescent="0.2">
      <c r="A2" s="338" t="s">
        <v>88</v>
      </c>
      <c r="B2" s="338" t="s">
        <v>90</v>
      </c>
      <c r="C2" s="338" t="s">
        <v>92</v>
      </c>
      <c r="D2" s="338" t="s">
        <v>103</v>
      </c>
      <c r="E2" s="338" t="s">
        <v>114</v>
      </c>
      <c r="F2" s="338" t="s">
        <v>116</v>
      </c>
      <c r="G2" s="338" t="s">
        <v>52</v>
      </c>
      <c r="H2" s="337"/>
      <c r="I2" s="339" t="s">
        <v>52</v>
      </c>
      <c r="J2" s="340"/>
      <c r="K2" s="337"/>
      <c r="L2" s="337"/>
      <c r="M2" s="340"/>
      <c r="N2" s="337"/>
      <c r="O2" s="337"/>
      <c r="P2" s="337"/>
      <c r="Q2" s="337"/>
      <c r="R2" s="337"/>
      <c r="S2" s="337"/>
      <c r="T2" s="337"/>
      <c r="U2" s="337"/>
      <c r="V2" s="337"/>
      <c r="W2" s="340"/>
      <c r="X2" s="340"/>
      <c r="Y2" s="340"/>
      <c r="Z2" s="340"/>
    </row>
    <row r="3" spans="1:26" ht="12.75" customHeight="1" x14ac:dyDescent="0.2">
      <c r="A3" s="246" t="s">
        <v>88</v>
      </c>
      <c r="B3" s="246" t="s">
        <v>90</v>
      </c>
      <c r="C3" s="341" t="s">
        <v>94</v>
      </c>
      <c r="D3" s="339" t="s">
        <v>105</v>
      </c>
      <c r="E3" s="339" t="s">
        <v>220</v>
      </c>
      <c r="F3" s="342" t="s">
        <v>401</v>
      </c>
      <c r="G3" s="339" t="s">
        <v>52</v>
      </c>
      <c r="H3" s="343"/>
      <c r="I3" s="339" t="s">
        <v>56</v>
      </c>
      <c r="J3" s="337"/>
      <c r="K3" s="337"/>
      <c r="L3" s="337"/>
      <c r="M3" s="337"/>
      <c r="N3" s="337"/>
      <c r="O3" s="337"/>
      <c r="P3" s="337"/>
      <c r="Q3" s="337"/>
      <c r="R3" s="337"/>
      <c r="S3" s="337"/>
      <c r="T3" s="337"/>
      <c r="U3" s="337"/>
      <c r="V3" s="337"/>
      <c r="W3" s="337"/>
      <c r="X3" s="337"/>
      <c r="Y3" s="337"/>
      <c r="Z3" s="337"/>
    </row>
    <row r="4" spans="1:26" ht="12.75" customHeight="1" x14ac:dyDescent="0.2">
      <c r="A4" s="260"/>
      <c r="B4" s="260"/>
      <c r="C4" s="339" t="s">
        <v>96</v>
      </c>
      <c r="D4" s="339" t="s">
        <v>155</v>
      </c>
      <c r="E4" s="339" t="s">
        <v>222</v>
      </c>
      <c r="F4" s="339" t="s">
        <v>403</v>
      </c>
      <c r="G4" s="343"/>
      <c r="H4" s="343"/>
      <c r="I4" s="339" t="s">
        <v>60</v>
      </c>
      <c r="J4" s="337"/>
      <c r="K4" s="337"/>
      <c r="L4" s="337"/>
      <c r="M4" s="337"/>
      <c r="N4" s="337"/>
      <c r="O4" s="337"/>
      <c r="P4" s="337"/>
      <c r="Q4" s="337"/>
      <c r="R4" s="337"/>
      <c r="S4" s="337"/>
      <c r="T4" s="337"/>
      <c r="U4" s="337"/>
      <c r="V4" s="337"/>
      <c r="W4" s="337"/>
      <c r="X4" s="337"/>
      <c r="Y4" s="337"/>
      <c r="Z4" s="337"/>
    </row>
    <row r="5" spans="1:26" ht="12.75" customHeight="1" x14ac:dyDescent="0.2">
      <c r="A5" s="260"/>
      <c r="B5" s="260"/>
      <c r="C5" s="339" t="s">
        <v>98</v>
      </c>
      <c r="D5" s="339" t="s">
        <v>157</v>
      </c>
      <c r="E5" s="339" t="s">
        <v>224</v>
      </c>
      <c r="F5" s="339" t="s">
        <v>405</v>
      </c>
      <c r="G5" s="343"/>
      <c r="H5" s="343"/>
      <c r="I5" s="337"/>
      <c r="J5" s="337"/>
      <c r="K5" s="337"/>
      <c r="L5" s="337"/>
      <c r="M5" s="337"/>
      <c r="N5" s="337"/>
      <c r="O5" s="337"/>
      <c r="P5" s="337"/>
      <c r="Q5" s="337"/>
      <c r="R5" s="337"/>
      <c r="S5" s="337"/>
      <c r="T5" s="337"/>
      <c r="U5" s="337"/>
      <c r="V5" s="337"/>
      <c r="W5" s="337"/>
      <c r="X5" s="337"/>
      <c r="Y5" s="337"/>
      <c r="Z5" s="337"/>
    </row>
    <row r="6" spans="1:26" ht="28.5" customHeight="1" x14ac:dyDescent="0.2">
      <c r="A6" s="337"/>
      <c r="B6" s="337"/>
      <c r="C6" s="260"/>
      <c r="D6" s="339" t="s">
        <v>159</v>
      </c>
      <c r="E6" s="339" t="s">
        <v>226</v>
      </c>
      <c r="F6" s="339" t="s">
        <v>407</v>
      </c>
      <c r="G6" s="343"/>
      <c r="H6" s="343"/>
      <c r="I6" s="343"/>
      <c r="J6" s="337"/>
      <c r="K6" s="337"/>
      <c r="L6" s="337"/>
      <c r="M6" s="337"/>
      <c r="N6" s="337"/>
      <c r="O6" s="337"/>
      <c r="P6" s="337"/>
      <c r="Q6" s="337"/>
      <c r="R6" s="337"/>
      <c r="S6" s="337"/>
      <c r="T6" s="337"/>
      <c r="U6" s="337"/>
      <c r="V6" s="337"/>
      <c r="W6" s="337"/>
      <c r="X6" s="337"/>
      <c r="Y6" s="337"/>
      <c r="Z6" s="337"/>
    </row>
    <row r="7" spans="1:26" ht="12.75" customHeight="1" x14ac:dyDescent="0.2">
      <c r="A7" s="260"/>
      <c r="B7" s="260"/>
      <c r="C7" s="260"/>
      <c r="D7" s="339" t="s">
        <v>161</v>
      </c>
      <c r="E7" s="339" t="s">
        <v>228</v>
      </c>
      <c r="F7" s="339" t="s">
        <v>409</v>
      </c>
      <c r="G7" s="343"/>
      <c r="H7" s="343"/>
      <c r="I7" s="343"/>
      <c r="J7" s="337"/>
      <c r="K7" s="337"/>
      <c r="L7" s="337"/>
      <c r="M7" s="337"/>
      <c r="N7" s="337"/>
      <c r="O7" s="337"/>
      <c r="P7" s="337"/>
      <c r="Q7" s="337"/>
      <c r="R7" s="337"/>
      <c r="S7" s="337"/>
      <c r="T7" s="337"/>
      <c r="U7" s="337"/>
      <c r="V7" s="337"/>
      <c r="W7" s="337"/>
      <c r="X7" s="337"/>
      <c r="Y7" s="337"/>
      <c r="Z7" s="337"/>
    </row>
    <row r="8" spans="1:26" ht="12.75" customHeight="1" x14ac:dyDescent="0.2">
      <c r="A8" s="260"/>
      <c r="B8" s="260"/>
      <c r="C8" s="260"/>
      <c r="D8" s="339" t="s">
        <v>163</v>
      </c>
      <c r="E8" s="339" t="s">
        <v>230</v>
      </c>
      <c r="F8" s="339" t="s">
        <v>411</v>
      </c>
      <c r="G8" s="343"/>
      <c r="H8" s="343"/>
      <c r="I8" s="343"/>
      <c r="J8" s="337"/>
      <c r="K8" s="337"/>
      <c r="L8" s="337"/>
      <c r="M8" s="337"/>
      <c r="N8" s="337"/>
      <c r="O8" s="337"/>
      <c r="P8" s="337"/>
      <c r="Q8" s="337"/>
      <c r="R8" s="337"/>
      <c r="S8" s="337"/>
      <c r="T8" s="337"/>
      <c r="U8" s="337"/>
      <c r="V8" s="337"/>
      <c r="W8" s="337"/>
      <c r="X8" s="337"/>
      <c r="Y8" s="337"/>
      <c r="Z8" s="337"/>
    </row>
    <row r="9" spans="1:26" ht="12.75" customHeight="1" x14ac:dyDescent="0.2">
      <c r="A9" s="260"/>
      <c r="B9" s="260"/>
      <c r="C9" s="260"/>
      <c r="D9" s="339" t="s">
        <v>165</v>
      </c>
      <c r="E9" s="339" t="s">
        <v>232</v>
      </c>
      <c r="F9" s="339" t="s">
        <v>413</v>
      </c>
      <c r="G9" s="343"/>
      <c r="H9" s="343"/>
      <c r="I9" s="343"/>
      <c r="J9" s="337"/>
      <c r="K9" s="337"/>
      <c r="L9" s="337"/>
      <c r="M9" s="337"/>
      <c r="N9" s="337"/>
      <c r="O9" s="337"/>
      <c r="P9" s="337"/>
      <c r="Q9" s="337"/>
      <c r="R9" s="337"/>
      <c r="S9" s="337"/>
      <c r="T9" s="337"/>
      <c r="U9" s="337"/>
      <c r="V9" s="337"/>
      <c r="W9" s="337"/>
      <c r="X9" s="337"/>
      <c r="Y9" s="337"/>
      <c r="Z9" s="337"/>
    </row>
    <row r="10" spans="1:26" ht="12.75" customHeight="1" x14ac:dyDescent="0.2">
      <c r="A10" s="260"/>
      <c r="B10" s="260"/>
      <c r="C10" s="260"/>
      <c r="D10" s="339" t="s">
        <v>167</v>
      </c>
      <c r="E10" s="339" t="s">
        <v>234</v>
      </c>
      <c r="F10" s="339" t="s">
        <v>415</v>
      </c>
      <c r="G10" s="343"/>
      <c r="H10" s="343"/>
      <c r="I10" s="343"/>
      <c r="J10" s="337"/>
      <c r="K10" s="337"/>
      <c r="L10" s="337"/>
      <c r="M10" s="337"/>
      <c r="N10" s="337"/>
      <c r="O10" s="337"/>
      <c r="P10" s="337"/>
      <c r="Q10" s="337"/>
      <c r="R10" s="337"/>
      <c r="S10" s="337"/>
      <c r="T10" s="337"/>
      <c r="U10" s="337"/>
      <c r="V10" s="337"/>
      <c r="W10" s="337"/>
      <c r="X10" s="337"/>
      <c r="Y10" s="337"/>
      <c r="Z10" s="337"/>
    </row>
    <row r="11" spans="1:26" ht="12.75" customHeight="1" x14ac:dyDescent="0.2">
      <c r="A11" s="260"/>
      <c r="B11" s="260"/>
      <c r="C11" s="260"/>
      <c r="D11" s="339" t="s">
        <v>170</v>
      </c>
      <c r="E11" s="339" t="s">
        <v>236</v>
      </c>
      <c r="F11" s="339" t="s">
        <v>417</v>
      </c>
      <c r="G11" s="343"/>
      <c r="H11" s="343"/>
      <c r="I11" s="343"/>
      <c r="J11" s="337"/>
      <c r="K11" s="337"/>
      <c r="L11" s="337"/>
      <c r="M11" s="337"/>
      <c r="N11" s="337"/>
      <c r="O11" s="337"/>
      <c r="P11" s="337"/>
      <c r="Q11" s="337"/>
      <c r="R11" s="337"/>
      <c r="S11" s="337"/>
      <c r="T11" s="337"/>
      <c r="U11" s="337"/>
      <c r="V11" s="337"/>
      <c r="W11" s="337"/>
      <c r="X11" s="337"/>
      <c r="Y11" s="337"/>
      <c r="Z11" s="337"/>
    </row>
    <row r="12" spans="1:26" ht="12.75" customHeight="1" x14ac:dyDescent="0.2">
      <c r="A12" s="260"/>
      <c r="B12" s="260"/>
      <c r="C12" s="260"/>
      <c r="D12" s="339" t="s">
        <v>172</v>
      </c>
      <c r="E12" s="339" t="s">
        <v>238</v>
      </c>
      <c r="F12" s="339" t="s">
        <v>419</v>
      </c>
      <c r="G12" s="343"/>
      <c r="H12" s="343"/>
      <c r="I12" s="343"/>
      <c r="J12" s="337"/>
      <c r="K12" s="337"/>
      <c r="L12" s="337"/>
      <c r="M12" s="337"/>
      <c r="N12" s="337"/>
      <c r="O12" s="337"/>
      <c r="P12" s="337"/>
      <c r="Q12" s="337"/>
      <c r="R12" s="337"/>
      <c r="S12" s="337"/>
      <c r="T12" s="337"/>
      <c r="U12" s="337"/>
      <c r="V12" s="337"/>
      <c r="W12" s="337"/>
      <c r="X12" s="337"/>
      <c r="Y12" s="337"/>
      <c r="Z12" s="337"/>
    </row>
    <row r="13" spans="1:26" ht="12.75" customHeight="1" x14ac:dyDescent="0.2">
      <c r="A13" s="260"/>
      <c r="B13" s="260"/>
      <c r="C13" s="260"/>
      <c r="D13" s="339" t="s">
        <v>175</v>
      </c>
      <c r="E13" s="339" t="s">
        <v>240</v>
      </c>
      <c r="F13" s="339" t="s">
        <v>421</v>
      </c>
      <c r="G13" s="343"/>
      <c r="H13" s="343"/>
      <c r="I13" s="343"/>
      <c r="J13" s="337"/>
      <c r="K13" s="337"/>
      <c r="L13" s="337"/>
      <c r="M13" s="337"/>
      <c r="N13" s="337"/>
      <c r="O13" s="337"/>
      <c r="P13" s="337"/>
      <c r="Q13" s="337"/>
      <c r="R13" s="337"/>
      <c r="S13" s="337"/>
      <c r="T13" s="337"/>
      <c r="U13" s="337"/>
      <c r="V13" s="337"/>
      <c r="W13" s="337"/>
      <c r="X13" s="337"/>
      <c r="Y13" s="337"/>
      <c r="Z13" s="337"/>
    </row>
    <row r="14" spans="1:26" ht="12.75" customHeight="1" x14ac:dyDescent="0.2">
      <c r="A14" s="260"/>
      <c r="B14" s="260"/>
      <c r="C14" s="260"/>
      <c r="D14" s="339" t="s">
        <v>177</v>
      </c>
      <c r="E14" s="339" t="s">
        <v>242</v>
      </c>
      <c r="F14" s="339" t="s">
        <v>423</v>
      </c>
      <c r="G14" s="343"/>
      <c r="H14" s="343"/>
      <c r="I14" s="343"/>
      <c r="J14" s="337"/>
      <c r="K14" s="337"/>
      <c r="L14" s="337"/>
      <c r="M14" s="337"/>
      <c r="N14" s="337"/>
      <c r="O14" s="337"/>
      <c r="P14" s="337"/>
      <c r="Q14" s="337"/>
      <c r="R14" s="337"/>
      <c r="S14" s="337"/>
      <c r="T14" s="337"/>
      <c r="U14" s="337"/>
      <c r="V14" s="337"/>
      <c r="W14" s="337"/>
      <c r="X14" s="337"/>
      <c r="Y14" s="337"/>
      <c r="Z14" s="337"/>
    </row>
    <row r="15" spans="1:26" ht="12.75" customHeight="1" x14ac:dyDescent="0.2">
      <c r="A15" s="260"/>
      <c r="B15" s="260"/>
      <c r="C15" s="260"/>
      <c r="D15" s="339" t="s">
        <v>179</v>
      </c>
      <c r="E15" s="339" t="s">
        <v>244</v>
      </c>
      <c r="F15" s="339" t="s">
        <v>425</v>
      </c>
      <c r="G15" s="343"/>
      <c r="H15" s="343"/>
      <c r="I15" s="343"/>
      <c r="J15" s="337"/>
      <c r="K15" s="337"/>
      <c r="L15" s="337"/>
      <c r="M15" s="337"/>
      <c r="N15" s="337"/>
      <c r="O15" s="337"/>
      <c r="P15" s="337"/>
      <c r="Q15" s="337"/>
      <c r="R15" s="337"/>
      <c r="S15" s="337"/>
      <c r="T15" s="337"/>
      <c r="U15" s="337"/>
      <c r="V15" s="337"/>
      <c r="W15" s="337"/>
      <c r="X15" s="337"/>
      <c r="Y15" s="337"/>
      <c r="Z15" s="337"/>
    </row>
    <row r="16" spans="1:26" ht="12.75" customHeight="1" x14ac:dyDescent="0.2">
      <c r="A16" s="260"/>
      <c r="B16" s="260"/>
      <c r="C16" s="260"/>
      <c r="D16" s="339" t="s">
        <v>181</v>
      </c>
      <c r="E16" s="339" t="s">
        <v>246</v>
      </c>
      <c r="F16" s="339" t="s">
        <v>427</v>
      </c>
      <c r="G16" s="343"/>
      <c r="H16" s="343"/>
      <c r="I16" s="343"/>
      <c r="J16" s="337"/>
      <c r="K16" s="337"/>
      <c r="L16" s="337"/>
      <c r="M16" s="337"/>
      <c r="N16" s="337"/>
      <c r="O16" s="337"/>
      <c r="P16" s="337"/>
      <c r="Q16" s="337"/>
      <c r="R16" s="337"/>
      <c r="S16" s="337"/>
      <c r="T16" s="337"/>
      <c r="U16" s="337"/>
      <c r="V16" s="337"/>
      <c r="W16" s="337"/>
      <c r="X16" s="337"/>
      <c r="Y16" s="337"/>
      <c r="Z16" s="337"/>
    </row>
    <row r="17" spans="1:26" ht="12.75" customHeight="1" x14ac:dyDescent="0.2">
      <c r="A17" s="260"/>
      <c r="B17" s="260"/>
      <c r="C17" s="260"/>
      <c r="D17" s="339" t="s">
        <v>183</v>
      </c>
      <c r="E17" s="339" t="s">
        <v>248</v>
      </c>
      <c r="F17" s="260"/>
      <c r="G17" s="260"/>
      <c r="H17" s="260"/>
      <c r="I17" s="260"/>
      <c r="J17" s="337"/>
      <c r="K17" s="337"/>
      <c r="L17" s="337"/>
      <c r="M17" s="337"/>
      <c r="N17" s="337"/>
      <c r="O17" s="337"/>
      <c r="P17" s="337"/>
      <c r="Q17" s="337"/>
      <c r="R17" s="337"/>
      <c r="S17" s="337"/>
      <c r="T17" s="337"/>
      <c r="U17" s="337"/>
      <c r="V17" s="337"/>
      <c r="W17" s="337"/>
      <c r="X17" s="337"/>
      <c r="Y17" s="337"/>
      <c r="Z17" s="337"/>
    </row>
    <row r="18" spans="1:26" ht="12.75" customHeight="1" x14ac:dyDescent="0.2">
      <c r="A18" s="260"/>
      <c r="B18" s="260"/>
      <c r="C18" s="260"/>
      <c r="D18" s="339" t="s">
        <v>185</v>
      </c>
      <c r="E18" s="339" t="s">
        <v>250</v>
      </c>
      <c r="F18" s="260"/>
      <c r="G18" s="260"/>
      <c r="H18" s="260"/>
      <c r="I18" s="260"/>
      <c r="J18" s="337"/>
      <c r="K18" s="337"/>
      <c r="L18" s="337"/>
      <c r="M18" s="337"/>
      <c r="N18" s="337"/>
      <c r="O18" s="337"/>
      <c r="P18" s="337"/>
      <c r="Q18" s="337"/>
      <c r="R18" s="337"/>
      <c r="S18" s="337"/>
      <c r="T18" s="337"/>
      <c r="U18" s="337"/>
      <c r="V18" s="337"/>
      <c r="W18" s="337"/>
      <c r="X18" s="337"/>
      <c r="Y18" s="337"/>
      <c r="Z18" s="337"/>
    </row>
    <row r="19" spans="1:26" ht="12.75" customHeight="1" x14ac:dyDescent="0.2">
      <c r="A19" s="260"/>
      <c r="B19" s="260"/>
      <c r="C19" s="260"/>
      <c r="D19" s="339" t="s">
        <v>187</v>
      </c>
      <c r="E19" s="339" t="s">
        <v>252</v>
      </c>
      <c r="F19" s="260"/>
      <c r="G19" s="260"/>
      <c r="H19" s="260"/>
      <c r="I19" s="260"/>
      <c r="J19" s="337"/>
      <c r="K19" s="337"/>
      <c r="L19" s="337"/>
      <c r="M19" s="337"/>
      <c r="N19" s="337"/>
      <c r="O19" s="337"/>
      <c r="P19" s="337"/>
      <c r="Q19" s="337"/>
      <c r="R19" s="337"/>
      <c r="S19" s="337"/>
      <c r="T19" s="337"/>
      <c r="U19" s="337"/>
      <c r="V19" s="337"/>
      <c r="W19" s="337"/>
      <c r="X19" s="337"/>
      <c r="Y19" s="337"/>
      <c r="Z19" s="337"/>
    </row>
    <row r="20" spans="1:26" ht="12.75" customHeight="1" x14ac:dyDescent="0.2">
      <c r="A20" s="260"/>
      <c r="B20" s="260"/>
      <c r="C20" s="260"/>
      <c r="D20" s="339" t="s">
        <v>189</v>
      </c>
      <c r="E20" s="339" t="s">
        <v>254</v>
      </c>
      <c r="F20" s="260"/>
      <c r="G20" s="260"/>
      <c r="H20" s="260"/>
      <c r="I20" s="260"/>
      <c r="J20" s="337"/>
      <c r="K20" s="337"/>
      <c r="L20" s="337"/>
      <c r="M20" s="337"/>
      <c r="N20" s="337"/>
      <c r="O20" s="337"/>
      <c r="P20" s="337"/>
      <c r="Q20" s="337"/>
      <c r="R20" s="337"/>
      <c r="S20" s="337"/>
      <c r="T20" s="337"/>
      <c r="U20" s="337"/>
      <c r="V20" s="337"/>
      <c r="W20" s="337"/>
      <c r="X20" s="337"/>
      <c r="Y20" s="337"/>
      <c r="Z20" s="337"/>
    </row>
    <row r="21" spans="1:26" ht="12.75" customHeight="1" x14ac:dyDescent="0.2">
      <c r="A21" s="260"/>
      <c r="B21" s="260"/>
      <c r="C21" s="260"/>
      <c r="D21" s="339" t="s">
        <v>191</v>
      </c>
      <c r="E21" s="339" t="s">
        <v>256</v>
      </c>
      <c r="F21" s="260"/>
      <c r="G21" s="260"/>
      <c r="H21" s="260"/>
      <c r="I21" s="260"/>
      <c r="J21" s="337"/>
      <c r="K21" s="337"/>
      <c r="L21" s="337"/>
      <c r="M21" s="337"/>
      <c r="N21" s="337"/>
      <c r="O21" s="337"/>
      <c r="P21" s="337"/>
      <c r="Q21" s="337"/>
      <c r="R21" s="337"/>
      <c r="S21" s="337"/>
      <c r="T21" s="337"/>
      <c r="U21" s="337"/>
      <c r="V21" s="337"/>
      <c r="W21" s="337"/>
      <c r="X21" s="337"/>
      <c r="Y21" s="337"/>
      <c r="Z21" s="337"/>
    </row>
    <row r="22" spans="1:26" ht="12.75" customHeight="1" x14ac:dyDescent="0.2">
      <c r="A22" s="260"/>
      <c r="B22" s="260"/>
      <c r="C22" s="260"/>
      <c r="D22" s="339" t="s">
        <v>193</v>
      </c>
      <c r="E22" s="339" t="s">
        <v>258</v>
      </c>
      <c r="F22" s="260"/>
      <c r="G22" s="260"/>
      <c r="H22" s="260"/>
      <c r="I22" s="260"/>
      <c r="J22" s="337"/>
      <c r="K22" s="337"/>
      <c r="L22" s="337"/>
      <c r="M22" s="337"/>
      <c r="N22" s="337"/>
      <c r="O22" s="337"/>
      <c r="P22" s="337"/>
      <c r="Q22" s="337"/>
      <c r="R22" s="337"/>
      <c r="S22" s="337"/>
      <c r="T22" s="337"/>
      <c r="U22" s="337"/>
      <c r="V22" s="337"/>
      <c r="W22" s="337"/>
      <c r="X22" s="337"/>
      <c r="Y22" s="337"/>
      <c r="Z22" s="337"/>
    </row>
    <row r="23" spans="1:26" ht="12.75" customHeight="1" x14ac:dyDescent="0.2">
      <c r="A23" s="260"/>
      <c r="B23" s="260"/>
      <c r="C23" s="260"/>
      <c r="D23" s="339" t="s">
        <v>195</v>
      </c>
      <c r="E23" s="339" t="s">
        <v>260</v>
      </c>
      <c r="F23" s="260"/>
      <c r="G23" s="260"/>
      <c r="H23" s="260"/>
      <c r="I23" s="260"/>
      <c r="J23" s="337"/>
      <c r="K23" s="337"/>
      <c r="L23" s="337"/>
      <c r="M23" s="337"/>
      <c r="N23" s="337"/>
      <c r="O23" s="337"/>
      <c r="P23" s="337"/>
      <c r="Q23" s="337"/>
      <c r="R23" s="337"/>
      <c r="S23" s="337"/>
      <c r="T23" s="337"/>
      <c r="U23" s="337"/>
      <c r="V23" s="337"/>
      <c r="W23" s="337"/>
      <c r="X23" s="337"/>
      <c r="Y23" s="337"/>
      <c r="Z23" s="337"/>
    </row>
    <row r="24" spans="1:26" ht="12.75" customHeight="1" x14ac:dyDescent="0.2">
      <c r="A24" s="260"/>
      <c r="B24" s="260"/>
      <c r="C24" s="260"/>
      <c r="D24" s="339" t="s">
        <v>197</v>
      </c>
      <c r="E24" s="339" t="s">
        <v>262</v>
      </c>
      <c r="F24" s="260"/>
      <c r="G24" s="260"/>
      <c r="H24" s="260"/>
      <c r="I24" s="260"/>
      <c r="J24" s="337"/>
      <c r="K24" s="337"/>
      <c r="L24" s="337"/>
      <c r="M24" s="337"/>
      <c r="N24" s="337"/>
      <c r="O24" s="337"/>
      <c r="P24" s="337"/>
      <c r="Q24" s="337"/>
      <c r="R24" s="337"/>
      <c r="S24" s="337"/>
      <c r="T24" s="337"/>
      <c r="U24" s="337"/>
      <c r="V24" s="337"/>
      <c r="W24" s="337"/>
      <c r="X24" s="337"/>
      <c r="Y24" s="337"/>
      <c r="Z24" s="337"/>
    </row>
    <row r="25" spans="1:26" ht="12.75" customHeight="1" x14ac:dyDescent="0.2">
      <c r="A25" s="260"/>
      <c r="B25" s="260"/>
      <c r="C25" s="260"/>
      <c r="D25" s="339" t="s">
        <v>200</v>
      </c>
      <c r="E25" s="339" t="s">
        <v>264</v>
      </c>
      <c r="F25" s="260"/>
      <c r="G25" s="260"/>
      <c r="H25" s="260"/>
      <c r="I25" s="260"/>
      <c r="J25" s="337"/>
      <c r="K25" s="337"/>
      <c r="L25" s="337"/>
      <c r="M25" s="337"/>
      <c r="N25" s="337"/>
      <c r="O25" s="337"/>
      <c r="P25" s="337"/>
      <c r="Q25" s="337"/>
      <c r="R25" s="337"/>
      <c r="S25" s="337"/>
      <c r="T25" s="337"/>
      <c r="U25" s="337"/>
      <c r="V25" s="337"/>
      <c r="W25" s="337"/>
      <c r="X25" s="337"/>
      <c r="Y25" s="337"/>
      <c r="Z25" s="337"/>
    </row>
    <row r="26" spans="1:26" ht="12.75" customHeight="1" x14ac:dyDescent="0.2">
      <c r="A26" s="260"/>
      <c r="B26" s="260"/>
      <c r="C26" s="260"/>
      <c r="D26" s="339" t="s">
        <v>202</v>
      </c>
      <c r="E26" s="339" t="s">
        <v>266</v>
      </c>
      <c r="F26" s="260"/>
      <c r="G26" s="260"/>
      <c r="H26" s="260"/>
      <c r="I26" s="260"/>
      <c r="J26" s="337"/>
      <c r="K26" s="337"/>
      <c r="L26" s="337"/>
      <c r="M26" s="337"/>
      <c r="N26" s="337"/>
      <c r="O26" s="337"/>
      <c r="P26" s="337"/>
      <c r="Q26" s="337"/>
      <c r="R26" s="337"/>
      <c r="S26" s="337"/>
      <c r="T26" s="337"/>
      <c r="U26" s="337"/>
      <c r="V26" s="337"/>
      <c r="W26" s="337"/>
      <c r="X26" s="337"/>
      <c r="Y26" s="337"/>
      <c r="Z26" s="337"/>
    </row>
    <row r="27" spans="1:26" ht="12.75" customHeight="1" x14ac:dyDescent="0.2">
      <c r="A27" s="260"/>
      <c r="B27" s="260"/>
      <c r="C27" s="260"/>
      <c r="D27" s="339" t="s">
        <v>204</v>
      </c>
      <c r="E27" s="339" t="s">
        <v>268</v>
      </c>
      <c r="F27" s="260"/>
      <c r="G27" s="260"/>
      <c r="H27" s="260"/>
      <c r="I27" s="260"/>
      <c r="J27" s="337"/>
      <c r="K27" s="337"/>
      <c r="L27" s="337"/>
      <c r="M27" s="337"/>
      <c r="N27" s="337"/>
      <c r="O27" s="337"/>
      <c r="P27" s="337"/>
      <c r="Q27" s="337"/>
      <c r="R27" s="337"/>
      <c r="S27" s="337"/>
      <c r="T27" s="337"/>
      <c r="U27" s="337"/>
      <c r="V27" s="337"/>
      <c r="W27" s="337"/>
      <c r="X27" s="337"/>
      <c r="Y27" s="337"/>
      <c r="Z27" s="337"/>
    </row>
    <row r="28" spans="1:26" ht="12.75" customHeight="1" x14ac:dyDescent="0.2">
      <c r="A28" s="260"/>
      <c r="B28" s="260"/>
      <c r="C28" s="260"/>
      <c r="D28" s="339" t="s">
        <v>206</v>
      </c>
      <c r="E28" s="339" t="s">
        <v>270</v>
      </c>
      <c r="F28" s="260"/>
      <c r="G28" s="260"/>
      <c r="H28" s="260"/>
      <c r="I28" s="260"/>
      <c r="J28" s="337"/>
      <c r="K28" s="337"/>
      <c r="L28" s="337"/>
      <c r="M28" s="337"/>
      <c r="N28" s="337"/>
      <c r="O28" s="337"/>
      <c r="P28" s="337"/>
      <c r="Q28" s="337"/>
      <c r="R28" s="337"/>
      <c r="S28" s="337"/>
      <c r="T28" s="337"/>
      <c r="U28" s="337"/>
      <c r="V28" s="337"/>
      <c r="W28" s="337"/>
      <c r="X28" s="337"/>
      <c r="Y28" s="337"/>
      <c r="Z28" s="337"/>
    </row>
    <row r="29" spans="1:26" ht="12.75" customHeight="1" x14ac:dyDescent="0.2">
      <c r="A29" s="260"/>
      <c r="B29" s="260"/>
      <c r="C29" s="260"/>
      <c r="D29" s="339" t="s">
        <v>208</v>
      </c>
      <c r="E29" s="339" t="s">
        <v>272</v>
      </c>
      <c r="F29" s="260"/>
      <c r="G29" s="260"/>
      <c r="H29" s="260"/>
      <c r="I29" s="260"/>
      <c r="J29" s="337"/>
      <c r="K29" s="337"/>
      <c r="L29" s="337"/>
      <c r="M29" s="337"/>
      <c r="N29" s="337"/>
      <c r="O29" s="337"/>
      <c r="P29" s="337"/>
      <c r="Q29" s="337"/>
      <c r="R29" s="337"/>
      <c r="S29" s="337"/>
      <c r="T29" s="337"/>
      <c r="U29" s="337"/>
      <c r="V29" s="337"/>
      <c r="W29" s="337"/>
      <c r="X29" s="337"/>
      <c r="Y29" s="337"/>
      <c r="Z29" s="337"/>
    </row>
    <row r="30" spans="1:26" ht="12.75" customHeight="1" x14ac:dyDescent="0.2">
      <c r="A30" s="260"/>
      <c r="B30" s="260"/>
      <c r="C30" s="260"/>
      <c r="D30" s="339" t="s">
        <v>210</v>
      </c>
      <c r="E30" s="339" t="s">
        <v>274</v>
      </c>
      <c r="F30" s="260"/>
      <c r="G30" s="260"/>
      <c r="H30" s="260"/>
      <c r="I30" s="260"/>
      <c r="J30" s="337"/>
      <c r="K30" s="337"/>
      <c r="L30" s="337"/>
      <c r="M30" s="337"/>
      <c r="N30" s="337"/>
      <c r="O30" s="337"/>
      <c r="P30" s="337"/>
      <c r="Q30" s="337"/>
      <c r="R30" s="337"/>
      <c r="S30" s="337"/>
      <c r="T30" s="337"/>
      <c r="U30" s="337"/>
      <c r="V30" s="337"/>
      <c r="W30" s="337"/>
      <c r="X30" s="337"/>
      <c r="Y30" s="337"/>
      <c r="Z30" s="337"/>
    </row>
    <row r="31" spans="1:26" ht="12.75" customHeight="1" x14ac:dyDescent="0.2">
      <c r="A31" s="260"/>
      <c r="B31" s="260"/>
      <c r="C31" s="260"/>
      <c r="D31" s="339" t="s">
        <v>212</v>
      </c>
      <c r="E31" s="339" t="s">
        <v>276</v>
      </c>
      <c r="F31" s="260"/>
      <c r="G31" s="260"/>
      <c r="H31" s="260"/>
      <c r="I31" s="260"/>
      <c r="J31" s="337"/>
      <c r="K31" s="337"/>
      <c r="L31" s="337"/>
      <c r="M31" s="337"/>
      <c r="N31" s="337"/>
      <c r="O31" s="337"/>
      <c r="P31" s="337"/>
      <c r="Q31" s="337"/>
      <c r="R31" s="337"/>
      <c r="S31" s="337"/>
      <c r="T31" s="337"/>
      <c r="U31" s="337"/>
      <c r="V31" s="337"/>
      <c r="W31" s="337"/>
      <c r="X31" s="337"/>
      <c r="Y31" s="337"/>
      <c r="Z31" s="337"/>
    </row>
    <row r="32" spans="1:26" ht="12.75" customHeight="1" x14ac:dyDescent="0.2">
      <c r="A32" s="260"/>
      <c r="B32" s="260"/>
      <c r="C32" s="260"/>
      <c r="D32" s="339" t="s">
        <v>214</v>
      </c>
      <c r="E32" s="339" t="s">
        <v>278</v>
      </c>
      <c r="F32" s="260"/>
      <c r="G32" s="260"/>
      <c r="H32" s="260"/>
      <c r="I32" s="260"/>
      <c r="J32" s="337"/>
      <c r="K32" s="337"/>
      <c r="L32" s="337"/>
      <c r="M32" s="337"/>
      <c r="N32" s="337"/>
      <c r="O32" s="337"/>
      <c r="P32" s="337"/>
      <c r="Q32" s="337"/>
      <c r="R32" s="337"/>
      <c r="S32" s="337"/>
      <c r="T32" s="337"/>
      <c r="U32" s="337"/>
      <c r="V32" s="337"/>
      <c r="W32" s="337"/>
      <c r="X32" s="337"/>
      <c r="Y32" s="337"/>
      <c r="Z32" s="337"/>
    </row>
    <row r="33" spans="1:26" ht="12.75" customHeight="1" x14ac:dyDescent="0.2">
      <c r="A33" s="260"/>
      <c r="B33" s="260"/>
      <c r="C33" s="260"/>
      <c r="D33" s="339" t="s">
        <v>216</v>
      </c>
      <c r="E33" s="339" t="s">
        <v>280</v>
      </c>
      <c r="F33" s="260"/>
      <c r="G33" s="260"/>
      <c r="H33" s="260"/>
      <c r="I33" s="260"/>
      <c r="J33" s="337"/>
      <c r="K33" s="337"/>
      <c r="L33" s="337"/>
      <c r="M33" s="337"/>
      <c r="N33" s="337"/>
      <c r="O33" s="337"/>
      <c r="P33" s="337"/>
      <c r="Q33" s="337"/>
      <c r="R33" s="337"/>
      <c r="S33" s="337"/>
      <c r="T33" s="337"/>
      <c r="U33" s="337"/>
      <c r="V33" s="337"/>
      <c r="W33" s="337"/>
      <c r="X33" s="337"/>
      <c r="Y33" s="337"/>
      <c r="Z33" s="337"/>
    </row>
    <row r="34" spans="1:26" ht="12.75" customHeight="1" x14ac:dyDescent="0.2">
      <c r="A34" s="260"/>
      <c r="B34" s="260"/>
      <c r="C34" s="260"/>
      <c r="D34" s="260"/>
      <c r="E34" s="339" t="s">
        <v>282</v>
      </c>
      <c r="F34" s="260"/>
      <c r="G34" s="260"/>
      <c r="H34" s="260"/>
      <c r="I34" s="260"/>
      <c r="J34" s="337"/>
      <c r="K34" s="337"/>
      <c r="L34" s="337"/>
      <c r="M34" s="337"/>
      <c r="N34" s="337"/>
      <c r="O34" s="337"/>
      <c r="P34" s="337"/>
      <c r="Q34" s="337"/>
      <c r="R34" s="337"/>
      <c r="S34" s="337"/>
      <c r="T34" s="337"/>
      <c r="U34" s="337"/>
      <c r="V34" s="337"/>
      <c r="W34" s="337"/>
      <c r="X34" s="337"/>
      <c r="Y34" s="337"/>
      <c r="Z34" s="337"/>
    </row>
    <row r="35" spans="1:26" ht="12.75" customHeight="1" x14ac:dyDescent="0.2">
      <c r="A35" s="260"/>
      <c r="B35" s="260"/>
      <c r="C35" s="260"/>
      <c r="D35" s="260"/>
      <c r="E35" s="339" t="s">
        <v>284</v>
      </c>
      <c r="F35" s="260"/>
      <c r="G35" s="260"/>
      <c r="H35" s="260"/>
      <c r="I35" s="260"/>
      <c r="J35" s="337"/>
      <c r="K35" s="337"/>
      <c r="L35" s="337"/>
      <c r="M35" s="337"/>
      <c r="N35" s="337"/>
      <c r="O35" s="337"/>
      <c r="P35" s="337"/>
      <c r="Q35" s="337"/>
      <c r="R35" s="337"/>
      <c r="S35" s="337"/>
      <c r="T35" s="337"/>
      <c r="U35" s="337"/>
      <c r="V35" s="337"/>
      <c r="W35" s="337"/>
      <c r="X35" s="337"/>
      <c r="Y35" s="337"/>
      <c r="Z35" s="337"/>
    </row>
    <row r="36" spans="1:26" ht="12.75" customHeight="1" x14ac:dyDescent="0.2">
      <c r="A36" s="260"/>
      <c r="B36" s="260"/>
      <c r="C36" s="260"/>
      <c r="D36" s="260"/>
      <c r="E36" s="339" t="s">
        <v>286</v>
      </c>
      <c r="F36" s="260"/>
      <c r="G36" s="260"/>
      <c r="H36" s="260"/>
      <c r="I36" s="260"/>
      <c r="J36" s="337"/>
      <c r="K36" s="337"/>
      <c r="L36" s="337"/>
      <c r="M36" s="337"/>
      <c r="N36" s="337"/>
      <c r="O36" s="337"/>
      <c r="P36" s="337"/>
      <c r="Q36" s="337"/>
      <c r="R36" s="337"/>
      <c r="S36" s="337"/>
      <c r="T36" s="337"/>
      <c r="U36" s="337"/>
      <c r="V36" s="337"/>
      <c r="W36" s="337"/>
      <c r="X36" s="337"/>
      <c r="Y36" s="337"/>
      <c r="Z36" s="337"/>
    </row>
    <row r="37" spans="1:26" ht="12.75" customHeight="1" x14ac:dyDescent="0.2">
      <c r="A37" s="260"/>
      <c r="B37" s="260"/>
      <c r="C37" s="260"/>
      <c r="D37" s="260"/>
      <c r="E37" s="339" t="s">
        <v>288</v>
      </c>
      <c r="F37" s="260"/>
      <c r="G37" s="260"/>
      <c r="H37" s="260"/>
      <c r="I37" s="260"/>
      <c r="J37" s="337"/>
      <c r="K37" s="337"/>
      <c r="L37" s="337"/>
      <c r="M37" s="337"/>
      <c r="N37" s="337"/>
      <c r="O37" s="337"/>
      <c r="P37" s="337"/>
      <c r="Q37" s="337"/>
      <c r="R37" s="337"/>
      <c r="S37" s="337"/>
      <c r="T37" s="337"/>
      <c r="U37" s="337"/>
      <c r="V37" s="337"/>
      <c r="W37" s="337"/>
      <c r="X37" s="337"/>
      <c r="Y37" s="337"/>
      <c r="Z37" s="337"/>
    </row>
    <row r="38" spans="1:26" ht="12.75" customHeight="1" x14ac:dyDescent="0.2">
      <c r="A38" s="260"/>
      <c r="B38" s="260"/>
      <c r="C38" s="260"/>
      <c r="D38" s="260"/>
      <c r="E38" s="339" t="s">
        <v>290</v>
      </c>
      <c r="F38" s="260"/>
      <c r="G38" s="260"/>
      <c r="H38" s="260"/>
      <c r="I38" s="260"/>
      <c r="J38" s="337"/>
      <c r="K38" s="337"/>
      <c r="L38" s="337"/>
      <c r="M38" s="337"/>
      <c r="N38" s="337"/>
      <c r="O38" s="337"/>
      <c r="P38" s="337"/>
      <c r="Q38" s="337"/>
      <c r="R38" s="337"/>
      <c r="S38" s="337"/>
      <c r="T38" s="337"/>
      <c r="U38" s="337"/>
      <c r="V38" s="337"/>
      <c r="W38" s="337"/>
      <c r="X38" s="337"/>
      <c r="Y38" s="337"/>
      <c r="Z38" s="337"/>
    </row>
    <row r="39" spans="1:26" ht="12.75" customHeight="1" x14ac:dyDescent="0.2">
      <c r="A39" s="260"/>
      <c r="B39" s="260"/>
      <c r="C39" s="260"/>
      <c r="D39" s="260"/>
      <c r="E39" s="339" t="s">
        <v>292</v>
      </c>
      <c r="F39" s="260"/>
      <c r="G39" s="260"/>
      <c r="H39" s="260"/>
      <c r="I39" s="260"/>
      <c r="J39" s="337"/>
      <c r="K39" s="337"/>
      <c r="L39" s="337"/>
      <c r="M39" s="337"/>
      <c r="N39" s="337"/>
      <c r="O39" s="337"/>
      <c r="P39" s="337"/>
      <c r="Q39" s="337"/>
      <c r="R39" s="337"/>
      <c r="S39" s="337"/>
      <c r="T39" s="337"/>
      <c r="U39" s="337"/>
      <c r="V39" s="337"/>
      <c r="W39" s="337"/>
      <c r="X39" s="337"/>
      <c r="Y39" s="337"/>
      <c r="Z39" s="337"/>
    </row>
    <row r="40" spans="1:26" ht="12.75" customHeight="1" x14ac:dyDescent="0.2">
      <c r="A40" s="260"/>
      <c r="B40" s="260"/>
      <c r="C40" s="260"/>
      <c r="D40" s="260"/>
      <c r="E40" s="339" t="s">
        <v>294</v>
      </c>
      <c r="F40" s="260"/>
      <c r="G40" s="260"/>
      <c r="H40" s="260"/>
      <c r="I40" s="260"/>
      <c r="J40" s="337"/>
      <c r="K40" s="337"/>
      <c r="L40" s="337"/>
      <c r="M40" s="337"/>
      <c r="N40" s="337"/>
      <c r="O40" s="337"/>
      <c r="P40" s="337"/>
      <c r="Q40" s="337"/>
      <c r="R40" s="337"/>
      <c r="S40" s="337"/>
      <c r="T40" s="337"/>
      <c r="U40" s="337"/>
      <c r="V40" s="337"/>
      <c r="W40" s="337"/>
      <c r="X40" s="337"/>
      <c r="Y40" s="337"/>
      <c r="Z40" s="337"/>
    </row>
    <row r="41" spans="1:26" ht="12.75" customHeight="1" x14ac:dyDescent="0.2">
      <c r="A41" s="260"/>
      <c r="B41" s="260"/>
      <c r="C41" s="260"/>
      <c r="D41" s="260"/>
      <c r="E41" s="339" t="s">
        <v>296</v>
      </c>
      <c r="F41" s="260"/>
      <c r="G41" s="260"/>
      <c r="H41" s="260"/>
      <c r="I41" s="260"/>
      <c r="J41" s="337"/>
      <c r="K41" s="337"/>
      <c r="L41" s="337"/>
      <c r="M41" s="337"/>
      <c r="N41" s="337"/>
      <c r="O41" s="337"/>
      <c r="P41" s="337"/>
      <c r="Q41" s="337"/>
      <c r="R41" s="337"/>
      <c r="S41" s="337"/>
      <c r="T41" s="337"/>
      <c r="U41" s="337"/>
      <c r="V41" s="337"/>
      <c r="W41" s="337"/>
      <c r="X41" s="337"/>
      <c r="Y41" s="337"/>
      <c r="Z41" s="337"/>
    </row>
    <row r="42" spans="1:26" ht="12.75" customHeight="1" x14ac:dyDescent="0.2">
      <c r="A42" s="260"/>
      <c r="B42" s="260"/>
      <c r="C42" s="260"/>
      <c r="D42" s="260"/>
      <c r="E42" s="339" t="s">
        <v>298</v>
      </c>
      <c r="F42" s="260"/>
      <c r="G42" s="260"/>
      <c r="H42" s="260"/>
      <c r="I42" s="260"/>
      <c r="J42" s="337"/>
      <c r="K42" s="337"/>
      <c r="L42" s="337"/>
      <c r="M42" s="337"/>
      <c r="N42" s="337"/>
      <c r="O42" s="337"/>
      <c r="P42" s="337"/>
      <c r="Q42" s="337"/>
      <c r="R42" s="337"/>
      <c r="S42" s="337"/>
      <c r="T42" s="337"/>
      <c r="U42" s="337"/>
      <c r="V42" s="337"/>
      <c r="W42" s="337"/>
      <c r="X42" s="337"/>
      <c r="Y42" s="337"/>
      <c r="Z42" s="337"/>
    </row>
    <row r="43" spans="1:26" ht="12.75" customHeight="1" x14ac:dyDescent="0.2">
      <c r="A43" s="260"/>
      <c r="B43" s="260"/>
      <c r="C43" s="260"/>
      <c r="D43" s="260"/>
      <c r="E43" s="339" t="s">
        <v>300</v>
      </c>
      <c r="F43" s="260"/>
      <c r="G43" s="260"/>
      <c r="H43" s="260"/>
      <c r="I43" s="260"/>
      <c r="J43" s="337"/>
      <c r="K43" s="337"/>
      <c r="L43" s="337"/>
      <c r="M43" s="337"/>
      <c r="N43" s="337"/>
      <c r="O43" s="337"/>
      <c r="P43" s="337"/>
      <c r="Q43" s="337"/>
      <c r="R43" s="337"/>
      <c r="S43" s="337"/>
      <c r="T43" s="337"/>
      <c r="U43" s="337"/>
      <c r="V43" s="337"/>
      <c r="W43" s="337"/>
      <c r="X43" s="337"/>
      <c r="Y43" s="337"/>
      <c r="Z43" s="337"/>
    </row>
    <row r="44" spans="1:26" ht="12.75" customHeight="1" x14ac:dyDescent="0.2">
      <c r="A44" s="260"/>
      <c r="B44" s="260"/>
      <c r="C44" s="260"/>
      <c r="D44" s="260"/>
      <c r="E44" s="339" t="s">
        <v>302</v>
      </c>
      <c r="F44" s="260"/>
      <c r="G44" s="260"/>
      <c r="H44" s="260"/>
      <c r="I44" s="260"/>
      <c r="J44" s="337"/>
      <c r="K44" s="337"/>
      <c r="L44" s="337"/>
      <c r="M44" s="337"/>
      <c r="N44" s="337"/>
      <c r="O44" s="337"/>
      <c r="P44" s="337"/>
      <c r="Q44" s="337"/>
      <c r="R44" s="337"/>
      <c r="S44" s="337"/>
      <c r="T44" s="337"/>
      <c r="U44" s="337"/>
      <c r="V44" s="337"/>
      <c r="W44" s="337"/>
      <c r="X44" s="337"/>
      <c r="Y44" s="337"/>
      <c r="Z44" s="337"/>
    </row>
    <row r="45" spans="1:26" ht="12.75" customHeight="1" x14ac:dyDescent="0.2">
      <c r="A45" s="260"/>
      <c r="B45" s="260"/>
      <c r="C45" s="260"/>
      <c r="D45" s="260"/>
      <c r="E45" s="339" t="s">
        <v>304</v>
      </c>
      <c r="F45" s="260"/>
      <c r="G45" s="260"/>
      <c r="H45" s="260"/>
      <c r="I45" s="260"/>
      <c r="J45" s="337"/>
      <c r="K45" s="337"/>
      <c r="L45" s="337"/>
      <c r="M45" s="337"/>
      <c r="N45" s="337"/>
      <c r="O45" s="337"/>
      <c r="P45" s="337"/>
      <c r="Q45" s="337"/>
      <c r="R45" s="337"/>
      <c r="S45" s="337"/>
      <c r="T45" s="337"/>
      <c r="U45" s="337"/>
      <c r="V45" s="337"/>
      <c r="W45" s="337"/>
      <c r="X45" s="337"/>
      <c r="Y45" s="337"/>
      <c r="Z45" s="337"/>
    </row>
    <row r="46" spans="1:26" ht="12.75" customHeight="1" x14ac:dyDescent="0.2">
      <c r="A46" s="260"/>
      <c r="B46" s="260"/>
      <c r="C46" s="260"/>
      <c r="D46" s="260"/>
      <c r="E46" s="339" t="s">
        <v>306</v>
      </c>
      <c r="F46" s="260"/>
      <c r="G46" s="260"/>
      <c r="H46" s="260"/>
      <c r="I46" s="260"/>
      <c r="J46" s="337"/>
      <c r="K46" s="337"/>
      <c r="L46" s="337"/>
      <c r="M46" s="337"/>
      <c r="N46" s="337"/>
      <c r="O46" s="337"/>
      <c r="P46" s="337"/>
      <c r="Q46" s="337"/>
      <c r="R46" s="337"/>
      <c r="S46" s="337"/>
      <c r="T46" s="337"/>
      <c r="U46" s="337"/>
      <c r="V46" s="337"/>
      <c r="W46" s="337"/>
      <c r="X46" s="337"/>
      <c r="Y46" s="337"/>
      <c r="Z46" s="337"/>
    </row>
    <row r="47" spans="1:26" ht="12.75" customHeight="1" x14ac:dyDescent="0.2">
      <c r="A47" s="260"/>
      <c r="B47" s="260"/>
      <c r="C47" s="260"/>
      <c r="D47" s="260"/>
      <c r="E47" s="339" t="s">
        <v>308</v>
      </c>
      <c r="F47" s="260"/>
      <c r="G47" s="260"/>
      <c r="H47" s="260"/>
      <c r="I47" s="260"/>
      <c r="J47" s="337"/>
      <c r="K47" s="337"/>
      <c r="L47" s="337"/>
      <c r="M47" s="337"/>
      <c r="N47" s="337"/>
      <c r="O47" s="337"/>
      <c r="P47" s="337"/>
      <c r="Q47" s="337"/>
      <c r="R47" s="337"/>
      <c r="S47" s="337"/>
      <c r="T47" s="337"/>
      <c r="U47" s="337"/>
      <c r="V47" s="337"/>
      <c r="W47" s="337"/>
      <c r="X47" s="337"/>
      <c r="Y47" s="337"/>
      <c r="Z47" s="337"/>
    </row>
    <row r="48" spans="1:26" ht="12.75" customHeight="1" x14ac:dyDescent="0.2">
      <c r="A48" s="260"/>
      <c r="B48" s="260"/>
      <c r="C48" s="260"/>
      <c r="D48" s="260"/>
      <c r="E48" s="339" t="s">
        <v>310</v>
      </c>
      <c r="F48" s="260"/>
      <c r="G48" s="260"/>
      <c r="H48" s="260"/>
      <c r="I48" s="260"/>
      <c r="J48" s="337"/>
      <c r="K48" s="337"/>
      <c r="L48" s="337"/>
      <c r="M48" s="337"/>
      <c r="N48" s="337"/>
      <c r="O48" s="337"/>
      <c r="P48" s="337"/>
      <c r="Q48" s="337"/>
      <c r="R48" s="337"/>
      <c r="S48" s="337"/>
      <c r="T48" s="337"/>
      <c r="U48" s="337"/>
      <c r="V48" s="337"/>
      <c r="W48" s="337"/>
      <c r="X48" s="337"/>
      <c r="Y48" s="337"/>
      <c r="Z48" s="337"/>
    </row>
    <row r="49" spans="1:26" ht="12.75" customHeight="1" x14ac:dyDescent="0.2">
      <c r="A49" s="260"/>
      <c r="B49" s="260"/>
      <c r="C49" s="260"/>
      <c r="D49" s="260"/>
      <c r="E49" s="339" t="s">
        <v>312</v>
      </c>
      <c r="F49" s="260"/>
      <c r="G49" s="260"/>
      <c r="H49" s="260"/>
      <c r="I49" s="260"/>
      <c r="J49" s="337"/>
      <c r="K49" s="337"/>
      <c r="L49" s="337"/>
      <c r="M49" s="337"/>
      <c r="N49" s="337"/>
      <c r="O49" s="337"/>
      <c r="P49" s="337"/>
      <c r="Q49" s="337"/>
      <c r="R49" s="337"/>
      <c r="S49" s="337"/>
      <c r="T49" s="337"/>
      <c r="U49" s="337"/>
      <c r="V49" s="337"/>
      <c r="W49" s="337"/>
      <c r="X49" s="337"/>
      <c r="Y49" s="337"/>
      <c r="Z49" s="337"/>
    </row>
    <row r="50" spans="1:26" ht="12.75" customHeight="1" x14ac:dyDescent="0.2">
      <c r="A50" s="260"/>
      <c r="B50" s="260"/>
      <c r="C50" s="260"/>
      <c r="D50" s="260"/>
      <c r="E50" s="339" t="s">
        <v>314</v>
      </c>
      <c r="F50" s="260"/>
      <c r="G50" s="260"/>
      <c r="H50" s="260"/>
      <c r="I50" s="260"/>
      <c r="J50" s="337"/>
      <c r="K50" s="337"/>
      <c r="L50" s="337"/>
      <c r="M50" s="337"/>
      <c r="N50" s="337"/>
      <c r="O50" s="337"/>
      <c r="P50" s="337"/>
      <c r="Q50" s="337"/>
      <c r="R50" s="337"/>
      <c r="S50" s="337"/>
      <c r="T50" s="337"/>
      <c r="U50" s="337"/>
      <c r="V50" s="337"/>
      <c r="W50" s="337"/>
      <c r="X50" s="337"/>
      <c r="Y50" s="337"/>
      <c r="Z50" s="337"/>
    </row>
    <row r="51" spans="1:26" ht="12.75" customHeight="1" x14ac:dyDescent="0.2">
      <c r="A51" s="260"/>
      <c r="B51" s="260"/>
      <c r="C51" s="260"/>
      <c r="D51" s="260"/>
      <c r="E51" s="339" t="s">
        <v>316</v>
      </c>
      <c r="F51" s="260"/>
      <c r="G51" s="260"/>
      <c r="H51" s="260"/>
      <c r="I51" s="260"/>
      <c r="J51" s="337"/>
      <c r="K51" s="337"/>
      <c r="L51" s="337"/>
      <c r="M51" s="337"/>
      <c r="N51" s="337"/>
      <c r="O51" s="337"/>
      <c r="P51" s="337"/>
      <c r="Q51" s="337"/>
      <c r="R51" s="337"/>
      <c r="S51" s="337"/>
      <c r="T51" s="337"/>
      <c r="U51" s="337"/>
      <c r="V51" s="337"/>
      <c r="W51" s="337"/>
      <c r="X51" s="337"/>
      <c r="Y51" s="337"/>
      <c r="Z51" s="337"/>
    </row>
    <row r="52" spans="1:26" ht="12.75" customHeight="1" x14ac:dyDescent="0.2">
      <c r="A52" s="260"/>
      <c r="B52" s="260"/>
      <c r="C52" s="260"/>
      <c r="D52" s="260"/>
      <c r="E52" s="339" t="s">
        <v>318</v>
      </c>
      <c r="F52" s="260"/>
      <c r="G52" s="260"/>
      <c r="H52" s="260"/>
      <c r="I52" s="260"/>
      <c r="J52" s="337"/>
      <c r="K52" s="337"/>
      <c r="L52" s="337"/>
      <c r="M52" s="337"/>
      <c r="N52" s="337"/>
      <c r="O52" s="337"/>
      <c r="P52" s="337"/>
      <c r="Q52" s="337"/>
      <c r="R52" s="337"/>
      <c r="S52" s="337"/>
      <c r="T52" s="337"/>
      <c r="U52" s="337"/>
      <c r="V52" s="337"/>
      <c r="W52" s="337"/>
      <c r="X52" s="337"/>
      <c r="Y52" s="337"/>
      <c r="Z52" s="337"/>
    </row>
    <row r="53" spans="1:26" ht="12.75" customHeight="1" x14ac:dyDescent="0.2">
      <c r="A53" s="260"/>
      <c r="B53" s="260"/>
      <c r="C53" s="260"/>
      <c r="D53" s="260"/>
      <c r="E53" s="339" t="s">
        <v>320</v>
      </c>
      <c r="F53" s="260"/>
      <c r="G53" s="260"/>
      <c r="H53" s="260"/>
      <c r="I53" s="260"/>
      <c r="J53" s="337"/>
      <c r="K53" s="337"/>
      <c r="L53" s="337"/>
      <c r="M53" s="337"/>
      <c r="N53" s="337"/>
      <c r="O53" s="337"/>
      <c r="P53" s="337"/>
      <c r="Q53" s="337"/>
      <c r="R53" s="337"/>
      <c r="S53" s="337"/>
      <c r="T53" s="337"/>
      <c r="U53" s="337"/>
      <c r="V53" s="337"/>
      <c r="W53" s="337"/>
      <c r="X53" s="337"/>
      <c r="Y53" s="337"/>
      <c r="Z53" s="337"/>
    </row>
    <row r="54" spans="1:26" ht="12.75" customHeight="1" x14ac:dyDescent="0.2">
      <c r="A54" s="260"/>
      <c r="B54" s="260"/>
      <c r="C54" s="260"/>
      <c r="D54" s="260"/>
      <c r="E54" s="339" t="s">
        <v>322</v>
      </c>
      <c r="F54" s="260"/>
      <c r="G54" s="260"/>
      <c r="H54" s="260"/>
      <c r="I54" s="260"/>
      <c r="J54" s="337"/>
      <c r="K54" s="337"/>
      <c r="L54" s="337"/>
      <c r="M54" s="337"/>
      <c r="N54" s="337"/>
      <c r="O54" s="337"/>
      <c r="P54" s="337"/>
      <c r="Q54" s="337"/>
      <c r="R54" s="337"/>
      <c r="S54" s="337"/>
      <c r="T54" s="337"/>
      <c r="U54" s="337"/>
      <c r="V54" s="337"/>
      <c r="W54" s="337"/>
      <c r="X54" s="337"/>
      <c r="Y54" s="337"/>
      <c r="Z54" s="337"/>
    </row>
    <row r="55" spans="1:26" ht="12.75" customHeight="1" x14ac:dyDescent="0.2">
      <c r="A55" s="260"/>
      <c r="B55" s="260"/>
      <c r="C55" s="260"/>
      <c r="D55" s="260"/>
      <c r="E55" s="339" t="s">
        <v>324</v>
      </c>
      <c r="F55" s="260"/>
      <c r="G55" s="260"/>
      <c r="H55" s="260"/>
      <c r="I55" s="260"/>
      <c r="J55" s="337"/>
      <c r="K55" s="337"/>
      <c r="L55" s="337"/>
      <c r="M55" s="337"/>
      <c r="N55" s="337"/>
      <c r="O55" s="337"/>
      <c r="P55" s="337"/>
      <c r="Q55" s="337"/>
      <c r="R55" s="337"/>
      <c r="S55" s="337"/>
      <c r="T55" s="337"/>
      <c r="U55" s="337"/>
      <c r="V55" s="337"/>
      <c r="W55" s="337"/>
      <c r="X55" s="337"/>
      <c r="Y55" s="337"/>
      <c r="Z55" s="337"/>
    </row>
    <row r="56" spans="1:26" ht="12.75" customHeight="1" x14ac:dyDescent="0.2">
      <c r="A56" s="260"/>
      <c r="B56" s="260"/>
      <c r="C56" s="260"/>
      <c r="D56" s="260"/>
      <c r="E56" s="339" t="s">
        <v>326</v>
      </c>
      <c r="F56" s="260"/>
      <c r="G56" s="260"/>
      <c r="H56" s="260"/>
      <c r="I56" s="260"/>
      <c r="J56" s="337"/>
      <c r="K56" s="337"/>
      <c r="L56" s="337"/>
      <c r="M56" s="337"/>
      <c r="N56" s="337"/>
      <c r="O56" s="337"/>
      <c r="P56" s="337"/>
      <c r="Q56" s="337"/>
      <c r="R56" s="337"/>
      <c r="S56" s="337"/>
      <c r="T56" s="337"/>
      <c r="U56" s="337"/>
      <c r="V56" s="337"/>
      <c r="W56" s="337"/>
      <c r="X56" s="337"/>
      <c r="Y56" s="337"/>
      <c r="Z56" s="337"/>
    </row>
    <row r="57" spans="1:26" ht="12.75" customHeight="1" x14ac:dyDescent="0.2">
      <c r="A57" s="260"/>
      <c r="B57" s="260"/>
      <c r="C57" s="260"/>
      <c r="D57" s="260"/>
      <c r="E57" s="339" t="s">
        <v>328</v>
      </c>
      <c r="F57" s="260"/>
      <c r="G57" s="260"/>
      <c r="H57" s="260"/>
      <c r="I57" s="260"/>
      <c r="J57" s="337"/>
      <c r="K57" s="337"/>
      <c r="L57" s="337"/>
      <c r="M57" s="337"/>
      <c r="N57" s="337"/>
      <c r="O57" s="337"/>
      <c r="P57" s="337"/>
      <c r="Q57" s="337"/>
      <c r="R57" s="337"/>
      <c r="S57" s="337"/>
      <c r="T57" s="337"/>
      <c r="U57" s="337"/>
      <c r="V57" s="337"/>
      <c r="W57" s="337"/>
      <c r="X57" s="337"/>
      <c r="Y57" s="337"/>
      <c r="Z57" s="337"/>
    </row>
    <row r="58" spans="1:26" ht="12.75" customHeight="1" x14ac:dyDescent="0.2">
      <c r="A58" s="260"/>
      <c r="B58" s="260"/>
      <c r="C58" s="260"/>
      <c r="D58" s="260"/>
      <c r="E58" s="339" t="s">
        <v>330</v>
      </c>
      <c r="F58" s="260"/>
      <c r="G58" s="260"/>
      <c r="H58" s="260"/>
      <c r="I58" s="260"/>
      <c r="J58" s="337"/>
      <c r="K58" s="337"/>
      <c r="L58" s="337"/>
      <c r="M58" s="337"/>
      <c r="N58" s="337"/>
      <c r="O58" s="337"/>
      <c r="P58" s="337"/>
      <c r="Q58" s="337"/>
      <c r="R58" s="337"/>
      <c r="S58" s="337"/>
      <c r="T58" s="337"/>
      <c r="U58" s="337"/>
      <c r="V58" s="337"/>
      <c r="W58" s="337"/>
      <c r="X58" s="337"/>
      <c r="Y58" s="337"/>
      <c r="Z58" s="337"/>
    </row>
    <row r="59" spans="1:26" ht="12.75" customHeight="1" x14ac:dyDescent="0.2">
      <c r="A59" s="260"/>
      <c r="B59" s="260"/>
      <c r="C59" s="260"/>
      <c r="D59" s="260"/>
      <c r="E59" s="339" t="s">
        <v>332</v>
      </c>
      <c r="F59" s="260"/>
      <c r="G59" s="260"/>
      <c r="H59" s="260"/>
      <c r="I59" s="260"/>
      <c r="J59" s="337"/>
      <c r="K59" s="337"/>
      <c r="L59" s="337"/>
      <c r="M59" s="337"/>
      <c r="N59" s="337"/>
      <c r="O59" s="337"/>
      <c r="P59" s="337"/>
      <c r="Q59" s="337"/>
      <c r="R59" s="337"/>
      <c r="S59" s="337"/>
      <c r="T59" s="337"/>
      <c r="U59" s="337"/>
      <c r="V59" s="337"/>
      <c r="W59" s="337"/>
      <c r="X59" s="337"/>
      <c r="Y59" s="337"/>
      <c r="Z59" s="337"/>
    </row>
    <row r="60" spans="1:26" ht="12.75" customHeight="1" x14ac:dyDescent="0.2">
      <c r="A60" s="260"/>
      <c r="B60" s="260"/>
      <c r="C60" s="260"/>
      <c r="D60" s="260"/>
      <c r="E60" s="339" t="s">
        <v>334</v>
      </c>
      <c r="F60" s="260"/>
      <c r="G60" s="260"/>
      <c r="H60" s="260"/>
      <c r="I60" s="260"/>
      <c r="J60" s="337"/>
      <c r="K60" s="337"/>
      <c r="L60" s="337"/>
      <c r="M60" s="337"/>
      <c r="N60" s="337"/>
      <c r="O60" s="337"/>
      <c r="P60" s="337"/>
      <c r="Q60" s="337"/>
      <c r="R60" s="337"/>
      <c r="S60" s="337"/>
      <c r="T60" s="337"/>
      <c r="U60" s="337"/>
      <c r="V60" s="337"/>
      <c r="W60" s="337"/>
      <c r="X60" s="337"/>
      <c r="Y60" s="337"/>
      <c r="Z60" s="337"/>
    </row>
    <row r="61" spans="1:26" ht="12.75" customHeight="1" x14ac:dyDescent="0.2">
      <c r="A61" s="260"/>
      <c r="B61" s="260"/>
      <c r="C61" s="260"/>
      <c r="D61" s="260"/>
      <c r="E61" s="339" t="s">
        <v>336</v>
      </c>
      <c r="F61" s="260"/>
      <c r="G61" s="260"/>
      <c r="H61" s="260"/>
      <c r="I61" s="260"/>
      <c r="J61" s="337"/>
      <c r="K61" s="337"/>
      <c r="L61" s="337"/>
      <c r="M61" s="337"/>
      <c r="N61" s="337"/>
      <c r="O61" s="337"/>
      <c r="P61" s="337"/>
      <c r="Q61" s="337"/>
      <c r="R61" s="337"/>
      <c r="S61" s="337"/>
      <c r="T61" s="337"/>
      <c r="U61" s="337"/>
      <c r="V61" s="337"/>
      <c r="W61" s="337"/>
      <c r="X61" s="337"/>
      <c r="Y61" s="337"/>
      <c r="Z61" s="337"/>
    </row>
    <row r="62" spans="1:26" ht="12.75" customHeight="1" x14ac:dyDescent="0.2">
      <c r="A62" s="260"/>
      <c r="B62" s="260"/>
      <c r="C62" s="260"/>
      <c r="D62" s="260"/>
      <c r="E62" s="339" t="s">
        <v>338</v>
      </c>
      <c r="F62" s="260"/>
      <c r="G62" s="260"/>
      <c r="H62" s="260"/>
      <c r="I62" s="260"/>
      <c r="J62" s="337"/>
      <c r="K62" s="337"/>
      <c r="L62" s="337"/>
      <c r="M62" s="337"/>
      <c r="N62" s="337"/>
      <c r="O62" s="337"/>
      <c r="P62" s="337"/>
      <c r="Q62" s="337"/>
      <c r="R62" s="337"/>
      <c r="S62" s="337"/>
      <c r="T62" s="337"/>
      <c r="U62" s="337"/>
      <c r="V62" s="337"/>
      <c r="W62" s="337"/>
      <c r="X62" s="337"/>
      <c r="Y62" s="337"/>
      <c r="Z62" s="337"/>
    </row>
    <row r="63" spans="1:26" ht="12.75" customHeight="1" x14ac:dyDescent="0.2">
      <c r="A63" s="260"/>
      <c r="B63" s="260"/>
      <c r="C63" s="260"/>
      <c r="D63" s="260"/>
      <c r="E63" s="339" t="s">
        <v>340</v>
      </c>
      <c r="F63" s="260"/>
      <c r="G63" s="260"/>
      <c r="H63" s="260"/>
      <c r="I63" s="260"/>
      <c r="J63" s="337"/>
      <c r="K63" s="337"/>
      <c r="L63" s="337"/>
      <c r="M63" s="337"/>
      <c r="N63" s="337"/>
      <c r="O63" s="337"/>
      <c r="P63" s="337"/>
      <c r="Q63" s="337"/>
      <c r="R63" s="337"/>
      <c r="S63" s="337"/>
      <c r="T63" s="337"/>
      <c r="U63" s="337"/>
      <c r="V63" s="337"/>
      <c r="W63" s="337"/>
      <c r="X63" s="337"/>
      <c r="Y63" s="337"/>
      <c r="Z63" s="337"/>
    </row>
    <row r="64" spans="1:26" ht="12.75" customHeight="1" x14ac:dyDescent="0.2">
      <c r="A64" s="337"/>
      <c r="B64" s="337"/>
      <c r="C64" s="337"/>
      <c r="D64" s="260"/>
      <c r="E64" s="339" t="s">
        <v>342</v>
      </c>
      <c r="F64" s="260"/>
      <c r="G64" s="260"/>
      <c r="H64" s="260"/>
      <c r="I64" s="337"/>
      <c r="J64" s="337"/>
      <c r="K64" s="337"/>
      <c r="L64" s="337"/>
      <c r="M64" s="337"/>
      <c r="N64" s="337"/>
      <c r="O64" s="337"/>
      <c r="P64" s="337"/>
      <c r="Q64" s="337"/>
      <c r="R64" s="337"/>
      <c r="S64" s="337"/>
      <c r="T64" s="337"/>
      <c r="U64" s="337"/>
      <c r="V64" s="337"/>
      <c r="W64" s="337"/>
      <c r="X64" s="337"/>
      <c r="Y64" s="337"/>
      <c r="Z64" s="337"/>
    </row>
    <row r="65" spans="1:26" ht="12.75" customHeight="1" x14ac:dyDescent="0.2">
      <c r="A65" s="337"/>
      <c r="B65" s="337"/>
      <c r="C65" s="337"/>
      <c r="D65" s="260"/>
      <c r="E65" s="339" t="s">
        <v>344</v>
      </c>
      <c r="F65" s="337"/>
      <c r="G65" s="337"/>
      <c r="H65" s="337"/>
      <c r="I65" s="337"/>
      <c r="J65" s="337"/>
      <c r="K65" s="337"/>
      <c r="L65" s="337"/>
      <c r="M65" s="337"/>
      <c r="N65" s="337"/>
      <c r="O65" s="337"/>
      <c r="P65" s="337"/>
      <c r="Q65" s="337"/>
      <c r="R65" s="337"/>
      <c r="S65" s="337"/>
      <c r="T65" s="337"/>
      <c r="U65" s="337"/>
      <c r="V65" s="337"/>
      <c r="W65" s="337"/>
      <c r="X65" s="337"/>
      <c r="Y65" s="337"/>
      <c r="Z65" s="337"/>
    </row>
    <row r="66" spans="1:26" ht="12.75" customHeight="1" x14ac:dyDescent="0.2">
      <c r="A66" s="337"/>
      <c r="B66" s="337"/>
      <c r="C66" s="337"/>
      <c r="D66" s="260"/>
      <c r="E66" s="339" t="s">
        <v>346</v>
      </c>
      <c r="F66" s="337"/>
      <c r="G66" s="337"/>
      <c r="H66" s="337"/>
      <c r="I66" s="337"/>
      <c r="J66" s="337"/>
      <c r="K66" s="337"/>
      <c r="L66" s="337"/>
      <c r="M66" s="337"/>
      <c r="N66" s="337"/>
      <c r="O66" s="337"/>
      <c r="P66" s="337"/>
      <c r="Q66" s="337"/>
      <c r="R66" s="337"/>
      <c r="S66" s="337"/>
      <c r="T66" s="337"/>
      <c r="U66" s="337"/>
      <c r="V66" s="337"/>
      <c r="W66" s="337"/>
      <c r="X66" s="337"/>
      <c r="Y66" s="337"/>
      <c r="Z66" s="337"/>
    </row>
    <row r="67" spans="1:26" ht="12.75" customHeight="1" x14ac:dyDescent="0.2">
      <c r="A67" s="337"/>
      <c r="B67" s="337"/>
      <c r="C67" s="337"/>
      <c r="D67" s="260"/>
      <c r="E67" s="339" t="s">
        <v>348</v>
      </c>
      <c r="F67" s="337"/>
      <c r="G67" s="337"/>
      <c r="H67" s="337"/>
      <c r="I67" s="337"/>
      <c r="J67" s="337"/>
      <c r="K67" s="337"/>
      <c r="L67" s="337"/>
      <c r="M67" s="337"/>
      <c r="N67" s="337"/>
      <c r="O67" s="337"/>
      <c r="P67" s="337"/>
      <c r="Q67" s="337"/>
      <c r="R67" s="337"/>
      <c r="S67" s="337"/>
      <c r="T67" s="337"/>
      <c r="U67" s="337"/>
      <c r="V67" s="337"/>
      <c r="W67" s="337"/>
      <c r="X67" s="337"/>
      <c r="Y67" s="337"/>
      <c r="Z67" s="337"/>
    </row>
    <row r="68" spans="1:26" ht="12.75" customHeight="1" x14ac:dyDescent="0.2">
      <c r="A68" s="337"/>
      <c r="B68" s="337"/>
      <c r="C68" s="337"/>
      <c r="D68" s="337"/>
      <c r="E68" s="339" t="s">
        <v>350</v>
      </c>
      <c r="F68" s="337"/>
      <c r="G68" s="337"/>
      <c r="H68" s="337"/>
      <c r="I68" s="337"/>
      <c r="J68" s="337"/>
      <c r="K68" s="337"/>
      <c r="L68" s="337"/>
      <c r="M68" s="337"/>
      <c r="N68" s="337"/>
      <c r="O68" s="337"/>
      <c r="P68" s="337"/>
      <c r="Q68" s="337"/>
      <c r="R68" s="337"/>
      <c r="S68" s="337"/>
      <c r="T68" s="337"/>
      <c r="U68" s="337"/>
      <c r="V68" s="337"/>
      <c r="W68" s="337"/>
      <c r="X68" s="337"/>
      <c r="Y68" s="337"/>
      <c r="Z68" s="337"/>
    </row>
    <row r="69" spans="1:26" ht="12.75" customHeight="1" x14ac:dyDescent="0.2">
      <c r="A69" s="337"/>
      <c r="B69" s="337"/>
      <c r="C69" s="337"/>
      <c r="D69" s="337"/>
      <c r="E69" s="339" t="s">
        <v>352</v>
      </c>
      <c r="F69" s="337"/>
      <c r="G69" s="337"/>
      <c r="H69" s="337"/>
      <c r="I69" s="337"/>
      <c r="J69" s="337"/>
      <c r="K69" s="337"/>
      <c r="L69" s="337"/>
      <c r="M69" s="337"/>
      <c r="N69" s="337"/>
      <c r="O69" s="337"/>
      <c r="P69" s="337"/>
      <c r="Q69" s="337"/>
      <c r="R69" s="337"/>
      <c r="S69" s="337"/>
      <c r="T69" s="337"/>
      <c r="U69" s="337"/>
      <c r="V69" s="337"/>
      <c r="W69" s="337"/>
      <c r="X69" s="337"/>
      <c r="Y69" s="337"/>
      <c r="Z69" s="337"/>
    </row>
    <row r="70" spans="1:26" ht="12.75" customHeight="1" x14ac:dyDescent="0.2">
      <c r="A70" s="337"/>
      <c r="B70" s="337"/>
      <c r="C70" s="337"/>
      <c r="D70" s="337"/>
      <c r="E70" s="339" t="s">
        <v>354</v>
      </c>
      <c r="F70" s="337"/>
      <c r="G70" s="337"/>
      <c r="H70" s="337"/>
      <c r="I70" s="337"/>
      <c r="J70" s="337"/>
      <c r="K70" s="337"/>
      <c r="L70" s="337"/>
      <c r="M70" s="337"/>
      <c r="N70" s="337"/>
      <c r="O70" s="337"/>
      <c r="P70" s="337"/>
      <c r="Q70" s="337"/>
      <c r="R70" s="337"/>
      <c r="S70" s="337"/>
      <c r="T70" s="337"/>
      <c r="U70" s="337"/>
      <c r="V70" s="337"/>
      <c r="W70" s="337"/>
      <c r="X70" s="337"/>
      <c r="Y70" s="337"/>
      <c r="Z70" s="337"/>
    </row>
    <row r="71" spans="1:26" ht="12.75" customHeight="1" x14ac:dyDescent="0.2">
      <c r="A71" s="337"/>
      <c r="B71" s="337"/>
      <c r="C71" s="337"/>
      <c r="D71" s="337"/>
      <c r="E71" s="339" t="s">
        <v>356</v>
      </c>
      <c r="F71" s="337"/>
      <c r="G71" s="337"/>
      <c r="H71" s="337"/>
      <c r="I71" s="337"/>
      <c r="J71" s="337"/>
      <c r="K71" s="337"/>
      <c r="L71" s="337"/>
      <c r="M71" s="337"/>
      <c r="N71" s="337"/>
      <c r="O71" s="337"/>
      <c r="P71" s="337"/>
      <c r="Q71" s="337"/>
      <c r="R71" s="337"/>
      <c r="S71" s="337"/>
      <c r="T71" s="337"/>
      <c r="U71" s="337"/>
      <c r="V71" s="337"/>
      <c r="W71" s="337"/>
      <c r="X71" s="337"/>
      <c r="Y71" s="337"/>
      <c r="Z71" s="337"/>
    </row>
    <row r="72" spans="1:26" ht="12.75" customHeight="1" x14ac:dyDescent="0.2">
      <c r="A72" s="337"/>
      <c r="B72" s="337"/>
      <c r="C72" s="337"/>
      <c r="D72" s="337"/>
      <c r="E72" s="339" t="s">
        <v>358</v>
      </c>
      <c r="F72" s="337"/>
      <c r="G72" s="337"/>
      <c r="H72" s="337"/>
      <c r="I72" s="337"/>
      <c r="J72" s="337"/>
      <c r="K72" s="337"/>
      <c r="L72" s="337"/>
      <c r="M72" s="337"/>
      <c r="N72" s="337"/>
      <c r="O72" s="337"/>
      <c r="P72" s="337"/>
      <c r="Q72" s="337"/>
      <c r="R72" s="337"/>
      <c r="S72" s="337"/>
      <c r="T72" s="337"/>
      <c r="U72" s="337"/>
      <c r="V72" s="337"/>
      <c r="W72" s="337"/>
      <c r="X72" s="337"/>
      <c r="Y72" s="337"/>
      <c r="Z72" s="337"/>
    </row>
    <row r="73" spans="1:26" ht="12.75" customHeight="1" x14ac:dyDescent="0.2">
      <c r="A73" s="337"/>
      <c r="B73" s="337"/>
      <c r="C73" s="337"/>
      <c r="D73" s="337"/>
      <c r="E73" s="339" t="s">
        <v>360</v>
      </c>
      <c r="F73" s="337"/>
      <c r="G73" s="337"/>
      <c r="H73" s="337"/>
      <c r="I73" s="337"/>
      <c r="J73" s="337"/>
      <c r="K73" s="337"/>
      <c r="L73" s="337"/>
      <c r="M73" s="337"/>
      <c r="N73" s="337"/>
      <c r="O73" s="337"/>
      <c r="P73" s="337"/>
      <c r="Q73" s="337"/>
      <c r="R73" s="337"/>
      <c r="S73" s="337"/>
      <c r="T73" s="337"/>
      <c r="U73" s="337"/>
      <c r="V73" s="337"/>
      <c r="W73" s="337"/>
      <c r="X73" s="337"/>
      <c r="Y73" s="337"/>
      <c r="Z73" s="337"/>
    </row>
    <row r="74" spans="1:26" ht="12.75" customHeight="1" x14ac:dyDescent="0.2">
      <c r="A74" s="337"/>
      <c r="B74" s="337"/>
      <c r="C74" s="337"/>
      <c r="D74" s="337"/>
      <c r="E74" s="339" t="s">
        <v>362</v>
      </c>
      <c r="F74" s="337"/>
      <c r="G74" s="337"/>
      <c r="H74" s="337"/>
      <c r="I74" s="337"/>
      <c r="J74" s="337"/>
      <c r="K74" s="337"/>
      <c r="L74" s="337"/>
      <c r="M74" s="337"/>
      <c r="N74" s="337"/>
      <c r="O74" s="337"/>
      <c r="P74" s="337"/>
      <c r="Q74" s="337"/>
      <c r="R74" s="337"/>
      <c r="S74" s="337"/>
      <c r="T74" s="337"/>
      <c r="U74" s="337"/>
      <c r="V74" s="337"/>
      <c r="W74" s="337"/>
      <c r="X74" s="337"/>
      <c r="Y74" s="337"/>
      <c r="Z74" s="337"/>
    </row>
    <row r="75" spans="1:26" ht="12.75" customHeight="1" x14ac:dyDescent="0.2">
      <c r="A75" s="337"/>
      <c r="B75" s="337"/>
      <c r="C75" s="337"/>
      <c r="D75" s="337"/>
      <c r="E75" s="339" t="s">
        <v>364</v>
      </c>
      <c r="F75" s="337"/>
      <c r="G75" s="337"/>
      <c r="H75" s="337"/>
      <c r="I75" s="337"/>
      <c r="J75" s="337"/>
      <c r="K75" s="337"/>
      <c r="L75" s="337"/>
      <c r="M75" s="337"/>
      <c r="N75" s="337"/>
      <c r="O75" s="337"/>
      <c r="P75" s="337"/>
      <c r="Q75" s="337"/>
      <c r="R75" s="337"/>
      <c r="S75" s="337"/>
      <c r="T75" s="337"/>
      <c r="U75" s="337"/>
      <c r="V75" s="337"/>
      <c r="W75" s="337"/>
      <c r="X75" s="337"/>
      <c r="Y75" s="337"/>
      <c r="Z75" s="337"/>
    </row>
    <row r="76" spans="1:26" ht="12.75" customHeight="1" x14ac:dyDescent="0.2">
      <c r="A76" s="337"/>
      <c r="B76" s="337"/>
      <c r="C76" s="337"/>
      <c r="D76" s="337"/>
      <c r="E76" s="339" t="s">
        <v>366</v>
      </c>
      <c r="F76" s="337"/>
      <c r="G76" s="337"/>
      <c r="H76" s="337"/>
      <c r="I76" s="337"/>
      <c r="J76" s="337"/>
      <c r="K76" s="337"/>
      <c r="L76" s="337"/>
      <c r="M76" s="337"/>
      <c r="N76" s="337"/>
      <c r="O76" s="337"/>
      <c r="P76" s="337"/>
      <c r="Q76" s="337"/>
      <c r="R76" s="337"/>
      <c r="S76" s="337"/>
      <c r="T76" s="337"/>
      <c r="U76" s="337"/>
      <c r="V76" s="337"/>
      <c r="W76" s="337"/>
      <c r="X76" s="337"/>
      <c r="Y76" s="337"/>
      <c r="Z76" s="337"/>
    </row>
    <row r="77" spans="1:26" ht="12.75" customHeight="1" x14ac:dyDescent="0.2">
      <c r="A77" s="337"/>
      <c r="B77" s="337"/>
      <c r="C77" s="337"/>
      <c r="D77" s="337"/>
      <c r="E77" s="339" t="s">
        <v>368</v>
      </c>
      <c r="F77" s="337"/>
      <c r="G77" s="337"/>
      <c r="H77" s="337"/>
      <c r="I77" s="337"/>
      <c r="J77" s="337"/>
      <c r="K77" s="337"/>
      <c r="L77" s="337"/>
      <c r="M77" s="337"/>
      <c r="N77" s="337"/>
      <c r="O77" s="337"/>
      <c r="P77" s="337"/>
      <c r="Q77" s="337"/>
      <c r="R77" s="337"/>
      <c r="S77" s="337"/>
      <c r="T77" s="337"/>
      <c r="U77" s="337"/>
      <c r="V77" s="337"/>
      <c r="W77" s="337"/>
      <c r="X77" s="337"/>
      <c r="Y77" s="337"/>
      <c r="Z77" s="337"/>
    </row>
    <row r="78" spans="1:26" ht="12.75" customHeight="1" x14ac:dyDescent="0.2">
      <c r="A78" s="337"/>
      <c r="B78" s="337"/>
      <c r="C78" s="337"/>
      <c r="D78" s="337"/>
      <c r="E78" s="339" t="s">
        <v>370</v>
      </c>
      <c r="F78" s="337"/>
      <c r="G78" s="337"/>
      <c r="H78" s="337"/>
      <c r="I78" s="337"/>
      <c r="J78" s="337"/>
      <c r="K78" s="337"/>
      <c r="L78" s="337"/>
      <c r="M78" s="337"/>
      <c r="N78" s="337"/>
      <c r="O78" s="337"/>
      <c r="P78" s="337"/>
      <c r="Q78" s="337"/>
      <c r="R78" s="337"/>
      <c r="S78" s="337"/>
      <c r="T78" s="337"/>
      <c r="U78" s="337"/>
      <c r="V78" s="337"/>
      <c r="W78" s="337"/>
      <c r="X78" s="337"/>
      <c r="Y78" s="337"/>
      <c r="Z78" s="337"/>
    </row>
    <row r="79" spans="1:26" ht="12.75" customHeight="1" x14ac:dyDescent="0.2">
      <c r="A79" s="337"/>
      <c r="B79" s="337"/>
      <c r="C79" s="337"/>
      <c r="D79" s="337"/>
      <c r="E79" s="339" t="s">
        <v>372</v>
      </c>
      <c r="F79" s="337"/>
      <c r="G79" s="337"/>
      <c r="H79" s="337"/>
      <c r="I79" s="337"/>
      <c r="J79" s="337"/>
      <c r="K79" s="337"/>
      <c r="L79" s="337"/>
      <c r="M79" s="337"/>
      <c r="N79" s="337"/>
      <c r="O79" s="337"/>
      <c r="P79" s="337"/>
      <c r="Q79" s="337"/>
      <c r="R79" s="337"/>
      <c r="S79" s="337"/>
      <c r="T79" s="337"/>
      <c r="U79" s="337"/>
      <c r="V79" s="337"/>
      <c r="W79" s="337"/>
      <c r="X79" s="337"/>
      <c r="Y79" s="337"/>
      <c r="Z79" s="337"/>
    </row>
    <row r="80" spans="1:26" ht="12.75" customHeight="1" x14ac:dyDescent="0.2">
      <c r="A80" s="337"/>
      <c r="B80" s="337"/>
      <c r="C80" s="337"/>
      <c r="D80" s="337"/>
      <c r="E80" s="339" t="s">
        <v>374</v>
      </c>
      <c r="F80" s="337"/>
      <c r="G80" s="337"/>
      <c r="H80" s="337"/>
      <c r="I80" s="337"/>
      <c r="J80" s="337"/>
      <c r="K80" s="337"/>
      <c r="L80" s="337"/>
      <c r="M80" s="337"/>
      <c r="N80" s="337"/>
      <c r="O80" s="337"/>
      <c r="P80" s="337"/>
      <c r="Q80" s="337"/>
      <c r="R80" s="337"/>
      <c r="S80" s="337"/>
      <c r="T80" s="337"/>
      <c r="U80" s="337"/>
      <c r="V80" s="337"/>
      <c r="W80" s="337"/>
      <c r="X80" s="337"/>
      <c r="Y80" s="337"/>
      <c r="Z80" s="337"/>
    </row>
    <row r="81" spans="1:26" ht="12.75" customHeight="1" x14ac:dyDescent="0.2">
      <c r="A81" s="337"/>
      <c r="B81" s="337"/>
      <c r="C81" s="337"/>
      <c r="D81" s="337"/>
      <c r="E81" s="339" t="s">
        <v>376</v>
      </c>
      <c r="F81" s="337"/>
      <c r="G81" s="337"/>
      <c r="H81" s="337"/>
      <c r="I81" s="337"/>
      <c r="J81" s="337"/>
      <c r="K81" s="337"/>
      <c r="L81" s="337"/>
      <c r="M81" s="337"/>
      <c r="N81" s="337"/>
      <c r="O81" s="337"/>
      <c r="P81" s="337"/>
      <c r="Q81" s="337"/>
      <c r="R81" s="337"/>
      <c r="S81" s="337"/>
      <c r="T81" s="337"/>
      <c r="U81" s="337"/>
      <c r="V81" s="337"/>
      <c r="W81" s="337"/>
      <c r="X81" s="337"/>
      <c r="Y81" s="337"/>
      <c r="Z81" s="337"/>
    </row>
    <row r="82" spans="1:26" ht="12.75" customHeight="1" x14ac:dyDescent="0.2">
      <c r="A82" s="337"/>
      <c r="B82" s="337"/>
      <c r="C82" s="337"/>
      <c r="D82" s="337"/>
      <c r="E82" s="339" t="s">
        <v>378</v>
      </c>
      <c r="F82" s="337"/>
      <c r="G82" s="337"/>
      <c r="H82" s="337"/>
      <c r="I82" s="337"/>
      <c r="J82" s="337"/>
      <c r="K82" s="337"/>
      <c r="L82" s="337"/>
      <c r="M82" s="337"/>
      <c r="N82" s="337"/>
      <c r="O82" s="337"/>
      <c r="P82" s="337"/>
      <c r="Q82" s="337"/>
      <c r="R82" s="337"/>
      <c r="S82" s="337"/>
      <c r="T82" s="337"/>
      <c r="U82" s="337"/>
      <c r="V82" s="337"/>
      <c r="W82" s="337"/>
      <c r="X82" s="337"/>
      <c r="Y82" s="337"/>
      <c r="Z82" s="337"/>
    </row>
    <row r="83" spans="1:26" ht="12.75" customHeight="1" x14ac:dyDescent="0.2">
      <c r="A83" s="337"/>
      <c r="B83" s="337"/>
      <c r="C83" s="337"/>
      <c r="D83" s="337"/>
      <c r="E83" s="339" t="s">
        <v>380</v>
      </c>
      <c r="F83" s="337"/>
      <c r="G83" s="337"/>
      <c r="H83" s="337"/>
      <c r="I83" s="337"/>
      <c r="J83" s="337"/>
      <c r="K83" s="337"/>
      <c r="L83" s="337"/>
      <c r="M83" s="337"/>
      <c r="N83" s="337"/>
      <c r="O83" s="337"/>
      <c r="P83" s="337"/>
      <c r="Q83" s="337"/>
      <c r="R83" s="337"/>
      <c r="S83" s="337"/>
      <c r="T83" s="337"/>
      <c r="U83" s="337"/>
      <c r="V83" s="337"/>
      <c r="W83" s="337"/>
      <c r="X83" s="337"/>
      <c r="Y83" s="337"/>
      <c r="Z83" s="337"/>
    </row>
    <row r="84" spans="1:26" ht="12.75" customHeight="1" x14ac:dyDescent="0.2">
      <c r="A84" s="337"/>
      <c r="B84" s="337"/>
      <c r="C84" s="337"/>
      <c r="D84" s="337"/>
      <c r="E84" s="339" t="s">
        <v>382</v>
      </c>
      <c r="F84" s="337"/>
      <c r="G84" s="337"/>
      <c r="H84" s="337"/>
      <c r="I84" s="337"/>
      <c r="J84" s="337"/>
      <c r="K84" s="337"/>
      <c r="L84" s="337"/>
      <c r="M84" s="337"/>
      <c r="N84" s="337"/>
      <c r="O84" s="337"/>
      <c r="P84" s="337"/>
      <c r="Q84" s="337"/>
      <c r="R84" s="337"/>
      <c r="S84" s="337"/>
      <c r="T84" s="337"/>
      <c r="U84" s="337"/>
      <c r="V84" s="337"/>
      <c r="W84" s="337"/>
      <c r="X84" s="337"/>
      <c r="Y84" s="337"/>
      <c r="Z84" s="337"/>
    </row>
    <row r="85" spans="1:26" ht="12.75" customHeight="1" x14ac:dyDescent="0.2">
      <c r="A85" s="337"/>
      <c r="B85" s="337"/>
      <c r="C85" s="337"/>
      <c r="D85" s="337"/>
      <c r="E85" s="339" t="s">
        <v>384</v>
      </c>
      <c r="F85" s="337"/>
      <c r="G85" s="337"/>
      <c r="H85" s="337"/>
      <c r="I85" s="337"/>
      <c r="J85" s="337"/>
      <c r="K85" s="337"/>
      <c r="L85" s="337"/>
      <c r="M85" s="337"/>
      <c r="N85" s="337"/>
      <c r="O85" s="337"/>
      <c r="P85" s="337"/>
      <c r="Q85" s="337"/>
      <c r="R85" s="337"/>
      <c r="S85" s="337"/>
      <c r="T85" s="337"/>
      <c r="U85" s="337"/>
      <c r="V85" s="337"/>
      <c r="W85" s="337"/>
      <c r="X85" s="337"/>
      <c r="Y85" s="337"/>
      <c r="Z85" s="337"/>
    </row>
    <row r="86" spans="1:26" ht="12.75" customHeight="1" x14ac:dyDescent="0.2">
      <c r="A86" s="337"/>
      <c r="B86" s="337"/>
      <c r="C86" s="337"/>
      <c r="D86" s="337"/>
      <c r="E86" s="339" t="s">
        <v>386</v>
      </c>
      <c r="F86" s="337"/>
      <c r="G86" s="337"/>
      <c r="H86" s="337"/>
      <c r="I86" s="337"/>
      <c r="J86" s="337"/>
      <c r="K86" s="337"/>
      <c r="L86" s="337"/>
      <c r="M86" s="337"/>
      <c r="N86" s="337"/>
      <c r="O86" s="337"/>
      <c r="P86" s="337"/>
      <c r="Q86" s="337"/>
      <c r="R86" s="337"/>
      <c r="S86" s="337"/>
      <c r="T86" s="337"/>
      <c r="U86" s="337"/>
      <c r="V86" s="337"/>
      <c r="W86" s="337"/>
      <c r="X86" s="337"/>
      <c r="Y86" s="337"/>
      <c r="Z86" s="337"/>
    </row>
    <row r="87" spans="1:26" ht="12.75" customHeight="1" x14ac:dyDescent="0.2">
      <c r="A87" s="337"/>
      <c r="B87" s="337"/>
      <c r="C87" s="337"/>
      <c r="D87" s="337"/>
      <c r="E87" s="339" t="s">
        <v>388</v>
      </c>
      <c r="F87" s="337"/>
      <c r="G87" s="337"/>
      <c r="H87" s="337"/>
      <c r="I87" s="337"/>
      <c r="J87" s="337"/>
      <c r="K87" s="337"/>
      <c r="L87" s="337"/>
      <c r="M87" s="337"/>
      <c r="N87" s="337"/>
      <c r="O87" s="337"/>
      <c r="P87" s="337"/>
      <c r="Q87" s="337"/>
      <c r="R87" s="337"/>
      <c r="S87" s="337"/>
      <c r="T87" s="337"/>
      <c r="U87" s="337"/>
      <c r="V87" s="337"/>
      <c r="W87" s="337"/>
      <c r="X87" s="337"/>
      <c r="Y87" s="337"/>
      <c r="Z87" s="337"/>
    </row>
    <row r="88" spans="1:26" ht="12.75" customHeight="1" x14ac:dyDescent="0.2">
      <c r="A88" s="337"/>
      <c r="B88" s="337"/>
      <c r="C88" s="337"/>
      <c r="D88" s="337"/>
      <c r="E88" s="339" t="s">
        <v>390</v>
      </c>
      <c r="F88" s="337"/>
      <c r="G88" s="337"/>
      <c r="H88" s="337"/>
      <c r="I88" s="337"/>
      <c r="J88" s="337"/>
      <c r="K88" s="337"/>
      <c r="L88" s="337"/>
      <c r="M88" s="337"/>
      <c r="N88" s="337"/>
      <c r="O88" s="337"/>
      <c r="P88" s="337"/>
      <c r="Q88" s="337"/>
      <c r="R88" s="337"/>
      <c r="S88" s="337"/>
      <c r="T88" s="337"/>
      <c r="U88" s="337"/>
      <c r="V88" s="337"/>
      <c r="W88" s="337"/>
      <c r="X88" s="337"/>
      <c r="Y88" s="337"/>
      <c r="Z88" s="337"/>
    </row>
    <row r="89" spans="1:26" ht="12.75" customHeight="1" x14ac:dyDescent="0.2">
      <c r="A89" s="337"/>
      <c r="B89" s="337"/>
      <c r="C89" s="337"/>
      <c r="D89" s="337"/>
      <c r="E89" s="339" t="s">
        <v>392</v>
      </c>
      <c r="F89" s="337"/>
      <c r="G89" s="337"/>
      <c r="H89" s="337"/>
      <c r="I89" s="337"/>
      <c r="J89" s="337"/>
      <c r="K89" s="337"/>
      <c r="L89" s="337"/>
      <c r="M89" s="337"/>
      <c r="N89" s="337"/>
      <c r="O89" s="337"/>
      <c r="P89" s="337"/>
      <c r="Q89" s="337"/>
      <c r="R89" s="337"/>
      <c r="S89" s="337"/>
      <c r="T89" s="337"/>
      <c r="U89" s="337"/>
      <c r="V89" s="337"/>
      <c r="W89" s="337"/>
      <c r="X89" s="337"/>
      <c r="Y89" s="337"/>
      <c r="Z89" s="337"/>
    </row>
    <row r="90" spans="1:26" ht="12.75" customHeight="1" x14ac:dyDescent="0.2">
      <c r="A90" s="337"/>
      <c r="B90" s="337"/>
      <c r="C90" s="337"/>
      <c r="D90" s="337"/>
      <c r="E90" s="339" t="s">
        <v>394</v>
      </c>
      <c r="F90" s="337"/>
      <c r="G90" s="337"/>
      <c r="H90" s="337"/>
      <c r="I90" s="337"/>
      <c r="J90" s="337"/>
      <c r="K90" s="337"/>
      <c r="L90" s="337"/>
      <c r="M90" s="337"/>
      <c r="N90" s="337"/>
      <c r="O90" s="337"/>
      <c r="P90" s="337"/>
      <c r="Q90" s="337"/>
      <c r="R90" s="337"/>
      <c r="S90" s="337"/>
      <c r="T90" s="337"/>
      <c r="U90" s="337"/>
      <c r="V90" s="337"/>
      <c r="W90" s="337"/>
      <c r="X90" s="337"/>
      <c r="Y90" s="337"/>
      <c r="Z90" s="337"/>
    </row>
    <row r="91" spans="1:26" ht="12.75" customHeight="1" x14ac:dyDescent="0.2">
      <c r="A91" s="337"/>
      <c r="B91" s="337"/>
      <c r="C91" s="337"/>
      <c r="D91" s="337"/>
      <c r="E91" s="339" t="s">
        <v>396</v>
      </c>
      <c r="F91" s="337"/>
      <c r="G91" s="337"/>
      <c r="H91" s="337"/>
      <c r="I91" s="337"/>
      <c r="J91" s="337"/>
      <c r="K91" s="337"/>
      <c r="L91" s="337"/>
      <c r="M91" s="337"/>
      <c r="N91" s="337"/>
      <c r="O91" s="337"/>
      <c r="P91" s="337"/>
      <c r="Q91" s="337"/>
      <c r="R91" s="337"/>
      <c r="S91" s="337"/>
      <c r="T91" s="337"/>
      <c r="U91" s="337"/>
      <c r="V91" s="337"/>
      <c r="W91" s="337"/>
      <c r="X91" s="337"/>
      <c r="Y91" s="337"/>
      <c r="Z91" s="337"/>
    </row>
    <row r="92" spans="1:26" ht="12.75" customHeight="1" x14ac:dyDescent="0.2">
      <c r="A92" s="337"/>
      <c r="B92" s="337"/>
      <c r="C92" s="337"/>
      <c r="D92" s="337"/>
      <c r="E92" s="339" t="s">
        <v>398</v>
      </c>
      <c r="F92" s="337"/>
      <c r="G92" s="337"/>
      <c r="H92" s="337"/>
      <c r="I92" s="337"/>
      <c r="J92" s="337"/>
      <c r="K92" s="337"/>
      <c r="L92" s="337"/>
      <c r="M92" s="337"/>
      <c r="N92" s="337"/>
      <c r="O92" s="337"/>
      <c r="P92" s="337"/>
      <c r="Q92" s="337"/>
      <c r="R92" s="337"/>
      <c r="S92" s="337"/>
      <c r="T92" s="337"/>
      <c r="U92" s="337"/>
      <c r="V92" s="337"/>
      <c r="W92" s="337"/>
      <c r="X92" s="337"/>
      <c r="Y92" s="337"/>
      <c r="Z92" s="337"/>
    </row>
    <row r="93" spans="1:26" ht="12.75" customHeight="1" x14ac:dyDescent="0.2">
      <c r="A93" s="337"/>
      <c r="B93" s="337"/>
      <c r="C93" s="337"/>
      <c r="D93" s="337"/>
      <c r="E93" s="337"/>
      <c r="F93" s="337"/>
      <c r="G93" s="337"/>
      <c r="H93" s="337"/>
      <c r="I93" s="337"/>
      <c r="J93" s="337"/>
      <c r="K93" s="337"/>
      <c r="L93" s="337"/>
      <c r="M93" s="337"/>
      <c r="N93" s="337"/>
      <c r="O93" s="337"/>
      <c r="P93" s="337"/>
      <c r="Q93" s="337"/>
      <c r="R93" s="337"/>
      <c r="S93" s="337"/>
      <c r="T93" s="337"/>
      <c r="U93" s="337"/>
      <c r="V93" s="337"/>
      <c r="W93" s="337"/>
      <c r="X93" s="337"/>
      <c r="Y93" s="337"/>
      <c r="Z93" s="337"/>
    </row>
    <row r="94" spans="1:26" ht="12.75" customHeight="1" x14ac:dyDescent="0.2">
      <c r="A94" s="337"/>
      <c r="B94" s="337"/>
      <c r="C94" s="337"/>
      <c r="D94" s="337"/>
      <c r="E94" s="337"/>
      <c r="F94" s="337"/>
      <c r="G94" s="337"/>
      <c r="H94" s="337"/>
      <c r="I94" s="337"/>
      <c r="J94" s="337"/>
      <c r="K94" s="337"/>
      <c r="L94" s="337"/>
      <c r="M94" s="337"/>
      <c r="N94" s="337"/>
      <c r="O94" s="337"/>
      <c r="P94" s="337"/>
      <c r="Q94" s="337"/>
      <c r="R94" s="337"/>
      <c r="S94" s="337"/>
      <c r="T94" s="337"/>
      <c r="U94" s="337"/>
      <c r="V94" s="337"/>
      <c r="W94" s="337"/>
      <c r="X94" s="337"/>
      <c r="Y94" s="337"/>
      <c r="Z94" s="337"/>
    </row>
    <row r="95" spans="1:26" ht="12.75" customHeight="1" x14ac:dyDescent="0.2">
      <c r="A95" s="337"/>
      <c r="B95" s="337"/>
      <c r="C95" s="337"/>
      <c r="D95" s="337"/>
      <c r="E95" s="337"/>
      <c r="F95" s="337"/>
      <c r="G95" s="337"/>
      <c r="H95" s="337"/>
      <c r="I95" s="337"/>
      <c r="J95" s="337"/>
      <c r="K95" s="337"/>
      <c r="L95" s="337"/>
      <c r="M95" s="337"/>
      <c r="N95" s="337"/>
      <c r="O95" s="337"/>
      <c r="P95" s="337"/>
      <c r="Q95" s="337"/>
      <c r="R95" s="337"/>
      <c r="S95" s="337"/>
      <c r="T95" s="337"/>
      <c r="U95" s="337"/>
      <c r="V95" s="337"/>
      <c r="W95" s="337"/>
      <c r="X95" s="337"/>
      <c r="Y95" s="337"/>
      <c r="Z95" s="337"/>
    </row>
    <row r="96" spans="1:26" ht="12.75" customHeight="1" x14ac:dyDescent="0.2">
      <c r="A96" s="337"/>
      <c r="B96" s="337"/>
      <c r="C96" s="337"/>
      <c r="D96" s="337"/>
      <c r="E96" s="337"/>
      <c r="F96" s="337"/>
      <c r="G96" s="337"/>
      <c r="H96" s="337"/>
      <c r="I96" s="337"/>
      <c r="J96" s="337"/>
      <c r="K96" s="337"/>
      <c r="L96" s="337"/>
      <c r="M96" s="337"/>
      <c r="N96" s="337"/>
      <c r="O96" s="337"/>
      <c r="P96" s="337"/>
      <c r="Q96" s="337"/>
      <c r="R96" s="337"/>
      <c r="S96" s="337"/>
      <c r="T96" s="337"/>
      <c r="U96" s="337"/>
      <c r="V96" s="337"/>
      <c r="W96" s="337"/>
      <c r="X96" s="337"/>
      <c r="Y96" s="337"/>
      <c r="Z96" s="337"/>
    </row>
    <row r="97" spans="1:26" ht="12.75" customHeight="1" x14ac:dyDescent="0.2">
      <c r="A97" s="337"/>
      <c r="B97" s="337"/>
      <c r="C97" s="337"/>
      <c r="D97" s="337"/>
      <c r="E97" s="337"/>
      <c r="F97" s="337"/>
      <c r="G97" s="337"/>
      <c r="H97" s="337"/>
      <c r="I97" s="337"/>
      <c r="J97" s="337"/>
      <c r="K97" s="337"/>
      <c r="L97" s="337"/>
      <c r="M97" s="337"/>
      <c r="N97" s="337"/>
      <c r="O97" s="337"/>
      <c r="P97" s="337"/>
      <c r="Q97" s="337"/>
      <c r="R97" s="337"/>
      <c r="S97" s="337"/>
      <c r="T97" s="337"/>
      <c r="U97" s="337"/>
      <c r="V97" s="337"/>
      <c r="W97" s="337"/>
      <c r="X97" s="337"/>
      <c r="Y97" s="337"/>
      <c r="Z97" s="337"/>
    </row>
    <row r="98" spans="1:26" ht="12.75" customHeight="1" x14ac:dyDescent="0.2">
      <c r="A98" s="337"/>
      <c r="B98" s="337"/>
      <c r="C98" s="337"/>
      <c r="D98" s="337"/>
      <c r="E98" s="337"/>
      <c r="F98" s="337"/>
      <c r="G98" s="337"/>
      <c r="H98" s="337"/>
      <c r="I98" s="337"/>
      <c r="J98" s="337"/>
      <c r="K98" s="337"/>
      <c r="L98" s="337"/>
      <c r="M98" s="337"/>
      <c r="N98" s="337"/>
      <c r="O98" s="337"/>
      <c r="P98" s="337"/>
      <c r="Q98" s="337"/>
      <c r="R98" s="337"/>
      <c r="S98" s="337"/>
      <c r="T98" s="337"/>
      <c r="U98" s="337"/>
      <c r="V98" s="337"/>
      <c r="W98" s="337"/>
      <c r="X98" s="337"/>
      <c r="Y98" s="337"/>
      <c r="Z98" s="337"/>
    </row>
    <row r="99" spans="1:26" ht="12.75" customHeight="1" x14ac:dyDescent="0.2">
      <c r="A99" s="337"/>
      <c r="B99" s="337"/>
      <c r="C99" s="337"/>
      <c r="D99" s="337"/>
      <c r="E99" s="337"/>
      <c r="F99" s="337"/>
      <c r="G99" s="337"/>
      <c r="H99" s="337"/>
      <c r="I99" s="337"/>
      <c r="J99" s="337"/>
      <c r="K99" s="337"/>
      <c r="L99" s="337"/>
      <c r="M99" s="337"/>
      <c r="N99" s="337"/>
      <c r="O99" s="337"/>
      <c r="P99" s="337"/>
      <c r="Q99" s="337"/>
      <c r="R99" s="337"/>
      <c r="S99" s="337"/>
      <c r="T99" s="337"/>
      <c r="U99" s="337"/>
      <c r="V99" s="337"/>
      <c r="W99" s="337"/>
      <c r="X99" s="337"/>
      <c r="Y99" s="337"/>
      <c r="Z99" s="337"/>
    </row>
    <row r="100" spans="1:26" ht="12.75" customHeight="1" x14ac:dyDescent="0.2">
      <c r="A100" s="337"/>
      <c r="B100" s="337"/>
      <c r="C100" s="337"/>
      <c r="D100" s="337"/>
      <c r="E100" s="337"/>
      <c r="F100" s="337"/>
      <c r="G100" s="337"/>
      <c r="H100" s="337"/>
      <c r="I100" s="337"/>
      <c r="J100" s="337"/>
      <c r="K100" s="337"/>
      <c r="L100" s="337"/>
      <c r="M100" s="337"/>
      <c r="N100" s="337"/>
      <c r="O100" s="337"/>
      <c r="P100" s="337"/>
      <c r="Q100" s="337"/>
      <c r="R100" s="337"/>
      <c r="S100" s="337"/>
      <c r="T100" s="337"/>
      <c r="U100" s="337"/>
      <c r="V100" s="337"/>
      <c r="W100" s="337"/>
      <c r="X100" s="337"/>
      <c r="Y100" s="337"/>
      <c r="Z100" s="337"/>
    </row>
    <row r="101" spans="1:26" ht="12.75" customHeight="1" x14ac:dyDescent="0.2">
      <c r="A101" s="337"/>
      <c r="B101" s="337"/>
      <c r="C101" s="337"/>
      <c r="D101" s="337"/>
      <c r="E101" s="337"/>
      <c r="F101" s="337"/>
      <c r="G101" s="337"/>
      <c r="H101" s="337"/>
      <c r="I101" s="337"/>
      <c r="J101" s="337"/>
      <c r="K101" s="337"/>
      <c r="L101" s="337"/>
      <c r="M101" s="337"/>
      <c r="N101" s="337"/>
      <c r="O101" s="337"/>
      <c r="P101" s="337"/>
      <c r="Q101" s="337"/>
      <c r="R101" s="337"/>
      <c r="S101" s="337"/>
      <c r="T101" s="337"/>
      <c r="U101" s="337"/>
      <c r="V101" s="337"/>
      <c r="W101" s="337"/>
      <c r="X101" s="337"/>
      <c r="Y101" s="337"/>
      <c r="Z101" s="337"/>
    </row>
    <row r="102" spans="1:26" ht="12.75" customHeight="1" x14ac:dyDescent="0.2">
      <c r="A102" s="337"/>
      <c r="B102" s="337"/>
      <c r="C102" s="337"/>
      <c r="D102" s="337"/>
      <c r="E102" s="337"/>
      <c r="F102" s="337"/>
      <c r="G102" s="337"/>
      <c r="H102" s="337"/>
      <c r="I102" s="337"/>
      <c r="J102" s="337"/>
      <c r="K102" s="337"/>
      <c r="L102" s="337"/>
      <c r="M102" s="337"/>
      <c r="N102" s="337"/>
      <c r="O102" s="337"/>
      <c r="P102" s="337"/>
      <c r="Q102" s="337"/>
      <c r="R102" s="337"/>
      <c r="S102" s="337"/>
      <c r="T102" s="337"/>
      <c r="U102" s="337"/>
      <c r="V102" s="337"/>
      <c r="W102" s="337"/>
      <c r="X102" s="337"/>
      <c r="Y102" s="337"/>
      <c r="Z102" s="337"/>
    </row>
    <row r="103" spans="1:26" ht="12.75" customHeight="1" x14ac:dyDescent="0.2">
      <c r="A103" s="337"/>
      <c r="B103" s="337"/>
      <c r="C103" s="337"/>
      <c r="D103" s="337"/>
      <c r="E103" s="337"/>
      <c r="F103" s="337"/>
      <c r="G103" s="337"/>
      <c r="H103" s="337"/>
      <c r="I103" s="337"/>
      <c r="J103" s="337"/>
      <c r="K103" s="337"/>
      <c r="L103" s="337"/>
      <c r="M103" s="337"/>
      <c r="N103" s="337"/>
      <c r="O103" s="337"/>
      <c r="P103" s="337"/>
      <c r="Q103" s="337"/>
      <c r="R103" s="337"/>
      <c r="S103" s="337"/>
      <c r="T103" s="337"/>
      <c r="U103" s="337"/>
      <c r="V103" s="337"/>
      <c r="W103" s="337"/>
      <c r="X103" s="337"/>
      <c r="Y103" s="337"/>
      <c r="Z103" s="337"/>
    </row>
    <row r="104" spans="1:26" ht="12.75" customHeight="1" x14ac:dyDescent="0.2">
      <c r="A104" s="337"/>
      <c r="B104" s="337"/>
      <c r="C104" s="337"/>
      <c r="D104" s="337"/>
      <c r="E104" s="337"/>
      <c r="F104" s="337"/>
      <c r="G104" s="337"/>
      <c r="H104" s="337"/>
      <c r="I104" s="337"/>
      <c r="J104" s="337"/>
      <c r="K104" s="337"/>
      <c r="L104" s="337"/>
      <c r="M104" s="337"/>
      <c r="N104" s="337"/>
      <c r="O104" s="337"/>
      <c r="P104" s="337"/>
      <c r="Q104" s="337"/>
      <c r="R104" s="337"/>
      <c r="S104" s="337"/>
      <c r="T104" s="337"/>
      <c r="U104" s="337"/>
      <c r="V104" s="337"/>
      <c r="W104" s="337"/>
      <c r="X104" s="337"/>
      <c r="Y104" s="337"/>
      <c r="Z104" s="337"/>
    </row>
    <row r="105" spans="1:26" ht="12.75" customHeight="1" x14ac:dyDescent="0.2">
      <c r="A105" s="337"/>
      <c r="B105" s="337"/>
      <c r="C105" s="337"/>
      <c r="D105" s="337"/>
      <c r="E105" s="337"/>
      <c r="F105" s="337"/>
      <c r="G105" s="337"/>
      <c r="H105" s="337"/>
      <c r="I105" s="337"/>
      <c r="J105" s="337"/>
      <c r="K105" s="337"/>
      <c r="L105" s="337"/>
      <c r="M105" s="337"/>
      <c r="N105" s="337"/>
      <c r="O105" s="337"/>
      <c r="P105" s="337"/>
      <c r="Q105" s="337"/>
      <c r="R105" s="337"/>
      <c r="S105" s="337"/>
      <c r="T105" s="337"/>
      <c r="U105" s="337"/>
      <c r="V105" s="337"/>
      <c r="W105" s="337"/>
      <c r="X105" s="337"/>
      <c r="Y105" s="337"/>
      <c r="Z105" s="337"/>
    </row>
    <row r="106" spans="1:26" ht="12.75" customHeight="1" x14ac:dyDescent="0.2">
      <c r="A106" s="337"/>
      <c r="B106" s="337"/>
      <c r="C106" s="337"/>
      <c r="D106" s="337"/>
      <c r="E106" s="337"/>
      <c r="F106" s="337"/>
      <c r="G106" s="337"/>
      <c r="H106" s="337"/>
      <c r="I106" s="337"/>
      <c r="J106" s="337"/>
      <c r="K106" s="337"/>
      <c r="L106" s="337"/>
      <c r="M106" s="337"/>
      <c r="N106" s="337"/>
      <c r="O106" s="337"/>
      <c r="P106" s="337"/>
      <c r="Q106" s="337"/>
      <c r="R106" s="337"/>
      <c r="S106" s="337"/>
      <c r="T106" s="337"/>
      <c r="U106" s="337"/>
      <c r="V106" s="337"/>
      <c r="W106" s="337"/>
      <c r="X106" s="337"/>
      <c r="Y106" s="337"/>
      <c r="Z106" s="337"/>
    </row>
    <row r="107" spans="1:26" ht="12.75" customHeight="1" x14ac:dyDescent="0.2">
      <c r="A107" s="337"/>
      <c r="B107" s="337"/>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row>
    <row r="108" spans="1:26" ht="12.75" customHeight="1" x14ac:dyDescent="0.2">
      <c r="A108" s="337"/>
      <c r="B108" s="337"/>
      <c r="C108" s="337"/>
      <c r="D108" s="337"/>
      <c r="E108" s="337"/>
      <c r="F108" s="337"/>
      <c r="G108" s="337"/>
      <c r="H108" s="337"/>
      <c r="I108" s="337"/>
      <c r="J108" s="337"/>
      <c r="K108" s="337"/>
      <c r="L108" s="337"/>
      <c r="M108" s="337"/>
      <c r="N108" s="337"/>
      <c r="O108" s="337"/>
      <c r="P108" s="337"/>
      <c r="Q108" s="337"/>
      <c r="R108" s="337"/>
      <c r="S108" s="337"/>
      <c r="T108" s="337"/>
      <c r="U108" s="337"/>
      <c r="V108" s="337"/>
      <c r="W108" s="337"/>
      <c r="X108" s="337"/>
      <c r="Y108" s="337"/>
      <c r="Z108" s="337"/>
    </row>
    <row r="109" spans="1:26" ht="12.75" customHeight="1" x14ac:dyDescent="0.2">
      <c r="A109" s="337"/>
      <c r="B109" s="337"/>
      <c r="C109" s="337"/>
      <c r="D109" s="337"/>
      <c r="E109" s="337"/>
      <c r="F109" s="337"/>
      <c r="G109" s="337"/>
      <c r="H109" s="337"/>
      <c r="I109" s="337"/>
      <c r="J109" s="337"/>
      <c r="K109" s="337"/>
      <c r="L109" s="337"/>
      <c r="M109" s="337"/>
      <c r="N109" s="337"/>
      <c r="O109" s="337"/>
      <c r="P109" s="337"/>
      <c r="Q109" s="337"/>
      <c r="R109" s="337"/>
      <c r="S109" s="337"/>
      <c r="T109" s="337"/>
      <c r="U109" s="337"/>
      <c r="V109" s="337"/>
      <c r="W109" s="337"/>
      <c r="X109" s="337"/>
      <c r="Y109" s="337"/>
      <c r="Z109" s="337"/>
    </row>
    <row r="110" spans="1:26" ht="12.75" customHeight="1" x14ac:dyDescent="0.2">
      <c r="A110" s="337"/>
      <c r="B110" s="337"/>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row>
    <row r="111" spans="1:26" ht="12.75" customHeight="1" x14ac:dyDescent="0.2">
      <c r="A111" s="337"/>
      <c r="B111" s="337"/>
      <c r="C111" s="337"/>
      <c r="D111" s="337"/>
      <c r="E111" s="337"/>
      <c r="F111" s="337"/>
      <c r="G111" s="337"/>
      <c r="H111" s="337"/>
      <c r="I111" s="337"/>
      <c r="J111" s="337"/>
      <c r="K111" s="337"/>
      <c r="L111" s="337"/>
      <c r="M111" s="337"/>
      <c r="N111" s="337"/>
      <c r="O111" s="337"/>
      <c r="P111" s="337"/>
      <c r="Q111" s="337"/>
      <c r="R111" s="337"/>
      <c r="S111" s="337"/>
      <c r="T111" s="337"/>
      <c r="U111" s="337"/>
      <c r="V111" s="337"/>
      <c r="W111" s="337"/>
      <c r="X111" s="337"/>
      <c r="Y111" s="337"/>
      <c r="Z111" s="337"/>
    </row>
    <row r="112" spans="1:26" ht="12.75" customHeight="1" x14ac:dyDescent="0.2">
      <c r="A112" s="337"/>
      <c r="B112" s="337"/>
      <c r="C112" s="337"/>
      <c r="D112" s="337"/>
      <c r="E112" s="337"/>
      <c r="F112" s="337"/>
      <c r="G112" s="337"/>
      <c r="H112" s="337"/>
      <c r="I112" s="337"/>
      <c r="J112" s="337"/>
      <c r="K112" s="337"/>
      <c r="L112" s="337"/>
      <c r="M112" s="337"/>
      <c r="N112" s="337"/>
      <c r="O112" s="337"/>
      <c r="P112" s="337"/>
      <c r="Q112" s="337"/>
      <c r="R112" s="337"/>
      <c r="S112" s="337"/>
      <c r="T112" s="337"/>
      <c r="U112" s="337"/>
      <c r="V112" s="337"/>
      <c r="W112" s="337"/>
      <c r="X112" s="337"/>
      <c r="Y112" s="337"/>
      <c r="Z112" s="337"/>
    </row>
    <row r="113" spans="1:26" ht="12.75" customHeight="1" x14ac:dyDescent="0.2">
      <c r="A113" s="337"/>
      <c r="B113" s="337"/>
      <c r="C113" s="337"/>
      <c r="D113" s="337"/>
      <c r="E113" s="337"/>
      <c r="F113" s="337"/>
      <c r="G113" s="337"/>
      <c r="H113" s="337"/>
      <c r="I113" s="337"/>
      <c r="J113" s="337"/>
      <c r="K113" s="337"/>
      <c r="L113" s="337"/>
      <c r="M113" s="337"/>
      <c r="N113" s="337"/>
      <c r="O113" s="337"/>
      <c r="P113" s="337"/>
      <c r="Q113" s="337"/>
      <c r="R113" s="337"/>
      <c r="S113" s="337"/>
      <c r="T113" s="337"/>
      <c r="U113" s="337"/>
      <c r="V113" s="337"/>
      <c r="W113" s="337"/>
      <c r="X113" s="337"/>
      <c r="Y113" s="337"/>
      <c r="Z113" s="337"/>
    </row>
    <row r="114" spans="1:26" ht="12.75" customHeight="1" x14ac:dyDescent="0.2">
      <c r="A114" s="337"/>
      <c r="B114" s="337"/>
      <c r="C114" s="337"/>
      <c r="D114" s="337"/>
      <c r="E114" s="337"/>
      <c r="F114" s="337"/>
      <c r="G114" s="337"/>
      <c r="H114" s="337"/>
      <c r="I114" s="337"/>
      <c r="J114" s="337"/>
      <c r="K114" s="337"/>
      <c r="L114" s="337"/>
      <c r="M114" s="337"/>
      <c r="N114" s="337"/>
      <c r="O114" s="337"/>
      <c r="P114" s="337"/>
      <c r="Q114" s="337"/>
      <c r="R114" s="337"/>
      <c r="S114" s="337"/>
      <c r="T114" s="337"/>
      <c r="U114" s="337"/>
      <c r="V114" s="337"/>
      <c r="W114" s="337"/>
      <c r="X114" s="337"/>
      <c r="Y114" s="337"/>
      <c r="Z114" s="337"/>
    </row>
    <row r="115" spans="1:26" ht="12.75" customHeight="1" x14ac:dyDescent="0.2">
      <c r="A115" s="337"/>
      <c r="B115" s="337"/>
      <c r="C115" s="337"/>
      <c r="D115" s="337"/>
      <c r="E115" s="337"/>
      <c r="F115" s="337"/>
      <c r="G115" s="337"/>
      <c r="H115" s="337"/>
      <c r="I115" s="337"/>
      <c r="J115" s="337"/>
      <c r="K115" s="337"/>
      <c r="L115" s="337"/>
      <c r="M115" s="337"/>
      <c r="N115" s="337"/>
      <c r="O115" s="337"/>
      <c r="P115" s="337"/>
      <c r="Q115" s="337"/>
      <c r="R115" s="337"/>
      <c r="S115" s="337"/>
      <c r="T115" s="337"/>
      <c r="U115" s="337"/>
      <c r="V115" s="337"/>
      <c r="W115" s="337"/>
      <c r="X115" s="337"/>
      <c r="Y115" s="337"/>
      <c r="Z115" s="337"/>
    </row>
    <row r="116" spans="1:26" ht="12.75" customHeight="1" x14ac:dyDescent="0.2">
      <c r="A116" s="337"/>
      <c r="B116" s="337"/>
      <c r="C116" s="337"/>
      <c r="D116" s="337"/>
      <c r="E116" s="337"/>
      <c r="F116" s="337"/>
      <c r="G116" s="337"/>
      <c r="H116" s="337"/>
      <c r="I116" s="337"/>
      <c r="J116" s="337"/>
      <c r="K116" s="337"/>
      <c r="L116" s="337"/>
      <c r="M116" s="337"/>
      <c r="N116" s="337"/>
      <c r="O116" s="337"/>
      <c r="P116" s="337"/>
      <c r="Q116" s="337"/>
      <c r="R116" s="337"/>
      <c r="S116" s="337"/>
      <c r="T116" s="337"/>
      <c r="U116" s="337"/>
      <c r="V116" s="337"/>
      <c r="W116" s="337"/>
      <c r="X116" s="337"/>
      <c r="Y116" s="337"/>
      <c r="Z116" s="337"/>
    </row>
    <row r="117" spans="1:26" ht="12.75" customHeight="1" x14ac:dyDescent="0.2">
      <c r="A117" s="337"/>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row>
    <row r="118" spans="1:26" ht="12.75" customHeight="1" x14ac:dyDescent="0.2">
      <c r="A118" s="337"/>
      <c r="B118" s="337"/>
      <c r="C118" s="337"/>
      <c r="D118" s="337"/>
      <c r="E118" s="337"/>
      <c r="F118" s="337"/>
      <c r="G118" s="337"/>
      <c r="H118" s="337"/>
      <c r="I118" s="337"/>
      <c r="J118" s="337"/>
      <c r="K118" s="337"/>
      <c r="L118" s="337"/>
      <c r="M118" s="337"/>
      <c r="N118" s="337"/>
      <c r="O118" s="337"/>
      <c r="P118" s="337"/>
      <c r="Q118" s="337"/>
      <c r="R118" s="337"/>
      <c r="S118" s="337"/>
      <c r="T118" s="337"/>
      <c r="U118" s="337"/>
      <c r="V118" s="337"/>
      <c r="W118" s="337"/>
      <c r="X118" s="337"/>
      <c r="Y118" s="337"/>
      <c r="Z118" s="337"/>
    </row>
    <row r="119" spans="1:26" ht="12.75" customHeight="1" x14ac:dyDescent="0.2">
      <c r="A119" s="337"/>
      <c r="B119" s="337"/>
      <c r="C119" s="337"/>
      <c r="D119" s="337"/>
      <c r="E119" s="337"/>
      <c r="F119" s="337"/>
      <c r="G119" s="337"/>
      <c r="H119" s="337"/>
      <c r="I119" s="337"/>
      <c r="J119" s="337"/>
      <c r="K119" s="337"/>
      <c r="L119" s="337"/>
      <c r="M119" s="337"/>
      <c r="N119" s="337"/>
      <c r="O119" s="337"/>
      <c r="P119" s="337"/>
      <c r="Q119" s="337"/>
      <c r="R119" s="337"/>
      <c r="S119" s="337"/>
      <c r="T119" s="337"/>
      <c r="U119" s="337"/>
      <c r="V119" s="337"/>
      <c r="W119" s="337"/>
      <c r="X119" s="337"/>
      <c r="Y119" s="337"/>
      <c r="Z119" s="337"/>
    </row>
    <row r="120" spans="1:26" ht="12.75" customHeight="1" x14ac:dyDescent="0.2">
      <c r="A120" s="337"/>
      <c r="B120" s="337"/>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row>
    <row r="121" spans="1:26" ht="12.75" customHeight="1" x14ac:dyDescent="0.2">
      <c r="A121" s="337"/>
      <c r="B121" s="337"/>
      <c r="C121" s="337"/>
      <c r="D121" s="337"/>
      <c r="E121" s="337"/>
      <c r="F121" s="337"/>
      <c r="G121" s="337"/>
      <c r="H121" s="337"/>
      <c r="I121" s="337"/>
      <c r="J121" s="337"/>
      <c r="K121" s="337"/>
      <c r="L121" s="337"/>
      <c r="M121" s="337"/>
      <c r="N121" s="337"/>
      <c r="O121" s="337"/>
      <c r="P121" s="337"/>
      <c r="Q121" s="337"/>
      <c r="R121" s="337"/>
      <c r="S121" s="337"/>
      <c r="T121" s="337"/>
      <c r="U121" s="337"/>
      <c r="V121" s="337"/>
      <c r="W121" s="337"/>
      <c r="X121" s="337"/>
      <c r="Y121" s="337"/>
      <c r="Z121" s="337"/>
    </row>
    <row r="122" spans="1:26" ht="12.75" customHeight="1" x14ac:dyDescent="0.2">
      <c r="A122" s="337"/>
      <c r="B122" s="337"/>
      <c r="C122" s="337"/>
      <c r="D122" s="337"/>
      <c r="E122" s="337"/>
      <c r="F122" s="337"/>
      <c r="G122" s="337"/>
      <c r="H122" s="337"/>
      <c r="I122" s="337"/>
      <c r="J122" s="337"/>
      <c r="K122" s="337"/>
      <c r="L122" s="337"/>
      <c r="M122" s="337"/>
      <c r="N122" s="337"/>
      <c r="O122" s="337"/>
      <c r="P122" s="337"/>
      <c r="Q122" s="337"/>
      <c r="R122" s="337"/>
      <c r="S122" s="337"/>
      <c r="T122" s="337"/>
      <c r="U122" s="337"/>
      <c r="V122" s="337"/>
      <c r="W122" s="337"/>
      <c r="X122" s="337"/>
      <c r="Y122" s="337"/>
      <c r="Z122" s="337"/>
    </row>
    <row r="123" spans="1:26" ht="12.75" customHeight="1" x14ac:dyDescent="0.2">
      <c r="A123" s="337"/>
      <c r="B123" s="337"/>
      <c r="C123" s="337"/>
      <c r="D123" s="337"/>
      <c r="E123" s="337"/>
      <c r="F123" s="337"/>
      <c r="G123" s="337"/>
      <c r="H123" s="337"/>
      <c r="I123" s="337"/>
      <c r="J123" s="337"/>
      <c r="K123" s="337"/>
      <c r="L123" s="337"/>
      <c r="M123" s="337"/>
      <c r="N123" s="337"/>
      <c r="O123" s="337"/>
      <c r="P123" s="337"/>
      <c r="Q123" s="337"/>
      <c r="R123" s="337"/>
      <c r="S123" s="337"/>
      <c r="T123" s="337"/>
      <c r="U123" s="337"/>
      <c r="V123" s="337"/>
      <c r="W123" s="337"/>
      <c r="X123" s="337"/>
      <c r="Y123" s="337"/>
      <c r="Z123" s="337"/>
    </row>
    <row r="124" spans="1:26" ht="12.75" customHeight="1" x14ac:dyDescent="0.2">
      <c r="A124" s="337"/>
      <c r="B124" s="337"/>
      <c r="C124" s="337"/>
      <c r="D124" s="337"/>
      <c r="E124" s="337"/>
      <c r="F124" s="337"/>
      <c r="G124" s="337"/>
      <c r="H124" s="337"/>
      <c r="I124" s="337"/>
      <c r="J124" s="337"/>
      <c r="K124" s="337"/>
      <c r="L124" s="337"/>
      <c r="M124" s="337"/>
      <c r="N124" s="337"/>
      <c r="O124" s="337"/>
      <c r="P124" s="337"/>
      <c r="Q124" s="337"/>
      <c r="R124" s="337"/>
      <c r="S124" s="337"/>
      <c r="T124" s="337"/>
      <c r="U124" s="337"/>
      <c r="V124" s="337"/>
      <c r="W124" s="337"/>
      <c r="X124" s="337"/>
      <c r="Y124" s="337"/>
      <c r="Z124" s="337"/>
    </row>
    <row r="125" spans="1:26" ht="12.75" customHeight="1" x14ac:dyDescent="0.2">
      <c r="A125" s="337"/>
      <c r="B125" s="337"/>
      <c r="C125" s="337"/>
      <c r="D125" s="337"/>
      <c r="E125" s="337"/>
      <c r="F125" s="337"/>
      <c r="G125" s="337"/>
      <c r="H125" s="337"/>
      <c r="I125" s="337"/>
      <c r="J125" s="337"/>
      <c r="K125" s="337"/>
      <c r="L125" s="337"/>
      <c r="M125" s="337"/>
      <c r="N125" s="337"/>
      <c r="O125" s="337"/>
      <c r="P125" s="337"/>
      <c r="Q125" s="337"/>
      <c r="R125" s="337"/>
      <c r="S125" s="337"/>
      <c r="T125" s="337"/>
      <c r="U125" s="337"/>
      <c r="V125" s="337"/>
      <c r="W125" s="337"/>
      <c r="X125" s="337"/>
      <c r="Y125" s="337"/>
      <c r="Z125" s="337"/>
    </row>
    <row r="126" spans="1:26" ht="12.75" customHeight="1" x14ac:dyDescent="0.2">
      <c r="A126" s="337"/>
      <c r="B126" s="337"/>
      <c r="C126" s="337"/>
      <c r="D126" s="337"/>
      <c r="E126" s="337"/>
      <c r="F126" s="337"/>
      <c r="G126" s="337"/>
      <c r="H126" s="337"/>
      <c r="I126" s="337"/>
      <c r="J126" s="337"/>
      <c r="K126" s="337"/>
      <c r="L126" s="337"/>
      <c r="M126" s="337"/>
      <c r="N126" s="337"/>
      <c r="O126" s="337"/>
      <c r="P126" s="337"/>
      <c r="Q126" s="337"/>
      <c r="R126" s="337"/>
      <c r="S126" s="337"/>
      <c r="T126" s="337"/>
      <c r="U126" s="337"/>
      <c r="V126" s="337"/>
      <c r="W126" s="337"/>
      <c r="X126" s="337"/>
      <c r="Y126" s="337"/>
      <c r="Z126" s="337"/>
    </row>
    <row r="127" spans="1:26" ht="12.75" customHeight="1" x14ac:dyDescent="0.2">
      <c r="A127" s="337"/>
      <c r="B127" s="337"/>
      <c r="C127" s="337"/>
      <c r="D127" s="337"/>
      <c r="E127" s="337"/>
      <c r="F127" s="337"/>
      <c r="G127" s="337"/>
      <c r="H127" s="337"/>
      <c r="I127" s="337"/>
      <c r="J127" s="337"/>
      <c r="K127" s="337"/>
      <c r="L127" s="337"/>
      <c r="M127" s="337"/>
      <c r="N127" s="337"/>
      <c r="O127" s="337"/>
      <c r="P127" s="337"/>
      <c r="Q127" s="337"/>
      <c r="R127" s="337"/>
      <c r="S127" s="337"/>
      <c r="T127" s="337"/>
      <c r="U127" s="337"/>
      <c r="V127" s="337"/>
      <c r="W127" s="337"/>
      <c r="X127" s="337"/>
      <c r="Y127" s="337"/>
      <c r="Z127" s="337"/>
    </row>
    <row r="128" spans="1:26" ht="12.75" customHeight="1" x14ac:dyDescent="0.2">
      <c r="A128" s="337"/>
      <c r="B128" s="337"/>
      <c r="C128" s="337"/>
      <c r="D128" s="337"/>
      <c r="E128" s="337"/>
      <c r="F128" s="337"/>
      <c r="G128" s="337"/>
      <c r="H128" s="337"/>
      <c r="I128" s="337"/>
      <c r="J128" s="337"/>
      <c r="K128" s="337"/>
      <c r="L128" s="337"/>
      <c r="M128" s="337"/>
      <c r="N128" s="337"/>
      <c r="O128" s="337"/>
      <c r="P128" s="337"/>
      <c r="Q128" s="337"/>
      <c r="R128" s="337"/>
      <c r="S128" s="337"/>
      <c r="T128" s="337"/>
      <c r="U128" s="337"/>
      <c r="V128" s="337"/>
      <c r="W128" s="337"/>
      <c r="X128" s="337"/>
      <c r="Y128" s="337"/>
      <c r="Z128" s="337"/>
    </row>
    <row r="129" spans="1:26" ht="12.75" customHeight="1" x14ac:dyDescent="0.2">
      <c r="A129" s="337"/>
      <c r="B129" s="337"/>
      <c r="C129" s="337"/>
      <c r="D129" s="337"/>
      <c r="E129" s="337"/>
      <c r="F129" s="337"/>
      <c r="G129" s="337"/>
      <c r="H129" s="337"/>
      <c r="I129" s="337"/>
      <c r="J129" s="337"/>
      <c r="K129" s="337"/>
      <c r="L129" s="337"/>
      <c r="M129" s="337"/>
      <c r="N129" s="337"/>
      <c r="O129" s="337"/>
      <c r="P129" s="337"/>
      <c r="Q129" s="337"/>
      <c r="R129" s="337"/>
      <c r="S129" s="337"/>
      <c r="T129" s="337"/>
      <c r="U129" s="337"/>
      <c r="V129" s="337"/>
      <c r="W129" s="337"/>
      <c r="X129" s="337"/>
      <c r="Y129" s="337"/>
      <c r="Z129" s="337"/>
    </row>
    <row r="130" spans="1:26" ht="12.75" customHeight="1" x14ac:dyDescent="0.2">
      <c r="A130" s="337"/>
      <c r="B130" s="337"/>
      <c r="C130" s="337"/>
      <c r="D130" s="337"/>
      <c r="E130" s="337"/>
      <c r="F130" s="337"/>
      <c r="G130" s="337"/>
      <c r="H130" s="337"/>
      <c r="I130" s="337"/>
      <c r="J130" s="337"/>
      <c r="K130" s="337"/>
      <c r="L130" s="337"/>
      <c r="M130" s="337"/>
      <c r="N130" s="337"/>
      <c r="O130" s="337"/>
      <c r="P130" s="337"/>
      <c r="Q130" s="337"/>
      <c r="R130" s="337"/>
      <c r="S130" s="337"/>
      <c r="T130" s="337"/>
      <c r="U130" s="337"/>
      <c r="V130" s="337"/>
      <c r="W130" s="337"/>
      <c r="X130" s="337"/>
      <c r="Y130" s="337"/>
      <c r="Z130" s="337"/>
    </row>
    <row r="131" spans="1:26" ht="12.75" customHeight="1" x14ac:dyDescent="0.2">
      <c r="A131" s="337"/>
      <c r="B131" s="337"/>
      <c r="C131" s="337"/>
      <c r="D131" s="337"/>
      <c r="E131" s="337"/>
      <c r="F131" s="337"/>
      <c r="G131" s="337"/>
      <c r="H131" s="337"/>
      <c r="I131" s="337"/>
      <c r="J131" s="337"/>
      <c r="K131" s="337"/>
      <c r="L131" s="337"/>
      <c r="M131" s="337"/>
      <c r="N131" s="337"/>
      <c r="O131" s="337"/>
      <c r="P131" s="337"/>
      <c r="Q131" s="337"/>
      <c r="R131" s="337"/>
      <c r="S131" s="337"/>
      <c r="T131" s="337"/>
      <c r="U131" s="337"/>
      <c r="V131" s="337"/>
      <c r="W131" s="337"/>
      <c r="X131" s="337"/>
      <c r="Y131" s="337"/>
      <c r="Z131" s="337"/>
    </row>
    <row r="132" spans="1:26" ht="12.75" customHeight="1" x14ac:dyDescent="0.2">
      <c r="A132" s="337"/>
      <c r="B132" s="337"/>
      <c r="C132" s="337"/>
      <c r="D132" s="337"/>
      <c r="E132" s="337"/>
      <c r="F132" s="337"/>
      <c r="G132" s="337"/>
      <c r="H132" s="337"/>
      <c r="I132" s="337"/>
      <c r="J132" s="337"/>
      <c r="K132" s="337"/>
      <c r="L132" s="337"/>
      <c r="M132" s="337"/>
      <c r="N132" s="337"/>
      <c r="O132" s="337"/>
      <c r="P132" s="337"/>
      <c r="Q132" s="337"/>
      <c r="R132" s="337"/>
      <c r="S132" s="337"/>
      <c r="T132" s="337"/>
      <c r="U132" s="337"/>
      <c r="V132" s="337"/>
      <c r="W132" s="337"/>
      <c r="X132" s="337"/>
      <c r="Y132" s="337"/>
      <c r="Z132" s="337"/>
    </row>
    <row r="133" spans="1:26" ht="12.75" customHeight="1" x14ac:dyDescent="0.2">
      <c r="A133" s="337"/>
      <c r="B133" s="337"/>
      <c r="C133" s="337"/>
      <c r="D133" s="337"/>
      <c r="E133" s="337"/>
      <c r="F133" s="337"/>
      <c r="G133" s="337"/>
      <c r="H133" s="337"/>
      <c r="I133" s="337"/>
      <c r="J133" s="337"/>
      <c r="K133" s="337"/>
      <c r="L133" s="337"/>
      <c r="M133" s="337"/>
      <c r="N133" s="337"/>
      <c r="O133" s="337"/>
      <c r="P133" s="337"/>
      <c r="Q133" s="337"/>
      <c r="R133" s="337"/>
      <c r="S133" s="337"/>
      <c r="T133" s="337"/>
      <c r="U133" s="337"/>
      <c r="V133" s="337"/>
      <c r="W133" s="337"/>
      <c r="X133" s="337"/>
      <c r="Y133" s="337"/>
      <c r="Z133" s="337"/>
    </row>
    <row r="134" spans="1:26" ht="12.75" customHeight="1" x14ac:dyDescent="0.2">
      <c r="A134" s="337"/>
      <c r="B134" s="337"/>
      <c r="C134" s="337"/>
      <c r="D134" s="337"/>
      <c r="E134" s="337"/>
      <c r="F134" s="337"/>
      <c r="G134" s="337"/>
      <c r="H134" s="337"/>
      <c r="I134" s="337"/>
      <c r="J134" s="337"/>
      <c r="K134" s="337"/>
      <c r="L134" s="337"/>
      <c r="M134" s="337"/>
      <c r="N134" s="337"/>
      <c r="O134" s="337"/>
      <c r="P134" s="337"/>
      <c r="Q134" s="337"/>
      <c r="R134" s="337"/>
      <c r="S134" s="337"/>
      <c r="T134" s="337"/>
      <c r="U134" s="337"/>
      <c r="V134" s="337"/>
      <c r="W134" s="337"/>
      <c r="X134" s="337"/>
      <c r="Y134" s="337"/>
      <c r="Z134" s="337"/>
    </row>
    <row r="135" spans="1:26" ht="12.75" customHeight="1" x14ac:dyDescent="0.2">
      <c r="A135" s="337"/>
      <c r="B135" s="337"/>
      <c r="C135" s="337"/>
      <c r="D135" s="337"/>
      <c r="E135" s="337"/>
      <c r="F135" s="337"/>
      <c r="G135" s="337"/>
      <c r="H135" s="337"/>
      <c r="I135" s="337"/>
      <c r="J135" s="337"/>
      <c r="K135" s="337"/>
      <c r="L135" s="337"/>
      <c r="M135" s="337"/>
      <c r="N135" s="337"/>
      <c r="O135" s="337"/>
      <c r="P135" s="337"/>
      <c r="Q135" s="337"/>
      <c r="R135" s="337"/>
      <c r="S135" s="337"/>
      <c r="T135" s="337"/>
      <c r="U135" s="337"/>
      <c r="V135" s="337"/>
      <c r="W135" s="337"/>
      <c r="X135" s="337"/>
      <c r="Y135" s="337"/>
      <c r="Z135" s="337"/>
    </row>
    <row r="136" spans="1:26" ht="12.75" customHeight="1" x14ac:dyDescent="0.2">
      <c r="A136" s="337"/>
      <c r="B136" s="337"/>
      <c r="C136" s="337"/>
      <c r="D136" s="337"/>
      <c r="E136" s="337"/>
      <c r="F136" s="337"/>
      <c r="G136" s="337"/>
      <c r="H136" s="337"/>
      <c r="I136" s="337"/>
      <c r="J136" s="337"/>
      <c r="K136" s="337"/>
      <c r="L136" s="337"/>
      <c r="M136" s="337"/>
      <c r="N136" s="337"/>
      <c r="O136" s="337"/>
      <c r="P136" s="337"/>
      <c r="Q136" s="337"/>
      <c r="R136" s="337"/>
      <c r="S136" s="337"/>
      <c r="T136" s="337"/>
      <c r="U136" s="337"/>
      <c r="V136" s="337"/>
      <c r="W136" s="337"/>
      <c r="X136" s="337"/>
      <c r="Y136" s="337"/>
      <c r="Z136" s="337"/>
    </row>
    <row r="137" spans="1:26" ht="12.75" customHeight="1" x14ac:dyDescent="0.2">
      <c r="A137" s="337"/>
      <c r="B137" s="337"/>
      <c r="C137" s="337"/>
      <c r="D137" s="337"/>
      <c r="E137" s="337"/>
      <c r="F137" s="337"/>
      <c r="G137" s="337"/>
      <c r="H137" s="337"/>
      <c r="I137" s="337"/>
      <c r="J137" s="337"/>
      <c r="K137" s="337"/>
      <c r="L137" s="337"/>
      <c r="M137" s="337"/>
      <c r="N137" s="337"/>
      <c r="O137" s="337"/>
      <c r="P137" s="337"/>
      <c r="Q137" s="337"/>
      <c r="R137" s="337"/>
      <c r="S137" s="337"/>
      <c r="T137" s="337"/>
      <c r="U137" s="337"/>
      <c r="V137" s="337"/>
      <c r="W137" s="337"/>
      <c r="X137" s="337"/>
      <c r="Y137" s="337"/>
      <c r="Z137" s="337"/>
    </row>
    <row r="138" spans="1:26" ht="12.75" customHeight="1" x14ac:dyDescent="0.2">
      <c r="A138" s="337"/>
      <c r="B138" s="337"/>
      <c r="C138" s="337"/>
      <c r="D138" s="337"/>
      <c r="E138" s="337"/>
      <c r="F138" s="337"/>
      <c r="G138" s="337"/>
      <c r="H138" s="337"/>
      <c r="I138" s="337"/>
      <c r="J138" s="337"/>
      <c r="K138" s="337"/>
      <c r="L138" s="337"/>
      <c r="M138" s="337"/>
      <c r="N138" s="337"/>
      <c r="O138" s="337"/>
      <c r="P138" s="337"/>
      <c r="Q138" s="337"/>
      <c r="R138" s="337"/>
      <c r="S138" s="337"/>
      <c r="T138" s="337"/>
      <c r="U138" s="337"/>
      <c r="V138" s="337"/>
      <c r="W138" s="337"/>
      <c r="X138" s="337"/>
      <c r="Y138" s="337"/>
      <c r="Z138" s="337"/>
    </row>
    <row r="139" spans="1:26" ht="12.75" customHeight="1" x14ac:dyDescent="0.2">
      <c r="A139" s="337"/>
      <c r="B139" s="337"/>
      <c r="C139" s="337"/>
      <c r="D139" s="337"/>
      <c r="E139" s="337"/>
      <c r="F139" s="337"/>
      <c r="G139" s="337"/>
      <c r="H139" s="337"/>
      <c r="I139" s="337"/>
      <c r="J139" s="337"/>
      <c r="K139" s="337"/>
      <c r="L139" s="337"/>
      <c r="M139" s="337"/>
      <c r="N139" s="337"/>
      <c r="O139" s="337"/>
      <c r="P139" s="337"/>
      <c r="Q139" s="337"/>
      <c r="R139" s="337"/>
      <c r="S139" s="337"/>
      <c r="T139" s="337"/>
      <c r="U139" s="337"/>
      <c r="V139" s="337"/>
      <c r="W139" s="337"/>
      <c r="X139" s="337"/>
      <c r="Y139" s="337"/>
      <c r="Z139" s="337"/>
    </row>
    <row r="140" spans="1:26" ht="12.75" customHeight="1" x14ac:dyDescent="0.2">
      <c r="A140" s="337"/>
      <c r="B140" s="337"/>
      <c r="C140" s="337"/>
      <c r="D140" s="337"/>
      <c r="E140" s="337"/>
      <c r="F140" s="337"/>
      <c r="G140" s="337"/>
      <c r="H140" s="337"/>
      <c r="I140" s="337"/>
      <c r="J140" s="337"/>
      <c r="K140" s="337"/>
      <c r="L140" s="337"/>
      <c r="M140" s="337"/>
      <c r="N140" s="337"/>
      <c r="O140" s="337"/>
      <c r="P140" s="337"/>
      <c r="Q140" s="337"/>
      <c r="R140" s="337"/>
      <c r="S140" s="337"/>
      <c r="T140" s="337"/>
      <c r="U140" s="337"/>
      <c r="V140" s="337"/>
      <c r="W140" s="337"/>
      <c r="X140" s="337"/>
      <c r="Y140" s="337"/>
      <c r="Z140" s="337"/>
    </row>
    <row r="141" spans="1:26" ht="12.75" customHeight="1" x14ac:dyDescent="0.2">
      <c r="A141" s="337"/>
      <c r="B141" s="337"/>
      <c r="C141" s="337"/>
      <c r="D141" s="337"/>
      <c r="E141" s="337"/>
      <c r="F141" s="337"/>
      <c r="G141" s="337"/>
      <c r="H141" s="337"/>
      <c r="I141" s="337"/>
      <c r="J141" s="337"/>
      <c r="K141" s="337"/>
      <c r="L141" s="337"/>
      <c r="M141" s="337"/>
      <c r="N141" s="337"/>
      <c r="O141" s="337"/>
      <c r="P141" s="337"/>
      <c r="Q141" s="337"/>
      <c r="R141" s="337"/>
      <c r="S141" s="337"/>
      <c r="T141" s="337"/>
      <c r="U141" s="337"/>
      <c r="V141" s="337"/>
      <c r="W141" s="337"/>
      <c r="X141" s="337"/>
      <c r="Y141" s="337"/>
      <c r="Z141" s="337"/>
    </row>
    <row r="142" spans="1:26" ht="12.75" customHeight="1" x14ac:dyDescent="0.2">
      <c r="A142" s="337"/>
      <c r="B142" s="337"/>
      <c r="C142" s="337"/>
      <c r="D142" s="337"/>
      <c r="E142" s="337"/>
      <c r="F142" s="337"/>
      <c r="G142" s="337"/>
      <c r="H142" s="337"/>
      <c r="I142" s="337"/>
      <c r="J142" s="337"/>
      <c r="K142" s="337"/>
      <c r="L142" s="337"/>
      <c r="M142" s="337"/>
      <c r="N142" s="337"/>
      <c r="O142" s="337"/>
      <c r="P142" s="337"/>
      <c r="Q142" s="337"/>
      <c r="R142" s="337"/>
      <c r="S142" s="337"/>
      <c r="T142" s="337"/>
      <c r="U142" s="337"/>
      <c r="V142" s="337"/>
      <c r="W142" s="337"/>
      <c r="X142" s="337"/>
      <c r="Y142" s="337"/>
      <c r="Z142" s="337"/>
    </row>
    <row r="143" spans="1:26" ht="12.75" customHeight="1" x14ac:dyDescent="0.2">
      <c r="A143" s="337"/>
      <c r="B143" s="337"/>
      <c r="C143" s="337"/>
      <c r="D143" s="337"/>
      <c r="E143" s="337"/>
      <c r="F143" s="337"/>
      <c r="G143" s="337"/>
      <c r="H143" s="337"/>
      <c r="I143" s="337"/>
      <c r="J143" s="337"/>
      <c r="K143" s="337"/>
      <c r="L143" s="337"/>
      <c r="M143" s="337"/>
      <c r="N143" s="337"/>
      <c r="O143" s="337"/>
      <c r="P143" s="337"/>
      <c r="Q143" s="337"/>
      <c r="R143" s="337"/>
      <c r="S143" s="337"/>
      <c r="T143" s="337"/>
      <c r="U143" s="337"/>
      <c r="V143" s="337"/>
      <c r="W143" s="337"/>
      <c r="X143" s="337"/>
      <c r="Y143" s="337"/>
      <c r="Z143" s="337"/>
    </row>
    <row r="144" spans="1:26" ht="12.75" customHeight="1" x14ac:dyDescent="0.2">
      <c r="A144" s="337"/>
      <c r="B144" s="337"/>
      <c r="C144" s="337"/>
      <c r="D144" s="337"/>
      <c r="E144" s="337"/>
      <c r="F144" s="337"/>
      <c r="G144" s="337"/>
      <c r="H144" s="337"/>
      <c r="I144" s="337"/>
      <c r="J144" s="337"/>
      <c r="K144" s="337"/>
      <c r="L144" s="337"/>
      <c r="M144" s="337"/>
      <c r="N144" s="337"/>
      <c r="O144" s="337"/>
      <c r="P144" s="337"/>
      <c r="Q144" s="337"/>
      <c r="R144" s="337"/>
      <c r="S144" s="337"/>
      <c r="T144" s="337"/>
      <c r="U144" s="337"/>
      <c r="V144" s="337"/>
      <c r="W144" s="337"/>
      <c r="X144" s="337"/>
      <c r="Y144" s="337"/>
      <c r="Z144" s="337"/>
    </row>
    <row r="145" spans="1:26" ht="12.75" customHeight="1" x14ac:dyDescent="0.2">
      <c r="A145" s="337"/>
      <c r="B145" s="337"/>
      <c r="C145" s="337"/>
      <c r="D145" s="337"/>
      <c r="E145" s="337"/>
      <c r="F145" s="337"/>
      <c r="G145" s="337"/>
      <c r="H145" s="337"/>
      <c r="I145" s="337"/>
      <c r="J145" s="337"/>
      <c r="K145" s="337"/>
      <c r="L145" s="337"/>
      <c r="M145" s="337"/>
      <c r="N145" s="337"/>
      <c r="O145" s="337"/>
      <c r="P145" s="337"/>
      <c r="Q145" s="337"/>
      <c r="R145" s="337"/>
      <c r="S145" s="337"/>
      <c r="T145" s="337"/>
      <c r="U145" s="337"/>
      <c r="V145" s="337"/>
      <c r="W145" s="337"/>
      <c r="X145" s="337"/>
      <c r="Y145" s="337"/>
      <c r="Z145" s="337"/>
    </row>
    <row r="146" spans="1:26" ht="12.75" customHeight="1" x14ac:dyDescent="0.2">
      <c r="A146" s="337"/>
      <c r="B146" s="337"/>
      <c r="C146" s="337"/>
      <c r="D146" s="337"/>
      <c r="E146" s="337"/>
      <c r="F146" s="337"/>
      <c r="G146" s="337"/>
      <c r="H146" s="337"/>
      <c r="I146" s="337"/>
      <c r="J146" s="337"/>
      <c r="K146" s="337"/>
      <c r="L146" s="337"/>
      <c r="M146" s="337"/>
      <c r="N146" s="337"/>
      <c r="O146" s="337"/>
      <c r="P146" s="337"/>
      <c r="Q146" s="337"/>
      <c r="R146" s="337"/>
      <c r="S146" s="337"/>
      <c r="T146" s="337"/>
      <c r="U146" s="337"/>
      <c r="V146" s="337"/>
      <c r="W146" s="337"/>
      <c r="X146" s="337"/>
      <c r="Y146" s="337"/>
      <c r="Z146" s="337"/>
    </row>
    <row r="147" spans="1:26" ht="12.75" customHeight="1" x14ac:dyDescent="0.2">
      <c r="A147" s="337"/>
      <c r="B147" s="337"/>
      <c r="C147" s="337"/>
      <c r="D147" s="337"/>
      <c r="E147" s="337"/>
      <c r="F147" s="337"/>
      <c r="G147" s="337"/>
      <c r="H147" s="337"/>
      <c r="I147" s="337"/>
      <c r="J147" s="337"/>
      <c r="K147" s="337"/>
      <c r="L147" s="337"/>
      <c r="M147" s="337"/>
      <c r="N147" s="337"/>
      <c r="O147" s="337"/>
      <c r="P147" s="337"/>
      <c r="Q147" s="337"/>
      <c r="R147" s="337"/>
      <c r="S147" s="337"/>
      <c r="T147" s="337"/>
      <c r="U147" s="337"/>
      <c r="V147" s="337"/>
      <c r="W147" s="337"/>
      <c r="X147" s="337"/>
      <c r="Y147" s="337"/>
      <c r="Z147" s="337"/>
    </row>
    <row r="148" spans="1:26" ht="12.75" customHeight="1" x14ac:dyDescent="0.2">
      <c r="A148" s="337"/>
      <c r="B148" s="337"/>
      <c r="C148" s="337"/>
      <c r="D148" s="337"/>
      <c r="E148" s="337"/>
      <c r="F148" s="337"/>
      <c r="G148" s="337"/>
      <c r="H148" s="337"/>
      <c r="I148" s="337"/>
      <c r="J148" s="337"/>
      <c r="K148" s="337"/>
      <c r="L148" s="337"/>
      <c r="M148" s="337"/>
      <c r="N148" s="337"/>
      <c r="O148" s="337"/>
      <c r="P148" s="337"/>
      <c r="Q148" s="337"/>
      <c r="R148" s="337"/>
      <c r="S148" s="337"/>
      <c r="T148" s="337"/>
      <c r="U148" s="337"/>
      <c r="V148" s="337"/>
      <c r="W148" s="337"/>
      <c r="X148" s="337"/>
      <c r="Y148" s="337"/>
      <c r="Z148" s="337"/>
    </row>
    <row r="149" spans="1:26" ht="12.75" customHeight="1" x14ac:dyDescent="0.2">
      <c r="A149" s="337"/>
      <c r="B149" s="337"/>
      <c r="C149" s="337"/>
      <c r="D149" s="337"/>
      <c r="E149" s="337"/>
      <c r="F149" s="337"/>
      <c r="G149" s="337"/>
      <c r="H149" s="337"/>
      <c r="I149" s="337"/>
      <c r="J149" s="337"/>
      <c r="K149" s="337"/>
      <c r="L149" s="337"/>
      <c r="M149" s="337"/>
      <c r="N149" s="337"/>
      <c r="O149" s="337"/>
      <c r="P149" s="337"/>
      <c r="Q149" s="337"/>
      <c r="R149" s="337"/>
      <c r="S149" s="337"/>
      <c r="T149" s="337"/>
      <c r="U149" s="337"/>
      <c r="V149" s="337"/>
      <c r="W149" s="337"/>
      <c r="X149" s="337"/>
      <c r="Y149" s="337"/>
      <c r="Z149" s="337"/>
    </row>
    <row r="150" spans="1:26" ht="12.75" customHeight="1" x14ac:dyDescent="0.2">
      <c r="A150" s="337"/>
      <c r="B150" s="337"/>
      <c r="C150" s="337"/>
      <c r="D150" s="337"/>
      <c r="E150" s="337"/>
      <c r="F150" s="337"/>
      <c r="G150" s="337"/>
      <c r="H150" s="337"/>
      <c r="I150" s="337"/>
      <c r="J150" s="337"/>
      <c r="K150" s="337"/>
      <c r="L150" s="337"/>
      <c r="M150" s="337"/>
      <c r="N150" s="337"/>
      <c r="O150" s="337"/>
      <c r="P150" s="337"/>
      <c r="Q150" s="337"/>
      <c r="R150" s="337"/>
      <c r="S150" s="337"/>
      <c r="T150" s="337"/>
      <c r="U150" s="337"/>
      <c r="V150" s="337"/>
      <c r="W150" s="337"/>
      <c r="X150" s="337"/>
      <c r="Y150" s="337"/>
      <c r="Z150" s="337"/>
    </row>
    <row r="151" spans="1:26" ht="12.75" customHeight="1" x14ac:dyDescent="0.2">
      <c r="A151" s="337"/>
      <c r="B151" s="337"/>
      <c r="C151" s="337"/>
      <c r="D151" s="337"/>
      <c r="E151" s="337"/>
      <c r="F151" s="337"/>
      <c r="G151" s="337"/>
      <c r="H151" s="337"/>
      <c r="I151" s="337"/>
      <c r="J151" s="337"/>
      <c r="K151" s="337"/>
      <c r="L151" s="337"/>
      <c r="M151" s="337"/>
      <c r="N151" s="337"/>
      <c r="O151" s="337"/>
      <c r="P151" s="337"/>
      <c r="Q151" s="337"/>
      <c r="R151" s="337"/>
      <c r="S151" s="337"/>
      <c r="T151" s="337"/>
      <c r="U151" s="337"/>
      <c r="V151" s="337"/>
      <c r="W151" s="337"/>
      <c r="X151" s="337"/>
      <c r="Y151" s="337"/>
      <c r="Z151" s="337"/>
    </row>
    <row r="152" spans="1:26" ht="12.75" customHeight="1" x14ac:dyDescent="0.2">
      <c r="A152" s="337"/>
      <c r="B152" s="337"/>
      <c r="C152" s="337"/>
      <c r="D152" s="337"/>
      <c r="E152" s="337"/>
      <c r="F152" s="337"/>
      <c r="G152" s="337"/>
      <c r="H152" s="337"/>
      <c r="I152" s="337"/>
      <c r="J152" s="337"/>
      <c r="K152" s="337"/>
      <c r="L152" s="337"/>
      <c r="M152" s="337"/>
      <c r="N152" s="337"/>
      <c r="O152" s="337"/>
      <c r="P152" s="337"/>
      <c r="Q152" s="337"/>
      <c r="R152" s="337"/>
      <c r="S152" s="337"/>
      <c r="T152" s="337"/>
      <c r="U152" s="337"/>
      <c r="V152" s="337"/>
      <c r="W152" s="337"/>
      <c r="X152" s="337"/>
      <c r="Y152" s="337"/>
      <c r="Z152" s="337"/>
    </row>
    <row r="153" spans="1:26" ht="12.75" customHeight="1" x14ac:dyDescent="0.2">
      <c r="A153" s="337"/>
      <c r="B153" s="337"/>
      <c r="C153" s="337"/>
      <c r="D153" s="337"/>
      <c r="E153" s="337"/>
      <c r="F153" s="337"/>
      <c r="G153" s="337"/>
      <c r="H153" s="337"/>
      <c r="I153" s="337"/>
      <c r="J153" s="337"/>
      <c r="K153" s="337"/>
      <c r="L153" s="337"/>
      <c r="M153" s="337"/>
      <c r="N153" s="337"/>
      <c r="O153" s="337"/>
      <c r="P153" s="337"/>
      <c r="Q153" s="337"/>
      <c r="R153" s="337"/>
      <c r="S153" s="337"/>
      <c r="T153" s="337"/>
      <c r="U153" s="337"/>
      <c r="V153" s="337"/>
      <c r="W153" s="337"/>
      <c r="X153" s="337"/>
      <c r="Y153" s="337"/>
      <c r="Z153" s="337"/>
    </row>
    <row r="154" spans="1:26" ht="12.75" customHeight="1" x14ac:dyDescent="0.2">
      <c r="A154" s="337"/>
      <c r="B154" s="337"/>
      <c r="C154" s="337"/>
      <c r="D154" s="337"/>
      <c r="E154" s="337"/>
      <c r="F154" s="337"/>
      <c r="G154" s="337"/>
      <c r="H154" s="337"/>
      <c r="I154" s="337"/>
      <c r="J154" s="337"/>
      <c r="K154" s="337"/>
      <c r="L154" s="337"/>
      <c r="M154" s="337"/>
      <c r="N154" s="337"/>
      <c r="O154" s="337"/>
      <c r="P154" s="337"/>
      <c r="Q154" s="337"/>
      <c r="R154" s="337"/>
      <c r="S154" s="337"/>
      <c r="T154" s="337"/>
      <c r="U154" s="337"/>
      <c r="V154" s="337"/>
      <c r="W154" s="337"/>
      <c r="X154" s="337"/>
      <c r="Y154" s="337"/>
      <c r="Z154" s="337"/>
    </row>
    <row r="155" spans="1:26" ht="12.75" customHeight="1" x14ac:dyDescent="0.2">
      <c r="A155" s="337"/>
      <c r="B155" s="337"/>
      <c r="C155" s="337"/>
      <c r="D155" s="337"/>
      <c r="E155" s="337"/>
      <c r="F155" s="337"/>
      <c r="G155" s="337"/>
      <c r="H155" s="337"/>
      <c r="I155" s="337"/>
      <c r="J155" s="337"/>
      <c r="K155" s="337"/>
      <c r="L155" s="337"/>
      <c r="M155" s="337"/>
      <c r="N155" s="337"/>
      <c r="O155" s="337"/>
      <c r="P155" s="337"/>
      <c r="Q155" s="337"/>
      <c r="R155" s="337"/>
      <c r="S155" s="337"/>
      <c r="T155" s="337"/>
      <c r="U155" s="337"/>
      <c r="V155" s="337"/>
      <c r="W155" s="337"/>
      <c r="X155" s="337"/>
      <c r="Y155" s="337"/>
      <c r="Z155" s="337"/>
    </row>
    <row r="156" spans="1:26" ht="12.75" customHeight="1" x14ac:dyDescent="0.2">
      <c r="A156" s="337"/>
      <c r="B156" s="337"/>
      <c r="C156" s="337"/>
      <c r="D156" s="337"/>
      <c r="E156" s="337"/>
      <c r="F156" s="337"/>
      <c r="G156" s="337"/>
      <c r="H156" s="337"/>
      <c r="I156" s="337"/>
      <c r="J156" s="337"/>
      <c r="K156" s="337"/>
      <c r="L156" s="337"/>
      <c r="M156" s="337"/>
      <c r="N156" s="337"/>
      <c r="O156" s="337"/>
      <c r="P156" s="337"/>
      <c r="Q156" s="337"/>
      <c r="R156" s="337"/>
      <c r="S156" s="337"/>
      <c r="T156" s="337"/>
      <c r="U156" s="337"/>
      <c r="V156" s="337"/>
      <c r="W156" s="337"/>
      <c r="X156" s="337"/>
      <c r="Y156" s="337"/>
      <c r="Z156" s="337"/>
    </row>
    <row r="157" spans="1:26" ht="12.75" customHeight="1" x14ac:dyDescent="0.2">
      <c r="A157" s="337"/>
      <c r="B157" s="337"/>
      <c r="C157" s="337"/>
      <c r="D157" s="337"/>
      <c r="E157" s="337"/>
      <c r="F157" s="337"/>
      <c r="G157" s="337"/>
      <c r="H157" s="337"/>
      <c r="I157" s="337"/>
      <c r="J157" s="337"/>
      <c r="K157" s="337"/>
      <c r="L157" s="337"/>
      <c r="M157" s="337"/>
      <c r="N157" s="337"/>
      <c r="O157" s="337"/>
      <c r="P157" s="337"/>
      <c r="Q157" s="337"/>
      <c r="R157" s="337"/>
      <c r="S157" s="337"/>
      <c r="T157" s="337"/>
      <c r="U157" s="337"/>
      <c r="V157" s="337"/>
      <c r="W157" s="337"/>
      <c r="X157" s="337"/>
      <c r="Y157" s="337"/>
      <c r="Z157" s="337"/>
    </row>
    <row r="158" spans="1:26" ht="12.75" customHeight="1" x14ac:dyDescent="0.2">
      <c r="A158" s="337"/>
      <c r="B158" s="337"/>
      <c r="C158" s="337"/>
      <c r="D158" s="337"/>
      <c r="E158" s="337"/>
      <c r="F158" s="337"/>
      <c r="G158" s="337"/>
      <c r="H158" s="337"/>
      <c r="I158" s="337"/>
      <c r="J158" s="337"/>
      <c r="K158" s="337"/>
      <c r="L158" s="337"/>
      <c r="M158" s="337"/>
      <c r="N158" s="337"/>
      <c r="O158" s="337"/>
      <c r="P158" s="337"/>
      <c r="Q158" s="337"/>
      <c r="R158" s="337"/>
      <c r="S158" s="337"/>
      <c r="T158" s="337"/>
      <c r="U158" s="337"/>
      <c r="V158" s="337"/>
      <c r="W158" s="337"/>
      <c r="X158" s="337"/>
      <c r="Y158" s="337"/>
      <c r="Z158" s="337"/>
    </row>
    <row r="159" spans="1:26" ht="12.75" customHeight="1" x14ac:dyDescent="0.2">
      <c r="A159" s="337"/>
      <c r="B159" s="337"/>
      <c r="C159" s="337"/>
      <c r="D159" s="337"/>
      <c r="E159" s="337"/>
      <c r="F159" s="337"/>
      <c r="G159" s="337"/>
      <c r="H159" s="337"/>
      <c r="I159" s="337"/>
      <c r="J159" s="337"/>
      <c r="K159" s="337"/>
      <c r="L159" s="337"/>
      <c r="M159" s="337"/>
      <c r="N159" s="337"/>
      <c r="O159" s="337"/>
      <c r="P159" s="337"/>
      <c r="Q159" s="337"/>
      <c r="R159" s="337"/>
      <c r="S159" s="337"/>
      <c r="T159" s="337"/>
      <c r="U159" s="337"/>
      <c r="V159" s="337"/>
      <c r="W159" s="337"/>
      <c r="X159" s="337"/>
      <c r="Y159" s="337"/>
      <c r="Z159" s="337"/>
    </row>
    <row r="160" spans="1:26" ht="12.75" customHeight="1" x14ac:dyDescent="0.2">
      <c r="A160" s="337"/>
      <c r="B160" s="337"/>
      <c r="C160" s="337"/>
      <c r="D160" s="337"/>
      <c r="E160" s="337"/>
      <c r="F160" s="337"/>
      <c r="G160" s="337"/>
      <c r="H160" s="337"/>
      <c r="I160" s="337"/>
      <c r="J160" s="337"/>
      <c r="K160" s="337"/>
      <c r="L160" s="337"/>
      <c r="M160" s="337"/>
      <c r="N160" s="337"/>
      <c r="O160" s="337"/>
      <c r="P160" s="337"/>
      <c r="Q160" s="337"/>
      <c r="R160" s="337"/>
      <c r="S160" s="337"/>
      <c r="T160" s="337"/>
      <c r="U160" s="337"/>
      <c r="V160" s="337"/>
      <c r="W160" s="337"/>
      <c r="X160" s="337"/>
      <c r="Y160" s="337"/>
      <c r="Z160" s="337"/>
    </row>
    <row r="161" spans="1:26" ht="12.75" customHeight="1" x14ac:dyDescent="0.2">
      <c r="A161" s="337"/>
      <c r="B161" s="337"/>
      <c r="C161" s="337"/>
      <c r="D161" s="337"/>
      <c r="E161" s="337"/>
      <c r="F161" s="337"/>
      <c r="G161" s="337"/>
      <c r="H161" s="337"/>
      <c r="I161" s="337"/>
      <c r="J161" s="337"/>
      <c r="K161" s="337"/>
      <c r="L161" s="337"/>
      <c r="M161" s="337"/>
      <c r="N161" s="337"/>
      <c r="O161" s="337"/>
      <c r="P161" s="337"/>
      <c r="Q161" s="337"/>
      <c r="R161" s="337"/>
      <c r="S161" s="337"/>
      <c r="T161" s="337"/>
      <c r="U161" s="337"/>
      <c r="V161" s="337"/>
      <c r="W161" s="337"/>
      <c r="X161" s="337"/>
      <c r="Y161" s="337"/>
      <c r="Z161" s="337"/>
    </row>
    <row r="162" spans="1:26" ht="12.75" customHeight="1" x14ac:dyDescent="0.2">
      <c r="A162" s="337"/>
      <c r="B162" s="337"/>
      <c r="C162" s="337"/>
      <c r="D162" s="337"/>
      <c r="E162" s="337"/>
      <c r="F162" s="337"/>
      <c r="G162" s="337"/>
      <c r="H162" s="337"/>
      <c r="I162" s="337"/>
      <c r="J162" s="337"/>
      <c r="K162" s="337"/>
      <c r="L162" s="337"/>
      <c r="M162" s="337"/>
      <c r="N162" s="337"/>
      <c r="O162" s="337"/>
      <c r="P162" s="337"/>
      <c r="Q162" s="337"/>
      <c r="R162" s="337"/>
      <c r="S162" s="337"/>
      <c r="T162" s="337"/>
      <c r="U162" s="337"/>
      <c r="V162" s="337"/>
      <c r="W162" s="337"/>
      <c r="X162" s="337"/>
      <c r="Y162" s="337"/>
      <c r="Z162" s="337"/>
    </row>
    <row r="163" spans="1:26" ht="12.75" customHeight="1" x14ac:dyDescent="0.2">
      <c r="A163" s="337"/>
      <c r="B163" s="337"/>
      <c r="C163" s="337"/>
      <c r="D163" s="337"/>
      <c r="E163" s="337"/>
      <c r="F163" s="337"/>
      <c r="G163" s="337"/>
      <c r="H163" s="337"/>
      <c r="I163" s="337"/>
      <c r="J163" s="337"/>
      <c r="K163" s="337"/>
      <c r="L163" s="337"/>
      <c r="M163" s="337"/>
      <c r="N163" s="337"/>
      <c r="O163" s="337"/>
      <c r="P163" s="337"/>
      <c r="Q163" s="337"/>
      <c r="R163" s="337"/>
      <c r="S163" s="337"/>
      <c r="T163" s="337"/>
      <c r="U163" s="337"/>
      <c r="V163" s="337"/>
      <c r="W163" s="337"/>
      <c r="X163" s="337"/>
      <c r="Y163" s="337"/>
      <c r="Z163" s="337"/>
    </row>
    <row r="164" spans="1:26" ht="12.75" customHeight="1" x14ac:dyDescent="0.2">
      <c r="A164" s="337"/>
      <c r="B164" s="337"/>
      <c r="C164" s="337"/>
      <c r="D164" s="337"/>
      <c r="E164" s="337"/>
      <c r="F164" s="337"/>
      <c r="G164" s="337"/>
      <c r="H164" s="337"/>
      <c r="I164" s="337"/>
      <c r="J164" s="337"/>
      <c r="K164" s="337"/>
      <c r="L164" s="337"/>
      <c r="M164" s="337"/>
      <c r="N164" s="337"/>
      <c r="O164" s="337"/>
      <c r="P164" s="337"/>
      <c r="Q164" s="337"/>
      <c r="R164" s="337"/>
      <c r="S164" s="337"/>
      <c r="T164" s="337"/>
      <c r="U164" s="337"/>
      <c r="V164" s="337"/>
      <c r="W164" s="337"/>
      <c r="X164" s="337"/>
      <c r="Y164" s="337"/>
      <c r="Z164" s="337"/>
    </row>
    <row r="165" spans="1:26" ht="12.75" customHeight="1" x14ac:dyDescent="0.2">
      <c r="A165" s="337"/>
      <c r="B165" s="337"/>
      <c r="C165" s="337"/>
      <c r="D165" s="337"/>
      <c r="E165" s="337"/>
      <c r="F165" s="337"/>
      <c r="G165" s="337"/>
      <c r="H165" s="337"/>
      <c r="I165" s="337"/>
      <c r="J165" s="337"/>
      <c r="K165" s="337"/>
      <c r="L165" s="337"/>
      <c r="M165" s="337"/>
      <c r="N165" s="337"/>
      <c r="O165" s="337"/>
      <c r="P165" s="337"/>
      <c r="Q165" s="337"/>
      <c r="R165" s="337"/>
      <c r="S165" s="337"/>
      <c r="T165" s="337"/>
      <c r="U165" s="337"/>
      <c r="V165" s="337"/>
      <c r="W165" s="337"/>
      <c r="X165" s="337"/>
      <c r="Y165" s="337"/>
      <c r="Z165" s="337"/>
    </row>
    <row r="166" spans="1:26" ht="12.75" customHeight="1" x14ac:dyDescent="0.2">
      <c r="A166" s="337"/>
      <c r="B166" s="337"/>
      <c r="C166" s="337"/>
      <c r="D166" s="337"/>
      <c r="E166" s="337"/>
      <c r="F166" s="337"/>
      <c r="G166" s="337"/>
      <c r="H166" s="337"/>
      <c r="I166" s="337"/>
      <c r="J166" s="337"/>
      <c r="K166" s="337"/>
      <c r="L166" s="337"/>
      <c r="M166" s="337"/>
      <c r="N166" s="337"/>
      <c r="O166" s="337"/>
      <c r="P166" s="337"/>
      <c r="Q166" s="337"/>
      <c r="R166" s="337"/>
      <c r="S166" s="337"/>
      <c r="T166" s="337"/>
      <c r="U166" s="337"/>
      <c r="V166" s="337"/>
      <c r="W166" s="337"/>
      <c r="X166" s="337"/>
      <c r="Y166" s="337"/>
      <c r="Z166" s="337"/>
    </row>
    <row r="167" spans="1:26" ht="12.75" customHeight="1" x14ac:dyDescent="0.2">
      <c r="A167" s="337"/>
      <c r="B167" s="337"/>
      <c r="C167" s="337"/>
      <c r="D167" s="337"/>
      <c r="E167" s="337"/>
      <c r="F167" s="337"/>
      <c r="G167" s="337"/>
      <c r="H167" s="337"/>
      <c r="I167" s="337"/>
      <c r="J167" s="337"/>
      <c r="K167" s="337"/>
      <c r="L167" s="337"/>
      <c r="M167" s="337"/>
      <c r="N167" s="337"/>
      <c r="O167" s="337"/>
      <c r="P167" s="337"/>
      <c r="Q167" s="337"/>
      <c r="R167" s="337"/>
      <c r="S167" s="337"/>
      <c r="T167" s="337"/>
      <c r="U167" s="337"/>
      <c r="V167" s="337"/>
      <c r="W167" s="337"/>
      <c r="X167" s="337"/>
      <c r="Y167" s="337"/>
      <c r="Z167" s="337"/>
    </row>
    <row r="168" spans="1:26" ht="12.75" customHeight="1" x14ac:dyDescent="0.2">
      <c r="A168" s="337"/>
      <c r="B168" s="337"/>
      <c r="C168" s="337"/>
      <c r="D168" s="337"/>
      <c r="E168" s="337"/>
      <c r="F168" s="337"/>
      <c r="G168" s="337"/>
      <c r="H168" s="337"/>
      <c r="I168" s="337"/>
      <c r="J168" s="337"/>
      <c r="K168" s="337"/>
      <c r="L168" s="337"/>
      <c r="M168" s="337"/>
      <c r="N168" s="337"/>
      <c r="O168" s="337"/>
      <c r="P168" s="337"/>
      <c r="Q168" s="337"/>
      <c r="R168" s="337"/>
      <c r="S168" s="337"/>
      <c r="T168" s="337"/>
      <c r="U168" s="337"/>
      <c r="V168" s="337"/>
      <c r="W168" s="337"/>
      <c r="X168" s="337"/>
      <c r="Y168" s="337"/>
      <c r="Z168" s="337"/>
    </row>
    <row r="169" spans="1:26" ht="12.75" customHeight="1" x14ac:dyDescent="0.2">
      <c r="A169" s="337"/>
      <c r="B169" s="337"/>
      <c r="C169" s="337"/>
      <c r="D169" s="337"/>
      <c r="E169" s="337"/>
      <c r="F169" s="337"/>
      <c r="G169" s="337"/>
      <c r="H169" s="337"/>
      <c r="I169" s="337"/>
      <c r="J169" s="337"/>
      <c r="K169" s="337"/>
      <c r="L169" s="337"/>
      <c r="M169" s="337"/>
      <c r="N169" s="337"/>
      <c r="O169" s="337"/>
      <c r="P169" s="337"/>
      <c r="Q169" s="337"/>
      <c r="R169" s="337"/>
      <c r="S169" s="337"/>
      <c r="T169" s="337"/>
      <c r="U169" s="337"/>
      <c r="V169" s="337"/>
      <c r="W169" s="337"/>
      <c r="X169" s="337"/>
      <c r="Y169" s="337"/>
      <c r="Z169" s="337"/>
    </row>
    <row r="170" spans="1:26" ht="12.75" customHeight="1" x14ac:dyDescent="0.2">
      <c r="A170" s="337"/>
      <c r="B170" s="337"/>
      <c r="C170" s="337"/>
      <c r="D170" s="337"/>
      <c r="E170" s="337"/>
      <c r="F170" s="337"/>
      <c r="G170" s="337"/>
      <c r="H170" s="337"/>
      <c r="I170" s="337"/>
      <c r="J170" s="337"/>
      <c r="K170" s="337"/>
      <c r="L170" s="337"/>
      <c r="M170" s="337"/>
      <c r="N170" s="337"/>
      <c r="O170" s="337"/>
      <c r="P170" s="337"/>
      <c r="Q170" s="337"/>
      <c r="R170" s="337"/>
      <c r="S170" s="337"/>
      <c r="T170" s="337"/>
      <c r="U170" s="337"/>
      <c r="V170" s="337"/>
      <c r="W170" s="337"/>
      <c r="X170" s="337"/>
      <c r="Y170" s="337"/>
      <c r="Z170" s="337"/>
    </row>
    <row r="171" spans="1:26" ht="12.75" customHeight="1" x14ac:dyDescent="0.2">
      <c r="A171" s="337"/>
      <c r="B171" s="337"/>
      <c r="C171" s="337"/>
      <c r="D171" s="337"/>
      <c r="E171" s="337"/>
      <c r="F171" s="337"/>
      <c r="G171" s="337"/>
      <c r="H171" s="337"/>
      <c r="I171" s="337"/>
      <c r="J171" s="337"/>
      <c r="K171" s="337"/>
      <c r="L171" s="337"/>
      <c r="M171" s="337"/>
      <c r="N171" s="337"/>
      <c r="O171" s="337"/>
      <c r="P171" s="337"/>
      <c r="Q171" s="337"/>
      <c r="R171" s="337"/>
      <c r="S171" s="337"/>
      <c r="T171" s="337"/>
      <c r="U171" s="337"/>
      <c r="V171" s="337"/>
      <c r="W171" s="337"/>
      <c r="X171" s="337"/>
      <c r="Y171" s="337"/>
      <c r="Z171" s="337"/>
    </row>
    <row r="172" spans="1:26" ht="12.75" customHeight="1" x14ac:dyDescent="0.2">
      <c r="A172" s="337"/>
      <c r="B172" s="337"/>
      <c r="C172" s="337"/>
      <c r="D172" s="337"/>
      <c r="E172" s="337"/>
      <c r="F172" s="337"/>
      <c r="G172" s="337"/>
      <c r="H172" s="337"/>
      <c r="I172" s="337"/>
      <c r="J172" s="337"/>
      <c r="K172" s="337"/>
      <c r="L172" s="337"/>
      <c r="M172" s="337"/>
      <c r="N172" s="337"/>
      <c r="O172" s="337"/>
      <c r="P172" s="337"/>
      <c r="Q172" s="337"/>
      <c r="R172" s="337"/>
      <c r="S172" s="337"/>
      <c r="T172" s="337"/>
      <c r="U172" s="337"/>
      <c r="V172" s="337"/>
      <c r="W172" s="337"/>
      <c r="X172" s="337"/>
      <c r="Y172" s="337"/>
      <c r="Z172" s="337"/>
    </row>
    <row r="173" spans="1:26" ht="12.75" customHeight="1" x14ac:dyDescent="0.2">
      <c r="A173" s="337"/>
      <c r="B173" s="337"/>
      <c r="C173" s="337"/>
      <c r="D173" s="337"/>
      <c r="E173" s="337"/>
      <c r="F173" s="337"/>
      <c r="G173" s="337"/>
      <c r="H173" s="337"/>
      <c r="I173" s="337"/>
      <c r="J173" s="337"/>
      <c r="K173" s="337"/>
      <c r="L173" s="337"/>
      <c r="M173" s="337"/>
      <c r="N173" s="337"/>
      <c r="O173" s="337"/>
      <c r="P173" s="337"/>
      <c r="Q173" s="337"/>
      <c r="R173" s="337"/>
      <c r="S173" s="337"/>
      <c r="T173" s="337"/>
      <c r="U173" s="337"/>
      <c r="V173" s="337"/>
      <c r="W173" s="337"/>
      <c r="X173" s="337"/>
      <c r="Y173" s="337"/>
      <c r="Z173" s="337"/>
    </row>
    <row r="174" spans="1:26" ht="12.75" customHeight="1" x14ac:dyDescent="0.2">
      <c r="A174" s="337"/>
      <c r="B174" s="337"/>
      <c r="C174" s="337"/>
      <c r="D174" s="337"/>
      <c r="E174" s="337"/>
      <c r="F174" s="337"/>
      <c r="G174" s="337"/>
      <c r="H174" s="337"/>
      <c r="I174" s="337"/>
      <c r="J174" s="337"/>
      <c r="K174" s="337"/>
      <c r="L174" s="337"/>
      <c r="M174" s="337"/>
      <c r="N174" s="337"/>
      <c r="O174" s="337"/>
      <c r="P174" s="337"/>
      <c r="Q174" s="337"/>
      <c r="R174" s="337"/>
      <c r="S174" s="337"/>
      <c r="T174" s="337"/>
      <c r="U174" s="337"/>
      <c r="V174" s="337"/>
      <c r="W174" s="337"/>
      <c r="X174" s="337"/>
      <c r="Y174" s="337"/>
      <c r="Z174" s="337"/>
    </row>
    <row r="175" spans="1:26" ht="12.75" customHeight="1" x14ac:dyDescent="0.2">
      <c r="A175" s="337"/>
      <c r="B175" s="337"/>
      <c r="C175" s="337"/>
      <c r="D175" s="337"/>
      <c r="E175" s="337"/>
      <c r="F175" s="337"/>
      <c r="G175" s="337"/>
      <c r="H175" s="337"/>
      <c r="I175" s="337"/>
      <c r="J175" s="337"/>
      <c r="K175" s="337"/>
      <c r="L175" s="337"/>
      <c r="M175" s="337"/>
      <c r="N175" s="337"/>
      <c r="O175" s="337"/>
      <c r="P175" s="337"/>
      <c r="Q175" s="337"/>
      <c r="R175" s="337"/>
      <c r="S175" s="337"/>
      <c r="T175" s="337"/>
      <c r="U175" s="337"/>
      <c r="V175" s="337"/>
      <c r="W175" s="337"/>
      <c r="X175" s="337"/>
      <c r="Y175" s="337"/>
      <c r="Z175" s="337"/>
    </row>
    <row r="176" spans="1:26" ht="12.75" customHeight="1" x14ac:dyDescent="0.2">
      <c r="A176" s="337"/>
      <c r="B176" s="337"/>
      <c r="C176" s="337"/>
      <c r="D176" s="337"/>
      <c r="E176" s="337"/>
      <c r="F176" s="337"/>
      <c r="G176" s="337"/>
      <c r="H176" s="337"/>
      <c r="I176" s="337"/>
      <c r="J176" s="337"/>
      <c r="K176" s="337"/>
      <c r="L176" s="337"/>
      <c r="M176" s="337"/>
      <c r="N176" s="337"/>
      <c r="O176" s="337"/>
      <c r="P176" s="337"/>
      <c r="Q176" s="337"/>
      <c r="R176" s="337"/>
      <c r="S176" s="337"/>
      <c r="T176" s="337"/>
      <c r="U176" s="337"/>
      <c r="V176" s="337"/>
      <c r="W176" s="337"/>
      <c r="X176" s="337"/>
      <c r="Y176" s="337"/>
      <c r="Z176" s="337"/>
    </row>
    <row r="177" spans="1:26" ht="12.75" customHeight="1" x14ac:dyDescent="0.2">
      <c r="A177" s="337"/>
      <c r="B177" s="337"/>
      <c r="C177" s="337"/>
      <c r="D177" s="337"/>
      <c r="E177" s="337"/>
      <c r="F177" s="337"/>
      <c r="G177" s="337"/>
      <c r="H177" s="337"/>
      <c r="I177" s="337"/>
      <c r="J177" s="337"/>
      <c r="K177" s="337"/>
      <c r="L177" s="337"/>
      <c r="M177" s="337"/>
      <c r="N177" s="337"/>
      <c r="O177" s="337"/>
      <c r="P177" s="337"/>
      <c r="Q177" s="337"/>
      <c r="R177" s="337"/>
      <c r="S177" s="337"/>
      <c r="T177" s="337"/>
      <c r="U177" s="337"/>
      <c r="V177" s="337"/>
      <c r="W177" s="337"/>
      <c r="X177" s="337"/>
      <c r="Y177" s="337"/>
      <c r="Z177" s="337"/>
    </row>
    <row r="178" spans="1:26" ht="12.75" customHeight="1" x14ac:dyDescent="0.2">
      <c r="A178" s="337"/>
      <c r="B178" s="337"/>
      <c r="C178" s="337"/>
      <c r="D178" s="337"/>
      <c r="E178" s="337"/>
      <c r="F178" s="337"/>
      <c r="G178" s="337"/>
      <c r="H178" s="337"/>
      <c r="I178" s="337"/>
      <c r="J178" s="337"/>
      <c r="K178" s="337"/>
      <c r="L178" s="337"/>
      <c r="M178" s="337"/>
      <c r="N178" s="337"/>
      <c r="O178" s="337"/>
      <c r="P178" s="337"/>
      <c r="Q178" s="337"/>
      <c r="R178" s="337"/>
      <c r="S178" s="337"/>
      <c r="T178" s="337"/>
      <c r="U178" s="337"/>
      <c r="V178" s="337"/>
      <c r="W178" s="337"/>
      <c r="X178" s="337"/>
      <c r="Y178" s="337"/>
      <c r="Z178" s="337"/>
    </row>
    <row r="179" spans="1:26" ht="12.75" customHeight="1" x14ac:dyDescent="0.2">
      <c r="A179" s="337"/>
      <c r="B179" s="337"/>
      <c r="C179" s="337"/>
      <c r="D179" s="337"/>
      <c r="E179" s="337"/>
      <c r="F179" s="337"/>
      <c r="G179" s="337"/>
      <c r="H179" s="337"/>
      <c r="I179" s="337"/>
      <c r="J179" s="337"/>
      <c r="K179" s="337"/>
      <c r="L179" s="337"/>
      <c r="M179" s="337"/>
      <c r="N179" s="337"/>
      <c r="O179" s="337"/>
      <c r="P179" s="337"/>
      <c r="Q179" s="337"/>
      <c r="R179" s="337"/>
      <c r="S179" s="337"/>
      <c r="T179" s="337"/>
      <c r="U179" s="337"/>
      <c r="V179" s="337"/>
      <c r="W179" s="337"/>
      <c r="X179" s="337"/>
      <c r="Y179" s="337"/>
      <c r="Z179" s="337"/>
    </row>
    <row r="180" spans="1:26" ht="12.75" customHeight="1" x14ac:dyDescent="0.2">
      <c r="A180" s="337"/>
      <c r="B180" s="337"/>
      <c r="C180" s="337"/>
      <c r="D180" s="337"/>
      <c r="E180" s="337"/>
      <c r="F180" s="337"/>
      <c r="G180" s="337"/>
      <c r="H180" s="337"/>
      <c r="I180" s="337"/>
      <c r="J180" s="337"/>
      <c r="K180" s="337"/>
      <c r="L180" s="337"/>
      <c r="M180" s="337"/>
      <c r="N180" s="337"/>
      <c r="O180" s="337"/>
      <c r="P180" s="337"/>
      <c r="Q180" s="337"/>
      <c r="R180" s="337"/>
      <c r="S180" s="337"/>
      <c r="T180" s="337"/>
      <c r="U180" s="337"/>
      <c r="V180" s="337"/>
      <c r="W180" s="337"/>
      <c r="X180" s="337"/>
      <c r="Y180" s="337"/>
      <c r="Z180" s="337"/>
    </row>
    <row r="181" spans="1:26" ht="12.75" customHeight="1" x14ac:dyDescent="0.2">
      <c r="A181" s="337"/>
      <c r="B181" s="337"/>
      <c r="C181" s="337"/>
      <c r="D181" s="337"/>
      <c r="E181" s="337"/>
      <c r="F181" s="337"/>
      <c r="G181" s="337"/>
      <c r="H181" s="337"/>
      <c r="I181" s="337"/>
      <c r="J181" s="337"/>
      <c r="K181" s="337"/>
      <c r="L181" s="337"/>
      <c r="M181" s="337"/>
      <c r="N181" s="337"/>
      <c r="O181" s="337"/>
      <c r="P181" s="337"/>
      <c r="Q181" s="337"/>
      <c r="R181" s="337"/>
      <c r="S181" s="337"/>
      <c r="T181" s="337"/>
      <c r="U181" s="337"/>
      <c r="V181" s="337"/>
      <c r="W181" s="337"/>
      <c r="X181" s="337"/>
      <c r="Y181" s="337"/>
      <c r="Z181" s="337"/>
    </row>
    <row r="182" spans="1:26" ht="12.75" customHeight="1" x14ac:dyDescent="0.2">
      <c r="A182" s="337"/>
      <c r="B182" s="337"/>
      <c r="C182" s="337"/>
      <c r="D182" s="337"/>
      <c r="E182" s="337"/>
      <c r="F182" s="337"/>
      <c r="G182" s="337"/>
      <c r="H182" s="337"/>
      <c r="I182" s="337"/>
      <c r="J182" s="337"/>
      <c r="K182" s="337"/>
      <c r="L182" s="337"/>
      <c r="M182" s="337"/>
      <c r="N182" s="337"/>
      <c r="O182" s="337"/>
      <c r="P182" s="337"/>
      <c r="Q182" s="337"/>
      <c r="R182" s="337"/>
      <c r="S182" s="337"/>
      <c r="T182" s="337"/>
      <c r="U182" s="337"/>
      <c r="V182" s="337"/>
      <c r="W182" s="337"/>
      <c r="X182" s="337"/>
      <c r="Y182" s="337"/>
      <c r="Z182" s="337"/>
    </row>
    <row r="183" spans="1:26" ht="12.75" customHeight="1" x14ac:dyDescent="0.2">
      <c r="A183" s="337"/>
      <c r="B183" s="337"/>
      <c r="C183" s="337"/>
      <c r="D183" s="337"/>
      <c r="E183" s="337"/>
      <c r="F183" s="337"/>
      <c r="G183" s="337"/>
      <c r="H183" s="337"/>
      <c r="I183" s="337"/>
      <c r="J183" s="337"/>
      <c r="K183" s="337"/>
      <c r="L183" s="337"/>
      <c r="M183" s="337"/>
      <c r="N183" s="337"/>
      <c r="O183" s="337"/>
      <c r="P183" s="337"/>
      <c r="Q183" s="337"/>
      <c r="R183" s="337"/>
      <c r="S183" s="337"/>
      <c r="T183" s="337"/>
      <c r="U183" s="337"/>
      <c r="V183" s="337"/>
      <c r="W183" s="337"/>
      <c r="X183" s="337"/>
      <c r="Y183" s="337"/>
      <c r="Z183" s="337"/>
    </row>
    <row r="184" spans="1:26" ht="12.75" customHeight="1" x14ac:dyDescent="0.2">
      <c r="A184" s="337"/>
      <c r="B184" s="337"/>
      <c r="C184" s="337"/>
      <c r="D184" s="337"/>
      <c r="E184" s="337"/>
      <c r="F184" s="337"/>
      <c r="G184" s="337"/>
      <c r="H184" s="337"/>
      <c r="I184" s="337"/>
      <c r="J184" s="337"/>
      <c r="K184" s="337"/>
      <c r="L184" s="337"/>
      <c r="M184" s="337"/>
      <c r="N184" s="337"/>
      <c r="O184" s="337"/>
      <c r="P184" s="337"/>
      <c r="Q184" s="337"/>
      <c r="R184" s="337"/>
      <c r="S184" s="337"/>
      <c r="T184" s="337"/>
      <c r="U184" s="337"/>
      <c r="V184" s="337"/>
      <c r="W184" s="337"/>
      <c r="X184" s="337"/>
      <c r="Y184" s="337"/>
      <c r="Z184" s="337"/>
    </row>
    <row r="185" spans="1:26" ht="12.75" customHeight="1" x14ac:dyDescent="0.2">
      <c r="A185" s="337"/>
      <c r="B185" s="337"/>
      <c r="C185" s="337"/>
      <c r="D185" s="337"/>
      <c r="E185" s="337"/>
      <c r="F185" s="337"/>
      <c r="G185" s="337"/>
      <c r="H185" s="337"/>
      <c r="I185" s="337"/>
      <c r="J185" s="337"/>
      <c r="K185" s="337"/>
      <c r="L185" s="337"/>
      <c r="M185" s="337"/>
      <c r="N185" s="337"/>
      <c r="O185" s="337"/>
      <c r="P185" s="337"/>
      <c r="Q185" s="337"/>
      <c r="R185" s="337"/>
      <c r="S185" s="337"/>
      <c r="T185" s="337"/>
      <c r="U185" s="337"/>
      <c r="V185" s="337"/>
      <c r="W185" s="337"/>
      <c r="X185" s="337"/>
      <c r="Y185" s="337"/>
      <c r="Z185" s="337"/>
    </row>
    <row r="186" spans="1:26" ht="12.75" customHeight="1" x14ac:dyDescent="0.2">
      <c r="A186" s="337"/>
      <c r="B186" s="337"/>
      <c r="C186" s="337"/>
      <c r="D186" s="337"/>
      <c r="E186" s="337"/>
      <c r="F186" s="337"/>
      <c r="G186" s="337"/>
      <c r="H186" s="337"/>
      <c r="I186" s="337"/>
      <c r="J186" s="337"/>
      <c r="K186" s="337"/>
      <c r="L186" s="337"/>
      <c r="M186" s="337"/>
      <c r="N186" s="337"/>
      <c r="O186" s="337"/>
      <c r="P186" s="337"/>
      <c r="Q186" s="337"/>
      <c r="R186" s="337"/>
      <c r="S186" s="337"/>
      <c r="T186" s="337"/>
      <c r="U186" s="337"/>
      <c r="V186" s="337"/>
      <c r="W186" s="337"/>
      <c r="X186" s="337"/>
      <c r="Y186" s="337"/>
      <c r="Z186" s="337"/>
    </row>
    <row r="187" spans="1:26" ht="12.75" customHeight="1" x14ac:dyDescent="0.2">
      <c r="A187" s="337"/>
      <c r="B187" s="337"/>
      <c r="C187" s="337"/>
      <c r="D187" s="337"/>
      <c r="E187" s="337"/>
      <c r="F187" s="337"/>
      <c r="G187" s="337"/>
      <c r="H187" s="337"/>
      <c r="I187" s="337"/>
      <c r="J187" s="337"/>
      <c r="K187" s="337"/>
      <c r="L187" s="337"/>
      <c r="M187" s="337"/>
      <c r="N187" s="337"/>
      <c r="O187" s="337"/>
      <c r="P187" s="337"/>
      <c r="Q187" s="337"/>
      <c r="R187" s="337"/>
      <c r="S187" s="337"/>
      <c r="T187" s="337"/>
      <c r="U187" s="337"/>
      <c r="V187" s="337"/>
      <c r="W187" s="337"/>
      <c r="X187" s="337"/>
      <c r="Y187" s="337"/>
      <c r="Z187" s="337"/>
    </row>
    <row r="188" spans="1:26" ht="12.75" customHeight="1" x14ac:dyDescent="0.2">
      <c r="A188" s="337"/>
      <c r="B188" s="337"/>
      <c r="C188" s="337"/>
      <c r="D188" s="337"/>
      <c r="E188" s="337"/>
      <c r="F188" s="337"/>
      <c r="G188" s="337"/>
      <c r="H188" s="337"/>
      <c r="I188" s="337"/>
      <c r="J188" s="337"/>
      <c r="K188" s="337"/>
      <c r="L188" s="337"/>
      <c r="M188" s="337"/>
      <c r="N188" s="337"/>
      <c r="O188" s="337"/>
      <c r="P188" s="337"/>
      <c r="Q188" s="337"/>
      <c r="R188" s="337"/>
      <c r="S188" s="337"/>
      <c r="T188" s="337"/>
      <c r="U188" s="337"/>
      <c r="V188" s="337"/>
      <c r="W188" s="337"/>
      <c r="X188" s="337"/>
      <c r="Y188" s="337"/>
      <c r="Z188" s="337"/>
    </row>
    <row r="189" spans="1:26" ht="12.75" customHeight="1" x14ac:dyDescent="0.2">
      <c r="A189" s="337"/>
      <c r="B189" s="337"/>
      <c r="C189" s="337"/>
      <c r="D189" s="337"/>
      <c r="E189" s="337"/>
      <c r="F189" s="337"/>
      <c r="G189" s="337"/>
      <c r="H189" s="337"/>
      <c r="I189" s="337"/>
      <c r="J189" s="337"/>
      <c r="K189" s="337"/>
      <c r="L189" s="337"/>
      <c r="M189" s="337"/>
      <c r="N189" s="337"/>
      <c r="O189" s="337"/>
      <c r="P189" s="337"/>
      <c r="Q189" s="337"/>
      <c r="R189" s="337"/>
      <c r="S189" s="337"/>
      <c r="T189" s="337"/>
      <c r="U189" s="337"/>
      <c r="V189" s="337"/>
      <c r="W189" s="337"/>
      <c r="X189" s="337"/>
      <c r="Y189" s="337"/>
      <c r="Z189" s="337"/>
    </row>
    <row r="190" spans="1:26" ht="12.75" customHeight="1" x14ac:dyDescent="0.2">
      <c r="A190" s="337"/>
      <c r="B190" s="337"/>
      <c r="C190" s="337"/>
      <c r="D190" s="337"/>
      <c r="E190" s="337"/>
      <c r="F190" s="337"/>
      <c r="G190" s="337"/>
      <c r="H190" s="337"/>
      <c r="I190" s="337"/>
      <c r="J190" s="337"/>
      <c r="K190" s="337"/>
      <c r="L190" s="337"/>
      <c r="M190" s="337"/>
      <c r="N190" s="337"/>
      <c r="O190" s="337"/>
      <c r="P190" s="337"/>
      <c r="Q190" s="337"/>
      <c r="R190" s="337"/>
      <c r="S190" s="337"/>
      <c r="T190" s="337"/>
      <c r="U190" s="337"/>
      <c r="V190" s="337"/>
      <c r="W190" s="337"/>
      <c r="X190" s="337"/>
      <c r="Y190" s="337"/>
      <c r="Z190" s="337"/>
    </row>
    <row r="191" spans="1:26" ht="12.75" customHeight="1" x14ac:dyDescent="0.2">
      <c r="A191" s="337"/>
      <c r="B191" s="337"/>
      <c r="C191" s="337"/>
      <c r="D191" s="337"/>
      <c r="E191" s="337"/>
      <c r="F191" s="337"/>
      <c r="G191" s="337"/>
      <c r="H191" s="337"/>
      <c r="I191" s="337"/>
      <c r="J191" s="337"/>
      <c r="K191" s="337"/>
      <c r="L191" s="337"/>
      <c r="M191" s="337"/>
      <c r="N191" s="337"/>
      <c r="O191" s="337"/>
      <c r="P191" s="337"/>
      <c r="Q191" s="337"/>
      <c r="R191" s="337"/>
      <c r="S191" s="337"/>
      <c r="T191" s="337"/>
      <c r="U191" s="337"/>
      <c r="V191" s="337"/>
      <c r="W191" s="337"/>
      <c r="X191" s="337"/>
      <c r="Y191" s="337"/>
      <c r="Z191" s="337"/>
    </row>
    <row r="192" spans="1:26" ht="12.75" customHeight="1" x14ac:dyDescent="0.2">
      <c r="A192" s="337"/>
      <c r="B192" s="337"/>
      <c r="C192" s="337"/>
      <c r="D192" s="337"/>
      <c r="E192" s="337"/>
      <c r="F192" s="337"/>
      <c r="G192" s="337"/>
      <c r="H192" s="337"/>
      <c r="I192" s="337"/>
      <c r="J192" s="337"/>
      <c r="K192" s="337"/>
      <c r="L192" s="337"/>
      <c r="M192" s="337"/>
      <c r="N192" s="337"/>
      <c r="O192" s="337"/>
      <c r="P192" s="337"/>
      <c r="Q192" s="337"/>
      <c r="R192" s="337"/>
      <c r="S192" s="337"/>
      <c r="T192" s="337"/>
      <c r="U192" s="337"/>
      <c r="V192" s="337"/>
      <c r="W192" s="337"/>
      <c r="X192" s="337"/>
      <c r="Y192" s="337"/>
      <c r="Z192" s="337"/>
    </row>
    <row r="193" spans="1:26" ht="12.75" customHeight="1" x14ac:dyDescent="0.2">
      <c r="A193" s="337"/>
      <c r="B193" s="337"/>
      <c r="C193" s="337"/>
      <c r="D193" s="337"/>
      <c r="E193" s="337"/>
      <c r="F193" s="337"/>
      <c r="G193" s="337"/>
      <c r="H193" s="337"/>
      <c r="I193" s="337"/>
      <c r="J193" s="337"/>
      <c r="K193" s="337"/>
      <c r="L193" s="337"/>
      <c r="M193" s="337"/>
      <c r="N193" s="337"/>
      <c r="O193" s="337"/>
      <c r="P193" s="337"/>
      <c r="Q193" s="337"/>
      <c r="R193" s="337"/>
      <c r="S193" s="337"/>
      <c r="T193" s="337"/>
      <c r="U193" s="337"/>
      <c r="V193" s="337"/>
      <c r="W193" s="337"/>
      <c r="X193" s="337"/>
      <c r="Y193" s="337"/>
      <c r="Z193" s="337"/>
    </row>
    <row r="194" spans="1:26" ht="12.75" customHeight="1" x14ac:dyDescent="0.2">
      <c r="A194" s="337"/>
      <c r="B194" s="337"/>
      <c r="C194" s="337"/>
      <c r="D194" s="337"/>
      <c r="E194" s="337"/>
      <c r="F194" s="337"/>
      <c r="G194" s="337"/>
      <c r="H194" s="337"/>
      <c r="I194" s="337"/>
      <c r="J194" s="337"/>
      <c r="K194" s="337"/>
      <c r="L194" s="337"/>
      <c r="M194" s="337"/>
      <c r="N194" s="337"/>
      <c r="O194" s="337"/>
      <c r="P194" s="337"/>
      <c r="Q194" s="337"/>
      <c r="R194" s="337"/>
      <c r="S194" s="337"/>
      <c r="T194" s="337"/>
      <c r="U194" s="337"/>
      <c r="V194" s="337"/>
      <c r="W194" s="337"/>
      <c r="X194" s="337"/>
      <c r="Y194" s="337"/>
      <c r="Z194" s="337"/>
    </row>
    <row r="195" spans="1:26" ht="12.75" customHeight="1" x14ac:dyDescent="0.2">
      <c r="A195" s="337"/>
      <c r="B195" s="337"/>
      <c r="C195" s="337"/>
      <c r="D195" s="337"/>
      <c r="E195" s="337"/>
      <c r="F195" s="337"/>
      <c r="G195" s="337"/>
      <c r="H195" s="337"/>
      <c r="I195" s="337"/>
      <c r="J195" s="337"/>
      <c r="K195" s="337"/>
      <c r="L195" s="337"/>
      <c r="M195" s="337"/>
      <c r="N195" s="337"/>
      <c r="O195" s="337"/>
      <c r="P195" s="337"/>
      <c r="Q195" s="337"/>
      <c r="R195" s="337"/>
      <c r="S195" s="337"/>
      <c r="T195" s="337"/>
      <c r="U195" s="337"/>
      <c r="V195" s="337"/>
      <c r="W195" s="337"/>
      <c r="X195" s="337"/>
      <c r="Y195" s="337"/>
      <c r="Z195" s="337"/>
    </row>
    <row r="196" spans="1:26" ht="12.75" customHeight="1" x14ac:dyDescent="0.2">
      <c r="A196" s="337"/>
      <c r="B196" s="337"/>
      <c r="C196" s="337"/>
      <c r="D196" s="337"/>
      <c r="E196" s="337"/>
      <c r="F196" s="337"/>
      <c r="G196" s="337"/>
      <c r="H196" s="337"/>
      <c r="I196" s="337"/>
      <c r="J196" s="337"/>
      <c r="K196" s="337"/>
      <c r="L196" s="337"/>
      <c r="M196" s="337"/>
      <c r="N196" s="337"/>
      <c r="O196" s="337"/>
      <c r="P196" s="337"/>
      <c r="Q196" s="337"/>
      <c r="R196" s="337"/>
      <c r="S196" s="337"/>
      <c r="T196" s="337"/>
      <c r="U196" s="337"/>
      <c r="V196" s="337"/>
      <c r="W196" s="337"/>
      <c r="X196" s="337"/>
      <c r="Y196" s="337"/>
      <c r="Z196" s="337"/>
    </row>
    <row r="197" spans="1:26" ht="12.75" customHeight="1" x14ac:dyDescent="0.2">
      <c r="A197" s="337"/>
      <c r="B197" s="337"/>
      <c r="C197" s="337"/>
      <c r="D197" s="337"/>
      <c r="E197" s="337"/>
      <c r="F197" s="337"/>
      <c r="G197" s="337"/>
      <c r="H197" s="337"/>
      <c r="I197" s="337"/>
      <c r="J197" s="337"/>
      <c r="K197" s="337"/>
      <c r="L197" s="337"/>
      <c r="M197" s="337"/>
      <c r="N197" s="337"/>
      <c r="O197" s="337"/>
      <c r="P197" s="337"/>
      <c r="Q197" s="337"/>
      <c r="R197" s="337"/>
      <c r="S197" s="337"/>
      <c r="T197" s="337"/>
      <c r="U197" s="337"/>
      <c r="V197" s="337"/>
      <c r="W197" s="337"/>
      <c r="X197" s="337"/>
      <c r="Y197" s="337"/>
      <c r="Z197" s="337"/>
    </row>
    <row r="198" spans="1:26" ht="12.75" customHeight="1" x14ac:dyDescent="0.2">
      <c r="A198" s="337"/>
      <c r="B198" s="337"/>
      <c r="C198" s="337"/>
      <c r="D198" s="337"/>
      <c r="E198" s="337"/>
      <c r="F198" s="337"/>
      <c r="G198" s="337"/>
      <c r="H198" s="337"/>
      <c r="I198" s="337"/>
      <c r="J198" s="337"/>
      <c r="K198" s="337"/>
      <c r="L198" s="337"/>
      <c r="M198" s="337"/>
      <c r="N198" s="337"/>
      <c r="O198" s="337"/>
      <c r="P198" s="337"/>
      <c r="Q198" s="337"/>
      <c r="R198" s="337"/>
      <c r="S198" s="337"/>
      <c r="T198" s="337"/>
      <c r="U198" s="337"/>
      <c r="V198" s="337"/>
      <c r="W198" s="337"/>
      <c r="X198" s="337"/>
      <c r="Y198" s="337"/>
      <c r="Z198" s="337"/>
    </row>
    <row r="199" spans="1:26" ht="12.75" customHeight="1" x14ac:dyDescent="0.2">
      <c r="A199" s="337"/>
      <c r="B199" s="337"/>
      <c r="C199" s="337"/>
      <c r="D199" s="337"/>
      <c r="E199" s="337"/>
      <c r="F199" s="337"/>
      <c r="G199" s="337"/>
      <c r="H199" s="337"/>
      <c r="I199" s="337"/>
      <c r="J199" s="337"/>
      <c r="K199" s="337"/>
      <c r="L199" s="337"/>
      <c r="M199" s="337"/>
      <c r="N199" s="337"/>
      <c r="O199" s="337"/>
      <c r="P199" s="337"/>
      <c r="Q199" s="337"/>
      <c r="R199" s="337"/>
      <c r="S199" s="337"/>
      <c r="T199" s="337"/>
      <c r="U199" s="337"/>
      <c r="V199" s="337"/>
      <c r="W199" s="337"/>
      <c r="X199" s="337"/>
      <c r="Y199" s="337"/>
      <c r="Z199" s="337"/>
    </row>
    <row r="200" spans="1:26" ht="12.75" customHeight="1" x14ac:dyDescent="0.2">
      <c r="A200" s="337"/>
      <c r="B200" s="337"/>
      <c r="C200" s="337"/>
      <c r="D200" s="337"/>
      <c r="E200" s="337"/>
      <c r="F200" s="337"/>
      <c r="G200" s="337"/>
      <c r="H200" s="337"/>
      <c r="I200" s="337"/>
      <c r="J200" s="337"/>
      <c r="K200" s="337"/>
      <c r="L200" s="337"/>
      <c r="M200" s="337"/>
      <c r="N200" s="337"/>
      <c r="O200" s="337"/>
      <c r="P200" s="337"/>
      <c r="Q200" s="337"/>
      <c r="R200" s="337"/>
      <c r="S200" s="337"/>
      <c r="T200" s="337"/>
      <c r="U200" s="337"/>
      <c r="V200" s="337"/>
      <c r="W200" s="337"/>
      <c r="X200" s="337"/>
      <c r="Y200" s="337"/>
      <c r="Z200" s="337"/>
    </row>
    <row r="201" spans="1:26" ht="12.75" customHeight="1" x14ac:dyDescent="0.2">
      <c r="A201" s="337"/>
      <c r="B201" s="337"/>
      <c r="C201" s="337"/>
      <c r="D201" s="337"/>
      <c r="E201" s="337"/>
      <c r="F201" s="337"/>
      <c r="G201" s="337"/>
      <c r="H201" s="337"/>
      <c r="I201" s="337"/>
      <c r="J201" s="337"/>
      <c r="K201" s="337"/>
      <c r="L201" s="337"/>
      <c r="M201" s="337"/>
      <c r="N201" s="337"/>
      <c r="O201" s="337"/>
      <c r="P201" s="337"/>
      <c r="Q201" s="337"/>
      <c r="R201" s="337"/>
      <c r="S201" s="337"/>
      <c r="T201" s="337"/>
      <c r="U201" s="337"/>
      <c r="V201" s="337"/>
      <c r="W201" s="337"/>
      <c r="X201" s="337"/>
      <c r="Y201" s="337"/>
      <c r="Z201" s="337"/>
    </row>
    <row r="202" spans="1:26" ht="12.75" customHeight="1" x14ac:dyDescent="0.2">
      <c r="A202" s="337"/>
      <c r="B202" s="337"/>
      <c r="C202" s="337"/>
      <c r="D202" s="337"/>
      <c r="E202" s="337"/>
      <c r="F202" s="337"/>
      <c r="G202" s="337"/>
      <c r="H202" s="337"/>
      <c r="I202" s="337"/>
      <c r="J202" s="337"/>
      <c r="K202" s="337"/>
      <c r="L202" s="337"/>
      <c r="M202" s="337"/>
      <c r="N202" s="337"/>
      <c r="O202" s="337"/>
      <c r="P202" s="337"/>
      <c r="Q202" s="337"/>
      <c r="R202" s="337"/>
      <c r="S202" s="337"/>
      <c r="T202" s="337"/>
      <c r="U202" s="337"/>
      <c r="V202" s="337"/>
      <c r="W202" s="337"/>
      <c r="X202" s="337"/>
      <c r="Y202" s="337"/>
      <c r="Z202" s="337"/>
    </row>
    <row r="203" spans="1:26" ht="12.75" customHeight="1" x14ac:dyDescent="0.2">
      <c r="A203" s="337"/>
      <c r="B203" s="337"/>
      <c r="C203" s="337"/>
      <c r="D203" s="337"/>
      <c r="E203" s="337"/>
      <c r="F203" s="337"/>
      <c r="G203" s="337"/>
      <c r="H203" s="337"/>
      <c r="I203" s="337"/>
      <c r="J203" s="337"/>
      <c r="K203" s="337"/>
      <c r="L203" s="337"/>
      <c r="M203" s="337"/>
      <c r="N203" s="337"/>
      <c r="O203" s="337"/>
      <c r="P203" s="337"/>
      <c r="Q203" s="337"/>
      <c r="R203" s="337"/>
      <c r="S203" s="337"/>
      <c r="T203" s="337"/>
      <c r="U203" s="337"/>
      <c r="V203" s="337"/>
      <c r="W203" s="337"/>
      <c r="X203" s="337"/>
      <c r="Y203" s="337"/>
      <c r="Z203" s="337"/>
    </row>
    <row r="204" spans="1:26" ht="12.75" customHeight="1" x14ac:dyDescent="0.2">
      <c r="A204" s="337"/>
      <c r="B204" s="337"/>
      <c r="C204" s="337"/>
      <c r="D204" s="337"/>
      <c r="E204" s="337"/>
      <c r="F204" s="337"/>
      <c r="G204" s="337"/>
      <c r="H204" s="337"/>
      <c r="I204" s="337"/>
      <c r="J204" s="337"/>
      <c r="K204" s="337"/>
      <c r="L204" s="337"/>
      <c r="M204" s="337"/>
      <c r="N204" s="337"/>
      <c r="O204" s="337"/>
      <c r="P204" s="337"/>
      <c r="Q204" s="337"/>
      <c r="R204" s="337"/>
      <c r="S204" s="337"/>
      <c r="T204" s="337"/>
      <c r="U204" s="337"/>
      <c r="V204" s="337"/>
      <c r="W204" s="337"/>
      <c r="X204" s="337"/>
      <c r="Y204" s="337"/>
      <c r="Z204" s="337"/>
    </row>
    <row r="205" spans="1:26" ht="12.75" customHeight="1" x14ac:dyDescent="0.2">
      <c r="A205" s="337"/>
      <c r="B205" s="337"/>
      <c r="C205" s="337"/>
      <c r="D205" s="337"/>
      <c r="E205" s="337"/>
      <c r="F205" s="337"/>
      <c r="G205" s="337"/>
      <c r="H205" s="337"/>
      <c r="I205" s="337"/>
      <c r="J205" s="337"/>
      <c r="K205" s="337"/>
      <c r="L205" s="337"/>
      <c r="M205" s="337"/>
      <c r="N205" s="337"/>
      <c r="O205" s="337"/>
      <c r="P205" s="337"/>
      <c r="Q205" s="337"/>
      <c r="R205" s="337"/>
      <c r="S205" s="337"/>
      <c r="T205" s="337"/>
      <c r="U205" s="337"/>
      <c r="V205" s="337"/>
      <c r="W205" s="337"/>
      <c r="X205" s="337"/>
      <c r="Y205" s="337"/>
      <c r="Z205" s="337"/>
    </row>
    <row r="206" spans="1:26" ht="12.75" customHeight="1" x14ac:dyDescent="0.2">
      <c r="A206" s="337"/>
      <c r="B206" s="337"/>
      <c r="C206" s="337"/>
      <c r="D206" s="337"/>
      <c r="E206" s="337"/>
      <c r="F206" s="337"/>
      <c r="G206" s="337"/>
      <c r="H206" s="337"/>
      <c r="I206" s="337"/>
      <c r="J206" s="337"/>
      <c r="K206" s="337"/>
      <c r="L206" s="337"/>
      <c r="M206" s="337"/>
      <c r="N206" s="337"/>
      <c r="O206" s="337"/>
      <c r="P206" s="337"/>
      <c r="Q206" s="337"/>
      <c r="R206" s="337"/>
      <c r="S206" s="337"/>
      <c r="T206" s="337"/>
      <c r="U206" s="337"/>
      <c r="V206" s="337"/>
      <c r="W206" s="337"/>
      <c r="X206" s="337"/>
      <c r="Y206" s="337"/>
      <c r="Z206" s="337"/>
    </row>
    <row r="207" spans="1:26" ht="12.75" customHeight="1" x14ac:dyDescent="0.2">
      <c r="A207" s="337"/>
      <c r="B207" s="337"/>
      <c r="C207" s="337"/>
      <c r="D207" s="337"/>
      <c r="E207" s="337"/>
      <c r="F207" s="337"/>
      <c r="G207" s="337"/>
      <c r="H207" s="337"/>
      <c r="I207" s="337"/>
      <c r="J207" s="337"/>
      <c r="K207" s="337"/>
      <c r="L207" s="337"/>
      <c r="M207" s="337"/>
      <c r="N207" s="337"/>
      <c r="O207" s="337"/>
      <c r="P207" s="337"/>
      <c r="Q207" s="337"/>
      <c r="R207" s="337"/>
      <c r="S207" s="337"/>
      <c r="T207" s="337"/>
      <c r="U207" s="337"/>
      <c r="V207" s="337"/>
      <c r="W207" s="337"/>
      <c r="X207" s="337"/>
      <c r="Y207" s="337"/>
      <c r="Z207" s="337"/>
    </row>
    <row r="208" spans="1:26" ht="12.75" customHeight="1" x14ac:dyDescent="0.2">
      <c r="A208" s="337"/>
      <c r="B208" s="337"/>
      <c r="C208" s="337"/>
      <c r="D208" s="337"/>
      <c r="E208" s="337"/>
      <c r="F208" s="337"/>
      <c r="G208" s="337"/>
      <c r="H208" s="337"/>
      <c r="I208" s="337"/>
      <c r="J208" s="337"/>
      <c r="K208" s="337"/>
      <c r="L208" s="337"/>
      <c r="M208" s="337"/>
      <c r="N208" s="337"/>
      <c r="O208" s="337"/>
      <c r="P208" s="337"/>
      <c r="Q208" s="337"/>
      <c r="R208" s="337"/>
      <c r="S208" s="337"/>
      <c r="T208" s="337"/>
      <c r="U208" s="337"/>
      <c r="V208" s="337"/>
      <c r="W208" s="337"/>
      <c r="X208" s="337"/>
      <c r="Y208" s="337"/>
      <c r="Z208" s="337"/>
    </row>
    <row r="209" spans="1:26" ht="12.75" customHeight="1" x14ac:dyDescent="0.2">
      <c r="A209" s="337"/>
      <c r="B209" s="337"/>
      <c r="C209" s="337"/>
      <c r="D209" s="337"/>
      <c r="E209" s="337"/>
      <c r="F209" s="337"/>
      <c r="G209" s="337"/>
      <c r="H209" s="337"/>
      <c r="I209" s="337"/>
      <c r="J209" s="337"/>
      <c r="K209" s="337"/>
      <c r="L209" s="337"/>
      <c r="M209" s="337"/>
      <c r="N209" s="337"/>
      <c r="O209" s="337"/>
      <c r="P209" s="337"/>
      <c r="Q209" s="337"/>
      <c r="R209" s="337"/>
      <c r="S209" s="337"/>
      <c r="T209" s="337"/>
      <c r="U209" s="337"/>
      <c r="V209" s="337"/>
      <c r="W209" s="337"/>
      <c r="X209" s="337"/>
      <c r="Y209" s="337"/>
      <c r="Z209" s="337"/>
    </row>
    <row r="210" spans="1:26" ht="12.75" customHeight="1" x14ac:dyDescent="0.2">
      <c r="A210" s="337"/>
      <c r="B210" s="337"/>
      <c r="C210" s="337"/>
      <c r="D210" s="337"/>
      <c r="E210" s="337"/>
      <c r="F210" s="337"/>
      <c r="G210" s="337"/>
      <c r="H210" s="337"/>
      <c r="I210" s="337"/>
      <c r="J210" s="337"/>
      <c r="K210" s="337"/>
      <c r="L210" s="337"/>
      <c r="M210" s="337"/>
      <c r="N210" s="337"/>
      <c r="O210" s="337"/>
      <c r="P210" s="337"/>
      <c r="Q210" s="337"/>
      <c r="R210" s="337"/>
      <c r="S210" s="337"/>
      <c r="T210" s="337"/>
      <c r="U210" s="337"/>
      <c r="V210" s="337"/>
      <c r="W210" s="337"/>
      <c r="X210" s="337"/>
      <c r="Y210" s="337"/>
      <c r="Z210" s="337"/>
    </row>
    <row r="211" spans="1:26" ht="12.75" customHeight="1" x14ac:dyDescent="0.2">
      <c r="A211" s="337"/>
      <c r="B211" s="337"/>
      <c r="C211" s="337"/>
      <c r="D211" s="337"/>
      <c r="E211" s="337"/>
      <c r="F211" s="337"/>
      <c r="G211" s="337"/>
      <c r="H211" s="337"/>
      <c r="I211" s="337"/>
      <c r="J211" s="337"/>
      <c r="K211" s="337"/>
      <c r="L211" s="337"/>
      <c r="M211" s="337"/>
      <c r="N211" s="337"/>
      <c r="O211" s="337"/>
      <c r="P211" s="337"/>
      <c r="Q211" s="337"/>
      <c r="R211" s="337"/>
      <c r="S211" s="337"/>
      <c r="T211" s="337"/>
      <c r="U211" s="337"/>
      <c r="V211" s="337"/>
      <c r="W211" s="337"/>
      <c r="X211" s="337"/>
      <c r="Y211" s="337"/>
      <c r="Z211" s="337"/>
    </row>
    <row r="212" spans="1:26" ht="12.75" customHeight="1" x14ac:dyDescent="0.2">
      <c r="A212" s="337"/>
      <c r="B212" s="337"/>
      <c r="C212" s="337"/>
      <c r="D212" s="337"/>
      <c r="E212" s="337"/>
      <c r="F212" s="337"/>
      <c r="G212" s="337"/>
      <c r="H212" s="337"/>
      <c r="I212" s="337"/>
      <c r="J212" s="337"/>
      <c r="K212" s="337"/>
      <c r="L212" s="337"/>
      <c r="M212" s="337"/>
      <c r="N212" s="337"/>
      <c r="O212" s="337"/>
      <c r="P212" s="337"/>
      <c r="Q212" s="337"/>
      <c r="R212" s="337"/>
      <c r="S212" s="337"/>
      <c r="T212" s="337"/>
      <c r="U212" s="337"/>
      <c r="V212" s="337"/>
      <c r="W212" s="337"/>
      <c r="X212" s="337"/>
      <c r="Y212" s="337"/>
      <c r="Z212" s="337"/>
    </row>
    <row r="213" spans="1:26" ht="12.75" customHeight="1" x14ac:dyDescent="0.2">
      <c r="A213" s="337"/>
      <c r="B213" s="337"/>
      <c r="C213" s="337"/>
      <c r="D213" s="337"/>
      <c r="E213" s="337"/>
      <c r="F213" s="337"/>
      <c r="G213" s="337"/>
      <c r="H213" s="337"/>
      <c r="I213" s="337"/>
      <c r="J213" s="337"/>
      <c r="K213" s="337"/>
      <c r="L213" s="337"/>
      <c r="M213" s="337"/>
      <c r="N213" s="337"/>
      <c r="O213" s="337"/>
      <c r="P213" s="337"/>
      <c r="Q213" s="337"/>
      <c r="R213" s="337"/>
      <c r="S213" s="337"/>
      <c r="T213" s="337"/>
      <c r="U213" s="337"/>
      <c r="V213" s="337"/>
      <c r="W213" s="337"/>
      <c r="X213" s="337"/>
      <c r="Y213" s="337"/>
      <c r="Z213" s="337"/>
    </row>
    <row r="214" spans="1:26" ht="12.75" customHeight="1" x14ac:dyDescent="0.2">
      <c r="A214" s="337"/>
      <c r="B214" s="337"/>
      <c r="C214" s="337"/>
      <c r="D214" s="337"/>
      <c r="E214" s="337"/>
      <c r="F214" s="337"/>
      <c r="G214" s="337"/>
      <c r="H214" s="337"/>
      <c r="I214" s="337"/>
      <c r="J214" s="337"/>
      <c r="K214" s="337"/>
      <c r="L214" s="337"/>
      <c r="M214" s="337"/>
      <c r="N214" s="337"/>
      <c r="O214" s="337"/>
      <c r="P214" s="337"/>
      <c r="Q214" s="337"/>
      <c r="R214" s="337"/>
      <c r="S214" s="337"/>
      <c r="T214" s="337"/>
      <c r="U214" s="337"/>
      <c r="V214" s="337"/>
      <c r="W214" s="337"/>
      <c r="X214" s="337"/>
      <c r="Y214" s="337"/>
      <c r="Z214" s="337"/>
    </row>
    <row r="215" spans="1:26" ht="12.75" customHeight="1" x14ac:dyDescent="0.2">
      <c r="A215" s="337"/>
      <c r="B215" s="337"/>
      <c r="C215" s="337"/>
      <c r="D215" s="337"/>
      <c r="E215" s="337"/>
      <c r="F215" s="337"/>
      <c r="G215" s="337"/>
      <c r="H215" s="337"/>
      <c r="I215" s="337"/>
      <c r="J215" s="337"/>
      <c r="K215" s="337"/>
      <c r="L215" s="337"/>
      <c r="M215" s="337"/>
      <c r="N215" s="337"/>
      <c r="O215" s="337"/>
      <c r="P215" s="337"/>
      <c r="Q215" s="337"/>
      <c r="R215" s="337"/>
      <c r="S215" s="337"/>
      <c r="T215" s="337"/>
      <c r="U215" s="337"/>
      <c r="V215" s="337"/>
      <c r="W215" s="337"/>
      <c r="X215" s="337"/>
      <c r="Y215" s="337"/>
      <c r="Z215" s="337"/>
    </row>
    <row r="216" spans="1:26" ht="12.75" customHeight="1" x14ac:dyDescent="0.2">
      <c r="A216" s="337"/>
      <c r="B216" s="337"/>
      <c r="C216" s="337"/>
      <c r="D216" s="337"/>
      <c r="E216" s="337"/>
      <c r="F216" s="337"/>
      <c r="G216" s="337"/>
      <c r="H216" s="337"/>
      <c r="I216" s="337"/>
      <c r="J216" s="337"/>
      <c r="K216" s="337"/>
      <c r="L216" s="337"/>
      <c r="M216" s="337"/>
      <c r="N216" s="337"/>
      <c r="O216" s="337"/>
      <c r="P216" s="337"/>
      <c r="Q216" s="337"/>
      <c r="R216" s="337"/>
      <c r="S216" s="337"/>
      <c r="T216" s="337"/>
      <c r="U216" s="337"/>
      <c r="V216" s="337"/>
      <c r="W216" s="337"/>
      <c r="X216" s="337"/>
      <c r="Y216" s="337"/>
      <c r="Z216" s="337"/>
    </row>
    <row r="217" spans="1:26" ht="12.75" customHeight="1" x14ac:dyDescent="0.2">
      <c r="A217" s="337"/>
      <c r="B217" s="337"/>
      <c r="C217" s="337"/>
      <c r="D217" s="337"/>
      <c r="E217" s="337"/>
      <c r="F217" s="337"/>
      <c r="G217" s="337"/>
      <c r="H217" s="337"/>
      <c r="I217" s="337"/>
      <c r="J217" s="337"/>
      <c r="K217" s="337"/>
      <c r="L217" s="337"/>
      <c r="M217" s="337"/>
      <c r="N217" s="337"/>
      <c r="O217" s="337"/>
      <c r="P217" s="337"/>
      <c r="Q217" s="337"/>
      <c r="R217" s="337"/>
      <c r="S217" s="337"/>
      <c r="T217" s="337"/>
      <c r="U217" s="337"/>
      <c r="V217" s="337"/>
      <c r="W217" s="337"/>
      <c r="X217" s="337"/>
      <c r="Y217" s="337"/>
      <c r="Z217" s="337"/>
    </row>
    <row r="218" spans="1:26" ht="12.75" customHeight="1" x14ac:dyDescent="0.2">
      <c r="A218" s="337"/>
      <c r="B218" s="337"/>
      <c r="C218" s="337"/>
      <c r="D218" s="337"/>
      <c r="E218" s="337"/>
      <c r="F218" s="337"/>
      <c r="G218" s="337"/>
      <c r="H218" s="337"/>
      <c r="I218" s="337"/>
      <c r="J218" s="337"/>
      <c r="K218" s="337"/>
      <c r="L218" s="337"/>
      <c r="M218" s="337"/>
      <c r="N218" s="337"/>
      <c r="O218" s="337"/>
      <c r="P218" s="337"/>
      <c r="Q218" s="337"/>
      <c r="R218" s="337"/>
      <c r="S218" s="337"/>
      <c r="T218" s="337"/>
      <c r="U218" s="337"/>
      <c r="V218" s="337"/>
      <c r="W218" s="337"/>
      <c r="X218" s="337"/>
      <c r="Y218" s="337"/>
      <c r="Z218" s="337"/>
    </row>
    <row r="219" spans="1:26" ht="12.75" customHeight="1" x14ac:dyDescent="0.2">
      <c r="A219" s="337"/>
      <c r="B219" s="337"/>
      <c r="C219" s="337"/>
      <c r="D219" s="337"/>
      <c r="E219" s="337"/>
      <c r="F219" s="337"/>
      <c r="G219" s="337"/>
      <c r="H219" s="337"/>
      <c r="I219" s="337"/>
      <c r="J219" s="337"/>
      <c r="K219" s="337"/>
      <c r="L219" s="337"/>
      <c r="M219" s="337"/>
      <c r="N219" s="337"/>
      <c r="O219" s="337"/>
      <c r="P219" s="337"/>
      <c r="Q219" s="337"/>
      <c r="R219" s="337"/>
      <c r="S219" s="337"/>
      <c r="T219" s="337"/>
      <c r="U219" s="337"/>
      <c r="V219" s="337"/>
      <c r="W219" s="337"/>
      <c r="X219" s="337"/>
      <c r="Y219" s="337"/>
      <c r="Z219" s="337"/>
    </row>
    <row r="220" spans="1:26" ht="12.75" customHeight="1" x14ac:dyDescent="0.2">
      <c r="A220" s="337"/>
      <c r="B220" s="337"/>
      <c r="C220" s="337"/>
      <c r="D220" s="337"/>
      <c r="E220" s="337"/>
      <c r="F220" s="337"/>
      <c r="G220" s="337"/>
      <c r="H220" s="337"/>
      <c r="I220" s="337"/>
      <c r="J220" s="337"/>
      <c r="K220" s="337"/>
      <c r="L220" s="337"/>
      <c r="M220" s="337"/>
      <c r="N220" s="337"/>
      <c r="O220" s="337"/>
      <c r="P220" s="337"/>
      <c r="Q220" s="337"/>
      <c r="R220" s="337"/>
      <c r="S220" s="337"/>
      <c r="T220" s="337"/>
      <c r="U220" s="337"/>
      <c r="V220" s="337"/>
      <c r="W220" s="337"/>
      <c r="X220" s="337"/>
      <c r="Y220" s="337"/>
      <c r="Z220" s="337"/>
    </row>
    <row r="221" spans="1:26" ht="12.75" customHeight="1" x14ac:dyDescent="0.2">
      <c r="A221" s="337"/>
      <c r="B221" s="337"/>
      <c r="C221" s="337"/>
      <c r="D221" s="337"/>
      <c r="E221" s="337"/>
      <c r="F221" s="337"/>
      <c r="G221" s="337"/>
      <c r="H221" s="337"/>
      <c r="I221" s="337"/>
      <c r="J221" s="337"/>
      <c r="K221" s="337"/>
      <c r="L221" s="337"/>
      <c r="M221" s="337"/>
      <c r="N221" s="337"/>
      <c r="O221" s="337"/>
      <c r="P221" s="337"/>
      <c r="Q221" s="337"/>
      <c r="R221" s="337"/>
      <c r="S221" s="337"/>
      <c r="T221" s="337"/>
      <c r="U221" s="337"/>
      <c r="V221" s="337"/>
      <c r="W221" s="337"/>
      <c r="X221" s="337"/>
      <c r="Y221" s="337"/>
      <c r="Z221" s="337"/>
    </row>
    <row r="222" spans="1:26" ht="12.75" customHeight="1" x14ac:dyDescent="0.2">
      <c r="A222" s="337"/>
      <c r="B222" s="337"/>
      <c r="C222" s="337"/>
      <c r="D222" s="337"/>
      <c r="E222" s="337"/>
      <c r="F222" s="337"/>
      <c r="G222" s="337"/>
      <c r="H222" s="337"/>
      <c r="I222" s="337"/>
      <c r="J222" s="337"/>
      <c r="K222" s="337"/>
      <c r="L222" s="337"/>
      <c r="M222" s="337"/>
      <c r="N222" s="337"/>
      <c r="O222" s="337"/>
      <c r="P222" s="337"/>
      <c r="Q222" s="337"/>
      <c r="R222" s="337"/>
      <c r="S222" s="337"/>
      <c r="T222" s="337"/>
      <c r="U222" s="337"/>
      <c r="V222" s="337"/>
      <c r="W222" s="337"/>
      <c r="X222" s="337"/>
      <c r="Y222" s="337"/>
      <c r="Z222" s="337"/>
    </row>
    <row r="223" spans="1:26" ht="12.75" customHeight="1" x14ac:dyDescent="0.2">
      <c r="A223" s="337"/>
      <c r="B223" s="337"/>
      <c r="C223" s="337"/>
      <c r="D223" s="337"/>
      <c r="E223" s="337"/>
      <c r="F223" s="337"/>
      <c r="G223" s="337"/>
      <c r="H223" s="337"/>
      <c r="I223" s="337"/>
      <c r="J223" s="337"/>
      <c r="K223" s="337"/>
      <c r="L223" s="337"/>
      <c r="M223" s="337"/>
      <c r="N223" s="337"/>
      <c r="O223" s="337"/>
      <c r="P223" s="337"/>
      <c r="Q223" s="337"/>
      <c r="R223" s="337"/>
      <c r="S223" s="337"/>
      <c r="T223" s="337"/>
      <c r="U223" s="337"/>
      <c r="V223" s="337"/>
      <c r="W223" s="337"/>
      <c r="X223" s="337"/>
      <c r="Y223" s="337"/>
      <c r="Z223" s="337"/>
    </row>
    <row r="224" spans="1:26" ht="12.75" customHeight="1" x14ac:dyDescent="0.2">
      <c r="A224" s="337"/>
      <c r="B224" s="337"/>
      <c r="C224" s="337"/>
      <c r="D224" s="337"/>
      <c r="E224" s="337"/>
      <c r="F224" s="337"/>
      <c r="G224" s="337"/>
      <c r="H224" s="337"/>
      <c r="I224" s="337"/>
      <c r="J224" s="337"/>
      <c r="K224" s="337"/>
      <c r="L224" s="337"/>
      <c r="M224" s="337"/>
      <c r="N224" s="337"/>
      <c r="O224" s="337"/>
      <c r="P224" s="337"/>
      <c r="Q224" s="337"/>
      <c r="R224" s="337"/>
      <c r="S224" s="337"/>
      <c r="T224" s="337"/>
      <c r="U224" s="337"/>
      <c r="V224" s="337"/>
      <c r="W224" s="337"/>
      <c r="X224" s="337"/>
      <c r="Y224" s="337"/>
      <c r="Z224" s="337"/>
    </row>
    <row r="225" spans="1:26" ht="12.75" customHeight="1" x14ac:dyDescent="0.2">
      <c r="A225" s="337"/>
      <c r="B225" s="337"/>
      <c r="C225" s="337"/>
      <c r="D225" s="337"/>
      <c r="E225" s="337"/>
      <c r="F225" s="337"/>
      <c r="G225" s="337"/>
      <c r="H225" s="337"/>
      <c r="I225" s="337"/>
      <c r="J225" s="337"/>
      <c r="K225" s="337"/>
      <c r="L225" s="337"/>
      <c r="M225" s="337"/>
      <c r="N225" s="337"/>
      <c r="O225" s="337"/>
      <c r="P225" s="337"/>
      <c r="Q225" s="337"/>
      <c r="R225" s="337"/>
      <c r="S225" s="337"/>
      <c r="T225" s="337"/>
      <c r="U225" s="337"/>
      <c r="V225" s="337"/>
      <c r="W225" s="337"/>
      <c r="X225" s="337"/>
      <c r="Y225" s="337"/>
      <c r="Z225" s="337"/>
    </row>
    <row r="226" spans="1:26" ht="12.75" customHeight="1" x14ac:dyDescent="0.2">
      <c r="A226" s="337"/>
      <c r="B226" s="337"/>
      <c r="C226" s="337"/>
      <c r="D226" s="337"/>
      <c r="E226" s="337"/>
      <c r="F226" s="337"/>
      <c r="G226" s="337"/>
      <c r="H226" s="337"/>
      <c r="I226" s="337"/>
      <c r="J226" s="337"/>
      <c r="K226" s="337"/>
      <c r="L226" s="337"/>
      <c r="M226" s="337"/>
      <c r="N226" s="337"/>
      <c r="O226" s="337"/>
      <c r="P226" s="337"/>
      <c r="Q226" s="337"/>
      <c r="R226" s="337"/>
      <c r="S226" s="337"/>
      <c r="T226" s="337"/>
      <c r="U226" s="337"/>
      <c r="V226" s="337"/>
      <c r="W226" s="337"/>
      <c r="X226" s="337"/>
      <c r="Y226" s="337"/>
      <c r="Z226" s="337"/>
    </row>
    <row r="227" spans="1:26" ht="12.75" customHeight="1" x14ac:dyDescent="0.2">
      <c r="A227" s="337"/>
      <c r="B227" s="337"/>
      <c r="C227" s="337"/>
      <c r="D227" s="337"/>
      <c r="E227" s="337"/>
      <c r="F227" s="337"/>
      <c r="G227" s="337"/>
      <c r="H227" s="337"/>
      <c r="I227" s="337"/>
      <c r="J227" s="337"/>
      <c r="K227" s="337"/>
      <c r="L227" s="337"/>
      <c r="M227" s="337"/>
      <c r="N227" s="337"/>
      <c r="O227" s="337"/>
      <c r="P227" s="337"/>
      <c r="Q227" s="337"/>
      <c r="R227" s="337"/>
      <c r="S227" s="337"/>
      <c r="T227" s="337"/>
      <c r="U227" s="337"/>
      <c r="V227" s="337"/>
      <c r="W227" s="337"/>
      <c r="X227" s="337"/>
      <c r="Y227" s="337"/>
      <c r="Z227" s="337"/>
    </row>
    <row r="228" spans="1:26" ht="12.75" customHeight="1" x14ac:dyDescent="0.2">
      <c r="A228" s="337"/>
      <c r="B228" s="337"/>
      <c r="C228" s="337"/>
      <c r="D228" s="337"/>
      <c r="E228" s="337"/>
      <c r="F228" s="337"/>
      <c r="G228" s="337"/>
      <c r="H228" s="337"/>
      <c r="I228" s="337"/>
      <c r="J228" s="337"/>
      <c r="K228" s="337"/>
      <c r="L228" s="337"/>
      <c r="M228" s="337"/>
      <c r="N228" s="337"/>
      <c r="O228" s="337"/>
      <c r="P228" s="337"/>
      <c r="Q228" s="337"/>
      <c r="R228" s="337"/>
      <c r="S228" s="337"/>
      <c r="T228" s="337"/>
      <c r="U228" s="337"/>
      <c r="V228" s="337"/>
      <c r="W228" s="337"/>
      <c r="X228" s="337"/>
      <c r="Y228" s="337"/>
      <c r="Z228" s="337"/>
    </row>
    <row r="229" spans="1:26" ht="12.75" customHeight="1" x14ac:dyDescent="0.2">
      <c r="A229" s="337"/>
      <c r="B229" s="337"/>
      <c r="C229" s="337"/>
      <c r="D229" s="337"/>
      <c r="E229" s="337"/>
      <c r="F229" s="337"/>
      <c r="G229" s="337"/>
      <c r="H229" s="337"/>
      <c r="I229" s="337"/>
      <c r="J229" s="337"/>
      <c r="K229" s="337"/>
      <c r="L229" s="337"/>
      <c r="M229" s="337"/>
      <c r="N229" s="337"/>
      <c r="O229" s="337"/>
      <c r="P229" s="337"/>
      <c r="Q229" s="337"/>
      <c r="R229" s="337"/>
      <c r="S229" s="337"/>
      <c r="T229" s="337"/>
      <c r="U229" s="337"/>
      <c r="V229" s="337"/>
      <c r="W229" s="337"/>
      <c r="X229" s="337"/>
      <c r="Y229" s="337"/>
      <c r="Z229" s="337"/>
    </row>
    <row r="230" spans="1:26" ht="12.75" customHeight="1" x14ac:dyDescent="0.2">
      <c r="A230" s="337"/>
      <c r="B230" s="337"/>
      <c r="C230" s="337"/>
      <c r="D230" s="337"/>
      <c r="E230" s="337"/>
      <c r="F230" s="337"/>
      <c r="G230" s="337"/>
      <c r="H230" s="337"/>
      <c r="I230" s="337"/>
      <c r="J230" s="337"/>
      <c r="K230" s="337"/>
      <c r="L230" s="337"/>
      <c r="M230" s="337"/>
      <c r="N230" s="337"/>
      <c r="O230" s="337"/>
      <c r="P230" s="337"/>
      <c r="Q230" s="337"/>
      <c r="R230" s="337"/>
      <c r="S230" s="337"/>
      <c r="T230" s="337"/>
      <c r="U230" s="337"/>
      <c r="V230" s="337"/>
      <c r="W230" s="337"/>
      <c r="X230" s="337"/>
      <c r="Y230" s="337"/>
      <c r="Z230" s="337"/>
    </row>
    <row r="231" spans="1:26" ht="12.75" customHeight="1" x14ac:dyDescent="0.2">
      <c r="A231" s="337"/>
      <c r="B231" s="337"/>
      <c r="C231" s="337"/>
      <c r="D231" s="337"/>
      <c r="E231" s="337"/>
      <c r="F231" s="337"/>
      <c r="G231" s="337"/>
      <c r="H231" s="337"/>
      <c r="I231" s="337"/>
      <c r="J231" s="337"/>
      <c r="K231" s="337"/>
      <c r="L231" s="337"/>
      <c r="M231" s="337"/>
      <c r="N231" s="337"/>
      <c r="O231" s="337"/>
      <c r="P231" s="337"/>
      <c r="Q231" s="337"/>
      <c r="R231" s="337"/>
      <c r="S231" s="337"/>
      <c r="T231" s="337"/>
      <c r="U231" s="337"/>
      <c r="V231" s="337"/>
      <c r="W231" s="337"/>
      <c r="X231" s="337"/>
      <c r="Y231" s="337"/>
      <c r="Z231" s="337"/>
    </row>
    <row r="232" spans="1:26" ht="12.75" customHeight="1" x14ac:dyDescent="0.2">
      <c r="A232" s="337"/>
      <c r="B232" s="337"/>
      <c r="C232" s="337"/>
      <c r="D232" s="337"/>
      <c r="E232" s="337"/>
      <c r="F232" s="337"/>
      <c r="G232" s="337"/>
      <c r="H232" s="337"/>
      <c r="I232" s="337"/>
      <c r="J232" s="337"/>
      <c r="K232" s="337"/>
      <c r="L232" s="337"/>
      <c r="M232" s="337"/>
      <c r="N232" s="337"/>
      <c r="O232" s="337"/>
      <c r="P232" s="337"/>
      <c r="Q232" s="337"/>
      <c r="R232" s="337"/>
      <c r="S232" s="337"/>
      <c r="T232" s="337"/>
      <c r="U232" s="337"/>
      <c r="V232" s="337"/>
      <c r="W232" s="337"/>
      <c r="X232" s="337"/>
      <c r="Y232" s="337"/>
      <c r="Z232" s="337"/>
    </row>
    <row r="233" spans="1:26" ht="12.75" customHeight="1" x14ac:dyDescent="0.2">
      <c r="A233" s="337"/>
      <c r="B233" s="337"/>
      <c r="C233" s="337"/>
      <c r="D233" s="337"/>
      <c r="E233" s="337"/>
      <c r="F233" s="337"/>
      <c r="G233" s="337"/>
      <c r="H233" s="337"/>
      <c r="I233" s="337"/>
      <c r="J233" s="337"/>
      <c r="K233" s="337"/>
      <c r="L233" s="337"/>
      <c r="M233" s="337"/>
      <c r="N233" s="337"/>
      <c r="O233" s="337"/>
      <c r="P233" s="337"/>
      <c r="Q233" s="337"/>
      <c r="R233" s="337"/>
      <c r="S233" s="337"/>
      <c r="T233" s="337"/>
      <c r="U233" s="337"/>
      <c r="V233" s="337"/>
      <c r="W233" s="337"/>
      <c r="X233" s="337"/>
      <c r="Y233" s="337"/>
      <c r="Z233" s="337"/>
    </row>
    <row r="234" spans="1:26" ht="12.75" customHeight="1" x14ac:dyDescent="0.2">
      <c r="A234" s="337"/>
      <c r="B234" s="337"/>
      <c r="C234" s="337"/>
      <c r="D234" s="337"/>
      <c r="E234" s="337"/>
      <c r="F234" s="337"/>
      <c r="G234" s="337"/>
      <c r="H234" s="337"/>
      <c r="I234" s="337"/>
      <c r="J234" s="337"/>
      <c r="K234" s="337"/>
      <c r="L234" s="337"/>
      <c r="M234" s="337"/>
      <c r="N234" s="337"/>
      <c r="O234" s="337"/>
      <c r="P234" s="337"/>
      <c r="Q234" s="337"/>
      <c r="R234" s="337"/>
      <c r="S234" s="337"/>
      <c r="T234" s="337"/>
      <c r="U234" s="337"/>
      <c r="V234" s="337"/>
      <c r="W234" s="337"/>
      <c r="X234" s="337"/>
      <c r="Y234" s="337"/>
      <c r="Z234" s="337"/>
    </row>
    <row r="235" spans="1:26" ht="12.75" customHeight="1" x14ac:dyDescent="0.2">
      <c r="A235" s="337"/>
      <c r="B235" s="337"/>
      <c r="C235" s="337"/>
      <c r="D235" s="337"/>
      <c r="E235" s="337"/>
      <c r="F235" s="337"/>
      <c r="G235" s="337"/>
      <c r="H235" s="337"/>
      <c r="I235" s="337"/>
      <c r="J235" s="337"/>
      <c r="K235" s="337"/>
      <c r="L235" s="337"/>
      <c r="M235" s="337"/>
      <c r="N235" s="337"/>
      <c r="O235" s="337"/>
      <c r="P235" s="337"/>
      <c r="Q235" s="337"/>
      <c r="R235" s="337"/>
      <c r="S235" s="337"/>
      <c r="T235" s="337"/>
      <c r="U235" s="337"/>
      <c r="V235" s="337"/>
      <c r="W235" s="337"/>
      <c r="X235" s="337"/>
      <c r="Y235" s="337"/>
      <c r="Z235" s="337"/>
    </row>
    <row r="236" spans="1:26" ht="12.75" customHeight="1" x14ac:dyDescent="0.2">
      <c r="A236" s="337"/>
      <c r="B236" s="337"/>
      <c r="C236" s="337"/>
      <c r="D236" s="337"/>
      <c r="E236" s="337"/>
      <c r="F236" s="337"/>
      <c r="G236" s="337"/>
      <c r="H236" s="337"/>
      <c r="I236" s="337"/>
      <c r="J236" s="337"/>
      <c r="K236" s="337"/>
      <c r="L236" s="337"/>
      <c r="M236" s="337"/>
      <c r="N236" s="337"/>
      <c r="O236" s="337"/>
      <c r="P236" s="337"/>
      <c r="Q236" s="337"/>
      <c r="R236" s="337"/>
      <c r="S236" s="337"/>
      <c r="T236" s="337"/>
      <c r="U236" s="337"/>
      <c r="V236" s="337"/>
      <c r="W236" s="337"/>
      <c r="X236" s="337"/>
      <c r="Y236" s="337"/>
      <c r="Z236" s="337"/>
    </row>
    <row r="237" spans="1:26" ht="12.75" customHeight="1" x14ac:dyDescent="0.2">
      <c r="A237" s="337"/>
      <c r="B237" s="337"/>
      <c r="C237" s="337"/>
      <c r="D237" s="337"/>
      <c r="E237" s="337"/>
      <c r="F237" s="337"/>
      <c r="G237" s="337"/>
      <c r="H237" s="337"/>
      <c r="I237" s="337"/>
      <c r="J237" s="337"/>
      <c r="K237" s="337"/>
      <c r="L237" s="337"/>
      <c r="M237" s="337"/>
      <c r="N237" s="337"/>
      <c r="O237" s="337"/>
      <c r="P237" s="337"/>
      <c r="Q237" s="337"/>
      <c r="R237" s="337"/>
      <c r="S237" s="337"/>
      <c r="T237" s="337"/>
      <c r="U237" s="337"/>
      <c r="V237" s="337"/>
      <c r="W237" s="337"/>
      <c r="X237" s="337"/>
      <c r="Y237" s="337"/>
      <c r="Z237" s="337"/>
    </row>
    <row r="238" spans="1:26" ht="12.75" customHeight="1" x14ac:dyDescent="0.2">
      <c r="A238" s="337"/>
      <c r="B238" s="337"/>
      <c r="C238" s="337"/>
      <c r="D238" s="337"/>
      <c r="E238" s="337"/>
      <c r="F238" s="337"/>
      <c r="G238" s="337"/>
      <c r="H238" s="337"/>
      <c r="I238" s="337"/>
      <c r="J238" s="337"/>
      <c r="K238" s="337"/>
      <c r="L238" s="337"/>
      <c r="M238" s="337"/>
      <c r="N238" s="337"/>
      <c r="O238" s="337"/>
      <c r="P238" s="337"/>
      <c r="Q238" s="337"/>
      <c r="R238" s="337"/>
      <c r="S238" s="337"/>
      <c r="T238" s="337"/>
      <c r="U238" s="337"/>
      <c r="V238" s="337"/>
      <c r="W238" s="337"/>
      <c r="X238" s="337"/>
      <c r="Y238" s="337"/>
      <c r="Z238" s="337"/>
    </row>
    <row r="239" spans="1:26" ht="12.75" customHeight="1" x14ac:dyDescent="0.2">
      <c r="A239" s="337"/>
      <c r="B239" s="337"/>
      <c r="C239" s="337"/>
      <c r="D239" s="337"/>
      <c r="E239" s="337"/>
      <c r="F239" s="337"/>
      <c r="G239" s="337"/>
      <c r="H239" s="337"/>
      <c r="I239" s="337"/>
      <c r="J239" s="337"/>
      <c r="K239" s="337"/>
      <c r="L239" s="337"/>
      <c r="M239" s="337"/>
      <c r="N239" s="337"/>
      <c r="O239" s="337"/>
      <c r="P239" s="337"/>
      <c r="Q239" s="337"/>
      <c r="R239" s="337"/>
      <c r="S239" s="337"/>
      <c r="T239" s="337"/>
      <c r="U239" s="337"/>
      <c r="V239" s="337"/>
      <c r="W239" s="337"/>
      <c r="X239" s="337"/>
      <c r="Y239" s="337"/>
      <c r="Z239" s="337"/>
    </row>
    <row r="240" spans="1:26" ht="12.75" customHeight="1" x14ac:dyDescent="0.2">
      <c r="A240" s="337"/>
      <c r="B240" s="337"/>
      <c r="C240" s="337"/>
      <c r="D240" s="337"/>
      <c r="E240" s="337"/>
      <c r="F240" s="337"/>
      <c r="G240" s="337"/>
      <c r="H240" s="337"/>
      <c r="I240" s="337"/>
      <c r="J240" s="337"/>
      <c r="K240" s="337"/>
      <c r="L240" s="337"/>
      <c r="M240" s="337"/>
      <c r="N240" s="337"/>
      <c r="O240" s="337"/>
      <c r="P240" s="337"/>
      <c r="Q240" s="337"/>
      <c r="R240" s="337"/>
      <c r="S240" s="337"/>
      <c r="T240" s="337"/>
      <c r="U240" s="337"/>
      <c r="V240" s="337"/>
      <c r="W240" s="337"/>
      <c r="X240" s="337"/>
      <c r="Y240" s="337"/>
      <c r="Z240" s="337"/>
    </row>
    <row r="241" spans="1:26" ht="12.75" customHeight="1" x14ac:dyDescent="0.2">
      <c r="A241" s="337"/>
      <c r="B241" s="337"/>
      <c r="C241" s="337"/>
      <c r="D241" s="337"/>
      <c r="E241" s="337"/>
      <c r="F241" s="337"/>
      <c r="G241" s="337"/>
      <c r="H241" s="337"/>
      <c r="I241" s="337"/>
      <c r="J241" s="337"/>
      <c r="K241" s="337"/>
      <c r="L241" s="337"/>
      <c r="M241" s="337"/>
      <c r="N241" s="337"/>
      <c r="O241" s="337"/>
      <c r="P241" s="337"/>
      <c r="Q241" s="337"/>
      <c r="R241" s="337"/>
      <c r="S241" s="337"/>
      <c r="T241" s="337"/>
      <c r="U241" s="337"/>
      <c r="V241" s="337"/>
      <c r="W241" s="337"/>
      <c r="X241" s="337"/>
      <c r="Y241" s="337"/>
      <c r="Z241" s="337"/>
    </row>
    <row r="242" spans="1:26" ht="12.75" customHeight="1" x14ac:dyDescent="0.2">
      <c r="A242" s="337"/>
      <c r="B242" s="337"/>
      <c r="C242" s="337"/>
      <c r="D242" s="337"/>
      <c r="E242" s="337"/>
      <c r="F242" s="337"/>
      <c r="G242" s="337"/>
      <c r="H242" s="337"/>
      <c r="I242" s="337"/>
      <c r="J242" s="337"/>
      <c r="K242" s="337"/>
      <c r="L242" s="337"/>
      <c r="M242" s="337"/>
      <c r="N242" s="337"/>
      <c r="O242" s="337"/>
      <c r="P242" s="337"/>
      <c r="Q242" s="337"/>
      <c r="R242" s="337"/>
      <c r="S242" s="337"/>
      <c r="T242" s="337"/>
      <c r="U242" s="337"/>
      <c r="V242" s="337"/>
      <c r="W242" s="337"/>
      <c r="X242" s="337"/>
      <c r="Y242" s="337"/>
      <c r="Z242" s="337"/>
    </row>
    <row r="243" spans="1:26" ht="12.75" customHeight="1" x14ac:dyDescent="0.2">
      <c r="A243" s="337"/>
      <c r="B243" s="337"/>
      <c r="C243" s="337"/>
      <c r="D243" s="337"/>
      <c r="E243" s="337"/>
      <c r="F243" s="337"/>
      <c r="G243" s="337"/>
      <c r="H243" s="337"/>
      <c r="I243" s="337"/>
      <c r="J243" s="337"/>
      <c r="K243" s="337"/>
      <c r="L243" s="337"/>
      <c r="M243" s="337"/>
      <c r="N243" s="337"/>
      <c r="O243" s="337"/>
      <c r="P243" s="337"/>
      <c r="Q243" s="337"/>
      <c r="R243" s="337"/>
      <c r="S243" s="337"/>
      <c r="T243" s="337"/>
      <c r="U243" s="337"/>
      <c r="V243" s="337"/>
      <c r="W243" s="337"/>
      <c r="X243" s="337"/>
      <c r="Y243" s="337"/>
      <c r="Z243" s="337"/>
    </row>
    <row r="244" spans="1:26" ht="12.75" customHeight="1" x14ac:dyDescent="0.2">
      <c r="A244" s="337"/>
      <c r="B244" s="337"/>
      <c r="C244" s="337"/>
      <c r="D244" s="337"/>
      <c r="E244" s="337"/>
      <c r="F244" s="337"/>
      <c r="G244" s="337"/>
      <c r="H244" s="337"/>
      <c r="I244" s="337"/>
      <c r="J244" s="337"/>
      <c r="K244" s="337"/>
      <c r="L244" s="337"/>
      <c r="M244" s="337"/>
      <c r="N244" s="337"/>
      <c r="O244" s="337"/>
      <c r="P244" s="337"/>
      <c r="Q244" s="337"/>
      <c r="R244" s="337"/>
      <c r="S244" s="337"/>
      <c r="T244" s="337"/>
      <c r="U244" s="337"/>
      <c r="V244" s="337"/>
      <c r="W244" s="337"/>
      <c r="X244" s="337"/>
      <c r="Y244" s="337"/>
      <c r="Z244" s="337"/>
    </row>
    <row r="245" spans="1:26" ht="12.75" customHeight="1" x14ac:dyDescent="0.2">
      <c r="A245" s="337"/>
      <c r="B245" s="337"/>
      <c r="C245" s="337"/>
      <c r="D245" s="337"/>
      <c r="E245" s="337"/>
      <c r="F245" s="337"/>
      <c r="G245" s="337"/>
      <c r="H245" s="337"/>
      <c r="I245" s="337"/>
      <c r="J245" s="337"/>
      <c r="K245" s="337"/>
      <c r="L245" s="337"/>
      <c r="M245" s="337"/>
      <c r="N245" s="337"/>
      <c r="O245" s="337"/>
      <c r="P245" s="337"/>
      <c r="Q245" s="337"/>
      <c r="R245" s="337"/>
      <c r="S245" s="337"/>
      <c r="T245" s="337"/>
      <c r="U245" s="337"/>
      <c r="V245" s="337"/>
      <c r="W245" s="337"/>
      <c r="X245" s="337"/>
      <c r="Y245" s="337"/>
      <c r="Z245" s="337"/>
    </row>
    <row r="246" spans="1:26" ht="12.75" customHeight="1" x14ac:dyDescent="0.2">
      <c r="A246" s="337"/>
      <c r="B246" s="337"/>
      <c r="C246" s="337"/>
      <c r="D246" s="337"/>
      <c r="E246" s="337"/>
      <c r="F246" s="337"/>
      <c r="G246" s="337"/>
      <c r="H246" s="337"/>
      <c r="I246" s="337"/>
      <c r="J246" s="337"/>
      <c r="K246" s="337"/>
      <c r="L246" s="337"/>
      <c r="M246" s="337"/>
      <c r="N246" s="337"/>
      <c r="O246" s="337"/>
      <c r="P246" s="337"/>
      <c r="Q246" s="337"/>
      <c r="R246" s="337"/>
      <c r="S246" s="337"/>
      <c r="T246" s="337"/>
      <c r="U246" s="337"/>
      <c r="V246" s="337"/>
      <c r="W246" s="337"/>
      <c r="X246" s="337"/>
      <c r="Y246" s="337"/>
      <c r="Z246" s="337"/>
    </row>
    <row r="247" spans="1:26" ht="12.75" customHeight="1" x14ac:dyDescent="0.2">
      <c r="A247" s="337"/>
      <c r="B247" s="337"/>
      <c r="C247" s="337"/>
      <c r="D247" s="337"/>
      <c r="E247" s="337"/>
      <c r="F247" s="337"/>
      <c r="G247" s="337"/>
      <c r="H247" s="337"/>
      <c r="I247" s="337"/>
      <c r="J247" s="337"/>
      <c r="K247" s="337"/>
      <c r="L247" s="337"/>
      <c r="M247" s="337"/>
      <c r="N247" s="337"/>
      <c r="O247" s="337"/>
      <c r="P247" s="337"/>
      <c r="Q247" s="337"/>
      <c r="R247" s="337"/>
      <c r="S247" s="337"/>
      <c r="T247" s="337"/>
      <c r="U247" s="337"/>
      <c r="V247" s="337"/>
      <c r="W247" s="337"/>
      <c r="X247" s="337"/>
      <c r="Y247" s="337"/>
      <c r="Z247" s="337"/>
    </row>
    <row r="248" spans="1:26" ht="12.75" customHeight="1" x14ac:dyDescent="0.2">
      <c r="A248" s="337"/>
      <c r="B248" s="337"/>
      <c r="C248" s="337"/>
      <c r="D248" s="337"/>
      <c r="E248" s="337"/>
      <c r="F248" s="337"/>
      <c r="G248" s="337"/>
      <c r="H248" s="337"/>
      <c r="I248" s="337"/>
      <c r="J248" s="337"/>
      <c r="K248" s="337"/>
      <c r="L248" s="337"/>
      <c r="M248" s="337"/>
      <c r="N248" s="337"/>
      <c r="O248" s="337"/>
      <c r="P248" s="337"/>
      <c r="Q248" s="337"/>
      <c r="R248" s="337"/>
      <c r="S248" s="337"/>
      <c r="T248" s="337"/>
      <c r="U248" s="337"/>
      <c r="V248" s="337"/>
      <c r="W248" s="337"/>
      <c r="X248" s="337"/>
      <c r="Y248" s="337"/>
      <c r="Z248" s="337"/>
    </row>
    <row r="249" spans="1:26" ht="12.75" customHeight="1" x14ac:dyDescent="0.2">
      <c r="A249" s="337"/>
      <c r="B249" s="337"/>
      <c r="C249" s="337"/>
      <c r="D249" s="337"/>
      <c r="E249" s="337"/>
      <c r="F249" s="337"/>
      <c r="G249" s="337"/>
      <c r="H249" s="337"/>
      <c r="I249" s="337"/>
      <c r="J249" s="337"/>
      <c r="K249" s="337"/>
      <c r="L249" s="337"/>
      <c r="M249" s="337"/>
      <c r="N249" s="337"/>
      <c r="O249" s="337"/>
      <c r="P249" s="337"/>
      <c r="Q249" s="337"/>
      <c r="R249" s="337"/>
      <c r="S249" s="337"/>
      <c r="T249" s="337"/>
      <c r="U249" s="337"/>
      <c r="V249" s="337"/>
      <c r="W249" s="337"/>
      <c r="X249" s="337"/>
      <c r="Y249" s="337"/>
      <c r="Z249" s="337"/>
    </row>
    <row r="250" spans="1:26" ht="12.75" customHeight="1" x14ac:dyDescent="0.2">
      <c r="A250" s="337"/>
      <c r="B250" s="337"/>
      <c r="C250" s="337"/>
      <c r="D250" s="337"/>
      <c r="E250" s="337"/>
      <c r="F250" s="337"/>
      <c r="G250" s="337"/>
      <c r="H250" s="337"/>
      <c r="I250" s="337"/>
      <c r="J250" s="337"/>
      <c r="K250" s="337"/>
      <c r="L250" s="337"/>
      <c r="M250" s="337"/>
      <c r="N250" s="337"/>
      <c r="O250" s="337"/>
      <c r="P250" s="337"/>
      <c r="Q250" s="337"/>
      <c r="R250" s="337"/>
      <c r="S250" s="337"/>
      <c r="T250" s="337"/>
      <c r="U250" s="337"/>
      <c r="V250" s="337"/>
      <c r="W250" s="337"/>
      <c r="X250" s="337"/>
      <c r="Y250" s="337"/>
      <c r="Z250" s="337"/>
    </row>
    <row r="251" spans="1:26" ht="12.75" customHeight="1" x14ac:dyDescent="0.2">
      <c r="A251" s="337"/>
      <c r="B251" s="337"/>
      <c r="C251" s="337"/>
      <c r="D251" s="337"/>
      <c r="E251" s="337"/>
      <c r="F251" s="337"/>
      <c r="G251" s="337"/>
      <c r="H251" s="337"/>
      <c r="I251" s="337"/>
      <c r="J251" s="337"/>
      <c r="K251" s="337"/>
      <c r="L251" s="337"/>
      <c r="M251" s="337"/>
      <c r="N251" s="337"/>
      <c r="O251" s="337"/>
      <c r="P251" s="337"/>
      <c r="Q251" s="337"/>
      <c r="R251" s="337"/>
      <c r="S251" s="337"/>
      <c r="T251" s="337"/>
      <c r="U251" s="337"/>
      <c r="V251" s="337"/>
      <c r="W251" s="337"/>
      <c r="X251" s="337"/>
      <c r="Y251" s="337"/>
      <c r="Z251" s="337"/>
    </row>
    <row r="252" spans="1:26" ht="12.75" customHeight="1" x14ac:dyDescent="0.2">
      <c r="A252" s="337"/>
      <c r="B252" s="337"/>
      <c r="C252" s="337"/>
      <c r="D252" s="337"/>
      <c r="E252" s="337"/>
      <c r="F252" s="337"/>
      <c r="G252" s="337"/>
      <c r="H252" s="337"/>
      <c r="I252" s="337"/>
      <c r="J252" s="337"/>
      <c r="K252" s="337"/>
      <c r="L252" s="337"/>
      <c r="M252" s="337"/>
      <c r="N252" s="337"/>
      <c r="O252" s="337"/>
      <c r="P252" s="337"/>
      <c r="Q252" s="337"/>
      <c r="R252" s="337"/>
      <c r="S252" s="337"/>
      <c r="T252" s="337"/>
      <c r="U252" s="337"/>
      <c r="V252" s="337"/>
      <c r="W252" s="337"/>
      <c r="X252" s="337"/>
      <c r="Y252" s="337"/>
      <c r="Z252" s="337"/>
    </row>
    <row r="253" spans="1:26" ht="12.75" customHeight="1" x14ac:dyDescent="0.2">
      <c r="A253" s="337"/>
      <c r="B253" s="337"/>
      <c r="C253" s="337"/>
      <c r="D253" s="337"/>
      <c r="E253" s="337"/>
      <c r="F253" s="337"/>
      <c r="G253" s="337"/>
      <c r="H253" s="337"/>
      <c r="I253" s="337"/>
      <c r="J253" s="337"/>
      <c r="K253" s="337"/>
      <c r="L253" s="337"/>
      <c r="M253" s="337"/>
      <c r="N253" s="337"/>
      <c r="O253" s="337"/>
      <c r="P253" s="337"/>
      <c r="Q253" s="337"/>
      <c r="R253" s="337"/>
      <c r="S253" s="337"/>
      <c r="T253" s="337"/>
      <c r="U253" s="337"/>
      <c r="V253" s="337"/>
      <c r="W253" s="337"/>
      <c r="X253" s="337"/>
      <c r="Y253" s="337"/>
      <c r="Z253" s="337"/>
    </row>
    <row r="254" spans="1:26" ht="12.75" customHeight="1" x14ac:dyDescent="0.2">
      <c r="A254" s="337"/>
      <c r="B254" s="337"/>
      <c r="C254" s="337"/>
      <c r="D254" s="337"/>
      <c r="E254" s="337"/>
      <c r="F254" s="337"/>
      <c r="G254" s="337"/>
      <c r="H254" s="337"/>
      <c r="I254" s="337"/>
      <c r="J254" s="337"/>
      <c r="K254" s="337"/>
      <c r="L254" s="337"/>
      <c r="M254" s="337"/>
      <c r="N254" s="337"/>
      <c r="O254" s="337"/>
      <c r="P254" s="337"/>
      <c r="Q254" s="337"/>
      <c r="R254" s="337"/>
      <c r="S254" s="337"/>
      <c r="T254" s="337"/>
      <c r="U254" s="337"/>
      <c r="V254" s="337"/>
      <c r="W254" s="337"/>
      <c r="X254" s="337"/>
      <c r="Y254" s="337"/>
      <c r="Z254" s="337"/>
    </row>
    <row r="255" spans="1:26" ht="12.75" customHeight="1" x14ac:dyDescent="0.2">
      <c r="A255" s="337"/>
      <c r="B255" s="337"/>
      <c r="C255" s="337"/>
      <c r="D255" s="337"/>
      <c r="E255" s="337"/>
      <c r="F255" s="337"/>
      <c r="G255" s="337"/>
      <c r="H255" s="337"/>
      <c r="I255" s="337"/>
      <c r="J255" s="337"/>
      <c r="K255" s="337"/>
      <c r="L255" s="337"/>
      <c r="M255" s="337"/>
      <c r="N255" s="337"/>
      <c r="O255" s="337"/>
      <c r="P255" s="337"/>
      <c r="Q255" s="337"/>
      <c r="R255" s="337"/>
      <c r="S255" s="337"/>
      <c r="T255" s="337"/>
      <c r="U255" s="337"/>
      <c r="V255" s="337"/>
      <c r="W255" s="337"/>
      <c r="X255" s="337"/>
      <c r="Y255" s="337"/>
      <c r="Z255" s="337"/>
    </row>
    <row r="256" spans="1:26" ht="12.75" customHeight="1" x14ac:dyDescent="0.2">
      <c r="A256" s="337"/>
      <c r="B256" s="337"/>
      <c r="C256" s="337"/>
      <c r="D256" s="337"/>
      <c r="E256" s="337"/>
      <c r="F256" s="337"/>
      <c r="G256" s="337"/>
      <c r="H256" s="337"/>
      <c r="I256" s="337"/>
      <c r="J256" s="337"/>
      <c r="K256" s="337"/>
      <c r="L256" s="337"/>
      <c r="M256" s="337"/>
      <c r="N256" s="337"/>
      <c r="O256" s="337"/>
      <c r="P256" s="337"/>
      <c r="Q256" s="337"/>
      <c r="R256" s="337"/>
      <c r="S256" s="337"/>
      <c r="T256" s="337"/>
      <c r="U256" s="337"/>
      <c r="V256" s="337"/>
      <c r="W256" s="337"/>
      <c r="X256" s="337"/>
      <c r="Y256" s="337"/>
      <c r="Z256" s="337"/>
    </row>
    <row r="257" spans="1:26" ht="12.75" customHeight="1" x14ac:dyDescent="0.2">
      <c r="A257" s="337"/>
      <c r="B257" s="337"/>
      <c r="C257" s="337"/>
      <c r="D257" s="337"/>
      <c r="E257" s="337"/>
      <c r="F257" s="337"/>
      <c r="G257" s="337"/>
      <c r="H257" s="337"/>
      <c r="I257" s="337"/>
      <c r="J257" s="337"/>
      <c r="K257" s="337"/>
      <c r="L257" s="337"/>
      <c r="M257" s="337"/>
      <c r="N257" s="337"/>
      <c r="O257" s="337"/>
      <c r="P257" s="337"/>
      <c r="Q257" s="337"/>
      <c r="R257" s="337"/>
      <c r="S257" s="337"/>
      <c r="T257" s="337"/>
      <c r="U257" s="337"/>
      <c r="V257" s="337"/>
      <c r="W257" s="337"/>
      <c r="X257" s="337"/>
      <c r="Y257" s="337"/>
      <c r="Z257" s="337"/>
    </row>
    <row r="258" spans="1:26" ht="12.75" customHeight="1" x14ac:dyDescent="0.2">
      <c r="A258" s="337"/>
      <c r="B258" s="337"/>
      <c r="C258" s="337"/>
      <c r="D258" s="337"/>
      <c r="E258" s="337"/>
      <c r="F258" s="337"/>
      <c r="G258" s="337"/>
      <c r="H258" s="337"/>
      <c r="I258" s="337"/>
      <c r="J258" s="337"/>
      <c r="K258" s="337"/>
      <c r="L258" s="337"/>
      <c r="M258" s="337"/>
      <c r="N258" s="337"/>
      <c r="O258" s="337"/>
      <c r="P258" s="337"/>
      <c r="Q258" s="337"/>
      <c r="R258" s="337"/>
      <c r="S258" s="337"/>
      <c r="T258" s="337"/>
      <c r="U258" s="337"/>
      <c r="V258" s="337"/>
      <c r="W258" s="337"/>
      <c r="X258" s="337"/>
      <c r="Y258" s="337"/>
      <c r="Z258" s="337"/>
    </row>
    <row r="259" spans="1:26" ht="12.75" customHeight="1" x14ac:dyDescent="0.2">
      <c r="A259" s="337"/>
      <c r="B259" s="337"/>
      <c r="C259" s="337"/>
      <c r="D259" s="337"/>
      <c r="E259" s="337"/>
      <c r="F259" s="337"/>
      <c r="G259" s="337"/>
      <c r="H259" s="337"/>
      <c r="I259" s="337"/>
      <c r="J259" s="337"/>
      <c r="K259" s="337"/>
      <c r="L259" s="337"/>
      <c r="M259" s="337"/>
      <c r="N259" s="337"/>
      <c r="O259" s="337"/>
      <c r="P259" s="337"/>
      <c r="Q259" s="337"/>
      <c r="R259" s="337"/>
      <c r="S259" s="337"/>
      <c r="T259" s="337"/>
      <c r="U259" s="337"/>
      <c r="V259" s="337"/>
      <c r="W259" s="337"/>
      <c r="X259" s="337"/>
      <c r="Y259" s="337"/>
      <c r="Z259" s="337"/>
    </row>
    <row r="260" spans="1:26" ht="12.75" customHeight="1" x14ac:dyDescent="0.2">
      <c r="A260" s="337"/>
      <c r="B260" s="337"/>
      <c r="C260" s="337"/>
      <c r="D260" s="337"/>
      <c r="E260" s="337"/>
      <c r="F260" s="337"/>
      <c r="G260" s="337"/>
      <c r="H260" s="337"/>
      <c r="I260" s="337"/>
      <c r="J260" s="337"/>
      <c r="K260" s="337"/>
      <c r="L260" s="337"/>
      <c r="M260" s="337"/>
      <c r="N260" s="337"/>
      <c r="O260" s="337"/>
      <c r="P260" s="337"/>
      <c r="Q260" s="337"/>
      <c r="R260" s="337"/>
      <c r="S260" s="337"/>
      <c r="T260" s="337"/>
      <c r="U260" s="337"/>
      <c r="V260" s="337"/>
      <c r="W260" s="337"/>
      <c r="X260" s="337"/>
      <c r="Y260" s="337"/>
      <c r="Z260" s="337"/>
    </row>
    <row r="261" spans="1:26" ht="12.75" customHeight="1" x14ac:dyDescent="0.2">
      <c r="A261" s="337"/>
      <c r="B261" s="337"/>
      <c r="C261" s="337"/>
      <c r="D261" s="337"/>
      <c r="E261" s="337"/>
      <c r="F261" s="337"/>
      <c r="G261" s="337"/>
      <c r="H261" s="337"/>
      <c r="I261" s="337"/>
      <c r="J261" s="337"/>
      <c r="K261" s="337"/>
      <c r="L261" s="337"/>
      <c r="M261" s="337"/>
      <c r="N261" s="337"/>
      <c r="O261" s="337"/>
      <c r="P261" s="337"/>
      <c r="Q261" s="337"/>
      <c r="R261" s="337"/>
      <c r="S261" s="337"/>
      <c r="T261" s="337"/>
      <c r="U261" s="337"/>
      <c r="V261" s="337"/>
      <c r="W261" s="337"/>
      <c r="X261" s="337"/>
      <c r="Y261" s="337"/>
      <c r="Z261" s="337"/>
    </row>
    <row r="262" spans="1:26" ht="12.75" customHeight="1" x14ac:dyDescent="0.2">
      <c r="A262" s="337"/>
      <c r="B262" s="337"/>
      <c r="C262" s="337"/>
      <c r="D262" s="337"/>
      <c r="E262" s="337"/>
      <c r="F262" s="337"/>
      <c r="G262" s="337"/>
      <c r="H262" s="337"/>
      <c r="I262" s="337"/>
      <c r="J262" s="337"/>
      <c r="K262" s="337"/>
      <c r="L262" s="337"/>
      <c r="M262" s="337"/>
      <c r="N262" s="337"/>
      <c r="O262" s="337"/>
      <c r="P262" s="337"/>
      <c r="Q262" s="337"/>
      <c r="R262" s="337"/>
      <c r="S262" s="337"/>
      <c r="T262" s="337"/>
      <c r="U262" s="337"/>
      <c r="V262" s="337"/>
      <c r="W262" s="337"/>
      <c r="X262" s="337"/>
      <c r="Y262" s="337"/>
      <c r="Z262" s="337"/>
    </row>
    <row r="263" spans="1:26" ht="12.75" customHeight="1" x14ac:dyDescent="0.2">
      <c r="A263" s="337"/>
      <c r="B263" s="337"/>
      <c r="C263" s="337"/>
      <c r="D263" s="337"/>
      <c r="E263" s="337"/>
      <c r="F263" s="337"/>
      <c r="G263" s="337"/>
      <c r="H263" s="337"/>
      <c r="I263" s="337"/>
      <c r="J263" s="337"/>
      <c r="K263" s="337"/>
      <c r="L263" s="337"/>
      <c r="M263" s="337"/>
      <c r="N263" s="337"/>
      <c r="O263" s="337"/>
      <c r="P263" s="337"/>
      <c r="Q263" s="337"/>
      <c r="R263" s="337"/>
      <c r="S263" s="337"/>
      <c r="T263" s="337"/>
      <c r="U263" s="337"/>
      <c r="V263" s="337"/>
      <c r="W263" s="337"/>
      <c r="X263" s="337"/>
      <c r="Y263" s="337"/>
      <c r="Z263" s="337"/>
    </row>
    <row r="264" spans="1:26" ht="12.75" customHeight="1" x14ac:dyDescent="0.2">
      <c r="A264" s="337"/>
      <c r="B264" s="337"/>
      <c r="C264" s="337"/>
      <c r="D264" s="337"/>
      <c r="E264" s="337"/>
      <c r="F264" s="337"/>
      <c r="G264" s="337"/>
      <c r="H264" s="337"/>
      <c r="I264" s="337"/>
      <c r="J264" s="337"/>
      <c r="K264" s="337"/>
      <c r="L264" s="337"/>
      <c r="M264" s="337"/>
      <c r="N264" s="337"/>
      <c r="O264" s="337"/>
      <c r="P264" s="337"/>
      <c r="Q264" s="337"/>
      <c r="R264" s="337"/>
      <c r="S264" s="337"/>
      <c r="T264" s="337"/>
      <c r="U264" s="337"/>
      <c r="V264" s="337"/>
      <c r="W264" s="337"/>
      <c r="X264" s="337"/>
      <c r="Y264" s="337"/>
      <c r="Z264" s="337"/>
    </row>
    <row r="265" spans="1:26" ht="12.75" customHeight="1" x14ac:dyDescent="0.2">
      <c r="A265" s="337"/>
      <c r="B265" s="337"/>
      <c r="C265" s="337"/>
      <c r="D265" s="337"/>
      <c r="E265" s="337"/>
      <c r="F265" s="337"/>
      <c r="G265" s="337"/>
      <c r="H265" s="337"/>
      <c r="I265" s="337"/>
      <c r="J265" s="337"/>
      <c r="K265" s="337"/>
      <c r="L265" s="337"/>
      <c r="M265" s="337"/>
      <c r="N265" s="337"/>
      <c r="O265" s="337"/>
      <c r="P265" s="337"/>
      <c r="Q265" s="337"/>
      <c r="R265" s="337"/>
      <c r="S265" s="337"/>
      <c r="T265" s="337"/>
      <c r="U265" s="337"/>
      <c r="V265" s="337"/>
      <c r="W265" s="337"/>
      <c r="X265" s="337"/>
      <c r="Y265" s="337"/>
      <c r="Z265" s="337"/>
    </row>
    <row r="266" spans="1:26" ht="12.75" customHeight="1" x14ac:dyDescent="0.2">
      <c r="A266" s="337"/>
      <c r="B266" s="337"/>
      <c r="C266" s="337"/>
      <c r="D266" s="337"/>
      <c r="E266" s="337"/>
      <c r="F266" s="337"/>
      <c r="G266" s="337"/>
      <c r="H266" s="337"/>
      <c r="I266" s="337"/>
      <c r="J266" s="337"/>
      <c r="K266" s="337"/>
      <c r="L266" s="337"/>
      <c r="M266" s="337"/>
      <c r="N266" s="337"/>
      <c r="O266" s="337"/>
      <c r="P266" s="337"/>
      <c r="Q266" s="337"/>
      <c r="R266" s="337"/>
      <c r="S266" s="337"/>
      <c r="T266" s="337"/>
      <c r="U266" s="337"/>
      <c r="V266" s="337"/>
      <c r="W266" s="337"/>
      <c r="X266" s="337"/>
      <c r="Y266" s="337"/>
      <c r="Z266" s="337"/>
    </row>
    <row r="267" spans="1:26" ht="12.75" customHeight="1" x14ac:dyDescent="0.2">
      <c r="A267" s="337"/>
      <c r="B267" s="337"/>
      <c r="C267" s="337"/>
      <c r="D267" s="337"/>
      <c r="E267" s="337"/>
      <c r="F267" s="337"/>
      <c r="G267" s="337"/>
      <c r="H267" s="337"/>
      <c r="I267" s="337"/>
      <c r="J267" s="337"/>
      <c r="K267" s="337"/>
      <c r="L267" s="337"/>
      <c r="M267" s="337"/>
      <c r="N267" s="337"/>
      <c r="O267" s="337"/>
      <c r="P267" s="337"/>
      <c r="Q267" s="337"/>
      <c r="R267" s="337"/>
      <c r="S267" s="337"/>
      <c r="T267" s="337"/>
      <c r="U267" s="337"/>
      <c r="V267" s="337"/>
      <c r="W267" s="337"/>
      <c r="X267" s="337"/>
      <c r="Y267" s="337"/>
      <c r="Z267" s="337"/>
    </row>
    <row r="268" spans="1:26" ht="12.75" customHeight="1" x14ac:dyDescent="0.2">
      <c r="A268" s="337"/>
      <c r="B268" s="337"/>
      <c r="C268" s="337"/>
      <c r="D268" s="337"/>
      <c r="E268" s="337"/>
      <c r="F268" s="337"/>
      <c r="G268" s="337"/>
      <c r="H268" s="337"/>
      <c r="I268" s="337"/>
      <c r="J268" s="337"/>
      <c r="K268" s="337"/>
      <c r="L268" s="337"/>
      <c r="M268" s="337"/>
      <c r="N268" s="337"/>
      <c r="O268" s="337"/>
      <c r="P268" s="337"/>
      <c r="Q268" s="337"/>
      <c r="R268" s="337"/>
      <c r="S268" s="337"/>
      <c r="T268" s="337"/>
      <c r="U268" s="337"/>
      <c r="V268" s="337"/>
      <c r="W268" s="337"/>
      <c r="X268" s="337"/>
      <c r="Y268" s="337"/>
      <c r="Z268" s="337"/>
    </row>
    <row r="269" spans="1:26" ht="12.75" customHeight="1" x14ac:dyDescent="0.2">
      <c r="A269" s="337"/>
      <c r="B269" s="337"/>
      <c r="C269" s="337"/>
      <c r="D269" s="337"/>
      <c r="E269" s="337"/>
      <c r="F269" s="337"/>
      <c r="G269" s="337"/>
      <c r="H269" s="337"/>
      <c r="I269" s="337"/>
      <c r="J269" s="337"/>
      <c r="K269" s="337"/>
      <c r="L269" s="337"/>
      <c r="M269" s="337"/>
      <c r="N269" s="337"/>
      <c r="O269" s="337"/>
      <c r="P269" s="337"/>
      <c r="Q269" s="337"/>
      <c r="R269" s="337"/>
      <c r="S269" s="337"/>
      <c r="T269" s="337"/>
      <c r="U269" s="337"/>
      <c r="V269" s="337"/>
      <c r="W269" s="337"/>
      <c r="X269" s="337"/>
      <c r="Y269" s="337"/>
      <c r="Z269" s="337"/>
    </row>
    <row r="270" spans="1:26" ht="12.75" customHeight="1" x14ac:dyDescent="0.2">
      <c r="A270" s="337"/>
      <c r="B270" s="337"/>
      <c r="C270" s="337"/>
      <c r="D270" s="337"/>
      <c r="E270" s="337"/>
      <c r="F270" s="337"/>
      <c r="G270" s="337"/>
      <c r="H270" s="337"/>
      <c r="I270" s="337"/>
      <c r="J270" s="337"/>
      <c r="K270" s="337"/>
      <c r="L270" s="337"/>
      <c r="M270" s="337"/>
      <c r="N270" s="337"/>
      <c r="O270" s="337"/>
      <c r="P270" s="337"/>
      <c r="Q270" s="337"/>
      <c r="R270" s="337"/>
      <c r="S270" s="337"/>
      <c r="T270" s="337"/>
      <c r="U270" s="337"/>
      <c r="V270" s="337"/>
      <c r="W270" s="337"/>
      <c r="X270" s="337"/>
      <c r="Y270" s="337"/>
      <c r="Z270" s="337"/>
    </row>
    <row r="271" spans="1:26" ht="12.75" customHeight="1" x14ac:dyDescent="0.2">
      <c r="A271" s="337"/>
      <c r="B271" s="337"/>
      <c r="C271" s="337"/>
      <c r="D271" s="337"/>
      <c r="E271" s="337"/>
      <c r="F271" s="337"/>
      <c r="G271" s="337"/>
      <c r="H271" s="337"/>
      <c r="I271" s="337"/>
      <c r="J271" s="337"/>
      <c r="K271" s="337"/>
      <c r="L271" s="337"/>
      <c r="M271" s="337"/>
      <c r="N271" s="337"/>
      <c r="O271" s="337"/>
      <c r="P271" s="337"/>
      <c r="Q271" s="337"/>
      <c r="R271" s="337"/>
      <c r="S271" s="337"/>
      <c r="T271" s="337"/>
      <c r="U271" s="337"/>
      <c r="V271" s="337"/>
      <c r="W271" s="337"/>
      <c r="X271" s="337"/>
      <c r="Y271" s="337"/>
      <c r="Z271" s="337"/>
    </row>
    <row r="272" spans="1:26" ht="12.75" customHeight="1" x14ac:dyDescent="0.2">
      <c r="A272" s="337"/>
      <c r="B272" s="337"/>
      <c r="C272" s="337"/>
      <c r="D272" s="337"/>
      <c r="E272" s="337"/>
      <c r="F272" s="337"/>
      <c r="G272" s="337"/>
      <c r="H272" s="337"/>
      <c r="I272" s="337"/>
      <c r="J272" s="337"/>
      <c r="K272" s="337"/>
      <c r="L272" s="337"/>
      <c r="M272" s="337"/>
      <c r="N272" s="337"/>
      <c r="O272" s="337"/>
      <c r="P272" s="337"/>
      <c r="Q272" s="337"/>
      <c r="R272" s="337"/>
      <c r="S272" s="337"/>
      <c r="T272" s="337"/>
      <c r="U272" s="337"/>
      <c r="V272" s="337"/>
      <c r="W272" s="337"/>
      <c r="X272" s="337"/>
      <c r="Y272" s="337"/>
      <c r="Z272" s="337"/>
    </row>
    <row r="273" spans="1:26" ht="12.75" customHeight="1" x14ac:dyDescent="0.2">
      <c r="A273" s="337"/>
      <c r="B273" s="337"/>
      <c r="C273" s="337"/>
      <c r="D273" s="337"/>
      <c r="E273" s="337"/>
      <c r="F273" s="337"/>
      <c r="G273" s="337"/>
      <c r="H273" s="337"/>
      <c r="I273" s="337"/>
      <c r="J273" s="337"/>
      <c r="K273" s="337"/>
      <c r="L273" s="337"/>
      <c r="M273" s="337"/>
      <c r="N273" s="337"/>
      <c r="O273" s="337"/>
      <c r="P273" s="337"/>
      <c r="Q273" s="337"/>
      <c r="R273" s="337"/>
      <c r="S273" s="337"/>
      <c r="T273" s="337"/>
      <c r="U273" s="337"/>
      <c r="V273" s="337"/>
      <c r="W273" s="337"/>
      <c r="X273" s="337"/>
      <c r="Y273" s="337"/>
      <c r="Z273" s="337"/>
    </row>
    <row r="274" spans="1:26" ht="12.75" customHeight="1" x14ac:dyDescent="0.2">
      <c r="A274" s="337"/>
      <c r="B274" s="337"/>
      <c r="C274" s="337"/>
      <c r="D274" s="337"/>
      <c r="E274" s="337"/>
      <c r="F274" s="337"/>
      <c r="G274" s="337"/>
      <c r="H274" s="337"/>
      <c r="I274" s="337"/>
      <c r="J274" s="337"/>
      <c r="K274" s="337"/>
      <c r="L274" s="337"/>
      <c r="M274" s="337"/>
      <c r="N274" s="337"/>
      <c r="O274" s="337"/>
      <c r="P274" s="337"/>
      <c r="Q274" s="337"/>
      <c r="R274" s="337"/>
      <c r="S274" s="337"/>
      <c r="T274" s="337"/>
      <c r="U274" s="337"/>
      <c r="V274" s="337"/>
      <c r="W274" s="337"/>
      <c r="X274" s="337"/>
      <c r="Y274" s="337"/>
      <c r="Z274" s="337"/>
    </row>
    <row r="275" spans="1:26" ht="12.75" customHeight="1" x14ac:dyDescent="0.2">
      <c r="A275" s="337"/>
      <c r="B275" s="337"/>
      <c r="C275" s="337"/>
      <c r="D275" s="337"/>
      <c r="E275" s="337"/>
      <c r="F275" s="337"/>
      <c r="G275" s="337"/>
      <c r="H275" s="337"/>
      <c r="I275" s="337"/>
      <c r="J275" s="337"/>
      <c r="K275" s="337"/>
      <c r="L275" s="337"/>
      <c r="M275" s="337"/>
      <c r="N275" s="337"/>
      <c r="O275" s="337"/>
      <c r="P275" s="337"/>
      <c r="Q275" s="337"/>
      <c r="R275" s="337"/>
      <c r="S275" s="337"/>
      <c r="T275" s="337"/>
      <c r="U275" s="337"/>
      <c r="V275" s="337"/>
      <c r="W275" s="337"/>
      <c r="X275" s="337"/>
      <c r="Y275" s="337"/>
      <c r="Z275" s="337"/>
    </row>
    <row r="276" spans="1:26" ht="12.75" customHeight="1" x14ac:dyDescent="0.2">
      <c r="A276" s="337"/>
      <c r="B276" s="337"/>
      <c r="C276" s="337"/>
      <c r="D276" s="337"/>
      <c r="E276" s="337"/>
      <c r="F276" s="337"/>
      <c r="G276" s="337"/>
      <c r="H276" s="337"/>
      <c r="I276" s="337"/>
      <c r="J276" s="337"/>
      <c r="K276" s="337"/>
      <c r="L276" s="337"/>
      <c r="M276" s="337"/>
      <c r="N276" s="337"/>
      <c r="O276" s="337"/>
      <c r="P276" s="337"/>
      <c r="Q276" s="337"/>
      <c r="R276" s="337"/>
      <c r="S276" s="337"/>
      <c r="T276" s="337"/>
      <c r="U276" s="337"/>
      <c r="V276" s="337"/>
      <c r="W276" s="337"/>
      <c r="X276" s="337"/>
      <c r="Y276" s="337"/>
      <c r="Z276" s="337"/>
    </row>
    <row r="277" spans="1:26" ht="12.75" customHeight="1" x14ac:dyDescent="0.2">
      <c r="A277" s="337"/>
      <c r="B277" s="337"/>
      <c r="C277" s="337"/>
      <c r="D277" s="337"/>
      <c r="E277" s="337"/>
      <c r="F277" s="337"/>
      <c r="G277" s="337"/>
      <c r="H277" s="337"/>
      <c r="I277" s="337"/>
      <c r="J277" s="337"/>
      <c r="K277" s="337"/>
      <c r="L277" s="337"/>
      <c r="M277" s="337"/>
      <c r="N277" s="337"/>
      <c r="O277" s="337"/>
      <c r="P277" s="337"/>
      <c r="Q277" s="337"/>
      <c r="R277" s="337"/>
      <c r="S277" s="337"/>
      <c r="T277" s="337"/>
      <c r="U277" s="337"/>
      <c r="V277" s="337"/>
      <c r="W277" s="337"/>
      <c r="X277" s="337"/>
      <c r="Y277" s="337"/>
      <c r="Z277" s="337"/>
    </row>
    <row r="278" spans="1:26" ht="12.75" customHeight="1" x14ac:dyDescent="0.2">
      <c r="A278" s="337"/>
      <c r="B278" s="337"/>
      <c r="C278" s="337"/>
      <c r="D278" s="337"/>
      <c r="E278" s="337"/>
      <c r="F278" s="337"/>
      <c r="G278" s="337"/>
      <c r="H278" s="337"/>
      <c r="I278" s="337"/>
      <c r="J278" s="337"/>
      <c r="K278" s="337"/>
      <c r="L278" s="337"/>
      <c r="M278" s="337"/>
      <c r="N278" s="337"/>
      <c r="O278" s="337"/>
      <c r="P278" s="337"/>
      <c r="Q278" s="337"/>
      <c r="R278" s="337"/>
      <c r="S278" s="337"/>
      <c r="T278" s="337"/>
      <c r="U278" s="337"/>
      <c r="V278" s="337"/>
      <c r="W278" s="337"/>
      <c r="X278" s="337"/>
      <c r="Y278" s="337"/>
      <c r="Z278" s="337"/>
    </row>
    <row r="279" spans="1:26" ht="12.75" customHeight="1" x14ac:dyDescent="0.2">
      <c r="A279" s="337"/>
      <c r="B279" s="337"/>
      <c r="C279" s="337"/>
      <c r="D279" s="337"/>
      <c r="E279" s="337"/>
      <c r="F279" s="337"/>
      <c r="G279" s="337"/>
      <c r="H279" s="337"/>
      <c r="I279" s="337"/>
      <c r="J279" s="337"/>
      <c r="K279" s="337"/>
      <c r="L279" s="337"/>
      <c r="M279" s="337"/>
      <c r="N279" s="337"/>
      <c r="O279" s="337"/>
      <c r="P279" s="337"/>
      <c r="Q279" s="337"/>
      <c r="R279" s="337"/>
      <c r="S279" s="337"/>
      <c r="T279" s="337"/>
      <c r="U279" s="337"/>
      <c r="V279" s="337"/>
      <c r="W279" s="337"/>
      <c r="X279" s="337"/>
      <c r="Y279" s="337"/>
      <c r="Z279" s="337"/>
    </row>
    <row r="280" spans="1:26" ht="12.75" customHeight="1" x14ac:dyDescent="0.2">
      <c r="A280" s="337"/>
      <c r="B280" s="337"/>
      <c r="C280" s="337"/>
      <c r="D280" s="337"/>
      <c r="E280" s="337"/>
      <c r="F280" s="337"/>
      <c r="G280" s="337"/>
      <c r="H280" s="337"/>
      <c r="I280" s="337"/>
      <c r="J280" s="337"/>
      <c r="K280" s="337"/>
      <c r="L280" s="337"/>
      <c r="M280" s="337"/>
      <c r="N280" s="337"/>
      <c r="O280" s="337"/>
      <c r="P280" s="337"/>
      <c r="Q280" s="337"/>
      <c r="R280" s="337"/>
      <c r="S280" s="337"/>
      <c r="T280" s="337"/>
      <c r="U280" s="337"/>
      <c r="V280" s="337"/>
      <c r="W280" s="337"/>
      <c r="X280" s="337"/>
      <c r="Y280" s="337"/>
      <c r="Z280" s="337"/>
    </row>
    <row r="281" spans="1:26" ht="12.75" customHeight="1" x14ac:dyDescent="0.2">
      <c r="A281" s="337"/>
      <c r="B281" s="337"/>
      <c r="C281" s="337"/>
      <c r="D281" s="337"/>
      <c r="E281" s="337"/>
      <c r="F281" s="337"/>
      <c r="G281" s="337"/>
      <c r="H281" s="337"/>
      <c r="I281" s="337"/>
      <c r="J281" s="337"/>
      <c r="K281" s="337"/>
      <c r="L281" s="337"/>
      <c r="M281" s="337"/>
      <c r="N281" s="337"/>
      <c r="O281" s="337"/>
      <c r="P281" s="337"/>
      <c r="Q281" s="337"/>
      <c r="R281" s="337"/>
      <c r="S281" s="337"/>
      <c r="T281" s="337"/>
      <c r="U281" s="337"/>
      <c r="V281" s="337"/>
      <c r="W281" s="337"/>
      <c r="X281" s="337"/>
      <c r="Y281" s="337"/>
      <c r="Z281" s="337"/>
    </row>
    <row r="282" spans="1:26" ht="12.75" customHeight="1" x14ac:dyDescent="0.2">
      <c r="A282" s="337"/>
      <c r="B282" s="337"/>
      <c r="C282" s="337"/>
      <c r="D282" s="337"/>
      <c r="E282" s="337"/>
      <c r="F282" s="337"/>
      <c r="G282" s="337"/>
      <c r="H282" s="337"/>
      <c r="I282" s="337"/>
      <c r="J282" s="337"/>
      <c r="K282" s="337"/>
      <c r="L282" s="337"/>
      <c r="M282" s="337"/>
      <c r="N282" s="337"/>
      <c r="O282" s="337"/>
      <c r="P282" s="337"/>
      <c r="Q282" s="337"/>
      <c r="R282" s="337"/>
      <c r="S282" s="337"/>
      <c r="T282" s="337"/>
      <c r="U282" s="337"/>
      <c r="V282" s="337"/>
      <c r="W282" s="337"/>
      <c r="X282" s="337"/>
      <c r="Y282" s="337"/>
      <c r="Z282" s="337"/>
    </row>
    <row r="283" spans="1:26" ht="12.75" customHeight="1" x14ac:dyDescent="0.2">
      <c r="A283" s="337"/>
      <c r="B283" s="337"/>
      <c r="C283" s="337"/>
      <c r="D283" s="337"/>
      <c r="E283" s="337"/>
      <c r="F283" s="337"/>
      <c r="G283" s="337"/>
      <c r="H283" s="337"/>
      <c r="I283" s="337"/>
      <c r="J283" s="337"/>
      <c r="K283" s="337"/>
      <c r="L283" s="337"/>
      <c r="M283" s="337"/>
      <c r="N283" s="337"/>
      <c r="O283" s="337"/>
      <c r="P283" s="337"/>
      <c r="Q283" s="337"/>
      <c r="R283" s="337"/>
      <c r="S283" s="337"/>
      <c r="T283" s="337"/>
      <c r="U283" s="337"/>
      <c r="V283" s="337"/>
      <c r="W283" s="337"/>
      <c r="X283" s="337"/>
      <c r="Y283" s="337"/>
      <c r="Z283" s="337"/>
    </row>
    <row r="284" spans="1:26" ht="12.75" customHeight="1" x14ac:dyDescent="0.2">
      <c r="A284" s="337"/>
      <c r="B284" s="337"/>
      <c r="C284" s="337"/>
      <c r="D284" s="337"/>
      <c r="E284" s="337"/>
      <c r="F284" s="337"/>
      <c r="G284" s="337"/>
      <c r="H284" s="337"/>
      <c r="I284" s="337"/>
      <c r="J284" s="337"/>
      <c r="K284" s="337"/>
      <c r="L284" s="337"/>
      <c r="M284" s="337"/>
      <c r="N284" s="337"/>
      <c r="O284" s="337"/>
      <c r="P284" s="337"/>
      <c r="Q284" s="337"/>
      <c r="R284" s="337"/>
      <c r="S284" s="337"/>
      <c r="T284" s="337"/>
      <c r="U284" s="337"/>
      <c r="V284" s="337"/>
      <c r="W284" s="337"/>
      <c r="X284" s="337"/>
      <c r="Y284" s="337"/>
      <c r="Z284" s="337"/>
    </row>
    <row r="285" spans="1:26" ht="12.75" customHeight="1" x14ac:dyDescent="0.2">
      <c r="A285" s="337"/>
      <c r="B285" s="337"/>
      <c r="C285" s="337"/>
      <c r="D285" s="337"/>
      <c r="E285" s="337"/>
      <c r="F285" s="337"/>
      <c r="G285" s="337"/>
      <c r="H285" s="337"/>
      <c r="I285" s="337"/>
      <c r="J285" s="337"/>
      <c r="K285" s="337"/>
      <c r="L285" s="337"/>
      <c r="M285" s="337"/>
      <c r="N285" s="337"/>
      <c r="O285" s="337"/>
      <c r="P285" s="337"/>
      <c r="Q285" s="337"/>
      <c r="R285" s="337"/>
      <c r="S285" s="337"/>
      <c r="T285" s="337"/>
      <c r="U285" s="337"/>
      <c r="V285" s="337"/>
      <c r="W285" s="337"/>
      <c r="X285" s="337"/>
      <c r="Y285" s="337"/>
      <c r="Z285" s="337"/>
    </row>
    <row r="286" spans="1:26" ht="12.75" customHeight="1" x14ac:dyDescent="0.2">
      <c r="A286" s="337"/>
      <c r="B286" s="337"/>
      <c r="C286" s="337"/>
      <c r="D286" s="337"/>
      <c r="E286" s="337"/>
      <c r="F286" s="337"/>
      <c r="G286" s="337"/>
      <c r="H286" s="337"/>
      <c r="I286" s="337"/>
      <c r="J286" s="337"/>
      <c r="K286" s="337"/>
      <c r="L286" s="337"/>
      <c r="M286" s="337"/>
      <c r="N286" s="337"/>
      <c r="O286" s="337"/>
      <c r="P286" s="337"/>
      <c r="Q286" s="337"/>
      <c r="R286" s="337"/>
      <c r="S286" s="337"/>
      <c r="T286" s="337"/>
      <c r="U286" s="337"/>
      <c r="V286" s="337"/>
      <c r="W286" s="337"/>
      <c r="X286" s="337"/>
      <c r="Y286" s="337"/>
      <c r="Z286" s="337"/>
    </row>
    <row r="287" spans="1:26" ht="12.75" customHeight="1" x14ac:dyDescent="0.2">
      <c r="A287" s="337"/>
      <c r="B287" s="337"/>
      <c r="C287" s="337"/>
      <c r="D287" s="337"/>
      <c r="E287" s="337"/>
      <c r="F287" s="337"/>
      <c r="G287" s="337"/>
      <c r="H287" s="337"/>
      <c r="I287" s="337"/>
      <c r="J287" s="337"/>
      <c r="K287" s="337"/>
      <c r="L287" s="337"/>
      <c r="M287" s="337"/>
      <c r="N287" s="337"/>
      <c r="O287" s="337"/>
      <c r="P287" s="337"/>
      <c r="Q287" s="337"/>
      <c r="R287" s="337"/>
      <c r="S287" s="337"/>
      <c r="T287" s="337"/>
      <c r="U287" s="337"/>
      <c r="V287" s="337"/>
      <c r="W287" s="337"/>
      <c r="X287" s="337"/>
      <c r="Y287" s="337"/>
      <c r="Z287" s="337"/>
    </row>
    <row r="288" spans="1:26" ht="12.75" customHeight="1" x14ac:dyDescent="0.2">
      <c r="A288" s="337"/>
      <c r="B288" s="337"/>
      <c r="C288" s="337"/>
      <c r="D288" s="337"/>
      <c r="E288" s="337"/>
      <c r="F288" s="337"/>
      <c r="G288" s="337"/>
      <c r="H288" s="337"/>
      <c r="I288" s="337"/>
      <c r="J288" s="337"/>
      <c r="K288" s="337"/>
      <c r="L288" s="337"/>
      <c r="M288" s="337"/>
      <c r="N288" s="337"/>
      <c r="O288" s="337"/>
      <c r="P288" s="337"/>
      <c r="Q288" s="337"/>
      <c r="R288" s="337"/>
      <c r="S288" s="337"/>
      <c r="T288" s="337"/>
      <c r="U288" s="337"/>
      <c r="V288" s="337"/>
      <c r="W288" s="337"/>
      <c r="X288" s="337"/>
      <c r="Y288" s="337"/>
      <c r="Z288" s="337"/>
    </row>
    <row r="289" spans="1:26" ht="12.75" customHeight="1" x14ac:dyDescent="0.2">
      <c r="A289" s="337"/>
      <c r="B289" s="337"/>
      <c r="C289" s="337"/>
      <c r="D289" s="337"/>
      <c r="E289" s="337"/>
      <c r="F289" s="337"/>
      <c r="G289" s="337"/>
      <c r="H289" s="337"/>
      <c r="I289" s="337"/>
      <c r="J289" s="337"/>
      <c r="K289" s="337"/>
      <c r="L289" s="337"/>
      <c r="M289" s="337"/>
      <c r="N289" s="337"/>
      <c r="O289" s="337"/>
      <c r="P289" s="337"/>
      <c r="Q289" s="337"/>
      <c r="R289" s="337"/>
      <c r="S289" s="337"/>
      <c r="T289" s="337"/>
      <c r="U289" s="337"/>
      <c r="V289" s="337"/>
      <c r="W289" s="337"/>
      <c r="X289" s="337"/>
      <c r="Y289" s="337"/>
      <c r="Z289" s="337"/>
    </row>
    <row r="290" spans="1:26" ht="12.75" customHeight="1" x14ac:dyDescent="0.2">
      <c r="A290" s="337"/>
      <c r="B290" s="337"/>
      <c r="C290" s="337"/>
      <c r="D290" s="337"/>
      <c r="E290" s="337"/>
      <c r="F290" s="337"/>
      <c r="G290" s="337"/>
      <c r="H290" s="337"/>
      <c r="I290" s="337"/>
      <c r="J290" s="337"/>
      <c r="K290" s="337"/>
      <c r="L290" s="337"/>
      <c r="M290" s="337"/>
      <c r="N290" s="337"/>
      <c r="O290" s="337"/>
      <c r="P290" s="337"/>
      <c r="Q290" s="337"/>
      <c r="R290" s="337"/>
      <c r="S290" s="337"/>
      <c r="T290" s="337"/>
      <c r="U290" s="337"/>
      <c r="V290" s="337"/>
      <c r="W290" s="337"/>
      <c r="X290" s="337"/>
      <c r="Y290" s="337"/>
      <c r="Z290" s="337"/>
    </row>
    <row r="291" spans="1:26" ht="12.75" customHeight="1" x14ac:dyDescent="0.2">
      <c r="A291" s="337"/>
      <c r="B291" s="337"/>
      <c r="C291" s="337"/>
      <c r="D291" s="337"/>
      <c r="E291" s="337"/>
      <c r="F291" s="337"/>
      <c r="G291" s="337"/>
      <c r="H291" s="337"/>
      <c r="I291" s="337"/>
      <c r="J291" s="337"/>
      <c r="K291" s="337"/>
      <c r="L291" s="337"/>
      <c r="M291" s="337"/>
      <c r="N291" s="337"/>
      <c r="O291" s="337"/>
      <c r="P291" s="337"/>
      <c r="Q291" s="337"/>
      <c r="R291" s="337"/>
      <c r="S291" s="337"/>
      <c r="T291" s="337"/>
      <c r="U291" s="337"/>
      <c r="V291" s="337"/>
      <c r="W291" s="337"/>
      <c r="X291" s="337"/>
      <c r="Y291" s="337"/>
      <c r="Z291" s="337"/>
    </row>
    <row r="292" spans="1:26" ht="12.75" customHeight="1" x14ac:dyDescent="0.2">
      <c r="A292" s="337"/>
      <c r="B292" s="337"/>
      <c r="C292" s="337"/>
      <c r="D292" s="337"/>
      <c r="E292" s="337"/>
      <c r="F292" s="337"/>
      <c r="G292" s="337"/>
      <c r="H292" s="337"/>
      <c r="I292" s="337"/>
      <c r="J292" s="337"/>
      <c r="K292" s="337"/>
      <c r="L292" s="337"/>
      <c r="M292" s="337"/>
      <c r="N292" s="337"/>
      <c r="O292" s="337"/>
      <c r="P292" s="337"/>
      <c r="Q292" s="337"/>
      <c r="R292" s="337"/>
      <c r="S292" s="337"/>
      <c r="T292" s="337"/>
      <c r="U292" s="337"/>
      <c r="V292" s="337"/>
      <c r="W292" s="337"/>
      <c r="X292" s="337"/>
      <c r="Y292" s="337"/>
      <c r="Z292" s="337"/>
    </row>
    <row r="293" spans="1:26" ht="12.75" customHeight="1" x14ac:dyDescent="0.2">
      <c r="A293" s="337"/>
      <c r="B293" s="337"/>
      <c r="C293" s="337"/>
      <c r="D293" s="337"/>
      <c r="E293" s="337"/>
      <c r="F293" s="337"/>
      <c r="G293" s="337"/>
      <c r="H293" s="337"/>
      <c r="I293" s="337"/>
      <c r="J293" s="337"/>
      <c r="K293" s="337"/>
      <c r="L293" s="337"/>
      <c r="M293" s="337"/>
      <c r="N293" s="337"/>
      <c r="O293" s="337"/>
      <c r="P293" s="337"/>
      <c r="Q293" s="337"/>
      <c r="R293" s="337"/>
      <c r="S293" s="337"/>
      <c r="T293" s="337"/>
      <c r="U293" s="337"/>
      <c r="V293" s="337"/>
      <c r="W293" s="337"/>
      <c r="X293" s="337"/>
      <c r="Y293" s="337"/>
      <c r="Z293" s="337"/>
    </row>
    <row r="294" spans="1:26" ht="12.75" customHeight="1" x14ac:dyDescent="0.2">
      <c r="A294" s="337"/>
      <c r="B294" s="337"/>
      <c r="C294" s="337"/>
      <c r="D294" s="337"/>
      <c r="E294" s="337"/>
      <c r="F294" s="337"/>
      <c r="G294" s="337"/>
      <c r="H294" s="337"/>
      <c r="I294" s="337"/>
      <c r="J294" s="337"/>
      <c r="K294" s="337"/>
      <c r="L294" s="337"/>
      <c r="M294" s="337"/>
      <c r="N294" s="337"/>
      <c r="O294" s="337"/>
      <c r="P294" s="337"/>
      <c r="Q294" s="337"/>
      <c r="R294" s="337"/>
      <c r="S294" s="337"/>
      <c r="T294" s="337"/>
      <c r="U294" s="337"/>
      <c r="V294" s="337"/>
      <c r="W294" s="337"/>
      <c r="X294" s="337"/>
      <c r="Y294" s="337"/>
      <c r="Z294" s="337"/>
    </row>
    <row r="295" spans="1:26" ht="12.75" customHeight="1" x14ac:dyDescent="0.2">
      <c r="A295" s="337"/>
      <c r="B295" s="337"/>
      <c r="C295" s="337"/>
      <c r="D295" s="337"/>
      <c r="E295" s="337"/>
      <c r="F295" s="337"/>
      <c r="G295" s="337"/>
      <c r="H295" s="337"/>
      <c r="I295" s="337"/>
      <c r="J295" s="337"/>
      <c r="K295" s="337"/>
      <c r="L295" s="337"/>
      <c r="M295" s="337"/>
      <c r="N295" s="337"/>
      <c r="O295" s="337"/>
      <c r="P295" s="337"/>
      <c r="Q295" s="337"/>
      <c r="R295" s="337"/>
      <c r="S295" s="337"/>
      <c r="T295" s="337"/>
      <c r="U295" s="337"/>
      <c r="V295" s="337"/>
      <c r="W295" s="337"/>
      <c r="X295" s="337"/>
      <c r="Y295" s="337"/>
      <c r="Z295" s="337"/>
    </row>
    <row r="296" spans="1:26" ht="12.75" customHeight="1" x14ac:dyDescent="0.2">
      <c r="A296" s="337"/>
      <c r="B296" s="337"/>
      <c r="C296" s="337"/>
      <c r="D296" s="337"/>
      <c r="E296" s="337"/>
      <c r="F296" s="337"/>
      <c r="G296" s="337"/>
      <c r="H296" s="337"/>
      <c r="I296" s="337"/>
      <c r="J296" s="337"/>
      <c r="K296" s="337"/>
      <c r="L296" s="337"/>
      <c r="M296" s="337"/>
      <c r="N296" s="337"/>
      <c r="O296" s="337"/>
      <c r="P296" s="337"/>
      <c r="Q296" s="337"/>
      <c r="R296" s="337"/>
      <c r="S296" s="337"/>
      <c r="T296" s="337"/>
      <c r="U296" s="337"/>
      <c r="V296" s="337"/>
      <c r="W296" s="337"/>
      <c r="X296" s="337"/>
      <c r="Y296" s="337"/>
      <c r="Z296" s="337"/>
    </row>
    <row r="297" spans="1:26" ht="12.75" customHeight="1" x14ac:dyDescent="0.2">
      <c r="A297" s="337"/>
      <c r="B297" s="337"/>
      <c r="C297" s="337"/>
      <c r="D297" s="337"/>
      <c r="E297" s="337"/>
      <c r="F297" s="337"/>
      <c r="G297" s="337"/>
      <c r="H297" s="337"/>
      <c r="I297" s="337"/>
      <c r="J297" s="337"/>
      <c r="K297" s="337"/>
      <c r="L297" s="337"/>
      <c r="M297" s="337"/>
      <c r="N297" s="337"/>
      <c r="O297" s="337"/>
      <c r="P297" s="337"/>
      <c r="Q297" s="337"/>
      <c r="R297" s="337"/>
      <c r="S297" s="337"/>
      <c r="T297" s="337"/>
      <c r="U297" s="337"/>
      <c r="V297" s="337"/>
      <c r="W297" s="337"/>
      <c r="X297" s="337"/>
      <c r="Y297" s="337"/>
      <c r="Z297" s="337"/>
    </row>
    <row r="298" spans="1:26" ht="12.75" customHeight="1" x14ac:dyDescent="0.2">
      <c r="A298" s="337"/>
      <c r="B298" s="337"/>
      <c r="C298" s="337"/>
      <c r="D298" s="337"/>
      <c r="E298" s="337"/>
      <c r="F298" s="337"/>
      <c r="G298" s="337"/>
      <c r="H298" s="337"/>
      <c r="I298" s="337"/>
      <c r="J298" s="337"/>
      <c r="K298" s="337"/>
      <c r="L298" s="337"/>
      <c r="M298" s="337"/>
      <c r="N298" s="337"/>
      <c r="O298" s="337"/>
      <c r="P298" s="337"/>
      <c r="Q298" s="337"/>
      <c r="R298" s="337"/>
      <c r="S298" s="337"/>
      <c r="T298" s="337"/>
      <c r="U298" s="337"/>
      <c r="V298" s="337"/>
      <c r="W298" s="337"/>
      <c r="X298" s="337"/>
      <c r="Y298" s="337"/>
      <c r="Z298" s="337"/>
    </row>
    <row r="299" spans="1:26" ht="12.75" customHeight="1" x14ac:dyDescent="0.2">
      <c r="A299" s="337"/>
      <c r="B299" s="337"/>
      <c r="C299" s="337"/>
      <c r="D299" s="337"/>
      <c r="E299" s="337"/>
      <c r="F299" s="337"/>
      <c r="G299" s="337"/>
      <c r="H299" s="337"/>
      <c r="I299" s="337"/>
      <c r="J299" s="337"/>
      <c r="K299" s="337"/>
      <c r="L299" s="337"/>
      <c r="M299" s="337"/>
      <c r="N299" s="337"/>
      <c r="O299" s="337"/>
      <c r="P299" s="337"/>
      <c r="Q299" s="337"/>
      <c r="R299" s="337"/>
      <c r="S299" s="337"/>
      <c r="T299" s="337"/>
      <c r="U299" s="337"/>
      <c r="V299" s="337"/>
      <c r="W299" s="337"/>
      <c r="X299" s="337"/>
      <c r="Y299" s="337"/>
      <c r="Z299" s="337"/>
    </row>
    <row r="300" spans="1:26" ht="12.75" customHeight="1" x14ac:dyDescent="0.2">
      <c r="A300" s="337"/>
      <c r="B300" s="337"/>
      <c r="C300" s="337"/>
      <c r="D300" s="337"/>
      <c r="E300" s="337"/>
      <c r="F300" s="337"/>
      <c r="G300" s="337"/>
      <c r="H300" s="337"/>
      <c r="I300" s="337"/>
      <c r="J300" s="337"/>
      <c r="K300" s="337"/>
      <c r="L300" s="337"/>
      <c r="M300" s="337"/>
      <c r="N300" s="337"/>
      <c r="O300" s="337"/>
      <c r="P300" s="337"/>
      <c r="Q300" s="337"/>
      <c r="R300" s="337"/>
      <c r="S300" s="337"/>
      <c r="T300" s="337"/>
      <c r="U300" s="337"/>
      <c r="V300" s="337"/>
      <c r="W300" s="337"/>
      <c r="X300" s="337"/>
      <c r="Y300" s="337"/>
      <c r="Z300" s="337"/>
    </row>
    <row r="301" spans="1:26" ht="12.75" customHeight="1" x14ac:dyDescent="0.2">
      <c r="A301" s="337"/>
      <c r="B301" s="337"/>
      <c r="C301" s="337"/>
      <c r="D301" s="337"/>
      <c r="E301" s="337"/>
      <c r="F301" s="337"/>
      <c r="G301" s="337"/>
      <c r="H301" s="337"/>
      <c r="I301" s="337"/>
      <c r="J301" s="337"/>
      <c r="K301" s="337"/>
      <c r="L301" s="337"/>
      <c r="M301" s="337"/>
      <c r="N301" s="337"/>
      <c r="O301" s="337"/>
      <c r="P301" s="337"/>
      <c r="Q301" s="337"/>
      <c r="R301" s="337"/>
      <c r="S301" s="337"/>
      <c r="T301" s="337"/>
      <c r="U301" s="337"/>
      <c r="V301" s="337"/>
      <c r="W301" s="337"/>
      <c r="X301" s="337"/>
      <c r="Y301" s="337"/>
      <c r="Z301" s="337"/>
    </row>
    <row r="302" spans="1:26" ht="12.75" customHeight="1" x14ac:dyDescent="0.2">
      <c r="A302" s="337"/>
      <c r="B302" s="337"/>
      <c r="C302" s="337"/>
      <c r="D302" s="337"/>
      <c r="E302" s="337"/>
      <c r="F302" s="337"/>
      <c r="G302" s="337"/>
      <c r="H302" s="337"/>
      <c r="I302" s="337"/>
      <c r="J302" s="337"/>
      <c r="K302" s="337"/>
      <c r="L302" s="337"/>
      <c r="M302" s="337"/>
      <c r="N302" s="337"/>
      <c r="O302" s="337"/>
      <c r="P302" s="337"/>
      <c r="Q302" s="337"/>
      <c r="R302" s="337"/>
      <c r="S302" s="337"/>
      <c r="T302" s="337"/>
      <c r="U302" s="337"/>
      <c r="V302" s="337"/>
      <c r="W302" s="337"/>
      <c r="X302" s="337"/>
      <c r="Y302" s="337"/>
      <c r="Z302" s="337"/>
    </row>
    <row r="303" spans="1:26" ht="12.75" customHeight="1" x14ac:dyDescent="0.2">
      <c r="A303" s="337"/>
      <c r="B303" s="337"/>
      <c r="C303" s="337"/>
      <c r="D303" s="337"/>
      <c r="E303" s="337"/>
      <c r="F303" s="337"/>
      <c r="G303" s="337"/>
      <c r="H303" s="337"/>
      <c r="I303" s="337"/>
      <c r="J303" s="337"/>
      <c r="K303" s="337"/>
      <c r="L303" s="337"/>
      <c r="M303" s="337"/>
      <c r="N303" s="337"/>
      <c r="O303" s="337"/>
      <c r="P303" s="337"/>
      <c r="Q303" s="337"/>
      <c r="R303" s="337"/>
      <c r="S303" s="337"/>
      <c r="T303" s="337"/>
      <c r="U303" s="337"/>
      <c r="V303" s="337"/>
      <c r="W303" s="337"/>
      <c r="X303" s="337"/>
      <c r="Y303" s="337"/>
      <c r="Z303" s="337"/>
    </row>
    <row r="304" spans="1:26" ht="12.75" customHeight="1" x14ac:dyDescent="0.2">
      <c r="A304" s="337"/>
      <c r="B304" s="337"/>
      <c r="C304" s="337"/>
      <c r="D304" s="337"/>
      <c r="E304" s="337"/>
      <c r="F304" s="337"/>
      <c r="G304" s="337"/>
      <c r="H304" s="337"/>
      <c r="I304" s="337"/>
      <c r="J304" s="337"/>
      <c r="K304" s="337"/>
      <c r="L304" s="337"/>
      <c r="M304" s="337"/>
      <c r="N304" s="337"/>
      <c r="O304" s="337"/>
      <c r="P304" s="337"/>
      <c r="Q304" s="337"/>
      <c r="R304" s="337"/>
      <c r="S304" s="337"/>
      <c r="T304" s="337"/>
      <c r="U304" s="337"/>
      <c r="V304" s="337"/>
      <c r="W304" s="337"/>
      <c r="X304" s="337"/>
      <c r="Y304" s="337"/>
      <c r="Z304" s="337"/>
    </row>
    <row r="305" spans="1:26" ht="12.75" customHeight="1" x14ac:dyDescent="0.2">
      <c r="A305" s="337"/>
      <c r="B305" s="337"/>
      <c r="C305" s="337"/>
      <c r="D305" s="337"/>
      <c r="E305" s="337"/>
      <c r="F305" s="337"/>
      <c r="G305" s="337"/>
      <c r="H305" s="337"/>
      <c r="I305" s="337"/>
      <c r="J305" s="337"/>
      <c r="K305" s="337"/>
      <c r="L305" s="337"/>
      <c r="M305" s="337"/>
      <c r="N305" s="337"/>
      <c r="O305" s="337"/>
      <c r="P305" s="337"/>
      <c r="Q305" s="337"/>
      <c r="R305" s="337"/>
      <c r="S305" s="337"/>
      <c r="T305" s="337"/>
      <c r="U305" s="337"/>
      <c r="V305" s="337"/>
      <c r="W305" s="337"/>
      <c r="X305" s="337"/>
      <c r="Y305" s="337"/>
      <c r="Z305" s="337"/>
    </row>
    <row r="306" spans="1:26" ht="12.75" customHeight="1" x14ac:dyDescent="0.2">
      <c r="A306" s="337"/>
      <c r="B306" s="337"/>
      <c r="C306" s="337"/>
      <c r="D306" s="337"/>
      <c r="E306" s="337"/>
      <c r="F306" s="337"/>
      <c r="G306" s="337"/>
      <c r="H306" s="337"/>
      <c r="I306" s="337"/>
      <c r="J306" s="337"/>
      <c r="K306" s="337"/>
      <c r="L306" s="337"/>
      <c r="M306" s="337"/>
      <c r="N306" s="337"/>
      <c r="O306" s="337"/>
      <c r="P306" s="337"/>
      <c r="Q306" s="337"/>
      <c r="R306" s="337"/>
      <c r="S306" s="337"/>
      <c r="T306" s="337"/>
      <c r="U306" s="337"/>
      <c r="V306" s="337"/>
      <c r="W306" s="337"/>
      <c r="X306" s="337"/>
      <c r="Y306" s="337"/>
      <c r="Z306" s="337"/>
    </row>
    <row r="307" spans="1:26" ht="12.75" customHeight="1" x14ac:dyDescent="0.2">
      <c r="A307" s="337"/>
      <c r="B307" s="337"/>
      <c r="C307" s="337"/>
      <c r="D307" s="337"/>
      <c r="E307" s="337"/>
      <c r="F307" s="337"/>
      <c r="G307" s="337"/>
      <c r="H307" s="337"/>
      <c r="I307" s="337"/>
      <c r="J307" s="337"/>
      <c r="K307" s="337"/>
      <c r="L307" s="337"/>
      <c r="M307" s="337"/>
      <c r="N307" s="337"/>
      <c r="O307" s="337"/>
      <c r="P307" s="337"/>
      <c r="Q307" s="337"/>
      <c r="R307" s="337"/>
      <c r="S307" s="337"/>
      <c r="T307" s="337"/>
      <c r="U307" s="337"/>
      <c r="V307" s="337"/>
      <c r="W307" s="337"/>
      <c r="X307" s="337"/>
      <c r="Y307" s="337"/>
      <c r="Z307" s="337"/>
    </row>
    <row r="308" spans="1:26" ht="12.75" customHeight="1" x14ac:dyDescent="0.2">
      <c r="A308" s="337"/>
      <c r="B308" s="337"/>
      <c r="C308" s="337"/>
      <c r="D308" s="337"/>
      <c r="E308" s="337"/>
      <c r="F308" s="337"/>
      <c r="G308" s="337"/>
      <c r="H308" s="337"/>
      <c r="I308" s="337"/>
      <c r="J308" s="337"/>
      <c r="K308" s="337"/>
      <c r="L308" s="337"/>
      <c r="M308" s="337"/>
      <c r="N308" s="337"/>
      <c r="O308" s="337"/>
      <c r="P308" s="337"/>
      <c r="Q308" s="337"/>
      <c r="R308" s="337"/>
      <c r="S308" s="337"/>
      <c r="T308" s="337"/>
      <c r="U308" s="337"/>
      <c r="V308" s="337"/>
      <c r="W308" s="337"/>
      <c r="X308" s="337"/>
      <c r="Y308" s="337"/>
      <c r="Z308" s="337"/>
    </row>
    <row r="309" spans="1:26" ht="12.75" customHeight="1" x14ac:dyDescent="0.2">
      <c r="A309" s="337"/>
      <c r="B309" s="337"/>
      <c r="C309" s="337"/>
      <c r="D309" s="337"/>
      <c r="E309" s="337"/>
      <c r="F309" s="337"/>
      <c r="G309" s="337"/>
      <c r="H309" s="337"/>
      <c r="I309" s="337"/>
      <c r="J309" s="337"/>
      <c r="K309" s="337"/>
      <c r="L309" s="337"/>
      <c r="M309" s="337"/>
      <c r="N309" s="337"/>
      <c r="O309" s="337"/>
      <c r="P309" s="337"/>
      <c r="Q309" s="337"/>
      <c r="R309" s="337"/>
      <c r="S309" s="337"/>
      <c r="T309" s="337"/>
      <c r="U309" s="337"/>
      <c r="V309" s="337"/>
      <c r="W309" s="337"/>
      <c r="X309" s="337"/>
      <c r="Y309" s="337"/>
      <c r="Z309" s="337"/>
    </row>
    <row r="310" spans="1:26" ht="12.75" customHeight="1" x14ac:dyDescent="0.2">
      <c r="A310" s="337"/>
      <c r="B310" s="337"/>
      <c r="C310" s="337"/>
      <c r="D310" s="337"/>
      <c r="E310" s="337"/>
      <c r="F310" s="337"/>
      <c r="G310" s="337"/>
      <c r="H310" s="337"/>
      <c r="I310" s="337"/>
      <c r="J310" s="337"/>
      <c r="K310" s="337"/>
      <c r="L310" s="337"/>
      <c r="M310" s="337"/>
      <c r="N310" s="337"/>
      <c r="O310" s="337"/>
      <c r="P310" s="337"/>
      <c r="Q310" s="337"/>
      <c r="R310" s="337"/>
      <c r="S310" s="337"/>
      <c r="T310" s="337"/>
      <c r="U310" s="337"/>
      <c r="V310" s="337"/>
      <c r="W310" s="337"/>
      <c r="X310" s="337"/>
      <c r="Y310" s="337"/>
      <c r="Z310" s="337"/>
    </row>
    <row r="311" spans="1:26" ht="12.75" customHeight="1" x14ac:dyDescent="0.2">
      <c r="A311" s="337"/>
      <c r="B311" s="337"/>
      <c r="C311" s="337"/>
      <c r="D311" s="337"/>
      <c r="E311" s="337"/>
      <c r="F311" s="337"/>
      <c r="G311" s="337"/>
      <c r="H311" s="337"/>
      <c r="I311" s="337"/>
      <c r="J311" s="337"/>
      <c r="K311" s="337"/>
      <c r="L311" s="337"/>
      <c r="M311" s="337"/>
      <c r="N311" s="337"/>
      <c r="O311" s="337"/>
      <c r="P311" s="337"/>
      <c r="Q311" s="337"/>
      <c r="R311" s="337"/>
      <c r="S311" s="337"/>
      <c r="T311" s="337"/>
      <c r="U311" s="337"/>
      <c r="V311" s="337"/>
      <c r="W311" s="337"/>
      <c r="X311" s="337"/>
      <c r="Y311" s="337"/>
      <c r="Z311" s="337"/>
    </row>
    <row r="312" spans="1:26" ht="12.75" customHeight="1" x14ac:dyDescent="0.2">
      <c r="A312" s="337"/>
      <c r="B312" s="337"/>
      <c r="C312" s="337"/>
      <c r="D312" s="337"/>
      <c r="E312" s="337"/>
      <c r="F312" s="337"/>
      <c r="G312" s="337"/>
      <c r="H312" s="337"/>
      <c r="I312" s="337"/>
      <c r="J312" s="337"/>
      <c r="K312" s="337"/>
      <c r="L312" s="337"/>
      <c r="M312" s="337"/>
      <c r="N312" s="337"/>
      <c r="O312" s="337"/>
      <c r="P312" s="337"/>
      <c r="Q312" s="337"/>
      <c r="R312" s="337"/>
      <c r="S312" s="337"/>
      <c r="T312" s="337"/>
      <c r="U312" s="337"/>
      <c r="V312" s="337"/>
      <c r="W312" s="337"/>
      <c r="X312" s="337"/>
      <c r="Y312" s="337"/>
      <c r="Z312" s="337"/>
    </row>
    <row r="313" spans="1:26" ht="12.75" customHeight="1" x14ac:dyDescent="0.2">
      <c r="A313" s="337"/>
      <c r="B313" s="337"/>
      <c r="C313" s="337"/>
      <c r="D313" s="337"/>
      <c r="E313" s="337"/>
      <c r="F313" s="337"/>
      <c r="G313" s="337"/>
      <c r="H313" s="337"/>
      <c r="I313" s="337"/>
      <c r="J313" s="337"/>
      <c r="K313" s="337"/>
      <c r="L313" s="337"/>
      <c r="M313" s="337"/>
      <c r="N313" s="337"/>
      <c r="O313" s="337"/>
      <c r="P313" s="337"/>
      <c r="Q313" s="337"/>
      <c r="R313" s="337"/>
      <c r="S313" s="337"/>
      <c r="T313" s="337"/>
      <c r="U313" s="337"/>
      <c r="V313" s="337"/>
      <c r="W313" s="337"/>
      <c r="X313" s="337"/>
      <c r="Y313" s="337"/>
      <c r="Z313" s="337"/>
    </row>
    <row r="314" spans="1:26" ht="12.75" customHeight="1" x14ac:dyDescent="0.2">
      <c r="A314" s="337"/>
      <c r="B314" s="337"/>
      <c r="C314" s="337"/>
      <c r="D314" s="337"/>
      <c r="E314" s="337"/>
      <c r="F314" s="337"/>
      <c r="G314" s="337"/>
      <c r="H314" s="337"/>
      <c r="I314" s="337"/>
      <c r="J314" s="337"/>
      <c r="K314" s="337"/>
      <c r="L314" s="337"/>
      <c r="M314" s="337"/>
      <c r="N314" s="337"/>
      <c r="O314" s="337"/>
      <c r="P314" s="337"/>
      <c r="Q314" s="337"/>
      <c r="R314" s="337"/>
      <c r="S314" s="337"/>
      <c r="T314" s="337"/>
      <c r="U314" s="337"/>
      <c r="V314" s="337"/>
      <c r="W314" s="337"/>
      <c r="X314" s="337"/>
      <c r="Y314" s="337"/>
      <c r="Z314" s="337"/>
    </row>
    <row r="315" spans="1:26" ht="12.75" customHeight="1" x14ac:dyDescent="0.2">
      <c r="A315" s="337"/>
      <c r="B315" s="337"/>
      <c r="C315" s="337"/>
      <c r="D315" s="337"/>
      <c r="E315" s="337"/>
      <c r="F315" s="337"/>
      <c r="G315" s="337"/>
      <c r="H315" s="337"/>
      <c r="I315" s="337"/>
      <c r="J315" s="337"/>
      <c r="K315" s="337"/>
      <c r="L315" s="337"/>
      <c r="M315" s="337"/>
      <c r="N315" s="337"/>
      <c r="O315" s="337"/>
      <c r="P315" s="337"/>
      <c r="Q315" s="337"/>
      <c r="R315" s="337"/>
      <c r="S315" s="337"/>
      <c r="T315" s="337"/>
      <c r="U315" s="337"/>
      <c r="V315" s="337"/>
      <c r="W315" s="337"/>
      <c r="X315" s="337"/>
      <c r="Y315" s="337"/>
      <c r="Z315" s="337"/>
    </row>
    <row r="316" spans="1:26" ht="12.75" customHeight="1" x14ac:dyDescent="0.2">
      <c r="A316" s="337"/>
      <c r="B316" s="337"/>
      <c r="C316" s="337"/>
      <c r="D316" s="337"/>
      <c r="E316" s="337"/>
      <c r="F316" s="337"/>
      <c r="G316" s="337"/>
      <c r="H316" s="337"/>
      <c r="I316" s="337"/>
      <c r="J316" s="337"/>
      <c r="K316" s="337"/>
      <c r="L316" s="337"/>
      <c r="M316" s="337"/>
      <c r="N316" s="337"/>
      <c r="O316" s="337"/>
      <c r="P316" s="337"/>
      <c r="Q316" s="337"/>
      <c r="R316" s="337"/>
      <c r="S316" s="337"/>
      <c r="T316" s="337"/>
      <c r="U316" s="337"/>
      <c r="V316" s="337"/>
      <c r="W316" s="337"/>
      <c r="X316" s="337"/>
      <c r="Y316" s="337"/>
      <c r="Z316" s="337"/>
    </row>
    <row r="317" spans="1:26" ht="12.75" customHeight="1" x14ac:dyDescent="0.2">
      <c r="A317" s="337"/>
      <c r="B317" s="337"/>
      <c r="C317" s="337"/>
      <c r="D317" s="337"/>
      <c r="E317" s="337"/>
      <c r="F317" s="337"/>
      <c r="G317" s="337"/>
      <c r="H317" s="337"/>
      <c r="I317" s="337"/>
      <c r="J317" s="337"/>
      <c r="K317" s="337"/>
      <c r="L317" s="337"/>
      <c r="M317" s="337"/>
      <c r="N317" s="337"/>
      <c r="O317" s="337"/>
      <c r="P317" s="337"/>
      <c r="Q317" s="337"/>
      <c r="R317" s="337"/>
      <c r="S317" s="337"/>
      <c r="T317" s="337"/>
      <c r="U317" s="337"/>
      <c r="V317" s="337"/>
      <c r="W317" s="337"/>
      <c r="X317" s="337"/>
      <c r="Y317" s="337"/>
      <c r="Z317" s="337"/>
    </row>
    <row r="318" spans="1:26" ht="12.75" customHeight="1" x14ac:dyDescent="0.2">
      <c r="A318" s="337"/>
      <c r="B318" s="337"/>
      <c r="C318" s="337"/>
      <c r="D318" s="337"/>
      <c r="E318" s="337"/>
      <c r="F318" s="337"/>
      <c r="G318" s="337"/>
      <c r="H318" s="337"/>
      <c r="I318" s="337"/>
      <c r="J318" s="337"/>
      <c r="K318" s="337"/>
      <c r="L318" s="337"/>
      <c r="M318" s="337"/>
      <c r="N318" s="337"/>
      <c r="O318" s="337"/>
      <c r="P318" s="337"/>
      <c r="Q318" s="337"/>
      <c r="R318" s="337"/>
      <c r="S318" s="337"/>
      <c r="T318" s="337"/>
      <c r="U318" s="337"/>
      <c r="V318" s="337"/>
      <c r="W318" s="337"/>
      <c r="X318" s="337"/>
      <c r="Y318" s="337"/>
      <c r="Z318" s="337"/>
    </row>
    <row r="319" spans="1:26" ht="12.75" customHeight="1" x14ac:dyDescent="0.2">
      <c r="A319" s="337"/>
      <c r="B319" s="337"/>
      <c r="C319" s="337"/>
      <c r="D319" s="337"/>
      <c r="E319" s="337"/>
      <c r="F319" s="337"/>
      <c r="G319" s="337"/>
      <c r="H319" s="337"/>
      <c r="I319" s="337"/>
      <c r="J319" s="337"/>
      <c r="K319" s="337"/>
      <c r="L319" s="337"/>
      <c r="M319" s="337"/>
      <c r="N319" s="337"/>
      <c r="O319" s="337"/>
      <c r="P319" s="337"/>
      <c r="Q319" s="337"/>
      <c r="R319" s="337"/>
      <c r="S319" s="337"/>
      <c r="T319" s="337"/>
      <c r="U319" s="337"/>
      <c r="V319" s="337"/>
      <c r="W319" s="337"/>
      <c r="X319" s="337"/>
      <c r="Y319" s="337"/>
      <c r="Z319" s="337"/>
    </row>
    <row r="320" spans="1:26" ht="12.75" customHeight="1" x14ac:dyDescent="0.2">
      <c r="A320" s="337"/>
      <c r="B320" s="337"/>
      <c r="C320" s="337"/>
      <c r="D320" s="337"/>
      <c r="E320" s="337"/>
      <c r="F320" s="337"/>
      <c r="G320" s="337"/>
      <c r="H320" s="337"/>
      <c r="I320" s="337"/>
      <c r="J320" s="337"/>
      <c r="K320" s="337"/>
      <c r="L320" s="337"/>
      <c r="M320" s="337"/>
      <c r="N320" s="337"/>
      <c r="O320" s="337"/>
      <c r="P320" s="337"/>
      <c r="Q320" s="337"/>
      <c r="R320" s="337"/>
      <c r="S320" s="337"/>
      <c r="T320" s="337"/>
      <c r="U320" s="337"/>
      <c r="V320" s="337"/>
      <c r="W320" s="337"/>
      <c r="X320" s="337"/>
      <c r="Y320" s="337"/>
      <c r="Z320" s="337"/>
    </row>
    <row r="321" spans="1:26" ht="12.75" customHeight="1" x14ac:dyDescent="0.2">
      <c r="A321" s="337"/>
      <c r="B321" s="337"/>
      <c r="C321" s="337"/>
      <c r="D321" s="337"/>
      <c r="E321" s="337"/>
      <c r="F321" s="337"/>
      <c r="G321" s="337"/>
      <c r="H321" s="337"/>
      <c r="I321" s="337"/>
      <c r="J321" s="337"/>
      <c r="K321" s="337"/>
      <c r="L321" s="337"/>
      <c r="M321" s="337"/>
      <c r="N321" s="337"/>
      <c r="O321" s="337"/>
      <c r="P321" s="337"/>
      <c r="Q321" s="337"/>
      <c r="R321" s="337"/>
      <c r="S321" s="337"/>
      <c r="T321" s="337"/>
      <c r="U321" s="337"/>
      <c r="V321" s="337"/>
      <c r="W321" s="337"/>
      <c r="X321" s="337"/>
      <c r="Y321" s="337"/>
      <c r="Z321" s="337"/>
    </row>
    <row r="322" spans="1:26" ht="12.75" customHeight="1" x14ac:dyDescent="0.2">
      <c r="A322" s="337"/>
      <c r="B322" s="337"/>
      <c r="C322" s="337"/>
      <c r="D322" s="337"/>
      <c r="E322" s="337"/>
      <c r="F322" s="337"/>
      <c r="G322" s="337"/>
      <c r="H322" s="337"/>
      <c r="I322" s="337"/>
      <c r="J322" s="337"/>
      <c r="K322" s="337"/>
      <c r="L322" s="337"/>
      <c r="M322" s="337"/>
      <c r="N322" s="337"/>
      <c r="O322" s="337"/>
      <c r="P322" s="337"/>
      <c r="Q322" s="337"/>
      <c r="R322" s="337"/>
      <c r="S322" s="337"/>
      <c r="T322" s="337"/>
      <c r="U322" s="337"/>
      <c r="V322" s="337"/>
      <c r="W322" s="337"/>
      <c r="X322" s="337"/>
      <c r="Y322" s="337"/>
      <c r="Z322" s="337"/>
    </row>
    <row r="323" spans="1:26" ht="12.75" customHeight="1" x14ac:dyDescent="0.2">
      <c r="A323" s="337"/>
      <c r="B323" s="337"/>
      <c r="C323" s="337"/>
      <c r="D323" s="337"/>
      <c r="E323" s="337"/>
      <c r="F323" s="337"/>
      <c r="G323" s="337"/>
      <c r="H323" s="337"/>
      <c r="I323" s="337"/>
      <c r="J323" s="337"/>
      <c r="K323" s="337"/>
      <c r="L323" s="337"/>
      <c r="M323" s="337"/>
      <c r="N323" s="337"/>
      <c r="O323" s="337"/>
      <c r="P323" s="337"/>
      <c r="Q323" s="337"/>
      <c r="R323" s="337"/>
      <c r="S323" s="337"/>
      <c r="T323" s="337"/>
      <c r="U323" s="337"/>
      <c r="V323" s="337"/>
      <c r="W323" s="337"/>
      <c r="X323" s="337"/>
      <c r="Y323" s="337"/>
      <c r="Z323" s="337"/>
    </row>
    <row r="324" spans="1:26" ht="12.75" customHeight="1" x14ac:dyDescent="0.2">
      <c r="A324" s="337"/>
      <c r="B324" s="337"/>
      <c r="C324" s="337"/>
      <c r="D324" s="337"/>
      <c r="E324" s="337"/>
      <c r="F324" s="337"/>
      <c r="G324" s="337"/>
      <c r="H324" s="337"/>
      <c r="I324" s="337"/>
      <c r="J324" s="337"/>
      <c r="K324" s="337"/>
      <c r="L324" s="337"/>
      <c r="M324" s="337"/>
      <c r="N324" s="337"/>
      <c r="O324" s="337"/>
      <c r="P324" s="337"/>
      <c r="Q324" s="337"/>
      <c r="R324" s="337"/>
      <c r="S324" s="337"/>
      <c r="T324" s="337"/>
      <c r="U324" s="337"/>
      <c r="V324" s="337"/>
      <c r="W324" s="337"/>
      <c r="X324" s="337"/>
      <c r="Y324" s="337"/>
      <c r="Z324" s="337"/>
    </row>
    <row r="325" spans="1:26" ht="12.75" customHeight="1" x14ac:dyDescent="0.2">
      <c r="A325" s="337"/>
      <c r="B325" s="337"/>
      <c r="C325" s="337"/>
      <c r="D325" s="337"/>
      <c r="E325" s="337"/>
      <c r="F325" s="337"/>
      <c r="G325" s="337"/>
      <c r="H325" s="337"/>
      <c r="I325" s="337"/>
      <c r="J325" s="337"/>
      <c r="K325" s="337"/>
      <c r="L325" s="337"/>
      <c r="M325" s="337"/>
      <c r="N325" s="337"/>
      <c r="O325" s="337"/>
      <c r="P325" s="337"/>
      <c r="Q325" s="337"/>
      <c r="R325" s="337"/>
      <c r="S325" s="337"/>
      <c r="T325" s="337"/>
      <c r="U325" s="337"/>
      <c r="V325" s="337"/>
      <c r="W325" s="337"/>
      <c r="X325" s="337"/>
      <c r="Y325" s="337"/>
      <c r="Z325" s="337"/>
    </row>
    <row r="326" spans="1:26" ht="12.75" customHeight="1" x14ac:dyDescent="0.2">
      <c r="A326" s="337"/>
      <c r="B326" s="337"/>
      <c r="C326" s="337"/>
      <c r="D326" s="337"/>
      <c r="E326" s="337"/>
      <c r="F326" s="337"/>
      <c r="G326" s="337"/>
      <c r="H326" s="337"/>
      <c r="I326" s="337"/>
      <c r="J326" s="337"/>
      <c r="K326" s="337"/>
      <c r="L326" s="337"/>
      <c r="M326" s="337"/>
      <c r="N326" s="337"/>
      <c r="O326" s="337"/>
      <c r="P326" s="337"/>
      <c r="Q326" s="337"/>
      <c r="R326" s="337"/>
      <c r="S326" s="337"/>
      <c r="T326" s="337"/>
      <c r="U326" s="337"/>
      <c r="V326" s="337"/>
      <c r="W326" s="337"/>
      <c r="X326" s="337"/>
      <c r="Y326" s="337"/>
      <c r="Z326" s="337"/>
    </row>
    <row r="327" spans="1:26" ht="12.75" customHeight="1" x14ac:dyDescent="0.2">
      <c r="A327" s="337"/>
      <c r="B327" s="337"/>
      <c r="C327" s="337"/>
      <c r="D327" s="337"/>
      <c r="E327" s="337"/>
      <c r="F327" s="337"/>
      <c r="G327" s="337"/>
      <c r="H327" s="337"/>
      <c r="I327" s="337"/>
      <c r="J327" s="337"/>
      <c r="K327" s="337"/>
      <c r="L327" s="337"/>
      <c r="M327" s="337"/>
      <c r="N327" s="337"/>
      <c r="O327" s="337"/>
      <c r="P327" s="337"/>
      <c r="Q327" s="337"/>
      <c r="R327" s="337"/>
      <c r="S327" s="337"/>
      <c r="T327" s="337"/>
      <c r="U327" s="337"/>
      <c r="V327" s="337"/>
      <c r="W327" s="337"/>
      <c r="X327" s="337"/>
      <c r="Y327" s="337"/>
      <c r="Z327" s="337"/>
    </row>
    <row r="328" spans="1:26" ht="12.75" customHeight="1" x14ac:dyDescent="0.2">
      <c r="A328" s="337"/>
      <c r="B328" s="337"/>
      <c r="C328" s="337"/>
      <c r="D328" s="337"/>
      <c r="E328" s="337"/>
      <c r="F328" s="337"/>
      <c r="G328" s="337"/>
      <c r="H328" s="337"/>
      <c r="I328" s="337"/>
      <c r="J328" s="337"/>
      <c r="K328" s="337"/>
      <c r="L328" s="337"/>
      <c r="M328" s="337"/>
      <c r="N328" s="337"/>
      <c r="O328" s="337"/>
      <c r="P328" s="337"/>
      <c r="Q328" s="337"/>
      <c r="R328" s="337"/>
      <c r="S328" s="337"/>
      <c r="T328" s="337"/>
      <c r="U328" s="337"/>
      <c r="V328" s="337"/>
      <c r="W328" s="337"/>
      <c r="X328" s="337"/>
      <c r="Y328" s="337"/>
      <c r="Z328" s="337"/>
    </row>
    <row r="329" spans="1:26" ht="12.75" customHeight="1" x14ac:dyDescent="0.2">
      <c r="A329" s="337"/>
      <c r="B329" s="337"/>
      <c r="C329" s="337"/>
      <c r="D329" s="337"/>
      <c r="E329" s="337"/>
      <c r="F329" s="337"/>
      <c r="G329" s="337"/>
      <c r="H329" s="337"/>
      <c r="I329" s="337"/>
      <c r="J329" s="337"/>
      <c r="K329" s="337"/>
      <c r="L329" s="337"/>
      <c r="M329" s="337"/>
      <c r="N329" s="337"/>
      <c r="O329" s="337"/>
      <c r="P329" s="337"/>
      <c r="Q329" s="337"/>
      <c r="R329" s="337"/>
      <c r="S329" s="337"/>
      <c r="T329" s="337"/>
      <c r="U329" s="337"/>
      <c r="V329" s="337"/>
      <c r="W329" s="337"/>
      <c r="X329" s="337"/>
      <c r="Y329" s="337"/>
      <c r="Z329" s="337"/>
    </row>
    <row r="330" spans="1:26" ht="12.75" customHeight="1" x14ac:dyDescent="0.2">
      <c r="A330" s="337"/>
      <c r="B330" s="337"/>
      <c r="C330" s="337"/>
      <c r="D330" s="337"/>
      <c r="E330" s="337"/>
      <c r="F330" s="337"/>
      <c r="G330" s="337"/>
      <c r="H330" s="337"/>
      <c r="I330" s="337"/>
      <c r="J330" s="337"/>
      <c r="K330" s="337"/>
      <c r="L330" s="337"/>
      <c r="M330" s="337"/>
      <c r="N330" s="337"/>
      <c r="O330" s="337"/>
      <c r="P330" s="337"/>
      <c r="Q330" s="337"/>
      <c r="R330" s="337"/>
      <c r="S330" s="337"/>
      <c r="T330" s="337"/>
      <c r="U330" s="337"/>
      <c r="V330" s="337"/>
      <c r="W330" s="337"/>
      <c r="X330" s="337"/>
      <c r="Y330" s="337"/>
      <c r="Z330" s="337"/>
    </row>
    <row r="331" spans="1:26" ht="12.75" customHeight="1" x14ac:dyDescent="0.2">
      <c r="A331" s="337"/>
      <c r="B331" s="337"/>
      <c r="C331" s="337"/>
      <c r="D331" s="337"/>
      <c r="E331" s="337"/>
      <c r="F331" s="337"/>
      <c r="G331" s="337"/>
      <c r="H331" s="337"/>
      <c r="I331" s="337"/>
      <c r="J331" s="337"/>
      <c r="K331" s="337"/>
      <c r="L331" s="337"/>
      <c r="M331" s="337"/>
      <c r="N331" s="337"/>
      <c r="O331" s="337"/>
      <c r="P331" s="337"/>
      <c r="Q331" s="337"/>
      <c r="R331" s="337"/>
      <c r="S331" s="337"/>
      <c r="T331" s="337"/>
      <c r="U331" s="337"/>
      <c r="V331" s="337"/>
      <c r="W331" s="337"/>
      <c r="X331" s="337"/>
      <c r="Y331" s="337"/>
      <c r="Z331" s="337"/>
    </row>
    <row r="332" spans="1:26" ht="12.75" customHeight="1" x14ac:dyDescent="0.2">
      <c r="A332" s="337"/>
      <c r="B332" s="337"/>
      <c r="C332" s="337"/>
      <c r="D332" s="337"/>
      <c r="E332" s="337"/>
      <c r="F332" s="337"/>
      <c r="G332" s="337"/>
      <c r="H332" s="337"/>
      <c r="I332" s="337"/>
      <c r="J332" s="337"/>
      <c r="K332" s="337"/>
      <c r="L332" s="337"/>
      <c r="M332" s="337"/>
      <c r="N332" s="337"/>
      <c r="O332" s="337"/>
      <c r="P332" s="337"/>
      <c r="Q332" s="337"/>
      <c r="R332" s="337"/>
      <c r="S332" s="337"/>
      <c r="T332" s="337"/>
      <c r="U332" s="337"/>
      <c r="V332" s="337"/>
      <c r="W332" s="337"/>
      <c r="X332" s="337"/>
      <c r="Y332" s="337"/>
      <c r="Z332" s="337"/>
    </row>
    <row r="333" spans="1:26" ht="12.75" customHeight="1" x14ac:dyDescent="0.2">
      <c r="A333" s="337"/>
      <c r="B333" s="337"/>
      <c r="C333" s="337"/>
      <c r="D333" s="337"/>
      <c r="E333" s="337"/>
      <c r="F333" s="337"/>
      <c r="G333" s="337"/>
      <c r="H333" s="337"/>
      <c r="I333" s="337"/>
      <c r="J333" s="337"/>
      <c r="K333" s="337"/>
      <c r="L333" s="337"/>
      <c r="M333" s="337"/>
      <c r="N333" s="337"/>
      <c r="O333" s="337"/>
      <c r="P333" s="337"/>
      <c r="Q333" s="337"/>
      <c r="R333" s="337"/>
      <c r="S333" s="337"/>
      <c r="T333" s="337"/>
      <c r="U333" s="337"/>
      <c r="V333" s="337"/>
      <c r="W333" s="337"/>
      <c r="X333" s="337"/>
      <c r="Y333" s="337"/>
      <c r="Z333" s="337"/>
    </row>
    <row r="334" spans="1:26" ht="12.75" customHeight="1" x14ac:dyDescent="0.2">
      <c r="A334" s="337"/>
      <c r="B334" s="337"/>
      <c r="C334" s="337"/>
      <c r="D334" s="337"/>
      <c r="E334" s="337"/>
      <c r="F334" s="337"/>
      <c r="G334" s="337"/>
      <c r="H334" s="337"/>
      <c r="I334" s="337"/>
      <c r="J334" s="337"/>
      <c r="K334" s="337"/>
      <c r="L334" s="337"/>
      <c r="M334" s="337"/>
      <c r="N334" s="337"/>
      <c r="O334" s="337"/>
      <c r="P334" s="337"/>
      <c r="Q334" s="337"/>
      <c r="R334" s="337"/>
      <c r="S334" s="337"/>
      <c r="T334" s="337"/>
      <c r="U334" s="337"/>
      <c r="V334" s="337"/>
      <c r="W334" s="337"/>
      <c r="X334" s="337"/>
      <c r="Y334" s="337"/>
      <c r="Z334" s="337"/>
    </row>
    <row r="335" spans="1:26" ht="12.75" customHeight="1" x14ac:dyDescent="0.2">
      <c r="A335" s="337"/>
      <c r="B335" s="337"/>
      <c r="C335" s="337"/>
      <c r="D335" s="337"/>
      <c r="E335" s="337"/>
      <c r="F335" s="337"/>
      <c r="G335" s="337"/>
      <c r="H335" s="337"/>
      <c r="I335" s="337"/>
      <c r="J335" s="337"/>
      <c r="K335" s="337"/>
      <c r="L335" s="337"/>
      <c r="M335" s="337"/>
      <c r="N335" s="337"/>
      <c r="O335" s="337"/>
      <c r="P335" s="337"/>
      <c r="Q335" s="337"/>
      <c r="R335" s="337"/>
      <c r="S335" s="337"/>
      <c r="T335" s="337"/>
      <c r="U335" s="337"/>
      <c r="V335" s="337"/>
      <c r="W335" s="337"/>
      <c r="X335" s="337"/>
      <c r="Y335" s="337"/>
      <c r="Z335" s="337"/>
    </row>
    <row r="336" spans="1:26" ht="12.75" customHeight="1" x14ac:dyDescent="0.2">
      <c r="A336" s="337"/>
      <c r="B336" s="337"/>
      <c r="C336" s="337"/>
      <c r="D336" s="337"/>
      <c r="E336" s="337"/>
      <c r="F336" s="337"/>
      <c r="G336" s="337"/>
      <c r="H336" s="337"/>
      <c r="I336" s="337"/>
      <c r="J336" s="337"/>
      <c r="K336" s="337"/>
      <c r="L336" s="337"/>
      <c r="M336" s="337"/>
      <c r="N336" s="337"/>
      <c r="O336" s="337"/>
      <c r="P336" s="337"/>
      <c r="Q336" s="337"/>
      <c r="R336" s="337"/>
      <c r="S336" s="337"/>
      <c r="T336" s="337"/>
      <c r="U336" s="337"/>
      <c r="V336" s="337"/>
      <c r="W336" s="337"/>
      <c r="X336" s="337"/>
      <c r="Y336" s="337"/>
      <c r="Z336" s="337"/>
    </row>
    <row r="337" spans="1:26" ht="12.75" customHeight="1" x14ac:dyDescent="0.2">
      <c r="A337" s="337"/>
      <c r="B337" s="337"/>
      <c r="C337" s="337"/>
      <c r="D337" s="337"/>
      <c r="E337" s="337"/>
      <c r="F337" s="337"/>
      <c r="G337" s="337"/>
      <c r="H337" s="337"/>
      <c r="I337" s="337"/>
      <c r="J337" s="337"/>
      <c r="K337" s="337"/>
      <c r="L337" s="337"/>
      <c r="M337" s="337"/>
      <c r="N337" s="337"/>
      <c r="O337" s="337"/>
      <c r="P337" s="337"/>
      <c r="Q337" s="337"/>
      <c r="R337" s="337"/>
      <c r="S337" s="337"/>
      <c r="T337" s="337"/>
      <c r="U337" s="337"/>
      <c r="V337" s="337"/>
      <c r="W337" s="337"/>
      <c r="X337" s="337"/>
      <c r="Y337" s="337"/>
      <c r="Z337" s="337"/>
    </row>
    <row r="338" spans="1:26" ht="12.75" customHeight="1" x14ac:dyDescent="0.2">
      <c r="A338" s="337"/>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row>
    <row r="339" spans="1:26" ht="12.75" customHeight="1" x14ac:dyDescent="0.2">
      <c r="A339" s="337"/>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row>
    <row r="340" spans="1:26" ht="12.75" customHeight="1" x14ac:dyDescent="0.2">
      <c r="A340" s="337"/>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row>
    <row r="341" spans="1:26" ht="12.75" customHeight="1" x14ac:dyDescent="0.2">
      <c r="A341" s="337"/>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row>
    <row r="342" spans="1:26" ht="12.75" customHeight="1" x14ac:dyDescent="0.2">
      <c r="A342" s="337"/>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row>
    <row r="343" spans="1:26" ht="12.75" customHeight="1" x14ac:dyDescent="0.2">
      <c r="A343" s="337"/>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row>
    <row r="344" spans="1:26" ht="12.75" customHeight="1" x14ac:dyDescent="0.2">
      <c r="A344" s="337"/>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row>
    <row r="345" spans="1:26" ht="12.75" customHeight="1" x14ac:dyDescent="0.2">
      <c r="A345" s="337"/>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row>
    <row r="346" spans="1:26" ht="12.75" customHeight="1" x14ac:dyDescent="0.2">
      <c r="A346" s="337"/>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row>
    <row r="347" spans="1:26" ht="12.75" customHeight="1" x14ac:dyDescent="0.2">
      <c r="A347" s="337"/>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row>
    <row r="348" spans="1:26" ht="12.75" customHeight="1" x14ac:dyDescent="0.2">
      <c r="A348" s="337"/>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row>
    <row r="349" spans="1:26" ht="12.75" customHeight="1" x14ac:dyDescent="0.2">
      <c r="A349" s="337"/>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row>
    <row r="350" spans="1:26" ht="12.75" customHeight="1" x14ac:dyDescent="0.2">
      <c r="A350" s="337"/>
      <c r="B350" s="337"/>
      <c r="C350" s="337"/>
      <c r="D350" s="337"/>
      <c r="E350" s="337"/>
      <c r="F350" s="337"/>
      <c r="G350" s="337"/>
      <c r="H350" s="337"/>
      <c r="I350" s="337"/>
      <c r="J350" s="337"/>
      <c r="K350" s="337"/>
      <c r="L350" s="337"/>
      <c r="M350" s="337"/>
      <c r="N350" s="337"/>
      <c r="O350" s="337"/>
      <c r="P350" s="337"/>
      <c r="Q350" s="337"/>
      <c r="R350" s="337"/>
      <c r="S350" s="337"/>
      <c r="T350" s="337"/>
      <c r="U350" s="337"/>
      <c r="V350" s="337"/>
      <c r="W350" s="337"/>
      <c r="X350" s="337"/>
      <c r="Y350" s="337"/>
      <c r="Z350" s="337"/>
    </row>
    <row r="351" spans="1:26" ht="12.75" customHeight="1" x14ac:dyDescent="0.2">
      <c r="A351" s="337"/>
      <c r="B351" s="337"/>
      <c r="C351" s="337"/>
      <c r="D351" s="337"/>
      <c r="E351" s="337"/>
      <c r="F351" s="337"/>
      <c r="G351" s="337"/>
      <c r="H351" s="337"/>
      <c r="I351" s="337"/>
      <c r="J351" s="337"/>
      <c r="K351" s="337"/>
      <c r="L351" s="337"/>
      <c r="M351" s="337"/>
      <c r="N351" s="337"/>
      <c r="O351" s="337"/>
      <c r="P351" s="337"/>
      <c r="Q351" s="337"/>
      <c r="R351" s="337"/>
      <c r="S351" s="337"/>
      <c r="T351" s="337"/>
      <c r="U351" s="337"/>
      <c r="V351" s="337"/>
      <c r="W351" s="337"/>
      <c r="X351" s="337"/>
      <c r="Y351" s="337"/>
      <c r="Z351" s="337"/>
    </row>
    <row r="352" spans="1:26" ht="12.75" customHeight="1" x14ac:dyDescent="0.2">
      <c r="A352" s="337"/>
      <c r="B352" s="337"/>
      <c r="C352" s="337"/>
      <c r="D352" s="337"/>
      <c r="E352" s="337"/>
      <c r="F352" s="337"/>
      <c r="G352" s="337"/>
      <c r="H352" s="337"/>
      <c r="I352" s="337"/>
      <c r="J352" s="337"/>
      <c r="K352" s="337"/>
      <c r="L352" s="337"/>
      <c r="M352" s="337"/>
      <c r="N352" s="337"/>
      <c r="O352" s="337"/>
      <c r="P352" s="337"/>
      <c r="Q352" s="337"/>
      <c r="R352" s="337"/>
      <c r="S352" s="337"/>
      <c r="T352" s="337"/>
      <c r="U352" s="337"/>
      <c r="V352" s="337"/>
      <c r="W352" s="337"/>
      <c r="X352" s="337"/>
      <c r="Y352" s="337"/>
      <c r="Z352" s="337"/>
    </row>
    <row r="353" spans="1:26" ht="12.75" customHeight="1" x14ac:dyDescent="0.2">
      <c r="A353" s="337"/>
      <c r="B353" s="337"/>
      <c r="C353" s="337"/>
      <c r="D353" s="337"/>
      <c r="E353" s="337"/>
      <c r="F353" s="337"/>
      <c r="G353" s="337"/>
      <c r="H353" s="337"/>
      <c r="I353" s="337"/>
      <c r="J353" s="337"/>
      <c r="K353" s="337"/>
      <c r="L353" s="337"/>
      <c r="M353" s="337"/>
      <c r="N353" s="337"/>
      <c r="O353" s="337"/>
      <c r="P353" s="337"/>
      <c r="Q353" s="337"/>
      <c r="R353" s="337"/>
      <c r="S353" s="337"/>
      <c r="T353" s="337"/>
      <c r="U353" s="337"/>
      <c r="V353" s="337"/>
      <c r="W353" s="337"/>
      <c r="X353" s="337"/>
      <c r="Y353" s="337"/>
      <c r="Z353" s="337"/>
    </row>
    <row r="354" spans="1:26" ht="12.75" customHeight="1" x14ac:dyDescent="0.2">
      <c r="A354" s="337"/>
      <c r="B354" s="337"/>
      <c r="C354" s="337"/>
      <c r="D354" s="337"/>
      <c r="E354" s="337"/>
      <c r="F354" s="337"/>
      <c r="G354" s="337"/>
      <c r="H354" s="337"/>
      <c r="I354" s="337"/>
      <c r="J354" s="337"/>
      <c r="K354" s="337"/>
      <c r="L354" s="337"/>
      <c r="M354" s="337"/>
      <c r="N354" s="337"/>
      <c r="O354" s="337"/>
      <c r="P354" s="337"/>
      <c r="Q354" s="337"/>
      <c r="R354" s="337"/>
      <c r="S354" s="337"/>
      <c r="T354" s="337"/>
      <c r="U354" s="337"/>
      <c r="V354" s="337"/>
      <c r="W354" s="337"/>
      <c r="X354" s="337"/>
      <c r="Y354" s="337"/>
      <c r="Z354" s="337"/>
    </row>
    <row r="355" spans="1:26" ht="12.75" customHeight="1" x14ac:dyDescent="0.2">
      <c r="A355" s="337"/>
      <c r="B355" s="337"/>
      <c r="C355" s="337"/>
      <c r="D355" s="337"/>
      <c r="E355" s="337"/>
      <c r="F355" s="337"/>
      <c r="G355" s="337"/>
      <c r="H355" s="337"/>
      <c r="I355" s="337"/>
      <c r="J355" s="337"/>
      <c r="K355" s="337"/>
      <c r="L355" s="337"/>
      <c r="M355" s="337"/>
      <c r="N355" s="337"/>
      <c r="O355" s="337"/>
      <c r="P355" s="337"/>
      <c r="Q355" s="337"/>
      <c r="R355" s="337"/>
      <c r="S355" s="337"/>
      <c r="T355" s="337"/>
      <c r="U355" s="337"/>
      <c r="V355" s="337"/>
      <c r="W355" s="337"/>
      <c r="X355" s="337"/>
      <c r="Y355" s="337"/>
      <c r="Z355" s="337"/>
    </row>
    <row r="356" spans="1:26" ht="12.75" customHeight="1" x14ac:dyDescent="0.2">
      <c r="A356" s="337"/>
      <c r="B356" s="337"/>
      <c r="C356" s="337"/>
      <c r="D356" s="337"/>
      <c r="E356" s="337"/>
      <c r="F356" s="337"/>
      <c r="G356" s="337"/>
      <c r="H356" s="337"/>
      <c r="I356" s="337"/>
      <c r="J356" s="337"/>
      <c r="K356" s="337"/>
      <c r="L356" s="337"/>
      <c r="M356" s="337"/>
      <c r="N356" s="337"/>
      <c r="O356" s="337"/>
      <c r="P356" s="337"/>
      <c r="Q356" s="337"/>
      <c r="R356" s="337"/>
      <c r="S356" s="337"/>
      <c r="T356" s="337"/>
      <c r="U356" s="337"/>
      <c r="V356" s="337"/>
      <c r="W356" s="337"/>
      <c r="X356" s="337"/>
      <c r="Y356" s="337"/>
      <c r="Z356" s="337"/>
    </row>
    <row r="357" spans="1:26" ht="12.75" customHeight="1" x14ac:dyDescent="0.2">
      <c r="A357" s="337"/>
      <c r="B357" s="337"/>
      <c r="C357" s="337"/>
      <c r="D357" s="337"/>
      <c r="E357" s="337"/>
      <c r="F357" s="337"/>
      <c r="G357" s="337"/>
      <c r="H357" s="337"/>
      <c r="I357" s="337"/>
      <c r="J357" s="337"/>
      <c r="K357" s="337"/>
      <c r="L357" s="337"/>
      <c r="M357" s="337"/>
      <c r="N357" s="337"/>
      <c r="O357" s="337"/>
      <c r="P357" s="337"/>
      <c r="Q357" s="337"/>
      <c r="R357" s="337"/>
      <c r="S357" s="337"/>
      <c r="T357" s="337"/>
      <c r="U357" s="337"/>
      <c r="V357" s="337"/>
      <c r="W357" s="337"/>
      <c r="X357" s="337"/>
      <c r="Y357" s="337"/>
      <c r="Z357" s="337"/>
    </row>
    <row r="358" spans="1:26" ht="12.75" customHeight="1" x14ac:dyDescent="0.2">
      <c r="A358" s="337"/>
      <c r="B358" s="337"/>
      <c r="C358" s="337"/>
      <c r="D358" s="337"/>
      <c r="E358" s="337"/>
      <c r="F358" s="337"/>
      <c r="G358" s="337"/>
      <c r="H358" s="337"/>
      <c r="I358" s="337"/>
      <c r="J358" s="337"/>
      <c r="K358" s="337"/>
      <c r="L358" s="337"/>
      <c r="M358" s="337"/>
      <c r="N358" s="337"/>
      <c r="O358" s="337"/>
      <c r="P358" s="337"/>
      <c r="Q358" s="337"/>
      <c r="R358" s="337"/>
      <c r="S358" s="337"/>
      <c r="T358" s="337"/>
      <c r="U358" s="337"/>
      <c r="V358" s="337"/>
      <c r="W358" s="337"/>
      <c r="X358" s="337"/>
      <c r="Y358" s="337"/>
      <c r="Z358" s="337"/>
    </row>
    <row r="359" spans="1:26" ht="12.75" customHeight="1" x14ac:dyDescent="0.2">
      <c r="A359" s="337"/>
      <c r="B359" s="337"/>
      <c r="C359" s="337"/>
      <c r="D359" s="337"/>
      <c r="E359" s="337"/>
      <c r="F359" s="337"/>
      <c r="G359" s="337"/>
      <c r="H359" s="337"/>
      <c r="I359" s="337"/>
      <c r="J359" s="337"/>
      <c r="K359" s="337"/>
      <c r="L359" s="337"/>
      <c r="M359" s="337"/>
      <c r="N359" s="337"/>
      <c r="O359" s="337"/>
      <c r="P359" s="337"/>
      <c r="Q359" s="337"/>
      <c r="R359" s="337"/>
      <c r="S359" s="337"/>
      <c r="T359" s="337"/>
      <c r="U359" s="337"/>
      <c r="V359" s="337"/>
      <c r="W359" s="337"/>
      <c r="X359" s="337"/>
      <c r="Y359" s="337"/>
      <c r="Z359" s="337"/>
    </row>
    <row r="360" spans="1:26" ht="12.75" customHeight="1" x14ac:dyDescent="0.2">
      <c r="A360" s="337"/>
      <c r="B360" s="337"/>
      <c r="C360" s="337"/>
      <c r="D360" s="337"/>
      <c r="E360" s="337"/>
      <c r="F360" s="337"/>
      <c r="G360" s="337"/>
      <c r="H360" s="337"/>
      <c r="I360" s="337"/>
      <c r="J360" s="337"/>
      <c r="K360" s="337"/>
      <c r="L360" s="337"/>
      <c r="M360" s="337"/>
      <c r="N360" s="337"/>
      <c r="O360" s="337"/>
      <c r="P360" s="337"/>
      <c r="Q360" s="337"/>
      <c r="R360" s="337"/>
      <c r="S360" s="337"/>
      <c r="T360" s="337"/>
      <c r="U360" s="337"/>
      <c r="V360" s="337"/>
      <c r="W360" s="337"/>
      <c r="X360" s="337"/>
      <c r="Y360" s="337"/>
      <c r="Z360" s="337"/>
    </row>
    <row r="361" spans="1:26" ht="12.75" customHeight="1" x14ac:dyDescent="0.2">
      <c r="A361" s="337"/>
      <c r="B361" s="337"/>
      <c r="C361" s="337"/>
      <c r="D361" s="337"/>
      <c r="E361" s="337"/>
      <c r="F361" s="337"/>
      <c r="G361" s="337"/>
      <c r="H361" s="337"/>
      <c r="I361" s="337"/>
      <c r="J361" s="337"/>
      <c r="K361" s="337"/>
      <c r="L361" s="337"/>
      <c r="M361" s="337"/>
      <c r="N361" s="337"/>
      <c r="O361" s="337"/>
      <c r="P361" s="337"/>
      <c r="Q361" s="337"/>
      <c r="R361" s="337"/>
      <c r="S361" s="337"/>
      <c r="T361" s="337"/>
      <c r="U361" s="337"/>
      <c r="V361" s="337"/>
      <c r="W361" s="337"/>
      <c r="X361" s="337"/>
      <c r="Y361" s="337"/>
      <c r="Z361" s="337"/>
    </row>
    <row r="362" spans="1:26" ht="12.75" customHeight="1" x14ac:dyDescent="0.2">
      <c r="A362" s="337"/>
      <c r="B362" s="337"/>
      <c r="C362" s="337"/>
      <c r="D362" s="337"/>
      <c r="E362" s="337"/>
      <c r="F362" s="337"/>
      <c r="G362" s="337"/>
      <c r="H362" s="337"/>
      <c r="I362" s="337"/>
      <c r="J362" s="337"/>
      <c r="K362" s="337"/>
      <c r="L362" s="337"/>
      <c r="M362" s="337"/>
      <c r="N362" s="337"/>
      <c r="O362" s="337"/>
      <c r="P362" s="337"/>
      <c r="Q362" s="337"/>
      <c r="R362" s="337"/>
      <c r="S362" s="337"/>
      <c r="T362" s="337"/>
      <c r="U362" s="337"/>
      <c r="V362" s="337"/>
      <c r="W362" s="337"/>
      <c r="X362" s="337"/>
      <c r="Y362" s="337"/>
      <c r="Z362" s="337"/>
    </row>
    <row r="363" spans="1:26" ht="12.75" customHeight="1" x14ac:dyDescent="0.2">
      <c r="A363" s="337"/>
      <c r="B363" s="337"/>
      <c r="C363" s="337"/>
      <c r="D363" s="337"/>
      <c r="E363" s="337"/>
      <c r="F363" s="337"/>
      <c r="G363" s="337"/>
      <c r="H363" s="337"/>
      <c r="I363" s="337"/>
      <c r="J363" s="337"/>
      <c r="K363" s="337"/>
      <c r="L363" s="337"/>
      <c r="M363" s="337"/>
      <c r="N363" s="337"/>
      <c r="O363" s="337"/>
      <c r="P363" s="337"/>
      <c r="Q363" s="337"/>
      <c r="R363" s="337"/>
      <c r="S363" s="337"/>
      <c r="T363" s="337"/>
      <c r="U363" s="337"/>
      <c r="V363" s="337"/>
      <c r="W363" s="337"/>
      <c r="X363" s="337"/>
      <c r="Y363" s="337"/>
      <c r="Z363" s="337"/>
    </row>
    <row r="364" spans="1:26" ht="12.75" customHeight="1" x14ac:dyDescent="0.2">
      <c r="A364" s="337"/>
      <c r="B364" s="337"/>
      <c r="C364" s="337"/>
      <c r="D364" s="337"/>
      <c r="E364" s="337"/>
      <c r="F364" s="337"/>
      <c r="G364" s="337"/>
      <c r="H364" s="337"/>
      <c r="I364" s="337"/>
      <c r="J364" s="337"/>
      <c r="K364" s="337"/>
      <c r="L364" s="337"/>
      <c r="M364" s="337"/>
      <c r="N364" s="337"/>
      <c r="O364" s="337"/>
      <c r="P364" s="337"/>
      <c r="Q364" s="337"/>
      <c r="R364" s="337"/>
      <c r="S364" s="337"/>
      <c r="T364" s="337"/>
      <c r="U364" s="337"/>
      <c r="V364" s="337"/>
      <c r="W364" s="337"/>
      <c r="X364" s="337"/>
      <c r="Y364" s="337"/>
      <c r="Z364" s="337"/>
    </row>
    <row r="365" spans="1:26" ht="12.75" customHeight="1" x14ac:dyDescent="0.2">
      <c r="A365" s="337"/>
      <c r="B365" s="337"/>
      <c r="C365" s="337"/>
      <c r="D365" s="337"/>
      <c r="E365" s="337"/>
      <c r="F365" s="337"/>
      <c r="G365" s="337"/>
      <c r="H365" s="337"/>
      <c r="I365" s="337"/>
      <c r="J365" s="337"/>
      <c r="K365" s="337"/>
      <c r="L365" s="337"/>
      <c r="M365" s="337"/>
      <c r="N365" s="337"/>
      <c r="O365" s="337"/>
      <c r="P365" s="337"/>
      <c r="Q365" s="337"/>
      <c r="R365" s="337"/>
      <c r="S365" s="337"/>
      <c r="T365" s="337"/>
      <c r="U365" s="337"/>
      <c r="V365" s="337"/>
      <c r="W365" s="337"/>
      <c r="X365" s="337"/>
      <c r="Y365" s="337"/>
      <c r="Z365" s="337"/>
    </row>
    <row r="366" spans="1:26" ht="12.75" customHeight="1" x14ac:dyDescent="0.2">
      <c r="A366" s="337"/>
      <c r="B366" s="337"/>
      <c r="C366" s="337"/>
      <c r="D366" s="337"/>
      <c r="E366" s="337"/>
      <c r="F366" s="337"/>
      <c r="G366" s="337"/>
      <c r="H366" s="337"/>
      <c r="I366" s="337"/>
      <c r="J366" s="337"/>
      <c r="K366" s="337"/>
      <c r="L366" s="337"/>
      <c r="M366" s="337"/>
      <c r="N366" s="337"/>
      <c r="O366" s="337"/>
      <c r="P366" s="337"/>
      <c r="Q366" s="337"/>
      <c r="R366" s="337"/>
      <c r="S366" s="337"/>
      <c r="T366" s="337"/>
      <c r="U366" s="337"/>
      <c r="V366" s="337"/>
      <c r="W366" s="337"/>
      <c r="X366" s="337"/>
      <c r="Y366" s="337"/>
      <c r="Z366" s="337"/>
    </row>
    <row r="367" spans="1:26" ht="12.75" customHeight="1" x14ac:dyDescent="0.2">
      <c r="A367" s="337"/>
      <c r="B367" s="337"/>
      <c r="C367" s="337"/>
      <c r="D367" s="337"/>
      <c r="E367" s="337"/>
      <c r="F367" s="337"/>
      <c r="G367" s="337"/>
      <c r="H367" s="337"/>
      <c r="I367" s="337"/>
      <c r="J367" s="337"/>
      <c r="K367" s="337"/>
      <c r="L367" s="337"/>
      <c r="M367" s="337"/>
      <c r="N367" s="337"/>
      <c r="O367" s="337"/>
      <c r="P367" s="337"/>
      <c r="Q367" s="337"/>
      <c r="R367" s="337"/>
      <c r="S367" s="337"/>
      <c r="T367" s="337"/>
      <c r="U367" s="337"/>
      <c r="V367" s="337"/>
      <c r="W367" s="337"/>
      <c r="X367" s="337"/>
      <c r="Y367" s="337"/>
      <c r="Z367" s="337"/>
    </row>
    <row r="368" spans="1:26" ht="12.75" customHeight="1" x14ac:dyDescent="0.2">
      <c r="A368" s="337"/>
      <c r="B368" s="337"/>
      <c r="C368" s="337"/>
      <c r="D368" s="337"/>
      <c r="E368" s="337"/>
      <c r="F368" s="337"/>
      <c r="G368" s="337"/>
      <c r="H368" s="337"/>
      <c r="I368" s="337"/>
      <c r="J368" s="337"/>
      <c r="K368" s="337"/>
      <c r="L368" s="337"/>
      <c r="M368" s="337"/>
      <c r="N368" s="337"/>
      <c r="O368" s="337"/>
      <c r="P368" s="337"/>
      <c r="Q368" s="337"/>
      <c r="R368" s="337"/>
      <c r="S368" s="337"/>
      <c r="T368" s="337"/>
      <c r="U368" s="337"/>
      <c r="V368" s="337"/>
      <c r="W368" s="337"/>
      <c r="X368" s="337"/>
      <c r="Y368" s="337"/>
      <c r="Z368" s="337"/>
    </row>
    <row r="369" spans="1:26" ht="12.75" customHeight="1" x14ac:dyDescent="0.2">
      <c r="A369" s="337"/>
      <c r="B369" s="337"/>
      <c r="C369" s="337"/>
      <c r="D369" s="337"/>
      <c r="E369" s="337"/>
      <c r="F369" s="337"/>
      <c r="G369" s="337"/>
      <c r="H369" s="337"/>
      <c r="I369" s="337"/>
      <c r="J369" s="337"/>
      <c r="K369" s="337"/>
      <c r="L369" s="337"/>
      <c r="M369" s="337"/>
      <c r="N369" s="337"/>
      <c r="O369" s="337"/>
      <c r="P369" s="337"/>
      <c r="Q369" s="337"/>
      <c r="R369" s="337"/>
      <c r="S369" s="337"/>
      <c r="T369" s="337"/>
      <c r="U369" s="337"/>
      <c r="V369" s="337"/>
      <c r="W369" s="337"/>
      <c r="X369" s="337"/>
      <c r="Y369" s="337"/>
      <c r="Z369" s="337"/>
    </row>
    <row r="370" spans="1:26" ht="12.75" customHeight="1" x14ac:dyDescent="0.2">
      <c r="A370" s="337"/>
      <c r="B370" s="337"/>
      <c r="C370" s="337"/>
      <c r="D370" s="337"/>
      <c r="E370" s="337"/>
      <c r="F370" s="337"/>
      <c r="G370" s="337"/>
      <c r="H370" s="337"/>
      <c r="I370" s="337"/>
      <c r="J370" s="337"/>
      <c r="K370" s="337"/>
      <c r="L370" s="337"/>
      <c r="M370" s="337"/>
      <c r="N370" s="337"/>
      <c r="O370" s="337"/>
      <c r="P370" s="337"/>
      <c r="Q370" s="337"/>
      <c r="R370" s="337"/>
      <c r="S370" s="337"/>
      <c r="T370" s="337"/>
      <c r="U370" s="337"/>
      <c r="V370" s="337"/>
      <c r="W370" s="337"/>
      <c r="X370" s="337"/>
      <c r="Y370" s="337"/>
      <c r="Z370" s="337"/>
    </row>
    <row r="371" spans="1:26" ht="12.75" customHeight="1" x14ac:dyDescent="0.2">
      <c r="A371" s="337"/>
      <c r="B371" s="337"/>
      <c r="C371" s="337"/>
      <c r="D371" s="337"/>
      <c r="E371" s="337"/>
      <c r="F371" s="337"/>
      <c r="G371" s="337"/>
      <c r="H371" s="337"/>
      <c r="I371" s="337"/>
      <c r="J371" s="337"/>
      <c r="K371" s="337"/>
      <c r="L371" s="337"/>
      <c r="M371" s="337"/>
      <c r="N371" s="337"/>
      <c r="O371" s="337"/>
      <c r="P371" s="337"/>
      <c r="Q371" s="337"/>
      <c r="R371" s="337"/>
      <c r="S371" s="337"/>
      <c r="T371" s="337"/>
      <c r="U371" s="337"/>
      <c r="V371" s="337"/>
      <c r="W371" s="337"/>
      <c r="X371" s="337"/>
      <c r="Y371" s="337"/>
      <c r="Z371" s="337"/>
    </row>
    <row r="372" spans="1:26" ht="12.75" customHeight="1" x14ac:dyDescent="0.2">
      <c r="A372" s="337"/>
      <c r="B372" s="337"/>
      <c r="C372" s="337"/>
      <c r="D372" s="337"/>
      <c r="E372" s="337"/>
      <c r="F372" s="337"/>
      <c r="G372" s="337"/>
      <c r="H372" s="337"/>
      <c r="I372" s="337"/>
      <c r="J372" s="337"/>
      <c r="K372" s="337"/>
      <c r="L372" s="337"/>
      <c r="M372" s="337"/>
      <c r="N372" s="337"/>
      <c r="O372" s="337"/>
      <c r="P372" s="337"/>
      <c r="Q372" s="337"/>
      <c r="R372" s="337"/>
      <c r="S372" s="337"/>
      <c r="T372" s="337"/>
      <c r="U372" s="337"/>
      <c r="V372" s="337"/>
      <c r="W372" s="337"/>
      <c r="X372" s="337"/>
      <c r="Y372" s="337"/>
      <c r="Z372" s="337"/>
    </row>
    <row r="373" spans="1:26" ht="12.75" customHeight="1" x14ac:dyDescent="0.2">
      <c r="A373" s="337"/>
      <c r="B373" s="337"/>
      <c r="C373" s="337"/>
      <c r="D373" s="337"/>
      <c r="E373" s="337"/>
      <c r="F373" s="337"/>
      <c r="G373" s="337"/>
      <c r="H373" s="337"/>
      <c r="I373" s="337"/>
      <c r="J373" s="337"/>
      <c r="K373" s="337"/>
      <c r="L373" s="337"/>
      <c r="M373" s="337"/>
      <c r="N373" s="337"/>
      <c r="O373" s="337"/>
      <c r="P373" s="337"/>
      <c r="Q373" s="337"/>
      <c r="R373" s="337"/>
      <c r="S373" s="337"/>
      <c r="T373" s="337"/>
      <c r="U373" s="337"/>
      <c r="V373" s="337"/>
      <c r="W373" s="337"/>
      <c r="X373" s="337"/>
      <c r="Y373" s="337"/>
      <c r="Z373" s="337"/>
    </row>
    <row r="374" spans="1:26" ht="12.75" customHeight="1" x14ac:dyDescent="0.2">
      <c r="A374" s="337"/>
      <c r="B374" s="337"/>
      <c r="C374" s="337"/>
      <c r="D374" s="337"/>
      <c r="E374" s="337"/>
      <c r="F374" s="337"/>
      <c r="G374" s="337"/>
      <c r="H374" s="337"/>
      <c r="I374" s="337"/>
      <c r="J374" s="337"/>
      <c r="K374" s="337"/>
      <c r="L374" s="337"/>
      <c r="M374" s="337"/>
      <c r="N374" s="337"/>
      <c r="O374" s="337"/>
      <c r="P374" s="337"/>
      <c r="Q374" s="337"/>
      <c r="R374" s="337"/>
      <c r="S374" s="337"/>
      <c r="T374" s="337"/>
      <c r="U374" s="337"/>
      <c r="V374" s="337"/>
      <c r="W374" s="337"/>
      <c r="X374" s="337"/>
      <c r="Y374" s="337"/>
      <c r="Z374" s="337"/>
    </row>
    <row r="375" spans="1:26" ht="12.75" customHeight="1" x14ac:dyDescent="0.2">
      <c r="A375" s="337"/>
      <c r="B375" s="337"/>
      <c r="C375" s="337"/>
      <c r="D375" s="337"/>
      <c r="E375" s="337"/>
      <c r="F375" s="337"/>
      <c r="G375" s="337"/>
      <c r="H375" s="337"/>
      <c r="I375" s="337"/>
      <c r="J375" s="337"/>
      <c r="K375" s="337"/>
      <c r="L375" s="337"/>
      <c r="M375" s="337"/>
      <c r="N375" s="337"/>
      <c r="O375" s="337"/>
      <c r="P375" s="337"/>
      <c r="Q375" s="337"/>
      <c r="R375" s="337"/>
      <c r="S375" s="337"/>
      <c r="T375" s="337"/>
      <c r="U375" s="337"/>
      <c r="V375" s="337"/>
      <c r="W375" s="337"/>
      <c r="X375" s="337"/>
      <c r="Y375" s="337"/>
      <c r="Z375" s="337"/>
    </row>
    <row r="376" spans="1:26" ht="12.75" customHeight="1" x14ac:dyDescent="0.2">
      <c r="A376" s="337"/>
      <c r="B376" s="337"/>
      <c r="C376" s="337"/>
      <c r="D376" s="337"/>
      <c r="E376" s="337"/>
      <c r="F376" s="337"/>
      <c r="G376" s="337"/>
      <c r="H376" s="337"/>
      <c r="I376" s="337"/>
      <c r="J376" s="337"/>
      <c r="K376" s="337"/>
      <c r="L376" s="337"/>
      <c r="M376" s="337"/>
      <c r="N376" s="337"/>
      <c r="O376" s="337"/>
      <c r="P376" s="337"/>
      <c r="Q376" s="337"/>
      <c r="R376" s="337"/>
      <c r="S376" s="337"/>
      <c r="T376" s="337"/>
      <c r="U376" s="337"/>
      <c r="V376" s="337"/>
      <c r="W376" s="337"/>
      <c r="X376" s="337"/>
      <c r="Y376" s="337"/>
      <c r="Z376" s="337"/>
    </row>
    <row r="377" spans="1:26" ht="12.75" customHeight="1" x14ac:dyDescent="0.2">
      <c r="A377" s="337"/>
      <c r="B377" s="337"/>
      <c r="C377" s="337"/>
      <c r="D377" s="337"/>
      <c r="E377" s="337"/>
      <c r="F377" s="337"/>
      <c r="G377" s="337"/>
      <c r="H377" s="337"/>
      <c r="I377" s="337"/>
      <c r="J377" s="337"/>
      <c r="K377" s="337"/>
      <c r="L377" s="337"/>
      <c r="M377" s="337"/>
      <c r="N377" s="337"/>
      <c r="O377" s="337"/>
      <c r="P377" s="337"/>
      <c r="Q377" s="337"/>
      <c r="R377" s="337"/>
      <c r="S377" s="337"/>
      <c r="T377" s="337"/>
      <c r="U377" s="337"/>
      <c r="V377" s="337"/>
      <c r="W377" s="337"/>
      <c r="X377" s="337"/>
      <c r="Y377" s="337"/>
      <c r="Z377" s="337"/>
    </row>
    <row r="378" spans="1:26" ht="12.75" customHeight="1" x14ac:dyDescent="0.2">
      <c r="A378" s="337"/>
      <c r="B378" s="337"/>
      <c r="C378" s="337"/>
      <c r="D378" s="337"/>
      <c r="E378" s="337"/>
      <c r="F378" s="337"/>
      <c r="G378" s="337"/>
      <c r="H378" s="337"/>
      <c r="I378" s="337"/>
      <c r="J378" s="337"/>
      <c r="K378" s="337"/>
      <c r="L378" s="337"/>
      <c r="M378" s="337"/>
      <c r="N378" s="337"/>
      <c r="O378" s="337"/>
      <c r="P378" s="337"/>
      <c r="Q378" s="337"/>
      <c r="R378" s="337"/>
      <c r="S378" s="337"/>
      <c r="T378" s="337"/>
      <c r="U378" s="337"/>
      <c r="V378" s="337"/>
      <c r="W378" s="337"/>
      <c r="X378" s="337"/>
      <c r="Y378" s="337"/>
      <c r="Z378" s="337"/>
    </row>
    <row r="379" spans="1:26" ht="12.75" customHeight="1" x14ac:dyDescent="0.2">
      <c r="A379" s="337"/>
      <c r="B379" s="337"/>
      <c r="C379" s="337"/>
      <c r="D379" s="337"/>
      <c r="E379" s="337"/>
      <c r="F379" s="337"/>
      <c r="G379" s="337"/>
      <c r="H379" s="337"/>
      <c r="I379" s="337"/>
      <c r="J379" s="337"/>
      <c r="K379" s="337"/>
      <c r="L379" s="337"/>
      <c r="M379" s="337"/>
      <c r="N379" s="337"/>
      <c r="O379" s="337"/>
      <c r="P379" s="337"/>
      <c r="Q379" s="337"/>
      <c r="R379" s="337"/>
      <c r="S379" s="337"/>
      <c r="T379" s="337"/>
      <c r="U379" s="337"/>
      <c r="V379" s="337"/>
      <c r="W379" s="337"/>
      <c r="X379" s="337"/>
      <c r="Y379" s="337"/>
      <c r="Z379" s="337"/>
    </row>
    <row r="380" spans="1:26" ht="12.75" customHeight="1" x14ac:dyDescent="0.2">
      <c r="A380" s="337"/>
      <c r="B380" s="337"/>
      <c r="C380" s="337"/>
      <c r="D380" s="337"/>
      <c r="E380" s="337"/>
      <c r="F380" s="337"/>
      <c r="G380" s="337"/>
      <c r="H380" s="337"/>
      <c r="I380" s="337"/>
      <c r="J380" s="337"/>
      <c r="K380" s="337"/>
      <c r="L380" s="337"/>
      <c r="M380" s="337"/>
      <c r="N380" s="337"/>
      <c r="O380" s="337"/>
      <c r="P380" s="337"/>
      <c r="Q380" s="337"/>
      <c r="R380" s="337"/>
      <c r="S380" s="337"/>
      <c r="T380" s="337"/>
      <c r="U380" s="337"/>
      <c r="V380" s="337"/>
      <c r="W380" s="337"/>
      <c r="X380" s="337"/>
      <c r="Y380" s="337"/>
      <c r="Z380" s="337"/>
    </row>
    <row r="381" spans="1:26" ht="12.75" customHeight="1" x14ac:dyDescent="0.2">
      <c r="A381" s="337"/>
      <c r="B381" s="337"/>
      <c r="C381" s="337"/>
      <c r="D381" s="337"/>
      <c r="E381" s="337"/>
      <c r="F381" s="337"/>
      <c r="G381" s="337"/>
      <c r="H381" s="337"/>
      <c r="I381" s="337"/>
      <c r="J381" s="337"/>
      <c r="K381" s="337"/>
      <c r="L381" s="337"/>
      <c r="M381" s="337"/>
      <c r="N381" s="337"/>
      <c r="O381" s="337"/>
      <c r="P381" s="337"/>
      <c r="Q381" s="337"/>
      <c r="R381" s="337"/>
      <c r="S381" s="337"/>
      <c r="T381" s="337"/>
      <c r="U381" s="337"/>
      <c r="V381" s="337"/>
      <c r="W381" s="337"/>
      <c r="X381" s="337"/>
      <c r="Y381" s="337"/>
      <c r="Z381" s="337"/>
    </row>
    <row r="382" spans="1:26" ht="12.75" customHeight="1" x14ac:dyDescent="0.2">
      <c r="A382" s="337"/>
      <c r="B382" s="337"/>
      <c r="C382" s="337"/>
      <c r="D382" s="337"/>
      <c r="E382" s="337"/>
      <c r="F382" s="337"/>
      <c r="G382" s="337"/>
      <c r="H382" s="337"/>
      <c r="I382" s="337"/>
      <c r="J382" s="337"/>
      <c r="K382" s="337"/>
      <c r="L382" s="337"/>
      <c r="M382" s="337"/>
      <c r="N382" s="337"/>
      <c r="O382" s="337"/>
      <c r="P382" s="337"/>
      <c r="Q382" s="337"/>
      <c r="R382" s="337"/>
      <c r="S382" s="337"/>
      <c r="T382" s="337"/>
      <c r="U382" s="337"/>
      <c r="V382" s="337"/>
      <c r="W382" s="337"/>
      <c r="X382" s="337"/>
      <c r="Y382" s="337"/>
      <c r="Z382" s="337"/>
    </row>
    <row r="383" spans="1:26" ht="12.75" customHeight="1" x14ac:dyDescent="0.2">
      <c r="A383" s="337"/>
      <c r="B383" s="337"/>
      <c r="C383" s="337"/>
      <c r="D383" s="337"/>
      <c r="E383" s="337"/>
      <c r="F383" s="337"/>
      <c r="G383" s="337"/>
      <c r="H383" s="337"/>
      <c r="I383" s="337"/>
      <c r="J383" s="337"/>
      <c r="K383" s="337"/>
      <c r="L383" s="337"/>
      <c r="M383" s="337"/>
      <c r="N383" s="337"/>
      <c r="O383" s="337"/>
      <c r="P383" s="337"/>
      <c r="Q383" s="337"/>
      <c r="R383" s="337"/>
      <c r="S383" s="337"/>
      <c r="T383" s="337"/>
      <c r="U383" s="337"/>
      <c r="V383" s="337"/>
      <c r="W383" s="337"/>
      <c r="X383" s="337"/>
      <c r="Y383" s="337"/>
      <c r="Z383" s="337"/>
    </row>
    <row r="384" spans="1:26" ht="12.75" customHeight="1" x14ac:dyDescent="0.2">
      <c r="A384" s="337"/>
      <c r="B384" s="337"/>
      <c r="C384" s="337"/>
      <c r="D384" s="337"/>
      <c r="E384" s="337"/>
      <c r="F384" s="337"/>
      <c r="G384" s="337"/>
      <c r="H384" s="337"/>
      <c r="I384" s="337"/>
      <c r="J384" s="337"/>
      <c r="K384" s="337"/>
      <c r="L384" s="337"/>
      <c r="M384" s="337"/>
      <c r="N384" s="337"/>
      <c r="O384" s="337"/>
      <c r="P384" s="337"/>
      <c r="Q384" s="337"/>
      <c r="R384" s="337"/>
      <c r="S384" s="337"/>
      <c r="T384" s="337"/>
      <c r="U384" s="337"/>
      <c r="V384" s="337"/>
      <c r="W384" s="337"/>
      <c r="X384" s="337"/>
      <c r="Y384" s="337"/>
      <c r="Z384" s="337"/>
    </row>
    <row r="385" spans="1:26" ht="12.75" customHeight="1" x14ac:dyDescent="0.2">
      <c r="A385" s="337"/>
      <c r="B385" s="337"/>
      <c r="C385" s="337"/>
      <c r="D385" s="337"/>
      <c r="E385" s="337"/>
      <c r="F385" s="337"/>
      <c r="G385" s="337"/>
      <c r="H385" s="337"/>
      <c r="I385" s="337"/>
      <c r="J385" s="337"/>
      <c r="K385" s="337"/>
      <c r="L385" s="337"/>
      <c r="M385" s="337"/>
      <c r="N385" s="337"/>
      <c r="O385" s="337"/>
      <c r="P385" s="337"/>
      <c r="Q385" s="337"/>
      <c r="R385" s="337"/>
      <c r="S385" s="337"/>
      <c r="T385" s="337"/>
      <c r="U385" s="337"/>
      <c r="V385" s="337"/>
      <c r="W385" s="337"/>
      <c r="X385" s="337"/>
      <c r="Y385" s="337"/>
      <c r="Z385" s="337"/>
    </row>
    <row r="386" spans="1:26" ht="12.75" customHeight="1" x14ac:dyDescent="0.2">
      <c r="A386" s="337"/>
      <c r="B386" s="337"/>
      <c r="C386" s="337"/>
      <c r="D386" s="337"/>
      <c r="E386" s="337"/>
      <c r="F386" s="337"/>
      <c r="G386" s="337"/>
      <c r="H386" s="337"/>
      <c r="I386" s="337"/>
      <c r="J386" s="337"/>
      <c r="K386" s="337"/>
      <c r="L386" s="337"/>
      <c r="M386" s="337"/>
      <c r="N386" s="337"/>
      <c r="O386" s="337"/>
      <c r="P386" s="337"/>
      <c r="Q386" s="337"/>
      <c r="R386" s="337"/>
      <c r="S386" s="337"/>
      <c r="T386" s="337"/>
      <c r="U386" s="337"/>
      <c r="V386" s="337"/>
      <c r="W386" s="337"/>
      <c r="X386" s="337"/>
      <c r="Y386" s="337"/>
      <c r="Z386" s="337"/>
    </row>
    <row r="387" spans="1:26" ht="12.75" customHeight="1" x14ac:dyDescent="0.2">
      <c r="A387" s="337"/>
      <c r="B387" s="337"/>
      <c r="C387" s="337"/>
      <c r="D387" s="337"/>
      <c r="E387" s="337"/>
      <c r="F387" s="337"/>
      <c r="G387" s="337"/>
      <c r="H387" s="337"/>
      <c r="I387" s="337"/>
      <c r="J387" s="337"/>
      <c r="K387" s="337"/>
      <c r="L387" s="337"/>
      <c r="M387" s="337"/>
      <c r="N387" s="337"/>
      <c r="O387" s="337"/>
      <c r="P387" s="337"/>
      <c r="Q387" s="337"/>
      <c r="R387" s="337"/>
      <c r="S387" s="337"/>
      <c r="T387" s="337"/>
      <c r="U387" s="337"/>
      <c r="V387" s="337"/>
      <c r="W387" s="337"/>
      <c r="X387" s="337"/>
      <c r="Y387" s="337"/>
      <c r="Z387" s="337"/>
    </row>
    <row r="388" spans="1:26" ht="12.75" customHeight="1" x14ac:dyDescent="0.2">
      <c r="A388" s="337"/>
      <c r="B388" s="337"/>
      <c r="C388" s="337"/>
      <c r="D388" s="337"/>
      <c r="E388" s="337"/>
      <c r="F388" s="337"/>
      <c r="G388" s="337"/>
      <c r="H388" s="337"/>
      <c r="I388" s="337"/>
      <c r="J388" s="337"/>
      <c r="K388" s="337"/>
      <c r="L388" s="337"/>
      <c r="M388" s="337"/>
      <c r="N388" s="337"/>
      <c r="O388" s="337"/>
      <c r="P388" s="337"/>
      <c r="Q388" s="337"/>
      <c r="R388" s="337"/>
      <c r="S388" s="337"/>
      <c r="T388" s="337"/>
      <c r="U388" s="337"/>
      <c r="V388" s="337"/>
      <c r="W388" s="337"/>
      <c r="X388" s="337"/>
      <c r="Y388" s="337"/>
      <c r="Z388" s="337"/>
    </row>
    <row r="389" spans="1:26" ht="12.75" customHeight="1" x14ac:dyDescent="0.2">
      <c r="A389" s="337"/>
      <c r="B389" s="337"/>
      <c r="C389" s="337"/>
      <c r="D389" s="337"/>
      <c r="E389" s="337"/>
      <c r="F389" s="337"/>
      <c r="G389" s="337"/>
      <c r="H389" s="337"/>
      <c r="I389" s="337"/>
      <c r="J389" s="337"/>
      <c r="K389" s="337"/>
      <c r="L389" s="337"/>
      <c r="M389" s="337"/>
      <c r="N389" s="337"/>
      <c r="O389" s="337"/>
      <c r="P389" s="337"/>
      <c r="Q389" s="337"/>
      <c r="R389" s="337"/>
      <c r="S389" s="337"/>
      <c r="T389" s="337"/>
      <c r="U389" s="337"/>
      <c r="V389" s="337"/>
      <c r="W389" s="337"/>
      <c r="X389" s="337"/>
      <c r="Y389" s="337"/>
      <c r="Z389" s="337"/>
    </row>
    <row r="390" spans="1:26" ht="12.75" customHeight="1" x14ac:dyDescent="0.2">
      <c r="A390" s="337"/>
      <c r="B390" s="337"/>
      <c r="C390" s="337"/>
      <c r="D390" s="337"/>
      <c r="E390" s="337"/>
      <c r="F390" s="337"/>
      <c r="G390" s="337"/>
      <c r="H390" s="337"/>
      <c r="I390" s="337"/>
      <c r="J390" s="337"/>
      <c r="K390" s="337"/>
      <c r="L390" s="337"/>
      <c r="M390" s="337"/>
      <c r="N390" s="337"/>
      <c r="O390" s="337"/>
      <c r="P390" s="337"/>
      <c r="Q390" s="337"/>
      <c r="R390" s="337"/>
      <c r="S390" s="337"/>
      <c r="T390" s="337"/>
      <c r="U390" s="337"/>
      <c r="V390" s="337"/>
      <c r="W390" s="337"/>
      <c r="X390" s="337"/>
      <c r="Y390" s="337"/>
      <c r="Z390" s="337"/>
    </row>
    <row r="391" spans="1:26" ht="12.75" customHeight="1" x14ac:dyDescent="0.2">
      <c r="A391" s="337"/>
      <c r="B391" s="337"/>
      <c r="C391" s="337"/>
      <c r="D391" s="337"/>
      <c r="E391" s="337"/>
      <c r="F391" s="337"/>
      <c r="G391" s="337"/>
      <c r="H391" s="337"/>
      <c r="I391" s="337"/>
      <c r="J391" s="337"/>
      <c r="K391" s="337"/>
      <c r="L391" s="337"/>
      <c r="M391" s="337"/>
      <c r="N391" s="337"/>
      <c r="O391" s="337"/>
      <c r="P391" s="337"/>
      <c r="Q391" s="337"/>
      <c r="R391" s="337"/>
      <c r="S391" s="337"/>
      <c r="T391" s="337"/>
      <c r="U391" s="337"/>
      <c r="V391" s="337"/>
      <c r="W391" s="337"/>
      <c r="X391" s="337"/>
      <c r="Y391" s="337"/>
      <c r="Z391" s="337"/>
    </row>
    <row r="392" spans="1:26" ht="12.75" customHeight="1" x14ac:dyDescent="0.2">
      <c r="A392" s="337"/>
      <c r="B392" s="337"/>
      <c r="C392" s="337"/>
      <c r="D392" s="337"/>
      <c r="E392" s="337"/>
      <c r="F392" s="337"/>
      <c r="G392" s="337"/>
      <c r="H392" s="337"/>
      <c r="I392" s="337"/>
      <c r="J392" s="337"/>
      <c r="K392" s="337"/>
      <c r="L392" s="337"/>
      <c r="M392" s="337"/>
      <c r="N392" s="337"/>
      <c r="O392" s="337"/>
      <c r="P392" s="337"/>
      <c r="Q392" s="337"/>
      <c r="R392" s="337"/>
      <c r="S392" s="337"/>
      <c r="T392" s="337"/>
      <c r="U392" s="337"/>
      <c r="V392" s="337"/>
      <c r="W392" s="337"/>
      <c r="X392" s="337"/>
      <c r="Y392" s="337"/>
      <c r="Z392" s="337"/>
    </row>
    <row r="393" spans="1:26" ht="12.75" customHeight="1" x14ac:dyDescent="0.2">
      <c r="A393" s="337"/>
      <c r="B393" s="337"/>
      <c r="C393" s="337"/>
      <c r="D393" s="337"/>
      <c r="E393" s="337"/>
      <c r="F393" s="337"/>
      <c r="G393" s="337"/>
      <c r="H393" s="337"/>
      <c r="I393" s="337"/>
      <c r="J393" s="337"/>
      <c r="K393" s="337"/>
      <c r="L393" s="337"/>
      <c r="M393" s="337"/>
      <c r="N393" s="337"/>
      <c r="O393" s="337"/>
      <c r="P393" s="337"/>
      <c r="Q393" s="337"/>
      <c r="R393" s="337"/>
      <c r="S393" s="337"/>
      <c r="T393" s="337"/>
      <c r="U393" s="337"/>
      <c r="V393" s="337"/>
      <c r="W393" s="337"/>
      <c r="X393" s="337"/>
      <c r="Y393" s="337"/>
      <c r="Z393" s="337"/>
    </row>
    <row r="394" spans="1:26" ht="12.75" customHeight="1" x14ac:dyDescent="0.2">
      <c r="A394" s="337"/>
      <c r="B394" s="337"/>
      <c r="C394" s="337"/>
      <c r="D394" s="337"/>
      <c r="E394" s="337"/>
      <c r="F394" s="337"/>
      <c r="G394" s="337"/>
      <c r="H394" s="337"/>
      <c r="I394" s="337"/>
      <c r="J394" s="337"/>
      <c r="K394" s="337"/>
      <c r="L394" s="337"/>
      <c r="M394" s="337"/>
      <c r="N394" s="337"/>
      <c r="O394" s="337"/>
      <c r="P394" s="337"/>
      <c r="Q394" s="337"/>
      <c r="R394" s="337"/>
      <c r="S394" s="337"/>
      <c r="T394" s="337"/>
      <c r="U394" s="337"/>
      <c r="V394" s="337"/>
      <c r="W394" s="337"/>
      <c r="X394" s="337"/>
      <c r="Y394" s="337"/>
      <c r="Z394" s="337"/>
    </row>
    <row r="395" spans="1:26" ht="12.75" customHeight="1" x14ac:dyDescent="0.2">
      <c r="A395" s="337"/>
      <c r="B395" s="337"/>
      <c r="C395" s="337"/>
      <c r="D395" s="337"/>
      <c r="E395" s="337"/>
      <c r="F395" s="337"/>
      <c r="G395" s="337"/>
      <c r="H395" s="337"/>
      <c r="I395" s="337"/>
      <c r="J395" s="337"/>
      <c r="K395" s="337"/>
      <c r="L395" s="337"/>
      <c r="M395" s="337"/>
      <c r="N395" s="337"/>
      <c r="O395" s="337"/>
      <c r="P395" s="337"/>
      <c r="Q395" s="337"/>
      <c r="R395" s="337"/>
      <c r="S395" s="337"/>
      <c r="T395" s="337"/>
      <c r="U395" s="337"/>
      <c r="V395" s="337"/>
      <c r="W395" s="337"/>
      <c r="X395" s="337"/>
      <c r="Y395" s="337"/>
      <c r="Z395" s="337"/>
    </row>
    <row r="396" spans="1:26" ht="12.75" customHeight="1" x14ac:dyDescent="0.2">
      <c r="A396" s="337"/>
      <c r="B396" s="337"/>
      <c r="C396" s="337"/>
      <c r="D396" s="337"/>
      <c r="E396" s="337"/>
      <c r="F396" s="337"/>
      <c r="G396" s="337"/>
      <c r="H396" s="337"/>
      <c r="I396" s="337"/>
      <c r="J396" s="337"/>
      <c r="K396" s="337"/>
      <c r="L396" s="337"/>
      <c r="M396" s="337"/>
      <c r="N396" s="337"/>
      <c r="O396" s="337"/>
      <c r="P396" s="337"/>
      <c r="Q396" s="337"/>
      <c r="R396" s="337"/>
      <c r="S396" s="337"/>
      <c r="T396" s="337"/>
      <c r="U396" s="337"/>
      <c r="V396" s="337"/>
      <c r="W396" s="337"/>
      <c r="X396" s="337"/>
      <c r="Y396" s="337"/>
      <c r="Z396" s="337"/>
    </row>
    <row r="397" spans="1:26" ht="12.75" customHeight="1" x14ac:dyDescent="0.2">
      <c r="A397" s="337"/>
      <c r="B397" s="337"/>
      <c r="C397" s="337"/>
      <c r="D397" s="337"/>
      <c r="E397" s="337"/>
      <c r="F397" s="337"/>
      <c r="G397" s="337"/>
      <c r="H397" s="337"/>
      <c r="I397" s="337"/>
      <c r="J397" s="337"/>
      <c r="K397" s="337"/>
      <c r="L397" s="337"/>
      <c r="M397" s="337"/>
      <c r="N397" s="337"/>
      <c r="O397" s="337"/>
      <c r="P397" s="337"/>
      <c r="Q397" s="337"/>
      <c r="R397" s="337"/>
      <c r="S397" s="337"/>
      <c r="T397" s="337"/>
      <c r="U397" s="337"/>
      <c r="V397" s="337"/>
      <c r="W397" s="337"/>
      <c r="X397" s="337"/>
      <c r="Y397" s="337"/>
      <c r="Z397" s="337"/>
    </row>
    <row r="398" spans="1:26" ht="12.75" customHeight="1" x14ac:dyDescent="0.2">
      <c r="A398" s="337"/>
      <c r="B398" s="337"/>
      <c r="C398" s="337"/>
      <c r="D398" s="337"/>
      <c r="E398" s="337"/>
      <c r="F398" s="337"/>
      <c r="G398" s="337"/>
      <c r="H398" s="337"/>
      <c r="I398" s="337"/>
      <c r="J398" s="337"/>
      <c r="K398" s="337"/>
      <c r="L398" s="337"/>
      <c r="M398" s="337"/>
      <c r="N398" s="337"/>
      <c r="O398" s="337"/>
      <c r="P398" s="337"/>
      <c r="Q398" s="337"/>
      <c r="R398" s="337"/>
      <c r="S398" s="337"/>
      <c r="T398" s="337"/>
      <c r="U398" s="337"/>
      <c r="V398" s="337"/>
      <c r="W398" s="337"/>
      <c r="X398" s="337"/>
      <c r="Y398" s="337"/>
      <c r="Z398" s="337"/>
    </row>
    <row r="399" spans="1:26" ht="12.75" customHeight="1" x14ac:dyDescent="0.2">
      <c r="A399" s="337"/>
      <c r="B399" s="337"/>
      <c r="C399" s="337"/>
      <c r="D399" s="337"/>
      <c r="E399" s="337"/>
      <c r="F399" s="337"/>
      <c r="G399" s="337"/>
      <c r="H399" s="337"/>
      <c r="I399" s="337"/>
      <c r="J399" s="337"/>
      <c r="K399" s="337"/>
      <c r="L399" s="337"/>
      <c r="M399" s="337"/>
      <c r="N399" s="337"/>
      <c r="O399" s="337"/>
      <c r="P399" s="337"/>
      <c r="Q399" s="337"/>
      <c r="R399" s="337"/>
      <c r="S399" s="337"/>
      <c r="T399" s="337"/>
      <c r="U399" s="337"/>
      <c r="V399" s="337"/>
      <c r="W399" s="337"/>
      <c r="X399" s="337"/>
      <c r="Y399" s="337"/>
      <c r="Z399" s="337"/>
    </row>
    <row r="400" spans="1:26" ht="12.75" customHeight="1" x14ac:dyDescent="0.2">
      <c r="A400" s="337"/>
      <c r="B400" s="337"/>
      <c r="C400" s="337"/>
      <c r="D400" s="337"/>
      <c r="E400" s="337"/>
      <c r="F400" s="337"/>
      <c r="G400" s="337"/>
      <c r="H400" s="337"/>
      <c r="I400" s="337"/>
      <c r="J400" s="337"/>
      <c r="K400" s="337"/>
      <c r="L400" s="337"/>
      <c r="M400" s="337"/>
      <c r="N400" s="337"/>
      <c r="O400" s="337"/>
      <c r="P400" s="337"/>
      <c r="Q400" s="337"/>
      <c r="R400" s="337"/>
      <c r="S400" s="337"/>
      <c r="T400" s="337"/>
      <c r="U400" s="337"/>
      <c r="V400" s="337"/>
      <c r="W400" s="337"/>
      <c r="X400" s="337"/>
      <c r="Y400" s="337"/>
      <c r="Z400" s="337"/>
    </row>
    <row r="401" spans="1:26" ht="12.75" customHeight="1" x14ac:dyDescent="0.2">
      <c r="A401" s="337"/>
      <c r="B401" s="337"/>
      <c r="C401" s="337"/>
      <c r="D401" s="337"/>
      <c r="E401" s="337"/>
      <c r="F401" s="337"/>
      <c r="G401" s="337"/>
      <c r="H401" s="337"/>
      <c r="I401" s="337"/>
      <c r="J401" s="337"/>
      <c r="K401" s="337"/>
      <c r="L401" s="337"/>
      <c r="M401" s="337"/>
      <c r="N401" s="337"/>
      <c r="O401" s="337"/>
      <c r="P401" s="337"/>
      <c r="Q401" s="337"/>
      <c r="R401" s="337"/>
      <c r="S401" s="337"/>
      <c r="T401" s="337"/>
      <c r="U401" s="337"/>
      <c r="V401" s="337"/>
      <c r="W401" s="337"/>
      <c r="X401" s="337"/>
      <c r="Y401" s="337"/>
      <c r="Z401" s="337"/>
    </row>
    <row r="402" spans="1:26" ht="12.75" customHeight="1" x14ac:dyDescent="0.2">
      <c r="A402" s="337"/>
      <c r="B402" s="337"/>
      <c r="C402" s="337"/>
      <c r="D402" s="337"/>
      <c r="E402" s="337"/>
      <c r="F402" s="337"/>
      <c r="G402" s="337"/>
      <c r="H402" s="337"/>
      <c r="I402" s="337"/>
      <c r="J402" s="337"/>
      <c r="K402" s="337"/>
      <c r="L402" s="337"/>
      <c r="M402" s="337"/>
      <c r="N402" s="337"/>
      <c r="O402" s="337"/>
      <c r="P402" s="337"/>
      <c r="Q402" s="337"/>
      <c r="R402" s="337"/>
      <c r="S402" s="337"/>
      <c r="T402" s="337"/>
      <c r="U402" s="337"/>
      <c r="V402" s="337"/>
      <c r="W402" s="337"/>
      <c r="X402" s="337"/>
      <c r="Y402" s="337"/>
      <c r="Z402" s="337"/>
    </row>
    <row r="403" spans="1:26" ht="12.75" customHeight="1" x14ac:dyDescent="0.2">
      <c r="A403" s="337"/>
      <c r="B403" s="337"/>
      <c r="C403" s="337"/>
      <c r="D403" s="337"/>
      <c r="E403" s="337"/>
      <c r="F403" s="337"/>
      <c r="G403" s="337"/>
      <c r="H403" s="337"/>
      <c r="I403" s="337"/>
      <c r="J403" s="337"/>
      <c r="K403" s="337"/>
      <c r="L403" s="337"/>
      <c r="M403" s="337"/>
      <c r="N403" s="337"/>
      <c r="O403" s="337"/>
      <c r="P403" s="337"/>
      <c r="Q403" s="337"/>
      <c r="R403" s="337"/>
      <c r="S403" s="337"/>
      <c r="T403" s="337"/>
      <c r="U403" s="337"/>
      <c r="V403" s="337"/>
      <c r="W403" s="337"/>
      <c r="X403" s="337"/>
      <c r="Y403" s="337"/>
      <c r="Z403" s="337"/>
    </row>
    <row r="404" spans="1:26" ht="12.75" customHeight="1" x14ac:dyDescent="0.2">
      <c r="A404" s="337"/>
      <c r="B404" s="337"/>
      <c r="C404" s="337"/>
      <c r="D404" s="337"/>
      <c r="E404" s="337"/>
      <c r="F404" s="337"/>
      <c r="G404" s="337"/>
      <c r="H404" s="337"/>
      <c r="I404" s="337"/>
      <c r="J404" s="337"/>
      <c r="K404" s="337"/>
      <c r="L404" s="337"/>
      <c r="M404" s="337"/>
      <c r="N404" s="337"/>
      <c r="O404" s="337"/>
      <c r="P404" s="337"/>
      <c r="Q404" s="337"/>
      <c r="R404" s="337"/>
      <c r="S404" s="337"/>
      <c r="T404" s="337"/>
      <c r="U404" s="337"/>
      <c r="V404" s="337"/>
      <c r="W404" s="337"/>
      <c r="X404" s="337"/>
      <c r="Y404" s="337"/>
      <c r="Z404" s="337"/>
    </row>
    <row r="405" spans="1:26" ht="12.75" customHeight="1" x14ac:dyDescent="0.2">
      <c r="A405" s="337"/>
      <c r="B405" s="337"/>
      <c r="C405" s="337"/>
      <c r="D405" s="337"/>
      <c r="E405" s="337"/>
      <c r="F405" s="337"/>
      <c r="G405" s="337"/>
      <c r="H405" s="337"/>
      <c r="I405" s="337"/>
      <c r="J405" s="337"/>
      <c r="K405" s="337"/>
      <c r="L405" s="337"/>
      <c r="M405" s="337"/>
      <c r="N405" s="337"/>
      <c r="O405" s="337"/>
      <c r="P405" s="337"/>
      <c r="Q405" s="337"/>
      <c r="R405" s="337"/>
      <c r="S405" s="337"/>
      <c r="T405" s="337"/>
      <c r="U405" s="337"/>
      <c r="V405" s="337"/>
      <c r="W405" s="337"/>
      <c r="X405" s="337"/>
      <c r="Y405" s="337"/>
      <c r="Z405" s="337"/>
    </row>
    <row r="406" spans="1:26" ht="12.75" customHeight="1" x14ac:dyDescent="0.2">
      <c r="A406" s="337"/>
      <c r="B406" s="337"/>
      <c r="C406" s="337"/>
      <c r="D406" s="337"/>
      <c r="E406" s="337"/>
      <c r="F406" s="337"/>
      <c r="G406" s="337"/>
      <c r="H406" s="337"/>
      <c r="I406" s="337"/>
      <c r="J406" s="337"/>
      <c r="K406" s="337"/>
      <c r="L406" s="337"/>
      <c r="M406" s="337"/>
      <c r="N406" s="337"/>
      <c r="O406" s="337"/>
      <c r="P406" s="337"/>
      <c r="Q406" s="337"/>
      <c r="R406" s="337"/>
      <c r="S406" s="337"/>
      <c r="T406" s="337"/>
      <c r="U406" s="337"/>
      <c r="V406" s="337"/>
      <c r="W406" s="337"/>
      <c r="X406" s="337"/>
      <c r="Y406" s="337"/>
      <c r="Z406" s="337"/>
    </row>
    <row r="407" spans="1:26" ht="12.75" customHeight="1" x14ac:dyDescent="0.2">
      <c r="A407" s="337"/>
      <c r="B407" s="337"/>
      <c r="C407" s="337"/>
      <c r="D407" s="337"/>
      <c r="E407" s="337"/>
      <c r="F407" s="337"/>
      <c r="G407" s="337"/>
      <c r="H407" s="337"/>
      <c r="I407" s="337"/>
      <c r="J407" s="337"/>
      <c r="K407" s="337"/>
      <c r="L407" s="337"/>
      <c r="M407" s="337"/>
      <c r="N407" s="337"/>
      <c r="O407" s="337"/>
      <c r="P407" s="337"/>
      <c r="Q407" s="337"/>
      <c r="R407" s="337"/>
      <c r="S407" s="337"/>
      <c r="T407" s="337"/>
      <c r="U407" s="337"/>
      <c r="V407" s="337"/>
      <c r="W407" s="337"/>
      <c r="X407" s="337"/>
      <c r="Y407" s="337"/>
      <c r="Z407" s="337"/>
    </row>
    <row r="408" spans="1:26" ht="12.75" customHeight="1" x14ac:dyDescent="0.2">
      <c r="A408" s="337"/>
      <c r="B408" s="337"/>
      <c r="C408" s="337"/>
      <c r="D408" s="337"/>
      <c r="E408" s="337"/>
      <c r="F408" s="337"/>
      <c r="G408" s="337"/>
      <c r="H408" s="337"/>
      <c r="I408" s="337"/>
      <c r="J408" s="337"/>
      <c r="K408" s="337"/>
      <c r="L408" s="337"/>
      <c r="M408" s="337"/>
      <c r="N408" s="337"/>
      <c r="O408" s="337"/>
      <c r="P408" s="337"/>
      <c r="Q408" s="337"/>
      <c r="R408" s="337"/>
      <c r="S408" s="337"/>
      <c r="T408" s="337"/>
      <c r="U408" s="337"/>
      <c r="V408" s="337"/>
      <c r="W408" s="337"/>
      <c r="X408" s="337"/>
      <c r="Y408" s="337"/>
      <c r="Z408" s="337"/>
    </row>
    <row r="409" spans="1:26" ht="12.75" customHeight="1" x14ac:dyDescent="0.2">
      <c r="A409" s="337"/>
      <c r="B409" s="337"/>
      <c r="C409" s="337"/>
      <c r="D409" s="337"/>
      <c r="E409" s="337"/>
      <c r="F409" s="337"/>
      <c r="G409" s="337"/>
      <c r="H409" s="337"/>
      <c r="I409" s="337"/>
      <c r="J409" s="337"/>
      <c r="K409" s="337"/>
      <c r="L409" s="337"/>
      <c r="M409" s="337"/>
      <c r="N409" s="337"/>
      <c r="O409" s="337"/>
      <c r="P409" s="337"/>
      <c r="Q409" s="337"/>
      <c r="R409" s="337"/>
      <c r="S409" s="337"/>
      <c r="T409" s="337"/>
      <c r="U409" s="337"/>
      <c r="V409" s="337"/>
      <c r="W409" s="337"/>
      <c r="X409" s="337"/>
      <c r="Y409" s="337"/>
      <c r="Z409" s="337"/>
    </row>
    <row r="410" spans="1:26" ht="12.75" customHeight="1" x14ac:dyDescent="0.2">
      <c r="A410" s="337"/>
      <c r="B410" s="337"/>
      <c r="C410" s="337"/>
      <c r="D410" s="337"/>
      <c r="E410" s="337"/>
      <c r="F410" s="337"/>
      <c r="G410" s="337"/>
      <c r="H410" s="337"/>
      <c r="I410" s="337"/>
      <c r="J410" s="337"/>
      <c r="K410" s="337"/>
      <c r="L410" s="337"/>
      <c r="M410" s="337"/>
      <c r="N410" s="337"/>
      <c r="O410" s="337"/>
      <c r="P410" s="337"/>
      <c r="Q410" s="337"/>
      <c r="R410" s="337"/>
      <c r="S410" s="337"/>
      <c r="T410" s="337"/>
      <c r="U410" s="337"/>
      <c r="V410" s="337"/>
      <c r="W410" s="337"/>
      <c r="X410" s="337"/>
      <c r="Y410" s="337"/>
      <c r="Z410" s="337"/>
    </row>
    <row r="411" spans="1:26" ht="12.75" customHeight="1" x14ac:dyDescent="0.2">
      <c r="A411" s="337"/>
      <c r="B411" s="337"/>
      <c r="C411" s="337"/>
      <c r="D411" s="337"/>
      <c r="E411" s="337"/>
      <c r="F411" s="337"/>
      <c r="G411" s="337"/>
      <c r="H411" s="337"/>
      <c r="I411" s="337"/>
      <c r="J411" s="337"/>
      <c r="K411" s="337"/>
      <c r="L411" s="337"/>
      <c r="M411" s="337"/>
      <c r="N411" s="337"/>
      <c r="O411" s="337"/>
      <c r="P411" s="337"/>
      <c r="Q411" s="337"/>
      <c r="R411" s="337"/>
      <c r="S411" s="337"/>
      <c r="T411" s="337"/>
      <c r="U411" s="337"/>
      <c r="V411" s="337"/>
      <c r="W411" s="337"/>
      <c r="X411" s="337"/>
      <c r="Y411" s="337"/>
      <c r="Z411" s="337"/>
    </row>
    <row r="412" spans="1:26" ht="12.75" customHeight="1" x14ac:dyDescent="0.2">
      <c r="A412" s="337"/>
      <c r="B412" s="337"/>
      <c r="C412" s="337"/>
      <c r="D412" s="337"/>
      <c r="E412" s="337"/>
      <c r="F412" s="337"/>
      <c r="G412" s="337"/>
      <c r="H412" s="337"/>
      <c r="I412" s="337"/>
      <c r="J412" s="337"/>
      <c r="K412" s="337"/>
      <c r="L412" s="337"/>
      <c r="M412" s="337"/>
      <c r="N412" s="337"/>
      <c r="O412" s="337"/>
      <c r="P412" s="337"/>
      <c r="Q412" s="337"/>
      <c r="R412" s="337"/>
      <c r="S412" s="337"/>
      <c r="T412" s="337"/>
      <c r="U412" s="337"/>
      <c r="V412" s="337"/>
      <c r="W412" s="337"/>
      <c r="X412" s="337"/>
      <c r="Y412" s="337"/>
      <c r="Z412" s="337"/>
    </row>
    <row r="413" spans="1:26" ht="12.75" customHeight="1" x14ac:dyDescent="0.2">
      <c r="A413" s="337"/>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row>
    <row r="414" spans="1:26" ht="12.75" customHeight="1" x14ac:dyDescent="0.2">
      <c r="A414" s="337"/>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row>
    <row r="415" spans="1:26" ht="12.75" customHeight="1" x14ac:dyDescent="0.2">
      <c r="A415" s="337"/>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row>
    <row r="416" spans="1:26" ht="12.75" customHeight="1" x14ac:dyDescent="0.2">
      <c r="A416" s="337"/>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row>
    <row r="417" spans="1:26" ht="12.75" customHeight="1" x14ac:dyDescent="0.2">
      <c r="A417" s="337"/>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row>
    <row r="418" spans="1:26" ht="12.75" customHeight="1" x14ac:dyDescent="0.2">
      <c r="A418" s="337"/>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row>
    <row r="419" spans="1:26" ht="12.75" customHeight="1" x14ac:dyDescent="0.2">
      <c r="A419" s="337"/>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row>
    <row r="420" spans="1:26" ht="12.75" customHeight="1" x14ac:dyDescent="0.2">
      <c r="A420" s="337"/>
      <c r="B420" s="337"/>
      <c r="C420" s="337"/>
      <c r="D420" s="337"/>
      <c r="E420" s="337"/>
      <c r="F420" s="337"/>
      <c r="G420" s="337"/>
      <c r="H420" s="337"/>
      <c r="I420" s="337"/>
      <c r="J420" s="337"/>
      <c r="K420" s="337"/>
      <c r="L420" s="337"/>
      <c r="M420" s="337"/>
      <c r="N420" s="337"/>
      <c r="O420" s="337"/>
      <c r="P420" s="337"/>
      <c r="Q420" s="337"/>
      <c r="R420" s="337"/>
      <c r="S420" s="337"/>
      <c r="T420" s="337"/>
      <c r="U420" s="337"/>
      <c r="V420" s="337"/>
      <c r="W420" s="337"/>
      <c r="X420" s="337"/>
      <c r="Y420" s="337"/>
      <c r="Z420" s="337"/>
    </row>
    <row r="421" spans="1:26" ht="12.75" customHeight="1" x14ac:dyDescent="0.2">
      <c r="A421" s="337"/>
      <c r="B421" s="337"/>
      <c r="C421" s="337"/>
      <c r="D421" s="337"/>
      <c r="E421" s="337"/>
      <c r="F421" s="337"/>
      <c r="G421" s="337"/>
      <c r="H421" s="337"/>
      <c r="I421" s="337"/>
      <c r="J421" s="337"/>
      <c r="K421" s="337"/>
      <c r="L421" s="337"/>
      <c r="M421" s="337"/>
      <c r="N421" s="337"/>
      <c r="O421" s="337"/>
      <c r="P421" s="337"/>
      <c r="Q421" s="337"/>
      <c r="R421" s="337"/>
      <c r="S421" s="337"/>
      <c r="T421" s="337"/>
      <c r="U421" s="337"/>
      <c r="V421" s="337"/>
      <c r="W421" s="337"/>
      <c r="X421" s="337"/>
      <c r="Y421" s="337"/>
      <c r="Z421" s="337"/>
    </row>
    <row r="422" spans="1:26" ht="12.75" customHeight="1" x14ac:dyDescent="0.2">
      <c r="A422" s="337"/>
      <c r="B422" s="337"/>
      <c r="C422" s="337"/>
      <c r="D422" s="337"/>
      <c r="E422" s="337"/>
      <c r="F422" s="337"/>
      <c r="G422" s="337"/>
      <c r="H422" s="337"/>
      <c r="I422" s="337"/>
      <c r="J422" s="337"/>
      <c r="K422" s="337"/>
      <c r="L422" s="337"/>
      <c r="M422" s="337"/>
      <c r="N422" s="337"/>
      <c r="O422" s="337"/>
      <c r="P422" s="337"/>
      <c r="Q422" s="337"/>
      <c r="R422" s="337"/>
      <c r="S422" s="337"/>
      <c r="T422" s="337"/>
      <c r="U422" s="337"/>
      <c r="V422" s="337"/>
      <c r="W422" s="337"/>
      <c r="X422" s="337"/>
      <c r="Y422" s="337"/>
      <c r="Z422" s="337"/>
    </row>
    <row r="423" spans="1:26" ht="12.75" customHeight="1" x14ac:dyDescent="0.2">
      <c r="A423" s="337"/>
      <c r="B423" s="337"/>
      <c r="C423" s="337"/>
      <c r="D423" s="337"/>
      <c r="E423" s="337"/>
      <c r="F423" s="337"/>
      <c r="G423" s="337"/>
      <c r="H423" s="337"/>
      <c r="I423" s="337"/>
      <c r="J423" s="337"/>
      <c r="K423" s="337"/>
      <c r="L423" s="337"/>
      <c r="M423" s="337"/>
      <c r="N423" s="337"/>
      <c r="O423" s="337"/>
      <c r="P423" s="337"/>
      <c r="Q423" s="337"/>
      <c r="R423" s="337"/>
      <c r="S423" s="337"/>
      <c r="T423" s="337"/>
      <c r="U423" s="337"/>
      <c r="V423" s="337"/>
      <c r="W423" s="337"/>
      <c r="X423" s="337"/>
      <c r="Y423" s="337"/>
      <c r="Z423" s="337"/>
    </row>
    <row r="424" spans="1:26" ht="12.75" customHeight="1" x14ac:dyDescent="0.2">
      <c r="A424" s="337"/>
      <c r="B424" s="337"/>
      <c r="C424" s="337"/>
      <c r="D424" s="337"/>
      <c r="E424" s="337"/>
      <c r="F424" s="337"/>
      <c r="G424" s="337"/>
      <c r="H424" s="337"/>
      <c r="I424" s="337"/>
      <c r="J424" s="337"/>
      <c r="K424" s="337"/>
      <c r="L424" s="337"/>
      <c r="M424" s="337"/>
      <c r="N424" s="337"/>
      <c r="O424" s="337"/>
      <c r="P424" s="337"/>
      <c r="Q424" s="337"/>
      <c r="R424" s="337"/>
      <c r="S424" s="337"/>
      <c r="T424" s="337"/>
      <c r="U424" s="337"/>
      <c r="V424" s="337"/>
      <c r="W424" s="337"/>
      <c r="X424" s="337"/>
      <c r="Y424" s="337"/>
      <c r="Z424" s="337"/>
    </row>
    <row r="425" spans="1:26" ht="12.75" customHeight="1" x14ac:dyDescent="0.2">
      <c r="A425" s="337"/>
      <c r="B425" s="337"/>
      <c r="C425" s="337"/>
      <c r="D425" s="337"/>
      <c r="E425" s="337"/>
      <c r="F425" s="337"/>
      <c r="G425" s="337"/>
      <c r="H425" s="337"/>
      <c r="I425" s="337"/>
      <c r="J425" s="337"/>
      <c r="K425" s="337"/>
      <c r="L425" s="337"/>
      <c r="M425" s="337"/>
      <c r="N425" s="337"/>
      <c r="O425" s="337"/>
      <c r="P425" s="337"/>
      <c r="Q425" s="337"/>
      <c r="R425" s="337"/>
      <c r="S425" s="337"/>
      <c r="T425" s="337"/>
      <c r="U425" s="337"/>
      <c r="V425" s="337"/>
      <c r="W425" s="337"/>
      <c r="X425" s="337"/>
      <c r="Y425" s="337"/>
      <c r="Z425" s="337"/>
    </row>
    <row r="426" spans="1:26" ht="12.75" customHeight="1" x14ac:dyDescent="0.2">
      <c r="A426" s="337"/>
      <c r="B426" s="337"/>
      <c r="C426" s="337"/>
      <c r="D426" s="337"/>
      <c r="E426" s="337"/>
      <c r="F426" s="337"/>
      <c r="G426" s="337"/>
      <c r="H426" s="337"/>
      <c r="I426" s="337"/>
      <c r="J426" s="337"/>
      <c r="K426" s="337"/>
      <c r="L426" s="337"/>
      <c r="M426" s="337"/>
      <c r="N426" s="337"/>
      <c r="O426" s="337"/>
      <c r="P426" s="337"/>
      <c r="Q426" s="337"/>
      <c r="R426" s="337"/>
      <c r="S426" s="337"/>
      <c r="T426" s="337"/>
      <c r="U426" s="337"/>
      <c r="V426" s="337"/>
      <c r="W426" s="337"/>
      <c r="X426" s="337"/>
      <c r="Y426" s="337"/>
      <c r="Z426" s="337"/>
    </row>
    <row r="427" spans="1:26" ht="12.75" customHeight="1" x14ac:dyDescent="0.2">
      <c r="A427" s="337"/>
      <c r="B427" s="337"/>
      <c r="C427" s="337"/>
      <c r="D427" s="337"/>
      <c r="E427" s="337"/>
      <c r="F427" s="337"/>
      <c r="G427" s="337"/>
      <c r="H427" s="337"/>
      <c r="I427" s="337"/>
      <c r="J427" s="337"/>
      <c r="K427" s="337"/>
      <c r="L427" s="337"/>
      <c r="M427" s="337"/>
      <c r="N427" s="337"/>
      <c r="O427" s="337"/>
      <c r="P427" s="337"/>
      <c r="Q427" s="337"/>
      <c r="R427" s="337"/>
      <c r="S427" s="337"/>
      <c r="T427" s="337"/>
      <c r="U427" s="337"/>
      <c r="V427" s="337"/>
      <c r="W427" s="337"/>
      <c r="X427" s="337"/>
      <c r="Y427" s="337"/>
      <c r="Z427" s="337"/>
    </row>
    <row r="428" spans="1:26" ht="12.75" customHeight="1" x14ac:dyDescent="0.2">
      <c r="A428" s="337"/>
      <c r="B428" s="337"/>
      <c r="C428" s="337"/>
      <c r="D428" s="337"/>
      <c r="E428" s="337"/>
      <c r="F428" s="337"/>
      <c r="G428" s="337"/>
      <c r="H428" s="337"/>
      <c r="I428" s="337"/>
      <c r="J428" s="337"/>
      <c r="K428" s="337"/>
      <c r="L428" s="337"/>
      <c r="M428" s="337"/>
      <c r="N428" s="337"/>
      <c r="O428" s="337"/>
      <c r="P428" s="337"/>
      <c r="Q428" s="337"/>
      <c r="R428" s="337"/>
      <c r="S428" s="337"/>
      <c r="T428" s="337"/>
      <c r="U428" s="337"/>
      <c r="V428" s="337"/>
      <c r="W428" s="337"/>
      <c r="X428" s="337"/>
      <c r="Y428" s="337"/>
      <c r="Z428" s="337"/>
    </row>
    <row r="429" spans="1:26" ht="12.75" customHeight="1" x14ac:dyDescent="0.2">
      <c r="A429" s="337"/>
      <c r="B429" s="337"/>
      <c r="C429" s="337"/>
      <c r="D429" s="337"/>
      <c r="E429" s="337"/>
      <c r="F429" s="337"/>
      <c r="G429" s="337"/>
      <c r="H429" s="337"/>
      <c r="I429" s="337"/>
      <c r="J429" s="337"/>
      <c r="K429" s="337"/>
      <c r="L429" s="337"/>
      <c r="M429" s="337"/>
      <c r="N429" s="337"/>
      <c r="O429" s="337"/>
      <c r="P429" s="337"/>
      <c r="Q429" s="337"/>
      <c r="R429" s="337"/>
      <c r="S429" s="337"/>
      <c r="T429" s="337"/>
      <c r="U429" s="337"/>
      <c r="V429" s="337"/>
      <c r="W429" s="337"/>
      <c r="X429" s="337"/>
      <c r="Y429" s="337"/>
      <c r="Z429" s="337"/>
    </row>
    <row r="430" spans="1:26" ht="12.75" customHeight="1" x14ac:dyDescent="0.2">
      <c r="A430" s="337"/>
      <c r="B430" s="337"/>
      <c r="C430" s="337"/>
      <c r="D430" s="337"/>
      <c r="E430" s="337"/>
      <c r="F430" s="337"/>
      <c r="G430" s="337"/>
      <c r="H430" s="337"/>
      <c r="I430" s="337"/>
      <c r="J430" s="337"/>
      <c r="K430" s="337"/>
      <c r="L430" s="337"/>
      <c r="M430" s="337"/>
      <c r="N430" s="337"/>
      <c r="O430" s="337"/>
      <c r="P430" s="337"/>
      <c r="Q430" s="337"/>
      <c r="R430" s="337"/>
      <c r="S430" s="337"/>
      <c r="T430" s="337"/>
      <c r="U430" s="337"/>
      <c r="V430" s="337"/>
      <c r="W430" s="337"/>
      <c r="X430" s="337"/>
      <c r="Y430" s="337"/>
      <c r="Z430" s="337"/>
    </row>
    <row r="431" spans="1:26" ht="12.75" customHeight="1" x14ac:dyDescent="0.2">
      <c r="A431" s="337"/>
      <c r="B431" s="337"/>
      <c r="C431" s="337"/>
      <c r="D431" s="337"/>
      <c r="E431" s="337"/>
      <c r="F431" s="337"/>
      <c r="G431" s="337"/>
      <c r="H431" s="337"/>
      <c r="I431" s="337"/>
      <c r="J431" s="337"/>
      <c r="K431" s="337"/>
      <c r="L431" s="337"/>
      <c r="M431" s="337"/>
      <c r="N431" s="337"/>
      <c r="O431" s="337"/>
      <c r="P431" s="337"/>
      <c r="Q431" s="337"/>
      <c r="R431" s="337"/>
      <c r="S431" s="337"/>
      <c r="T431" s="337"/>
      <c r="U431" s="337"/>
      <c r="V431" s="337"/>
      <c r="W431" s="337"/>
      <c r="X431" s="337"/>
      <c r="Y431" s="337"/>
      <c r="Z431" s="337"/>
    </row>
    <row r="432" spans="1:26" ht="12.75" customHeight="1" x14ac:dyDescent="0.2">
      <c r="A432" s="337"/>
      <c r="B432" s="337"/>
      <c r="C432" s="337"/>
      <c r="D432" s="337"/>
      <c r="E432" s="337"/>
      <c r="F432" s="337"/>
      <c r="G432" s="337"/>
      <c r="H432" s="337"/>
      <c r="I432" s="337"/>
      <c r="J432" s="337"/>
      <c r="K432" s="337"/>
      <c r="L432" s="337"/>
      <c r="M432" s="337"/>
      <c r="N432" s="337"/>
      <c r="O432" s="337"/>
      <c r="P432" s="337"/>
      <c r="Q432" s="337"/>
      <c r="R432" s="337"/>
      <c r="S432" s="337"/>
      <c r="T432" s="337"/>
      <c r="U432" s="337"/>
      <c r="V432" s="337"/>
      <c r="W432" s="337"/>
      <c r="X432" s="337"/>
      <c r="Y432" s="337"/>
      <c r="Z432" s="337"/>
    </row>
    <row r="433" spans="1:26" ht="12.75" customHeight="1" x14ac:dyDescent="0.2">
      <c r="A433" s="337"/>
      <c r="B433" s="337"/>
      <c r="C433" s="337"/>
      <c r="D433" s="337"/>
      <c r="E433" s="337"/>
      <c r="F433" s="337"/>
      <c r="G433" s="337"/>
      <c r="H433" s="337"/>
      <c r="I433" s="337"/>
      <c r="J433" s="337"/>
      <c r="K433" s="337"/>
      <c r="L433" s="337"/>
      <c r="M433" s="337"/>
      <c r="N433" s="337"/>
      <c r="O433" s="337"/>
      <c r="P433" s="337"/>
      <c r="Q433" s="337"/>
      <c r="R433" s="337"/>
      <c r="S433" s="337"/>
      <c r="T433" s="337"/>
      <c r="U433" s="337"/>
      <c r="V433" s="337"/>
      <c r="W433" s="337"/>
      <c r="X433" s="337"/>
      <c r="Y433" s="337"/>
      <c r="Z433" s="337"/>
    </row>
    <row r="434" spans="1:26" ht="12.75" customHeight="1" x14ac:dyDescent="0.2">
      <c r="A434" s="337"/>
      <c r="B434" s="337"/>
      <c r="C434" s="337"/>
      <c r="D434" s="337"/>
      <c r="E434" s="337"/>
      <c r="F434" s="337"/>
      <c r="G434" s="337"/>
      <c r="H434" s="337"/>
      <c r="I434" s="337"/>
      <c r="J434" s="337"/>
      <c r="K434" s="337"/>
      <c r="L434" s="337"/>
      <c r="M434" s="337"/>
      <c r="N434" s="337"/>
      <c r="O434" s="337"/>
      <c r="P434" s="337"/>
      <c r="Q434" s="337"/>
      <c r="R434" s="337"/>
      <c r="S434" s="337"/>
      <c r="T434" s="337"/>
      <c r="U434" s="337"/>
      <c r="V434" s="337"/>
      <c r="W434" s="337"/>
      <c r="X434" s="337"/>
      <c r="Y434" s="337"/>
      <c r="Z434" s="337"/>
    </row>
    <row r="435" spans="1:26" ht="12.75" customHeight="1" x14ac:dyDescent="0.2">
      <c r="A435" s="337"/>
      <c r="B435" s="337"/>
      <c r="C435" s="337"/>
      <c r="D435" s="337"/>
      <c r="E435" s="337"/>
      <c r="F435" s="337"/>
      <c r="G435" s="337"/>
      <c r="H435" s="337"/>
      <c r="I435" s="337"/>
      <c r="J435" s="337"/>
      <c r="K435" s="337"/>
      <c r="L435" s="337"/>
      <c r="M435" s="337"/>
      <c r="N435" s="337"/>
      <c r="O435" s="337"/>
      <c r="P435" s="337"/>
      <c r="Q435" s="337"/>
      <c r="R435" s="337"/>
      <c r="S435" s="337"/>
      <c r="T435" s="337"/>
      <c r="U435" s="337"/>
      <c r="V435" s="337"/>
      <c r="W435" s="337"/>
      <c r="X435" s="337"/>
      <c r="Y435" s="337"/>
      <c r="Z435" s="337"/>
    </row>
    <row r="436" spans="1:26" ht="12.75" customHeight="1" x14ac:dyDescent="0.2">
      <c r="A436" s="337"/>
      <c r="B436" s="337"/>
      <c r="C436" s="337"/>
      <c r="D436" s="337"/>
      <c r="E436" s="337"/>
      <c r="F436" s="337"/>
      <c r="G436" s="337"/>
      <c r="H436" s="337"/>
      <c r="I436" s="337"/>
      <c r="J436" s="337"/>
      <c r="K436" s="337"/>
      <c r="L436" s="337"/>
      <c r="M436" s="337"/>
      <c r="N436" s="337"/>
      <c r="O436" s="337"/>
      <c r="P436" s="337"/>
      <c r="Q436" s="337"/>
      <c r="R436" s="337"/>
      <c r="S436" s="337"/>
      <c r="T436" s="337"/>
      <c r="U436" s="337"/>
      <c r="V436" s="337"/>
      <c r="W436" s="337"/>
      <c r="X436" s="337"/>
      <c r="Y436" s="337"/>
      <c r="Z436" s="337"/>
    </row>
    <row r="437" spans="1:26" ht="12.75" customHeight="1" x14ac:dyDescent="0.2">
      <c r="A437" s="337"/>
      <c r="B437" s="337"/>
      <c r="C437" s="337"/>
      <c r="D437" s="337"/>
      <c r="E437" s="337"/>
      <c r="F437" s="337"/>
      <c r="G437" s="337"/>
      <c r="H437" s="337"/>
      <c r="I437" s="337"/>
      <c r="J437" s="337"/>
      <c r="K437" s="337"/>
      <c r="L437" s="337"/>
      <c r="M437" s="337"/>
      <c r="N437" s="337"/>
      <c r="O437" s="337"/>
      <c r="P437" s="337"/>
      <c r="Q437" s="337"/>
      <c r="R437" s="337"/>
      <c r="S437" s="337"/>
      <c r="T437" s="337"/>
      <c r="U437" s="337"/>
      <c r="V437" s="337"/>
      <c r="W437" s="337"/>
      <c r="X437" s="337"/>
      <c r="Y437" s="337"/>
      <c r="Z437" s="337"/>
    </row>
    <row r="438" spans="1:26" ht="12.75" customHeight="1" x14ac:dyDescent="0.2">
      <c r="A438" s="337"/>
      <c r="B438" s="337"/>
      <c r="C438" s="337"/>
      <c r="D438" s="337"/>
      <c r="E438" s="337"/>
      <c r="F438" s="337"/>
      <c r="G438" s="337"/>
      <c r="H438" s="337"/>
      <c r="I438" s="337"/>
      <c r="J438" s="337"/>
      <c r="K438" s="337"/>
      <c r="L438" s="337"/>
      <c r="M438" s="337"/>
      <c r="N438" s="337"/>
      <c r="O438" s="337"/>
      <c r="P438" s="337"/>
      <c r="Q438" s="337"/>
      <c r="R438" s="337"/>
      <c r="S438" s="337"/>
      <c r="T438" s="337"/>
      <c r="U438" s="337"/>
      <c r="V438" s="337"/>
      <c r="W438" s="337"/>
      <c r="X438" s="337"/>
      <c r="Y438" s="337"/>
      <c r="Z438" s="337"/>
    </row>
    <row r="439" spans="1:26" ht="12.75" customHeight="1" x14ac:dyDescent="0.2">
      <c r="A439" s="337"/>
      <c r="B439" s="337"/>
      <c r="C439" s="337"/>
      <c r="D439" s="337"/>
      <c r="E439" s="337"/>
      <c r="F439" s="337"/>
      <c r="G439" s="337"/>
      <c r="H439" s="337"/>
      <c r="I439" s="337"/>
      <c r="J439" s="337"/>
      <c r="K439" s="337"/>
      <c r="L439" s="337"/>
      <c r="M439" s="337"/>
      <c r="N439" s="337"/>
      <c r="O439" s="337"/>
      <c r="P439" s="337"/>
      <c r="Q439" s="337"/>
      <c r="R439" s="337"/>
      <c r="S439" s="337"/>
      <c r="T439" s="337"/>
      <c r="U439" s="337"/>
      <c r="V439" s="337"/>
      <c r="W439" s="337"/>
      <c r="X439" s="337"/>
      <c r="Y439" s="337"/>
      <c r="Z439" s="337"/>
    </row>
    <row r="440" spans="1:26" ht="12.75" customHeight="1" x14ac:dyDescent="0.2">
      <c r="A440" s="337"/>
      <c r="B440" s="337"/>
      <c r="C440" s="337"/>
      <c r="D440" s="337"/>
      <c r="E440" s="337"/>
      <c r="F440" s="337"/>
      <c r="G440" s="337"/>
      <c r="H440" s="337"/>
      <c r="I440" s="337"/>
      <c r="J440" s="337"/>
      <c r="K440" s="337"/>
      <c r="L440" s="337"/>
      <c r="M440" s="337"/>
      <c r="N440" s="337"/>
      <c r="O440" s="337"/>
      <c r="P440" s="337"/>
      <c r="Q440" s="337"/>
      <c r="R440" s="337"/>
      <c r="S440" s="337"/>
      <c r="T440" s="337"/>
      <c r="U440" s="337"/>
      <c r="V440" s="337"/>
      <c r="W440" s="337"/>
      <c r="X440" s="337"/>
      <c r="Y440" s="337"/>
      <c r="Z440" s="337"/>
    </row>
    <row r="441" spans="1:26" ht="12.75" customHeight="1" x14ac:dyDescent="0.2">
      <c r="A441" s="337"/>
      <c r="B441" s="337"/>
      <c r="C441" s="337"/>
      <c r="D441" s="337"/>
      <c r="E441" s="337"/>
      <c r="F441" s="337"/>
      <c r="G441" s="337"/>
      <c r="H441" s="337"/>
      <c r="I441" s="337"/>
      <c r="J441" s="337"/>
      <c r="K441" s="337"/>
      <c r="L441" s="337"/>
      <c r="M441" s="337"/>
      <c r="N441" s="337"/>
      <c r="O441" s="337"/>
      <c r="P441" s="337"/>
      <c r="Q441" s="337"/>
      <c r="R441" s="337"/>
      <c r="S441" s="337"/>
      <c r="T441" s="337"/>
      <c r="U441" s="337"/>
      <c r="V441" s="337"/>
      <c r="W441" s="337"/>
      <c r="X441" s="337"/>
      <c r="Y441" s="337"/>
      <c r="Z441" s="337"/>
    </row>
    <row r="442" spans="1:26" ht="12.75" customHeight="1" x14ac:dyDescent="0.2">
      <c r="A442" s="337"/>
      <c r="B442" s="337"/>
      <c r="C442" s="337"/>
      <c r="D442" s="337"/>
      <c r="E442" s="337"/>
      <c r="F442" s="337"/>
      <c r="G442" s="337"/>
      <c r="H442" s="337"/>
      <c r="I442" s="337"/>
      <c r="J442" s="337"/>
      <c r="K442" s="337"/>
      <c r="L442" s="337"/>
      <c r="M442" s="337"/>
      <c r="N442" s="337"/>
      <c r="O442" s="337"/>
      <c r="P442" s="337"/>
      <c r="Q442" s="337"/>
      <c r="R442" s="337"/>
      <c r="S442" s="337"/>
      <c r="T442" s="337"/>
      <c r="U442" s="337"/>
      <c r="V442" s="337"/>
      <c r="W442" s="337"/>
      <c r="X442" s="337"/>
      <c r="Y442" s="337"/>
      <c r="Z442" s="337"/>
    </row>
    <row r="443" spans="1:26" ht="12.75" customHeight="1" x14ac:dyDescent="0.2">
      <c r="A443" s="337"/>
      <c r="B443" s="337"/>
      <c r="C443" s="337"/>
      <c r="D443" s="337"/>
      <c r="E443" s="337"/>
      <c r="F443" s="337"/>
      <c r="G443" s="337"/>
      <c r="H443" s="337"/>
      <c r="I443" s="337"/>
      <c r="J443" s="337"/>
      <c r="K443" s="337"/>
      <c r="L443" s="337"/>
      <c r="M443" s="337"/>
      <c r="N443" s="337"/>
      <c r="O443" s="337"/>
      <c r="P443" s="337"/>
      <c r="Q443" s="337"/>
      <c r="R443" s="337"/>
      <c r="S443" s="337"/>
      <c r="T443" s="337"/>
      <c r="U443" s="337"/>
      <c r="V443" s="337"/>
      <c r="W443" s="337"/>
      <c r="X443" s="337"/>
      <c r="Y443" s="337"/>
      <c r="Z443" s="337"/>
    </row>
    <row r="444" spans="1:26" ht="12.75" customHeight="1" x14ac:dyDescent="0.2">
      <c r="A444" s="337"/>
      <c r="B444" s="337"/>
      <c r="C444" s="337"/>
      <c r="D444" s="337"/>
      <c r="E444" s="337"/>
      <c r="F444" s="337"/>
      <c r="G444" s="337"/>
      <c r="H444" s="337"/>
      <c r="I444" s="337"/>
      <c r="J444" s="337"/>
      <c r="K444" s="337"/>
      <c r="L444" s="337"/>
      <c r="M444" s="337"/>
      <c r="N444" s="337"/>
      <c r="O444" s="337"/>
      <c r="P444" s="337"/>
      <c r="Q444" s="337"/>
      <c r="R444" s="337"/>
      <c r="S444" s="337"/>
      <c r="T444" s="337"/>
      <c r="U444" s="337"/>
      <c r="V444" s="337"/>
      <c r="W444" s="337"/>
      <c r="X444" s="337"/>
      <c r="Y444" s="337"/>
      <c r="Z444" s="337"/>
    </row>
    <row r="445" spans="1:26" ht="12.75" customHeight="1" x14ac:dyDescent="0.2">
      <c r="A445" s="337"/>
      <c r="B445" s="337"/>
      <c r="C445" s="337"/>
      <c r="D445" s="337"/>
      <c r="E445" s="337"/>
      <c r="F445" s="337"/>
      <c r="G445" s="337"/>
      <c r="H445" s="337"/>
      <c r="I445" s="337"/>
      <c r="J445" s="337"/>
      <c r="K445" s="337"/>
      <c r="L445" s="337"/>
      <c r="M445" s="337"/>
      <c r="N445" s="337"/>
      <c r="O445" s="337"/>
      <c r="P445" s="337"/>
      <c r="Q445" s="337"/>
      <c r="R445" s="337"/>
      <c r="S445" s="337"/>
      <c r="T445" s="337"/>
      <c r="U445" s="337"/>
      <c r="V445" s="337"/>
      <c r="W445" s="337"/>
      <c r="X445" s="337"/>
      <c r="Y445" s="337"/>
      <c r="Z445" s="337"/>
    </row>
    <row r="446" spans="1:26" ht="12.75" customHeight="1" x14ac:dyDescent="0.2">
      <c r="A446" s="337"/>
      <c r="B446" s="337"/>
      <c r="C446" s="337"/>
      <c r="D446" s="337"/>
      <c r="E446" s="337"/>
      <c r="F446" s="337"/>
      <c r="G446" s="337"/>
      <c r="H446" s="337"/>
      <c r="I446" s="337"/>
      <c r="J446" s="337"/>
      <c r="K446" s="337"/>
      <c r="L446" s="337"/>
      <c r="M446" s="337"/>
      <c r="N446" s="337"/>
      <c r="O446" s="337"/>
      <c r="P446" s="337"/>
      <c r="Q446" s="337"/>
      <c r="R446" s="337"/>
      <c r="S446" s="337"/>
      <c r="T446" s="337"/>
      <c r="U446" s="337"/>
      <c r="V446" s="337"/>
      <c r="W446" s="337"/>
      <c r="X446" s="337"/>
      <c r="Y446" s="337"/>
      <c r="Z446" s="337"/>
    </row>
    <row r="447" spans="1:26" ht="12.75" customHeight="1" x14ac:dyDescent="0.2">
      <c r="A447" s="337"/>
      <c r="B447" s="337"/>
      <c r="C447" s="337"/>
      <c r="D447" s="337"/>
      <c r="E447" s="337"/>
      <c r="F447" s="337"/>
      <c r="G447" s="337"/>
      <c r="H447" s="337"/>
      <c r="I447" s="337"/>
      <c r="J447" s="337"/>
      <c r="K447" s="337"/>
      <c r="L447" s="337"/>
      <c r="M447" s="337"/>
      <c r="N447" s="337"/>
      <c r="O447" s="337"/>
      <c r="P447" s="337"/>
      <c r="Q447" s="337"/>
      <c r="R447" s="337"/>
      <c r="S447" s="337"/>
      <c r="T447" s="337"/>
      <c r="U447" s="337"/>
      <c r="V447" s="337"/>
      <c r="W447" s="337"/>
      <c r="X447" s="337"/>
      <c r="Y447" s="337"/>
      <c r="Z447" s="337"/>
    </row>
    <row r="448" spans="1:26" ht="12.75" customHeight="1" x14ac:dyDescent="0.2">
      <c r="A448" s="337"/>
      <c r="B448" s="337"/>
      <c r="C448" s="337"/>
      <c r="D448" s="337"/>
      <c r="E448" s="337"/>
      <c r="F448" s="337"/>
      <c r="G448" s="337"/>
      <c r="H448" s="337"/>
      <c r="I448" s="337"/>
      <c r="J448" s="337"/>
      <c r="K448" s="337"/>
      <c r="L448" s="337"/>
      <c r="M448" s="337"/>
      <c r="N448" s="337"/>
      <c r="O448" s="337"/>
      <c r="P448" s="337"/>
      <c r="Q448" s="337"/>
      <c r="R448" s="337"/>
      <c r="S448" s="337"/>
      <c r="T448" s="337"/>
      <c r="U448" s="337"/>
      <c r="V448" s="337"/>
      <c r="W448" s="337"/>
      <c r="X448" s="337"/>
      <c r="Y448" s="337"/>
      <c r="Z448" s="337"/>
    </row>
    <row r="449" spans="1:26" ht="12.75" customHeight="1" x14ac:dyDescent="0.2">
      <c r="A449" s="337"/>
      <c r="B449" s="337"/>
      <c r="C449" s="337"/>
      <c r="D449" s="337"/>
      <c r="E449" s="337"/>
      <c r="F449" s="337"/>
      <c r="G449" s="337"/>
      <c r="H449" s="337"/>
      <c r="I449" s="337"/>
      <c r="J449" s="337"/>
      <c r="K449" s="337"/>
      <c r="L449" s="337"/>
      <c r="M449" s="337"/>
      <c r="N449" s="337"/>
      <c r="O449" s="337"/>
      <c r="P449" s="337"/>
      <c r="Q449" s="337"/>
      <c r="R449" s="337"/>
      <c r="S449" s="337"/>
      <c r="T449" s="337"/>
      <c r="U449" s="337"/>
      <c r="V449" s="337"/>
      <c r="W449" s="337"/>
      <c r="X449" s="337"/>
      <c r="Y449" s="337"/>
      <c r="Z449" s="337"/>
    </row>
    <row r="450" spans="1:26" ht="12.75" customHeight="1" x14ac:dyDescent="0.2">
      <c r="A450" s="337"/>
      <c r="B450" s="337"/>
      <c r="C450" s="337"/>
      <c r="D450" s="337"/>
      <c r="E450" s="337"/>
      <c r="F450" s="337"/>
      <c r="G450" s="337"/>
      <c r="H450" s="337"/>
      <c r="I450" s="337"/>
      <c r="J450" s="337"/>
      <c r="K450" s="337"/>
      <c r="L450" s="337"/>
      <c r="M450" s="337"/>
      <c r="N450" s="337"/>
      <c r="O450" s="337"/>
      <c r="P450" s="337"/>
      <c r="Q450" s="337"/>
      <c r="R450" s="337"/>
      <c r="S450" s="337"/>
      <c r="T450" s="337"/>
      <c r="U450" s="337"/>
      <c r="V450" s="337"/>
      <c r="W450" s="337"/>
      <c r="X450" s="337"/>
      <c r="Y450" s="337"/>
      <c r="Z450" s="337"/>
    </row>
    <row r="451" spans="1:26" ht="12.75" customHeight="1" x14ac:dyDescent="0.2">
      <c r="A451" s="337"/>
      <c r="B451" s="337"/>
      <c r="C451" s="337"/>
      <c r="D451" s="337"/>
      <c r="E451" s="337"/>
      <c r="F451" s="337"/>
      <c r="G451" s="337"/>
      <c r="H451" s="337"/>
      <c r="I451" s="337"/>
      <c r="J451" s="337"/>
      <c r="K451" s="337"/>
      <c r="L451" s="337"/>
      <c r="M451" s="337"/>
      <c r="N451" s="337"/>
      <c r="O451" s="337"/>
      <c r="P451" s="337"/>
      <c r="Q451" s="337"/>
      <c r="R451" s="337"/>
      <c r="S451" s="337"/>
      <c r="T451" s="337"/>
      <c r="U451" s="337"/>
      <c r="V451" s="337"/>
      <c r="W451" s="337"/>
      <c r="X451" s="337"/>
      <c r="Y451" s="337"/>
      <c r="Z451" s="337"/>
    </row>
    <row r="452" spans="1:26" ht="12.75" customHeight="1" x14ac:dyDescent="0.2">
      <c r="A452" s="337"/>
      <c r="B452" s="337"/>
      <c r="C452" s="337"/>
      <c r="D452" s="337"/>
      <c r="E452" s="337"/>
      <c r="F452" s="337"/>
      <c r="G452" s="337"/>
      <c r="H452" s="337"/>
      <c r="I452" s="337"/>
      <c r="J452" s="337"/>
      <c r="K452" s="337"/>
      <c r="L452" s="337"/>
      <c r="M452" s="337"/>
      <c r="N452" s="337"/>
      <c r="O452" s="337"/>
      <c r="P452" s="337"/>
      <c r="Q452" s="337"/>
      <c r="R452" s="337"/>
      <c r="S452" s="337"/>
      <c r="T452" s="337"/>
      <c r="U452" s="337"/>
      <c r="V452" s="337"/>
      <c r="W452" s="337"/>
      <c r="X452" s="337"/>
      <c r="Y452" s="337"/>
      <c r="Z452" s="337"/>
    </row>
    <row r="453" spans="1:26" ht="12.75" customHeight="1" x14ac:dyDescent="0.2">
      <c r="A453" s="337"/>
      <c r="B453" s="337"/>
      <c r="C453" s="337"/>
      <c r="D453" s="337"/>
      <c r="E453" s="337"/>
      <c r="F453" s="337"/>
      <c r="G453" s="337"/>
      <c r="H453" s="337"/>
      <c r="I453" s="337"/>
      <c r="J453" s="337"/>
      <c r="K453" s="337"/>
      <c r="L453" s="337"/>
      <c r="M453" s="337"/>
      <c r="N453" s="337"/>
      <c r="O453" s="337"/>
      <c r="P453" s="337"/>
      <c r="Q453" s="337"/>
      <c r="R453" s="337"/>
      <c r="S453" s="337"/>
      <c r="T453" s="337"/>
      <c r="U453" s="337"/>
      <c r="V453" s="337"/>
      <c r="W453" s="337"/>
      <c r="X453" s="337"/>
      <c r="Y453" s="337"/>
      <c r="Z453" s="337"/>
    </row>
    <row r="454" spans="1:26" ht="12.75" customHeight="1" x14ac:dyDescent="0.2">
      <c r="A454" s="337"/>
      <c r="B454" s="337"/>
      <c r="C454" s="337"/>
      <c r="D454" s="337"/>
      <c r="E454" s="337"/>
      <c r="F454" s="337"/>
      <c r="G454" s="337"/>
      <c r="H454" s="337"/>
      <c r="I454" s="337"/>
      <c r="J454" s="337"/>
      <c r="K454" s="337"/>
      <c r="L454" s="337"/>
      <c r="M454" s="337"/>
      <c r="N454" s="337"/>
      <c r="O454" s="337"/>
      <c r="P454" s="337"/>
      <c r="Q454" s="337"/>
      <c r="R454" s="337"/>
      <c r="S454" s="337"/>
      <c r="T454" s="337"/>
      <c r="U454" s="337"/>
      <c r="V454" s="337"/>
      <c r="W454" s="337"/>
      <c r="X454" s="337"/>
      <c r="Y454" s="337"/>
      <c r="Z454" s="337"/>
    </row>
    <row r="455" spans="1:26" ht="12.75" customHeight="1" x14ac:dyDescent="0.2">
      <c r="A455" s="337"/>
      <c r="B455" s="337"/>
      <c r="C455" s="337"/>
      <c r="D455" s="337"/>
      <c r="E455" s="337"/>
      <c r="F455" s="337"/>
      <c r="G455" s="337"/>
      <c r="H455" s="337"/>
      <c r="I455" s="337"/>
      <c r="J455" s="337"/>
      <c r="K455" s="337"/>
      <c r="L455" s="337"/>
      <c r="M455" s="337"/>
      <c r="N455" s="337"/>
      <c r="O455" s="337"/>
      <c r="P455" s="337"/>
      <c r="Q455" s="337"/>
      <c r="R455" s="337"/>
      <c r="S455" s="337"/>
      <c r="T455" s="337"/>
      <c r="U455" s="337"/>
      <c r="V455" s="337"/>
      <c r="W455" s="337"/>
      <c r="X455" s="337"/>
      <c r="Y455" s="337"/>
      <c r="Z455" s="337"/>
    </row>
    <row r="456" spans="1:26" ht="12.75" customHeight="1" x14ac:dyDescent="0.2">
      <c r="A456" s="337"/>
      <c r="B456" s="337"/>
      <c r="C456" s="337"/>
      <c r="D456" s="337"/>
      <c r="E456" s="337"/>
      <c r="F456" s="337"/>
      <c r="G456" s="337"/>
      <c r="H456" s="337"/>
      <c r="I456" s="337"/>
      <c r="J456" s="337"/>
      <c r="K456" s="337"/>
      <c r="L456" s="337"/>
      <c r="M456" s="337"/>
      <c r="N456" s="337"/>
      <c r="O456" s="337"/>
      <c r="P456" s="337"/>
      <c r="Q456" s="337"/>
      <c r="R456" s="337"/>
      <c r="S456" s="337"/>
      <c r="T456" s="337"/>
      <c r="U456" s="337"/>
      <c r="V456" s="337"/>
      <c r="W456" s="337"/>
      <c r="X456" s="337"/>
      <c r="Y456" s="337"/>
      <c r="Z456" s="337"/>
    </row>
    <row r="457" spans="1:26" ht="12.75" customHeight="1" x14ac:dyDescent="0.2">
      <c r="A457" s="337"/>
      <c r="B457" s="337"/>
      <c r="C457" s="337"/>
      <c r="D457" s="337"/>
      <c r="E457" s="337"/>
      <c r="F457" s="337"/>
      <c r="G457" s="337"/>
      <c r="H457" s="337"/>
      <c r="I457" s="337"/>
      <c r="J457" s="337"/>
      <c r="K457" s="337"/>
      <c r="L457" s="337"/>
      <c r="M457" s="337"/>
      <c r="N457" s="337"/>
      <c r="O457" s="337"/>
      <c r="P457" s="337"/>
      <c r="Q457" s="337"/>
      <c r="R457" s="337"/>
      <c r="S457" s="337"/>
      <c r="T457" s="337"/>
      <c r="U457" s="337"/>
      <c r="V457" s="337"/>
      <c r="W457" s="337"/>
      <c r="X457" s="337"/>
      <c r="Y457" s="337"/>
      <c r="Z457" s="337"/>
    </row>
    <row r="458" spans="1:26" ht="12.75" customHeight="1" x14ac:dyDescent="0.2">
      <c r="A458" s="337"/>
      <c r="B458" s="337"/>
      <c r="C458" s="337"/>
      <c r="D458" s="337"/>
      <c r="E458" s="337"/>
      <c r="F458" s="337"/>
      <c r="G458" s="337"/>
      <c r="H458" s="337"/>
      <c r="I458" s="337"/>
      <c r="J458" s="337"/>
      <c r="K458" s="337"/>
      <c r="L458" s="337"/>
      <c r="M458" s="337"/>
      <c r="N458" s="337"/>
      <c r="O458" s="337"/>
      <c r="P458" s="337"/>
      <c r="Q458" s="337"/>
      <c r="R458" s="337"/>
      <c r="S458" s="337"/>
      <c r="T458" s="337"/>
      <c r="U458" s="337"/>
      <c r="V458" s="337"/>
      <c r="W458" s="337"/>
      <c r="X458" s="337"/>
      <c r="Y458" s="337"/>
      <c r="Z458" s="337"/>
    </row>
    <row r="459" spans="1:26" ht="12.75" customHeight="1" x14ac:dyDescent="0.2">
      <c r="A459" s="337"/>
      <c r="B459" s="337"/>
      <c r="C459" s="337"/>
      <c r="D459" s="337"/>
      <c r="E459" s="337"/>
      <c r="F459" s="337"/>
      <c r="G459" s="337"/>
      <c r="H459" s="337"/>
      <c r="I459" s="337"/>
      <c r="J459" s="337"/>
      <c r="K459" s="337"/>
      <c r="L459" s="337"/>
      <c r="M459" s="337"/>
      <c r="N459" s="337"/>
      <c r="O459" s="337"/>
      <c r="P459" s="337"/>
      <c r="Q459" s="337"/>
      <c r="R459" s="337"/>
      <c r="S459" s="337"/>
      <c r="T459" s="337"/>
      <c r="U459" s="337"/>
      <c r="V459" s="337"/>
      <c r="W459" s="337"/>
      <c r="X459" s="337"/>
      <c r="Y459" s="337"/>
      <c r="Z459" s="337"/>
    </row>
    <row r="460" spans="1:26" ht="12.75" customHeight="1" x14ac:dyDescent="0.2">
      <c r="A460" s="337"/>
      <c r="B460" s="337"/>
      <c r="C460" s="337"/>
      <c r="D460" s="337"/>
      <c r="E460" s="337"/>
      <c r="F460" s="337"/>
      <c r="G460" s="337"/>
      <c r="H460" s="337"/>
      <c r="I460" s="337"/>
      <c r="J460" s="337"/>
      <c r="K460" s="337"/>
      <c r="L460" s="337"/>
      <c r="M460" s="337"/>
      <c r="N460" s="337"/>
      <c r="O460" s="337"/>
      <c r="P460" s="337"/>
      <c r="Q460" s="337"/>
      <c r="R460" s="337"/>
      <c r="S460" s="337"/>
      <c r="T460" s="337"/>
      <c r="U460" s="337"/>
      <c r="V460" s="337"/>
      <c r="W460" s="337"/>
      <c r="X460" s="337"/>
      <c r="Y460" s="337"/>
      <c r="Z460" s="337"/>
    </row>
    <row r="461" spans="1:26" ht="12.75" customHeight="1" x14ac:dyDescent="0.2">
      <c r="A461" s="337"/>
      <c r="B461" s="337"/>
      <c r="C461" s="337"/>
      <c r="D461" s="337"/>
      <c r="E461" s="337"/>
      <c r="F461" s="337"/>
      <c r="G461" s="337"/>
      <c r="H461" s="337"/>
      <c r="I461" s="337"/>
      <c r="J461" s="337"/>
      <c r="K461" s="337"/>
      <c r="L461" s="337"/>
      <c r="M461" s="337"/>
      <c r="N461" s="337"/>
      <c r="O461" s="337"/>
      <c r="P461" s="337"/>
      <c r="Q461" s="337"/>
      <c r="R461" s="337"/>
      <c r="S461" s="337"/>
      <c r="T461" s="337"/>
      <c r="U461" s="337"/>
      <c r="V461" s="337"/>
      <c r="W461" s="337"/>
      <c r="X461" s="337"/>
      <c r="Y461" s="337"/>
      <c r="Z461" s="337"/>
    </row>
    <row r="462" spans="1:26" ht="12.75" customHeight="1" x14ac:dyDescent="0.2">
      <c r="A462" s="337"/>
      <c r="B462" s="337"/>
      <c r="C462" s="337"/>
      <c r="D462" s="337"/>
      <c r="E462" s="337"/>
      <c r="F462" s="337"/>
      <c r="G462" s="337"/>
      <c r="H462" s="337"/>
      <c r="I462" s="337"/>
      <c r="J462" s="337"/>
      <c r="K462" s="337"/>
      <c r="L462" s="337"/>
      <c r="M462" s="337"/>
      <c r="N462" s="337"/>
      <c r="O462" s="337"/>
      <c r="P462" s="337"/>
      <c r="Q462" s="337"/>
      <c r="R462" s="337"/>
      <c r="S462" s="337"/>
      <c r="T462" s="337"/>
      <c r="U462" s="337"/>
      <c r="V462" s="337"/>
      <c r="W462" s="337"/>
      <c r="X462" s="337"/>
      <c r="Y462" s="337"/>
      <c r="Z462" s="337"/>
    </row>
    <row r="463" spans="1:26" ht="12.75" customHeight="1" x14ac:dyDescent="0.2">
      <c r="A463" s="337"/>
      <c r="B463" s="337"/>
      <c r="C463" s="337"/>
      <c r="D463" s="337"/>
      <c r="E463" s="337"/>
      <c r="F463" s="337"/>
      <c r="G463" s="337"/>
      <c r="H463" s="337"/>
      <c r="I463" s="337"/>
      <c r="J463" s="337"/>
      <c r="K463" s="337"/>
      <c r="L463" s="337"/>
      <c r="M463" s="337"/>
      <c r="N463" s="337"/>
      <c r="O463" s="337"/>
      <c r="P463" s="337"/>
      <c r="Q463" s="337"/>
      <c r="R463" s="337"/>
      <c r="S463" s="337"/>
      <c r="T463" s="337"/>
      <c r="U463" s="337"/>
      <c r="V463" s="337"/>
      <c r="W463" s="337"/>
      <c r="X463" s="337"/>
      <c r="Y463" s="337"/>
      <c r="Z463" s="337"/>
    </row>
    <row r="464" spans="1:26" ht="12.75" customHeight="1" x14ac:dyDescent="0.2">
      <c r="A464" s="337"/>
      <c r="B464" s="337"/>
      <c r="C464" s="337"/>
      <c r="D464" s="337"/>
      <c r="E464" s="337"/>
      <c r="F464" s="337"/>
      <c r="G464" s="337"/>
      <c r="H464" s="337"/>
      <c r="I464" s="337"/>
      <c r="J464" s="337"/>
      <c r="K464" s="337"/>
      <c r="L464" s="337"/>
      <c r="M464" s="337"/>
      <c r="N464" s="337"/>
      <c r="O464" s="337"/>
      <c r="P464" s="337"/>
      <c r="Q464" s="337"/>
      <c r="R464" s="337"/>
      <c r="S464" s="337"/>
      <c r="T464" s="337"/>
      <c r="U464" s="337"/>
      <c r="V464" s="337"/>
      <c r="W464" s="337"/>
      <c r="X464" s="337"/>
      <c r="Y464" s="337"/>
      <c r="Z464" s="337"/>
    </row>
    <row r="465" spans="1:26" ht="12.75" customHeight="1" x14ac:dyDescent="0.2">
      <c r="A465" s="337"/>
      <c r="B465" s="337"/>
      <c r="C465" s="337"/>
      <c r="D465" s="337"/>
      <c r="E465" s="337"/>
      <c r="F465" s="337"/>
      <c r="G465" s="337"/>
      <c r="H465" s="337"/>
      <c r="I465" s="337"/>
      <c r="J465" s="337"/>
      <c r="K465" s="337"/>
      <c r="L465" s="337"/>
      <c r="M465" s="337"/>
      <c r="N465" s="337"/>
      <c r="O465" s="337"/>
      <c r="P465" s="337"/>
      <c r="Q465" s="337"/>
      <c r="R465" s="337"/>
      <c r="S465" s="337"/>
      <c r="T465" s="337"/>
      <c r="U465" s="337"/>
      <c r="V465" s="337"/>
      <c r="W465" s="337"/>
      <c r="X465" s="337"/>
      <c r="Y465" s="337"/>
      <c r="Z465" s="337"/>
    </row>
    <row r="466" spans="1:26" ht="12.75" customHeight="1" x14ac:dyDescent="0.2">
      <c r="A466" s="337"/>
      <c r="B466" s="337"/>
      <c r="C466" s="337"/>
      <c r="D466" s="337"/>
      <c r="E466" s="337"/>
      <c r="F466" s="337"/>
      <c r="G466" s="337"/>
      <c r="H466" s="337"/>
      <c r="I466" s="337"/>
      <c r="J466" s="337"/>
      <c r="K466" s="337"/>
      <c r="L466" s="337"/>
      <c r="M466" s="337"/>
      <c r="N466" s="337"/>
      <c r="O466" s="337"/>
      <c r="P466" s="337"/>
      <c r="Q466" s="337"/>
      <c r="R466" s="337"/>
      <c r="S466" s="337"/>
      <c r="T466" s="337"/>
      <c r="U466" s="337"/>
      <c r="V466" s="337"/>
      <c r="W466" s="337"/>
      <c r="X466" s="337"/>
      <c r="Y466" s="337"/>
      <c r="Z466" s="337"/>
    </row>
    <row r="467" spans="1:26" ht="12.75" customHeight="1" x14ac:dyDescent="0.2">
      <c r="A467" s="337"/>
      <c r="B467" s="337"/>
      <c r="C467" s="337"/>
      <c r="D467" s="337"/>
      <c r="E467" s="337"/>
      <c r="F467" s="337"/>
      <c r="G467" s="337"/>
      <c r="H467" s="337"/>
      <c r="I467" s="337"/>
      <c r="J467" s="337"/>
      <c r="K467" s="337"/>
      <c r="L467" s="337"/>
      <c r="M467" s="337"/>
      <c r="N467" s="337"/>
      <c r="O467" s="337"/>
      <c r="P467" s="337"/>
      <c r="Q467" s="337"/>
      <c r="R467" s="337"/>
      <c r="S467" s="337"/>
      <c r="T467" s="337"/>
      <c r="U467" s="337"/>
      <c r="V467" s="337"/>
      <c r="W467" s="337"/>
      <c r="X467" s="337"/>
      <c r="Y467" s="337"/>
      <c r="Z467" s="337"/>
    </row>
    <row r="468" spans="1:26" ht="12.75" customHeight="1" x14ac:dyDescent="0.2">
      <c r="A468" s="337"/>
      <c r="B468" s="337"/>
      <c r="C468" s="337"/>
      <c r="D468" s="337"/>
      <c r="E468" s="337"/>
      <c r="F468" s="337"/>
      <c r="G468" s="337"/>
      <c r="H468" s="337"/>
      <c r="I468" s="337"/>
      <c r="J468" s="337"/>
      <c r="K468" s="337"/>
      <c r="L468" s="337"/>
      <c r="M468" s="337"/>
      <c r="N468" s="337"/>
      <c r="O468" s="337"/>
      <c r="P468" s="337"/>
      <c r="Q468" s="337"/>
      <c r="R468" s="337"/>
      <c r="S468" s="337"/>
      <c r="T468" s="337"/>
      <c r="U468" s="337"/>
      <c r="V468" s="337"/>
      <c r="W468" s="337"/>
      <c r="X468" s="337"/>
      <c r="Y468" s="337"/>
      <c r="Z468" s="337"/>
    </row>
    <row r="469" spans="1:26" ht="12.75" customHeight="1" x14ac:dyDescent="0.2">
      <c r="A469" s="337"/>
      <c r="B469" s="337"/>
      <c r="C469" s="337"/>
      <c r="D469" s="337"/>
      <c r="E469" s="337"/>
      <c r="F469" s="337"/>
      <c r="G469" s="337"/>
      <c r="H469" s="337"/>
      <c r="I469" s="337"/>
      <c r="J469" s="337"/>
      <c r="K469" s="337"/>
      <c r="L469" s="337"/>
      <c r="M469" s="337"/>
      <c r="N469" s="337"/>
      <c r="O469" s="337"/>
      <c r="P469" s="337"/>
      <c r="Q469" s="337"/>
      <c r="R469" s="337"/>
      <c r="S469" s="337"/>
      <c r="T469" s="337"/>
      <c r="U469" s="337"/>
      <c r="V469" s="337"/>
      <c r="W469" s="337"/>
      <c r="X469" s="337"/>
      <c r="Y469" s="337"/>
      <c r="Z469" s="337"/>
    </row>
    <row r="470" spans="1:26" ht="12.75" customHeight="1" x14ac:dyDescent="0.2">
      <c r="A470" s="337"/>
      <c r="B470" s="337"/>
      <c r="C470" s="337"/>
      <c r="D470" s="337"/>
      <c r="E470" s="337"/>
      <c r="F470" s="337"/>
      <c r="G470" s="337"/>
      <c r="H470" s="337"/>
      <c r="I470" s="337"/>
      <c r="J470" s="337"/>
      <c r="K470" s="337"/>
      <c r="L470" s="337"/>
      <c r="M470" s="337"/>
      <c r="N470" s="337"/>
      <c r="O470" s="337"/>
      <c r="P470" s="337"/>
      <c r="Q470" s="337"/>
      <c r="R470" s="337"/>
      <c r="S470" s="337"/>
      <c r="T470" s="337"/>
      <c r="U470" s="337"/>
      <c r="V470" s="337"/>
      <c r="W470" s="337"/>
      <c r="X470" s="337"/>
      <c r="Y470" s="337"/>
      <c r="Z470" s="337"/>
    </row>
    <row r="471" spans="1:26" ht="12.75" customHeight="1" x14ac:dyDescent="0.2">
      <c r="A471" s="337"/>
      <c r="B471" s="337"/>
      <c r="C471" s="337"/>
      <c r="D471" s="337"/>
      <c r="E471" s="337"/>
      <c r="F471" s="337"/>
      <c r="G471" s="337"/>
      <c r="H471" s="337"/>
      <c r="I471" s="337"/>
      <c r="J471" s="337"/>
      <c r="K471" s="337"/>
      <c r="L471" s="337"/>
      <c r="M471" s="337"/>
      <c r="N471" s="337"/>
      <c r="O471" s="337"/>
      <c r="P471" s="337"/>
      <c r="Q471" s="337"/>
      <c r="R471" s="337"/>
      <c r="S471" s="337"/>
      <c r="T471" s="337"/>
      <c r="U471" s="337"/>
      <c r="V471" s="337"/>
      <c r="W471" s="337"/>
      <c r="X471" s="337"/>
      <c r="Y471" s="337"/>
      <c r="Z471" s="337"/>
    </row>
    <row r="472" spans="1:26" ht="12.75" customHeight="1" x14ac:dyDescent="0.2">
      <c r="A472" s="337"/>
      <c r="B472" s="337"/>
      <c r="C472" s="337"/>
      <c r="D472" s="337"/>
      <c r="E472" s="337"/>
      <c r="F472" s="337"/>
      <c r="G472" s="337"/>
      <c r="H472" s="337"/>
      <c r="I472" s="337"/>
      <c r="J472" s="337"/>
      <c r="K472" s="337"/>
      <c r="L472" s="337"/>
      <c r="M472" s="337"/>
      <c r="N472" s="337"/>
      <c r="O472" s="337"/>
      <c r="P472" s="337"/>
      <c r="Q472" s="337"/>
      <c r="R472" s="337"/>
      <c r="S472" s="337"/>
      <c r="T472" s="337"/>
      <c r="U472" s="337"/>
      <c r="V472" s="337"/>
      <c r="W472" s="337"/>
      <c r="X472" s="337"/>
      <c r="Y472" s="337"/>
      <c r="Z472" s="337"/>
    </row>
    <row r="473" spans="1:26" ht="12.75" customHeight="1" x14ac:dyDescent="0.2">
      <c r="A473" s="337"/>
      <c r="B473" s="337"/>
      <c r="C473" s="337"/>
      <c r="D473" s="337"/>
      <c r="E473" s="337"/>
      <c r="F473" s="337"/>
      <c r="G473" s="337"/>
      <c r="H473" s="337"/>
      <c r="I473" s="337"/>
      <c r="J473" s="337"/>
      <c r="K473" s="337"/>
      <c r="L473" s="337"/>
      <c r="M473" s="337"/>
      <c r="N473" s="337"/>
      <c r="O473" s="337"/>
      <c r="P473" s="337"/>
      <c r="Q473" s="337"/>
      <c r="R473" s="337"/>
      <c r="S473" s="337"/>
      <c r="T473" s="337"/>
      <c r="U473" s="337"/>
      <c r="V473" s="337"/>
      <c r="W473" s="337"/>
      <c r="X473" s="337"/>
      <c r="Y473" s="337"/>
      <c r="Z473" s="337"/>
    </row>
    <row r="474" spans="1:26" ht="12.75" customHeight="1" x14ac:dyDescent="0.2">
      <c r="A474" s="337"/>
      <c r="B474" s="337"/>
      <c r="C474" s="337"/>
      <c r="D474" s="337"/>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row>
    <row r="475" spans="1:26" ht="12.75" customHeight="1" x14ac:dyDescent="0.2">
      <c r="A475" s="337"/>
      <c r="B475" s="337"/>
      <c r="C475" s="337"/>
      <c r="D475" s="337"/>
      <c r="E475" s="337"/>
      <c r="F475" s="337"/>
      <c r="G475" s="337"/>
      <c r="H475" s="337"/>
      <c r="I475" s="337"/>
      <c r="J475" s="337"/>
      <c r="K475" s="337"/>
      <c r="L475" s="337"/>
      <c r="M475" s="337"/>
      <c r="N475" s="337"/>
      <c r="O475" s="337"/>
      <c r="P475" s="337"/>
      <c r="Q475" s="337"/>
      <c r="R475" s="337"/>
      <c r="S475" s="337"/>
      <c r="T475" s="337"/>
      <c r="U475" s="337"/>
      <c r="V475" s="337"/>
      <c r="W475" s="337"/>
      <c r="X475" s="337"/>
      <c r="Y475" s="337"/>
      <c r="Z475" s="337"/>
    </row>
    <row r="476" spans="1:26" ht="12.75" customHeight="1" x14ac:dyDescent="0.2">
      <c r="A476" s="337"/>
      <c r="B476" s="337"/>
      <c r="C476" s="337"/>
      <c r="D476" s="337"/>
      <c r="E476" s="337"/>
      <c r="F476" s="337"/>
      <c r="G476" s="337"/>
      <c r="H476" s="337"/>
      <c r="I476" s="337"/>
      <c r="J476" s="337"/>
      <c r="K476" s="337"/>
      <c r="L476" s="337"/>
      <c r="M476" s="337"/>
      <c r="N476" s="337"/>
      <c r="O476" s="337"/>
      <c r="P476" s="337"/>
      <c r="Q476" s="337"/>
      <c r="R476" s="337"/>
      <c r="S476" s="337"/>
      <c r="T476" s="337"/>
      <c r="U476" s="337"/>
      <c r="V476" s="337"/>
      <c r="W476" s="337"/>
      <c r="X476" s="337"/>
      <c r="Y476" s="337"/>
      <c r="Z476" s="337"/>
    </row>
    <row r="477" spans="1:26" ht="12.75" customHeight="1" x14ac:dyDescent="0.2">
      <c r="A477" s="337"/>
      <c r="B477" s="337"/>
      <c r="C477" s="337"/>
      <c r="D477" s="337"/>
      <c r="E477" s="337"/>
      <c r="F477" s="337"/>
      <c r="G477" s="337"/>
      <c r="H477" s="337"/>
      <c r="I477" s="337"/>
      <c r="J477" s="337"/>
      <c r="K477" s="337"/>
      <c r="L477" s="337"/>
      <c r="M477" s="337"/>
      <c r="N477" s="337"/>
      <c r="O477" s="337"/>
      <c r="P477" s="337"/>
      <c r="Q477" s="337"/>
      <c r="R477" s="337"/>
      <c r="S477" s="337"/>
      <c r="T477" s="337"/>
      <c r="U477" s="337"/>
      <c r="V477" s="337"/>
      <c r="W477" s="337"/>
      <c r="X477" s="337"/>
      <c r="Y477" s="337"/>
      <c r="Z477" s="337"/>
    </row>
    <row r="478" spans="1:26" ht="12.75" customHeight="1" x14ac:dyDescent="0.2">
      <c r="A478" s="337"/>
      <c r="B478" s="337"/>
      <c r="C478" s="337"/>
      <c r="D478" s="337"/>
      <c r="E478" s="337"/>
      <c r="F478" s="337"/>
      <c r="G478" s="337"/>
      <c r="H478" s="337"/>
      <c r="I478" s="337"/>
      <c r="J478" s="337"/>
      <c r="K478" s="337"/>
      <c r="L478" s="337"/>
      <c r="M478" s="337"/>
      <c r="N478" s="337"/>
      <c r="O478" s="337"/>
      <c r="P478" s="337"/>
      <c r="Q478" s="337"/>
      <c r="R478" s="337"/>
      <c r="S478" s="337"/>
      <c r="T478" s="337"/>
      <c r="U478" s="337"/>
      <c r="V478" s="337"/>
      <c r="W478" s="337"/>
      <c r="X478" s="337"/>
      <c r="Y478" s="337"/>
      <c r="Z478" s="337"/>
    </row>
    <row r="479" spans="1:26" ht="12.75" customHeight="1" x14ac:dyDescent="0.2">
      <c r="A479" s="337"/>
      <c r="B479" s="337"/>
      <c r="C479" s="337"/>
      <c r="D479" s="337"/>
      <c r="E479" s="337"/>
      <c r="F479" s="337"/>
      <c r="G479" s="337"/>
      <c r="H479" s="337"/>
      <c r="I479" s="337"/>
      <c r="J479" s="337"/>
      <c r="K479" s="337"/>
      <c r="L479" s="337"/>
      <c r="M479" s="337"/>
      <c r="N479" s="337"/>
      <c r="O479" s="337"/>
      <c r="P479" s="337"/>
      <c r="Q479" s="337"/>
      <c r="R479" s="337"/>
      <c r="S479" s="337"/>
      <c r="T479" s="337"/>
      <c r="U479" s="337"/>
      <c r="V479" s="337"/>
      <c r="W479" s="337"/>
      <c r="X479" s="337"/>
      <c r="Y479" s="337"/>
      <c r="Z479" s="337"/>
    </row>
    <row r="480" spans="1:26" ht="12.75" customHeight="1" x14ac:dyDescent="0.2">
      <c r="A480" s="337"/>
      <c r="B480" s="337"/>
      <c r="C480" s="337"/>
      <c r="D480" s="337"/>
      <c r="E480" s="337"/>
      <c r="F480" s="337"/>
      <c r="G480" s="337"/>
      <c r="H480" s="337"/>
      <c r="I480" s="337"/>
      <c r="J480" s="337"/>
      <c r="K480" s="337"/>
      <c r="L480" s="337"/>
      <c r="M480" s="337"/>
      <c r="N480" s="337"/>
      <c r="O480" s="337"/>
      <c r="P480" s="337"/>
      <c r="Q480" s="337"/>
      <c r="R480" s="337"/>
      <c r="S480" s="337"/>
      <c r="T480" s="337"/>
      <c r="U480" s="337"/>
      <c r="V480" s="337"/>
      <c r="W480" s="337"/>
      <c r="X480" s="337"/>
      <c r="Y480" s="337"/>
      <c r="Z480" s="337"/>
    </row>
    <row r="481" spans="1:26" ht="12.75" customHeight="1" x14ac:dyDescent="0.2">
      <c r="A481" s="337"/>
      <c r="B481" s="337"/>
      <c r="C481" s="337"/>
      <c r="D481" s="337"/>
      <c r="E481" s="337"/>
      <c r="F481" s="337"/>
      <c r="G481" s="337"/>
      <c r="H481" s="337"/>
      <c r="I481" s="337"/>
      <c r="J481" s="337"/>
      <c r="K481" s="337"/>
      <c r="L481" s="337"/>
      <c r="M481" s="337"/>
      <c r="N481" s="337"/>
      <c r="O481" s="337"/>
      <c r="P481" s="337"/>
      <c r="Q481" s="337"/>
      <c r="R481" s="337"/>
      <c r="S481" s="337"/>
      <c r="T481" s="337"/>
      <c r="U481" s="337"/>
      <c r="V481" s="337"/>
      <c r="W481" s="337"/>
      <c r="X481" s="337"/>
      <c r="Y481" s="337"/>
      <c r="Z481" s="337"/>
    </row>
    <row r="482" spans="1:26" ht="12.75" customHeight="1" x14ac:dyDescent="0.2">
      <c r="A482" s="337"/>
      <c r="B482" s="337"/>
      <c r="C482" s="337"/>
      <c r="D482" s="337"/>
      <c r="E482" s="337"/>
      <c r="F482" s="337"/>
      <c r="G482" s="337"/>
      <c r="H482" s="337"/>
      <c r="I482" s="337"/>
      <c r="J482" s="337"/>
      <c r="K482" s="337"/>
      <c r="L482" s="337"/>
      <c r="M482" s="337"/>
      <c r="N482" s="337"/>
      <c r="O482" s="337"/>
      <c r="P482" s="337"/>
      <c r="Q482" s="337"/>
      <c r="R482" s="337"/>
      <c r="S482" s="337"/>
      <c r="T482" s="337"/>
      <c r="U482" s="337"/>
      <c r="V482" s="337"/>
      <c r="W482" s="337"/>
      <c r="X482" s="337"/>
      <c r="Y482" s="337"/>
      <c r="Z482" s="337"/>
    </row>
    <row r="483" spans="1:26" ht="12.75" customHeight="1" x14ac:dyDescent="0.2">
      <c r="A483" s="337"/>
      <c r="B483" s="337"/>
      <c r="C483" s="337"/>
      <c r="D483" s="337"/>
      <c r="E483" s="337"/>
      <c r="F483" s="337"/>
      <c r="G483" s="337"/>
      <c r="H483" s="337"/>
      <c r="I483" s="337"/>
      <c r="J483" s="337"/>
      <c r="K483" s="337"/>
      <c r="L483" s="337"/>
      <c r="M483" s="337"/>
      <c r="N483" s="337"/>
      <c r="O483" s="337"/>
      <c r="P483" s="337"/>
      <c r="Q483" s="337"/>
      <c r="R483" s="337"/>
      <c r="S483" s="337"/>
      <c r="T483" s="337"/>
      <c r="U483" s="337"/>
      <c r="V483" s="337"/>
      <c r="W483" s="337"/>
      <c r="X483" s="337"/>
      <c r="Y483" s="337"/>
      <c r="Z483" s="337"/>
    </row>
    <row r="484" spans="1:26" ht="12.75" customHeight="1" x14ac:dyDescent="0.2">
      <c r="A484" s="337"/>
      <c r="B484" s="337"/>
      <c r="C484" s="337"/>
      <c r="D484" s="337"/>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row>
    <row r="485" spans="1:26" ht="12.75" customHeight="1" x14ac:dyDescent="0.2">
      <c r="A485" s="337"/>
      <c r="B485" s="337"/>
      <c r="C485" s="337"/>
      <c r="D485" s="337"/>
      <c r="E485" s="337"/>
      <c r="F485" s="337"/>
      <c r="G485" s="337"/>
      <c r="H485" s="337"/>
      <c r="I485" s="337"/>
      <c r="J485" s="337"/>
      <c r="K485" s="337"/>
      <c r="L485" s="337"/>
      <c r="M485" s="337"/>
      <c r="N485" s="337"/>
      <c r="O485" s="337"/>
      <c r="P485" s="337"/>
      <c r="Q485" s="337"/>
      <c r="R485" s="337"/>
      <c r="S485" s="337"/>
      <c r="T485" s="337"/>
      <c r="U485" s="337"/>
      <c r="V485" s="337"/>
      <c r="W485" s="337"/>
      <c r="X485" s="337"/>
      <c r="Y485" s="337"/>
      <c r="Z485" s="337"/>
    </row>
    <row r="486" spans="1:26" ht="12.75" customHeight="1" x14ac:dyDescent="0.2">
      <c r="A486" s="337"/>
      <c r="B486" s="337"/>
      <c r="C486" s="337"/>
      <c r="D486" s="337"/>
      <c r="E486" s="337"/>
      <c r="F486" s="337"/>
      <c r="G486" s="337"/>
      <c r="H486" s="337"/>
      <c r="I486" s="337"/>
      <c r="J486" s="337"/>
      <c r="K486" s="337"/>
      <c r="L486" s="337"/>
      <c r="M486" s="337"/>
      <c r="N486" s="337"/>
      <c r="O486" s="337"/>
      <c r="P486" s="337"/>
      <c r="Q486" s="337"/>
      <c r="R486" s="337"/>
      <c r="S486" s="337"/>
      <c r="T486" s="337"/>
      <c r="U486" s="337"/>
      <c r="V486" s="337"/>
      <c r="W486" s="337"/>
      <c r="X486" s="337"/>
      <c r="Y486" s="337"/>
      <c r="Z486" s="337"/>
    </row>
    <row r="487" spans="1:26" ht="12.75" customHeight="1" x14ac:dyDescent="0.2">
      <c r="A487" s="337"/>
      <c r="B487" s="337"/>
      <c r="C487" s="337"/>
      <c r="D487" s="337"/>
      <c r="E487" s="337"/>
      <c r="F487" s="337"/>
      <c r="G487" s="337"/>
      <c r="H487" s="337"/>
      <c r="I487" s="337"/>
      <c r="J487" s="337"/>
      <c r="K487" s="337"/>
      <c r="L487" s="337"/>
      <c r="M487" s="337"/>
      <c r="N487" s="337"/>
      <c r="O487" s="337"/>
      <c r="P487" s="337"/>
      <c r="Q487" s="337"/>
      <c r="R487" s="337"/>
      <c r="S487" s="337"/>
      <c r="T487" s="337"/>
      <c r="U487" s="337"/>
      <c r="V487" s="337"/>
      <c r="W487" s="337"/>
      <c r="X487" s="337"/>
      <c r="Y487" s="337"/>
      <c r="Z487" s="337"/>
    </row>
    <row r="488" spans="1:26" ht="12.75" customHeight="1" x14ac:dyDescent="0.2">
      <c r="A488" s="337"/>
      <c r="B488" s="337"/>
      <c r="C488" s="337"/>
      <c r="D488" s="337"/>
      <c r="E488" s="337"/>
      <c r="F488" s="337"/>
      <c r="G488" s="337"/>
      <c r="H488" s="337"/>
      <c r="I488" s="337"/>
      <c r="J488" s="337"/>
      <c r="K488" s="337"/>
      <c r="L488" s="337"/>
      <c r="M488" s="337"/>
      <c r="N488" s="337"/>
      <c r="O488" s="337"/>
      <c r="P488" s="337"/>
      <c r="Q488" s="337"/>
      <c r="R488" s="337"/>
      <c r="S488" s="337"/>
      <c r="T488" s="337"/>
      <c r="U488" s="337"/>
      <c r="V488" s="337"/>
      <c r="W488" s="337"/>
      <c r="X488" s="337"/>
      <c r="Y488" s="337"/>
      <c r="Z488" s="337"/>
    </row>
    <row r="489" spans="1:26" ht="12.75" customHeight="1" x14ac:dyDescent="0.2">
      <c r="A489" s="337"/>
      <c r="B489" s="337"/>
      <c r="C489" s="337"/>
      <c r="D489" s="337"/>
      <c r="E489" s="337"/>
      <c r="F489" s="337"/>
      <c r="G489" s="337"/>
      <c r="H489" s="337"/>
      <c r="I489" s="337"/>
      <c r="J489" s="337"/>
      <c r="K489" s="337"/>
      <c r="L489" s="337"/>
      <c r="M489" s="337"/>
      <c r="N489" s="337"/>
      <c r="O489" s="337"/>
      <c r="P489" s="337"/>
      <c r="Q489" s="337"/>
      <c r="R489" s="337"/>
      <c r="S489" s="337"/>
      <c r="T489" s="337"/>
      <c r="U489" s="337"/>
      <c r="V489" s="337"/>
      <c r="W489" s="337"/>
      <c r="X489" s="337"/>
      <c r="Y489" s="337"/>
      <c r="Z489" s="337"/>
    </row>
    <row r="490" spans="1:26" ht="12.75" customHeight="1" x14ac:dyDescent="0.2">
      <c r="A490" s="337"/>
      <c r="B490" s="337"/>
      <c r="C490" s="337"/>
      <c r="D490" s="337"/>
      <c r="E490" s="337"/>
      <c r="F490" s="337"/>
      <c r="G490" s="337"/>
      <c r="H490" s="337"/>
      <c r="I490" s="337"/>
      <c r="J490" s="337"/>
      <c r="K490" s="337"/>
      <c r="L490" s="337"/>
      <c r="M490" s="337"/>
      <c r="N490" s="337"/>
      <c r="O490" s="337"/>
      <c r="P490" s="337"/>
      <c r="Q490" s="337"/>
      <c r="R490" s="337"/>
      <c r="S490" s="337"/>
      <c r="T490" s="337"/>
      <c r="U490" s="337"/>
      <c r="V490" s="337"/>
      <c r="W490" s="337"/>
      <c r="X490" s="337"/>
      <c r="Y490" s="337"/>
      <c r="Z490" s="337"/>
    </row>
    <row r="491" spans="1:26" ht="12.75" customHeight="1" x14ac:dyDescent="0.2">
      <c r="A491" s="337"/>
      <c r="B491" s="337"/>
      <c r="C491" s="337"/>
      <c r="D491" s="337"/>
      <c r="E491" s="337"/>
      <c r="F491" s="337"/>
      <c r="G491" s="337"/>
      <c r="H491" s="337"/>
      <c r="I491" s="337"/>
      <c r="J491" s="337"/>
      <c r="K491" s="337"/>
      <c r="L491" s="337"/>
      <c r="M491" s="337"/>
      <c r="N491" s="337"/>
      <c r="O491" s="337"/>
      <c r="P491" s="337"/>
      <c r="Q491" s="337"/>
      <c r="R491" s="337"/>
      <c r="S491" s="337"/>
      <c r="T491" s="337"/>
      <c r="U491" s="337"/>
      <c r="V491" s="337"/>
      <c r="W491" s="337"/>
      <c r="X491" s="337"/>
      <c r="Y491" s="337"/>
      <c r="Z491" s="337"/>
    </row>
    <row r="492" spans="1:26" ht="12.75" customHeight="1" x14ac:dyDescent="0.2">
      <c r="A492" s="337"/>
      <c r="B492" s="337"/>
      <c r="C492" s="337"/>
      <c r="D492" s="337"/>
      <c r="E492" s="337"/>
      <c r="F492" s="337"/>
      <c r="G492" s="337"/>
      <c r="H492" s="337"/>
      <c r="I492" s="337"/>
      <c r="J492" s="337"/>
      <c r="K492" s="337"/>
      <c r="L492" s="337"/>
      <c r="M492" s="337"/>
      <c r="N492" s="337"/>
      <c r="O492" s="337"/>
      <c r="P492" s="337"/>
      <c r="Q492" s="337"/>
      <c r="R492" s="337"/>
      <c r="S492" s="337"/>
      <c r="T492" s="337"/>
      <c r="U492" s="337"/>
      <c r="V492" s="337"/>
      <c r="W492" s="337"/>
      <c r="X492" s="337"/>
      <c r="Y492" s="337"/>
      <c r="Z492" s="337"/>
    </row>
    <row r="493" spans="1:26" ht="12.75" customHeight="1" x14ac:dyDescent="0.2">
      <c r="A493" s="337"/>
      <c r="B493" s="337"/>
      <c r="C493" s="337"/>
      <c r="D493" s="337"/>
      <c r="E493" s="337"/>
      <c r="F493" s="337"/>
      <c r="G493" s="337"/>
      <c r="H493" s="337"/>
      <c r="I493" s="337"/>
      <c r="J493" s="337"/>
      <c r="K493" s="337"/>
      <c r="L493" s="337"/>
      <c r="M493" s="337"/>
      <c r="N493" s="337"/>
      <c r="O493" s="337"/>
      <c r="P493" s="337"/>
      <c r="Q493" s="337"/>
      <c r="R493" s="337"/>
      <c r="S493" s="337"/>
      <c r="T493" s="337"/>
      <c r="U493" s="337"/>
      <c r="V493" s="337"/>
      <c r="W493" s="337"/>
      <c r="X493" s="337"/>
      <c r="Y493" s="337"/>
      <c r="Z493" s="337"/>
    </row>
    <row r="494" spans="1:26" ht="12.75" customHeight="1" x14ac:dyDescent="0.2">
      <c r="A494" s="337"/>
      <c r="B494" s="337"/>
      <c r="C494" s="337"/>
      <c r="D494" s="337"/>
      <c r="E494" s="337"/>
      <c r="F494" s="337"/>
      <c r="G494" s="337"/>
      <c r="H494" s="337"/>
      <c r="I494" s="337"/>
      <c r="J494" s="337"/>
      <c r="K494" s="337"/>
      <c r="L494" s="337"/>
      <c r="M494" s="337"/>
      <c r="N494" s="337"/>
      <c r="O494" s="337"/>
      <c r="P494" s="337"/>
      <c r="Q494" s="337"/>
      <c r="R494" s="337"/>
      <c r="S494" s="337"/>
      <c r="T494" s="337"/>
      <c r="U494" s="337"/>
      <c r="V494" s="337"/>
      <c r="W494" s="337"/>
      <c r="X494" s="337"/>
      <c r="Y494" s="337"/>
      <c r="Z494" s="337"/>
    </row>
    <row r="495" spans="1:26" ht="12.75" customHeight="1" x14ac:dyDescent="0.2">
      <c r="A495" s="337"/>
      <c r="B495" s="337"/>
      <c r="C495" s="337"/>
      <c r="D495" s="337"/>
      <c r="E495" s="337"/>
      <c r="F495" s="337"/>
      <c r="G495" s="337"/>
      <c r="H495" s="337"/>
      <c r="I495" s="337"/>
      <c r="J495" s="337"/>
      <c r="K495" s="337"/>
      <c r="L495" s="337"/>
      <c r="M495" s="337"/>
      <c r="N495" s="337"/>
      <c r="O495" s="337"/>
      <c r="P495" s="337"/>
      <c r="Q495" s="337"/>
      <c r="R495" s="337"/>
      <c r="S495" s="337"/>
      <c r="T495" s="337"/>
      <c r="U495" s="337"/>
      <c r="V495" s="337"/>
      <c r="W495" s="337"/>
      <c r="X495" s="337"/>
      <c r="Y495" s="337"/>
      <c r="Z495" s="337"/>
    </row>
    <row r="496" spans="1:26" ht="12.75" customHeight="1" x14ac:dyDescent="0.2">
      <c r="A496" s="337"/>
      <c r="B496" s="337"/>
      <c r="C496" s="337"/>
      <c r="D496" s="337"/>
      <c r="E496" s="337"/>
      <c r="F496" s="337"/>
      <c r="G496" s="337"/>
      <c r="H496" s="337"/>
      <c r="I496" s="337"/>
      <c r="J496" s="337"/>
      <c r="K496" s="337"/>
      <c r="L496" s="337"/>
      <c r="M496" s="337"/>
      <c r="N496" s="337"/>
      <c r="O496" s="337"/>
      <c r="P496" s="337"/>
      <c r="Q496" s="337"/>
      <c r="R496" s="337"/>
      <c r="S496" s="337"/>
      <c r="T496" s="337"/>
      <c r="U496" s="337"/>
      <c r="V496" s="337"/>
      <c r="W496" s="337"/>
      <c r="X496" s="337"/>
      <c r="Y496" s="337"/>
      <c r="Z496" s="337"/>
    </row>
    <row r="497" spans="1:26" ht="12.75" customHeight="1" x14ac:dyDescent="0.2">
      <c r="A497" s="337"/>
      <c r="B497" s="337"/>
      <c r="C497" s="337"/>
      <c r="D497" s="337"/>
      <c r="E497" s="337"/>
      <c r="F497" s="337"/>
      <c r="G497" s="337"/>
      <c r="H497" s="337"/>
      <c r="I497" s="337"/>
      <c r="J497" s="337"/>
      <c r="K497" s="337"/>
      <c r="L497" s="337"/>
      <c r="M497" s="337"/>
      <c r="N497" s="337"/>
      <c r="O497" s="337"/>
      <c r="P497" s="337"/>
      <c r="Q497" s="337"/>
      <c r="R497" s="337"/>
      <c r="S497" s="337"/>
      <c r="T497" s="337"/>
      <c r="U497" s="337"/>
      <c r="V497" s="337"/>
      <c r="W497" s="337"/>
      <c r="X497" s="337"/>
      <c r="Y497" s="337"/>
      <c r="Z497" s="337"/>
    </row>
    <row r="498" spans="1:26" ht="12.75" customHeight="1" x14ac:dyDescent="0.2">
      <c r="A498" s="337"/>
      <c r="B498" s="337"/>
      <c r="C498" s="337"/>
      <c r="D498" s="337"/>
      <c r="E498" s="337"/>
      <c r="F498" s="337"/>
      <c r="G498" s="337"/>
      <c r="H498" s="337"/>
      <c r="I498" s="337"/>
      <c r="J498" s="337"/>
      <c r="K498" s="337"/>
      <c r="L498" s="337"/>
      <c r="M498" s="337"/>
      <c r="N498" s="337"/>
      <c r="O498" s="337"/>
      <c r="P498" s="337"/>
      <c r="Q498" s="337"/>
      <c r="R498" s="337"/>
      <c r="S498" s="337"/>
      <c r="T498" s="337"/>
      <c r="U498" s="337"/>
      <c r="V498" s="337"/>
      <c r="W498" s="337"/>
      <c r="X498" s="337"/>
      <c r="Y498" s="337"/>
      <c r="Z498" s="337"/>
    </row>
    <row r="499" spans="1:26" ht="12.75" customHeight="1" x14ac:dyDescent="0.2">
      <c r="A499" s="337"/>
      <c r="B499" s="337"/>
      <c r="C499" s="337"/>
      <c r="D499" s="337"/>
      <c r="E499" s="337"/>
      <c r="F499" s="337"/>
      <c r="G499" s="337"/>
      <c r="H499" s="337"/>
      <c r="I499" s="337"/>
      <c r="J499" s="337"/>
      <c r="K499" s="337"/>
      <c r="L499" s="337"/>
      <c r="M499" s="337"/>
      <c r="N499" s="337"/>
      <c r="O499" s="337"/>
      <c r="P499" s="337"/>
      <c r="Q499" s="337"/>
      <c r="R499" s="337"/>
      <c r="S499" s="337"/>
      <c r="T499" s="337"/>
      <c r="U499" s="337"/>
      <c r="V499" s="337"/>
      <c r="W499" s="337"/>
      <c r="X499" s="337"/>
      <c r="Y499" s="337"/>
      <c r="Z499" s="337"/>
    </row>
    <row r="500" spans="1:26" ht="12.75" customHeight="1" x14ac:dyDescent="0.2">
      <c r="A500" s="337"/>
      <c r="B500" s="337"/>
      <c r="C500" s="337"/>
      <c r="D500" s="337"/>
      <c r="E500" s="337"/>
      <c r="F500" s="337"/>
      <c r="G500" s="337"/>
      <c r="H500" s="337"/>
      <c r="I500" s="337"/>
      <c r="J500" s="337"/>
      <c r="K500" s="337"/>
      <c r="L500" s="337"/>
      <c r="M500" s="337"/>
      <c r="N500" s="337"/>
      <c r="O500" s="337"/>
      <c r="P500" s="337"/>
      <c r="Q500" s="337"/>
      <c r="R500" s="337"/>
      <c r="S500" s="337"/>
      <c r="T500" s="337"/>
      <c r="U500" s="337"/>
      <c r="V500" s="337"/>
      <c r="W500" s="337"/>
      <c r="X500" s="337"/>
      <c r="Y500" s="337"/>
      <c r="Z500" s="337"/>
    </row>
    <row r="501" spans="1:26" ht="12.75" customHeight="1" x14ac:dyDescent="0.2">
      <c r="A501" s="337"/>
      <c r="B501" s="337"/>
      <c r="C501" s="337"/>
      <c r="D501" s="337"/>
      <c r="E501" s="337"/>
      <c r="F501" s="337"/>
      <c r="G501" s="337"/>
      <c r="H501" s="337"/>
      <c r="I501" s="337"/>
      <c r="J501" s="337"/>
      <c r="K501" s="337"/>
      <c r="L501" s="337"/>
      <c r="M501" s="337"/>
      <c r="N501" s="337"/>
      <c r="O501" s="337"/>
      <c r="P501" s="337"/>
      <c r="Q501" s="337"/>
      <c r="R501" s="337"/>
      <c r="S501" s="337"/>
      <c r="T501" s="337"/>
      <c r="U501" s="337"/>
      <c r="V501" s="337"/>
      <c r="W501" s="337"/>
      <c r="X501" s="337"/>
      <c r="Y501" s="337"/>
      <c r="Z501" s="337"/>
    </row>
    <row r="502" spans="1:26" ht="12.75" customHeight="1" x14ac:dyDescent="0.2">
      <c r="A502" s="337"/>
      <c r="B502" s="337"/>
      <c r="C502" s="337"/>
      <c r="D502" s="337"/>
      <c r="E502" s="337"/>
      <c r="F502" s="337"/>
      <c r="G502" s="337"/>
      <c r="H502" s="337"/>
      <c r="I502" s="337"/>
      <c r="J502" s="337"/>
      <c r="K502" s="337"/>
      <c r="L502" s="337"/>
      <c r="M502" s="337"/>
      <c r="N502" s="337"/>
      <c r="O502" s="337"/>
      <c r="P502" s="337"/>
      <c r="Q502" s="337"/>
      <c r="R502" s="337"/>
      <c r="S502" s="337"/>
      <c r="T502" s="337"/>
      <c r="U502" s="337"/>
      <c r="V502" s="337"/>
      <c r="W502" s="337"/>
      <c r="X502" s="337"/>
      <c r="Y502" s="337"/>
      <c r="Z502" s="337"/>
    </row>
    <row r="503" spans="1:26" ht="12.75" customHeight="1" x14ac:dyDescent="0.2">
      <c r="A503" s="337"/>
      <c r="B503" s="337"/>
      <c r="C503" s="337"/>
      <c r="D503" s="337"/>
      <c r="E503" s="337"/>
      <c r="F503" s="337"/>
      <c r="G503" s="337"/>
      <c r="H503" s="337"/>
      <c r="I503" s="337"/>
      <c r="J503" s="337"/>
      <c r="K503" s="337"/>
      <c r="L503" s="337"/>
      <c r="M503" s="337"/>
      <c r="N503" s="337"/>
      <c r="O503" s="337"/>
      <c r="P503" s="337"/>
      <c r="Q503" s="337"/>
      <c r="R503" s="337"/>
      <c r="S503" s="337"/>
      <c r="T503" s="337"/>
      <c r="U503" s="337"/>
      <c r="V503" s="337"/>
      <c r="W503" s="337"/>
      <c r="X503" s="337"/>
      <c r="Y503" s="337"/>
      <c r="Z503" s="337"/>
    </row>
    <row r="504" spans="1:26" ht="12.75" customHeight="1" x14ac:dyDescent="0.2">
      <c r="A504" s="337"/>
      <c r="B504" s="337"/>
      <c r="C504" s="337"/>
      <c r="D504" s="337"/>
      <c r="E504" s="337"/>
      <c r="F504" s="337"/>
      <c r="G504" s="337"/>
      <c r="H504" s="337"/>
      <c r="I504" s="337"/>
      <c r="J504" s="337"/>
      <c r="K504" s="337"/>
      <c r="L504" s="337"/>
      <c r="M504" s="337"/>
      <c r="N504" s="337"/>
      <c r="O504" s="337"/>
      <c r="P504" s="337"/>
      <c r="Q504" s="337"/>
      <c r="R504" s="337"/>
      <c r="S504" s="337"/>
      <c r="T504" s="337"/>
      <c r="U504" s="337"/>
      <c r="V504" s="337"/>
      <c r="W504" s="337"/>
      <c r="X504" s="337"/>
      <c r="Y504" s="337"/>
      <c r="Z504" s="337"/>
    </row>
    <row r="505" spans="1:26" ht="12.75" customHeight="1" x14ac:dyDescent="0.2">
      <c r="A505" s="337"/>
      <c r="B505" s="337"/>
      <c r="C505" s="337"/>
      <c r="D505" s="337"/>
      <c r="E505" s="337"/>
      <c r="F505" s="337"/>
      <c r="G505" s="337"/>
      <c r="H505" s="337"/>
      <c r="I505" s="337"/>
      <c r="J505" s="337"/>
      <c r="K505" s="337"/>
      <c r="L505" s="337"/>
      <c r="M505" s="337"/>
      <c r="N505" s="337"/>
      <c r="O505" s="337"/>
      <c r="P505" s="337"/>
      <c r="Q505" s="337"/>
      <c r="R505" s="337"/>
      <c r="S505" s="337"/>
      <c r="T505" s="337"/>
      <c r="U505" s="337"/>
      <c r="V505" s="337"/>
      <c r="W505" s="337"/>
      <c r="X505" s="337"/>
      <c r="Y505" s="337"/>
      <c r="Z505" s="337"/>
    </row>
    <row r="506" spans="1:26" ht="12.75" customHeight="1" x14ac:dyDescent="0.2">
      <c r="A506" s="337"/>
      <c r="B506" s="337"/>
      <c r="C506" s="337"/>
      <c r="D506" s="337"/>
      <c r="E506" s="337"/>
      <c r="F506" s="337"/>
      <c r="G506" s="337"/>
      <c r="H506" s="337"/>
      <c r="I506" s="337"/>
      <c r="J506" s="337"/>
      <c r="K506" s="337"/>
      <c r="L506" s="337"/>
      <c r="M506" s="337"/>
      <c r="N506" s="337"/>
      <c r="O506" s="337"/>
      <c r="P506" s="337"/>
      <c r="Q506" s="337"/>
      <c r="R506" s="337"/>
      <c r="S506" s="337"/>
      <c r="T506" s="337"/>
      <c r="U506" s="337"/>
      <c r="V506" s="337"/>
      <c r="W506" s="337"/>
      <c r="X506" s="337"/>
      <c r="Y506" s="337"/>
      <c r="Z506" s="337"/>
    </row>
    <row r="507" spans="1:26" ht="12.75" customHeight="1" x14ac:dyDescent="0.2">
      <c r="A507" s="337"/>
      <c r="B507" s="337"/>
      <c r="C507" s="337"/>
      <c r="D507" s="337"/>
      <c r="E507" s="337"/>
      <c r="F507" s="337"/>
      <c r="G507" s="337"/>
      <c r="H507" s="337"/>
      <c r="I507" s="337"/>
      <c r="J507" s="337"/>
      <c r="K507" s="337"/>
      <c r="L507" s="337"/>
      <c r="M507" s="337"/>
      <c r="N507" s="337"/>
      <c r="O507" s="337"/>
      <c r="P507" s="337"/>
      <c r="Q507" s="337"/>
      <c r="R507" s="337"/>
      <c r="S507" s="337"/>
      <c r="T507" s="337"/>
      <c r="U507" s="337"/>
      <c r="V507" s="337"/>
      <c r="W507" s="337"/>
      <c r="X507" s="337"/>
      <c r="Y507" s="337"/>
      <c r="Z507" s="337"/>
    </row>
    <row r="508" spans="1:26" ht="12.75" customHeight="1" x14ac:dyDescent="0.2">
      <c r="A508" s="337"/>
      <c r="B508" s="337"/>
      <c r="C508" s="337"/>
      <c r="D508" s="337"/>
      <c r="E508" s="337"/>
      <c r="F508" s="337"/>
      <c r="G508" s="337"/>
      <c r="H508" s="337"/>
      <c r="I508" s="337"/>
      <c r="J508" s="337"/>
      <c r="K508" s="337"/>
      <c r="L508" s="337"/>
      <c r="M508" s="337"/>
      <c r="N508" s="337"/>
      <c r="O508" s="337"/>
      <c r="P508" s="337"/>
      <c r="Q508" s="337"/>
      <c r="R508" s="337"/>
      <c r="S508" s="337"/>
      <c r="T508" s="337"/>
      <c r="U508" s="337"/>
      <c r="V508" s="337"/>
      <c r="W508" s="337"/>
      <c r="X508" s="337"/>
      <c r="Y508" s="337"/>
      <c r="Z508" s="337"/>
    </row>
    <row r="509" spans="1:26" ht="12.75" customHeight="1" x14ac:dyDescent="0.2">
      <c r="A509" s="337"/>
      <c r="B509" s="337"/>
      <c r="C509" s="337"/>
      <c r="D509" s="337"/>
      <c r="E509" s="337"/>
      <c r="F509" s="337"/>
      <c r="G509" s="337"/>
      <c r="H509" s="337"/>
      <c r="I509" s="337"/>
      <c r="J509" s="337"/>
      <c r="K509" s="337"/>
      <c r="L509" s="337"/>
      <c r="M509" s="337"/>
      <c r="N509" s="337"/>
      <c r="O509" s="337"/>
      <c r="P509" s="337"/>
      <c r="Q509" s="337"/>
      <c r="R509" s="337"/>
      <c r="S509" s="337"/>
      <c r="T509" s="337"/>
      <c r="U509" s="337"/>
      <c r="V509" s="337"/>
      <c r="W509" s="337"/>
      <c r="X509" s="337"/>
      <c r="Y509" s="337"/>
      <c r="Z509" s="337"/>
    </row>
    <row r="510" spans="1:26" ht="12.75" customHeight="1" x14ac:dyDescent="0.2">
      <c r="A510" s="337"/>
      <c r="B510" s="337"/>
      <c r="C510" s="337"/>
      <c r="D510" s="337"/>
      <c r="E510" s="337"/>
      <c r="F510" s="337"/>
      <c r="G510" s="337"/>
      <c r="H510" s="337"/>
      <c r="I510" s="337"/>
      <c r="J510" s="337"/>
      <c r="K510" s="337"/>
      <c r="L510" s="337"/>
      <c r="M510" s="337"/>
      <c r="N510" s="337"/>
      <c r="O510" s="337"/>
      <c r="P510" s="337"/>
      <c r="Q510" s="337"/>
      <c r="R510" s="337"/>
      <c r="S510" s="337"/>
      <c r="T510" s="337"/>
      <c r="U510" s="337"/>
      <c r="V510" s="337"/>
      <c r="W510" s="337"/>
      <c r="X510" s="337"/>
      <c r="Y510" s="337"/>
      <c r="Z510" s="337"/>
    </row>
    <row r="511" spans="1:26" ht="12.75" customHeight="1" x14ac:dyDescent="0.2">
      <c r="A511" s="337"/>
      <c r="B511" s="337"/>
      <c r="C511" s="337"/>
      <c r="D511" s="337"/>
      <c r="E511" s="337"/>
      <c r="F511" s="337"/>
      <c r="G511" s="337"/>
      <c r="H511" s="337"/>
      <c r="I511" s="337"/>
      <c r="J511" s="337"/>
      <c r="K511" s="337"/>
      <c r="L511" s="337"/>
      <c r="M511" s="337"/>
      <c r="N511" s="337"/>
      <c r="O511" s="337"/>
      <c r="P511" s="337"/>
      <c r="Q511" s="337"/>
      <c r="R511" s="337"/>
      <c r="S511" s="337"/>
      <c r="T511" s="337"/>
      <c r="U511" s="337"/>
      <c r="V511" s="337"/>
      <c r="W511" s="337"/>
      <c r="X511" s="337"/>
      <c r="Y511" s="337"/>
      <c r="Z511" s="337"/>
    </row>
    <row r="512" spans="1:26" ht="12.75" customHeight="1" x14ac:dyDescent="0.2">
      <c r="A512" s="337"/>
      <c r="B512" s="337"/>
      <c r="C512" s="337"/>
      <c r="D512" s="337"/>
      <c r="E512" s="337"/>
      <c r="F512" s="337"/>
      <c r="G512" s="337"/>
      <c r="H512" s="337"/>
      <c r="I512" s="337"/>
      <c r="J512" s="337"/>
      <c r="K512" s="337"/>
      <c r="L512" s="337"/>
      <c r="M512" s="337"/>
      <c r="N512" s="337"/>
      <c r="O512" s="337"/>
      <c r="P512" s="337"/>
      <c r="Q512" s="337"/>
      <c r="R512" s="337"/>
      <c r="S512" s="337"/>
      <c r="T512" s="337"/>
      <c r="U512" s="337"/>
      <c r="V512" s="337"/>
      <c r="W512" s="337"/>
      <c r="X512" s="337"/>
      <c r="Y512" s="337"/>
      <c r="Z512" s="337"/>
    </row>
    <row r="513" spans="1:26" ht="12.75" customHeight="1" x14ac:dyDescent="0.2">
      <c r="A513" s="337"/>
      <c r="B513" s="337"/>
      <c r="C513" s="337"/>
      <c r="D513" s="337"/>
      <c r="E513" s="337"/>
      <c r="F513" s="337"/>
      <c r="G513" s="337"/>
      <c r="H513" s="337"/>
      <c r="I513" s="337"/>
      <c r="J513" s="337"/>
      <c r="K513" s="337"/>
      <c r="L513" s="337"/>
      <c r="M513" s="337"/>
      <c r="N513" s="337"/>
      <c r="O513" s="337"/>
      <c r="P513" s="337"/>
      <c r="Q513" s="337"/>
      <c r="R513" s="337"/>
      <c r="S513" s="337"/>
      <c r="T513" s="337"/>
      <c r="U513" s="337"/>
      <c r="V513" s="337"/>
      <c r="W513" s="337"/>
      <c r="X513" s="337"/>
      <c r="Y513" s="337"/>
      <c r="Z513" s="337"/>
    </row>
    <row r="514" spans="1:26" ht="12.75" customHeight="1" x14ac:dyDescent="0.2">
      <c r="A514" s="337"/>
      <c r="B514" s="337"/>
      <c r="C514" s="337"/>
      <c r="D514" s="337"/>
      <c r="E514" s="337"/>
      <c r="F514" s="337"/>
      <c r="G514" s="337"/>
      <c r="H514" s="337"/>
      <c r="I514" s="337"/>
      <c r="J514" s="337"/>
      <c r="K514" s="337"/>
      <c r="L514" s="337"/>
      <c r="M514" s="337"/>
      <c r="N514" s="337"/>
      <c r="O514" s="337"/>
      <c r="P514" s="337"/>
      <c r="Q514" s="337"/>
      <c r="R514" s="337"/>
      <c r="S514" s="337"/>
      <c r="T514" s="337"/>
      <c r="U514" s="337"/>
      <c r="V514" s="337"/>
      <c r="W514" s="337"/>
      <c r="X514" s="337"/>
      <c r="Y514" s="337"/>
      <c r="Z514" s="337"/>
    </row>
    <row r="515" spans="1:26" ht="12.75" customHeight="1" x14ac:dyDescent="0.2">
      <c r="A515" s="337"/>
      <c r="B515" s="337"/>
      <c r="C515" s="337"/>
      <c r="D515" s="337"/>
      <c r="E515" s="337"/>
      <c r="F515" s="337"/>
      <c r="G515" s="337"/>
      <c r="H515" s="337"/>
      <c r="I515" s="337"/>
      <c r="J515" s="337"/>
      <c r="K515" s="337"/>
      <c r="L515" s="337"/>
      <c r="M515" s="337"/>
      <c r="N515" s="337"/>
      <c r="O515" s="337"/>
      <c r="P515" s="337"/>
      <c r="Q515" s="337"/>
      <c r="R515" s="337"/>
      <c r="S515" s="337"/>
      <c r="T515" s="337"/>
      <c r="U515" s="337"/>
      <c r="V515" s="337"/>
      <c r="W515" s="337"/>
      <c r="X515" s="337"/>
      <c r="Y515" s="337"/>
      <c r="Z515" s="337"/>
    </row>
    <row r="516" spans="1:26" ht="12.75" customHeight="1" x14ac:dyDescent="0.2">
      <c r="A516" s="337"/>
      <c r="B516" s="337"/>
      <c r="C516" s="337"/>
      <c r="D516" s="337"/>
      <c r="E516" s="337"/>
      <c r="F516" s="337"/>
      <c r="G516" s="337"/>
      <c r="H516" s="337"/>
      <c r="I516" s="337"/>
      <c r="J516" s="337"/>
      <c r="K516" s="337"/>
      <c r="L516" s="337"/>
      <c r="M516" s="337"/>
      <c r="N516" s="337"/>
      <c r="O516" s="337"/>
      <c r="P516" s="337"/>
      <c r="Q516" s="337"/>
      <c r="R516" s="337"/>
      <c r="S516" s="337"/>
      <c r="T516" s="337"/>
      <c r="U516" s="337"/>
      <c r="V516" s="337"/>
      <c r="W516" s="337"/>
      <c r="X516" s="337"/>
      <c r="Y516" s="337"/>
      <c r="Z516" s="337"/>
    </row>
    <row r="517" spans="1:26" ht="12.75" customHeight="1" x14ac:dyDescent="0.2">
      <c r="A517" s="337"/>
      <c r="B517" s="337"/>
      <c r="C517" s="337"/>
      <c r="D517" s="337"/>
      <c r="E517" s="337"/>
      <c r="F517" s="337"/>
      <c r="G517" s="337"/>
      <c r="H517" s="337"/>
      <c r="I517" s="337"/>
      <c r="J517" s="337"/>
      <c r="K517" s="337"/>
      <c r="L517" s="337"/>
      <c r="M517" s="337"/>
      <c r="N517" s="337"/>
      <c r="O517" s="337"/>
      <c r="P517" s="337"/>
      <c r="Q517" s="337"/>
      <c r="R517" s="337"/>
      <c r="S517" s="337"/>
      <c r="T517" s="337"/>
      <c r="U517" s="337"/>
      <c r="V517" s="337"/>
      <c r="W517" s="337"/>
      <c r="X517" s="337"/>
      <c r="Y517" s="337"/>
      <c r="Z517" s="337"/>
    </row>
    <row r="518" spans="1:26" ht="12.75" customHeight="1" x14ac:dyDescent="0.2">
      <c r="A518" s="337"/>
      <c r="B518" s="337"/>
      <c r="C518" s="337"/>
      <c r="D518" s="337"/>
      <c r="E518" s="337"/>
      <c r="F518" s="337"/>
      <c r="G518" s="337"/>
      <c r="H518" s="337"/>
      <c r="I518" s="337"/>
      <c r="J518" s="337"/>
      <c r="K518" s="337"/>
      <c r="L518" s="337"/>
      <c r="M518" s="337"/>
      <c r="N518" s="337"/>
      <c r="O518" s="337"/>
      <c r="P518" s="337"/>
      <c r="Q518" s="337"/>
      <c r="R518" s="337"/>
      <c r="S518" s="337"/>
      <c r="T518" s="337"/>
      <c r="U518" s="337"/>
      <c r="V518" s="337"/>
      <c r="W518" s="337"/>
      <c r="X518" s="337"/>
      <c r="Y518" s="337"/>
      <c r="Z518" s="337"/>
    </row>
    <row r="519" spans="1:26" ht="12.75" customHeight="1" x14ac:dyDescent="0.2">
      <c r="A519" s="337"/>
      <c r="B519" s="337"/>
      <c r="C519" s="337"/>
      <c r="D519" s="337"/>
      <c r="E519" s="337"/>
      <c r="F519" s="337"/>
      <c r="G519" s="337"/>
      <c r="H519" s="337"/>
      <c r="I519" s="337"/>
      <c r="J519" s="337"/>
      <c r="K519" s="337"/>
      <c r="L519" s="337"/>
      <c r="M519" s="337"/>
      <c r="N519" s="337"/>
      <c r="O519" s="337"/>
      <c r="P519" s="337"/>
      <c r="Q519" s="337"/>
      <c r="R519" s="337"/>
      <c r="S519" s="337"/>
      <c r="T519" s="337"/>
      <c r="U519" s="337"/>
      <c r="V519" s="337"/>
      <c r="W519" s="337"/>
      <c r="X519" s="337"/>
      <c r="Y519" s="337"/>
      <c r="Z519" s="337"/>
    </row>
    <row r="520" spans="1:26" ht="12.75" customHeight="1" x14ac:dyDescent="0.2">
      <c r="A520" s="337"/>
      <c r="B520" s="337"/>
      <c r="C520" s="337"/>
      <c r="D520" s="337"/>
      <c r="E520" s="337"/>
      <c r="F520" s="337"/>
      <c r="G520" s="337"/>
      <c r="H520" s="337"/>
      <c r="I520" s="337"/>
      <c r="J520" s="337"/>
      <c r="K520" s="337"/>
      <c r="L520" s="337"/>
      <c r="M520" s="337"/>
      <c r="N520" s="337"/>
      <c r="O520" s="337"/>
      <c r="P520" s="337"/>
      <c r="Q520" s="337"/>
      <c r="R520" s="337"/>
      <c r="S520" s="337"/>
      <c r="T520" s="337"/>
      <c r="U520" s="337"/>
      <c r="V520" s="337"/>
      <c r="W520" s="337"/>
      <c r="X520" s="337"/>
      <c r="Y520" s="337"/>
      <c r="Z520" s="337"/>
    </row>
    <row r="521" spans="1:26" ht="12.75" customHeight="1" x14ac:dyDescent="0.2">
      <c r="A521" s="337"/>
      <c r="B521" s="337"/>
      <c r="C521" s="337"/>
      <c r="D521" s="337"/>
      <c r="E521" s="337"/>
      <c r="F521" s="337"/>
      <c r="G521" s="337"/>
      <c r="H521" s="337"/>
      <c r="I521" s="337"/>
      <c r="J521" s="337"/>
      <c r="K521" s="337"/>
      <c r="L521" s="337"/>
      <c r="M521" s="337"/>
      <c r="N521" s="337"/>
      <c r="O521" s="337"/>
      <c r="P521" s="337"/>
      <c r="Q521" s="337"/>
      <c r="R521" s="337"/>
      <c r="S521" s="337"/>
      <c r="T521" s="337"/>
      <c r="U521" s="337"/>
      <c r="V521" s="337"/>
      <c r="W521" s="337"/>
      <c r="X521" s="337"/>
      <c r="Y521" s="337"/>
      <c r="Z521" s="337"/>
    </row>
    <row r="522" spans="1:26" ht="12.75" customHeight="1" x14ac:dyDescent="0.2">
      <c r="A522" s="337"/>
      <c r="B522" s="337"/>
      <c r="C522" s="337"/>
      <c r="D522" s="337"/>
      <c r="E522" s="337"/>
      <c r="F522" s="337"/>
      <c r="G522" s="337"/>
      <c r="H522" s="337"/>
      <c r="I522" s="337"/>
      <c r="J522" s="337"/>
      <c r="K522" s="337"/>
      <c r="L522" s="337"/>
      <c r="M522" s="337"/>
      <c r="N522" s="337"/>
      <c r="O522" s="337"/>
      <c r="P522" s="337"/>
      <c r="Q522" s="337"/>
      <c r="R522" s="337"/>
      <c r="S522" s="337"/>
      <c r="T522" s="337"/>
      <c r="U522" s="337"/>
      <c r="V522" s="337"/>
      <c r="W522" s="337"/>
      <c r="X522" s="337"/>
      <c r="Y522" s="337"/>
      <c r="Z522" s="337"/>
    </row>
    <row r="523" spans="1:26" ht="12.75" customHeight="1" x14ac:dyDescent="0.2">
      <c r="A523" s="337"/>
      <c r="B523" s="337"/>
      <c r="C523" s="337"/>
      <c r="D523" s="337"/>
      <c r="E523" s="337"/>
      <c r="F523" s="337"/>
      <c r="G523" s="337"/>
      <c r="H523" s="337"/>
      <c r="I523" s="337"/>
      <c r="J523" s="337"/>
      <c r="K523" s="337"/>
      <c r="L523" s="337"/>
      <c r="M523" s="337"/>
      <c r="N523" s="337"/>
      <c r="O523" s="337"/>
      <c r="P523" s="337"/>
      <c r="Q523" s="337"/>
      <c r="R523" s="337"/>
      <c r="S523" s="337"/>
      <c r="T523" s="337"/>
      <c r="U523" s="337"/>
      <c r="V523" s="337"/>
      <c r="W523" s="337"/>
      <c r="X523" s="337"/>
      <c r="Y523" s="337"/>
      <c r="Z523" s="337"/>
    </row>
    <row r="524" spans="1:26" ht="12.75" customHeight="1" x14ac:dyDescent="0.2">
      <c r="A524" s="337"/>
      <c r="B524" s="337"/>
      <c r="C524" s="337"/>
      <c r="D524" s="337"/>
      <c r="E524" s="337"/>
      <c r="F524" s="337"/>
      <c r="G524" s="337"/>
      <c r="H524" s="337"/>
      <c r="I524" s="337"/>
      <c r="J524" s="337"/>
      <c r="K524" s="337"/>
      <c r="L524" s="337"/>
      <c r="M524" s="337"/>
      <c r="N524" s="337"/>
      <c r="O524" s="337"/>
      <c r="P524" s="337"/>
      <c r="Q524" s="337"/>
      <c r="R524" s="337"/>
      <c r="S524" s="337"/>
      <c r="T524" s="337"/>
      <c r="U524" s="337"/>
      <c r="V524" s="337"/>
      <c r="W524" s="337"/>
      <c r="X524" s="337"/>
      <c r="Y524" s="337"/>
      <c r="Z524" s="337"/>
    </row>
    <row r="525" spans="1:26" ht="12.75" customHeight="1" x14ac:dyDescent="0.2">
      <c r="A525" s="337"/>
      <c r="B525" s="337"/>
      <c r="C525" s="337"/>
      <c r="D525" s="337"/>
      <c r="E525" s="337"/>
      <c r="F525" s="337"/>
      <c r="G525" s="337"/>
      <c r="H525" s="337"/>
      <c r="I525" s="337"/>
      <c r="J525" s="337"/>
      <c r="K525" s="337"/>
      <c r="L525" s="337"/>
      <c r="M525" s="337"/>
      <c r="N525" s="337"/>
      <c r="O525" s="337"/>
      <c r="P525" s="337"/>
      <c r="Q525" s="337"/>
      <c r="R525" s="337"/>
      <c r="S525" s="337"/>
      <c r="T525" s="337"/>
      <c r="U525" s="337"/>
      <c r="V525" s="337"/>
      <c r="W525" s="337"/>
      <c r="X525" s="337"/>
      <c r="Y525" s="337"/>
      <c r="Z525" s="337"/>
    </row>
    <row r="526" spans="1:26" ht="12.75" customHeight="1" x14ac:dyDescent="0.2">
      <c r="A526" s="337"/>
      <c r="B526" s="337"/>
      <c r="C526" s="337"/>
      <c r="D526" s="337"/>
      <c r="E526" s="337"/>
      <c r="F526" s="337"/>
      <c r="G526" s="337"/>
      <c r="H526" s="337"/>
      <c r="I526" s="337"/>
      <c r="J526" s="337"/>
      <c r="K526" s="337"/>
      <c r="L526" s="337"/>
      <c r="M526" s="337"/>
      <c r="N526" s="337"/>
      <c r="O526" s="337"/>
      <c r="P526" s="337"/>
      <c r="Q526" s="337"/>
      <c r="R526" s="337"/>
      <c r="S526" s="337"/>
      <c r="T526" s="337"/>
      <c r="U526" s="337"/>
      <c r="V526" s="337"/>
      <c r="W526" s="337"/>
      <c r="X526" s="337"/>
      <c r="Y526" s="337"/>
      <c r="Z526" s="337"/>
    </row>
    <row r="527" spans="1:26" ht="12.75" customHeight="1" x14ac:dyDescent="0.2">
      <c r="A527" s="337"/>
      <c r="B527" s="337"/>
      <c r="C527" s="337"/>
      <c r="D527" s="337"/>
      <c r="E527" s="337"/>
      <c r="F527" s="337"/>
      <c r="G527" s="337"/>
      <c r="H527" s="337"/>
      <c r="I527" s="337"/>
      <c r="J527" s="337"/>
      <c r="K527" s="337"/>
      <c r="L527" s="337"/>
      <c r="M527" s="337"/>
      <c r="N527" s="337"/>
      <c r="O527" s="337"/>
      <c r="P527" s="337"/>
      <c r="Q527" s="337"/>
      <c r="R527" s="337"/>
      <c r="S527" s="337"/>
      <c r="T527" s="337"/>
      <c r="U527" s="337"/>
      <c r="V527" s="337"/>
      <c r="W527" s="337"/>
      <c r="X527" s="337"/>
      <c r="Y527" s="337"/>
      <c r="Z527" s="337"/>
    </row>
    <row r="528" spans="1:26" ht="12.75" customHeight="1" x14ac:dyDescent="0.2">
      <c r="A528" s="337"/>
      <c r="B528" s="337"/>
      <c r="C528" s="337"/>
      <c r="D528" s="337"/>
      <c r="E528" s="337"/>
      <c r="F528" s="337"/>
      <c r="G528" s="337"/>
      <c r="H528" s="337"/>
      <c r="I528" s="337"/>
      <c r="J528" s="337"/>
      <c r="K528" s="337"/>
      <c r="L528" s="337"/>
      <c r="M528" s="337"/>
      <c r="N528" s="337"/>
      <c r="O528" s="337"/>
      <c r="P528" s="337"/>
      <c r="Q528" s="337"/>
      <c r="R528" s="337"/>
      <c r="S528" s="337"/>
      <c r="T528" s="337"/>
      <c r="U528" s="337"/>
      <c r="V528" s="337"/>
      <c r="W528" s="337"/>
      <c r="X528" s="337"/>
      <c r="Y528" s="337"/>
      <c r="Z528" s="337"/>
    </row>
    <row r="529" spans="1:26" ht="12.75" customHeight="1" x14ac:dyDescent="0.2">
      <c r="A529" s="337"/>
      <c r="B529" s="337"/>
      <c r="C529" s="337"/>
      <c r="D529" s="337"/>
      <c r="E529" s="337"/>
      <c r="F529" s="337"/>
      <c r="G529" s="337"/>
      <c r="H529" s="337"/>
      <c r="I529" s="337"/>
      <c r="J529" s="337"/>
      <c r="K529" s="337"/>
      <c r="L529" s="337"/>
      <c r="M529" s="337"/>
      <c r="N529" s="337"/>
      <c r="O529" s="337"/>
      <c r="P529" s="337"/>
      <c r="Q529" s="337"/>
      <c r="R529" s="337"/>
      <c r="S529" s="337"/>
      <c r="T529" s="337"/>
      <c r="U529" s="337"/>
      <c r="V529" s="337"/>
      <c r="W529" s="337"/>
      <c r="X529" s="337"/>
      <c r="Y529" s="337"/>
      <c r="Z529" s="337"/>
    </row>
    <row r="530" spans="1:26" ht="12.75" customHeight="1" x14ac:dyDescent="0.2">
      <c r="A530" s="337"/>
      <c r="B530" s="337"/>
      <c r="C530" s="337"/>
      <c r="D530" s="337"/>
      <c r="E530" s="337"/>
      <c r="F530" s="337"/>
      <c r="G530" s="337"/>
      <c r="H530" s="337"/>
      <c r="I530" s="337"/>
      <c r="J530" s="337"/>
      <c r="K530" s="337"/>
      <c r="L530" s="337"/>
      <c r="M530" s="337"/>
      <c r="N530" s="337"/>
      <c r="O530" s="337"/>
      <c r="P530" s="337"/>
      <c r="Q530" s="337"/>
      <c r="R530" s="337"/>
      <c r="S530" s="337"/>
      <c r="T530" s="337"/>
      <c r="U530" s="337"/>
      <c r="V530" s="337"/>
      <c r="W530" s="337"/>
      <c r="X530" s="337"/>
      <c r="Y530" s="337"/>
      <c r="Z530" s="337"/>
    </row>
    <row r="531" spans="1:26" ht="12.75" customHeight="1" x14ac:dyDescent="0.2">
      <c r="A531" s="337"/>
      <c r="B531" s="337"/>
      <c r="C531" s="337"/>
      <c r="D531" s="337"/>
      <c r="E531" s="337"/>
      <c r="F531" s="337"/>
      <c r="G531" s="337"/>
      <c r="H531" s="337"/>
      <c r="I531" s="337"/>
      <c r="J531" s="337"/>
      <c r="K531" s="337"/>
      <c r="L531" s="337"/>
      <c r="M531" s="337"/>
      <c r="N531" s="337"/>
      <c r="O531" s="337"/>
      <c r="P531" s="337"/>
      <c r="Q531" s="337"/>
      <c r="R531" s="337"/>
      <c r="S531" s="337"/>
      <c r="T531" s="337"/>
      <c r="U531" s="337"/>
      <c r="V531" s="337"/>
      <c r="W531" s="337"/>
      <c r="X531" s="337"/>
      <c r="Y531" s="337"/>
      <c r="Z531" s="337"/>
    </row>
    <row r="532" spans="1:26" ht="12.75" customHeight="1" x14ac:dyDescent="0.2">
      <c r="A532" s="337"/>
      <c r="B532" s="337"/>
      <c r="C532" s="337"/>
      <c r="D532" s="337"/>
      <c r="E532" s="337"/>
      <c r="F532" s="337"/>
      <c r="G532" s="337"/>
      <c r="H532" s="337"/>
      <c r="I532" s="337"/>
      <c r="J532" s="337"/>
      <c r="K532" s="337"/>
      <c r="L532" s="337"/>
      <c r="M532" s="337"/>
      <c r="N532" s="337"/>
      <c r="O532" s="337"/>
      <c r="P532" s="337"/>
      <c r="Q532" s="337"/>
      <c r="R532" s="337"/>
      <c r="S532" s="337"/>
      <c r="T532" s="337"/>
      <c r="U532" s="337"/>
      <c r="V532" s="337"/>
      <c r="W532" s="337"/>
      <c r="X532" s="337"/>
      <c r="Y532" s="337"/>
      <c r="Z532" s="337"/>
    </row>
    <row r="533" spans="1:26" ht="12.75" customHeight="1" x14ac:dyDescent="0.2">
      <c r="A533" s="337"/>
      <c r="B533" s="337"/>
      <c r="C533" s="337"/>
      <c r="D533" s="337"/>
      <c r="E533" s="337"/>
      <c r="F533" s="337"/>
      <c r="G533" s="337"/>
      <c r="H533" s="337"/>
      <c r="I533" s="337"/>
      <c r="J533" s="337"/>
      <c r="K533" s="337"/>
      <c r="L533" s="337"/>
      <c r="M533" s="337"/>
      <c r="N533" s="337"/>
      <c r="O533" s="337"/>
      <c r="P533" s="337"/>
      <c r="Q533" s="337"/>
      <c r="R533" s="337"/>
      <c r="S533" s="337"/>
      <c r="T533" s="337"/>
      <c r="U533" s="337"/>
      <c r="V533" s="337"/>
      <c r="W533" s="337"/>
      <c r="X533" s="337"/>
      <c r="Y533" s="337"/>
      <c r="Z533" s="337"/>
    </row>
    <row r="534" spans="1:26" ht="12.75" customHeight="1" x14ac:dyDescent="0.2">
      <c r="A534" s="337"/>
      <c r="B534" s="337"/>
      <c r="C534" s="337"/>
      <c r="D534" s="337"/>
      <c r="E534" s="337"/>
      <c r="F534" s="337"/>
      <c r="G534" s="337"/>
      <c r="H534" s="337"/>
      <c r="I534" s="337"/>
      <c r="J534" s="337"/>
      <c r="K534" s="337"/>
      <c r="L534" s="337"/>
      <c r="M534" s="337"/>
      <c r="N534" s="337"/>
      <c r="O534" s="337"/>
      <c r="P534" s="337"/>
      <c r="Q534" s="337"/>
      <c r="R534" s="337"/>
      <c r="S534" s="337"/>
      <c r="T534" s="337"/>
      <c r="U534" s="337"/>
      <c r="V534" s="337"/>
      <c r="W534" s="337"/>
      <c r="X534" s="337"/>
      <c r="Y534" s="337"/>
      <c r="Z534" s="337"/>
    </row>
    <row r="535" spans="1:26" ht="12.75" customHeight="1" x14ac:dyDescent="0.2">
      <c r="A535" s="337"/>
      <c r="B535" s="337"/>
      <c r="C535" s="337"/>
      <c r="D535" s="337"/>
      <c r="E535" s="337"/>
      <c r="F535" s="337"/>
      <c r="G535" s="337"/>
      <c r="H535" s="337"/>
      <c r="I535" s="337"/>
      <c r="J535" s="337"/>
      <c r="K535" s="337"/>
      <c r="L535" s="337"/>
      <c r="M535" s="337"/>
      <c r="N535" s="337"/>
      <c r="O535" s="337"/>
      <c r="P535" s="337"/>
      <c r="Q535" s="337"/>
      <c r="R535" s="337"/>
      <c r="S535" s="337"/>
      <c r="T535" s="337"/>
      <c r="U535" s="337"/>
      <c r="V535" s="337"/>
      <c r="W535" s="337"/>
      <c r="X535" s="337"/>
      <c r="Y535" s="337"/>
      <c r="Z535" s="337"/>
    </row>
    <row r="536" spans="1:26" ht="12.75" customHeight="1" x14ac:dyDescent="0.2">
      <c r="A536" s="337"/>
      <c r="B536" s="337"/>
      <c r="C536" s="337"/>
      <c r="D536" s="337"/>
      <c r="E536" s="337"/>
      <c r="F536" s="337"/>
      <c r="G536" s="337"/>
      <c r="H536" s="337"/>
      <c r="I536" s="337"/>
      <c r="J536" s="337"/>
      <c r="K536" s="337"/>
      <c r="L536" s="337"/>
      <c r="M536" s="337"/>
      <c r="N536" s="337"/>
      <c r="O536" s="337"/>
      <c r="P536" s="337"/>
      <c r="Q536" s="337"/>
      <c r="R536" s="337"/>
      <c r="S536" s="337"/>
      <c r="T536" s="337"/>
      <c r="U536" s="337"/>
      <c r="V536" s="337"/>
      <c r="W536" s="337"/>
      <c r="X536" s="337"/>
      <c r="Y536" s="337"/>
      <c r="Z536" s="337"/>
    </row>
    <row r="537" spans="1:26" ht="12.75" customHeight="1" x14ac:dyDescent="0.2">
      <c r="A537" s="337"/>
      <c r="B537" s="337"/>
      <c r="C537" s="337"/>
      <c r="D537" s="337"/>
      <c r="E537" s="337"/>
      <c r="F537" s="337"/>
      <c r="G537" s="337"/>
      <c r="H537" s="337"/>
      <c r="I537" s="337"/>
      <c r="J537" s="337"/>
      <c r="K537" s="337"/>
      <c r="L537" s="337"/>
      <c r="M537" s="337"/>
      <c r="N537" s="337"/>
      <c r="O537" s="337"/>
      <c r="P537" s="337"/>
      <c r="Q537" s="337"/>
      <c r="R537" s="337"/>
      <c r="S537" s="337"/>
      <c r="T537" s="337"/>
      <c r="U537" s="337"/>
      <c r="V537" s="337"/>
      <c r="W537" s="337"/>
      <c r="X537" s="337"/>
      <c r="Y537" s="337"/>
      <c r="Z537" s="337"/>
    </row>
    <row r="538" spans="1:26" ht="12.75" customHeight="1" x14ac:dyDescent="0.2">
      <c r="A538" s="337"/>
      <c r="B538" s="337"/>
      <c r="C538" s="337"/>
      <c r="D538" s="337"/>
      <c r="E538" s="337"/>
      <c r="F538" s="337"/>
      <c r="G538" s="337"/>
      <c r="H538" s="337"/>
      <c r="I538" s="337"/>
      <c r="J538" s="337"/>
      <c r="K538" s="337"/>
      <c r="L538" s="337"/>
      <c r="M538" s="337"/>
      <c r="N538" s="337"/>
      <c r="O538" s="337"/>
      <c r="P538" s="337"/>
      <c r="Q538" s="337"/>
      <c r="R538" s="337"/>
      <c r="S538" s="337"/>
      <c r="T538" s="337"/>
      <c r="U538" s="337"/>
      <c r="V538" s="337"/>
      <c r="W538" s="337"/>
      <c r="X538" s="337"/>
      <c r="Y538" s="337"/>
      <c r="Z538" s="337"/>
    </row>
    <row r="539" spans="1:26" ht="12.75" customHeight="1" x14ac:dyDescent="0.2">
      <c r="A539" s="337"/>
      <c r="B539" s="337"/>
      <c r="C539" s="337"/>
      <c r="D539" s="337"/>
      <c r="E539" s="337"/>
      <c r="F539" s="337"/>
      <c r="G539" s="337"/>
      <c r="H539" s="337"/>
      <c r="I539" s="337"/>
      <c r="J539" s="337"/>
      <c r="K539" s="337"/>
      <c r="L539" s="337"/>
      <c r="M539" s="337"/>
      <c r="N539" s="337"/>
      <c r="O539" s="337"/>
      <c r="P539" s="337"/>
      <c r="Q539" s="337"/>
      <c r="R539" s="337"/>
      <c r="S539" s="337"/>
      <c r="T539" s="337"/>
      <c r="U539" s="337"/>
      <c r="V539" s="337"/>
      <c r="W539" s="337"/>
      <c r="X539" s="337"/>
      <c r="Y539" s="337"/>
      <c r="Z539" s="337"/>
    </row>
    <row r="540" spans="1:26" ht="12.75" customHeight="1" x14ac:dyDescent="0.2">
      <c r="A540" s="337"/>
      <c r="B540" s="337"/>
      <c r="C540" s="337"/>
      <c r="D540" s="337"/>
      <c r="E540" s="337"/>
      <c r="F540" s="337"/>
      <c r="G540" s="337"/>
      <c r="H540" s="337"/>
      <c r="I540" s="337"/>
      <c r="J540" s="337"/>
      <c r="K540" s="337"/>
      <c r="L540" s="337"/>
      <c r="M540" s="337"/>
      <c r="N540" s="337"/>
      <c r="O540" s="337"/>
      <c r="P540" s="337"/>
      <c r="Q540" s="337"/>
      <c r="R540" s="337"/>
      <c r="S540" s="337"/>
      <c r="T540" s="337"/>
      <c r="U540" s="337"/>
      <c r="V540" s="337"/>
      <c r="W540" s="337"/>
      <c r="X540" s="337"/>
      <c r="Y540" s="337"/>
      <c r="Z540" s="337"/>
    </row>
    <row r="541" spans="1:26" ht="12.75" customHeight="1" x14ac:dyDescent="0.2">
      <c r="A541" s="337"/>
      <c r="B541" s="337"/>
      <c r="C541" s="337"/>
      <c r="D541" s="337"/>
      <c r="E541" s="337"/>
      <c r="F541" s="337"/>
      <c r="G541" s="337"/>
      <c r="H541" s="337"/>
      <c r="I541" s="337"/>
      <c r="J541" s="337"/>
      <c r="K541" s="337"/>
      <c r="L541" s="337"/>
      <c r="M541" s="337"/>
      <c r="N541" s="337"/>
      <c r="O541" s="337"/>
      <c r="P541" s="337"/>
      <c r="Q541" s="337"/>
      <c r="R541" s="337"/>
      <c r="S541" s="337"/>
      <c r="T541" s="337"/>
      <c r="U541" s="337"/>
      <c r="V541" s="337"/>
      <c r="W541" s="337"/>
      <c r="X541" s="337"/>
      <c r="Y541" s="337"/>
      <c r="Z541" s="337"/>
    </row>
    <row r="542" spans="1:26" ht="12.75" customHeight="1" x14ac:dyDescent="0.2">
      <c r="A542" s="337"/>
      <c r="B542" s="337"/>
      <c r="C542" s="337"/>
      <c r="D542" s="337"/>
      <c r="E542" s="337"/>
      <c r="F542" s="337"/>
      <c r="G542" s="337"/>
      <c r="H542" s="337"/>
      <c r="I542" s="337"/>
      <c r="J542" s="337"/>
      <c r="K542" s="337"/>
      <c r="L542" s="337"/>
      <c r="M542" s="337"/>
      <c r="N542" s="337"/>
      <c r="O542" s="337"/>
      <c r="P542" s="337"/>
      <c r="Q542" s="337"/>
      <c r="R542" s="337"/>
      <c r="S542" s="337"/>
      <c r="T542" s="337"/>
      <c r="U542" s="337"/>
      <c r="V542" s="337"/>
      <c r="W542" s="337"/>
      <c r="X542" s="337"/>
      <c r="Y542" s="337"/>
      <c r="Z542" s="337"/>
    </row>
    <row r="543" spans="1:26" ht="12.75" customHeight="1" x14ac:dyDescent="0.2">
      <c r="A543" s="337"/>
      <c r="B543" s="337"/>
      <c r="C543" s="337"/>
      <c r="D543" s="337"/>
      <c r="E543" s="337"/>
      <c r="F543" s="337"/>
      <c r="G543" s="337"/>
      <c r="H543" s="337"/>
      <c r="I543" s="337"/>
      <c r="J543" s="337"/>
      <c r="K543" s="337"/>
      <c r="L543" s="337"/>
      <c r="M543" s="337"/>
      <c r="N543" s="337"/>
      <c r="O543" s="337"/>
      <c r="P543" s="337"/>
      <c r="Q543" s="337"/>
      <c r="R543" s="337"/>
      <c r="S543" s="337"/>
      <c r="T543" s="337"/>
      <c r="U543" s="337"/>
      <c r="V543" s="337"/>
      <c r="W543" s="337"/>
      <c r="X543" s="337"/>
      <c r="Y543" s="337"/>
      <c r="Z543" s="337"/>
    </row>
    <row r="544" spans="1:26" ht="12.75" customHeight="1" x14ac:dyDescent="0.2">
      <c r="A544" s="337"/>
      <c r="B544" s="337"/>
      <c r="C544" s="337"/>
      <c r="D544" s="337"/>
      <c r="E544" s="337"/>
      <c r="F544" s="337"/>
      <c r="G544" s="337"/>
      <c r="H544" s="337"/>
      <c r="I544" s="337"/>
      <c r="J544" s="337"/>
      <c r="K544" s="337"/>
      <c r="L544" s="337"/>
      <c r="M544" s="337"/>
      <c r="N544" s="337"/>
      <c r="O544" s="337"/>
      <c r="P544" s="337"/>
      <c r="Q544" s="337"/>
      <c r="R544" s="337"/>
      <c r="S544" s="337"/>
      <c r="T544" s="337"/>
      <c r="U544" s="337"/>
      <c r="V544" s="337"/>
      <c r="W544" s="337"/>
      <c r="X544" s="337"/>
      <c r="Y544" s="337"/>
      <c r="Z544" s="337"/>
    </row>
    <row r="545" spans="1:26" ht="12.75" customHeight="1" x14ac:dyDescent="0.2">
      <c r="A545" s="337"/>
      <c r="B545" s="337"/>
      <c r="C545" s="337"/>
      <c r="D545" s="337"/>
      <c r="E545" s="337"/>
      <c r="F545" s="337"/>
      <c r="G545" s="337"/>
      <c r="H545" s="337"/>
      <c r="I545" s="337"/>
      <c r="J545" s="337"/>
      <c r="K545" s="337"/>
      <c r="L545" s="337"/>
      <c r="M545" s="337"/>
      <c r="N545" s="337"/>
      <c r="O545" s="337"/>
      <c r="P545" s="337"/>
      <c r="Q545" s="337"/>
      <c r="R545" s="337"/>
      <c r="S545" s="337"/>
      <c r="T545" s="337"/>
      <c r="U545" s="337"/>
      <c r="V545" s="337"/>
      <c r="W545" s="337"/>
      <c r="X545" s="337"/>
      <c r="Y545" s="337"/>
      <c r="Z545" s="337"/>
    </row>
    <row r="546" spans="1:26" ht="12.75" customHeight="1" x14ac:dyDescent="0.2">
      <c r="A546" s="337"/>
      <c r="B546" s="337"/>
      <c r="C546" s="337"/>
      <c r="D546" s="337"/>
      <c r="E546" s="337"/>
      <c r="F546" s="337"/>
      <c r="G546" s="337"/>
      <c r="H546" s="337"/>
      <c r="I546" s="337"/>
      <c r="J546" s="337"/>
      <c r="K546" s="337"/>
      <c r="L546" s="337"/>
      <c r="M546" s="337"/>
      <c r="N546" s="337"/>
      <c r="O546" s="337"/>
      <c r="P546" s="337"/>
      <c r="Q546" s="337"/>
      <c r="R546" s="337"/>
      <c r="S546" s="337"/>
      <c r="T546" s="337"/>
      <c r="U546" s="337"/>
      <c r="V546" s="337"/>
      <c r="W546" s="337"/>
      <c r="X546" s="337"/>
      <c r="Y546" s="337"/>
      <c r="Z546" s="337"/>
    </row>
    <row r="547" spans="1:26" ht="12.75" customHeight="1" x14ac:dyDescent="0.2">
      <c r="A547" s="337"/>
      <c r="B547" s="337"/>
      <c r="C547" s="337"/>
      <c r="D547" s="337"/>
      <c r="E547" s="337"/>
      <c r="F547" s="337"/>
      <c r="G547" s="337"/>
      <c r="H547" s="337"/>
      <c r="I547" s="337"/>
      <c r="J547" s="337"/>
      <c r="K547" s="337"/>
      <c r="L547" s="337"/>
      <c r="M547" s="337"/>
      <c r="N547" s="337"/>
      <c r="O547" s="337"/>
      <c r="P547" s="337"/>
      <c r="Q547" s="337"/>
      <c r="R547" s="337"/>
      <c r="S547" s="337"/>
      <c r="T547" s="337"/>
      <c r="U547" s="337"/>
      <c r="V547" s="337"/>
      <c r="W547" s="337"/>
      <c r="X547" s="337"/>
      <c r="Y547" s="337"/>
      <c r="Z547" s="337"/>
    </row>
    <row r="548" spans="1:26" ht="12.75" customHeight="1" x14ac:dyDescent="0.2">
      <c r="A548" s="337"/>
      <c r="B548" s="337"/>
      <c r="C548" s="337"/>
      <c r="D548" s="337"/>
      <c r="E548" s="337"/>
      <c r="F548" s="337"/>
      <c r="G548" s="337"/>
      <c r="H548" s="337"/>
      <c r="I548" s="337"/>
      <c r="J548" s="337"/>
      <c r="K548" s="337"/>
      <c r="L548" s="337"/>
      <c r="M548" s="337"/>
      <c r="N548" s="337"/>
      <c r="O548" s="337"/>
      <c r="P548" s="337"/>
      <c r="Q548" s="337"/>
      <c r="R548" s="337"/>
      <c r="S548" s="337"/>
      <c r="T548" s="337"/>
      <c r="U548" s="337"/>
      <c r="V548" s="337"/>
      <c r="W548" s="337"/>
      <c r="X548" s="337"/>
      <c r="Y548" s="337"/>
      <c r="Z548" s="337"/>
    </row>
    <row r="549" spans="1:26" ht="12.75" customHeight="1" x14ac:dyDescent="0.2">
      <c r="A549" s="337"/>
      <c r="B549" s="337"/>
      <c r="C549" s="337"/>
      <c r="D549" s="337"/>
      <c r="E549" s="337"/>
      <c r="F549" s="337"/>
      <c r="G549" s="337"/>
      <c r="H549" s="337"/>
      <c r="I549" s="337"/>
      <c r="J549" s="337"/>
      <c r="K549" s="337"/>
      <c r="L549" s="337"/>
      <c r="M549" s="337"/>
      <c r="N549" s="337"/>
      <c r="O549" s="337"/>
      <c r="P549" s="337"/>
      <c r="Q549" s="337"/>
      <c r="R549" s="337"/>
      <c r="S549" s="337"/>
      <c r="T549" s="337"/>
      <c r="U549" s="337"/>
      <c r="V549" s="337"/>
      <c r="W549" s="337"/>
      <c r="X549" s="337"/>
      <c r="Y549" s="337"/>
      <c r="Z549" s="337"/>
    </row>
    <row r="550" spans="1:26" ht="12.75" customHeight="1" x14ac:dyDescent="0.2">
      <c r="A550" s="337"/>
      <c r="B550" s="337"/>
      <c r="C550" s="337"/>
      <c r="D550" s="337"/>
      <c r="E550" s="337"/>
      <c r="F550" s="337"/>
      <c r="G550" s="337"/>
      <c r="H550" s="337"/>
      <c r="I550" s="337"/>
      <c r="J550" s="337"/>
      <c r="K550" s="337"/>
      <c r="L550" s="337"/>
      <c r="M550" s="337"/>
      <c r="N550" s="337"/>
      <c r="O550" s="337"/>
      <c r="P550" s="337"/>
      <c r="Q550" s="337"/>
      <c r="R550" s="337"/>
      <c r="S550" s="337"/>
      <c r="T550" s="337"/>
      <c r="U550" s="337"/>
      <c r="V550" s="337"/>
      <c r="W550" s="337"/>
      <c r="X550" s="337"/>
      <c r="Y550" s="337"/>
      <c r="Z550" s="337"/>
    </row>
    <row r="551" spans="1:26" ht="12.75" customHeight="1" x14ac:dyDescent="0.2">
      <c r="A551" s="337"/>
      <c r="B551" s="337"/>
      <c r="C551" s="337"/>
      <c r="D551" s="337"/>
      <c r="E551" s="337"/>
      <c r="F551" s="337"/>
      <c r="G551" s="337"/>
      <c r="H551" s="337"/>
      <c r="I551" s="337"/>
      <c r="J551" s="337"/>
      <c r="K551" s="337"/>
      <c r="L551" s="337"/>
      <c r="M551" s="337"/>
      <c r="N551" s="337"/>
      <c r="O551" s="337"/>
      <c r="P551" s="337"/>
      <c r="Q551" s="337"/>
      <c r="R551" s="337"/>
      <c r="S551" s="337"/>
      <c r="T551" s="337"/>
      <c r="U551" s="337"/>
      <c r="V551" s="337"/>
      <c r="W551" s="337"/>
      <c r="X551" s="337"/>
      <c r="Y551" s="337"/>
      <c r="Z551" s="337"/>
    </row>
    <row r="552" spans="1:26" ht="12.75" customHeight="1" x14ac:dyDescent="0.2">
      <c r="A552" s="337"/>
      <c r="B552" s="337"/>
      <c r="C552" s="337"/>
      <c r="D552" s="337"/>
      <c r="E552" s="337"/>
      <c r="F552" s="337"/>
      <c r="G552" s="337"/>
      <c r="H552" s="337"/>
      <c r="I552" s="337"/>
      <c r="J552" s="337"/>
      <c r="K552" s="337"/>
      <c r="L552" s="337"/>
      <c r="M552" s="337"/>
      <c r="N552" s="337"/>
      <c r="O552" s="337"/>
      <c r="P552" s="337"/>
      <c r="Q552" s="337"/>
      <c r="R552" s="337"/>
      <c r="S552" s="337"/>
      <c r="T552" s="337"/>
      <c r="U552" s="337"/>
      <c r="V552" s="337"/>
      <c r="W552" s="337"/>
      <c r="X552" s="337"/>
      <c r="Y552" s="337"/>
      <c r="Z552" s="337"/>
    </row>
    <row r="553" spans="1:26" ht="12.75" customHeight="1" x14ac:dyDescent="0.2">
      <c r="A553" s="337"/>
      <c r="B553" s="337"/>
      <c r="C553" s="337"/>
      <c r="D553" s="337"/>
      <c r="E553" s="337"/>
      <c r="F553" s="337"/>
      <c r="G553" s="337"/>
      <c r="H553" s="337"/>
      <c r="I553" s="337"/>
      <c r="J553" s="337"/>
      <c r="K553" s="337"/>
      <c r="L553" s="337"/>
      <c r="M553" s="337"/>
      <c r="N553" s="337"/>
      <c r="O553" s="337"/>
      <c r="P553" s="337"/>
      <c r="Q553" s="337"/>
      <c r="R553" s="337"/>
      <c r="S553" s="337"/>
      <c r="T553" s="337"/>
      <c r="U553" s="337"/>
      <c r="V553" s="337"/>
      <c r="W553" s="337"/>
      <c r="X553" s="337"/>
      <c r="Y553" s="337"/>
      <c r="Z553" s="337"/>
    </row>
    <row r="554" spans="1:26" ht="12.75" customHeight="1" x14ac:dyDescent="0.2">
      <c r="A554" s="337"/>
      <c r="B554" s="337"/>
      <c r="C554" s="337"/>
      <c r="D554" s="337"/>
      <c r="E554" s="337"/>
      <c r="F554" s="337"/>
      <c r="G554" s="337"/>
      <c r="H554" s="337"/>
      <c r="I554" s="337"/>
      <c r="J554" s="337"/>
      <c r="K554" s="337"/>
      <c r="L554" s="337"/>
      <c r="M554" s="337"/>
      <c r="N554" s="337"/>
      <c r="O554" s="337"/>
      <c r="P554" s="337"/>
      <c r="Q554" s="337"/>
      <c r="R554" s="337"/>
      <c r="S554" s="337"/>
      <c r="T554" s="337"/>
      <c r="U554" s="337"/>
      <c r="V554" s="337"/>
      <c r="W554" s="337"/>
      <c r="X554" s="337"/>
      <c r="Y554" s="337"/>
      <c r="Z554" s="337"/>
    </row>
    <row r="555" spans="1:26" ht="12.75" customHeight="1" x14ac:dyDescent="0.2">
      <c r="A555" s="337"/>
      <c r="B555" s="337"/>
      <c r="C555" s="337"/>
      <c r="D555" s="337"/>
      <c r="E555" s="337"/>
      <c r="F555" s="337"/>
      <c r="G555" s="337"/>
      <c r="H555" s="337"/>
      <c r="I555" s="337"/>
      <c r="J555" s="337"/>
      <c r="K555" s="337"/>
      <c r="L555" s="337"/>
      <c r="M555" s="337"/>
      <c r="N555" s="337"/>
      <c r="O555" s="337"/>
      <c r="P555" s="337"/>
      <c r="Q555" s="337"/>
      <c r="R555" s="337"/>
      <c r="S555" s="337"/>
      <c r="T555" s="337"/>
      <c r="U555" s="337"/>
      <c r="V555" s="337"/>
      <c r="W555" s="337"/>
      <c r="X555" s="337"/>
      <c r="Y555" s="337"/>
      <c r="Z555" s="337"/>
    </row>
    <row r="556" spans="1:26" ht="12.75" customHeight="1" x14ac:dyDescent="0.2">
      <c r="A556" s="337"/>
      <c r="B556" s="337"/>
      <c r="C556" s="337"/>
      <c r="D556" s="337"/>
      <c r="E556" s="337"/>
      <c r="F556" s="337"/>
      <c r="G556" s="337"/>
      <c r="H556" s="337"/>
      <c r="I556" s="337"/>
      <c r="J556" s="337"/>
      <c r="K556" s="337"/>
      <c r="L556" s="337"/>
      <c r="M556" s="337"/>
      <c r="N556" s="337"/>
      <c r="O556" s="337"/>
      <c r="P556" s="337"/>
      <c r="Q556" s="337"/>
      <c r="R556" s="337"/>
      <c r="S556" s="337"/>
      <c r="T556" s="337"/>
      <c r="U556" s="337"/>
      <c r="V556" s="337"/>
      <c r="W556" s="337"/>
      <c r="X556" s="337"/>
      <c r="Y556" s="337"/>
      <c r="Z556" s="337"/>
    </row>
    <row r="557" spans="1:26" ht="12.75" customHeight="1" x14ac:dyDescent="0.2">
      <c r="A557" s="337"/>
      <c r="B557" s="337"/>
      <c r="C557" s="337"/>
      <c r="D557" s="337"/>
      <c r="E557" s="337"/>
      <c r="F557" s="337"/>
      <c r="G557" s="337"/>
      <c r="H557" s="337"/>
      <c r="I557" s="337"/>
      <c r="J557" s="337"/>
      <c r="K557" s="337"/>
      <c r="L557" s="337"/>
      <c r="M557" s="337"/>
      <c r="N557" s="337"/>
      <c r="O557" s="337"/>
      <c r="P557" s="337"/>
      <c r="Q557" s="337"/>
      <c r="R557" s="337"/>
      <c r="S557" s="337"/>
      <c r="T557" s="337"/>
      <c r="U557" s="337"/>
      <c r="V557" s="337"/>
      <c r="W557" s="337"/>
      <c r="X557" s="337"/>
      <c r="Y557" s="337"/>
      <c r="Z557" s="337"/>
    </row>
    <row r="558" spans="1:26" ht="12.75" customHeight="1" x14ac:dyDescent="0.2">
      <c r="A558" s="337"/>
      <c r="B558" s="337"/>
      <c r="C558" s="337"/>
      <c r="D558" s="337"/>
      <c r="E558" s="337"/>
      <c r="F558" s="337"/>
      <c r="G558" s="337"/>
      <c r="H558" s="337"/>
      <c r="I558" s="337"/>
      <c r="J558" s="337"/>
      <c r="K558" s="337"/>
      <c r="L558" s="337"/>
      <c r="M558" s="337"/>
      <c r="N558" s="337"/>
      <c r="O558" s="337"/>
      <c r="P558" s="337"/>
      <c r="Q558" s="337"/>
      <c r="R558" s="337"/>
      <c r="S558" s="337"/>
      <c r="T558" s="337"/>
      <c r="U558" s="337"/>
      <c r="V558" s="337"/>
      <c r="W558" s="337"/>
      <c r="X558" s="337"/>
      <c r="Y558" s="337"/>
      <c r="Z558" s="337"/>
    </row>
    <row r="559" spans="1:26" ht="12.75" customHeight="1" x14ac:dyDescent="0.2">
      <c r="A559" s="337"/>
      <c r="B559" s="337"/>
      <c r="C559" s="337"/>
      <c r="D559" s="337"/>
      <c r="E559" s="337"/>
      <c r="F559" s="337"/>
      <c r="G559" s="337"/>
      <c r="H559" s="337"/>
      <c r="I559" s="337"/>
      <c r="J559" s="337"/>
      <c r="K559" s="337"/>
      <c r="L559" s="337"/>
      <c r="M559" s="337"/>
      <c r="N559" s="337"/>
      <c r="O559" s="337"/>
      <c r="P559" s="337"/>
      <c r="Q559" s="337"/>
      <c r="R559" s="337"/>
      <c r="S559" s="337"/>
      <c r="T559" s="337"/>
      <c r="U559" s="337"/>
      <c r="V559" s="337"/>
      <c r="W559" s="337"/>
      <c r="X559" s="337"/>
      <c r="Y559" s="337"/>
      <c r="Z559" s="337"/>
    </row>
    <row r="560" spans="1:26" ht="12.75" customHeight="1" x14ac:dyDescent="0.2">
      <c r="A560" s="337"/>
      <c r="B560" s="337"/>
      <c r="C560" s="337"/>
      <c r="D560" s="337"/>
      <c r="E560" s="337"/>
      <c r="F560" s="337"/>
      <c r="G560" s="337"/>
      <c r="H560" s="337"/>
      <c r="I560" s="337"/>
      <c r="J560" s="337"/>
      <c r="K560" s="337"/>
      <c r="L560" s="337"/>
      <c r="M560" s="337"/>
      <c r="N560" s="337"/>
      <c r="O560" s="337"/>
      <c r="P560" s="337"/>
      <c r="Q560" s="337"/>
      <c r="R560" s="337"/>
      <c r="S560" s="337"/>
      <c r="T560" s="337"/>
      <c r="U560" s="337"/>
      <c r="V560" s="337"/>
      <c r="W560" s="337"/>
      <c r="X560" s="337"/>
      <c r="Y560" s="337"/>
      <c r="Z560" s="337"/>
    </row>
    <row r="561" spans="1:26" ht="12.75" customHeight="1" x14ac:dyDescent="0.2">
      <c r="A561" s="337"/>
      <c r="B561" s="337"/>
      <c r="C561" s="337"/>
      <c r="D561" s="337"/>
      <c r="E561" s="337"/>
      <c r="F561" s="337"/>
      <c r="G561" s="337"/>
      <c r="H561" s="337"/>
      <c r="I561" s="337"/>
      <c r="J561" s="337"/>
      <c r="K561" s="337"/>
      <c r="L561" s="337"/>
      <c r="M561" s="337"/>
      <c r="N561" s="337"/>
      <c r="O561" s="337"/>
      <c r="P561" s="337"/>
      <c r="Q561" s="337"/>
      <c r="R561" s="337"/>
      <c r="S561" s="337"/>
      <c r="T561" s="337"/>
      <c r="U561" s="337"/>
      <c r="V561" s="337"/>
      <c r="W561" s="337"/>
      <c r="X561" s="337"/>
      <c r="Y561" s="337"/>
      <c r="Z561" s="337"/>
    </row>
    <row r="562" spans="1:26" ht="12.75" customHeight="1" x14ac:dyDescent="0.2">
      <c r="A562" s="337"/>
      <c r="B562" s="337"/>
      <c r="C562" s="337"/>
      <c r="D562" s="337"/>
      <c r="E562" s="337"/>
      <c r="F562" s="337"/>
      <c r="G562" s="337"/>
      <c r="H562" s="337"/>
      <c r="I562" s="337"/>
      <c r="J562" s="337"/>
      <c r="K562" s="337"/>
      <c r="L562" s="337"/>
      <c r="M562" s="337"/>
      <c r="N562" s="337"/>
      <c r="O562" s="337"/>
      <c r="P562" s="337"/>
      <c r="Q562" s="337"/>
      <c r="R562" s="337"/>
      <c r="S562" s="337"/>
      <c r="T562" s="337"/>
      <c r="U562" s="337"/>
      <c r="V562" s="337"/>
      <c r="W562" s="337"/>
      <c r="X562" s="337"/>
      <c r="Y562" s="337"/>
      <c r="Z562" s="337"/>
    </row>
    <row r="563" spans="1:26" ht="12.75" customHeight="1" x14ac:dyDescent="0.2">
      <c r="A563" s="337"/>
      <c r="B563" s="337"/>
      <c r="C563" s="337"/>
      <c r="D563" s="337"/>
      <c r="E563" s="337"/>
      <c r="F563" s="337"/>
      <c r="G563" s="337"/>
      <c r="H563" s="337"/>
      <c r="I563" s="337"/>
      <c r="J563" s="337"/>
      <c r="K563" s="337"/>
      <c r="L563" s="337"/>
      <c r="M563" s="337"/>
      <c r="N563" s="337"/>
      <c r="O563" s="337"/>
      <c r="P563" s="337"/>
      <c r="Q563" s="337"/>
      <c r="R563" s="337"/>
      <c r="S563" s="337"/>
      <c r="T563" s="337"/>
      <c r="U563" s="337"/>
      <c r="V563" s="337"/>
      <c r="W563" s="337"/>
      <c r="X563" s="337"/>
      <c r="Y563" s="337"/>
      <c r="Z563" s="337"/>
    </row>
    <row r="564" spans="1:26" ht="12.75" customHeight="1" x14ac:dyDescent="0.2">
      <c r="A564" s="337"/>
      <c r="B564" s="337"/>
      <c r="C564" s="337"/>
      <c r="D564" s="337"/>
      <c r="E564" s="337"/>
      <c r="F564" s="337"/>
      <c r="G564" s="337"/>
      <c r="H564" s="337"/>
      <c r="I564" s="337"/>
      <c r="J564" s="337"/>
      <c r="K564" s="337"/>
      <c r="L564" s="337"/>
      <c r="M564" s="337"/>
      <c r="N564" s="337"/>
      <c r="O564" s="337"/>
      <c r="P564" s="337"/>
      <c r="Q564" s="337"/>
      <c r="R564" s="337"/>
      <c r="S564" s="337"/>
      <c r="T564" s="337"/>
      <c r="U564" s="337"/>
      <c r="V564" s="337"/>
      <c r="W564" s="337"/>
      <c r="X564" s="337"/>
      <c r="Y564" s="337"/>
      <c r="Z564" s="337"/>
    </row>
    <row r="565" spans="1:26" ht="12.75" customHeight="1" x14ac:dyDescent="0.2">
      <c r="A565" s="337"/>
      <c r="B565" s="337"/>
      <c r="C565" s="337"/>
      <c r="D565" s="337"/>
      <c r="E565" s="337"/>
      <c r="F565" s="337"/>
      <c r="G565" s="337"/>
      <c r="H565" s="337"/>
      <c r="I565" s="337"/>
      <c r="J565" s="337"/>
      <c r="K565" s="337"/>
      <c r="L565" s="337"/>
      <c r="M565" s="337"/>
      <c r="N565" s="337"/>
      <c r="O565" s="337"/>
      <c r="P565" s="337"/>
      <c r="Q565" s="337"/>
      <c r="R565" s="337"/>
      <c r="S565" s="337"/>
      <c r="T565" s="337"/>
      <c r="U565" s="337"/>
      <c r="V565" s="337"/>
      <c r="W565" s="337"/>
      <c r="X565" s="337"/>
      <c r="Y565" s="337"/>
      <c r="Z565" s="337"/>
    </row>
    <row r="566" spans="1:26" ht="12.75" customHeight="1" x14ac:dyDescent="0.2">
      <c r="A566" s="337"/>
      <c r="B566" s="337"/>
      <c r="C566" s="337"/>
      <c r="D566" s="337"/>
      <c r="E566" s="337"/>
      <c r="F566" s="337"/>
      <c r="G566" s="337"/>
      <c r="H566" s="337"/>
      <c r="I566" s="337"/>
      <c r="J566" s="337"/>
      <c r="K566" s="337"/>
      <c r="L566" s="337"/>
      <c r="M566" s="337"/>
      <c r="N566" s="337"/>
      <c r="O566" s="337"/>
      <c r="P566" s="337"/>
      <c r="Q566" s="337"/>
      <c r="R566" s="337"/>
      <c r="S566" s="337"/>
      <c r="T566" s="337"/>
      <c r="U566" s="337"/>
      <c r="V566" s="337"/>
      <c r="W566" s="337"/>
      <c r="X566" s="337"/>
      <c r="Y566" s="337"/>
      <c r="Z566" s="337"/>
    </row>
    <row r="567" spans="1:26" ht="12.75" customHeight="1" x14ac:dyDescent="0.2">
      <c r="A567" s="337"/>
      <c r="B567" s="337"/>
      <c r="C567" s="337"/>
      <c r="D567" s="337"/>
      <c r="E567" s="337"/>
      <c r="F567" s="337"/>
      <c r="G567" s="337"/>
      <c r="H567" s="337"/>
      <c r="I567" s="337"/>
      <c r="J567" s="337"/>
      <c r="K567" s="337"/>
      <c r="L567" s="337"/>
      <c r="M567" s="337"/>
      <c r="N567" s="337"/>
      <c r="O567" s="337"/>
      <c r="P567" s="337"/>
      <c r="Q567" s="337"/>
      <c r="R567" s="337"/>
      <c r="S567" s="337"/>
      <c r="T567" s="337"/>
      <c r="U567" s="337"/>
      <c r="V567" s="337"/>
      <c r="W567" s="337"/>
      <c r="X567" s="337"/>
      <c r="Y567" s="337"/>
      <c r="Z567" s="337"/>
    </row>
    <row r="568" spans="1:26" ht="12.75" customHeight="1" x14ac:dyDescent="0.2">
      <c r="A568" s="337"/>
      <c r="B568" s="337"/>
      <c r="C568" s="337"/>
      <c r="D568" s="337"/>
      <c r="E568" s="337"/>
      <c r="F568" s="337"/>
      <c r="G568" s="337"/>
      <c r="H568" s="337"/>
      <c r="I568" s="337"/>
      <c r="J568" s="337"/>
      <c r="K568" s="337"/>
      <c r="L568" s="337"/>
      <c r="M568" s="337"/>
      <c r="N568" s="337"/>
      <c r="O568" s="337"/>
      <c r="P568" s="337"/>
      <c r="Q568" s="337"/>
      <c r="R568" s="337"/>
      <c r="S568" s="337"/>
      <c r="T568" s="337"/>
      <c r="U568" s="337"/>
      <c r="V568" s="337"/>
      <c r="W568" s="337"/>
      <c r="X568" s="337"/>
      <c r="Y568" s="337"/>
      <c r="Z568" s="337"/>
    </row>
    <row r="569" spans="1:26" ht="12.75" customHeight="1" x14ac:dyDescent="0.2">
      <c r="A569" s="337"/>
      <c r="B569" s="337"/>
      <c r="C569" s="337"/>
      <c r="D569" s="337"/>
      <c r="E569" s="337"/>
      <c r="F569" s="337"/>
      <c r="G569" s="337"/>
      <c r="H569" s="337"/>
      <c r="I569" s="337"/>
      <c r="J569" s="337"/>
      <c r="K569" s="337"/>
      <c r="L569" s="337"/>
      <c r="M569" s="337"/>
      <c r="N569" s="337"/>
      <c r="O569" s="337"/>
      <c r="P569" s="337"/>
      <c r="Q569" s="337"/>
      <c r="R569" s="337"/>
      <c r="S569" s="337"/>
      <c r="T569" s="337"/>
      <c r="U569" s="337"/>
      <c r="V569" s="337"/>
      <c r="W569" s="337"/>
      <c r="X569" s="337"/>
      <c r="Y569" s="337"/>
      <c r="Z569" s="337"/>
    </row>
    <row r="570" spans="1:26" ht="12.75" customHeight="1" x14ac:dyDescent="0.2">
      <c r="A570" s="337"/>
      <c r="B570" s="337"/>
      <c r="C570" s="337"/>
      <c r="D570" s="337"/>
      <c r="E570" s="337"/>
      <c r="F570" s="337"/>
      <c r="G570" s="337"/>
      <c r="H570" s="337"/>
      <c r="I570" s="337"/>
      <c r="J570" s="337"/>
      <c r="K570" s="337"/>
      <c r="L570" s="337"/>
      <c r="M570" s="337"/>
      <c r="N570" s="337"/>
      <c r="O570" s="337"/>
      <c r="P570" s="337"/>
      <c r="Q570" s="337"/>
      <c r="R570" s="337"/>
      <c r="S570" s="337"/>
      <c r="T570" s="337"/>
      <c r="U570" s="337"/>
      <c r="V570" s="337"/>
      <c r="W570" s="337"/>
      <c r="X570" s="337"/>
      <c r="Y570" s="337"/>
      <c r="Z570" s="337"/>
    </row>
    <row r="571" spans="1:26" ht="12.75" customHeight="1" x14ac:dyDescent="0.2">
      <c r="A571" s="337"/>
      <c r="B571" s="337"/>
      <c r="C571" s="337"/>
      <c r="D571" s="337"/>
      <c r="E571" s="337"/>
      <c r="F571" s="337"/>
      <c r="G571" s="337"/>
      <c r="H571" s="337"/>
      <c r="I571" s="337"/>
      <c r="J571" s="337"/>
      <c r="K571" s="337"/>
      <c r="L571" s="337"/>
      <c r="M571" s="337"/>
      <c r="N571" s="337"/>
      <c r="O571" s="337"/>
      <c r="P571" s="337"/>
      <c r="Q571" s="337"/>
      <c r="R571" s="337"/>
      <c r="S571" s="337"/>
      <c r="T571" s="337"/>
      <c r="U571" s="337"/>
      <c r="V571" s="337"/>
      <c r="W571" s="337"/>
      <c r="X571" s="337"/>
      <c r="Y571" s="337"/>
      <c r="Z571" s="337"/>
    </row>
    <row r="572" spans="1:26" ht="12.75" customHeight="1" x14ac:dyDescent="0.2">
      <c r="A572" s="337"/>
      <c r="B572" s="337"/>
      <c r="C572" s="337"/>
      <c r="D572" s="337"/>
      <c r="E572" s="337"/>
      <c r="F572" s="337"/>
      <c r="G572" s="337"/>
      <c r="H572" s="337"/>
      <c r="I572" s="337"/>
      <c r="J572" s="337"/>
      <c r="K572" s="337"/>
      <c r="L572" s="337"/>
      <c r="M572" s="337"/>
      <c r="N572" s="337"/>
      <c r="O572" s="337"/>
      <c r="P572" s="337"/>
      <c r="Q572" s="337"/>
      <c r="R572" s="337"/>
      <c r="S572" s="337"/>
      <c r="T572" s="337"/>
      <c r="U572" s="337"/>
      <c r="V572" s="337"/>
      <c r="W572" s="337"/>
      <c r="X572" s="337"/>
      <c r="Y572" s="337"/>
      <c r="Z572" s="337"/>
    </row>
    <row r="573" spans="1:26" ht="12.75" customHeight="1" x14ac:dyDescent="0.2">
      <c r="A573" s="337"/>
      <c r="B573" s="337"/>
      <c r="C573" s="337"/>
      <c r="D573" s="337"/>
      <c r="E573" s="337"/>
      <c r="F573" s="337"/>
      <c r="G573" s="337"/>
      <c r="H573" s="337"/>
      <c r="I573" s="337"/>
      <c r="J573" s="337"/>
      <c r="K573" s="337"/>
      <c r="L573" s="337"/>
      <c r="M573" s="337"/>
      <c r="N573" s="337"/>
      <c r="O573" s="337"/>
      <c r="P573" s="337"/>
      <c r="Q573" s="337"/>
      <c r="R573" s="337"/>
      <c r="S573" s="337"/>
      <c r="T573" s="337"/>
      <c r="U573" s="337"/>
      <c r="V573" s="337"/>
      <c r="W573" s="337"/>
      <c r="X573" s="337"/>
      <c r="Y573" s="337"/>
      <c r="Z573" s="337"/>
    </row>
    <row r="574" spans="1:26" ht="12.75" customHeight="1" x14ac:dyDescent="0.2">
      <c r="A574" s="337"/>
      <c r="B574" s="337"/>
      <c r="C574" s="337"/>
      <c r="D574" s="337"/>
      <c r="E574" s="337"/>
      <c r="F574" s="337"/>
      <c r="G574" s="337"/>
      <c r="H574" s="337"/>
      <c r="I574" s="337"/>
      <c r="J574" s="337"/>
      <c r="K574" s="337"/>
      <c r="L574" s="337"/>
      <c r="M574" s="337"/>
      <c r="N574" s="337"/>
      <c r="O574" s="337"/>
      <c r="P574" s="337"/>
      <c r="Q574" s="337"/>
      <c r="R574" s="337"/>
      <c r="S574" s="337"/>
      <c r="T574" s="337"/>
      <c r="U574" s="337"/>
      <c r="V574" s="337"/>
      <c r="W574" s="337"/>
      <c r="X574" s="337"/>
      <c r="Y574" s="337"/>
      <c r="Z574" s="337"/>
    </row>
    <row r="575" spans="1:26" ht="12.75" customHeight="1" x14ac:dyDescent="0.2">
      <c r="A575" s="337"/>
      <c r="B575" s="337"/>
      <c r="C575" s="337"/>
      <c r="D575" s="337"/>
      <c r="E575" s="337"/>
      <c r="F575" s="337"/>
      <c r="G575" s="337"/>
      <c r="H575" s="337"/>
      <c r="I575" s="337"/>
      <c r="J575" s="337"/>
      <c r="K575" s="337"/>
      <c r="L575" s="337"/>
      <c r="M575" s="337"/>
      <c r="N575" s="337"/>
      <c r="O575" s="337"/>
      <c r="P575" s="337"/>
      <c r="Q575" s="337"/>
      <c r="R575" s="337"/>
      <c r="S575" s="337"/>
      <c r="T575" s="337"/>
      <c r="U575" s="337"/>
      <c r="V575" s="337"/>
      <c r="W575" s="337"/>
      <c r="X575" s="337"/>
      <c r="Y575" s="337"/>
      <c r="Z575" s="337"/>
    </row>
    <row r="576" spans="1:26" ht="12.75" customHeight="1" x14ac:dyDescent="0.2">
      <c r="A576" s="337"/>
      <c r="B576" s="337"/>
      <c r="C576" s="337"/>
      <c r="D576" s="337"/>
      <c r="E576" s="337"/>
      <c r="F576" s="337"/>
      <c r="G576" s="337"/>
      <c r="H576" s="337"/>
      <c r="I576" s="337"/>
      <c r="J576" s="337"/>
      <c r="K576" s="337"/>
      <c r="L576" s="337"/>
      <c r="M576" s="337"/>
      <c r="N576" s="337"/>
      <c r="O576" s="337"/>
      <c r="P576" s="337"/>
      <c r="Q576" s="337"/>
      <c r="R576" s="337"/>
      <c r="S576" s="337"/>
      <c r="T576" s="337"/>
      <c r="U576" s="337"/>
      <c r="V576" s="337"/>
      <c r="W576" s="337"/>
      <c r="X576" s="337"/>
      <c r="Y576" s="337"/>
      <c r="Z576" s="337"/>
    </row>
    <row r="577" spans="1:26" ht="12.75" customHeight="1" x14ac:dyDescent="0.2">
      <c r="A577" s="337"/>
      <c r="B577" s="337"/>
      <c r="C577" s="337"/>
      <c r="D577" s="337"/>
      <c r="E577" s="337"/>
      <c r="F577" s="337"/>
      <c r="G577" s="337"/>
      <c r="H577" s="337"/>
      <c r="I577" s="337"/>
      <c r="J577" s="337"/>
      <c r="K577" s="337"/>
      <c r="L577" s="337"/>
      <c r="M577" s="337"/>
      <c r="N577" s="337"/>
      <c r="O577" s="337"/>
      <c r="P577" s="337"/>
      <c r="Q577" s="337"/>
      <c r="R577" s="337"/>
      <c r="S577" s="337"/>
      <c r="T577" s="337"/>
      <c r="U577" s="337"/>
      <c r="V577" s="337"/>
      <c r="W577" s="337"/>
      <c r="X577" s="337"/>
      <c r="Y577" s="337"/>
      <c r="Z577" s="337"/>
    </row>
    <row r="578" spans="1:26" ht="12.75" customHeight="1" x14ac:dyDescent="0.2">
      <c r="A578" s="337"/>
      <c r="B578" s="337"/>
      <c r="C578" s="337"/>
      <c r="D578" s="337"/>
      <c r="E578" s="337"/>
      <c r="F578" s="337"/>
      <c r="G578" s="337"/>
      <c r="H578" s="337"/>
      <c r="I578" s="337"/>
      <c r="J578" s="337"/>
      <c r="K578" s="337"/>
      <c r="L578" s="337"/>
      <c r="M578" s="337"/>
      <c r="N578" s="337"/>
      <c r="O578" s="337"/>
      <c r="P578" s="337"/>
      <c r="Q578" s="337"/>
      <c r="R578" s="337"/>
      <c r="S578" s="337"/>
      <c r="T578" s="337"/>
      <c r="U578" s="337"/>
      <c r="V578" s="337"/>
      <c r="W578" s="337"/>
      <c r="X578" s="337"/>
      <c r="Y578" s="337"/>
      <c r="Z578" s="337"/>
    </row>
    <row r="579" spans="1:26" ht="12.75" customHeight="1" x14ac:dyDescent="0.2">
      <c r="A579" s="337"/>
      <c r="B579" s="337"/>
      <c r="C579" s="337"/>
      <c r="D579" s="337"/>
      <c r="E579" s="337"/>
      <c r="F579" s="337"/>
      <c r="G579" s="337"/>
      <c r="H579" s="337"/>
      <c r="I579" s="337"/>
      <c r="J579" s="337"/>
      <c r="K579" s="337"/>
      <c r="L579" s="337"/>
      <c r="M579" s="337"/>
      <c r="N579" s="337"/>
      <c r="O579" s="337"/>
      <c r="P579" s="337"/>
      <c r="Q579" s="337"/>
      <c r="R579" s="337"/>
      <c r="S579" s="337"/>
      <c r="T579" s="337"/>
      <c r="U579" s="337"/>
      <c r="V579" s="337"/>
      <c r="W579" s="337"/>
      <c r="X579" s="337"/>
      <c r="Y579" s="337"/>
      <c r="Z579" s="337"/>
    </row>
    <row r="580" spans="1:26" ht="12.75" customHeight="1" x14ac:dyDescent="0.2">
      <c r="A580" s="337"/>
      <c r="B580" s="337"/>
      <c r="C580" s="337"/>
      <c r="D580" s="337"/>
      <c r="E580" s="337"/>
      <c r="F580" s="337"/>
      <c r="G580" s="337"/>
      <c r="H580" s="337"/>
      <c r="I580" s="337"/>
      <c r="J580" s="337"/>
      <c r="K580" s="337"/>
      <c r="L580" s="337"/>
      <c r="M580" s="337"/>
      <c r="N580" s="337"/>
      <c r="O580" s="337"/>
      <c r="P580" s="337"/>
      <c r="Q580" s="337"/>
      <c r="R580" s="337"/>
      <c r="S580" s="337"/>
      <c r="T580" s="337"/>
      <c r="U580" s="337"/>
      <c r="V580" s="337"/>
      <c r="W580" s="337"/>
      <c r="X580" s="337"/>
      <c r="Y580" s="337"/>
      <c r="Z580" s="337"/>
    </row>
    <row r="581" spans="1:26" ht="12.75" customHeight="1" x14ac:dyDescent="0.2">
      <c r="A581" s="337"/>
      <c r="B581" s="337"/>
      <c r="C581" s="337"/>
      <c r="D581" s="337"/>
      <c r="E581" s="337"/>
      <c r="F581" s="337"/>
      <c r="G581" s="337"/>
      <c r="H581" s="337"/>
      <c r="I581" s="337"/>
      <c r="J581" s="337"/>
      <c r="K581" s="337"/>
      <c r="L581" s="337"/>
      <c r="M581" s="337"/>
      <c r="N581" s="337"/>
      <c r="O581" s="337"/>
      <c r="P581" s="337"/>
      <c r="Q581" s="337"/>
      <c r="R581" s="337"/>
      <c r="S581" s="337"/>
      <c r="T581" s="337"/>
      <c r="U581" s="337"/>
      <c r="V581" s="337"/>
      <c r="W581" s="337"/>
      <c r="X581" s="337"/>
      <c r="Y581" s="337"/>
      <c r="Z581" s="337"/>
    </row>
    <row r="582" spans="1:26" ht="12.75" customHeight="1" x14ac:dyDescent="0.2">
      <c r="A582" s="337"/>
      <c r="B582" s="337"/>
      <c r="C582" s="337"/>
      <c r="D582" s="337"/>
      <c r="E582" s="337"/>
      <c r="F582" s="337"/>
      <c r="G582" s="337"/>
      <c r="H582" s="337"/>
      <c r="I582" s="337"/>
      <c r="J582" s="337"/>
      <c r="K582" s="337"/>
      <c r="L582" s="337"/>
      <c r="M582" s="337"/>
      <c r="N582" s="337"/>
      <c r="O582" s="337"/>
      <c r="P582" s="337"/>
      <c r="Q582" s="337"/>
      <c r="R582" s="337"/>
      <c r="S582" s="337"/>
      <c r="T582" s="337"/>
      <c r="U582" s="337"/>
      <c r="V582" s="337"/>
      <c r="W582" s="337"/>
      <c r="X582" s="337"/>
      <c r="Y582" s="337"/>
      <c r="Z582" s="337"/>
    </row>
    <row r="583" spans="1:26" ht="12.75" customHeight="1" x14ac:dyDescent="0.2">
      <c r="A583" s="337"/>
      <c r="B583" s="337"/>
      <c r="C583" s="337"/>
      <c r="D583" s="337"/>
      <c r="E583" s="337"/>
      <c r="F583" s="337"/>
      <c r="G583" s="337"/>
      <c r="H583" s="337"/>
      <c r="I583" s="337"/>
      <c r="J583" s="337"/>
      <c r="K583" s="337"/>
      <c r="L583" s="337"/>
      <c r="M583" s="337"/>
      <c r="N583" s="337"/>
      <c r="O583" s="337"/>
      <c r="P583" s="337"/>
      <c r="Q583" s="337"/>
      <c r="R583" s="337"/>
      <c r="S583" s="337"/>
      <c r="T583" s="337"/>
      <c r="U583" s="337"/>
      <c r="V583" s="337"/>
      <c r="W583" s="337"/>
      <c r="X583" s="337"/>
      <c r="Y583" s="337"/>
      <c r="Z583" s="337"/>
    </row>
    <row r="584" spans="1:26" ht="12.75" customHeight="1" x14ac:dyDescent="0.2">
      <c r="A584" s="337"/>
      <c r="B584" s="337"/>
      <c r="C584" s="337"/>
      <c r="D584" s="337"/>
      <c r="E584" s="337"/>
      <c r="F584" s="337"/>
      <c r="G584" s="337"/>
      <c r="H584" s="337"/>
      <c r="I584" s="337"/>
      <c r="J584" s="337"/>
      <c r="K584" s="337"/>
      <c r="L584" s="337"/>
      <c r="M584" s="337"/>
      <c r="N584" s="337"/>
      <c r="O584" s="337"/>
      <c r="P584" s="337"/>
      <c r="Q584" s="337"/>
      <c r="R584" s="337"/>
      <c r="S584" s="337"/>
      <c r="T584" s="337"/>
      <c r="U584" s="337"/>
      <c r="V584" s="337"/>
      <c r="W584" s="337"/>
      <c r="X584" s="337"/>
      <c r="Y584" s="337"/>
      <c r="Z584" s="337"/>
    </row>
    <row r="585" spans="1:26" ht="12.75" customHeight="1" x14ac:dyDescent="0.2">
      <c r="A585" s="337"/>
      <c r="B585" s="337"/>
      <c r="C585" s="337"/>
      <c r="D585" s="337"/>
      <c r="E585" s="337"/>
      <c r="F585" s="337"/>
      <c r="G585" s="337"/>
      <c r="H585" s="337"/>
      <c r="I585" s="337"/>
      <c r="J585" s="337"/>
      <c r="K585" s="337"/>
      <c r="L585" s="337"/>
      <c r="M585" s="337"/>
      <c r="N585" s="337"/>
      <c r="O585" s="337"/>
      <c r="P585" s="337"/>
      <c r="Q585" s="337"/>
      <c r="R585" s="337"/>
      <c r="S585" s="337"/>
      <c r="T585" s="337"/>
      <c r="U585" s="337"/>
      <c r="V585" s="337"/>
      <c r="W585" s="337"/>
      <c r="X585" s="337"/>
      <c r="Y585" s="337"/>
      <c r="Z585" s="337"/>
    </row>
    <row r="586" spans="1:26" ht="12.75" customHeight="1" x14ac:dyDescent="0.2">
      <c r="A586" s="337"/>
      <c r="B586" s="337"/>
      <c r="C586" s="337"/>
      <c r="D586" s="337"/>
      <c r="E586" s="337"/>
      <c r="F586" s="337"/>
      <c r="G586" s="337"/>
      <c r="H586" s="337"/>
      <c r="I586" s="337"/>
      <c r="J586" s="337"/>
      <c r="K586" s="337"/>
      <c r="L586" s="337"/>
      <c r="M586" s="337"/>
      <c r="N586" s="337"/>
      <c r="O586" s="337"/>
      <c r="P586" s="337"/>
      <c r="Q586" s="337"/>
      <c r="R586" s="337"/>
      <c r="S586" s="337"/>
      <c r="T586" s="337"/>
      <c r="U586" s="337"/>
      <c r="V586" s="337"/>
      <c r="W586" s="337"/>
      <c r="X586" s="337"/>
      <c r="Y586" s="337"/>
      <c r="Z586" s="337"/>
    </row>
    <row r="587" spans="1:26" ht="12.75" customHeight="1" x14ac:dyDescent="0.2">
      <c r="A587" s="337"/>
      <c r="B587" s="337"/>
      <c r="C587" s="337"/>
      <c r="D587" s="337"/>
      <c r="E587" s="337"/>
      <c r="F587" s="337"/>
      <c r="G587" s="337"/>
      <c r="H587" s="337"/>
      <c r="I587" s="337"/>
      <c r="J587" s="337"/>
      <c r="K587" s="337"/>
      <c r="L587" s="337"/>
      <c r="M587" s="337"/>
      <c r="N587" s="337"/>
      <c r="O587" s="337"/>
      <c r="P587" s="337"/>
      <c r="Q587" s="337"/>
      <c r="R587" s="337"/>
      <c r="S587" s="337"/>
      <c r="T587" s="337"/>
      <c r="U587" s="337"/>
      <c r="V587" s="337"/>
      <c r="W587" s="337"/>
      <c r="X587" s="337"/>
      <c r="Y587" s="337"/>
      <c r="Z587" s="337"/>
    </row>
    <row r="588" spans="1:26" ht="12.75" customHeight="1" x14ac:dyDescent="0.2">
      <c r="A588" s="337"/>
      <c r="B588" s="337"/>
      <c r="C588" s="337"/>
      <c r="D588" s="337"/>
      <c r="E588" s="337"/>
      <c r="F588" s="337"/>
      <c r="G588" s="337"/>
      <c r="H588" s="337"/>
      <c r="I588" s="337"/>
      <c r="J588" s="337"/>
      <c r="K588" s="337"/>
      <c r="L588" s="337"/>
      <c r="M588" s="337"/>
      <c r="N588" s="337"/>
      <c r="O588" s="337"/>
      <c r="P588" s="337"/>
      <c r="Q588" s="337"/>
      <c r="R588" s="337"/>
      <c r="S588" s="337"/>
      <c r="T588" s="337"/>
      <c r="U588" s="337"/>
      <c r="V588" s="337"/>
      <c r="W588" s="337"/>
      <c r="X588" s="337"/>
      <c r="Y588" s="337"/>
      <c r="Z588" s="337"/>
    </row>
    <row r="589" spans="1:26" ht="12.75" customHeight="1" x14ac:dyDescent="0.2">
      <c r="A589" s="337"/>
      <c r="B589" s="337"/>
      <c r="C589" s="337"/>
      <c r="D589" s="337"/>
      <c r="E589" s="337"/>
      <c r="F589" s="337"/>
      <c r="G589" s="337"/>
      <c r="H589" s="337"/>
      <c r="I589" s="337"/>
      <c r="J589" s="337"/>
      <c r="K589" s="337"/>
      <c r="L589" s="337"/>
      <c r="M589" s="337"/>
      <c r="N589" s="337"/>
      <c r="O589" s="337"/>
      <c r="P589" s="337"/>
      <c r="Q589" s="337"/>
      <c r="R589" s="337"/>
      <c r="S589" s="337"/>
      <c r="T589" s="337"/>
      <c r="U589" s="337"/>
      <c r="V589" s="337"/>
      <c r="W589" s="337"/>
      <c r="X589" s="337"/>
      <c r="Y589" s="337"/>
      <c r="Z589" s="337"/>
    </row>
    <row r="590" spans="1:26" ht="12.75" customHeight="1" x14ac:dyDescent="0.2">
      <c r="A590" s="337"/>
      <c r="B590" s="337"/>
      <c r="C590" s="337"/>
      <c r="D590" s="337"/>
      <c r="E590" s="337"/>
      <c r="F590" s="337"/>
      <c r="G590" s="337"/>
      <c r="H590" s="337"/>
      <c r="I590" s="337"/>
      <c r="J590" s="337"/>
      <c r="K590" s="337"/>
      <c r="L590" s="337"/>
      <c r="M590" s="337"/>
      <c r="N590" s="337"/>
      <c r="O590" s="337"/>
      <c r="P590" s="337"/>
      <c r="Q590" s="337"/>
      <c r="R590" s="337"/>
      <c r="S590" s="337"/>
      <c r="T590" s="337"/>
      <c r="U590" s="337"/>
      <c r="V590" s="337"/>
      <c r="W590" s="337"/>
      <c r="X590" s="337"/>
      <c r="Y590" s="337"/>
      <c r="Z590" s="337"/>
    </row>
    <row r="591" spans="1:26" ht="12.75" customHeight="1" x14ac:dyDescent="0.2">
      <c r="A591" s="337"/>
      <c r="B591" s="337"/>
      <c r="C591" s="337"/>
      <c r="D591" s="337"/>
      <c r="E591" s="337"/>
      <c r="F591" s="337"/>
      <c r="G591" s="337"/>
      <c r="H591" s="337"/>
      <c r="I591" s="337"/>
      <c r="J591" s="337"/>
      <c r="K591" s="337"/>
      <c r="L591" s="337"/>
      <c r="M591" s="337"/>
      <c r="N591" s="337"/>
      <c r="O591" s="337"/>
      <c r="P591" s="337"/>
      <c r="Q591" s="337"/>
      <c r="R591" s="337"/>
      <c r="S591" s="337"/>
      <c r="T591" s="337"/>
      <c r="U591" s="337"/>
      <c r="V591" s="337"/>
      <c r="W591" s="337"/>
      <c r="X591" s="337"/>
      <c r="Y591" s="337"/>
      <c r="Z591" s="337"/>
    </row>
    <row r="592" spans="1:26" ht="12.75" customHeight="1" x14ac:dyDescent="0.2">
      <c r="A592" s="337"/>
      <c r="B592" s="337"/>
      <c r="C592" s="337"/>
      <c r="D592" s="337"/>
      <c r="E592" s="337"/>
      <c r="F592" s="337"/>
      <c r="G592" s="337"/>
      <c r="H592" s="337"/>
      <c r="I592" s="337"/>
      <c r="J592" s="337"/>
      <c r="K592" s="337"/>
      <c r="L592" s="337"/>
      <c r="M592" s="337"/>
      <c r="N592" s="337"/>
      <c r="O592" s="337"/>
      <c r="P592" s="337"/>
      <c r="Q592" s="337"/>
      <c r="R592" s="337"/>
      <c r="S592" s="337"/>
      <c r="T592" s="337"/>
      <c r="U592" s="337"/>
      <c r="V592" s="337"/>
      <c r="W592" s="337"/>
      <c r="X592" s="337"/>
      <c r="Y592" s="337"/>
      <c r="Z592" s="337"/>
    </row>
    <row r="593" spans="1:26" ht="12.75" customHeight="1" x14ac:dyDescent="0.2">
      <c r="A593" s="337"/>
      <c r="B593" s="337"/>
      <c r="C593" s="337"/>
      <c r="D593" s="337"/>
      <c r="E593" s="337"/>
      <c r="F593" s="337"/>
      <c r="G593" s="337"/>
      <c r="H593" s="337"/>
      <c r="I593" s="337"/>
      <c r="J593" s="337"/>
      <c r="K593" s="337"/>
      <c r="L593" s="337"/>
      <c r="M593" s="337"/>
      <c r="N593" s="337"/>
      <c r="O593" s="337"/>
      <c r="P593" s="337"/>
      <c r="Q593" s="337"/>
      <c r="R593" s="337"/>
      <c r="S593" s="337"/>
      <c r="T593" s="337"/>
      <c r="U593" s="337"/>
      <c r="V593" s="337"/>
      <c r="W593" s="337"/>
      <c r="X593" s="337"/>
      <c r="Y593" s="337"/>
      <c r="Z593" s="337"/>
    </row>
    <row r="594" spans="1:26" ht="12.75" customHeight="1" x14ac:dyDescent="0.2">
      <c r="A594" s="337"/>
      <c r="B594" s="337"/>
      <c r="C594" s="337"/>
      <c r="D594" s="337"/>
      <c r="E594" s="337"/>
      <c r="F594" s="337"/>
      <c r="G594" s="337"/>
      <c r="H594" s="337"/>
      <c r="I594" s="337"/>
      <c r="J594" s="337"/>
      <c r="K594" s="337"/>
      <c r="L594" s="337"/>
      <c r="M594" s="337"/>
      <c r="N594" s="337"/>
      <c r="O594" s="337"/>
      <c r="P594" s="337"/>
      <c r="Q594" s="337"/>
      <c r="R594" s="337"/>
      <c r="S594" s="337"/>
      <c r="T594" s="337"/>
      <c r="U594" s="337"/>
      <c r="V594" s="337"/>
      <c r="W594" s="337"/>
      <c r="X594" s="337"/>
      <c r="Y594" s="337"/>
      <c r="Z594" s="337"/>
    </row>
    <row r="595" spans="1:26" ht="12.75" customHeight="1" x14ac:dyDescent="0.2">
      <c r="A595" s="337"/>
      <c r="B595" s="337"/>
      <c r="C595" s="337"/>
      <c r="D595" s="337"/>
      <c r="E595" s="337"/>
      <c r="F595" s="337"/>
      <c r="G595" s="337"/>
      <c r="H595" s="337"/>
      <c r="I595" s="337"/>
      <c r="J595" s="337"/>
      <c r="K595" s="337"/>
      <c r="L595" s="337"/>
      <c r="M595" s="337"/>
      <c r="N595" s="337"/>
      <c r="O595" s="337"/>
      <c r="P595" s="337"/>
      <c r="Q595" s="337"/>
      <c r="R595" s="337"/>
      <c r="S595" s="337"/>
      <c r="T595" s="337"/>
      <c r="U595" s="337"/>
      <c r="V595" s="337"/>
      <c r="W595" s="337"/>
      <c r="X595" s="337"/>
      <c r="Y595" s="337"/>
      <c r="Z595" s="337"/>
    </row>
    <row r="596" spans="1:26" ht="12.75" customHeight="1" x14ac:dyDescent="0.2">
      <c r="A596" s="337"/>
      <c r="B596" s="337"/>
      <c r="C596" s="337"/>
      <c r="D596" s="337"/>
      <c r="E596" s="337"/>
      <c r="F596" s="337"/>
      <c r="G596" s="337"/>
      <c r="H596" s="337"/>
      <c r="I596" s="337"/>
      <c r="J596" s="337"/>
      <c r="K596" s="337"/>
      <c r="L596" s="337"/>
      <c r="M596" s="337"/>
      <c r="N596" s="337"/>
      <c r="O596" s="337"/>
      <c r="P596" s="337"/>
      <c r="Q596" s="337"/>
      <c r="R596" s="337"/>
      <c r="S596" s="337"/>
      <c r="T596" s="337"/>
      <c r="U596" s="337"/>
      <c r="V596" s="337"/>
      <c r="W596" s="337"/>
      <c r="X596" s="337"/>
      <c r="Y596" s="337"/>
      <c r="Z596" s="337"/>
    </row>
    <row r="597" spans="1:26" ht="12.75" customHeight="1" x14ac:dyDescent="0.2">
      <c r="A597" s="337"/>
      <c r="B597" s="337"/>
      <c r="C597" s="337"/>
      <c r="D597" s="337"/>
      <c r="E597" s="337"/>
      <c r="F597" s="337"/>
      <c r="G597" s="337"/>
      <c r="H597" s="337"/>
      <c r="I597" s="337"/>
      <c r="J597" s="337"/>
      <c r="K597" s="337"/>
      <c r="L597" s="337"/>
      <c r="M597" s="337"/>
      <c r="N597" s="337"/>
      <c r="O597" s="337"/>
      <c r="P597" s="337"/>
      <c r="Q597" s="337"/>
      <c r="R597" s="337"/>
      <c r="S597" s="337"/>
      <c r="T597" s="337"/>
      <c r="U597" s="337"/>
      <c r="V597" s="337"/>
      <c r="W597" s="337"/>
      <c r="X597" s="337"/>
      <c r="Y597" s="337"/>
      <c r="Z597" s="337"/>
    </row>
    <row r="598" spans="1:26" ht="12.75" customHeight="1" x14ac:dyDescent="0.2">
      <c r="A598" s="337"/>
      <c r="B598" s="337"/>
      <c r="C598" s="337"/>
      <c r="D598" s="337"/>
      <c r="E598" s="337"/>
      <c r="F598" s="337"/>
      <c r="G598" s="337"/>
      <c r="H598" s="337"/>
      <c r="I598" s="337"/>
      <c r="J598" s="337"/>
      <c r="K598" s="337"/>
      <c r="L598" s="337"/>
      <c r="M598" s="337"/>
      <c r="N598" s="337"/>
      <c r="O598" s="337"/>
      <c r="P598" s="337"/>
      <c r="Q598" s="337"/>
      <c r="R598" s="337"/>
      <c r="S598" s="337"/>
      <c r="T598" s="337"/>
      <c r="U598" s="337"/>
      <c r="V598" s="337"/>
      <c r="W598" s="337"/>
      <c r="X598" s="337"/>
      <c r="Y598" s="337"/>
      <c r="Z598" s="337"/>
    </row>
    <row r="599" spans="1:26" ht="12.75" customHeight="1" x14ac:dyDescent="0.2">
      <c r="A599" s="337"/>
      <c r="B599" s="337"/>
      <c r="C599" s="337"/>
      <c r="D599" s="337"/>
      <c r="E599" s="337"/>
      <c r="F599" s="337"/>
      <c r="G599" s="337"/>
      <c r="H599" s="337"/>
      <c r="I599" s="337"/>
      <c r="J599" s="337"/>
      <c r="K599" s="337"/>
      <c r="L599" s="337"/>
      <c r="M599" s="337"/>
      <c r="N599" s="337"/>
      <c r="O599" s="337"/>
      <c r="P599" s="337"/>
      <c r="Q599" s="337"/>
      <c r="R599" s="337"/>
      <c r="S599" s="337"/>
      <c r="T599" s="337"/>
      <c r="U599" s="337"/>
      <c r="V599" s="337"/>
      <c r="W599" s="337"/>
      <c r="X599" s="337"/>
      <c r="Y599" s="337"/>
      <c r="Z599" s="337"/>
    </row>
    <row r="600" spans="1:26" ht="12.75" customHeight="1" x14ac:dyDescent="0.2">
      <c r="A600" s="337"/>
      <c r="B600" s="337"/>
      <c r="C600" s="337"/>
      <c r="D600" s="337"/>
      <c r="E600" s="337"/>
      <c r="F600" s="337"/>
      <c r="G600" s="337"/>
      <c r="H600" s="337"/>
      <c r="I600" s="337"/>
      <c r="J600" s="337"/>
      <c r="K600" s="337"/>
      <c r="L600" s="337"/>
      <c r="M600" s="337"/>
      <c r="N600" s="337"/>
      <c r="O600" s="337"/>
      <c r="P600" s="337"/>
      <c r="Q600" s="337"/>
      <c r="R600" s="337"/>
      <c r="S600" s="337"/>
      <c r="T600" s="337"/>
      <c r="U600" s="337"/>
      <c r="V600" s="337"/>
      <c r="W600" s="337"/>
      <c r="X600" s="337"/>
      <c r="Y600" s="337"/>
      <c r="Z600" s="337"/>
    </row>
    <row r="601" spans="1:26" ht="12.75" customHeight="1" x14ac:dyDescent="0.2">
      <c r="A601" s="337"/>
      <c r="B601" s="337"/>
      <c r="C601" s="337"/>
      <c r="D601" s="337"/>
      <c r="E601" s="337"/>
      <c r="F601" s="337"/>
      <c r="G601" s="337"/>
      <c r="H601" s="337"/>
      <c r="I601" s="337"/>
      <c r="J601" s="337"/>
      <c r="K601" s="337"/>
      <c r="L601" s="337"/>
      <c r="M601" s="337"/>
      <c r="N601" s="337"/>
      <c r="O601" s="337"/>
      <c r="P601" s="337"/>
      <c r="Q601" s="337"/>
      <c r="R601" s="337"/>
      <c r="S601" s="337"/>
      <c r="T601" s="337"/>
      <c r="U601" s="337"/>
      <c r="V601" s="337"/>
      <c r="W601" s="337"/>
      <c r="X601" s="337"/>
      <c r="Y601" s="337"/>
      <c r="Z601" s="337"/>
    </row>
    <row r="602" spans="1:26" ht="12.75" customHeight="1" x14ac:dyDescent="0.2">
      <c r="A602" s="337"/>
      <c r="B602" s="337"/>
      <c r="C602" s="337"/>
      <c r="D602" s="337"/>
      <c r="E602" s="337"/>
      <c r="F602" s="337"/>
      <c r="G602" s="337"/>
      <c r="H602" s="337"/>
      <c r="I602" s="337"/>
      <c r="J602" s="337"/>
      <c r="K602" s="337"/>
      <c r="L602" s="337"/>
      <c r="M602" s="337"/>
      <c r="N602" s="337"/>
      <c r="O602" s="337"/>
      <c r="P602" s="337"/>
      <c r="Q602" s="337"/>
      <c r="R602" s="337"/>
      <c r="S602" s="337"/>
      <c r="T602" s="337"/>
      <c r="U602" s="337"/>
      <c r="V602" s="337"/>
      <c r="W602" s="337"/>
      <c r="X602" s="337"/>
      <c r="Y602" s="337"/>
      <c r="Z602" s="337"/>
    </row>
    <row r="603" spans="1:26" ht="12.75" customHeight="1" x14ac:dyDescent="0.2">
      <c r="A603" s="337"/>
      <c r="B603" s="337"/>
      <c r="C603" s="337"/>
      <c r="D603" s="337"/>
      <c r="E603" s="337"/>
      <c r="F603" s="337"/>
      <c r="G603" s="337"/>
      <c r="H603" s="337"/>
      <c r="I603" s="337"/>
      <c r="J603" s="337"/>
      <c r="K603" s="337"/>
      <c r="L603" s="337"/>
      <c r="M603" s="337"/>
      <c r="N603" s="337"/>
      <c r="O603" s="337"/>
      <c r="P603" s="337"/>
      <c r="Q603" s="337"/>
      <c r="R603" s="337"/>
      <c r="S603" s="337"/>
      <c r="T603" s="337"/>
      <c r="U603" s="337"/>
      <c r="V603" s="337"/>
      <c r="W603" s="337"/>
      <c r="X603" s="337"/>
      <c r="Y603" s="337"/>
      <c r="Z603" s="337"/>
    </row>
    <row r="604" spans="1:26" ht="12.75" customHeight="1" x14ac:dyDescent="0.2">
      <c r="A604" s="337"/>
      <c r="B604" s="337"/>
      <c r="C604" s="337"/>
      <c r="D604" s="337"/>
      <c r="E604" s="337"/>
      <c r="F604" s="337"/>
      <c r="G604" s="337"/>
      <c r="H604" s="337"/>
      <c r="I604" s="337"/>
      <c r="J604" s="337"/>
      <c r="K604" s="337"/>
      <c r="L604" s="337"/>
      <c r="M604" s="337"/>
      <c r="N604" s="337"/>
      <c r="O604" s="337"/>
      <c r="P604" s="337"/>
      <c r="Q604" s="337"/>
      <c r="R604" s="337"/>
      <c r="S604" s="337"/>
      <c r="T604" s="337"/>
      <c r="U604" s="337"/>
      <c r="V604" s="337"/>
      <c r="W604" s="337"/>
      <c r="X604" s="337"/>
      <c r="Y604" s="337"/>
      <c r="Z604" s="337"/>
    </row>
    <row r="605" spans="1:26" ht="12.75" customHeight="1" x14ac:dyDescent="0.2">
      <c r="A605" s="337"/>
      <c r="B605" s="337"/>
      <c r="C605" s="337"/>
      <c r="D605" s="337"/>
      <c r="E605" s="337"/>
      <c r="F605" s="337"/>
      <c r="G605" s="337"/>
      <c r="H605" s="337"/>
      <c r="I605" s="337"/>
      <c r="J605" s="337"/>
      <c r="K605" s="337"/>
      <c r="L605" s="337"/>
      <c r="M605" s="337"/>
      <c r="N605" s="337"/>
      <c r="O605" s="337"/>
      <c r="P605" s="337"/>
      <c r="Q605" s="337"/>
      <c r="R605" s="337"/>
      <c r="S605" s="337"/>
      <c r="T605" s="337"/>
      <c r="U605" s="337"/>
      <c r="V605" s="337"/>
      <c r="W605" s="337"/>
      <c r="X605" s="337"/>
      <c r="Y605" s="337"/>
      <c r="Z605" s="337"/>
    </row>
    <row r="606" spans="1:26" ht="12.75" customHeight="1" x14ac:dyDescent="0.2">
      <c r="A606" s="337"/>
      <c r="B606" s="337"/>
      <c r="C606" s="337"/>
      <c r="D606" s="337"/>
      <c r="E606" s="337"/>
      <c r="F606" s="337"/>
      <c r="G606" s="337"/>
      <c r="H606" s="337"/>
      <c r="I606" s="337"/>
      <c r="J606" s="337"/>
      <c r="K606" s="337"/>
      <c r="L606" s="337"/>
      <c r="M606" s="337"/>
      <c r="N606" s="337"/>
      <c r="O606" s="337"/>
      <c r="P606" s="337"/>
      <c r="Q606" s="337"/>
      <c r="R606" s="337"/>
      <c r="S606" s="337"/>
      <c r="T606" s="337"/>
      <c r="U606" s="337"/>
      <c r="V606" s="337"/>
      <c r="W606" s="337"/>
      <c r="X606" s="337"/>
      <c r="Y606" s="337"/>
      <c r="Z606" s="337"/>
    </row>
    <row r="607" spans="1:26" ht="12.75" customHeight="1" x14ac:dyDescent="0.2">
      <c r="A607" s="337"/>
      <c r="B607" s="337"/>
      <c r="C607" s="337"/>
      <c r="D607" s="337"/>
      <c r="E607" s="337"/>
      <c r="F607" s="337"/>
      <c r="G607" s="337"/>
      <c r="H607" s="337"/>
      <c r="I607" s="337"/>
      <c r="J607" s="337"/>
      <c r="K607" s="337"/>
      <c r="L607" s="337"/>
      <c r="M607" s="337"/>
      <c r="N607" s="337"/>
      <c r="O607" s="337"/>
      <c r="P607" s="337"/>
      <c r="Q607" s="337"/>
      <c r="R607" s="337"/>
      <c r="S607" s="337"/>
      <c r="T607" s="337"/>
      <c r="U607" s="337"/>
      <c r="V607" s="337"/>
      <c r="W607" s="337"/>
      <c r="X607" s="337"/>
      <c r="Y607" s="337"/>
      <c r="Z607" s="337"/>
    </row>
    <row r="608" spans="1:26" ht="12.75" customHeight="1" x14ac:dyDescent="0.2">
      <c r="A608" s="337"/>
      <c r="B608" s="337"/>
      <c r="C608" s="337"/>
      <c r="D608" s="337"/>
      <c r="E608" s="337"/>
      <c r="F608" s="337"/>
      <c r="G608" s="337"/>
      <c r="H608" s="337"/>
      <c r="I608" s="337"/>
      <c r="J608" s="337"/>
      <c r="K608" s="337"/>
      <c r="L608" s="337"/>
      <c r="M608" s="337"/>
      <c r="N608" s="337"/>
      <c r="O608" s="337"/>
      <c r="P608" s="337"/>
      <c r="Q608" s="337"/>
      <c r="R608" s="337"/>
      <c r="S608" s="337"/>
      <c r="T608" s="337"/>
      <c r="U608" s="337"/>
      <c r="V608" s="337"/>
      <c r="W608" s="337"/>
      <c r="X608" s="337"/>
      <c r="Y608" s="337"/>
      <c r="Z608" s="337"/>
    </row>
    <row r="609" spans="1:26" ht="12.75" customHeight="1" x14ac:dyDescent="0.2">
      <c r="A609" s="337"/>
      <c r="B609" s="337"/>
      <c r="C609" s="337"/>
      <c r="D609" s="337"/>
      <c r="E609" s="337"/>
      <c r="F609" s="337"/>
      <c r="G609" s="337"/>
      <c r="H609" s="337"/>
      <c r="I609" s="337"/>
      <c r="J609" s="337"/>
      <c r="K609" s="337"/>
      <c r="L609" s="337"/>
      <c r="M609" s="337"/>
      <c r="N609" s="337"/>
      <c r="O609" s="337"/>
      <c r="P609" s="337"/>
      <c r="Q609" s="337"/>
      <c r="R609" s="337"/>
      <c r="S609" s="337"/>
      <c r="T609" s="337"/>
      <c r="U609" s="337"/>
      <c r="V609" s="337"/>
      <c r="W609" s="337"/>
      <c r="X609" s="337"/>
      <c r="Y609" s="337"/>
      <c r="Z609" s="337"/>
    </row>
    <row r="610" spans="1:26" ht="12.75" customHeight="1" x14ac:dyDescent="0.2">
      <c r="A610" s="337"/>
      <c r="B610" s="337"/>
      <c r="C610" s="337"/>
      <c r="D610" s="337"/>
      <c r="E610" s="337"/>
      <c r="F610" s="337"/>
      <c r="G610" s="337"/>
      <c r="H610" s="337"/>
      <c r="I610" s="337"/>
      <c r="J610" s="337"/>
      <c r="K610" s="337"/>
      <c r="L610" s="337"/>
      <c r="M610" s="337"/>
      <c r="N610" s="337"/>
      <c r="O610" s="337"/>
      <c r="P610" s="337"/>
      <c r="Q610" s="337"/>
      <c r="R610" s="337"/>
      <c r="S610" s="337"/>
      <c r="T610" s="337"/>
      <c r="U610" s="337"/>
      <c r="V610" s="337"/>
      <c r="W610" s="337"/>
      <c r="X610" s="337"/>
      <c r="Y610" s="337"/>
      <c r="Z610" s="337"/>
    </row>
    <row r="611" spans="1:26" ht="12.75" customHeight="1" x14ac:dyDescent="0.2">
      <c r="A611" s="337"/>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row>
    <row r="612" spans="1:26" ht="12.75" customHeight="1" x14ac:dyDescent="0.2">
      <c r="A612" s="337"/>
      <c r="B612" s="337"/>
      <c r="C612" s="337"/>
      <c r="D612" s="337"/>
      <c r="E612" s="337"/>
      <c r="F612" s="337"/>
      <c r="G612" s="337"/>
      <c r="H612" s="337"/>
      <c r="I612" s="337"/>
      <c r="J612" s="337"/>
      <c r="K612" s="337"/>
      <c r="L612" s="337"/>
      <c r="M612" s="337"/>
      <c r="N612" s="337"/>
      <c r="O612" s="337"/>
      <c r="P612" s="337"/>
      <c r="Q612" s="337"/>
      <c r="R612" s="337"/>
      <c r="S612" s="337"/>
      <c r="T612" s="337"/>
      <c r="U612" s="337"/>
      <c r="V612" s="337"/>
      <c r="W612" s="337"/>
      <c r="X612" s="337"/>
      <c r="Y612" s="337"/>
      <c r="Z612" s="337"/>
    </row>
    <row r="613" spans="1:26" ht="12.75" customHeight="1" x14ac:dyDescent="0.2">
      <c r="A613" s="337"/>
      <c r="B613" s="337"/>
      <c r="C613" s="337"/>
      <c r="D613" s="337"/>
      <c r="E613" s="337"/>
      <c r="F613" s="337"/>
      <c r="G613" s="337"/>
      <c r="H613" s="337"/>
      <c r="I613" s="337"/>
      <c r="J613" s="337"/>
      <c r="K613" s="337"/>
      <c r="L613" s="337"/>
      <c r="M613" s="337"/>
      <c r="N613" s="337"/>
      <c r="O613" s="337"/>
      <c r="P613" s="337"/>
      <c r="Q613" s="337"/>
      <c r="R613" s="337"/>
      <c r="S613" s="337"/>
      <c r="T613" s="337"/>
      <c r="U613" s="337"/>
      <c r="V613" s="337"/>
      <c r="W613" s="337"/>
      <c r="X613" s="337"/>
      <c r="Y613" s="337"/>
      <c r="Z613" s="337"/>
    </row>
    <row r="614" spans="1:26" ht="12.75" customHeight="1" x14ac:dyDescent="0.2">
      <c r="A614" s="337"/>
      <c r="B614" s="337"/>
      <c r="C614" s="337"/>
      <c r="D614" s="337"/>
      <c r="E614" s="337"/>
      <c r="F614" s="337"/>
      <c r="G614" s="337"/>
      <c r="H614" s="337"/>
      <c r="I614" s="337"/>
      <c r="J614" s="337"/>
      <c r="K614" s="337"/>
      <c r="L614" s="337"/>
      <c r="M614" s="337"/>
      <c r="N614" s="337"/>
      <c r="O614" s="337"/>
      <c r="P614" s="337"/>
      <c r="Q614" s="337"/>
      <c r="R614" s="337"/>
      <c r="S614" s="337"/>
      <c r="T614" s="337"/>
      <c r="U614" s="337"/>
      <c r="V614" s="337"/>
      <c r="W614" s="337"/>
      <c r="X614" s="337"/>
      <c r="Y614" s="337"/>
      <c r="Z614" s="337"/>
    </row>
    <row r="615" spans="1:26" ht="12.75" customHeight="1" x14ac:dyDescent="0.2">
      <c r="A615" s="337"/>
      <c r="B615" s="337"/>
      <c r="C615" s="337"/>
      <c r="D615" s="337"/>
      <c r="E615" s="337"/>
      <c r="F615" s="337"/>
      <c r="G615" s="337"/>
      <c r="H615" s="337"/>
      <c r="I615" s="337"/>
      <c r="J615" s="337"/>
      <c r="K615" s="337"/>
      <c r="L615" s="337"/>
      <c r="M615" s="337"/>
      <c r="N615" s="337"/>
      <c r="O615" s="337"/>
      <c r="P615" s="337"/>
      <c r="Q615" s="337"/>
      <c r="R615" s="337"/>
      <c r="S615" s="337"/>
      <c r="T615" s="337"/>
      <c r="U615" s="337"/>
      <c r="V615" s="337"/>
      <c r="W615" s="337"/>
      <c r="X615" s="337"/>
      <c r="Y615" s="337"/>
      <c r="Z615" s="337"/>
    </row>
    <row r="616" spans="1:26" ht="12.75" customHeight="1" x14ac:dyDescent="0.2">
      <c r="A616" s="337"/>
      <c r="B616" s="337"/>
      <c r="C616" s="337"/>
      <c r="D616" s="337"/>
      <c r="E616" s="337"/>
      <c r="F616" s="337"/>
      <c r="G616" s="337"/>
      <c r="H616" s="337"/>
      <c r="I616" s="337"/>
      <c r="J616" s="337"/>
      <c r="K616" s="337"/>
      <c r="L616" s="337"/>
      <c r="M616" s="337"/>
      <c r="N616" s="337"/>
      <c r="O616" s="337"/>
      <c r="P616" s="337"/>
      <c r="Q616" s="337"/>
      <c r="R616" s="337"/>
      <c r="S616" s="337"/>
      <c r="T616" s="337"/>
      <c r="U616" s="337"/>
      <c r="V616" s="337"/>
      <c r="W616" s="337"/>
      <c r="X616" s="337"/>
      <c r="Y616" s="337"/>
      <c r="Z616" s="337"/>
    </row>
    <row r="617" spans="1:26" ht="12.75" customHeight="1" x14ac:dyDescent="0.2">
      <c r="A617" s="337"/>
      <c r="B617" s="337"/>
      <c r="C617" s="337"/>
      <c r="D617" s="337"/>
      <c r="E617" s="337"/>
      <c r="F617" s="337"/>
      <c r="G617" s="337"/>
      <c r="H617" s="337"/>
      <c r="I617" s="337"/>
      <c r="J617" s="337"/>
      <c r="K617" s="337"/>
      <c r="L617" s="337"/>
      <c r="M617" s="337"/>
      <c r="N617" s="337"/>
      <c r="O617" s="337"/>
      <c r="P617" s="337"/>
      <c r="Q617" s="337"/>
      <c r="R617" s="337"/>
      <c r="S617" s="337"/>
      <c r="T617" s="337"/>
      <c r="U617" s="337"/>
      <c r="V617" s="337"/>
      <c r="W617" s="337"/>
      <c r="X617" s="337"/>
      <c r="Y617" s="337"/>
      <c r="Z617" s="337"/>
    </row>
    <row r="618" spans="1:26" ht="12.75" customHeight="1" x14ac:dyDescent="0.2">
      <c r="A618" s="337"/>
      <c r="B618" s="337"/>
      <c r="C618" s="337"/>
      <c r="D618" s="337"/>
      <c r="E618" s="337"/>
      <c r="F618" s="337"/>
      <c r="G618" s="337"/>
      <c r="H618" s="337"/>
      <c r="I618" s="337"/>
      <c r="J618" s="337"/>
      <c r="K618" s="337"/>
      <c r="L618" s="337"/>
      <c r="M618" s="337"/>
      <c r="N618" s="337"/>
      <c r="O618" s="337"/>
      <c r="P618" s="337"/>
      <c r="Q618" s="337"/>
      <c r="R618" s="337"/>
      <c r="S618" s="337"/>
      <c r="T618" s="337"/>
      <c r="U618" s="337"/>
      <c r="V618" s="337"/>
      <c r="W618" s="337"/>
      <c r="X618" s="337"/>
      <c r="Y618" s="337"/>
      <c r="Z618" s="337"/>
    </row>
    <row r="619" spans="1:26" ht="12.75" customHeight="1" x14ac:dyDescent="0.2">
      <c r="A619" s="337"/>
      <c r="B619" s="337"/>
      <c r="C619" s="337"/>
      <c r="D619" s="337"/>
      <c r="E619" s="337"/>
      <c r="F619" s="337"/>
      <c r="G619" s="337"/>
      <c r="H619" s="337"/>
      <c r="I619" s="337"/>
      <c r="J619" s="337"/>
      <c r="K619" s="337"/>
      <c r="L619" s="337"/>
      <c r="M619" s="337"/>
      <c r="N619" s="337"/>
      <c r="O619" s="337"/>
      <c r="P619" s="337"/>
      <c r="Q619" s="337"/>
      <c r="R619" s="337"/>
      <c r="S619" s="337"/>
      <c r="T619" s="337"/>
      <c r="U619" s="337"/>
      <c r="V619" s="337"/>
      <c r="W619" s="337"/>
      <c r="X619" s="337"/>
      <c r="Y619" s="337"/>
      <c r="Z619" s="337"/>
    </row>
    <row r="620" spans="1:26" ht="12.75" customHeight="1" x14ac:dyDescent="0.2">
      <c r="A620" s="337"/>
      <c r="B620" s="337"/>
      <c r="C620" s="337"/>
      <c r="D620" s="337"/>
      <c r="E620" s="337"/>
      <c r="F620" s="337"/>
      <c r="G620" s="337"/>
      <c r="H620" s="337"/>
      <c r="I620" s="337"/>
      <c r="J620" s="337"/>
      <c r="K620" s="337"/>
      <c r="L620" s="337"/>
      <c r="M620" s="337"/>
      <c r="N620" s="337"/>
      <c r="O620" s="337"/>
      <c r="P620" s="337"/>
      <c r="Q620" s="337"/>
      <c r="R620" s="337"/>
      <c r="S620" s="337"/>
      <c r="T620" s="337"/>
      <c r="U620" s="337"/>
      <c r="V620" s="337"/>
      <c r="W620" s="337"/>
      <c r="X620" s="337"/>
      <c r="Y620" s="337"/>
      <c r="Z620" s="337"/>
    </row>
    <row r="621" spans="1:26" ht="12.75" customHeight="1" x14ac:dyDescent="0.2">
      <c r="A621" s="337"/>
      <c r="B621" s="337"/>
      <c r="C621" s="337"/>
      <c r="D621" s="337"/>
      <c r="E621" s="337"/>
      <c r="F621" s="337"/>
      <c r="G621" s="337"/>
      <c r="H621" s="337"/>
      <c r="I621" s="337"/>
      <c r="J621" s="337"/>
      <c r="K621" s="337"/>
      <c r="L621" s="337"/>
      <c r="M621" s="337"/>
      <c r="N621" s="337"/>
      <c r="O621" s="337"/>
      <c r="P621" s="337"/>
      <c r="Q621" s="337"/>
      <c r="R621" s="337"/>
      <c r="S621" s="337"/>
      <c r="T621" s="337"/>
      <c r="U621" s="337"/>
      <c r="V621" s="337"/>
      <c r="W621" s="337"/>
      <c r="X621" s="337"/>
      <c r="Y621" s="337"/>
      <c r="Z621" s="337"/>
    </row>
    <row r="622" spans="1:26" ht="12.75" customHeight="1" x14ac:dyDescent="0.2">
      <c r="A622" s="337"/>
      <c r="B622" s="337"/>
      <c r="C622" s="337"/>
      <c r="D622" s="337"/>
      <c r="E622" s="337"/>
      <c r="F622" s="337"/>
      <c r="G622" s="337"/>
      <c r="H622" s="337"/>
      <c r="I622" s="337"/>
      <c r="J622" s="337"/>
      <c r="K622" s="337"/>
      <c r="L622" s="337"/>
      <c r="M622" s="337"/>
      <c r="N622" s="337"/>
      <c r="O622" s="337"/>
      <c r="P622" s="337"/>
      <c r="Q622" s="337"/>
      <c r="R622" s="337"/>
      <c r="S622" s="337"/>
      <c r="T622" s="337"/>
      <c r="U622" s="337"/>
      <c r="V622" s="337"/>
      <c r="W622" s="337"/>
      <c r="X622" s="337"/>
      <c r="Y622" s="337"/>
      <c r="Z622" s="337"/>
    </row>
    <row r="623" spans="1:26" ht="12.75" customHeight="1" x14ac:dyDescent="0.2">
      <c r="A623" s="337"/>
      <c r="B623" s="337"/>
      <c r="C623" s="337"/>
      <c r="D623" s="337"/>
      <c r="E623" s="337"/>
      <c r="F623" s="337"/>
      <c r="G623" s="337"/>
      <c r="H623" s="337"/>
      <c r="I623" s="337"/>
      <c r="J623" s="337"/>
      <c r="K623" s="337"/>
      <c r="L623" s="337"/>
      <c r="M623" s="337"/>
      <c r="N623" s="337"/>
      <c r="O623" s="337"/>
      <c r="P623" s="337"/>
      <c r="Q623" s="337"/>
      <c r="R623" s="337"/>
      <c r="S623" s="337"/>
      <c r="T623" s="337"/>
      <c r="U623" s="337"/>
      <c r="V623" s="337"/>
      <c r="W623" s="337"/>
      <c r="X623" s="337"/>
      <c r="Y623" s="337"/>
      <c r="Z623" s="337"/>
    </row>
    <row r="624" spans="1:26" ht="12.75" customHeight="1" x14ac:dyDescent="0.2">
      <c r="A624" s="337"/>
      <c r="B624" s="337"/>
      <c r="C624" s="337"/>
      <c r="D624" s="337"/>
      <c r="E624" s="337"/>
      <c r="F624" s="337"/>
      <c r="G624" s="337"/>
      <c r="H624" s="337"/>
      <c r="I624" s="337"/>
      <c r="J624" s="337"/>
      <c r="K624" s="337"/>
      <c r="L624" s="337"/>
      <c r="M624" s="337"/>
      <c r="N624" s="337"/>
      <c r="O624" s="337"/>
      <c r="P624" s="337"/>
      <c r="Q624" s="337"/>
      <c r="R624" s="337"/>
      <c r="S624" s="337"/>
      <c r="T624" s="337"/>
      <c r="U624" s="337"/>
      <c r="V624" s="337"/>
      <c r="W624" s="337"/>
      <c r="X624" s="337"/>
      <c r="Y624" s="337"/>
      <c r="Z624" s="337"/>
    </row>
    <row r="625" spans="1:26" ht="12.75" customHeight="1" x14ac:dyDescent="0.2">
      <c r="A625" s="337"/>
      <c r="B625" s="337"/>
      <c r="C625" s="337"/>
      <c r="D625" s="337"/>
      <c r="E625" s="337"/>
      <c r="F625" s="337"/>
      <c r="G625" s="337"/>
      <c r="H625" s="337"/>
      <c r="I625" s="337"/>
      <c r="J625" s="337"/>
      <c r="K625" s="337"/>
      <c r="L625" s="337"/>
      <c r="M625" s="337"/>
      <c r="N625" s="337"/>
      <c r="O625" s="337"/>
      <c r="P625" s="337"/>
      <c r="Q625" s="337"/>
      <c r="R625" s="337"/>
      <c r="S625" s="337"/>
      <c r="T625" s="337"/>
      <c r="U625" s="337"/>
      <c r="V625" s="337"/>
      <c r="W625" s="337"/>
      <c r="X625" s="337"/>
      <c r="Y625" s="337"/>
      <c r="Z625" s="337"/>
    </row>
    <row r="626" spans="1:26" ht="12.75" customHeight="1" x14ac:dyDescent="0.2">
      <c r="A626" s="337"/>
      <c r="B626" s="337"/>
      <c r="C626" s="337"/>
      <c r="D626" s="337"/>
      <c r="E626" s="337"/>
      <c r="F626" s="337"/>
      <c r="G626" s="337"/>
      <c r="H626" s="337"/>
      <c r="I626" s="337"/>
      <c r="J626" s="337"/>
      <c r="K626" s="337"/>
      <c r="L626" s="337"/>
      <c r="M626" s="337"/>
      <c r="N626" s="337"/>
      <c r="O626" s="337"/>
      <c r="P626" s="337"/>
      <c r="Q626" s="337"/>
      <c r="R626" s="337"/>
      <c r="S626" s="337"/>
      <c r="T626" s="337"/>
      <c r="U626" s="337"/>
      <c r="V626" s="337"/>
      <c r="W626" s="337"/>
      <c r="X626" s="337"/>
      <c r="Y626" s="337"/>
      <c r="Z626" s="337"/>
    </row>
    <row r="627" spans="1:26" ht="12.75" customHeight="1" x14ac:dyDescent="0.2">
      <c r="A627" s="337"/>
      <c r="B627" s="337"/>
      <c r="C627" s="337"/>
      <c r="D627" s="337"/>
      <c r="E627" s="337"/>
      <c r="F627" s="337"/>
      <c r="G627" s="337"/>
      <c r="H627" s="337"/>
      <c r="I627" s="337"/>
      <c r="J627" s="337"/>
      <c r="K627" s="337"/>
      <c r="L627" s="337"/>
      <c r="M627" s="337"/>
      <c r="N627" s="337"/>
      <c r="O627" s="337"/>
      <c r="P627" s="337"/>
      <c r="Q627" s="337"/>
      <c r="R627" s="337"/>
      <c r="S627" s="337"/>
      <c r="T627" s="337"/>
      <c r="U627" s="337"/>
      <c r="V627" s="337"/>
      <c r="W627" s="337"/>
      <c r="X627" s="337"/>
      <c r="Y627" s="337"/>
      <c r="Z627" s="337"/>
    </row>
    <row r="628" spans="1:26" ht="12.75" customHeight="1" x14ac:dyDescent="0.2">
      <c r="A628" s="337"/>
      <c r="B628" s="337"/>
      <c r="C628" s="337"/>
      <c r="D628" s="337"/>
      <c r="E628" s="337"/>
      <c r="F628" s="337"/>
      <c r="G628" s="337"/>
      <c r="H628" s="337"/>
      <c r="I628" s="337"/>
      <c r="J628" s="337"/>
      <c r="K628" s="337"/>
      <c r="L628" s="337"/>
      <c r="M628" s="337"/>
      <c r="N628" s="337"/>
      <c r="O628" s="337"/>
      <c r="P628" s="337"/>
      <c r="Q628" s="337"/>
      <c r="R628" s="337"/>
      <c r="S628" s="337"/>
      <c r="T628" s="337"/>
      <c r="U628" s="337"/>
      <c r="V628" s="337"/>
      <c r="W628" s="337"/>
      <c r="X628" s="337"/>
      <c r="Y628" s="337"/>
      <c r="Z628" s="337"/>
    </row>
    <row r="629" spans="1:26" ht="12.75" customHeight="1" x14ac:dyDescent="0.2">
      <c r="A629" s="337"/>
      <c r="B629" s="337"/>
      <c r="C629" s="337"/>
      <c r="D629" s="337"/>
      <c r="E629" s="337"/>
      <c r="F629" s="337"/>
      <c r="G629" s="337"/>
      <c r="H629" s="337"/>
      <c r="I629" s="337"/>
      <c r="J629" s="337"/>
      <c r="K629" s="337"/>
      <c r="L629" s="337"/>
      <c r="M629" s="337"/>
      <c r="N629" s="337"/>
      <c r="O629" s="337"/>
      <c r="P629" s="337"/>
      <c r="Q629" s="337"/>
      <c r="R629" s="337"/>
      <c r="S629" s="337"/>
      <c r="T629" s="337"/>
      <c r="U629" s="337"/>
      <c r="V629" s="337"/>
      <c r="W629" s="337"/>
      <c r="X629" s="337"/>
      <c r="Y629" s="337"/>
      <c r="Z629" s="337"/>
    </row>
    <row r="630" spans="1:26" ht="12.75" customHeight="1" x14ac:dyDescent="0.2">
      <c r="A630" s="337"/>
      <c r="B630" s="337"/>
      <c r="C630" s="337"/>
      <c r="D630" s="337"/>
      <c r="E630" s="337"/>
      <c r="F630" s="337"/>
      <c r="G630" s="337"/>
      <c r="H630" s="337"/>
      <c r="I630" s="337"/>
      <c r="J630" s="337"/>
      <c r="K630" s="337"/>
      <c r="L630" s="337"/>
      <c r="M630" s="337"/>
      <c r="N630" s="337"/>
      <c r="O630" s="337"/>
      <c r="P630" s="337"/>
      <c r="Q630" s="337"/>
      <c r="R630" s="337"/>
      <c r="S630" s="337"/>
      <c r="T630" s="337"/>
      <c r="U630" s="337"/>
      <c r="V630" s="337"/>
      <c r="W630" s="337"/>
      <c r="X630" s="337"/>
      <c r="Y630" s="337"/>
      <c r="Z630" s="337"/>
    </row>
    <row r="631" spans="1:26" ht="12.75" customHeight="1" x14ac:dyDescent="0.2">
      <c r="A631" s="337"/>
      <c r="B631" s="337"/>
      <c r="C631" s="337"/>
      <c r="D631" s="337"/>
      <c r="E631" s="337"/>
      <c r="F631" s="337"/>
      <c r="G631" s="337"/>
      <c r="H631" s="337"/>
      <c r="I631" s="337"/>
      <c r="J631" s="337"/>
      <c r="K631" s="337"/>
      <c r="L631" s="337"/>
      <c r="M631" s="337"/>
      <c r="N631" s="337"/>
      <c r="O631" s="337"/>
      <c r="P631" s="337"/>
      <c r="Q631" s="337"/>
      <c r="R631" s="337"/>
      <c r="S631" s="337"/>
      <c r="T631" s="337"/>
      <c r="U631" s="337"/>
      <c r="V631" s="337"/>
      <c r="W631" s="337"/>
      <c r="X631" s="337"/>
      <c r="Y631" s="337"/>
      <c r="Z631" s="337"/>
    </row>
    <row r="632" spans="1:26" ht="12.75" customHeight="1" x14ac:dyDescent="0.2">
      <c r="A632" s="337"/>
      <c r="B632" s="337"/>
      <c r="C632" s="337"/>
      <c r="D632" s="337"/>
      <c r="E632" s="337"/>
      <c r="F632" s="337"/>
      <c r="G632" s="337"/>
      <c r="H632" s="337"/>
      <c r="I632" s="337"/>
      <c r="J632" s="337"/>
      <c r="K632" s="337"/>
      <c r="L632" s="337"/>
      <c r="M632" s="337"/>
      <c r="N632" s="337"/>
      <c r="O632" s="337"/>
      <c r="P632" s="337"/>
      <c r="Q632" s="337"/>
      <c r="R632" s="337"/>
      <c r="S632" s="337"/>
      <c r="T632" s="337"/>
      <c r="U632" s="337"/>
      <c r="V632" s="337"/>
      <c r="W632" s="337"/>
      <c r="X632" s="337"/>
      <c r="Y632" s="337"/>
      <c r="Z632" s="337"/>
    </row>
    <row r="633" spans="1:26" ht="12.75" customHeight="1" x14ac:dyDescent="0.2">
      <c r="A633" s="337"/>
      <c r="B633" s="337"/>
      <c r="C633" s="337"/>
      <c r="D633" s="337"/>
      <c r="E633" s="337"/>
      <c r="F633" s="337"/>
      <c r="G633" s="337"/>
      <c r="H633" s="337"/>
      <c r="I633" s="337"/>
      <c r="J633" s="337"/>
      <c r="K633" s="337"/>
      <c r="L633" s="337"/>
      <c r="M633" s="337"/>
      <c r="N633" s="337"/>
      <c r="O633" s="337"/>
      <c r="P633" s="337"/>
      <c r="Q633" s="337"/>
      <c r="R633" s="337"/>
      <c r="S633" s="337"/>
      <c r="T633" s="337"/>
      <c r="U633" s="337"/>
      <c r="V633" s="337"/>
      <c r="W633" s="337"/>
      <c r="X633" s="337"/>
      <c r="Y633" s="337"/>
      <c r="Z633" s="337"/>
    </row>
    <row r="634" spans="1:26" ht="12.75" customHeight="1" x14ac:dyDescent="0.2">
      <c r="A634" s="337"/>
      <c r="B634" s="337"/>
      <c r="C634" s="337"/>
      <c r="D634" s="337"/>
      <c r="E634" s="337"/>
      <c r="F634" s="337"/>
      <c r="G634" s="337"/>
      <c r="H634" s="337"/>
      <c r="I634" s="337"/>
      <c r="J634" s="337"/>
      <c r="K634" s="337"/>
      <c r="L634" s="337"/>
      <c r="M634" s="337"/>
      <c r="N634" s="337"/>
      <c r="O634" s="337"/>
      <c r="P634" s="337"/>
      <c r="Q634" s="337"/>
      <c r="R634" s="337"/>
      <c r="S634" s="337"/>
      <c r="T634" s="337"/>
      <c r="U634" s="337"/>
      <c r="V634" s="337"/>
      <c r="W634" s="337"/>
      <c r="X634" s="337"/>
      <c r="Y634" s="337"/>
      <c r="Z634" s="337"/>
    </row>
    <row r="635" spans="1:26" ht="12.75" customHeight="1" x14ac:dyDescent="0.2">
      <c r="A635" s="337"/>
      <c r="B635" s="337"/>
      <c r="C635" s="337"/>
      <c r="D635" s="337"/>
      <c r="E635" s="337"/>
      <c r="F635" s="337"/>
      <c r="G635" s="337"/>
      <c r="H635" s="337"/>
      <c r="I635" s="337"/>
      <c r="J635" s="337"/>
      <c r="K635" s="337"/>
      <c r="L635" s="337"/>
      <c r="M635" s="337"/>
      <c r="N635" s="337"/>
      <c r="O635" s="337"/>
      <c r="P635" s="337"/>
      <c r="Q635" s="337"/>
      <c r="R635" s="337"/>
      <c r="S635" s="337"/>
      <c r="T635" s="337"/>
      <c r="U635" s="337"/>
      <c r="V635" s="337"/>
      <c r="W635" s="337"/>
      <c r="X635" s="337"/>
      <c r="Y635" s="337"/>
      <c r="Z635" s="337"/>
    </row>
    <row r="636" spans="1:26" ht="12.75" customHeight="1" x14ac:dyDescent="0.2">
      <c r="A636" s="337"/>
      <c r="B636" s="337"/>
      <c r="C636" s="337"/>
      <c r="D636" s="337"/>
      <c r="E636" s="337"/>
      <c r="F636" s="337"/>
      <c r="G636" s="337"/>
      <c r="H636" s="337"/>
      <c r="I636" s="337"/>
      <c r="J636" s="337"/>
      <c r="K636" s="337"/>
      <c r="L636" s="337"/>
      <c r="M636" s="337"/>
      <c r="N636" s="337"/>
      <c r="O636" s="337"/>
      <c r="P636" s="337"/>
      <c r="Q636" s="337"/>
      <c r="R636" s="337"/>
      <c r="S636" s="337"/>
      <c r="T636" s="337"/>
      <c r="U636" s="337"/>
      <c r="V636" s="337"/>
      <c r="W636" s="337"/>
      <c r="X636" s="337"/>
      <c r="Y636" s="337"/>
      <c r="Z636" s="337"/>
    </row>
    <row r="637" spans="1:26" ht="12.75" customHeight="1" x14ac:dyDescent="0.2">
      <c r="A637" s="337"/>
      <c r="B637" s="337"/>
      <c r="C637" s="337"/>
      <c r="D637" s="337"/>
      <c r="E637" s="337"/>
      <c r="F637" s="337"/>
      <c r="G637" s="337"/>
      <c r="H637" s="337"/>
      <c r="I637" s="337"/>
      <c r="J637" s="337"/>
      <c r="K637" s="337"/>
      <c r="L637" s="337"/>
      <c r="M637" s="337"/>
      <c r="N637" s="337"/>
      <c r="O637" s="337"/>
      <c r="P637" s="337"/>
      <c r="Q637" s="337"/>
      <c r="R637" s="337"/>
      <c r="S637" s="337"/>
      <c r="T637" s="337"/>
      <c r="U637" s="337"/>
      <c r="V637" s="337"/>
      <c r="W637" s="337"/>
      <c r="X637" s="337"/>
      <c r="Y637" s="337"/>
      <c r="Z637" s="337"/>
    </row>
    <row r="638" spans="1:26" ht="12.75" customHeight="1" x14ac:dyDescent="0.2">
      <c r="A638" s="337"/>
      <c r="B638" s="337"/>
      <c r="C638" s="337"/>
      <c r="D638" s="337"/>
      <c r="E638" s="337"/>
      <c r="F638" s="337"/>
      <c r="G638" s="337"/>
      <c r="H638" s="337"/>
      <c r="I638" s="337"/>
      <c r="J638" s="337"/>
      <c r="K638" s="337"/>
      <c r="L638" s="337"/>
      <c r="M638" s="337"/>
      <c r="N638" s="337"/>
      <c r="O638" s="337"/>
      <c r="P638" s="337"/>
      <c r="Q638" s="337"/>
      <c r="R638" s="337"/>
      <c r="S638" s="337"/>
      <c r="T638" s="337"/>
      <c r="U638" s="337"/>
      <c r="V638" s="337"/>
      <c r="W638" s="337"/>
      <c r="X638" s="337"/>
      <c r="Y638" s="337"/>
      <c r="Z638" s="337"/>
    </row>
    <row r="639" spans="1:26" ht="12.75" customHeight="1" x14ac:dyDescent="0.2">
      <c r="A639" s="337"/>
      <c r="B639" s="337"/>
      <c r="C639" s="337"/>
      <c r="D639" s="337"/>
      <c r="E639" s="337"/>
      <c r="F639" s="337"/>
      <c r="G639" s="337"/>
      <c r="H639" s="337"/>
      <c r="I639" s="337"/>
      <c r="J639" s="337"/>
      <c r="K639" s="337"/>
      <c r="L639" s="337"/>
      <c r="M639" s="337"/>
      <c r="N639" s="337"/>
      <c r="O639" s="337"/>
      <c r="P639" s="337"/>
      <c r="Q639" s="337"/>
      <c r="R639" s="337"/>
      <c r="S639" s="337"/>
      <c r="T639" s="337"/>
      <c r="U639" s="337"/>
      <c r="V639" s="337"/>
      <c r="W639" s="337"/>
      <c r="X639" s="337"/>
      <c r="Y639" s="337"/>
      <c r="Z639" s="337"/>
    </row>
    <row r="640" spans="1:26" ht="12.75" customHeight="1" x14ac:dyDescent="0.2">
      <c r="A640" s="337"/>
      <c r="B640" s="337"/>
      <c r="C640" s="337"/>
      <c r="D640" s="337"/>
      <c r="E640" s="337"/>
      <c r="F640" s="337"/>
      <c r="G640" s="337"/>
      <c r="H640" s="337"/>
      <c r="I640" s="337"/>
      <c r="J640" s="337"/>
      <c r="K640" s="337"/>
      <c r="L640" s="337"/>
      <c r="M640" s="337"/>
      <c r="N640" s="337"/>
      <c r="O640" s="337"/>
      <c r="P640" s="337"/>
      <c r="Q640" s="337"/>
      <c r="R640" s="337"/>
      <c r="S640" s="337"/>
      <c r="T640" s="337"/>
      <c r="U640" s="337"/>
      <c r="V640" s="337"/>
      <c r="W640" s="337"/>
      <c r="X640" s="337"/>
      <c r="Y640" s="337"/>
      <c r="Z640" s="337"/>
    </row>
    <row r="641" spans="1:26" ht="12.75" customHeight="1" x14ac:dyDescent="0.2">
      <c r="A641" s="337"/>
      <c r="B641" s="337"/>
      <c r="C641" s="337"/>
      <c r="D641" s="337"/>
      <c r="E641" s="337"/>
      <c r="F641" s="337"/>
      <c r="G641" s="337"/>
      <c r="H641" s="337"/>
      <c r="I641" s="337"/>
      <c r="J641" s="337"/>
      <c r="K641" s="337"/>
      <c r="L641" s="337"/>
      <c r="M641" s="337"/>
      <c r="N641" s="337"/>
      <c r="O641" s="337"/>
      <c r="P641" s="337"/>
      <c r="Q641" s="337"/>
      <c r="R641" s="337"/>
      <c r="S641" s="337"/>
      <c r="T641" s="337"/>
      <c r="U641" s="337"/>
      <c r="V641" s="337"/>
      <c r="W641" s="337"/>
      <c r="X641" s="337"/>
      <c r="Y641" s="337"/>
      <c r="Z641" s="337"/>
    </row>
    <row r="642" spans="1:26" ht="12.75" customHeight="1" x14ac:dyDescent="0.2">
      <c r="A642" s="337"/>
      <c r="B642" s="337"/>
      <c r="C642" s="337"/>
      <c r="D642" s="337"/>
      <c r="E642" s="337"/>
      <c r="F642" s="337"/>
      <c r="G642" s="337"/>
      <c r="H642" s="337"/>
      <c r="I642" s="337"/>
      <c r="J642" s="337"/>
      <c r="K642" s="337"/>
      <c r="L642" s="337"/>
      <c r="M642" s="337"/>
      <c r="N642" s="337"/>
      <c r="O642" s="337"/>
      <c r="P642" s="337"/>
      <c r="Q642" s="337"/>
      <c r="R642" s="337"/>
      <c r="S642" s="337"/>
      <c r="T642" s="337"/>
      <c r="U642" s="337"/>
      <c r="V642" s="337"/>
      <c r="W642" s="337"/>
      <c r="X642" s="337"/>
      <c r="Y642" s="337"/>
      <c r="Z642" s="337"/>
    </row>
    <row r="643" spans="1:26" ht="12.75" customHeight="1" x14ac:dyDescent="0.2">
      <c r="A643" s="337"/>
      <c r="B643" s="337"/>
      <c r="C643" s="337"/>
      <c r="D643" s="337"/>
      <c r="E643" s="337"/>
      <c r="F643" s="337"/>
      <c r="G643" s="337"/>
      <c r="H643" s="337"/>
      <c r="I643" s="337"/>
      <c r="J643" s="337"/>
      <c r="K643" s="337"/>
      <c r="L643" s="337"/>
      <c r="M643" s="337"/>
      <c r="N643" s="337"/>
      <c r="O643" s="337"/>
      <c r="P643" s="337"/>
      <c r="Q643" s="337"/>
      <c r="R643" s="337"/>
      <c r="S643" s="337"/>
      <c r="T643" s="337"/>
      <c r="U643" s="337"/>
      <c r="V643" s="337"/>
      <c r="W643" s="337"/>
      <c r="X643" s="337"/>
      <c r="Y643" s="337"/>
      <c r="Z643" s="337"/>
    </row>
    <row r="644" spans="1:26" ht="12.75" customHeight="1" x14ac:dyDescent="0.2">
      <c r="A644" s="337"/>
      <c r="B644" s="337"/>
      <c r="C644" s="337"/>
      <c r="D644" s="337"/>
      <c r="E644" s="337"/>
      <c r="F644" s="337"/>
      <c r="G644" s="337"/>
      <c r="H644" s="337"/>
      <c r="I644" s="337"/>
      <c r="J644" s="337"/>
      <c r="K644" s="337"/>
      <c r="L644" s="337"/>
      <c r="M644" s="337"/>
      <c r="N644" s="337"/>
      <c r="O644" s="337"/>
      <c r="P644" s="337"/>
      <c r="Q644" s="337"/>
      <c r="R644" s="337"/>
      <c r="S644" s="337"/>
      <c r="T644" s="337"/>
      <c r="U644" s="337"/>
      <c r="V644" s="337"/>
      <c r="W644" s="337"/>
      <c r="X644" s="337"/>
      <c r="Y644" s="337"/>
      <c r="Z644" s="337"/>
    </row>
    <row r="645" spans="1:26" ht="12.75" customHeight="1" x14ac:dyDescent="0.2">
      <c r="A645" s="337"/>
      <c r="B645" s="337"/>
      <c r="C645" s="337"/>
      <c r="D645" s="337"/>
      <c r="E645" s="337"/>
      <c r="F645" s="337"/>
      <c r="G645" s="337"/>
      <c r="H645" s="337"/>
      <c r="I645" s="337"/>
      <c r="J645" s="337"/>
      <c r="K645" s="337"/>
      <c r="L645" s="337"/>
      <c r="M645" s="337"/>
      <c r="N645" s="337"/>
      <c r="O645" s="337"/>
      <c r="P645" s="337"/>
      <c r="Q645" s="337"/>
      <c r="R645" s="337"/>
      <c r="S645" s="337"/>
      <c r="T645" s="337"/>
      <c r="U645" s="337"/>
      <c r="V645" s="337"/>
      <c r="W645" s="337"/>
      <c r="X645" s="337"/>
      <c r="Y645" s="337"/>
      <c r="Z645" s="337"/>
    </row>
    <row r="646" spans="1:26" ht="12.75" customHeight="1" x14ac:dyDescent="0.2">
      <c r="A646" s="337"/>
      <c r="B646" s="337"/>
      <c r="C646" s="337"/>
      <c r="D646" s="337"/>
      <c r="E646" s="337"/>
      <c r="F646" s="337"/>
      <c r="G646" s="337"/>
      <c r="H646" s="337"/>
      <c r="I646" s="337"/>
      <c r="J646" s="337"/>
      <c r="K646" s="337"/>
      <c r="L646" s="337"/>
      <c r="M646" s="337"/>
      <c r="N646" s="337"/>
      <c r="O646" s="337"/>
      <c r="P646" s="337"/>
      <c r="Q646" s="337"/>
      <c r="R646" s="337"/>
      <c r="S646" s="337"/>
      <c r="T646" s="337"/>
      <c r="U646" s="337"/>
      <c r="V646" s="337"/>
      <c r="W646" s="337"/>
      <c r="X646" s="337"/>
      <c r="Y646" s="337"/>
      <c r="Z646" s="337"/>
    </row>
    <row r="647" spans="1:26" ht="12.75" customHeight="1" x14ac:dyDescent="0.2">
      <c r="A647" s="337"/>
      <c r="B647" s="337"/>
      <c r="C647" s="337"/>
      <c r="D647" s="337"/>
      <c r="E647" s="337"/>
      <c r="F647" s="337"/>
      <c r="G647" s="337"/>
      <c r="H647" s="337"/>
      <c r="I647" s="337"/>
      <c r="J647" s="337"/>
      <c r="K647" s="337"/>
      <c r="L647" s="337"/>
      <c r="M647" s="337"/>
      <c r="N647" s="337"/>
      <c r="O647" s="337"/>
      <c r="P647" s="337"/>
      <c r="Q647" s="337"/>
      <c r="R647" s="337"/>
      <c r="S647" s="337"/>
      <c r="T647" s="337"/>
      <c r="U647" s="337"/>
      <c r="V647" s="337"/>
      <c r="W647" s="337"/>
      <c r="X647" s="337"/>
      <c r="Y647" s="337"/>
      <c r="Z647" s="337"/>
    </row>
    <row r="648" spans="1:26" ht="12.75" customHeight="1" x14ac:dyDescent="0.2">
      <c r="A648" s="337"/>
      <c r="B648" s="337"/>
      <c r="C648" s="337"/>
      <c r="D648" s="337"/>
      <c r="E648" s="337"/>
      <c r="F648" s="337"/>
      <c r="G648" s="337"/>
      <c r="H648" s="337"/>
      <c r="I648" s="337"/>
      <c r="J648" s="337"/>
      <c r="K648" s="337"/>
      <c r="L648" s="337"/>
      <c r="M648" s="337"/>
      <c r="N648" s="337"/>
      <c r="O648" s="337"/>
      <c r="P648" s="337"/>
      <c r="Q648" s="337"/>
      <c r="R648" s="337"/>
      <c r="S648" s="337"/>
      <c r="T648" s="337"/>
      <c r="U648" s="337"/>
      <c r="V648" s="337"/>
      <c r="W648" s="337"/>
      <c r="X648" s="337"/>
      <c r="Y648" s="337"/>
      <c r="Z648" s="337"/>
    </row>
    <row r="649" spans="1:26" ht="12.75" customHeight="1" x14ac:dyDescent="0.2">
      <c r="A649" s="337"/>
      <c r="B649" s="337"/>
      <c r="C649" s="337"/>
      <c r="D649" s="337"/>
      <c r="E649" s="337"/>
      <c r="F649" s="337"/>
      <c r="G649" s="337"/>
      <c r="H649" s="337"/>
      <c r="I649" s="337"/>
      <c r="J649" s="337"/>
      <c r="K649" s="337"/>
      <c r="L649" s="337"/>
      <c r="M649" s="337"/>
      <c r="N649" s="337"/>
      <c r="O649" s="337"/>
      <c r="P649" s="337"/>
      <c r="Q649" s="337"/>
      <c r="R649" s="337"/>
      <c r="S649" s="337"/>
      <c r="T649" s="337"/>
      <c r="U649" s="337"/>
      <c r="V649" s="337"/>
      <c r="W649" s="337"/>
      <c r="X649" s="337"/>
      <c r="Y649" s="337"/>
      <c r="Z649" s="337"/>
    </row>
    <row r="650" spans="1:26" ht="12.75" customHeight="1" x14ac:dyDescent="0.2">
      <c r="A650" s="337"/>
      <c r="B650" s="337"/>
      <c r="C650" s="337"/>
      <c r="D650" s="337"/>
      <c r="E650" s="337"/>
      <c r="F650" s="337"/>
      <c r="G650" s="337"/>
      <c r="H650" s="337"/>
      <c r="I650" s="337"/>
      <c r="J650" s="337"/>
      <c r="K650" s="337"/>
      <c r="L650" s="337"/>
      <c r="M650" s="337"/>
      <c r="N650" s="337"/>
      <c r="O650" s="337"/>
      <c r="P650" s="337"/>
      <c r="Q650" s="337"/>
      <c r="R650" s="337"/>
      <c r="S650" s="337"/>
      <c r="T650" s="337"/>
      <c r="U650" s="337"/>
      <c r="V650" s="337"/>
      <c r="W650" s="337"/>
      <c r="X650" s="337"/>
      <c r="Y650" s="337"/>
      <c r="Z650" s="337"/>
    </row>
    <row r="651" spans="1:26" ht="12.75" customHeight="1" x14ac:dyDescent="0.2">
      <c r="A651" s="337"/>
      <c r="B651" s="337"/>
      <c r="C651" s="337"/>
      <c r="D651" s="337"/>
      <c r="E651" s="337"/>
      <c r="F651" s="337"/>
      <c r="G651" s="337"/>
      <c r="H651" s="337"/>
      <c r="I651" s="337"/>
      <c r="J651" s="337"/>
      <c r="K651" s="337"/>
      <c r="L651" s="337"/>
      <c r="M651" s="337"/>
      <c r="N651" s="337"/>
      <c r="O651" s="337"/>
      <c r="P651" s="337"/>
      <c r="Q651" s="337"/>
      <c r="R651" s="337"/>
      <c r="S651" s="337"/>
      <c r="T651" s="337"/>
      <c r="U651" s="337"/>
      <c r="V651" s="337"/>
      <c r="W651" s="337"/>
      <c r="X651" s="337"/>
      <c r="Y651" s="337"/>
      <c r="Z651" s="337"/>
    </row>
    <row r="652" spans="1:26" ht="12.75" customHeight="1" x14ac:dyDescent="0.2">
      <c r="A652" s="337"/>
      <c r="B652" s="337"/>
      <c r="C652" s="337"/>
      <c r="D652" s="337"/>
      <c r="E652" s="337"/>
      <c r="F652" s="337"/>
      <c r="G652" s="337"/>
      <c r="H652" s="337"/>
      <c r="I652" s="337"/>
      <c r="J652" s="337"/>
      <c r="K652" s="337"/>
      <c r="L652" s="337"/>
      <c r="M652" s="337"/>
      <c r="N652" s="337"/>
      <c r="O652" s="337"/>
      <c r="P652" s="337"/>
      <c r="Q652" s="337"/>
      <c r="R652" s="337"/>
      <c r="S652" s="337"/>
      <c r="T652" s="337"/>
      <c r="U652" s="337"/>
      <c r="V652" s="337"/>
      <c r="W652" s="337"/>
      <c r="X652" s="337"/>
      <c r="Y652" s="337"/>
      <c r="Z652" s="337"/>
    </row>
    <row r="653" spans="1:26" ht="12.75" customHeight="1" x14ac:dyDescent="0.2">
      <c r="A653" s="337"/>
      <c r="B653" s="337"/>
      <c r="C653" s="337"/>
      <c r="D653" s="337"/>
      <c r="E653" s="337"/>
      <c r="F653" s="337"/>
      <c r="G653" s="337"/>
      <c r="H653" s="337"/>
      <c r="I653" s="337"/>
      <c r="J653" s="337"/>
      <c r="K653" s="337"/>
      <c r="L653" s="337"/>
      <c r="M653" s="337"/>
      <c r="N653" s="337"/>
      <c r="O653" s="337"/>
      <c r="P653" s="337"/>
      <c r="Q653" s="337"/>
      <c r="R653" s="337"/>
      <c r="S653" s="337"/>
      <c r="T653" s="337"/>
      <c r="U653" s="337"/>
      <c r="V653" s="337"/>
      <c r="W653" s="337"/>
      <c r="X653" s="337"/>
      <c r="Y653" s="337"/>
      <c r="Z653" s="337"/>
    </row>
    <row r="654" spans="1:26" ht="12.75" customHeight="1" x14ac:dyDescent="0.2">
      <c r="A654" s="337"/>
      <c r="B654" s="337"/>
      <c r="C654" s="337"/>
      <c r="D654" s="337"/>
      <c r="E654" s="337"/>
      <c r="F654" s="337"/>
      <c r="G654" s="337"/>
      <c r="H654" s="337"/>
      <c r="I654" s="337"/>
      <c r="J654" s="337"/>
      <c r="K654" s="337"/>
      <c r="L654" s="337"/>
      <c r="M654" s="337"/>
      <c r="N654" s="337"/>
      <c r="O654" s="337"/>
      <c r="P654" s="337"/>
      <c r="Q654" s="337"/>
      <c r="R654" s="337"/>
      <c r="S654" s="337"/>
      <c r="T654" s="337"/>
      <c r="U654" s="337"/>
      <c r="V654" s="337"/>
      <c r="W654" s="337"/>
      <c r="X654" s="337"/>
      <c r="Y654" s="337"/>
      <c r="Z654" s="337"/>
    </row>
    <row r="655" spans="1:26" ht="12.75" customHeight="1" x14ac:dyDescent="0.2">
      <c r="A655" s="337"/>
      <c r="B655" s="337"/>
      <c r="C655" s="337"/>
      <c r="D655" s="337"/>
      <c r="E655" s="337"/>
      <c r="F655" s="337"/>
      <c r="G655" s="337"/>
      <c r="H655" s="337"/>
      <c r="I655" s="337"/>
      <c r="J655" s="337"/>
      <c r="K655" s="337"/>
      <c r="L655" s="337"/>
      <c r="M655" s="337"/>
      <c r="N655" s="337"/>
      <c r="O655" s="337"/>
      <c r="P655" s="337"/>
      <c r="Q655" s="337"/>
      <c r="R655" s="337"/>
      <c r="S655" s="337"/>
      <c r="T655" s="337"/>
      <c r="U655" s="337"/>
      <c r="V655" s="337"/>
      <c r="W655" s="337"/>
      <c r="X655" s="337"/>
      <c r="Y655" s="337"/>
      <c r="Z655" s="337"/>
    </row>
    <row r="656" spans="1:26" ht="12.75" customHeight="1" x14ac:dyDescent="0.2">
      <c r="A656" s="337"/>
      <c r="B656" s="337"/>
      <c r="C656" s="337"/>
      <c r="D656" s="337"/>
      <c r="E656" s="337"/>
      <c r="F656" s="337"/>
      <c r="G656" s="337"/>
      <c r="H656" s="337"/>
      <c r="I656" s="337"/>
      <c r="J656" s="337"/>
      <c r="K656" s="337"/>
      <c r="L656" s="337"/>
      <c r="M656" s="337"/>
      <c r="N656" s="337"/>
      <c r="O656" s="337"/>
      <c r="P656" s="337"/>
      <c r="Q656" s="337"/>
      <c r="R656" s="337"/>
      <c r="S656" s="337"/>
      <c r="T656" s="337"/>
      <c r="U656" s="337"/>
      <c r="V656" s="337"/>
      <c r="W656" s="337"/>
      <c r="X656" s="337"/>
      <c r="Y656" s="337"/>
      <c r="Z656" s="337"/>
    </row>
    <row r="657" spans="1:26" ht="12.75" customHeight="1" x14ac:dyDescent="0.2">
      <c r="A657" s="337"/>
      <c r="B657" s="337"/>
      <c r="C657" s="337"/>
      <c r="D657" s="337"/>
      <c r="E657" s="337"/>
      <c r="F657" s="337"/>
      <c r="G657" s="337"/>
      <c r="H657" s="337"/>
      <c r="I657" s="337"/>
      <c r="J657" s="337"/>
      <c r="K657" s="337"/>
      <c r="L657" s="337"/>
      <c r="M657" s="337"/>
      <c r="N657" s="337"/>
      <c r="O657" s="337"/>
      <c r="P657" s="337"/>
      <c r="Q657" s="337"/>
      <c r="R657" s="337"/>
      <c r="S657" s="337"/>
      <c r="T657" s="337"/>
      <c r="U657" s="337"/>
      <c r="V657" s="337"/>
      <c r="W657" s="337"/>
      <c r="X657" s="337"/>
      <c r="Y657" s="337"/>
      <c r="Z657" s="337"/>
    </row>
    <row r="658" spans="1:26" ht="12.75" customHeight="1" x14ac:dyDescent="0.2">
      <c r="A658" s="337"/>
      <c r="B658" s="337"/>
      <c r="C658" s="337"/>
      <c r="D658" s="337"/>
      <c r="E658" s="337"/>
      <c r="F658" s="337"/>
      <c r="G658" s="337"/>
      <c r="H658" s="337"/>
      <c r="I658" s="337"/>
      <c r="J658" s="337"/>
      <c r="K658" s="337"/>
      <c r="L658" s="337"/>
      <c r="M658" s="337"/>
      <c r="N658" s="337"/>
      <c r="O658" s="337"/>
      <c r="P658" s="337"/>
      <c r="Q658" s="337"/>
      <c r="R658" s="337"/>
      <c r="S658" s="337"/>
      <c r="T658" s="337"/>
      <c r="U658" s="337"/>
      <c r="V658" s="337"/>
      <c r="W658" s="337"/>
      <c r="X658" s="337"/>
      <c r="Y658" s="337"/>
      <c r="Z658" s="337"/>
    </row>
    <row r="659" spans="1:26" ht="12.75" customHeight="1" x14ac:dyDescent="0.2">
      <c r="A659" s="337"/>
      <c r="B659" s="337"/>
      <c r="C659" s="337"/>
      <c r="D659" s="337"/>
      <c r="E659" s="337"/>
      <c r="F659" s="337"/>
      <c r="G659" s="337"/>
      <c r="H659" s="337"/>
      <c r="I659" s="337"/>
      <c r="J659" s="337"/>
      <c r="K659" s="337"/>
      <c r="L659" s="337"/>
      <c r="M659" s="337"/>
      <c r="N659" s="337"/>
      <c r="O659" s="337"/>
      <c r="P659" s="337"/>
      <c r="Q659" s="337"/>
      <c r="R659" s="337"/>
      <c r="S659" s="337"/>
      <c r="T659" s="337"/>
      <c r="U659" s="337"/>
      <c r="V659" s="337"/>
      <c r="W659" s="337"/>
      <c r="X659" s="337"/>
      <c r="Y659" s="337"/>
      <c r="Z659" s="337"/>
    </row>
    <row r="660" spans="1:26" ht="12.75" customHeight="1" x14ac:dyDescent="0.2">
      <c r="A660" s="337"/>
      <c r="B660" s="337"/>
      <c r="C660" s="337"/>
      <c r="D660" s="337"/>
      <c r="E660" s="337"/>
      <c r="F660" s="337"/>
      <c r="G660" s="337"/>
      <c r="H660" s="337"/>
      <c r="I660" s="337"/>
      <c r="J660" s="337"/>
      <c r="K660" s="337"/>
      <c r="L660" s="337"/>
      <c r="M660" s="337"/>
      <c r="N660" s="337"/>
      <c r="O660" s="337"/>
      <c r="P660" s="337"/>
      <c r="Q660" s="337"/>
      <c r="R660" s="337"/>
      <c r="S660" s="337"/>
      <c r="T660" s="337"/>
      <c r="U660" s="337"/>
      <c r="V660" s="337"/>
      <c r="W660" s="337"/>
      <c r="X660" s="337"/>
      <c r="Y660" s="337"/>
      <c r="Z660" s="337"/>
    </row>
    <row r="661" spans="1:26" ht="12.75" customHeight="1" x14ac:dyDescent="0.2">
      <c r="A661" s="337"/>
      <c r="B661" s="337"/>
      <c r="C661" s="337"/>
      <c r="D661" s="337"/>
      <c r="E661" s="337"/>
      <c r="F661" s="337"/>
      <c r="G661" s="337"/>
      <c r="H661" s="337"/>
      <c r="I661" s="337"/>
      <c r="J661" s="337"/>
      <c r="K661" s="337"/>
      <c r="L661" s="337"/>
      <c r="M661" s="337"/>
      <c r="N661" s="337"/>
      <c r="O661" s="337"/>
      <c r="P661" s="337"/>
      <c r="Q661" s="337"/>
      <c r="R661" s="337"/>
      <c r="S661" s="337"/>
      <c r="T661" s="337"/>
      <c r="U661" s="337"/>
      <c r="V661" s="337"/>
      <c r="W661" s="337"/>
      <c r="X661" s="337"/>
      <c r="Y661" s="337"/>
      <c r="Z661" s="337"/>
    </row>
    <row r="662" spans="1:26" ht="12.75" customHeight="1" x14ac:dyDescent="0.2">
      <c r="A662" s="337"/>
      <c r="B662" s="337"/>
      <c r="C662" s="337"/>
      <c r="D662" s="337"/>
      <c r="E662" s="337"/>
      <c r="F662" s="337"/>
      <c r="G662" s="337"/>
      <c r="H662" s="337"/>
      <c r="I662" s="337"/>
      <c r="J662" s="337"/>
      <c r="K662" s="337"/>
      <c r="L662" s="337"/>
      <c r="M662" s="337"/>
      <c r="N662" s="337"/>
      <c r="O662" s="337"/>
      <c r="P662" s="337"/>
      <c r="Q662" s="337"/>
      <c r="R662" s="337"/>
      <c r="S662" s="337"/>
      <c r="T662" s="337"/>
      <c r="U662" s="337"/>
      <c r="V662" s="337"/>
      <c r="W662" s="337"/>
      <c r="X662" s="337"/>
      <c r="Y662" s="337"/>
      <c r="Z662" s="337"/>
    </row>
    <row r="663" spans="1:26" ht="12.75" customHeight="1" x14ac:dyDescent="0.2">
      <c r="A663" s="337"/>
      <c r="B663" s="337"/>
      <c r="C663" s="337"/>
      <c r="D663" s="337"/>
      <c r="E663" s="337"/>
      <c r="F663" s="337"/>
      <c r="G663" s="337"/>
      <c r="H663" s="337"/>
      <c r="I663" s="337"/>
      <c r="J663" s="337"/>
      <c r="K663" s="337"/>
      <c r="L663" s="337"/>
      <c r="M663" s="337"/>
      <c r="N663" s="337"/>
      <c r="O663" s="337"/>
      <c r="P663" s="337"/>
      <c r="Q663" s="337"/>
      <c r="R663" s="337"/>
      <c r="S663" s="337"/>
      <c r="T663" s="337"/>
      <c r="U663" s="337"/>
      <c r="V663" s="337"/>
      <c r="W663" s="337"/>
      <c r="X663" s="337"/>
      <c r="Y663" s="337"/>
      <c r="Z663" s="337"/>
    </row>
    <row r="664" spans="1:26" ht="12.75" customHeight="1" x14ac:dyDescent="0.2">
      <c r="A664" s="337"/>
      <c r="B664" s="337"/>
      <c r="C664" s="337"/>
      <c r="D664" s="337"/>
      <c r="E664" s="337"/>
      <c r="F664" s="337"/>
      <c r="G664" s="337"/>
      <c r="H664" s="337"/>
      <c r="I664" s="337"/>
      <c r="J664" s="337"/>
      <c r="K664" s="337"/>
      <c r="L664" s="337"/>
      <c r="M664" s="337"/>
      <c r="N664" s="337"/>
      <c r="O664" s="337"/>
      <c r="P664" s="337"/>
      <c r="Q664" s="337"/>
      <c r="R664" s="337"/>
      <c r="S664" s="337"/>
      <c r="T664" s="337"/>
      <c r="U664" s="337"/>
      <c r="V664" s="337"/>
      <c r="W664" s="337"/>
      <c r="X664" s="337"/>
      <c r="Y664" s="337"/>
      <c r="Z664" s="337"/>
    </row>
    <row r="665" spans="1:26" ht="12.75" customHeight="1" x14ac:dyDescent="0.2">
      <c r="A665" s="337"/>
      <c r="B665" s="337"/>
      <c r="C665" s="337"/>
      <c r="D665" s="337"/>
      <c r="E665" s="337"/>
      <c r="F665" s="337"/>
      <c r="G665" s="337"/>
      <c r="H665" s="337"/>
      <c r="I665" s="337"/>
      <c r="J665" s="337"/>
      <c r="K665" s="337"/>
      <c r="L665" s="337"/>
      <c r="M665" s="337"/>
      <c r="N665" s="337"/>
      <c r="O665" s="337"/>
      <c r="P665" s="337"/>
      <c r="Q665" s="337"/>
      <c r="R665" s="337"/>
      <c r="S665" s="337"/>
      <c r="T665" s="337"/>
      <c r="U665" s="337"/>
      <c r="V665" s="337"/>
      <c r="W665" s="337"/>
      <c r="X665" s="337"/>
      <c r="Y665" s="337"/>
      <c r="Z665" s="337"/>
    </row>
    <row r="666" spans="1:26" ht="12.75" customHeight="1" x14ac:dyDescent="0.2">
      <c r="A666" s="337"/>
      <c r="B666" s="337"/>
      <c r="C666" s="337"/>
      <c r="D666" s="337"/>
      <c r="E666" s="337"/>
      <c r="F666" s="337"/>
      <c r="G666" s="337"/>
      <c r="H666" s="337"/>
      <c r="I666" s="337"/>
      <c r="J666" s="337"/>
      <c r="K666" s="337"/>
      <c r="L666" s="337"/>
      <c r="M666" s="337"/>
      <c r="N666" s="337"/>
      <c r="O666" s="337"/>
      <c r="P666" s="337"/>
      <c r="Q666" s="337"/>
      <c r="R666" s="337"/>
      <c r="S666" s="337"/>
      <c r="T666" s="337"/>
      <c r="U666" s="337"/>
      <c r="V666" s="337"/>
      <c r="W666" s="337"/>
      <c r="X666" s="337"/>
      <c r="Y666" s="337"/>
      <c r="Z666" s="337"/>
    </row>
    <row r="667" spans="1:26" ht="12.75" customHeight="1" x14ac:dyDescent="0.2">
      <c r="A667" s="337"/>
      <c r="B667" s="337"/>
      <c r="C667" s="337"/>
      <c r="D667" s="337"/>
      <c r="E667" s="337"/>
      <c r="F667" s="337"/>
      <c r="G667" s="337"/>
      <c r="H667" s="337"/>
      <c r="I667" s="337"/>
      <c r="J667" s="337"/>
      <c r="K667" s="337"/>
      <c r="L667" s="337"/>
      <c r="M667" s="337"/>
      <c r="N667" s="337"/>
      <c r="O667" s="337"/>
      <c r="P667" s="337"/>
      <c r="Q667" s="337"/>
      <c r="R667" s="337"/>
      <c r="S667" s="337"/>
      <c r="T667" s="337"/>
      <c r="U667" s="337"/>
      <c r="V667" s="337"/>
      <c r="W667" s="337"/>
      <c r="X667" s="337"/>
      <c r="Y667" s="337"/>
      <c r="Z667" s="337"/>
    </row>
    <row r="668" spans="1:26" ht="12.75" customHeight="1" x14ac:dyDescent="0.2">
      <c r="A668" s="337"/>
      <c r="B668" s="337"/>
      <c r="C668" s="337"/>
      <c r="D668" s="337"/>
      <c r="E668" s="337"/>
      <c r="F668" s="337"/>
      <c r="G668" s="337"/>
      <c r="H668" s="337"/>
      <c r="I668" s="337"/>
      <c r="J668" s="337"/>
      <c r="K668" s="337"/>
      <c r="L668" s="337"/>
      <c r="M668" s="337"/>
      <c r="N668" s="337"/>
      <c r="O668" s="337"/>
      <c r="P668" s="337"/>
      <c r="Q668" s="337"/>
      <c r="R668" s="337"/>
      <c r="S668" s="337"/>
      <c r="T668" s="337"/>
      <c r="U668" s="337"/>
      <c r="V668" s="337"/>
      <c r="W668" s="337"/>
      <c r="X668" s="337"/>
      <c r="Y668" s="337"/>
      <c r="Z668" s="337"/>
    </row>
    <row r="669" spans="1:26" ht="12.75" customHeight="1" x14ac:dyDescent="0.2">
      <c r="A669" s="337"/>
      <c r="B669" s="337"/>
      <c r="C669" s="337"/>
      <c r="D669" s="337"/>
      <c r="E669" s="337"/>
      <c r="F669" s="337"/>
      <c r="G669" s="337"/>
      <c r="H669" s="337"/>
      <c r="I669" s="337"/>
      <c r="J669" s="337"/>
      <c r="K669" s="337"/>
      <c r="L669" s="337"/>
      <c r="M669" s="337"/>
      <c r="N669" s="337"/>
      <c r="O669" s="337"/>
      <c r="P669" s="337"/>
      <c r="Q669" s="337"/>
      <c r="R669" s="337"/>
      <c r="S669" s="337"/>
      <c r="T669" s="337"/>
      <c r="U669" s="337"/>
      <c r="V669" s="337"/>
      <c r="W669" s="337"/>
      <c r="X669" s="337"/>
      <c r="Y669" s="337"/>
      <c r="Z669" s="337"/>
    </row>
    <row r="670" spans="1:26" ht="12.75" customHeight="1" x14ac:dyDescent="0.2">
      <c r="A670" s="337"/>
      <c r="B670" s="337"/>
      <c r="C670" s="337"/>
      <c r="D670" s="337"/>
      <c r="E670" s="337"/>
      <c r="F670" s="337"/>
      <c r="G670" s="337"/>
      <c r="H670" s="337"/>
      <c r="I670" s="337"/>
      <c r="J670" s="337"/>
      <c r="K670" s="337"/>
      <c r="L670" s="337"/>
      <c r="M670" s="337"/>
      <c r="N670" s="337"/>
      <c r="O670" s="337"/>
      <c r="P670" s="337"/>
      <c r="Q670" s="337"/>
      <c r="R670" s="337"/>
      <c r="S670" s="337"/>
      <c r="T670" s="337"/>
      <c r="U670" s="337"/>
      <c r="V670" s="337"/>
      <c r="W670" s="337"/>
      <c r="X670" s="337"/>
      <c r="Y670" s="337"/>
      <c r="Z670" s="337"/>
    </row>
    <row r="671" spans="1:26" ht="12.75" customHeight="1" x14ac:dyDescent="0.2">
      <c r="A671" s="337"/>
      <c r="B671" s="337"/>
      <c r="C671" s="337"/>
      <c r="D671" s="337"/>
      <c r="E671" s="337"/>
      <c r="F671" s="337"/>
      <c r="G671" s="337"/>
      <c r="H671" s="337"/>
      <c r="I671" s="337"/>
      <c r="J671" s="337"/>
      <c r="K671" s="337"/>
      <c r="L671" s="337"/>
      <c r="M671" s="337"/>
      <c r="N671" s="337"/>
      <c r="O671" s="337"/>
      <c r="P671" s="337"/>
      <c r="Q671" s="337"/>
      <c r="R671" s="337"/>
      <c r="S671" s="337"/>
      <c r="T671" s="337"/>
      <c r="U671" s="337"/>
      <c r="V671" s="337"/>
      <c r="W671" s="337"/>
      <c r="X671" s="337"/>
      <c r="Y671" s="337"/>
      <c r="Z671" s="337"/>
    </row>
    <row r="672" spans="1:26" ht="12.75" customHeight="1" x14ac:dyDescent="0.2">
      <c r="A672" s="337"/>
      <c r="B672" s="337"/>
      <c r="C672" s="337"/>
      <c r="D672" s="337"/>
      <c r="E672" s="337"/>
      <c r="F672" s="337"/>
      <c r="G672" s="337"/>
      <c r="H672" s="337"/>
      <c r="I672" s="337"/>
      <c r="J672" s="337"/>
      <c r="K672" s="337"/>
      <c r="L672" s="337"/>
      <c r="M672" s="337"/>
      <c r="N672" s="337"/>
      <c r="O672" s="337"/>
      <c r="P672" s="337"/>
      <c r="Q672" s="337"/>
      <c r="R672" s="337"/>
      <c r="S672" s="337"/>
      <c r="T672" s="337"/>
      <c r="U672" s="337"/>
      <c r="V672" s="337"/>
      <c r="W672" s="337"/>
      <c r="X672" s="337"/>
      <c r="Y672" s="337"/>
      <c r="Z672" s="337"/>
    </row>
    <row r="673" spans="1:26" ht="12.75" customHeight="1" x14ac:dyDescent="0.2">
      <c r="A673" s="337"/>
      <c r="B673" s="337"/>
      <c r="C673" s="337"/>
      <c r="D673" s="337"/>
      <c r="E673" s="337"/>
      <c r="F673" s="337"/>
      <c r="G673" s="337"/>
      <c r="H673" s="337"/>
      <c r="I673" s="337"/>
      <c r="J673" s="337"/>
      <c r="K673" s="337"/>
      <c r="L673" s="337"/>
      <c r="M673" s="337"/>
      <c r="N673" s="337"/>
      <c r="O673" s="337"/>
      <c r="P673" s="337"/>
      <c r="Q673" s="337"/>
      <c r="R673" s="337"/>
      <c r="S673" s="337"/>
      <c r="T673" s="337"/>
      <c r="U673" s="337"/>
      <c r="V673" s="337"/>
      <c r="W673" s="337"/>
      <c r="X673" s="337"/>
      <c r="Y673" s="337"/>
      <c r="Z673" s="337"/>
    </row>
    <row r="674" spans="1:26" ht="12.75" customHeight="1" x14ac:dyDescent="0.2">
      <c r="A674" s="337"/>
      <c r="B674" s="337"/>
      <c r="C674" s="337"/>
      <c r="D674" s="337"/>
      <c r="E674" s="337"/>
      <c r="F674" s="337"/>
      <c r="G674" s="337"/>
      <c r="H674" s="337"/>
      <c r="I674" s="337"/>
      <c r="J674" s="337"/>
      <c r="K674" s="337"/>
      <c r="L674" s="337"/>
      <c r="M674" s="337"/>
      <c r="N674" s="337"/>
      <c r="O674" s="337"/>
      <c r="P674" s="337"/>
      <c r="Q674" s="337"/>
      <c r="R674" s="337"/>
      <c r="S674" s="337"/>
      <c r="T674" s="337"/>
      <c r="U674" s="337"/>
      <c r="V674" s="337"/>
      <c r="W674" s="337"/>
      <c r="X674" s="337"/>
      <c r="Y674" s="337"/>
      <c r="Z674" s="337"/>
    </row>
    <row r="675" spans="1:26" ht="12.75" customHeight="1" x14ac:dyDescent="0.2">
      <c r="A675" s="337"/>
      <c r="B675" s="337"/>
      <c r="C675" s="337"/>
      <c r="D675" s="337"/>
      <c r="E675" s="337"/>
      <c r="F675" s="337"/>
      <c r="G675" s="337"/>
      <c r="H675" s="337"/>
      <c r="I675" s="337"/>
      <c r="J675" s="337"/>
      <c r="K675" s="337"/>
      <c r="L675" s="337"/>
      <c r="M675" s="337"/>
      <c r="N675" s="337"/>
      <c r="O675" s="337"/>
      <c r="P675" s="337"/>
      <c r="Q675" s="337"/>
      <c r="R675" s="337"/>
      <c r="S675" s="337"/>
      <c r="T675" s="337"/>
      <c r="U675" s="337"/>
      <c r="V675" s="337"/>
      <c r="W675" s="337"/>
      <c r="X675" s="337"/>
      <c r="Y675" s="337"/>
      <c r="Z675" s="337"/>
    </row>
    <row r="676" spans="1:26" ht="12.75" customHeight="1" x14ac:dyDescent="0.2">
      <c r="A676" s="337"/>
      <c r="B676" s="337"/>
      <c r="C676" s="337"/>
      <c r="D676" s="337"/>
      <c r="E676" s="337"/>
      <c r="F676" s="337"/>
      <c r="G676" s="337"/>
      <c r="H676" s="337"/>
      <c r="I676" s="337"/>
      <c r="J676" s="337"/>
      <c r="K676" s="337"/>
      <c r="L676" s="337"/>
      <c r="M676" s="337"/>
      <c r="N676" s="337"/>
      <c r="O676" s="337"/>
      <c r="P676" s="337"/>
      <c r="Q676" s="337"/>
      <c r="R676" s="337"/>
      <c r="S676" s="337"/>
      <c r="T676" s="337"/>
      <c r="U676" s="337"/>
      <c r="V676" s="337"/>
      <c r="W676" s="337"/>
      <c r="X676" s="337"/>
      <c r="Y676" s="337"/>
      <c r="Z676" s="337"/>
    </row>
    <row r="677" spans="1:26" ht="12.75" customHeight="1" x14ac:dyDescent="0.2">
      <c r="A677" s="337"/>
      <c r="B677" s="337"/>
      <c r="C677" s="337"/>
      <c r="D677" s="337"/>
      <c r="E677" s="337"/>
      <c r="F677" s="337"/>
      <c r="G677" s="337"/>
      <c r="H677" s="337"/>
      <c r="I677" s="337"/>
      <c r="J677" s="337"/>
      <c r="K677" s="337"/>
      <c r="L677" s="337"/>
      <c r="M677" s="337"/>
      <c r="N677" s="337"/>
      <c r="O677" s="337"/>
      <c r="P677" s="337"/>
      <c r="Q677" s="337"/>
      <c r="R677" s="337"/>
      <c r="S677" s="337"/>
      <c r="T677" s="337"/>
      <c r="U677" s="337"/>
      <c r="V677" s="337"/>
      <c r="W677" s="337"/>
      <c r="X677" s="337"/>
      <c r="Y677" s="337"/>
      <c r="Z677" s="337"/>
    </row>
    <row r="678" spans="1:26" ht="12.75" customHeight="1" x14ac:dyDescent="0.2">
      <c r="A678" s="337"/>
      <c r="B678" s="337"/>
      <c r="C678" s="337"/>
      <c r="D678" s="337"/>
      <c r="E678" s="337"/>
      <c r="F678" s="337"/>
      <c r="G678" s="337"/>
      <c r="H678" s="337"/>
      <c r="I678" s="337"/>
      <c r="J678" s="337"/>
      <c r="K678" s="337"/>
      <c r="L678" s="337"/>
      <c r="M678" s="337"/>
      <c r="N678" s="337"/>
      <c r="O678" s="337"/>
      <c r="P678" s="337"/>
      <c r="Q678" s="337"/>
      <c r="R678" s="337"/>
      <c r="S678" s="337"/>
      <c r="T678" s="337"/>
      <c r="U678" s="337"/>
      <c r="V678" s="337"/>
      <c r="W678" s="337"/>
      <c r="X678" s="337"/>
      <c r="Y678" s="337"/>
      <c r="Z678" s="337"/>
    </row>
    <row r="679" spans="1:26" ht="12.75" customHeight="1" x14ac:dyDescent="0.2">
      <c r="A679" s="337"/>
      <c r="B679" s="337"/>
      <c r="C679" s="337"/>
      <c r="D679" s="337"/>
      <c r="E679" s="337"/>
      <c r="F679" s="337"/>
      <c r="G679" s="337"/>
      <c r="H679" s="337"/>
      <c r="I679" s="337"/>
      <c r="J679" s="337"/>
      <c r="K679" s="337"/>
      <c r="L679" s="337"/>
      <c r="M679" s="337"/>
      <c r="N679" s="337"/>
      <c r="O679" s="337"/>
      <c r="P679" s="337"/>
      <c r="Q679" s="337"/>
      <c r="R679" s="337"/>
      <c r="S679" s="337"/>
      <c r="T679" s="337"/>
      <c r="U679" s="337"/>
      <c r="V679" s="337"/>
      <c r="W679" s="337"/>
      <c r="X679" s="337"/>
      <c r="Y679" s="337"/>
      <c r="Z679" s="337"/>
    </row>
    <row r="680" spans="1:26" ht="12.75" customHeight="1" x14ac:dyDescent="0.2">
      <c r="A680" s="337"/>
      <c r="B680" s="337"/>
      <c r="C680" s="337"/>
      <c r="D680" s="337"/>
      <c r="E680" s="337"/>
      <c r="F680" s="337"/>
      <c r="G680" s="337"/>
      <c r="H680" s="337"/>
      <c r="I680" s="337"/>
      <c r="J680" s="337"/>
      <c r="K680" s="337"/>
      <c r="L680" s="337"/>
      <c r="M680" s="337"/>
      <c r="N680" s="337"/>
      <c r="O680" s="337"/>
      <c r="P680" s="337"/>
      <c r="Q680" s="337"/>
      <c r="R680" s="337"/>
      <c r="S680" s="337"/>
      <c r="T680" s="337"/>
      <c r="U680" s="337"/>
      <c r="V680" s="337"/>
      <c r="W680" s="337"/>
      <c r="X680" s="337"/>
      <c r="Y680" s="337"/>
      <c r="Z680" s="337"/>
    </row>
    <row r="681" spans="1:26" ht="12.75" customHeight="1" x14ac:dyDescent="0.2">
      <c r="A681" s="337"/>
      <c r="B681" s="337"/>
      <c r="C681" s="337"/>
      <c r="D681" s="337"/>
      <c r="E681" s="337"/>
      <c r="F681" s="337"/>
      <c r="G681" s="337"/>
      <c r="H681" s="337"/>
      <c r="I681" s="337"/>
      <c r="J681" s="337"/>
      <c r="K681" s="337"/>
      <c r="L681" s="337"/>
      <c r="M681" s="337"/>
      <c r="N681" s="337"/>
      <c r="O681" s="337"/>
      <c r="P681" s="337"/>
      <c r="Q681" s="337"/>
      <c r="R681" s="337"/>
      <c r="S681" s="337"/>
      <c r="T681" s="337"/>
      <c r="U681" s="337"/>
      <c r="V681" s="337"/>
      <c r="W681" s="337"/>
      <c r="X681" s="337"/>
      <c r="Y681" s="337"/>
      <c r="Z681" s="337"/>
    </row>
    <row r="682" spans="1:26" ht="12.75" customHeight="1" x14ac:dyDescent="0.2">
      <c r="A682" s="337"/>
      <c r="B682" s="337"/>
      <c r="C682" s="337"/>
      <c r="D682" s="337"/>
      <c r="E682" s="337"/>
      <c r="F682" s="337"/>
      <c r="G682" s="337"/>
      <c r="H682" s="337"/>
      <c r="I682" s="337"/>
      <c r="J682" s="337"/>
      <c r="K682" s="337"/>
      <c r="L682" s="337"/>
      <c r="M682" s="337"/>
      <c r="N682" s="337"/>
      <c r="O682" s="337"/>
      <c r="P682" s="337"/>
      <c r="Q682" s="337"/>
      <c r="R682" s="337"/>
      <c r="S682" s="337"/>
      <c r="T682" s="337"/>
      <c r="U682" s="337"/>
      <c r="V682" s="337"/>
      <c r="W682" s="337"/>
      <c r="X682" s="337"/>
      <c r="Y682" s="337"/>
      <c r="Z682" s="337"/>
    </row>
    <row r="683" spans="1:26" ht="12.75" customHeight="1" x14ac:dyDescent="0.2">
      <c r="A683" s="337"/>
      <c r="B683" s="337"/>
      <c r="C683" s="337"/>
      <c r="D683" s="337"/>
      <c r="E683" s="337"/>
      <c r="F683" s="337"/>
      <c r="G683" s="337"/>
      <c r="H683" s="337"/>
      <c r="I683" s="337"/>
      <c r="J683" s="337"/>
      <c r="K683" s="337"/>
      <c r="L683" s="337"/>
      <c r="M683" s="337"/>
      <c r="N683" s="337"/>
      <c r="O683" s="337"/>
      <c r="P683" s="337"/>
      <c r="Q683" s="337"/>
      <c r="R683" s="337"/>
      <c r="S683" s="337"/>
      <c r="T683" s="337"/>
      <c r="U683" s="337"/>
      <c r="V683" s="337"/>
      <c r="W683" s="337"/>
      <c r="X683" s="337"/>
      <c r="Y683" s="337"/>
      <c r="Z683" s="337"/>
    </row>
    <row r="684" spans="1:26" ht="12.75" customHeight="1" x14ac:dyDescent="0.2">
      <c r="A684" s="337"/>
      <c r="B684" s="337"/>
      <c r="C684" s="337"/>
      <c r="D684" s="337"/>
      <c r="E684" s="337"/>
      <c r="F684" s="337"/>
      <c r="G684" s="337"/>
      <c r="H684" s="337"/>
      <c r="I684" s="337"/>
      <c r="J684" s="337"/>
      <c r="K684" s="337"/>
      <c r="L684" s="337"/>
      <c r="M684" s="337"/>
      <c r="N684" s="337"/>
      <c r="O684" s="337"/>
      <c r="P684" s="337"/>
      <c r="Q684" s="337"/>
      <c r="R684" s="337"/>
      <c r="S684" s="337"/>
      <c r="T684" s="337"/>
      <c r="U684" s="337"/>
      <c r="V684" s="337"/>
      <c r="W684" s="337"/>
      <c r="X684" s="337"/>
      <c r="Y684" s="337"/>
      <c r="Z684" s="337"/>
    </row>
    <row r="685" spans="1:26" ht="12.75" customHeight="1" x14ac:dyDescent="0.2">
      <c r="A685" s="337"/>
      <c r="B685" s="337"/>
      <c r="C685" s="337"/>
      <c r="D685" s="337"/>
      <c r="E685" s="337"/>
      <c r="F685" s="337"/>
      <c r="G685" s="337"/>
      <c r="H685" s="337"/>
      <c r="I685" s="337"/>
      <c r="J685" s="337"/>
      <c r="K685" s="337"/>
      <c r="L685" s="337"/>
      <c r="M685" s="337"/>
      <c r="N685" s="337"/>
      <c r="O685" s="337"/>
      <c r="P685" s="337"/>
      <c r="Q685" s="337"/>
      <c r="R685" s="337"/>
      <c r="S685" s="337"/>
      <c r="T685" s="337"/>
      <c r="U685" s="337"/>
      <c r="V685" s="337"/>
      <c r="W685" s="337"/>
      <c r="X685" s="337"/>
      <c r="Y685" s="337"/>
      <c r="Z685" s="337"/>
    </row>
    <row r="686" spans="1:26" ht="12.75" customHeight="1" x14ac:dyDescent="0.2">
      <c r="A686" s="337"/>
      <c r="B686" s="337"/>
      <c r="C686" s="337"/>
      <c r="D686" s="337"/>
      <c r="E686" s="337"/>
      <c r="F686" s="337"/>
      <c r="G686" s="337"/>
      <c r="H686" s="337"/>
      <c r="I686" s="337"/>
      <c r="J686" s="337"/>
      <c r="K686" s="337"/>
      <c r="L686" s="337"/>
      <c r="M686" s="337"/>
      <c r="N686" s="337"/>
      <c r="O686" s="337"/>
      <c r="P686" s="337"/>
      <c r="Q686" s="337"/>
      <c r="R686" s="337"/>
      <c r="S686" s="337"/>
      <c r="T686" s="337"/>
      <c r="U686" s="337"/>
      <c r="V686" s="337"/>
      <c r="W686" s="337"/>
      <c r="X686" s="337"/>
      <c r="Y686" s="337"/>
      <c r="Z686" s="337"/>
    </row>
    <row r="687" spans="1:26" ht="12.75" customHeight="1" x14ac:dyDescent="0.2">
      <c r="A687" s="337"/>
      <c r="B687" s="337"/>
      <c r="C687" s="337"/>
      <c r="D687" s="337"/>
      <c r="E687" s="337"/>
      <c r="F687" s="337"/>
      <c r="G687" s="337"/>
      <c r="H687" s="337"/>
      <c r="I687" s="337"/>
      <c r="J687" s="337"/>
      <c r="K687" s="337"/>
      <c r="L687" s="337"/>
      <c r="M687" s="337"/>
      <c r="N687" s="337"/>
      <c r="O687" s="337"/>
      <c r="P687" s="337"/>
      <c r="Q687" s="337"/>
      <c r="R687" s="337"/>
      <c r="S687" s="337"/>
      <c r="T687" s="337"/>
      <c r="U687" s="337"/>
      <c r="V687" s="337"/>
      <c r="W687" s="337"/>
      <c r="X687" s="337"/>
      <c r="Y687" s="337"/>
      <c r="Z687" s="337"/>
    </row>
    <row r="688" spans="1:26" ht="12.75" customHeight="1" x14ac:dyDescent="0.2">
      <c r="A688" s="337"/>
      <c r="B688" s="337"/>
      <c r="C688" s="337"/>
      <c r="D688" s="337"/>
      <c r="E688" s="337"/>
      <c r="F688" s="337"/>
      <c r="G688" s="337"/>
      <c r="H688" s="337"/>
      <c r="I688" s="337"/>
      <c r="J688" s="337"/>
      <c r="K688" s="337"/>
      <c r="L688" s="337"/>
      <c r="M688" s="337"/>
      <c r="N688" s="337"/>
      <c r="O688" s="337"/>
      <c r="P688" s="337"/>
      <c r="Q688" s="337"/>
      <c r="R688" s="337"/>
      <c r="S688" s="337"/>
      <c r="T688" s="337"/>
      <c r="U688" s="337"/>
      <c r="V688" s="337"/>
      <c r="W688" s="337"/>
      <c r="X688" s="337"/>
      <c r="Y688" s="337"/>
      <c r="Z688" s="337"/>
    </row>
    <row r="689" spans="1:26" ht="12.75" customHeight="1" x14ac:dyDescent="0.2">
      <c r="A689" s="337"/>
      <c r="B689" s="337"/>
      <c r="C689" s="337"/>
      <c r="D689" s="337"/>
      <c r="E689" s="337"/>
      <c r="F689" s="337"/>
      <c r="G689" s="337"/>
      <c r="H689" s="337"/>
      <c r="I689" s="337"/>
      <c r="J689" s="337"/>
      <c r="K689" s="337"/>
      <c r="L689" s="337"/>
      <c r="M689" s="337"/>
      <c r="N689" s="337"/>
      <c r="O689" s="337"/>
      <c r="P689" s="337"/>
      <c r="Q689" s="337"/>
      <c r="R689" s="337"/>
      <c r="S689" s="337"/>
      <c r="T689" s="337"/>
      <c r="U689" s="337"/>
      <c r="V689" s="337"/>
      <c r="W689" s="337"/>
      <c r="X689" s="337"/>
      <c r="Y689" s="337"/>
      <c r="Z689" s="337"/>
    </row>
    <row r="690" spans="1:26" ht="12.75" customHeight="1" x14ac:dyDescent="0.2">
      <c r="A690" s="337"/>
      <c r="B690" s="337"/>
      <c r="C690" s="337"/>
      <c r="D690" s="337"/>
      <c r="E690" s="337"/>
      <c r="F690" s="337"/>
      <c r="G690" s="337"/>
      <c r="H690" s="337"/>
      <c r="I690" s="337"/>
      <c r="J690" s="337"/>
      <c r="K690" s="337"/>
      <c r="L690" s="337"/>
      <c r="M690" s="337"/>
      <c r="N690" s="337"/>
      <c r="O690" s="337"/>
      <c r="P690" s="337"/>
      <c r="Q690" s="337"/>
      <c r="R690" s="337"/>
      <c r="S690" s="337"/>
      <c r="T690" s="337"/>
      <c r="U690" s="337"/>
      <c r="V690" s="337"/>
      <c r="W690" s="337"/>
      <c r="X690" s="337"/>
      <c r="Y690" s="337"/>
      <c r="Z690" s="337"/>
    </row>
    <row r="691" spans="1:26" ht="12.75" customHeight="1" x14ac:dyDescent="0.2">
      <c r="A691" s="337"/>
      <c r="B691" s="337"/>
      <c r="C691" s="337"/>
      <c r="D691" s="337"/>
      <c r="E691" s="337"/>
      <c r="F691" s="337"/>
      <c r="G691" s="337"/>
      <c r="H691" s="337"/>
      <c r="I691" s="337"/>
      <c r="J691" s="337"/>
      <c r="K691" s="337"/>
      <c r="L691" s="337"/>
      <c r="M691" s="337"/>
      <c r="N691" s="337"/>
      <c r="O691" s="337"/>
      <c r="P691" s="337"/>
      <c r="Q691" s="337"/>
      <c r="R691" s="337"/>
      <c r="S691" s="337"/>
      <c r="T691" s="337"/>
      <c r="U691" s="337"/>
      <c r="V691" s="337"/>
      <c r="W691" s="337"/>
      <c r="X691" s="337"/>
      <c r="Y691" s="337"/>
      <c r="Z691" s="337"/>
    </row>
    <row r="692" spans="1:26" ht="12.75" customHeight="1" x14ac:dyDescent="0.2">
      <c r="A692" s="337"/>
      <c r="B692" s="337"/>
      <c r="C692" s="337"/>
      <c r="D692" s="337"/>
      <c r="E692" s="337"/>
      <c r="F692" s="337"/>
      <c r="G692" s="337"/>
      <c r="H692" s="337"/>
      <c r="I692" s="337"/>
      <c r="J692" s="337"/>
      <c r="K692" s="337"/>
      <c r="L692" s="337"/>
      <c r="M692" s="337"/>
      <c r="N692" s="337"/>
      <c r="O692" s="337"/>
      <c r="P692" s="337"/>
      <c r="Q692" s="337"/>
      <c r="R692" s="337"/>
      <c r="S692" s="337"/>
      <c r="T692" s="337"/>
      <c r="U692" s="337"/>
      <c r="V692" s="337"/>
      <c r="W692" s="337"/>
      <c r="X692" s="337"/>
      <c r="Y692" s="337"/>
      <c r="Z692" s="337"/>
    </row>
    <row r="693" spans="1:26" ht="12.75" customHeight="1" x14ac:dyDescent="0.2">
      <c r="A693" s="337"/>
      <c r="B693" s="337"/>
      <c r="C693" s="337"/>
      <c r="D693" s="337"/>
      <c r="E693" s="337"/>
      <c r="F693" s="337"/>
      <c r="G693" s="337"/>
      <c r="H693" s="337"/>
      <c r="I693" s="337"/>
      <c r="J693" s="337"/>
      <c r="K693" s="337"/>
      <c r="L693" s="337"/>
      <c r="M693" s="337"/>
      <c r="N693" s="337"/>
      <c r="O693" s="337"/>
      <c r="P693" s="337"/>
      <c r="Q693" s="337"/>
      <c r="R693" s="337"/>
      <c r="S693" s="337"/>
      <c r="T693" s="337"/>
      <c r="U693" s="337"/>
      <c r="V693" s="337"/>
      <c r="W693" s="337"/>
      <c r="X693" s="337"/>
      <c r="Y693" s="337"/>
      <c r="Z693" s="337"/>
    </row>
    <row r="694" spans="1:26" ht="12.75" customHeight="1" x14ac:dyDescent="0.2">
      <c r="A694" s="337"/>
      <c r="B694" s="337"/>
      <c r="C694" s="337"/>
      <c r="D694" s="337"/>
      <c r="E694" s="337"/>
      <c r="F694" s="337"/>
      <c r="G694" s="337"/>
      <c r="H694" s="337"/>
      <c r="I694" s="337"/>
      <c r="J694" s="337"/>
      <c r="K694" s="337"/>
      <c r="L694" s="337"/>
      <c r="M694" s="337"/>
      <c r="N694" s="337"/>
      <c r="O694" s="337"/>
      <c r="P694" s="337"/>
      <c r="Q694" s="337"/>
      <c r="R694" s="337"/>
      <c r="S694" s="337"/>
      <c r="T694" s="337"/>
      <c r="U694" s="337"/>
      <c r="V694" s="337"/>
      <c r="W694" s="337"/>
      <c r="X694" s="337"/>
      <c r="Y694" s="337"/>
      <c r="Z694" s="337"/>
    </row>
    <row r="695" spans="1:26" ht="12.75" customHeight="1" x14ac:dyDescent="0.2">
      <c r="A695" s="337"/>
      <c r="B695" s="337"/>
      <c r="C695" s="337"/>
      <c r="D695" s="337"/>
      <c r="E695" s="337"/>
      <c r="F695" s="337"/>
      <c r="G695" s="337"/>
      <c r="H695" s="337"/>
      <c r="I695" s="337"/>
      <c r="J695" s="337"/>
      <c r="K695" s="337"/>
      <c r="L695" s="337"/>
      <c r="M695" s="337"/>
      <c r="N695" s="337"/>
      <c r="O695" s="337"/>
      <c r="P695" s="337"/>
      <c r="Q695" s="337"/>
      <c r="R695" s="337"/>
      <c r="S695" s="337"/>
      <c r="T695" s="337"/>
      <c r="U695" s="337"/>
      <c r="V695" s="337"/>
      <c r="W695" s="337"/>
      <c r="X695" s="337"/>
      <c r="Y695" s="337"/>
      <c r="Z695" s="337"/>
    </row>
    <row r="696" spans="1:26" ht="12.75" customHeight="1" x14ac:dyDescent="0.2">
      <c r="A696" s="337"/>
      <c r="B696" s="337"/>
      <c r="C696" s="337"/>
      <c r="D696" s="337"/>
      <c r="E696" s="337"/>
      <c r="F696" s="337"/>
      <c r="G696" s="337"/>
      <c r="H696" s="337"/>
      <c r="I696" s="337"/>
      <c r="J696" s="337"/>
      <c r="K696" s="337"/>
      <c r="L696" s="337"/>
      <c r="M696" s="337"/>
      <c r="N696" s="337"/>
      <c r="O696" s="337"/>
      <c r="P696" s="337"/>
      <c r="Q696" s="337"/>
      <c r="R696" s="337"/>
      <c r="S696" s="337"/>
      <c r="T696" s="337"/>
      <c r="U696" s="337"/>
      <c r="V696" s="337"/>
      <c r="W696" s="337"/>
      <c r="X696" s="337"/>
      <c r="Y696" s="337"/>
      <c r="Z696" s="337"/>
    </row>
    <row r="697" spans="1:26" ht="12.75" customHeight="1" x14ac:dyDescent="0.2">
      <c r="A697" s="337"/>
      <c r="B697" s="337"/>
      <c r="C697" s="337"/>
      <c r="D697" s="337"/>
      <c r="E697" s="337"/>
      <c r="F697" s="337"/>
      <c r="G697" s="337"/>
      <c r="H697" s="337"/>
      <c r="I697" s="337"/>
      <c r="J697" s="337"/>
      <c r="K697" s="337"/>
      <c r="L697" s="337"/>
      <c r="M697" s="337"/>
      <c r="N697" s="337"/>
      <c r="O697" s="337"/>
      <c r="P697" s="337"/>
      <c r="Q697" s="337"/>
      <c r="R697" s="337"/>
      <c r="S697" s="337"/>
      <c r="T697" s="337"/>
      <c r="U697" s="337"/>
      <c r="V697" s="337"/>
      <c r="W697" s="337"/>
      <c r="X697" s="337"/>
      <c r="Y697" s="337"/>
      <c r="Z697" s="337"/>
    </row>
    <row r="698" spans="1:26" ht="12.75" customHeight="1" x14ac:dyDescent="0.2">
      <c r="A698" s="337"/>
      <c r="B698" s="337"/>
      <c r="C698" s="337"/>
      <c r="D698" s="337"/>
      <c r="E698" s="337"/>
      <c r="F698" s="337"/>
      <c r="G698" s="337"/>
      <c r="H698" s="337"/>
      <c r="I698" s="337"/>
      <c r="J698" s="337"/>
      <c r="K698" s="337"/>
      <c r="L698" s="337"/>
      <c r="M698" s="337"/>
      <c r="N698" s="337"/>
      <c r="O698" s="337"/>
      <c r="P698" s="337"/>
      <c r="Q698" s="337"/>
      <c r="R698" s="337"/>
      <c r="S698" s="337"/>
      <c r="T698" s="337"/>
      <c r="U698" s="337"/>
      <c r="V698" s="337"/>
      <c r="W698" s="337"/>
      <c r="X698" s="337"/>
      <c r="Y698" s="337"/>
      <c r="Z698" s="337"/>
    </row>
    <row r="699" spans="1:26" ht="12.75" customHeight="1" x14ac:dyDescent="0.2">
      <c r="A699" s="337"/>
      <c r="B699" s="337"/>
      <c r="C699" s="337"/>
      <c r="D699" s="337"/>
      <c r="E699" s="337"/>
      <c r="F699" s="337"/>
      <c r="G699" s="337"/>
      <c r="H699" s="337"/>
      <c r="I699" s="337"/>
      <c r="J699" s="337"/>
      <c r="K699" s="337"/>
      <c r="L699" s="337"/>
      <c r="M699" s="337"/>
      <c r="N699" s="337"/>
      <c r="O699" s="337"/>
      <c r="P699" s="337"/>
      <c r="Q699" s="337"/>
      <c r="R699" s="337"/>
      <c r="S699" s="337"/>
      <c r="T699" s="337"/>
      <c r="U699" s="337"/>
      <c r="V699" s="337"/>
      <c r="W699" s="337"/>
      <c r="X699" s="337"/>
      <c r="Y699" s="337"/>
      <c r="Z699" s="337"/>
    </row>
    <row r="700" spans="1:26" ht="12.75" customHeight="1" x14ac:dyDescent="0.2">
      <c r="A700" s="337"/>
      <c r="B700" s="337"/>
      <c r="C700" s="337"/>
      <c r="D700" s="337"/>
      <c r="E700" s="337"/>
      <c r="F700" s="337"/>
      <c r="G700" s="337"/>
      <c r="H700" s="337"/>
      <c r="I700" s="337"/>
      <c r="J700" s="337"/>
      <c r="K700" s="337"/>
      <c r="L700" s="337"/>
      <c r="M700" s="337"/>
      <c r="N700" s="337"/>
      <c r="O700" s="337"/>
      <c r="P700" s="337"/>
      <c r="Q700" s="337"/>
      <c r="R700" s="337"/>
      <c r="S700" s="337"/>
      <c r="T700" s="337"/>
      <c r="U700" s="337"/>
      <c r="V700" s="337"/>
      <c r="W700" s="337"/>
      <c r="X700" s="337"/>
      <c r="Y700" s="337"/>
      <c r="Z700" s="337"/>
    </row>
    <row r="701" spans="1:26" ht="12.75" customHeight="1" x14ac:dyDescent="0.2">
      <c r="A701" s="337"/>
      <c r="B701" s="337"/>
      <c r="C701" s="337"/>
      <c r="D701" s="337"/>
      <c r="E701" s="337"/>
      <c r="F701" s="337"/>
      <c r="G701" s="337"/>
      <c r="H701" s="337"/>
      <c r="I701" s="337"/>
      <c r="J701" s="337"/>
      <c r="K701" s="337"/>
      <c r="L701" s="337"/>
      <c r="M701" s="337"/>
      <c r="N701" s="337"/>
      <c r="O701" s="337"/>
      <c r="P701" s="337"/>
      <c r="Q701" s="337"/>
      <c r="R701" s="337"/>
      <c r="S701" s="337"/>
      <c r="T701" s="337"/>
      <c r="U701" s="337"/>
      <c r="V701" s="337"/>
      <c r="W701" s="337"/>
      <c r="X701" s="337"/>
      <c r="Y701" s="337"/>
      <c r="Z701" s="337"/>
    </row>
    <row r="702" spans="1:26" ht="12.75" customHeight="1" x14ac:dyDescent="0.2">
      <c r="A702" s="337"/>
      <c r="B702" s="337"/>
      <c r="C702" s="337"/>
      <c r="D702" s="337"/>
      <c r="E702" s="337"/>
      <c r="F702" s="337"/>
      <c r="G702" s="337"/>
      <c r="H702" s="337"/>
      <c r="I702" s="337"/>
      <c r="J702" s="337"/>
      <c r="K702" s="337"/>
      <c r="L702" s="337"/>
      <c r="M702" s="337"/>
      <c r="N702" s="337"/>
      <c r="O702" s="337"/>
      <c r="P702" s="337"/>
      <c r="Q702" s="337"/>
      <c r="R702" s="337"/>
      <c r="S702" s="337"/>
      <c r="T702" s="337"/>
      <c r="U702" s="337"/>
      <c r="V702" s="337"/>
      <c r="W702" s="337"/>
      <c r="X702" s="337"/>
      <c r="Y702" s="337"/>
      <c r="Z702" s="337"/>
    </row>
    <row r="703" spans="1:26" ht="12.75" customHeight="1" x14ac:dyDescent="0.2">
      <c r="A703" s="337"/>
      <c r="B703" s="337"/>
      <c r="C703" s="337"/>
      <c r="D703" s="337"/>
      <c r="E703" s="337"/>
      <c r="F703" s="337"/>
      <c r="G703" s="337"/>
      <c r="H703" s="337"/>
      <c r="I703" s="337"/>
      <c r="J703" s="337"/>
      <c r="K703" s="337"/>
      <c r="L703" s="337"/>
      <c r="M703" s="337"/>
      <c r="N703" s="337"/>
      <c r="O703" s="337"/>
      <c r="P703" s="337"/>
      <c r="Q703" s="337"/>
      <c r="R703" s="337"/>
      <c r="S703" s="337"/>
      <c r="T703" s="337"/>
      <c r="U703" s="337"/>
      <c r="V703" s="337"/>
      <c r="W703" s="337"/>
      <c r="X703" s="337"/>
      <c r="Y703" s="337"/>
      <c r="Z703" s="337"/>
    </row>
    <row r="704" spans="1:26" ht="12.75" customHeight="1" x14ac:dyDescent="0.2">
      <c r="A704" s="337"/>
      <c r="B704" s="337"/>
      <c r="C704" s="337"/>
      <c r="D704" s="337"/>
      <c r="E704" s="337"/>
      <c r="F704" s="337"/>
      <c r="G704" s="337"/>
      <c r="H704" s="337"/>
      <c r="I704" s="337"/>
      <c r="J704" s="337"/>
      <c r="K704" s="337"/>
      <c r="L704" s="337"/>
      <c r="M704" s="337"/>
      <c r="N704" s="337"/>
      <c r="O704" s="337"/>
      <c r="P704" s="337"/>
      <c r="Q704" s="337"/>
      <c r="R704" s="337"/>
      <c r="S704" s="337"/>
      <c r="T704" s="337"/>
      <c r="U704" s="337"/>
      <c r="V704" s="337"/>
      <c r="W704" s="337"/>
      <c r="X704" s="337"/>
      <c r="Y704" s="337"/>
      <c r="Z704" s="337"/>
    </row>
    <row r="705" spans="1:26" ht="12.75" customHeight="1" x14ac:dyDescent="0.2">
      <c r="A705" s="337"/>
      <c r="B705" s="337"/>
      <c r="C705" s="337"/>
      <c r="D705" s="337"/>
      <c r="E705" s="337"/>
      <c r="F705" s="337"/>
      <c r="G705" s="337"/>
      <c r="H705" s="337"/>
      <c r="I705" s="337"/>
      <c r="J705" s="337"/>
      <c r="K705" s="337"/>
      <c r="L705" s="337"/>
      <c r="M705" s="337"/>
      <c r="N705" s="337"/>
      <c r="O705" s="337"/>
      <c r="P705" s="337"/>
      <c r="Q705" s="337"/>
      <c r="R705" s="337"/>
      <c r="S705" s="337"/>
      <c r="T705" s="337"/>
      <c r="U705" s="337"/>
      <c r="V705" s="337"/>
      <c r="W705" s="337"/>
      <c r="X705" s="337"/>
      <c r="Y705" s="337"/>
      <c r="Z705" s="337"/>
    </row>
    <row r="706" spans="1:26" ht="12.75" customHeight="1" x14ac:dyDescent="0.2">
      <c r="A706" s="337"/>
      <c r="B706" s="337"/>
      <c r="C706" s="337"/>
      <c r="D706" s="337"/>
      <c r="E706" s="337"/>
      <c r="F706" s="337"/>
      <c r="G706" s="337"/>
      <c r="H706" s="337"/>
      <c r="I706" s="337"/>
      <c r="J706" s="337"/>
      <c r="K706" s="337"/>
      <c r="L706" s="337"/>
      <c r="M706" s="337"/>
      <c r="N706" s="337"/>
      <c r="O706" s="337"/>
      <c r="P706" s="337"/>
      <c r="Q706" s="337"/>
      <c r="R706" s="337"/>
      <c r="S706" s="337"/>
      <c r="T706" s="337"/>
      <c r="U706" s="337"/>
      <c r="V706" s="337"/>
      <c r="W706" s="337"/>
      <c r="X706" s="337"/>
      <c r="Y706" s="337"/>
      <c r="Z706" s="337"/>
    </row>
    <row r="707" spans="1:26" ht="12.75" customHeight="1" x14ac:dyDescent="0.2">
      <c r="A707" s="337"/>
      <c r="B707" s="337"/>
      <c r="C707" s="337"/>
      <c r="D707" s="337"/>
      <c r="E707" s="337"/>
      <c r="F707" s="337"/>
      <c r="G707" s="337"/>
      <c r="H707" s="337"/>
      <c r="I707" s="337"/>
      <c r="J707" s="337"/>
      <c r="K707" s="337"/>
      <c r="L707" s="337"/>
      <c r="M707" s="337"/>
      <c r="N707" s="337"/>
      <c r="O707" s="337"/>
      <c r="P707" s="337"/>
      <c r="Q707" s="337"/>
      <c r="R707" s="337"/>
      <c r="S707" s="337"/>
      <c r="T707" s="337"/>
      <c r="U707" s="337"/>
      <c r="V707" s="337"/>
      <c r="W707" s="337"/>
      <c r="X707" s="337"/>
      <c r="Y707" s="337"/>
      <c r="Z707" s="337"/>
    </row>
    <row r="708" spans="1:26" ht="12.75" customHeight="1" x14ac:dyDescent="0.2">
      <c r="A708" s="337"/>
      <c r="B708" s="337"/>
      <c r="C708" s="337"/>
      <c r="D708" s="337"/>
      <c r="E708" s="337"/>
      <c r="F708" s="337"/>
      <c r="G708" s="337"/>
      <c r="H708" s="337"/>
      <c r="I708" s="337"/>
      <c r="J708" s="337"/>
      <c r="K708" s="337"/>
      <c r="L708" s="337"/>
      <c r="M708" s="337"/>
      <c r="N708" s="337"/>
      <c r="O708" s="337"/>
      <c r="P708" s="337"/>
      <c r="Q708" s="337"/>
      <c r="R708" s="337"/>
      <c r="S708" s="337"/>
      <c r="T708" s="337"/>
      <c r="U708" s="337"/>
      <c r="V708" s="337"/>
      <c r="W708" s="337"/>
      <c r="X708" s="337"/>
      <c r="Y708" s="337"/>
      <c r="Z708" s="337"/>
    </row>
    <row r="709" spans="1:26" ht="12.75" customHeight="1" x14ac:dyDescent="0.2">
      <c r="A709" s="337"/>
      <c r="B709" s="337"/>
      <c r="C709" s="337"/>
      <c r="D709" s="337"/>
      <c r="E709" s="337"/>
      <c r="F709" s="337"/>
      <c r="G709" s="337"/>
      <c r="H709" s="337"/>
      <c r="I709" s="337"/>
      <c r="J709" s="337"/>
      <c r="K709" s="337"/>
      <c r="L709" s="337"/>
      <c r="M709" s="337"/>
      <c r="N709" s="337"/>
      <c r="O709" s="337"/>
      <c r="P709" s="337"/>
      <c r="Q709" s="337"/>
      <c r="R709" s="337"/>
      <c r="S709" s="337"/>
      <c r="T709" s="337"/>
      <c r="U709" s="337"/>
      <c r="V709" s="337"/>
      <c r="W709" s="337"/>
      <c r="X709" s="337"/>
      <c r="Y709" s="337"/>
      <c r="Z709" s="337"/>
    </row>
    <row r="710" spans="1:26" ht="12.75" customHeight="1" x14ac:dyDescent="0.2">
      <c r="A710" s="337"/>
      <c r="B710" s="337"/>
      <c r="C710" s="337"/>
      <c r="D710" s="337"/>
      <c r="E710" s="337"/>
      <c r="F710" s="337"/>
      <c r="G710" s="337"/>
      <c r="H710" s="337"/>
      <c r="I710" s="337"/>
      <c r="J710" s="337"/>
      <c r="K710" s="337"/>
      <c r="L710" s="337"/>
      <c r="M710" s="337"/>
      <c r="N710" s="337"/>
      <c r="O710" s="337"/>
      <c r="P710" s="337"/>
      <c r="Q710" s="337"/>
      <c r="R710" s="337"/>
      <c r="S710" s="337"/>
      <c r="T710" s="337"/>
      <c r="U710" s="337"/>
      <c r="V710" s="337"/>
      <c r="W710" s="337"/>
      <c r="X710" s="337"/>
      <c r="Y710" s="337"/>
      <c r="Z710" s="337"/>
    </row>
    <row r="711" spans="1:26" ht="12.75" customHeight="1" x14ac:dyDescent="0.2">
      <c r="A711" s="337"/>
      <c r="B711" s="337"/>
      <c r="C711" s="337"/>
      <c r="D711" s="337"/>
      <c r="E711" s="337"/>
      <c r="F711" s="337"/>
      <c r="G711" s="337"/>
      <c r="H711" s="337"/>
      <c r="I711" s="337"/>
      <c r="J711" s="337"/>
      <c r="K711" s="337"/>
      <c r="L711" s="337"/>
      <c r="M711" s="337"/>
      <c r="N711" s="337"/>
      <c r="O711" s="337"/>
      <c r="P711" s="337"/>
      <c r="Q711" s="337"/>
      <c r="R711" s="337"/>
      <c r="S711" s="337"/>
      <c r="T711" s="337"/>
      <c r="U711" s="337"/>
      <c r="V711" s="337"/>
      <c r="W711" s="337"/>
      <c r="X711" s="337"/>
      <c r="Y711" s="337"/>
      <c r="Z711" s="337"/>
    </row>
    <row r="712" spans="1:26" ht="12.75" customHeight="1" x14ac:dyDescent="0.2">
      <c r="A712" s="337"/>
      <c r="B712" s="337"/>
      <c r="C712" s="337"/>
      <c r="D712" s="337"/>
      <c r="E712" s="337"/>
      <c r="F712" s="337"/>
      <c r="G712" s="337"/>
      <c r="H712" s="337"/>
      <c r="I712" s="337"/>
      <c r="J712" s="337"/>
      <c r="K712" s="337"/>
      <c r="L712" s="337"/>
      <c r="M712" s="337"/>
      <c r="N712" s="337"/>
      <c r="O712" s="337"/>
      <c r="P712" s="337"/>
      <c r="Q712" s="337"/>
      <c r="R712" s="337"/>
      <c r="S712" s="337"/>
      <c r="T712" s="337"/>
      <c r="U712" s="337"/>
      <c r="V712" s="337"/>
      <c r="W712" s="337"/>
      <c r="X712" s="337"/>
      <c r="Y712" s="337"/>
      <c r="Z712" s="337"/>
    </row>
    <row r="713" spans="1:26" ht="12.75" customHeight="1" x14ac:dyDescent="0.2">
      <c r="A713" s="337"/>
      <c r="B713" s="337"/>
      <c r="C713" s="337"/>
      <c r="D713" s="337"/>
      <c r="E713" s="337"/>
      <c r="F713" s="337"/>
      <c r="G713" s="337"/>
      <c r="H713" s="337"/>
      <c r="I713" s="337"/>
      <c r="J713" s="337"/>
      <c r="K713" s="337"/>
      <c r="L713" s="337"/>
      <c r="M713" s="337"/>
      <c r="N713" s="337"/>
      <c r="O713" s="337"/>
      <c r="P713" s="337"/>
      <c r="Q713" s="337"/>
      <c r="R713" s="337"/>
      <c r="S713" s="337"/>
      <c r="T713" s="337"/>
      <c r="U713" s="337"/>
      <c r="V713" s="337"/>
      <c r="W713" s="337"/>
      <c r="X713" s="337"/>
      <c r="Y713" s="337"/>
      <c r="Z713" s="337"/>
    </row>
    <row r="714" spans="1:26" ht="12.75" customHeight="1" x14ac:dyDescent="0.2">
      <c r="A714" s="337"/>
      <c r="B714" s="337"/>
      <c r="C714" s="337"/>
      <c r="D714" s="337"/>
      <c r="E714" s="337"/>
      <c r="F714" s="337"/>
      <c r="G714" s="337"/>
      <c r="H714" s="337"/>
      <c r="I714" s="337"/>
      <c r="J714" s="337"/>
      <c r="K714" s="337"/>
      <c r="L714" s="337"/>
      <c r="M714" s="337"/>
      <c r="N714" s="337"/>
      <c r="O714" s="337"/>
      <c r="P714" s="337"/>
      <c r="Q714" s="337"/>
      <c r="R714" s="337"/>
      <c r="S714" s="337"/>
      <c r="T714" s="337"/>
      <c r="U714" s="337"/>
      <c r="V714" s="337"/>
      <c r="W714" s="337"/>
      <c r="X714" s="337"/>
      <c r="Y714" s="337"/>
      <c r="Z714" s="337"/>
    </row>
    <row r="715" spans="1:26" ht="12.75" customHeight="1" x14ac:dyDescent="0.2">
      <c r="A715" s="337"/>
      <c r="B715" s="337"/>
      <c r="C715" s="337"/>
      <c r="D715" s="337"/>
      <c r="E715" s="337"/>
      <c r="F715" s="337"/>
      <c r="G715" s="337"/>
      <c r="H715" s="337"/>
      <c r="I715" s="337"/>
      <c r="J715" s="337"/>
      <c r="K715" s="337"/>
      <c r="L715" s="337"/>
      <c r="M715" s="337"/>
      <c r="N715" s="337"/>
      <c r="O715" s="337"/>
      <c r="P715" s="337"/>
      <c r="Q715" s="337"/>
      <c r="R715" s="337"/>
      <c r="S715" s="337"/>
      <c r="T715" s="337"/>
      <c r="U715" s="337"/>
      <c r="V715" s="337"/>
      <c r="W715" s="337"/>
      <c r="X715" s="337"/>
      <c r="Y715" s="337"/>
      <c r="Z715" s="337"/>
    </row>
    <row r="716" spans="1:26" ht="12.75" customHeight="1" x14ac:dyDescent="0.2">
      <c r="A716" s="337"/>
      <c r="B716" s="337"/>
      <c r="C716" s="337"/>
      <c r="D716" s="337"/>
      <c r="E716" s="337"/>
      <c r="F716" s="337"/>
      <c r="G716" s="337"/>
      <c r="H716" s="337"/>
      <c r="I716" s="337"/>
      <c r="J716" s="337"/>
      <c r="K716" s="337"/>
      <c r="L716" s="337"/>
      <c r="M716" s="337"/>
      <c r="N716" s="337"/>
      <c r="O716" s="337"/>
      <c r="P716" s="337"/>
      <c r="Q716" s="337"/>
      <c r="R716" s="337"/>
      <c r="S716" s="337"/>
      <c r="T716" s="337"/>
      <c r="U716" s="337"/>
      <c r="V716" s="337"/>
      <c r="W716" s="337"/>
      <c r="X716" s="337"/>
      <c r="Y716" s="337"/>
      <c r="Z716" s="337"/>
    </row>
    <row r="717" spans="1:26" ht="12.75" customHeight="1" x14ac:dyDescent="0.2">
      <c r="A717" s="337"/>
      <c r="B717" s="337"/>
      <c r="C717" s="337"/>
      <c r="D717" s="337"/>
      <c r="E717" s="337"/>
      <c r="F717" s="337"/>
      <c r="G717" s="337"/>
      <c r="H717" s="337"/>
      <c r="I717" s="337"/>
      <c r="J717" s="337"/>
      <c r="K717" s="337"/>
      <c r="L717" s="337"/>
      <c r="M717" s="337"/>
      <c r="N717" s="337"/>
      <c r="O717" s="337"/>
      <c r="P717" s="337"/>
      <c r="Q717" s="337"/>
      <c r="R717" s="337"/>
      <c r="S717" s="337"/>
      <c r="T717" s="337"/>
      <c r="U717" s="337"/>
      <c r="V717" s="337"/>
      <c r="W717" s="337"/>
      <c r="X717" s="337"/>
      <c r="Y717" s="337"/>
      <c r="Z717" s="337"/>
    </row>
    <row r="718" spans="1:26" ht="12.75" customHeight="1" x14ac:dyDescent="0.2">
      <c r="A718" s="337"/>
      <c r="B718" s="337"/>
      <c r="C718" s="337"/>
      <c r="D718" s="337"/>
      <c r="E718" s="337"/>
      <c r="F718" s="337"/>
      <c r="G718" s="337"/>
      <c r="H718" s="337"/>
      <c r="I718" s="337"/>
      <c r="J718" s="337"/>
      <c r="K718" s="337"/>
      <c r="L718" s="337"/>
      <c r="M718" s="337"/>
      <c r="N718" s="337"/>
      <c r="O718" s="337"/>
      <c r="P718" s="337"/>
      <c r="Q718" s="337"/>
      <c r="R718" s="337"/>
      <c r="S718" s="337"/>
      <c r="T718" s="337"/>
      <c r="U718" s="337"/>
      <c r="V718" s="337"/>
      <c r="W718" s="337"/>
      <c r="X718" s="337"/>
      <c r="Y718" s="337"/>
      <c r="Z718" s="337"/>
    </row>
    <row r="719" spans="1:26" ht="12.75" customHeight="1" x14ac:dyDescent="0.2">
      <c r="A719" s="337"/>
      <c r="B719" s="337"/>
      <c r="C719" s="337"/>
      <c r="D719" s="337"/>
      <c r="E719" s="337"/>
      <c r="F719" s="337"/>
      <c r="G719" s="337"/>
      <c r="H719" s="337"/>
      <c r="I719" s="337"/>
      <c r="J719" s="337"/>
      <c r="K719" s="337"/>
      <c r="L719" s="337"/>
      <c r="M719" s="337"/>
      <c r="N719" s="337"/>
      <c r="O719" s="337"/>
      <c r="P719" s="337"/>
      <c r="Q719" s="337"/>
      <c r="R719" s="337"/>
      <c r="S719" s="337"/>
      <c r="T719" s="337"/>
      <c r="U719" s="337"/>
      <c r="V719" s="337"/>
      <c r="W719" s="337"/>
      <c r="X719" s="337"/>
      <c r="Y719" s="337"/>
      <c r="Z719" s="337"/>
    </row>
    <row r="720" spans="1:26" ht="12.75" customHeight="1" x14ac:dyDescent="0.2">
      <c r="A720" s="337"/>
      <c r="B720" s="337"/>
      <c r="C720" s="337"/>
      <c r="D720" s="337"/>
      <c r="E720" s="337"/>
      <c r="F720" s="337"/>
      <c r="G720" s="337"/>
      <c r="H720" s="337"/>
      <c r="I720" s="337"/>
      <c r="J720" s="337"/>
      <c r="K720" s="337"/>
      <c r="L720" s="337"/>
      <c r="M720" s="337"/>
      <c r="N720" s="337"/>
      <c r="O720" s="337"/>
      <c r="P720" s="337"/>
      <c r="Q720" s="337"/>
      <c r="R720" s="337"/>
      <c r="S720" s="337"/>
      <c r="T720" s="337"/>
      <c r="U720" s="337"/>
      <c r="V720" s="337"/>
      <c r="W720" s="337"/>
      <c r="X720" s="337"/>
      <c r="Y720" s="337"/>
      <c r="Z720" s="337"/>
    </row>
    <row r="721" spans="1:26" ht="12.75" customHeight="1" x14ac:dyDescent="0.2">
      <c r="A721" s="337"/>
      <c r="B721" s="337"/>
      <c r="C721" s="337"/>
      <c r="D721" s="337"/>
      <c r="E721" s="337"/>
      <c r="F721" s="337"/>
      <c r="G721" s="337"/>
      <c r="H721" s="337"/>
      <c r="I721" s="337"/>
      <c r="J721" s="337"/>
      <c r="K721" s="337"/>
      <c r="L721" s="337"/>
      <c r="M721" s="337"/>
      <c r="N721" s="337"/>
      <c r="O721" s="337"/>
      <c r="P721" s="337"/>
      <c r="Q721" s="337"/>
      <c r="R721" s="337"/>
      <c r="S721" s="337"/>
      <c r="T721" s="337"/>
      <c r="U721" s="337"/>
      <c r="V721" s="337"/>
      <c r="W721" s="337"/>
      <c r="X721" s="337"/>
      <c r="Y721" s="337"/>
      <c r="Z721" s="337"/>
    </row>
    <row r="722" spans="1:26" ht="12.75" customHeight="1" x14ac:dyDescent="0.2">
      <c r="A722" s="337"/>
      <c r="B722" s="337"/>
      <c r="C722" s="337"/>
      <c r="D722" s="337"/>
      <c r="E722" s="337"/>
      <c r="F722" s="337"/>
      <c r="G722" s="337"/>
      <c r="H722" s="337"/>
      <c r="I722" s="337"/>
      <c r="J722" s="337"/>
      <c r="K722" s="337"/>
      <c r="L722" s="337"/>
      <c r="M722" s="337"/>
      <c r="N722" s="337"/>
      <c r="O722" s="337"/>
      <c r="P722" s="337"/>
      <c r="Q722" s="337"/>
      <c r="R722" s="337"/>
      <c r="S722" s="337"/>
      <c r="T722" s="337"/>
      <c r="U722" s="337"/>
      <c r="V722" s="337"/>
      <c r="W722" s="337"/>
      <c r="X722" s="337"/>
      <c r="Y722" s="337"/>
      <c r="Z722" s="337"/>
    </row>
    <row r="723" spans="1:26" ht="12.75" customHeight="1" x14ac:dyDescent="0.2">
      <c r="A723" s="337"/>
      <c r="B723" s="337"/>
      <c r="C723" s="337"/>
      <c r="D723" s="337"/>
      <c r="E723" s="337"/>
      <c r="F723" s="337"/>
      <c r="G723" s="337"/>
      <c r="H723" s="337"/>
      <c r="I723" s="337"/>
      <c r="J723" s="337"/>
      <c r="K723" s="337"/>
      <c r="L723" s="337"/>
      <c r="M723" s="337"/>
      <c r="N723" s="337"/>
      <c r="O723" s="337"/>
      <c r="P723" s="337"/>
      <c r="Q723" s="337"/>
      <c r="R723" s="337"/>
      <c r="S723" s="337"/>
      <c r="T723" s="337"/>
      <c r="U723" s="337"/>
      <c r="V723" s="337"/>
      <c r="W723" s="337"/>
      <c r="X723" s="337"/>
      <c r="Y723" s="337"/>
      <c r="Z723" s="337"/>
    </row>
    <row r="724" spans="1:26" ht="12.75" customHeight="1" x14ac:dyDescent="0.2">
      <c r="A724" s="337"/>
      <c r="B724" s="337"/>
      <c r="C724" s="337"/>
      <c r="D724" s="337"/>
      <c r="E724" s="337"/>
      <c r="F724" s="337"/>
      <c r="G724" s="337"/>
      <c r="H724" s="337"/>
      <c r="I724" s="337"/>
      <c r="J724" s="337"/>
      <c r="K724" s="337"/>
      <c r="L724" s="337"/>
      <c r="M724" s="337"/>
      <c r="N724" s="337"/>
      <c r="O724" s="337"/>
      <c r="P724" s="337"/>
      <c r="Q724" s="337"/>
      <c r="R724" s="337"/>
      <c r="S724" s="337"/>
      <c r="T724" s="337"/>
      <c r="U724" s="337"/>
      <c r="V724" s="337"/>
      <c r="W724" s="337"/>
      <c r="X724" s="337"/>
      <c r="Y724" s="337"/>
      <c r="Z724" s="337"/>
    </row>
    <row r="725" spans="1:26" ht="12.75" customHeight="1" x14ac:dyDescent="0.2">
      <c r="A725" s="337"/>
      <c r="B725" s="337"/>
      <c r="C725" s="337"/>
      <c r="D725" s="337"/>
      <c r="E725" s="337"/>
      <c r="F725" s="337"/>
      <c r="G725" s="337"/>
      <c r="H725" s="337"/>
      <c r="I725" s="337"/>
      <c r="J725" s="337"/>
      <c r="K725" s="337"/>
      <c r="L725" s="337"/>
      <c r="M725" s="337"/>
      <c r="N725" s="337"/>
      <c r="O725" s="337"/>
      <c r="P725" s="337"/>
      <c r="Q725" s="337"/>
      <c r="R725" s="337"/>
      <c r="S725" s="337"/>
      <c r="T725" s="337"/>
      <c r="U725" s="337"/>
      <c r="V725" s="337"/>
      <c r="W725" s="337"/>
      <c r="X725" s="337"/>
      <c r="Y725" s="337"/>
      <c r="Z725" s="337"/>
    </row>
    <row r="726" spans="1:26" ht="12.75" customHeight="1" x14ac:dyDescent="0.2">
      <c r="A726" s="337"/>
      <c r="B726" s="337"/>
      <c r="C726" s="337"/>
      <c r="D726" s="337"/>
      <c r="E726" s="337"/>
      <c r="F726" s="337"/>
      <c r="G726" s="337"/>
      <c r="H726" s="337"/>
      <c r="I726" s="337"/>
      <c r="J726" s="337"/>
      <c r="K726" s="337"/>
      <c r="L726" s="337"/>
      <c r="M726" s="337"/>
      <c r="N726" s="337"/>
      <c r="O726" s="337"/>
      <c r="P726" s="337"/>
      <c r="Q726" s="337"/>
      <c r="R726" s="337"/>
      <c r="S726" s="337"/>
      <c r="T726" s="337"/>
      <c r="U726" s="337"/>
      <c r="V726" s="337"/>
      <c r="W726" s="337"/>
      <c r="X726" s="337"/>
      <c r="Y726" s="337"/>
      <c r="Z726" s="337"/>
    </row>
    <row r="727" spans="1:26" ht="12.75" customHeight="1" x14ac:dyDescent="0.2">
      <c r="A727" s="337"/>
      <c r="B727" s="337"/>
      <c r="C727" s="337"/>
      <c r="D727" s="337"/>
      <c r="E727" s="337"/>
      <c r="F727" s="337"/>
      <c r="G727" s="337"/>
      <c r="H727" s="337"/>
      <c r="I727" s="337"/>
      <c r="J727" s="337"/>
      <c r="K727" s="337"/>
      <c r="L727" s="337"/>
      <c r="M727" s="337"/>
      <c r="N727" s="337"/>
      <c r="O727" s="337"/>
      <c r="P727" s="337"/>
      <c r="Q727" s="337"/>
      <c r="R727" s="337"/>
      <c r="S727" s="337"/>
      <c r="T727" s="337"/>
      <c r="U727" s="337"/>
      <c r="V727" s="337"/>
      <c r="W727" s="337"/>
      <c r="X727" s="337"/>
      <c r="Y727" s="337"/>
      <c r="Z727" s="337"/>
    </row>
    <row r="728" spans="1:26" ht="12.75" customHeight="1" x14ac:dyDescent="0.2">
      <c r="A728" s="337"/>
      <c r="B728" s="337"/>
      <c r="C728" s="337"/>
      <c r="D728" s="337"/>
      <c r="E728" s="337"/>
      <c r="F728" s="337"/>
      <c r="G728" s="337"/>
      <c r="H728" s="337"/>
      <c r="I728" s="337"/>
      <c r="J728" s="337"/>
      <c r="K728" s="337"/>
      <c r="L728" s="337"/>
      <c r="M728" s="337"/>
      <c r="N728" s="337"/>
      <c r="O728" s="337"/>
      <c r="P728" s="337"/>
      <c r="Q728" s="337"/>
      <c r="R728" s="337"/>
      <c r="S728" s="337"/>
      <c r="T728" s="337"/>
      <c r="U728" s="337"/>
      <c r="V728" s="337"/>
      <c r="W728" s="337"/>
      <c r="X728" s="337"/>
      <c r="Y728" s="337"/>
      <c r="Z728" s="337"/>
    </row>
    <row r="729" spans="1:26" ht="12.75" customHeight="1" x14ac:dyDescent="0.2">
      <c r="A729" s="337"/>
      <c r="B729" s="337"/>
      <c r="C729" s="337"/>
      <c r="D729" s="337"/>
      <c r="E729" s="337"/>
      <c r="F729" s="337"/>
      <c r="G729" s="337"/>
      <c r="H729" s="337"/>
      <c r="I729" s="337"/>
      <c r="J729" s="337"/>
      <c r="K729" s="337"/>
      <c r="L729" s="337"/>
      <c r="M729" s="337"/>
      <c r="N729" s="337"/>
      <c r="O729" s="337"/>
      <c r="P729" s="337"/>
      <c r="Q729" s="337"/>
      <c r="R729" s="337"/>
      <c r="S729" s="337"/>
      <c r="T729" s="337"/>
      <c r="U729" s="337"/>
      <c r="V729" s="337"/>
      <c r="W729" s="337"/>
      <c r="X729" s="337"/>
      <c r="Y729" s="337"/>
      <c r="Z729" s="337"/>
    </row>
    <row r="730" spans="1:26" ht="12.75" customHeight="1" x14ac:dyDescent="0.2">
      <c r="A730" s="337"/>
      <c r="B730" s="337"/>
      <c r="C730" s="337"/>
      <c r="D730" s="337"/>
      <c r="E730" s="337"/>
      <c r="F730" s="337"/>
      <c r="G730" s="337"/>
      <c r="H730" s="337"/>
      <c r="I730" s="337"/>
      <c r="J730" s="337"/>
      <c r="K730" s="337"/>
      <c r="L730" s="337"/>
      <c r="M730" s="337"/>
      <c r="N730" s="337"/>
      <c r="O730" s="337"/>
      <c r="P730" s="337"/>
      <c r="Q730" s="337"/>
      <c r="R730" s="337"/>
      <c r="S730" s="337"/>
      <c r="T730" s="337"/>
      <c r="U730" s="337"/>
      <c r="V730" s="337"/>
      <c r="W730" s="337"/>
      <c r="X730" s="337"/>
      <c r="Y730" s="337"/>
      <c r="Z730" s="337"/>
    </row>
    <row r="731" spans="1:26" ht="12.75" customHeight="1" x14ac:dyDescent="0.2">
      <c r="A731" s="337"/>
      <c r="B731" s="337"/>
      <c r="C731" s="337"/>
      <c r="D731" s="337"/>
      <c r="E731" s="337"/>
      <c r="F731" s="337"/>
      <c r="G731" s="337"/>
      <c r="H731" s="337"/>
      <c r="I731" s="337"/>
      <c r="J731" s="337"/>
      <c r="K731" s="337"/>
      <c r="L731" s="337"/>
      <c r="M731" s="337"/>
      <c r="N731" s="337"/>
      <c r="O731" s="337"/>
      <c r="P731" s="337"/>
      <c r="Q731" s="337"/>
      <c r="R731" s="337"/>
      <c r="S731" s="337"/>
      <c r="T731" s="337"/>
      <c r="U731" s="337"/>
      <c r="V731" s="337"/>
      <c r="W731" s="337"/>
      <c r="X731" s="337"/>
      <c r="Y731" s="337"/>
      <c r="Z731" s="337"/>
    </row>
    <row r="732" spans="1:26" ht="12.75" customHeight="1" x14ac:dyDescent="0.2">
      <c r="A732" s="337"/>
      <c r="B732" s="337"/>
      <c r="C732" s="337"/>
      <c r="D732" s="337"/>
      <c r="E732" s="337"/>
      <c r="F732" s="337"/>
      <c r="G732" s="337"/>
      <c r="H732" s="337"/>
      <c r="I732" s="337"/>
      <c r="J732" s="337"/>
      <c r="K732" s="337"/>
      <c r="L732" s="337"/>
      <c r="M732" s="337"/>
      <c r="N732" s="337"/>
      <c r="O732" s="337"/>
      <c r="P732" s="337"/>
      <c r="Q732" s="337"/>
      <c r="R732" s="337"/>
      <c r="S732" s="337"/>
      <c r="T732" s="337"/>
      <c r="U732" s="337"/>
      <c r="V732" s="337"/>
      <c r="W732" s="337"/>
      <c r="X732" s="337"/>
      <c r="Y732" s="337"/>
      <c r="Z732" s="337"/>
    </row>
    <row r="733" spans="1:26" ht="12.75" customHeight="1" x14ac:dyDescent="0.2">
      <c r="A733" s="337"/>
      <c r="B733" s="337"/>
      <c r="C733" s="337"/>
      <c r="D733" s="337"/>
      <c r="E733" s="337"/>
      <c r="F733" s="337"/>
      <c r="G733" s="337"/>
      <c r="H733" s="337"/>
      <c r="I733" s="337"/>
      <c r="J733" s="337"/>
      <c r="K733" s="337"/>
      <c r="L733" s="337"/>
      <c r="M733" s="337"/>
      <c r="N733" s="337"/>
      <c r="O733" s="337"/>
      <c r="P733" s="337"/>
      <c r="Q733" s="337"/>
      <c r="R733" s="337"/>
      <c r="S733" s="337"/>
      <c r="T733" s="337"/>
      <c r="U733" s="337"/>
      <c r="V733" s="337"/>
      <c r="W733" s="337"/>
      <c r="X733" s="337"/>
      <c r="Y733" s="337"/>
      <c r="Z733" s="337"/>
    </row>
    <row r="734" spans="1:26" ht="12.75" customHeight="1" x14ac:dyDescent="0.2">
      <c r="A734" s="337"/>
      <c r="B734" s="337"/>
      <c r="C734" s="337"/>
      <c r="D734" s="337"/>
      <c r="E734" s="337"/>
      <c r="F734" s="337"/>
      <c r="G734" s="337"/>
      <c r="H734" s="337"/>
      <c r="I734" s="337"/>
      <c r="J734" s="337"/>
      <c r="K734" s="337"/>
      <c r="L734" s="337"/>
      <c r="M734" s="337"/>
      <c r="N734" s="337"/>
      <c r="O734" s="337"/>
      <c r="P734" s="337"/>
      <c r="Q734" s="337"/>
      <c r="R734" s="337"/>
      <c r="S734" s="337"/>
      <c r="T734" s="337"/>
      <c r="U734" s="337"/>
      <c r="V734" s="337"/>
      <c r="W734" s="337"/>
      <c r="X734" s="337"/>
      <c r="Y734" s="337"/>
      <c r="Z734" s="337"/>
    </row>
    <row r="735" spans="1:26" ht="12.75" customHeight="1" x14ac:dyDescent="0.2">
      <c r="A735" s="337"/>
      <c r="B735" s="337"/>
      <c r="C735" s="337"/>
      <c r="D735" s="337"/>
      <c r="E735" s="337"/>
      <c r="F735" s="337"/>
      <c r="G735" s="337"/>
      <c r="H735" s="337"/>
      <c r="I735" s="337"/>
      <c r="J735" s="337"/>
      <c r="K735" s="337"/>
      <c r="L735" s="337"/>
      <c r="M735" s="337"/>
      <c r="N735" s="337"/>
      <c r="O735" s="337"/>
      <c r="P735" s="337"/>
      <c r="Q735" s="337"/>
      <c r="R735" s="337"/>
      <c r="S735" s="337"/>
      <c r="T735" s="337"/>
      <c r="U735" s="337"/>
      <c r="V735" s="337"/>
      <c r="W735" s="337"/>
      <c r="X735" s="337"/>
      <c r="Y735" s="337"/>
      <c r="Z735" s="337"/>
    </row>
    <row r="736" spans="1:26" ht="12.75" customHeight="1" x14ac:dyDescent="0.2">
      <c r="A736" s="337"/>
      <c r="B736" s="337"/>
      <c r="C736" s="337"/>
      <c r="D736" s="337"/>
      <c r="E736" s="337"/>
      <c r="F736" s="337"/>
      <c r="G736" s="337"/>
      <c r="H736" s="337"/>
      <c r="I736" s="337"/>
      <c r="J736" s="337"/>
      <c r="K736" s="337"/>
      <c r="L736" s="337"/>
      <c r="M736" s="337"/>
      <c r="N736" s="337"/>
      <c r="O736" s="337"/>
      <c r="P736" s="337"/>
      <c r="Q736" s="337"/>
      <c r="R736" s="337"/>
      <c r="S736" s="337"/>
      <c r="T736" s="337"/>
      <c r="U736" s="337"/>
      <c r="V736" s="337"/>
      <c r="W736" s="337"/>
      <c r="X736" s="337"/>
      <c r="Y736" s="337"/>
      <c r="Z736" s="337"/>
    </row>
    <row r="737" spans="1:26" ht="12.75" customHeight="1" x14ac:dyDescent="0.2">
      <c r="A737" s="337"/>
      <c r="B737" s="337"/>
      <c r="C737" s="337"/>
      <c r="D737" s="337"/>
      <c r="E737" s="337"/>
      <c r="F737" s="337"/>
      <c r="G737" s="337"/>
      <c r="H737" s="337"/>
      <c r="I737" s="337"/>
      <c r="J737" s="337"/>
      <c r="K737" s="337"/>
      <c r="L737" s="337"/>
      <c r="M737" s="337"/>
      <c r="N737" s="337"/>
      <c r="O737" s="337"/>
      <c r="P737" s="337"/>
      <c r="Q737" s="337"/>
      <c r="R737" s="337"/>
      <c r="S737" s="337"/>
      <c r="T737" s="337"/>
      <c r="U737" s="337"/>
      <c r="V737" s="337"/>
      <c r="W737" s="337"/>
      <c r="X737" s="337"/>
      <c r="Y737" s="337"/>
      <c r="Z737" s="337"/>
    </row>
    <row r="738" spans="1:26" ht="12.75" customHeight="1" x14ac:dyDescent="0.2">
      <c r="A738" s="337"/>
      <c r="B738" s="337"/>
      <c r="C738" s="337"/>
      <c r="D738" s="337"/>
      <c r="E738" s="337"/>
      <c r="F738" s="337"/>
      <c r="G738" s="337"/>
      <c r="H738" s="337"/>
      <c r="I738" s="337"/>
      <c r="J738" s="337"/>
      <c r="K738" s="337"/>
      <c r="L738" s="337"/>
      <c r="M738" s="337"/>
      <c r="N738" s="337"/>
      <c r="O738" s="337"/>
      <c r="P738" s="337"/>
      <c r="Q738" s="337"/>
      <c r="R738" s="337"/>
      <c r="S738" s="337"/>
      <c r="T738" s="337"/>
      <c r="U738" s="337"/>
      <c r="V738" s="337"/>
      <c r="W738" s="337"/>
      <c r="X738" s="337"/>
      <c r="Y738" s="337"/>
      <c r="Z738" s="337"/>
    </row>
    <row r="739" spans="1:26" ht="12.75" customHeight="1" x14ac:dyDescent="0.2">
      <c r="A739" s="337"/>
      <c r="B739" s="337"/>
      <c r="C739" s="337"/>
      <c r="D739" s="337"/>
      <c r="E739" s="337"/>
      <c r="F739" s="337"/>
      <c r="G739" s="337"/>
      <c r="H739" s="337"/>
      <c r="I739" s="337"/>
      <c r="J739" s="337"/>
      <c r="K739" s="337"/>
      <c r="L739" s="337"/>
      <c r="M739" s="337"/>
      <c r="N739" s="337"/>
      <c r="O739" s="337"/>
      <c r="P739" s="337"/>
      <c r="Q739" s="337"/>
      <c r="R739" s="337"/>
      <c r="S739" s="337"/>
      <c r="T739" s="337"/>
      <c r="U739" s="337"/>
      <c r="V739" s="337"/>
      <c r="W739" s="337"/>
      <c r="X739" s="337"/>
      <c r="Y739" s="337"/>
      <c r="Z739" s="337"/>
    </row>
    <row r="740" spans="1:26" ht="12.75" customHeight="1" x14ac:dyDescent="0.2">
      <c r="A740" s="337"/>
      <c r="B740" s="337"/>
      <c r="C740" s="337"/>
      <c r="D740" s="337"/>
      <c r="E740" s="337"/>
      <c r="F740" s="337"/>
      <c r="G740" s="337"/>
      <c r="H740" s="337"/>
      <c r="I740" s="337"/>
      <c r="J740" s="337"/>
      <c r="K740" s="337"/>
      <c r="L740" s="337"/>
      <c r="M740" s="337"/>
      <c r="N740" s="337"/>
      <c r="O740" s="337"/>
      <c r="P740" s="337"/>
      <c r="Q740" s="337"/>
      <c r="R740" s="337"/>
      <c r="S740" s="337"/>
      <c r="T740" s="337"/>
      <c r="U740" s="337"/>
      <c r="V740" s="337"/>
      <c r="W740" s="337"/>
      <c r="X740" s="337"/>
      <c r="Y740" s="337"/>
      <c r="Z740" s="337"/>
    </row>
    <row r="741" spans="1:26" ht="12.75" customHeight="1" x14ac:dyDescent="0.2">
      <c r="A741" s="337"/>
      <c r="B741" s="337"/>
      <c r="C741" s="337"/>
      <c r="D741" s="337"/>
      <c r="E741" s="337"/>
      <c r="F741" s="337"/>
      <c r="G741" s="337"/>
      <c r="H741" s="337"/>
      <c r="I741" s="337"/>
      <c r="J741" s="337"/>
      <c r="K741" s="337"/>
      <c r="L741" s="337"/>
      <c r="M741" s="337"/>
      <c r="N741" s="337"/>
      <c r="O741" s="337"/>
      <c r="P741" s="337"/>
      <c r="Q741" s="337"/>
      <c r="R741" s="337"/>
      <c r="S741" s="337"/>
      <c r="T741" s="337"/>
      <c r="U741" s="337"/>
      <c r="V741" s="337"/>
      <c r="W741" s="337"/>
      <c r="X741" s="337"/>
      <c r="Y741" s="337"/>
      <c r="Z741" s="337"/>
    </row>
    <row r="742" spans="1:26" ht="12.75" customHeight="1" x14ac:dyDescent="0.2">
      <c r="A742" s="337"/>
      <c r="B742" s="337"/>
      <c r="C742" s="337"/>
      <c r="D742" s="337"/>
      <c r="E742" s="337"/>
      <c r="F742" s="337"/>
      <c r="G742" s="337"/>
      <c r="H742" s="337"/>
      <c r="I742" s="337"/>
      <c r="J742" s="337"/>
      <c r="K742" s="337"/>
      <c r="L742" s="337"/>
      <c r="M742" s="337"/>
      <c r="N742" s="337"/>
      <c r="O742" s="337"/>
      <c r="P742" s="337"/>
      <c r="Q742" s="337"/>
      <c r="R742" s="337"/>
      <c r="S742" s="337"/>
      <c r="T742" s="337"/>
      <c r="U742" s="337"/>
      <c r="V742" s="337"/>
      <c r="W742" s="337"/>
      <c r="X742" s="337"/>
      <c r="Y742" s="337"/>
      <c r="Z742" s="337"/>
    </row>
    <row r="743" spans="1:26" ht="12.75" customHeight="1" x14ac:dyDescent="0.2">
      <c r="A743" s="337"/>
      <c r="B743" s="337"/>
      <c r="C743" s="337"/>
      <c r="D743" s="337"/>
      <c r="E743" s="337"/>
      <c r="F743" s="337"/>
      <c r="G743" s="337"/>
      <c r="H743" s="337"/>
      <c r="I743" s="337"/>
      <c r="J743" s="337"/>
      <c r="K743" s="337"/>
      <c r="L743" s="337"/>
      <c r="M743" s="337"/>
      <c r="N743" s="337"/>
      <c r="O743" s="337"/>
      <c r="P743" s="337"/>
      <c r="Q743" s="337"/>
      <c r="R743" s="337"/>
      <c r="S743" s="337"/>
      <c r="T743" s="337"/>
      <c r="U743" s="337"/>
      <c r="V743" s="337"/>
      <c r="W743" s="337"/>
      <c r="X743" s="337"/>
      <c r="Y743" s="337"/>
      <c r="Z743" s="337"/>
    </row>
    <row r="744" spans="1:26" ht="12.75" customHeight="1" x14ac:dyDescent="0.2">
      <c r="A744" s="337"/>
      <c r="B744" s="337"/>
      <c r="C744" s="337"/>
      <c r="D744" s="337"/>
      <c r="E744" s="337"/>
      <c r="F744" s="337"/>
      <c r="G744" s="337"/>
      <c r="H744" s="337"/>
      <c r="I744" s="337"/>
      <c r="J744" s="337"/>
      <c r="K744" s="337"/>
      <c r="L744" s="337"/>
      <c r="M744" s="337"/>
      <c r="N744" s="337"/>
      <c r="O744" s="337"/>
      <c r="P744" s="337"/>
      <c r="Q744" s="337"/>
      <c r="R744" s="337"/>
      <c r="S744" s="337"/>
      <c r="T744" s="337"/>
      <c r="U744" s="337"/>
      <c r="V744" s="337"/>
      <c r="W744" s="337"/>
      <c r="X744" s="337"/>
      <c r="Y744" s="337"/>
      <c r="Z744" s="337"/>
    </row>
    <row r="745" spans="1:26" ht="12.75" customHeight="1" x14ac:dyDescent="0.2">
      <c r="A745" s="337"/>
      <c r="B745" s="337"/>
      <c r="C745" s="337"/>
      <c r="D745" s="337"/>
      <c r="E745" s="337"/>
      <c r="F745" s="337"/>
      <c r="G745" s="337"/>
      <c r="H745" s="337"/>
      <c r="I745" s="337"/>
      <c r="J745" s="337"/>
      <c r="K745" s="337"/>
      <c r="L745" s="337"/>
      <c r="M745" s="337"/>
      <c r="N745" s="337"/>
      <c r="O745" s="337"/>
      <c r="P745" s="337"/>
      <c r="Q745" s="337"/>
      <c r="R745" s="337"/>
      <c r="S745" s="337"/>
      <c r="T745" s="337"/>
      <c r="U745" s="337"/>
      <c r="V745" s="337"/>
      <c r="W745" s="337"/>
      <c r="X745" s="337"/>
      <c r="Y745" s="337"/>
      <c r="Z745" s="337"/>
    </row>
    <row r="746" spans="1:26" ht="12.75" customHeight="1" x14ac:dyDescent="0.2">
      <c r="A746" s="337"/>
      <c r="B746" s="337"/>
      <c r="C746" s="337"/>
      <c r="D746" s="337"/>
      <c r="E746" s="337"/>
      <c r="F746" s="337"/>
      <c r="G746" s="337"/>
      <c r="H746" s="337"/>
      <c r="I746" s="337"/>
      <c r="J746" s="337"/>
      <c r="K746" s="337"/>
      <c r="L746" s="337"/>
      <c r="M746" s="337"/>
      <c r="N746" s="337"/>
      <c r="O746" s="337"/>
      <c r="P746" s="337"/>
      <c r="Q746" s="337"/>
      <c r="R746" s="337"/>
      <c r="S746" s="337"/>
      <c r="T746" s="337"/>
      <c r="U746" s="337"/>
      <c r="V746" s="337"/>
      <c r="W746" s="337"/>
      <c r="X746" s="337"/>
      <c r="Y746" s="337"/>
      <c r="Z746" s="337"/>
    </row>
    <row r="747" spans="1:26" ht="12.75" customHeight="1" x14ac:dyDescent="0.2">
      <c r="A747" s="337"/>
      <c r="B747" s="337"/>
      <c r="C747" s="337"/>
      <c r="D747" s="337"/>
      <c r="E747" s="337"/>
      <c r="F747" s="337"/>
      <c r="G747" s="337"/>
      <c r="H747" s="337"/>
      <c r="I747" s="337"/>
      <c r="J747" s="337"/>
      <c r="K747" s="337"/>
      <c r="L747" s="337"/>
      <c r="M747" s="337"/>
      <c r="N747" s="337"/>
      <c r="O747" s="337"/>
      <c r="P747" s="337"/>
      <c r="Q747" s="337"/>
      <c r="R747" s="337"/>
      <c r="S747" s="337"/>
      <c r="T747" s="337"/>
      <c r="U747" s="337"/>
      <c r="V747" s="337"/>
      <c r="W747" s="337"/>
      <c r="X747" s="337"/>
      <c r="Y747" s="337"/>
      <c r="Z747" s="337"/>
    </row>
    <row r="748" spans="1:26" ht="12.75" customHeight="1" x14ac:dyDescent="0.2">
      <c r="A748" s="337"/>
      <c r="B748" s="337"/>
      <c r="C748" s="337"/>
      <c r="D748" s="337"/>
      <c r="E748" s="337"/>
      <c r="F748" s="337"/>
      <c r="G748" s="337"/>
      <c r="H748" s="337"/>
      <c r="I748" s="337"/>
      <c r="J748" s="337"/>
      <c r="K748" s="337"/>
      <c r="L748" s="337"/>
      <c r="M748" s="337"/>
      <c r="N748" s="337"/>
      <c r="O748" s="337"/>
      <c r="P748" s="337"/>
      <c r="Q748" s="337"/>
      <c r="R748" s="337"/>
      <c r="S748" s="337"/>
      <c r="T748" s="337"/>
      <c r="U748" s="337"/>
      <c r="V748" s="337"/>
      <c r="W748" s="337"/>
      <c r="X748" s="337"/>
      <c r="Y748" s="337"/>
      <c r="Z748" s="337"/>
    </row>
    <row r="749" spans="1:26" ht="12.75" customHeight="1" x14ac:dyDescent="0.2">
      <c r="A749" s="337"/>
      <c r="B749" s="337"/>
      <c r="C749" s="337"/>
      <c r="D749" s="337"/>
      <c r="E749" s="337"/>
      <c r="F749" s="337"/>
      <c r="G749" s="337"/>
      <c r="H749" s="337"/>
      <c r="I749" s="337"/>
      <c r="J749" s="337"/>
      <c r="K749" s="337"/>
      <c r="L749" s="337"/>
      <c r="M749" s="337"/>
      <c r="N749" s="337"/>
      <c r="O749" s="337"/>
      <c r="P749" s="337"/>
      <c r="Q749" s="337"/>
      <c r="R749" s="337"/>
      <c r="S749" s="337"/>
      <c r="T749" s="337"/>
      <c r="U749" s="337"/>
      <c r="V749" s="337"/>
      <c r="W749" s="337"/>
      <c r="X749" s="337"/>
      <c r="Y749" s="337"/>
      <c r="Z749" s="337"/>
    </row>
    <row r="750" spans="1:26" ht="12.75" customHeight="1" x14ac:dyDescent="0.2">
      <c r="A750" s="337"/>
      <c r="B750" s="337"/>
      <c r="C750" s="337"/>
      <c r="D750" s="337"/>
      <c r="E750" s="337"/>
      <c r="F750" s="337"/>
      <c r="G750" s="337"/>
      <c r="H750" s="337"/>
      <c r="I750" s="337"/>
      <c r="J750" s="337"/>
      <c r="K750" s="337"/>
      <c r="L750" s="337"/>
      <c r="M750" s="337"/>
      <c r="N750" s="337"/>
      <c r="O750" s="337"/>
      <c r="P750" s="337"/>
      <c r="Q750" s="337"/>
      <c r="R750" s="337"/>
      <c r="S750" s="337"/>
      <c r="T750" s="337"/>
      <c r="U750" s="337"/>
      <c r="V750" s="337"/>
      <c r="W750" s="337"/>
      <c r="X750" s="337"/>
      <c r="Y750" s="337"/>
      <c r="Z750" s="337"/>
    </row>
    <row r="751" spans="1:26" ht="12.75" customHeight="1" x14ac:dyDescent="0.2">
      <c r="A751" s="337"/>
      <c r="B751" s="337"/>
      <c r="C751" s="337"/>
      <c r="D751" s="337"/>
      <c r="E751" s="337"/>
      <c r="F751" s="337"/>
      <c r="G751" s="337"/>
      <c r="H751" s="337"/>
      <c r="I751" s="337"/>
      <c r="J751" s="337"/>
      <c r="K751" s="337"/>
      <c r="L751" s="337"/>
      <c r="M751" s="337"/>
      <c r="N751" s="337"/>
      <c r="O751" s="337"/>
      <c r="P751" s="337"/>
      <c r="Q751" s="337"/>
      <c r="R751" s="337"/>
      <c r="S751" s="337"/>
      <c r="T751" s="337"/>
      <c r="U751" s="337"/>
      <c r="V751" s="337"/>
      <c r="W751" s="337"/>
      <c r="X751" s="337"/>
      <c r="Y751" s="337"/>
      <c r="Z751" s="337"/>
    </row>
    <row r="752" spans="1:26" ht="12.75" customHeight="1" x14ac:dyDescent="0.2">
      <c r="A752" s="337"/>
      <c r="B752" s="337"/>
      <c r="C752" s="337"/>
      <c r="D752" s="337"/>
      <c r="E752" s="337"/>
      <c r="F752" s="337"/>
      <c r="G752" s="337"/>
      <c r="H752" s="337"/>
      <c r="I752" s="337"/>
      <c r="J752" s="337"/>
      <c r="K752" s="337"/>
      <c r="L752" s="337"/>
      <c r="M752" s="337"/>
      <c r="N752" s="337"/>
      <c r="O752" s="337"/>
      <c r="P752" s="337"/>
      <c r="Q752" s="337"/>
      <c r="R752" s="337"/>
      <c r="S752" s="337"/>
      <c r="T752" s="337"/>
      <c r="U752" s="337"/>
      <c r="V752" s="337"/>
      <c r="W752" s="337"/>
      <c r="X752" s="337"/>
      <c r="Y752" s="337"/>
      <c r="Z752" s="337"/>
    </row>
    <row r="753" spans="1:26" ht="12.75" customHeight="1" x14ac:dyDescent="0.2">
      <c r="A753" s="337"/>
      <c r="B753" s="337"/>
      <c r="C753" s="337"/>
      <c r="D753" s="337"/>
      <c r="E753" s="337"/>
      <c r="F753" s="337"/>
      <c r="G753" s="337"/>
      <c r="H753" s="337"/>
      <c r="I753" s="337"/>
      <c r="J753" s="337"/>
      <c r="K753" s="337"/>
      <c r="L753" s="337"/>
      <c r="M753" s="337"/>
      <c r="N753" s="337"/>
      <c r="O753" s="337"/>
      <c r="P753" s="337"/>
      <c r="Q753" s="337"/>
      <c r="R753" s="337"/>
      <c r="S753" s="337"/>
      <c r="T753" s="337"/>
      <c r="U753" s="337"/>
      <c r="V753" s="337"/>
      <c r="W753" s="337"/>
      <c r="X753" s="337"/>
      <c r="Y753" s="337"/>
      <c r="Z753" s="337"/>
    </row>
    <row r="754" spans="1:26" ht="12.75" customHeight="1" x14ac:dyDescent="0.2">
      <c r="A754" s="337"/>
      <c r="B754" s="337"/>
      <c r="C754" s="337"/>
      <c r="D754" s="337"/>
      <c r="E754" s="337"/>
      <c r="F754" s="337"/>
      <c r="G754" s="337"/>
      <c r="H754" s="337"/>
      <c r="I754" s="337"/>
      <c r="J754" s="337"/>
      <c r="K754" s="337"/>
      <c r="L754" s="337"/>
      <c r="M754" s="337"/>
      <c r="N754" s="337"/>
      <c r="O754" s="337"/>
      <c r="P754" s="337"/>
      <c r="Q754" s="337"/>
      <c r="R754" s="337"/>
      <c r="S754" s="337"/>
      <c r="T754" s="337"/>
      <c r="U754" s="337"/>
      <c r="V754" s="337"/>
      <c r="W754" s="337"/>
      <c r="X754" s="337"/>
      <c r="Y754" s="337"/>
      <c r="Z754" s="337"/>
    </row>
    <row r="755" spans="1:26" ht="12.75" customHeight="1" x14ac:dyDescent="0.2">
      <c r="A755" s="337"/>
      <c r="B755" s="337"/>
      <c r="C755" s="337"/>
      <c r="D755" s="337"/>
      <c r="E755" s="337"/>
      <c r="F755" s="337"/>
      <c r="G755" s="337"/>
      <c r="H755" s="337"/>
      <c r="I755" s="337"/>
      <c r="J755" s="337"/>
      <c r="K755" s="337"/>
      <c r="L755" s="337"/>
      <c r="M755" s="337"/>
      <c r="N755" s="337"/>
      <c r="O755" s="337"/>
      <c r="P755" s="337"/>
      <c r="Q755" s="337"/>
      <c r="R755" s="337"/>
      <c r="S755" s="337"/>
      <c r="T755" s="337"/>
      <c r="U755" s="337"/>
      <c r="V755" s="337"/>
      <c r="W755" s="337"/>
      <c r="X755" s="337"/>
      <c r="Y755" s="337"/>
      <c r="Z755" s="337"/>
    </row>
    <row r="756" spans="1:26" ht="12.75" customHeight="1" x14ac:dyDescent="0.2">
      <c r="A756" s="337"/>
      <c r="B756" s="337"/>
      <c r="C756" s="337"/>
      <c r="D756" s="337"/>
      <c r="E756" s="337"/>
      <c r="F756" s="337"/>
      <c r="G756" s="337"/>
      <c r="H756" s="337"/>
      <c r="I756" s="337"/>
      <c r="J756" s="337"/>
      <c r="K756" s="337"/>
      <c r="L756" s="337"/>
      <c r="M756" s="337"/>
      <c r="N756" s="337"/>
      <c r="O756" s="337"/>
      <c r="P756" s="337"/>
      <c r="Q756" s="337"/>
      <c r="R756" s="337"/>
      <c r="S756" s="337"/>
      <c r="T756" s="337"/>
      <c r="U756" s="337"/>
      <c r="V756" s="337"/>
      <c r="W756" s="337"/>
      <c r="X756" s="337"/>
      <c r="Y756" s="337"/>
      <c r="Z756" s="337"/>
    </row>
    <row r="757" spans="1:26" ht="12.75" customHeight="1" x14ac:dyDescent="0.2">
      <c r="A757" s="337"/>
      <c r="B757" s="337"/>
      <c r="C757" s="337"/>
      <c r="D757" s="337"/>
      <c r="E757" s="337"/>
      <c r="F757" s="337"/>
      <c r="G757" s="337"/>
      <c r="H757" s="337"/>
      <c r="I757" s="337"/>
      <c r="J757" s="337"/>
      <c r="K757" s="337"/>
      <c r="L757" s="337"/>
      <c r="M757" s="337"/>
      <c r="N757" s="337"/>
      <c r="O757" s="337"/>
      <c r="P757" s="337"/>
      <c r="Q757" s="337"/>
      <c r="R757" s="337"/>
      <c r="S757" s="337"/>
      <c r="T757" s="337"/>
      <c r="U757" s="337"/>
      <c r="V757" s="337"/>
      <c r="W757" s="337"/>
      <c r="X757" s="337"/>
      <c r="Y757" s="337"/>
      <c r="Z757" s="337"/>
    </row>
    <row r="758" spans="1:26" ht="12.75" customHeight="1" x14ac:dyDescent="0.2">
      <c r="A758" s="337"/>
      <c r="B758" s="337"/>
      <c r="C758" s="337"/>
      <c r="D758" s="337"/>
      <c r="E758" s="337"/>
      <c r="F758" s="337"/>
      <c r="G758" s="337"/>
      <c r="H758" s="337"/>
      <c r="I758" s="337"/>
      <c r="J758" s="337"/>
      <c r="K758" s="337"/>
      <c r="L758" s="337"/>
      <c r="M758" s="337"/>
      <c r="N758" s="337"/>
      <c r="O758" s="337"/>
      <c r="P758" s="337"/>
      <c r="Q758" s="337"/>
      <c r="R758" s="337"/>
      <c r="S758" s="337"/>
      <c r="T758" s="337"/>
      <c r="U758" s="337"/>
      <c r="V758" s="337"/>
      <c r="W758" s="337"/>
      <c r="X758" s="337"/>
      <c r="Y758" s="337"/>
      <c r="Z758" s="337"/>
    </row>
    <row r="759" spans="1:26" ht="12.75" customHeight="1" x14ac:dyDescent="0.2">
      <c r="A759" s="337"/>
      <c r="B759" s="337"/>
      <c r="C759" s="337"/>
      <c r="D759" s="337"/>
      <c r="E759" s="337"/>
      <c r="F759" s="337"/>
      <c r="G759" s="337"/>
      <c r="H759" s="337"/>
      <c r="I759" s="337"/>
      <c r="J759" s="337"/>
      <c r="K759" s="337"/>
      <c r="L759" s="337"/>
      <c r="M759" s="337"/>
      <c r="N759" s="337"/>
      <c r="O759" s="337"/>
      <c r="P759" s="337"/>
      <c r="Q759" s="337"/>
      <c r="R759" s="337"/>
      <c r="S759" s="337"/>
      <c r="T759" s="337"/>
      <c r="U759" s="337"/>
      <c r="V759" s="337"/>
      <c r="W759" s="337"/>
      <c r="X759" s="337"/>
      <c r="Y759" s="337"/>
      <c r="Z759" s="337"/>
    </row>
    <row r="760" spans="1:26" ht="12.75" customHeight="1" x14ac:dyDescent="0.2">
      <c r="A760" s="337"/>
      <c r="B760" s="337"/>
      <c r="C760" s="337"/>
      <c r="D760" s="337"/>
      <c r="E760" s="337"/>
      <c r="F760" s="337"/>
      <c r="G760" s="337"/>
      <c r="H760" s="337"/>
      <c r="I760" s="337"/>
      <c r="J760" s="337"/>
      <c r="K760" s="337"/>
      <c r="L760" s="337"/>
      <c r="M760" s="337"/>
      <c r="N760" s="337"/>
      <c r="O760" s="337"/>
      <c r="P760" s="337"/>
      <c r="Q760" s="337"/>
      <c r="R760" s="337"/>
      <c r="S760" s="337"/>
      <c r="T760" s="337"/>
      <c r="U760" s="337"/>
      <c r="V760" s="337"/>
      <c r="W760" s="337"/>
      <c r="X760" s="337"/>
      <c r="Y760" s="337"/>
      <c r="Z760" s="337"/>
    </row>
    <row r="761" spans="1:26" ht="12.75" customHeight="1" x14ac:dyDescent="0.2">
      <c r="A761" s="337"/>
      <c r="B761" s="337"/>
      <c r="C761" s="337"/>
      <c r="D761" s="337"/>
      <c r="E761" s="337"/>
      <c r="F761" s="337"/>
      <c r="G761" s="337"/>
      <c r="H761" s="337"/>
      <c r="I761" s="337"/>
      <c r="J761" s="337"/>
      <c r="K761" s="337"/>
      <c r="L761" s="337"/>
      <c r="M761" s="337"/>
      <c r="N761" s="337"/>
      <c r="O761" s="337"/>
      <c r="P761" s="337"/>
      <c r="Q761" s="337"/>
      <c r="R761" s="337"/>
      <c r="S761" s="337"/>
      <c r="T761" s="337"/>
      <c r="U761" s="337"/>
      <c r="V761" s="337"/>
      <c r="W761" s="337"/>
      <c r="X761" s="337"/>
      <c r="Y761" s="337"/>
      <c r="Z761" s="337"/>
    </row>
    <row r="762" spans="1:26" ht="12.75" customHeight="1" x14ac:dyDescent="0.2">
      <c r="A762" s="337"/>
      <c r="B762" s="337"/>
      <c r="C762" s="337"/>
      <c r="D762" s="337"/>
      <c r="E762" s="337"/>
      <c r="F762" s="337"/>
      <c r="G762" s="337"/>
      <c r="H762" s="337"/>
      <c r="I762" s="337"/>
      <c r="J762" s="337"/>
      <c r="K762" s="337"/>
      <c r="L762" s="337"/>
      <c r="M762" s="337"/>
      <c r="N762" s="337"/>
      <c r="O762" s="337"/>
      <c r="P762" s="337"/>
      <c r="Q762" s="337"/>
      <c r="R762" s="337"/>
      <c r="S762" s="337"/>
      <c r="T762" s="337"/>
      <c r="U762" s="337"/>
      <c r="V762" s="337"/>
      <c r="W762" s="337"/>
      <c r="X762" s="337"/>
      <c r="Y762" s="337"/>
      <c r="Z762" s="337"/>
    </row>
    <row r="763" spans="1:26" ht="12.75" customHeight="1" x14ac:dyDescent="0.2">
      <c r="A763" s="337"/>
      <c r="B763" s="337"/>
      <c r="C763" s="337"/>
      <c r="D763" s="337"/>
      <c r="E763" s="337"/>
      <c r="F763" s="337"/>
      <c r="G763" s="337"/>
      <c r="H763" s="337"/>
      <c r="I763" s="337"/>
      <c r="J763" s="337"/>
      <c r="K763" s="337"/>
      <c r="L763" s="337"/>
      <c r="M763" s="337"/>
      <c r="N763" s="337"/>
      <c r="O763" s="337"/>
      <c r="P763" s="337"/>
      <c r="Q763" s="337"/>
      <c r="R763" s="337"/>
      <c r="S763" s="337"/>
      <c r="T763" s="337"/>
      <c r="U763" s="337"/>
      <c r="V763" s="337"/>
      <c r="W763" s="337"/>
      <c r="X763" s="337"/>
      <c r="Y763" s="337"/>
      <c r="Z763" s="337"/>
    </row>
    <row r="764" spans="1:26" ht="12.75" customHeight="1" x14ac:dyDescent="0.2">
      <c r="A764" s="337"/>
      <c r="B764" s="337"/>
      <c r="C764" s="337"/>
      <c r="D764" s="337"/>
      <c r="E764" s="337"/>
      <c r="F764" s="337"/>
      <c r="G764" s="337"/>
      <c r="H764" s="337"/>
      <c r="I764" s="337"/>
      <c r="J764" s="337"/>
      <c r="K764" s="337"/>
      <c r="L764" s="337"/>
      <c r="M764" s="337"/>
      <c r="N764" s="337"/>
      <c r="O764" s="337"/>
      <c r="P764" s="337"/>
      <c r="Q764" s="337"/>
      <c r="R764" s="337"/>
      <c r="S764" s="337"/>
      <c r="T764" s="337"/>
      <c r="U764" s="337"/>
      <c r="V764" s="337"/>
      <c r="W764" s="337"/>
      <c r="X764" s="337"/>
      <c r="Y764" s="337"/>
      <c r="Z764" s="337"/>
    </row>
    <row r="765" spans="1:26" ht="12.75" customHeight="1" x14ac:dyDescent="0.2">
      <c r="A765" s="337"/>
      <c r="B765" s="337"/>
      <c r="C765" s="337"/>
      <c r="D765" s="337"/>
      <c r="E765" s="337"/>
      <c r="F765" s="337"/>
      <c r="G765" s="337"/>
      <c r="H765" s="337"/>
      <c r="I765" s="337"/>
      <c r="J765" s="337"/>
      <c r="K765" s="337"/>
      <c r="L765" s="337"/>
      <c r="M765" s="337"/>
      <c r="N765" s="337"/>
      <c r="O765" s="337"/>
      <c r="P765" s="337"/>
      <c r="Q765" s="337"/>
      <c r="R765" s="337"/>
      <c r="S765" s="337"/>
      <c r="T765" s="337"/>
      <c r="U765" s="337"/>
      <c r="V765" s="337"/>
      <c r="W765" s="337"/>
      <c r="X765" s="337"/>
      <c r="Y765" s="337"/>
      <c r="Z765" s="337"/>
    </row>
    <row r="766" spans="1:26" ht="12.75" customHeight="1" x14ac:dyDescent="0.2">
      <c r="A766" s="337"/>
      <c r="B766" s="337"/>
      <c r="C766" s="337"/>
      <c r="D766" s="337"/>
      <c r="E766" s="337"/>
      <c r="F766" s="337"/>
      <c r="G766" s="337"/>
      <c r="H766" s="337"/>
      <c r="I766" s="337"/>
      <c r="J766" s="337"/>
      <c r="K766" s="337"/>
      <c r="L766" s="337"/>
      <c r="M766" s="337"/>
      <c r="N766" s="337"/>
      <c r="O766" s="337"/>
      <c r="P766" s="337"/>
      <c r="Q766" s="337"/>
      <c r="R766" s="337"/>
      <c r="S766" s="337"/>
      <c r="T766" s="337"/>
      <c r="U766" s="337"/>
      <c r="V766" s="337"/>
      <c r="W766" s="337"/>
      <c r="X766" s="337"/>
      <c r="Y766" s="337"/>
      <c r="Z766" s="337"/>
    </row>
    <row r="767" spans="1:26" ht="12.75" customHeight="1" x14ac:dyDescent="0.2">
      <c r="A767" s="337"/>
      <c r="B767" s="337"/>
      <c r="C767" s="337"/>
      <c r="D767" s="337"/>
      <c r="E767" s="337"/>
      <c r="F767" s="337"/>
      <c r="G767" s="337"/>
      <c r="H767" s="337"/>
      <c r="I767" s="337"/>
      <c r="J767" s="337"/>
      <c r="K767" s="337"/>
      <c r="L767" s="337"/>
      <c r="M767" s="337"/>
      <c r="N767" s="337"/>
      <c r="O767" s="337"/>
      <c r="P767" s="337"/>
      <c r="Q767" s="337"/>
      <c r="R767" s="337"/>
      <c r="S767" s="337"/>
      <c r="T767" s="337"/>
      <c r="U767" s="337"/>
      <c r="V767" s="337"/>
      <c r="W767" s="337"/>
      <c r="X767" s="337"/>
      <c r="Y767" s="337"/>
      <c r="Z767" s="337"/>
    </row>
    <row r="768" spans="1:26" ht="12.75" customHeight="1" x14ac:dyDescent="0.2">
      <c r="A768" s="337"/>
      <c r="B768" s="337"/>
      <c r="C768" s="337"/>
      <c r="D768" s="337"/>
      <c r="E768" s="337"/>
      <c r="F768" s="337"/>
      <c r="G768" s="337"/>
      <c r="H768" s="337"/>
      <c r="I768" s="337"/>
      <c r="J768" s="337"/>
      <c r="K768" s="337"/>
      <c r="L768" s="337"/>
      <c r="M768" s="337"/>
      <c r="N768" s="337"/>
      <c r="O768" s="337"/>
      <c r="P768" s="337"/>
      <c r="Q768" s="337"/>
      <c r="R768" s="337"/>
      <c r="S768" s="337"/>
      <c r="T768" s="337"/>
      <c r="U768" s="337"/>
      <c r="V768" s="337"/>
      <c r="W768" s="337"/>
      <c r="X768" s="337"/>
      <c r="Y768" s="337"/>
      <c r="Z768" s="337"/>
    </row>
    <row r="769" spans="1:26" ht="12.75" customHeight="1" x14ac:dyDescent="0.2">
      <c r="A769" s="337"/>
      <c r="B769" s="337"/>
      <c r="C769" s="337"/>
      <c r="D769" s="337"/>
      <c r="E769" s="337"/>
      <c r="F769" s="337"/>
      <c r="G769" s="337"/>
      <c r="H769" s="337"/>
      <c r="I769" s="337"/>
      <c r="J769" s="337"/>
      <c r="K769" s="337"/>
      <c r="L769" s="337"/>
      <c r="M769" s="337"/>
      <c r="N769" s="337"/>
      <c r="O769" s="337"/>
      <c r="P769" s="337"/>
      <c r="Q769" s="337"/>
      <c r="R769" s="337"/>
      <c r="S769" s="337"/>
      <c r="T769" s="337"/>
      <c r="U769" s="337"/>
      <c r="V769" s="337"/>
      <c r="W769" s="337"/>
      <c r="X769" s="337"/>
      <c r="Y769" s="337"/>
      <c r="Z769" s="337"/>
    </row>
    <row r="770" spans="1:26" ht="12.75" customHeight="1" x14ac:dyDescent="0.2">
      <c r="A770" s="337"/>
      <c r="B770" s="337"/>
      <c r="C770" s="337"/>
      <c r="D770" s="337"/>
      <c r="E770" s="337"/>
      <c r="F770" s="337"/>
      <c r="G770" s="337"/>
      <c r="H770" s="337"/>
      <c r="I770" s="337"/>
      <c r="J770" s="337"/>
      <c r="K770" s="337"/>
      <c r="L770" s="337"/>
      <c r="M770" s="337"/>
      <c r="N770" s="337"/>
      <c r="O770" s="337"/>
      <c r="P770" s="337"/>
      <c r="Q770" s="337"/>
      <c r="R770" s="337"/>
      <c r="S770" s="337"/>
      <c r="T770" s="337"/>
      <c r="U770" s="337"/>
      <c r="V770" s="337"/>
      <c r="W770" s="337"/>
      <c r="X770" s="337"/>
      <c r="Y770" s="337"/>
      <c r="Z770" s="337"/>
    </row>
    <row r="771" spans="1:26" ht="12.75" customHeight="1" x14ac:dyDescent="0.2">
      <c r="A771" s="337"/>
      <c r="B771" s="337"/>
      <c r="C771" s="337"/>
      <c r="D771" s="337"/>
      <c r="E771" s="337"/>
      <c r="F771" s="337"/>
      <c r="G771" s="337"/>
      <c r="H771" s="337"/>
      <c r="I771" s="337"/>
      <c r="J771" s="337"/>
      <c r="K771" s="337"/>
      <c r="L771" s="337"/>
      <c r="M771" s="337"/>
      <c r="N771" s="337"/>
      <c r="O771" s="337"/>
      <c r="P771" s="337"/>
      <c r="Q771" s="337"/>
      <c r="R771" s="337"/>
      <c r="S771" s="337"/>
      <c r="T771" s="337"/>
      <c r="U771" s="337"/>
      <c r="V771" s="337"/>
      <c r="W771" s="337"/>
      <c r="X771" s="337"/>
      <c r="Y771" s="337"/>
      <c r="Z771" s="337"/>
    </row>
    <row r="772" spans="1:26" ht="12.75" customHeight="1" x14ac:dyDescent="0.2">
      <c r="A772" s="337"/>
      <c r="B772" s="337"/>
      <c r="C772" s="337"/>
      <c r="D772" s="337"/>
      <c r="E772" s="337"/>
      <c r="F772" s="337"/>
      <c r="G772" s="337"/>
      <c r="H772" s="337"/>
      <c r="I772" s="337"/>
      <c r="J772" s="337"/>
      <c r="K772" s="337"/>
      <c r="L772" s="337"/>
      <c r="M772" s="337"/>
      <c r="N772" s="337"/>
      <c r="O772" s="337"/>
      <c r="P772" s="337"/>
      <c r="Q772" s="337"/>
      <c r="R772" s="337"/>
      <c r="S772" s="337"/>
      <c r="T772" s="337"/>
      <c r="U772" s="337"/>
      <c r="V772" s="337"/>
      <c r="W772" s="337"/>
      <c r="X772" s="337"/>
      <c r="Y772" s="337"/>
      <c r="Z772" s="337"/>
    </row>
    <row r="773" spans="1:26" ht="12.75" customHeight="1" x14ac:dyDescent="0.2">
      <c r="A773" s="337"/>
      <c r="B773" s="337"/>
      <c r="C773" s="337"/>
      <c r="D773" s="337"/>
      <c r="E773" s="337"/>
      <c r="F773" s="337"/>
      <c r="G773" s="337"/>
      <c r="H773" s="337"/>
      <c r="I773" s="337"/>
      <c r="J773" s="337"/>
      <c r="K773" s="337"/>
      <c r="L773" s="337"/>
      <c r="M773" s="337"/>
      <c r="N773" s="337"/>
      <c r="O773" s="337"/>
      <c r="P773" s="337"/>
      <c r="Q773" s="337"/>
      <c r="R773" s="337"/>
      <c r="S773" s="337"/>
      <c r="T773" s="337"/>
      <c r="U773" s="337"/>
      <c r="V773" s="337"/>
      <c r="W773" s="337"/>
      <c r="X773" s="337"/>
      <c r="Y773" s="337"/>
      <c r="Z773" s="337"/>
    </row>
    <row r="774" spans="1:26" ht="12.75" customHeight="1" x14ac:dyDescent="0.2">
      <c r="A774" s="337"/>
      <c r="B774" s="337"/>
      <c r="C774" s="337"/>
      <c r="D774" s="337"/>
      <c r="E774" s="337"/>
      <c r="F774" s="337"/>
      <c r="G774" s="337"/>
      <c r="H774" s="337"/>
      <c r="I774" s="337"/>
      <c r="J774" s="337"/>
      <c r="K774" s="337"/>
      <c r="L774" s="337"/>
      <c r="M774" s="337"/>
      <c r="N774" s="337"/>
      <c r="O774" s="337"/>
      <c r="P774" s="337"/>
      <c r="Q774" s="337"/>
      <c r="R774" s="337"/>
      <c r="S774" s="337"/>
      <c r="T774" s="337"/>
      <c r="U774" s="337"/>
      <c r="V774" s="337"/>
      <c r="W774" s="337"/>
      <c r="X774" s="337"/>
      <c r="Y774" s="337"/>
      <c r="Z774" s="337"/>
    </row>
    <row r="775" spans="1:26" ht="12.75" customHeight="1" x14ac:dyDescent="0.2">
      <c r="A775" s="337"/>
      <c r="B775" s="337"/>
      <c r="C775" s="337"/>
      <c r="D775" s="337"/>
      <c r="E775" s="337"/>
      <c r="F775" s="337"/>
      <c r="G775" s="337"/>
      <c r="H775" s="337"/>
      <c r="I775" s="337"/>
      <c r="J775" s="337"/>
      <c r="K775" s="337"/>
      <c r="L775" s="337"/>
      <c r="M775" s="337"/>
      <c r="N775" s="337"/>
      <c r="O775" s="337"/>
      <c r="P775" s="337"/>
      <c r="Q775" s="337"/>
      <c r="R775" s="337"/>
      <c r="S775" s="337"/>
      <c r="T775" s="337"/>
      <c r="U775" s="337"/>
      <c r="V775" s="337"/>
      <c r="W775" s="337"/>
      <c r="X775" s="337"/>
      <c r="Y775" s="337"/>
      <c r="Z775" s="337"/>
    </row>
    <row r="776" spans="1:26" ht="12.75" customHeight="1" x14ac:dyDescent="0.2">
      <c r="A776" s="337"/>
      <c r="B776" s="337"/>
      <c r="C776" s="337"/>
      <c r="D776" s="337"/>
      <c r="E776" s="337"/>
      <c r="F776" s="337"/>
      <c r="G776" s="337"/>
      <c r="H776" s="337"/>
      <c r="I776" s="337"/>
      <c r="J776" s="337"/>
      <c r="K776" s="337"/>
      <c r="L776" s="337"/>
      <c r="M776" s="337"/>
      <c r="N776" s="337"/>
      <c r="O776" s="337"/>
      <c r="P776" s="337"/>
      <c r="Q776" s="337"/>
      <c r="R776" s="337"/>
      <c r="S776" s="337"/>
      <c r="T776" s="337"/>
      <c r="U776" s="337"/>
      <c r="V776" s="337"/>
      <c r="W776" s="337"/>
      <c r="X776" s="337"/>
      <c r="Y776" s="337"/>
      <c r="Z776" s="337"/>
    </row>
    <row r="777" spans="1:26" ht="12.75" customHeight="1" x14ac:dyDescent="0.2">
      <c r="A777" s="337"/>
      <c r="B777" s="337"/>
      <c r="C777" s="337"/>
      <c r="D777" s="337"/>
      <c r="E777" s="337"/>
      <c r="F777" s="337"/>
      <c r="G777" s="337"/>
      <c r="H777" s="337"/>
      <c r="I777" s="337"/>
      <c r="J777" s="337"/>
      <c r="K777" s="337"/>
      <c r="L777" s="337"/>
      <c r="M777" s="337"/>
      <c r="N777" s="337"/>
      <c r="O777" s="337"/>
      <c r="P777" s="337"/>
      <c r="Q777" s="337"/>
      <c r="R777" s="337"/>
      <c r="S777" s="337"/>
      <c r="T777" s="337"/>
      <c r="U777" s="337"/>
      <c r="V777" s="337"/>
      <c r="W777" s="337"/>
      <c r="X777" s="337"/>
      <c r="Y777" s="337"/>
      <c r="Z777" s="337"/>
    </row>
    <row r="778" spans="1:26" ht="12.75" customHeight="1" x14ac:dyDescent="0.2">
      <c r="A778" s="337"/>
      <c r="B778" s="337"/>
      <c r="C778" s="337"/>
      <c r="D778" s="337"/>
      <c r="E778" s="337"/>
      <c r="F778" s="337"/>
      <c r="G778" s="337"/>
      <c r="H778" s="337"/>
      <c r="I778" s="337"/>
      <c r="J778" s="337"/>
      <c r="K778" s="337"/>
      <c r="L778" s="337"/>
      <c r="M778" s="337"/>
      <c r="N778" s="337"/>
      <c r="O778" s="337"/>
      <c r="P778" s="337"/>
      <c r="Q778" s="337"/>
      <c r="R778" s="337"/>
      <c r="S778" s="337"/>
      <c r="T778" s="337"/>
      <c r="U778" s="337"/>
      <c r="V778" s="337"/>
      <c r="W778" s="337"/>
      <c r="X778" s="337"/>
      <c r="Y778" s="337"/>
      <c r="Z778" s="337"/>
    </row>
    <row r="779" spans="1:26" ht="12.75" customHeight="1" x14ac:dyDescent="0.2">
      <c r="A779" s="337"/>
      <c r="B779" s="337"/>
      <c r="C779" s="337"/>
      <c r="D779" s="337"/>
      <c r="E779" s="337"/>
      <c r="F779" s="337"/>
      <c r="G779" s="337"/>
      <c r="H779" s="337"/>
      <c r="I779" s="337"/>
      <c r="J779" s="337"/>
      <c r="K779" s="337"/>
      <c r="L779" s="337"/>
      <c r="M779" s="337"/>
      <c r="N779" s="337"/>
      <c r="O779" s="337"/>
      <c r="P779" s="337"/>
      <c r="Q779" s="337"/>
      <c r="R779" s="337"/>
      <c r="S779" s="337"/>
      <c r="T779" s="337"/>
      <c r="U779" s="337"/>
      <c r="V779" s="337"/>
      <c r="W779" s="337"/>
      <c r="X779" s="337"/>
      <c r="Y779" s="337"/>
      <c r="Z779" s="337"/>
    </row>
    <row r="780" spans="1:26" ht="12.75" customHeight="1" x14ac:dyDescent="0.2">
      <c r="A780" s="337"/>
      <c r="B780" s="337"/>
      <c r="C780" s="337"/>
      <c r="D780" s="337"/>
      <c r="E780" s="337"/>
      <c r="F780" s="337"/>
      <c r="G780" s="337"/>
      <c r="H780" s="337"/>
      <c r="I780" s="337"/>
      <c r="J780" s="337"/>
      <c r="K780" s="337"/>
      <c r="L780" s="337"/>
      <c r="M780" s="337"/>
      <c r="N780" s="337"/>
      <c r="O780" s="337"/>
      <c r="P780" s="337"/>
      <c r="Q780" s="337"/>
      <c r="R780" s="337"/>
      <c r="S780" s="337"/>
      <c r="T780" s="337"/>
      <c r="U780" s="337"/>
      <c r="V780" s="337"/>
      <c r="W780" s="337"/>
      <c r="X780" s="337"/>
      <c r="Y780" s="337"/>
      <c r="Z780" s="337"/>
    </row>
    <row r="781" spans="1:26" ht="12.75" customHeight="1" x14ac:dyDescent="0.2">
      <c r="A781" s="337"/>
      <c r="B781" s="337"/>
      <c r="C781" s="337"/>
      <c r="D781" s="337"/>
      <c r="E781" s="337"/>
      <c r="F781" s="337"/>
      <c r="G781" s="337"/>
      <c r="H781" s="337"/>
      <c r="I781" s="337"/>
      <c r="J781" s="337"/>
      <c r="K781" s="337"/>
      <c r="L781" s="337"/>
      <c r="M781" s="337"/>
      <c r="N781" s="337"/>
      <c r="O781" s="337"/>
      <c r="P781" s="337"/>
      <c r="Q781" s="337"/>
      <c r="R781" s="337"/>
      <c r="S781" s="337"/>
      <c r="T781" s="337"/>
      <c r="U781" s="337"/>
      <c r="V781" s="337"/>
      <c r="W781" s="337"/>
      <c r="X781" s="337"/>
      <c r="Y781" s="337"/>
      <c r="Z781" s="337"/>
    </row>
    <row r="782" spans="1:26" ht="12.75" customHeight="1" x14ac:dyDescent="0.2">
      <c r="A782" s="337"/>
      <c r="B782" s="337"/>
      <c r="C782" s="337"/>
      <c r="D782" s="337"/>
      <c r="E782" s="337"/>
      <c r="F782" s="337"/>
      <c r="G782" s="337"/>
      <c r="H782" s="337"/>
      <c r="I782" s="337"/>
      <c r="J782" s="337"/>
      <c r="K782" s="337"/>
      <c r="L782" s="337"/>
      <c r="M782" s="337"/>
      <c r="N782" s="337"/>
      <c r="O782" s="337"/>
      <c r="P782" s="337"/>
      <c r="Q782" s="337"/>
      <c r="R782" s="337"/>
      <c r="S782" s="337"/>
      <c r="T782" s="337"/>
      <c r="U782" s="337"/>
      <c r="V782" s="337"/>
      <c r="W782" s="337"/>
      <c r="X782" s="337"/>
      <c r="Y782" s="337"/>
      <c r="Z782" s="337"/>
    </row>
    <row r="783" spans="1:26" ht="12.75" customHeight="1" x14ac:dyDescent="0.2">
      <c r="A783" s="337"/>
      <c r="B783" s="337"/>
      <c r="C783" s="337"/>
      <c r="D783" s="337"/>
      <c r="E783" s="337"/>
      <c r="F783" s="337"/>
      <c r="G783" s="337"/>
      <c r="H783" s="337"/>
      <c r="I783" s="337"/>
      <c r="J783" s="337"/>
      <c r="K783" s="337"/>
      <c r="L783" s="337"/>
      <c r="M783" s="337"/>
      <c r="N783" s="337"/>
      <c r="O783" s="337"/>
      <c r="P783" s="337"/>
      <c r="Q783" s="337"/>
      <c r="R783" s="337"/>
      <c r="S783" s="337"/>
      <c r="T783" s="337"/>
      <c r="U783" s="337"/>
      <c r="V783" s="337"/>
      <c r="W783" s="337"/>
      <c r="X783" s="337"/>
      <c r="Y783" s="337"/>
      <c r="Z783" s="337"/>
    </row>
    <row r="784" spans="1:26" ht="12.75" customHeight="1" x14ac:dyDescent="0.2">
      <c r="A784" s="337"/>
      <c r="B784" s="337"/>
      <c r="C784" s="337"/>
      <c r="D784" s="337"/>
      <c r="E784" s="337"/>
      <c r="F784" s="337"/>
      <c r="G784" s="337"/>
      <c r="H784" s="337"/>
      <c r="I784" s="337"/>
      <c r="J784" s="337"/>
      <c r="K784" s="337"/>
      <c r="L784" s="337"/>
      <c r="M784" s="337"/>
      <c r="N784" s="337"/>
      <c r="O784" s="337"/>
      <c r="P784" s="337"/>
      <c r="Q784" s="337"/>
      <c r="R784" s="337"/>
      <c r="S784" s="337"/>
      <c r="T784" s="337"/>
      <c r="U784" s="337"/>
      <c r="V784" s="337"/>
      <c r="W784" s="337"/>
      <c r="X784" s="337"/>
      <c r="Y784" s="337"/>
      <c r="Z784" s="337"/>
    </row>
    <row r="785" spans="1:26" ht="12.75" customHeight="1" x14ac:dyDescent="0.2">
      <c r="A785" s="337"/>
      <c r="B785" s="337"/>
      <c r="C785" s="337"/>
      <c r="D785" s="337"/>
      <c r="E785" s="337"/>
      <c r="F785" s="337"/>
      <c r="G785" s="337"/>
      <c r="H785" s="337"/>
      <c r="I785" s="337"/>
      <c r="J785" s="337"/>
      <c r="K785" s="337"/>
      <c r="L785" s="337"/>
      <c r="M785" s="337"/>
      <c r="N785" s="337"/>
      <c r="O785" s="337"/>
      <c r="P785" s="337"/>
      <c r="Q785" s="337"/>
      <c r="R785" s="337"/>
      <c r="S785" s="337"/>
      <c r="T785" s="337"/>
      <c r="U785" s="337"/>
      <c r="V785" s="337"/>
      <c r="W785" s="337"/>
      <c r="X785" s="337"/>
      <c r="Y785" s="337"/>
      <c r="Z785" s="337"/>
    </row>
    <row r="786" spans="1:26" ht="12.75" customHeight="1" x14ac:dyDescent="0.2">
      <c r="A786" s="337"/>
      <c r="B786" s="337"/>
      <c r="C786" s="337"/>
      <c r="D786" s="337"/>
      <c r="E786" s="337"/>
      <c r="F786" s="337"/>
      <c r="G786" s="337"/>
      <c r="H786" s="337"/>
      <c r="I786" s="337"/>
      <c r="J786" s="337"/>
      <c r="K786" s="337"/>
      <c r="L786" s="337"/>
      <c r="M786" s="337"/>
      <c r="N786" s="337"/>
      <c r="O786" s="337"/>
      <c r="P786" s="337"/>
      <c r="Q786" s="337"/>
      <c r="R786" s="337"/>
      <c r="S786" s="337"/>
      <c r="T786" s="337"/>
      <c r="U786" s="337"/>
      <c r="V786" s="337"/>
      <c r="W786" s="337"/>
      <c r="X786" s="337"/>
      <c r="Y786" s="337"/>
      <c r="Z786" s="337"/>
    </row>
    <row r="787" spans="1:26" ht="12.75" customHeight="1" x14ac:dyDescent="0.2">
      <c r="A787" s="337"/>
      <c r="B787" s="337"/>
      <c r="C787" s="337"/>
      <c r="D787" s="337"/>
      <c r="E787" s="337"/>
      <c r="F787" s="337"/>
      <c r="G787" s="337"/>
      <c r="H787" s="337"/>
      <c r="I787" s="337"/>
      <c r="J787" s="337"/>
      <c r="K787" s="337"/>
      <c r="L787" s="337"/>
      <c r="M787" s="337"/>
      <c r="N787" s="337"/>
      <c r="O787" s="337"/>
      <c r="P787" s="337"/>
      <c r="Q787" s="337"/>
      <c r="R787" s="337"/>
      <c r="S787" s="337"/>
      <c r="T787" s="337"/>
      <c r="U787" s="337"/>
      <c r="V787" s="337"/>
      <c r="W787" s="337"/>
      <c r="X787" s="337"/>
      <c r="Y787" s="337"/>
      <c r="Z787" s="337"/>
    </row>
    <row r="788" spans="1:26" ht="12.75" customHeight="1" x14ac:dyDescent="0.2">
      <c r="A788" s="337"/>
      <c r="B788" s="337"/>
      <c r="C788" s="337"/>
      <c r="D788" s="337"/>
      <c r="E788" s="337"/>
      <c r="F788" s="337"/>
      <c r="G788" s="337"/>
      <c r="H788" s="337"/>
      <c r="I788" s="337"/>
      <c r="J788" s="337"/>
      <c r="K788" s="337"/>
      <c r="L788" s="337"/>
      <c r="M788" s="337"/>
      <c r="N788" s="337"/>
      <c r="O788" s="337"/>
      <c r="P788" s="337"/>
      <c r="Q788" s="337"/>
      <c r="R788" s="337"/>
      <c r="S788" s="337"/>
      <c r="T788" s="337"/>
      <c r="U788" s="337"/>
      <c r="V788" s="337"/>
      <c r="W788" s="337"/>
      <c r="X788" s="337"/>
      <c r="Y788" s="337"/>
      <c r="Z788" s="337"/>
    </row>
    <row r="789" spans="1:26" ht="12.75" customHeight="1" x14ac:dyDescent="0.2">
      <c r="A789" s="337"/>
      <c r="B789" s="337"/>
      <c r="C789" s="337"/>
      <c r="D789" s="337"/>
      <c r="E789" s="337"/>
      <c r="F789" s="337"/>
      <c r="G789" s="337"/>
      <c r="H789" s="337"/>
      <c r="I789" s="337"/>
      <c r="J789" s="337"/>
      <c r="K789" s="337"/>
      <c r="L789" s="337"/>
      <c r="M789" s="337"/>
      <c r="N789" s="337"/>
      <c r="O789" s="337"/>
      <c r="P789" s="337"/>
      <c r="Q789" s="337"/>
      <c r="R789" s="337"/>
      <c r="S789" s="337"/>
      <c r="T789" s="337"/>
      <c r="U789" s="337"/>
      <c r="V789" s="337"/>
      <c r="W789" s="337"/>
      <c r="X789" s="337"/>
      <c r="Y789" s="337"/>
      <c r="Z789" s="337"/>
    </row>
    <row r="790" spans="1:26" ht="12.75" customHeight="1" x14ac:dyDescent="0.2">
      <c r="A790" s="337"/>
      <c r="B790" s="337"/>
      <c r="C790" s="337"/>
      <c r="D790" s="337"/>
      <c r="E790" s="337"/>
      <c r="F790" s="337"/>
      <c r="G790" s="337"/>
      <c r="H790" s="337"/>
      <c r="I790" s="337"/>
      <c r="J790" s="337"/>
      <c r="K790" s="337"/>
      <c r="L790" s="337"/>
      <c r="M790" s="337"/>
      <c r="N790" s="337"/>
      <c r="O790" s="337"/>
      <c r="P790" s="337"/>
      <c r="Q790" s="337"/>
      <c r="R790" s="337"/>
      <c r="S790" s="337"/>
      <c r="T790" s="337"/>
      <c r="U790" s="337"/>
      <c r="V790" s="337"/>
      <c r="W790" s="337"/>
      <c r="X790" s="337"/>
      <c r="Y790" s="337"/>
      <c r="Z790" s="337"/>
    </row>
    <row r="791" spans="1:26" ht="12.75" customHeight="1" x14ac:dyDescent="0.2">
      <c r="A791" s="337"/>
      <c r="B791" s="337"/>
      <c r="C791" s="337"/>
      <c r="D791" s="337"/>
      <c r="E791" s="337"/>
      <c r="F791" s="337"/>
      <c r="G791" s="337"/>
      <c r="H791" s="337"/>
      <c r="I791" s="337"/>
      <c r="J791" s="337"/>
      <c r="K791" s="337"/>
      <c r="L791" s="337"/>
      <c r="M791" s="337"/>
      <c r="N791" s="337"/>
      <c r="O791" s="337"/>
      <c r="P791" s="337"/>
      <c r="Q791" s="337"/>
      <c r="R791" s="337"/>
      <c r="S791" s="337"/>
      <c r="T791" s="337"/>
      <c r="U791" s="337"/>
      <c r="V791" s="337"/>
      <c r="W791" s="337"/>
      <c r="X791" s="337"/>
      <c r="Y791" s="337"/>
      <c r="Z791" s="337"/>
    </row>
    <row r="792" spans="1:26" ht="12.75" customHeight="1" x14ac:dyDescent="0.2">
      <c r="A792" s="337"/>
      <c r="B792" s="337"/>
      <c r="C792" s="337"/>
      <c r="D792" s="337"/>
      <c r="E792" s="337"/>
      <c r="F792" s="337"/>
      <c r="G792" s="337"/>
      <c r="H792" s="337"/>
      <c r="I792" s="337"/>
      <c r="J792" s="337"/>
      <c r="K792" s="337"/>
      <c r="L792" s="337"/>
      <c r="M792" s="337"/>
      <c r="N792" s="337"/>
      <c r="O792" s="337"/>
      <c r="P792" s="337"/>
      <c r="Q792" s="337"/>
      <c r="R792" s="337"/>
      <c r="S792" s="337"/>
      <c r="T792" s="337"/>
      <c r="U792" s="337"/>
      <c r="V792" s="337"/>
      <c r="W792" s="337"/>
      <c r="X792" s="337"/>
      <c r="Y792" s="337"/>
      <c r="Z792" s="337"/>
    </row>
    <row r="793" spans="1:26" ht="12.75" customHeight="1" x14ac:dyDescent="0.2">
      <c r="A793" s="337"/>
      <c r="B793" s="337"/>
      <c r="C793" s="337"/>
      <c r="D793" s="337"/>
      <c r="E793" s="337"/>
      <c r="F793" s="337"/>
      <c r="G793" s="337"/>
      <c r="H793" s="337"/>
      <c r="I793" s="337"/>
      <c r="J793" s="337"/>
      <c r="K793" s="337"/>
      <c r="L793" s="337"/>
      <c r="M793" s="337"/>
      <c r="N793" s="337"/>
      <c r="O793" s="337"/>
      <c r="P793" s="337"/>
      <c r="Q793" s="337"/>
      <c r="R793" s="337"/>
      <c r="S793" s="337"/>
      <c r="T793" s="337"/>
      <c r="U793" s="337"/>
      <c r="V793" s="337"/>
      <c r="W793" s="337"/>
      <c r="X793" s="337"/>
      <c r="Y793" s="337"/>
      <c r="Z793" s="337"/>
    </row>
    <row r="794" spans="1:26" ht="12.75" customHeight="1" x14ac:dyDescent="0.2">
      <c r="A794" s="337"/>
      <c r="B794" s="337"/>
      <c r="C794" s="337"/>
      <c r="D794" s="337"/>
      <c r="E794" s="337"/>
      <c r="F794" s="337"/>
      <c r="G794" s="337"/>
      <c r="H794" s="337"/>
      <c r="I794" s="337"/>
      <c r="J794" s="337"/>
      <c r="K794" s="337"/>
      <c r="L794" s="337"/>
      <c r="M794" s="337"/>
      <c r="N794" s="337"/>
      <c r="O794" s="337"/>
      <c r="P794" s="337"/>
      <c r="Q794" s="337"/>
      <c r="R794" s="337"/>
      <c r="S794" s="337"/>
      <c r="T794" s="337"/>
      <c r="U794" s="337"/>
      <c r="V794" s="337"/>
      <c r="W794" s="337"/>
      <c r="X794" s="337"/>
      <c r="Y794" s="337"/>
      <c r="Z794" s="337"/>
    </row>
    <row r="795" spans="1:26" ht="12.75" customHeight="1" x14ac:dyDescent="0.2">
      <c r="A795" s="337"/>
      <c r="B795" s="337"/>
      <c r="C795" s="337"/>
      <c r="D795" s="337"/>
      <c r="E795" s="337"/>
      <c r="F795" s="337"/>
      <c r="G795" s="337"/>
      <c r="H795" s="337"/>
      <c r="I795" s="337"/>
      <c r="J795" s="337"/>
      <c r="K795" s="337"/>
      <c r="L795" s="337"/>
      <c r="M795" s="337"/>
      <c r="N795" s="337"/>
      <c r="O795" s="337"/>
      <c r="P795" s="337"/>
      <c r="Q795" s="337"/>
      <c r="R795" s="337"/>
      <c r="S795" s="337"/>
      <c r="T795" s="337"/>
      <c r="U795" s="337"/>
      <c r="V795" s="337"/>
      <c r="W795" s="337"/>
      <c r="X795" s="337"/>
      <c r="Y795" s="337"/>
      <c r="Z795" s="337"/>
    </row>
    <row r="796" spans="1:26" ht="12.75" customHeight="1" x14ac:dyDescent="0.2">
      <c r="A796" s="337"/>
      <c r="B796" s="337"/>
      <c r="C796" s="337"/>
      <c r="D796" s="337"/>
      <c r="E796" s="337"/>
      <c r="F796" s="337"/>
      <c r="G796" s="337"/>
      <c r="H796" s="337"/>
      <c r="I796" s="337"/>
      <c r="J796" s="337"/>
      <c r="K796" s="337"/>
      <c r="L796" s="337"/>
      <c r="M796" s="337"/>
      <c r="N796" s="337"/>
      <c r="O796" s="337"/>
      <c r="P796" s="337"/>
      <c r="Q796" s="337"/>
      <c r="R796" s="337"/>
      <c r="S796" s="337"/>
      <c r="T796" s="337"/>
      <c r="U796" s="337"/>
      <c r="V796" s="337"/>
      <c r="W796" s="337"/>
      <c r="X796" s="337"/>
      <c r="Y796" s="337"/>
      <c r="Z796" s="337"/>
    </row>
    <row r="797" spans="1:26" ht="12.75" customHeight="1" x14ac:dyDescent="0.2">
      <c r="A797" s="337"/>
      <c r="B797" s="337"/>
      <c r="C797" s="337"/>
      <c r="D797" s="337"/>
      <c r="E797" s="337"/>
      <c r="F797" s="337"/>
      <c r="G797" s="337"/>
      <c r="H797" s="337"/>
      <c r="I797" s="337"/>
      <c r="J797" s="337"/>
      <c r="K797" s="337"/>
      <c r="L797" s="337"/>
      <c r="M797" s="337"/>
      <c r="N797" s="337"/>
      <c r="O797" s="337"/>
      <c r="P797" s="337"/>
      <c r="Q797" s="337"/>
      <c r="R797" s="337"/>
      <c r="S797" s="337"/>
      <c r="T797" s="337"/>
      <c r="U797" s="337"/>
      <c r="V797" s="337"/>
      <c r="W797" s="337"/>
      <c r="X797" s="337"/>
      <c r="Y797" s="337"/>
      <c r="Z797" s="337"/>
    </row>
    <row r="798" spans="1:26" ht="12.75" customHeight="1" x14ac:dyDescent="0.2">
      <c r="A798" s="337"/>
      <c r="B798" s="337"/>
      <c r="C798" s="337"/>
      <c r="D798" s="337"/>
      <c r="E798" s="337"/>
      <c r="F798" s="337"/>
      <c r="G798" s="337"/>
      <c r="H798" s="337"/>
      <c r="I798" s="337"/>
      <c r="J798" s="337"/>
      <c r="K798" s="337"/>
      <c r="L798" s="337"/>
      <c r="M798" s="337"/>
      <c r="N798" s="337"/>
      <c r="O798" s="337"/>
      <c r="P798" s="337"/>
      <c r="Q798" s="337"/>
      <c r="R798" s="337"/>
      <c r="S798" s="337"/>
      <c r="T798" s="337"/>
      <c r="U798" s="337"/>
      <c r="V798" s="337"/>
      <c r="W798" s="337"/>
      <c r="X798" s="337"/>
      <c r="Y798" s="337"/>
      <c r="Z798" s="337"/>
    </row>
    <row r="799" spans="1:26" ht="12.75" customHeight="1" x14ac:dyDescent="0.2">
      <c r="A799" s="337"/>
      <c r="B799" s="337"/>
      <c r="C799" s="337"/>
      <c r="D799" s="337"/>
      <c r="E799" s="337"/>
      <c r="F799" s="337"/>
      <c r="G799" s="337"/>
      <c r="H799" s="337"/>
      <c r="I799" s="337"/>
      <c r="J799" s="337"/>
      <c r="K799" s="337"/>
      <c r="L799" s="337"/>
      <c r="M799" s="337"/>
      <c r="N799" s="337"/>
      <c r="O799" s="337"/>
      <c r="P799" s="337"/>
      <c r="Q799" s="337"/>
      <c r="R799" s="337"/>
      <c r="S799" s="337"/>
      <c r="T799" s="337"/>
      <c r="U799" s="337"/>
      <c r="V799" s="337"/>
      <c r="W799" s="337"/>
      <c r="X799" s="337"/>
      <c r="Y799" s="337"/>
      <c r="Z799" s="337"/>
    </row>
    <row r="800" spans="1:26" ht="12.75" customHeight="1" x14ac:dyDescent="0.2">
      <c r="A800" s="337"/>
      <c r="B800" s="337"/>
      <c r="C800" s="337"/>
      <c r="D800" s="337"/>
      <c r="E800" s="337"/>
      <c r="F800" s="337"/>
      <c r="G800" s="337"/>
      <c r="H800" s="337"/>
      <c r="I800" s="337"/>
      <c r="J800" s="337"/>
      <c r="K800" s="337"/>
      <c r="L800" s="337"/>
      <c r="M800" s="337"/>
      <c r="N800" s="337"/>
      <c r="O800" s="337"/>
      <c r="P800" s="337"/>
      <c r="Q800" s="337"/>
      <c r="R800" s="337"/>
      <c r="S800" s="337"/>
      <c r="T800" s="337"/>
      <c r="U800" s="337"/>
      <c r="V800" s="337"/>
      <c r="W800" s="337"/>
      <c r="X800" s="337"/>
      <c r="Y800" s="337"/>
      <c r="Z800" s="337"/>
    </row>
    <row r="801" spans="1:26" ht="12.75" customHeight="1" x14ac:dyDescent="0.2">
      <c r="A801" s="337"/>
      <c r="B801" s="337"/>
      <c r="C801" s="337"/>
      <c r="D801" s="337"/>
      <c r="E801" s="337"/>
      <c r="F801" s="337"/>
      <c r="G801" s="337"/>
      <c r="H801" s="337"/>
      <c r="I801" s="337"/>
      <c r="J801" s="337"/>
      <c r="K801" s="337"/>
      <c r="L801" s="337"/>
      <c r="M801" s="337"/>
      <c r="N801" s="337"/>
      <c r="O801" s="337"/>
      <c r="P801" s="337"/>
      <c r="Q801" s="337"/>
      <c r="R801" s="337"/>
      <c r="S801" s="337"/>
      <c r="T801" s="337"/>
      <c r="U801" s="337"/>
      <c r="V801" s="337"/>
      <c r="W801" s="337"/>
      <c r="X801" s="337"/>
      <c r="Y801" s="337"/>
      <c r="Z801" s="337"/>
    </row>
    <row r="802" spans="1:26" ht="12.75" customHeight="1" x14ac:dyDescent="0.2">
      <c r="A802" s="337"/>
      <c r="B802" s="337"/>
      <c r="C802" s="337"/>
      <c r="D802" s="337"/>
      <c r="E802" s="337"/>
      <c r="F802" s="337"/>
      <c r="G802" s="337"/>
      <c r="H802" s="337"/>
      <c r="I802" s="337"/>
      <c r="J802" s="337"/>
      <c r="K802" s="337"/>
      <c r="L802" s="337"/>
      <c r="M802" s="337"/>
      <c r="N802" s="337"/>
      <c r="O802" s="337"/>
      <c r="P802" s="337"/>
      <c r="Q802" s="337"/>
      <c r="R802" s="337"/>
      <c r="S802" s="337"/>
      <c r="T802" s="337"/>
      <c r="U802" s="337"/>
      <c r="V802" s="337"/>
      <c r="W802" s="337"/>
      <c r="X802" s="337"/>
      <c r="Y802" s="337"/>
      <c r="Z802" s="337"/>
    </row>
    <row r="803" spans="1:26" ht="12.75" customHeight="1" x14ac:dyDescent="0.2">
      <c r="A803" s="337"/>
      <c r="B803" s="337"/>
      <c r="C803" s="337"/>
      <c r="D803" s="337"/>
      <c r="E803" s="337"/>
      <c r="F803" s="337"/>
      <c r="G803" s="337"/>
      <c r="H803" s="337"/>
      <c r="I803" s="337"/>
      <c r="J803" s="337"/>
      <c r="K803" s="337"/>
      <c r="L803" s="337"/>
      <c r="M803" s="337"/>
      <c r="N803" s="337"/>
      <c r="O803" s="337"/>
      <c r="P803" s="337"/>
      <c r="Q803" s="337"/>
      <c r="R803" s="337"/>
      <c r="S803" s="337"/>
      <c r="T803" s="337"/>
      <c r="U803" s="337"/>
      <c r="V803" s="337"/>
      <c r="W803" s="337"/>
      <c r="X803" s="337"/>
      <c r="Y803" s="337"/>
      <c r="Z803" s="337"/>
    </row>
    <row r="804" spans="1:26" ht="12.75" customHeight="1" x14ac:dyDescent="0.2">
      <c r="A804" s="337"/>
      <c r="B804" s="337"/>
      <c r="C804" s="337"/>
      <c r="D804" s="337"/>
      <c r="E804" s="337"/>
      <c r="F804" s="337"/>
      <c r="G804" s="337"/>
      <c r="H804" s="337"/>
      <c r="I804" s="337"/>
      <c r="J804" s="337"/>
      <c r="K804" s="337"/>
      <c r="L804" s="337"/>
      <c r="M804" s="337"/>
      <c r="N804" s="337"/>
      <c r="O804" s="337"/>
      <c r="P804" s="337"/>
      <c r="Q804" s="337"/>
      <c r="R804" s="337"/>
      <c r="S804" s="337"/>
      <c r="T804" s="337"/>
      <c r="U804" s="337"/>
      <c r="V804" s="337"/>
      <c r="W804" s="337"/>
      <c r="X804" s="337"/>
      <c r="Y804" s="337"/>
      <c r="Z804" s="337"/>
    </row>
    <row r="805" spans="1:26" ht="12.75" customHeight="1" x14ac:dyDescent="0.2">
      <c r="A805" s="337"/>
      <c r="B805" s="337"/>
      <c r="C805" s="337"/>
      <c r="D805" s="337"/>
      <c r="E805" s="337"/>
      <c r="F805" s="337"/>
      <c r="G805" s="337"/>
      <c r="H805" s="337"/>
      <c r="I805" s="337"/>
      <c r="J805" s="337"/>
      <c r="K805" s="337"/>
      <c r="L805" s="337"/>
      <c r="M805" s="337"/>
      <c r="N805" s="337"/>
      <c r="O805" s="337"/>
      <c r="P805" s="337"/>
      <c r="Q805" s="337"/>
      <c r="R805" s="337"/>
      <c r="S805" s="337"/>
      <c r="T805" s="337"/>
      <c r="U805" s="337"/>
      <c r="V805" s="337"/>
      <c r="W805" s="337"/>
      <c r="X805" s="337"/>
      <c r="Y805" s="337"/>
      <c r="Z805" s="337"/>
    </row>
    <row r="806" spans="1:26" ht="12.75" customHeight="1" x14ac:dyDescent="0.2">
      <c r="A806" s="337"/>
      <c r="B806" s="337"/>
      <c r="C806" s="337"/>
      <c r="D806" s="337"/>
      <c r="E806" s="337"/>
      <c r="F806" s="337"/>
      <c r="G806" s="337"/>
      <c r="H806" s="337"/>
      <c r="I806" s="337"/>
      <c r="J806" s="337"/>
      <c r="K806" s="337"/>
      <c r="L806" s="337"/>
      <c r="M806" s="337"/>
      <c r="N806" s="337"/>
      <c r="O806" s="337"/>
      <c r="P806" s="337"/>
      <c r="Q806" s="337"/>
      <c r="R806" s="337"/>
      <c r="S806" s="337"/>
      <c r="T806" s="337"/>
      <c r="U806" s="337"/>
      <c r="V806" s="337"/>
      <c r="W806" s="337"/>
      <c r="X806" s="337"/>
      <c r="Y806" s="337"/>
      <c r="Z806" s="337"/>
    </row>
    <row r="807" spans="1:26" ht="12.75" customHeight="1" x14ac:dyDescent="0.2">
      <c r="A807" s="337"/>
      <c r="B807" s="337"/>
      <c r="C807" s="337"/>
      <c r="D807" s="337"/>
      <c r="E807" s="337"/>
      <c r="F807" s="337"/>
      <c r="G807" s="337"/>
      <c r="H807" s="337"/>
      <c r="I807" s="337"/>
      <c r="J807" s="337"/>
      <c r="K807" s="337"/>
      <c r="L807" s="337"/>
      <c r="M807" s="337"/>
      <c r="N807" s="337"/>
      <c r="O807" s="337"/>
      <c r="P807" s="337"/>
      <c r="Q807" s="337"/>
      <c r="R807" s="337"/>
      <c r="S807" s="337"/>
      <c r="T807" s="337"/>
      <c r="U807" s="337"/>
      <c r="V807" s="337"/>
      <c r="W807" s="337"/>
      <c r="X807" s="337"/>
      <c r="Y807" s="337"/>
      <c r="Z807" s="337"/>
    </row>
    <row r="808" spans="1:26" ht="12.75" customHeight="1" x14ac:dyDescent="0.2">
      <c r="A808" s="337"/>
      <c r="B808" s="337"/>
      <c r="C808" s="337"/>
      <c r="D808" s="337"/>
      <c r="E808" s="337"/>
      <c r="F808" s="337"/>
      <c r="G808" s="337"/>
      <c r="H808" s="337"/>
      <c r="I808" s="337"/>
      <c r="J808" s="337"/>
      <c r="K808" s="337"/>
      <c r="L808" s="337"/>
      <c r="M808" s="337"/>
      <c r="N808" s="337"/>
      <c r="O808" s="337"/>
      <c r="P808" s="337"/>
      <c r="Q808" s="337"/>
      <c r="R808" s="337"/>
      <c r="S808" s="337"/>
      <c r="T808" s="337"/>
      <c r="U808" s="337"/>
      <c r="V808" s="337"/>
      <c r="W808" s="337"/>
      <c r="X808" s="337"/>
      <c r="Y808" s="337"/>
      <c r="Z808" s="337"/>
    </row>
    <row r="809" spans="1:26" ht="12.75" customHeight="1" x14ac:dyDescent="0.2">
      <c r="A809" s="337"/>
      <c r="B809" s="337"/>
      <c r="C809" s="337"/>
      <c r="D809" s="337"/>
      <c r="E809" s="337"/>
      <c r="F809" s="337"/>
      <c r="G809" s="337"/>
      <c r="H809" s="337"/>
      <c r="I809" s="337"/>
      <c r="J809" s="337"/>
      <c r="K809" s="337"/>
      <c r="L809" s="337"/>
      <c r="M809" s="337"/>
      <c r="N809" s="337"/>
      <c r="O809" s="337"/>
      <c r="P809" s="337"/>
      <c r="Q809" s="337"/>
      <c r="R809" s="337"/>
      <c r="S809" s="337"/>
      <c r="T809" s="337"/>
      <c r="U809" s="337"/>
      <c r="V809" s="337"/>
      <c r="W809" s="337"/>
      <c r="X809" s="337"/>
      <c r="Y809" s="337"/>
      <c r="Z809" s="337"/>
    </row>
    <row r="810" spans="1:26" ht="12.75" customHeight="1" x14ac:dyDescent="0.2">
      <c r="A810" s="337"/>
      <c r="B810" s="337"/>
      <c r="C810" s="337"/>
      <c r="D810" s="337"/>
      <c r="E810" s="337"/>
      <c r="F810" s="337"/>
      <c r="G810" s="337"/>
      <c r="H810" s="337"/>
      <c r="I810" s="337"/>
      <c r="J810" s="337"/>
      <c r="K810" s="337"/>
      <c r="L810" s="337"/>
      <c r="M810" s="337"/>
      <c r="N810" s="337"/>
      <c r="O810" s="337"/>
      <c r="P810" s="337"/>
      <c r="Q810" s="337"/>
      <c r="R810" s="337"/>
      <c r="S810" s="337"/>
      <c r="T810" s="337"/>
      <c r="U810" s="337"/>
      <c r="V810" s="337"/>
      <c r="W810" s="337"/>
      <c r="X810" s="337"/>
      <c r="Y810" s="337"/>
      <c r="Z810" s="337"/>
    </row>
    <row r="811" spans="1:26" ht="12.75" customHeight="1" x14ac:dyDescent="0.2">
      <c r="A811" s="337"/>
      <c r="B811" s="337"/>
      <c r="C811" s="337"/>
      <c r="D811" s="337"/>
      <c r="E811" s="337"/>
      <c r="F811" s="337"/>
      <c r="G811" s="337"/>
      <c r="H811" s="337"/>
      <c r="I811" s="337"/>
      <c r="J811" s="337"/>
      <c r="K811" s="337"/>
      <c r="L811" s="337"/>
      <c r="M811" s="337"/>
      <c r="N811" s="337"/>
      <c r="O811" s="337"/>
      <c r="P811" s="337"/>
      <c r="Q811" s="337"/>
      <c r="R811" s="337"/>
      <c r="S811" s="337"/>
      <c r="T811" s="337"/>
      <c r="U811" s="337"/>
      <c r="V811" s="337"/>
      <c r="W811" s="337"/>
      <c r="X811" s="337"/>
      <c r="Y811" s="337"/>
      <c r="Z811" s="337"/>
    </row>
    <row r="812" spans="1:26" ht="12.75" customHeight="1" x14ac:dyDescent="0.2">
      <c r="A812" s="337"/>
      <c r="B812" s="337"/>
      <c r="C812" s="337"/>
      <c r="D812" s="337"/>
      <c r="E812" s="337"/>
      <c r="F812" s="337"/>
      <c r="G812" s="337"/>
      <c r="H812" s="337"/>
      <c r="I812" s="337"/>
      <c r="J812" s="337"/>
      <c r="K812" s="337"/>
      <c r="L812" s="337"/>
      <c r="M812" s="337"/>
      <c r="N812" s="337"/>
      <c r="O812" s="337"/>
      <c r="P812" s="337"/>
      <c r="Q812" s="337"/>
      <c r="R812" s="337"/>
      <c r="S812" s="337"/>
      <c r="T812" s="337"/>
      <c r="U812" s="337"/>
      <c r="V812" s="337"/>
      <c r="W812" s="337"/>
      <c r="X812" s="337"/>
      <c r="Y812" s="337"/>
      <c r="Z812" s="337"/>
    </row>
    <row r="813" spans="1:26" ht="12.75" customHeight="1" x14ac:dyDescent="0.2">
      <c r="A813" s="337"/>
      <c r="B813" s="337"/>
      <c r="C813" s="337"/>
      <c r="D813" s="337"/>
      <c r="E813" s="337"/>
      <c r="F813" s="337"/>
      <c r="G813" s="337"/>
      <c r="H813" s="337"/>
      <c r="I813" s="337"/>
      <c r="J813" s="337"/>
      <c r="K813" s="337"/>
      <c r="L813" s="337"/>
      <c r="M813" s="337"/>
      <c r="N813" s="337"/>
      <c r="O813" s="337"/>
      <c r="P813" s="337"/>
      <c r="Q813" s="337"/>
      <c r="R813" s="337"/>
      <c r="S813" s="337"/>
      <c r="T813" s="337"/>
      <c r="U813" s="337"/>
      <c r="V813" s="337"/>
      <c r="W813" s="337"/>
      <c r="X813" s="337"/>
      <c r="Y813" s="337"/>
      <c r="Z813" s="337"/>
    </row>
    <row r="814" spans="1:26" ht="12.75" customHeight="1" x14ac:dyDescent="0.2">
      <c r="A814" s="337"/>
      <c r="B814" s="337"/>
      <c r="C814" s="337"/>
      <c r="D814" s="337"/>
      <c r="E814" s="337"/>
      <c r="F814" s="337"/>
      <c r="G814" s="337"/>
      <c r="H814" s="337"/>
      <c r="I814" s="337"/>
      <c r="J814" s="337"/>
      <c r="K814" s="337"/>
      <c r="L814" s="337"/>
      <c r="M814" s="337"/>
      <c r="N814" s="337"/>
      <c r="O814" s="337"/>
      <c r="P814" s="337"/>
      <c r="Q814" s="337"/>
      <c r="R814" s="337"/>
      <c r="S814" s="337"/>
      <c r="T814" s="337"/>
      <c r="U814" s="337"/>
      <c r="V814" s="337"/>
      <c r="W814" s="337"/>
      <c r="X814" s="337"/>
      <c r="Y814" s="337"/>
      <c r="Z814" s="337"/>
    </row>
    <row r="815" spans="1:26" ht="12.75" customHeight="1" x14ac:dyDescent="0.2">
      <c r="A815" s="337"/>
      <c r="B815" s="337"/>
      <c r="C815" s="337"/>
      <c r="D815" s="337"/>
      <c r="E815" s="337"/>
      <c r="F815" s="337"/>
      <c r="G815" s="337"/>
      <c r="H815" s="337"/>
      <c r="I815" s="337"/>
      <c r="J815" s="337"/>
      <c r="K815" s="337"/>
      <c r="L815" s="337"/>
      <c r="M815" s="337"/>
      <c r="N815" s="337"/>
      <c r="O815" s="337"/>
      <c r="P815" s="337"/>
      <c r="Q815" s="337"/>
      <c r="R815" s="337"/>
      <c r="S815" s="337"/>
      <c r="T815" s="337"/>
      <c r="U815" s="337"/>
      <c r="V815" s="337"/>
      <c r="W815" s="337"/>
      <c r="X815" s="337"/>
      <c r="Y815" s="337"/>
      <c r="Z815" s="337"/>
    </row>
    <row r="816" spans="1:26" ht="12.75" customHeight="1" x14ac:dyDescent="0.2">
      <c r="A816" s="337"/>
      <c r="B816" s="337"/>
      <c r="C816" s="337"/>
      <c r="D816" s="337"/>
      <c r="E816" s="337"/>
      <c r="F816" s="337"/>
      <c r="G816" s="337"/>
      <c r="H816" s="337"/>
      <c r="I816" s="337"/>
      <c r="J816" s="337"/>
      <c r="K816" s="337"/>
      <c r="L816" s="337"/>
      <c r="M816" s="337"/>
      <c r="N816" s="337"/>
      <c r="O816" s="337"/>
      <c r="P816" s="337"/>
      <c r="Q816" s="337"/>
      <c r="R816" s="337"/>
      <c r="S816" s="337"/>
      <c r="T816" s="337"/>
      <c r="U816" s="337"/>
      <c r="V816" s="337"/>
      <c r="W816" s="337"/>
      <c r="X816" s="337"/>
      <c r="Y816" s="337"/>
      <c r="Z816" s="337"/>
    </row>
    <row r="817" spans="1:26" ht="12.75" customHeight="1" x14ac:dyDescent="0.2">
      <c r="A817" s="337"/>
      <c r="B817" s="337"/>
      <c r="C817" s="337"/>
      <c r="D817" s="337"/>
      <c r="E817" s="337"/>
      <c r="F817" s="337"/>
      <c r="G817" s="337"/>
      <c r="H817" s="337"/>
      <c r="I817" s="337"/>
      <c r="J817" s="337"/>
      <c r="K817" s="337"/>
      <c r="L817" s="337"/>
      <c r="M817" s="337"/>
      <c r="N817" s="337"/>
      <c r="O817" s="337"/>
      <c r="P817" s="337"/>
      <c r="Q817" s="337"/>
      <c r="R817" s="337"/>
      <c r="S817" s="337"/>
      <c r="T817" s="337"/>
      <c r="U817" s="337"/>
      <c r="V817" s="337"/>
      <c r="W817" s="337"/>
      <c r="X817" s="337"/>
      <c r="Y817" s="337"/>
      <c r="Z817" s="337"/>
    </row>
    <row r="818" spans="1:26" ht="12.75" customHeight="1" x14ac:dyDescent="0.2">
      <c r="A818" s="337"/>
      <c r="B818" s="337"/>
      <c r="C818" s="337"/>
      <c r="D818" s="337"/>
      <c r="E818" s="337"/>
      <c r="F818" s="337"/>
      <c r="G818" s="337"/>
      <c r="H818" s="337"/>
      <c r="I818" s="337"/>
      <c r="J818" s="337"/>
      <c r="K818" s="337"/>
      <c r="L818" s="337"/>
      <c r="M818" s="337"/>
      <c r="N818" s="337"/>
      <c r="O818" s="337"/>
      <c r="P818" s="337"/>
      <c r="Q818" s="337"/>
      <c r="R818" s="337"/>
      <c r="S818" s="337"/>
      <c r="T818" s="337"/>
      <c r="U818" s="337"/>
      <c r="V818" s="337"/>
      <c r="W818" s="337"/>
      <c r="X818" s="337"/>
      <c r="Y818" s="337"/>
      <c r="Z818" s="337"/>
    </row>
    <row r="819" spans="1:26" ht="12.75" customHeight="1" x14ac:dyDescent="0.2">
      <c r="A819" s="337"/>
      <c r="B819" s="337"/>
      <c r="C819" s="337"/>
      <c r="D819" s="337"/>
      <c r="E819" s="337"/>
      <c r="F819" s="337"/>
      <c r="G819" s="337"/>
      <c r="H819" s="337"/>
      <c r="I819" s="337"/>
      <c r="J819" s="337"/>
      <c r="K819" s="337"/>
      <c r="L819" s="337"/>
      <c r="M819" s="337"/>
      <c r="N819" s="337"/>
      <c r="O819" s="337"/>
      <c r="P819" s="337"/>
      <c r="Q819" s="337"/>
      <c r="R819" s="337"/>
      <c r="S819" s="337"/>
      <c r="T819" s="337"/>
      <c r="U819" s="337"/>
      <c r="V819" s="337"/>
      <c r="W819" s="337"/>
      <c r="X819" s="337"/>
      <c r="Y819" s="337"/>
      <c r="Z819" s="337"/>
    </row>
    <row r="820" spans="1:26" ht="12.75" customHeight="1" x14ac:dyDescent="0.2">
      <c r="A820" s="337"/>
      <c r="B820" s="337"/>
      <c r="C820" s="337"/>
      <c r="D820" s="337"/>
      <c r="E820" s="337"/>
      <c r="F820" s="337"/>
      <c r="G820" s="337"/>
      <c r="H820" s="337"/>
      <c r="I820" s="337"/>
      <c r="J820" s="337"/>
      <c r="K820" s="337"/>
      <c r="L820" s="337"/>
      <c r="M820" s="337"/>
      <c r="N820" s="337"/>
      <c r="O820" s="337"/>
      <c r="P820" s="337"/>
      <c r="Q820" s="337"/>
      <c r="R820" s="337"/>
      <c r="S820" s="337"/>
      <c r="T820" s="337"/>
      <c r="U820" s="337"/>
      <c r="V820" s="337"/>
      <c r="W820" s="337"/>
      <c r="X820" s="337"/>
      <c r="Y820" s="337"/>
      <c r="Z820" s="337"/>
    </row>
    <row r="821" spans="1:26" ht="12.75" customHeight="1" x14ac:dyDescent="0.2">
      <c r="A821" s="337"/>
      <c r="B821" s="337"/>
      <c r="C821" s="337"/>
      <c r="D821" s="337"/>
      <c r="E821" s="337"/>
      <c r="F821" s="337"/>
      <c r="G821" s="337"/>
      <c r="H821" s="337"/>
      <c r="I821" s="337"/>
      <c r="J821" s="337"/>
      <c r="K821" s="337"/>
      <c r="L821" s="337"/>
      <c r="M821" s="337"/>
      <c r="N821" s="337"/>
      <c r="O821" s="337"/>
      <c r="P821" s="337"/>
      <c r="Q821" s="337"/>
      <c r="R821" s="337"/>
      <c r="S821" s="337"/>
      <c r="T821" s="337"/>
      <c r="U821" s="337"/>
      <c r="V821" s="337"/>
      <c r="W821" s="337"/>
      <c r="X821" s="337"/>
      <c r="Y821" s="337"/>
      <c r="Z821" s="337"/>
    </row>
    <row r="822" spans="1:26" ht="12.75" customHeight="1" x14ac:dyDescent="0.2">
      <c r="A822" s="337"/>
      <c r="B822" s="337"/>
      <c r="C822" s="337"/>
      <c r="D822" s="337"/>
      <c r="E822" s="337"/>
      <c r="F822" s="337"/>
      <c r="G822" s="337"/>
      <c r="H822" s="337"/>
      <c r="I822" s="337"/>
      <c r="J822" s="337"/>
      <c r="K822" s="337"/>
      <c r="L822" s="337"/>
      <c r="M822" s="337"/>
      <c r="N822" s="337"/>
      <c r="O822" s="337"/>
      <c r="P822" s="337"/>
      <c r="Q822" s="337"/>
      <c r="R822" s="337"/>
      <c r="S822" s="337"/>
      <c r="T822" s="337"/>
      <c r="U822" s="337"/>
      <c r="V822" s="337"/>
      <c r="W822" s="337"/>
      <c r="X822" s="337"/>
      <c r="Y822" s="337"/>
      <c r="Z822" s="337"/>
    </row>
    <row r="823" spans="1:26" ht="12.75" customHeight="1" x14ac:dyDescent="0.2">
      <c r="A823" s="337"/>
      <c r="B823" s="337"/>
      <c r="C823" s="337"/>
      <c r="D823" s="337"/>
      <c r="E823" s="337"/>
      <c r="F823" s="337"/>
      <c r="G823" s="337"/>
      <c r="H823" s="337"/>
      <c r="I823" s="337"/>
      <c r="J823" s="337"/>
      <c r="K823" s="337"/>
      <c r="L823" s="337"/>
      <c r="M823" s="337"/>
      <c r="N823" s="337"/>
      <c r="O823" s="337"/>
      <c r="P823" s="337"/>
      <c r="Q823" s="337"/>
      <c r="R823" s="337"/>
      <c r="S823" s="337"/>
      <c r="T823" s="337"/>
      <c r="U823" s="337"/>
      <c r="V823" s="337"/>
      <c r="W823" s="337"/>
      <c r="X823" s="337"/>
      <c r="Y823" s="337"/>
      <c r="Z823" s="337"/>
    </row>
    <row r="824" spans="1:26" ht="12.75" customHeight="1" x14ac:dyDescent="0.2">
      <c r="A824" s="337"/>
      <c r="B824" s="337"/>
      <c r="C824" s="337"/>
      <c r="D824" s="337"/>
      <c r="E824" s="337"/>
      <c r="F824" s="337"/>
      <c r="G824" s="337"/>
      <c r="H824" s="337"/>
      <c r="I824" s="337"/>
      <c r="J824" s="337"/>
      <c r="K824" s="337"/>
      <c r="L824" s="337"/>
      <c r="M824" s="337"/>
      <c r="N824" s="337"/>
      <c r="O824" s="337"/>
      <c r="P824" s="337"/>
      <c r="Q824" s="337"/>
      <c r="R824" s="337"/>
      <c r="S824" s="337"/>
      <c r="T824" s="337"/>
      <c r="U824" s="337"/>
      <c r="V824" s="337"/>
      <c r="W824" s="337"/>
      <c r="X824" s="337"/>
      <c r="Y824" s="337"/>
      <c r="Z824" s="337"/>
    </row>
    <row r="825" spans="1:26" ht="12.75" customHeight="1" x14ac:dyDescent="0.2">
      <c r="A825" s="337"/>
      <c r="B825" s="337"/>
      <c r="C825" s="337"/>
      <c r="D825" s="337"/>
      <c r="E825" s="337"/>
      <c r="F825" s="337"/>
      <c r="G825" s="337"/>
      <c r="H825" s="337"/>
      <c r="I825" s="337"/>
      <c r="J825" s="337"/>
      <c r="K825" s="337"/>
      <c r="L825" s="337"/>
      <c r="M825" s="337"/>
      <c r="N825" s="337"/>
      <c r="O825" s="337"/>
      <c r="P825" s="337"/>
      <c r="Q825" s="337"/>
      <c r="R825" s="337"/>
      <c r="S825" s="337"/>
      <c r="T825" s="337"/>
      <c r="U825" s="337"/>
      <c r="V825" s="337"/>
      <c r="W825" s="337"/>
      <c r="X825" s="337"/>
      <c r="Y825" s="337"/>
      <c r="Z825" s="337"/>
    </row>
    <row r="826" spans="1:26" ht="12.75" customHeight="1" x14ac:dyDescent="0.2">
      <c r="A826" s="337"/>
      <c r="B826" s="337"/>
      <c r="C826" s="337"/>
      <c r="D826" s="337"/>
      <c r="E826" s="337"/>
      <c r="F826" s="337"/>
      <c r="G826" s="337"/>
      <c r="H826" s="337"/>
      <c r="I826" s="337"/>
      <c r="J826" s="337"/>
      <c r="K826" s="337"/>
      <c r="L826" s="337"/>
      <c r="M826" s="337"/>
      <c r="N826" s="337"/>
      <c r="O826" s="337"/>
      <c r="P826" s="337"/>
      <c r="Q826" s="337"/>
      <c r="R826" s="337"/>
      <c r="S826" s="337"/>
      <c r="T826" s="337"/>
      <c r="U826" s="337"/>
      <c r="V826" s="337"/>
      <c r="W826" s="337"/>
      <c r="X826" s="337"/>
      <c r="Y826" s="337"/>
      <c r="Z826" s="337"/>
    </row>
    <row r="827" spans="1:26" ht="12.75" customHeight="1" x14ac:dyDescent="0.2">
      <c r="A827" s="337"/>
      <c r="B827" s="337"/>
      <c r="C827" s="337"/>
      <c r="D827" s="337"/>
      <c r="E827" s="337"/>
      <c r="F827" s="337"/>
      <c r="G827" s="337"/>
      <c r="H827" s="337"/>
      <c r="I827" s="337"/>
      <c r="J827" s="337"/>
      <c r="K827" s="337"/>
      <c r="L827" s="337"/>
      <c r="M827" s="337"/>
      <c r="N827" s="337"/>
      <c r="O827" s="337"/>
      <c r="P827" s="337"/>
      <c r="Q827" s="337"/>
      <c r="R827" s="337"/>
      <c r="S827" s="337"/>
      <c r="T827" s="337"/>
      <c r="U827" s="337"/>
      <c r="V827" s="337"/>
      <c r="W827" s="337"/>
      <c r="X827" s="337"/>
      <c r="Y827" s="337"/>
      <c r="Z827" s="337"/>
    </row>
    <row r="828" spans="1:26" ht="12.75" customHeight="1" x14ac:dyDescent="0.2">
      <c r="A828" s="337"/>
      <c r="B828" s="337"/>
      <c r="C828" s="337"/>
      <c r="D828" s="337"/>
      <c r="E828" s="337"/>
      <c r="F828" s="337"/>
      <c r="G828" s="337"/>
      <c r="H828" s="337"/>
      <c r="I828" s="337"/>
      <c r="J828" s="337"/>
      <c r="K828" s="337"/>
      <c r="L828" s="337"/>
      <c r="M828" s="337"/>
      <c r="N828" s="337"/>
      <c r="O828" s="337"/>
      <c r="P828" s="337"/>
      <c r="Q828" s="337"/>
      <c r="R828" s="337"/>
      <c r="S828" s="337"/>
      <c r="T828" s="337"/>
      <c r="U828" s="337"/>
      <c r="V828" s="337"/>
      <c r="W828" s="337"/>
      <c r="X828" s="337"/>
      <c r="Y828" s="337"/>
      <c r="Z828" s="337"/>
    </row>
    <row r="829" spans="1:26" ht="12.75" customHeight="1" x14ac:dyDescent="0.2">
      <c r="A829" s="337"/>
      <c r="B829" s="337"/>
      <c r="C829" s="337"/>
      <c r="D829" s="337"/>
      <c r="E829" s="337"/>
      <c r="F829" s="337"/>
      <c r="G829" s="337"/>
      <c r="H829" s="337"/>
      <c r="I829" s="337"/>
      <c r="J829" s="337"/>
      <c r="K829" s="337"/>
      <c r="L829" s="337"/>
      <c r="M829" s="337"/>
      <c r="N829" s="337"/>
      <c r="O829" s="337"/>
      <c r="P829" s="337"/>
      <c r="Q829" s="337"/>
      <c r="R829" s="337"/>
      <c r="S829" s="337"/>
      <c r="T829" s="337"/>
      <c r="U829" s="337"/>
      <c r="V829" s="337"/>
      <c r="W829" s="337"/>
      <c r="X829" s="337"/>
      <c r="Y829" s="337"/>
      <c r="Z829" s="337"/>
    </row>
    <row r="830" spans="1:26" ht="12.75" customHeight="1" x14ac:dyDescent="0.2">
      <c r="A830" s="337"/>
      <c r="B830" s="337"/>
      <c r="C830" s="337"/>
      <c r="D830" s="337"/>
      <c r="E830" s="337"/>
      <c r="F830" s="337"/>
      <c r="G830" s="337"/>
      <c r="H830" s="337"/>
      <c r="I830" s="337"/>
      <c r="J830" s="337"/>
      <c r="K830" s="337"/>
      <c r="L830" s="337"/>
      <c r="M830" s="337"/>
      <c r="N830" s="337"/>
      <c r="O830" s="337"/>
      <c r="P830" s="337"/>
      <c r="Q830" s="337"/>
      <c r="R830" s="337"/>
      <c r="S830" s="337"/>
      <c r="T830" s="337"/>
      <c r="U830" s="337"/>
      <c r="V830" s="337"/>
      <c r="W830" s="337"/>
      <c r="X830" s="337"/>
      <c r="Y830" s="337"/>
      <c r="Z830" s="337"/>
    </row>
    <row r="831" spans="1:26" ht="12.75" customHeight="1" x14ac:dyDescent="0.2">
      <c r="A831" s="337"/>
      <c r="B831" s="337"/>
      <c r="C831" s="337"/>
      <c r="D831" s="337"/>
      <c r="E831" s="337"/>
      <c r="F831" s="337"/>
      <c r="G831" s="337"/>
      <c r="H831" s="337"/>
      <c r="I831" s="337"/>
      <c r="J831" s="337"/>
      <c r="K831" s="337"/>
      <c r="L831" s="337"/>
      <c r="M831" s="337"/>
      <c r="N831" s="337"/>
      <c r="O831" s="337"/>
      <c r="P831" s="337"/>
      <c r="Q831" s="337"/>
      <c r="R831" s="337"/>
      <c r="S831" s="337"/>
      <c r="T831" s="337"/>
      <c r="U831" s="337"/>
      <c r="V831" s="337"/>
      <c r="W831" s="337"/>
      <c r="X831" s="337"/>
      <c r="Y831" s="337"/>
      <c r="Z831" s="337"/>
    </row>
    <row r="832" spans="1:26" ht="12.75" customHeight="1" x14ac:dyDescent="0.2">
      <c r="A832" s="337"/>
      <c r="B832" s="337"/>
      <c r="C832" s="337"/>
      <c r="D832" s="337"/>
      <c r="E832" s="337"/>
      <c r="F832" s="337"/>
      <c r="G832" s="337"/>
      <c r="H832" s="337"/>
      <c r="I832" s="337"/>
      <c r="J832" s="337"/>
      <c r="K832" s="337"/>
      <c r="L832" s="337"/>
      <c r="M832" s="337"/>
      <c r="N832" s="337"/>
      <c r="O832" s="337"/>
      <c r="P832" s="337"/>
      <c r="Q832" s="337"/>
      <c r="R832" s="337"/>
      <c r="S832" s="337"/>
      <c r="T832" s="337"/>
      <c r="U832" s="337"/>
      <c r="V832" s="337"/>
      <c r="W832" s="337"/>
      <c r="X832" s="337"/>
      <c r="Y832" s="337"/>
      <c r="Z832" s="337"/>
    </row>
    <row r="833" spans="1:26" ht="12.75" customHeight="1" x14ac:dyDescent="0.2">
      <c r="A833" s="337"/>
      <c r="B833" s="337"/>
      <c r="C833" s="337"/>
      <c r="D833" s="337"/>
      <c r="E833" s="337"/>
      <c r="F833" s="337"/>
      <c r="G833" s="337"/>
      <c r="H833" s="337"/>
      <c r="I833" s="337"/>
      <c r="J833" s="337"/>
      <c r="K833" s="337"/>
      <c r="L833" s="337"/>
      <c r="M833" s="337"/>
      <c r="N833" s="337"/>
      <c r="O833" s="337"/>
      <c r="P833" s="337"/>
      <c r="Q833" s="337"/>
      <c r="R833" s="337"/>
      <c r="S833" s="337"/>
      <c r="T833" s="337"/>
      <c r="U833" s="337"/>
      <c r="V833" s="337"/>
      <c r="W833" s="337"/>
      <c r="X833" s="337"/>
      <c r="Y833" s="337"/>
      <c r="Z833" s="337"/>
    </row>
    <row r="834" spans="1:26" ht="12.75" customHeight="1" x14ac:dyDescent="0.2">
      <c r="A834" s="337"/>
      <c r="B834" s="337"/>
      <c r="C834" s="337"/>
      <c r="D834" s="337"/>
      <c r="E834" s="337"/>
      <c r="F834" s="337"/>
      <c r="G834" s="337"/>
      <c r="H834" s="337"/>
      <c r="I834" s="337"/>
      <c r="J834" s="337"/>
      <c r="K834" s="337"/>
      <c r="L834" s="337"/>
      <c r="M834" s="337"/>
      <c r="N834" s="337"/>
      <c r="O834" s="337"/>
      <c r="P834" s="337"/>
      <c r="Q834" s="337"/>
      <c r="R834" s="337"/>
      <c r="S834" s="337"/>
      <c r="T834" s="337"/>
      <c r="U834" s="337"/>
      <c r="V834" s="337"/>
      <c r="W834" s="337"/>
      <c r="X834" s="337"/>
      <c r="Y834" s="337"/>
      <c r="Z834" s="337"/>
    </row>
    <row r="835" spans="1:26" ht="12.75" customHeight="1" x14ac:dyDescent="0.2">
      <c r="A835" s="337"/>
      <c r="B835" s="337"/>
      <c r="C835" s="337"/>
      <c r="D835" s="337"/>
      <c r="E835" s="337"/>
      <c r="F835" s="337"/>
      <c r="G835" s="337"/>
      <c r="H835" s="337"/>
      <c r="I835" s="337"/>
      <c r="J835" s="337"/>
      <c r="K835" s="337"/>
      <c r="L835" s="337"/>
      <c r="M835" s="337"/>
      <c r="N835" s="337"/>
      <c r="O835" s="337"/>
      <c r="P835" s="337"/>
      <c r="Q835" s="337"/>
      <c r="R835" s="337"/>
      <c r="S835" s="337"/>
      <c r="T835" s="337"/>
      <c r="U835" s="337"/>
      <c r="V835" s="337"/>
      <c r="W835" s="337"/>
      <c r="X835" s="337"/>
      <c r="Y835" s="337"/>
      <c r="Z835" s="337"/>
    </row>
    <row r="836" spans="1:26" ht="12.75" customHeight="1" x14ac:dyDescent="0.2">
      <c r="A836" s="337"/>
      <c r="B836" s="337"/>
      <c r="C836" s="337"/>
      <c r="D836" s="337"/>
      <c r="E836" s="337"/>
      <c r="F836" s="337"/>
      <c r="G836" s="337"/>
      <c r="H836" s="337"/>
      <c r="I836" s="337"/>
      <c r="J836" s="337"/>
      <c r="K836" s="337"/>
      <c r="L836" s="337"/>
      <c r="M836" s="337"/>
      <c r="N836" s="337"/>
      <c r="O836" s="337"/>
      <c r="P836" s="337"/>
      <c r="Q836" s="337"/>
      <c r="R836" s="337"/>
      <c r="S836" s="337"/>
      <c r="T836" s="337"/>
      <c r="U836" s="337"/>
      <c r="V836" s="337"/>
      <c r="W836" s="337"/>
      <c r="X836" s="337"/>
      <c r="Y836" s="337"/>
      <c r="Z836" s="337"/>
    </row>
    <row r="837" spans="1:26" ht="12.75" customHeight="1" x14ac:dyDescent="0.2">
      <c r="A837" s="337"/>
      <c r="B837" s="337"/>
      <c r="C837" s="337"/>
      <c r="D837" s="337"/>
      <c r="E837" s="337"/>
      <c r="F837" s="337"/>
      <c r="G837" s="337"/>
      <c r="H837" s="337"/>
      <c r="I837" s="337"/>
      <c r="J837" s="337"/>
      <c r="K837" s="337"/>
      <c r="L837" s="337"/>
      <c r="M837" s="337"/>
      <c r="N837" s="337"/>
      <c r="O837" s="337"/>
      <c r="P837" s="337"/>
      <c r="Q837" s="337"/>
      <c r="R837" s="337"/>
      <c r="S837" s="337"/>
      <c r="T837" s="337"/>
      <c r="U837" s="337"/>
      <c r="V837" s="337"/>
      <c r="W837" s="337"/>
      <c r="X837" s="337"/>
      <c r="Y837" s="337"/>
      <c r="Z837" s="337"/>
    </row>
    <row r="838" spans="1:26" ht="12.75" customHeight="1" x14ac:dyDescent="0.2">
      <c r="A838" s="337"/>
      <c r="B838" s="337"/>
      <c r="C838" s="337"/>
      <c r="D838" s="337"/>
      <c r="E838" s="337"/>
      <c r="F838" s="337"/>
      <c r="G838" s="337"/>
      <c r="H838" s="337"/>
      <c r="I838" s="337"/>
      <c r="J838" s="337"/>
      <c r="K838" s="337"/>
      <c r="L838" s="337"/>
      <c r="M838" s="337"/>
      <c r="N838" s="337"/>
      <c r="O838" s="337"/>
      <c r="P838" s="337"/>
      <c r="Q838" s="337"/>
      <c r="R838" s="337"/>
      <c r="S838" s="337"/>
      <c r="T838" s="337"/>
      <c r="U838" s="337"/>
      <c r="V838" s="337"/>
      <c r="W838" s="337"/>
      <c r="X838" s="337"/>
      <c r="Y838" s="337"/>
      <c r="Z838" s="337"/>
    </row>
    <row r="839" spans="1:26" ht="12.75" customHeight="1" x14ac:dyDescent="0.2">
      <c r="A839" s="337"/>
      <c r="B839" s="337"/>
      <c r="C839" s="337"/>
      <c r="D839" s="337"/>
      <c r="E839" s="337"/>
      <c r="F839" s="337"/>
      <c r="G839" s="337"/>
      <c r="H839" s="337"/>
      <c r="I839" s="337"/>
      <c r="J839" s="337"/>
      <c r="K839" s="337"/>
      <c r="L839" s="337"/>
      <c r="M839" s="337"/>
      <c r="N839" s="337"/>
      <c r="O839" s="337"/>
      <c r="P839" s="337"/>
      <c r="Q839" s="337"/>
      <c r="R839" s="337"/>
      <c r="S839" s="337"/>
      <c r="T839" s="337"/>
      <c r="U839" s="337"/>
      <c r="V839" s="337"/>
      <c r="W839" s="337"/>
      <c r="X839" s="337"/>
      <c r="Y839" s="337"/>
      <c r="Z839" s="337"/>
    </row>
    <row r="840" spans="1:26" ht="12.75" customHeight="1" x14ac:dyDescent="0.2">
      <c r="A840" s="337"/>
      <c r="B840" s="337"/>
      <c r="C840" s="337"/>
      <c r="D840" s="337"/>
      <c r="E840" s="337"/>
      <c r="F840" s="337"/>
      <c r="G840" s="337"/>
      <c r="H840" s="337"/>
      <c r="I840" s="337"/>
      <c r="J840" s="337"/>
      <c r="K840" s="337"/>
      <c r="L840" s="337"/>
      <c r="M840" s="337"/>
      <c r="N840" s="337"/>
      <c r="O840" s="337"/>
      <c r="P840" s="337"/>
      <c r="Q840" s="337"/>
      <c r="R840" s="337"/>
      <c r="S840" s="337"/>
      <c r="T840" s="337"/>
      <c r="U840" s="337"/>
      <c r="V840" s="337"/>
      <c r="W840" s="337"/>
      <c r="X840" s="337"/>
      <c r="Y840" s="337"/>
      <c r="Z840" s="337"/>
    </row>
    <row r="841" spans="1:26" ht="12.75" customHeight="1" x14ac:dyDescent="0.2">
      <c r="A841" s="337"/>
      <c r="B841" s="337"/>
      <c r="C841" s="337"/>
      <c r="D841" s="337"/>
      <c r="E841" s="337"/>
      <c r="F841" s="337"/>
      <c r="G841" s="337"/>
      <c r="H841" s="337"/>
      <c r="I841" s="337"/>
      <c r="J841" s="337"/>
      <c r="K841" s="337"/>
      <c r="L841" s="337"/>
      <c r="M841" s="337"/>
      <c r="N841" s="337"/>
      <c r="O841" s="337"/>
      <c r="P841" s="337"/>
      <c r="Q841" s="337"/>
      <c r="R841" s="337"/>
      <c r="S841" s="337"/>
      <c r="T841" s="337"/>
      <c r="U841" s="337"/>
      <c r="V841" s="337"/>
      <c r="W841" s="337"/>
      <c r="X841" s="337"/>
      <c r="Y841" s="337"/>
      <c r="Z841" s="337"/>
    </row>
    <row r="842" spans="1:26" ht="12.75" customHeight="1" x14ac:dyDescent="0.2">
      <c r="A842" s="337"/>
      <c r="B842" s="337"/>
      <c r="C842" s="337"/>
      <c r="D842" s="337"/>
      <c r="E842" s="337"/>
      <c r="F842" s="337"/>
      <c r="G842" s="337"/>
      <c r="H842" s="337"/>
      <c r="I842" s="337"/>
      <c r="J842" s="337"/>
      <c r="K842" s="337"/>
      <c r="L842" s="337"/>
      <c r="M842" s="337"/>
      <c r="N842" s="337"/>
      <c r="O842" s="337"/>
      <c r="P842" s="337"/>
      <c r="Q842" s="337"/>
      <c r="R842" s="337"/>
      <c r="S842" s="337"/>
      <c r="T842" s="337"/>
      <c r="U842" s="337"/>
      <c r="V842" s="337"/>
      <c r="W842" s="337"/>
      <c r="X842" s="337"/>
      <c r="Y842" s="337"/>
      <c r="Z842" s="337"/>
    </row>
    <row r="843" spans="1:26" ht="12.75" customHeight="1" x14ac:dyDescent="0.2">
      <c r="A843" s="337"/>
      <c r="B843" s="337"/>
      <c r="C843" s="337"/>
      <c r="D843" s="337"/>
      <c r="E843" s="337"/>
      <c r="F843" s="337"/>
      <c r="G843" s="337"/>
      <c r="H843" s="337"/>
      <c r="I843" s="337"/>
      <c r="J843" s="337"/>
      <c r="K843" s="337"/>
      <c r="L843" s="337"/>
      <c r="M843" s="337"/>
      <c r="N843" s="337"/>
      <c r="O843" s="337"/>
      <c r="P843" s="337"/>
      <c r="Q843" s="337"/>
      <c r="R843" s="337"/>
      <c r="S843" s="337"/>
      <c r="T843" s="337"/>
      <c r="U843" s="337"/>
      <c r="V843" s="337"/>
      <c r="W843" s="337"/>
      <c r="X843" s="337"/>
      <c r="Y843" s="337"/>
      <c r="Z843" s="337"/>
    </row>
    <row r="844" spans="1:26" ht="12.75" customHeight="1" x14ac:dyDescent="0.2">
      <c r="A844" s="337"/>
      <c r="B844" s="337"/>
      <c r="C844" s="337"/>
      <c r="D844" s="337"/>
      <c r="E844" s="337"/>
      <c r="F844" s="337"/>
      <c r="G844" s="337"/>
      <c r="H844" s="337"/>
      <c r="I844" s="337"/>
      <c r="J844" s="337"/>
      <c r="K844" s="337"/>
      <c r="L844" s="337"/>
      <c r="M844" s="337"/>
      <c r="N844" s="337"/>
      <c r="O844" s="337"/>
      <c r="P844" s="337"/>
      <c r="Q844" s="337"/>
      <c r="R844" s="337"/>
      <c r="S844" s="337"/>
      <c r="T844" s="337"/>
      <c r="U844" s="337"/>
      <c r="V844" s="337"/>
      <c r="W844" s="337"/>
      <c r="X844" s="337"/>
      <c r="Y844" s="337"/>
      <c r="Z844" s="337"/>
    </row>
    <row r="845" spans="1:26" ht="12.75" customHeight="1" x14ac:dyDescent="0.2">
      <c r="A845" s="337"/>
      <c r="B845" s="337"/>
      <c r="C845" s="337"/>
      <c r="D845" s="337"/>
      <c r="E845" s="337"/>
      <c r="F845" s="337"/>
      <c r="G845" s="337"/>
      <c r="H845" s="337"/>
      <c r="I845" s="337"/>
      <c r="J845" s="337"/>
      <c r="K845" s="337"/>
      <c r="L845" s="337"/>
      <c r="M845" s="337"/>
      <c r="N845" s="337"/>
      <c r="O845" s="337"/>
      <c r="P845" s="337"/>
      <c r="Q845" s="337"/>
      <c r="R845" s="337"/>
      <c r="S845" s="337"/>
      <c r="T845" s="337"/>
      <c r="U845" s="337"/>
      <c r="V845" s="337"/>
      <c r="W845" s="337"/>
      <c r="X845" s="337"/>
      <c r="Y845" s="337"/>
      <c r="Z845" s="337"/>
    </row>
    <row r="846" spans="1:26" ht="12.75" customHeight="1" x14ac:dyDescent="0.2">
      <c r="A846" s="337"/>
      <c r="B846" s="337"/>
      <c r="C846" s="337"/>
      <c r="D846" s="337"/>
      <c r="E846" s="337"/>
      <c r="F846" s="337"/>
      <c r="G846" s="337"/>
      <c r="H846" s="337"/>
      <c r="I846" s="337"/>
      <c r="J846" s="337"/>
      <c r="K846" s="337"/>
      <c r="L846" s="337"/>
      <c r="M846" s="337"/>
      <c r="N846" s="337"/>
      <c r="O846" s="337"/>
      <c r="P846" s="337"/>
      <c r="Q846" s="337"/>
      <c r="R846" s="337"/>
      <c r="S846" s="337"/>
      <c r="T846" s="337"/>
      <c r="U846" s="337"/>
      <c r="V846" s="337"/>
      <c r="W846" s="337"/>
      <c r="X846" s="337"/>
      <c r="Y846" s="337"/>
      <c r="Z846" s="337"/>
    </row>
    <row r="847" spans="1:26" ht="12.75" customHeight="1" x14ac:dyDescent="0.2">
      <c r="A847" s="337"/>
      <c r="B847" s="337"/>
      <c r="C847" s="337"/>
      <c r="D847" s="337"/>
      <c r="E847" s="337"/>
      <c r="F847" s="337"/>
      <c r="G847" s="337"/>
      <c r="H847" s="337"/>
      <c r="I847" s="337"/>
      <c r="J847" s="337"/>
      <c r="K847" s="337"/>
      <c r="L847" s="337"/>
      <c r="M847" s="337"/>
      <c r="N847" s="337"/>
      <c r="O847" s="337"/>
      <c r="P847" s="337"/>
      <c r="Q847" s="337"/>
      <c r="R847" s="337"/>
      <c r="S847" s="337"/>
      <c r="T847" s="337"/>
      <c r="U847" s="337"/>
      <c r="V847" s="337"/>
      <c r="W847" s="337"/>
      <c r="X847" s="337"/>
      <c r="Y847" s="337"/>
      <c r="Z847" s="337"/>
    </row>
    <row r="848" spans="1:26" ht="12.75" customHeight="1" x14ac:dyDescent="0.2">
      <c r="A848" s="337"/>
      <c r="B848" s="337"/>
      <c r="C848" s="337"/>
      <c r="D848" s="337"/>
      <c r="E848" s="337"/>
      <c r="F848" s="337"/>
      <c r="G848" s="337"/>
      <c r="H848" s="337"/>
      <c r="I848" s="337"/>
      <c r="J848" s="337"/>
      <c r="K848" s="337"/>
      <c r="L848" s="337"/>
      <c r="M848" s="337"/>
      <c r="N848" s="337"/>
      <c r="O848" s="337"/>
      <c r="P848" s="337"/>
      <c r="Q848" s="337"/>
      <c r="R848" s="337"/>
      <c r="S848" s="337"/>
      <c r="T848" s="337"/>
      <c r="U848" s="337"/>
      <c r="V848" s="337"/>
      <c r="W848" s="337"/>
      <c r="X848" s="337"/>
      <c r="Y848" s="337"/>
      <c r="Z848" s="337"/>
    </row>
    <row r="849" spans="1:26" ht="12.75" customHeight="1" x14ac:dyDescent="0.2">
      <c r="A849" s="337"/>
      <c r="B849" s="337"/>
      <c r="C849" s="337"/>
      <c r="D849" s="337"/>
      <c r="E849" s="337"/>
      <c r="F849" s="337"/>
      <c r="G849" s="337"/>
      <c r="H849" s="337"/>
      <c r="I849" s="337"/>
      <c r="J849" s="337"/>
      <c r="K849" s="337"/>
      <c r="L849" s="337"/>
      <c r="M849" s="337"/>
      <c r="N849" s="337"/>
      <c r="O849" s="337"/>
      <c r="P849" s="337"/>
      <c r="Q849" s="337"/>
      <c r="R849" s="337"/>
      <c r="S849" s="337"/>
      <c r="T849" s="337"/>
      <c r="U849" s="337"/>
      <c r="V849" s="337"/>
      <c r="W849" s="337"/>
      <c r="X849" s="337"/>
      <c r="Y849" s="337"/>
      <c r="Z849" s="337"/>
    </row>
    <row r="850" spans="1:26" ht="12.75" customHeight="1" x14ac:dyDescent="0.2">
      <c r="A850" s="337"/>
      <c r="B850" s="337"/>
      <c r="C850" s="337"/>
      <c r="D850" s="337"/>
      <c r="E850" s="337"/>
      <c r="F850" s="337"/>
      <c r="G850" s="337"/>
      <c r="H850" s="337"/>
      <c r="I850" s="337"/>
      <c r="J850" s="337"/>
      <c r="K850" s="337"/>
      <c r="L850" s="337"/>
      <c r="M850" s="337"/>
      <c r="N850" s="337"/>
      <c r="O850" s="337"/>
      <c r="P850" s="337"/>
      <c r="Q850" s="337"/>
      <c r="R850" s="337"/>
      <c r="S850" s="337"/>
      <c r="T850" s="337"/>
      <c r="U850" s="337"/>
      <c r="V850" s="337"/>
      <c r="W850" s="337"/>
      <c r="X850" s="337"/>
      <c r="Y850" s="337"/>
      <c r="Z850" s="337"/>
    </row>
    <row r="851" spans="1:26" ht="12.75" customHeight="1" x14ac:dyDescent="0.2">
      <c r="A851" s="337"/>
      <c r="B851" s="337"/>
      <c r="C851" s="337"/>
      <c r="D851" s="337"/>
      <c r="E851" s="337"/>
      <c r="F851" s="337"/>
      <c r="G851" s="337"/>
      <c r="H851" s="337"/>
      <c r="I851" s="337"/>
      <c r="J851" s="337"/>
      <c r="K851" s="337"/>
      <c r="L851" s="337"/>
      <c r="M851" s="337"/>
      <c r="N851" s="337"/>
      <c r="O851" s="337"/>
      <c r="P851" s="337"/>
      <c r="Q851" s="337"/>
      <c r="R851" s="337"/>
      <c r="S851" s="337"/>
      <c r="T851" s="337"/>
      <c r="U851" s="337"/>
      <c r="V851" s="337"/>
      <c r="W851" s="337"/>
      <c r="X851" s="337"/>
      <c r="Y851" s="337"/>
      <c r="Z851" s="337"/>
    </row>
    <row r="852" spans="1:26" ht="12.75" customHeight="1" x14ac:dyDescent="0.2">
      <c r="A852" s="337"/>
      <c r="B852" s="337"/>
      <c r="C852" s="337"/>
      <c r="D852" s="337"/>
      <c r="E852" s="337"/>
      <c r="F852" s="337"/>
      <c r="G852" s="337"/>
      <c r="H852" s="337"/>
      <c r="I852" s="337"/>
      <c r="J852" s="337"/>
      <c r="K852" s="337"/>
      <c r="L852" s="337"/>
      <c r="M852" s="337"/>
      <c r="N852" s="337"/>
      <c r="O852" s="337"/>
      <c r="P852" s="337"/>
      <c r="Q852" s="337"/>
      <c r="R852" s="337"/>
      <c r="S852" s="337"/>
      <c r="T852" s="337"/>
      <c r="U852" s="337"/>
      <c r="V852" s="337"/>
      <c r="W852" s="337"/>
      <c r="X852" s="337"/>
      <c r="Y852" s="337"/>
      <c r="Z852" s="337"/>
    </row>
    <row r="853" spans="1:26" ht="12.75" customHeight="1" x14ac:dyDescent="0.2">
      <c r="A853" s="337"/>
      <c r="B853" s="337"/>
      <c r="C853" s="337"/>
      <c r="D853" s="337"/>
      <c r="E853" s="337"/>
      <c r="F853" s="337"/>
      <c r="G853" s="337"/>
      <c r="H853" s="337"/>
      <c r="I853" s="337"/>
      <c r="J853" s="337"/>
      <c r="K853" s="337"/>
      <c r="L853" s="337"/>
      <c r="M853" s="337"/>
      <c r="N853" s="337"/>
      <c r="O853" s="337"/>
      <c r="P853" s="337"/>
      <c r="Q853" s="337"/>
      <c r="R853" s="337"/>
      <c r="S853" s="337"/>
      <c r="T853" s="337"/>
      <c r="U853" s="337"/>
      <c r="V853" s="337"/>
      <c r="W853" s="337"/>
      <c r="X853" s="337"/>
      <c r="Y853" s="337"/>
      <c r="Z853" s="337"/>
    </row>
    <row r="854" spans="1:26" ht="12.75" customHeight="1" x14ac:dyDescent="0.2">
      <c r="A854" s="337"/>
      <c r="B854" s="337"/>
      <c r="C854" s="337"/>
      <c r="D854" s="337"/>
      <c r="E854" s="337"/>
      <c r="F854" s="337"/>
      <c r="G854" s="337"/>
      <c r="H854" s="337"/>
      <c r="I854" s="337"/>
      <c r="J854" s="337"/>
      <c r="K854" s="337"/>
      <c r="L854" s="337"/>
      <c r="M854" s="337"/>
      <c r="N854" s="337"/>
      <c r="O854" s="337"/>
      <c r="P854" s="337"/>
      <c r="Q854" s="337"/>
      <c r="R854" s="337"/>
      <c r="S854" s="337"/>
      <c r="T854" s="337"/>
      <c r="U854" s="337"/>
      <c r="V854" s="337"/>
      <c r="W854" s="337"/>
      <c r="X854" s="337"/>
      <c r="Y854" s="337"/>
      <c r="Z854" s="337"/>
    </row>
    <row r="855" spans="1:26" ht="12.75" customHeight="1" x14ac:dyDescent="0.2">
      <c r="A855" s="337"/>
      <c r="B855" s="337"/>
      <c r="C855" s="337"/>
      <c r="D855" s="337"/>
      <c r="E855" s="337"/>
      <c r="F855" s="337"/>
      <c r="G855" s="337"/>
      <c r="H855" s="337"/>
      <c r="I855" s="337"/>
      <c r="J855" s="337"/>
      <c r="K855" s="337"/>
      <c r="L855" s="337"/>
      <c r="M855" s="337"/>
      <c r="N855" s="337"/>
      <c r="O855" s="337"/>
      <c r="P855" s="337"/>
      <c r="Q855" s="337"/>
      <c r="R855" s="337"/>
      <c r="S855" s="337"/>
      <c r="T855" s="337"/>
      <c r="U855" s="337"/>
      <c r="V855" s="337"/>
      <c r="W855" s="337"/>
      <c r="X855" s="337"/>
      <c r="Y855" s="337"/>
      <c r="Z855" s="337"/>
    </row>
    <row r="856" spans="1:26" ht="12.75" customHeight="1" x14ac:dyDescent="0.2">
      <c r="A856" s="337"/>
      <c r="B856" s="337"/>
      <c r="C856" s="337"/>
      <c r="D856" s="337"/>
      <c r="E856" s="337"/>
      <c r="F856" s="337"/>
      <c r="G856" s="337"/>
      <c r="H856" s="337"/>
      <c r="I856" s="337"/>
      <c r="J856" s="337"/>
      <c r="K856" s="337"/>
      <c r="L856" s="337"/>
      <c r="M856" s="337"/>
      <c r="N856" s="337"/>
      <c r="O856" s="337"/>
      <c r="P856" s="337"/>
      <c r="Q856" s="337"/>
      <c r="R856" s="337"/>
      <c r="S856" s="337"/>
      <c r="T856" s="337"/>
      <c r="U856" s="337"/>
      <c r="V856" s="337"/>
      <c r="W856" s="337"/>
      <c r="X856" s="337"/>
      <c r="Y856" s="337"/>
      <c r="Z856" s="337"/>
    </row>
    <row r="857" spans="1:26" ht="12.75" customHeight="1" x14ac:dyDescent="0.2">
      <c r="A857" s="337"/>
      <c r="B857" s="337"/>
      <c r="C857" s="337"/>
      <c r="D857" s="337"/>
      <c r="E857" s="337"/>
      <c r="F857" s="337"/>
      <c r="G857" s="337"/>
      <c r="H857" s="337"/>
      <c r="I857" s="337"/>
      <c r="J857" s="337"/>
      <c r="K857" s="337"/>
      <c r="L857" s="337"/>
      <c r="M857" s="337"/>
      <c r="N857" s="337"/>
      <c r="O857" s="337"/>
      <c r="P857" s="337"/>
      <c r="Q857" s="337"/>
      <c r="R857" s="337"/>
      <c r="S857" s="337"/>
      <c r="T857" s="337"/>
      <c r="U857" s="337"/>
      <c r="V857" s="337"/>
      <c r="W857" s="337"/>
      <c r="X857" s="337"/>
      <c r="Y857" s="337"/>
      <c r="Z857" s="337"/>
    </row>
    <row r="858" spans="1:26" ht="12.75" customHeight="1" x14ac:dyDescent="0.2">
      <c r="A858" s="337"/>
      <c r="B858" s="337"/>
      <c r="C858" s="337"/>
      <c r="D858" s="337"/>
      <c r="E858" s="337"/>
      <c r="F858" s="337"/>
      <c r="G858" s="337"/>
      <c r="H858" s="337"/>
      <c r="I858" s="337"/>
      <c r="J858" s="337"/>
      <c r="K858" s="337"/>
      <c r="L858" s="337"/>
      <c r="M858" s="337"/>
      <c r="N858" s="337"/>
      <c r="O858" s="337"/>
      <c r="P858" s="337"/>
      <c r="Q858" s="337"/>
      <c r="R858" s="337"/>
      <c r="S858" s="337"/>
      <c r="T858" s="337"/>
      <c r="U858" s="337"/>
      <c r="V858" s="337"/>
      <c r="W858" s="337"/>
      <c r="X858" s="337"/>
      <c r="Y858" s="337"/>
      <c r="Z858" s="337"/>
    </row>
    <row r="859" spans="1:26" ht="12.75" customHeight="1" x14ac:dyDescent="0.2">
      <c r="A859" s="337"/>
      <c r="B859" s="337"/>
      <c r="C859" s="337"/>
      <c r="D859" s="337"/>
      <c r="E859" s="337"/>
      <c r="F859" s="337"/>
      <c r="G859" s="337"/>
      <c r="H859" s="337"/>
      <c r="I859" s="337"/>
      <c r="J859" s="337"/>
      <c r="K859" s="337"/>
      <c r="L859" s="337"/>
      <c r="M859" s="337"/>
      <c r="N859" s="337"/>
      <c r="O859" s="337"/>
      <c r="P859" s="337"/>
      <c r="Q859" s="337"/>
      <c r="R859" s="337"/>
      <c r="S859" s="337"/>
      <c r="T859" s="337"/>
      <c r="U859" s="337"/>
      <c r="V859" s="337"/>
      <c r="W859" s="337"/>
      <c r="X859" s="337"/>
      <c r="Y859" s="337"/>
      <c r="Z859" s="337"/>
    </row>
    <row r="860" spans="1:26" ht="12.75" customHeight="1" x14ac:dyDescent="0.2">
      <c r="A860" s="337"/>
      <c r="B860" s="337"/>
      <c r="C860" s="337"/>
      <c r="D860" s="337"/>
      <c r="E860" s="337"/>
      <c r="F860" s="337"/>
      <c r="G860" s="337"/>
      <c r="H860" s="337"/>
      <c r="I860" s="337"/>
      <c r="J860" s="337"/>
      <c r="K860" s="337"/>
      <c r="L860" s="337"/>
      <c r="M860" s="337"/>
      <c r="N860" s="337"/>
      <c r="O860" s="337"/>
      <c r="P860" s="337"/>
      <c r="Q860" s="337"/>
      <c r="R860" s="337"/>
      <c r="S860" s="337"/>
      <c r="T860" s="337"/>
      <c r="U860" s="337"/>
      <c r="V860" s="337"/>
      <c r="W860" s="337"/>
      <c r="X860" s="337"/>
      <c r="Y860" s="337"/>
      <c r="Z860" s="337"/>
    </row>
    <row r="861" spans="1:26" ht="12.75" customHeight="1" x14ac:dyDescent="0.2">
      <c r="A861" s="337"/>
      <c r="B861" s="337"/>
      <c r="C861" s="337"/>
      <c r="D861" s="337"/>
      <c r="E861" s="337"/>
      <c r="F861" s="337"/>
      <c r="G861" s="337"/>
      <c r="H861" s="337"/>
      <c r="I861" s="337"/>
      <c r="J861" s="337"/>
      <c r="K861" s="337"/>
      <c r="L861" s="337"/>
      <c r="M861" s="337"/>
      <c r="N861" s="337"/>
      <c r="O861" s="337"/>
      <c r="P861" s="337"/>
      <c r="Q861" s="337"/>
      <c r="R861" s="337"/>
      <c r="S861" s="337"/>
      <c r="T861" s="337"/>
      <c r="U861" s="337"/>
      <c r="V861" s="337"/>
      <c r="W861" s="337"/>
      <c r="X861" s="337"/>
      <c r="Y861" s="337"/>
      <c r="Z861" s="337"/>
    </row>
    <row r="862" spans="1:26" ht="12.75" customHeight="1" x14ac:dyDescent="0.2">
      <c r="A862" s="337"/>
      <c r="B862" s="337"/>
      <c r="C862" s="337"/>
      <c r="D862" s="337"/>
      <c r="E862" s="337"/>
      <c r="F862" s="337"/>
      <c r="G862" s="337"/>
      <c r="H862" s="337"/>
      <c r="I862" s="337"/>
      <c r="J862" s="337"/>
      <c r="K862" s="337"/>
      <c r="L862" s="337"/>
      <c r="M862" s="337"/>
      <c r="N862" s="337"/>
      <c r="O862" s="337"/>
      <c r="P862" s="337"/>
      <c r="Q862" s="337"/>
      <c r="R862" s="337"/>
      <c r="S862" s="337"/>
      <c r="T862" s="337"/>
      <c r="U862" s="337"/>
      <c r="V862" s="337"/>
      <c r="W862" s="337"/>
      <c r="X862" s="337"/>
      <c r="Y862" s="337"/>
      <c r="Z862" s="337"/>
    </row>
    <row r="863" spans="1:26" ht="12.75" customHeight="1" x14ac:dyDescent="0.2">
      <c r="A863" s="337"/>
      <c r="B863" s="337"/>
      <c r="C863" s="337"/>
      <c r="D863" s="337"/>
      <c r="E863" s="337"/>
      <c r="F863" s="337"/>
      <c r="G863" s="337"/>
      <c r="H863" s="337"/>
      <c r="I863" s="337"/>
      <c r="J863" s="337"/>
      <c r="K863" s="337"/>
      <c r="L863" s="337"/>
      <c r="M863" s="337"/>
      <c r="N863" s="337"/>
      <c r="O863" s="337"/>
      <c r="P863" s="337"/>
      <c r="Q863" s="337"/>
      <c r="R863" s="337"/>
      <c r="S863" s="337"/>
      <c r="T863" s="337"/>
      <c r="U863" s="337"/>
      <c r="V863" s="337"/>
      <c r="W863" s="337"/>
      <c r="X863" s="337"/>
      <c r="Y863" s="337"/>
      <c r="Z863" s="337"/>
    </row>
    <row r="864" spans="1:26" ht="12.75" customHeight="1" x14ac:dyDescent="0.2">
      <c r="A864" s="337"/>
      <c r="B864" s="337"/>
      <c r="C864" s="337"/>
      <c r="D864" s="337"/>
      <c r="E864" s="337"/>
      <c r="F864" s="337"/>
      <c r="G864" s="337"/>
      <c r="H864" s="337"/>
      <c r="I864" s="337"/>
      <c r="J864" s="337"/>
      <c r="K864" s="337"/>
      <c r="L864" s="337"/>
      <c r="M864" s="337"/>
      <c r="N864" s="337"/>
      <c r="O864" s="337"/>
      <c r="P864" s="337"/>
      <c r="Q864" s="337"/>
      <c r="R864" s="337"/>
      <c r="S864" s="337"/>
      <c r="T864" s="337"/>
      <c r="U864" s="337"/>
      <c r="V864" s="337"/>
      <c r="W864" s="337"/>
      <c r="X864" s="337"/>
      <c r="Y864" s="337"/>
      <c r="Z864" s="337"/>
    </row>
    <row r="865" spans="1:26" ht="12.75" customHeight="1" x14ac:dyDescent="0.2">
      <c r="A865" s="337"/>
      <c r="B865" s="337"/>
      <c r="C865" s="337"/>
      <c r="D865" s="337"/>
      <c r="E865" s="337"/>
      <c r="F865" s="337"/>
      <c r="G865" s="337"/>
      <c r="H865" s="337"/>
      <c r="I865" s="337"/>
      <c r="J865" s="337"/>
      <c r="K865" s="337"/>
      <c r="L865" s="337"/>
      <c r="M865" s="337"/>
      <c r="N865" s="337"/>
      <c r="O865" s="337"/>
      <c r="P865" s="337"/>
      <c r="Q865" s="337"/>
      <c r="R865" s="337"/>
      <c r="S865" s="337"/>
      <c r="T865" s="337"/>
      <c r="U865" s="337"/>
      <c r="V865" s="337"/>
      <c r="W865" s="337"/>
      <c r="X865" s="337"/>
      <c r="Y865" s="337"/>
      <c r="Z865" s="337"/>
    </row>
    <row r="866" spans="1:26" ht="12.75" customHeight="1" x14ac:dyDescent="0.2">
      <c r="A866" s="337"/>
      <c r="B866" s="337"/>
      <c r="C866" s="337"/>
      <c r="D866" s="337"/>
      <c r="E866" s="337"/>
      <c r="F866" s="337"/>
      <c r="G866" s="337"/>
      <c r="H866" s="337"/>
      <c r="I866" s="337"/>
      <c r="J866" s="337"/>
      <c r="K866" s="337"/>
      <c r="L866" s="337"/>
      <c r="M866" s="337"/>
      <c r="N866" s="337"/>
      <c r="O866" s="337"/>
      <c r="P866" s="337"/>
      <c r="Q866" s="337"/>
      <c r="R866" s="337"/>
      <c r="S866" s="337"/>
      <c r="T866" s="337"/>
      <c r="U866" s="337"/>
      <c r="V866" s="337"/>
      <c r="W866" s="337"/>
      <c r="X866" s="337"/>
      <c r="Y866" s="337"/>
      <c r="Z866" s="337"/>
    </row>
    <row r="867" spans="1:26" ht="12.75" customHeight="1" x14ac:dyDescent="0.2">
      <c r="A867" s="337"/>
      <c r="B867" s="337"/>
      <c r="C867" s="337"/>
      <c r="D867" s="337"/>
      <c r="E867" s="337"/>
      <c r="F867" s="337"/>
      <c r="G867" s="337"/>
      <c r="H867" s="337"/>
      <c r="I867" s="337"/>
      <c r="J867" s="337"/>
      <c r="K867" s="337"/>
      <c r="L867" s="337"/>
      <c r="M867" s="337"/>
      <c r="N867" s="337"/>
      <c r="O867" s="337"/>
      <c r="P867" s="337"/>
      <c r="Q867" s="337"/>
      <c r="R867" s="337"/>
      <c r="S867" s="337"/>
      <c r="T867" s="337"/>
      <c r="U867" s="337"/>
      <c r="V867" s="337"/>
      <c r="W867" s="337"/>
      <c r="X867" s="337"/>
      <c r="Y867" s="337"/>
      <c r="Z867" s="337"/>
    </row>
    <row r="868" spans="1:26" ht="12.75" customHeight="1" x14ac:dyDescent="0.2">
      <c r="A868" s="337"/>
      <c r="B868" s="337"/>
      <c r="C868" s="337"/>
      <c r="D868" s="337"/>
      <c r="E868" s="337"/>
      <c r="F868" s="337"/>
      <c r="G868" s="337"/>
      <c r="H868" s="337"/>
      <c r="I868" s="337"/>
      <c r="J868" s="337"/>
      <c r="K868" s="337"/>
      <c r="L868" s="337"/>
      <c r="M868" s="337"/>
      <c r="N868" s="337"/>
      <c r="O868" s="337"/>
      <c r="P868" s="337"/>
      <c r="Q868" s="337"/>
      <c r="R868" s="337"/>
      <c r="S868" s="337"/>
      <c r="T868" s="337"/>
      <c r="U868" s="337"/>
      <c r="V868" s="337"/>
      <c r="W868" s="337"/>
      <c r="X868" s="337"/>
      <c r="Y868" s="337"/>
      <c r="Z868" s="337"/>
    </row>
    <row r="869" spans="1:26" ht="12.75" customHeight="1" x14ac:dyDescent="0.2">
      <c r="A869" s="337"/>
      <c r="B869" s="337"/>
      <c r="C869" s="337"/>
      <c r="D869" s="337"/>
      <c r="E869" s="337"/>
      <c r="F869" s="337"/>
      <c r="G869" s="337"/>
      <c r="H869" s="337"/>
      <c r="I869" s="337"/>
      <c r="J869" s="337"/>
      <c r="K869" s="337"/>
      <c r="L869" s="337"/>
      <c r="M869" s="337"/>
      <c r="N869" s="337"/>
      <c r="O869" s="337"/>
      <c r="P869" s="337"/>
      <c r="Q869" s="337"/>
      <c r="R869" s="337"/>
      <c r="S869" s="337"/>
      <c r="T869" s="337"/>
      <c r="U869" s="337"/>
      <c r="V869" s="337"/>
      <c r="W869" s="337"/>
      <c r="X869" s="337"/>
      <c r="Y869" s="337"/>
      <c r="Z869" s="337"/>
    </row>
    <row r="870" spans="1:26" ht="12.75" customHeight="1" x14ac:dyDescent="0.2">
      <c r="A870" s="337"/>
      <c r="B870" s="337"/>
      <c r="C870" s="337"/>
      <c r="D870" s="337"/>
      <c r="E870" s="337"/>
      <c r="F870" s="337"/>
      <c r="G870" s="337"/>
      <c r="H870" s="337"/>
      <c r="I870" s="337"/>
      <c r="J870" s="337"/>
      <c r="K870" s="337"/>
      <c r="L870" s="337"/>
      <c r="M870" s="337"/>
      <c r="N870" s="337"/>
      <c r="O870" s="337"/>
      <c r="P870" s="337"/>
      <c r="Q870" s="337"/>
      <c r="R870" s="337"/>
      <c r="S870" s="337"/>
      <c r="T870" s="337"/>
      <c r="U870" s="337"/>
      <c r="V870" s="337"/>
      <c r="W870" s="337"/>
      <c r="X870" s="337"/>
      <c r="Y870" s="337"/>
      <c r="Z870" s="337"/>
    </row>
    <row r="871" spans="1:26" ht="12.75" customHeight="1" x14ac:dyDescent="0.2">
      <c r="A871" s="337"/>
      <c r="B871" s="337"/>
      <c r="C871" s="337"/>
      <c r="D871" s="337"/>
      <c r="E871" s="337"/>
      <c r="F871" s="337"/>
      <c r="G871" s="337"/>
      <c r="H871" s="337"/>
      <c r="I871" s="337"/>
      <c r="J871" s="337"/>
      <c r="K871" s="337"/>
      <c r="L871" s="337"/>
      <c r="M871" s="337"/>
      <c r="N871" s="337"/>
      <c r="O871" s="337"/>
      <c r="P871" s="337"/>
      <c r="Q871" s="337"/>
      <c r="R871" s="337"/>
      <c r="S871" s="337"/>
      <c r="T871" s="337"/>
      <c r="U871" s="337"/>
      <c r="V871" s="337"/>
      <c r="W871" s="337"/>
      <c r="X871" s="337"/>
      <c r="Y871" s="337"/>
      <c r="Z871" s="337"/>
    </row>
    <row r="872" spans="1:26" ht="12.75" customHeight="1" x14ac:dyDescent="0.2">
      <c r="A872" s="337"/>
      <c r="B872" s="337"/>
      <c r="C872" s="337"/>
      <c r="D872" s="337"/>
      <c r="E872" s="337"/>
      <c r="F872" s="337"/>
      <c r="G872" s="337"/>
      <c r="H872" s="337"/>
      <c r="I872" s="337"/>
      <c r="J872" s="337"/>
      <c r="K872" s="337"/>
      <c r="L872" s="337"/>
      <c r="M872" s="337"/>
      <c r="N872" s="337"/>
      <c r="O872" s="337"/>
      <c r="P872" s="337"/>
      <c r="Q872" s="337"/>
      <c r="R872" s="337"/>
      <c r="S872" s="337"/>
      <c r="T872" s="337"/>
      <c r="U872" s="337"/>
      <c r="V872" s="337"/>
      <c r="W872" s="337"/>
      <c r="X872" s="337"/>
      <c r="Y872" s="337"/>
      <c r="Z872" s="337"/>
    </row>
    <row r="873" spans="1:26" ht="12.75" customHeight="1" x14ac:dyDescent="0.2">
      <c r="A873" s="337"/>
      <c r="B873" s="337"/>
      <c r="C873" s="337"/>
      <c r="D873" s="337"/>
      <c r="E873" s="337"/>
      <c r="F873" s="337"/>
      <c r="G873" s="337"/>
      <c r="H873" s="337"/>
      <c r="I873" s="337"/>
      <c r="J873" s="337"/>
      <c r="K873" s="337"/>
      <c r="L873" s="337"/>
      <c r="M873" s="337"/>
      <c r="N873" s="337"/>
      <c r="O873" s="337"/>
      <c r="P873" s="337"/>
      <c r="Q873" s="337"/>
      <c r="R873" s="337"/>
      <c r="S873" s="337"/>
      <c r="T873" s="337"/>
      <c r="U873" s="337"/>
      <c r="V873" s="337"/>
      <c r="W873" s="337"/>
      <c r="X873" s="337"/>
      <c r="Y873" s="337"/>
      <c r="Z873" s="337"/>
    </row>
    <row r="874" spans="1:26" ht="12.75" customHeight="1" x14ac:dyDescent="0.2">
      <c r="A874" s="337"/>
      <c r="B874" s="337"/>
      <c r="C874" s="337"/>
      <c r="D874" s="337"/>
      <c r="E874" s="337"/>
      <c r="F874" s="337"/>
      <c r="G874" s="337"/>
      <c r="H874" s="337"/>
      <c r="I874" s="337"/>
      <c r="J874" s="337"/>
      <c r="K874" s="337"/>
      <c r="L874" s="337"/>
      <c r="M874" s="337"/>
      <c r="N874" s="337"/>
      <c r="O874" s="337"/>
      <c r="P874" s="337"/>
      <c r="Q874" s="337"/>
      <c r="R874" s="337"/>
      <c r="S874" s="337"/>
      <c r="T874" s="337"/>
      <c r="U874" s="337"/>
      <c r="V874" s="337"/>
      <c r="W874" s="337"/>
      <c r="X874" s="337"/>
      <c r="Y874" s="337"/>
      <c r="Z874" s="337"/>
    </row>
    <row r="875" spans="1:26" ht="12.75" customHeight="1" x14ac:dyDescent="0.2">
      <c r="A875" s="337"/>
      <c r="B875" s="337"/>
      <c r="C875" s="337"/>
      <c r="D875" s="337"/>
      <c r="E875" s="337"/>
      <c r="F875" s="337"/>
      <c r="G875" s="337"/>
      <c r="H875" s="337"/>
      <c r="I875" s="337"/>
      <c r="J875" s="337"/>
      <c r="K875" s="337"/>
      <c r="L875" s="337"/>
      <c r="M875" s="337"/>
      <c r="N875" s="337"/>
      <c r="O875" s="337"/>
      <c r="P875" s="337"/>
      <c r="Q875" s="337"/>
      <c r="R875" s="337"/>
      <c r="S875" s="337"/>
      <c r="T875" s="337"/>
      <c r="U875" s="337"/>
      <c r="V875" s="337"/>
      <c r="W875" s="337"/>
      <c r="X875" s="337"/>
      <c r="Y875" s="337"/>
      <c r="Z875" s="337"/>
    </row>
    <row r="876" spans="1:26" ht="12.75" customHeight="1" x14ac:dyDescent="0.2">
      <c r="A876" s="337"/>
      <c r="B876" s="337"/>
      <c r="C876" s="337"/>
      <c r="D876" s="337"/>
      <c r="E876" s="337"/>
      <c r="F876" s="337"/>
      <c r="G876" s="337"/>
      <c r="H876" s="337"/>
      <c r="I876" s="337"/>
      <c r="J876" s="337"/>
      <c r="K876" s="337"/>
      <c r="L876" s="337"/>
      <c r="M876" s="337"/>
      <c r="N876" s="337"/>
      <c r="O876" s="337"/>
      <c r="P876" s="337"/>
      <c r="Q876" s="337"/>
      <c r="R876" s="337"/>
      <c r="S876" s="337"/>
      <c r="T876" s="337"/>
      <c r="U876" s="337"/>
      <c r="V876" s="337"/>
      <c r="W876" s="337"/>
      <c r="X876" s="337"/>
      <c r="Y876" s="337"/>
      <c r="Z876" s="337"/>
    </row>
    <row r="877" spans="1:26" ht="12.75" customHeight="1" x14ac:dyDescent="0.2">
      <c r="A877" s="337"/>
      <c r="B877" s="337"/>
      <c r="C877" s="337"/>
      <c r="D877" s="337"/>
      <c r="E877" s="337"/>
      <c r="F877" s="337"/>
      <c r="G877" s="337"/>
      <c r="H877" s="337"/>
      <c r="I877" s="337"/>
      <c r="J877" s="337"/>
      <c r="K877" s="337"/>
      <c r="L877" s="337"/>
      <c r="M877" s="337"/>
      <c r="N877" s="337"/>
      <c r="O877" s="337"/>
      <c r="P877" s="337"/>
      <c r="Q877" s="337"/>
      <c r="R877" s="337"/>
      <c r="S877" s="337"/>
      <c r="T877" s="337"/>
      <c r="U877" s="337"/>
      <c r="V877" s="337"/>
      <c r="W877" s="337"/>
      <c r="X877" s="337"/>
      <c r="Y877" s="337"/>
      <c r="Z877" s="337"/>
    </row>
    <row r="878" spans="1:26" ht="12.75" customHeight="1" x14ac:dyDescent="0.2">
      <c r="A878" s="337"/>
      <c r="B878" s="337"/>
      <c r="C878" s="337"/>
      <c r="D878" s="337"/>
      <c r="E878" s="337"/>
      <c r="F878" s="337"/>
      <c r="G878" s="337"/>
      <c r="H878" s="337"/>
      <c r="I878" s="337"/>
      <c r="J878" s="337"/>
      <c r="K878" s="337"/>
      <c r="L878" s="337"/>
      <c r="M878" s="337"/>
      <c r="N878" s="337"/>
      <c r="O878" s="337"/>
      <c r="P878" s="337"/>
      <c r="Q878" s="337"/>
      <c r="R878" s="337"/>
      <c r="S878" s="337"/>
      <c r="T878" s="337"/>
      <c r="U878" s="337"/>
      <c r="V878" s="337"/>
      <c r="W878" s="337"/>
      <c r="X878" s="337"/>
      <c r="Y878" s="337"/>
      <c r="Z878" s="337"/>
    </row>
    <row r="879" spans="1:26" ht="12.75" customHeight="1" x14ac:dyDescent="0.2">
      <c r="A879" s="337"/>
      <c r="B879" s="337"/>
      <c r="C879" s="337"/>
      <c r="D879" s="337"/>
      <c r="E879" s="337"/>
      <c r="F879" s="337"/>
      <c r="G879" s="337"/>
      <c r="H879" s="337"/>
      <c r="I879" s="337"/>
      <c r="J879" s="337"/>
      <c r="K879" s="337"/>
      <c r="L879" s="337"/>
      <c r="M879" s="337"/>
      <c r="N879" s="337"/>
      <c r="O879" s="337"/>
      <c r="P879" s="337"/>
      <c r="Q879" s="337"/>
      <c r="R879" s="337"/>
      <c r="S879" s="337"/>
      <c r="T879" s="337"/>
      <c r="U879" s="337"/>
      <c r="V879" s="337"/>
      <c r="W879" s="337"/>
      <c r="X879" s="337"/>
      <c r="Y879" s="337"/>
      <c r="Z879" s="337"/>
    </row>
    <row r="880" spans="1:26" ht="12.75" customHeight="1" x14ac:dyDescent="0.2">
      <c r="A880" s="337"/>
      <c r="B880" s="337"/>
      <c r="C880" s="337"/>
      <c r="D880" s="337"/>
      <c r="E880" s="337"/>
      <c r="F880" s="337"/>
      <c r="G880" s="337"/>
      <c r="H880" s="337"/>
      <c r="I880" s="337"/>
      <c r="J880" s="337"/>
      <c r="K880" s="337"/>
      <c r="L880" s="337"/>
      <c r="M880" s="337"/>
      <c r="N880" s="337"/>
      <c r="O880" s="337"/>
      <c r="P880" s="337"/>
      <c r="Q880" s="337"/>
      <c r="R880" s="337"/>
      <c r="S880" s="337"/>
      <c r="T880" s="337"/>
      <c r="U880" s="337"/>
      <c r="V880" s="337"/>
      <c r="W880" s="337"/>
      <c r="X880" s="337"/>
      <c r="Y880" s="337"/>
      <c r="Z880" s="337"/>
    </row>
    <row r="881" spans="1:26" ht="12.75" customHeight="1" x14ac:dyDescent="0.2">
      <c r="A881" s="337"/>
      <c r="B881" s="337"/>
      <c r="C881" s="337"/>
      <c r="D881" s="337"/>
      <c r="E881" s="337"/>
      <c r="F881" s="337"/>
      <c r="G881" s="337"/>
      <c r="H881" s="337"/>
      <c r="I881" s="337"/>
      <c r="J881" s="337"/>
      <c r="K881" s="337"/>
      <c r="L881" s="337"/>
      <c r="M881" s="337"/>
      <c r="N881" s="337"/>
      <c r="O881" s="337"/>
      <c r="P881" s="337"/>
      <c r="Q881" s="337"/>
      <c r="R881" s="337"/>
      <c r="S881" s="337"/>
      <c r="T881" s="337"/>
      <c r="U881" s="337"/>
      <c r="V881" s="337"/>
      <c r="W881" s="337"/>
      <c r="X881" s="337"/>
      <c r="Y881" s="337"/>
      <c r="Z881" s="337"/>
    </row>
    <row r="882" spans="1:26" ht="12.75" customHeight="1" x14ac:dyDescent="0.2">
      <c r="A882" s="337"/>
      <c r="B882" s="337"/>
      <c r="C882" s="337"/>
      <c r="D882" s="337"/>
      <c r="E882" s="337"/>
      <c r="F882" s="337"/>
      <c r="G882" s="337"/>
      <c r="H882" s="337"/>
      <c r="I882" s="337"/>
      <c r="J882" s="337"/>
      <c r="K882" s="337"/>
      <c r="L882" s="337"/>
      <c r="M882" s="337"/>
      <c r="N882" s="337"/>
      <c r="O882" s="337"/>
      <c r="P882" s="337"/>
      <c r="Q882" s="337"/>
      <c r="R882" s="337"/>
      <c r="S882" s="337"/>
      <c r="T882" s="337"/>
      <c r="U882" s="337"/>
      <c r="V882" s="337"/>
      <c r="W882" s="337"/>
      <c r="X882" s="337"/>
      <c r="Y882" s="337"/>
      <c r="Z882" s="337"/>
    </row>
    <row r="883" spans="1:26" ht="12.75" customHeight="1" x14ac:dyDescent="0.2">
      <c r="A883" s="337"/>
      <c r="B883" s="337"/>
      <c r="C883" s="337"/>
      <c r="D883" s="337"/>
      <c r="E883" s="337"/>
      <c r="F883" s="337"/>
      <c r="G883" s="337"/>
      <c r="H883" s="337"/>
      <c r="I883" s="337"/>
      <c r="J883" s="337"/>
      <c r="K883" s="337"/>
      <c r="L883" s="337"/>
      <c r="M883" s="337"/>
      <c r="N883" s="337"/>
      <c r="O883" s="337"/>
      <c r="P883" s="337"/>
      <c r="Q883" s="337"/>
      <c r="R883" s="337"/>
      <c r="S883" s="337"/>
      <c r="T883" s="337"/>
      <c r="U883" s="337"/>
      <c r="V883" s="337"/>
      <c r="W883" s="337"/>
      <c r="X883" s="337"/>
      <c r="Y883" s="337"/>
      <c r="Z883" s="337"/>
    </row>
    <row r="884" spans="1:26" ht="12.75" customHeight="1" x14ac:dyDescent="0.2">
      <c r="A884" s="337"/>
      <c r="B884" s="337"/>
      <c r="C884" s="337"/>
      <c r="D884" s="337"/>
      <c r="E884" s="337"/>
      <c r="F884" s="337"/>
      <c r="G884" s="337"/>
      <c r="H884" s="337"/>
      <c r="I884" s="337"/>
      <c r="J884" s="337"/>
      <c r="K884" s="337"/>
      <c r="L884" s="337"/>
      <c r="M884" s="337"/>
      <c r="N884" s="337"/>
      <c r="O884" s="337"/>
      <c r="P884" s="337"/>
      <c r="Q884" s="337"/>
      <c r="R884" s="337"/>
      <c r="S884" s="337"/>
      <c r="T884" s="337"/>
      <c r="U884" s="337"/>
      <c r="V884" s="337"/>
      <c r="W884" s="337"/>
      <c r="X884" s="337"/>
      <c r="Y884" s="337"/>
      <c r="Z884" s="337"/>
    </row>
    <row r="885" spans="1:26" ht="12.75" customHeight="1" x14ac:dyDescent="0.2">
      <c r="A885" s="337"/>
      <c r="B885" s="337"/>
      <c r="C885" s="337"/>
      <c r="D885" s="337"/>
      <c r="E885" s="337"/>
      <c r="F885" s="337"/>
      <c r="G885" s="337"/>
      <c r="H885" s="337"/>
      <c r="I885" s="337"/>
      <c r="J885" s="337"/>
      <c r="K885" s="337"/>
      <c r="L885" s="337"/>
      <c r="M885" s="337"/>
      <c r="N885" s="337"/>
      <c r="O885" s="337"/>
      <c r="P885" s="337"/>
      <c r="Q885" s="337"/>
      <c r="R885" s="337"/>
      <c r="S885" s="337"/>
      <c r="T885" s="337"/>
      <c r="U885" s="337"/>
      <c r="V885" s="337"/>
      <c r="W885" s="337"/>
      <c r="X885" s="337"/>
      <c r="Y885" s="337"/>
      <c r="Z885" s="337"/>
    </row>
    <row r="886" spans="1:26" ht="12.75" customHeight="1" x14ac:dyDescent="0.2">
      <c r="A886" s="337"/>
      <c r="B886" s="337"/>
      <c r="C886" s="337"/>
      <c r="D886" s="337"/>
      <c r="E886" s="337"/>
      <c r="F886" s="337"/>
      <c r="G886" s="337"/>
      <c r="H886" s="337"/>
      <c r="I886" s="337"/>
      <c r="J886" s="337"/>
      <c r="K886" s="337"/>
      <c r="L886" s="337"/>
      <c r="M886" s="337"/>
      <c r="N886" s="337"/>
      <c r="O886" s="337"/>
      <c r="P886" s="337"/>
      <c r="Q886" s="337"/>
      <c r="R886" s="337"/>
      <c r="S886" s="337"/>
      <c r="T886" s="337"/>
      <c r="U886" s="337"/>
      <c r="V886" s="337"/>
      <c r="W886" s="337"/>
      <c r="X886" s="337"/>
      <c r="Y886" s="337"/>
      <c r="Z886" s="337"/>
    </row>
    <row r="887" spans="1:26" ht="12.75" customHeight="1" x14ac:dyDescent="0.2">
      <c r="A887" s="337"/>
      <c r="B887" s="337"/>
      <c r="C887" s="337"/>
      <c r="D887" s="337"/>
      <c r="E887" s="337"/>
      <c r="F887" s="337"/>
      <c r="G887" s="337"/>
      <c r="H887" s="337"/>
      <c r="I887" s="337"/>
      <c r="J887" s="337"/>
      <c r="K887" s="337"/>
      <c r="L887" s="337"/>
      <c r="M887" s="337"/>
      <c r="N887" s="337"/>
      <c r="O887" s="337"/>
      <c r="P887" s="337"/>
      <c r="Q887" s="337"/>
      <c r="R887" s="337"/>
      <c r="S887" s="337"/>
      <c r="T887" s="337"/>
      <c r="U887" s="337"/>
      <c r="V887" s="337"/>
      <c r="W887" s="337"/>
      <c r="X887" s="337"/>
      <c r="Y887" s="337"/>
      <c r="Z887" s="337"/>
    </row>
    <row r="888" spans="1:26" ht="12.75" customHeight="1" x14ac:dyDescent="0.2">
      <c r="A888" s="337"/>
      <c r="B888" s="337"/>
      <c r="C888" s="337"/>
      <c r="D888" s="337"/>
      <c r="E888" s="337"/>
      <c r="F888" s="337"/>
      <c r="G888" s="337"/>
      <c r="H888" s="337"/>
      <c r="I888" s="337"/>
      <c r="J888" s="337"/>
      <c r="K888" s="337"/>
      <c r="L888" s="337"/>
      <c r="M888" s="337"/>
      <c r="N888" s="337"/>
      <c r="O888" s="337"/>
      <c r="P888" s="337"/>
      <c r="Q888" s="337"/>
      <c r="R888" s="337"/>
      <c r="S888" s="337"/>
      <c r="T888" s="337"/>
      <c r="U888" s="337"/>
      <c r="V888" s="337"/>
      <c r="W888" s="337"/>
      <c r="X888" s="337"/>
      <c r="Y888" s="337"/>
      <c r="Z888" s="337"/>
    </row>
    <row r="889" spans="1:26" ht="12.75" customHeight="1" x14ac:dyDescent="0.2">
      <c r="A889" s="337"/>
      <c r="B889" s="337"/>
      <c r="C889" s="337"/>
      <c r="D889" s="337"/>
      <c r="E889" s="337"/>
      <c r="F889" s="337"/>
      <c r="G889" s="337"/>
      <c r="H889" s="337"/>
      <c r="I889" s="337"/>
      <c r="J889" s="337"/>
      <c r="K889" s="337"/>
      <c r="L889" s="337"/>
      <c r="M889" s="337"/>
      <c r="N889" s="337"/>
      <c r="O889" s="337"/>
      <c r="P889" s="337"/>
      <c r="Q889" s="337"/>
      <c r="R889" s="337"/>
      <c r="S889" s="337"/>
      <c r="T889" s="337"/>
      <c r="U889" s="337"/>
      <c r="V889" s="337"/>
      <c r="W889" s="337"/>
      <c r="X889" s="337"/>
      <c r="Y889" s="337"/>
      <c r="Z889" s="337"/>
    </row>
    <row r="890" spans="1:26" ht="12.75" customHeight="1" x14ac:dyDescent="0.2">
      <c r="A890" s="337"/>
      <c r="B890" s="337"/>
      <c r="C890" s="337"/>
      <c r="D890" s="337"/>
      <c r="E890" s="337"/>
      <c r="F890" s="337"/>
      <c r="G890" s="337"/>
      <c r="H890" s="337"/>
      <c r="I890" s="337"/>
      <c r="J890" s="337"/>
      <c r="K890" s="337"/>
      <c r="L890" s="337"/>
      <c r="M890" s="337"/>
      <c r="N890" s="337"/>
      <c r="O890" s="337"/>
      <c r="P890" s="337"/>
      <c r="Q890" s="337"/>
      <c r="R890" s="337"/>
      <c r="S890" s="337"/>
      <c r="T890" s="337"/>
      <c r="U890" s="337"/>
      <c r="V890" s="337"/>
      <c r="W890" s="337"/>
      <c r="X890" s="337"/>
      <c r="Y890" s="337"/>
      <c r="Z890" s="337"/>
    </row>
    <row r="891" spans="1:26" ht="12.75" customHeight="1" x14ac:dyDescent="0.2">
      <c r="A891" s="337"/>
      <c r="B891" s="337"/>
      <c r="C891" s="337"/>
      <c r="D891" s="337"/>
      <c r="E891" s="337"/>
      <c r="F891" s="337"/>
      <c r="G891" s="337"/>
      <c r="H891" s="337"/>
      <c r="I891" s="337"/>
      <c r="J891" s="337"/>
      <c r="K891" s="337"/>
      <c r="L891" s="337"/>
      <c r="M891" s="337"/>
      <c r="N891" s="337"/>
      <c r="O891" s="337"/>
      <c r="P891" s="337"/>
      <c r="Q891" s="337"/>
      <c r="R891" s="337"/>
      <c r="S891" s="337"/>
      <c r="T891" s="337"/>
      <c r="U891" s="337"/>
      <c r="V891" s="337"/>
      <c r="W891" s="337"/>
      <c r="X891" s="337"/>
      <c r="Y891" s="337"/>
      <c r="Z891" s="337"/>
    </row>
    <row r="892" spans="1:26" ht="12.75" customHeight="1" x14ac:dyDescent="0.2">
      <c r="A892" s="337"/>
      <c r="B892" s="337"/>
      <c r="C892" s="337"/>
      <c r="D892" s="337"/>
      <c r="E892" s="337"/>
      <c r="F892" s="337"/>
      <c r="G892" s="337"/>
      <c r="H892" s="337"/>
      <c r="I892" s="337"/>
      <c r="J892" s="337"/>
      <c r="K892" s="337"/>
      <c r="L892" s="337"/>
      <c r="M892" s="337"/>
      <c r="N892" s="337"/>
      <c r="O892" s="337"/>
      <c r="P892" s="337"/>
      <c r="Q892" s="337"/>
      <c r="R892" s="337"/>
      <c r="S892" s="337"/>
      <c r="T892" s="337"/>
      <c r="U892" s="337"/>
      <c r="V892" s="337"/>
      <c r="W892" s="337"/>
      <c r="X892" s="337"/>
      <c r="Y892" s="337"/>
      <c r="Z892" s="337"/>
    </row>
    <row r="893" spans="1:26" ht="12.75" customHeight="1" x14ac:dyDescent="0.2">
      <c r="A893" s="337"/>
      <c r="B893" s="337"/>
      <c r="C893" s="337"/>
      <c r="D893" s="337"/>
      <c r="E893" s="337"/>
      <c r="F893" s="337"/>
      <c r="G893" s="337"/>
      <c r="H893" s="337"/>
      <c r="I893" s="337"/>
      <c r="J893" s="337"/>
      <c r="K893" s="337"/>
      <c r="L893" s="337"/>
      <c r="M893" s="337"/>
      <c r="N893" s="337"/>
      <c r="O893" s="337"/>
      <c r="P893" s="337"/>
      <c r="Q893" s="337"/>
      <c r="R893" s="337"/>
      <c r="S893" s="337"/>
      <c r="T893" s="337"/>
      <c r="U893" s="337"/>
      <c r="V893" s="337"/>
      <c r="W893" s="337"/>
      <c r="X893" s="337"/>
      <c r="Y893" s="337"/>
      <c r="Z893" s="337"/>
    </row>
    <row r="894" spans="1:26" ht="12.75" customHeight="1" x14ac:dyDescent="0.2">
      <c r="A894" s="337"/>
      <c r="B894" s="337"/>
      <c r="C894" s="337"/>
      <c r="D894" s="337"/>
      <c r="E894" s="337"/>
      <c r="F894" s="337"/>
      <c r="G894" s="337"/>
      <c r="H894" s="337"/>
      <c r="I894" s="337"/>
      <c r="J894" s="337"/>
      <c r="K894" s="337"/>
      <c r="L894" s="337"/>
      <c r="M894" s="337"/>
      <c r="N894" s="337"/>
      <c r="O894" s="337"/>
      <c r="P894" s="337"/>
      <c r="Q894" s="337"/>
      <c r="R894" s="337"/>
      <c r="S894" s="337"/>
      <c r="T894" s="337"/>
      <c r="U894" s="337"/>
      <c r="V894" s="337"/>
      <c r="W894" s="337"/>
      <c r="X894" s="337"/>
      <c r="Y894" s="337"/>
      <c r="Z894" s="337"/>
    </row>
    <row r="895" spans="1:26" ht="12.75" customHeight="1" x14ac:dyDescent="0.2">
      <c r="A895" s="337"/>
      <c r="B895" s="337"/>
      <c r="C895" s="337"/>
      <c r="D895" s="337"/>
      <c r="E895" s="337"/>
      <c r="F895" s="337"/>
      <c r="G895" s="337"/>
      <c r="H895" s="337"/>
      <c r="I895" s="337"/>
      <c r="J895" s="337"/>
      <c r="K895" s="337"/>
      <c r="L895" s="337"/>
      <c r="M895" s="337"/>
      <c r="N895" s="337"/>
      <c r="O895" s="337"/>
      <c r="P895" s="337"/>
      <c r="Q895" s="337"/>
      <c r="R895" s="337"/>
      <c r="S895" s="337"/>
      <c r="T895" s="337"/>
      <c r="U895" s="337"/>
      <c r="V895" s="337"/>
      <c r="W895" s="337"/>
      <c r="X895" s="337"/>
      <c r="Y895" s="337"/>
      <c r="Z895" s="337"/>
    </row>
    <row r="896" spans="1:26" ht="12.75" customHeight="1" x14ac:dyDescent="0.2">
      <c r="A896" s="337"/>
      <c r="B896" s="337"/>
      <c r="C896" s="337"/>
      <c r="D896" s="337"/>
      <c r="E896" s="337"/>
      <c r="F896" s="337"/>
      <c r="G896" s="337"/>
      <c r="H896" s="337"/>
      <c r="I896" s="337"/>
      <c r="J896" s="337"/>
      <c r="K896" s="337"/>
      <c r="L896" s="337"/>
      <c r="M896" s="337"/>
      <c r="N896" s="337"/>
      <c r="O896" s="337"/>
      <c r="P896" s="337"/>
      <c r="Q896" s="337"/>
      <c r="R896" s="337"/>
      <c r="S896" s="337"/>
      <c r="T896" s="337"/>
      <c r="U896" s="337"/>
      <c r="V896" s="337"/>
      <c r="W896" s="337"/>
      <c r="X896" s="337"/>
      <c r="Y896" s="337"/>
      <c r="Z896" s="337"/>
    </row>
    <row r="897" spans="1:26" ht="12.75" customHeight="1" x14ac:dyDescent="0.2">
      <c r="A897" s="337"/>
      <c r="B897" s="337"/>
      <c r="C897" s="337"/>
      <c r="D897" s="337"/>
      <c r="E897" s="337"/>
      <c r="F897" s="337"/>
      <c r="G897" s="337"/>
      <c r="H897" s="337"/>
      <c r="I897" s="337"/>
      <c r="J897" s="337"/>
      <c r="K897" s="337"/>
      <c r="L897" s="337"/>
      <c r="M897" s="337"/>
      <c r="N897" s="337"/>
      <c r="O897" s="337"/>
      <c r="P897" s="337"/>
      <c r="Q897" s="337"/>
      <c r="R897" s="337"/>
      <c r="S897" s="337"/>
      <c r="T897" s="337"/>
      <c r="U897" s="337"/>
      <c r="V897" s="337"/>
      <c r="W897" s="337"/>
      <c r="X897" s="337"/>
      <c r="Y897" s="337"/>
      <c r="Z897" s="337"/>
    </row>
    <row r="898" spans="1:26" ht="12.75" customHeight="1" x14ac:dyDescent="0.2">
      <c r="A898" s="337"/>
      <c r="B898" s="337"/>
      <c r="C898" s="337"/>
      <c r="D898" s="337"/>
      <c r="E898" s="337"/>
      <c r="F898" s="337"/>
      <c r="G898" s="337"/>
      <c r="H898" s="337"/>
      <c r="I898" s="337"/>
      <c r="J898" s="337"/>
      <c r="K898" s="337"/>
      <c r="L898" s="337"/>
      <c r="M898" s="337"/>
      <c r="N898" s="337"/>
      <c r="O898" s="337"/>
      <c r="P898" s="337"/>
      <c r="Q898" s="337"/>
      <c r="R898" s="337"/>
      <c r="S898" s="337"/>
      <c r="T898" s="337"/>
      <c r="U898" s="337"/>
      <c r="V898" s="337"/>
      <c r="W898" s="337"/>
      <c r="X898" s="337"/>
      <c r="Y898" s="337"/>
      <c r="Z898" s="337"/>
    </row>
    <row r="899" spans="1:26" ht="12.75" customHeight="1" x14ac:dyDescent="0.2">
      <c r="A899" s="337"/>
      <c r="B899" s="337"/>
      <c r="C899" s="337"/>
      <c r="D899" s="337"/>
      <c r="E899" s="337"/>
      <c r="F899" s="337"/>
      <c r="G899" s="337"/>
      <c r="H899" s="337"/>
      <c r="I899" s="337"/>
      <c r="J899" s="337"/>
      <c r="K899" s="337"/>
      <c r="L899" s="337"/>
      <c r="M899" s="337"/>
      <c r="N899" s="337"/>
      <c r="O899" s="337"/>
      <c r="P899" s="337"/>
      <c r="Q899" s="337"/>
      <c r="R899" s="337"/>
      <c r="S899" s="337"/>
      <c r="T899" s="337"/>
      <c r="U899" s="337"/>
      <c r="V899" s="337"/>
      <c r="W899" s="337"/>
      <c r="X899" s="337"/>
      <c r="Y899" s="337"/>
      <c r="Z899" s="337"/>
    </row>
    <row r="900" spans="1:26" ht="12.75" customHeight="1" x14ac:dyDescent="0.2">
      <c r="A900" s="337"/>
      <c r="B900" s="337"/>
      <c r="C900" s="337"/>
      <c r="D900" s="337"/>
      <c r="E900" s="337"/>
      <c r="F900" s="337"/>
      <c r="G900" s="337"/>
      <c r="H900" s="337"/>
      <c r="I900" s="337"/>
      <c r="J900" s="337"/>
      <c r="K900" s="337"/>
      <c r="L900" s="337"/>
      <c r="M900" s="337"/>
      <c r="N900" s="337"/>
      <c r="O900" s="337"/>
      <c r="P900" s="337"/>
      <c r="Q900" s="337"/>
      <c r="R900" s="337"/>
      <c r="S900" s="337"/>
      <c r="T900" s="337"/>
      <c r="U900" s="337"/>
      <c r="V900" s="337"/>
      <c r="W900" s="337"/>
      <c r="X900" s="337"/>
      <c r="Y900" s="337"/>
      <c r="Z900" s="337"/>
    </row>
    <row r="901" spans="1:26" ht="12.75" customHeight="1" x14ac:dyDescent="0.2">
      <c r="A901" s="337"/>
      <c r="B901" s="337"/>
      <c r="C901" s="337"/>
      <c r="D901" s="337"/>
      <c r="E901" s="337"/>
      <c r="F901" s="337"/>
      <c r="G901" s="337"/>
      <c r="H901" s="337"/>
      <c r="I901" s="337"/>
      <c r="J901" s="337"/>
      <c r="K901" s="337"/>
      <c r="L901" s="337"/>
      <c r="M901" s="337"/>
      <c r="N901" s="337"/>
      <c r="O901" s="337"/>
      <c r="P901" s="337"/>
      <c r="Q901" s="337"/>
      <c r="R901" s="337"/>
      <c r="S901" s="337"/>
      <c r="T901" s="337"/>
      <c r="U901" s="337"/>
      <c r="V901" s="337"/>
      <c r="W901" s="337"/>
      <c r="X901" s="337"/>
      <c r="Y901" s="337"/>
      <c r="Z901" s="337"/>
    </row>
    <row r="902" spans="1:26" ht="12.75" customHeight="1" x14ac:dyDescent="0.2">
      <c r="A902" s="337"/>
      <c r="B902" s="337"/>
      <c r="C902" s="337"/>
      <c r="D902" s="337"/>
      <c r="E902" s="337"/>
      <c r="F902" s="337"/>
      <c r="G902" s="337"/>
      <c r="H902" s="337"/>
      <c r="I902" s="337"/>
      <c r="J902" s="337"/>
      <c r="K902" s="337"/>
      <c r="L902" s="337"/>
      <c r="M902" s="337"/>
      <c r="N902" s="337"/>
      <c r="O902" s="337"/>
      <c r="P902" s="337"/>
      <c r="Q902" s="337"/>
      <c r="R902" s="337"/>
      <c r="S902" s="337"/>
      <c r="T902" s="337"/>
      <c r="U902" s="337"/>
      <c r="V902" s="337"/>
      <c r="W902" s="337"/>
      <c r="X902" s="337"/>
      <c r="Y902" s="337"/>
      <c r="Z902" s="337"/>
    </row>
    <row r="903" spans="1:26" ht="12.75" customHeight="1" x14ac:dyDescent="0.2">
      <c r="A903" s="337"/>
      <c r="B903" s="337"/>
      <c r="C903" s="337"/>
      <c r="D903" s="337"/>
      <c r="E903" s="337"/>
      <c r="F903" s="337"/>
      <c r="G903" s="337"/>
      <c r="H903" s="337"/>
      <c r="I903" s="337"/>
      <c r="J903" s="337"/>
      <c r="K903" s="337"/>
      <c r="L903" s="337"/>
      <c r="M903" s="337"/>
      <c r="N903" s="337"/>
      <c r="O903" s="337"/>
      <c r="P903" s="337"/>
      <c r="Q903" s="337"/>
      <c r="R903" s="337"/>
      <c r="S903" s="337"/>
      <c r="T903" s="337"/>
      <c r="U903" s="337"/>
      <c r="V903" s="337"/>
      <c r="W903" s="337"/>
      <c r="X903" s="337"/>
      <c r="Y903" s="337"/>
      <c r="Z903" s="337"/>
    </row>
    <row r="904" spans="1:26" ht="12.75" customHeight="1" x14ac:dyDescent="0.2">
      <c r="A904" s="337"/>
      <c r="B904" s="337"/>
      <c r="C904" s="337"/>
      <c r="D904" s="337"/>
      <c r="E904" s="337"/>
      <c r="F904" s="337"/>
      <c r="G904" s="337"/>
      <c r="H904" s="337"/>
      <c r="I904" s="337"/>
      <c r="J904" s="337"/>
      <c r="K904" s="337"/>
      <c r="L904" s="337"/>
      <c r="M904" s="337"/>
      <c r="N904" s="337"/>
      <c r="O904" s="337"/>
      <c r="P904" s="337"/>
      <c r="Q904" s="337"/>
      <c r="R904" s="337"/>
      <c r="S904" s="337"/>
      <c r="T904" s="337"/>
      <c r="U904" s="337"/>
      <c r="V904" s="337"/>
      <c r="W904" s="337"/>
      <c r="X904" s="337"/>
      <c r="Y904" s="337"/>
      <c r="Z904" s="337"/>
    </row>
    <row r="905" spans="1:26" ht="12.75" customHeight="1" x14ac:dyDescent="0.2">
      <c r="A905" s="337"/>
      <c r="B905" s="337"/>
      <c r="C905" s="337"/>
      <c r="D905" s="337"/>
      <c r="E905" s="337"/>
      <c r="F905" s="337"/>
      <c r="G905" s="337"/>
      <c r="H905" s="337"/>
      <c r="I905" s="337"/>
      <c r="J905" s="337"/>
      <c r="K905" s="337"/>
      <c r="L905" s="337"/>
      <c r="M905" s="337"/>
      <c r="N905" s="337"/>
      <c r="O905" s="337"/>
      <c r="P905" s="337"/>
      <c r="Q905" s="337"/>
      <c r="R905" s="337"/>
      <c r="S905" s="337"/>
      <c r="T905" s="337"/>
      <c r="U905" s="337"/>
      <c r="V905" s="337"/>
      <c r="W905" s="337"/>
      <c r="X905" s="337"/>
      <c r="Y905" s="337"/>
      <c r="Z905" s="337"/>
    </row>
    <row r="906" spans="1:26" ht="12.75" customHeight="1" x14ac:dyDescent="0.2">
      <c r="A906" s="337"/>
      <c r="B906" s="337"/>
      <c r="C906" s="337"/>
      <c r="D906" s="337"/>
      <c r="E906" s="337"/>
      <c r="F906" s="337"/>
      <c r="G906" s="337"/>
      <c r="H906" s="337"/>
      <c r="I906" s="337"/>
      <c r="J906" s="337"/>
      <c r="K906" s="337"/>
      <c r="L906" s="337"/>
      <c r="M906" s="337"/>
      <c r="N906" s="337"/>
      <c r="O906" s="337"/>
      <c r="P906" s="337"/>
      <c r="Q906" s="337"/>
      <c r="R906" s="337"/>
      <c r="S906" s="337"/>
      <c r="T906" s="337"/>
      <c r="U906" s="337"/>
      <c r="V906" s="337"/>
      <c r="W906" s="337"/>
      <c r="X906" s="337"/>
      <c r="Y906" s="337"/>
      <c r="Z906" s="337"/>
    </row>
    <row r="907" spans="1:26" ht="12.75" customHeight="1" x14ac:dyDescent="0.2">
      <c r="A907" s="337"/>
      <c r="B907" s="337"/>
      <c r="C907" s="337"/>
      <c r="D907" s="337"/>
      <c r="E907" s="337"/>
      <c r="F907" s="337"/>
      <c r="G907" s="337"/>
      <c r="H907" s="337"/>
      <c r="I907" s="337"/>
      <c r="J907" s="337"/>
      <c r="K907" s="337"/>
      <c r="L907" s="337"/>
      <c r="M907" s="337"/>
      <c r="N907" s="337"/>
      <c r="O907" s="337"/>
      <c r="P907" s="337"/>
      <c r="Q907" s="337"/>
      <c r="R907" s="337"/>
      <c r="S907" s="337"/>
      <c r="T907" s="337"/>
      <c r="U907" s="337"/>
      <c r="V907" s="337"/>
      <c r="W907" s="337"/>
      <c r="X907" s="337"/>
      <c r="Y907" s="337"/>
      <c r="Z907" s="337"/>
    </row>
    <row r="908" spans="1:26" ht="12.75" customHeight="1" x14ac:dyDescent="0.2">
      <c r="A908" s="337"/>
      <c r="B908" s="337"/>
      <c r="C908" s="337"/>
      <c r="D908" s="337"/>
      <c r="E908" s="337"/>
      <c r="F908" s="337"/>
      <c r="G908" s="337"/>
      <c r="H908" s="337"/>
      <c r="I908" s="337"/>
      <c r="J908" s="337"/>
      <c r="K908" s="337"/>
      <c r="L908" s="337"/>
      <c r="M908" s="337"/>
      <c r="N908" s="337"/>
      <c r="O908" s="337"/>
      <c r="P908" s="337"/>
      <c r="Q908" s="337"/>
      <c r="R908" s="337"/>
      <c r="S908" s="337"/>
      <c r="T908" s="337"/>
      <c r="U908" s="337"/>
      <c r="V908" s="337"/>
      <c r="W908" s="337"/>
      <c r="X908" s="337"/>
      <c r="Y908" s="337"/>
      <c r="Z908" s="337"/>
    </row>
    <row r="909" spans="1:26" ht="12.75" customHeight="1" x14ac:dyDescent="0.2">
      <c r="A909" s="337"/>
      <c r="B909" s="337"/>
      <c r="C909" s="337"/>
      <c r="D909" s="337"/>
      <c r="E909" s="337"/>
      <c r="F909" s="337"/>
      <c r="G909" s="337"/>
      <c r="H909" s="337"/>
      <c r="I909" s="337"/>
      <c r="J909" s="337"/>
      <c r="K909" s="337"/>
      <c r="L909" s="337"/>
      <c r="M909" s="337"/>
      <c r="N909" s="337"/>
      <c r="O909" s="337"/>
      <c r="P909" s="337"/>
      <c r="Q909" s="337"/>
      <c r="R909" s="337"/>
      <c r="S909" s="337"/>
      <c r="T909" s="337"/>
      <c r="U909" s="337"/>
      <c r="V909" s="337"/>
      <c r="W909" s="337"/>
      <c r="X909" s="337"/>
      <c r="Y909" s="337"/>
      <c r="Z909" s="337"/>
    </row>
    <row r="910" spans="1:26" ht="12.75" customHeight="1" x14ac:dyDescent="0.2">
      <c r="A910" s="337"/>
      <c r="B910" s="337"/>
      <c r="C910" s="337"/>
      <c r="D910" s="337"/>
      <c r="E910" s="337"/>
      <c r="F910" s="337"/>
      <c r="G910" s="337"/>
      <c r="H910" s="337"/>
      <c r="I910" s="337"/>
      <c r="J910" s="337"/>
      <c r="K910" s="337"/>
      <c r="L910" s="337"/>
      <c r="M910" s="337"/>
      <c r="N910" s="337"/>
      <c r="O910" s="337"/>
      <c r="P910" s="337"/>
      <c r="Q910" s="337"/>
      <c r="R910" s="337"/>
      <c r="S910" s="337"/>
      <c r="T910" s="337"/>
      <c r="U910" s="337"/>
      <c r="V910" s="337"/>
      <c r="W910" s="337"/>
      <c r="X910" s="337"/>
      <c r="Y910" s="337"/>
      <c r="Z910" s="337"/>
    </row>
    <row r="911" spans="1:26" ht="12.75" customHeight="1" x14ac:dyDescent="0.2">
      <c r="A911" s="337"/>
      <c r="B911" s="337"/>
      <c r="C911" s="337"/>
      <c r="D911" s="337"/>
      <c r="E911" s="337"/>
      <c r="F911" s="337"/>
      <c r="G911" s="337"/>
      <c r="H911" s="337"/>
      <c r="I911" s="337"/>
      <c r="J911" s="337"/>
      <c r="K911" s="337"/>
      <c r="L911" s="337"/>
      <c r="M911" s="337"/>
      <c r="N911" s="337"/>
      <c r="O911" s="337"/>
      <c r="P911" s="337"/>
      <c r="Q911" s="337"/>
      <c r="R911" s="337"/>
      <c r="S911" s="337"/>
      <c r="T911" s="337"/>
      <c r="U911" s="337"/>
      <c r="V911" s="337"/>
      <c r="W911" s="337"/>
      <c r="X911" s="337"/>
      <c r="Y911" s="337"/>
      <c r="Z911" s="337"/>
    </row>
    <row r="912" spans="1:26" ht="12.75" customHeight="1" x14ac:dyDescent="0.2">
      <c r="A912" s="337"/>
      <c r="B912" s="337"/>
      <c r="C912" s="337"/>
      <c r="D912" s="337"/>
      <c r="E912" s="337"/>
      <c r="F912" s="337"/>
      <c r="G912" s="337"/>
      <c r="H912" s="337"/>
      <c r="I912" s="337"/>
      <c r="J912" s="337"/>
      <c r="K912" s="337"/>
      <c r="L912" s="337"/>
      <c r="M912" s="337"/>
      <c r="N912" s="337"/>
      <c r="O912" s="337"/>
      <c r="P912" s="337"/>
      <c r="Q912" s="337"/>
      <c r="R912" s="337"/>
      <c r="S912" s="337"/>
      <c r="T912" s="337"/>
      <c r="U912" s="337"/>
      <c r="V912" s="337"/>
      <c r="W912" s="337"/>
      <c r="X912" s="337"/>
      <c r="Y912" s="337"/>
      <c r="Z912" s="337"/>
    </row>
    <row r="913" spans="1:26" ht="12.75" customHeight="1" x14ac:dyDescent="0.2">
      <c r="A913" s="337"/>
      <c r="B913" s="337"/>
      <c r="C913" s="337"/>
      <c r="D913" s="337"/>
      <c r="E913" s="337"/>
      <c r="F913" s="337"/>
      <c r="G913" s="337"/>
      <c r="H913" s="337"/>
      <c r="I913" s="337"/>
      <c r="J913" s="337"/>
      <c r="K913" s="337"/>
      <c r="L913" s="337"/>
      <c r="M913" s="337"/>
      <c r="N913" s="337"/>
      <c r="O913" s="337"/>
      <c r="P913" s="337"/>
      <c r="Q913" s="337"/>
      <c r="R913" s="337"/>
      <c r="S913" s="337"/>
      <c r="T913" s="337"/>
      <c r="U913" s="337"/>
      <c r="V913" s="337"/>
      <c r="W913" s="337"/>
      <c r="X913" s="337"/>
      <c r="Y913" s="337"/>
      <c r="Z913" s="337"/>
    </row>
    <row r="914" spans="1:26" ht="12.75" customHeight="1" x14ac:dyDescent="0.2">
      <c r="A914" s="337"/>
      <c r="B914" s="337"/>
      <c r="C914" s="337"/>
      <c r="D914" s="337"/>
      <c r="E914" s="337"/>
      <c r="F914" s="337"/>
      <c r="G914" s="337"/>
      <c r="H914" s="337"/>
      <c r="I914" s="337"/>
      <c r="J914" s="337"/>
      <c r="K914" s="337"/>
      <c r="L914" s="337"/>
      <c r="M914" s="337"/>
      <c r="N914" s="337"/>
      <c r="O914" s="337"/>
      <c r="P914" s="337"/>
      <c r="Q914" s="337"/>
      <c r="R914" s="337"/>
      <c r="S914" s="337"/>
      <c r="T914" s="337"/>
      <c r="U914" s="337"/>
      <c r="V914" s="337"/>
      <c r="W914" s="337"/>
      <c r="X914" s="337"/>
      <c r="Y914" s="337"/>
      <c r="Z914" s="337"/>
    </row>
    <row r="915" spans="1:26" ht="12.75" customHeight="1" x14ac:dyDescent="0.2">
      <c r="A915" s="337"/>
      <c r="B915" s="337"/>
      <c r="C915" s="337"/>
      <c r="D915" s="337"/>
      <c r="E915" s="337"/>
      <c r="F915" s="337"/>
      <c r="G915" s="337"/>
      <c r="H915" s="337"/>
      <c r="I915" s="337"/>
      <c r="J915" s="337"/>
      <c r="K915" s="337"/>
      <c r="L915" s="337"/>
      <c r="M915" s="337"/>
      <c r="N915" s="337"/>
      <c r="O915" s="337"/>
      <c r="P915" s="337"/>
      <c r="Q915" s="337"/>
      <c r="R915" s="337"/>
      <c r="S915" s="337"/>
      <c r="T915" s="337"/>
      <c r="U915" s="337"/>
      <c r="V915" s="337"/>
      <c r="W915" s="337"/>
      <c r="X915" s="337"/>
      <c r="Y915" s="337"/>
      <c r="Z915" s="337"/>
    </row>
    <row r="916" spans="1:26" ht="12.75" customHeight="1" x14ac:dyDescent="0.2">
      <c r="A916" s="337"/>
      <c r="B916" s="337"/>
      <c r="C916" s="337"/>
      <c r="D916" s="337"/>
      <c r="E916" s="337"/>
      <c r="F916" s="337"/>
      <c r="G916" s="337"/>
      <c r="H916" s="337"/>
      <c r="I916" s="337"/>
      <c r="J916" s="337"/>
      <c r="K916" s="337"/>
      <c r="L916" s="337"/>
      <c r="M916" s="337"/>
      <c r="N916" s="337"/>
      <c r="O916" s="337"/>
      <c r="P916" s="337"/>
      <c r="Q916" s="337"/>
      <c r="R916" s="337"/>
      <c r="S916" s="337"/>
      <c r="T916" s="337"/>
      <c r="U916" s="337"/>
      <c r="V916" s="337"/>
      <c r="W916" s="337"/>
      <c r="X916" s="337"/>
      <c r="Y916" s="337"/>
      <c r="Z916" s="337"/>
    </row>
    <row r="917" spans="1:26" ht="12.75" customHeight="1" x14ac:dyDescent="0.2">
      <c r="A917" s="337"/>
      <c r="B917" s="337"/>
      <c r="C917" s="337"/>
      <c r="D917" s="337"/>
      <c r="E917" s="337"/>
      <c r="F917" s="337"/>
      <c r="G917" s="337"/>
      <c r="H917" s="337"/>
      <c r="I917" s="337"/>
      <c r="J917" s="337"/>
      <c r="K917" s="337"/>
      <c r="L917" s="337"/>
      <c r="M917" s="337"/>
      <c r="N917" s="337"/>
      <c r="O917" s="337"/>
      <c r="P917" s="337"/>
      <c r="Q917" s="337"/>
      <c r="R917" s="337"/>
      <c r="S917" s="337"/>
      <c r="T917" s="337"/>
      <c r="U917" s="337"/>
      <c r="V917" s="337"/>
      <c r="W917" s="337"/>
      <c r="X917" s="337"/>
      <c r="Y917" s="337"/>
      <c r="Z917" s="337"/>
    </row>
    <row r="918" spans="1:26" ht="12.75" customHeight="1" x14ac:dyDescent="0.2">
      <c r="A918" s="337"/>
      <c r="B918" s="337"/>
      <c r="C918" s="337"/>
      <c r="D918" s="337"/>
      <c r="E918" s="337"/>
      <c r="F918" s="337"/>
      <c r="G918" s="337"/>
      <c r="H918" s="337"/>
      <c r="I918" s="337"/>
      <c r="J918" s="337"/>
      <c r="K918" s="337"/>
      <c r="L918" s="337"/>
      <c r="M918" s="337"/>
      <c r="N918" s="337"/>
      <c r="O918" s="337"/>
      <c r="P918" s="337"/>
      <c r="Q918" s="337"/>
      <c r="R918" s="337"/>
      <c r="S918" s="337"/>
      <c r="T918" s="337"/>
      <c r="U918" s="337"/>
      <c r="V918" s="337"/>
      <c r="W918" s="337"/>
      <c r="X918" s="337"/>
      <c r="Y918" s="337"/>
      <c r="Z918" s="337"/>
    </row>
    <row r="919" spans="1:26" ht="12.75" customHeight="1" x14ac:dyDescent="0.2">
      <c r="A919" s="337"/>
      <c r="B919" s="337"/>
      <c r="C919" s="337"/>
      <c r="D919" s="337"/>
      <c r="E919" s="337"/>
      <c r="F919" s="337"/>
      <c r="G919" s="337"/>
      <c r="H919" s="337"/>
      <c r="I919" s="337"/>
      <c r="J919" s="337"/>
      <c r="K919" s="337"/>
      <c r="L919" s="337"/>
      <c r="M919" s="337"/>
      <c r="N919" s="337"/>
      <c r="O919" s="337"/>
      <c r="P919" s="337"/>
      <c r="Q919" s="337"/>
      <c r="R919" s="337"/>
      <c r="S919" s="337"/>
      <c r="T919" s="337"/>
      <c r="U919" s="337"/>
      <c r="V919" s="337"/>
      <c r="W919" s="337"/>
      <c r="X919" s="337"/>
      <c r="Y919" s="337"/>
      <c r="Z919" s="337"/>
    </row>
    <row r="920" spans="1:26" ht="12.75" customHeight="1" x14ac:dyDescent="0.2">
      <c r="A920" s="337"/>
      <c r="B920" s="337"/>
      <c r="C920" s="337"/>
      <c r="D920" s="337"/>
      <c r="E920" s="337"/>
      <c r="F920" s="337"/>
      <c r="G920" s="337"/>
      <c r="H920" s="337"/>
      <c r="I920" s="337"/>
      <c r="J920" s="337"/>
      <c r="K920" s="337"/>
      <c r="L920" s="337"/>
      <c r="M920" s="337"/>
      <c r="N920" s="337"/>
      <c r="O920" s="337"/>
      <c r="P920" s="337"/>
      <c r="Q920" s="337"/>
      <c r="R920" s="337"/>
      <c r="S920" s="337"/>
      <c r="T920" s="337"/>
      <c r="U920" s="337"/>
      <c r="V920" s="337"/>
      <c r="W920" s="337"/>
      <c r="X920" s="337"/>
      <c r="Y920" s="337"/>
      <c r="Z920" s="337"/>
    </row>
    <row r="921" spans="1:26" ht="12.75" customHeight="1" x14ac:dyDescent="0.2">
      <c r="A921" s="337"/>
      <c r="B921" s="337"/>
      <c r="C921" s="337"/>
      <c r="D921" s="337"/>
      <c r="E921" s="337"/>
      <c r="F921" s="337"/>
      <c r="G921" s="337"/>
      <c r="H921" s="337"/>
      <c r="I921" s="337"/>
      <c r="J921" s="337"/>
      <c r="K921" s="337"/>
      <c r="L921" s="337"/>
      <c r="M921" s="337"/>
      <c r="N921" s="337"/>
      <c r="O921" s="337"/>
      <c r="P921" s="337"/>
      <c r="Q921" s="337"/>
      <c r="R921" s="337"/>
      <c r="S921" s="337"/>
      <c r="T921" s="337"/>
      <c r="U921" s="337"/>
      <c r="V921" s="337"/>
      <c r="W921" s="337"/>
      <c r="X921" s="337"/>
      <c r="Y921" s="337"/>
      <c r="Z921" s="337"/>
    </row>
    <row r="922" spans="1:26" ht="12.75" customHeight="1" x14ac:dyDescent="0.2">
      <c r="A922" s="337"/>
      <c r="B922" s="337"/>
      <c r="C922" s="337"/>
      <c r="D922" s="337"/>
      <c r="E922" s="337"/>
      <c r="F922" s="337"/>
      <c r="G922" s="337"/>
      <c r="H922" s="337"/>
      <c r="I922" s="337"/>
      <c r="J922" s="337"/>
      <c r="K922" s="337"/>
      <c r="L922" s="337"/>
      <c r="M922" s="337"/>
      <c r="N922" s="337"/>
      <c r="O922" s="337"/>
      <c r="P922" s="337"/>
      <c r="Q922" s="337"/>
      <c r="R922" s="337"/>
      <c r="S922" s="337"/>
      <c r="T922" s="337"/>
      <c r="U922" s="337"/>
      <c r="V922" s="337"/>
      <c r="W922" s="337"/>
      <c r="X922" s="337"/>
      <c r="Y922" s="337"/>
      <c r="Z922" s="337"/>
    </row>
    <row r="923" spans="1:26" ht="12.75" customHeight="1" x14ac:dyDescent="0.2">
      <c r="A923" s="337"/>
      <c r="B923" s="337"/>
      <c r="C923" s="337"/>
      <c r="D923" s="337"/>
      <c r="E923" s="337"/>
      <c r="F923" s="337"/>
      <c r="G923" s="337"/>
      <c r="H923" s="337"/>
      <c r="I923" s="337"/>
      <c r="J923" s="337"/>
      <c r="K923" s="337"/>
      <c r="L923" s="337"/>
      <c r="M923" s="337"/>
      <c r="N923" s="337"/>
      <c r="O923" s="337"/>
      <c r="P923" s="337"/>
      <c r="Q923" s="337"/>
      <c r="R923" s="337"/>
      <c r="S923" s="337"/>
      <c r="T923" s="337"/>
      <c r="U923" s="337"/>
      <c r="V923" s="337"/>
      <c r="W923" s="337"/>
      <c r="X923" s="337"/>
      <c r="Y923" s="337"/>
      <c r="Z923" s="337"/>
    </row>
    <row r="924" spans="1:26" ht="12.75" customHeight="1" x14ac:dyDescent="0.2">
      <c r="A924" s="337"/>
      <c r="B924" s="337"/>
      <c r="C924" s="337"/>
      <c r="D924" s="337"/>
      <c r="E924" s="337"/>
      <c r="F924" s="337"/>
      <c r="G924" s="337"/>
      <c r="H924" s="337"/>
      <c r="I924" s="337"/>
      <c r="J924" s="337"/>
      <c r="K924" s="337"/>
      <c r="L924" s="337"/>
      <c r="M924" s="337"/>
      <c r="N924" s="337"/>
      <c r="O924" s="337"/>
      <c r="P924" s="337"/>
      <c r="Q924" s="337"/>
      <c r="R924" s="337"/>
      <c r="S924" s="337"/>
      <c r="T924" s="337"/>
      <c r="U924" s="337"/>
      <c r="V924" s="337"/>
      <c r="W924" s="337"/>
      <c r="X924" s="337"/>
      <c r="Y924" s="337"/>
      <c r="Z924" s="337"/>
    </row>
    <row r="925" spans="1:26" ht="12.75" customHeight="1" x14ac:dyDescent="0.2">
      <c r="A925" s="337"/>
      <c r="B925" s="337"/>
      <c r="C925" s="337"/>
      <c r="D925" s="337"/>
      <c r="E925" s="337"/>
      <c r="F925" s="337"/>
      <c r="G925" s="337"/>
      <c r="H925" s="337"/>
      <c r="I925" s="337"/>
      <c r="J925" s="337"/>
      <c r="K925" s="337"/>
      <c r="L925" s="337"/>
      <c r="M925" s="337"/>
      <c r="N925" s="337"/>
      <c r="O925" s="337"/>
      <c r="P925" s="337"/>
      <c r="Q925" s="337"/>
      <c r="R925" s="337"/>
      <c r="S925" s="337"/>
      <c r="T925" s="337"/>
      <c r="U925" s="337"/>
      <c r="V925" s="337"/>
      <c r="W925" s="337"/>
      <c r="X925" s="337"/>
      <c r="Y925" s="337"/>
      <c r="Z925" s="337"/>
    </row>
    <row r="926" spans="1:26" ht="12.75" customHeight="1" x14ac:dyDescent="0.2">
      <c r="A926" s="337"/>
      <c r="B926" s="337"/>
      <c r="C926" s="337"/>
      <c r="D926" s="337"/>
      <c r="E926" s="337"/>
      <c r="F926" s="337"/>
      <c r="G926" s="337"/>
      <c r="H926" s="337"/>
      <c r="I926" s="337"/>
      <c r="J926" s="337"/>
      <c r="K926" s="337"/>
      <c r="L926" s="337"/>
      <c r="M926" s="337"/>
      <c r="N926" s="337"/>
      <c r="O926" s="337"/>
      <c r="P926" s="337"/>
      <c r="Q926" s="337"/>
      <c r="R926" s="337"/>
      <c r="S926" s="337"/>
      <c r="T926" s="337"/>
      <c r="U926" s="337"/>
      <c r="V926" s="337"/>
      <c r="W926" s="337"/>
      <c r="X926" s="337"/>
      <c r="Y926" s="337"/>
      <c r="Z926" s="337"/>
    </row>
    <row r="927" spans="1:26" ht="12.75" customHeight="1" x14ac:dyDescent="0.2">
      <c r="A927" s="337"/>
      <c r="B927" s="337"/>
      <c r="C927" s="337"/>
      <c r="D927" s="337"/>
      <c r="E927" s="337"/>
      <c r="F927" s="337"/>
      <c r="G927" s="337"/>
      <c r="H927" s="337"/>
      <c r="I927" s="337"/>
      <c r="J927" s="337"/>
      <c r="K927" s="337"/>
      <c r="L927" s="337"/>
      <c r="M927" s="337"/>
      <c r="N927" s="337"/>
      <c r="O927" s="337"/>
      <c r="P927" s="337"/>
      <c r="Q927" s="337"/>
      <c r="R927" s="337"/>
      <c r="S927" s="337"/>
      <c r="T927" s="337"/>
      <c r="U927" s="337"/>
      <c r="V927" s="337"/>
      <c r="W927" s="337"/>
      <c r="X927" s="337"/>
      <c r="Y927" s="337"/>
      <c r="Z927" s="337"/>
    </row>
    <row r="928" spans="1:26" ht="12.75" customHeight="1" x14ac:dyDescent="0.2">
      <c r="A928" s="337"/>
      <c r="B928" s="337"/>
      <c r="C928" s="337"/>
      <c r="D928" s="337"/>
      <c r="E928" s="337"/>
      <c r="F928" s="337"/>
      <c r="G928" s="337"/>
      <c r="H928" s="337"/>
      <c r="I928" s="337"/>
      <c r="J928" s="337"/>
      <c r="K928" s="337"/>
      <c r="L928" s="337"/>
      <c r="M928" s="337"/>
      <c r="N928" s="337"/>
      <c r="O928" s="337"/>
      <c r="P928" s="337"/>
      <c r="Q928" s="337"/>
      <c r="R928" s="337"/>
      <c r="S928" s="337"/>
      <c r="T928" s="337"/>
      <c r="U928" s="337"/>
      <c r="V928" s="337"/>
      <c r="W928" s="337"/>
      <c r="X928" s="337"/>
      <c r="Y928" s="337"/>
      <c r="Z928" s="337"/>
    </row>
    <row r="929" spans="1:26" ht="12.75" customHeight="1" x14ac:dyDescent="0.2">
      <c r="A929" s="337"/>
      <c r="B929" s="337"/>
      <c r="C929" s="337"/>
      <c r="D929" s="337"/>
      <c r="E929" s="337"/>
      <c r="F929" s="337"/>
      <c r="G929" s="337"/>
      <c r="H929" s="337"/>
      <c r="I929" s="337"/>
      <c r="J929" s="337"/>
      <c r="K929" s="337"/>
      <c r="L929" s="337"/>
      <c r="M929" s="337"/>
      <c r="N929" s="337"/>
      <c r="O929" s="337"/>
      <c r="P929" s="337"/>
      <c r="Q929" s="337"/>
      <c r="R929" s="337"/>
      <c r="S929" s="337"/>
      <c r="T929" s="337"/>
      <c r="U929" s="337"/>
      <c r="V929" s="337"/>
      <c r="W929" s="337"/>
      <c r="X929" s="337"/>
      <c r="Y929" s="337"/>
      <c r="Z929" s="337"/>
    </row>
    <row r="930" spans="1:26" ht="12.75" customHeight="1" x14ac:dyDescent="0.2">
      <c r="A930" s="337"/>
      <c r="B930" s="337"/>
      <c r="C930" s="337"/>
      <c r="D930" s="337"/>
      <c r="E930" s="337"/>
      <c r="F930" s="337"/>
      <c r="G930" s="337"/>
      <c r="H930" s="337"/>
      <c r="I930" s="337"/>
      <c r="J930" s="337"/>
      <c r="K930" s="337"/>
      <c r="L930" s="337"/>
      <c r="M930" s="337"/>
      <c r="N930" s="337"/>
      <c r="O930" s="337"/>
      <c r="P930" s="337"/>
      <c r="Q930" s="337"/>
      <c r="R930" s="337"/>
      <c r="S930" s="337"/>
      <c r="T930" s="337"/>
      <c r="U930" s="337"/>
      <c r="V930" s="337"/>
      <c r="W930" s="337"/>
      <c r="X930" s="337"/>
      <c r="Y930" s="337"/>
      <c r="Z930" s="337"/>
    </row>
    <row r="931" spans="1:26" ht="12.75" customHeight="1" x14ac:dyDescent="0.2">
      <c r="A931" s="337"/>
      <c r="B931" s="337"/>
      <c r="C931" s="337"/>
      <c r="D931" s="337"/>
      <c r="E931" s="337"/>
      <c r="F931" s="337"/>
      <c r="G931" s="337"/>
      <c r="H931" s="337"/>
      <c r="I931" s="337"/>
      <c r="J931" s="337"/>
      <c r="K931" s="337"/>
      <c r="L931" s="337"/>
      <c r="M931" s="337"/>
      <c r="N931" s="337"/>
      <c r="O931" s="337"/>
      <c r="P931" s="337"/>
      <c r="Q931" s="337"/>
      <c r="R931" s="337"/>
      <c r="S931" s="337"/>
      <c r="T931" s="337"/>
      <c r="U931" s="337"/>
      <c r="V931" s="337"/>
      <c r="W931" s="337"/>
      <c r="X931" s="337"/>
      <c r="Y931" s="337"/>
      <c r="Z931" s="337"/>
    </row>
    <row r="932" spans="1:26" ht="12.75" customHeight="1" x14ac:dyDescent="0.2">
      <c r="A932" s="337"/>
      <c r="B932" s="337"/>
      <c r="C932" s="337"/>
      <c r="D932" s="337"/>
      <c r="E932" s="337"/>
      <c r="F932" s="337"/>
      <c r="G932" s="337"/>
      <c r="H932" s="337"/>
      <c r="I932" s="337"/>
      <c r="J932" s="337"/>
      <c r="K932" s="337"/>
      <c r="L932" s="337"/>
      <c r="M932" s="337"/>
      <c r="N932" s="337"/>
      <c r="O932" s="337"/>
      <c r="P932" s="337"/>
      <c r="Q932" s="337"/>
      <c r="R932" s="337"/>
      <c r="S932" s="337"/>
      <c r="T932" s="337"/>
      <c r="U932" s="337"/>
      <c r="V932" s="337"/>
      <c r="W932" s="337"/>
      <c r="X932" s="337"/>
      <c r="Y932" s="337"/>
      <c r="Z932" s="337"/>
    </row>
    <row r="933" spans="1:26" ht="12.75" customHeight="1" x14ac:dyDescent="0.2">
      <c r="A933" s="337"/>
      <c r="B933" s="337"/>
      <c r="C933" s="337"/>
      <c r="D933" s="337"/>
      <c r="E933" s="337"/>
      <c r="F933" s="337"/>
      <c r="G933" s="337"/>
      <c r="H933" s="337"/>
      <c r="I933" s="337"/>
      <c r="J933" s="337"/>
      <c r="K933" s="337"/>
      <c r="L933" s="337"/>
      <c r="M933" s="337"/>
      <c r="N933" s="337"/>
      <c r="O933" s="337"/>
      <c r="P933" s="337"/>
      <c r="Q933" s="337"/>
      <c r="R933" s="337"/>
      <c r="S933" s="337"/>
      <c r="T933" s="337"/>
      <c r="U933" s="337"/>
      <c r="V933" s="337"/>
      <c r="W933" s="337"/>
      <c r="X933" s="337"/>
      <c r="Y933" s="337"/>
      <c r="Z933" s="337"/>
    </row>
    <row r="934" spans="1:26" ht="12.75" customHeight="1" x14ac:dyDescent="0.2">
      <c r="A934" s="337"/>
      <c r="B934" s="337"/>
      <c r="C934" s="337"/>
      <c r="D934" s="337"/>
      <c r="E934" s="337"/>
      <c r="F934" s="337"/>
      <c r="G934" s="337"/>
      <c r="H934" s="337"/>
      <c r="I934" s="337"/>
      <c r="J934" s="337"/>
      <c r="K934" s="337"/>
      <c r="L934" s="337"/>
      <c r="M934" s="337"/>
      <c r="N934" s="337"/>
      <c r="O934" s="337"/>
      <c r="P934" s="337"/>
      <c r="Q934" s="337"/>
      <c r="R934" s="337"/>
      <c r="S934" s="337"/>
      <c r="T934" s="337"/>
      <c r="U934" s="337"/>
      <c r="V934" s="337"/>
      <c r="W934" s="337"/>
      <c r="X934" s="337"/>
      <c r="Y934" s="337"/>
      <c r="Z934" s="337"/>
    </row>
    <row r="935" spans="1:26" ht="12.75" customHeight="1" x14ac:dyDescent="0.2">
      <c r="A935" s="337"/>
      <c r="B935" s="337"/>
      <c r="C935" s="337"/>
      <c r="D935" s="337"/>
      <c r="E935" s="337"/>
      <c r="F935" s="337"/>
      <c r="G935" s="337"/>
      <c r="H935" s="337"/>
      <c r="I935" s="337"/>
      <c r="J935" s="337"/>
      <c r="K935" s="337"/>
      <c r="L935" s="337"/>
      <c r="M935" s="337"/>
      <c r="N935" s="337"/>
      <c r="O935" s="337"/>
      <c r="P935" s="337"/>
      <c r="Q935" s="337"/>
      <c r="R935" s="337"/>
      <c r="S935" s="337"/>
      <c r="T935" s="337"/>
      <c r="U935" s="337"/>
      <c r="V935" s="337"/>
      <c r="W935" s="337"/>
      <c r="X935" s="337"/>
      <c r="Y935" s="337"/>
      <c r="Z935" s="337"/>
    </row>
    <row r="936" spans="1:26" ht="12.75" customHeight="1" x14ac:dyDescent="0.2">
      <c r="A936" s="337"/>
      <c r="B936" s="337"/>
      <c r="C936" s="337"/>
      <c r="D936" s="337"/>
      <c r="E936" s="337"/>
      <c r="F936" s="337"/>
      <c r="G936" s="337"/>
      <c r="H936" s="337"/>
      <c r="I936" s="337"/>
      <c r="J936" s="337"/>
      <c r="K936" s="337"/>
      <c r="L936" s="337"/>
      <c r="M936" s="337"/>
      <c r="N936" s="337"/>
      <c r="O936" s="337"/>
      <c r="P936" s="337"/>
      <c r="Q936" s="337"/>
      <c r="R936" s="337"/>
      <c r="S936" s="337"/>
      <c r="T936" s="337"/>
      <c r="U936" s="337"/>
      <c r="V936" s="337"/>
      <c r="W936" s="337"/>
      <c r="X936" s="337"/>
      <c r="Y936" s="337"/>
      <c r="Z936" s="337"/>
    </row>
    <row r="937" spans="1:26" ht="12.75" customHeight="1" x14ac:dyDescent="0.2">
      <c r="A937" s="337"/>
      <c r="B937" s="337"/>
      <c r="C937" s="337"/>
      <c r="D937" s="337"/>
      <c r="E937" s="337"/>
      <c r="F937" s="337"/>
      <c r="G937" s="337"/>
      <c r="H937" s="337"/>
      <c r="I937" s="337"/>
      <c r="J937" s="337"/>
      <c r="K937" s="337"/>
      <c r="L937" s="337"/>
      <c r="M937" s="337"/>
      <c r="N937" s="337"/>
      <c r="O937" s="337"/>
      <c r="P937" s="337"/>
      <c r="Q937" s="337"/>
      <c r="R937" s="337"/>
      <c r="S937" s="337"/>
      <c r="T937" s="337"/>
      <c r="U937" s="337"/>
      <c r="V937" s="337"/>
      <c r="W937" s="337"/>
      <c r="X937" s="337"/>
      <c r="Y937" s="337"/>
      <c r="Z937" s="337"/>
    </row>
    <row r="938" spans="1:26" ht="12.75" customHeight="1" x14ac:dyDescent="0.2">
      <c r="A938" s="337"/>
      <c r="B938" s="337"/>
      <c r="C938" s="337"/>
      <c r="D938" s="337"/>
      <c r="E938" s="337"/>
      <c r="F938" s="337"/>
      <c r="G938" s="337"/>
      <c r="H938" s="337"/>
      <c r="I938" s="337"/>
      <c r="J938" s="337"/>
      <c r="K938" s="337"/>
      <c r="L938" s="337"/>
      <c r="M938" s="337"/>
      <c r="N938" s="337"/>
      <c r="O938" s="337"/>
      <c r="P938" s="337"/>
      <c r="Q938" s="337"/>
      <c r="R938" s="337"/>
      <c r="S938" s="337"/>
      <c r="T938" s="337"/>
      <c r="U938" s="337"/>
      <c r="V938" s="337"/>
      <c r="W938" s="337"/>
      <c r="X938" s="337"/>
      <c r="Y938" s="337"/>
      <c r="Z938" s="337"/>
    </row>
    <row r="939" spans="1:26" ht="12.75" customHeight="1" x14ac:dyDescent="0.2">
      <c r="A939" s="337"/>
      <c r="B939" s="337"/>
      <c r="C939" s="337"/>
      <c r="D939" s="337"/>
      <c r="E939" s="337"/>
      <c r="F939" s="337"/>
      <c r="G939" s="337"/>
      <c r="H939" s="337"/>
      <c r="I939" s="337"/>
      <c r="J939" s="337"/>
      <c r="K939" s="337"/>
      <c r="L939" s="337"/>
      <c r="M939" s="337"/>
      <c r="N939" s="337"/>
      <c r="O939" s="337"/>
      <c r="P939" s="337"/>
      <c r="Q939" s="337"/>
      <c r="R939" s="337"/>
      <c r="S939" s="337"/>
      <c r="T939" s="337"/>
      <c r="U939" s="337"/>
      <c r="V939" s="337"/>
      <c r="W939" s="337"/>
      <c r="X939" s="337"/>
      <c r="Y939" s="337"/>
      <c r="Z939" s="337"/>
    </row>
    <row r="940" spans="1:26" ht="12.75" customHeight="1" x14ac:dyDescent="0.2">
      <c r="A940" s="337"/>
      <c r="B940" s="337"/>
      <c r="C940" s="337"/>
      <c r="D940" s="337"/>
      <c r="E940" s="337"/>
      <c r="F940" s="337"/>
      <c r="G940" s="337"/>
      <c r="H940" s="337"/>
      <c r="I940" s="337"/>
      <c r="J940" s="337"/>
      <c r="K940" s="337"/>
      <c r="L940" s="337"/>
      <c r="M940" s="337"/>
      <c r="N940" s="337"/>
      <c r="O940" s="337"/>
      <c r="P940" s="337"/>
      <c r="Q940" s="337"/>
      <c r="R940" s="337"/>
      <c r="S940" s="337"/>
      <c r="T940" s="337"/>
      <c r="U940" s="337"/>
      <c r="V940" s="337"/>
      <c r="W940" s="337"/>
      <c r="X940" s="337"/>
      <c r="Y940" s="337"/>
      <c r="Z940" s="337"/>
    </row>
    <row r="941" spans="1:26" ht="12.75" customHeight="1" x14ac:dyDescent="0.2">
      <c r="A941" s="337"/>
      <c r="B941" s="337"/>
      <c r="C941" s="337"/>
      <c r="D941" s="337"/>
      <c r="E941" s="337"/>
      <c r="F941" s="337"/>
      <c r="G941" s="337"/>
      <c r="H941" s="337"/>
      <c r="I941" s="337"/>
      <c r="J941" s="337"/>
      <c r="K941" s="337"/>
      <c r="L941" s="337"/>
      <c r="M941" s="337"/>
      <c r="N941" s="337"/>
      <c r="O941" s="337"/>
      <c r="P941" s="337"/>
      <c r="Q941" s="337"/>
      <c r="R941" s="337"/>
      <c r="S941" s="337"/>
      <c r="T941" s="337"/>
      <c r="U941" s="337"/>
      <c r="V941" s="337"/>
      <c r="W941" s="337"/>
      <c r="X941" s="337"/>
      <c r="Y941" s="337"/>
      <c r="Z941" s="337"/>
    </row>
    <row r="942" spans="1:26" ht="12.75" customHeight="1" x14ac:dyDescent="0.2">
      <c r="A942" s="337"/>
      <c r="B942" s="337"/>
      <c r="C942" s="337"/>
      <c r="D942" s="337"/>
      <c r="E942" s="337"/>
      <c r="F942" s="337"/>
      <c r="G942" s="337"/>
      <c r="H942" s="337"/>
      <c r="I942" s="337"/>
      <c r="J942" s="337"/>
      <c r="K942" s="337"/>
      <c r="L942" s="337"/>
      <c r="M942" s="337"/>
      <c r="N942" s="337"/>
      <c r="O942" s="337"/>
      <c r="P942" s="337"/>
      <c r="Q942" s="337"/>
      <c r="R942" s="337"/>
      <c r="S942" s="337"/>
      <c r="T942" s="337"/>
      <c r="U942" s="337"/>
      <c r="V942" s="337"/>
      <c r="W942" s="337"/>
      <c r="X942" s="337"/>
      <c r="Y942" s="337"/>
      <c r="Z942" s="337"/>
    </row>
    <row r="943" spans="1:26" ht="12.75" customHeight="1" x14ac:dyDescent="0.2">
      <c r="A943" s="337"/>
      <c r="B943" s="337"/>
      <c r="C943" s="337"/>
      <c r="D943" s="337"/>
      <c r="E943" s="337"/>
      <c r="F943" s="337"/>
      <c r="G943" s="337"/>
      <c r="H943" s="337"/>
      <c r="I943" s="337"/>
      <c r="J943" s="337"/>
      <c r="K943" s="337"/>
      <c r="L943" s="337"/>
      <c r="M943" s="337"/>
      <c r="N943" s="337"/>
      <c r="O943" s="337"/>
      <c r="P943" s="337"/>
      <c r="Q943" s="337"/>
      <c r="R943" s="337"/>
      <c r="S943" s="337"/>
      <c r="T943" s="337"/>
      <c r="U943" s="337"/>
      <c r="V943" s="337"/>
      <c r="W943" s="337"/>
      <c r="X943" s="337"/>
      <c r="Y943" s="337"/>
      <c r="Z943" s="337"/>
    </row>
    <row r="944" spans="1:26" ht="12.75" customHeight="1" x14ac:dyDescent="0.2">
      <c r="A944" s="337"/>
      <c r="B944" s="337"/>
      <c r="C944" s="337"/>
      <c r="D944" s="337"/>
      <c r="E944" s="337"/>
      <c r="F944" s="337"/>
      <c r="G944" s="337"/>
      <c r="H944" s="337"/>
      <c r="I944" s="337"/>
      <c r="J944" s="337"/>
      <c r="K944" s="337"/>
      <c r="L944" s="337"/>
      <c r="M944" s="337"/>
      <c r="N944" s="337"/>
      <c r="O944" s="337"/>
      <c r="P944" s="337"/>
      <c r="Q944" s="337"/>
      <c r="R944" s="337"/>
      <c r="S944" s="337"/>
      <c r="T944" s="337"/>
      <c r="U944" s="337"/>
      <c r="V944" s="337"/>
      <c r="W944" s="337"/>
      <c r="X944" s="337"/>
      <c r="Y944" s="337"/>
      <c r="Z944" s="337"/>
    </row>
    <row r="945" spans="1:26" ht="12.75" customHeight="1" x14ac:dyDescent="0.2">
      <c r="A945" s="337"/>
      <c r="B945" s="337"/>
      <c r="C945" s="337"/>
      <c r="D945" s="337"/>
      <c r="E945" s="337"/>
      <c r="F945" s="337"/>
      <c r="G945" s="337"/>
      <c r="H945" s="337"/>
      <c r="I945" s="337"/>
      <c r="J945" s="337"/>
      <c r="K945" s="337"/>
      <c r="L945" s="337"/>
      <c r="M945" s="337"/>
      <c r="N945" s="337"/>
      <c r="O945" s="337"/>
      <c r="P945" s="337"/>
      <c r="Q945" s="337"/>
      <c r="R945" s="337"/>
      <c r="S945" s="337"/>
      <c r="T945" s="337"/>
      <c r="U945" s="337"/>
      <c r="V945" s="337"/>
      <c r="W945" s="337"/>
      <c r="X945" s="337"/>
      <c r="Y945" s="337"/>
      <c r="Z945" s="337"/>
    </row>
    <row r="946" spans="1:26" ht="12.75" customHeight="1" x14ac:dyDescent="0.2">
      <c r="A946" s="337"/>
      <c r="B946" s="337"/>
      <c r="C946" s="337"/>
      <c r="D946" s="337"/>
      <c r="E946" s="337"/>
      <c r="F946" s="337"/>
      <c r="G946" s="337"/>
      <c r="H946" s="337"/>
      <c r="I946" s="337"/>
      <c r="J946" s="337"/>
      <c r="K946" s="337"/>
      <c r="L946" s="337"/>
      <c r="M946" s="337"/>
      <c r="N946" s="337"/>
      <c r="O946" s="337"/>
      <c r="P946" s="337"/>
      <c r="Q946" s="337"/>
      <c r="R946" s="337"/>
      <c r="S946" s="337"/>
      <c r="T946" s="337"/>
      <c r="U946" s="337"/>
      <c r="V946" s="337"/>
      <c r="W946" s="337"/>
      <c r="X946" s="337"/>
      <c r="Y946" s="337"/>
      <c r="Z946" s="337"/>
    </row>
    <row r="947" spans="1:26" ht="12.75" customHeight="1" x14ac:dyDescent="0.2">
      <c r="A947" s="337"/>
      <c r="B947" s="337"/>
      <c r="C947" s="337"/>
      <c r="D947" s="337"/>
      <c r="E947" s="337"/>
      <c r="F947" s="337"/>
      <c r="G947" s="337"/>
      <c r="H947" s="337"/>
      <c r="I947" s="337"/>
      <c r="J947" s="337"/>
      <c r="K947" s="337"/>
      <c r="L947" s="337"/>
      <c r="M947" s="337"/>
      <c r="N947" s="337"/>
      <c r="O947" s="337"/>
      <c r="P947" s="337"/>
      <c r="Q947" s="337"/>
      <c r="R947" s="337"/>
      <c r="S947" s="337"/>
      <c r="T947" s="337"/>
      <c r="U947" s="337"/>
      <c r="V947" s="337"/>
      <c r="W947" s="337"/>
      <c r="X947" s="337"/>
      <c r="Y947" s="337"/>
      <c r="Z947" s="337"/>
    </row>
    <row r="948" spans="1:26" ht="12.75" customHeight="1" x14ac:dyDescent="0.2">
      <c r="A948" s="337"/>
      <c r="B948" s="337"/>
      <c r="C948" s="337"/>
      <c r="D948" s="337"/>
      <c r="E948" s="337"/>
      <c r="F948" s="337"/>
      <c r="G948" s="337"/>
      <c r="H948" s="337"/>
      <c r="I948" s="337"/>
      <c r="J948" s="337"/>
      <c r="K948" s="337"/>
      <c r="L948" s="337"/>
      <c r="M948" s="337"/>
      <c r="N948" s="337"/>
      <c r="O948" s="337"/>
      <c r="P948" s="337"/>
      <c r="Q948" s="337"/>
      <c r="R948" s="337"/>
      <c r="S948" s="337"/>
      <c r="T948" s="337"/>
      <c r="U948" s="337"/>
      <c r="V948" s="337"/>
      <c r="W948" s="337"/>
      <c r="X948" s="337"/>
      <c r="Y948" s="337"/>
      <c r="Z948" s="337"/>
    </row>
    <row r="949" spans="1:26" ht="12.75" customHeight="1" x14ac:dyDescent="0.2">
      <c r="A949" s="337"/>
      <c r="B949" s="337"/>
      <c r="C949" s="337"/>
      <c r="D949" s="337"/>
      <c r="E949" s="337"/>
      <c r="F949" s="337"/>
      <c r="G949" s="337"/>
      <c r="H949" s="337"/>
      <c r="I949" s="337"/>
      <c r="J949" s="337"/>
      <c r="K949" s="337"/>
      <c r="L949" s="337"/>
      <c r="M949" s="337"/>
      <c r="N949" s="337"/>
      <c r="O949" s="337"/>
      <c r="P949" s="337"/>
      <c r="Q949" s="337"/>
      <c r="R949" s="337"/>
      <c r="S949" s="337"/>
      <c r="T949" s="337"/>
      <c r="U949" s="337"/>
      <c r="V949" s="337"/>
      <c r="W949" s="337"/>
      <c r="X949" s="337"/>
      <c r="Y949" s="337"/>
      <c r="Z949" s="337"/>
    </row>
    <row r="950" spans="1:26" ht="12.75" customHeight="1" x14ac:dyDescent="0.2">
      <c r="A950" s="337"/>
      <c r="B950" s="337"/>
      <c r="C950" s="337"/>
      <c r="D950" s="337"/>
      <c r="E950" s="337"/>
      <c r="F950" s="337"/>
      <c r="G950" s="337"/>
      <c r="H950" s="337"/>
      <c r="I950" s="337"/>
      <c r="J950" s="337"/>
      <c r="K950" s="337"/>
      <c r="L950" s="337"/>
      <c r="M950" s="337"/>
      <c r="N950" s="337"/>
      <c r="O950" s="337"/>
      <c r="P950" s="337"/>
      <c r="Q950" s="337"/>
      <c r="R950" s="337"/>
      <c r="S950" s="337"/>
      <c r="T950" s="337"/>
      <c r="U950" s="337"/>
      <c r="V950" s="337"/>
      <c r="W950" s="337"/>
      <c r="X950" s="337"/>
      <c r="Y950" s="337"/>
      <c r="Z950" s="337"/>
    </row>
    <row r="951" spans="1:26" ht="12.75" customHeight="1" x14ac:dyDescent="0.2">
      <c r="A951" s="337"/>
      <c r="B951" s="337"/>
      <c r="C951" s="337"/>
      <c r="D951" s="337"/>
      <c r="E951" s="337"/>
      <c r="F951" s="337"/>
      <c r="G951" s="337"/>
      <c r="H951" s="337"/>
      <c r="I951" s="337"/>
      <c r="J951" s="337"/>
      <c r="K951" s="337"/>
      <c r="L951" s="337"/>
      <c r="M951" s="337"/>
      <c r="N951" s="337"/>
      <c r="O951" s="337"/>
      <c r="P951" s="337"/>
      <c r="Q951" s="337"/>
      <c r="R951" s="337"/>
      <c r="S951" s="337"/>
      <c r="T951" s="337"/>
      <c r="U951" s="337"/>
      <c r="V951" s="337"/>
      <c r="W951" s="337"/>
      <c r="X951" s="337"/>
      <c r="Y951" s="337"/>
      <c r="Z951" s="337"/>
    </row>
    <row r="952" spans="1:26" ht="12.75" customHeight="1" x14ac:dyDescent="0.2">
      <c r="A952" s="337"/>
      <c r="B952" s="337"/>
      <c r="C952" s="337"/>
      <c r="D952" s="337"/>
      <c r="E952" s="337"/>
      <c r="F952" s="337"/>
      <c r="G952" s="337"/>
      <c r="H952" s="337"/>
      <c r="I952" s="337"/>
      <c r="J952" s="337"/>
      <c r="K952" s="337"/>
      <c r="L952" s="337"/>
      <c r="M952" s="337"/>
      <c r="N952" s="337"/>
      <c r="O952" s="337"/>
      <c r="P952" s="337"/>
      <c r="Q952" s="337"/>
      <c r="R952" s="337"/>
      <c r="S952" s="337"/>
      <c r="T952" s="337"/>
      <c r="U952" s="337"/>
      <c r="V952" s="337"/>
      <c r="W952" s="337"/>
      <c r="X952" s="337"/>
      <c r="Y952" s="337"/>
      <c r="Z952" s="337"/>
    </row>
    <row r="953" spans="1:26" ht="12.75" customHeight="1" x14ac:dyDescent="0.2">
      <c r="A953" s="337"/>
      <c r="B953" s="337"/>
      <c r="C953" s="337"/>
      <c r="D953" s="337"/>
      <c r="E953" s="337"/>
      <c r="F953" s="337"/>
      <c r="G953" s="337"/>
      <c r="H953" s="337"/>
      <c r="I953" s="337"/>
      <c r="J953" s="337"/>
      <c r="K953" s="337"/>
      <c r="L953" s="337"/>
      <c r="M953" s="337"/>
      <c r="N953" s="337"/>
      <c r="O953" s="337"/>
      <c r="P953" s="337"/>
      <c r="Q953" s="337"/>
      <c r="R953" s="337"/>
      <c r="S953" s="337"/>
      <c r="T953" s="337"/>
      <c r="U953" s="337"/>
      <c r="V953" s="337"/>
      <c r="W953" s="337"/>
      <c r="X953" s="337"/>
      <c r="Y953" s="337"/>
      <c r="Z953" s="337"/>
    </row>
    <row r="954" spans="1:26" ht="12.75" customHeight="1" x14ac:dyDescent="0.2">
      <c r="A954" s="337"/>
      <c r="B954" s="337"/>
      <c r="C954" s="337"/>
      <c r="D954" s="337"/>
      <c r="E954" s="337"/>
      <c r="F954" s="337"/>
      <c r="G954" s="337"/>
      <c r="H954" s="337"/>
      <c r="I954" s="337"/>
      <c r="J954" s="337"/>
      <c r="K954" s="337"/>
      <c r="L954" s="337"/>
      <c r="M954" s="337"/>
      <c r="N954" s="337"/>
      <c r="O954" s="337"/>
      <c r="P954" s="337"/>
      <c r="Q954" s="337"/>
      <c r="R954" s="337"/>
      <c r="S954" s="337"/>
      <c r="T954" s="337"/>
      <c r="U954" s="337"/>
      <c r="V954" s="337"/>
      <c r="W954" s="337"/>
      <c r="X954" s="337"/>
      <c r="Y954" s="337"/>
      <c r="Z954" s="337"/>
    </row>
    <row r="955" spans="1:26" ht="12.75" customHeight="1" x14ac:dyDescent="0.2">
      <c r="A955" s="337"/>
      <c r="B955" s="337"/>
      <c r="C955" s="337"/>
      <c r="D955" s="337"/>
      <c r="E955" s="337"/>
      <c r="F955" s="337"/>
      <c r="G955" s="337"/>
      <c r="H955" s="337"/>
      <c r="I955" s="337"/>
      <c r="J955" s="337"/>
      <c r="K955" s="337"/>
      <c r="L955" s="337"/>
      <c r="M955" s="337"/>
      <c r="N955" s="337"/>
      <c r="O955" s="337"/>
      <c r="P955" s="337"/>
      <c r="Q955" s="337"/>
      <c r="R955" s="337"/>
      <c r="S955" s="337"/>
      <c r="T955" s="337"/>
      <c r="U955" s="337"/>
      <c r="V955" s="337"/>
      <c r="W955" s="337"/>
      <c r="X955" s="337"/>
      <c r="Y955" s="337"/>
      <c r="Z955" s="337"/>
    </row>
    <row r="956" spans="1:26" ht="12.75" customHeight="1" x14ac:dyDescent="0.2">
      <c r="A956" s="337"/>
      <c r="B956" s="337"/>
      <c r="C956" s="337"/>
      <c r="D956" s="337"/>
      <c r="E956" s="337"/>
      <c r="F956" s="337"/>
      <c r="G956" s="337"/>
      <c r="H956" s="337"/>
      <c r="I956" s="337"/>
      <c r="J956" s="337"/>
      <c r="K956" s="337"/>
      <c r="L956" s="337"/>
      <c r="M956" s="337"/>
      <c r="N956" s="337"/>
      <c r="O956" s="337"/>
      <c r="P956" s="337"/>
      <c r="Q956" s="337"/>
      <c r="R956" s="337"/>
      <c r="S956" s="337"/>
      <c r="T956" s="337"/>
      <c r="U956" s="337"/>
      <c r="V956" s="337"/>
      <c r="W956" s="337"/>
      <c r="X956" s="337"/>
      <c r="Y956" s="337"/>
      <c r="Z956" s="337"/>
    </row>
    <row r="957" spans="1:26" ht="12.75" customHeight="1" x14ac:dyDescent="0.2">
      <c r="A957" s="337"/>
      <c r="B957" s="337"/>
      <c r="C957" s="337"/>
      <c r="D957" s="337"/>
      <c r="E957" s="337"/>
      <c r="F957" s="337"/>
      <c r="G957" s="337"/>
      <c r="H957" s="337"/>
      <c r="I957" s="337"/>
      <c r="J957" s="337"/>
      <c r="K957" s="337"/>
      <c r="L957" s="337"/>
      <c r="M957" s="337"/>
      <c r="N957" s="337"/>
      <c r="O957" s="337"/>
      <c r="P957" s="337"/>
      <c r="Q957" s="337"/>
      <c r="R957" s="337"/>
      <c r="S957" s="337"/>
      <c r="T957" s="337"/>
      <c r="U957" s="337"/>
      <c r="V957" s="337"/>
      <c r="W957" s="337"/>
      <c r="X957" s="337"/>
      <c r="Y957" s="337"/>
      <c r="Z957" s="337"/>
    </row>
    <row r="958" spans="1:26" ht="12.75" customHeight="1" x14ac:dyDescent="0.2">
      <c r="A958" s="337"/>
      <c r="B958" s="337"/>
      <c r="C958" s="337"/>
      <c r="D958" s="337"/>
      <c r="E958" s="337"/>
      <c r="F958" s="337"/>
      <c r="G958" s="337"/>
      <c r="H958" s="337"/>
      <c r="I958" s="337"/>
      <c r="J958" s="337"/>
      <c r="K958" s="337"/>
      <c r="L958" s="337"/>
      <c r="M958" s="337"/>
      <c r="N958" s="337"/>
      <c r="O958" s="337"/>
      <c r="P958" s="337"/>
      <c r="Q958" s="337"/>
      <c r="R958" s="337"/>
      <c r="S958" s="337"/>
      <c r="T958" s="337"/>
      <c r="U958" s="337"/>
      <c r="V958" s="337"/>
      <c r="W958" s="337"/>
      <c r="X958" s="337"/>
      <c r="Y958" s="337"/>
      <c r="Z958" s="337"/>
    </row>
    <row r="959" spans="1:26" ht="12.75" customHeight="1" x14ac:dyDescent="0.2">
      <c r="A959" s="337"/>
      <c r="B959" s="337"/>
      <c r="C959" s="337"/>
      <c r="D959" s="337"/>
      <c r="E959" s="337"/>
      <c r="F959" s="337"/>
      <c r="G959" s="337"/>
      <c r="H959" s="337"/>
      <c r="I959" s="337"/>
      <c r="J959" s="337"/>
      <c r="K959" s="337"/>
      <c r="L959" s="337"/>
      <c r="M959" s="337"/>
      <c r="N959" s="337"/>
      <c r="O959" s="337"/>
      <c r="P959" s="337"/>
      <c r="Q959" s="337"/>
      <c r="R959" s="337"/>
      <c r="S959" s="337"/>
      <c r="T959" s="337"/>
      <c r="U959" s="337"/>
      <c r="V959" s="337"/>
      <c r="W959" s="337"/>
      <c r="X959" s="337"/>
      <c r="Y959" s="337"/>
      <c r="Z959" s="337"/>
    </row>
    <row r="960" spans="1:26" ht="12.75" customHeight="1" x14ac:dyDescent="0.2">
      <c r="A960" s="337"/>
      <c r="B960" s="337"/>
      <c r="C960" s="337"/>
      <c r="D960" s="337"/>
      <c r="E960" s="337"/>
      <c r="F960" s="337"/>
      <c r="G960" s="337"/>
      <c r="H960" s="337"/>
      <c r="I960" s="337"/>
      <c r="J960" s="337"/>
      <c r="K960" s="337"/>
      <c r="L960" s="337"/>
      <c r="M960" s="337"/>
      <c r="N960" s="337"/>
      <c r="O960" s="337"/>
      <c r="P960" s="337"/>
      <c r="Q960" s="337"/>
      <c r="R960" s="337"/>
      <c r="S960" s="337"/>
      <c r="T960" s="337"/>
      <c r="U960" s="337"/>
      <c r="V960" s="337"/>
      <c r="W960" s="337"/>
      <c r="X960" s="337"/>
      <c r="Y960" s="337"/>
      <c r="Z960" s="337"/>
    </row>
    <row r="961" spans="1:26" ht="12.75" customHeight="1" x14ac:dyDescent="0.2">
      <c r="A961" s="337"/>
      <c r="B961" s="337"/>
      <c r="C961" s="337"/>
      <c r="D961" s="337"/>
      <c r="E961" s="337"/>
      <c r="F961" s="337"/>
      <c r="G961" s="337"/>
      <c r="H961" s="337"/>
      <c r="I961" s="337"/>
      <c r="J961" s="337"/>
      <c r="K961" s="337"/>
      <c r="L961" s="337"/>
      <c r="M961" s="337"/>
      <c r="N961" s="337"/>
      <c r="O961" s="337"/>
      <c r="P961" s="337"/>
      <c r="Q961" s="337"/>
      <c r="R961" s="337"/>
      <c r="S961" s="337"/>
      <c r="T961" s="337"/>
      <c r="U961" s="337"/>
      <c r="V961" s="337"/>
      <c r="W961" s="337"/>
      <c r="X961" s="337"/>
      <c r="Y961" s="337"/>
      <c r="Z961" s="337"/>
    </row>
    <row r="962" spans="1:26" ht="12.75" customHeight="1" x14ac:dyDescent="0.2">
      <c r="A962" s="337"/>
      <c r="B962" s="337"/>
      <c r="C962" s="337"/>
      <c r="D962" s="337"/>
      <c r="E962" s="337"/>
      <c r="F962" s="337"/>
      <c r="G962" s="337"/>
      <c r="H962" s="337"/>
      <c r="I962" s="337"/>
      <c r="J962" s="337"/>
      <c r="K962" s="337"/>
      <c r="L962" s="337"/>
      <c r="M962" s="337"/>
      <c r="N962" s="337"/>
      <c r="O962" s="337"/>
      <c r="P962" s="337"/>
      <c r="Q962" s="337"/>
      <c r="R962" s="337"/>
      <c r="S962" s="337"/>
      <c r="T962" s="337"/>
      <c r="U962" s="337"/>
      <c r="V962" s="337"/>
      <c r="W962" s="337"/>
      <c r="X962" s="337"/>
      <c r="Y962" s="337"/>
      <c r="Z962" s="337"/>
    </row>
    <row r="963" spans="1:26" ht="12.75" customHeight="1" x14ac:dyDescent="0.2">
      <c r="A963" s="337"/>
      <c r="B963" s="337"/>
      <c r="C963" s="337"/>
      <c r="D963" s="337"/>
      <c r="E963" s="337"/>
      <c r="F963" s="337"/>
      <c r="G963" s="337"/>
      <c r="H963" s="337"/>
      <c r="I963" s="337"/>
      <c r="J963" s="337"/>
      <c r="K963" s="337"/>
      <c r="L963" s="337"/>
      <c r="M963" s="337"/>
      <c r="N963" s="337"/>
      <c r="O963" s="337"/>
      <c r="P963" s="337"/>
      <c r="Q963" s="337"/>
      <c r="R963" s="337"/>
      <c r="S963" s="337"/>
      <c r="T963" s="337"/>
      <c r="U963" s="337"/>
      <c r="V963" s="337"/>
      <c r="W963" s="337"/>
      <c r="X963" s="337"/>
      <c r="Y963" s="337"/>
      <c r="Z963" s="337"/>
    </row>
    <row r="964" spans="1:26" ht="12.75" customHeight="1" x14ac:dyDescent="0.2">
      <c r="A964" s="337"/>
      <c r="B964" s="337"/>
      <c r="C964" s="337"/>
      <c r="D964" s="337"/>
      <c r="E964" s="337"/>
      <c r="F964" s="337"/>
      <c r="G964" s="337"/>
      <c r="H964" s="337"/>
      <c r="I964" s="337"/>
      <c r="J964" s="337"/>
      <c r="K964" s="337"/>
      <c r="L964" s="337"/>
      <c r="M964" s="337"/>
      <c r="N964" s="337"/>
      <c r="O964" s="337"/>
      <c r="P964" s="337"/>
      <c r="Q964" s="337"/>
      <c r="R964" s="337"/>
      <c r="S964" s="337"/>
      <c r="T964" s="337"/>
      <c r="U964" s="337"/>
      <c r="V964" s="337"/>
      <c r="W964" s="337"/>
      <c r="X964" s="337"/>
      <c r="Y964" s="337"/>
      <c r="Z964" s="337"/>
    </row>
    <row r="965" spans="1:26" ht="12.75" customHeight="1" x14ac:dyDescent="0.2">
      <c r="A965" s="337"/>
      <c r="B965" s="337"/>
      <c r="C965" s="337"/>
      <c r="D965" s="337"/>
      <c r="E965" s="337"/>
      <c r="F965" s="337"/>
      <c r="G965" s="337"/>
      <c r="H965" s="337"/>
      <c r="I965" s="337"/>
      <c r="J965" s="337"/>
      <c r="K965" s="337"/>
      <c r="L965" s="337"/>
      <c r="M965" s="337"/>
      <c r="N965" s="337"/>
      <c r="O965" s="337"/>
      <c r="P965" s="337"/>
      <c r="Q965" s="337"/>
      <c r="R965" s="337"/>
      <c r="S965" s="337"/>
      <c r="T965" s="337"/>
      <c r="U965" s="337"/>
      <c r="V965" s="337"/>
      <c r="W965" s="337"/>
      <c r="X965" s="337"/>
      <c r="Y965" s="337"/>
      <c r="Z965" s="337"/>
    </row>
    <row r="966" spans="1:26" ht="12.75" customHeight="1" x14ac:dyDescent="0.2">
      <c r="A966" s="337"/>
      <c r="B966" s="337"/>
      <c r="C966" s="337"/>
      <c r="D966" s="337"/>
      <c r="E966" s="337"/>
      <c r="F966" s="337"/>
      <c r="G966" s="337"/>
      <c r="H966" s="337"/>
      <c r="I966" s="337"/>
      <c r="J966" s="337"/>
      <c r="K966" s="337"/>
      <c r="L966" s="337"/>
      <c r="M966" s="337"/>
      <c r="N966" s="337"/>
      <c r="O966" s="337"/>
      <c r="P966" s="337"/>
      <c r="Q966" s="337"/>
      <c r="R966" s="337"/>
      <c r="S966" s="337"/>
      <c r="T966" s="337"/>
      <c r="U966" s="337"/>
      <c r="V966" s="337"/>
      <c r="W966" s="337"/>
      <c r="X966" s="337"/>
      <c r="Y966" s="337"/>
      <c r="Z966" s="337"/>
    </row>
    <row r="967" spans="1:26" ht="12.75" customHeight="1" x14ac:dyDescent="0.2">
      <c r="A967" s="337"/>
      <c r="B967" s="337"/>
      <c r="C967" s="337"/>
      <c r="D967" s="337"/>
      <c r="E967" s="337"/>
      <c r="F967" s="337"/>
      <c r="G967" s="337"/>
      <c r="H967" s="337"/>
      <c r="I967" s="337"/>
      <c r="J967" s="337"/>
      <c r="K967" s="337"/>
      <c r="L967" s="337"/>
      <c r="M967" s="337"/>
      <c r="N967" s="337"/>
      <c r="O967" s="337"/>
      <c r="P967" s="337"/>
      <c r="Q967" s="337"/>
      <c r="R967" s="337"/>
      <c r="S967" s="337"/>
      <c r="T967" s="337"/>
      <c r="U967" s="337"/>
      <c r="V967" s="337"/>
      <c r="W967" s="337"/>
      <c r="X967" s="337"/>
      <c r="Y967" s="337"/>
      <c r="Z967" s="337"/>
    </row>
    <row r="968" spans="1:26" ht="12.75" customHeight="1" x14ac:dyDescent="0.2">
      <c r="A968" s="337"/>
      <c r="B968" s="337"/>
      <c r="C968" s="337"/>
      <c r="D968" s="337"/>
      <c r="E968" s="337"/>
      <c r="F968" s="337"/>
      <c r="G968" s="337"/>
      <c r="H968" s="337"/>
      <c r="I968" s="337"/>
      <c r="J968" s="337"/>
      <c r="K968" s="337"/>
      <c r="L968" s="337"/>
      <c r="M968" s="337"/>
      <c r="N968" s="337"/>
      <c r="O968" s="337"/>
      <c r="P968" s="337"/>
      <c r="Q968" s="337"/>
      <c r="R968" s="337"/>
      <c r="S968" s="337"/>
      <c r="T968" s="337"/>
      <c r="U968" s="337"/>
      <c r="V968" s="337"/>
      <c r="W968" s="337"/>
      <c r="X968" s="337"/>
      <c r="Y968" s="337"/>
      <c r="Z968" s="337"/>
    </row>
    <row r="969" spans="1:26" ht="12.75" customHeight="1" x14ac:dyDescent="0.2">
      <c r="A969" s="337"/>
      <c r="B969" s="337"/>
      <c r="C969" s="337"/>
      <c r="D969" s="337"/>
      <c r="E969" s="337"/>
      <c r="F969" s="337"/>
      <c r="G969" s="337"/>
      <c r="H969" s="337"/>
      <c r="I969" s="337"/>
      <c r="J969" s="337"/>
      <c r="K969" s="337"/>
      <c r="L969" s="337"/>
      <c r="M969" s="337"/>
      <c r="N969" s="337"/>
      <c r="O969" s="337"/>
      <c r="P969" s="337"/>
      <c r="Q969" s="337"/>
      <c r="R969" s="337"/>
      <c r="S969" s="337"/>
      <c r="T969" s="337"/>
      <c r="U969" s="337"/>
      <c r="V969" s="337"/>
      <c r="W969" s="337"/>
      <c r="X969" s="337"/>
      <c r="Y969" s="337"/>
      <c r="Z969" s="337"/>
    </row>
    <row r="970" spans="1:26" ht="12.75" customHeight="1" x14ac:dyDescent="0.2">
      <c r="A970" s="337"/>
      <c r="B970" s="337"/>
      <c r="C970" s="337"/>
      <c r="D970" s="337"/>
      <c r="E970" s="337"/>
      <c r="F970" s="337"/>
      <c r="G970" s="337"/>
      <c r="H970" s="337"/>
      <c r="I970" s="337"/>
      <c r="J970" s="337"/>
      <c r="K970" s="337"/>
      <c r="L970" s="337"/>
      <c r="M970" s="337"/>
      <c r="N970" s="337"/>
      <c r="O970" s="337"/>
      <c r="P970" s="337"/>
      <c r="Q970" s="337"/>
      <c r="R970" s="337"/>
      <c r="S970" s="337"/>
      <c r="T970" s="337"/>
      <c r="U970" s="337"/>
      <c r="V970" s="337"/>
      <c r="W970" s="337"/>
      <c r="X970" s="337"/>
      <c r="Y970" s="337"/>
      <c r="Z970" s="337"/>
    </row>
    <row r="971" spans="1:26" ht="12.75" customHeight="1" x14ac:dyDescent="0.2">
      <c r="A971" s="337"/>
      <c r="B971" s="337"/>
      <c r="C971" s="337"/>
      <c r="D971" s="337"/>
      <c r="E971" s="337"/>
      <c r="F971" s="337"/>
      <c r="G971" s="337"/>
      <c r="H971" s="337"/>
      <c r="I971" s="337"/>
      <c r="J971" s="337"/>
      <c r="K971" s="337"/>
      <c r="L971" s="337"/>
      <c r="M971" s="337"/>
      <c r="N971" s="337"/>
      <c r="O971" s="337"/>
      <c r="P971" s="337"/>
      <c r="Q971" s="337"/>
      <c r="R971" s="337"/>
      <c r="S971" s="337"/>
      <c r="T971" s="337"/>
      <c r="U971" s="337"/>
      <c r="V971" s="337"/>
      <c r="W971" s="337"/>
      <c r="X971" s="337"/>
      <c r="Y971" s="337"/>
      <c r="Z971" s="337"/>
    </row>
    <row r="972" spans="1:26" ht="12.75" customHeight="1" x14ac:dyDescent="0.2">
      <c r="A972" s="337"/>
      <c r="B972" s="337"/>
      <c r="C972" s="337"/>
      <c r="D972" s="337"/>
      <c r="E972" s="337"/>
      <c r="F972" s="337"/>
      <c r="G972" s="337"/>
      <c r="H972" s="337"/>
      <c r="I972" s="337"/>
      <c r="J972" s="337"/>
      <c r="K972" s="337"/>
      <c r="L972" s="337"/>
      <c r="M972" s="337"/>
      <c r="N972" s="337"/>
      <c r="O972" s="337"/>
      <c r="P972" s="337"/>
      <c r="Q972" s="337"/>
      <c r="R972" s="337"/>
      <c r="S972" s="337"/>
      <c r="T972" s="337"/>
      <c r="U972" s="337"/>
      <c r="V972" s="337"/>
      <c r="W972" s="337"/>
      <c r="X972" s="337"/>
      <c r="Y972" s="337"/>
      <c r="Z972" s="337"/>
    </row>
    <row r="973" spans="1:26" ht="12.75" customHeight="1" x14ac:dyDescent="0.2">
      <c r="A973" s="337"/>
      <c r="B973" s="337"/>
      <c r="C973" s="337"/>
      <c r="D973" s="337"/>
      <c r="E973" s="337"/>
      <c r="F973" s="337"/>
      <c r="G973" s="337"/>
      <c r="H973" s="337"/>
      <c r="I973" s="337"/>
      <c r="J973" s="337"/>
      <c r="K973" s="337"/>
      <c r="L973" s="337"/>
      <c r="M973" s="337"/>
      <c r="N973" s="337"/>
      <c r="O973" s="337"/>
      <c r="P973" s="337"/>
      <c r="Q973" s="337"/>
      <c r="R973" s="337"/>
      <c r="S973" s="337"/>
      <c r="T973" s="337"/>
      <c r="U973" s="337"/>
      <c r="V973" s="337"/>
      <c r="W973" s="337"/>
      <c r="X973" s="337"/>
      <c r="Y973" s="337"/>
      <c r="Z973" s="337"/>
    </row>
    <row r="974" spans="1:26" ht="12.75" customHeight="1" x14ac:dyDescent="0.2">
      <c r="A974" s="337"/>
      <c r="B974" s="337"/>
      <c r="C974" s="337"/>
      <c r="D974" s="337"/>
      <c r="E974" s="337"/>
      <c r="F974" s="337"/>
      <c r="G974" s="337"/>
      <c r="H974" s="337"/>
      <c r="I974" s="337"/>
      <c r="J974" s="337"/>
      <c r="K974" s="337"/>
      <c r="L974" s="337"/>
      <c r="M974" s="337"/>
      <c r="N974" s="337"/>
      <c r="O974" s="337"/>
      <c r="P974" s="337"/>
      <c r="Q974" s="337"/>
      <c r="R974" s="337"/>
      <c r="S974" s="337"/>
      <c r="T974" s="337"/>
      <c r="U974" s="337"/>
      <c r="V974" s="337"/>
      <c r="W974" s="337"/>
      <c r="X974" s="337"/>
      <c r="Y974" s="337"/>
      <c r="Z974" s="337"/>
    </row>
    <row r="975" spans="1:26" ht="12.75" customHeight="1" x14ac:dyDescent="0.2">
      <c r="A975" s="337"/>
      <c r="B975" s="337"/>
      <c r="C975" s="337"/>
      <c r="D975" s="337"/>
      <c r="E975" s="337"/>
      <c r="F975" s="337"/>
      <c r="G975" s="337"/>
      <c r="H975" s="337"/>
      <c r="I975" s="337"/>
      <c r="J975" s="337"/>
      <c r="K975" s="337"/>
      <c r="L975" s="337"/>
      <c r="M975" s="337"/>
      <c r="N975" s="337"/>
      <c r="O975" s="337"/>
      <c r="P975" s="337"/>
      <c r="Q975" s="337"/>
      <c r="R975" s="337"/>
      <c r="S975" s="337"/>
      <c r="T975" s="337"/>
      <c r="U975" s="337"/>
      <c r="V975" s="337"/>
      <c r="W975" s="337"/>
      <c r="X975" s="337"/>
      <c r="Y975" s="337"/>
      <c r="Z975" s="337"/>
    </row>
    <row r="976" spans="1:26" ht="12.75" customHeight="1" x14ac:dyDescent="0.2">
      <c r="A976" s="337"/>
      <c r="B976" s="337"/>
      <c r="C976" s="337"/>
      <c r="D976" s="337"/>
      <c r="E976" s="337"/>
      <c r="F976" s="337"/>
      <c r="G976" s="337"/>
      <c r="H976" s="337"/>
      <c r="I976" s="337"/>
      <c r="J976" s="337"/>
      <c r="K976" s="337"/>
      <c r="L976" s="337"/>
      <c r="M976" s="337"/>
      <c r="N976" s="337"/>
      <c r="O976" s="337"/>
      <c r="P976" s="337"/>
      <c r="Q976" s="337"/>
      <c r="R976" s="337"/>
      <c r="S976" s="337"/>
      <c r="T976" s="337"/>
      <c r="U976" s="337"/>
      <c r="V976" s="337"/>
      <c r="W976" s="337"/>
      <c r="X976" s="337"/>
      <c r="Y976" s="337"/>
      <c r="Z976" s="337"/>
    </row>
    <row r="977" spans="1:26" ht="12.75" customHeight="1" x14ac:dyDescent="0.2">
      <c r="A977" s="337"/>
      <c r="B977" s="337"/>
      <c r="C977" s="337"/>
      <c r="D977" s="337"/>
      <c r="E977" s="337"/>
      <c r="F977" s="337"/>
      <c r="G977" s="337"/>
      <c r="H977" s="337"/>
      <c r="I977" s="337"/>
      <c r="J977" s="337"/>
      <c r="K977" s="337"/>
      <c r="L977" s="337"/>
      <c r="M977" s="337"/>
      <c r="N977" s="337"/>
      <c r="O977" s="337"/>
      <c r="P977" s="337"/>
      <c r="Q977" s="337"/>
      <c r="R977" s="337"/>
      <c r="S977" s="337"/>
      <c r="T977" s="337"/>
      <c r="U977" s="337"/>
      <c r="V977" s="337"/>
      <c r="W977" s="337"/>
      <c r="X977" s="337"/>
      <c r="Y977" s="337"/>
      <c r="Z977" s="337"/>
    </row>
    <row r="978" spans="1:26" ht="12.75" customHeight="1" x14ac:dyDescent="0.2">
      <c r="A978" s="337"/>
      <c r="B978" s="337"/>
      <c r="C978" s="337"/>
      <c r="D978" s="337"/>
      <c r="E978" s="337"/>
      <c r="F978" s="337"/>
      <c r="G978" s="337"/>
      <c r="H978" s="337"/>
      <c r="I978" s="337"/>
      <c r="J978" s="337"/>
      <c r="K978" s="337"/>
      <c r="L978" s="337"/>
      <c r="M978" s="337"/>
      <c r="N978" s="337"/>
      <c r="O978" s="337"/>
      <c r="P978" s="337"/>
      <c r="Q978" s="337"/>
      <c r="R978" s="337"/>
      <c r="S978" s="337"/>
      <c r="T978" s="337"/>
      <c r="U978" s="337"/>
      <c r="V978" s="337"/>
      <c r="W978" s="337"/>
      <c r="X978" s="337"/>
      <c r="Y978" s="337"/>
      <c r="Z978" s="337"/>
    </row>
    <row r="979" spans="1:26" ht="12.75" customHeight="1" x14ac:dyDescent="0.2">
      <c r="A979" s="337"/>
      <c r="B979" s="337"/>
      <c r="C979" s="337"/>
      <c r="D979" s="337"/>
      <c r="E979" s="337"/>
      <c r="F979" s="337"/>
      <c r="G979" s="337"/>
      <c r="H979" s="337"/>
      <c r="I979" s="337"/>
      <c r="J979" s="337"/>
      <c r="K979" s="337"/>
      <c r="L979" s="337"/>
      <c r="M979" s="337"/>
      <c r="N979" s="337"/>
      <c r="O979" s="337"/>
      <c r="P979" s="337"/>
      <c r="Q979" s="337"/>
      <c r="R979" s="337"/>
      <c r="S979" s="337"/>
      <c r="T979" s="337"/>
      <c r="U979" s="337"/>
      <c r="V979" s="337"/>
      <c r="W979" s="337"/>
      <c r="X979" s="337"/>
      <c r="Y979" s="337"/>
      <c r="Z979" s="337"/>
    </row>
    <row r="980" spans="1:26" ht="12.75" customHeight="1" x14ac:dyDescent="0.2">
      <c r="A980" s="337"/>
      <c r="B980" s="337"/>
      <c r="C980" s="337"/>
      <c r="D980" s="337"/>
      <c r="E980" s="337"/>
      <c r="F980" s="337"/>
      <c r="G980" s="337"/>
      <c r="H980" s="337"/>
      <c r="I980" s="337"/>
      <c r="J980" s="337"/>
      <c r="K980" s="337"/>
      <c r="L980" s="337"/>
      <c r="M980" s="337"/>
      <c r="N980" s="337"/>
      <c r="O980" s="337"/>
      <c r="P980" s="337"/>
      <c r="Q980" s="337"/>
      <c r="R980" s="337"/>
      <c r="S980" s="337"/>
      <c r="T980" s="337"/>
      <c r="U980" s="337"/>
      <c r="V980" s="337"/>
      <c r="W980" s="337"/>
      <c r="X980" s="337"/>
      <c r="Y980" s="337"/>
      <c r="Z980" s="337"/>
    </row>
    <row r="981" spans="1:26" ht="12.75" customHeight="1" x14ac:dyDescent="0.2">
      <c r="A981" s="337"/>
      <c r="B981" s="337"/>
      <c r="C981" s="337"/>
      <c r="D981" s="337"/>
      <c r="E981" s="337"/>
      <c r="F981" s="337"/>
      <c r="G981" s="337"/>
      <c r="H981" s="337"/>
      <c r="I981" s="337"/>
      <c r="J981" s="337"/>
      <c r="K981" s="337"/>
      <c r="L981" s="337"/>
      <c r="M981" s="337"/>
      <c r="N981" s="337"/>
      <c r="O981" s="337"/>
      <c r="P981" s="337"/>
      <c r="Q981" s="337"/>
      <c r="R981" s="337"/>
      <c r="S981" s="337"/>
      <c r="T981" s="337"/>
      <c r="U981" s="337"/>
      <c r="V981" s="337"/>
      <c r="W981" s="337"/>
      <c r="X981" s="337"/>
      <c r="Y981" s="337"/>
      <c r="Z981" s="337"/>
    </row>
    <row r="982" spans="1:26" ht="12.75" customHeight="1" x14ac:dyDescent="0.2">
      <c r="A982" s="337"/>
      <c r="B982" s="337"/>
      <c r="C982" s="337"/>
      <c r="D982" s="337"/>
      <c r="E982" s="337"/>
      <c r="F982" s="337"/>
      <c r="G982" s="337"/>
      <c r="H982" s="337"/>
      <c r="I982" s="337"/>
      <c r="J982" s="337"/>
      <c r="K982" s="337"/>
      <c r="L982" s="337"/>
      <c r="M982" s="337"/>
      <c r="N982" s="337"/>
      <c r="O982" s="337"/>
      <c r="P982" s="337"/>
      <c r="Q982" s="337"/>
      <c r="R982" s="337"/>
      <c r="S982" s="337"/>
      <c r="T982" s="337"/>
      <c r="U982" s="337"/>
      <c r="V982" s="337"/>
      <c r="W982" s="337"/>
      <c r="X982" s="337"/>
      <c r="Y982" s="337"/>
      <c r="Z982" s="337"/>
    </row>
    <row r="983" spans="1:26" ht="12.75" customHeight="1" x14ac:dyDescent="0.2">
      <c r="A983" s="337"/>
      <c r="B983" s="337"/>
      <c r="C983" s="337"/>
      <c r="D983" s="337"/>
      <c r="E983" s="337"/>
      <c r="F983" s="337"/>
      <c r="G983" s="337"/>
      <c r="H983" s="337"/>
      <c r="I983" s="337"/>
      <c r="J983" s="337"/>
      <c r="K983" s="337"/>
      <c r="L983" s="337"/>
      <c r="M983" s="337"/>
      <c r="N983" s="337"/>
      <c r="O983" s="337"/>
      <c r="P983" s="337"/>
      <c r="Q983" s="337"/>
      <c r="R983" s="337"/>
      <c r="S983" s="337"/>
      <c r="T983" s="337"/>
      <c r="U983" s="337"/>
      <c r="V983" s="337"/>
      <c r="W983" s="337"/>
      <c r="X983" s="337"/>
      <c r="Y983" s="337"/>
      <c r="Z983" s="337"/>
    </row>
    <row r="984" spans="1:26" ht="12.75" customHeight="1" x14ac:dyDescent="0.2">
      <c r="A984" s="337"/>
      <c r="B984" s="337"/>
      <c r="C984" s="337"/>
      <c r="D984" s="337"/>
      <c r="E984" s="337"/>
      <c r="F984" s="337"/>
      <c r="G984" s="337"/>
      <c r="H984" s="337"/>
      <c r="I984" s="337"/>
      <c r="J984" s="337"/>
      <c r="K984" s="337"/>
      <c r="L984" s="337"/>
      <c r="M984" s="337"/>
      <c r="N984" s="337"/>
      <c r="O984" s="337"/>
      <c r="P984" s="337"/>
      <c r="Q984" s="337"/>
      <c r="R984" s="337"/>
      <c r="S984" s="337"/>
      <c r="T984" s="337"/>
      <c r="U984" s="337"/>
      <c r="V984" s="337"/>
      <c r="W984" s="337"/>
      <c r="X984" s="337"/>
      <c r="Y984" s="337"/>
      <c r="Z984" s="337"/>
    </row>
    <row r="985" spans="1:26" ht="12.75" customHeight="1" x14ac:dyDescent="0.2">
      <c r="A985" s="337"/>
      <c r="B985" s="337"/>
      <c r="C985" s="337"/>
      <c r="D985" s="337"/>
      <c r="E985" s="337"/>
      <c r="F985" s="337"/>
      <c r="G985" s="337"/>
      <c r="H985" s="337"/>
      <c r="I985" s="337"/>
      <c r="J985" s="337"/>
      <c r="K985" s="337"/>
      <c r="L985" s="337"/>
      <c r="M985" s="337"/>
      <c r="N985" s="337"/>
      <c r="O985" s="337"/>
      <c r="P985" s="337"/>
      <c r="Q985" s="337"/>
      <c r="R985" s="337"/>
      <c r="S985" s="337"/>
      <c r="T985" s="337"/>
      <c r="U985" s="337"/>
      <c r="V985" s="337"/>
      <c r="W985" s="337"/>
      <c r="X985" s="337"/>
      <c r="Y985" s="337"/>
      <c r="Z985" s="337"/>
    </row>
    <row r="986" spans="1:26" ht="12.75" customHeight="1" x14ac:dyDescent="0.2">
      <c r="A986" s="337"/>
      <c r="B986" s="337"/>
      <c r="C986" s="337"/>
      <c r="D986" s="337"/>
      <c r="E986" s="337"/>
      <c r="F986" s="337"/>
      <c r="G986" s="337"/>
      <c r="H986" s="337"/>
      <c r="I986" s="337"/>
      <c r="J986" s="337"/>
      <c r="K986" s="337"/>
      <c r="L986" s="337"/>
      <c r="M986" s="337"/>
      <c r="N986" s="337"/>
      <c r="O986" s="337"/>
      <c r="P986" s="337"/>
      <c r="Q986" s="337"/>
      <c r="R986" s="337"/>
      <c r="S986" s="337"/>
      <c r="T986" s="337"/>
      <c r="U986" s="337"/>
      <c r="V986" s="337"/>
      <c r="W986" s="337"/>
      <c r="X986" s="337"/>
      <c r="Y986" s="337"/>
      <c r="Z986" s="337"/>
    </row>
    <row r="987" spans="1:26" ht="12.75" customHeight="1" x14ac:dyDescent="0.2">
      <c r="A987" s="337"/>
      <c r="B987" s="337"/>
      <c r="C987" s="337"/>
      <c r="D987" s="337"/>
      <c r="E987" s="337"/>
      <c r="F987" s="337"/>
      <c r="G987" s="337"/>
      <c r="H987" s="337"/>
      <c r="I987" s="337"/>
      <c r="J987" s="337"/>
      <c r="K987" s="337"/>
      <c r="L987" s="337"/>
      <c r="M987" s="337"/>
      <c r="N987" s="337"/>
      <c r="O987" s="337"/>
      <c r="P987" s="337"/>
      <c r="Q987" s="337"/>
      <c r="R987" s="337"/>
      <c r="S987" s="337"/>
      <c r="T987" s="337"/>
      <c r="U987" s="337"/>
      <c r="V987" s="337"/>
      <c r="W987" s="337"/>
      <c r="X987" s="337"/>
      <c r="Y987" s="337"/>
      <c r="Z987" s="337"/>
    </row>
    <row r="988" spans="1:26" ht="12.75" customHeight="1" x14ac:dyDescent="0.2">
      <c r="A988" s="337"/>
      <c r="B988" s="337"/>
      <c r="C988" s="337"/>
      <c r="D988" s="337"/>
      <c r="E988" s="337"/>
      <c r="F988" s="337"/>
      <c r="G988" s="337"/>
      <c r="H988" s="337"/>
      <c r="I988" s="337"/>
      <c r="J988" s="337"/>
      <c r="K988" s="337"/>
      <c r="L988" s="337"/>
      <c r="M988" s="337"/>
      <c r="N988" s="337"/>
      <c r="O988" s="337"/>
      <c r="P988" s="337"/>
      <c r="Q988" s="337"/>
      <c r="R988" s="337"/>
      <c r="S988" s="337"/>
      <c r="T988" s="337"/>
      <c r="U988" s="337"/>
      <c r="V988" s="337"/>
      <c r="W988" s="337"/>
      <c r="X988" s="337"/>
      <c r="Y988" s="337"/>
      <c r="Z988" s="337"/>
    </row>
    <row r="989" spans="1:26" ht="12.75" customHeight="1" x14ac:dyDescent="0.2">
      <c r="A989" s="337"/>
      <c r="B989" s="337"/>
      <c r="C989" s="337"/>
      <c r="D989" s="337"/>
      <c r="E989" s="337"/>
      <c r="F989" s="337"/>
      <c r="G989" s="337"/>
      <c r="H989" s="337"/>
      <c r="I989" s="337"/>
      <c r="J989" s="337"/>
      <c r="K989" s="337"/>
      <c r="L989" s="337"/>
      <c r="M989" s="337"/>
      <c r="N989" s="337"/>
      <c r="O989" s="337"/>
      <c r="P989" s="337"/>
      <c r="Q989" s="337"/>
      <c r="R989" s="337"/>
      <c r="S989" s="337"/>
      <c r="T989" s="337"/>
      <c r="U989" s="337"/>
      <c r="V989" s="337"/>
      <c r="W989" s="337"/>
      <c r="X989" s="337"/>
      <c r="Y989" s="337"/>
      <c r="Z989" s="337"/>
    </row>
    <row r="990" spans="1:26" ht="12.75" customHeight="1" x14ac:dyDescent="0.2">
      <c r="A990" s="337"/>
      <c r="B990" s="337"/>
      <c r="C990" s="337"/>
      <c r="D990" s="337"/>
      <c r="E990" s="337"/>
      <c r="F990" s="337"/>
      <c r="G990" s="337"/>
      <c r="H990" s="337"/>
      <c r="I990" s="337"/>
      <c r="J990" s="337"/>
      <c r="K990" s="337"/>
      <c r="L990" s="337"/>
      <c r="M990" s="337"/>
      <c r="N990" s="337"/>
      <c r="O990" s="337"/>
      <c r="P990" s="337"/>
      <c r="Q990" s="337"/>
      <c r="R990" s="337"/>
      <c r="S990" s="337"/>
      <c r="T990" s="337"/>
      <c r="U990" s="337"/>
      <c r="V990" s="337"/>
      <c r="W990" s="337"/>
      <c r="X990" s="337"/>
      <c r="Y990" s="337"/>
      <c r="Z990" s="337"/>
    </row>
    <row r="991" spans="1:26" ht="12.75" customHeight="1" x14ac:dyDescent="0.2">
      <c r="A991" s="337"/>
      <c r="B991" s="337"/>
      <c r="C991" s="337"/>
      <c r="D991" s="337"/>
      <c r="E991" s="337"/>
      <c r="F991" s="337"/>
      <c r="G991" s="337"/>
      <c r="H991" s="337"/>
      <c r="I991" s="337"/>
      <c r="J991" s="337"/>
      <c r="K991" s="337"/>
      <c r="L991" s="337"/>
      <c r="M991" s="337"/>
      <c r="N991" s="337"/>
      <c r="O991" s="337"/>
      <c r="P991" s="337"/>
      <c r="Q991" s="337"/>
      <c r="R991" s="337"/>
      <c r="S991" s="337"/>
      <c r="T991" s="337"/>
      <c r="U991" s="337"/>
      <c r="V991" s="337"/>
      <c r="W991" s="337"/>
      <c r="X991" s="337"/>
      <c r="Y991" s="337"/>
      <c r="Z991" s="337"/>
    </row>
    <row r="992" spans="1:26" ht="12.75" customHeight="1" x14ac:dyDescent="0.2">
      <c r="A992" s="337"/>
      <c r="B992" s="337"/>
      <c r="C992" s="337"/>
      <c r="D992" s="337"/>
      <c r="E992" s="337"/>
      <c r="F992" s="337"/>
      <c r="G992" s="337"/>
      <c r="H992" s="337"/>
      <c r="I992" s="337"/>
      <c r="J992" s="337"/>
      <c r="K992" s="337"/>
      <c r="L992" s="337"/>
      <c r="M992" s="337"/>
      <c r="N992" s="337"/>
      <c r="O992" s="337"/>
      <c r="P992" s="337"/>
      <c r="Q992" s="337"/>
      <c r="R992" s="337"/>
      <c r="S992" s="337"/>
      <c r="T992" s="337"/>
      <c r="U992" s="337"/>
      <c r="V992" s="337"/>
      <c r="W992" s="337"/>
      <c r="X992" s="337"/>
      <c r="Y992" s="337"/>
      <c r="Z992" s="337"/>
    </row>
    <row r="993" spans="1:26" ht="12.75" customHeight="1" x14ac:dyDescent="0.2">
      <c r="A993" s="337"/>
      <c r="B993" s="337"/>
      <c r="C993" s="337"/>
      <c r="D993" s="337"/>
      <c r="E993" s="337"/>
      <c r="F993" s="337"/>
      <c r="G993" s="337"/>
      <c r="H993" s="337"/>
      <c r="I993" s="337"/>
      <c r="J993" s="337"/>
      <c r="K993" s="337"/>
      <c r="L993" s="337"/>
      <c r="M993" s="337"/>
      <c r="N993" s="337"/>
      <c r="O993" s="337"/>
      <c r="P993" s="337"/>
      <c r="Q993" s="337"/>
      <c r="R993" s="337"/>
      <c r="S993" s="337"/>
      <c r="T993" s="337"/>
      <c r="U993" s="337"/>
      <c r="V993" s="337"/>
      <c r="W993" s="337"/>
      <c r="X993" s="337"/>
      <c r="Y993" s="337"/>
      <c r="Z993" s="337"/>
    </row>
    <row r="994" spans="1:26" ht="12.75" customHeight="1" x14ac:dyDescent="0.2">
      <c r="A994" s="337"/>
      <c r="B994" s="337"/>
      <c r="C994" s="337"/>
      <c r="D994" s="337"/>
      <c r="E994" s="337"/>
      <c r="F994" s="337"/>
      <c r="G994" s="337"/>
      <c r="H994" s="337"/>
      <c r="I994" s="337"/>
      <c r="J994" s="337"/>
      <c r="K994" s="337"/>
      <c r="L994" s="337"/>
      <c r="M994" s="337"/>
      <c r="N994" s="337"/>
      <c r="O994" s="337"/>
      <c r="P994" s="337"/>
      <c r="Q994" s="337"/>
      <c r="R994" s="337"/>
      <c r="S994" s="337"/>
      <c r="T994" s="337"/>
      <c r="U994" s="337"/>
      <c r="V994" s="337"/>
      <c r="W994" s="337"/>
      <c r="X994" s="337"/>
      <c r="Y994" s="337"/>
      <c r="Z994" s="337"/>
    </row>
    <row r="995" spans="1:26" ht="12.75" customHeight="1" x14ac:dyDescent="0.2">
      <c r="A995" s="337"/>
      <c r="B995" s="337"/>
      <c r="C995" s="337"/>
      <c r="D995" s="337"/>
      <c r="E995" s="337"/>
      <c r="F995" s="337"/>
      <c r="G995" s="337"/>
      <c r="H995" s="337"/>
      <c r="I995" s="337"/>
      <c r="J995" s="337"/>
      <c r="K995" s="337"/>
      <c r="L995" s="337"/>
      <c r="M995" s="337"/>
      <c r="N995" s="337"/>
      <c r="O995" s="337"/>
      <c r="P995" s="337"/>
      <c r="Q995" s="337"/>
      <c r="R995" s="337"/>
      <c r="S995" s="337"/>
      <c r="T995" s="337"/>
      <c r="U995" s="337"/>
      <c r="V995" s="337"/>
      <c r="W995" s="337"/>
      <c r="X995" s="337"/>
      <c r="Y995" s="337"/>
      <c r="Z995" s="337"/>
    </row>
    <row r="996" spans="1:26" ht="12.75" customHeight="1" x14ac:dyDescent="0.2">
      <c r="A996" s="337"/>
      <c r="B996" s="337"/>
      <c r="C996" s="337"/>
      <c r="D996" s="337"/>
      <c r="E996" s="337"/>
      <c r="F996" s="337"/>
      <c r="G996" s="337"/>
      <c r="H996" s="337"/>
      <c r="I996" s="337"/>
      <c r="J996" s="337"/>
      <c r="K996" s="337"/>
      <c r="L996" s="337"/>
      <c r="M996" s="337"/>
      <c r="N996" s="337"/>
      <c r="O996" s="337"/>
      <c r="P996" s="337"/>
      <c r="Q996" s="337"/>
      <c r="R996" s="337"/>
      <c r="S996" s="337"/>
      <c r="T996" s="337"/>
      <c r="U996" s="337"/>
      <c r="V996" s="337"/>
      <c r="W996" s="337"/>
      <c r="X996" s="337"/>
      <c r="Y996" s="337"/>
      <c r="Z996" s="337"/>
    </row>
    <row r="997" spans="1:26" ht="12.75" customHeight="1" x14ac:dyDescent="0.2">
      <c r="A997" s="337"/>
      <c r="B997" s="337"/>
      <c r="C997" s="337"/>
      <c r="D997" s="337"/>
      <c r="E997" s="337"/>
      <c r="F997" s="337"/>
      <c r="G997" s="337"/>
      <c r="H997" s="337"/>
      <c r="I997" s="337"/>
      <c r="J997" s="337"/>
      <c r="K997" s="337"/>
      <c r="L997" s="337"/>
      <c r="M997" s="337"/>
      <c r="N997" s="337"/>
      <c r="O997" s="337"/>
      <c r="P997" s="337"/>
      <c r="Q997" s="337"/>
      <c r="R997" s="337"/>
      <c r="S997" s="337"/>
      <c r="T997" s="337"/>
      <c r="U997" s="337"/>
      <c r="V997" s="337"/>
      <c r="W997" s="337"/>
      <c r="X997" s="337"/>
      <c r="Y997" s="337"/>
      <c r="Z997" s="337"/>
    </row>
    <row r="998" spans="1:26" ht="12.75" customHeight="1" x14ac:dyDescent="0.2">
      <c r="A998" s="337"/>
      <c r="B998" s="337"/>
      <c r="C998" s="337"/>
      <c r="D998" s="337"/>
      <c r="E998" s="337"/>
      <c r="F998" s="337"/>
      <c r="G998" s="337"/>
      <c r="H998" s="337"/>
      <c r="I998" s="337"/>
      <c r="J998" s="337"/>
      <c r="K998" s="337"/>
      <c r="L998" s="337"/>
      <c r="M998" s="337"/>
      <c r="N998" s="337"/>
      <c r="O998" s="337"/>
      <c r="P998" s="337"/>
      <c r="Q998" s="337"/>
      <c r="R998" s="337"/>
      <c r="S998" s="337"/>
      <c r="T998" s="337"/>
      <c r="U998" s="337"/>
      <c r="V998" s="337"/>
      <c r="W998" s="337"/>
      <c r="X998" s="337"/>
      <c r="Y998" s="337"/>
      <c r="Z998" s="337"/>
    </row>
    <row r="999" spans="1:26" ht="12.75" customHeight="1" x14ac:dyDescent="0.2">
      <c r="A999" s="337"/>
      <c r="B999" s="337"/>
      <c r="C999" s="337"/>
      <c r="D999" s="337"/>
      <c r="E999" s="337"/>
      <c r="F999" s="337"/>
      <c r="G999" s="337"/>
      <c r="H999" s="337"/>
      <c r="I999" s="337"/>
      <c r="J999" s="337"/>
      <c r="K999" s="337"/>
      <c r="L999" s="337"/>
      <c r="M999" s="337"/>
      <c r="N999" s="337"/>
      <c r="O999" s="337"/>
      <c r="P999" s="337"/>
      <c r="Q999" s="337"/>
      <c r="R999" s="337"/>
      <c r="S999" s="337"/>
      <c r="T999" s="337"/>
      <c r="U999" s="337"/>
      <c r="V999" s="337"/>
      <c r="W999" s="337"/>
      <c r="X999" s="337"/>
      <c r="Y999" s="337"/>
      <c r="Z999" s="337"/>
    </row>
    <row r="1000" spans="1:26" ht="12.75" customHeight="1" x14ac:dyDescent="0.2">
      <c r="A1000" s="337"/>
      <c r="B1000" s="337"/>
      <c r="C1000" s="337"/>
      <c r="D1000" s="337"/>
      <c r="E1000" s="337"/>
      <c r="F1000" s="337"/>
      <c r="G1000" s="337"/>
      <c r="H1000" s="337"/>
      <c r="I1000" s="337"/>
      <c r="J1000" s="337"/>
      <c r="K1000" s="337"/>
      <c r="L1000" s="337"/>
      <c r="M1000" s="337"/>
      <c r="N1000" s="337"/>
      <c r="O1000" s="337"/>
      <c r="P1000" s="337"/>
      <c r="Q1000" s="337"/>
      <c r="R1000" s="337"/>
      <c r="S1000" s="337"/>
      <c r="T1000" s="337"/>
      <c r="U1000" s="337"/>
      <c r="V1000" s="337"/>
      <c r="W1000" s="337"/>
      <c r="X1000" s="337"/>
      <c r="Y1000" s="337"/>
      <c r="Z1000" s="337"/>
    </row>
  </sheetData>
  <pageMargins left="0.19685039370078741" right="0.19685039370078741" top="0.59055118110236227" bottom="0.59055118110236227"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election sqref="A1:A6"/>
    </sheetView>
  </sheetViews>
  <sheetFormatPr defaultColWidth="12.7109375" defaultRowHeight="15" customHeight="1" x14ac:dyDescent="0.2"/>
  <cols>
    <col min="1" max="1" width="95.42578125" customWidth="1"/>
    <col min="2" max="2" width="18.42578125" hidden="1" customWidth="1"/>
    <col min="3" max="8" width="9.140625" hidden="1" customWidth="1"/>
    <col min="9" max="26" width="8.7109375" customWidth="1"/>
  </cols>
  <sheetData>
    <row r="1" spans="1:26" ht="12.75" customHeight="1" x14ac:dyDescent="0.2">
      <c r="A1" s="12" t="str">
        <f>Capa!A1</f>
        <v>Contrato de Gestão nº. 05/19 celebrado entre a Fundação Clóvis Salgado e a Associação Pró-Cultura e Promoção das Artes</v>
      </c>
      <c r="B1" s="525" t="str">
        <f>Capa!A1</f>
        <v>Contrato de Gestão nº. 05/19 celebrado entre a Fundação Clóvis Salgado e a Associação Pró-Cultura e Promoção das Artes</v>
      </c>
      <c r="C1" s="526"/>
      <c r="D1" s="526"/>
      <c r="E1" s="526"/>
      <c r="F1" s="526"/>
      <c r="G1" s="526"/>
      <c r="H1" s="527"/>
      <c r="I1" s="13"/>
      <c r="J1" s="13"/>
      <c r="K1" s="13"/>
      <c r="L1" s="13"/>
      <c r="M1" s="13"/>
      <c r="N1" s="13"/>
      <c r="O1" s="13"/>
      <c r="P1" s="13"/>
      <c r="Q1" s="13"/>
      <c r="R1" s="13"/>
      <c r="S1" s="13"/>
      <c r="T1" s="13"/>
      <c r="U1" s="13"/>
      <c r="V1" s="13"/>
      <c r="W1" s="13"/>
      <c r="X1" s="13"/>
      <c r="Y1" s="13"/>
      <c r="Z1" s="13"/>
    </row>
    <row r="2" spans="1:26" ht="12.75" customHeight="1" x14ac:dyDescent="0.2">
      <c r="A2" s="14" t="str">
        <f>Capa!A3</f>
        <v>17º Relatório Gerencial Financeiro</v>
      </c>
      <c r="B2" s="528" t="str">
        <f>Capa!A3</f>
        <v>17º Relatório Gerencial Financeiro</v>
      </c>
      <c r="C2" s="526"/>
      <c r="D2" s="526"/>
      <c r="E2" s="526"/>
      <c r="F2" s="526"/>
      <c r="G2" s="526"/>
      <c r="H2" s="527"/>
      <c r="I2" s="13"/>
      <c r="J2" s="13"/>
      <c r="K2" s="13"/>
      <c r="L2" s="13"/>
      <c r="M2" s="13"/>
      <c r="N2" s="13"/>
      <c r="O2" s="13"/>
      <c r="P2" s="13"/>
      <c r="Q2" s="13"/>
      <c r="R2" s="13"/>
      <c r="S2" s="13"/>
      <c r="T2" s="13"/>
      <c r="U2" s="13"/>
      <c r="V2" s="13"/>
      <c r="W2" s="13"/>
      <c r="X2" s="13"/>
      <c r="Y2" s="13"/>
      <c r="Z2" s="13"/>
    </row>
    <row r="3" spans="1:26" ht="12.75" customHeight="1" x14ac:dyDescent="0.2">
      <c r="A3" s="14" t="s">
        <v>30</v>
      </c>
      <c r="B3" s="14"/>
      <c r="C3" s="14"/>
      <c r="D3" s="14"/>
      <c r="E3" s="14"/>
      <c r="F3" s="14"/>
      <c r="G3" s="14"/>
      <c r="H3" s="14"/>
      <c r="I3" s="13"/>
      <c r="J3" s="13"/>
      <c r="K3" s="13"/>
      <c r="L3" s="13"/>
      <c r="M3" s="13"/>
      <c r="N3" s="13"/>
      <c r="O3" s="13"/>
      <c r="P3" s="13"/>
      <c r="Q3" s="13"/>
      <c r="R3" s="13"/>
      <c r="S3" s="13"/>
      <c r="T3" s="13"/>
      <c r="U3" s="13"/>
      <c r="V3" s="13"/>
      <c r="W3" s="13"/>
      <c r="X3" s="13"/>
      <c r="Y3" s="13"/>
      <c r="Z3" s="13"/>
    </row>
    <row r="4" spans="1:26" ht="97.5" customHeight="1" x14ac:dyDescent="0.2">
      <c r="A4" s="517" t="s">
        <v>5561</v>
      </c>
    </row>
    <row r="5" spans="1:26" ht="84" customHeight="1" x14ac:dyDescent="0.2">
      <c r="A5" s="517" t="s">
        <v>5562</v>
      </c>
    </row>
    <row r="6" spans="1:26" ht="66" customHeight="1" x14ac:dyDescent="0.2">
      <c r="A6" s="517" t="s">
        <v>5563</v>
      </c>
    </row>
    <row r="7" spans="1:26" ht="85.5" customHeight="1" x14ac:dyDescent="0.2">
      <c r="A7" s="15"/>
    </row>
    <row r="8" spans="1:26" ht="163.5" customHeight="1" x14ac:dyDescent="0.2">
      <c r="A8" s="15"/>
    </row>
    <row r="9" spans="1:26" ht="21" customHeight="1" x14ac:dyDescent="0.2">
      <c r="A9" s="15"/>
    </row>
    <row r="10" spans="1:26" ht="87.75" customHeight="1" x14ac:dyDescent="0.2">
      <c r="A10" s="15"/>
    </row>
    <row r="11" spans="1:26" ht="0.75" customHeight="1" x14ac:dyDescent="0.2">
      <c r="A11" s="15"/>
    </row>
    <row r="12" spans="1:26" ht="117" customHeight="1" x14ac:dyDescent="0.2">
      <c r="A12" s="15"/>
    </row>
    <row r="13" spans="1:26" ht="131.25" customHeight="1" x14ac:dyDescent="0.2">
      <c r="A13" s="15"/>
    </row>
    <row r="14" spans="1:26" ht="75" customHeight="1" x14ac:dyDescent="0.2">
      <c r="A14" s="15"/>
    </row>
    <row r="15" spans="1:26" ht="189" customHeight="1" x14ac:dyDescent="0.2">
      <c r="A15" s="15"/>
    </row>
    <row r="16" spans="1:26" ht="81.75" customHeight="1" x14ac:dyDescent="0.2">
      <c r="A16" s="15"/>
    </row>
    <row r="17" spans="1:1" ht="84" customHeight="1" x14ac:dyDescent="0.2">
      <c r="A17" s="15"/>
    </row>
    <row r="18" spans="1:1" ht="48.75" customHeight="1" x14ac:dyDescent="0.2">
      <c r="A18" s="15"/>
    </row>
    <row r="19" spans="1:1" ht="102.75" customHeight="1" x14ac:dyDescent="0.2">
      <c r="A19" s="15"/>
    </row>
    <row r="20" spans="1:1" ht="129" customHeight="1" x14ac:dyDescent="0.2">
      <c r="A20" s="15"/>
    </row>
    <row r="21" spans="1:1" ht="101.25" customHeight="1" x14ac:dyDescent="0.2">
      <c r="A21" s="15"/>
    </row>
    <row r="22" spans="1:1" ht="91.5" customHeight="1" x14ac:dyDescent="0.2">
      <c r="A22" s="15"/>
    </row>
    <row r="23" spans="1:1" ht="0.75" customHeight="1" x14ac:dyDescent="0.2">
      <c r="A23" s="15"/>
    </row>
    <row r="24" spans="1:1" ht="81.75" customHeight="1" x14ac:dyDescent="0.2">
      <c r="A24" s="15"/>
    </row>
    <row r="25" spans="1:1" ht="83.25" customHeight="1" x14ac:dyDescent="0.2">
      <c r="A25" s="15"/>
    </row>
    <row r="26" spans="1:1" ht="77.25" customHeight="1" x14ac:dyDescent="0.2">
      <c r="A26" s="15"/>
    </row>
    <row r="27" spans="1:1" ht="34.5" customHeight="1" x14ac:dyDescent="0.2">
      <c r="A27" s="15"/>
    </row>
    <row r="28" spans="1:1" ht="109.5" customHeight="1" x14ac:dyDescent="0.2">
      <c r="A28" s="15"/>
    </row>
    <row r="29" spans="1:1" ht="61.5" customHeight="1" x14ac:dyDescent="0.2">
      <c r="A29" s="14"/>
    </row>
    <row r="30" spans="1:1" ht="49.5" customHeight="1" x14ac:dyDescent="0.2">
      <c r="A30" s="14"/>
    </row>
    <row r="31" spans="1:1" ht="320.25" customHeight="1" x14ac:dyDescent="0.2">
      <c r="A31" s="15"/>
    </row>
    <row r="32" spans="1:1" ht="115.5" customHeight="1" x14ac:dyDescent="0.2">
      <c r="A32" s="15"/>
    </row>
    <row r="33" spans="1:1" ht="72" hidden="1" customHeight="1" x14ac:dyDescent="0.2">
      <c r="A33" s="15"/>
    </row>
    <row r="34" spans="1:1" ht="87" customHeight="1" x14ac:dyDescent="0.2">
      <c r="A34" s="15"/>
    </row>
    <row r="35" spans="1:1" ht="129.75" customHeight="1" x14ac:dyDescent="0.2">
      <c r="A35" s="15"/>
    </row>
    <row r="36" spans="1:1" ht="105.75" hidden="1" customHeight="1" x14ac:dyDescent="0.2">
      <c r="A36" s="15"/>
    </row>
    <row r="37" spans="1:1" ht="117.75" customHeight="1" x14ac:dyDescent="0.2">
      <c r="A37" s="15"/>
    </row>
    <row r="38" spans="1:1" ht="1.5" customHeight="1" x14ac:dyDescent="0.2">
      <c r="A38" s="15"/>
    </row>
    <row r="39" spans="1:1" ht="131.25" customHeight="1" x14ac:dyDescent="0.2">
      <c r="A39" s="15"/>
    </row>
    <row r="40" spans="1:1" ht="99" customHeight="1" x14ac:dyDescent="0.2">
      <c r="A40" s="15"/>
    </row>
    <row r="41" spans="1:1" ht="79.5" hidden="1" customHeight="1" x14ac:dyDescent="0.2">
      <c r="A41" s="15"/>
    </row>
    <row r="42" spans="1:1" ht="100.5" customHeight="1" x14ac:dyDescent="0.2">
      <c r="A42" s="15"/>
    </row>
    <row r="43" spans="1:1" ht="154.5" customHeight="1" x14ac:dyDescent="0.2">
      <c r="A43" s="15"/>
    </row>
    <row r="44" spans="1:1" ht="135" customHeight="1" x14ac:dyDescent="0.2">
      <c r="A44" s="15"/>
    </row>
    <row r="45" spans="1:1" ht="139.5" customHeight="1" x14ac:dyDescent="0.2">
      <c r="A45" s="15"/>
    </row>
    <row r="46" spans="1:1" ht="105.75" customHeight="1" x14ac:dyDescent="0.2">
      <c r="A46" s="15"/>
    </row>
    <row r="47" spans="1:1" ht="172.5" customHeight="1" x14ac:dyDescent="0.2">
      <c r="A47" s="15"/>
    </row>
    <row r="48" spans="1:1" ht="123" customHeight="1" x14ac:dyDescent="0.2">
      <c r="A48" s="15"/>
    </row>
    <row r="49" spans="1:1" ht="121.5" customHeight="1" x14ac:dyDescent="0.2">
      <c r="A49" s="15"/>
    </row>
    <row r="50" spans="1:1" ht="83.25" customHeight="1" x14ac:dyDescent="0.2">
      <c r="A50" s="15"/>
    </row>
    <row r="51" spans="1:1" ht="84.75" customHeight="1" x14ac:dyDescent="0.2">
      <c r="A51" s="15"/>
    </row>
    <row r="52" spans="1:1" ht="94.5" customHeight="1" x14ac:dyDescent="0.2">
      <c r="A52" s="15"/>
    </row>
    <row r="53" spans="1:1" ht="106.5" customHeight="1" x14ac:dyDescent="0.2">
      <c r="A53" s="15"/>
    </row>
    <row r="54" spans="1:1" ht="82.5" customHeight="1" x14ac:dyDescent="0.2">
      <c r="A54" s="15"/>
    </row>
    <row r="55" spans="1:1" ht="96" customHeight="1" x14ac:dyDescent="0.2">
      <c r="A55" s="15"/>
    </row>
    <row r="56" spans="1:1" ht="81.75" customHeight="1" x14ac:dyDescent="0.2">
      <c r="A56" s="15"/>
    </row>
    <row r="57" spans="1:1" ht="90.75" customHeight="1" x14ac:dyDescent="0.2">
      <c r="A57" s="15"/>
    </row>
    <row r="58" spans="1:1" ht="99" customHeight="1" x14ac:dyDescent="0.2">
      <c r="A58" s="15"/>
    </row>
    <row r="59" spans="1:1" ht="81.75" customHeight="1" x14ac:dyDescent="0.2">
      <c r="A59" s="15"/>
    </row>
    <row r="60" spans="1:1" ht="115.5" customHeight="1" x14ac:dyDescent="0.2">
      <c r="A60" s="15"/>
    </row>
    <row r="61" spans="1:1" ht="66.75" customHeight="1" x14ac:dyDescent="0.2">
      <c r="A61" s="15"/>
    </row>
    <row r="62" spans="1:1" ht="81" customHeight="1" x14ac:dyDescent="0.2">
      <c r="A62" s="15"/>
    </row>
    <row r="63" spans="1:1" ht="60.75" customHeight="1" x14ac:dyDescent="0.2">
      <c r="A63" s="15"/>
    </row>
    <row r="64" spans="1:1" ht="12.75" customHeight="1" x14ac:dyDescent="0.2">
      <c r="A64" s="16"/>
    </row>
    <row r="65" spans="1:1" ht="12.75" customHeight="1" x14ac:dyDescent="0.2">
      <c r="A65" s="16"/>
    </row>
    <row r="66" spans="1:1" ht="12.75" customHeight="1" x14ac:dyDescent="0.2">
      <c r="A66" s="16"/>
    </row>
    <row r="67" spans="1:1" ht="12.75" customHeight="1" x14ac:dyDescent="0.2">
      <c r="A67" s="16"/>
    </row>
    <row r="68" spans="1:1" ht="12.75" customHeight="1" x14ac:dyDescent="0.2">
      <c r="A68" s="16"/>
    </row>
    <row r="69" spans="1:1" ht="12.75" customHeight="1" x14ac:dyDescent="0.2">
      <c r="A69" s="16"/>
    </row>
    <row r="70" spans="1:1" ht="12.75" customHeight="1" x14ac:dyDescent="0.2">
      <c r="A70" s="16"/>
    </row>
    <row r="71" spans="1:1" ht="12.75" customHeight="1" x14ac:dyDescent="0.2">
      <c r="A71" s="16"/>
    </row>
    <row r="72" spans="1:1" ht="12.75" customHeight="1" x14ac:dyDescent="0.2">
      <c r="A72" s="16"/>
    </row>
    <row r="73" spans="1:1" ht="12.75" customHeight="1" x14ac:dyDescent="0.2">
      <c r="A73" s="16"/>
    </row>
    <row r="74" spans="1:1" ht="12.75" customHeight="1" x14ac:dyDescent="0.2">
      <c r="A74" s="16"/>
    </row>
    <row r="75" spans="1:1" ht="12.75" customHeight="1" x14ac:dyDescent="0.2">
      <c r="A75" s="16"/>
    </row>
    <row r="76" spans="1:1" ht="12.75" customHeight="1" x14ac:dyDescent="0.2">
      <c r="A76" s="16"/>
    </row>
    <row r="77" spans="1:1" ht="12.75" customHeight="1" x14ac:dyDescent="0.2">
      <c r="A77" s="16"/>
    </row>
    <row r="78" spans="1:1" ht="12.75" customHeight="1" x14ac:dyDescent="0.2">
      <c r="A78" s="16"/>
    </row>
    <row r="79" spans="1:1" ht="12.75" customHeight="1" x14ac:dyDescent="0.2">
      <c r="A79" s="16"/>
    </row>
    <row r="80" spans="1:1" ht="12.75" customHeight="1" x14ac:dyDescent="0.2">
      <c r="A80" s="16"/>
    </row>
    <row r="81" spans="1:1" ht="12.75" customHeight="1" x14ac:dyDescent="0.2">
      <c r="A81" s="16"/>
    </row>
    <row r="82" spans="1:1" ht="12.75" customHeight="1" x14ac:dyDescent="0.2">
      <c r="A82" s="16"/>
    </row>
    <row r="83" spans="1:1" ht="12.75" customHeight="1" x14ac:dyDescent="0.2">
      <c r="A83" s="16"/>
    </row>
    <row r="84" spans="1:1" ht="12.75" customHeight="1" x14ac:dyDescent="0.2">
      <c r="A84" s="16"/>
    </row>
    <row r="85" spans="1:1" ht="12.75" customHeight="1" x14ac:dyDescent="0.2">
      <c r="A85" s="16"/>
    </row>
    <row r="86" spans="1:1" ht="12.75" customHeight="1" x14ac:dyDescent="0.2">
      <c r="A86" s="16"/>
    </row>
    <row r="87" spans="1:1" ht="12.75" customHeight="1" x14ac:dyDescent="0.2">
      <c r="A87" s="16"/>
    </row>
    <row r="88" spans="1:1" ht="12.75" customHeight="1" x14ac:dyDescent="0.2">
      <c r="A88" s="16"/>
    </row>
    <row r="89" spans="1:1" ht="12.75" customHeight="1" x14ac:dyDescent="0.2">
      <c r="A89" s="16"/>
    </row>
    <row r="90" spans="1:1" ht="12.75" customHeight="1" x14ac:dyDescent="0.2">
      <c r="A90" s="16"/>
    </row>
    <row r="91" spans="1:1" ht="12.75" customHeight="1" x14ac:dyDescent="0.2">
      <c r="A91" s="16"/>
    </row>
    <row r="92" spans="1:1" ht="12.75" customHeight="1" x14ac:dyDescent="0.2">
      <c r="A92" s="16"/>
    </row>
    <row r="93" spans="1:1" ht="12.75" customHeight="1" x14ac:dyDescent="0.2">
      <c r="A93" s="16"/>
    </row>
    <row r="94" spans="1:1" ht="12.75" customHeight="1" x14ac:dyDescent="0.2">
      <c r="A94" s="16"/>
    </row>
    <row r="95" spans="1:1" ht="12.75" customHeight="1" x14ac:dyDescent="0.2">
      <c r="A95" s="16"/>
    </row>
    <row r="96" spans="1:1" ht="12.75" customHeight="1" x14ac:dyDescent="0.2">
      <c r="A96" s="16"/>
    </row>
    <row r="97" spans="1:1" ht="12.75" customHeight="1" x14ac:dyDescent="0.2">
      <c r="A97" s="16"/>
    </row>
    <row r="98" spans="1:1" ht="12.75" customHeight="1" x14ac:dyDescent="0.2">
      <c r="A98" s="16"/>
    </row>
    <row r="99" spans="1:1" ht="12.75" customHeight="1" x14ac:dyDescent="0.2">
      <c r="A99" s="16"/>
    </row>
    <row r="100" spans="1:1" ht="12.75" customHeight="1" x14ac:dyDescent="0.2">
      <c r="A100" s="16"/>
    </row>
    <row r="101" spans="1:1" ht="12.75" customHeight="1" x14ac:dyDescent="0.2">
      <c r="A101" s="16"/>
    </row>
    <row r="102" spans="1:1" ht="12.75" customHeight="1" x14ac:dyDescent="0.2">
      <c r="A102" s="16"/>
    </row>
    <row r="103" spans="1:1" ht="12.75" customHeight="1" x14ac:dyDescent="0.2">
      <c r="A103" s="16"/>
    </row>
    <row r="104" spans="1:1" ht="12.75" customHeight="1" x14ac:dyDescent="0.2">
      <c r="A104" s="16"/>
    </row>
    <row r="105" spans="1:1" ht="12.75" customHeight="1" x14ac:dyDescent="0.2">
      <c r="A105" s="16"/>
    </row>
    <row r="106" spans="1:1" ht="12.75" customHeight="1" x14ac:dyDescent="0.2">
      <c r="A106" s="16"/>
    </row>
    <row r="107" spans="1:1" ht="12.75" customHeight="1" x14ac:dyDescent="0.2">
      <c r="A107" s="16"/>
    </row>
    <row r="108" spans="1:1" ht="12.75" customHeight="1" x14ac:dyDescent="0.2">
      <c r="A108" s="16"/>
    </row>
    <row r="109" spans="1:1" ht="12.75" customHeight="1" x14ac:dyDescent="0.2">
      <c r="A109" s="16"/>
    </row>
    <row r="110" spans="1:1" ht="12.75" customHeight="1" x14ac:dyDescent="0.2">
      <c r="A110" s="16"/>
    </row>
    <row r="111" spans="1:1" ht="12.75" customHeight="1" x14ac:dyDescent="0.2">
      <c r="A111" s="16"/>
    </row>
    <row r="112" spans="1:1" ht="12.75" customHeight="1" x14ac:dyDescent="0.2">
      <c r="A112" s="16"/>
    </row>
    <row r="113" spans="1:1" ht="12.75" customHeight="1" x14ac:dyDescent="0.2">
      <c r="A113" s="16"/>
    </row>
    <row r="114" spans="1:1" ht="12.75" customHeight="1" x14ac:dyDescent="0.2">
      <c r="A114" s="16"/>
    </row>
    <row r="115" spans="1:1" ht="12.75" customHeight="1" x14ac:dyDescent="0.2">
      <c r="A115" s="16"/>
    </row>
    <row r="116" spans="1:1" ht="12.75" customHeight="1" x14ac:dyDescent="0.2">
      <c r="A116" s="16"/>
    </row>
    <row r="117" spans="1:1" ht="12.75" customHeight="1" x14ac:dyDescent="0.2">
      <c r="A117" s="16"/>
    </row>
    <row r="118" spans="1:1" ht="12.75" customHeight="1" x14ac:dyDescent="0.2">
      <c r="A118" s="16"/>
    </row>
    <row r="119" spans="1:1" ht="12.75" customHeight="1" x14ac:dyDescent="0.2">
      <c r="A119" s="16"/>
    </row>
    <row r="120" spans="1:1" ht="12.75" customHeight="1" x14ac:dyDescent="0.2">
      <c r="A120" s="16"/>
    </row>
    <row r="121" spans="1:1" ht="12.75" customHeight="1" x14ac:dyDescent="0.2">
      <c r="A121" s="16"/>
    </row>
    <row r="122" spans="1:1" ht="12.75" customHeight="1" x14ac:dyDescent="0.2">
      <c r="A122" s="16"/>
    </row>
    <row r="123" spans="1:1" ht="12.75" customHeight="1" x14ac:dyDescent="0.2">
      <c r="A123" s="16"/>
    </row>
    <row r="124" spans="1:1" ht="12.75" customHeight="1" x14ac:dyDescent="0.2">
      <c r="A124" s="16"/>
    </row>
    <row r="125" spans="1:1" ht="12.75" customHeight="1" x14ac:dyDescent="0.2">
      <c r="A125" s="16"/>
    </row>
    <row r="126" spans="1:1" ht="12.75" customHeight="1" x14ac:dyDescent="0.2">
      <c r="A126" s="16"/>
    </row>
    <row r="127" spans="1:1" ht="12.75" customHeight="1" x14ac:dyDescent="0.2">
      <c r="A127" s="16"/>
    </row>
    <row r="128" spans="1:1" ht="12.75" customHeight="1" x14ac:dyDescent="0.2">
      <c r="A128" s="16"/>
    </row>
    <row r="129" spans="1:1" ht="12.75" customHeight="1" x14ac:dyDescent="0.2">
      <c r="A129" s="16"/>
    </row>
    <row r="130" spans="1:1" ht="12.75" customHeight="1" x14ac:dyDescent="0.2">
      <c r="A130" s="16"/>
    </row>
    <row r="131" spans="1:1" ht="12.75" customHeight="1" x14ac:dyDescent="0.2">
      <c r="A131" s="16"/>
    </row>
    <row r="132" spans="1:1" ht="12.75" customHeight="1" x14ac:dyDescent="0.2">
      <c r="A132" s="16"/>
    </row>
    <row r="133" spans="1:1" ht="12.75" customHeight="1" x14ac:dyDescent="0.2">
      <c r="A133" s="16"/>
    </row>
    <row r="134" spans="1:1" ht="12.75" customHeight="1" x14ac:dyDescent="0.2">
      <c r="A134" s="16"/>
    </row>
    <row r="135" spans="1:1" ht="12.75" customHeight="1" x14ac:dyDescent="0.2">
      <c r="A135" s="16"/>
    </row>
    <row r="136" spans="1:1" ht="12.75" customHeight="1" x14ac:dyDescent="0.2">
      <c r="A136" s="16"/>
    </row>
    <row r="137" spans="1:1" ht="12.75" customHeight="1" x14ac:dyDescent="0.2">
      <c r="A137" s="16"/>
    </row>
    <row r="138" spans="1:1" ht="12.75" customHeight="1" x14ac:dyDescent="0.2">
      <c r="A138" s="16"/>
    </row>
    <row r="139" spans="1:1" ht="12.75" customHeight="1" x14ac:dyDescent="0.2">
      <c r="A139" s="16"/>
    </row>
    <row r="140" spans="1:1" ht="12.75" customHeight="1" x14ac:dyDescent="0.2">
      <c r="A140" s="16"/>
    </row>
    <row r="141" spans="1:1" ht="12.75" customHeight="1" x14ac:dyDescent="0.2">
      <c r="A141" s="16"/>
    </row>
    <row r="142" spans="1:1" ht="12.75" customHeight="1" x14ac:dyDescent="0.2">
      <c r="A142" s="16"/>
    </row>
    <row r="143" spans="1:1" ht="12.75" customHeight="1" x14ac:dyDescent="0.2">
      <c r="A143" s="16"/>
    </row>
    <row r="144" spans="1:1" ht="12.75" customHeight="1" x14ac:dyDescent="0.2">
      <c r="A144" s="16"/>
    </row>
    <row r="145" spans="1:1" ht="12.75" customHeight="1" x14ac:dyDescent="0.2">
      <c r="A145" s="16"/>
    </row>
    <row r="146" spans="1:1" ht="12.75" customHeight="1" x14ac:dyDescent="0.2">
      <c r="A146" s="16"/>
    </row>
    <row r="147" spans="1:1" ht="12.75" customHeight="1" x14ac:dyDescent="0.2">
      <c r="A147" s="16"/>
    </row>
    <row r="148" spans="1:1" ht="12.75" customHeight="1" x14ac:dyDescent="0.2">
      <c r="A148" s="16"/>
    </row>
    <row r="149" spans="1:1" ht="12.75" customHeight="1" x14ac:dyDescent="0.2">
      <c r="A149" s="16"/>
    </row>
    <row r="150" spans="1:1" ht="12.75" customHeight="1" x14ac:dyDescent="0.2">
      <c r="A150" s="16"/>
    </row>
    <row r="151" spans="1:1" ht="12.75" customHeight="1" x14ac:dyDescent="0.2">
      <c r="A151" s="16"/>
    </row>
    <row r="152" spans="1:1" ht="12.75" customHeight="1" x14ac:dyDescent="0.2">
      <c r="A152" s="16"/>
    </row>
    <row r="153" spans="1:1" ht="12.75" customHeight="1" x14ac:dyDescent="0.2">
      <c r="A153" s="16"/>
    </row>
    <row r="154" spans="1:1" ht="12.75" customHeight="1" x14ac:dyDescent="0.2">
      <c r="A154" s="16"/>
    </row>
    <row r="155" spans="1:1" ht="12.75" customHeight="1" x14ac:dyDescent="0.2">
      <c r="A155" s="16"/>
    </row>
    <row r="156" spans="1:1" ht="12.75" customHeight="1" x14ac:dyDescent="0.2">
      <c r="A156" s="16"/>
    </row>
    <row r="157" spans="1:1" ht="12.75" customHeight="1" x14ac:dyDescent="0.2">
      <c r="A157" s="16"/>
    </row>
    <row r="158" spans="1:1" ht="12.75" customHeight="1" x14ac:dyDescent="0.2">
      <c r="A158" s="16"/>
    </row>
    <row r="159" spans="1:1" ht="12.75" customHeight="1" x14ac:dyDescent="0.2">
      <c r="A159" s="16"/>
    </row>
    <row r="160" spans="1:1" ht="12.75" customHeight="1" x14ac:dyDescent="0.2">
      <c r="A160" s="16"/>
    </row>
    <row r="161" spans="1:1" ht="12.75" customHeight="1" x14ac:dyDescent="0.2">
      <c r="A161" s="16"/>
    </row>
    <row r="162" spans="1:1" ht="12.75" customHeight="1" x14ac:dyDescent="0.2">
      <c r="A162" s="16"/>
    </row>
    <row r="163" spans="1:1" ht="12.75" customHeight="1" x14ac:dyDescent="0.2">
      <c r="A163" s="16"/>
    </row>
    <row r="164" spans="1:1" ht="12.75" customHeight="1" x14ac:dyDescent="0.2">
      <c r="A164" s="16"/>
    </row>
    <row r="165" spans="1:1" ht="12.75" customHeight="1" x14ac:dyDescent="0.2">
      <c r="A165" s="16"/>
    </row>
    <row r="166" spans="1:1" ht="12.75" customHeight="1" x14ac:dyDescent="0.2">
      <c r="A166" s="16"/>
    </row>
    <row r="167" spans="1:1" ht="12.75" customHeight="1" x14ac:dyDescent="0.2">
      <c r="A167" s="16"/>
    </row>
    <row r="168" spans="1:1" ht="12.75" customHeight="1" x14ac:dyDescent="0.2">
      <c r="A168" s="16"/>
    </row>
    <row r="169" spans="1:1" ht="12.75" customHeight="1" x14ac:dyDescent="0.2">
      <c r="A169" s="16"/>
    </row>
    <row r="170" spans="1:1" ht="12.75" customHeight="1" x14ac:dyDescent="0.2">
      <c r="A170" s="16"/>
    </row>
    <row r="171" spans="1:1" ht="12.75" customHeight="1" x14ac:dyDescent="0.2">
      <c r="A171" s="16"/>
    </row>
    <row r="172" spans="1:1" ht="12.75" customHeight="1" x14ac:dyDescent="0.2">
      <c r="A172" s="16"/>
    </row>
    <row r="173" spans="1:1" ht="12.75" customHeight="1" x14ac:dyDescent="0.2">
      <c r="A173" s="16"/>
    </row>
    <row r="174" spans="1:1" ht="12.75" customHeight="1" x14ac:dyDescent="0.2">
      <c r="A174" s="16"/>
    </row>
    <row r="175" spans="1:1" ht="12.75" customHeight="1" x14ac:dyDescent="0.2">
      <c r="A175" s="16"/>
    </row>
    <row r="176" spans="1:1" ht="12.75" customHeight="1" x14ac:dyDescent="0.2">
      <c r="A176" s="16"/>
    </row>
    <row r="177" spans="1:1" ht="12.75" customHeight="1" x14ac:dyDescent="0.2">
      <c r="A177" s="16"/>
    </row>
    <row r="178" spans="1:1" ht="12.75" customHeight="1" x14ac:dyDescent="0.2">
      <c r="A178" s="16"/>
    </row>
    <row r="179" spans="1:1" ht="12.75" customHeight="1" x14ac:dyDescent="0.2">
      <c r="A179" s="16"/>
    </row>
    <row r="180" spans="1:1" ht="12.75" customHeight="1" x14ac:dyDescent="0.2">
      <c r="A180" s="16"/>
    </row>
    <row r="181" spans="1:1" ht="12.75" customHeight="1" x14ac:dyDescent="0.2">
      <c r="A181" s="16"/>
    </row>
    <row r="182" spans="1:1" ht="12.75" customHeight="1" x14ac:dyDescent="0.2">
      <c r="A182" s="16"/>
    </row>
    <row r="183" spans="1:1" ht="12.75" customHeight="1" x14ac:dyDescent="0.2">
      <c r="A183" s="16"/>
    </row>
    <row r="184" spans="1:1" ht="12.75" customHeight="1" x14ac:dyDescent="0.2">
      <c r="A184" s="16"/>
    </row>
    <row r="185" spans="1:1" ht="12.75" customHeight="1" x14ac:dyDescent="0.2">
      <c r="A185" s="16"/>
    </row>
    <row r="186" spans="1:1" ht="12.75" customHeight="1" x14ac:dyDescent="0.2">
      <c r="A186" s="16"/>
    </row>
    <row r="187" spans="1:1" ht="12.75" customHeight="1" x14ac:dyDescent="0.2">
      <c r="A187" s="16"/>
    </row>
    <row r="188" spans="1:1" ht="12.75" customHeight="1" x14ac:dyDescent="0.2">
      <c r="A188" s="16"/>
    </row>
    <row r="189" spans="1:1" ht="12.75" customHeight="1" x14ac:dyDescent="0.2">
      <c r="A189" s="16"/>
    </row>
    <row r="190" spans="1:1" ht="12.75" customHeight="1" x14ac:dyDescent="0.2">
      <c r="A190" s="16"/>
    </row>
    <row r="191" spans="1:1" ht="12.75" customHeight="1" x14ac:dyDescent="0.2">
      <c r="A191" s="16"/>
    </row>
    <row r="192" spans="1:1" ht="12.75" customHeight="1" x14ac:dyDescent="0.2">
      <c r="A192" s="16"/>
    </row>
    <row r="193" spans="1:1" ht="12.75" customHeight="1" x14ac:dyDescent="0.2">
      <c r="A193" s="16"/>
    </row>
    <row r="194" spans="1:1" ht="12.75" customHeight="1" x14ac:dyDescent="0.2">
      <c r="A194" s="16"/>
    </row>
    <row r="195" spans="1:1" ht="12.75" customHeight="1" x14ac:dyDescent="0.2">
      <c r="A195" s="16"/>
    </row>
    <row r="196" spans="1:1" ht="12.75" customHeight="1" x14ac:dyDescent="0.2">
      <c r="A196" s="16"/>
    </row>
    <row r="197" spans="1:1" ht="12.75" customHeight="1" x14ac:dyDescent="0.2">
      <c r="A197" s="16"/>
    </row>
    <row r="198" spans="1:1" ht="12.75" customHeight="1" x14ac:dyDescent="0.2">
      <c r="A198" s="16"/>
    </row>
    <row r="199" spans="1:1" ht="12.75" customHeight="1" x14ac:dyDescent="0.2">
      <c r="A199" s="16"/>
    </row>
    <row r="200" spans="1:1" ht="12.75" customHeight="1" x14ac:dyDescent="0.2">
      <c r="A200" s="16"/>
    </row>
    <row r="201" spans="1:1" ht="12.75" customHeight="1" x14ac:dyDescent="0.2">
      <c r="A201" s="16"/>
    </row>
    <row r="202" spans="1:1" ht="12.75" customHeight="1" x14ac:dyDescent="0.2">
      <c r="A202" s="16"/>
    </row>
    <row r="203" spans="1:1" ht="12.75" customHeight="1" x14ac:dyDescent="0.2">
      <c r="A203" s="16"/>
    </row>
    <row r="204" spans="1:1" ht="12.75" customHeight="1" x14ac:dyDescent="0.2">
      <c r="A204" s="16"/>
    </row>
    <row r="205" spans="1:1" ht="12.75" customHeight="1" x14ac:dyDescent="0.2">
      <c r="A205" s="16"/>
    </row>
    <row r="206" spans="1:1" ht="12.75" customHeight="1" x14ac:dyDescent="0.2">
      <c r="A206" s="16"/>
    </row>
    <row r="207" spans="1:1" ht="12.75" customHeight="1" x14ac:dyDescent="0.2">
      <c r="A207" s="16"/>
    </row>
    <row r="208" spans="1:1" ht="12.75" customHeight="1" x14ac:dyDescent="0.2">
      <c r="A208" s="16"/>
    </row>
    <row r="209" spans="1:1" ht="12.75" customHeight="1" x14ac:dyDescent="0.2">
      <c r="A209" s="16"/>
    </row>
    <row r="210" spans="1:1" ht="12.75" customHeight="1" x14ac:dyDescent="0.2">
      <c r="A210" s="16"/>
    </row>
    <row r="211" spans="1:1" ht="12.75" customHeight="1" x14ac:dyDescent="0.2">
      <c r="A211" s="16"/>
    </row>
    <row r="212" spans="1:1" ht="12.75" customHeight="1" x14ac:dyDescent="0.2">
      <c r="A212" s="16"/>
    </row>
    <row r="213" spans="1:1" ht="12.75" customHeight="1" x14ac:dyDescent="0.2">
      <c r="A213" s="16"/>
    </row>
    <row r="214" spans="1:1" ht="12.75" customHeight="1" x14ac:dyDescent="0.2">
      <c r="A214" s="16"/>
    </row>
    <row r="215" spans="1:1" ht="12.75" customHeight="1" x14ac:dyDescent="0.2">
      <c r="A215" s="16"/>
    </row>
    <row r="216" spans="1:1" ht="12.75" customHeight="1" x14ac:dyDescent="0.2">
      <c r="A216" s="16"/>
    </row>
    <row r="217" spans="1:1" ht="12.75" customHeight="1" x14ac:dyDescent="0.2">
      <c r="A217" s="16"/>
    </row>
    <row r="218" spans="1:1" ht="12.75" customHeight="1" x14ac:dyDescent="0.2">
      <c r="A218" s="16"/>
    </row>
    <row r="219" spans="1:1" ht="12.75" customHeight="1" x14ac:dyDescent="0.2">
      <c r="A219" s="16"/>
    </row>
    <row r="220" spans="1:1" ht="12.75" customHeight="1" x14ac:dyDescent="0.2">
      <c r="A220" s="16"/>
    </row>
    <row r="221" spans="1:1" ht="12.75" customHeight="1" x14ac:dyDescent="0.2">
      <c r="A221" s="16"/>
    </row>
    <row r="222" spans="1:1" ht="12.75" customHeight="1" x14ac:dyDescent="0.2">
      <c r="A222" s="16"/>
    </row>
    <row r="223" spans="1:1" ht="12.75" customHeight="1" x14ac:dyDescent="0.2">
      <c r="A223" s="16"/>
    </row>
    <row r="224" spans="1:1" ht="12.75" customHeight="1" x14ac:dyDescent="0.2">
      <c r="A224" s="16"/>
    </row>
    <row r="225" spans="1:1" ht="12.75" customHeight="1" x14ac:dyDescent="0.2">
      <c r="A225" s="16"/>
    </row>
    <row r="226" spans="1:1" ht="12.75" customHeight="1" x14ac:dyDescent="0.2">
      <c r="A226" s="16"/>
    </row>
    <row r="227" spans="1:1" ht="12.75" customHeight="1" x14ac:dyDescent="0.2">
      <c r="A227" s="16"/>
    </row>
    <row r="228" spans="1:1" ht="12.75" customHeight="1" x14ac:dyDescent="0.2">
      <c r="A228" s="16"/>
    </row>
    <row r="229" spans="1:1" ht="12.75" customHeight="1" x14ac:dyDescent="0.2">
      <c r="A229" s="16"/>
    </row>
    <row r="230" spans="1:1" ht="12.75" customHeight="1" x14ac:dyDescent="0.2">
      <c r="A230" s="16"/>
    </row>
    <row r="231" spans="1:1" ht="12.75" customHeight="1" x14ac:dyDescent="0.2">
      <c r="A231" s="16"/>
    </row>
    <row r="232" spans="1:1" ht="12.75" customHeight="1" x14ac:dyDescent="0.2">
      <c r="A232" s="16"/>
    </row>
    <row r="233" spans="1:1" ht="12.75" customHeight="1" x14ac:dyDescent="0.2">
      <c r="A233" s="16"/>
    </row>
    <row r="234" spans="1:1" ht="12.75" customHeight="1" x14ac:dyDescent="0.2">
      <c r="A234" s="16"/>
    </row>
    <row r="235" spans="1:1" ht="12.75" customHeight="1" x14ac:dyDescent="0.2">
      <c r="A235" s="16"/>
    </row>
    <row r="236" spans="1:1" ht="12.75" customHeight="1" x14ac:dyDescent="0.2">
      <c r="A236" s="16"/>
    </row>
    <row r="237" spans="1:1" ht="12.75" customHeight="1" x14ac:dyDescent="0.2">
      <c r="A237" s="16"/>
    </row>
    <row r="238" spans="1:1" ht="12.75" customHeight="1" x14ac:dyDescent="0.2">
      <c r="A238" s="16"/>
    </row>
    <row r="239" spans="1:1" ht="12.75" customHeight="1" x14ac:dyDescent="0.2">
      <c r="A239" s="16"/>
    </row>
    <row r="240" spans="1:1" ht="12.75" customHeight="1" x14ac:dyDescent="0.2">
      <c r="A240" s="16"/>
    </row>
    <row r="241" spans="1:1" ht="12.75" customHeight="1" x14ac:dyDescent="0.2">
      <c r="A241" s="16"/>
    </row>
    <row r="242" spans="1:1" ht="12.75" customHeight="1" x14ac:dyDescent="0.2">
      <c r="A242" s="16"/>
    </row>
    <row r="243" spans="1:1" ht="12.75" customHeight="1" x14ac:dyDescent="0.2">
      <c r="A243" s="16"/>
    </row>
    <row r="244" spans="1:1" ht="12.75" customHeight="1" x14ac:dyDescent="0.2">
      <c r="A244" s="16"/>
    </row>
    <row r="245" spans="1:1" ht="12.75" customHeight="1" x14ac:dyDescent="0.2">
      <c r="A245" s="16"/>
    </row>
    <row r="246" spans="1:1" ht="12.75" customHeight="1" x14ac:dyDescent="0.2">
      <c r="A246" s="16"/>
    </row>
    <row r="247" spans="1:1" ht="12.75" customHeight="1" x14ac:dyDescent="0.2">
      <c r="A247" s="16"/>
    </row>
    <row r="248" spans="1:1" ht="12.75" customHeight="1" x14ac:dyDescent="0.2">
      <c r="A248" s="16"/>
    </row>
    <row r="249" spans="1:1" ht="12.75" customHeight="1" x14ac:dyDescent="0.2">
      <c r="A249" s="16"/>
    </row>
    <row r="250" spans="1:1" ht="12.75" customHeight="1" x14ac:dyDescent="0.2">
      <c r="A250" s="16"/>
    </row>
    <row r="251" spans="1:1" ht="12.75" customHeight="1" x14ac:dyDescent="0.2">
      <c r="A251" s="16"/>
    </row>
    <row r="252" spans="1:1" ht="12.75" customHeight="1" x14ac:dyDescent="0.2">
      <c r="A252" s="16"/>
    </row>
    <row r="253" spans="1:1" ht="12.75" customHeight="1" x14ac:dyDescent="0.2">
      <c r="A253" s="16"/>
    </row>
    <row r="254" spans="1:1" ht="12.75" customHeight="1" x14ac:dyDescent="0.2">
      <c r="A254" s="16"/>
    </row>
    <row r="255" spans="1:1" ht="12.75" customHeight="1" x14ac:dyDescent="0.2">
      <c r="A255" s="16"/>
    </row>
    <row r="256" spans="1:1" ht="12.75" customHeight="1" x14ac:dyDescent="0.2">
      <c r="A256" s="16"/>
    </row>
    <row r="257" spans="1:1" ht="12.75" customHeight="1" x14ac:dyDescent="0.2">
      <c r="A257" s="16"/>
    </row>
    <row r="258" spans="1:1" ht="12.75" customHeight="1" x14ac:dyDescent="0.2">
      <c r="A258" s="16"/>
    </row>
    <row r="259" spans="1:1" ht="12.75" customHeight="1" x14ac:dyDescent="0.2">
      <c r="A259" s="16"/>
    </row>
    <row r="260" spans="1:1" ht="12.75" customHeight="1" x14ac:dyDescent="0.2">
      <c r="A260" s="16"/>
    </row>
    <row r="261" spans="1:1" ht="12.75" customHeight="1" x14ac:dyDescent="0.2">
      <c r="A261" s="16"/>
    </row>
    <row r="262" spans="1:1" ht="12.75" customHeight="1" x14ac:dyDescent="0.2">
      <c r="A262" s="16"/>
    </row>
    <row r="263" spans="1:1" ht="12.75" customHeight="1" x14ac:dyDescent="0.2">
      <c r="A263" s="16"/>
    </row>
    <row r="264" spans="1:1" ht="12.75" customHeight="1" x14ac:dyDescent="0.2">
      <c r="A264" s="16"/>
    </row>
    <row r="265" spans="1:1" ht="12.75" customHeight="1" x14ac:dyDescent="0.2">
      <c r="A265" s="16"/>
    </row>
    <row r="266" spans="1:1" ht="12.75" customHeight="1" x14ac:dyDescent="0.2">
      <c r="A266" s="16"/>
    </row>
    <row r="267" spans="1:1" ht="12.75" customHeight="1" x14ac:dyDescent="0.2">
      <c r="A267" s="16"/>
    </row>
    <row r="268" spans="1:1" ht="12.75" customHeight="1" x14ac:dyDescent="0.2">
      <c r="A268" s="16"/>
    </row>
    <row r="269" spans="1:1" ht="12.75" customHeight="1" x14ac:dyDescent="0.2">
      <c r="A269" s="16"/>
    </row>
    <row r="270" spans="1:1" ht="12.75" customHeight="1" x14ac:dyDescent="0.2">
      <c r="A270" s="16"/>
    </row>
    <row r="271" spans="1:1" ht="12.75" customHeight="1" x14ac:dyDescent="0.2">
      <c r="A271" s="16"/>
    </row>
    <row r="272" spans="1:1" ht="12.75" customHeight="1" x14ac:dyDescent="0.2">
      <c r="A272" s="16"/>
    </row>
    <row r="273" spans="1:1" ht="12.75" customHeight="1" x14ac:dyDescent="0.2">
      <c r="A273" s="16"/>
    </row>
    <row r="274" spans="1:1" ht="12.75" customHeight="1" x14ac:dyDescent="0.2">
      <c r="A274" s="16"/>
    </row>
    <row r="275" spans="1:1" ht="12.75" customHeight="1" x14ac:dyDescent="0.2">
      <c r="A275" s="16"/>
    </row>
    <row r="276" spans="1:1" ht="12.75" customHeight="1" x14ac:dyDescent="0.2">
      <c r="A276" s="16"/>
    </row>
    <row r="277" spans="1:1" ht="12.75" customHeight="1" x14ac:dyDescent="0.2">
      <c r="A277" s="16"/>
    </row>
    <row r="278" spans="1:1" ht="12.75" customHeight="1" x14ac:dyDescent="0.2">
      <c r="A278" s="16"/>
    </row>
    <row r="279" spans="1:1" ht="12.75" customHeight="1" x14ac:dyDescent="0.2">
      <c r="A279" s="16"/>
    </row>
    <row r="280" spans="1:1" ht="12.75" customHeight="1" x14ac:dyDescent="0.2">
      <c r="A280" s="16"/>
    </row>
    <row r="281" spans="1:1" ht="12.75" customHeight="1" x14ac:dyDescent="0.2">
      <c r="A281" s="16"/>
    </row>
    <row r="282" spans="1:1" ht="12.75" customHeight="1" x14ac:dyDescent="0.2">
      <c r="A282" s="16"/>
    </row>
    <row r="283" spans="1:1" ht="12.75" customHeight="1" x14ac:dyDescent="0.2">
      <c r="A283" s="16"/>
    </row>
    <row r="284" spans="1:1" ht="12.75" customHeight="1" x14ac:dyDescent="0.2">
      <c r="A284" s="16"/>
    </row>
    <row r="285" spans="1:1" ht="12.75" customHeight="1" x14ac:dyDescent="0.2">
      <c r="A285" s="16"/>
    </row>
    <row r="286" spans="1:1" ht="12.75" customHeight="1" x14ac:dyDescent="0.2">
      <c r="A286" s="16"/>
    </row>
    <row r="287" spans="1:1" ht="12.75" customHeight="1" x14ac:dyDescent="0.2">
      <c r="A287" s="16"/>
    </row>
    <row r="288" spans="1:1" ht="12.75" customHeight="1" x14ac:dyDescent="0.2">
      <c r="A288" s="16"/>
    </row>
    <row r="289" spans="1:1" ht="12.75" customHeight="1" x14ac:dyDescent="0.2">
      <c r="A289" s="16"/>
    </row>
    <row r="290" spans="1:1" ht="12.75" customHeight="1" x14ac:dyDescent="0.2">
      <c r="A290" s="16"/>
    </row>
    <row r="291" spans="1:1" ht="12.75" customHeight="1" x14ac:dyDescent="0.2">
      <c r="A291" s="16"/>
    </row>
    <row r="292" spans="1:1" ht="12.75" customHeight="1" x14ac:dyDescent="0.2">
      <c r="A292" s="16"/>
    </row>
    <row r="293" spans="1:1" ht="12.75" customHeight="1" x14ac:dyDescent="0.2">
      <c r="A293" s="16"/>
    </row>
    <row r="294" spans="1:1" ht="12.75" customHeight="1" x14ac:dyDescent="0.2">
      <c r="A294" s="16"/>
    </row>
    <row r="295" spans="1:1" ht="12.75" customHeight="1" x14ac:dyDescent="0.2">
      <c r="A295" s="16"/>
    </row>
    <row r="296" spans="1:1" ht="12.75" customHeight="1" x14ac:dyDescent="0.2">
      <c r="A296" s="16"/>
    </row>
    <row r="297" spans="1:1" ht="12.75" customHeight="1" x14ac:dyDescent="0.2">
      <c r="A297" s="16"/>
    </row>
    <row r="298" spans="1:1" ht="12.75" customHeight="1" x14ac:dyDescent="0.2">
      <c r="A298" s="16"/>
    </row>
    <row r="299" spans="1:1" ht="12.75" customHeight="1" x14ac:dyDescent="0.2">
      <c r="A299" s="16"/>
    </row>
    <row r="300" spans="1:1" ht="12.75" customHeight="1" x14ac:dyDescent="0.2">
      <c r="A300" s="16"/>
    </row>
    <row r="301" spans="1:1" ht="12.75" customHeight="1" x14ac:dyDescent="0.2">
      <c r="A301" s="16"/>
    </row>
    <row r="302" spans="1:1" ht="12.75" customHeight="1" x14ac:dyDescent="0.2">
      <c r="A302" s="16"/>
    </row>
    <row r="303" spans="1:1" ht="12.75" customHeight="1" x14ac:dyDescent="0.2">
      <c r="A303" s="16"/>
    </row>
    <row r="304" spans="1:1" ht="12.75" customHeight="1" x14ac:dyDescent="0.2">
      <c r="A304" s="16"/>
    </row>
    <row r="305" spans="1:1" ht="12.75" customHeight="1" x14ac:dyDescent="0.2">
      <c r="A305" s="16"/>
    </row>
    <row r="306" spans="1:1" ht="12.75" customHeight="1" x14ac:dyDescent="0.2">
      <c r="A306" s="16"/>
    </row>
    <row r="307" spans="1:1" ht="12.75" customHeight="1" x14ac:dyDescent="0.2">
      <c r="A307" s="16"/>
    </row>
    <row r="308" spans="1:1" ht="12.75" customHeight="1" x14ac:dyDescent="0.2">
      <c r="A308" s="16"/>
    </row>
    <row r="309" spans="1:1" ht="12.75" customHeight="1" x14ac:dyDescent="0.2">
      <c r="A309" s="16"/>
    </row>
    <row r="310" spans="1:1" ht="12.75" customHeight="1" x14ac:dyDescent="0.2">
      <c r="A310" s="16"/>
    </row>
    <row r="311" spans="1:1" ht="12.75" customHeight="1" x14ac:dyDescent="0.2">
      <c r="A311" s="16"/>
    </row>
    <row r="312" spans="1:1" ht="12.75" customHeight="1" x14ac:dyDescent="0.2">
      <c r="A312" s="16"/>
    </row>
    <row r="313" spans="1:1" ht="12.75" customHeight="1" x14ac:dyDescent="0.2">
      <c r="A313" s="16"/>
    </row>
    <row r="314" spans="1:1" ht="12.75" customHeight="1" x14ac:dyDescent="0.2">
      <c r="A314" s="16"/>
    </row>
    <row r="315" spans="1:1" ht="12.75" customHeight="1" x14ac:dyDescent="0.2">
      <c r="A315" s="16"/>
    </row>
    <row r="316" spans="1:1" ht="12.75" customHeight="1" x14ac:dyDescent="0.2">
      <c r="A316" s="16"/>
    </row>
    <row r="317" spans="1:1" ht="12.75" customHeight="1" x14ac:dyDescent="0.2">
      <c r="A317" s="16"/>
    </row>
    <row r="318" spans="1:1" ht="12.75" customHeight="1" x14ac:dyDescent="0.2">
      <c r="A318" s="16"/>
    </row>
    <row r="319" spans="1:1" ht="12.75" customHeight="1" x14ac:dyDescent="0.2">
      <c r="A319" s="16"/>
    </row>
    <row r="320" spans="1:1" ht="12.75" customHeight="1" x14ac:dyDescent="0.2">
      <c r="A320" s="16"/>
    </row>
    <row r="321" spans="1:1" ht="12.75" customHeight="1" x14ac:dyDescent="0.2">
      <c r="A321" s="16"/>
    </row>
    <row r="322" spans="1:1" ht="12.75" customHeight="1" x14ac:dyDescent="0.2">
      <c r="A322" s="16"/>
    </row>
    <row r="323" spans="1:1" ht="12.75" customHeight="1" x14ac:dyDescent="0.2">
      <c r="A323" s="16"/>
    </row>
    <row r="324" spans="1:1" ht="12.75" customHeight="1" x14ac:dyDescent="0.2">
      <c r="A324" s="16"/>
    </row>
    <row r="325" spans="1:1" ht="12.75" customHeight="1" x14ac:dyDescent="0.2">
      <c r="A325" s="16"/>
    </row>
    <row r="326" spans="1:1" ht="12.75" customHeight="1" x14ac:dyDescent="0.2">
      <c r="A326" s="16"/>
    </row>
    <row r="327" spans="1:1" ht="12.75" customHeight="1" x14ac:dyDescent="0.2">
      <c r="A327" s="16"/>
    </row>
    <row r="328" spans="1:1" ht="12.75" customHeight="1" x14ac:dyDescent="0.2">
      <c r="A328" s="16"/>
    </row>
    <row r="329" spans="1:1" ht="12.75" customHeight="1" x14ac:dyDescent="0.2">
      <c r="A329" s="16"/>
    </row>
    <row r="330" spans="1:1" ht="12.75" customHeight="1" x14ac:dyDescent="0.2">
      <c r="A330" s="16"/>
    </row>
    <row r="331" spans="1:1" ht="12.75" customHeight="1" x14ac:dyDescent="0.2">
      <c r="A331" s="16"/>
    </row>
    <row r="332" spans="1:1" ht="12.75" customHeight="1" x14ac:dyDescent="0.2">
      <c r="A332" s="16"/>
    </row>
    <row r="333" spans="1:1" ht="12.75" customHeight="1" x14ac:dyDescent="0.2">
      <c r="A333" s="16"/>
    </row>
    <row r="334" spans="1:1" ht="12.75" customHeight="1" x14ac:dyDescent="0.2">
      <c r="A334" s="16"/>
    </row>
    <row r="335" spans="1:1" ht="12.75" customHeight="1" x14ac:dyDescent="0.2">
      <c r="A335" s="16"/>
    </row>
    <row r="336" spans="1:1" ht="12.75" customHeight="1" x14ac:dyDescent="0.2">
      <c r="A336" s="16"/>
    </row>
    <row r="337" spans="1:1" ht="12.75" customHeight="1" x14ac:dyDescent="0.2">
      <c r="A337" s="16"/>
    </row>
    <row r="338" spans="1:1" ht="12.75" customHeight="1" x14ac:dyDescent="0.2">
      <c r="A338" s="16"/>
    </row>
    <row r="339" spans="1:1" ht="12.75" customHeight="1" x14ac:dyDescent="0.2">
      <c r="A339" s="16"/>
    </row>
    <row r="340" spans="1:1" ht="12.75" customHeight="1" x14ac:dyDescent="0.2">
      <c r="A340" s="16"/>
    </row>
    <row r="341" spans="1:1" ht="12.75" customHeight="1" x14ac:dyDescent="0.2">
      <c r="A341" s="16"/>
    </row>
    <row r="342" spans="1:1" ht="12.75" customHeight="1" x14ac:dyDescent="0.2">
      <c r="A342" s="16"/>
    </row>
    <row r="343" spans="1:1" ht="12.75" customHeight="1" x14ac:dyDescent="0.2">
      <c r="A343" s="16"/>
    </row>
    <row r="344" spans="1:1" ht="12.75" customHeight="1" x14ac:dyDescent="0.2">
      <c r="A344" s="16"/>
    </row>
    <row r="345" spans="1:1" ht="12.75" customHeight="1" x14ac:dyDescent="0.2">
      <c r="A345" s="16"/>
    </row>
    <row r="346" spans="1:1" ht="12.75" customHeight="1" x14ac:dyDescent="0.2">
      <c r="A346" s="16"/>
    </row>
    <row r="347" spans="1:1" ht="12.75" customHeight="1" x14ac:dyDescent="0.2">
      <c r="A347" s="16"/>
    </row>
    <row r="348" spans="1:1" ht="12.75" customHeight="1" x14ac:dyDescent="0.2">
      <c r="A348" s="16"/>
    </row>
    <row r="349" spans="1:1" ht="12.75" customHeight="1" x14ac:dyDescent="0.2">
      <c r="A349" s="16"/>
    </row>
    <row r="350" spans="1:1" ht="12.75" customHeight="1" x14ac:dyDescent="0.2">
      <c r="A350" s="16"/>
    </row>
    <row r="351" spans="1:1" ht="12.75" customHeight="1" x14ac:dyDescent="0.2">
      <c r="A351" s="16"/>
    </row>
    <row r="352" spans="1:1" ht="12.75" customHeight="1" x14ac:dyDescent="0.2">
      <c r="A352" s="16"/>
    </row>
    <row r="353" spans="1:1" ht="12.75" customHeight="1" x14ac:dyDescent="0.2">
      <c r="A353" s="16"/>
    </row>
    <row r="354" spans="1:1" ht="12.75" customHeight="1" x14ac:dyDescent="0.2">
      <c r="A354" s="16"/>
    </row>
    <row r="355" spans="1:1" ht="12.75" customHeight="1" x14ac:dyDescent="0.2">
      <c r="A355" s="16"/>
    </row>
    <row r="356" spans="1:1" ht="12.75" customHeight="1" x14ac:dyDescent="0.2">
      <c r="A356" s="16"/>
    </row>
    <row r="357" spans="1:1" ht="12.75" customHeight="1" x14ac:dyDescent="0.2">
      <c r="A357" s="16"/>
    </row>
    <row r="358" spans="1:1" ht="12.75" customHeight="1" x14ac:dyDescent="0.2">
      <c r="A358" s="16"/>
    </row>
    <row r="359" spans="1:1" ht="12.75" customHeight="1" x14ac:dyDescent="0.2">
      <c r="A359" s="16"/>
    </row>
    <row r="360" spans="1:1" ht="12.75" customHeight="1" x14ac:dyDescent="0.2">
      <c r="A360" s="16"/>
    </row>
    <row r="361" spans="1:1" ht="12.75" customHeight="1" x14ac:dyDescent="0.2">
      <c r="A361" s="16"/>
    </row>
    <row r="362" spans="1:1" ht="12.75" customHeight="1" x14ac:dyDescent="0.2">
      <c r="A362" s="16"/>
    </row>
    <row r="363" spans="1:1" ht="12.75" customHeight="1" x14ac:dyDescent="0.2">
      <c r="A363" s="16"/>
    </row>
    <row r="364" spans="1:1" ht="12.75" customHeight="1" x14ac:dyDescent="0.2">
      <c r="A364" s="16"/>
    </row>
    <row r="365" spans="1:1" ht="12.75" customHeight="1" x14ac:dyDescent="0.2">
      <c r="A365" s="16"/>
    </row>
    <row r="366" spans="1:1" ht="12.75" customHeight="1" x14ac:dyDescent="0.2">
      <c r="A366" s="16"/>
    </row>
    <row r="367" spans="1:1" ht="12.75" customHeight="1" x14ac:dyDescent="0.2">
      <c r="A367" s="16"/>
    </row>
    <row r="368" spans="1:1" ht="12.75" customHeight="1" x14ac:dyDescent="0.2">
      <c r="A368" s="16"/>
    </row>
    <row r="369" spans="1:1" ht="12.75" customHeight="1" x14ac:dyDescent="0.2">
      <c r="A369" s="16"/>
    </row>
    <row r="370" spans="1:1" ht="12.75" customHeight="1" x14ac:dyDescent="0.2">
      <c r="A370" s="16"/>
    </row>
    <row r="371" spans="1:1" ht="12.75" customHeight="1" x14ac:dyDescent="0.2">
      <c r="A371" s="16"/>
    </row>
    <row r="372" spans="1:1" ht="12.75" customHeight="1" x14ac:dyDescent="0.2">
      <c r="A372" s="16"/>
    </row>
    <row r="373" spans="1:1" ht="12.75" customHeight="1" x14ac:dyDescent="0.2">
      <c r="A373" s="16"/>
    </row>
    <row r="374" spans="1:1" ht="12.75" customHeight="1" x14ac:dyDescent="0.2">
      <c r="A374" s="16"/>
    </row>
    <row r="375" spans="1:1" ht="12.75" customHeight="1" x14ac:dyDescent="0.2">
      <c r="A375" s="16"/>
    </row>
    <row r="376" spans="1:1" ht="12.75" customHeight="1" x14ac:dyDescent="0.2">
      <c r="A376" s="16"/>
    </row>
    <row r="377" spans="1:1" ht="12.75" customHeight="1" x14ac:dyDescent="0.2">
      <c r="A377" s="16"/>
    </row>
    <row r="378" spans="1:1" ht="12.75" customHeight="1" x14ac:dyDescent="0.2">
      <c r="A378" s="16"/>
    </row>
    <row r="379" spans="1:1" ht="12.75" customHeight="1" x14ac:dyDescent="0.2">
      <c r="A379" s="16"/>
    </row>
    <row r="380" spans="1:1" ht="12.75" customHeight="1" x14ac:dyDescent="0.2">
      <c r="A380" s="16"/>
    </row>
    <row r="381" spans="1:1" ht="12.75" customHeight="1" x14ac:dyDescent="0.2">
      <c r="A381" s="16"/>
    </row>
    <row r="382" spans="1:1" ht="12.75" customHeight="1" x14ac:dyDescent="0.2">
      <c r="A382" s="16"/>
    </row>
    <row r="383" spans="1:1" ht="12.75" customHeight="1" x14ac:dyDescent="0.2">
      <c r="A383" s="16"/>
    </row>
    <row r="384" spans="1:1" ht="12.75" customHeight="1" x14ac:dyDescent="0.2">
      <c r="A384" s="16"/>
    </row>
    <row r="385" spans="1:1" ht="12.75" customHeight="1" x14ac:dyDescent="0.2">
      <c r="A385" s="16"/>
    </row>
    <row r="386" spans="1:1" ht="12.75" customHeight="1" x14ac:dyDescent="0.2">
      <c r="A386" s="16"/>
    </row>
    <row r="387" spans="1:1" ht="12.75" customHeight="1" x14ac:dyDescent="0.2">
      <c r="A387" s="16"/>
    </row>
    <row r="388" spans="1:1" ht="12.75" customHeight="1" x14ac:dyDescent="0.2">
      <c r="A388" s="16"/>
    </row>
    <row r="389" spans="1:1" ht="12.75" customHeight="1" x14ac:dyDescent="0.2">
      <c r="A389" s="16"/>
    </row>
    <row r="390" spans="1:1" ht="12.75" customHeight="1" x14ac:dyDescent="0.2">
      <c r="A390" s="16"/>
    </row>
    <row r="391" spans="1:1" ht="12.75" customHeight="1" x14ac:dyDescent="0.2">
      <c r="A391" s="16"/>
    </row>
    <row r="392" spans="1:1" ht="12.75" customHeight="1" x14ac:dyDescent="0.2">
      <c r="A392" s="16"/>
    </row>
    <row r="393" spans="1:1" ht="12.75" customHeight="1" x14ac:dyDescent="0.2">
      <c r="A393" s="16"/>
    </row>
    <row r="394" spans="1:1" ht="12.75" customHeight="1" x14ac:dyDescent="0.2">
      <c r="A394" s="16"/>
    </row>
    <row r="395" spans="1:1" ht="12.75" customHeight="1" x14ac:dyDescent="0.2">
      <c r="A395" s="16"/>
    </row>
    <row r="396" spans="1:1" ht="12.75" customHeight="1" x14ac:dyDescent="0.2">
      <c r="A396" s="16"/>
    </row>
    <row r="397" spans="1:1" ht="12.75" customHeight="1" x14ac:dyDescent="0.2">
      <c r="A397" s="16"/>
    </row>
    <row r="398" spans="1:1" ht="12.75" customHeight="1" x14ac:dyDescent="0.2">
      <c r="A398" s="16"/>
    </row>
    <row r="399" spans="1:1" ht="12.75" customHeight="1" x14ac:dyDescent="0.2">
      <c r="A399" s="16"/>
    </row>
    <row r="400" spans="1:1" ht="12.75" customHeight="1" x14ac:dyDescent="0.2">
      <c r="A400" s="16"/>
    </row>
    <row r="401" spans="1:1" ht="12.75" customHeight="1" x14ac:dyDescent="0.2">
      <c r="A401" s="16"/>
    </row>
    <row r="402" spans="1:1" ht="12.75" customHeight="1" x14ac:dyDescent="0.2">
      <c r="A402" s="16"/>
    </row>
    <row r="403" spans="1:1" ht="12.75" customHeight="1" x14ac:dyDescent="0.2">
      <c r="A403" s="16"/>
    </row>
    <row r="404" spans="1:1" ht="12.75" customHeight="1" x14ac:dyDescent="0.2">
      <c r="A404" s="16"/>
    </row>
    <row r="405" spans="1:1" ht="12.75" customHeight="1" x14ac:dyDescent="0.2">
      <c r="A405" s="16"/>
    </row>
    <row r="406" spans="1:1" ht="12.75" customHeight="1" x14ac:dyDescent="0.2">
      <c r="A406" s="16"/>
    </row>
    <row r="407" spans="1:1" ht="12.75" customHeight="1" x14ac:dyDescent="0.2">
      <c r="A407" s="16"/>
    </row>
    <row r="408" spans="1:1" ht="12.75" customHeight="1" x14ac:dyDescent="0.2">
      <c r="A408" s="16"/>
    </row>
    <row r="409" spans="1:1" ht="12.75" customHeight="1" x14ac:dyDescent="0.2">
      <c r="A409" s="16"/>
    </row>
    <row r="410" spans="1:1" ht="12.75" customHeight="1" x14ac:dyDescent="0.2">
      <c r="A410" s="16"/>
    </row>
    <row r="411" spans="1:1" ht="12.75" customHeight="1" x14ac:dyDescent="0.2">
      <c r="A411" s="16"/>
    </row>
    <row r="412" spans="1:1" ht="12.75" customHeight="1" x14ac:dyDescent="0.2">
      <c r="A412" s="16"/>
    </row>
    <row r="413" spans="1:1" ht="12.75" customHeight="1" x14ac:dyDescent="0.2">
      <c r="A413" s="16"/>
    </row>
    <row r="414" spans="1:1" ht="12.75" customHeight="1" x14ac:dyDescent="0.2">
      <c r="A414" s="16"/>
    </row>
    <row r="415" spans="1:1" ht="12.75" customHeight="1" x14ac:dyDescent="0.2">
      <c r="A415" s="16"/>
    </row>
    <row r="416" spans="1:1" ht="12.75" customHeight="1" x14ac:dyDescent="0.2">
      <c r="A416" s="16"/>
    </row>
    <row r="417" spans="1:1" ht="12.75" customHeight="1" x14ac:dyDescent="0.2">
      <c r="A417" s="16"/>
    </row>
    <row r="418" spans="1:1" ht="12.75" customHeight="1" x14ac:dyDescent="0.2">
      <c r="A418" s="16"/>
    </row>
    <row r="419" spans="1:1" ht="12.75" customHeight="1" x14ac:dyDescent="0.2">
      <c r="A419" s="16"/>
    </row>
    <row r="420" spans="1:1" ht="12.75" customHeight="1" x14ac:dyDescent="0.2">
      <c r="A420" s="16"/>
    </row>
    <row r="421" spans="1:1" ht="12.75" customHeight="1" x14ac:dyDescent="0.2">
      <c r="A421" s="16"/>
    </row>
    <row r="422" spans="1:1" ht="12.75" customHeight="1" x14ac:dyDescent="0.2">
      <c r="A422" s="16"/>
    </row>
    <row r="423" spans="1:1" ht="12.75" customHeight="1" x14ac:dyDescent="0.2">
      <c r="A423" s="16"/>
    </row>
    <row r="424" spans="1:1" ht="12.75" customHeight="1" x14ac:dyDescent="0.2">
      <c r="A424" s="16"/>
    </row>
    <row r="425" spans="1:1" ht="12.75" customHeight="1" x14ac:dyDescent="0.2">
      <c r="A425" s="16"/>
    </row>
    <row r="426" spans="1:1" ht="12.75" customHeight="1" x14ac:dyDescent="0.2">
      <c r="A426" s="16"/>
    </row>
    <row r="427" spans="1:1" ht="12.75" customHeight="1" x14ac:dyDescent="0.2">
      <c r="A427" s="16"/>
    </row>
    <row r="428" spans="1:1" ht="12.75" customHeight="1" x14ac:dyDescent="0.2">
      <c r="A428" s="16"/>
    </row>
    <row r="429" spans="1:1" ht="12.75" customHeight="1" x14ac:dyDescent="0.2">
      <c r="A429" s="16"/>
    </row>
    <row r="430" spans="1:1" ht="12.75" customHeight="1" x14ac:dyDescent="0.2">
      <c r="A430" s="16"/>
    </row>
    <row r="431" spans="1:1" ht="12.75" customHeight="1" x14ac:dyDescent="0.2">
      <c r="A431" s="16"/>
    </row>
    <row r="432" spans="1:1" ht="12.75" customHeight="1" x14ac:dyDescent="0.2">
      <c r="A432" s="16"/>
    </row>
    <row r="433" spans="1:1" ht="12.75" customHeight="1" x14ac:dyDescent="0.2">
      <c r="A433" s="16"/>
    </row>
    <row r="434" spans="1:1" ht="12.75" customHeight="1" x14ac:dyDescent="0.2">
      <c r="A434" s="16"/>
    </row>
    <row r="435" spans="1:1" ht="12.75" customHeight="1" x14ac:dyDescent="0.2">
      <c r="A435" s="16"/>
    </row>
    <row r="436" spans="1:1" ht="12.75" customHeight="1" x14ac:dyDescent="0.2">
      <c r="A436" s="16"/>
    </row>
    <row r="437" spans="1:1" ht="12.75" customHeight="1" x14ac:dyDescent="0.2">
      <c r="A437" s="16"/>
    </row>
    <row r="438" spans="1:1" ht="12.75" customHeight="1" x14ac:dyDescent="0.2">
      <c r="A438" s="16"/>
    </row>
    <row r="439" spans="1:1" ht="12.75" customHeight="1" x14ac:dyDescent="0.2">
      <c r="A439" s="16"/>
    </row>
    <row r="440" spans="1:1" ht="12.75" customHeight="1" x14ac:dyDescent="0.2">
      <c r="A440" s="16"/>
    </row>
    <row r="441" spans="1:1" ht="12.75" customHeight="1" x14ac:dyDescent="0.2">
      <c r="A441" s="16"/>
    </row>
    <row r="442" spans="1:1" ht="12.75" customHeight="1" x14ac:dyDescent="0.2">
      <c r="A442" s="16"/>
    </row>
    <row r="443" spans="1:1" ht="12.75" customHeight="1" x14ac:dyDescent="0.2">
      <c r="A443" s="16"/>
    </row>
    <row r="444" spans="1:1" ht="12.75" customHeight="1" x14ac:dyDescent="0.2">
      <c r="A444" s="16"/>
    </row>
    <row r="445" spans="1:1" ht="12.75" customHeight="1" x14ac:dyDescent="0.2">
      <c r="A445" s="16"/>
    </row>
    <row r="446" spans="1:1" ht="12.75" customHeight="1" x14ac:dyDescent="0.2">
      <c r="A446" s="16"/>
    </row>
    <row r="447" spans="1:1" ht="12.75" customHeight="1" x14ac:dyDescent="0.2">
      <c r="A447" s="16"/>
    </row>
    <row r="448" spans="1:1" ht="12.75" customHeight="1" x14ac:dyDescent="0.2">
      <c r="A448" s="16"/>
    </row>
    <row r="449" spans="1:1" ht="12.75" customHeight="1" x14ac:dyDescent="0.2">
      <c r="A449" s="16"/>
    </row>
    <row r="450" spans="1:1" ht="12.75" customHeight="1" x14ac:dyDescent="0.2">
      <c r="A450" s="16"/>
    </row>
    <row r="451" spans="1:1" ht="12.75" customHeight="1" x14ac:dyDescent="0.2">
      <c r="A451" s="16"/>
    </row>
    <row r="452" spans="1:1" ht="12.75" customHeight="1" x14ac:dyDescent="0.2">
      <c r="A452" s="16"/>
    </row>
    <row r="453" spans="1:1" ht="12.75" customHeight="1" x14ac:dyDescent="0.2">
      <c r="A453" s="16"/>
    </row>
    <row r="454" spans="1:1" ht="12.75" customHeight="1" x14ac:dyDescent="0.2">
      <c r="A454" s="16"/>
    </row>
    <row r="455" spans="1:1" ht="12.75" customHeight="1" x14ac:dyDescent="0.2">
      <c r="A455" s="16"/>
    </row>
    <row r="456" spans="1:1" ht="12.75" customHeight="1" x14ac:dyDescent="0.2">
      <c r="A456" s="16"/>
    </row>
    <row r="457" spans="1:1" ht="12.75" customHeight="1" x14ac:dyDescent="0.2">
      <c r="A457" s="16"/>
    </row>
    <row r="458" spans="1:1" ht="12.75" customHeight="1" x14ac:dyDescent="0.2">
      <c r="A458" s="16"/>
    </row>
    <row r="459" spans="1:1" ht="12.75" customHeight="1" x14ac:dyDescent="0.2">
      <c r="A459" s="16"/>
    </row>
    <row r="460" spans="1:1" ht="12.75" customHeight="1" x14ac:dyDescent="0.2">
      <c r="A460" s="16"/>
    </row>
    <row r="461" spans="1:1" ht="12.75" customHeight="1" x14ac:dyDescent="0.2">
      <c r="A461" s="16"/>
    </row>
    <row r="462" spans="1:1" ht="12.75" customHeight="1" x14ac:dyDescent="0.2">
      <c r="A462" s="16"/>
    </row>
    <row r="463" spans="1:1" ht="12.75" customHeight="1" x14ac:dyDescent="0.2">
      <c r="A463" s="16"/>
    </row>
    <row r="464" spans="1:1" ht="12.75" customHeight="1" x14ac:dyDescent="0.2">
      <c r="A464" s="16"/>
    </row>
    <row r="465" spans="1:1" ht="12.75" customHeight="1" x14ac:dyDescent="0.2">
      <c r="A465" s="16"/>
    </row>
    <row r="466" spans="1:1" ht="12.75" customHeight="1" x14ac:dyDescent="0.2">
      <c r="A466" s="16"/>
    </row>
    <row r="467" spans="1:1" ht="12.75" customHeight="1" x14ac:dyDescent="0.2">
      <c r="A467" s="16"/>
    </row>
    <row r="468" spans="1:1" ht="12.75" customHeight="1" x14ac:dyDescent="0.2">
      <c r="A468" s="16"/>
    </row>
    <row r="469" spans="1:1" ht="12.75" customHeight="1" x14ac:dyDescent="0.2">
      <c r="A469" s="16"/>
    </row>
    <row r="470" spans="1:1" ht="12.75" customHeight="1" x14ac:dyDescent="0.2">
      <c r="A470" s="16"/>
    </row>
    <row r="471" spans="1:1" ht="12.75" customHeight="1" x14ac:dyDescent="0.2">
      <c r="A471" s="16"/>
    </row>
    <row r="472" spans="1:1" ht="12.75" customHeight="1" x14ac:dyDescent="0.2">
      <c r="A472" s="16"/>
    </row>
    <row r="473" spans="1:1" ht="12.75" customHeight="1" x14ac:dyDescent="0.2">
      <c r="A473" s="16"/>
    </row>
    <row r="474" spans="1:1" ht="12.75" customHeight="1" x14ac:dyDescent="0.2">
      <c r="A474" s="16"/>
    </row>
    <row r="475" spans="1:1" ht="12.75" customHeight="1" x14ac:dyDescent="0.2">
      <c r="A475" s="16"/>
    </row>
    <row r="476" spans="1:1" ht="12.75" customHeight="1" x14ac:dyDescent="0.2">
      <c r="A476" s="16"/>
    </row>
    <row r="477" spans="1:1" ht="12.75" customHeight="1" x14ac:dyDescent="0.2">
      <c r="A477" s="16"/>
    </row>
    <row r="478" spans="1:1" ht="12.75" customHeight="1" x14ac:dyDescent="0.2">
      <c r="A478" s="16"/>
    </row>
    <row r="479" spans="1:1" ht="12.75" customHeight="1" x14ac:dyDescent="0.2">
      <c r="A479" s="16"/>
    </row>
    <row r="480" spans="1:1" ht="12.75" customHeight="1" x14ac:dyDescent="0.2">
      <c r="A480" s="16"/>
    </row>
    <row r="481" spans="1:1" ht="12.75" customHeight="1" x14ac:dyDescent="0.2">
      <c r="A481" s="16"/>
    </row>
    <row r="482" spans="1:1" ht="12.75" customHeight="1" x14ac:dyDescent="0.2">
      <c r="A482" s="16"/>
    </row>
    <row r="483" spans="1:1" ht="12.75" customHeight="1" x14ac:dyDescent="0.2">
      <c r="A483" s="16"/>
    </row>
    <row r="484" spans="1:1" ht="12.75" customHeight="1" x14ac:dyDescent="0.2">
      <c r="A484" s="16"/>
    </row>
    <row r="485" spans="1:1" ht="12.75" customHeight="1" x14ac:dyDescent="0.2">
      <c r="A485" s="16"/>
    </row>
    <row r="486" spans="1:1" ht="12.75" customHeight="1" x14ac:dyDescent="0.2">
      <c r="A486" s="16"/>
    </row>
    <row r="487" spans="1:1" ht="12.75" customHeight="1" x14ac:dyDescent="0.2">
      <c r="A487" s="16"/>
    </row>
    <row r="488" spans="1:1" ht="12.75" customHeight="1" x14ac:dyDescent="0.2">
      <c r="A488" s="16"/>
    </row>
    <row r="489" spans="1:1" ht="12.75" customHeight="1" x14ac:dyDescent="0.2">
      <c r="A489" s="16"/>
    </row>
    <row r="490" spans="1:1" ht="12.75" customHeight="1" x14ac:dyDescent="0.2">
      <c r="A490" s="16"/>
    </row>
    <row r="491" spans="1:1" ht="12.75" customHeight="1" x14ac:dyDescent="0.2">
      <c r="A491" s="16"/>
    </row>
    <row r="492" spans="1:1" ht="12.75" customHeight="1" x14ac:dyDescent="0.2">
      <c r="A492" s="16"/>
    </row>
    <row r="493" spans="1:1" ht="12.75" customHeight="1" x14ac:dyDescent="0.2">
      <c r="A493" s="16"/>
    </row>
    <row r="494" spans="1:1" ht="12.75" customHeight="1" x14ac:dyDescent="0.2">
      <c r="A494" s="16"/>
    </row>
    <row r="495" spans="1:1" ht="12.75" customHeight="1" x14ac:dyDescent="0.2">
      <c r="A495" s="16"/>
    </row>
    <row r="496" spans="1:1" ht="12.75" customHeight="1" x14ac:dyDescent="0.2">
      <c r="A496" s="16"/>
    </row>
    <row r="497" spans="1:1" ht="12.75" customHeight="1" x14ac:dyDescent="0.2">
      <c r="A497" s="16"/>
    </row>
    <row r="498" spans="1:1" ht="12.75" customHeight="1" x14ac:dyDescent="0.2">
      <c r="A498" s="16"/>
    </row>
    <row r="499" spans="1:1" ht="12.75" customHeight="1" x14ac:dyDescent="0.2">
      <c r="A499" s="16"/>
    </row>
    <row r="500" spans="1:1" ht="12.75" customHeight="1" x14ac:dyDescent="0.2">
      <c r="A500" s="16"/>
    </row>
    <row r="501" spans="1:1" ht="12.75" customHeight="1" x14ac:dyDescent="0.2">
      <c r="A501" s="16"/>
    </row>
    <row r="502" spans="1:1" ht="12.75" customHeight="1" x14ac:dyDescent="0.2">
      <c r="A502" s="16"/>
    </row>
    <row r="503" spans="1:1" ht="12.75" customHeight="1" x14ac:dyDescent="0.2">
      <c r="A503" s="16"/>
    </row>
    <row r="504" spans="1:1" ht="12.75" customHeight="1" x14ac:dyDescent="0.2">
      <c r="A504" s="16"/>
    </row>
    <row r="505" spans="1:1" ht="12.75" customHeight="1" x14ac:dyDescent="0.2">
      <c r="A505" s="16"/>
    </row>
    <row r="506" spans="1:1" ht="12.75" customHeight="1" x14ac:dyDescent="0.2">
      <c r="A506" s="16"/>
    </row>
    <row r="507" spans="1:1" ht="12.75" customHeight="1" x14ac:dyDescent="0.2">
      <c r="A507" s="16"/>
    </row>
    <row r="508" spans="1:1" ht="12.75" customHeight="1" x14ac:dyDescent="0.2">
      <c r="A508" s="16"/>
    </row>
    <row r="509" spans="1:1" ht="12.75" customHeight="1" x14ac:dyDescent="0.2">
      <c r="A509" s="16"/>
    </row>
    <row r="510" spans="1:1" ht="12.75" customHeight="1" x14ac:dyDescent="0.2">
      <c r="A510" s="16"/>
    </row>
    <row r="511" spans="1:1" ht="12.75" customHeight="1" x14ac:dyDescent="0.2">
      <c r="A511" s="16"/>
    </row>
    <row r="512" spans="1:1" ht="12.75" customHeight="1" x14ac:dyDescent="0.2">
      <c r="A512" s="16"/>
    </row>
    <row r="513" spans="1:1" ht="12.75" customHeight="1" x14ac:dyDescent="0.2">
      <c r="A513" s="16"/>
    </row>
    <row r="514" spans="1:1" ht="12.75" customHeight="1" x14ac:dyDescent="0.2">
      <c r="A514" s="16"/>
    </row>
    <row r="515" spans="1:1" ht="12.75" customHeight="1" x14ac:dyDescent="0.2">
      <c r="A515" s="16"/>
    </row>
    <row r="516" spans="1:1" ht="12.75" customHeight="1" x14ac:dyDescent="0.2">
      <c r="A516" s="16"/>
    </row>
    <row r="517" spans="1:1" ht="12.75" customHeight="1" x14ac:dyDescent="0.2">
      <c r="A517" s="16"/>
    </row>
    <row r="518" spans="1:1" ht="12.75" customHeight="1" x14ac:dyDescent="0.2">
      <c r="A518" s="16"/>
    </row>
    <row r="519" spans="1:1" ht="12.75" customHeight="1" x14ac:dyDescent="0.2">
      <c r="A519" s="16"/>
    </row>
    <row r="520" spans="1:1" ht="12.75" customHeight="1" x14ac:dyDescent="0.2">
      <c r="A520" s="16"/>
    </row>
    <row r="521" spans="1:1" ht="12.75" customHeight="1" x14ac:dyDescent="0.2">
      <c r="A521" s="16"/>
    </row>
    <row r="522" spans="1:1" ht="12.75" customHeight="1" x14ac:dyDescent="0.2">
      <c r="A522" s="16"/>
    </row>
    <row r="523" spans="1:1" ht="12.75" customHeight="1" x14ac:dyDescent="0.2">
      <c r="A523" s="16"/>
    </row>
    <row r="524" spans="1:1" ht="12.75" customHeight="1" x14ac:dyDescent="0.2">
      <c r="A524" s="16"/>
    </row>
    <row r="525" spans="1:1" ht="12.75" customHeight="1" x14ac:dyDescent="0.2">
      <c r="A525" s="16"/>
    </row>
    <row r="526" spans="1:1" ht="12.75" customHeight="1" x14ac:dyDescent="0.2">
      <c r="A526" s="16"/>
    </row>
    <row r="527" spans="1:1" ht="12.75" customHeight="1" x14ac:dyDescent="0.2">
      <c r="A527" s="16"/>
    </row>
    <row r="528" spans="1:1" ht="12.75" customHeight="1" x14ac:dyDescent="0.2">
      <c r="A528" s="16"/>
    </row>
    <row r="529" spans="1:1" ht="12.75" customHeight="1" x14ac:dyDescent="0.2">
      <c r="A529" s="16"/>
    </row>
    <row r="530" spans="1:1" ht="12.75" customHeight="1" x14ac:dyDescent="0.2">
      <c r="A530" s="16"/>
    </row>
    <row r="531" spans="1:1" ht="12.75" customHeight="1" x14ac:dyDescent="0.2">
      <c r="A531" s="16"/>
    </row>
    <row r="532" spans="1:1" ht="12.75" customHeight="1" x14ac:dyDescent="0.2">
      <c r="A532" s="16"/>
    </row>
    <row r="533" spans="1:1" ht="12.75" customHeight="1" x14ac:dyDescent="0.2">
      <c r="A533" s="16"/>
    </row>
    <row r="534" spans="1:1" ht="12.75" customHeight="1" x14ac:dyDescent="0.2">
      <c r="A534" s="16"/>
    </row>
    <row r="535" spans="1:1" ht="12.75" customHeight="1" x14ac:dyDescent="0.2">
      <c r="A535" s="16"/>
    </row>
    <row r="536" spans="1:1" ht="12.75" customHeight="1" x14ac:dyDescent="0.2">
      <c r="A536" s="16"/>
    </row>
    <row r="537" spans="1:1" ht="12.75" customHeight="1" x14ac:dyDescent="0.2">
      <c r="A537" s="16"/>
    </row>
    <row r="538" spans="1:1" ht="12.75" customHeight="1" x14ac:dyDescent="0.2">
      <c r="A538" s="16"/>
    </row>
    <row r="539" spans="1:1" ht="12.75" customHeight="1" x14ac:dyDescent="0.2">
      <c r="A539" s="16"/>
    </row>
    <row r="540" spans="1:1" ht="12.75" customHeight="1" x14ac:dyDescent="0.2">
      <c r="A540" s="16"/>
    </row>
    <row r="541" spans="1:1" ht="12.75" customHeight="1" x14ac:dyDescent="0.2">
      <c r="A541" s="16"/>
    </row>
    <row r="542" spans="1:1" ht="12.75" customHeight="1" x14ac:dyDescent="0.2">
      <c r="A542" s="16"/>
    </row>
    <row r="543" spans="1:1" ht="12.75" customHeight="1" x14ac:dyDescent="0.2">
      <c r="A543" s="16"/>
    </row>
    <row r="544" spans="1:1" ht="12.75" customHeight="1" x14ac:dyDescent="0.2">
      <c r="A544" s="16"/>
    </row>
    <row r="545" spans="1:1" ht="12.75" customHeight="1" x14ac:dyDescent="0.2">
      <c r="A545" s="16"/>
    </row>
    <row r="546" spans="1:1" ht="12.75" customHeight="1" x14ac:dyDescent="0.2">
      <c r="A546" s="16"/>
    </row>
    <row r="547" spans="1:1" ht="12.75" customHeight="1" x14ac:dyDescent="0.2">
      <c r="A547" s="16"/>
    </row>
    <row r="548" spans="1:1" ht="12.75" customHeight="1" x14ac:dyDescent="0.2">
      <c r="A548" s="16"/>
    </row>
    <row r="549" spans="1:1" ht="12.75" customHeight="1" x14ac:dyDescent="0.2">
      <c r="A549" s="16"/>
    </row>
    <row r="550" spans="1:1" ht="12.75" customHeight="1" x14ac:dyDescent="0.2">
      <c r="A550" s="16"/>
    </row>
    <row r="551" spans="1:1" ht="12.75" customHeight="1" x14ac:dyDescent="0.2">
      <c r="A551" s="16"/>
    </row>
    <row r="552" spans="1:1" ht="12.75" customHeight="1" x14ac:dyDescent="0.2">
      <c r="A552" s="16"/>
    </row>
    <row r="553" spans="1:1" ht="12.75" customHeight="1" x14ac:dyDescent="0.2">
      <c r="A553" s="16"/>
    </row>
    <row r="554" spans="1:1" ht="12.75" customHeight="1" x14ac:dyDescent="0.2">
      <c r="A554" s="16"/>
    </row>
    <row r="555" spans="1:1" ht="12.75" customHeight="1" x14ac:dyDescent="0.2">
      <c r="A555" s="16"/>
    </row>
    <row r="556" spans="1:1" ht="12.75" customHeight="1" x14ac:dyDescent="0.2">
      <c r="A556" s="16"/>
    </row>
    <row r="557" spans="1:1" ht="12.75" customHeight="1" x14ac:dyDescent="0.2">
      <c r="A557" s="16"/>
    </row>
    <row r="558" spans="1:1" ht="12.75" customHeight="1" x14ac:dyDescent="0.2">
      <c r="A558" s="16"/>
    </row>
    <row r="559" spans="1:1" ht="12.75" customHeight="1" x14ac:dyDescent="0.2">
      <c r="A559" s="16"/>
    </row>
    <row r="560" spans="1:1" ht="12.75" customHeight="1" x14ac:dyDescent="0.2">
      <c r="A560" s="16"/>
    </row>
    <row r="561" spans="1:1" ht="12.75" customHeight="1" x14ac:dyDescent="0.2">
      <c r="A561" s="16"/>
    </row>
    <row r="562" spans="1:1" ht="12.75" customHeight="1" x14ac:dyDescent="0.2">
      <c r="A562" s="16"/>
    </row>
    <row r="563" spans="1:1" ht="12.75" customHeight="1" x14ac:dyDescent="0.2">
      <c r="A563" s="16"/>
    </row>
    <row r="564" spans="1:1" ht="12.75" customHeight="1" x14ac:dyDescent="0.2">
      <c r="A564" s="16"/>
    </row>
    <row r="565" spans="1:1" ht="12.75" customHeight="1" x14ac:dyDescent="0.2">
      <c r="A565" s="16"/>
    </row>
    <row r="566" spans="1:1" ht="12.75" customHeight="1" x14ac:dyDescent="0.2">
      <c r="A566" s="16"/>
    </row>
    <row r="567" spans="1:1" ht="12.75" customHeight="1" x14ac:dyDescent="0.2">
      <c r="A567" s="16"/>
    </row>
    <row r="568" spans="1:1" ht="12.75" customHeight="1" x14ac:dyDescent="0.2">
      <c r="A568" s="16"/>
    </row>
    <row r="569" spans="1:1" ht="12.75" customHeight="1" x14ac:dyDescent="0.2">
      <c r="A569" s="16"/>
    </row>
    <row r="570" spans="1:1" ht="12.75" customHeight="1" x14ac:dyDescent="0.2">
      <c r="A570" s="16"/>
    </row>
    <row r="571" spans="1:1" ht="12.75" customHeight="1" x14ac:dyDescent="0.2">
      <c r="A571" s="16"/>
    </row>
    <row r="572" spans="1:1" ht="12.75" customHeight="1" x14ac:dyDescent="0.2">
      <c r="A572" s="16"/>
    </row>
    <row r="573" spans="1:1" ht="12.75" customHeight="1" x14ac:dyDescent="0.2">
      <c r="A573" s="16"/>
    </row>
    <row r="574" spans="1:1" ht="12.75" customHeight="1" x14ac:dyDescent="0.2">
      <c r="A574" s="16"/>
    </row>
    <row r="575" spans="1:1" ht="12.75" customHeight="1" x14ac:dyDescent="0.2">
      <c r="A575" s="16"/>
    </row>
    <row r="576" spans="1:1" ht="12.75" customHeight="1" x14ac:dyDescent="0.2">
      <c r="A576" s="16"/>
    </row>
    <row r="577" spans="1:1" ht="12.75" customHeight="1" x14ac:dyDescent="0.2">
      <c r="A577" s="16"/>
    </row>
    <row r="578" spans="1:1" ht="12.75" customHeight="1" x14ac:dyDescent="0.2">
      <c r="A578" s="16"/>
    </row>
    <row r="579" spans="1:1" ht="12.75" customHeight="1" x14ac:dyDescent="0.2">
      <c r="A579" s="16"/>
    </row>
    <row r="580" spans="1:1" ht="12.75" customHeight="1" x14ac:dyDescent="0.2">
      <c r="A580" s="16"/>
    </row>
    <row r="581" spans="1:1" ht="12.75" customHeight="1" x14ac:dyDescent="0.2">
      <c r="A581" s="16"/>
    </row>
    <row r="582" spans="1:1" ht="12.75" customHeight="1" x14ac:dyDescent="0.2">
      <c r="A582" s="16"/>
    </row>
    <row r="583" spans="1:1" ht="12.75" customHeight="1" x14ac:dyDescent="0.2">
      <c r="A583" s="16"/>
    </row>
    <row r="584" spans="1:1" ht="12.75" customHeight="1" x14ac:dyDescent="0.2">
      <c r="A584" s="16"/>
    </row>
    <row r="585" spans="1:1" ht="12.75" customHeight="1" x14ac:dyDescent="0.2">
      <c r="A585" s="16"/>
    </row>
    <row r="586" spans="1:1" ht="12.75" customHeight="1" x14ac:dyDescent="0.2">
      <c r="A586" s="16"/>
    </row>
    <row r="587" spans="1:1" ht="12.75" customHeight="1" x14ac:dyDescent="0.2">
      <c r="A587" s="16"/>
    </row>
    <row r="588" spans="1:1" ht="12.75" customHeight="1" x14ac:dyDescent="0.2">
      <c r="A588" s="16"/>
    </row>
    <row r="589" spans="1:1" ht="12.75" customHeight="1" x14ac:dyDescent="0.2">
      <c r="A589" s="16"/>
    </row>
    <row r="590" spans="1:1" ht="12.75" customHeight="1" x14ac:dyDescent="0.2">
      <c r="A590" s="16"/>
    </row>
    <row r="591" spans="1:1" ht="12.75" customHeight="1" x14ac:dyDescent="0.2">
      <c r="A591" s="16"/>
    </row>
    <row r="592" spans="1:1" ht="12.75" customHeight="1" x14ac:dyDescent="0.2">
      <c r="A592" s="16"/>
    </row>
    <row r="593" spans="1:1" ht="12.75" customHeight="1" x14ac:dyDescent="0.2">
      <c r="A593" s="16"/>
    </row>
    <row r="594" spans="1:1" ht="12.75" customHeight="1" x14ac:dyDescent="0.2">
      <c r="A594" s="16"/>
    </row>
    <row r="595" spans="1:1" ht="12.75" customHeight="1" x14ac:dyDescent="0.2">
      <c r="A595" s="16"/>
    </row>
    <row r="596" spans="1:1" ht="12.75" customHeight="1" x14ac:dyDescent="0.2">
      <c r="A596" s="16"/>
    </row>
    <row r="597" spans="1:1" ht="12.75" customHeight="1" x14ac:dyDescent="0.2">
      <c r="A597" s="16"/>
    </row>
    <row r="598" spans="1:1" ht="12.75" customHeight="1" x14ac:dyDescent="0.2">
      <c r="A598" s="16"/>
    </row>
    <row r="599" spans="1:1" ht="12.75" customHeight="1" x14ac:dyDescent="0.2">
      <c r="A599" s="16"/>
    </row>
    <row r="600" spans="1:1" ht="12.75" customHeight="1" x14ac:dyDescent="0.2">
      <c r="A600" s="16"/>
    </row>
    <row r="601" spans="1:1" ht="12.75" customHeight="1" x14ac:dyDescent="0.2">
      <c r="A601" s="16"/>
    </row>
    <row r="602" spans="1:1" ht="12.75" customHeight="1" x14ac:dyDescent="0.2">
      <c r="A602" s="16"/>
    </row>
    <row r="603" spans="1:1" ht="12.75" customHeight="1" x14ac:dyDescent="0.2">
      <c r="A603" s="16"/>
    </row>
    <row r="604" spans="1:1" ht="12.75" customHeight="1" x14ac:dyDescent="0.2">
      <c r="A604" s="16"/>
    </row>
    <row r="605" spans="1:1" ht="12.75" customHeight="1" x14ac:dyDescent="0.2">
      <c r="A605" s="16"/>
    </row>
    <row r="606" spans="1:1" ht="12.75" customHeight="1" x14ac:dyDescent="0.2">
      <c r="A606" s="16"/>
    </row>
    <row r="607" spans="1:1" ht="12.75" customHeight="1" x14ac:dyDescent="0.2">
      <c r="A607" s="16"/>
    </row>
    <row r="608" spans="1:1" ht="12.75" customHeight="1" x14ac:dyDescent="0.2">
      <c r="A608" s="16"/>
    </row>
    <row r="609" spans="1:1" ht="12.75" customHeight="1" x14ac:dyDescent="0.2">
      <c r="A609" s="16"/>
    </row>
    <row r="610" spans="1:1" ht="12.75" customHeight="1" x14ac:dyDescent="0.2">
      <c r="A610" s="16"/>
    </row>
    <row r="611" spans="1:1" ht="12.75" customHeight="1" x14ac:dyDescent="0.2">
      <c r="A611" s="16"/>
    </row>
    <row r="612" spans="1:1" ht="12.75" customHeight="1" x14ac:dyDescent="0.2">
      <c r="A612" s="16"/>
    </row>
    <row r="613" spans="1:1" ht="12.75" customHeight="1" x14ac:dyDescent="0.2">
      <c r="A613" s="16"/>
    </row>
    <row r="614" spans="1:1" ht="12.75" customHeight="1" x14ac:dyDescent="0.2">
      <c r="A614" s="16"/>
    </row>
    <row r="615" spans="1:1" ht="12.75" customHeight="1" x14ac:dyDescent="0.2">
      <c r="A615" s="16"/>
    </row>
    <row r="616" spans="1:1" ht="12.75" customHeight="1" x14ac:dyDescent="0.2">
      <c r="A616" s="16"/>
    </row>
    <row r="617" spans="1:1" ht="12.75" customHeight="1" x14ac:dyDescent="0.2">
      <c r="A617" s="16"/>
    </row>
    <row r="618" spans="1:1" ht="12.75" customHeight="1" x14ac:dyDescent="0.2">
      <c r="A618" s="16"/>
    </row>
    <row r="619" spans="1:1" ht="12.75" customHeight="1" x14ac:dyDescent="0.2">
      <c r="A619" s="16"/>
    </row>
    <row r="620" spans="1:1" ht="12.75" customHeight="1" x14ac:dyDescent="0.2">
      <c r="A620" s="16"/>
    </row>
    <row r="621" spans="1:1" ht="12.75" customHeight="1" x14ac:dyDescent="0.2">
      <c r="A621" s="16"/>
    </row>
    <row r="622" spans="1:1" ht="12.75" customHeight="1" x14ac:dyDescent="0.2">
      <c r="A622" s="16"/>
    </row>
    <row r="623" spans="1:1" ht="12.75" customHeight="1" x14ac:dyDescent="0.2">
      <c r="A623" s="16"/>
    </row>
    <row r="624" spans="1:1" ht="12.75" customHeight="1" x14ac:dyDescent="0.2">
      <c r="A624" s="16"/>
    </row>
    <row r="625" spans="1:1" ht="12.75" customHeight="1" x14ac:dyDescent="0.2">
      <c r="A625" s="16"/>
    </row>
    <row r="626" spans="1:1" ht="12.75" customHeight="1" x14ac:dyDescent="0.2">
      <c r="A626" s="16"/>
    </row>
    <row r="627" spans="1:1" ht="12.75" customHeight="1" x14ac:dyDescent="0.2">
      <c r="A627" s="16"/>
    </row>
    <row r="628" spans="1:1" ht="12.75" customHeight="1" x14ac:dyDescent="0.2">
      <c r="A628" s="16"/>
    </row>
    <row r="629" spans="1:1" ht="12.75" customHeight="1" x14ac:dyDescent="0.2">
      <c r="A629" s="16"/>
    </row>
    <row r="630" spans="1:1" ht="12.75" customHeight="1" x14ac:dyDescent="0.2">
      <c r="A630" s="16"/>
    </row>
    <row r="631" spans="1:1" ht="12.75" customHeight="1" x14ac:dyDescent="0.2">
      <c r="A631" s="16"/>
    </row>
    <row r="632" spans="1:1" ht="12.75" customHeight="1" x14ac:dyDescent="0.2">
      <c r="A632" s="16"/>
    </row>
    <row r="633" spans="1:1" ht="12.75" customHeight="1" x14ac:dyDescent="0.2">
      <c r="A633" s="16"/>
    </row>
    <row r="634" spans="1:1" ht="12.75" customHeight="1" x14ac:dyDescent="0.2">
      <c r="A634" s="16"/>
    </row>
    <row r="635" spans="1:1" ht="12.75" customHeight="1" x14ac:dyDescent="0.2">
      <c r="A635" s="16"/>
    </row>
    <row r="636" spans="1:1" ht="12.75" customHeight="1" x14ac:dyDescent="0.2">
      <c r="A636" s="16"/>
    </row>
    <row r="637" spans="1:1" ht="12.75" customHeight="1" x14ac:dyDescent="0.2">
      <c r="A637" s="16"/>
    </row>
    <row r="638" spans="1:1" ht="12.75" customHeight="1" x14ac:dyDescent="0.2">
      <c r="A638" s="16"/>
    </row>
    <row r="639" spans="1:1" ht="12.75" customHeight="1" x14ac:dyDescent="0.2">
      <c r="A639" s="16"/>
    </row>
    <row r="640" spans="1:1" ht="12.75" customHeight="1" x14ac:dyDescent="0.2">
      <c r="A640" s="16"/>
    </row>
    <row r="641" spans="1:1" ht="12.75" customHeight="1" x14ac:dyDescent="0.2">
      <c r="A641" s="16"/>
    </row>
    <row r="642" spans="1:1" ht="12.75" customHeight="1" x14ac:dyDescent="0.2">
      <c r="A642" s="16"/>
    </row>
    <row r="643" spans="1:1" ht="12.75" customHeight="1" x14ac:dyDescent="0.2">
      <c r="A643" s="16"/>
    </row>
    <row r="644" spans="1:1" ht="12.75" customHeight="1" x14ac:dyDescent="0.2">
      <c r="A644" s="16"/>
    </row>
    <row r="645" spans="1:1" ht="12.75" customHeight="1" x14ac:dyDescent="0.2">
      <c r="A645" s="16"/>
    </row>
    <row r="646" spans="1:1" ht="12.75" customHeight="1" x14ac:dyDescent="0.2">
      <c r="A646" s="16"/>
    </row>
    <row r="647" spans="1:1" ht="12.75" customHeight="1" x14ac:dyDescent="0.2">
      <c r="A647" s="16"/>
    </row>
    <row r="648" spans="1:1" ht="12.75" customHeight="1" x14ac:dyDescent="0.2">
      <c r="A648" s="16"/>
    </row>
    <row r="649" spans="1:1" ht="12.75" customHeight="1" x14ac:dyDescent="0.2">
      <c r="A649" s="16"/>
    </row>
    <row r="650" spans="1:1" ht="12.75" customHeight="1" x14ac:dyDescent="0.2">
      <c r="A650" s="16"/>
    </row>
    <row r="651" spans="1:1" ht="12.75" customHeight="1" x14ac:dyDescent="0.2">
      <c r="A651" s="16"/>
    </row>
    <row r="652" spans="1:1" ht="12.75" customHeight="1" x14ac:dyDescent="0.2">
      <c r="A652" s="16"/>
    </row>
    <row r="653" spans="1:1" ht="12.75" customHeight="1" x14ac:dyDescent="0.2">
      <c r="A653" s="16"/>
    </row>
    <row r="654" spans="1:1" ht="12.75" customHeight="1" x14ac:dyDescent="0.2">
      <c r="A654" s="16"/>
    </row>
    <row r="655" spans="1:1" ht="12.75" customHeight="1" x14ac:dyDescent="0.2">
      <c r="A655" s="16"/>
    </row>
    <row r="656" spans="1:1" ht="12.75" customHeight="1" x14ac:dyDescent="0.2">
      <c r="A656" s="16"/>
    </row>
    <row r="657" spans="1:1" ht="12.75" customHeight="1" x14ac:dyDescent="0.2">
      <c r="A657" s="16"/>
    </row>
    <row r="658" spans="1:1" ht="12.75" customHeight="1" x14ac:dyDescent="0.2">
      <c r="A658" s="16"/>
    </row>
    <row r="659" spans="1:1" ht="12.75" customHeight="1" x14ac:dyDescent="0.2">
      <c r="A659" s="16"/>
    </row>
    <row r="660" spans="1:1" ht="12.75" customHeight="1" x14ac:dyDescent="0.2">
      <c r="A660" s="16"/>
    </row>
    <row r="661" spans="1:1" ht="12.75" customHeight="1" x14ac:dyDescent="0.2">
      <c r="A661" s="16"/>
    </row>
    <row r="662" spans="1:1" ht="12.75" customHeight="1" x14ac:dyDescent="0.2">
      <c r="A662" s="16"/>
    </row>
    <row r="663" spans="1:1" ht="12.75" customHeight="1" x14ac:dyDescent="0.2">
      <c r="A663" s="16"/>
    </row>
    <row r="664" spans="1:1" ht="12.75" customHeight="1" x14ac:dyDescent="0.2">
      <c r="A664" s="16"/>
    </row>
    <row r="665" spans="1:1" ht="12.75" customHeight="1" x14ac:dyDescent="0.2">
      <c r="A665" s="16"/>
    </row>
    <row r="666" spans="1:1" ht="12.75" customHeight="1" x14ac:dyDescent="0.2">
      <c r="A666" s="16"/>
    </row>
    <row r="667" spans="1:1" ht="12.75" customHeight="1" x14ac:dyDescent="0.2">
      <c r="A667" s="16"/>
    </row>
    <row r="668" spans="1:1" ht="12.75" customHeight="1" x14ac:dyDescent="0.2">
      <c r="A668" s="16"/>
    </row>
    <row r="669" spans="1:1" ht="12.75" customHeight="1" x14ac:dyDescent="0.2">
      <c r="A669" s="16"/>
    </row>
    <row r="670" spans="1:1" ht="12.75" customHeight="1" x14ac:dyDescent="0.2">
      <c r="A670" s="16"/>
    </row>
    <row r="671" spans="1:1" ht="12.75" customHeight="1" x14ac:dyDescent="0.2">
      <c r="A671" s="16"/>
    </row>
    <row r="672" spans="1:1" ht="12.75" customHeight="1" x14ac:dyDescent="0.2">
      <c r="A672" s="16"/>
    </row>
    <row r="673" spans="1:1" ht="12.75" customHeight="1" x14ac:dyDescent="0.2">
      <c r="A673" s="16"/>
    </row>
    <row r="674" spans="1:1" ht="12.75" customHeight="1" x14ac:dyDescent="0.2">
      <c r="A674" s="16"/>
    </row>
    <row r="675" spans="1:1" ht="12.75" customHeight="1" x14ac:dyDescent="0.2">
      <c r="A675" s="16"/>
    </row>
    <row r="676" spans="1:1" ht="12.75" customHeight="1" x14ac:dyDescent="0.2">
      <c r="A676" s="16"/>
    </row>
    <row r="677" spans="1:1" ht="12.75" customHeight="1" x14ac:dyDescent="0.2">
      <c r="A677" s="16"/>
    </row>
    <row r="678" spans="1:1" ht="12.75" customHeight="1" x14ac:dyDescent="0.2">
      <c r="A678" s="16"/>
    </row>
    <row r="679" spans="1:1" ht="12.75" customHeight="1" x14ac:dyDescent="0.2">
      <c r="A679" s="16"/>
    </row>
    <row r="680" spans="1:1" ht="12.75" customHeight="1" x14ac:dyDescent="0.2">
      <c r="A680" s="16"/>
    </row>
    <row r="681" spans="1:1" ht="12.75" customHeight="1" x14ac:dyDescent="0.2">
      <c r="A681" s="16"/>
    </row>
    <row r="682" spans="1:1" ht="12.75" customHeight="1" x14ac:dyDescent="0.2">
      <c r="A682" s="16"/>
    </row>
    <row r="683" spans="1:1" ht="12.75" customHeight="1" x14ac:dyDescent="0.2">
      <c r="A683" s="16"/>
    </row>
    <row r="684" spans="1:1" ht="12.75" customHeight="1" x14ac:dyDescent="0.2">
      <c r="A684" s="16"/>
    </row>
    <row r="685" spans="1:1" ht="12.75" customHeight="1" x14ac:dyDescent="0.2">
      <c r="A685" s="16"/>
    </row>
    <row r="686" spans="1:1" ht="12.75" customHeight="1" x14ac:dyDescent="0.2">
      <c r="A686" s="16"/>
    </row>
    <row r="687" spans="1:1" ht="12.75" customHeight="1" x14ac:dyDescent="0.2">
      <c r="A687" s="16"/>
    </row>
    <row r="688" spans="1:1" ht="12.75" customHeight="1" x14ac:dyDescent="0.2">
      <c r="A688" s="16"/>
    </row>
    <row r="689" spans="1:1" ht="12.75" customHeight="1" x14ac:dyDescent="0.2">
      <c r="A689" s="16"/>
    </row>
    <row r="690" spans="1:1" ht="12.75" customHeight="1" x14ac:dyDescent="0.2">
      <c r="A690" s="16"/>
    </row>
    <row r="691" spans="1:1" ht="12.75" customHeight="1" x14ac:dyDescent="0.2">
      <c r="A691" s="16"/>
    </row>
    <row r="692" spans="1:1" ht="12.75" customHeight="1" x14ac:dyDescent="0.2">
      <c r="A692" s="16"/>
    </row>
    <row r="693" spans="1:1" ht="12.75" customHeight="1" x14ac:dyDescent="0.2">
      <c r="A693" s="16"/>
    </row>
    <row r="694" spans="1:1" ht="12.75" customHeight="1" x14ac:dyDescent="0.2">
      <c r="A694" s="16"/>
    </row>
    <row r="695" spans="1:1" ht="12.75" customHeight="1" x14ac:dyDescent="0.2">
      <c r="A695" s="16"/>
    </row>
    <row r="696" spans="1:1" ht="12.75" customHeight="1" x14ac:dyDescent="0.2">
      <c r="A696" s="16"/>
    </row>
    <row r="697" spans="1:1" ht="12.75" customHeight="1" x14ac:dyDescent="0.2">
      <c r="A697" s="16"/>
    </row>
    <row r="698" spans="1:1" ht="12.75" customHeight="1" x14ac:dyDescent="0.2">
      <c r="A698" s="16"/>
    </row>
    <row r="699" spans="1:1" ht="12.75" customHeight="1" x14ac:dyDescent="0.2">
      <c r="A699" s="16"/>
    </row>
    <row r="700" spans="1:1" ht="12.75" customHeight="1" x14ac:dyDescent="0.2">
      <c r="A700" s="16"/>
    </row>
    <row r="701" spans="1:1" ht="12.75" customHeight="1" x14ac:dyDescent="0.2">
      <c r="A701" s="16"/>
    </row>
    <row r="702" spans="1:1" ht="12.75" customHeight="1" x14ac:dyDescent="0.2">
      <c r="A702" s="16"/>
    </row>
    <row r="703" spans="1:1" ht="12.75" customHeight="1" x14ac:dyDescent="0.2">
      <c r="A703" s="16"/>
    </row>
    <row r="704" spans="1:1" ht="12.75" customHeight="1" x14ac:dyDescent="0.2">
      <c r="A704" s="16"/>
    </row>
    <row r="705" spans="1:1" ht="12.75" customHeight="1" x14ac:dyDescent="0.2">
      <c r="A705" s="16"/>
    </row>
    <row r="706" spans="1:1" ht="12.75" customHeight="1" x14ac:dyDescent="0.2">
      <c r="A706" s="16"/>
    </row>
    <row r="707" spans="1:1" ht="12.75" customHeight="1" x14ac:dyDescent="0.2">
      <c r="A707" s="16"/>
    </row>
    <row r="708" spans="1:1" ht="12.75" customHeight="1" x14ac:dyDescent="0.2">
      <c r="A708" s="16"/>
    </row>
    <row r="709" spans="1:1" ht="12.75" customHeight="1" x14ac:dyDescent="0.2">
      <c r="A709" s="16"/>
    </row>
    <row r="710" spans="1:1" ht="12.75" customHeight="1" x14ac:dyDescent="0.2">
      <c r="A710" s="16"/>
    </row>
    <row r="711" spans="1:1" ht="12.75" customHeight="1" x14ac:dyDescent="0.2">
      <c r="A711" s="16"/>
    </row>
    <row r="712" spans="1:1" ht="12.75" customHeight="1" x14ac:dyDescent="0.2">
      <c r="A712" s="16"/>
    </row>
    <row r="713" spans="1:1" ht="12.75" customHeight="1" x14ac:dyDescent="0.2">
      <c r="A713" s="16"/>
    </row>
    <row r="714" spans="1:1" ht="12.75" customHeight="1" x14ac:dyDescent="0.2">
      <c r="A714" s="16"/>
    </row>
    <row r="715" spans="1:1" ht="12.75" customHeight="1" x14ac:dyDescent="0.2">
      <c r="A715" s="16"/>
    </row>
    <row r="716" spans="1:1" ht="12.75" customHeight="1" x14ac:dyDescent="0.2">
      <c r="A716" s="16"/>
    </row>
    <row r="717" spans="1:1" ht="12.75" customHeight="1" x14ac:dyDescent="0.2">
      <c r="A717" s="16"/>
    </row>
    <row r="718" spans="1:1" ht="12.75" customHeight="1" x14ac:dyDescent="0.2">
      <c r="A718" s="16"/>
    </row>
    <row r="719" spans="1:1" ht="12.75" customHeight="1" x14ac:dyDescent="0.2">
      <c r="A719" s="16"/>
    </row>
    <row r="720" spans="1:1" ht="12.75" customHeight="1" x14ac:dyDescent="0.2">
      <c r="A720" s="16"/>
    </row>
    <row r="721" spans="1:1" ht="12.75" customHeight="1" x14ac:dyDescent="0.2">
      <c r="A721" s="16"/>
    </row>
    <row r="722" spans="1:1" ht="12.75" customHeight="1" x14ac:dyDescent="0.2">
      <c r="A722" s="16"/>
    </row>
    <row r="723" spans="1:1" ht="12.75" customHeight="1" x14ac:dyDescent="0.2">
      <c r="A723" s="16"/>
    </row>
    <row r="724" spans="1:1" ht="12.75" customHeight="1" x14ac:dyDescent="0.2">
      <c r="A724" s="16"/>
    </row>
    <row r="725" spans="1:1" ht="12.75" customHeight="1" x14ac:dyDescent="0.2">
      <c r="A725" s="16"/>
    </row>
    <row r="726" spans="1:1" ht="12.75" customHeight="1" x14ac:dyDescent="0.2">
      <c r="A726" s="16"/>
    </row>
    <row r="727" spans="1:1" ht="12.75" customHeight="1" x14ac:dyDescent="0.2">
      <c r="A727" s="16"/>
    </row>
    <row r="728" spans="1:1" ht="12.75" customHeight="1" x14ac:dyDescent="0.2">
      <c r="A728" s="16"/>
    </row>
    <row r="729" spans="1:1" ht="12.75" customHeight="1" x14ac:dyDescent="0.2">
      <c r="A729" s="16"/>
    </row>
    <row r="730" spans="1:1" ht="12.75" customHeight="1" x14ac:dyDescent="0.2">
      <c r="A730" s="16"/>
    </row>
    <row r="731" spans="1:1" ht="12.75" customHeight="1" x14ac:dyDescent="0.2">
      <c r="A731" s="16"/>
    </row>
    <row r="732" spans="1:1" ht="12.75" customHeight="1" x14ac:dyDescent="0.2">
      <c r="A732" s="16"/>
    </row>
    <row r="733" spans="1:1" ht="12.75" customHeight="1" x14ac:dyDescent="0.2">
      <c r="A733" s="16"/>
    </row>
    <row r="734" spans="1:1" ht="12.75" customHeight="1" x14ac:dyDescent="0.2">
      <c r="A734" s="16"/>
    </row>
    <row r="735" spans="1:1" ht="12.75" customHeight="1" x14ac:dyDescent="0.2">
      <c r="A735" s="16"/>
    </row>
    <row r="736" spans="1:1" ht="12.75" customHeight="1" x14ac:dyDescent="0.2">
      <c r="A736" s="16"/>
    </row>
    <row r="737" spans="1:1" ht="12.75" customHeight="1" x14ac:dyDescent="0.2">
      <c r="A737" s="16"/>
    </row>
    <row r="738" spans="1:1" ht="12.75" customHeight="1" x14ac:dyDescent="0.2">
      <c r="A738" s="16"/>
    </row>
    <row r="739" spans="1:1" ht="12.75" customHeight="1" x14ac:dyDescent="0.2">
      <c r="A739" s="16"/>
    </row>
    <row r="740" spans="1:1" ht="12.75" customHeight="1" x14ac:dyDescent="0.2">
      <c r="A740" s="16"/>
    </row>
    <row r="741" spans="1:1" ht="12.75" customHeight="1" x14ac:dyDescent="0.2">
      <c r="A741" s="16"/>
    </row>
    <row r="742" spans="1:1" ht="12.75" customHeight="1" x14ac:dyDescent="0.2">
      <c r="A742" s="16"/>
    </row>
    <row r="743" spans="1:1" ht="12.75" customHeight="1" x14ac:dyDescent="0.2">
      <c r="A743" s="16"/>
    </row>
    <row r="744" spans="1:1" ht="12.75" customHeight="1" x14ac:dyDescent="0.2">
      <c r="A744" s="16"/>
    </row>
    <row r="745" spans="1:1" ht="12.75" customHeight="1" x14ac:dyDescent="0.2">
      <c r="A745" s="16"/>
    </row>
    <row r="746" spans="1:1" ht="12.75" customHeight="1" x14ac:dyDescent="0.2">
      <c r="A746" s="16"/>
    </row>
    <row r="747" spans="1:1" ht="12.75" customHeight="1" x14ac:dyDescent="0.2">
      <c r="A747" s="16"/>
    </row>
    <row r="748" spans="1:1" ht="12.75" customHeight="1" x14ac:dyDescent="0.2">
      <c r="A748" s="16"/>
    </row>
    <row r="749" spans="1:1" ht="12.75" customHeight="1" x14ac:dyDescent="0.2">
      <c r="A749" s="16"/>
    </row>
    <row r="750" spans="1:1" ht="12.75" customHeight="1" x14ac:dyDescent="0.2">
      <c r="A750" s="16"/>
    </row>
    <row r="751" spans="1:1" ht="12.75" customHeight="1" x14ac:dyDescent="0.2">
      <c r="A751" s="16"/>
    </row>
    <row r="752" spans="1:1" ht="12.75" customHeight="1" x14ac:dyDescent="0.2">
      <c r="A752" s="16"/>
    </row>
    <row r="753" spans="1:1" ht="12.75" customHeight="1" x14ac:dyDescent="0.2">
      <c r="A753" s="16"/>
    </row>
    <row r="754" spans="1:1" ht="12.75" customHeight="1" x14ac:dyDescent="0.2">
      <c r="A754" s="16"/>
    </row>
    <row r="755" spans="1:1" ht="12.75" customHeight="1" x14ac:dyDescent="0.2">
      <c r="A755" s="16"/>
    </row>
    <row r="756" spans="1:1" ht="12.75" customHeight="1" x14ac:dyDescent="0.2">
      <c r="A756" s="16"/>
    </row>
    <row r="757" spans="1:1" ht="12.75" customHeight="1" x14ac:dyDescent="0.2">
      <c r="A757" s="16"/>
    </row>
    <row r="758" spans="1:1" ht="12.75" customHeight="1" x14ac:dyDescent="0.2">
      <c r="A758" s="16"/>
    </row>
    <row r="759" spans="1:1" ht="12.75" customHeight="1" x14ac:dyDescent="0.2">
      <c r="A759" s="16"/>
    </row>
    <row r="760" spans="1:1" ht="12.75" customHeight="1" x14ac:dyDescent="0.2">
      <c r="A760" s="16"/>
    </row>
    <row r="761" spans="1:1" ht="12.75" customHeight="1" x14ac:dyDescent="0.2">
      <c r="A761" s="16"/>
    </row>
    <row r="762" spans="1:1" ht="12.75" customHeight="1" x14ac:dyDescent="0.2">
      <c r="A762" s="16"/>
    </row>
    <row r="763" spans="1:1" ht="12.75" customHeight="1" x14ac:dyDescent="0.2">
      <c r="A763" s="16"/>
    </row>
    <row r="764" spans="1:1" ht="12.75" customHeight="1" x14ac:dyDescent="0.2">
      <c r="A764" s="16"/>
    </row>
    <row r="765" spans="1:1" ht="12.75" customHeight="1" x14ac:dyDescent="0.2">
      <c r="A765" s="16"/>
    </row>
    <row r="766" spans="1:1" ht="12.75" customHeight="1" x14ac:dyDescent="0.2">
      <c r="A766" s="16"/>
    </row>
    <row r="767" spans="1:1" ht="12.75" customHeight="1" x14ac:dyDescent="0.2">
      <c r="A767" s="16"/>
    </row>
    <row r="768" spans="1:1" ht="12.75" customHeight="1" x14ac:dyDescent="0.2">
      <c r="A768" s="16"/>
    </row>
    <row r="769" spans="1:1" ht="12.75" customHeight="1" x14ac:dyDescent="0.2">
      <c r="A769" s="16"/>
    </row>
    <row r="770" spans="1:1" ht="12.75" customHeight="1" x14ac:dyDescent="0.2">
      <c r="A770" s="16"/>
    </row>
    <row r="771" spans="1:1" ht="12.75" customHeight="1" x14ac:dyDescent="0.2">
      <c r="A771" s="16"/>
    </row>
    <row r="772" spans="1:1" ht="12.75" customHeight="1" x14ac:dyDescent="0.2">
      <c r="A772" s="16"/>
    </row>
    <row r="773" spans="1:1" ht="12.75" customHeight="1" x14ac:dyDescent="0.2">
      <c r="A773" s="16"/>
    </row>
    <row r="774" spans="1:1" ht="12.75" customHeight="1" x14ac:dyDescent="0.2">
      <c r="A774" s="16"/>
    </row>
    <row r="775" spans="1:1" ht="12.75" customHeight="1" x14ac:dyDescent="0.2">
      <c r="A775" s="16"/>
    </row>
    <row r="776" spans="1:1" ht="12.75" customHeight="1" x14ac:dyDescent="0.2">
      <c r="A776" s="16"/>
    </row>
    <row r="777" spans="1:1" ht="12.75" customHeight="1" x14ac:dyDescent="0.2">
      <c r="A777" s="16"/>
    </row>
    <row r="778" spans="1:1" ht="12.75" customHeight="1" x14ac:dyDescent="0.2">
      <c r="A778" s="16"/>
    </row>
    <row r="779" spans="1:1" ht="12.75" customHeight="1" x14ac:dyDescent="0.2">
      <c r="A779" s="16"/>
    </row>
    <row r="780" spans="1:1" ht="12.75" customHeight="1" x14ac:dyDescent="0.2">
      <c r="A780" s="16"/>
    </row>
    <row r="781" spans="1:1" ht="12.75" customHeight="1" x14ac:dyDescent="0.2">
      <c r="A781" s="16"/>
    </row>
    <row r="782" spans="1:1" ht="12.75" customHeight="1" x14ac:dyDescent="0.2">
      <c r="A782" s="16"/>
    </row>
    <row r="783" spans="1:1" ht="12.75" customHeight="1" x14ac:dyDescent="0.2">
      <c r="A783" s="16"/>
    </row>
    <row r="784" spans="1:1" ht="12.75" customHeight="1" x14ac:dyDescent="0.2">
      <c r="A784" s="16"/>
    </row>
    <row r="785" spans="1:1" ht="12.75" customHeight="1" x14ac:dyDescent="0.2">
      <c r="A785" s="16"/>
    </row>
    <row r="786" spans="1:1" ht="12.75" customHeight="1" x14ac:dyDescent="0.2">
      <c r="A786" s="16"/>
    </row>
    <row r="787" spans="1:1" ht="12.75" customHeight="1" x14ac:dyDescent="0.2">
      <c r="A787" s="16"/>
    </row>
    <row r="788" spans="1:1" ht="12.75" customHeight="1" x14ac:dyDescent="0.2">
      <c r="A788" s="16"/>
    </row>
    <row r="789" spans="1:1" ht="12.75" customHeight="1" x14ac:dyDescent="0.2">
      <c r="A789" s="16"/>
    </row>
    <row r="790" spans="1:1" ht="12.75" customHeight="1" x14ac:dyDescent="0.2">
      <c r="A790" s="16"/>
    </row>
    <row r="791" spans="1:1" ht="12.75" customHeight="1" x14ac:dyDescent="0.2">
      <c r="A791" s="16"/>
    </row>
    <row r="792" spans="1:1" ht="12.75" customHeight="1" x14ac:dyDescent="0.2">
      <c r="A792" s="16"/>
    </row>
    <row r="793" spans="1:1" ht="12.75" customHeight="1" x14ac:dyDescent="0.2">
      <c r="A793" s="16"/>
    </row>
    <row r="794" spans="1:1" ht="12.75" customHeight="1" x14ac:dyDescent="0.2">
      <c r="A794" s="16"/>
    </row>
    <row r="795" spans="1:1" ht="12.75" customHeight="1" x14ac:dyDescent="0.2">
      <c r="A795" s="16"/>
    </row>
    <row r="796" spans="1:1" ht="12.75" customHeight="1" x14ac:dyDescent="0.2">
      <c r="A796" s="16"/>
    </row>
    <row r="797" spans="1:1" ht="12.75" customHeight="1" x14ac:dyDescent="0.2">
      <c r="A797" s="16"/>
    </row>
    <row r="798" spans="1:1" ht="12.75" customHeight="1" x14ac:dyDescent="0.2">
      <c r="A798" s="16"/>
    </row>
    <row r="799" spans="1:1" ht="12.75" customHeight="1" x14ac:dyDescent="0.2">
      <c r="A799" s="16"/>
    </row>
    <row r="800" spans="1:1" ht="12.75" customHeight="1" x14ac:dyDescent="0.2">
      <c r="A800" s="16"/>
    </row>
    <row r="801" spans="1:1" ht="12.75" customHeight="1" x14ac:dyDescent="0.2">
      <c r="A801" s="16"/>
    </row>
    <row r="802" spans="1:1" ht="12.75" customHeight="1" x14ac:dyDescent="0.2">
      <c r="A802" s="16"/>
    </row>
    <row r="803" spans="1:1" ht="12.75" customHeight="1" x14ac:dyDescent="0.2">
      <c r="A803" s="16"/>
    </row>
    <row r="804" spans="1:1" ht="12.75" customHeight="1" x14ac:dyDescent="0.2">
      <c r="A804" s="16"/>
    </row>
    <row r="805" spans="1:1" ht="12.75" customHeight="1" x14ac:dyDescent="0.2">
      <c r="A805" s="16"/>
    </row>
    <row r="806" spans="1:1" ht="12.75" customHeight="1" x14ac:dyDescent="0.2">
      <c r="A806" s="16"/>
    </row>
    <row r="807" spans="1:1" ht="12.75" customHeight="1" x14ac:dyDescent="0.2">
      <c r="A807" s="16"/>
    </row>
    <row r="808" spans="1:1" ht="12.75" customHeight="1" x14ac:dyDescent="0.2">
      <c r="A808" s="16"/>
    </row>
    <row r="809" spans="1:1" ht="12.75" customHeight="1" x14ac:dyDescent="0.2">
      <c r="A809" s="16"/>
    </row>
    <row r="810" spans="1:1" ht="12.75" customHeight="1" x14ac:dyDescent="0.2">
      <c r="A810" s="16"/>
    </row>
    <row r="811" spans="1:1" ht="12.75" customHeight="1" x14ac:dyDescent="0.2">
      <c r="A811" s="16"/>
    </row>
    <row r="812" spans="1:1" ht="12.75" customHeight="1" x14ac:dyDescent="0.2">
      <c r="A812" s="16"/>
    </row>
    <row r="813" spans="1:1" ht="12.75" customHeight="1" x14ac:dyDescent="0.2">
      <c r="A813" s="16"/>
    </row>
    <row r="814" spans="1:1" ht="12.75" customHeight="1" x14ac:dyDescent="0.2">
      <c r="A814" s="16"/>
    </row>
    <row r="815" spans="1:1" ht="12.75" customHeight="1" x14ac:dyDescent="0.2">
      <c r="A815" s="16"/>
    </row>
    <row r="816" spans="1:1" ht="12.75" customHeight="1" x14ac:dyDescent="0.2">
      <c r="A816" s="16"/>
    </row>
    <row r="817" spans="1:1" ht="12.75" customHeight="1" x14ac:dyDescent="0.2">
      <c r="A817" s="16"/>
    </row>
    <row r="818" spans="1:1" ht="12.75" customHeight="1" x14ac:dyDescent="0.2">
      <c r="A818" s="16"/>
    </row>
    <row r="819" spans="1:1" ht="12.75" customHeight="1" x14ac:dyDescent="0.2">
      <c r="A819" s="16"/>
    </row>
    <row r="820" spans="1:1" ht="12.75" customHeight="1" x14ac:dyDescent="0.2">
      <c r="A820" s="16"/>
    </row>
    <row r="821" spans="1:1" ht="12.75" customHeight="1" x14ac:dyDescent="0.2">
      <c r="A821" s="16"/>
    </row>
    <row r="822" spans="1:1" ht="12.75" customHeight="1" x14ac:dyDescent="0.2">
      <c r="A822" s="16"/>
    </row>
    <row r="823" spans="1:1" ht="12.75" customHeight="1" x14ac:dyDescent="0.2">
      <c r="A823" s="16"/>
    </row>
    <row r="824" spans="1:1" ht="12.75" customHeight="1" x14ac:dyDescent="0.2">
      <c r="A824" s="16"/>
    </row>
    <row r="825" spans="1:1" ht="12.75" customHeight="1" x14ac:dyDescent="0.2">
      <c r="A825" s="16"/>
    </row>
    <row r="826" spans="1:1" ht="12.75" customHeight="1" x14ac:dyDescent="0.2">
      <c r="A826" s="16"/>
    </row>
    <row r="827" spans="1:1" ht="12.75" customHeight="1" x14ac:dyDescent="0.2">
      <c r="A827" s="16"/>
    </row>
    <row r="828" spans="1:1" ht="12.75" customHeight="1" x14ac:dyDescent="0.2">
      <c r="A828" s="16"/>
    </row>
    <row r="829" spans="1:1" ht="12.75" customHeight="1" x14ac:dyDescent="0.2">
      <c r="A829" s="16"/>
    </row>
    <row r="830" spans="1:1" ht="12.75" customHeight="1" x14ac:dyDescent="0.2">
      <c r="A830" s="16"/>
    </row>
    <row r="831" spans="1:1" ht="12.75" customHeight="1" x14ac:dyDescent="0.2">
      <c r="A831" s="16"/>
    </row>
    <row r="832" spans="1:1" ht="12.75" customHeight="1" x14ac:dyDescent="0.2">
      <c r="A832" s="16"/>
    </row>
    <row r="833" spans="1:1" ht="12.75" customHeight="1" x14ac:dyDescent="0.2">
      <c r="A833" s="16"/>
    </row>
    <row r="834" spans="1:1" ht="12.75" customHeight="1" x14ac:dyDescent="0.2">
      <c r="A834" s="16"/>
    </row>
    <row r="835" spans="1:1" ht="12.75" customHeight="1" x14ac:dyDescent="0.2">
      <c r="A835" s="16"/>
    </row>
    <row r="836" spans="1:1" ht="12.75" customHeight="1" x14ac:dyDescent="0.2">
      <c r="A836" s="16"/>
    </row>
    <row r="837" spans="1:1" ht="12.75" customHeight="1" x14ac:dyDescent="0.2">
      <c r="A837" s="16"/>
    </row>
    <row r="838" spans="1:1" ht="12.75" customHeight="1" x14ac:dyDescent="0.2">
      <c r="A838" s="16"/>
    </row>
    <row r="839" spans="1:1" ht="12.75" customHeight="1" x14ac:dyDescent="0.2">
      <c r="A839" s="16"/>
    </row>
    <row r="840" spans="1:1" ht="12.75" customHeight="1" x14ac:dyDescent="0.2">
      <c r="A840" s="16"/>
    </row>
    <row r="841" spans="1:1" ht="12.75" customHeight="1" x14ac:dyDescent="0.2">
      <c r="A841" s="16"/>
    </row>
    <row r="842" spans="1:1" ht="12.75" customHeight="1" x14ac:dyDescent="0.2">
      <c r="A842" s="16"/>
    </row>
    <row r="843" spans="1:1" ht="12.75" customHeight="1" x14ac:dyDescent="0.2">
      <c r="A843" s="16"/>
    </row>
    <row r="844" spans="1:1" ht="12.75" customHeight="1" x14ac:dyDescent="0.2">
      <c r="A844" s="16"/>
    </row>
    <row r="845" spans="1:1" ht="12.75" customHeight="1" x14ac:dyDescent="0.2">
      <c r="A845" s="16"/>
    </row>
    <row r="846" spans="1:1" ht="12.75" customHeight="1" x14ac:dyDescent="0.2">
      <c r="A846" s="16"/>
    </row>
    <row r="847" spans="1:1" ht="12.75" customHeight="1" x14ac:dyDescent="0.2">
      <c r="A847" s="16"/>
    </row>
    <row r="848" spans="1:1" ht="12.75" customHeight="1" x14ac:dyDescent="0.2">
      <c r="A848" s="16"/>
    </row>
    <row r="849" spans="1:1" ht="12.75" customHeight="1" x14ac:dyDescent="0.2">
      <c r="A849" s="16"/>
    </row>
    <row r="850" spans="1:1" ht="12.75" customHeight="1" x14ac:dyDescent="0.2">
      <c r="A850" s="16"/>
    </row>
    <row r="851" spans="1:1" ht="12.75" customHeight="1" x14ac:dyDescent="0.2">
      <c r="A851" s="16"/>
    </row>
    <row r="852" spans="1:1" ht="12.75" customHeight="1" x14ac:dyDescent="0.2">
      <c r="A852" s="16"/>
    </row>
    <row r="853" spans="1:1" ht="12.75" customHeight="1" x14ac:dyDescent="0.2">
      <c r="A853" s="16"/>
    </row>
    <row r="854" spans="1:1" ht="12.75" customHeight="1" x14ac:dyDescent="0.2">
      <c r="A854" s="16"/>
    </row>
    <row r="855" spans="1:1" ht="12.75" customHeight="1" x14ac:dyDescent="0.2">
      <c r="A855" s="16"/>
    </row>
    <row r="856" spans="1:1" ht="12.75" customHeight="1" x14ac:dyDescent="0.2">
      <c r="A856" s="16"/>
    </row>
    <row r="857" spans="1:1" ht="12.75" customHeight="1" x14ac:dyDescent="0.2">
      <c r="A857" s="16"/>
    </row>
    <row r="858" spans="1:1" ht="12.75" customHeight="1" x14ac:dyDescent="0.2">
      <c r="A858" s="16"/>
    </row>
    <row r="859" spans="1:1" ht="12.75" customHeight="1" x14ac:dyDescent="0.2">
      <c r="A859" s="16"/>
    </row>
    <row r="860" spans="1:1" ht="12.75" customHeight="1" x14ac:dyDescent="0.2">
      <c r="A860" s="16"/>
    </row>
    <row r="861" spans="1:1" ht="12.75" customHeight="1" x14ac:dyDescent="0.2">
      <c r="A861" s="16"/>
    </row>
    <row r="862" spans="1:1" ht="12.75" customHeight="1" x14ac:dyDescent="0.2">
      <c r="A862" s="16"/>
    </row>
    <row r="863" spans="1:1" ht="12.75" customHeight="1" x14ac:dyDescent="0.2">
      <c r="A863" s="16"/>
    </row>
    <row r="864" spans="1:1" ht="12.75" customHeight="1" x14ac:dyDescent="0.2">
      <c r="A864" s="16"/>
    </row>
    <row r="865" spans="1:1" ht="12.75" customHeight="1" x14ac:dyDescent="0.2">
      <c r="A865" s="16"/>
    </row>
    <row r="866" spans="1:1" ht="12.75" customHeight="1" x14ac:dyDescent="0.2">
      <c r="A866" s="16"/>
    </row>
    <row r="867" spans="1:1" ht="12.75" customHeight="1" x14ac:dyDescent="0.2">
      <c r="A867" s="16"/>
    </row>
    <row r="868" spans="1:1" ht="12.75" customHeight="1" x14ac:dyDescent="0.2">
      <c r="A868" s="16"/>
    </row>
    <row r="869" spans="1:1" ht="12.75" customHeight="1" x14ac:dyDescent="0.2">
      <c r="A869" s="16"/>
    </row>
    <row r="870" spans="1:1" ht="12.75" customHeight="1" x14ac:dyDescent="0.2">
      <c r="A870" s="16"/>
    </row>
    <row r="871" spans="1:1" ht="12.75" customHeight="1" x14ac:dyDescent="0.2">
      <c r="A871" s="16"/>
    </row>
    <row r="872" spans="1:1" ht="12.75" customHeight="1" x14ac:dyDescent="0.2">
      <c r="A872" s="16"/>
    </row>
    <row r="873" spans="1:1" ht="12.75" customHeight="1" x14ac:dyDescent="0.2">
      <c r="A873" s="16"/>
    </row>
    <row r="874" spans="1:1" ht="12.75" customHeight="1" x14ac:dyDescent="0.2">
      <c r="A874" s="16"/>
    </row>
    <row r="875" spans="1:1" ht="12.75" customHeight="1" x14ac:dyDescent="0.2">
      <c r="A875" s="16"/>
    </row>
    <row r="876" spans="1:1" ht="12.75" customHeight="1" x14ac:dyDescent="0.2">
      <c r="A876" s="16"/>
    </row>
    <row r="877" spans="1:1" ht="12.75" customHeight="1" x14ac:dyDescent="0.2">
      <c r="A877" s="16"/>
    </row>
    <row r="878" spans="1:1" ht="12.75" customHeight="1" x14ac:dyDescent="0.2">
      <c r="A878" s="16"/>
    </row>
    <row r="879" spans="1:1" ht="12.75" customHeight="1" x14ac:dyDescent="0.2">
      <c r="A879" s="16"/>
    </row>
    <row r="880" spans="1:1" ht="12.75" customHeight="1" x14ac:dyDescent="0.2">
      <c r="A880" s="16"/>
    </row>
    <row r="881" spans="1:1" ht="12.75" customHeight="1" x14ac:dyDescent="0.2">
      <c r="A881" s="16"/>
    </row>
    <row r="882" spans="1:1" ht="12.75" customHeight="1" x14ac:dyDescent="0.2">
      <c r="A882" s="16"/>
    </row>
    <row r="883" spans="1:1" ht="12.75" customHeight="1" x14ac:dyDescent="0.2">
      <c r="A883" s="16"/>
    </row>
    <row r="884" spans="1:1" ht="12.75" customHeight="1" x14ac:dyDescent="0.2">
      <c r="A884" s="16"/>
    </row>
    <row r="885" spans="1:1" ht="12.75" customHeight="1" x14ac:dyDescent="0.2">
      <c r="A885" s="16"/>
    </row>
    <row r="886" spans="1:1" ht="12.75" customHeight="1" x14ac:dyDescent="0.2">
      <c r="A886" s="16"/>
    </row>
    <row r="887" spans="1:1" ht="12.75" customHeight="1" x14ac:dyDescent="0.2">
      <c r="A887" s="16"/>
    </row>
    <row r="888" spans="1:1" ht="12.75" customHeight="1" x14ac:dyDescent="0.2">
      <c r="A888" s="16"/>
    </row>
    <row r="889" spans="1:1" ht="12.75" customHeight="1" x14ac:dyDescent="0.2">
      <c r="A889" s="16"/>
    </row>
    <row r="890" spans="1:1" ht="12.75" customHeight="1" x14ac:dyDescent="0.2">
      <c r="A890" s="16"/>
    </row>
    <row r="891" spans="1:1" ht="12.75" customHeight="1" x14ac:dyDescent="0.2">
      <c r="A891" s="16"/>
    </row>
    <row r="892" spans="1:1" ht="12.75" customHeight="1" x14ac:dyDescent="0.2">
      <c r="A892" s="16"/>
    </row>
    <row r="893" spans="1:1" ht="12.75" customHeight="1" x14ac:dyDescent="0.2">
      <c r="A893" s="16"/>
    </row>
    <row r="894" spans="1:1" ht="12.75" customHeight="1" x14ac:dyDescent="0.2">
      <c r="A894" s="16"/>
    </row>
    <row r="895" spans="1:1" ht="12.75" customHeight="1" x14ac:dyDescent="0.2">
      <c r="A895" s="16"/>
    </row>
    <row r="896" spans="1:1" ht="12.75" customHeight="1" x14ac:dyDescent="0.2">
      <c r="A896" s="16"/>
    </row>
    <row r="897" spans="1:1" ht="12.75" customHeight="1" x14ac:dyDescent="0.2">
      <c r="A897" s="16"/>
    </row>
    <row r="898" spans="1:1" ht="12.75" customHeight="1" x14ac:dyDescent="0.2">
      <c r="A898" s="16"/>
    </row>
    <row r="899" spans="1:1" ht="12.75" customHeight="1" x14ac:dyDescent="0.2">
      <c r="A899" s="16"/>
    </row>
    <row r="900" spans="1:1" ht="12.75" customHeight="1" x14ac:dyDescent="0.2">
      <c r="A900" s="16"/>
    </row>
    <row r="901" spans="1:1" ht="12.75" customHeight="1" x14ac:dyDescent="0.2">
      <c r="A901" s="16"/>
    </row>
    <row r="902" spans="1:1" ht="12.75" customHeight="1" x14ac:dyDescent="0.2">
      <c r="A902" s="16"/>
    </row>
    <row r="903" spans="1:1" ht="12.75" customHeight="1" x14ac:dyDescent="0.2">
      <c r="A903" s="16"/>
    </row>
    <row r="904" spans="1:1" ht="12.75" customHeight="1" x14ac:dyDescent="0.2">
      <c r="A904" s="16"/>
    </row>
    <row r="905" spans="1:1" ht="12.75" customHeight="1" x14ac:dyDescent="0.2">
      <c r="A905" s="16"/>
    </row>
    <row r="906" spans="1:1" ht="12.75" customHeight="1" x14ac:dyDescent="0.2">
      <c r="A906" s="16"/>
    </row>
    <row r="907" spans="1:1" ht="12.75" customHeight="1" x14ac:dyDescent="0.2">
      <c r="A907" s="16"/>
    </row>
    <row r="908" spans="1:1" ht="12.75" customHeight="1" x14ac:dyDescent="0.2">
      <c r="A908" s="16"/>
    </row>
    <row r="909" spans="1:1" ht="12.75" customHeight="1" x14ac:dyDescent="0.2">
      <c r="A909" s="16"/>
    </row>
    <row r="910" spans="1:1" ht="12.75" customHeight="1" x14ac:dyDescent="0.2">
      <c r="A910" s="16"/>
    </row>
    <row r="911" spans="1:1" ht="12.75" customHeight="1" x14ac:dyDescent="0.2">
      <c r="A911" s="16"/>
    </row>
    <row r="912" spans="1:1" ht="12.75" customHeight="1" x14ac:dyDescent="0.2">
      <c r="A912" s="16"/>
    </row>
    <row r="913" spans="1:1" ht="12.75" customHeight="1" x14ac:dyDescent="0.2">
      <c r="A913" s="16"/>
    </row>
    <row r="914" spans="1:1" ht="12.75" customHeight="1" x14ac:dyDescent="0.2">
      <c r="A914" s="16"/>
    </row>
    <row r="915" spans="1:1" ht="12.75" customHeight="1" x14ac:dyDescent="0.2">
      <c r="A915" s="16"/>
    </row>
    <row r="916" spans="1:1" ht="12.75" customHeight="1" x14ac:dyDescent="0.2">
      <c r="A916" s="16"/>
    </row>
    <row r="917" spans="1:1" ht="12.75" customHeight="1" x14ac:dyDescent="0.2">
      <c r="A917" s="16"/>
    </row>
    <row r="918" spans="1:1" ht="12.75" customHeight="1" x14ac:dyDescent="0.2">
      <c r="A918" s="16"/>
    </row>
    <row r="919" spans="1:1" ht="12.75" customHeight="1" x14ac:dyDescent="0.2">
      <c r="A919" s="16"/>
    </row>
    <row r="920" spans="1:1" ht="12.75" customHeight="1" x14ac:dyDescent="0.2">
      <c r="A920" s="16"/>
    </row>
    <row r="921" spans="1:1" ht="12.75" customHeight="1" x14ac:dyDescent="0.2">
      <c r="A921" s="16"/>
    </row>
    <row r="922" spans="1:1" ht="12.75" customHeight="1" x14ac:dyDescent="0.2">
      <c r="A922" s="16"/>
    </row>
    <row r="923" spans="1:1" ht="12.75" customHeight="1" x14ac:dyDescent="0.2">
      <c r="A923" s="16"/>
    </row>
    <row r="924" spans="1:1" ht="12.75" customHeight="1" x14ac:dyDescent="0.2">
      <c r="A924" s="16"/>
    </row>
    <row r="925" spans="1:1" ht="12.75" customHeight="1" x14ac:dyDescent="0.2">
      <c r="A925" s="16"/>
    </row>
    <row r="926" spans="1:1" ht="12.75" customHeight="1" x14ac:dyDescent="0.2">
      <c r="A926" s="16"/>
    </row>
    <row r="927" spans="1:1" ht="12.75" customHeight="1" x14ac:dyDescent="0.2">
      <c r="A927" s="16"/>
    </row>
    <row r="928" spans="1:1" ht="12.75" customHeight="1" x14ac:dyDescent="0.2">
      <c r="A928" s="16"/>
    </row>
    <row r="929" spans="1:1" ht="12.75" customHeight="1" x14ac:dyDescent="0.2">
      <c r="A929" s="16"/>
    </row>
    <row r="930" spans="1:1" ht="12.75" customHeight="1" x14ac:dyDescent="0.2">
      <c r="A930" s="16"/>
    </row>
    <row r="931" spans="1:1" ht="12.75" customHeight="1" x14ac:dyDescent="0.2">
      <c r="A931" s="16"/>
    </row>
    <row r="932" spans="1:1" ht="12.75" customHeight="1" x14ac:dyDescent="0.2">
      <c r="A932" s="16"/>
    </row>
    <row r="933" spans="1:1" ht="12.75" customHeight="1" x14ac:dyDescent="0.2">
      <c r="A933" s="16"/>
    </row>
    <row r="934" spans="1:1" ht="12.75" customHeight="1" x14ac:dyDescent="0.2">
      <c r="A934" s="16"/>
    </row>
    <row r="935" spans="1:1" ht="12.75" customHeight="1" x14ac:dyDescent="0.2">
      <c r="A935" s="16"/>
    </row>
    <row r="936" spans="1:1" ht="12.75" customHeight="1" x14ac:dyDescent="0.2">
      <c r="A936" s="16"/>
    </row>
    <row r="937" spans="1:1" ht="12.75" customHeight="1" x14ac:dyDescent="0.2">
      <c r="A937" s="16"/>
    </row>
    <row r="938" spans="1:1" ht="12.75" customHeight="1" x14ac:dyDescent="0.2">
      <c r="A938" s="16"/>
    </row>
    <row r="939" spans="1:1" ht="12.75" customHeight="1" x14ac:dyDescent="0.2">
      <c r="A939" s="16"/>
    </row>
    <row r="940" spans="1:1" ht="12.75" customHeight="1" x14ac:dyDescent="0.2">
      <c r="A940" s="16"/>
    </row>
    <row r="941" spans="1:1" ht="12.75" customHeight="1" x14ac:dyDescent="0.2">
      <c r="A941" s="16"/>
    </row>
    <row r="942" spans="1:1" ht="12.75" customHeight="1" x14ac:dyDescent="0.2">
      <c r="A942" s="16"/>
    </row>
    <row r="943" spans="1:1" ht="12.75" customHeight="1" x14ac:dyDescent="0.2">
      <c r="A943" s="16"/>
    </row>
    <row r="944" spans="1:1" ht="12.75" customHeight="1" x14ac:dyDescent="0.2">
      <c r="A944" s="16"/>
    </row>
    <row r="945" spans="1:1" ht="12.75" customHeight="1" x14ac:dyDescent="0.2">
      <c r="A945" s="16"/>
    </row>
    <row r="946" spans="1:1" ht="12.75" customHeight="1" x14ac:dyDescent="0.2">
      <c r="A946" s="16"/>
    </row>
    <row r="947" spans="1:1" ht="12.75" customHeight="1" x14ac:dyDescent="0.2">
      <c r="A947" s="16"/>
    </row>
    <row r="948" spans="1:1" ht="12.75" customHeight="1" x14ac:dyDescent="0.2">
      <c r="A948" s="16"/>
    </row>
    <row r="949" spans="1:1" ht="12.75" customHeight="1" x14ac:dyDescent="0.2">
      <c r="A949" s="16"/>
    </row>
    <row r="950" spans="1:1" ht="12.75" customHeight="1" x14ac:dyDescent="0.2">
      <c r="A950" s="16"/>
    </row>
    <row r="951" spans="1:1" ht="12.75" customHeight="1" x14ac:dyDescent="0.2">
      <c r="A951" s="16"/>
    </row>
    <row r="952" spans="1:1" ht="12.75" customHeight="1" x14ac:dyDescent="0.2">
      <c r="A952" s="16"/>
    </row>
    <row r="953" spans="1:1" ht="12.75" customHeight="1" x14ac:dyDescent="0.2">
      <c r="A953" s="16"/>
    </row>
    <row r="954" spans="1:1" ht="12.75" customHeight="1" x14ac:dyDescent="0.2">
      <c r="A954" s="16"/>
    </row>
    <row r="955" spans="1:1" ht="12.75" customHeight="1" x14ac:dyDescent="0.2">
      <c r="A955" s="16"/>
    </row>
    <row r="956" spans="1:1" ht="12.75" customHeight="1" x14ac:dyDescent="0.2">
      <c r="A956" s="16"/>
    </row>
    <row r="957" spans="1:1" ht="12.75" customHeight="1" x14ac:dyDescent="0.2">
      <c r="A957" s="16"/>
    </row>
    <row r="958" spans="1:1" ht="12.75" customHeight="1" x14ac:dyDescent="0.2">
      <c r="A958" s="16"/>
    </row>
    <row r="959" spans="1:1" ht="12.75" customHeight="1" x14ac:dyDescent="0.2">
      <c r="A959" s="16"/>
    </row>
    <row r="960" spans="1:1" ht="12.75" customHeight="1" x14ac:dyDescent="0.2">
      <c r="A960" s="16"/>
    </row>
    <row r="961" spans="1:1" ht="12.75" customHeight="1" x14ac:dyDescent="0.2">
      <c r="A961" s="16"/>
    </row>
    <row r="962" spans="1:1" ht="12.75" customHeight="1" x14ac:dyDescent="0.2">
      <c r="A962" s="16"/>
    </row>
    <row r="963" spans="1:1" ht="12.75" customHeight="1" x14ac:dyDescent="0.2">
      <c r="A963" s="16"/>
    </row>
    <row r="964" spans="1:1" ht="12.75" customHeight="1" x14ac:dyDescent="0.2">
      <c r="A964" s="16"/>
    </row>
    <row r="965" spans="1:1" ht="12.75" customHeight="1" x14ac:dyDescent="0.2">
      <c r="A965" s="16"/>
    </row>
    <row r="966" spans="1:1" ht="12.75" customHeight="1" x14ac:dyDescent="0.2">
      <c r="A966" s="16"/>
    </row>
    <row r="967" spans="1:1" ht="12.75" customHeight="1" x14ac:dyDescent="0.2">
      <c r="A967" s="16"/>
    </row>
    <row r="968" spans="1:1" ht="12.75" customHeight="1" x14ac:dyDescent="0.2">
      <c r="A968" s="16"/>
    </row>
    <row r="969" spans="1:1" ht="12.75" customHeight="1" x14ac:dyDescent="0.2">
      <c r="A969" s="16"/>
    </row>
    <row r="970" spans="1:1" ht="12.75" customHeight="1" x14ac:dyDescent="0.2">
      <c r="A970" s="16"/>
    </row>
    <row r="971" spans="1:1" ht="12.75" customHeight="1" x14ac:dyDescent="0.2">
      <c r="A971" s="16"/>
    </row>
    <row r="972" spans="1:1" ht="12.75" customHeight="1" x14ac:dyDescent="0.2">
      <c r="A972" s="16"/>
    </row>
    <row r="973" spans="1:1" ht="12.75" customHeight="1" x14ac:dyDescent="0.2">
      <c r="A973" s="16"/>
    </row>
    <row r="974" spans="1:1" ht="12.75" customHeight="1" x14ac:dyDescent="0.2">
      <c r="A974" s="16"/>
    </row>
    <row r="975" spans="1:1" ht="12.75" customHeight="1" x14ac:dyDescent="0.2">
      <c r="A975" s="16"/>
    </row>
    <row r="976" spans="1:1" ht="12.75" customHeight="1" x14ac:dyDescent="0.2">
      <c r="A976" s="16"/>
    </row>
    <row r="977" spans="1:1" ht="12.75" customHeight="1" x14ac:dyDescent="0.2">
      <c r="A977" s="16"/>
    </row>
    <row r="978" spans="1:1" ht="12.75" customHeight="1" x14ac:dyDescent="0.2">
      <c r="A978" s="16"/>
    </row>
    <row r="979" spans="1:1" ht="12.75" customHeight="1" x14ac:dyDescent="0.2">
      <c r="A979" s="16"/>
    </row>
    <row r="980" spans="1:1" ht="12.75" customHeight="1" x14ac:dyDescent="0.2">
      <c r="A980" s="16"/>
    </row>
    <row r="981" spans="1:1" ht="12.75" customHeight="1" x14ac:dyDescent="0.2">
      <c r="A981" s="16"/>
    </row>
    <row r="982" spans="1:1" ht="12.75" customHeight="1" x14ac:dyDescent="0.2">
      <c r="A982" s="16"/>
    </row>
    <row r="983" spans="1:1" ht="12.75" customHeight="1" x14ac:dyDescent="0.2">
      <c r="A983" s="16"/>
    </row>
    <row r="984" spans="1:1" ht="12.75" customHeight="1" x14ac:dyDescent="0.2">
      <c r="A984" s="16"/>
    </row>
    <row r="985" spans="1:1" ht="12.75" customHeight="1" x14ac:dyDescent="0.2">
      <c r="A985" s="16"/>
    </row>
    <row r="986" spans="1:1" ht="12.75" customHeight="1" x14ac:dyDescent="0.2">
      <c r="A986" s="16"/>
    </row>
    <row r="987" spans="1:1" ht="12.75" customHeight="1" x14ac:dyDescent="0.2">
      <c r="A987" s="16"/>
    </row>
    <row r="988" spans="1:1" ht="12.75" customHeight="1" x14ac:dyDescent="0.2">
      <c r="A988" s="16"/>
    </row>
    <row r="989" spans="1:1" ht="12.75" customHeight="1" x14ac:dyDescent="0.2">
      <c r="A989" s="16"/>
    </row>
    <row r="990" spans="1:1" ht="12.75" customHeight="1" x14ac:dyDescent="0.2">
      <c r="A990" s="16"/>
    </row>
    <row r="991" spans="1:1" ht="12.75" customHeight="1" x14ac:dyDescent="0.2">
      <c r="A991" s="16"/>
    </row>
    <row r="992" spans="1:1" ht="12.75" customHeight="1" x14ac:dyDescent="0.2">
      <c r="A992" s="16"/>
    </row>
    <row r="993" spans="1:1" ht="12.75" customHeight="1" x14ac:dyDescent="0.2">
      <c r="A993" s="16"/>
    </row>
    <row r="994" spans="1:1" ht="12.75" customHeight="1" x14ac:dyDescent="0.2">
      <c r="A994" s="16"/>
    </row>
    <row r="995" spans="1:1" ht="12.75" customHeight="1" x14ac:dyDescent="0.2">
      <c r="A995" s="16"/>
    </row>
    <row r="996" spans="1:1" ht="12.75" customHeight="1" x14ac:dyDescent="0.2">
      <c r="A996" s="16"/>
    </row>
    <row r="997" spans="1:1" ht="12.75" customHeight="1" x14ac:dyDescent="0.2">
      <c r="A997" s="16"/>
    </row>
    <row r="998" spans="1:1" ht="12.75" customHeight="1" x14ac:dyDescent="0.2">
      <c r="A998" s="16"/>
    </row>
    <row r="999" spans="1:1" ht="12.75" customHeight="1" x14ac:dyDescent="0.2">
      <c r="A999" s="16"/>
    </row>
    <row r="1000" spans="1:1" ht="12.75" customHeight="1" x14ac:dyDescent="0.2">
      <c r="A1000" s="16"/>
    </row>
  </sheetData>
  <mergeCells count="2">
    <mergeCell ref="B1:H1"/>
    <mergeCell ref="B2:H2"/>
  </mergeCells>
  <printOptions horizontalCentered="1"/>
  <pageMargins left="0.51181102362204722" right="3.937007874015748E-2" top="0.78740157480314965" bottom="0.78740157480314965" header="0" footer="0"/>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5A5A5"/>
    <pageSetUpPr fitToPage="1"/>
  </sheetPr>
  <dimension ref="A1:Z1000"/>
  <sheetViews>
    <sheetView showGridLines="0" zoomScale="80" zoomScaleNormal="80" workbookViewId="0">
      <selection activeCell="K25" sqref="K25"/>
    </sheetView>
  </sheetViews>
  <sheetFormatPr defaultColWidth="12.7109375" defaultRowHeight="15" customHeight="1" x14ac:dyDescent="0.2"/>
  <cols>
    <col min="1" max="1" width="5.42578125" customWidth="1"/>
    <col min="2" max="2" width="45.42578125" customWidth="1"/>
    <col min="3" max="3" width="18" customWidth="1"/>
    <col min="4" max="14" width="15.42578125" customWidth="1"/>
    <col min="15" max="16" width="4" customWidth="1"/>
    <col min="17" max="17" width="34.42578125" customWidth="1"/>
    <col min="18" max="26" width="9.140625" customWidth="1"/>
  </cols>
  <sheetData>
    <row r="1" spans="1:26" ht="26.25" customHeight="1" x14ac:dyDescent="0.2">
      <c r="A1" s="525" t="str">
        <f>Capa!A1</f>
        <v>Contrato de Gestão nº. 05/19 celebrado entre a Fundação Clóvis Salgado e a Associação Pró-Cultura e Promoção das Artes</v>
      </c>
      <c r="B1" s="526"/>
      <c r="C1" s="526"/>
      <c r="D1" s="526"/>
      <c r="E1" s="526"/>
      <c r="F1" s="526"/>
      <c r="G1" s="526"/>
      <c r="H1" s="526"/>
      <c r="I1" s="526"/>
      <c r="J1" s="526"/>
      <c r="K1" s="526"/>
      <c r="L1" s="526"/>
      <c r="M1" s="526"/>
      <c r="N1" s="527"/>
      <c r="O1" s="13"/>
      <c r="P1" s="13"/>
      <c r="Q1" s="13"/>
      <c r="R1" s="13"/>
      <c r="S1" s="13"/>
      <c r="T1" s="13"/>
      <c r="U1" s="13"/>
      <c r="V1" s="13"/>
      <c r="W1" s="13"/>
      <c r="X1" s="13"/>
      <c r="Y1" s="13"/>
      <c r="Z1" s="13"/>
    </row>
    <row r="2" spans="1:26" ht="20.25" customHeight="1" x14ac:dyDescent="0.2">
      <c r="A2" s="528" t="str">
        <f>Capa!A3</f>
        <v>17º Relatório Gerencial Financeiro</v>
      </c>
      <c r="B2" s="526"/>
      <c r="C2" s="526"/>
      <c r="D2" s="526"/>
      <c r="E2" s="526"/>
      <c r="F2" s="526"/>
      <c r="G2" s="526"/>
      <c r="H2" s="526"/>
      <c r="I2" s="526"/>
      <c r="J2" s="526"/>
      <c r="K2" s="526"/>
      <c r="L2" s="526"/>
      <c r="M2" s="526"/>
      <c r="N2" s="527"/>
      <c r="O2" s="13"/>
      <c r="P2" s="13"/>
      <c r="Q2" s="13"/>
      <c r="R2" s="13"/>
      <c r="S2" s="13"/>
      <c r="T2" s="13"/>
      <c r="U2" s="13"/>
      <c r="V2" s="13"/>
      <c r="W2" s="13"/>
      <c r="X2" s="13"/>
      <c r="Y2" s="13"/>
      <c r="Z2" s="13"/>
    </row>
    <row r="3" spans="1:26" ht="19.5" customHeight="1" x14ac:dyDescent="0.2">
      <c r="A3" s="540" t="s">
        <v>31</v>
      </c>
      <c r="B3" s="526"/>
      <c r="C3" s="526"/>
      <c r="D3" s="526"/>
      <c r="E3" s="526"/>
      <c r="F3" s="526"/>
      <c r="G3" s="526"/>
      <c r="H3" s="526"/>
      <c r="I3" s="526"/>
      <c r="J3" s="526"/>
      <c r="K3" s="526"/>
      <c r="L3" s="526"/>
      <c r="M3" s="526"/>
      <c r="N3" s="527"/>
      <c r="O3" s="13"/>
      <c r="P3" s="13"/>
      <c r="Q3" s="13"/>
      <c r="R3" s="13"/>
      <c r="S3" s="13"/>
      <c r="T3" s="13"/>
      <c r="U3" s="13"/>
      <c r="V3" s="13"/>
      <c r="W3" s="13"/>
      <c r="X3" s="13"/>
      <c r="Y3" s="13"/>
      <c r="Z3" s="13"/>
    </row>
    <row r="4" spans="1:26" ht="39.75" customHeight="1" x14ac:dyDescent="0.2">
      <c r="A4" s="17"/>
      <c r="B4" s="18"/>
      <c r="C4" s="19">
        <f>IF(Capa!A5="dd/mm/aaaa",DATEVALUE("01/01/2024"),DATE(YEAR(Capa!A5),1,1))</f>
        <v>45292</v>
      </c>
      <c r="D4" s="19">
        <f t="shared" ref="D4:N4" si="0">EDATE(C4,1)</f>
        <v>45323</v>
      </c>
      <c r="E4" s="19">
        <f t="shared" si="0"/>
        <v>45352</v>
      </c>
      <c r="F4" s="19">
        <f t="shared" si="0"/>
        <v>45383</v>
      </c>
      <c r="G4" s="19">
        <f t="shared" si="0"/>
        <v>45413</v>
      </c>
      <c r="H4" s="19">
        <f t="shared" si="0"/>
        <v>45444</v>
      </c>
      <c r="I4" s="19">
        <f t="shared" si="0"/>
        <v>45474</v>
      </c>
      <c r="J4" s="19">
        <f t="shared" si="0"/>
        <v>45505</v>
      </c>
      <c r="K4" s="19">
        <f t="shared" si="0"/>
        <v>45536</v>
      </c>
      <c r="L4" s="19">
        <f t="shared" si="0"/>
        <v>45566</v>
      </c>
      <c r="M4" s="19">
        <f t="shared" si="0"/>
        <v>45597</v>
      </c>
      <c r="N4" s="19">
        <f t="shared" si="0"/>
        <v>45627</v>
      </c>
      <c r="O4" s="13"/>
      <c r="P4" s="13"/>
      <c r="Q4" s="20" t="s">
        <v>32</v>
      </c>
      <c r="R4" s="13"/>
      <c r="S4" s="13"/>
      <c r="T4" s="13"/>
      <c r="U4" s="13"/>
      <c r="V4" s="13"/>
      <c r="W4" s="13"/>
      <c r="X4" s="13"/>
      <c r="Y4" s="13"/>
      <c r="Z4" s="13"/>
    </row>
    <row r="5" spans="1:26" ht="24" customHeight="1" x14ac:dyDescent="0.2">
      <c r="A5" s="21" t="s">
        <v>33</v>
      </c>
      <c r="B5" s="22" t="s">
        <v>34</v>
      </c>
      <c r="C5" s="23">
        <f ca="1">IFERROR(OFFSET($E$24,MATCH($Q$5,$B$25:$B$34,0),),E35)</f>
        <v>9931308.3299999982</v>
      </c>
      <c r="D5" s="23">
        <f ca="1">'Analítico Cx.'!D5</f>
        <v>8204026.4899999984</v>
      </c>
      <c r="E5" s="23">
        <f ca="1">'Analítico Cx.'!E5</f>
        <v>9665299.5399999991</v>
      </c>
      <c r="F5" s="23">
        <f ca="1">'Analítico Cx.'!F5</f>
        <v>9164786.4399999995</v>
      </c>
      <c r="G5" s="23">
        <f ca="1">'Analítico Cx.'!G5</f>
        <v>9164786.4399999995</v>
      </c>
      <c r="H5" s="23">
        <f ca="1">'Analítico Cx.'!H5</f>
        <v>9164786.4399999995</v>
      </c>
      <c r="I5" s="23">
        <f ca="1">'Analítico Cx.'!I5</f>
        <v>9164786.4399999995</v>
      </c>
      <c r="J5" s="23">
        <f ca="1">'Analítico Cx.'!J5</f>
        <v>9164786.4399999995</v>
      </c>
      <c r="K5" s="23">
        <f ca="1">'Analítico Cx.'!K5</f>
        <v>9164786.4399999995</v>
      </c>
      <c r="L5" s="23">
        <f ca="1">'Analítico Cx.'!L5</f>
        <v>9164786.4399999995</v>
      </c>
      <c r="M5" s="23">
        <f ca="1">'Analítico Cx.'!M5</f>
        <v>9164786.4399999995</v>
      </c>
      <c r="N5" s="23">
        <f ca="1">'Analítico Cx.'!N5</f>
        <v>9164786.4399999995</v>
      </c>
      <c r="O5" s="13"/>
      <c r="P5" s="13"/>
      <c r="Q5" s="24"/>
      <c r="R5" s="13"/>
      <c r="S5" s="13"/>
      <c r="T5" s="13"/>
      <c r="U5" s="13"/>
      <c r="V5" s="13"/>
      <c r="W5" s="13"/>
      <c r="X5" s="13"/>
      <c r="Y5" s="13"/>
      <c r="Z5" s="13"/>
    </row>
    <row r="6" spans="1:26" ht="9.75" customHeight="1" x14ac:dyDescent="0.2">
      <c r="A6" s="21"/>
      <c r="B6" s="25"/>
      <c r="C6" s="26"/>
      <c r="D6" s="26"/>
      <c r="E6" s="26"/>
      <c r="F6" s="26"/>
      <c r="G6" s="26"/>
      <c r="H6" s="26"/>
      <c r="I6" s="26"/>
      <c r="J6" s="26"/>
      <c r="K6" s="26"/>
      <c r="L6" s="26"/>
      <c r="M6" s="26"/>
      <c r="N6" s="26"/>
      <c r="O6" s="13"/>
      <c r="P6" s="13"/>
      <c r="Q6" s="13"/>
      <c r="R6" s="13"/>
      <c r="S6" s="13"/>
      <c r="T6" s="13"/>
      <c r="U6" s="13"/>
      <c r="V6" s="13"/>
      <c r="W6" s="13"/>
      <c r="X6" s="13"/>
      <c r="Y6" s="13"/>
      <c r="Z6" s="13"/>
    </row>
    <row r="7" spans="1:26" ht="24" customHeight="1" x14ac:dyDescent="0.2">
      <c r="A7" s="21" t="s">
        <v>36</v>
      </c>
      <c r="B7" s="27" t="s">
        <v>37</v>
      </c>
      <c r="C7" s="28">
        <f>'Analítico Cx.'!C15</f>
        <v>31050.639999999999</v>
      </c>
      <c r="D7" s="28">
        <f>'Analítico Cx.'!D15</f>
        <v>2872981.57</v>
      </c>
      <c r="E7" s="28">
        <f>'Analítico Cx.'!E15</f>
        <v>1055318.07</v>
      </c>
      <c r="F7" s="28">
        <f>'Analítico Cx.'!F15</f>
        <v>0</v>
      </c>
      <c r="G7" s="28">
        <f>'Analítico Cx.'!G15</f>
        <v>0</v>
      </c>
      <c r="H7" s="28">
        <f>'Analítico Cx.'!H15</f>
        <v>0</v>
      </c>
      <c r="I7" s="28">
        <f>'Analítico Cx.'!I15</f>
        <v>0</v>
      </c>
      <c r="J7" s="28">
        <f>'Analítico Cx.'!J15</f>
        <v>0</v>
      </c>
      <c r="K7" s="28">
        <f>'Analítico Cx.'!K15</f>
        <v>0</v>
      </c>
      <c r="L7" s="28">
        <f>'Analítico Cx.'!L15</f>
        <v>0</v>
      </c>
      <c r="M7" s="28">
        <f>'Analítico Cx.'!M15</f>
        <v>0</v>
      </c>
      <c r="N7" s="28">
        <f>'Analítico Cx.'!N15</f>
        <v>0</v>
      </c>
      <c r="O7" s="13"/>
      <c r="P7" s="13"/>
      <c r="Q7" s="13"/>
      <c r="R7" s="13"/>
      <c r="S7" s="13"/>
      <c r="T7" s="13"/>
      <c r="U7" s="13"/>
      <c r="V7" s="13"/>
      <c r="W7" s="13"/>
      <c r="X7" s="13"/>
      <c r="Y7" s="13"/>
      <c r="Z7" s="13"/>
    </row>
    <row r="8" spans="1:26" ht="24" customHeight="1" x14ac:dyDescent="0.2">
      <c r="A8" s="21" t="s">
        <v>38</v>
      </c>
      <c r="B8" s="29" t="s">
        <v>39</v>
      </c>
      <c r="C8" s="30">
        <f>'Analítico Cx.'!C168</f>
        <v>1758332.4800000004</v>
      </c>
      <c r="D8" s="30">
        <f>'Analítico Cx.'!D168</f>
        <v>1411708.5200000003</v>
      </c>
      <c r="E8" s="30">
        <f>'Analítico Cx.'!E168</f>
        <v>1555831.1699999997</v>
      </c>
      <c r="F8" s="30">
        <f>'Analítico Cx.'!F168</f>
        <v>0</v>
      </c>
      <c r="G8" s="30">
        <f>'Analítico Cx.'!G168</f>
        <v>0</v>
      </c>
      <c r="H8" s="30">
        <f>'Analítico Cx.'!H168</f>
        <v>0</v>
      </c>
      <c r="I8" s="30">
        <f>'Analítico Cx.'!I168</f>
        <v>0</v>
      </c>
      <c r="J8" s="30">
        <f>'Analítico Cx.'!J168</f>
        <v>0</v>
      </c>
      <c r="K8" s="30">
        <f>'Analítico Cx.'!K168</f>
        <v>0</v>
      </c>
      <c r="L8" s="30">
        <f>'Analítico Cx.'!L168</f>
        <v>0</v>
      </c>
      <c r="M8" s="30">
        <f>'Analítico Cx.'!M168</f>
        <v>0</v>
      </c>
      <c r="N8" s="30">
        <f>'Analítico Cx.'!N168</f>
        <v>0</v>
      </c>
      <c r="O8" s="13"/>
      <c r="P8" s="13"/>
      <c r="Q8" s="13"/>
      <c r="R8" s="13"/>
      <c r="S8" s="13"/>
      <c r="T8" s="13"/>
      <c r="U8" s="13"/>
      <c r="V8" s="13"/>
      <c r="W8" s="13"/>
      <c r="X8" s="13"/>
      <c r="Y8" s="13"/>
      <c r="Z8" s="13"/>
    </row>
    <row r="9" spans="1:26" ht="9.75" customHeight="1" x14ac:dyDescent="0.2">
      <c r="A9" s="21"/>
      <c r="B9" s="31"/>
      <c r="C9" s="32"/>
      <c r="D9" s="32"/>
      <c r="E9" s="32"/>
      <c r="F9" s="32"/>
      <c r="G9" s="32"/>
      <c r="H9" s="32"/>
      <c r="I9" s="32"/>
      <c r="J9" s="32"/>
      <c r="K9" s="32"/>
      <c r="L9" s="32"/>
      <c r="M9" s="32"/>
      <c r="N9" s="32"/>
      <c r="O9" s="13"/>
      <c r="P9" s="13"/>
      <c r="Q9" s="13"/>
      <c r="R9" s="13"/>
      <c r="S9" s="13"/>
      <c r="T9" s="13"/>
      <c r="U9" s="13"/>
      <c r="V9" s="13"/>
      <c r="W9" s="13"/>
      <c r="X9" s="13"/>
      <c r="Y9" s="13"/>
      <c r="Z9" s="13"/>
    </row>
    <row r="10" spans="1:26" ht="24" customHeight="1" x14ac:dyDescent="0.2">
      <c r="A10" s="21" t="s">
        <v>40</v>
      </c>
      <c r="B10" s="22" t="s">
        <v>41</v>
      </c>
      <c r="C10" s="23">
        <f t="shared" ref="C10:N10" ca="1" si="1">C5+C7-C8</f>
        <v>8204026.4899999984</v>
      </c>
      <c r="D10" s="23">
        <f t="shared" ca="1" si="1"/>
        <v>9665299.5399999991</v>
      </c>
      <c r="E10" s="23">
        <f t="shared" ca="1" si="1"/>
        <v>9164786.4399999995</v>
      </c>
      <c r="F10" s="23">
        <f t="shared" ca="1" si="1"/>
        <v>9164786.4399999995</v>
      </c>
      <c r="G10" s="23">
        <f t="shared" ca="1" si="1"/>
        <v>9164786.4399999995</v>
      </c>
      <c r="H10" s="23">
        <f t="shared" ca="1" si="1"/>
        <v>9164786.4399999995</v>
      </c>
      <c r="I10" s="23">
        <f t="shared" ca="1" si="1"/>
        <v>9164786.4399999995</v>
      </c>
      <c r="J10" s="23">
        <f t="shared" ca="1" si="1"/>
        <v>9164786.4399999995</v>
      </c>
      <c r="K10" s="23">
        <f t="shared" ca="1" si="1"/>
        <v>9164786.4399999995</v>
      </c>
      <c r="L10" s="23">
        <f t="shared" ca="1" si="1"/>
        <v>9164786.4399999995</v>
      </c>
      <c r="M10" s="23">
        <f t="shared" ca="1" si="1"/>
        <v>9164786.4399999995</v>
      </c>
      <c r="N10" s="23">
        <f t="shared" ca="1" si="1"/>
        <v>9164786.4399999995</v>
      </c>
      <c r="O10" s="13"/>
      <c r="P10" s="13"/>
      <c r="Q10" s="13"/>
      <c r="R10" s="13"/>
      <c r="S10" s="13"/>
      <c r="T10" s="13"/>
      <c r="U10" s="13"/>
      <c r="V10" s="13"/>
      <c r="W10" s="13"/>
      <c r="X10" s="13"/>
      <c r="Y10" s="13"/>
      <c r="Z10" s="13"/>
    </row>
    <row r="11" spans="1:26" ht="15.75" customHeight="1" x14ac:dyDescent="0.2">
      <c r="A11" s="21"/>
      <c r="B11" s="31"/>
      <c r="C11" s="32"/>
      <c r="D11" s="32"/>
      <c r="E11" s="32"/>
      <c r="F11" s="32"/>
      <c r="G11" s="32"/>
      <c r="H11" s="32"/>
      <c r="I11" s="32"/>
      <c r="J11" s="32"/>
      <c r="K11" s="32"/>
      <c r="L11" s="32"/>
      <c r="M11" s="32"/>
      <c r="N11" s="32"/>
      <c r="O11" s="13"/>
      <c r="P11" s="13"/>
      <c r="Q11" s="13"/>
      <c r="R11" s="13"/>
      <c r="S11" s="13"/>
      <c r="T11" s="13"/>
      <c r="U11" s="13"/>
      <c r="V11" s="13"/>
      <c r="W11" s="13"/>
      <c r="X11" s="13"/>
      <c r="Y11" s="13"/>
      <c r="Z11" s="13"/>
    </row>
    <row r="12" spans="1:26" ht="15.75" customHeight="1" x14ac:dyDescent="0.2">
      <c r="A12" s="13"/>
      <c r="B12" s="13"/>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ht="33.75" customHeight="1" x14ac:dyDescent="0.2">
      <c r="A13" s="21"/>
      <c r="B13" s="537" t="s">
        <v>42</v>
      </c>
      <c r="C13" s="538"/>
      <c r="D13" s="539"/>
      <c r="E13" s="33"/>
      <c r="F13" s="537" t="s">
        <v>43</v>
      </c>
      <c r="G13" s="538"/>
      <c r="H13" s="538"/>
      <c r="I13" s="539"/>
      <c r="J13" s="13"/>
      <c r="K13" s="541" t="s">
        <v>44</v>
      </c>
      <c r="L13" s="542"/>
      <c r="M13" s="542"/>
      <c r="N13" s="543"/>
      <c r="O13" s="13"/>
      <c r="P13" s="13"/>
      <c r="Q13" s="13"/>
      <c r="R13" s="13"/>
      <c r="S13" s="13"/>
      <c r="T13" s="13"/>
      <c r="U13" s="13"/>
      <c r="V13" s="13"/>
      <c r="W13" s="13"/>
      <c r="X13" s="13"/>
      <c r="Y13" s="13"/>
      <c r="Z13" s="13"/>
    </row>
    <row r="14" spans="1:26" ht="24" customHeight="1" x14ac:dyDescent="0.2">
      <c r="A14" s="21" t="s">
        <v>45</v>
      </c>
      <c r="B14" s="27" t="s">
        <v>46</v>
      </c>
      <c r="C14" s="27"/>
      <c r="D14" s="28">
        <f>'Prov. Pessoal'!N36</f>
        <v>1038188.0214130756</v>
      </c>
      <c r="E14" s="33"/>
      <c r="F14" s="31" t="s">
        <v>47</v>
      </c>
      <c r="G14" s="31"/>
      <c r="H14" s="31"/>
      <c r="I14" s="34">
        <v>0</v>
      </c>
      <c r="J14" s="13"/>
      <c r="K14" s="35" t="s">
        <v>48</v>
      </c>
      <c r="L14" s="35"/>
      <c r="M14" s="27"/>
      <c r="N14" s="36">
        <f>464256.73</f>
        <v>464256.73</v>
      </c>
      <c r="O14" s="13"/>
      <c r="P14" s="13"/>
      <c r="Q14" s="13"/>
      <c r="R14" s="13"/>
      <c r="S14" s="13"/>
      <c r="T14" s="13"/>
      <c r="U14" s="13"/>
      <c r="V14" s="13"/>
      <c r="W14" s="13"/>
      <c r="X14" s="13"/>
      <c r="Y14" s="13"/>
      <c r="Z14" s="13"/>
    </row>
    <row r="15" spans="1:26" ht="24" customHeight="1" x14ac:dyDescent="0.2">
      <c r="A15" s="21" t="s">
        <v>49</v>
      </c>
      <c r="B15" s="37" t="s">
        <v>50</v>
      </c>
      <c r="C15" s="37"/>
      <c r="D15" s="38">
        <f>SUM('Comp.'!E5:E763)</f>
        <v>1178021.4899999995</v>
      </c>
      <c r="E15" s="33"/>
      <c r="F15" s="39" t="s">
        <v>51</v>
      </c>
      <c r="G15" s="39"/>
      <c r="H15" s="39"/>
      <c r="I15" s="40">
        <f>G35</f>
        <v>7749629.8300000001</v>
      </c>
      <c r="J15" s="13"/>
      <c r="K15" s="41" t="s">
        <v>52</v>
      </c>
      <c r="L15" s="41"/>
      <c r="M15" s="37"/>
      <c r="N15" s="40">
        <f>SUMPRODUCT(-(Reserva!$C$4:$C$1004=Resumo!$K15),-(Reserva!$D$4:$D$1004))</f>
        <v>49531.78</v>
      </c>
      <c r="O15" s="13"/>
      <c r="P15" s="13"/>
      <c r="Q15" s="13"/>
      <c r="R15" s="13"/>
      <c r="S15" s="13"/>
      <c r="T15" s="13"/>
      <c r="U15" s="13"/>
      <c r="V15" s="13"/>
      <c r="W15" s="13"/>
      <c r="X15" s="13"/>
      <c r="Y15" s="13"/>
      <c r="Z15" s="13"/>
    </row>
    <row r="16" spans="1:26" ht="24" customHeight="1" x14ac:dyDescent="0.2">
      <c r="A16" s="21" t="s">
        <v>53</v>
      </c>
      <c r="B16" s="42" t="s">
        <v>54</v>
      </c>
      <c r="C16" s="42"/>
      <c r="D16" s="38">
        <v>692272.92</v>
      </c>
      <c r="E16" s="33"/>
      <c r="F16" s="39" t="s">
        <v>55</v>
      </c>
      <c r="G16" s="39"/>
      <c r="H16" s="39"/>
      <c r="I16" s="40">
        <f>H35</f>
        <v>1415156.61</v>
      </c>
      <c r="J16" s="13"/>
      <c r="K16" s="41" t="s">
        <v>56</v>
      </c>
      <c r="L16" s="41"/>
      <c r="M16" s="42"/>
      <c r="N16" s="40">
        <f>SUMPRODUCT(-(Reserva!$C$4:$C$1004=Resumo!$K16),-(Reserva!$D$4:$D$1004))</f>
        <v>11469.11</v>
      </c>
      <c r="O16" s="13"/>
      <c r="P16" s="13"/>
      <c r="Q16" s="13"/>
      <c r="R16" s="13"/>
      <c r="S16" s="13"/>
      <c r="T16" s="13"/>
      <c r="U16" s="13"/>
      <c r="V16" s="13"/>
      <c r="W16" s="13"/>
      <c r="X16" s="13"/>
      <c r="Y16" s="13"/>
      <c r="Z16" s="13"/>
    </row>
    <row r="17" spans="1:26" ht="24" customHeight="1" x14ac:dyDescent="0.2">
      <c r="A17" s="21" t="s">
        <v>57</v>
      </c>
      <c r="B17" s="43" t="s">
        <v>58</v>
      </c>
      <c r="C17" s="43"/>
      <c r="D17" s="44">
        <f ca="1">N10-D14-D15-D16</f>
        <v>6256304.0085869245</v>
      </c>
      <c r="E17" s="13"/>
      <c r="F17" s="39" t="s">
        <v>59</v>
      </c>
      <c r="G17" s="39"/>
      <c r="H17" s="39"/>
      <c r="I17" s="40">
        <v>0</v>
      </c>
      <c r="J17" s="13"/>
      <c r="K17" s="41" t="s">
        <v>60</v>
      </c>
      <c r="L17" s="41"/>
      <c r="M17" s="37"/>
      <c r="N17" s="40">
        <f>SUMPRODUCT(-(Reserva!$C$4:$C$1004=Resumo!$K17),-(Reserva!$D$4:$D$1004))</f>
        <v>501</v>
      </c>
      <c r="O17" s="13"/>
      <c r="P17" s="13"/>
      <c r="Q17" s="13"/>
      <c r="R17" s="13"/>
      <c r="S17" s="13"/>
      <c r="T17" s="13"/>
      <c r="U17" s="13"/>
      <c r="V17" s="13"/>
      <c r="W17" s="13"/>
      <c r="X17" s="13"/>
      <c r="Y17" s="13"/>
      <c r="Z17" s="13"/>
    </row>
    <row r="18" spans="1:26" ht="24" customHeight="1" x14ac:dyDescent="0.2">
      <c r="A18" s="21" t="s">
        <v>40</v>
      </c>
      <c r="B18" s="43" t="s">
        <v>61</v>
      </c>
      <c r="C18" s="43"/>
      <c r="D18" s="44">
        <f ca="1">SUM(D14:D17)</f>
        <v>9164786.4399999995</v>
      </c>
      <c r="E18" s="45" t="s">
        <v>40</v>
      </c>
      <c r="F18" s="22" t="s">
        <v>62</v>
      </c>
      <c r="G18" s="22"/>
      <c r="H18" s="22"/>
      <c r="I18" s="46">
        <f>SUM(I14:I17)</f>
        <v>9164786.4399999995</v>
      </c>
      <c r="J18" s="13"/>
      <c r="K18" s="47" t="s">
        <v>63</v>
      </c>
      <c r="L18" s="47"/>
      <c r="M18" s="29"/>
      <c r="N18" s="48">
        <f>N14+N15+N16-N17</f>
        <v>524756.62</v>
      </c>
      <c r="O18" s="13"/>
      <c r="P18" s="13"/>
      <c r="Q18" s="13"/>
      <c r="R18" s="13"/>
      <c r="S18" s="13"/>
      <c r="T18" s="13"/>
      <c r="U18" s="13"/>
      <c r="V18" s="13"/>
      <c r="W18" s="13"/>
      <c r="X18" s="13"/>
      <c r="Y18" s="13"/>
      <c r="Z18" s="13"/>
    </row>
    <row r="19" spans="1:26" ht="24" customHeight="1" x14ac:dyDescent="0.2">
      <c r="A19" s="21"/>
      <c r="B19" s="31"/>
      <c r="C19" s="31"/>
      <c r="D19" s="32"/>
      <c r="E19" s="33"/>
      <c r="F19" s="31"/>
      <c r="G19" s="31"/>
      <c r="H19" s="31"/>
      <c r="I19" s="49"/>
      <c r="J19" s="13"/>
      <c r="K19" s="50"/>
      <c r="L19" s="50"/>
      <c r="M19" s="31"/>
      <c r="N19" s="34"/>
      <c r="O19" s="13"/>
      <c r="P19" s="13"/>
      <c r="Q19" s="13"/>
      <c r="R19" s="13"/>
      <c r="S19" s="13"/>
      <c r="T19" s="13"/>
      <c r="U19" s="13"/>
      <c r="V19" s="13"/>
      <c r="W19" s="13"/>
      <c r="X19" s="13"/>
      <c r="Y19" s="13"/>
      <c r="Z19" s="13"/>
    </row>
    <row r="20" spans="1:26" ht="24.75" customHeight="1" x14ac:dyDescent="0.2">
      <c r="A20" s="13"/>
      <c r="B20" s="13"/>
      <c r="C20" s="13"/>
      <c r="D20" s="13"/>
      <c r="E20" s="45" t="s">
        <v>64</v>
      </c>
      <c r="F20" s="544" t="s">
        <v>65</v>
      </c>
      <c r="G20" s="538"/>
      <c r="H20" s="539"/>
      <c r="I20" s="51">
        <f ca="1">I18-D18</f>
        <v>0</v>
      </c>
      <c r="J20" s="13"/>
      <c r="K20" s="13"/>
      <c r="L20" s="13"/>
      <c r="M20" s="13"/>
      <c r="N20" s="13"/>
      <c r="O20" s="13"/>
      <c r="P20" s="13"/>
      <c r="Q20" s="13"/>
      <c r="R20" s="13"/>
      <c r="S20" s="13"/>
      <c r="T20" s="13"/>
      <c r="U20" s="13"/>
      <c r="V20" s="13"/>
      <c r="W20" s="13"/>
      <c r="X20" s="13"/>
      <c r="Y20" s="13"/>
      <c r="Z20" s="13"/>
    </row>
    <row r="21" spans="1:26" ht="15.75" customHeight="1" x14ac:dyDescent="0.2">
      <c r="A21" s="13"/>
      <c r="B21" s="13"/>
      <c r="C21" s="13"/>
      <c r="D21" s="13"/>
      <c r="E21" s="13"/>
      <c r="F21" s="13"/>
      <c r="G21" s="52"/>
      <c r="H21" s="52"/>
      <c r="I21" s="13"/>
      <c r="J21" s="13"/>
      <c r="K21" s="13"/>
      <c r="L21" s="13"/>
      <c r="M21" s="13"/>
      <c r="N21" s="13"/>
      <c r="O21" s="13"/>
      <c r="P21" s="13"/>
      <c r="Q21" s="13"/>
      <c r="R21" s="13"/>
      <c r="S21" s="13"/>
      <c r="T21" s="13"/>
      <c r="U21" s="13"/>
      <c r="V21" s="13"/>
      <c r="W21" s="13"/>
      <c r="X21" s="13"/>
      <c r="Y21" s="13"/>
      <c r="Z21" s="13"/>
    </row>
    <row r="22" spans="1:26" ht="15.75" customHeight="1" x14ac:dyDescent="0.2">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27" customHeight="1" x14ac:dyDescent="0.2">
      <c r="A23" s="13"/>
      <c r="B23" s="529" t="s">
        <v>66</v>
      </c>
      <c r="C23" s="530"/>
      <c r="D23" s="531"/>
      <c r="E23" s="535" t="s">
        <v>34</v>
      </c>
      <c r="F23" s="537" t="s">
        <v>67</v>
      </c>
      <c r="G23" s="538"/>
      <c r="H23" s="538"/>
      <c r="I23" s="538"/>
      <c r="J23" s="538"/>
      <c r="K23" s="539"/>
      <c r="L23" s="13"/>
      <c r="M23" s="13"/>
      <c r="N23" s="13"/>
      <c r="O23" s="13"/>
      <c r="P23" s="13"/>
      <c r="Q23" s="13"/>
      <c r="R23" s="13"/>
      <c r="S23" s="13"/>
      <c r="T23" s="13"/>
      <c r="U23" s="13"/>
      <c r="V23" s="13"/>
      <c r="W23" s="13"/>
      <c r="X23" s="13"/>
      <c r="Y23" s="13"/>
      <c r="Z23" s="13"/>
    </row>
    <row r="24" spans="1:26" ht="56.25" customHeight="1" x14ac:dyDescent="0.2">
      <c r="A24" s="13"/>
      <c r="B24" s="532"/>
      <c r="C24" s="533"/>
      <c r="D24" s="534"/>
      <c r="E24" s="536"/>
      <c r="F24" s="53" t="s">
        <v>68</v>
      </c>
      <c r="G24" s="53" t="s">
        <v>69</v>
      </c>
      <c r="H24" s="54" t="s">
        <v>70</v>
      </c>
      <c r="I24" s="55" t="s">
        <v>71</v>
      </c>
      <c r="J24" s="56" t="s">
        <v>72</v>
      </c>
      <c r="K24" s="55" t="s">
        <v>73</v>
      </c>
      <c r="L24" s="13"/>
      <c r="M24" s="13"/>
      <c r="N24" s="13"/>
      <c r="O24" s="13"/>
      <c r="P24" s="13"/>
      <c r="Q24" s="13"/>
      <c r="R24" s="13"/>
      <c r="S24" s="13"/>
      <c r="T24" s="13"/>
      <c r="U24" s="13"/>
      <c r="V24" s="13"/>
      <c r="W24" s="13"/>
      <c r="X24" s="13"/>
      <c r="Y24" s="13"/>
      <c r="Z24" s="13"/>
    </row>
    <row r="25" spans="1:26" ht="12.75" customHeight="1" x14ac:dyDescent="0.2">
      <c r="A25" s="13"/>
      <c r="B25" s="57" t="s">
        <v>35</v>
      </c>
      <c r="C25" s="57"/>
      <c r="D25" s="58"/>
      <c r="E25" s="59">
        <f>1068016.76+1229852.42</f>
        <v>2297869.1799999997</v>
      </c>
      <c r="F25" s="381">
        <v>0</v>
      </c>
      <c r="G25" s="382">
        <f>1212400.09</f>
        <v>1212400.0900000001</v>
      </c>
      <c r="H25" s="383">
        <f>1415156.61</f>
        <v>1415156.61</v>
      </c>
      <c r="I25" s="60">
        <f t="shared" ref="I25:I34" si="2">SUM(F25:H25)</f>
        <v>2627556.7000000002</v>
      </c>
      <c r="J25" s="61" cm="1">
        <f t="array" ref="J25">IF(B25="",0,SUMPRODUCT(('Comp.'!$K$5:$K$763=Resumo!B25)*('Comp.'!$E$5:$E$763)))</f>
        <v>614948.49000000011</v>
      </c>
      <c r="K25" s="60">
        <f t="shared" ref="K25:K34" si="3">I25-J25</f>
        <v>2012608.21</v>
      </c>
      <c r="L25" s="13"/>
      <c r="M25" s="13"/>
      <c r="N25" s="13"/>
      <c r="O25" s="13"/>
      <c r="P25" s="13"/>
      <c r="Q25" s="13"/>
      <c r="R25" s="13"/>
      <c r="S25" s="13"/>
      <c r="T25" s="13"/>
      <c r="U25" s="13"/>
      <c r="V25" s="13"/>
      <c r="W25" s="13"/>
      <c r="X25" s="13"/>
      <c r="Y25" s="13"/>
      <c r="Z25" s="13"/>
    </row>
    <row r="26" spans="1:26" ht="12.75" customHeight="1" x14ac:dyDescent="0.2">
      <c r="A26" s="13"/>
      <c r="B26" s="62" t="s">
        <v>74</v>
      </c>
      <c r="C26" s="41"/>
      <c r="D26" s="63"/>
      <c r="E26" s="64">
        <v>35588.129999999997</v>
      </c>
      <c r="F26" s="384">
        <v>0</v>
      </c>
      <c r="G26" s="385">
        <v>35588.129999999997</v>
      </c>
      <c r="H26" s="383">
        <v>0</v>
      </c>
      <c r="I26" s="60">
        <f>SUM(F26:H26)</f>
        <v>35588.129999999997</v>
      </c>
      <c r="J26" s="61" cm="1">
        <f t="array" ref="J26">IF(B26="",0,SUMPRODUCT(('Comp.'!$K$5:$K$763=Resumo!B26)*('Comp.'!$E$5:$E$763)))</f>
        <v>0</v>
      </c>
      <c r="K26" s="65">
        <f t="shared" si="3"/>
        <v>35588.129999999997</v>
      </c>
      <c r="L26" s="13"/>
      <c r="M26" s="13"/>
      <c r="N26" s="13"/>
      <c r="O26" s="13"/>
      <c r="P26" s="13"/>
      <c r="Q26" s="13"/>
      <c r="R26" s="13"/>
      <c r="S26" s="13"/>
      <c r="T26" s="13"/>
      <c r="U26" s="13"/>
      <c r="V26" s="13"/>
      <c r="W26" s="13"/>
      <c r="X26" s="13"/>
      <c r="Y26" s="13"/>
      <c r="Z26" s="13"/>
    </row>
    <row r="27" spans="1:26" ht="12.75" x14ac:dyDescent="0.2">
      <c r="A27" s="13"/>
      <c r="B27" s="41" t="s">
        <v>75</v>
      </c>
      <c r="C27" s="41"/>
      <c r="D27" s="63"/>
      <c r="E27" s="65">
        <v>418534.38</v>
      </c>
      <c r="F27" s="384">
        <v>0</v>
      </c>
      <c r="G27" s="385">
        <f>418534.38-5126.07+3652.3-22167.33-82519.03+2331.05-113770.1-12250.13+1125.09</f>
        <v>189810.15999999997</v>
      </c>
      <c r="H27" s="383">
        <v>0</v>
      </c>
      <c r="I27" s="60">
        <f t="shared" si="2"/>
        <v>189810.15999999997</v>
      </c>
      <c r="J27" s="61" cm="1">
        <f t="array" ref="J27">IF(B27="",0,SUMPRODUCT(('Comp.'!$K$5:$K$763=Resumo!B27)*('Comp.'!$E$5:$E$763)))</f>
        <v>117179.87000000001</v>
      </c>
      <c r="K27" s="65">
        <f t="shared" si="3"/>
        <v>72630.289999999964</v>
      </c>
      <c r="L27" s="13"/>
      <c r="M27" s="13"/>
      <c r="N27" s="13"/>
      <c r="O27" s="13"/>
      <c r="P27" s="13"/>
      <c r="Q27" s="13"/>
      <c r="R27" s="13"/>
      <c r="S27" s="13"/>
      <c r="T27" s="13"/>
      <c r="U27" s="13"/>
      <c r="V27" s="13"/>
      <c r="W27" s="13"/>
      <c r="X27" s="13"/>
      <c r="Y27" s="13"/>
      <c r="Z27" s="13"/>
    </row>
    <row r="28" spans="1:26" ht="12.75" customHeight="1" x14ac:dyDescent="0.2">
      <c r="A28" s="13"/>
      <c r="B28" s="41" t="s">
        <v>76</v>
      </c>
      <c r="C28" s="41"/>
      <c r="D28" s="63"/>
      <c r="E28" s="65">
        <v>1894905.39</v>
      </c>
      <c r="F28" s="384">
        <v>0</v>
      </c>
      <c r="G28" s="385">
        <f>1894905.39+17585.85-498904.46+11014.65+8620.25+8964.98</f>
        <v>1442186.66</v>
      </c>
      <c r="H28" s="383">
        <v>0</v>
      </c>
      <c r="I28" s="60">
        <f t="shared" si="2"/>
        <v>1442186.66</v>
      </c>
      <c r="J28" s="61" cm="1">
        <f t="array" ref="J28">IF(B28="",0,SUMPRODUCT(('Comp.'!$K$5:$K$763=Resumo!B28)*('Comp.'!$E$5:$E$763)))</f>
        <v>0</v>
      </c>
      <c r="K28" s="65">
        <f t="shared" si="3"/>
        <v>1442186.66</v>
      </c>
      <c r="L28" s="13"/>
      <c r="M28" s="13"/>
      <c r="N28" s="13"/>
      <c r="O28" s="13"/>
      <c r="P28" s="13"/>
      <c r="Q28" s="13"/>
      <c r="R28" s="13"/>
      <c r="S28" s="13"/>
      <c r="T28" s="13"/>
      <c r="U28" s="13"/>
      <c r="V28" s="13"/>
      <c r="W28" s="13"/>
      <c r="X28" s="13"/>
      <c r="Y28" s="13"/>
      <c r="Z28" s="13"/>
    </row>
    <row r="29" spans="1:26" ht="12.75" customHeight="1" x14ac:dyDescent="0.2">
      <c r="A29" s="13"/>
      <c r="B29" s="41" t="s">
        <v>77</v>
      </c>
      <c r="C29" s="41"/>
      <c r="D29" s="63"/>
      <c r="E29" s="65">
        <v>90495.42</v>
      </c>
      <c r="F29" s="384">
        <v>0</v>
      </c>
      <c r="G29" s="385">
        <f>90495.42-52694.62+429.86-5207.31-33063.3+39.95</f>
        <v>-4.3627323975670151E-12</v>
      </c>
      <c r="H29" s="383">
        <v>0</v>
      </c>
      <c r="I29" s="60">
        <f t="shared" si="2"/>
        <v>-4.3627323975670151E-12</v>
      </c>
      <c r="J29" s="61" cm="1">
        <f t="array" ref="J29">IF(B29="",0,SUMPRODUCT(('Comp.'!$K$5:$K$763=Resumo!B29)*('Comp.'!$E$5:$E$763)))</f>
        <v>0</v>
      </c>
      <c r="K29" s="65">
        <f t="shared" si="3"/>
        <v>-4.3627323975670151E-12</v>
      </c>
      <c r="L29" s="13"/>
      <c r="M29" s="13"/>
      <c r="N29" s="13"/>
      <c r="O29" s="13"/>
      <c r="P29" s="13"/>
      <c r="Q29" s="13"/>
      <c r="R29" s="13"/>
      <c r="S29" s="13"/>
      <c r="T29" s="13"/>
      <c r="U29" s="13"/>
      <c r="V29" s="13"/>
      <c r="W29" s="13"/>
      <c r="X29" s="13"/>
      <c r="Y29" s="13"/>
      <c r="Z29" s="13"/>
    </row>
    <row r="30" spans="1:26" ht="12.75" customHeight="1" x14ac:dyDescent="0.2">
      <c r="A30" s="13"/>
      <c r="B30" s="41" t="s">
        <v>78</v>
      </c>
      <c r="C30" s="41"/>
      <c r="D30" s="63"/>
      <c r="E30" s="65">
        <v>239472.36</v>
      </c>
      <c r="F30" s="384">
        <v>0</v>
      </c>
      <c r="G30" s="385">
        <f>239472.36+3250-127082.52+918.3+18750-113499.07-2193.65+3000-8839.11-(71.4)+84300-87432.36-5632.8+8.55+34.95</f>
        <v>4983.2499999999736</v>
      </c>
      <c r="H30" s="383">
        <v>0</v>
      </c>
      <c r="I30" s="60">
        <f t="shared" si="2"/>
        <v>4983.2499999999736</v>
      </c>
      <c r="J30" s="61" cm="1">
        <f t="array" ref="J30">IF(B30="",0,SUMPRODUCT(('Comp.'!$K$5:$K$763=Resumo!B30)*('Comp.'!$E$5:$E$763)))</f>
        <v>91769.86</v>
      </c>
      <c r="K30" s="65">
        <f t="shared" si="3"/>
        <v>-86786.61000000003</v>
      </c>
      <c r="L30" s="13"/>
      <c r="M30" s="13"/>
      <c r="N30" s="13"/>
      <c r="O30" s="13"/>
      <c r="P30" s="13"/>
      <c r="Q30" s="13"/>
      <c r="R30" s="13"/>
      <c r="S30" s="13"/>
      <c r="T30" s="13"/>
      <c r="U30" s="13"/>
      <c r="V30" s="13"/>
      <c r="W30" s="13"/>
      <c r="X30" s="13"/>
      <c r="Y30" s="13"/>
      <c r="Z30" s="13"/>
    </row>
    <row r="31" spans="1:26" ht="12.75" customHeight="1" x14ac:dyDescent="0.2">
      <c r="A31" s="13"/>
      <c r="B31" s="41" t="s">
        <v>79</v>
      </c>
      <c r="C31" s="41"/>
      <c r="D31" s="63"/>
      <c r="E31" s="65">
        <v>99486.38</v>
      </c>
      <c r="F31" s="384">
        <v>0</v>
      </c>
      <c r="G31" s="385">
        <f>99486.38-37001.73+465.53-6554.77+380.6-588+2820-13375.18+292.08</f>
        <v>45924.91</v>
      </c>
      <c r="H31" s="383">
        <v>0</v>
      </c>
      <c r="I31" s="60">
        <f t="shared" si="2"/>
        <v>45924.91</v>
      </c>
      <c r="J31" s="61" cm="1">
        <f t="array" ref="J31">IF(B31="",0,SUMPRODUCT(('Comp.'!$K$5:$K$763=Resumo!B31)*('Comp.'!$E$5:$E$763)))</f>
        <v>0</v>
      </c>
      <c r="K31" s="65">
        <f t="shared" si="3"/>
        <v>45924.91</v>
      </c>
      <c r="L31" s="13"/>
      <c r="M31" s="13"/>
      <c r="N31" s="13"/>
      <c r="O31" s="13"/>
      <c r="P31" s="13"/>
      <c r="Q31" s="13"/>
      <c r="R31" s="13"/>
      <c r="S31" s="13"/>
      <c r="T31" s="13"/>
      <c r="U31" s="13"/>
      <c r="V31" s="13"/>
      <c r="W31" s="13"/>
      <c r="X31" s="13"/>
      <c r="Y31" s="13"/>
      <c r="Z31" s="13"/>
    </row>
    <row r="32" spans="1:26" ht="12.75" customHeight="1" x14ac:dyDescent="0.2">
      <c r="A32" s="13"/>
      <c r="B32" s="41" t="s">
        <v>80</v>
      </c>
      <c r="C32" s="41"/>
      <c r="D32" s="63"/>
      <c r="E32" s="65">
        <v>54777.04</v>
      </c>
      <c r="F32" s="384">
        <v>0</v>
      </c>
      <c r="G32" s="385">
        <f>54777.04+2989.47-32044.34+330.42+183.49-552.55-7108.5+136.32</f>
        <v>18711.350000000002</v>
      </c>
      <c r="H32" s="383">
        <v>0</v>
      </c>
      <c r="I32" s="60">
        <f t="shared" si="2"/>
        <v>18711.350000000002</v>
      </c>
      <c r="J32" s="61" cm="1">
        <f t="array" ref="J32">IF(B32="",0,SUMPRODUCT(('Comp.'!$K$5:$K$763=Resumo!B32)*('Comp.'!$E$5:$E$763)))</f>
        <v>3000</v>
      </c>
      <c r="K32" s="65">
        <f t="shared" si="3"/>
        <v>15711.350000000002</v>
      </c>
      <c r="L32" s="13"/>
      <c r="M32" s="13"/>
      <c r="N32" s="13"/>
      <c r="O32" s="13"/>
      <c r="P32" s="13"/>
      <c r="Q32" s="13"/>
      <c r="R32" s="13"/>
      <c r="S32" s="13"/>
      <c r="T32" s="13"/>
      <c r="U32" s="13"/>
      <c r="V32" s="13"/>
      <c r="W32" s="13"/>
      <c r="X32" s="13"/>
      <c r="Y32" s="13"/>
      <c r="Z32" s="13"/>
    </row>
    <row r="33" spans="1:26" ht="12.75" customHeight="1" x14ac:dyDescent="0.2">
      <c r="A33" s="13"/>
      <c r="B33" s="41" t="s">
        <v>81</v>
      </c>
      <c r="C33" s="41"/>
      <c r="D33" s="63"/>
      <c r="E33" s="65">
        <v>4800180.05</v>
      </c>
      <c r="F33" s="384">
        <v>0</v>
      </c>
      <c r="G33" s="385">
        <f>4800180.05+46755.76-372234.16+26384.62+9420.92-734558.21+24076.3+1000000</f>
        <v>4800025.2799999993</v>
      </c>
      <c r="H33" s="383">
        <v>0</v>
      </c>
      <c r="I33" s="60">
        <f t="shared" si="2"/>
        <v>4800025.2799999993</v>
      </c>
      <c r="J33" s="61" cm="1">
        <f t="array" ref="J33">IF(B33="",0,SUMPRODUCT(('Comp.'!$K$5:$K$763=Resumo!B33)*('Comp.'!$E$5:$E$763)))</f>
        <v>351123.27</v>
      </c>
      <c r="K33" s="65">
        <f t="shared" si="3"/>
        <v>4448902.01</v>
      </c>
      <c r="L33" s="13"/>
      <c r="M33" s="13"/>
      <c r="N33" s="13"/>
      <c r="O33" s="13"/>
      <c r="P33" s="13"/>
      <c r="Q33" s="13"/>
      <c r="R33" s="13"/>
      <c r="S33" s="13"/>
      <c r="T33" s="13"/>
      <c r="U33" s="13"/>
      <c r="V33" s="13"/>
      <c r="W33" s="13"/>
      <c r="X33" s="13"/>
      <c r="Y33" s="13"/>
      <c r="Z33" s="13"/>
    </row>
    <row r="34" spans="1:26" ht="12.75" customHeight="1" x14ac:dyDescent="0.2">
      <c r="A34" s="13"/>
      <c r="B34" s="66"/>
      <c r="C34" s="66"/>
      <c r="D34" s="67"/>
      <c r="E34" s="64">
        <v>0</v>
      </c>
      <c r="F34" s="384">
        <v>0</v>
      </c>
      <c r="G34" s="385">
        <v>0</v>
      </c>
      <c r="H34" s="383">
        <v>0</v>
      </c>
      <c r="I34" s="60">
        <f t="shared" si="2"/>
        <v>0</v>
      </c>
      <c r="J34" s="61" cm="1">
        <f t="array" ref="J34">IF(B34="",0,SUMPRODUCT(('Comp.'!$K$5:$K$763=Resumo!B34)*('Comp.'!$E$5:$E$763)))</f>
        <v>0</v>
      </c>
      <c r="K34" s="65">
        <f t="shared" si="3"/>
        <v>0</v>
      </c>
      <c r="L34" s="13"/>
      <c r="M34" s="13"/>
      <c r="N34" s="13"/>
      <c r="O34" s="13"/>
      <c r="P34" s="13"/>
      <c r="Q34" s="13"/>
      <c r="R34" s="13"/>
      <c r="S34" s="13"/>
      <c r="T34" s="13"/>
      <c r="U34" s="13"/>
      <c r="V34" s="13"/>
      <c r="W34" s="13"/>
      <c r="X34" s="13"/>
      <c r="Y34" s="13"/>
      <c r="Z34" s="13"/>
    </row>
    <row r="35" spans="1:26" ht="27.75" customHeight="1" x14ac:dyDescent="0.2">
      <c r="A35" s="13"/>
      <c r="B35" s="68" t="s">
        <v>82</v>
      </c>
      <c r="C35" s="68"/>
      <c r="D35" s="68"/>
      <c r="E35" s="69">
        <f t="shared" ref="E35:K35" si="4">SUM(E25:E34)</f>
        <v>9931308.3299999982</v>
      </c>
      <c r="F35" s="69">
        <f t="shared" si="4"/>
        <v>0</v>
      </c>
      <c r="G35" s="70">
        <f>SUM(G25:G34)</f>
        <v>7749629.8300000001</v>
      </c>
      <c r="H35" s="71">
        <f>SUM(H25:H34)</f>
        <v>1415156.61</v>
      </c>
      <c r="I35" s="70">
        <f>SUM(I25:I34)</f>
        <v>9164786.4399999995</v>
      </c>
      <c r="J35" s="72">
        <f t="shared" si="4"/>
        <v>1178021.4900000002</v>
      </c>
      <c r="K35" s="70">
        <f t="shared" si="4"/>
        <v>7986764.9500000002</v>
      </c>
      <c r="L35" s="13"/>
      <c r="M35" s="13"/>
      <c r="N35" s="13"/>
      <c r="O35" s="13"/>
      <c r="P35" s="13"/>
      <c r="Q35" s="13"/>
      <c r="R35" s="13"/>
      <c r="S35" s="13"/>
      <c r="T35" s="13"/>
      <c r="U35" s="13"/>
      <c r="V35" s="13"/>
      <c r="W35" s="13"/>
      <c r="X35" s="13"/>
      <c r="Y35" s="13"/>
      <c r="Z35" s="13"/>
    </row>
    <row r="36" spans="1:26" ht="24" customHeight="1" x14ac:dyDescent="0.2">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2.75" customHeight="1" x14ac:dyDescent="0.2">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2.75" customHeight="1" x14ac:dyDescent="0.2">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2.75" customHeight="1" x14ac:dyDescent="0.2">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2.75" customHeight="1" x14ac:dyDescent="0.2">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2.75" customHeight="1" x14ac:dyDescent="0.2">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2.75" customHeight="1" x14ac:dyDescent="0.2">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2.75" customHeight="1" x14ac:dyDescent="0.2">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2.75" customHeight="1" x14ac:dyDescent="0.2">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2.75" customHeight="1" x14ac:dyDescent="0.2">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2.75" customHeight="1" x14ac:dyDescent="0.2">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2.75" customHeight="1" x14ac:dyDescent="0.2">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2.75" customHeight="1" x14ac:dyDescent="0.2">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2.75" customHeight="1" x14ac:dyDescent="0.2">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2.75" customHeight="1" x14ac:dyDescent="0.2">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2.75" customHeight="1" x14ac:dyDescent="0.2">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2.75" customHeight="1" x14ac:dyDescent="0.2">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2.75" customHeight="1" x14ac:dyDescent="0.2">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2.75" customHeight="1" x14ac:dyDescent="0.2">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2.75" customHeight="1" x14ac:dyDescent="0.2">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2.75" customHeight="1" x14ac:dyDescent="0.2">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2.75" customHeight="1" x14ac:dyDescent="0.2">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2.75" customHeight="1" x14ac:dyDescent="0.2">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2.75" customHeight="1" x14ac:dyDescent="0.2">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2.75" customHeight="1" x14ac:dyDescent="0.2">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2.75" customHeight="1" x14ac:dyDescent="0.2">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2.75" customHeight="1" x14ac:dyDescent="0.2">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2.75" customHeight="1" x14ac:dyDescent="0.2">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2.75" customHeight="1" x14ac:dyDescent="0.2">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2.75" customHeight="1" x14ac:dyDescent="0.2">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2.75" customHeight="1" x14ac:dyDescent="0.2">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2.75" customHeight="1" x14ac:dyDescent="0.2">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2.75" customHeight="1" x14ac:dyDescent="0.2">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2.75" customHeight="1" x14ac:dyDescent="0.2">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2.75" customHeight="1" x14ac:dyDescent="0.2">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2.75" customHeight="1" x14ac:dyDescent="0.2">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2.75" customHeight="1" x14ac:dyDescent="0.2">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2.75" customHeight="1" x14ac:dyDescent="0.2">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2.75" customHeight="1" x14ac:dyDescent="0.2">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2.75" customHeight="1" x14ac:dyDescent="0.2">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2.75" customHeight="1" x14ac:dyDescent="0.2">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2.75" customHeight="1" x14ac:dyDescent="0.2">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2.75" customHeight="1" x14ac:dyDescent="0.2">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2.75" customHeight="1" x14ac:dyDescent="0.2">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2.75" customHeight="1" x14ac:dyDescent="0.2">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2.75" customHeight="1" x14ac:dyDescent="0.2">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2.75" customHeight="1" x14ac:dyDescent="0.2">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2.75" customHeight="1" x14ac:dyDescent="0.2">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2.75" customHeight="1" x14ac:dyDescent="0.2">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2.75" customHeight="1" x14ac:dyDescent="0.2">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2.75" customHeight="1" x14ac:dyDescent="0.2">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2.75" customHeight="1"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2.75" customHeight="1" x14ac:dyDescent="0.2">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2.75" customHeight="1" x14ac:dyDescent="0.2">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2.75" customHeight="1" x14ac:dyDescent="0.2">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2.75" customHeight="1" x14ac:dyDescent="0.2">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2.75" customHeight="1" x14ac:dyDescent="0.2">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2.75" customHeight="1" x14ac:dyDescent="0.2">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2.75" customHeight="1" x14ac:dyDescent="0.2">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2.75" customHeight="1" x14ac:dyDescent="0.2">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2.75" customHeight="1" x14ac:dyDescent="0.2">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2.75" customHeight="1" x14ac:dyDescent="0.2">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2.75" customHeight="1" x14ac:dyDescent="0.2">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2.75" customHeight="1" x14ac:dyDescent="0.2">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2.75" customHeight="1" x14ac:dyDescent="0.2">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2.75" customHeight="1" x14ac:dyDescent="0.2">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2.75" customHeight="1" x14ac:dyDescent="0.2">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2.75" customHeight="1" x14ac:dyDescent="0.2">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2.75" customHeight="1" x14ac:dyDescent="0.2">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2.75" customHeight="1" x14ac:dyDescent="0.2">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2.75" customHeight="1" x14ac:dyDescent="0.2">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2.75" customHeight="1" x14ac:dyDescent="0.2">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2.75" customHeight="1" x14ac:dyDescent="0.2">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2.75" customHeight="1" x14ac:dyDescent="0.2">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2.75" customHeight="1" x14ac:dyDescent="0.2">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2.75" customHeight="1" x14ac:dyDescent="0.2">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2.75" customHeight="1" x14ac:dyDescent="0.2">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2.75" customHeight="1" x14ac:dyDescent="0.2">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2.75" customHeight="1" x14ac:dyDescent="0.2">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2.75" customHeight="1" x14ac:dyDescent="0.2">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2.75" customHeight="1" x14ac:dyDescent="0.2">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2.75" customHeight="1" x14ac:dyDescent="0.2">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2.75" customHeight="1" x14ac:dyDescent="0.2">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2.75" customHeight="1" x14ac:dyDescent="0.2">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2.75" customHeight="1" x14ac:dyDescent="0.2">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2.75" customHeight="1" x14ac:dyDescent="0.2">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2.75" customHeight="1" x14ac:dyDescent="0.2">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2.75" customHeight="1" x14ac:dyDescent="0.2">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2.75" customHeight="1" x14ac:dyDescent="0.2">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2.75" customHeight="1" x14ac:dyDescent="0.2">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2.75" customHeight="1" x14ac:dyDescent="0.2">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2.75" customHeight="1" x14ac:dyDescent="0.2">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2.75" customHeight="1" x14ac:dyDescent="0.2">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2.75" customHeight="1" x14ac:dyDescent="0.2">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2.75" customHeight="1" x14ac:dyDescent="0.2">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2.75" customHeight="1" x14ac:dyDescent="0.2">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2.75" customHeight="1" x14ac:dyDescent="0.2">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2.75" customHeight="1" x14ac:dyDescent="0.2">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2.75" customHeight="1" x14ac:dyDescent="0.2">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2.75" customHeight="1" x14ac:dyDescent="0.2">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2.75" customHeight="1" x14ac:dyDescent="0.2">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2.75" customHeight="1" x14ac:dyDescent="0.2">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2.75" customHeight="1"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2.75" customHeight="1"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2.75" customHeight="1"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2.75" customHeight="1"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2.75" customHeight="1"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2.75" customHeight="1"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2.75" customHeight="1"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2.75" customHeight="1"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2.75" customHeight="1"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2.75" customHeight="1"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2.75" customHeight="1"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2.75" customHeight="1"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2.75" customHeight="1"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2.75" customHeight="1"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2.75" customHeight="1"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2.75" customHeight="1"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2.75" customHeight="1"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2.75" customHeight="1"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2.75" customHeight="1"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2.75" customHeight="1"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2.75" customHeight="1"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2.75" customHeight="1" x14ac:dyDescent="0.2">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2.75" customHeight="1" x14ac:dyDescent="0.2">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2.75" customHeight="1" x14ac:dyDescent="0.2">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2.75" customHeight="1" x14ac:dyDescent="0.2">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2.75" customHeight="1" x14ac:dyDescent="0.2">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2.75" customHeight="1" x14ac:dyDescent="0.2">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2.75" customHeight="1" x14ac:dyDescent="0.2">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2.75" customHeight="1" x14ac:dyDescent="0.2">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2.75" customHeight="1" x14ac:dyDescent="0.2">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2.75" customHeight="1" x14ac:dyDescent="0.2">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2.75" customHeight="1" x14ac:dyDescent="0.2">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2.75" customHeight="1" x14ac:dyDescent="0.2">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2.75" customHeight="1" x14ac:dyDescent="0.2">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2.75" customHeight="1" x14ac:dyDescent="0.2">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2.75" customHeight="1" x14ac:dyDescent="0.2">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2.75" customHeight="1" x14ac:dyDescent="0.2">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2.75" customHeight="1" x14ac:dyDescent="0.2">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2.75" customHeight="1" x14ac:dyDescent="0.2">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2.75" customHeight="1" x14ac:dyDescent="0.2">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2.75" customHeight="1" x14ac:dyDescent="0.2">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2.75" customHeight="1" x14ac:dyDescent="0.2">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2.75" customHeight="1" x14ac:dyDescent="0.2">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2.75" customHeight="1" x14ac:dyDescent="0.2">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2.75" customHeight="1" x14ac:dyDescent="0.2">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2.75" customHeight="1" x14ac:dyDescent="0.2">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2.75" customHeight="1" x14ac:dyDescent="0.2">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2.75" customHeight="1" x14ac:dyDescent="0.2">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2.75" customHeight="1" x14ac:dyDescent="0.2">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2.75" customHeight="1" x14ac:dyDescent="0.2">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2.75" customHeight="1" x14ac:dyDescent="0.2">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2.75" customHeight="1" x14ac:dyDescent="0.2">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2.75" customHeight="1" x14ac:dyDescent="0.2">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2.75" customHeight="1" x14ac:dyDescent="0.2">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2.75" customHeight="1" x14ac:dyDescent="0.2">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2.75" customHeight="1" x14ac:dyDescent="0.2">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2.75" customHeight="1" x14ac:dyDescent="0.2">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2.75" customHeight="1" x14ac:dyDescent="0.2">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2.75" customHeight="1" x14ac:dyDescent="0.2">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2.75" customHeight="1" x14ac:dyDescent="0.2">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2.75" customHeight="1" x14ac:dyDescent="0.2">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2.75" customHeight="1" x14ac:dyDescent="0.2">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2.75" customHeight="1" x14ac:dyDescent="0.2">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2.75" customHeight="1" x14ac:dyDescent="0.2">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2.75" customHeight="1" x14ac:dyDescent="0.2">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2.75" customHeight="1" x14ac:dyDescent="0.2">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2.75" customHeight="1" x14ac:dyDescent="0.2">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2.75" customHeight="1" x14ac:dyDescent="0.2">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2.75" customHeight="1" x14ac:dyDescent="0.2">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2.75" customHeight="1" x14ac:dyDescent="0.2">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2.75" customHeight="1" x14ac:dyDescent="0.2">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2.75" customHeight="1" x14ac:dyDescent="0.2">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2.75" customHeight="1" x14ac:dyDescent="0.2">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2.75" customHeight="1" x14ac:dyDescent="0.2">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2.75" customHeight="1" x14ac:dyDescent="0.2">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2.75" customHeight="1" x14ac:dyDescent="0.2">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2.75" customHeight="1" x14ac:dyDescent="0.2">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2.75" customHeight="1" x14ac:dyDescent="0.2">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2.75" customHeight="1" x14ac:dyDescent="0.2">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2.75" customHeight="1" x14ac:dyDescent="0.2">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2.75" customHeight="1" x14ac:dyDescent="0.2">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2.75" customHeight="1" x14ac:dyDescent="0.2">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2.75" customHeight="1" x14ac:dyDescent="0.2">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2.75" customHeight="1" x14ac:dyDescent="0.2">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2.75" customHeight="1" x14ac:dyDescent="0.2">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2.75" customHeight="1" x14ac:dyDescent="0.2">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2.75" customHeight="1" x14ac:dyDescent="0.2">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2.75" customHeight="1" x14ac:dyDescent="0.2">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2.75" customHeight="1" x14ac:dyDescent="0.2">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2.75" customHeight="1" x14ac:dyDescent="0.2">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2.75" customHeight="1" x14ac:dyDescent="0.2">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2.75" customHeight="1" x14ac:dyDescent="0.2">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2.75" customHeight="1" x14ac:dyDescent="0.2">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2.75" customHeight="1" x14ac:dyDescent="0.2">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2.75" customHeight="1" x14ac:dyDescent="0.2">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2.75" customHeight="1" x14ac:dyDescent="0.2">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2.75" customHeight="1" x14ac:dyDescent="0.2">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2.75" customHeight="1" x14ac:dyDescent="0.2">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2.75" customHeight="1" x14ac:dyDescent="0.2">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2.75" customHeight="1" x14ac:dyDescent="0.2">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2.75" customHeight="1" x14ac:dyDescent="0.2">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2.75" customHeight="1"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2.75" customHeight="1"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2.75" customHeight="1"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2.75" customHeight="1"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2.75" customHeight="1"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2.75" customHeight="1"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2.75" customHeight="1"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2.75" customHeight="1"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2.75" customHeight="1"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2.75" customHeight="1"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2.75" customHeight="1"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2.75" customHeight="1"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2.75" customHeight="1"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2.75" customHeight="1"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2.75" customHeight="1"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2.75" customHeight="1"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2.75" customHeight="1"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2.75" customHeight="1"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2.75" customHeight="1"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2.75" customHeight="1"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2.75" customHeight="1"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2.75" customHeight="1"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2.75" customHeight="1"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2.75" customHeight="1"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2.75" customHeight="1"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2.75" customHeight="1"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2.75" customHeight="1"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2.75" customHeight="1"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2.75" customHeight="1"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2.75" customHeight="1"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2.75" customHeight="1"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2.75" customHeight="1"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2.75" customHeight="1"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2.75" customHeight="1"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2.75" customHeight="1"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2.75" customHeight="1"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2.75" customHeight="1"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2.75" customHeight="1"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2.75" customHeight="1"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2.75" customHeight="1"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2.75" customHeight="1"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2.75" customHeight="1"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2.75" customHeight="1"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2.75" customHeight="1"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2.75" customHeight="1"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2.75" customHeight="1"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2.75" customHeight="1"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2.75" customHeight="1"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2.75" customHeight="1"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2.75" customHeight="1"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2.75" customHeight="1"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2.75" customHeight="1"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0">
    <mergeCell ref="B23:D24"/>
    <mergeCell ref="E23:E24"/>
    <mergeCell ref="F23:K23"/>
    <mergeCell ref="A1:N1"/>
    <mergeCell ref="A2:N2"/>
    <mergeCell ref="A3:N3"/>
    <mergeCell ref="B13:D13"/>
    <mergeCell ref="F13:I13"/>
    <mergeCell ref="K13:N13"/>
    <mergeCell ref="F20:H20"/>
  </mergeCells>
  <dataValidations count="1">
    <dataValidation type="list" allowBlank="1" showErrorMessage="1" sqref="Q5">
      <formula1>Contas</formula1>
    </dataValidation>
  </dataValidations>
  <printOptions horizontalCentered="1"/>
  <pageMargins left="0.19685039370078741" right="0.19685039370078741" top="0.59055118110236227" bottom="0.59055118110236227" header="0" footer="0"/>
  <pageSetup paperSize="9" scale="61" fitToHeight="0" pageOrder="overThenDown" orientation="landscape" r:id="rId1"/>
  <ignoredErrors>
    <ignoredError sqref="I26:I3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2D69B"/>
    <pageSetUpPr fitToPage="1"/>
  </sheetPr>
  <dimension ref="A1:Z1000"/>
  <sheetViews>
    <sheetView showGridLines="0" zoomScaleNormal="100" workbookViewId="0">
      <selection sqref="A1:R50"/>
    </sheetView>
  </sheetViews>
  <sheetFormatPr defaultColWidth="12.7109375" defaultRowHeight="15" customHeight="1" x14ac:dyDescent="0.2"/>
  <cols>
    <col min="1" max="1" width="5.140625" customWidth="1"/>
    <col min="2" max="2" width="18" customWidth="1"/>
    <col min="3" max="5" width="12.42578125" customWidth="1"/>
    <col min="6" max="14" width="12.42578125" hidden="1" customWidth="1"/>
    <col min="15" max="15" width="13.42578125" customWidth="1"/>
    <col min="16" max="16" width="2.42578125" customWidth="1"/>
    <col min="17" max="17" width="12.42578125" customWidth="1"/>
    <col min="18" max="18" width="14.140625" customWidth="1"/>
    <col min="19" max="22" width="12.42578125" customWidth="1"/>
    <col min="23" max="23" width="12" customWidth="1"/>
    <col min="24" max="24" width="2.42578125" customWidth="1"/>
    <col min="25" max="25" width="10.42578125" customWidth="1"/>
    <col min="26" max="26" width="13" customWidth="1"/>
  </cols>
  <sheetData>
    <row r="1" spans="1:26" ht="30.75" customHeight="1" x14ac:dyDescent="0.2">
      <c r="A1" s="550" t="str">
        <f>Capa!A1</f>
        <v>Contrato de Gestão nº. 05/19 celebrado entre a Fundação Clóvis Salgado e a Associação Pró-Cultura e Promoção das Artes</v>
      </c>
      <c r="B1" s="526"/>
      <c r="C1" s="526"/>
      <c r="D1" s="526"/>
      <c r="E1" s="526"/>
      <c r="F1" s="526"/>
      <c r="G1" s="526"/>
      <c r="H1" s="526"/>
      <c r="I1" s="526"/>
      <c r="J1" s="526"/>
      <c r="K1" s="526"/>
      <c r="L1" s="526"/>
      <c r="M1" s="526"/>
      <c r="N1" s="526"/>
      <c r="O1" s="527"/>
      <c r="P1" s="73"/>
      <c r="Q1" s="73"/>
      <c r="R1" s="73"/>
      <c r="S1" s="73"/>
      <c r="T1" s="73"/>
      <c r="U1" s="73"/>
      <c r="V1" s="73"/>
      <c r="W1" s="73"/>
      <c r="X1" s="73"/>
      <c r="Y1" s="73"/>
      <c r="Z1" s="73"/>
    </row>
    <row r="2" spans="1:26" ht="18" customHeight="1" x14ac:dyDescent="0.2">
      <c r="A2" s="550" t="str">
        <f>Capa!A3</f>
        <v>17º Relatório Gerencial Financeiro</v>
      </c>
      <c r="B2" s="526"/>
      <c r="C2" s="526"/>
      <c r="D2" s="526"/>
      <c r="E2" s="526"/>
      <c r="F2" s="526"/>
      <c r="G2" s="526"/>
      <c r="H2" s="526"/>
      <c r="I2" s="526"/>
      <c r="J2" s="526"/>
      <c r="K2" s="526"/>
      <c r="L2" s="526"/>
      <c r="M2" s="526"/>
      <c r="N2" s="526"/>
      <c r="O2" s="527"/>
      <c r="P2" s="73"/>
      <c r="Q2" s="73"/>
      <c r="R2" s="73"/>
      <c r="S2" s="73"/>
      <c r="T2" s="73"/>
      <c r="U2" s="73"/>
      <c r="V2" s="73"/>
      <c r="W2" s="73"/>
      <c r="X2" s="73"/>
      <c r="Y2" s="73"/>
      <c r="Z2" s="73"/>
    </row>
    <row r="3" spans="1:26" ht="18" customHeight="1" x14ac:dyDescent="0.2">
      <c r="A3" s="551" t="s">
        <v>83</v>
      </c>
      <c r="B3" s="552"/>
      <c r="C3" s="552"/>
      <c r="D3" s="552"/>
      <c r="E3" s="552"/>
      <c r="F3" s="552"/>
      <c r="G3" s="552"/>
      <c r="H3" s="552"/>
      <c r="I3" s="552"/>
      <c r="J3" s="552"/>
      <c r="K3" s="552"/>
      <c r="L3" s="552"/>
      <c r="M3" s="552"/>
      <c r="N3" s="552"/>
      <c r="O3" s="553"/>
      <c r="P3" s="74"/>
      <c r="Q3" s="74"/>
      <c r="R3" s="74"/>
      <c r="S3" s="74"/>
      <c r="T3" s="74"/>
      <c r="U3" s="74"/>
      <c r="V3" s="74"/>
      <c r="W3" s="74"/>
      <c r="X3" s="74"/>
      <c r="Y3" s="74"/>
      <c r="Z3" s="74"/>
    </row>
    <row r="4" spans="1:26" ht="25.5" customHeight="1" x14ac:dyDescent="0.2">
      <c r="A4" s="75"/>
      <c r="B4" s="75"/>
      <c r="C4" s="76">
        <f>Resumo!C4</f>
        <v>45292</v>
      </c>
      <c r="D4" s="76">
        <f>Resumo!D4</f>
        <v>45323</v>
      </c>
      <c r="E4" s="76">
        <f>Resumo!E4</f>
        <v>45352</v>
      </c>
      <c r="F4" s="76">
        <f>Resumo!F4</f>
        <v>45383</v>
      </c>
      <c r="G4" s="76">
        <f>Resumo!G4</f>
        <v>45413</v>
      </c>
      <c r="H4" s="76">
        <f>Resumo!H4</f>
        <v>45444</v>
      </c>
      <c r="I4" s="76">
        <f>Resumo!I4</f>
        <v>45474</v>
      </c>
      <c r="J4" s="76">
        <f>Resumo!J4</f>
        <v>45505</v>
      </c>
      <c r="K4" s="76">
        <f>Resumo!K4</f>
        <v>45536</v>
      </c>
      <c r="L4" s="76">
        <f>Resumo!L4</f>
        <v>45566</v>
      </c>
      <c r="M4" s="76">
        <f>Resumo!M4</f>
        <v>45597</v>
      </c>
      <c r="N4" s="76">
        <f>Resumo!N4</f>
        <v>45627</v>
      </c>
      <c r="O4" s="77" t="s">
        <v>84</v>
      </c>
      <c r="P4" s="78"/>
      <c r="Q4" s="78"/>
      <c r="R4" s="78"/>
      <c r="S4" s="78"/>
      <c r="T4" s="78"/>
      <c r="U4" s="78"/>
      <c r="V4" s="78"/>
      <c r="W4" s="78"/>
      <c r="X4" s="78"/>
      <c r="Y4" s="78"/>
      <c r="Z4" s="78"/>
    </row>
    <row r="5" spans="1:26" ht="20.25" customHeight="1" x14ac:dyDescent="0.2">
      <c r="A5" s="79"/>
      <c r="B5" s="79"/>
      <c r="C5" s="554" t="s">
        <v>85</v>
      </c>
      <c r="D5" s="555"/>
      <c r="E5" s="555"/>
      <c r="F5" s="555"/>
      <c r="G5" s="555"/>
      <c r="H5" s="555"/>
      <c r="I5" s="555"/>
      <c r="J5" s="555"/>
      <c r="K5" s="555"/>
      <c r="L5" s="555"/>
      <c r="M5" s="555"/>
      <c r="N5" s="555"/>
      <c r="O5" s="556"/>
      <c r="P5" s="78"/>
      <c r="Q5" s="78"/>
      <c r="R5" s="78"/>
      <c r="S5" s="78"/>
      <c r="T5" s="78"/>
      <c r="U5" s="78"/>
      <c r="V5" s="78"/>
      <c r="W5" s="78"/>
      <c r="X5" s="78"/>
      <c r="Y5" s="78"/>
      <c r="Z5" s="78"/>
    </row>
    <row r="6" spans="1:26" ht="20.25" customHeight="1" x14ac:dyDescent="0.2">
      <c r="A6" s="80">
        <v>1</v>
      </c>
      <c r="B6" s="81" t="s">
        <v>86</v>
      </c>
      <c r="C6" s="82"/>
      <c r="D6" s="82"/>
      <c r="E6" s="82"/>
      <c r="F6" s="82"/>
      <c r="G6" s="82"/>
      <c r="H6" s="82"/>
      <c r="I6" s="82"/>
      <c r="J6" s="82"/>
      <c r="K6" s="82"/>
      <c r="L6" s="82"/>
      <c r="M6" s="82"/>
      <c r="N6" s="82"/>
      <c r="O6" s="77"/>
      <c r="P6" s="78"/>
      <c r="Q6" s="78"/>
      <c r="R6" s="78"/>
      <c r="S6" s="78"/>
      <c r="T6" s="78"/>
      <c r="U6" s="78"/>
      <c r="V6" s="78"/>
      <c r="W6" s="78"/>
      <c r="X6" s="78"/>
      <c r="Y6" s="78"/>
      <c r="Z6" s="78"/>
    </row>
    <row r="7" spans="1:26" ht="21" customHeight="1" x14ac:dyDescent="0.2">
      <c r="A7" s="83" t="s">
        <v>87</v>
      </c>
      <c r="B7" s="84" t="s">
        <v>88</v>
      </c>
      <c r="C7" s="518">
        <v>2766251.2725500003</v>
      </c>
      <c r="D7" s="518">
        <v>0</v>
      </c>
      <c r="E7" s="518">
        <v>0</v>
      </c>
      <c r="F7" s="518"/>
      <c r="G7" s="518">
        <v>0</v>
      </c>
      <c r="H7" s="518"/>
      <c r="I7" s="518"/>
      <c r="J7" s="518"/>
      <c r="K7" s="518"/>
      <c r="L7" s="518"/>
      <c r="M7" s="518"/>
      <c r="N7" s="518">
        <v>0</v>
      </c>
      <c r="O7" s="86">
        <f>SUM(C7:N7)</f>
        <v>2766251.2725500003</v>
      </c>
      <c r="P7" s="87"/>
      <c r="Q7" s="88"/>
      <c r="R7" s="88"/>
      <c r="S7" s="88"/>
      <c r="T7" s="89"/>
      <c r="U7" s="88"/>
      <c r="V7" s="88"/>
      <c r="W7" s="88"/>
      <c r="X7" s="88"/>
      <c r="Y7" s="88"/>
      <c r="Z7" s="88"/>
    </row>
    <row r="8" spans="1:26" ht="21" customHeight="1" x14ac:dyDescent="0.2">
      <c r="A8" s="90" t="s">
        <v>89</v>
      </c>
      <c r="B8" s="91" t="s">
        <v>90</v>
      </c>
      <c r="C8" s="519">
        <v>0</v>
      </c>
      <c r="D8" s="519">
        <v>0</v>
      </c>
      <c r="E8" s="519">
        <v>0</v>
      </c>
      <c r="F8" s="519">
        <v>0</v>
      </c>
      <c r="G8" s="519">
        <v>0</v>
      </c>
      <c r="H8" s="519">
        <v>0</v>
      </c>
      <c r="I8" s="519">
        <v>0</v>
      </c>
      <c r="J8" s="519">
        <v>0</v>
      </c>
      <c r="K8" s="519">
        <v>0</v>
      </c>
      <c r="L8" s="519">
        <v>0</v>
      </c>
      <c r="M8" s="519">
        <v>0</v>
      </c>
      <c r="N8" s="519">
        <v>0</v>
      </c>
      <c r="O8" s="93">
        <f>SUM(C8:N8)</f>
        <v>0</v>
      </c>
      <c r="P8" s="87"/>
      <c r="Q8" s="88"/>
      <c r="R8" s="88"/>
      <c r="S8" s="88"/>
      <c r="T8" s="89"/>
      <c r="U8" s="88"/>
      <c r="V8" s="88"/>
      <c r="W8" s="88"/>
      <c r="X8" s="88"/>
      <c r="Y8" s="88"/>
      <c r="Z8" s="88"/>
    </row>
    <row r="9" spans="1:26" ht="21" customHeight="1" x14ac:dyDescent="0.2">
      <c r="A9" s="83" t="s">
        <v>91</v>
      </c>
      <c r="B9" s="84" t="s">
        <v>92</v>
      </c>
      <c r="C9" s="518"/>
      <c r="D9" s="518"/>
      <c r="E9" s="518"/>
      <c r="F9" s="518"/>
      <c r="G9" s="518"/>
      <c r="H9" s="518"/>
      <c r="I9" s="518"/>
      <c r="J9" s="518"/>
      <c r="K9" s="518"/>
      <c r="L9" s="518"/>
      <c r="M9" s="518"/>
      <c r="N9" s="518"/>
      <c r="O9" s="94"/>
      <c r="P9" s="87"/>
      <c r="Q9" s="88"/>
      <c r="R9" s="88"/>
      <c r="S9" s="88"/>
      <c r="T9" s="89"/>
      <c r="U9" s="88"/>
      <c r="V9" s="88"/>
      <c r="W9" s="88"/>
      <c r="X9" s="88"/>
      <c r="Y9" s="88"/>
      <c r="Z9" s="88"/>
    </row>
    <row r="10" spans="1:26" ht="21" customHeight="1" x14ac:dyDescent="0.2">
      <c r="A10" s="95" t="s">
        <v>93</v>
      </c>
      <c r="B10" s="84" t="s">
        <v>94</v>
      </c>
      <c r="C10" s="518">
        <v>0</v>
      </c>
      <c r="D10" s="518">
        <v>0</v>
      </c>
      <c r="E10" s="518">
        <v>0</v>
      </c>
      <c r="F10" s="518">
        <v>0</v>
      </c>
      <c r="G10" s="518">
        <v>0</v>
      </c>
      <c r="H10" s="518">
        <v>0</v>
      </c>
      <c r="I10" s="518">
        <v>0</v>
      </c>
      <c r="J10" s="518">
        <v>0</v>
      </c>
      <c r="K10" s="518">
        <v>0</v>
      </c>
      <c r="L10" s="518">
        <v>0</v>
      </c>
      <c r="M10" s="518">
        <v>0</v>
      </c>
      <c r="N10" s="518"/>
      <c r="O10" s="86">
        <f>SUM(C10:N10)</f>
        <v>0</v>
      </c>
      <c r="P10" s="87"/>
      <c r="Q10" s="88"/>
      <c r="R10" s="88"/>
      <c r="S10" s="88"/>
      <c r="T10" s="89"/>
      <c r="U10" s="88"/>
      <c r="V10" s="88"/>
      <c r="W10" s="88"/>
      <c r="X10" s="88"/>
      <c r="Y10" s="88"/>
      <c r="Z10" s="88"/>
    </row>
    <row r="11" spans="1:26" ht="21" customHeight="1" x14ac:dyDescent="0.2">
      <c r="A11" s="95" t="s">
        <v>95</v>
      </c>
      <c r="B11" s="84" t="s">
        <v>96</v>
      </c>
      <c r="C11" s="518">
        <v>0</v>
      </c>
      <c r="D11" s="518">
        <v>0</v>
      </c>
      <c r="E11" s="518">
        <v>0</v>
      </c>
      <c r="F11" s="518">
        <v>0</v>
      </c>
      <c r="G11" s="518">
        <v>0</v>
      </c>
      <c r="H11" s="518">
        <v>0</v>
      </c>
      <c r="I11" s="518">
        <v>0</v>
      </c>
      <c r="J11" s="518">
        <v>0</v>
      </c>
      <c r="K11" s="518">
        <v>0</v>
      </c>
      <c r="L11" s="518">
        <v>0</v>
      </c>
      <c r="M11" s="518">
        <v>0</v>
      </c>
      <c r="N11" s="518">
        <v>0</v>
      </c>
      <c r="O11" s="86">
        <f>SUM(C11:N11)</f>
        <v>0</v>
      </c>
      <c r="P11" s="87"/>
      <c r="Q11" s="88"/>
      <c r="R11" s="88"/>
      <c r="S11" s="88"/>
      <c r="T11" s="89"/>
      <c r="U11" s="88"/>
      <c r="V11" s="88"/>
      <c r="W11" s="88"/>
      <c r="X11" s="88"/>
      <c r="Y11" s="88"/>
      <c r="Z11" s="88"/>
    </row>
    <row r="12" spans="1:26" ht="21" customHeight="1" x14ac:dyDescent="0.2">
      <c r="A12" s="95" t="s">
        <v>97</v>
      </c>
      <c r="B12" s="96" t="s">
        <v>98</v>
      </c>
      <c r="C12" s="520">
        <v>0</v>
      </c>
      <c r="D12" s="520">
        <v>0</v>
      </c>
      <c r="E12" s="520">
        <v>0</v>
      </c>
      <c r="F12" s="520">
        <v>0</v>
      </c>
      <c r="G12" s="520">
        <v>0</v>
      </c>
      <c r="H12" s="520">
        <v>0</v>
      </c>
      <c r="I12" s="520">
        <v>0</v>
      </c>
      <c r="J12" s="520">
        <v>0</v>
      </c>
      <c r="K12" s="520">
        <v>0</v>
      </c>
      <c r="L12" s="520">
        <v>0</v>
      </c>
      <c r="M12" s="520">
        <v>0</v>
      </c>
      <c r="N12" s="520">
        <v>0</v>
      </c>
      <c r="O12" s="86">
        <f>SUM(C12:N12)</f>
        <v>0</v>
      </c>
      <c r="P12" s="87"/>
      <c r="Q12" s="88"/>
      <c r="R12" s="88"/>
      <c r="S12" s="88"/>
      <c r="T12" s="89"/>
      <c r="U12" s="88"/>
      <c r="V12" s="88"/>
      <c r="W12" s="88"/>
      <c r="X12" s="88"/>
      <c r="Y12" s="88"/>
      <c r="Z12" s="88"/>
    </row>
    <row r="13" spans="1:26" ht="21" customHeight="1" x14ac:dyDescent="0.2">
      <c r="A13" s="547" t="s">
        <v>99</v>
      </c>
      <c r="B13" s="546"/>
      <c r="C13" s="521">
        <f>SUBTOTAL(9,C9:C12)</f>
        <v>0</v>
      </c>
      <c r="D13" s="521">
        <f t="shared" ref="D13:N13" si="0">SUBTOTAL(9,D9:D12)</f>
        <v>0</v>
      </c>
      <c r="E13" s="521">
        <f t="shared" si="0"/>
        <v>0</v>
      </c>
      <c r="F13" s="521">
        <f t="shared" si="0"/>
        <v>0</v>
      </c>
      <c r="G13" s="521">
        <f t="shared" si="0"/>
        <v>0</v>
      </c>
      <c r="H13" s="521">
        <f t="shared" si="0"/>
        <v>0</v>
      </c>
      <c r="I13" s="521">
        <f t="shared" si="0"/>
        <v>0</v>
      </c>
      <c r="J13" s="521">
        <f t="shared" si="0"/>
        <v>0</v>
      </c>
      <c r="K13" s="521">
        <f t="shared" si="0"/>
        <v>0</v>
      </c>
      <c r="L13" s="521">
        <f t="shared" si="0"/>
        <v>0</v>
      </c>
      <c r="M13" s="521">
        <f t="shared" si="0"/>
        <v>0</v>
      </c>
      <c r="N13" s="521">
        <f t="shared" si="0"/>
        <v>0</v>
      </c>
      <c r="O13" s="98">
        <f>SUM(C13:N13)</f>
        <v>0</v>
      </c>
      <c r="P13" s="87"/>
      <c r="Q13" s="88"/>
      <c r="R13" s="88"/>
      <c r="S13" s="88"/>
      <c r="T13" s="89"/>
      <c r="U13" s="88"/>
      <c r="V13" s="88"/>
      <c r="W13" s="88"/>
      <c r="X13" s="88"/>
      <c r="Y13" s="88"/>
      <c r="Z13" s="88"/>
    </row>
    <row r="14" spans="1:26" ht="20.25" customHeight="1" x14ac:dyDescent="0.2">
      <c r="A14" s="548" t="s">
        <v>100</v>
      </c>
      <c r="B14" s="549"/>
      <c r="C14" s="99">
        <f t="shared" ref="C14:N14" si="1">SUBTOTAL(9,C7:C13)</f>
        <v>2766251.2725500003</v>
      </c>
      <c r="D14" s="99">
        <f t="shared" si="1"/>
        <v>0</v>
      </c>
      <c r="E14" s="99">
        <f t="shared" si="1"/>
        <v>0</v>
      </c>
      <c r="F14" s="99">
        <f t="shared" si="1"/>
        <v>0</v>
      </c>
      <c r="G14" s="99">
        <f t="shared" si="1"/>
        <v>0</v>
      </c>
      <c r="H14" s="99">
        <f t="shared" si="1"/>
        <v>0</v>
      </c>
      <c r="I14" s="99">
        <f t="shared" si="1"/>
        <v>0</v>
      </c>
      <c r="J14" s="99">
        <f t="shared" si="1"/>
        <v>0</v>
      </c>
      <c r="K14" s="99">
        <f t="shared" si="1"/>
        <v>0</v>
      </c>
      <c r="L14" s="99">
        <f t="shared" si="1"/>
        <v>0</v>
      </c>
      <c r="M14" s="99">
        <f t="shared" si="1"/>
        <v>0</v>
      </c>
      <c r="N14" s="99">
        <f t="shared" si="1"/>
        <v>0</v>
      </c>
      <c r="O14" s="99">
        <f>SUM(C14:N14)</f>
        <v>2766251.2725500003</v>
      </c>
      <c r="P14" s="87"/>
      <c r="Q14" s="88"/>
      <c r="R14" s="88"/>
      <c r="S14" s="88"/>
      <c r="T14" s="89"/>
      <c r="U14" s="88"/>
      <c r="V14" s="88"/>
      <c r="W14" s="88"/>
      <c r="X14" s="88"/>
      <c r="Y14" s="88"/>
      <c r="Z14" s="88"/>
    </row>
    <row r="15" spans="1:26" ht="12" customHeight="1" x14ac:dyDescent="0.2">
      <c r="A15" s="100"/>
      <c r="B15" s="101"/>
      <c r="C15" s="102"/>
      <c r="D15" s="102"/>
      <c r="E15" s="102"/>
      <c r="F15" s="102"/>
      <c r="G15" s="102"/>
      <c r="H15" s="102"/>
      <c r="I15" s="102"/>
      <c r="J15" s="102"/>
      <c r="K15" s="102"/>
      <c r="L15" s="102"/>
      <c r="M15" s="102"/>
      <c r="N15" s="102"/>
      <c r="O15" s="102"/>
      <c r="P15" s="78"/>
      <c r="Q15" s="78"/>
      <c r="R15" s="78"/>
      <c r="S15" s="78"/>
      <c r="T15" s="78"/>
      <c r="U15" s="78"/>
      <c r="V15" s="78"/>
      <c r="W15" s="78"/>
      <c r="X15" s="78"/>
      <c r="Y15" s="78"/>
      <c r="Z15" s="78"/>
    </row>
    <row r="16" spans="1:26" ht="20.25" customHeight="1" x14ac:dyDescent="0.2">
      <c r="A16" s="103">
        <v>2</v>
      </c>
      <c r="B16" s="104" t="s">
        <v>101</v>
      </c>
      <c r="C16" s="105"/>
      <c r="D16" s="105"/>
      <c r="E16" s="105"/>
      <c r="F16" s="105"/>
      <c r="G16" s="105"/>
      <c r="H16" s="105"/>
      <c r="I16" s="105"/>
      <c r="J16" s="105"/>
      <c r="K16" s="105"/>
      <c r="L16" s="105"/>
      <c r="M16" s="105"/>
      <c r="N16" s="105"/>
      <c r="O16" s="106"/>
      <c r="P16" s="87"/>
      <c r="Q16" s="88"/>
      <c r="R16" s="88"/>
      <c r="S16" s="88"/>
      <c r="T16" s="89"/>
      <c r="U16" s="88"/>
      <c r="V16" s="88"/>
      <c r="W16" s="88"/>
      <c r="X16" s="88"/>
      <c r="Y16" s="88"/>
      <c r="Z16" s="88"/>
    </row>
    <row r="17" spans="1:26" ht="21" customHeight="1" x14ac:dyDescent="0.2">
      <c r="A17" s="107" t="s">
        <v>102</v>
      </c>
      <c r="B17" s="84" t="s">
        <v>103</v>
      </c>
      <c r="C17" s="108"/>
      <c r="D17" s="108"/>
      <c r="E17" s="108"/>
      <c r="F17" s="108"/>
      <c r="G17" s="108"/>
      <c r="H17" s="108"/>
      <c r="I17" s="108"/>
      <c r="J17" s="108"/>
      <c r="K17" s="108"/>
      <c r="L17" s="108"/>
      <c r="M17" s="108"/>
      <c r="N17" s="108"/>
      <c r="O17" s="108"/>
      <c r="P17" s="87"/>
      <c r="Q17" s="88"/>
      <c r="R17" s="88"/>
      <c r="S17" s="88"/>
      <c r="T17" s="89"/>
      <c r="U17" s="88"/>
      <c r="V17" s="88"/>
      <c r="W17" s="88"/>
      <c r="X17" s="88"/>
      <c r="Y17" s="88"/>
      <c r="Z17" s="88"/>
    </row>
    <row r="18" spans="1:26" ht="21" customHeight="1" x14ac:dyDescent="0.2">
      <c r="A18" s="109" t="s">
        <v>104</v>
      </c>
      <c r="B18" s="84" t="s">
        <v>105</v>
      </c>
      <c r="C18" s="522">
        <v>305570.55</v>
      </c>
      <c r="D18" s="522">
        <v>305570.55000000005</v>
      </c>
      <c r="E18" s="522">
        <v>305570.55000000005</v>
      </c>
      <c r="F18" s="522"/>
      <c r="G18" s="522"/>
      <c r="H18" s="522"/>
      <c r="I18" s="522"/>
      <c r="J18" s="522"/>
      <c r="K18" s="522"/>
      <c r="L18" s="522"/>
      <c r="M18" s="522"/>
      <c r="N18" s="522"/>
      <c r="O18" s="86">
        <f t="shared" ref="O18:O26" si="2">SUM(C18:N18)</f>
        <v>916711.65000000014</v>
      </c>
      <c r="P18" s="87"/>
      <c r="Q18" s="88"/>
      <c r="R18" s="88"/>
      <c r="S18" s="88"/>
      <c r="T18" s="89"/>
      <c r="U18" s="88"/>
      <c r="V18" s="88"/>
      <c r="W18" s="88"/>
      <c r="X18" s="88"/>
      <c r="Y18" s="88"/>
      <c r="Z18" s="88"/>
    </row>
    <row r="19" spans="1:26" ht="21" customHeight="1" x14ac:dyDescent="0.2">
      <c r="A19" s="109" t="s">
        <v>106</v>
      </c>
      <c r="B19" s="84" t="s">
        <v>107</v>
      </c>
      <c r="C19" s="522">
        <v>0</v>
      </c>
      <c r="D19" s="522">
        <v>0</v>
      </c>
      <c r="E19" s="522">
        <v>0</v>
      </c>
      <c r="F19" s="522"/>
      <c r="G19" s="522"/>
      <c r="H19" s="522"/>
      <c r="I19" s="522"/>
      <c r="J19" s="522"/>
      <c r="K19" s="522"/>
      <c r="L19" s="522"/>
      <c r="M19" s="522"/>
      <c r="N19" s="522"/>
      <c r="O19" s="86">
        <f t="shared" si="2"/>
        <v>0</v>
      </c>
      <c r="P19" s="87"/>
      <c r="Q19" s="88"/>
      <c r="R19" s="88"/>
      <c r="S19" s="88"/>
      <c r="T19" s="89"/>
      <c r="U19" s="88"/>
      <c r="V19" s="88"/>
      <c r="W19" s="88"/>
      <c r="X19" s="88"/>
      <c r="Y19" s="88"/>
      <c r="Z19" s="88"/>
    </row>
    <row r="20" spans="1:26" ht="21" customHeight="1" x14ac:dyDescent="0.2">
      <c r="A20" s="109" t="s">
        <v>108</v>
      </c>
      <c r="B20" s="84" t="s">
        <v>109</v>
      </c>
      <c r="C20" s="522">
        <v>203586.37893749998</v>
      </c>
      <c r="D20" s="522">
        <v>203586.37893749998</v>
      </c>
      <c r="E20" s="522">
        <v>203586.37893749998</v>
      </c>
      <c r="F20" s="522"/>
      <c r="G20" s="522"/>
      <c r="H20" s="522"/>
      <c r="I20" s="522"/>
      <c r="J20" s="522"/>
      <c r="K20" s="522"/>
      <c r="L20" s="522"/>
      <c r="M20" s="522"/>
      <c r="N20" s="522"/>
      <c r="O20" s="86">
        <f t="shared" si="2"/>
        <v>610759.13681249996</v>
      </c>
      <c r="P20" s="87"/>
      <c r="Q20" s="88"/>
      <c r="R20" s="88"/>
      <c r="S20" s="88"/>
      <c r="T20" s="89"/>
      <c r="U20" s="88"/>
      <c r="V20" s="88"/>
      <c r="W20" s="88"/>
      <c r="X20" s="88"/>
      <c r="Y20" s="88"/>
      <c r="Z20" s="88"/>
    </row>
    <row r="21" spans="1:26" ht="21" customHeight="1" x14ac:dyDescent="0.2">
      <c r="A21" s="109" t="s">
        <v>110</v>
      </c>
      <c r="B21" s="84" t="s">
        <v>111</v>
      </c>
      <c r="C21" s="522">
        <v>86869.189199999993</v>
      </c>
      <c r="D21" s="522">
        <v>86869.189200000008</v>
      </c>
      <c r="E21" s="522">
        <v>86869.189200000008</v>
      </c>
      <c r="F21" s="522"/>
      <c r="G21" s="522"/>
      <c r="H21" s="522"/>
      <c r="I21" s="522"/>
      <c r="J21" s="522"/>
      <c r="K21" s="522"/>
      <c r="L21" s="522"/>
      <c r="M21" s="522"/>
      <c r="N21" s="522"/>
      <c r="O21" s="86">
        <f t="shared" si="2"/>
        <v>260607.56760000001</v>
      </c>
      <c r="P21" s="87"/>
      <c r="Q21" s="88"/>
      <c r="R21" s="88"/>
      <c r="S21" s="88"/>
      <c r="T21" s="89"/>
      <c r="U21" s="88"/>
      <c r="V21" s="88"/>
      <c r="W21" s="88"/>
      <c r="X21" s="88"/>
      <c r="Y21" s="88"/>
      <c r="Z21" s="88"/>
    </row>
    <row r="22" spans="1:26" ht="21" customHeight="1" x14ac:dyDescent="0.2">
      <c r="A22" s="545" t="s">
        <v>112</v>
      </c>
      <c r="B22" s="546"/>
      <c r="C22" s="521">
        <f t="shared" ref="C22:E22" si="3">SUM(C18:C21)</f>
        <v>596026.11813750002</v>
      </c>
      <c r="D22" s="521">
        <f t="shared" si="3"/>
        <v>596026.11813750002</v>
      </c>
      <c r="E22" s="521">
        <f t="shared" si="3"/>
        <v>596026.11813750002</v>
      </c>
      <c r="F22" s="521"/>
      <c r="G22" s="521"/>
      <c r="H22" s="521"/>
      <c r="I22" s="521"/>
      <c r="J22" s="521"/>
      <c r="K22" s="521"/>
      <c r="L22" s="521"/>
      <c r="M22" s="521"/>
      <c r="N22" s="521"/>
      <c r="O22" s="93">
        <f t="shared" si="2"/>
        <v>1788078.3544125</v>
      </c>
      <c r="P22" s="87"/>
      <c r="Q22" s="88"/>
      <c r="R22" s="88"/>
      <c r="S22" s="88"/>
      <c r="T22" s="89"/>
      <c r="U22" s="88"/>
      <c r="V22" s="88"/>
      <c r="W22" s="88"/>
      <c r="X22" s="88"/>
      <c r="Y22" s="88"/>
      <c r="Z22" s="88"/>
    </row>
    <row r="23" spans="1:26" ht="21" customHeight="1" x14ac:dyDescent="0.2">
      <c r="A23" s="107" t="s">
        <v>113</v>
      </c>
      <c r="B23" s="84" t="s">
        <v>114</v>
      </c>
      <c r="C23" s="522">
        <v>95300</v>
      </c>
      <c r="D23" s="522">
        <v>95300</v>
      </c>
      <c r="E23" s="522">
        <v>95300</v>
      </c>
      <c r="F23" s="522"/>
      <c r="G23" s="522"/>
      <c r="H23" s="522"/>
      <c r="I23" s="522"/>
      <c r="J23" s="522"/>
      <c r="K23" s="522"/>
      <c r="L23" s="522"/>
      <c r="M23" s="522"/>
      <c r="N23" s="522"/>
      <c r="O23" s="86">
        <f t="shared" si="2"/>
        <v>285900</v>
      </c>
      <c r="P23" s="87"/>
      <c r="Q23" s="88"/>
      <c r="R23" s="88"/>
      <c r="S23" s="88"/>
      <c r="T23" s="89"/>
      <c r="U23" s="88"/>
      <c r="V23" s="88"/>
      <c r="W23" s="88"/>
      <c r="X23" s="88"/>
      <c r="Y23" s="88"/>
      <c r="Z23" s="88"/>
    </row>
    <row r="24" spans="1:26" ht="21" customHeight="1" x14ac:dyDescent="0.2">
      <c r="A24" s="111" t="s">
        <v>115</v>
      </c>
      <c r="B24" s="91" t="s">
        <v>116</v>
      </c>
      <c r="C24" s="523">
        <v>0</v>
      </c>
      <c r="D24" s="523">
        <v>0</v>
      </c>
      <c r="E24" s="523">
        <v>0</v>
      </c>
      <c r="F24" s="523">
        <v>0</v>
      </c>
      <c r="G24" s="523">
        <v>0</v>
      </c>
      <c r="H24" s="523">
        <v>0</v>
      </c>
      <c r="I24" s="523">
        <v>0</v>
      </c>
      <c r="J24" s="523">
        <v>0</v>
      </c>
      <c r="K24" s="523">
        <v>0</v>
      </c>
      <c r="L24" s="523">
        <v>0</v>
      </c>
      <c r="M24" s="523">
        <v>0</v>
      </c>
      <c r="N24" s="523">
        <v>0</v>
      </c>
      <c r="O24" s="93">
        <f t="shared" si="2"/>
        <v>0</v>
      </c>
      <c r="P24" s="87"/>
      <c r="Q24" s="88"/>
      <c r="R24" s="88"/>
      <c r="S24" s="88"/>
      <c r="T24" s="89"/>
      <c r="U24" s="88"/>
      <c r="V24" s="88"/>
      <c r="W24" s="88"/>
      <c r="X24" s="88"/>
      <c r="Y24" s="88"/>
      <c r="Z24" s="88"/>
    </row>
    <row r="25" spans="1:26" ht="21" customHeight="1" x14ac:dyDescent="0.2">
      <c r="A25" s="112" t="s">
        <v>117</v>
      </c>
      <c r="B25" s="113" t="s">
        <v>52</v>
      </c>
      <c r="C25" s="524">
        <v>0</v>
      </c>
      <c r="D25" s="524">
        <v>0</v>
      </c>
      <c r="E25" s="524">
        <v>0</v>
      </c>
      <c r="F25" s="524">
        <v>0</v>
      </c>
      <c r="G25" s="524">
        <v>0</v>
      </c>
      <c r="H25" s="524">
        <v>0</v>
      </c>
      <c r="I25" s="524">
        <v>0</v>
      </c>
      <c r="J25" s="524">
        <v>0</v>
      </c>
      <c r="K25" s="524">
        <v>0</v>
      </c>
      <c r="L25" s="524">
        <v>0</v>
      </c>
      <c r="M25" s="524">
        <v>0</v>
      </c>
      <c r="N25" s="524">
        <v>0</v>
      </c>
      <c r="O25" s="115">
        <f t="shared" si="2"/>
        <v>0</v>
      </c>
      <c r="P25" s="87"/>
      <c r="Q25" s="88"/>
      <c r="R25" s="88"/>
      <c r="S25" s="88"/>
      <c r="T25" s="89"/>
      <c r="U25" s="88"/>
      <c r="V25" s="88"/>
      <c r="W25" s="88"/>
      <c r="X25" s="88"/>
      <c r="Y25" s="88"/>
      <c r="Z25" s="88"/>
    </row>
    <row r="26" spans="1:26" ht="20.25" customHeight="1" x14ac:dyDescent="0.2">
      <c r="A26" s="116" t="s">
        <v>118</v>
      </c>
      <c r="B26" s="117"/>
      <c r="C26" s="99">
        <f t="shared" ref="C26:N26" si="4">SUM(C22:C25)</f>
        <v>691326.11813750002</v>
      </c>
      <c r="D26" s="99">
        <f t="shared" si="4"/>
        <v>691326.11813750002</v>
      </c>
      <c r="E26" s="99">
        <f t="shared" si="4"/>
        <v>691326.11813750002</v>
      </c>
      <c r="F26" s="99">
        <f t="shared" si="4"/>
        <v>0</v>
      </c>
      <c r="G26" s="99">
        <f t="shared" si="4"/>
        <v>0</v>
      </c>
      <c r="H26" s="99">
        <f t="shared" si="4"/>
        <v>0</v>
      </c>
      <c r="I26" s="99">
        <f t="shared" si="4"/>
        <v>0</v>
      </c>
      <c r="J26" s="99">
        <f t="shared" si="4"/>
        <v>0</v>
      </c>
      <c r="K26" s="99">
        <f t="shared" si="4"/>
        <v>0</v>
      </c>
      <c r="L26" s="99">
        <f t="shared" si="4"/>
        <v>0</v>
      </c>
      <c r="M26" s="99">
        <f t="shared" si="4"/>
        <v>0</v>
      </c>
      <c r="N26" s="99">
        <f t="shared" si="4"/>
        <v>0</v>
      </c>
      <c r="O26" s="99">
        <f t="shared" si="2"/>
        <v>2073978.3544125</v>
      </c>
      <c r="P26" s="87"/>
      <c r="Q26" s="88"/>
      <c r="R26" s="88"/>
      <c r="S26" s="88"/>
      <c r="T26" s="89"/>
      <c r="U26" s="88"/>
      <c r="V26" s="88"/>
      <c r="W26" s="88"/>
      <c r="X26" s="88"/>
      <c r="Y26" s="88"/>
      <c r="Z26" s="88"/>
    </row>
    <row r="27" spans="1:26" ht="12.75" customHeight="1" x14ac:dyDescent="0.2">
      <c r="A27" s="118"/>
      <c r="B27" s="119"/>
      <c r="C27" s="86"/>
      <c r="D27" s="86"/>
      <c r="E27" s="86"/>
      <c r="F27" s="86"/>
      <c r="G27" s="86"/>
      <c r="H27" s="86"/>
      <c r="I27" s="86"/>
      <c r="J27" s="86"/>
      <c r="K27" s="86"/>
      <c r="L27" s="86"/>
      <c r="M27" s="86"/>
      <c r="N27" s="86"/>
      <c r="O27" s="86"/>
      <c r="P27" s="86"/>
      <c r="Q27" s="86"/>
      <c r="R27" s="86"/>
      <c r="S27" s="86"/>
      <c r="T27" s="86"/>
      <c r="U27" s="86"/>
      <c r="V27" s="86"/>
      <c r="W27" s="86"/>
      <c r="X27" s="86"/>
      <c r="Y27" s="120"/>
      <c r="Z27" s="86"/>
    </row>
    <row r="28" spans="1:26" ht="25.5" customHeight="1" x14ac:dyDescent="0.2">
      <c r="A28" s="75"/>
      <c r="B28" s="75"/>
      <c r="C28" s="76">
        <f>Resumo!C4</f>
        <v>45292</v>
      </c>
      <c r="D28" s="76">
        <f>Resumo!D4</f>
        <v>45323</v>
      </c>
      <c r="E28" s="76">
        <f>Resumo!E4</f>
        <v>45352</v>
      </c>
      <c r="F28" s="76">
        <f>Resumo!F4</f>
        <v>45383</v>
      </c>
      <c r="G28" s="76">
        <f>Resumo!G4</f>
        <v>45413</v>
      </c>
      <c r="H28" s="76">
        <f>Resumo!H4</f>
        <v>45444</v>
      </c>
      <c r="I28" s="76">
        <f>Resumo!I4</f>
        <v>45474</v>
      </c>
      <c r="J28" s="76">
        <f>Resumo!J4</f>
        <v>45505</v>
      </c>
      <c r="K28" s="76">
        <f>Resumo!K4</f>
        <v>45536</v>
      </c>
      <c r="L28" s="76">
        <f>Resumo!L4</f>
        <v>45566</v>
      </c>
      <c r="M28" s="76">
        <f>Resumo!M4</f>
        <v>45597</v>
      </c>
      <c r="N28" s="76">
        <f>Resumo!N4</f>
        <v>45627</v>
      </c>
      <c r="O28" s="77" t="s">
        <v>84</v>
      </c>
      <c r="P28" s="78"/>
      <c r="Q28" s="78"/>
      <c r="R28" s="78"/>
      <c r="S28" s="78"/>
      <c r="T28" s="78"/>
      <c r="U28" s="78"/>
      <c r="V28" s="78"/>
      <c r="W28" s="78"/>
      <c r="X28" s="78"/>
      <c r="Y28" s="78"/>
      <c r="Z28" s="78"/>
    </row>
    <row r="29" spans="1:26" ht="20.25" customHeight="1" x14ac:dyDescent="0.2">
      <c r="A29" s="121"/>
      <c r="B29" s="122"/>
      <c r="C29" s="554" t="s">
        <v>119</v>
      </c>
      <c r="D29" s="555"/>
      <c r="E29" s="555"/>
      <c r="F29" s="555"/>
      <c r="G29" s="555"/>
      <c r="H29" s="555"/>
      <c r="I29" s="555"/>
      <c r="J29" s="555"/>
      <c r="K29" s="555"/>
      <c r="L29" s="555"/>
      <c r="M29" s="555"/>
      <c r="N29" s="555"/>
      <c r="O29" s="556"/>
      <c r="P29" s="123"/>
      <c r="Q29" s="88"/>
      <c r="R29" s="88"/>
      <c r="S29" s="86"/>
      <c r="T29" s="86"/>
      <c r="U29" s="86"/>
      <c r="V29" s="86"/>
      <c r="W29" s="86"/>
      <c r="X29" s="86"/>
      <c r="Y29" s="120"/>
      <c r="Z29" s="86"/>
    </row>
    <row r="30" spans="1:26" ht="22.5" customHeight="1" x14ac:dyDescent="0.2">
      <c r="A30" s="80">
        <v>1</v>
      </c>
      <c r="B30" s="81" t="s">
        <v>86</v>
      </c>
      <c r="C30" s="82"/>
      <c r="D30" s="82"/>
      <c r="E30" s="82"/>
      <c r="F30" s="82"/>
      <c r="G30" s="82"/>
      <c r="H30" s="82"/>
      <c r="I30" s="82"/>
      <c r="J30" s="82"/>
      <c r="K30" s="82"/>
      <c r="L30" s="82"/>
      <c r="M30" s="82"/>
      <c r="N30" s="82"/>
      <c r="O30" s="77"/>
      <c r="P30" s="94"/>
      <c r="Q30" s="77" t="s">
        <v>120</v>
      </c>
      <c r="R30" s="77" t="s">
        <v>121</v>
      </c>
      <c r="S30" s="88"/>
      <c r="T30" s="88"/>
      <c r="U30" s="88"/>
      <c r="V30" s="88"/>
      <c r="W30" s="88"/>
      <c r="X30" s="88"/>
      <c r="Y30" s="88"/>
      <c r="Z30" s="88"/>
    </row>
    <row r="31" spans="1:26" ht="21" customHeight="1" x14ac:dyDescent="0.2">
      <c r="A31" s="83" t="s">
        <v>87</v>
      </c>
      <c r="B31" s="84" t="s">
        <v>88</v>
      </c>
      <c r="C31" s="85">
        <f>'Analítico Cp.'!C6</f>
        <v>2766251.27</v>
      </c>
      <c r="D31" s="85">
        <f>'Analítico Cp.'!D6</f>
        <v>0</v>
      </c>
      <c r="E31" s="85">
        <f>'Analítico Cp.'!E6</f>
        <v>0</v>
      </c>
      <c r="F31" s="85">
        <f>'Analítico Cp.'!F6</f>
        <v>0</v>
      </c>
      <c r="G31" s="85">
        <f>'Analítico Cp.'!G6</f>
        <v>0</v>
      </c>
      <c r="H31" s="85">
        <f>'Analítico Cp.'!H6</f>
        <v>0</v>
      </c>
      <c r="I31" s="85">
        <f>'Analítico Cp.'!I6</f>
        <v>0</v>
      </c>
      <c r="J31" s="85">
        <f>'Analítico Cp.'!J6</f>
        <v>0</v>
      </c>
      <c r="K31" s="85">
        <f>'Analítico Cp.'!K6</f>
        <v>0</v>
      </c>
      <c r="L31" s="85">
        <f>'Analítico Cp.'!L6</f>
        <v>0</v>
      </c>
      <c r="M31" s="85">
        <f>'Analítico Cp.'!M6</f>
        <v>0</v>
      </c>
      <c r="N31" s="85">
        <f>'Analítico Cp.'!N6</f>
        <v>0</v>
      </c>
      <c r="O31" s="86">
        <f>SUM(C31:N31)</f>
        <v>2766251.27</v>
      </c>
      <c r="P31" s="85"/>
      <c r="Q31" s="124">
        <f>IF(O7=0,"-",O31/O7)</f>
        <v>0.99999999907817472</v>
      </c>
      <c r="R31" s="85">
        <f>O7-O31</f>
        <v>2.550000324845314E-3</v>
      </c>
      <c r="S31" s="15"/>
      <c r="T31" s="89"/>
      <c r="U31" s="88"/>
      <c r="V31" s="88"/>
      <c r="W31" s="88"/>
      <c r="X31" s="88"/>
      <c r="Y31" s="88"/>
      <c r="Z31" s="88"/>
    </row>
    <row r="32" spans="1:26" ht="21" customHeight="1" x14ac:dyDescent="0.2">
      <c r="A32" s="90" t="s">
        <v>89</v>
      </c>
      <c r="B32" s="91" t="s">
        <v>90</v>
      </c>
      <c r="C32" s="92">
        <f>'Analítico Cp.'!C7</f>
        <v>31050.639999999999</v>
      </c>
      <c r="D32" s="92">
        <f>'Analítico Cp.'!D7</f>
        <v>105455.29999999999</v>
      </c>
      <c r="E32" s="92">
        <f>'Analítico Cp.'!E7</f>
        <v>55318.07</v>
      </c>
      <c r="F32" s="92">
        <f>'Analítico Cp.'!F7</f>
        <v>0</v>
      </c>
      <c r="G32" s="92">
        <f>'Analítico Cp.'!G7</f>
        <v>0</v>
      </c>
      <c r="H32" s="92">
        <f>'Analítico Cp.'!H7</f>
        <v>0</v>
      </c>
      <c r="I32" s="92">
        <f>'Analítico Cp.'!I7</f>
        <v>0</v>
      </c>
      <c r="J32" s="92">
        <f>'Analítico Cp.'!J7</f>
        <v>0</v>
      </c>
      <c r="K32" s="92">
        <f>'Analítico Cp.'!K7</f>
        <v>0</v>
      </c>
      <c r="L32" s="92">
        <f>'Analítico Cp.'!L7</f>
        <v>0</v>
      </c>
      <c r="M32" s="92">
        <f>'Analítico Cp.'!M7</f>
        <v>0</v>
      </c>
      <c r="N32" s="92">
        <f>'Analítico Cp.'!N7</f>
        <v>0</v>
      </c>
      <c r="O32" s="93">
        <f>SUM(C32:N32)</f>
        <v>191824.01</v>
      </c>
      <c r="P32" s="85"/>
      <c r="Q32" s="124" t="str">
        <f>IF(O8=0,"-",O32/O8)</f>
        <v>-</v>
      </c>
      <c r="R32" s="85">
        <f>O8-O32</f>
        <v>-191824.01</v>
      </c>
      <c r="S32" s="88"/>
      <c r="T32" s="89"/>
      <c r="U32" s="88"/>
      <c r="V32" s="88"/>
      <c r="W32" s="88"/>
      <c r="X32" s="88"/>
      <c r="Y32" s="88"/>
      <c r="Z32" s="88"/>
    </row>
    <row r="33" spans="1:26" ht="21" customHeight="1" x14ac:dyDescent="0.2">
      <c r="A33" s="83" t="s">
        <v>91</v>
      </c>
      <c r="B33" s="84" t="s">
        <v>92</v>
      </c>
      <c r="C33" s="85"/>
      <c r="D33" s="85"/>
      <c r="E33" s="85"/>
      <c r="F33" s="85"/>
      <c r="G33" s="85"/>
      <c r="H33" s="85"/>
      <c r="I33" s="85"/>
      <c r="J33" s="85"/>
      <c r="K33" s="85"/>
      <c r="L33" s="85"/>
      <c r="M33" s="85"/>
      <c r="N33" s="85"/>
      <c r="O33" s="85"/>
      <c r="P33" s="85"/>
      <c r="Q33" s="94"/>
      <c r="R33" s="94"/>
      <c r="S33" s="88"/>
      <c r="T33" s="89"/>
      <c r="U33" s="88"/>
      <c r="V33" s="88"/>
      <c r="W33" s="88"/>
      <c r="X33" s="88"/>
      <c r="Y33" s="88"/>
      <c r="Z33" s="88"/>
    </row>
    <row r="34" spans="1:26" ht="21" customHeight="1" x14ac:dyDescent="0.2">
      <c r="A34" s="95" t="s">
        <v>93</v>
      </c>
      <c r="B34" s="84" t="s">
        <v>94</v>
      </c>
      <c r="C34" s="85">
        <f>'Analítico Cp.'!C9</f>
        <v>0</v>
      </c>
      <c r="D34" s="85">
        <f>'Analítico Cp.'!D9</f>
        <v>0</v>
      </c>
      <c r="E34" s="85">
        <f>'Analítico Cp.'!E9</f>
        <v>1000000</v>
      </c>
      <c r="F34" s="85">
        <f>'Analítico Cp.'!F9</f>
        <v>0</v>
      </c>
      <c r="G34" s="85">
        <f>'Analítico Cp.'!G9</f>
        <v>0</v>
      </c>
      <c r="H34" s="85">
        <f>'Analítico Cp.'!H9</f>
        <v>0</v>
      </c>
      <c r="I34" s="85">
        <f>'Analítico Cp.'!I9</f>
        <v>0</v>
      </c>
      <c r="J34" s="85">
        <f>'Analítico Cp.'!J9</f>
        <v>0</v>
      </c>
      <c r="K34" s="85">
        <f>'Analítico Cp.'!K9</f>
        <v>0</v>
      </c>
      <c r="L34" s="85">
        <f>'Analítico Cp.'!L9</f>
        <v>0</v>
      </c>
      <c r="M34" s="85">
        <f>'Analítico Cp.'!M9</f>
        <v>0</v>
      </c>
      <c r="N34" s="85">
        <f>'Analítico Cp.'!N9</f>
        <v>0</v>
      </c>
      <c r="O34" s="86">
        <f>SUM(C34:N34)</f>
        <v>1000000</v>
      </c>
      <c r="P34" s="85"/>
      <c r="Q34" s="124" t="str">
        <f>IF(O10=0,"-",O34/O10)</f>
        <v>-</v>
      </c>
      <c r="R34" s="85">
        <f>O10-O34</f>
        <v>-1000000</v>
      </c>
      <c r="S34" s="15"/>
      <c r="T34" s="89"/>
      <c r="U34" s="88"/>
      <c r="V34" s="88"/>
      <c r="W34" s="88"/>
      <c r="X34" s="88"/>
      <c r="Y34" s="88"/>
      <c r="Z34" s="88"/>
    </row>
    <row r="35" spans="1:26" ht="21" customHeight="1" x14ac:dyDescent="0.2">
      <c r="A35" s="95" t="s">
        <v>95</v>
      </c>
      <c r="B35" s="84" t="s">
        <v>96</v>
      </c>
      <c r="C35" s="85">
        <f>'Analítico Cp.'!C10</f>
        <v>0</v>
      </c>
      <c r="D35" s="85">
        <f>'Analítico Cp.'!D10</f>
        <v>0</v>
      </c>
      <c r="E35" s="85">
        <f>'Analítico Cp.'!E10</f>
        <v>0</v>
      </c>
      <c r="F35" s="85">
        <f>'Analítico Cp.'!F10</f>
        <v>0</v>
      </c>
      <c r="G35" s="85">
        <f>'Analítico Cp.'!G10</f>
        <v>0</v>
      </c>
      <c r="H35" s="85">
        <f>'Analítico Cp.'!H10</f>
        <v>0</v>
      </c>
      <c r="I35" s="85">
        <f>'Analítico Cp.'!I10</f>
        <v>0</v>
      </c>
      <c r="J35" s="85">
        <f>'Analítico Cp.'!J10</f>
        <v>0</v>
      </c>
      <c r="K35" s="85">
        <f>'Analítico Cp.'!K10</f>
        <v>0</v>
      </c>
      <c r="L35" s="85">
        <f>'Analítico Cp.'!L10</f>
        <v>0</v>
      </c>
      <c r="M35" s="85">
        <f>'Analítico Cp.'!M10</f>
        <v>0</v>
      </c>
      <c r="N35" s="85">
        <f>'Analítico Cp.'!N10</f>
        <v>0</v>
      </c>
      <c r="O35" s="86">
        <f>SUM(C35:N35)</f>
        <v>0</v>
      </c>
      <c r="P35" s="85"/>
      <c r="Q35" s="124" t="str">
        <f>IF(O11=0,"-",O35/O11)</f>
        <v>-</v>
      </c>
      <c r="R35" s="85">
        <f>O11-O35</f>
        <v>0</v>
      </c>
      <c r="S35" s="15"/>
      <c r="T35" s="89"/>
      <c r="U35" s="88"/>
      <c r="V35" s="88"/>
      <c r="W35" s="88"/>
      <c r="X35" s="88"/>
      <c r="Y35" s="88"/>
      <c r="Z35" s="88"/>
    </row>
    <row r="36" spans="1:26" ht="21" customHeight="1" x14ac:dyDescent="0.2">
      <c r="A36" s="95" t="s">
        <v>97</v>
      </c>
      <c r="B36" s="96" t="s">
        <v>98</v>
      </c>
      <c r="C36" s="97">
        <f>'Analítico Cp.'!C11</f>
        <v>0</v>
      </c>
      <c r="D36" s="97">
        <f>'Analítico Cp.'!D11</f>
        <v>1275</v>
      </c>
      <c r="E36" s="97">
        <f>'Analítico Cp.'!E11</f>
        <v>0</v>
      </c>
      <c r="F36" s="97">
        <f>'Analítico Cp.'!F11</f>
        <v>0</v>
      </c>
      <c r="G36" s="97">
        <f>'Analítico Cp.'!G11</f>
        <v>0</v>
      </c>
      <c r="H36" s="97">
        <f>'Analítico Cp.'!H11</f>
        <v>0</v>
      </c>
      <c r="I36" s="97">
        <f>'Analítico Cp.'!I11</f>
        <v>0</v>
      </c>
      <c r="J36" s="97">
        <f>'Analítico Cp.'!J11</f>
        <v>0</v>
      </c>
      <c r="K36" s="97">
        <f>'Analítico Cp.'!K11</f>
        <v>0</v>
      </c>
      <c r="L36" s="97">
        <f>'Analítico Cp.'!L11</f>
        <v>0</v>
      </c>
      <c r="M36" s="97">
        <f>'Analítico Cp.'!M11</f>
        <v>0</v>
      </c>
      <c r="N36" s="97">
        <f>'Analítico Cp.'!N11</f>
        <v>0</v>
      </c>
      <c r="O36" s="125">
        <f>SUM(C36:N36)</f>
        <v>1275</v>
      </c>
      <c r="P36" s="85"/>
      <c r="Q36" s="126" t="str">
        <f>IF(O12=0,"-",O36/O12)</f>
        <v>-</v>
      </c>
      <c r="R36" s="97">
        <f>O12-O36</f>
        <v>-1275</v>
      </c>
      <c r="S36" s="88"/>
      <c r="T36" s="89"/>
      <c r="U36" s="88"/>
      <c r="V36" s="88"/>
      <c r="W36" s="88"/>
      <c r="X36" s="88"/>
      <c r="Y36" s="88"/>
      <c r="Z36" s="88"/>
    </row>
    <row r="37" spans="1:26" ht="21" customHeight="1" x14ac:dyDescent="0.2">
      <c r="A37" s="547" t="s">
        <v>99</v>
      </c>
      <c r="B37" s="546"/>
      <c r="C37" s="93">
        <f t="shared" ref="C37:N37" si="5">SUBTOTAL(9,C33:C36)</f>
        <v>0</v>
      </c>
      <c r="D37" s="93">
        <f t="shared" si="5"/>
        <v>1275</v>
      </c>
      <c r="E37" s="93">
        <f t="shared" si="5"/>
        <v>1000000</v>
      </c>
      <c r="F37" s="93">
        <f t="shared" si="5"/>
        <v>0</v>
      </c>
      <c r="G37" s="93">
        <f t="shared" si="5"/>
        <v>0</v>
      </c>
      <c r="H37" s="93">
        <f t="shared" si="5"/>
        <v>0</v>
      </c>
      <c r="I37" s="93">
        <f t="shared" si="5"/>
        <v>0</v>
      </c>
      <c r="J37" s="93">
        <f t="shared" si="5"/>
        <v>0</v>
      </c>
      <c r="K37" s="93">
        <f t="shared" si="5"/>
        <v>0</v>
      </c>
      <c r="L37" s="93">
        <f t="shared" si="5"/>
        <v>0</v>
      </c>
      <c r="M37" s="93">
        <f t="shared" si="5"/>
        <v>0</v>
      </c>
      <c r="N37" s="93">
        <f t="shared" si="5"/>
        <v>0</v>
      </c>
      <c r="O37" s="93">
        <f>SUM(C37:N37)</f>
        <v>1001275</v>
      </c>
      <c r="P37" s="86"/>
      <c r="Q37" s="127" t="str">
        <f>IF(O13=0,"-",O37/O13)</f>
        <v>-</v>
      </c>
      <c r="R37" s="128">
        <f>O13-O37</f>
        <v>-1001275</v>
      </c>
      <c r="S37" s="88"/>
      <c r="T37" s="89"/>
      <c r="U37" s="88"/>
      <c r="V37" s="88"/>
      <c r="W37" s="88"/>
      <c r="X37" s="88"/>
      <c r="Y37" s="88"/>
      <c r="Z37" s="88"/>
    </row>
    <row r="38" spans="1:26" ht="20.25" customHeight="1" x14ac:dyDescent="0.2">
      <c r="A38" s="548" t="s">
        <v>100</v>
      </c>
      <c r="B38" s="549"/>
      <c r="C38" s="99">
        <f t="shared" ref="C38:N38" si="6">SUBTOTAL(9,C31:C37)</f>
        <v>2797301.91</v>
      </c>
      <c r="D38" s="99">
        <f t="shared" si="6"/>
        <v>106730.29999999999</v>
      </c>
      <c r="E38" s="99">
        <f t="shared" si="6"/>
        <v>1055318.07</v>
      </c>
      <c r="F38" s="99">
        <f t="shared" si="6"/>
        <v>0</v>
      </c>
      <c r="G38" s="99">
        <f t="shared" si="6"/>
        <v>0</v>
      </c>
      <c r="H38" s="99">
        <f t="shared" si="6"/>
        <v>0</v>
      </c>
      <c r="I38" s="99">
        <f t="shared" si="6"/>
        <v>0</v>
      </c>
      <c r="J38" s="99">
        <f t="shared" si="6"/>
        <v>0</v>
      </c>
      <c r="K38" s="99">
        <f t="shared" si="6"/>
        <v>0</v>
      </c>
      <c r="L38" s="99">
        <f t="shared" si="6"/>
        <v>0</v>
      </c>
      <c r="M38" s="99">
        <f t="shared" si="6"/>
        <v>0</v>
      </c>
      <c r="N38" s="99">
        <f t="shared" si="6"/>
        <v>0</v>
      </c>
      <c r="O38" s="99">
        <f>SUM(C38:N38)</f>
        <v>3959350.2800000003</v>
      </c>
      <c r="P38" s="86"/>
      <c r="Q38" s="129">
        <f>IF(O14=0,"-",O38/O14)</f>
        <v>1.43130536234699</v>
      </c>
      <c r="R38" s="99">
        <f>O14-O38</f>
        <v>-1193099.0074499999</v>
      </c>
      <c r="S38" s="88"/>
      <c r="T38" s="89"/>
      <c r="U38" s="88"/>
      <c r="V38" s="88"/>
      <c r="W38" s="88"/>
      <c r="X38" s="88"/>
      <c r="Y38" s="88"/>
      <c r="Z38" s="88"/>
    </row>
    <row r="39" spans="1:26" ht="12" customHeight="1" x14ac:dyDescent="0.2">
      <c r="A39" s="100"/>
      <c r="B39" s="101"/>
      <c r="C39" s="102"/>
      <c r="D39" s="102"/>
      <c r="E39" s="102"/>
      <c r="F39" s="102"/>
      <c r="G39" s="102"/>
      <c r="H39" s="102"/>
      <c r="I39" s="102"/>
      <c r="J39" s="102"/>
      <c r="K39" s="102"/>
      <c r="L39" s="102"/>
      <c r="M39" s="102"/>
      <c r="N39" s="102"/>
      <c r="O39" s="102"/>
      <c r="P39" s="130"/>
      <c r="Q39" s="102"/>
      <c r="R39" s="102"/>
      <c r="S39" s="88"/>
      <c r="T39" s="89"/>
      <c r="U39" s="88"/>
      <c r="V39" s="88"/>
      <c r="W39" s="88"/>
      <c r="X39" s="88"/>
      <c r="Y39" s="88"/>
      <c r="Z39" s="88"/>
    </row>
    <row r="40" spans="1:26" ht="30" customHeight="1" x14ac:dyDescent="0.2">
      <c r="A40" s="103">
        <v>2</v>
      </c>
      <c r="B40" s="104" t="s">
        <v>101</v>
      </c>
      <c r="C40" s="105"/>
      <c r="D40" s="105"/>
      <c r="E40" s="105"/>
      <c r="F40" s="105"/>
      <c r="G40" s="105"/>
      <c r="H40" s="105"/>
      <c r="I40" s="105"/>
      <c r="J40" s="105"/>
      <c r="K40" s="105"/>
      <c r="L40" s="105"/>
      <c r="M40" s="105"/>
      <c r="N40" s="105"/>
      <c r="O40" s="105"/>
      <c r="P40" s="131"/>
      <c r="Q40" s="106" t="str">
        <f>Q30</f>
        <v>Realizado
(/) Previsto</v>
      </c>
      <c r="R40" s="106" t="str">
        <f>R30</f>
        <v>Previsto
(-) Realizado</v>
      </c>
      <c r="S40" s="78"/>
      <c r="T40" s="132"/>
      <c r="U40" s="78"/>
      <c r="V40" s="78"/>
      <c r="W40" s="78"/>
      <c r="X40" s="78"/>
      <c r="Y40" s="78"/>
      <c r="Z40" s="78"/>
    </row>
    <row r="41" spans="1:26" ht="21" customHeight="1" x14ac:dyDescent="0.2">
      <c r="A41" s="107" t="s">
        <v>102</v>
      </c>
      <c r="B41" s="84" t="s">
        <v>103</v>
      </c>
      <c r="C41" s="108"/>
      <c r="D41" s="108"/>
      <c r="E41" s="108"/>
      <c r="F41" s="108"/>
      <c r="G41" s="108"/>
      <c r="H41" s="108"/>
      <c r="I41" s="108"/>
      <c r="J41" s="108"/>
      <c r="K41" s="108"/>
      <c r="L41" s="108"/>
      <c r="M41" s="108"/>
      <c r="N41" s="108"/>
      <c r="O41" s="108"/>
      <c r="P41" s="108"/>
      <c r="Q41" s="108"/>
      <c r="R41" s="108"/>
      <c r="S41" s="88"/>
      <c r="T41" s="89"/>
      <c r="U41" s="88"/>
      <c r="V41" s="88"/>
      <c r="W41" s="88"/>
      <c r="X41" s="88"/>
      <c r="Y41" s="88"/>
      <c r="Z41" s="88"/>
    </row>
    <row r="42" spans="1:26" ht="21" customHeight="1" x14ac:dyDescent="0.2">
      <c r="A42" s="109" t="s">
        <v>104</v>
      </c>
      <c r="B42" s="84" t="s">
        <v>105</v>
      </c>
      <c r="C42" s="85">
        <f>'Analítico Cp.'!C26</f>
        <v>135436.51</v>
      </c>
      <c r="D42" s="85">
        <f>'Analítico Cp.'!D26</f>
        <v>259350.47000000006</v>
      </c>
      <c r="E42" s="85">
        <f>'Analítico Cp.'!E26</f>
        <v>281955.38</v>
      </c>
      <c r="F42" s="85">
        <f>'Analítico Cp.'!F26</f>
        <v>0</v>
      </c>
      <c r="G42" s="85">
        <f>'Analítico Cp.'!G26</f>
        <v>0</v>
      </c>
      <c r="H42" s="85">
        <f>'Analítico Cp.'!H26</f>
        <v>0</v>
      </c>
      <c r="I42" s="85">
        <f>'Analítico Cp.'!I26</f>
        <v>0</v>
      </c>
      <c r="J42" s="85">
        <f>'Analítico Cp.'!J26</f>
        <v>0</v>
      </c>
      <c r="K42" s="85">
        <f>'Analítico Cp.'!K26</f>
        <v>0</v>
      </c>
      <c r="L42" s="85">
        <f>'Analítico Cp.'!L26</f>
        <v>0</v>
      </c>
      <c r="M42" s="85">
        <f>'Analítico Cp.'!M26</f>
        <v>0</v>
      </c>
      <c r="N42" s="85">
        <f>'Analítico Cp.'!N26</f>
        <v>0</v>
      </c>
      <c r="O42" s="86">
        <f t="shared" ref="O42:O50" si="7">SUM(C42:N42)</f>
        <v>676742.3600000001</v>
      </c>
      <c r="P42" s="85"/>
      <c r="Q42" s="133">
        <f t="shared" ref="Q42:Q50" si="8">IF(O18=0,"-",O42/O18)</f>
        <v>0.73822816585782458</v>
      </c>
      <c r="R42" s="85">
        <f t="shared" ref="R42:R50" si="9">O18-O42</f>
        <v>239969.29000000004</v>
      </c>
      <c r="S42" s="88"/>
      <c r="T42" s="89"/>
      <c r="U42" s="88"/>
      <c r="V42" s="88"/>
      <c r="W42" s="88"/>
      <c r="X42" s="88"/>
      <c r="Y42" s="88"/>
      <c r="Z42" s="88"/>
    </row>
    <row r="43" spans="1:26" ht="21" customHeight="1" x14ac:dyDescent="0.2">
      <c r="A43" s="109" t="s">
        <v>106</v>
      </c>
      <c r="B43" s="84" t="s">
        <v>107</v>
      </c>
      <c r="C43" s="85">
        <f>'Analítico Cp.'!C30</f>
        <v>0</v>
      </c>
      <c r="D43" s="85">
        <f>'Analítico Cp.'!D30</f>
        <v>0</v>
      </c>
      <c r="E43" s="85">
        <f>'Analítico Cp.'!E30</f>
        <v>0</v>
      </c>
      <c r="F43" s="85">
        <f>'Analítico Cp.'!F30</f>
        <v>0</v>
      </c>
      <c r="G43" s="85">
        <f>'Analítico Cp.'!G30</f>
        <v>0</v>
      </c>
      <c r="H43" s="85">
        <f>'Analítico Cp.'!H30</f>
        <v>0</v>
      </c>
      <c r="I43" s="85">
        <f>'Analítico Cp.'!I30</f>
        <v>0</v>
      </c>
      <c r="J43" s="85">
        <f>'Analítico Cp.'!J30</f>
        <v>0</v>
      </c>
      <c r="K43" s="85">
        <f>'Analítico Cp.'!K30</f>
        <v>0</v>
      </c>
      <c r="L43" s="85">
        <f>'Analítico Cp.'!L30</f>
        <v>0</v>
      </c>
      <c r="M43" s="85">
        <f>'Analítico Cp.'!M30</f>
        <v>0</v>
      </c>
      <c r="N43" s="85">
        <f>'Analítico Cp.'!N30</f>
        <v>0</v>
      </c>
      <c r="O43" s="86">
        <f t="shared" si="7"/>
        <v>0</v>
      </c>
      <c r="P43" s="85"/>
      <c r="Q43" s="133" t="str">
        <f t="shared" si="8"/>
        <v>-</v>
      </c>
      <c r="R43" s="85">
        <f t="shared" si="9"/>
        <v>0</v>
      </c>
      <c r="S43" s="88"/>
      <c r="T43" s="89"/>
      <c r="U43" s="88"/>
      <c r="V43" s="88"/>
      <c r="W43" s="88"/>
      <c r="X43" s="88"/>
      <c r="Y43" s="88"/>
      <c r="Z43" s="88"/>
    </row>
    <row r="44" spans="1:26" ht="21" customHeight="1" x14ac:dyDescent="0.2">
      <c r="A44" s="109" t="s">
        <v>108</v>
      </c>
      <c r="B44" s="84" t="s">
        <v>109</v>
      </c>
      <c r="C44" s="85">
        <f>'Analítico Cp.'!C44</f>
        <v>52099.667987479945</v>
      </c>
      <c r="D44" s="85">
        <f>'Analítico Cp.'!D44</f>
        <v>199502.99488690621</v>
      </c>
      <c r="E44" s="85">
        <f>'Analítico Cp.'!E44</f>
        <v>211133.50853868946</v>
      </c>
      <c r="F44" s="85">
        <f>'Analítico Cp.'!F44</f>
        <v>0</v>
      </c>
      <c r="G44" s="85">
        <f>'Analítico Cp.'!G44</f>
        <v>0</v>
      </c>
      <c r="H44" s="85">
        <f>'Analítico Cp.'!H44</f>
        <v>0</v>
      </c>
      <c r="I44" s="85">
        <f>'Analítico Cp.'!I44</f>
        <v>0</v>
      </c>
      <c r="J44" s="85">
        <f>'Analítico Cp.'!J44</f>
        <v>0</v>
      </c>
      <c r="K44" s="85">
        <f>'Analítico Cp.'!K44</f>
        <v>0</v>
      </c>
      <c r="L44" s="85">
        <f>'Analítico Cp.'!L44</f>
        <v>0</v>
      </c>
      <c r="M44" s="85">
        <f>'Analítico Cp.'!M44</f>
        <v>0</v>
      </c>
      <c r="N44" s="85">
        <f>'Analítico Cp.'!N44</f>
        <v>0</v>
      </c>
      <c r="O44" s="86">
        <f t="shared" si="7"/>
        <v>462736.17141307564</v>
      </c>
      <c r="P44" s="85"/>
      <c r="Q44" s="133">
        <f t="shared" si="8"/>
        <v>0.75764101349028756</v>
      </c>
      <c r="R44" s="85">
        <f t="shared" si="9"/>
        <v>148022.96539942431</v>
      </c>
      <c r="S44" s="88"/>
      <c r="T44" s="89"/>
      <c r="U44" s="88"/>
      <c r="V44" s="88"/>
      <c r="W44" s="88"/>
      <c r="X44" s="88"/>
      <c r="Y44" s="88"/>
      <c r="Z44" s="88"/>
    </row>
    <row r="45" spans="1:26" ht="21" customHeight="1" x14ac:dyDescent="0.2">
      <c r="A45" s="109" t="s">
        <v>110</v>
      </c>
      <c r="B45" s="84" t="s">
        <v>111</v>
      </c>
      <c r="C45" s="85">
        <f>'Analítico Cp.'!C55</f>
        <v>82602.200000000012</v>
      </c>
      <c r="D45" s="85">
        <f>'Analítico Cp.'!D55</f>
        <v>87525.260000000009</v>
      </c>
      <c r="E45" s="85">
        <f>'Analítico Cp.'!E55</f>
        <v>85686.14</v>
      </c>
      <c r="F45" s="85">
        <f>'Analítico Cp.'!F55</f>
        <v>0</v>
      </c>
      <c r="G45" s="85">
        <f>'Analítico Cp.'!G55</f>
        <v>0</v>
      </c>
      <c r="H45" s="85">
        <f>'Analítico Cp.'!H55</f>
        <v>0</v>
      </c>
      <c r="I45" s="85">
        <f>'Analítico Cp.'!I55</f>
        <v>0</v>
      </c>
      <c r="J45" s="85">
        <f>'Analítico Cp.'!J55</f>
        <v>0</v>
      </c>
      <c r="K45" s="85">
        <f>'Analítico Cp.'!K55</f>
        <v>0</v>
      </c>
      <c r="L45" s="85">
        <f>'Analítico Cp.'!L55</f>
        <v>0</v>
      </c>
      <c r="M45" s="85">
        <f>'Analítico Cp.'!M55</f>
        <v>0</v>
      </c>
      <c r="N45" s="85">
        <f>'Analítico Cp.'!N55</f>
        <v>0</v>
      </c>
      <c r="O45" s="86">
        <f t="shared" si="7"/>
        <v>255813.60000000003</v>
      </c>
      <c r="P45" s="85"/>
      <c r="Q45" s="133">
        <f t="shared" si="8"/>
        <v>0.98160464930412872</v>
      </c>
      <c r="R45" s="85">
        <f t="shared" si="9"/>
        <v>4793.9675999999745</v>
      </c>
      <c r="S45" s="88"/>
      <c r="T45" s="89"/>
      <c r="U45" s="88"/>
      <c r="V45" s="88"/>
      <c r="W45" s="88"/>
      <c r="X45" s="88"/>
      <c r="Y45" s="88"/>
      <c r="Z45" s="88"/>
    </row>
    <row r="46" spans="1:26" ht="21" customHeight="1" x14ac:dyDescent="0.2">
      <c r="A46" s="545" t="s">
        <v>112</v>
      </c>
      <c r="B46" s="546"/>
      <c r="C46" s="93">
        <f t="shared" ref="C46:N46" si="10">SUM(C42:C45)</f>
        <v>270138.37798747997</v>
      </c>
      <c r="D46" s="93">
        <f t="shared" si="10"/>
        <v>546378.72488690633</v>
      </c>
      <c r="E46" s="93">
        <f t="shared" si="10"/>
        <v>578775.02853868948</v>
      </c>
      <c r="F46" s="93">
        <f t="shared" si="10"/>
        <v>0</v>
      </c>
      <c r="G46" s="93">
        <f t="shared" si="10"/>
        <v>0</v>
      </c>
      <c r="H46" s="93">
        <f t="shared" si="10"/>
        <v>0</v>
      </c>
      <c r="I46" s="93">
        <f t="shared" si="10"/>
        <v>0</v>
      </c>
      <c r="J46" s="93">
        <f t="shared" si="10"/>
        <v>0</v>
      </c>
      <c r="K46" s="93">
        <f t="shared" si="10"/>
        <v>0</v>
      </c>
      <c r="L46" s="93">
        <f t="shared" si="10"/>
        <v>0</v>
      </c>
      <c r="M46" s="93">
        <f t="shared" si="10"/>
        <v>0</v>
      </c>
      <c r="N46" s="93">
        <f t="shared" si="10"/>
        <v>0</v>
      </c>
      <c r="O46" s="93">
        <f t="shared" si="7"/>
        <v>1395292.1314130758</v>
      </c>
      <c r="P46" s="86"/>
      <c r="Q46" s="127">
        <f t="shared" si="8"/>
        <v>0.78033053080133052</v>
      </c>
      <c r="R46" s="128">
        <f t="shared" si="9"/>
        <v>392786.22299942421</v>
      </c>
      <c r="S46" s="88"/>
      <c r="T46" s="89"/>
      <c r="U46" s="88"/>
      <c r="V46" s="88"/>
      <c r="W46" s="88"/>
      <c r="X46" s="88"/>
      <c r="Y46" s="88"/>
      <c r="Z46" s="88"/>
    </row>
    <row r="47" spans="1:26" ht="21" customHeight="1" x14ac:dyDescent="0.2">
      <c r="A47" s="107" t="s">
        <v>113</v>
      </c>
      <c r="B47" s="84" t="s">
        <v>114</v>
      </c>
      <c r="C47" s="85">
        <f>'Analítico Cp.'!C148</f>
        <v>974187.17000000039</v>
      </c>
      <c r="D47" s="85">
        <f>'Analítico Cp.'!D148</f>
        <v>1075289.9300000002</v>
      </c>
      <c r="E47" s="85">
        <f>'Analítico Cp.'!E148</f>
        <v>1315514.8800000001</v>
      </c>
      <c r="F47" s="85">
        <f>'Analítico Cp.'!F148</f>
        <v>0</v>
      </c>
      <c r="G47" s="85">
        <f>'Analítico Cp.'!G148</f>
        <v>0</v>
      </c>
      <c r="H47" s="85">
        <f>'Analítico Cp.'!H148</f>
        <v>0</v>
      </c>
      <c r="I47" s="85">
        <f>'Analítico Cp.'!I148</f>
        <v>0</v>
      </c>
      <c r="J47" s="85">
        <f>'Analítico Cp.'!J148</f>
        <v>0</v>
      </c>
      <c r="K47" s="85">
        <f>'Analítico Cp.'!K148</f>
        <v>0</v>
      </c>
      <c r="L47" s="85">
        <f>'Analítico Cp.'!L148</f>
        <v>0</v>
      </c>
      <c r="M47" s="85">
        <f>'Analítico Cp.'!M148</f>
        <v>0</v>
      </c>
      <c r="N47" s="85">
        <f>'Analítico Cp.'!N148</f>
        <v>0</v>
      </c>
      <c r="O47" s="86">
        <f t="shared" si="7"/>
        <v>3364991.9800000004</v>
      </c>
      <c r="P47" s="85"/>
      <c r="Q47" s="133">
        <f t="shared" si="8"/>
        <v>11.769821545995105</v>
      </c>
      <c r="R47" s="85">
        <f t="shared" si="9"/>
        <v>-3079091.9800000004</v>
      </c>
      <c r="S47" s="88"/>
      <c r="T47" s="89"/>
      <c r="U47" s="88"/>
      <c r="V47" s="88"/>
      <c r="W47" s="88"/>
      <c r="X47" s="88"/>
      <c r="Y47" s="88"/>
      <c r="Z47" s="88"/>
    </row>
    <row r="48" spans="1:26" ht="21" customHeight="1" x14ac:dyDescent="0.2">
      <c r="A48" s="107" t="s">
        <v>115</v>
      </c>
      <c r="B48" s="84" t="s">
        <v>116</v>
      </c>
      <c r="C48" s="110">
        <f>'Analítico Cp.'!C164</f>
        <v>23000</v>
      </c>
      <c r="D48" s="110">
        <f>'Analítico Cp.'!D164</f>
        <v>0</v>
      </c>
      <c r="E48" s="110">
        <f>'Analítico Cp.'!E164</f>
        <v>0</v>
      </c>
      <c r="F48" s="110">
        <f>'Analítico Cp.'!F164</f>
        <v>0</v>
      </c>
      <c r="G48" s="110">
        <f>'Analítico Cp.'!G164</f>
        <v>0</v>
      </c>
      <c r="H48" s="110">
        <f>'Analítico Cp.'!H164</f>
        <v>0</v>
      </c>
      <c r="I48" s="110">
        <f>'Analítico Cp.'!I164</f>
        <v>0</v>
      </c>
      <c r="J48" s="110">
        <f>'Analítico Cp.'!J164</f>
        <v>0</v>
      </c>
      <c r="K48" s="110">
        <f>'Analítico Cp.'!K164</f>
        <v>0</v>
      </c>
      <c r="L48" s="110">
        <f>'Analítico Cp.'!L164</f>
        <v>0</v>
      </c>
      <c r="M48" s="110">
        <f>'Analítico Cp.'!M164</f>
        <v>0</v>
      </c>
      <c r="N48" s="110">
        <f>'Analítico Cp.'!N164</f>
        <v>0</v>
      </c>
      <c r="O48" s="86">
        <f t="shared" si="7"/>
        <v>23000</v>
      </c>
      <c r="P48" s="85"/>
      <c r="Q48" s="133" t="str">
        <f t="shared" si="8"/>
        <v>-</v>
      </c>
      <c r="R48" s="85">
        <f t="shared" si="9"/>
        <v>-23000</v>
      </c>
      <c r="S48" s="88"/>
      <c r="T48" s="89"/>
      <c r="U48" s="88"/>
      <c r="V48" s="88"/>
      <c r="W48" s="88"/>
      <c r="X48" s="88"/>
      <c r="Y48" s="88"/>
      <c r="Z48" s="88"/>
    </row>
    <row r="49" spans="1:26" ht="21" customHeight="1" x14ac:dyDescent="0.2">
      <c r="A49" s="112" t="s">
        <v>117</v>
      </c>
      <c r="B49" s="113" t="s">
        <v>52</v>
      </c>
      <c r="C49" s="114">
        <f>'Analítico Cp.'!C165</f>
        <v>10760.62</v>
      </c>
      <c r="D49" s="114">
        <f>'Analítico Cp.'!D165</f>
        <v>18857.13</v>
      </c>
      <c r="E49" s="114">
        <f>'Analítico Cp.'!E165</f>
        <v>18403.57</v>
      </c>
      <c r="F49" s="114">
        <f>'Analítico Cp.'!F165</f>
        <v>0</v>
      </c>
      <c r="G49" s="114">
        <f>'Analítico Cp.'!G165</f>
        <v>0</v>
      </c>
      <c r="H49" s="114">
        <f>'Analítico Cp.'!H165</f>
        <v>0</v>
      </c>
      <c r="I49" s="114">
        <f>'Analítico Cp.'!I165</f>
        <v>0</v>
      </c>
      <c r="J49" s="114">
        <f>'Analítico Cp.'!J165</f>
        <v>0</v>
      </c>
      <c r="K49" s="114">
        <f>'Analítico Cp.'!K165</f>
        <v>0</v>
      </c>
      <c r="L49" s="114">
        <f>'Analítico Cp.'!L165</f>
        <v>0</v>
      </c>
      <c r="M49" s="114">
        <f>'Analítico Cp.'!M165</f>
        <v>0</v>
      </c>
      <c r="N49" s="114">
        <f>'Analítico Cp.'!N165</f>
        <v>0</v>
      </c>
      <c r="O49" s="115">
        <f t="shared" si="7"/>
        <v>48021.32</v>
      </c>
      <c r="P49" s="85"/>
      <c r="Q49" s="134" t="str">
        <f t="shared" si="8"/>
        <v>-</v>
      </c>
      <c r="R49" s="135">
        <f t="shared" si="9"/>
        <v>-48021.32</v>
      </c>
      <c r="S49" s="88"/>
      <c r="T49" s="88"/>
      <c r="U49" s="88"/>
      <c r="V49" s="88"/>
      <c r="W49" s="88"/>
      <c r="X49" s="88"/>
      <c r="Y49" s="88"/>
      <c r="Z49" s="88"/>
    </row>
    <row r="50" spans="1:26" ht="20.25" customHeight="1" x14ac:dyDescent="0.2">
      <c r="A50" s="116" t="s">
        <v>118</v>
      </c>
      <c r="B50" s="117"/>
      <c r="C50" s="99">
        <f t="shared" ref="C50:N50" si="11">SUM(C46:C49)</f>
        <v>1278086.1679874805</v>
      </c>
      <c r="D50" s="99">
        <f t="shared" si="11"/>
        <v>1640525.7848869064</v>
      </c>
      <c r="E50" s="99">
        <f t="shared" si="11"/>
        <v>1912693.4785386897</v>
      </c>
      <c r="F50" s="99">
        <f t="shared" si="11"/>
        <v>0</v>
      </c>
      <c r="G50" s="99">
        <f t="shared" si="11"/>
        <v>0</v>
      </c>
      <c r="H50" s="99">
        <f t="shared" si="11"/>
        <v>0</v>
      </c>
      <c r="I50" s="99">
        <f t="shared" si="11"/>
        <v>0</v>
      </c>
      <c r="J50" s="99">
        <f t="shared" si="11"/>
        <v>0</v>
      </c>
      <c r="K50" s="99">
        <f t="shared" si="11"/>
        <v>0</v>
      </c>
      <c r="L50" s="99">
        <f t="shared" si="11"/>
        <v>0</v>
      </c>
      <c r="M50" s="99">
        <f t="shared" si="11"/>
        <v>0</v>
      </c>
      <c r="N50" s="99">
        <f t="shared" si="11"/>
        <v>0</v>
      </c>
      <c r="O50" s="99">
        <f t="shared" si="7"/>
        <v>4831305.4314130768</v>
      </c>
      <c r="P50" s="86"/>
      <c r="Q50" s="129">
        <f t="shared" si="8"/>
        <v>2.3294869115360899</v>
      </c>
      <c r="R50" s="99">
        <f t="shared" si="9"/>
        <v>-2757327.077000577</v>
      </c>
      <c r="S50" s="88"/>
      <c r="T50" s="88"/>
      <c r="U50" s="88"/>
      <c r="V50" s="88"/>
      <c r="W50" s="88"/>
      <c r="X50" s="88"/>
      <c r="Y50" s="88"/>
      <c r="Z50" s="88"/>
    </row>
    <row r="51" spans="1:26" ht="30" customHeight="1" x14ac:dyDescent="0.2">
      <c r="A51" s="136"/>
      <c r="B51" s="136"/>
      <c r="C51" s="136"/>
      <c r="D51" s="136"/>
      <c r="E51" s="136"/>
      <c r="F51" s="136"/>
      <c r="G51" s="136"/>
      <c r="H51" s="136"/>
      <c r="I51" s="136"/>
      <c r="J51" s="136"/>
      <c r="K51" s="136"/>
      <c r="L51" s="136"/>
      <c r="M51" s="136"/>
      <c r="N51" s="136"/>
      <c r="O51" s="137"/>
      <c r="P51" s="137"/>
      <c r="Q51" s="88"/>
      <c r="R51" s="88"/>
      <c r="S51" s="88"/>
      <c r="T51" s="88"/>
      <c r="U51" s="88"/>
      <c r="V51" s="88"/>
      <c r="W51" s="88"/>
      <c r="X51" s="88"/>
      <c r="Y51" s="88"/>
      <c r="Z51" s="88"/>
    </row>
    <row r="52" spans="1:26" ht="63.75" customHeight="1" x14ac:dyDescent="0.2">
      <c r="A52" s="136"/>
      <c r="B52" s="136"/>
      <c r="C52" s="136"/>
      <c r="D52" s="136"/>
      <c r="E52" s="136"/>
      <c r="F52" s="136"/>
      <c r="G52" s="136"/>
      <c r="H52" s="136"/>
      <c r="I52" s="136"/>
      <c r="J52" s="136"/>
      <c r="K52" s="136"/>
      <c r="L52" s="136"/>
      <c r="M52" s="136"/>
      <c r="N52" s="136"/>
      <c r="O52" s="136"/>
      <c r="P52" s="136"/>
      <c r="Q52" s="88"/>
      <c r="R52" s="88"/>
      <c r="S52" s="88"/>
      <c r="T52" s="88"/>
      <c r="U52" s="88"/>
      <c r="V52" s="88"/>
      <c r="W52" s="88"/>
      <c r="X52" s="88"/>
      <c r="Y52" s="88"/>
      <c r="Z52" s="88"/>
    </row>
    <row r="53" spans="1:26" ht="30" customHeight="1" x14ac:dyDescent="0.2">
      <c r="A53" s="136"/>
      <c r="B53" s="136"/>
      <c r="C53" s="136"/>
      <c r="D53" s="136"/>
      <c r="E53" s="136"/>
      <c r="F53" s="136"/>
      <c r="G53" s="136"/>
      <c r="H53" s="136"/>
      <c r="I53" s="136"/>
      <c r="J53" s="136"/>
      <c r="K53" s="136"/>
      <c r="L53" s="136"/>
      <c r="M53" s="136"/>
      <c r="N53" s="136"/>
      <c r="O53" s="136"/>
      <c r="P53" s="136"/>
      <c r="Q53" s="88"/>
      <c r="R53" s="88"/>
      <c r="S53" s="88"/>
      <c r="T53" s="88"/>
      <c r="U53" s="88"/>
      <c r="V53" s="88"/>
      <c r="W53" s="88"/>
      <c r="X53" s="88"/>
      <c r="Y53" s="88"/>
      <c r="Z53" s="88"/>
    </row>
    <row r="54" spans="1:26" ht="46.5" customHeight="1" x14ac:dyDescent="0.2">
      <c r="A54" s="136"/>
      <c r="B54" s="136"/>
      <c r="C54" s="136"/>
      <c r="D54" s="136"/>
      <c r="E54" s="136"/>
      <c r="F54" s="136"/>
      <c r="G54" s="136"/>
      <c r="H54" s="136"/>
      <c r="I54" s="136"/>
      <c r="J54" s="136"/>
      <c r="K54" s="136"/>
      <c r="L54" s="136"/>
      <c r="M54" s="136"/>
      <c r="N54" s="136"/>
      <c r="O54" s="136"/>
      <c r="P54" s="136"/>
      <c r="Q54" s="88"/>
      <c r="R54" s="88"/>
      <c r="S54" s="88"/>
      <c r="T54" s="88"/>
      <c r="U54" s="88"/>
      <c r="V54" s="88"/>
      <c r="W54" s="88"/>
      <c r="X54" s="88"/>
      <c r="Y54" s="88"/>
      <c r="Z54" s="88"/>
    </row>
    <row r="55" spans="1:26" ht="30" customHeight="1" x14ac:dyDescent="0.2">
      <c r="A55" s="136"/>
      <c r="B55" s="136"/>
      <c r="C55" s="136"/>
      <c r="D55" s="136"/>
      <c r="E55" s="136"/>
      <c r="F55" s="136"/>
      <c r="G55" s="136"/>
      <c r="H55" s="136"/>
      <c r="I55" s="136"/>
      <c r="J55" s="136"/>
      <c r="K55" s="136"/>
      <c r="L55" s="136"/>
      <c r="M55" s="136"/>
      <c r="N55" s="136"/>
      <c r="O55" s="136"/>
      <c r="P55" s="136"/>
      <c r="Q55" s="88"/>
      <c r="R55" s="88"/>
      <c r="S55" s="88"/>
      <c r="T55" s="88"/>
      <c r="U55" s="88"/>
      <c r="V55" s="88"/>
      <c r="W55" s="88"/>
      <c r="X55" s="88"/>
      <c r="Y55" s="88"/>
      <c r="Z55" s="88"/>
    </row>
    <row r="56" spans="1:26" ht="30" customHeight="1" x14ac:dyDescent="0.2">
      <c r="A56" s="136"/>
      <c r="B56" s="136"/>
      <c r="C56" s="136"/>
      <c r="D56" s="136"/>
      <c r="E56" s="136"/>
      <c r="F56" s="136"/>
      <c r="G56" s="136"/>
      <c r="H56" s="136"/>
      <c r="I56" s="136"/>
      <c r="J56" s="136"/>
      <c r="K56" s="136"/>
      <c r="L56" s="136"/>
      <c r="M56" s="136"/>
      <c r="N56" s="136"/>
      <c r="O56" s="136"/>
      <c r="P56" s="136"/>
      <c r="Q56" s="88"/>
      <c r="R56" s="88"/>
      <c r="S56" s="88"/>
      <c r="T56" s="88"/>
      <c r="U56" s="88"/>
      <c r="V56" s="88"/>
      <c r="W56" s="88"/>
      <c r="X56" s="88"/>
      <c r="Y56" s="88"/>
      <c r="Z56" s="88"/>
    </row>
    <row r="57" spans="1:26" ht="30" customHeight="1" x14ac:dyDescent="0.2">
      <c r="A57" s="88"/>
      <c r="B57" s="88"/>
      <c r="C57" s="88"/>
      <c r="D57" s="88"/>
      <c r="E57" s="88"/>
      <c r="F57" s="88"/>
      <c r="G57" s="88"/>
      <c r="H57" s="88"/>
      <c r="I57" s="88"/>
      <c r="J57" s="88"/>
      <c r="K57" s="88"/>
      <c r="L57" s="88"/>
      <c r="M57" s="88"/>
      <c r="N57" s="88"/>
      <c r="O57" s="136"/>
      <c r="P57" s="136"/>
      <c r="Q57" s="88"/>
      <c r="R57" s="88"/>
      <c r="S57" s="88"/>
      <c r="T57" s="88"/>
      <c r="U57" s="88"/>
      <c r="V57" s="88"/>
      <c r="W57" s="88"/>
      <c r="X57" s="88"/>
      <c r="Y57" s="88"/>
      <c r="Z57" s="88"/>
    </row>
    <row r="58" spans="1:26" ht="30" customHeight="1" x14ac:dyDescent="0.2">
      <c r="A58" s="88"/>
      <c r="B58" s="88"/>
      <c r="C58" s="88"/>
      <c r="D58" s="88"/>
      <c r="E58" s="88"/>
      <c r="F58" s="88"/>
      <c r="G58" s="88"/>
      <c r="H58" s="88"/>
      <c r="I58" s="88"/>
      <c r="J58" s="88"/>
      <c r="K58" s="88"/>
      <c r="L58" s="88"/>
      <c r="M58" s="88"/>
      <c r="N58" s="88"/>
      <c r="O58" s="87"/>
      <c r="P58" s="87"/>
      <c r="Q58" s="88"/>
      <c r="R58" s="88"/>
      <c r="S58" s="88"/>
      <c r="T58" s="89"/>
      <c r="U58" s="88"/>
      <c r="V58" s="88"/>
      <c r="W58" s="88"/>
      <c r="X58" s="88"/>
      <c r="Y58" s="88"/>
      <c r="Z58" s="88"/>
    </row>
    <row r="59" spans="1:26" ht="30" customHeight="1" x14ac:dyDescent="0.2">
      <c r="A59" s="88"/>
      <c r="B59" s="88"/>
      <c r="C59" s="88"/>
      <c r="D59" s="88"/>
      <c r="E59" s="88"/>
      <c r="F59" s="88"/>
      <c r="G59" s="88"/>
      <c r="H59" s="88"/>
      <c r="I59" s="88"/>
      <c r="J59" s="88"/>
      <c r="K59" s="88"/>
      <c r="L59" s="88"/>
      <c r="M59" s="88"/>
      <c r="N59" s="88"/>
      <c r="O59" s="87"/>
      <c r="P59" s="87"/>
      <c r="Q59" s="88"/>
      <c r="R59" s="88"/>
      <c r="S59" s="88"/>
      <c r="T59" s="89"/>
      <c r="U59" s="88"/>
      <c r="V59" s="88"/>
      <c r="W59" s="88"/>
      <c r="X59" s="88"/>
      <c r="Y59" s="88"/>
      <c r="Z59" s="88"/>
    </row>
    <row r="60" spans="1:26" ht="30" customHeight="1" x14ac:dyDescent="0.2">
      <c r="A60" s="88"/>
      <c r="B60" s="88"/>
      <c r="C60" s="88"/>
      <c r="D60" s="88"/>
      <c r="E60" s="88"/>
      <c r="F60" s="88"/>
      <c r="G60" s="88"/>
      <c r="H60" s="88"/>
      <c r="I60" s="88"/>
      <c r="J60" s="88"/>
      <c r="K60" s="88"/>
      <c r="L60" s="88"/>
      <c r="M60" s="88"/>
      <c r="N60" s="88"/>
      <c r="O60" s="87"/>
      <c r="P60" s="87"/>
      <c r="Q60" s="88"/>
      <c r="R60" s="88"/>
      <c r="S60" s="88"/>
      <c r="T60" s="89"/>
      <c r="U60" s="88"/>
      <c r="V60" s="88"/>
      <c r="W60" s="88"/>
      <c r="X60" s="88"/>
      <c r="Y60" s="88"/>
      <c r="Z60" s="88"/>
    </row>
    <row r="61" spans="1:26" ht="30" customHeight="1" x14ac:dyDescent="0.2">
      <c r="A61" s="88"/>
      <c r="B61" s="88"/>
      <c r="C61" s="88"/>
      <c r="D61" s="88"/>
      <c r="E61" s="88"/>
      <c r="F61" s="88"/>
      <c r="G61" s="88"/>
      <c r="H61" s="88"/>
      <c r="I61" s="88"/>
      <c r="J61" s="88"/>
      <c r="K61" s="88"/>
      <c r="L61" s="88"/>
      <c r="M61" s="88"/>
      <c r="N61" s="88"/>
      <c r="O61" s="87"/>
      <c r="P61" s="87"/>
      <c r="Q61" s="88"/>
      <c r="R61" s="88"/>
      <c r="S61" s="88"/>
      <c r="T61" s="89"/>
      <c r="U61" s="88"/>
      <c r="V61" s="88"/>
      <c r="W61" s="88"/>
      <c r="X61" s="88"/>
      <c r="Y61" s="88"/>
      <c r="Z61" s="88"/>
    </row>
    <row r="62" spans="1:26" ht="30" customHeight="1" x14ac:dyDescent="0.2">
      <c r="A62" s="88"/>
      <c r="B62" s="88"/>
      <c r="C62" s="88"/>
      <c r="D62" s="88"/>
      <c r="E62" s="88"/>
      <c r="F62" s="88"/>
      <c r="G62" s="88"/>
      <c r="H62" s="88"/>
      <c r="I62" s="88"/>
      <c r="J62" s="88"/>
      <c r="K62" s="88"/>
      <c r="L62" s="88"/>
      <c r="M62" s="88"/>
      <c r="N62" s="88"/>
      <c r="O62" s="87"/>
      <c r="P62" s="87"/>
      <c r="Q62" s="88"/>
      <c r="R62" s="88"/>
      <c r="S62" s="88"/>
      <c r="T62" s="89"/>
      <c r="U62" s="88"/>
      <c r="V62" s="88"/>
      <c r="W62" s="88"/>
      <c r="X62" s="88"/>
      <c r="Y62" s="88"/>
      <c r="Z62" s="88"/>
    </row>
    <row r="63" spans="1:26" ht="30" customHeight="1" x14ac:dyDescent="0.2">
      <c r="A63" s="88"/>
      <c r="B63" s="88"/>
      <c r="C63" s="88"/>
      <c r="D63" s="88"/>
      <c r="E63" s="88"/>
      <c r="F63" s="88"/>
      <c r="G63" s="88"/>
      <c r="H63" s="88"/>
      <c r="I63" s="88"/>
      <c r="J63" s="88"/>
      <c r="K63" s="88"/>
      <c r="L63" s="88"/>
      <c r="M63" s="88"/>
      <c r="N63" s="88"/>
      <c r="O63" s="87"/>
      <c r="P63" s="87"/>
      <c r="Q63" s="88"/>
      <c r="R63" s="88"/>
      <c r="S63" s="88"/>
      <c r="T63" s="89"/>
      <c r="U63" s="88"/>
      <c r="V63" s="88"/>
      <c r="W63" s="88"/>
      <c r="X63" s="88"/>
      <c r="Y63" s="88"/>
      <c r="Z63" s="88"/>
    </row>
    <row r="64" spans="1:26" ht="30" customHeight="1" x14ac:dyDescent="0.2">
      <c r="A64" s="88"/>
      <c r="B64" s="88"/>
      <c r="C64" s="88"/>
      <c r="D64" s="88"/>
      <c r="E64" s="88"/>
      <c r="F64" s="88"/>
      <c r="G64" s="88"/>
      <c r="H64" s="88"/>
      <c r="I64" s="88"/>
      <c r="J64" s="88"/>
      <c r="K64" s="88"/>
      <c r="L64" s="88"/>
      <c r="M64" s="88"/>
      <c r="N64" s="88"/>
      <c r="O64" s="87"/>
      <c r="P64" s="87"/>
      <c r="Q64" s="88"/>
      <c r="R64" s="88"/>
      <c r="S64" s="88"/>
      <c r="T64" s="89"/>
      <c r="U64" s="88"/>
      <c r="V64" s="88"/>
      <c r="W64" s="88"/>
      <c r="X64" s="88"/>
      <c r="Y64" s="88"/>
      <c r="Z64" s="88"/>
    </row>
    <row r="65" spans="1:26" ht="30" customHeight="1" x14ac:dyDescent="0.2">
      <c r="A65" s="88"/>
      <c r="B65" s="88"/>
      <c r="C65" s="88"/>
      <c r="D65" s="88"/>
      <c r="E65" s="88"/>
      <c r="F65" s="88"/>
      <c r="G65" s="88"/>
      <c r="H65" s="88"/>
      <c r="I65" s="88"/>
      <c r="J65" s="88"/>
      <c r="K65" s="88"/>
      <c r="L65" s="88"/>
      <c r="M65" s="88"/>
      <c r="N65" s="88"/>
      <c r="O65" s="87"/>
      <c r="P65" s="87"/>
      <c r="Q65" s="88"/>
      <c r="R65" s="88"/>
      <c r="S65" s="88"/>
      <c r="T65" s="89"/>
      <c r="U65" s="88"/>
      <c r="V65" s="88"/>
      <c r="W65" s="88"/>
      <c r="X65" s="88"/>
      <c r="Y65" s="88"/>
      <c r="Z65" s="88"/>
    </row>
    <row r="66" spans="1:26" ht="30" customHeight="1" x14ac:dyDescent="0.2">
      <c r="A66" s="88"/>
      <c r="B66" s="88"/>
      <c r="C66" s="88"/>
      <c r="D66" s="88"/>
      <c r="E66" s="88"/>
      <c r="F66" s="88"/>
      <c r="G66" s="88"/>
      <c r="H66" s="88"/>
      <c r="I66" s="88"/>
      <c r="J66" s="88"/>
      <c r="K66" s="88"/>
      <c r="L66" s="88"/>
      <c r="M66" s="88"/>
      <c r="N66" s="88"/>
      <c r="O66" s="87"/>
      <c r="P66" s="87"/>
      <c r="Q66" s="88"/>
      <c r="R66" s="88"/>
      <c r="S66" s="88"/>
      <c r="T66" s="89"/>
      <c r="U66" s="88"/>
      <c r="V66" s="88"/>
      <c r="W66" s="88"/>
      <c r="X66" s="88"/>
      <c r="Y66" s="88"/>
      <c r="Z66" s="88"/>
    </row>
    <row r="67" spans="1:26" ht="30" customHeight="1" x14ac:dyDescent="0.2">
      <c r="A67" s="88"/>
      <c r="B67" s="88"/>
      <c r="C67" s="88"/>
      <c r="D67" s="88"/>
      <c r="E67" s="88"/>
      <c r="F67" s="88"/>
      <c r="G67" s="88"/>
      <c r="H67" s="88"/>
      <c r="I67" s="88"/>
      <c r="J67" s="88"/>
      <c r="K67" s="88"/>
      <c r="L67" s="88"/>
      <c r="M67" s="88"/>
      <c r="N67" s="88"/>
      <c r="O67" s="87"/>
      <c r="P67" s="87"/>
      <c r="Q67" s="88"/>
      <c r="R67" s="88"/>
      <c r="S67" s="88"/>
      <c r="T67" s="89"/>
      <c r="U67" s="88"/>
      <c r="V67" s="88"/>
      <c r="W67" s="88"/>
      <c r="X67" s="88"/>
      <c r="Y67" s="88"/>
      <c r="Z67" s="88"/>
    </row>
    <row r="68" spans="1:26" ht="30" customHeight="1" x14ac:dyDescent="0.2">
      <c r="A68" s="88"/>
      <c r="B68" s="88"/>
      <c r="C68" s="88"/>
      <c r="D68" s="88"/>
      <c r="E68" s="88"/>
      <c r="F68" s="88"/>
      <c r="G68" s="88"/>
      <c r="H68" s="88"/>
      <c r="I68" s="88"/>
      <c r="J68" s="88"/>
      <c r="K68" s="88"/>
      <c r="L68" s="88"/>
      <c r="M68" s="88"/>
      <c r="N68" s="88"/>
      <c r="O68" s="87"/>
      <c r="P68" s="87"/>
      <c r="Q68" s="88"/>
      <c r="R68" s="88"/>
      <c r="S68" s="88"/>
      <c r="T68" s="89"/>
      <c r="U68" s="88"/>
      <c r="V68" s="88"/>
      <c r="W68" s="88"/>
      <c r="X68" s="88"/>
      <c r="Y68" s="88"/>
      <c r="Z68" s="88"/>
    </row>
    <row r="69" spans="1:26" ht="30" customHeight="1" x14ac:dyDescent="0.2">
      <c r="A69" s="88"/>
      <c r="B69" s="88"/>
      <c r="C69" s="88"/>
      <c r="D69" s="88"/>
      <c r="E69" s="88"/>
      <c r="F69" s="88"/>
      <c r="G69" s="88"/>
      <c r="H69" s="88"/>
      <c r="I69" s="88"/>
      <c r="J69" s="88"/>
      <c r="K69" s="88"/>
      <c r="L69" s="88"/>
      <c r="M69" s="88"/>
      <c r="N69" s="88"/>
      <c r="O69" s="87"/>
      <c r="P69" s="87"/>
      <c r="Q69" s="88"/>
      <c r="R69" s="88"/>
      <c r="S69" s="88"/>
      <c r="T69" s="89"/>
      <c r="U69" s="88"/>
      <c r="V69" s="88"/>
      <c r="W69" s="88"/>
      <c r="X69" s="88"/>
      <c r="Y69" s="88"/>
      <c r="Z69" s="88"/>
    </row>
    <row r="70" spans="1:26" ht="30" customHeight="1" x14ac:dyDescent="0.2">
      <c r="A70" s="88"/>
      <c r="B70" s="88"/>
      <c r="C70" s="88"/>
      <c r="D70" s="88"/>
      <c r="E70" s="88"/>
      <c r="F70" s="88"/>
      <c r="G70" s="88"/>
      <c r="H70" s="88"/>
      <c r="I70" s="88"/>
      <c r="J70" s="88"/>
      <c r="K70" s="88"/>
      <c r="L70" s="88"/>
      <c r="M70" s="88"/>
      <c r="N70" s="88"/>
      <c r="O70" s="87"/>
      <c r="P70" s="87"/>
      <c r="Q70" s="88"/>
      <c r="R70" s="88"/>
      <c r="S70" s="88"/>
      <c r="T70" s="89"/>
      <c r="U70" s="88"/>
      <c r="V70" s="88"/>
      <c r="W70" s="88"/>
      <c r="X70" s="88"/>
      <c r="Y70" s="88"/>
      <c r="Z70" s="88"/>
    </row>
    <row r="71" spans="1:26" ht="30" customHeight="1" x14ac:dyDescent="0.2">
      <c r="A71" s="88"/>
      <c r="B71" s="88"/>
      <c r="C71" s="88"/>
      <c r="D71" s="88"/>
      <c r="E71" s="88"/>
      <c r="F71" s="88"/>
      <c r="G71" s="88"/>
      <c r="H71" s="88"/>
      <c r="I71" s="88"/>
      <c r="J71" s="88"/>
      <c r="K71" s="88"/>
      <c r="L71" s="88"/>
      <c r="M71" s="88"/>
      <c r="N71" s="88"/>
      <c r="O71" s="87"/>
      <c r="P71" s="87"/>
      <c r="Q71" s="88"/>
      <c r="R71" s="88"/>
      <c r="S71" s="88"/>
      <c r="T71" s="89"/>
      <c r="U71" s="88"/>
      <c r="V71" s="88"/>
      <c r="W71" s="88"/>
      <c r="X71" s="88"/>
      <c r="Y71" s="88"/>
      <c r="Z71" s="88"/>
    </row>
    <row r="72" spans="1:26" ht="30" customHeight="1" x14ac:dyDescent="0.2">
      <c r="A72" s="88"/>
      <c r="B72" s="88"/>
      <c r="C72" s="88"/>
      <c r="D72" s="88"/>
      <c r="E72" s="88"/>
      <c r="F72" s="88"/>
      <c r="G72" s="88"/>
      <c r="H72" s="88"/>
      <c r="I72" s="88"/>
      <c r="J72" s="88"/>
      <c r="K72" s="88"/>
      <c r="L72" s="88"/>
      <c r="M72" s="88"/>
      <c r="N72" s="88"/>
      <c r="O72" s="87"/>
      <c r="P72" s="87"/>
      <c r="Q72" s="88"/>
      <c r="R72" s="88"/>
      <c r="S72" s="88"/>
      <c r="T72" s="89"/>
      <c r="U72" s="88"/>
      <c r="V72" s="88"/>
      <c r="W72" s="88"/>
      <c r="X72" s="88"/>
      <c r="Y72" s="88"/>
      <c r="Z72" s="88"/>
    </row>
    <row r="73" spans="1:26" ht="30" customHeight="1" x14ac:dyDescent="0.2">
      <c r="A73" s="88"/>
      <c r="B73" s="88"/>
      <c r="C73" s="88"/>
      <c r="D73" s="88"/>
      <c r="E73" s="88"/>
      <c r="F73" s="88"/>
      <c r="G73" s="88"/>
      <c r="H73" s="88"/>
      <c r="I73" s="88"/>
      <c r="J73" s="88"/>
      <c r="K73" s="88"/>
      <c r="L73" s="88"/>
      <c r="M73" s="88"/>
      <c r="N73" s="88"/>
      <c r="O73" s="87"/>
      <c r="P73" s="87"/>
      <c r="Q73" s="88"/>
      <c r="R73" s="88"/>
      <c r="S73" s="88"/>
      <c r="T73" s="89"/>
      <c r="U73" s="88"/>
      <c r="V73" s="88"/>
      <c r="W73" s="88"/>
      <c r="X73" s="88"/>
      <c r="Y73" s="88"/>
      <c r="Z73" s="88"/>
    </row>
    <row r="74" spans="1:26" ht="30" customHeight="1" x14ac:dyDescent="0.2">
      <c r="A74" s="88"/>
      <c r="B74" s="88"/>
      <c r="C74" s="88"/>
      <c r="D74" s="88"/>
      <c r="E74" s="88"/>
      <c r="F74" s="88"/>
      <c r="G74" s="88"/>
      <c r="H74" s="88"/>
      <c r="I74" s="88"/>
      <c r="J74" s="88"/>
      <c r="K74" s="88"/>
      <c r="L74" s="88"/>
      <c r="M74" s="88"/>
      <c r="N74" s="88"/>
      <c r="O74" s="87"/>
      <c r="P74" s="87"/>
      <c r="Q74" s="88"/>
      <c r="R74" s="88"/>
      <c r="S74" s="88"/>
      <c r="T74" s="89"/>
      <c r="U74" s="88"/>
      <c r="V74" s="88"/>
      <c r="W74" s="88"/>
      <c r="X74" s="88"/>
      <c r="Y74" s="88"/>
      <c r="Z74" s="88"/>
    </row>
    <row r="75" spans="1:26" ht="30" customHeight="1" x14ac:dyDescent="0.2">
      <c r="A75" s="88"/>
      <c r="B75" s="88"/>
      <c r="C75" s="88"/>
      <c r="D75" s="88"/>
      <c r="E75" s="88"/>
      <c r="F75" s="88"/>
      <c r="G75" s="88"/>
      <c r="H75" s="88"/>
      <c r="I75" s="88"/>
      <c r="J75" s="88"/>
      <c r="K75" s="88"/>
      <c r="L75" s="88"/>
      <c r="M75" s="88"/>
      <c r="N75" s="88"/>
      <c r="O75" s="87"/>
      <c r="P75" s="87"/>
      <c r="Q75" s="88"/>
      <c r="R75" s="88"/>
      <c r="S75" s="88"/>
      <c r="T75" s="89"/>
      <c r="U75" s="88"/>
      <c r="V75" s="88"/>
      <c r="W75" s="88"/>
      <c r="X75" s="88"/>
      <c r="Y75" s="88"/>
      <c r="Z75" s="88"/>
    </row>
    <row r="76" spans="1:26" ht="30" customHeight="1" x14ac:dyDescent="0.2">
      <c r="A76" s="88"/>
      <c r="B76" s="88"/>
      <c r="C76" s="88"/>
      <c r="D76" s="88"/>
      <c r="E76" s="88"/>
      <c r="F76" s="88"/>
      <c r="G76" s="88"/>
      <c r="H76" s="88"/>
      <c r="I76" s="88"/>
      <c r="J76" s="88"/>
      <c r="K76" s="88"/>
      <c r="L76" s="88"/>
      <c r="M76" s="88"/>
      <c r="N76" s="88"/>
      <c r="O76" s="87"/>
      <c r="P76" s="87"/>
      <c r="Q76" s="88"/>
      <c r="R76" s="88"/>
      <c r="S76" s="88"/>
      <c r="T76" s="89"/>
      <c r="U76" s="88"/>
      <c r="V76" s="88"/>
      <c r="W76" s="88"/>
      <c r="X76" s="88"/>
      <c r="Y76" s="88"/>
      <c r="Z76" s="88"/>
    </row>
    <row r="77" spans="1:26" ht="30" customHeight="1" x14ac:dyDescent="0.2">
      <c r="A77" s="88"/>
      <c r="B77" s="88"/>
      <c r="C77" s="88"/>
      <c r="D77" s="88"/>
      <c r="E77" s="88"/>
      <c r="F77" s="88"/>
      <c r="G77" s="88"/>
      <c r="H77" s="88"/>
      <c r="I77" s="88"/>
      <c r="J77" s="88"/>
      <c r="K77" s="88"/>
      <c r="L77" s="88"/>
      <c r="M77" s="88"/>
      <c r="N77" s="88"/>
      <c r="O77" s="87"/>
      <c r="P77" s="87"/>
      <c r="Q77" s="88"/>
      <c r="R77" s="88"/>
      <c r="S77" s="88"/>
      <c r="T77" s="89"/>
      <c r="U77" s="88"/>
      <c r="V77" s="88"/>
      <c r="W77" s="88"/>
      <c r="X77" s="88"/>
      <c r="Y77" s="88"/>
      <c r="Z77" s="88"/>
    </row>
    <row r="78" spans="1:26" ht="30" customHeight="1" x14ac:dyDescent="0.2">
      <c r="A78" s="88"/>
      <c r="B78" s="88"/>
      <c r="C78" s="88"/>
      <c r="D78" s="88"/>
      <c r="E78" s="88"/>
      <c r="F78" s="88"/>
      <c r="G78" s="88"/>
      <c r="H78" s="88"/>
      <c r="I78" s="88"/>
      <c r="J78" s="88"/>
      <c r="K78" s="88"/>
      <c r="L78" s="88"/>
      <c r="M78" s="88"/>
      <c r="N78" s="88"/>
      <c r="O78" s="87"/>
      <c r="P78" s="87"/>
      <c r="Q78" s="88"/>
      <c r="R78" s="88"/>
      <c r="S78" s="88"/>
      <c r="T78" s="89"/>
      <c r="U78" s="88"/>
      <c r="V78" s="88"/>
      <c r="W78" s="88"/>
      <c r="X78" s="88"/>
      <c r="Y78" s="88"/>
      <c r="Z78" s="88"/>
    </row>
    <row r="79" spans="1:26" ht="30" customHeight="1" x14ac:dyDescent="0.2">
      <c r="A79" s="88"/>
      <c r="B79" s="88"/>
      <c r="C79" s="88"/>
      <c r="D79" s="88"/>
      <c r="E79" s="88"/>
      <c r="F79" s="88"/>
      <c r="G79" s="88"/>
      <c r="H79" s="88"/>
      <c r="I79" s="88"/>
      <c r="J79" s="88"/>
      <c r="K79" s="88"/>
      <c r="L79" s="88"/>
      <c r="M79" s="88"/>
      <c r="N79" s="88"/>
      <c r="O79" s="87"/>
      <c r="P79" s="87"/>
      <c r="Q79" s="88"/>
      <c r="R79" s="88"/>
      <c r="S79" s="88"/>
      <c r="T79" s="89"/>
      <c r="U79" s="88"/>
      <c r="V79" s="88"/>
      <c r="W79" s="88"/>
      <c r="X79" s="88"/>
      <c r="Y79" s="88"/>
      <c r="Z79" s="88"/>
    </row>
    <row r="80" spans="1:26" ht="30" customHeight="1" x14ac:dyDescent="0.2">
      <c r="A80" s="88"/>
      <c r="B80" s="88"/>
      <c r="C80" s="88"/>
      <c r="D80" s="88"/>
      <c r="E80" s="88"/>
      <c r="F80" s="88"/>
      <c r="G80" s="88"/>
      <c r="H80" s="88"/>
      <c r="I80" s="88"/>
      <c r="J80" s="88"/>
      <c r="K80" s="88"/>
      <c r="L80" s="88"/>
      <c r="M80" s="88"/>
      <c r="N80" s="88"/>
      <c r="O80" s="87"/>
      <c r="P80" s="87"/>
      <c r="Q80" s="88"/>
      <c r="R80" s="88"/>
      <c r="S80" s="88"/>
      <c r="T80" s="89"/>
      <c r="U80" s="88"/>
      <c r="V80" s="88"/>
      <c r="W80" s="88"/>
      <c r="X80" s="88"/>
      <c r="Y80" s="88"/>
      <c r="Z80" s="88"/>
    </row>
    <row r="81" spans="1:26" ht="30" customHeight="1" x14ac:dyDescent="0.2">
      <c r="A81" s="88"/>
      <c r="B81" s="88"/>
      <c r="C81" s="88"/>
      <c r="D81" s="88"/>
      <c r="E81" s="88"/>
      <c r="F81" s="88"/>
      <c r="G81" s="88"/>
      <c r="H81" s="88"/>
      <c r="I81" s="88"/>
      <c r="J81" s="88"/>
      <c r="K81" s="88"/>
      <c r="L81" s="88"/>
      <c r="M81" s="88"/>
      <c r="N81" s="88"/>
      <c r="O81" s="87"/>
      <c r="P81" s="87"/>
      <c r="Q81" s="88"/>
      <c r="R81" s="88"/>
      <c r="S81" s="88"/>
      <c r="T81" s="89"/>
      <c r="U81" s="88"/>
      <c r="V81" s="88"/>
      <c r="W81" s="88"/>
      <c r="X81" s="88"/>
      <c r="Y81" s="88"/>
      <c r="Z81" s="88"/>
    </row>
    <row r="82" spans="1:26" ht="30" customHeight="1" x14ac:dyDescent="0.2">
      <c r="A82" s="88"/>
      <c r="B82" s="88"/>
      <c r="C82" s="88"/>
      <c r="D82" s="88"/>
      <c r="E82" s="88"/>
      <c r="F82" s="88"/>
      <c r="G82" s="88"/>
      <c r="H82" s="88"/>
      <c r="I82" s="88"/>
      <c r="J82" s="88"/>
      <c r="K82" s="88"/>
      <c r="L82" s="88"/>
      <c r="M82" s="88"/>
      <c r="N82" s="88"/>
      <c r="O82" s="87"/>
      <c r="P82" s="87"/>
      <c r="Q82" s="88"/>
      <c r="R82" s="88"/>
      <c r="S82" s="88"/>
      <c r="T82" s="89"/>
      <c r="U82" s="88"/>
      <c r="V82" s="88"/>
      <c r="W82" s="88"/>
      <c r="X82" s="88"/>
      <c r="Y82" s="88"/>
      <c r="Z82" s="88"/>
    </row>
    <row r="83" spans="1:26" ht="30" customHeight="1" x14ac:dyDescent="0.2">
      <c r="A83" s="88"/>
      <c r="B83" s="88"/>
      <c r="C83" s="88"/>
      <c r="D83" s="88"/>
      <c r="E83" s="88"/>
      <c r="F83" s="88"/>
      <c r="G83" s="88"/>
      <c r="H83" s="88"/>
      <c r="I83" s="88"/>
      <c r="J83" s="88"/>
      <c r="K83" s="88"/>
      <c r="L83" s="88"/>
      <c r="M83" s="88"/>
      <c r="N83" s="88"/>
      <c r="O83" s="87"/>
      <c r="P83" s="87"/>
      <c r="Q83" s="88"/>
      <c r="R83" s="88"/>
      <c r="S83" s="88"/>
      <c r="T83" s="89"/>
      <c r="U83" s="88"/>
      <c r="V83" s="88"/>
      <c r="W83" s="88"/>
      <c r="X83" s="88"/>
      <c r="Y83" s="88"/>
      <c r="Z83" s="88"/>
    </row>
    <row r="84" spans="1:26" ht="30" customHeight="1" x14ac:dyDescent="0.2">
      <c r="A84" s="88"/>
      <c r="B84" s="88"/>
      <c r="C84" s="88"/>
      <c r="D84" s="88"/>
      <c r="E84" s="88"/>
      <c r="F84" s="88"/>
      <c r="G84" s="88"/>
      <c r="H84" s="88"/>
      <c r="I84" s="88"/>
      <c r="J84" s="88"/>
      <c r="K84" s="88"/>
      <c r="L84" s="88"/>
      <c r="M84" s="88"/>
      <c r="N84" s="88"/>
      <c r="O84" s="87"/>
      <c r="P84" s="87"/>
      <c r="Q84" s="88"/>
      <c r="R84" s="88"/>
      <c r="S84" s="88"/>
      <c r="T84" s="89"/>
      <c r="U84" s="88"/>
      <c r="V84" s="88"/>
      <c r="W84" s="88"/>
      <c r="X84" s="88"/>
      <c r="Y84" s="88"/>
      <c r="Z84" s="88"/>
    </row>
    <row r="85" spans="1:26" ht="30" customHeight="1" x14ac:dyDescent="0.2">
      <c r="A85" s="88"/>
      <c r="B85" s="88"/>
      <c r="C85" s="88"/>
      <c r="D85" s="88"/>
      <c r="E85" s="88"/>
      <c r="F85" s="88"/>
      <c r="G85" s="88"/>
      <c r="H85" s="88"/>
      <c r="I85" s="88"/>
      <c r="J85" s="88"/>
      <c r="K85" s="88"/>
      <c r="L85" s="88"/>
      <c r="M85" s="88"/>
      <c r="N85" s="88"/>
      <c r="O85" s="87"/>
      <c r="P85" s="87"/>
      <c r="Q85" s="88"/>
      <c r="R85" s="88"/>
      <c r="S85" s="88"/>
      <c r="T85" s="89"/>
      <c r="U85" s="88"/>
      <c r="V85" s="88"/>
      <c r="W85" s="88"/>
      <c r="X85" s="88"/>
      <c r="Y85" s="88"/>
      <c r="Z85" s="88"/>
    </row>
    <row r="86" spans="1:26" ht="30" customHeight="1" x14ac:dyDescent="0.2">
      <c r="A86" s="88"/>
      <c r="B86" s="88"/>
      <c r="C86" s="88"/>
      <c r="D86" s="88"/>
      <c r="E86" s="88"/>
      <c r="F86" s="88"/>
      <c r="G86" s="88"/>
      <c r="H86" s="88"/>
      <c r="I86" s="88"/>
      <c r="J86" s="88"/>
      <c r="K86" s="88"/>
      <c r="L86" s="88"/>
      <c r="M86" s="88"/>
      <c r="N86" s="88"/>
      <c r="O86" s="87"/>
      <c r="P86" s="87"/>
      <c r="Q86" s="88"/>
      <c r="R86" s="88"/>
      <c r="S86" s="88"/>
      <c r="T86" s="89"/>
      <c r="U86" s="88"/>
      <c r="V86" s="88"/>
      <c r="W86" s="88"/>
      <c r="X86" s="88"/>
      <c r="Y86" s="88"/>
      <c r="Z86" s="88"/>
    </row>
    <row r="87" spans="1:26" ht="30" customHeight="1" x14ac:dyDescent="0.2">
      <c r="A87" s="88"/>
      <c r="B87" s="88"/>
      <c r="C87" s="88"/>
      <c r="D87" s="88"/>
      <c r="E87" s="88"/>
      <c r="F87" s="88"/>
      <c r="G87" s="88"/>
      <c r="H87" s="88"/>
      <c r="I87" s="88"/>
      <c r="J87" s="88"/>
      <c r="K87" s="88"/>
      <c r="L87" s="88"/>
      <c r="M87" s="88"/>
      <c r="N87" s="88"/>
      <c r="O87" s="87"/>
      <c r="P87" s="87"/>
      <c r="Q87" s="88"/>
      <c r="R87" s="88"/>
      <c r="S87" s="88"/>
      <c r="T87" s="89"/>
      <c r="U87" s="88"/>
      <c r="V87" s="88"/>
      <c r="W87" s="88"/>
      <c r="X87" s="88"/>
      <c r="Y87" s="88"/>
      <c r="Z87" s="88"/>
    </row>
    <row r="88" spans="1:26" ht="30" customHeight="1" x14ac:dyDescent="0.2">
      <c r="A88" s="88"/>
      <c r="B88" s="88"/>
      <c r="C88" s="88"/>
      <c r="D88" s="88"/>
      <c r="E88" s="88"/>
      <c r="F88" s="88"/>
      <c r="G88" s="88"/>
      <c r="H88" s="88"/>
      <c r="I88" s="88"/>
      <c r="J88" s="88"/>
      <c r="K88" s="88"/>
      <c r="L88" s="88"/>
      <c r="M88" s="88"/>
      <c r="N88" s="88"/>
      <c r="O88" s="87"/>
      <c r="P88" s="87"/>
      <c r="Q88" s="88"/>
      <c r="R88" s="88"/>
      <c r="S88" s="88"/>
      <c r="T88" s="89"/>
      <c r="U88" s="88"/>
      <c r="V88" s="88"/>
      <c r="W88" s="88"/>
      <c r="X88" s="88"/>
      <c r="Y88" s="88"/>
      <c r="Z88" s="88"/>
    </row>
    <row r="89" spans="1:26" ht="30" customHeight="1" x14ac:dyDescent="0.2">
      <c r="A89" s="88"/>
      <c r="B89" s="88"/>
      <c r="C89" s="88"/>
      <c r="D89" s="88"/>
      <c r="E89" s="88"/>
      <c r="F89" s="88"/>
      <c r="G89" s="88"/>
      <c r="H89" s="88"/>
      <c r="I89" s="88"/>
      <c r="J89" s="88"/>
      <c r="K89" s="88"/>
      <c r="L89" s="88"/>
      <c r="M89" s="88"/>
      <c r="N89" s="88"/>
      <c r="O89" s="87"/>
      <c r="P89" s="87"/>
      <c r="Q89" s="88"/>
      <c r="R89" s="88"/>
      <c r="S89" s="88"/>
      <c r="T89" s="89"/>
      <c r="U89" s="88"/>
      <c r="V89" s="88"/>
      <c r="W89" s="88"/>
      <c r="X89" s="88"/>
      <c r="Y89" s="88"/>
      <c r="Z89" s="88"/>
    </row>
    <row r="90" spans="1:26" ht="30" customHeight="1" x14ac:dyDescent="0.2">
      <c r="A90" s="88"/>
      <c r="B90" s="88"/>
      <c r="C90" s="88"/>
      <c r="D90" s="88"/>
      <c r="E90" s="88"/>
      <c r="F90" s="88"/>
      <c r="G90" s="88"/>
      <c r="H90" s="88"/>
      <c r="I90" s="88"/>
      <c r="J90" s="88"/>
      <c r="K90" s="88"/>
      <c r="L90" s="88"/>
      <c r="M90" s="88"/>
      <c r="N90" s="88"/>
      <c r="O90" s="87"/>
      <c r="P90" s="87"/>
      <c r="Q90" s="88"/>
      <c r="R90" s="88"/>
      <c r="S90" s="88"/>
      <c r="T90" s="89"/>
      <c r="U90" s="88"/>
      <c r="V90" s="88"/>
      <c r="W90" s="88"/>
      <c r="X90" s="88"/>
      <c r="Y90" s="88"/>
      <c r="Z90" s="88"/>
    </row>
    <row r="91" spans="1:26" ht="30" customHeight="1" x14ac:dyDescent="0.2">
      <c r="A91" s="88"/>
      <c r="B91" s="88"/>
      <c r="C91" s="88"/>
      <c r="D91" s="88"/>
      <c r="E91" s="88"/>
      <c r="F91" s="88"/>
      <c r="G91" s="88"/>
      <c r="H91" s="88"/>
      <c r="I91" s="88"/>
      <c r="J91" s="88"/>
      <c r="K91" s="88"/>
      <c r="L91" s="88"/>
      <c r="M91" s="88"/>
      <c r="N91" s="88"/>
      <c r="O91" s="87"/>
      <c r="P91" s="87"/>
      <c r="Q91" s="88"/>
      <c r="R91" s="88"/>
      <c r="S91" s="88"/>
      <c r="T91" s="89"/>
      <c r="U91" s="88"/>
      <c r="V91" s="88"/>
      <c r="W91" s="88"/>
      <c r="X91" s="88"/>
      <c r="Y91" s="88"/>
      <c r="Z91" s="88"/>
    </row>
    <row r="92" spans="1:26" ht="30" customHeight="1" x14ac:dyDescent="0.2">
      <c r="A92" s="88"/>
      <c r="B92" s="88"/>
      <c r="C92" s="88"/>
      <c r="D92" s="88"/>
      <c r="E92" s="88"/>
      <c r="F92" s="88"/>
      <c r="G92" s="88"/>
      <c r="H92" s="88"/>
      <c r="I92" s="88"/>
      <c r="J92" s="88"/>
      <c r="K92" s="88"/>
      <c r="L92" s="88"/>
      <c r="M92" s="88"/>
      <c r="N92" s="88"/>
      <c r="O92" s="87"/>
      <c r="P92" s="87"/>
      <c r="Q92" s="88"/>
      <c r="R92" s="88"/>
      <c r="S92" s="88"/>
      <c r="T92" s="89"/>
      <c r="U92" s="88"/>
      <c r="V92" s="88"/>
      <c r="W92" s="88"/>
      <c r="X92" s="88"/>
      <c r="Y92" s="88"/>
      <c r="Z92" s="88"/>
    </row>
    <row r="93" spans="1:26" ht="30" customHeight="1" x14ac:dyDescent="0.2">
      <c r="A93" s="88"/>
      <c r="B93" s="88"/>
      <c r="C93" s="88"/>
      <c r="D93" s="88"/>
      <c r="E93" s="88"/>
      <c r="F93" s="88"/>
      <c r="G93" s="88"/>
      <c r="H93" s="88"/>
      <c r="I93" s="88"/>
      <c r="J93" s="88"/>
      <c r="K93" s="88"/>
      <c r="L93" s="88"/>
      <c r="M93" s="88"/>
      <c r="N93" s="88"/>
      <c r="O93" s="87"/>
      <c r="P93" s="87"/>
      <c r="Q93" s="88"/>
      <c r="R93" s="88"/>
      <c r="S93" s="88"/>
      <c r="T93" s="89"/>
      <c r="U93" s="88"/>
      <c r="V93" s="88"/>
      <c r="W93" s="88"/>
      <c r="X93" s="88"/>
      <c r="Y93" s="88"/>
      <c r="Z93" s="88"/>
    </row>
    <row r="94" spans="1:26" ht="30" customHeight="1" x14ac:dyDescent="0.2">
      <c r="A94" s="88"/>
      <c r="B94" s="88"/>
      <c r="C94" s="88"/>
      <c r="D94" s="88"/>
      <c r="E94" s="88"/>
      <c r="F94" s="88"/>
      <c r="G94" s="88"/>
      <c r="H94" s="88"/>
      <c r="I94" s="88"/>
      <c r="J94" s="88"/>
      <c r="K94" s="88"/>
      <c r="L94" s="88"/>
      <c r="M94" s="88"/>
      <c r="N94" s="88"/>
      <c r="O94" s="87"/>
      <c r="P94" s="87"/>
      <c r="Q94" s="88"/>
      <c r="R94" s="88"/>
      <c r="S94" s="88"/>
      <c r="T94" s="89"/>
      <c r="U94" s="88"/>
      <c r="V94" s="88"/>
      <c r="W94" s="88"/>
      <c r="X94" s="88"/>
      <c r="Y94" s="88"/>
      <c r="Z94" s="88"/>
    </row>
    <row r="95" spans="1:26" ht="30" customHeight="1" x14ac:dyDescent="0.2">
      <c r="A95" s="88"/>
      <c r="B95" s="88"/>
      <c r="C95" s="88"/>
      <c r="D95" s="88"/>
      <c r="E95" s="88"/>
      <c r="F95" s="88"/>
      <c r="G95" s="88"/>
      <c r="H95" s="88"/>
      <c r="I95" s="88"/>
      <c r="J95" s="88"/>
      <c r="K95" s="88"/>
      <c r="L95" s="88"/>
      <c r="M95" s="88"/>
      <c r="N95" s="88"/>
      <c r="O95" s="87"/>
      <c r="P95" s="87"/>
      <c r="Q95" s="88"/>
      <c r="R95" s="88"/>
      <c r="S95" s="88"/>
      <c r="T95" s="89"/>
      <c r="U95" s="88"/>
      <c r="V95" s="88"/>
      <c r="W95" s="88"/>
      <c r="X95" s="88"/>
      <c r="Y95" s="88"/>
      <c r="Z95" s="88"/>
    </row>
    <row r="96" spans="1:26" ht="30" customHeight="1" x14ac:dyDescent="0.2">
      <c r="A96" s="88"/>
      <c r="B96" s="88"/>
      <c r="C96" s="88"/>
      <c r="D96" s="88"/>
      <c r="E96" s="88"/>
      <c r="F96" s="88"/>
      <c r="G96" s="88"/>
      <c r="H96" s="88"/>
      <c r="I96" s="88"/>
      <c r="J96" s="88"/>
      <c r="K96" s="88"/>
      <c r="L96" s="88"/>
      <c r="M96" s="88"/>
      <c r="N96" s="88"/>
      <c r="O96" s="87"/>
      <c r="P96" s="87"/>
      <c r="Q96" s="88"/>
      <c r="R96" s="88"/>
      <c r="S96" s="88"/>
      <c r="T96" s="89"/>
      <c r="U96" s="88"/>
      <c r="V96" s="88"/>
      <c r="W96" s="88"/>
      <c r="X96" s="88"/>
      <c r="Y96" s="88"/>
      <c r="Z96" s="88"/>
    </row>
    <row r="97" spans="1:26" ht="30" customHeight="1" x14ac:dyDescent="0.2">
      <c r="A97" s="88"/>
      <c r="B97" s="88"/>
      <c r="C97" s="88"/>
      <c r="D97" s="88"/>
      <c r="E97" s="88"/>
      <c r="F97" s="88"/>
      <c r="G97" s="88"/>
      <c r="H97" s="88"/>
      <c r="I97" s="88"/>
      <c r="J97" s="88"/>
      <c r="K97" s="88"/>
      <c r="L97" s="88"/>
      <c r="M97" s="88"/>
      <c r="N97" s="88"/>
      <c r="O97" s="87"/>
      <c r="P97" s="87"/>
      <c r="Q97" s="88"/>
      <c r="R97" s="88"/>
      <c r="S97" s="88"/>
      <c r="T97" s="89"/>
      <c r="U97" s="88"/>
      <c r="V97" s="88"/>
      <c r="W97" s="88"/>
      <c r="X97" s="88"/>
      <c r="Y97" s="88"/>
      <c r="Z97" s="88"/>
    </row>
    <row r="98" spans="1:26" ht="30" customHeight="1" x14ac:dyDescent="0.2">
      <c r="A98" s="88"/>
      <c r="B98" s="88"/>
      <c r="C98" s="88"/>
      <c r="D98" s="88"/>
      <c r="E98" s="88"/>
      <c r="F98" s="88"/>
      <c r="G98" s="88"/>
      <c r="H98" s="88"/>
      <c r="I98" s="88"/>
      <c r="J98" s="88"/>
      <c r="K98" s="88"/>
      <c r="L98" s="88"/>
      <c r="M98" s="88"/>
      <c r="N98" s="88"/>
      <c r="O98" s="87"/>
      <c r="P98" s="87"/>
      <c r="Q98" s="88"/>
      <c r="R98" s="88"/>
      <c r="S98" s="88"/>
      <c r="T98" s="89"/>
      <c r="U98" s="88"/>
      <c r="V98" s="88"/>
      <c r="W98" s="88"/>
      <c r="X98" s="88"/>
      <c r="Y98" s="88"/>
      <c r="Z98" s="88"/>
    </row>
    <row r="99" spans="1:26" ht="30" customHeight="1" x14ac:dyDescent="0.2">
      <c r="A99" s="88"/>
      <c r="B99" s="88"/>
      <c r="C99" s="88"/>
      <c r="D99" s="88"/>
      <c r="E99" s="88"/>
      <c r="F99" s="88"/>
      <c r="G99" s="88"/>
      <c r="H99" s="88"/>
      <c r="I99" s="88"/>
      <c r="J99" s="88"/>
      <c r="K99" s="88"/>
      <c r="L99" s="88"/>
      <c r="M99" s="88"/>
      <c r="N99" s="88"/>
      <c r="O99" s="87"/>
      <c r="P99" s="87"/>
      <c r="Q99" s="88"/>
      <c r="R99" s="88"/>
      <c r="S99" s="88"/>
      <c r="T99" s="89"/>
      <c r="U99" s="88"/>
      <c r="V99" s="88"/>
      <c r="W99" s="88"/>
      <c r="X99" s="88"/>
      <c r="Y99" s="88"/>
      <c r="Z99" s="88"/>
    </row>
    <row r="100" spans="1:26" ht="30" customHeight="1" x14ac:dyDescent="0.2">
      <c r="A100" s="88"/>
      <c r="B100" s="88"/>
      <c r="C100" s="88"/>
      <c r="D100" s="88"/>
      <c r="E100" s="88"/>
      <c r="F100" s="88"/>
      <c r="G100" s="88"/>
      <c r="H100" s="88"/>
      <c r="I100" s="88"/>
      <c r="J100" s="88"/>
      <c r="K100" s="88"/>
      <c r="L100" s="88"/>
      <c r="M100" s="88"/>
      <c r="N100" s="88"/>
      <c r="O100" s="87"/>
      <c r="P100" s="87"/>
      <c r="Q100" s="88"/>
      <c r="R100" s="88"/>
      <c r="S100" s="88"/>
      <c r="T100" s="89"/>
      <c r="U100" s="88"/>
      <c r="V100" s="88"/>
      <c r="W100" s="88"/>
      <c r="X100" s="88"/>
      <c r="Y100" s="88"/>
      <c r="Z100" s="88"/>
    </row>
    <row r="101" spans="1:26" ht="30" customHeight="1" x14ac:dyDescent="0.2">
      <c r="A101" s="88"/>
      <c r="B101" s="88"/>
      <c r="C101" s="88"/>
      <c r="D101" s="88"/>
      <c r="E101" s="88"/>
      <c r="F101" s="88"/>
      <c r="G101" s="88"/>
      <c r="H101" s="88"/>
      <c r="I101" s="88"/>
      <c r="J101" s="88"/>
      <c r="K101" s="88"/>
      <c r="L101" s="88"/>
      <c r="M101" s="88"/>
      <c r="N101" s="88"/>
      <c r="O101" s="87"/>
      <c r="P101" s="87"/>
      <c r="Q101" s="88"/>
      <c r="R101" s="88"/>
      <c r="S101" s="88"/>
      <c r="T101" s="89"/>
      <c r="U101" s="88"/>
      <c r="V101" s="88"/>
      <c r="W101" s="88"/>
      <c r="X101" s="88"/>
      <c r="Y101" s="88"/>
      <c r="Z101" s="88"/>
    </row>
    <row r="102" spans="1:26" ht="30" customHeight="1" x14ac:dyDescent="0.2">
      <c r="A102" s="88"/>
      <c r="B102" s="88"/>
      <c r="C102" s="88"/>
      <c r="D102" s="88"/>
      <c r="E102" s="88"/>
      <c r="F102" s="88"/>
      <c r="G102" s="88"/>
      <c r="H102" s="88"/>
      <c r="I102" s="88"/>
      <c r="J102" s="88"/>
      <c r="K102" s="88"/>
      <c r="L102" s="88"/>
      <c r="M102" s="88"/>
      <c r="N102" s="88"/>
      <c r="O102" s="87"/>
      <c r="P102" s="87"/>
      <c r="Q102" s="88"/>
      <c r="R102" s="88"/>
      <c r="S102" s="88"/>
      <c r="T102" s="89"/>
      <c r="U102" s="88"/>
      <c r="V102" s="88"/>
      <c r="W102" s="88"/>
      <c r="X102" s="88"/>
      <c r="Y102" s="88"/>
      <c r="Z102" s="88"/>
    </row>
    <row r="103" spans="1:26" ht="30" customHeight="1" x14ac:dyDescent="0.2">
      <c r="A103" s="88"/>
      <c r="B103" s="88"/>
      <c r="C103" s="88"/>
      <c r="D103" s="88"/>
      <c r="E103" s="88"/>
      <c r="F103" s="88"/>
      <c r="G103" s="88"/>
      <c r="H103" s="88"/>
      <c r="I103" s="88"/>
      <c r="J103" s="88"/>
      <c r="K103" s="88"/>
      <c r="L103" s="88"/>
      <c r="M103" s="88"/>
      <c r="N103" s="88"/>
      <c r="O103" s="87"/>
      <c r="P103" s="87"/>
      <c r="Q103" s="88"/>
      <c r="R103" s="88"/>
      <c r="S103" s="88"/>
      <c r="T103" s="89"/>
      <c r="U103" s="88"/>
      <c r="V103" s="88"/>
      <c r="W103" s="88"/>
      <c r="X103" s="88"/>
      <c r="Y103" s="88"/>
      <c r="Z103" s="88"/>
    </row>
    <row r="104" spans="1:26" ht="30" customHeight="1" x14ac:dyDescent="0.2">
      <c r="A104" s="88"/>
      <c r="B104" s="88"/>
      <c r="C104" s="88"/>
      <c r="D104" s="88"/>
      <c r="E104" s="88"/>
      <c r="F104" s="88"/>
      <c r="G104" s="88"/>
      <c r="H104" s="88"/>
      <c r="I104" s="88"/>
      <c r="J104" s="88"/>
      <c r="K104" s="88"/>
      <c r="L104" s="88"/>
      <c r="M104" s="88"/>
      <c r="N104" s="88"/>
      <c r="O104" s="87"/>
      <c r="P104" s="87"/>
      <c r="Q104" s="88"/>
      <c r="R104" s="88"/>
      <c r="S104" s="88"/>
      <c r="T104" s="89"/>
      <c r="U104" s="88"/>
      <c r="V104" s="88"/>
      <c r="W104" s="88"/>
      <c r="X104" s="88"/>
      <c r="Y104" s="88"/>
      <c r="Z104" s="88"/>
    </row>
    <row r="105" spans="1:26" ht="30" customHeight="1" x14ac:dyDescent="0.2">
      <c r="A105" s="88"/>
      <c r="B105" s="88"/>
      <c r="C105" s="88"/>
      <c r="D105" s="88"/>
      <c r="E105" s="88"/>
      <c r="F105" s="88"/>
      <c r="G105" s="88"/>
      <c r="H105" s="88"/>
      <c r="I105" s="88"/>
      <c r="J105" s="88"/>
      <c r="K105" s="88"/>
      <c r="L105" s="88"/>
      <c r="M105" s="88"/>
      <c r="N105" s="88"/>
      <c r="O105" s="87"/>
      <c r="P105" s="87"/>
      <c r="Q105" s="88"/>
      <c r="R105" s="88"/>
      <c r="S105" s="88"/>
      <c r="T105" s="89"/>
      <c r="U105" s="88"/>
      <c r="V105" s="88"/>
      <c r="W105" s="88"/>
      <c r="X105" s="88"/>
      <c r="Y105" s="88"/>
      <c r="Z105" s="88"/>
    </row>
    <row r="106" spans="1:26" ht="30" customHeight="1" x14ac:dyDescent="0.2">
      <c r="A106" s="88"/>
      <c r="B106" s="88"/>
      <c r="C106" s="88"/>
      <c r="D106" s="88"/>
      <c r="E106" s="88"/>
      <c r="F106" s="88"/>
      <c r="G106" s="88"/>
      <c r="H106" s="88"/>
      <c r="I106" s="88"/>
      <c r="J106" s="88"/>
      <c r="K106" s="88"/>
      <c r="L106" s="88"/>
      <c r="M106" s="88"/>
      <c r="N106" s="88"/>
      <c r="O106" s="87"/>
      <c r="P106" s="87"/>
      <c r="Q106" s="88"/>
      <c r="R106" s="88"/>
      <c r="S106" s="88"/>
      <c r="T106" s="89"/>
      <c r="U106" s="88"/>
      <c r="V106" s="88"/>
      <c r="W106" s="88"/>
      <c r="X106" s="88"/>
      <c r="Y106" s="88"/>
      <c r="Z106" s="88"/>
    </row>
    <row r="107" spans="1:26" ht="30" customHeight="1" x14ac:dyDescent="0.2">
      <c r="A107" s="88"/>
      <c r="B107" s="88"/>
      <c r="C107" s="88"/>
      <c r="D107" s="88"/>
      <c r="E107" s="88"/>
      <c r="F107" s="88"/>
      <c r="G107" s="88"/>
      <c r="H107" s="88"/>
      <c r="I107" s="88"/>
      <c r="J107" s="88"/>
      <c r="K107" s="88"/>
      <c r="L107" s="88"/>
      <c r="M107" s="88"/>
      <c r="N107" s="88"/>
      <c r="O107" s="87"/>
      <c r="P107" s="87"/>
      <c r="Q107" s="88"/>
      <c r="R107" s="88"/>
      <c r="S107" s="88"/>
      <c r="T107" s="89"/>
      <c r="U107" s="88"/>
      <c r="V107" s="88"/>
      <c r="W107" s="88"/>
      <c r="X107" s="88"/>
      <c r="Y107" s="88"/>
      <c r="Z107" s="88"/>
    </row>
    <row r="108" spans="1:26" ht="30" customHeight="1" x14ac:dyDescent="0.2">
      <c r="A108" s="88"/>
      <c r="B108" s="88"/>
      <c r="C108" s="88"/>
      <c r="D108" s="88"/>
      <c r="E108" s="88"/>
      <c r="F108" s="88"/>
      <c r="G108" s="88"/>
      <c r="H108" s="88"/>
      <c r="I108" s="88"/>
      <c r="J108" s="88"/>
      <c r="K108" s="88"/>
      <c r="L108" s="88"/>
      <c r="M108" s="88"/>
      <c r="N108" s="88"/>
      <c r="O108" s="87"/>
      <c r="P108" s="87"/>
      <c r="Q108" s="88"/>
      <c r="R108" s="88"/>
      <c r="S108" s="88"/>
      <c r="T108" s="89"/>
      <c r="U108" s="88"/>
      <c r="V108" s="88"/>
      <c r="W108" s="88"/>
      <c r="X108" s="88"/>
      <c r="Y108" s="88"/>
      <c r="Z108" s="88"/>
    </row>
    <row r="109" spans="1:26" ht="30" customHeight="1" x14ac:dyDescent="0.2">
      <c r="A109" s="88"/>
      <c r="B109" s="88"/>
      <c r="C109" s="88"/>
      <c r="D109" s="88"/>
      <c r="E109" s="88"/>
      <c r="F109" s="88"/>
      <c r="G109" s="88"/>
      <c r="H109" s="88"/>
      <c r="I109" s="88"/>
      <c r="J109" s="88"/>
      <c r="K109" s="88"/>
      <c r="L109" s="88"/>
      <c r="M109" s="88"/>
      <c r="N109" s="88"/>
      <c r="O109" s="87"/>
      <c r="P109" s="87"/>
      <c r="Q109" s="88"/>
      <c r="R109" s="88"/>
      <c r="S109" s="88"/>
      <c r="T109" s="89"/>
      <c r="U109" s="88"/>
      <c r="V109" s="88"/>
      <c r="W109" s="88"/>
      <c r="X109" s="88"/>
      <c r="Y109" s="88"/>
      <c r="Z109" s="88"/>
    </row>
    <row r="110" spans="1:26" ht="30" customHeight="1" x14ac:dyDescent="0.2">
      <c r="A110" s="88"/>
      <c r="B110" s="88"/>
      <c r="C110" s="88"/>
      <c r="D110" s="88"/>
      <c r="E110" s="88"/>
      <c r="F110" s="88"/>
      <c r="G110" s="88"/>
      <c r="H110" s="88"/>
      <c r="I110" s="88"/>
      <c r="J110" s="88"/>
      <c r="K110" s="88"/>
      <c r="L110" s="88"/>
      <c r="M110" s="88"/>
      <c r="N110" s="88"/>
      <c r="O110" s="87"/>
      <c r="P110" s="87"/>
      <c r="Q110" s="88"/>
      <c r="R110" s="88"/>
      <c r="S110" s="88"/>
      <c r="T110" s="89"/>
      <c r="U110" s="88"/>
      <c r="V110" s="88"/>
      <c r="W110" s="88"/>
      <c r="X110" s="88"/>
      <c r="Y110" s="88"/>
      <c r="Z110" s="88"/>
    </row>
    <row r="111" spans="1:26" ht="30" customHeight="1" x14ac:dyDescent="0.2">
      <c r="A111" s="88"/>
      <c r="B111" s="88"/>
      <c r="C111" s="88"/>
      <c r="D111" s="88"/>
      <c r="E111" s="88"/>
      <c r="F111" s="88"/>
      <c r="G111" s="88"/>
      <c r="H111" s="88"/>
      <c r="I111" s="88"/>
      <c r="J111" s="88"/>
      <c r="K111" s="88"/>
      <c r="L111" s="88"/>
      <c r="M111" s="88"/>
      <c r="N111" s="88"/>
      <c r="O111" s="87"/>
      <c r="P111" s="87"/>
      <c r="Q111" s="88"/>
      <c r="R111" s="88"/>
      <c r="S111" s="88"/>
      <c r="T111" s="89"/>
      <c r="U111" s="88"/>
      <c r="V111" s="88"/>
      <c r="W111" s="88"/>
      <c r="X111" s="88"/>
      <c r="Y111" s="88"/>
      <c r="Z111" s="88"/>
    </row>
    <row r="112" spans="1:26" ht="30" customHeight="1" x14ac:dyDescent="0.2">
      <c r="A112" s="88"/>
      <c r="B112" s="88"/>
      <c r="C112" s="88"/>
      <c r="D112" s="88"/>
      <c r="E112" s="88"/>
      <c r="F112" s="88"/>
      <c r="G112" s="88"/>
      <c r="H112" s="88"/>
      <c r="I112" s="88"/>
      <c r="J112" s="88"/>
      <c r="K112" s="88"/>
      <c r="L112" s="88"/>
      <c r="M112" s="88"/>
      <c r="N112" s="88"/>
      <c r="O112" s="87"/>
      <c r="P112" s="87"/>
      <c r="Q112" s="88"/>
      <c r="R112" s="88"/>
      <c r="S112" s="88"/>
      <c r="T112" s="89"/>
      <c r="U112" s="88"/>
      <c r="V112" s="88"/>
      <c r="W112" s="88"/>
      <c r="X112" s="88"/>
      <c r="Y112" s="88"/>
      <c r="Z112" s="88"/>
    </row>
    <row r="113" spans="1:26" ht="30" customHeight="1" x14ac:dyDescent="0.2">
      <c r="A113" s="88"/>
      <c r="B113" s="88"/>
      <c r="C113" s="88"/>
      <c r="D113" s="88"/>
      <c r="E113" s="88"/>
      <c r="F113" s="88"/>
      <c r="G113" s="88"/>
      <c r="H113" s="88"/>
      <c r="I113" s="88"/>
      <c r="J113" s="88"/>
      <c r="K113" s="88"/>
      <c r="L113" s="88"/>
      <c r="M113" s="88"/>
      <c r="N113" s="88"/>
      <c r="O113" s="87"/>
      <c r="P113" s="87"/>
      <c r="Q113" s="88"/>
      <c r="R113" s="88"/>
      <c r="S113" s="88"/>
      <c r="T113" s="89"/>
      <c r="U113" s="88"/>
      <c r="V113" s="88"/>
      <c r="W113" s="88"/>
      <c r="X113" s="88"/>
      <c r="Y113" s="88"/>
      <c r="Z113" s="88"/>
    </row>
    <row r="114" spans="1:26" ht="30" customHeight="1" x14ac:dyDescent="0.2">
      <c r="A114" s="88"/>
      <c r="B114" s="88"/>
      <c r="C114" s="88"/>
      <c r="D114" s="88"/>
      <c r="E114" s="88"/>
      <c r="F114" s="88"/>
      <c r="G114" s="88"/>
      <c r="H114" s="88"/>
      <c r="I114" s="88"/>
      <c r="J114" s="88"/>
      <c r="K114" s="88"/>
      <c r="L114" s="88"/>
      <c r="M114" s="88"/>
      <c r="N114" s="88"/>
      <c r="O114" s="87"/>
      <c r="P114" s="87"/>
      <c r="Q114" s="88"/>
      <c r="R114" s="88"/>
      <c r="S114" s="88"/>
      <c r="T114" s="89"/>
      <c r="U114" s="88"/>
      <c r="V114" s="88"/>
      <c r="W114" s="88"/>
      <c r="X114" s="88"/>
      <c r="Y114" s="88"/>
      <c r="Z114" s="88"/>
    </row>
    <row r="115" spans="1:26" ht="30" customHeight="1" x14ac:dyDescent="0.2">
      <c r="A115" s="88"/>
      <c r="B115" s="88"/>
      <c r="C115" s="88"/>
      <c r="D115" s="88"/>
      <c r="E115" s="88"/>
      <c r="F115" s="88"/>
      <c r="G115" s="88"/>
      <c r="H115" s="88"/>
      <c r="I115" s="88"/>
      <c r="J115" s="88"/>
      <c r="K115" s="88"/>
      <c r="L115" s="88"/>
      <c r="M115" s="88"/>
      <c r="N115" s="88"/>
      <c r="O115" s="87"/>
      <c r="P115" s="87"/>
      <c r="Q115" s="88"/>
      <c r="R115" s="88"/>
      <c r="S115" s="88"/>
      <c r="T115" s="89"/>
      <c r="U115" s="88"/>
      <c r="V115" s="88"/>
      <c r="W115" s="88"/>
      <c r="X115" s="88"/>
      <c r="Y115" s="88"/>
      <c r="Z115" s="88"/>
    </row>
    <row r="116" spans="1:26" ht="30" customHeight="1" x14ac:dyDescent="0.2">
      <c r="A116" s="88"/>
      <c r="B116" s="88"/>
      <c r="C116" s="88"/>
      <c r="D116" s="88"/>
      <c r="E116" s="88"/>
      <c r="F116" s="88"/>
      <c r="G116" s="88"/>
      <c r="H116" s="88"/>
      <c r="I116" s="88"/>
      <c r="J116" s="88"/>
      <c r="K116" s="88"/>
      <c r="L116" s="88"/>
      <c r="M116" s="88"/>
      <c r="N116" s="88"/>
      <c r="O116" s="87"/>
      <c r="P116" s="87"/>
      <c r="Q116" s="88"/>
      <c r="R116" s="88"/>
      <c r="S116" s="88"/>
      <c r="T116" s="89"/>
      <c r="U116" s="88"/>
      <c r="V116" s="88"/>
      <c r="W116" s="88"/>
      <c r="X116" s="88"/>
      <c r="Y116" s="88"/>
      <c r="Z116" s="88"/>
    </row>
    <row r="117" spans="1:26" ht="30" customHeight="1" x14ac:dyDescent="0.2">
      <c r="A117" s="88"/>
      <c r="B117" s="88"/>
      <c r="C117" s="88"/>
      <c r="D117" s="88"/>
      <c r="E117" s="88"/>
      <c r="F117" s="88"/>
      <c r="G117" s="88"/>
      <c r="H117" s="88"/>
      <c r="I117" s="88"/>
      <c r="J117" s="88"/>
      <c r="K117" s="88"/>
      <c r="L117" s="88"/>
      <c r="M117" s="88"/>
      <c r="N117" s="88"/>
      <c r="O117" s="87"/>
      <c r="P117" s="87"/>
      <c r="Q117" s="88"/>
      <c r="R117" s="88"/>
      <c r="S117" s="88"/>
      <c r="T117" s="89"/>
      <c r="U117" s="88"/>
      <c r="V117" s="88"/>
      <c r="W117" s="88"/>
      <c r="X117" s="88"/>
      <c r="Y117" s="88"/>
      <c r="Z117" s="88"/>
    </row>
    <row r="118" spans="1:26" ht="30" customHeight="1" x14ac:dyDescent="0.2">
      <c r="A118" s="88"/>
      <c r="B118" s="88"/>
      <c r="C118" s="88"/>
      <c r="D118" s="88"/>
      <c r="E118" s="88"/>
      <c r="F118" s="88"/>
      <c r="G118" s="88"/>
      <c r="H118" s="88"/>
      <c r="I118" s="88"/>
      <c r="J118" s="88"/>
      <c r="K118" s="88"/>
      <c r="L118" s="88"/>
      <c r="M118" s="88"/>
      <c r="N118" s="88"/>
      <c r="O118" s="87"/>
      <c r="P118" s="87"/>
      <c r="Q118" s="88"/>
      <c r="R118" s="88"/>
      <c r="S118" s="88"/>
      <c r="T118" s="89"/>
      <c r="U118" s="88"/>
      <c r="V118" s="88"/>
      <c r="W118" s="88"/>
      <c r="X118" s="88"/>
      <c r="Y118" s="88"/>
      <c r="Z118" s="88"/>
    </row>
    <row r="119" spans="1:26" ht="30" customHeight="1" x14ac:dyDescent="0.2">
      <c r="A119" s="88"/>
      <c r="B119" s="88"/>
      <c r="C119" s="88"/>
      <c r="D119" s="88"/>
      <c r="E119" s="88"/>
      <c r="F119" s="88"/>
      <c r="G119" s="88"/>
      <c r="H119" s="88"/>
      <c r="I119" s="88"/>
      <c r="J119" s="88"/>
      <c r="K119" s="88"/>
      <c r="L119" s="88"/>
      <c r="M119" s="88"/>
      <c r="N119" s="88"/>
      <c r="O119" s="87"/>
      <c r="P119" s="87"/>
      <c r="Q119" s="88"/>
      <c r="R119" s="88"/>
      <c r="S119" s="88"/>
      <c r="T119" s="89"/>
      <c r="U119" s="88"/>
      <c r="V119" s="88"/>
      <c r="W119" s="88"/>
      <c r="X119" s="88"/>
      <c r="Y119" s="88"/>
      <c r="Z119" s="88"/>
    </row>
    <row r="120" spans="1:26" ht="30" customHeight="1" x14ac:dyDescent="0.2">
      <c r="A120" s="88"/>
      <c r="B120" s="88"/>
      <c r="C120" s="88"/>
      <c r="D120" s="88"/>
      <c r="E120" s="88"/>
      <c r="F120" s="88"/>
      <c r="G120" s="88"/>
      <c r="H120" s="88"/>
      <c r="I120" s="88"/>
      <c r="J120" s="88"/>
      <c r="K120" s="88"/>
      <c r="L120" s="88"/>
      <c r="M120" s="88"/>
      <c r="N120" s="88"/>
      <c r="O120" s="87"/>
      <c r="P120" s="87"/>
      <c r="Q120" s="88"/>
      <c r="R120" s="88"/>
      <c r="S120" s="88"/>
      <c r="T120" s="89"/>
      <c r="U120" s="88"/>
      <c r="V120" s="88"/>
      <c r="W120" s="88"/>
      <c r="X120" s="88"/>
      <c r="Y120" s="88"/>
      <c r="Z120" s="88"/>
    </row>
    <row r="121" spans="1:26" ht="30" customHeight="1" x14ac:dyDescent="0.2">
      <c r="A121" s="88"/>
      <c r="B121" s="88"/>
      <c r="C121" s="88"/>
      <c r="D121" s="88"/>
      <c r="E121" s="88"/>
      <c r="F121" s="88"/>
      <c r="G121" s="88"/>
      <c r="H121" s="88"/>
      <c r="I121" s="88"/>
      <c r="J121" s="88"/>
      <c r="K121" s="88"/>
      <c r="L121" s="88"/>
      <c r="M121" s="88"/>
      <c r="N121" s="88"/>
      <c r="O121" s="87"/>
      <c r="P121" s="87"/>
      <c r="Q121" s="88"/>
      <c r="R121" s="88"/>
      <c r="S121" s="88"/>
      <c r="T121" s="89"/>
      <c r="U121" s="88"/>
      <c r="V121" s="88"/>
      <c r="W121" s="88"/>
      <c r="X121" s="88"/>
      <c r="Y121" s="88"/>
      <c r="Z121" s="88"/>
    </row>
    <row r="122" spans="1:26" ht="30" customHeight="1" x14ac:dyDescent="0.2">
      <c r="A122" s="88"/>
      <c r="B122" s="88"/>
      <c r="C122" s="88"/>
      <c r="D122" s="88"/>
      <c r="E122" s="88"/>
      <c r="F122" s="88"/>
      <c r="G122" s="88"/>
      <c r="H122" s="88"/>
      <c r="I122" s="88"/>
      <c r="J122" s="88"/>
      <c r="K122" s="88"/>
      <c r="L122" s="88"/>
      <c r="M122" s="88"/>
      <c r="N122" s="88"/>
      <c r="O122" s="87"/>
      <c r="P122" s="87"/>
      <c r="Q122" s="88"/>
      <c r="R122" s="88"/>
      <c r="S122" s="88"/>
      <c r="T122" s="89"/>
      <c r="U122" s="88"/>
      <c r="V122" s="88"/>
      <c r="W122" s="88"/>
      <c r="X122" s="88"/>
      <c r="Y122" s="88"/>
      <c r="Z122" s="88"/>
    </row>
    <row r="123" spans="1:26" ht="30" customHeight="1" x14ac:dyDescent="0.2">
      <c r="A123" s="88"/>
      <c r="B123" s="88"/>
      <c r="C123" s="88"/>
      <c r="D123" s="88"/>
      <c r="E123" s="88"/>
      <c r="F123" s="88"/>
      <c r="G123" s="88"/>
      <c r="H123" s="88"/>
      <c r="I123" s="88"/>
      <c r="J123" s="88"/>
      <c r="K123" s="88"/>
      <c r="L123" s="88"/>
      <c r="M123" s="88"/>
      <c r="N123" s="88"/>
      <c r="O123" s="87"/>
      <c r="P123" s="87"/>
      <c r="Q123" s="88"/>
      <c r="R123" s="88"/>
      <c r="S123" s="88"/>
      <c r="T123" s="89"/>
      <c r="U123" s="88"/>
      <c r="V123" s="88"/>
      <c r="W123" s="88"/>
      <c r="X123" s="88"/>
      <c r="Y123" s="88"/>
      <c r="Z123" s="88"/>
    </row>
    <row r="124" spans="1:26" ht="30" customHeight="1" x14ac:dyDescent="0.2">
      <c r="A124" s="88"/>
      <c r="B124" s="88"/>
      <c r="C124" s="88"/>
      <c r="D124" s="88"/>
      <c r="E124" s="88"/>
      <c r="F124" s="88"/>
      <c r="G124" s="88"/>
      <c r="H124" s="88"/>
      <c r="I124" s="88"/>
      <c r="J124" s="88"/>
      <c r="K124" s="88"/>
      <c r="L124" s="88"/>
      <c r="M124" s="88"/>
      <c r="N124" s="88"/>
      <c r="O124" s="87"/>
      <c r="P124" s="87"/>
      <c r="Q124" s="88"/>
      <c r="R124" s="88"/>
      <c r="S124" s="88"/>
      <c r="T124" s="89"/>
      <c r="U124" s="88"/>
      <c r="V124" s="88"/>
      <c r="W124" s="88"/>
      <c r="X124" s="88"/>
      <c r="Y124" s="88"/>
      <c r="Z124" s="88"/>
    </row>
    <row r="125" spans="1:26" ht="30" customHeight="1" x14ac:dyDescent="0.2">
      <c r="A125" s="88"/>
      <c r="B125" s="88"/>
      <c r="C125" s="88"/>
      <c r="D125" s="88"/>
      <c r="E125" s="88"/>
      <c r="F125" s="88"/>
      <c r="G125" s="88"/>
      <c r="H125" s="88"/>
      <c r="I125" s="88"/>
      <c r="J125" s="88"/>
      <c r="K125" s="88"/>
      <c r="L125" s="88"/>
      <c r="M125" s="88"/>
      <c r="N125" s="88"/>
      <c r="O125" s="87"/>
      <c r="P125" s="87"/>
      <c r="Q125" s="88"/>
      <c r="R125" s="88"/>
      <c r="S125" s="88"/>
      <c r="T125" s="89"/>
      <c r="U125" s="88"/>
      <c r="V125" s="88"/>
      <c r="W125" s="88"/>
      <c r="X125" s="88"/>
      <c r="Y125" s="88"/>
      <c r="Z125" s="88"/>
    </row>
    <row r="126" spans="1:26" ht="30" customHeight="1" x14ac:dyDescent="0.2">
      <c r="A126" s="88"/>
      <c r="B126" s="88"/>
      <c r="C126" s="88"/>
      <c r="D126" s="88"/>
      <c r="E126" s="88"/>
      <c r="F126" s="88"/>
      <c r="G126" s="88"/>
      <c r="H126" s="88"/>
      <c r="I126" s="88"/>
      <c r="J126" s="88"/>
      <c r="K126" s="88"/>
      <c r="L126" s="88"/>
      <c r="M126" s="88"/>
      <c r="N126" s="88"/>
      <c r="O126" s="87"/>
      <c r="P126" s="87"/>
      <c r="Q126" s="88"/>
      <c r="R126" s="88"/>
      <c r="S126" s="88"/>
      <c r="T126" s="89"/>
      <c r="U126" s="88"/>
      <c r="V126" s="88"/>
      <c r="W126" s="88"/>
      <c r="X126" s="88"/>
      <c r="Y126" s="88"/>
      <c r="Z126" s="88"/>
    </row>
    <row r="127" spans="1:26" ht="30" customHeight="1" x14ac:dyDescent="0.2">
      <c r="A127" s="88"/>
      <c r="B127" s="88"/>
      <c r="C127" s="88"/>
      <c r="D127" s="88"/>
      <c r="E127" s="88"/>
      <c r="F127" s="88"/>
      <c r="G127" s="88"/>
      <c r="H127" s="88"/>
      <c r="I127" s="88"/>
      <c r="J127" s="88"/>
      <c r="K127" s="88"/>
      <c r="L127" s="88"/>
      <c r="M127" s="88"/>
      <c r="N127" s="88"/>
      <c r="O127" s="87"/>
      <c r="P127" s="87"/>
      <c r="Q127" s="88"/>
      <c r="R127" s="88"/>
      <c r="S127" s="88"/>
      <c r="T127" s="89"/>
      <c r="U127" s="88"/>
      <c r="V127" s="88"/>
      <c r="W127" s="88"/>
      <c r="X127" s="88"/>
      <c r="Y127" s="88"/>
      <c r="Z127" s="88"/>
    </row>
    <row r="128" spans="1:26" ht="30" customHeight="1" x14ac:dyDescent="0.2">
      <c r="A128" s="88"/>
      <c r="B128" s="88"/>
      <c r="C128" s="88"/>
      <c r="D128" s="88"/>
      <c r="E128" s="88"/>
      <c r="F128" s="88"/>
      <c r="G128" s="88"/>
      <c r="H128" s="88"/>
      <c r="I128" s="88"/>
      <c r="J128" s="88"/>
      <c r="K128" s="88"/>
      <c r="L128" s="88"/>
      <c r="M128" s="88"/>
      <c r="N128" s="88"/>
      <c r="O128" s="87"/>
      <c r="P128" s="87"/>
      <c r="Q128" s="88"/>
      <c r="R128" s="88"/>
      <c r="S128" s="88"/>
      <c r="T128" s="89"/>
      <c r="U128" s="88"/>
      <c r="V128" s="88"/>
      <c r="W128" s="88"/>
      <c r="X128" s="88"/>
      <c r="Y128" s="88"/>
      <c r="Z128" s="88"/>
    </row>
    <row r="129" spans="1:26" ht="30" customHeight="1" x14ac:dyDescent="0.2">
      <c r="A129" s="88"/>
      <c r="B129" s="88"/>
      <c r="C129" s="88"/>
      <c r="D129" s="88"/>
      <c r="E129" s="88"/>
      <c r="F129" s="88"/>
      <c r="G129" s="88"/>
      <c r="H129" s="88"/>
      <c r="I129" s="88"/>
      <c r="J129" s="88"/>
      <c r="K129" s="88"/>
      <c r="L129" s="88"/>
      <c r="M129" s="88"/>
      <c r="N129" s="88"/>
      <c r="O129" s="87"/>
      <c r="P129" s="87"/>
      <c r="Q129" s="88"/>
      <c r="R129" s="88"/>
      <c r="S129" s="88"/>
      <c r="T129" s="89"/>
      <c r="U129" s="88"/>
      <c r="V129" s="88"/>
      <c r="W129" s="88"/>
      <c r="X129" s="88"/>
      <c r="Y129" s="88"/>
      <c r="Z129" s="88"/>
    </row>
    <row r="130" spans="1:26" ht="30" customHeight="1" x14ac:dyDescent="0.2">
      <c r="A130" s="88"/>
      <c r="B130" s="88"/>
      <c r="C130" s="88"/>
      <c r="D130" s="88"/>
      <c r="E130" s="88"/>
      <c r="F130" s="88"/>
      <c r="G130" s="88"/>
      <c r="H130" s="88"/>
      <c r="I130" s="88"/>
      <c r="J130" s="88"/>
      <c r="K130" s="88"/>
      <c r="L130" s="88"/>
      <c r="M130" s="88"/>
      <c r="N130" s="88"/>
      <c r="O130" s="87"/>
      <c r="P130" s="87"/>
      <c r="Q130" s="88"/>
      <c r="R130" s="88"/>
      <c r="S130" s="88"/>
      <c r="T130" s="89"/>
      <c r="U130" s="88"/>
      <c r="V130" s="88"/>
      <c r="W130" s="88"/>
      <c r="X130" s="88"/>
      <c r="Y130" s="88"/>
      <c r="Z130" s="88"/>
    </row>
    <row r="131" spans="1:26" ht="30" customHeight="1" x14ac:dyDescent="0.2">
      <c r="A131" s="88"/>
      <c r="B131" s="88"/>
      <c r="C131" s="88"/>
      <c r="D131" s="88"/>
      <c r="E131" s="88"/>
      <c r="F131" s="88"/>
      <c r="G131" s="88"/>
      <c r="H131" s="88"/>
      <c r="I131" s="88"/>
      <c r="J131" s="88"/>
      <c r="K131" s="88"/>
      <c r="L131" s="88"/>
      <c r="M131" s="88"/>
      <c r="N131" s="88"/>
      <c r="O131" s="87"/>
      <c r="P131" s="87"/>
      <c r="Q131" s="88"/>
      <c r="R131" s="88"/>
      <c r="S131" s="88"/>
      <c r="T131" s="89"/>
      <c r="U131" s="88"/>
      <c r="V131" s="88"/>
      <c r="W131" s="88"/>
      <c r="X131" s="88"/>
      <c r="Y131" s="88"/>
      <c r="Z131" s="88"/>
    </row>
    <row r="132" spans="1:26" ht="30" customHeight="1" x14ac:dyDescent="0.2">
      <c r="A132" s="88"/>
      <c r="B132" s="88"/>
      <c r="C132" s="88"/>
      <c r="D132" s="88"/>
      <c r="E132" s="88"/>
      <c r="F132" s="88"/>
      <c r="G132" s="88"/>
      <c r="H132" s="88"/>
      <c r="I132" s="88"/>
      <c r="J132" s="88"/>
      <c r="K132" s="88"/>
      <c r="L132" s="88"/>
      <c r="M132" s="88"/>
      <c r="N132" s="88"/>
      <c r="O132" s="87"/>
      <c r="P132" s="87"/>
      <c r="Q132" s="88"/>
      <c r="R132" s="88"/>
      <c r="S132" s="88"/>
      <c r="T132" s="89"/>
      <c r="U132" s="88"/>
      <c r="V132" s="88"/>
      <c r="W132" s="88"/>
      <c r="X132" s="88"/>
      <c r="Y132" s="88"/>
      <c r="Z132" s="88"/>
    </row>
    <row r="133" spans="1:26" ht="30" customHeight="1" x14ac:dyDescent="0.2">
      <c r="A133" s="88"/>
      <c r="B133" s="88"/>
      <c r="C133" s="88"/>
      <c r="D133" s="88"/>
      <c r="E133" s="88"/>
      <c r="F133" s="88"/>
      <c r="G133" s="88"/>
      <c r="H133" s="88"/>
      <c r="I133" s="88"/>
      <c r="J133" s="88"/>
      <c r="K133" s="88"/>
      <c r="L133" s="88"/>
      <c r="M133" s="88"/>
      <c r="N133" s="88"/>
      <c r="O133" s="87"/>
      <c r="P133" s="87"/>
      <c r="Q133" s="88"/>
      <c r="R133" s="88"/>
      <c r="S133" s="88"/>
      <c r="T133" s="89"/>
      <c r="U133" s="88"/>
      <c r="V133" s="88"/>
      <c r="W133" s="88"/>
      <c r="X133" s="88"/>
      <c r="Y133" s="88"/>
      <c r="Z133" s="88"/>
    </row>
    <row r="134" spans="1:26" ht="30" customHeight="1" x14ac:dyDescent="0.2">
      <c r="A134" s="88"/>
      <c r="B134" s="88"/>
      <c r="C134" s="88"/>
      <c r="D134" s="88"/>
      <c r="E134" s="88"/>
      <c r="F134" s="88"/>
      <c r="G134" s="88"/>
      <c r="H134" s="88"/>
      <c r="I134" s="88"/>
      <c r="J134" s="88"/>
      <c r="K134" s="88"/>
      <c r="L134" s="88"/>
      <c r="M134" s="88"/>
      <c r="N134" s="88"/>
      <c r="O134" s="87"/>
      <c r="P134" s="87"/>
      <c r="Q134" s="88"/>
      <c r="R134" s="88"/>
      <c r="S134" s="88"/>
      <c r="T134" s="89"/>
      <c r="U134" s="88"/>
      <c r="V134" s="88"/>
      <c r="W134" s="88"/>
      <c r="X134" s="88"/>
      <c r="Y134" s="88"/>
      <c r="Z134" s="88"/>
    </row>
    <row r="135" spans="1:26" ht="30" customHeight="1" x14ac:dyDescent="0.2">
      <c r="A135" s="88"/>
      <c r="B135" s="88"/>
      <c r="C135" s="88"/>
      <c r="D135" s="88"/>
      <c r="E135" s="88"/>
      <c r="F135" s="88"/>
      <c r="G135" s="88"/>
      <c r="H135" s="88"/>
      <c r="I135" s="88"/>
      <c r="J135" s="88"/>
      <c r="K135" s="88"/>
      <c r="L135" s="88"/>
      <c r="M135" s="88"/>
      <c r="N135" s="88"/>
      <c r="O135" s="87"/>
      <c r="P135" s="87"/>
      <c r="Q135" s="88"/>
      <c r="R135" s="88"/>
      <c r="S135" s="88"/>
      <c r="T135" s="89"/>
      <c r="U135" s="88"/>
      <c r="V135" s="88"/>
      <c r="W135" s="88"/>
      <c r="X135" s="88"/>
      <c r="Y135" s="88"/>
      <c r="Z135" s="88"/>
    </row>
    <row r="136" spans="1:26" ht="30" customHeight="1" x14ac:dyDescent="0.2">
      <c r="A136" s="88"/>
      <c r="B136" s="88"/>
      <c r="C136" s="88"/>
      <c r="D136" s="88"/>
      <c r="E136" s="88"/>
      <c r="F136" s="88"/>
      <c r="G136" s="88"/>
      <c r="H136" s="88"/>
      <c r="I136" s="88"/>
      <c r="J136" s="88"/>
      <c r="K136" s="88"/>
      <c r="L136" s="88"/>
      <c r="M136" s="88"/>
      <c r="N136" s="88"/>
      <c r="O136" s="87"/>
      <c r="P136" s="87"/>
      <c r="Q136" s="88"/>
      <c r="R136" s="88"/>
      <c r="S136" s="88"/>
      <c r="T136" s="89"/>
      <c r="U136" s="88"/>
      <c r="V136" s="88"/>
      <c r="W136" s="88"/>
      <c r="X136" s="88"/>
      <c r="Y136" s="88"/>
      <c r="Z136" s="88"/>
    </row>
    <row r="137" spans="1:26" ht="30" customHeight="1" x14ac:dyDescent="0.2">
      <c r="A137" s="88"/>
      <c r="B137" s="88"/>
      <c r="C137" s="88"/>
      <c r="D137" s="88"/>
      <c r="E137" s="88"/>
      <c r="F137" s="88"/>
      <c r="G137" s="88"/>
      <c r="H137" s="88"/>
      <c r="I137" s="88"/>
      <c r="J137" s="88"/>
      <c r="K137" s="88"/>
      <c r="L137" s="88"/>
      <c r="M137" s="88"/>
      <c r="N137" s="88"/>
      <c r="O137" s="87"/>
      <c r="P137" s="87"/>
      <c r="Q137" s="88"/>
      <c r="R137" s="88"/>
      <c r="S137" s="88"/>
      <c r="T137" s="89"/>
      <c r="U137" s="88"/>
      <c r="V137" s="88"/>
      <c r="W137" s="88"/>
      <c r="X137" s="88"/>
      <c r="Y137" s="88"/>
      <c r="Z137" s="88"/>
    </row>
    <row r="138" spans="1:26" ht="30" customHeight="1" x14ac:dyDescent="0.2">
      <c r="A138" s="88"/>
      <c r="B138" s="88"/>
      <c r="C138" s="88"/>
      <c r="D138" s="88"/>
      <c r="E138" s="88"/>
      <c r="F138" s="88"/>
      <c r="G138" s="88"/>
      <c r="H138" s="88"/>
      <c r="I138" s="88"/>
      <c r="J138" s="88"/>
      <c r="K138" s="88"/>
      <c r="L138" s="88"/>
      <c r="M138" s="88"/>
      <c r="N138" s="88"/>
      <c r="O138" s="87"/>
      <c r="P138" s="87"/>
      <c r="Q138" s="88"/>
      <c r="R138" s="88"/>
      <c r="S138" s="88"/>
      <c r="T138" s="89"/>
      <c r="U138" s="88"/>
      <c r="V138" s="88"/>
      <c r="W138" s="88"/>
      <c r="X138" s="88"/>
      <c r="Y138" s="88"/>
      <c r="Z138" s="88"/>
    </row>
    <row r="139" spans="1:26" ht="30" customHeight="1" x14ac:dyDescent="0.2">
      <c r="A139" s="88"/>
      <c r="B139" s="88"/>
      <c r="C139" s="88"/>
      <c r="D139" s="88"/>
      <c r="E139" s="88"/>
      <c r="F139" s="88"/>
      <c r="G139" s="88"/>
      <c r="H139" s="88"/>
      <c r="I139" s="88"/>
      <c r="J139" s="88"/>
      <c r="K139" s="88"/>
      <c r="L139" s="88"/>
      <c r="M139" s="88"/>
      <c r="N139" s="88"/>
      <c r="O139" s="87"/>
      <c r="P139" s="87"/>
      <c r="Q139" s="88"/>
      <c r="R139" s="88"/>
      <c r="S139" s="88"/>
      <c r="T139" s="89"/>
      <c r="U139" s="88"/>
      <c r="V139" s="88"/>
      <c r="W139" s="88"/>
      <c r="X139" s="88"/>
      <c r="Y139" s="88"/>
      <c r="Z139" s="88"/>
    </row>
    <row r="140" spans="1:26" ht="30" customHeight="1" x14ac:dyDescent="0.2">
      <c r="A140" s="88"/>
      <c r="B140" s="88"/>
      <c r="C140" s="88"/>
      <c r="D140" s="88"/>
      <c r="E140" s="88"/>
      <c r="F140" s="88"/>
      <c r="G140" s="88"/>
      <c r="H140" s="88"/>
      <c r="I140" s="88"/>
      <c r="J140" s="88"/>
      <c r="K140" s="88"/>
      <c r="L140" s="88"/>
      <c r="M140" s="88"/>
      <c r="N140" s="88"/>
      <c r="O140" s="87"/>
      <c r="P140" s="87"/>
      <c r="Q140" s="88"/>
      <c r="R140" s="88"/>
      <c r="S140" s="88"/>
      <c r="T140" s="89"/>
      <c r="U140" s="88"/>
      <c r="V140" s="88"/>
      <c r="W140" s="88"/>
      <c r="X140" s="88"/>
      <c r="Y140" s="88"/>
      <c r="Z140" s="88"/>
    </row>
    <row r="141" spans="1:26" ht="30" customHeight="1" x14ac:dyDescent="0.2">
      <c r="A141" s="88"/>
      <c r="B141" s="88"/>
      <c r="C141" s="88"/>
      <c r="D141" s="88"/>
      <c r="E141" s="88"/>
      <c r="F141" s="88"/>
      <c r="G141" s="88"/>
      <c r="H141" s="88"/>
      <c r="I141" s="88"/>
      <c r="J141" s="88"/>
      <c r="K141" s="88"/>
      <c r="L141" s="88"/>
      <c r="M141" s="88"/>
      <c r="N141" s="88"/>
      <c r="O141" s="87"/>
      <c r="P141" s="87"/>
      <c r="Q141" s="88"/>
      <c r="R141" s="88"/>
      <c r="S141" s="88"/>
      <c r="T141" s="89"/>
      <c r="U141" s="88"/>
      <c r="V141" s="88"/>
      <c r="W141" s="88"/>
      <c r="X141" s="88"/>
      <c r="Y141" s="88"/>
      <c r="Z141" s="88"/>
    </row>
    <row r="142" spans="1:26" ht="30" customHeight="1" x14ac:dyDescent="0.2">
      <c r="A142" s="88"/>
      <c r="B142" s="88"/>
      <c r="C142" s="88"/>
      <c r="D142" s="88"/>
      <c r="E142" s="88"/>
      <c r="F142" s="88"/>
      <c r="G142" s="88"/>
      <c r="H142" s="88"/>
      <c r="I142" s="88"/>
      <c r="J142" s="88"/>
      <c r="K142" s="88"/>
      <c r="L142" s="88"/>
      <c r="M142" s="88"/>
      <c r="N142" s="88"/>
      <c r="O142" s="87"/>
      <c r="P142" s="87"/>
      <c r="Q142" s="88"/>
      <c r="R142" s="88"/>
      <c r="S142" s="88"/>
      <c r="T142" s="89"/>
      <c r="U142" s="88"/>
      <c r="V142" s="88"/>
      <c r="W142" s="88"/>
      <c r="X142" s="88"/>
      <c r="Y142" s="88"/>
      <c r="Z142" s="88"/>
    </row>
    <row r="143" spans="1:26" ht="30" customHeight="1" x14ac:dyDescent="0.2">
      <c r="A143" s="88"/>
      <c r="B143" s="88"/>
      <c r="C143" s="88"/>
      <c r="D143" s="88"/>
      <c r="E143" s="88"/>
      <c r="F143" s="88"/>
      <c r="G143" s="88"/>
      <c r="H143" s="88"/>
      <c r="I143" s="88"/>
      <c r="J143" s="88"/>
      <c r="K143" s="88"/>
      <c r="L143" s="88"/>
      <c r="M143" s="88"/>
      <c r="N143" s="88"/>
      <c r="O143" s="87"/>
      <c r="P143" s="87"/>
      <c r="Q143" s="88"/>
      <c r="R143" s="88"/>
      <c r="S143" s="88"/>
      <c r="T143" s="89"/>
      <c r="U143" s="88"/>
      <c r="V143" s="88"/>
      <c r="W143" s="88"/>
      <c r="X143" s="88"/>
      <c r="Y143" s="88"/>
      <c r="Z143" s="88"/>
    </row>
    <row r="144" spans="1:26" ht="30" customHeight="1" x14ac:dyDescent="0.2">
      <c r="A144" s="88"/>
      <c r="B144" s="88"/>
      <c r="C144" s="88"/>
      <c r="D144" s="88"/>
      <c r="E144" s="88"/>
      <c r="F144" s="88"/>
      <c r="G144" s="88"/>
      <c r="H144" s="88"/>
      <c r="I144" s="88"/>
      <c r="J144" s="88"/>
      <c r="K144" s="88"/>
      <c r="L144" s="88"/>
      <c r="M144" s="88"/>
      <c r="N144" s="88"/>
      <c r="O144" s="87"/>
      <c r="P144" s="87"/>
      <c r="Q144" s="88"/>
      <c r="R144" s="88"/>
      <c r="S144" s="88"/>
      <c r="T144" s="89"/>
      <c r="U144" s="88"/>
      <c r="V144" s="88"/>
      <c r="W144" s="88"/>
      <c r="X144" s="88"/>
      <c r="Y144" s="88"/>
      <c r="Z144" s="88"/>
    </row>
    <row r="145" spans="1:26" ht="30" customHeight="1" x14ac:dyDescent="0.2">
      <c r="A145" s="88"/>
      <c r="B145" s="88"/>
      <c r="C145" s="88"/>
      <c r="D145" s="88"/>
      <c r="E145" s="88"/>
      <c r="F145" s="88"/>
      <c r="G145" s="88"/>
      <c r="H145" s="88"/>
      <c r="I145" s="88"/>
      <c r="J145" s="88"/>
      <c r="K145" s="88"/>
      <c r="L145" s="88"/>
      <c r="M145" s="88"/>
      <c r="N145" s="88"/>
      <c r="O145" s="87"/>
      <c r="P145" s="87"/>
      <c r="Q145" s="88"/>
      <c r="R145" s="88"/>
      <c r="S145" s="88"/>
      <c r="T145" s="89"/>
      <c r="U145" s="88"/>
      <c r="V145" s="88"/>
      <c r="W145" s="88"/>
      <c r="X145" s="88"/>
      <c r="Y145" s="88"/>
      <c r="Z145" s="88"/>
    </row>
    <row r="146" spans="1:26" ht="30" customHeight="1" x14ac:dyDescent="0.2">
      <c r="A146" s="88"/>
      <c r="B146" s="88"/>
      <c r="C146" s="88"/>
      <c r="D146" s="88"/>
      <c r="E146" s="88"/>
      <c r="F146" s="88"/>
      <c r="G146" s="88"/>
      <c r="H146" s="88"/>
      <c r="I146" s="88"/>
      <c r="J146" s="88"/>
      <c r="K146" s="88"/>
      <c r="L146" s="88"/>
      <c r="M146" s="88"/>
      <c r="N146" s="88"/>
      <c r="O146" s="87"/>
      <c r="P146" s="87"/>
      <c r="Q146" s="88"/>
      <c r="R146" s="88"/>
      <c r="S146" s="88"/>
      <c r="T146" s="89"/>
      <c r="U146" s="88"/>
      <c r="V146" s="88"/>
      <c r="W146" s="88"/>
      <c r="X146" s="88"/>
      <c r="Y146" s="88"/>
      <c r="Z146" s="88"/>
    </row>
    <row r="147" spans="1:26" ht="30" customHeight="1" x14ac:dyDescent="0.2">
      <c r="A147" s="88"/>
      <c r="B147" s="88"/>
      <c r="C147" s="88"/>
      <c r="D147" s="88"/>
      <c r="E147" s="88"/>
      <c r="F147" s="88"/>
      <c r="G147" s="88"/>
      <c r="H147" s="88"/>
      <c r="I147" s="88"/>
      <c r="J147" s="88"/>
      <c r="K147" s="88"/>
      <c r="L147" s="88"/>
      <c r="M147" s="88"/>
      <c r="N147" s="88"/>
      <c r="O147" s="87"/>
      <c r="P147" s="87"/>
      <c r="Q147" s="88"/>
      <c r="R147" s="88"/>
      <c r="S147" s="88"/>
      <c r="T147" s="89"/>
      <c r="U147" s="88"/>
      <c r="V147" s="88"/>
      <c r="W147" s="88"/>
      <c r="X147" s="88"/>
      <c r="Y147" s="88"/>
      <c r="Z147" s="88"/>
    </row>
    <row r="148" spans="1:26" ht="30" customHeight="1" x14ac:dyDescent="0.2">
      <c r="A148" s="88"/>
      <c r="B148" s="88"/>
      <c r="C148" s="88"/>
      <c r="D148" s="88"/>
      <c r="E148" s="88"/>
      <c r="F148" s="88"/>
      <c r="G148" s="88"/>
      <c r="H148" s="88"/>
      <c r="I148" s="88"/>
      <c r="J148" s="88"/>
      <c r="K148" s="88"/>
      <c r="L148" s="88"/>
      <c r="M148" s="88"/>
      <c r="N148" s="88"/>
      <c r="O148" s="87"/>
      <c r="P148" s="87"/>
      <c r="Q148" s="88"/>
      <c r="R148" s="88"/>
      <c r="S148" s="88"/>
      <c r="T148" s="89"/>
      <c r="U148" s="88"/>
      <c r="V148" s="88"/>
      <c r="W148" s="88"/>
      <c r="X148" s="88"/>
      <c r="Y148" s="88"/>
      <c r="Z148" s="88"/>
    </row>
    <row r="149" spans="1:26" ht="30" customHeight="1" x14ac:dyDescent="0.2">
      <c r="A149" s="88"/>
      <c r="B149" s="88"/>
      <c r="C149" s="88"/>
      <c r="D149" s="88"/>
      <c r="E149" s="88"/>
      <c r="F149" s="88"/>
      <c r="G149" s="88"/>
      <c r="H149" s="88"/>
      <c r="I149" s="88"/>
      <c r="J149" s="88"/>
      <c r="K149" s="88"/>
      <c r="L149" s="88"/>
      <c r="M149" s="88"/>
      <c r="N149" s="88"/>
      <c r="O149" s="87"/>
      <c r="P149" s="87"/>
      <c r="Q149" s="88"/>
      <c r="R149" s="88"/>
      <c r="S149" s="88"/>
      <c r="T149" s="89"/>
      <c r="U149" s="88"/>
      <c r="V149" s="88"/>
      <c r="W149" s="88"/>
      <c r="X149" s="88"/>
      <c r="Y149" s="88"/>
      <c r="Z149" s="88"/>
    </row>
    <row r="150" spans="1:26" ht="30" customHeight="1" x14ac:dyDescent="0.2">
      <c r="A150" s="88"/>
      <c r="B150" s="88"/>
      <c r="C150" s="88"/>
      <c r="D150" s="88"/>
      <c r="E150" s="88"/>
      <c r="F150" s="88"/>
      <c r="G150" s="88"/>
      <c r="H150" s="88"/>
      <c r="I150" s="88"/>
      <c r="J150" s="88"/>
      <c r="K150" s="88"/>
      <c r="L150" s="88"/>
      <c r="M150" s="88"/>
      <c r="N150" s="88"/>
      <c r="O150" s="87"/>
      <c r="P150" s="87"/>
      <c r="Q150" s="88"/>
      <c r="R150" s="88"/>
      <c r="S150" s="88"/>
      <c r="T150" s="89"/>
      <c r="U150" s="88"/>
      <c r="V150" s="88"/>
      <c r="W150" s="88"/>
      <c r="X150" s="88"/>
      <c r="Y150" s="88"/>
      <c r="Z150" s="88"/>
    </row>
    <row r="151" spans="1:26" ht="30" customHeight="1" x14ac:dyDescent="0.2">
      <c r="A151" s="88"/>
      <c r="B151" s="88"/>
      <c r="C151" s="88"/>
      <c r="D151" s="88"/>
      <c r="E151" s="88"/>
      <c r="F151" s="88"/>
      <c r="G151" s="88"/>
      <c r="H151" s="88"/>
      <c r="I151" s="88"/>
      <c r="J151" s="88"/>
      <c r="K151" s="88"/>
      <c r="L151" s="88"/>
      <c r="M151" s="88"/>
      <c r="N151" s="88"/>
      <c r="O151" s="87"/>
      <c r="P151" s="87"/>
      <c r="Q151" s="88"/>
      <c r="R151" s="88"/>
      <c r="S151" s="88"/>
      <c r="T151" s="89"/>
      <c r="U151" s="88"/>
      <c r="V151" s="88"/>
      <c r="W151" s="88"/>
      <c r="X151" s="88"/>
      <c r="Y151" s="88"/>
      <c r="Z151" s="88"/>
    </row>
    <row r="152" spans="1:26" ht="30" customHeight="1" x14ac:dyDescent="0.2">
      <c r="A152" s="88"/>
      <c r="B152" s="88"/>
      <c r="C152" s="88"/>
      <c r="D152" s="88"/>
      <c r="E152" s="88"/>
      <c r="F152" s="88"/>
      <c r="G152" s="88"/>
      <c r="H152" s="88"/>
      <c r="I152" s="88"/>
      <c r="J152" s="88"/>
      <c r="K152" s="88"/>
      <c r="L152" s="88"/>
      <c r="M152" s="88"/>
      <c r="N152" s="88"/>
      <c r="O152" s="87"/>
      <c r="P152" s="87"/>
      <c r="Q152" s="88"/>
      <c r="R152" s="88"/>
      <c r="S152" s="88"/>
      <c r="T152" s="89"/>
      <c r="U152" s="88"/>
      <c r="V152" s="88"/>
      <c r="W152" s="88"/>
      <c r="X152" s="88"/>
      <c r="Y152" s="88"/>
      <c r="Z152" s="88"/>
    </row>
    <row r="153" spans="1:26" ht="30" customHeight="1" x14ac:dyDescent="0.2">
      <c r="A153" s="88"/>
      <c r="B153" s="88"/>
      <c r="C153" s="88"/>
      <c r="D153" s="88"/>
      <c r="E153" s="88"/>
      <c r="F153" s="88"/>
      <c r="G153" s="88"/>
      <c r="H153" s="88"/>
      <c r="I153" s="88"/>
      <c r="J153" s="88"/>
      <c r="K153" s="88"/>
      <c r="L153" s="88"/>
      <c r="M153" s="88"/>
      <c r="N153" s="88"/>
      <c r="O153" s="87"/>
      <c r="P153" s="87"/>
      <c r="Q153" s="88"/>
      <c r="R153" s="88"/>
      <c r="S153" s="88"/>
      <c r="T153" s="89"/>
      <c r="U153" s="88"/>
      <c r="V153" s="88"/>
      <c r="W153" s="88"/>
      <c r="X153" s="88"/>
      <c r="Y153" s="88"/>
      <c r="Z153" s="88"/>
    </row>
    <row r="154" spans="1:26" ht="30" customHeight="1" x14ac:dyDescent="0.2">
      <c r="A154" s="88"/>
      <c r="B154" s="88"/>
      <c r="C154" s="88"/>
      <c r="D154" s="88"/>
      <c r="E154" s="88"/>
      <c r="F154" s="88"/>
      <c r="G154" s="88"/>
      <c r="H154" s="88"/>
      <c r="I154" s="88"/>
      <c r="J154" s="88"/>
      <c r="K154" s="88"/>
      <c r="L154" s="88"/>
      <c r="M154" s="88"/>
      <c r="N154" s="88"/>
      <c r="O154" s="87"/>
      <c r="P154" s="87"/>
      <c r="Q154" s="88"/>
      <c r="R154" s="88"/>
      <c r="S154" s="88"/>
      <c r="T154" s="89"/>
      <c r="U154" s="88"/>
      <c r="V154" s="88"/>
      <c r="W154" s="88"/>
      <c r="X154" s="88"/>
      <c r="Y154" s="88"/>
      <c r="Z154" s="88"/>
    </row>
    <row r="155" spans="1:26" ht="30" customHeight="1" x14ac:dyDescent="0.2">
      <c r="A155" s="88"/>
      <c r="B155" s="88"/>
      <c r="C155" s="88"/>
      <c r="D155" s="88"/>
      <c r="E155" s="88"/>
      <c r="F155" s="88"/>
      <c r="G155" s="88"/>
      <c r="H155" s="88"/>
      <c r="I155" s="88"/>
      <c r="J155" s="88"/>
      <c r="K155" s="88"/>
      <c r="L155" s="88"/>
      <c r="M155" s="88"/>
      <c r="N155" s="88"/>
      <c r="O155" s="87"/>
      <c r="P155" s="87"/>
      <c r="Q155" s="88"/>
      <c r="R155" s="88"/>
      <c r="S155" s="88"/>
      <c r="T155" s="89"/>
      <c r="U155" s="88"/>
      <c r="V155" s="88"/>
      <c r="W155" s="88"/>
      <c r="X155" s="88"/>
      <c r="Y155" s="88"/>
      <c r="Z155" s="88"/>
    </row>
    <row r="156" spans="1:26" ht="30" customHeight="1" x14ac:dyDescent="0.2">
      <c r="A156" s="88"/>
      <c r="B156" s="88"/>
      <c r="C156" s="88"/>
      <c r="D156" s="88"/>
      <c r="E156" s="88"/>
      <c r="F156" s="88"/>
      <c r="G156" s="88"/>
      <c r="H156" s="88"/>
      <c r="I156" s="88"/>
      <c r="J156" s="88"/>
      <c r="K156" s="88"/>
      <c r="L156" s="88"/>
      <c r="M156" s="88"/>
      <c r="N156" s="88"/>
      <c r="O156" s="87"/>
      <c r="P156" s="87"/>
      <c r="Q156" s="88"/>
      <c r="R156" s="88"/>
      <c r="S156" s="88"/>
      <c r="T156" s="89"/>
      <c r="U156" s="88"/>
      <c r="V156" s="88"/>
      <c r="W156" s="88"/>
      <c r="X156" s="88"/>
      <c r="Y156" s="88"/>
      <c r="Z156" s="88"/>
    </row>
    <row r="157" spans="1:26" ht="30" customHeight="1" x14ac:dyDescent="0.2">
      <c r="A157" s="88"/>
      <c r="B157" s="88"/>
      <c r="C157" s="88"/>
      <c r="D157" s="88"/>
      <c r="E157" s="88"/>
      <c r="F157" s="88"/>
      <c r="G157" s="88"/>
      <c r="H157" s="88"/>
      <c r="I157" s="88"/>
      <c r="J157" s="88"/>
      <c r="K157" s="88"/>
      <c r="L157" s="88"/>
      <c r="M157" s="88"/>
      <c r="N157" s="88"/>
      <c r="O157" s="87"/>
      <c r="P157" s="87"/>
      <c r="Q157" s="88"/>
      <c r="R157" s="88"/>
      <c r="S157" s="88"/>
      <c r="T157" s="89"/>
      <c r="U157" s="88"/>
      <c r="V157" s="88"/>
      <c r="W157" s="88"/>
      <c r="X157" s="88"/>
      <c r="Y157" s="88"/>
      <c r="Z157" s="88"/>
    </row>
    <row r="158" spans="1:26" ht="30" customHeight="1" x14ac:dyDescent="0.2">
      <c r="A158" s="88"/>
      <c r="B158" s="88"/>
      <c r="C158" s="88"/>
      <c r="D158" s="88"/>
      <c r="E158" s="88"/>
      <c r="F158" s="88"/>
      <c r="G158" s="88"/>
      <c r="H158" s="88"/>
      <c r="I158" s="88"/>
      <c r="J158" s="88"/>
      <c r="K158" s="88"/>
      <c r="L158" s="88"/>
      <c r="M158" s="88"/>
      <c r="N158" s="88"/>
      <c r="O158" s="87"/>
      <c r="P158" s="87"/>
      <c r="Q158" s="88"/>
      <c r="R158" s="88"/>
      <c r="S158" s="88"/>
      <c r="T158" s="89"/>
      <c r="U158" s="88"/>
      <c r="V158" s="88"/>
      <c r="W158" s="88"/>
      <c r="X158" s="88"/>
      <c r="Y158" s="88"/>
      <c r="Z158" s="88"/>
    </row>
    <row r="159" spans="1:26" ht="30" customHeight="1" x14ac:dyDescent="0.2">
      <c r="A159" s="88"/>
      <c r="B159" s="88"/>
      <c r="C159" s="88"/>
      <c r="D159" s="88"/>
      <c r="E159" s="88"/>
      <c r="F159" s="88"/>
      <c r="G159" s="88"/>
      <c r="H159" s="88"/>
      <c r="I159" s="88"/>
      <c r="J159" s="88"/>
      <c r="K159" s="88"/>
      <c r="L159" s="88"/>
      <c r="M159" s="88"/>
      <c r="N159" s="88"/>
      <c r="O159" s="87"/>
      <c r="P159" s="87"/>
      <c r="Q159" s="88"/>
      <c r="R159" s="88"/>
      <c r="S159" s="88"/>
      <c r="T159" s="89"/>
      <c r="U159" s="88"/>
      <c r="V159" s="88"/>
      <c r="W159" s="88"/>
      <c r="X159" s="88"/>
      <c r="Y159" s="88"/>
      <c r="Z159" s="88"/>
    </row>
    <row r="160" spans="1:26" ht="30" customHeight="1" x14ac:dyDescent="0.2">
      <c r="A160" s="88"/>
      <c r="B160" s="88"/>
      <c r="C160" s="88"/>
      <c r="D160" s="88"/>
      <c r="E160" s="88"/>
      <c r="F160" s="88"/>
      <c r="G160" s="88"/>
      <c r="H160" s="88"/>
      <c r="I160" s="88"/>
      <c r="J160" s="88"/>
      <c r="K160" s="88"/>
      <c r="L160" s="88"/>
      <c r="M160" s="88"/>
      <c r="N160" s="88"/>
      <c r="O160" s="87"/>
      <c r="P160" s="87"/>
      <c r="Q160" s="88"/>
      <c r="R160" s="88"/>
      <c r="S160" s="88"/>
      <c r="T160" s="89"/>
      <c r="U160" s="88"/>
      <c r="V160" s="88"/>
      <c r="W160" s="88"/>
      <c r="X160" s="88"/>
      <c r="Y160" s="88"/>
      <c r="Z160" s="88"/>
    </row>
    <row r="161" spans="1:26" ht="30" customHeight="1" x14ac:dyDescent="0.2">
      <c r="A161" s="88"/>
      <c r="B161" s="88"/>
      <c r="C161" s="88"/>
      <c r="D161" s="88"/>
      <c r="E161" s="88"/>
      <c r="F161" s="88"/>
      <c r="G161" s="88"/>
      <c r="H161" s="88"/>
      <c r="I161" s="88"/>
      <c r="J161" s="88"/>
      <c r="K161" s="88"/>
      <c r="L161" s="88"/>
      <c r="M161" s="88"/>
      <c r="N161" s="88"/>
      <c r="O161" s="87"/>
      <c r="P161" s="87"/>
      <c r="Q161" s="88"/>
      <c r="R161" s="88"/>
      <c r="S161" s="88"/>
      <c r="T161" s="89"/>
      <c r="U161" s="88"/>
      <c r="V161" s="88"/>
      <c r="W161" s="88"/>
      <c r="X161" s="88"/>
      <c r="Y161" s="88"/>
      <c r="Z161" s="88"/>
    </row>
    <row r="162" spans="1:26" ht="30" customHeight="1" x14ac:dyDescent="0.2">
      <c r="A162" s="88"/>
      <c r="B162" s="88"/>
      <c r="C162" s="88"/>
      <c r="D162" s="88"/>
      <c r="E162" s="88"/>
      <c r="F162" s="88"/>
      <c r="G162" s="88"/>
      <c r="H162" s="88"/>
      <c r="I162" s="88"/>
      <c r="J162" s="88"/>
      <c r="K162" s="88"/>
      <c r="L162" s="88"/>
      <c r="M162" s="88"/>
      <c r="N162" s="88"/>
      <c r="O162" s="87"/>
      <c r="P162" s="87"/>
      <c r="Q162" s="88"/>
      <c r="R162" s="88"/>
      <c r="S162" s="88"/>
      <c r="T162" s="89"/>
      <c r="U162" s="88"/>
      <c r="V162" s="88"/>
      <c r="W162" s="88"/>
      <c r="X162" s="88"/>
      <c r="Y162" s="88"/>
      <c r="Z162" s="88"/>
    </row>
    <row r="163" spans="1:26" ht="30" customHeight="1" x14ac:dyDescent="0.2">
      <c r="A163" s="88"/>
      <c r="B163" s="88"/>
      <c r="C163" s="88"/>
      <c r="D163" s="88"/>
      <c r="E163" s="88"/>
      <c r="F163" s="88"/>
      <c r="G163" s="88"/>
      <c r="H163" s="88"/>
      <c r="I163" s="88"/>
      <c r="J163" s="88"/>
      <c r="K163" s="88"/>
      <c r="L163" s="88"/>
      <c r="M163" s="88"/>
      <c r="N163" s="88"/>
      <c r="O163" s="87"/>
      <c r="P163" s="87"/>
      <c r="Q163" s="88"/>
      <c r="R163" s="88"/>
      <c r="S163" s="88"/>
      <c r="T163" s="89"/>
      <c r="U163" s="88"/>
      <c r="V163" s="88"/>
      <c r="W163" s="88"/>
      <c r="X163" s="88"/>
      <c r="Y163" s="88"/>
      <c r="Z163" s="88"/>
    </row>
    <row r="164" spans="1:26" ht="30" customHeight="1" x14ac:dyDescent="0.2">
      <c r="A164" s="88"/>
      <c r="B164" s="88"/>
      <c r="C164" s="88"/>
      <c r="D164" s="88"/>
      <c r="E164" s="88"/>
      <c r="F164" s="88"/>
      <c r="G164" s="88"/>
      <c r="H164" s="88"/>
      <c r="I164" s="88"/>
      <c r="J164" s="88"/>
      <c r="K164" s="88"/>
      <c r="L164" s="88"/>
      <c r="M164" s="88"/>
      <c r="N164" s="88"/>
      <c r="O164" s="87"/>
      <c r="P164" s="87"/>
      <c r="Q164" s="88"/>
      <c r="R164" s="88"/>
      <c r="S164" s="88"/>
      <c r="T164" s="89"/>
      <c r="U164" s="88"/>
      <c r="V164" s="88"/>
      <c r="W164" s="88"/>
      <c r="X164" s="88"/>
      <c r="Y164" s="88"/>
      <c r="Z164" s="88"/>
    </row>
    <row r="165" spans="1:26" ht="30" customHeight="1" x14ac:dyDescent="0.2">
      <c r="A165" s="88"/>
      <c r="B165" s="88"/>
      <c r="C165" s="88"/>
      <c r="D165" s="88"/>
      <c r="E165" s="88"/>
      <c r="F165" s="88"/>
      <c r="G165" s="88"/>
      <c r="H165" s="88"/>
      <c r="I165" s="88"/>
      <c r="J165" s="88"/>
      <c r="K165" s="88"/>
      <c r="L165" s="88"/>
      <c r="M165" s="88"/>
      <c r="N165" s="88"/>
      <c r="O165" s="87"/>
      <c r="P165" s="87"/>
      <c r="Q165" s="88"/>
      <c r="R165" s="88"/>
      <c r="S165" s="88"/>
      <c r="T165" s="89"/>
      <c r="U165" s="88"/>
      <c r="V165" s="88"/>
      <c r="W165" s="88"/>
      <c r="X165" s="88"/>
      <c r="Y165" s="88"/>
      <c r="Z165" s="88"/>
    </row>
    <row r="166" spans="1:26" ht="30" customHeight="1" x14ac:dyDescent="0.2">
      <c r="A166" s="88"/>
      <c r="B166" s="88"/>
      <c r="C166" s="88"/>
      <c r="D166" s="88"/>
      <c r="E166" s="88"/>
      <c r="F166" s="88"/>
      <c r="G166" s="88"/>
      <c r="H166" s="88"/>
      <c r="I166" s="88"/>
      <c r="J166" s="88"/>
      <c r="K166" s="88"/>
      <c r="L166" s="88"/>
      <c r="M166" s="88"/>
      <c r="N166" s="88"/>
      <c r="O166" s="87"/>
      <c r="P166" s="87"/>
      <c r="Q166" s="88"/>
      <c r="R166" s="88"/>
      <c r="S166" s="88"/>
      <c r="T166" s="89"/>
      <c r="U166" s="88"/>
      <c r="V166" s="88"/>
      <c r="W166" s="88"/>
      <c r="X166" s="88"/>
      <c r="Y166" s="88"/>
      <c r="Z166" s="88"/>
    </row>
    <row r="167" spans="1:26" ht="30" customHeight="1" x14ac:dyDescent="0.2">
      <c r="A167" s="88"/>
      <c r="B167" s="88"/>
      <c r="C167" s="88"/>
      <c r="D167" s="88"/>
      <c r="E167" s="88"/>
      <c r="F167" s="88"/>
      <c r="G167" s="88"/>
      <c r="H167" s="88"/>
      <c r="I167" s="88"/>
      <c r="J167" s="88"/>
      <c r="K167" s="88"/>
      <c r="L167" s="88"/>
      <c r="M167" s="88"/>
      <c r="N167" s="88"/>
      <c r="O167" s="87"/>
      <c r="P167" s="87"/>
      <c r="Q167" s="88"/>
      <c r="R167" s="88"/>
      <c r="S167" s="88"/>
      <c r="T167" s="89"/>
      <c r="U167" s="88"/>
      <c r="V167" s="88"/>
      <c r="W167" s="88"/>
      <c r="X167" s="88"/>
      <c r="Y167" s="88"/>
      <c r="Z167" s="88"/>
    </row>
    <row r="168" spans="1:26" ht="30" customHeight="1" x14ac:dyDescent="0.2">
      <c r="A168" s="88"/>
      <c r="B168" s="88"/>
      <c r="C168" s="88"/>
      <c r="D168" s="88"/>
      <c r="E168" s="88"/>
      <c r="F168" s="88"/>
      <c r="G168" s="88"/>
      <c r="H168" s="88"/>
      <c r="I168" s="88"/>
      <c r="J168" s="88"/>
      <c r="K168" s="88"/>
      <c r="L168" s="88"/>
      <c r="M168" s="88"/>
      <c r="N168" s="88"/>
      <c r="O168" s="87"/>
      <c r="P168" s="87"/>
      <c r="Q168" s="88"/>
      <c r="R168" s="88"/>
      <c r="S168" s="88"/>
      <c r="T168" s="89"/>
      <c r="U168" s="88"/>
      <c r="V168" s="88"/>
      <c r="W168" s="88"/>
      <c r="X168" s="88"/>
      <c r="Y168" s="88"/>
      <c r="Z168" s="88"/>
    </row>
    <row r="169" spans="1:26" ht="30" customHeight="1" x14ac:dyDescent="0.2">
      <c r="A169" s="88"/>
      <c r="B169" s="88"/>
      <c r="C169" s="88"/>
      <c r="D169" s="88"/>
      <c r="E169" s="88"/>
      <c r="F169" s="88"/>
      <c r="G169" s="88"/>
      <c r="H169" s="88"/>
      <c r="I169" s="88"/>
      <c r="J169" s="88"/>
      <c r="K169" s="88"/>
      <c r="L169" s="88"/>
      <c r="M169" s="88"/>
      <c r="N169" s="88"/>
      <c r="O169" s="87"/>
      <c r="P169" s="87"/>
      <c r="Q169" s="88"/>
      <c r="R169" s="88"/>
      <c r="S169" s="88"/>
      <c r="T169" s="89"/>
      <c r="U169" s="88"/>
      <c r="V169" s="88"/>
      <c r="W169" s="88"/>
      <c r="X169" s="88"/>
      <c r="Y169" s="88"/>
      <c r="Z169" s="88"/>
    </row>
    <row r="170" spans="1:26" ht="30" customHeight="1" x14ac:dyDescent="0.2">
      <c r="A170" s="88"/>
      <c r="B170" s="88"/>
      <c r="C170" s="88"/>
      <c r="D170" s="88"/>
      <c r="E170" s="88"/>
      <c r="F170" s="88"/>
      <c r="G170" s="88"/>
      <c r="H170" s="88"/>
      <c r="I170" s="88"/>
      <c r="J170" s="88"/>
      <c r="K170" s="88"/>
      <c r="L170" s="88"/>
      <c r="M170" s="88"/>
      <c r="N170" s="88"/>
      <c r="O170" s="87"/>
      <c r="P170" s="87"/>
      <c r="Q170" s="88"/>
      <c r="R170" s="88"/>
      <c r="S170" s="88"/>
      <c r="T170" s="89"/>
      <c r="U170" s="88"/>
      <c r="V170" s="88"/>
      <c r="W170" s="88"/>
      <c r="X170" s="88"/>
      <c r="Y170" s="88"/>
      <c r="Z170" s="88"/>
    </row>
    <row r="171" spans="1:26" ht="30" customHeight="1" x14ac:dyDescent="0.2">
      <c r="A171" s="88"/>
      <c r="B171" s="88"/>
      <c r="C171" s="88"/>
      <c r="D171" s="88"/>
      <c r="E171" s="88"/>
      <c r="F171" s="88"/>
      <c r="G171" s="88"/>
      <c r="H171" s="88"/>
      <c r="I171" s="88"/>
      <c r="J171" s="88"/>
      <c r="K171" s="88"/>
      <c r="L171" s="88"/>
      <c r="M171" s="88"/>
      <c r="N171" s="88"/>
      <c r="O171" s="87"/>
      <c r="P171" s="87"/>
      <c r="Q171" s="88"/>
      <c r="R171" s="88"/>
      <c r="S171" s="88"/>
      <c r="T171" s="89"/>
      <c r="U171" s="88"/>
      <c r="V171" s="88"/>
      <c r="W171" s="88"/>
      <c r="X171" s="88"/>
      <c r="Y171" s="88"/>
      <c r="Z171" s="88"/>
    </row>
    <row r="172" spans="1:26" ht="30" customHeight="1" x14ac:dyDescent="0.2">
      <c r="A172" s="88"/>
      <c r="B172" s="88"/>
      <c r="C172" s="88"/>
      <c r="D172" s="88"/>
      <c r="E172" s="88"/>
      <c r="F172" s="88"/>
      <c r="G172" s="88"/>
      <c r="H172" s="88"/>
      <c r="I172" s="88"/>
      <c r="J172" s="88"/>
      <c r="K172" s="88"/>
      <c r="L172" s="88"/>
      <c r="M172" s="88"/>
      <c r="N172" s="88"/>
      <c r="O172" s="87"/>
      <c r="P172" s="87"/>
      <c r="Q172" s="88"/>
      <c r="R172" s="88"/>
      <c r="S172" s="88"/>
      <c r="T172" s="89"/>
      <c r="U172" s="88"/>
      <c r="V172" s="88"/>
      <c r="W172" s="88"/>
      <c r="X172" s="88"/>
      <c r="Y172" s="88"/>
      <c r="Z172" s="88"/>
    </row>
    <row r="173" spans="1:26" ht="30" customHeight="1" x14ac:dyDescent="0.2">
      <c r="A173" s="88"/>
      <c r="B173" s="88"/>
      <c r="C173" s="88"/>
      <c r="D173" s="88"/>
      <c r="E173" s="88"/>
      <c r="F173" s="88"/>
      <c r="G173" s="88"/>
      <c r="H173" s="88"/>
      <c r="I173" s="88"/>
      <c r="J173" s="88"/>
      <c r="K173" s="88"/>
      <c r="L173" s="88"/>
      <c r="M173" s="88"/>
      <c r="N173" s="88"/>
      <c r="O173" s="87"/>
      <c r="P173" s="87"/>
      <c r="Q173" s="88"/>
      <c r="R173" s="88"/>
      <c r="S173" s="88"/>
      <c r="T173" s="89"/>
      <c r="U173" s="88"/>
      <c r="V173" s="88"/>
      <c r="W173" s="88"/>
      <c r="X173" s="88"/>
      <c r="Y173" s="88"/>
      <c r="Z173" s="88"/>
    </row>
    <row r="174" spans="1:26" ht="30" customHeight="1" x14ac:dyDescent="0.2">
      <c r="A174" s="88"/>
      <c r="B174" s="88"/>
      <c r="C174" s="88"/>
      <c r="D174" s="88"/>
      <c r="E174" s="88"/>
      <c r="F174" s="88"/>
      <c r="G174" s="88"/>
      <c r="H174" s="88"/>
      <c r="I174" s="88"/>
      <c r="J174" s="88"/>
      <c r="K174" s="88"/>
      <c r="L174" s="88"/>
      <c r="M174" s="88"/>
      <c r="N174" s="88"/>
      <c r="O174" s="87"/>
      <c r="P174" s="87"/>
      <c r="Q174" s="88"/>
      <c r="R174" s="88"/>
      <c r="S174" s="88"/>
      <c r="T174" s="89"/>
      <c r="U174" s="88"/>
      <c r="V174" s="88"/>
      <c r="W174" s="88"/>
      <c r="X174" s="88"/>
      <c r="Y174" s="88"/>
      <c r="Z174" s="88"/>
    </row>
    <row r="175" spans="1:26" ht="30" customHeight="1" x14ac:dyDescent="0.2">
      <c r="A175" s="88"/>
      <c r="B175" s="88"/>
      <c r="C175" s="88"/>
      <c r="D175" s="88"/>
      <c r="E175" s="88"/>
      <c r="F175" s="88"/>
      <c r="G175" s="88"/>
      <c r="H175" s="88"/>
      <c r="I175" s="88"/>
      <c r="J175" s="88"/>
      <c r="K175" s="88"/>
      <c r="L175" s="88"/>
      <c r="M175" s="88"/>
      <c r="N175" s="88"/>
      <c r="O175" s="87"/>
      <c r="P175" s="87"/>
      <c r="Q175" s="88"/>
      <c r="R175" s="88"/>
      <c r="S175" s="88"/>
      <c r="T175" s="89"/>
      <c r="U175" s="88"/>
      <c r="V175" s="88"/>
      <c r="W175" s="88"/>
      <c r="X175" s="88"/>
      <c r="Y175" s="88"/>
      <c r="Z175" s="88"/>
    </row>
    <row r="176" spans="1:26" ht="30" customHeight="1" x14ac:dyDescent="0.2">
      <c r="A176" s="88"/>
      <c r="B176" s="88"/>
      <c r="C176" s="88"/>
      <c r="D176" s="88"/>
      <c r="E176" s="88"/>
      <c r="F176" s="88"/>
      <c r="G176" s="88"/>
      <c r="H176" s="88"/>
      <c r="I176" s="88"/>
      <c r="J176" s="88"/>
      <c r="K176" s="88"/>
      <c r="L176" s="88"/>
      <c r="M176" s="88"/>
      <c r="N176" s="88"/>
      <c r="O176" s="87"/>
      <c r="P176" s="87"/>
      <c r="Q176" s="88"/>
      <c r="R176" s="88"/>
      <c r="S176" s="88"/>
      <c r="T176" s="89"/>
      <c r="U176" s="88"/>
      <c r="V176" s="88"/>
      <c r="W176" s="88"/>
      <c r="X176" s="88"/>
      <c r="Y176" s="88"/>
      <c r="Z176" s="88"/>
    </row>
    <row r="177" spans="1:26" ht="30" customHeight="1" x14ac:dyDescent="0.2">
      <c r="A177" s="88"/>
      <c r="B177" s="88"/>
      <c r="C177" s="88"/>
      <c r="D177" s="88"/>
      <c r="E177" s="88"/>
      <c r="F177" s="88"/>
      <c r="G177" s="88"/>
      <c r="H177" s="88"/>
      <c r="I177" s="88"/>
      <c r="J177" s="88"/>
      <c r="K177" s="88"/>
      <c r="L177" s="88"/>
      <c r="M177" s="88"/>
      <c r="N177" s="88"/>
      <c r="O177" s="87"/>
      <c r="P177" s="87"/>
      <c r="Q177" s="88"/>
      <c r="R177" s="88"/>
      <c r="S177" s="88"/>
      <c r="T177" s="89"/>
      <c r="U177" s="88"/>
      <c r="V177" s="88"/>
      <c r="W177" s="88"/>
      <c r="X177" s="88"/>
      <c r="Y177" s="88"/>
      <c r="Z177" s="88"/>
    </row>
    <row r="178" spans="1:26" ht="30" customHeight="1" x14ac:dyDescent="0.2">
      <c r="A178" s="88"/>
      <c r="B178" s="88"/>
      <c r="C178" s="88"/>
      <c r="D178" s="88"/>
      <c r="E178" s="88"/>
      <c r="F178" s="88"/>
      <c r="G178" s="88"/>
      <c r="H178" s="88"/>
      <c r="I178" s="88"/>
      <c r="J178" s="88"/>
      <c r="K178" s="88"/>
      <c r="L178" s="88"/>
      <c r="M178" s="88"/>
      <c r="N178" s="88"/>
      <c r="O178" s="87"/>
      <c r="P178" s="87"/>
      <c r="Q178" s="88"/>
      <c r="R178" s="88"/>
      <c r="S178" s="88"/>
      <c r="T178" s="89"/>
      <c r="U178" s="88"/>
      <c r="V178" s="88"/>
      <c r="W178" s="88"/>
      <c r="X178" s="88"/>
      <c r="Y178" s="88"/>
      <c r="Z178" s="88"/>
    </row>
    <row r="179" spans="1:26" ht="30" customHeight="1" x14ac:dyDescent="0.2">
      <c r="A179" s="88"/>
      <c r="B179" s="88"/>
      <c r="C179" s="88"/>
      <c r="D179" s="88"/>
      <c r="E179" s="88"/>
      <c r="F179" s="88"/>
      <c r="G179" s="88"/>
      <c r="H179" s="88"/>
      <c r="I179" s="88"/>
      <c r="J179" s="88"/>
      <c r="K179" s="88"/>
      <c r="L179" s="88"/>
      <c r="M179" s="88"/>
      <c r="N179" s="88"/>
      <c r="O179" s="87"/>
      <c r="P179" s="87"/>
      <c r="Q179" s="88"/>
      <c r="R179" s="88"/>
      <c r="S179" s="88"/>
      <c r="T179" s="89"/>
      <c r="U179" s="88"/>
      <c r="V179" s="88"/>
      <c r="W179" s="88"/>
      <c r="X179" s="88"/>
      <c r="Y179" s="88"/>
      <c r="Z179" s="88"/>
    </row>
    <row r="180" spans="1:26" ht="30" customHeight="1" x14ac:dyDescent="0.2">
      <c r="A180" s="88"/>
      <c r="B180" s="88"/>
      <c r="C180" s="88"/>
      <c r="D180" s="88"/>
      <c r="E180" s="88"/>
      <c r="F180" s="88"/>
      <c r="G180" s="88"/>
      <c r="H180" s="88"/>
      <c r="I180" s="88"/>
      <c r="J180" s="88"/>
      <c r="K180" s="88"/>
      <c r="L180" s="88"/>
      <c r="M180" s="88"/>
      <c r="N180" s="88"/>
      <c r="O180" s="87"/>
      <c r="P180" s="87"/>
      <c r="Q180" s="88"/>
      <c r="R180" s="88"/>
      <c r="S180" s="88"/>
      <c r="T180" s="89"/>
      <c r="U180" s="88"/>
      <c r="V180" s="88"/>
      <c r="W180" s="88"/>
      <c r="X180" s="88"/>
      <c r="Y180" s="88"/>
      <c r="Z180" s="88"/>
    </row>
    <row r="181" spans="1:26" ht="30" customHeight="1" x14ac:dyDescent="0.2">
      <c r="A181" s="88"/>
      <c r="B181" s="88"/>
      <c r="C181" s="88"/>
      <c r="D181" s="88"/>
      <c r="E181" s="88"/>
      <c r="F181" s="88"/>
      <c r="G181" s="88"/>
      <c r="H181" s="88"/>
      <c r="I181" s="88"/>
      <c r="J181" s="88"/>
      <c r="K181" s="88"/>
      <c r="L181" s="88"/>
      <c r="M181" s="88"/>
      <c r="N181" s="88"/>
      <c r="O181" s="87"/>
      <c r="P181" s="87"/>
      <c r="Q181" s="88"/>
      <c r="R181" s="88"/>
      <c r="S181" s="88"/>
      <c r="T181" s="89"/>
      <c r="U181" s="88"/>
      <c r="V181" s="88"/>
      <c r="W181" s="88"/>
      <c r="X181" s="88"/>
      <c r="Y181" s="88"/>
      <c r="Z181" s="88"/>
    </row>
    <row r="182" spans="1:26" ht="30" customHeight="1" x14ac:dyDescent="0.2">
      <c r="A182" s="88"/>
      <c r="B182" s="88"/>
      <c r="C182" s="88"/>
      <c r="D182" s="88"/>
      <c r="E182" s="88"/>
      <c r="F182" s="88"/>
      <c r="G182" s="88"/>
      <c r="H182" s="88"/>
      <c r="I182" s="88"/>
      <c r="J182" s="88"/>
      <c r="K182" s="88"/>
      <c r="L182" s="88"/>
      <c r="M182" s="88"/>
      <c r="N182" s="88"/>
      <c r="O182" s="87"/>
      <c r="P182" s="87"/>
      <c r="Q182" s="88"/>
      <c r="R182" s="88"/>
      <c r="S182" s="88"/>
      <c r="T182" s="89"/>
      <c r="U182" s="88"/>
      <c r="V182" s="88"/>
      <c r="W182" s="88"/>
      <c r="X182" s="88"/>
      <c r="Y182" s="88"/>
      <c r="Z182" s="88"/>
    </row>
    <row r="183" spans="1:26" ht="30" customHeight="1" x14ac:dyDescent="0.2">
      <c r="A183" s="88"/>
      <c r="B183" s="88"/>
      <c r="C183" s="88"/>
      <c r="D183" s="88"/>
      <c r="E183" s="88"/>
      <c r="F183" s="88"/>
      <c r="G183" s="88"/>
      <c r="H183" s="88"/>
      <c r="I183" s="88"/>
      <c r="J183" s="88"/>
      <c r="K183" s="88"/>
      <c r="L183" s="88"/>
      <c r="M183" s="88"/>
      <c r="N183" s="88"/>
      <c r="O183" s="87"/>
      <c r="P183" s="87"/>
      <c r="Q183" s="88"/>
      <c r="R183" s="88"/>
      <c r="S183" s="88"/>
      <c r="T183" s="89"/>
      <c r="U183" s="88"/>
      <c r="V183" s="88"/>
      <c r="W183" s="88"/>
      <c r="X183" s="88"/>
      <c r="Y183" s="88"/>
      <c r="Z183" s="88"/>
    </row>
    <row r="184" spans="1:26" ht="30" customHeight="1" x14ac:dyDescent="0.2">
      <c r="A184" s="88"/>
      <c r="B184" s="88"/>
      <c r="C184" s="88"/>
      <c r="D184" s="88"/>
      <c r="E184" s="88"/>
      <c r="F184" s="88"/>
      <c r="G184" s="88"/>
      <c r="H184" s="88"/>
      <c r="I184" s="88"/>
      <c r="J184" s="88"/>
      <c r="K184" s="88"/>
      <c r="L184" s="88"/>
      <c r="M184" s="88"/>
      <c r="N184" s="88"/>
      <c r="O184" s="87"/>
      <c r="P184" s="87"/>
      <c r="Q184" s="88"/>
      <c r="R184" s="88"/>
      <c r="S184" s="88"/>
      <c r="T184" s="89"/>
      <c r="U184" s="88"/>
      <c r="V184" s="88"/>
      <c r="W184" s="88"/>
      <c r="X184" s="88"/>
      <c r="Y184" s="88"/>
      <c r="Z184" s="88"/>
    </row>
    <row r="185" spans="1:26" ht="30" customHeight="1" x14ac:dyDescent="0.2">
      <c r="A185" s="88"/>
      <c r="B185" s="88"/>
      <c r="C185" s="88"/>
      <c r="D185" s="88"/>
      <c r="E185" s="88"/>
      <c r="F185" s="88"/>
      <c r="G185" s="88"/>
      <c r="H185" s="88"/>
      <c r="I185" s="88"/>
      <c r="J185" s="88"/>
      <c r="K185" s="88"/>
      <c r="L185" s="88"/>
      <c r="M185" s="88"/>
      <c r="N185" s="88"/>
      <c r="O185" s="87"/>
      <c r="P185" s="87"/>
      <c r="Q185" s="88"/>
      <c r="R185" s="88"/>
      <c r="S185" s="88"/>
      <c r="T185" s="89"/>
      <c r="U185" s="88"/>
      <c r="V185" s="88"/>
      <c r="W185" s="88"/>
      <c r="X185" s="88"/>
      <c r="Y185" s="88"/>
      <c r="Z185" s="88"/>
    </row>
    <row r="186" spans="1:26" ht="30" customHeight="1" x14ac:dyDescent="0.2">
      <c r="A186" s="88"/>
      <c r="B186" s="88"/>
      <c r="C186" s="88"/>
      <c r="D186" s="88"/>
      <c r="E186" s="88"/>
      <c r="F186" s="88"/>
      <c r="G186" s="88"/>
      <c r="H186" s="88"/>
      <c r="I186" s="88"/>
      <c r="J186" s="88"/>
      <c r="K186" s="88"/>
      <c r="L186" s="88"/>
      <c r="M186" s="88"/>
      <c r="N186" s="88"/>
      <c r="O186" s="87"/>
      <c r="P186" s="87"/>
      <c r="Q186" s="88"/>
      <c r="R186" s="88"/>
      <c r="S186" s="88"/>
      <c r="T186" s="89"/>
      <c r="U186" s="88"/>
      <c r="V186" s="88"/>
      <c r="W186" s="88"/>
      <c r="X186" s="88"/>
      <c r="Y186" s="88"/>
      <c r="Z186" s="88"/>
    </row>
    <row r="187" spans="1:26" ht="30" customHeight="1" x14ac:dyDescent="0.2">
      <c r="A187" s="88"/>
      <c r="B187" s="88"/>
      <c r="C187" s="88"/>
      <c r="D187" s="88"/>
      <c r="E187" s="88"/>
      <c r="F187" s="88"/>
      <c r="G187" s="88"/>
      <c r="H187" s="88"/>
      <c r="I187" s="88"/>
      <c r="J187" s="88"/>
      <c r="K187" s="88"/>
      <c r="L187" s="88"/>
      <c r="M187" s="88"/>
      <c r="N187" s="88"/>
      <c r="O187" s="87"/>
      <c r="P187" s="87"/>
      <c r="Q187" s="88"/>
      <c r="R187" s="88"/>
      <c r="S187" s="88"/>
      <c r="T187" s="89"/>
      <c r="U187" s="88"/>
      <c r="V187" s="88"/>
      <c r="W187" s="88"/>
      <c r="X187" s="88"/>
      <c r="Y187" s="88"/>
      <c r="Z187" s="88"/>
    </row>
    <row r="188" spans="1:26" ht="30" customHeight="1" x14ac:dyDescent="0.2">
      <c r="A188" s="88"/>
      <c r="B188" s="88"/>
      <c r="C188" s="88"/>
      <c r="D188" s="88"/>
      <c r="E188" s="88"/>
      <c r="F188" s="88"/>
      <c r="G188" s="88"/>
      <c r="H188" s="88"/>
      <c r="I188" s="88"/>
      <c r="J188" s="88"/>
      <c r="K188" s="88"/>
      <c r="L188" s="88"/>
      <c r="M188" s="88"/>
      <c r="N188" s="88"/>
      <c r="O188" s="87"/>
      <c r="P188" s="87"/>
      <c r="Q188" s="88"/>
      <c r="R188" s="88"/>
      <c r="S188" s="88"/>
      <c r="T188" s="89"/>
      <c r="U188" s="88"/>
      <c r="V188" s="88"/>
      <c r="W188" s="88"/>
      <c r="X188" s="88"/>
      <c r="Y188" s="88"/>
      <c r="Z188" s="88"/>
    </row>
    <row r="189" spans="1:26" ht="30" customHeight="1" x14ac:dyDescent="0.2">
      <c r="A189" s="88"/>
      <c r="B189" s="88"/>
      <c r="C189" s="88"/>
      <c r="D189" s="88"/>
      <c r="E189" s="88"/>
      <c r="F189" s="88"/>
      <c r="G189" s="88"/>
      <c r="H189" s="88"/>
      <c r="I189" s="88"/>
      <c r="J189" s="88"/>
      <c r="K189" s="88"/>
      <c r="L189" s="88"/>
      <c r="M189" s="88"/>
      <c r="N189" s="88"/>
      <c r="O189" s="87"/>
      <c r="P189" s="87"/>
      <c r="Q189" s="88"/>
      <c r="R189" s="88"/>
      <c r="S189" s="88"/>
      <c r="T189" s="89"/>
      <c r="U189" s="88"/>
      <c r="V189" s="88"/>
      <c r="W189" s="88"/>
      <c r="X189" s="88"/>
      <c r="Y189" s="88"/>
      <c r="Z189" s="88"/>
    </row>
    <row r="190" spans="1:26" ht="30" customHeight="1" x14ac:dyDescent="0.2">
      <c r="A190" s="88"/>
      <c r="B190" s="88"/>
      <c r="C190" s="88"/>
      <c r="D190" s="88"/>
      <c r="E190" s="88"/>
      <c r="F190" s="88"/>
      <c r="G190" s="88"/>
      <c r="H190" s="88"/>
      <c r="I190" s="88"/>
      <c r="J190" s="88"/>
      <c r="K190" s="88"/>
      <c r="L190" s="88"/>
      <c r="M190" s="88"/>
      <c r="N190" s="88"/>
      <c r="O190" s="87"/>
      <c r="P190" s="87"/>
      <c r="Q190" s="88"/>
      <c r="R190" s="88"/>
      <c r="S190" s="88"/>
      <c r="T190" s="89"/>
      <c r="U190" s="88"/>
      <c r="V190" s="88"/>
      <c r="W190" s="88"/>
      <c r="X190" s="88"/>
      <c r="Y190" s="88"/>
      <c r="Z190" s="88"/>
    </row>
    <row r="191" spans="1:26" ht="30" customHeight="1" x14ac:dyDescent="0.2">
      <c r="A191" s="88"/>
      <c r="B191" s="88"/>
      <c r="C191" s="88"/>
      <c r="D191" s="88"/>
      <c r="E191" s="88"/>
      <c r="F191" s="88"/>
      <c r="G191" s="88"/>
      <c r="H191" s="88"/>
      <c r="I191" s="88"/>
      <c r="J191" s="88"/>
      <c r="K191" s="88"/>
      <c r="L191" s="88"/>
      <c r="M191" s="88"/>
      <c r="N191" s="88"/>
      <c r="O191" s="87"/>
      <c r="P191" s="87"/>
      <c r="Q191" s="88"/>
      <c r="R191" s="88"/>
      <c r="S191" s="88"/>
      <c r="T191" s="89"/>
      <c r="U191" s="88"/>
      <c r="V191" s="88"/>
      <c r="W191" s="88"/>
      <c r="X191" s="88"/>
      <c r="Y191" s="88"/>
      <c r="Z191" s="88"/>
    </row>
    <row r="192" spans="1:26" ht="30" customHeight="1" x14ac:dyDescent="0.2">
      <c r="A192" s="88"/>
      <c r="B192" s="88"/>
      <c r="C192" s="88"/>
      <c r="D192" s="88"/>
      <c r="E192" s="88"/>
      <c r="F192" s="88"/>
      <c r="G192" s="88"/>
      <c r="H192" s="88"/>
      <c r="I192" s="88"/>
      <c r="J192" s="88"/>
      <c r="K192" s="88"/>
      <c r="L192" s="88"/>
      <c r="M192" s="88"/>
      <c r="N192" s="88"/>
      <c r="O192" s="87"/>
      <c r="P192" s="87"/>
      <c r="Q192" s="88"/>
      <c r="R192" s="88"/>
      <c r="S192" s="88"/>
      <c r="T192" s="89"/>
      <c r="U192" s="88"/>
      <c r="V192" s="88"/>
      <c r="W192" s="88"/>
      <c r="X192" s="88"/>
      <c r="Y192" s="88"/>
      <c r="Z192" s="88"/>
    </row>
    <row r="193" spans="1:26" ht="30" customHeight="1" x14ac:dyDescent="0.2">
      <c r="A193" s="88"/>
      <c r="B193" s="88"/>
      <c r="C193" s="88"/>
      <c r="D193" s="88"/>
      <c r="E193" s="88"/>
      <c r="F193" s="88"/>
      <c r="G193" s="88"/>
      <c r="H193" s="88"/>
      <c r="I193" s="88"/>
      <c r="J193" s="88"/>
      <c r="K193" s="88"/>
      <c r="L193" s="88"/>
      <c r="M193" s="88"/>
      <c r="N193" s="88"/>
      <c r="O193" s="87"/>
      <c r="P193" s="87"/>
      <c r="Q193" s="88"/>
      <c r="R193" s="88"/>
      <c r="S193" s="88"/>
      <c r="T193" s="89"/>
      <c r="U193" s="88"/>
      <c r="V193" s="88"/>
      <c r="W193" s="88"/>
      <c r="X193" s="88"/>
      <c r="Y193" s="88"/>
      <c r="Z193" s="88"/>
    </row>
    <row r="194" spans="1:26" ht="30" customHeight="1" x14ac:dyDescent="0.2">
      <c r="A194" s="88"/>
      <c r="B194" s="88"/>
      <c r="C194" s="88"/>
      <c r="D194" s="88"/>
      <c r="E194" s="88"/>
      <c r="F194" s="88"/>
      <c r="G194" s="88"/>
      <c r="H194" s="88"/>
      <c r="I194" s="88"/>
      <c r="J194" s="88"/>
      <c r="K194" s="88"/>
      <c r="L194" s="88"/>
      <c r="M194" s="88"/>
      <c r="N194" s="88"/>
      <c r="O194" s="87"/>
      <c r="P194" s="87"/>
      <c r="Q194" s="88"/>
      <c r="R194" s="88"/>
      <c r="S194" s="88"/>
      <c r="T194" s="89"/>
      <c r="U194" s="88"/>
      <c r="V194" s="88"/>
      <c r="W194" s="88"/>
      <c r="X194" s="88"/>
      <c r="Y194" s="88"/>
      <c r="Z194" s="88"/>
    </row>
    <row r="195" spans="1:26" ht="30" customHeight="1" x14ac:dyDescent="0.2">
      <c r="A195" s="88"/>
      <c r="B195" s="88"/>
      <c r="C195" s="88"/>
      <c r="D195" s="88"/>
      <c r="E195" s="88"/>
      <c r="F195" s="88"/>
      <c r="G195" s="88"/>
      <c r="H195" s="88"/>
      <c r="I195" s="88"/>
      <c r="J195" s="88"/>
      <c r="K195" s="88"/>
      <c r="L195" s="88"/>
      <c r="M195" s="88"/>
      <c r="N195" s="88"/>
      <c r="O195" s="87"/>
      <c r="P195" s="87"/>
      <c r="Q195" s="88"/>
      <c r="R195" s="88"/>
      <c r="S195" s="88"/>
      <c r="T195" s="89"/>
      <c r="U195" s="88"/>
      <c r="V195" s="88"/>
      <c r="W195" s="88"/>
      <c r="X195" s="88"/>
      <c r="Y195" s="88"/>
      <c r="Z195" s="88"/>
    </row>
    <row r="196" spans="1:26" ht="30" customHeight="1" x14ac:dyDescent="0.2">
      <c r="A196" s="88"/>
      <c r="B196" s="88"/>
      <c r="C196" s="88"/>
      <c r="D196" s="88"/>
      <c r="E196" s="88"/>
      <c r="F196" s="88"/>
      <c r="G196" s="88"/>
      <c r="H196" s="88"/>
      <c r="I196" s="88"/>
      <c r="J196" s="88"/>
      <c r="K196" s="88"/>
      <c r="L196" s="88"/>
      <c r="M196" s="88"/>
      <c r="N196" s="88"/>
      <c r="O196" s="87"/>
      <c r="P196" s="87"/>
      <c r="Q196" s="88"/>
      <c r="R196" s="88"/>
      <c r="S196" s="88"/>
      <c r="T196" s="89"/>
      <c r="U196" s="88"/>
      <c r="V196" s="88"/>
      <c r="W196" s="88"/>
      <c r="X196" s="88"/>
      <c r="Y196" s="88"/>
      <c r="Z196" s="88"/>
    </row>
    <row r="197" spans="1:26" ht="30" customHeight="1" x14ac:dyDescent="0.2">
      <c r="A197" s="88"/>
      <c r="B197" s="88"/>
      <c r="C197" s="88"/>
      <c r="D197" s="88"/>
      <c r="E197" s="88"/>
      <c r="F197" s="88"/>
      <c r="G197" s="88"/>
      <c r="H197" s="88"/>
      <c r="I197" s="88"/>
      <c r="J197" s="88"/>
      <c r="K197" s="88"/>
      <c r="L197" s="88"/>
      <c r="M197" s="88"/>
      <c r="N197" s="88"/>
      <c r="O197" s="87"/>
      <c r="P197" s="87"/>
      <c r="Q197" s="88"/>
      <c r="R197" s="88"/>
      <c r="S197" s="88"/>
      <c r="T197" s="89"/>
      <c r="U197" s="88"/>
      <c r="V197" s="88"/>
      <c r="W197" s="88"/>
      <c r="X197" s="88"/>
      <c r="Y197" s="88"/>
      <c r="Z197" s="88"/>
    </row>
    <row r="198" spans="1:26" ht="30" customHeight="1" x14ac:dyDescent="0.2">
      <c r="A198" s="88"/>
      <c r="B198" s="88"/>
      <c r="C198" s="88"/>
      <c r="D198" s="88"/>
      <c r="E198" s="88"/>
      <c r="F198" s="88"/>
      <c r="G198" s="88"/>
      <c r="H198" s="88"/>
      <c r="I198" s="88"/>
      <c r="J198" s="88"/>
      <c r="K198" s="88"/>
      <c r="L198" s="88"/>
      <c r="M198" s="88"/>
      <c r="N198" s="88"/>
      <c r="O198" s="87"/>
      <c r="P198" s="87"/>
      <c r="Q198" s="88"/>
      <c r="R198" s="88"/>
      <c r="S198" s="88"/>
      <c r="T198" s="89"/>
      <c r="U198" s="88"/>
      <c r="V198" s="88"/>
      <c r="W198" s="88"/>
      <c r="X198" s="88"/>
      <c r="Y198" s="88"/>
      <c r="Z198" s="88"/>
    </row>
    <row r="199" spans="1:26" ht="30" customHeight="1" x14ac:dyDescent="0.2">
      <c r="A199" s="88"/>
      <c r="B199" s="88"/>
      <c r="C199" s="88"/>
      <c r="D199" s="88"/>
      <c r="E199" s="88"/>
      <c r="F199" s="88"/>
      <c r="G199" s="88"/>
      <c r="H199" s="88"/>
      <c r="I199" s="88"/>
      <c r="J199" s="88"/>
      <c r="K199" s="88"/>
      <c r="L199" s="88"/>
      <c r="M199" s="88"/>
      <c r="N199" s="88"/>
      <c r="O199" s="87"/>
      <c r="P199" s="87"/>
      <c r="Q199" s="88"/>
      <c r="R199" s="88"/>
      <c r="S199" s="88"/>
      <c r="T199" s="89"/>
      <c r="U199" s="88"/>
      <c r="V199" s="88"/>
      <c r="W199" s="88"/>
      <c r="X199" s="88"/>
      <c r="Y199" s="88"/>
      <c r="Z199" s="88"/>
    </row>
    <row r="200" spans="1:26" ht="30" customHeight="1" x14ac:dyDescent="0.2">
      <c r="A200" s="88"/>
      <c r="B200" s="88"/>
      <c r="C200" s="88"/>
      <c r="D200" s="88"/>
      <c r="E200" s="88"/>
      <c r="F200" s="88"/>
      <c r="G200" s="88"/>
      <c r="H200" s="88"/>
      <c r="I200" s="88"/>
      <c r="J200" s="88"/>
      <c r="K200" s="88"/>
      <c r="L200" s="88"/>
      <c r="M200" s="88"/>
      <c r="N200" s="88"/>
      <c r="O200" s="87"/>
      <c r="P200" s="87"/>
      <c r="Q200" s="88"/>
      <c r="R200" s="88"/>
      <c r="S200" s="88"/>
      <c r="T200" s="89"/>
      <c r="U200" s="88"/>
      <c r="V200" s="88"/>
      <c r="W200" s="88"/>
      <c r="X200" s="88"/>
      <c r="Y200" s="88"/>
      <c r="Z200" s="88"/>
    </row>
    <row r="201" spans="1:26" ht="30" customHeight="1" x14ac:dyDescent="0.2">
      <c r="A201" s="88"/>
      <c r="B201" s="88"/>
      <c r="C201" s="88"/>
      <c r="D201" s="88"/>
      <c r="E201" s="88"/>
      <c r="F201" s="88"/>
      <c r="G201" s="88"/>
      <c r="H201" s="88"/>
      <c r="I201" s="88"/>
      <c r="J201" s="88"/>
      <c r="K201" s="88"/>
      <c r="L201" s="88"/>
      <c r="M201" s="88"/>
      <c r="N201" s="88"/>
      <c r="O201" s="87"/>
      <c r="P201" s="87"/>
      <c r="Q201" s="88"/>
      <c r="R201" s="88"/>
      <c r="S201" s="88"/>
      <c r="T201" s="89"/>
      <c r="U201" s="88"/>
      <c r="V201" s="88"/>
      <c r="W201" s="88"/>
      <c r="X201" s="88"/>
      <c r="Y201" s="88"/>
      <c r="Z201" s="88"/>
    </row>
    <row r="202" spans="1:26" ht="30" customHeight="1" x14ac:dyDescent="0.2">
      <c r="A202" s="88"/>
      <c r="B202" s="88"/>
      <c r="C202" s="88"/>
      <c r="D202" s="88"/>
      <c r="E202" s="88"/>
      <c r="F202" s="88"/>
      <c r="G202" s="88"/>
      <c r="H202" s="88"/>
      <c r="I202" s="88"/>
      <c r="J202" s="88"/>
      <c r="K202" s="88"/>
      <c r="L202" s="88"/>
      <c r="M202" s="88"/>
      <c r="N202" s="88"/>
      <c r="O202" s="87"/>
      <c r="P202" s="87"/>
      <c r="Q202" s="88"/>
      <c r="R202" s="88"/>
      <c r="S202" s="88"/>
      <c r="T202" s="89"/>
      <c r="U202" s="88"/>
      <c r="V202" s="88"/>
      <c r="W202" s="88"/>
      <c r="X202" s="88"/>
      <c r="Y202" s="88"/>
      <c r="Z202" s="88"/>
    </row>
    <row r="203" spans="1:26" ht="30" customHeight="1" x14ac:dyDescent="0.2">
      <c r="A203" s="88"/>
      <c r="B203" s="88"/>
      <c r="C203" s="88"/>
      <c r="D203" s="88"/>
      <c r="E203" s="88"/>
      <c r="F203" s="88"/>
      <c r="G203" s="88"/>
      <c r="H203" s="88"/>
      <c r="I203" s="88"/>
      <c r="J203" s="88"/>
      <c r="K203" s="88"/>
      <c r="L203" s="88"/>
      <c r="M203" s="88"/>
      <c r="N203" s="88"/>
      <c r="O203" s="87"/>
      <c r="P203" s="87"/>
      <c r="Q203" s="88"/>
      <c r="R203" s="88"/>
      <c r="S203" s="88"/>
      <c r="T203" s="89"/>
      <c r="U203" s="88"/>
      <c r="V203" s="88"/>
      <c r="W203" s="88"/>
      <c r="X203" s="88"/>
      <c r="Y203" s="88"/>
      <c r="Z203" s="88"/>
    </row>
    <row r="204" spans="1:26" ht="30" customHeight="1" x14ac:dyDescent="0.2">
      <c r="A204" s="88"/>
      <c r="B204" s="88"/>
      <c r="C204" s="88"/>
      <c r="D204" s="88"/>
      <c r="E204" s="88"/>
      <c r="F204" s="88"/>
      <c r="G204" s="88"/>
      <c r="H204" s="88"/>
      <c r="I204" s="88"/>
      <c r="J204" s="88"/>
      <c r="K204" s="88"/>
      <c r="L204" s="88"/>
      <c r="M204" s="88"/>
      <c r="N204" s="88"/>
      <c r="O204" s="87"/>
      <c r="P204" s="87"/>
      <c r="Q204" s="88"/>
      <c r="R204" s="88"/>
      <c r="S204" s="88"/>
      <c r="T204" s="89"/>
      <c r="U204" s="88"/>
      <c r="V204" s="88"/>
      <c r="W204" s="88"/>
      <c r="X204" s="88"/>
      <c r="Y204" s="88"/>
      <c r="Z204" s="88"/>
    </row>
    <row r="205" spans="1:26" ht="30" customHeight="1" x14ac:dyDescent="0.2">
      <c r="A205" s="88"/>
      <c r="B205" s="88"/>
      <c r="C205" s="88"/>
      <c r="D205" s="88"/>
      <c r="E205" s="88"/>
      <c r="F205" s="88"/>
      <c r="G205" s="88"/>
      <c r="H205" s="88"/>
      <c r="I205" s="88"/>
      <c r="J205" s="88"/>
      <c r="K205" s="88"/>
      <c r="L205" s="88"/>
      <c r="M205" s="88"/>
      <c r="N205" s="88"/>
      <c r="O205" s="87"/>
      <c r="P205" s="87"/>
      <c r="Q205" s="88"/>
      <c r="R205" s="88"/>
      <c r="S205" s="88"/>
      <c r="T205" s="89"/>
      <c r="U205" s="88"/>
      <c r="V205" s="88"/>
      <c r="W205" s="88"/>
      <c r="X205" s="88"/>
      <c r="Y205" s="88"/>
      <c r="Z205" s="88"/>
    </row>
    <row r="206" spans="1:26" ht="30" customHeight="1" x14ac:dyDescent="0.2">
      <c r="A206" s="88"/>
      <c r="B206" s="88"/>
      <c r="C206" s="88"/>
      <c r="D206" s="88"/>
      <c r="E206" s="88"/>
      <c r="F206" s="88"/>
      <c r="G206" s="88"/>
      <c r="H206" s="88"/>
      <c r="I206" s="88"/>
      <c r="J206" s="88"/>
      <c r="K206" s="88"/>
      <c r="L206" s="88"/>
      <c r="M206" s="88"/>
      <c r="N206" s="88"/>
      <c r="O206" s="87"/>
      <c r="P206" s="87"/>
      <c r="Q206" s="88"/>
      <c r="R206" s="88"/>
      <c r="S206" s="88"/>
      <c r="T206" s="89"/>
      <c r="U206" s="88"/>
      <c r="V206" s="88"/>
      <c r="W206" s="88"/>
      <c r="X206" s="88"/>
      <c r="Y206" s="88"/>
      <c r="Z206" s="88"/>
    </row>
    <row r="207" spans="1:26" ht="30" customHeight="1" x14ac:dyDescent="0.2">
      <c r="A207" s="88"/>
      <c r="B207" s="88"/>
      <c r="C207" s="88"/>
      <c r="D207" s="88"/>
      <c r="E207" s="88"/>
      <c r="F207" s="88"/>
      <c r="G207" s="88"/>
      <c r="H207" s="88"/>
      <c r="I207" s="88"/>
      <c r="J207" s="88"/>
      <c r="K207" s="88"/>
      <c r="L207" s="88"/>
      <c r="M207" s="88"/>
      <c r="N207" s="88"/>
      <c r="O207" s="87"/>
      <c r="P207" s="87"/>
      <c r="Q207" s="88"/>
      <c r="R207" s="88"/>
      <c r="S207" s="88"/>
      <c r="T207" s="89"/>
      <c r="U207" s="88"/>
      <c r="V207" s="88"/>
      <c r="W207" s="88"/>
      <c r="X207" s="88"/>
      <c r="Y207" s="88"/>
      <c r="Z207" s="88"/>
    </row>
    <row r="208" spans="1:26" ht="30" customHeight="1" x14ac:dyDescent="0.2">
      <c r="A208" s="88"/>
      <c r="B208" s="88"/>
      <c r="C208" s="88"/>
      <c r="D208" s="88"/>
      <c r="E208" s="88"/>
      <c r="F208" s="88"/>
      <c r="G208" s="88"/>
      <c r="H208" s="88"/>
      <c r="I208" s="88"/>
      <c r="J208" s="88"/>
      <c r="K208" s="88"/>
      <c r="L208" s="88"/>
      <c r="M208" s="88"/>
      <c r="N208" s="88"/>
      <c r="O208" s="87"/>
      <c r="P208" s="87"/>
      <c r="Q208" s="88"/>
      <c r="R208" s="88"/>
      <c r="S208" s="88"/>
      <c r="T208" s="89"/>
      <c r="U208" s="88"/>
      <c r="V208" s="88"/>
      <c r="W208" s="88"/>
      <c r="X208" s="88"/>
      <c r="Y208" s="88"/>
      <c r="Z208" s="88"/>
    </row>
    <row r="209" spans="1:26" ht="30" customHeight="1" x14ac:dyDescent="0.2">
      <c r="A209" s="88"/>
      <c r="B209" s="88"/>
      <c r="C209" s="88"/>
      <c r="D209" s="88"/>
      <c r="E209" s="88"/>
      <c r="F209" s="88"/>
      <c r="G209" s="88"/>
      <c r="H209" s="88"/>
      <c r="I209" s="88"/>
      <c r="J209" s="88"/>
      <c r="K209" s="88"/>
      <c r="L209" s="88"/>
      <c r="M209" s="88"/>
      <c r="N209" s="88"/>
      <c r="O209" s="87"/>
      <c r="P209" s="87"/>
      <c r="Q209" s="88"/>
      <c r="R209" s="88"/>
      <c r="S209" s="88"/>
      <c r="T209" s="89"/>
      <c r="U209" s="88"/>
      <c r="V209" s="88"/>
      <c r="W209" s="88"/>
      <c r="X209" s="88"/>
      <c r="Y209" s="88"/>
      <c r="Z209" s="88"/>
    </row>
    <row r="210" spans="1:26" ht="30" customHeight="1" x14ac:dyDescent="0.2">
      <c r="A210" s="88"/>
      <c r="B210" s="88"/>
      <c r="C210" s="88"/>
      <c r="D210" s="88"/>
      <c r="E210" s="88"/>
      <c r="F210" s="88"/>
      <c r="G210" s="88"/>
      <c r="H210" s="88"/>
      <c r="I210" s="88"/>
      <c r="J210" s="88"/>
      <c r="K210" s="88"/>
      <c r="L210" s="88"/>
      <c r="M210" s="88"/>
      <c r="N210" s="88"/>
      <c r="O210" s="87"/>
      <c r="P210" s="87"/>
      <c r="Q210" s="88"/>
      <c r="R210" s="88"/>
      <c r="S210" s="88"/>
      <c r="T210" s="89"/>
      <c r="U210" s="88"/>
      <c r="V210" s="88"/>
      <c r="W210" s="88"/>
      <c r="X210" s="88"/>
      <c r="Y210" s="88"/>
      <c r="Z210" s="88"/>
    </row>
    <row r="211" spans="1:26" ht="30" customHeight="1" x14ac:dyDescent="0.2">
      <c r="A211" s="88"/>
      <c r="B211" s="88"/>
      <c r="C211" s="88"/>
      <c r="D211" s="88"/>
      <c r="E211" s="88"/>
      <c r="F211" s="88"/>
      <c r="G211" s="88"/>
      <c r="H211" s="88"/>
      <c r="I211" s="88"/>
      <c r="J211" s="88"/>
      <c r="K211" s="88"/>
      <c r="L211" s="88"/>
      <c r="M211" s="88"/>
      <c r="N211" s="88"/>
      <c r="O211" s="87"/>
      <c r="P211" s="87"/>
      <c r="Q211" s="88"/>
      <c r="R211" s="88"/>
      <c r="S211" s="88"/>
      <c r="T211" s="89"/>
      <c r="U211" s="88"/>
      <c r="V211" s="88"/>
      <c r="W211" s="88"/>
      <c r="X211" s="88"/>
      <c r="Y211" s="88"/>
      <c r="Z211" s="88"/>
    </row>
    <row r="212" spans="1:26" ht="30" customHeight="1" x14ac:dyDescent="0.2">
      <c r="A212" s="88"/>
      <c r="B212" s="88"/>
      <c r="C212" s="88"/>
      <c r="D212" s="88"/>
      <c r="E212" s="88"/>
      <c r="F212" s="88"/>
      <c r="G212" s="88"/>
      <c r="H212" s="88"/>
      <c r="I212" s="88"/>
      <c r="J212" s="88"/>
      <c r="K212" s="88"/>
      <c r="L212" s="88"/>
      <c r="M212" s="88"/>
      <c r="N212" s="88"/>
      <c r="O212" s="87"/>
      <c r="P212" s="87"/>
      <c r="Q212" s="88"/>
      <c r="R212" s="88"/>
      <c r="S212" s="88"/>
      <c r="T212" s="89"/>
      <c r="U212" s="88"/>
      <c r="V212" s="88"/>
      <c r="W212" s="88"/>
      <c r="X212" s="88"/>
      <c r="Y212" s="88"/>
      <c r="Z212" s="88"/>
    </row>
    <row r="213" spans="1:26" ht="30" customHeight="1" x14ac:dyDescent="0.2">
      <c r="A213" s="88"/>
      <c r="B213" s="88"/>
      <c r="C213" s="88"/>
      <c r="D213" s="88"/>
      <c r="E213" s="88"/>
      <c r="F213" s="88"/>
      <c r="G213" s="88"/>
      <c r="H213" s="88"/>
      <c r="I213" s="88"/>
      <c r="J213" s="88"/>
      <c r="K213" s="88"/>
      <c r="L213" s="88"/>
      <c r="M213" s="88"/>
      <c r="N213" s="88"/>
      <c r="O213" s="87"/>
      <c r="P213" s="87"/>
      <c r="Q213" s="88"/>
      <c r="R213" s="88"/>
      <c r="S213" s="88"/>
      <c r="T213" s="89"/>
      <c r="U213" s="88"/>
      <c r="V213" s="88"/>
      <c r="W213" s="88"/>
      <c r="X213" s="88"/>
      <c r="Y213" s="88"/>
      <c r="Z213" s="88"/>
    </row>
    <row r="214" spans="1:26" ht="30" customHeight="1" x14ac:dyDescent="0.2">
      <c r="A214" s="88"/>
      <c r="B214" s="88"/>
      <c r="C214" s="88"/>
      <c r="D214" s="88"/>
      <c r="E214" s="88"/>
      <c r="F214" s="88"/>
      <c r="G214" s="88"/>
      <c r="H214" s="88"/>
      <c r="I214" s="88"/>
      <c r="J214" s="88"/>
      <c r="K214" s="88"/>
      <c r="L214" s="88"/>
      <c r="M214" s="88"/>
      <c r="N214" s="88"/>
      <c r="O214" s="87"/>
      <c r="P214" s="87"/>
      <c r="Q214" s="88"/>
      <c r="R214" s="88"/>
      <c r="S214" s="88"/>
      <c r="T214" s="89"/>
      <c r="U214" s="88"/>
      <c r="V214" s="88"/>
      <c r="W214" s="88"/>
      <c r="X214" s="88"/>
      <c r="Y214" s="88"/>
      <c r="Z214" s="88"/>
    </row>
    <row r="215" spans="1:26" ht="30" customHeight="1" x14ac:dyDescent="0.2">
      <c r="A215" s="88"/>
      <c r="B215" s="88"/>
      <c r="C215" s="88"/>
      <c r="D215" s="88"/>
      <c r="E215" s="88"/>
      <c r="F215" s="88"/>
      <c r="G215" s="88"/>
      <c r="H215" s="88"/>
      <c r="I215" s="88"/>
      <c r="J215" s="88"/>
      <c r="K215" s="88"/>
      <c r="L215" s="88"/>
      <c r="M215" s="88"/>
      <c r="N215" s="88"/>
      <c r="O215" s="87"/>
      <c r="P215" s="87"/>
      <c r="Q215" s="88"/>
      <c r="R215" s="88"/>
      <c r="S215" s="88"/>
      <c r="T215" s="89"/>
      <c r="U215" s="88"/>
      <c r="V215" s="88"/>
      <c r="W215" s="88"/>
      <c r="X215" s="88"/>
      <c r="Y215" s="88"/>
      <c r="Z215" s="88"/>
    </row>
    <row r="216" spans="1:26" ht="30" customHeight="1" x14ac:dyDescent="0.2">
      <c r="A216" s="88"/>
      <c r="B216" s="88"/>
      <c r="C216" s="88"/>
      <c r="D216" s="88"/>
      <c r="E216" s="88"/>
      <c r="F216" s="88"/>
      <c r="G216" s="88"/>
      <c r="H216" s="88"/>
      <c r="I216" s="88"/>
      <c r="J216" s="88"/>
      <c r="K216" s="88"/>
      <c r="L216" s="88"/>
      <c r="M216" s="88"/>
      <c r="N216" s="88"/>
      <c r="O216" s="87"/>
      <c r="P216" s="87"/>
      <c r="Q216" s="88"/>
      <c r="R216" s="88"/>
      <c r="S216" s="88"/>
      <c r="T216" s="89"/>
      <c r="U216" s="88"/>
      <c r="V216" s="88"/>
      <c r="W216" s="88"/>
      <c r="X216" s="88"/>
      <c r="Y216" s="88"/>
      <c r="Z216" s="88"/>
    </row>
    <row r="217" spans="1:26" ht="30" customHeight="1" x14ac:dyDescent="0.2">
      <c r="A217" s="88"/>
      <c r="B217" s="88"/>
      <c r="C217" s="88"/>
      <c r="D217" s="88"/>
      <c r="E217" s="88"/>
      <c r="F217" s="88"/>
      <c r="G217" s="88"/>
      <c r="H217" s="88"/>
      <c r="I217" s="88"/>
      <c r="J217" s="88"/>
      <c r="K217" s="88"/>
      <c r="L217" s="88"/>
      <c r="M217" s="88"/>
      <c r="N217" s="88"/>
      <c r="O217" s="87"/>
      <c r="P217" s="87"/>
      <c r="Q217" s="88"/>
      <c r="R217" s="88"/>
      <c r="S217" s="88"/>
      <c r="T217" s="89"/>
      <c r="U217" s="88"/>
      <c r="V217" s="88"/>
      <c r="W217" s="88"/>
      <c r="X217" s="88"/>
      <c r="Y217" s="88"/>
      <c r="Z217" s="88"/>
    </row>
    <row r="218" spans="1:26" ht="30" customHeight="1" x14ac:dyDescent="0.2">
      <c r="A218" s="88"/>
      <c r="B218" s="88"/>
      <c r="C218" s="88"/>
      <c r="D218" s="88"/>
      <c r="E218" s="88"/>
      <c r="F218" s="88"/>
      <c r="G218" s="88"/>
      <c r="H218" s="88"/>
      <c r="I218" s="88"/>
      <c r="J218" s="88"/>
      <c r="K218" s="88"/>
      <c r="L218" s="88"/>
      <c r="M218" s="88"/>
      <c r="N218" s="88"/>
      <c r="O218" s="87"/>
      <c r="P218" s="87"/>
      <c r="Q218" s="88"/>
      <c r="R218" s="88"/>
      <c r="S218" s="88"/>
      <c r="T218" s="89"/>
      <c r="U218" s="88"/>
      <c r="V218" s="88"/>
      <c r="W218" s="88"/>
      <c r="X218" s="88"/>
      <c r="Y218" s="88"/>
      <c r="Z218" s="88"/>
    </row>
    <row r="219" spans="1:26" ht="30" customHeight="1" x14ac:dyDescent="0.2">
      <c r="A219" s="88"/>
      <c r="B219" s="88"/>
      <c r="C219" s="88"/>
      <c r="D219" s="88"/>
      <c r="E219" s="88"/>
      <c r="F219" s="88"/>
      <c r="G219" s="88"/>
      <c r="H219" s="88"/>
      <c r="I219" s="88"/>
      <c r="J219" s="88"/>
      <c r="K219" s="88"/>
      <c r="L219" s="88"/>
      <c r="M219" s="88"/>
      <c r="N219" s="88"/>
      <c r="O219" s="87"/>
      <c r="P219" s="87"/>
      <c r="Q219" s="88"/>
      <c r="R219" s="88"/>
      <c r="S219" s="88"/>
      <c r="T219" s="89"/>
      <c r="U219" s="88"/>
      <c r="V219" s="88"/>
      <c r="W219" s="88"/>
      <c r="X219" s="88"/>
      <c r="Y219" s="88"/>
      <c r="Z219" s="88"/>
    </row>
    <row r="220" spans="1:26" ht="30" customHeight="1" x14ac:dyDescent="0.2">
      <c r="A220" s="88"/>
      <c r="B220" s="88"/>
      <c r="C220" s="88"/>
      <c r="D220" s="88"/>
      <c r="E220" s="88"/>
      <c r="F220" s="88"/>
      <c r="G220" s="88"/>
      <c r="H220" s="88"/>
      <c r="I220" s="88"/>
      <c r="J220" s="88"/>
      <c r="K220" s="88"/>
      <c r="L220" s="88"/>
      <c r="M220" s="88"/>
      <c r="N220" s="88"/>
      <c r="O220" s="87"/>
      <c r="P220" s="87"/>
      <c r="Q220" s="88"/>
      <c r="R220" s="88"/>
      <c r="S220" s="88"/>
      <c r="T220" s="89"/>
      <c r="U220" s="88"/>
      <c r="V220" s="88"/>
      <c r="W220" s="88"/>
      <c r="X220" s="88"/>
      <c r="Y220" s="88"/>
      <c r="Z220" s="88"/>
    </row>
    <row r="221" spans="1:26" ht="30" customHeight="1" x14ac:dyDescent="0.2">
      <c r="A221" s="88"/>
      <c r="B221" s="88"/>
      <c r="C221" s="88"/>
      <c r="D221" s="88"/>
      <c r="E221" s="88"/>
      <c r="F221" s="88"/>
      <c r="G221" s="88"/>
      <c r="H221" s="88"/>
      <c r="I221" s="88"/>
      <c r="J221" s="88"/>
      <c r="K221" s="88"/>
      <c r="L221" s="88"/>
      <c r="M221" s="88"/>
      <c r="N221" s="88"/>
      <c r="O221" s="87"/>
      <c r="P221" s="87"/>
      <c r="Q221" s="88"/>
      <c r="R221" s="88"/>
      <c r="S221" s="88"/>
      <c r="T221" s="89"/>
      <c r="U221" s="88"/>
      <c r="V221" s="88"/>
      <c r="W221" s="88"/>
      <c r="X221" s="88"/>
      <c r="Y221" s="88"/>
      <c r="Z221" s="88"/>
    </row>
    <row r="222" spans="1:26" ht="30" customHeight="1" x14ac:dyDescent="0.2">
      <c r="A222" s="88"/>
      <c r="B222" s="88"/>
      <c r="C222" s="88"/>
      <c r="D222" s="88"/>
      <c r="E222" s="88"/>
      <c r="F222" s="88"/>
      <c r="G222" s="88"/>
      <c r="H222" s="88"/>
      <c r="I222" s="88"/>
      <c r="J222" s="88"/>
      <c r="K222" s="88"/>
      <c r="L222" s="88"/>
      <c r="M222" s="88"/>
      <c r="N222" s="88"/>
      <c r="O222" s="87"/>
      <c r="P222" s="87"/>
      <c r="Q222" s="88"/>
      <c r="R222" s="88"/>
      <c r="S222" s="88"/>
      <c r="T222" s="89"/>
      <c r="U222" s="88"/>
      <c r="V222" s="88"/>
      <c r="W222" s="88"/>
      <c r="X222" s="88"/>
      <c r="Y222" s="88"/>
      <c r="Z222" s="88"/>
    </row>
    <row r="223" spans="1:26" ht="30" customHeight="1" x14ac:dyDescent="0.2">
      <c r="A223" s="88"/>
      <c r="B223" s="88"/>
      <c r="C223" s="88"/>
      <c r="D223" s="88"/>
      <c r="E223" s="88"/>
      <c r="F223" s="88"/>
      <c r="G223" s="88"/>
      <c r="H223" s="88"/>
      <c r="I223" s="88"/>
      <c r="J223" s="88"/>
      <c r="K223" s="88"/>
      <c r="L223" s="88"/>
      <c r="M223" s="88"/>
      <c r="N223" s="88"/>
      <c r="O223" s="87"/>
      <c r="P223" s="87"/>
      <c r="Q223" s="88"/>
      <c r="R223" s="88"/>
      <c r="S223" s="88"/>
      <c r="T223" s="89"/>
      <c r="U223" s="88"/>
      <c r="V223" s="88"/>
      <c r="W223" s="88"/>
      <c r="X223" s="88"/>
      <c r="Y223" s="88"/>
      <c r="Z223" s="88"/>
    </row>
    <row r="224" spans="1:26" ht="30" customHeight="1" x14ac:dyDescent="0.2">
      <c r="A224" s="88"/>
      <c r="B224" s="88"/>
      <c r="C224" s="88"/>
      <c r="D224" s="88"/>
      <c r="E224" s="88"/>
      <c r="F224" s="88"/>
      <c r="G224" s="88"/>
      <c r="H224" s="88"/>
      <c r="I224" s="88"/>
      <c r="J224" s="88"/>
      <c r="K224" s="88"/>
      <c r="L224" s="88"/>
      <c r="M224" s="88"/>
      <c r="N224" s="88"/>
      <c r="O224" s="87"/>
      <c r="P224" s="87"/>
      <c r="Q224" s="88"/>
      <c r="R224" s="88"/>
      <c r="S224" s="88"/>
      <c r="T224" s="89"/>
      <c r="U224" s="88"/>
      <c r="V224" s="88"/>
      <c r="W224" s="88"/>
      <c r="X224" s="88"/>
      <c r="Y224" s="88"/>
      <c r="Z224" s="88"/>
    </row>
    <row r="225" spans="1:26" ht="30" customHeight="1" x14ac:dyDescent="0.2">
      <c r="A225" s="88"/>
      <c r="B225" s="88"/>
      <c r="C225" s="88"/>
      <c r="D225" s="88"/>
      <c r="E225" s="88"/>
      <c r="F225" s="88"/>
      <c r="G225" s="88"/>
      <c r="H225" s="88"/>
      <c r="I225" s="88"/>
      <c r="J225" s="88"/>
      <c r="K225" s="88"/>
      <c r="L225" s="88"/>
      <c r="M225" s="88"/>
      <c r="N225" s="88"/>
      <c r="O225" s="87"/>
      <c r="P225" s="87"/>
      <c r="Q225" s="88"/>
      <c r="R225" s="88"/>
      <c r="S225" s="88"/>
      <c r="T225" s="89"/>
      <c r="U225" s="88"/>
      <c r="V225" s="88"/>
      <c r="W225" s="88"/>
      <c r="X225" s="88"/>
      <c r="Y225" s="88"/>
      <c r="Z225" s="88"/>
    </row>
    <row r="226" spans="1:26" ht="30" customHeight="1" x14ac:dyDescent="0.2">
      <c r="A226" s="88"/>
      <c r="B226" s="88"/>
      <c r="C226" s="88"/>
      <c r="D226" s="88"/>
      <c r="E226" s="88"/>
      <c r="F226" s="88"/>
      <c r="G226" s="88"/>
      <c r="H226" s="88"/>
      <c r="I226" s="88"/>
      <c r="J226" s="88"/>
      <c r="K226" s="88"/>
      <c r="L226" s="88"/>
      <c r="M226" s="88"/>
      <c r="N226" s="88"/>
      <c r="O226" s="87"/>
      <c r="P226" s="87"/>
      <c r="Q226" s="88"/>
      <c r="R226" s="88"/>
      <c r="S226" s="88"/>
      <c r="T226" s="89"/>
      <c r="U226" s="88"/>
      <c r="V226" s="88"/>
      <c r="W226" s="88"/>
      <c r="X226" s="88"/>
      <c r="Y226" s="88"/>
      <c r="Z226" s="88"/>
    </row>
    <row r="227" spans="1:26" ht="30" customHeight="1" x14ac:dyDescent="0.2">
      <c r="A227" s="88"/>
      <c r="B227" s="88"/>
      <c r="C227" s="88"/>
      <c r="D227" s="88"/>
      <c r="E227" s="88"/>
      <c r="F227" s="88"/>
      <c r="G227" s="88"/>
      <c r="H227" s="88"/>
      <c r="I227" s="88"/>
      <c r="J227" s="88"/>
      <c r="K227" s="88"/>
      <c r="L227" s="88"/>
      <c r="M227" s="88"/>
      <c r="N227" s="88"/>
      <c r="O227" s="87"/>
      <c r="P227" s="87"/>
      <c r="Q227" s="88"/>
      <c r="R227" s="88"/>
      <c r="S227" s="88"/>
      <c r="T227" s="89"/>
      <c r="U227" s="88"/>
      <c r="V227" s="88"/>
      <c r="W227" s="88"/>
      <c r="X227" s="88"/>
      <c r="Y227" s="88"/>
      <c r="Z227" s="88"/>
    </row>
    <row r="228" spans="1:26" ht="30" customHeight="1" x14ac:dyDescent="0.2">
      <c r="A228" s="88"/>
      <c r="B228" s="88"/>
      <c r="C228" s="88"/>
      <c r="D228" s="88"/>
      <c r="E228" s="88"/>
      <c r="F228" s="88"/>
      <c r="G228" s="88"/>
      <c r="H228" s="88"/>
      <c r="I228" s="88"/>
      <c r="J228" s="88"/>
      <c r="K228" s="88"/>
      <c r="L228" s="88"/>
      <c r="M228" s="88"/>
      <c r="N228" s="88"/>
      <c r="O228" s="87"/>
      <c r="P228" s="87"/>
      <c r="Q228" s="88"/>
      <c r="R228" s="88"/>
      <c r="S228" s="88"/>
      <c r="T228" s="89"/>
      <c r="U228" s="88"/>
      <c r="V228" s="88"/>
      <c r="W228" s="88"/>
      <c r="X228" s="88"/>
      <c r="Y228" s="88"/>
      <c r="Z228" s="88"/>
    </row>
    <row r="229" spans="1:26" ht="30" customHeight="1" x14ac:dyDescent="0.2">
      <c r="A229" s="88"/>
      <c r="B229" s="88"/>
      <c r="C229" s="88"/>
      <c r="D229" s="88"/>
      <c r="E229" s="88"/>
      <c r="F229" s="88"/>
      <c r="G229" s="88"/>
      <c r="H229" s="88"/>
      <c r="I229" s="88"/>
      <c r="J229" s="88"/>
      <c r="K229" s="88"/>
      <c r="L229" s="88"/>
      <c r="M229" s="88"/>
      <c r="N229" s="88"/>
      <c r="O229" s="87"/>
      <c r="P229" s="87"/>
      <c r="Q229" s="88"/>
      <c r="R229" s="88"/>
      <c r="S229" s="88"/>
      <c r="T229" s="89"/>
      <c r="U229" s="88"/>
      <c r="V229" s="88"/>
      <c r="W229" s="88"/>
      <c r="X229" s="88"/>
      <c r="Y229" s="88"/>
      <c r="Z229" s="88"/>
    </row>
    <row r="230" spans="1:26" ht="30" customHeight="1" x14ac:dyDescent="0.2">
      <c r="A230" s="88"/>
      <c r="B230" s="88"/>
      <c r="C230" s="88"/>
      <c r="D230" s="88"/>
      <c r="E230" s="88"/>
      <c r="F230" s="88"/>
      <c r="G230" s="88"/>
      <c r="H230" s="88"/>
      <c r="I230" s="88"/>
      <c r="J230" s="88"/>
      <c r="K230" s="88"/>
      <c r="L230" s="88"/>
      <c r="M230" s="88"/>
      <c r="N230" s="88"/>
      <c r="O230" s="87"/>
      <c r="P230" s="87"/>
      <c r="Q230" s="88"/>
      <c r="R230" s="88"/>
      <c r="S230" s="88"/>
      <c r="T230" s="89"/>
      <c r="U230" s="88"/>
      <c r="V230" s="88"/>
      <c r="W230" s="88"/>
      <c r="X230" s="88"/>
      <c r="Y230" s="88"/>
      <c r="Z230" s="88"/>
    </row>
    <row r="231" spans="1:26" ht="30" customHeight="1" x14ac:dyDescent="0.2">
      <c r="A231" s="88"/>
      <c r="B231" s="88"/>
      <c r="C231" s="88"/>
      <c r="D231" s="88"/>
      <c r="E231" s="88"/>
      <c r="F231" s="88"/>
      <c r="G231" s="88"/>
      <c r="H231" s="88"/>
      <c r="I231" s="88"/>
      <c r="J231" s="88"/>
      <c r="K231" s="88"/>
      <c r="L231" s="88"/>
      <c r="M231" s="88"/>
      <c r="N231" s="88"/>
      <c r="O231" s="87"/>
      <c r="P231" s="87"/>
      <c r="Q231" s="88"/>
      <c r="R231" s="88"/>
      <c r="S231" s="88"/>
      <c r="T231" s="89"/>
      <c r="U231" s="88"/>
      <c r="V231" s="88"/>
      <c r="W231" s="88"/>
      <c r="X231" s="88"/>
      <c r="Y231" s="88"/>
      <c r="Z231" s="88"/>
    </row>
    <row r="232" spans="1:26" ht="30" customHeight="1" x14ac:dyDescent="0.2">
      <c r="A232" s="88"/>
      <c r="B232" s="88"/>
      <c r="C232" s="88"/>
      <c r="D232" s="88"/>
      <c r="E232" s="88"/>
      <c r="F232" s="88"/>
      <c r="G232" s="88"/>
      <c r="H232" s="88"/>
      <c r="I232" s="88"/>
      <c r="J232" s="88"/>
      <c r="K232" s="88"/>
      <c r="L232" s="88"/>
      <c r="M232" s="88"/>
      <c r="N232" s="88"/>
      <c r="O232" s="87"/>
      <c r="P232" s="87"/>
      <c r="Q232" s="88"/>
      <c r="R232" s="88"/>
      <c r="S232" s="88"/>
      <c r="T232" s="89"/>
      <c r="U232" s="88"/>
      <c r="V232" s="88"/>
      <c r="W232" s="88"/>
      <c r="X232" s="88"/>
      <c r="Y232" s="88"/>
      <c r="Z232" s="88"/>
    </row>
    <row r="233" spans="1:26" ht="30" customHeight="1" x14ac:dyDescent="0.2">
      <c r="A233" s="88"/>
      <c r="B233" s="88"/>
      <c r="C233" s="88"/>
      <c r="D233" s="88"/>
      <c r="E233" s="88"/>
      <c r="F233" s="88"/>
      <c r="G233" s="88"/>
      <c r="H233" s="88"/>
      <c r="I233" s="88"/>
      <c r="J233" s="88"/>
      <c r="K233" s="88"/>
      <c r="L233" s="88"/>
      <c r="M233" s="88"/>
      <c r="N233" s="88"/>
      <c r="O233" s="87"/>
      <c r="P233" s="87"/>
      <c r="Q233" s="88"/>
      <c r="R233" s="88"/>
      <c r="S233" s="88"/>
      <c r="T233" s="89"/>
      <c r="U233" s="88"/>
      <c r="V233" s="88"/>
      <c r="W233" s="88"/>
      <c r="X233" s="88"/>
      <c r="Y233" s="88"/>
      <c r="Z233" s="88"/>
    </row>
    <row r="234" spans="1:26" ht="30" customHeight="1" x14ac:dyDescent="0.2">
      <c r="A234" s="88"/>
      <c r="B234" s="88"/>
      <c r="C234" s="88"/>
      <c r="D234" s="88"/>
      <c r="E234" s="88"/>
      <c r="F234" s="88"/>
      <c r="G234" s="88"/>
      <c r="H234" s="88"/>
      <c r="I234" s="88"/>
      <c r="J234" s="88"/>
      <c r="K234" s="88"/>
      <c r="L234" s="88"/>
      <c r="M234" s="88"/>
      <c r="N234" s="88"/>
      <c r="O234" s="87"/>
      <c r="P234" s="87"/>
      <c r="Q234" s="88"/>
      <c r="R234" s="88"/>
      <c r="S234" s="88"/>
      <c r="T234" s="89"/>
      <c r="U234" s="88"/>
      <c r="V234" s="88"/>
      <c r="W234" s="88"/>
      <c r="X234" s="88"/>
      <c r="Y234" s="88"/>
      <c r="Z234" s="88"/>
    </row>
    <row r="235" spans="1:26" ht="30" customHeight="1" x14ac:dyDescent="0.2">
      <c r="A235" s="88"/>
      <c r="B235" s="88"/>
      <c r="C235" s="88"/>
      <c r="D235" s="88"/>
      <c r="E235" s="88"/>
      <c r="F235" s="88"/>
      <c r="G235" s="88"/>
      <c r="H235" s="88"/>
      <c r="I235" s="88"/>
      <c r="J235" s="88"/>
      <c r="K235" s="88"/>
      <c r="L235" s="88"/>
      <c r="M235" s="88"/>
      <c r="N235" s="88"/>
      <c r="O235" s="87"/>
      <c r="P235" s="87"/>
      <c r="Q235" s="88"/>
      <c r="R235" s="88"/>
      <c r="S235" s="88"/>
      <c r="T235" s="89"/>
      <c r="U235" s="88"/>
      <c r="V235" s="88"/>
      <c r="W235" s="88"/>
      <c r="X235" s="88"/>
      <c r="Y235" s="88"/>
      <c r="Z235" s="88"/>
    </row>
    <row r="236" spans="1:26" ht="30" customHeight="1" x14ac:dyDescent="0.2">
      <c r="A236" s="88"/>
      <c r="B236" s="88"/>
      <c r="C236" s="88"/>
      <c r="D236" s="88"/>
      <c r="E236" s="88"/>
      <c r="F236" s="88"/>
      <c r="G236" s="88"/>
      <c r="H236" s="88"/>
      <c r="I236" s="88"/>
      <c r="J236" s="88"/>
      <c r="K236" s="88"/>
      <c r="L236" s="88"/>
      <c r="M236" s="88"/>
      <c r="N236" s="88"/>
      <c r="O236" s="87"/>
      <c r="P236" s="87"/>
      <c r="Q236" s="88"/>
      <c r="R236" s="88"/>
      <c r="S236" s="88"/>
      <c r="T236" s="89"/>
      <c r="U236" s="88"/>
      <c r="V236" s="88"/>
      <c r="W236" s="88"/>
      <c r="X236" s="88"/>
      <c r="Y236" s="88"/>
      <c r="Z236" s="88"/>
    </row>
    <row r="237" spans="1:26" ht="30" customHeight="1" x14ac:dyDescent="0.2">
      <c r="A237" s="88"/>
      <c r="B237" s="88"/>
      <c r="C237" s="88"/>
      <c r="D237" s="88"/>
      <c r="E237" s="88"/>
      <c r="F237" s="88"/>
      <c r="G237" s="88"/>
      <c r="H237" s="88"/>
      <c r="I237" s="88"/>
      <c r="J237" s="88"/>
      <c r="K237" s="88"/>
      <c r="L237" s="88"/>
      <c r="M237" s="88"/>
      <c r="N237" s="88"/>
      <c r="O237" s="87"/>
      <c r="P237" s="87"/>
      <c r="Q237" s="88"/>
      <c r="R237" s="88"/>
      <c r="S237" s="88"/>
      <c r="T237" s="89"/>
      <c r="U237" s="88"/>
      <c r="V237" s="88"/>
      <c r="W237" s="88"/>
      <c r="X237" s="88"/>
      <c r="Y237" s="88"/>
      <c r="Z237" s="88"/>
    </row>
    <row r="238" spans="1:26" ht="30" customHeight="1" x14ac:dyDescent="0.2">
      <c r="A238" s="88"/>
      <c r="B238" s="88"/>
      <c r="C238" s="88"/>
      <c r="D238" s="88"/>
      <c r="E238" s="88"/>
      <c r="F238" s="88"/>
      <c r="G238" s="88"/>
      <c r="H238" s="88"/>
      <c r="I238" s="88"/>
      <c r="J238" s="88"/>
      <c r="K238" s="88"/>
      <c r="L238" s="88"/>
      <c r="M238" s="88"/>
      <c r="N238" s="88"/>
      <c r="O238" s="87"/>
      <c r="P238" s="87"/>
      <c r="Q238" s="88"/>
      <c r="R238" s="88"/>
      <c r="S238" s="88"/>
      <c r="T238" s="89"/>
      <c r="U238" s="88"/>
      <c r="V238" s="88"/>
      <c r="W238" s="88"/>
      <c r="X238" s="88"/>
      <c r="Y238" s="88"/>
      <c r="Z238" s="88"/>
    </row>
    <row r="239" spans="1:26" ht="30" customHeight="1" x14ac:dyDescent="0.2">
      <c r="A239" s="88"/>
      <c r="B239" s="88"/>
      <c r="C239" s="88"/>
      <c r="D239" s="88"/>
      <c r="E239" s="88"/>
      <c r="F239" s="88"/>
      <c r="G239" s="88"/>
      <c r="H239" s="88"/>
      <c r="I239" s="88"/>
      <c r="J239" s="88"/>
      <c r="K239" s="88"/>
      <c r="L239" s="88"/>
      <c r="M239" s="88"/>
      <c r="N239" s="88"/>
      <c r="O239" s="87"/>
      <c r="P239" s="87"/>
      <c r="Q239" s="88"/>
      <c r="R239" s="88"/>
      <c r="S239" s="88"/>
      <c r="T239" s="89"/>
      <c r="U239" s="88"/>
      <c r="V239" s="88"/>
      <c r="W239" s="88"/>
      <c r="X239" s="88"/>
      <c r="Y239" s="88"/>
      <c r="Z239" s="88"/>
    </row>
    <row r="240" spans="1:26" ht="30" customHeight="1" x14ac:dyDescent="0.2">
      <c r="A240" s="88"/>
      <c r="B240" s="88"/>
      <c r="C240" s="88"/>
      <c r="D240" s="88"/>
      <c r="E240" s="88"/>
      <c r="F240" s="88"/>
      <c r="G240" s="88"/>
      <c r="H240" s="88"/>
      <c r="I240" s="88"/>
      <c r="J240" s="88"/>
      <c r="K240" s="88"/>
      <c r="L240" s="88"/>
      <c r="M240" s="88"/>
      <c r="N240" s="88"/>
      <c r="O240" s="87"/>
      <c r="P240" s="87"/>
      <c r="Q240" s="88"/>
      <c r="R240" s="88"/>
      <c r="S240" s="88"/>
      <c r="T240" s="89"/>
      <c r="U240" s="88"/>
      <c r="V240" s="88"/>
      <c r="W240" s="88"/>
      <c r="X240" s="88"/>
      <c r="Y240" s="88"/>
      <c r="Z240" s="88"/>
    </row>
    <row r="241" spans="1:26" ht="30" customHeight="1" x14ac:dyDescent="0.2">
      <c r="A241" s="88"/>
      <c r="B241" s="88"/>
      <c r="C241" s="88"/>
      <c r="D241" s="88"/>
      <c r="E241" s="88"/>
      <c r="F241" s="88"/>
      <c r="G241" s="88"/>
      <c r="H241" s="88"/>
      <c r="I241" s="88"/>
      <c r="J241" s="88"/>
      <c r="K241" s="88"/>
      <c r="L241" s="88"/>
      <c r="M241" s="88"/>
      <c r="N241" s="88"/>
      <c r="O241" s="87"/>
      <c r="P241" s="87"/>
      <c r="Q241" s="88"/>
      <c r="R241" s="88"/>
      <c r="S241" s="88"/>
      <c r="T241" s="89"/>
      <c r="U241" s="88"/>
      <c r="V241" s="88"/>
      <c r="W241" s="88"/>
      <c r="X241" s="88"/>
      <c r="Y241" s="88"/>
      <c r="Z241" s="88"/>
    </row>
    <row r="242" spans="1:26" ht="30" customHeight="1" x14ac:dyDescent="0.2">
      <c r="A242" s="88"/>
      <c r="B242" s="88"/>
      <c r="C242" s="88"/>
      <c r="D242" s="88"/>
      <c r="E242" s="88"/>
      <c r="F242" s="88"/>
      <c r="G242" s="88"/>
      <c r="H242" s="88"/>
      <c r="I242" s="88"/>
      <c r="J242" s="88"/>
      <c r="K242" s="88"/>
      <c r="L242" s="88"/>
      <c r="M242" s="88"/>
      <c r="N242" s="88"/>
      <c r="O242" s="87"/>
      <c r="P242" s="87"/>
      <c r="Q242" s="88"/>
      <c r="R242" s="88"/>
      <c r="S242" s="88"/>
      <c r="T242" s="89"/>
      <c r="U242" s="88"/>
      <c r="V242" s="88"/>
      <c r="W242" s="88"/>
      <c r="X242" s="88"/>
      <c r="Y242" s="88"/>
      <c r="Z242" s="88"/>
    </row>
    <row r="243" spans="1:26" ht="30" customHeight="1" x14ac:dyDescent="0.2">
      <c r="A243" s="88"/>
      <c r="B243" s="88"/>
      <c r="C243" s="88"/>
      <c r="D243" s="88"/>
      <c r="E243" s="88"/>
      <c r="F243" s="88"/>
      <c r="G243" s="88"/>
      <c r="H243" s="88"/>
      <c r="I243" s="88"/>
      <c r="J243" s="88"/>
      <c r="K243" s="88"/>
      <c r="L243" s="88"/>
      <c r="M243" s="88"/>
      <c r="N243" s="88"/>
      <c r="O243" s="87"/>
      <c r="P243" s="87"/>
      <c r="Q243" s="88"/>
      <c r="R243" s="88"/>
      <c r="S243" s="88"/>
      <c r="T243" s="89"/>
      <c r="U243" s="88"/>
      <c r="V243" s="88"/>
      <c r="W243" s="88"/>
      <c r="X243" s="88"/>
      <c r="Y243" s="88"/>
      <c r="Z243" s="88"/>
    </row>
    <row r="244" spans="1:26" ht="30" customHeight="1" x14ac:dyDescent="0.2">
      <c r="A244" s="88"/>
      <c r="B244" s="88"/>
      <c r="C244" s="88"/>
      <c r="D244" s="88"/>
      <c r="E244" s="88"/>
      <c r="F244" s="88"/>
      <c r="G244" s="88"/>
      <c r="H244" s="88"/>
      <c r="I244" s="88"/>
      <c r="J244" s="88"/>
      <c r="K244" s="88"/>
      <c r="L244" s="88"/>
      <c r="M244" s="88"/>
      <c r="N244" s="88"/>
      <c r="O244" s="87"/>
      <c r="P244" s="87"/>
      <c r="Q244" s="88"/>
      <c r="R244" s="88"/>
      <c r="S244" s="88"/>
      <c r="T244" s="89"/>
      <c r="U244" s="88"/>
      <c r="V244" s="88"/>
      <c r="W244" s="88"/>
      <c r="X244" s="88"/>
      <c r="Y244" s="88"/>
      <c r="Z244" s="88"/>
    </row>
    <row r="245" spans="1:26" ht="30" customHeight="1" x14ac:dyDescent="0.2">
      <c r="A245" s="88"/>
      <c r="B245" s="88"/>
      <c r="C245" s="88"/>
      <c r="D245" s="88"/>
      <c r="E245" s="88"/>
      <c r="F245" s="88"/>
      <c r="G245" s="88"/>
      <c r="H245" s="88"/>
      <c r="I245" s="88"/>
      <c r="J245" s="88"/>
      <c r="K245" s="88"/>
      <c r="L245" s="88"/>
      <c r="M245" s="88"/>
      <c r="N245" s="88"/>
      <c r="O245" s="87"/>
      <c r="P245" s="87"/>
      <c r="Q245" s="88"/>
      <c r="R245" s="88"/>
      <c r="S245" s="88"/>
      <c r="T245" s="89"/>
      <c r="U245" s="88"/>
      <c r="V245" s="88"/>
      <c r="W245" s="88"/>
      <c r="X245" s="88"/>
      <c r="Y245" s="88"/>
      <c r="Z245" s="88"/>
    </row>
    <row r="246" spans="1:26" ht="30" customHeight="1" x14ac:dyDescent="0.2">
      <c r="A246" s="88"/>
      <c r="B246" s="88"/>
      <c r="C246" s="88"/>
      <c r="D246" s="88"/>
      <c r="E246" s="88"/>
      <c r="F246" s="88"/>
      <c r="G246" s="88"/>
      <c r="H246" s="88"/>
      <c r="I246" s="88"/>
      <c r="J246" s="88"/>
      <c r="K246" s="88"/>
      <c r="L246" s="88"/>
      <c r="M246" s="88"/>
      <c r="N246" s="88"/>
      <c r="O246" s="87"/>
      <c r="P246" s="87"/>
      <c r="Q246" s="88"/>
      <c r="R246" s="88"/>
      <c r="S246" s="88"/>
      <c r="T246" s="89"/>
      <c r="U246" s="88"/>
      <c r="V246" s="88"/>
      <c r="W246" s="88"/>
      <c r="X246" s="88"/>
      <c r="Y246" s="88"/>
      <c r="Z246" s="88"/>
    </row>
    <row r="247" spans="1:26" ht="30" customHeight="1" x14ac:dyDescent="0.2">
      <c r="A247" s="88"/>
      <c r="B247" s="88"/>
      <c r="C247" s="88"/>
      <c r="D247" s="88"/>
      <c r="E247" s="88"/>
      <c r="F247" s="88"/>
      <c r="G247" s="88"/>
      <c r="H247" s="88"/>
      <c r="I247" s="88"/>
      <c r="J247" s="88"/>
      <c r="K247" s="88"/>
      <c r="L247" s="88"/>
      <c r="M247" s="88"/>
      <c r="N247" s="88"/>
      <c r="O247" s="87"/>
      <c r="P247" s="87"/>
      <c r="Q247" s="88"/>
      <c r="R247" s="88"/>
      <c r="S247" s="88"/>
      <c r="T247" s="89"/>
      <c r="U247" s="88"/>
      <c r="V247" s="88"/>
      <c r="W247" s="88"/>
      <c r="X247" s="88"/>
      <c r="Y247" s="88"/>
      <c r="Z247" s="88"/>
    </row>
    <row r="248" spans="1:26" ht="30" customHeight="1" x14ac:dyDescent="0.2">
      <c r="A248" s="88"/>
      <c r="B248" s="88"/>
      <c r="C248" s="88"/>
      <c r="D248" s="88"/>
      <c r="E248" s="88"/>
      <c r="F248" s="88"/>
      <c r="G248" s="88"/>
      <c r="H248" s="88"/>
      <c r="I248" s="88"/>
      <c r="J248" s="88"/>
      <c r="K248" s="88"/>
      <c r="L248" s="88"/>
      <c r="M248" s="88"/>
      <c r="N248" s="88"/>
      <c r="O248" s="87"/>
      <c r="P248" s="87"/>
      <c r="Q248" s="88"/>
      <c r="R248" s="88"/>
      <c r="S248" s="88"/>
      <c r="T248" s="89"/>
      <c r="U248" s="88"/>
      <c r="V248" s="88"/>
      <c r="W248" s="88"/>
      <c r="X248" s="88"/>
      <c r="Y248" s="88"/>
      <c r="Z248" s="88"/>
    </row>
    <row r="249" spans="1:26" ht="30" customHeight="1" x14ac:dyDescent="0.2">
      <c r="A249" s="88"/>
      <c r="B249" s="88"/>
      <c r="C249" s="88"/>
      <c r="D249" s="88"/>
      <c r="E249" s="88"/>
      <c r="F249" s="88"/>
      <c r="G249" s="88"/>
      <c r="H249" s="88"/>
      <c r="I249" s="88"/>
      <c r="J249" s="88"/>
      <c r="K249" s="88"/>
      <c r="L249" s="88"/>
      <c r="M249" s="88"/>
      <c r="N249" s="88"/>
      <c r="O249" s="87"/>
      <c r="P249" s="87"/>
      <c r="Q249" s="88"/>
      <c r="R249" s="88"/>
      <c r="S249" s="88"/>
      <c r="T249" s="89"/>
      <c r="U249" s="88"/>
      <c r="V249" s="88"/>
      <c r="W249" s="88"/>
      <c r="X249" s="88"/>
      <c r="Y249" s="88"/>
      <c r="Z249" s="88"/>
    </row>
    <row r="250" spans="1:26" ht="30" customHeight="1" x14ac:dyDescent="0.2">
      <c r="A250" s="88"/>
      <c r="B250" s="88"/>
      <c r="C250" s="88"/>
      <c r="D250" s="88"/>
      <c r="E250" s="88"/>
      <c r="F250" s="88"/>
      <c r="G250" s="88"/>
      <c r="H250" s="88"/>
      <c r="I250" s="88"/>
      <c r="J250" s="88"/>
      <c r="K250" s="88"/>
      <c r="L250" s="88"/>
      <c r="M250" s="88"/>
      <c r="N250" s="88"/>
      <c r="O250" s="87"/>
      <c r="P250" s="87"/>
      <c r="Q250" s="88"/>
      <c r="R250" s="88"/>
      <c r="S250" s="88"/>
      <c r="T250" s="89"/>
      <c r="U250" s="88"/>
      <c r="V250" s="88"/>
      <c r="W250" s="88"/>
      <c r="X250" s="88"/>
      <c r="Y250" s="88"/>
      <c r="Z250" s="88"/>
    </row>
    <row r="251" spans="1:26" ht="30" customHeight="1" x14ac:dyDescent="0.2">
      <c r="A251" s="88"/>
      <c r="B251" s="88"/>
      <c r="C251" s="88"/>
      <c r="D251" s="88"/>
      <c r="E251" s="88"/>
      <c r="F251" s="88"/>
      <c r="G251" s="88"/>
      <c r="H251" s="88"/>
      <c r="I251" s="88"/>
      <c r="J251" s="88"/>
      <c r="K251" s="88"/>
      <c r="L251" s="88"/>
      <c r="M251" s="88"/>
      <c r="N251" s="88"/>
      <c r="O251" s="87"/>
      <c r="P251" s="87"/>
      <c r="Q251" s="88"/>
      <c r="R251" s="88"/>
      <c r="S251" s="88"/>
      <c r="T251" s="89"/>
      <c r="U251" s="88"/>
      <c r="V251" s="88"/>
      <c r="W251" s="88"/>
      <c r="X251" s="88"/>
      <c r="Y251" s="88"/>
      <c r="Z251" s="88"/>
    </row>
    <row r="252" spans="1:26" ht="30" customHeight="1" x14ac:dyDescent="0.2">
      <c r="A252" s="88"/>
      <c r="B252" s="88"/>
      <c r="C252" s="88"/>
      <c r="D252" s="88"/>
      <c r="E252" s="88"/>
      <c r="F252" s="88"/>
      <c r="G252" s="88"/>
      <c r="H252" s="88"/>
      <c r="I252" s="88"/>
      <c r="J252" s="88"/>
      <c r="K252" s="88"/>
      <c r="L252" s="88"/>
      <c r="M252" s="88"/>
      <c r="N252" s="88"/>
      <c r="O252" s="87"/>
      <c r="P252" s="87"/>
      <c r="Q252" s="88"/>
      <c r="R252" s="88"/>
      <c r="S252" s="88"/>
      <c r="T252" s="89"/>
      <c r="U252" s="88"/>
      <c r="V252" s="88"/>
      <c r="W252" s="88"/>
      <c r="X252" s="88"/>
      <c r="Y252" s="88"/>
      <c r="Z252" s="88"/>
    </row>
    <row r="253" spans="1:26" ht="30" customHeight="1" x14ac:dyDescent="0.2">
      <c r="A253" s="88"/>
      <c r="B253" s="88"/>
      <c r="C253" s="88"/>
      <c r="D253" s="88"/>
      <c r="E253" s="88"/>
      <c r="F253" s="88"/>
      <c r="G253" s="88"/>
      <c r="H253" s="88"/>
      <c r="I253" s="88"/>
      <c r="J253" s="88"/>
      <c r="K253" s="88"/>
      <c r="L253" s="88"/>
      <c r="M253" s="88"/>
      <c r="N253" s="88"/>
      <c r="O253" s="87"/>
      <c r="P253" s="87"/>
      <c r="Q253" s="88"/>
      <c r="R253" s="88"/>
      <c r="S253" s="88"/>
      <c r="T253" s="89"/>
      <c r="U253" s="88"/>
      <c r="V253" s="88"/>
      <c r="W253" s="88"/>
      <c r="X253" s="88"/>
      <c r="Y253" s="88"/>
      <c r="Z253" s="88"/>
    </row>
    <row r="254" spans="1:26" ht="30" customHeight="1" x14ac:dyDescent="0.2">
      <c r="A254" s="88"/>
      <c r="B254" s="88"/>
      <c r="C254" s="88"/>
      <c r="D254" s="88"/>
      <c r="E254" s="88"/>
      <c r="F254" s="88"/>
      <c r="G254" s="88"/>
      <c r="H254" s="88"/>
      <c r="I254" s="88"/>
      <c r="J254" s="88"/>
      <c r="K254" s="88"/>
      <c r="L254" s="88"/>
      <c r="M254" s="88"/>
      <c r="N254" s="88"/>
      <c r="O254" s="87"/>
      <c r="P254" s="87"/>
      <c r="Q254" s="88"/>
      <c r="R254" s="88"/>
      <c r="S254" s="88"/>
      <c r="T254" s="89"/>
      <c r="U254" s="88"/>
      <c r="V254" s="88"/>
      <c r="W254" s="88"/>
      <c r="X254" s="88"/>
      <c r="Y254" s="88"/>
      <c r="Z254" s="88"/>
    </row>
    <row r="255" spans="1:26" ht="30" customHeight="1" x14ac:dyDescent="0.2">
      <c r="A255" s="88"/>
      <c r="B255" s="88"/>
      <c r="C255" s="88"/>
      <c r="D255" s="88"/>
      <c r="E255" s="88"/>
      <c r="F255" s="88"/>
      <c r="G255" s="88"/>
      <c r="H255" s="88"/>
      <c r="I255" s="88"/>
      <c r="J255" s="88"/>
      <c r="K255" s="88"/>
      <c r="L255" s="88"/>
      <c r="M255" s="88"/>
      <c r="N255" s="88"/>
      <c r="O255" s="87"/>
      <c r="P255" s="87"/>
      <c r="Q255" s="88"/>
      <c r="R255" s="88"/>
      <c r="S255" s="88"/>
      <c r="T255" s="89"/>
      <c r="U255" s="88"/>
      <c r="V255" s="88"/>
      <c r="W255" s="88"/>
      <c r="X255" s="88"/>
      <c r="Y255" s="88"/>
      <c r="Z255" s="88"/>
    </row>
    <row r="256" spans="1:26" ht="30" customHeight="1" x14ac:dyDescent="0.2">
      <c r="A256" s="88"/>
      <c r="B256" s="88"/>
      <c r="C256" s="88"/>
      <c r="D256" s="88"/>
      <c r="E256" s="88"/>
      <c r="F256" s="88"/>
      <c r="G256" s="88"/>
      <c r="H256" s="88"/>
      <c r="I256" s="88"/>
      <c r="J256" s="88"/>
      <c r="K256" s="88"/>
      <c r="L256" s="88"/>
      <c r="M256" s="88"/>
      <c r="N256" s="88"/>
      <c r="O256" s="87"/>
      <c r="P256" s="87"/>
      <c r="Q256" s="88"/>
      <c r="R256" s="88"/>
      <c r="S256" s="88"/>
      <c r="T256" s="89"/>
      <c r="U256" s="88"/>
      <c r="V256" s="88"/>
      <c r="W256" s="88"/>
      <c r="X256" s="88"/>
      <c r="Y256" s="88"/>
      <c r="Z256" s="88"/>
    </row>
    <row r="257" spans="1:26" ht="30" customHeight="1" x14ac:dyDescent="0.2">
      <c r="A257" s="88"/>
      <c r="B257" s="88"/>
      <c r="C257" s="88"/>
      <c r="D257" s="88"/>
      <c r="E257" s="88"/>
      <c r="F257" s="88"/>
      <c r="G257" s="88"/>
      <c r="H257" s="88"/>
      <c r="I257" s="88"/>
      <c r="J257" s="88"/>
      <c r="K257" s="88"/>
      <c r="L257" s="88"/>
      <c r="M257" s="88"/>
      <c r="N257" s="88"/>
      <c r="O257" s="87"/>
      <c r="P257" s="87"/>
      <c r="Q257" s="88"/>
      <c r="R257" s="88"/>
      <c r="S257" s="88"/>
      <c r="T257" s="89"/>
      <c r="U257" s="88"/>
      <c r="V257" s="88"/>
      <c r="W257" s="88"/>
      <c r="X257" s="88"/>
      <c r="Y257" s="88"/>
      <c r="Z257" s="88"/>
    </row>
    <row r="258" spans="1:26" ht="30" customHeight="1" x14ac:dyDescent="0.2">
      <c r="A258" s="88"/>
      <c r="B258" s="88"/>
      <c r="C258" s="88"/>
      <c r="D258" s="88"/>
      <c r="E258" s="88"/>
      <c r="F258" s="88"/>
      <c r="G258" s="88"/>
      <c r="H258" s="88"/>
      <c r="I258" s="88"/>
      <c r="J258" s="88"/>
      <c r="K258" s="88"/>
      <c r="L258" s="88"/>
      <c r="M258" s="88"/>
      <c r="N258" s="88"/>
      <c r="O258" s="87"/>
      <c r="P258" s="87"/>
      <c r="Q258" s="88"/>
      <c r="R258" s="88"/>
      <c r="S258" s="88"/>
      <c r="T258" s="89"/>
      <c r="U258" s="88"/>
      <c r="V258" s="88"/>
      <c r="W258" s="88"/>
      <c r="X258" s="88"/>
      <c r="Y258" s="88"/>
      <c r="Z258" s="88"/>
    </row>
    <row r="259" spans="1:26" ht="30" customHeight="1" x14ac:dyDescent="0.2">
      <c r="A259" s="88"/>
      <c r="B259" s="88"/>
      <c r="C259" s="88"/>
      <c r="D259" s="88"/>
      <c r="E259" s="88"/>
      <c r="F259" s="88"/>
      <c r="G259" s="88"/>
      <c r="H259" s="88"/>
      <c r="I259" s="88"/>
      <c r="J259" s="88"/>
      <c r="K259" s="88"/>
      <c r="L259" s="88"/>
      <c r="M259" s="88"/>
      <c r="N259" s="88"/>
      <c r="O259" s="87"/>
      <c r="P259" s="87"/>
      <c r="Q259" s="88"/>
      <c r="R259" s="88"/>
      <c r="S259" s="88"/>
      <c r="T259" s="89"/>
      <c r="U259" s="88"/>
      <c r="V259" s="88"/>
      <c r="W259" s="88"/>
      <c r="X259" s="88"/>
      <c r="Y259" s="88"/>
      <c r="Z259" s="88"/>
    </row>
    <row r="260" spans="1:26" ht="30" customHeight="1" x14ac:dyDescent="0.2">
      <c r="A260" s="88"/>
      <c r="B260" s="88"/>
      <c r="C260" s="88"/>
      <c r="D260" s="88"/>
      <c r="E260" s="88"/>
      <c r="F260" s="88"/>
      <c r="G260" s="88"/>
      <c r="H260" s="88"/>
      <c r="I260" s="88"/>
      <c r="J260" s="88"/>
      <c r="K260" s="88"/>
      <c r="L260" s="88"/>
      <c r="M260" s="88"/>
      <c r="N260" s="88"/>
      <c r="O260" s="87"/>
      <c r="P260" s="87"/>
      <c r="Q260" s="88"/>
      <c r="R260" s="88"/>
      <c r="S260" s="88"/>
      <c r="T260" s="89"/>
      <c r="U260" s="88"/>
      <c r="V260" s="88"/>
      <c r="W260" s="88"/>
      <c r="X260" s="88"/>
      <c r="Y260" s="88"/>
      <c r="Z260" s="88"/>
    </row>
    <row r="261" spans="1:26" ht="30" customHeight="1" x14ac:dyDescent="0.2">
      <c r="A261" s="88"/>
      <c r="B261" s="88"/>
      <c r="C261" s="88"/>
      <c r="D261" s="88"/>
      <c r="E261" s="88"/>
      <c r="F261" s="88"/>
      <c r="G261" s="88"/>
      <c r="H261" s="88"/>
      <c r="I261" s="88"/>
      <c r="J261" s="88"/>
      <c r="K261" s="88"/>
      <c r="L261" s="88"/>
      <c r="M261" s="88"/>
      <c r="N261" s="88"/>
      <c r="O261" s="87"/>
      <c r="P261" s="87"/>
      <c r="Q261" s="88"/>
      <c r="R261" s="88"/>
      <c r="S261" s="88"/>
      <c r="T261" s="89"/>
      <c r="U261" s="88"/>
      <c r="V261" s="88"/>
      <c r="W261" s="88"/>
      <c r="X261" s="88"/>
      <c r="Y261" s="88"/>
      <c r="Z261" s="88"/>
    </row>
    <row r="262" spans="1:26" ht="30" customHeight="1" x14ac:dyDescent="0.2">
      <c r="A262" s="88"/>
      <c r="B262" s="88"/>
      <c r="C262" s="88"/>
      <c r="D262" s="88"/>
      <c r="E262" s="88"/>
      <c r="F262" s="88"/>
      <c r="G262" s="88"/>
      <c r="H262" s="88"/>
      <c r="I262" s="88"/>
      <c r="J262" s="88"/>
      <c r="K262" s="88"/>
      <c r="L262" s="88"/>
      <c r="M262" s="88"/>
      <c r="N262" s="88"/>
      <c r="O262" s="87"/>
      <c r="P262" s="87"/>
      <c r="Q262" s="88"/>
      <c r="R262" s="88"/>
      <c r="S262" s="88"/>
      <c r="T262" s="89"/>
      <c r="U262" s="88"/>
      <c r="V262" s="88"/>
      <c r="W262" s="88"/>
      <c r="X262" s="88"/>
      <c r="Y262" s="88"/>
      <c r="Z262" s="88"/>
    </row>
    <row r="263" spans="1:26" ht="30" customHeight="1" x14ac:dyDescent="0.2">
      <c r="A263" s="88"/>
      <c r="B263" s="88"/>
      <c r="C263" s="88"/>
      <c r="D263" s="88"/>
      <c r="E263" s="88"/>
      <c r="F263" s="88"/>
      <c r="G263" s="88"/>
      <c r="H263" s="88"/>
      <c r="I263" s="88"/>
      <c r="J263" s="88"/>
      <c r="K263" s="88"/>
      <c r="L263" s="88"/>
      <c r="M263" s="88"/>
      <c r="N263" s="88"/>
      <c r="O263" s="87"/>
      <c r="P263" s="87"/>
      <c r="Q263" s="88"/>
      <c r="R263" s="88"/>
      <c r="S263" s="88"/>
      <c r="T263" s="89"/>
      <c r="U263" s="88"/>
      <c r="V263" s="88"/>
      <c r="W263" s="88"/>
      <c r="X263" s="88"/>
      <c r="Y263" s="88"/>
      <c r="Z263" s="88"/>
    </row>
    <row r="264" spans="1:26" ht="30" customHeight="1" x14ac:dyDescent="0.2">
      <c r="A264" s="88"/>
      <c r="B264" s="88"/>
      <c r="C264" s="88"/>
      <c r="D264" s="88"/>
      <c r="E264" s="88"/>
      <c r="F264" s="88"/>
      <c r="G264" s="88"/>
      <c r="H264" s="88"/>
      <c r="I264" s="88"/>
      <c r="J264" s="88"/>
      <c r="K264" s="88"/>
      <c r="L264" s="88"/>
      <c r="M264" s="88"/>
      <c r="N264" s="88"/>
      <c r="O264" s="87"/>
      <c r="P264" s="87"/>
      <c r="Q264" s="88"/>
      <c r="R264" s="88"/>
      <c r="S264" s="88"/>
      <c r="T264" s="89"/>
      <c r="U264" s="88"/>
      <c r="V264" s="88"/>
      <c r="W264" s="88"/>
      <c r="X264" s="88"/>
      <c r="Y264" s="88"/>
      <c r="Z264" s="88"/>
    </row>
    <row r="265" spans="1:26" ht="30" customHeight="1" x14ac:dyDescent="0.2">
      <c r="A265" s="88"/>
      <c r="B265" s="88"/>
      <c r="C265" s="88"/>
      <c r="D265" s="88"/>
      <c r="E265" s="88"/>
      <c r="F265" s="88"/>
      <c r="G265" s="88"/>
      <c r="H265" s="88"/>
      <c r="I265" s="88"/>
      <c r="J265" s="88"/>
      <c r="K265" s="88"/>
      <c r="L265" s="88"/>
      <c r="M265" s="88"/>
      <c r="N265" s="88"/>
      <c r="O265" s="87"/>
      <c r="P265" s="87"/>
      <c r="Q265" s="88"/>
      <c r="R265" s="88"/>
      <c r="S265" s="88"/>
      <c r="T265" s="89"/>
      <c r="U265" s="88"/>
      <c r="V265" s="88"/>
      <c r="W265" s="88"/>
      <c r="X265" s="88"/>
      <c r="Y265" s="88"/>
      <c r="Z265" s="88"/>
    </row>
    <row r="266" spans="1:26" ht="30" customHeight="1" x14ac:dyDescent="0.2">
      <c r="A266" s="88"/>
      <c r="B266" s="88"/>
      <c r="C266" s="88"/>
      <c r="D266" s="88"/>
      <c r="E266" s="88"/>
      <c r="F266" s="88"/>
      <c r="G266" s="88"/>
      <c r="H266" s="88"/>
      <c r="I266" s="88"/>
      <c r="J266" s="88"/>
      <c r="K266" s="88"/>
      <c r="L266" s="88"/>
      <c r="M266" s="88"/>
      <c r="N266" s="88"/>
      <c r="O266" s="87"/>
      <c r="P266" s="87"/>
      <c r="Q266" s="88"/>
      <c r="R266" s="88"/>
      <c r="S266" s="88"/>
      <c r="T266" s="89"/>
      <c r="U266" s="88"/>
      <c r="V266" s="88"/>
      <c r="W266" s="88"/>
      <c r="X266" s="88"/>
      <c r="Y266" s="88"/>
      <c r="Z266" s="88"/>
    </row>
    <row r="267" spans="1:26" ht="30" customHeight="1" x14ac:dyDescent="0.2">
      <c r="A267" s="88"/>
      <c r="B267" s="88"/>
      <c r="C267" s="88"/>
      <c r="D267" s="88"/>
      <c r="E267" s="88"/>
      <c r="F267" s="88"/>
      <c r="G267" s="88"/>
      <c r="H267" s="88"/>
      <c r="I267" s="88"/>
      <c r="J267" s="88"/>
      <c r="K267" s="88"/>
      <c r="L267" s="88"/>
      <c r="M267" s="88"/>
      <c r="N267" s="88"/>
      <c r="O267" s="87"/>
      <c r="P267" s="87"/>
      <c r="Q267" s="88"/>
      <c r="R267" s="88"/>
      <c r="S267" s="88"/>
      <c r="T267" s="89"/>
      <c r="U267" s="88"/>
      <c r="V267" s="88"/>
      <c r="W267" s="88"/>
      <c r="X267" s="88"/>
      <c r="Y267" s="88"/>
      <c r="Z267" s="88"/>
    </row>
    <row r="268" spans="1:26" ht="30" customHeight="1" x14ac:dyDescent="0.2">
      <c r="A268" s="88"/>
      <c r="B268" s="88"/>
      <c r="C268" s="88"/>
      <c r="D268" s="88"/>
      <c r="E268" s="88"/>
      <c r="F268" s="88"/>
      <c r="G268" s="88"/>
      <c r="H268" s="88"/>
      <c r="I268" s="88"/>
      <c r="J268" s="88"/>
      <c r="K268" s="88"/>
      <c r="L268" s="88"/>
      <c r="M268" s="88"/>
      <c r="N268" s="88"/>
      <c r="O268" s="87"/>
      <c r="P268" s="87"/>
      <c r="Q268" s="88"/>
      <c r="R268" s="88"/>
      <c r="S268" s="88"/>
      <c r="T268" s="89"/>
      <c r="U268" s="88"/>
      <c r="V268" s="88"/>
      <c r="W268" s="88"/>
      <c r="X268" s="88"/>
      <c r="Y268" s="88"/>
      <c r="Z268" s="88"/>
    </row>
    <row r="269" spans="1:26" ht="30" customHeight="1" x14ac:dyDescent="0.2">
      <c r="A269" s="88"/>
      <c r="B269" s="88"/>
      <c r="C269" s="88"/>
      <c r="D269" s="88"/>
      <c r="E269" s="88"/>
      <c r="F269" s="88"/>
      <c r="G269" s="88"/>
      <c r="H269" s="88"/>
      <c r="I269" s="88"/>
      <c r="J269" s="88"/>
      <c r="K269" s="88"/>
      <c r="L269" s="88"/>
      <c r="M269" s="88"/>
      <c r="N269" s="88"/>
      <c r="O269" s="87"/>
      <c r="P269" s="87"/>
      <c r="Q269" s="88"/>
      <c r="R269" s="88"/>
      <c r="S269" s="88"/>
      <c r="T269" s="89"/>
      <c r="U269" s="88"/>
      <c r="V269" s="88"/>
      <c r="W269" s="88"/>
      <c r="X269" s="88"/>
      <c r="Y269" s="88"/>
      <c r="Z269" s="88"/>
    </row>
    <row r="270" spans="1:26" ht="30" customHeight="1" x14ac:dyDescent="0.2">
      <c r="A270" s="88"/>
      <c r="B270" s="88"/>
      <c r="C270" s="88"/>
      <c r="D270" s="88"/>
      <c r="E270" s="88"/>
      <c r="F270" s="88"/>
      <c r="G270" s="88"/>
      <c r="H270" s="88"/>
      <c r="I270" s="88"/>
      <c r="J270" s="88"/>
      <c r="K270" s="88"/>
      <c r="L270" s="88"/>
      <c r="M270" s="88"/>
      <c r="N270" s="88"/>
      <c r="O270" s="87"/>
      <c r="P270" s="87"/>
      <c r="Q270" s="88"/>
      <c r="R270" s="88"/>
      <c r="S270" s="88"/>
      <c r="T270" s="89"/>
      <c r="U270" s="88"/>
      <c r="V270" s="88"/>
      <c r="W270" s="88"/>
      <c r="X270" s="88"/>
      <c r="Y270" s="88"/>
      <c r="Z270" s="88"/>
    </row>
    <row r="271" spans="1:26" ht="30" customHeight="1" x14ac:dyDescent="0.2">
      <c r="A271" s="88"/>
      <c r="B271" s="88"/>
      <c r="C271" s="88"/>
      <c r="D271" s="88"/>
      <c r="E271" s="88"/>
      <c r="F271" s="88"/>
      <c r="G271" s="88"/>
      <c r="H271" s="88"/>
      <c r="I271" s="88"/>
      <c r="J271" s="88"/>
      <c r="K271" s="88"/>
      <c r="L271" s="88"/>
      <c r="M271" s="88"/>
      <c r="N271" s="88"/>
      <c r="O271" s="87"/>
      <c r="P271" s="87"/>
      <c r="Q271" s="88"/>
      <c r="R271" s="88"/>
      <c r="S271" s="88"/>
      <c r="T271" s="89"/>
      <c r="U271" s="88"/>
      <c r="V271" s="88"/>
      <c r="W271" s="88"/>
      <c r="X271" s="88"/>
      <c r="Y271" s="88"/>
      <c r="Z271" s="88"/>
    </row>
    <row r="272" spans="1:26" ht="30" customHeight="1" x14ac:dyDescent="0.2">
      <c r="A272" s="88"/>
      <c r="B272" s="88"/>
      <c r="C272" s="88"/>
      <c r="D272" s="88"/>
      <c r="E272" s="88"/>
      <c r="F272" s="88"/>
      <c r="G272" s="88"/>
      <c r="H272" s="88"/>
      <c r="I272" s="88"/>
      <c r="J272" s="88"/>
      <c r="K272" s="88"/>
      <c r="L272" s="88"/>
      <c r="M272" s="88"/>
      <c r="N272" s="88"/>
      <c r="O272" s="87"/>
      <c r="P272" s="87"/>
      <c r="Q272" s="88"/>
      <c r="R272" s="88"/>
      <c r="S272" s="88"/>
      <c r="T272" s="89"/>
      <c r="U272" s="88"/>
      <c r="V272" s="88"/>
      <c r="W272" s="88"/>
      <c r="X272" s="88"/>
      <c r="Y272" s="88"/>
      <c r="Z272" s="88"/>
    </row>
    <row r="273" spans="1:26" ht="30" customHeight="1" x14ac:dyDescent="0.2">
      <c r="A273" s="88"/>
      <c r="B273" s="88"/>
      <c r="C273" s="88"/>
      <c r="D273" s="88"/>
      <c r="E273" s="88"/>
      <c r="F273" s="88"/>
      <c r="G273" s="88"/>
      <c r="H273" s="88"/>
      <c r="I273" s="88"/>
      <c r="J273" s="88"/>
      <c r="K273" s="88"/>
      <c r="L273" s="88"/>
      <c r="M273" s="88"/>
      <c r="N273" s="88"/>
      <c r="O273" s="87"/>
      <c r="P273" s="87"/>
      <c r="Q273" s="88"/>
      <c r="R273" s="88"/>
      <c r="S273" s="88"/>
      <c r="T273" s="89"/>
      <c r="U273" s="88"/>
      <c r="V273" s="88"/>
      <c r="W273" s="88"/>
      <c r="X273" s="88"/>
      <c r="Y273" s="88"/>
      <c r="Z273" s="88"/>
    </row>
    <row r="274" spans="1:26" ht="30" customHeight="1" x14ac:dyDescent="0.2">
      <c r="A274" s="88"/>
      <c r="B274" s="88"/>
      <c r="C274" s="88"/>
      <c r="D274" s="88"/>
      <c r="E274" s="88"/>
      <c r="F274" s="88"/>
      <c r="G274" s="88"/>
      <c r="H274" s="88"/>
      <c r="I274" s="88"/>
      <c r="J274" s="88"/>
      <c r="K274" s="88"/>
      <c r="L274" s="88"/>
      <c r="M274" s="88"/>
      <c r="N274" s="88"/>
      <c r="O274" s="87"/>
      <c r="P274" s="87"/>
      <c r="Q274" s="88"/>
      <c r="R274" s="88"/>
      <c r="S274" s="88"/>
      <c r="T274" s="89"/>
      <c r="U274" s="88"/>
      <c r="V274" s="88"/>
      <c r="W274" s="88"/>
      <c r="X274" s="88"/>
      <c r="Y274" s="88"/>
      <c r="Z274" s="88"/>
    </row>
    <row r="275" spans="1:26" ht="30" customHeight="1" x14ac:dyDescent="0.2">
      <c r="A275" s="88"/>
      <c r="B275" s="88"/>
      <c r="C275" s="88"/>
      <c r="D275" s="88"/>
      <c r="E275" s="88"/>
      <c r="F275" s="88"/>
      <c r="G275" s="88"/>
      <c r="H275" s="88"/>
      <c r="I275" s="88"/>
      <c r="J275" s="88"/>
      <c r="K275" s="88"/>
      <c r="L275" s="88"/>
      <c r="M275" s="88"/>
      <c r="N275" s="88"/>
      <c r="O275" s="87"/>
      <c r="P275" s="87"/>
      <c r="Q275" s="88"/>
      <c r="R275" s="88"/>
      <c r="S275" s="88"/>
      <c r="T275" s="89"/>
      <c r="U275" s="88"/>
      <c r="V275" s="88"/>
      <c r="W275" s="88"/>
      <c r="X275" s="88"/>
      <c r="Y275" s="88"/>
      <c r="Z275" s="88"/>
    </row>
    <row r="276" spans="1:26" ht="30" customHeight="1" x14ac:dyDescent="0.2">
      <c r="A276" s="88"/>
      <c r="B276" s="88"/>
      <c r="C276" s="88"/>
      <c r="D276" s="88"/>
      <c r="E276" s="88"/>
      <c r="F276" s="88"/>
      <c r="G276" s="88"/>
      <c r="H276" s="88"/>
      <c r="I276" s="88"/>
      <c r="J276" s="88"/>
      <c r="K276" s="88"/>
      <c r="L276" s="88"/>
      <c r="M276" s="88"/>
      <c r="N276" s="88"/>
      <c r="O276" s="87"/>
      <c r="P276" s="87"/>
      <c r="Q276" s="88"/>
      <c r="R276" s="88"/>
      <c r="S276" s="88"/>
      <c r="T276" s="89"/>
      <c r="U276" s="88"/>
      <c r="V276" s="88"/>
      <c r="W276" s="88"/>
      <c r="X276" s="88"/>
      <c r="Y276" s="88"/>
      <c r="Z276" s="88"/>
    </row>
    <row r="277" spans="1:26" ht="30" customHeight="1" x14ac:dyDescent="0.2">
      <c r="A277" s="88"/>
      <c r="B277" s="88"/>
      <c r="C277" s="88"/>
      <c r="D277" s="88"/>
      <c r="E277" s="88"/>
      <c r="F277" s="88"/>
      <c r="G277" s="88"/>
      <c r="H277" s="88"/>
      <c r="I277" s="88"/>
      <c r="J277" s="88"/>
      <c r="K277" s="88"/>
      <c r="L277" s="88"/>
      <c r="M277" s="88"/>
      <c r="N277" s="88"/>
      <c r="O277" s="87"/>
      <c r="P277" s="87"/>
      <c r="Q277" s="88"/>
      <c r="R277" s="88"/>
      <c r="S277" s="88"/>
      <c r="T277" s="89"/>
      <c r="U277" s="88"/>
      <c r="V277" s="88"/>
      <c r="W277" s="88"/>
      <c r="X277" s="88"/>
      <c r="Y277" s="88"/>
      <c r="Z277" s="88"/>
    </row>
    <row r="278" spans="1:26" ht="30" customHeight="1" x14ac:dyDescent="0.2">
      <c r="A278" s="88"/>
      <c r="B278" s="88"/>
      <c r="C278" s="88"/>
      <c r="D278" s="88"/>
      <c r="E278" s="88"/>
      <c r="F278" s="88"/>
      <c r="G278" s="88"/>
      <c r="H278" s="88"/>
      <c r="I278" s="88"/>
      <c r="J278" s="88"/>
      <c r="K278" s="88"/>
      <c r="L278" s="88"/>
      <c r="M278" s="88"/>
      <c r="N278" s="88"/>
      <c r="O278" s="87"/>
      <c r="P278" s="87"/>
      <c r="Q278" s="88"/>
      <c r="R278" s="88"/>
      <c r="S278" s="88"/>
      <c r="T278" s="89"/>
      <c r="U278" s="88"/>
      <c r="V278" s="88"/>
      <c r="W278" s="88"/>
      <c r="X278" s="88"/>
      <c r="Y278" s="88"/>
      <c r="Z278" s="88"/>
    </row>
    <row r="279" spans="1:26" ht="30" customHeight="1" x14ac:dyDescent="0.2">
      <c r="A279" s="88"/>
      <c r="B279" s="88"/>
      <c r="C279" s="88"/>
      <c r="D279" s="88"/>
      <c r="E279" s="88"/>
      <c r="F279" s="88"/>
      <c r="G279" s="88"/>
      <c r="H279" s="88"/>
      <c r="I279" s="88"/>
      <c r="J279" s="88"/>
      <c r="K279" s="88"/>
      <c r="L279" s="88"/>
      <c r="M279" s="88"/>
      <c r="N279" s="88"/>
      <c r="O279" s="87"/>
      <c r="P279" s="87"/>
      <c r="Q279" s="88"/>
      <c r="R279" s="88"/>
      <c r="S279" s="88"/>
      <c r="T279" s="89"/>
      <c r="U279" s="88"/>
      <c r="V279" s="88"/>
      <c r="W279" s="88"/>
      <c r="X279" s="88"/>
      <c r="Y279" s="88"/>
      <c r="Z279" s="88"/>
    </row>
    <row r="280" spans="1:26" ht="30" customHeight="1" x14ac:dyDescent="0.2">
      <c r="A280" s="88"/>
      <c r="B280" s="88"/>
      <c r="C280" s="88"/>
      <c r="D280" s="88"/>
      <c r="E280" s="88"/>
      <c r="F280" s="88"/>
      <c r="G280" s="88"/>
      <c r="H280" s="88"/>
      <c r="I280" s="88"/>
      <c r="J280" s="88"/>
      <c r="K280" s="88"/>
      <c r="L280" s="88"/>
      <c r="M280" s="88"/>
      <c r="N280" s="88"/>
      <c r="O280" s="87"/>
      <c r="P280" s="87"/>
      <c r="Q280" s="88"/>
      <c r="R280" s="88"/>
      <c r="S280" s="88"/>
      <c r="T280" s="89"/>
      <c r="U280" s="88"/>
      <c r="V280" s="88"/>
      <c r="W280" s="88"/>
      <c r="X280" s="88"/>
      <c r="Y280" s="88"/>
      <c r="Z280" s="88"/>
    </row>
    <row r="281" spans="1:26" ht="30" customHeight="1" x14ac:dyDescent="0.2">
      <c r="A281" s="88"/>
      <c r="B281" s="88"/>
      <c r="C281" s="88"/>
      <c r="D281" s="88"/>
      <c r="E281" s="88"/>
      <c r="F281" s="88"/>
      <c r="G281" s="88"/>
      <c r="H281" s="88"/>
      <c r="I281" s="88"/>
      <c r="J281" s="88"/>
      <c r="K281" s="88"/>
      <c r="L281" s="88"/>
      <c r="M281" s="88"/>
      <c r="N281" s="88"/>
      <c r="O281" s="87"/>
      <c r="P281" s="87"/>
      <c r="Q281" s="88"/>
      <c r="R281" s="88"/>
      <c r="S281" s="88"/>
      <c r="T281" s="89"/>
      <c r="U281" s="88"/>
      <c r="V281" s="88"/>
      <c r="W281" s="88"/>
      <c r="X281" s="88"/>
      <c r="Y281" s="88"/>
      <c r="Z281" s="88"/>
    </row>
    <row r="282" spans="1:26" ht="30" customHeight="1" x14ac:dyDescent="0.2">
      <c r="A282" s="88"/>
      <c r="B282" s="88"/>
      <c r="C282" s="88"/>
      <c r="D282" s="88"/>
      <c r="E282" s="88"/>
      <c r="F282" s="88"/>
      <c r="G282" s="88"/>
      <c r="H282" s="88"/>
      <c r="I282" s="88"/>
      <c r="J282" s="88"/>
      <c r="K282" s="88"/>
      <c r="L282" s="88"/>
      <c r="M282" s="88"/>
      <c r="N282" s="88"/>
      <c r="O282" s="87"/>
      <c r="P282" s="87"/>
      <c r="Q282" s="88"/>
      <c r="R282" s="88"/>
      <c r="S282" s="88"/>
      <c r="T282" s="89"/>
      <c r="U282" s="88"/>
      <c r="V282" s="88"/>
      <c r="W282" s="88"/>
      <c r="X282" s="88"/>
      <c r="Y282" s="88"/>
      <c r="Z282" s="88"/>
    </row>
    <row r="283" spans="1:26" ht="30" customHeight="1" x14ac:dyDescent="0.2">
      <c r="A283" s="88"/>
      <c r="B283" s="88"/>
      <c r="C283" s="88"/>
      <c r="D283" s="88"/>
      <c r="E283" s="88"/>
      <c r="F283" s="88"/>
      <c r="G283" s="88"/>
      <c r="H283" s="88"/>
      <c r="I283" s="88"/>
      <c r="J283" s="88"/>
      <c r="K283" s="88"/>
      <c r="L283" s="88"/>
      <c r="M283" s="88"/>
      <c r="N283" s="88"/>
      <c r="O283" s="87"/>
      <c r="P283" s="87"/>
      <c r="Q283" s="88"/>
      <c r="R283" s="88"/>
      <c r="S283" s="88"/>
      <c r="T283" s="89"/>
      <c r="U283" s="88"/>
      <c r="V283" s="88"/>
      <c r="W283" s="88"/>
      <c r="X283" s="88"/>
      <c r="Y283" s="88"/>
      <c r="Z283" s="88"/>
    </row>
    <row r="284" spans="1:26" ht="30" customHeight="1" x14ac:dyDescent="0.2">
      <c r="A284" s="88"/>
      <c r="B284" s="88"/>
      <c r="C284" s="88"/>
      <c r="D284" s="88"/>
      <c r="E284" s="88"/>
      <c r="F284" s="88"/>
      <c r="G284" s="88"/>
      <c r="H284" s="88"/>
      <c r="I284" s="88"/>
      <c r="J284" s="88"/>
      <c r="K284" s="88"/>
      <c r="L284" s="88"/>
      <c r="M284" s="88"/>
      <c r="N284" s="88"/>
      <c r="O284" s="87"/>
      <c r="P284" s="87"/>
      <c r="Q284" s="88"/>
      <c r="R284" s="88"/>
      <c r="S284" s="88"/>
      <c r="T284" s="89"/>
      <c r="U284" s="88"/>
      <c r="V284" s="88"/>
      <c r="W284" s="88"/>
      <c r="X284" s="88"/>
      <c r="Y284" s="88"/>
      <c r="Z284" s="88"/>
    </row>
    <row r="285" spans="1:26" ht="30" customHeight="1" x14ac:dyDescent="0.2">
      <c r="A285" s="88"/>
      <c r="B285" s="88"/>
      <c r="C285" s="88"/>
      <c r="D285" s="88"/>
      <c r="E285" s="88"/>
      <c r="F285" s="88"/>
      <c r="G285" s="88"/>
      <c r="H285" s="88"/>
      <c r="I285" s="88"/>
      <c r="J285" s="88"/>
      <c r="K285" s="88"/>
      <c r="L285" s="88"/>
      <c r="M285" s="88"/>
      <c r="N285" s="88"/>
      <c r="O285" s="87"/>
      <c r="P285" s="87"/>
      <c r="Q285" s="88"/>
      <c r="R285" s="88"/>
      <c r="S285" s="88"/>
      <c r="T285" s="89"/>
      <c r="U285" s="88"/>
      <c r="V285" s="88"/>
      <c r="W285" s="88"/>
      <c r="X285" s="88"/>
      <c r="Y285" s="88"/>
      <c r="Z285" s="88"/>
    </row>
    <row r="286" spans="1:26" ht="30" customHeight="1" x14ac:dyDescent="0.2">
      <c r="A286" s="88"/>
      <c r="B286" s="88"/>
      <c r="C286" s="88"/>
      <c r="D286" s="88"/>
      <c r="E286" s="88"/>
      <c r="F286" s="88"/>
      <c r="G286" s="88"/>
      <c r="H286" s="88"/>
      <c r="I286" s="88"/>
      <c r="J286" s="88"/>
      <c r="K286" s="88"/>
      <c r="L286" s="88"/>
      <c r="M286" s="88"/>
      <c r="N286" s="88"/>
      <c r="O286" s="87"/>
      <c r="P286" s="87"/>
      <c r="Q286" s="88"/>
      <c r="R286" s="88"/>
      <c r="S286" s="88"/>
      <c r="T286" s="89"/>
      <c r="U286" s="88"/>
      <c r="V286" s="88"/>
      <c r="W286" s="88"/>
      <c r="X286" s="88"/>
      <c r="Y286" s="88"/>
      <c r="Z286" s="88"/>
    </row>
    <row r="287" spans="1:26" ht="30" customHeight="1" x14ac:dyDescent="0.2">
      <c r="A287" s="88"/>
      <c r="B287" s="88"/>
      <c r="C287" s="88"/>
      <c r="D287" s="88"/>
      <c r="E287" s="88"/>
      <c r="F287" s="88"/>
      <c r="G287" s="88"/>
      <c r="H287" s="88"/>
      <c r="I287" s="88"/>
      <c r="J287" s="88"/>
      <c r="K287" s="88"/>
      <c r="L287" s="88"/>
      <c r="M287" s="88"/>
      <c r="N287" s="88"/>
      <c r="O287" s="87"/>
      <c r="P287" s="87"/>
      <c r="Q287" s="88"/>
      <c r="R287" s="88"/>
      <c r="S287" s="88"/>
      <c r="T287" s="89"/>
      <c r="U287" s="88"/>
      <c r="V287" s="88"/>
      <c r="W287" s="88"/>
      <c r="X287" s="88"/>
      <c r="Y287" s="88"/>
      <c r="Z287" s="88"/>
    </row>
    <row r="288" spans="1:26" ht="30" customHeight="1" x14ac:dyDescent="0.2">
      <c r="A288" s="88"/>
      <c r="B288" s="88"/>
      <c r="C288" s="88"/>
      <c r="D288" s="88"/>
      <c r="E288" s="88"/>
      <c r="F288" s="88"/>
      <c r="G288" s="88"/>
      <c r="H288" s="88"/>
      <c r="I288" s="88"/>
      <c r="J288" s="88"/>
      <c r="K288" s="88"/>
      <c r="L288" s="88"/>
      <c r="M288" s="88"/>
      <c r="N288" s="88"/>
      <c r="O288" s="87"/>
      <c r="P288" s="87"/>
      <c r="Q288" s="88"/>
      <c r="R288" s="88"/>
      <c r="S288" s="88"/>
      <c r="T288" s="89"/>
      <c r="U288" s="88"/>
      <c r="V288" s="88"/>
      <c r="W288" s="88"/>
      <c r="X288" s="88"/>
      <c r="Y288" s="88"/>
      <c r="Z288" s="88"/>
    </row>
    <row r="289" spans="1:26" ht="30" customHeight="1" x14ac:dyDescent="0.2">
      <c r="A289" s="88"/>
      <c r="B289" s="88"/>
      <c r="C289" s="88"/>
      <c r="D289" s="88"/>
      <c r="E289" s="88"/>
      <c r="F289" s="88"/>
      <c r="G289" s="88"/>
      <c r="H289" s="88"/>
      <c r="I289" s="88"/>
      <c r="J289" s="88"/>
      <c r="K289" s="88"/>
      <c r="L289" s="88"/>
      <c r="M289" s="88"/>
      <c r="N289" s="88"/>
      <c r="O289" s="87"/>
      <c r="P289" s="87"/>
      <c r="Q289" s="88"/>
      <c r="R289" s="88"/>
      <c r="S289" s="88"/>
      <c r="T289" s="89"/>
      <c r="U289" s="88"/>
      <c r="V289" s="88"/>
      <c r="W289" s="88"/>
      <c r="X289" s="88"/>
      <c r="Y289" s="88"/>
      <c r="Z289" s="88"/>
    </row>
    <row r="290" spans="1:26" ht="30" customHeight="1" x14ac:dyDescent="0.2">
      <c r="A290" s="88"/>
      <c r="B290" s="88"/>
      <c r="C290" s="88"/>
      <c r="D290" s="88"/>
      <c r="E290" s="88"/>
      <c r="F290" s="88"/>
      <c r="G290" s="88"/>
      <c r="H290" s="88"/>
      <c r="I290" s="88"/>
      <c r="J290" s="88"/>
      <c r="K290" s="88"/>
      <c r="L290" s="88"/>
      <c r="M290" s="88"/>
      <c r="N290" s="88"/>
      <c r="O290" s="87"/>
      <c r="P290" s="87"/>
      <c r="Q290" s="88"/>
      <c r="R290" s="88"/>
      <c r="S290" s="88"/>
      <c r="T290" s="89"/>
      <c r="U290" s="88"/>
      <c r="V290" s="88"/>
      <c r="W290" s="88"/>
      <c r="X290" s="88"/>
      <c r="Y290" s="88"/>
      <c r="Z290" s="88"/>
    </row>
    <row r="291" spans="1:26" ht="30" customHeight="1" x14ac:dyDescent="0.2">
      <c r="A291" s="88"/>
      <c r="B291" s="88"/>
      <c r="C291" s="88"/>
      <c r="D291" s="88"/>
      <c r="E291" s="88"/>
      <c r="F291" s="88"/>
      <c r="G291" s="88"/>
      <c r="H291" s="88"/>
      <c r="I291" s="88"/>
      <c r="J291" s="88"/>
      <c r="K291" s="88"/>
      <c r="L291" s="88"/>
      <c r="M291" s="88"/>
      <c r="N291" s="88"/>
      <c r="O291" s="87"/>
      <c r="P291" s="87"/>
      <c r="Q291" s="88"/>
      <c r="R291" s="88"/>
      <c r="S291" s="88"/>
      <c r="T291" s="89"/>
      <c r="U291" s="88"/>
      <c r="V291" s="88"/>
      <c r="W291" s="88"/>
      <c r="X291" s="88"/>
      <c r="Y291" s="88"/>
      <c r="Z291" s="88"/>
    </row>
    <row r="292" spans="1:26" ht="30" customHeight="1" x14ac:dyDescent="0.2">
      <c r="A292" s="88"/>
      <c r="B292" s="88"/>
      <c r="C292" s="88"/>
      <c r="D292" s="88"/>
      <c r="E292" s="88"/>
      <c r="F292" s="88"/>
      <c r="G292" s="88"/>
      <c r="H292" s="88"/>
      <c r="I292" s="88"/>
      <c r="J292" s="88"/>
      <c r="K292" s="88"/>
      <c r="L292" s="88"/>
      <c r="M292" s="88"/>
      <c r="N292" s="88"/>
      <c r="O292" s="87"/>
      <c r="P292" s="87"/>
      <c r="Q292" s="88"/>
      <c r="R292" s="88"/>
      <c r="S292" s="88"/>
      <c r="T292" s="89"/>
      <c r="U292" s="88"/>
      <c r="V292" s="88"/>
      <c r="W292" s="88"/>
      <c r="X292" s="88"/>
      <c r="Y292" s="88"/>
      <c r="Z292" s="88"/>
    </row>
    <row r="293" spans="1:26" ht="30" customHeight="1" x14ac:dyDescent="0.2">
      <c r="A293" s="88"/>
      <c r="B293" s="88"/>
      <c r="C293" s="88"/>
      <c r="D293" s="88"/>
      <c r="E293" s="88"/>
      <c r="F293" s="88"/>
      <c r="G293" s="88"/>
      <c r="H293" s="88"/>
      <c r="I293" s="88"/>
      <c r="J293" s="88"/>
      <c r="K293" s="88"/>
      <c r="L293" s="88"/>
      <c r="M293" s="88"/>
      <c r="N293" s="88"/>
      <c r="O293" s="87"/>
      <c r="P293" s="87"/>
      <c r="Q293" s="88"/>
      <c r="R293" s="88"/>
      <c r="S293" s="88"/>
      <c r="T293" s="89"/>
      <c r="U293" s="88"/>
      <c r="V293" s="88"/>
      <c r="W293" s="88"/>
      <c r="X293" s="88"/>
      <c r="Y293" s="88"/>
      <c r="Z293" s="88"/>
    </row>
    <row r="294" spans="1:26" ht="30" customHeight="1" x14ac:dyDescent="0.2">
      <c r="A294" s="88"/>
      <c r="B294" s="88"/>
      <c r="C294" s="88"/>
      <c r="D294" s="88"/>
      <c r="E294" s="88"/>
      <c r="F294" s="88"/>
      <c r="G294" s="88"/>
      <c r="H294" s="88"/>
      <c r="I294" s="88"/>
      <c r="J294" s="88"/>
      <c r="K294" s="88"/>
      <c r="L294" s="88"/>
      <c r="M294" s="88"/>
      <c r="N294" s="88"/>
      <c r="O294" s="87"/>
      <c r="P294" s="87"/>
      <c r="Q294" s="88"/>
      <c r="R294" s="88"/>
      <c r="S294" s="88"/>
      <c r="T294" s="89"/>
      <c r="U294" s="88"/>
      <c r="V294" s="88"/>
      <c r="W294" s="88"/>
      <c r="X294" s="88"/>
      <c r="Y294" s="88"/>
      <c r="Z294" s="88"/>
    </row>
    <row r="295" spans="1:26" ht="30" customHeight="1" x14ac:dyDescent="0.2">
      <c r="A295" s="88"/>
      <c r="B295" s="88"/>
      <c r="C295" s="88"/>
      <c r="D295" s="88"/>
      <c r="E295" s="88"/>
      <c r="F295" s="88"/>
      <c r="G295" s="88"/>
      <c r="H295" s="88"/>
      <c r="I295" s="88"/>
      <c r="J295" s="88"/>
      <c r="K295" s="88"/>
      <c r="L295" s="88"/>
      <c r="M295" s="88"/>
      <c r="N295" s="88"/>
      <c r="O295" s="87"/>
      <c r="P295" s="87"/>
      <c r="Q295" s="88"/>
      <c r="R295" s="88"/>
      <c r="S295" s="88"/>
      <c r="T295" s="89"/>
      <c r="U295" s="88"/>
      <c r="V295" s="88"/>
      <c r="W295" s="88"/>
      <c r="X295" s="88"/>
      <c r="Y295" s="88"/>
      <c r="Z295" s="88"/>
    </row>
    <row r="296" spans="1:26" ht="30" customHeight="1" x14ac:dyDescent="0.2">
      <c r="A296" s="88"/>
      <c r="B296" s="88"/>
      <c r="C296" s="88"/>
      <c r="D296" s="88"/>
      <c r="E296" s="88"/>
      <c r="F296" s="88"/>
      <c r="G296" s="88"/>
      <c r="H296" s="88"/>
      <c r="I296" s="88"/>
      <c r="J296" s="88"/>
      <c r="K296" s="88"/>
      <c r="L296" s="88"/>
      <c r="M296" s="88"/>
      <c r="N296" s="88"/>
      <c r="O296" s="87"/>
      <c r="P296" s="87"/>
      <c r="Q296" s="88"/>
      <c r="R296" s="88"/>
      <c r="S296" s="88"/>
      <c r="T296" s="89"/>
      <c r="U296" s="88"/>
      <c r="V296" s="88"/>
      <c r="W296" s="88"/>
      <c r="X296" s="88"/>
      <c r="Y296" s="88"/>
      <c r="Z296" s="88"/>
    </row>
    <row r="297" spans="1:26" ht="30" customHeight="1" x14ac:dyDescent="0.2">
      <c r="A297" s="88"/>
      <c r="B297" s="88"/>
      <c r="C297" s="88"/>
      <c r="D297" s="88"/>
      <c r="E297" s="88"/>
      <c r="F297" s="88"/>
      <c r="G297" s="88"/>
      <c r="H297" s="88"/>
      <c r="I297" s="88"/>
      <c r="J297" s="88"/>
      <c r="K297" s="88"/>
      <c r="L297" s="88"/>
      <c r="M297" s="88"/>
      <c r="N297" s="88"/>
      <c r="O297" s="87"/>
      <c r="P297" s="87"/>
      <c r="Q297" s="88"/>
      <c r="R297" s="88"/>
      <c r="S297" s="88"/>
      <c r="T297" s="89"/>
      <c r="U297" s="88"/>
      <c r="V297" s="88"/>
      <c r="W297" s="88"/>
      <c r="X297" s="88"/>
      <c r="Y297" s="88"/>
      <c r="Z297" s="88"/>
    </row>
    <row r="298" spans="1:26" ht="30" customHeight="1" x14ac:dyDescent="0.2">
      <c r="A298" s="88"/>
      <c r="B298" s="88"/>
      <c r="C298" s="88"/>
      <c r="D298" s="88"/>
      <c r="E298" s="88"/>
      <c r="F298" s="88"/>
      <c r="G298" s="88"/>
      <c r="H298" s="88"/>
      <c r="I298" s="88"/>
      <c r="J298" s="88"/>
      <c r="K298" s="88"/>
      <c r="L298" s="88"/>
      <c r="M298" s="88"/>
      <c r="N298" s="88"/>
      <c r="O298" s="87"/>
      <c r="P298" s="87"/>
      <c r="Q298" s="88"/>
      <c r="R298" s="88"/>
      <c r="S298" s="88"/>
      <c r="T298" s="89"/>
      <c r="U298" s="88"/>
      <c r="V298" s="88"/>
      <c r="W298" s="88"/>
      <c r="X298" s="88"/>
      <c r="Y298" s="88"/>
      <c r="Z298" s="88"/>
    </row>
    <row r="299" spans="1:26" ht="30" customHeight="1" x14ac:dyDescent="0.2">
      <c r="A299" s="88"/>
      <c r="B299" s="88"/>
      <c r="C299" s="88"/>
      <c r="D299" s="88"/>
      <c r="E299" s="88"/>
      <c r="F299" s="88"/>
      <c r="G299" s="88"/>
      <c r="H299" s="88"/>
      <c r="I299" s="88"/>
      <c r="J299" s="88"/>
      <c r="K299" s="88"/>
      <c r="L299" s="88"/>
      <c r="M299" s="88"/>
      <c r="N299" s="88"/>
      <c r="O299" s="87"/>
      <c r="P299" s="87"/>
      <c r="Q299" s="88"/>
      <c r="R299" s="88"/>
      <c r="S299" s="88"/>
      <c r="T299" s="89"/>
      <c r="U299" s="88"/>
      <c r="V299" s="88"/>
      <c r="W299" s="88"/>
      <c r="X299" s="88"/>
      <c r="Y299" s="88"/>
      <c r="Z299" s="88"/>
    </row>
    <row r="300" spans="1:26" ht="30" customHeight="1" x14ac:dyDescent="0.2">
      <c r="A300" s="88"/>
      <c r="B300" s="88"/>
      <c r="C300" s="88"/>
      <c r="D300" s="88"/>
      <c r="E300" s="88"/>
      <c r="F300" s="88"/>
      <c r="G300" s="88"/>
      <c r="H300" s="88"/>
      <c r="I300" s="88"/>
      <c r="J300" s="88"/>
      <c r="K300" s="88"/>
      <c r="L300" s="88"/>
      <c r="M300" s="88"/>
      <c r="N300" s="88"/>
      <c r="O300" s="87"/>
      <c r="P300" s="87"/>
      <c r="Q300" s="88"/>
      <c r="R300" s="88"/>
      <c r="S300" s="88"/>
      <c r="T300" s="89"/>
      <c r="U300" s="88"/>
      <c r="V300" s="88"/>
      <c r="W300" s="88"/>
      <c r="X300" s="88"/>
      <c r="Y300" s="88"/>
      <c r="Z300" s="88"/>
    </row>
    <row r="301" spans="1:26" ht="30" customHeight="1" x14ac:dyDescent="0.2">
      <c r="A301" s="88"/>
      <c r="B301" s="88"/>
      <c r="C301" s="88"/>
      <c r="D301" s="88"/>
      <c r="E301" s="88"/>
      <c r="F301" s="88"/>
      <c r="G301" s="88"/>
      <c r="H301" s="88"/>
      <c r="I301" s="88"/>
      <c r="J301" s="88"/>
      <c r="K301" s="88"/>
      <c r="L301" s="88"/>
      <c r="M301" s="88"/>
      <c r="N301" s="88"/>
      <c r="O301" s="87"/>
      <c r="P301" s="87"/>
      <c r="Q301" s="88"/>
      <c r="R301" s="88"/>
      <c r="S301" s="88"/>
      <c r="T301" s="89"/>
      <c r="U301" s="88"/>
      <c r="V301" s="88"/>
      <c r="W301" s="88"/>
      <c r="X301" s="88"/>
      <c r="Y301" s="88"/>
      <c r="Z301" s="88"/>
    </row>
    <row r="302" spans="1:26" ht="30" customHeight="1" x14ac:dyDescent="0.2">
      <c r="A302" s="88"/>
      <c r="B302" s="88"/>
      <c r="C302" s="88"/>
      <c r="D302" s="88"/>
      <c r="E302" s="88"/>
      <c r="F302" s="88"/>
      <c r="G302" s="88"/>
      <c r="H302" s="88"/>
      <c r="I302" s="88"/>
      <c r="J302" s="88"/>
      <c r="K302" s="88"/>
      <c r="L302" s="88"/>
      <c r="M302" s="88"/>
      <c r="N302" s="88"/>
      <c r="O302" s="87"/>
      <c r="P302" s="87"/>
      <c r="Q302" s="88"/>
      <c r="R302" s="88"/>
      <c r="S302" s="88"/>
      <c r="T302" s="89"/>
      <c r="U302" s="88"/>
      <c r="V302" s="88"/>
      <c r="W302" s="88"/>
      <c r="X302" s="88"/>
      <c r="Y302" s="88"/>
      <c r="Z302" s="88"/>
    </row>
    <row r="303" spans="1:26" ht="30" customHeight="1" x14ac:dyDescent="0.2">
      <c r="A303" s="88"/>
      <c r="B303" s="88"/>
      <c r="C303" s="88"/>
      <c r="D303" s="88"/>
      <c r="E303" s="88"/>
      <c r="F303" s="88"/>
      <c r="G303" s="88"/>
      <c r="H303" s="88"/>
      <c r="I303" s="88"/>
      <c r="J303" s="88"/>
      <c r="K303" s="88"/>
      <c r="L303" s="88"/>
      <c r="M303" s="88"/>
      <c r="N303" s="88"/>
      <c r="O303" s="87"/>
      <c r="P303" s="87"/>
      <c r="Q303" s="88"/>
      <c r="R303" s="88"/>
      <c r="S303" s="88"/>
      <c r="T303" s="89"/>
      <c r="U303" s="88"/>
      <c r="V303" s="88"/>
      <c r="W303" s="88"/>
      <c r="X303" s="88"/>
      <c r="Y303" s="88"/>
      <c r="Z303" s="88"/>
    </row>
    <row r="304" spans="1:26" ht="30" customHeight="1" x14ac:dyDescent="0.2">
      <c r="A304" s="88"/>
      <c r="B304" s="88"/>
      <c r="C304" s="88"/>
      <c r="D304" s="88"/>
      <c r="E304" s="88"/>
      <c r="F304" s="88"/>
      <c r="G304" s="88"/>
      <c r="H304" s="88"/>
      <c r="I304" s="88"/>
      <c r="J304" s="88"/>
      <c r="K304" s="88"/>
      <c r="L304" s="88"/>
      <c r="M304" s="88"/>
      <c r="N304" s="88"/>
      <c r="O304" s="87"/>
      <c r="P304" s="87"/>
      <c r="Q304" s="88"/>
      <c r="R304" s="88"/>
      <c r="S304" s="88"/>
      <c r="T304" s="89"/>
      <c r="U304" s="88"/>
      <c r="V304" s="88"/>
      <c r="W304" s="88"/>
      <c r="X304" s="88"/>
      <c r="Y304" s="88"/>
      <c r="Z304" s="88"/>
    </row>
    <row r="305" spans="1:26" ht="30" customHeight="1" x14ac:dyDescent="0.2">
      <c r="A305" s="88"/>
      <c r="B305" s="88"/>
      <c r="C305" s="88"/>
      <c r="D305" s="88"/>
      <c r="E305" s="88"/>
      <c r="F305" s="88"/>
      <c r="G305" s="88"/>
      <c r="H305" s="88"/>
      <c r="I305" s="88"/>
      <c r="J305" s="88"/>
      <c r="K305" s="88"/>
      <c r="L305" s="88"/>
      <c r="M305" s="88"/>
      <c r="N305" s="88"/>
      <c r="O305" s="87"/>
      <c r="P305" s="87"/>
      <c r="Q305" s="88"/>
      <c r="R305" s="88"/>
      <c r="S305" s="88"/>
      <c r="T305" s="89"/>
      <c r="U305" s="88"/>
      <c r="V305" s="88"/>
      <c r="W305" s="88"/>
      <c r="X305" s="88"/>
      <c r="Y305" s="88"/>
      <c r="Z305" s="88"/>
    </row>
    <row r="306" spans="1:26" ht="30" customHeight="1" x14ac:dyDescent="0.2">
      <c r="A306" s="88"/>
      <c r="B306" s="88"/>
      <c r="C306" s="88"/>
      <c r="D306" s="88"/>
      <c r="E306" s="88"/>
      <c r="F306" s="88"/>
      <c r="G306" s="88"/>
      <c r="H306" s="88"/>
      <c r="I306" s="88"/>
      <c r="J306" s="88"/>
      <c r="K306" s="88"/>
      <c r="L306" s="88"/>
      <c r="M306" s="88"/>
      <c r="N306" s="88"/>
      <c r="O306" s="87"/>
      <c r="P306" s="87"/>
      <c r="Q306" s="88"/>
      <c r="R306" s="88"/>
      <c r="S306" s="88"/>
      <c r="T306" s="89"/>
      <c r="U306" s="88"/>
      <c r="V306" s="88"/>
      <c r="W306" s="88"/>
      <c r="X306" s="88"/>
      <c r="Y306" s="88"/>
      <c r="Z306" s="88"/>
    </row>
    <row r="307" spans="1:26" ht="30" customHeight="1" x14ac:dyDescent="0.2">
      <c r="A307" s="88"/>
      <c r="B307" s="88"/>
      <c r="C307" s="88"/>
      <c r="D307" s="88"/>
      <c r="E307" s="88"/>
      <c r="F307" s="88"/>
      <c r="G307" s="88"/>
      <c r="H307" s="88"/>
      <c r="I307" s="88"/>
      <c r="J307" s="88"/>
      <c r="K307" s="88"/>
      <c r="L307" s="88"/>
      <c r="M307" s="88"/>
      <c r="N307" s="88"/>
      <c r="O307" s="87"/>
      <c r="P307" s="87"/>
      <c r="Q307" s="88"/>
      <c r="R307" s="88"/>
      <c r="S307" s="88"/>
      <c r="T307" s="89"/>
      <c r="U307" s="88"/>
      <c r="V307" s="88"/>
      <c r="W307" s="88"/>
      <c r="X307" s="88"/>
      <c r="Y307" s="88"/>
      <c r="Z307" s="88"/>
    </row>
    <row r="308" spans="1:26" ht="30" customHeight="1" x14ac:dyDescent="0.2">
      <c r="A308" s="88"/>
      <c r="B308" s="88"/>
      <c r="C308" s="88"/>
      <c r="D308" s="88"/>
      <c r="E308" s="88"/>
      <c r="F308" s="88"/>
      <c r="G308" s="88"/>
      <c r="H308" s="88"/>
      <c r="I308" s="88"/>
      <c r="J308" s="88"/>
      <c r="K308" s="88"/>
      <c r="L308" s="88"/>
      <c r="M308" s="88"/>
      <c r="N308" s="88"/>
      <c r="O308" s="87"/>
      <c r="P308" s="87"/>
      <c r="Q308" s="88"/>
      <c r="R308" s="88"/>
      <c r="S308" s="88"/>
      <c r="T308" s="89"/>
      <c r="U308" s="88"/>
      <c r="V308" s="88"/>
      <c r="W308" s="88"/>
      <c r="X308" s="88"/>
      <c r="Y308" s="88"/>
      <c r="Z308" s="88"/>
    </row>
    <row r="309" spans="1:26" ht="30" customHeight="1" x14ac:dyDescent="0.2">
      <c r="A309" s="88"/>
      <c r="B309" s="88"/>
      <c r="C309" s="88"/>
      <c r="D309" s="88"/>
      <c r="E309" s="88"/>
      <c r="F309" s="88"/>
      <c r="G309" s="88"/>
      <c r="H309" s="88"/>
      <c r="I309" s="88"/>
      <c r="J309" s="88"/>
      <c r="K309" s="88"/>
      <c r="L309" s="88"/>
      <c r="M309" s="88"/>
      <c r="N309" s="88"/>
      <c r="O309" s="87"/>
      <c r="P309" s="87"/>
      <c r="Q309" s="88"/>
      <c r="R309" s="88"/>
      <c r="S309" s="88"/>
      <c r="T309" s="89"/>
      <c r="U309" s="88"/>
      <c r="V309" s="88"/>
      <c r="W309" s="88"/>
      <c r="X309" s="88"/>
      <c r="Y309" s="88"/>
      <c r="Z309" s="88"/>
    </row>
    <row r="310" spans="1:26" ht="30" customHeight="1" x14ac:dyDescent="0.2">
      <c r="A310" s="88"/>
      <c r="B310" s="88"/>
      <c r="C310" s="88"/>
      <c r="D310" s="88"/>
      <c r="E310" s="88"/>
      <c r="F310" s="88"/>
      <c r="G310" s="88"/>
      <c r="H310" s="88"/>
      <c r="I310" s="88"/>
      <c r="J310" s="88"/>
      <c r="K310" s="88"/>
      <c r="L310" s="88"/>
      <c r="M310" s="88"/>
      <c r="N310" s="88"/>
      <c r="O310" s="87"/>
      <c r="P310" s="87"/>
      <c r="Q310" s="88"/>
      <c r="R310" s="88"/>
      <c r="S310" s="88"/>
      <c r="T310" s="89"/>
      <c r="U310" s="88"/>
      <c r="V310" s="88"/>
      <c r="W310" s="88"/>
      <c r="X310" s="88"/>
      <c r="Y310" s="88"/>
      <c r="Z310" s="88"/>
    </row>
    <row r="311" spans="1:26" ht="30" customHeight="1" x14ac:dyDescent="0.2">
      <c r="A311" s="88"/>
      <c r="B311" s="88"/>
      <c r="C311" s="88"/>
      <c r="D311" s="88"/>
      <c r="E311" s="88"/>
      <c r="F311" s="88"/>
      <c r="G311" s="88"/>
      <c r="H311" s="88"/>
      <c r="I311" s="88"/>
      <c r="J311" s="88"/>
      <c r="K311" s="88"/>
      <c r="L311" s="88"/>
      <c r="M311" s="88"/>
      <c r="N311" s="88"/>
      <c r="O311" s="87"/>
      <c r="P311" s="87"/>
      <c r="Q311" s="88"/>
      <c r="R311" s="88"/>
      <c r="S311" s="88"/>
      <c r="T311" s="89"/>
      <c r="U311" s="88"/>
      <c r="V311" s="88"/>
      <c r="W311" s="88"/>
      <c r="X311" s="88"/>
      <c r="Y311" s="88"/>
      <c r="Z311" s="88"/>
    </row>
    <row r="312" spans="1:26" ht="30" customHeight="1" x14ac:dyDescent="0.2">
      <c r="A312" s="88"/>
      <c r="B312" s="88"/>
      <c r="C312" s="88"/>
      <c r="D312" s="88"/>
      <c r="E312" s="88"/>
      <c r="F312" s="88"/>
      <c r="G312" s="88"/>
      <c r="H312" s="88"/>
      <c r="I312" s="88"/>
      <c r="J312" s="88"/>
      <c r="K312" s="88"/>
      <c r="L312" s="88"/>
      <c r="M312" s="88"/>
      <c r="N312" s="88"/>
      <c r="O312" s="87"/>
      <c r="P312" s="87"/>
      <c r="Q312" s="88"/>
      <c r="R312" s="88"/>
      <c r="S312" s="88"/>
      <c r="T312" s="89"/>
      <c r="U312" s="88"/>
      <c r="V312" s="88"/>
      <c r="W312" s="88"/>
      <c r="X312" s="88"/>
      <c r="Y312" s="88"/>
      <c r="Z312" s="88"/>
    </row>
    <row r="313" spans="1:26" ht="30" customHeight="1" x14ac:dyDescent="0.2">
      <c r="A313" s="88"/>
      <c r="B313" s="88"/>
      <c r="C313" s="88"/>
      <c r="D313" s="88"/>
      <c r="E313" s="88"/>
      <c r="F313" s="88"/>
      <c r="G313" s="88"/>
      <c r="H313" s="88"/>
      <c r="I313" s="88"/>
      <c r="J313" s="88"/>
      <c r="K313" s="88"/>
      <c r="L313" s="88"/>
      <c r="M313" s="88"/>
      <c r="N313" s="88"/>
      <c r="O313" s="87"/>
      <c r="P313" s="87"/>
      <c r="Q313" s="88"/>
      <c r="R313" s="88"/>
      <c r="S313" s="88"/>
      <c r="T313" s="89"/>
      <c r="U313" s="88"/>
      <c r="V313" s="88"/>
      <c r="W313" s="88"/>
      <c r="X313" s="88"/>
      <c r="Y313" s="88"/>
      <c r="Z313" s="88"/>
    </row>
    <row r="314" spans="1:26" ht="30" customHeight="1" x14ac:dyDescent="0.2">
      <c r="A314" s="88"/>
      <c r="B314" s="88"/>
      <c r="C314" s="88"/>
      <c r="D314" s="88"/>
      <c r="E314" s="88"/>
      <c r="F314" s="88"/>
      <c r="G314" s="88"/>
      <c r="H314" s="88"/>
      <c r="I314" s="88"/>
      <c r="J314" s="88"/>
      <c r="K314" s="88"/>
      <c r="L314" s="88"/>
      <c r="M314" s="88"/>
      <c r="N314" s="88"/>
      <c r="O314" s="87"/>
      <c r="P314" s="87"/>
      <c r="Q314" s="88"/>
      <c r="R314" s="88"/>
      <c r="S314" s="88"/>
      <c r="T314" s="89"/>
      <c r="U314" s="88"/>
      <c r="V314" s="88"/>
      <c r="W314" s="88"/>
      <c r="X314" s="88"/>
      <c r="Y314" s="88"/>
      <c r="Z314" s="88"/>
    </row>
    <row r="315" spans="1:26" ht="30" customHeight="1" x14ac:dyDescent="0.2">
      <c r="A315" s="88"/>
      <c r="B315" s="88"/>
      <c r="C315" s="88"/>
      <c r="D315" s="88"/>
      <c r="E315" s="88"/>
      <c r="F315" s="88"/>
      <c r="G315" s="88"/>
      <c r="H315" s="88"/>
      <c r="I315" s="88"/>
      <c r="J315" s="88"/>
      <c r="K315" s="88"/>
      <c r="L315" s="88"/>
      <c r="M315" s="88"/>
      <c r="N315" s="88"/>
      <c r="O315" s="87"/>
      <c r="P315" s="87"/>
      <c r="Q315" s="88"/>
      <c r="R315" s="88"/>
      <c r="S315" s="88"/>
      <c r="T315" s="89"/>
      <c r="U315" s="88"/>
      <c r="V315" s="88"/>
      <c r="W315" s="88"/>
      <c r="X315" s="88"/>
      <c r="Y315" s="88"/>
      <c r="Z315" s="88"/>
    </row>
    <row r="316" spans="1:26" ht="30" customHeight="1" x14ac:dyDescent="0.2">
      <c r="A316" s="88"/>
      <c r="B316" s="88"/>
      <c r="C316" s="88"/>
      <c r="D316" s="88"/>
      <c r="E316" s="88"/>
      <c r="F316" s="88"/>
      <c r="G316" s="88"/>
      <c r="H316" s="88"/>
      <c r="I316" s="88"/>
      <c r="J316" s="88"/>
      <c r="K316" s="88"/>
      <c r="L316" s="88"/>
      <c r="M316" s="88"/>
      <c r="N316" s="88"/>
      <c r="O316" s="87"/>
      <c r="P316" s="87"/>
      <c r="Q316" s="88"/>
      <c r="R316" s="88"/>
      <c r="S316" s="88"/>
      <c r="T316" s="89"/>
      <c r="U316" s="88"/>
      <c r="V316" s="88"/>
      <c r="W316" s="88"/>
      <c r="X316" s="88"/>
      <c r="Y316" s="88"/>
      <c r="Z316" s="88"/>
    </row>
    <row r="317" spans="1:26" ht="30" customHeight="1" x14ac:dyDescent="0.2">
      <c r="A317" s="88"/>
      <c r="B317" s="88"/>
      <c r="C317" s="88"/>
      <c r="D317" s="88"/>
      <c r="E317" s="88"/>
      <c r="F317" s="88"/>
      <c r="G317" s="88"/>
      <c r="H317" s="88"/>
      <c r="I317" s="88"/>
      <c r="J317" s="88"/>
      <c r="K317" s="88"/>
      <c r="L317" s="88"/>
      <c r="M317" s="88"/>
      <c r="N317" s="88"/>
      <c r="O317" s="87"/>
      <c r="P317" s="87"/>
      <c r="Q317" s="88"/>
      <c r="R317" s="88"/>
      <c r="S317" s="88"/>
      <c r="T317" s="89"/>
      <c r="U317" s="88"/>
      <c r="V317" s="88"/>
      <c r="W317" s="88"/>
      <c r="X317" s="88"/>
      <c r="Y317" s="88"/>
      <c r="Z317" s="88"/>
    </row>
    <row r="318" spans="1:26" ht="30" customHeight="1" x14ac:dyDescent="0.2">
      <c r="A318" s="88"/>
      <c r="B318" s="88"/>
      <c r="C318" s="88"/>
      <c r="D318" s="88"/>
      <c r="E318" s="88"/>
      <c r="F318" s="88"/>
      <c r="G318" s="88"/>
      <c r="H318" s="88"/>
      <c r="I318" s="88"/>
      <c r="J318" s="88"/>
      <c r="K318" s="88"/>
      <c r="L318" s="88"/>
      <c r="M318" s="88"/>
      <c r="N318" s="88"/>
      <c r="O318" s="87"/>
      <c r="P318" s="87"/>
      <c r="Q318" s="88"/>
      <c r="R318" s="88"/>
      <c r="S318" s="88"/>
      <c r="T318" s="89"/>
      <c r="U318" s="88"/>
      <c r="V318" s="88"/>
      <c r="W318" s="88"/>
      <c r="X318" s="88"/>
      <c r="Y318" s="88"/>
      <c r="Z318" s="88"/>
    </row>
    <row r="319" spans="1:26" ht="30" customHeight="1" x14ac:dyDescent="0.2">
      <c r="A319" s="88"/>
      <c r="B319" s="88"/>
      <c r="C319" s="88"/>
      <c r="D319" s="88"/>
      <c r="E319" s="88"/>
      <c r="F319" s="88"/>
      <c r="G319" s="88"/>
      <c r="H319" s="88"/>
      <c r="I319" s="88"/>
      <c r="J319" s="88"/>
      <c r="K319" s="88"/>
      <c r="L319" s="88"/>
      <c r="M319" s="88"/>
      <c r="N319" s="88"/>
      <c r="O319" s="87"/>
      <c r="P319" s="87"/>
      <c r="Q319" s="88"/>
      <c r="R319" s="88"/>
      <c r="S319" s="88"/>
      <c r="T319" s="89"/>
      <c r="U319" s="88"/>
      <c r="V319" s="88"/>
      <c r="W319" s="88"/>
      <c r="X319" s="88"/>
      <c r="Y319" s="88"/>
      <c r="Z319" s="88"/>
    </row>
    <row r="320" spans="1:26" ht="30" customHeight="1" x14ac:dyDescent="0.2">
      <c r="A320" s="88"/>
      <c r="B320" s="88"/>
      <c r="C320" s="88"/>
      <c r="D320" s="88"/>
      <c r="E320" s="88"/>
      <c r="F320" s="88"/>
      <c r="G320" s="88"/>
      <c r="H320" s="88"/>
      <c r="I320" s="88"/>
      <c r="J320" s="88"/>
      <c r="K320" s="88"/>
      <c r="L320" s="88"/>
      <c r="M320" s="88"/>
      <c r="N320" s="88"/>
      <c r="O320" s="87"/>
      <c r="P320" s="87"/>
      <c r="Q320" s="88"/>
      <c r="R320" s="88"/>
      <c r="S320" s="88"/>
      <c r="T320" s="89"/>
      <c r="U320" s="88"/>
      <c r="V320" s="88"/>
      <c r="W320" s="88"/>
      <c r="X320" s="88"/>
      <c r="Y320" s="88"/>
      <c r="Z320" s="88"/>
    </row>
    <row r="321" spans="1:26" ht="30" customHeight="1" x14ac:dyDescent="0.2">
      <c r="A321" s="88"/>
      <c r="B321" s="88"/>
      <c r="C321" s="88"/>
      <c r="D321" s="88"/>
      <c r="E321" s="88"/>
      <c r="F321" s="88"/>
      <c r="G321" s="88"/>
      <c r="H321" s="88"/>
      <c r="I321" s="88"/>
      <c r="J321" s="88"/>
      <c r="K321" s="88"/>
      <c r="L321" s="88"/>
      <c r="M321" s="88"/>
      <c r="N321" s="88"/>
      <c r="O321" s="87"/>
      <c r="P321" s="87"/>
      <c r="Q321" s="88"/>
      <c r="R321" s="88"/>
      <c r="S321" s="88"/>
      <c r="T321" s="89"/>
      <c r="U321" s="88"/>
      <c r="V321" s="88"/>
      <c r="W321" s="88"/>
      <c r="X321" s="88"/>
      <c r="Y321" s="88"/>
      <c r="Z321" s="88"/>
    </row>
    <row r="322" spans="1:26" ht="30" customHeight="1" x14ac:dyDescent="0.2">
      <c r="A322" s="88"/>
      <c r="B322" s="88"/>
      <c r="C322" s="88"/>
      <c r="D322" s="88"/>
      <c r="E322" s="88"/>
      <c r="F322" s="88"/>
      <c r="G322" s="88"/>
      <c r="H322" s="88"/>
      <c r="I322" s="88"/>
      <c r="J322" s="88"/>
      <c r="K322" s="88"/>
      <c r="L322" s="88"/>
      <c r="M322" s="88"/>
      <c r="N322" s="88"/>
      <c r="O322" s="87"/>
      <c r="P322" s="87"/>
      <c r="Q322" s="88"/>
      <c r="R322" s="88"/>
      <c r="S322" s="88"/>
      <c r="T322" s="89"/>
      <c r="U322" s="88"/>
      <c r="V322" s="88"/>
      <c r="W322" s="88"/>
      <c r="X322" s="88"/>
      <c r="Y322" s="88"/>
      <c r="Z322" s="88"/>
    </row>
    <row r="323" spans="1:26" ht="30" customHeight="1" x14ac:dyDescent="0.2">
      <c r="A323" s="88"/>
      <c r="B323" s="88"/>
      <c r="C323" s="88"/>
      <c r="D323" s="88"/>
      <c r="E323" s="88"/>
      <c r="F323" s="88"/>
      <c r="G323" s="88"/>
      <c r="H323" s="88"/>
      <c r="I323" s="88"/>
      <c r="J323" s="88"/>
      <c r="K323" s="88"/>
      <c r="L323" s="88"/>
      <c r="M323" s="88"/>
      <c r="N323" s="88"/>
      <c r="O323" s="87"/>
      <c r="P323" s="87"/>
      <c r="Q323" s="88"/>
      <c r="R323" s="88"/>
      <c r="S323" s="88"/>
      <c r="T323" s="89"/>
      <c r="U323" s="88"/>
      <c r="V323" s="88"/>
      <c r="W323" s="88"/>
      <c r="X323" s="88"/>
      <c r="Y323" s="88"/>
      <c r="Z323" s="88"/>
    </row>
    <row r="324" spans="1:26" ht="30" customHeight="1" x14ac:dyDescent="0.2">
      <c r="A324" s="88"/>
      <c r="B324" s="88"/>
      <c r="C324" s="88"/>
      <c r="D324" s="88"/>
      <c r="E324" s="88"/>
      <c r="F324" s="88"/>
      <c r="G324" s="88"/>
      <c r="H324" s="88"/>
      <c r="I324" s="88"/>
      <c r="J324" s="88"/>
      <c r="K324" s="88"/>
      <c r="L324" s="88"/>
      <c r="M324" s="88"/>
      <c r="N324" s="88"/>
      <c r="O324" s="87"/>
      <c r="P324" s="87"/>
      <c r="Q324" s="88"/>
      <c r="R324" s="88"/>
      <c r="S324" s="88"/>
      <c r="T324" s="89"/>
      <c r="U324" s="88"/>
      <c r="V324" s="88"/>
      <c r="W324" s="88"/>
      <c r="X324" s="88"/>
      <c r="Y324" s="88"/>
      <c r="Z324" s="88"/>
    </row>
    <row r="325" spans="1:26" ht="30" customHeight="1" x14ac:dyDescent="0.2">
      <c r="A325" s="88"/>
      <c r="B325" s="88"/>
      <c r="C325" s="88"/>
      <c r="D325" s="88"/>
      <c r="E325" s="88"/>
      <c r="F325" s="88"/>
      <c r="G325" s="88"/>
      <c r="H325" s="88"/>
      <c r="I325" s="88"/>
      <c r="J325" s="88"/>
      <c r="K325" s="88"/>
      <c r="L325" s="88"/>
      <c r="M325" s="88"/>
      <c r="N325" s="88"/>
      <c r="O325" s="87"/>
      <c r="P325" s="87"/>
      <c r="Q325" s="88"/>
      <c r="R325" s="88"/>
      <c r="S325" s="88"/>
      <c r="T325" s="89"/>
      <c r="U325" s="88"/>
      <c r="V325" s="88"/>
      <c r="W325" s="88"/>
      <c r="X325" s="88"/>
      <c r="Y325" s="88"/>
      <c r="Z325" s="88"/>
    </row>
    <row r="326" spans="1:26" ht="30" customHeight="1" x14ac:dyDescent="0.2">
      <c r="A326" s="88"/>
      <c r="B326" s="88"/>
      <c r="C326" s="88"/>
      <c r="D326" s="88"/>
      <c r="E326" s="88"/>
      <c r="F326" s="88"/>
      <c r="G326" s="88"/>
      <c r="H326" s="88"/>
      <c r="I326" s="88"/>
      <c r="J326" s="88"/>
      <c r="K326" s="88"/>
      <c r="L326" s="88"/>
      <c r="M326" s="88"/>
      <c r="N326" s="88"/>
      <c r="O326" s="87"/>
      <c r="P326" s="87"/>
      <c r="Q326" s="88"/>
      <c r="R326" s="88"/>
      <c r="S326" s="88"/>
      <c r="T326" s="89"/>
      <c r="U326" s="88"/>
      <c r="V326" s="88"/>
      <c r="W326" s="88"/>
      <c r="X326" s="88"/>
      <c r="Y326" s="88"/>
      <c r="Z326" s="88"/>
    </row>
    <row r="327" spans="1:26" ht="30" customHeight="1" x14ac:dyDescent="0.2">
      <c r="A327" s="88"/>
      <c r="B327" s="88"/>
      <c r="C327" s="88"/>
      <c r="D327" s="88"/>
      <c r="E327" s="88"/>
      <c r="F327" s="88"/>
      <c r="G327" s="88"/>
      <c r="H327" s="88"/>
      <c r="I327" s="88"/>
      <c r="J327" s="88"/>
      <c r="K327" s="88"/>
      <c r="L327" s="88"/>
      <c r="M327" s="88"/>
      <c r="N327" s="88"/>
      <c r="O327" s="87"/>
      <c r="P327" s="87"/>
      <c r="Q327" s="88"/>
      <c r="R327" s="88"/>
      <c r="S327" s="88"/>
      <c r="T327" s="89"/>
      <c r="U327" s="88"/>
      <c r="V327" s="88"/>
      <c r="W327" s="88"/>
      <c r="X327" s="88"/>
      <c r="Y327" s="88"/>
      <c r="Z327" s="88"/>
    </row>
    <row r="328" spans="1:26" ht="30" customHeight="1" x14ac:dyDescent="0.2">
      <c r="A328" s="88"/>
      <c r="B328" s="88"/>
      <c r="C328" s="88"/>
      <c r="D328" s="88"/>
      <c r="E328" s="88"/>
      <c r="F328" s="88"/>
      <c r="G328" s="88"/>
      <c r="H328" s="88"/>
      <c r="I328" s="88"/>
      <c r="J328" s="88"/>
      <c r="K328" s="88"/>
      <c r="L328" s="88"/>
      <c r="M328" s="88"/>
      <c r="N328" s="88"/>
      <c r="O328" s="87"/>
      <c r="P328" s="87"/>
      <c r="Q328" s="88"/>
      <c r="R328" s="88"/>
      <c r="S328" s="88"/>
      <c r="T328" s="89"/>
      <c r="U328" s="88"/>
      <c r="V328" s="88"/>
      <c r="W328" s="88"/>
      <c r="X328" s="88"/>
      <c r="Y328" s="88"/>
      <c r="Z328" s="88"/>
    </row>
    <row r="329" spans="1:26" ht="30" customHeight="1" x14ac:dyDescent="0.2">
      <c r="A329" s="88"/>
      <c r="B329" s="88"/>
      <c r="C329" s="88"/>
      <c r="D329" s="88"/>
      <c r="E329" s="88"/>
      <c r="F329" s="88"/>
      <c r="G329" s="88"/>
      <c r="H329" s="88"/>
      <c r="I329" s="88"/>
      <c r="J329" s="88"/>
      <c r="K329" s="88"/>
      <c r="L329" s="88"/>
      <c r="M329" s="88"/>
      <c r="N329" s="88"/>
      <c r="O329" s="87"/>
      <c r="P329" s="87"/>
      <c r="Q329" s="88"/>
      <c r="R329" s="88"/>
      <c r="S329" s="88"/>
      <c r="T329" s="89"/>
      <c r="U329" s="88"/>
      <c r="V329" s="88"/>
      <c r="W329" s="88"/>
      <c r="X329" s="88"/>
      <c r="Y329" s="88"/>
      <c r="Z329" s="88"/>
    </row>
    <row r="330" spans="1:26" ht="30" customHeight="1" x14ac:dyDescent="0.2">
      <c r="A330" s="88"/>
      <c r="B330" s="88"/>
      <c r="C330" s="88"/>
      <c r="D330" s="88"/>
      <c r="E330" s="88"/>
      <c r="F330" s="88"/>
      <c r="G330" s="88"/>
      <c r="H330" s="88"/>
      <c r="I330" s="88"/>
      <c r="J330" s="88"/>
      <c r="K330" s="88"/>
      <c r="L330" s="88"/>
      <c r="M330" s="88"/>
      <c r="N330" s="88"/>
      <c r="O330" s="87"/>
      <c r="P330" s="87"/>
      <c r="Q330" s="88"/>
      <c r="R330" s="88"/>
      <c r="S330" s="88"/>
      <c r="T330" s="89"/>
      <c r="U330" s="88"/>
      <c r="V330" s="88"/>
      <c r="W330" s="88"/>
      <c r="X330" s="88"/>
      <c r="Y330" s="88"/>
      <c r="Z330" s="88"/>
    </row>
    <row r="331" spans="1:26" ht="30" customHeight="1" x14ac:dyDescent="0.2">
      <c r="A331" s="88"/>
      <c r="B331" s="88"/>
      <c r="C331" s="88"/>
      <c r="D331" s="88"/>
      <c r="E331" s="88"/>
      <c r="F331" s="88"/>
      <c r="G331" s="88"/>
      <c r="H331" s="88"/>
      <c r="I331" s="88"/>
      <c r="J331" s="88"/>
      <c r="K331" s="88"/>
      <c r="L331" s="88"/>
      <c r="M331" s="88"/>
      <c r="N331" s="88"/>
      <c r="O331" s="87"/>
      <c r="P331" s="87"/>
      <c r="Q331" s="88"/>
      <c r="R331" s="88"/>
      <c r="S331" s="88"/>
      <c r="T331" s="89"/>
      <c r="U331" s="88"/>
      <c r="V331" s="88"/>
      <c r="W331" s="88"/>
      <c r="X331" s="88"/>
      <c r="Y331" s="88"/>
      <c r="Z331" s="88"/>
    </row>
    <row r="332" spans="1:26" ht="30" customHeight="1" x14ac:dyDescent="0.2">
      <c r="A332" s="88"/>
      <c r="B332" s="88"/>
      <c r="C332" s="88"/>
      <c r="D332" s="88"/>
      <c r="E332" s="88"/>
      <c r="F332" s="88"/>
      <c r="G332" s="88"/>
      <c r="H332" s="88"/>
      <c r="I332" s="88"/>
      <c r="J332" s="88"/>
      <c r="K332" s="88"/>
      <c r="L332" s="88"/>
      <c r="M332" s="88"/>
      <c r="N332" s="88"/>
      <c r="O332" s="87"/>
      <c r="P332" s="87"/>
      <c r="Q332" s="88"/>
      <c r="R332" s="88"/>
      <c r="S332" s="88"/>
      <c r="T332" s="89"/>
      <c r="U332" s="88"/>
      <c r="V332" s="88"/>
      <c r="W332" s="88"/>
      <c r="X332" s="88"/>
      <c r="Y332" s="88"/>
      <c r="Z332" s="88"/>
    </row>
    <row r="333" spans="1:26" ht="30" customHeight="1" x14ac:dyDescent="0.2">
      <c r="A333" s="88"/>
      <c r="B333" s="88"/>
      <c r="C333" s="88"/>
      <c r="D333" s="88"/>
      <c r="E333" s="88"/>
      <c r="F333" s="88"/>
      <c r="G333" s="88"/>
      <c r="H333" s="88"/>
      <c r="I333" s="88"/>
      <c r="J333" s="88"/>
      <c r="K333" s="88"/>
      <c r="L333" s="88"/>
      <c r="M333" s="88"/>
      <c r="N333" s="88"/>
      <c r="O333" s="87"/>
      <c r="P333" s="87"/>
      <c r="Q333" s="88"/>
      <c r="R333" s="88"/>
      <c r="S333" s="88"/>
      <c r="T333" s="89"/>
      <c r="U333" s="88"/>
      <c r="V333" s="88"/>
      <c r="W333" s="88"/>
      <c r="X333" s="88"/>
      <c r="Y333" s="88"/>
      <c r="Z333" s="88"/>
    </row>
    <row r="334" spans="1:26" ht="30" customHeight="1" x14ac:dyDescent="0.2">
      <c r="A334" s="88"/>
      <c r="B334" s="88"/>
      <c r="C334" s="88"/>
      <c r="D334" s="88"/>
      <c r="E334" s="88"/>
      <c r="F334" s="88"/>
      <c r="G334" s="88"/>
      <c r="H334" s="88"/>
      <c r="I334" s="88"/>
      <c r="J334" s="88"/>
      <c r="K334" s="88"/>
      <c r="L334" s="88"/>
      <c r="M334" s="88"/>
      <c r="N334" s="88"/>
      <c r="O334" s="87"/>
      <c r="P334" s="87"/>
      <c r="Q334" s="88"/>
      <c r="R334" s="88"/>
      <c r="S334" s="88"/>
      <c r="T334" s="89"/>
      <c r="U334" s="88"/>
      <c r="V334" s="88"/>
      <c r="W334" s="88"/>
      <c r="X334" s="88"/>
      <c r="Y334" s="88"/>
      <c r="Z334" s="88"/>
    </row>
    <row r="335" spans="1:26" ht="30" customHeight="1" x14ac:dyDescent="0.2">
      <c r="A335" s="88"/>
      <c r="B335" s="88"/>
      <c r="C335" s="88"/>
      <c r="D335" s="88"/>
      <c r="E335" s="88"/>
      <c r="F335" s="88"/>
      <c r="G335" s="88"/>
      <c r="H335" s="88"/>
      <c r="I335" s="88"/>
      <c r="J335" s="88"/>
      <c r="K335" s="88"/>
      <c r="L335" s="88"/>
      <c r="M335" s="88"/>
      <c r="N335" s="88"/>
      <c r="O335" s="87"/>
      <c r="P335" s="87"/>
      <c r="Q335" s="88"/>
      <c r="R335" s="88"/>
      <c r="S335" s="88"/>
      <c r="T335" s="89"/>
      <c r="U335" s="88"/>
      <c r="V335" s="88"/>
      <c r="W335" s="88"/>
      <c r="X335" s="88"/>
      <c r="Y335" s="88"/>
      <c r="Z335" s="88"/>
    </row>
    <row r="336" spans="1:26" ht="30" customHeight="1" x14ac:dyDescent="0.2">
      <c r="A336" s="88"/>
      <c r="B336" s="88"/>
      <c r="C336" s="88"/>
      <c r="D336" s="88"/>
      <c r="E336" s="88"/>
      <c r="F336" s="88"/>
      <c r="G336" s="88"/>
      <c r="H336" s="88"/>
      <c r="I336" s="88"/>
      <c r="J336" s="88"/>
      <c r="K336" s="88"/>
      <c r="L336" s="88"/>
      <c r="M336" s="88"/>
      <c r="N336" s="88"/>
      <c r="O336" s="87"/>
      <c r="P336" s="87"/>
      <c r="Q336" s="88"/>
      <c r="R336" s="88"/>
      <c r="S336" s="88"/>
      <c r="T336" s="89"/>
      <c r="U336" s="88"/>
      <c r="V336" s="88"/>
      <c r="W336" s="88"/>
      <c r="X336" s="88"/>
      <c r="Y336" s="88"/>
      <c r="Z336" s="88"/>
    </row>
    <row r="337" spans="1:26" ht="30" customHeight="1" x14ac:dyDescent="0.2">
      <c r="A337" s="88"/>
      <c r="B337" s="88"/>
      <c r="C337" s="88"/>
      <c r="D337" s="88"/>
      <c r="E337" s="88"/>
      <c r="F337" s="88"/>
      <c r="G337" s="88"/>
      <c r="H337" s="88"/>
      <c r="I337" s="88"/>
      <c r="J337" s="88"/>
      <c r="K337" s="88"/>
      <c r="L337" s="88"/>
      <c r="M337" s="88"/>
      <c r="N337" s="88"/>
      <c r="O337" s="87"/>
      <c r="P337" s="87"/>
      <c r="Q337" s="88"/>
      <c r="R337" s="88"/>
      <c r="S337" s="88"/>
      <c r="T337" s="89"/>
      <c r="U337" s="88"/>
      <c r="V337" s="88"/>
      <c r="W337" s="88"/>
      <c r="X337" s="88"/>
      <c r="Y337" s="88"/>
      <c r="Z337" s="88"/>
    </row>
    <row r="338" spans="1:26" ht="30" customHeight="1" x14ac:dyDescent="0.2">
      <c r="A338" s="88"/>
      <c r="B338" s="88"/>
      <c r="C338" s="88"/>
      <c r="D338" s="88"/>
      <c r="E338" s="88"/>
      <c r="F338" s="88"/>
      <c r="G338" s="88"/>
      <c r="H338" s="88"/>
      <c r="I338" s="88"/>
      <c r="J338" s="88"/>
      <c r="K338" s="88"/>
      <c r="L338" s="88"/>
      <c r="M338" s="88"/>
      <c r="N338" s="88"/>
      <c r="O338" s="87"/>
      <c r="P338" s="87"/>
      <c r="Q338" s="88"/>
      <c r="R338" s="88"/>
      <c r="S338" s="88"/>
      <c r="T338" s="89"/>
      <c r="U338" s="88"/>
      <c r="V338" s="88"/>
      <c r="W338" s="88"/>
      <c r="X338" s="88"/>
      <c r="Y338" s="88"/>
      <c r="Z338" s="88"/>
    </row>
    <row r="339" spans="1:26" ht="30" customHeight="1" x14ac:dyDescent="0.2">
      <c r="A339" s="88"/>
      <c r="B339" s="88"/>
      <c r="C339" s="88"/>
      <c r="D339" s="88"/>
      <c r="E339" s="88"/>
      <c r="F339" s="88"/>
      <c r="G339" s="88"/>
      <c r="H339" s="88"/>
      <c r="I339" s="88"/>
      <c r="J339" s="88"/>
      <c r="K339" s="88"/>
      <c r="L339" s="88"/>
      <c r="M339" s="88"/>
      <c r="N339" s="88"/>
      <c r="O339" s="87"/>
      <c r="P339" s="87"/>
      <c r="Q339" s="88"/>
      <c r="R339" s="88"/>
      <c r="S339" s="88"/>
      <c r="T339" s="89"/>
      <c r="U339" s="88"/>
      <c r="V339" s="88"/>
      <c r="W339" s="88"/>
      <c r="X339" s="88"/>
      <c r="Y339" s="88"/>
      <c r="Z339" s="88"/>
    </row>
    <row r="340" spans="1:26" ht="30" customHeight="1" x14ac:dyDescent="0.2">
      <c r="A340" s="88"/>
      <c r="B340" s="88"/>
      <c r="C340" s="88"/>
      <c r="D340" s="88"/>
      <c r="E340" s="88"/>
      <c r="F340" s="88"/>
      <c r="G340" s="88"/>
      <c r="H340" s="88"/>
      <c r="I340" s="88"/>
      <c r="J340" s="88"/>
      <c r="K340" s="88"/>
      <c r="L340" s="88"/>
      <c r="M340" s="88"/>
      <c r="N340" s="88"/>
      <c r="O340" s="87"/>
      <c r="P340" s="87"/>
      <c r="Q340" s="88"/>
      <c r="R340" s="88"/>
      <c r="S340" s="88"/>
      <c r="T340" s="89"/>
      <c r="U340" s="88"/>
      <c r="V340" s="88"/>
      <c r="W340" s="88"/>
      <c r="X340" s="88"/>
      <c r="Y340" s="88"/>
      <c r="Z340" s="88"/>
    </row>
    <row r="341" spans="1:26" ht="30" customHeight="1" x14ac:dyDescent="0.2">
      <c r="A341" s="88"/>
      <c r="B341" s="88"/>
      <c r="C341" s="88"/>
      <c r="D341" s="88"/>
      <c r="E341" s="88"/>
      <c r="F341" s="88"/>
      <c r="G341" s="88"/>
      <c r="H341" s="88"/>
      <c r="I341" s="88"/>
      <c r="J341" s="88"/>
      <c r="K341" s="88"/>
      <c r="L341" s="88"/>
      <c r="M341" s="88"/>
      <c r="N341" s="88"/>
      <c r="O341" s="87"/>
      <c r="P341" s="87"/>
      <c r="Q341" s="88"/>
      <c r="R341" s="88"/>
      <c r="S341" s="88"/>
      <c r="T341" s="89"/>
      <c r="U341" s="88"/>
      <c r="V341" s="88"/>
      <c r="W341" s="88"/>
      <c r="X341" s="88"/>
      <c r="Y341" s="88"/>
      <c r="Z341" s="88"/>
    </row>
    <row r="342" spans="1:26" ht="30" customHeight="1" x14ac:dyDescent="0.2">
      <c r="A342" s="88"/>
      <c r="B342" s="88"/>
      <c r="C342" s="88"/>
      <c r="D342" s="88"/>
      <c r="E342" s="88"/>
      <c r="F342" s="88"/>
      <c r="G342" s="88"/>
      <c r="H342" s="88"/>
      <c r="I342" s="88"/>
      <c r="J342" s="88"/>
      <c r="K342" s="88"/>
      <c r="L342" s="88"/>
      <c r="M342" s="88"/>
      <c r="N342" s="88"/>
      <c r="O342" s="87"/>
      <c r="P342" s="87"/>
      <c r="Q342" s="88"/>
      <c r="R342" s="88"/>
      <c r="S342" s="88"/>
      <c r="T342" s="89"/>
      <c r="U342" s="88"/>
      <c r="V342" s="88"/>
      <c r="W342" s="88"/>
      <c r="X342" s="88"/>
      <c r="Y342" s="88"/>
      <c r="Z342" s="88"/>
    </row>
    <row r="343" spans="1:26" ht="30" customHeight="1" x14ac:dyDescent="0.2">
      <c r="A343" s="88"/>
      <c r="B343" s="88"/>
      <c r="C343" s="88"/>
      <c r="D343" s="88"/>
      <c r="E343" s="88"/>
      <c r="F343" s="88"/>
      <c r="G343" s="88"/>
      <c r="H343" s="88"/>
      <c r="I343" s="88"/>
      <c r="J343" s="88"/>
      <c r="K343" s="88"/>
      <c r="L343" s="88"/>
      <c r="M343" s="88"/>
      <c r="N343" s="88"/>
      <c r="O343" s="87"/>
      <c r="P343" s="87"/>
      <c r="Q343" s="88"/>
      <c r="R343" s="88"/>
      <c r="S343" s="88"/>
      <c r="T343" s="89"/>
      <c r="U343" s="88"/>
      <c r="V343" s="88"/>
      <c r="W343" s="88"/>
      <c r="X343" s="88"/>
      <c r="Y343" s="88"/>
      <c r="Z343" s="88"/>
    </row>
    <row r="344" spans="1:26" ht="30" customHeight="1" x14ac:dyDescent="0.2">
      <c r="A344" s="88"/>
      <c r="B344" s="88"/>
      <c r="C344" s="88"/>
      <c r="D344" s="88"/>
      <c r="E344" s="88"/>
      <c r="F344" s="88"/>
      <c r="G344" s="88"/>
      <c r="H344" s="88"/>
      <c r="I344" s="88"/>
      <c r="J344" s="88"/>
      <c r="K344" s="88"/>
      <c r="L344" s="88"/>
      <c r="M344" s="88"/>
      <c r="N344" s="88"/>
      <c r="O344" s="87"/>
      <c r="P344" s="87"/>
      <c r="Q344" s="88"/>
      <c r="R344" s="88"/>
      <c r="S344" s="88"/>
      <c r="T344" s="89"/>
      <c r="U344" s="88"/>
      <c r="V344" s="88"/>
      <c r="W344" s="88"/>
      <c r="X344" s="88"/>
      <c r="Y344" s="88"/>
      <c r="Z344" s="88"/>
    </row>
    <row r="345" spans="1:26" ht="30" customHeight="1" x14ac:dyDescent="0.2">
      <c r="A345" s="88"/>
      <c r="B345" s="88"/>
      <c r="C345" s="88"/>
      <c r="D345" s="88"/>
      <c r="E345" s="88"/>
      <c r="F345" s="88"/>
      <c r="G345" s="88"/>
      <c r="H345" s="88"/>
      <c r="I345" s="88"/>
      <c r="J345" s="88"/>
      <c r="K345" s="88"/>
      <c r="L345" s="88"/>
      <c r="M345" s="88"/>
      <c r="N345" s="88"/>
      <c r="O345" s="87"/>
      <c r="P345" s="87"/>
      <c r="Q345" s="88"/>
      <c r="R345" s="88"/>
      <c r="S345" s="88"/>
      <c r="T345" s="89"/>
      <c r="U345" s="88"/>
      <c r="V345" s="88"/>
      <c r="W345" s="88"/>
      <c r="X345" s="88"/>
      <c r="Y345" s="88"/>
      <c r="Z345" s="88"/>
    </row>
    <row r="346" spans="1:26" ht="30" customHeight="1" x14ac:dyDescent="0.2">
      <c r="A346" s="88"/>
      <c r="B346" s="88"/>
      <c r="C346" s="88"/>
      <c r="D346" s="88"/>
      <c r="E346" s="88"/>
      <c r="F346" s="88"/>
      <c r="G346" s="88"/>
      <c r="H346" s="88"/>
      <c r="I346" s="88"/>
      <c r="J346" s="88"/>
      <c r="K346" s="88"/>
      <c r="L346" s="88"/>
      <c r="M346" s="88"/>
      <c r="N346" s="88"/>
      <c r="O346" s="87"/>
      <c r="P346" s="87"/>
      <c r="Q346" s="88"/>
      <c r="R346" s="88"/>
      <c r="S346" s="88"/>
      <c r="T346" s="89"/>
      <c r="U346" s="88"/>
      <c r="V346" s="88"/>
      <c r="W346" s="88"/>
      <c r="X346" s="88"/>
      <c r="Y346" s="88"/>
      <c r="Z346" s="88"/>
    </row>
    <row r="347" spans="1:26" ht="30" customHeight="1" x14ac:dyDescent="0.2">
      <c r="A347" s="88"/>
      <c r="B347" s="88"/>
      <c r="C347" s="88"/>
      <c r="D347" s="88"/>
      <c r="E347" s="88"/>
      <c r="F347" s="88"/>
      <c r="G347" s="88"/>
      <c r="H347" s="88"/>
      <c r="I347" s="88"/>
      <c r="J347" s="88"/>
      <c r="K347" s="88"/>
      <c r="L347" s="88"/>
      <c r="M347" s="88"/>
      <c r="N347" s="88"/>
      <c r="O347" s="87"/>
      <c r="P347" s="87"/>
      <c r="Q347" s="88"/>
      <c r="R347" s="88"/>
      <c r="S347" s="88"/>
      <c r="T347" s="89"/>
      <c r="U347" s="88"/>
      <c r="V347" s="88"/>
      <c r="W347" s="88"/>
      <c r="X347" s="88"/>
      <c r="Y347" s="88"/>
      <c r="Z347" s="88"/>
    </row>
    <row r="348" spans="1:26" ht="30" customHeight="1" x14ac:dyDescent="0.2">
      <c r="A348" s="88"/>
      <c r="B348" s="88"/>
      <c r="C348" s="88"/>
      <c r="D348" s="88"/>
      <c r="E348" s="88"/>
      <c r="F348" s="88"/>
      <c r="G348" s="88"/>
      <c r="H348" s="88"/>
      <c r="I348" s="88"/>
      <c r="J348" s="88"/>
      <c r="K348" s="88"/>
      <c r="L348" s="88"/>
      <c r="M348" s="88"/>
      <c r="N348" s="88"/>
      <c r="O348" s="87"/>
      <c r="P348" s="87"/>
      <c r="Q348" s="88"/>
      <c r="R348" s="88"/>
      <c r="S348" s="88"/>
      <c r="T348" s="89"/>
      <c r="U348" s="88"/>
      <c r="V348" s="88"/>
      <c r="W348" s="88"/>
      <c r="X348" s="88"/>
      <c r="Y348" s="88"/>
      <c r="Z348" s="88"/>
    </row>
    <row r="349" spans="1:26" ht="30" customHeight="1" x14ac:dyDescent="0.2">
      <c r="A349" s="88"/>
      <c r="B349" s="88"/>
      <c r="C349" s="88"/>
      <c r="D349" s="88"/>
      <c r="E349" s="88"/>
      <c r="F349" s="88"/>
      <c r="G349" s="88"/>
      <c r="H349" s="88"/>
      <c r="I349" s="88"/>
      <c r="J349" s="88"/>
      <c r="K349" s="88"/>
      <c r="L349" s="88"/>
      <c r="M349" s="88"/>
      <c r="N349" s="88"/>
      <c r="O349" s="87"/>
      <c r="P349" s="87"/>
      <c r="Q349" s="88"/>
      <c r="R349" s="88"/>
      <c r="S349" s="88"/>
      <c r="T349" s="89"/>
      <c r="U349" s="88"/>
      <c r="V349" s="88"/>
      <c r="W349" s="88"/>
      <c r="X349" s="88"/>
      <c r="Y349" s="88"/>
      <c r="Z349" s="88"/>
    </row>
    <row r="350" spans="1:26" ht="30" customHeight="1" x14ac:dyDescent="0.2">
      <c r="A350" s="88"/>
      <c r="B350" s="88"/>
      <c r="C350" s="88"/>
      <c r="D350" s="88"/>
      <c r="E350" s="88"/>
      <c r="F350" s="88"/>
      <c r="G350" s="88"/>
      <c r="H350" s="88"/>
      <c r="I350" s="88"/>
      <c r="J350" s="88"/>
      <c r="K350" s="88"/>
      <c r="L350" s="88"/>
      <c r="M350" s="88"/>
      <c r="N350" s="88"/>
      <c r="O350" s="87"/>
      <c r="P350" s="87"/>
      <c r="Q350" s="88"/>
      <c r="R350" s="88"/>
      <c r="S350" s="88"/>
      <c r="T350" s="89"/>
      <c r="U350" s="88"/>
      <c r="V350" s="88"/>
      <c r="W350" s="88"/>
      <c r="X350" s="88"/>
      <c r="Y350" s="88"/>
      <c r="Z350" s="88"/>
    </row>
    <row r="351" spans="1:26" ht="30" customHeight="1" x14ac:dyDescent="0.2">
      <c r="A351" s="88"/>
      <c r="B351" s="88"/>
      <c r="C351" s="88"/>
      <c r="D351" s="88"/>
      <c r="E351" s="88"/>
      <c r="F351" s="88"/>
      <c r="G351" s="88"/>
      <c r="H351" s="88"/>
      <c r="I351" s="88"/>
      <c r="J351" s="88"/>
      <c r="K351" s="88"/>
      <c r="L351" s="88"/>
      <c r="M351" s="88"/>
      <c r="N351" s="88"/>
      <c r="O351" s="87"/>
      <c r="P351" s="87"/>
      <c r="Q351" s="88"/>
      <c r="R351" s="88"/>
      <c r="S351" s="88"/>
      <c r="T351" s="89"/>
      <c r="U351" s="88"/>
      <c r="V351" s="88"/>
      <c r="W351" s="88"/>
      <c r="X351" s="88"/>
      <c r="Y351" s="88"/>
      <c r="Z351" s="88"/>
    </row>
    <row r="352" spans="1:26" ht="30" customHeight="1" x14ac:dyDescent="0.2">
      <c r="A352" s="88"/>
      <c r="B352" s="88"/>
      <c r="C352" s="88"/>
      <c r="D352" s="88"/>
      <c r="E352" s="88"/>
      <c r="F352" s="88"/>
      <c r="G352" s="88"/>
      <c r="H352" s="88"/>
      <c r="I352" s="88"/>
      <c r="J352" s="88"/>
      <c r="K352" s="88"/>
      <c r="L352" s="88"/>
      <c r="M352" s="88"/>
      <c r="N352" s="88"/>
      <c r="O352" s="87"/>
      <c r="P352" s="87"/>
      <c r="Q352" s="88"/>
      <c r="R352" s="88"/>
      <c r="S352" s="88"/>
      <c r="T352" s="89"/>
      <c r="U352" s="88"/>
      <c r="V352" s="88"/>
      <c r="W352" s="88"/>
      <c r="X352" s="88"/>
      <c r="Y352" s="88"/>
      <c r="Z352" s="88"/>
    </row>
    <row r="353" spans="1:26" ht="30" customHeight="1" x14ac:dyDescent="0.2">
      <c r="A353" s="88"/>
      <c r="B353" s="88"/>
      <c r="C353" s="88"/>
      <c r="D353" s="88"/>
      <c r="E353" s="88"/>
      <c r="F353" s="88"/>
      <c r="G353" s="88"/>
      <c r="H353" s="88"/>
      <c r="I353" s="88"/>
      <c r="J353" s="88"/>
      <c r="K353" s="88"/>
      <c r="L353" s="88"/>
      <c r="M353" s="88"/>
      <c r="N353" s="88"/>
      <c r="O353" s="87"/>
      <c r="P353" s="87"/>
      <c r="Q353" s="88"/>
      <c r="R353" s="88"/>
      <c r="S353" s="88"/>
      <c r="T353" s="89"/>
      <c r="U353" s="88"/>
      <c r="V353" s="88"/>
      <c r="W353" s="88"/>
      <c r="X353" s="88"/>
      <c r="Y353" s="88"/>
      <c r="Z353" s="88"/>
    </row>
    <row r="354" spans="1:26" ht="30" customHeight="1" x14ac:dyDescent="0.2">
      <c r="A354" s="88"/>
      <c r="B354" s="88"/>
      <c r="C354" s="88"/>
      <c r="D354" s="88"/>
      <c r="E354" s="88"/>
      <c r="F354" s="88"/>
      <c r="G354" s="88"/>
      <c r="H354" s="88"/>
      <c r="I354" s="88"/>
      <c r="J354" s="88"/>
      <c r="K354" s="88"/>
      <c r="L354" s="88"/>
      <c r="M354" s="88"/>
      <c r="N354" s="88"/>
      <c r="O354" s="87"/>
      <c r="P354" s="87"/>
      <c r="Q354" s="88"/>
      <c r="R354" s="88"/>
      <c r="S354" s="88"/>
      <c r="T354" s="89"/>
      <c r="U354" s="88"/>
      <c r="V354" s="88"/>
      <c r="W354" s="88"/>
      <c r="X354" s="88"/>
      <c r="Y354" s="88"/>
      <c r="Z354" s="88"/>
    </row>
    <row r="355" spans="1:26" ht="30" customHeight="1" x14ac:dyDescent="0.2">
      <c r="A355" s="88"/>
      <c r="B355" s="88"/>
      <c r="C355" s="88"/>
      <c r="D355" s="88"/>
      <c r="E355" s="88"/>
      <c r="F355" s="88"/>
      <c r="G355" s="88"/>
      <c r="H355" s="88"/>
      <c r="I355" s="88"/>
      <c r="J355" s="88"/>
      <c r="K355" s="88"/>
      <c r="L355" s="88"/>
      <c r="M355" s="88"/>
      <c r="N355" s="88"/>
      <c r="O355" s="87"/>
      <c r="P355" s="87"/>
      <c r="Q355" s="88"/>
      <c r="R355" s="88"/>
      <c r="S355" s="88"/>
      <c r="T355" s="89"/>
      <c r="U355" s="88"/>
      <c r="V355" s="88"/>
      <c r="W355" s="88"/>
      <c r="X355" s="88"/>
      <c r="Y355" s="88"/>
      <c r="Z355" s="88"/>
    </row>
    <row r="356" spans="1:26" ht="30" customHeight="1" x14ac:dyDescent="0.2">
      <c r="A356" s="88"/>
      <c r="B356" s="88"/>
      <c r="C356" s="88"/>
      <c r="D356" s="88"/>
      <c r="E356" s="88"/>
      <c r="F356" s="88"/>
      <c r="G356" s="88"/>
      <c r="H356" s="88"/>
      <c r="I356" s="88"/>
      <c r="J356" s="88"/>
      <c r="K356" s="88"/>
      <c r="L356" s="88"/>
      <c r="M356" s="88"/>
      <c r="N356" s="88"/>
      <c r="O356" s="87"/>
      <c r="P356" s="87"/>
      <c r="Q356" s="88"/>
      <c r="R356" s="88"/>
      <c r="S356" s="88"/>
      <c r="T356" s="89"/>
      <c r="U356" s="88"/>
      <c r="V356" s="88"/>
      <c r="W356" s="88"/>
      <c r="X356" s="88"/>
      <c r="Y356" s="88"/>
      <c r="Z356" s="88"/>
    </row>
    <row r="357" spans="1:26" ht="30" customHeight="1" x14ac:dyDescent="0.2">
      <c r="A357" s="88"/>
      <c r="B357" s="88"/>
      <c r="C357" s="88"/>
      <c r="D357" s="88"/>
      <c r="E357" s="88"/>
      <c r="F357" s="88"/>
      <c r="G357" s="88"/>
      <c r="H357" s="88"/>
      <c r="I357" s="88"/>
      <c r="J357" s="88"/>
      <c r="K357" s="88"/>
      <c r="L357" s="88"/>
      <c r="M357" s="88"/>
      <c r="N357" s="88"/>
      <c r="O357" s="87"/>
      <c r="P357" s="87"/>
      <c r="Q357" s="88"/>
      <c r="R357" s="88"/>
      <c r="S357" s="88"/>
      <c r="T357" s="89"/>
      <c r="U357" s="88"/>
      <c r="V357" s="88"/>
      <c r="W357" s="88"/>
      <c r="X357" s="88"/>
      <c r="Y357" s="88"/>
      <c r="Z357" s="88"/>
    </row>
    <row r="358" spans="1:26" ht="30" customHeight="1" x14ac:dyDescent="0.2">
      <c r="A358" s="88"/>
      <c r="B358" s="88"/>
      <c r="C358" s="88"/>
      <c r="D358" s="88"/>
      <c r="E358" s="88"/>
      <c r="F358" s="88"/>
      <c r="G358" s="88"/>
      <c r="H358" s="88"/>
      <c r="I358" s="88"/>
      <c r="J358" s="88"/>
      <c r="K358" s="88"/>
      <c r="L358" s="88"/>
      <c r="M358" s="88"/>
      <c r="N358" s="88"/>
      <c r="O358" s="87"/>
      <c r="P358" s="87"/>
      <c r="Q358" s="88"/>
      <c r="R358" s="88"/>
      <c r="S358" s="88"/>
      <c r="T358" s="89"/>
      <c r="U358" s="88"/>
      <c r="V358" s="88"/>
      <c r="W358" s="88"/>
      <c r="X358" s="88"/>
      <c r="Y358" s="88"/>
      <c r="Z358" s="88"/>
    </row>
    <row r="359" spans="1:26" ht="30" customHeight="1" x14ac:dyDescent="0.2">
      <c r="A359" s="88"/>
      <c r="B359" s="88"/>
      <c r="C359" s="88"/>
      <c r="D359" s="88"/>
      <c r="E359" s="88"/>
      <c r="F359" s="88"/>
      <c r="G359" s="88"/>
      <c r="H359" s="88"/>
      <c r="I359" s="88"/>
      <c r="J359" s="88"/>
      <c r="K359" s="88"/>
      <c r="L359" s="88"/>
      <c r="M359" s="88"/>
      <c r="N359" s="88"/>
      <c r="O359" s="87"/>
      <c r="P359" s="87"/>
      <c r="Q359" s="88"/>
      <c r="R359" s="88"/>
      <c r="S359" s="88"/>
      <c r="T359" s="89"/>
      <c r="U359" s="88"/>
      <c r="V359" s="88"/>
      <c r="W359" s="88"/>
      <c r="X359" s="88"/>
      <c r="Y359" s="88"/>
      <c r="Z359" s="88"/>
    </row>
    <row r="360" spans="1:26" ht="30" customHeight="1" x14ac:dyDescent="0.2">
      <c r="A360" s="88"/>
      <c r="B360" s="88"/>
      <c r="C360" s="88"/>
      <c r="D360" s="88"/>
      <c r="E360" s="88"/>
      <c r="F360" s="88"/>
      <c r="G360" s="88"/>
      <c r="H360" s="88"/>
      <c r="I360" s="88"/>
      <c r="J360" s="88"/>
      <c r="K360" s="88"/>
      <c r="L360" s="88"/>
      <c r="M360" s="88"/>
      <c r="N360" s="88"/>
      <c r="O360" s="87"/>
      <c r="P360" s="87"/>
      <c r="Q360" s="88"/>
      <c r="R360" s="88"/>
      <c r="S360" s="88"/>
      <c r="T360" s="89"/>
      <c r="U360" s="88"/>
      <c r="V360" s="88"/>
      <c r="W360" s="88"/>
      <c r="X360" s="88"/>
      <c r="Y360" s="88"/>
      <c r="Z360" s="88"/>
    </row>
    <row r="361" spans="1:26" ht="30" customHeight="1" x14ac:dyDescent="0.2">
      <c r="A361" s="88"/>
      <c r="B361" s="88"/>
      <c r="C361" s="88"/>
      <c r="D361" s="88"/>
      <c r="E361" s="88"/>
      <c r="F361" s="88"/>
      <c r="G361" s="88"/>
      <c r="H361" s="88"/>
      <c r="I361" s="88"/>
      <c r="J361" s="88"/>
      <c r="K361" s="88"/>
      <c r="L361" s="88"/>
      <c r="M361" s="88"/>
      <c r="N361" s="88"/>
      <c r="O361" s="87"/>
      <c r="P361" s="87"/>
      <c r="Q361" s="88"/>
      <c r="R361" s="88"/>
      <c r="S361" s="88"/>
      <c r="T361" s="89"/>
      <c r="U361" s="88"/>
      <c r="V361" s="88"/>
      <c r="W361" s="88"/>
      <c r="X361" s="88"/>
      <c r="Y361" s="88"/>
      <c r="Z361" s="88"/>
    </row>
    <row r="362" spans="1:26" ht="30" customHeight="1" x14ac:dyDescent="0.2">
      <c r="A362" s="88"/>
      <c r="B362" s="88"/>
      <c r="C362" s="88"/>
      <c r="D362" s="88"/>
      <c r="E362" s="88"/>
      <c r="F362" s="88"/>
      <c r="G362" s="88"/>
      <c r="H362" s="88"/>
      <c r="I362" s="88"/>
      <c r="J362" s="88"/>
      <c r="K362" s="88"/>
      <c r="L362" s="88"/>
      <c r="M362" s="88"/>
      <c r="N362" s="88"/>
      <c r="O362" s="87"/>
      <c r="P362" s="87"/>
      <c r="Q362" s="88"/>
      <c r="R362" s="88"/>
      <c r="S362" s="88"/>
      <c r="T362" s="89"/>
      <c r="U362" s="88"/>
      <c r="V362" s="88"/>
      <c r="W362" s="88"/>
      <c r="X362" s="88"/>
      <c r="Y362" s="88"/>
      <c r="Z362" s="88"/>
    </row>
    <row r="363" spans="1:26" ht="30" customHeight="1" x14ac:dyDescent="0.2">
      <c r="A363" s="88"/>
      <c r="B363" s="88"/>
      <c r="C363" s="88"/>
      <c r="D363" s="88"/>
      <c r="E363" s="88"/>
      <c r="F363" s="88"/>
      <c r="G363" s="88"/>
      <c r="H363" s="88"/>
      <c r="I363" s="88"/>
      <c r="J363" s="88"/>
      <c r="K363" s="88"/>
      <c r="L363" s="88"/>
      <c r="M363" s="88"/>
      <c r="N363" s="88"/>
      <c r="O363" s="87"/>
      <c r="P363" s="87"/>
      <c r="Q363" s="88"/>
      <c r="R363" s="88"/>
      <c r="S363" s="88"/>
      <c r="T363" s="89"/>
      <c r="U363" s="88"/>
      <c r="V363" s="88"/>
      <c r="W363" s="88"/>
      <c r="X363" s="88"/>
      <c r="Y363" s="88"/>
      <c r="Z363" s="88"/>
    </row>
    <row r="364" spans="1:26" ht="30" customHeight="1" x14ac:dyDescent="0.2">
      <c r="A364" s="88"/>
      <c r="B364" s="88"/>
      <c r="C364" s="88"/>
      <c r="D364" s="88"/>
      <c r="E364" s="88"/>
      <c r="F364" s="88"/>
      <c r="G364" s="88"/>
      <c r="H364" s="88"/>
      <c r="I364" s="88"/>
      <c r="J364" s="88"/>
      <c r="K364" s="88"/>
      <c r="L364" s="88"/>
      <c r="M364" s="88"/>
      <c r="N364" s="88"/>
      <c r="O364" s="87"/>
      <c r="P364" s="87"/>
      <c r="Q364" s="88"/>
      <c r="R364" s="88"/>
      <c r="S364" s="88"/>
      <c r="T364" s="89"/>
      <c r="U364" s="88"/>
      <c r="V364" s="88"/>
      <c r="W364" s="88"/>
      <c r="X364" s="88"/>
      <c r="Y364" s="88"/>
      <c r="Z364" s="88"/>
    </row>
    <row r="365" spans="1:26" ht="30" customHeight="1" x14ac:dyDescent="0.2">
      <c r="A365" s="88"/>
      <c r="B365" s="88"/>
      <c r="C365" s="88"/>
      <c r="D365" s="88"/>
      <c r="E365" s="88"/>
      <c r="F365" s="88"/>
      <c r="G365" s="88"/>
      <c r="H365" s="88"/>
      <c r="I365" s="88"/>
      <c r="J365" s="88"/>
      <c r="K365" s="88"/>
      <c r="L365" s="88"/>
      <c r="M365" s="88"/>
      <c r="N365" s="88"/>
      <c r="O365" s="87"/>
      <c r="P365" s="87"/>
      <c r="Q365" s="88"/>
      <c r="R365" s="88"/>
      <c r="S365" s="88"/>
      <c r="T365" s="89"/>
      <c r="U365" s="88"/>
      <c r="V365" s="88"/>
      <c r="W365" s="88"/>
      <c r="X365" s="88"/>
      <c r="Y365" s="88"/>
      <c r="Z365" s="88"/>
    </row>
    <row r="366" spans="1:26" ht="30" customHeight="1" x14ac:dyDescent="0.2">
      <c r="A366" s="88"/>
      <c r="B366" s="88"/>
      <c r="C366" s="88"/>
      <c r="D366" s="88"/>
      <c r="E366" s="88"/>
      <c r="F366" s="88"/>
      <c r="G366" s="88"/>
      <c r="H366" s="88"/>
      <c r="I366" s="88"/>
      <c r="J366" s="88"/>
      <c r="K366" s="88"/>
      <c r="L366" s="88"/>
      <c r="M366" s="88"/>
      <c r="N366" s="88"/>
      <c r="O366" s="87"/>
      <c r="P366" s="87"/>
      <c r="Q366" s="88"/>
      <c r="R366" s="88"/>
      <c r="S366" s="88"/>
      <c r="T366" s="89"/>
      <c r="U366" s="88"/>
      <c r="V366" s="88"/>
      <c r="W366" s="88"/>
      <c r="X366" s="88"/>
      <c r="Y366" s="88"/>
      <c r="Z366" s="88"/>
    </row>
    <row r="367" spans="1:26" ht="30" customHeight="1" x14ac:dyDescent="0.2">
      <c r="A367" s="88"/>
      <c r="B367" s="88"/>
      <c r="C367" s="88"/>
      <c r="D367" s="88"/>
      <c r="E367" s="88"/>
      <c r="F367" s="88"/>
      <c r="G367" s="88"/>
      <c r="H367" s="88"/>
      <c r="I367" s="88"/>
      <c r="J367" s="88"/>
      <c r="K367" s="88"/>
      <c r="L367" s="88"/>
      <c r="M367" s="88"/>
      <c r="N367" s="88"/>
      <c r="O367" s="87"/>
      <c r="P367" s="87"/>
      <c r="Q367" s="88"/>
      <c r="R367" s="88"/>
      <c r="S367" s="88"/>
      <c r="T367" s="89"/>
      <c r="U367" s="88"/>
      <c r="V367" s="88"/>
      <c r="W367" s="88"/>
      <c r="X367" s="88"/>
      <c r="Y367" s="88"/>
      <c r="Z367" s="88"/>
    </row>
    <row r="368" spans="1:26" ht="30" customHeight="1" x14ac:dyDescent="0.2">
      <c r="A368" s="88"/>
      <c r="B368" s="88"/>
      <c r="C368" s="88"/>
      <c r="D368" s="88"/>
      <c r="E368" s="88"/>
      <c r="F368" s="88"/>
      <c r="G368" s="88"/>
      <c r="H368" s="88"/>
      <c r="I368" s="88"/>
      <c r="J368" s="88"/>
      <c r="K368" s="88"/>
      <c r="L368" s="88"/>
      <c r="M368" s="88"/>
      <c r="N368" s="88"/>
      <c r="O368" s="87"/>
      <c r="P368" s="87"/>
      <c r="Q368" s="88"/>
      <c r="R368" s="88"/>
      <c r="S368" s="88"/>
      <c r="T368" s="89"/>
      <c r="U368" s="88"/>
      <c r="V368" s="88"/>
      <c r="W368" s="88"/>
      <c r="X368" s="88"/>
      <c r="Y368" s="88"/>
      <c r="Z368" s="88"/>
    </row>
    <row r="369" spans="1:26" ht="30" customHeight="1" x14ac:dyDescent="0.2">
      <c r="A369" s="88"/>
      <c r="B369" s="88"/>
      <c r="C369" s="88"/>
      <c r="D369" s="88"/>
      <c r="E369" s="88"/>
      <c r="F369" s="88"/>
      <c r="G369" s="88"/>
      <c r="H369" s="88"/>
      <c r="I369" s="88"/>
      <c r="J369" s="88"/>
      <c r="K369" s="88"/>
      <c r="L369" s="88"/>
      <c r="M369" s="88"/>
      <c r="N369" s="88"/>
      <c r="O369" s="87"/>
      <c r="P369" s="87"/>
      <c r="Q369" s="88"/>
      <c r="R369" s="88"/>
      <c r="S369" s="88"/>
      <c r="T369" s="89"/>
      <c r="U369" s="88"/>
      <c r="V369" s="88"/>
      <c r="W369" s="88"/>
      <c r="X369" s="88"/>
      <c r="Y369" s="88"/>
      <c r="Z369" s="88"/>
    </row>
    <row r="370" spans="1:26" ht="30" customHeight="1" x14ac:dyDescent="0.2">
      <c r="A370" s="88"/>
      <c r="B370" s="88"/>
      <c r="C370" s="88"/>
      <c r="D370" s="88"/>
      <c r="E370" s="88"/>
      <c r="F370" s="88"/>
      <c r="G370" s="88"/>
      <c r="H370" s="88"/>
      <c r="I370" s="88"/>
      <c r="J370" s="88"/>
      <c r="K370" s="88"/>
      <c r="L370" s="88"/>
      <c r="M370" s="88"/>
      <c r="N370" s="88"/>
      <c r="O370" s="87"/>
      <c r="P370" s="87"/>
      <c r="Q370" s="88"/>
      <c r="R370" s="88"/>
      <c r="S370" s="88"/>
      <c r="T370" s="89"/>
      <c r="U370" s="88"/>
      <c r="V370" s="88"/>
      <c r="W370" s="88"/>
      <c r="X370" s="88"/>
      <c r="Y370" s="88"/>
      <c r="Z370" s="88"/>
    </row>
    <row r="371" spans="1:26" ht="30" customHeight="1" x14ac:dyDescent="0.2">
      <c r="A371" s="88"/>
      <c r="B371" s="88"/>
      <c r="C371" s="88"/>
      <c r="D371" s="88"/>
      <c r="E371" s="88"/>
      <c r="F371" s="88"/>
      <c r="G371" s="88"/>
      <c r="H371" s="88"/>
      <c r="I371" s="88"/>
      <c r="J371" s="88"/>
      <c r="K371" s="88"/>
      <c r="L371" s="88"/>
      <c r="M371" s="88"/>
      <c r="N371" s="88"/>
      <c r="O371" s="87"/>
      <c r="P371" s="87"/>
      <c r="Q371" s="88"/>
      <c r="R371" s="88"/>
      <c r="S371" s="88"/>
      <c r="T371" s="89"/>
      <c r="U371" s="88"/>
      <c r="V371" s="88"/>
      <c r="W371" s="88"/>
      <c r="X371" s="88"/>
      <c r="Y371" s="88"/>
      <c r="Z371" s="88"/>
    </row>
    <row r="372" spans="1:26" ht="30" customHeight="1" x14ac:dyDescent="0.2">
      <c r="A372" s="88"/>
      <c r="B372" s="88"/>
      <c r="C372" s="88"/>
      <c r="D372" s="88"/>
      <c r="E372" s="88"/>
      <c r="F372" s="88"/>
      <c r="G372" s="88"/>
      <c r="H372" s="88"/>
      <c r="I372" s="88"/>
      <c r="J372" s="88"/>
      <c r="K372" s="88"/>
      <c r="L372" s="88"/>
      <c r="M372" s="88"/>
      <c r="N372" s="88"/>
      <c r="O372" s="87"/>
      <c r="P372" s="87"/>
      <c r="Q372" s="88"/>
      <c r="R372" s="88"/>
      <c r="S372" s="88"/>
      <c r="T372" s="89"/>
      <c r="U372" s="88"/>
      <c r="V372" s="88"/>
      <c r="W372" s="88"/>
      <c r="X372" s="88"/>
      <c r="Y372" s="88"/>
      <c r="Z372" s="88"/>
    </row>
    <row r="373" spans="1:26" ht="30" customHeight="1" x14ac:dyDescent="0.2">
      <c r="A373" s="88"/>
      <c r="B373" s="88"/>
      <c r="C373" s="88"/>
      <c r="D373" s="88"/>
      <c r="E373" s="88"/>
      <c r="F373" s="88"/>
      <c r="G373" s="88"/>
      <c r="H373" s="88"/>
      <c r="I373" s="88"/>
      <c r="J373" s="88"/>
      <c r="K373" s="88"/>
      <c r="L373" s="88"/>
      <c r="M373" s="88"/>
      <c r="N373" s="88"/>
      <c r="O373" s="87"/>
      <c r="P373" s="87"/>
      <c r="Q373" s="88"/>
      <c r="R373" s="88"/>
      <c r="S373" s="88"/>
      <c r="T373" s="89"/>
      <c r="U373" s="88"/>
      <c r="V373" s="88"/>
      <c r="W373" s="88"/>
      <c r="X373" s="88"/>
      <c r="Y373" s="88"/>
      <c r="Z373" s="88"/>
    </row>
    <row r="374" spans="1:26" ht="30" customHeight="1" x14ac:dyDescent="0.2">
      <c r="A374" s="88"/>
      <c r="B374" s="88"/>
      <c r="C374" s="88"/>
      <c r="D374" s="88"/>
      <c r="E374" s="88"/>
      <c r="F374" s="88"/>
      <c r="G374" s="88"/>
      <c r="H374" s="88"/>
      <c r="I374" s="88"/>
      <c r="J374" s="88"/>
      <c r="K374" s="88"/>
      <c r="L374" s="88"/>
      <c r="M374" s="88"/>
      <c r="N374" s="88"/>
      <c r="O374" s="87"/>
      <c r="P374" s="87"/>
      <c r="Q374" s="88"/>
      <c r="R374" s="88"/>
      <c r="S374" s="88"/>
      <c r="T374" s="89"/>
      <c r="U374" s="88"/>
      <c r="V374" s="88"/>
      <c r="W374" s="88"/>
      <c r="X374" s="88"/>
      <c r="Y374" s="88"/>
      <c r="Z374" s="88"/>
    </row>
    <row r="375" spans="1:26" ht="30" customHeight="1" x14ac:dyDescent="0.2">
      <c r="A375" s="88"/>
      <c r="B375" s="88"/>
      <c r="C375" s="88"/>
      <c r="D375" s="88"/>
      <c r="E375" s="88"/>
      <c r="F375" s="88"/>
      <c r="G375" s="88"/>
      <c r="H375" s="88"/>
      <c r="I375" s="88"/>
      <c r="J375" s="88"/>
      <c r="K375" s="88"/>
      <c r="L375" s="88"/>
      <c r="M375" s="88"/>
      <c r="N375" s="88"/>
      <c r="O375" s="87"/>
      <c r="P375" s="87"/>
      <c r="Q375" s="88"/>
      <c r="R375" s="88"/>
      <c r="S375" s="88"/>
      <c r="T375" s="89"/>
      <c r="U375" s="88"/>
      <c r="V375" s="88"/>
      <c r="W375" s="88"/>
      <c r="X375" s="88"/>
      <c r="Y375" s="88"/>
      <c r="Z375" s="88"/>
    </row>
    <row r="376" spans="1:26" ht="30" customHeight="1" x14ac:dyDescent="0.2">
      <c r="A376" s="88"/>
      <c r="B376" s="88"/>
      <c r="C376" s="88"/>
      <c r="D376" s="88"/>
      <c r="E376" s="88"/>
      <c r="F376" s="88"/>
      <c r="G376" s="88"/>
      <c r="H376" s="88"/>
      <c r="I376" s="88"/>
      <c r="J376" s="88"/>
      <c r="K376" s="88"/>
      <c r="L376" s="88"/>
      <c r="M376" s="88"/>
      <c r="N376" s="88"/>
      <c r="O376" s="87"/>
      <c r="P376" s="87"/>
      <c r="Q376" s="88"/>
      <c r="R376" s="88"/>
      <c r="S376" s="88"/>
      <c r="T376" s="89"/>
      <c r="U376" s="88"/>
      <c r="V376" s="88"/>
      <c r="W376" s="88"/>
      <c r="X376" s="88"/>
      <c r="Y376" s="88"/>
      <c r="Z376" s="88"/>
    </row>
    <row r="377" spans="1:26" ht="30" customHeight="1" x14ac:dyDescent="0.2">
      <c r="A377" s="88"/>
      <c r="B377" s="88"/>
      <c r="C377" s="88"/>
      <c r="D377" s="88"/>
      <c r="E377" s="88"/>
      <c r="F377" s="88"/>
      <c r="G377" s="88"/>
      <c r="H377" s="88"/>
      <c r="I377" s="88"/>
      <c r="J377" s="88"/>
      <c r="K377" s="88"/>
      <c r="L377" s="88"/>
      <c r="M377" s="88"/>
      <c r="N377" s="88"/>
      <c r="O377" s="87"/>
      <c r="P377" s="87"/>
      <c r="Q377" s="88"/>
      <c r="R377" s="88"/>
      <c r="S377" s="88"/>
      <c r="T377" s="89"/>
      <c r="U377" s="88"/>
      <c r="V377" s="88"/>
      <c r="W377" s="88"/>
      <c r="X377" s="88"/>
      <c r="Y377" s="88"/>
      <c r="Z377" s="88"/>
    </row>
    <row r="378" spans="1:26" ht="30" customHeight="1" x14ac:dyDescent="0.2">
      <c r="A378" s="88"/>
      <c r="B378" s="88"/>
      <c r="C378" s="88"/>
      <c r="D378" s="88"/>
      <c r="E378" s="88"/>
      <c r="F378" s="88"/>
      <c r="G378" s="88"/>
      <c r="H378" s="88"/>
      <c r="I378" s="88"/>
      <c r="J378" s="88"/>
      <c r="K378" s="88"/>
      <c r="L378" s="88"/>
      <c r="M378" s="88"/>
      <c r="N378" s="88"/>
      <c r="O378" s="87"/>
      <c r="P378" s="87"/>
      <c r="Q378" s="88"/>
      <c r="R378" s="88"/>
      <c r="S378" s="88"/>
      <c r="T378" s="89"/>
      <c r="U378" s="88"/>
      <c r="V378" s="88"/>
      <c r="W378" s="88"/>
      <c r="X378" s="88"/>
      <c r="Y378" s="88"/>
      <c r="Z378" s="88"/>
    </row>
    <row r="379" spans="1:26" ht="30" customHeight="1" x14ac:dyDescent="0.2">
      <c r="A379" s="88"/>
      <c r="B379" s="88"/>
      <c r="C379" s="88"/>
      <c r="D379" s="88"/>
      <c r="E379" s="88"/>
      <c r="F379" s="88"/>
      <c r="G379" s="88"/>
      <c r="H379" s="88"/>
      <c r="I379" s="88"/>
      <c r="J379" s="88"/>
      <c r="K379" s="88"/>
      <c r="L379" s="88"/>
      <c r="M379" s="88"/>
      <c r="N379" s="88"/>
      <c r="O379" s="87"/>
      <c r="P379" s="87"/>
      <c r="Q379" s="88"/>
      <c r="R379" s="88"/>
      <c r="S379" s="88"/>
      <c r="T379" s="89"/>
      <c r="U379" s="88"/>
      <c r="V379" s="88"/>
      <c r="W379" s="88"/>
      <c r="X379" s="88"/>
      <c r="Y379" s="88"/>
      <c r="Z379" s="88"/>
    </row>
    <row r="380" spans="1:26" ht="30" customHeight="1" x14ac:dyDescent="0.2">
      <c r="A380" s="88"/>
      <c r="B380" s="88"/>
      <c r="C380" s="88"/>
      <c r="D380" s="88"/>
      <c r="E380" s="88"/>
      <c r="F380" s="88"/>
      <c r="G380" s="88"/>
      <c r="H380" s="88"/>
      <c r="I380" s="88"/>
      <c r="J380" s="88"/>
      <c r="K380" s="88"/>
      <c r="L380" s="88"/>
      <c r="M380" s="88"/>
      <c r="N380" s="88"/>
      <c r="O380" s="87"/>
      <c r="P380" s="87"/>
      <c r="Q380" s="88"/>
      <c r="R380" s="88"/>
      <c r="S380" s="88"/>
      <c r="T380" s="89"/>
      <c r="U380" s="88"/>
      <c r="V380" s="88"/>
      <c r="W380" s="88"/>
      <c r="X380" s="88"/>
      <c r="Y380" s="88"/>
      <c r="Z380" s="88"/>
    </row>
    <row r="381" spans="1:26" ht="30" customHeight="1" x14ac:dyDescent="0.2">
      <c r="A381" s="88"/>
      <c r="B381" s="88"/>
      <c r="C381" s="88"/>
      <c r="D381" s="88"/>
      <c r="E381" s="88"/>
      <c r="F381" s="88"/>
      <c r="G381" s="88"/>
      <c r="H381" s="88"/>
      <c r="I381" s="88"/>
      <c r="J381" s="88"/>
      <c r="K381" s="88"/>
      <c r="L381" s="88"/>
      <c r="M381" s="88"/>
      <c r="N381" s="88"/>
      <c r="O381" s="87"/>
      <c r="P381" s="87"/>
      <c r="Q381" s="88"/>
      <c r="R381" s="88"/>
      <c r="S381" s="88"/>
      <c r="T381" s="89"/>
      <c r="U381" s="88"/>
      <c r="V381" s="88"/>
      <c r="W381" s="88"/>
      <c r="X381" s="88"/>
      <c r="Y381" s="88"/>
      <c r="Z381" s="88"/>
    </row>
    <row r="382" spans="1:26" ht="30" customHeight="1" x14ac:dyDescent="0.2">
      <c r="A382" s="88"/>
      <c r="B382" s="88"/>
      <c r="C382" s="88"/>
      <c r="D382" s="88"/>
      <c r="E382" s="88"/>
      <c r="F382" s="88"/>
      <c r="G382" s="88"/>
      <c r="H382" s="88"/>
      <c r="I382" s="88"/>
      <c r="J382" s="88"/>
      <c r="K382" s="88"/>
      <c r="L382" s="88"/>
      <c r="M382" s="88"/>
      <c r="N382" s="88"/>
      <c r="O382" s="87"/>
      <c r="P382" s="87"/>
      <c r="Q382" s="88"/>
      <c r="R382" s="88"/>
      <c r="S382" s="88"/>
      <c r="T382" s="89"/>
      <c r="U382" s="88"/>
      <c r="V382" s="88"/>
      <c r="W382" s="88"/>
      <c r="X382" s="88"/>
      <c r="Y382" s="88"/>
      <c r="Z382" s="88"/>
    </row>
    <row r="383" spans="1:26" ht="30" customHeight="1" x14ac:dyDescent="0.2">
      <c r="A383" s="88"/>
      <c r="B383" s="88"/>
      <c r="C383" s="88"/>
      <c r="D383" s="88"/>
      <c r="E383" s="88"/>
      <c r="F383" s="88"/>
      <c r="G383" s="88"/>
      <c r="H383" s="88"/>
      <c r="I383" s="88"/>
      <c r="J383" s="88"/>
      <c r="K383" s="88"/>
      <c r="L383" s="88"/>
      <c r="M383" s="88"/>
      <c r="N383" s="88"/>
      <c r="O383" s="87"/>
      <c r="P383" s="87"/>
      <c r="Q383" s="88"/>
      <c r="R383" s="88"/>
      <c r="S383" s="88"/>
      <c r="T383" s="89"/>
      <c r="U383" s="88"/>
      <c r="V383" s="88"/>
      <c r="W383" s="88"/>
      <c r="X383" s="88"/>
      <c r="Y383" s="88"/>
      <c r="Z383" s="88"/>
    </row>
    <row r="384" spans="1:26" ht="30" customHeight="1" x14ac:dyDescent="0.2">
      <c r="A384" s="88"/>
      <c r="B384" s="88"/>
      <c r="C384" s="88"/>
      <c r="D384" s="88"/>
      <c r="E384" s="88"/>
      <c r="F384" s="88"/>
      <c r="G384" s="88"/>
      <c r="H384" s="88"/>
      <c r="I384" s="88"/>
      <c r="J384" s="88"/>
      <c r="K384" s="88"/>
      <c r="L384" s="88"/>
      <c r="M384" s="88"/>
      <c r="N384" s="88"/>
      <c r="O384" s="87"/>
      <c r="P384" s="87"/>
      <c r="Q384" s="88"/>
      <c r="R384" s="88"/>
      <c r="S384" s="88"/>
      <c r="T384" s="89"/>
      <c r="U384" s="88"/>
      <c r="V384" s="88"/>
      <c r="W384" s="88"/>
      <c r="X384" s="88"/>
      <c r="Y384" s="88"/>
      <c r="Z384" s="88"/>
    </row>
    <row r="385" spans="1:26" ht="30" customHeight="1" x14ac:dyDescent="0.2">
      <c r="A385" s="88"/>
      <c r="B385" s="88"/>
      <c r="C385" s="88"/>
      <c r="D385" s="88"/>
      <c r="E385" s="88"/>
      <c r="F385" s="88"/>
      <c r="G385" s="88"/>
      <c r="H385" s="88"/>
      <c r="I385" s="88"/>
      <c r="J385" s="88"/>
      <c r="K385" s="88"/>
      <c r="L385" s="88"/>
      <c r="M385" s="88"/>
      <c r="N385" s="88"/>
      <c r="O385" s="87"/>
      <c r="P385" s="87"/>
      <c r="Q385" s="88"/>
      <c r="R385" s="88"/>
      <c r="S385" s="88"/>
      <c r="T385" s="89"/>
      <c r="U385" s="88"/>
      <c r="V385" s="88"/>
      <c r="W385" s="88"/>
      <c r="X385" s="88"/>
      <c r="Y385" s="88"/>
      <c r="Z385" s="88"/>
    </row>
    <row r="386" spans="1:26" ht="30" customHeight="1" x14ac:dyDescent="0.2">
      <c r="A386" s="88"/>
      <c r="B386" s="88"/>
      <c r="C386" s="88"/>
      <c r="D386" s="88"/>
      <c r="E386" s="88"/>
      <c r="F386" s="88"/>
      <c r="G386" s="88"/>
      <c r="H386" s="88"/>
      <c r="I386" s="88"/>
      <c r="J386" s="88"/>
      <c r="K386" s="88"/>
      <c r="L386" s="88"/>
      <c r="M386" s="88"/>
      <c r="N386" s="88"/>
      <c r="O386" s="87"/>
      <c r="P386" s="87"/>
      <c r="Q386" s="88"/>
      <c r="R386" s="88"/>
      <c r="S386" s="88"/>
      <c r="T386" s="89"/>
      <c r="U386" s="88"/>
      <c r="V386" s="88"/>
      <c r="W386" s="88"/>
      <c r="X386" s="88"/>
      <c r="Y386" s="88"/>
      <c r="Z386" s="88"/>
    </row>
    <row r="387" spans="1:26" ht="30" customHeight="1" x14ac:dyDescent="0.2">
      <c r="A387" s="88"/>
      <c r="B387" s="88"/>
      <c r="C387" s="88"/>
      <c r="D387" s="88"/>
      <c r="E387" s="88"/>
      <c r="F387" s="88"/>
      <c r="G387" s="88"/>
      <c r="H387" s="88"/>
      <c r="I387" s="88"/>
      <c r="J387" s="88"/>
      <c r="K387" s="88"/>
      <c r="L387" s="88"/>
      <c r="M387" s="88"/>
      <c r="N387" s="88"/>
      <c r="O387" s="87"/>
      <c r="P387" s="87"/>
      <c r="Q387" s="88"/>
      <c r="R387" s="88"/>
      <c r="S387" s="88"/>
      <c r="T387" s="89"/>
      <c r="U387" s="88"/>
      <c r="V387" s="88"/>
      <c r="W387" s="88"/>
      <c r="X387" s="88"/>
      <c r="Y387" s="88"/>
      <c r="Z387" s="88"/>
    </row>
    <row r="388" spans="1:26" ht="30" customHeight="1" x14ac:dyDescent="0.2">
      <c r="A388" s="88"/>
      <c r="B388" s="88"/>
      <c r="C388" s="88"/>
      <c r="D388" s="88"/>
      <c r="E388" s="88"/>
      <c r="F388" s="88"/>
      <c r="G388" s="88"/>
      <c r="H388" s="88"/>
      <c r="I388" s="88"/>
      <c r="J388" s="88"/>
      <c r="K388" s="88"/>
      <c r="L388" s="88"/>
      <c r="M388" s="88"/>
      <c r="N388" s="88"/>
      <c r="O388" s="87"/>
      <c r="P388" s="87"/>
      <c r="Q388" s="88"/>
      <c r="R388" s="88"/>
      <c r="S388" s="88"/>
      <c r="T388" s="89"/>
      <c r="U388" s="88"/>
      <c r="V388" s="88"/>
      <c r="W388" s="88"/>
      <c r="X388" s="88"/>
      <c r="Y388" s="88"/>
      <c r="Z388" s="88"/>
    </row>
    <row r="389" spans="1:26" ht="30" customHeight="1" x14ac:dyDescent="0.2">
      <c r="A389" s="88"/>
      <c r="B389" s="88"/>
      <c r="C389" s="88"/>
      <c r="D389" s="88"/>
      <c r="E389" s="88"/>
      <c r="F389" s="88"/>
      <c r="G389" s="88"/>
      <c r="H389" s="88"/>
      <c r="I389" s="88"/>
      <c r="J389" s="88"/>
      <c r="K389" s="88"/>
      <c r="L389" s="88"/>
      <c r="M389" s="88"/>
      <c r="N389" s="88"/>
      <c r="O389" s="87"/>
      <c r="P389" s="87"/>
      <c r="Q389" s="88"/>
      <c r="R389" s="88"/>
      <c r="S389" s="88"/>
      <c r="T389" s="89"/>
      <c r="U389" s="88"/>
      <c r="V389" s="88"/>
      <c r="W389" s="88"/>
      <c r="X389" s="88"/>
      <c r="Y389" s="88"/>
      <c r="Z389" s="88"/>
    </row>
    <row r="390" spans="1:26" ht="30" customHeight="1" x14ac:dyDescent="0.2">
      <c r="A390" s="88"/>
      <c r="B390" s="88"/>
      <c r="C390" s="88"/>
      <c r="D390" s="88"/>
      <c r="E390" s="88"/>
      <c r="F390" s="88"/>
      <c r="G390" s="88"/>
      <c r="H390" s="88"/>
      <c r="I390" s="88"/>
      <c r="J390" s="88"/>
      <c r="K390" s="88"/>
      <c r="L390" s="88"/>
      <c r="M390" s="88"/>
      <c r="N390" s="88"/>
      <c r="O390" s="87"/>
      <c r="P390" s="87"/>
      <c r="Q390" s="88"/>
      <c r="R390" s="88"/>
      <c r="S390" s="88"/>
      <c r="T390" s="89"/>
      <c r="U390" s="88"/>
      <c r="V390" s="88"/>
      <c r="W390" s="88"/>
      <c r="X390" s="88"/>
      <c r="Y390" s="88"/>
      <c r="Z390" s="88"/>
    </row>
    <row r="391" spans="1:26" ht="30" customHeight="1" x14ac:dyDescent="0.2">
      <c r="A391" s="88"/>
      <c r="B391" s="88"/>
      <c r="C391" s="88"/>
      <c r="D391" s="88"/>
      <c r="E391" s="88"/>
      <c r="F391" s="88"/>
      <c r="G391" s="88"/>
      <c r="H391" s="88"/>
      <c r="I391" s="88"/>
      <c r="J391" s="88"/>
      <c r="K391" s="88"/>
      <c r="L391" s="88"/>
      <c r="M391" s="88"/>
      <c r="N391" s="88"/>
      <c r="O391" s="87"/>
      <c r="P391" s="87"/>
      <c r="Q391" s="88"/>
      <c r="R391" s="88"/>
      <c r="S391" s="88"/>
      <c r="T391" s="89"/>
      <c r="U391" s="88"/>
      <c r="V391" s="88"/>
      <c r="W391" s="88"/>
      <c r="X391" s="88"/>
      <c r="Y391" s="88"/>
      <c r="Z391" s="88"/>
    </row>
    <row r="392" spans="1:26" ht="30" customHeight="1" x14ac:dyDescent="0.2">
      <c r="A392" s="88"/>
      <c r="B392" s="88"/>
      <c r="C392" s="88"/>
      <c r="D392" s="88"/>
      <c r="E392" s="88"/>
      <c r="F392" s="88"/>
      <c r="G392" s="88"/>
      <c r="H392" s="88"/>
      <c r="I392" s="88"/>
      <c r="J392" s="88"/>
      <c r="K392" s="88"/>
      <c r="L392" s="88"/>
      <c r="M392" s="88"/>
      <c r="N392" s="88"/>
      <c r="O392" s="87"/>
      <c r="P392" s="87"/>
      <c r="Q392" s="88"/>
      <c r="R392" s="88"/>
      <c r="S392" s="88"/>
      <c r="T392" s="89"/>
      <c r="U392" s="88"/>
      <c r="V392" s="88"/>
      <c r="W392" s="88"/>
      <c r="X392" s="88"/>
      <c r="Y392" s="88"/>
      <c r="Z392" s="88"/>
    </row>
    <row r="393" spans="1:26" ht="30" customHeight="1" x14ac:dyDescent="0.2">
      <c r="A393" s="88"/>
      <c r="B393" s="88"/>
      <c r="C393" s="88"/>
      <c r="D393" s="88"/>
      <c r="E393" s="88"/>
      <c r="F393" s="88"/>
      <c r="G393" s="88"/>
      <c r="H393" s="88"/>
      <c r="I393" s="88"/>
      <c r="J393" s="88"/>
      <c r="K393" s="88"/>
      <c r="L393" s="88"/>
      <c r="M393" s="88"/>
      <c r="N393" s="88"/>
      <c r="O393" s="87"/>
      <c r="P393" s="87"/>
      <c r="Q393" s="88"/>
      <c r="R393" s="88"/>
      <c r="S393" s="88"/>
      <c r="T393" s="89"/>
      <c r="U393" s="88"/>
      <c r="V393" s="88"/>
      <c r="W393" s="88"/>
      <c r="X393" s="88"/>
      <c r="Y393" s="88"/>
      <c r="Z393" s="88"/>
    </row>
    <row r="394" spans="1:26" ht="30" customHeight="1" x14ac:dyDescent="0.2">
      <c r="A394" s="88"/>
      <c r="B394" s="88"/>
      <c r="C394" s="88"/>
      <c r="D394" s="88"/>
      <c r="E394" s="88"/>
      <c r="F394" s="88"/>
      <c r="G394" s="88"/>
      <c r="H394" s="88"/>
      <c r="I394" s="88"/>
      <c r="J394" s="88"/>
      <c r="K394" s="88"/>
      <c r="L394" s="88"/>
      <c r="M394" s="88"/>
      <c r="N394" s="88"/>
      <c r="O394" s="87"/>
      <c r="P394" s="87"/>
      <c r="Q394" s="88"/>
      <c r="R394" s="88"/>
      <c r="S394" s="88"/>
      <c r="T394" s="89"/>
      <c r="U394" s="88"/>
      <c r="V394" s="88"/>
      <c r="W394" s="88"/>
      <c r="X394" s="88"/>
      <c r="Y394" s="88"/>
      <c r="Z394" s="88"/>
    </row>
    <row r="395" spans="1:26" ht="30" customHeight="1" x14ac:dyDescent="0.2">
      <c r="A395" s="88"/>
      <c r="B395" s="88"/>
      <c r="C395" s="88"/>
      <c r="D395" s="88"/>
      <c r="E395" s="88"/>
      <c r="F395" s="88"/>
      <c r="G395" s="88"/>
      <c r="H395" s="88"/>
      <c r="I395" s="88"/>
      <c r="J395" s="88"/>
      <c r="K395" s="88"/>
      <c r="L395" s="88"/>
      <c r="M395" s="88"/>
      <c r="N395" s="88"/>
      <c r="O395" s="87"/>
      <c r="P395" s="87"/>
      <c r="Q395" s="88"/>
      <c r="R395" s="88"/>
      <c r="S395" s="88"/>
      <c r="T395" s="89"/>
      <c r="U395" s="88"/>
      <c r="V395" s="88"/>
      <c r="W395" s="88"/>
      <c r="X395" s="88"/>
      <c r="Y395" s="88"/>
      <c r="Z395" s="88"/>
    </row>
    <row r="396" spans="1:26" ht="30" customHeight="1" x14ac:dyDescent="0.2">
      <c r="A396" s="88"/>
      <c r="B396" s="88"/>
      <c r="C396" s="88"/>
      <c r="D396" s="88"/>
      <c r="E396" s="88"/>
      <c r="F396" s="88"/>
      <c r="G396" s="88"/>
      <c r="H396" s="88"/>
      <c r="I396" s="88"/>
      <c r="J396" s="88"/>
      <c r="K396" s="88"/>
      <c r="L396" s="88"/>
      <c r="M396" s="88"/>
      <c r="N396" s="88"/>
      <c r="O396" s="87"/>
      <c r="P396" s="87"/>
      <c r="Q396" s="88"/>
      <c r="R396" s="88"/>
      <c r="S396" s="88"/>
      <c r="T396" s="89"/>
      <c r="U396" s="88"/>
      <c r="V396" s="88"/>
      <c r="W396" s="88"/>
      <c r="X396" s="88"/>
      <c r="Y396" s="88"/>
      <c r="Z396" s="88"/>
    </row>
    <row r="397" spans="1:26" ht="30" customHeight="1" x14ac:dyDescent="0.2">
      <c r="A397" s="88"/>
      <c r="B397" s="88"/>
      <c r="C397" s="88"/>
      <c r="D397" s="88"/>
      <c r="E397" s="88"/>
      <c r="F397" s="88"/>
      <c r="G397" s="88"/>
      <c r="H397" s="88"/>
      <c r="I397" s="88"/>
      <c r="J397" s="88"/>
      <c r="K397" s="88"/>
      <c r="L397" s="88"/>
      <c r="M397" s="88"/>
      <c r="N397" s="88"/>
      <c r="O397" s="87"/>
      <c r="P397" s="87"/>
      <c r="Q397" s="88"/>
      <c r="R397" s="88"/>
      <c r="S397" s="88"/>
      <c r="T397" s="89"/>
      <c r="U397" s="88"/>
      <c r="V397" s="88"/>
      <c r="W397" s="88"/>
      <c r="X397" s="88"/>
      <c r="Y397" s="88"/>
      <c r="Z397" s="88"/>
    </row>
    <row r="398" spans="1:26" ht="30" customHeight="1" x14ac:dyDescent="0.2">
      <c r="A398" s="88"/>
      <c r="B398" s="88"/>
      <c r="C398" s="88"/>
      <c r="D398" s="88"/>
      <c r="E398" s="88"/>
      <c r="F398" s="88"/>
      <c r="G398" s="88"/>
      <c r="H398" s="88"/>
      <c r="I398" s="88"/>
      <c r="J398" s="88"/>
      <c r="K398" s="88"/>
      <c r="L398" s="88"/>
      <c r="M398" s="88"/>
      <c r="N398" s="88"/>
      <c r="O398" s="87"/>
      <c r="P398" s="87"/>
      <c r="Q398" s="88"/>
      <c r="R398" s="88"/>
      <c r="S398" s="88"/>
      <c r="T398" s="89"/>
      <c r="U398" s="88"/>
      <c r="V398" s="88"/>
      <c r="W398" s="88"/>
      <c r="X398" s="88"/>
      <c r="Y398" s="88"/>
      <c r="Z398" s="88"/>
    </row>
    <row r="399" spans="1:26" ht="30" customHeight="1" x14ac:dyDescent="0.2">
      <c r="A399" s="88"/>
      <c r="B399" s="88"/>
      <c r="C399" s="88"/>
      <c r="D399" s="88"/>
      <c r="E399" s="88"/>
      <c r="F399" s="88"/>
      <c r="G399" s="88"/>
      <c r="H399" s="88"/>
      <c r="I399" s="88"/>
      <c r="J399" s="88"/>
      <c r="K399" s="88"/>
      <c r="L399" s="88"/>
      <c r="M399" s="88"/>
      <c r="N399" s="88"/>
      <c r="O399" s="87"/>
      <c r="P399" s="87"/>
      <c r="Q399" s="88"/>
      <c r="R399" s="88"/>
      <c r="S399" s="88"/>
      <c r="T399" s="89"/>
      <c r="U399" s="88"/>
      <c r="V399" s="88"/>
      <c r="W399" s="88"/>
      <c r="X399" s="88"/>
      <c r="Y399" s="88"/>
      <c r="Z399" s="88"/>
    </row>
    <row r="400" spans="1:26" ht="30" customHeight="1" x14ac:dyDescent="0.2">
      <c r="A400" s="88"/>
      <c r="B400" s="88"/>
      <c r="C400" s="88"/>
      <c r="D400" s="88"/>
      <c r="E400" s="88"/>
      <c r="F400" s="88"/>
      <c r="G400" s="88"/>
      <c r="H400" s="88"/>
      <c r="I400" s="88"/>
      <c r="J400" s="88"/>
      <c r="K400" s="88"/>
      <c r="L400" s="88"/>
      <c r="M400" s="88"/>
      <c r="N400" s="88"/>
      <c r="O400" s="87"/>
      <c r="P400" s="87"/>
      <c r="Q400" s="88"/>
      <c r="R400" s="88"/>
      <c r="S400" s="88"/>
      <c r="T400" s="89"/>
      <c r="U400" s="88"/>
      <c r="V400" s="88"/>
      <c r="W400" s="88"/>
      <c r="X400" s="88"/>
      <c r="Y400" s="88"/>
      <c r="Z400" s="88"/>
    </row>
    <row r="401" spans="1:26" ht="30" customHeight="1" x14ac:dyDescent="0.2">
      <c r="A401" s="88"/>
      <c r="B401" s="88"/>
      <c r="C401" s="88"/>
      <c r="D401" s="88"/>
      <c r="E401" s="88"/>
      <c r="F401" s="88"/>
      <c r="G401" s="88"/>
      <c r="H401" s="88"/>
      <c r="I401" s="88"/>
      <c r="J401" s="88"/>
      <c r="K401" s="88"/>
      <c r="L401" s="88"/>
      <c r="M401" s="88"/>
      <c r="N401" s="88"/>
      <c r="O401" s="87"/>
      <c r="P401" s="87"/>
      <c r="Q401" s="88"/>
      <c r="R401" s="88"/>
      <c r="S401" s="88"/>
      <c r="T401" s="89"/>
      <c r="U401" s="88"/>
      <c r="V401" s="88"/>
      <c r="W401" s="88"/>
      <c r="X401" s="88"/>
      <c r="Y401" s="88"/>
      <c r="Z401" s="88"/>
    </row>
    <row r="402" spans="1:26" ht="30" customHeight="1" x14ac:dyDescent="0.2">
      <c r="A402" s="88"/>
      <c r="B402" s="88"/>
      <c r="C402" s="88"/>
      <c r="D402" s="88"/>
      <c r="E402" s="88"/>
      <c r="F402" s="88"/>
      <c r="G402" s="88"/>
      <c r="H402" s="88"/>
      <c r="I402" s="88"/>
      <c r="J402" s="88"/>
      <c r="K402" s="88"/>
      <c r="L402" s="88"/>
      <c r="M402" s="88"/>
      <c r="N402" s="88"/>
      <c r="O402" s="87"/>
      <c r="P402" s="87"/>
      <c r="Q402" s="88"/>
      <c r="R402" s="88"/>
      <c r="S402" s="88"/>
      <c r="T402" s="89"/>
      <c r="U402" s="88"/>
      <c r="V402" s="88"/>
      <c r="W402" s="88"/>
      <c r="X402" s="88"/>
      <c r="Y402" s="88"/>
      <c r="Z402" s="88"/>
    </row>
    <row r="403" spans="1:26" ht="30" customHeight="1" x14ac:dyDescent="0.2">
      <c r="A403" s="88"/>
      <c r="B403" s="88"/>
      <c r="C403" s="88"/>
      <c r="D403" s="88"/>
      <c r="E403" s="88"/>
      <c r="F403" s="88"/>
      <c r="G403" s="88"/>
      <c r="H403" s="88"/>
      <c r="I403" s="88"/>
      <c r="J403" s="88"/>
      <c r="K403" s="88"/>
      <c r="L403" s="88"/>
      <c r="M403" s="88"/>
      <c r="N403" s="88"/>
      <c r="O403" s="87"/>
      <c r="P403" s="87"/>
      <c r="Q403" s="88"/>
      <c r="R403" s="88"/>
      <c r="S403" s="88"/>
      <c r="T403" s="89"/>
      <c r="U403" s="88"/>
      <c r="V403" s="88"/>
      <c r="W403" s="88"/>
      <c r="X403" s="88"/>
      <c r="Y403" s="88"/>
      <c r="Z403" s="88"/>
    </row>
    <row r="404" spans="1:26" ht="30" customHeight="1" x14ac:dyDescent="0.2">
      <c r="A404" s="88"/>
      <c r="B404" s="88"/>
      <c r="C404" s="88"/>
      <c r="D404" s="88"/>
      <c r="E404" s="88"/>
      <c r="F404" s="88"/>
      <c r="G404" s="88"/>
      <c r="H404" s="88"/>
      <c r="I404" s="88"/>
      <c r="J404" s="88"/>
      <c r="K404" s="88"/>
      <c r="L404" s="88"/>
      <c r="M404" s="88"/>
      <c r="N404" s="88"/>
      <c r="O404" s="87"/>
      <c r="P404" s="87"/>
      <c r="Q404" s="88"/>
      <c r="R404" s="88"/>
      <c r="S404" s="88"/>
      <c r="T404" s="89"/>
      <c r="U404" s="88"/>
      <c r="V404" s="88"/>
      <c r="W404" s="88"/>
      <c r="X404" s="88"/>
      <c r="Y404" s="88"/>
      <c r="Z404" s="88"/>
    </row>
    <row r="405" spans="1:26" ht="30" customHeight="1" x14ac:dyDescent="0.2">
      <c r="A405" s="88"/>
      <c r="B405" s="88"/>
      <c r="C405" s="88"/>
      <c r="D405" s="88"/>
      <c r="E405" s="88"/>
      <c r="F405" s="88"/>
      <c r="G405" s="88"/>
      <c r="H405" s="88"/>
      <c r="I405" s="88"/>
      <c r="J405" s="88"/>
      <c r="K405" s="88"/>
      <c r="L405" s="88"/>
      <c r="M405" s="88"/>
      <c r="N405" s="88"/>
      <c r="O405" s="87"/>
      <c r="P405" s="87"/>
      <c r="Q405" s="88"/>
      <c r="R405" s="88"/>
      <c r="S405" s="88"/>
      <c r="T405" s="89"/>
      <c r="U405" s="88"/>
      <c r="V405" s="88"/>
      <c r="W405" s="88"/>
      <c r="X405" s="88"/>
      <c r="Y405" s="88"/>
      <c r="Z405" s="88"/>
    </row>
    <row r="406" spans="1:26" ht="30" customHeight="1" x14ac:dyDescent="0.2">
      <c r="A406" s="88"/>
      <c r="B406" s="88"/>
      <c r="C406" s="88"/>
      <c r="D406" s="88"/>
      <c r="E406" s="88"/>
      <c r="F406" s="88"/>
      <c r="G406" s="88"/>
      <c r="H406" s="88"/>
      <c r="I406" s="88"/>
      <c r="J406" s="88"/>
      <c r="K406" s="88"/>
      <c r="L406" s="88"/>
      <c r="M406" s="88"/>
      <c r="N406" s="88"/>
      <c r="O406" s="87"/>
      <c r="P406" s="87"/>
      <c r="Q406" s="88"/>
      <c r="R406" s="88"/>
      <c r="S406" s="88"/>
      <c r="T406" s="89"/>
      <c r="U406" s="88"/>
      <c r="V406" s="88"/>
      <c r="W406" s="88"/>
      <c r="X406" s="88"/>
      <c r="Y406" s="88"/>
      <c r="Z406" s="88"/>
    </row>
    <row r="407" spans="1:26" ht="30" customHeight="1" x14ac:dyDescent="0.2">
      <c r="A407" s="88"/>
      <c r="B407" s="88"/>
      <c r="C407" s="88"/>
      <c r="D407" s="88"/>
      <c r="E407" s="88"/>
      <c r="F407" s="88"/>
      <c r="G407" s="88"/>
      <c r="H407" s="88"/>
      <c r="I407" s="88"/>
      <c r="J407" s="88"/>
      <c r="K407" s="88"/>
      <c r="L407" s="88"/>
      <c r="M407" s="88"/>
      <c r="N407" s="88"/>
      <c r="O407" s="87"/>
      <c r="P407" s="87"/>
      <c r="Q407" s="88"/>
      <c r="R407" s="88"/>
      <c r="S407" s="88"/>
      <c r="T407" s="89"/>
      <c r="U407" s="88"/>
      <c r="V407" s="88"/>
      <c r="W407" s="88"/>
      <c r="X407" s="88"/>
      <c r="Y407" s="88"/>
      <c r="Z407" s="88"/>
    </row>
    <row r="408" spans="1:26" ht="30" customHeight="1" x14ac:dyDescent="0.2">
      <c r="A408" s="88"/>
      <c r="B408" s="88"/>
      <c r="C408" s="88"/>
      <c r="D408" s="88"/>
      <c r="E408" s="88"/>
      <c r="F408" s="88"/>
      <c r="G408" s="88"/>
      <c r="H408" s="88"/>
      <c r="I408" s="88"/>
      <c r="J408" s="88"/>
      <c r="K408" s="88"/>
      <c r="L408" s="88"/>
      <c r="M408" s="88"/>
      <c r="N408" s="88"/>
      <c r="O408" s="87"/>
      <c r="P408" s="87"/>
      <c r="Q408" s="88"/>
      <c r="R408" s="88"/>
      <c r="S408" s="88"/>
      <c r="T408" s="89"/>
      <c r="U408" s="88"/>
      <c r="V408" s="88"/>
      <c r="W408" s="88"/>
      <c r="X408" s="88"/>
      <c r="Y408" s="88"/>
      <c r="Z408" s="88"/>
    </row>
    <row r="409" spans="1:26" ht="30" customHeight="1" x14ac:dyDescent="0.2">
      <c r="A409" s="88"/>
      <c r="B409" s="88"/>
      <c r="C409" s="88"/>
      <c r="D409" s="88"/>
      <c r="E409" s="88"/>
      <c r="F409" s="88"/>
      <c r="G409" s="88"/>
      <c r="H409" s="88"/>
      <c r="I409" s="88"/>
      <c r="J409" s="88"/>
      <c r="K409" s="88"/>
      <c r="L409" s="88"/>
      <c r="M409" s="88"/>
      <c r="N409" s="88"/>
      <c r="O409" s="87"/>
      <c r="P409" s="87"/>
      <c r="Q409" s="88"/>
      <c r="R409" s="88"/>
      <c r="S409" s="88"/>
      <c r="T409" s="89"/>
      <c r="U409" s="88"/>
      <c r="V409" s="88"/>
      <c r="W409" s="88"/>
      <c r="X409" s="88"/>
      <c r="Y409" s="88"/>
      <c r="Z409" s="88"/>
    </row>
    <row r="410" spans="1:26" ht="30" customHeight="1" x14ac:dyDescent="0.2">
      <c r="A410" s="88"/>
      <c r="B410" s="88"/>
      <c r="C410" s="88"/>
      <c r="D410" s="88"/>
      <c r="E410" s="88"/>
      <c r="F410" s="88"/>
      <c r="G410" s="88"/>
      <c r="H410" s="88"/>
      <c r="I410" s="88"/>
      <c r="J410" s="88"/>
      <c r="K410" s="88"/>
      <c r="L410" s="88"/>
      <c r="M410" s="88"/>
      <c r="N410" s="88"/>
      <c r="O410" s="87"/>
      <c r="P410" s="87"/>
      <c r="Q410" s="88"/>
      <c r="R410" s="88"/>
      <c r="S410" s="88"/>
      <c r="T410" s="89"/>
      <c r="U410" s="88"/>
      <c r="V410" s="88"/>
      <c r="W410" s="88"/>
      <c r="X410" s="88"/>
      <c r="Y410" s="88"/>
      <c r="Z410" s="88"/>
    </row>
    <row r="411" spans="1:26" ht="30" customHeight="1" x14ac:dyDescent="0.2">
      <c r="A411" s="88"/>
      <c r="B411" s="88"/>
      <c r="C411" s="88"/>
      <c r="D411" s="88"/>
      <c r="E411" s="88"/>
      <c r="F411" s="88"/>
      <c r="G411" s="88"/>
      <c r="H411" s="88"/>
      <c r="I411" s="88"/>
      <c r="J411" s="88"/>
      <c r="K411" s="88"/>
      <c r="L411" s="88"/>
      <c r="M411" s="88"/>
      <c r="N411" s="88"/>
      <c r="O411" s="87"/>
      <c r="P411" s="87"/>
      <c r="Q411" s="88"/>
      <c r="R411" s="88"/>
      <c r="S411" s="88"/>
      <c r="T411" s="89"/>
      <c r="U411" s="88"/>
      <c r="V411" s="88"/>
      <c r="W411" s="88"/>
      <c r="X411" s="88"/>
      <c r="Y411" s="88"/>
      <c r="Z411" s="88"/>
    </row>
    <row r="412" spans="1:26" ht="30" customHeight="1" x14ac:dyDescent="0.2">
      <c r="A412" s="88"/>
      <c r="B412" s="88"/>
      <c r="C412" s="88"/>
      <c r="D412" s="88"/>
      <c r="E412" s="88"/>
      <c r="F412" s="88"/>
      <c r="G412" s="88"/>
      <c r="H412" s="88"/>
      <c r="I412" s="88"/>
      <c r="J412" s="88"/>
      <c r="K412" s="88"/>
      <c r="L412" s="88"/>
      <c r="M412" s="88"/>
      <c r="N412" s="88"/>
      <c r="O412" s="87"/>
      <c r="P412" s="87"/>
      <c r="Q412" s="88"/>
      <c r="R412" s="88"/>
      <c r="S412" s="88"/>
      <c r="T412" s="89"/>
      <c r="U412" s="88"/>
      <c r="V412" s="88"/>
      <c r="W412" s="88"/>
      <c r="X412" s="88"/>
      <c r="Y412" s="88"/>
      <c r="Z412" s="88"/>
    </row>
    <row r="413" spans="1:26" ht="30" customHeight="1" x14ac:dyDescent="0.2">
      <c r="A413" s="88"/>
      <c r="B413" s="88"/>
      <c r="C413" s="88"/>
      <c r="D413" s="88"/>
      <c r="E413" s="88"/>
      <c r="F413" s="88"/>
      <c r="G413" s="88"/>
      <c r="H413" s="88"/>
      <c r="I413" s="88"/>
      <c r="J413" s="88"/>
      <c r="K413" s="88"/>
      <c r="L413" s="88"/>
      <c r="M413" s="88"/>
      <c r="N413" s="88"/>
      <c r="O413" s="87"/>
      <c r="P413" s="87"/>
      <c r="Q413" s="88"/>
      <c r="R413" s="88"/>
      <c r="S413" s="88"/>
      <c r="T413" s="89"/>
      <c r="U413" s="88"/>
      <c r="V413" s="88"/>
      <c r="W413" s="88"/>
      <c r="X413" s="88"/>
      <c r="Y413" s="88"/>
      <c r="Z413" s="88"/>
    </row>
    <row r="414" spans="1:26" ht="30" customHeight="1" x14ac:dyDescent="0.2">
      <c r="A414" s="88"/>
      <c r="B414" s="88"/>
      <c r="C414" s="88"/>
      <c r="D414" s="88"/>
      <c r="E414" s="88"/>
      <c r="F414" s="88"/>
      <c r="G414" s="88"/>
      <c r="H414" s="88"/>
      <c r="I414" s="88"/>
      <c r="J414" s="88"/>
      <c r="K414" s="88"/>
      <c r="L414" s="88"/>
      <c r="M414" s="88"/>
      <c r="N414" s="88"/>
      <c r="O414" s="87"/>
      <c r="P414" s="87"/>
      <c r="Q414" s="88"/>
      <c r="R414" s="88"/>
      <c r="S414" s="88"/>
      <c r="T414" s="89"/>
      <c r="U414" s="88"/>
      <c r="V414" s="88"/>
      <c r="W414" s="88"/>
      <c r="X414" s="88"/>
      <c r="Y414" s="88"/>
      <c r="Z414" s="88"/>
    </row>
    <row r="415" spans="1:26" ht="30" customHeight="1" x14ac:dyDescent="0.2">
      <c r="A415" s="88"/>
      <c r="B415" s="88"/>
      <c r="C415" s="88"/>
      <c r="D415" s="88"/>
      <c r="E415" s="88"/>
      <c r="F415" s="88"/>
      <c r="G415" s="88"/>
      <c r="H415" s="88"/>
      <c r="I415" s="88"/>
      <c r="J415" s="88"/>
      <c r="K415" s="88"/>
      <c r="L415" s="88"/>
      <c r="M415" s="88"/>
      <c r="N415" s="88"/>
      <c r="O415" s="87"/>
      <c r="P415" s="87"/>
      <c r="Q415" s="88"/>
      <c r="R415" s="88"/>
      <c r="S415" s="88"/>
      <c r="T415" s="89"/>
      <c r="U415" s="88"/>
      <c r="V415" s="88"/>
      <c r="W415" s="88"/>
      <c r="X415" s="88"/>
      <c r="Y415" s="88"/>
      <c r="Z415" s="88"/>
    </row>
    <row r="416" spans="1:26" ht="30" customHeight="1" x14ac:dyDescent="0.2">
      <c r="A416" s="88"/>
      <c r="B416" s="88"/>
      <c r="C416" s="88"/>
      <c r="D416" s="88"/>
      <c r="E416" s="88"/>
      <c r="F416" s="88"/>
      <c r="G416" s="88"/>
      <c r="H416" s="88"/>
      <c r="I416" s="88"/>
      <c r="J416" s="88"/>
      <c r="K416" s="88"/>
      <c r="L416" s="88"/>
      <c r="M416" s="88"/>
      <c r="N416" s="88"/>
      <c r="O416" s="87"/>
      <c r="P416" s="87"/>
      <c r="Q416" s="88"/>
      <c r="R416" s="88"/>
      <c r="S416" s="88"/>
      <c r="T416" s="89"/>
      <c r="U416" s="88"/>
      <c r="V416" s="88"/>
      <c r="W416" s="88"/>
      <c r="X416" s="88"/>
      <c r="Y416" s="88"/>
      <c r="Z416" s="88"/>
    </row>
    <row r="417" spans="1:26" ht="30" customHeight="1" x14ac:dyDescent="0.2">
      <c r="A417" s="88"/>
      <c r="B417" s="88"/>
      <c r="C417" s="88"/>
      <c r="D417" s="88"/>
      <c r="E417" s="88"/>
      <c r="F417" s="88"/>
      <c r="G417" s="88"/>
      <c r="H417" s="88"/>
      <c r="I417" s="88"/>
      <c r="J417" s="88"/>
      <c r="K417" s="88"/>
      <c r="L417" s="88"/>
      <c r="M417" s="88"/>
      <c r="N417" s="88"/>
      <c r="O417" s="87"/>
      <c r="P417" s="87"/>
      <c r="Q417" s="88"/>
      <c r="R417" s="88"/>
      <c r="S417" s="88"/>
      <c r="T417" s="89"/>
      <c r="U417" s="88"/>
      <c r="V417" s="88"/>
      <c r="W417" s="88"/>
      <c r="X417" s="88"/>
      <c r="Y417" s="88"/>
      <c r="Z417" s="88"/>
    </row>
    <row r="418" spans="1:26" ht="30" customHeight="1" x14ac:dyDescent="0.2">
      <c r="A418" s="88"/>
      <c r="B418" s="88"/>
      <c r="C418" s="88"/>
      <c r="D418" s="88"/>
      <c r="E418" s="88"/>
      <c r="F418" s="88"/>
      <c r="G418" s="88"/>
      <c r="H418" s="88"/>
      <c r="I418" s="88"/>
      <c r="J418" s="88"/>
      <c r="K418" s="88"/>
      <c r="L418" s="88"/>
      <c r="M418" s="88"/>
      <c r="N418" s="88"/>
      <c r="O418" s="87"/>
      <c r="P418" s="87"/>
      <c r="Q418" s="88"/>
      <c r="R418" s="88"/>
      <c r="S418" s="88"/>
      <c r="T418" s="89"/>
      <c r="U418" s="88"/>
      <c r="V418" s="88"/>
      <c r="W418" s="88"/>
      <c r="X418" s="88"/>
      <c r="Y418" s="88"/>
      <c r="Z418" s="88"/>
    </row>
    <row r="419" spans="1:26" ht="30" customHeight="1" x14ac:dyDescent="0.2">
      <c r="A419" s="88"/>
      <c r="B419" s="88"/>
      <c r="C419" s="88"/>
      <c r="D419" s="88"/>
      <c r="E419" s="88"/>
      <c r="F419" s="88"/>
      <c r="G419" s="88"/>
      <c r="H419" s="88"/>
      <c r="I419" s="88"/>
      <c r="J419" s="88"/>
      <c r="K419" s="88"/>
      <c r="L419" s="88"/>
      <c r="M419" s="88"/>
      <c r="N419" s="88"/>
      <c r="O419" s="87"/>
      <c r="P419" s="87"/>
      <c r="Q419" s="88"/>
      <c r="R419" s="88"/>
      <c r="S419" s="88"/>
      <c r="T419" s="89"/>
      <c r="U419" s="88"/>
      <c r="V419" s="88"/>
      <c r="W419" s="88"/>
      <c r="X419" s="88"/>
      <c r="Y419" s="88"/>
      <c r="Z419" s="88"/>
    </row>
    <row r="420" spans="1:26" ht="30" customHeight="1" x14ac:dyDescent="0.2">
      <c r="A420" s="88"/>
      <c r="B420" s="88"/>
      <c r="C420" s="88"/>
      <c r="D420" s="88"/>
      <c r="E420" s="88"/>
      <c r="F420" s="88"/>
      <c r="G420" s="88"/>
      <c r="H420" s="88"/>
      <c r="I420" s="88"/>
      <c r="J420" s="88"/>
      <c r="K420" s="88"/>
      <c r="L420" s="88"/>
      <c r="M420" s="88"/>
      <c r="N420" s="88"/>
      <c r="O420" s="87"/>
      <c r="P420" s="87"/>
      <c r="Q420" s="88"/>
      <c r="R420" s="88"/>
      <c r="S420" s="88"/>
      <c r="T420" s="89"/>
      <c r="U420" s="88"/>
      <c r="V420" s="88"/>
      <c r="W420" s="88"/>
      <c r="X420" s="88"/>
      <c r="Y420" s="88"/>
      <c r="Z420" s="88"/>
    </row>
    <row r="421" spans="1:26" ht="30" customHeight="1" x14ac:dyDescent="0.2">
      <c r="A421" s="88"/>
      <c r="B421" s="88"/>
      <c r="C421" s="88"/>
      <c r="D421" s="88"/>
      <c r="E421" s="88"/>
      <c r="F421" s="88"/>
      <c r="G421" s="88"/>
      <c r="H421" s="88"/>
      <c r="I421" s="88"/>
      <c r="J421" s="88"/>
      <c r="K421" s="88"/>
      <c r="L421" s="88"/>
      <c r="M421" s="88"/>
      <c r="N421" s="88"/>
      <c r="O421" s="87"/>
      <c r="P421" s="87"/>
      <c r="Q421" s="88"/>
      <c r="R421" s="88"/>
      <c r="S421" s="88"/>
      <c r="T421" s="89"/>
      <c r="U421" s="88"/>
      <c r="V421" s="88"/>
      <c r="W421" s="88"/>
      <c r="X421" s="88"/>
      <c r="Y421" s="88"/>
      <c r="Z421" s="88"/>
    </row>
    <row r="422" spans="1:26" ht="30" customHeight="1" x14ac:dyDescent="0.2">
      <c r="A422" s="88"/>
      <c r="B422" s="88"/>
      <c r="C422" s="88"/>
      <c r="D422" s="88"/>
      <c r="E422" s="88"/>
      <c r="F422" s="88"/>
      <c r="G422" s="88"/>
      <c r="H422" s="88"/>
      <c r="I422" s="88"/>
      <c r="J422" s="88"/>
      <c r="K422" s="88"/>
      <c r="L422" s="88"/>
      <c r="M422" s="88"/>
      <c r="N422" s="88"/>
      <c r="O422" s="87"/>
      <c r="P422" s="87"/>
      <c r="Q422" s="88"/>
      <c r="R422" s="88"/>
      <c r="S422" s="88"/>
      <c r="T422" s="89"/>
      <c r="U422" s="88"/>
      <c r="V422" s="88"/>
      <c r="W422" s="88"/>
      <c r="X422" s="88"/>
      <c r="Y422" s="88"/>
      <c r="Z422" s="88"/>
    </row>
    <row r="423" spans="1:26" ht="30" customHeight="1" x14ac:dyDescent="0.2">
      <c r="A423" s="88"/>
      <c r="B423" s="88"/>
      <c r="C423" s="88"/>
      <c r="D423" s="88"/>
      <c r="E423" s="88"/>
      <c r="F423" s="88"/>
      <c r="G423" s="88"/>
      <c r="H423" s="88"/>
      <c r="I423" s="88"/>
      <c r="J423" s="88"/>
      <c r="K423" s="88"/>
      <c r="L423" s="88"/>
      <c r="M423" s="88"/>
      <c r="N423" s="88"/>
      <c r="O423" s="87"/>
      <c r="P423" s="87"/>
      <c r="Q423" s="88"/>
      <c r="R423" s="88"/>
      <c r="S423" s="88"/>
      <c r="T423" s="89"/>
      <c r="U423" s="88"/>
      <c r="V423" s="88"/>
      <c r="W423" s="88"/>
      <c r="X423" s="88"/>
      <c r="Y423" s="88"/>
      <c r="Z423" s="88"/>
    </row>
    <row r="424" spans="1:26" ht="30" customHeight="1" x14ac:dyDescent="0.2">
      <c r="A424" s="88"/>
      <c r="B424" s="88"/>
      <c r="C424" s="88"/>
      <c r="D424" s="88"/>
      <c r="E424" s="88"/>
      <c r="F424" s="88"/>
      <c r="G424" s="88"/>
      <c r="H424" s="88"/>
      <c r="I424" s="88"/>
      <c r="J424" s="88"/>
      <c r="K424" s="88"/>
      <c r="L424" s="88"/>
      <c r="M424" s="88"/>
      <c r="N424" s="88"/>
      <c r="O424" s="87"/>
      <c r="P424" s="87"/>
      <c r="Q424" s="88"/>
      <c r="R424" s="88"/>
      <c r="S424" s="88"/>
      <c r="T424" s="89"/>
      <c r="U424" s="88"/>
      <c r="V424" s="88"/>
      <c r="W424" s="88"/>
      <c r="X424" s="88"/>
      <c r="Y424" s="88"/>
      <c r="Z424" s="88"/>
    </row>
    <row r="425" spans="1:26" ht="30" customHeight="1" x14ac:dyDescent="0.2">
      <c r="A425" s="88"/>
      <c r="B425" s="88"/>
      <c r="C425" s="88"/>
      <c r="D425" s="88"/>
      <c r="E425" s="88"/>
      <c r="F425" s="88"/>
      <c r="G425" s="88"/>
      <c r="H425" s="88"/>
      <c r="I425" s="88"/>
      <c r="J425" s="88"/>
      <c r="K425" s="88"/>
      <c r="L425" s="88"/>
      <c r="M425" s="88"/>
      <c r="N425" s="88"/>
      <c r="O425" s="87"/>
      <c r="P425" s="87"/>
      <c r="Q425" s="88"/>
      <c r="R425" s="88"/>
      <c r="S425" s="88"/>
      <c r="T425" s="89"/>
      <c r="U425" s="88"/>
      <c r="V425" s="88"/>
      <c r="W425" s="88"/>
      <c r="X425" s="88"/>
      <c r="Y425" s="88"/>
      <c r="Z425" s="88"/>
    </row>
    <row r="426" spans="1:26" ht="30" customHeight="1" x14ac:dyDescent="0.2">
      <c r="A426" s="88"/>
      <c r="B426" s="88"/>
      <c r="C426" s="88"/>
      <c r="D426" s="88"/>
      <c r="E426" s="88"/>
      <c r="F426" s="88"/>
      <c r="G426" s="88"/>
      <c r="H426" s="88"/>
      <c r="I426" s="88"/>
      <c r="J426" s="88"/>
      <c r="K426" s="88"/>
      <c r="L426" s="88"/>
      <c r="M426" s="88"/>
      <c r="N426" s="88"/>
      <c r="O426" s="87"/>
      <c r="P426" s="87"/>
      <c r="Q426" s="88"/>
      <c r="R426" s="88"/>
      <c r="S426" s="88"/>
      <c r="T426" s="89"/>
      <c r="U426" s="88"/>
      <c r="V426" s="88"/>
      <c r="W426" s="88"/>
      <c r="X426" s="88"/>
      <c r="Y426" s="88"/>
      <c r="Z426" s="88"/>
    </row>
    <row r="427" spans="1:26" ht="30" customHeight="1" x14ac:dyDescent="0.2">
      <c r="A427" s="88"/>
      <c r="B427" s="88"/>
      <c r="C427" s="88"/>
      <c r="D427" s="88"/>
      <c r="E427" s="88"/>
      <c r="F427" s="88"/>
      <c r="G427" s="88"/>
      <c r="H427" s="88"/>
      <c r="I427" s="88"/>
      <c r="J427" s="88"/>
      <c r="K427" s="88"/>
      <c r="L427" s="88"/>
      <c r="M427" s="88"/>
      <c r="N427" s="88"/>
      <c r="O427" s="87"/>
      <c r="P427" s="87"/>
      <c r="Q427" s="88"/>
      <c r="R427" s="88"/>
      <c r="S427" s="88"/>
      <c r="T427" s="89"/>
      <c r="U427" s="88"/>
      <c r="V427" s="88"/>
      <c r="W427" s="88"/>
      <c r="X427" s="88"/>
      <c r="Y427" s="88"/>
      <c r="Z427" s="88"/>
    </row>
    <row r="428" spans="1:26" ht="30" customHeight="1" x14ac:dyDescent="0.2">
      <c r="A428" s="88"/>
      <c r="B428" s="88"/>
      <c r="C428" s="88"/>
      <c r="D428" s="88"/>
      <c r="E428" s="88"/>
      <c r="F428" s="88"/>
      <c r="G428" s="88"/>
      <c r="H428" s="88"/>
      <c r="I428" s="88"/>
      <c r="J428" s="88"/>
      <c r="K428" s="88"/>
      <c r="L428" s="88"/>
      <c r="M428" s="88"/>
      <c r="N428" s="88"/>
      <c r="O428" s="87"/>
      <c r="P428" s="87"/>
      <c r="Q428" s="88"/>
      <c r="R428" s="88"/>
      <c r="S428" s="88"/>
      <c r="T428" s="89"/>
      <c r="U428" s="88"/>
      <c r="V428" s="88"/>
      <c r="W428" s="88"/>
      <c r="X428" s="88"/>
      <c r="Y428" s="88"/>
      <c r="Z428" s="88"/>
    </row>
    <row r="429" spans="1:26" ht="30" customHeight="1" x14ac:dyDescent="0.2">
      <c r="A429" s="88"/>
      <c r="B429" s="88"/>
      <c r="C429" s="88"/>
      <c r="D429" s="88"/>
      <c r="E429" s="88"/>
      <c r="F429" s="88"/>
      <c r="G429" s="88"/>
      <c r="H429" s="88"/>
      <c r="I429" s="88"/>
      <c r="J429" s="88"/>
      <c r="K429" s="88"/>
      <c r="L429" s="88"/>
      <c r="M429" s="88"/>
      <c r="N429" s="88"/>
      <c r="O429" s="87"/>
      <c r="P429" s="87"/>
      <c r="Q429" s="88"/>
      <c r="R429" s="88"/>
      <c r="S429" s="88"/>
      <c r="T429" s="89"/>
      <c r="U429" s="88"/>
      <c r="V429" s="88"/>
      <c r="W429" s="88"/>
      <c r="X429" s="88"/>
      <c r="Y429" s="88"/>
      <c r="Z429" s="88"/>
    </row>
    <row r="430" spans="1:26" ht="30" customHeight="1" x14ac:dyDescent="0.2">
      <c r="A430" s="88"/>
      <c r="B430" s="88"/>
      <c r="C430" s="88"/>
      <c r="D430" s="88"/>
      <c r="E430" s="88"/>
      <c r="F430" s="88"/>
      <c r="G430" s="88"/>
      <c r="H430" s="88"/>
      <c r="I430" s="88"/>
      <c r="J430" s="88"/>
      <c r="K430" s="88"/>
      <c r="L430" s="88"/>
      <c r="M430" s="88"/>
      <c r="N430" s="88"/>
      <c r="O430" s="87"/>
      <c r="P430" s="87"/>
      <c r="Q430" s="88"/>
      <c r="R430" s="88"/>
      <c r="S430" s="88"/>
      <c r="T430" s="89"/>
      <c r="U430" s="88"/>
      <c r="V430" s="88"/>
      <c r="W430" s="88"/>
      <c r="X430" s="88"/>
      <c r="Y430" s="88"/>
      <c r="Z430" s="88"/>
    </row>
    <row r="431" spans="1:26" ht="30" customHeight="1" x14ac:dyDescent="0.2">
      <c r="A431" s="88"/>
      <c r="B431" s="88"/>
      <c r="C431" s="88"/>
      <c r="D431" s="88"/>
      <c r="E431" s="88"/>
      <c r="F431" s="88"/>
      <c r="G431" s="88"/>
      <c r="H431" s="88"/>
      <c r="I431" s="88"/>
      <c r="J431" s="88"/>
      <c r="K431" s="88"/>
      <c r="L431" s="88"/>
      <c r="M431" s="88"/>
      <c r="N431" s="88"/>
      <c r="O431" s="87"/>
      <c r="P431" s="87"/>
      <c r="Q431" s="88"/>
      <c r="R431" s="88"/>
      <c r="S431" s="88"/>
      <c r="T431" s="89"/>
      <c r="U431" s="88"/>
      <c r="V431" s="88"/>
      <c r="W431" s="88"/>
      <c r="X431" s="88"/>
      <c r="Y431" s="88"/>
      <c r="Z431" s="88"/>
    </row>
    <row r="432" spans="1:26" ht="30" customHeight="1" x14ac:dyDescent="0.2">
      <c r="A432" s="88"/>
      <c r="B432" s="88"/>
      <c r="C432" s="88"/>
      <c r="D432" s="88"/>
      <c r="E432" s="88"/>
      <c r="F432" s="88"/>
      <c r="G432" s="88"/>
      <c r="H432" s="88"/>
      <c r="I432" s="88"/>
      <c r="J432" s="88"/>
      <c r="K432" s="88"/>
      <c r="L432" s="88"/>
      <c r="M432" s="88"/>
      <c r="N432" s="88"/>
      <c r="O432" s="87"/>
      <c r="P432" s="87"/>
      <c r="Q432" s="88"/>
      <c r="R432" s="88"/>
      <c r="S432" s="88"/>
      <c r="T432" s="89"/>
      <c r="U432" s="88"/>
      <c r="V432" s="88"/>
      <c r="W432" s="88"/>
      <c r="X432" s="88"/>
      <c r="Y432" s="88"/>
      <c r="Z432" s="88"/>
    </row>
    <row r="433" spans="1:26" ht="30" customHeight="1" x14ac:dyDescent="0.2">
      <c r="A433" s="88"/>
      <c r="B433" s="88"/>
      <c r="C433" s="88"/>
      <c r="D433" s="88"/>
      <c r="E433" s="88"/>
      <c r="F433" s="88"/>
      <c r="G433" s="88"/>
      <c r="H433" s="88"/>
      <c r="I433" s="88"/>
      <c r="J433" s="88"/>
      <c r="K433" s="88"/>
      <c r="L433" s="88"/>
      <c r="M433" s="88"/>
      <c r="N433" s="88"/>
      <c r="O433" s="87"/>
      <c r="P433" s="87"/>
      <c r="Q433" s="88"/>
      <c r="R433" s="88"/>
      <c r="S433" s="88"/>
      <c r="T433" s="89"/>
      <c r="U433" s="88"/>
      <c r="V433" s="88"/>
      <c r="W433" s="88"/>
      <c r="X433" s="88"/>
      <c r="Y433" s="88"/>
      <c r="Z433" s="88"/>
    </row>
    <row r="434" spans="1:26" ht="30" customHeight="1" x14ac:dyDescent="0.2">
      <c r="A434" s="88"/>
      <c r="B434" s="88"/>
      <c r="C434" s="88"/>
      <c r="D434" s="88"/>
      <c r="E434" s="88"/>
      <c r="F434" s="88"/>
      <c r="G434" s="88"/>
      <c r="H434" s="88"/>
      <c r="I434" s="88"/>
      <c r="J434" s="88"/>
      <c r="K434" s="88"/>
      <c r="L434" s="88"/>
      <c r="M434" s="88"/>
      <c r="N434" s="88"/>
      <c r="O434" s="87"/>
      <c r="P434" s="87"/>
      <c r="Q434" s="88"/>
      <c r="R434" s="88"/>
      <c r="S434" s="88"/>
      <c r="T434" s="89"/>
      <c r="U434" s="88"/>
      <c r="V434" s="88"/>
      <c r="W434" s="88"/>
      <c r="X434" s="88"/>
      <c r="Y434" s="88"/>
      <c r="Z434" s="88"/>
    </row>
    <row r="435" spans="1:26" ht="30" customHeight="1" x14ac:dyDescent="0.2">
      <c r="A435" s="88"/>
      <c r="B435" s="88"/>
      <c r="C435" s="88"/>
      <c r="D435" s="88"/>
      <c r="E435" s="88"/>
      <c r="F435" s="88"/>
      <c r="G435" s="88"/>
      <c r="H435" s="88"/>
      <c r="I435" s="88"/>
      <c r="J435" s="88"/>
      <c r="K435" s="88"/>
      <c r="L435" s="88"/>
      <c r="M435" s="88"/>
      <c r="N435" s="88"/>
      <c r="O435" s="87"/>
      <c r="P435" s="87"/>
      <c r="Q435" s="88"/>
      <c r="R435" s="88"/>
      <c r="S435" s="88"/>
      <c r="T435" s="89"/>
      <c r="U435" s="88"/>
      <c r="V435" s="88"/>
      <c r="W435" s="88"/>
      <c r="X435" s="88"/>
      <c r="Y435" s="88"/>
      <c r="Z435" s="88"/>
    </row>
    <row r="436" spans="1:26" ht="30" customHeight="1" x14ac:dyDescent="0.2">
      <c r="A436" s="88"/>
      <c r="B436" s="88"/>
      <c r="C436" s="88"/>
      <c r="D436" s="88"/>
      <c r="E436" s="88"/>
      <c r="F436" s="88"/>
      <c r="G436" s="88"/>
      <c r="H436" s="88"/>
      <c r="I436" s="88"/>
      <c r="J436" s="88"/>
      <c r="K436" s="88"/>
      <c r="L436" s="88"/>
      <c r="M436" s="88"/>
      <c r="N436" s="88"/>
      <c r="O436" s="87"/>
      <c r="P436" s="87"/>
      <c r="Q436" s="88"/>
      <c r="R436" s="88"/>
      <c r="S436" s="88"/>
      <c r="T436" s="89"/>
      <c r="U436" s="88"/>
      <c r="V436" s="88"/>
      <c r="W436" s="88"/>
      <c r="X436" s="88"/>
      <c r="Y436" s="88"/>
      <c r="Z436" s="88"/>
    </row>
    <row r="437" spans="1:26" ht="30" customHeight="1" x14ac:dyDescent="0.2">
      <c r="A437" s="88"/>
      <c r="B437" s="88"/>
      <c r="C437" s="88"/>
      <c r="D437" s="88"/>
      <c r="E437" s="88"/>
      <c r="F437" s="88"/>
      <c r="G437" s="88"/>
      <c r="H437" s="88"/>
      <c r="I437" s="88"/>
      <c r="J437" s="88"/>
      <c r="K437" s="88"/>
      <c r="L437" s="88"/>
      <c r="M437" s="88"/>
      <c r="N437" s="88"/>
      <c r="O437" s="87"/>
      <c r="P437" s="87"/>
      <c r="Q437" s="88"/>
      <c r="R437" s="88"/>
      <c r="S437" s="88"/>
      <c r="T437" s="89"/>
      <c r="U437" s="88"/>
      <c r="V437" s="88"/>
      <c r="W437" s="88"/>
      <c r="X437" s="88"/>
      <c r="Y437" s="88"/>
      <c r="Z437" s="88"/>
    </row>
    <row r="438" spans="1:26" ht="30" customHeight="1" x14ac:dyDescent="0.2">
      <c r="A438" s="88"/>
      <c r="B438" s="88"/>
      <c r="C438" s="88"/>
      <c r="D438" s="88"/>
      <c r="E438" s="88"/>
      <c r="F438" s="88"/>
      <c r="G438" s="88"/>
      <c r="H438" s="88"/>
      <c r="I438" s="88"/>
      <c r="J438" s="88"/>
      <c r="K438" s="88"/>
      <c r="L438" s="88"/>
      <c r="M438" s="88"/>
      <c r="N438" s="88"/>
      <c r="O438" s="87"/>
      <c r="P438" s="87"/>
      <c r="Q438" s="88"/>
      <c r="R438" s="88"/>
      <c r="S438" s="88"/>
      <c r="T438" s="89"/>
      <c r="U438" s="88"/>
      <c r="V438" s="88"/>
      <c r="W438" s="88"/>
      <c r="X438" s="88"/>
      <c r="Y438" s="88"/>
      <c r="Z438" s="88"/>
    </row>
    <row r="439" spans="1:26" ht="30" customHeight="1" x14ac:dyDescent="0.2">
      <c r="A439" s="88"/>
      <c r="B439" s="88"/>
      <c r="C439" s="88"/>
      <c r="D439" s="88"/>
      <c r="E439" s="88"/>
      <c r="F439" s="88"/>
      <c r="G439" s="88"/>
      <c r="H439" s="88"/>
      <c r="I439" s="88"/>
      <c r="J439" s="88"/>
      <c r="K439" s="88"/>
      <c r="L439" s="88"/>
      <c r="M439" s="88"/>
      <c r="N439" s="88"/>
      <c r="O439" s="87"/>
      <c r="P439" s="87"/>
      <c r="Q439" s="88"/>
      <c r="R439" s="88"/>
      <c r="S439" s="88"/>
      <c r="T439" s="89"/>
      <c r="U439" s="88"/>
      <c r="V439" s="88"/>
      <c r="W439" s="88"/>
      <c r="X439" s="88"/>
      <c r="Y439" s="88"/>
      <c r="Z439" s="88"/>
    </row>
    <row r="440" spans="1:26" ht="30" customHeight="1" x14ac:dyDescent="0.2">
      <c r="A440" s="88"/>
      <c r="B440" s="88"/>
      <c r="C440" s="88"/>
      <c r="D440" s="88"/>
      <c r="E440" s="88"/>
      <c r="F440" s="88"/>
      <c r="G440" s="88"/>
      <c r="H440" s="88"/>
      <c r="I440" s="88"/>
      <c r="J440" s="88"/>
      <c r="K440" s="88"/>
      <c r="L440" s="88"/>
      <c r="M440" s="88"/>
      <c r="N440" s="88"/>
      <c r="O440" s="87"/>
      <c r="P440" s="87"/>
      <c r="Q440" s="88"/>
      <c r="R440" s="88"/>
      <c r="S440" s="88"/>
      <c r="T440" s="89"/>
      <c r="U440" s="88"/>
      <c r="V440" s="88"/>
      <c r="W440" s="88"/>
      <c r="X440" s="88"/>
      <c r="Y440" s="88"/>
      <c r="Z440" s="88"/>
    </row>
    <row r="441" spans="1:26" ht="30" customHeight="1" x14ac:dyDescent="0.2">
      <c r="A441" s="88"/>
      <c r="B441" s="88"/>
      <c r="C441" s="88"/>
      <c r="D441" s="88"/>
      <c r="E441" s="88"/>
      <c r="F441" s="88"/>
      <c r="G441" s="88"/>
      <c r="H441" s="88"/>
      <c r="I441" s="88"/>
      <c r="J441" s="88"/>
      <c r="K441" s="88"/>
      <c r="L441" s="88"/>
      <c r="M441" s="88"/>
      <c r="N441" s="88"/>
      <c r="O441" s="87"/>
      <c r="P441" s="87"/>
      <c r="Q441" s="88"/>
      <c r="R441" s="88"/>
      <c r="S441" s="88"/>
      <c r="T441" s="89"/>
      <c r="U441" s="88"/>
      <c r="V441" s="88"/>
      <c r="W441" s="88"/>
      <c r="X441" s="88"/>
      <c r="Y441" s="88"/>
      <c r="Z441" s="88"/>
    </row>
    <row r="442" spans="1:26" ht="30" customHeight="1" x14ac:dyDescent="0.2">
      <c r="A442" s="88"/>
      <c r="B442" s="88"/>
      <c r="C442" s="88"/>
      <c r="D442" s="88"/>
      <c r="E442" s="88"/>
      <c r="F442" s="88"/>
      <c r="G442" s="88"/>
      <c r="H442" s="88"/>
      <c r="I442" s="88"/>
      <c r="J442" s="88"/>
      <c r="K442" s="88"/>
      <c r="L442" s="88"/>
      <c r="M442" s="88"/>
      <c r="N442" s="88"/>
      <c r="O442" s="87"/>
      <c r="P442" s="87"/>
      <c r="Q442" s="88"/>
      <c r="R442" s="88"/>
      <c r="S442" s="88"/>
      <c r="T442" s="89"/>
      <c r="U442" s="88"/>
      <c r="V442" s="88"/>
      <c r="W442" s="88"/>
      <c r="X442" s="88"/>
      <c r="Y442" s="88"/>
      <c r="Z442" s="88"/>
    </row>
    <row r="443" spans="1:26" ht="30" customHeight="1" x14ac:dyDescent="0.2">
      <c r="A443" s="88"/>
      <c r="B443" s="88"/>
      <c r="C443" s="88"/>
      <c r="D443" s="88"/>
      <c r="E443" s="88"/>
      <c r="F443" s="88"/>
      <c r="G443" s="88"/>
      <c r="H443" s="88"/>
      <c r="I443" s="88"/>
      <c r="J443" s="88"/>
      <c r="K443" s="88"/>
      <c r="L443" s="88"/>
      <c r="M443" s="88"/>
      <c r="N443" s="88"/>
      <c r="O443" s="87"/>
      <c r="P443" s="87"/>
      <c r="Q443" s="88"/>
      <c r="R443" s="88"/>
      <c r="S443" s="88"/>
      <c r="T443" s="89"/>
      <c r="U443" s="88"/>
      <c r="V443" s="88"/>
      <c r="W443" s="88"/>
      <c r="X443" s="88"/>
      <c r="Y443" s="88"/>
      <c r="Z443" s="88"/>
    </row>
    <row r="444" spans="1:26" ht="30" customHeight="1" x14ac:dyDescent="0.2">
      <c r="A444" s="88"/>
      <c r="B444" s="88"/>
      <c r="C444" s="88"/>
      <c r="D444" s="88"/>
      <c r="E444" s="88"/>
      <c r="F444" s="88"/>
      <c r="G444" s="88"/>
      <c r="H444" s="88"/>
      <c r="I444" s="88"/>
      <c r="J444" s="88"/>
      <c r="K444" s="88"/>
      <c r="L444" s="88"/>
      <c r="M444" s="88"/>
      <c r="N444" s="88"/>
      <c r="O444" s="87"/>
      <c r="P444" s="87"/>
      <c r="Q444" s="88"/>
      <c r="R444" s="88"/>
      <c r="S444" s="88"/>
      <c r="T444" s="89"/>
      <c r="U444" s="88"/>
      <c r="V444" s="88"/>
      <c r="W444" s="88"/>
      <c r="X444" s="88"/>
      <c r="Y444" s="88"/>
      <c r="Z444" s="88"/>
    </row>
    <row r="445" spans="1:26" ht="30" customHeight="1" x14ac:dyDescent="0.2">
      <c r="A445" s="88"/>
      <c r="B445" s="88"/>
      <c r="C445" s="88"/>
      <c r="D445" s="88"/>
      <c r="E445" s="88"/>
      <c r="F445" s="88"/>
      <c r="G445" s="88"/>
      <c r="H445" s="88"/>
      <c r="I445" s="88"/>
      <c r="J445" s="88"/>
      <c r="K445" s="88"/>
      <c r="L445" s="88"/>
      <c r="M445" s="88"/>
      <c r="N445" s="88"/>
      <c r="O445" s="87"/>
      <c r="P445" s="87"/>
      <c r="Q445" s="88"/>
      <c r="R445" s="88"/>
      <c r="S445" s="88"/>
      <c r="T445" s="89"/>
      <c r="U445" s="88"/>
      <c r="V445" s="88"/>
      <c r="W445" s="88"/>
      <c r="X445" s="88"/>
      <c r="Y445" s="88"/>
      <c r="Z445" s="88"/>
    </row>
    <row r="446" spans="1:26" ht="30" customHeight="1" x14ac:dyDescent="0.2">
      <c r="A446" s="88"/>
      <c r="B446" s="88"/>
      <c r="C446" s="88"/>
      <c r="D446" s="88"/>
      <c r="E446" s="88"/>
      <c r="F446" s="88"/>
      <c r="G446" s="88"/>
      <c r="H446" s="88"/>
      <c r="I446" s="88"/>
      <c r="J446" s="88"/>
      <c r="K446" s="88"/>
      <c r="L446" s="88"/>
      <c r="M446" s="88"/>
      <c r="N446" s="88"/>
      <c r="O446" s="87"/>
      <c r="P446" s="87"/>
      <c r="Q446" s="88"/>
      <c r="R446" s="88"/>
      <c r="S446" s="88"/>
      <c r="T446" s="89"/>
      <c r="U446" s="88"/>
      <c r="V446" s="88"/>
      <c r="W446" s="88"/>
      <c r="X446" s="88"/>
      <c r="Y446" s="88"/>
      <c r="Z446" s="88"/>
    </row>
    <row r="447" spans="1:26" ht="30" customHeight="1" x14ac:dyDescent="0.2">
      <c r="A447" s="88"/>
      <c r="B447" s="88"/>
      <c r="C447" s="88"/>
      <c r="D447" s="88"/>
      <c r="E447" s="88"/>
      <c r="F447" s="88"/>
      <c r="G447" s="88"/>
      <c r="H447" s="88"/>
      <c r="I447" s="88"/>
      <c r="J447" s="88"/>
      <c r="K447" s="88"/>
      <c r="L447" s="88"/>
      <c r="M447" s="88"/>
      <c r="N447" s="88"/>
      <c r="O447" s="87"/>
      <c r="P447" s="87"/>
      <c r="Q447" s="88"/>
      <c r="R447" s="88"/>
      <c r="S447" s="88"/>
      <c r="T447" s="89"/>
      <c r="U447" s="88"/>
      <c r="V447" s="88"/>
      <c r="W447" s="88"/>
      <c r="X447" s="88"/>
      <c r="Y447" s="88"/>
      <c r="Z447" s="88"/>
    </row>
    <row r="448" spans="1:26" ht="30" customHeight="1" x14ac:dyDescent="0.2">
      <c r="A448" s="88"/>
      <c r="B448" s="88"/>
      <c r="C448" s="88"/>
      <c r="D448" s="88"/>
      <c r="E448" s="88"/>
      <c r="F448" s="88"/>
      <c r="G448" s="88"/>
      <c r="H448" s="88"/>
      <c r="I448" s="88"/>
      <c r="J448" s="88"/>
      <c r="K448" s="88"/>
      <c r="L448" s="88"/>
      <c r="M448" s="88"/>
      <c r="N448" s="88"/>
      <c r="O448" s="87"/>
      <c r="P448" s="87"/>
      <c r="Q448" s="88"/>
      <c r="R448" s="88"/>
      <c r="S448" s="88"/>
      <c r="T448" s="89"/>
      <c r="U448" s="88"/>
      <c r="V448" s="88"/>
      <c r="W448" s="88"/>
      <c r="X448" s="88"/>
      <c r="Y448" s="88"/>
      <c r="Z448" s="88"/>
    </row>
    <row r="449" spans="1:26" ht="30" customHeight="1" x14ac:dyDescent="0.2">
      <c r="A449" s="88"/>
      <c r="B449" s="88"/>
      <c r="C449" s="88"/>
      <c r="D449" s="88"/>
      <c r="E449" s="88"/>
      <c r="F449" s="88"/>
      <c r="G449" s="88"/>
      <c r="H449" s="88"/>
      <c r="I449" s="88"/>
      <c r="J449" s="88"/>
      <c r="K449" s="88"/>
      <c r="L449" s="88"/>
      <c r="M449" s="88"/>
      <c r="N449" s="88"/>
      <c r="O449" s="87"/>
      <c r="P449" s="87"/>
      <c r="Q449" s="88"/>
      <c r="R449" s="88"/>
      <c r="S449" s="88"/>
      <c r="T449" s="89"/>
      <c r="U449" s="88"/>
      <c r="V449" s="88"/>
      <c r="W449" s="88"/>
      <c r="X449" s="88"/>
      <c r="Y449" s="88"/>
      <c r="Z449" s="88"/>
    </row>
    <row r="450" spans="1:26" ht="30" customHeight="1" x14ac:dyDescent="0.2">
      <c r="A450" s="88"/>
      <c r="B450" s="88"/>
      <c r="C450" s="88"/>
      <c r="D450" s="88"/>
      <c r="E450" s="88"/>
      <c r="F450" s="88"/>
      <c r="G450" s="88"/>
      <c r="H450" s="88"/>
      <c r="I450" s="88"/>
      <c r="J450" s="88"/>
      <c r="K450" s="88"/>
      <c r="L450" s="88"/>
      <c r="M450" s="88"/>
      <c r="N450" s="88"/>
      <c r="O450" s="87"/>
      <c r="P450" s="87"/>
      <c r="Q450" s="88"/>
      <c r="R450" s="88"/>
      <c r="S450" s="88"/>
      <c r="T450" s="89"/>
      <c r="U450" s="88"/>
      <c r="V450" s="88"/>
      <c r="W450" s="88"/>
      <c r="X450" s="88"/>
      <c r="Y450" s="88"/>
      <c r="Z450" s="88"/>
    </row>
    <row r="451" spans="1:26" ht="30" customHeight="1" x14ac:dyDescent="0.2">
      <c r="A451" s="88"/>
      <c r="B451" s="88"/>
      <c r="C451" s="88"/>
      <c r="D451" s="88"/>
      <c r="E451" s="88"/>
      <c r="F451" s="88"/>
      <c r="G451" s="88"/>
      <c r="H451" s="88"/>
      <c r="I451" s="88"/>
      <c r="J451" s="88"/>
      <c r="K451" s="88"/>
      <c r="L451" s="88"/>
      <c r="M451" s="88"/>
      <c r="N451" s="88"/>
      <c r="O451" s="87"/>
      <c r="P451" s="87"/>
      <c r="Q451" s="88"/>
      <c r="R451" s="88"/>
      <c r="S451" s="88"/>
      <c r="T451" s="89"/>
      <c r="U451" s="88"/>
      <c r="V451" s="88"/>
      <c r="W451" s="88"/>
      <c r="X451" s="88"/>
      <c r="Y451" s="88"/>
      <c r="Z451" s="88"/>
    </row>
    <row r="452" spans="1:26" ht="30" customHeight="1" x14ac:dyDescent="0.2">
      <c r="A452" s="88"/>
      <c r="B452" s="88"/>
      <c r="C452" s="88"/>
      <c r="D452" s="88"/>
      <c r="E452" s="88"/>
      <c r="F452" s="88"/>
      <c r="G452" s="88"/>
      <c r="H452" s="88"/>
      <c r="I452" s="88"/>
      <c r="J452" s="88"/>
      <c r="K452" s="88"/>
      <c r="L452" s="88"/>
      <c r="M452" s="88"/>
      <c r="N452" s="88"/>
      <c r="O452" s="87"/>
      <c r="P452" s="87"/>
      <c r="Q452" s="88"/>
      <c r="R452" s="88"/>
      <c r="S452" s="88"/>
      <c r="T452" s="89"/>
      <c r="U452" s="88"/>
      <c r="V452" s="88"/>
      <c r="W452" s="88"/>
      <c r="X452" s="88"/>
      <c r="Y452" s="88"/>
      <c r="Z452" s="88"/>
    </row>
    <row r="453" spans="1:26" ht="30" customHeight="1" x14ac:dyDescent="0.2">
      <c r="A453" s="88"/>
      <c r="B453" s="88"/>
      <c r="C453" s="88"/>
      <c r="D453" s="88"/>
      <c r="E453" s="88"/>
      <c r="F453" s="88"/>
      <c r="G453" s="88"/>
      <c r="H453" s="88"/>
      <c r="I453" s="88"/>
      <c r="J453" s="88"/>
      <c r="K453" s="88"/>
      <c r="L453" s="88"/>
      <c r="M453" s="88"/>
      <c r="N453" s="88"/>
      <c r="O453" s="87"/>
      <c r="P453" s="87"/>
      <c r="Q453" s="88"/>
      <c r="R453" s="88"/>
      <c r="S453" s="88"/>
      <c r="T453" s="89"/>
      <c r="U453" s="88"/>
      <c r="V453" s="88"/>
      <c r="W453" s="88"/>
      <c r="X453" s="88"/>
      <c r="Y453" s="88"/>
      <c r="Z453" s="88"/>
    </row>
    <row r="454" spans="1:26" ht="30" customHeight="1" x14ac:dyDescent="0.2">
      <c r="A454" s="88"/>
      <c r="B454" s="88"/>
      <c r="C454" s="88"/>
      <c r="D454" s="88"/>
      <c r="E454" s="88"/>
      <c r="F454" s="88"/>
      <c r="G454" s="88"/>
      <c r="H454" s="88"/>
      <c r="I454" s="88"/>
      <c r="J454" s="88"/>
      <c r="K454" s="88"/>
      <c r="L454" s="88"/>
      <c r="M454" s="88"/>
      <c r="N454" s="88"/>
      <c r="O454" s="87"/>
      <c r="P454" s="87"/>
      <c r="Q454" s="88"/>
      <c r="R454" s="88"/>
      <c r="S454" s="88"/>
      <c r="T454" s="89"/>
      <c r="U454" s="88"/>
      <c r="V454" s="88"/>
      <c r="W454" s="88"/>
      <c r="X454" s="88"/>
      <c r="Y454" s="88"/>
      <c r="Z454" s="88"/>
    </row>
    <row r="455" spans="1:26" ht="30" customHeight="1" x14ac:dyDescent="0.2">
      <c r="A455" s="88"/>
      <c r="B455" s="88"/>
      <c r="C455" s="88"/>
      <c r="D455" s="88"/>
      <c r="E455" s="88"/>
      <c r="F455" s="88"/>
      <c r="G455" s="88"/>
      <c r="H455" s="88"/>
      <c r="I455" s="88"/>
      <c r="J455" s="88"/>
      <c r="K455" s="88"/>
      <c r="L455" s="88"/>
      <c r="M455" s="88"/>
      <c r="N455" s="88"/>
      <c r="O455" s="87"/>
      <c r="P455" s="87"/>
      <c r="Q455" s="88"/>
      <c r="R455" s="88"/>
      <c r="S455" s="88"/>
      <c r="T455" s="89"/>
      <c r="U455" s="88"/>
      <c r="V455" s="88"/>
      <c r="W455" s="88"/>
      <c r="X455" s="88"/>
      <c r="Y455" s="88"/>
      <c r="Z455" s="88"/>
    </row>
    <row r="456" spans="1:26" ht="30" customHeight="1" x14ac:dyDescent="0.2">
      <c r="A456" s="88"/>
      <c r="B456" s="88"/>
      <c r="C456" s="88"/>
      <c r="D456" s="88"/>
      <c r="E456" s="88"/>
      <c r="F456" s="88"/>
      <c r="G456" s="88"/>
      <c r="H456" s="88"/>
      <c r="I456" s="88"/>
      <c r="J456" s="88"/>
      <c r="K456" s="88"/>
      <c r="L456" s="88"/>
      <c r="M456" s="88"/>
      <c r="N456" s="88"/>
      <c r="O456" s="87"/>
      <c r="P456" s="87"/>
      <c r="Q456" s="88"/>
      <c r="R456" s="88"/>
      <c r="S456" s="88"/>
      <c r="T456" s="89"/>
      <c r="U456" s="88"/>
      <c r="V456" s="88"/>
      <c r="W456" s="88"/>
      <c r="X456" s="88"/>
      <c r="Y456" s="88"/>
      <c r="Z456" s="88"/>
    </row>
    <row r="457" spans="1:26" ht="30" customHeight="1" x14ac:dyDescent="0.2">
      <c r="A457" s="88"/>
      <c r="B457" s="88"/>
      <c r="C457" s="88"/>
      <c r="D457" s="88"/>
      <c r="E457" s="88"/>
      <c r="F457" s="88"/>
      <c r="G457" s="88"/>
      <c r="H457" s="88"/>
      <c r="I457" s="88"/>
      <c r="J457" s="88"/>
      <c r="K457" s="88"/>
      <c r="L457" s="88"/>
      <c r="M457" s="88"/>
      <c r="N457" s="88"/>
      <c r="O457" s="87"/>
      <c r="P457" s="87"/>
      <c r="Q457" s="88"/>
      <c r="R457" s="88"/>
      <c r="S457" s="88"/>
      <c r="T457" s="89"/>
      <c r="U457" s="88"/>
      <c r="V457" s="88"/>
      <c r="W457" s="88"/>
      <c r="X457" s="88"/>
      <c r="Y457" s="88"/>
      <c r="Z457" s="88"/>
    </row>
    <row r="458" spans="1:26" ht="30" customHeight="1" x14ac:dyDescent="0.2">
      <c r="A458" s="88"/>
      <c r="B458" s="88"/>
      <c r="C458" s="88"/>
      <c r="D458" s="88"/>
      <c r="E458" s="88"/>
      <c r="F458" s="88"/>
      <c r="G458" s="88"/>
      <c r="H458" s="88"/>
      <c r="I458" s="88"/>
      <c r="J458" s="88"/>
      <c r="K458" s="88"/>
      <c r="L458" s="88"/>
      <c r="M458" s="88"/>
      <c r="N458" s="88"/>
      <c r="O458" s="87"/>
      <c r="P458" s="87"/>
      <c r="Q458" s="88"/>
      <c r="R458" s="88"/>
      <c r="S458" s="88"/>
      <c r="T458" s="89"/>
      <c r="U458" s="88"/>
      <c r="V458" s="88"/>
      <c r="W458" s="88"/>
      <c r="X458" s="88"/>
      <c r="Y458" s="88"/>
      <c r="Z458" s="88"/>
    </row>
    <row r="459" spans="1:26" ht="30" customHeight="1" x14ac:dyDescent="0.2">
      <c r="A459" s="88"/>
      <c r="B459" s="88"/>
      <c r="C459" s="88"/>
      <c r="D459" s="88"/>
      <c r="E459" s="88"/>
      <c r="F459" s="88"/>
      <c r="G459" s="88"/>
      <c r="H459" s="88"/>
      <c r="I459" s="88"/>
      <c r="J459" s="88"/>
      <c r="K459" s="88"/>
      <c r="L459" s="88"/>
      <c r="M459" s="88"/>
      <c r="N459" s="88"/>
      <c r="O459" s="87"/>
      <c r="P459" s="87"/>
      <c r="Q459" s="88"/>
      <c r="R459" s="88"/>
      <c r="S459" s="88"/>
      <c r="T459" s="89"/>
      <c r="U459" s="88"/>
      <c r="V459" s="88"/>
      <c r="W459" s="88"/>
      <c r="X459" s="88"/>
      <c r="Y459" s="88"/>
      <c r="Z459" s="88"/>
    </row>
    <row r="460" spans="1:26" ht="30" customHeight="1" x14ac:dyDescent="0.2">
      <c r="A460" s="88"/>
      <c r="B460" s="88"/>
      <c r="C460" s="88"/>
      <c r="D460" s="88"/>
      <c r="E460" s="88"/>
      <c r="F460" s="88"/>
      <c r="G460" s="88"/>
      <c r="H460" s="88"/>
      <c r="I460" s="88"/>
      <c r="J460" s="88"/>
      <c r="K460" s="88"/>
      <c r="L460" s="88"/>
      <c r="M460" s="88"/>
      <c r="N460" s="88"/>
      <c r="O460" s="87"/>
      <c r="P460" s="87"/>
      <c r="Q460" s="88"/>
      <c r="R460" s="88"/>
      <c r="S460" s="88"/>
      <c r="T460" s="89"/>
      <c r="U460" s="88"/>
      <c r="V460" s="88"/>
      <c r="W460" s="88"/>
      <c r="X460" s="88"/>
      <c r="Y460" s="88"/>
      <c r="Z460" s="88"/>
    </row>
    <row r="461" spans="1:26" ht="30" customHeight="1" x14ac:dyDescent="0.2">
      <c r="A461" s="88"/>
      <c r="B461" s="88"/>
      <c r="C461" s="88"/>
      <c r="D461" s="88"/>
      <c r="E461" s="88"/>
      <c r="F461" s="88"/>
      <c r="G461" s="88"/>
      <c r="H461" s="88"/>
      <c r="I461" s="88"/>
      <c r="J461" s="88"/>
      <c r="K461" s="88"/>
      <c r="L461" s="88"/>
      <c r="M461" s="88"/>
      <c r="N461" s="88"/>
      <c r="O461" s="87"/>
      <c r="P461" s="87"/>
      <c r="Q461" s="88"/>
      <c r="R461" s="88"/>
      <c r="S461" s="88"/>
      <c r="T461" s="89"/>
      <c r="U461" s="88"/>
      <c r="V461" s="88"/>
      <c r="W461" s="88"/>
      <c r="X461" s="88"/>
      <c r="Y461" s="88"/>
      <c r="Z461" s="88"/>
    </row>
    <row r="462" spans="1:26" ht="30" customHeight="1" x14ac:dyDescent="0.2">
      <c r="A462" s="88"/>
      <c r="B462" s="88"/>
      <c r="C462" s="88"/>
      <c r="D462" s="88"/>
      <c r="E462" s="88"/>
      <c r="F462" s="88"/>
      <c r="G462" s="88"/>
      <c r="H462" s="88"/>
      <c r="I462" s="88"/>
      <c r="J462" s="88"/>
      <c r="K462" s="88"/>
      <c r="L462" s="88"/>
      <c r="M462" s="88"/>
      <c r="N462" s="88"/>
      <c r="O462" s="87"/>
      <c r="P462" s="87"/>
      <c r="Q462" s="88"/>
      <c r="R462" s="88"/>
      <c r="S462" s="88"/>
      <c r="T462" s="89"/>
      <c r="U462" s="88"/>
      <c r="V462" s="88"/>
      <c r="W462" s="88"/>
      <c r="X462" s="88"/>
      <c r="Y462" s="88"/>
      <c r="Z462" s="88"/>
    </row>
    <row r="463" spans="1:26" ht="30" customHeight="1" x14ac:dyDescent="0.2">
      <c r="A463" s="88"/>
      <c r="B463" s="88"/>
      <c r="C463" s="88"/>
      <c r="D463" s="88"/>
      <c r="E463" s="88"/>
      <c r="F463" s="88"/>
      <c r="G463" s="88"/>
      <c r="H463" s="88"/>
      <c r="I463" s="88"/>
      <c r="J463" s="88"/>
      <c r="K463" s="88"/>
      <c r="L463" s="88"/>
      <c r="M463" s="88"/>
      <c r="N463" s="88"/>
      <c r="O463" s="87"/>
      <c r="P463" s="87"/>
      <c r="Q463" s="88"/>
      <c r="R463" s="88"/>
      <c r="S463" s="88"/>
      <c r="T463" s="89"/>
      <c r="U463" s="88"/>
      <c r="V463" s="88"/>
      <c r="W463" s="88"/>
      <c r="X463" s="88"/>
      <c r="Y463" s="88"/>
      <c r="Z463" s="88"/>
    </row>
    <row r="464" spans="1:26" ht="30" customHeight="1" x14ac:dyDescent="0.2">
      <c r="A464" s="88"/>
      <c r="B464" s="88"/>
      <c r="C464" s="88"/>
      <c r="D464" s="88"/>
      <c r="E464" s="88"/>
      <c r="F464" s="88"/>
      <c r="G464" s="88"/>
      <c r="H464" s="88"/>
      <c r="I464" s="88"/>
      <c r="J464" s="88"/>
      <c r="K464" s="88"/>
      <c r="L464" s="88"/>
      <c r="M464" s="88"/>
      <c r="N464" s="88"/>
      <c r="O464" s="87"/>
      <c r="P464" s="87"/>
      <c r="Q464" s="88"/>
      <c r="R464" s="88"/>
      <c r="S464" s="88"/>
      <c r="T464" s="89"/>
      <c r="U464" s="88"/>
      <c r="V464" s="88"/>
      <c r="W464" s="88"/>
      <c r="X464" s="88"/>
      <c r="Y464" s="88"/>
      <c r="Z464" s="88"/>
    </row>
    <row r="465" spans="1:26" ht="30" customHeight="1" x14ac:dyDescent="0.2">
      <c r="A465" s="88"/>
      <c r="B465" s="88"/>
      <c r="C465" s="88"/>
      <c r="D465" s="88"/>
      <c r="E465" s="88"/>
      <c r="F465" s="88"/>
      <c r="G465" s="88"/>
      <c r="H465" s="88"/>
      <c r="I465" s="88"/>
      <c r="J465" s="88"/>
      <c r="K465" s="88"/>
      <c r="L465" s="88"/>
      <c r="M465" s="88"/>
      <c r="N465" s="88"/>
      <c r="O465" s="87"/>
      <c r="P465" s="87"/>
      <c r="Q465" s="88"/>
      <c r="R465" s="88"/>
      <c r="S465" s="88"/>
      <c r="T465" s="89"/>
      <c r="U465" s="88"/>
      <c r="V465" s="88"/>
      <c r="W465" s="88"/>
      <c r="X465" s="88"/>
      <c r="Y465" s="88"/>
      <c r="Z465" s="88"/>
    </row>
    <row r="466" spans="1:26" ht="30" customHeight="1" x14ac:dyDescent="0.2">
      <c r="A466" s="88"/>
      <c r="B466" s="88"/>
      <c r="C466" s="88"/>
      <c r="D466" s="88"/>
      <c r="E466" s="88"/>
      <c r="F466" s="88"/>
      <c r="G466" s="88"/>
      <c r="H466" s="88"/>
      <c r="I466" s="88"/>
      <c r="J466" s="88"/>
      <c r="K466" s="88"/>
      <c r="L466" s="88"/>
      <c r="M466" s="88"/>
      <c r="N466" s="88"/>
      <c r="O466" s="87"/>
      <c r="P466" s="87"/>
      <c r="Q466" s="88"/>
      <c r="R466" s="88"/>
      <c r="S466" s="88"/>
      <c r="T466" s="89"/>
      <c r="U466" s="88"/>
      <c r="V466" s="88"/>
      <c r="W466" s="88"/>
      <c r="X466" s="88"/>
      <c r="Y466" s="88"/>
      <c r="Z466" s="88"/>
    </row>
    <row r="467" spans="1:26" ht="30" customHeight="1" x14ac:dyDescent="0.2">
      <c r="A467" s="88"/>
      <c r="B467" s="88"/>
      <c r="C467" s="88"/>
      <c r="D467" s="88"/>
      <c r="E467" s="88"/>
      <c r="F467" s="88"/>
      <c r="G467" s="88"/>
      <c r="H467" s="88"/>
      <c r="I467" s="88"/>
      <c r="J467" s="88"/>
      <c r="K467" s="88"/>
      <c r="L467" s="88"/>
      <c r="M467" s="88"/>
      <c r="N467" s="88"/>
      <c r="O467" s="87"/>
      <c r="P467" s="87"/>
      <c r="Q467" s="88"/>
      <c r="R467" s="88"/>
      <c r="S467" s="88"/>
      <c r="T467" s="89"/>
      <c r="U467" s="88"/>
      <c r="V467" s="88"/>
      <c r="W467" s="88"/>
      <c r="X467" s="88"/>
      <c r="Y467" s="88"/>
      <c r="Z467" s="88"/>
    </row>
    <row r="468" spans="1:26" ht="30" customHeight="1" x14ac:dyDescent="0.2">
      <c r="A468" s="88"/>
      <c r="B468" s="88"/>
      <c r="C468" s="88"/>
      <c r="D468" s="88"/>
      <c r="E468" s="88"/>
      <c r="F468" s="88"/>
      <c r="G468" s="88"/>
      <c r="H468" s="88"/>
      <c r="I468" s="88"/>
      <c r="J468" s="88"/>
      <c r="K468" s="88"/>
      <c r="L468" s="88"/>
      <c r="M468" s="88"/>
      <c r="N468" s="88"/>
      <c r="O468" s="87"/>
      <c r="P468" s="87"/>
      <c r="Q468" s="88"/>
      <c r="R468" s="88"/>
      <c r="S468" s="88"/>
      <c r="T468" s="89"/>
      <c r="U468" s="88"/>
      <c r="V468" s="88"/>
      <c r="W468" s="88"/>
      <c r="X468" s="88"/>
      <c r="Y468" s="88"/>
      <c r="Z468" s="88"/>
    </row>
    <row r="469" spans="1:26" ht="30" customHeight="1" x14ac:dyDescent="0.2">
      <c r="A469" s="88"/>
      <c r="B469" s="88"/>
      <c r="C469" s="88"/>
      <c r="D469" s="88"/>
      <c r="E469" s="88"/>
      <c r="F469" s="88"/>
      <c r="G469" s="88"/>
      <c r="H469" s="88"/>
      <c r="I469" s="88"/>
      <c r="J469" s="88"/>
      <c r="K469" s="88"/>
      <c r="L469" s="88"/>
      <c r="M469" s="88"/>
      <c r="N469" s="88"/>
      <c r="O469" s="87"/>
      <c r="P469" s="87"/>
      <c r="Q469" s="88"/>
      <c r="R469" s="88"/>
      <c r="S469" s="88"/>
      <c r="T469" s="89"/>
      <c r="U469" s="88"/>
      <c r="V469" s="88"/>
      <c r="W469" s="88"/>
      <c r="X469" s="88"/>
      <c r="Y469" s="88"/>
      <c r="Z469" s="88"/>
    </row>
    <row r="470" spans="1:26" ht="30" customHeight="1" x14ac:dyDescent="0.2">
      <c r="A470" s="88"/>
      <c r="B470" s="88"/>
      <c r="C470" s="88"/>
      <c r="D470" s="88"/>
      <c r="E470" s="88"/>
      <c r="F470" s="88"/>
      <c r="G470" s="88"/>
      <c r="H470" s="88"/>
      <c r="I470" s="88"/>
      <c r="J470" s="88"/>
      <c r="K470" s="88"/>
      <c r="L470" s="88"/>
      <c r="M470" s="88"/>
      <c r="N470" s="88"/>
      <c r="O470" s="87"/>
      <c r="P470" s="87"/>
      <c r="Q470" s="88"/>
      <c r="R470" s="88"/>
      <c r="S470" s="88"/>
      <c r="T470" s="89"/>
      <c r="U470" s="88"/>
      <c r="V470" s="88"/>
      <c r="W470" s="88"/>
      <c r="X470" s="88"/>
      <c r="Y470" s="88"/>
      <c r="Z470" s="88"/>
    </row>
    <row r="471" spans="1:26" ht="30" customHeight="1" x14ac:dyDescent="0.2">
      <c r="A471" s="88"/>
      <c r="B471" s="88"/>
      <c r="C471" s="88"/>
      <c r="D471" s="88"/>
      <c r="E471" s="88"/>
      <c r="F471" s="88"/>
      <c r="G471" s="88"/>
      <c r="H471" s="88"/>
      <c r="I471" s="88"/>
      <c r="J471" s="88"/>
      <c r="K471" s="88"/>
      <c r="L471" s="88"/>
      <c r="M471" s="88"/>
      <c r="N471" s="88"/>
      <c r="O471" s="87"/>
      <c r="P471" s="87"/>
      <c r="Q471" s="88"/>
      <c r="R471" s="88"/>
      <c r="S471" s="88"/>
      <c r="T471" s="89"/>
      <c r="U471" s="88"/>
      <c r="V471" s="88"/>
      <c r="W471" s="88"/>
      <c r="X471" s="88"/>
      <c r="Y471" s="88"/>
      <c r="Z471" s="88"/>
    </row>
    <row r="472" spans="1:26" ht="30" customHeight="1" x14ac:dyDescent="0.2">
      <c r="A472" s="88"/>
      <c r="B472" s="88"/>
      <c r="C472" s="88"/>
      <c r="D472" s="88"/>
      <c r="E472" s="88"/>
      <c r="F472" s="88"/>
      <c r="G472" s="88"/>
      <c r="H472" s="88"/>
      <c r="I472" s="88"/>
      <c r="J472" s="88"/>
      <c r="K472" s="88"/>
      <c r="L472" s="88"/>
      <c r="M472" s="88"/>
      <c r="N472" s="88"/>
      <c r="O472" s="87"/>
      <c r="P472" s="87"/>
      <c r="Q472" s="88"/>
      <c r="R472" s="88"/>
      <c r="S472" s="88"/>
      <c r="T472" s="89"/>
      <c r="U472" s="88"/>
      <c r="V472" s="88"/>
      <c r="W472" s="88"/>
      <c r="X472" s="88"/>
      <c r="Y472" s="88"/>
      <c r="Z472" s="88"/>
    </row>
    <row r="473" spans="1:26" ht="30" customHeight="1" x14ac:dyDescent="0.2">
      <c r="A473" s="88"/>
      <c r="B473" s="88"/>
      <c r="C473" s="88"/>
      <c r="D473" s="88"/>
      <c r="E473" s="88"/>
      <c r="F473" s="88"/>
      <c r="G473" s="88"/>
      <c r="H473" s="88"/>
      <c r="I473" s="88"/>
      <c r="J473" s="88"/>
      <c r="K473" s="88"/>
      <c r="L473" s="88"/>
      <c r="M473" s="88"/>
      <c r="N473" s="88"/>
      <c r="O473" s="87"/>
      <c r="P473" s="87"/>
      <c r="Q473" s="88"/>
      <c r="R473" s="88"/>
      <c r="S473" s="88"/>
      <c r="T473" s="89"/>
      <c r="U473" s="88"/>
      <c r="V473" s="88"/>
      <c r="W473" s="88"/>
      <c r="X473" s="88"/>
      <c r="Y473" s="88"/>
      <c r="Z473" s="88"/>
    </row>
    <row r="474" spans="1:26" ht="30" customHeight="1" x14ac:dyDescent="0.2">
      <c r="A474" s="88"/>
      <c r="B474" s="88"/>
      <c r="C474" s="88"/>
      <c r="D474" s="88"/>
      <c r="E474" s="88"/>
      <c r="F474" s="88"/>
      <c r="G474" s="88"/>
      <c r="H474" s="88"/>
      <c r="I474" s="88"/>
      <c r="J474" s="88"/>
      <c r="K474" s="88"/>
      <c r="L474" s="88"/>
      <c r="M474" s="88"/>
      <c r="N474" s="88"/>
      <c r="O474" s="87"/>
      <c r="P474" s="87"/>
      <c r="Q474" s="88"/>
      <c r="R474" s="88"/>
      <c r="S474" s="88"/>
      <c r="T474" s="89"/>
      <c r="U474" s="88"/>
      <c r="V474" s="88"/>
      <c r="W474" s="88"/>
      <c r="X474" s="88"/>
      <c r="Y474" s="88"/>
      <c r="Z474" s="88"/>
    </row>
    <row r="475" spans="1:26" ht="30" customHeight="1" x14ac:dyDescent="0.2">
      <c r="A475" s="88"/>
      <c r="B475" s="88"/>
      <c r="C475" s="88"/>
      <c r="D475" s="88"/>
      <c r="E475" s="88"/>
      <c r="F475" s="88"/>
      <c r="G475" s="88"/>
      <c r="H475" s="88"/>
      <c r="I475" s="88"/>
      <c r="J475" s="88"/>
      <c r="K475" s="88"/>
      <c r="L475" s="88"/>
      <c r="M475" s="88"/>
      <c r="N475" s="88"/>
      <c r="O475" s="87"/>
      <c r="P475" s="87"/>
      <c r="Q475" s="88"/>
      <c r="R475" s="88"/>
      <c r="S475" s="88"/>
      <c r="T475" s="89"/>
      <c r="U475" s="88"/>
      <c r="V475" s="88"/>
      <c r="W475" s="88"/>
      <c r="X475" s="88"/>
      <c r="Y475" s="88"/>
      <c r="Z475" s="88"/>
    </row>
    <row r="476" spans="1:26" ht="30" customHeight="1" x14ac:dyDescent="0.2">
      <c r="A476" s="88"/>
      <c r="B476" s="88"/>
      <c r="C476" s="88"/>
      <c r="D476" s="88"/>
      <c r="E476" s="88"/>
      <c r="F476" s="88"/>
      <c r="G476" s="88"/>
      <c r="H476" s="88"/>
      <c r="I476" s="88"/>
      <c r="J476" s="88"/>
      <c r="K476" s="88"/>
      <c r="L476" s="88"/>
      <c r="M476" s="88"/>
      <c r="N476" s="88"/>
      <c r="O476" s="87"/>
      <c r="P476" s="87"/>
      <c r="Q476" s="88"/>
      <c r="R476" s="88"/>
      <c r="S476" s="88"/>
      <c r="T476" s="89"/>
      <c r="U476" s="88"/>
      <c r="V476" s="88"/>
      <c r="W476" s="88"/>
      <c r="X476" s="88"/>
      <c r="Y476" s="88"/>
      <c r="Z476" s="88"/>
    </row>
    <row r="477" spans="1:26" ht="30" customHeight="1" x14ac:dyDescent="0.2">
      <c r="A477" s="88"/>
      <c r="B477" s="88"/>
      <c r="C477" s="88"/>
      <c r="D477" s="88"/>
      <c r="E477" s="88"/>
      <c r="F477" s="88"/>
      <c r="G477" s="88"/>
      <c r="H477" s="88"/>
      <c r="I477" s="88"/>
      <c r="J477" s="88"/>
      <c r="K477" s="88"/>
      <c r="L477" s="88"/>
      <c r="M477" s="88"/>
      <c r="N477" s="88"/>
      <c r="O477" s="87"/>
      <c r="P477" s="87"/>
      <c r="Q477" s="88"/>
      <c r="R477" s="88"/>
      <c r="S477" s="88"/>
      <c r="T477" s="89"/>
      <c r="U477" s="88"/>
      <c r="V477" s="88"/>
      <c r="W477" s="88"/>
      <c r="X477" s="88"/>
      <c r="Y477" s="88"/>
      <c r="Z477" s="88"/>
    </row>
    <row r="478" spans="1:26" ht="30" customHeight="1" x14ac:dyDescent="0.2">
      <c r="A478" s="88"/>
      <c r="B478" s="88"/>
      <c r="C478" s="88"/>
      <c r="D478" s="88"/>
      <c r="E478" s="88"/>
      <c r="F478" s="88"/>
      <c r="G478" s="88"/>
      <c r="H478" s="88"/>
      <c r="I478" s="88"/>
      <c r="J478" s="88"/>
      <c r="K478" s="88"/>
      <c r="L478" s="88"/>
      <c r="M478" s="88"/>
      <c r="N478" s="88"/>
      <c r="O478" s="87"/>
      <c r="P478" s="87"/>
      <c r="Q478" s="88"/>
      <c r="R478" s="88"/>
      <c r="S478" s="88"/>
      <c r="T478" s="89"/>
      <c r="U478" s="88"/>
      <c r="V478" s="88"/>
      <c r="W478" s="88"/>
      <c r="X478" s="88"/>
      <c r="Y478" s="88"/>
      <c r="Z478" s="88"/>
    </row>
    <row r="479" spans="1:26" ht="30" customHeight="1" x14ac:dyDescent="0.2">
      <c r="A479" s="88"/>
      <c r="B479" s="88"/>
      <c r="C479" s="88"/>
      <c r="D479" s="88"/>
      <c r="E479" s="88"/>
      <c r="F479" s="88"/>
      <c r="G479" s="88"/>
      <c r="H479" s="88"/>
      <c r="I479" s="88"/>
      <c r="J479" s="88"/>
      <c r="K479" s="88"/>
      <c r="L479" s="88"/>
      <c r="M479" s="88"/>
      <c r="N479" s="88"/>
      <c r="O479" s="87"/>
      <c r="P479" s="87"/>
      <c r="Q479" s="88"/>
      <c r="R479" s="88"/>
      <c r="S479" s="88"/>
      <c r="T479" s="89"/>
      <c r="U479" s="88"/>
      <c r="V479" s="88"/>
      <c r="W479" s="88"/>
      <c r="X479" s="88"/>
      <c r="Y479" s="88"/>
      <c r="Z479" s="88"/>
    </row>
    <row r="480" spans="1:26" ht="30" customHeight="1" x14ac:dyDescent="0.2">
      <c r="A480" s="88"/>
      <c r="B480" s="88"/>
      <c r="C480" s="88"/>
      <c r="D480" s="88"/>
      <c r="E480" s="88"/>
      <c r="F480" s="88"/>
      <c r="G480" s="88"/>
      <c r="H480" s="88"/>
      <c r="I480" s="88"/>
      <c r="J480" s="88"/>
      <c r="K480" s="88"/>
      <c r="L480" s="88"/>
      <c r="M480" s="88"/>
      <c r="N480" s="88"/>
      <c r="O480" s="87"/>
      <c r="P480" s="87"/>
      <c r="Q480" s="88"/>
      <c r="R480" s="88"/>
      <c r="S480" s="88"/>
      <c r="T480" s="89"/>
      <c r="U480" s="88"/>
      <c r="V480" s="88"/>
      <c r="W480" s="88"/>
      <c r="X480" s="88"/>
      <c r="Y480" s="88"/>
      <c r="Z480" s="88"/>
    </row>
    <row r="481" spans="1:26" ht="30" customHeight="1" x14ac:dyDescent="0.2">
      <c r="A481" s="88"/>
      <c r="B481" s="88"/>
      <c r="C481" s="88"/>
      <c r="D481" s="88"/>
      <c r="E481" s="88"/>
      <c r="F481" s="88"/>
      <c r="G481" s="88"/>
      <c r="H481" s="88"/>
      <c r="I481" s="88"/>
      <c r="J481" s="88"/>
      <c r="K481" s="88"/>
      <c r="L481" s="88"/>
      <c r="M481" s="88"/>
      <c r="N481" s="88"/>
      <c r="O481" s="87"/>
      <c r="P481" s="87"/>
      <c r="Q481" s="88"/>
      <c r="R481" s="88"/>
      <c r="S481" s="88"/>
      <c r="T481" s="89"/>
      <c r="U481" s="88"/>
      <c r="V481" s="88"/>
      <c r="W481" s="88"/>
      <c r="X481" s="88"/>
      <c r="Y481" s="88"/>
      <c r="Z481" s="88"/>
    </row>
    <row r="482" spans="1:26" ht="30" customHeight="1" x14ac:dyDescent="0.2">
      <c r="A482" s="88"/>
      <c r="B482" s="88"/>
      <c r="C482" s="88"/>
      <c r="D482" s="88"/>
      <c r="E482" s="88"/>
      <c r="F482" s="88"/>
      <c r="G482" s="88"/>
      <c r="H482" s="88"/>
      <c r="I482" s="88"/>
      <c r="J482" s="88"/>
      <c r="K482" s="88"/>
      <c r="L482" s="88"/>
      <c r="M482" s="88"/>
      <c r="N482" s="88"/>
      <c r="O482" s="87"/>
      <c r="P482" s="87"/>
      <c r="Q482" s="88"/>
      <c r="R482" s="88"/>
      <c r="S482" s="88"/>
      <c r="T482" s="89"/>
      <c r="U482" s="88"/>
      <c r="V482" s="88"/>
      <c r="W482" s="88"/>
      <c r="X482" s="88"/>
      <c r="Y482" s="88"/>
      <c r="Z482" s="88"/>
    </row>
    <row r="483" spans="1:26" ht="30" customHeight="1" x14ac:dyDescent="0.2">
      <c r="A483" s="88"/>
      <c r="B483" s="88"/>
      <c r="C483" s="88"/>
      <c r="D483" s="88"/>
      <c r="E483" s="88"/>
      <c r="F483" s="88"/>
      <c r="G483" s="88"/>
      <c r="H483" s="88"/>
      <c r="I483" s="88"/>
      <c r="J483" s="88"/>
      <c r="K483" s="88"/>
      <c r="L483" s="88"/>
      <c r="M483" s="88"/>
      <c r="N483" s="88"/>
      <c r="O483" s="87"/>
      <c r="P483" s="87"/>
      <c r="Q483" s="88"/>
      <c r="R483" s="88"/>
      <c r="S483" s="88"/>
      <c r="T483" s="89"/>
      <c r="U483" s="88"/>
      <c r="V483" s="88"/>
      <c r="W483" s="88"/>
      <c r="X483" s="88"/>
      <c r="Y483" s="88"/>
      <c r="Z483" s="88"/>
    </row>
    <row r="484" spans="1:26" ht="30" customHeight="1" x14ac:dyDescent="0.2">
      <c r="A484" s="88"/>
      <c r="B484" s="88"/>
      <c r="C484" s="88"/>
      <c r="D484" s="88"/>
      <c r="E484" s="88"/>
      <c r="F484" s="88"/>
      <c r="G484" s="88"/>
      <c r="H484" s="88"/>
      <c r="I484" s="88"/>
      <c r="J484" s="88"/>
      <c r="K484" s="88"/>
      <c r="L484" s="88"/>
      <c r="M484" s="88"/>
      <c r="N484" s="88"/>
      <c r="O484" s="87"/>
      <c r="P484" s="87"/>
      <c r="Q484" s="88"/>
      <c r="R484" s="88"/>
      <c r="S484" s="88"/>
      <c r="T484" s="89"/>
      <c r="U484" s="88"/>
      <c r="V484" s="88"/>
      <c r="W484" s="88"/>
      <c r="X484" s="88"/>
      <c r="Y484" s="88"/>
      <c r="Z484" s="88"/>
    </row>
    <row r="485" spans="1:26" ht="30" customHeight="1" x14ac:dyDescent="0.2">
      <c r="A485" s="88"/>
      <c r="B485" s="88"/>
      <c r="C485" s="88"/>
      <c r="D485" s="88"/>
      <c r="E485" s="88"/>
      <c r="F485" s="88"/>
      <c r="G485" s="88"/>
      <c r="H485" s="88"/>
      <c r="I485" s="88"/>
      <c r="J485" s="88"/>
      <c r="K485" s="88"/>
      <c r="L485" s="88"/>
      <c r="M485" s="88"/>
      <c r="N485" s="88"/>
      <c r="O485" s="87"/>
      <c r="P485" s="87"/>
      <c r="Q485" s="88"/>
      <c r="R485" s="88"/>
      <c r="S485" s="88"/>
      <c r="T485" s="89"/>
      <c r="U485" s="88"/>
      <c r="V485" s="88"/>
      <c r="W485" s="88"/>
      <c r="X485" s="88"/>
      <c r="Y485" s="88"/>
      <c r="Z485" s="88"/>
    </row>
    <row r="486" spans="1:26" ht="30" customHeight="1" x14ac:dyDescent="0.2">
      <c r="A486" s="88"/>
      <c r="B486" s="88"/>
      <c r="C486" s="88"/>
      <c r="D486" s="88"/>
      <c r="E486" s="88"/>
      <c r="F486" s="88"/>
      <c r="G486" s="88"/>
      <c r="H486" s="88"/>
      <c r="I486" s="88"/>
      <c r="J486" s="88"/>
      <c r="K486" s="88"/>
      <c r="L486" s="88"/>
      <c r="M486" s="88"/>
      <c r="N486" s="88"/>
      <c r="O486" s="87"/>
      <c r="P486" s="87"/>
      <c r="Q486" s="88"/>
      <c r="R486" s="88"/>
      <c r="S486" s="88"/>
      <c r="T486" s="89"/>
      <c r="U486" s="88"/>
      <c r="V486" s="88"/>
      <c r="W486" s="88"/>
      <c r="X486" s="88"/>
      <c r="Y486" s="88"/>
      <c r="Z486" s="88"/>
    </row>
    <row r="487" spans="1:26" ht="30" customHeight="1" x14ac:dyDescent="0.2">
      <c r="A487" s="88"/>
      <c r="B487" s="88"/>
      <c r="C487" s="88"/>
      <c r="D487" s="88"/>
      <c r="E487" s="88"/>
      <c r="F487" s="88"/>
      <c r="G487" s="88"/>
      <c r="H487" s="88"/>
      <c r="I487" s="88"/>
      <c r="J487" s="88"/>
      <c r="K487" s="88"/>
      <c r="L487" s="88"/>
      <c r="M487" s="88"/>
      <c r="N487" s="88"/>
      <c r="O487" s="87"/>
      <c r="P487" s="87"/>
      <c r="Q487" s="88"/>
      <c r="R487" s="88"/>
      <c r="S487" s="88"/>
      <c r="T487" s="89"/>
      <c r="U487" s="88"/>
      <c r="V487" s="88"/>
      <c r="W487" s="88"/>
      <c r="X487" s="88"/>
      <c r="Y487" s="88"/>
      <c r="Z487" s="88"/>
    </row>
    <row r="488" spans="1:26" ht="30" customHeight="1" x14ac:dyDescent="0.2">
      <c r="A488" s="88"/>
      <c r="B488" s="88"/>
      <c r="C488" s="88"/>
      <c r="D488" s="88"/>
      <c r="E488" s="88"/>
      <c r="F488" s="88"/>
      <c r="G488" s="88"/>
      <c r="H488" s="88"/>
      <c r="I488" s="88"/>
      <c r="J488" s="88"/>
      <c r="K488" s="88"/>
      <c r="L488" s="88"/>
      <c r="M488" s="88"/>
      <c r="N488" s="88"/>
      <c r="O488" s="87"/>
      <c r="P488" s="87"/>
      <c r="Q488" s="88"/>
      <c r="R488" s="88"/>
      <c r="S488" s="88"/>
      <c r="T488" s="89"/>
      <c r="U488" s="88"/>
      <c r="V488" s="88"/>
      <c r="W488" s="88"/>
      <c r="X488" s="88"/>
      <c r="Y488" s="88"/>
      <c r="Z488" s="88"/>
    </row>
    <row r="489" spans="1:26" ht="30" customHeight="1" x14ac:dyDescent="0.2">
      <c r="A489" s="88"/>
      <c r="B489" s="88"/>
      <c r="C489" s="88"/>
      <c r="D489" s="88"/>
      <c r="E489" s="88"/>
      <c r="F489" s="88"/>
      <c r="G489" s="88"/>
      <c r="H489" s="88"/>
      <c r="I489" s="88"/>
      <c r="J489" s="88"/>
      <c r="K489" s="88"/>
      <c r="L489" s="88"/>
      <c r="M489" s="88"/>
      <c r="N489" s="88"/>
      <c r="O489" s="87"/>
      <c r="P489" s="87"/>
      <c r="Q489" s="88"/>
      <c r="R489" s="88"/>
      <c r="S489" s="88"/>
      <c r="T489" s="89"/>
      <c r="U489" s="88"/>
      <c r="V489" s="88"/>
      <c r="W489" s="88"/>
      <c r="X489" s="88"/>
      <c r="Y489" s="88"/>
      <c r="Z489" s="88"/>
    </row>
    <row r="490" spans="1:26" ht="30" customHeight="1" x14ac:dyDescent="0.2">
      <c r="A490" s="88"/>
      <c r="B490" s="88"/>
      <c r="C490" s="88"/>
      <c r="D490" s="88"/>
      <c r="E490" s="88"/>
      <c r="F490" s="88"/>
      <c r="G490" s="88"/>
      <c r="H490" s="88"/>
      <c r="I490" s="88"/>
      <c r="J490" s="88"/>
      <c r="K490" s="88"/>
      <c r="L490" s="88"/>
      <c r="M490" s="88"/>
      <c r="N490" s="88"/>
      <c r="O490" s="87"/>
      <c r="P490" s="87"/>
      <c r="Q490" s="88"/>
      <c r="R490" s="88"/>
      <c r="S490" s="88"/>
      <c r="T490" s="89"/>
      <c r="U490" s="88"/>
      <c r="V490" s="88"/>
      <c r="W490" s="88"/>
      <c r="X490" s="88"/>
      <c r="Y490" s="88"/>
      <c r="Z490" s="88"/>
    </row>
    <row r="491" spans="1:26" ht="30" customHeight="1" x14ac:dyDescent="0.2">
      <c r="A491" s="88"/>
      <c r="B491" s="88"/>
      <c r="C491" s="88"/>
      <c r="D491" s="88"/>
      <c r="E491" s="88"/>
      <c r="F491" s="88"/>
      <c r="G491" s="88"/>
      <c r="H491" s="88"/>
      <c r="I491" s="88"/>
      <c r="J491" s="88"/>
      <c r="K491" s="88"/>
      <c r="L491" s="88"/>
      <c r="M491" s="88"/>
      <c r="N491" s="88"/>
      <c r="O491" s="87"/>
      <c r="P491" s="87"/>
      <c r="Q491" s="88"/>
      <c r="R491" s="88"/>
      <c r="S491" s="88"/>
      <c r="T491" s="89"/>
      <c r="U491" s="88"/>
      <c r="V491" s="88"/>
      <c r="W491" s="88"/>
      <c r="X491" s="88"/>
      <c r="Y491" s="88"/>
      <c r="Z491" s="88"/>
    </row>
    <row r="492" spans="1:26" ht="30" customHeight="1" x14ac:dyDescent="0.2">
      <c r="A492" s="88"/>
      <c r="B492" s="88"/>
      <c r="C492" s="88"/>
      <c r="D492" s="88"/>
      <c r="E492" s="88"/>
      <c r="F492" s="88"/>
      <c r="G492" s="88"/>
      <c r="H492" s="88"/>
      <c r="I492" s="88"/>
      <c r="J492" s="88"/>
      <c r="K492" s="88"/>
      <c r="L492" s="88"/>
      <c r="M492" s="88"/>
      <c r="N492" s="88"/>
      <c r="O492" s="87"/>
      <c r="P492" s="87"/>
      <c r="Q492" s="88"/>
      <c r="R492" s="88"/>
      <c r="S492" s="88"/>
      <c r="T492" s="89"/>
      <c r="U492" s="88"/>
      <c r="V492" s="88"/>
      <c r="W492" s="88"/>
      <c r="X492" s="88"/>
      <c r="Y492" s="88"/>
      <c r="Z492" s="88"/>
    </row>
    <row r="493" spans="1:26" ht="30" customHeight="1" x14ac:dyDescent="0.2">
      <c r="A493" s="88"/>
      <c r="B493" s="88"/>
      <c r="C493" s="88"/>
      <c r="D493" s="88"/>
      <c r="E493" s="88"/>
      <c r="F493" s="88"/>
      <c r="G493" s="88"/>
      <c r="H493" s="88"/>
      <c r="I493" s="88"/>
      <c r="J493" s="88"/>
      <c r="K493" s="88"/>
      <c r="L493" s="88"/>
      <c r="M493" s="88"/>
      <c r="N493" s="88"/>
      <c r="O493" s="87"/>
      <c r="P493" s="87"/>
      <c r="Q493" s="88"/>
      <c r="R493" s="88"/>
      <c r="S493" s="88"/>
      <c r="T493" s="89"/>
      <c r="U493" s="88"/>
      <c r="V493" s="88"/>
      <c r="W493" s="88"/>
      <c r="X493" s="88"/>
      <c r="Y493" s="88"/>
      <c r="Z493" s="88"/>
    </row>
    <row r="494" spans="1:26" ht="30" customHeight="1" x14ac:dyDescent="0.2">
      <c r="A494" s="88"/>
      <c r="B494" s="88"/>
      <c r="C494" s="88"/>
      <c r="D494" s="88"/>
      <c r="E494" s="88"/>
      <c r="F494" s="88"/>
      <c r="G494" s="88"/>
      <c r="H494" s="88"/>
      <c r="I494" s="88"/>
      <c r="J494" s="88"/>
      <c r="K494" s="88"/>
      <c r="L494" s="88"/>
      <c r="M494" s="88"/>
      <c r="N494" s="88"/>
      <c r="O494" s="87"/>
      <c r="P494" s="87"/>
      <c r="Q494" s="88"/>
      <c r="R494" s="88"/>
      <c r="S494" s="88"/>
      <c r="T494" s="89"/>
      <c r="U494" s="88"/>
      <c r="V494" s="88"/>
      <c r="W494" s="88"/>
      <c r="X494" s="88"/>
      <c r="Y494" s="88"/>
      <c r="Z494" s="88"/>
    </row>
    <row r="495" spans="1:26" ht="30" customHeight="1" x14ac:dyDescent="0.2">
      <c r="A495" s="88"/>
      <c r="B495" s="88"/>
      <c r="C495" s="88"/>
      <c r="D495" s="88"/>
      <c r="E495" s="88"/>
      <c r="F495" s="88"/>
      <c r="G495" s="88"/>
      <c r="H495" s="88"/>
      <c r="I495" s="88"/>
      <c r="J495" s="88"/>
      <c r="K495" s="88"/>
      <c r="L495" s="88"/>
      <c r="M495" s="88"/>
      <c r="N495" s="88"/>
      <c r="O495" s="87"/>
      <c r="P495" s="87"/>
      <c r="Q495" s="88"/>
      <c r="R495" s="88"/>
      <c r="S495" s="88"/>
      <c r="T495" s="89"/>
      <c r="U495" s="88"/>
      <c r="V495" s="88"/>
      <c r="W495" s="88"/>
      <c r="X495" s="88"/>
      <c r="Y495" s="88"/>
      <c r="Z495" s="88"/>
    </row>
    <row r="496" spans="1:26" ht="30" customHeight="1" x14ac:dyDescent="0.2">
      <c r="A496" s="88"/>
      <c r="B496" s="88"/>
      <c r="C496" s="88"/>
      <c r="D496" s="88"/>
      <c r="E496" s="88"/>
      <c r="F496" s="88"/>
      <c r="G496" s="88"/>
      <c r="H496" s="88"/>
      <c r="I496" s="88"/>
      <c r="J496" s="88"/>
      <c r="K496" s="88"/>
      <c r="L496" s="88"/>
      <c r="M496" s="88"/>
      <c r="N496" s="88"/>
      <c r="O496" s="87"/>
      <c r="P496" s="87"/>
      <c r="Q496" s="88"/>
      <c r="R496" s="88"/>
      <c r="S496" s="88"/>
      <c r="T496" s="89"/>
      <c r="U496" s="88"/>
      <c r="V496" s="88"/>
      <c r="W496" s="88"/>
      <c r="X496" s="88"/>
      <c r="Y496" s="88"/>
      <c r="Z496" s="88"/>
    </row>
    <row r="497" spans="1:26" ht="30" customHeight="1" x14ac:dyDescent="0.2">
      <c r="A497" s="88"/>
      <c r="B497" s="88"/>
      <c r="C497" s="88"/>
      <c r="D497" s="88"/>
      <c r="E497" s="88"/>
      <c r="F497" s="88"/>
      <c r="G497" s="88"/>
      <c r="H497" s="88"/>
      <c r="I497" s="88"/>
      <c r="J497" s="88"/>
      <c r="K497" s="88"/>
      <c r="L497" s="88"/>
      <c r="M497" s="88"/>
      <c r="N497" s="88"/>
      <c r="O497" s="87"/>
      <c r="P497" s="87"/>
      <c r="Q497" s="88"/>
      <c r="R497" s="88"/>
      <c r="S497" s="88"/>
      <c r="T497" s="89"/>
      <c r="U497" s="88"/>
      <c r="V497" s="88"/>
      <c r="W497" s="88"/>
      <c r="X497" s="88"/>
      <c r="Y497" s="88"/>
      <c r="Z497" s="88"/>
    </row>
    <row r="498" spans="1:26" ht="30" customHeight="1" x14ac:dyDescent="0.2">
      <c r="A498" s="88"/>
      <c r="B498" s="88"/>
      <c r="C498" s="88"/>
      <c r="D498" s="88"/>
      <c r="E498" s="88"/>
      <c r="F498" s="88"/>
      <c r="G498" s="88"/>
      <c r="H498" s="88"/>
      <c r="I498" s="88"/>
      <c r="J498" s="88"/>
      <c r="K498" s="88"/>
      <c r="L498" s="88"/>
      <c r="M498" s="88"/>
      <c r="N498" s="88"/>
      <c r="O498" s="87"/>
      <c r="P498" s="87"/>
      <c r="Q498" s="88"/>
      <c r="R498" s="88"/>
      <c r="S498" s="88"/>
      <c r="T498" s="89"/>
      <c r="U498" s="88"/>
      <c r="V498" s="88"/>
      <c r="W498" s="88"/>
      <c r="X498" s="88"/>
      <c r="Y498" s="88"/>
      <c r="Z498" s="88"/>
    </row>
    <row r="499" spans="1:26" ht="30" customHeight="1" x14ac:dyDescent="0.2">
      <c r="A499" s="88"/>
      <c r="B499" s="88"/>
      <c r="C499" s="88"/>
      <c r="D499" s="88"/>
      <c r="E499" s="88"/>
      <c r="F499" s="88"/>
      <c r="G499" s="88"/>
      <c r="H499" s="88"/>
      <c r="I499" s="88"/>
      <c r="J499" s="88"/>
      <c r="K499" s="88"/>
      <c r="L499" s="88"/>
      <c r="M499" s="88"/>
      <c r="N499" s="88"/>
      <c r="O499" s="87"/>
      <c r="P499" s="87"/>
      <c r="Q499" s="88"/>
      <c r="R499" s="88"/>
      <c r="S499" s="88"/>
      <c r="T499" s="89"/>
      <c r="U499" s="88"/>
      <c r="V499" s="88"/>
      <c r="W499" s="88"/>
      <c r="X499" s="88"/>
      <c r="Y499" s="88"/>
      <c r="Z499" s="88"/>
    </row>
    <row r="500" spans="1:26" ht="30" customHeight="1" x14ac:dyDescent="0.2">
      <c r="A500" s="88"/>
      <c r="B500" s="88"/>
      <c r="C500" s="88"/>
      <c r="D500" s="88"/>
      <c r="E500" s="88"/>
      <c r="F500" s="88"/>
      <c r="G500" s="88"/>
      <c r="H500" s="88"/>
      <c r="I500" s="88"/>
      <c r="J500" s="88"/>
      <c r="K500" s="88"/>
      <c r="L500" s="88"/>
      <c r="M500" s="88"/>
      <c r="N500" s="88"/>
      <c r="O500" s="87"/>
      <c r="P500" s="87"/>
      <c r="Q500" s="88"/>
      <c r="R500" s="88"/>
      <c r="S500" s="88"/>
      <c r="T500" s="89"/>
      <c r="U500" s="88"/>
      <c r="V500" s="88"/>
      <c r="W500" s="88"/>
      <c r="X500" s="88"/>
      <c r="Y500" s="88"/>
      <c r="Z500" s="88"/>
    </row>
    <row r="501" spans="1:26" ht="30" customHeight="1" x14ac:dyDescent="0.2">
      <c r="A501" s="88"/>
      <c r="B501" s="88"/>
      <c r="C501" s="88"/>
      <c r="D501" s="88"/>
      <c r="E501" s="88"/>
      <c r="F501" s="88"/>
      <c r="G501" s="88"/>
      <c r="H501" s="88"/>
      <c r="I501" s="88"/>
      <c r="J501" s="88"/>
      <c r="K501" s="88"/>
      <c r="L501" s="88"/>
      <c r="M501" s="88"/>
      <c r="N501" s="88"/>
      <c r="O501" s="87"/>
      <c r="P501" s="87"/>
      <c r="Q501" s="88"/>
      <c r="R501" s="88"/>
      <c r="S501" s="88"/>
      <c r="T501" s="89"/>
      <c r="U501" s="88"/>
      <c r="V501" s="88"/>
      <c r="W501" s="88"/>
      <c r="X501" s="88"/>
      <c r="Y501" s="88"/>
      <c r="Z501" s="88"/>
    </row>
    <row r="502" spans="1:26" ht="30" customHeight="1" x14ac:dyDescent="0.2">
      <c r="A502" s="88"/>
      <c r="B502" s="88"/>
      <c r="C502" s="88"/>
      <c r="D502" s="88"/>
      <c r="E502" s="88"/>
      <c r="F502" s="88"/>
      <c r="G502" s="88"/>
      <c r="H502" s="88"/>
      <c r="I502" s="88"/>
      <c r="J502" s="88"/>
      <c r="K502" s="88"/>
      <c r="L502" s="88"/>
      <c r="M502" s="88"/>
      <c r="N502" s="88"/>
      <c r="O502" s="87"/>
      <c r="P502" s="87"/>
      <c r="Q502" s="88"/>
      <c r="R502" s="88"/>
      <c r="S502" s="88"/>
      <c r="T502" s="89"/>
      <c r="U502" s="88"/>
      <c r="V502" s="88"/>
      <c r="W502" s="88"/>
      <c r="X502" s="88"/>
      <c r="Y502" s="88"/>
      <c r="Z502" s="88"/>
    </row>
    <row r="503" spans="1:26" ht="30" customHeight="1" x14ac:dyDescent="0.2">
      <c r="A503" s="88"/>
      <c r="B503" s="88"/>
      <c r="C503" s="88"/>
      <c r="D503" s="88"/>
      <c r="E503" s="88"/>
      <c r="F503" s="88"/>
      <c r="G503" s="88"/>
      <c r="H503" s="88"/>
      <c r="I503" s="88"/>
      <c r="J503" s="88"/>
      <c r="K503" s="88"/>
      <c r="L503" s="88"/>
      <c r="M503" s="88"/>
      <c r="N503" s="88"/>
      <c r="O503" s="87"/>
      <c r="P503" s="87"/>
      <c r="Q503" s="88"/>
      <c r="R503" s="88"/>
      <c r="S503" s="88"/>
      <c r="T503" s="89"/>
      <c r="U503" s="88"/>
      <c r="V503" s="88"/>
      <c r="W503" s="88"/>
      <c r="X503" s="88"/>
      <c r="Y503" s="88"/>
      <c r="Z503" s="88"/>
    </row>
    <row r="504" spans="1:26" ht="30" customHeight="1" x14ac:dyDescent="0.2">
      <c r="A504" s="88"/>
      <c r="B504" s="88"/>
      <c r="C504" s="88"/>
      <c r="D504" s="88"/>
      <c r="E504" s="88"/>
      <c r="F504" s="88"/>
      <c r="G504" s="88"/>
      <c r="H504" s="88"/>
      <c r="I504" s="88"/>
      <c r="J504" s="88"/>
      <c r="K504" s="88"/>
      <c r="L504" s="88"/>
      <c r="M504" s="88"/>
      <c r="N504" s="88"/>
      <c r="O504" s="87"/>
      <c r="P504" s="87"/>
      <c r="Q504" s="88"/>
      <c r="R504" s="88"/>
      <c r="S504" s="88"/>
      <c r="T504" s="89"/>
      <c r="U504" s="88"/>
      <c r="V504" s="88"/>
      <c r="W504" s="88"/>
      <c r="X504" s="88"/>
      <c r="Y504" s="88"/>
      <c r="Z504" s="88"/>
    </row>
    <row r="505" spans="1:26" ht="30" customHeight="1" x14ac:dyDescent="0.2">
      <c r="A505" s="88"/>
      <c r="B505" s="88"/>
      <c r="C505" s="88"/>
      <c r="D505" s="88"/>
      <c r="E505" s="88"/>
      <c r="F505" s="88"/>
      <c r="G505" s="88"/>
      <c r="H505" s="88"/>
      <c r="I505" s="88"/>
      <c r="J505" s="88"/>
      <c r="K505" s="88"/>
      <c r="L505" s="88"/>
      <c r="M505" s="88"/>
      <c r="N505" s="88"/>
      <c r="O505" s="87"/>
      <c r="P505" s="87"/>
      <c r="Q505" s="88"/>
      <c r="R505" s="88"/>
      <c r="S505" s="88"/>
      <c r="T505" s="89"/>
      <c r="U505" s="88"/>
      <c r="V505" s="88"/>
      <c r="W505" s="88"/>
      <c r="X505" s="88"/>
      <c r="Y505" s="88"/>
      <c r="Z505" s="88"/>
    </row>
    <row r="506" spans="1:26" ht="30" customHeight="1" x14ac:dyDescent="0.2">
      <c r="A506" s="88"/>
      <c r="B506" s="88"/>
      <c r="C506" s="88"/>
      <c r="D506" s="88"/>
      <c r="E506" s="88"/>
      <c r="F506" s="88"/>
      <c r="G506" s="88"/>
      <c r="H506" s="88"/>
      <c r="I506" s="88"/>
      <c r="J506" s="88"/>
      <c r="K506" s="88"/>
      <c r="L506" s="88"/>
      <c r="M506" s="88"/>
      <c r="N506" s="88"/>
      <c r="O506" s="87"/>
      <c r="P506" s="87"/>
      <c r="Q506" s="88"/>
      <c r="R506" s="88"/>
      <c r="S506" s="88"/>
      <c r="T506" s="89"/>
      <c r="U506" s="88"/>
      <c r="V506" s="88"/>
      <c r="W506" s="88"/>
      <c r="X506" s="88"/>
      <c r="Y506" s="88"/>
      <c r="Z506" s="88"/>
    </row>
    <row r="507" spans="1:26" ht="30" customHeight="1" x14ac:dyDescent="0.2">
      <c r="A507" s="88"/>
      <c r="B507" s="88"/>
      <c r="C507" s="88"/>
      <c r="D507" s="88"/>
      <c r="E507" s="88"/>
      <c r="F507" s="88"/>
      <c r="G507" s="88"/>
      <c r="H507" s="88"/>
      <c r="I507" s="88"/>
      <c r="J507" s="88"/>
      <c r="K507" s="88"/>
      <c r="L507" s="88"/>
      <c r="M507" s="88"/>
      <c r="N507" s="88"/>
      <c r="O507" s="87"/>
      <c r="P507" s="87"/>
      <c r="Q507" s="88"/>
      <c r="R507" s="88"/>
      <c r="S507" s="88"/>
      <c r="T507" s="89"/>
      <c r="U507" s="88"/>
      <c r="V507" s="88"/>
      <c r="W507" s="88"/>
      <c r="X507" s="88"/>
      <c r="Y507" s="88"/>
      <c r="Z507" s="88"/>
    </row>
    <row r="508" spans="1:26" ht="30" customHeight="1" x14ac:dyDescent="0.2">
      <c r="A508" s="88"/>
      <c r="B508" s="88"/>
      <c r="C508" s="88"/>
      <c r="D508" s="88"/>
      <c r="E508" s="88"/>
      <c r="F508" s="88"/>
      <c r="G508" s="88"/>
      <c r="H508" s="88"/>
      <c r="I508" s="88"/>
      <c r="J508" s="88"/>
      <c r="K508" s="88"/>
      <c r="L508" s="88"/>
      <c r="M508" s="88"/>
      <c r="N508" s="88"/>
      <c r="O508" s="87"/>
      <c r="P508" s="87"/>
      <c r="Q508" s="88"/>
      <c r="R508" s="88"/>
      <c r="S508" s="88"/>
      <c r="T508" s="89"/>
      <c r="U508" s="88"/>
      <c r="V508" s="88"/>
      <c r="W508" s="88"/>
      <c r="X508" s="88"/>
      <c r="Y508" s="88"/>
      <c r="Z508" s="88"/>
    </row>
    <row r="509" spans="1:26" ht="30" customHeight="1" x14ac:dyDescent="0.2">
      <c r="A509" s="88"/>
      <c r="B509" s="88"/>
      <c r="C509" s="88"/>
      <c r="D509" s="88"/>
      <c r="E509" s="88"/>
      <c r="F509" s="88"/>
      <c r="G509" s="88"/>
      <c r="H509" s="88"/>
      <c r="I509" s="88"/>
      <c r="J509" s="88"/>
      <c r="K509" s="88"/>
      <c r="L509" s="88"/>
      <c r="M509" s="88"/>
      <c r="N509" s="88"/>
      <c r="O509" s="87"/>
      <c r="P509" s="87"/>
      <c r="Q509" s="88"/>
      <c r="R509" s="88"/>
      <c r="S509" s="88"/>
      <c r="T509" s="89"/>
      <c r="U509" s="88"/>
      <c r="V509" s="88"/>
      <c r="W509" s="88"/>
      <c r="X509" s="88"/>
      <c r="Y509" s="88"/>
      <c r="Z509" s="88"/>
    </row>
    <row r="510" spans="1:26" ht="30" customHeight="1" x14ac:dyDescent="0.2">
      <c r="A510" s="88"/>
      <c r="B510" s="88"/>
      <c r="C510" s="88"/>
      <c r="D510" s="88"/>
      <c r="E510" s="88"/>
      <c r="F510" s="88"/>
      <c r="G510" s="88"/>
      <c r="H510" s="88"/>
      <c r="I510" s="88"/>
      <c r="J510" s="88"/>
      <c r="K510" s="88"/>
      <c r="L510" s="88"/>
      <c r="M510" s="88"/>
      <c r="N510" s="88"/>
      <c r="O510" s="87"/>
      <c r="P510" s="87"/>
      <c r="Q510" s="88"/>
      <c r="R510" s="88"/>
      <c r="S510" s="88"/>
      <c r="T510" s="89"/>
      <c r="U510" s="88"/>
      <c r="V510" s="88"/>
      <c r="W510" s="88"/>
      <c r="X510" s="88"/>
      <c r="Y510" s="88"/>
      <c r="Z510" s="88"/>
    </row>
    <row r="511" spans="1:26" ht="30" customHeight="1" x14ac:dyDescent="0.2">
      <c r="A511" s="88"/>
      <c r="B511" s="88"/>
      <c r="C511" s="88"/>
      <c r="D511" s="88"/>
      <c r="E511" s="88"/>
      <c r="F511" s="88"/>
      <c r="G511" s="88"/>
      <c r="H511" s="88"/>
      <c r="I511" s="88"/>
      <c r="J511" s="88"/>
      <c r="K511" s="88"/>
      <c r="L511" s="88"/>
      <c r="M511" s="88"/>
      <c r="N511" s="88"/>
      <c r="O511" s="87"/>
      <c r="P511" s="87"/>
      <c r="Q511" s="88"/>
      <c r="R511" s="88"/>
      <c r="S511" s="88"/>
      <c r="T511" s="89"/>
      <c r="U511" s="88"/>
      <c r="V511" s="88"/>
      <c r="W511" s="88"/>
      <c r="X511" s="88"/>
      <c r="Y511" s="88"/>
      <c r="Z511" s="88"/>
    </row>
    <row r="512" spans="1:26" ht="30" customHeight="1" x14ac:dyDescent="0.2">
      <c r="A512" s="88"/>
      <c r="B512" s="88"/>
      <c r="C512" s="88"/>
      <c r="D512" s="88"/>
      <c r="E512" s="88"/>
      <c r="F512" s="88"/>
      <c r="G512" s="88"/>
      <c r="H512" s="88"/>
      <c r="I512" s="88"/>
      <c r="J512" s="88"/>
      <c r="K512" s="88"/>
      <c r="L512" s="88"/>
      <c r="M512" s="88"/>
      <c r="N512" s="88"/>
      <c r="O512" s="87"/>
      <c r="P512" s="87"/>
      <c r="Q512" s="88"/>
      <c r="R512" s="88"/>
      <c r="S512" s="88"/>
      <c r="T512" s="89"/>
      <c r="U512" s="88"/>
      <c r="V512" s="88"/>
      <c r="W512" s="88"/>
      <c r="X512" s="88"/>
      <c r="Y512" s="88"/>
      <c r="Z512" s="88"/>
    </row>
    <row r="513" spans="1:26" ht="30" customHeight="1" x14ac:dyDescent="0.2">
      <c r="A513" s="88"/>
      <c r="B513" s="88"/>
      <c r="C513" s="88"/>
      <c r="D513" s="88"/>
      <c r="E513" s="88"/>
      <c r="F513" s="88"/>
      <c r="G513" s="88"/>
      <c r="H513" s="88"/>
      <c r="I513" s="88"/>
      <c r="J513" s="88"/>
      <c r="K513" s="88"/>
      <c r="L513" s="88"/>
      <c r="M513" s="88"/>
      <c r="N513" s="88"/>
      <c r="O513" s="87"/>
      <c r="P513" s="87"/>
      <c r="Q513" s="88"/>
      <c r="R513" s="88"/>
      <c r="S513" s="88"/>
      <c r="T513" s="89"/>
      <c r="U513" s="88"/>
      <c r="V513" s="88"/>
      <c r="W513" s="88"/>
      <c r="X513" s="88"/>
      <c r="Y513" s="88"/>
      <c r="Z513" s="88"/>
    </row>
    <row r="514" spans="1:26" ht="30" customHeight="1" x14ac:dyDescent="0.2">
      <c r="A514" s="88"/>
      <c r="B514" s="88"/>
      <c r="C514" s="88"/>
      <c r="D514" s="88"/>
      <c r="E514" s="88"/>
      <c r="F514" s="88"/>
      <c r="G514" s="88"/>
      <c r="H514" s="88"/>
      <c r="I514" s="88"/>
      <c r="J514" s="88"/>
      <c r="K514" s="88"/>
      <c r="L514" s="88"/>
      <c r="M514" s="88"/>
      <c r="N514" s="88"/>
      <c r="O514" s="87"/>
      <c r="P514" s="87"/>
      <c r="Q514" s="88"/>
      <c r="R514" s="88"/>
      <c r="S514" s="88"/>
      <c r="T514" s="89"/>
      <c r="U514" s="88"/>
      <c r="V514" s="88"/>
      <c r="W514" s="88"/>
      <c r="X514" s="88"/>
      <c r="Y514" s="88"/>
      <c r="Z514" s="88"/>
    </row>
    <row r="515" spans="1:26" ht="30" customHeight="1" x14ac:dyDescent="0.2">
      <c r="A515" s="88"/>
      <c r="B515" s="88"/>
      <c r="C515" s="88"/>
      <c r="D515" s="88"/>
      <c r="E515" s="88"/>
      <c r="F515" s="88"/>
      <c r="G515" s="88"/>
      <c r="H515" s="88"/>
      <c r="I515" s="88"/>
      <c r="J515" s="88"/>
      <c r="K515" s="88"/>
      <c r="L515" s="88"/>
      <c r="M515" s="88"/>
      <c r="N515" s="88"/>
      <c r="O515" s="87"/>
      <c r="P515" s="87"/>
      <c r="Q515" s="88"/>
      <c r="R515" s="88"/>
      <c r="S515" s="88"/>
      <c r="T515" s="89"/>
      <c r="U515" s="88"/>
      <c r="V515" s="88"/>
      <c r="W515" s="88"/>
      <c r="X515" s="88"/>
      <c r="Y515" s="88"/>
      <c r="Z515" s="88"/>
    </row>
    <row r="516" spans="1:26" ht="30" customHeight="1" x14ac:dyDescent="0.2">
      <c r="A516" s="88"/>
      <c r="B516" s="88"/>
      <c r="C516" s="88"/>
      <c r="D516" s="88"/>
      <c r="E516" s="88"/>
      <c r="F516" s="88"/>
      <c r="G516" s="88"/>
      <c r="H516" s="88"/>
      <c r="I516" s="88"/>
      <c r="J516" s="88"/>
      <c r="K516" s="88"/>
      <c r="L516" s="88"/>
      <c r="M516" s="88"/>
      <c r="N516" s="88"/>
      <c r="O516" s="87"/>
      <c r="P516" s="87"/>
      <c r="Q516" s="88"/>
      <c r="R516" s="88"/>
      <c r="S516" s="88"/>
      <c r="T516" s="89"/>
      <c r="U516" s="88"/>
      <c r="V516" s="88"/>
      <c r="W516" s="88"/>
      <c r="X516" s="88"/>
      <c r="Y516" s="88"/>
      <c r="Z516" s="88"/>
    </row>
    <row r="517" spans="1:26" ht="30" customHeight="1" x14ac:dyDescent="0.2">
      <c r="A517" s="88"/>
      <c r="B517" s="88"/>
      <c r="C517" s="88"/>
      <c r="D517" s="88"/>
      <c r="E517" s="88"/>
      <c r="F517" s="88"/>
      <c r="G517" s="88"/>
      <c r="H517" s="88"/>
      <c r="I517" s="88"/>
      <c r="J517" s="88"/>
      <c r="K517" s="88"/>
      <c r="L517" s="88"/>
      <c r="M517" s="88"/>
      <c r="N517" s="88"/>
      <c r="O517" s="87"/>
      <c r="P517" s="87"/>
      <c r="Q517" s="88"/>
      <c r="R517" s="88"/>
      <c r="S517" s="88"/>
      <c r="T517" s="89"/>
      <c r="U517" s="88"/>
      <c r="V517" s="88"/>
      <c r="W517" s="88"/>
      <c r="X517" s="88"/>
      <c r="Y517" s="88"/>
      <c r="Z517" s="88"/>
    </row>
    <row r="518" spans="1:26" ht="30" customHeight="1" x14ac:dyDescent="0.2">
      <c r="A518" s="88"/>
      <c r="B518" s="88"/>
      <c r="C518" s="88"/>
      <c r="D518" s="88"/>
      <c r="E518" s="88"/>
      <c r="F518" s="88"/>
      <c r="G518" s="88"/>
      <c r="H518" s="88"/>
      <c r="I518" s="88"/>
      <c r="J518" s="88"/>
      <c r="K518" s="88"/>
      <c r="L518" s="88"/>
      <c r="M518" s="88"/>
      <c r="N518" s="88"/>
      <c r="O518" s="87"/>
      <c r="P518" s="87"/>
      <c r="Q518" s="88"/>
      <c r="R518" s="88"/>
      <c r="S518" s="88"/>
      <c r="T518" s="89"/>
      <c r="U518" s="88"/>
      <c r="V518" s="88"/>
      <c r="W518" s="88"/>
      <c r="X518" s="88"/>
      <c r="Y518" s="88"/>
      <c r="Z518" s="88"/>
    </row>
    <row r="519" spans="1:26" ht="30" customHeight="1" x14ac:dyDescent="0.2">
      <c r="A519" s="88"/>
      <c r="B519" s="88"/>
      <c r="C519" s="88"/>
      <c r="D519" s="88"/>
      <c r="E519" s="88"/>
      <c r="F519" s="88"/>
      <c r="G519" s="88"/>
      <c r="H519" s="88"/>
      <c r="I519" s="88"/>
      <c r="J519" s="88"/>
      <c r="K519" s="88"/>
      <c r="L519" s="88"/>
      <c r="M519" s="88"/>
      <c r="N519" s="88"/>
      <c r="O519" s="87"/>
      <c r="P519" s="87"/>
      <c r="Q519" s="88"/>
      <c r="R519" s="88"/>
      <c r="S519" s="88"/>
      <c r="T519" s="89"/>
      <c r="U519" s="88"/>
      <c r="V519" s="88"/>
      <c r="W519" s="88"/>
      <c r="X519" s="88"/>
      <c r="Y519" s="88"/>
      <c r="Z519" s="88"/>
    </row>
    <row r="520" spans="1:26" ht="30" customHeight="1" x14ac:dyDescent="0.2">
      <c r="A520" s="88"/>
      <c r="B520" s="88"/>
      <c r="C520" s="88"/>
      <c r="D520" s="88"/>
      <c r="E520" s="88"/>
      <c r="F520" s="88"/>
      <c r="G520" s="88"/>
      <c r="H520" s="88"/>
      <c r="I520" s="88"/>
      <c r="J520" s="88"/>
      <c r="K520" s="88"/>
      <c r="L520" s="88"/>
      <c r="M520" s="88"/>
      <c r="N520" s="88"/>
      <c r="O520" s="87"/>
      <c r="P520" s="87"/>
      <c r="Q520" s="88"/>
      <c r="R520" s="88"/>
      <c r="S520" s="88"/>
      <c r="T520" s="89"/>
      <c r="U520" s="88"/>
      <c r="V520" s="88"/>
      <c r="W520" s="88"/>
      <c r="X520" s="88"/>
      <c r="Y520" s="88"/>
      <c r="Z520" s="88"/>
    </row>
    <row r="521" spans="1:26" ht="30" customHeight="1" x14ac:dyDescent="0.2">
      <c r="A521" s="88"/>
      <c r="B521" s="88"/>
      <c r="C521" s="88"/>
      <c r="D521" s="88"/>
      <c r="E521" s="88"/>
      <c r="F521" s="88"/>
      <c r="G521" s="88"/>
      <c r="H521" s="88"/>
      <c r="I521" s="88"/>
      <c r="J521" s="88"/>
      <c r="K521" s="88"/>
      <c r="L521" s="88"/>
      <c r="M521" s="88"/>
      <c r="N521" s="88"/>
      <c r="O521" s="87"/>
      <c r="P521" s="87"/>
      <c r="Q521" s="88"/>
      <c r="R521" s="88"/>
      <c r="S521" s="88"/>
      <c r="T521" s="89"/>
      <c r="U521" s="88"/>
      <c r="V521" s="88"/>
      <c r="W521" s="88"/>
      <c r="X521" s="88"/>
      <c r="Y521" s="88"/>
      <c r="Z521" s="88"/>
    </row>
    <row r="522" spans="1:26" ht="30" customHeight="1" x14ac:dyDescent="0.2">
      <c r="A522" s="88"/>
      <c r="B522" s="88"/>
      <c r="C522" s="88"/>
      <c r="D522" s="88"/>
      <c r="E522" s="88"/>
      <c r="F522" s="88"/>
      <c r="G522" s="88"/>
      <c r="H522" s="88"/>
      <c r="I522" s="88"/>
      <c r="J522" s="88"/>
      <c r="K522" s="88"/>
      <c r="L522" s="88"/>
      <c r="M522" s="88"/>
      <c r="N522" s="88"/>
      <c r="O522" s="87"/>
      <c r="P522" s="87"/>
      <c r="Q522" s="88"/>
      <c r="R522" s="88"/>
      <c r="S522" s="88"/>
      <c r="T522" s="89"/>
      <c r="U522" s="88"/>
      <c r="V522" s="88"/>
      <c r="W522" s="88"/>
      <c r="X522" s="88"/>
      <c r="Y522" s="88"/>
      <c r="Z522" s="88"/>
    </row>
    <row r="523" spans="1:26" ht="30" customHeight="1" x14ac:dyDescent="0.2">
      <c r="A523" s="88"/>
      <c r="B523" s="88"/>
      <c r="C523" s="88"/>
      <c r="D523" s="88"/>
      <c r="E523" s="88"/>
      <c r="F523" s="88"/>
      <c r="G523" s="88"/>
      <c r="H523" s="88"/>
      <c r="I523" s="88"/>
      <c r="J523" s="88"/>
      <c r="K523" s="88"/>
      <c r="L523" s="88"/>
      <c r="M523" s="88"/>
      <c r="N523" s="88"/>
      <c r="O523" s="87"/>
      <c r="P523" s="87"/>
      <c r="Q523" s="88"/>
      <c r="R523" s="88"/>
      <c r="S523" s="88"/>
      <c r="T523" s="89"/>
      <c r="U523" s="88"/>
      <c r="V523" s="88"/>
      <c r="W523" s="88"/>
      <c r="X523" s="88"/>
      <c r="Y523" s="88"/>
      <c r="Z523" s="88"/>
    </row>
    <row r="524" spans="1:26" ht="30" customHeight="1" x14ac:dyDescent="0.2">
      <c r="A524" s="88"/>
      <c r="B524" s="88"/>
      <c r="C524" s="88"/>
      <c r="D524" s="88"/>
      <c r="E524" s="88"/>
      <c r="F524" s="88"/>
      <c r="G524" s="88"/>
      <c r="H524" s="88"/>
      <c r="I524" s="88"/>
      <c r="J524" s="88"/>
      <c r="K524" s="88"/>
      <c r="L524" s="88"/>
      <c r="M524" s="88"/>
      <c r="N524" s="88"/>
      <c r="O524" s="87"/>
      <c r="P524" s="87"/>
      <c r="Q524" s="88"/>
      <c r="R524" s="88"/>
      <c r="S524" s="88"/>
      <c r="T524" s="89"/>
      <c r="U524" s="88"/>
      <c r="V524" s="88"/>
      <c r="W524" s="88"/>
      <c r="X524" s="88"/>
      <c r="Y524" s="88"/>
      <c r="Z524" s="88"/>
    </row>
    <row r="525" spans="1:26" ht="30" customHeight="1" x14ac:dyDescent="0.2">
      <c r="A525" s="88"/>
      <c r="B525" s="88"/>
      <c r="C525" s="88"/>
      <c r="D525" s="88"/>
      <c r="E525" s="88"/>
      <c r="F525" s="88"/>
      <c r="G525" s="88"/>
      <c r="H525" s="88"/>
      <c r="I525" s="88"/>
      <c r="J525" s="88"/>
      <c r="K525" s="88"/>
      <c r="L525" s="88"/>
      <c r="M525" s="88"/>
      <c r="N525" s="88"/>
      <c r="O525" s="87"/>
      <c r="P525" s="87"/>
      <c r="Q525" s="88"/>
      <c r="R525" s="88"/>
      <c r="S525" s="88"/>
      <c r="T525" s="89"/>
      <c r="U525" s="88"/>
      <c r="V525" s="88"/>
      <c r="W525" s="88"/>
      <c r="X525" s="88"/>
      <c r="Y525" s="88"/>
      <c r="Z525" s="88"/>
    </row>
    <row r="526" spans="1:26" ht="30" customHeight="1" x14ac:dyDescent="0.2">
      <c r="A526" s="88"/>
      <c r="B526" s="88"/>
      <c r="C526" s="88"/>
      <c r="D526" s="88"/>
      <c r="E526" s="88"/>
      <c r="F526" s="88"/>
      <c r="G526" s="88"/>
      <c r="H526" s="88"/>
      <c r="I526" s="88"/>
      <c r="J526" s="88"/>
      <c r="K526" s="88"/>
      <c r="L526" s="88"/>
      <c r="M526" s="88"/>
      <c r="N526" s="88"/>
      <c r="O526" s="87"/>
      <c r="P526" s="87"/>
      <c r="Q526" s="88"/>
      <c r="R526" s="88"/>
      <c r="S526" s="88"/>
      <c r="T526" s="89"/>
      <c r="U526" s="88"/>
      <c r="V526" s="88"/>
      <c r="W526" s="88"/>
      <c r="X526" s="88"/>
      <c r="Y526" s="88"/>
      <c r="Z526" s="88"/>
    </row>
    <row r="527" spans="1:26" ht="30" customHeight="1" x14ac:dyDescent="0.2">
      <c r="A527" s="88"/>
      <c r="B527" s="88"/>
      <c r="C527" s="88"/>
      <c r="D527" s="88"/>
      <c r="E527" s="88"/>
      <c r="F527" s="88"/>
      <c r="G527" s="88"/>
      <c r="H527" s="88"/>
      <c r="I527" s="88"/>
      <c r="J527" s="88"/>
      <c r="K527" s="88"/>
      <c r="L527" s="88"/>
      <c r="M527" s="88"/>
      <c r="N527" s="88"/>
      <c r="O527" s="87"/>
      <c r="P527" s="87"/>
      <c r="Q527" s="88"/>
      <c r="R527" s="88"/>
      <c r="S527" s="88"/>
      <c r="T527" s="89"/>
      <c r="U527" s="88"/>
      <c r="V527" s="88"/>
      <c r="W527" s="88"/>
      <c r="X527" s="88"/>
      <c r="Y527" s="88"/>
      <c r="Z527" s="88"/>
    </row>
    <row r="528" spans="1:26" ht="30" customHeight="1" x14ac:dyDescent="0.2">
      <c r="A528" s="88"/>
      <c r="B528" s="88"/>
      <c r="C528" s="88"/>
      <c r="D528" s="88"/>
      <c r="E528" s="88"/>
      <c r="F528" s="88"/>
      <c r="G528" s="88"/>
      <c r="H528" s="88"/>
      <c r="I528" s="88"/>
      <c r="J528" s="88"/>
      <c r="K528" s="88"/>
      <c r="L528" s="88"/>
      <c r="M528" s="88"/>
      <c r="N528" s="88"/>
      <c r="O528" s="87"/>
      <c r="P528" s="87"/>
      <c r="Q528" s="88"/>
      <c r="R528" s="88"/>
      <c r="S528" s="88"/>
      <c r="T528" s="89"/>
      <c r="U528" s="88"/>
      <c r="V528" s="88"/>
      <c r="W528" s="88"/>
      <c r="X528" s="88"/>
      <c r="Y528" s="88"/>
      <c r="Z528" s="88"/>
    </row>
    <row r="529" spans="1:26" ht="30" customHeight="1" x14ac:dyDescent="0.2">
      <c r="A529" s="88"/>
      <c r="B529" s="88"/>
      <c r="C529" s="88"/>
      <c r="D529" s="88"/>
      <c r="E529" s="88"/>
      <c r="F529" s="88"/>
      <c r="G529" s="88"/>
      <c r="H529" s="88"/>
      <c r="I529" s="88"/>
      <c r="J529" s="88"/>
      <c r="K529" s="88"/>
      <c r="L529" s="88"/>
      <c r="M529" s="88"/>
      <c r="N529" s="88"/>
      <c r="O529" s="87"/>
      <c r="P529" s="87"/>
      <c r="Q529" s="88"/>
      <c r="R529" s="88"/>
      <c r="S529" s="88"/>
      <c r="T529" s="89"/>
      <c r="U529" s="88"/>
      <c r="V529" s="88"/>
      <c r="W529" s="88"/>
      <c r="X529" s="88"/>
      <c r="Y529" s="88"/>
      <c r="Z529" s="88"/>
    </row>
    <row r="530" spans="1:26" ht="30" customHeight="1" x14ac:dyDescent="0.2">
      <c r="A530" s="88"/>
      <c r="B530" s="88"/>
      <c r="C530" s="88"/>
      <c r="D530" s="88"/>
      <c r="E530" s="88"/>
      <c r="F530" s="88"/>
      <c r="G530" s="88"/>
      <c r="H530" s="88"/>
      <c r="I530" s="88"/>
      <c r="J530" s="88"/>
      <c r="K530" s="88"/>
      <c r="L530" s="88"/>
      <c r="M530" s="88"/>
      <c r="N530" s="88"/>
      <c r="O530" s="87"/>
      <c r="P530" s="87"/>
      <c r="Q530" s="88"/>
      <c r="R530" s="88"/>
      <c r="S530" s="88"/>
      <c r="T530" s="89"/>
      <c r="U530" s="88"/>
      <c r="V530" s="88"/>
      <c r="W530" s="88"/>
      <c r="X530" s="88"/>
      <c r="Y530" s="88"/>
      <c r="Z530" s="88"/>
    </row>
    <row r="531" spans="1:26" ht="30" customHeight="1" x14ac:dyDescent="0.2">
      <c r="A531" s="88"/>
      <c r="B531" s="88"/>
      <c r="C531" s="88"/>
      <c r="D531" s="88"/>
      <c r="E531" s="88"/>
      <c r="F531" s="88"/>
      <c r="G531" s="88"/>
      <c r="H531" s="88"/>
      <c r="I531" s="88"/>
      <c r="J531" s="88"/>
      <c r="K531" s="88"/>
      <c r="L531" s="88"/>
      <c r="M531" s="88"/>
      <c r="N531" s="88"/>
      <c r="O531" s="87"/>
      <c r="P531" s="87"/>
      <c r="Q531" s="88"/>
      <c r="R531" s="88"/>
      <c r="S531" s="88"/>
      <c r="T531" s="89"/>
      <c r="U531" s="88"/>
      <c r="V531" s="88"/>
      <c r="W531" s="88"/>
      <c r="X531" s="88"/>
      <c r="Y531" s="88"/>
      <c r="Z531" s="88"/>
    </row>
    <row r="532" spans="1:26" ht="30" customHeight="1" x14ac:dyDescent="0.2">
      <c r="A532" s="88"/>
      <c r="B532" s="88"/>
      <c r="C532" s="88"/>
      <c r="D532" s="88"/>
      <c r="E532" s="88"/>
      <c r="F532" s="88"/>
      <c r="G532" s="88"/>
      <c r="H532" s="88"/>
      <c r="I532" s="88"/>
      <c r="J532" s="88"/>
      <c r="K532" s="88"/>
      <c r="L532" s="88"/>
      <c r="M532" s="88"/>
      <c r="N532" s="88"/>
      <c r="O532" s="87"/>
      <c r="P532" s="87"/>
      <c r="Q532" s="88"/>
      <c r="R532" s="88"/>
      <c r="S532" s="88"/>
      <c r="T532" s="89"/>
      <c r="U532" s="88"/>
      <c r="V532" s="88"/>
      <c r="W532" s="88"/>
      <c r="X532" s="88"/>
      <c r="Y532" s="88"/>
      <c r="Z532" s="88"/>
    </row>
    <row r="533" spans="1:26" ht="30" customHeight="1" x14ac:dyDescent="0.2">
      <c r="A533" s="88"/>
      <c r="B533" s="88"/>
      <c r="C533" s="88"/>
      <c r="D533" s="88"/>
      <c r="E533" s="88"/>
      <c r="F533" s="88"/>
      <c r="G533" s="88"/>
      <c r="H533" s="88"/>
      <c r="I533" s="88"/>
      <c r="J533" s="88"/>
      <c r="K533" s="88"/>
      <c r="L533" s="88"/>
      <c r="M533" s="88"/>
      <c r="N533" s="88"/>
      <c r="O533" s="87"/>
      <c r="P533" s="87"/>
      <c r="Q533" s="88"/>
      <c r="R533" s="88"/>
      <c r="S533" s="88"/>
      <c r="T533" s="89"/>
      <c r="U533" s="88"/>
      <c r="V533" s="88"/>
      <c r="W533" s="88"/>
      <c r="X533" s="88"/>
      <c r="Y533" s="88"/>
      <c r="Z533" s="88"/>
    </row>
    <row r="534" spans="1:26" ht="30" customHeight="1" x14ac:dyDescent="0.2">
      <c r="A534" s="88"/>
      <c r="B534" s="88"/>
      <c r="C534" s="88"/>
      <c r="D534" s="88"/>
      <c r="E534" s="88"/>
      <c r="F534" s="88"/>
      <c r="G534" s="88"/>
      <c r="H534" s="88"/>
      <c r="I534" s="88"/>
      <c r="J534" s="88"/>
      <c r="K534" s="88"/>
      <c r="L534" s="88"/>
      <c r="M534" s="88"/>
      <c r="N534" s="88"/>
      <c r="O534" s="87"/>
      <c r="P534" s="87"/>
      <c r="Q534" s="88"/>
      <c r="R534" s="88"/>
      <c r="S534" s="88"/>
      <c r="T534" s="89"/>
      <c r="U534" s="88"/>
      <c r="V534" s="88"/>
      <c r="W534" s="88"/>
      <c r="X534" s="88"/>
      <c r="Y534" s="88"/>
      <c r="Z534" s="88"/>
    </row>
    <row r="535" spans="1:26" ht="30" customHeight="1" x14ac:dyDescent="0.2">
      <c r="A535" s="88"/>
      <c r="B535" s="88"/>
      <c r="C535" s="88"/>
      <c r="D535" s="88"/>
      <c r="E535" s="88"/>
      <c r="F535" s="88"/>
      <c r="G535" s="88"/>
      <c r="H535" s="88"/>
      <c r="I535" s="88"/>
      <c r="J535" s="88"/>
      <c r="K535" s="88"/>
      <c r="L535" s="88"/>
      <c r="M535" s="88"/>
      <c r="N535" s="88"/>
      <c r="O535" s="87"/>
      <c r="P535" s="87"/>
      <c r="Q535" s="88"/>
      <c r="R535" s="88"/>
      <c r="S535" s="88"/>
      <c r="T535" s="89"/>
      <c r="U535" s="88"/>
      <c r="V535" s="88"/>
      <c r="W535" s="88"/>
      <c r="X535" s="88"/>
      <c r="Y535" s="88"/>
      <c r="Z535" s="88"/>
    </row>
    <row r="536" spans="1:26" ht="30" customHeight="1" x14ac:dyDescent="0.2">
      <c r="A536" s="88"/>
      <c r="B536" s="88"/>
      <c r="C536" s="88"/>
      <c r="D536" s="88"/>
      <c r="E536" s="88"/>
      <c r="F536" s="88"/>
      <c r="G536" s="88"/>
      <c r="H536" s="88"/>
      <c r="I536" s="88"/>
      <c r="J536" s="88"/>
      <c r="K536" s="88"/>
      <c r="L536" s="88"/>
      <c r="M536" s="88"/>
      <c r="N536" s="88"/>
      <c r="O536" s="87"/>
      <c r="P536" s="87"/>
      <c r="Q536" s="88"/>
      <c r="R536" s="88"/>
      <c r="S536" s="88"/>
      <c r="T536" s="89"/>
      <c r="U536" s="88"/>
      <c r="V536" s="88"/>
      <c r="W536" s="88"/>
      <c r="X536" s="88"/>
      <c r="Y536" s="88"/>
      <c r="Z536" s="88"/>
    </row>
    <row r="537" spans="1:26" ht="30" customHeight="1" x14ac:dyDescent="0.2">
      <c r="A537" s="88"/>
      <c r="B537" s="88"/>
      <c r="C537" s="88"/>
      <c r="D537" s="88"/>
      <c r="E537" s="88"/>
      <c r="F537" s="88"/>
      <c r="G537" s="88"/>
      <c r="H537" s="88"/>
      <c r="I537" s="88"/>
      <c r="J537" s="88"/>
      <c r="K537" s="88"/>
      <c r="L537" s="88"/>
      <c r="M537" s="88"/>
      <c r="N537" s="88"/>
      <c r="O537" s="87"/>
      <c r="P537" s="87"/>
      <c r="Q537" s="88"/>
      <c r="R537" s="88"/>
      <c r="S537" s="88"/>
      <c r="T537" s="89"/>
      <c r="U537" s="88"/>
      <c r="V537" s="88"/>
      <c r="W537" s="88"/>
      <c r="X537" s="88"/>
      <c r="Y537" s="88"/>
      <c r="Z537" s="88"/>
    </row>
    <row r="538" spans="1:26" ht="30" customHeight="1" x14ac:dyDescent="0.2">
      <c r="A538" s="88"/>
      <c r="B538" s="88"/>
      <c r="C538" s="88"/>
      <c r="D538" s="88"/>
      <c r="E538" s="88"/>
      <c r="F538" s="88"/>
      <c r="G538" s="88"/>
      <c r="H538" s="88"/>
      <c r="I538" s="88"/>
      <c r="J538" s="88"/>
      <c r="K538" s="88"/>
      <c r="L538" s="88"/>
      <c r="M538" s="88"/>
      <c r="N538" s="88"/>
      <c r="O538" s="87"/>
      <c r="P538" s="87"/>
      <c r="Q538" s="88"/>
      <c r="R538" s="88"/>
      <c r="S538" s="88"/>
      <c r="T538" s="89"/>
      <c r="U538" s="88"/>
      <c r="V538" s="88"/>
      <c r="W538" s="88"/>
      <c r="X538" s="88"/>
      <c r="Y538" s="88"/>
      <c r="Z538" s="88"/>
    </row>
    <row r="539" spans="1:26" ht="30" customHeight="1" x14ac:dyDescent="0.2">
      <c r="A539" s="88"/>
      <c r="B539" s="88"/>
      <c r="C539" s="88"/>
      <c r="D539" s="88"/>
      <c r="E539" s="88"/>
      <c r="F539" s="88"/>
      <c r="G539" s="88"/>
      <c r="H539" s="88"/>
      <c r="I539" s="88"/>
      <c r="J539" s="88"/>
      <c r="K539" s="88"/>
      <c r="L539" s="88"/>
      <c r="M539" s="88"/>
      <c r="N539" s="88"/>
      <c r="O539" s="87"/>
      <c r="P539" s="87"/>
      <c r="Q539" s="88"/>
      <c r="R539" s="88"/>
      <c r="S539" s="88"/>
      <c r="T539" s="89"/>
      <c r="U539" s="88"/>
      <c r="V539" s="88"/>
      <c r="W539" s="88"/>
      <c r="X539" s="88"/>
      <c r="Y539" s="88"/>
      <c r="Z539" s="88"/>
    </row>
    <row r="540" spans="1:26" ht="30" customHeight="1" x14ac:dyDescent="0.2">
      <c r="A540" s="88"/>
      <c r="B540" s="88"/>
      <c r="C540" s="88"/>
      <c r="D540" s="88"/>
      <c r="E540" s="88"/>
      <c r="F540" s="88"/>
      <c r="G540" s="88"/>
      <c r="H540" s="88"/>
      <c r="I540" s="88"/>
      <c r="J540" s="88"/>
      <c r="K540" s="88"/>
      <c r="L540" s="88"/>
      <c r="M540" s="88"/>
      <c r="N540" s="88"/>
      <c r="O540" s="87"/>
      <c r="P540" s="87"/>
      <c r="Q540" s="88"/>
      <c r="R540" s="88"/>
      <c r="S540" s="88"/>
      <c r="T540" s="89"/>
      <c r="U540" s="88"/>
      <c r="V540" s="88"/>
      <c r="W540" s="88"/>
      <c r="X540" s="88"/>
      <c r="Y540" s="88"/>
      <c r="Z540" s="88"/>
    </row>
    <row r="541" spans="1:26" ht="30" customHeight="1" x14ac:dyDescent="0.2">
      <c r="A541" s="88"/>
      <c r="B541" s="88"/>
      <c r="C541" s="88"/>
      <c r="D541" s="88"/>
      <c r="E541" s="88"/>
      <c r="F541" s="88"/>
      <c r="G541" s="88"/>
      <c r="H541" s="88"/>
      <c r="I541" s="88"/>
      <c r="J541" s="88"/>
      <c r="K541" s="88"/>
      <c r="L541" s="88"/>
      <c r="M541" s="88"/>
      <c r="N541" s="88"/>
      <c r="O541" s="87"/>
      <c r="P541" s="87"/>
      <c r="Q541" s="88"/>
      <c r="R541" s="88"/>
      <c r="S541" s="88"/>
      <c r="T541" s="89"/>
      <c r="U541" s="88"/>
      <c r="V541" s="88"/>
      <c r="W541" s="88"/>
      <c r="X541" s="88"/>
      <c r="Y541" s="88"/>
      <c r="Z541" s="88"/>
    </row>
    <row r="542" spans="1:26" ht="30" customHeight="1" x14ac:dyDescent="0.2">
      <c r="A542" s="88"/>
      <c r="B542" s="88"/>
      <c r="C542" s="88"/>
      <c r="D542" s="88"/>
      <c r="E542" s="88"/>
      <c r="F542" s="88"/>
      <c r="G542" s="88"/>
      <c r="H542" s="88"/>
      <c r="I542" s="88"/>
      <c r="J542" s="88"/>
      <c r="K542" s="88"/>
      <c r="L542" s="88"/>
      <c r="M542" s="88"/>
      <c r="N542" s="88"/>
      <c r="O542" s="87"/>
      <c r="P542" s="87"/>
      <c r="Q542" s="88"/>
      <c r="R542" s="88"/>
      <c r="S542" s="88"/>
      <c r="T542" s="89"/>
      <c r="U542" s="88"/>
      <c r="V542" s="88"/>
      <c r="W542" s="88"/>
      <c r="X542" s="88"/>
      <c r="Y542" s="88"/>
      <c r="Z542" s="88"/>
    </row>
    <row r="543" spans="1:26" ht="30" customHeight="1" x14ac:dyDescent="0.2">
      <c r="A543" s="88"/>
      <c r="B543" s="88"/>
      <c r="C543" s="88"/>
      <c r="D543" s="88"/>
      <c r="E543" s="88"/>
      <c r="F543" s="88"/>
      <c r="G543" s="88"/>
      <c r="H543" s="88"/>
      <c r="I543" s="88"/>
      <c r="J543" s="88"/>
      <c r="K543" s="88"/>
      <c r="L543" s="88"/>
      <c r="M543" s="88"/>
      <c r="N543" s="88"/>
      <c r="O543" s="87"/>
      <c r="P543" s="87"/>
      <c r="Q543" s="88"/>
      <c r="R543" s="88"/>
      <c r="S543" s="88"/>
      <c r="T543" s="89"/>
      <c r="U543" s="88"/>
      <c r="V543" s="88"/>
      <c r="W543" s="88"/>
      <c r="X543" s="88"/>
      <c r="Y543" s="88"/>
      <c r="Z543" s="88"/>
    </row>
    <row r="544" spans="1:26" ht="30" customHeight="1" x14ac:dyDescent="0.2">
      <c r="A544" s="88"/>
      <c r="B544" s="88"/>
      <c r="C544" s="88"/>
      <c r="D544" s="88"/>
      <c r="E544" s="88"/>
      <c r="F544" s="88"/>
      <c r="G544" s="88"/>
      <c r="H544" s="88"/>
      <c r="I544" s="88"/>
      <c r="J544" s="88"/>
      <c r="K544" s="88"/>
      <c r="L544" s="88"/>
      <c r="M544" s="88"/>
      <c r="N544" s="88"/>
      <c r="O544" s="87"/>
      <c r="P544" s="87"/>
      <c r="Q544" s="88"/>
      <c r="R544" s="88"/>
      <c r="S544" s="88"/>
      <c r="T544" s="89"/>
      <c r="U544" s="88"/>
      <c r="V544" s="88"/>
      <c r="W544" s="88"/>
      <c r="X544" s="88"/>
      <c r="Y544" s="88"/>
      <c r="Z544" s="88"/>
    </row>
    <row r="545" spans="1:26" ht="30" customHeight="1" x14ac:dyDescent="0.2">
      <c r="A545" s="88"/>
      <c r="B545" s="88"/>
      <c r="C545" s="88"/>
      <c r="D545" s="88"/>
      <c r="E545" s="88"/>
      <c r="F545" s="88"/>
      <c r="G545" s="88"/>
      <c r="H545" s="88"/>
      <c r="I545" s="88"/>
      <c r="J545" s="88"/>
      <c r="K545" s="88"/>
      <c r="L545" s="88"/>
      <c r="M545" s="88"/>
      <c r="N545" s="88"/>
      <c r="O545" s="87"/>
      <c r="P545" s="87"/>
      <c r="Q545" s="88"/>
      <c r="R545" s="88"/>
      <c r="S545" s="88"/>
      <c r="T545" s="89"/>
      <c r="U545" s="88"/>
      <c r="V545" s="88"/>
      <c r="W545" s="88"/>
      <c r="X545" s="88"/>
      <c r="Y545" s="88"/>
      <c r="Z545" s="88"/>
    </row>
    <row r="546" spans="1:26" ht="30" customHeight="1" x14ac:dyDescent="0.2">
      <c r="A546" s="88"/>
      <c r="B546" s="88"/>
      <c r="C546" s="88"/>
      <c r="D546" s="88"/>
      <c r="E546" s="88"/>
      <c r="F546" s="88"/>
      <c r="G546" s="88"/>
      <c r="H546" s="88"/>
      <c r="I546" s="88"/>
      <c r="J546" s="88"/>
      <c r="K546" s="88"/>
      <c r="L546" s="88"/>
      <c r="M546" s="88"/>
      <c r="N546" s="88"/>
      <c r="O546" s="87"/>
      <c r="P546" s="87"/>
      <c r="Q546" s="88"/>
      <c r="R546" s="88"/>
      <c r="S546" s="88"/>
      <c r="T546" s="89"/>
      <c r="U546" s="88"/>
      <c r="V546" s="88"/>
      <c r="W546" s="88"/>
      <c r="X546" s="88"/>
      <c r="Y546" s="88"/>
      <c r="Z546" s="88"/>
    </row>
    <row r="547" spans="1:26" ht="30" customHeight="1" x14ac:dyDescent="0.2">
      <c r="A547" s="88"/>
      <c r="B547" s="88"/>
      <c r="C547" s="88"/>
      <c r="D547" s="88"/>
      <c r="E547" s="88"/>
      <c r="F547" s="88"/>
      <c r="G547" s="88"/>
      <c r="H547" s="88"/>
      <c r="I547" s="88"/>
      <c r="J547" s="88"/>
      <c r="K547" s="88"/>
      <c r="L547" s="88"/>
      <c r="M547" s="88"/>
      <c r="N547" s="88"/>
      <c r="O547" s="87"/>
      <c r="P547" s="87"/>
      <c r="Q547" s="88"/>
      <c r="R547" s="88"/>
      <c r="S547" s="88"/>
      <c r="T547" s="89"/>
      <c r="U547" s="88"/>
      <c r="V547" s="88"/>
      <c r="W547" s="88"/>
      <c r="X547" s="88"/>
      <c r="Y547" s="88"/>
      <c r="Z547" s="88"/>
    </row>
    <row r="548" spans="1:26" ht="30" customHeight="1" x14ac:dyDescent="0.2">
      <c r="A548" s="88"/>
      <c r="B548" s="88"/>
      <c r="C548" s="88"/>
      <c r="D548" s="88"/>
      <c r="E548" s="88"/>
      <c r="F548" s="88"/>
      <c r="G548" s="88"/>
      <c r="H548" s="88"/>
      <c r="I548" s="88"/>
      <c r="J548" s="88"/>
      <c r="K548" s="88"/>
      <c r="L548" s="88"/>
      <c r="M548" s="88"/>
      <c r="N548" s="88"/>
      <c r="O548" s="87"/>
      <c r="P548" s="87"/>
      <c r="Q548" s="88"/>
      <c r="R548" s="88"/>
      <c r="S548" s="88"/>
      <c r="T548" s="89"/>
      <c r="U548" s="88"/>
      <c r="V548" s="88"/>
      <c r="W548" s="88"/>
      <c r="X548" s="88"/>
      <c r="Y548" s="88"/>
      <c r="Z548" s="88"/>
    </row>
    <row r="549" spans="1:26" ht="30" customHeight="1" x14ac:dyDescent="0.2">
      <c r="A549" s="88"/>
      <c r="B549" s="88"/>
      <c r="C549" s="88"/>
      <c r="D549" s="88"/>
      <c r="E549" s="88"/>
      <c r="F549" s="88"/>
      <c r="G549" s="88"/>
      <c r="H549" s="88"/>
      <c r="I549" s="88"/>
      <c r="J549" s="88"/>
      <c r="K549" s="88"/>
      <c r="L549" s="88"/>
      <c r="M549" s="88"/>
      <c r="N549" s="88"/>
      <c r="O549" s="87"/>
      <c r="P549" s="87"/>
      <c r="Q549" s="88"/>
      <c r="R549" s="88"/>
      <c r="S549" s="88"/>
      <c r="T549" s="89"/>
      <c r="U549" s="88"/>
      <c r="V549" s="88"/>
      <c r="W549" s="88"/>
      <c r="X549" s="88"/>
      <c r="Y549" s="88"/>
      <c r="Z549" s="88"/>
    </row>
    <row r="550" spans="1:26" ht="30" customHeight="1" x14ac:dyDescent="0.2">
      <c r="A550" s="88"/>
      <c r="B550" s="88"/>
      <c r="C550" s="88"/>
      <c r="D550" s="88"/>
      <c r="E550" s="88"/>
      <c r="F550" s="88"/>
      <c r="G550" s="88"/>
      <c r="H550" s="88"/>
      <c r="I550" s="88"/>
      <c r="J550" s="88"/>
      <c r="K550" s="88"/>
      <c r="L550" s="88"/>
      <c r="M550" s="88"/>
      <c r="N550" s="88"/>
      <c r="O550" s="87"/>
      <c r="P550" s="87"/>
      <c r="Q550" s="88"/>
      <c r="R550" s="88"/>
      <c r="S550" s="88"/>
      <c r="T550" s="89"/>
      <c r="U550" s="88"/>
      <c r="V550" s="88"/>
      <c r="W550" s="88"/>
      <c r="X550" s="88"/>
      <c r="Y550" s="88"/>
      <c r="Z550" s="88"/>
    </row>
    <row r="551" spans="1:26" ht="30" customHeight="1" x14ac:dyDescent="0.2">
      <c r="A551" s="88"/>
      <c r="B551" s="88"/>
      <c r="C551" s="88"/>
      <c r="D551" s="88"/>
      <c r="E551" s="88"/>
      <c r="F551" s="88"/>
      <c r="G551" s="88"/>
      <c r="H551" s="88"/>
      <c r="I551" s="88"/>
      <c r="J551" s="88"/>
      <c r="K551" s="88"/>
      <c r="L551" s="88"/>
      <c r="M551" s="88"/>
      <c r="N551" s="88"/>
      <c r="O551" s="87"/>
      <c r="P551" s="87"/>
      <c r="Q551" s="88"/>
      <c r="R551" s="88"/>
      <c r="S551" s="88"/>
      <c r="T551" s="89"/>
      <c r="U551" s="88"/>
      <c r="V551" s="88"/>
      <c r="W551" s="88"/>
      <c r="X551" s="88"/>
      <c r="Y551" s="88"/>
      <c r="Z551" s="88"/>
    </row>
    <row r="552" spans="1:26" ht="30" customHeight="1" x14ac:dyDescent="0.2">
      <c r="A552" s="88"/>
      <c r="B552" s="88"/>
      <c r="C552" s="88"/>
      <c r="D552" s="88"/>
      <c r="E552" s="88"/>
      <c r="F552" s="88"/>
      <c r="G552" s="88"/>
      <c r="H552" s="88"/>
      <c r="I552" s="88"/>
      <c r="J552" s="88"/>
      <c r="K552" s="88"/>
      <c r="L552" s="88"/>
      <c r="M552" s="88"/>
      <c r="N552" s="88"/>
      <c r="O552" s="87"/>
      <c r="P552" s="87"/>
      <c r="Q552" s="88"/>
      <c r="R552" s="88"/>
      <c r="S552" s="88"/>
      <c r="T552" s="89"/>
      <c r="U552" s="88"/>
      <c r="V552" s="88"/>
      <c r="W552" s="88"/>
      <c r="X552" s="88"/>
      <c r="Y552" s="88"/>
      <c r="Z552" s="88"/>
    </row>
    <row r="553" spans="1:26" ht="30" customHeight="1" x14ac:dyDescent="0.2">
      <c r="A553" s="88"/>
      <c r="B553" s="88"/>
      <c r="C553" s="88"/>
      <c r="D553" s="88"/>
      <c r="E553" s="88"/>
      <c r="F553" s="88"/>
      <c r="G553" s="88"/>
      <c r="H553" s="88"/>
      <c r="I553" s="88"/>
      <c r="J553" s="88"/>
      <c r="K553" s="88"/>
      <c r="L553" s="88"/>
      <c r="M553" s="88"/>
      <c r="N553" s="88"/>
      <c r="O553" s="87"/>
      <c r="P553" s="87"/>
      <c r="Q553" s="88"/>
      <c r="R553" s="88"/>
      <c r="S553" s="88"/>
      <c r="T553" s="89"/>
      <c r="U553" s="88"/>
      <c r="V553" s="88"/>
      <c r="W553" s="88"/>
      <c r="X553" s="88"/>
      <c r="Y553" s="88"/>
      <c r="Z553" s="88"/>
    </row>
    <row r="554" spans="1:26" ht="30" customHeight="1" x14ac:dyDescent="0.2">
      <c r="A554" s="88"/>
      <c r="B554" s="88"/>
      <c r="C554" s="88"/>
      <c r="D554" s="88"/>
      <c r="E554" s="88"/>
      <c r="F554" s="88"/>
      <c r="G554" s="88"/>
      <c r="H554" s="88"/>
      <c r="I554" s="88"/>
      <c r="J554" s="88"/>
      <c r="K554" s="88"/>
      <c r="L554" s="88"/>
      <c r="M554" s="88"/>
      <c r="N554" s="88"/>
      <c r="O554" s="87"/>
      <c r="P554" s="87"/>
      <c r="Q554" s="88"/>
      <c r="R554" s="88"/>
      <c r="S554" s="88"/>
      <c r="T554" s="89"/>
      <c r="U554" s="88"/>
      <c r="V554" s="88"/>
      <c r="W554" s="88"/>
      <c r="X554" s="88"/>
      <c r="Y554" s="88"/>
      <c r="Z554" s="88"/>
    </row>
    <row r="555" spans="1:26" ht="30" customHeight="1" x14ac:dyDescent="0.2">
      <c r="A555" s="88"/>
      <c r="B555" s="88"/>
      <c r="C555" s="88"/>
      <c r="D555" s="88"/>
      <c r="E555" s="88"/>
      <c r="F555" s="88"/>
      <c r="G555" s="88"/>
      <c r="H555" s="88"/>
      <c r="I555" s="88"/>
      <c r="J555" s="88"/>
      <c r="K555" s="88"/>
      <c r="L555" s="88"/>
      <c r="M555" s="88"/>
      <c r="N555" s="88"/>
      <c r="O555" s="87"/>
      <c r="P555" s="87"/>
      <c r="Q555" s="88"/>
      <c r="R555" s="88"/>
      <c r="S555" s="88"/>
      <c r="T555" s="89"/>
      <c r="U555" s="88"/>
      <c r="V555" s="88"/>
      <c r="W555" s="88"/>
      <c r="X555" s="88"/>
      <c r="Y555" s="88"/>
      <c r="Z555" s="88"/>
    </row>
    <row r="556" spans="1:26" ht="30" customHeight="1" x14ac:dyDescent="0.2">
      <c r="A556" s="88"/>
      <c r="B556" s="88"/>
      <c r="C556" s="88"/>
      <c r="D556" s="88"/>
      <c r="E556" s="88"/>
      <c r="F556" s="88"/>
      <c r="G556" s="88"/>
      <c r="H556" s="88"/>
      <c r="I556" s="88"/>
      <c r="J556" s="88"/>
      <c r="K556" s="88"/>
      <c r="L556" s="88"/>
      <c r="M556" s="88"/>
      <c r="N556" s="88"/>
      <c r="O556" s="87"/>
      <c r="P556" s="87"/>
      <c r="Q556" s="88"/>
      <c r="R556" s="88"/>
      <c r="S556" s="88"/>
      <c r="T556" s="89"/>
      <c r="U556" s="88"/>
      <c r="V556" s="88"/>
      <c r="W556" s="88"/>
      <c r="X556" s="88"/>
      <c r="Y556" s="88"/>
      <c r="Z556" s="88"/>
    </row>
    <row r="557" spans="1:26" ht="30" customHeight="1" x14ac:dyDescent="0.2">
      <c r="A557" s="88"/>
      <c r="B557" s="88"/>
      <c r="C557" s="88"/>
      <c r="D557" s="88"/>
      <c r="E557" s="88"/>
      <c r="F557" s="88"/>
      <c r="G557" s="88"/>
      <c r="H557" s="88"/>
      <c r="I557" s="88"/>
      <c r="J557" s="88"/>
      <c r="K557" s="88"/>
      <c r="L557" s="88"/>
      <c r="M557" s="88"/>
      <c r="N557" s="88"/>
      <c r="O557" s="87"/>
      <c r="P557" s="87"/>
      <c r="Q557" s="88"/>
      <c r="R557" s="88"/>
      <c r="S557" s="88"/>
      <c r="T557" s="89"/>
      <c r="U557" s="88"/>
      <c r="V557" s="88"/>
      <c r="W557" s="88"/>
      <c r="X557" s="88"/>
      <c r="Y557" s="88"/>
      <c r="Z557" s="88"/>
    </row>
    <row r="558" spans="1:26" ht="30" customHeight="1" x14ac:dyDescent="0.2">
      <c r="A558" s="88"/>
      <c r="B558" s="88"/>
      <c r="C558" s="88"/>
      <c r="D558" s="88"/>
      <c r="E558" s="88"/>
      <c r="F558" s="88"/>
      <c r="G558" s="88"/>
      <c r="H558" s="88"/>
      <c r="I558" s="88"/>
      <c r="J558" s="88"/>
      <c r="K558" s="88"/>
      <c r="L558" s="88"/>
      <c r="M558" s="88"/>
      <c r="N558" s="88"/>
      <c r="O558" s="87"/>
      <c r="P558" s="87"/>
      <c r="Q558" s="88"/>
      <c r="R558" s="88"/>
      <c r="S558" s="88"/>
      <c r="T558" s="89"/>
      <c r="U558" s="88"/>
      <c r="V558" s="88"/>
      <c r="W558" s="88"/>
      <c r="X558" s="88"/>
      <c r="Y558" s="88"/>
      <c r="Z558" s="88"/>
    </row>
    <row r="559" spans="1:26" ht="30" customHeight="1" x14ac:dyDescent="0.2">
      <c r="A559" s="88"/>
      <c r="B559" s="88"/>
      <c r="C559" s="88"/>
      <c r="D559" s="88"/>
      <c r="E559" s="88"/>
      <c r="F559" s="88"/>
      <c r="G559" s="88"/>
      <c r="H559" s="88"/>
      <c r="I559" s="88"/>
      <c r="J559" s="88"/>
      <c r="K559" s="88"/>
      <c r="L559" s="88"/>
      <c r="M559" s="88"/>
      <c r="N559" s="88"/>
      <c r="O559" s="87"/>
      <c r="P559" s="87"/>
      <c r="Q559" s="88"/>
      <c r="R559" s="88"/>
      <c r="S559" s="88"/>
      <c r="T559" s="89"/>
      <c r="U559" s="88"/>
      <c r="V559" s="88"/>
      <c r="W559" s="88"/>
      <c r="X559" s="88"/>
      <c r="Y559" s="88"/>
      <c r="Z559" s="88"/>
    </row>
    <row r="560" spans="1:26" ht="30" customHeight="1" x14ac:dyDescent="0.2">
      <c r="A560" s="88"/>
      <c r="B560" s="88"/>
      <c r="C560" s="88"/>
      <c r="D560" s="88"/>
      <c r="E560" s="88"/>
      <c r="F560" s="88"/>
      <c r="G560" s="88"/>
      <c r="H560" s="88"/>
      <c r="I560" s="88"/>
      <c r="J560" s="88"/>
      <c r="K560" s="88"/>
      <c r="L560" s="88"/>
      <c r="M560" s="88"/>
      <c r="N560" s="88"/>
      <c r="O560" s="87"/>
      <c r="P560" s="87"/>
      <c r="Q560" s="88"/>
      <c r="R560" s="88"/>
      <c r="S560" s="88"/>
      <c r="T560" s="89"/>
      <c r="U560" s="88"/>
      <c r="V560" s="88"/>
      <c r="W560" s="88"/>
      <c r="X560" s="88"/>
      <c r="Y560" s="88"/>
      <c r="Z560" s="88"/>
    </row>
    <row r="561" spans="1:26" ht="30" customHeight="1" x14ac:dyDescent="0.2">
      <c r="A561" s="88"/>
      <c r="B561" s="88"/>
      <c r="C561" s="88"/>
      <c r="D561" s="88"/>
      <c r="E561" s="88"/>
      <c r="F561" s="88"/>
      <c r="G561" s="88"/>
      <c r="H561" s="88"/>
      <c r="I561" s="88"/>
      <c r="J561" s="88"/>
      <c r="K561" s="88"/>
      <c r="L561" s="88"/>
      <c r="M561" s="88"/>
      <c r="N561" s="88"/>
      <c r="O561" s="87"/>
      <c r="P561" s="87"/>
      <c r="Q561" s="88"/>
      <c r="R561" s="88"/>
      <c r="S561" s="88"/>
      <c r="T561" s="89"/>
      <c r="U561" s="88"/>
      <c r="V561" s="88"/>
      <c r="W561" s="88"/>
      <c r="X561" s="88"/>
      <c r="Y561" s="88"/>
      <c r="Z561" s="88"/>
    </row>
    <row r="562" spans="1:26" ht="30" customHeight="1" x14ac:dyDescent="0.2">
      <c r="A562" s="88"/>
      <c r="B562" s="88"/>
      <c r="C562" s="88"/>
      <c r="D562" s="88"/>
      <c r="E562" s="88"/>
      <c r="F562" s="88"/>
      <c r="G562" s="88"/>
      <c r="H562" s="88"/>
      <c r="I562" s="88"/>
      <c r="J562" s="88"/>
      <c r="K562" s="88"/>
      <c r="L562" s="88"/>
      <c r="M562" s="88"/>
      <c r="N562" s="88"/>
      <c r="O562" s="87"/>
      <c r="P562" s="87"/>
      <c r="Q562" s="88"/>
      <c r="R562" s="88"/>
      <c r="S562" s="88"/>
      <c r="T562" s="89"/>
      <c r="U562" s="88"/>
      <c r="V562" s="88"/>
      <c r="W562" s="88"/>
      <c r="X562" s="88"/>
      <c r="Y562" s="88"/>
      <c r="Z562" s="88"/>
    </row>
    <row r="563" spans="1:26" ht="30" customHeight="1" x14ac:dyDescent="0.2">
      <c r="A563" s="88"/>
      <c r="B563" s="88"/>
      <c r="C563" s="88"/>
      <c r="D563" s="88"/>
      <c r="E563" s="88"/>
      <c r="F563" s="88"/>
      <c r="G563" s="88"/>
      <c r="H563" s="88"/>
      <c r="I563" s="88"/>
      <c r="J563" s="88"/>
      <c r="K563" s="88"/>
      <c r="L563" s="88"/>
      <c r="M563" s="88"/>
      <c r="N563" s="88"/>
      <c r="O563" s="87"/>
      <c r="P563" s="87"/>
      <c r="Q563" s="88"/>
      <c r="R563" s="88"/>
      <c r="S563" s="88"/>
      <c r="T563" s="89"/>
      <c r="U563" s="88"/>
      <c r="V563" s="88"/>
      <c r="W563" s="88"/>
      <c r="X563" s="88"/>
      <c r="Y563" s="88"/>
      <c r="Z563" s="88"/>
    </row>
    <row r="564" spans="1:26" ht="30" customHeight="1" x14ac:dyDescent="0.2">
      <c r="A564" s="88"/>
      <c r="B564" s="88"/>
      <c r="C564" s="88"/>
      <c r="D564" s="88"/>
      <c r="E564" s="88"/>
      <c r="F564" s="88"/>
      <c r="G564" s="88"/>
      <c r="H564" s="88"/>
      <c r="I564" s="88"/>
      <c r="J564" s="88"/>
      <c r="K564" s="88"/>
      <c r="L564" s="88"/>
      <c r="M564" s="88"/>
      <c r="N564" s="88"/>
      <c r="O564" s="87"/>
      <c r="P564" s="87"/>
      <c r="Q564" s="88"/>
      <c r="R564" s="88"/>
      <c r="S564" s="88"/>
      <c r="T564" s="89"/>
      <c r="U564" s="88"/>
      <c r="V564" s="88"/>
      <c r="W564" s="88"/>
      <c r="X564" s="88"/>
      <c r="Y564" s="88"/>
      <c r="Z564" s="88"/>
    </row>
    <row r="565" spans="1:26" ht="30" customHeight="1" x14ac:dyDescent="0.2">
      <c r="A565" s="88"/>
      <c r="B565" s="88"/>
      <c r="C565" s="88"/>
      <c r="D565" s="88"/>
      <c r="E565" s="88"/>
      <c r="F565" s="88"/>
      <c r="G565" s="88"/>
      <c r="H565" s="88"/>
      <c r="I565" s="88"/>
      <c r="J565" s="88"/>
      <c r="K565" s="88"/>
      <c r="L565" s="88"/>
      <c r="M565" s="88"/>
      <c r="N565" s="88"/>
      <c r="O565" s="87"/>
      <c r="P565" s="87"/>
      <c r="Q565" s="88"/>
      <c r="R565" s="88"/>
      <c r="S565" s="88"/>
      <c r="T565" s="89"/>
      <c r="U565" s="88"/>
      <c r="V565" s="88"/>
      <c r="W565" s="88"/>
      <c r="X565" s="88"/>
      <c r="Y565" s="88"/>
      <c r="Z565" s="88"/>
    </row>
    <row r="566" spans="1:26" ht="30" customHeight="1" x14ac:dyDescent="0.2">
      <c r="A566" s="88"/>
      <c r="B566" s="88"/>
      <c r="C566" s="88"/>
      <c r="D566" s="88"/>
      <c r="E566" s="88"/>
      <c r="F566" s="88"/>
      <c r="G566" s="88"/>
      <c r="H566" s="88"/>
      <c r="I566" s="88"/>
      <c r="J566" s="88"/>
      <c r="K566" s="88"/>
      <c r="L566" s="88"/>
      <c r="M566" s="88"/>
      <c r="N566" s="88"/>
      <c r="O566" s="87"/>
      <c r="P566" s="87"/>
      <c r="Q566" s="88"/>
      <c r="R566" s="88"/>
      <c r="S566" s="88"/>
      <c r="T566" s="89"/>
      <c r="U566" s="88"/>
      <c r="V566" s="88"/>
      <c r="W566" s="88"/>
      <c r="X566" s="88"/>
      <c r="Y566" s="88"/>
      <c r="Z566" s="88"/>
    </row>
    <row r="567" spans="1:26" ht="30" customHeight="1" x14ac:dyDescent="0.2">
      <c r="A567" s="88"/>
      <c r="B567" s="88"/>
      <c r="C567" s="88"/>
      <c r="D567" s="88"/>
      <c r="E567" s="88"/>
      <c r="F567" s="88"/>
      <c r="G567" s="88"/>
      <c r="H567" s="88"/>
      <c r="I567" s="88"/>
      <c r="J567" s="88"/>
      <c r="K567" s="88"/>
      <c r="L567" s="88"/>
      <c r="M567" s="88"/>
      <c r="N567" s="88"/>
      <c r="O567" s="87"/>
      <c r="P567" s="87"/>
      <c r="Q567" s="88"/>
      <c r="R567" s="88"/>
      <c r="S567" s="88"/>
      <c r="T567" s="89"/>
      <c r="U567" s="88"/>
      <c r="V567" s="88"/>
      <c r="W567" s="88"/>
      <c r="X567" s="88"/>
      <c r="Y567" s="88"/>
      <c r="Z567" s="88"/>
    </row>
    <row r="568" spans="1:26" ht="30" customHeight="1" x14ac:dyDescent="0.2">
      <c r="A568" s="88"/>
      <c r="B568" s="88"/>
      <c r="C568" s="88"/>
      <c r="D568" s="88"/>
      <c r="E568" s="88"/>
      <c r="F568" s="88"/>
      <c r="G568" s="88"/>
      <c r="H568" s="88"/>
      <c r="I568" s="88"/>
      <c r="J568" s="88"/>
      <c r="K568" s="88"/>
      <c r="L568" s="88"/>
      <c r="M568" s="88"/>
      <c r="N568" s="88"/>
      <c r="O568" s="87"/>
      <c r="P568" s="87"/>
      <c r="Q568" s="88"/>
      <c r="R568" s="88"/>
      <c r="S568" s="88"/>
      <c r="T568" s="89"/>
      <c r="U568" s="88"/>
      <c r="V568" s="88"/>
      <c r="W568" s="88"/>
      <c r="X568" s="88"/>
      <c r="Y568" s="88"/>
      <c r="Z568" s="88"/>
    </row>
    <row r="569" spans="1:26" ht="30" customHeight="1" x14ac:dyDescent="0.2">
      <c r="A569" s="88"/>
      <c r="B569" s="88"/>
      <c r="C569" s="88"/>
      <c r="D569" s="88"/>
      <c r="E569" s="88"/>
      <c r="F569" s="88"/>
      <c r="G569" s="88"/>
      <c r="H569" s="88"/>
      <c r="I569" s="88"/>
      <c r="J569" s="88"/>
      <c r="K569" s="88"/>
      <c r="L569" s="88"/>
      <c r="M569" s="88"/>
      <c r="N569" s="88"/>
      <c r="O569" s="87"/>
      <c r="P569" s="87"/>
      <c r="Q569" s="88"/>
      <c r="R569" s="88"/>
      <c r="S569" s="88"/>
      <c r="T569" s="89"/>
      <c r="U569" s="88"/>
      <c r="V569" s="88"/>
      <c r="W569" s="88"/>
      <c r="X569" s="88"/>
      <c r="Y569" s="88"/>
      <c r="Z569" s="88"/>
    </row>
    <row r="570" spans="1:26" ht="30" customHeight="1" x14ac:dyDescent="0.2">
      <c r="A570" s="88"/>
      <c r="B570" s="88"/>
      <c r="C570" s="88"/>
      <c r="D570" s="88"/>
      <c r="E570" s="88"/>
      <c r="F570" s="88"/>
      <c r="G570" s="88"/>
      <c r="H570" s="88"/>
      <c r="I570" s="88"/>
      <c r="J570" s="88"/>
      <c r="K570" s="88"/>
      <c r="L570" s="88"/>
      <c r="M570" s="88"/>
      <c r="N570" s="88"/>
      <c r="O570" s="87"/>
      <c r="P570" s="87"/>
      <c r="Q570" s="88"/>
      <c r="R570" s="88"/>
      <c r="S570" s="88"/>
      <c r="T570" s="89"/>
      <c r="U570" s="88"/>
      <c r="V570" s="88"/>
      <c r="W570" s="88"/>
      <c r="X570" s="88"/>
      <c r="Y570" s="88"/>
      <c r="Z570" s="88"/>
    </row>
    <row r="571" spans="1:26" ht="30" customHeight="1" x14ac:dyDescent="0.2">
      <c r="A571" s="88"/>
      <c r="B571" s="88"/>
      <c r="C571" s="88"/>
      <c r="D571" s="88"/>
      <c r="E571" s="88"/>
      <c r="F571" s="88"/>
      <c r="G571" s="88"/>
      <c r="H571" s="88"/>
      <c r="I571" s="88"/>
      <c r="J571" s="88"/>
      <c r="K571" s="88"/>
      <c r="L571" s="88"/>
      <c r="M571" s="88"/>
      <c r="N571" s="88"/>
      <c r="O571" s="87"/>
      <c r="P571" s="87"/>
      <c r="Q571" s="88"/>
      <c r="R571" s="88"/>
      <c r="S571" s="88"/>
      <c r="T571" s="89"/>
      <c r="U571" s="88"/>
      <c r="V571" s="88"/>
      <c r="W571" s="88"/>
      <c r="X571" s="88"/>
      <c r="Y571" s="88"/>
      <c r="Z571" s="88"/>
    </row>
    <row r="572" spans="1:26" ht="30" customHeight="1" x14ac:dyDescent="0.2">
      <c r="A572" s="88"/>
      <c r="B572" s="88"/>
      <c r="C572" s="88"/>
      <c r="D572" s="88"/>
      <c r="E572" s="88"/>
      <c r="F572" s="88"/>
      <c r="G572" s="88"/>
      <c r="H572" s="88"/>
      <c r="I572" s="88"/>
      <c r="J572" s="88"/>
      <c r="K572" s="88"/>
      <c r="L572" s="88"/>
      <c r="M572" s="88"/>
      <c r="N572" s="88"/>
      <c r="O572" s="87"/>
      <c r="P572" s="87"/>
      <c r="Q572" s="88"/>
      <c r="R572" s="88"/>
      <c r="S572" s="88"/>
      <c r="T572" s="89"/>
      <c r="U572" s="88"/>
      <c r="V572" s="88"/>
      <c r="W572" s="88"/>
      <c r="X572" s="88"/>
      <c r="Y572" s="88"/>
      <c r="Z572" s="88"/>
    </row>
    <row r="573" spans="1:26" ht="30" customHeight="1" x14ac:dyDescent="0.2">
      <c r="A573" s="88"/>
      <c r="B573" s="88"/>
      <c r="C573" s="88"/>
      <c r="D573" s="88"/>
      <c r="E573" s="88"/>
      <c r="F573" s="88"/>
      <c r="G573" s="88"/>
      <c r="H573" s="88"/>
      <c r="I573" s="88"/>
      <c r="J573" s="88"/>
      <c r="K573" s="88"/>
      <c r="L573" s="88"/>
      <c r="M573" s="88"/>
      <c r="N573" s="88"/>
      <c r="O573" s="87"/>
      <c r="P573" s="87"/>
      <c r="Q573" s="88"/>
      <c r="R573" s="88"/>
      <c r="S573" s="88"/>
      <c r="T573" s="89"/>
      <c r="U573" s="88"/>
      <c r="V573" s="88"/>
      <c r="W573" s="88"/>
      <c r="X573" s="88"/>
      <c r="Y573" s="88"/>
      <c r="Z573" s="88"/>
    </row>
    <row r="574" spans="1:26" ht="30" customHeight="1" x14ac:dyDescent="0.2">
      <c r="A574" s="88"/>
      <c r="B574" s="88"/>
      <c r="C574" s="88"/>
      <c r="D574" s="88"/>
      <c r="E574" s="88"/>
      <c r="F574" s="88"/>
      <c r="G574" s="88"/>
      <c r="H574" s="88"/>
      <c r="I574" s="88"/>
      <c r="J574" s="88"/>
      <c r="K574" s="88"/>
      <c r="L574" s="88"/>
      <c r="M574" s="88"/>
      <c r="N574" s="88"/>
      <c r="O574" s="87"/>
      <c r="P574" s="87"/>
      <c r="Q574" s="88"/>
      <c r="R574" s="88"/>
      <c r="S574" s="88"/>
      <c r="T574" s="89"/>
      <c r="U574" s="88"/>
      <c r="V574" s="88"/>
      <c r="W574" s="88"/>
      <c r="X574" s="88"/>
      <c r="Y574" s="88"/>
      <c r="Z574" s="88"/>
    </row>
    <row r="575" spans="1:26" ht="30" customHeight="1" x14ac:dyDescent="0.2">
      <c r="A575" s="88"/>
      <c r="B575" s="88"/>
      <c r="C575" s="88"/>
      <c r="D575" s="88"/>
      <c r="E575" s="88"/>
      <c r="F575" s="88"/>
      <c r="G575" s="88"/>
      <c r="H575" s="88"/>
      <c r="I575" s="88"/>
      <c r="J575" s="88"/>
      <c r="K575" s="88"/>
      <c r="L575" s="88"/>
      <c r="M575" s="88"/>
      <c r="N575" s="88"/>
      <c r="O575" s="87"/>
      <c r="P575" s="87"/>
      <c r="Q575" s="88"/>
      <c r="R575" s="88"/>
      <c r="S575" s="88"/>
      <c r="T575" s="89"/>
      <c r="U575" s="88"/>
      <c r="V575" s="88"/>
      <c r="W575" s="88"/>
      <c r="X575" s="88"/>
      <c r="Y575" s="88"/>
      <c r="Z575" s="88"/>
    </row>
    <row r="576" spans="1:26" ht="30" customHeight="1" x14ac:dyDescent="0.2">
      <c r="A576" s="88"/>
      <c r="B576" s="88"/>
      <c r="C576" s="88"/>
      <c r="D576" s="88"/>
      <c r="E576" s="88"/>
      <c r="F576" s="88"/>
      <c r="G576" s="88"/>
      <c r="H576" s="88"/>
      <c r="I576" s="88"/>
      <c r="J576" s="88"/>
      <c r="K576" s="88"/>
      <c r="L576" s="88"/>
      <c r="M576" s="88"/>
      <c r="N576" s="88"/>
      <c r="O576" s="87"/>
      <c r="P576" s="87"/>
      <c r="Q576" s="88"/>
      <c r="R576" s="88"/>
      <c r="S576" s="88"/>
      <c r="T576" s="89"/>
      <c r="U576" s="88"/>
      <c r="V576" s="88"/>
      <c r="W576" s="88"/>
      <c r="X576" s="88"/>
      <c r="Y576" s="88"/>
      <c r="Z576" s="88"/>
    </row>
    <row r="577" spans="1:26" ht="30" customHeight="1" x14ac:dyDescent="0.2">
      <c r="A577" s="88"/>
      <c r="B577" s="88"/>
      <c r="C577" s="88"/>
      <c r="D577" s="88"/>
      <c r="E577" s="88"/>
      <c r="F577" s="88"/>
      <c r="G577" s="88"/>
      <c r="H577" s="88"/>
      <c r="I577" s="88"/>
      <c r="J577" s="88"/>
      <c r="K577" s="88"/>
      <c r="L577" s="88"/>
      <c r="M577" s="88"/>
      <c r="N577" s="88"/>
      <c r="O577" s="87"/>
      <c r="P577" s="87"/>
      <c r="Q577" s="88"/>
      <c r="R577" s="88"/>
      <c r="S577" s="88"/>
      <c r="T577" s="89"/>
      <c r="U577" s="88"/>
      <c r="V577" s="88"/>
      <c r="W577" s="88"/>
      <c r="X577" s="88"/>
      <c r="Y577" s="88"/>
      <c r="Z577" s="88"/>
    </row>
    <row r="578" spans="1:26" ht="30" customHeight="1" x14ac:dyDescent="0.2">
      <c r="A578" s="88"/>
      <c r="B578" s="88"/>
      <c r="C578" s="88"/>
      <c r="D578" s="88"/>
      <c r="E578" s="88"/>
      <c r="F578" s="88"/>
      <c r="G578" s="88"/>
      <c r="H578" s="88"/>
      <c r="I578" s="88"/>
      <c r="J578" s="88"/>
      <c r="K578" s="88"/>
      <c r="L578" s="88"/>
      <c r="M578" s="88"/>
      <c r="N578" s="88"/>
      <c r="O578" s="87"/>
      <c r="P578" s="87"/>
      <c r="Q578" s="88"/>
      <c r="R578" s="88"/>
      <c r="S578" s="88"/>
      <c r="T578" s="89"/>
      <c r="U578" s="88"/>
      <c r="V578" s="88"/>
      <c r="W578" s="88"/>
      <c r="X578" s="88"/>
      <c r="Y578" s="88"/>
      <c r="Z578" s="88"/>
    </row>
    <row r="579" spans="1:26" ht="30" customHeight="1" x14ac:dyDescent="0.2">
      <c r="A579" s="88"/>
      <c r="B579" s="88"/>
      <c r="C579" s="88"/>
      <c r="D579" s="88"/>
      <c r="E579" s="88"/>
      <c r="F579" s="88"/>
      <c r="G579" s="88"/>
      <c r="H579" s="88"/>
      <c r="I579" s="88"/>
      <c r="J579" s="88"/>
      <c r="K579" s="88"/>
      <c r="L579" s="88"/>
      <c r="M579" s="88"/>
      <c r="N579" s="88"/>
      <c r="O579" s="87"/>
      <c r="P579" s="87"/>
      <c r="Q579" s="88"/>
      <c r="R579" s="88"/>
      <c r="S579" s="88"/>
      <c r="T579" s="89"/>
      <c r="U579" s="88"/>
      <c r="V579" s="88"/>
      <c r="W579" s="88"/>
      <c r="X579" s="88"/>
      <c r="Y579" s="88"/>
      <c r="Z579" s="88"/>
    </row>
    <row r="580" spans="1:26" ht="30" customHeight="1" x14ac:dyDescent="0.2">
      <c r="A580" s="88"/>
      <c r="B580" s="88"/>
      <c r="C580" s="88"/>
      <c r="D580" s="88"/>
      <c r="E580" s="88"/>
      <c r="F580" s="88"/>
      <c r="G580" s="88"/>
      <c r="H580" s="88"/>
      <c r="I580" s="88"/>
      <c r="J580" s="88"/>
      <c r="K580" s="88"/>
      <c r="L580" s="88"/>
      <c r="M580" s="88"/>
      <c r="N580" s="88"/>
      <c r="O580" s="87"/>
      <c r="P580" s="87"/>
      <c r="Q580" s="88"/>
      <c r="R580" s="88"/>
      <c r="S580" s="88"/>
      <c r="T580" s="89"/>
      <c r="U580" s="88"/>
      <c r="V580" s="88"/>
      <c r="W580" s="88"/>
      <c r="X580" s="88"/>
      <c r="Y580" s="88"/>
      <c r="Z580" s="88"/>
    </row>
    <row r="581" spans="1:26" ht="30" customHeight="1" x14ac:dyDescent="0.2">
      <c r="A581" s="88"/>
      <c r="B581" s="88"/>
      <c r="C581" s="88"/>
      <c r="D581" s="88"/>
      <c r="E581" s="88"/>
      <c r="F581" s="88"/>
      <c r="G581" s="88"/>
      <c r="H581" s="88"/>
      <c r="I581" s="88"/>
      <c r="J581" s="88"/>
      <c r="K581" s="88"/>
      <c r="L581" s="88"/>
      <c r="M581" s="88"/>
      <c r="N581" s="88"/>
      <c r="O581" s="87"/>
      <c r="P581" s="87"/>
      <c r="Q581" s="88"/>
      <c r="R581" s="88"/>
      <c r="S581" s="88"/>
      <c r="T581" s="89"/>
      <c r="U581" s="88"/>
      <c r="V581" s="88"/>
      <c r="W581" s="88"/>
      <c r="X581" s="88"/>
      <c r="Y581" s="88"/>
      <c r="Z581" s="88"/>
    </row>
    <row r="582" spans="1:26" ht="30" customHeight="1" x14ac:dyDescent="0.2">
      <c r="A582" s="88"/>
      <c r="B582" s="88"/>
      <c r="C582" s="88"/>
      <c r="D582" s="88"/>
      <c r="E582" s="88"/>
      <c r="F582" s="88"/>
      <c r="G582" s="88"/>
      <c r="H582" s="88"/>
      <c r="I582" s="88"/>
      <c r="J582" s="88"/>
      <c r="K582" s="88"/>
      <c r="L582" s="88"/>
      <c r="M582" s="88"/>
      <c r="N582" s="88"/>
      <c r="O582" s="87"/>
      <c r="P582" s="87"/>
      <c r="Q582" s="88"/>
      <c r="R582" s="88"/>
      <c r="S582" s="88"/>
      <c r="T582" s="89"/>
      <c r="U582" s="88"/>
      <c r="V582" s="88"/>
      <c r="W582" s="88"/>
      <c r="X582" s="88"/>
      <c r="Y582" s="88"/>
      <c r="Z582" s="88"/>
    </row>
    <row r="583" spans="1:26" ht="30" customHeight="1" x14ac:dyDescent="0.2">
      <c r="A583" s="88"/>
      <c r="B583" s="88"/>
      <c r="C583" s="88"/>
      <c r="D583" s="88"/>
      <c r="E583" s="88"/>
      <c r="F583" s="88"/>
      <c r="G583" s="88"/>
      <c r="H583" s="88"/>
      <c r="I583" s="88"/>
      <c r="J583" s="88"/>
      <c r="K583" s="88"/>
      <c r="L583" s="88"/>
      <c r="M583" s="88"/>
      <c r="N583" s="88"/>
      <c r="O583" s="87"/>
      <c r="P583" s="87"/>
      <c r="Q583" s="88"/>
      <c r="R583" s="88"/>
      <c r="S583" s="88"/>
      <c r="T583" s="89"/>
      <c r="U583" s="88"/>
      <c r="V583" s="88"/>
      <c r="W583" s="88"/>
      <c r="X583" s="88"/>
      <c r="Y583" s="88"/>
      <c r="Z583" s="88"/>
    </row>
    <row r="584" spans="1:26" ht="30" customHeight="1" x14ac:dyDescent="0.2">
      <c r="A584" s="88"/>
      <c r="B584" s="88"/>
      <c r="C584" s="88"/>
      <c r="D584" s="88"/>
      <c r="E584" s="88"/>
      <c r="F584" s="88"/>
      <c r="G584" s="88"/>
      <c r="H584" s="88"/>
      <c r="I584" s="88"/>
      <c r="J584" s="88"/>
      <c r="K584" s="88"/>
      <c r="L584" s="88"/>
      <c r="M584" s="88"/>
      <c r="N584" s="88"/>
      <c r="O584" s="87"/>
      <c r="P584" s="87"/>
      <c r="Q584" s="88"/>
      <c r="R584" s="88"/>
      <c r="S584" s="88"/>
      <c r="T584" s="89"/>
      <c r="U584" s="88"/>
      <c r="V584" s="88"/>
      <c r="W584" s="88"/>
      <c r="X584" s="88"/>
      <c r="Y584" s="88"/>
      <c r="Z584" s="88"/>
    </row>
    <row r="585" spans="1:26" ht="30" customHeight="1" x14ac:dyDescent="0.2">
      <c r="A585" s="88"/>
      <c r="B585" s="88"/>
      <c r="C585" s="88"/>
      <c r="D585" s="88"/>
      <c r="E585" s="88"/>
      <c r="F585" s="88"/>
      <c r="G585" s="88"/>
      <c r="H585" s="88"/>
      <c r="I585" s="88"/>
      <c r="J585" s="88"/>
      <c r="K585" s="88"/>
      <c r="L585" s="88"/>
      <c r="M585" s="88"/>
      <c r="N585" s="88"/>
      <c r="O585" s="87"/>
      <c r="P585" s="87"/>
      <c r="Q585" s="88"/>
      <c r="R585" s="88"/>
      <c r="S585" s="88"/>
      <c r="T585" s="89"/>
      <c r="U585" s="88"/>
      <c r="V585" s="88"/>
      <c r="W585" s="88"/>
      <c r="X585" s="88"/>
      <c r="Y585" s="88"/>
      <c r="Z585" s="88"/>
    </row>
    <row r="586" spans="1:26" ht="30" customHeight="1" x14ac:dyDescent="0.2">
      <c r="A586" s="88"/>
      <c r="B586" s="88"/>
      <c r="C586" s="88"/>
      <c r="D586" s="88"/>
      <c r="E586" s="88"/>
      <c r="F586" s="88"/>
      <c r="G586" s="88"/>
      <c r="H586" s="88"/>
      <c r="I586" s="88"/>
      <c r="J586" s="88"/>
      <c r="K586" s="88"/>
      <c r="L586" s="88"/>
      <c r="M586" s="88"/>
      <c r="N586" s="88"/>
      <c r="O586" s="87"/>
      <c r="P586" s="87"/>
      <c r="Q586" s="88"/>
      <c r="R586" s="88"/>
      <c r="S586" s="88"/>
      <c r="T586" s="89"/>
      <c r="U586" s="88"/>
      <c r="V586" s="88"/>
      <c r="W586" s="88"/>
      <c r="X586" s="88"/>
      <c r="Y586" s="88"/>
      <c r="Z586" s="88"/>
    </row>
    <row r="587" spans="1:26" ht="30" customHeight="1" x14ac:dyDescent="0.2">
      <c r="A587" s="88"/>
      <c r="B587" s="88"/>
      <c r="C587" s="88"/>
      <c r="D587" s="88"/>
      <c r="E587" s="88"/>
      <c r="F587" s="88"/>
      <c r="G587" s="88"/>
      <c r="H587" s="88"/>
      <c r="I587" s="88"/>
      <c r="J587" s="88"/>
      <c r="K587" s="88"/>
      <c r="L587" s="88"/>
      <c r="M587" s="88"/>
      <c r="N587" s="88"/>
      <c r="O587" s="87"/>
      <c r="P587" s="87"/>
      <c r="Q587" s="88"/>
      <c r="R587" s="88"/>
      <c r="S587" s="88"/>
      <c r="T587" s="89"/>
      <c r="U587" s="88"/>
      <c r="V587" s="88"/>
      <c r="W587" s="88"/>
      <c r="X587" s="88"/>
      <c r="Y587" s="88"/>
      <c r="Z587" s="88"/>
    </row>
    <row r="588" spans="1:26" ht="30" customHeight="1" x14ac:dyDescent="0.2">
      <c r="A588" s="88"/>
      <c r="B588" s="88"/>
      <c r="C588" s="88"/>
      <c r="D588" s="88"/>
      <c r="E588" s="88"/>
      <c r="F588" s="88"/>
      <c r="G588" s="88"/>
      <c r="H588" s="88"/>
      <c r="I588" s="88"/>
      <c r="J588" s="88"/>
      <c r="K588" s="88"/>
      <c r="L588" s="88"/>
      <c r="M588" s="88"/>
      <c r="N588" s="88"/>
      <c r="O588" s="87"/>
      <c r="P588" s="87"/>
      <c r="Q588" s="88"/>
      <c r="R588" s="88"/>
      <c r="S588" s="88"/>
      <c r="T588" s="89"/>
      <c r="U588" s="88"/>
      <c r="V588" s="88"/>
      <c r="W588" s="88"/>
      <c r="X588" s="88"/>
      <c r="Y588" s="88"/>
      <c r="Z588" s="88"/>
    </row>
    <row r="589" spans="1:26" ht="30" customHeight="1" x14ac:dyDescent="0.2">
      <c r="A589" s="88"/>
      <c r="B589" s="88"/>
      <c r="C589" s="88"/>
      <c r="D589" s="88"/>
      <c r="E589" s="88"/>
      <c r="F589" s="88"/>
      <c r="G589" s="88"/>
      <c r="H589" s="88"/>
      <c r="I589" s="88"/>
      <c r="J589" s="88"/>
      <c r="K589" s="88"/>
      <c r="L589" s="88"/>
      <c r="M589" s="88"/>
      <c r="N589" s="88"/>
      <c r="O589" s="87"/>
      <c r="P589" s="87"/>
      <c r="Q589" s="88"/>
      <c r="R589" s="88"/>
      <c r="S589" s="88"/>
      <c r="T589" s="89"/>
      <c r="U589" s="88"/>
      <c r="V589" s="88"/>
      <c r="W589" s="88"/>
      <c r="X589" s="88"/>
      <c r="Y589" s="88"/>
      <c r="Z589" s="88"/>
    </row>
    <row r="590" spans="1:26" ht="30" customHeight="1" x14ac:dyDescent="0.2">
      <c r="A590" s="88"/>
      <c r="B590" s="88"/>
      <c r="C590" s="88"/>
      <c r="D590" s="88"/>
      <c r="E590" s="88"/>
      <c r="F590" s="88"/>
      <c r="G590" s="88"/>
      <c r="H590" s="88"/>
      <c r="I590" s="88"/>
      <c r="J590" s="88"/>
      <c r="K590" s="88"/>
      <c r="L590" s="88"/>
      <c r="M590" s="88"/>
      <c r="N590" s="88"/>
      <c r="O590" s="87"/>
      <c r="P590" s="87"/>
      <c r="Q590" s="88"/>
      <c r="R590" s="88"/>
      <c r="S590" s="88"/>
      <c r="T590" s="89"/>
      <c r="U590" s="88"/>
      <c r="V590" s="88"/>
      <c r="W590" s="88"/>
      <c r="X590" s="88"/>
      <c r="Y590" s="88"/>
      <c r="Z590" s="88"/>
    </row>
    <row r="591" spans="1:26" ht="30" customHeight="1" x14ac:dyDescent="0.2">
      <c r="A591" s="88"/>
      <c r="B591" s="88"/>
      <c r="C591" s="88"/>
      <c r="D591" s="88"/>
      <c r="E591" s="88"/>
      <c r="F591" s="88"/>
      <c r="G591" s="88"/>
      <c r="H591" s="88"/>
      <c r="I591" s="88"/>
      <c r="J591" s="88"/>
      <c r="K591" s="88"/>
      <c r="L591" s="88"/>
      <c r="M591" s="88"/>
      <c r="N591" s="88"/>
      <c r="O591" s="87"/>
      <c r="P591" s="87"/>
      <c r="Q591" s="88"/>
      <c r="R591" s="88"/>
      <c r="S591" s="88"/>
      <c r="T591" s="89"/>
      <c r="U591" s="88"/>
      <c r="V591" s="88"/>
      <c r="W591" s="88"/>
      <c r="X591" s="88"/>
      <c r="Y591" s="88"/>
      <c r="Z591" s="88"/>
    </row>
    <row r="592" spans="1:26" ht="30" customHeight="1" x14ac:dyDescent="0.2">
      <c r="A592" s="88"/>
      <c r="B592" s="88"/>
      <c r="C592" s="88"/>
      <c r="D592" s="88"/>
      <c r="E592" s="88"/>
      <c r="F592" s="88"/>
      <c r="G592" s="88"/>
      <c r="H592" s="88"/>
      <c r="I592" s="88"/>
      <c r="J592" s="88"/>
      <c r="K592" s="88"/>
      <c r="L592" s="88"/>
      <c r="M592" s="88"/>
      <c r="N592" s="88"/>
      <c r="O592" s="87"/>
      <c r="P592" s="87"/>
      <c r="Q592" s="88"/>
      <c r="R592" s="88"/>
      <c r="S592" s="88"/>
      <c r="T592" s="89"/>
      <c r="U592" s="88"/>
      <c r="V592" s="88"/>
      <c r="W592" s="88"/>
      <c r="X592" s="88"/>
      <c r="Y592" s="88"/>
      <c r="Z592" s="88"/>
    </row>
    <row r="593" spans="1:26" ht="30" customHeight="1" x14ac:dyDescent="0.2">
      <c r="A593" s="88"/>
      <c r="B593" s="88"/>
      <c r="C593" s="88"/>
      <c r="D593" s="88"/>
      <c r="E593" s="88"/>
      <c r="F593" s="88"/>
      <c r="G593" s="88"/>
      <c r="H593" s="88"/>
      <c r="I593" s="88"/>
      <c r="J593" s="88"/>
      <c r="K593" s="88"/>
      <c r="L593" s="88"/>
      <c r="M593" s="88"/>
      <c r="N593" s="88"/>
      <c r="O593" s="87"/>
      <c r="P593" s="87"/>
      <c r="Q593" s="88"/>
      <c r="R593" s="88"/>
      <c r="S593" s="88"/>
      <c r="T593" s="89"/>
      <c r="U593" s="88"/>
      <c r="V593" s="88"/>
      <c r="W593" s="88"/>
      <c r="X593" s="88"/>
      <c r="Y593" s="88"/>
      <c r="Z593" s="88"/>
    </row>
    <row r="594" spans="1:26" ht="30" customHeight="1" x14ac:dyDescent="0.2">
      <c r="A594" s="88"/>
      <c r="B594" s="88"/>
      <c r="C594" s="88"/>
      <c r="D594" s="88"/>
      <c r="E594" s="88"/>
      <c r="F594" s="88"/>
      <c r="G594" s="88"/>
      <c r="H594" s="88"/>
      <c r="I594" s="88"/>
      <c r="J594" s="88"/>
      <c r="K594" s="88"/>
      <c r="L594" s="88"/>
      <c r="M594" s="88"/>
      <c r="N594" s="88"/>
      <c r="O594" s="87"/>
      <c r="P594" s="87"/>
      <c r="Q594" s="88"/>
      <c r="R594" s="88"/>
      <c r="S594" s="88"/>
      <c r="T594" s="89"/>
      <c r="U594" s="88"/>
      <c r="V594" s="88"/>
      <c r="W594" s="88"/>
      <c r="X594" s="88"/>
      <c r="Y594" s="88"/>
      <c r="Z594" s="88"/>
    </row>
    <row r="595" spans="1:26" ht="30" customHeight="1" x14ac:dyDescent="0.2">
      <c r="A595" s="88"/>
      <c r="B595" s="88"/>
      <c r="C595" s="88"/>
      <c r="D595" s="88"/>
      <c r="E595" s="88"/>
      <c r="F595" s="88"/>
      <c r="G595" s="88"/>
      <c r="H595" s="88"/>
      <c r="I595" s="88"/>
      <c r="J595" s="88"/>
      <c r="K595" s="88"/>
      <c r="L595" s="88"/>
      <c r="M595" s="88"/>
      <c r="N595" s="88"/>
      <c r="O595" s="87"/>
      <c r="P595" s="87"/>
      <c r="Q595" s="88"/>
      <c r="R595" s="88"/>
      <c r="S595" s="88"/>
      <c r="T595" s="89"/>
      <c r="U595" s="88"/>
      <c r="V595" s="88"/>
      <c r="W595" s="88"/>
      <c r="X595" s="88"/>
      <c r="Y595" s="88"/>
      <c r="Z595" s="88"/>
    </row>
    <row r="596" spans="1:26" ht="30" customHeight="1" x14ac:dyDescent="0.2">
      <c r="A596" s="88"/>
      <c r="B596" s="88"/>
      <c r="C596" s="88"/>
      <c r="D596" s="88"/>
      <c r="E596" s="88"/>
      <c r="F596" s="88"/>
      <c r="G596" s="88"/>
      <c r="H596" s="88"/>
      <c r="I596" s="88"/>
      <c r="J596" s="88"/>
      <c r="K596" s="88"/>
      <c r="L596" s="88"/>
      <c r="M596" s="88"/>
      <c r="N596" s="88"/>
      <c r="O596" s="87"/>
      <c r="P596" s="87"/>
      <c r="Q596" s="88"/>
      <c r="R596" s="88"/>
      <c r="S596" s="88"/>
      <c r="T596" s="89"/>
      <c r="U596" s="88"/>
      <c r="V596" s="88"/>
      <c r="W596" s="88"/>
      <c r="X596" s="88"/>
      <c r="Y596" s="88"/>
      <c r="Z596" s="88"/>
    </row>
    <row r="597" spans="1:26" ht="30" customHeight="1" x14ac:dyDescent="0.2">
      <c r="A597" s="88"/>
      <c r="B597" s="88"/>
      <c r="C597" s="88"/>
      <c r="D597" s="88"/>
      <c r="E597" s="88"/>
      <c r="F597" s="88"/>
      <c r="G597" s="88"/>
      <c r="H597" s="88"/>
      <c r="I597" s="88"/>
      <c r="J597" s="88"/>
      <c r="K597" s="88"/>
      <c r="L597" s="88"/>
      <c r="M597" s="88"/>
      <c r="N597" s="88"/>
      <c r="O597" s="87"/>
      <c r="P597" s="87"/>
      <c r="Q597" s="88"/>
      <c r="R597" s="88"/>
      <c r="S597" s="88"/>
      <c r="T597" s="89"/>
      <c r="U597" s="88"/>
      <c r="V597" s="88"/>
      <c r="W597" s="88"/>
      <c r="X597" s="88"/>
      <c r="Y597" s="88"/>
      <c r="Z597" s="88"/>
    </row>
    <row r="598" spans="1:26" ht="30" customHeight="1" x14ac:dyDescent="0.2">
      <c r="A598" s="88"/>
      <c r="B598" s="88"/>
      <c r="C598" s="88"/>
      <c r="D598" s="88"/>
      <c r="E598" s="88"/>
      <c r="F598" s="88"/>
      <c r="G598" s="88"/>
      <c r="H598" s="88"/>
      <c r="I598" s="88"/>
      <c r="J598" s="88"/>
      <c r="K598" s="88"/>
      <c r="L598" s="88"/>
      <c r="M598" s="88"/>
      <c r="N598" s="88"/>
      <c r="O598" s="87"/>
      <c r="P598" s="87"/>
      <c r="Q598" s="88"/>
      <c r="R598" s="88"/>
      <c r="S598" s="88"/>
      <c r="T598" s="89"/>
      <c r="U598" s="88"/>
      <c r="V598" s="88"/>
      <c r="W598" s="88"/>
      <c r="X598" s="88"/>
      <c r="Y598" s="88"/>
      <c r="Z598" s="88"/>
    </row>
    <row r="599" spans="1:26" ht="30" customHeight="1" x14ac:dyDescent="0.2">
      <c r="A599" s="88"/>
      <c r="B599" s="88"/>
      <c r="C599" s="88"/>
      <c r="D599" s="88"/>
      <c r="E599" s="88"/>
      <c r="F599" s="88"/>
      <c r="G599" s="88"/>
      <c r="H599" s="88"/>
      <c r="I599" s="88"/>
      <c r="J599" s="88"/>
      <c r="K599" s="88"/>
      <c r="L599" s="88"/>
      <c r="M599" s="88"/>
      <c r="N599" s="88"/>
      <c r="O599" s="87"/>
      <c r="P599" s="87"/>
      <c r="Q599" s="88"/>
      <c r="R599" s="88"/>
      <c r="S599" s="88"/>
      <c r="T599" s="89"/>
      <c r="U599" s="88"/>
      <c r="V599" s="88"/>
      <c r="W599" s="88"/>
      <c r="X599" s="88"/>
      <c r="Y599" s="88"/>
      <c r="Z599" s="88"/>
    </row>
    <row r="600" spans="1:26" ht="30" customHeight="1" x14ac:dyDescent="0.2">
      <c r="A600" s="88"/>
      <c r="B600" s="88"/>
      <c r="C600" s="88"/>
      <c r="D600" s="88"/>
      <c r="E600" s="88"/>
      <c r="F600" s="88"/>
      <c r="G600" s="88"/>
      <c r="H600" s="88"/>
      <c r="I600" s="88"/>
      <c r="J600" s="88"/>
      <c r="K600" s="88"/>
      <c r="L600" s="88"/>
      <c r="M600" s="88"/>
      <c r="N600" s="88"/>
      <c r="O600" s="87"/>
      <c r="P600" s="87"/>
      <c r="Q600" s="88"/>
      <c r="R600" s="88"/>
      <c r="S600" s="88"/>
      <c r="T600" s="89"/>
      <c r="U600" s="88"/>
      <c r="V600" s="88"/>
      <c r="W600" s="88"/>
      <c r="X600" s="88"/>
      <c r="Y600" s="88"/>
      <c r="Z600" s="88"/>
    </row>
    <row r="601" spans="1:26" ht="30" customHeight="1" x14ac:dyDescent="0.2">
      <c r="A601" s="88"/>
      <c r="B601" s="88"/>
      <c r="C601" s="88"/>
      <c r="D601" s="88"/>
      <c r="E601" s="88"/>
      <c r="F601" s="88"/>
      <c r="G601" s="88"/>
      <c r="H601" s="88"/>
      <c r="I601" s="88"/>
      <c r="J601" s="88"/>
      <c r="K601" s="88"/>
      <c r="L601" s="88"/>
      <c r="M601" s="88"/>
      <c r="N601" s="88"/>
      <c r="O601" s="87"/>
      <c r="P601" s="87"/>
      <c r="Q601" s="88"/>
      <c r="R601" s="88"/>
      <c r="S601" s="88"/>
      <c r="T601" s="89"/>
      <c r="U601" s="88"/>
      <c r="V601" s="88"/>
      <c r="W601" s="88"/>
      <c r="X601" s="88"/>
      <c r="Y601" s="88"/>
      <c r="Z601" s="88"/>
    </row>
    <row r="602" spans="1:26" ht="30" customHeight="1" x14ac:dyDescent="0.2">
      <c r="A602" s="88"/>
      <c r="B602" s="88"/>
      <c r="C602" s="88"/>
      <c r="D602" s="88"/>
      <c r="E602" s="88"/>
      <c r="F602" s="88"/>
      <c r="G602" s="88"/>
      <c r="H602" s="88"/>
      <c r="I602" s="88"/>
      <c r="J602" s="88"/>
      <c r="K602" s="88"/>
      <c r="L602" s="88"/>
      <c r="M602" s="88"/>
      <c r="N602" s="88"/>
      <c r="O602" s="87"/>
      <c r="P602" s="87"/>
      <c r="Q602" s="88"/>
      <c r="R602" s="88"/>
      <c r="S602" s="88"/>
      <c r="T602" s="89"/>
      <c r="U602" s="88"/>
      <c r="V602" s="88"/>
      <c r="W602" s="88"/>
      <c r="X602" s="88"/>
      <c r="Y602" s="88"/>
      <c r="Z602" s="88"/>
    </row>
    <row r="603" spans="1:26" ht="30" customHeight="1" x14ac:dyDescent="0.2">
      <c r="A603" s="88"/>
      <c r="B603" s="88"/>
      <c r="C603" s="88"/>
      <c r="D603" s="88"/>
      <c r="E603" s="88"/>
      <c r="F603" s="88"/>
      <c r="G603" s="88"/>
      <c r="H603" s="88"/>
      <c r="I603" s="88"/>
      <c r="J603" s="88"/>
      <c r="K603" s="88"/>
      <c r="L603" s="88"/>
      <c r="M603" s="88"/>
      <c r="N603" s="88"/>
      <c r="O603" s="87"/>
      <c r="P603" s="87"/>
      <c r="Q603" s="88"/>
      <c r="R603" s="88"/>
      <c r="S603" s="88"/>
      <c r="T603" s="89"/>
      <c r="U603" s="88"/>
      <c r="V603" s="88"/>
      <c r="W603" s="88"/>
      <c r="X603" s="88"/>
      <c r="Y603" s="88"/>
      <c r="Z603" s="88"/>
    </row>
    <row r="604" spans="1:26" ht="30" customHeight="1" x14ac:dyDescent="0.2">
      <c r="A604" s="88"/>
      <c r="B604" s="88"/>
      <c r="C604" s="88"/>
      <c r="D604" s="88"/>
      <c r="E604" s="88"/>
      <c r="F604" s="88"/>
      <c r="G604" s="88"/>
      <c r="H604" s="88"/>
      <c r="I604" s="88"/>
      <c r="J604" s="88"/>
      <c r="K604" s="88"/>
      <c r="L604" s="88"/>
      <c r="M604" s="88"/>
      <c r="N604" s="88"/>
      <c r="O604" s="87"/>
      <c r="P604" s="87"/>
      <c r="Q604" s="88"/>
      <c r="R604" s="88"/>
      <c r="S604" s="88"/>
      <c r="T604" s="89"/>
      <c r="U604" s="88"/>
      <c r="V604" s="88"/>
      <c r="W604" s="88"/>
      <c r="X604" s="88"/>
      <c r="Y604" s="88"/>
      <c r="Z604" s="88"/>
    </row>
    <row r="605" spans="1:26" ht="30" customHeight="1" x14ac:dyDescent="0.2">
      <c r="A605" s="88"/>
      <c r="B605" s="88"/>
      <c r="C605" s="88"/>
      <c r="D605" s="88"/>
      <c r="E605" s="88"/>
      <c r="F605" s="88"/>
      <c r="G605" s="88"/>
      <c r="H605" s="88"/>
      <c r="I605" s="88"/>
      <c r="J605" s="88"/>
      <c r="K605" s="88"/>
      <c r="L605" s="88"/>
      <c r="M605" s="88"/>
      <c r="N605" s="88"/>
      <c r="O605" s="87"/>
      <c r="P605" s="87"/>
      <c r="Q605" s="88"/>
      <c r="R605" s="88"/>
      <c r="S605" s="88"/>
      <c r="T605" s="89"/>
      <c r="U605" s="88"/>
      <c r="V605" s="88"/>
      <c r="W605" s="88"/>
      <c r="X605" s="88"/>
      <c r="Y605" s="88"/>
      <c r="Z605" s="88"/>
    </row>
    <row r="606" spans="1:26" ht="30" customHeight="1" x14ac:dyDescent="0.2">
      <c r="A606" s="88"/>
      <c r="B606" s="88"/>
      <c r="C606" s="88"/>
      <c r="D606" s="88"/>
      <c r="E606" s="88"/>
      <c r="F606" s="88"/>
      <c r="G606" s="88"/>
      <c r="H606" s="88"/>
      <c r="I606" s="88"/>
      <c r="J606" s="88"/>
      <c r="K606" s="88"/>
      <c r="L606" s="88"/>
      <c r="M606" s="88"/>
      <c r="N606" s="88"/>
      <c r="O606" s="87"/>
      <c r="P606" s="87"/>
      <c r="Q606" s="88"/>
      <c r="R606" s="88"/>
      <c r="S606" s="88"/>
      <c r="T606" s="89"/>
      <c r="U606" s="88"/>
      <c r="V606" s="88"/>
      <c r="W606" s="88"/>
      <c r="X606" s="88"/>
      <c r="Y606" s="88"/>
      <c r="Z606" s="88"/>
    </row>
    <row r="607" spans="1:26" ht="30" customHeight="1" x14ac:dyDescent="0.2">
      <c r="A607" s="88"/>
      <c r="B607" s="88"/>
      <c r="C607" s="88"/>
      <c r="D607" s="88"/>
      <c r="E607" s="88"/>
      <c r="F607" s="88"/>
      <c r="G607" s="88"/>
      <c r="H607" s="88"/>
      <c r="I607" s="88"/>
      <c r="J607" s="88"/>
      <c r="K607" s="88"/>
      <c r="L607" s="88"/>
      <c r="M607" s="88"/>
      <c r="N607" s="88"/>
      <c r="O607" s="87"/>
      <c r="P607" s="87"/>
      <c r="Q607" s="88"/>
      <c r="R607" s="88"/>
      <c r="S607" s="88"/>
      <c r="T607" s="89"/>
      <c r="U607" s="88"/>
      <c r="V607" s="88"/>
      <c r="W607" s="88"/>
      <c r="X607" s="88"/>
      <c r="Y607" s="88"/>
      <c r="Z607" s="88"/>
    </row>
    <row r="608" spans="1:26" ht="30" customHeight="1" x14ac:dyDescent="0.2">
      <c r="A608" s="88"/>
      <c r="B608" s="88"/>
      <c r="C608" s="88"/>
      <c r="D608" s="88"/>
      <c r="E608" s="88"/>
      <c r="F608" s="88"/>
      <c r="G608" s="88"/>
      <c r="H608" s="88"/>
      <c r="I608" s="88"/>
      <c r="J608" s="88"/>
      <c r="K608" s="88"/>
      <c r="L608" s="88"/>
      <c r="M608" s="88"/>
      <c r="N608" s="88"/>
      <c r="O608" s="87"/>
      <c r="P608" s="87"/>
      <c r="Q608" s="88"/>
      <c r="R608" s="88"/>
      <c r="S608" s="88"/>
      <c r="T608" s="89"/>
      <c r="U608" s="88"/>
      <c r="V608" s="88"/>
      <c r="W608" s="88"/>
      <c r="X608" s="88"/>
      <c r="Y608" s="88"/>
      <c r="Z608" s="88"/>
    </row>
    <row r="609" spans="1:26" ht="30" customHeight="1" x14ac:dyDescent="0.2">
      <c r="A609" s="88"/>
      <c r="B609" s="88"/>
      <c r="C609" s="88"/>
      <c r="D609" s="88"/>
      <c r="E609" s="88"/>
      <c r="F609" s="88"/>
      <c r="G609" s="88"/>
      <c r="H609" s="88"/>
      <c r="I609" s="88"/>
      <c r="J609" s="88"/>
      <c r="K609" s="88"/>
      <c r="L609" s="88"/>
      <c r="M609" s="88"/>
      <c r="N609" s="88"/>
      <c r="O609" s="87"/>
      <c r="P609" s="87"/>
      <c r="Q609" s="88"/>
      <c r="R609" s="88"/>
      <c r="S609" s="88"/>
      <c r="T609" s="89"/>
      <c r="U609" s="88"/>
      <c r="V609" s="88"/>
      <c r="W609" s="88"/>
      <c r="X609" s="88"/>
      <c r="Y609" s="88"/>
      <c r="Z609" s="88"/>
    </row>
    <row r="610" spans="1:26" ht="30" customHeight="1" x14ac:dyDescent="0.2">
      <c r="A610" s="88"/>
      <c r="B610" s="88"/>
      <c r="C610" s="88"/>
      <c r="D610" s="88"/>
      <c r="E610" s="88"/>
      <c r="F610" s="88"/>
      <c r="G610" s="88"/>
      <c r="H610" s="88"/>
      <c r="I610" s="88"/>
      <c r="J610" s="88"/>
      <c r="K610" s="88"/>
      <c r="L610" s="88"/>
      <c r="M610" s="88"/>
      <c r="N610" s="88"/>
      <c r="O610" s="87"/>
      <c r="P610" s="87"/>
      <c r="Q610" s="88"/>
      <c r="R610" s="88"/>
      <c r="S610" s="88"/>
      <c r="T610" s="89"/>
      <c r="U610" s="88"/>
      <c r="V610" s="88"/>
      <c r="W610" s="88"/>
      <c r="X610" s="88"/>
      <c r="Y610" s="88"/>
      <c r="Z610" s="88"/>
    </row>
    <row r="611" spans="1:26" ht="30" customHeight="1" x14ac:dyDescent="0.2">
      <c r="A611" s="88"/>
      <c r="B611" s="88"/>
      <c r="C611" s="88"/>
      <c r="D611" s="88"/>
      <c r="E611" s="88"/>
      <c r="F611" s="88"/>
      <c r="G611" s="88"/>
      <c r="H611" s="88"/>
      <c r="I611" s="88"/>
      <c r="J611" s="88"/>
      <c r="K611" s="88"/>
      <c r="L611" s="88"/>
      <c r="M611" s="88"/>
      <c r="N611" s="88"/>
      <c r="O611" s="87"/>
      <c r="P611" s="87"/>
      <c r="Q611" s="88"/>
      <c r="R611" s="88"/>
      <c r="S611" s="88"/>
      <c r="T611" s="89"/>
      <c r="U611" s="88"/>
      <c r="V611" s="88"/>
      <c r="W611" s="88"/>
      <c r="X611" s="88"/>
      <c r="Y611" s="88"/>
      <c r="Z611" s="88"/>
    </row>
    <row r="612" spans="1:26" ht="30" customHeight="1" x14ac:dyDescent="0.2">
      <c r="A612" s="88"/>
      <c r="B612" s="88"/>
      <c r="C612" s="88"/>
      <c r="D612" s="88"/>
      <c r="E612" s="88"/>
      <c r="F612" s="88"/>
      <c r="G612" s="88"/>
      <c r="H612" s="88"/>
      <c r="I612" s="88"/>
      <c r="J612" s="88"/>
      <c r="K612" s="88"/>
      <c r="L612" s="88"/>
      <c r="M612" s="88"/>
      <c r="N612" s="88"/>
      <c r="O612" s="87"/>
      <c r="P612" s="87"/>
      <c r="Q612" s="88"/>
      <c r="R612" s="88"/>
      <c r="S612" s="88"/>
      <c r="T612" s="89"/>
      <c r="U612" s="88"/>
      <c r="V612" s="88"/>
      <c r="W612" s="88"/>
      <c r="X612" s="88"/>
      <c r="Y612" s="88"/>
      <c r="Z612" s="88"/>
    </row>
    <row r="613" spans="1:26" ht="30" customHeight="1" x14ac:dyDescent="0.2">
      <c r="A613" s="88"/>
      <c r="B613" s="88"/>
      <c r="C613" s="88"/>
      <c r="D613" s="88"/>
      <c r="E613" s="88"/>
      <c r="F613" s="88"/>
      <c r="G613" s="88"/>
      <c r="H613" s="88"/>
      <c r="I613" s="88"/>
      <c r="J613" s="88"/>
      <c r="K613" s="88"/>
      <c r="L613" s="88"/>
      <c r="M613" s="88"/>
      <c r="N613" s="88"/>
      <c r="O613" s="87"/>
      <c r="P613" s="87"/>
      <c r="Q613" s="88"/>
      <c r="R613" s="88"/>
      <c r="S613" s="88"/>
      <c r="T613" s="89"/>
      <c r="U613" s="88"/>
      <c r="V613" s="88"/>
      <c r="W613" s="88"/>
      <c r="X613" s="88"/>
      <c r="Y613" s="88"/>
      <c r="Z613" s="88"/>
    </row>
    <row r="614" spans="1:26" ht="30" customHeight="1" x14ac:dyDescent="0.2">
      <c r="A614" s="88"/>
      <c r="B614" s="88"/>
      <c r="C614" s="88"/>
      <c r="D614" s="88"/>
      <c r="E614" s="88"/>
      <c r="F614" s="88"/>
      <c r="G614" s="88"/>
      <c r="H614" s="88"/>
      <c r="I614" s="88"/>
      <c r="J614" s="88"/>
      <c r="K614" s="88"/>
      <c r="L614" s="88"/>
      <c r="M614" s="88"/>
      <c r="N614" s="88"/>
      <c r="O614" s="87"/>
      <c r="P614" s="87"/>
      <c r="Q614" s="88"/>
      <c r="R614" s="88"/>
      <c r="S614" s="88"/>
      <c r="T614" s="89"/>
      <c r="U614" s="88"/>
      <c r="V614" s="88"/>
      <c r="W614" s="88"/>
      <c r="X614" s="88"/>
      <c r="Y614" s="88"/>
      <c r="Z614" s="88"/>
    </row>
    <row r="615" spans="1:26" ht="30" customHeight="1" x14ac:dyDescent="0.2">
      <c r="A615" s="88"/>
      <c r="B615" s="88"/>
      <c r="C615" s="88"/>
      <c r="D615" s="88"/>
      <c r="E615" s="88"/>
      <c r="F615" s="88"/>
      <c r="G615" s="88"/>
      <c r="H615" s="88"/>
      <c r="I615" s="88"/>
      <c r="J615" s="88"/>
      <c r="K615" s="88"/>
      <c r="L615" s="88"/>
      <c r="M615" s="88"/>
      <c r="N615" s="88"/>
      <c r="O615" s="87"/>
      <c r="P615" s="87"/>
      <c r="Q615" s="88"/>
      <c r="R615" s="88"/>
      <c r="S615" s="88"/>
      <c r="T615" s="89"/>
      <c r="U615" s="88"/>
      <c r="V615" s="88"/>
      <c r="W615" s="88"/>
      <c r="X615" s="88"/>
      <c r="Y615" s="88"/>
      <c r="Z615" s="88"/>
    </row>
    <row r="616" spans="1:26" ht="30" customHeight="1" x14ac:dyDescent="0.2">
      <c r="A616" s="88"/>
      <c r="B616" s="88"/>
      <c r="C616" s="88"/>
      <c r="D616" s="88"/>
      <c r="E616" s="88"/>
      <c r="F616" s="88"/>
      <c r="G616" s="88"/>
      <c r="H616" s="88"/>
      <c r="I616" s="88"/>
      <c r="J616" s="88"/>
      <c r="K616" s="88"/>
      <c r="L616" s="88"/>
      <c r="M616" s="88"/>
      <c r="N616" s="88"/>
      <c r="O616" s="87"/>
      <c r="P616" s="87"/>
      <c r="Q616" s="88"/>
      <c r="R616" s="88"/>
      <c r="S616" s="88"/>
      <c r="T616" s="89"/>
      <c r="U616" s="88"/>
      <c r="V616" s="88"/>
      <c r="W616" s="88"/>
      <c r="X616" s="88"/>
      <c r="Y616" s="88"/>
      <c r="Z616" s="88"/>
    </row>
    <row r="617" spans="1:26" ht="30" customHeight="1" x14ac:dyDescent="0.2">
      <c r="A617" s="88"/>
      <c r="B617" s="88"/>
      <c r="C617" s="88"/>
      <c r="D617" s="88"/>
      <c r="E617" s="88"/>
      <c r="F617" s="88"/>
      <c r="G617" s="88"/>
      <c r="H617" s="88"/>
      <c r="I617" s="88"/>
      <c r="J617" s="88"/>
      <c r="K617" s="88"/>
      <c r="L617" s="88"/>
      <c r="M617" s="88"/>
      <c r="N617" s="88"/>
      <c r="O617" s="87"/>
      <c r="P617" s="87"/>
      <c r="Q617" s="88"/>
      <c r="R617" s="88"/>
      <c r="S617" s="88"/>
      <c r="T617" s="89"/>
      <c r="U617" s="88"/>
      <c r="V617" s="88"/>
      <c r="W617" s="88"/>
      <c r="X617" s="88"/>
      <c r="Y617" s="88"/>
      <c r="Z617" s="88"/>
    </row>
    <row r="618" spans="1:26" ht="30" customHeight="1" x14ac:dyDescent="0.2">
      <c r="A618" s="88"/>
      <c r="B618" s="88"/>
      <c r="C618" s="88"/>
      <c r="D618" s="88"/>
      <c r="E618" s="88"/>
      <c r="F618" s="88"/>
      <c r="G618" s="88"/>
      <c r="H618" s="88"/>
      <c r="I618" s="88"/>
      <c r="J618" s="88"/>
      <c r="K618" s="88"/>
      <c r="L618" s="88"/>
      <c r="M618" s="88"/>
      <c r="N618" s="88"/>
      <c r="O618" s="87"/>
      <c r="P618" s="87"/>
      <c r="Q618" s="88"/>
      <c r="R618" s="88"/>
      <c r="S618" s="88"/>
      <c r="T618" s="89"/>
      <c r="U618" s="88"/>
      <c r="V618" s="88"/>
      <c r="W618" s="88"/>
      <c r="X618" s="88"/>
      <c r="Y618" s="88"/>
      <c r="Z618" s="88"/>
    </row>
    <row r="619" spans="1:26" ht="30" customHeight="1" x14ac:dyDescent="0.2">
      <c r="A619" s="88"/>
      <c r="B619" s="88"/>
      <c r="C619" s="88"/>
      <c r="D619" s="88"/>
      <c r="E619" s="88"/>
      <c r="F619" s="88"/>
      <c r="G619" s="88"/>
      <c r="H619" s="88"/>
      <c r="I619" s="88"/>
      <c r="J619" s="88"/>
      <c r="K619" s="88"/>
      <c r="L619" s="88"/>
      <c r="M619" s="88"/>
      <c r="N619" s="88"/>
      <c r="O619" s="87"/>
      <c r="P619" s="87"/>
      <c r="Q619" s="88"/>
      <c r="R619" s="88"/>
      <c r="S619" s="88"/>
      <c r="T619" s="89"/>
      <c r="U619" s="88"/>
      <c r="V619" s="88"/>
      <c r="W619" s="88"/>
      <c r="X619" s="88"/>
      <c r="Y619" s="88"/>
      <c r="Z619" s="88"/>
    </row>
    <row r="620" spans="1:26" ht="30" customHeight="1" x14ac:dyDescent="0.2">
      <c r="A620" s="88"/>
      <c r="B620" s="88"/>
      <c r="C620" s="88"/>
      <c r="D620" s="88"/>
      <c r="E620" s="88"/>
      <c r="F620" s="88"/>
      <c r="G620" s="88"/>
      <c r="H620" s="88"/>
      <c r="I620" s="88"/>
      <c r="J620" s="88"/>
      <c r="K620" s="88"/>
      <c r="L620" s="88"/>
      <c r="M620" s="88"/>
      <c r="N620" s="88"/>
      <c r="O620" s="87"/>
      <c r="P620" s="87"/>
      <c r="Q620" s="88"/>
      <c r="R620" s="88"/>
      <c r="S620" s="88"/>
      <c r="T620" s="89"/>
      <c r="U620" s="88"/>
      <c r="V620" s="88"/>
      <c r="W620" s="88"/>
      <c r="X620" s="88"/>
      <c r="Y620" s="88"/>
      <c r="Z620" s="88"/>
    </row>
    <row r="621" spans="1:26" ht="30" customHeight="1" x14ac:dyDescent="0.2">
      <c r="A621" s="88"/>
      <c r="B621" s="88"/>
      <c r="C621" s="88"/>
      <c r="D621" s="88"/>
      <c r="E621" s="88"/>
      <c r="F621" s="88"/>
      <c r="G621" s="88"/>
      <c r="H621" s="88"/>
      <c r="I621" s="88"/>
      <c r="J621" s="88"/>
      <c r="K621" s="88"/>
      <c r="L621" s="88"/>
      <c r="M621" s="88"/>
      <c r="N621" s="88"/>
      <c r="O621" s="87"/>
      <c r="P621" s="87"/>
      <c r="Q621" s="88"/>
      <c r="R621" s="88"/>
      <c r="S621" s="88"/>
      <c r="T621" s="89"/>
      <c r="U621" s="88"/>
      <c r="V621" s="88"/>
      <c r="W621" s="88"/>
      <c r="X621" s="88"/>
      <c r="Y621" s="88"/>
      <c r="Z621" s="88"/>
    </row>
    <row r="622" spans="1:26" ht="30" customHeight="1" x14ac:dyDescent="0.2">
      <c r="A622" s="88"/>
      <c r="B622" s="88"/>
      <c r="C622" s="88"/>
      <c r="D622" s="88"/>
      <c r="E622" s="88"/>
      <c r="F622" s="88"/>
      <c r="G622" s="88"/>
      <c r="H622" s="88"/>
      <c r="I622" s="88"/>
      <c r="J622" s="88"/>
      <c r="K622" s="88"/>
      <c r="L622" s="88"/>
      <c r="M622" s="88"/>
      <c r="N622" s="88"/>
      <c r="O622" s="87"/>
      <c r="P622" s="87"/>
      <c r="Q622" s="88"/>
      <c r="R622" s="88"/>
      <c r="S622" s="88"/>
      <c r="T622" s="89"/>
      <c r="U622" s="88"/>
      <c r="V622" s="88"/>
      <c r="W622" s="88"/>
      <c r="X622" s="88"/>
      <c r="Y622" s="88"/>
      <c r="Z622" s="88"/>
    </row>
    <row r="623" spans="1:26" ht="30" customHeight="1" x14ac:dyDescent="0.2">
      <c r="A623" s="88"/>
      <c r="B623" s="88"/>
      <c r="C623" s="88"/>
      <c r="D623" s="88"/>
      <c r="E623" s="88"/>
      <c r="F623" s="88"/>
      <c r="G623" s="88"/>
      <c r="H623" s="88"/>
      <c r="I623" s="88"/>
      <c r="J623" s="88"/>
      <c r="K623" s="88"/>
      <c r="L623" s="88"/>
      <c r="M623" s="88"/>
      <c r="N623" s="88"/>
      <c r="O623" s="87"/>
      <c r="P623" s="87"/>
      <c r="Q623" s="88"/>
      <c r="R623" s="88"/>
      <c r="S623" s="88"/>
      <c r="T623" s="89"/>
      <c r="U623" s="88"/>
      <c r="V623" s="88"/>
      <c r="W623" s="88"/>
      <c r="X623" s="88"/>
      <c r="Y623" s="88"/>
      <c r="Z623" s="88"/>
    </row>
    <row r="624" spans="1:26" ht="30" customHeight="1" x14ac:dyDescent="0.2">
      <c r="A624" s="88"/>
      <c r="B624" s="88"/>
      <c r="C624" s="88"/>
      <c r="D624" s="88"/>
      <c r="E624" s="88"/>
      <c r="F624" s="88"/>
      <c r="G624" s="88"/>
      <c r="H624" s="88"/>
      <c r="I624" s="88"/>
      <c r="J624" s="88"/>
      <c r="K624" s="88"/>
      <c r="L624" s="88"/>
      <c r="M624" s="88"/>
      <c r="N624" s="88"/>
      <c r="O624" s="87"/>
      <c r="P624" s="87"/>
      <c r="Q624" s="88"/>
      <c r="R624" s="88"/>
      <c r="S624" s="88"/>
      <c r="T624" s="89"/>
      <c r="U624" s="88"/>
      <c r="V624" s="88"/>
      <c r="W624" s="88"/>
      <c r="X624" s="88"/>
      <c r="Y624" s="88"/>
      <c r="Z624" s="88"/>
    </row>
    <row r="625" spans="1:26" ht="30" customHeight="1" x14ac:dyDescent="0.2">
      <c r="A625" s="88"/>
      <c r="B625" s="88"/>
      <c r="C625" s="88"/>
      <c r="D625" s="88"/>
      <c r="E625" s="88"/>
      <c r="F625" s="88"/>
      <c r="G625" s="88"/>
      <c r="H625" s="88"/>
      <c r="I625" s="88"/>
      <c r="J625" s="88"/>
      <c r="K625" s="88"/>
      <c r="L625" s="88"/>
      <c r="M625" s="88"/>
      <c r="N625" s="88"/>
      <c r="O625" s="87"/>
      <c r="P625" s="87"/>
      <c r="Q625" s="88"/>
      <c r="R625" s="88"/>
      <c r="S625" s="88"/>
      <c r="T625" s="89"/>
      <c r="U625" s="88"/>
      <c r="V625" s="88"/>
      <c r="W625" s="88"/>
      <c r="X625" s="88"/>
      <c r="Y625" s="88"/>
      <c r="Z625" s="88"/>
    </row>
    <row r="626" spans="1:26" ht="30" customHeight="1" x14ac:dyDescent="0.2">
      <c r="A626" s="88"/>
      <c r="B626" s="88"/>
      <c r="C626" s="88"/>
      <c r="D626" s="88"/>
      <c r="E626" s="88"/>
      <c r="F626" s="88"/>
      <c r="G626" s="88"/>
      <c r="H626" s="88"/>
      <c r="I626" s="88"/>
      <c r="J626" s="88"/>
      <c r="K626" s="88"/>
      <c r="L626" s="88"/>
      <c r="M626" s="88"/>
      <c r="N626" s="88"/>
      <c r="O626" s="87"/>
      <c r="P626" s="87"/>
      <c r="Q626" s="88"/>
      <c r="R626" s="88"/>
      <c r="S626" s="88"/>
      <c r="T626" s="89"/>
      <c r="U626" s="88"/>
      <c r="V626" s="88"/>
      <c r="W626" s="88"/>
      <c r="X626" s="88"/>
      <c r="Y626" s="88"/>
      <c r="Z626" s="88"/>
    </row>
    <row r="627" spans="1:26" ht="30" customHeight="1" x14ac:dyDescent="0.2">
      <c r="A627" s="88"/>
      <c r="B627" s="88"/>
      <c r="C627" s="88"/>
      <c r="D627" s="88"/>
      <c r="E627" s="88"/>
      <c r="F627" s="88"/>
      <c r="G627" s="88"/>
      <c r="H627" s="88"/>
      <c r="I627" s="88"/>
      <c r="J627" s="88"/>
      <c r="K627" s="88"/>
      <c r="L627" s="88"/>
      <c r="M627" s="88"/>
      <c r="N627" s="88"/>
      <c r="O627" s="87"/>
      <c r="P627" s="87"/>
      <c r="Q627" s="88"/>
      <c r="R627" s="88"/>
      <c r="S627" s="88"/>
      <c r="T627" s="89"/>
      <c r="U627" s="88"/>
      <c r="V627" s="88"/>
      <c r="W627" s="88"/>
      <c r="X627" s="88"/>
      <c r="Y627" s="88"/>
      <c r="Z627" s="88"/>
    </row>
    <row r="628" spans="1:26" ht="30" customHeight="1" x14ac:dyDescent="0.2">
      <c r="A628" s="88"/>
      <c r="B628" s="88"/>
      <c r="C628" s="88"/>
      <c r="D628" s="88"/>
      <c r="E628" s="88"/>
      <c r="F628" s="88"/>
      <c r="G628" s="88"/>
      <c r="H628" s="88"/>
      <c r="I628" s="88"/>
      <c r="J628" s="88"/>
      <c r="K628" s="88"/>
      <c r="L628" s="88"/>
      <c r="M628" s="88"/>
      <c r="N628" s="88"/>
      <c r="O628" s="87"/>
      <c r="P628" s="87"/>
      <c r="Q628" s="88"/>
      <c r="R628" s="88"/>
      <c r="S628" s="88"/>
      <c r="T628" s="89"/>
      <c r="U628" s="88"/>
      <c r="V628" s="88"/>
      <c r="W628" s="88"/>
      <c r="X628" s="88"/>
      <c r="Y628" s="88"/>
      <c r="Z628" s="88"/>
    </row>
    <row r="629" spans="1:26" ht="30" customHeight="1" x14ac:dyDescent="0.2">
      <c r="A629" s="88"/>
      <c r="B629" s="88"/>
      <c r="C629" s="88"/>
      <c r="D629" s="88"/>
      <c r="E629" s="88"/>
      <c r="F629" s="88"/>
      <c r="G629" s="88"/>
      <c r="H629" s="88"/>
      <c r="I629" s="88"/>
      <c r="J629" s="88"/>
      <c r="K629" s="88"/>
      <c r="L629" s="88"/>
      <c r="M629" s="88"/>
      <c r="N629" s="88"/>
      <c r="O629" s="87"/>
      <c r="P629" s="87"/>
      <c r="Q629" s="88"/>
      <c r="R629" s="88"/>
      <c r="S629" s="88"/>
      <c r="T629" s="89"/>
      <c r="U629" s="88"/>
      <c r="V629" s="88"/>
      <c r="W629" s="88"/>
      <c r="X629" s="88"/>
      <c r="Y629" s="88"/>
      <c r="Z629" s="88"/>
    </row>
    <row r="630" spans="1:26" ht="30" customHeight="1" x14ac:dyDescent="0.2">
      <c r="A630" s="88"/>
      <c r="B630" s="88"/>
      <c r="C630" s="88"/>
      <c r="D630" s="88"/>
      <c r="E630" s="88"/>
      <c r="F630" s="88"/>
      <c r="G630" s="88"/>
      <c r="H630" s="88"/>
      <c r="I630" s="88"/>
      <c r="J630" s="88"/>
      <c r="K630" s="88"/>
      <c r="L630" s="88"/>
      <c r="M630" s="88"/>
      <c r="N630" s="88"/>
      <c r="O630" s="87"/>
      <c r="P630" s="87"/>
      <c r="Q630" s="88"/>
      <c r="R630" s="88"/>
      <c r="S630" s="88"/>
      <c r="T630" s="89"/>
      <c r="U630" s="88"/>
      <c r="V630" s="88"/>
      <c r="W630" s="88"/>
      <c r="X630" s="88"/>
      <c r="Y630" s="88"/>
      <c r="Z630" s="88"/>
    </row>
    <row r="631" spans="1:26" ht="30" customHeight="1" x14ac:dyDescent="0.2">
      <c r="A631" s="88"/>
      <c r="B631" s="88"/>
      <c r="C631" s="88"/>
      <c r="D631" s="88"/>
      <c r="E631" s="88"/>
      <c r="F631" s="88"/>
      <c r="G631" s="88"/>
      <c r="H631" s="88"/>
      <c r="I631" s="88"/>
      <c r="J631" s="88"/>
      <c r="K631" s="88"/>
      <c r="L631" s="88"/>
      <c r="M631" s="88"/>
      <c r="N631" s="88"/>
      <c r="O631" s="87"/>
      <c r="P631" s="87"/>
      <c r="Q631" s="88"/>
      <c r="R631" s="88"/>
      <c r="S631" s="88"/>
      <c r="T631" s="89"/>
      <c r="U631" s="88"/>
      <c r="V631" s="88"/>
      <c r="W631" s="88"/>
      <c r="X631" s="88"/>
      <c r="Y631" s="88"/>
      <c r="Z631" s="88"/>
    </row>
    <row r="632" spans="1:26" ht="30" customHeight="1" x14ac:dyDescent="0.2">
      <c r="A632" s="88"/>
      <c r="B632" s="88"/>
      <c r="C632" s="88"/>
      <c r="D632" s="88"/>
      <c r="E632" s="88"/>
      <c r="F632" s="88"/>
      <c r="G632" s="88"/>
      <c r="H632" s="88"/>
      <c r="I632" s="88"/>
      <c r="J632" s="88"/>
      <c r="K632" s="88"/>
      <c r="L632" s="88"/>
      <c r="M632" s="88"/>
      <c r="N632" s="88"/>
      <c r="O632" s="87"/>
      <c r="P632" s="87"/>
      <c r="Q632" s="88"/>
      <c r="R632" s="88"/>
      <c r="S632" s="88"/>
      <c r="T632" s="89"/>
      <c r="U632" s="88"/>
      <c r="V632" s="88"/>
      <c r="W632" s="88"/>
      <c r="X632" s="88"/>
      <c r="Y632" s="88"/>
      <c r="Z632" s="88"/>
    </row>
    <row r="633" spans="1:26" ht="30" customHeight="1" x14ac:dyDescent="0.2">
      <c r="A633" s="88"/>
      <c r="B633" s="88"/>
      <c r="C633" s="88"/>
      <c r="D633" s="88"/>
      <c r="E633" s="88"/>
      <c r="F633" s="88"/>
      <c r="G633" s="88"/>
      <c r="H633" s="88"/>
      <c r="I633" s="88"/>
      <c r="J633" s="88"/>
      <c r="K633" s="88"/>
      <c r="L633" s="88"/>
      <c r="M633" s="88"/>
      <c r="N633" s="88"/>
      <c r="O633" s="87"/>
      <c r="P633" s="87"/>
      <c r="Q633" s="88"/>
      <c r="R633" s="88"/>
      <c r="S633" s="88"/>
      <c r="T633" s="89"/>
      <c r="U633" s="88"/>
      <c r="V633" s="88"/>
      <c r="W633" s="88"/>
      <c r="X633" s="88"/>
      <c r="Y633" s="88"/>
      <c r="Z633" s="88"/>
    </row>
    <row r="634" spans="1:26" ht="30" customHeight="1" x14ac:dyDescent="0.2">
      <c r="A634" s="88"/>
      <c r="B634" s="88"/>
      <c r="C634" s="88"/>
      <c r="D634" s="88"/>
      <c r="E634" s="88"/>
      <c r="F634" s="88"/>
      <c r="G634" s="88"/>
      <c r="H634" s="88"/>
      <c r="I634" s="88"/>
      <c r="J634" s="88"/>
      <c r="K634" s="88"/>
      <c r="L634" s="88"/>
      <c r="M634" s="88"/>
      <c r="N634" s="88"/>
      <c r="O634" s="87"/>
      <c r="P634" s="87"/>
      <c r="Q634" s="88"/>
      <c r="R634" s="88"/>
      <c r="S634" s="88"/>
      <c r="T634" s="89"/>
      <c r="U634" s="88"/>
      <c r="V634" s="88"/>
      <c r="W634" s="88"/>
      <c r="X634" s="88"/>
      <c r="Y634" s="88"/>
      <c r="Z634" s="88"/>
    </row>
    <row r="635" spans="1:26" ht="30" customHeight="1" x14ac:dyDescent="0.2">
      <c r="A635" s="88"/>
      <c r="B635" s="88"/>
      <c r="C635" s="88"/>
      <c r="D635" s="88"/>
      <c r="E635" s="88"/>
      <c r="F635" s="88"/>
      <c r="G635" s="88"/>
      <c r="H635" s="88"/>
      <c r="I635" s="88"/>
      <c r="J635" s="88"/>
      <c r="K635" s="88"/>
      <c r="L635" s="88"/>
      <c r="M635" s="88"/>
      <c r="N635" s="88"/>
      <c r="O635" s="87"/>
      <c r="P635" s="87"/>
      <c r="Q635" s="88"/>
      <c r="R635" s="88"/>
      <c r="S635" s="88"/>
      <c r="T635" s="89"/>
      <c r="U635" s="88"/>
      <c r="V635" s="88"/>
      <c r="W635" s="88"/>
      <c r="X635" s="88"/>
      <c r="Y635" s="88"/>
      <c r="Z635" s="88"/>
    </row>
    <row r="636" spans="1:26" ht="30" customHeight="1" x14ac:dyDescent="0.2">
      <c r="A636" s="88"/>
      <c r="B636" s="88"/>
      <c r="C636" s="88"/>
      <c r="D636" s="88"/>
      <c r="E636" s="88"/>
      <c r="F636" s="88"/>
      <c r="G636" s="88"/>
      <c r="H636" s="88"/>
      <c r="I636" s="88"/>
      <c r="J636" s="88"/>
      <c r="K636" s="88"/>
      <c r="L636" s="88"/>
      <c r="M636" s="88"/>
      <c r="N636" s="88"/>
      <c r="O636" s="87"/>
      <c r="P636" s="87"/>
      <c r="Q636" s="88"/>
      <c r="R636" s="88"/>
      <c r="S636" s="88"/>
      <c r="T636" s="89"/>
      <c r="U636" s="88"/>
      <c r="V636" s="88"/>
      <c r="W636" s="88"/>
      <c r="X636" s="88"/>
      <c r="Y636" s="88"/>
      <c r="Z636" s="88"/>
    </row>
    <row r="637" spans="1:26" ht="30" customHeight="1" x14ac:dyDescent="0.2">
      <c r="A637" s="88"/>
      <c r="B637" s="88"/>
      <c r="C637" s="88"/>
      <c r="D637" s="88"/>
      <c r="E637" s="88"/>
      <c r="F637" s="88"/>
      <c r="G637" s="88"/>
      <c r="H637" s="88"/>
      <c r="I637" s="88"/>
      <c r="J637" s="88"/>
      <c r="K637" s="88"/>
      <c r="L637" s="88"/>
      <c r="M637" s="88"/>
      <c r="N637" s="88"/>
      <c r="O637" s="87"/>
      <c r="P637" s="87"/>
      <c r="Q637" s="88"/>
      <c r="R637" s="88"/>
      <c r="S637" s="88"/>
      <c r="T637" s="89"/>
      <c r="U637" s="88"/>
      <c r="V637" s="88"/>
      <c r="W637" s="88"/>
      <c r="X637" s="88"/>
      <c r="Y637" s="88"/>
      <c r="Z637" s="88"/>
    </row>
    <row r="638" spans="1:26" ht="30" customHeight="1" x14ac:dyDescent="0.2">
      <c r="A638" s="88"/>
      <c r="B638" s="88"/>
      <c r="C638" s="88"/>
      <c r="D638" s="88"/>
      <c r="E638" s="88"/>
      <c r="F638" s="88"/>
      <c r="G638" s="88"/>
      <c r="H638" s="88"/>
      <c r="I638" s="88"/>
      <c r="J638" s="88"/>
      <c r="K638" s="88"/>
      <c r="L638" s="88"/>
      <c r="M638" s="88"/>
      <c r="N638" s="88"/>
      <c r="O638" s="87"/>
      <c r="P638" s="87"/>
      <c r="Q638" s="88"/>
      <c r="R638" s="88"/>
      <c r="S638" s="88"/>
      <c r="T638" s="89"/>
      <c r="U638" s="88"/>
      <c r="V638" s="88"/>
      <c r="W638" s="88"/>
      <c r="X638" s="88"/>
      <c r="Y638" s="88"/>
      <c r="Z638" s="88"/>
    </row>
    <row r="639" spans="1:26" ht="30" customHeight="1" x14ac:dyDescent="0.2">
      <c r="A639" s="88"/>
      <c r="B639" s="88"/>
      <c r="C639" s="88"/>
      <c r="D639" s="88"/>
      <c r="E639" s="88"/>
      <c r="F639" s="88"/>
      <c r="G639" s="88"/>
      <c r="H639" s="88"/>
      <c r="I639" s="88"/>
      <c r="J639" s="88"/>
      <c r="K639" s="88"/>
      <c r="L639" s="88"/>
      <c r="M639" s="88"/>
      <c r="N639" s="88"/>
      <c r="O639" s="87"/>
      <c r="P639" s="87"/>
      <c r="Q639" s="88"/>
      <c r="R639" s="88"/>
      <c r="S639" s="88"/>
      <c r="T639" s="89"/>
      <c r="U639" s="88"/>
      <c r="V639" s="88"/>
      <c r="W639" s="88"/>
      <c r="X639" s="88"/>
      <c r="Y639" s="88"/>
      <c r="Z639" s="88"/>
    </row>
    <row r="640" spans="1:26" ht="30" customHeight="1" x14ac:dyDescent="0.2">
      <c r="A640" s="88"/>
      <c r="B640" s="88"/>
      <c r="C640" s="88"/>
      <c r="D640" s="88"/>
      <c r="E640" s="88"/>
      <c r="F640" s="88"/>
      <c r="G640" s="88"/>
      <c r="H640" s="88"/>
      <c r="I640" s="88"/>
      <c r="J640" s="88"/>
      <c r="K640" s="88"/>
      <c r="L640" s="88"/>
      <c r="M640" s="88"/>
      <c r="N640" s="88"/>
      <c r="O640" s="87"/>
      <c r="P640" s="87"/>
      <c r="Q640" s="88"/>
      <c r="R640" s="88"/>
      <c r="S640" s="88"/>
      <c r="T640" s="89"/>
      <c r="U640" s="88"/>
      <c r="V640" s="88"/>
      <c r="W640" s="88"/>
      <c r="X640" s="88"/>
      <c r="Y640" s="88"/>
      <c r="Z640" s="88"/>
    </row>
    <row r="641" spans="1:26" ht="30" customHeight="1" x14ac:dyDescent="0.2">
      <c r="A641" s="88"/>
      <c r="B641" s="88"/>
      <c r="C641" s="88"/>
      <c r="D641" s="88"/>
      <c r="E641" s="88"/>
      <c r="F641" s="88"/>
      <c r="G641" s="88"/>
      <c r="H641" s="88"/>
      <c r="I641" s="88"/>
      <c r="J641" s="88"/>
      <c r="K641" s="88"/>
      <c r="L641" s="88"/>
      <c r="M641" s="88"/>
      <c r="N641" s="88"/>
      <c r="O641" s="87"/>
      <c r="P641" s="87"/>
      <c r="Q641" s="88"/>
      <c r="R641" s="88"/>
      <c r="S641" s="88"/>
      <c r="T641" s="89"/>
      <c r="U641" s="88"/>
      <c r="V641" s="88"/>
      <c r="W641" s="88"/>
      <c r="X641" s="88"/>
      <c r="Y641" s="88"/>
      <c r="Z641" s="88"/>
    </row>
    <row r="642" spans="1:26" ht="30" customHeight="1" x14ac:dyDescent="0.2">
      <c r="A642" s="88"/>
      <c r="B642" s="88"/>
      <c r="C642" s="88"/>
      <c r="D642" s="88"/>
      <c r="E642" s="88"/>
      <c r="F642" s="88"/>
      <c r="G642" s="88"/>
      <c r="H642" s="88"/>
      <c r="I642" s="88"/>
      <c r="J642" s="88"/>
      <c r="K642" s="88"/>
      <c r="L642" s="88"/>
      <c r="M642" s="88"/>
      <c r="N642" s="88"/>
      <c r="O642" s="87"/>
      <c r="P642" s="87"/>
      <c r="Q642" s="88"/>
      <c r="R642" s="88"/>
      <c r="S642" s="88"/>
      <c r="T642" s="89"/>
      <c r="U642" s="88"/>
      <c r="V642" s="88"/>
      <c r="W642" s="88"/>
      <c r="X642" s="88"/>
      <c r="Y642" s="88"/>
      <c r="Z642" s="88"/>
    </row>
    <row r="643" spans="1:26" ht="30" customHeight="1" x14ac:dyDescent="0.2">
      <c r="A643" s="88"/>
      <c r="B643" s="88"/>
      <c r="C643" s="88"/>
      <c r="D643" s="88"/>
      <c r="E643" s="88"/>
      <c r="F643" s="88"/>
      <c r="G643" s="88"/>
      <c r="H643" s="88"/>
      <c r="I643" s="88"/>
      <c r="J643" s="88"/>
      <c r="K643" s="88"/>
      <c r="L643" s="88"/>
      <c r="M643" s="88"/>
      <c r="N643" s="88"/>
      <c r="O643" s="87"/>
      <c r="P643" s="87"/>
      <c r="Q643" s="88"/>
      <c r="R643" s="88"/>
      <c r="S643" s="88"/>
      <c r="T643" s="89"/>
      <c r="U643" s="88"/>
      <c r="V643" s="88"/>
      <c r="W643" s="88"/>
      <c r="X643" s="88"/>
      <c r="Y643" s="88"/>
      <c r="Z643" s="88"/>
    </row>
    <row r="644" spans="1:26" ht="30" customHeight="1" x14ac:dyDescent="0.2">
      <c r="A644" s="88"/>
      <c r="B644" s="88"/>
      <c r="C644" s="88"/>
      <c r="D644" s="88"/>
      <c r="E644" s="88"/>
      <c r="F644" s="88"/>
      <c r="G644" s="88"/>
      <c r="H644" s="88"/>
      <c r="I644" s="88"/>
      <c r="J644" s="88"/>
      <c r="K644" s="88"/>
      <c r="L644" s="88"/>
      <c r="M644" s="88"/>
      <c r="N644" s="88"/>
      <c r="O644" s="87"/>
      <c r="P644" s="87"/>
      <c r="Q644" s="88"/>
      <c r="R644" s="88"/>
      <c r="S644" s="88"/>
      <c r="T644" s="89"/>
      <c r="U644" s="88"/>
      <c r="V644" s="88"/>
      <c r="W644" s="88"/>
      <c r="X644" s="88"/>
      <c r="Y644" s="88"/>
      <c r="Z644" s="88"/>
    </row>
    <row r="645" spans="1:26" ht="30" customHeight="1" x14ac:dyDescent="0.2">
      <c r="A645" s="88"/>
      <c r="B645" s="88"/>
      <c r="C645" s="88"/>
      <c r="D645" s="88"/>
      <c r="E645" s="88"/>
      <c r="F645" s="88"/>
      <c r="G645" s="88"/>
      <c r="H645" s="88"/>
      <c r="I645" s="88"/>
      <c r="J645" s="88"/>
      <c r="K645" s="88"/>
      <c r="L645" s="88"/>
      <c r="M645" s="88"/>
      <c r="N645" s="88"/>
      <c r="O645" s="87"/>
      <c r="P645" s="87"/>
      <c r="Q645" s="88"/>
      <c r="R645" s="88"/>
      <c r="S645" s="88"/>
      <c r="T645" s="89"/>
      <c r="U645" s="88"/>
      <c r="V645" s="88"/>
      <c r="W645" s="88"/>
      <c r="X645" s="88"/>
      <c r="Y645" s="88"/>
      <c r="Z645" s="88"/>
    </row>
    <row r="646" spans="1:26" ht="30" customHeight="1" x14ac:dyDescent="0.2">
      <c r="A646" s="88"/>
      <c r="B646" s="88"/>
      <c r="C646" s="88"/>
      <c r="D646" s="88"/>
      <c r="E646" s="88"/>
      <c r="F646" s="88"/>
      <c r="G646" s="88"/>
      <c r="H646" s="88"/>
      <c r="I646" s="88"/>
      <c r="J646" s="88"/>
      <c r="K646" s="88"/>
      <c r="L646" s="88"/>
      <c r="M646" s="88"/>
      <c r="N646" s="88"/>
      <c r="O646" s="87"/>
      <c r="P646" s="87"/>
      <c r="Q646" s="88"/>
      <c r="R646" s="88"/>
      <c r="S646" s="88"/>
      <c r="T646" s="89"/>
      <c r="U646" s="88"/>
      <c r="V646" s="88"/>
      <c r="W646" s="88"/>
      <c r="X646" s="88"/>
      <c r="Y646" s="88"/>
      <c r="Z646" s="88"/>
    </row>
    <row r="647" spans="1:26" ht="30" customHeight="1" x14ac:dyDescent="0.2">
      <c r="A647" s="88"/>
      <c r="B647" s="88"/>
      <c r="C647" s="88"/>
      <c r="D647" s="88"/>
      <c r="E647" s="88"/>
      <c r="F647" s="88"/>
      <c r="G647" s="88"/>
      <c r="H647" s="88"/>
      <c r="I647" s="88"/>
      <c r="J647" s="88"/>
      <c r="K647" s="88"/>
      <c r="L647" s="88"/>
      <c r="M647" s="88"/>
      <c r="N647" s="88"/>
      <c r="O647" s="87"/>
      <c r="P647" s="87"/>
      <c r="Q647" s="88"/>
      <c r="R647" s="88"/>
      <c r="S647" s="88"/>
      <c r="T647" s="89"/>
      <c r="U647" s="88"/>
      <c r="V647" s="88"/>
      <c r="W647" s="88"/>
      <c r="X647" s="88"/>
      <c r="Y647" s="88"/>
      <c r="Z647" s="88"/>
    </row>
    <row r="648" spans="1:26" ht="30" customHeight="1" x14ac:dyDescent="0.2">
      <c r="A648" s="88"/>
      <c r="B648" s="88"/>
      <c r="C648" s="88"/>
      <c r="D648" s="88"/>
      <c r="E648" s="88"/>
      <c r="F648" s="88"/>
      <c r="G648" s="88"/>
      <c r="H648" s="88"/>
      <c r="I648" s="88"/>
      <c r="J648" s="88"/>
      <c r="K648" s="88"/>
      <c r="L648" s="88"/>
      <c r="M648" s="88"/>
      <c r="N648" s="88"/>
      <c r="O648" s="87"/>
      <c r="P648" s="87"/>
      <c r="Q648" s="88"/>
      <c r="R648" s="88"/>
      <c r="S648" s="88"/>
      <c r="T648" s="89"/>
      <c r="U648" s="88"/>
      <c r="V648" s="88"/>
      <c r="W648" s="88"/>
      <c r="X648" s="88"/>
      <c r="Y648" s="88"/>
      <c r="Z648" s="88"/>
    </row>
    <row r="649" spans="1:26" ht="30" customHeight="1" x14ac:dyDescent="0.2">
      <c r="A649" s="88"/>
      <c r="B649" s="88"/>
      <c r="C649" s="88"/>
      <c r="D649" s="88"/>
      <c r="E649" s="88"/>
      <c r="F649" s="88"/>
      <c r="G649" s="88"/>
      <c r="H649" s="88"/>
      <c r="I649" s="88"/>
      <c r="J649" s="88"/>
      <c r="K649" s="88"/>
      <c r="L649" s="88"/>
      <c r="M649" s="88"/>
      <c r="N649" s="88"/>
      <c r="O649" s="87"/>
      <c r="P649" s="87"/>
      <c r="Q649" s="88"/>
      <c r="R649" s="88"/>
      <c r="S649" s="88"/>
      <c r="T649" s="89"/>
      <c r="U649" s="88"/>
      <c r="V649" s="88"/>
      <c r="W649" s="88"/>
      <c r="X649" s="88"/>
      <c r="Y649" s="88"/>
      <c r="Z649" s="88"/>
    </row>
    <row r="650" spans="1:26" ht="30" customHeight="1" x14ac:dyDescent="0.2">
      <c r="A650" s="88"/>
      <c r="B650" s="88"/>
      <c r="C650" s="88"/>
      <c r="D650" s="88"/>
      <c r="E650" s="88"/>
      <c r="F650" s="88"/>
      <c r="G650" s="88"/>
      <c r="H650" s="88"/>
      <c r="I650" s="88"/>
      <c r="J650" s="88"/>
      <c r="K650" s="88"/>
      <c r="L650" s="88"/>
      <c r="M650" s="88"/>
      <c r="N650" s="88"/>
      <c r="O650" s="87"/>
      <c r="P650" s="87"/>
      <c r="Q650" s="88"/>
      <c r="R650" s="88"/>
      <c r="S650" s="88"/>
      <c r="T650" s="89"/>
      <c r="U650" s="88"/>
      <c r="V650" s="88"/>
      <c r="W650" s="88"/>
      <c r="X650" s="88"/>
      <c r="Y650" s="88"/>
      <c r="Z650" s="88"/>
    </row>
    <row r="651" spans="1:26" ht="30" customHeight="1" x14ac:dyDescent="0.2">
      <c r="A651" s="88"/>
      <c r="B651" s="88"/>
      <c r="C651" s="88"/>
      <c r="D651" s="88"/>
      <c r="E651" s="88"/>
      <c r="F651" s="88"/>
      <c r="G651" s="88"/>
      <c r="H651" s="88"/>
      <c r="I651" s="88"/>
      <c r="J651" s="88"/>
      <c r="K651" s="88"/>
      <c r="L651" s="88"/>
      <c r="M651" s="88"/>
      <c r="N651" s="88"/>
      <c r="O651" s="87"/>
      <c r="P651" s="87"/>
      <c r="Q651" s="88"/>
      <c r="R651" s="88"/>
      <c r="S651" s="88"/>
      <c r="T651" s="89"/>
      <c r="U651" s="88"/>
      <c r="V651" s="88"/>
      <c r="W651" s="88"/>
      <c r="X651" s="88"/>
      <c r="Y651" s="88"/>
      <c r="Z651" s="88"/>
    </row>
    <row r="652" spans="1:26" ht="30" customHeight="1" x14ac:dyDescent="0.2">
      <c r="A652" s="88"/>
      <c r="B652" s="88"/>
      <c r="C652" s="88"/>
      <c r="D652" s="88"/>
      <c r="E652" s="88"/>
      <c r="F652" s="88"/>
      <c r="G652" s="88"/>
      <c r="H652" s="88"/>
      <c r="I652" s="88"/>
      <c r="J652" s="88"/>
      <c r="K652" s="88"/>
      <c r="L652" s="88"/>
      <c r="M652" s="88"/>
      <c r="N652" s="88"/>
      <c r="O652" s="87"/>
      <c r="P652" s="87"/>
      <c r="Q652" s="88"/>
      <c r="R652" s="88"/>
      <c r="S652" s="88"/>
      <c r="T652" s="89"/>
      <c r="U652" s="88"/>
      <c r="V652" s="88"/>
      <c r="W652" s="88"/>
      <c r="X652" s="88"/>
      <c r="Y652" s="88"/>
      <c r="Z652" s="88"/>
    </row>
    <row r="653" spans="1:26" ht="30" customHeight="1" x14ac:dyDescent="0.2">
      <c r="A653" s="88"/>
      <c r="B653" s="88"/>
      <c r="C653" s="88"/>
      <c r="D653" s="88"/>
      <c r="E653" s="88"/>
      <c r="F653" s="88"/>
      <c r="G653" s="88"/>
      <c r="H653" s="88"/>
      <c r="I653" s="88"/>
      <c r="J653" s="88"/>
      <c r="K653" s="88"/>
      <c r="L653" s="88"/>
      <c r="M653" s="88"/>
      <c r="N653" s="88"/>
      <c r="O653" s="87"/>
      <c r="P653" s="87"/>
      <c r="Q653" s="88"/>
      <c r="R653" s="88"/>
      <c r="S653" s="88"/>
      <c r="T653" s="89"/>
      <c r="U653" s="88"/>
      <c r="V653" s="88"/>
      <c r="W653" s="88"/>
      <c r="X653" s="88"/>
      <c r="Y653" s="88"/>
      <c r="Z653" s="88"/>
    </row>
    <row r="654" spans="1:26" ht="30" customHeight="1" x14ac:dyDescent="0.2">
      <c r="A654" s="88"/>
      <c r="B654" s="88"/>
      <c r="C654" s="88"/>
      <c r="D654" s="88"/>
      <c r="E654" s="88"/>
      <c r="F654" s="88"/>
      <c r="G654" s="88"/>
      <c r="H654" s="88"/>
      <c r="I654" s="88"/>
      <c r="J654" s="88"/>
      <c r="K654" s="88"/>
      <c r="L654" s="88"/>
      <c r="M654" s="88"/>
      <c r="N654" s="88"/>
      <c r="O654" s="87"/>
      <c r="P654" s="87"/>
      <c r="Q654" s="88"/>
      <c r="R654" s="88"/>
      <c r="S654" s="88"/>
      <c r="T654" s="89"/>
      <c r="U654" s="88"/>
      <c r="V654" s="88"/>
      <c r="W654" s="88"/>
      <c r="X654" s="88"/>
      <c r="Y654" s="88"/>
      <c r="Z654" s="88"/>
    </row>
    <row r="655" spans="1:26" ht="30" customHeight="1" x14ac:dyDescent="0.2">
      <c r="A655" s="88"/>
      <c r="B655" s="88"/>
      <c r="C655" s="88"/>
      <c r="D655" s="88"/>
      <c r="E655" s="88"/>
      <c r="F655" s="88"/>
      <c r="G655" s="88"/>
      <c r="H655" s="88"/>
      <c r="I655" s="88"/>
      <c r="J655" s="88"/>
      <c r="K655" s="88"/>
      <c r="L655" s="88"/>
      <c r="M655" s="88"/>
      <c r="N655" s="88"/>
      <c r="O655" s="87"/>
      <c r="P655" s="87"/>
      <c r="Q655" s="88"/>
      <c r="R655" s="88"/>
      <c r="S655" s="88"/>
      <c r="T655" s="89"/>
      <c r="U655" s="88"/>
      <c r="V655" s="88"/>
      <c r="W655" s="88"/>
      <c r="X655" s="88"/>
      <c r="Y655" s="88"/>
      <c r="Z655" s="88"/>
    </row>
    <row r="656" spans="1:26" ht="30" customHeight="1" x14ac:dyDescent="0.2">
      <c r="A656" s="88"/>
      <c r="B656" s="88"/>
      <c r="C656" s="88"/>
      <c r="D656" s="88"/>
      <c r="E656" s="88"/>
      <c r="F656" s="88"/>
      <c r="G656" s="88"/>
      <c r="H656" s="88"/>
      <c r="I656" s="88"/>
      <c r="J656" s="88"/>
      <c r="K656" s="88"/>
      <c r="L656" s="88"/>
      <c r="M656" s="88"/>
      <c r="N656" s="88"/>
      <c r="O656" s="87"/>
      <c r="P656" s="87"/>
      <c r="Q656" s="88"/>
      <c r="R656" s="88"/>
      <c r="S656" s="88"/>
      <c r="T656" s="89"/>
      <c r="U656" s="88"/>
      <c r="V656" s="88"/>
      <c r="W656" s="88"/>
      <c r="X656" s="88"/>
      <c r="Y656" s="88"/>
      <c r="Z656" s="88"/>
    </row>
    <row r="657" spans="1:26" ht="30" customHeight="1" x14ac:dyDescent="0.2">
      <c r="A657" s="88"/>
      <c r="B657" s="88"/>
      <c r="C657" s="88"/>
      <c r="D657" s="88"/>
      <c r="E657" s="88"/>
      <c r="F657" s="88"/>
      <c r="G657" s="88"/>
      <c r="H657" s="88"/>
      <c r="I657" s="88"/>
      <c r="J657" s="88"/>
      <c r="K657" s="88"/>
      <c r="L657" s="88"/>
      <c r="M657" s="88"/>
      <c r="N657" s="88"/>
      <c r="O657" s="87"/>
      <c r="P657" s="87"/>
      <c r="Q657" s="88"/>
      <c r="R657" s="88"/>
      <c r="S657" s="88"/>
      <c r="T657" s="89"/>
      <c r="U657" s="88"/>
      <c r="V657" s="88"/>
      <c r="W657" s="88"/>
      <c r="X657" s="88"/>
      <c r="Y657" s="88"/>
      <c r="Z657" s="88"/>
    </row>
    <row r="658" spans="1:26" ht="30" customHeight="1" x14ac:dyDescent="0.2">
      <c r="A658" s="88"/>
      <c r="B658" s="88"/>
      <c r="C658" s="88"/>
      <c r="D658" s="88"/>
      <c r="E658" s="88"/>
      <c r="F658" s="88"/>
      <c r="G658" s="88"/>
      <c r="H658" s="88"/>
      <c r="I658" s="88"/>
      <c r="J658" s="88"/>
      <c r="K658" s="88"/>
      <c r="L658" s="88"/>
      <c r="M658" s="88"/>
      <c r="N658" s="88"/>
      <c r="O658" s="87"/>
      <c r="P658" s="87"/>
      <c r="Q658" s="88"/>
      <c r="R658" s="88"/>
      <c r="S658" s="88"/>
      <c r="T658" s="89"/>
      <c r="U658" s="88"/>
      <c r="V658" s="88"/>
      <c r="W658" s="88"/>
      <c r="X658" s="88"/>
      <c r="Y658" s="88"/>
      <c r="Z658" s="88"/>
    </row>
    <row r="659" spans="1:26" ht="30" customHeight="1" x14ac:dyDescent="0.2">
      <c r="A659" s="88"/>
      <c r="B659" s="88"/>
      <c r="C659" s="88"/>
      <c r="D659" s="88"/>
      <c r="E659" s="88"/>
      <c r="F659" s="88"/>
      <c r="G659" s="88"/>
      <c r="H659" s="88"/>
      <c r="I659" s="88"/>
      <c r="J659" s="88"/>
      <c r="K659" s="88"/>
      <c r="L659" s="88"/>
      <c r="M659" s="88"/>
      <c r="N659" s="88"/>
      <c r="O659" s="87"/>
      <c r="P659" s="87"/>
      <c r="Q659" s="88"/>
      <c r="R659" s="88"/>
      <c r="S659" s="88"/>
      <c r="T659" s="89"/>
      <c r="U659" s="88"/>
      <c r="V659" s="88"/>
      <c r="W659" s="88"/>
      <c r="X659" s="88"/>
      <c r="Y659" s="88"/>
      <c r="Z659" s="88"/>
    </row>
    <row r="660" spans="1:26" ht="30" customHeight="1" x14ac:dyDescent="0.2">
      <c r="A660" s="88"/>
      <c r="B660" s="88"/>
      <c r="C660" s="88"/>
      <c r="D660" s="88"/>
      <c r="E660" s="88"/>
      <c r="F660" s="88"/>
      <c r="G660" s="88"/>
      <c r="H660" s="88"/>
      <c r="I660" s="88"/>
      <c r="J660" s="88"/>
      <c r="K660" s="88"/>
      <c r="L660" s="88"/>
      <c r="M660" s="88"/>
      <c r="N660" s="88"/>
      <c r="O660" s="87"/>
      <c r="P660" s="87"/>
      <c r="Q660" s="88"/>
      <c r="R660" s="88"/>
      <c r="S660" s="88"/>
      <c r="T660" s="89"/>
      <c r="U660" s="88"/>
      <c r="V660" s="88"/>
      <c r="W660" s="88"/>
      <c r="X660" s="88"/>
      <c r="Y660" s="88"/>
      <c r="Z660" s="88"/>
    </row>
    <row r="661" spans="1:26" ht="30" customHeight="1" x14ac:dyDescent="0.2">
      <c r="A661" s="88"/>
      <c r="B661" s="88"/>
      <c r="C661" s="88"/>
      <c r="D661" s="88"/>
      <c r="E661" s="88"/>
      <c r="F661" s="88"/>
      <c r="G661" s="88"/>
      <c r="H661" s="88"/>
      <c r="I661" s="88"/>
      <c r="J661" s="88"/>
      <c r="K661" s="88"/>
      <c r="L661" s="88"/>
      <c r="M661" s="88"/>
      <c r="N661" s="88"/>
      <c r="O661" s="87"/>
      <c r="P661" s="87"/>
      <c r="Q661" s="88"/>
      <c r="R661" s="88"/>
      <c r="S661" s="88"/>
      <c r="T661" s="89"/>
      <c r="U661" s="88"/>
      <c r="V661" s="88"/>
      <c r="W661" s="88"/>
      <c r="X661" s="88"/>
      <c r="Y661" s="88"/>
      <c r="Z661" s="88"/>
    </row>
    <row r="662" spans="1:26" ht="30" customHeight="1" x14ac:dyDescent="0.2">
      <c r="A662" s="88"/>
      <c r="B662" s="88"/>
      <c r="C662" s="88"/>
      <c r="D662" s="88"/>
      <c r="E662" s="88"/>
      <c r="F662" s="88"/>
      <c r="G662" s="88"/>
      <c r="H662" s="88"/>
      <c r="I662" s="88"/>
      <c r="J662" s="88"/>
      <c r="K662" s="88"/>
      <c r="L662" s="88"/>
      <c r="M662" s="88"/>
      <c r="N662" s="88"/>
      <c r="O662" s="87"/>
      <c r="P662" s="87"/>
      <c r="Q662" s="88"/>
      <c r="R662" s="88"/>
      <c r="S662" s="88"/>
      <c r="T662" s="89"/>
      <c r="U662" s="88"/>
      <c r="V662" s="88"/>
      <c r="W662" s="88"/>
      <c r="X662" s="88"/>
      <c r="Y662" s="88"/>
      <c r="Z662" s="88"/>
    </row>
    <row r="663" spans="1:26" ht="30" customHeight="1" x14ac:dyDescent="0.2">
      <c r="A663" s="88"/>
      <c r="B663" s="88"/>
      <c r="C663" s="88"/>
      <c r="D663" s="88"/>
      <c r="E663" s="88"/>
      <c r="F663" s="88"/>
      <c r="G663" s="88"/>
      <c r="H663" s="88"/>
      <c r="I663" s="88"/>
      <c r="J663" s="88"/>
      <c r="K663" s="88"/>
      <c r="L663" s="88"/>
      <c r="M663" s="88"/>
      <c r="N663" s="88"/>
      <c r="O663" s="87"/>
      <c r="P663" s="87"/>
      <c r="Q663" s="88"/>
      <c r="R663" s="88"/>
      <c r="S663" s="88"/>
      <c r="T663" s="89"/>
      <c r="U663" s="88"/>
      <c r="V663" s="88"/>
      <c r="W663" s="88"/>
      <c r="X663" s="88"/>
      <c r="Y663" s="88"/>
      <c r="Z663" s="88"/>
    </row>
    <row r="664" spans="1:26" ht="30" customHeight="1" x14ac:dyDescent="0.2">
      <c r="A664" s="88"/>
      <c r="B664" s="88"/>
      <c r="C664" s="88"/>
      <c r="D664" s="88"/>
      <c r="E664" s="88"/>
      <c r="F664" s="88"/>
      <c r="G664" s="88"/>
      <c r="H664" s="88"/>
      <c r="I664" s="88"/>
      <c r="J664" s="88"/>
      <c r="K664" s="88"/>
      <c r="L664" s="88"/>
      <c r="M664" s="88"/>
      <c r="N664" s="88"/>
      <c r="O664" s="87"/>
      <c r="P664" s="87"/>
      <c r="Q664" s="88"/>
      <c r="R664" s="88"/>
      <c r="S664" s="88"/>
      <c r="T664" s="89"/>
      <c r="U664" s="88"/>
      <c r="V664" s="88"/>
      <c r="W664" s="88"/>
      <c r="X664" s="88"/>
      <c r="Y664" s="88"/>
      <c r="Z664" s="88"/>
    </row>
    <row r="665" spans="1:26" ht="30" customHeight="1" x14ac:dyDescent="0.2">
      <c r="A665" s="88"/>
      <c r="B665" s="88"/>
      <c r="C665" s="88"/>
      <c r="D665" s="88"/>
      <c r="E665" s="88"/>
      <c r="F665" s="88"/>
      <c r="G665" s="88"/>
      <c r="H665" s="88"/>
      <c r="I665" s="88"/>
      <c r="J665" s="88"/>
      <c r="K665" s="88"/>
      <c r="L665" s="88"/>
      <c r="M665" s="88"/>
      <c r="N665" s="88"/>
      <c r="O665" s="87"/>
      <c r="P665" s="87"/>
      <c r="Q665" s="88"/>
      <c r="R665" s="88"/>
      <c r="S665" s="88"/>
      <c r="T665" s="89"/>
      <c r="U665" s="88"/>
      <c r="V665" s="88"/>
      <c r="W665" s="88"/>
      <c r="X665" s="88"/>
      <c r="Y665" s="88"/>
      <c r="Z665" s="88"/>
    </row>
    <row r="666" spans="1:26" ht="30" customHeight="1" x14ac:dyDescent="0.2">
      <c r="A666" s="88"/>
      <c r="B666" s="88"/>
      <c r="C666" s="88"/>
      <c r="D666" s="88"/>
      <c r="E666" s="88"/>
      <c r="F666" s="88"/>
      <c r="G666" s="88"/>
      <c r="H666" s="88"/>
      <c r="I666" s="88"/>
      <c r="J666" s="88"/>
      <c r="K666" s="88"/>
      <c r="L666" s="88"/>
      <c r="M666" s="88"/>
      <c r="N666" s="88"/>
      <c r="O666" s="87"/>
      <c r="P666" s="87"/>
      <c r="Q666" s="88"/>
      <c r="R666" s="88"/>
      <c r="S666" s="88"/>
      <c r="T666" s="89"/>
      <c r="U666" s="88"/>
      <c r="V666" s="88"/>
      <c r="W666" s="88"/>
      <c r="X666" s="88"/>
      <c r="Y666" s="88"/>
      <c r="Z666" s="88"/>
    </row>
    <row r="667" spans="1:26" ht="30" customHeight="1" x14ac:dyDescent="0.2">
      <c r="A667" s="88"/>
      <c r="B667" s="88"/>
      <c r="C667" s="88"/>
      <c r="D667" s="88"/>
      <c r="E667" s="88"/>
      <c r="F667" s="88"/>
      <c r="G667" s="88"/>
      <c r="H667" s="88"/>
      <c r="I667" s="88"/>
      <c r="J667" s="88"/>
      <c r="K667" s="88"/>
      <c r="L667" s="88"/>
      <c r="M667" s="88"/>
      <c r="N667" s="88"/>
      <c r="O667" s="87"/>
      <c r="P667" s="87"/>
      <c r="Q667" s="88"/>
      <c r="R667" s="88"/>
      <c r="S667" s="88"/>
      <c r="T667" s="89"/>
      <c r="U667" s="88"/>
      <c r="V667" s="88"/>
      <c r="W667" s="88"/>
      <c r="X667" s="88"/>
      <c r="Y667" s="88"/>
      <c r="Z667" s="88"/>
    </row>
    <row r="668" spans="1:26" ht="30" customHeight="1" x14ac:dyDescent="0.2">
      <c r="A668" s="88"/>
      <c r="B668" s="88"/>
      <c r="C668" s="88"/>
      <c r="D668" s="88"/>
      <c r="E668" s="88"/>
      <c r="F668" s="88"/>
      <c r="G668" s="88"/>
      <c r="H668" s="88"/>
      <c r="I668" s="88"/>
      <c r="J668" s="88"/>
      <c r="K668" s="88"/>
      <c r="L668" s="88"/>
      <c r="M668" s="88"/>
      <c r="N668" s="88"/>
      <c r="O668" s="87"/>
      <c r="P668" s="87"/>
      <c r="Q668" s="88"/>
      <c r="R668" s="88"/>
      <c r="S668" s="88"/>
      <c r="T668" s="89"/>
      <c r="U668" s="88"/>
      <c r="V668" s="88"/>
      <c r="W668" s="88"/>
      <c r="X668" s="88"/>
      <c r="Y668" s="88"/>
      <c r="Z668" s="88"/>
    </row>
    <row r="669" spans="1:26" ht="30" customHeight="1" x14ac:dyDescent="0.2">
      <c r="A669" s="88"/>
      <c r="B669" s="88"/>
      <c r="C669" s="88"/>
      <c r="D669" s="88"/>
      <c r="E669" s="88"/>
      <c r="F669" s="88"/>
      <c r="G669" s="88"/>
      <c r="H669" s="88"/>
      <c r="I669" s="88"/>
      <c r="J669" s="88"/>
      <c r="K669" s="88"/>
      <c r="L669" s="88"/>
      <c r="M669" s="88"/>
      <c r="N669" s="88"/>
      <c r="O669" s="87"/>
      <c r="P669" s="87"/>
      <c r="Q669" s="88"/>
      <c r="R669" s="88"/>
      <c r="S669" s="88"/>
      <c r="T669" s="89"/>
      <c r="U669" s="88"/>
      <c r="V669" s="88"/>
      <c r="W669" s="88"/>
      <c r="X669" s="88"/>
      <c r="Y669" s="88"/>
      <c r="Z669" s="88"/>
    </row>
    <row r="670" spans="1:26" ht="30" customHeight="1" x14ac:dyDescent="0.2">
      <c r="A670" s="88"/>
      <c r="B670" s="88"/>
      <c r="C670" s="88"/>
      <c r="D670" s="88"/>
      <c r="E670" s="88"/>
      <c r="F670" s="88"/>
      <c r="G670" s="88"/>
      <c r="H670" s="88"/>
      <c r="I670" s="88"/>
      <c r="J670" s="88"/>
      <c r="K670" s="88"/>
      <c r="L670" s="88"/>
      <c r="M670" s="88"/>
      <c r="N670" s="88"/>
      <c r="O670" s="87"/>
      <c r="P670" s="87"/>
      <c r="Q670" s="88"/>
      <c r="R670" s="88"/>
      <c r="S670" s="88"/>
      <c r="T670" s="89"/>
      <c r="U670" s="88"/>
      <c r="V670" s="88"/>
      <c r="W670" s="88"/>
      <c r="X670" s="88"/>
      <c r="Y670" s="88"/>
      <c r="Z670" s="88"/>
    </row>
    <row r="671" spans="1:26" ht="30" customHeight="1" x14ac:dyDescent="0.2">
      <c r="A671" s="88"/>
      <c r="B671" s="88"/>
      <c r="C671" s="88"/>
      <c r="D671" s="88"/>
      <c r="E671" s="88"/>
      <c r="F671" s="88"/>
      <c r="G671" s="88"/>
      <c r="H671" s="88"/>
      <c r="I671" s="88"/>
      <c r="J671" s="88"/>
      <c r="K671" s="88"/>
      <c r="L671" s="88"/>
      <c r="M671" s="88"/>
      <c r="N671" s="88"/>
      <c r="O671" s="87"/>
      <c r="P671" s="87"/>
      <c r="Q671" s="88"/>
      <c r="R671" s="88"/>
      <c r="S671" s="88"/>
      <c r="T671" s="89"/>
      <c r="U671" s="88"/>
      <c r="V671" s="88"/>
      <c r="W671" s="88"/>
      <c r="X671" s="88"/>
      <c r="Y671" s="88"/>
      <c r="Z671" s="88"/>
    </row>
    <row r="672" spans="1:26" ht="30" customHeight="1" x14ac:dyDescent="0.2">
      <c r="A672" s="88"/>
      <c r="B672" s="88"/>
      <c r="C672" s="88"/>
      <c r="D672" s="88"/>
      <c r="E672" s="88"/>
      <c r="F672" s="88"/>
      <c r="G672" s="88"/>
      <c r="H672" s="88"/>
      <c r="I672" s="88"/>
      <c r="J672" s="88"/>
      <c r="K672" s="88"/>
      <c r="L672" s="88"/>
      <c r="M672" s="88"/>
      <c r="N672" s="88"/>
      <c r="O672" s="87"/>
      <c r="P672" s="87"/>
      <c r="Q672" s="88"/>
      <c r="R672" s="88"/>
      <c r="S672" s="88"/>
      <c r="T672" s="89"/>
      <c r="U672" s="88"/>
      <c r="V672" s="88"/>
      <c r="W672" s="88"/>
      <c r="X672" s="88"/>
      <c r="Y672" s="88"/>
      <c r="Z672" s="88"/>
    </row>
    <row r="673" spans="1:26" ht="30" customHeight="1" x14ac:dyDescent="0.2">
      <c r="A673" s="88"/>
      <c r="B673" s="88"/>
      <c r="C673" s="88"/>
      <c r="D673" s="88"/>
      <c r="E673" s="88"/>
      <c r="F673" s="88"/>
      <c r="G673" s="88"/>
      <c r="H673" s="88"/>
      <c r="I673" s="88"/>
      <c r="J673" s="88"/>
      <c r="K673" s="88"/>
      <c r="L673" s="88"/>
      <c r="M673" s="88"/>
      <c r="N673" s="88"/>
      <c r="O673" s="87"/>
      <c r="P673" s="87"/>
      <c r="Q673" s="88"/>
      <c r="R673" s="88"/>
      <c r="S673" s="88"/>
      <c r="T673" s="89"/>
      <c r="U673" s="88"/>
      <c r="V673" s="88"/>
      <c r="W673" s="88"/>
      <c r="X673" s="88"/>
      <c r="Y673" s="88"/>
      <c r="Z673" s="88"/>
    </row>
    <row r="674" spans="1:26" ht="30" customHeight="1" x14ac:dyDescent="0.2">
      <c r="A674" s="88"/>
      <c r="B674" s="88"/>
      <c r="C674" s="88"/>
      <c r="D674" s="88"/>
      <c r="E674" s="88"/>
      <c r="F674" s="88"/>
      <c r="G674" s="88"/>
      <c r="H674" s="88"/>
      <c r="I674" s="88"/>
      <c r="J674" s="88"/>
      <c r="K674" s="88"/>
      <c r="L674" s="88"/>
      <c r="M674" s="88"/>
      <c r="N674" s="88"/>
      <c r="O674" s="87"/>
      <c r="P674" s="87"/>
      <c r="Q674" s="88"/>
      <c r="R674" s="88"/>
      <c r="S674" s="88"/>
      <c r="T674" s="89"/>
      <c r="U674" s="88"/>
      <c r="V674" s="88"/>
      <c r="W674" s="88"/>
      <c r="X674" s="88"/>
      <c r="Y674" s="88"/>
      <c r="Z674" s="88"/>
    </row>
    <row r="675" spans="1:26" ht="30" customHeight="1" x14ac:dyDescent="0.2">
      <c r="A675" s="88"/>
      <c r="B675" s="88"/>
      <c r="C675" s="88"/>
      <c r="D675" s="88"/>
      <c r="E675" s="88"/>
      <c r="F675" s="88"/>
      <c r="G675" s="88"/>
      <c r="H675" s="88"/>
      <c r="I675" s="88"/>
      <c r="J675" s="88"/>
      <c r="K675" s="88"/>
      <c r="L675" s="88"/>
      <c r="M675" s="88"/>
      <c r="N675" s="88"/>
      <c r="O675" s="87"/>
      <c r="P675" s="87"/>
      <c r="Q675" s="88"/>
      <c r="R675" s="88"/>
      <c r="S675" s="88"/>
      <c r="T675" s="89"/>
      <c r="U675" s="88"/>
      <c r="V675" s="88"/>
      <c r="W675" s="88"/>
      <c r="X675" s="88"/>
      <c r="Y675" s="88"/>
      <c r="Z675" s="88"/>
    </row>
    <row r="676" spans="1:26" ht="30" customHeight="1" x14ac:dyDescent="0.2">
      <c r="A676" s="88"/>
      <c r="B676" s="88"/>
      <c r="C676" s="88"/>
      <c r="D676" s="88"/>
      <c r="E676" s="88"/>
      <c r="F676" s="88"/>
      <c r="G676" s="88"/>
      <c r="H676" s="88"/>
      <c r="I676" s="88"/>
      <c r="J676" s="88"/>
      <c r="K676" s="88"/>
      <c r="L676" s="88"/>
      <c r="M676" s="88"/>
      <c r="N676" s="88"/>
      <c r="O676" s="87"/>
      <c r="P676" s="87"/>
      <c r="Q676" s="88"/>
      <c r="R676" s="88"/>
      <c r="S676" s="88"/>
      <c r="T676" s="89"/>
      <c r="U676" s="88"/>
      <c r="V676" s="88"/>
      <c r="W676" s="88"/>
      <c r="X676" s="88"/>
      <c r="Y676" s="88"/>
      <c r="Z676" s="88"/>
    </row>
    <row r="677" spans="1:26" ht="30" customHeight="1" x14ac:dyDescent="0.2">
      <c r="A677" s="88"/>
      <c r="B677" s="88"/>
      <c r="C677" s="88"/>
      <c r="D677" s="88"/>
      <c r="E677" s="88"/>
      <c r="F677" s="88"/>
      <c r="G677" s="88"/>
      <c r="H677" s="88"/>
      <c r="I677" s="88"/>
      <c r="J677" s="88"/>
      <c r="K677" s="88"/>
      <c r="L677" s="88"/>
      <c r="M677" s="88"/>
      <c r="N677" s="88"/>
      <c r="O677" s="87"/>
      <c r="P677" s="87"/>
      <c r="Q677" s="88"/>
      <c r="R677" s="88"/>
      <c r="S677" s="88"/>
      <c r="T677" s="89"/>
      <c r="U677" s="88"/>
      <c r="V677" s="88"/>
      <c r="W677" s="88"/>
      <c r="X677" s="88"/>
      <c r="Y677" s="88"/>
      <c r="Z677" s="88"/>
    </row>
    <row r="678" spans="1:26" ht="30" customHeight="1" x14ac:dyDescent="0.2">
      <c r="A678" s="88"/>
      <c r="B678" s="88"/>
      <c r="C678" s="88"/>
      <c r="D678" s="88"/>
      <c r="E678" s="88"/>
      <c r="F678" s="88"/>
      <c r="G678" s="88"/>
      <c r="H678" s="88"/>
      <c r="I678" s="88"/>
      <c r="J678" s="88"/>
      <c r="K678" s="88"/>
      <c r="L678" s="88"/>
      <c r="M678" s="88"/>
      <c r="N678" s="88"/>
      <c r="O678" s="87"/>
      <c r="P678" s="87"/>
      <c r="Q678" s="88"/>
      <c r="R678" s="88"/>
      <c r="S678" s="88"/>
      <c r="T678" s="89"/>
      <c r="U678" s="88"/>
      <c r="V678" s="88"/>
      <c r="W678" s="88"/>
      <c r="X678" s="88"/>
      <c r="Y678" s="88"/>
      <c r="Z678" s="88"/>
    </row>
    <row r="679" spans="1:26" ht="30" customHeight="1" x14ac:dyDescent="0.2">
      <c r="A679" s="88"/>
      <c r="B679" s="88"/>
      <c r="C679" s="88"/>
      <c r="D679" s="88"/>
      <c r="E679" s="88"/>
      <c r="F679" s="88"/>
      <c r="G679" s="88"/>
      <c r="H679" s="88"/>
      <c r="I679" s="88"/>
      <c r="J679" s="88"/>
      <c r="K679" s="88"/>
      <c r="L679" s="88"/>
      <c r="M679" s="88"/>
      <c r="N679" s="88"/>
      <c r="O679" s="87"/>
      <c r="P679" s="87"/>
      <c r="Q679" s="88"/>
      <c r="R679" s="88"/>
      <c r="S679" s="88"/>
      <c r="T679" s="89"/>
      <c r="U679" s="88"/>
      <c r="V679" s="88"/>
      <c r="W679" s="88"/>
      <c r="X679" s="88"/>
      <c r="Y679" s="88"/>
      <c r="Z679" s="88"/>
    </row>
    <row r="680" spans="1:26" ht="30" customHeight="1" x14ac:dyDescent="0.2">
      <c r="A680" s="88"/>
      <c r="B680" s="88"/>
      <c r="C680" s="88"/>
      <c r="D680" s="88"/>
      <c r="E680" s="88"/>
      <c r="F680" s="88"/>
      <c r="G680" s="88"/>
      <c r="H680" s="88"/>
      <c r="I680" s="88"/>
      <c r="J680" s="88"/>
      <c r="K680" s="88"/>
      <c r="L680" s="88"/>
      <c r="M680" s="88"/>
      <c r="N680" s="88"/>
      <c r="O680" s="87"/>
      <c r="P680" s="87"/>
      <c r="Q680" s="88"/>
      <c r="R680" s="88"/>
      <c r="S680" s="88"/>
      <c r="T680" s="89"/>
      <c r="U680" s="88"/>
      <c r="V680" s="88"/>
      <c r="W680" s="88"/>
      <c r="X680" s="88"/>
      <c r="Y680" s="88"/>
      <c r="Z680" s="88"/>
    </row>
    <row r="681" spans="1:26" ht="30" customHeight="1" x14ac:dyDescent="0.2">
      <c r="A681" s="88"/>
      <c r="B681" s="88"/>
      <c r="C681" s="88"/>
      <c r="D681" s="88"/>
      <c r="E681" s="88"/>
      <c r="F681" s="88"/>
      <c r="G681" s="88"/>
      <c r="H681" s="88"/>
      <c r="I681" s="88"/>
      <c r="J681" s="88"/>
      <c r="K681" s="88"/>
      <c r="L681" s="88"/>
      <c r="M681" s="88"/>
      <c r="N681" s="88"/>
      <c r="O681" s="87"/>
      <c r="P681" s="87"/>
      <c r="Q681" s="88"/>
      <c r="R681" s="88"/>
      <c r="S681" s="88"/>
      <c r="T681" s="89"/>
      <c r="U681" s="88"/>
      <c r="V681" s="88"/>
      <c r="W681" s="88"/>
      <c r="X681" s="88"/>
      <c r="Y681" s="88"/>
      <c r="Z681" s="88"/>
    </row>
    <row r="682" spans="1:26" ht="30" customHeight="1" x14ac:dyDescent="0.2">
      <c r="A682" s="88"/>
      <c r="B682" s="88"/>
      <c r="C682" s="88"/>
      <c r="D682" s="88"/>
      <c r="E682" s="88"/>
      <c r="F682" s="88"/>
      <c r="G682" s="88"/>
      <c r="H682" s="88"/>
      <c r="I682" s="88"/>
      <c r="J682" s="88"/>
      <c r="K682" s="88"/>
      <c r="L682" s="88"/>
      <c r="M682" s="88"/>
      <c r="N682" s="88"/>
      <c r="O682" s="87"/>
      <c r="P682" s="87"/>
      <c r="Q682" s="88"/>
      <c r="R682" s="88"/>
      <c r="S682" s="88"/>
      <c r="T682" s="89"/>
      <c r="U682" s="88"/>
      <c r="V682" s="88"/>
      <c r="W682" s="88"/>
      <c r="X682" s="88"/>
      <c r="Y682" s="88"/>
      <c r="Z682" s="88"/>
    </row>
    <row r="683" spans="1:26" ht="30" customHeight="1" x14ac:dyDescent="0.2">
      <c r="A683" s="88"/>
      <c r="B683" s="88"/>
      <c r="C683" s="88"/>
      <c r="D683" s="88"/>
      <c r="E683" s="88"/>
      <c r="F683" s="88"/>
      <c r="G683" s="88"/>
      <c r="H683" s="88"/>
      <c r="I683" s="88"/>
      <c r="J683" s="88"/>
      <c r="K683" s="88"/>
      <c r="L683" s="88"/>
      <c r="M683" s="88"/>
      <c r="N683" s="88"/>
      <c r="O683" s="87"/>
      <c r="P683" s="87"/>
      <c r="Q683" s="88"/>
      <c r="R683" s="88"/>
      <c r="S683" s="88"/>
      <c r="T683" s="89"/>
      <c r="U683" s="88"/>
      <c r="V683" s="88"/>
      <c r="W683" s="88"/>
      <c r="X683" s="88"/>
      <c r="Y683" s="88"/>
      <c r="Z683" s="88"/>
    </row>
    <row r="684" spans="1:26" ht="30" customHeight="1" x14ac:dyDescent="0.2">
      <c r="A684" s="88"/>
      <c r="B684" s="88"/>
      <c r="C684" s="88"/>
      <c r="D684" s="88"/>
      <c r="E684" s="88"/>
      <c r="F684" s="88"/>
      <c r="G684" s="88"/>
      <c r="H684" s="88"/>
      <c r="I684" s="88"/>
      <c r="J684" s="88"/>
      <c r="K684" s="88"/>
      <c r="L684" s="88"/>
      <c r="M684" s="88"/>
      <c r="N684" s="88"/>
      <c r="O684" s="87"/>
      <c r="P684" s="87"/>
      <c r="Q684" s="88"/>
      <c r="R684" s="88"/>
      <c r="S684" s="88"/>
      <c r="T684" s="89"/>
      <c r="U684" s="88"/>
      <c r="V684" s="88"/>
      <c r="W684" s="88"/>
      <c r="X684" s="88"/>
      <c r="Y684" s="88"/>
      <c r="Z684" s="88"/>
    </row>
    <row r="685" spans="1:26" ht="30" customHeight="1" x14ac:dyDescent="0.2">
      <c r="A685" s="88"/>
      <c r="B685" s="88"/>
      <c r="C685" s="88"/>
      <c r="D685" s="88"/>
      <c r="E685" s="88"/>
      <c r="F685" s="88"/>
      <c r="G685" s="88"/>
      <c r="H685" s="88"/>
      <c r="I685" s="88"/>
      <c r="J685" s="88"/>
      <c r="K685" s="88"/>
      <c r="L685" s="88"/>
      <c r="M685" s="88"/>
      <c r="N685" s="88"/>
      <c r="O685" s="87"/>
      <c r="P685" s="87"/>
      <c r="Q685" s="88"/>
      <c r="R685" s="88"/>
      <c r="S685" s="88"/>
      <c r="T685" s="89"/>
      <c r="U685" s="88"/>
      <c r="V685" s="88"/>
      <c r="W685" s="88"/>
      <c r="X685" s="88"/>
      <c r="Y685" s="88"/>
      <c r="Z685" s="88"/>
    </row>
    <row r="686" spans="1:26" ht="30" customHeight="1" x14ac:dyDescent="0.2">
      <c r="A686" s="88"/>
      <c r="B686" s="88"/>
      <c r="C686" s="88"/>
      <c r="D686" s="88"/>
      <c r="E686" s="88"/>
      <c r="F686" s="88"/>
      <c r="G686" s="88"/>
      <c r="H686" s="88"/>
      <c r="I686" s="88"/>
      <c r="J686" s="88"/>
      <c r="K686" s="88"/>
      <c r="L686" s="88"/>
      <c r="M686" s="88"/>
      <c r="N686" s="88"/>
      <c r="O686" s="87"/>
      <c r="P686" s="87"/>
      <c r="Q686" s="88"/>
      <c r="R686" s="88"/>
      <c r="S686" s="88"/>
      <c r="T686" s="89"/>
      <c r="U686" s="88"/>
      <c r="V686" s="88"/>
      <c r="W686" s="88"/>
      <c r="X686" s="88"/>
      <c r="Y686" s="88"/>
      <c r="Z686" s="88"/>
    </row>
    <row r="687" spans="1:26" ht="30" customHeight="1" x14ac:dyDescent="0.2">
      <c r="A687" s="88"/>
      <c r="B687" s="88"/>
      <c r="C687" s="88"/>
      <c r="D687" s="88"/>
      <c r="E687" s="88"/>
      <c r="F687" s="88"/>
      <c r="G687" s="88"/>
      <c r="H687" s="88"/>
      <c r="I687" s="88"/>
      <c r="J687" s="88"/>
      <c r="K687" s="88"/>
      <c r="L687" s="88"/>
      <c r="M687" s="88"/>
      <c r="N687" s="88"/>
      <c r="O687" s="87"/>
      <c r="P687" s="87"/>
      <c r="Q687" s="88"/>
      <c r="R687" s="88"/>
      <c r="S687" s="88"/>
      <c r="T687" s="89"/>
      <c r="U687" s="88"/>
      <c r="V687" s="88"/>
      <c r="W687" s="88"/>
      <c r="X687" s="88"/>
      <c r="Y687" s="88"/>
      <c r="Z687" s="88"/>
    </row>
    <row r="688" spans="1:26" ht="30" customHeight="1" x14ac:dyDescent="0.2">
      <c r="A688" s="88"/>
      <c r="B688" s="88"/>
      <c r="C688" s="88"/>
      <c r="D688" s="88"/>
      <c r="E688" s="88"/>
      <c r="F688" s="88"/>
      <c r="G688" s="88"/>
      <c r="H688" s="88"/>
      <c r="I688" s="88"/>
      <c r="J688" s="88"/>
      <c r="K688" s="88"/>
      <c r="L688" s="88"/>
      <c r="M688" s="88"/>
      <c r="N688" s="88"/>
      <c r="O688" s="87"/>
      <c r="P688" s="87"/>
      <c r="Q688" s="88"/>
      <c r="R688" s="88"/>
      <c r="S688" s="88"/>
      <c r="T688" s="89"/>
      <c r="U688" s="88"/>
      <c r="V688" s="88"/>
      <c r="W688" s="88"/>
      <c r="X688" s="88"/>
      <c r="Y688" s="88"/>
      <c r="Z688" s="88"/>
    </row>
    <row r="689" spans="1:26" ht="30" customHeight="1" x14ac:dyDescent="0.2">
      <c r="A689" s="88"/>
      <c r="B689" s="88"/>
      <c r="C689" s="88"/>
      <c r="D689" s="88"/>
      <c r="E689" s="88"/>
      <c r="F689" s="88"/>
      <c r="G689" s="88"/>
      <c r="H689" s="88"/>
      <c r="I689" s="88"/>
      <c r="J689" s="88"/>
      <c r="K689" s="88"/>
      <c r="L689" s="88"/>
      <c r="M689" s="88"/>
      <c r="N689" s="88"/>
      <c r="O689" s="87"/>
      <c r="P689" s="87"/>
      <c r="Q689" s="88"/>
      <c r="R689" s="88"/>
      <c r="S689" s="88"/>
      <c r="T689" s="89"/>
      <c r="U689" s="88"/>
      <c r="V689" s="88"/>
      <c r="W689" s="88"/>
      <c r="X689" s="88"/>
      <c r="Y689" s="88"/>
      <c r="Z689" s="88"/>
    </row>
    <row r="690" spans="1:26" ht="30" customHeight="1" x14ac:dyDescent="0.2">
      <c r="A690" s="88"/>
      <c r="B690" s="88"/>
      <c r="C690" s="88"/>
      <c r="D690" s="88"/>
      <c r="E690" s="88"/>
      <c r="F690" s="88"/>
      <c r="G690" s="88"/>
      <c r="H690" s="88"/>
      <c r="I690" s="88"/>
      <c r="J690" s="88"/>
      <c r="K690" s="88"/>
      <c r="L690" s="88"/>
      <c r="M690" s="88"/>
      <c r="N690" s="88"/>
      <c r="O690" s="87"/>
      <c r="P690" s="87"/>
      <c r="Q690" s="88"/>
      <c r="R690" s="88"/>
      <c r="S690" s="88"/>
      <c r="T690" s="89"/>
      <c r="U690" s="88"/>
      <c r="V690" s="88"/>
      <c r="W690" s="88"/>
      <c r="X690" s="88"/>
      <c r="Y690" s="88"/>
      <c r="Z690" s="88"/>
    </row>
    <row r="691" spans="1:26" ht="30" customHeight="1" x14ac:dyDescent="0.2">
      <c r="A691" s="88"/>
      <c r="B691" s="88"/>
      <c r="C691" s="88"/>
      <c r="D691" s="88"/>
      <c r="E691" s="88"/>
      <c r="F691" s="88"/>
      <c r="G691" s="88"/>
      <c r="H691" s="88"/>
      <c r="I691" s="88"/>
      <c r="J691" s="88"/>
      <c r="K691" s="88"/>
      <c r="L691" s="88"/>
      <c r="M691" s="88"/>
      <c r="N691" s="88"/>
      <c r="O691" s="87"/>
      <c r="P691" s="87"/>
      <c r="Q691" s="88"/>
      <c r="R691" s="88"/>
      <c r="S691" s="88"/>
      <c r="T691" s="89"/>
      <c r="U691" s="88"/>
      <c r="V691" s="88"/>
      <c r="W691" s="88"/>
      <c r="X691" s="88"/>
      <c r="Y691" s="88"/>
      <c r="Z691" s="88"/>
    </row>
    <row r="692" spans="1:26" ht="30" customHeight="1" x14ac:dyDescent="0.2">
      <c r="A692" s="88"/>
      <c r="B692" s="88"/>
      <c r="C692" s="88"/>
      <c r="D692" s="88"/>
      <c r="E692" s="88"/>
      <c r="F692" s="88"/>
      <c r="G692" s="88"/>
      <c r="H692" s="88"/>
      <c r="I692" s="88"/>
      <c r="J692" s="88"/>
      <c r="K692" s="88"/>
      <c r="L692" s="88"/>
      <c r="M692" s="88"/>
      <c r="N692" s="88"/>
      <c r="O692" s="87"/>
      <c r="P692" s="87"/>
      <c r="Q692" s="88"/>
      <c r="R692" s="88"/>
      <c r="S692" s="88"/>
      <c r="T692" s="89"/>
      <c r="U692" s="88"/>
      <c r="V692" s="88"/>
      <c r="W692" s="88"/>
      <c r="X692" s="88"/>
      <c r="Y692" s="88"/>
      <c r="Z692" s="88"/>
    </row>
    <row r="693" spans="1:26" ht="30" customHeight="1" x14ac:dyDescent="0.2">
      <c r="A693" s="88"/>
      <c r="B693" s="88"/>
      <c r="C693" s="88"/>
      <c r="D693" s="88"/>
      <c r="E693" s="88"/>
      <c r="F693" s="88"/>
      <c r="G693" s="88"/>
      <c r="H693" s="88"/>
      <c r="I693" s="88"/>
      <c r="J693" s="88"/>
      <c r="K693" s="88"/>
      <c r="L693" s="88"/>
      <c r="M693" s="88"/>
      <c r="N693" s="88"/>
      <c r="O693" s="87"/>
      <c r="P693" s="87"/>
      <c r="Q693" s="88"/>
      <c r="R693" s="88"/>
      <c r="S693" s="88"/>
      <c r="T693" s="89"/>
      <c r="U693" s="88"/>
      <c r="V693" s="88"/>
      <c r="W693" s="88"/>
      <c r="X693" s="88"/>
      <c r="Y693" s="88"/>
      <c r="Z693" s="88"/>
    </row>
    <row r="694" spans="1:26" ht="30" customHeight="1" x14ac:dyDescent="0.2">
      <c r="A694" s="88"/>
      <c r="B694" s="88"/>
      <c r="C694" s="88"/>
      <c r="D694" s="88"/>
      <c r="E694" s="88"/>
      <c r="F694" s="88"/>
      <c r="G694" s="88"/>
      <c r="H694" s="88"/>
      <c r="I694" s="88"/>
      <c r="J694" s="88"/>
      <c r="K694" s="88"/>
      <c r="L694" s="88"/>
      <c r="M694" s="88"/>
      <c r="N694" s="88"/>
      <c r="O694" s="87"/>
      <c r="P694" s="87"/>
      <c r="Q694" s="88"/>
      <c r="R694" s="88"/>
      <c r="S694" s="88"/>
      <c r="T694" s="89"/>
      <c r="U694" s="88"/>
      <c r="V694" s="88"/>
      <c r="W694" s="88"/>
      <c r="X694" s="88"/>
      <c r="Y694" s="88"/>
      <c r="Z694" s="88"/>
    </row>
    <row r="695" spans="1:26" ht="30" customHeight="1" x14ac:dyDescent="0.2">
      <c r="A695" s="88"/>
      <c r="B695" s="88"/>
      <c r="C695" s="88"/>
      <c r="D695" s="88"/>
      <c r="E695" s="88"/>
      <c r="F695" s="88"/>
      <c r="G695" s="88"/>
      <c r="H695" s="88"/>
      <c r="I695" s="88"/>
      <c r="J695" s="88"/>
      <c r="K695" s="88"/>
      <c r="L695" s="88"/>
      <c r="M695" s="88"/>
      <c r="N695" s="88"/>
      <c r="O695" s="87"/>
      <c r="P695" s="87"/>
      <c r="Q695" s="88"/>
      <c r="R695" s="88"/>
      <c r="S695" s="88"/>
      <c r="T695" s="89"/>
      <c r="U695" s="88"/>
      <c r="V695" s="88"/>
      <c r="W695" s="88"/>
      <c r="X695" s="88"/>
      <c r="Y695" s="88"/>
      <c r="Z695" s="88"/>
    </row>
    <row r="696" spans="1:26" ht="30" customHeight="1" x14ac:dyDescent="0.2">
      <c r="A696" s="88"/>
      <c r="B696" s="88"/>
      <c r="C696" s="88"/>
      <c r="D696" s="88"/>
      <c r="E696" s="88"/>
      <c r="F696" s="88"/>
      <c r="G696" s="88"/>
      <c r="H696" s="88"/>
      <c r="I696" s="88"/>
      <c r="J696" s="88"/>
      <c r="K696" s="88"/>
      <c r="L696" s="88"/>
      <c r="M696" s="88"/>
      <c r="N696" s="88"/>
      <c r="O696" s="87"/>
      <c r="P696" s="87"/>
      <c r="Q696" s="88"/>
      <c r="R696" s="88"/>
      <c r="S696" s="88"/>
      <c r="T696" s="89"/>
      <c r="U696" s="88"/>
      <c r="V696" s="88"/>
      <c r="W696" s="88"/>
      <c r="X696" s="88"/>
      <c r="Y696" s="88"/>
      <c r="Z696" s="88"/>
    </row>
    <row r="697" spans="1:26" ht="30" customHeight="1" x14ac:dyDescent="0.2">
      <c r="A697" s="88"/>
      <c r="B697" s="88"/>
      <c r="C697" s="88"/>
      <c r="D697" s="88"/>
      <c r="E697" s="88"/>
      <c r="F697" s="88"/>
      <c r="G697" s="88"/>
      <c r="H697" s="88"/>
      <c r="I697" s="88"/>
      <c r="J697" s="88"/>
      <c r="K697" s="88"/>
      <c r="L697" s="88"/>
      <c r="M697" s="88"/>
      <c r="N697" s="88"/>
      <c r="O697" s="87"/>
      <c r="P697" s="87"/>
      <c r="Q697" s="88"/>
      <c r="R697" s="88"/>
      <c r="S697" s="88"/>
      <c r="T697" s="89"/>
      <c r="U697" s="88"/>
      <c r="V697" s="88"/>
      <c r="W697" s="88"/>
      <c r="X697" s="88"/>
      <c r="Y697" s="88"/>
      <c r="Z697" s="88"/>
    </row>
    <row r="698" spans="1:26" ht="30" customHeight="1" x14ac:dyDescent="0.2">
      <c r="A698" s="88"/>
      <c r="B698" s="88"/>
      <c r="C698" s="88"/>
      <c r="D698" s="88"/>
      <c r="E698" s="88"/>
      <c r="F698" s="88"/>
      <c r="G698" s="88"/>
      <c r="H698" s="88"/>
      <c r="I698" s="88"/>
      <c r="J698" s="88"/>
      <c r="K698" s="88"/>
      <c r="L698" s="88"/>
      <c r="M698" s="88"/>
      <c r="N698" s="88"/>
      <c r="O698" s="87"/>
      <c r="P698" s="87"/>
      <c r="Q698" s="88"/>
      <c r="R698" s="88"/>
      <c r="S698" s="88"/>
      <c r="T698" s="89"/>
      <c r="U698" s="88"/>
      <c r="V698" s="88"/>
      <c r="W698" s="88"/>
      <c r="X698" s="88"/>
      <c r="Y698" s="88"/>
      <c r="Z698" s="88"/>
    </row>
    <row r="699" spans="1:26" ht="30" customHeight="1" x14ac:dyDescent="0.2">
      <c r="A699" s="88"/>
      <c r="B699" s="88"/>
      <c r="C699" s="88"/>
      <c r="D699" s="88"/>
      <c r="E699" s="88"/>
      <c r="F699" s="88"/>
      <c r="G699" s="88"/>
      <c r="H699" s="88"/>
      <c r="I699" s="88"/>
      <c r="J699" s="88"/>
      <c r="K699" s="88"/>
      <c r="L699" s="88"/>
      <c r="M699" s="88"/>
      <c r="N699" s="88"/>
      <c r="O699" s="87"/>
      <c r="P699" s="87"/>
      <c r="Q699" s="88"/>
      <c r="R699" s="88"/>
      <c r="S699" s="88"/>
      <c r="T699" s="89"/>
      <c r="U699" s="88"/>
      <c r="V699" s="88"/>
      <c r="W699" s="88"/>
      <c r="X699" s="88"/>
      <c r="Y699" s="88"/>
      <c r="Z699" s="88"/>
    </row>
    <row r="700" spans="1:26" ht="30" customHeight="1" x14ac:dyDescent="0.2">
      <c r="A700" s="88"/>
      <c r="B700" s="88"/>
      <c r="C700" s="88"/>
      <c r="D700" s="88"/>
      <c r="E700" s="88"/>
      <c r="F700" s="88"/>
      <c r="G700" s="88"/>
      <c r="H700" s="88"/>
      <c r="I700" s="88"/>
      <c r="J700" s="88"/>
      <c r="K700" s="88"/>
      <c r="L700" s="88"/>
      <c r="M700" s="88"/>
      <c r="N700" s="88"/>
      <c r="O700" s="87"/>
      <c r="P700" s="87"/>
      <c r="Q700" s="88"/>
      <c r="R700" s="88"/>
      <c r="S700" s="88"/>
      <c r="T700" s="89"/>
      <c r="U700" s="88"/>
      <c r="V700" s="88"/>
      <c r="W700" s="88"/>
      <c r="X700" s="88"/>
      <c r="Y700" s="88"/>
      <c r="Z700" s="88"/>
    </row>
    <row r="701" spans="1:26" ht="30" customHeight="1" x14ac:dyDescent="0.2">
      <c r="A701" s="88"/>
      <c r="B701" s="88"/>
      <c r="C701" s="88"/>
      <c r="D701" s="88"/>
      <c r="E701" s="88"/>
      <c r="F701" s="88"/>
      <c r="G701" s="88"/>
      <c r="H701" s="88"/>
      <c r="I701" s="88"/>
      <c r="J701" s="88"/>
      <c r="K701" s="88"/>
      <c r="L701" s="88"/>
      <c r="M701" s="88"/>
      <c r="N701" s="88"/>
      <c r="O701" s="87"/>
      <c r="P701" s="87"/>
      <c r="Q701" s="88"/>
      <c r="R701" s="88"/>
      <c r="S701" s="88"/>
      <c r="T701" s="89"/>
      <c r="U701" s="88"/>
      <c r="V701" s="88"/>
      <c r="W701" s="88"/>
      <c r="X701" s="88"/>
      <c r="Y701" s="88"/>
      <c r="Z701" s="88"/>
    </row>
    <row r="702" spans="1:26" ht="30" customHeight="1" x14ac:dyDescent="0.2">
      <c r="A702" s="88"/>
      <c r="B702" s="88"/>
      <c r="C702" s="88"/>
      <c r="D702" s="88"/>
      <c r="E702" s="88"/>
      <c r="F702" s="88"/>
      <c r="G702" s="88"/>
      <c r="H702" s="88"/>
      <c r="I702" s="88"/>
      <c r="J702" s="88"/>
      <c r="K702" s="88"/>
      <c r="L702" s="88"/>
      <c r="M702" s="88"/>
      <c r="N702" s="88"/>
      <c r="O702" s="87"/>
      <c r="P702" s="87"/>
      <c r="Q702" s="88"/>
      <c r="R702" s="88"/>
      <c r="S702" s="88"/>
      <c r="T702" s="89"/>
      <c r="U702" s="88"/>
      <c r="V702" s="88"/>
      <c r="W702" s="88"/>
      <c r="X702" s="88"/>
      <c r="Y702" s="88"/>
      <c r="Z702" s="88"/>
    </row>
    <row r="703" spans="1:26" ht="30" customHeight="1" x14ac:dyDescent="0.2">
      <c r="A703" s="88"/>
      <c r="B703" s="88"/>
      <c r="C703" s="88"/>
      <c r="D703" s="88"/>
      <c r="E703" s="88"/>
      <c r="F703" s="88"/>
      <c r="G703" s="88"/>
      <c r="H703" s="88"/>
      <c r="I703" s="88"/>
      <c r="J703" s="88"/>
      <c r="K703" s="88"/>
      <c r="L703" s="88"/>
      <c r="M703" s="88"/>
      <c r="N703" s="88"/>
      <c r="O703" s="87"/>
      <c r="P703" s="87"/>
      <c r="Q703" s="88"/>
      <c r="R703" s="88"/>
      <c r="S703" s="88"/>
      <c r="T703" s="89"/>
      <c r="U703" s="88"/>
      <c r="V703" s="88"/>
      <c r="W703" s="88"/>
      <c r="X703" s="88"/>
      <c r="Y703" s="88"/>
      <c r="Z703" s="88"/>
    </row>
    <row r="704" spans="1:26" ht="30" customHeight="1" x14ac:dyDescent="0.2">
      <c r="A704" s="88"/>
      <c r="B704" s="88"/>
      <c r="C704" s="88"/>
      <c r="D704" s="88"/>
      <c r="E704" s="88"/>
      <c r="F704" s="88"/>
      <c r="G704" s="88"/>
      <c r="H704" s="88"/>
      <c r="I704" s="88"/>
      <c r="J704" s="88"/>
      <c r="K704" s="88"/>
      <c r="L704" s="88"/>
      <c r="M704" s="88"/>
      <c r="N704" s="88"/>
      <c r="O704" s="87"/>
      <c r="P704" s="87"/>
      <c r="Q704" s="88"/>
      <c r="R704" s="88"/>
      <c r="S704" s="88"/>
      <c r="T704" s="89"/>
      <c r="U704" s="88"/>
      <c r="V704" s="88"/>
      <c r="W704" s="88"/>
      <c r="X704" s="88"/>
      <c r="Y704" s="88"/>
      <c r="Z704" s="88"/>
    </row>
    <row r="705" spans="1:26" ht="30" customHeight="1" x14ac:dyDescent="0.2">
      <c r="A705" s="88"/>
      <c r="B705" s="88"/>
      <c r="C705" s="88"/>
      <c r="D705" s="88"/>
      <c r="E705" s="88"/>
      <c r="F705" s="88"/>
      <c r="G705" s="88"/>
      <c r="H705" s="88"/>
      <c r="I705" s="88"/>
      <c r="J705" s="88"/>
      <c r="K705" s="88"/>
      <c r="L705" s="88"/>
      <c r="M705" s="88"/>
      <c r="N705" s="88"/>
      <c r="O705" s="87"/>
      <c r="P705" s="87"/>
      <c r="Q705" s="88"/>
      <c r="R705" s="88"/>
      <c r="S705" s="88"/>
      <c r="T705" s="89"/>
      <c r="U705" s="88"/>
      <c r="V705" s="88"/>
      <c r="W705" s="88"/>
      <c r="X705" s="88"/>
      <c r="Y705" s="88"/>
      <c r="Z705" s="88"/>
    </row>
    <row r="706" spans="1:26" ht="30" customHeight="1" x14ac:dyDescent="0.2">
      <c r="A706" s="88"/>
      <c r="B706" s="88"/>
      <c r="C706" s="88"/>
      <c r="D706" s="88"/>
      <c r="E706" s="88"/>
      <c r="F706" s="88"/>
      <c r="G706" s="88"/>
      <c r="H706" s="88"/>
      <c r="I706" s="88"/>
      <c r="J706" s="88"/>
      <c r="K706" s="88"/>
      <c r="L706" s="88"/>
      <c r="M706" s="88"/>
      <c r="N706" s="88"/>
      <c r="O706" s="87"/>
      <c r="P706" s="87"/>
      <c r="Q706" s="88"/>
      <c r="R706" s="88"/>
      <c r="S706" s="88"/>
      <c r="T706" s="89"/>
      <c r="U706" s="88"/>
      <c r="V706" s="88"/>
      <c r="W706" s="88"/>
      <c r="X706" s="88"/>
      <c r="Y706" s="88"/>
      <c r="Z706" s="88"/>
    </row>
    <row r="707" spans="1:26" ht="30" customHeight="1" x14ac:dyDescent="0.2">
      <c r="A707" s="88"/>
      <c r="B707" s="88"/>
      <c r="C707" s="88"/>
      <c r="D707" s="88"/>
      <c r="E707" s="88"/>
      <c r="F707" s="88"/>
      <c r="G707" s="88"/>
      <c r="H707" s="88"/>
      <c r="I707" s="88"/>
      <c r="J707" s="88"/>
      <c r="K707" s="88"/>
      <c r="L707" s="88"/>
      <c r="M707" s="88"/>
      <c r="N707" s="88"/>
      <c r="O707" s="87"/>
      <c r="P707" s="87"/>
      <c r="Q707" s="88"/>
      <c r="R707" s="88"/>
      <c r="S707" s="88"/>
      <c r="T707" s="89"/>
      <c r="U707" s="88"/>
      <c r="V707" s="88"/>
      <c r="W707" s="88"/>
      <c r="X707" s="88"/>
      <c r="Y707" s="88"/>
      <c r="Z707" s="88"/>
    </row>
    <row r="708" spans="1:26" ht="30" customHeight="1" x14ac:dyDescent="0.2">
      <c r="A708" s="88"/>
      <c r="B708" s="88"/>
      <c r="C708" s="88"/>
      <c r="D708" s="88"/>
      <c r="E708" s="88"/>
      <c r="F708" s="88"/>
      <c r="G708" s="88"/>
      <c r="H708" s="88"/>
      <c r="I708" s="88"/>
      <c r="J708" s="88"/>
      <c r="K708" s="88"/>
      <c r="L708" s="88"/>
      <c r="M708" s="88"/>
      <c r="N708" s="88"/>
      <c r="O708" s="87"/>
      <c r="P708" s="87"/>
      <c r="Q708" s="88"/>
      <c r="R708" s="88"/>
      <c r="S708" s="88"/>
      <c r="T708" s="89"/>
      <c r="U708" s="88"/>
      <c r="V708" s="88"/>
      <c r="W708" s="88"/>
      <c r="X708" s="88"/>
      <c r="Y708" s="88"/>
      <c r="Z708" s="88"/>
    </row>
    <row r="709" spans="1:26" ht="30" customHeight="1" x14ac:dyDescent="0.2">
      <c r="A709" s="88"/>
      <c r="B709" s="88"/>
      <c r="C709" s="88"/>
      <c r="D709" s="88"/>
      <c r="E709" s="88"/>
      <c r="F709" s="88"/>
      <c r="G709" s="88"/>
      <c r="H709" s="88"/>
      <c r="I709" s="88"/>
      <c r="J709" s="88"/>
      <c r="K709" s="88"/>
      <c r="L709" s="88"/>
      <c r="M709" s="88"/>
      <c r="N709" s="88"/>
      <c r="O709" s="87"/>
      <c r="P709" s="87"/>
      <c r="Q709" s="88"/>
      <c r="R709" s="88"/>
      <c r="S709" s="88"/>
      <c r="T709" s="89"/>
      <c r="U709" s="88"/>
      <c r="V709" s="88"/>
      <c r="W709" s="88"/>
      <c r="X709" s="88"/>
      <c r="Y709" s="88"/>
      <c r="Z709" s="88"/>
    </row>
    <row r="710" spans="1:26" ht="30" customHeight="1" x14ac:dyDescent="0.2">
      <c r="A710" s="88"/>
      <c r="B710" s="88"/>
      <c r="C710" s="88"/>
      <c r="D710" s="88"/>
      <c r="E710" s="88"/>
      <c r="F710" s="88"/>
      <c r="G710" s="88"/>
      <c r="H710" s="88"/>
      <c r="I710" s="88"/>
      <c r="J710" s="88"/>
      <c r="K710" s="88"/>
      <c r="L710" s="88"/>
      <c r="M710" s="88"/>
      <c r="N710" s="88"/>
      <c r="O710" s="87"/>
      <c r="P710" s="87"/>
      <c r="Q710" s="88"/>
      <c r="R710" s="88"/>
      <c r="S710" s="88"/>
      <c r="T710" s="89"/>
      <c r="U710" s="88"/>
      <c r="V710" s="88"/>
      <c r="W710" s="88"/>
      <c r="X710" s="88"/>
      <c r="Y710" s="88"/>
      <c r="Z710" s="88"/>
    </row>
    <row r="711" spans="1:26" ht="30" customHeight="1" x14ac:dyDescent="0.2">
      <c r="A711" s="88"/>
      <c r="B711" s="88"/>
      <c r="C711" s="88"/>
      <c r="D711" s="88"/>
      <c r="E711" s="88"/>
      <c r="F711" s="88"/>
      <c r="G711" s="88"/>
      <c r="H711" s="88"/>
      <c r="I711" s="88"/>
      <c r="J711" s="88"/>
      <c r="K711" s="88"/>
      <c r="L711" s="88"/>
      <c r="M711" s="88"/>
      <c r="N711" s="88"/>
      <c r="O711" s="87"/>
      <c r="P711" s="87"/>
      <c r="Q711" s="88"/>
      <c r="R711" s="88"/>
      <c r="S711" s="88"/>
      <c r="T711" s="89"/>
      <c r="U711" s="88"/>
      <c r="V711" s="88"/>
      <c r="W711" s="88"/>
      <c r="X711" s="88"/>
      <c r="Y711" s="88"/>
      <c r="Z711" s="88"/>
    </row>
    <row r="712" spans="1:26" ht="30" customHeight="1" x14ac:dyDescent="0.2">
      <c r="A712" s="88"/>
      <c r="B712" s="88"/>
      <c r="C712" s="88"/>
      <c r="D712" s="88"/>
      <c r="E712" s="88"/>
      <c r="F712" s="88"/>
      <c r="G712" s="88"/>
      <c r="H712" s="88"/>
      <c r="I712" s="88"/>
      <c r="J712" s="88"/>
      <c r="K712" s="88"/>
      <c r="L712" s="88"/>
      <c r="M712" s="88"/>
      <c r="N712" s="88"/>
      <c r="O712" s="87"/>
      <c r="P712" s="87"/>
      <c r="Q712" s="88"/>
      <c r="R712" s="88"/>
      <c r="S712" s="88"/>
      <c r="T712" s="89"/>
      <c r="U712" s="88"/>
      <c r="V712" s="88"/>
      <c r="W712" s="88"/>
      <c r="X712" s="88"/>
      <c r="Y712" s="88"/>
      <c r="Z712" s="88"/>
    </row>
    <row r="713" spans="1:26" ht="30" customHeight="1" x14ac:dyDescent="0.2">
      <c r="A713" s="88"/>
      <c r="B713" s="88"/>
      <c r="C713" s="88"/>
      <c r="D713" s="88"/>
      <c r="E713" s="88"/>
      <c r="F713" s="88"/>
      <c r="G713" s="88"/>
      <c r="H713" s="88"/>
      <c r="I713" s="88"/>
      <c r="J713" s="88"/>
      <c r="K713" s="88"/>
      <c r="L713" s="88"/>
      <c r="M713" s="88"/>
      <c r="N713" s="88"/>
      <c r="O713" s="87"/>
      <c r="P713" s="87"/>
      <c r="Q713" s="88"/>
      <c r="R713" s="88"/>
      <c r="S713" s="88"/>
      <c r="T713" s="89"/>
      <c r="U713" s="88"/>
      <c r="V713" s="88"/>
      <c r="W713" s="88"/>
      <c r="X713" s="88"/>
      <c r="Y713" s="88"/>
      <c r="Z713" s="88"/>
    </row>
    <row r="714" spans="1:26" ht="30" customHeight="1" x14ac:dyDescent="0.2">
      <c r="A714" s="88"/>
      <c r="B714" s="88"/>
      <c r="C714" s="88"/>
      <c r="D714" s="88"/>
      <c r="E714" s="88"/>
      <c r="F714" s="88"/>
      <c r="G714" s="88"/>
      <c r="H714" s="88"/>
      <c r="I714" s="88"/>
      <c r="J714" s="88"/>
      <c r="K714" s="88"/>
      <c r="L714" s="88"/>
      <c r="M714" s="88"/>
      <c r="N714" s="88"/>
      <c r="O714" s="87"/>
      <c r="P714" s="87"/>
      <c r="Q714" s="88"/>
      <c r="R714" s="88"/>
      <c r="S714" s="88"/>
      <c r="T714" s="89"/>
      <c r="U714" s="88"/>
      <c r="V714" s="88"/>
      <c r="W714" s="88"/>
      <c r="X714" s="88"/>
      <c r="Y714" s="88"/>
      <c r="Z714" s="88"/>
    </row>
    <row r="715" spans="1:26" ht="30" customHeight="1" x14ac:dyDescent="0.2">
      <c r="A715" s="88"/>
      <c r="B715" s="88"/>
      <c r="C715" s="88"/>
      <c r="D715" s="88"/>
      <c r="E715" s="88"/>
      <c r="F715" s="88"/>
      <c r="G715" s="88"/>
      <c r="H715" s="88"/>
      <c r="I715" s="88"/>
      <c r="J715" s="88"/>
      <c r="K715" s="88"/>
      <c r="L715" s="88"/>
      <c r="M715" s="88"/>
      <c r="N715" s="88"/>
      <c r="O715" s="87"/>
      <c r="P715" s="87"/>
      <c r="Q715" s="88"/>
      <c r="R715" s="88"/>
      <c r="S715" s="88"/>
      <c r="T715" s="89"/>
      <c r="U715" s="88"/>
      <c r="V715" s="88"/>
      <c r="W715" s="88"/>
      <c r="X715" s="88"/>
      <c r="Y715" s="88"/>
      <c r="Z715" s="88"/>
    </row>
    <row r="716" spans="1:26" ht="30" customHeight="1" x14ac:dyDescent="0.2">
      <c r="A716" s="88"/>
      <c r="B716" s="88"/>
      <c r="C716" s="88"/>
      <c r="D716" s="88"/>
      <c r="E716" s="88"/>
      <c r="F716" s="88"/>
      <c r="G716" s="88"/>
      <c r="H716" s="88"/>
      <c r="I716" s="88"/>
      <c r="J716" s="88"/>
      <c r="K716" s="88"/>
      <c r="L716" s="88"/>
      <c r="M716" s="88"/>
      <c r="N716" s="88"/>
      <c r="O716" s="87"/>
      <c r="P716" s="87"/>
      <c r="Q716" s="88"/>
      <c r="R716" s="88"/>
      <c r="S716" s="88"/>
      <c r="T716" s="89"/>
      <c r="U716" s="88"/>
      <c r="V716" s="88"/>
      <c r="W716" s="88"/>
      <c r="X716" s="88"/>
      <c r="Y716" s="88"/>
      <c r="Z716" s="88"/>
    </row>
    <row r="717" spans="1:26" ht="30" customHeight="1" x14ac:dyDescent="0.2">
      <c r="A717" s="88"/>
      <c r="B717" s="88"/>
      <c r="C717" s="88"/>
      <c r="D717" s="88"/>
      <c r="E717" s="88"/>
      <c r="F717" s="88"/>
      <c r="G717" s="88"/>
      <c r="H717" s="88"/>
      <c r="I717" s="88"/>
      <c r="J717" s="88"/>
      <c r="K717" s="88"/>
      <c r="L717" s="88"/>
      <c r="M717" s="88"/>
      <c r="N717" s="88"/>
      <c r="O717" s="87"/>
      <c r="P717" s="87"/>
      <c r="Q717" s="88"/>
      <c r="R717" s="88"/>
      <c r="S717" s="88"/>
      <c r="T717" s="89"/>
      <c r="U717" s="88"/>
      <c r="V717" s="88"/>
      <c r="W717" s="88"/>
      <c r="X717" s="88"/>
      <c r="Y717" s="88"/>
      <c r="Z717" s="88"/>
    </row>
    <row r="718" spans="1:26" ht="30" customHeight="1" x14ac:dyDescent="0.2">
      <c r="A718" s="88"/>
      <c r="B718" s="88"/>
      <c r="C718" s="88"/>
      <c r="D718" s="88"/>
      <c r="E718" s="88"/>
      <c r="F718" s="88"/>
      <c r="G718" s="88"/>
      <c r="H718" s="88"/>
      <c r="I718" s="88"/>
      <c r="J718" s="88"/>
      <c r="K718" s="88"/>
      <c r="L718" s="88"/>
      <c r="M718" s="88"/>
      <c r="N718" s="88"/>
      <c r="O718" s="87"/>
      <c r="P718" s="87"/>
      <c r="Q718" s="88"/>
      <c r="R718" s="88"/>
      <c r="S718" s="88"/>
      <c r="T718" s="89"/>
      <c r="U718" s="88"/>
      <c r="V718" s="88"/>
      <c r="W718" s="88"/>
      <c r="X718" s="88"/>
      <c r="Y718" s="88"/>
      <c r="Z718" s="88"/>
    </row>
    <row r="719" spans="1:26" ht="30" customHeight="1" x14ac:dyDescent="0.2">
      <c r="A719" s="88"/>
      <c r="B719" s="88"/>
      <c r="C719" s="88"/>
      <c r="D719" s="88"/>
      <c r="E719" s="88"/>
      <c r="F719" s="88"/>
      <c r="G719" s="88"/>
      <c r="H719" s="88"/>
      <c r="I719" s="88"/>
      <c r="J719" s="88"/>
      <c r="K719" s="88"/>
      <c r="L719" s="88"/>
      <c r="M719" s="88"/>
      <c r="N719" s="88"/>
      <c r="O719" s="87"/>
      <c r="P719" s="87"/>
      <c r="Q719" s="88"/>
      <c r="R719" s="88"/>
      <c r="S719" s="88"/>
      <c r="T719" s="89"/>
      <c r="U719" s="88"/>
      <c r="V719" s="88"/>
      <c r="W719" s="88"/>
      <c r="X719" s="88"/>
      <c r="Y719" s="88"/>
      <c r="Z719" s="88"/>
    </row>
    <row r="720" spans="1:26" ht="30" customHeight="1" x14ac:dyDescent="0.2">
      <c r="A720" s="88"/>
      <c r="B720" s="88"/>
      <c r="C720" s="88"/>
      <c r="D720" s="88"/>
      <c r="E720" s="88"/>
      <c r="F720" s="88"/>
      <c r="G720" s="88"/>
      <c r="H720" s="88"/>
      <c r="I720" s="88"/>
      <c r="J720" s="88"/>
      <c r="K720" s="88"/>
      <c r="L720" s="88"/>
      <c r="M720" s="88"/>
      <c r="N720" s="88"/>
      <c r="O720" s="87"/>
      <c r="P720" s="87"/>
      <c r="Q720" s="88"/>
      <c r="R720" s="88"/>
      <c r="S720" s="88"/>
      <c r="T720" s="89"/>
      <c r="U720" s="88"/>
      <c r="V720" s="88"/>
      <c r="W720" s="88"/>
      <c r="X720" s="88"/>
      <c r="Y720" s="88"/>
      <c r="Z720" s="88"/>
    </row>
    <row r="721" spans="1:26" ht="30" customHeight="1" x14ac:dyDescent="0.2">
      <c r="A721" s="88"/>
      <c r="B721" s="88"/>
      <c r="C721" s="88"/>
      <c r="D721" s="88"/>
      <c r="E721" s="88"/>
      <c r="F721" s="88"/>
      <c r="G721" s="88"/>
      <c r="H721" s="88"/>
      <c r="I721" s="88"/>
      <c r="J721" s="88"/>
      <c r="K721" s="88"/>
      <c r="L721" s="88"/>
      <c r="M721" s="88"/>
      <c r="N721" s="88"/>
      <c r="O721" s="87"/>
      <c r="P721" s="87"/>
      <c r="Q721" s="88"/>
      <c r="R721" s="88"/>
      <c r="S721" s="88"/>
      <c r="T721" s="89"/>
      <c r="U721" s="88"/>
      <c r="V721" s="88"/>
      <c r="W721" s="88"/>
      <c r="X721" s="88"/>
      <c r="Y721" s="88"/>
      <c r="Z721" s="88"/>
    </row>
    <row r="722" spans="1:26" ht="30" customHeight="1" x14ac:dyDescent="0.2">
      <c r="A722" s="88"/>
      <c r="B722" s="88"/>
      <c r="C722" s="88"/>
      <c r="D722" s="88"/>
      <c r="E722" s="88"/>
      <c r="F722" s="88"/>
      <c r="G722" s="88"/>
      <c r="H722" s="88"/>
      <c r="I722" s="88"/>
      <c r="J722" s="88"/>
      <c r="K722" s="88"/>
      <c r="L722" s="88"/>
      <c r="M722" s="88"/>
      <c r="N722" s="88"/>
      <c r="O722" s="87"/>
      <c r="P722" s="87"/>
      <c r="Q722" s="88"/>
      <c r="R722" s="88"/>
      <c r="S722" s="88"/>
      <c r="T722" s="89"/>
      <c r="U722" s="88"/>
      <c r="V722" s="88"/>
      <c r="W722" s="88"/>
      <c r="X722" s="88"/>
      <c r="Y722" s="88"/>
      <c r="Z722" s="88"/>
    </row>
    <row r="723" spans="1:26" ht="30" customHeight="1" x14ac:dyDescent="0.2">
      <c r="A723" s="88"/>
      <c r="B723" s="88"/>
      <c r="C723" s="88"/>
      <c r="D723" s="88"/>
      <c r="E723" s="88"/>
      <c r="F723" s="88"/>
      <c r="G723" s="88"/>
      <c r="H723" s="88"/>
      <c r="I723" s="88"/>
      <c r="J723" s="88"/>
      <c r="K723" s="88"/>
      <c r="L723" s="88"/>
      <c r="M723" s="88"/>
      <c r="N723" s="88"/>
      <c r="O723" s="87"/>
      <c r="P723" s="87"/>
      <c r="Q723" s="88"/>
      <c r="R723" s="88"/>
      <c r="S723" s="88"/>
      <c r="T723" s="89"/>
      <c r="U723" s="88"/>
      <c r="V723" s="88"/>
      <c r="W723" s="88"/>
      <c r="X723" s="88"/>
      <c r="Y723" s="88"/>
      <c r="Z723" s="88"/>
    </row>
    <row r="724" spans="1:26" ht="30" customHeight="1" x14ac:dyDescent="0.2">
      <c r="A724" s="88"/>
      <c r="B724" s="88"/>
      <c r="C724" s="88"/>
      <c r="D724" s="88"/>
      <c r="E724" s="88"/>
      <c r="F724" s="88"/>
      <c r="G724" s="88"/>
      <c r="H724" s="88"/>
      <c r="I724" s="88"/>
      <c r="J724" s="88"/>
      <c r="K724" s="88"/>
      <c r="L724" s="88"/>
      <c r="M724" s="88"/>
      <c r="N724" s="88"/>
      <c r="O724" s="87"/>
      <c r="P724" s="87"/>
      <c r="Q724" s="88"/>
      <c r="R724" s="88"/>
      <c r="S724" s="88"/>
      <c r="T724" s="89"/>
      <c r="U724" s="88"/>
      <c r="V724" s="88"/>
      <c r="W724" s="88"/>
      <c r="X724" s="88"/>
      <c r="Y724" s="88"/>
      <c r="Z724" s="88"/>
    </row>
    <row r="725" spans="1:26" ht="30" customHeight="1" x14ac:dyDescent="0.2">
      <c r="A725" s="88"/>
      <c r="B725" s="88"/>
      <c r="C725" s="88"/>
      <c r="D725" s="88"/>
      <c r="E725" s="88"/>
      <c r="F725" s="88"/>
      <c r="G725" s="88"/>
      <c r="H725" s="88"/>
      <c r="I725" s="88"/>
      <c r="J725" s="88"/>
      <c r="K725" s="88"/>
      <c r="L725" s="88"/>
      <c r="M725" s="88"/>
      <c r="N725" s="88"/>
      <c r="O725" s="87"/>
      <c r="P725" s="87"/>
      <c r="Q725" s="88"/>
      <c r="R725" s="88"/>
      <c r="S725" s="88"/>
      <c r="T725" s="89"/>
      <c r="U725" s="88"/>
      <c r="V725" s="88"/>
      <c r="W725" s="88"/>
      <c r="X725" s="88"/>
      <c r="Y725" s="88"/>
      <c r="Z725" s="88"/>
    </row>
    <row r="726" spans="1:26" ht="30" customHeight="1" x14ac:dyDescent="0.2">
      <c r="A726" s="88"/>
      <c r="B726" s="88"/>
      <c r="C726" s="88"/>
      <c r="D726" s="88"/>
      <c r="E726" s="88"/>
      <c r="F726" s="88"/>
      <c r="G726" s="88"/>
      <c r="H726" s="88"/>
      <c r="I726" s="88"/>
      <c r="J726" s="88"/>
      <c r="K726" s="88"/>
      <c r="L726" s="88"/>
      <c r="M726" s="88"/>
      <c r="N726" s="88"/>
      <c r="O726" s="87"/>
      <c r="P726" s="87"/>
      <c r="Q726" s="88"/>
      <c r="R726" s="88"/>
      <c r="S726" s="88"/>
      <c r="T726" s="89"/>
      <c r="U726" s="88"/>
      <c r="V726" s="88"/>
      <c r="W726" s="88"/>
      <c r="X726" s="88"/>
      <c r="Y726" s="88"/>
      <c r="Z726" s="88"/>
    </row>
    <row r="727" spans="1:26" ht="30" customHeight="1" x14ac:dyDescent="0.2">
      <c r="A727" s="88"/>
      <c r="B727" s="88"/>
      <c r="C727" s="88"/>
      <c r="D727" s="88"/>
      <c r="E727" s="88"/>
      <c r="F727" s="88"/>
      <c r="G727" s="88"/>
      <c r="H727" s="88"/>
      <c r="I727" s="88"/>
      <c r="J727" s="88"/>
      <c r="K727" s="88"/>
      <c r="L727" s="88"/>
      <c r="M727" s="88"/>
      <c r="N727" s="88"/>
      <c r="O727" s="87"/>
      <c r="P727" s="87"/>
      <c r="Q727" s="88"/>
      <c r="R727" s="88"/>
      <c r="S727" s="88"/>
      <c r="T727" s="89"/>
      <c r="U727" s="88"/>
      <c r="V727" s="88"/>
      <c r="W727" s="88"/>
      <c r="X727" s="88"/>
      <c r="Y727" s="88"/>
      <c r="Z727" s="88"/>
    </row>
    <row r="728" spans="1:26" ht="30" customHeight="1" x14ac:dyDescent="0.2">
      <c r="A728" s="88"/>
      <c r="B728" s="88"/>
      <c r="C728" s="88"/>
      <c r="D728" s="88"/>
      <c r="E728" s="88"/>
      <c r="F728" s="88"/>
      <c r="G728" s="88"/>
      <c r="H728" s="88"/>
      <c r="I728" s="88"/>
      <c r="J728" s="88"/>
      <c r="K728" s="88"/>
      <c r="L728" s="88"/>
      <c r="M728" s="88"/>
      <c r="N728" s="88"/>
      <c r="O728" s="87"/>
      <c r="P728" s="87"/>
      <c r="Q728" s="88"/>
      <c r="R728" s="88"/>
      <c r="S728" s="88"/>
      <c r="T728" s="89"/>
      <c r="U728" s="88"/>
      <c r="V728" s="88"/>
      <c r="W728" s="88"/>
      <c r="X728" s="88"/>
      <c r="Y728" s="88"/>
      <c r="Z728" s="88"/>
    </row>
    <row r="729" spans="1:26" ht="30" customHeight="1" x14ac:dyDescent="0.2">
      <c r="A729" s="88"/>
      <c r="B729" s="88"/>
      <c r="C729" s="88"/>
      <c r="D729" s="88"/>
      <c r="E729" s="88"/>
      <c r="F729" s="88"/>
      <c r="G729" s="88"/>
      <c r="H729" s="88"/>
      <c r="I729" s="88"/>
      <c r="J729" s="88"/>
      <c r="K729" s="88"/>
      <c r="L729" s="88"/>
      <c r="M729" s="88"/>
      <c r="N729" s="88"/>
      <c r="O729" s="87"/>
      <c r="P729" s="87"/>
      <c r="Q729" s="88"/>
      <c r="R729" s="88"/>
      <c r="S729" s="88"/>
      <c r="T729" s="89"/>
      <c r="U729" s="88"/>
      <c r="V729" s="88"/>
      <c r="W729" s="88"/>
      <c r="X729" s="88"/>
      <c r="Y729" s="88"/>
      <c r="Z729" s="88"/>
    </row>
    <row r="730" spans="1:26" ht="30" customHeight="1" x14ac:dyDescent="0.2">
      <c r="A730" s="88"/>
      <c r="B730" s="88"/>
      <c r="C730" s="88"/>
      <c r="D730" s="88"/>
      <c r="E730" s="88"/>
      <c r="F730" s="88"/>
      <c r="G730" s="88"/>
      <c r="H730" s="88"/>
      <c r="I730" s="88"/>
      <c r="J730" s="88"/>
      <c r="K730" s="88"/>
      <c r="L730" s="88"/>
      <c r="M730" s="88"/>
      <c r="N730" s="88"/>
      <c r="O730" s="87"/>
      <c r="P730" s="87"/>
      <c r="Q730" s="88"/>
      <c r="R730" s="88"/>
      <c r="S730" s="88"/>
      <c r="T730" s="89"/>
      <c r="U730" s="88"/>
      <c r="V730" s="88"/>
      <c r="W730" s="88"/>
      <c r="X730" s="88"/>
      <c r="Y730" s="88"/>
      <c r="Z730" s="88"/>
    </row>
    <row r="731" spans="1:26" ht="30" customHeight="1" x14ac:dyDescent="0.2">
      <c r="A731" s="88"/>
      <c r="B731" s="88"/>
      <c r="C731" s="88"/>
      <c r="D731" s="88"/>
      <c r="E731" s="88"/>
      <c r="F731" s="88"/>
      <c r="G731" s="88"/>
      <c r="H731" s="88"/>
      <c r="I731" s="88"/>
      <c r="J731" s="88"/>
      <c r="K731" s="88"/>
      <c r="L731" s="88"/>
      <c r="M731" s="88"/>
      <c r="N731" s="88"/>
      <c r="O731" s="87"/>
      <c r="P731" s="87"/>
      <c r="Q731" s="88"/>
      <c r="R731" s="88"/>
      <c r="S731" s="88"/>
      <c r="T731" s="89"/>
      <c r="U731" s="88"/>
      <c r="V731" s="88"/>
      <c r="W731" s="88"/>
      <c r="X731" s="88"/>
      <c r="Y731" s="88"/>
      <c r="Z731" s="88"/>
    </row>
    <row r="732" spans="1:26" ht="30" customHeight="1" x14ac:dyDescent="0.2">
      <c r="A732" s="88"/>
      <c r="B732" s="88"/>
      <c r="C732" s="88"/>
      <c r="D732" s="88"/>
      <c r="E732" s="88"/>
      <c r="F732" s="88"/>
      <c r="G732" s="88"/>
      <c r="H732" s="88"/>
      <c r="I732" s="88"/>
      <c r="J732" s="88"/>
      <c r="K732" s="88"/>
      <c r="L732" s="88"/>
      <c r="M732" s="88"/>
      <c r="N732" s="88"/>
      <c r="O732" s="87"/>
      <c r="P732" s="87"/>
      <c r="Q732" s="88"/>
      <c r="R732" s="88"/>
      <c r="S732" s="88"/>
      <c r="T732" s="89"/>
      <c r="U732" s="88"/>
      <c r="V732" s="88"/>
      <c r="W732" s="88"/>
      <c r="X732" s="88"/>
      <c r="Y732" s="88"/>
      <c r="Z732" s="88"/>
    </row>
    <row r="733" spans="1:26" ht="30" customHeight="1" x14ac:dyDescent="0.2">
      <c r="A733" s="88"/>
      <c r="B733" s="88"/>
      <c r="C733" s="88"/>
      <c r="D733" s="88"/>
      <c r="E733" s="88"/>
      <c r="F733" s="88"/>
      <c r="G733" s="88"/>
      <c r="H733" s="88"/>
      <c r="I733" s="88"/>
      <c r="J733" s="88"/>
      <c r="K733" s="88"/>
      <c r="L733" s="88"/>
      <c r="M733" s="88"/>
      <c r="N733" s="88"/>
      <c r="O733" s="87"/>
      <c r="P733" s="87"/>
      <c r="Q733" s="88"/>
      <c r="R733" s="88"/>
      <c r="S733" s="88"/>
      <c r="T733" s="89"/>
      <c r="U733" s="88"/>
      <c r="V733" s="88"/>
      <c r="W733" s="88"/>
      <c r="X733" s="88"/>
      <c r="Y733" s="88"/>
      <c r="Z733" s="88"/>
    </row>
    <row r="734" spans="1:26" ht="30" customHeight="1" x14ac:dyDescent="0.2">
      <c r="A734" s="88"/>
      <c r="B734" s="88"/>
      <c r="C734" s="88"/>
      <c r="D734" s="88"/>
      <c r="E734" s="88"/>
      <c r="F734" s="88"/>
      <c r="G734" s="88"/>
      <c r="H734" s="88"/>
      <c r="I734" s="88"/>
      <c r="J734" s="88"/>
      <c r="K734" s="88"/>
      <c r="L734" s="88"/>
      <c r="M734" s="88"/>
      <c r="N734" s="88"/>
      <c r="O734" s="87"/>
      <c r="P734" s="87"/>
      <c r="Q734" s="88"/>
      <c r="R734" s="88"/>
      <c r="S734" s="88"/>
      <c r="T734" s="89"/>
      <c r="U734" s="88"/>
      <c r="V734" s="88"/>
      <c r="W734" s="88"/>
      <c r="X734" s="88"/>
      <c r="Y734" s="88"/>
      <c r="Z734" s="88"/>
    </row>
    <row r="735" spans="1:26" ht="30" customHeight="1" x14ac:dyDescent="0.2">
      <c r="A735" s="88"/>
      <c r="B735" s="88"/>
      <c r="C735" s="88"/>
      <c r="D735" s="88"/>
      <c r="E735" s="88"/>
      <c r="F735" s="88"/>
      <c r="G735" s="88"/>
      <c r="H735" s="88"/>
      <c r="I735" s="88"/>
      <c r="J735" s="88"/>
      <c r="K735" s="88"/>
      <c r="L735" s="88"/>
      <c r="M735" s="88"/>
      <c r="N735" s="88"/>
      <c r="O735" s="87"/>
      <c r="P735" s="87"/>
      <c r="Q735" s="88"/>
      <c r="R735" s="88"/>
      <c r="S735" s="88"/>
      <c r="T735" s="89"/>
      <c r="U735" s="88"/>
      <c r="V735" s="88"/>
      <c r="W735" s="88"/>
      <c r="X735" s="88"/>
      <c r="Y735" s="88"/>
      <c r="Z735" s="88"/>
    </row>
    <row r="736" spans="1:26" ht="30" customHeight="1" x14ac:dyDescent="0.2">
      <c r="A736" s="88"/>
      <c r="B736" s="88"/>
      <c r="C736" s="88"/>
      <c r="D736" s="88"/>
      <c r="E736" s="88"/>
      <c r="F736" s="88"/>
      <c r="G736" s="88"/>
      <c r="H736" s="88"/>
      <c r="I736" s="88"/>
      <c r="J736" s="88"/>
      <c r="K736" s="88"/>
      <c r="L736" s="88"/>
      <c r="M736" s="88"/>
      <c r="N736" s="88"/>
      <c r="O736" s="87"/>
      <c r="P736" s="87"/>
      <c r="Q736" s="88"/>
      <c r="R736" s="88"/>
      <c r="S736" s="88"/>
      <c r="T736" s="89"/>
      <c r="U736" s="88"/>
      <c r="V736" s="88"/>
      <c r="W736" s="88"/>
      <c r="X736" s="88"/>
      <c r="Y736" s="88"/>
      <c r="Z736" s="88"/>
    </row>
    <row r="737" spans="1:26" ht="30" customHeight="1" x14ac:dyDescent="0.2">
      <c r="A737" s="88"/>
      <c r="B737" s="88"/>
      <c r="C737" s="88"/>
      <c r="D737" s="88"/>
      <c r="E737" s="88"/>
      <c r="F737" s="88"/>
      <c r="G737" s="88"/>
      <c r="H737" s="88"/>
      <c r="I737" s="88"/>
      <c r="J737" s="88"/>
      <c r="K737" s="88"/>
      <c r="L737" s="88"/>
      <c r="M737" s="88"/>
      <c r="N737" s="88"/>
      <c r="O737" s="87"/>
      <c r="P737" s="87"/>
      <c r="Q737" s="88"/>
      <c r="R737" s="88"/>
      <c r="S737" s="88"/>
      <c r="T737" s="89"/>
      <c r="U737" s="88"/>
      <c r="V737" s="88"/>
      <c r="W737" s="88"/>
      <c r="X737" s="88"/>
      <c r="Y737" s="88"/>
      <c r="Z737" s="88"/>
    </row>
    <row r="738" spans="1:26" ht="30" customHeight="1" x14ac:dyDescent="0.2">
      <c r="A738" s="88"/>
      <c r="B738" s="88"/>
      <c r="C738" s="88"/>
      <c r="D738" s="88"/>
      <c r="E738" s="88"/>
      <c r="F738" s="88"/>
      <c r="G738" s="88"/>
      <c r="H738" s="88"/>
      <c r="I738" s="88"/>
      <c r="J738" s="88"/>
      <c r="K738" s="88"/>
      <c r="L738" s="88"/>
      <c r="M738" s="88"/>
      <c r="N738" s="88"/>
      <c r="O738" s="87"/>
      <c r="P738" s="87"/>
      <c r="Q738" s="88"/>
      <c r="R738" s="88"/>
      <c r="S738" s="88"/>
      <c r="T738" s="89"/>
      <c r="U738" s="88"/>
      <c r="V738" s="88"/>
      <c r="W738" s="88"/>
      <c r="X738" s="88"/>
      <c r="Y738" s="88"/>
      <c r="Z738" s="88"/>
    </row>
    <row r="739" spans="1:26" ht="30" customHeight="1" x14ac:dyDescent="0.2">
      <c r="A739" s="88"/>
      <c r="B739" s="88"/>
      <c r="C739" s="88"/>
      <c r="D739" s="88"/>
      <c r="E739" s="88"/>
      <c r="F739" s="88"/>
      <c r="G739" s="88"/>
      <c r="H739" s="88"/>
      <c r="I739" s="88"/>
      <c r="J739" s="88"/>
      <c r="K739" s="88"/>
      <c r="L739" s="88"/>
      <c r="M739" s="88"/>
      <c r="N739" s="88"/>
      <c r="O739" s="87"/>
      <c r="P739" s="87"/>
      <c r="Q739" s="88"/>
      <c r="R739" s="88"/>
      <c r="S739" s="88"/>
      <c r="T739" s="89"/>
      <c r="U739" s="88"/>
      <c r="V739" s="88"/>
      <c r="W739" s="88"/>
      <c r="X739" s="88"/>
      <c r="Y739" s="88"/>
      <c r="Z739" s="88"/>
    </row>
    <row r="740" spans="1:26" ht="30" customHeight="1" x14ac:dyDescent="0.2">
      <c r="A740" s="88"/>
      <c r="B740" s="88"/>
      <c r="C740" s="88"/>
      <c r="D740" s="88"/>
      <c r="E740" s="88"/>
      <c r="F740" s="88"/>
      <c r="G740" s="88"/>
      <c r="H740" s="88"/>
      <c r="I740" s="88"/>
      <c r="J740" s="88"/>
      <c r="K740" s="88"/>
      <c r="L740" s="88"/>
      <c r="M740" s="88"/>
      <c r="N740" s="88"/>
      <c r="O740" s="87"/>
      <c r="P740" s="87"/>
      <c r="Q740" s="88"/>
      <c r="R740" s="88"/>
      <c r="S740" s="88"/>
      <c r="T740" s="89"/>
      <c r="U740" s="88"/>
      <c r="V740" s="88"/>
      <c r="W740" s="88"/>
      <c r="X740" s="88"/>
      <c r="Y740" s="88"/>
      <c r="Z740" s="88"/>
    </row>
    <row r="741" spans="1:26" ht="30" customHeight="1" x14ac:dyDescent="0.2">
      <c r="A741" s="88"/>
      <c r="B741" s="88"/>
      <c r="C741" s="88"/>
      <c r="D741" s="88"/>
      <c r="E741" s="88"/>
      <c r="F741" s="88"/>
      <c r="G741" s="88"/>
      <c r="H741" s="88"/>
      <c r="I741" s="88"/>
      <c r="J741" s="88"/>
      <c r="K741" s="88"/>
      <c r="L741" s="88"/>
      <c r="M741" s="88"/>
      <c r="N741" s="88"/>
      <c r="O741" s="87"/>
      <c r="P741" s="87"/>
      <c r="Q741" s="88"/>
      <c r="R741" s="88"/>
      <c r="S741" s="88"/>
      <c r="T741" s="89"/>
      <c r="U741" s="88"/>
      <c r="V741" s="88"/>
      <c r="W741" s="88"/>
      <c r="X741" s="88"/>
      <c r="Y741" s="88"/>
      <c r="Z741" s="88"/>
    </row>
    <row r="742" spans="1:26" ht="30" customHeight="1" x14ac:dyDescent="0.2">
      <c r="A742" s="88"/>
      <c r="B742" s="88"/>
      <c r="C742" s="88"/>
      <c r="D742" s="88"/>
      <c r="E742" s="88"/>
      <c r="F742" s="88"/>
      <c r="G742" s="88"/>
      <c r="H742" s="88"/>
      <c r="I742" s="88"/>
      <c r="J742" s="88"/>
      <c r="K742" s="88"/>
      <c r="L742" s="88"/>
      <c r="M742" s="88"/>
      <c r="N742" s="88"/>
      <c r="O742" s="87"/>
      <c r="P742" s="87"/>
      <c r="Q742" s="88"/>
      <c r="R742" s="88"/>
      <c r="S742" s="88"/>
      <c r="T742" s="89"/>
      <c r="U742" s="88"/>
      <c r="V742" s="88"/>
      <c r="W742" s="88"/>
      <c r="X742" s="88"/>
      <c r="Y742" s="88"/>
      <c r="Z742" s="88"/>
    </row>
    <row r="743" spans="1:26" ht="30" customHeight="1" x14ac:dyDescent="0.2">
      <c r="A743" s="88"/>
      <c r="B743" s="88"/>
      <c r="C743" s="88"/>
      <c r="D743" s="88"/>
      <c r="E743" s="88"/>
      <c r="F743" s="88"/>
      <c r="G743" s="88"/>
      <c r="H743" s="88"/>
      <c r="I743" s="88"/>
      <c r="J743" s="88"/>
      <c r="K743" s="88"/>
      <c r="L743" s="88"/>
      <c r="M743" s="88"/>
      <c r="N743" s="88"/>
      <c r="O743" s="87"/>
      <c r="P743" s="87"/>
      <c r="Q743" s="88"/>
      <c r="R743" s="88"/>
      <c r="S743" s="88"/>
      <c r="T743" s="89"/>
      <c r="U743" s="88"/>
      <c r="V743" s="88"/>
      <c r="W743" s="88"/>
      <c r="X743" s="88"/>
      <c r="Y743" s="88"/>
      <c r="Z743" s="88"/>
    </row>
    <row r="744" spans="1:26" ht="30" customHeight="1" x14ac:dyDescent="0.2">
      <c r="A744" s="88"/>
      <c r="B744" s="88"/>
      <c r="C744" s="88"/>
      <c r="D744" s="88"/>
      <c r="E744" s="88"/>
      <c r="F744" s="88"/>
      <c r="G744" s="88"/>
      <c r="H744" s="88"/>
      <c r="I744" s="88"/>
      <c r="J744" s="88"/>
      <c r="K744" s="88"/>
      <c r="L744" s="88"/>
      <c r="M744" s="88"/>
      <c r="N744" s="88"/>
      <c r="O744" s="87"/>
      <c r="P744" s="87"/>
      <c r="Q744" s="88"/>
      <c r="R744" s="88"/>
      <c r="S744" s="88"/>
      <c r="T744" s="89"/>
      <c r="U744" s="88"/>
      <c r="V744" s="88"/>
      <c r="W744" s="88"/>
      <c r="X744" s="88"/>
      <c r="Y744" s="88"/>
      <c r="Z744" s="88"/>
    </row>
    <row r="745" spans="1:26" ht="30" customHeight="1" x14ac:dyDescent="0.2">
      <c r="A745" s="88"/>
      <c r="B745" s="88"/>
      <c r="C745" s="88"/>
      <c r="D745" s="88"/>
      <c r="E745" s="88"/>
      <c r="F745" s="88"/>
      <c r="G745" s="88"/>
      <c r="H745" s="88"/>
      <c r="I745" s="88"/>
      <c r="J745" s="88"/>
      <c r="K745" s="88"/>
      <c r="L745" s="88"/>
      <c r="M745" s="88"/>
      <c r="N745" s="88"/>
      <c r="O745" s="87"/>
      <c r="P745" s="87"/>
      <c r="Q745" s="88"/>
      <c r="R745" s="88"/>
      <c r="S745" s="88"/>
      <c r="T745" s="89"/>
      <c r="U745" s="88"/>
      <c r="V745" s="88"/>
      <c r="W745" s="88"/>
      <c r="X745" s="88"/>
      <c r="Y745" s="88"/>
      <c r="Z745" s="88"/>
    </row>
    <row r="746" spans="1:26" ht="30" customHeight="1" x14ac:dyDescent="0.2">
      <c r="A746" s="88"/>
      <c r="B746" s="88"/>
      <c r="C746" s="88"/>
      <c r="D746" s="88"/>
      <c r="E746" s="88"/>
      <c r="F746" s="88"/>
      <c r="G746" s="88"/>
      <c r="H746" s="88"/>
      <c r="I746" s="88"/>
      <c r="J746" s="88"/>
      <c r="K746" s="88"/>
      <c r="L746" s="88"/>
      <c r="M746" s="88"/>
      <c r="N746" s="88"/>
      <c r="O746" s="87"/>
      <c r="P746" s="87"/>
      <c r="Q746" s="88"/>
      <c r="R746" s="88"/>
      <c r="S746" s="88"/>
      <c r="T746" s="89"/>
      <c r="U746" s="88"/>
      <c r="V746" s="88"/>
      <c r="W746" s="88"/>
      <c r="X746" s="88"/>
      <c r="Y746" s="88"/>
      <c r="Z746" s="88"/>
    </row>
    <row r="747" spans="1:26" ht="30" customHeight="1" x14ac:dyDescent="0.2">
      <c r="A747" s="88"/>
      <c r="B747" s="88"/>
      <c r="C747" s="88"/>
      <c r="D747" s="88"/>
      <c r="E747" s="88"/>
      <c r="F747" s="88"/>
      <c r="G747" s="88"/>
      <c r="H747" s="88"/>
      <c r="I747" s="88"/>
      <c r="J747" s="88"/>
      <c r="K747" s="88"/>
      <c r="L747" s="88"/>
      <c r="M747" s="88"/>
      <c r="N747" s="88"/>
      <c r="O747" s="87"/>
      <c r="P747" s="87"/>
      <c r="Q747" s="88"/>
      <c r="R747" s="88"/>
      <c r="S747" s="88"/>
      <c r="T747" s="89"/>
      <c r="U747" s="88"/>
      <c r="V747" s="88"/>
      <c r="W747" s="88"/>
      <c r="X747" s="88"/>
      <c r="Y747" s="88"/>
      <c r="Z747" s="88"/>
    </row>
    <row r="748" spans="1:26" ht="30" customHeight="1" x14ac:dyDescent="0.2">
      <c r="A748" s="88"/>
      <c r="B748" s="88"/>
      <c r="C748" s="88"/>
      <c r="D748" s="88"/>
      <c r="E748" s="88"/>
      <c r="F748" s="88"/>
      <c r="G748" s="88"/>
      <c r="H748" s="88"/>
      <c r="I748" s="88"/>
      <c r="J748" s="88"/>
      <c r="K748" s="88"/>
      <c r="L748" s="88"/>
      <c r="M748" s="88"/>
      <c r="N748" s="88"/>
      <c r="O748" s="87"/>
      <c r="P748" s="87"/>
      <c r="Q748" s="88"/>
      <c r="R748" s="88"/>
      <c r="S748" s="88"/>
      <c r="T748" s="89"/>
      <c r="U748" s="88"/>
      <c r="V748" s="88"/>
      <c r="W748" s="88"/>
      <c r="X748" s="88"/>
      <c r="Y748" s="88"/>
      <c r="Z748" s="88"/>
    </row>
    <row r="749" spans="1:26" ht="30" customHeight="1" x14ac:dyDescent="0.2">
      <c r="A749" s="88"/>
      <c r="B749" s="88"/>
      <c r="C749" s="88"/>
      <c r="D749" s="88"/>
      <c r="E749" s="88"/>
      <c r="F749" s="88"/>
      <c r="G749" s="88"/>
      <c r="H749" s="88"/>
      <c r="I749" s="88"/>
      <c r="J749" s="88"/>
      <c r="K749" s="88"/>
      <c r="L749" s="88"/>
      <c r="M749" s="88"/>
      <c r="N749" s="88"/>
      <c r="O749" s="87"/>
      <c r="P749" s="87"/>
      <c r="Q749" s="88"/>
      <c r="R749" s="88"/>
      <c r="S749" s="88"/>
      <c r="T749" s="89"/>
      <c r="U749" s="88"/>
      <c r="V749" s="88"/>
      <c r="W749" s="88"/>
      <c r="X749" s="88"/>
      <c r="Y749" s="88"/>
      <c r="Z749" s="88"/>
    </row>
    <row r="750" spans="1:26" ht="30" customHeight="1" x14ac:dyDescent="0.2">
      <c r="A750" s="88"/>
      <c r="B750" s="88"/>
      <c r="C750" s="88"/>
      <c r="D750" s="88"/>
      <c r="E750" s="88"/>
      <c r="F750" s="88"/>
      <c r="G750" s="88"/>
      <c r="H750" s="88"/>
      <c r="I750" s="88"/>
      <c r="J750" s="88"/>
      <c r="K750" s="88"/>
      <c r="L750" s="88"/>
      <c r="M750" s="88"/>
      <c r="N750" s="88"/>
      <c r="O750" s="87"/>
      <c r="P750" s="87"/>
      <c r="Q750" s="88"/>
      <c r="R750" s="88"/>
      <c r="S750" s="88"/>
      <c r="T750" s="89"/>
      <c r="U750" s="88"/>
      <c r="V750" s="88"/>
      <c r="W750" s="88"/>
      <c r="X750" s="88"/>
      <c r="Y750" s="88"/>
      <c r="Z750" s="88"/>
    </row>
    <row r="751" spans="1:26" ht="30" customHeight="1" x14ac:dyDescent="0.2">
      <c r="A751" s="88"/>
      <c r="B751" s="88"/>
      <c r="C751" s="88"/>
      <c r="D751" s="88"/>
      <c r="E751" s="88"/>
      <c r="F751" s="88"/>
      <c r="G751" s="88"/>
      <c r="H751" s="88"/>
      <c r="I751" s="88"/>
      <c r="J751" s="88"/>
      <c r="K751" s="88"/>
      <c r="L751" s="88"/>
      <c r="M751" s="88"/>
      <c r="N751" s="88"/>
      <c r="O751" s="87"/>
      <c r="P751" s="87"/>
      <c r="Q751" s="88"/>
      <c r="R751" s="88"/>
      <c r="S751" s="88"/>
      <c r="T751" s="89"/>
      <c r="U751" s="88"/>
      <c r="V751" s="88"/>
      <c r="W751" s="88"/>
      <c r="X751" s="88"/>
      <c r="Y751" s="88"/>
      <c r="Z751" s="88"/>
    </row>
    <row r="752" spans="1:26" ht="30" customHeight="1" x14ac:dyDescent="0.2">
      <c r="A752" s="88"/>
      <c r="B752" s="88"/>
      <c r="C752" s="88"/>
      <c r="D752" s="88"/>
      <c r="E752" s="88"/>
      <c r="F752" s="88"/>
      <c r="G752" s="88"/>
      <c r="H752" s="88"/>
      <c r="I752" s="88"/>
      <c r="J752" s="88"/>
      <c r="K752" s="88"/>
      <c r="L752" s="88"/>
      <c r="M752" s="88"/>
      <c r="N752" s="88"/>
      <c r="O752" s="87"/>
      <c r="P752" s="87"/>
      <c r="Q752" s="88"/>
      <c r="R752" s="88"/>
      <c r="S752" s="88"/>
      <c r="T752" s="89"/>
      <c r="U752" s="88"/>
      <c r="V752" s="88"/>
      <c r="W752" s="88"/>
      <c r="X752" s="88"/>
      <c r="Y752" s="88"/>
      <c r="Z752" s="88"/>
    </row>
    <row r="753" spans="1:26" ht="30" customHeight="1" x14ac:dyDescent="0.2">
      <c r="A753" s="88"/>
      <c r="B753" s="88"/>
      <c r="C753" s="88"/>
      <c r="D753" s="88"/>
      <c r="E753" s="88"/>
      <c r="F753" s="88"/>
      <c r="G753" s="88"/>
      <c r="H753" s="88"/>
      <c r="I753" s="88"/>
      <c r="J753" s="88"/>
      <c r="K753" s="88"/>
      <c r="L753" s="88"/>
      <c r="M753" s="88"/>
      <c r="N753" s="88"/>
      <c r="O753" s="87"/>
      <c r="P753" s="87"/>
      <c r="Q753" s="88"/>
      <c r="R753" s="88"/>
      <c r="S753" s="88"/>
      <c r="T753" s="89"/>
      <c r="U753" s="88"/>
      <c r="V753" s="88"/>
      <c r="W753" s="88"/>
      <c r="X753" s="88"/>
      <c r="Y753" s="88"/>
      <c r="Z753" s="88"/>
    </row>
    <row r="754" spans="1:26" ht="30" customHeight="1" x14ac:dyDescent="0.2">
      <c r="A754" s="88"/>
      <c r="B754" s="88"/>
      <c r="C754" s="88"/>
      <c r="D754" s="88"/>
      <c r="E754" s="88"/>
      <c r="F754" s="88"/>
      <c r="G754" s="88"/>
      <c r="H754" s="88"/>
      <c r="I754" s="88"/>
      <c r="J754" s="88"/>
      <c r="K754" s="88"/>
      <c r="L754" s="88"/>
      <c r="M754" s="88"/>
      <c r="N754" s="88"/>
      <c r="O754" s="87"/>
      <c r="P754" s="87"/>
      <c r="Q754" s="88"/>
      <c r="R754" s="88"/>
      <c r="S754" s="88"/>
      <c r="T754" s="89"/>
      <c r="U754" s="88"/>
      <c r="V754" s="88"/>
      <c r="W754" s="88"/>
      <c r="X754" s="88"/>
      <c r="Y754" s="88"/>
      <c r="Z754" s="88"/>
    </row>
    <row r="755" spans="1:26" ht="30" customHeight="1" x14ac:dyDescent="0.2">
      <c r="A755" s="88"/>
      <c r="B755" s="88"/>
      <c r="C755" s="88"/>
      <c r="D755" s="88"/>
      <c r="E755" s="88"/>
      <c r="F755" s="88"/>
      <c r="G755" s="88"/>
      <c r="H755" s="88"/>
      <c r="I755" s="88"/>
      <c r="J755" s="88"/>
      <c r="K755" s="88"/>
      <c r="L755" s="88"/>
      <c r="M755" s="88"/>
      <c r="N755" s="88"/>
      <c r="O755" s="87"/>
      <c r="P755" s="87"/>
      <c r="Q755" s="88"/>
      <c r="R755" s="88"/>
      <c r="S755" s="88"/>
      <c r="T755" s="89"/>
      <c r="U755" s="88"/>
      <c r="V755" s="88"/>
      <c r="W755" s="88"/>
      <c r="X755" s="88"/>
      <c r="Y755" s="88"/>
      <c r="Z755" s="88"/>
    </row>
    <row r="756" spans="1:26" ht="30" customHeight="1" x14ac:dyDescent="0.2">
      <c r="A756" s="88"/>
      <c r="B756" s="88"/>
      <c r="C756" s="88"/>
      <c r="D756" s="88"/>
      <c r="E756" s="88"/>
      <c r="F756" s="88"/>
      <c r="G756" s="88"/>
      <c r="H756" s="88"/>
      <c r="I756" s="88"/>
      <c r="J756" s="88"/>
      <c r="K756" s="88"/>
      <c r="L756" s="88"/>
      <c r="M756" s="88"/>
      <c r="N756" s="88"/>
      <c r="O756" s="87"/>
      <c r="P756" s="87"/>
      <c r="Q756" s="88"/>
      <c r="R756" s="88"/>
      <c r="S756" s="88"/>
      <c r="T756" s="89"/>
      <c r="U756" s="88"/>
      <c r="V756" s="88"/>
      <c r="W756" s="88"/>
      <c r="X756" s="88"/>
      <c r="Y756" s="88"/>
      <c r="Z756" s="88"/>
    </row>
    <row r="757" spans="1:26" ht="30" customHeight="1" x14ac:dyDescent="0.2">
      <c r="A757" s="88"/>
      <c r="B757" s="88"/>
      <c r="C757" s="88"/>
      <c r="D757" s="88"/>
      <c r="E757" s="88"/>
      <c r="F757" s="88"/>
      <c r="G757" s="88"/>
      <c r="H757" s="88"/>
      <c r="I757" s="88"/>
      <c r="J757" s="88"/>
      <c r="K757" s="88"/>
      <c r="L757" s="88"/>
      <c r="M757" s="88"/>
      <c r="N757" s="88"/>
      <c r="O757" s="87"/>
      <c r="P757" s="87"/>
      <c r="Q757" s="88"/>
      <c r="R757" s="88"/>
      <c r="S757" s="88"/>
      <c r="T757" s="89"/>
      <c r="U757" s="88"/>
      <c r="V757" s="88"/>
      <c r="W757" s="88"/>
      <c r="X757" s="88"/>
      <c r="Y757" s="88"/>
      <c r="Z757" s="88"/>
    </row>
    <row r="758" spans="1:26" ht="30" customHeight="1" x14ac:dyDescent="0.2">
      <c r="A758" s="88"/>
      <c r="B758" s="88"/>
      <c r="C758" s="88"/>
      <c r="D758" s="88"/>
      <c r="E758" s="88"/>
      <c r="F758" s="88"/>
      <c r="G758" s="88"/>
      <c r="H758" s="88"/>
      <c r="I758" s="88"/>
      <c r="J758" s="88"/>
      <c r="K758" s="88"/>
      <c r="L758" s="88"/>
      <c r="M758" s="88"/>
      <c r="N758" s="88"/>
      <c r="O758" s="87"/>
      <c r="P758" s="87"/>
      <c r="Q758" s="88"/>
      <c r="R758" s="88"/>
      <c r="S758" s="88"/>
      <c r="T758" s="89"/>
      <c r="U758" s="88"/>
      <c r="V758" s="88"/>
      <c r="W758" s="88"/>
      <c r="X758" s="88"/>
      <c r="Y758" s="88"/>
      <c r="Z758" s="88"/>
    </row>
    <row r="759" spans="1:26" ht="30" customHeight="1" x14ac:dyDescent="0.2">
      <c r="A759" s="88"/>
      <c r="B759" s="88"/>
      <c r="C759" s="88"/>
      <c r="D759" s="88"/>
      <c r="E759" s="88"/>
      <c r="F759" s="88"/>
      <c r="G759" s="88"/>
      <c r="H759" s="88"/>
      <c r="I759" s="88"/>
      <c r="J759" s="88"/>
      <c r="K759" s="88"/>
      <c r="L759" s="88"/>
      <c r="M759" s="88"/>
      <c r="N759" s="88"/>
      <c r="O759" s="87"/>
      <c r="P759" s="87"/>
      <c r="Q759" s="88"/>
      <c r="R759" s="88"/>
      <c r="S759" s="88"/>
      <c r="T759" s="89"/>
      <c r="U759" s="88"/>
      <c r="V759" s="88"/>
      <c r="W759" s="88"/>
      <c r="X759" s="88"/>
      <c r="Y759" s="88"/>
      <c r="Z759" s="88"/>
    </row>
    <row r="760" spans="1:26" ht="30" customHeight="1" x14ac:dyDescent="0.2">
      <c r="A760" s="88"/>
      <c r="B760" s="88"/>
      <c r="C760" s="88"/>
      <c r="D760" s="88"/>
      <c r="E760" s="88"/>
      <c r="F760" s="88"/>
      <c r="G760" s="88"/>
      <c r="H760" s="88"/>
      <c r="I760" s="88"/>
      <c r="J760" s="88"/>
      <c r="K760" s="88"/>
      <c r="L760" s="88"/>
      <c r="M760" s="88"/>
      <c r="N760" s="88"/>
      <c r="O760" s="87"/>
      <c r="P760" s="87"/>
      <c r="Q760" s="88"/>
      <c r="R760" s="88"/>
      <c r="S760" s="88"/>
      <c r="T760" s="89"/>
      <c r="U760" s="88"/>
      <c r="V760" s="88"/>
      <c r="W760" s="88"/>
      <c r="X760" s="88"/>
      <c r="Y760" s="88"/>
      <c r="Z760" s="88"/>
    </row>
    <row r="761" spans="1:26" ht="30" customHeight="1" x14ac:dyDescent="0.2">
      <c r="A761" s="88"/>
      <c r="B761" s="88"/>
      <c r="C761" s="88"/>
      <c r="D761" s="88"/>
      <c r="E761" s="88"/>
      <c r="F761" s="88"/>
      <c r="G761" s="88"/>
      <c r="H761" s="88"/>
      <c r="I761" s="88"/>
      <c r="J761" s="88"/>
      <c r="K761" s="88"/>
      <c r="L761" s="88"/>
      <c r="M761" s="88"/>
      <c r="N761" s="88"/>
      <c r="O761" s="87"/>
      <c r="P761" s="87"/>
      <c r="Q761" s="88"/>
      <c r="R761" s="88"/>
      <c r="S761" s="88"/>
      <c r="T761" s="89"/>
      <c r="U761" s="88"/>
      <c r="V761" s="88"/>
      <c r="W761" s="88"/>
      <c r="X761" s="88"/>
      <c r="Y761" s="88"/>
      <c r="Z761" s="88"/>
    </row>
    <row r="762" spans="1:26" ht="30" customHeight="1" x14ac:dyDescent="0.2">
      <c r="A762" s="88"/>
      <c r="B762" s="88"/>
      <c r="C762" s="88"/>
      <c r="D762" s="88"/>
      <c r="E762" s="88"/>
      <c r="F762" s="88"/>
      <c r="G762" s="88"/>
      <c r="H762" s="88"/>
      <c r="I762" s="88"/>
      <c r="J762" s="88"/>
      <c r="K762" s="88"/>
      <c r="L762" s="88"/>
      <c r="M762" s="88"/>
      <c r="N762" s="88"/>
      <c r="O762" s="87"/>
      <c r="P762" s="87"/>
      <c r="Q762" s="88"/>
      <c r="R762" s="88"/>
      <c r="S762" s="88"/>
      <c r="T762" s="89"/>
      <c r="U762" s="88"/>
      <c r="V762" s="88"/>
      <c r="W762" s="88"/>
      <c r="X762" s="88"/>
      <c r="Y762" s="88"/>
      <c r="Z762" s="88"/>
    </row>
    <row r="763" spans="1:26" ht="30" customHeight="1" x14ac:dyDescent="0.2">
      <c r="A763" s="88"/>
      <c r="B763" s="88"/>
      <c r="C763" s="88"/>
      <c r="D763" s="88"/>
      <c r="E763" s="88"/>
      <c r="F763" s="88"/>
      <c r="G763" s="88"/>
      <c r="H763" s="88"/>
      <c r="I763" s="88"/>
      <c r="J763" s="88"/>
      <c r="K763" s="88"/>
      <c r="L763" s="88"/>
      <c r="M763" s="88"/>
      <c r="N763" s="88"/>
      <c r="O763" s="87"/>
      <c r="P763" s="87"/>
      <c r="Q763" s="88"/>
      <c r="R763" s="88"/>
      <c r="S763" s="88"/>
      <c r="T763" s="89"/>
      <c r="U763" s="88"/>
      <c r="V763" s="88"/>
      <c r="W763" s="88"/>
      <c r="X763" s="88"/>
      <c r="Y763" s="88"/>
      <c r="Z763" s="88"/>
    </row>
    <row r="764" spans="1:26" ht="30" customHeight="1" x14ac:dyDescent="0.2">
      <c r="A764" s="88"/>
      <c r="B764" s="88"/>
      <c r="C764" s="88"/>
      <c r="D764" s="88"/>
      <c r="E764" s="88"/>
      <c r="F764" s="88"/>
      <c r="G764" s="88"/>
      <c r="H764" s="88"/>
      <c r="I764" s="88"/>
      <c r="J764" s="88"/>
      <c r="K764" s="88"/>
      <c r="L764" s="88"/>
      <c r="M764" s="88"/>
      <c r="N764" s="88"/>
      <c r="O764" s="87"/>
      <c r="P764" s="87"/>
      <c r="Q764" s="88"/>
      <c r="R764" s="88"/>
      <c r="S764" s="88"/>
      <c r="T764" s="89"/>
      <c r="U764" s="88"/>
      <c r="V764" s="88"/>
      <c r="W764" s="88"/>
      <c r="X764" s="88"/>
      <c r="Y764" s="88"/>
      <c r="Z764" s="88"/>
    </row>
    <row r="765" spans="1:26" ht="30" customHeight="1" x14ac:dyDescent="0.2">
      <c r="A765" s="88"/>
      <c r="B765" s="88"/>
      <c r="C765" s="88"/>
      <c r="D765" s="88"/>
      <c r="E765" s="88"/>
      <c r="F765" s="88"/>
      <c r="G765" s="88"/>
      <c r="H765" s="88"/>
      <c r="I765" s="88"/>
      <c r="J765" s="88"/>
      <c r="K765" s="88"/>
      <c r="L765" s="88"/>
      <c r="M765" s="88"/>
      <c r="N765" s="88"/>
      <c r="O765" s="87"/>
      <c r="P765" s="87"/>
      <c r="Q765" s="88"/>
      <c r="R765" s="88"/>
      <c r="S765" s="88"/>
      <c r="T765" s="89"/>
      <c r="U765" s="88"/>
      <c r="V765" s="88"/>
      <c r="W765" s="88"/>
      <c r="X765" s="88"/>
      <c r="Y765" s="88"/>
      <c r="Z765" s="88"/>
    </row>
    <row r="766" spans="1:26" ht="30" customHeight="1" x14ac:dyDescent="0.2">
      <c r="A766" s="88"/>
      <c r="B766" s="88"/>
      <c r="C766" s="88"/>
      <c r="D766" s="88"/>
      <c r="E766" s="88"/>
      <c r="F766" s="88"/>
      <c r="G766" s="88"/>
      <c r="H766" s="88"/>
      <c r="I766" s="88"/>
      <c r="J766" s="88"/>
      <c r="K766" s="88"/>
      <c r="L766" s="88"/>
      <c r="M766" s="88"/>
      <c r="N766" s="88"/>
      <c r="O766" s="87"/>
      <c r="P766" s="87"/>
      <c r="Q766" s="88"/>
      <c r="R766" s="88"/>
      <c r="S766" s="88"/>
      <c r="T766" s="89"/>
      <c r="U766" s="88"/>
      <c r="V766" s="88"/>
      <c r="W766" s="88"/>
      <c r="X766" s="88"/>
      <c r="Y766" s="88"/>
      <c r="Z766" s="88"/>
    </row>
    <row r="767" spans="1:26" ht="30" customHeight="1" x14ac:dyDescent="0.2">
      <c r="A767" s="88"/>
      <c r="B767" s="88"/>
      <c r="C767" s="88"/>
      <c r="D767" s="88"/>
      <c r="E767" s="88"/>
      <c r="F767" s="88"/>
      <c r="G767" s="88"/>
      <c r="H767" s="88"/>
      <c r="I767" s="88"/>
      <c r="J767" s="88"/>
      <c r="K767" s="88"/>
      <c r="L767" s="88"/>
      <c r="M767" s="88"/>
      <c r="N767" s="88"/>
      <c r="O767" s="87"/>
      <c r="P767" s="87"/>
      <c r="Q767" s="88"/>
      <c r="R767" s="88"/>
      <c r="S767" s="88"/>
      <c r="T767" s="89"/>
      <c r="U767" s="88"/>
      <c r="V767" s="88"/>
      <c r="W767" s="88"/>
      <c r="X767" s="88"/>
      <c r="Y767" s="88"/>
      <c r="Z767" s="88"/>
    </row>
    <row r="768" spans="1:26" ht="30" customHeight="1" x14ac:dyDescent="0.2">
      <c r="A768" s="88"/>
      <c r="B768" s="88"/>
      <c r="C768" s="88"/>
      <c r="D768" s="88"/>
      <c r="E768" s="88"/>
      <c r="F768" s="88"/>
      <c r="G768" s="88"/>
      <c r="H768" s="88"/>
      <c r="I768" s="88"/>
      <c r="J768" s="88"/>
      <c r="K768" s="88"/>
      <c r="L768" s="88"/>
      <c r="M768" s="88"/>
      <c r="N768" s="88"/>
      <c r="O768" s="87"/>
      <c r="P768" s="87"/>
      <c r="Q768" s="88"/>
      <c r="R768" s="88"/>
      <c r="S768" s="88"/>
      <c r="T768" s="89"/>
      <c r="U768" s="88"/>
      <c r="V768" s="88"/>
      <c r="W768" s="88"/>
      <c r="X768" s="88"/>
      <c r="Y768" s="88"/>
      <c r="Z768" s="88"/>
    </row>
    <row r="769" spans="1:26" ht="30" customHeight="1" x14ac:dyDescent="0.2">
      <c r="A769" s="88"/>
      <c r="B769" s="88"/>
      <c r="C769" s="88"/>
      <c r="D769" s="88"/>
      <c r="E769" s="88"/>
      <c r="F769" s="88"/>
      <c r="G769" s="88"/>
      <c r="H769" s="88"/>
      <c r="I769" s="88"/>
      <c r="J769" s="88"/>
      <c r="K769" s="88"/>
      <c r="L769" s="88"/>
      <c r="M769" s="88"/>
      <c r="N769" s="88"/>
      <c r="O769" s="87"/>
      <c r="P769" s="87"/>
      <c r="Q769" s="88"/>
      <c r="R769" s="88"/>
      <c r="S769" s="88"/>
      <c r="T769" s="89"/>
      <c r="U769" s="88"/>
      <c r="V769" s="88"/>
      <c r="W769" s="88"/>
      <c r="X769" s="88"/>
      <c r="Y769" s="88"/>
      <c r="Z769" s="88"/>
    </row>
    <row r="770" spans="1:26" ht="30" customHeight="1" x14ac:dyDescent="0.2">
      <c r="A770" s="88"/>
      <c r="B770" s="88"/>
      <c r="C770" s="88"/>
      <c r="D770" s="88"/>
      <c r="E770" s="88"/>
      <c r="F770" s="88"/>
      <c r="G770" s="88"/>
      <c r="H770" s="88"/>
      <c r="I770" s="88"/>
      <c r="J770" s="88"/>
      <c r="K770" s="88"/>
      <c r="L770" s="88"/>
      <c r="M770" s="88"/>
      <c r="N770" s="88"/>
      <c r="O770" s="87"/>
      <c r="P770" s="87"/>
      <c r="Q770" s="88"/>
      <c r="R770" s="88"/>
      <c r="S770" s="88"/>
      <c r="T770" s="89"/>
      <c r="U770" s="88"/>
      <c r="V770" s="88"/>
      <c r="W770" s="88"/>
      <c r="X770" s="88"/>
      <c r="Y770" s="88"/>
      <c r="Z770" s="88"/>
    </row>
    <row r="771" spans="1:26" ht="30" customHeight="1" x14ac:dyDescent="0.2">
      <c r="A771" s="88"/>
      <c r="B771" s="88"/>
      <c r="C771" s="88"/>
      <c r="D771" s="88"/>
      <c r="E771" s="88"/>
      <c r="F771" s="88"/>
      <c r="G771" s="88"/>
      <c r="H771" s="88"/>
      <c r="I771" s="88"/>
      <c r="J771" s="88"/>
      <c r="K771" s="88"/>
      <c r="L771" s="88"/>
      <c r="M771" s="88"/>
      <c r="N771" s="88"/>
      <c r="O771" s="87"/>
      <c r="P771" s="87"/>
      <c r="Q771" s="88"/>
      <c r="R771" s="88"/>
      <c r="S771" s="88"/>
      <c r="T771" s="89"/>
      <c r="U771" s="88"/>
      <c r="V771" s="88"/>
      <c r="W771" s="88"/>
      <c r="X771" s="88"/>
      <c r="Y771" s="88"/>
      <c r="Z771" s="88"/>
    </row>
    <row r="772" spans="1:26" ht="30" customHeight="1" x14ac:dyDescent="0.2">
      <c r="A772" s="88"/>
      <c r="B772" s="88"/>
      <c r="C772" s="88"/>
      <c r="D772" s="88"/>
      <c r="E772" s="88"/>
      <c r="F772" s="88"/>
      <c r="G772" s="88"/>
      <c r="H772" s="88"/>
      <c r="I772" s="88"/>
      <c r="J772" s="88"/>
      <c r="K772" s="88"/>
      <c r="L772" s="88"/>
      <c r="M772" s="88"/>
      <c r="N772" s="88"/>
      <c r="O772" s="87"/>
      <c r="P772" s="87"/>
      <c r="Q772" s="88"/>
      <c r="R772" s="88"/>
      <c r="S772" s="88"/>
      <c r="T772" s="89"/>
      <c r="U772" s="88"/>
      <c r="V772" s="88"/>
      <c r="W772" s="88"/>
      <c r="X772" s="88"/>
      <c r="Y772" s="88"/>
      <c r="Z772" s="88"/>
    </row>
    <row r="773" spans="1:26" ht="30" customHeight="1" x14ac:dyDescent="0.2">
      <c r="A773" s="88"/>
      <c r="B773" s="88"/>
      <c r="C773" s="88"/>
      <c r="D773" s="88"/>
      <c r="E773" s="88"/>
      <c r="F773" s="88"/>
      <c r="G773" s="88"/>
      <c r="H773" s="88"/>
      <c r="I773" s="88"/>
      <c r="J773" s="88"/>
      <c r="K773" s="88"/>
      <c r="L773" s="88"/>
      <c r="M773" s="88"/>
      <c r="N773" s="88"/>
      <c r="O773" s="87"/>
      <c r="P773" s="87"/>
      <c r="Q773" s="88"/>
      <c r="R773" s="88"/>
      <c r="S773" s="88"/>
      <c r="T773" s="89"/>
      <c r="U773" s="88"/>
      <c r="V773" s="88"/>
      <c r="W773" s="88"/>
      <c r="X773" s="88"/>
      <c r="Y773" s="88"/>
      <c r="Z773" s="88"/>
    </row>
    <row r="774" spans="1:26" ht="30" customHeight="1" x14ac:dyDescent="0.2">
      <c r="A774" s="88"/>
      <c r="B774" s="88"/>
      <c r="C774" s="88"/>
      <c r="D774" s="88"/>
      <c r="E774" s="88"/>
      <c r="F774" s="88"/>
      <c r="G774" s="88"/>
      <c r="H774" s="88"/>
      <c r="I774" s="88"/>
      <c r="J774" s="88"/>
      <c r="K774" s="88"/>
      <c r="L774" s="88"/>
      <c r="M774" s="88"/>
      <c r="N774" s="88"/>
      <c r="O774" s="87"/>
      <c r="P774" s="87"/>
      <c r="Q774" s="88"/>
      <c r="R774" s="88"/>
      <c r="S774" s="88"/>
      <c r="T774" s="89"/>
      <c r="U774" s="88"/>
      <c r="V774" s="88"/>
      <c r="W774" s="88"/>
      <c r="X774" s="88"/>
      <c r="Y774" s="88"/>
      <c r="Z774" s="88"/>
    </row>
    <row r="775" spans="1:26" ht="30" customHeight="1" x14ac:dyDescent="0.2">
      <c r="A775" s="88"/>
      <c r="B775" s="88"/>
      <c r="C775" s="88"/>
      <c r="D775" s="88"/>
      <c r="E775" s="88"/>
      <c r="F775" s="88"/>
      <c r="G775" s="88"/>
      <c r="H775" s="88"/>
      <c r="I775" s="88"/>
      <c r="J775" s="88"/>
      <c r="K775" s="88"/>
      <c r="L775" s="88"/>
      <c r="M775" s="88"/>
      <c r="N775" s="88"/>
      <c r="O775" s="87"/>
      <c r="P775" s="87"/>
      <c r="Q775" s="88"/>
      <c r="R775" s="88"/>
      <c r="S775" s="88"/>
      <c r="T775" s="89"/>
      <c r="U775" s="88"/>
      <c r="V775" s="88"/>
      <c r="W775" s="88"/>
      <c r="X775" s="88"/>
      <c r="Y775" s="88"/>
      <c r="Z775" s="88"/>
    </row>
    <row r="776" spans="1:26" ht="30" customHeight="1" x14ac:dyDescent="0.2">
      <c r="A776" s="88"/>
      <c r="B776" s="88"/>
      <c r="C776" s="88"/>
      <c r="D776" s="88"/>
      <c r="E776" s="88"/>
      <c r="F776" s="88"/>
      <c r="G776" s="88"/>
      <c r="H776" s="88"/>
      <c r="I776" s="88"/>
      <c r="J776" s="88"/>
      <c r="K776" s="88"/>
      <c r="L776" s="88"/>
      <c r="M776" s="88"/>
      <c r="N776" s="88"/>
      <c r="O776" s="87"/>
      <c r="P776" s="87"/>
      <c r="Q776" s="88"/>
      <c r="R776" s="88"/>
      <c r="S776" s="88"/>
      <c r="T776" s="89"/>
      <c r="U776" s="88"/>
      <c r="V776" s="88"/>
      <c r="W776" s="88"/>
      <c r="X776" s="88"/>
      <c r="Y776" s="88"/>
      <c r="Z776" s="88"/>
    </row>
    <row r="777" spans="1:26" ht="30" customHeight="1" x14ac:dyDescent="0.2">
      <c r="A777" s="88"/>
      <c r="B777" s="88"/>
      <c r="C777" s="88"/>
      <c r="D777" s="88"/>
      <c r="E777" s="88"/>
      <c r="F777" s="88"/>
      <c r="G777" s="88"/>
      <c r="H777" s="88"/>
      <c r="I777" s="88"/>
      <c r="J777" s="88"/>
      <c r="K777" s="88"/>
      <c r="L777" s="88"/>
      <c r="M777" s="88"/>
      <c r="N777" s="88"/>
      <c r="O777" s="87"/>
      <c r="P777" s="87"/>
      <c r="Q777" s="88"/>
      <c r="R777" s="88"/>
      <c r="S777" s="88"/>
      <c r="T777" s="89"/>
      <c r="U777" s="88"/>
      <c r="V777" s="88"/>
      <c r="W777" s="88"/>
      <c r="X777" s="88"/>
      <c r="Y777" s="88"/>
      <c r="Z777" s="88"/>
    </row>
    <row r="778" spans="1:26" ht="30" customHeight="1" x14ac:dyDescent="0.2">
      <c r="A778" s="88"/>
      <c r="B778" s="88"/>
      <c r="C778" s="88"/>
      <c r="D778" s="88"/>
      <c r="E778" s="88"/>
      <c r="F778" s="88"/>
      <c r="G778" s="88"/>
      <c r="H778" s="88"/>
      <c r="I778" s="88"/>
      <c r="J778" s="88"/>
      <c r="K778" s="88"/>
      <c r="L778" s="88"/>
      <c r="M778" s="88"/>
      <c r="N778" s="88"/>
      <c r="O778" s="87"/>
      <c r="P778" s="87"/>
      <c r="Q778" s="88"/>
      <c r="R778" s="88"/>
      <c r="S778" s="88"/>
      <c r="T778" s="89"/>
      <c r="U778" s="88"/>
      <c r="V778" s="88"/>
      <c r="W778" s="88"/>
      <c r="X778" s="88"/>
      <c r="Y778" s="88"/>
      <c r="Z778" s="88"/>
    </row>
    <row r="779" spans="1:26" ht="30" customHeight="1" x14ac:dyDescent="0.2">
      <c r="A779" s="88"/>
      <c r="B779" s="88"/>
      <c r="C779" s="88"/>
      <c r="D779" s="88"/>
      <c r="E779" s="88"/>
      <c r="F779" s="88"/>
      <c r="G779" s="88"/>
      <c r="H779" s="88"/>
      <c r="I779" s="88"/>
      <c r="J779" s="88"/>
      <c r="K779" s="88"/>
      <c r="L779" s="88"/>
      <c r="M779" s="88"/>
      <c r="N779" s="88"/>
      <c r="O779" s="87"/>
      <c r="P779" s="87"/>
      <c r="Q779" s="88"/>
      <c r="R779" s="88"/>
      <c r="S779" s="88"/>
      <c r="T779" s="89"/>
      <c r="U779" s="88"/>
      <c r="V779" s="88"/>
      <c r="W779" s="88"/>
      <c r="X779" s="88"/>
      <c r="Y779" s="88"/>
      <c r="Z779" s="88"/>
    </row>
    <row r="780" spans="1:26" ht="30" customHeight="1" x14ac:dyDescent="0.2">
      <c r="A780" s="88"/>
      <c r="B780" s="88"/>
      <c r="C780" s="88"/>
      <c r="D780" s="88"/>
      <c r="E780" s="88"/>
      <c r="F780" s="88"/>
      <c r="G780" s="88"/>
      <c r="H780" s="88"/>
      <c r="I780" s="88"/>
      <c r="J780" s="88"/>
      <c r="K780" s="88"/>
      <c r="L780" s="88"/>
      <c r="M780" s="88"/>
      <c r="N780" s="88"/>
      <c r="O780" s="87"/>
      <c r="P780" s="87"/>
      <c r="Q780" s="88"/>
      <c r="R780" s="88"/>
      <c r="S780" s="88"/>
      <c r="T780" s="89"/>
      <c r="U780" s="88"/>
      <c r="V780" s="88"/>
      <c r="W780" s="88"/>
      <c r="X780" s="88"/>
      <c r="Y780" s="88"/>
      <c r="Z780" s="88"/>
    </row>
    <row r="781" spans="1:26" ht="30" customHeight="1" x14ac:dyDescent="0.2">
      <c r="A781" s="88"/>
      <c r="B781" s="88"/>
      <c r="C781" s="88"/>
      <c r="D781" s="88"/>
      <c r="E781" s="88"/>
      <c r="F781" s="88"/>
      <c r="G781" s="88"/>
      <c r="H781" s="88"/>
      <c r="I781" s="88"/>
      <c r="J781" s="88"/>
      <c r="K781" s="88"/>
      <c r="L781" s="88"/>
      <c r="M781" s="88"/>
      <c r="N781" s="88"/>
      <c r="O781" s="87"/>
      <c r="P781" s="87"/>
      <c r="Q781" s="88"/>
      <c r="R781" s="88"/>
      <c r="S781" s="88"/>
      <c r="T781" s="89"/>
      <c r="U781" s="88"/>
      <c r="V781" s="88"/>
      <c r="W781" s="88"/>
      <c r="X781" s="88"/>
      <c r="Y781" s="88"/>
      <c r="Z781" s="88"/>
    </row>
    <row r="782" spans="1:26" ht="30" customHeight="1" x14ac:dyDescent="0.2">
      <c r="A782" s="88"/>
      <c r="B782" s="88"/>
      <c r="C782" s="88"/>
      <c r="D782" s="88"/>
      <c r="E782" s="88"/>
      <c r="F782" s="88"/>
      <c r="G782" s="88"/>
      <c r="H782" s="88"/>
      <c r="I782" s="88"/>
      <c r="J782" s="88"/>
      <c r="K782" s="88"/>
      <c r="L782" s="88"/>
      <c r="M782" s="88"/>
      <c r="N782" s="88"/>
      <c r="O782" s="87"/>
      <c r="P782" s="87"/>
      <c r="Q782" s="88"/>
      <c r="R782" s="88"/>
      <c r="S782" s="88"/>
      <c r="T782" s="89"/>
      <c r="U782" s="88"/>
      <c r="V782" s="88"/>
      <c r="W782" s="88"/>
      <c r="X782" s="88"/>
      <c r="Y782" s="88"/>
      <c r="Z782" s="88"/>
    </row>
    <row r="783" spans="1:26" ht="30" customHeight="1" x14ac:dyDescent="0.2">
      <c r="A783" s="88"/>
      <c r="B783" s="88"/>
      <c r="C783" s="88"/>
      <c r="D783" s="88"/>
      <c r="E783" s="88"/>
      <c r="F783" s="88"/>
      <c r="G783" s="88"/>
      <c r="H783" s="88"/>
      <c r="I783" s="88"/>
      <c r="J783" s="88"/>
      <c r="K783" s="88"/>
      <c r="L783" s="88"/>
      <c r="M783" s="88"/>
      <c r="N783" s="88"/>
      <c r="O783" s="87"/>
      <c r="P783" s="87"/>
      <c r="Q783" s="88"/>
      <c r="R783" s="88"/>
      <c r="S783" s="88"/>
      <c r="T783" s="89"/>
      <c r="U783" s="88"/>
      <c r="V783" s="88"/>
      <c r="W783" s="88"/>
      <c r="X783" s="88"/>
      <c r="Y783" s="88"/>
      <c r="Z783" s="88"/>
    </row>
    <row r="784" spans="1:26" ht="30" customHeight="1" x14ac:dyDescent="0.2">
      <c r="A784" s="88"/>
      <c r="B784" s="88"/>
      <c r="C784" s="88"/>
      <c r="D784" s="88"/>
      <c r="E784" s="88"/>
      <c r="F784" s="88"/>
      <c r="G784" s="88"/>
      <c r="H784" s="88"/>
      <c r="I784" s="88"/>
      <c r="J784" s="88"/>
      <c r="K784" s="88"/>
      <c r="L784" s="88"/>
      <c r="M784" s="88"/>
      <c r="N784" s="88"/>
      <c r="O784" s="87"/>
      <c r="P784" s="87"/>
      <c r="Q784" s="88"/>
      <c r="R784" s="88"/>
      <c r="S784" s="88"/>
      <c r="T784" s="89"/>
      <c r="U784" s="88"/>
      <c r="V784" s="88"/>
      <c r="W784" s="88"/>
      <c r="X784" s="88"/>
      <c r="Y784" s="88"/>
      <c r="Z784" s="88"/>
    </row>
    <row r="785" spans="1:26" ht="30" customHeight="1" x14ac:dyDescent="0.2">
      <c r="A785" s="88"/>
      <c r="B785" s="88"/>
      <c r="C785" s="88"/>
      <c r="D785" s="88"/>
      <c r="E785" s="88"/>
      <c r="F785" s="88"/>
      <c r="G785" s="88"/>
      <c r="H785" s="88"/>
      <c r="I785" s="88"/>
      <c r="J785" s="88"/>
      <c r="K785" s="88"/>
      <c r="L785" s="88"/>
      <c r="M785" s="88"/>
      <c r="N785" s="88"/>
      <c r="O785" s="87"/>
      <c r="P785" s="87"/>
      <c r="Q785" s="88"/>
      <c r="R785" s="88"/>
      <c r="S785" s="88"/>
      <c r="T785" s="89"/>
      <c r="U785" s="88"/>
      <c r="V785" s="88"/>
      <c r="W785" s="88"/>
      <c r="X785" s="88"/>
      <c r="Y785" s="88"/>
      <c r="Z785" s="88"/>
    </row>
    <row r="786" spans="1:26" ht="30" customHeight="1" x14ac:dyDescent="0.2">
      <c r="A786" s="88"/>
      <c r="B786" s="88"/>
      <c r="C786" s="88"/>
      <c r="D786" s="88"/>
      <c r="E786" s="88"/>
      <c r="F786" s="88"/>
      <c r="G786" s="88"/>
      <c r="H786" s="88"/>
      <c r="I786" s="88"/>
      <c r="J786" s="88"/>
      <c r="K786" s="88"/>
      <c r="L786" s="88"/>
      <c r="M786" s="88"/>
      <c r="N786" s="88"/>
      <c r="O786" s="87"/>
      <c r="P786" s="87"/>
      <c r="Q786" s="88"/>
      <c r="R786" s="88"/>
      <c r="S786" s="88"/>
      <c r="T786" s="89"/>
      <c r="U786" s="88"/>
      <c r="V786" s="88"/>
      <c r="W786" s="88"/>
      <c r="X786" s="88"/>
      <c r="Y786" s="88"/>
      <c r="Z786" s="88"/>
    </row>
    <row r="787" spans="1:26" ht="30" customHeight="1" x14ac:dyDescent="0.2">
      <c r="A787" s="88"/>
      <c r="B787" s="88"/>
      <c r="C787" s="88"/>
      <c r="D787" s="88"/>
      <c r="E787" s="88"/>
      <c r="F787" s="88"/>
      <c r="G787" s="88"/>
      <c r="H787" s="88"/>
      <c r="I787" s="88"/>
      <c r="J787" s="88"/>
      <c r="K787" s="88"/>
      <c r="L787" s="88"/>
      <c r="M787" s="88"/>
      <c r="N787" s="88"/>
      <c r="O787" s="87"/>
      <c r="P787" s="87"/>
      <c r="Q787" s="88"/>
      <c r="R787" s="88"/>
      <c r="S787" s="88"/>
      <c r="T787" s="89"/>
      <c r="U787" s="88"/>
      <c r="V787" s="88"/>
      <c r="W787" s="88"/>
      <c r="X787" s="88"/>
      <c r="Y787" s="88"/>
      <c r="Z787" s="88"/>
    </row>
    <row r="788" spans="1:26" ht="30" customHeight="1" x14ac:dyDescent="0.2">
      <c r="A788" s="88"/>
      <c r="B788" s="88"/>
      <c r="C788" s="88"/>
      <c r="D788" s="88"/>
      <c r="E788" s="88"/>
      <c r="F788" s="88"/>
      <c r="G788" s="88"/>
      <c r="H788" s="88"/>
      <c r="I788" s="88"/>
      <c r="J788" s="88"/>
      <c r="K788" s="88"/>
      <c r="L788" s="88"/>
      <c r="M788" s="88"/>
      <c r="N788" s="88"/>
      <c r="O788" s="87"/>
      <c r="P788" s="87"/>
      <c r="Q788" s="88"/>
      <c r="R788" s="88"/>
      <c r="S788" s="88"/>
      <c r="T788" s="89"/>
      <c r="U788" s="88"/>
      <c r="V788" s="88"/>
      <c r="W788" s="88"/>
      <c r="X788" s="88"/>
      <c r="Y788" s="88"/>
      <c r="Z788" s="88"/>
    </row>
    <row r="789" spans="1:26" ht="30" customHeight="1" x14ac:dyDescent="0.2">
      <c r="A789" s="88"/>
      <c r="B789" s="88"/>
      <c r="C789" s="88"/>
      <c r="D789" s="88"/>
      <c r="E789" s="88"/>
      <c r="F789" s="88"/>
      <c r="G789" s="88"/>
      <c r="H789" s="88"/>
      <c r="I789" s="88"/>
      <c r="J789" s="88"/>
      <c r="K789" s="88"/>
      <c r="L789" s="88"/>
      <c r="M789" s="88"/>
      <c r="N789" s="88"/>
      <c r="O789" s="87"/>
      <c r="P789" s="87"/>
      <c r="Q789" s="88"/>
      <c r="R789" s="88"/>
      <c r="S789" s="88"/>
      <c r="T789" s="89"/>
      <c r="U789" s="88"/>
      <c r="V789" s="88"/>
      <c r="W789" s="88"/>
      <c r="X789" s="88"/>
      <c r="Y789" s="88"/>
      <c r="Z789" s="88"/>
    </row>
    <row r="790" spans="1:26" ht="30" customHeight="1" x14ac:dyDescent="0.2">
      <c r="A790" s="88"/>
      <c r="B790" s="88"/>
      <c r="C790" s="88"/>
      <c r="D790" s="88"/>
      <c r="E790" s="88"/>
      <c r="F790" s="88"/>
      <c r="G790" s="88"/>
      <c r="H790" s="88"/>
      <c r="I790" s="88"/>
      <c r="J790" s="88"/>
      <c r="K790" s="88"/>
      <c r="L790" s="88"/>
      <c r="M790" s="88"/>
      <c r="N790" s="88"/>
      <c r="O790" s="87"/>
      <c r="P790" s="87"/>
      <c r="Q790" s="88"/>
      <c r="R790" s="88"/>
      <c r="S790" s="88"/>
      <c r="T790" s="89"/>
      <c r="U790" s="88"/>
      <c r="V790" s="88"/>
      <c r="W790" s="88"/>
      <c r="X790" s="88"/>
      <c r="Y790" s="88"/>
      <c r="Z790" s="88"/>
    </row>
    <row r="791" spans="1:26" ht="30" customHeight="1" x14ac:dyDescent="0.2">
      <c r="A791" s="88"/>
      <c r="B791" s="88"/>
      <c r="C791" s="88"/>
      <c r="D791" s="88"/>
      <c r="E791" s="88"/>
      <c r="F791" s="88"/>
      <c r="G791" s="88"/>
      <c r="H791" s="88"/>
      <c r="I791" s="88"/>
      <c r="J791" s="88"/>
      <c r="K791" s="88"/>
      <c r="L791" s="88"/>
      <c r="M791" s="88"/>
      <c r="N791" s="88"/>
      <c r="O791" s="87"/>
      <c r="P791" s="87"/>
      <c r="Q791" s="88"/>
      <c r="R791" s="88"/>
      <c r="S791" s="88"/>
      <c r="T791" s="89"/>
      <c r="U791" s="88"/>
      <c r="V791" s="88"/>
      <c r="W791" s="88"/>
      <c r="X791" s="88"/>
      <c r="Y791" s="88"/>
      <c r="Z791" s="88"/>
    </row>
    <row r="792" spans="1:26" ht="30" customHeight="1" x14ac:dyDescent="0.2">
      <c r="A792" s="88"/>
      <c r="B792" s="88"/>
      <c r="C792" s="88"/>
      <c r="D792" s="88"/>
      <c r="E792" s="88"/>
      <c r="F792" s="88"/>
      <c r="G792" s="88"/>
      <c r="H792" s="88"/>
      <c r="I792" s="88"/>
      <c r="J792" s="88"/>
      <c r="K792" s="88"/>
      <c r="L792" s="88"/>
      <c r="M792" s="88"/>
      <c r="N792" s="88"/>
      <c r="O792" s="87"/>
      <c r="P792" s="87"/>
      <c r="Q792" s="88"/>
      <c r="R792" s="88"/>
      <c r="S792" s="88"/>
      <c r="T792" s="89"/>
      <c r="U792" s="88"/>
      <c r="V792" s="88"/>
      <c r="W792" s="88"/>
      <c r="X792" s="88"/>
      <c r="Y792" s="88"/>
      <c r="Z792" s="88"/>
    </row>
    <row r="793" spans="1:26" ht="30" customHeight="1" x14ac:dyDescent="0.2">
      <c r="A793" s="88"/>
      <c r="B793" s="88"/>
      <c r="C793" s="88"/>
      <c r="D793" s="88"/>
      <c r="E793" s="88"/>
      <c r="F793" s="88"/>
      <c r="G793" s="88"/>
      <c r="H793" s="88"/>
      <c r="I793" s="88"/>
      <c r="J793" s="88"/>
      <c r="K793" s="88"/>
      <c r="L793" s="88"/>
      <c r="M793" s="88"/>
      <c r="N793" s="88"/>
      <c r="O793" s="87"/>
      <c r="P793" s="87"/>
      <c r="Q793" s="88"/>
      <c r="R793" s="88"/>
      <c r="S793" s="88"/>
      <c r="T793" s="89"/>
      <c r="U793" s="88"/>
      <c r="V793" s="88"/>
      <c r="W793" s="88"/>
      <c r="X793" s="88"/>
      <c r="Y793" s="88"/>
      <c r="Z793" s="88"/>
    </row>
    <row r="794" spans="1:26" ht="30" customHeight="1" x14ac:dyDescent="0.2">
      <c r="A794" s="88"/>
      <c r="B794" s="88"/>
      <c r="C794" s="88"/>
      <c r="D794" s="88"/>
      <c r="E794" s="88"/>
      <c r="F794" s="88"/>
      <c r="G794" s="88"/>
      <c r="H794" s="88"/>
      <c r="I794" s="88"/>
      <c r="J794" s="88"/>
      <c r="K794" s="88"/>
      <c r="L794" s="88"/>
      <c r="M794" s="88"/>
      <c r="N794" s="88"/>
      <c r="O794" s="87"/>
      <c r="P794" s="87"/>
      <c r="Q794" s="88"/>
      <c r="R794" s="88"/>
      <c r="S794" s="88"/>
      <c r="T794" s="89"/>
      <c r="U794" s="88"/>
      <c r="V794" s="88"/>
      <c r="W794" s="88"/>
      <c r="X794" s="88"/>
      <c r="Y794" s="88"/>
      <c r="Z794" s="88"/>
    </row>
    <row r="795" spans="1:26" ht="30" customHeight="1" x14ac:dyDescent="0.2">
      <c r="A795" s="88"/>
      <c r="B795" s="88"/>
      <c r="C795" s="88"/>
      <c r="D795" s="88"/>
      <c r="E795" s="88"/>
      <c r="F795" s="88"/>
      <c r="G795" s="88"/>
      <c r="H795" s="88"/>
      <c r="I795" s="88"/>
      <c r="J795" s="88"/>
      <c r="K795" s="88"/>
      <c r="L795" s="88"/>
      <c r="M795" s="88"/>
      <c r="N795" s="88"/>
      <c r="O795" s="87"/>
      <c r="P795" s="87"/>
      <c r="Q795" s="88"/>
      <c r="R795" s="88"/>
      <c r="S795" s="88"/>
      <c r="T795" s="89"/>
      <c r="U795" s="88"/>
      <c r="V795" s="88"/>
      <c r="W795" s="88"/>
      <c r="X795" s="88"/>
      <c r="Y795" s="88"/>
      <c r="Z795" s="88"/>
    </row>
    <row r="796" spans="1:26" ht="30" customHeight="1" x14ac:dyDescent="0.2">
      <c r="A796" s="88"/>
      <c r="B796" s="88"/>
      <c r="C796" s="88"/>
      <c r="D796" s="88"/>
      <c r="E796" s="88"/>
      <c r="F796" s="88"/>
      <c r="G796" s="88"/>
      <c r="H796" s="88"/>
      <c r="I796" s="88"/>
      <c r="J796" s="88"/>
      <c r="K796" s="88"/>
      <c r="L796" s="88"/>
      <c r="M796" s="88"/>
      <c r="N796" s="88"/>
      <c r="O796" s="87"/>
      <c r="P796" s="87"/>
      <c r="Q796" s="88"/>
      <c r="R796" s="88"/>
      <c r="S796" s="88"/>
      <c r="T796" s="89"/>
      <c r="U796" s="88"/>
      <c r="V796" s="88"/>
      <c r="W796" s="88"/>
      <c r="X796" s="88"/>
      <c r="Y796" s="88"/>
      <c r="Z796" s="88"/>
    </row>
    <row r="797" spans="1:26" ht="30" customHeight="1" x14ac:dyDescent="0.2">
      <c r="A797" s="88"/>
      <c r="B797" s="88"/>
      <c r="C797" s="88"/>
      <c r="D797" s="88"/>
      <c r="E797" s="88"/>
      <c r="F797" s="88"/>
      <c r="G797" s="88"/>
      <c r="H797" s="88"/>
      <c r="I797" s="88"/>
      <c r="J797" s="88"/>
      <c r="K797" s="88"/>
      <c r="L797" s="88"/>
      <c r="M797" s="88"/>
      <c r="N797" s="88"/>
      <c r="O797" s="87"/>
      <c r="P797" s="87"/>
      <c r="Q797" s="88"/>
      <c r="R797" s="88"/>
      <c r="S797" s="88"/>
      <c r="T797" s="89"/>
      <c r="U797" s="88"/>
      <c r="V797" s="88"/>
      <c r="W797" s="88"/>
      <c r="X797" s="88"/>
      <c r="Y797" s="88"/>
      <c r="Z797" s="88"/>
    </row>
    <row r="798" spans="1:26" ht="30" customHeight="1" x14ac:dyDescent="0.2">
      <c r="A798" s="88"/>
      <c r="B798" s="88"/>
      <c r="C798" s="88"/>
      <c r="D798" s="88"/>
      <c r="E798" s="88"/>
      <c r="F798" s="88"/>
      <c r="G798" s="88"/>
      <c r="H798" s="88"/>
      <c r="I798" s="88"/>
      <c r="J798" s="88"/>
      <c r="K798" s="88"/>
      <c r="L798" s="88"/>
      <c r="M798" s="88"/>
      <c r="N798" s="88"/>
      <c r="O798" s="87"/>
      <c r="P798" s="87"/>
      <c r="Q798" s="88"/>
      <c r="R798" s="88"/>
      <c r="S798" s="88"/>
      <c r="T798" s="89"/>
      <c r="U798" s="88"/>
      <c r="V798" s="88"/>
      <c r="W798" s="88"/>
      <c r="X798" s="88"/>
      <c r="Y798" s="88"/>
      <c r="Z798" s="88"/>
    </row>
    <row r="799" spans="1:26" ht="30" customHeight="1" x14ac:dyDescent="0.2">
      <c r="A799" s="88"/>
      <c r="B799" s="88"/>
      <c r="C799" s="88"/>
      <c r="D799" s="88"/>
      <c r="E799" s="88"/>
      <c r="F799" s="88"/>
      <c r="G799" s="88"/>
      <c r="H799" s="88"/>
      <c r="I799" s="88"/>
      <c r="J799" s="88"/>
      <c r="K799" s="88"/>
      <c r="L799" s="88"/>
      <c r="M799" s="88"/>
      <c r="N799" s="88"/>
      <c r="O799" s="87"/>
      <c r="P799" s="87"/>
      <c r="Q799" s="88"/>
      <c r="R799" s="88"/>
      <c r="S799" s="88"/>
      <c r="T799" s="89"/>
      <c r="U799" s="88"/>
      <c r="V799" s="88"/>
      <c r="W799" s="88"/>
      <c r="X799" s="88"/>
      <c r="Y799" s="88"/>
      <c r="Z799" s="88"/>
    </row>
    <row r="800" spans="1:26" ht="30" customHeight="1" x14ac:dyDescent="0.2">
      <c r="A800" s="88"/>
      <c r="B800" s="88"/>
      <c r="C800" s="88"/>
      <c r="D800" s="88"/>
      <c r="E800" s="88"/>
      <c r="F800" s="88"/>
      <c r="G800" s="88"/>
      <c r="H800" s="88"/>
      <c r="I800" s="88"/>
      <c r="J800" s="88"/>
      <c r="K800" s="88"/>
      <c r="L800" s="88"/>
      <c r="M800" s="88"/>
      <c r="N800" s="88"/>
      <c r="O800" s="87"/>
      <c r="P800" s="87"/>
      <c r="Q800" s="88"/>
      <c r="R800" s="88"/>
      <c r="S800" s="88"/>
      <c r="T800" s="89"/>
      <c r="U800" s="88"/>
      <c r="V800" s="88"/>
      <c r="W800" s="88"/>
      <c r="X800" s="88"/>
      <c r="Y800" s="88"/>
      <c r="Z800" s="88"/>
    </row>
    <row r="801" spans="1:26" ht="30" customHeight="1" x14ac:dyDescent="0.2">
      <c r="A801" s="88"/>
      <c r="B801" s="88"/>
      <c r="C801" s="88"/>
      <c r="D801" s="88"/>
      <c r="E801" s="88"/>
      <c r="F801" s="88"/>
      <c r="G801" s="88"/>
      <c r="H801" s="88"/>
      <c r="I801" s="88"/>
      <c r="J801" s="88"/>
      <c r="K801" s="88"/>
      <c r="L801" s="88"/>
      <c r="M801" s="88"/>
      <c r="N801" s="88"/>
      <c r="O801" s="87"/>
      <c r="P801" s="87"/>
      <c r="Q801" s="88"/>
      <c r="R801" s="88"/>
      <c r="S801" s="88"/>
      <c r="T801" s="89"/>
      <c r="U801" s="88"/>
      <c r="V801" s="88"/>
      <c r="W801" s="88"/>
      <c r="X801" s="88"/>
      <c r="Y801" s="88"/>
      <c r="Z801" s="88"/>
    </row>
    <row r="802" spans="1:26" ht="30" customHeight="1" x14ac:dyDescent="0.2">
      <c r="A802" s="88"/>
      <c r="B802" s="88"/>
      <c r="C802" s="88"/>
      <c r="D802" s="88"/>
      <c r="E802" s="88"/>
      <c r="F802" s="88"/>
      <c r="G802" s="88"/>
      <c r="H802" s="88"/>
      <c r="I802" s="88"/>
      <c r="J802" s="88"/>
      <c r="K802" s="88"/>
      <c r="L802" s="88"/>
      <c r="M802" s="88"/>
      <c r="N802" s="88"/>
      <c r="O802" s="87"/>
      <c r="P802" s="87"/>
      <c r="Q802" s="88"/>
      <c r="R802" s="88"/>
      <c r="S802" s="88"/>
      <c r="T802" s="89"/>
      <c r="U802" s="88"/>
      <c r="V802" s="88"/>
      <c r="W802" s="88"/>
      <c r="X802" s="88"/>
      <c r="Y802" s="88"/>
      <c r="Z802" s="88"/>
    </row>
    <row r="803" spans="1:26" ht="30" customHeight="1" x14ac:dyDescent="0.2">
      <c r="A803" s="88"/>
      <c r="B803" s="88"/>
      <c r="C803" s="88"/>
      <c r="D803" s="88"/>
      <c r="E803" s="88"/>
      <c r="F803" s="88"/>
      <c r="G803" s="88"/>
      <c r="H803" s="88"/>
      <c r="I803" s="88"/>
      <c r="J803" s="88"/>
      <c r="K803" s="88"/>
      <c r="L803" s="88"/>
      <c r="M803" s="88"/>
      <c r="N803" s="88"/>
      <c r="O803" s="87"/>
      <c r="P803" s="87"/>
      <c r="Q803" s="88"/>
      <c r="R803" s="88"/>
      <c r="S803" s="88"/>
      <c r="T803" s="89"/>
      <c r="U803" s="88"/>
      <c r="V803" s="88"/>
      <c r="W803" s="88"/>
      <c r="X803" s="88"/>
      <c r="Y803" s="88"/>
      <c r="Z803" s="88"/>
    </row>
    <row r="804" spans="1:26" ht="30" customHeight="1" x14ac:dyDescent="0.2">
      <c r="A804" s="88"/>
      <c r="B804" s="88"/>
      <c r="C804" s="88"/>
      <c r="D804" s="88"/>
      <c r="E804" s="88"/>
      <c r="F804" s="88"/>
      <c r="G804" s="88"/>
      <c r="H804" s="88"/>
      <c r="I804" s="88"/>
      <c r="J804" s="88"/>
      <c r="K804" s="88"/>
      <c r="L804" s="88"/>
      <c r="M804" s="88"/>
      <c r="N804" s="88"/>
      <c r="O804" s="87"/>
      <c r="P804" s="87"/>
      <c r="Q804" s="88"/>
      <c r="R804" s="88"/>
      <c r="S804" s="88"/>
      <c r="T804" s="89"/>
      <c r="U804" s="88"/>
      <c r="V804" s="88"/>
      <c r="W804" s="88"/>
      <c r="X804" s="88"/>
      <c r="Y804" s="88"/>
      <c r="Z804" s="88"/>
    </row>
    <row r="805" spans="1:26" ht="30" customHeight="1" x14ac:dyDescent="0.2">
      <c r="A805" s="88"/>
      <c r="B805" s="88"/>
      <c r="C805" s="88"/>
      <c r="D805" s="88"/>
      <c r="E805" s="88"/>
      <c r="F805" s="88"/>
      <c r="G805" s="88"/>
      <c r="H805" s="88"/>
      <c r="I805" s="88"/>
      <c r="J805" s="88"/>
      <c r="K805" s="88"/>
      <c r="L805" s="88"/>
      <c r="M805" s="88"/>
      <c r="N805" s="88"/>
      <c r="O805" s="87"/>
      <c r="P805" s="87"/>
      <c r="Q805" s="88"/>
      <c r="R805" s="88"/>
      <c r="S805" s="88"/>
      <c r="T805" s="89"/>
      <c r="U805" s="88"/>
      <c r="V805" s="88"/>
      <c r="W805" s="88"/>
      <c r="X805" s="88"/>
      <c r="Y805" s="88"/>
      <c r="Z805" s="88"/>
    </row>
    <row r="806" spans="1:26" ht="30" customHeight="1" x14ac:dyDescent="0.2">
      <c r="A806" s="88"/>
      <c r="B806" s="88"/>
      <c r="C806" s="88"/>
      <c r="D806" s="88"/>
      <c r="E806" s="88"/>
      <c r="F806" s="88"/>
      <c r="G806" s="88"/>
      <c r="H806" s="88"/>
      <c r="I806" s="88"/>
      <c r="J806" s="88"/>
      <c r="K806" s="88"/>
      <c r="L806" s="88"/>
      <c r="M806" s="88"/>
      <c r="N806" s="88"/>
      <c r="O806" s="87"/>
      <c r="P806" s="87"/>
      <c r="Q806" s="88"/>
      <c r="R806" s="88"/>
      <c r="S806" s="88"/>
      <c r="T806" s="89"/>
      <c r="U806" s="88"/>
      <c r="V806" s="88"/>
      <c r="W806" s="88"/>
      <c r="X806" s="88"/>
      <c r="Y806" s="88"/>
      <c r="Z806" s="88"/>
    </row>
    <row r="807" spans="1:26" ht="30" customHeight="1" x14ac:dyDescent="0.2">
      <c r="A807" s="88"/>
      <c r="B807" s="88"/>
      <c r="C807" s="88"/>
      <c r="D807" s="88"/>
      <c r="E807" s="88"/>
      <c r="F807" s="88"/>
      <c r="G807" s="88"/>
      <c r="H807" s="88"/>
      <c r="I807" s="88"/>
      <c r="J807" s="88"/>
      <c r="K807" s="88"/>
      <c r="L807" s="88"/>
      <c r="M807" s="88"/>
      <c r="N807" s="88"/>
      <c r="O807" s="87"/>
      <c r="P807" s="87"/>
      <c r="Q807" s="88"/>
      <c r="R807" s="88"/>
      <c r="S807" s="88"/>
      <c r="T807" s="89"/>
      <c r="U807" s="88"/>
      <c r="V807" s="88"/>
      <c r="W807" s="88"/>
      <c r="X807" s="88"/>
      <c r="Y807" s="88"/>
      <c r="Z807" s="88"/>
    </row>
    <row r="808" spans="1:26" ht="30" customHeight="1" x14ac:dyDescent="0.2">
      <c r="A808" s="88"/>
      <c r="B808" s="88"/>
      <c r="C808" s="88"/>
      <c r="D808" s="88"/>
      <c r="E808" s="88"/>
      <c r="F808" s="88"/>
      <c r="G808" s="88"/>
      <c r="H808" s="88"/>
      <c r="I808" s="88"/>
      <c r="J808" s="88"/>
      <c r="K808" s="88"/>
      <c r="L808" s="88"/>
      <c r="M808" s="88"/>
      <c r="N808" s="88"/>
      <c r="O808" s="87"/>
      <c r="P808" s="87"/>
      <c r="Q808" s="88"/>
      <c r="R808" s="88"/>
      <c r="S808" s="88"/>
      <c r="T808" s="89"/>
      <c r="U808" s="88"/>
      <c r="V808" s="88"/>
      <c r="W808" s="88"/>
      <c r="X808" s="88"/>
      <c r="Y808" s="88"/>
      <c r="Z808" s="88"/>
    </row>
    <row r="809" spans="1:26" ht="30" customHeight="1" x14ac:dyDescent="0.2">
      <c r="A809" s="88"/>
      <c r="B809" s="88"/>
      <c r="C809" s="88"/>
      <c r="D809" s="88"/>
      <c r="E809" s="88"/>
      <c r="F809" s="88"/>
      <c r="G809" s="88"/>
      <c r="H809" s="88"/>
      <c r="I809" s="88"/>
      <c r="J809" s="88"/>
      <c r="K809" s="88"/>
      <c r="L809" s="88"/>
      <c r="M809" s="88"/>
      <c r="N809" s="88"/>
      <c r="O809" s="87"/>
      <c r="P809" s="87"/>
      <c r="Q809" s="88"/>
      <c r="R809" s="88"/>
      <c r="S809" s="88"/>
      <c r="T809" s="89"/>
      <c r="U809" s="88"/>
      <c r="V809" s="88"/>
      <c r="W809" s="88"/>
      <c r="X809" s="88"/>
      <c r="Y809" s="88"/>
      <c r="Z809" s="88"/>
    </row>
    <row r="810" spans="1:26" ht="30" customHeight="1" x14ac:dyDescent="0.2">
      <c r="A810" s="88"/>
      <c r="B810" s="88"/>
      <c r="C810" s="88"/>
      <c r="D810" s="88"/>
      <c r="E810" s="88"/>
      <c r="F810" s="88"/>
      <c r="G810" s="88"/>
      <c r="H810" s="88"/>
      <c r="I810" s="88"/>
      <c r="J810" s="88"/>
      <c r="K810" s="88"/>
      <c r="L810" s="88"/>
      <c r="M810" s="88"/>
      <c r="N810" s="88"/>
      <c r="O810" s="87"/>
      <c r="P810" s="87"/>
      <c r="Q810" s="88"/>
      <c r="R810" s="88"/>
      <c r="S810" s="88"/>
      <c r="T810" s="89"/>
      <c r="U810" s="88"/>
      <c r="V810" s="88"/>
      <c r="W810" s="88"/>
      <c r="X810" s="88"/>
      <c r="Y810" s="88"/>
      <c r="Z810" s="88"/>
    </row>
    <row r="811" spans="1:26" ht="30" customHeight="1" x14ac:dyDescent="0.2">
      <c r="A811" s="88"/>
      <c r="B811" s="88"/>
      <c r="C811" s="88"/>
      <c r="D811" s="88"/>
      <c r="E811" s="88"/>
      <c r="F811" s="88"/>
      <c r="G811" s="88"/>
      <c r="H811" s="88"/>
      <c r="I811" s="88"/>
      <c r="J811" s="88"/>
      <c r="K811" s="88"/>
      <c r="L811" s="88"/>
      <c r="M811" s="88"/>
      <c r="N811" s="88"/>
      <c r="O811" s="87"/>
      <c r="P811" s="87"/>
      <c r="Q811" s="88"/>
      <c r="R811" s="88"/>
      <c r="S811" s="88"/>
      <c r="T811" s="89"/>
      <c r="U811" s="88"/>
      <c r="V811" s="88"/>
      <c r="W811" s="88"/>
      <c r="X811" s="88"/>
      <c r="Y811" s="88"/>
      <c r="Z811" s="88"/>
    </row>
    <row r="812" spans="1:26" ht="30" customHeight="1" x14ac:dyDescent="0.2">
      <c r="A812" s="88"/>
      <c r="B812" s="88"/>
      <c r="C812" s="88"/>
      <c r="D812" s="88"/>
      <c r="E812" s="88"/>
      <c r="F812" s="88"/>
      <c r="G812" s="88"/>
      <c r="H812" s="88"/>
      <c r="I812" s="88"/>
      <c r="J812" s="88"/>
      <c r="K812" s="88"/>
      <c r="L812" s="88"/>
      <c r="M812" s="88"/>
      <c r="N812" s="88"/>
      <c r="O812" s="87"/>
      <c r="P812" s="87"/>
      <c r="Q812" s="88"/>
      <c r="R812" s="88"/>
      <c r="S812" s="88"/>
      <c r="T812" s="89"/>
      <c r="U812" s="88"/>
      <c r="V812" s="88"/>
      <c r="W812" s="88"/>
      <c r="X812" s="88"/>
      <c r="Y812" s="88"/>
      <c r="Z812" s="88"/>
    </row>
    <row r="813" spans="1:26" ht="30" customHeight="1" x14ac:dyDescent="0.2">
      <c r="A813" s="88"/>
      <c r="B813" s="88"/>
      <c r="C813" s="88"/>
      <c r="D813" s="88"/>
      <c r="E813" s="88"/>
      <c r="F813" s="88"/>
      <c r="G813" s="88"/>
      <c r="H813" s="88"/>
      <c r="I813" s="88"/>
      <c r="J813" s="88"/>
      <c r="K813" s="88"/>
      <c r="L813" s="88"/>
      <c r="M813" s="88"/>
      <c r="N813" s="88"/>
      <c r="O813" s="87"/>
      <c r="P813" s="87"/>
      <c r="Q813" s="88"/>
      <c r="R813" s="88"/>
      <c r="S813" s="88"/>
      <c r="T813" s="89"/>
      <c r="U813" s="88"/>
      <c r="V813" s="88"/>
      <c r="W813" s="88"/>
      <c r="X813" s="88"/>
      <c r="Y813" s="88"/>
      <c r="Z813" s="88"/>
    </row>
    <row r="814" spans="1:26" ht="30" customHeight="1" x14ac:dyDescent="0.2">
      <c r="A814" s="88"/>
      <c r="B814" s="88"/>
      <c r="C814" s="88"/>
      <c r="D814" s="88"/>
      <c r="E814" s="88"/>
      <c r="F814" s="88"/>
      <c r="G814" s="88"/>
      <c r="H814" s="88"/>
      <c r="I814" s="88"/>
      <c r="J814" s="88"/>
      <c r="K814" s="88"/>
      <c r="L814" s="88"/>
      <c r="M814" s="88"/>
      <c r="N814" s="88"/>
      <c r="O814" s="87"/>
      <c r="P814" s="87"/>
      <c r="Q814" s="88"/>
      <c r="R814" s="88"/>
      <c r="S814" s="88"/>
      <c r="T814" s="89"/>
      <c r="U814" s="88"/>
      <c r="V814" s="88"/>
      <c r="W814" s="88"/>
      <c r="X814" s="88"/>
      <c r="Y814" s="88"/>
      <c r="Z814" s="88"/>
    </row>
    <row r="815" spans="1:26" ht="30" customHeight="1" x14ac:dyDescent="0.2">
      <c r="A815" s="88"/>
      <c r="B815" s="88"/>
      <c r="C815" s="88"/>
      <c r="D815" s="88"/>
      <c r="E815" s="88"/>
      <c r="F815" s="88"/>
      <c r="G815" s="88"/>
      <c r="H815" s="88"/>
      <c r="I815" s="88"/>
      <c r="J815" s="88"/>
      <c r="K815" s="88"/>
      <c r="L815" s="88"/>
      <c r="M815" s="88"/>
      <c r="N815" s="88"/>
      <c r="O815" s="87"/>
      <c r="P815" s="87"/>
      <c r="Q815" s="88"/>
      <c r="R815" s="88"/>
      <c r="S815" s="88"/>
      <c r="T815" s="89"/>
      <c r="U815" s="88"/>
      <c r="V815" s="88"/>
      <c r="W815" s="88"/>
      <c r="X815" s="88"/>
      <c r="Y815" s="88"/>
      <c r="Z815" s="88"/>
    </row>
    <row r="816" spans="1:26" ht="30" customHeight="1" x14ac:dyDescent="0.2">
      <c r="A816" s="88"/>
      <c r="B816" s="88"/>
      <c r="C816" s="88"/>
      <c r="D816" s="88"/>
      <c r="E816" s="88"/>
      <c r="F816" s="88"/>
      <c r="G816" s="88"/>
      <c r="H816" s="88"/>
      <c r="I816" s="88"/>
      <c r="J816" s="88"/>
      <c r="K816" s="88"/>
      <c r="L816" s="88"/>
      <c r="M816" s="88"/>
      <c r="N816" s="88"/>
      <c r="O816" s="87"/>
      <c r="P816" s="87"/>
      <c r="Q816" s="88"/>
      <c r="R816" s="88"/>
      <c r="S816" s="88"/>
      <c r="T816" s="89"/>
      <c r="U816" s="88"/>
      <c r="V816" s="88"/>
      <c r="W816" s="88"/>
      <c r="X816" s="88"/>
      <c r="Y816" s="88"/>
      <c r="Z816" s="88"/>
    </row>
    <row r="817" spans="1:26" ht="30" customHeight="1" x14ac:dyDescent="0.2">
      <c r="A817" s="88"/>
      <c r="B817" s="88"/>
      <c r="C817" s="88"/>
      <c r="D817" s="88"/>
      <c r="E817" s="88"/>
      <c r="F817" s="88"/>
      <c r="G817" s="88"/>
      <c r="H817" s="88"/>
      <c r="I817" s="88"/>
      <c r="J817" s="88"/>
      <c r="K817" s="88"/>
      <c r="L817" s="88"/>
      <c r="M817" s="88"/>
      <c r="N817" s="88"/>
      <c r="O817" s="87"/>
      <c r="P817" s="87"/>
      <c r="Q817" s="88"/>
      <c r="R817" s="88"/>
      <c r="S817" s="88"/>
      <c r="T817" s="89"/>
      <c r="U817" s="88"/>
      <c r="V817" s="88"/>
      <c r="W817" s="88"/>
      <c r="X817" s="88"/>
      <c r="Y817" s="88"/>
      <c r="Z817" s="88"/>
    </row>
    <row r="818" spans="1:26" ht="30" customHeight="1" x14ac:dyDescent="0.2">
      <c r="A818" s="88"/>
      <c r="B818" s="88"/>
      <c r="C818" s="88"/>
      <c r="D818" s="88"/>
      <c r="E818" s="88"/>
      <c r="F818" s="88"/>
      <c r="G818" s="88"/>
      <c r="H818" s="88"/>
      <c r="I818" s="88"/>
      <c r="J818" s="88"/>
      <c r="K818" s="88"/>
      <c r="L818" s="88"/>
      <c r="M818" s="88"/>
      <c r="N818" s="88"/>
      <c r="O818" s="87"/>
      <c r="P818" s="87"/>
      <c r="Q818" s="88"/>
      <c r="R818" s="88"/>
      <c r="S818" s="88"/>
      <c r="T818" s="89"/>
      <c r="U818" s="88"/>
      <c r="V818" s="88"/>
      <c r="W818" s="88"/>
      <c r="X818" s="88"/>
      <c r="Y818" s="88"/>
      <c r="Z818" s="88"/>
    </row>
    <row r="819" spans="1:26" ht="30" customHeight="1" x14ac:dyDescent="0.2">
      <c r="A819" s="88"/>
      <c r="B819" s="88"/>
      <c r="C819" s="88"/>
      <c r="D819" s="88"/>
      <c r="E819" s="88"/>
      <c r="F819" s="88"/>
      <c r="G819" s="88"/>
      <c r="H819" s="88"/>
      <c r="I819" s="88"/>
      <c r="J819" s="88"/>
      <c r="K819" s="88"/>
      <c r="L819" s="88"/>
      <c r="M819" s="88"/>
      <c r="N819" s="88"/>
      <c r="O819" s="87"/>
      <c r="P819" s="87"/>
      <c r="Q819" s="88"/>
      <c r="R819" s="88"/>
      <c r="S819" s="88"/>
      <c r="T819" s="89"/>
      <c r="U819" s="88"/>
      <c r="V819" s="88"/>
      <c r="W819" s="88"/>
      <c r="X819" s="88"/>
      <c r="Y819" s="88"/>
      <c r="Z819" s="88"/>
    </row>
    <row r="820" spans="1:26" ht="30" customHeight="1" x14ac:dyDescent="0.2">
      <c r="A820" s="88"/>
      <c r="B820" s="88"/>
      <c r="C820" s="88"/>
      <c r="D820" s="88"/>
      <c r="E820" s="88"/>
      <c r="F820" s="88"/>
      <c r="G820" s="88"/>
      <c r="H820" s="88"/>
      <c r="I820" s="88"/>
      <c r="J820" s="88"/>
      <c r="K820" s="88"/>
      <c r="L820" s="88"/>
      <c r="M820" s="88"/>
      <c r="N820" s="88"/>
      <c r="O820" s="87"/>
      <c r="P820" s="87"/>
      <c r="Q820" s="88"/>
      <c r="R820" s="88"/>
      <c r="S820" s="88"/>
      <c r="T820" s="89"/>
      <c r="U820" s="88"/>
      <c r="V820" s="88"/>
      <c r="W820" s="88"/>
      <c r="X820" s="88"/>
      <c r="Y820" s="88"/>
      <c r="Z820" s="88"/>
    </row>
    <row r="821" spans="1:26" ht="30" customHeight="1" x14ac:dyDescent="0.2">
      <c r="A821" s="88"/>
      <c r="B821" s="88"/>
      <c r="C821" s="88"/>
      <c r="D821" s="88"/>
      <c r="E821" s="88"/>
      <c r="F821" s="88"/>
      <c r="G821" s="88"/>
      <c r="H821" s="88"/>
      <c r="I821" s="88"/>
      <c r="J821" s="88"/>
      <c r="K821" s="88"/>
      <c r="L821" s="88"/>
      <c r="M821" s="88"/>
      <c r="N821" s="88"/>
      <c r="O821" s="87"/>
      <c r="P821" s="87"/>
      <c r="Q821" s="88"/>
      <c r="R821" s="88"/>
      <c r="S821" s="88"/>
      <c r="T821" s="89"/>
      <c r="U821" s="88"/>
      <c r="V821" s="88"/>
      <c r="W821" s="88"/>
      <c r="X821" s="88"/>
      <c r="Y821" s="88"/>
      <c r="Z821" s="88"/>
    </row>
    <row r="822" spans="1:26" ht="30" customHeight="1" x14ac:dyDescent="0.2">
      <c r="A822" s="88"/>
      <c r="B822" s="88"/>
      <c r="C822" s="88"/>
      <c r="D822" s="88"/>
      <c r="E822" s="88"/>
      <c r="F822" s="88"/>
      <c r="G822" s="88"/>
      <c r="H822" s="88"/>
      <c r="I822" s="88"/>
      <c r="J822" s="88"/>
      <c r="K822" s="88"/>
      <c r="L822" s="88"/>
      <c r="M822" s="88"/>
      <c r="N822" s="88"/>
      <c r="O822" s="87"/>
      <c r="P822" s="87"/>
      <c r="Q822" s="88"/>
      <c r="R822" s="88"/>
      <c r="S822" s="88"/>
      <c r="T822" s="89"/>
      <c r="U822" s="88"/>
      <c r="V822" s="88"/>
      <c r="W822" s="88"/>
      <c r="X822" s="88"/>
      <c r="Y822" s="88"/>
      <c r="Z822" s="88"/>
    </row>
    <row r="823" spans="1:26" ht="30" customHeight="1" x14ac:dyDescent="0.2">
      <c r="A823" s="88"/>
      <c r="B823" s="88"/>
      <c r="C823" s="88"/>
      <c r="D823" s="88"/>
      <c r="E823" s="88"/>
      <c r="F823" s="88"/>
      <c r="G823" s="88"/>
      <c r="H823" s="88"/>
      <c r="I823" s="88"/>
      <c r="J823" s="88"/>
      <c r="K823" s="88"/>
      <c r="L823" s="88"/>
      <c r="M823" s="88"/>
      <c r="N823" s="88"/>
      <c r="O823" s="87"/>
      <c r="P823" s="87"/>
      <c r="Q823" s="88"/>
      <c r="R823" s="88"/>
      <c r="S823" s="88"/>
      <c r="T823" s="89"/>
      <c r="U823" s="88"/>
      <c r="V823" s="88"/>
      <c r="W823" s="88"/>
      <c r="X823" s="88"/>
      <c r="Y823" s="88"/>
      <c r="Z823" s="88"/>
    </row>
    <row r="824" spans="1:26" ht="30" customHeight="1" x14ac:dyDescent="0.2">
      <c r="A824" s="88"/>
      <c r="B824" s="88"/>
      <c r="C824" s="88"/>
      <c r="D824" s="88"/>
      <c r="E824" s="88"/>
      <c r="F824" s="88"/>
      <c r="G824" s="88"/>
      <c r="H824" s="88"/>
      <c r="I824" s="88"/>
      <c r="J824" s="88"/>
      <c r="K824" s="88"/>
      <c r="L824" s="88"/>
      <c r="M824" s="88"/>
      <c r="N824" s="88"/>
      <c r="O824" s="87"/>
      <c r="P824" s="87"/>
      <c r="Q824" s="88"/>
      <c r="R824" s="88"/>
      <c r="S824" s="88"/>
      <c r="T824" s="89"/>
      <c r="U824" s="88"/>
      <c r="V824" s="88"/>
      <c r="W824" s="88"/>
      <c r="X824" s="88"/>
      <c r="Y824" s="88"/>
      <c r="Z824" s="88"/>
    </row>
    <row r="825" spans="1:26" ht="30" customHeight="1" x14ac:dyDescent="0.2">
      <c r="A825" s="88"/>
      <c r="B825" s="88"/>
      <c r="C825" s="88"/>
      <c r="D825" s="88"/>
      <c r="E825" s="88"/>
      <c r="F825" s="88"/>
      <c r="G825" s="88"/>
      <c r="H825" s="88"/>
      <c r="I825" s="88"/>
      <c r="J825" s="88"/>
      <c r="K825" s="88"/>
      <c r="L825" s="88"/>
      <c r="M825" s="88"/>
      <c r="N825" s="88"/>
      <c r="O825" s="87"/>
      <c r="P825" s="87"/>
      <c r="Q825" s="88"/>
      <c r="R825" s="88"/>
      <c r="S825" s="88"/>
      <c r="T825" s="89"/>
      <c r="U825" s="88"/>
      <c r="V825" s="88"/>
      <c r="W825" s="88"/>
      <c r="X825" s="88"/>
      <c r="Y825" s="88"/>
      <c r="Z825" s="88"/>
    </row>
    <row r="826" spans="1:26" ht="30" customHeight="1" x14ac:dyDescent="0.2">
      <c r="A826" s="88"/>
      <c r="B826" s="88"/>
      <c r="C826" s="88"/>
      <c r="D826" s="88"/>
      <c r="E826" s="88"/>
      <c r="F826" s="88"/>
      <c r="G826" s="88"/>
      <c r="H826" s="88"/>
      <c r="I826" s="88"/>
      <c r="J826" s="88"/>
      <c r="K826" s="88"/>
      <c r="L826" s="88"/>
      <c r="M826" s="88"/>
      <c r="N826" s="88"/>
      <c r="O826" s="87"/>
      <c r="P826" s="87"/>
      <c r="Q826" s="88"/>
      <c r="R826" s="88"/>
      <c r="S826" s="88"/>
      <c r="T826" s="89"/>
      <c r="U826" s="88"/>
      <c r="V826" s="88"/>
      <c r="W826" s="88"/>
      <c r="X826" s="88"/>
      <c r="Y826" s="88"/>
      <c r="Z826" s="88"/>
    </row>
    <row r="827" spans="1:26" ht="30" customHeight="1" x14ac:dyDescent="0.2">
      <c r="A827" s="88"/>
      <c r="B827" s="88"/>
      <c r="C827" s="88"/>
      <c r="D827" s="88"/>
      <c r="E827" s="88"/>
      <c r="F827" s="88"/>
      <c r="G827" s="88"/>
      <c r="H827" s="88"/>
      <c r="I827" s="88"/>
      <c r="J827" s="88"/>
      <c r="K827" s="88"/>
      <c r="L827" s="88"/>
      <c r="M827" s="88"/>
      <c r="N827" s="88"/>
      <c r="O827" s="87"/>
      <c r="P827" s="87"/>
      <c r="Q827" s="88"/>
      <c r="R827" s="88"/>
      <c r="S827" s="88"/>
      <c r="T827" s="89"/>
      <c r="U827" s="88"/>
      <c r="V827" s="88"/>
      <c r="W827" s="88"/>
      <c r="X827" s="88"/>
      <c r="Y827" s="88"/>
      <c r="Z827" s="88"/>
    </row>
    <row r="828" spans="1:26" ht="30" customHeight="1" x14ac:dyDescent="0.2">
      <c r="A828" s="88"/>
      <c r="B828" s="88"/>
      <c r="C828" s="88"/>
      <c r="D828" s="88"/>
      <c r="E828" s="88"/>
      <c r="F828" s="88"/>
      <c r="G828" s="88"/>
      <c r="H828" s="88"/>
      <c r="I828" s="88"/>
      <c r="J828" s="88"/>
      <c r="K828" s="88"/>
      <c r="L828" s="88"/>
      <c r="M828" s="88"/>
      <c r="N828" s="88"/>
      <c r="O828" s="87"/>
      <c r="P828" s="87"/>
      <c r="Q828" s="88"/>
      <c r="R828" s="88"/>
      <c r="S828" s="88"/>
      <c r="T828" s="89"/>
      <c r="U828" s="88"/>
      <c r="V828" s="88"/>
      <c r="W828" s="88"/>
      <c r="X828" s="88"/>
      <c r="Y828" s="88"/>
      <c r="Z828" s="88"/>
    </row>
    <row r="829" spans="1:26" ht="30" customHeight="1" x14ac:dyDescent="0.2">
      <c r="A829" s="88"/>
      <c r="B829" s="88"/>
      <c r="C829" s="88"/>
      <c r="D829" s="88"/>
      <c r="E829" s="88"/>
      <c r="F829" s="88"/>
      <c r="G829" s="88"/>
      <c r="H829" s="88"/>
      <c r="I829" s="88"/>
      <c r="J829" s="88"/>
      <c r="K829" s="88"/>
      <c r="L829" s="88"/>
      <c r="M829" s="88"/>
      <c r="N829" s="88"/>
      <c r="O829" s="87"/>
      <c r="P829" s="87"/>
      <c r="Q829" s="88"/>
      <c r="R829" s="88"/>
      <c r="S829" s="88"/>
      <c r="T829" s="89"/>
      <c r="U829" s="88"/>
      <c r="V829" s="88"/>
      <c r="W829" s="88"/>
      <c r="X829" s="88"/>
      <c r="Y829" s="88"/>
      <c r="Z829" s="88"/>
    </row>
    <row r="830" spans="1:26" ht="30" customHeight="1" x14ac:dyDescent="0.2">
      <c r="A830" s="88"/>
      <c r="B830" s="88"/>
      <c r="C830" s="88"/>
      <c r="D830" s="88"/>
      <c r="E830" s="88"/>
      <c r="F830" s="88"/>
      <c r="G830" s="88"/>
      <c r="H830" s="88"/>
      <c r="I830" s="88"/>
      <c r="J830" s="88"/>
      <c r="K830" s="88"/>
      <c r="L830" s="88"/>
      <c r="M830" s="88"/>
      <c r="N830" s="88"/>
      <c r="O830" s="87"/>
      <c r="P830" s="87"/>
      <c r="Q830" s="88"/>
      <c r="R830" s="88"/>
      <c r="S830" s="88"/>
      <c r="T830" s="89"/>
      <c r="U830" s="88"/>
      <c r="V830" s="88"/>
      <c r="W830" s="88"/>
      <c r="X830" s="88"/>
      <c r="Y830" s="88"/>
      <c r="Z830" s="88"/>
    </row>
    <row r="831" spans="1:26" ht="30" customHeight="1" x14ac:dyDescent="0.2">
      <c r="A831" s="88"/>
      <c r="B831" s="88"/>
      <c r="C831" s="88"/>
      <c r="D831" s="88"/>
      <c r="E831" s="88"/>
      <c r="F831" s="88"/>
      <c r="G831" s="88"/>
      <c r="H831" s="88"/>
      <c r="I831" s="88"/>
      <c r="J831" s="88"/>
      <c r="K831" s="88"/>
      <c r="L831" s="88"/>
      <c r="M831" s="88"/>
      <c r="N831" s="88"/>
      <c r="O831" s="87"/>
      <c r="P831" s="87"/>
      <c r="Q831" s="88"/>
      <c r="R831" s="88"/>
      <c r="S831" s="88"/>
      <c r="T831" s="89"/>
      <c r="U831" s="88"/>
      <c r="V831" s="88"/>
      <c r="W831" s="88"/>
      <c r="X831" s="88"/>
      <c r="Y831" s="88"/>
      <c r="Z831" s="88"/>
    </row>
    <row r="832" spans="1:26" ht="30" customHeight="1" x14ac:dyDescent="0.2">
      <c r="A832" s="88"/>
      <c r="B832" s="88"/>
      <c r="C832" s="88"/>
      <c r="D832" s="88"/>
      <c r="E832" s="88"/>
      <c r="F832" s="88"/>
      <c r="G832" s="88"/>
      <c r="H832" s="88"/>
      <c r="I832" s="88"/>
      <c r="J832" s="88"/>
      <c r="K832" s="88"/>
      <c r="L832" s="88"/>
      <c r="M832" s="88"/>
      <c r="N832" s="88"/>
      <c r="O832" s="87"/>
      <c r="P832" s="87"/>
      <c r="Q832" s="88"/>
      <c r="R832" s="88"/>
      <c r="S832" s="88"/>
      <c r="T832" s="89"/>
      <c r="U832" s="88"/>
      <c r="V832" s="88"/>
      <c r="W832" s="88"/>
      <c r="X832" s="88"/>
      <c r="Y832" s="88"/>
      <c r="Z832" s="88"/>
    </row>
    <row r="833" spans="1:26" ht="30" customHeight="1" x14ac:dyDescent="0.2">
      <c r="A833" s="88"/>
      <c r="B833" s="88"/>
      <c r="C833" s="88"/>
      <c r="D833" s="88"/>
      <c r="E833" s="88"/>
      <c r="F833" s="88"/>
      <c r="G833" s="88"/>
      <c r="H833" s="88"/>
      <c r="I833" s="88"/>
      <c r="J833" s="88"/>
      <c r="K833" s="88"/>
      <c r="L833" s="88"/>
      <c r="M833" s="88"/>
      <c r="N833" s="88"/>
      <c r="O833" s="87"/>
      <c r="P833" s="87"/>
      <c r="Q833" s="88"/>
      <c r="R833" s="88"/>
      <c r="S833" s="88"/>
      <c r="T833" s="89"/>
      <c r="U833" s="88"/>
      <c r="V833" s="88"/>
      <c r="W833" s="88"/>
      <c r="X833" s="88"/>
      <c r="Y833" s="88"/>
      <c r="Z833" s="88"/>
    </row>
    <row r="834" spans="1:26" ht="30" customHeight="1" x14ac:dyDescent="0.2">
      <c r="A834" s="88"/>
      <c r="B834" s="88"/>
      <c r="C834" s="88"/>
      <c r="D834" s="88"/>
      <c r="E834" s="88"/>
      <c r="F834" s="88"/>
      <c r="G834" s="88"/>
      <c r="H834" s="88"/>
      <c r="I834" s="88"/>
      <c r="J834" s="88"/>
      <c r="K834" s="88"/>
      <c r="L834" s="88"/>
      <c r="M834" s="88"/>
      <c r="N834" s="88"/>
      <c r="O834" s="87"/>
      <c r="P834" s="87"/>
      <c r="Q834" s="88"/>
      <c r="R834" s="88"/>
      <c r="S834" s="88"/>
      <c r="T834" s="89"/>
      <c r="U834" s="88"/>
      <c r="V834" s="88"/>
      <c r="W834" s="88"/>
      <c r="X834" s="88"/>
      <c r="Y834" s="88"/>
      <c r="Z834" s="88"/>
    </row>
    <row r="835" spans="1:26" ht="30" customHeight="1" x14ac:dyDescent="0.2">
      <c r="A835" s="88"/>
      <c r="B835" s="88"/>
      <c r="C835" s="88"/>
      <c r="D835" s="88"/>
      <c r="E835" s="88"/>
      <c r="F835" s="88"/>
      <c r="G835" s="88"/>
      <c r="H835" s="88"/>
      <c r="I835" s="88"/>
      <c r="J835" s="88"/>
      <c r="K835" s="88"/>
      <c r="L835" s="88"/>
      <c r="M835" s="88"/>
      <c r="N835" s="88"/>
      <c r="O835" s="87"/>
      <c r="P835" s="87"/>
      <c r="Q835" s="88"/>
      <c r="R835" s="88"/>
      <c r="S835" s="88"/>
      <c r="T835" s="89"/>
      <c r="U835" s="88"/>
      <c r="V835" s="88"/>
      <c r="W835" s="88"/>
      <c r="X835" s="88"/>
      <c r="Y835" s="88"/>
      <c r="Z835" s="88"/>
    </row>
    <row r="836" spans="1:26" ht="30" customHeight="1" x14ac:dyDescent="0.2">
      <c r="A836" s="88"/>
      <c r="B836" s="88"/>
      <c r="C836" s="88"/>
      <c r="D836" s="88"/>
      <c r="E836" s="88"/>
      <c r="F836" s="88"/>
      <c r="G836" s="88"/>
      <c r="H836" s="88"/>
      <c r="I836" s="88"/>
      <c r="J836" s="88"/>
      <c r="K836" s="88"/>
      <c r="L836" s="88"/>
      <c r="M836" s="88"/>
      <c r="N836" s="88"/>
      <c r="O836" s="87"/>
      <c r="P836" s="87"/>
      <c r="Q836" s="88"/>
      <c r="R836" s="88"/>
      <c r="S836" s="88"/>
      <c r="T836" s="89"/>
      <c r="U836" s="88"/>
      <c r="V836" s="88"/>
      <c r="W836" s="88"/>
      <c r="X836" s="88"/>
      <c r="Y836" s="88"/>
      <c r="Z836" s="88"/>
    </row>
    <row r="837" spans="1:26" ht="30" customHeight="1" x14ac:dyDescent="0.2">
      <c r="A837" s="88"/>
      <c r="B837" s="88"/>
      <c r="C837" s="88"/>
      <c r="D837" s="88"/>
      <c r="E837" s="88"/>
      <c r="F837" s="88"/>
      <c r="G837" s="88"/>
      <c r="H837" s="88"/>
      <c r="I837" s="88"/>
      <c r="J837" s="88"/>
      <c r="K837" s="88"/>
      <c r="L837" s="88"/>
      <c r="M837" s="88"/>
      <c r="N837" s="88"/>
      <c r="O837" s="87"/>
      <c r="P837" s="87"/>
      <c r="Q837" s="88"/>
      <c r="R837" s="88"/>
      <c r="S837" s="88"/>
      <c r="T837" s="89"/>
      <c r="U837" s="88"/>
      <c r="V837" s="88"/>
      <c r="W837" s="88"/>
      <c r="X837" s="88"/>
      <c r="Y837" s="88"/>
      <c r="Z837" s="88"/>
    </row>
    <row r="838" spans="1:26" ht="30" customHeight="1" x14ac:dyDescent="0.2">
      <c r="A838" s="88"/>
      <c r="B838" s="88"/>
      <c r="C838" s="88"/>
      <c r="D838" s="88"/>
      <c r="E838" s="88"/>
      <c r="F838" s="88"/>
      <c r="G838" s="88"/>
      <c r="H838" s="88"/>
      <c r="I838" s="88"/>
      <c r="J838" s="88"/>
      <c r="K838" s="88"/>
      <c r="L838" s="88"/>
      <c r="M838" s="88"/>
      <c r="N838" s="88"/>
      <c r="O838" s="87"/>
      <c r="P838" s="87"/>
      <c r="Q838" s="88"/>
      <c r="R838" s="88"/>
      <c r="S838" s="88"/>
      <c r="T838" s="89"/>
      <c r="U838" s="88"/>
      <c r="V838" s="88"/>
      <c r="W838" s="88"/>
      <c r="X838" s="88"/>
      <c r="Y838" s="88"/>
      <c r="Z838" s="88"/>
    </row>
    <row r="839" spans="1:26" ht="30" customHeight="1" x14ac:dyDescent="0.2">
      <c r="A839" s="88"/>
      <c r="B839" s="88"/>
      <c r="C839" s="88"/>
      <c r="D839" s="88"/>
      <c r="E839" s="88"/>
      <c r="F839" s="88"/>
      <c r="G839" s="88"/>
      <c r="H839" s="88"/>
      <c r="I839" s="88"/>
      <c r="J839" s="88"/>
      <c r="K839" s="88"/>
      <c r="L839" s="88"/>
      <c r="M839" s="88"/>
      <c r="N839" s="88"/>
      <c r="O839" s="87"/>
      <c r="P839" s="87"/>
      <c r="Q839" s="88"/>
      <c r="R839" s="88"/>
      <c r="S839" s="88"/>
      <c r="T839" s="89"/>
      <c r="U839" s="88"/>
      <c r="V839" s="88"/>
      <c r="W839" s="88"/>
      <c r="X839" s="88"/>
      <c r="Y839" s="88"/>
      <c r="Z839" s="88"/>
    </row>
    <row r="840" spans="1:26" ht="30" customHeight="1" x14ac:dyDescent="0.2">
      <c r="A840" s="88"/>
      <c r="B840" s="88"/>
      <c r="C840" s="88"/>
      <c r="D840" s="88"/>
      <c r="E840" s="88"/>
      <c r="F840" s="88"/>
      <c r="G840" s="88"/>
      <c r="H840" s="88"/>
      <c r="I840" s="88"/>
      <c r="J840" s="88"/>
      <c r="K840" s="88"/>
      <c r="L840" s="88"/>
      <c r="M840" s="88"/>
      <c r="N840" s="88"/>
      <c r="O840" s="87"/>
      <c r="P840" s="87"/>
      <c r="Q840" s="88"/>
      <c r="R840" s="88"/>
      <c r="S840" s="88"/>
      <c r="T840" s="89"/>
      <c r="U840" s="88"/>
      <c r="V840" s="88"/>
      <c r="W840" s="88"/>
      <c r="X840" s="88"/>
      <c r="Y840" s="88"/>
      <c r="Z840" s="88"/>
    </row>
    <row r="841" spans="1:26" ht="30" customHeight="1" x14ac:dyDescent="0.2">
      <c r="A841" s="88"/>
      <c r="B841" s="88"/>
      <c r="C841" s="88"/>
      <c r="D841" s="88"/>
      <c r="E841" s="88"/>
      <c r="F841" s="88"/>
      <c r="G841" s="88"/>
      <c r="H841" s="88"/>
      <c r="I841" s="88"/>
      <c r="J841" s="88"/>
      <c r="K841" s="88"/>
      <c r="L841" s="88"/>
      <c r="M841" s="88"/>
      <c r="N841" s="88"/>
      <c r="O841" s="87"/>
      <c r="P841" s="87"/>
      <c r="Q841" s="88"/>
      <c r="R841" s="88"/>
      <c r="S841" s="88"/>
      <c r="T841" s="89"/>
      <c r="U841" s="88"/>
      <c r="V841" s="88"/>
      <c r="W841" s="88"/>
      <c r="X841" s="88"/>
      <c r="Y841" s="88"/>
      <c r="Z841" s="88"/>
    </row>
    <row r="842" spans="1:26" ht="30" customHeight="1" x14ac:dyDescent="0.2">
      <c r="A842" s="88"/>
      <c r="B842" s="88"/>
      <c r="C842" s="88"/>
      <c r="D842" s="88"/>
      <c r="E842" s="88"/>
      <c r="F842" s="88"/>
      <c r="G842" s="88"/>
      <c r="H842" s="88"/>
      <c r="I842" s="88"/>
      <c r="J842" s="88"/>
      <c r="K842" s="88"/>
      <c r="L842" s="88"/>
      <c r="M842" s="88"/>
      <c r="N842" s="88"/>
      <c r="O842" s="87"/>
      <c r="P842" s="87"/>
      <c r="Q842" s="88"/>
      <c r="R842" s="88"/>
      <c r="S842" s="88"/>
      <c r="T842" s="89"/>
      <c r="U842" s="88"/>
      <c r="V842" s="88"/>
      <c r="W842" s="88"/>
      <c r="X842" s="88"/>
      <c r="Y842" s="88"/>
      <c r="Z842" s="88"/>
    </row>
    <row r="843" spans="1:26" ht="30" customHeight="1" x14ac:dyDescent="0.2">
      <c r="A843" s="88"/>
      <c r="B843" s="88"/>
      <c r="C843" s="88"/>
      <c r="D843" s="88"/>
      <c r="E843" s="88"/>
      <c r="F843" s="88"/>
      <c r="G843" s="88"/>
      <c r="H843" s="88"/>
      <c r="I843" s="88"/>
      <c r="J843" s="88"/>
      <c r="K843" s="88"/>
      <c r="L843" s="88"/>
      <c r="M843" s="88"/>
      <c r="N843" s="88"/>
      <c r="O843" s="87"/>
      <c r="P843" s="87"/>
      <c r="Q843" s="88"/>
      <c r="R843" s="88"/>
      <c r="S843" s="88"/>
      <c r="T843" s="89"/>
      <c r="U843" s="88"/>
      <c r="V843" s="88"/>
      <c r="W843" s="88"/>
      <c r="X843" s="88"/>
      <c r="Y843" s="88"/>
      <c r="Z843" s="88"/>
    </row>
    <row r="844" spans="1:26" ht="30" customHeight="1" x14ac:dyDescent="0.2">
      <c r="A844" s="88"/>
      <c r="B844" s="88"/>
      <c r="C844" s="88"/>
      <c r="D844" s="88"/>
      <c r="E844" s="88"/>
      <c r="F844" s="88"/>
      <c r="G844" s="88"/>
      <c r="H844" s="88"/>
      <c r="I844" s="88"/>
      <c r="J844" s="88"/>
      <c r="K844" s="88"/>
      <c r="L844" s="88"/>
      <c r="M844" s="88"/>
      <c r="N844" s="88"/>
      <c r="O844" s="87"/>
      <c r="P844" s="87"/>
      <c r="Q844" s="88"/>
      <c r="R844" s="88"/>
      <c r="S844" s="88"/>
      <c r="T844" s="89"/>
      <c r="U844" s="88"/>
      <c r="V844" s="88"/>
      <c r="W844" s="88"/>
      <c r="X844" s="88"/>
      <c r="Y844" s="88"/>
      <c r="Z844" s="88"/>
    </row>
    <row r="845" spans="1:26" ht="30" customHeight="1" x14ac:dyDescent="0.2">
      <c r="A845" s="88"/>
      <c r="B845" s="88"/>
      <c r="C845" s="88"/>
      <c r="D845" s="88"/>
      <c r="E845" s="88"/>
      <c r="F845" s="88"/>
      <c r="G845" s="88"/>
      <c r="H845" s="88"/>
      <c r="I845" s="88"/>
      <c r="J845" s="88"/>
      <c r="K845" s="88"/>
      <c r="L845" s="88"/>
      <c r="M845" s="88"/>
      <c r="N845" s="88"/>
      <c r="O845" s="87"/>
      <c r="P845" s="87"/>
      <c r="Q845" s="88"/>
      <c r="R845" s="88"/>
      <c r="S845" s="88"/>
      <c r="T845" s="89"/>
      <c r="U845" s="88"/>
      <c r="V845" s="88"/>
      <c r="W845" s="88"/>
      <c r="X845" s="88"/>
      <c r="Y845" s="88"/>
      <c r="Z845" s="88"/>
    </row>
    <row r="846" spans="1:26" ht="30" customHeight="1" x14ac:dyDescent="0.2">
      <c r="A846" s="88"/>
      <c r="B846" s="88"/>
      <c r="C846" s="88"/>
      <c r="D846" s="88"/>
      <c r="E846" s="88"/>
      <c r="F846" s="88"/>
      <c r="G846" s="88"/>
      <c r="H846" s="88"/>
      <c r="I846" s="88"/>
      <c r="J846" s="88"/>
      <c r="K846" s="88"/>
      <c r="L846" s="88"/>
      <c r="M846" s="88"/>
      <c r="N846" s="88"/>
      <c r="O846" s="87"/>
      <c r="P846" s="87"/>
      <c r="Q846" s="88"/>
      <c r="R846" s="88"/>
      <c r="S846" s="88"/>
      <c r="T846" s="89"/>
      <c r="U846" s="88"/>
      <c r="V846" s="88"/>
      <c r="W846" s="88"/>
      <c r="X846" s="88"/>
      <c r="Y846" s="88"/>
      <c r="Z846" s="88"/>
    </row>
    <row r="847" spans="1:26" ht="30" customHeight="1" x14ac:dyDescent="0.2">
      <c r="A847" s="88"/>
      <c r="B847" s="88"/>
      <c r="C847" s="88"/>
      <c r="D847" s="88"/>
      <c r="E847" s="88"/>
      <c r="F847" s="88"/>
      <c r="G847" s="88"/>
      <c r="H847" s="88"/>
      <c r="I847" s="88"/>
      <c r="J847" s="88"/>
      <c r="K847" s="88"/>
      <c r="L847" s="88"/>
      <c r="M847" s="88"/>
      <c r="N847" s="88"/>
      <c r="O847" s="87"/>
      <c r="P847" s="87"/>
      <c r="Q847" s="88"/>
      <c r="R847" s="88"/>
      <c r="S847" s="88"/>
      <c r="T847" s="89"/>
      <c r="U847" s="88"/>
      <c r="V847" s="88"/>
      <c r="W847" s="88"/>
      <c r="X847" s="88"/>
      <c r="Y847" s="88"/>
      <c r="Z847" s="88"/>
    </row>
    <row r="848" spans="1:26" ht="30" customHeight="1" x14ac:dyDescent="0.2">
      <c r="A848" s="88"/>
      <c r="B848" s="88"/>
      <c r="C848" s="88"/>
      <c r="D848" s="88"/>
      <c r="E848" s="88"/>
      <c r="F848" s="88"/>
      <c r="G848" s="88"/>
      <c r="H848" s="88"/>
      <c r="I848" s="88"/>
      <c r="J848" s="88"/>
      <c r="K848" s="88"/>
      <c r="L848" s="88"/>
      <c r="M848" s="88"/>
      <c r="N848" s="88"/>
      <c r="O848" s="87"/>
      <c r="P848" s="87"/>
      <c r="Q848" s="88"/>
      <c r="R848" s="88"/>
      <c r="S848" s="88"/>
      <c r="T848" s="89"/>
      <c r="U848" s="88"/>
      <c r="V848" s="88"/>
      <c r="W848" s="88"/>
      <c r="X848" s="88"/>
      <c r="Y848" s="88"/>
      <c r="Z848" s="88"/>
    </row>
    <row r="849" spans="1:26" ht="30" customHeight="1" x14ac:dyDescent="0.2">
      <c r="A849" s="88"/>
      <c r="B849" s="88"/>
      <c r="C849" s="88"/>
      <c r="D849" s="88"/>
      <c r="E849" s="88"/>
      <c r="F849" s="88"/>
      <c r="G849" s="88"/>
      <c r="H849" s="88"/>
      <c r="I849" s="88"/>
      <c r="J849" s="88"/>
      <c r="K849" s="88"/>
      <c r="L849" s="88"/>
      <c r="M849" s="88"/>
      <c r="N849" s="88"/>
      <c r="O849" s="87"/>
      <c r="P849" s="87"/>
      <c r="Q849" s="88"/>
      <c r="R849" s="88"/>
      <c r="S849" s="88"/>
      <c r="T849" s="89"/>
      <c r="U849" s="88"/>
      <c r="V849" s="88"/>
      <c r="W849" s="88"/>
      <c r="X849" s="88"/>
      <c r="Y849" s="88"/>
      <c r="Z849" s="88"/>
    </row>
    <row r="850" spans="1:26" ht="30" customHeight="1" x14ac:dyDescent="0.2">
      <c r="A850" s="88"/>
      <c r="B850" s="88"/>
      <c r="C850" s="88"/>
      <c r="D850" s="88"/>
      <c r="E850" s="88"/>
      <c r="F850" s="88"/>
      <c r="G850" s="88"/>
      <c r="H850" s="88"/>
      <c r="I850" s="88"/>
      <c r="J850" s="88"/>
      <c r="K850" s="88"/>
      <c r="L850" s="88"/>
      <c r="M850" s="88"/>
      <c r="N850" s="88"/>
      <c r="O850" s="87"/>
      <c r="P850" s="87"/>
      <c r="Q850" s="88"/>
      <c r="R850" s="88"/>
      <c r="S850" s="88"/>
      <c r="T850" s="89"/>
      <c r="U850" s="88"/>
      <c r="V850" s="88"/>
      <c r="W850" s="88"/>
      <c r="X850" s="88"/>
      <c r="Y850" s="88"/>
      <c r="Z850" s="88"/>
    </row>
    <row r="851" spans="1:26" ht="30" customHeight="1" x14ac:dyDescent="0.2">
      <c r="A851" s="88"/>
      <c r="B851" s="88"/>
      <c r="C851" s="88"/>
      <c r="D851" s="88"/>
      <c r="E851" s="88"/>
      <c r="F851" s="88"/>
      <c r="G851" s="88"/>
      <c r="H851" s="88"/>
      <c r="I851" s="88"/>
      <c r="J851" s="88"/>
      <c r="K851" s="88"/>
      <c r="L851" s="88"/>
      <c r="M851" s="88"/>
      <c r="N851" s="88"/>
      <c r="O851" s="87"/>
      <c r="P851" s="87"/>
      <c r="Q851" s="88"/>
      <c r="R851" s="88"/>
      <c r="S851" s="88"/>
      <c r="T851" s="89"/>
      <c r="U851" s="88"/>
      <c r="V851" s="88"/>
      <c r="W851" s="88"/>
      <c r="X851" s="88"/>
      <c r="Y851" s="88"/>
      <c r="Z851" s="88"/>
    </row>
    <row r="852" spans="1:26" ht="30" customHeight="1" x14ac:dyDescent="0.2">
      <c r="A852" s="88"/>
      <c r="B852" s="88"/>
      <c r="C852" s="88"/>
      <c r="D852" s="88"/>
      <c r="E852" s="88"/>
      <c r="F852" s="88"/>
      <c r="G852" s="88"/>
      <c r="H852" s="88"/>
      <c r="I852" s="88"/>
      <c r="J852" s="88"/>
      <c r="K852" s="88"/>
      <c r="L852" s="88"/>
      <c r="M852" s="88"/>
      <c r="N852" s="88"/>
      <c r="O852" s="87"/>
      <c r="P852" s="87"/>
      <c r="Q852" s="88"/>
      <c r="R852" s="88"/>
      <c r="S852" s="88"/>
      <c r="T852" s="89"/>
      <c r="U852" s="88"/>
      <c r="V852" s="88"/>
      <c r="W852" s="88"/>
      <c r="X852" s="88"/>
      <c r="Y852" s="88"/>
      <c r="Z852" s="88"/>
    </row>
    <row r="853" spans="1:26" ht="30" customHeight="1" x14ac:dyDescent="0.2">
      <c r="A853" s="88"/>
      <c r="B853" s="88"/>
      <c r="C853" s="88"/>
      <c r="D853" s="88"/>
      <c r="E853" s="88"/>
      <c r="F853" s="88"/>
      <c r="G853" s="88"/>
      <c r="H853" s="88"/>
      <c r="I853" s="88"/>
      <c r="J853" s="88"/>
      <c r="K853" s="88"/>
      <c r="L853" s="88"/>
      <c r="M853" s="88"/>
      <c r="N853" s="88"/>
      <c r="O853" s="87"/>
      <c r="P853" s="87"/>
      <c r="Q853" s="88"/>
      <c r="R853" s="88"/>
      <c r="S853" s="88"/>
      <c r="T853" s="89"/>
      <c r="U853" s="88"/>
      <c r="V853" s="88"/>
      <c r="W853" s="88"/>
      <c r="X853" s="88"/>
      <c r="Y853" s="88"/>
      <c r="Z853" s="88"/>
    </row>
    <row r="854" spans="1:26" ht="30" customHeight="1" x14ac:dyDescent="0.2">
      <c r="A854" s="88"/>
      <c r="B854" s="88"/>
      <c r="C854" s="88"/>
      <c r="D854" s="88"/>
      <c r="E854" s="88"/>
      <c r="F854" s="88"/>
      <c r="G854" s="88"/>
      <c r="H854" s="88"/>
      <c r="I854" s="88"/>
      <c r="J854" s="88"/>
      <c r="K854" s="88"/>
      <c r="L854" s="88"/>
      <c r="M854" s="88"/>
      <c r="N854" s="88"/>
      <c r="O854" s="87"/>
      <c r="P854" s="87"/>
      <c r="Q854" s="88"/>
      <c r="R854" s="88"/>
      <c r="S854" s="88"/>
      <c r="T854" s="89"/>
      <c r="U854" s="88"/>
      <c r="V854" s="88"/>
      <c r="W854" s="88"/>
      <c r="X854" s="88"/>
      <c r="Y854" s="88"/>
      <c r="Z854" s="88"/>
    </row>
    <row r="855" spans="1:26" ht="30" customHeight="1" x14ac:dyDescent="0.2">
      <c r="A855" s="88"/>
      <c r="B855" s="88"/>
      <c r="C855" s="88"/>
      <c r="D855" s="88"/>
      <c r="E855" s="88"/>
      <c r="F855" s="88"/>
      <c r="G855" s="88"/>
      <c r="H855" s="88"/>
      <c r="I855" s="88"/>
      <c r="J855" s="88"/>
      <c r="K855" s="88"/>
      <c r="L855" s="88"/>
      <c r="M855" s="88"/>
      <c r="N855" s="88"/>
      <c r="O855" s="87"/>
      <c r="P855" s="87"/>
      <c r="Q855" s="88"/>
      <c r="R855" s="88"/>
      <c r="S855" s="88"/>
      <c r="T855" s="89"/>
      <c r="U855" s="88"/>
      <c r="V855" s="88"/>
      <c r="W855" s="88"/>
      <c r="X855" s="88"/>
      <c r="Y855" s="88"/>
      <c r="Z855" s="88"/>
    </row>
    <row r="856" spans="1:26" ht="30" customHeight="1" x14ac:dyDescent="0.2">
      <c r="A856" s="88"/>
      <c r="B856" s="88"/>
      <c r="C856" s="88"/>
      <c r="D856" s="88"/>
      <c r="E856" s="88"/>
      <c r="F856" s="88"/>
      <c r="G856" s="88"/>
      <c r="H856" s="88"/>
      <c r="I856" s="88"/>
      <c r="J856" s="88"/>
      <c r="K856" s="88"/>
      <c r="L856" s="88"/>
      <c r="M856" s="88"/>
      <c r="N856" s="88"/>
      <c r="O856" s="87"/>
      <c r="P856" s="87"/>
      <c r="Q856" s="88"/>
      <c r="R856" s="88"/>
      <c r="S856" s="88"/>
      <c r="T856" s="89"/>
      <c r="U856" s="88"/>
      <c r="V856" s="88"/>
      <c r="W856" s="88"/>
      <c r="X856" s="88"/>
      <c r="Y856" s="88"/>
      <c r="Z856" s="88"/>
    </row>
    <row r="857" spans="1:26" ht="30" customHeight="1" x14ac:dyDescent="0.2">
      <c r="A857" s="88"/>
      <c r="B857" s="88"/>
      <c r="C857" s="88"/>
      <c r="D857" s="88"/>
      <c r="E857" s="88"/>
      <c r="F857" s="88"/>
      <c r="G857" s="88"/>
      <c r="H857" s="88"/>
      <c r="I857" s="88"/>
      <c r="J857" s="88"/>
      <c r="K857" s="88"/>
      <c r="L857" s="88"/>
      <c r="M857" s="88"/>
      <c r="N857" s="88"/>
      <c r="O857" s="87"/>
      <c r="P857" s="87"/>
      <c r="Q857" s="88"/>
      <c r="R857" s="88"/>
      <c r="S857" s="88"/>
      <c r="T857" s="89"/>
      <c r="U857" s="88"/>
      <c r="V857" s="88"/>
      <c r="W857" s="88"/>
      <c r="X857" s="88"/>
      <c r="Y857" s="88"/>
      <c r="Z857" s="88"/>
    </row>
    <row r="858" spans="1:26" ht="30" customHeight="1" x14ac:dyDescent="0.2">
      <c r="A858" s="88"/>
      <c r="B858" s="88"/>
      <c r="C858" s="88"/>
      <c r="D858" s="88"/>
      <c r="E858" s="88"/>
      <c r="F858" s="88"/>
      <c r="G858" s="88"/>
      <c r="H858" s="88"/>
      <c r="I858" s="88"/>
      <c r="J858" s="88"/>
      <c r="K858" s="88"/>
      <c r="L858" s="88"/>
      <c r="M858" s="88"/>
      <c r="N858" s="88"/>
      <c r="O858" s="87"/>
      <c r="P858" s="87"/>
      <c r="Q858" s="88"/>
      <c r="R858" s="88"/>
      <c r="S858" s="88"/>
      <c r="T858" s="89"/>
      <c r="U858" s="88"/>
      <c r="V858" s="88"/>
      <c r="W858" s="88"/>
      <c r="X858" s="88"/>
      <c r="Y858" s="88"/>
      <c r="Z858" s="88"/>
    </row>
    <row r="859" spans="1:26" ht="30" customHeight="1" x14ac:dyDescent="0.2">
      <c r="A859" s="88"/>
      <c r="B859" s="88"/>
      <c r="C859" s="88"/>
      <c r="D859" s="88"/>
      <c r="E859" s="88"/>
      <c r="F859" s="88"/>
      <c r="G859" s="88"/>
      <c r="H859" s="88"/>
      <c r="I859" s="88"/>
      <c r="J859" s="88"/>
      <c r="K859" s="88"/>
      <c r="L859" s="88"/>
      <c r="M859" s="88"/>
      <c r="N859" s="88"/>
      <c r="O859" s="87"/>
      <c r="P859" s="87"/>
      <c r="Q859" s="88"/>
      <c r="R859" s="88"/>
      <c r="S859" s="88"/>
      <c r="T859" s="89"/>
      <c r="U859" s="88"/>
      <c r="V859" s="88"/>
      <c r="W859" s="88"/>
      <c r="X859" s="88"/>
      <c r="Y859" s="88"/>
      <c r="Z859" s="88"/>
    </row>
    <row r="860" spans="1:26" ht="30" customHeight="1" x14ac:dyDescent="0.2">
      <c r="A860" s="88"/>
      <c r="B860" s="88"/>
      <c r="C860" s="88"/>
      <c r="D860" s="88"/>
      <c r="E860" s="88"/>
      <c r="F860" s="88"/>
      <c r="G860" s="88"/>
      <c r="H860" s="88"/>
      <c r="I860" s="88"/>
      <c r="J860" s="88"/>
      <c r="K860" s="88"/>
      <c r="L860" s="88"/>
      <c r="M860" s="88"/>
      <c r="N860" s="88"/>
      <c r="O860" s="87"/>
      <c r="P860" s="87"/>
      <c r="Q860" s="88"/>
      <c r="R860" s="88"/>
      <c r="S860" s="88"/>
      <c r="T860" s="89"/>
      <c r="U860" s="88"/>
      <c r="V860" s="88"/>
      <c r="W860" s="88"/>
      <c r="X860" s="88"/>
      <c r="Y860" s="88"/>
      <c r="Z860" s="88"/>
    </row>
    <row r="861" spans="1:26" ht="30" customHeight="1" x14ac:dyDescent="0.2">
      <c r="A861" s="88"/>
      <c r="B861" s="88"/>
      <c r="C861" s="88"/>
      <c r="D861" s="88"/>
      <c r="E861" s="88"/>
      <c r="F861" s="88"/>
      <c r="G861" s="88"/>
      <c r="H861" s="88"/>
      <c r="I861" s="88"/>
      <c r="J861" s="88"/>
      <c r="K861" s="88"/>
      <c r="L861" s="88"/>
      <c r="M861" s="88"/>
      <c r="N861" s="88"/>
      <c r="O861" s="87"/>
      <c r="P861" s="87"/>
      <c r="Q861" s="88"/>
      <c r="R861" s="88"/>
      <c r="S861" s="88"/>
      <c r="T861" s="89"/>
      <c r="U861" s="88"/>
      <c r="V861" s="88"/>
      <c r="W861" s="88"/>
      <c r="X861" s="88"/>
      <c r="Y861" s="88"/>
      <c r="Z861" s="88"/>
    </row>
    <row r="862" spans="1:26" ht="30" customHeight="1" x14ac:dyDescent="0.2">
      <c r="A862" s="88"/>
      <c r="B862" s="88"/>
      <c r="C862" s="88"/>
      <c r="D862" s="88"/>
      <c r="E862" s="88"/>
      <c r="F862" s="88"/>
      <c r="G862" s="88"/>
      <c r="H862" s="88"/>
      <c r="I862" s="88"/>
      <c r="J862" s="88"/>
      <c r="K862" s="88"/>
      <c r="L862" s="88"/>
      <c r="M862" s="88"/>
      <c r="N862" s="88"/>
      <c r="O862" s="87"/>
      <c r="P862" s="87"/>
      <c r="Q862" s="88"/>
      <c r="R862" s="88"/>
      <c r="S862" s="88"/>
      <c r="T862" s="89"/>
      <c r="U862" s="88"/>
      <c r="V862" s="88"/>
      <c r="W862" s="88"/>
      <c r="X862" s="88"/>
      <c r="Y862" s="88"/>
      <c r="Z862" s="88"/>
    </row>
    <row r="863" spans="1:26" ht="30" customHeight="1" x14ac:dyDescent="0.2">
      <c r="A863" s="88"/>
      <c r="B863" s="88"/>
      <c r="C863" s="88"/>
      <c r="D863" s="88"/>
      <c r="E863" s="88"/>
      <c r="F863" s="88"/>
      <c r="G863" s="88"/>
      <c r="H863" s="88"/>
      <c r="I863" s="88"/>
      <c r="J863" s="88"/>
      <c r="K863" s="88"/>
      <c r="L863" s="88"/>
      <c r="M863" s="88"/>
      <c r="N863" s="88"/>
      <c r="O863" s="87"/>
      <c r="P863" s="87"/>
      <c r="Q863" s="88"/>
      <c r="R863" s="88"/>
      <c r="S863" s="88"/>
      <c r="T863" s="89"/>
      <c r="U863" s="88"/>
      <c r="V863" s="88"/>
      <c r="W863" s="88"/>
      <c r="X863" s="88"/>
      <c r="Y863" s="88"/>
      <c r="Z863" s="88"/>
    </row>
    <row r="864" spans="1:26" ht="30" customHeight="1" x14ac:dyDescent="0.2">
      <c r="A864" s="88"/>
      <c r="B864" s="88"/>
      <c r="C864" s="88"/>
      <c r="D864" s="88"/>
      <c r="E864" s="88"/>
      <c r="F864" s="88"/>
      <c r="G864" s="88"/>
      <c r="H864" s="88"/>
      <c r="I864" s="88"/>
      <c r="J864" s="88"/>
      <c r="K864" s="88"/>
      <c r="L864" s="88"/>
      <c r="M864" s="88"/>
      <c r="N864" s="88"/>
      <c r="O864" s="87"/>
      <c r="P864" s="87"/>
      <c r="Q864" s="88"/>
      <c r="R864" s="88"/>
      <c r="S864" s="88"/>
      <c r="T864" s="89"/>
      <c r="U864" s="88"/>
      <c r="V864" s="88"/>
      <c r="W864" s="88"/>
      <c r="X864" s="88"/>
      <c r="Y864" s="88"/>
      <c r="Z864" s="88"/>
    </row>
    <row r="865" spans="1:26" ht="30" customHeight="1" x14ac:dyDescent="0.2">
      <c r="A865" s="88"/>
      <c r="B865" s="88"/>
      <c r="C865" s="88"/>
      <c r="D865" s="88"/>
      <c r="E865" s="88"/>
      <c r="F865" s="88"/>
      <c r="G865" s="88"/>
      <c r="H865" s="88"/>
      <c r="I865" s="88"/>
      <c r="J865" s="88"/>
      <c r="K865" s="88"/>
      <c r="L865" s="88"/>
      <c r="M865" s="88"/>
      <c r="N865" s="88"/>
      <c r="O865" s="87"/>
      <c r="P865" s="87"/>
      <c r="Q865" s="88"/>
      <c r="R865" s="88"/>
      <c r="S865" s="88"/>
      <c r="T865" s="89"/>
      <c r="U865" s="88"/>
      <c r="V865" s="88"/>
      <c r="W865" s="88"/>
      <c r="X865" s="88"/>
      <c r="Y865" s="88"/>
      <c r="Z865" s="88"/>
    </row>
    <row r="866" spans="1:26" ht="30" customHeight="1" x14ac:dyDescent="0.2">
      <c r="A866" s="88"/>
      <c r="B866" s="88"/>
      <c r="C866" s="88"/>
      <c r="D866" s="88"/>
      <c r="E866" s="88"/>
      <c r="F866" s="88"/>
      <c r="G866" s="88"/>
      <c r="H866" s="88"/>
      <c r="I866" s="88"/>
      <c r="J866" s="88"/>
      <c r="K866" s="88"/>
      <c r="L866" s="88"/>
      <c r="M866" s="88"/>
      <c r="N866" s="88"/>
      <c r="O866" s="87"/>
      <c r="P866" s="87"/>
      <c r="Q866" s="88"/>
      <c r="R866" s="88"/>
      <c r="S866" s="88"/>
      <c r="T866" s="89"/>
      <c r="U866" s="88"/>
      <c r="V866" s="88"/>
      <c r="W866" s="88"/>
      <c r="X866" s="88"/>
      <c r="Y866" s="88"/>
      <c r="Z866" s="88"/>
    </row>
    <row r="867" spans="1:26" ht="30" customHeight="1" x14ac:dyDescent="0.2">
      <c r="A867" s="88"/>
      <c r="B867" s="88"/>
      <c r="C867" s="88"/>
      <c r="D867" s="88"/>
      <c r="E867" s="88"/>
      <c r="F867" s="88"/>
      <c r="G867" s="88"/>
      <c r="H867" s="88"/>
      <c r="I867" s="88"/>
      <c r="J867" s="88"/>
      <c r="K867" s="88"/>
      <c r="L867" s="88"/>
      <c r="M867" s="88"/>
      <c r="N867" s="88"/>
      <c r="O867" s="87"/>
      <c r="P867" s="87"/>
      <c r="Q867" s="88"/>
      <c r="R867" s="88"/>
      <c r="S867" s="88"/>
      <c r="T867" s="89"/>
      <c r="U867" s="88"/>
      <c r="V867" s="88"/>
      <c r="W867" s="88"/>
      <c r="X867" s="88"/>
      <c r="Y867" s="88"/>
      <c r="Z867" s="88"/>
    </row>
    <row r="868" spans="1:26" ht="30" customHeight="1" x14ac:dyDescent="0.2">
      <c r="A868" s="88"/>
      <c r="B868" s="88"/>
      <c r="C868" s="88"/>
      <c r="D868" s="88"/>
      <c r="E868" s="88"/>
      <c r="F868" s="88"/>
      <c r="G868" s="88"/>
      <c r="H868" s="88"/>
      <c r="I868" s="88"/>
      <c r="J868" s="88"/>
      <c r="K868" s="88"/>
      <c r="L868" s="88"/>
      <c r="M868" s="88"/>
      <c r="N868" s="88"/>
      <c r="O868" s="87"/>
      <c r="P868" s="87"/>
      <c r="Q868" s="88"/>
      <c r="R868" s="88"/>
      <c r="S868" s="88"/>
      <c r="T868" s="89"/>
      <c r="U868" s="88"/>
      <c r="V868" s="88"/>
      <c r="W868" s="88"/>
      <c r="X868" s="88"/>
      <c r="Y868" s="88"/>
      <c r="Z868" s="88"/>
    </row>
    <row r="869" spans="1:26" ht="30" customHeight="1" x14ac:dyDescent="0.2">
      <c r="A869" s="88"/>
      <c r="B869" s="88"/>
      <c r="C869" s="88"/>
      <c r="D869" s="88"/>
      <c r="E869" s="88"/>
      <c r="F869" s="88"/>
      <c r="G869" s="88"/>
      <c r="H869" s="88"/>
      <c r="I869" s="88"/>
      <c r="J869" s="88"/>
      <c r="K869" s="88"/>
      <c r="L869" s="88"/>
      <c r="M869" s="88"/>
      <c r="N869" s="88"/>
      <c r="O869" s="87"/>
      <c r="P869" s="87"/>
      <c r="Q869" s="88"/>
      <c r="R869" s="88"/>
      <c r="S869" s="88"/>
      <c r="T869" s="89"/>
      <c r="U869" s="88"/>
      <c r="V869" s="88"/>
      <c r="W869" s="88"/>
      <c r="X869" s="88"/>
      <c r="Y869" s="88"/>
      <c r="Z869" s="88"/>
    </row>
    <row r="870" spans="1:26" ht="30" customHeight="1" x14ac:dyDescent="0.2">
      <c r="A870" s="88"/>
      <c r="B870" s="88"/>
      <c r="C870" s="88"/>
      <c r="D870" s="88"/>
      <c r="E870" s="88"/>
      <c r="F870" s="88"/>
      <c r="G870" s="88"/>
      <c r="H870" s="88"/>
      <c r="I870" s="88"/>
      <c r="J870" s="88"/>
      <c r="K870" s="88"/>
      <c r="L870" s="88"/>
      <c r="M870" s="88"/>
      <c r="N870" s="88"/>
      <c r="O870" s="87"/>
      <c r="P870" s="87"/>
      <c r="Q870" s="88"/>
      <c r="R870" s="88"/>
      <c r="S870" s="88"/>
      <c r="T870" s="89"/>
      <c r="U870" s="88"/>
      <c r="V870" s="88"/>
      <c r="W870" s="88"/>
      <c r="X870" s="88"/>
      <c r="Y870" s="88"/>
      <c r="Z870" s="88"/>
    </row>
    <row r="871" spans="1:26" ht="30" customHeight="1" x14ac:dyDescent="0.2">
      <c r="A871" s="88"/>
      <c r="B871" s="88"/>
      <c r="C871" s="88"/>
      <c r="D871" s="88"/>
      <c r="E871" s="88"/>
      <c r="F871" s="88"/>
      <c r="G871" s="88"/>
      <c r="H871" s="88"/>
      <c r="I871" s="88"/>
      <c r="J871" s="88"/>
      <c r="K871" s="88"/>
      <c r="L871" s="88"/>
      <c r="M871" s="88"/>
      <c r="N871" s="88"/>
      <c r="O871" s="87"/>
      <c r="P871" s="87"/>
      <c r="Q871" s="88"/>
      <c r="R871" s="88"/>
      <c r="S871" s="88"/>
      <c r="T871" s="89"/>
      <c r="U871" s="88"/>
      <c r="V871" s="88"/>
      <c r="W871" s="88"/>
      <c r="X871" s="88"/>
      <c r="Y871" s="88"/>
      <c r="Z871" s="88"/>
    </row>
    <row r="872" spans="1:26" ht="30" customHeight="1" x14ac:dyDescent="0.2">
      <c r="A872" s="88"/>
      <c r="B872" s="88"/>
      <c r="C872" s="88"/>
      <c r="D872" s="88"/>
      <c r="E872" s="88"/>
      <c r="F872" s="88"/>
      <c r="G872" s="88"/>
      <c r="H872" s="88"/>
      <c r="I872" s="88"/>
      <c r="J872" s="88"/>
      <c r="K872" s="88"/>
      <c r="L872" s="88"/>
      <c r="M872" s="88"/>
      <c r="N872" s="88"/>
      <c r="O872" s="87"/>
      <c r="P872" s="87"/>
      <c r="Q872" s="88"/>
      <c r="R872" s="88"/>
      <c r="S872" s="88"/>
      <c r="T872" s="89"/>
      <c r="U872" s="88"/>
      <c r="V872" s="88"/>
      <c r="W872" s="88"/>
      <c r="X872" s="88"/>
      <c r="Y872" s="88"/>
      <c r="Z872" s="88"/>
    </row>
    <row r="873" spans="1:26" ht="30" customHeight="1" x14ac:dyDescent="0.2">
      <c r="A873" s="88"/>
      <c r="B873" s="88"/>
      <c r="C873" s="88"/>
      <c r="D873" s="88"/>
      <c r="E873" s="88"/>
      <c r="F873" s="88"/>
      <c r="G873" s="88"/>
      <c r="H873" s="88"/>
      <c r="I873" s="88"/>
      <c r="J873" s="88"/>
      <c r="K873" s="88"/>
      <c r="L873" s="88"/>
      <c r="M873" s="88"/>
      <c r="N873" s="88"/>
      <c r="O873" s="87"/>
      <c r="P873" s="87"/>
      <c r="Q873" s="88"/>
      <c r="R873" s="88"/>
      <c r="S873" s="88"/>
      <c r="T873" s="89"/>
      <c r="U873" s="88"/>
      <c r="V873" s="88"/>
      <c r="W873" s="88"/>
      <c r="X873" s="88"/>
      <c r="Y873" s="88"/>
      <c r="Z873" s="88"/>
    </row>
    <row r="874" spans="1:26" ht="30" customHeight="1" x14ac:dyDescent="0.2">
      <c r="A874" s="88"/>
      <c r="B874" s="88"/>
      <c r="C874" s="88"/>
      <c r="D874" s="88"/>
      <c r="E874" s="88"/>
      <c r="F874" s="88"/>
      <c r="G874" s="88"/>
      <c r="H874" s="88"/>
      <c r="I874" s="88"/>
      <c r="J874" s="88"/>
      <c r="K874" s="88"/>
      <c r="L874" s="88"/>
      <c r="M874" s="88"/>
      <c r="N874" s="88"/>
      <c r="O874" s="87"/>
      <c r="P874" s="87"/>
      <c r="Q874" s="88"/>
      <c r="R874" s="88"/>
      <c r="S874" s="88"/>
      <c r="T874" s="89"/>
      <c r="U874" s="88"/>
      <c r="V874" s="88"/>
      <c r="W874" s="88"/>
      <c r="X874" s="88"/>
      <c r="Y874" s="88"/>
      <c r="Z874" s="88"/>
    </row>
    <row r="875" spans="1:26" ht="30" customHeight="1" x14ac:dyDescent="0.2">
      <c r="A875" s="88"/>
      <c r="B875" s="88"/>
      <c r="C875" s="88"/>
      <c r="D875" s="88"/>
      <c r="E875" s="88"/>
      <c r="F875" s="88"/>
      <c r="G875" s="88"/>
      <c r="H875" s="88"/>
      <c r="I875" s="88"/>
      <c r="J875" s="88"/>
      <c r="K875" s="88"/>
      <c r="L875" s="88"/>
      <c r="M875" s="88"/>
      <c r="N875" s="88"/>
      <c r="O875" s="87"/>
      <c r="P875" s="87"/>
      <c r="Q875" s="88"/>
      <c r="R875" s="88"/>
      <c r="S875" s="88"/>
      <c r="T875" s="89"/>
      <c r="U875" s="88"/>
      <c r="V875" s="88"/>
      <c r="W875" s="88"/>
      <c r="X875" s="88"/>
      <c r="Y875" s="88"/>
      <c r="Z875" s="88"/>
    </row>
    <row r="876" spans="1:26" ht="30" customHeight="1" x14ac:dyDescent="0.2">
      <c r="A876" s="88"/>
      <c r="B876" s="88"/>
      <c r="C876" s="88"/>
      <c r="D876" s="88"/>
      <c r="E876" s="88"/>
      <c r="F876" s="88"/>
      <c r="G876" s="88"/>
      <c r="H876" s="88"/>
      <c r="I876" s="88"/>
      <c r="J876" s="88"/>
      <c r="K876" s="88"/>
      <c r="L876" s="88"/>
      <c r="M876" s="88"/>
      <c r="N876" s="88"/>
      <c r="O876" s="87"/>
      <c r="P876" s="87"/>
      <c r="Q876" s="88"/>
      <c r="R876" s="88"/>
      <c r="S876" s="88"/>
      <c r="T876" s="89"/>
      <c r="U876" s="88"/>
      <c r="V876" s="88"/>
      <c r="W876" s="88"/>
      <c r="X876" s="88"/>
      <c r="Y876" s="88"/>
      <c r="Z876" s="88"/>
    </row>
    <row r="877" spans="1:26" ht="30" customHeight="1" x14ac:dyDescent="0.2">
      <c r="A877" s="88"/>
      <c r="B877" s="88"/>
      <c r="C877" s="88"/>
      <c r="D877" s="88"/>
      <c r="E877" s="88"/>
      <c r="F877" s="88"/>
      <c r="G877" s="88"/>
      <c r="H877" s="88"/>
      <c r="I877" s="88"/>
      <c r="J877" s="88"/>
      <c r="K877" s="88"/>
      <c r="L877" s="88"/>
      <c r="M877" s="88"/>
      <c r="N877" s="88"/>
      <c r="O877" s="87"/>
      <c r="P877" s="87"/>
      <c r="Q877" s="88"/>
      <c r="R877" s="88"/>
      <c r="S877" s="88"/>
      <c r="T877" s="89"/>
      <c r="U877" s="88"/>
      <c r="V877" s="88"/>
      <c r="W877" s="88"/>
      <c r="X877" s="88"/>
      <c r="Y877" s="88"/>
      <c r="Z877" s="88"/>
    </row>
    <row r="878" spans="1:26" ht="30" customHeight="1" x14ac:dyDescent="0.2">
      <c r="A878" s="88"/>
      <c r="B878" s="88"/>
      <c r="C878" s="88"/>
      <c r="D878" s="88"/>
      <c r="E878" s="88"/>
      <c r="F878" s="88"/>
      <c r="G878" s="88"/>
      <c r="H878" s="88"/>
      <c r="I878" s="88"/>
      <c r="J878" s="88"/>
      <c r="K878" s="88"/>
      <c r="L878" s="88"/>
      <c r="M878" s="88"/>
      <c r="N878" s="88"/>
      <c r="O878" s="87"/>
      <c r="P878" s="87"/>
      <c r="Q878" s="88"/>
      <c r="R878" s="88"/>
      <c r="S878" s="88"/>
      <c r="T878" s="89"/>
      <c r="U878" s="88"/>
      <c r="V878" s="88"/>
      <c r="W878" s="88"/>
      <c r="X878" s="88"/>
      <c r="Y878" s="88"/>
      <c r="Z878" s="88"/>
    </row>
    <row r="879" spans="1:26" ht="30" customHeight="1" x14ac:dyDescent="0.2">
      <c r="A879" s="88"/>
      <c r="B879" s="88"/>
      <c r="C879" s="88"/>
      <c r="D879" s="88"/>
      <c r="E879" s="88"/>
      <c r="F879" s="88"/>
      <c r="G879" s="88"/>
      <c r="H879" s="88"/>
      <c r="I879" s="88"/>
      <c r="J879" s="88"/>
      <c r="K879" s="88"/>
      <c r="L879" s="88"/>
      <c r="M879" s="88"/>
      <c r="N879" s="88"/>
      <c r="O879" s="87"/>
      <c r="P879" s="87"/>
      <c r="Q879" s="88"/>
      <c r="R879" s="88"/>
      <c r="S879" s="88"/>
      <c r="T879" s="89"/>
      <c r="U879" s="88"/>
      <c r="V879" s="88"/>
      <c r="W879" s="88"/>
      <c r="X879" s="88"/>
      <c r="Y879" s="88"/>
      <c r="Z879" s="88"/>
    </row>
    <row r="880" spans="1:26" ht="30" customHeight="1" x14ac:dyDescent="0.2">
      <c r="A880" s="88"/>
      <c r="B880" s="88"/>
      <c r="C880" s="88"/>
      <c r="D880" s="88"/>
      <c r="E880" s="88"/>
      <c r="F880" s="88"/>
      <c r="G880" s="88"/>
      <c r="H880" s="88"/>
      <c r="I880" s="88"/>
      <c r="J880" s="88"/>
      <c r="K880" s="88"/>
      <c r="L880" s="88"/>
      <c r="M880" s="88"/>
      <c r="N880" s="88"/>
      <c r="O880" s="87"/>
      <c r="P880" s="87"/>
      <c r="Q880" s="88"/>
      <c r="R880" s="88"/>
      <c r="S880" s="88"/>
      <c r="T880" s="89"/>
      <c r="U880" s="88"/>
      <c r="V880" s="88"/>
      <c r="W880" s="88"/>
      <c r="X880" s="88"/>
      <c r="Y880" s="88"/>
      <c r="Z880" s="88"/>
    </row>
    <row r="881" spans="1:26" ht="30" customHeight="1" x14ac:dyDescent="0.2">
      <c r="A881" s="88"/>
      <c r="B881" s="88"/>
      <c r="C881" s="88"/>
      <c r="D881" s="88"/>
      <c r="E881" s="88"/>
      <c r="F881" s="88"/>
      <c r="G881" s="88"/>
      <c r="H881" s="88"/>
      <c r="I881" s="88"/>
      <c r="J881" s="88"/>
      <c r="K881" s="88"/>
      <c r="L881" s="88"/>
      <c r="M881" s="88"/>
      <c r="N881" s="88"/>
      <c r="O881" s="87"/>
      <c r="P881" s="87"/>
      <c r="Q881" s="88"/>
      <c r="R881" s="88"/>
      <c r="S881" s="88"/>
      <c r="T881" s="89"/>
      <c r="U881" s="88"/>
      <c r="V881" s="88"/>
      <c r="W881" s="88"/>
      <c r="X881" s="88"/>
      <c r="Y881" s="88"/>
      <c r="Z881" s="88"/>
    </row>
    <row r="882" spans="1:26" ht="30" customHeight="1" x14ac:dyDescent="0.2">
      <c r="A882" s="88"/>
      <c r="B882" s="88"/>
      <c r="C882" s="88"/>
      <c r="D882" s="88"/>
      <c r="E882" s="88"/>
      <c r="F882" s="88"/>
      <c r="G882" s="88"/>
      <c r="H882" s="88"/>
      <c r="I882" s="88"/>
      <c r="J882" s="88"/>
      <c r="K882" s="88"/>
      <c r="L882" s="88"/>
      <c r="M882" s="88"/>
      <c r="N882" s="88"/>
      <c r="O882" s="87"/>
      <c r="P882" s="87"/>
      <c r="Q882" s="88"/>
      <c r="R882" s="88"/>
      <c r="S882" s="88"/>
      <c r="T882" s="89"/>
      <c r="U882" s="88"/>
      <c r="V882" s="88"/>
      <c r="W882" s="88"/>
      <c r="X882" s="88"/>
      <c r="Y882" s="88"/>
      <c r="Z882" s="88"/>
    </row>
    <row r="883" spans="1:26" ht="30" customHeight="1" x14ac:dyDescent="0.2">
      <c r="A883" s="88"/>
      <c r="B883" s="88"/>
      <c r="C883" s="88"/>
      <c r="D883" s="88"/>
      <c r="E883" s="88"/>
      <c r="F883" s="88"/>
      <c r="G883" s="88"/>
      <c r="H883" s="88"/>
      <c r="I883" s="88"/>
      <c r="J883" s="88"/>
      <c r="K883" s="88"/>
      <c r="L883" s="88"/>
      <c r="M883" s="88"/>
      <c r="N883" s="88"/>
      <c r="O883" s="87"/>
      <c r="P883" s="87"/>
      <c r="Q883" s="88"/>
      <c r="R883" s="88"/>
      <c r="S883" s="88"/>
      <c r="T883" s="89"/>
      <c r="U883" s="88"/>
      <c r="V883" s="88"/>
      <c r="W883" s="88"/>
      <c r="X883" s="88"/>
      <c r="Y883" s="88"/>
      <c r="Z883" s="88"/>
    </row>
    <row r="884" spans="1:26" ht="30" customHeight="1" x14ac:dyDescent="0.2">
      <c r="A884" s="88"/>
      <c r="B884" s="88"/>
      <c r="C884" s="88"/>
      <c r="D884" s="88"/>
      <c r="E884" s="88"/>
      <c r="F884" s="88"/>
      <c r="G884" s="88"/>
      <c r="H884" s="88"/>
      <c r="I884" s="88"/>
      <c r="J884" s="88"/>
      <c r="K884" s="88"/>
      <c r="L884" s="88"/>
      <c r="M884" s="88"/>
      <c r="N884" s="88"/>
      <c r="O884" s="87"/>
      <c r="P884" s="87"/>
      <c r="Q884" s="88"/>
      <c r="R884" s="88"/>
      <c r="S884" s="88"/>
      <c r="T884" s="89"/>
      <c r="U884" s="88"/>
      <c r="V884" s="88"/>
      <c r="W884" s="88"/>
      <c r="X884" s="88"/>
      <c r="Y884" s="88"/>
      <c r="Z884" s="88"/>
    </row>
    <row r="885" spans="1:26" ht="30" customHeight="1" x14ac:dyDescent="0.2">
      <c r="A885" s="88"/>
      <c r="B885" s="88"/>
      <c r="C885" s="88"/>
      <c r="D885" s="88"/>
      <c r="E885" s="88"/>
      <c r="F885" s="88"/>
      <c r="G885" s="88"/>
      <c r="H885" s="88"/>
      <c r="I885" s="88"/>
      <c r="J885" s="88"/>
      <c r="K885" s="88"/>
      <c r="L885" s="88"/>
      <c r="M885" s="88"/>
      <c r="N885" s="88"/>
      <c r="O885" s="87"/>
      <c r="P885" s="87"/>
      <c r="Q885" s="88"/>
      <c r="R885" s="88"/>
      <c r="S885" s="88"/>
      <c r="T885" s="89"/>
      <c r="U885" s="88"/>
      <c r="V885" s="88"/>
      <c r="W885" s="88"/>
      <c r="X885" s="88"/>
      <c r="Y885" s="88"/>
      <c r="Z885" s="88"/>
    </row>
    <row r="886" spans="1:26" ht="30" customHeight="1" x14ac:dyDescent="0.2">
      <c r="A886" s="88"/>
      <c r="B886" s="88"/>
      <c r="C886" s="88"/>
      <c r="D886" s="88"/>
      <c r="E886" s="88"/>
      <c r="F886" s="88"/>
      <c r="G886" s="88"/>
      <c r="H886" s="88"/>
      <c r="I886" s="88"/>
      <c r="J886" s="88"/>
      <c r="K886" s="88"/>
      <c r="L886" s="88"/>
      <c r="M886" s="88"/>
      <c r="N886" s="88"/>
      <c r="O886" s="87"/>
      <c r="P886" s="87"/>
      <c r="Q886" s="88"/>
      <c r="R886" s="88"/>
      <c r="S886" s="88"/>
      <c r="T886" s="89"/>
      <c r="U886" s="88"/>
      <c r="V886" s="88"/>
      <c r="W886" s="88"/>
      <c r="X886" s="88"/>
      <c r="Y886" s="88"/>
      <c r="Z886" s="88"/>
    </row>
    <row r="887" spans="1:26" ht="30" customHeight="1" x14ac:dyDescent="0.2">
      <c r="A887" s="88"/>
      <c r="B887" s="88"/>
      <c r="C887" s="88"/>
      <c r="D887" s="88"/>
      <c r="E887" s="88"/>
      <c r="F887" s="88"/>
      <c r="G887" s="88"/>
      <c r="H887" s="88"/>
      <c r="I887" s="88"/>
      <c r="J887" s="88"/>
      <c r="K887" s="88"/>
      <c r="L887" s="88"/>
      <c r="M887" s="88"/>
      <c r="N887" s="88"/>
      <c r="O887" s="87"/>
      <c r="P887" s="87"/>
      <c r="Q887" s="88"/>
      <c r="R887" s="88"/>
      <c r="S887" s="88"/>
      <c r="T887" s="89"/>
      <c r="U887" s="88"/>
      <c r="V887" s="88"/>
      <c r="W887" s="88"/>
      <c r="X887" s="88"/>
      <c r="Y887" s="88"/>
      <c r="Z887" s="88"/>
    </row>
    <row r="888" spans="1:26" ht="30" customHeight="1" x14ac:dyDescent="0.2">
      <c r="A888" s="88"/>
      <c r="B888" s="88"/>
      <c r="C888" s="88"/>
      <c r="D888" s="88"/>
      <c r="E888" s="88"/>
      <c r="F888" s="88"/>
      <c r="G888" s="88"/>
      <c r="H888" s="88"/>
      <c r="I888" s="88"/>
      <c r="J888" s="88"/>
      <c r="K888" s="88"/>
      <c r="L888" s="88"/>
      <c r="M888" s="88"/>
      <c r="N888" s="88"/>
      <c r="O888" s="87"/>
      <c r="P888" s="87"/>
      <c r="Q888" s="88"/>
      <c r="R888" s="88"/>
      <c r="S888" s="88"/>
      <c r="T888" s="89"/>
      <c r="U888" s="88"/>
      <c r="V888" s="88"/>
      <c r="W888" s="88"/>
      <c r="X888" s="88"/>
      <c r="Y888" s="88"/>
      <c r="Z888" s="88"/>
    </row>
    <row r="889" spans="1:26" ht="30" customHeight="1" x14ac:dyDescent="0.2">
      <c r="A889" s="88"/>
      <c r="B889" s="88"/>
      <c r="C889" s="88"/>
      <c r="D889" s="88"/>
      <c r="E889" s="88"/>
      <c r="F889" s="88"/>
      <c r="G889" s="88"/>
      <c r="H889" s="88"/>
      <c r="I889" s="88"/>
      <c r="J889" s="88"/>
      <c r="K889" s="88"/>
      <c r="L889" s="88"/>
      <c r="M889" s="88"/>
      <c r="N889" s="88"/>
      <c r="O889" s="87"/>
      <c r="P889" s="87"/>
      <c r="Q889" s="88"/>
      <c r="R889" s="88"/>
      <c r="S889" s="88"/>
      <c r="T889" s="89"/>
      <c r="U889" s="88"/>
      <c r="V889" s="88"/>
      <c r="W889" s="88"/>
      <c r="X889" s="88"/>
      <c r="Y889" s="88"/>
      <c r="Z889" s="88"/>
    </row>
    <row r="890" spans="1:26" ht="30" customHeight="1" x14ac:dyDescent="0.2">
      <c r="A890" s="88"/>
      <c r="B890" s="88"/>
      <c r="C890" s="88"/>
      <c r="D890" s="88"/>
      <c r="E890" s="88"/>
      <c r="F890" s="88"/>
      <c r="G890" s="88"/>
      <c r="H890" s="88"/>
      <c r="I890" s="88"/>
      <c r="J890" s="88"/>
      <c r="K890" s="88"/>
      <c r="L890" s="88"/>
      <c r="M890" s="88"/>
      <c r="N890" s="88"/>
      <c r="O890" s="87"/>
      <c r="P890" s="87"/>
      <c r="Q890" s="88"/>
      <c r="R890" s="88"/>
      <c r="S890" s="88"/>
      <c r="T890" s="89"/>
      <c r="U890" s="88"/>
      <c r="V890" s="88"/>
      <c r="W890" s="88"/>
      <c r="X890" s="88"/>
      <c r="Y890" s="88"/>
      <c r="Z890" s="88"/>
    </row>
    <row r="891" spans="1:26" ht="30" customHeight="1" x14ac:dyDescent="0.2">
      <c r="A891" s="88"/>
      <c r="B891" s="88"/>
      <c r="C891" s="88"/>
      <c r="D891" s="88"/>
      <c r="E891" s="88"/>
      <c r="F891" s="88"/>
      <c r="G891" s="88"/>
      <c r="H891" s="88"/>
      <c r="I891" s="88"/>
      <c r="J891" s="88"/>
      <c r="K891" s="88"/>
      <c r="L891" s="88"/>
      <c r="M891" s="88"/>
      <c r="N891" s="88"/>
      <c r="O891" s="87"/>
      <c r="P891" s="87"/>
      <c r="Q891" s="88"/>
      <c r="R891" s="88"/>
      <c r="S891" s="88"/>
      <c r="T891" s="89"/>
      <c r="U891" s="88"/>
      <c r="V891" s="88"/>
      <c r="W891" s="88"/>
      <c r="X891" s="88"/>
      <c r="Y891" s="88"/>
      <c r="Z891" s="88"/>
    </row>
    <row r="892" spans="1:26" ht="30" customHeight="1" x14ac:dyDescent="0.2">
      <c r="A892" s="88"/>
      <c r="B892" s="88"/>
      <c r="C892" s="88"/>
      <c r="D892" s="88"/>
      <c r="E892" s="88"/>
      <c r="F892" s="88"/>
      <c r="G892" s="88"/>
      <c r="H892" s="88"/>
      <c r="I892" s="88"/>
      <c r="J892" s="88"/>
      <c r="K892" s="88"/>
      <c r="L892" s="88"/>
      <c r="M892" s="88"/>
      <c r="N892" s="88"/>
      <c r="O892" s="87"/>
      <c r="P892" s="87"/>
      <c r="Q892" s="88"/>
      <c r="R892" s="88"/>
      <c r="S892" s="88"/>
      <c r="T892" s="89"/>
      <c r="U892" s="88"/>
      <c r="V892" s="88"/>
      <c r="W892" s="88"/>
      <c r="X892" s="88"/>
      <c r="Y892" s="88"/>
      <c r="Z892" s="88"/>
    </row>
    <row r="893" spans="1:26" ht="30" customHeight="1" x14ac:dyDescent="0.2">
      <c r="A893" s="88"/>
      <c r="B893" s="88"/>
      <c r="C893" s="88"/>
      <c r="D893" s="88"/>
      <c r="E893" s="88"/>
      <c r="F893" s="88"/>
      <c r="G893" s="88"/>
      <c r="H893" s="88"/>
      <c r="I893" s="88"/>
      <c r="J893" s="88"/>
      <c r="K893" s="88"/>
      <c r="L893" s="88"/>
      <c r="M893" s="88"/>
      <c r="N893" s="88"/>
      <c r="O893" s="87"/>
      <c r="P893" s="87"/>
      <c r="Q893" s="88"/>
      <c r="R893" s="88"/>
      <c r="S893" s="88"/>
      <c r="T893" s="89"/>
      <c r="U893" s="88"/>
      <c r="V893" s="88"/>
      <c r="W893" s="88"/>
      <c r="X893" s="88"/>
      <c r="Y893" s="88"/>
      <c r="Z893" s="88"/>
    </row>
    <row r="894" spans="1:26" ht="30" customHeight="1" x14ac:dyDescent="0.2">
      <c r="A894" s="88"/>
      <c r="B894" s="88"/>
      <c r="C894" s="88"/>
      <c r="D894" s="88"/>
      <c r="E894" s="88"/>
      <c r="F894" s="88"/>
      <c r="G894" s="88"/>
      <c r="H894" s="88"/>
      <c r="I894" s="88"/>
      <c r="J894" s="88"/>
      <c r="K894" s="88"/>
      <c r="L894" s="88"/>
      <c r="M894" s="88"/>
      <c r="N894" s="88"/>
      <c r="O894" s="87"/>
      <c r="P894" s="87"/>
      <c r="Q894" s="88"/>
      <c r="R894" s="88"/>
      <c r="S894" s="88"/>
      <c r="T894" s="89"/>
      <c r="U894" s="88"/>
      <c r="V894" s="88"/>
      <c r="W894" s="88"/>
      <c r="X894" s="88"/>
      <c r="Y894" s="88"/>
      <c r="Z894" s="88"/>
    </row>
    <row r="895" spans="1:26" ht="30" customHeight="1" x14ac:dyDescent="0.2">
      <c r="A895" s="88"/>
      <c r="B895" s="88"/>
      <c r="C895" s="88"/>
      <c r="D895" s="88"/>
      <c r="E895" s="88"/>
      <c r="F895" s="88"/>
      <c r="G895" s="88"/>
      <c r="H895" s="88"/>
      <c r="I895" s="88"/>
      <c r="J895" s="88"/>
      <c r="K895" s="88"/>
      <c r="L895" s="88"/>
      <c r="M895" s="88"/>
      <c r="N895" s="88"/>
      <c r="O895" s="87"/>
      <c r="P895" s="87"/>
      <c r="Q895" s="88"/>
      <c r="R895" s="88"/>
      <c r="S895" s="88"/>
      <c r="T895" s="89"/>
      <c r="U895" s="88"/>
      <c r="V895" s="88"/>
      <c r="W895" s="88"/>
      <c r="X895" s="88"/>
      <c r="Y895" s="88"/>
      <c r="Z895" s="88"/>
    </row>
    <row r="896" spans="1:26" ht="30" customHeight="1" x14ac:dyDescent="0.2">
      <c r="A896" s="88"/>
      <c r="B896" s="88"/>
      <c r="C896" s="88"/>
      <c r="D896" s="88"/>
      <c r="E896" s="88"/>
      <c r="F896" s="88"/>
      <c r="G896" s="88"/>
      <c r="H896" s="88"/>
      <c r="I896" s="88"/>
      <c r="J896" s="88"/>
      <c r="K896" s="88"/>
      <c r="L896" s="88"/>
      <c r="M896" s="88"/>
      <c r="N896" s="88"/>
      <c r="O896" s="87"/>
      <c r="P896" s="87"/>
      <c r="Q896" s="88"/>
      <c r="R896" s="88"/>
      <c r="S896" s="88"/>
      <c r="T896" s="89"/>
      <c r="U896" s="88"/>
      <c r="V896" s="88"/>
      <c r="W896" s="88"/>
      <c r="X896" s="88"/>
      <c r="Y896" s="88"/>
      <c r="Z896" s="88"/>
    </row>
    <row r="897" spans="1:26" ht="30" customHeight="1" x14ac:dyDescent="0.2">
      <c r="A897" s="88"/>
      <c r="B897" s="88"/>
      <c r="C897" s="88"/>
      <c r="D897" s="88"/>
      <c r="E897" s="88"/>
      <c r="F897" s="88"/>
      <c r="G897" s="88"/>
      <c r="H897" s="88"/>
      <c r="I897" s="88"/>
      <c r="J897" s="88"/>
      <c r="K897" s="88"/>
      <c r="L897" s="88"/>
      <c r="M897" s="88"/>
      <c r="N897" s="88"/>
      <c r="O897" s="87"/>
      <c r="P897" s="87"/>
      <c r="Q897" s="88"/>
      <c r="R897" s="88"/>
      <c r="S897" s="88"/>
      <c r="T897" s="89"/>
      <c r="U897" s="88"/>
      <c r="V897" s="88"/>
      <c r="W897" s="88"/>
      <c r="X897" s="88"/>
      <c r="Y897" s="88"/>
      <c r="Z897" s="88"/>
    </row>
    <row r="898" spans="1:26" ht="30" customHeight="1" x14ac:dyDescent="0.2">
      <c r="A898" s="88"/>
      <c r="B898" s="88"/>
      <c r="C898" s="88"/>
      <c r="D898" s="88"/>
      <c r="E898" s="88"/>
      <c r="F898" s="88"/>
      <c r="G898" s="88"/>
      <c r="H898" s="88"/>
      <c r="I898" s="88"/>
      <c r="J898" s="88"/>
      <c r="K898" s="88"/>
      <c r="L898" s="88"/>
      <c r="M898" s="88"/>
      <c r="N898" s="88"/>
      <c r="O898" s="87"/>
      <c r="P898" s="87"/>
      <c r="Q898" s="88"/>
      <c r="R898" s="88"/>
      <c r="S898" s="88"/>
      <c r="T898" s="89"/>
      <c r="U898" s="88"/>
      <c r="V898" s="88"/>
      <c r="W898" s="88"/>
      <c r="X898" s="88"/>
      <c r="Y898" s="88"/>
      <c r="Z898" s="88"/>
    </row>
    <row r="899" spans="1:26" ht="30" customHeight="1" x14ac:dyDescent="0.2">
      <c r="A899" s="88"/>
      <c r="B899" s="88"/>
      <c r="C899" s="88"/>
      <c r="D899" s="88"/>
      <c r="E899" s="88"/>
      <c r="F899" s="88"/>
      <c r="G899" s="88"/>
      <c r="H899" s="88"/>
      <c r="I899" s="88"/>
      <c r="J899" s="88"/>
      <c r="K899" s="88"/>
      <c r="L899" s="88"/>
      <c r="M899" s="88"/>
      <c r="N899" s="88"/>
      <c r="O899" s="87"/>
      <c r="P899" s="87"/>
      <c r="Q899" s="88"/>
      <c r="R899" s="88"/>
      <c r="S899" s="88"/>
      <c r="T899" s="89"/>
      <c r="U899" s="88"/>
      <c r="V899" s="88"/>
      <c r="W899" s="88"/>
      <c r="X899" s="88"/>
      <c r="Y899" s="88"/>
      <c r="Z899" s="88"/>
    </row>
    <row r="900" spans="1:26" ht="30" customHeight="1" x14ac:dyDescent="0.2">
      <c r="A900" s="88"/>
      <c r="B900" s="88"/>
      <c r="C900" s="88"/>
      <c r="D900" s="88"/>
      <c r="E900" s="88"/>
      <c r="F900" s="88"/>
      <c r="G900" s="88"/>
      <c r="H900" s="88"/>
      <c r="I900" s="88"/>
      <c r="J900" s="88"/>
      <c r="K900" s="88"/>
      <c r="L900" s="88"/>
      <c r="M900" s="88"/>
      <c r="N900" s="88"/>
      <c r="O900" s="87"/>
      <c r="P900" s="87"/>
      <c r="Q900" s="88"/>
      <c r="R900" s="88"/>
      <c r="S900" s="88"/>
      <c r="T900" s="89"/>
      <c r="U900" s="88"/>
      <c r="V900" s="88"/>
      <c r="W900" s="88"/>
      <c r="X900" s="88"/>
      <c r="Y900" s="88"/>
      <c r="Z900" s="88"/>
    </row>
    <row r="901" spans="1:26" ht="30" customHeight="1" x14ac:dyDescent="0.2">
      <c r="A901" s="88"/>
      <c r="B901" s="88"/>
      <c r="C901" s="88"/>
      <c r="D901" s="88"/>
      <c r="E901" s="88"/>
      <c r="F901" s="88"/>
      <c r="G901" s="88"/>
      <c r="H901" s="88"/>
      <c r="I901" s="88"/>
      <c r="J901" s="88"/>
      <c r="K901" s="88"/>
      <c r="L901" s="88"/>
      <c r="M901" s="88"/>
      <c r="N901" s="88"/>
      <c r="O901" s="87"/>
      <c r="P901" s="87"/>
      <c r="Q901" s="88"/>
      <c r="R901" s="88"/>
      <c r="S901" s="88"/>
      <c r="T901" s="89"/>
      <c r="U901" s="88"/>
      <c r="V901" s="88"/>
      <c r="W901" s="88"/>
      <c r="X901" s="88"/>
      <c r="Y901" s="88"/>
      <c r="Z901" s="88"/>
    </row>
    <row r="902" spans="1:26" ht="30" customHeight="1" x14ac:dyDescent="0.2">
      <c r="A902" s="88"/>
      <c r="B902" s="88"/>
      <c r="C902" s="88"/>
      <c r="D902" s="88"/>
      <c r="E902" s="88"/>
      <c r="F902" s="88"/>
      <c r="G902" s="88"/>
      <c r="H902" s="88"/>
      <c r="I902" s="88"/>
      <c r="J902" s="88"/>
      <c r="K902" s="88"/>
      <c r="L902" s="88"/>
      <c r="M902" s="88"/>
      <c r="N902" s="88"/>
      <c r="O902" s="87"/>
      <c r="P902" s="87"/>
      <c r="Q902" s="88"/>
      <c r="R902" s="88"/>
      <c r="S902" s="88"/>
      <c r="T902" s="89"/>
      <c r="U902" s="88"/>
      <c r="V902" s="88"/>
      <c r="W902" s="88"/>
      <c r="X902" s="88"/>
      <c r="Y902" s="88"/>
      <c r="Z902" s="88"/>
    </row>
    <row r="903" spans="1:26" ht="30" customHeight="1" x14ac:dyDescent="0.2">
      <c r="A903" s="88"/>
      <c r="B903" s="88"/>
      <c r="C903" s="88"/>
      <c r="D903" s="88"/>
      <c r="E903" s="88"/>
      <c r="F903" s="88"/>
      <c r="G903" s="88"/>
      <c r="H903" s="88"/>
      <c r="I903" s="88"/>
      <c r="J903" s="88"/>
      <c r="K903" s="88"/>
      <c r="L903" s="88"/>
      <c r="M903" s="88"/>
      <c r="N903" s="88"/>
      <c r="O903" s="87"/>
      <c r="P903" s="87"/>
      <c r="Q903" s="88"/>
      <c r="R903" s="88"/>
      <c r="S903" s="88"/>
      <c r="T903" s="89"/>
      <c r="U903" s="88"/>
      <c r="V903" s="88"/>
      <c r="W903" s="88"/>
      <c r="X903" s="88"/>
      <c r="Y903" s="88"/>
      <c r="Z903" s="88"/>
    </row>
    <row r="904" spans="1:26" ht="30" customHeight="1" x14ac:dyDescent="0.2">
      <c r="A904" s="88"/>
      <c r="B904" s="88"/>
      <c r="C904" s="88"/>
      <c r="D904" s="88"/>
      <c r="E904" s="88"/>
      <c r="F904" s="88"/>
      <c r="G904" s="88"/>
      <c r="H904" s="88"/>
      <c r="I904" s="88"/>
      <c r="J904" s="88"/>
      <c r="K904" s="88"/>
      <c r="L904" s="88"/>
      <c r="M904" s="88"/>
      <c r="N904" s="88"/>
      <c r="O904" s="87"/>
      <c r="P904" s="87"/>
      <c r="Q904" s="88"/>
      <c r="R904" s="88"/>
      <c r="S904" s="88"/>
      <c r="T904" s="89"/>
      <c r="U904" s="88"/>
      <c r="V904" s="88"/>
      <c r="W904" s="88"/>
      <c r="X904" s="88"/>
      <c r="Y904" s="88"/>
      <c r="Z904" s="88"/>
    </row>
    <row r="905" spans="1:26" ht="30" customHeight="1" x14ac:dyDescent="0.2">
      <c r="A905" s="88"/>
      <c r="B905" s="88"/>
      <c r="C905" s="88"/>
      <c r="D905" s="88"/>
      <c r="E905" s="88"/>
      <c r="F905" s="88"/>
      <c r="G905" s="88"/>
      <c r="H905" s="88"/>
      <c r="I905" s="88"/>
      <c r="J905" s="88"/>
      <c r="K905" s="88"/>
      <c r="L905" s="88"/>
      <c r="M905" s="88"/>
      <c r="N905" s="88"/>
      <c r="O905" s="87"/>
      <c r="P905" s="87"/>
      <c r="Q905" s="88"/>
      <c r="R905" s="88"/>
      <c r="S905" s="88"/>
      <c r="T905" s="89"/>
      <c r="U905" s="88"/>
      <c r="V905" s="88"/>
      <c r="W905" s="88"/>
      <c r="X905" s="88"/>
      <c r="Y905" s="88"/>
      <c r="Z905" s="88"/>
    </row>
    <row r="906" spans="1:26" ht="30" customHeight="1" x14ac:dyDescent="0.2">
      <c r="A906" s="88"/>
      <c r="B906" s="88"/>
      <c r="C906" s="88"/>
      <c r="D906" s="88"/>
      <c r="E906" s="88"/>
      <c r="F906" s="88"/>
      <c r="G906" s="88"/>
      <c r="H906" s="88"/>
      <c r="I906" s="88"/>
      <c r="J906" s="88"/>
      <c r="K906" s="88"/>
      <c r="L906" s="88"/>
      <c r="M906" s="88"/>
      <c r="N906" s="88"/>
      <c r="O906" s="87"/>
      <c r="P906" s="87"/>
      <c r="Q906" s="88"/>
      <c r="R906" s="88"/>
      <c r="S906" s="88"/>
      <c r="T906" s="89"/>
      <c r="U906" s="88"/>
      <c r="V906" s="88"/>
      <c r="W906" s="88"/>
      <c r="X906" s="88"/>
      <c r="Y906" s="88"/>
      <c r="Z906" s="88"/>
    </row>
    <row r="907" spans="1:26" ht="30" customHeight="1" x14ac:dyDescent="0.2">
      <c r="A907" s="88"/>
      <c r="B907" s="88"/>
      <c r="C907" s="88"/>
      <c r="D907" s="88"/>
      <c r="E907" s="88"/>
      <c r="F907" s="88"/>
      <c r="G907" s="88"/>
      <c r="H907" s="88"/>
      <c r="I907" s="88"/>
      <c r="J907" s="88"/>
      <c r="K907" s="88"/>
      <c r="L907" s="88"/>
      <c r="M907" s="88"/>
      <c r="N907" s="88"/>
      <c r="O907" s="87"/>
      <c r="P907" s="87"/>
      <c r="Q907" s="88"/>
      <c r="R907" s="88"/>
      <c r="S907" s="88"/>
      <c r="T907" s="89"/>
      <c r="U907" s="88"/>
      <c r="V907" s="88"/>
      <c r="W907" s="88"/>
      <c r="X907" s="88"/>
      <c r="Y907" s="88"/>
      <c r="Z907" s="88"/>
    </row>
    <row r="908" spans="1:26" ht="30" customHeight="1" x14ac:dyDescent="0.2">
      <c r="A908" s="88"/>
      <c r="B908" s="88"/>
      <c r="C908" s="88"/>
      <c r="D908" s="88"/>
      <c r="E908" s="88"/>
      <c r="F908" s="88"/>
      <c r="G908" s="88"/>
      <c r="H908" s="88"/>
      <c r="I908" s="88"/>
      <c r="J908" s="88"/>
      <c r="K908" s="88"/>
      <c r="L908" s="88"/>
      <c r="M908" s="88"/>
      <c r="N908" s="88"/>
      <c r="O908" s="87"/>
      <c r="P908" s="87"/>
      <c r="Q908" s="88"/>
      <c r="R908" s="88"/>
      <c r="S908" s="88"/>
      <c r="T908" s="89"/>
      <c r="U908" s="88"/>
      <c r="V908" s="88"/>
      <c r="W908" s="88"/>
      <c r="X908" s="88"/>
      <c r="Y908" s="88"/>
      <c r="Z908" s="88"/>
    </row>
    <row r="909" spans="1:26" ht="30" customHeight="1" x14ac:dyDescent="0.2">
      <c r="A909" s="88"/>
      <c r="B909" s="88"/>
      <c r="C909" s="88"/>
      <c r="D909" s="88"/>
      <c r="E909" s="88"/>
      <c r="F909" s="88"/>
      <c r="G909" s="88"/>
      <c r="H909" s="88"/>
      <c r="I909" s="88"/>
      <c r="J909" s="88"/>
      <c r="K909" s="88"/>
      <c r="L909" s="88"/>
      <c r="M909" s="88"/>
      <c r="N909" s="88"/>
      <c r="O909" s="87"/>
      <c r="P909" s="87"/>
      <c r="Q909" s="88"/>
      <c r="R909" s="88"/>
      <c r="S909" s="88"/>
      <c r="T909" s="89"/>
      <c r="U909" s="88"/>
      <c r="V909" s="88"/>
      <c r="W909" s="88"/>
      <c r="X909" s="88"/>
      <c r="Y909" s="88"/>
      <c r="Z909" s="88"/>
    </row>
    <row r="910" spans="1:26" ht="30" customHeight="1" x14ac:dyDescent="0.2">
      <c r="A910" s="88"/>
      <c r="B910" s="88"/>
      <c r="C910" s="88"/>
      <c r="D910" s="88"/>
      <c r="E910" s="88"/>
      <c r="F910" s="88"/>
      <c r="G910" s="88"/>
      <c r="H910" s="88"/>
      <c r="I910" s="88"/>
      <c r="J910" s="88"/>
      <c r="K910" s="88"/>
      <c r="L910" s="88"/>
      <c r="M910" s="88"/>
      <c r="N910" s="88"/>
      <c r="O910" s="87"/>
      <c r="P910" s="87"/>
      <c r="Q910" s="88"/>
      <c r="R910" s="88"/>
      <c r="S910" s="88"/>
      <c r="T910" s="89"/>
      <c r="U910" s="88"/>
      <c r="V910" s="88"/>
      <c r="W910" s="88"/>
      <c r="X910" s="88"/>
      <c r="Y910" s="88"/>
      <c r="Z910" s="88"/>
    </row>
    <row r="911" spans="1:26" ht="30" customHeight="1" x14ac:dyDescent="0.2">
      <c r="A911" s="88"/>
      <c r="B911" s="88"/>
      <c r="C911" s="88"/>
      <c r="D911" s="88"/>
      <c r="E911" s="88"/>
      <c r="F911" s="88"/>
      <c r="G911" s="88"/>
      <c r="H911" s="88"/>
      <c r="I911" s="88"/>
      <c r="J911" s="88"/>
      <c r="K911" s="88"/>
      <c r="L911" s="88"/>
      <c r="M911" s="88"/>
      <c r="N911" s="88"/>
      <c r="O911" s="87"/>
      <c r="P911" s="87"/>
      <c r="Q911" s="88"/>
      <c r="R911" s="88"/>
      <c r="S911" s="88"/>
      <c r="T911" s="89"/>
      <c r="U911" s="88"/>
      <c r="V911" s="88"/>
      <c r="W911" s="88"/>
      <c r="X911" s="88"/>
      <c r="Y911" s="88"/>
      <c r="Z911" s="88"/>
    </row>
    <row r="912" spans="1:26" ht="30" customHeight="1" x14ac:dyDescent="0.2">
      <c r="A912" s="88"/>
      <c r="B912" s="88"/>
      <c r="C912" s="88"/>
      <c r="D912" s="88"/>
      <c r="E912" s="88"/>
      <c r="F912" s="88"/>
      <c r="G912" s="88"/>
      <c r="H912" s="88"/>
      <c r="I912" s="88"/>
      <c r="J912" s="88"/>
      <c r="K912" s="88"/>
      <c r="L912" s="88"/>
      <c r="M912" s="88"/>
      <c r="N912" s="88"/>
      <c r="O912" s="87"/>
      <c r="P912" s="87"/>
      <c r="Q912" s="88"/>
      <c r="R912" s="88"/>
      <c r="S912" s="88"/>
      <c r="T912" s="89"/>
      <c r="U912" s="88"/>
      <c r="V912" s="88"/>
      <c r="W912" s="88"/>
      <c r="X912" s="88"/>
      <c r="Y912" s="88"/>
      <c r="Z912" s="88"/>
    </row>
    <row r="913" spans="1:26" ht="30" customHeight="1" x14ac:dyDescent="0.2">
      <c r="A913" s="88"/>
      <c r="B913" s="88"/>
      <c r="C913" s="88"/>
      <c r="D913" s="88"/>
      <c r="E913" s="88"/>
      <c r="F913" s="88"/>
      <c r="G913" s="88"/>
      <c r="H913" s="88"/>
      <c r="I913" s="88"/>
      <c r="J913" s="88"/>
      <c r="K913" s="88"/>
      <c r="L913" s="88"/>
      <c r="M913" s="88"/>
      <c r="N913" s="88"/>
      <c r="O913" s="87"/>
      <c r="P913" s="87"/>
      <c r="Q913" s="88"/>
      <c r="R913" s="88"/>
      <c r="S913" s="88"/>
      <c r="T913" s="89"/>
      <c r="U913" s="88"/>
      <c r="V913" s="88"/>
      <c r="W913" s="88"/>
      <c r="X913" s="88"/>
      <c r="Y913" s="88"/>
      <c r="Z913" s="88"/>
    </row>
    <row r="914" spans="1:26" ht="30" customHeight="1" x14ac:dyDescent="0.2">
      <c r="A914" s="88"/>
      <c r="B914" s="88"/>
      <c r="C914" s="88"/>
      <c r="D914" s="88"/>
      <c r="E914" s="88"/>
      <c r="F914" s="88"/>
      <c r="G914" s="88"/>
      <c r="H914" s="88"/>
      <c r="I914" s="88"/>
      <c r="J914" s="88"/>
      <c r="K914" s="88"/>
      <c r="L914" s="88"/>
      <c r="M914" s="88"/>
      <c r="N914" s="88"/>
      <c r="O914" s="87"/>
      <c r="P914" s="87"/>
      <c r="Q914" s="88"/>
      <c r="R914" s="88"/>
      <c r="S914" s="88"/>
      <c r="T914" s="89"/>
      <c r="U914" s="88"/>
      <c r="V914" s="88"/>
      <c r="W914" s="88"/>
      <c r="X914" s="88"/>
      <c r="Y914" s="88"/>
      <c r="Z914" s="88"/>
    </row>
    <row r="915" spans="1:26" ht="30" customHeight="1" x14ac:dyDescent="0.2">
      <c r="A915" s="88"/>
      <c r="B915" s="88"/>
      <c r="C915" s="88"/>
      <c r="D915" s="88"/>
      <c r="E915" s="88"/>
      <c r="F915" s="88"/>
      <c r="G915" s="88"/>
      <c r="H915" s="88"/>
      <c r="I915" s="88"/>
      <c r="J915" s="88"/>
      <c r="K915" s="88"/>
      <c r="L915" s="88"/>
      <c r="M915" s="88"/>
      <c r="N915" s="88"/>
      <c r="O915" s="87"/>
      <c r="P915" s="87"/>
      <c r="Q915" s="88"/>
      <c r="R915" s="88"/>
      <c r="S915" s="88"/>
      <c r="T915" s="89"/>
      <c r="U915" s="88"/>
      <c r="V915" s="88"/>
      <c r="W915" s="88"/>
      <c r="X915" s="88"/>
      <c r="Y915" s="88"/>
      <c r="Z915" s="88"/>
    </row>
    <row r="916" spans="1:26" ht="30" customHeight="1" x14ac:dyDescent="0.2">
      <c r="A916" s="88"/>
      <c r="B916" s="88"/>
      <c r="C916" s="88"/>
      <c r="D916" s="88"/>
      <c r="E916" s="88"/>
      <c r="F916" s="88"/>
      <c r="G916" s="88"/>
      <c r="H916" s="88"/>
      <c r="I916" s="88"/>
      <c r="J916" s="88"/>
      <c r="K916" s="88"/>
      <c r="L916" s="88"/>
      <c r="M916" s="88"/>
      <c r="N916" s="88"/>
      <c r="O916" s="87"/>
      <c r="P916" s="87"/>
      <c r="Q916" s="88"/>
      <c r="R916" s="88"/>
      <c r="S916" s="88"/>
      <c r="T916" s="89"/>
      <c r="U916" s="88"/>
      <c r="V916" s="88"/>
      <c r="W916" s="88"/>
      <c r="X916" s="88"/>
      <c r="Y916" s="88"/>
      <c r="Z916" s="88"/>
    </row>
    <row r="917" spans="1:26" ht="30" customHeight="1" x14ac:dyDescent="0.2">
      <c r="A917" s="88"/>
      <c r="B917" s="88"/>
      <c r="C917" s="88"/>
      <c r="D917" s="88"/>
      <c r="E917" s="88"/>
      <c r="F917" s="88"/>
      <c r="G917" s="88"/>
      <c r="H917" s="88"/>
      <c r="I917" s="88"/>
      <c r="J917" s="88"/>
      <c r="K917" s="88"/>
      <c r="L917" s="88"/>
      <c r="M917" s="88"/>
      <c r="N917" s="88"/>
      <c r="O917" s="87"/>
      <c r="P917" s="87"/>
      <c r="Q917" s="88"/>
      <c r="R917" s="88"/>
      <c r="S917" s="88"/>
      <c r="T917" s="89"/>
      <c r="U917" s="88"/>
      <c r="V917" s="88"/>
      <c r="W917" s="88"/>
      <c r="X917" s="88"/>
      <c r="Y917" s="88"/>
      <c r="Z917" s="88"/>
    </row>
    <row r="918" spans="1:26" ht="30" customHeight="1" x14ac:dyDescent="0.2">
      <c r="A918" s="88"/>
      <c r="B918" s="88"/>
      <c r="C918" s="88"/>
      <c r="D918" s="88"/>
      <c r="E918" s="88"/>
      <c r="F918" s="88"/>
      <c r="G918" s="88"/>
      <c r="H918" s="88"/>
      <c r="I918" s="88"/>
      <c r="J918" s="88"/>
      <c r="K918" s="88"/>
      <c r="L918" s="88"/>
      <c r="M918" s="88"/>
      <c r="N918" s="88"/>
      <c r="O918" s="87"/>
      <c r="P918" s="87"/>
      <c r="Q918" s="88"/>
      <c r="R918" s="88"/>
      <c r="S918" s="88"/>
      <c r="T918" s="89"/>
      <c r="U918" s="88"/>
      <c r="V918" s="88"/>
      <c r="W918" s="88"/>
      <c r="X918" s="88"/>
      <c r="Y918" s="88"/>
      <c r="Z918" s="88"/>
    </row>
    <row r="919" spans="1:26" ht="30" customHeight="1" x14ac:dyDescent="0.2">
      <c r="A919" s="88"/>
      <c r="B919" s="88"/>
      <c r="C919" s="88"/>
      <c r="D919" s="88"/>
      <c r="E919" s="88"/>
      <c r="F919" s="88"/>
      <c r="G919" s="88"/>
      <c r="H919" s="88"/>
      <c r="I919" s="88"/>
      <c r="J919" s="88"/>
      <c r="K919" s="88"/>
      <c r="L919" s="88"/>
      <c r="M919" s="88"/>
      <c r="N919" s="88"/>
      <c r="O919" s="87"/>
      <c r="P919" s="87"/>
      <c r="Q919" s="88"/>
      <c r="R919" s="88"/>
      <c r="S919" s="88"/>
      <c r="T919" s="89"/>
      <c r="U919" s="88"/>
      <c r="V919" s="88"/>
      <c r="W919" s="88"/>
      <c r="X919" s="88"/>
      <c r="Y919" s="88"/>
      <c r="Z919" s="88"/>
    </row>
    <row r="920" spans="1:26" ht="30" customHeight="1" x14ac:dyDescent="0.2">
      <c r="A920" s="88"/>
      <c r="B920" s="88"/>
      <c r="C920" s="88"/>
      <c r="D920" s="88"/>
      <c r="E920" s="88"/>
      <c r="F920" s="88"/>
      <c r="G920" s="88"/>
      <c r="H920" s="88"/>
      <c r="I920" s="88"/>
      <c r="J920" s="88"/>
      <c r="K920" s="88"/>
      <c r="L920" s="88"/>
      <c r="M920" s="88"/>
      <c r="N920" s="88"/>
      <c r="O920" s="87"/>
      <c r="P920" s="87"/>
      <c r="Q920" s="88"/>
      <c r="R920" s="88"/>
      <c r="S920" s="88"/>
      <c r="T920" s="89"/>
      <c r="U920" s="88"/>
      <c r="V920" s="88"/>
      <c r="W920" s="88"/>
      <c r="X920" s="88"/>
      <c r="Y920" s="88"/>
      <c r="Z920" s="88"/>
    </row>
    <row r="921" spans="1:26" ht="30" customHeight="1" x14ac:dyDescent="0.2">
      <c r="A921" s="88"/>
      <c r="B921" s="88"/>
      <c r="C921" s="88"/>
      <c r="D921" s="88"/>
      <c r="E921" s="88"/>
      <c r="F921" s="88"/>
      <c r="G921" s="88"/>
      <c r="H921" s="88"/>
      <c r="I921" s="88"/>
      <c r="J921" s="88"/>
      <c r="K921" s="88"/>
      <c r="L921" s="88"/>
      <c r="M921" s="88"/>
      <c r="N921" s="88"/>
      <c r="O921" s="87"/>
      <c r="P921" s="87"/>
      <c r="Q921" s="88"/>
      <c r="R921" s="88"/>
      <c r="S921" s="88"/>
      <c r="T921" s="89"/>
      <c r="U921" s="88"/>
      <c r="V921" s="88"/>
      <c r="W921" s="88"/>
      <c r="X921" s="88"/>
      <c r="Y921" s="88"/>
      <c r="Z921" s="88"/>
    </row>
    <row r="922" spans="1:26" ht="30" customHeight="1" x14ac:dyDescent="0.2">
      <c r="A922" s="88"/>
      <c r="B922" s="88"/>
      <c r="C922" s="88"/>
      <c r="D922" s="88"/>
      <c r="E922" s="88"/>
      <c r="F922" s="88"/>
      <c r="G922" s="88"/>
      <c r="H922" s="88"/>
      <c r="I922" s="88"/>
      <c r="J922" s="88"/>
      <c r="K922" s="88"/>
      <c r="L922" s="88"/>
      <c r="M922" s="88"/>
      <c r="N922" s="88"/>
      <c r="O922" s="87"/>
      <c r="P922" s="87"/>
      <c r="Q922" s="88"/>
      <c r="R922" s="88"/>
      <c r="S922" s="88"/>
      <c r="T922" s="89"/>
      <c r="U922" s="88"/>
      <c r="V922" s="88"/>
      <c r="W922" s="88"/>
      <c r="X922" s="88"/>
      <c r="Y922" s="88"/>
      <c r="Z922" s="88"/>
    </row>
    <row r="923" spans="1:26" ht="30" customHeight="1" x14ac:dyDescent="0.2">
      <c r="A923" s="88"/>
      <c r="B923" s="88"/>
      <c r="C923" s="88"/>
      <c r="D923" s="88"/>
      <c r="E923" s="88"/>
      <c r="F923" s="88"/>
      <c r="G923" s="88"/>
      <c r="H923" s="88"/>
      <c r="I923" s="88"/>
      <c r="J923" s="88"/>
      <c r="K923" s="88"/>
      <c r="L923" s="88"/>
      <c r="M923" s="88"/>
      <c r="N923" s="88"/>
      <c r="O923" s="87"/>
      <c r="P923" s="87"/>
      <c r="Q923" s="88"/>
      <c r="R923" s="88"/>
      <c r="S923" s="88"/>
      <c r="T923" s="89"/>
      <c r="U923" s="88"/>
      <c r="V923" s="88"/>
      <c r="W923" s="88"/>
      <c r="X923" s="88"/>
      <c r="Y923" s="88"/>
      <c r="Z923" s="88"/>
    </row>
    <row r="924" spans="1:26" ht="30" customHeight="1" x14ac:dyDescent="0.2">
      <c r="A924" s="88"/>
      <c r="B924" s="88"/>
      <c r="C924" s="88"/>
      <c r="D924" s="88"/>
      <c r="E924" s="88"/>
      <c r="F924" s="88"/>
      <c r="G924" s="88"/>
      <c r="H924" s="88"/>
      <c r="I924" s="88"/>
      <c r="J924" s="88"/>
      <c r="K924" s="88"/>
      <c r="L924" s="88"/>
      <c r="M924" s="88"/>
      <c r="N924" s="88"/>
      <c r="O924" s="87"/>
      <c r="P924" s="87"/>
      <c r="Q924" s="88"/>
      <c r="R924" s="88"/>
      <c r="S924" s="88"/>
      <c r="T924" s="89"/>
      <c r="U924" s="88"/>
      <c r="V924" s="88"/>
      <c r="W924" s="88"/>
      <c r="X924" s="88"/>
      <c r="Y924" s="88"/>
      <c r="Z924" s="88"/>
    </row>
    <row r="925" spans="1:26" ht="30" customHeight="1" x14ac:dyDescent="0.2">
      <c r="A925" s="88"/>
      <c r="B925" s="88"/>
      <c r="C925" s="88"/>
      <c r="D925" s="88"/>
      <c r="E925" s="88"/>
      <c r="F925" s="88"/>
      <c r="G925" s="88"/>
      <c r="H925" s="88"/>
      <c r="I925" s="88"/>
      <c r="J925" s="88"/>
      <c r="K925" s="88"/>
      <c r="L925" s="88"/>
      <c r="M925" s="88"/>
      <c r="N925" s="88"/>
      <c r="O925" s="87"/>
      <c r="P925" s="87"/>
      <c r="Q925" s="88"/>
      <c r="R925" s="88"/>
      <c r="S925" s="88"/>
      <c r="T925" s="89"/>
      <c r="U925" s="88"/>
      <c r="V925" s="88"/>
      <c r="W925" s="88"/>
      <c r="X925" s="88"/>
      <c r="Y925" s="88"/>
      <c r="Z925" s="88"/>
    </row>
    <row r="926" spans="1:26" ht="30" customHeight="1" x14ac:dyDescent="0.2">
      <c r="A926" s="88"/>
      <c r="B926" s="88"/>
      <c r="C926" s="88"/>
      <c r="D926" s="88"/>
      <c r="E926" s="88"/>
      <c r="F926" s="88"/>
      <c r="G926" s="88"/>
      <c r="H926" s="88"/>
      <c r="I926" s="88"/>
      <c r="J926" s="88"/>
      <c r="K926" s="88"/>
      <c r="L926" s="88"/>
      <c r="M926" s="88"/>
      <c r="N926" s="88"/>
      <c r="O926" s="87"/>
      <c r="P926" s="87"/>
      <c r="Q926" s="88"/>
      <c r="R926" s="88"/>
      <c r="S926" s="88"/>
      <c r="T926" s="89"/>
      <c r="U926" s="88"/>
      <c r="V926" s="88"/>
      <c r="W926" s="88"/>
      <c r="X926" s="88"/>
      <c r="Y926" s="88"/>
      <c r="Z926" s="88"/>
    </row>
    <row r="927" spans="1:26" ht="30" customHeight="1" x14ac:dyDescent="0.2">
      <c r="A927" s="88"/>
      <c r="B927" s="88"/>
      <c r="C927" s="88"/>
      <c r="D927" s="88"/>
      <c r="E927" s="88"/>
      <c r="F927" s="88"/>
      <c r="G927" s="88"/>
      <c r="H927" s="88"/>
      <c r="I927" s="88"/>
      <c r="J927" s="88"/>
      <c r="K927" s="88"/>
      <c r="L927" s="88"/>
      <c r="M927" s="88"/>
      <c r="N927" s="88"/>
      <c r="O927" s="87"/>
      <c r="P927" s="87"/>
      <c r="Q927" s="88"/>
      <c r="R927" s="88"/>
      <c r="S927" s="88"/>
      <c r="T927" s="89"/>
      <c r="U927" s="88"/>
      <c r="V927" s="88"/>
      <c r="W927" s="88"/>
      <c r="X927" s="88"/>
      <c r="Y927" s="88"/>
      <c r="Z927" s="88"/>
    </row>
    <row r="928" spans="1:26" ht="30" customHeight="1" x14ac:dyDescent="0.2">
      <c r="A928" s="88"/>
      <c r="B928" s="88"/>
      <c r="C928" s="88"/>
      <c r="D928" s="88"/>
      <c r="E928" s="88"/>
      <c r="F928" s="88"/>
      <c r="G928" s="88"/>
      <c r="H928" s="88"/>
      <c r="I928" s="88"/>
      <c r="J928" s="88"/>
      <c r="K928" s="88"/>
      <c r="L928" s="88"/>
      <c r="M928" s="88"/>
      <c r="N928" s="88"/>
      <c r="O928" s="87"/>
      <c r="P928" s="87"/>
      <c r="Q928" s="88"/>
      <c r="R928" s="88"/>
      <c r="S928" s="88"/>
      <c r="T928" s="89"/>
      <c r="U928" s="88"/>
      <c r="V928" s="88"/>
      <c r="W928" s="88"/>
      <c r="X928" s="88"/>
      <c r="Y928" s="88"/>
      <c r="Z928" s="88"/>
    </row>
    <row r="929" spans="1:26" ht="30" customHeight="1" x14ac:dyDescent="0.2">
      <c r="A929" s="88"/>
      <c r="B929" s="88"/>
      <c r="C929" s="88"/>
      <c r="D929" s="88"/>
      <c r="E929" s="88"/>
      <c r="F929" s="88"/>
      <c r="G929" s="88"/>
      <c r="H929" s="88"/>
      <c r="I929" s="88"/>
      <c r="J929" s="88"/>
      <c r="K929" s="88"/>
      <c r="L929" s="88"/>
      <c r="M929" s="88"/>
      <c r="N929" s="88"/>
      <c r="O929" s="87"/>
      <c r="P929" s="87"/>
      <c r="Q929" s="88"/>
      <c r="R929" s="88"/>
      <c r="S929" s="88"/>
      <c r="T929" s="89"/>
      <c r="U929" s="88"/>
      <c r="V929" s="88"/>
      <c r="W929" s="88"/>
      <c r="X929" s="88"/>
      <c r="Y929" s="88"/>
      <c r="Z929" s="88"/>
    </row>
    <row r="930" spans="1:26" ht="30" customHeight="1" x14ac:dyDescent="0.2">
      <c r="A930" s="88"/>
      <c r="B930" s="88"/>
      <c r="C930" s="88"/>
      <c r="D930" s="88"/>
      <c r="E930" s="88"/>
      <c r="F930" s="88"/>
      <c r="G930" s="88"/>
      <c r="H930" s="88"/>
      <c r="I930" s="88"/>
      <c r="J930" s="88"/>
      <c r="K930" s="88"/>
      <c r="L930" s="88"/>
      <c r="M930" s="88"/>
      <c r="N930" s="88"/>
      <c r="O930" s="87"/>
      <c r="P930" s="87"/>
      <c r="Q930" s="88"/>
      <c r="R930" s="88"/>
      <c r="S930" s="88"/>
      <c r="T930" s="89"/>
      <c r="U930" s="88"/>
      <c r="V930" s="88"/>
      <c r="W930" s="88"/>
      <c r="X930" s="88"/>
      <c r="Y930" s="88"/>
      <c r="Z930" s="88"/>
    </row>
    <row r="931" spans="1:26" ht="30" customHeight="1" x14ac:dyDescent="0.2">
      <c r="A931" s="88"/>
      <c r="B931" s="88"/>
      <c r="C931" s="88"/>
      <c r="D931" s="88"/>
      <c r="E931" s="88"/>
      <c r="F931" s="88"/>
      <c r="G931" s="88"/>
      <c r="H931" s="88"/>
      <c r="I931" s="88"/>
      <c r="J931" s="88"/>
      <c r="K931" s="88"/>
      <c r="L931" s="88"/>
      <c r="M931" s="88"/>
      <c r="N931" s="88"/>
      <c r="O931" s="87"/>
      <c r="P931" s="87"/>
      <c r="Q931" s="88"/>
      <c r="R931" s="88"/>
      <c r="S931" s="88"/>
      <c r="T931" s="89"/>
      <c r="U931" s="88"/>
      <c r="V931" s="88"/>
      <c r="W931" s="88"/>
      <c r="X931" s="88"/>
      <c r="Y931" s="88"/>
      <c r="Z931" s="88"/>
    </row>
    <row r="932" spans="1:26" ht="30" customHeight="1" x14ac:dyDescent="0.2">
      <c r="A932" s="88"/>
      <c r="B932" s="88"/>
      <c r="C932" s="88"/>
      <c r="D932" s="88"/>
      <c r="E932" s="88"/>
      <c r="F932" s="88"/>
      <c r="G932" s="88"/>
      <c r="H932" s="88"/>
      <c r="I932" s="88"/>
      <c r="J932" s="88"/>
      <c r="K932" s="88"/>
      <c r="L932" s="88"/>
      <c r="M932" s="88"/>
      <c r="N932" s="88"/>
      <c r="O932" s="87"/>
      <c r="P932" s="87"/>
      <c r="Q932" s="88"/>
      <c r="R932" s="88"/>
      <c r="S932" s="88"/>
      <c r="T932" s="89"/>
      <c r="U932" s="88"/>
      <c r="V932" s="88"/>
      <c r="W932" s="88"/>
      <c r="X932" s="88"/>
      <c r="Y932" s="88"/>
      <c r="Z932" s="88"/>
    </row>
    <row r="933" spans="1:26" ht="30" customHeight="1" x14ac:dyDescent="0.2">
      <c r="A933" s="88"/>
      <c r="B933" s="88"/>
      <c r="C933" s="88"/>
      <c r="D933" s="88"/>
      <c r="E933" s="88"/>
      <c r="F933" s="88"/>
      <c r="G933" s="88"/>
      <c r="H933" s="88"/>
      <c r="I933" s="88"/>
      <c r="J933" s="88"/>
      <c r="K933" s="88"/>
      <c r="L933" s="88"/>
      <c r="M933" s="88"/>
      <c r="N933" s="88"/>
      <c r="O933" s="87"/>
      <c r="P933" s="87"/>
      <c r="Q933" s="88"/>
      <c r="R933" s="88"/>
      <c r="S933" s="88"/>
      <c r="T933" s="89"/>
      <c r="U933" s="88"/>
      <c r="V933" s="88"/>
      <c r="W933" s="88"/>
      <c r="X933" s="88"/>
      <c r="Y933" s="88"/>
      <c r="Z933" s="88"/>
    </row>
    <row r="934" spans="1:26" ht="30" customHeight="1" x14ac:dyDescent="0.2">
      <c r="A934" s="88"/>
      <c r="B934" s="88"/>
      <c r="C934" s="88"/>
      <c r="D934" s="88"/>
      <c r="E934" s="88"/>
      <c r="F934" s="88"/>
      <c r="G934" s="88"/>
      <c r="H934" s="88"/>
      <c r="I934" s="88"/>
      <c r="J934" s="88"/>
      <c r="K934" s="88"/>
      <c r="L934" s="88"/>
      <c r="M934" s="88"/>
      <c r="N934" s="88"/>
      <c r="O934" s="87"/>
      <c r="P934" s="87"/>
      <c r="Q934" s="88"/>
      <c r="R934" s="88"/>
      <c r="S934" s="88"/>
      <c r="T934" s="89"/>
      <c r="U934" s="88"/>
      <c r="V934" s="88"/>
      <c r="W934" s="88"/>
      <c r="X934" s="88"/>
      <c r="Y934" s="88"/>
      <c r="Z934" s="88"/>
    </row>
    <row r="935" spans="1:26" ht="30" customHeight="1" x14ac:dyDescent="0.2">
      <c r="A935" s="88"/>
      <c r="B935" s="88"/>
      <c r="C935" s="88"/>
      <c r="D935" s="88"/>
      <c r="E935" s="88"/>
      <c r="F935" s="88"/>
      <c r="G935" s="88"/>
      <c r="H935" s="88"/>
      <c r="I935" s="88"/>
      <c r="J935" s="88"/>
      <c r="K935" s="88"/>
      <c r="L935" s="88"/>
      <c r="M935" s="88"/>
      <c r="N935" s="88"/>
      <c r="O935" s="87"/>
      <c r="P935" s="87"/>
      <c r="Q935" s="88"/>
      <c r="R935" s="88"/>
      <c r="S935" s="88"/>
      <c r="T935" s="89"/>
      <c r="U935" s="88"/>
      <c r="V935" s="88"/>
      <c r="W935" s="88"/>
      <c r="X935" s="88"/>
      <c r="Y935" s="88"/>
      <c r="Z935" s="88"/>
    </row>
    <row r="936" spans="1:26" ht="30" customHeight="1" x14ac:dyDescent="0.2">
      <c r="A936" s="88"/>
      <c r="B936" s="88"/>
      <c r="C936" s="88"/>
      <c r="D936" s="88"/>
      <c r="E936" s="88"/>
      <c r="F936" s="88"/>
      <c r="G936" s="88"/>
      <c r="H936" s="88"/>
      <c r="I936" s="88"/>
      <c r="J936" s="88"/>
      <c r="K936" s="88"/>
      <c r="L936" s="88"/>
      <c r="M936" s="88"/>
      <c r="N936" s="88"/>
      <c r="O936" s="87"/>
      <c r="P936" s="87"/>
      <c r="Q936" s="88"/>
      <c r="R936" s="88"/>
      <c r="S936" s="88"/>
      <c r="T936" s="89"/>
      <c r="U936" s="88"/>
      <c r="V936" s="88"/>
      <c r="W936" s="88"/>
      <c r="X936" s="88"/>
      <c r="Y936" s="88"/>
      <c r="Z936" s="88"/>
    </row>
    <row r="937" spans="1:26" ht="30" customHeight="1" x14ac:dyDescent="0.2">
      <c r="A937" s="88"/>
      <c r="B937" s="88"/>
      <c r="C937" s="88"/>
      <c r="D937" s="88"/>
      <c r="E937" s="88"/>
      <c r="F937" s="88"/>
      <c r="G937" s="88"/>
      <c r="H937" s="88"/>
      <c r="I937" s="88"/>
      <c r="J937" s="88"/>
      <c r="K937" s="88"/>
      <c r="L937" s="88"/>
      <c r="M937" s="88"/>
      <c r="N937" s="88"/>
      <c r="O937" s="87"/>
      <c r="P937" s="87"/>
      <c r="Q937" s="88"/>
      <c r="R937" s="88"/>
      <c r="S937" s="88"/>
      <c r="T937" s="89"/>
      <c r="U937" s="88"/>
      <c r="V937" s="88"/>
      <c r="W937" s="88"/>
      <c r="X937" s="88"/>
      <c r="Y937" s="88"/>
      <c r="Z937" s="88"/>
    </row>
    <row r="938" spans="1:26" ht="30" customHeight="1" x14ac:dyDescent="0.2">
      <c r="A938" s="88"/>
      <c r="B938" s="88"/>
      <c r="C938" s="88"/>
      <c r="D938" s="88"/>
      <c r="E938" s="88"/>
      <c r="F938" s="88"/>
      <c r="G938" s="88"/>
      <c r="H938" s="88"/>
      <c r="I938" s="88"/>
      <c r="J938" s="88"/>
      <c r="K938" s="88"/>
      <c r="L938" s="88"/>
      <c r="M938" s="88"/>
      <c r="N938" s="88"/>
      <c r="O938" s="87"/>
      <c r="P938" s="87"/>
      <c r="Q938" s="88"/>
      <c r="R938" s="88"/>
      <c r="S938" s="88"/>
      <c r="T938" s="89"/>
      <c r="U938" s="88"/>
      <c r="V938" s="88"/>
      <c r="W938" s="88"/>
      <c r="X938" s="88"/>
      <c r="Y938" s="88"/>
      <c r="Z938" s="88"/>
    </row>
    <row r="939" spans="1:26" ht="30" customHeight="1" x14ac:dyDescent="0.2">
      <c r="A939" s="88"/>
      <c r="B939" s="88"/>
      <c r="C939" s="88"/>
      <c r="D939" s="88"/>
      <c r="E939" s="88"/>
      <c r="F939" s="88"/>
      <c r="G939" s="88"/>
      <c r="H939" s="88"/>
      <c r="I939" s="88"/>
      <c r="J939" s="88"/>
      <c r="K939" s="88"/>
      <c r="L939" s="88"/>
      <c r="M939" s="88"/>
      <c r="N939" s="88"/>
      <c r="O939" s="87"/>
      <c r="P939" s="87"/>
      <c r="Q939" s="88"/>
      <c r="R939" s="88"/>
      <c r="S939" s="88"/>
      <c r="T939" s="89"/>
      <c r="U939" s="88"/>
      <c r="V939" s="88"/>
      <c r="W939" s="88"/>
      <c r="X939" s="88"/>
      <c r="Y939" s="88"/>
      <c r="Z939" s="88"/>
    </row>
    <row r="940" spans="1:26" ht="30" customHeight="1" x14ac:dyDescent="0.2">
      <c r="A940" s="88"/>
      <c r="B940" s="88"/>
      <c r="C940" s="88"/>
      <c r="D940" s="88"/>
      <c r="E940" s="88"/>
      <c r="F940" s="88"/>
      <c r="G940" s="88"/>
      <c r="H940" s="88"/>
      <c r="I940" s="88"/>
      <c r="J940" s="88"/>
      <c r="K940" s="88"/>
      <c r="L940" s="88"/>
      <c r="M940" s="88"/>
      <c r="N940" s="88"/>
      <c r="O940" s="87"/>
      <c r="P940" s="87"/>
      <c r="Q940" s="88"/>
      <c r="R940" s="88"/>
      <c r="S940" s="88"/>
      <c r="T940" s="89"/>
      <c r="U940" s="88"/>
      <c r="V940" s="88"/>
      <c r="W940" s="88"/>
      <c r="X940" s="88"/>
      <c r="Y940" s="88"/>
      <c r="Z940" s="88"/>
    </row>
    <row r="941" spans="1:26" ht="30" customHeight="1" x14ac:dyDescent="0.2">
      <c r="A941" s="88"/>
      <c r="B941" s="88"/>
      <c r="C941" s="88"/>
      <c r="D941" s="88"/>
      <c r="E941" s="88"/>
      <c r="F941" s="88"/>
      <c r="G941" s="88"/>
      <c r="H941" s="88"/>
      <c r="I941" s="88"/>
      <c r="J941" s="88"/>
      <c r="K941" s="88"/>
      <c r="L941" s="88"/>
      <c r="M941" s="88"/>
      <c r="N941" s="88"/>
      <c r="O941" s="87"/>
      <c r="P941" s="87"/>
      <c r="Q941" s="88"/>
      <c r="R941" s="88"/>
      <c r="S941" s="88"/>
      <c r="T941" s="89"/>
      <c r="U941" s="88"/>
      <c r="V941" s="88"/>
      <c r="W941" s="88"/>
      <c r="X941" s="88"/>
      <c r="Y941" s="88"/>
      <c r="Z941" s="88"/>
    </row>
    <row r="942" spans="1:26" ht="30" customHeight="1" x14ac:dyDescent="0.2">
      <c r="A942" s="88"/>
      <c r="B942" s="88"/>
      <c r="C942" s="88"/>
      <c r="D942" s="88"/>
      <c r="E942" s="88"/>
      <c r="F942" s="88"/>
      <c r="G942" s="88"/>
      <c r="H942" s="88"/>
      <c r="I942" s="88"/>
      <c r="J942" s="88"/>
      <c r="K942" s="88"/>
      <c r="L942" s="88"/>
      <c r="M942" s="88"/>
      <c r="N942" s="88"/>
      <c r="O942" s="87"/>
      <c r="P942" s="87"/>
      <c r="Q942" s="88"/>
      <c r="R942" s="88"/>
      <c r="S942" s="88"/>
      <c r="T942" s="89"/>
      <c r="U942" s="88"/>
      <c r="V942" s="88"/>
      <c r="W942" s="88"/>
      <c r="X942" s="88"/>
      <c r="Y942" s="88"/>
      <c r="Z942" s="88"/>
    </row>
    <row r="943" spans="1:26" ht="30" customHeight="1" x14ac:dyDescent="0.2">
      <c r="A943" s="88"/>
      <c r="B943" s="88"/>
      <c r="C943" s="88"/>
      <c r="D943" s="88"/>
      <c r="E943" s="88"/>
      <c r="F943" s="88"/>
      <c r="G943" s="88"/>
      <c r="H943" s="88"/>
      <c r="I943" s="88"/>
      <c r="J943" s="88"/>
      <c r="K943" s="88"/>
      <c r="L943" s="88"/>
      <c r="M943" s="88"/>
      <c r="N943" s="88"/>
      <c r="O943" s="87"/>
      <c r="P943" s="87"/>
      <c r="Q943" s="88"/>
      <c r="R943" s="88"/>
      <c r="S943" s="88"/>
      <c r="T943" s="89"/>
      <c r="U943" s="88"/>
      <c r="V943" s="88"/>
      <c r="W943" s="88"/>
      <c r="X943" s="88"/>
      <c r="Y943" s="88"/>
      <c r="Z943" s="88"/>
    </row>
    <row r="944" spans="1:26" ht="30" customHeight="1" x14ac:dyDescent="0.2">
      <c r="A944" s="88"/>
      <c r="B944" s="88"/>
      <c r="C944" s="88"/>
      <c r="D944" s="88"/>
      <c r="E944" s="88"/>
      <c r="F944" s="88"/>
      <c r="G944" s="88"/>
      <c r="H944" s="88"/>
      <c r="I944" s="88"/>
      <c r="J944" s="88"/>
      <c r="K944" s="88"/>
      <c r="L944" s="88"/>
      <c r="M944" s="88"/>
      <c r="N944" s="88"/>
      <c r="O944" s="87"/>
      <c r="P944" s="87"/>
      <c r="Q944" s="88"/>
      <c r="R944" s="88"/>
      <c r="S944" s="88"/>
      <c r="T944" s="89"/>
      <c r="U944" s="88"/>
      <c r="V944" s="88"/>
      <c r="W944" s="88"/>
      <c r="X944" s="88"/>
      <c r="Y944" s="88"/>
      <c r="Z944" s="88"/>
    </row>
    <row r="945" spans="1:26" ht="30" customHeight="1" x14ac:dyDescent="0.2">
      <c r="A945" s="88"/>
      <c r="B945" s="88"/>
      <c r="C945" s="88"/>
      <c r="D945" s="88"/>
      <c r="E945" s="88"/>
      <c r="F945" s="88"/>
      <c r="G945" s="88"/>
      <c r="H945" s="88"/>
      <c r="I945" s="88"/>
      <c r="J945" s="88"/>
      <c r="K945" s="88"/>
      <c r="L945" s="88"/>
      <c r="M945" s="88"/>
      <c r="N945" s="88"/>
      <c r="O945" s="87"/>
      <c r="P945" s="87"/>
      <c r="Q945" s="88"/>
      <c r="R945" s="88"/>
      <c r="S945" s="88"/>
      <c r="T945" s="89"/>
      <c r="U945" s="88"/>
      <c r="V945" s="88"/>
      <c r="W945" s="88"/>
      <c r="X945" s="88"/>
      <c r="Y945" s="88"/>
      <c r="Z945" s="88"/>
    </row>
    <row r="946" spans="1:26" ht="30" customHeight="1" x14ac:dyDescent="0.2">
      <c r="A946" s="88"/>
      <c r="B946" s="88"/>
      <c r="C946" s="88"/>
      <c r="D946" s="88"/>
      <c r="E946" s="88"/>
      <c r="F946" s="88"/>
      <c r="G946" s="88"/>
      <c r="H946" s="88"/>
      <c r="I946" s="88"/>
      <c r="J946" s="88"/>
      <c r="K946" s="88"/>
      <c r="L946" s="88"/>
      <c r="M946" s="88"/>
      <c r="N946" s="88"/>
      <c r="O946" s="87"/>
      <c r="P946" s="87"/>
      <c r="Q946" s="88"/>
      <c r="R946" s="88"/>
      <c r="S946" s="88"/>
      <c r="T946" s="89"/>
      <c r="U946" s="88"/>
      <c r="V946" s="88"/>
      <c r="W946" s="88"/>
      <c r="X946" s="88"/>
      <c r="Y946" s="88"/>
      <c r="Z946" s="88"/>
    </row>
    <row r="947" spans="1:26" ht="30" customHeight="1" x14ac:dyDescent="0.2">
      <c r="A947" s="88"/>
      <c r="B947" s="88"/>
      <c r="C947" s="88"/>
      <c r="D947" s="88"/>
      <c r="E947" s="88"/>
      <c r="F947" s="88"/>
      <c r="G947" s="88"/>
      <c r="H947" s="88"/>
      <c r="I947" s="88"/>
      <c r="J947" s="88"/>
      <c r="K947" s="88"/>
      <c r="L947" s="88"/>
      <c r="M947" s="88"/>
      <c r="N947" s="88"/>
      <c r="O947" s="87"/>
      <c r="P947" s="87"/>
      <c r="Q947" s="88"/>
      <c r="R947" s="88"/>
      <c r="S947" s="88"/>
      <c r="T947" s="89"/>
      <c r="U947" s="88"/>
      <c r="V947" s="88"/>
      <c r="W947" s="88"/>
      <c r="X947" s="88"/>
      <c r="Y947" s="88"/>
      <c r="Z947" s="88"/>
    </row>
    <row r="948" spans="1:26" ht="30" customHeight="1" x14ac:dyDescent="0.2">
      <c r="A948" s="88"/>
      <c r="B948" s="88"/>
      <c r="C948" s="88"/>
      <c r="D948" s="88"/>
      <c r="E948" s="88"/>
      <c r="F948" s="88"/>
      <c r="G948" s="88"/>
      <c r="H948" s="88"/>
      <c r="I948" s="88"/>
      <c r="J948" s="88"/>
      <c r="K948" s="88"/>
      <c r="L948" s="88"/>
      <c r="M948" s="88"/>
      <c r="N948" s="88"/>
      <c r="O948" s="87"/>
      <c r="P948" s="87"/>
      <c r="Q948" s="88"/>
      <c r="R948" s="88"/>
      <c r="S948" s="88"/>
      <c r="T948" s="89"/>
      <c r="U948" s="88"/>
      <c r="V948" s="88"/>
      <c r="W948" s="88"/>
      <c r="X948" s="88"/>
      <c r="Y948" s="88"/>
      <c r="Z948" s="88"/>
    </row>
    <row r="949" spans="1:26" ht="30" customHeight="1" x14ac:dyDescent="0.2">
      <c r="A949" s="88"/>
      <c r="B949" s="88"/>
      <c r="C949" s="88"/>
      <c r="D949" s="88"/>
      <c r="E949" s="88"/>
      <c r="F949" s="88"/>
      <c r="G949" s="88"/>
      <c r="H949" s="88"/>
      <c r="I949" s="88"/>
      <c r="J949" s="88"/>
      <c r="K949" s="88"/>
      <c r="L949" s="88"/>
      <c r="M949" s="88"/>
      <c r="N949" s="88"/>
      <c r="O949" s="87"/>
      <c r="P949" s="87"/>
      <c r="Q949" s="88"/>
      <c r="R949" s="88"/>
      <c r="S949" s="88"/>
      <c r="T949" s="89"/>
      <c r="U949" s="88"/>
      <c r="V949" s="88"/>
      <c r="W949" s="88"/>
      <c r="X949" s="88"/>
      <c r="Y949" s="88"/>
      <c r="Z949" s="88"/>
    </row>
    <row r="950" spans="1:26" ht="30" customHeight="1" x14ac:dyDescent="0.2">
      <c r="A950" s="88"/>
      <c r="B950" s="88"/>
      <c r="C950" s="88"/>
      <c r="D950" s="88"/>
      <c r="E950" s="88"/>
      <c r="F950" s="88"/>
      <c r="G950" s="88"/>
      <c r="H950" s="88"/>
      <c r="I950" s="88"/>
      <c r="J950" s="88"/>
      <c r="K950" s="88"/>
      <c r="L950" s="88"/>
      <c r="M950" s="88"/>
      <c r="N950" s="88"/>
      <c r="O950" s="87"/>
      <c r="P950" s="87"/>
      <c r="Q950" s="88"/>
      <c r="R950" s="88"/>
      <c r="S950" s="88"/>
      <c r="T950" s="89"/>
      <c r="U950" s="88"/>
      <c r="V950" s="88"/>
      <c r="W950" s="88"/>
      <c r="X950" s="88"/>
      <c r="Y950" s="88"/>
      <c r="Z950" s="88"/>
    </row>
    <row r="951" spans="1:26" ht="30" customHeight="1" x14ac:dyDescent="0.2">
      <c r="A951" s="88"/>
      <c r="B951" s="88"/>
      <c r="C951" s="88"/>
      <c r="D951" s="88"/>
      <c r="E951" s="88"/>
      <c r="F951" s="88"/>
      <c r="G951" s="88"/>
      <c r="H951" s="88"/>
      <c r="I951" s="88"/>
      <c r="J951" s="88"/>
      <c r="K951" s="88"/>
      <c r="L951" s="88"/>
      <c r="M951" s="88"/>
      <c r="N951" s="88"/>
      <c r="O951" s="87"/>
      <c r="P951" s="87"/>
      <c r="Q951" s="88"/>
      <c r="R951" s="88"/>
      <c r="S951" s="88"/>
      <c r="T951" s="89"/>
      <c r="U951" s="88"/>
      <c r="V951" s="88"/>
      <c r="W951" s="88"/>
      <c r="X951" s="88"/>
      <c r="Y951" s="88"/>
      <c r="Z951" s="88"/>
    </row>
    <row r="952" spans="1:26" ht="30" customHeight="1" x14ac:dyDescent="0.2">
      <c r="A952" s="88"/>
      <c r="B952" s="88"/>
      <c r="C952" s="88"/>
      <c r="D952" s="88"/>
      <c r="E952" s="88"/>
      <c r="F952" s="88"/>
      <c r="G952" s="88"/>
      <c r="H952" s="88"/>
      <c r="I952" s="88"/>
      <c r="J952" s="88"/>
      <c r="K952" s="88"/>
      <c r="L952" s="88"/>
      <c r="M952" s="88"/>
      <c r="N952" s="88"/>
      <c r="O952" s="87"/>
      <c r="P952" s="87"/>
      <c r="Q952" s="88"/>
      <c r="R952" s="88"/>
      <c r="S952" s="88"/>
      <c r="T952" s="89"/>
      <c r="U952" s="88"/>
      <c r="V952" s="88"/>
      <c r="W952" s="88"/>
      <c r="X952" s="88"/>
      <c r="Y952" s="88"/>
      <c r="Z952" s="88"/>
    </row>
    <row r="953" spans="1:26" ht="30" customHeight="1" x14ac:dyDescent="0.2">
      <c r="A953" s="88"/>
      <c r="B953" s="88"/>
      <c r="C953" s="88"/>
      <c r="D953" s="88"/>
      <c r="E953" s="88"/>
      <c r="F953" s="88"/>
      <c r="G953" s="88"/>
      <c r="H953" s="88"/>
      <c r="I953" s="88"/>
      <c r="J953" s="88"/>
      <c r="K953" s="88"/>
      <c r="L953" s="88"/>
      <c r="M953" s="88"/>
      <c r="N953" s="88"/>
      <c r="O953" s="87"/>
      <c r="P953" s="87"/>
      <c r="Q953" s="88"/>
      <c r="R953" s="88"/>
      <c r="S953" s="88"/>
      <c r="T953" s="89"/>
      <c r="U953" s="88"/>
      <c r="V953" s="88"/>
      <c r="W953" s="88"/>
      <c r="X953" s="88"/>
      <c r="Y953" s="88"/>
      <c r="Z953" s="88"/>
    </row>
    <row r="954" spans="1:26" ht="30" customHeight="1" x14ac:dyDescent="0.2">
      <c r="A954" s="88"/>
      <c r="B954" s="88"/>
      <c r="C954" s="88"/>
      <c r="D954" s="88"/>
      <c r="E954" s="88"/>
      <c r="F954" s="88"/>
      <c r="G954" s="88"/>
      <c r="H954" s="88"/>
      <c r="I954" s="88"/>
      <c r="J954" s="88"/>
      <c r="K954" s="88"/>
      <c r="L954" s="88"/>
      <c r="M954" s="88"/>
      <c r="N954" s="88"/>
      <c r="O954" s="87"/>
      <c r="P954" s="87"/>
      <c r="Q954" s="88"/>
      <c r="R954" s="88"/>
      <c r="S954" s="88"/>
      <c r="T954" s="89"/>
      <c r="U954" s="88"/>
      <c r="V954" s="88"/>
      <c r="W954" s="88"/>
      <c r="X954" s="88"/>
      <c r="Y954" s="88"/>
      <c r="Z954" s="88"/>
    </row>
    <row r="955" spans="1:26" ht="30" customHeight="1" x14ac:dyDescent="0.2">
      <c r="A955" s="88"/>
      <c r="B955" s="88"/>
      <c r="C955" s="88"/>
      <c r="D955" s="88"/>
      <c r="E955" s="88"/>
      <c r="F955" s="88"/>
      <c r="G955" s="88"/>
      <c r="H955" s="88"/>
      <c r="I955" s="88"/>
      <c r="J955" s="88"/>
      <c r="K955" s="88"/>
      <c r="L955" s="88"/>
      <c r="M955" s="88"/>
      <c r="N955" s="88"/>
      <c r="O955" s="87"/>
      <c r="P955" s="87"/>
      <c r="Q955" s="88"/>
      <c r="R955" s="88"/>
      <c r="S955" s="88"/>
      <c r="T955" s="89"/>
      <c r="U955" s="88"/>
      <c r="V955" s="88"/>
      <c r="W955" s="88"/>
      <c r="X955" s="88"/>
      <c r="Y955" s="88"/>
      <c r="Z955" s="88"/>
    </row>
    <row r="956" spans="1:26" ht="30" customHeight="1" x14ac:dyDescent="0.2">
      <c r="A956" s="88"/>
      <c r="B956" s="88"/>
      <c r="C956" s="88"/>
      <c r="D956" s="88"/>
      <c r="E956" s="88"/>
      <c r="F956" s="88"/>
      <c r="G956" s="88"/>
      <c r="H956" s="88"/>
      <c r="I956" s="88"/>
      <c r="J956" s="88"/>
      <c r="K956" s="88"/>
      <c r="L956" s="88"/>
      <c r="M956" s="88"/>
      <c r="N956" s="88"/>
      <c r="O956" s="87"/>
      <c r="P956" s="87"/>
      <c r="Q956" s="88"/>
      <c r="R956" s="88"/>
      <c r="S956" s="88"/>
      <c r="T956" s="89"/>
      <c r="U956" s="88"/>
      <c r="V956" s="88"/>
      <c r="W956" s="88"/>
      <c r="X956" s="88"/>
      <c r="Y956" s="88"/>
      <c r="Z956" s="88"/>
    </row>
    <row r="957" spans="1:26" ht="30" customHeight="1" x14ac:dyDescent="0.2">
      <c r="A957" s="88"/>
      <c r="B957" s="88"/>
      <c r="C957" s="88"/>
      <c r="D957" s="88"/>
      <c r="E957" s="88"/>
      <c r="F957" s="88"/>
      <c r="G957" s="88"/>
      <c r="H957" s="88"/>
      <c r="I957" s="88"/>
      <c r="J957" s="88"/>
      <c r="K957" s="88"/>
      <c r="L957" s="88"/>
      <c r="M957" s="88"/>
      <c r="N957" s="88"/>
      <c r="O957" s="87"/>
      <c r="P957" s="87"/>
      <c r="Q957" s="88"/>
      <c r="R957" s="88"/>
      <c r="S957" s="88"/>
      <c r="T957" s="89"/>
      <c r="U957" s="88"/>
      <c r="V957" s="88"/>
      <c r="W957" s="88"/>
      <c r="X957" s="88"/>
      <c r="Y957" s="88"/>
      <c r="Z957" s="88"/>
    </row>
    <row r="958" spans="1:26" ht="30" customHeight="1" x14ac:dyDescent="0.2">
      <c r="A958" s="88"/>
      <c r="B958" s="88"/>
      <c r="C958" s="88"/>
      <c r="D958" s="88"/>
      <c r="E958" s="88"/>
      <c r="F958" s="88"/>
      <c r="G958" s="88"/>
      <c r="H958" s="88"/>
      <c r="I958" s="88"/>
      <c r="J958" s="88"/>
      <c r="K958" s="88"/>
      <c r="L958" s="88"/>
      <c r="M958" s="88"/>
      <c r="N958" s="88"/>
      <c r="O958" s="87"/>
      <c r="P958" s="87"/>
      <c r="Q958" s="88"/>
      <c r="R958" s="88"/>
      <c r="S958" s="88"/>
      <c r="T958" s="89"/>
      <c r="U958" s="88"/>
      <c r="V958" s="88"/>
      <c r="W958" s="88"/>
      <c r="X958" s="88"/>
      <c r="Y958" s="88"/>
      <c r="Z958" s="88"/>
    </row>
    <row r="959" spans="1:26" ht="30" customHeight="1" x14ac:dyDescent="0.2">
      <c r="A959" s="88"/>
      <c r="B959" s="88"/>
      <c r="C959" s="88"/>
      <c r="D959" s="88"/>
      <c r="E959" s="88"/>
      <c r="F959" s="88"/>
      <c r="G959" s="88"/>
      <c r="H959" s="88"/>
      <c r="I959" s="88"/>
      <c r="J959" s="88"/>
      <c r="K959" s="88"/>
      <c r="L959" s="88"/>
      <c r="M959" s="88"/>
      <c r="N959" s="88"/>
      <c r="O959" s="87"/>
      <c r="P959" s="87"/>
      <c r="Q959" s="88"/>
      <c r="R959" s="88"/>
      <c r="S959" s="88"/>
      <c r="T959" s="89"/>
      <c r="U959" s="88"/>
      <c r="V959" s="88"/>
      <c r="W959" s="88"/>
      <c r="X959" s="88"/>
      <c r="Y959" s="88"/>
      <c r="Z959" s="88"/>
    </row>
    <row r="960" spans="1:26" ht="30" customHeight="1" x14ac:dyDescent="0.2">
      <c r="A960" s="88"/>
      <c r="B960" s="88"/>
      <c r="C960" s="88"/>
      <c r="D960" s="88"/>
      <c r="E960" s="88"/>
      <c r="F960" s="88"/>
      <c r="G960" s="88"/>
      <c r="H960" s="88"/>
      <c r="I960" s="88"/>
      <c r="J960" s="88"/>
      <c r="K960" s="88"/>
      <c r="L960" s="88"/>
      <c r="M960" s="88"/>
      <c r="N960" s="88"/>
      <c r="O960" s="87"/>
      <c r="P960" s="87"/>
      <c r="Q960" s="88"/>
      <c r="R960" s="88"/>
      <c r="S960" s="88"/>
      <c r="T960" s="89"/>
      <c r="U960" s="88"/>
      <c r="V960" s="88"/>
      <c r="W960" s="88"/>
      <c r="X960" s="88"/>
      <c r="Y960" s="88"/>
      <c r="Z960" s="88"/>
    </row>
    <row r="961" spans="1:26" ht="30" customHeight="1" x14ac:dyDescent="0.2">
      <c r="A961" s="88"/>
      <c r="B961" s="88"/>
      <c r="C961" s="88"/>
      <c r="D961" s="88"/>
      <c r="E961" s="88"/>
      <c r="F961" s="88"/>
      <c r="G961" s="88"/>
      <c r="H961" s="88"/>
      <c r="I961" s="88"/>
      <c r="J961" s="88"/>
      <c r="K961" s="88"/>
      <c r="L961" s="88"/>
      <c r="M961" s="88"/>
      <c r="N961" s="88"/>
      <c r="O961" s="87"/>
      <c r="P961" s="87"/>
      <c r="Q961" s="88"/>
      <c r="R961" s="88"/>
      <c r="S961" s="88"/>
      <c r="T961" s="89"/>
      <c r="U961" s="88"/>
      <c r="V961" s="88"/>
      <c r="W961" s="88"/>
      <c r="X961" s="88"/>
      <c r="Y961" s="88"/>
      <c r="Z961" s="88"/>
    </row>
    <row r="962" spans="1:26" ht="30" customHeight="1" x14ac:dyDescent="0.2">
      <c r="A962" s="88"/>
      <c r="B962" s="88"/>
      <c r="C962" s="88"/>
      <c r="D962" s="88"/>
      <c r="E962" s="88"/>
      <c r="F962" s="88"/>
      <c r="G962" s="88"/>
      <c r="H962" s="88"/>
      <c r="I962" s="88"/>
      <c r="J962" s="88"/>
      <c r="K962" s="88"/>
      <c r="L962" s="88"/>
      <c r="M962" s="88"/>
      <c r="N962" s="88"/>
      <c r="O962" s="87"/>
      <c r="P962" s="87"/>
      <c r="Q962" s="88"/>
      <c r="R962" s="88"/>
      <c r="S962" s="88"/>
      <c r="T962" s="89"/>
      <c r="U962" s="88"/>
      <c r="V962" s="88"/>
      <c r="W962" s="88"/>
      <c r="X962" s="88"/>
      <c r="Y962" s="88"/>
      <c r="Z962" s="88"/>
    </row>
    <row r="963" spans="1:26" ht="30" customHeight="1" x14ac:dyDescent="0.2">
      <c r="A963" s="88"/>
      <c r="B963" s="88"/>
      <c r="C963" s="88"/>
      <c r="D963" s="88"/>
      <c r="E963" s="88"/>
      <c r="F963" s="88"/>
      <c r="G963" s="88"/>
      <c r="H963" s="88"/>
      <c r="I963" s="88"/>
      <c r="J963" s="88"/>
      <c r="K963" s="88"/>
      <c r="L963" s="88"/>
      <c r="M963" s="88"/>
      <c r="N963" s="88"/>
      <c r="O963" s="87"/>
      <c r="P963" s="87"/>
      <c r="Q963" s="88"/>
      <c r="R963" s="88"/>
      <c r="S963" s="88"/>
      <c r="T963" s="89"/>
      <c r="U963" s="88"/>
      <c r="V963" s="88"/>
      <c r="W963" s="88"/>
      <c r="X963" s="88"/>
      <c r="Y963" s="88"/>
      <c r="Z963" s="88"/>
    </row>
    <row r="964" spans="1:26" ht="30" customHeight="1" x14ac:dyDescent="0.2">
      <c r="A964" s="88"/>
      <c r="B964" s="88"/>
      <c r="C964" s="88"/>
      <c r="D964" s="88"/>
      <c r="E964" s="88"/>
      <c r="F964" s="88"/>
      <c r="G964" s="88"/>
      <c r="H964" s="88"/>
      <c r="I964" s="88"/>
      <c r="J964" s="88"/>
      <c r="K964" s="88"/>
      <c r="L964" s="88"/>
      <c r="M964" s="88"/>
      <c r="N964" s="88"/>
      <c r="O964" s="87"/>
      <c r="P964" s="87"/>
      <c r="Q964" s="88"/>
      <c r="R964" s="88"/>
      <c r="S964" s="88"/>
      <c r="T964" s="89"/>
      <c r="U964" s="88"/>
      <c r="V964" s="88"/>
      <c r="W964" s="88"/>
      <c r="X964" s="88"/>
      <c r="Y964" s="88"/>
      <c r="Z964" s="88"/>
    </row>
    <row r="965" spans="1:26" ht="30" customHeight="1" x14ac:dyDescent="0.2">
      <c r="A965" s="88"/>
      <c r="B965" s="88"/>
      <c r="C965" s="88"/>
      <c r="D965" s="88"/>
      <c r="E965" s="88"/>
      <c r="F965" s="88"/>
      <c r="G965" s="88"/>
      <c r="H965" s="88"/>
      <c r="I965" s="88"/>
      <c r="J965" s="88"/>
      <c r="K965" s="88"/>
      <c r="L965" s="88"/>
      <c r="M965" s="88"/>
      <c r="N965" s="88"/>
      <c r="O965" s="87"/>
      <c r="P965" s="87"/>
      <c r="Q965" s="88"/>
      <c r="R965" s="88"/>
      <c r="S965" s="88"/>
      <c r="T965" s="89"/>
      <c r="U965" s="88"/>
      <c r="V965" s="88"/>
      <c r="W965" s="88"/>
      <c r="X965" s="88"/>
      <c r="Y965" s="88"/>
      <c r="Z965" s="88"/>
    </row>
    <row r="966" spans="1:26" ht="30" customHeight="1" x14ac:dyDescent="0.2">
      <c r="A966" s="88"/>
      <c r="B966" s="88"/>
      <c r="C966" s="88"/>
      <c r="D966" s="88"/>
      <c r="E966" s="88"/>
      <c r="F966" s="88"/>
      <c r="G966" s="88"/>
      <c r="H966" s="88"/>
      <c r="I966" s="88"/>
      <c r="J966" s="88"/>
      <c r="K966" s="88"/>
      <c r="L966" s="88"/>
      <c r="M966" s="88"/>
      <c r="N966" s="88"/>
      <c r="O966" s="87"/>
      <c r="P966" s="87"/>
      <c r="Q966" s="88"/>
      <c r="R966" s="88"/>
      <c r="S966" s="88"/>
      <c r="T966" s="89"/>
      <c r="U966" s="88"/>
      <c r="V966" s="88"/>
      <c r="W966" s="88"/>
      <c r="X966" s="88"/>
      <c r="Y966" s="88"/>
      <c r="Z966" s="88"/>
    </row>
    <row r="967" spans="1:26" ht="30" customHeight="1" x14ac:dyDescent="0.2">
      <c r="A967" s="88"/>
      <c r="B967" s="88"/>
      <c r="C967" s="88"/>
      <c r="D967" s="88"/>
      <c r="E967" s="88"/>
      <c r="F967" s="88"/>
      <c r="G967" s="88"/>
      <c r="H967" s="88"/>
      <c r="I967" s="88"/>
      <c r="J967" s="88"/>
      <c r="K967" s="88"/>
      <c r="L967" s="88"/>
      <c r="M967" s="88"/>
      <c r="N967" s="88"/>
      <c r="O967" s="87"/>
      <c r="P967" s="87"/>
      <c r="Q967" s="88"/>
      <c r="R967" s="88"/>
      <c r="S967" s="88"/>
      <c r="T967" s="89"/>
      <c r="U967" s="88"/>
      <c r="V967" s="88"/>
      <c r="W967" s="88"/>
      <c r="X967" s="88"/>
      <c r="Y967" s="88"/>
      <c r="Z967" s="88"/>
    </row>
    <row r="968" spans="1:26" ht="30" customHeight="1" x14ac:dyDescent="0.2">
      <c r="A968" s="88"/>
      <c r="B968" s="88"/>
      <c r="C968" s="88"/>
      <c r="D968" s="88"/>
      <c r="E968" s="88"/>
      <c r="F968" s="88"/>
      <c r="G968" s="88"/>
      <c r="H968" s="88"/>
      <c r="I968" s="88"/>
      <c r="J968" s="88"/>
      <c r="K968" s="88"/>
      <c r="L968" s="88"/>
      <c r="M968" s="88"/>
      <c r="N968" s="88"/>
      <c r="O968" s="87"/>
      <c r="P968" s="87"/>
      <c r="Q968" s="88"/>
      <c r="R968" s="88"/>
      <c r="S968" s="88"/>
      <c r="T968" s="89"/>
      <c r="U968" s="88"/>
      <c r="V968" s="88"/>
      <c r="W968" s="88"/>
      <c r="X968" s="88"/>
      <c r="Y968" s="88"/>
      <c r="Z968" s="88"/>
    </row>
    <row r="969" spans="1:26" ht="30" customHeight="1" x14ac:dyDescent="0.2">
      <c r="A969" s="88"/>
      <c r="B969" s="88"/>
      <c r="C969" s="88"/>
      <c r="D969" s="88"/>
      <c r="E969" s="88"/>
      <c r="F969" s="88"/>
      <c r="G969" s="88"/>
      <c r="H969" s="88"/>
      <c r="I969" s="88"/>
      <c r="J969" s="88"/>
      <c r="K969" s="88"/>
      <c r="L969" s="88"/>
      <c r="M969" s="88"/>
      <c r="N969" s="88"/>
      <c r="O969" s="87"/>
      <c r="P969" s="87"/>
      <c r="Q969" s="88"/>
      <c r="R969" s="88"/>
      <c r="S969" s="88"/>
      <c r="T969" s="89"/>
      <c r="U969" s="88"/>
      <c r="V969" s="88"/>
      <c r="W969" s="88"/>
      <c r="X969" s="88"/>
      <c r="Y969" s="88"/>
      <c r="Z969" s="88"/>
    </row>
    <row r="970" spans="1:26" ht="30" customHeight="1" x14ac:dyDescent="0.2">
      <c r="A970" s="88"/>
      <c r="B970" s="88"/>
      <c r="C970" s="88"/>
      <c r="D970" s="88"/>
      <c r="E970" s="88"/>
      <c r="F970" s="88"/>
      <c r="G970" s="88"/>
      <c r="H970" s="88"/>
      <c r="I970" s="88"/>
      <c r="J970" s="88"/>
      <c r="K970" s="88"/>
      <c r="L970" s="88"/>
      <c r="M970" s="88"/>
      <c r="N970" s="88"/>
      <c r="O970" s="87"/>
      <c r="P970" s="87"/>
      <c r="Q970" s="88"/>
      <c r="R970" s="88"/>
      <c r="S970" s="88"/>
      <c r="T970" s="89"/>
      <c r="U970" s="88"/>
      <c r="V970" s="88"/>
      <c r="W970" s="88"/>
      <c r="X970" s="88"/>
      <c r="Y970" s="88"/>
      <c r="Z970" s="88"/>
    </row>
    <row r="971" spans="1:26" ht="30" customHeight="1" x14ac:dyDescent="0.2">
      <c r="A971" s="88"/>
      <c r="B971" s="88"/>
      <c r="C971" s="88"/>
      <c r="D971" s="88"/>
      <c r="E971" s="88"/>
      <c r="F971" s="88"/>
      <c r="G971" s="88"/>
      <c r="H971" s="88"/>
      <c r="I971" s="88"/>
      <c r="J971" s="88"/>
      <c r="K971" s="88"/>
      <c r="L971" s="88"/>
      <c r="M971" s="88"/>
      <c r="N971" s="88"/>
      <c r="O971" s="87"/>
      <c r="P971" s="87"/>
      <c r="Q971" s="88"/>
      <c r="R971" s="88"/>
      <c r="S971" s="88"/>
      <c r="T971" s="89"/>
      <c r="U971" s="88"/>
      <c r="V971" s="88"/>
      <c r="W971" s="88"/>
      <c r="X971" s="88"/>
      <c r="Y971" s="88"/>
      <c r="Z971" s="88"/>
    </row>
    <row r="972" spans="1:26" ht="30" customHeight="1" x14ac:dyDescent="0.2">
      <c r="A972" s="88"/>
      <c r="B972" s="88"/>
      <c r="C972" s="88"/>
      <c r="D972" s="88"/>
      <c r="E972" s="88"/>
      <c r="F972" s="88"/>
      <c r="G972" s="88"/>
      <c r="H972" s="88"/>
      <c r="I972" s="88"/>
      <c r="J972" s="88"/>
      <c r="K972" s="88"/>
      <c r="L972" s="88"/>
      <c r="M972" s="88"/>
      <c r="N972" s="88"/>
      <c r="O972" s="87"/>
      <c r="P972" s="87"/>
      <c r="Q972" s="88"/>
      <c r="R972" s="88"/>
      <c r="S972" s="88"/>
      <c r="T972" s="89"/>
      <c r="U972" s="88"/>
      <c r="V972" s="88"/>
      <c r="W972" s="88"/>
      <c r="X972" s="88"/>
      <c r="Y972" s="88"/>
      <c r="Z972" s="88"/>
    </row>
    <row r="973" spans="1:26" ht="30" customHeight="1" x14ac:dyDescent="0.2">
      <c r="A973" s="88"/>
      <c r="B973" s="88"/>
      <c r="C973" s="88"/>
      <c r="D973" s="88"/>
      <c r="E973" s="88"/>
      <c r="F973" s="88"/>
      <c r="G973" s="88"/>
      <c r="H973" s="88"/>
      <c r="I973" s="88"/>
      <c r="J973" s="88"/>
      <c r="K973" s="88"/>
      <c r="L973" s="88"/>
      <c r="M973" s="88"/>
      <c r="N973" s="88"/>
      <c r="O973" s="87"/>
      <c r="P973" s="87"/>
      <c r="Q973" s="88"/>
      <c r="R973" s="88"/>
      <c r="S973" s="88"/>
      <c r="T973" s="89"/>
      <c r="U973" s="88"/>
      <c r="V973" s="88"/>
      <c r="W973" s="88"/>
      <c r="X973" s="88"/>
      <c r="Y973" s="88"/>
      <c r="Z973" s="88"/>
    </row>
    <row r="974" spans="1:26" ht="30" customHeight="1" x14ac:dyDescent="0.2">
      <c r="A974" s="88"/>
      <c r="B974" s="88"/>
      <c r="C974" s="88"/>
      <c r="D974" s="88"/>
      <c r="E974" s="88"/>
      <c r="F974" s="88"/>
      <c r="G974" s="88"/>
      <c r="H974" s="88"/>
      <c r="I974" s="88"/>
      <c r="J974" s="88"/>
      <c r="K974" s="88"/>
      <c r="L974" s="88"/>
      <c r="M974" s="88"/>
      <c r="N974" s="88"/>
      <c r="O974" s="87"/>
      <c r="P974" s="87"/>
      <c r="Q974" s="88"/>
      <c r="R974" s="88"/>
      <c r="S974" s="88"/>
      <c r="T974" s="89"/>
      <c r="U974" s="88"/>
      <c r="V974" s="88"/>
      <c r="W974" s="88"/>
      <c r="X974" s="88"/>
      <c r="Y974" s="88"/>
      <c r="Z974" s="88"/>
    </row>
    <row r="975" spans="1:26" ht="30" customHeight="1" x14ac:dyDescent="0.2">
      <c r="A975" s="88"/>
      <c r="B975" s="88"/>
      <c r="C975" s="88"/>
      <c r="D975" s="88"/>
      <c r="E975" s="88"/>
      <c r="F975" s="88"/>
      <c r="G975" s="88"/>
      <c r="H975" s="88"/>
      <c r="I975" s="88"/>
      <c r="J975" s="88"/>
      <c r="K975" s="88"/>
      <c r="L975" s="88"/>
      <c r="M975" s="88"/>
      <c r="N975" s="88"/>
      <c r="O975" s="87"/>
      <c r="P975" s="87"/>
      <c r="Q975" s="88"/>
      <c r="R975" s="88"/>
      <c r="S975" s="88"/>
      <c r="T975" s="89"/>
      <c r="U975" s="88"/>
      <c r="V975" s="88"/>
      <c r="W975" s="88"/>
      <c r="X975" s="88"/>
      <c r="Y975" s="88"/>
      <c r="Z975" s="88"/>
    </row>
    <row r="976" spans="1:26" ht="30" customHeight="1" x14ac:dyDescent="0.2">
      <c r="A976" s="88"/>
      <c r="B976" s="88"/>
      <c r="C976" s="88"/>
      <c r="D976" s="88"/>
      <c r="E976" s="88"/>
      <c r="F976" s="88"/>
      <c r="G976" s="88"/>
      <c r="H976" s="88"/>
      <c r="I976" s="88"/>
      <c r="J976" s="88"/>
      <c r="K976" s="88"/>
      <c r="L976" s="88"/>
      <c r="M976" s="88"/>
      <c r="N976" s="88"/>
      <c r="O976" s="87"/>
      <c r="P976" s="87"/>
      <c r="Q976" s="88"/>
      <c r="R976" s="88"/>
      <c r="S976" s="88"/>
      <c r="T976" s="89"/>
      <c r="U976" s="88"/>
      <c r="V976" s="88"/>
      <c r="W976" s="88"/>
      <c r="X976" s="88"/>
      <c r="Y976" s="88"/>
      <c r="Z976" s="88"/>
    </row>
    <row r="977" spans="1:26" ht="30" customHeight="1" x14ac:dyDescent="0.2">
      <c r="A977" s="88"/>
      <c r="B977" s="88"/>
      <c r="C977" s="88"/>
      <c r="D977" s="88"/>
      <c r="E977" s="88"/>
      <c r="F977" s="88"/>
      <c r="G977" s="88"/>
      <c r="H977" s="88"/>
      <c r="I977" s="88"/>
      <c r="J977" s="88"/>
      <c r="K977" s="88"/>
      <c r="L977" s="88"/>
      <c r="M977" s="88"/>
      <c r="N977" s="88"/>
      <c r="O977" s="87"/>
      <c r="P977" s="87"/>
      <c r="Q977" s="88"/>
      <c r="R977" s="88"/>
      <c r="S977" s="88"/>
      <c r="T977" s="89"/>
      <c r="U977" s="88"/>
      <c r="V977" s="88"/>
      <c r="W977" s="88"/>
      <c r="X977" s="88"/>
      <c r="Y977" s="88"/>
      <c r="Z977" s="88"/>
    </row>
    <row r="978" spans="1:26" ht="30" customHeight="1" x14ac:dyDescent="0.2">
      <c r="A978" s="88"/>
      <c r="B978" s="88"/>
      <c r="C978" s="88"/>
      <c r="D978" s="88"/>
      <c r="E978" s="88"/>
      <c r="F978" s="88"/>
      <c r="G978" s="88"/>
      <c r="H978" s="88"/>
      <c r="I978" s="88"/>
      <c r="J978" s="88"/>
      <c r="K978" s="88"/>
      <c r="L978" s="88"/>
      <c r="M978" s="88"/>
      <c r="N978" s="88"/>
      <c r="O978" s="87"/>
      <c r="P978" s="87"/>
      <c r="Q978" s="88"/>
      <c r="R978" s="88"/>
      <c r="S978" s="88"/>
      <c r="T978" s="89"/>
      <c r="U978" s="88"/>
      <c r="V978" s="88"/>
      <c r="W978" s="88"/>
      <c r="X978" s="88"/>
      <c r="Y978" s="88"/>
      <c r="Z978" s="88"/>
    </row>
    <row r="979" spans="1:26" ht="30" customHeight="1" x14ac:dyDescent="0.2">
      <c r="A979" s="88"/>
      <c r="B979" s="88"/>
      <c r="C979" s="88"/>
      <c r="D979" s="88"/>
      <c r="E979" s="88"/>
      <c r="F979" s="88"/>
      <c r="G979" s="88"/>
      <c r="H979" s="88"/>
      <c r="I979" s="88"/>
      <c r="J979" s="88"/>
      <c r="K979" s="88"/>
      <c r="L979" s="88"/>
      <c r="M979" s="88"/>
      <c r="N979" s="88"/>
      <c r="O979" s="87"/>
      <c r="P979" s="87"/>
      <c r="Q979" s="88"/>
      <c r="R979" s="88"/>
      <c r="S979" s="88"/>
      <c r="T979" s="89"/>
      <c r="U979" s="88"/>
      <c r="V979" s="88"/>
      <c r="W979" s="88"/>
      <c r="X979" s="88"/>
      <c r="Y979" s="88"/>
      <c r="Z979" s="88"/>
    </row>
    <row r="980" spans="1:26" ht="30" customHeight="1" x14ac:dyDescent="0.2">
      <c r="A980" s="88"/>
      <c r="B980" s="88"/>
      <c r="C980" s="88"/>
      <c r="D980" s="88"/>
      <c r="E980" s="88"/>
      <c r="F980" s="88"/>
      <c r="G980" s="88"/>
      <c r="H980" s="88"/>
      <c r="I980" s="88"/>
      <c r="J980" s="88"/>
      <c r="K980" s="88"/>
      <c r="L980" s="88"/>
      <c r="M980" s="88"/>
      <c r="N980" s="88"/>
      <c r="O980" s="87"/>
      <c r="P980" s="87"/>
      <c r="Q980" s="88"/>
      <c r="R980" s="88"/>
      <c r="S980" s="88"/>
      <c r="T980" s="89"/>
      <c r="U980" s="88"/>
      <c r="V980" s="88"/>
      <c r="W980" s="88"/>
      <c r="X980" s="88"/>
      <c r="Y980" s="88"/>
      <c r="Z980" s="88"/>
    </row>
    <row r="981" spans="1:26" ht="30" customHeight="1" x14ac:dyDescent="0.2">
      <c r="A981" s="88"/>
      <c r="B981" s="88"/>
      <c r="C981" s="88"/>
      <c r="D981" s="88"/>
      <c r="E981" s="88"/>
      <c r="F981" s="88"/>
      <c r="G981" s="88"/>
      <c r="H981" s="88"/>
      <c r="I981" s="88"/>
      <c r="J981" s="88"/>
      <c r="K981" s="88"/>
      <c r="L981" s="88"/>
      <c r="M981" s="88"/>
      <c r="N981" s="88"/>
      <c r="O981" s="87"/>
      <c r="P981" s="87"/>
      <c r="Q981" s="88"/>
      <c r="R981" s="88"/>
      <c r="S981" s="88"/>
      <c r="T981" s="89"/>
      <c r="U981" s="88"/>
      <c r="V981" s="88"/>
      <c r="W981" s="88"/>
      <c r="X981" s="88"/>
      <c r="Y981" s="88"/>
      <c r="Z981" s="88"/>
    </row>
    <row r="982" spans="1:26" ht="30" customHeight="1" x14ac:dyDescent="0.2">
      <c r="A982" s="88"/>
      <c r="B982" s="88"/>
      <c r="C982" s="88"/>
      <c r="D982" s="88"/>
      <c r="E982" s="88"/>
      <c r="F982" s="88"/>
      <c r="G982" s="88"/>
      <c r="H982" s="88"/>
      <c r="I982" s="88"/>
      <c r="J982" s="88"/>
      <c r="K982" s="88"/>
      <c r="L982" s="88"/>
      <c r="M982" s="88"/>
      <c r="N982" s="88"/>
      <c r="O982" s="87"/>
      <c r="P982" s="87"/>
      <c r="Q982" s="88"/>
      <c r="R982" s="88"/>
      <c r="S982" s="88"/>
      <c r="T982" s="89"/>
      <c r="U982" s="88"/>
      <c r="V982" s="88"/>
      <c r="W982" s="88"/>
      <c r="X982" s="88"/>
      <c r="Y982" s="88"/>
      <c r="Z982" s="88"/>
    </row>
    <row r="983" spans="1:26" ht="30" customHeight="1" x14ac:dyDescent="0.2">
      <c r="A983" s="88"/>
      <c r="B983" s="88"/>
      <c r="C983" s="88"/>
      <c r="D983" s="88"/>
      <c r="E983" s="88"/>
      <c r="F983" s="88"/>
      <c r="G983" s="88"/>
      <c r="H983" s="88"/>
      <c r="I983" s="88"/>
      <c r="J983" s="88"/>
      <c r="K983" s="88"/>
      <c r="L983" s="88"/>
      <c r="M983" s="88"/>
      <c r="N983" s="88"/>
      <c r="O983" s="87"/>
      <c r="P983" s="87"/>
      <c r="Q983" s="88"/>
      <c r="R983" s="88"/>
      <c r="S983" s="88"/>
      <c r="T983" s="89"/>
      <c r="U983" s="88"/>
      <c r="V983" s="88"/>
      <c r="W983" s="88"/>
      <c r="X983" s="88"/>
      <c r="Y983" s="88"/>
      <c r="Z983" s="88"/>
    </row>
    <row r="984" spans="1:26" ht="30" customHeight="1" x14ac:dyDescent="0.2">
      <c r="A984" s="88"/>
      <c r="B984" s="88"/>
      <c r="C984" s="88"/>
      <c r="D984" s="88"/>
      <c r="E984" s="88"/>
      <c r="F984" s="88"/>
      <c r="G984" s="88"/>
      <c r="H984" s="88"/>
      <c r="I984" s="88"/>
      <c r="J984" s="88"/>
      <c r="K984" s="88"/>
      <c r="L984" s="88"/>
      <c r="M984" s="88"/>
      <c r="N984" s="88"/>
      <c r="O984" s="87"/>
      <c r="P984" s="87"/>
      <c r="Q984" s="88"/>
      <c r="R984" s="88"/>
      <c r="S984" s="88"/>
      <c r="T984" s="89"/>
      <c r="U984" s="88"/>
      <c r="V984" s="88"/>
      <c r="W984" s="88"/>
      <c r="X984" s="88"/>
      <c r="Y984" s="88"/>
      <c r="Z984" s="88"/>
    </row>
    <row r="985" spans="1:26" ht="30" customHeight="1" x14ac:dyDescent="0.2">
      <c r="A985" s="88"/>
      <c r="B985" s="88"/>
      <c r="C985" s="88"/>
      <c r="D985" s="88"/>
      <c r="E985" s="88"/>
      <c r="F985" s="88"/>
      <c r="G985" s="88"/>
      <c r="H985" s="88"/>
      <c r="I985" s="88"/>
      <c r="J985" s="88"/>
      <c r="K985" s="88"/>
      <c r="L985" s="88"/>
      <c r="M985" s="88"/>
      <c r="N985" s="88"/>
      <c r="O985" s="87"/>
      <c r="P985" s="87"/>
      <c r="Q985" s="88"/>
      <c r="R985" s="88"/>
      <c r="S985" s="88"/>
      <c r="T985" s="89"/>
      <c r="U985" s="88"/>
      <c r="V985" s="88"/>
      <c r="W985" s="88"/>
      <c r="X985" s="88"/>
      <c r="Y985" s="88"/>
      <c r="Z985" s="88"/>
    </row>
    <row r="986" spans="1:26" ht="30" customHeight="1" x14ac:dyDescent="0.2">
      <c r="A986" s="88"/>
      <c r="B986" s="88"/>
      <c r="C986" s="88"/>
      <c r="D986" s="88"/>
      <c r="E986" s="88"/>
      <c r="F986" s="88"/>
      <c r="G986" s="88"/>
      <c r="H986" s="88"/>
      <c r="I986" s="88"/>
      <c r="J986" s="88"/>
      <c r="K986" s="88"/>
      <c r="L986" s="88"/>
      <c r="M986" s="88"/>
      <c r="N986" s="88"/>
      <c r="O986" s="87"/>
      <c r="P986" s="87"/>
      <c r="Q986" s="88"/>
      <c r="R986" s="88"/>
      <c r="S986" s="88"/>
      <c r="T986" s="89"/>
      <c r="U986" s="88"/>
      <c r="V986" s="88"/>
      <c r="W986" s="88"/>
      <c r="X986" s="88"/>
      <c r="Y986" s="88"/>
      <c r="Z986" s="88"/>
    </row>
    <row r="987" spans="1:26" ht="30" customHeight="1" x14ac:dyDescent="0.2">
      <c r="A987" s="88"/>
      <c r="B987" s="88"/>
      <c r="C987" s="88"/>
      <c r="D987" s="88"/>
      <c r="E987" s="88"/>
      <c r="F987" s="88"/>
      <c r="G987" s="88"/>
      <c r="H987" s="88"/>
      <c r="I987" s="88"/>
      <c r="J987" s="88"/>
      <c r="K987" s="88"/>
      <c r="L987" s="88"/>
      <c r="M987" s="88"/>
      <c r="N987" s="88"/>
      <c r="O987" s="87"/>
      <c r="P987" s="87"/>
      <c r="Q987" s="88"/>
      <c r="R987" s="88"/>
      <c r="S987" s="88"/>
      <c r="T987" s="89"/>
      <c r="U987" s="88"/>
      <c r="V987" s="88"/>
      <c r="W987" s="88"/>
      <c r="X987" s="88"/>
      <c r="Y987" s="88"/>
      <c r="Z987" s="88"/>
    </row>
    <row r="988" spans="1:26" ht="30" customHeight="1" x14ac:dyDescent="0.2">
      <c r="A988" s="88"/>
      <c r="B988" s="88"/>
      <c r="C988" s="88"/>
      <c r="D988" s="88"/>
      <c r="E988" s="88"/>
      <c r="F988" s="88"/>
      <c r="G988" s="88"/>
      <c r="H988" s="88"/>
      <c r="I988" s="88"/>
      <c r="J988" s="88"/>
      <c r="K988" s="88"/>
      <c r="L988" s="88"/>
      <c r="M988" s="88"/>
      <c r="N988" s="88"/>
      <c r="O988" s="87"/>
      <c r="P988" s="87"/>
      <c r="Q988" s="88"/>
      <c r="R988" s="88"/>
      <c r="S988" s="88"/>
      <c r="T988" s="89"/>
      <c r="U988" s="88"/>
      <c r="V988" s="88"/>
      <c r="W988" s="88"/>
      <c r="X988" s="88"/>
      <c r="Y988" s="88"/>
      <c r="Z988" s="88"/>
    </row>
    <row r="989" spans="1:26" ht="30" customHeight="1" x14ac:dyDescent="0.2">
      <c r="A989" s="88"/>
      <c r="B989" s="88"/>
      <c r="C989" s="88"/>
      <c r="D989" s="88"/>
      <c r="E989" s="88"/>
      <c r="F989" s="88"/>
      <c r="G989" s="88"/>
      <c r="H989" s="88"/>
      <c r="I989" s="88"/>
      <c r="J989" s="88"/>
      <c r="K989" s="88"/>
      <c r="L989" s="88"/>
      <c r="M989" s="88"/>
      <c r="N989" s="88"/>
      <c r="O989" s="87"/>
      <c r="P989" s="87"/>
      <c r="Q989" s="88"/>
      <c r="R989" s="88"/>
      <c r="S989" s="88"/>
      <c r="T989" s="89"/>
      <c r="U989" s="88"/>
      <c r="V989" s="88"/>
      <c r="W989" s="88"/>
      <c r="X989" s="88"/>
      <c r="Y989" s="88"/>
      <c r="Z989" s="88"/>
    </row>
    <row r="990" spans="1:26" ht="30" customHeight="1" x14ac:dyDescent="0.2">
      <c r="A990" s="88"/>
      <c r="B990" s="88"/>
      <c r="C990" s="88"/>
      <c r="D990" s="88"/>
      <c r="E990" s="88"/>
      <c r="F990" s="88"/>
      <c r="G990" s="88"/>
      <c r="H990" s="88"/>
      <c r="I990" s="88"/>
      <c r="J990" s="88"/>
      <c r="K990" s="88"/>
      <c r="L990" s="88"/>
      <c r="M990" s="88"/>
      <c r="N990" s="88"/>
      <c r="O990" s="87"/>
      <c r="P990" s="87"/>
      <c r="Q990" s="88"/>
      <c r="R990" s="88"/>
      <c r="S990" s="88"/>
      <c r="T990" s="89"/>
      <c r="U990" s="88"/>
      <c r="V990" s="88"/>
      <c r="W990" s="88"/>
      <c r="X990" s="88"/>
      <c r="Y990" s="88"/>
      <c r="Z990" s="88"/>
    </row>
    <row r="991" spans="1:26" ht="30" customHeight="1" x14ac:dyDescent="0.2">
      <c r="A991" s="88"/>
      <c r="B991" s="88"/>
      <c r="C991" s="88"/>
      <c r="D991" s="88"/>
      <c r="E991" s="88"/>
      <c r="F991" s="88"/>
      <c r="G991" s="88"/>
      <c r="H991" s="88"/>
      <c r="I991" s="88"/>
      <c r="J991" s="88"/>
      <c r="K991" s="88"/>
      <c r="L991" s="88"/>
      <c r="M991" s="88"/>
      <c r="N991" s="88"/>
      <c r="O991" s="87"/>
      <c r="P991" s="87"/>
      <c r="Q991" s="88"/>
      <c r="R991" s="88"/>
      <c r="S991" s="88"/>
      <c r="T991" s="89"/>
      <c r="U991" s="88"/>
      <c r="V991" s="88"/>
      <c r="W991" s="88"/>
      <c r="X991" s="88"/>
      <c r="Y991" s="88"/>
      <c r="Z991" s="88"/>
    </row>
    <row r="992" spans="1:26" ht="30" customHeight="1" x14ac:dyDescent="0.2">
      <c r="A992" s="88"/>
      <c r="B992" s="88"/>
      <c r="C992" s="88"/>
      <c r="D992" s="88"/>
      <c r="E992" s="88"/>
      <c r="F992" s="88"/>
      <c r="G992" s="88"/>
      <c r="H992" s="88"/>
      <c r="I992" s="88"/>
      <c r="J992" s="88"/>
      <c r="K992" s="88"/>
      <c r="L992" s="88"/>
      <c r="M992" s="88"/>
      <c r="N992" s="88"/>
      <c r="O992" s="87"/>
      <c r="P992" s="87"/>
      <c r="Q992" s="88"/>
      <c r="R992" s="88"/>
      <c r="S992" s="88"/>
      <c r="T992" s="89"/>
      <c r="U992" s="88"/>
      <c r="V992" s="88"/>
      <c r="W992" s="88"/>
      <c r="X992" s="88"/>
      <c r="Y992" s="88"/>
      <c r="Z992" s="88"/>
    </row>
    <row r="993" spans="1:26" ht="30" customHeight="1" x14ac:dyDescent="0.2">
      <c r="A993" s="88"/>
      <c r="B993" s="88"/>
      <c r="C993" s="88"/>
      <c r="D993" s="88"/>
      <c r="E993" s="88"/>
      <c r="F993" s="88"/>
      <c r="G993" s="88"/>
      <c r="H993" s="88"/>
      <c r="I993" s="88"/>
      <c r="J993" s="88"/>
      <c r="K993" s="88"/>
      <c r="L993" s="88"/>
      <c r="M993" s="88"/>
      <c r="N993" s="88"/>
      <c r="O993" s="87"/>
      <c r="P993" s="87"/>
      <c r="Q993" s="88"/>
      <c r="R993" s="88"/>
      <c r="S993" s="88"/>
      <c r="T993" s="89"/>
      <c r="U993" s="88"/>
      <c r="V993" s="88"/>
      <c r="W993" s="88"/>
      <c r="X993" s="88"/>
      <c r="Y993" s="88"/>
      <c r="Z993" s="88"/>
    </row>
    <row r="994" spans="1:26" ht="30" customHeight="1" x14ac:dyDescent="0.2">
      <c r="A994" s="88"/>
      <c r="B994" s="88"/>
      <c r="C994" s="88"/>
      <c r="D994" s="88"/>
      <c r="E994" s="88"/>
      <c r="F994" s="88"/>
      <c r="G994" s="88"/>
      <c r="H994" s="88"/>
      <c r="I994" s="88"/>
      <c r="J994" s="88"/>
      <c r="K994" s="88"/>
      <c r="L994" s="88"/>
      <c r="M994" s="88"/>
      <c r="N994" s="88"/>
      <c r="O994" s="87"/>
      <c r="P994" s="87"/>
      <c r="Q994" s="88"/>
      <c r="R994" s="88"/>
      <c r="S994" s="88"/>
      <c r="T994" s="89"/>
      <c r="U994" s="88"/>
      <c r="V994" s="88"/>
      <c r="W994" s="88"/>
      <c r="X994" s="88"/>
      <c r="Y994" s="88"/>
      <c r="Z994" s="88"/>
    </row>
    <row r="995" spans="1:26" ht="30" customHeight="1" x14ac:dyDescent="0.2">
      <c r="A995" s="88"/>
      <c r="B995" s="88"/>
      <c r="C995" s="88"/>
      <c r="D995" s="88"/>
      <c r="E995" s="88"/>
      <c r="F995" s="88"/>
      <c r="G995" s="88"/>
      <c r="H995" s="88"/>
      <c r="I995" s="88"/>
      <c r="J995" s="88"/>
      <c r="K995" s="88"/>
      <c r="L995" s="88"/>
      <c r="M995" s="88"/>
      <c r="N995" s="88"/>
      <c r="O995" s="87"/>
      <c r="P995" s="87"/>
      <c r="Q995" s="88"/>
      <c r="R995" s="88"/>
      <c r="S995" s="88"/>
      <c r="T995" s="89"/>
      <c r="U995" s="88"/>
      <c r="V995" s="88"/>
      <c r="W995" s="88"/>
      <c r="X995" s="88"/>
      <c r="Y995" s="88"/>
      <c r="Z995" s="88"/>
    </row>
    <row r="996" spans="1:26" ht="30" customHeight="1" x14ac:dyDescent="0.2">
      <c r="A996" s="88"/>
      <c r="B996" s="88"/>
      <c r="C996" s="88"/>
      <c r="D996" s="88"/>
      <c r="E996" s="88"/>
      <c r="F996" s="88"/>
      <c r="G996" s="88"/>
      <c r="H996" s="88"/>
      <c r="I996" s="88"/>
      <c r="J996" s="88"/>
      <c r="K996" s="88"/>
      <c r="L996" s="88"/>
      <c r="M996" s="88"/>
      <c r="N996" s="88"/>
      <c r="O996" s="87"/>
      <c r="P996" s="87"/>
      <c r="Q996" s="88"/>
      <c r="R996" s="88"/>
      <c r="S996" s="88"/>
      <c r="T996" s="89"/>
      <c r="U996" s="88"/>
      <c r="V996" s="88"/>
      <c r="W996" s="88"/>
      <c r="X996" s="88"/>
      <c r="Y996" s="88"/>
      <c r="Z996" s="88"/>
    </row>
    <row r="997" spans="1:26" ht="30" customHeight="1" x14ac:dyDescent="0.2">
      <c r="A997" s="88"/>
      <c r="B997" s="88"/>
      <c r="C997" s="88"/>
      <c r="D997" s="88"/>
      <c r="E997" s="88"/>
      <c r="F997" s="88"/>
      <c r="G997" s="88"/>
      <c r="H997" s="88"/>
      <c r="I997" s="88"/>
      <c r="J997" s="88"/>
      <c r="K997" s="88"/>
      <c r="L997" s="88"/>
      <c r="M997" s="88"/>
      <c r="N997" s="88"/>
      <c r="O997" s="87"/>
      <c r="P997" s="87"/>
      <c r="Q997" s="88"/>
      <c r="R997" s="88"/>
      <c r="S997" s="88"/>
      <c r="T997" s="89"/>
      <c r="U997" s="88"/>
      <c r="V997" s="88"/>
      <c r="W997" s="88"/>
      <c r="X997" s="88"/>
      <c r="Y997" s="88"/>
      <c r="Z997" s="88"/>
    </row>
    <row r="998" spans="1:26" ht="30" customHeight="1" x14ac:dyDescent="0.2">
      <c r="A998" s="88"/>
      <c r="B998" s="88"/>
      <c r="C998" s="88"/>
      <c r="D998" s="88"/>
      <c r="E998" s="88"/>
      <c r="F998" s="88"/>
      <c r="G998" s="88"/>
      <c r="H998" s="88"/>
      <c r="I998" s="88"/>
      <c r="J998" s="88"/>
      <c r="K998" s="88"/>
      <c r="L998" s="88"/>
      <c r="M998" s="88"/>
      <c r="N998" s="88"/>
      <c r="O998" s="87"/>
      <c r="P998" s="87"/>
      <c r="Q998" s="88"/>
      <c r="R998" s="88"/>
      <c r="S998" s="88"/>
      <c r="T998" s="89"/>
      <c r="U998" s="88"/>
      <c r="V998" s="88"/>
      <c r="W998" s="88"/>
      <c r="X998" s="88"/>
      <c r="Y998" s="88"/>
      <c r="Z998" s="88"/>
    </row>
    <row r="999" spans="1:26" ht="30" customHeight="1" x14ac:dyDescent="0.2">
      <c r="A999" s="88"/>
      <c r="B999" s="88"/>
      <c r="C999" s="88"/>
      <c r="D999" s="88"/>
      <c r="E999" s="88"/>
      <c r="F999" s="88"/>
      <c r="G999" s="88"/>
      <c r="H999" s="88"/>
      <c r="I999" s="88"/>
      <c r="J999" s="88"/>
      <c r="K999" s="88"/>
      <c r="L999" s="88"/>
      <c r="M999" s="88"/>
      <c r="N999" s="88"/>
      <c r="O999" s="87"/>
      <c r="P999" s="87"/>
      <c r="Q999" s="88"/>
      <c r="R999" s="88"/>
      <c r="S999" s="88"/>
      <c r="T999" s="89"/>
      <c r="U999" s="88"/>
      <c r="V999" s="88"/>
      <c r="W999" s="88"/>
      <c r="X999" s="88"/>
      <c r="Y999" s="88"/>
      <c r="Z999" s="88"/>
    </row>
    <row r="1000" spans="1:26" ht="30" customHeight="1" x14ac:dyDescent="0.2">
      <c r="A1000" s="88"/>
      <c r="B1000" s="88"/>
      <c r="C1000" s="88"/>
      <c r="D1000" s="88"/>
      <c r="E1000" s="88"/>
      <c r="F1000" s="88"/>
      <c r="G1000" s="88"/>
      <c r="H1000" s="88"/>
      <c r="I1000" s="88"/>
      <c r="J1000" s="88"/>
      <c r="K1000" s="88"/>
      <c r="L1000" s="88"/>
      <c r="M1000" s="88"/>
      <c r="N1000" s="88"/>
      <c r="O1000" s="87"/>
      <c r="P1000" s="87"/>
      <c r="Q1000" s="88"/>
      <c r="R1000" s="88"/>
      <c r="S1000" s="88"/>
      <c r="T1000" s="89"/>
      <c r="U1000" s="88"/>
      <c r="V1000" s="88"/>
      <c r="W1000" s="88"/>
      <c r="X1000" s="88"/>
      <c r="Y1000" s="88"/>
      <c r="Z1000" s="88"/>
    </row>
  </sheetData>
  <sheetProtection algorithmName="SHA-512" hashValue="A3FIK1D4I9tMsqxh2Ltos4hrQkJQF+b1//HF1gQEeJb9iYBobe2+yIvhT+FKCQuAVdqcO9VCQ1Jj+lajJ3n2cA==" saltValue="hsU5HbAv3ixTLCAzV072Sw==" spinCount="100000" sheet="1" objects="1" scenarios="1" formatColumns="0"/>
  <mergeCells count="11">
    <mergeCell ref="A22:B22"/>
    <mergeCell ref="A37:B37"/>
    <mergeCell ref="A38:B38"/>
    <mergeCell ref="A46:B46"/>
    <mergeCell ref="A1:O1"/>
    <mergeCell ref="A2:O2"/>
    <mergeCell ref="A3:O3"/>
    <mergeCell ref="C5:O5"/>
    <mergeCell ref="A13:B13"/>
    <mergeCell ref="A14:B14"/>
    <mergeCell ref="C29:O29"/>
  </mergeCells>
  <printOptions horizontalCentered="1"/>
  <pageMargins left="0.19685039370078741" right="0.19685039370078741" top="0.59055118110236227" bottom="0.59055118110236227" header="0" footer="0"/>
  <pageSetup paperSize="9" scale="75" pageOrder="overThenDown"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7365D"/>
    <pageSetUpPr fitToPage="1"/>
  </sheetPr>
  <dimension ref="A1:Z1000"/>
  <sheetViews>
    <sheetView showGridLines="0" workbookViewId="0">
      <selection sqref="A1:E47"/>
    </sheetView>
  </sheetViews>
  <sheetFormatPr defaultColWidth="12.7109375" defaultRowHeight="15" customHeight="1" x14ac:dyDescent="0.2"/>
  <cols>
    <col min="1" max="1" width="4.42578125" customWidth="1"/>
    <col min="2" max="2" width="49.42578125" customWidth="1"/>
    <col min="3" max="5" width="14.85546875" customWidth="1"/>
    <col min="6" max="26" width="9.140625" customWidth="1"/>
  </cols>
  <sheetData>
    <row r="1" spans="1:26" ht="27" customHeight="1" x14ac:dyDescent="0.2">
      <c r="A1" s="557" t="str">
        <f>Capa!A1</f>
        <v>Contrato de Gestão nº. 05/19 celebrado entre a Fundação Clóvis Salgado e a Associação Pró-Cultura e Promoção das Artes</v>
      </c>
      <c r="B1" s="526"/>
      <c r="C1" s="526"/>
      <c r="D1" s="526"/>
      <c r="E1" s="527"/>
      <c r="F1" s="2"/>
      <c r="G1" s="2"/>
      <c r="H1" s="2"/>
      <c r="I1" s="2"/>
      <c r="J1" s="2"/>
      <c r="K1" s="2"/>
      <c r="L1" s="2"/>
      <c r="M1" s="2"/>
      <c r="N1" s="2"/>
      <c r="O1" s="2"/>
      <c r="P1" s="2"/>
      <c r="Q1" s="2"/>
      <c r="R1" s="2"/>
      <c r="S1" s="2"/>
      <c r="T1" s="2"/>
      <c r="U1" s="2"/>
      <c r="V1" s="2"/>
      <c r="W1" s="2"/>
      <c r="X1" s="2"/>
      <c r="Y1" s="2"/>
      <c r="Z1" s="2"/>
    </row>
    <row r="2" spans="1:26" ht="15" customHeight="1" x14ac:dyDescent="0.2">
      <c r="A2" s="557" t="str">
        <f>Capa!A3</f>
        <v>17º Relatório Gerencial Financeiro</v>
      </c>
      <c r="B2" s="526"/>
      <c r="C2" s="526"/>
      <c r="D2" s="526"/>
      <c r="E2" s="527"/>
      <c r="F2" s="2"/>
      <c r="G2" s="2"/>
      <c r="H2" s="2"/>
      <c r="I2" s="2"/>
      <c r="J2" s="2"/>
      <c r="K2" s="2"/>
      <c r="L2" s="2"/>
      <c r="M2" s="2"/>
      <c r="N2" s="2"/>
      <c r="O2" s="2"/>
      <c r="P2" s="2"/>
      <c r="Q2" s="2"/>
      <c r="R2" s="2"/>
      <c r="S2" s="2"/>
      <c r="T2" s="2"/>
      <c r="U2" s="2"/>
      <c r="V2" s="2"/>
      <c r="W2" s="2"/>
      <c r="X2" s="2"/>
      <c r="Y2" s="2"/>
      <c r="Z2" s="2"/>
    </row>
    <row r="3" spans="1:26" ht="17.25" customHeight="1" x14ac:dyDescent="0.2">
      <c r="A3" s="557" t="s">
        <v>122</v>
      </c>
      <c r="B3" s="526"/>
      <c r="C3" s="526"/>
      <c r="D3" s="526"/>
      <c r="E3" s="527"/>
      <c r="F3" s="2"/>
      <c r="G3" s="2"/>
      <c r="H3" s="2"/>
      <c r="I3" s="2"/>
      <c r="J3" s="2"/>
      <c r="K3" s="2"/>
      <c r="L3" s="2"/>
      <c r="M3" s="2"/>
      <c r="N3" s="2"/>
      <c r="O3" s="2"/>
      <c r="P3" s="2"/>
      <c r="Q3" s="2"/>
      <c r="R3" s="2"/>
      <c r="S3" s="2"/>
      <c r="T3" s="2"/>
      <c r="U3" s="2"/>
      <c r="V3" s="2"/>
      <c r="W3" s="2"/>
      <c r="X3" s="2"/>
      <c r="Y3" s="2"/>
      <c r="Z3" s="2"/>
    </row>
    <row r="4" spans="1:26" ht="33" customHeight="1" x14ac:dyDescent="0.2">
      <c r="A4" s="138" t="s">
        <v>123</v>
      </c>
      <c r="B4" s="139" t="s">
        <v>124</v>
      </c>
      <c r="C4" s="140" t="s">
        <v>85</v>
      </c>
      <c r="D4" s="141" t="s">
        <v>119</v>
      </c>
      <c r="E4" s="140" t="s">
        <v>125</v>
      </c>
      <c r="F4" s="2"/>
      <c r="G4" s="2"/>
      <c r="H4" s="2"/>
      <c r="I4" s="2"/>
      <c r="J4" s="2"/>
      <c r="K4" s="2"/>
      <c r="L4" s="2"/>
      <c r="M4" s="2"/>
      <c r="N4" s="2"/>
      <c r="O4" s="2"/>
      <c r="P4" s="2"/>
      <c r="Q4" s="2"/>
      <c r="R4" s="2"/>
      <c r="S4" s="2"/>
      <c r="T4" s="2"/>
      <c r="U4" s="2"/>
      <c r="V4" s="2"/>
      <c r="W4" s="2"/>
      <c r="X4" s="2"/>
      <c r="Y4" s="2"/>
      <c r="Z4" s="2"/>
    </row>
    <row r="5" spans="1:26" ht="12.75" hidden="1" customHeight="1" x14ac:dyDescent="0.2">
      <c r="A5" s="142"/>
      <c r="B5" s="143" t="s">
        <v>126</v>
      </c>
      <c r="C5" s="144"/>
      <c r="D5" s="145"/>
      <c r="E5" s="146"/>
      <c r="F5" s="2"/>
      <c r="G5" s="2"/>
      <c r="H5" s="2"/>
      <c r="I5" s="2"/>
      <c r="J5" s="2"/>
      <c r="K5" s="2"/>
      <c r="L5" s="2"/>
      <c r="M5" s="2"/>
      <c r="N5" s="2"/>
      <c r="O5" s="2"/>
      <c r="P5" s="2"/>
      <c r="Q5" s="2"/>
      <c r="R5" s="2"/>
      <c r="S5" s="2"/>
      <c r="T5" s="2"/>
      <c r="U5" s="2"/>
      <c r="V5" s="2"/>
      <c r="W5" s="2"/>
      <c r="X5" s="2"/>
      <c r="Y5" s="2"/>
      <c r="Z5" s="2"/>
    </row>
    <row r="6" spans="1:26" ht="12.75" customHeight="1" x14ac:dyDescent="0.2">
      <c r="A6" s="147">
        <v>1</v>
      </c>
      <c r="B6" s="148" t="s">
        <v>127</v>
      </c>
      <c r="C6" s="149">
        <v>676546.8</v>
      </c>
      <c r="D6" s="150">
        <f>IF(B6="",0,
SUMPRODUCT(('Diário 1º PA'!$H$4:$H$2977='Gasto das Atividades'!B6)*('Diário 1º PA'!$C$4:$C$2977&gt;=Resumo!$C$4)*('Diário 1º PA'!$C$4:$C$2977&lt;=EOMONTH(Resumo!$N$4,0))*('Diário 1º PA'!$F$4:$F$2977))+
SUMPRODUCT(('Diário 2º PA'!$H$4:$H$2000='Gasto das Atividades'!B6)*('Diário 2º PA'!$C$4:$C$2000&gt;=Resumo!$C$4)*('Diário 2º PA'!$C$4:$C$2000&lt;=EOMONTH(Resumo!$N$4,0))*('Diário 2º PA'!$F$4:$F$2000))+
SUMPRODUCT(('Diário 3º PA'!$H$4:$H$2000='Gasto das Atividades'!B6)*('Diário 3º PA'!$C$4:$C$2000&gt;=Resumo!$C$4)*('Diário 3º PA'!$C$4:$C$2000&lt;=EOMONTH(Resumo!$N$4,0))*('Diário 3º PA'!$F$4:$F$2000))+
SUMPRODUCT(('Diário 4º PA'!$H$4:$H$2000='Gasto das Atividades'!B6)*('Diário 4º PA'!$C$4:$C$2000&gt;=Resumo!$C$4)*('Diário 4º PA'!$C$4:$C$2000&lt;=EOMONTH(Resumo!$N$4,0))*('Diário 4º PA'!$F$4:$F$2000))+
SUMPRODUCT(('Comp.'!$G$5:$G$763='Gasto das Atividades'!B6)*('Comp.'!$B$5:$B$763&gt;=Resumo!$C$4)*('Comp.'!$B$5:$B$763&lt;=EOMONTH(Resumo!$N$4,0))*('Comp.'!$E$5:$E$763)))</f>
        <v>155298.71000000002</v>
      </c>
      <c r="E6" s="151">
        <f t="shared" ref="E6:E36" si="0">IF(OR(D6=0,C6=0),"-",D6/C6)</f>
        <v>0.22954614521863087</v>
      </c>
      <c r="F6" s="2"/>
      <c r="G6" s="2"/>
      <c r="H6" s="2"/>
      <c r="I6" s="2"/>
      <c r="J6" s="2"/>
      <c r="K6" s="2"/>
      <c r="L6" s="2"/>
      <c r="M6" s="2"/>
      <c r="N6" s="2"/>
      <c r="O6" s="2"/>
      <c r="P6" s="2"/>
      <c r="Q6" s="2"/>
      <c r="R6" s="2"/>
      <c r="S6" s="2"/>
      <c r="T6" s="2"/>
      <c r="U6" s="2"/>
      <c r="V6" s="2"/>
      <c r="W6" s="2"/>
      <c r="X6" s="2"/>
      <c r="Y6" s="2"/>
      <c r="Z6" s="2"/>
    </row>
    <row r="7" spans="1:26" ht="12.75" customHeight="1" x14ac:dyDescent="0.2">
      <c r="A7" s="152">
        <v>2</v>
      </c>
      <c r="B7" s="153" t="s">
        <v>128</v>
      </c>
      <c r="C7" s="154">
        <v>12000</v>
      </c>
      <c r="D7" s="150" cm="1">
        <f t="array" ref="D7">IF(B7="",0,
SUMPRODUCT(('Diário 1º PA'!$H$4:$H$2977='Gasto das Atividades'!B7)*('Diário 1º PA'!$C$4:$C$2977&gt;=Resumo!$C$4)*('Diário 1º PA'!$C$4:$C$2977&lt;=EOMONTH(Resumo!$N$4,0))*('Diário 1º PA'!$F$4:$F$2977))+
SUMPRODUCT(('Diário 2º PA'!$H$4:$H$2000='Gasto das Atividades'!B7)*('Diário 2º PA'!$C$4:$C$2000&gt;=Resumo!$C$4)*('Diário 2º PA'!$C$4:$C$2000&lt;=EOMONTH(Resumo!$N$4,0))*('Diário 2º PA'!$F$4:$F$2000))+
SUMPRODUCT(('Diário 3º PA'!$H$4:$H$2000='Gasto das Atividades'!B7)*('Diário 3º PA'!$C$4:$C$2000&gt;=Resumo!$C$4)*('Diário 3º PA'!$C$4:$C$2000&lt;=EOMONTH(Resumo!$N$4,0))*('Diário 3º PA'!$F$4:$F$2000))+
SUMPRODUCT(('Diário 4º PA'!$H$4:$H$2000='Gasto das Atividades'!B7)*('Diário 4º PA'!$C$4:$C$2000&gt;=Resumo!$C$4)*('Diário 4º PA'!$C$4:$C$2000&lt;=EOMONTH(Resumo!$N$4,0))*('Diário 4º PA'!$F$4:$F$2000))+
SUMPRODUCT(('Comp.'!$G$5:$G$763='Gasto das Atividades'!B7)*('Comp.'!$B$5:$B$763&gt;=Resumo!$C$4)*('Comp.'!$B$5:$B$763&lt;=EOMONTH(Resumo!$N$4,0))*('Comp.'!$E$5:$E$763)))</f>
        <v>73931.070000000007</v>
      </c>
      <c r="E7" s="155">
        <f t="shared" si="0"/>
        <v>6.1609225000000007</v>
      </c>
      <c r="F7" s="2"/>
      <c r="G7" s="2"/>
      <c r="H7" s="2"/>
      <c r="I7" s="2"/>
      <c r="J7" s="2"/>
      <c r="K7" s="2"/>
      <c r="L7" s="2"/>
      <c r="M7" s="2"/>
      <c r="N7" s="2"/>
      <c r="O7" s="2"/>
      <c r="P7" s="2"/>
      <c r="Q7" s="2"/>
      <c r="R7" s="2"/>
      <c r="S7" s="2"/>
      <c r="T7" s="2"/>
      <c r="U7" s="2"/>
      <c r="V7" s="2"/>
      <c r="W7" s="2"/>
      <c r="X7" s="2"/>
      <c r="Y7" s="2"/>
      <c r="Z7" s="2"/>
    </row>
    <row r="8" spans="1:26" ht="12.75" customHeight="1" x14ac:dyDescent="0.2">
      <c r="A8" s="152">
        <v>3</v>
      </c>
      <c r="B8" s="156" t="s">
        <v>129</v>
      </c>
      <c r="C8" s="154">
        <v>12000</v>
      </c>
      <c r="D8" s="150" cm="1">
        <f t="array" ref="D8">IF(B8="",0,
SUMPRODUCT(('Diário 1º PA'!$H$4:$H$2977='Gasto das Atividades'!B8)*('Diário 1º PA'!$C$4:$C$2977&gt;=Resumo!$C$4)*('Diário 1º PA'!$C$4:$C$2977&lt;=EOMONTH(Resumo!$N$4,0))*('Diário 1º PA'!$F$4:$F$2977))+
SUMPRODUCT(('Diário 2º PA'!$H$4:$H$2000='Gasto das Atividades'!B8)*('Diário 2º PA'!$C$4:$C$2000&gt;=Resumo!$C$4)*('Diário 2º PA'!$C$4:$C$2000&lt;=EOMONTH(Resumo!$N$4,0))*('Diário 2º PA'!$F$4:$F$2000))+
SUMPRODUCT(('Diário 3º PA'!$H$4:$H$2000='Gasto das Atividades'!B8)*('Diário 3º PA'!$C$4:$C$2000&gt;=Resumo!$C$4)*('Diário 3º PA'!$C$4:$C$2000&lt;=EOMONTH(Resumo!$N$4,0))*('Diário 3º PA'!$F$4:$F$2000))+
SUMPRODUCT(('Diário 4º PA'!$H$4:$H$2000='Gasto das Atividades'!B8)*('Diário 4º PA'!$C$4:$C$2000&gt;=Resumo!$C$4)*('Diário 4º PA'!$C$4:$C$2000&lt;=EOMONTH(Resumo!$N$4,0))*('Diário 4º PA'!$F$4:$F$2000))+
SUMPRODUCT(('Comp.'!$G$5:$G$763='Gasto das Atividades'!B8)*('Comp.'!$B$5:$B$763&gt;=Resumo!$C$4)*('Comp.'!$B$5:$B$763&lt;=EOMONTH(Resumo!$N$4,0))*('Comp.'!$E$5:$E$763)))</f>
        <v>12000</v>
      </c>
      <c r="E8" s="155">
        <f t="shared" si="0"/>
        <v>1</v>
      </c>
      <c r="F8" s="2"/>
      <c r="G8" s="2"/>
      <c r="H8" s="2"/>
      <c r="I8" s="2"/>
      <c r="J8" s="2"/>
      <c r="K8" s="2"/>
      <c r="L8" s="2"/>
      <c r="M8" s="2"/>
      <c r="N8" s="2"/>
      <c r="O8" s="2"/>
      <c r="P8" s="2"/>
      <c r="Q8" s="2"/>
      <c r="R8" s="2"/>
      <c r="S8" s="2"/>
      <c r="T8" s="2"/>
      <c r="U8" s="2"/>
      <c r="V8" s="2"/>
      <c r="W8" s="2"/>
      <c r="X8" s="2"/>
      <c r="Y8" s="2"/>
      <c r="Z8" s="2"/>
    </row>
    <row r="9" spans="1:26" ht="12.75" customHeight="1" x14ac:dyDescent="0.2">
      <c r="A9" s="152">
        <v>4</v>
      </c>
      <c r="B9" s="156" t="s">
        <v>130</v>
      </c>
      <c r="C9" s="154">
        <v>12000</v>
      </c>
      <c r="D9" s="150" cm="1">
        <f t="array" ref="D9">IF(B9="",0,
SUMPRODUCT(('Diário 1º PA'!$H$4:$H$2977='Gasto das Atividades'!B9)*('Diário 1º PA'!$C$4:$C$2977&gt;=Resumo!$C$4)*('Diário 1º PA'!$C$4:$C$2977&lt;=EOMONTH(Resumo!$N$4,0))*('Diário 1º PA'!$F$4:$F$2977))+
SUMPRODUCT(('Diário 2º PA'!$H$4:$H$2000='Gasto das Atividades'!B9)*('Diário 2º PA'!$C$4:$C$2000&gt;=Resumo!$C$4)*('Diário 2º PA'!$C$4:$C$2000&lt;=EOMONTH(Resumo!$N$4,0))*('Diário 2º PA'!$F$4:$F$2000))+
SUMPRODUCT(('Diário 3º PA'!$H$4:$H$2000='Gasto das Atividades'!B9)*('Diário 3º PA'!$C$4:$C$2000&gt;=Resumo!$C$4)*('Diário 3º PA'!$C$4:$C$2000&lt;=EOMONTH(Resumo!$N$4,0))*('Diário 3º PA'!$F$4:$F$2000))+
SUMPRODUCT(('Diário 4º PA'!$H$4:$H$2000='Gasto das Atividades'!B9)*('Diário 4º PA'!$C$4:$C$2000&gt;=Resumo!$C$4)*('Diário 4º PA'!$C$4:$C$2000&lt;=EOMONTH(Resumo!$N$4,0))*('Diário 4º PA'!$F$4:$F$2000))+
SUMPRODUCT(('Comp.'!$G$5:$G$763='Gasto das Atividades'!B9)*('Comp.'!$B$5:$B$763&gt;=Resumo!$C$4)*('Comp.'!$B$5:$B$763&lt;=EOMONTH(Resumo!$N$4,0))*('Comp.'!$E$5:$E$763)))</f>
        <v>12</v>
      </c>
      <c r="E9" s="155">
        <f t="shared" si="0"/>
        <v>1E-3</v>
      </c>
      <c r="F9" s="2"/>
      <c r="G9" s="2"/>
      <c r="H9" s="2"/>
      <c r="I9" s="2"/>
      <c r="J9" s="2"/>
      <c r="K9" s="2"/>
      <c r="L9" s="2"/>
      <c r="M9" s="2"/>
      <c r="N9" s="2"/>
      <c r="O9" s="2"/>
      <c r="P9" s="2"/>
      <c r="Q9" s="2"/>
      <c r="R9" s="2"/>
      <c r="S9" s="2"/>
      <c r="T9" s="2"/>
      <c r="U9" s="2"/>
      <c r="V9" s="2"/>
      <c r="W9" s="2"/>
      <c r="X9" s="2"/>
      <c r="Y9" s="2"/>
      <c r="Z9" s="2"/>
    </row>
    <row r="10" spans="1:26" ht="12.75" customHeight="1" x14ac:dyDescent="0.2">
      <c r="A10" s="152">
        <v>5</v>
      </c>
      <c r="B10" s="156" t="s">
        <v>131</v>
      </c>
      <c r="C10" s="154">
        <v>12000</v>
      </c>
      <c r="D10" s="150" cm="1">
        <f t="array" ref="D10">IF(B10="",0,
SUMPRODUCT(('Diário 1º PA'!$H$4:$H$2977='Gasto das Atividades'!B10)*('Diário 1º PA'!$C$4:$C$2977&gt;=Resumo!$C$4)*('Diário 1º PA'!$C$4:$C$2977&lt;=EOMONTH(Resumo!$N$4,0))*('Diário 1º PA'!$F$4:$F$2977))+
SUMPRODUCT(('Diário 2º PA'!$H$4:$H$2000='Gasto das Atividades'!B10)*('Diário 2º PA'!$C$4:$C$2000&gt;=Resumo!$C$4)*('Diário 2º PA'!$C$4:$C$2000&lt;=EOMONTH(Resumo!$N$4,0))*('Diário 2º PA'!$F$4:$F$2000))+
SUMPRODUCT(('Diário 3º PA'!$H$4:$H$2000='Gasto das Atividades'!B10)*('Diário 3º PA'!$C$4:$C$2000&gt;=Resumo!$C$4)*('Diário 3º PA'!$C$4:$C$2000&lt;=EOMONTH(Resumo!$N$4,0))*('Diário 3º PA'!$F$4:$F$2000))+
SUMPRODUCT(('Diário 4º PA'!$H$4:$H$2000='Gasto das Atividades'!B10)*('Diário 4º PA'!$C$4:$C$2000&gt;=Resumo!$C$4)*('Diário 4º PA'!$C$4:$C$2000&lt;=EOMONTH(Resumo!$N$4,0))*('Diário 4º PA'!$F$4:$F$2000))+
SUMPRODUCT(('Comp.'!$G$5:$G$763='Gasto das Atividades'!B10)*('Comp.'!$B$5:$B$763&gt;=Resumo!$C$4)*('Comp.'!$B$5:$B$763&lt;=EOMONTH(Resumo!$N$4,0))*('Comp.'!$E$5:$E$763)))</f>
        <v>8738.9</v>
      </c>
      <c r="E10" s="155">
        <f t="shared" si="0"/>
        <v>0.72824166666666668</v>
      </c>
      <c r="F10" s="2"/>
      <c r="G10" s="2"/>
      <c r="H10" s="2"/>
      <c r="I10" s="2"/>
      <c r="J10" s="2"/>
      <c r="K10" s="2"/>
      <c r="L10" s="2"/>
      <c r="M10" s="2"/>
      <c r="N10" s="2"/>
      <c r="O10" s="2"/>
      <c r="P10" s="2"/>
      <c r="Q10" s="2"/>
      <c r="R10" s="2"/>
      <c r="S10" s="2"/>
      <c r="T10" s="2"/>
      <c r="U10" s="2"/>
      <c r="V10" s="2"/>
      <c r="W10" s="2"/>
      <c r="X10" s="2"/>
      <c r="Y10" s="2"/>
      <c r="Z10" s="2"/>
    </row>
    <row r="11" spans="1:26" ht="12.75" customHeight="1" x14ac:dyDescent="0.2">
      <c r="A11" s="152">
        <v>6</v>
      </c>
      <c r="B11" s="156" t="s">
        <v>132</v>
      </c>
      <c r="C11" s="154">
        <v>48000</v>
      </c>
      <c r="D11" s="150" cm="1">
        <f t="array" ref="D11">IF(B11="",0,
SUMPRODUCT(('Diário 1º PA'!$H$4:$H$2977='Gasto das Atividades'!B11)*('Diário 1º PA'!$C$4:$C$2977&gt;=Resumo!$C$4)*('Diário 1º PA'!$C$4:$C$2977&lt;=EOMONTH(Resumo!$N$4,0))*('Diário 1º PA'!$F$4:$F$2977))+
SUMPRODUCT(('Diário 2º PA'!$H$4:$H$2000='Gasto das Atividades'!B11)*('Diário 2º PA'!$C$4:$C$2000&gt;=Resumo!$C$4)*('Diário 2º PA'!$C$4:$C$2000&lt;=EOMONTH(Resumo!$N$4,0))*('Diário 2º PA'!$F$4:$F$2000))+
SUMPRODUCT(('Diário 3º PA'!$H$4:$H$2000='Gasto das Atividades'!B11)*('Diário 3º PA'!$C$4:$C$2000&gt;=Resumo!$C$4)*('Diário 3º PA'!$C$4:$C$2000&lt;=EOMONTH(Resumo!$N$4,0))*('Diário 3º PA'!$F$4:$F$2000))+
SUMPRODUCT(('Diário 4º PA'!$H$4:$H$2000='Gasto das Atividades'!B11)*('Diário 4º PA'!$C$4:$C$2000&gt;=Resumo!$C$4)*('Diário 4º PA'!$C$4:$C$2000&lt;=EOMONTH(Resumo!$N$4,0))*('Diário 4º PA'!$F$4:$F$2000))+
SUMPRODUCT(('Comp.'!$G$5:$G$763='Gasto das Atividades'!B11)*('Comp.'!$B$5:$B$763&gt;=Resumo!$C$4)*('Comp.'!$B$5:$B$763&lt;=EOMONTH(Resumo!$N$4,0))*('Comp.'!$E$5:$E$763)))</f>
        <v>388451.62000000005</v>
      </c>
      <c r="E11" s="155">
        <f t="shared" si="0"/>
        <v>8.0927420833333343</v>
      </c>
      <c r="F11" s="2"/>
      <c r="G11" s="2"/>
      <c r="H11" s="2"/>
      <c r="I11" s="2"/>
      <c r="J11" s="2"/>
      <c r="K11" s="2"/>
      <c r="L11" s="2"/>
      <c r="M11" s="2"/>
      <c r="N11" s="2"/>
      <c r="O11" s="2"/>
      <c r="P11" s="2"/>
      <c r="Q11" s="2"/>
      <c r="R11" s="2"/>
      <c r="S11" s="2"/>
      <c r="T11" s="2"/>
      <c r="U11" s="2"/>
      <c r="V11" s="2"/>
      <c r="W11" s="2"/>
      <c r="X11" s="2"/>
      <c r="Y11" s="2"/>
      <c r="Z11" s="2"/>
    </row>
    <row r="12" spans="1:26" ht="12.75" customHeight="1" x14ac:dyDescent="0.2">
      <c r="A12" s="152">
        <v>7</v>
      </c>
      <c r="B12" s="156" t="s">
        <v>133</v>
      </c>
      <c r="C12" s="154">
        <v>24000</v>
      </c>
      <c r="D12" s="150" cm="1">
        <f t="array" ref="D12">IF(B12="",0,
SUMPRODUCT(('Diário 1º PA'!$H$4:$H$2977='Gasto das Atividades'!B12)*('Diário 1º PA'!$C$4:$C$2977&gt;=Resumo!$C$4)*('Diário 1º PA'!$C$4:$C$2977&lt;=EOMONTH(Resumo!$N$4,0))*('Diário 1º PA'!$F$4:$F$2977))+
SUMPRODUCT(('Diário 2º PA'!$H$4:$H$2000='Gasto das Atividades'!B12)*('Diário 2º PA'!$C$4:$C$2000&gt;=Resumo!$C$4)*('Diário 2º PA'!$C$4:$C$2000&lt;=EOMONTH(Resumo!$N$4,0))*('Diário 2º PA'!$F$4:$F$2000))+
SUMPRODUCT(('Diário 3º PA'!$H$4:$H$2000='Gasto das Atividades'!B12)*('Diário 3º PA'!$C$4:$C$2000&gt;=Resumo!$C$4)*('Diário 3º PA'!$C$4:$C$2000&lt;=EOMONTH(Resumo!$N$4,0))*('Diário 3º PA'!$F$4:$F$2000))+
SUMPRODUCT(('Diário 4º PA'!$H$4:$H$2000='Gasto das Atividades'!B12)*('Diário 4º PA'!$C$4:$C$2000&gt;=Resumo!$C$4)*('Diário 4º PA'!$C$4:$C$2000&lt;=EOMONTH(Resumo!$N$4,0))*('Diário 4º PA'!$F$4:$F$2000))+
SUMPRODUCT(('Comp.'!$G$5:$G$763='Gasto das Atividades'!B12)*('Comp.'!$B$5:$B$763&gt;=Resumo!$C$4)*('Comp.'!$B$5:$B$763&lt;=EOMONTH(Resumo!$N$4,0))*('Comp.'!$E$5:$E$763)))</f>
        <v>14420.819999999998</v>
      </c>
      <c r="E12" s="155">
        <f t="shared" si="0"/>
        <v>0.60086749999999989</v>
      </c>
      <c r="F12" s="2"/>
      <c r="G12" s="2"/>
      <c r="H12" s="2"/>
      <c r="I12" s="2"/>
      <c r="J12" s="2"/>
      <c r="K12" s="2"/>
      <c r="L12" s="2"/>
      <c r="M12" s="2"/>
      <c r="N12" s="2"/>
      <c r="O12" s="2"/>
      <c r="P12" s="2"/>
      <c r="Q12" s="2"/>
      <c r="R12" s="2"/>
      <c r="S12" s="2"/>
      <c r="T12" s="2"/>
      <c r="U12" s="2"/>
      <c r="V12" s="2"/>
      <c r="W12" s="2"/>
      <c r="X12" s="2"/>
      <c r="Y12" s="2"/>
      <c r="Z12" s="2"/>
    </row>
    <row r="13" spans="1:26" ht="12" customHeight="1" x14ac:dyDescent="0.2">
      <c r="A13" s="152">
        <v>8</v>
      </c>
      <c r="B13" s="156" t="s">
        <v>134</v>
      </c>
      <c r="C13" s="154">
        <v>12000</v>
      </c>
      <c r="D13" s="150" cm="1">
        <f t="array" ref="D13">IF(B13="",0,
SUMPRODUCT(('Diário 1º PA'!$H$4:$H$2977='Gasto das Atividades'!B13)*('Diário 1º PA'!$C$4:$C$2977&gt;=Resumo!$C$4)*('Diário 1º PA'!$C$4:$C$2977&lt;=EOMONTH(Resumo!$N$4,0))*('Diário 1º PA'!$F$4:$F$2977))+
SUMPRODUCT(('Diário 2º PA'!$H$4:$H$2000='Gasto das Atividades'!B13)*('Diário 2º PA'!$C$4:$C$2000&gt;=Resumo!$C$4)*('Diário 2º PA'!$C$4:$C$2000&lt;=EOMONTH(Resumo!$N$4,0))*('Diário 2º PA'!$F$4:$F$2000))+
SUMPRODUCT(('Diário 3º PA'!$H$4:$H$2000='Gasto das Atividades'!B13)*('Diário 3º PA'!$C$4:$C$2000&gt;=Resumo!$C$4)*('Diário 3º PA'!$C$4:$C$2000&lt;=EOMONTH(Resumo!$N$4,0))*('Diário 3º PA'!$F$4:$F$2000))+
SUMPRODUCT(('Diário 4º PA'!$H$4:$H$2000='Gasto das Atividades'!B13)*('Diário 4º PA'!$C$4:$C$2000&gt;=Resumo!$C$4)*('Diário 4º PA'!$C$4:$C$2000&lt;=EOMONTH(Resumo!$N$4,0))*('Diário 4º PA'!$F$4:$F$2000))+
SUMPRODUCT(('Comp.'!$G$5:$G$763='Gasto das Atividades'!B13)*('Comp.'!$B$5:$B$763&gt;=Resumo!$C$4)*('Comp.'!$B$5:$B$763&lt;=EOMONTH(Resumo!$N$4,0))*('Comp.'!$E$5:$E$763)))</f>
        <v>12</v>
      </c>
      <c r="E13" s="155">
        <f t="shared" si="0"/>
        <v>1E-3</v>
      </c>
      <c r="F13" s="2"/>
      <c r="G13" s="2"/>
      <c r="H13" s="2"/>
      <c r="I13" s="2"/>
      <c r="J13" s="2"/>
      <c r="K13" s="2"/>
      <c r="L13" s="2"/>
      <c r="M13" s="2"/>
      <c r="N13" s="2"/>
      <c r="O13" s="2"/>
      <c r="P13" s="2"/>
      <c r="Q13" s="2"/>
      <c r="R13" s="2"/>
      <c r="S13" s="2"/>
      <c r="T13" s="2"/>
      <c r="U13" s="2"/>
      <c r="V13" s="2"/>
      <c r="W13" s="2"/>
      <c r="X13" s="2"/>
      <c r="Y13" s="2"/>
      <c r="Z13" s="2"/>
    </row>
    <row r="14" spans="1:26" ht="12.75" customHeight="1" x14ac:dyDescent="0.2">
      <c r="A14" s="152">
        <v>9</v>
      </c>
      <c r="B14" s="156" t="s">
        <v>135</v>
      </c>
      <c r="C14" s="154">
        <v>12000</v>
      </c>
      <c r="D14" s="150" cm="1">
        <f t="array" ref="D14">IF(B14="",0,
SUMPRODUCT(('Diário 1º PA'!$H$4:$H$2977='Gasto das Atividades'!B14)*('Diário 1º PA'!$C$4:$C$2977&gt;=Resumo!$C$4)*('Diário 1º PA'!$C$4:$C$2977&lt;=EOMONTH(Resumo!$N$4,0))*('Diário 1º PA'!$F$4:$F$2977))+
SUMPRODUCT(('Diário 2º PA'!$H$4:$H$2000='Gasto das Atividades'!B14)*('Diário 2º PA'!$C$4:$C$2000&gt;=Resumo!$C$4)*('Diário 2º PA'!$C$4:$C$2000&lt;=EOMONTH(Resumo!$N$4,0))*('Diário 2º PA'!$F$4:$F$2000))+
SUMPRODUCT(('Diário 3º PA'!$H$4:$H$2000='Gasto das Atividades'!B14)*('Diário 3º PA'!$C$4:$C$2000&gt;=Resumo!$C$4)*('Diário 3º PA'!$C$4:$C$2000&lt;=EOMONTH(Resumo!$N$4,0))*('Diário 3º PA'!$F$4:$F$2000))+
SUMPRODUCT(('Diário 4º PA'!$H$4:$H$2000='Gasto das Atividades'!B14)*('Diário 4º PA'!$C$4:$C$2000&gt;=Resumo!$C$4)*('Diário 4º PA'!$C$4:$C$2000&lt;=EOMONTH(Resumo!$N$4,0))*('Diário 4º PA'!$F$4:$F$2000))+
SUMPRODUCT(('Comp.'!$G$5:$G$763='Gasto das Atividades'!B14)*('Comp.'!$B$5:$B$763&gt;=Resumo!$C$4)*('Comp.'!$B$5:$B$763&lt;=EOMONTH(Resumo!$N$4,0))*('Comp.'!$E$5:$E$763)))</f>
        <v>25806.89</v>
      </c>
      <c r="E14" s="155">
        <f t="shared" si="0"/>
        <v>2.1505741666666665</v>
      </c>
      <c r="F14" s="2"/>
      <c r="G14" s="2"/>
      <c r="H14" s="2"/>
      <c r="I14" s="2"/>
      <c r="J14" s="2"/>
      <c r="K14" s="2"/>
      <c r="L14" s="2"/>
      <c r="M14" s="2"/>
      <c r="N14" s="2"/>
      <c r="O14" s="2"/>
      <c r="P14" s="2"/>
      <c r="Q14" s="2"/>
      <c r="R14" s="2"/>
      <c r="S14" s="2"/>
      <c r="T14" s="2"/>
      <c r="U14" s="2"/>
      <c r="V14" s="2"/>
      <c r="W14" s="2"/>
      <c r="X14" s="2"/>
      <c r="Y14" s="2"/>
      <c r="Z14" s="2"/>
    </row>
    <row r="15" spans="1:26" ht="24" customHeight="1" x14ac:dyDescent="0.2">
      <c r="A15" s="152">
        <v>10</v>
      </c>
      <c r="B15" s="156" t="s">
        <v>136</v>
      </c>
      <c r="C15" s="154">
        <v>24000</v>
      </c>
      <c r="D15" s="150" cm="1">
        <f t="array" ref="D15">IF(B15="",0,
SUMPRODUCT(('Diário 1º PA'!$H$4:$H$2977='Gasto das Atividades'!B15)*('Diário 1º PA'!$C$4:$C$2977&gt;=Resumo!$C$4)*('Diário 1º PA'!$C$4:$C$2977&lt;=EOMONTH(Resumo!$N$4,0))*('Diário 1º PA'!$F$4:$F$2977))+
SUMPRODUCT(('Diário 2º PA'!$H$4:$H$2000='Gasto das Atividades'!B15)*('Diário 2º PA'!$C$4:$C$2000&gt;=Resumo!$C$4)*('Diário 2º PA'!$C$4:$C$2000&lt;=EOMONTH(Resumo!$N$4,0))*('Diário 2º PA'!$F$4:$F$2000))+
SUMPRODUCT(('Diário 3º PA'!$H$4:$H$2000='Gasto das Atividades'!B15)*('Diário 3º PA'!$C$4:$C$2000&gt;=Resumo!$C$4)*('Diário 3º PA'!$C$4:$C$2000&lt;=EOMONTH(Resumo!$N$4,0))*('Diário 3º PA'!$F$4:$F$2000))+
SUMPRODUCT(('Diário 4º PA'!$H$4:$H$2000='Gasto das Atividades'!B15)*('Diário 4º PA'!$C$4:$C$2000&gt;=Resumo!$C$4)*('Diário 4º PA'!$C$4:$C$2000&lt;=EOMONTH(Resumo!$N$4,0))*('Diário 4º PA'!$F$4:$F$2000))+
SUMPRODUCT(('Comp.'!$G$5:$G$763='Gasto das Atividades'!B15)*('Comp.'!$B$5:$B$763&gt;=Resumo!$C$4)*('Comp.'!$B$5:$B$763&lt;=EOMONTH(Resumo!$N$4,0))*('Comp.'!$E$5:$E$763)))</f>
        <v>3016.14</v>
      </c>
      <c r="E15" s="155">
        <f t="shared" si="0"/>
        <v>0.12567249999999999</v>
      </c>
      <c r="F15" s="2"/>
      <c r="G15" s="2"/>
      <c r="H15" s="2"/>
      <c r="I15" s="2"/>
      <c r="J15" s="2"/>
      <c r="K15" s="2"/>
      <c r="L15" s="2"/>
      <c r="M15" s="2"/>
      <c r="N15" s="2"/>
      <c r="O15" s="2"/>
      <c r="P15" s="2"/>
      <c r="Q15" s="2"/>
      <c r="R15" s="2"/>
      <c r="S15" s="2"/>
      <c r="T15" s="2"/>
      <c r="U15" s="2"/>
      <c r="V15" s="2"/>
      <c r="W15" s="2"/>
      <c r="X15" s="2"/>
      <c r="Y15" s="2"/>
      <c r="Z15" s="2"/>
    </row>
    <row r="16" spans="1:26" ht="12.75" customHeight="1" x14ac:dyDescent="0.2">
      <c r="A16" s="152">
        <v>11</v>
      </c>
      <c r="B16" s="156" t="s">
        <v>137</v>
      </c>
      <c r="C16" s="154">
        <v>4344.8</v>
      </c>
      <c r="D16" s="150" cm="1">
        <f t="array" ref="D16">IF(B16="",0,
SUMPRODUCT(('Diário 1º PA'!$H$4:$H$2977='Gasto das Atividades'!B16)*('Diário 1º PA'!$C$4:$C$2977&gt;=Resumo!$C$4)*('Diário 1º PA'!$C$4:$C$2977&lt;=EOMONTH(Resumo!$N$4,0))*('Diário 1º PA'!$F$4:$F$2977))+
SUMPRODUCT(('Diário 2º PA'!$H$4:$H$2000='Gasto das Atividades'!B16)*('Diário 2º PA'!$C$4:$C$2000&gt;=Resumo!$C$4)*('Diário 2º PA'!$C$4:$C$2000&lt;=EOMONTH(Resumo!$N$4,0))*('Diário 2º PA'!$F$4:$F$2000))+
SUMPRODUCT(('Diário 3º PA'!$H$4:$H$2000='Gasto das Atividades'!B16)*('Diário 3º PA'!$C$4:$C$2000&gt;=Resumo!$C$4)*('Diário 3º PA'!$C$4:$C$2000&lt;=EOMONTH(Resumo!$N$4,0))*('Diário 3º PA'!$F$4:$F$2000))+
SUMPRODUCT(('Diário 4º PA'!$H$4:$H$2000='Gasto das Atividades'!B16)*('Diário 4º PA'!$C$4:$C$2000&gt;=Resumo!$C$4)*('Diário 4º PA'!$C$4:$C$2000&lt;=EOMONTH(Resumo!$N$4,0))*('Diário 4º PA'!$F$4:$F$2000))+
SUMPRODUCT(('Comp.'!$G$5:$G$763='Gasto das Atividades'!B16)*('Comp.'!$B$5:$B$763&gt;=Resumo!$C$4)*('Comp.'!$B$5:$B$763&lt;=EOMONTH(Resumo!$N$4,0))*('Comp.'!$E$5:$E$763)))</f>
        <v>25848.239999999998</v>
      </c>
      <c r="E16" s="155">
        <f t="shared" si="0"/>
        <v>5.9492358681642417</v>
      </c>
      <c r="F16" s="2"/>
      <c r="G16" s="2"/>
      <c r="H16" s="2"/>
      <c r="I16" s="2"/>
      <c r="J16" s="2"/>
      <c r="K16" s="2"/>
      <c r="L16" s="2"/>
      <c r="M16" s="2"/>
      <c r="N16" s="2"/>
      <c r="O16" s="2"/>
      <c r="P16" s="2"/>
      <c r="Q16" s="2"/>
      <c r="R16" s="2"/>
      <c r="S16" s="2"/>
      <c r="T16" s="2"/>
      <c r="U16" s="2"/>
      <c r="V16" s="2"/>
      <c r="W16" s="2"/>
      <c r="X16" s="2"/>
      <c r="Y16" s="2"/>
      <c r="Z16" s="2"/>
    </row>
    <row r="17" spans="1:26" ht="12.75" customHeight="1" x14ac:dyDescent="0.2">
      <c r="A17" s="152">
        <v>12</v>
      </c>
      <c r="B17" s="156" t="s">
        <v>138</v>
      </c>
      <c r="C17" s="154">
        <v>300000</v>
      </c>
      <c r="D17" s="150" cm="1">
        <f t="array" ref="D17">IF(B17="",0,
SUMPRODUCT(('Diário 1º PA'!$H$4:$H$2977='Gasto das Atividades'!B17)*('Diário 1º PA'!$C$4:$C$2977&gt;=Resumo!$C$4)*('Diário 1º PA'!$C$4:$C$2977&lt;=EOMONTH(Resumo!$N$4,0))*('Diário 1º PA'!$F$4:$F$2977))+
SUMPRODUCT(('Diário 2º PA'!$H$4:$H$2000='Gasto das Atividades'!B17)*('Diário 2º PA'!$C$4:$C$2000&gt;=Resumo!$C$4)*('Diário 2º PA'!$C$4:$C$2000&lt;=EOMONTH(Resumo!$N$4,0))*('Diário 2º PA'!$F$4:$F$2000))+
SUMPRODUCT(('Diário 3º PA'!$H$4:$H$2000='Gasto das Atividades'!B17)*('Diário 3º PA'!$C$4:$C$2000&gt;=Resumo!$C$4)*('Diário 3º PA'!$C$4:$C$2000&lt;=EOMONTH(Resumo!$N$4,0))*('Diário 3º PA'!$F$4:$F$2000))+
SUMPRODUCT(('Diário 4º PA'!$H$4:$H$2000='Gasto das Atividades'!B17)*('Diário 4º PA'!$C$4:$C$2000&gt;=Resumo!$C$4)*('Diário 4º PA'!$C$4:$C$2000&lt;=EOMONTH(Resumo!$N$4,0))*('Diário 4º PA'!$F$4:$F$2000))+
SUMPRODUCT(('Comp.'!$G$5:$G$763='Gasto das Atividades'!B17)*('Comp.'!$B$5:$B$763&gt;=Resumo!$C$4)*('Comp.'!$B$5:$B$763&lt;=EOMONTH(Resumo!$N$4,0))*('Comp.'!$E$5:$E$763)))</f>
        <v>1540.77</v>
      </c>
      <c r="E17" s="155">
        <f t="shared" si="0"/>
        <v>5.1358999999999997E-3</v>
      </c>
      <c r="F17" s="2"/>
      <c r="G17" s="2"/>
      <c r="H17" s="2"/>
      <c r="I17" s="2"/>
      <c r="J17" s="2"/>
      <c r="K17" s="2"/>
      <c r="L17" s="2"/>
      <c r="M17" s="2"/>
      <c r="N17" s="2"/>
      <c r="O17" s="2"/>
      <c r="P17" s="2"/>
      <c r="Q17" s="2"/>
      <c r="R17" s="2"/>
      <c r="S17" s="2"/>
      <c r="T17" s="2"/>
      <c r="U17" s="2"/>
      <c r="V17" s="2"/>
      <c r="W17" s="2"/>
      <c r="X17" s="2"/>
      <c r="Y17" s="2"/>
      <c r="Z17" s="2"/>
    </row>
    <row r="18" spans="1:26" ht="12.75" customHeight="1" x14ac:dyDescent="0.2">
      <c r="A18" s="152">
        <v>13</v>
      </c>
      <c r="B18" s="156" t="s">
        <v>139</v>
      </c>
      <c r="C18" s="154">
        <v>6700000</v>
      </c>
      <c r="D18" s="150" cm="1">
        <f t="array" ref="D18">IF(B18="",0,
SUMPRODUCT(('Diário 1º PA'!$H$4:$H$2977='Gasto das Atividades'!B18)*('Diário 1º PA'!$C$4:$C$2977&gt;=Resumo!$C$4)*('Diário 1º PA'!$C$4:$C$2977&lt;=EOMONTH(Resumo!$N$4,0))*('Diário 1º PA'!$F$4:$F$2977))+
SUMPRODUCT(('Diário 2º PA'!$H$4:$H$2000='Gasto das Atividades'!B18)*('Diário 2º PA'!$C$4:$C$2000&gt;=Resumo!$C$4)*('Diário 2º PA'!$C$4:$C$2000&lt;=EOMONTH(Resumo!$N$4,0))*('Diário 2º PA'!$F$4:$F$2000))+
SUMPRODUCT(('Diário 3º PA'!$H$4:$H$2000='Gasto das Atividades'!B18)*('Diário 3º PA'!$C$4:$C$2000&gt;=Resumo!$C$4)*('Diário 3º PA'!$C$4:$C$2000&lt;=EOMONTH(Resumo!$N$4,0))*('Diário 3º PA'!$F$4:$F$2000))+
SUMPRODUCT(('Diário 4º PA'!$H$4:$H$2000='Gasto das Atividades'!B18)*('Diário 4º PA'!$C$4:$C$2000&gt;=Resumo!$C$4)*('Diário 4º PA'!$C$4:$C$2000&lt;=EOMONTH(Resumo!$N$4,0))*('Diário 4º PA'!$F$4:$F$2000))+
SUMPRODUCT(('Comp.'!$G$5:$G$763='Gasto das Atividades'!B18)*('Comp.'!$B$5:$B$763&gt;=Resumo!$C$4)*('Comp.'!$B$5:$B$763&lt;=EOMONTH(Resumo!$N$4,0))*('Comp.'!$E$5:$E$763)))</f>
        <v>2736487.0799999973</v>
      </c>
      <c r="E18" s="155">
        <f t="shared" si="0"/>
        <v>0.40843090746268618</v>
      </c>
      <c r="F18" s="2"/>
      <c r="G18" s="2"/>
      <c r="H18" s="2"/>
      <c r="I18" s="2"/>
      <c r="J18" s="2"/>
      <c r="K18" s="2"/>
      <c r="L18" s="2"/>
      <c r="M18" s="2"/>
      <c r="N18" s="2"/>
      <c r="O18" s="2"/>
      <c r="P18" s="2"/>
      <c r="Q18" s="2"/>
      <c r="R18" s="2"/>
      <c r="S18" s="2"/>
      <c r="T18" s="2"/>
      <c r="U18" s="2"/>
      <c r="V18" s="2"/>
      <c r="W18" s="2"/>
      <c r="X18" s="2"/>
      <c r="Y18" s="2"/>
      <c r="Z18" s="2"/>
    </row>
    <row r="19" spans="1:26" ht="12.75" hidden="1" customHeight="1" x14ac:dyDescent="0.2">
      <c r="A19" s="152">
        <v>14</v>
      </c>
      <c r="B19" s="156"/>
      <c r="C19" s="154">
        <v>0</v>
      </c>
      <c r="D19" s="150">
        <f>IF(B19="",0,
SUMPRODUCT(('Diário 1º PA'!$H$4:$H$2977='Gasto das Atividades'!B19)*('Diário 1º PA'!$C$4:$C$2977&gt;=Resumo!$C$4)*('Diário 1º PA'!$C$4:$C$2977&lt;=EOMONTH(Resumo!$N$4,0))*('Diário 1º PA'!$F$4:$F$2977))+
SUMPRODUCT(('Diário 2º PA'!$H$4:$H$2000='Gasto das Atividades'!B19)*('Diário 2º PA'!$C$4:$C$2000&gt;=Resumo!$C$4)*('Diário 2º PA'!$C$4:$C$2000&lt;=EOMONTH(Resumo!$N$4,0))*('Diário 2º PA'!$F$4:$F$2000))+
SUMPRODUCT(('Diário 3º PA'!$H$4:$H$2000='Gasto das Atividades'!B19)*('Diário 3º PA'!$C$4:$C$2000&gt;=Resumo!$C$4)*('Diário 3º PA'!$C$4:$C$2000&lt;=EOMONTH(Resumo!$N$4,0))*('Diário 3º PA'!$F$4:$F$2000))+
SUMPRODUCT(('Diário 4º PA'!$H$4:$H$2000='Gasto das Atividades'!B19)*('Diário 4º PA'!$C$4:$C$2000&gt;=Resumo!$C$4)*('Diário 4º PA'!$C$4:$C$2000&lt;=EOMONTH(Resumo!$N$4,0))*('Diário 4º PA'!$F$4:$F$2000))+
SUMPRODUCT(('Comp.'!$G$5:$G$69='Gasto das Atividades'!B19)*('Comp.'!$B$5:$B$69&gt;=Resumo!$C$4)*('Comp.'!$B$5:$B$69&lt;=EOMONTH(Resumo!$N$4,0))*('Comp.'!$E$5:$E$69)))</f>
        <v>0</v>
      </c>
      <c r="E19" s="155" t="str">
        <f t="shared" si="0"/>
        <v>-</v>
      </c>
      <c r="F19" s="2"/>
      <c r="G19" s="2"/>
      <c r="H19" s="2"/>
      <c r="I19" s="2"/>
      <c r="J19" s="2"/>
      <c r="K19" s="2"/>
      <c r="L19" s="2"/>
      <c r="M19" s="2"/>
      <c r="N19" s="2"/>
      <c r="O19" s="2"/>
      <c r="P19" s="2"/>
      <c r="Q19" s="2"/>
      <c r="R19" s="2"/>
      <c r="S19" s="2"/>
      <c r="T19" s="2"/>
      <c r="U19" s="2"/>
      <c r="V19" s="2"/>
      <c r="W19" s="2"/>
      <c r="X19" s="2"/>
      <c r="Y19" s="2"/>
      <c r="Z19" s="2"/>
    </row>
    <row r="20" spans="1:26" ht="12.75" hidden="1" customHeight="1" x14ac:dyDescent="0.2">
      <c r="A20" s="152">
        <v>15</v>
      </c>
      <c r="B20" s="153"/>
      <c r="C20" s="154">
        <v>0</v>
      </c>
      <c r="D20" s="150">
        <f>IF(B20="",0,
SUMPRODUCT(('Diário 1º PA'!$H$4:$H$2977='Gasto das Atividades'!B20)*('Diário 1º PA'!$C$4:$C$2977&gt;=Resumo!$C$4)*('Diário 1º PA'!$C$4:$C$2977&lt;=EOMONTH(Resumo!$N$4,0))*('Diário 1º PA'!$F$4:$F$2977))+
SUMPRODUCT(('Diário 2º PA'!$H$4:$H$2000='Gasto das Atividades'!B20)*('Diário 2º PA'!$C$4:$C$2000&gt;=Resumo!$C$4)*('Diário 2º PA'!$C$4:$C$2000&lt;=EOMONTH(Resumo!$N$4,0))*('Diário 2º PA'!$F$4:$F$2000))+
SUMPRODUCT(('Diário 3º PA'!$H$4:$H$2000='Gasto das Atividades'!B20)*('Diário 3º PA'!$C$4:$C$2000&gt;=Resumo!$C$4)*('Diário 3º PA'!$C$4:$C$2000&lt;=EOMONTH(Resumo!$N$4,0))*('Diário 3º PA'!$F$4:$F$2000))+
SUMPRODUCT(('Diário 4º PA'!$H$4:$H$2000='Gasto das Atividades'!B20)*('Diário 4º PA'!$C$4:$C$2000&gt;=Resumo!$C$4)*('Diário 4º PA'!$C$4:$C$2000&lt;=EOMONTH(Resumo!$N$4,0))*('Diário 4º PA'!$F$4:$F$2000))+
SUMPRODUCT(('Comp.'!$G$5:$G$69='Gasto das Atividades'!B20)*('Comp.'!$B$5:$B$69&gt;=Resumo!$C$4)*('Comp.'!$B$5:$B$69&lt;=EOMONTH(Resumo!$N$4,0))*('Comp.'!$E$5:$E$69)))</f>
        <v>0</v>
      </c>
      <c r="E20" s="155" t="str">
        <f t="shared" si="0"/>
        <v>-</v>
      </c>
      <c r="F20" s="2"/>
      <c r="G20" s="2"/>
      <c r="H20" s="2"/>
      <c r="I20" s="2"/>
      <c r="J20" s="2"/>
      <c r="K20" s="2"/>
      <c r="L20" s="2"/>
      <c r="M20" s="2"/>
      <c r="N20" s="2"/>
      <c r="O20" s="2"/>
      <c r="P20" s="2"/>
      <c r="Q20" s="2"/>
      <c r="R20" s="2"/>
      <c r="S20" s="2"/>
      <c r="T20" s="2"/>
      <c r="U20" s="2"/>
      <c r="V20" s="2"/>
      <c r="W20" s="2"/>
      <c r="X20" s="2"/>
      <c r="Y20" s="2"/>
      <c r="Z20" s="2"/>
    </row>
    <row r="21" spans="1:26" ht="12.75" hidden="1" customHeight="1" x14ac:dyDescent="0.2">
      <c r="A21" s="152">
        <v>16</v>
      </c>
      <c r="B21" s="153"/>
      <c r="C21" s="154">
        <v>0</v>
      </c>
      <c r="D21" s="150">
        <f>IF(B21="",0,
SUMPRODUCT(('Diário 1º PA'!$H$4:$H$2977='Gasto das Atividades'!B21)*('Diário 1º PA'!$C$4:$C$2977&gt;=Resumo!$C$4)*('Diário 1º PA'!$C$4:$C$2977&lt;=EOMONTH(Resumo!$N$4,0))*('Diário 1º PA'!$F$4:$F$2977))+
SUMPRODUCT(('Diário 2º PA'!$H$4:$H$2000='Gasto das Atividades'!B21)*('Diário 2º PA'!$C$4:$C$2000&gt;=Resumo!$C$4)*('Diário 2º PA'!$C$4:$C$2000&lt;=EOMONTH(Resumo!$N$4,0))*('Diário 2º PA'!$F$4:$F$2000))+
SUMPRODUCT(('Diário 3º PA'!$H$4:$H$2000='Gasto das Atividades'!B21)*('Diário 3º PA'!$C$4:$C$2000&gt;=Resumo!$C$4)*('Diário 3º PA'!$C$4:$C$2000&lt;=EOMONTH(Resumo!$N$4,0))*('Diário 3º PA'!$F$4:$F$2000))+
SUMPRODUCT(('Diário 4º PA'!$H$4:$H$2000='Gasto das Atividades'!B21)*('Diário 4º PA'!$C$4:$C$2000&gt;=Resumo!$C$4)*('Diário 4º PA'!$C$4:$C$2000&lt;=EOMONTH(Resumo!$N$4,0))*('Diário 4º PA'!$F$4:$F$2000))+
SUMPRODUCT(('Comp.'!$G$5:$G$69='Gasto das Atividades'!B21)*('Comp.'!$B$5:$B$69&gt;=Resumo!$C$4)*('Comp.'!$B$5:$B$69&lt;=EOMONTH(Resumo!$N$4,0))*('Comp.'!$E$5:$E$69)))</f>
        <v>0</v>
      </c>
      <c r="E21" s="155" t="str">
        <f t="shared" si="0"/>
        <v>-</v>
      </c>
      <c r="F21" s="2"/>
      <c r="G21" s="2"/>
      <c r="H21" s="2"/>
      <c r="I21" s="2"/>
      <c r="J21" s="2"/>
      <c r="K21" s="2"/>
      <c r="L21" s="2"/>
      <c r="M21" s="2"/>
      <c r="N21" s="2"/>
      <c r="O21" s="2"/>
      <c r="P21" s="2"/>
      <c r="Q21" s="2"/>
      <c r="R21" s="2"/>
      <c r="S21" s="2"/>
      <c r="T21" s="2"/>
      <c r="U21" s="2"/>
      <c r="V21" s="2"/>
      <c r="W21" s="2"/>
      <c r="X21" s="2"/>
      <c r="Y21" s="2"/>
      <c r="Z21" s="2"/>
    </row>
    <row r="22" spans="1:26" ht="12.75" hidden="1" customHeight="1" x14ac:dyDescent="0.2">
      <c r="A22" s="152">
        <v>17</v>
      </c>
      <c r="B22" s="153"/>
      <c r="C22" s="154">
        <v>0</v>
      </c>
      <c r="D22" s="150">
        <f>IF(B22="",0,
SUMPRODUCT(('Diário 1º PA'!$H$4:$H$2977='Gasto das Atividades'!B22)*('Diário 1º PA'!$C$4:$C$2977&gt;=Resumo!$C$4)*('Diário 1º PA'!$C$4:$C$2977&lt;=EOMONTH(Resumo!$N$4,0))*('Diário 1º PA'!$F$4:$F$2977))+
SUMPRODUCT(('Diário 2º PA'!$H$4:$H$2000='Gasto das Atividades'!B22)*('Diário 2º PA'!$C$4:$C$2000&gt;=Resumo!$C$4)*('Diário 2º PA'!$C$4:$C$2000&lt;=EOMONTH(Resumo!$N$4,0))*('Diário 2º PA'!$F$4:$F$2000))+
SUMPRODUCT(('Diário 3º PA'!$H$4:$H$2000='Gasto das Atividades'!B22)*('Diário 3º PA'!$C$4:$C$2000&gt;=Resumo!$C$4)*('Diário 3º PA'!$C$4:$C$2000&lt;=EOMONTH(Resumo!$N$4,0))*('Diário 3º PA'!$F$4:$F$2000))+
SUMPRODUCT(('Diário 4º PA'!$H$4:$H$2000='Gasto das Atividades'!B22)*('Diário 4º PA'!$C$4:$C$2000&gt;=Resumo!$C$4)*('Diário 4º PA'!$C$4:$C$2000&lt;=EOMONTH(Resumo!$N$4,0))*('Diário 4º PA'!$F$4:$F$2000))+
SUMPRODUCT(('Comp.'!$G$5:$G$69='Gasto das Atividades'!B22)*('Comp.'!$B$5:$B$69&gt;=Resumo!$C$4)*('Comp.'!$B$5:$B$69&lt;=EOMONTH(Resumo!$N$4,0))*('Comp.'!$E$5:$E$69)))</f>
        <v>0</v>
      </c>
      <c r="E22" s="155" t="str">
        <f t="shared" si="0"/>
        <v>-</v>
      </c>
      <c r="F22" s="2"/>
      <c r="G22" s="2"/>
      <c r="H22" s="2"/>
      <c r="I22" s="2"/>
      <c r="J22" s="2"/>
      <c r="K22" s="2"/>
      <c r="L22" s="2"/>
      <c r="M22" s="2"/>
      <c r="N22" s="2"/>
      <c r="O22" s="2"/>
      <c r="P22" s="2"/>
      <c r="Q22" s="2"/>
      <c r="R22" s="2"/>
      <c r="S22" s="2"/>
      <c r="T22" s="2"/>
      <c r="U22" s="2"/>
      <c r="V22" s="2"/>
      <c r="W22" s="2"/>
      <c r="X22" s="2"/>
      <c r="Y22" s="2"/>
      <c r="Z22" s="2"/>
    </row>
    <row r="23" spans="1:26" ht="12.75" hidden="1" customHeight="1" x14ac:dyDescent="0.2">
      <c r="A23" s="152">
        <v>18</v>
      </c>
      <c r="B23" s="153"/>
      <c r="C23" s="154">
        <v>0</v>
      </c>
      <c r="D23" s="150">
        <f>IF(B23="",0,
SUMPRODUCT(('Diário 1º PA'!$H$4:$H$2977='Gasto das Atividades'!B23)*('Diário 1º PA'!$C$4:$C$2977&gt;=Resumo!$C$4)*('Diário 1º PA'!$C$4:$C$2977&lt;=EOMONTH(Resumo!$N$4,0))*('Diário 1º PA'!$F$4:$F$2977))+
SUMPRODUCT(('Diário 2º PA'!$H$4:$H$2000='Gasto das Atividades'!B23)*('Diário 2º PA'!$C$4:$C$2000&gt;=Resumo!$C$4)*('Diário 2º PA'!$C$4:$C$2000&lt;=EOMONTH(Resumo!$N$4,0))*('Diário 2º PA'!$F$4:$F$2000))+
SUMPRODUCT(('Diário 3º PA'!$H$4:$H$2000='Gasto das Atividades'!B23)*('Diário 3º PA'!$C$4:$C$2000&gt;=Resumo!$C$4)*('Diário 3º PA'!$C$4:$C$2000&lt;=EOMONTH(Resumo!$N$4,0))*('Diário 3º PA'!$F$4:$F$2000))+
SUMPRODUCT(('Diário 4º PA'!$H$4:$H$2000='Gasto das Atividades'!B23)*('Diário 4º PA'!$C$4:$C$2000&gt;=Resumo!$C$4)*('Diário 4º PA'!$C$4:$C$2000&lt;=EOMONTH(Resumo!$N$4,0))*('Diário 4º PA'!$F$4:$F$2000))+
SUMPRODUCT(('Comp.'!$G$5:$G$69='Gasto das Atividades'!B23)*('Comp.'!$B$5:$B$69&gt;=Resumo!$C$4)*('Comp.'!$B$5:$B$69&lt;=EOMONTH(Resumo!$N$4,0))*('Comp.'!$E$5:$E$69)))</f>
        <v>0</v>
      </c>
      <c r="E23" s="155" t="str">
        <f t="shared" si="0"/>
        <v>-</v>
      </c>
      <c r="F23" s="2"/>
      <c r="G23" s="2"/>
      <c r="H23" s="2"/>
      <c r="I23" s="2"/>
      <c r="J23" s="2"/>
      <c r="K23" s="2"/>
      <c r="L23" s="2"/>
      <c r="M23" s="2"/>
      <c r="N23" s="2"/>
      <c r="O23" s="2"/>
      <c r="P23" s="2"/>
      <c r="Q23" s="2"/>
      <c r="R23" s="2"/>
      <c r="S23" s="2"/>
      <c r="T23" s="2"/>
      <c r="U23" s="2"/>
      <c r="V23" s="2"/>
      <c r="W23" s="2"/>
      <c r="X23" s="2"/>
      <c r="Y23" s="2"/>
      <c r="Z23" s="2"/>
    </row>
    <row r="24" spans="1:26" ht="12.75" hidden="1" customHeight="1" x14ac:dyDescent="0.2">
      <c r="A24" s="152">
        <v>19</v>
      </c>
      <c r="B24" s="153"/>
      <c r="C24" s="154">
        <v>0</v>
      </c>
      <c r="D24" s="150">
        <f>IF(B24="",0,
SUMPRODUCT(('Diário 1º PA'!$H$4:$H$2977='Gasto das Atividades'!B24)*('Diário 1º PA'!$C$4:$C$2977&gt;=Resumo!$C$4)*('Diário 1º PA'!$C$4:$C$2977&lt;=EOMONTH(Resumo!$N$4,0))*('Diário 1º PA'!$F$4:$F$2977))+
SUMPRODUCT(('Diário 2º PA'!$H$4:$H$2000='Gasto das Atividades'!B24)*('Diário 2º PA'!$C$4:$C$2000&gt;=Resumo!$C$4)*('Diário 2º PA'!$C$4:$C$2000&lt;=EOMONTH(Resumo!$N$4,0))*('Diário 2º PA'!$F$4:$F$2000))+
SUMPRODUCT(('Diário 3º PA'!$H$4:$H$2000='Gasto das Atividades'!B24)*('Diário 3º PA'!$C$4:$C$2000&gt;=Resumo!$C$4)*('Diário 3º PA'!$C$4:$C$2000&lt;=EOMONTH(Resumo!$N$4,0))*('Diário 3º PA'!$F$4:$F$2000))+
SUMPRODUCT(('Diário 4º PA'!$H$4:$H$2000='Gasto das Atividades'!B24)*('Diário 4º PA'!$C$4:$C$2000&gt;=Resumo!$C$4)*('Diário 4º PA'!$C$4:$C$2000&lt;=EOMONTH(Resumo!$N$4,0))*('Diário 4º PA'!$F$4:$F$2000))+
SUMPRODUCT(('Comp.'!$G$5:$G$69='Gasto das Atividades'!B24)*('Comp.'!$B$5:$B$69&gt;=Resumo!$C$4)*('Comp.'!$B$5:$B$69&lt;=EOMONTH(Resumo!$N$4,0))*('Comp.'!$E$5:$E$69)))</f>
        <v>0</v>
      </c>
      <c r="E24" s="155" t="str">
        <f t="shared" si="0"/>
        <v>-</v>
      </c>
      <c r="F24" s="2"/>
      <c r="G24" s="2"/>
      <c r="H24" s="2"/>
      <c r="I24" s="2"/>
      <c r="J24" s="2"/>
      <c r="K24" s="2"/>
      <c r="L24" s="2"/>
      <c r="M24" s="2"/>
      <c r="N24" s="2"/>
      <c r="O24" s="2"/>
      <c r="P24" s="2"/>
      <c r="Q24" s="2"/>
      <c r="R24" s="2"/>
      <c r="S24" s="2"/>
      <c r="T24" s="2"/>
      <c r="U24" s="2"/>
      <c r="V24" s="2"/>
      <c r="W24" s="2"/>
      <c r="X24" s="2"/>
      <c r="Y24" s="2"/>
      <c r="Z24" s="2"/>
    </row>
    <row r="25" spans="1:26" ht="12.75" hidden="1" customHeight="1" x14ac:dyDescent="0.2">
      <c r="A25" s="152">
        <v>20</v>
      </c>
      <c r="B25" s="153"/>
      <c r="C25" s="154">
        <v>0</v>
      </c>
      <c r="D25" s="150">
        <f>IF(B25="",0,
SUMPRODUCT(('Diário 1º PA'!$H$4:$H$2977='Gasto das Atividades'!B25)*('Diário 1º PA'!$C$4:$C$2977&gt;=Resumo!$C$4)*('Diário 1º PA'!$C$4:$C$2977&lt;=EOMONTH(Resumo!$N$4,0))*('Diário 1º PA'!$F$4:$F$2977))+
SUMPRODUCT(('Diário 2º PA'!$H$4:$H$2000='Gasto das Atividades'!B25)*('Diário 2º PA'!$C$4:$C$2000&gt;=Resumo!$C$4)*('Diário 2º PA'!$C$4:$C$2000&lt;=EOMONTH(Resumo!$N$4,0))*('Diário 2º PA'!$F$4:$F$2000))+
SUMPRODUCT(('Diário 3º PA'!$H$4:$H$2000='Gasto das Atividades'!B25)*('Diário 3º PA'!$C$4:$C$2000&gt;=Resumo!$C$4)*('Diário 3º PA'!$C$4:$C$2000&lt;=EOMONTH(Resumo!$N$4,0))*('Diário 3º PA'!$F$4:$F$2000))+
SUMPRODUCT(('Diário 4º PA'!$H$4:$H$2000='Gasto das Atividades'!B25)*('Diário 4º PA'!$C$4:$C$2000&gt;=Resumo!$C$4)*('Diário 4º PA'!$C$4:$C$2000&lt;=EOMONTH(Resumo!$N$4,0))*('Diário 4º PA'!$F$4:$F$2000))+
SUMPRODUCT(('Comp.'!$G$5:$G$69='Gasto das Atividades'!B25)*('Comp.'!$B$5:$B$69&gt;=Resumo!$C$4)*('Comp.'!$B$5:$B$69&lt;=EOMONTH(Resumo!$N$4,0))*('Comp.'!$E$5:$E$69)))</f>
        <v>0</v>
      </c>
      <c r="E25" s="155" t="str">
        <f t="shared" si="0"/>
        <v>-</v>
      </c>
      <c r="F25" s="2"/>
      <c r="G25" s="2"/>
      <c r="H25" s="2"/>
      <c r="I25" s="2"/>
      <c r="J25" s="2"/>
      <c r="K25" s="2"/>
      <c r="L25" s="2"/>
      <c r="M25" s="2"/>
      <c r="N25" s="2"/>
      <c r="O25" s="2"/>
      <c r="P25" s="2"/>
      <c r="Q25" s="2"/>
      <c r="R25" s="2"/>
      <c r="S25" s="2"/>
      <c r="T25" s="2"/>
      <c r="U25" s="2"/>
      <c r="V25" s="2"/>
      <c r="W25" s="2"/>
      <c r="X25" s="2"/>
      <c r="Y25" s="2"/>
      <c r="Z25" s="2"/>
    </row>
    <row r="26" spans="1:26" ht="12.75" hidden="1" customHeight="1" x14ac:dyDescent="0.2">
      <c r="A26" s="152">
        <v>21</v>
      </c>
      <c r="B26" s="153"/>
      <c r="C26" s="154">
        <v>0</v>
      </c>
      <c r="D26" s="150">
        <f>IF(B26="",0,
SUMPRODUCT(('Diário 1º PA'!$H$4:$H$2977='Gasto das Atividades'!B26)*('Diário 1º PA'!$C$4:$C$2977&gt;=Resumo!$C$4)*('Diário 1º PA'!$C$4:$C$2977&lt;=EOMONTH(Resumo!$N$4,0))*('Diário 1º PA'!$F$4:$F$2977))+
SUMPRODUCT(('Diário 2º PA'!$H$4:$H$2000='Gasto das Atividades'!B26)*('Diário 2º PA'!$C$4:$C$2000&gt;=Resumo!$C$4)*('Diário 2º PA'!$C$4:$C$2000&lt;=EOMONTH(Resumo!$N$4,0))*('Diário 2º PA'!$F$4:$F$2000))+
SUMPRODUCT(('Diário 3º PA'!$H$4:$H$2000='Gasto das Atividades'!B26)*('Diário 3º PA'!$C$4:$C$2000&gt;=Resumo!$C$4)*('Diário 3º PA'!$C$4:$C$2000&lt;=EOMONTH(Resumo!$N$4,0))*('Diário 3º PA'!$F$4:$F$2000))+
SUMPRODUCT(('Diário 4º PA'!$H$4:$H$2000='Gasto das Atividades'!B26)*('Diário 4º PA'!$C$4:$C$2000&gt;=Resumo!$C$4)*('Diário 4º PA'!$C$4:$C$2000&lt;=EOMONTH(Resumo!$N$4,0))*('Diário 4º PA'!$F$4:$F$2000))+
SUMPRODUCT(('Comp.'!$G$5:$G$69='Gasto das Atividades'!B26)*('Comp.'!$B$5:$B$69&gt;=Resumo!$C$4)*('Comp.'!$B$5:$B$69&lt;=EOMONTH(Resumo!$N$4,0))*('Comp.'!$E$5:$E$69)))</f>
        <v>0</v>
      </c>
      <c r="E26" s="155" t="str">
        <f t="shared" si="0"/>
        <v>-</v>
      </c>
      <c r="F26" s="2"/>
      <c r="G26" s="2"/>
      <c r="H26" s="2"/>
      <c r="I26" s="2"/>
      <c r="J26" s="2"/>
      <c r="K26" s="2"/>
      <c r="L26" s="2"/>
      <c r="M26" s="2"/>
      <c r="N26" s="2"/>
      <c r="O26" s="2"/>
      <c r="P26" s="2"/>
      <c r="Q26" s="2"/>
      <c r="R26" s="2"/>
      <c r="S26" s="2"/>
      <c r="T26" s="2"/>
      <c r="U26" s="2"/>
      <c r="V26" s="2"/>
      <c r="W26" s="2"/>
      <c r="X26" s="2"/>
      <c r="Y26" s="2"/>
      <c r="Z26" s="2"/>
    </row>
    <row r="27" spans="1:26" ht="12.75" hidden="1" customHeight="1" x14ac:dyDescent="0.2">
      <c r="A27" s="152">
        <v>22</v>
      </c>
      <c r="B27" s="153"/>
      <c r="C27" s="154">
        <v>0</v>
      </c>
      <c r="D27" s="150">
        <f>IF(B27="",0,
SUMPRODUCT(('Diário 1º PA'!$H$4:$H$2977='Gasto das Atividades'!B27)*('Diário 1º PA'!$C$4:$C$2977&gt;=Resumo!$C$4)*('Diário 1º PA'!$C$4:$C$2977&lt;=EOMONTH(Resumo!$N$4,0))*('Diário 1º PA'!$F$4:$F$2977))+
SUMPRODUCT(('Diário 2º PA'!$H$4:$H$2000='Gasto das Atividades'!B27)*('Diário 2º PA'!$C$4:$C$2000&gt;=Resumo!$C$4)*('Diário 2º PA'!$C$4:$C$2000&lt;=EOMONTH(Resumo!$N$4,0))*('Diário 2º PA'!$F$4:$F$2000))+
SUMPRODUCT(('Diário 3º PA'!$H$4:$H$2000='Gasto das Atividades'!B27)*('Diário 3º PA'!$C$4:$C$2000&gt;=Resumo!$C$4)*('Diário 3º PA'!$C$4:$C$2000&lt;=EOMONTH(Resumo!$N$4,0))*('Diário 3º PA'!$F$4:$F$2000))+
SUMPRODUCT(('Diário 4º PA'!$H$4:$H$2000='Gasto das Atividades'!B27)*('Diário 4º PA'!$C$4:$C$2000&gt;=Resumo!$C$4)*('Diário 4º PA'!$C$4:$C$2000&lt;=EOMONTH(Resumo!$N$4,0))*('Diário 4º PA'!$F$4:$F$2000))+
SUMPRODUCT(('Comp.'!$G$5:$G$69='Gasto das Atividades'!B27)*('Comp.'!$B$5:$B$69&gt;=Resumo!$C$4)*('Comp.'!$B$5:$B$69&lt;=EOMONTH(Resumo!$N$4,0))*('Comp.'!$E$5:$E$69)))</f>
        <v>0</v>
      </c>
      <c r="E27" s="155" t="str">
        <f t="shared" si="0"/>
        <v>-</v>
      </c>
      <c r="F27" s="2"/>
      <c r="G27" s="2"/>
      <c r="H27" s="2"/>
      <c r="I27" s="2"/>
      <c r="J27" s="2"/>
      <c r="K27" s="2"/>
      <c r="L27" s="2"/>
      <c r="M27" s="2"/>
      <c r="N27" s="2"/>
      <c r="O27" s="2"/>
      <c r="P27" s="2"/>
      <c r="Q27" s="2"/>
      <c r="R27" s="2"/>
      <c r="S27" s="2"/>
      <c r="T27" s="2"/>
      <c r="U27" s="2"/>
      <c r="V27" s="2"/>
      <c r="W27" s="2"/>
      <c r="X27" s="2"/>
      <c r="Y27" s="2"/>
      <c r="Z27" s="2"/>
    </row>
    <row r="28" spans="1:26" ht="12.75" hidden="1" customHeight="1" x14ac:dyDescent="0.2">
      <c r="A28" s="152">
        <v>23</v>
      </c>
      <c r="B28" s="153"/>
      <c r="C28" s="154">
        <v>0</v>
      </c>
      <c r="D28" s="150">
        <f>IF(B28="",0,
SUMPRODUCT(('Diário 1º PA'!$H$4:$H$2977='Gasto das Atividades'!B28)*('Diário 1º PA'!$C$4:$C$2977&gt;=Resumo!$C$4)*('Diário 1º PA'!$C$4:$C$2977&lt;=EOMONTH(Resumo!$N$4,0))*('Diário 1º PA'!$F$4:$F$2977))+
SUMPRODUCT(('Diário 2º PA'!$H$4:$H$2000='Gasto das Atividades'!B28)*('Diário 2º PA'!$C$4:$C$2000&gt;=Resumo!$C$4)*('Diário 2º PA'!$C$4:$C$2000&lt;=EOMONTH(Resumo!$N$4,0))*('Diário 2º PA'!$F$4:$F$2000))+
SUMPRODUCT(('Diário 3º PA'!$H$4:$H$2000='Gasto das Atividades'!B28)*('Diário 3º PA'!$C$4:$C$2000&gt;=Resumo!$C$4)*('Diário 3º PA'!$C$4:$C$2000&lt;=EOMONTH(Resumo!$N$4,0))*('Diário 3º PA'!$F$4:$F$2000))+
SUMPRODUCT(('Diário 4º PA'!$H$4:$H$2000='Gasto das Atividades'!B28)*('Diário 4º PA'!$C$4:$C$2000&gt;=Resumo!$C$4)*('Diário 4º PA'!$C$4:$C$2000&lt;=EOMONTH(Resumo!$N$4,0))*('Diário 4º PA'!$F$4:$F$2000))+
SUMPRODUCT(('Comp.'!$G$5:$G$69='Gasto das Atividades'!B28)*('Comp.'!$B$5:$B$69&gt;=Resumo!$C$4)*('Comp.'!$B$5:$B$69&lt;=EOMONTH(Resumo!$N$4,0))*('Comp.'!$E$5:$E$69)))</f>
        <v>0</v>
      </c>
      <c r="E28" s="155" t="str">
        <f t="shared" si="0"/>
        <v>-</v>
      </c>
      <c r="F28" s="2"/>
      <c r="G28" s="2"/>
      <c r="H28" s="2"/>
      <c r="I28" s="2"/>
      <c r="J28" s="2"/>
      <c r="K28" s="2"/>
      <c r="L28" s="2"/>
      <c r="M28" s="2"/>
      <c r="N28" s="2"/>
      <c r="O28" s="2"/>
      <c r="P28" s="2"/>
      <c r="Q28" s="2"/>
      <c r="R28" s="2"/>
      <c r="S28" s="2"/>
      <c r="T28" s="2"/>
      <c r="U28" s="2"/>
      <c r="V28" s="2"/>
      <c r="W28" s="2"/>
      <c r="X28" s="2"/>
      <c r="Y28" s="2"/>
      <c r="Z28" s="2"/>
    </row>
    <row r="29" spans="1:26" ht="12.75" hidden="1" customHeight="1" x14ac:dyDescent="0.2">
      <c r="A29" s="152">
        <v>24</v>
      </c>
      <c r="B29" s="153"/>
      <c r="C29" s="154">
        <v>0</v>
      </c>
      <c r="D29" s="150">
        <f>IF(B29="",0,
SUMPRODUCT(('Diário 1º PA'!$H$4:$H$2977='Gasto das Atividades'!B29)*('Diário 1º PA'!$C$4:$C$2977&gt;=Resumo!$C$4)*('Diário 1º PA'!$C$4:$C$2977&lt;=EOMONTH(Resumo!$N$4,0))*('Diário 1º PA'!$F$4:$F$2977))+
SUMPRODUCT(('Diário 2º PA'!$H$4:$H$2000='Gasto das Atividades'!B29)*('Diário 2º PA'!$C$4:$C$2000&gt;=Resumo!$C$4)*('Diário 2º PA'!$C$4:$C$2000&lt;=EOMONTH(Resumo!$N$4,0))*('Diário 2º PA'!$F$4:$F$2000))+
SUMPRODUCT(('Diário 3º PA'!$H$4:$H$2000='Gasto das Atividades'!B29)*('Diário 3º PA'!$C$4:$C$2000&gt;=Resumo!$C$4)*('Diário 3º PA'!$C$4:$C$2000&lt;=EOMONTH(Resumo!$N$4,0))*('Diário 3º PA'!$F$4:$F$2000))+
SUMPRODUCT(('Diário 4º PA'!$H$4:$H$2000='Gasto das Atividades'!B29)*('Diário 4º PA'!$C$4:$C$2000&gt;=Resumo!$C$4)*('Diário 4º PA'!$C$4:$C$2000&lt;=EOMONTH(Resumo!$N$4,0))*('Diário 4º PA'!$F$4:$F$2000))+
SUMPRODUCT(('Comp.'!$G$5:$G$69='Gasto das Atividades'!B29)*('Comp.'!$B$5:$B$69&gt;=Resumo!$C$4)*('Comp.'!$B$5:$B$69&lt;=EOMONTH(Resumo!$N$4,0))*('Comp.'!$E$5:$E$69)))</f>
        <v>0</v>
      </c>
      <c r="E29" s="155" t="str">
        <f t="shared" si="0"/>
        <v>-</v>
      </c>
      <c r="F29" s="2"/>
      <c r="G29" s="2"/>
      <c r="H29" s="2"/>
      <c r="I29" s="2"/>
      <c r="J29" s="2"/>
      <c r="K29" s="2"/>
      <c r="L29" s="2"/>
      <c r="M29" s="2"/>
      <c r="N29" s="2"/>
      <c r="O29" s="2"/>
      <c r="P29" s="2"/>
      <c r="Q29" s="2"/>
      <c r="R29" s="2"/>
      <c r="S29" s="2"/>
      <c r="T29" s="2"/>
      <c r="U29" s="2"/>
      <c r="V29" s="2"/>
      <c r="W29" s="2"/>
      <c r="X29" s="2"/>
      <c r="Y29" s="2"/>
      <c r="Z29" s="2"/>
    </row>
    <row r="30" spans="1:26" ht="12.75" hidden="1" customHeight="1" x14ac:dyDescent="0.2">
      <c r="A30" s="152">
        <v>25</v>
      </c>
      <c r="B30" s="153"/>
      <c r="C30" s="154">
        <v>0</v>
      </c>
      <c r="D30" s="150">
        <f>IF(B30="",0,
SUMPRODUCT(('Diário 1º PA'!$H$4:$H$2977='Gasto das Atividades'!B30)*('Diário 1º PA'!$C$4:$C$2977&gt;=Resumo!$C$4)*('Diário 1º PA'!$C$4:$C$2977&lt;=EOMONTH(Resumo!$N$4,0))*('Diário 1º PA'!$F$4:$F$2977))+
SUMPRODUCT(('Diário 2º PA'!$H$4:$H$2000='Gasto das Atividades'!B30)*('Diário 2º PA'!$C$4:$C$2000&gt;=Resumo!$C$4)*('Diário 2º PA'!$C$4:$C$2000&lt;=EOMONTH(Resumo!$N$4,0))*('Diário 2º PA'!$F$4:$F$2000))+
SUMPRODUCT(('Diário 3º PA'!$H$4:$H$2000='Gasto das Atividades'!B30)*('Diário 3º PA'!$C$4:$C$2000&gt;=Resumo!$C$4)*('Diário 3º PA'!$C$4:$C$2000&lt;=EOMONTH(Resumo!$N$4,0))*('Diário 3º PA'!$F$4:$F$2000))+
SUMPRODUCT(('Diário 4º PA'!$H$4:$H$2000='Gasto das Atividades'!B30)*('Diário 4º PA'!$C$4:$C$2000&gt;=Resumo!$C$4)*('Diário 4º PA'!$C$4:$C$2000&lt;=EOMONTH(Resumo!$N$4,0))*('Diário 4º PA'!$F$4:$F$2000))+
SUMPRODUCT(('Comp.'!$G$5:$G$69='Gasto das Atividades'!B30)*('Comp.'!$B$5:$B$69&gt;=Resumo!$C$4)*('Comp.'!$B$5:$B$69&lt;=EOMONTH(Resumo!$N$4,0))*('Comp.'!$E$5:$E$69)))</f>
        <v>0</v>
      </c>
      <c r="E30" s="155" t="str">
        <f t="shared" si="0"/>
        <v>-</v>
      </c>
      <c r="F30" s="2"/>
      <c r="G30" s="2"/>
      <c r="H30" s="2"/>
      <c r="I30" s="2"/>
      <c r="J30" s="2"/>
      <c r="K30" s="2"/>
      <c r="L30" s="2"/>
      <c r="M30" s="2"/>
      <c r="N30" s="2"/>
      <c r="O30" s="2"/>
      <c r="P30" s="2"/>
      <c r="Q30" s="2"/>
      <c r="R30" s="2"/>
      <c r="S30" s="2"/>
      <c r="T30" s="2"/>
      <c r="U30" s="2"/>
      <c r="V30" s="2"/>
      <c r="W30" s="2"/>
      <c r="X30" s="2"/>
      <c r="Y30" s="2"/>
      <c r="Z30" s="2"/>
    </row>
    <row r="31" spans="1:26" ht="12.75" hidden="1" customHeight="1" x14ac:dyDescent="0.2">
      <c r="A31" s="152">
        <v>26</v>
      </c>
      <c r="B31" s="153"/>
      <c r="C31" s="154">
        <v>0</v>
      </c>
      <c r="D31" s="150">
        <f>IF(B31="",0,
SUMPRODUCT(('Diário 1º PA'!$H$4:$H$2977='Gasto das Atividades'!B31)*('Diário 1º PA'!$C$4:$C$2977&gt;=Resumo!$C$4)*('Diário 1º PA'!$C$4:$C$2977&lt;=EOMONTH(Resumo!$N$4,0))*('Diário 1º PA'!$F$4:$F$2977))+
SUMPRODUCT(('Diário 2º PA'!$H$4:$H$2000='Gasto das Atividades'!B31)*('Diário 2º PA'!$C$4:$C$2000&gt;=Resumo!$C$4)*('Diário 2º PA'!$C$4:$C$2000&lt;=EOMONTH(Resumo!$N$4,0))*('Diário 2º PA'!$F$4:$F$2000))+
SUMPRODUCT(('Diário 3º PA'!$H$4:$H$2000='Gasto das Atividades'!B31)*('Diário 3º PA'!$C$4:$C$2000&gt;=Resumo!$C$4)*('Diário 3º PA'!$C$4:$C$2000&lt;=EOMONTH(Resumo!$N$4,0))*('Diário 3º PA'!$F$4:$F$2000))+
SUMPRODUCT(('Diário 4º PA'!$H$4:$H$2000='Gasto das Atividades'!B31)*('Diário 4º PA'!$C$4:$C$2000&gt;=Resumo!$C$4)*('Diário 4º PA'!$C$4:$C$2000&lt;=EOMONTH(Resumo!$N$4,0))*('Diário 4º PA'!$F$4:$F$2000))+
SUMPRODUCT(('Comp.'!$G$5:$G$69='Gasto das Atividades'!B31)*('Comp.'!$B$5:$B$69&gt;=Resumo!$C$4)*('Comp.'!$B$5:$B$69&lt;=EOMONTH(Resumo!$N$4,0))*('Comp.'!$E$5:$E$69)))</f>
        <v>0</v>
      </c>
      <c r="E31" s="155" t="str">
        <f t="shared" si="0"/>
        <v>-</v>
      </c>
      <c r="F31" s="2"/>
      <c r="G31" s="2"/>
      <c r="H31" s="2"/>
      <c r="I31" s="2"/>
      <c r="J31" s="2"/>
      <c r="K31" s="2"/>
      <c r="L31" s="2"/>
      <c r="M31" s="2"/>
      <c r="N31" s="2"/>
      <c r="O31" s="2"/>
      <c r="P31" s="2"/>
      <c r="Q31" s="2"/>
      <c r="R31" s="2"/>
      <c r="S31" s="2"/>
      <c r="T31" s="2"/>
      <c r="U31" s="2"/>
      <c r="V31" s="2"/>
      <c r="W31" s="2"/>
      <c r="X31" s="2"/>
      <c r="Y31" s="2"/>
      <c r="Z31" s="2"/>
    </row>
    <row r="32" spans="1:26" ht="12.75" hidden="1" customHeight="1" x14ac:dyDescent="0.2">
      <c r="A32" s="152">
        <v>27</v>
      </c>
      <c r="B32" s="153"/>
      <c r="C32" s="154">
        <v>0</v>
      </c>
      <c r="D32" s="150">
        <f>IF(B32="",0,
SUMPRODUCT(('Diário 1º PA'!$H$4:$H$2977='Gasto das Atividades'!B32)*('Diário 1º PA'!$C$4:$C$2977&gt;=Resumo!$C$4)*('Diário 1º PA'!$C$4:$C$2977&lt;=EOMONTH(Resumo!$N$4,0))*('Diário 1º PA'!$F$4:$F$2977))+
SUMPRODUCT(('Diário 2º PA'!$H$4:$H$2000='Gasto das Atividades'!B32)*('Diário 2º PA'!$C$4:$C$2000&gt;=Resumo!$C$4)*('Diário 2º PA'!$C$4:$C$2000&lt;=EOMONTH(Resumo!$N$4,0))*('Diário 2º PA'!$F$4:$F$2000))+
SUMPRODUCT(('Diário 3º PA'!$H$4:$H$2000='Gasto das Atividades'!B32)*('Diário 3º PA'!$C$4:$C$2000&gt;=Resumo!$C$4)*('Diário 3º PA'!$C$4:$C$2000&lt;=EOMONTH(Resumo!$N$4,0))*('Diário 3º PA'!$F$4:$F$2000))+
SUMPRODUCT(('Diário 4º PA'!$H$4:$H$2000='Gasto das Atividades'!B32)*('Diário 4º PA'!$C$4:$C$2000&gt;=Resumo!$C$4)*('Diário 4º PA'!$C$4:$C$2000&lt;=EOMONTH(Resumo!$N$4,0))*('Diário 4º PA'!$F$4:$F$2000))+
SUMPRODUCT(('Comp.'!$G$5:$G$69='Gasto das Atividades'!B32)*('Comp.'!$B$5:$B$69&gt;=Resumo!$C$4)*('Comp.'!$B$5:$B$69&lt;=EOMONTH(Resumo!$N$4,0))*('Comp.'!$E$5:$E$69)))</f>
        <v>0</v>
      </c>
      <c r="E32" s="155" t="str">
        <f t="shared" si="0"/>
        <v>-</v>
      </c>
      <c r="F32" s="2"/>
      <c r="G32" s="2"/>
      <c r="H32" s="2"/>
      <c r="I32" s="2"/>
      <c r="J32" s="2"/>
      <c r="K32" s="2"/>
      <c r="L32" s="2"/>
      <c r="M32" s="2"/>
      <c r="N32" s="2"/>
      <c r="O32" s="2"/>
      <c r="P32" s="2"/>
      <c r="Q32" s="2"/>
      <c r="R32" s="2"/>
      <c r="S32" s="2"/>
      <c r="T32" s="2"/>
      <c r="U32" s="2"/>
      <c r="V32" s="2"/>
      <c r="W32" s="2"/>
      <c r="X32" s="2"/>
      <c r="Y32" s="2"/>
      <c r="Z32" s="2"/>
    </row>
    <row r="33" spans="1:26" ht="12.75" hidden="1" customHeight="1" x14ac:dyDescent="0.2">
      <c r="A33" s="152">
        <v>28</v>
      </c>
      <c r="B33" s="153"/>
      <c r="C33" s="154">
        <v>0</v>
      </c>
      <c r="D33" s="150">
        <f>IF(B33="",0,
SUMPRODUCT(('Diário 1º PA'!$H$4:$H$2977='Gasto das Atividades'!B33)*('Diário 1º PA'!$C$4:$C$2977&gt;=Resumo!$C$4)*('Diário 1º PA'!$C$4:$C$2977&lt;=EOMONTH(Resumo!$N$4,0))*('Diário 1º PA'!$F$4:$F$2977))+
SUMPRODUCT(('Diário 2º PA'!$H$4:$H$2000='Gasto das Atividades'!B33)*('Diário 2º PA'!$C$4:$C$2000&gt;=Resumo!$C$4)*('Diário 2º PA'!$C$4:$C$2000&lt;=EOMONTH(Resumo!$N$4,0))*('Diário 2º PA'!$F$4:$F$2000))+
SUMPRODUCT(('Diário 3º PA'!$H$4:$H$2000='Gasto das Atividades'!B33)*('Diário 3º PA'!$C$4:$C$2000&gt;=Resumo!$C$4)*('Diário 3º PA'!$C$4:$C$2000&lt;=EOMONTH(Resumo!$N$4,0))*('Diário 3º PA'!$F$4:$F$2000))+
SUMPRODUCT(('Diário 4º PA'!$H$4:$H$2000='Gasto das Atividades'!B33)*('Diário 4º PA'!$C$4:$C$2000&gt;=Resumo!$C$4)*('Diário 4º PA'!$C$4:$C$2000&lt;=EOMONTH(Resumo!$N$4,0))*('Diário 4º PA'!$F$4:$F$2000))+
SUMPRODUCT(('Comp.'!$G$5:$G$69='Gasto das Atividades'!B33)*('Comp.'!$B$5:$B$69&gt;=Resumo!$C$4)*('Comp.'!$B$5:$B$69&lt;=EOMONTH(Resumo!$N$4,0))*('Comp.'!$E$5:$E$69)))</f>
        <v>0</v>
      </c>
      <c r="E33" s="155" t="str">
        <f t="shared" si="0"/>
        <v>-</v>
      </c>
      <c r="F33" s="2"/>
      <c r="G33" s="2"/>
      <c r="H33" s="2"/>
      <c r="I33" s="2"/>
      <c r="J33" s="2"/>
      <c r="K33" s="2"/>
      <c r="L33" s="2"/>
      <c r="M33" s="2"/>
      <c r="N33" s="2"/>
      <c r="O33" s="2"/>
      <c r="P33" s="2"/>
      <c r="Q33" s="2"/>
      <c r="R33" s="2"/>
      <c r="S33" s="2"/>
      <c r="T33" s="2"/>
      <c r="U33" s="2"/>
      <c r="V33" s="2"/>
      <c r="W33" s="2"/>
      <c r="X33" s="2"/>
      <c r="Y33" s="2"/>
      <c r="Z33" s="2"/>
    </row>
    <row r="34" spans="1:26" ht="12.75" hidden="1" customHeight="1" x14ac:dyDescent="0.2">
      <c r="A34" s="152">
        <v>29</v>
      </c>
      <c r="B34" s="153"/>
      <c r="C34" s="154">
        <v>0</v>
      </c>
      <c r="D34" s="150">
        <f>IF(B34="",0,
SUMPRODUCT(('Diário 1º PA'!$H$4:$H$2977='Gasto das Atividades'!B34)*('Diário 1º PA'!$C$4:$C$2977&gt;=Resumo!$C$4)*('Diário 1º PA'!$C$4:$C$2977&lt;=EOMONTH(Resumo!$N$4,0))*('Diário 1º PA'!$F$4:$F$2977))+
SUMPRODUCT(('Diário 2º PA'!$H$4:$H$2000='Gasto das Atividades'!B34)*('Diário 2º PA'!$C$4:$C$2000&gt;=Resumo!$C$4)*('Diário 2º PA'!$C$4:$C$2000&lt;=EOMONTH(Resumo!$N$4,0))*('Diário 2º PA'!$F$4:$F$2000))+
SUMPRODUCT(('Diário 3º PA'!$H$4:$H$2000='Gasto das Atividades'!B34)*('Diário 3º PA'!$C$4:$C$2000&gt;=Resumo!$C$4)*('Diário 3º PA'!$C$4:$C$2000&lt;=EOMONTH(Resumo!$N$4,0))*('Diário 3º PA'!$F$4:$F$2000))+
SUMPRODUCT(('Diário 4º PA'!$H$4:$H$2000='Gasto das Atividades'!B34)*('Diário 4º PA'!$C$4:$C$2000&gt;=Resumo!$C$4)*('Diário 4º PA'!$C$4:$C$2000&lt;=EOMONTH(Resumo!$N$4,0))*('Diário 4º PA'!$F$4:$F$2000))+
SUMPRODUCT(('Comp.'!$G$5:$G$69='Gasto das Atividades'!B34)*('Comp.'!$B$5:$B$69&gt;=Resumo!$C$4)*('Comp.'!$B$5:$B$69&lt;=EOMONTH(Resumo!$N$4,0))*('Comp.'!$E$5:$E$69)))</f>
        <v>0</v>
      </c>
      <c r="E34" s="155" t="str">
        <f t="shared" si="0"/>
        <v>-</v>
      </c>
      <c r="F34" s="2"/>
      <c r="G34" s="2"/>
      <c r="H34" s="2"/>
      <c r="I34" s="2"/>
      <c r="J34" s="2"/>
      <c r="K34" s="2"/>
      <c r="L34" s="2"/>
      <c r="M34" s="2"/>
      <c r="N34" s="2"/>
      <c r="O34" s="2"/>
      <c r="P34" s="2"/>
      <c r="Q34" s="2"/>
      <c r="R34" s="2"/>
      <c r="S34" s="2"/>
      <c r="T34" s="2"/>
      <c r="U34" s="2"/>
      <c r="V34" s="2"/>
      <c r="W34" s="2"/>
      <c r="X34" s="2"/>
      <c r="Y34" s="2"/>
      <c r="Z34" s="2"/>
    </row>
    <row r="35" spans="1:26" ht="12.75" hidden="1" customHeight="1" x14ac:dyDescent="0.2">
      <c r="A35" s="157">
        <v>30</v>
      </c>
      <c r="B35" s="153"/>
      <c r="C35" s="158">
        <v>0</v>
      </c>
      <c r="D35" s="150">
        <f>IF(B35="",0,
SUMPRODUCT(('Diário 1º PA'!$H$4:$H$2977='Gasto das Atividades'!B35)*('Diário 1º PA'!$C$4:$C$2977&gt;=Resumo!$C$4)*('Diário 1º PA'!$C$4:$C$2977&lt;=EOMONTH(Resumo!$N$4,0))*('Diário 1º PA'!$F$4:$F$2977))+
SUMPRODUCT(('Diário 2º PA'!$H$4:$H$2000='Gasto das Atividades'!B35)*('Diário 2º PA'!$C$4:$C$2000&gt;=Resumo!$C$4)*('Diário 2º PA'!$C$4:$C$2000&lt;=EOMONTH(Resumo!$N$4,0))*('Diário 2º PA'!$F$4:$F$2000))+
SUMPRODUCT(('Diário 3º PA'!$H$4:$H$2000='Gasto das Atividades'!B35)*('Diário 3º PA'!$C$4:$C$2000&gt;=Resumo!$C$4)*('Diário 3º PA'!$C$4:$C$2000&lt;=EOMONTH(Resumo!$N$4,0))*('Diário 3º PA'!$F$4:$F$2000))+
SUMPRODUCT(('Diário 4º PA'!$H$4:$H$2000='Gasto das Atividades'!B35)*('Diário 4º PA'!$C$4:$C$2000&gt;=Resumo!$C$4)*('Diário 4º PA'!$C$4:$C$2000&lt;=EOMONTH(Resumo!$N$4,0))*('Diário 4º PA'!$F$4:$F$2000))+
SUMPRODUCT(('Comp.'!$G$5:$G$69='Gasto das Atividades'!B35)*('Comp.'!$B$5:$B$69&gt;=Resumo!$C$4)*('Comp.'!$B$5:$B$69&lt;=EOMONTH(Resumo!$N$4,0))*('Comp.'!$E$5:$E$69)))</f>
        <v>0</v>
      </c>
      <c r="E35" s="159" t="str">
        <f t="shared" si="0"/>
        <v>-</v>
      </c>
      <c r="F35" s="2"/>
      <c r="G35" s="2"/>
      <c r="H35" s="2"/>
      <c r="I35" s="2"/>
      <c r="J35" s="2"/>
      <c r="K35" s="2"/>
      <c r="L35" s="2"/>
      <c r="M35" s="2"/>
      <c r="N35" s="2"/>
      <c r="O35" s="2"/>
      <c r="P35" s="2"/>
      <c r="Q35" s="2"/>
      <c r="R35" s="2"/>
      <c r="S35" s="2"/>
      <c r="T35" s="2"/>
      <c r="U35" s="2"/>
      <c r="V35" s="2"/>
      <c r="W35" s="2"/>
      <c r="X35" s="2"/>
      <c r="Y35" s="2"/>
      <c r="Z35" s="2"/>
    </row>
    <row r="36" spans="1:26" ht="24" customHeight="1" x14ac:dyDescent="0.2">
      <c r="A36" s="160"/>
      <c r="B36" s="161" t="s">
        <v>82</v>
      </c>
      <c r="C36" s="162">
        <f>SUM(C6:C35)</f>
        <v>7848891.5999999996</v>
      </c>
      <c r="D36" s="163">
        <f>SUM(D6:D35)</f>
        <v>3445564.2399999974</v>
      </c>
      <c r="E36" s="164">
        <f t="shared" si="0"/>
        <v>0.43898736478918854</v>
      </c>
      <c r="F36" s="2"/>
      <c r="G36" s="2"/>
      <c r="H36" s="2"/>
      <c r="I36" s="2"/>
      <c r="J36" s="2"/>
      <c r="K36" s="2"/>
      <c r="L36" s="2"/>
      <c r="M36" s="2"/>
      <c r="N36" s="2"/>
      <c r="O36" s="2"/>
      <c r="P36" s="2"/>
      <c r="Q36" s="2"/>
      <c r="R36" s="2"/>
      <c r="S36" s="2"/>
      <c r="T36" s="2"/>
      <c r="U36" s="2"/>
      <c r="V36" s="2"/>
      <c r="W36" s="2"/>
      <c r="X36" s="2"/>
      <c r="Y36" s="2"/>
      <c r="Z36" s="2"/>
    </row>
    <row r="37" spans="1:26" ht="12.75" customHeight="1" x14ac:dyDescent="0.2">
      <c r="A37" s="165"/>
      <c r="B37" s="165"/>
      <c r="C37" s="2"/>
      <c r="D37" s="2"/>
      <c r="E37" s="2"/>
      <c r="F37" s="2"/>
      <c r="G37" s="2"/>
      <c r="H37" s="2"/>
      <c r="I37" s="2"/>
      <c r="J37" s="2"/>
      <c r="K37" s="2"/>
      <c r="L37" s="2"/>
      <c r="M37" s="2"/>
      <c r="N37" s="2"/>
      <c r="O37" s="2"/>
      <c r="P37" s="2"/>
      <c r="Q37" s="2"/>
      <c r="R37" s="2"/>
      <c r="S37" s="2"/>
      <c r="T37" s="2"/>
      <c r="U37" s="2"/>
      <c r="V37" s="2"/>
      <c r="W37" s="2"/>
      <c r="X37" s="2"/>
      <c r="Y37" s="2"/>
      <c r="Z37" s="2"/>
    </row>
    <row r="38" spans="1:26" ht="13.5" customHeight="1" x14ac:dyDescent="0.25">
      <c r="A38" s="2"/>
      <c r="B38" s="558" t="s">
        <v>140</v>
      </c>
      <c r="C38" s="553"/>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
      <c r="A39" s="2"/>
      <c r="B39" s="166" t="s">
        <v>141</v>
      </c>
      <c r="C39" s="167" t="s">
        <v>142</v>
      </c>
      <c r="D39" s="167" t="s">
        <v>143</v>
      </c>
      <c r="E39" s="2"/>
      <c r="F39" s="2"/>
      <c r="G39" s="2"/>
      <c r="H39" s="2"/>
      <c r="I39" s="2"/>
      <c r="J39" s="2"/>
      <c r="K39" s="2"/>
      <c r="L39" s="2"/>
      <c r="M39" s="2"/>
      <c r="N39" s="2"/>
      <c r="O39" s="2"/>
      <c r="P39" s="2"/>
      <c r="Q39" s="2"/>
      <c r="R39" s="2"/>
      <c r="S39" s="2"/>
      <c r="T39" s="2"/>
      <c r="U39" s="2"/>
      <c r="V39" s="2"/>
      <c r="W39" s="2"/>
      <c r="X39" s="2"/>
      <c r="Y39" s="2"/>
      <c r="Z39" s="2"/>
    </row>
    <row r="40" spans="1:26" ht="12.75" customHeight="1" x14ac:dyDescent="0.2">
      <c r="A40" s="2"/>
      <c r="B40" s="168" t="s">
        <v>127</v>
      </c>
      <c r="C40" s="169">
        <v>0.45329999999999998</v>
      </c>
      <c r="D40" s="170">
        <f>Comparativo!$O$46*C40</f>
        <v>632485.92316954723</v>
      </c>
      <c r="E40" s="2"/>
      <c r="F40" s="2"/>
      <c r="G40" s="2"/>
      <c r="H40" s="2"/>
      <c r="I40" s="2"/>
      <c r="J40" s="2"/>
      <c r="K40" s="2"/>
      <c r="L40" s="2"/>
      <c r="M40" s="2"/>
      <c r="N40" s="2"/>
      <c r="O40" s="2"/>
      <c r="P40" s="2"/>
      <c r="Q40" s="2"/>
      <c r="R40" s="2"/>
      <c r="S40" s="2"/>
      <c r="T40" s="2"/>
      <c r="U40" s="2"/>
      <c r="V40" s="2"/>
      <c r="W40" s="2"/>
      <c r="X40" s="2"/>
      <c r="Y40" s="2"/>
      <c r="Z40" s="2"/>
    </row>
    <row r="41" spans="1:26" ht="13.5" customHeight="1" x14ac:dyDescent="0.2">
      <c r="A41" s="2"/>
      <c r="B41" s="171" t="s">
        <v>144</v>
      </c>
      <c r="C41" s="172">
        <v>0.54669999999999996</v>
      </c>
      <c r="D41" s="173">
        <f>Comparativo!$O$46*C41</f>
        <v>762806.2082435285</v>
      </c>
      <c r="E41" s="2"/>
      <c r="F41" s="2"/>
      <c r="G41" s="2"/>
      <c r="H41" s="2"/>
      <c r="I41" s="2"/>
      <c r="J41" s="2"/>
      <c r="K41" s="2"/>
      <c r="L41" s="2"/>
      <c r="M41" s="2"/>
      <c r="N41" s="2"/>
      <c r="O41" s="2"/>
      <c r="P41" s="2"/>
      <c r="Q41" s="2"/>
      <c r="R41" s="2"/>
      <c r="S41" s="2"/>
      <c r="T41" s="2"/>
      <c r="U41" s="2"/>
      <c r="V41" s="2"/>
      <c r="W41" s="2"/>
      <c r="X41" s="2"/>
      <c r="Y41" s="2"/>
      <c r="Z41" s="2"/>
    </row>
    <row r="42" spans="1:26"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5">
      <c r="A43" s="2"/>
      <c r="B43" s="558" t="s">
        <v>145</v>
      </c>
      <c r="C43" s="553"/>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
      <c r="A44" s="2"/>
      <c r="B44" s="166" t="s">
        <v>141</v>
      </c>
      <c r="C44" s="167" t="s">
        <v>143</v>
      </c>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
      <c r="A45" s="2"/>
      <c r="B45" s="168" t="s">
        <v>127</v>
      </c>
      <c r="C45" s="170">
        <f>D6+D40</f>
        <v>787784.63316954719</v>
      </c>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
      <c r="A46" s="2"/>
      <c r="B46" s="171" t="s">
        <v>144</v>
      </c>
      <c r="C46" s="173">
        <f>D36-D6+D41</f>
        <v>4053071.7382435258</v>
      </c>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Wopll8/avkGoVXahH6ydFsuqmH3X4acQJ1ZljInmf3N9AS0uzen5VL4QwhyAyWO4hBwzhhSCLSv2oGz32p9YeQ==" saltValue="EseuUdgQ198pMMg03V4sbg==" spinCount="100000" sheet="1" objects="1" scenarios="1"/>
  <mergeCells count="5">
    <mergeCell ref="A1:E1"/>
    <mergeCell ref="A2:E2"/>
    <mergeCell ref="A3:E3"/>
    <mergeCell ref="B38:C38"/>
    <mergeCell ref="B43:C43"/>
  </mergeCells>
  <printOptions horizontalCentered="1"/>
  <pageMargins left="0.19685039370078741" right="0.19685039370078741" top="0.59055118110236227" bottom="0.59055118110236227" header="0" footer="0"/>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5A5A5"/>
    <pageSetUpPr fitToPage="1"/>
  </sheetPr>
  <dimension ref="A1:Z1000"/>
  <sheetViews>
    <sheetView showGridLines="0" workbookViewId="0">
      <pane xSplit="2" ySplit="4" topLeftCell="C165" activePane="bottomRight" state="frozen"/>
      <selection pane="topRight" activeCell="C1" sqref="C1"/>
      <selection pane="bottomLeft" activeCell="A5" sqref="A5"/>
      <selection pane="bottomRight" sqref="A1:P168"/>
    </sheetView>
  </sheetViews>
  <sheetFormatPr defaultColWidth="12.7109375" defaultRowHeight="15" customHeight="1" x14ac:dyDescent="0.2"/>
  <cols>
    <col min="1" max="1" width="7.42578125" customWidth="1"/>
    <col min="2" max="2" width="25" customWidth="1"/>
    <col min="3" max="5" width="12.42578125" customWidth="1"/>
    <col min="6" max="14" width="12.42578125" hidden="1" customWidth="1"/>
    <col min="15" max="16" width="12" customWidth="1"/>
    <col min="17" max="18" width="9.140625" customWidth="1"/>
    <col min="19" max="19" width="10.140625" customWidth="1"/>
    <col min="20" max="26" width="9.140625" customWidth="1"/>
  </cols>
  <sheetData>
    <row r="1" spans="1:26" ht="27.75" customHeight="1" x14ac:dyDescent="0.2">
      <c r="A1" s="525" t="str">
        <f>Capa!A1</f>
        <v>Contrato de Gestão nº. 05/19 celebrado entre a Fundação Clóvis Salgado e a Associação Pró-Cultura e Promoção das Artes</v>
      </c>
      <c r="B1" s="526"/>
      <c r="C1" s="526"/>
      <c r="D1" s="526"/>
      <c r="E1" s="526"/>
      <c r="F1" s="526"/>
      <c r="G1" s="526"/>
      <c r="H1" s="526"/>
      <c r="I1" s="526"/>
      <c r="J1" s="526"/>
      <c r="K1" s="526"/>
      <c r="L1" s="526"/>
      <c r="M1" s="526"/>
      <c r="N1" s="526"/>
      <c r="O1" s="526"/>
      <c r="P1" s="527"/>
      <c r="Q1" s="174"/>
      <c r="R1" s="174"/>
      <c r="S1" s="174"/>
      <c r="T1" s="174"/>
      <c r="U1" s="174"/>
      <c r="V1" s="174"/>
      <c r="W1" s="174"/>
      <c r="X1" s="174"/>
      <c r="Y1" s="174"/>
      <c r="Z1" s="174"/>
    </row>
    <row r="2" spans="1:26" ht="19.5" customHeight="1" x14ac:dyDescent="0.2">
      <c r="A2" s="525" t="str">
        <f>Capa!A3</f>
        <v>17º Relatório Gerencial Financeiro</v>
      </c>
      <c r="B2" s="526"/>
      <c r="C2" s="526"/>
      <c r="D2" s="526"/>
      <c r="E2" s="526"/>
      <c r="F2" s="526"/>
      <c r="G2" s="526"/>
      <c r="H2" s="526"/>
      <c r="I2" s="526"/>
      <c r="J2" s="526"/>
      <c r="K2" s="526"/>
      <c r="L2" s="526"/>
      <c r="M2" s="526"/>
      <c r="N2" s="526"/>
      <c r="O2" s="526"/>
      <c r="P2" s="527"/>
      <c r="Q2" s="174"/>
      <c r="R2" s="174"/>
      <c r="S2" s="174"/>
      <c r="T2" s="174"/>
      <c r="U2" s="174"/>
      <c r="V2" s="174"/>
      <c r="W2" s="174"/>
      <c r="X2" s="174"/>
      <c r="Y2" s="174"/>
      <c r="Z2" s="174"/>
    </row>
    <row r="3" spans="1:26" ht="19.5" customHeight="1" x14ac:dyDescent="0.2">
      <c r="A3" s="559" t="s">
        <v>146</v>
      </c>
      <c r="B3" s="552"/>
      <c r="C3" s="552"/>
      <c r="D3" s="552"/>
      <c r="E3" s="552"/>
      <c r="F3" s="552"/>
      <c r="G3" s="552"/>
      <c r="H3" s="552"/>
      <c r="I3" s="552"/>
      <c r="J3" s="552"/>
      <c r="K3" s="552"/>
      <c r="L3" s="552"/>
      <c r="M3" s="552"/>
      <c r="N3" s="552"/>
      <c r="O3" s="552"/>
      <c r="P3" s="553"/>
      <c r="Q3" s="174"/>
      <c r="R3" s="174"/>
      <c r="S3" s="174"/>
      <c r="T3" s="174"/>
      <c r="U3" s="174"/>
      <c r="V3" s="174"/>
      <c r="W3" s="174"/>
      <c r="X3" s="174"/>
      <c r="Y3" s="174"/>
      <c r="Z3" s="174"/>
    </row>
    <row r="4" spans="1:26" ht="30" customHeight="1" x14ac:dyDescent="0.2">
      <c r="A4" s="175"/>
      <c r="B4" s="175"/>
      <c r="C4" s="176">
        <f>Resumo!C4</f>
        <v>45292</v>
      </c>
      <c r="D4" s="176">
        <f>Resumo!D4</f>
        <v>45323</v>
      </c>
      <c r="E4" s="176">
        <f>Resumo!E4</f>
        <v>45352</v>
      </c>
      <c r="F4" s="176">
        <f>Resumo!F4</f>
        <v>45383</v>
      </c>
      <c r="G4" s="176">
        <f>Resumo!G4</f>
        <v>45413</v>
      </c>
      <c r="H4" s="176">
        <f>Resumo!H4</f>
        <v>45444</v>
      </c>
      <c r="I4" s="176">
        <f>Resumo!I4</f>
        <v>45474</v>
      </c>
      <c r="J4" s="176">
        <f>Resumo!J4</f>
        <v>45505</v>
      </c>
      <c r="K4" s="176">
        <f>Resumo!K4</f>
        <v>45536</v>
      </c>
      <c r="L4" s="176">
        <f>Resumo!L4</f>
        <v>45566</v>
      </c>
      <c r="M4" s="176">
        <f>Resumo!M4</f>
        <v>45597</v>
      </c>
      <c r="N4" s="176">
        <f>Resumo!N4</f>
        <v>45627</v>
      </c>
      <c r="O4" s="177" t="s">
        <v>82</v>
      </c>
      <c r="P4" s="178" t="s">
        <v>147</v>
      </c>
      <c r="Q4" s="174"/>
      <c r="R4" s="174"/>
      <c r="S4" s="174"/>
      <c r="T4" s="174"/>
      <c r="U4" s="174"/>
      <c r="V4" s="174"/>
      <c r="W4" s="174"/>
      <c r="X4" s="174"/>
      <c r="Y4" s="174"/>
      <c r="Z4" s="174"/>
    </row>
    <row r="5" spans="1:26" ht="23.25" customHeight="1" x14ac:dyDescent="0.2">
      <c r="A5" s="116" t="s">
        <v>148</v>
      </c>
      <c r="B5" s="81" t="s">
        <v>149</v>
      </c>
      <c r="C5" s="179">
        <f ca="1">Resumo!C5</f>
        <v>9931308.3299999982</v>
      </c>
      <c r="D5" s="179">
        <f t="shared" ref="D5:N5" ca="1" si="0">C5+C15-C168</f>
        <v>8204026.4899999984</v>
      </c>
      <c r="E5" s="179">
        <f t="shared" ca="1" si="0"/>
        <v>9665299.5399999991</v>
      </c>
      <c r="F5" s="179">
        <f t="shared" ca="1" si="0"/>
        <v>9164786.4399999995</v>
      </c>
      <c r="G5" s="179">
        <f t="shared" ca="1" si="0"/>
        <v>9164786.4399999995</v>
      </c>
      <c r="H5" s="179">
        <f t="shared" ca="1" si="0"/>
        <v>9164786.4399999995</v>
      </c>
      <c r="I5" s="179">
        <f t="shared" ca="1" si="0"/>
        <v>9164786.4399999995</v>
      </c>
      <c r="J5" s="179">
        <f t="shared" ca="1" si="0"/>
        <v>9164786.4399999995</v>
      </c>
      <c r="K5" s="179">
        <f t="shared" ca="1" si="0"/>
        <v>9164786.4399999995</v>
      </c>
      <c r="L5" s="179">
        <f t="shared" ca="1" si="0"/>
        <v>9164786.4399999995</v>
      </c>
      <c r="M5" s="179">
        <f t="shared" ca="1" si="0"/>
        <v>9164786.4399999995</v>
      </c>
      <c r="N5" s="179">
        <f t="shared" ca="1" si="0"/>
        <v>9164786.4399999995</v>
      </c>
      <c r="O5" s="180"/>
      <c r="P5" s="181"/>
      <c r="Q5" s="174"/>
      <c r="R5" s="174"/>
      <c r="S5" s="174"/>
      <c r="T5" s="174"/>
      <c r="U5" s="174"/>
      <c r="V5" s="174"/>
      <c r="W5" s="174"/>
      <c r="X5" s="174"/>
      <c r="Y5" s="174"/>
      <c r="Z5" s="174"/>
    </row>
    <row r="6" spans="1:26" ht="23.25" customHeight="1" x14ac:dyDescent="0.2">
      <c r="A6" s="21"/>
      <c r="B6" s="21"/>
      <c r="C6" s="182"/>
      <c r="D6" s="182"/>
      <c r="E6" s="182"/>
      <c r="F6" s="182"/>
      <c r="G6" s="182"/>
      <c r="H6" s="182"/>
      <c r="I6" s="182"/>
      <c r="J6" s="182"/>
      <c r="K6" s="182"/>
      <c r="L6" s="182"/>
      <c r="M6" s="182"/>
      <c r="N6" s="182"/>
      <c r="O6" s="183"/>
      <c r="P6" s="174"/>
      <c r="Q6" s="174"/>
      <c r="R6" s="174"/>
      <c r="S6" s="174"/>
      <c r="T6" s="174"/>
      <c r="U6" s="174"/>
      <c r="V6" s="174"/>
      <c r="W6" s="174"/>
      <c r="X6" s="174"/>
      <c r="Y6" s="174"/>
      <c r="Z6" s="174"/>
    </row>
    <row r="7" spans="1:26" ht="23.25" customHeight="1" x14ac:dyDescent="0.2">
      <c r="A7" s="81">
        <v>1</v>
      </c>
      <c r="B7" s="81" t="s">
        <v>86</v>
      </c>
      <c r="C7" s="184"/>
      <c r="D7" s="184"/>
      <c r="E7" s="184"/>
      <c r="F7" s="184"/>
      <c r="G7" s="184"/>
      <c r="H7" s="184"/>
      <c r="I7" s="184"/>
      <c r="J7" s="184"/>
      <c r="K7" s="184"/>
      <c r="L7" s="184"/>
      <c r="M7" s="184"/>
      <c r="N7" s="184"/>
      <c r="O7" s="184"/>
      <c r="P7" s="185"/>
      <c r="Q7" s="174"/>
      <c r="R7" s="174"/>
      <c r="S7" s="174"/>
      <c r="T7" s="174"/>
      <c r="U7" s="174"/>
      <c r="V7" s="174"/>
      <c r="W7" s="174"/>
      <c r="X7" s="174"/>
      <c r="Y7" s="174"/>
      <c r="Z7" s="174"/>
    </row>
    <row r="8" spans="1:26" ht="23.25" customHeight="1" x14ac:dyDescent="0.2">
      <c r="A8" s="186" t="s">
        <v>87</v>
      </c>
      <c r="B8" s="187" t="s">
        <v>88</v>
      </c>
      <c r="C8" s="188">
        <f>SUMPRODUCT(('Diário 1º PA'!$E$4:$E$2977='Analítico Cx.'!$B8)*('Diário 1º PA'!$B$4:$B$2977&gt;=C$4)*('Diário 1º PA'!$B$4:$B$2977&lt;=EOMONTH(C$4,0))*('Diário 1º PA'!$F$4:$F$2977)*(IF(Resumo!$Q$5="",1,'Diário 1º PA'!$O$4:$O$2977=Resumo!$Q$5)))
+SUMPRODUCT(('Diário 2º PA'!$E$4:$E$2000='Analítico Cx.'!$B8)*('Diário 2º PA'!$B$4:$B$2000&gt;=C$4)*('Diário 2º PA'!$B$4:$B$2000&lt;=EOMONTH(C$4,0))*('Diário 2º PA'!$F$4:$F$2000)*(IF(Resumo!$Q$5="",1,'Diário 2º PA'!$O$4:$O$2000=Resumo!$Q$5)))
+SUMPRODUCT(('Diário 3º PA'!$E$4:$E$2000='Analítico Cx.'!$B8)*('Diário 3º PA'!$B$4:$B$2000&gt;=C$4)*('Diário 3º PA'!$B$4:$B$2000&lt;=EOMONTH(C$4,0))*('Diário 3º PA'!$F$4:$F$2000)*(IF(Resumo!$Q$5="",1,'Diário 3º PA'!$O$4:$O$2000=Resumo!$Q$5)))
+SUMPRODUCT(('Diário 4º PA'!$E$4:$E$2000='Analítico Cx.'!$B8)*('Diário 4º PA'!$B$4:$B$2000&gt;=C$4)*('Diário 4º PA'!$B$4:$B$2000&lt;=EOMONTH(C$4,0))*('Diário 4º PA'!$F$4:$F$2000)*(IF(Resumo!$Q$5="",1,'Diário 4º PA'!$O$4:$O$2000=Resumo!$Q$5)))</f>
        <v>0</v>
      </c>
      <c r="D8" s="188">
        <f>SUMPRODUCT(('Diário 1º PA'!$E$4:$E$2977='Analítico Cx.'!$B8)*('Diário 1º PA'!$B$4:$B$2977&gt;=D$4)*('Diário 1º PA'!$B$4:$B$2977&lt;=EOMONTH(D$4,0))*('Diário 1º PA'!$F$4:$F$2977)*(IF(Resumo!$Q$5="",1,'Diário 1º PA'!$O$4:$O$2977=Resumo!$Q$5)))
+SUMPRODUCT(('Diário 2º PA'!$E$4:$E$2000='Analítico Cx.'!$B8)*('Diário 2º PA'!$B$4:$B$2000&gt;=D$4)*('Diário 2º PA'!$B$4:$B$2000&lt;=EOMONTH(D$4,0))*('Diário 2º PA'!$F$4:$F$2000)*(IF(Resumo!$Q$5="",1,'Diário 2º PA'!$O$4:$O$2000=Resumo!$Q$5)))
+SUMPRODUCT(('Diário 3º PA'!$E$4:$E$2000='Analítico Cx.'!$B8)*('Diário 3º PA'!$B$4:$B$2000&gt;=D$4)*('Diário 3º PA'!$B$4:$B$2000&lt;=EOMONTH(D$4,0))*('Diário 3º PA'!$F$4:$F$2000)*(IF(Resumo!$Q$5="",1,'Diário 3º PA'!$O$4:$O$2000=Resumo!$Q$5)))
+SUMPRODUCT(('Diário 4º PA'!$E$4:$E$2000='Analítico Cx.'!$B8)*('Diário 4º PA'!$B$4:$B$2000&gt;=D$4)*('Diário 4º PA'!$B$4:$B$2000&lt;=EOMONTH(D$4,0))*('Diário 4º PA'!$F$4:$F$2000)*(IF(Resumo!$Q$5="",1,'Diário 4º PA'!$O$4:$O$2000=Resumo!$Q$5)))</f>
        <v>2766251.27</v>
      </c>
      <c r="E8" s="188">
        <f t="array" ref="E8">SUMPRODUCT(('Diário 1º PA'!$E$4:$E$2977='Analítico Cx.'!$B8)*('Diário 1º PA'!$B$4:$B$2977&gt;=E$4)*('Diário 1º PA'!$B$4:$B$2977&lt;=EOMONTH(E$4,0))*('Diário 1º PA'!$F$4:$F$2977)*(IF(Resumo!$Q$5="",1,'Diário 1º PA'!$O$4:$O$2977=Resumo!$Q$5)))
+SUMPRODUCT(('Diário 2º PA'!$E$4:$E$2000='Analítico Cx.'!$B8)*('Diário 2º PA'!$B$4:$B$2000&gt;=E$4)*('Diário 2º PA'!$B$4:$B$2000&lt;=EOMONTH(E$4,0))*('Diário 2º PA'!$F$4:$F$2000)*(IF(Resumo!$Q$5="",1,'Diário 2º PA'!$O$4:$O$2000=Resumo!$Q$5)))
+SUMPRODUCT(('Diário 3º PA'!$E$4:$E$2000='Analítico Cx.'!$B8)*('Diário 3º PA'!$B$4:$B$2000&gt;=E$4)*('Diário 3º PA'!$B$4:$B$2000&lt;=EOMONTH(E$4,0))*('Diário 3º PA'!$F$4:$F$2000)*(IF(Resumo!$Q$5="",1,'Diário 3º PA'!$O$4:$O$2000=Resumo!$Q$5)))
+SUMPRODUCT(('Diário 4º PA'!$E$4:$E$2000='Analítico Cx.'!$B8)*('Diário 4º PA'!$B$4:$B$2000&gt;=E$4)*('Diário 4º PA'!$B$4:$B$2000&lt;=EOMONTH(E$4,0))*('Diário 4º PA'!$F$4:$F$2000)*(IF(Resumo!$Q$5="",1,'Diário 4º PA'!$O$4:$O$2000=Resumo!$Q$5)))</f>
        <v>0</v>
      </c>
      <c r="F8" s="188">
        <f t="array" ref="F8">SUMPRODUCT(('Diário 1º PA'!$E$4:$E$2977='Analítico Cx.'!$B8)*('Diário 1º PA'!$B$4:$B$2977&gt;=F$4)*('Diário 1º PA'!$B$4:$B$2977&lt;=EOMONTH(F$4,0))*('Diário 1º PA'!$F$4:$F$2977)*(IF(Resumo!$Q$5="",1,'Diário 1º PA'!$O$4:$O$2977=Resumo!$Q$5)))
+SUMPRODUCT(('Diário 2º PA'!$E$4:$E$2000='Analítico Cx.'!$B8)*('Diário 2º PA'!$B$4:$B$2000&gt;=F$4)*('Diário 2º PA'!$B$4:$B$2000&lt;=EOMONTH(F$4,0))*('Diário 2º PA'!$F$4:$F$2000)*(IF(Resumo!$Q$5="",1,'Diário 2º PA'!$O$4:$O$2000=Resumo!$Q$5)))
+SUMPRODUCT(('Diário 3º PA'!$E$4:$E$2000='Analítico Cx.'!$B8)*('Diário 3º PA'!$B$4:$B$2000&gt;=F$4)*('Diário 3º PA'!$B$4:$B$2000&lt;=EOMONTH(F$4,0))*('Diário 3º PA'!$F$4:$F$2000)*(IF(Resumo!$Q$5="",1,'Diário 3º PA'!$O$4:$O$2000=Resumo!$Q$5)))
+SUMPRODUCT(('Diário 4º PA'!$E$4:$E$2000='Analítico Cx.'!$B8)*('Diário 4º PA'!$B$4:$B$2000&gt;=F$4)*('Diário 4º PA'!$B$4:$B$2000&lt;=EOMONTH(F$4,0))*('Diário 4º PA'!$F$4:$F$2000)*(IF(Resumo!$Q$5="",1,'Diário 4º PA'!$O$4:$O$2000=Resumo!$Q$5)))</f>
        <v>0</v>
      </c>
      <c r="G8" s="188">
        <f t="array" ref="G8">SUMPRODUCT(('Diário 1º PA'!$E$4:$E$2977='Analítico Cx.'!$B8)*('Diário 1º PA'!$B$4:$B$2977&gt;=G$4)*('Diário 1º PA'!$B$4:$B$2977&lt;=EOMONTH(G$4,0))*('Diário 1º PA'!$F$4:$F$2977)*(IF(Resumo!$Q$5="",1,'Diário 1º PA'!$O$4:$O$2977=Resumo!$Q$5)))
+SUMPRODUCT(('Diário 2º PA'!$E$4:$E$2000='Analítico Cx.'!$B8)*('Diário 2º PA'!$B$4:$B$2000&gt;=G$4)*('Diário 2º PA'!$B$4:$B$2000&lt;=EOMONTH(G$4,0))*('Diário 2º PA'!$F$4:$F$2000)*(IF(Resumo!$Q$5="",1,'Diário 2º PA'!$O$4:$O$2000=Resumo!$Q$5)))
+SUMPRODUCT(('Diário 3º PA'!$E$4:$E$2000='Analítico Cx.'!$B8)*('Diário 3º PA'!$B$4:$B$2000&gt;=G$4)*('Diário 3º PA'!$B$4:$B$2000&lt;=EOMONTH(G$4,0))*('Diário 3º PA'!$F$4:$F$2000)*(IF(Resumo!$Q$5="",1,'Diário 3º PA'!$O$4:$O$2000=Resumo!$Q$5)))
+SUMPRODUCT(('Diário 4º PA'!$E$4:$E$2000='Analítico Cx.'!$B8)*('Diário 4º PA'!$B$4:$B$2000&gt;=G$4)*('Diário 4º PA'!$B$4:$B$2000&lt;=EOMONTH(G$4,0))*('Diário 4º PA'!$F$4:$F$2000)*(IF(Resumo!$Q$5="",1,'Diário 4º PA'!$O$4:$O$2000=Resumo!$Q$5)))</f>
        <v>0</v>
      </c>
      <c r="H8" s="188">
        <f t="array" ref="H8">SUMPRODUCT(('Diário 1º PA'!$E$4:$E$2977='Analítico Cx.'!$B8)*('Diário 1º PA'!$B$4:$B$2977&gt;=H$4)*('Diário 1º PA'!$B$4:$B$2977&lt;=EOMONTH(H$4,0))*('Diário 1º PA'!$F$4:$F$2977)*(IF(Resumo!$Q$5="",1,'Diário 1º PA'!$O$4:$O$2977=Resumo!$Q$5)))
+SUMPRODUCT(('Diário 2º PA'!$E$4:$E$2000='Analítico Cx.'!$B8)*('Diário 2º PA'!$B$4:$B$2000&gt;=H$4)*('Diário 2º PA'!$B$4:$B$2000&lt;=EOMONTH(H$4,0))*('Diário 2º PA'!$F$4:$F$2000)*(IF(Resumo!$Q$5="",1,'Diário 2º PA'!$O$4:$O$2000=Resumo!$Q$5)))
+SUMPRODUCT(('Diário 3º PA'!$E$4:$E$2000='Analítico Cx.'!$B8)*('Diário 3º PA'!$B$4:$B$2000&gt;=H$4)*('Diário 3º PA'!$B$4:$B$2000&lt;=EOMONTH(H$4,0))*('Diário 3º PA'!$F$4:$F$2000)*(IF(Resumo!$Q$5="",1,'Diário 3º PA'!$O$4:$O$2000=Resumo!$Q$5)))
+SUMPRODUCT(('Diário 4º PA'!$E$4:$E$2000='Analítico Cx.'!$B8)*('Diário 4º PA'!$B$4:$B$2000&gt;=H$4)*('Diário 4º PA'!$B$4:$B$2000&lt;=EOMONTH(H$4,0))*('Diário 4º PA'!$F$4:$F$2000)*(IF(Resumo!$Q$5="",1,'Diário 4º PA'!$O$4:$O$2000=Resumo!$Q$5)))</f>
        <v>0</v>
      </c>
      <c r="I8" s="188">
        <f t="array" ref="I8">SUMPRODUCT(('Diário 1º PA'!$E$4:$E$2977='Analítico Cx.'!$B8)*('Diário 1º PA'!$B$4:$B$2977&gt;=I$4)*('Diário 1º PA'!$B$4:$B$2977&lt;=EOMONTH(I$4,0))*('Diário 1º PA'!$F$4:$F$2977)*(IF(Resumo!$Q$5="",1,'Diário 1º PA'!$O$4:$O$2977=Resumo!$Q$5)))
+SUMPRODUCT(('Diário 2º PA'!$E$4:$E$2000='Analítico Cx.'!$B8)*('Diário 2º PA'!$B$4:$B$2000&gt;=I$4)*('Diário 2º PA'!$B$4:$B$2000&lt;=EOMONTH(I$4,0))*('Diário 2º PA'!$F$4:$F$2000)*(IF(Resumo!$Q$5="",1,'Diário 2º PA'!$O$4:$O$2000=Resumo!$Q$5)))
+SUMPRODUCT(('Diário 3º PA'!$E$4:$E$2000='Analítico Cx.'!$B8)*('Diário 3º PA'!$B$4:$B$2000&gt;=I$4)*('Diário 3º PA'!$B$4:$B$2000&lt;=EOMONTH(I$4,0))*('Diário 3º PA'!$F$4:$F$2000)*(IF(Resumo!$Q$5="",1,'Diário 3º PA'!$O$4:$O$2000=Resumo!$Q$5)))
+SUMPRODUCT(('Diário 4º PA'!$E$4:$E$2000='Analítico Cx.'!$B8)*('Diário 4º PA'!$B$4:$B$2000&gt;=I$4)*('Diário 4º PA'!$B$4:$B$2000&lt;=EOMONTH(I$4,0))*('Diário 4º PA'!$F$4:$F$2000)*(IF(Resumo!$Q$5="",1,'Diário 4º PA'!$O$4:$O$2000=Resumo!$Q$5)))</f>
        <v>0</v>
      </c>
      <c r="J8" s="188">
        <f t="array" ref="J8">SUMPRODUCT(('Diário 1º PA'!$E$4:$E$2977='Analítico Cx.'!$B8)*('Diário 1º PA'!$B$4:$B$2977&gt;=J$4)*('Diário 1º PA'!$B$4:$B$2977&lt;=EOMONTH(J$4,0))*('Diário 1º PA'!$F$4:$F$2977)*(IF(Resumo!$Q$5="",1,'Diário 1º PA'!$O$4:$O$2977=Resumo!$Q$5)))
+SUMPRODUCT(('Diário 2º PA'!$E$4:$E$2000='Analítico Cx.'!$B8)*('Diário 2º PA'!$B$4:$B$2000&gt;=J$4)*('Diário 2º PA'!$B$4:$B$2000&lt;=EOMONTH(J$4,0))*('Diário 2º PA'!$F$4:$F$2000)*(IF(Resumo!$Q$5="",1,'Diário 2º PA'!$O$4:$O$2000=Resumo!$Q$5)))
+SUMPRODUCT(('Diário 3º PA'!$E$4:$E$2000='Analítico Cx.'!$B8)*('Diário 3º PA'!$B$4:$B$2000&gt;=J$4)*('Diário 3º PA'!$B$4:$B$2000&lt;=EOMONTH(J$4,0))*('Diário 3º PA'!$F$4:$F$2000)*(IF(Resumo!$Q$5="",1,'Diário 3º PA'!$O$4:$O$2000=Resumo!$Q$5)))
+SUMPRODUCT(('Diário 4º PA'!$E$4:$E$2000='Analítico Cx.'!$B8)*('Diário 4º PA'!$B$4:$B$2000&gt;=J$4)*('Diário 4º PA'!$B$4:$B$2000&lt;=EOMONTH(J$4,0))*('Diário 4º PA'!$F$4:$F$2000)*(IF(Resumo!$Q$5="",1,'Diário 4º PA'!$O$4:$O$2000=Resumo!$Q$5)))</f>
        <v>0</v>
      </c>
      <c r="K8" s="188">
        <f t="array" ref="K8">SUMPRODUCT(('Diário 1º PA'!$E$4:$E$2977='Analítico Cx.'!$B8)*('Diário 1º PA'!$B$4:$B$2977&gt;=K$4)*('Diário 1º PA'!$B$4:$B$2977&lt;=EOMONTH(K$4,0))*('Diário 1º PA'!$F$4:$F$2977)*(IF(Resumo!$Q$5="",1,'Diário 1º PA'!$O$4:$O$2977=Resumo!$Q$5)))
+SUMPRODUCT(('Diário 2º PA'!$E$4:$E$2000='Analítico Cx.'!$B8)*('Diário 2º PA'!$B$4:$B$2000&gt;=K$4)*('Diário 2º PA'!$B$4:$B$2000&lt;=EOMONTH(K$4,0))*('Diário 2º PA'!$F$4:$F$2000)*(IF(Resumo!$Q$5="",1,'Diário 2º PA'!$O$4:$O$2000=Resumo!$Q$5)))
+SUMPRODUCT(('Diário 3º PA'!$E$4:$E$2000='Analítico Cx.'!$B8)*('Diário 3º PA'!$B$4:$B$2000&gt;=K$4)*('Diário 3º PA'!$B$4:$B$2000&lt;=EOMONTH(K$4,0))*('Diário 3º PA'!$F$4:$F$2000)*(IF(Resumo!$Q$5="",1,'Diário 3º PA'!$O$4:$O$2000=Resumo!$Q$5)))
+SUMPRODUCT(('Diário 4º PA'!$E$4:$E$2000='Analítico Cx.'!$B8)*('Diário 4º PA'!$B$4:$B$2000&gt;=K$4)*('Diário 4º PA'!$B$4:$B$2000&lt;=EOMONTH(K$4,0))*('Diário 4º PA'!$F$4:$F$2000)*(IF(Resumo!$Q$5="",1,'Diário 4º PA'!$O$4:$O$2000=Resumo!$Q$5)))</f>
        <v>0</v>
      </c>
      <c r="L8" s="188">
        <f t="array" ref="L8">SUMPRODUCT(('Diário 1º PA'!$E$4:$E$2977='Analítico Cx.'!$B8)*('Diário 1º PA'!$B$4:$B$2977&gt;=L$4)*('Diário 1º PA'!$B$4:$B$2977&lt;=EOMONTH(L$4,0))*('Diário 1º PA'!$F$4:$F$2977)*(IF(Resumo!$Q$5="",1,'Diário 1º PA'!$O$4:$O$2977=Resumo!$Q$5)))
+SUMPRODUCT(('Diário 2º PA'!$E$4:$E$2000='Analítico Cx.'!$B8)*('Diário 2º PA'!$B$4:$B$2000&gt;=L$4)*('Diário 2º PA'!$B$4:$B$2000&lt;=EOMONTH(L$4,0))*('Diário 2º PA'!$F$4:$F$2000)*(IF(Resumo!$Q$5="",1,'Diário 2º PA'!$O$4:$O$2000=Resumo!$Q$5)))
+SUMPRODUCT(('Diário 3º PA'!$E$4:$E$2000='Analítico Cx.'!$B8)*('Diário 3º PA'!$B$4:$B$2000&gt;=L$4)*('Diário 3º PA'!$B$4:$B$2000&lt;=EOMONTH(L$4,0))*('Diário 3º PA'!$F$4:$F$2000)*(IF(Resumo!$Q$5="",1,'Diário 3º PA'!$O$4:$O$2000=Resumo!$Q$5)))
+SUMPRODUCT(('Diário 4º PA'!$E$4:$E$2000='Analítico Cx.'!$B8)*('Diário 4º PA'!$B$4:$B$2000&gt;=L$4)*('Diário 4º PA'!$B$4:$B$2000&lt;=EOMONTH(L$4,0))*('Diário 4º PA'!$F$4:$F$2000)*(IF(Resumo!$Q$5="",1,'Diário 4º PA'!$O$4:$O$2000=Resumo!$Q$5)))</f>
        <v>0</v>
      </c>
      <c r="M8" s="188">
        <f t="array" ref="M8">SUMPRODUCT(('Diário 1º PA'!$E$4:$E$2977='Analítico Cx.'!$B8)*('Diário 1º PA'!$B$4:$B$2977&gt;=M$4)*('Diário 1º PA'!$B$4:$B$2977&lt;=EOMONTH(M$4,0))*('Diário 1º PA'!$F$4:$F$2977)*(IF(Resumo!$Q$5="",1,'Diário 1º PA'!$O$4:$O$2977=Resumo!$Q$5)))
+SUMPRODUCT(('Diário 2º PA'!$E$4:$E$2000='Analítico Cx.'!$B8)*('Diário 2º PA'!$B$4:$B$2000&gt;=M$4)*('Diário 2º PA'!$B$4:$B$2000&lt;=EOMONTH(M$4,0))*('Diário 2º PA'!$F$4:$F$2000)*(IF(Resumo!$Q$5="",1,'Diário 2º PA'!$O$4:$O$2000=Resumo!$Q$5)))
+SUMPRODUCT(('Diário 3º PA'!$E$4:$E$2000='Analítico Cx.'!$B8)*('Diário 3º PA'!$B$4:$B$2000&gt;=M$4)*('Diário 3º PA'!$B$4:$B$2000&lt;=EOMONTH(M$4,0))*('Diário 3º PA'!$F$4:$F$2000)*(IF(Resumo!$Q$5="",1,'Diário 3º PA'!$O$4:$O$2000=Resumo!$Q$5)))
+SUMPRODUCT(('Diário 4º PA'!$E$4:$E$2000='Analítico Cx.'!$B8)*('Diário 4º PA'!$B$4:$B$2000&gt;=M$4)*('Diário 4º PA'!$B$4:$B$2000&lt;=EOMONTH(M$4,0))*('Diário 4º PA'!$F$4:$F$2000)*(IF(Resumo!$Q$5="",1,'Diário 4º PA'!$O$4:$O$2000=Resumo!$Q$5)))</f>
        <v>0</v>
      </c>
      <c r="N8" s="188">
        <f t="array" ref="N8">SUMPRODUCT(('Diário 1º PA'!$E$4:$E$2977='Analítico Cx.'!$B8)*('Diário 1º PA'!$B$4:$B$2977&gt;=N$4)*('Diário 1º PA'!$B$4:$B$2977&lt;=EOMONTH(N$4,0))*('Diário 1º PA'!$F$4:$F$2977)*(IF(Resumo!$Q$5="",1,'Diário 1º PA'!$O$4:$O$2977=Resumo!$Q$5)))
+SUMPRODUCT(('Diário 2º PA'!$E$4:$E$2000='Analítico Cx.'!$B8)*('Diário 2º PA'!$B$4:$B$2000&gt;=N$4)*('Diário 2º PA'!$B$4:$B$2000&lt;=EOMONTH(N$4,0))*('Diário 2º PA'!$F$4:$F$2000)*(IF(Resumo!$Q$5="",1,'Diário 2º PA'!$O$4:$O$2000=Resumo!$Q$5)))
+SUMPRODUCT(('Diário 3º PA'!$E$4:$E$2000='Analítico Cx.'!$B8)*('Diário 3º PA'!$B$4:$B$2000&gt;=N$4)*('Diário 3º PA'!$B$4:$B$2000&lt;=EOMONTH(N$4,0))*('Diário 3º PA'!$F$4:$F$2000)*(IF(Resumo!$Q$5="",1,'Diário 3º PA'!$O$4:$O$2000=Resumo!$Q$5)))
+SUMPRODUCT(('Diário 4º PA'!$E$4:$E$2000='Analítico Cx.'!$B8)*('Diário 4º PA'!$B$4:$B$2000&gt;=N$4)*('Diário 4º PA'!$B$4:$B$2000&lt;=EOMONTH(N$4,0))*('Diário 4º PA'!$F$4:$F$2000)*(IF(Resumo!$Q$5="",1,'Diário 4º PA'!$O$4:$O$2000=Resumo!$Q$5)))</f>
        <v>0</v>
      </c>
      <c r="O8" s="189">
        <f>SUM(C8:N8)</f>
        <v>2766251.27</v>
      </c>
      <c r="P8" s="190">
        <f>IF($O$15=0,0,O8/$O$15)</f>
        <v>0.69866293062608242</v>
      </c>
      <c r="Q8" s="174"/>
      <c r="R8" s="174"/>
      <c r="S8" s="174"/>
      <c r="T8" s="174"/>
      <c r="U8" s="174"/>
      <c r="V8" s="174"/>
      <c r="W8" s="174"/>
      <c r="X8" s="174"/>
      <c r="Y8" s="174"/>
      <c r="Z8" s="174"/>
    </row>
    <row r="9" spans="1:26" ht="23.25" customHeight="1" x14ac:dyDescent="0.2">
      <c r="A9" s="191" t="s">
        <v>89</v>
      </c>
      <c r="B9" s="192" t="s">
        <v>90</v>
      </c>
      <c r="C9" s="193">
        <f t="array" ref="C9">SUMPRODUCT(('Diário 1º PA'!$E$4:$E$2977='Analítico Cx.'!$B9)*('Diário 1º PA'!$B$4:$B$2977&gt;=C$4)*('Diário 1º PA'!$B$4:$B$2977&lt;=EOMONTH(C$4,0))*('Diário 1º PA'!$F$4:$F$2977)*(IF(Resumo!$Q$5="",1,'Diário 1º PA'!$O$4:$O$2977=Resumo!$Q$5)))
+SUMPRODUCT(('Diário 2º PA'!$E$4:$E$2000='Analítico Cx.'!$B9)*('Diário 2º PA'!$B$4:$B$2000&gt;=C$4)*('Diário 2º PA'!$B$4:$B$2000&lt;=EOMONTH(C$4,0))*('Diário 2º PA'!$F$4:$F$2000)*(IF(Resumo!$Q$5="",1,'Diário 2º PA'!$O$4:$O$2000=Resumo!$Q$5)))
+SUMPRODUCT(('Diário 3º PA'!$E$4:$E$2000='Analítico Cx.'!$B9)*('Diário 3º PA'!$B$4:$B$2000&gt;=C$4)*('Diário 3º PA'!$B$4:$B$2000&lt;=EOMONTH(C$4,0))*('Diário 3º PA'!$F$4:$F$2000)*(IF(Resumo!$Q$5="",1,'Diário 3º PA'!$O$4:$O$2000=Resumo!$Q$5)))
+SUMPRODUCT(('Diário 4º PA'!$E$4:$E$2000='Analítico Cx.'!$B9)*('Diário 4º PA'!$B$4:$B$2000&gt;=C$4)*('Diário 4º PA'!$B$4:$B$2000&lt;=EOMONTH(C$4,0))*('Diário 4º PA'!$F$4:$F$2000)*(IF(Resumo!$Q$5="",1,'Diário 4º PA'!$O$4:$O$2000=Resumo!$Q$5)))</f>
        <v>31050.639999999999</v>
      </c>
      <c r="D9" s="193">
        <f t="array" ref="D9">SUMPRODUCT(('Diário 1º PA'!$E$4:$E$2977='Analítico Cx.'!$B9)*('Diário 1º PA'!$B$4:$B$2977&gt;=D$4)*('Diário 1º PA'!$B$4:$B$2977&lt;=EOMONTH(D$4,0))*('Diário 1º PA'!$F$4:$F$2977)*(IF(Resumo!$Q$5="",1,'Diário 1º PA'!$O$4:$O$2977=Resumo!$Q$5)))
+SUMPRODUCT(('Diário 2º PA'!$E$4:$E$2000='Analítico Cx.'!$B9)*('Diário 2º PA'!$B$4:$B$2000&gt;=D$4)*('Diário 2º PA'!$B$4:$B$2000&lt;=EOMONTH(D$4,0))*('Diário 2º PA'!$F$4:$F$2000)*(IF(Resumo!$Q$5="",1,'Diário 2º PA'!$O$4:$O$2000=Resumo!$Q$5)))
+SUMPRODUCT(('Diário 3º PA'!$E$4:$E$2000='Analítico Cx.'!$B9)*('Diário 3º PA'!$B$4:$B$2000&gt;=D$4)*('Diário 3º PA'!$B$4:$B$2000&lt;=EOMONTH(D$4,0))*('Diário 3º PA'!$F$4:$F$2000)*(IF(Resumo!$Q$5="",1,'Diário 3º PA'!$O$4:$O$2000=Resumo!$Q$5)))
+SUMPRODUCT(('Diário 4º PA'!$E$4:$E$2000='Analítico Cx.'!$B9)*('Diário 4º PA'!$B$4:$B$2000&gt;=D$4)*('Diário 4º PA'!$B$4:$B$2000&lt;=EOMONTH(D$4,0))*('Diário 4º PA'!$F$4:$F$2000)*(IF(Resumo!$Q$5="",1,'Diário 4º PA'!$O$4:$O$2000=Resumo!$Q$5)))</f>
        <v>105455.29999999999</v>
      </c>
      <c r="E9" s="193">
        <f t="array" ref="E9">SUMPRODUCT(('Diário 1º PA'!$E$4:$E$2977='Analítico Cx.'!$B9)*('Diário 1º PA'!$B$4:$B$2977&gt;=E$4)*('Diário 1º PA'!$B$4:$B$2977&lt;=EOMONTH(E$4,0))*('Diário 1º PA'!$F$4:$F$2977)*(IF(Resumo!$Q$5="",1,'Diário 1º PA'!$O$4:$O$2977=Resumo!$Q$5)))
+SUMPRODUCT(('Diário 2º PA'!$E$4:$E$2000='Analítico Cx.'!$B9)*('Diário 2º PA'!$B$4:$B$2000&gt;=E$4)*('Diário 2º PA'!$B$4:$B$2000&lt;=EOMONTH(E$4,0))*('Diário 2º PA'!$F$4:$F$2000)*(IF(Resumo!$Q$5="",1,'Diário 2º PA'!$O$4:$O$2000=Resumo!$Q$5)))
+SUMPRODUCT(('Diário 3º PA'!$E$4:$E$2000='Analítico Cx.'!$B9)*('Diário 3º PA'!$B$4:$B$2000&gt;=E$4)*('Diário 3º PA'!$B$4:$B$2000&lt;=EOMONTH(E$4,0))*('Diário 3º PA'!$F$4:$F$2000)*(IF(Resumo!$Q$5="",1,'Diário 3º PA'!$O$4:$O$2000=Resumo!$Q$5)))
+SUMPRODUCT(('Diário 4º PA'!$E$4:$E$2000='Analítico Cx.'!$B9)*('Diário 4º PA'!$B$4:$B$2000&gt;=E$4)*('Diário 4º PA'!$B$4:$B$2000&lt;=EOMONTH(E$4,0))*('Diário 4º PA'!$F$4:$F$2000)*(IF(Resumo!$Q$5="",1,'Diário 4º PA'!$O$4:$O$2000=Resumo!$Q$5)))</f>
        <v>55318.07</v>
      </c>
      <c r="F9" s="193">
        <f t="array" ref="F9">SUMPRODUCT(('Diário 1º PA'!$E$4:$E$2977='Analítico Cx.'!$B9)*('Diário 1º PA'!$B$4:$B$2977&gt;=F$4)*('Diário 1º PA'!$B$4:$B$2977&lt;=EOMONTH(F$4,0))*('Diário 1º PA'!$F$4:$F$2977)*(IF(Resumo!$Q$5="",1,'Diário 1º PA'!$O$4:$O$2977=Resumo!$Q$5)))
+SUMPRODUCT(('Diário 2º PA'!$E$4:$E$2000='Analítico Cx.'!$B9)*('Diário 2º PA'!$B$4:$B$2000&gt;=F$4)*('Diário 2º PA'!$B$4:$B$2000&lt;=EOMONTH(F$4,0))*('Diário 2º PA'!$F$4:$F$2000)*(IF(Resumo!$Q$5="",1,'Diário 2º PA'!$O$4:$O$2000=Resumo!$Q$5)))
+SUMPRODUCT(('Diário 3º PA'!$E$4:$E$2000='Analítico Cx.'!$B9)*('Diário 3º PA'!$B$4:$B$2000&gt;=F$4)*('Diário 3º PA'!$B$4:$B$2000&lt;=EOMONTH(F$4,0))*('Diário 3º PA'!$F$4:$F$2000)*(IF(Resumo!$Q$5="",1,'Diário 3º PA'!$O$4:$O$2000=Resumo!$Q$5)))
+SUMPRODUCT(('Diário 4º PA'!$E$4:$E$2000='Analítico Cx.'!$B9)*('Diário 4º PA'!$B$4:$B$2000&gt;=F$4)*('Diário 4º PA'!$B$4:$B$2000&lt;=EOMONTH(F$4,0))*('Diário 4º PA'!$F$4:$F$2000)*(IF(Resumo!$Q$5="",1,'Diário 4º PA'!$O$4:$O$2000=Resumo!$Q$5)))</f>
        <v>0</v>
      </c>
      <c r="G9" s="193">
        <f t="array" ref="G9">SUMPRODUCT(('Diário 1º PA'!$E$4:$E$2977='Analítico Cx.'!$B9)*('Diário 1º PA'!$B$4:$B$2977&gt;=G$4)*('Diário 1º PA'!$B$4:$B$2977&lt;=EOMONTH(G$4,0))*('Diário 1º PA'!$F$4:$F$2977)*(IF(Resumo!$Q$5="",1,'Diário 1º PA'!$O$4:$O$2977=Resumo!$Q$5)))
+SUMPRODUCT(('Diário 2º PA'!$E$4:$E$2000='Analítico Cx.'!$B9)*('Diário 2º PA'!$B$4:$B$2000&gt;=G$4)*('Diário 2º PA'!$B$4:$B$2000&lt;=EOMONTH(G$4,0))*('Diário 2º PA'!$F$4:$F$2000)*(IF(Resumo!$Q$5="",1,'Diário 2º PA'!$O$4:$O$2000=Resumo!$Q$5)))
+SUMPRODUCT(('Diário 3º PA'!$E$4:$E$2000='Analítico Cx.'!$B9)*('Diário 3º PA'!$B$4:$B$2000&gt;=G$4)*('Diário 3º PA'!$B$4:$B$2000&lt;=EOMONTH(G$4,0))*('Diário 3º PA'!$F$4:$F$2000)*(IF(Resumo!$Q$5="",1,'Diário 3º PA'!$O$4:$O$2000=Resumo!$Q$5)))
+SUMPRODUCT(('Diário 4º PA'!$E$4:$E$2000='Analítico Cx.'!$B9)*('Diário 4º PA'!$B$4:$B$2000&gt;=G$4)*('Diário 4º PA'!$B$4:$B$2000&lt;=EOMONTH(G$4,0))*('Diário 4º PA'!$F$4:$F$2000)*(IF(Resumo!$Q$5="",1,'Diário 4º PA'!$O$4:$O$2000=Resumo!$Q$5)))</f>
        <v>0</v>
      </c>
      <c r="H9" s="193">
        <f t="array" ref="H9">SUMPRODUCT(('Diário 1º PA'!$E$4:$E$2977='Analítico Cx.'!$B9)*('Diário 1º PA'!$B$4:$B$2977&gt;=H$4)*('Diário 1º PA'!$B$4:$B$2977&lt;=EOMONTH(H$4,0))*('Diário 1º PA'!$F$4:$F$2977)*(IF(Resumo!$Q$5="",1,'Diário 1º PA'!$O$4:$O$2977=Resumo!$Q$5)))
+SUMPRODUCT(('Diário 2º PA'!$E$4:$E$2000='Analítico Cx.'!$B9)*('Diário 2º PA'!$B$4:$B$2000&gt;=H$4)*('Diário 2º PA'!$B$4:$B$2000&lt;=EOMONTH(H$4,0))*('Diário 2º PA'!$F$4:$F$2000)*(IF(Resumo!$Q$5="",1,'Diário 2º PA'!$O$4:$O$2000=Resumo!$Q$5)))
+SUMPRODUCT(('Diário 3º PA'!$E$4:$E$2000='Analítico Cx.'!$B9)*('Diário 3º PA'!$B$4:$B$2000&gt;=H$4)*('Diário 3º PA'!$B$4:$B$2000&lt;=EOMONTH(H$4,0))*('Diário 3º PA'!$F$4:$F$2000)*(IF(Resumo!$Q$5="",1,'Diário 3º PA'!$O$4:$O$2000=Resumo!$Q$5)))
+SUMPRODUCT(('Diário 4º PA'!$E$4:$E$2000='Analítico Cx.'!$B9)*('Diário 4º PA'!$B$4:$B$2000&gt;=H$4)*('Diário 4º PA'!$B$4:$B$2000&lt;=EOMONTH(H$4,0))*('Diário 4º PA'!$F$4:$F$2000)*(IF(Resumo!$Q$5="",1,'Diário 4º PA'!$O$4:$O$2000=Resumo!$Q$5)))</f>
        <v>0</v>
      </c>
      <c r="I9" s="193">
        <f t="array" ref="I9">SUMPRODUCT(('Diário 1º PA'!$E$4:$E$2977='Analítico Cx.'!$B9)*('Diário 1º PA'!$B$4:$B$2977&gt;=I$4)*('Diário 1º PA'!$B$4:$B$2977&lt;=EOMONTH(I$4,0))*('Diário 1º PA'!$F$4:$F$2977)*(IF(Resumo!$Q$5="",1,'Diário 1º PA'!$O$4:$O$2977=Resumo!$Q$5)))
+SUMPRODUCT(('Diário 2º PA'!$E$4:$E$2000='Analítico Cx.'!$B9)*('Diário 2º PA'!$B$4:$B$2000&gt;=I$4)*('Diário 2º PA'!$B$4:$B$2000&lt;=EOMONTH(I$4,0))*('Diário 2º PA'!$F$4:$F$2000)*(IF(Resumo!$Q$5="",1,'Diário 2º PA'!$O$4:$O$2000=Resumo!$Q$5)))
+SUMPRODUCT(('Diário 3º PA'!$E$4:$E$2000='Analítico Cx.'!$B9)*('Diário 3º PA'!$B$4:$B$2000&gt;=I$4)*('Diário 3º PA'!$B$4:$B$2000&lt;=EOMONTH(I$4,0))*('Diário 3º PA'!$F$4:$F$2000)*(IF(Resumo!$Q$5="",1,'Diário 3º PA'!$O$4:$O$2000=Resumo!$Q$5)))
+SUMPRODUCT(('Diário 4º PA'!$E$4:$E$2000='Analítico Cx.'!$B9)*('Diário 4º PA'!$B$4:$B$2000&gt;=I$4)*('Diário 4º PA'!$B$4:$B$2000&lt;=EOMONTH(I$4,0))*('Diário 4º PA'!$F$4:$F$2000)*(IF(Resumo!$Q$5="",1,'Diário 4º PA'!$O$4:$O$2000=Resumo!$Q$5)))</f>
        <v>0</v>
      </c>
      <c r="J9" s="193">
        <f t="array" ref="J9">SUMPRODUCT(('Diário 1º PA'!$E$4:$E$2977='Analítico Cx.'!$B9)*('Diário 1º PA'!$B$4:$B$2977&gt;=J$4)*('Diário 1º PA'!$B$4:$B$2977&lt;=EOMONTH(J$4,0))*('Diário 1º PA'!$F$4:$F$2977)*(IF(Resumo!$Q$5="",1,'Diário 1º PA'!$O$4:$O$2977=Resumo!$Q$5)))
+SUMPRODUCT(('Diário 2º PA'!$E$4:$E$2000='Analítico Cx.'!$B9)*('Diário 2º PA'!$B$4:$B$2000&gt;=J$4)*('Diário 2º PA'!$B$4:$B$2000&lt;=EOMONTH(J$4,0))*('Diário 2º PA'!$F$4:$F$2000)*(IF(Resumo!$Q$5="",1,'Diário 2º PA'!$O$4:$O$2000=Resumo!$Q$5)))
+SUMPRODUCT(('Diário 3º PA'!$E$4:$E$2000='Analítico Cx.'!$B9)*('Diário 3º PA'!$B$4:$B$2000&gt;=J$4)*('Diário 3º PA'!$B$4:$B$2000&lt;=EOMONTH(J$4,0))*('Diário 3º PA'!$F$4:$F$2000)*(IF(Resumo!$Q$5="",1,'Diário 3º PA'!$O$4:$O$2000=Resumo!$Q$5)))
+SUMPRODUCT(('Diário 4º PA'!$E$4:$E$2000='Analítico Cx.'!$B9)*('Diário 4º PA'!$B$4:$B$2000&gt;=J$4)*('Diário 4º PA'!$B$4:$B$2000&lt;=EOMONTH(J$4,0))*('Diário 4º PA'!$F$4:$F$2000)*(IF(Resumo!$Q$5="",1,'Diário 4º PA'!$O$4:$O$2000=Resumo!$Q$5)))</f>
        <v>0</v>
      </c>
      <c r="K9" s="193">
        <f t="array" ref="K9">SUMPRODUCT(('Diário 1º PA'!$E$4:$E$2977='Analítico Cx.'!$B9)*('Diário 1º PA'!$B$4:$B$2977&gt;=K$4)*('Diário 1º PA'!$B$4:$B$2977&lt;=EOMONTH(K$4,0))*('Diário 1º PA'!$F$4:$F$2977)*(IF(Resumo!$Q$5="",1,'Diário 1º PA'!$O$4:$O$2977=Resumo!$Q$5)))
+SUMPRODUCT(('Diário 2º PA'!$E$4:$E$2000='Analítico Cx.'!$B9)*('Diário 2º PA'!$B$4:$B$2000&gt;=K$4)*('Diário 2º PA'!$B$4:$B$2000&lt;=EOMONTH(K$4,0))*('Diário 2º PA'!$F$4:$F$2000)*(IF(Resumo!$Q$5="",1,'Diário 2º PA'!$O$4:$O$2000=Resumo!$Q$5)))
+SUMPRODUCT(('Diário 3º PA'!$E$4:$E$2000='Analítico Cx.'!$B9)*('Diário 3º PA'!$B$4:$B$2000&gt;=K$4)*('Diário 3º PA'!$B$4:$B$2000&lt;=EOMONTH(K$4,0))*('Diário 3º PA'!$F$4:$F$2000)*(IF(Resumo!$Q$5="",1,'Diário 3º PA'!$O$4:$O$2000=Resumo!$Q$5)))
+SUMPRODUCT(('Diário 4º PA'!$E$4:$E$2000='Analítico Cx.'!$B9)*('Diário 4º PA'!$B$4:$B$2000&gt;=K$4)*('Diário 4º PA'!$B$4:$B$2000&lt;=EOMONTH(K$4,0))*('Diário 4º PA'!$F$4:$F$2000)*(IF(Resumo!$Q$5="",1,'Diário 4º PA'!$O$4:$O$2000=Resumo!$Q$5)))</f>
        <v>0</v>
      </c>
      <c r="L9" s="193">
        <f t="array" ref="L9">SUMPRODUCT(('Diário 1º PA'!$E$4:$E$2977='Analítico Cx.'!$B9)*('Diário 1º PA'!$B$4:$B$2977&gt;=L$4)*('Diário 1º PA'!$B$4:$B$2977&lt;=EOMONTH(L$4,0))*('Diário 1º PA'!$F$4:$F$2977)*(IF(Resumo!$Q$5="",1,'Diário 1º PA'!$O$4:$O$2977=Resumo!$Q$5)))
+SUMPRODUCT(('Diário 2º PA'!$E$4:$E$2000='Analítico Cx.'!$B9)*('Diário 2º PA'!$B$4:$B$2000&gt;=L$4)*('Diário 2º PA'!$B$4:$B$2000&lt;=EOMONTH(L$4,0))*('Diário 2º PA'!$F$4:$F$2000)*(IF(Resumo!$Q$5="",1,'Diário 2º PA'!$O$4:$O$2000=Resumo!$Q$5)))
+SUMPRODUCT(('Diário 3º PA'!$E$4:$E$2000='Analítico Cx.'!$B9)*('Diário 3º PA'!$B$4:$B$2000&gt;=L$4)*('Diário 3º PA'!$B$4:$B$2000&lt;=EOMONTH(L$4,0))*('Diário 3º PA'!$F$4:$F$2000)*(IF(Resumo!$Q$5="",1,'Diário 3º PA'!$O$4:$O$2000=Resumo!$Q$5)))
+SUMPRODUCT(('Diário 4º PA'!$E$4:$E$2000='Analítico Cx.'!$B9)*('Diário 4º PA'!$B$4:$B$2000&gt;=L$4)*('Diário 4º PA'!$B$4:$B$2000&lt;=EOMONTH(L$4,0))*('Diário 4º PA'!$F$4:$F$2000)*(IF(Resumo!$Q$5="",1,'Diário 4º PA'!$O$4:$O$2000=Resumo!$Q$5)))</f>
        <v>0</v>
      </c>
      <c r="M9" s="193">
        <f t="array" ref="M9">SUMPRODUCT(('Diário 1º PA'!$E$4:$E$2977='Analítico Cx.'!$B9)*('Diário 1º PA'!$B$4:$B$2977&gt;=M$4)*('Diário 1º PA'!$B$4:$B$2977&lt;=EOMONTH(M$4,0))*('Diário 1º PA'!$F$4:$F$2977)*(IF(Resumo!$Q$5="",1,'Diário 1º PA'!$O$4:$O$2977=Resumo!$Q$5)))
+SUMPRODUCT(('Diário 2º PA'!$E$4:$E$2000='Analítico Cx.'!$B9)*('Diário 2º PA'!$B$4:$B$2000&gt;=M$4)*('Diário 2º PA'!$B$4:$B$2000&lt;=EOMONTH(M$4,0))*('Diário 2º PA'!$F$4:$F$2000)*(IF(Resumo!$Q$5="",1,'Diário 2º PA'!$O$4:$O$2000=Resumo!$Q$5)))
+SUMPRODUCT(('Diário 3º PA'!$E$4:$E$2000='Analítico Cx.'!$B9)*('Diário 3º PA'!$B$4:$B$2000&gt;=M$4)*('Diário 3º PA'!$B$4:$B$2000&lt;=EOMONTH(M$4,0))*('Diário 3º PA'!$F$4:$F$2000)*(IF(Resumo!$Q$5="",1,'Diário 3º PA'!$O$4:$O$2000=Resumo!$Q$5)))
+SUMPRODUCT(('Diário 4º PA'!$E$4:$E$2000='Analítico Cx.'!$B9)*('Diário 4º PA'!$B$4:$B$2000&gt;=M$4)*('Diário 4º PA'!$B$4:$B$2000&lt;=EOMONTH(M$4,0))*('Diário 4º PA'!$F$4:$F$2000)*(IF(Resumo!$Q$5="",1,'Diário 4º PA'!$O$4:$O$2000=Resumo!$Q$5)))</f>
        <v>0</v>
      </c>
      <c r="N9" s="193">
        <f t="array" ref="N9">SUMPRODUCT(('Diário 1º PA'!$E$4:$E$2977='Analítico Cx.'!$B9)*('Diário 1º PA'!$B$4:$B$2977&gt;=N$4)*('Diário 1º PA'!$B$4:$B$2977&lt;=EOMONTH(N$4,0))*('Diário 1º PA'!$F$4:$F$2977)*(IF(Resumo!$Q$5="",1,'Diário 1º PA'!$O$4:$O$2977=Resumo!$Q$5)))
+SUMPRODUCT(('Diário 2º PA'!$E$4:$E$2000='Analítico Cx.'!$B9)*('Diário 2º PA'!$B$4:$B$2000&gt;=N$4)*('Diário 2º PA'!$B$4:$B$2000&lt;=EOMONTH(N$4,0))*('Diário 2º PA'!$F$4:$F$2000)*(IF(Resumo!$Q$5="",1,'Diário 2º PA'!$O$4:$O$2000=Resumo!$Q$5)))
+SUMPRODUCT(('Diário 3º PA'!$E$4:$E$2000='Analítico Cx.'!$B9)*('Diário 3º PA'!$B$4:$B$2000&gt;=N$4)*('Diário 3º PA'!$B$4:$B$2000&lt;=EOMONTH(N$4,0))*('Diário 3º PA'!$F$4:$F$2000)*(IF(Resumo!$Q$5="",1,'Diário 3º PA'!$O$4:$O$2000=Resumo!$Q$5)))
+SUMPRODUCT(('Diário 4º PA'!$E$4:$E$2000='Analítico Cx.'!$B9)*('Diário 4º PA'!$B$4:$B$2000&gt;=N$4)*('Diário 4º PA'!$B$4:$B$2000&lt;=EOMONTH(N$4,0))*('Diário 4º PA'!$F$4:$F$2000)*(IF(Resumo!$Q$5="",1,'Diário 4º PA'!$O$4:$O$2000=Resumo!$Q$5)))</f>
        <v>0</v>
      </c>
      <c r="O9" s="194">
        <f>SUM(C9:N9)</f>
        <v>191824.01</v>
      </c>
      <c r="P9" s="195">
        <f>IF($O$15=0,0,O9/$O$15)</f>
        <v>4.8448355521603405E-2</v>
      </c>
      <c r="Q9" s="174"/>
      <c r="R9" s="174"/>
      <c r="S9" s="174"/>
      <c r="T9" s="174"/>
      <c r="U9" s="174"/>
      <c r="V9" s="174"/>
      <c r="W9" s="174"/>
      <c r="X9" s="174"/>
      <c r="Y9" s="174"/>
      <c r="Z9" s="174"/>
    </row>
    <row r="10" spans="1:26" ht="23.25" customHeight="1" x14ac:dyDescent="0.2">
      <c r="A10" s="196" t="s">
        <v>91</v>
      </c>
      <c r="B10" s="196" t="s">
        <v>150</v>
      </c>
      <c r="C10" s="197"/>
      <c r="D10" s="197"/>
      <c r="E10" s="197"/>
      <c r="F10" s="197"/>
      <c r="G10" s="197"/>
      <c r="H10" s="197"/>
      <c r="I10" s="197"/>
      <c r="J10" s="197"/>
      <c r="K10" s="197"/>
      <c r="L10" s="197"/>
      <c r="M10" s="197"/>
      <c r="N10" s="197"/>
      <c r="O10" s="197"/>
      <c r="P10" s="198"/>
      <c r="Q10" s="174"/>
      <c r="R10" s="174"/>
      <c r="S10" s="174"/>
      <c r="T10" s="174"/>
      <c r="U10" s="174"/>
      <c r="V10" s="174"/>
      <c r="W10" s="174"/>
      <c r="X10" s="174"/>
      <c r="Y10" s="174"/>
      <c r="Z10" s="174"/>
    </row>
    <row r="11" spans="1:26" ht="23.25" customHeight="1" x14ac:dyDescent="0.2">
      <c r="A11" s="83" t="s">
        <v>93</v>
      </c>
      <c r="B11" s="84" t="s">
        <v>94</v>
      </c>
      <c r="C11" s="199">
        <f t="array" ref="C11">SUMPRODUCT(('Diário 1º PA'!$E$4:$E$2977='Analítico Cx.'!$B11)*('Diário 1º PA'!$B$4:$B$2977&gt;=C$4)*('Diário 1º PA'!$B$4:$B$2977&lt;=EOMONTH(C$4,0))*('Diário 1º PA'!$F$4:$F$2977)*(IF(Resumo!$Q$5="",1,'Diário 1º PA'!$O$4:$O$2977=Resumo!$Q$5)))
+SUMPRODUCT(('Diário 2º PA'!$E$4:$E$2000='Analítico Cx.'!$B11)*('Diário 2º PA'!$B$4:$B$2000&gt;=C$4)*('Diário 2º PA'!$B$4:$B$2000&lt;=EOMONTH(C$4,0))*('Diário 2º PA'!$F$4:$F$2000)*(IF(Resumo!$Q$5="",1,'Diário 2º PA'!$O$4:$O$2000=Resumo!$Q$5)))
+SUMPRODUCT(('Diário 3º PA'!$E$4:$E$2000='Analítico Cx.'!$B11)*('Diário 3º PA'!$B$4:$B$2000&gt;=C$4)*('Diário 3º PA'!$B$4:$B$2000&lt;=EOMONTH(C$4,0))*('Diário 3º PA'!$F$4:$F$2000)*(IF(Resumo!$Q$5="",1,'Diário 3º PA'!$O$4:$O$2000=Resumo!$Q$5)))
+SUMPRODUCT(('Diário 4º PA'!$E$4:$E$2000='Analítico Cx.'!$B11)*('Diário 4º PA'!$B$4:$B$2000&gt;=C$4)*('Diário 4º PA'!$B$4:$B$2000&lt;=EOMONTH(C$4,0))*('Diário 4º PA'!$F$4:$F$2000)*(IF(Resumo!$Q$5="",1,'Diário 4º PA'!$O$4:$O$2000=Resumo!$Q$5)))</f>
        <v>0</v>
      </c>
      <c r="D11" s="199">
        <f t="array" ref="D11">SUMPRODUCT(('Diário 1º PA'!$E$4:$E$2977='Analítico Cx.'!$B11)*('Diário 1º PA'!$B$4:$B$2977&gt;=D$4)*('Diário 1º PA'!$B$4:$B$2977&lt;=EOMONTH(D$4,0))*('Diário 1º PA'!$F$4:$F$2977)*(IF(Resumo!$Q$5="",1,'Diário 1º PA'!$O$4:$O$2977=Resumo!$Q$5)))
+SUMPRODUCT(('Diário 2º PA'!$E$4:$E$2000='Analítico Cx.'!$B11)*('Diário 2º PA'!$B$4:$B$2000&gt;=D$4)*('Diário 2º PA'!$B$4:$B$2000&lt;=EOMONTH(D$4,0))*('Diário 2º PA'!$F$4:$F$2000)*(IF(Resumo!$Q$5="",1,'Diário 2º PA'!$O$4:$O$2000=Resumo!$Q$5)))
+SUMPRODUCT(('Diário 3º PA'!$E$4:$E$2000='Analítico Cx.'!$B11)*('Diário 3º PA'!$B$4:$B$2000&gt;=D$4)*('Diário 3º PA'!$B$4:$B$2000&lt;=EOMONTH(D$4,0))*('Diário 3º PA'!$F$4:$F$2000)*(IF(Resumo!$Q$5="",1,'Diário 3º PA'!$O$4:$O$2000=Resumo!$Q$5)))
+SUMPRODUCT(('Diário 4º PA'!$E$4:$E$2000='Analítico Cx.'!$B11)*('Diário 4º PA'!$B$4:$B$2000&gt;=D$4)*('Diário 4º PA'!$B$4:$B$2000&lt;=EOMONTH(D$4,0))*('Diário 4º PA'!$F$4:$F$2000)*(IF(Resumo!$Q$5="",1,'Diário 4º PA'!$O$4:$O$2000=Resumo!$Q$5)))</f>
        <v>0</v>
      </c>
      <c r="E11" s="199">
        <f t="array" ref="E11">SUMPRODUCT(('Diário 1º PA'!$E$4:$E$2977='Analítico Cx.'!$B11)*('Diário 1º PA'!$B$4:$B$2977&gt;=E$4)*('Diário 1º PA'!$B$4:$B$2977&lt;=EOMONTH(E$4,0))*('Diário 1º PA'!$F$4:$F$2977)*(IF(Resumo!$Q$5="",1,'Diário 1º PA'!$O$4:$O$2977=Resumo!$Q$5)))
+SUMPRODUCT(('Diário 2º PA'!$E$4:$E$2000='Analítico Cx.'!$B11)*('Diário 2º PA'!$B$4:$B$2000&gt;=E$4)*('Diário 2º PA'!$B$4:$B$2000&lt;=EOMONTH(E$4,0))*('Diário 2º PA'!$F$4:$F$2000)*(IF(Resumo!$Q$5="",1,'Diário 2º PA'!$O$4:$O$2000=Resumo!$Q$5)))
+SUMPRODUCT(('Diário 3º PA'!$E$4:$E$2000='Analítico Cx.'!$B11)*('Diário 3º PA'!$B$4:$B$2000&gt;=E$4)*('Diário 3º PA'!$B$4:$B$2000&lt;=EOMONTH(E$4,0))*('Diário 3º PA'!$F$4:$F$2000)*(IF(Resumo!$Q$5="",1,'Diário 3º PA'!$O$4:$O$2000=Resumo!$Q$5)))
+SUMPRODUCT(('Diário 4º PA'!$E$4:$E$2000='Analítico Cx.'!$B11)*('Diário 4º PA'!$B$4:$B$2000&gt;=E$4)*('Diário 4º PA'!$B$4:$B$2000&lt;=EOMONTH(E$4,0))*('Diário 4º PA'!$F$4:$F$2000)*(IF(Resumo!$Q$5="",1,'Diário 4º PA'!$O$4:$O$2000=Resumo!$Q$5)))</f>
        <v>1000000</v>
      </c>
      <c r="F11" s="199">
        <f t="array" ref="F11">SUMPRODUCT(('Diário 1º PA'!$E$4:$E$2977='Analítico Cx.'!$B11)*('Diário 1º PA'!$B$4:$B$2977&gt;=F$4)*('Diário 1º PA'!$B$4:$B$2977&lt;=EOMONTH(F$4,0))*('Diário 1º PA'!$F$4:$F$2977)*(IF(Resumo!$Q$5="",1,'Diário 1º PA'!$O$4:$O$2977=Resumo!$Q$5)))
+SUMPRODUCT(('Diário 2º PA'!$E$4:$E$2000='Analítico Cx.'!$B11)*('Diário 2º PA'!$B$4:$B$2000&gt;=F$4)*('Diário 2º PA'!$B$4:$B$2000&lt;=EOMONTH(F$4,0))*('Diário 2º PA'!$F$4:$F$2000)*(IF(Resumo!$Q$5="",1,'Diário 2º PA'!$O$4:$O$2000=Resumo!$Q$5)))
+SUMPRODUCT(('Diário 3º PA'!$E$4:$E$2000='Analítico Cx.'!$B11)*('Diário 3º PA'!$B$4:$B$2000&gt;=F$4)*('Diário 3º PA'!$B$4:$B$2000&lt;=EOMONTH(F$4,0))*('Diário 3º PA'!$F$4:$F$2000)*(IF(Resumo!$Q$5="",1,'Diário 3º PA'!$O$4:$O$2000=Resumo!$Q$5)))
+SUMPRODUCT(('Diário 4º PA'!$E$4:$E$2000='Analítico Cx.'!$B11)*('Diário 4º PA'!$B$4:$B$2000&gt;=F$4)*('Diário 4º PA'!$B$4:$B$2000&lt;=EOMONTH(F$4,0))*('Diário 4º PA'!$F$4:$F$2000)*(IF(Resumo!$Q$5="",1,'Diário 4º PA'!$O$4:$O$2000=Resumo!$Q$5)))</f>
        <v>0</v>
      </c>
      <c r="G11" s="199">
        <f t="array" ref="G11">SUMPRODUCT(('Diário 1º PA'!$E$4:$E$2977='Analítico Cx.'!$B11)*('Diário 1º PA'!$B$4:$B$2977&gt;=G$4)*('Diário 1º PA'!$B$4:$B$2977&lt;=EOMONTH(G$4,0))*('Diário 1º PA'!$F$4:$F$2977)*(IF(Resumo!$Q$5="",1,'Diário 1º PA'!$O$4:$O$2977=Resumo!$Q$5)))
+SUMPRODUCT(('Diário 2º PA'!$E$4:$E$2000='Analítico Cx.'!$B11)*('Diário 2º PA'!$B$4:$B$2000&gt;=G$4)*('Diário 2º PA'!$B$4:$B$2000&lt;=EOMONTH(G$4,0))*('Diário 2º PA'!$F$4:$F$2000)*(IF(Resumo!$Q$5="",1,'Diário 2º PA'!$O$4:$O$2000=Resumo!$Q$5)))
+SUMPRODUCT(('Diário 3º PA'!$E$4:$E$2000='Analítico Cx.'!$B11)*('Diário 3º PA'!$B$4:$B$2000&gt;=G$4)*('Diário 3º PA'!$B$4:$B$2000&lt;=EOMONTH(G$4,0))*('Diário 3º PA'!$F$4:$F$2000)*(IF(Resumo!$Q$5="",1,'Diário 3º PA'!$O$4:$O$2000=Resumo!$Q$5)))
+SUMPRODUCT(('Diário 4º PA'!$E$4:$E$2000='Analítico Cx.'!$B11)*('Diário 4º PA'!$B$4:$B$2000&gt;=G$4)*('Diário 4º PA'!$B$4:$B$2000&lt;=EOMONTH(G$4,0))*('Diário 4º PA'!$F$4:$F$2000)*(IF(Resumo!$Q$5="",1,'Diário 4º PA'!$O$4:$O$2000=Resumo!$Q$5)))</f>
        <v>0</v>
      </c>
      <c r="H11" s="199">
        <f t="array" ref="H11">SUMPRODUCT(('Diário 1º PA'!$E$4:$E$2977='Analítico Cx.'!$B11)*('Diário 1º PA'!$B$4:$B$2977&gt;=H$4)*('Diário 1º PA'!$B$4:$B$2977&lt;=EOMONTH(H$4,0))*('Diário 1º PA'!$F$4:$F$2977)*(IF(Resumo!$Q$5="",1,'Diário 1º PA'!$O$4:$O$2977=Resumo!$Q$5)))
+SUMPRODUCT(('Diário 2º PA'!$E$4:$E$2000='Analítico Cx.'!$B11)*('Diário 2º PA'!$B$4:$B$2000&gt;=H$4)*('Diário 2º PA'!$B$4:$B$2000&lt;=EOMONTH(H$4,0))*('Diário 2º PA'!$F$4:$F$2000)*(IF(Resumo!$Q$5="",1,'Diário 2º PA'!$O$4:$O$2000=Resumo!$Q$5)))
+SUMPRODUCT(('Diário 3º PA'!$E$4:$E$2000='Analítico Cx.'!$B11)*('Diário 3º PA'!$B$4:$B$2000&gt;=H$4)*('Diário 3º PA'!$B$4:$B$2000&lt;=EOMONTH(H$4,0))*('Diário 3º PA'!$F$4:$F$2000)*(IF(Resumo!$Q$5="",1,'Diário 3º PA'!$O$4:$O$2000=Resumo!$Q$5)))
+SUMPRODUCT(('Diário 4º PA'!$E$4:$E$2000='Analítico Cx.'!$B11)*('Diário 4º PA'!$B$4:$B$2000&gt;=H$4)*('Diário 4º PA'!$B$4:$B$2000&lt;=EOMONTH(H$4,0))*('Diário 4º PA'!$F$4:$F$2000)*(IF(Resumo!$Q$5="",1,'Diário 4º PA'!$O$4:$O$2000=Resumo!$Q$5)))</f>
        <v>0</v>
      </c>
      <c r="I11" s="199">
        <f t="array" ref="I11">SUMPRODUCT(('Diário 1º PA'!$E$4:$E$2977='Analítico Cx.'!$B11)*('Diário 1º PA'!$B$4:$B$2977&gt;=I$4)*('Diário 1º PA'!$B$4:$B$2977&lt;=EOMONTH(I$4,0))*('Diário 1º PA'!$F$4:$F$2977)*(IF(Resumo!$Q$5="",1,'Diário 1º PA'!$O$4:$O$2977=Resumo!$Q$5)))
+SUMPRODUCT(('Diário 2º PA'!$E$4:$E$2000='Analítico Cx.'!$B11)*('Diário 2º PA'!$B$4:$B$2000&gt;=I$4)*('Diário 2º PA'!$B$4:$B$2000&lt;=EOMONTH(I$4,0))*('Diário 2º PA'!$F$4:$F$2000)*(IF(Resumo!$Q$5="",1,'Diário 2º PA'!$O$4:$O$2000=Resumo!$Q$5)))
+SUMPRODUCT(('Diário 3º PA'!$E$4:$E$2000='Analítico Cx.'!$B11)*('Diário 3º PA'!$B$4:$B$2000&gt;=I$4)*('Diário 3º PA'!$B$4:$B$2000&lt;=EOMONTH(I$4,0))*('Diário 3º PA'!$F$4:$F$2000)*(IF(Resumo!$Q$5="",1,'Diário 3º PA'!$O$4:$O$2000=Resumo!$Q$5)))
+SUMPRODUCT(('Diário 4º PA'!$E$4:$E$2000='Analítico Cx.'!$B11)*('Diário 4º PA'!$B$4:$B$2000&gt;=I$4)*('Diário 4º PA'!$B$4:$B$2000&lt;=EOMONTH(I$4,0))*('Diário 4º PA'!$F$4:$F$2000)*(IF(Resumo!$Q$5="",1,'Diário 4º PA'!$O$4:$O$2000=Resumo!$Q$5)))</f>
        <v>0</v>
      </c>
      <c r="J11" s="199">
        <f t="array" ref="J11">SUMPRODUCT(('Diário 1º PA'!$E$4:$E$2977='Analítico Cx.'!$B11)*('Diário 1º PA'!$B$4:$B$2977&gt;=J$4)*('Diário 1º PA'!$B$4:$B$2977&lt;=EOMONTH(J$4,0))*('Diário 1º PA'!$F$4:$F$2977)*(IF(Resumo!$Q$5="",1,'Diário 1º PA'!$O$4:$O$2977=Resumo!$Q$5)))
+SUMPRODUCT(('Diário 2º PA'!$E$4:$E$2000='Analítico Cx.'!$B11)*('Diário 2º PA'!$B$4:$B$2000&gt;=J$4)*('Diário 2º PA'!$B$4:$B$2000&lt;=EOMONTH(J$4,0))*('Diário 2º PA'!$F$4:$F$2000)*(IF(Resumo!$Q$5="",1,'Diário 2º PA'!$O$4:$O$2000=Resumo!$Q$5)))
+SUMPRODUCT(('Diário 3º PA'!$E$4:$E$2000='Analítico Cx.'!$B11)*('Diário 3º PA'!$B$4:$B$2000&gt;=J$4)*('Diário 3º PA'!$B$4:$B$2000&lt;=EOMONTH(J$4,0))*('Diário 3º PA'!$F$4:$F$2000)*(IF(Resumo!$Q$5="",1,'Diário 3º PA'!$O$4:$O$2000=Resumo!$Q$5)))
+SUMPRODUCT(('Diário 4º PA'!$E$4:$E$2000='Analítico Cx.'!$B11)*('Diário 4º PA'!$B$4:$B$2000&gt;=J$4)*('Diário 4º PA'!$B$4:$B$2000&lt;=EOMONTH(J$4,0))*('Diário 4º PA'!$F$4:$F$2000)*(IF(Resumo!$Q$5="",1,'Diário 4º PA'!$O$4:$O$2000=Resumo!$Q$5)))</f>
        <v>0</v>
      </c>
      <c r="K11" s="199">
        <f t="array" ref="K11">SUMPRODUCT(('Diário 1º PA'!$E$4:$E$2977='Analítico Cx.'!$B11)*('Diário 1º PA'!$B$4:$B$2977&gt;=K$4)*('Diário 1º PA'!$B$4:$B$2977&lt;=EOMONTH(K$4,0))*('Diário 1º PA'!$F$4:$F$2977)*(IF(Resumo!$Q$5="",1,'Diário 1º PA'!$O$4:$O$2977=Resumo!$Q$5)))
+SUMPRODUCT(('Diário 2º PA'!$E$4:$E$2000='Analítico Cx.'!$B11)*('Diário 2º PA'!$B$4:$B$2000&gt;=K$4)*('Diário 2º PA'!$B$4:$B$2000&lt;=EOMONTH(K$4,0))*('Diário 2º PA'!$F$4:$F$2000)*(IF(Resumo!$Q$5="",1,'Diário 2º PA'!$O$4:$O$2000=Resumo!$Q$5)))
+SUMPRODUCT(('Diário 3º PA'!$E$4:$E$2000='Analítico Cx.'!$B11)*('Diário 3º PA'!$B$4:$B$2000&gt;=K$4)*('Diário 3º PA'!$B$4:$B$2000&lt;=EOMONTH(K$4,0))*('Diário 3º PA'!$F$4:$F$2000)*(IF(Resumo!$Q$5="",1,'Diário 3º PA'!$O$4:$O$2000=Resumo!$Q$5)))
+SUMPRODUCT(('Diário 4º PA'!$E$4:$E$2000='Analítico Cx.'!$B11)*('Diário 4º PA'!$B$4:$B$2000&gt;=K$4)*('Diário 4º PA'!$B$4:$B$2000&lt;=EOMONTH(K$4,0))*('Diário 4º PA'!$F$4:$F$2000)*(IF(Resumo!$Q$5="",1,'Diário 4º PA'!$O$4:$O$2000=Resumo!$Q$5)))</f>
        <v>0</v>
      </c>
      <c r="L11" s="199">
        <f t="array" ref="L11">SUMPRODUCT(('Diário 1º PA'!$E$4:$E$2977='Analítico Cx.'!$B11)*('Diário 1º PA'!$B$4:$B$2977&gt;=L$4)*('Diário 1º PA'!$B$4:$B$2977&lt;=EOMONTH(L$4,0))*('Diário 1º PA'!$F$4:$F$2977)*(IF(Resumo!$Q$5="",1,'Diário 1º PA'!$O$4:$O$2977=Resumo!$Q$5)))
+SUMPRODUCT(('Diário 2º PA'!$E$4:$E$2000='Analítico Cx.'!$B11)*('Diário 2º PA'!$B$4:$B$2000&gt;=L$4)*('Diário 2º PA'!$B$4:$B$2000&lt;=EOMONTH(L$4,0))*('Diário 2º PA'!$F$4:$F$2000)*(IF(Resumo!$Q$5="",1,'Diário 2º PA'!$O$4:$O$2000=Resumo!$Q$5)))
+SUMPRODUCT(('Diário 3º PA'!$E$4:$E$2000='Analítico Cx.'!$B11)*('Diário 3º PA'!$B$4:$B$2000&gt;=L$4)*('Diário 3º PA'!$B$4:$B$2000&lt;=EOMONTH(L$4,0))*('Diário 3º PA'!$F$4:$F$2000)*(IF(Resumo!$Q$5="",1,'Diário 3º PA'!$O$4:$O$2000=Resumo!$Q$5)))
+SUMPRODUCT(('Diário 4º PA'!$E$4:$E$2000='Analítico Cx.'!$B11)*('Diário 4º PA'!$B$4:$B$2000&gt;=L$4)*('Diário 4º PA'!$B$4:$B$2000&lt;=EOMONTH(L$4,0))*('Diário 4º PA'!$F$4:$F$2000)*(IF(Resumo!$Q$5="",1,'Diário 4º PA'!$O$4:$O$2000=Resumo!$Q$5)))</f>
        <v>0</v>
      </c>
      <c r="M11" s="199">
        <f t="array" ref="M11">SUMPRODUCT(('Diário 1º PA'!$E$4:$E$2977='Analítico Cx.'!$B11)*('Diário 1º PA'!$B$4:$B$2977&gt;=M$4)*('Diário 1º PA'!$B$4:$B$2977&lt;=EOMONTH(M$4,0))*('Diário 1º PA'!$F$4:$F$2977)*(IF(Resumo!$Q$5="",1,'Diário 1º PA'!$O$4:$O$2977=Resumo!$Q$5)))
+SUMPRODUCT(('Diário 2º PA'!$E$4:$E$2000='Analítico Cx.'!$B11)*('Diário 2º PA'!$B$4:$B$2000&gt;=M$4)*('Diário 2º PA'!$B$4:$B$2000&lt;=EOMONTH(M$4,0))*('Diário 2º PA'!$F$4:$F$2000)*(IF(Resumo!$Q$5="",1,'Diário 2º PA'!$O$4:$O$2000=Resumo!$Q$5)))
+SUMPRODUCT(('Diário 3º PA'!$E$4:$E$2000='Analítico Cx.'!$B11)*('Diário 3º PA'!$B$4:$B$2000&gt;=M$4)*('Diário 3º PA'!$B$4:$B$2000&lt;=EOMONTH(M$4,0))*('Diário 3º PA'!$F$4:$F$2000)*(IF(Resumo!$Q$5="",1,'Diário 3º PA'!$O$4:$O$2000=Resumo!$Q$5)))
+SUMPRODUCT(('Diário 4º PA'!$E$4:$E$2000='Analítico Cx.'!$B11)*('Diário 4º PA'!$B$4:$B$2000&gt;=M$4)*('Diário 4º PA'!$B$4:$B$2000&lt;=EOMONTH(M$4,0))*('Diário 4º PA'!$F$4:$F$2000)*(IF(Resumo!$Q$5="",1,'Diário 4º PA'!$O$4:$O$2000=Resumo!$Q$5)))</f>
        <v>0</v>
      </c>
      <c r="N11" s="199">
        <f t="array" ref="N11">SUMPRODUCT(('Diário 1º PA'!$E$4:$E$2977='Analítico Cx.'!$B11)*('Diário 1º PA'!$B$4:$B$2977&gt;=N$4)*('Diário 1º PA'!$B$4:$B$2977&lt;=EOMONTH(N$4,0))*('Diário 1º PA'!$F$4:$F$2977)*(IF(Resumo!$Q$5="",1,'Diário 1º PA'!$O$4:$O$2977=Resumo!$Q$5)))
+SUMPRODUCT(('Diário 2º PA'!$E$4:$E$2000='Analítico Cx.'!$B11)*('Diário 2º PA'!$B$4:$B$2000&gt;=N$4)*('Diário 2º PA'!$B$4:$B$2000&lt;=EOMONTH(N$4,0))*('Diário 2º PA'!$F$4:$F$2000)*(IF(Resumo!$Q$5="",1,'Diário 2º PA'!$O$4:$O$2000=Resumo!$Q$5)))
+SUMPRODUCT(('Diário 3º PA'!$E$4:$E$2000='Analítico Cx.'!$B11)*('Diário 3º PA'!$B$4:$B$2000&gt;=N$4)*('Diário 3º PA'!$B$4:$B$2000&lt;=EOMONTH(N$4,0))*('Diário 3º PA'!$F$4:$F$2000)*(IF(Resumo!$Q$5="",1,'Diário 3º PA'!$O$4:$O$2000=Resumo!$Q$5)))
+SUMPRODUCT(('Diário 4º PA'!$E$4:$E$2000='Analítico Cx.'!$B11)*('Diário 4º PA'!$B$4:$B$2000&gt;=N$4)*('Diário 4º PA'!$B$4:$B$2000&lt;=EOMONTH(N$4,0))*('Diário 4º PA'!$F$4:$F$2000)*(IF(Resumo!$Q$5="",1,'Diário 4º PA'!$O$4:$O$2000=Resumo!$Q$5)))</f>
        <v>0</v>
      </c>
      <c r="O11" s="200">
        <f>SUM(C11:N11)</f>
        <v>1000000</v>
      </c>
      <c r="P11" s="201">
        <f>IF($O$15=0,0,O11/$O$15)</f>
        <v>0.25256669132088005</v>
      </c>
      <c r="Q11" s="174"/>
      <c r="R11" s="174"/>
      <c r="S11" s="174"/>
      <c r="T11" s="174"/>
      <c r="U11" s="174"/>
      <c r="V11" s="174"/>
      <c r="W11" s="174"/>
      <c r="X11" s="174"/>
      <c r="Y11" s="174"/>
      <c r="Z11" s="174"/>
    </row>
    <row r="12" spans="1:26" ht="23.25" customHeight="1" x14ac:dyDescent="0.2">
      <c r="A12" s="83" t="s">
        <v>95</v>
      </c>
      <c r="B12" s="84" t="s">
        <v>96</v>
      </c>
      <c r="C12" s="199">
        <f t="array" ref="C12">SUMPRODUCT(('Diário 1º PA'!$E$4:$E$2977='Analítico Cx.'!$B12)*('Diário 1º PA'!$B$4:$B$2977&gt;=C$4)*('Diário 1º PA'!$B$4:$B$2977&lt;=EOMONTH(C$4,0))*('Diário 1º PA'!$F$4:$F$2977)*(IF(Resumo!$Q$5="",1,'Diário 1º PA'!$O$4:$O$2977=Resumo!$Q$5)))
+SUMPRODUCT(('Diário 2º PA'!$E$4:$E$2000='Analítico Cx.'!$B12)*('Diário 2º PA'!$B$4:$B$2000&gt;=C$4)*('Diário 2º PA'!$B$4:$B$2000&lt;=EOMONTH(C$4,0))*('Diário 2º PA'!$F$4:$F$2000)*(IF(Resumo!$Q$5="",1,'Diário 2º PA'!$O$4:$O$2000=Resumo!$Q$5)))
+SUMPRODUCT(('Diário 3º PA'!$E$4:$E$2000='Analítico Cx.'!$B12)*('Diário 3º PA'!$B$4:$B$2000&gt;=C$4)*('Diário 3º PA'!$B$4:$B$2000&lt;=EOMONTH(C$4,0))*('Diário 3º PA'!$F$4:$F$2000)*(IF(Resumo!$Q$5="",1,'Diário 3º PA'!$O$4:$O$2000=Resumo!$Q$5)))
+SUMPRODUCT(('Diário 4º PA'!$E$4:$E$2000='Analítico Cx.'!$B12)*('Diário 4º PA'!$B$4:$B$2000&gt;=C$4)*('Diário 4º PA'!$B$4:$B$2000&lt;=EOMONTH(C$4,0))*('Diário 4º PA'!$F$4:$F$2000)*(IF(Resumo!$Q$5="",1,'Diário 4º PA'!$O$4:$O$2000=Resumo!$Q$5)))</f>
        <v>0</v>
      </c>
      <c r="D12" s="199">
        <f t="array" ref="D12">SUMPRODUCT(('Diário 1º PA'!$E$4:$E$2977='Analítico Cx.'!$B12)*('Diário 1º PA'!$B$4:$B$2977&gt;=D$4)*('Diário 1º PA'!$B$4:$B$2977&lt;=EOMONTH(D$4,0))*('Diário 1º PA'!$F$4:$F$2977)*(IF(Resumo!$Q$5="",1,'Diário 1º PA'!$O$4:$O$2977=Resumo!$Q$5)))
+SUMPRODUCT(('Diário 2º PA'!$E$4:$E$2000='Analítico Cx.'!$B12)*('Diário 2º PA'!$B$4:$B$2000&gt;=D$4)*('Diário 2º PA'!$B$4:$B$2000&lt;=EOMONTH(D$4,0))*('Diário 2º PA'!$F$4:$F$2000)*(IF(Resumo!$Q$5="",1,'Diário 2º PA'!$O$4:$O$2000=Resumo!$Q$5)))
+SUMPRODUCT(('Diário 3º PA'!$E$4:$E$2000='Analítico Cx.'!$B12)*('Diário 3º PA'!$B$4:$B$2000&gt;=D$4)*('Diário 3º PA'!$B$4:$B$2000&lt;=EOMONTH(D$4,0))*('Diário 3º PA'!$F$4:$F$2000)*(IF(Resumo!$Q$5="",1,'Diário 3º PA'!$O$4:$O$2000=Resumo!$Q$5)))
+SUMPRODUCT(('Diário 4º PA'!$E$4:$E$2000='Analítico Cx.'!$B12)*('Diário 4º PA'!$B$4:$B$2000&gt;=D$4)*('Diário 4º PA'!$B$4:$B$2000&lt;=EOMONTH(D$4,0))*('Diário 4º PA'!$F$4:$F$2000)*(IF(Resumo!$Q$5="",1,'Diário 4º PA'!$O$4:$O$2000=Resumo!$Q$5)))</f>
        <v>0</v>
      </c>
      <c r="E12" s="199">
        <f t="array" ref="E12">SUMPRODUCT(('Diário 1º PA'!$E$4:$E$2977='Analítico Cx.'!$B12)*('Diário 1º PA'!$B$4:$B$2977&gt;=E$4)*('Diário 1º PA'!$B$4:$B$2977&lt;=EOMONTH(E$4,0))*('Diário 1º PA'!$F$4:$F$2977)*(IF(Resumo!$Q$5="",1,'Diário 1º PA'!$O$4:$O$2977=Resumo!$Q$5)))
+SUMPRODUCT(('Diário 2º PA'!$E$4:$E$2000='Analítico Cx.'!$B12)*('Diário 2º PA'!$B$4:$B$2000&gt;=E$4)*('Diário 2º PA'!$B$4:$B$2000&lt;=EOMONTH(E$4,0))*('Diário 2º PA'!$F$4:$F$2000)*(IF(Resumo!$Q$5="",1,'Diário 2º PA'!$O$4:$O$2000=Resumo!$Q$5)))
+SUMPRODUCT(('Diário 3º PA'!$E$4:$E$2000='Analítico Cx.'!$B12)*('Diário 3º PA'!$B$4:$B$2000&gt;=E$4)*('Diário 3º PA'!$B$4:$B$2000&lt;=EOMONTH(E$4,0))*('Diário 3º PA'!$F$4:$F$2000)*(IF(Resumo!$Q$5="",1,'Diário 3º PA'!$O$4:$O$2000=Resumo!$Q$5)))
+SUMPRODUCT(('Diário 4º PA'!$E$4:$E$2000='Analítico Cx.'!$B12)*('Diário 4º PA'!$B$4:$B$2000&gt;=E$4)*('Diário 4º PA'!$B$4:$B$2000&lt;=EOMONTH(E$4,0))*('Diário 4º PA'!$F$4:$F$2000)*(IF(Resumo!$Q$5="",1,'Diário 4º PA'!$O$4:$O$2000=Resumo!$Q$5)))</f>
        <v>0</v>
      </c>
      <c r="F12" s="199">
        <f t="array" ref="F12">SUMPRODUCT(('Diário 1º PA'!$E$4:$E$2977='Analítico Cx.'!$B12)*('Diário 1º PA'!$B$4:$B$2977&gt;=F$4)*('Diário 1º PA'!$B$4:$B$2977&lt;=EOMONTH(F$4,0))*('Diário 1º PA'!$F$4:$F$2977)*(IF(Resumo!$Q$5="",1,'Diário 1º PA'!$O$4:$O$2977=Resumo!$Q$5)))
+SUMPRODUCT(('Diário 2º PA'!$E$4:$E$2000='Analítico Cx.'!$B12)*('Diário 2º PA'!$B$4:$B$2000&gt;=F$4)*('Diário 2º PA'!$B$4:$B$2000&lt;=EOMONTH(F$4,0))*('Diário 2º PA'!$F$4:$F$2000)*(IF(Resumo!$Q$5="",1,'Diário 2º PA'!$O$4:$O$2000=Resumo!$Q$5)))
+SUMPRODUCT(('Diário 3º PA'!$E$4:$E$2000='Analítico Cx.'!$B12)*('Diário 3º PA'!$B$4:$B$2000&gt;=F$4)*('Diário 3º PA'!$B$4:$B$2000&lt;=EOMONTH(F$4,0))*('Diário 3º PA'!$F$4:$F$2000)*(IF(Resumo!$Q$5="",1,'Diário 3º PA'!$O$4:$O$2000=Resumo!$Q$5)))
+SUMPRODUCT(('Diário 4º PA'!$E$4:$E$2000='Analítico Cx.'!$B12)*('Diário 4º PA'!$B$4:$B$2000&gt;=F$4)*('Diário 4º PA'!$B$4:$B$2000&lt;=EOMONTH(F$4,0))*('Diário 4º PA'!$F$4:$F$2000)*(IF(Resumo!$Q$5="",1,'Diário 4º PA'!$O$4:$O$2000=Resumo!$Q$5)))</f>
        <v>0</v>
      </c>
      <c r="G12" s="199">
        <f t="array" ref="G12">SUMPRODUCT(('Diário 1º PA'!$E$4:$E$2977='Analítico Cx.'!$B12)*('Diário 1º PA'!$B$4:$B$2977&gt;=G$4)*('Diário 1º PA'!$B$4:$B$2977&lt;=EOMONTH(G$4,0))*('Diário 1º PA'!$F$4:$F$2977)*(IF(Resumo!$Q$5="",1,'Diário 1º PA'!$O$4:$O$2977=Resumo!$Q$5)))
+SUMPRODUCT(('Diário 2º PA'!$E$4:$E$2000='Analítico Cx.'!$B12)*('Diário 2º PA'!$B$4:$B$2000&gt;=G$4)*('Diário 2º PA'!$B$4:$B$2000&lt;=EOMONTH(G$4,0))*('Diário 2º PA'!$F$4:$F$2000)*(IF(Resumo!$Q$5="",1,'Diário 2º PA'!$O$4:$O$2000=Resumo!$Q$5)))
+SUMPRODUCT(('Diário 3º PA'!$E$4:$E$2000='Analítico Cx.'!$B12)*('Diário 3º PA'!$B$4:$B$2000&gt;=G$4)*('Diário 3º PA'!$B$4:$B$2000&lt;=EOMONTH(G$4,0))*('Diário 3º PA'!$F$4:$F$2000)*(IF(Resumo!$Q$5="",1,'Diário 3º PA'!$O$4:$O$2000=Resumo!$Q$5)))
+SUMPRODUCT(('Diário 4º PA'!$E$4:$E$2000='Analítico Cx.'!$B12)*('Diário 4º PA'!$B$4:$B$2000&gt;=G$4)*('Diário 4º PA'!$B$4:$B$2000&lt;=EOMONTH(G$4,0))*('Diário 4º PA'!$F$4:$F$2000)*(IF(Resumo!$Q$5="",1,'Diário 4º PA'!$O$4:$O$2000=Resumo!$Q$5)))</f>
        <v>0</v>
      </c>
      <c r="H12" s="199">
        <f t="array" ref="H12">SUMPRODUCT(('Diário 1º PA'!$E$4:$E$2977='Analítico Cx.'!$B12)*('Diário 1º PA'!$B$4:$B$2977&gt;=H$4)*('Diário 1º PA'!$B$4:$B$2977&lt;=EOMONTH(H$4,0))*('Diário 1º PA'!$F$4:$F$2977)*(IF(Resumo!$Q$5="",1,'Diário 1º PA'!$O$4:$O$2977=Resumo!$Q$5)))
+SUMPRODUCT(('Diário 2º PA'!$E$4:$E$2000='Analítico Cx.'!$B12)*('Diário 2º PA'!$B$4:$B$2000&gt;=H$4)*('Diário 2º PA'!$B$4:$B$2000&lt;=EOMONTH(H$4,0))*('Diário 2º PA'!$F$4:$F$2000)*(IF(Resumo!$Q$5="",1,'Diário 2º PA'!$O$4:$O$2000=Resumo!$Q$5)))
+SUMPRODUCT(('Diário 3º PA'!$E$4:$E$2000='Analítico Cx.'!$B12)*('Diário 3º PA'!$B$4:$B$2000&gt;=H$4)*('Diário 3º PA'!$B$4:$B$2000&lt;=EOMONTH(H$4,0))*('Diário 3º PA'!$F$4:$F$2000)*(IF(Resumo!$Q$5="",1,'Diário 3º PA'!$O$4:$O$2000=Resumo!$Q$5)))
+SUMPRODUCT(('Diário 4º PA'!$E$4:$E$2000='Analítico Cx.'!$B12)*('Diário 4º PA'!$B$4:$B$2000&gt;=H$4)*('Diário 4º PA'!$B$4:$B$2000&lt;=EOMONTH(H$4,0))*('Diário 4º PA'!$F$4:$F$2000)*(IF(Resumo!$Q$5="",1,'Diário 4º PA'!$O$4:$O$2000=Resumo!$Q$5)))</f>
        <v>0</v>
      </c>
      <c r="I12" s="199">
        <f t="array" ref="I12">SUMPRODUCT(('Diário 1º PA'!$E$4:$E$2977='Analítico Cx.'!$B12)*('Diário 1º PA'!$B$4:$B$2977&gt;=I$4)*('Diário 1º PA'!$B$4:$B$2977&lt;=EOMONTH(I$4,0))*('Diário 1º PA'!$F$4:$F$2977)*(IF(Resumo!$Q$5="",1,'Diário 1º PA'!$O$4:$O$2977=Resumo!$Q$5)))
+SUMPRODUCT(('Diário 2º PA'!$E$4:$E$2000='Analítico Cx.'!$B12)*('Diário 2º PA'!$B$4:$B$2000&gt;=I$4)*('Diário 2º PA'!$B$4:$B$2000&lt;=EOMONTH(I$4,0))*('Diário 2º PA'!$F$4:$F$2000)*(IF(Resumo!$Q$5="",1,'Diário 2º PA'!$O$4:$O$2000=Resumo!$Q$5)))
+SUMPRODUCT(('Diário 3º PA'!$E$4:$E$2000='Analítico Cx.'!$B12)*('Diário 3º PA'!$B$4:$B$2000&gt;=I$4)*('Diário 3º PA'!$B$4:$B$2000&lt;=EOMONTH(I$4,0))*('Diário 3º PA'!$F$4:$F$2000)*(IF(Resumo!$Q$5="",1,'Diário 3º PA'!$O$4:$O$2000=Resumo!$Q$5)))
+SUMPRODUCT(('Diário 4º PA'!$E$4:$E$2000='Analítico Cx.'!$B12)*('Diário 4º PA'!$B$4:$B$2000&gt;=I$4)*('Diário 4º PA'!$B$4:$B$2000&lt;=EOMONTH(I$4,0))*('Diário 4º PA'!$F$4:$F$2000)*(IF(Resumo!$Q$5="",1,'Diário 4º PA'!$O$4:$O$2000=Resumo!$Q$5)))</f>
        <v>0</v>
      </c>
      <c r="J12" s="199">
        <f t="array" ref="J12">SUMPRODUCT(('Diário 1º PA'!$E$4:$E$2977='Analítico Cx.'!$B12)*('Diário 1º PA'!$B$4:$B$2977&gt;=J$4)*('Diário 1º PA'!$B$4:$B$2977&lt;=EOMONTH(J$4,0))*('Diário 1º PA'!$F$4:$F$2977)*(IF(Resumo!$Q$5="",1,'Diário 1º PA'!$O$4:$O$2977=Resumo!$Q$5)))
+SUMPRODUCT(('Diário 2º PA'!$E$4:$E$2000='Analítico Cx.'!$B12)*('Diário 2º PA'!$B$4:$B$2000&gt;=J$4)*('Diário 2º PA'!$B$4:$B$2000&lt;=EOMONTH(J$4,0))*('Diário 2º PA'!$F$4:$F$2000)*(IF(Resumo!$Q$5="",1,'Diário 2º PA'!$O$4:$O$2000=Resumo!$Q$5)))
+SUMPRODUCT(('Diário 3º PA'!$E$4:$E$2000='Analítico Cx.'!$B12)*('Diário 3º PA'!$B$4:$B$2000&gt;=J$4)*('Diário 3º PA'!$B$4:$B$2000&lt;=EOMONTH(J$4,0))*('Diário 3º PA'!$F$4:$F$2000)*(IF(Resumo!$Q$5="",1,'Diário 3º PA'!$O$4:$O$2000=Resumo!$Q$5)))
+SUMPRODUCT(('Diário 4º PA'!$E$4:$E$2000='Analítico Cx.'!$B12)*('Diário 4º PA'!$B$4:$B$2000&gt;=J$4)*('Diário 4º PA'!$B$4:$B$2000&lt;=EOMONTH(J$4,0))*('Diário 4º PA'!$F$4:$F$2000)*(IF(Resumo!$Q$5="",1,'Diário 4º PA'!$O$4:$O$2000=Resumo!$Q$5)))</f>
        <v>0</v>
      </c>
      <c r="K12" s="199">
        <f t="array" ref="K12">SUMPRODUCT(('Diário 1º PA'!$E$4:$E$2977='Analítico Cx.'!$B12)*('Diário 1º PA'!$B$4:$B$2977&gt;=K$4)*('Diário 1º PA'!$B$4:$B$2977&lt;=EOMONTH(K$4,0))*('Diário 1º PA'!$F$4:$F$2977)*(IF(Resumo!$Q$5="",1,'Diário 1º PA'!$O$4:$O$2977=Resumo!$Q$5)))
+SUMPRODUCT(('Diário 2º PA'!$E$4:$E$2000='Analítico Cx.'!$B12)*('Diário 2º PA'!$B$4:$B$2000&gt;=K$4)*('Diário 2º PA'!$B$4:$B$2000&lt;=EOMONTH(K$4,0))*('Diário 2º PA'!$F$4:$F$2000)*(IF(Resumo!$Q$5="",1,'Diário 2º PA'!$O$4:$O$2000=Resumo!$Q$5)))
+SUMPRODUCT(('Diário 3º PA'!$E$4:$E$2000='Analítico Cx.'!$B12)*('Diário 3º PA'!$B$4:$B$2000&gt;=K$4)*('Diário 3º PA'!$B$4:$B$2000&lt;=EOMONTH(K$4,0))*('Diário 3º PA'!$F$4:$F$2000)*(IF(Resumo!$Q$5="",1,'Diário 3º PA'!$O$4:$O$2000=Resumo!$Q$5)))
+SUMPRODUCT(('Diário 4º PA'!$E$4:$E$2000='Analítico Cx.'!$B12)*('Diário 4º PA'!$B$4:$B$2000&gt;=K$4)*('Diário 4º PA'!$B$4:$B$2000&lt;=EOMONTH(K$4,0))*('Diário 4º PA'!$F$4:$F$2000)*(IF(Resumo!$Q$5="",1,'Diário 4º PA'!$O$4:$O$2000=Resumo!$Q$5)))</f>
        <v>0</v>
      </c>
      <c r="L12" s="199">
        <f t="array" ref="L12">SUMPRODUCT(('Diário 1º PA'!$E$4:$E$2977='Analítico Cx.'!$B12)*('Diário 1º PA'!$B$4:$B$2977&gt;=L$4)*('Diário 1º PA'!$B$4:$B$2977&lt;=EOMONTH(L$4,0))*('Diário 1º PA'!$F$4:$F$2977)*(IF(Resumo!$Q$5="",1,'Diário 1º PA'!$O$4:$O$2977=Resumo!$Q$5)))
+SUMPRODUCT(('Diário 2º PA'!$E$4:$E$2000='Analítico Cx.'!$B12)*('Diário 2º PA'!$B$4:$B$2000&gt;=L$4)*('Diário 2º PA'!$B$4:$B$2000&lt;=EOMONTH(L$4,0))*('Diário 2º PA'!$F$4:$F$2000)*(IF(Resumo!$Q$5="",1,'Diário 2º PA'!$O$4:$O$2000=Resumo!$Q$5)))
+SUMPRODUCT(('Diário 3º PA'!$E$4:$E$2000='Analítico Cx.'!$B12)*('Diário 3º PA'!$B$4:$B$2000&gt;=L$4)*('Diário 3º PA'!$B$4:$B$2000&lt;=EOMONTH(L$4,0))*('Diário 3º PA'!$F$4:$F$2000)*(IF(Resumo!$Q$5="",1,'Diário 3º PA'!$O$4:$O$2000=Resumo!$Q$5)))
+SUMPRODUCT(('Diário 4º PA'!$E$4:$E$2000='Analítico Cx.'!$B12)*('Diário 4º PA'!$B$4:$B$2000&gt;=L$4)*('Diário 4º PA'!$B$4:$B$2000&lt;=EOMONTH(L$4,0))*('Diário 4º PA'!$F$4:$F$2000)*(IF(Resumo!$Q$5="",1,'Diário 4º PA'!$O$4:$O$2000=Resumo!$Q$5)))</f>
        <v>0</v>
      </c>
      <c r="M12" s="199">
        <f t="array" ref="M12">SUMPRODUCT(('Diário 1º PA'!$E$4:$E$2977='Analítico Cx.'!$B12)*('Diário 1º PA'!$B$4:$B$2977&gt;=M$4)*('Diário 1º PA'!$B$4:$B$2977&lt;=EOMONTH(M$4,0))*('Diário 1º PA'!$F$4:$F$2977)*(IF(Resumo!$Q$5="",1,'Diário 1º PA'!$O$4:$O$2977=Resumo!$Q$5)))
+SUMPRODUCT(('Diário 2º PA'!$E$4:$E$2000='Analítico Cx.'!$B12)*('Diário 2º PA'!$B$4:$B$2000&gt;=M$4)*('Diário 2º PA'!$B$4:$B$2000&lt;=EOMONTH(M$4,0))*('Diário 2º PA'!$F$4:$F$2000)*(IF(Resumo!$Q$5="",1,'Diário 2º PA'!$O$4:$O$2000=Resumo!$Q$5)))
+SUMPRODUCT(('Diário 3º PA'!$E$4:$E$2000='Analítico Cx.'!$B12)*('Diário 3º PA'!$B$4:$B$2000&gt;=M$4)*('Diário 3º PA'!$B$4:$B$2000&lt;=EOMONTH(M$4,0))*('Diário 3º PA'!$F$4:$F$2000)*(IF(Resumo!$Q$5="",1,'Diário 3º PA'!$O$4:$O$2000=Resumo!$Q$5)))
+SUMPRODUCT(('Diário 4º PA'!$E$4:$E$2000='Analítico Cx.'!$B12)*('Diário 4º PA'!$B$4:$B$2000&gt;=M$4)*('Diário 4º PA'!$B$4:$B$2000&lt;=EOMONTH(M$4,0))*('Diário 4º PA'!$F$4:$F$2000)*(IF(Resumo!$Q$5="",1,'Diário 4º PA'!$O$4:$O$2000=Resumo!$Q$5)))</f>
        <v>0</v>
      </c>
      <c r="N12" s="199">
        <f t="array" ref="N12">SUMPRODUCT(('Diário 1º PA'!$E$4:$E$2977='Analítico Cx.'!$B12)*('Diário 1º PA'!$B$4:$B$2977&gt;=N$4)*('Diário 1º PA'!$B$4:$B$2977&lt;=EOMONTH(N$4,0))*('Diário 1º PA'!$F$4:$F$2977)*(IF(Resumo!$Q$5="",1,'Diário 1º PA'!$O$4:$O$2977=Resumo!$Q$5)))
+SUMPRODUCT(('Diário 2º PA'!$E$4:$E$2000='Analítico Cx.'!$B12)*('Diário 2º PA'!$B$4:$B$2000&gt;=N$4)*('Diário 2º PA'!$B$4:$B$2000&lt;=EOMONTH(N$4,0))*('Diário 2º PA'!$F$4:$F$2000)*(IF(Resumo!$Q$5="",1,'Diário 2º PA'!$O$4:$O$2000=Resumo!$Q$5)))
+SUMPRODUCT(('Diário 3º PA'!$E$4:$E$2000='Analítico Cx.'!$B12)*('Diário 3º PA'!$B$4:$B$2000&gt;=N$4)*('Diário 3º PA'!$B$4:$B$2000&lt;=EOMONTH(N$4,0))*('Diário 3º PA'!$F$4:$F$2000)*(IF(Resumo!$Q$5="",1,'Diário 3º PA'!$O$4:$O$2000=Resumo!$Q$5)))
+SUMPRODUCT(('Diário 4º PA'!$E$4:$E$2000='Analítico Cx.'!$B12)*('Diário 4º PA'!$B$4:$B$2000&gt;=N$4)*('Diário 4º PA'!$B$4:$B$2000&lt;=EOMONTH(N$4,0))*('Diário 4º PA'!$F$4:$F$2000)*(IF(Resumo!$Q$5="",1,'Diário 4º PA'!$O$4:$O$2000=Resumo!$Q$5)))</f>
        <v>0</v>
      </c>
      <c r="O12" s="200">
        <f>SUM(C12:N12)</f>
        <v>0</v>
      </c>
      <c r="P12" s="201">
        <f>IF($O$15=0,0,O12/$O$15)</f>
        <v>0</v>
      </c>
      <c r="Q12" s="174"/>
      <c r="R12" s="174"/>
      <c r="S12" s="174"/>
      <c r="T12" s="174"/>
      <c r="U12" s="174"/>
      <c r="V12" s="174"/>
      <c r="W12" s="174"/>
      <c r="X12" s="174"/>
      <c r="Y12" s="174"/>
      <c r="Z12" s="174"/>
    </row>
    <row r="13" spans="1:26" ht="23.25" customHeight="1" x14ac:dyDescent="0.2">
      <c r="A13" s="83" t="s">
        <v>97</v>
      </c>
      <c r="B13" s="84" t="s">
        <v>98</v>
      </c>
      <c r="C13" s="199">
        <f t="array" ref="C13">SUMPRODUCT(('Diário 1º PA'!$E$4:$E$2977='Analítico Cx.'!$B13)*('Diário 1º PA'!$B$4:$B$2977&gt;=C$4)*('Diário 1º PA'!$B$4:$B$2977&lt;=EOMONTH(C$4,0))*('Diário 1º PA'!$F$4:$F$2977)*(IF(Resumo!$Q$5="",1,'Diário 1º PA'!$O$4:$O$2977=Resumo!$Q$5)))
+SUMPRODUCT(('Diário 2º PA'!$E$4:$E$2000='Analítico Cx.'!$B13)*('Diário 2º PA'!$B$4:$B$2000&gt;=C$4)*('Diário 2º PA'!$B$4:$B$2000&lt;=EOMONTH(C$4,0))*('Diário 2º PA'!$F$4:$F$2000)*(IF(Resumo!$Q$5="",1,'Diário 2º PA'!$O$4:$O$2000=Resumo!$Q$5)))
+SUMPRODUCT(('Diário 3º PA'!$E$4:$E$2000='Analítico Cx.'!$B13)*('Diário 3º PA'!$B$4:$B$2000&gt;=C$4)*('Diário 3º PA'!$B$4:$B$2000&lt;=EOMONTH(C$4,0))*('Diário 3º PA'!$F$4:$F$2000)*(IF(Resumo!$Q$5="",1,'Diário 3º PA'!$O$4:$O$2000=Resumo!$Q$5)))
+SUMPRODUCT(('Diário 4º PA'!$E$4:$E$2000='Analítico Cx.'!$B13)*('Diário 4º PA'!$B$4:$B$2000&gt;=C$4)*('Diário 4º PA'!$B$4:$B$2000&lt;=EOMONTH(C$4,0))*('Diário 4º PA'!$F$4:$F$2000)*(IF(Resumo!$Q$5="",1,'Diário 4º PA'!$O$4:$O$2000=Resumo!$Q$5)))</f>
        <v>0</v>
      </c>
      <c r="D13" s="199">
        <f t="array" ref="D13">SUMPRODUCT(('Diário 1º PA'!$E$4:$E$2977='Analítico Cx.'!$B13)*('Diário 1º PA'!$B$4:$B$2977&gt;=D$4)*('Diário 1º PA'!$B$4:$B$2977&lt;=EOMONTH(D$4,0))*('Diário 1º PA'!$F$4:$F$2977)*(IF(Resumo!$Q$5="",1,'Diário 1º PA'!$O$4:$O$2977=Resumo!$Q$5)))
+SUMPRODUCT(('Diário 2º PA'!$E$4:$E$2000='Analítico Cx.'!$B13)*('Diário 2º PA'!$B$4:$B$2000&gt;=D$4)*('Diário 2º PA'!$B$4:$B$2000&lt;=EOMONTH(D$4,0))*('Diário 2º PA'!$F$4:$F$2000)*(IF(Resumo!$Q$5="",1,'Diário 2º PA'!$O$4:$O$2000=Resumo!$Q$5)))
+SUMPRODUCT(('Diário 3º PA'!$E$4:$E$2000='Analítico Cx.'!$B13)*('Diário 3º PA'!$B$4:$B$2000&gt;=D$4)*('Diário 3º PA'!$B$4:$B$2000&lt;=EOMONTH(D$4,0))*('Diário 3º PA'!$F$4:$F$2000)*(IF(Resumo!$Q$5="",1,'Diário 3º PA'!$O$4:$O$2000=Resumo!$Q$5)))
+SUMPRODUCT(('Diário 4º PA'!$E$4:$E$2000='Analítico Cx.'!$B13)*('Diário 4º PA'!$B$4:$B$2000&gt;=D$4)*('Diário 4º PA'!$B$4:$B$2000&lt;=EOMONTH(D$4,0))*('Diário 4º PA'!$F$4:$F$2000)*(IF(Resumo!$Q$5="",1,'Diário 4º PA'!$O$4:$O$2000=Resumo!$Q$5)))</f>
        <v>1275</v>
      </c>
      <c r="E13" s="199">
        <f t="array" ref="E13">SUMPRODUCT(('Diário 1º PA'!$E$4:$E$2977='Analítico Cx.'!$B13)*('Diário 1º PA'!$B$4:$B$2977&gt;=E$4)*('Diário 1º PA'!$B$4:$B$2977&lt;=EOMONTH(E$4,0))*('Diário 1º PA'!$F$4:$F$2977)*(IF(Resumo!$Q$5="",1,'Diário 1º PA'!$O$4:$O$2977=Resumo!$Q$5)))
+SUMPRODUCT(('Diário 2º PA'!$E$4:$E$2000='Analítico Cx.'!$B13)*('Diário 2º PA'!$B$4:$B$2000&gt;=E$4)*('Diário 2º PA'!$B$4:$B$2000&lt;=EOMONTH(E$4,0))*('Diário 2º PA'!$F$4:$F$2000)*(IF(Resumo!$Q$5="",1,'Diário 2º PA'!$O$4:$O$2000=Resumo!$Q$5)))
+SUMPRODUCT(('Diário 3º PA'!$E$4:$E$2000='Analítico Cx.'!$B13)*('Diário 3º PA'!$B$4:$B$2000&gt;=E$4)*('Diário 3º PA'!$B$4:$B$2000&lt;=EOMONTH(E$4,0))*('Diário 3º PA'!$F$4:$F$2000)*(IF(Resumo!$Q$5="",1,'Diário 3º PA'!$O$4:$O$2000=Resumo!$Q$5)))
+SUMPRODUCT(('Diário 4º PA'!$E$4:$E$2000='Analítico Cx.'!$B13)*('Diário 4º PA'!$B$4:$B$2000&gt;=E$4)*('Diário 4º PA'!$B$4:$B$2000&lt;=EOMONTH(E$4,0))*('Diário 4º PA'!$F$4:$F$2000)*(IF(Resumo!$Q$5="",1,'Diário 4º PA'!$O$4:$O$2000=Resumo!$Q$5)))</f>
        <v>0</v>
      </c>
      <c r="F13" s="199">
        <f t="array" ref="F13">SUMPRODUCT(('Diário 1º PA'!$E$4:$E$2977='Analítico Cx.'!$B13)*('Diário 1º PA'!$B$4:$B$2977&gt;=F$4)*('Diário 1º PA'!$B$4:$B$2977&lt;=EOMONTH(F$4,0))*('Diário 1º PA'!$F$4:$F$2977)*(IF(Resumo!$Q$5="",1,'Diário 1º PA'!$O$4:$O$2977=Resumo!$Q$5)))
+SUMPRODUCT(('Diário 2º PA'!$E$4:$E$2000='Analítico Cx.'!$B13)*('Diário 2º PA'!$B$4:$B$2000&gt;=F$4)*('Diário 2º PA'!$B$4:$B$2000&lt;=EOMONTH(F$4,0))*('Diário 2º PA'!$F$4:$F$2000)*(IF(Resumo!$Q$5="",1,'Diário 2º PA'!$O$4:$O$2000=Resumo!$Q$5)))
+SUMPRODUCT(('Diário 3º PA'!$E$4:$E$2000='Analítico Cx.'!$B13)*('Diário 3º PA'!$B$4:$B$2000&gt;=F$4)*('Diário 3º PA'!$B$4:$B$2000&lt;=EOMONTH(F$4,0))*('Diário 3º PA'!$F$4:$F$2000)*(IF(Resumo!$Q$5="",1,'Diário 3º PA'!$O$4:$O$2000=Resumo!$Q$5)))
+SUMPRODUCT(('Diário 4º PA'!$E$4:$E$2000='Analítico Cx.'!$B13)*('Diário 4º PA'!$B$4:$B$2000&gt;=F$4)*('Diário 4º PA'!$B$4:$B$2000&lt;=EOMONTH(F$4,0))*('Diário 4º PA'!$F$4:$F$2000)*(IF(Resumo!$Q$5="",1,'Diário 4º PA'!$O$4:$O$2000=Resumo!$Q$5)))</f>
        <v>0</v>
      </c>
      <c r="G13" s="199">
        <f t="array" ref="G13">SUMPRODUCT(('Diário 1º PA'!$E$4:$E$2977='Analítico Cx.'!$B13)*('Diário 1º PA'!$B$4:$B$2977&gt;=G$4)*('Diário 1º PA'!$B$4:$B$2977&lt;=EOMONTH(G$4,0))*('Diário 1º PA'!$F$4:$F$2977)*(IF(Resumo!$Q$5="",1,'Diário 1º PA'!$O$4:$O$2977=Resumo!$Q$5)))
+SUMPRODUCT(('Diário 2º PA'!$E$4:$E$2000='Analítico Cx.'!$B13)*('Diário 2º PA'!$B$4:$B$2000&gt;=G$4)*('Diário 2º PA'!$B$4:$B$2000&lt;=EOMONTH(G$4,0))*('Diário 2º PA'!$F$4:$F$2000)*(IF(Resumo!$Q$5="",1,'Diário 2º PA'!$O$4:$O$2000=Resumo!$Q$5)))
+SUMPRODUCT(('Diário 3º PA'!$E$4:$E$2000='Analítico Cx.'!$B13)*('Diário 3º PA'!$B$4:$B$2000&gt;=G$4)*('Diário 3º PA'!$B$4:$B$2000&lt;=EOMONTH(G$4,0))*('Diário 3º PA'!$F$4:$F$2000)*(IF(Resumo!$Q$5="",1,'Diário 3º PA'!$O$4:$O$2000=Resumo!$Q$5)))
+SUMPRODUCT(('Diário 4º PA'!$E$4:$E$2000='Analítico Cx.'!$B13)*('Diário 4º PA'!$B$4:$B$2000&gt;=G$4)*('Diário 4º PA'!$B$4:$B$2000&lt;=EOMONTH(G$4,0))*('Diário 4º PA'!$F$4:$F$2000)*(IF(Resumo!$Q$5="",1,'Diário 4º PA'!$O$4:$O$2000=Resumo!$Q$5)))</f>
        <v>0</v>
      </c>
      <c r="H13" s="199">
        <f t="array" ref="H13">SUMPRODUCT(('Diário 1º PA'!$E$4:$E$2977='Analítico Cx.'!$B13)*('Diário 1º PA'!$B$4:$B$2977&gt;=H$4)*('Diário 1º PA'!$B$4:$B$2977&lt;=EOMONTH(H$4,0))*('Diário 1º PA'!$F$4:$F$2977)*(IF(Resumo!$Q$5="",1,'Diário 1º PA'!$O$4:$O$2977=Resumo!$Q$5)))
+SUMPRODUCT(('Diário 2º PA'!$E$4:$E$2000='Analítico Cx.'!$B13)*('Diário 2º PA'!$B$4:$B$2000&gt;=H$4)*('Diário 2º PA'!$B$4:$B$2000&lt;=EOMONTH(H$4,0))*('Diário 2º PA'!$F$4:$F$2000)*(IF(Resumo!$Q$5="",1,'Diário 2º PA'!$O$4:$O$2000=Resumo!$Q$5)))
+SUMPRODUCT(('Diário 3º PA'!$E$4:$E$2000='Analítico Cx.'!$B13)*('Diário 3º PA'!$B$4:$B$2000&gt;=H$4)*('Diário 3º PA'!$B$4:$B$2000&lt;=EOMONTH(H$4,0))*('Diário 3º PA'!$F$4:$F$2000)*(IF(Resumo!$Q$5="",1,'Diário 3º PA'!$O$4:$O$2000=Resumo!$Q$5)))
+SUMPRODUCT(('Diário 4º PA'!$E$4:$E$2000='Analítico Cx.'!$B13)*('Diário 4º PA'!$B$4:$B$2000&gt;=H$4)*('Diário 4º PA'!$B$4:$B$2000&lt;=EOMONTH(H$4,0))*('Diário 4º PA'!$F$4:$F$2000)*(IF(Resumo!$Q$5="",1,'Diário 4º PA'!$O$4:$O$2000=Resumo!$Q$5)))</f>
        <v>0</v>
      </c>
      <c r="I13" s="199">
        <f t="array" ref="I13">SUMPRODUCT(('Diário 1º PA'!$E$4:$E$2977='Analítico Cx.'!$B13)*('Diário 1º PA'!$B$4:$B$2977&gt;=I$4)*('Diário 1º PA'!$B$4:$B$2977&lt;=EOMONTH(I$4,0))*('Diário 1º PA'!$F$4:$F$2977)*(IF(Resumo!$Q$5="",1,'Diário 1º PA'!$O$4:$O$2977=Resumo!$Q$5)))
+SUMPRODUCT(('Diário 2º PA'!$E$4:$E$2000='Analítico Cx.'!$B13)*('Diário 2º PA'!$B$4:$B$2000&gt;=I$4)*('Diário 2º PA'!$B$4:$B$2000&lt;=EOMONTH(I$4,0))*('Diário 2º PA'!$F$4:$F$2000)*(IF(Resumo!$Q$5="",1,'Diário 2º PA'!$O$4:$O$2000=Resumo!$Q$5)))
+SUMPRODUCT(('Diário 3º PA'!$E$4:$E$2000='Analítico Cx.'!$B13)*('Diário 3º PA'!$B$4:$B$2000&gt;=I$4)*('Diário 3º PA'!$B$4:$B$2000&lt;=EOMONTH(I$4,0))*('Diário 3º PA'!$F$4:$F$2000)*(IF(Resumo!$Q$5="",1,'Diário 3º PA'!$O$4:$O$2000=Resumo!$Q$5)))
+SUMPRODUCT(('Diário 4º PA'!$E$4:$E$2000='Analítico Cx.'!$B13)*('Diário 4º PA'!$B$4:$B$2000&gt;=I$4)*('Diário 4º PA'!$B$4:$B$2000&lt;=EOMONTH(I$4,0))*('Diário 4º PA'!$F$4:$F$2000)*(IF(Resumo!$Q$5="",1,'Diário 4º PA'!$O$4:$O$2000=Resumo!$Q$5)))</f>
        <v>0</v>
      </c>
      <c r="J13" s="199">
        <f t="array" ref="J13">SUMPRODUCT(('Diário 1º PA'!$E$4:$E$2977='Analítico Cx.'!$B13)*('Diário 1º PA'!$B$4:$B$2977&gt;=J$4)*('Diário 1º PA'!$B$4:$B$2977&lt;=EOMONTH(J$4,0))*('Diário 1º PA'!$F$4:$F$2977)*(IF(Resumo!$Q$5="",1,'Diário 1º PA'!$O$4:$O$2977=Resumo!$Q$5)))
+SUMPRODUCT(('Diário 2º PA'!$E$4:$E$2000='Analítico Cx.'!$B13)*('Diário 2º PA'!$B$4:$B$2000&gt;=J$4)*('Diário 2º PA'!$B$4:$B$2000&lt;=EOMONTH(J$4,0))*('Diário 2º PA'!$F$4:$F$2000)*(IF(Resumo!$Q$5="",1,'Diário 2º PA'!$O$4:$O$2000=Resumo!$Q$5)))
+SUMPRODUCT(('Diário 3º PA'!$E$4:$E$2000='Analítico Cx.'!$B13)*('Diário 3º PA'!$B$4:$B$2000&gt;=J$4)*('Diário 3º PA'!$B$4:$B$2000&lt;=EOMONTH(J$4,0))*('Diário 3º PA'!$F$4:$F$2000)*(IF(Resumo!$Q$5="",1,'Diário 3º PA'!$O$4:$O$2000=Resumo!$Q$5)))
+SUMPRODUCT(('Diário 4º PA'!$E$4:$E$2000='Analítico Cx.'!$B13)*('Diário 4º PA'!$B$4:$B$2000&gt;=J$4)*('Diário 4º PA'!$B$4:$B$2000&lt;=EOMONTH(J$4,0))*('Diário 4º PA'!$F$4:$F$2000)*(IF(Resumo!$Q$5="",1,'Diário 4º PA'!$O$4:$O$2000=Resumo!$Q$5)))</f>
        <v>0</v>
      </c>
      <c r="K13" s="199">
        <f t="array" ref="K13">SUMPRODUCT(('Diário 1º PA'!$E$4:$E$2977='Analítico Cx.'!$B13)*('Diário 1º PA'!$B$4:$B$2977&gt;=K$4)*('Diário 1º PA'!$B$4:$B$2977&lt;=EOMONTH(K$4,0))*('Diário 1º PA'!$F$4:$F$2977)*(IF(Resumo!$Q$5="",1,'Diário 1º PA'!$O$4:$O$2977=Resumo!$Q$5)))
+SUMPRODUCT(('Diário 2º PA'!$E$4:$E$2000='Analítico Cx.'!$B13)*('Diário 2º PA'!$B$4:$B$2000&gt;=K$4)*('Diário 2º PA'!$B$4:$B$2000&lt;=EOMONTH(K$4,0))*('Diário 2º PA'!$F$4:$F$2000)*(IF(Resumo!$Q$5="",1,'Diário 2º PA'!$O$4:$O$2000=Resumo!$Q$5)))
+SUMPRODUCT(('Diário 3º PA'!$E$4:$E$2000='Analítico Cx.'!$B13)*('Diário 3º PA'!$B$4:$B$2000&gt;=K$4)*('Diário 3º PA'!$B$4:$B$2000&lt;=EOMONTH(K$4,0))*('Diário 3º PA'!$F$4:$F$2000)*(IF(Resumo!$Q$5="",1,'Diário 3º PA'!$O$4:$O$2000=Resumo!$Q$5)))
+SUMPRODUCT(('Diário 4º PA'!$E$4:$E$2000='Analítico Cx.'!$B13)*('Diário 4º PA'!$B$4:$B$2000&gt;=K$4)*('Diário 4º PA'!$B$4:$B$2000&lt;=EOMONTH(K$4,0))*('Diário 4º PA'!$F$4:$F$2000)*(IF(Resumo!$Q$5="",1,'Diário 4º PA'!$O$4:$O$2000=Resumo!$Q$5)))</f>
        <v>0</v>
      </c>
      <c r="L13" s="199">
        <f t="array" ref="L13">SUMPRODUCT(('Diário 1º PA'!$E$4:$E$2977='Analítico Cx.'!$B13)*('Diário 1º PA'!$B$4:$B$2977&gt;=L$4)*('Diário 1º PA'!$B$4:$B$2977&lt;=EOMONTH(L$4,0))*('Diário 1º PA'!$F$4:$F$2977)*(IF(Resumo!$Q$5="",1,'Diário 1º PA'!$O$4:$O$2977=Resumo!$Q$5)))
+SUMPRODUCT(('Diário 2º PA'!$E$4:$E$2000='Analítico Cx.'!$B13)*('Diário 2º PA'!$B$4:$B$2000&gt;=L$4)*('Diário 2º PA'!$B$4:$B$2000&lt;=EOMONTH(L$4,0))*('Diário 2º PA'!$F$4:$F$2000)*(IF(Resumo!$Q$5="",1,'Diário 2º PA'!$O$4:$O$2000=Resumo!$Q$5)))
+SUMPRODUCT(('Diário 3º PA'!$E$4:$E$2000='Analítico Cx.'!$B13)*('Diário 3º PA'!$B$4:$B$2000&gt;=L$4)*('Diário 3º PA'!$B$4:$B$2000&lt;=EOMONTH(L$4,0))*('Diário 3º PA'!$F$4:$F$2000)*(IF(Resumo!$Q$5="",1,'Diário 3º PA'!$O$4:$O$2000=Resumo!$Q$5)))
+SUMPRODUCT(('Diário 4º PA'!$E$4:$E$2000='Analítico Cx.'!$B13)*('Diário 4º PA'!$B$4:$B$2000&gt;=L$4)*('Diário 4º PA'!$B$4:$B$2000&lt;=EOMONTH(L$4,0))*('Diário 4º PA'!$F$4:$F$2000)*(IF(Resumo!$Q$5="",1,'Diário 4º PA'!$O$4:$O$2000=Resumo!$Q$5)))</f>
        <v>0</v>
      </c>
      <c r="M13" s="199">
        <f t="array" ref="M13">SUMPRODUCT(('Diário 1º PA'!$E$4:$E$2977='Analítico Cx.'!$B13)*('Diário 1º PA'!$B$4:$B$2977&gt;=M$4)*('Diário 1º PA'!$B$4:$B$2977&lt;=EOMONTH(M$4,0))*('Diário 1º PA'!$F$4:$F$2977)*(IF(Resumo!$Q$5="",1,'Diário 1º PA'!$O$4:$O$2977=Resumo!$Q$5)))
+SUMPRODUCT(('Diário 2º PA'!$E$4:$E$2000='Analítico Cx.'!$B13)*('Diário 2º PA'!$B$4:$B$2000&gt;=M$4)*('Diário 2º PA'!$B$4:$B$2000&lt;=EOMONTH(M$4,0))*('Diário 2º PA'!$F$4:$F$2000)*(IF(Resumo!$Q$5="",1,'Diário 2º PA'!$O$4:$O$2000=Resumo!$Q$5)))
+SUMPRODUCT(('Diário 3º PA'!$E$4:$E$2000='Analítico Cx.'!$B13)*('Diário 3º PA'!$B$4:$B$2000&gt;=M$4)*('Diário 3º PA'!$B$4:$B$2000&lt;=EOMONTH(M$4,0))*('Diário 3º PA'!$F$4:$F$2000)*(IF(Resumo!$Q$5="",1,'Diário 3º PA'!$O$4:$O$2000=Resumo!$Q$5)))
+SUMPRODUCT(('Diário 4º PA'!$E$4:$E$2000='Analítico Cx.'!$B13)*('Diário 4º PA'!$B$4:$B$2000&gt;=M$4)*('Diário 4º PA'!$B$4:$B$2000&lt;=EOMONTH(M$4,0))*('Diário 4º PA'!$F$4:$F$2000)*(IF(Resumo!$Q$5="",1,'Diário 4º PA'!$O$4:$O$2000=Resumo!$Q$5)))</f>
        <v>0</v>
      </c>
      <c r="N13" s="199">
        <f t="array" ref="N13">SUMPRODUCT(('Diário 1º PA'!$E$4:$E$2977='Analítico Cx.'!$B13)*('Diário 1º PA'!$B$4:$B$2977&gt;=N$4)*('Diário 1º PA'!$B$4:$B$2977&lt;=EOMONTH(N$4,0))*('Diário 1º PA'!$F$4:$F$2977)*(IF(Resumo!$Q$5="",1,'Diário 1º PA'!$O$4:$O$2977=Resumo!$Q$5)))
+SUMPRODUCT(('Diário 2º PA'!$E$4:$E$2000='Analítico Cx.'!$B13)*('Diário 2º PA'!$B$4:$B$2000&gt;=N$4)*('Diário 2º PA'!$B$4:$B$2000&lt;=EOMONTH(N$4,0))*('Diário 2º PA'!$F$4:$F$2000)*(IF(Resumo!$Q$5="",1,'Diário 2º PA'!$O$4:$O$2000=Resumo!$Q$5)))
+SUMPRODUCT(('Diário 3º PA'!$E$4:$E$2000='Analítico Cx.'!$B13)*('Diário 3º PA'!$B$4:$B$2000&gt;=N$4)*('Diário 3º PA'!$B$4:$B$2000&lt;=EOMONTH(N$4,0))*('Diário 3º PA'!$F$4:$F$2000)*(IF(Resumo!$Q$5="",1,'Diário 3º PA'!$O$4:$O$2000=Resumo!$Q$5)))
+SUMPRODUCT(('Diário 4º PA'!$E$4:$E$2000='Analítico Cx.'!$B13)*('Diário 4º PA'!$B$4:$B$2000&gt;=N$4)*('Diário 4º PA'!$B$4:$B$2000&lt;=EOMONTH(N$4,0))*('Diário 4º PA'!$F$4:$F$2000)*(IF(Resumo!$Q$5="",1,'Diário 4º PA'!$O$4:$O$2000=Resumo!$Q$5)))</f>
        <v>0</v>
      </c>
      <c r="O13" s="200">
        <f>SUM(C13:N13)</f>
        <v>1275</v>
      </c>
      <c r="P13" s="201">
        <f>IF($O$15=0,0,O13/$O$15)</f>
        <v>3.2202253143412206E-4</v>
      </c>
      <c r="Q13" s="174"/>
      <c r="R13" s="174"/>
      <c r="S13" s="202"/>
      <c r="T13" s="174"/>
      <c r="U13" s="174"/>
      <c r="V13" s="174"/>
      <c r="W13" s="174"/>
      <c r="X13" s="174"/>
      <c r="Y13" s="174"/>
      <c r="Z13" s="174"/>
    </row>
    <row r="14" spans="1:26" ht="23.25" customHeight="1" x14ac:dyDescent="0.2">
      <c r="A14" s="203"/>
      <c r="B14" s="204" t="s">
        <v>99</v>
      </c>
      <c r="C14" s="205">
        <f t="shared" ref="C14:O14" si="1">SUBTOTAL(109,C11:C13)</f>
        <v>0</v>
      </c>
      <c r="D14" s="205">
        <f t="shared" si="1"/>
        <v>1275</v>
      </c>
      <c r="E14" s="205">
        <f t="shared" si="1"/>
        <v>1000000</v>
      </c>
      <c r="F14" s="205">
        <f t="shared" si="1"/>
        <v>0</v>
      </c>
      <c r="G14" s="205">
        <f t="shared" si="1"/>
        <v>0</v>
      </c>
      <c r="H14" s="205">
        <f t="shared" si="1"/>
        <v>0</v>
      </c>
      <c r="I14" s="205">
        <f t="shared" si="1"/>
        <v>0</v>
      </c>
      <c r="J14" s="205">
        <f t="shared" si="1"/>
        <v>0</v>
      </c>
      <c r="K14" s="205">
        <f t="shared" si="1"/>
        <v>0</v>
      </c>
      <c r="L14" s="205">
        <f t="shared" si="1"/>
        <v>0</v>
      </c>
      <c r="M14" s="205">
        <f t="shared" si="1"/>
        <v>0</v>
      </c>
      <c r="N14" s="205">
        <f t="shared" si="1"/>
        <v>0</v>
      </c>
      <c r="O14" s="205">
        <f t="shared" si="1"/>
        <v>1001275</v>
      </c>
      <c r="P14" s="206">
        <f>IF($O$15=0,0,O14/$O$15)</f>
        <v>0.25288871385231415</v>
      </c>
      <c r="Q14" s="174"/>
      <c r="R14" s="174"/>
      <c r="S14" s="174"/>
      <c r="T14" s="174"/>
      <c r="U14" s="174"/>
      <c r="V14" s="174"/>
      <c r="W14" s="174"/>
      <c r="X14" s="174"/>
      <c r="Y14" s="174"/>
      <c r="Z14" s="174"/>
    </row>
    <row r="15" spans="1:26" ht="23.25" customHeight="1" x14ac:dyDescent="0.2">
      <c r="A15" s="116" t="s">
        <v>151</v>
      </c>
      <c r="B15" s="207"/>
      <c r="C15" s="180">
        <f t="shared" ref="C15:O15" si="2">SUBTOTAL(109,C8:C13)</f>
        <v>31050.639999999999</v>
      </c>
      <c r="D15" s="180">
        <f t="shared" si="2"/>
        <v>2872981.57</v>
      </c>
      <c r="E15" s="180">
        <f t="shared" si="2"/>
        <v>1055318.07</v>
      </c>
      <c r="F15" s="180">
        <f t="shared" si="2"/>
        <v>0</v>
      </c>
      <c r="G15" s="180">
        <f t="shared" si="2"/>
        <v>0</v>
      </c>
      <c r="H15" s="180">
        <f t="shared" si="2"/>
        <v>0</v>
      </c>
      <c r="I15" s="180">
        <f t="shared" si="2"/>
        <v>0</v>
      </c>
      <c r="J15" s="180">
        <f t="shared" si="2"/>
        <v>0</v>
      </c>
      <c r="K15" s="180">
        <f t="shared" si="2"/>
        <v>0</v>
      </c>
      <c r="L15" s="180">
        <f t="shared" si="2"/>
        <v>0</v>
      </c>
      <c r="M15" s="180">
        <f t="shared" si="2"/>
        <v>0</v>
      </c>
      <c r="N15" s="180">
        <f t="shared" si="2"/>
        <v>0</v>
      </c>
      <c r="O15" s="180">
        <f t="shared" si="2"/>
        <v>3959350.2800000003</v>
      </c>
      <c r="P15" s="208">
        <f>IF($O$15=0,0,O15/$O$15)</f>
        <v>1</v>
      </c>
      <c r="Q15" s="174"/>
      <c r="R15" s="174"/>
      <c r="S15" s="174"/>
      <c r="T15" s="174"/>
      <c r="U15" s="174"/>
      <c r="V15" s="174"/>
      <c r="W15" s="174"/>
      <c r="X15" s="174"/>
      <c r="Y15" s="174"/>
      <c r="Z15" s="174"/>
    </row>
    <row r="16" spans="1:26" ht="23.25" customHeight="1" x14ac:dyDescent="0.2">
      <c r="A16" s="209"/>
      <c r="B16" s="210"/>
      <c r="C16" s="211"/>
      <c r="D16" s="211"/>
      <c r="E16" s="211"/>
      <c r="F16" s="211"/>
      <c r="G16" s="211"/>
      <c r="H16" s="211"/>
      <c r="I16" s="211"/>
      <c r="J16" s="211"/>
      <c r="K16" s="211"/>
      <c r="L16" s="211"/>
      <c r="M16" s="211"/>
      <c r="N16" s="211"/>
      <c r="O16" s="211"/>
      <c r="P16" s="174"/>
      <c r="Q16" s="174"/>
      <c r="R16" s="174"/>
      <c r="S16" s="174"/>
      <c r="T16" s="174"/>
      <c r="U16" s="174"/>
      <c r="V16" s="174"/>
      <c r="W16" s="174"/>
      <c r="X16" s="174"/>
      <c r="Y16" s="174"/>
      <c r="Z16" s="174"/>
    </row>
    <row r="17" spans="1:26" ht="23.25" customHeight="1" x14ac:dyDescent="0.2">
      <c r="A17" s="212">
        <v>2</v>
      </c>
      <c r="B17" s="104" t="s">
        <v>101</v>
      </c>
      <c r="C17" s="184"/>
      <c r="D17" s="184"/>
      <c r="E17" s="184"/>
      <c r="F17" s="184"/>
      <c r="G17" s="184"/>
      <c r="H17" s="184"/>
      <c r="I17" s="184"/>
      <c r="J17" s="184"/>
      <c r="K17" s="184"/>
      <c r="L17" s="184"/>
      <c r="M17" s="184"/>
      <c r="N17" s="184"/>
      <c r="O17" s="184"/>
      <c r="P17" s="184"/>
      <c r="Q17" s="174"/>
      <c r="R17" s="174"/>
      <c r="S17" s="174"/>
      <c r="T17" s="174"/>
      <c r="U17" s="174"/>
      <c r="V17" s="174"/>
      <c r="W17" s="174"/>
      <c r="X17" s="174"/>
      <c r="Y17" s="174"/>
      <c r="Z17" s="174"/>
    </row>
    <row r="18" spans="1:26" ht="23.25" customHeight="1" x14ac:dyDescent="0.2">
      <c r="A18" s="196" t="s">
        <v>102</v>
      </c>
      <c r="B18" s="213" t="s">
        <v>103</v>
      </c>
      <c r="C18" s="214"/>
      <c r="D18" s="214"/>
      <c r="E18" s="214"/>
      <c r="F18" s="214"/>
      <c r="G18" s="214"/>
      <c r="H18" s="214"/>
      <c r="I18" s="214"/>
      <c r="J18" s="214"/>
      <c r="K18" s="214"/>
      <c r="L18" s="214"/>
      <c r="M18" s="214"/>
      <c r="N18" s="214"/>
      <c r="O18" s="214"/>
      <c r="P18" s="215"/>
      <c r="Q18" s="174"/>
      <c r="R18" s="174"/>
      <c r="S18" s="174"/>
      <c r="T18" s="174"/>
      <c r="U18" s="174"/>
      <c r="V18" s="174"/>
      <c r="W18" s="174"/>
      <c r="X18" s="174"/>
      <c r="Y18" s="174"/>
      <c r="Z18" s="174"/>
    </row>
    <row r="19" spans="1:26" ht="23.25" customHeight="1" x14ac:dyDescent="0.2">
      <c r="A19" s="216" t="s">
        <v>104</v>
      </c>
      <c r="B19" s="217" t="s">
        <v>152</v>
      </c>
      <c r="C19" s="218"/>
      <c r="D19" s="218"/>
      <c r="E19" s="218"/>
      <c r="F19" s="218"/>
      <c r="G19" s="218"/>
      <c r="H19" s="218"/>
      <c r="I19" s="218"/>
      <c r="J19" s="218"/>
      <c r="K19" s="218"/>
      <c r="L19" s="218"/>
      <c r="M19" s="218"/>
      <c r="N19" s="218"/>
      <c r="O19" s="218"/>
      <c r="P19" s="219"/>
      <c r="Q19" s="174"/>
      <c r="R19" s="174"/>
      <c r="S19" s="174"/>
      <c r="T19" s="174"/>
      <c r="U19" s="174"/>
      <c r="V19" s="174"/>
      <c r="W19" s="174"/>
      <c r="X19" s="174"/>
      <c r="Y19" s="174"/>
      <c r="Z19" s="174"/>
    </row>
    <row r="20" spans="1:26" ht="23.25" customHeight="1" x14ac:dyDescent="0.2">
      <c r="A20" s="220" t="s">
        <v>153</v>
      </c>
      <c r="B20" s="84" t="s">
        <v>105</v>
      </c>
      <c r="C20" s="199">
        <f t="array" ref="C20">SUMPRODUCT(('Diário 1º PA'!$E$4:$E$2977='Analítico Cx.'!$B20)*('Diário 1º PA'!$B$4:$B$2977&gt;=C$4)*('Diário 1º PA'!$B$4:$B$2977&lt;=EOMONTH(C$4,0))*('Diário 1º PA'!$F$4:$F$2977)*(IF(Resumo!$Q$5="",1,'Diário 1º PA'!$O$4:$O$2977=Resumo!$Q$5)))
+SUMPRODUCT(('Diário 2º PA'!$E$4:$E$2000='Analítico Cx.'!$B20)*('Diário 2º PA'!$B$4:$B$2000&gt;=C$4)*('Diário 2º PA'!$B$4:$B$2000&lt;=EOMONTH(C$4,0))*('Diário 2º PA'!$F$4:$F$2000)*(IF(Resumo!$Q$5="",1,'Diário 2º PA'!$O$4:$O$2000=Resumo!$Q$5)))
+SUMPRODUCT(('Diário 3º PA'!$E$4:$E$2000='Analítico Cx.'!$B20)*('Diário 3º PA'!$B$4:$B$2000&gt;=C$4)*('Diário 3º PA'!$B$4:$B$2000&lt;=EOMONTH(C$4,0))*('Diário 3º PA'!$F$4:$F$2000)*(IF(Resumo!$Q$5="",1,'Diário 3º PA'!$O$4:$O$2000=Resumo!$Q$5)))
+SUMPRODUCT(('Diário 4º PA'!$E$4:$E$2000='Analítico Cx.'!$B20)*('Diário 4º PA'!$B$4:$B$2000&gt;=C$4)*('Diário 4º PA'!$B$4:$B$2000&lt;=EOMONTH(C$4,0))*('Diário 4º PA'!$F$4:$F$2000)*(IF(Resumo!$Q$5="",1,'Diário 4º PA'!$O$4:$O$2000=Resumo!$Q$5)))</f>
        <v>272395.74000000005</v>
      </c>
      <c r="D20" s="199">
        <f t="array" ref="D20">SUMPRODUCT(('Diário 1º PA'!$E$4:$E$2977='Analítico Cx.'!$B20)*('Diário 1º PA'!$B$4:$B$2977&gt;=D$4)*('Diário 1º PA'!$B$4:$B$2977&lt;=EOMONTH(D$4,0))*('Diário 1º PA'!$F$4:$F$2977)*(IF(Resumo!$Q$5="",1,'Diário 1º PA'!$O$4:$O$2977=Resumo!$Q$5)))
+SUMPRODUCT(('Diário 2º PA'!$E$4:$E$2000='Analítico Cx.'!$B20)*('Diário 2º PA'!$B$4:$B$2000&gt;=D$4)*('Diário 2º PA'!$B$4:$B$2000&lt;=EOMONTH(D$4,0))*('Diário 2º PA'!$F$4:$F$2000)*(IF(Resumo!$Q$5="",1,'Diário 2º PA'!$O$4:$O$2000=Resumo!$Q$5)))
+SUMPRODUCT(('Diário 3º PA'!$E$4:$E$2000='Analítico Cx.'!$B20)*('Diário 3º PA'!$B$4:$B$2000&gt;=D$4)*('Diário 3º PA'!$B$4:$B$2000&lt;=EOMONTH(D$4,0))*('Diário 3º PA'!$F$4:$F$2000)*(IF(Resumo!$Q$5="",1,'Diário 3º PA'!$O$4:$O$2000=Resumo!$Q$5)))
+SUMPRODUCT(('Diário 4º PA'!$E$4:$E$2000='Analítico Cx.'!$B20)*('Diário 4º PA'!$B$4:$B$2000&gt;=D$4)*('Diário 4º PA'!$B$4:$B$2000&lt;=EOMONTH(D$4,0))*('Diário 4º PA'!$F$4:$F$2000)*(IF(Resumo!$Q$5="",1,'Diário 4º PA'!$O$4:$O$2000=Resumo!$Q$5)))</f>
        <v>146527.56999999995</v>
      </c>
      <c r="E20" s="199">
        <f t="array" ref="E20">SUMPRODUCT(('Diário 1º PA'!$E$4:$E$2977='Analítico Cx.'!$B20)*('Diário 1º PA'!$B$4:$B$2977&gt;=E$4)*('Diário 1º PA'!$B$4:$B$2977&lt;=EOMONTH(E$4,0))*('Diário 1º PA'!$F$4:$F$2977)*(IF(Resumo!$Q$5="",1,'Diário 1º PA'!$O$4:$O$2977=Resumo!$Q$5)))
+SUMPRODUCT(('Diário 2º PA'!$E$4:$E$2000='Analítico Cx.'!$B20)*('Diário 2º PA'!$B$4:$B$2000&gt;=E$4)*('Diário 2º PA'!$B$4:$B$2000&lt;=EOMONTH(E$4,0))*('Diário 2º PA'!$F$4:$F$2000)*(IF(Resumo!$Q$5="",1,'Diário 2º PA'!$O$4:$O$2000=Resumo!$Q$5)))
+SUMPRODUCT(('Diário 3º PA'!$E$4:$E$2000='Analítico Cx.'!$B20)*('Diário 3º PA'!$B$4:$B$2000&gt;=E$4)*('Diário 3º PA'!$B$4:$B$2000&lt;=EOMONTH(E$4,0))*('Diário 3º PA'!$F$4:$F$2000)*(IF(Resumo!$Q$5="",1,'Diário 3º PA'!$O$4:$O$2000=Resumo!$Q$5)))
+SUMPRODUCT(('Diário 4º PA'!$E$4:$E$2000='Analítico Cx.'!$B20)*('Diário 4º PA'!$B$4:$B$2000&gt;=E$4)*('Diário 4º PA'!$B$4:$B$2000&lt;=EOMONTH(E$4,0))*('Diário 4º PA'!$F$4:$F$2000)*(IF(Resumo!$Q$5="",1,'Diário 4º PA'!$O$4:$O$2000=Resumo!$Q$5)))</f>
        <v>250185.14000000013</v>
      </c>
      <c r="F20" s="199">
        <f t="array" ref="F20">SUMPRODUCT(('Diário 1º PA'!$E$4:$E$2977='Analítico Cx.'!$B20)*('Diário 1º PA'!$B$4:$B$2977&gt;=F$4)*('Diário 1º PA'!$B$4:$B$2977&lt;=EOMONTH(F$4,0))*('Diário 1º PA'!$F$4:$F$2977)*(IF(Resumo!$Q$5="",1,'Diário 1º PA'!$O$4:$O$2977=Resumo!$Q$5)))
+SUMPRODUCT(('Diário 2º PA'!$E$4:$E$2000='Analítico Cx.'!$B20)*('Diário 2º PA'!$B$4:$B$2000&gt;=F$4)*('Diário 2º PA'!$B$4:$B$2000&lt;=EOMONTH(F$4,0))*('Diário 2º PA'!$F$4:$F$2000)*(IF(Resumo!$Q$5="",1,'Diário 2º PA'!$O$4:$O$2000=Resumo!$Q$5)))
+SUMPRODUCT(('Diário 3º PA'!$E$4:$E$2000='Analítico Cx.'!$B20)*('Diário 3º PA'!$B$4:$B$2000&gt;=F$4)*('Diário 3º PA'!$B$4:$B$2000&lt;=EOMONTH(F$4,0))*('Diário 3º PA'!$F$4:$F$2000)*(IF(Resumo!$Q$5="",1,'Diário 3º PA'!$O$4:$O$2000=Resumo!$Q$5)))
+SUMPRODUCT(('Diário 4º PA'!$E$4:$E$2000='Analítico Cx.'!$B20)*('Diário 4º PA'!$B$4:$B$2000&gt;=F$4)*('Diário 4º PA'!$B$4:$B$2000&lt;=EOMONTH(F$4,0))*('Diário 4º PA'!$F$4:$F$2000)*(IF(Resumo!$Q$5="",1,'Diário 4º PA'!$O$4:$O$2000=Resumo!$Q$5)))</f>
        <v>0</v>
      </c>
      <c r="G20" s="199">
        <f t="array" ref="G20">SUMPRODUCT(('Diário 1º PA'!$E$4:$E$2977='Analítico Cx.'!$B20)*('Diário 1º PA'!$B$4:$B$2977&gt;=G$4)*('Diário 1º PA'!$B$4:$B$2977&lt;=EOMONTH(G$4,0))*('Diário 1º PA'!$F$4:$F$2977)*(IF(Resumo!$Q$5="",1,'Diário 1º PA'!$O$4:$O$2977=Resumo!$Q$5)))
+SUMPRODUCT(('Diário 2º PA'!$E$4:$E$2000='Analítico Cx.'!$B20)*('Diário 2º PA'!$B$4:$B$2000&gt;=G$4)*('Diário 2º PA'!$B$4:$B$2000&lt;=EOMONTH(G$4,0))*('Diário 2º PA'!$F$4:$F$2000)*(IF(Resumo!$Q$5="",1,'Diário 2º PA'!$O$4:$O$2000=Resumo!$Q$5)))
+SUMPRODUCT(('Diário 3º PA'!$E$4:$E$2000='Analítico Cx.'!$B20)*('Diário 3º PA'!$B$4:$B$2000&gt;=G$4)*('Diário 3º PA'!$B$4:$B$2000&lt;=EOMONTH(G$4,0))*('Diário 3º PA'!$F$4:$F$2000)*(IF(Resumo!$Q$5="",1,'Diário 3º PA'!$O$4:$O$2000=Resumo!$Q$5)))
+SUMPRODUCT(('Diário 4º PA'!$E$4:$E$2000='Analítico Cx.'!$B20)*('Diário 4º PA'!$B$4:$B$2000&gt;=G$4)*('Diário 4º PA'!$B$4:$B$2000&lt;=EOMONTH(G$4,0))*('Diário 4º PA'!$F$4:$F$2000)*(IF(Resumo!$Q$5="",1,'Diário 4º PA'!$O$4:$O$2000=Resumo!$Q$5)))</f>
        <v>0</v>
      </c>
      <c r="H20" s="199">
        <f t="array" ref="H20">SUMPRODUCT(('Diário 1º PA'!$E$4:$E$2977='Analítico Cx.'!$B20)*('Diário 1º PA'!$B$4:$B$2977&gt;=H$4)*('Diário 1º PA'!$B$4:$B$2977&lt;=EOMONTH(H$4,0))*('Diário 1º PA'!$F$4:$F$2977)*(IF(Resumo!$Q$5="",1,'Diário 1º PA'!$O$4:$O$2977=Resumo!$Q$5)))
+SUMPRODUCT(('Diário 2º PA'!$E$4:$E$2000='Analítico Cx.'!$B20)*('Diário 2º PA'!$B$4:$B$2000&gt;=H$4)*('Diário 2º PA'!$B$4:$B$2000&lt;=EOMONTH(H$4,0))*('Diário 2º PA'!$F$4:$F$2000)*(IF(Resumo!$Q$5="",1,'Diário 2º PA'!$O$4:$O$2000=Resumo!$Q$5)))
+SUMPRODUCT(('Diário 3º PA'!$E$4:$E$2000='Analítico Cx.'!$B20)*('Diário 3º PA'!$B$4:$B$2000&gt;=H$4)*('Diário 3º PA'!$B$4:$B$2000&lt;=EOMONTH(H$4,0))*('Diário 3º PA'!$F$4:$F$2000)*(IF(Resumo!$Q$5="",1,'Diário 3º PA'!$O$4:$O$2000=Resumo!$Q$5)))
+SUMPRODUCT(('Diário 4º PA'!$E$4:$E$2000='Analítico Cx.'!$B20)*('Diário 4º PA'!$B$4:$B$2000&gt;=H$4)*('Diário 4º PA'!$B$4:$B$2000&lt;=EOMONTH(H$4,0))*('Diário 4º PA'!$F$4:$F$2000)*(IF(Resumo!$Q$5="",1,'Diário 4º PA'!$O$4:$O$2000=Resumo!$Q$5)))</f>
        <v>0</v>
      </c>
      <c r="I20" s="199">
        <f t="array" ref="I20">SUMPRODUCT(('Diário 1º PA'!$E$4:$E$2977='Analítico Cx.'!$B20)*('Diário 1º PA'!$B$4:$B$2977&gt;=I$4)*('Diário 1º PA'!$B$4:$B$2977&lt;=EOMONTH(I$4,0))*('Diário 1º PA'!$F$4:$F$2977)*(IF(Resumo!$Q$5="",1,'Diário 1º PA'!$O$4:$O$2977=Resumo!$Q$5)))
+SUMPRODUCT(('Diário 2º PA'!$E$4:$E$2000='Analítico Cx.'!$B20)*('Diário 2º PA'!$B$4:$B$2000&gt;=I$4)*('Diário 2º PA'!$B$4:$B$2000&lt;=EOMONTH(I$4,0))*('Diário 2º PA'!$F$4:$F$2000)*(IF(Resumo!$Q$5="",1,'Diário 2º PA'!$O$4:$O$2000=Resumo!$Q$5)))
+SUMPRODUCT(('Diário 3º PA'!$E$4:$E$2000='Analítico Cx.'!$B20)*('Diário 3º PA'!$B$4:$B$2000&gt;=I$4)*('Diário 3º PA'!$B$4:$B$2000&lt;=EOMONTH(I$4,0))*('Diário 3º PA'!$F$4:$F$2000)*(IF(Resumo!$Q$5="",1,'Diário 3º PA'!$O$4:$O$2000=Resumo!$Q$5)))
+SUMPRODUCT(('Diário 4º PA'!$E$4:$E$2000='Analítico Cx.'!$B20)*('Diário 4º PA'!$B$4:$B$2000&gt;=I$4)*('Diário 4º PA'!$B$4:$B$2000&lt;=EOMONTH(I$4,0))*('Diário 4º PA'!$F$4:$F$2000)*(IF(Resumo!$Q$5="",1,'Diário 4º PA'!$O$4:$O$2000=Resumo!$Q$5)))</f>
        <v>0</v>
      </c>
      <c r="J20" s="199">
        <f t="array" ref="J20">SUMPRODUCT(('Diário 1º PA'!$E$4:$E$2977='Analítico Cx.'!$B20)*('Diário 1º PA'!$B$4:$B$2977&gt;=J$4)*('Diário 1º PA'!$B$4:$B$2977&lt;=EOMONTH(J$4,0))*('Diário 1º PA'!$F$4:$F$2977)*(IF(Resumo!$Q$5="",1,'Diário 1º PA'!$O$4:$O$2977=Resumo!$Q$5)))
+SUMPRODUCT(('Diário 2º PA'!$E$4:$E$2000='Analítico Cx.'!$B20)*('Diário 2º PA'!$B$4:$B$2000&gt;=J$4)*('Diário 2º PA'!$B$4:$B$2000&lt;=EOMONTH(J$4,0))*('Diário 2º PA'!$F$4:$F$2000)*(IF(Resumo!$Q$5="",1,'Diário 2º PA'!$O$4:$O$2000=Resumo!$Q$5)))
+SUMPRODUCT(('Diário 3º PA'!$E$4:$E$2000='Analítico Cx.'!$B20)*('Diário 3º PA'!$B$4:$B$2000&gt;=J$4)*('Diário 3º PA'!$B$4:$B$2000&lt;=EOMONTH(J$4,0))*('Diário 3º PA'!$F$4:$F$2000)*(IF(Resumo!$Q$5="",1,'Diário 3º PA'!$O$4:$O$2000=Resumo!$Q$5)))
+SUMPRODUCT(('Diário 4º PA'!$E$4:$E$2000='Analítico Cx.'!$B20)*('Diário 4º PA'!$B$4:$B$2000&gt;=J$4)*('Diário 4º PA'!$B$4:$B$2000&lt;=EOMONTH(J$4,0))*('Diário 4º PA'!$F$4:$F$2000)*(IF(Resumo!$Q$5="",1,'Diário 4º PA'!$O$4:$O$2000=Resumo!$Q$5)))</f>
        <v>0</v>
      </c>
      <c r="K20" s="199">
        <f t="array" ref="K20">SUMPRODUCT(('Diário 1º PA'!$E$4:$E$2977='Analítico Cx.'!$B20)*('Diário 1º PA'!$B$4:$B$2977&gt;=K$4)*('Diário 1º PA'!$B$4:$B$2977&lt;=EOMONTH(K$4,0))*('Diário 1º PA'!$F$4:$F$2977)*(IF(Resumo!$Q$5="",1,'Diário 1º PA'!$O$4:$O$2977=Resumo!$Q$5)))
+SUMPRODUCT(('Diário 2º PA'!$E$4:$E$2000='Analítico Cx.'!$B20)*('Diário 2º PA'!$B$4:$B$2000&gt;=K$4)*('Diário 2º PA'!$B$4:$B$2000&lt;=EOMONTH(K$4,0))*('Diário 2º PA'!$F$4:$F$2000)*(IF(Resumo!$Q$5="",1,'Diário 2º PA'!$O$4:$O$2000=Resumo!$Q$5)))
+SUMPRODUCT(('Diário 3º PA'!$E$4:$E$2000='Analítico Cx.'!$B20)*('Diário 3º PA'!$B$4:$B$2000&gt;=K$4)*('Diário 3º PA'!$B$4:$B$2000&lt;=EOMONTH(K$4,0))*('Diário 3º PA'!$F$4:$F$2000)*(IF(Resumo!$Q$5="",1,'Diário 3º PA'!$O$4:$O$2000=Resumo!$Q$5)))
+SUMPRODUCT(('Diário 4º PA'!$E$4:$E$2000='Analítico Cx.'!$B20)*('Diário 4º PA'!$B$4:$B$2000&gt;=K$4)*('Diário 4º PA'!$B$4:$B$2000&lt;=EOMONTH(K$4,0))*('Diário 4º PA'!$F$4:$F$2000)*(IF(Resumo!$Q$5="",1,'Diário 4º PA'!$O$4:$O$2000=Resumo!$Q$5)))</f>
        <v>0</v>
      </c>
      <c r="L20" s="199">
        <f t="array" ref="L20">SUMPRODUCT(('Diário 1º PA'!$E$4:$E$2977='Analítico Cx.'!$B20)*('Diário 1º PA'!$B$4:$B$2977&gt;=L$4)*('Diário 1º PA'!$B$4:$B$2977&lt;=EOMONTH(L$4,0))*('Diário 1º PA'!$F$4:$F$2977)*(IF(Resumo!$Q$5="",1,'Diário 1º PA'!$O$4:$O$2977=Resumo!$Q$5)))
+SUMPRODUCT(('Diário 2º PA'!$E$4:$E$2000='Analítico Cx.'!$B20)*('Diário 2º PA'!$B$4:$B$2000&gt;=L$4)*('Diário 2º PA'!$B$4:$B$2000&lt;=EOMONTH(L$4,0))*('Diário 2º PA'!$F$4:$F$2000)*(IF(Resumo!$Q$5="",1,'Diário 2º PA'!$O$4:$O$2000=Resumo!$Q$5)))
+SUMPRODUCT(('Diário 3º PA'!$E$4:$E$2000='Analítico Cx.'!$B20)*('Diário 3º PA'!$B$4:$B$2000&gt;=L$4)*('Diário 3º PA'!$B$4:$B$2000&lt;=EOMONTH(L$4,0))*('Diário 3º PA'!$F$4:$F$2000)*(IF(Resumo!$Q$5="",1,'Diário 3º PA'!$O$4:$O$2000=Resumo!$Q$5)))
+SUMPRODUCT(('Diário 4º PA'!$E$4:$E$2000='Analítico Cx.'!$B20)*('Diário 4º PA'!$B$4:$B$2000&gt;=L$4)*('Diário 4º PA'!$B$4:$B$2000&lt;=EOMONTH(L$4,0))*('Diário 4º PA'!$F$4:$F$2000)*(IF(Resumo!$Q$5="",1,'Diário 4º PA'!$O$4:$O$2000=Resumo!$Q$5)))</f>
        <v>0</v>
      </c>
      <c r="M20" s="199">
        <f t="array" ref="M20">SUMPRODUCT(('Diário 1º PA'!$E$4:$E$2977='Analítico Cx.'!$B20)*('Diário 1º PA'!$B$4:$B$2977&gt;=M$4)*('Diário 1º PA'!$B$4:$B$2977&lt;=EOMONTH(M$4,0))*('Diário 1º PA'!$F$4:$F$2977)*(IF(Resumo!$Q$5="",1,'Diário 1º PA'!$O$4:$O$2977=Resumo!$Q$5)))
+SUMPRODUCT(('Diário 2º PA'!$E$4:$E$2000='Analítico Cx.'!$B20)*('Diário 2º PA'!$B$4:$B$2000&gt;=M$4)*('Diário 2º PA'!$B$4:$B$2000&lt;=EOMONTH(M$4,0))*('Diário 2º PA'!$F$4:$F$2000)*(IF(Resumo!$Q$5="",1,'Diário 2º PA'!$O$4:$O$2000=Resumo!$Q$5)))
+SUMPRODUCT(('Diário 3º PA'!$E$4:$E$2000='Analítico Cx.'!$B20)*('Diário 3º PA'!$B$4:$B$2000&gt;=M$4)*('Diário 3º PA'!$B$4:$B$2000&lt;=EOMONTH(M$4,0))*('Diário 3º PA'!$F$4:$F$2000)*(IF(Resumo!$Q$5="",1,'Diário 3º PA'!$O$4:$O$2000=Resumo!$Q$5)))
+SUMPRODUCT(('Diário 4º PA'!$E$4:$E$2000='Analítico Cx.'!$B20)*('Diário 4º PA'!$B$4:$B$2000&gt;=M$4)*('Diário 4º PA'!$B$4:$B$2000&lt;=EOMONTH(M$4,0))*('Diário 4º PA'!$F$4:$F$2000)*(IF(Resumo!$Q$5="",1,'Diário 4º PA'!$O$4:$O$2000=Resumo!$Q$5)))</f>
        <v>0</v>
      </c>
      <c r="N20" s="199">
        <f t="array" ref="N20">SUMPRODUCT(('Diário 1º PA'!$E$4:$E$2977='Analítico Cx.'!$B20)*('Diário 1º PA'!$B$4:$B$2977&gt;=N$4)*('Diário 1º PA'!$B$4:$B$2977&lt;=EOMONTH(N$4,0))*('Diário 1º PA'!$F$4:$F$2977)*(IF(Resumo!$Q$5="",1,'Diário 1º PA'!$O$4:$O$2977=Resumo!$Q$5)))
+SUMPRODUCT(('Diário 2º PA'!$E$4:$E$2000='Analítico Cx.'!$B20)*('Diário 2º PA'!$B$4:$B$2000&gt;=N$4)*('Diário 2º PA'!$B$4:$B$2000&lt;=EOMONTH(N$4,0))*('Diário 2º PA'!$F$4:$F$2000)*(IF(Resumo!$Q$5="",1,'Diário 2º PA'!$O$4:$O$2000=Resumo!$Q$5)))
+SUMPRODUCT(('Diário 3º PA'!$E$4:$E$2000='Analítico Cx.'!$B20)*('Diário 3º PA'!$B$4:$B$2000&gt;=N$4)*('Diário 3º PA'!$B$4:$B$2000&lt;=EOMONTH(N$4,0))*('Diário 3º PA'!$F$4:$F$2000)*(IF(Resumo!$Q$5="",1,'Diário 3º PA'!$O$4:$O$2000=Resumo!$Q$5)))
+SUMPRODUCT(('Diário 4º PA'!$E$4:$E$2000='Analítico Cx.'!$B20)*('Diário 4º PA'!$B$4:$B$2000&gt;=N$4)*('Diário 4º PA'!$B$4:$B$2000&lt;=EOMONTH(N$4,0))*('Diário 4º PA'!$F$4:$F$2000)*(IF(Resumo!$Q$5="",1,'Diário 4º PA'!$O$4:$O$2000=Resumo!$Q$5)))</f>
        <v>0</v>
      </c>
      <c r="O20" s="200">
        <f t="shared" ref="O20:O27" si="3">SUM(C20:N20)</f>
        <v>669108.45000000019</v>
      </c>
      <c r="P20" s="201">
        <f t="shared" ref="P20:P28" si="4">IF($O$168=0,0,O20/$O$168)</f>
        <v>0.14158411948751462</v>
      </c>
      <c r="Q20" s="174"/>
      <c r="R20" s="174"/>
      <c r="S20" s="174"/>
      <c r="T20" s="174"/>
      <c r="U20" s="174"/>
      <c r="V20" s="174"/>
      <c r="W20" s="174"/>
      <c r="X20" s="174"/>
      <c r="Y20" s="174"/>
      <c r="Z20" s="174"/>
    </row>
    <row r="21" spans="1:26" ht="23.25" customHeight="1" x14ac:dyDescent="0.2">
      <c r="A21" s="220" t="s">
        <v>154</v>
      </c>
      <c r="B21" s="221" t="s">
        <v>155</v>
      </c>
      <c r="C21" s="199">
        <f t="array" ref="C21">SUMPRODUCT(('Diário 1º PA'!$E$4:$E$2977='Analítico Cx.'!$B21)*('Diário 1º PA'!$B$4:$B$2977&gt;=C$4)*('Diário 1º PA'!$B$4:$B$2977&lt;=EOMONTH(C$4,0))*('Diário 1º PA'!$F$4:$F$2977)*(IF(Resumo!$Q$5="",1,'Diário 1º PA'!$O$4:$O$2977=Resumo!$Q$5)))
+SUMPRODUCT(('Diário 2º PA'!$E$4:$E$2000='Analítico Cx.'!$B21)*('Diário 2º PA'!$B$4:$B$2000&gt;=C$4)*('Diário 2º PA'!$B$4:$B$2000&lt;=EOMONTH(C$4,0))*('Diário 2º PA'!$F$4:$F$2000)*(IF(Resumo!$Q$5="",1,'Diário 2º PA'!$O$4:$O$2000=Resumo!$Q$5)))
+SUMPRODUCT(('Diário 3º PA'!$E$4:$E$2000='Analítico Cx.'!$B21)*('Diário 3º PA'!$B$4:$B$2000&gt;=C$4)*('Diário 3º PA'!$B$4:$B$2000&lt;=EOMONTH(C$4,0))*('Diário 3º PA'!$F$4:$F$2000)*(IF(Resumo!$Q$5="",1,'Diário 3º PA'!$O$4:$O$2000=Resumo!$Q$5)))
+SUMPRODUCT(('Diário 4º PA'!$E$4:$E$2000='Analítico Cx.'!$B21)*('Diário 4º PA'!$B$4:$B$2000&gt;=C$4)*('Diário 4º PA'!$B$4:$B$2000&lt;=EOMONTH(C$4,0))*('Diário 4º PA'!$F$4:$F$2000)*(IF(Resumo!$Q$5="",1,'Diário 4º PA'!$O$4:$O$2000=Resumo!$Q$5)))</f>
        <v>0</v>
      </c>
      <c r="D21" s="199">
        <f t="array" ref="D21">SUMPRODUCT(('Diário 1º PA'!$E$4:$E$2977='Analítico Cx.'!$B21)*('Diário 1º PA'!$B$4:$B$2977&gt;=D$4)*('Diário 1º PA'!$B$4:$B$2977&lt;=EOMONTH(D$4,0))*('Diário 1º PA'!$F$4:$F$2977)*(IF(Resumo!$Q$5="",1,'Diário 1º PA'!$O$4:$O$2977=Resumo!$Q$5)))
+SUMPRODUCT(('Diário 2º PA'!$E$4:$E$2000='Analítico Cx.'!$B21)*('Diário 2º PA'!$B$4:$B$2000&gt;=D$4)*('Diário 2º PA'!$B$4:$B$2000&lt;=EOMONTH(D$4,0))*('Diário 2º PA'!$F$4:$F$2000)*(IF(Resumo!$Q$5="",1,'Diário 2º PA'!$O$4:$O$2000=Resumo!$Q$5)))
+SUMPRODUCT(('Diário 3º PA'!$E$4:$E$2000='Analítico Cx.'!$B21)*('Diário 3º PA'!$B$4:$B$2000&gt;=D$4)*('Diário 3º PA'!$B$4:$B$2000&lt;=EOMONTH(D$4,0))*('Diário 3º PA'!$F$4:$F$2000)*(IF(Resumo!$Q$5="",1,'Diário 3º PA'!$O$4:$O$2000=Resumo!$Q$5)))
+SUMPRODUCT(('Diário 4º PA'!$E$4:$E$2000='Analítico Cx.'!$B21)*('Diário 4º PA'!$B$4:$B$2000&gt;=D$4)*('Diário 4º PA'!$B$4:$B$2000&lt;=EOMONTH(D$4,0))*('Diário 4º PA'!$F$4:$F$2000)*(IF(Resumo!$Q$5="",1,'Diário 4º PA'!$O$4:$O$2000=Resumo!$Q$5)))</f>
        <v>0</v>
      </c>
      <c r="E21" s="199">
        <f t="array" ref="E21">SUMPRODUCT(('Diário 1º PA'!$E$4:$E$2977='Analítico Cx.'!$B21)*('Diário 1º PA'!$B$4:$B$2977&gt;=E$4)*('Diário 1º PA'!$B$4:$B$2977&lt;=EOMONTH(E$4,0))*('Diário 1º PA'!$F$4:$F$2977)*(IF(Resumo!$Q$5="",1,'Diário 1º PA'!$O$4:$O$2977=Resumo!$Q$5)))
+SUMPRODUCT(('Diário 2º PA'!$E$4:$E$2000='Analítico Cx.'!$B21)*('Diário 2º PA'!$B$4:$B$2000&gt;=E$4)*('Diário 2º PA'!$B$4:$B$2000&lt;=EOMONTH(E$4,0))*('Diário 2º PA'!$F$4:$F$2000)*(IF(Resumo!$Q$5="",1,'Diário 2º PA'!$O$4:$O$2000=Resumo!$Q$5)))
+SUMPRODUCT(('Diário 3º PA'!$E$4:$E$2000='Analítico Cx.'!$B21)*('Diário 3º PA'!$B$4:$B$2000&gt;=E$4)*('Diário 3º PA'!$B$4:$B$2000&lt;=EOMONTH(E$4,0))*('Diário 3º PA'!$F$4:$F$2000)*(IF(Resumo!$Q$5="",1,'Diário 3º PA'!$O$4:$O$2000=Resumo!$Q$5)))
+SUMPRODUCT(('Diário 4º PA'!$E$4:$E$2000='Analítico Cx.'!$B21)*('Diário 4º PA'!$B$4:$B$2000&gt;=E$4)*('Diário 4º PA'!$B$4:$B$2000&lt;=EOMONTH(E$4,0))*('Diário 4º PA'!$F$4:$F$2000)*(IF(Resumo!$Q$5="",1,'Diário 4º PA'!$O$4:$O$2000=Resumo!$Q$5)))</f>
        <v>0</v>
      </c>
      <c r="F21" s="199">
        <f t="array" ref="F21">SUMPRODUCT(('Diário 1º PA'!$E$4:$E$2977='Analítico Cx.'!$B21)*('Diário 1º PA'!$B$4:$B$2977&gt;=F$4)*('Diário 1º PA'!$B$4:$B$2977&lt;=EOMONTH(F$4,0))*('Diário 1º PA'!$F$4:$F$2977)*(IF(Resumo!$Q$5="",1,'Diário 1º PA'!$O$4:$O$2977=Resumo!$Q$5)))
+SUMPRODUCT(('Diário 2º PA'!$E$4:$E$2000='Analítico Cx.'!$B21)*('Diário 2º PA'!$B$4:$B$2000&gt;=F$4)*('Diário 2º PA'!$B$4:$B$2000&lt;=EOMONTH(F$4,0))*('Diário 2º PA'!$F$4:$F$2000)*(IF(Resumo!$Q$5="",1,'Diário 2º PA'!$O$4:$O$2000=Resumo!$Q$5)))
+SUMPRODUCT(('Diário 3º PA'!$E$4:$E$2000='Analítico Cx.'!$B21)*('Diário 3º PA'!$B$4:$B$2000&gt;=F$4)*('Diário 3º PA'!$B$4:$B$2000&lt;=EOMONTH(F$4,0))*('Diário 3º PA'!$F$4:$F$2000)*(IF(Resumo!$Q$5="",1,'Diário 3º PA'!$O$4:$O$2000=Resumo!$Q$5)))
+SUMPRODUCT(('Diário 4º PA'!$E$4:$E$2000='Analítico Cx.'!$B21)*('Diário 4º PA'!$B$4:$B$2000&gt;=F$4)*('Diário 4º PA'!$B$4:$B$2000&lt;=EOMONTH(F$4,0))*('Diário 4º PA'!$F$4:$F$2000)*(IF(Resumo!$Q$5="",1,'Diário 4º PA'!$O$4:$O$2000=Resumo!$Q$5)))</f>
        <v>0</v>
      </c>
      <c r="G21" s="199">
        <f t="array" ref="G21">SUMPRODUCT(('Diário 1º PA'!$E$4:$E$2977='Analítico Cx.'!$B21)*('Diário 1º PA'!$B$4:$B$2977&gt;=G$4)*('Diário 1º PA'!$B$4:$B$2977&lt;=EOMONTH(G$4,0))*('Diário 1º PA'!$F$4:$F$2977)*(IF(Resumo!$Q$5="",1,'Diário 1º PA'!$O$4:$O$2977=Resumo!$Q$5)))
+SUMPRODUCT(('Diário 2º PA'!$E$4:$E$2000='Analítico Cx.'!$B21)*('Diário 2º PA'!$B$4:$B$2000&gt;=G$4)*('Diário 2º PA'!$B$4:$B$2000&lt;=EOMONTH(G$4,0))*('Diário 2º PA'!$F$4:$F$2000)*(IF(Resumo!$Q$5="",1,'Diário 2º PA'!$O$4:$O$2000=Resumo!$Q$5)))
+SUMPRODUCT(('Diário 3º PA'!$E$4:$E$2000='Analítico Cx.'!$B21)*('Diário 3º PA'!$B$4:$B$2000&gt;=G$4)*('Diário 3º PA'!$B$4:$B$2000&lt;=EOMONTH(G$4,0))*('Diário 3º PA'!$F$4:$F$2000)*(IF(Resumo!$Q$5="",1,'Diário 3º PA'!$O$4:$O$2000=Resumo!$Q$5)))
+SUMPRODUCT(('Diário 4º PA'!$E$4:$E$2000='Analítico Cx.'!$B21)*('Diário 4º PA'!$B$4:$B$2000&gt;=G$4)*('Diário 4º PA'!$B$4:$B$2000&lt;=EOMONTH(G$4,0))*('Diário 4º PA'!$F$4:$F$2000)*(IF(Resumo!$Q$5="",1,'Diário 4º PA'!$O$4:$O$2000=Resumo!$Q$5)))</f>
        <v>0</v>
      </c>
      <c r="H21" s="199">
        <f t="array" ref="H21">SUMPRODUCT(('Diário 1º PA'!$E$4:$E$2977='Analítico Cx.'!$B21)*('Diário 1º PA'!$B$4:$B$2977&gt;=H$4)*('Diário 1º PA'!$B$4:$B$2977&lt;=EOMONTH(H$4,0))*('Diário 1º PA'!$F$4:$F$2977)*(IF(Resumo!$Q$5="",1,'Diário 1º PA'!$O$4:$O$2977=Resumo!$Q$5)))
+SUMPRODUCT(('Diário 2º PA'!$E$4:$E$2000='Analítico Cx.'!$B21)*('Diário 2º PA'!$B$4:$B$2000&gt;=H$4)*('Diário 2º PA'!$B$4:$B$2000&lt;=EOMONTH(H$4,0))*('Diário 2º PA'!$F$4:$F$2000)*(IF(Resumo!$Q$5="",1,'Diário 2º PA'!$O$4:$O$2000=Resumo!$Q$5)))
+SUMPRODUCT(('Diário 3º PA'!$E$4:$E$2000='Analítico Cx.'!$B21)*('Diário 3º PA'!$B$4:$B$2000&gt;=H$4)*('Diário 3º PA'!$B$4:$B$2000&lt;=EOMONTH(H$4,0))*('Diário 3º PA'!$F$4:$F$2000)*(IF(Resumo!$Q$5="",1,'Diário 3º PA'!$O$4:$O$2000=Resumo!$Q$5)))
+SUMPRODUCT(('Diário 4º PA'!$E$4:$E$2000='Analítico Cx.'!$B21)*('Diário 4º PA'!$B$4:$B$2000&gt;=H$4)*('Diário 4º PA'!$B$4:$B$2000&lt;=EOMONTH(H$4,0))*('Diário 4º PA'!$F$4:$F$2000)*(IF(Resumo!$Q$5="",1,'Diário 4º PA'!$O$4:$O$2000=Resumo!$Q$5)))</f>
        <v>0</v>
      </c>
      <c r="I21" s="199">
        <f t="array" ref="I21">SUMPRODUCT(('Diário 1º PA'!$E$4:$E$2977='Analítico Cx.'!$B21)*('Diário 1º PA'!$B$4:$B$2977&gt;=I$4)*('Diário 1º PA'!$B$4:$B$2977&lt;=EOMONTH(I$4,0))*('Diário 1º PA'!$F$4:$F$2977)*(IF(Resumo!$Q$5="",1,'Diário 1º PA'!$O$4:$O$2977=Resumo!$Q$5)))
+SUMPRODUCT(('Diário 2º PA'!$E$4:$E$2000='Analítico Cx.'!$B21)*('Diário 2º PA'!$B$4:$B$2000&gt;=I$4)*('Diário 2º PA'!$B$4:$B$2000&lt;=EOMONTH(I$4,0))*('Diário 2º PA'!$F$4:$F$2000)*(IF(Resumo!$Q$5="",1,'Diário 2º PA'!$O$4:$O$2000=Resumo!$Q$5)))
+SUMPRODUCT(('Diário 3º PA'!$E$4:$E$2000='Analítico Cx.'!$B21)*('Diário 3º PA'!$B$4:$B$2000&gt;=I$4)*('Diário 3º PA'!$B$4:$B$2000&lt;=EOMONTH(I$4,0))*('Diário 3º PA'!$F$4:$F$2000)*(IF(Resumo!$Q$5="",1,'Diário 3º PA'!$O$4:$O$2000=Resumo!$Q$5)))
+SUMPRODUCT(('Diário 4º PA'!$E$4:$E$2000='Analítico Cx.'!$B21)*('Diário 4º PA'!$B$4:$B$2000&gt;=I$4)*('Diário 4º PA'!$B$4:$B$2000&lt;=EOMONTH(I$4,0))*('Diário 4º PA'!$F$4:$F$2000)*(IF(Resumo!$Q$5="",1,'Diário 4º PA'!$O$4:$O$2000=Resumo!$Q$5)))</f>
        <v>0</v>
      </c>
      <c r="J21" s="199">
        <f t="array" ref="J21">SUMPRODUCT(('Diário 1º PA'!$E$4:$E$2977='Analítico Cx.'!$B21)*('Diário 1º PA'!$B$4:$B$2977&gt;=J$4)*('Diário 1º PA'!$B$4:$B$2977&lt;=EOMONTH(J$4,0))*('Diário 1º PA'!$F$4:$F$2977)*(IF(Resumo!$Q$5="",1,'Diário 1º PA'!$O$4:$O$2977=Resumo!$Q$5)))
+SUMPRODUCT(('Diário 2º PA'!$E$4:$E$2000='Analítico Cx.'!$B21)*('Diário 2º PA'!$B$4:$B$2000&gt;=J$4)*('Diário 2º PA'!$B$4:$B$2000&lt;=EOMONTH(J$4,0))*('Diário 2º PA'!$F$4:$F$2000)*(IF(Resumo!$Q$5="",1,'Diário 2º PA'!$O$4:$O$2000=Resumo!$Q$5)))
+SUMPRODUCT(('Diário 3º PA'!$E$4:$E$2000='Analítico Cx.'!$B21)*('Diário 3º PA'!$B$4:$B$2000&gt;=J$4)*('Diário 3º PA'!$B$4:$B$2000&lt;=EOMONTH(J$4,0))*('Diário 3º PA'!$F$4:$F$2000)*(IF(Resumo!$Q$5="",1,'Diário 3º PA'!$O$4:$O$2000=Resumo!$Q$5)))
+SUMPRODUCT(('Diário 4º PA'!$E$4:$E$2000='Analítico Cx.'!$B21)*('Diário 4º PA'!$B$4:$B$2000&gt;=J$4)*('Diário 4º PA'!$B$4:$B$2000&lt;=EOMONTH(J$4,0))*('Diário 4º PA'!$F$4:$F$2000)*(IF(Resumo!$Q$5="",1,'Diário 4º PA'!$O$4:$O$2000=Resumo!$Q$5)))</f>
        <v>0</v>
      </c>
      <c r="K21" s="199">
        <f t="array" ref="K21">SUMPRODUCT(('Diário 1º PA'!$E$4:$E$2977='Analítico Cx.'!$B21)*('Diário 1º PA'!$B$4:$B$2977&gt;=K$4)*('Diário 1º PA'!$B$4:$B$2977&lt;=EOMONTH(K$4,0))*('Diário 1º PA'!$F$4:$F$2977)*(IF(Resumo!$Q$5="",1,'Diário 1º PA'!$O$4:$O$2977=Resumo!$Q$5)))
+SUMPRODUCT(('Diário 2º PA'!$E$4:$E$2000='Analítico Cx.'!$B21)*('Diário 2º PA'!$B$4:$B$2000&gt;=K$4)*('Diário 2º PA'!$B$4:$B$2000&lt;=EOMONTH(K$4,0))*('Diário 2º PA'!$F$4:$F$2000)*(IF(Resumo!$Q$5="",1,'Diário 2º PA'!$O$4:$O$2000=Resumo!$Q$5)))
+SUMPRODUCT(('Diário 3º PA'!$E$4:$E$2000='Analítico Cx.'!$B21)*('Diário 3º PA'!$B$4:$B$2000&gt;=K$4)*('Diário 3º PA'!$B$4:$B$2000&lt;=EOMONTH(K$4,0))*('Diário 3º PA'!$F$4:$F$2000)*(IF(Resumo!$Q$5="",1,'Diário 3º PA'!$O$4:$O$2000=Resumo!$Q$5)))
+SUMPRODUCT(('Diário 4º PA'!$E$4:$E$2000='Analítico Cx.'!$B21)*('Diário 4º PA'!$B$4:$B$2000&gt;=K$4)*('Diário 4º PA'!$B$4:$B$2000&lt;=EOMONTH(K$4,0))*('Diário 4º PA'!$F$4:$F$2000)*(IF(Resumo!$Q$5="",1,'Diário 4º PA'!$O$4:$O$2000=Resumo!$Q$5)))</f>
        <v>0</v>
      </c>
      <c r="L21" s="199">
        <f t="array" ref="L21">SUMPRODUCT(('Diário 1º PA'!$E$4:$E$2977='Analítico Cx.'!$B21)*('Diário 1º PA'!$B$4:$B$2977&gt;=L$4)*('Diário 1º PA'!$B$4:$B$2977&lt;=EOMONTH(L$4,0))*('Diário 1º PA'!$F$4:$F$2977)*(IF(Resumo!$Q$5="",1,'Diário 1º PA'!$O$4:$O$2977=Resumo!$Q$5)))
+SUMPRODUCT(('Diário 2º PA'!$E$4:$E$2000='Analítico Cx.'!$B21)*('Diário 2º PA'!$B$4:$B$2000&gt;=L$4)*('Diário 2º PA'!$B$4:$B$2000&lt;=EOMONTH(L$4,0))*('Diário 2º PA'!$F$4:$F$2000)*(IF(Resumo!$Q$5="",1,'Diário 2º PA'!$O$4:$O$2000=Resumo!$Q$5)))
+SUMPRODUCT(('Diário 3º PA'!$E$4:$E$2000='Analítico Cx.'!$B21)*('Diário 3º PA'!$B$4:$B$2000&gt;=L$4)*('Diário 3º PA'!$B$4:$B$2000&lt;=EOMONTH(L$4,0))*('Diário 3º PA'!$F$4:$F$2000)*(IF(Resumo!$Q$5="",1,'Diário 3º PA'!$O$4:$O$2000=Resumo!$Q$5)))
+SUMPRODUCT(('Diário 4º PA'!$E$4:$E$2000='Analítico Cx.'!$B21)*('Diário 4º PA'!$B$4:$B$2000&gt;=L$4)*('Diário 4º PA'!$B$4:$B$2000&lt;=EOMONTH(L$4,0))*('Diário 4º PA'!$F$4:$F$2000)*(IF(Resumo!$Q$5="",1,'Diário 4º PA'!$O$4:$O$2000=Resumo!$Q$5)))</f>
        <v>0</v>
      </c>
      <c r="M21" s="199">
        <f t="array" ref="M21">SUMPRODUCT(('Diário 1º PA'!$E$4:$E$2977='Analítico Cx.'!$B21)*('Diário 1º PA'!$B$4:$B$2977&gt;=M$4)*('Diário 1º PA'!$B$4:$B$2977&lt;=EOMONTH(M$4,0))*('Diário 1º PA'!$F$4:$F$2977)*(IF(Resumo!$Q$5="",1,'Diário 1º PA'!$O$4:$O$2977=Resumo!$Q$5)))
+SUMPRODUCT(('Diário 2º PA'!$E$4:$E$2000='Analítico Cx.'!$B21)*('Diário 2º PA'!$B$4:$B$2000&gt;=M$4)*('Diário 2º PA'!$B$4:$B$2000&lt;=EOMONTH(M$4,0))*('Diário 2º PA'!$F$4:$F$2000)*(IF(Resumo!$Q$5="",1,'Diário 2º PA'!$O$4:$O$2000=Resumo!$Q$5)))
+SUMPRODUCT(('Diário 3º PA'!$E$4:$E$2000='Analítico Cx.'!$B21)*('Diário 3º PA'!$B$4:$B$2000&gt;=M$4)*('Diário 3º PA'!$B$4:$B$2000&lt;=EOMONTH(M$4,0))*('Diário 3º PA'!$F$4:$F$2000)*(IF(Resumo!$Q$5="",1,'Diário 3º PA'!$O$4:$O$2000=Resumo!$Q$5)))
+SUMPRODUCT(('Diário 4º PA'!$E$4:$E$2000='Analítico Cx.'!$B21)*('Diário 4º PA'!$B$4:$B$2000&gt;=M$4)*('Diário 4º PA'!$B$4:$B$2000&lt;=EOMONTH(M$4,0))*('Diário 4º PA'!$F$4:$F$2000)*(IF(Resumo!$Q$5="",1,'Diário 4º PA'!$O$4:$O$2000=Resumo!$Q$5)))</f>
        <v>0</v>
      </c>
      <c r="N21" s="199">
        <f t="array" ref="N21">SUMPRODUCT(('Diário 1º PA'!$E$4:$E$2977='Analítico Cx.'!$B21)*('Diário 1º PA'!$B$4:$B$2977&gt;=N$4)*('Diário 1º PA'!$B$4:$B$2977&lt;=EOMONTH(N$4,0))*('Diário 1º PA'!$F$4:$F$2977)*(IF(Resumo!$Q$5="",1,'Diário 1º PA'!$O$4:$O$2977=Resumo!$Q$5)))
+SUMPRODUCT(('Diário 2º PA'!$E$4:$E$2000='Analítico Cx.'!$B21)*('Diário 2º PA'!$B$4:$B$2000&gt;=N$4)*('Diário 2º PA'!$B$4:$B$2000&lt;=EOMONTH(N$4,0))*('Diário 2º PA'!$F$4:$F$2000)*(IF(Resumo!$Q$5="",1,'Diário 2º PA'!$O$4:$O$2000=Resumo!$Q$5)))
+SUMPRODUCT(('Diário 3º PA'!$E$4:$E$2000='Analítico Cx.'!$B21)*('Diário 3º PA'!$B$4:$B$2000&gt;=N$4)*('Diário 3º PA'!$B$4:$B$2000&lt;=EOMONTH(N$4,0))*('Diário 3º PA'!$F$4:$F$2000)*(IF(Resumo!$Q$5="",1,'Diário 3º PA'!$O$4:$O$2000=Resumo!$Q$5)))
+SUMPRODUCT(('Diário 4º PA'!$E$4:$E$2000='Analítico Cx.'!$B21)*('Diário 4º PA'!$B$4:$B$2000&gt;=N$4)*('Diário 4º PA'!$B$4:$B$2000&lt;=EOMONTH(N$4,0))*('Diário 4º PA'!$F$4:$F$2000)*(IF(Resumo!$Q$5="",1,'Diário 4º PA'!$O$4:$O$2000=Resumo!$Q$5)))</f>
        <v>0</v>
      </c>
      <c r="O21" s="200">
        <f t="shared" si="3"/>
        <v>0</v>
      </c>
      <c r="P21" s="201">
        <f t="shared" si="4"/>
        <v>0</v>
      </c>
      <c r="Q21" s="174"/>
      <c r="R21" s="174"/>
      <c r="S21" s="174"/>
      <c r="T21" s="174"/>
      <c r="U21" s="174"/>
      <c r="V21" s="174"/>
      <c r="W21" s="174"/>
      <c r="X21" s="174"/>
      <c r="Y21" s="174"/>
      <c r="Z21" s="174"/>
    </row>
    <row r="22" spans="1:26" ht="23.25" customHeight="1" x14ac:dyDescent="0.2">
      <c r="A22" s="220" t="s">
        <v>156</v>
      </c>
      <c r="B22" s="221" t="s">
        <v>157</v>
      </c>
      <c r="C22" s="199">
        <f t="array" ref="C22">SUMPRODUCT(('Diário 1º PA'!$E$4:$E$2977='Analítico Cx.'!$B22)*('Diário 1º PA'!$B$4:$B$2977&gt;=C$4)*('Diário 1º PA'!$B$4:$B$2977&lt;=EOMONTH(C$4,0))*('Diário 1º PA'!$F$4:$F$2977)*(IF(Resumo!$Q$5="",1,'Diário 1º PA'!$O$4:$O$2977=Resumo!$Q$5)))
+SUMPRODUCT(('Diário 2º PA'!$E$4:$E$2000='Analítico Cx.'!$B22)*('Diário 2º PA'!$B$4:$B$2000&gt;=C$4)*('Diário 2º PA'!$B$4:$B$2000&lt;=EOMONTH(C$4,0))*('Diário 2º PA'!$F$4:$F$2000)*(IF(Resumo!$Q$5="",1,'Diário 2º PA'!$O$4:$O$2000=Resumo!$Q$5)))
+SUMPRODUCT(('Diário 3º PA'!$E$4:$E$2000='Analítico Cx.'!$B22)*('Diário 3º PA'!$B$4:$B$2000&gt;=C$4)*('Diário 3º PA'!$B$4:$B$2000&lt;=EOMONTH(C$4,0))*('Diário 3º PA'!$F$4:$F$2000)*(IF(Resumo!$Q$5="",1,'Diário 3º PA'!$O$4:$O$2000=Resumo!$Q$5)))
+SUMPRODUCT(('Diário 4º PA'!$E$4:$E$2000='Analítico Cx.'!$B22)*('Diário 4º PA'!$B$4:$B$2000&gt;=C$4)*('Diário 4º PA'!$B$4:$B$2000&lt;=EOMONTH(C$4,0))*('Diário 4º PA'!$F$4:$F$2000)*(IF(Resumo!$Q$5="",1,'Diário 4º PA'!$O$4:$O$2000=Resumo!$Q$5)))</f>
        <v>0</v>
      </c>
      <c r="D22" s="199">
        <f t="array" ref="D22">SUMPRODUCT(('Diário 1º PA'!$E$4:$E$2977='Analítico Cx.'!$B22)*('Diário 1º PA'!$B$4:$B$2977&gt;=D$4)*('Diário 1º PA'!$B$4:$B$2977&lt;=EOMONTH(D$4,0))*('Diário 1º PA'!$F$4:$F$2977)*(IF(Resumo!$Q$5="",1,'Diário 1º PA'!$O$4:$O$2977=Resumo!$Q$5)))
+SUMPRODUCT(('Diário 2º PA'!$E$4:$E$2000='Analítico Cx.'!$B22)*('Diário 2º PA'!$B$4:$B$2000&gt;=D$4)*('Diário 2º PA'!$B$4:$B$2000&lt;=EOMONTH(D$4,0))*('Diário 2º PA'!$F$4:$F$2000)*(IF(Resumo!$Q$5="",1,'Diário 2º PA'!$O$4:$O$2000=Resumo!$Q$5)))
+SUMPRODUCT(('Diário 3º PA'!$E$4:$E$2000='Analítico Cx.'!$B22)*('Diário 3º PA'!$B$4:$B$2000&gt;=D$4)*('Diário 3º PA'!$B$4:$B$2000&lt;=EOMONTH(D$4,0))*('Diário 3º PA'!$F$4:$F$2000)*(IF(Resumo!$Q$5="",1,'Diário 3º PA'!$O$4:$O$2000=Resumo!$Q$5)))
+SUMPRODUCT(('Diário 4º PA'!$E$4:$E$2000='Analítico Cx.'!$B22)*('Diário 4º PA'!$B$4:$B$2000&gt;=D$4)*('Diário 4º PA'!$B$4:$B$2000&lt;=EOMONTH(D$4,0))*('Diário 4º PA'!$F$4:$F$2000)*(IF(Resumo!$Q$5="",1,'Diário 4º PA'!$O$4:$O$2000=Resumo!$Q$5)))</f>
        <v>0</v>
      </c>
      <c r="E22" s="199">
        <f t="array" ref="E22">SUMPRODUCT(('Diário 1º PA'!$E$4:$E$2977='Analítico Cx.'!$B22)*('Diário 1º PA'!$B$4:$B$2977&gt;=E$4)*('Diário 1º PA'!$B$4:$B$2977&lt;=EOMONTH(E$4,0))*('Diário 1º PA'!$F$4:$F$2977)*(IF(Resumo!$Q$5="",1,'Diário 1º PA'!$O$4:$O$2977=Resumo!$Q$5)))
+SUMPRODUCT(('Diário 2º PA'!$E$4:$E$2000='Analítico Cx.'!$B22)*('Diário 2º PA'!$B$4:$B$2000&gt;=E$4)*('Diário 2º PA'!$B$4:$B$2000&lt;=EOMONTH(E$4,0))*('Diário 2º PA'!$F$4:$F$2000)*(IF(Resumo!$Q$5="",1,'Diário 2º PA'!$O$4:$O$2000=Resumo!$Q$5)))
+SUMPRODUCT(('Diário 3º PA'!$E$4:$E$2000='Analítico Cx.'!$B22)*('Diário 3º PA'!$B$4:$B$2000&gt;=E$4)*('Diário 3º PA'!$B$4:$B$2000&lt;=EOMONTH(E$4,0))*('Diário 3º PA'!$F$4:$F$2000)*(IF(Resumo!$Q$5="",1,'Diário 3º PA'!$O$4:$O$2000=Resumo!$Q$5)))
+SUMPRODUCT(('Diário 4º PA'!$E$4:$E$2000='Analítico Cx.'!$B22)*('Diário 4º PA'!$B$4:$B$2000&gt;=E$4)*('Diário 4º PA'!$B$4:$B$2000&lt;=EOMONTH(E$4,0))*('Diário 4º PA'!$F$4:$F$2000)*(IF(Resumo!$Q$5="",1,'Diário 4º PA'!$O$4:$O$2000=Resumo!$Q$5)))</f>
        <v>0</v>
      </c>
      <c r="F22" s="199">
        <f t="array" ref="F22">SUMPRODUCT(('Diário 1º PA'!$E$4:$E$2977='Analítico Cx.'!$B22)*('Diário 1º PA'!$B$4:$B$2977&gt;=F$4)*('Diário 1º PA'!$B$4:$B$2977&lt;=EOMONTH(F$4,0))*('Diário 1º PA'!$F$4:$F$2977)*(IF(Resumo!$Q$5="",1,'Diário 1º PA'!$O$4:$O$2977=Resumo!$Q$5)))
+SUMPRODUCT(('Diário 2º PA'!$E$4:$E$2000='Analítico Cx.'!$B22)*('Diário 2º PA'!$B$4:$B$2000&gt;=F$4)*('Diário 2º PA'!$B$4:$B$2000&lt;=EOMONTH(F$4,0))*('Diário 2º PA'!$F$4:$F$2000)*(IF(Resumo!$Q$5="",1,'Diário 2º PA'!$O$4:$O$2000=Resumo!$Q$5)))
+SUMPRODUCT(('Diário 3º PA'!$E$4:$E$2000='Analítico Cx.'!$B22)*('Diário 3º PA'!$B$4:$B$2000&gt;=F$4)*('Diário 3º PA'!$B$4:$B$2000&lt;=EOMONTH(F$4,0))*('Diário 3º PA'!$F$4:$F$2000)*(IF(Resumo!$Q$5="",1,'Diário 3º PA'!$O$4:$O$2000=Resumo!$Q$5)))
+SUMPRODUCT(('Diário 4º PA'!$E$4:$E$2000='Analítico Cx.'!$B22)*('Diário 4º PA'!$B$4:$B$2000&gt;=F$4)*('Diário 4º PA'!$B$4:$B$2000&lt;=EOMONTH(F$4,0))*('Diário 4º PA'!$F$4:$F$2000)*(IF(Resumo!$Q$5="",1,'Diário 4º PA'!$O$4:$O$2000=Resumo!$Q$5)))</f>
        <v>0</v>
      </c>
      <c r="G22" s="199">
        <f t="array" ref="G22">SUMPRODUCT(('Diário 1º PA'!$E$4:$E$2977='Analítico Cx.'!$B22)*('Diário 1º PA'!$B$4:$B$2977&gt;=G$4)*('Diário 1º PA'!$B$4:$B$2977&lt;=EOMONTH(G$4,0))*('Diário 1º PA'!$F$4:$F$2977)*(IF(Resumo!$Q$5="",1,'Diário 1º PA'!$O$4:$O$2977=Resumo!$Q$5)))
+SUMPRODUCT(('Diário 2º PA'!$E$4:$E$2000='Analítico Cx.'!$B22)*('Diário 2º PA'!$B$4:$B$2000&gt;=G$4)*('Diário 2º PA'!$B$4:$B$2000&lt;=EOMONTH(G$4,0))*('Diário 2º PA'!$F$4:$F$2000)*(IF(Resumo!$Q$5="",1,'Diário 2º PA'!$O$4:$O$2000=Resumo!$Q$5)))
+SUMPRODUCT(('Diário 3º PA'!$E$4:$E$2000='Analítico Cx.'!$B22)*('Diário 3º PA'!$B$4:$B$2000&gt;=G$4)*('Diário 3º PA'!$B$4:$B$2000&lt;=EOMONTH(G$4,0))*('Diário 3º PA'!$F$4:$F$2000)*(IF(Resumo!$Q$5="",1,'Diário 3º PA'!$O$4:$O$2000=Resumo!$Q$5)))
+SUMPRODUCT(('Diário 4º PA'!$E$4:$E$2000='Analítico Cx.'!$B22)*('Diário 4º PA'!$B$4:$B$2000&gt;=G$4)*('Diário 4º PA'!$B$4:$B$2000&lt;=EOMONTH(G$4,0))*('Diário 4º PA'!$F$4:$F$2000)*(IF(Resumo!$Q$5="",1,'Diário 4º PA'!$O$4:$O$2000=Resumo!$Q$5)))</f>
        <v>0</v>
      </c>
      <c r="H22" s="199">
        <f t="array" ref="H22">SUMPRODUCT(('Diário 1º PA'!$E$4:$E$2977='Analítico Cx.'!$B22)*('Diário 1º PA'!$B$4:$B$2977&gt;=H$4)*('Diário 1º PA'!$B$4:$B$2977&lt;=EOMONTH(H$4,0))*('Diário 1º PA'!$F$4:$F$2977)*(IF(Resumo!$Q$5="",1,'Diário 1º PA'!$O$4:$O$2977=Resumo!$Q$5)))
+SUMPRODUCT(('Diário 2º PA'!$E$4:$E$2000='Analítico Cx.'!$B22)*('Diário 2º PA'!$B$4:$B$2000&gt;=H$4)*('Diário 2º PA'!$B$4:$B$2000&lt;=EOMONTH(H$4,0))*('Diário 2º PA'!$F$4:$F$2000)*(IF(Resumo!$Q$5="",1,'Diário 2º PA'!$O$4:$O$2000=Resumo!$Q$5)))
+SUMPRODUCT(('Diário 3º PA'!$E$4:$E$2000='Analítico Cx.'!$B22)*('Diário 3º PA'!$B$4:$B$2000&gt;=H$4)*('Diário 3º PA'!$B$4:$B$2000&lt;=EOMONTH(H$4,0))*('Diário 3º PA'!$F$4:$F$2000)*(IF(Resumo!$Q$5="",1,'Diário 3º PA'!$O$4:$O$2000=Resumo!$Q$5)))
+SUMPRODUCT(('Diário 4º PA'!$E$4:$E$2000='Analítico Cx.'!$B22)*('Diário 4º PA'!$B$4:$B$2000&gt;=H$4)*('Diário 4º PA'!$B$4:$B$2000&lt;=EOMONTH(H$4,0))*('Diário 4º PA'!$F$4:$F$2000)*(IF(Resumo!$Q$5="",1,'Diário 4º PA'!$O$4:$O$2000=Resumo!$Q$5)))</f>
        <v>0</v>
      </c>
      <c r="I22" s="199">
        <f t="array" ref="I22">SUMPRODUCT(('Diário 1º PA'!$E$4:$E$2977='Analítico Cx.'!$B22)*('Diário 1º PA'!$B$4:$B$2977&gt;=I$4)*('Diário 1º PA'!$B$4:$B$2977&lt;=EOMONTH(I$4,0))*('Diário 1º PA'!$F$4:$F$2977)*(IF(Resumo!$Q$5="",1,'Diário 1º PA'!$O$4:$O$2977=Resumo!$Q$5)))
+SUMPRODUCT(('Diário 2º PA'!$E$4:$E$2000='Analítico Cx.'!$B22)*('Diário 2º PA'!$B$4:$B$2000&gt;=I$4)*('Diário 2º PA'!$B$4:$B$2000&lt;=EOMONTH(I$4,0))*('Diário 2º PA'!$F$4:$F$2000)*(IF(Resumo!$Q$5="",1,'Diário 2º PA'!$O$4:$O$2000=Resumo!$Q$5)))
+SUMPRODUCT(('Diário 3º PA'!$E$4:$E$2000='Analítico Cx.'!$B22)*('Diário 3º PA'!$B$4:$B$2000&gt;=I$4)*('Diário 3º PA'!$B$4:$B$2000&lt;=EOMONTH(I$4,0))*('Diário 3º PA'!$F$4:$F$2000)*(IF(Resumo!$Q$5="",1,'Diário 3º PA'!$O$4:$O$2000=Resumo!$Q$5)))
+SUMPRODUCT(('Diário 4º PA'!$E$4:$E$2000='Analítico Cx.'!$B22)*('Diário 4º PA'!$B$4:$B$2000&gt;=I$4)*('Diário 4º PA'!$B$4:$B$2000&lt;=EOMONTH(I$4,0))*('Diário 4º PA'!$F$4:$F$2000)*(IF(Resumo!$Q$5="",1,'Diário 4º PA'!$O$4:$O$2000=Resumo!$Q$5)))</f>
        <v>0</v>
      </c>
      <c r="J22" s="199">
        <f t="array" ref="J22">SUMPRODUCT(('Diário 1º PA'!$E$4:$E$2977='Analítico Cx.'!$B22)*('Diário 1º PA'!$B$4:$B$2977&gt;=J$4)*('Diário 1º PA'!$B$4:$B$2977&lt;=EOMONTH(J$4,0))*('Diário 1º PA'!$F$4:$F$2977)*(IF(Resumo!$Q$5="",1,'Diário 1º PA'!$O$4:$O$2977=Resumo!$Q$5)))
+SUMPRODUCT(('Diário 2º PA'!$E$4:$E$2000='Analítico Cx.'!$B22)*('Diário 2º PA'!$B$4:$B$2000&gt;=J$4)*('Diário 2º PA'!$B$4:$B$2000&lt;=EOMONTH(J$4,0))*('Diário 2º PA'!$F$4:$F$2000)*(IF(Resumo!$Q$5="",1,'Diário 2º PA'!$O$4:$O$2000=Resumo!$Q$5)))
+SUMPRODUCT(('Diário 3º PA'!$E$4:$E$2000='Analítico Cx.'!$B22)*('Diário 3º PA'!$B$4:$B$2000&gt;=J$4)*('Diário 3º PA'!$B$4:$B$2000&lt;=EOMONTH(J$4,0))*('Diário 3º PA'!$F$4:$F$2000)*(IF(Resumo!$Q$5="",1,'Diário 3º PA'!$O$4:$O$2000=Resumo!$Q$5)))
+SUMPRODUCT(('Diário 4º PA'!$E$4:$E$2000='Analítico Cx.'!$B22)*('Diário 4º PA'!$B$4:$B$2000&gt;=J$4)*('Diário 4º PA'!$B$4:$B$2000&lt;=EOMONTH(J$4,0))*('Diário 4º PA'!$F$4:$F$2000)*(IF(Resumo!$Q$5="",1,'Diário 4º PA'!$O$4:$O$2000=Resumo!$Q$5)))</f>
        <v>0</v>
      </c>
      <c r="K22" s="199">
        <f t="array" ref="K22">SUMPRODUCT(('Diário 1º PA'!$E$4:$E$2977='Analítico Cx.'!$B22)*('Diário 1º PA'!$B$4:$B$2977&gt;=K$4)*('Diário 1º PA'!$B$4:$B$2977&lt;=EOMONTH(K$4,0))*('Diário 1º PA'!$F$4:$F$2977)*(IF(Resumo!$Q$5="",1,'Diário 1º PA'!$O$4:$O$2977=Resumo!$Q$5)))
+SUMPRODUCT(('Diário 2º PA'!$E$4:$E$2000='Analítico Cx.'!$B22)*('Diário 2º PA'!$B$4:$B$2000&gt;=K$4)*('Diário 2º PA'!$B$4:$B$2000&lt;=EOMONTH(K$4,0))*('Diário 2º PA'!$F$4:$F$2000)*(IF(Resumo!$Q$5="",1,'Diário 2º PA'!$O$4:$O$2000=Resumo!$Q$5)))
+SUMPRODUCT(('Diário 3º PA'!$E$4:$E$2000='Analítico Cx.'!$B22)*('Diário 3º PA'!$B$4:$B$2000&gt;=K$4)*('Diário 3º PA'!$B$4:$B$2000&lt;=EOMONTH(K$4,0))*('Diário 3º PA'!$F$4:$F$2000)*(IF(Resumo!$Q$5="",1,'Diário 3º PA'!$O$4:$O$2000=Resumo!$Q$5)))
+SUMPRODUCT(('Diário 4º PA'!$E$4:$E$2000='Analítico Cx.'!$B22)*('Diário 4º PA'!$B$4:$B$2000&gt;=K$4)*('Diário 4º PA'!$B$4:$B$2000&lt;=EOMONTH(K$4,0))*('Diário 4º PA'!$F$4:$F$2000)*(IF(Resumo!$Q$5="",1,'Diário 4º PA'!$O$4:$O$2000=Resumo!$Q$5)))</f>
        <v>0</v>
      </c>
      <c r="L22" s="199">
        <f t="array" ref="L22">SUMPRODUCT(('Diário 1º PA'!$E$4:$E$2977='Analítico Cx.'!$B22)*('Diário 1º PA'!$B$4:$B$2977&gt;=L$4)*('Diário 1º PA'!$B$4:$B$2977&lt;=EOMONTH(L$4,0))*('Diário 1º PA'!$F$4:$F$2977)*(IF(Resumo!$Q$5="",1,'Diário 1º PA'!$O$4:$O$2977=Resumo!$Q$5)))
+SUMPRODUCT(('Diário 2º PA'!$E$4:$E$2000='Analítico Cx.'!$B22)*('Diário 2º PA'!$B$4:$B$2000&gt;=L$4)*('Diário 2º PA'!$B$4:$B$2000&lt;=EOMONTH(L$4,0))*('Diário 2º PA'!$F$4:$F$2000)*(IF(Resumo!$Q$5="",1,'Diário 2º PA'!$O$4:$O$2000=Resumo!$Q$5)))
+SUMPRODUCT(('Diário 3º PA'!$E$4:$E$2000='Analítico Cx.'!$B22)*('Diário 3º PA'!$B$4:$B$2000&gt;=L$4)*('Diário 3º PA'!$B$4:$B$2000&lt;=EOMONTH(L$4,0))*('Diário 3º PA'!$F$4:$F$2000)*(IF(Resumo!$Q$5="",1,'Diário 3º PA'!$O$4:$O$2000=Resumo!$Q$5)))
+SUMPRODUCT(('Diário 4º PA'!$E$4:$E$2000='Analítico Cx.'!$B22)*('Diário 4º PA'!$B$4:$B$2000&gt;=L$4)*('Diário 4º PA'!$B$4:$B$2000&lt;=EOMONTH(L$4,0))*('Diário 4º PA'!$F$4:$F$2000)*(IF(Resumo!$Q$5="",1,'Diário 4º PA'!$O$4:$O$2000=Resumo!$Q$5)))</f>
        <v>0</v>
      </c>
      <c r="M22" s="199">
        <f t="array" ref="M22">SUMPRODUCT(('Diário 1º PA'!$E$4:$E$2977='Analítico Cx.'!$B22)*('Diário 1º PA'!$B$4:$B$2977&gt;=M$4)*('Diário 1º PA'!$B$4:$B$2977&lt;=EOMONTH(M$4,0))*('Diário 1º PA'!$F$4:$F$2977)*(IF(Resumo!$Q$5="",1,'Diário 1º PA'!$O$4:$O$2977=Resumo!$Q$5)))
+SUMPRODUCT(('Diário 2º PA'!$E$4:$E$2000='Analítico Cx.'!$B22)*('Diário 2º PA'!$B$4:$B$2000&gt;=M$4)*('Diário 2º PA'!$B$4:$B$2000&lt;=EOMONTH(M$4,0))*('Diário 2º PA'!$F$4:$F$2000)*(IF(Resumo!$Q$5="",1,'Diário 2º PA'!$O$4:$O$2000=Resumo!$Q$5)))
+SUMPRODUCT(('Diário 3º PA'!$E$4:$E$2000='Analítico Cx.'!$B22)*('Diário 3º PA'!$B$4:$B$2000&gt;=M$4)*('Diário 3º PA'!$B$4:$B$2000&lt;=EOMONTH(M$4,0))*('Diário 3º PA'!$F$4:$F$2000)*(IF(Resumo!$Q$5="",1,'Diário 3º PA'!$O$4:$O$2000=Resumo!$Q$5)))
+SUMPRODUCT(('Diário 4º PA'!$E$4:$E$2000='Analítico Cx.'!$B22)*('Diário 4º PA'!$B$4:$B$2000&gt;=M$4)*('Diário 4º PA'!$B$4:$B$2000&lt;=EOMONTH(M$4,0))*('Diário 4º PA'!$F$4:$F$2000)*(IF(Resumo!$Q$5="",1,'Diário 4º PA'!$O$4:$O$2000=Resumo!$Q$5)))</f>
        <v>0</v>
      </c>
      <c r="N22" s="199">
        <f t="array" ref="N22">SUMPRODUCT(('Diário 1º PA'!$E$4:$E$2977='Analítico Cx.'!$B22)*('Diário 1º PA'!$B$4:$B$2977&gt;=N$4)*('Diário 1º PA'!$B$4:$B$2977&lt;=EOMONTH(N$4,0))*('Diário 1º PA'!$F$4:$F$2977)*(IF(Resumo!$Q$5="",1,'Diário 1º PA'!$O$4:$O$2977=Resumo!$Q$5)))
+SUMPRODUCT(('Diário 2º PA'!$E$4:$E$2000='Analítico Cx.'!$B22)*('Diário 2º PA'!$B$4:$B$2000&gt;=N$4)*('Diário 2º PA'!$B$4:$B$2000&lt;=EOMONTH(N$4,0))*('Diário 2º PA'!$F$4:$F$2000)*(IF(Resumo!$Q$5="",1,'Diário 2º PA'!$O$4:$O$2000=Resumo!$Q$5)))
+SUMPRODUCT(('Diário 3º PA'!$E$4:$E$2000='Analítico Cx.'!$B22)*('Diário 3º PA'!$B$4:$B$2000&gt;=N$4)*('Diário 3º PA'!$B$4:$B$2000&lt;=EOMONTH(N$4,0))*('Diário 3º PA'!$F$4:$F$2000)*(IF(Resumo!$Q$5="",1,'Diário 3º PA'!$O$4:$O$2000=Resumo!$Q$5)))
+SUMPRODUCT(('Diário 4º PA'!$E$4:$E$2000='Analítico Cx.'!$B22)*('Diário 4º PA'!$B$4:$B$2000&gt;=N$4)*('Diário 4º PA'!$B$4:$B$2000&lt;=EOMONTH(N$4,0))*('Diário 4º PA'!$F$4:$F$2000)*(IF(Resumo!$Q$5="",1,'Diário 4º PA'!$O$4:$O$2000=Resumo!$Q$5)))</f>
        <v>0</v>
      </c>
      <c r="O22" s="200">
        <f t="shared" si="3"/>
        <v>0</v>
      </c>
      <c r="P22" s="201">
        <f t="shared" si="4"/>
        <v>0</v>
      </c>
      <c r="Q22" s="174"/>
      <c r="R22" s="174"/>
      <c r="S22" s="174"/>
      <c r="T22" s="174"/>
      <c r="U22" s="174"/>
      <c r="V22" s="174"/>
      <c r="W22" s="174"/>
      <c r="X22" s="174"/>
      <c r="Y22" s="174"/>
      <c r="Z22" s="174"/>
    </row>
    <row r="23" spans="1:26" ht="23.25" customHeight="1" x14ac:dyDescent="0.2">
      <c r="A23" s="220" t="s">
        <v>158</v>
      </c>
      <c r="B23" s="221" t="s">
        <v>159</v>
      </c>
      <c r="C23" s="199">
        <f t="array" ref="C23">SUMPRODUCT(('Diário 1º PA'!$E$4:$E$2977='Analítico Cx.'!$B23)*('Diário 1º PA'!$B$4:$B$2977&gt;=C$4)*('Diário 1º PA'!$B$4:$B$2977&lt;=EOMONTH(C$4,0))*('Diário 1º PA'!$F$4:$F$2977)*(IF(Resumo!$Q$5="",1,'Diário 1º PA'!$O$4:$O$2977=Resumo!$Q$5)))
+SUMPRODUCT(('Diário 2º PA'!$E$4:$E$2000='Analítico Cx.'!$B23)*('Diário 2º PA'!$B$4:$B$2000&gt;=C$4)*('Diário 2º PA'!$B$4:$B$2000&lt;=EOMONTH(C$4,0))*('Diário 2º PA'!$F$4:$F$2000)*(IF(Resumo!$Q$5="",1,'Diário 2º PA'!$O$4:$O$2000=Resumo!$Q$5)))
+SUMPRODUCT(('Diário 3º PA'!$E$4:$E$2000='Analítico Cx.'!$B23)*('Diário 3º PA'!$B$4:$B$2000&gt;=C$4)*('Diário 3º PA'!$B$4:$B$2000&lt;=EOMONTH(C$4,0))*('Diário 3º PA'!$F$4:$F$2000)*(IF(Resumo!$Q$5="",1,'Diário 3º PA'!$O$4:$O$2000=Resumo!$Q$5)))
+SUMPRODUCT(('Diário 4º PA'!$E$4:$E$2000='Analítico Cx.'!$B23)*('Diário 4º PA'!$B$4:$B$2000&gt;=C$4)*('Diário 4º PA'!$B$4:$B$2000&lt;=EOMONTH(C$4,0))*('Diário 4º PA'!$F$4:$F$2000)*(IF(Resumo!$Q$5="",1,'Diário 4º PA'!$O$4:$O$2000=Resumo!$Q$5)))</f>
        <v>0</v>
      </c>
      <c r="D23" s="199">
        <f t="array" ref="D23">SUMPRODUCT(('Diário 1º PA'!$E$4:$E$2977='Analítico Cx.'!$B23)*('Diário 1º PA'!$B$4:$B$2977&gt;=D$4)*('Diário 1º PA'!$B$4:$B$2977&lt;=EOMONTH(D$4,0))*('Diário 1º PA'!$F$4:$F$2977)*(IF(Resumo!$Q$5="",1,'Diário 1º PA'!$O$4:$O$2977=Resumo!$Q$5)))
+SUMPRODUCT(('Diário 2º PA'!$E$4:$E$2000='Analítico Cx.'!$B23)*('Diário 2º PA'!$B$4:$B$2000&gt;=D$4)*('Diário 2º PA'!$B$4:$B$2000&lt;=EOMONTH(D$4,0))*('Diário 2º PA'!$F$4:$F$2000)*(IF(Resumo!$Q$5="",1,'Diário 2º PA'!$O$4:$O$2000=Resumo!$Q$5)))
+SUMPRODUCT(('Diário 3º PA'!$E$4:$E$2000='Analítico Cx.'!$B23)*('Diário 3º PA'!$B$4:$B$2000&gt;=D$4)*('Diário 3º PA'!$B$4:$B$2000&lt;=EOMONTH(D$4,0))*('Diário 3º PA'!$F$4:$F$2000)*(IF(Resumo!$Q$5="",1,'Diário 3º PA'!$O$4:$O$2000=Resumo!$Q$5)))
+SUMPRODUCT(('Diário 4º PA'!$E$4:$E$2000='Analítico Cx.'!$B23)*('Diário 4º PA'!$B$4:$B$2000&gt;=D$4)*('Diário 4º PA'!$B$4:$B$2000&lt;=EOMONTH(D$4,0))*('Diário 4º PA'!$F$4:$F$2000)*(IF(Resumo!$Q$5="",1,'Diário 4º PA'!$O$4:$O$2000=Resumo!$Q$5)))</f>
        <v>0</v>
      </c>
      <c r="E23" s="199">
        <f t="array" ref="E23">SUMPRODUCT(('Diário 1º PA'!$E$4:$E$2977='Analítico Cx.'!$B23)*('Diário 1º PA'!$B$4:$B$2977&gt;=E$4)*('Diário 1º PA'!$B$4:$B$2977&lt;=EOMONTH(E$4,0))*('Diário 1º PA'!$F$4:$F$2977)*(IF(Resumo!$Q$5="",1,'Diário 1º PA'!$O$4:$O$2977=Resumo!$Q$5)))
+SUMPRODUCT(('Diário 2º PA'!$E$4:$E$2000='Analítico Cx.'!$B23)*('Diário 2º PA'!$B$4:$B$2000&gt;=E$4)*('Diário 2º PA'!$B$4:$B$2000&lt;=EOMONTH(E$4,0))*('Diário 2º PA'!$F$4:$F$2000)*(IF(Resumo!$Q$5="",1,'Diário 2º PA'!$O$4:$O$2000=Resumo!$Q$5)))
+SUMPRODUCT(('Diário 3º PA'!$E$4:$E$2000='Analítico Cx.'!$B23)*('Diário 3º PA'!$B$4:$B$2000&gt;=E$4)*('Diário 3º PA'!$B$4:$B$2000&lt;=EOMONTH(E$4,0))*('Diário 3º PA'!$F$4:$F$2000)*(IF(Resumo!$Q$5="",1,'Diário 3º PA'!$O$4:$O$2000=Resumo!$Q$5)))
+SUMPRODUCT(('Diário 4º PA'!$E$4:$E$2000='Analítico Cx.'!$B23)*('Diário 4º PA'!$B$4:$B$2000&gt;=E$4)*('Diário 4º PA'!$B$4:$B$2000&lt;=EOMONTH(E$4,0))*('Diário 4º PA'!$F$4:$F$2000)*(IF(Resumo!$Q$5="",1,'Diário 4º PA'!$O$4:$O$2000=Resumo!$Q$5)))</f>
        <v>0</v>
      </c>
      <c r="F23" s="199">
        <f t="array" ref="F23">SUMPRODUCT(('Diário 1º PA'!$E$4:$E$2977='Analítico Cx.'!$B23)*('Diário 1º PA'!$B$4:$B$2977&gt;=F$4)*('Diário 1º PA'!$B$4:$B$2977&lt;=EOMONTH(F$4,0))*('Diário 1º PA'!$F$4:$F$2977)*(IF(Resumo!$Q$5="",1,'Diário 1º PA'!$O$4:$O$2977=Resumo!$Q$5)))
+SUMPRODUCT(('Diário 2º PA'!$E$4:$E$2000='Analítico Cx.'!$B23)*('Diário 2º PA'!$B$4:$B$2000&gt;=F$4)*('Diário 2º PA'!$B$4:$B$2000&lt;=EOMONTH(F$4,0))*('Diário 2º PA'!$F$4:$F$2000)*(IF(Resumo!$Q$5="",1,'Diário 2º PA'!$O$4:$O$2000=Resumo!$Q$5)))
+SUMPRODUCT(('Diário 3º PA'!$E$4:$E$2000='Analítico Cx.'!$B23)*('Diário 3º PA'!$B$4:$B$2000&gt;=F$4)*('Diário 3º PA'!$B$4:$B$2000&lt;=EOMONTH(F$4,0))*('Diário 3º PA'!$F$4:$F$2000)*(IF(Resumo!$Q$5="",1,'Diário 3º PA'!$O$4:$O$2000=Resumo!$Q$5)))
+SUMPRODUCT(('Diário 4º PA'!$E$4:$E$2000='Analítico Cx.'!$B23)*('Diário 4º PA'!$B$4:$B$2000&gt;=F$4)*('Diário 4º PA'!$B$4:$B$2000&lt;=EOMONTH(F$4,0))*('Diário 4º PA'!$F$4:$F$2000)*(IF(Resumo!$Q$5="",1,'Diário 4º PA'!$O$4:$O$2000=Resumo!$Q$5)))</f>
        <v>0</v>
      </c>
      <c r="G23" s="199">
        <f t="array" ref="G23">SUMPRODUCT(('Diário 1º PA'!$E$4:$E$2977='Analítico Cx.'!$B23)*('Diário 1º PA'!$B$4:$B$2977&gt;=G$4)*('Diário 1º PA'!$B$4:$B$2977&lt;=EOMONTH(G$4,0))*('Diário 1º PA'!$F$4:$F$2977)*(IF(Resumo!$Q$5="",1,'Diário 1º PA'!$O$4:$O$2977=Resumo!$Q$5)))
+SUMPRODUCT(('Diário 2º PA'!$E$4:$E$2000='Analítico Cx.'!$B23)*('Diário 2º PA'!$B$4:$B$2000&gt;=G$4)*('Diário 2º PA'!$B$4:$B$2000&lt;=EOMONTH(G$4,0))*('Diário 2º PA'!$F$4:$F$2000)*(IF(Resumo!$Q$5="",1,'Diário 2º PA'!$O$4:$O$2000=Resumo!$Q$5)))
+SUMPRODUCT(('Diário 3º PA'!$E$4:$E$2000='Analítico Cx.'!$B23)*('Diário 3º PA'!$B$4:$B$2000&gt;=G$4)*('Diário 3º PA'!$B$4:$B$2000&lt;=EOMONTH(G$4,0))*('Diário 3º PA'!$F$4:$F$2000)*(IF(Resumo!$Q$5="",1,'Diário 3º PA'!$O$4:$O$2000=Resumo!$Q$5)))
+SUMPRODUCT(('Diário 4º PA'!$E$4:$E$2000='Analítico Cx.'!$B23)*('Diário 4º PA'!$B$4:$B$2000&gt;=G$4)*('Diário 4º PA'!$B$4:$B$2000&lt;=EOMONTH(G$4,0))*('Diário 4º PA'!$F$4:$F$2000)*(IF(Resumo!$Q$5="",1,'Diário 4º PA'!$O$4:$O$2000=Resumo!$Q$5)))</f>
        <v>0</v>
      </c>
      <c r="H23" s="199">
        <f t="array" ref="H23">SUMPRODUCT(('Diário 1º PA'!$E$4:$E$2977='Analítico Cx.'!$B23)*('Diário 1º PA'!$B$4:$B$2977&gt;=H$4)*('Diário 1º PA'!$B$4:$B$2977&lt;=EOMONTH(H$4,0))*('Diário 1º PA'!$F$4:$F$2977)*(IF(Resumo!$Q$5="",1,'Diário 1º PA'!$O$4:$O$2977=Resumo!$Q$5)))
+SUMPRODUCT(('Diário 2º PA'!$E$4:$E$2000='Analítico Cx.'!$B23)*('Diário 2º PA'!$B$4:$B$2000&gt;=H$4)*('Diário 2º PA'!$B$4:$B$2000&lt;=EOMONTH(H$4,0))*('Diário 2º PA'!$F$4:$F$2000)*(IF(Resumo!$Q$5="",1,'Diário 2º PA'!$O$4:$O$2000=Resumo!$Q$5)))
+SUMPRODUCT(('Diário 3º PA'!$E$4:$E$2000='Analítico Cx.'!$B23)*('Diário 3º PA'!$B$4:$B$2000&gt;=H$4)*('Diário 3º PA'!$B$4:$B$2000&lt;=EOMONTH(H$4,0))*('Diário 3º PA'!$F$4:$F$2000)*(IF(Resumo!$Q$5="",1,'Diário 3º PA'!$O$4:$O$2000=Resumo!$Q$5)))
+SUMPRODUCT(('Diário 4º PA'!$E$4:$E$2000='Analítico Cx.'!$B23)*('Diário 4º PA'!$B$4:$B$2000&gt;=H$4)*('Diário 4º PA'!$B$4:$B$2000&lt;=EOMONTH(H$4,0))*('Diário 4º PA'!$F$4:$F$2000)*(IF(Resumo!$Q$5="",1,'Diário 4º PA'!$O$4:$O$2000=Resumo!$Q$5)))</f>
        <v>0</v>
      </c>
      <c r="I23" s="199">
        <f t="array" ref="I23">SUMPRODUCT(('Diário 1º PA'!$E$4:$E$2977='Analítico Cx.'!$B23)*('Diário 1º PA'!$B$4:$B$2977&gt;=I$4)*('Diário 1º PA'!$B$4:$B$2977&lt;=EOMONTH(I$4,0))*('Diário 1º PA'!$F$4:$F$2977)*(IF(Resumo!$Q$5="",1,'Diário 1º PA'!$O$4:$O$2977=Resumo!$Q$5)))
+SUMPRODUCT(('Diário 2º PA'!$E$4:$E$2000='Analítico Cx.'!$B23)*('Diário 2º PA'!$B$4:$B$2000&gt;=I$4)*('Diário 2º PA'!$B$4:$B$2000&lt;=EOMONTH(I$4,0))*('Diário 2º PA'!$F$4:$F$2000)*(IF(Resumo!$Q$5="",1,'Diário 2º PA'!$O$4:$O$2000=Resumo!$Q$5)))
+SUMPRODUCT(('Diário 3º PA'!$E$4:$E$2000='Analítico Cx.'!$B23)*('Diário 3º PA'!$B$4:$B$2000&gt;=I$4)*('Diário 3º PA'!$B$4:$B$2000&lt;=EOMONTH(I$4,0))*('Diário 3º PA'!$F$4:$F$2000)*(IF(Resumo!$Q$5="",1,'Diário 3º PA'!$O$4:$O$2000=Resumo!$Q$5)))
+SUMPRODUCT(('Diário 4º PA'!$E$4:$E$2000='Analítico Cx.'!$B23)*('Diário 4º PA'!$B$4:$B$2000&gt;=I$4)*('Diário 4º PA'!$B$4:$B$2000&lt;=EOMONTH(I$4,0))*('Diário 4º PA'!$F$4:$F$2000)*(IF(Resumo!$Q$5="",1,'Diário 4º PA'!$O$4:$O$2000=Resumo!$Q$5)))</f>
        <v>0</v>
      </c>
      <c r="J23" s="199">
        <f t="array" ref="J23">SUMPRODUCT(('Diário 1º PA'!$E$4:$E$2977='Analítico Cx.'!$B23)*('Diário 1º PA'!$B$4:$B$2977&gt;=J$4)*('Diário 1º PA'!$B$4:$B$2977&lt;=EOMONTH(J$4,0))*('Diário 1º PA'!$F$4:$F$2977)*(IF(Resumo!$Q$5="",1,'Diário 1º PA'!$O$4:$O$2977=Resumo!$Q$5)))
+SUMPRODUCT(('Diário 2º PA'!$E$4:$E$2000='Analítico Cx.'!$B23)*('Diário 2º PA'!$B$4:$B$2000&gt;=J$4)*('Diário 2º PA'!$B$4:$B$2000&lt;=EOMONTH(J$4,0))*('Diário 2º PA'!$F$4:$F$2000)*(IF(Resumo!$Q$5="",1,'Diário 2º PA'!$O$4:$O$2000=Resumo!$Q$5)))
+SUMPRODUCT(('Diário 3º PA'!$E$4:$E$2000='Analítico Cx.'!$B23)*('Diário 3º PA'!$B$4:$B$2000&gt;=J$4)*('Diário 3º PA'!$B$4:$B$2000&lt;=EOMONTH(J$4,0))*('Diário 3º PA'!$F$4:$F$2000)*(IF(Resumo!$Q$5="",1,'Diário 3º PA'!$O$4:$O$2000=Resumo!$Q$5)))
+SUMPRODUCT(('Diário 4º PA'!$E$4:$E$2000='Analítico Cx.'!$B23)*('Diário 4º PA'!$B$4:$B$2000&gt;=J$4)*('Diário 4º PA'!$B$4:$B$2000&lt;=EOMONTH(J$4,0))*('Diário 4º PA'!$F$4:$F$2000)*(IF(Resumo!$Q$5="",1,'Diário 4º PA'!$O$4:$O$2000=Resumo!$Q$5)))</f>
        <v>0</v>
      </c>
      <c r="K23" s="199">
        <f t="array" ref="K23">SUMPRODUCT(('Diário 1º PA'!$E$4:$E$2977='Analítico Cx.'!$B23)*('Diário 1º PA'!$B$4:$B$2977&gt;=K$4)*('Diário 1º PA'!$B$4:$B$2977&lt;=EOMONTH(K$4,0))*('Diário 1º PA'!$F$4:$F$2977)*(IF(Resumo!$Q$5="",1,'Diário 1º PA'!$O$4:$O$2977=Resumo!$Q$5)))
+SUMPRODUCT(('Diário 2º PA'!$E$4:$E$2000='Analítico Cx.'!$B23)*('Diário 2º PA'!$B$4:$B$2000&gt;=K$4)*('Diário 2º PA'!$B$4:$B$2000&lt;=EOMONTH(K$4,0))*('Diário 2º PA'!$F$4:$F$2000)*(IF(Resumo!$Q$5="",1,'Diário 2º PA'!$O$4:$O$2000=Resumo!$Q$5)))
+SUMPRODUCT(('Diário 3º PA'!$E$4:$E$2000='Analítico Cx.'!$B23)*('Diário 3º PA'!$B$4:$B$2000&gt;=K$4)*('Diário 3º PA'!$B$4:$B$2000&lt;=EOMONTH(K$4,0))*('Diário 3º PA'!$F$4:$F$2000)*(IF(Resumo!$Q$5="",1,'Diário 3º PA'!$O$4:$O$2000=Resumo!$Q$5)))
+SUMPRODUCT(('Diário 4º PA'!$E$4:$E$2000='Analítico Cx.'!$B23)*('Diário 4º PA'!$B$4:$B$2000&gt;=K$4)*('Diário 4º PA'!$B$4:$B$2000&lt;=EOMONTH(K$4,0))*('Diário 4º PA'!$F$4:$F$2000)*(IF(Resumo!$Q$5="",1,'Diário 4º PA'!$O$4:$O$2000=Resumo!$Q$5)))</f>
        <v>0</v>
      </c>
      <c r="L23" s="199">
        <f t="array" ref="L23">SUMPRODUCT(('Diário 1º PA'!$E$4:$E$2977='Analítico Cx.'!$B23)*('Diário 1º PA'!$B$4:$B$2977&gt;=L$4)*('Diário 1º PA'!$B$4:$B$2977&lt;=EOMONTH(L$4,0))*('Diário 1º PA'!$F$4:$F$2977)*(IF(Resumo!$Q$5="",1,'Diário 1º PA'!$O$4:$O$2977=Resumo!$Q$5)))
+SUMPRODUCT(('Diário 2º PA'!$E$4:$E$2000='Analítico Cx.'!$B23)*('Diário 2º PA'!$B$4:$B$2000&gt;=L$4)*('Diário 2º PA'!$B$4:$B$2000&lt;=EOMONTH(L$4,0))*('Diário 2º PA'!$F$4:$F$2000)*(IF(Resumo!$Q$5="",1,'Diário 2º PA'!$O$4:$O$2000=Resumo!$Q$5)))
+SUMPRODUCT(('Diário 3º PA'!$E$4:$E$2000='Analítico Cx.'!$B23)*('Diário 3º PA'!$B$4:$B$2000&gt;=L$4)*('Diário 3º PA'!$B$4:$B$2000&lt;=EOMONTH(L$4,0))*('Diário 3º PA'!$F$4:$F$2000)*(IF(Resumo!$Q$5="",1,'Diário 3º PA'!$O$4:$O$2000=Resumo!$Q$5)))
+SUMPRODUCT(('Diário 4º PA'!$E$4:$E$2000='Analítico Cx.'!$B23)*('Diário 4º PA'!$B$4:$B$2000&gt;=L$4)*('Diário 4º PA'!$B$4:$B$2000&lt;=EOMONTH(L$4,0))*('Diário 4º PA'!$F$4:$F$2000)*(IF(Resumo!$Q$5="",1,'Diário 4º PA'!$O$4:$O$2000=Resumo!$Q$5)))</f>
        <v>0</v>
      </c>
      <c r="M23" s="199">
        <f t="array" ref="M23">SUMPRODUCT(('Diário 1º PA'!$E$4:$E$2977='Analítico Cx.'!$B23)*('Diário 1º PA'!$B$4:$B$2977&gt;=M$4)*('Diário 1º PA'!$B$4:$B$2977&lt;=EOMONTH(M$4,0))*('Diário 1º PA'!$F$4:$F$2977)*(IF(Resumo!$Q$5="",1,'Diário 1º PA'!$O$4:$O$2977=Resumo!$Q$5)))
+SUMPRODUCT(('Diário 2º PA'!$E$4:$E$2000='Analítico Cx.'!$B23)*('Diário 2º PA'!$B$4:$B$2000&gt;=M$4)*('Diário 2º PA'!$B$4:$B$2000&lt;=EOMONTH(M$4,0))*('Diário 2º PA'!$F$4:$F$2000)*(IF(Resumo!$Q$5="",1,'Diário 2º PA'!$O$4:$O$2000=Resumo!$Q$5)))
+SUMPRODUCT(('Diário 3º PA'!$E$4:$E$2000='Analítico Cx.'!$B23)*('Diário 3º PA'!$B$4:$B$2000&gt;=M$4)*('Diário 3º PA'!$B$4:$B$2000&lt;=EOMONTH(M$4,0))*('Diário 3º PA'!$F$4:$F$2000)*(IF(Resumo!$Q$5="",1,'Diário 3º PA'!$O$4:$O$2000=Resumo!$Q$5)))
+SUMPRODUCT(('Diário 4º PA'!$E$4:$E$2000='Analítico Cx.'!$B23)*('Diário 4º PA'!$B$4:$B$2000&gt;=M$4)*('Diário 4º PA'!$B$4:$B$2000&lt;=EOMONTH(M$4,0))*('Diário 4º PA'!$F$4:$F$2000)*(IF(Resumo!$Q$5="",1,'Diário 4º PA'!$O$4:$O$2000=Resumo!$Q$5)))</f>
        <v>0</v>
      </c>
      <c r="N23" s="199">
        <f t="array" ref="N23">SUMPRODUCT(('Diário 1º PA'!$E$4:$E$2977='Analítico Cx.'!$B23)*('Diário 1º PA'!$B$4:$B$2977&gt;=N$4)*('Diário 1º PA'!$B$4:$B$2977&lt;=EOMONTH(N$4,0))*('Diário 1º PA'!$F$4:$F$2977)*(IF(Resumo!$Q$5="",1,'Diário 1º PA'!$O$4:$O$2977=Resumo!$Q$5)))
+SUMPRODUCT(('Diário 2º PA'!$E$4:$E$2000='Analítico Cx.'!$B23)*('Diário 2º PA'!$B$4:$B$2000&gt;=N$4)*('Diário 2º PA'!$B$4:$B$2000&lt;=EOMONTH(N$4,0))*('Diário 2º PA'!$F$4:$F$2000)*(IF(Resumo!$Q$5="",1,'Diário 2º PA'!$O$4:$O$2000=Resumo!$Q$5)))
+SUMPRODUCT(('Diário 3º PA'!$E$4:$E$2000='Analítico Cx.'!$B23)*('Diário 3º PA'!$B$4:$B$2000&gt;=N$4)*('Diário 3º PA'!$B$4:$B$2000&lt;=EOMONTH(N$4,0))*('Diário 3º PA'!$F$4:$F$2000)*(IF(Resumo!$Q$5="",1,'Diário 3º PA'!$O$4:$O$2000=Resumo!$Q$5)))
+SUMPRODUCT(('Diário 4º PA'!$E$4:$E$2000='Analítico Cx.'!$B23)*('Diário 4º PA'!$B$4:$B$2000&gt;=N$4)*('Diário 4º PA'!$B$4:$B$2000&lt;=EOMONTH(N$4,0))*('Diário 4º PA'!$F$4:$F$2000)*(IF(Resumo!$Q$5="",1,'Diário 4º PA'!$O$4:$O$2000=Resumo!$Q$5)))</f>
        <v>0</v>
      </c>
      <c r="O23" s="200">
        <f t="shared" si="3"/>
        <v>0</v>
      </c>
      <c r="P23" s="201">
        <f t="shared" si="4"/>
        <v>0</v>
      </c>
      <c r="Q23" s="174"/>
      <c r="R23" s="174"/>
      <c r="S23" s="174"/>
      <c r="T23" s="174"/>
      <c r="U23" s="174"/>
      <c r="V23" s="174"/>
      <c r="W23" s="174"/>
      <c r="X23" s="174"/>
      <c r="Y23" s="174"/>
      <c r="Z23" s="174"/>
    </row>
    <row r="24" spans="1:26" ht="23.25" customHeight="1" x14ac:dyDescent="0.2">
      <c r="A24" s="220" t="s">
        <v>160</v>
      </c>
      <c r="B24" s="221" t="s">
        <v>161</v>
      </c>
      <c r="C24" s="199">
        <f t="array" ref="C24">SUMPRODUCT(('Diário 1º PA'!$E$4:$E$2977='Analítico Cx.'!$B24)*('Diário 1º PA'!$B$4:$B$2977&gt;=C$4)*('Diário 1º PA'!$B$4:$B$2977&lt;=EOMONTH(C$4,0))*('Diário 1º PA'!$F$4:$F$2977)*(IF(Resumo!$Q$5="",1,'Diário 1º PA'!$O$4:$O$2977=Resumo!$Q$5)))
+SUMPRODUCT(('Diário 2º PA'!$E$4:$E$2000='Analítico Cx.'!$B24)*('Diário 2º PA'!$B$4:$B$2000&gt;=C$4)*('Diário 2º PA'!$B$4:$B$2000&lt;=EOMONTH(C$4,0))*('Diário 2º PA'!$F$4:$F$2000)*(IF(Resumo!$Q$5="",1,'Diário 2º PA'!$O$4:$O$2000=Resumo!$Q$5)))
+SUMPRODUCT(('Diário 3º PA'!$E$4:$E$2000='Analítico Cx.'!$B24)*('Diário 3º PA'!$B$4:$B$2000&gt;=C$4)*('Diário 3º PA'!$B$4:$B$2000&lt;=EOMONTH(C$4,0))*('Diário 3º PA'!$F$4:$F$2000)*(IF(Resumo!$Q$5="",1,'Diário 3º PA'!$O$4:$O$2000=Resumo!$Q$5)))
+SUMPRODUCT(('Diário 4º PA'!$E$4:$E$2000='Analítico Cx.'!$B24)*('Diário 4º PA'!$B$4:$B$2000&gt;=C$4)*('Diário 4º PA'!$B$4:$B$2000&lt;=EOMONTH(C$4,0))*('Diário 4º PA'!$F$4:$F$2000)*(IF(Resumo!$Q$5="",1,'Diário 4º PA'!$O$4:$O$2000=Resumo!$Q$5)))</f>
        <v>0</v>
      </c>
      <c r="D24" s="199">
        <f t="array" ref="D24">SUMPRODUCT(('Diário 1º PA'!$E$4:$E$2977='Analítico Cx.'!$B24)*('Diário 1º PA'!$B$4:$B$2977&gt;=D$4)*('Diário 1º PA'!$B$4:$B$2977&lt;=EOMONTH(D$4,0))*('Diário 1º PA'!$F$4:$F$2977)*(IF(Resumo!$Q$5="",1,'Diário 1º PA'!$O$4:$O$2977=Resumo!$Q$5)))
+SUMPRODUCT(('Diário 2º PA'!$E$4:$E$2000='Analítico Cx.'!$B24)*('Diário 2º PA'!$B$4:$B$2000&gt;=D$4)*('Diário 2º PA'!$B$4:$B$2000&lt;=EOMONTH(D$4,0))*('Diário 2º PA'!$F$4:$F$2000)*(IF(Resumo!$Q$5="",1,'Diário 2º PA'!$O$4:$O$2000=Resumo!$Q$5)))
+SUMPRODUCT(('Diário 3º PA'!$E$4:$E$2000='Analítico Cx.'!$B24)*('Diário 3º PA'!$B$4:$B$2000&gt;=D$4)*('Diário 3º PA'!$B$4:$B$2000&lt;=EOMONTH(D$4,0))*('Diário 3º PA'!$F$4:$F$2000)*(IF(Resumo!$Q$5="",1,'Diário 3º PA'!$O$4:$O$2000=Resumo!$Q$5)))
+SUMPRODUCT(('Diário 4º PA'!$E$4:$E$2000='Analítico Cx.'!$B24)*('Diário 4º PA'!$B$4:$B$2000&gt;=D$4)*('Diário 4º PA'!$B$4:$B$2000&lt;=EOMONTH(D$4,0))*('Diário 4º PA'!$F$4:$F$2000)*(IF(Resumo!$Q$5="",1,'Diário 4º PA'!$O$4:$O$2000=Resumo!$Q$5)))</f>
        <v>0</v>
      </c>
      <c r="E24" s="199">
        <f t="array" ref="E24">SUMPRODUCT(('Diário 1º PA'!$E$4:$E$2977='Analítico Cx.'!$B24)*('Diário 1º PA'!$B$4:$B$2977&gt;=E$4)*('Diário 1º PA'!$B$4:$B$2977&lt;=EOMONTH(E$4,0))*('Diário 1º PA'!$F$4:$F$2977)*(IF(Resumo!$Q$5="",1,'Diário 1º PA'!$O$4:$O$2977=Resumo!$Q$5)))
+SUMPRODUCT(('Diário 2º PA'!$E$4:$E$2000='Analítico Cx.'!$B24)*('Diário 2º PA'!$B$4:$B$2000&gt;=E$4)*('Diário 2º PA'!$B$4:$B$2000&lt;=EOMONTH(E$4,0))*('Diário 2º PA'!$F$4:$F$2000)*(IF(Resumo!$Q$5="",1,'Diário 2º PA'!$O$4:$O$2000=Resumo!$Q$5)))
+SUMPRODUCT(('Diário 3º PA'!$E$4:$E$2000='Analítico Cx.'!$B24)*('Diário 3º PA'!$B$4:$B$2000&gt;=E$4)*('Diário 3º PA'!$B$4:$B$2000&lt;=EOMONTH(E$4,0))*('Diário 3º PA'!$F$4:$F$2000)*(IF(Resumo!$Q$5="",1,'Diário 3º PA'!$O$4:$O$2000=Resumo!$Q$5)))
+SUMPRODUCT(('Diário 4º PA'!$E$4:$E$2000='Analítico Cx.'!$B24)*('Diário 4º PA'!$B$4:$B$2000&gt;=E$4)*('Diário 4º PA'!$B$4:$B$2000&lt;=EOMONTH(E$4,0))*('Diário 4º PA'!$F$4:$F$2000)*(IF(Resumo!$Q$5="",1,'Diário 4º PA'!$O$4:$O$2000=Resumo!$Q$5)))</f>
        <v>0</v>
      </c>
      <c r="F24" s="199">
        <f t="array" ref="F24">SUMPRODUCT(('Diário 1º PA'!$E$4:$E$2977='Analítico Cx.'!$B24)*('Diário 1º PA'!$B$4:$B$2977&gt;=F$4)*('Diário 1º PA'!$B$4:$B$2977&lt;=EOMONTH(F$4,0))*('Diário 1º PA'!$F$4:$F$2977)*(IF(Resumo!$Q$5="",1,'Diário 1º PA'!$O$4:$O$2977=Resumo!$Q$5)))
+SUMPRODUCT(('Diário 2º PA'!$E$4:$E$2000='Analítico Cx.'!$B24)*('Diário 2º PA'!$B$4:$B$2000&gt;=F$4)*('Diário 2º PA'!$B$4:$B$2000&lt;=EOMONTH(F$4,0))*('Diário 2º PA'!$F$4:$F$2000)*(IF(Resumo!$Q$5="",1,'Diário 2º PA'!$O$4:$O$2000=Resumo!$Q$5)))
+SUMPRODUCT(('Diário 3º PA'!$E$4:$E$2000='Analítico Cx.'!$B24)*('Diário 3º PA'!$B$4:$B$2000&gt;=F$4)*('Diário 3º PA'!$B$4:$B$2000&lt;=EOMONTH(F$4,0))*('Diário 3º PA'!$F$4:$F$2000)*(IF(Resumo!$Q$5="",1,'Diário 3º PA'!$O$4:$O$2000=Resumo!$Q$5)))
+SUMPRODUCT(('Diário 4º PA'!$E$4:$E$2000='Analítico Cx.'!$B24)*('Diário 4º PA'!$B$4:$B$2000&gt;=F$4)*('Diário 4º PA'!$B$4:$B$2000&lt;=EOMONTH(F$4,0))*('Diário 4º PA'!$F$4:$F$2000)*(IF(Resumo!$Q$5="",1,'Diário 4º PA'!$O$4:$O$2000=Resumo!$Q$5)))</f>
        <v>0</v>
      </c>
      <c r="G24" s="199">
        <f t="array" ref="G24">SUMPRODUCT(('Diário 1º PA'!$E$4:$E$2977='Analítico Cx.'!$B24)*('Diário 1º PA'!$B$4:$B$2977&gt;=G$4)*('Diário 1º PA'!$B$4:$B$2977&lt;=EOMONTH(G$4,0))*('Diário 1º PA'!$F$4:$F$2977)*(IF(Resumo!$Q$5="",1,'Diário 1º PA'!$O$4:$O$2977=Resumo!$Q$5)))
+SUMPRODUCT(('Diário 2º PA'!$E$4:$E$2000='Analítico Cx.'!$B24)*('Diário 2º PA'!$B$4:$B$2000&gt;=G$4)*('Diário 2º PA'!$B$4:$B$2000&lt;=EOMONTH(G$4,0))*('Diário 2º PA'!$F$4:$F$2000)*(IF(Resumo!$Q$5="",1,'Diário 2º PA'!$O$4:$O$2000=Resumo!$Q$5)))
+SUMPRODUCT(('Diário 3º PA'!$E$4:$E$2000='Analítico Cx.'!$B24)*('Diário 3º PA'!$B$4:$B$2000&gt;=G$4)*('Diário 3º PA'!$B$4:$B$2000&lt;=EOMONTH(G$4,0))*('Diário 3º PA'!$F$4:$F$2000)*(IF(Resumo!$Q$5="",1,'Diário 3º PA'!$O$4:$O$2000=Resumo!$Q$5)))
+SUMPRODUCT(('Diário 4º PA'!$E$4:$E$2000='Analítico Cx.'!$B24)*('Diário 4º PA'!$B$4:$B$2000&gt;=G$4)*('Diário 4º PA'!$B$4:$B$2000&lt;=EOMONTH(G$4,0))*('Diário 4º PA'!$F$4:$F$2000)*(IF(Resumo!$Q$5="",1,'Diário 4º PA'!$O$4:$O$2000=Resumo!$Q$5)))</f>
        <v>0</v>
      </c>
      <c r="H24" s="199">
        <f t="array" ref="H24">SUMPRODUCT(('Diário 1º PA'!$E$4:$E$2977='Analítico Cx.'!$B24)*('Diário 1º PA'!$B$4:$B$2977&gt;=H$4)*('Diário 1º PA'!$B$4:$B$2977&lt;=EOMONTH(H$4,0))*('Diário 1º PA'!$F$4:$F$2977)*(IF(Resumo!$Q$5="",1,'Diário 1º PA'!$O$4:$O$2977=Resumo!$Q$5)))
+SUMPRODUCT(('Diário 2º PA'!$E$4:$E$2000='Analítico Cx.'!$B24)*('Diário 2º PA'!$B$4:$B$2000&gt;=H$4)*('Diário 2º PA'!$B$4:$B$2000&lt;=EOMONTH(H$4,0))*('Diário 2º PA'!$F$4:$F$2000)*(IF(Resumo!$Q$5="",1,'Diário 2º PA'!$O$4:$O$2000=Resumo!$Q$5)))
+SUMPRODUCT(('Diário 3º PA'!$E$4:$E$2000='Analítico Cx.'!$B24)*('Diário 3º PA'!$B$4:$B$2000&gt;=H$4)*('Diário 3º PA'!$B$4:$B$2000&lt;=EOMONTH(H$4,0))*('Diário 3º PA'!$F$4:$F$2000)*(IF(Resumo!$Q$5="",1,'Diário 3º PA'!$O$4:$O$2000=Resumo!$Q$5)))
+SUMPRODUCT(('Diário 4º PA'!$E$4:$E$2000='Analítico Cx.'!$B24)*('Diário 4º PA'!$B$4:$B$2000&gt;=H$4)*('Diário 4º PA'!$B$4:$B$2000&lt;=EOMONTH(H$4,0))*('Diário 4º PA'!$F$4:$F$2000)*(IF(Resumo!$Q$5="",1,'Diário 4º PA'!$O$4:$O$2000=Resumo!$Q$5)))</f>
        <v>0</v>
      </c>
      <c r="I24" s="199">
        <f t="array" ref="I24">SUMPRODUCT(('Diário 1º PA'!$E$4:$E$2977='Analítico Cx.'!$B24)*('Diário 1º PA'!$B$4:$B$2977&gt;=I$4)*('Diário 1º PA'!$B$4:$B$2977&lt;=EOMONTH(I$4,0))*('Diário 1º PA'!$F$4:$F$2977)*(IF(Resumo!$Q$5="",1,'Diário 1º PA'!$O$4:$O$2977=Resumo!$Q$5)))
+SUMPRODUCT(('Diário 2º PA'!$E$4:$E$2000='Analítico Cx.'!$B24)*('Diário 2º PA'!$B$4:$B$2000&gt;=I$4)*('Diário 2º PA'!$B$4:$B$2000&lt;=EOMONTH(I$4,0))*('Diário 2º PA'!$F$4:$F$2000)*(IF(Resumo!$Q$5="",1,'Diário 2º PA'!$O$4:$O$2000=Resumo!$Q$5)))
+SUMPRODUCT(('Diário 3º PA'!$E$4:$E$2000='Analítico Cx.'!$B24)*('Diário 3º PA'!$B$4:$B$2000&gt;=I$4)*('Diário 3º PA'!$B$4:$B$2000&lt;=EOMONTH(I$4,0))*('Diário 3º PA'!$F$4:$F$2000)*(IF(Resumo!$Q$5="",1,'Diário 3º PA'!$O$4:$O$2000=Resumo!$Q$5)))
+SUMPRODUCT(('Diário 4º PA'!$E$4:$E$2000='Analítico Cx.'!$B24)*('Diário 4º PA'!$B$4:$B$2000&gt;=I$4)*('Diário 4º PA'!$B$4:$B$2000&lt;=EOMONTH(I$4,0))*('Diário 4º PA'!$F$4:$F$2000)*(IF(Resumo!$Q$5="",1,'Diário 4º PA'!$O$4:$O$2000=Resumo!$Q$5)))</f>
        <v>0</v>
      </c>
      <c r="J24" s="199">
        <f t="array" ref="J24">SUMPRODUCT(('Diário 1º PA'!$E$4:$E$2977='Analítico Cx.'!$B24)*('Diário 1º PA'!$B$4:$B$2977&gt;=J$4)*('Diário 1º PA'!$B$4:$B$2977&lt;=EOMONTH(J$4,0))*('Diário 1º PA'!$F$4:$F$2977)*(IF(Resumo!$Q$5="",1,'Diário 1º PA'!$O$4:$O$2977=Resumo!$Q$5)))
+SUMPRODUCT(('Diário 2º PA'!$E$4:$E$2000='Analítico Cx.'!$B24)*('Diário 2º PA'!$B$4:$B$2000&gt;=J$4)*('Diário 2º PA'!$B$4:$B$2000&lt;=EOMONTH(J$4,0))*('Diário 2º PA'!$F$4:$F$2000)*(IF(Resumo!$Q$5="",1,'Diário 2º PA'!$O$4:$O$2000=Resumo!$Q$5)))
+SUMPRODUCT(('Diário 3º PA'!$E$4:$E$2000='Analítico Cx.'!$B24)*('Diário 3º PA'!$B$4:$B$2000&gt;=J$4)*('Diário 3º PA'!$B$4:$B$2000&lt;=EOMONTH(J$4,0))*('Diário 3º PA'!$F$4:$F$2000)*(IF(Resumo!$Q$5="",1,'Diário 3º PA'!$O$4:$O$2000=Resumo!$Q$5)))
+SUMPRODUCT(('Diário 4º PA'!$E$4:$E$2000='Analítico Cx.'!$B24)*('Diário 4º PA'!$B$4:$B$2000&gt;=J$4)*('Diário 4º PA'!$B$4:$B$2000&lt;=EOMONTH(J$4,0))*('Diário 4º PA'!$F$4:$F$2000)*(IF(Resumo!$Q$5="",1,'Diário 4º PA'!$O$4:$O$2000=Resumo!$Q$5)))</f>
        <v>0</v>
      </c>
      <c r="K24" s="199">
        <f t="array" ref="K24">SUMPRODUCT(('Diário 1º PA'!$E$4:$E$2977='Analítico Cx.'!$B24)*('Diário 1º PA'!$B$4:$B$2977&gt;=K$4)*('Diário 1º PA'!$B$4:$B$2977&lt;=EOMONTH(K$4,0))*('Diário 1º PA'!$F$4:$F$2977)*(IF(Resumo!$Q$5="",1,'Diário 1º PA'!$O$4:$O$2977=Resumo!$Q$5)))
+SUMPRODUCT(('Diário 2º PA'!$E$4:$E$2000='Analítico Cx.'!$B24)*('Diário 2º PA'!$B$4:$B$2000&gt;=K$4)*('Diário 2º PA'!$B$4:$B$2000&lt;=EOMONTH(K$4,0))*('Diário 2º PA'!$F$4:$F$2000)*(IF(Resumo!$Q$5="",1,'Diário 2º PA'!$O$4:$O$2000=Resumo!$Q$5)))
+SUMPRODUCT(('Diário 3º PA'!$E$4:$E$2000='Analítico Cx.'!$B24)*('Diário 3º PA'!$B$4:$B$2000&gt;=K$4)*('Diário 3º PA'!$B$4:$B$2000&lt;=EOMONTH(K$4,0))*('Diário 3º PA'!$F$4:$F$2000)*(IF(Resumo!$Q$5="",1,'Diário 3º PA'!$O$4:$O$2000=Resumo!$Q$5)))
+SUMPRODUCT(('Diário 4º PA'!$E$4:$E$2000='Analítico Cx.'!$B24)*('Diário 4º PA'!$B$4:$B$2000&gt;=K$4)*('Diário 4º PA'!$B$4:$B$2000&lt;=EOMONTH(K$4,0))*('Diário 4º PA'!$F$4:$F$2000)*(IF(Resumo!$Q$5="",1,'Diário 4º PA'!$O$4:$O$2000=Resumo!$Q$5)))</f>
        <v>0</v>
      </c>
      <c r="L24" s="199">
        <f t="array" ref="L24">SUMPRODUCT(('Diário 1º PA'!$E$4:$E$2977='Analítico Cx.'!$B24)*('Diário 1º PA'!$B$4:$B$2977&gt;=L$4)*('Diário 1º PA'!$B$4:$B$2977&lt;=EOMONTH(L$4,0))*('Diário 1º PA'!$F$4:$F$2977)*(IF(Resumo!$Q$5="",1,'Diário 1º PA'!$O$4:$O$2977=Resumo!$Q$5)))
+SUMPRODUCT(('Diário 2º PA'!$E$4:$E$2000='Analítico Cx.'!$B24)*('Diário 2º PA'!$B$4:$B$2000&gt;=L$4)*('Diário 2º PA'!$B$4:$B$2000&lt;=EOMONTH(L$4,0))*('Diário 2º PA'!$F$4:$F$2000)*(IF(Resumo!$Q$5="",1,'Diário 2º PA'!$O$4:$O$2000=Resumo!$Q$5)))
+SUMPRODUCT(('Diário 3º PA'!$E$4:$E$2000='Analítico Cx.'!$B24)*('Diário 3º PA'!$B$4:$B$2000&gt;=L$4)*('Diário 3º PA'!$B$4:$B$2000&lt;=EOMONTH(L$4,0))*('Diário 3º PA'!$F$4:$F$2000)*(IF(Resumo!$Q$5="",1,'Diário 3º PA'!$O$4:$O$2000=Resumo!$Q$5)))
+SUMPRODUCT(('Diário 4º PA'!$E$4:$E$2000='Analítico Cx.'!$B24)*('Diário 4º PA'!$B$4:$B$2000&gt;=L$4)*('Diário 4º PA'!$B$4:$B$2000&lt;=EOMONTH(L$4,0))*('Diário 4º PA'!$F$4:$F$2000)*(IF(Resumo!$Q$5="",1,'Diário 4º PA'!$O$4:$O$2000=Resumo!$Q$5)))</f>
        <v>0</v>
      </c>
      <c r="M24" s="199">
        <f t="array" ref="M24">SUMPRODUCT(('Diário 1º PA'!$E$4:$E$2977='Analítico Cx.'!$B24)*('Diário 1º PA'!$B$4:$B$2977&gt;=M$4)*('Diário 1º PA'!$B$4:$B$2977&lt;=EOMONTH(M$4,0))*('Diário 1º PA'!$F$4:$F$2977)*(IF(Resumo!$Q$5="",1,'Diário 1º PA'!$O$4:$O$2977=Resumo!$Q$5)))
+SUMPRODUCT(('Diário 2º PA'!$E$4:$E$2000='Analítico Cx.'!$B24)*('Diário 2º PA'!$B$4:$B$2000&gt;=M$4)*('Diário 2º PA'!$B$4:$B$2000&lt;=EOMONTH(M$4,0))*('Diário 2º PA'!$F$4:$F$2000)*(IF(Resumo!$Q$5="",1,'Diário 2º PA'!$O$4:$O$2000=Resumo!$Q$5)))
+SUMPRODUCT(('Diário 3º PA'!$E$4:$E$2000='Analítico Cx.'!$B24)*('Diário 3º PA'!$B$4:$B$2000&gt;=M$4)*('Diário 3º PA'!$B$4:$B$2000&lt;=EOMONTH(M$4,0))*('Diário 3º PA'!$F$4:$F$2000)*(IF(Resumo!$Q$5="",1,'Diário 3º PA'!$O$4:$O$2000=Resumo!$Q$5)))
+SUMPRODUCT(('Diário 4º PA'!$E$4:$E$2000='Analítico Cx.'!$B24)*('Diário 4º PA'!$B$4:$B$2000&gt;=M$4)*('Diário 4º PA'!$B$4:$B$2000&lt;=EOMONTH(M$4,0))*('Diário 4º PA'!$F$4:$F$2000)*(IF(Resumo!$Q$5="",1,'Diário 4º PA'!$O$4:$O$2000=Resumo!$Q$5)))</f>
        <v>0</v>
      </c>
      <c r="N24" s="199">
        <f t="array" ref="N24">SUMPRODUCT(('Diário 1º PA'!$E$4:$E$2977='Analítico Cx.'!$B24)*('Diário 1º PA'!$B$4:$B$2977&gt;=N$4)*('Diário 1º PA'!$B$4:$B$2977&lt;=EOMONTH(N$4,0))*('Diário 1º PA'!$F$4:$F$2977)*(IF(Resumo!$Q$5="",1,'Diário 1º PA'!$O$4:$O$2977=Resumo!$Q$5)))
+SUMPRODUCT(('Diário 2º PA'!$E$4:$E$2000='Analítico Cx.'!$B24)*('Diário 2º PA'!$B$4:$B$2000&gt;=N$4)*('Diário 2º PA'!$B$4:$B$2000&lt;=EOMONTH(N$4,0))*('Diário 2º PA'!$F$4:$F$2000)*(IF(Resumo!$Q$5="",1,'Diário 2º PA'!$O$4:$O$2000=Resumo!$Q$5)))
+SUMPRODUCT(('Diário 3º PA'!$E$4:$E$2000='Analítico Cx.'!$B24)*('Diário 3º PA'!$B$4:$B$2000&gt;=N$4)*('Diário 3º PA'!$B$4:$B$2000&lt;=EOMONTH(N$4,0))*('Diário 3º PA'!$F$4:$F$2000)*(IF(Resumo!$Q$5="",1,'Diário 3º PA'!$O$4:$O$2000=Resumo!$Q$5)))
+SUMPRODUCT(('Diário 4º PA'!$E$4:$E$2000='Analítico Cx.'!$B24)*('Diário 4º PA'!$B$4:$B$2000&gt;=N$4)*('Diário 4º PA'!$B$4:$B$2000&lt;=EOMONTH(N$4,0))*('Diário 4º PA'!$F$4:$F$2000)*(IF(Resumo!$Q$5="",1,'Diário 4º PA'!$O$4:$O$2000=Resumo!$Q$5)))</f>
        <v>0</v>
      </c>
      <c r="O24" s="200">
        <f t="shared" si="3"/>
        <v>0</v>
      </c>
      <c r="P24" s="201">
        <f t="shared" si="4"/>
        <v>0</v>
      </c>
      <c r="Q24" s="174"/>
      <c r="R24" s="174"/>
      <c r="S24" s="174"/>
      <c r="T24" s="174"/>
      <c r="U24" s="174"/>
      <c r="V24" s="174"/>
      <c r="W24" s="174"/>
      <c r="X24" s="174"/>
      <c r="Y24" s="174"/>
      <c r="Z24" s="174"/>
    </row>
    <row r="25" spans="1:26" ht="23.25" customHeight="1" x14ac:dyDescent="0.2">
      <c r="A25" s="220" t="s">
        <v>162</v>
      </c>
      <c r="B25" s="221" t="s">
        <v>163</v>
      </c>
      <c r="C25" s="199">
        <f t="array" ref="C25">SUMPRODUCT(('Diário 1º PA'!$E$4:$E$2977='Analítico Cx.'!$B25)*('Diário 1º PA'!$B$4:$B$2977&gt;=C$4)*('Diário 1º PA'!$B$4:$B$2977&lt;=EOMONTH(C$4,0))*('Diário 1º PA'!$F$4:$F$2977)*(IF(Resumo!$Q$5="",1,'Diário 1º PA'!$O$4:$O$2977=Resumo!$Q$5)))
+SUMPRODUCT(('Diário 2º PA'!$E$4:$E$2000='Analítico Cx.'!$B25)*('Diário 2º PA'!$B$4:$B$2000&gt;=C$4)*('Diário 2º PA'!$B$4:$B$2000&lt;=EOMONTH(C$4,0))*('Diário 2º PA'!$F$4:$F$2000)*(IF(Resumo!$Q$5="",1,'Diário 2º PA'!$O$4:$O$2000=Resumo!$Q$5)))
+SUMPRODUCT(('Diário 3º PA'!$E$4:$E$2000='Analítico Cx.'!$B25)*('Diário 3º PA'!$B$4:$B$2000&gt;=C$4)*('Diário 3º PA'!$B$4:$B$2000&lt;=EOMONTH(C$4,0))*('Diário 3º PA'!$F$4:$F$2000)*(IF(Resumo!$Q$5="",1,'Diário 3º PA'!$O$4:$O$2000=Resumo!$Q$5)))
+SUMPRODUCT(('Diário 4º PA'!$E$4:$E$2000='Analítico Cx.'!$B25)*('Diário 4º PA'!$B$4:$B$2000&gt;=C$4)*('Diário 4º PA'!$B$4:$B$2000&lt;=EOMONTH(C$4,0))*('Diário 4º PA'!$F$4:$F$2000)*(IF(Resumo!$Q$5="",1,'Diário 4º PA'!$O$4:$O$2000=Resumo!$Q$5)))</f>
        <v>0</v>
      </c>
      <c r="D25" s="199">
        <f t="array" ref="D25">SUMPRODUCT(('Diário 1º PA'!$E$4:$E$2977='Analítico Cx.'!$B25)*('Diário 1º PA'!$B$4:$B$2977&gt;=D$4)*('Diário 1º PA'!$B$4:$B$2977&lt;=EOMONTH(D$4,0))*('Diário 1º PA'!$F$4:$F$2977)*(IF(Resumo!$Q$5="",1,'Diário 1º PA'!$O$4:$O$2977=Resumo!$Q$5)))
+SUMPRODUCT(('Diário 2º PA'!$E$4:$E$2000='Analítico Cx.'!$B25)*('Diário 2º PA'!$B$4:$B$2000&gt;=D$4)*('Diário 2º PA'!$B$4:$B$2000&lt;=EOMONTH(D$4,0))*('Diário 2º PA'!$F$4:$F$2000)*(IF(Resumo!$Q$5="",1,'Diário 2º PA'!$O$4:$O$2000=Resumo!$Q$5)))
+SUMPRODUCT(('Diário 3º PA'!$E$4:$E$2000='Analítico Cx.'!$B25)*('Diário 3º PA'!$B$4:$B$2000&gt;=D$4)*('Diário 3º PA'!$B$4:$B$2000&lt;=EOMONTH(D$4,0))*('Diário 3º PA'!$F$4:$F$2000)*(IF(Resumo!$Q$5="",1,'Diário 3º PA'!$O$4:$O$2000=Resumo!$Q$5)))
+SUMPRODUCT(('Diário 4º PA'!$E$4:$E$2000='Analítico Cx.'!$B25)*('Diário 4º PA'!$B$4:$B$2000&gt;=D$4)*('Diário 4º PA'!$B$4:$B$2000&lt;=EOMONTH(D$4,0))*('Diário 4º PA'!$F$4:$F$2000)*(IF(Resumo!$Q$5="",1,'Diário 4º PA'!$O$4:$O$2000=Resumo!$Q$5)))</f>
        <v>0</v>
      </c>
      <c r="E25" s="199">
        <f t="array" ref="E25">SUMPRODUCT(('Diário 1º PA'!$E$4:$E$2977='Analítico Cx.'!$B25)*('Diário 1º PA'!$B$4:$B$2977&gt;=E$4)*('Diário 1º PA'!$B$4:$B$2977&lt;=EOMONTH(E$4,0))*('Diário 1º PA'!$F$4:$F$2977)*(IF(Resumo!$Q$5="",1,'Diário 1º PA'!$O$4:$O$2977=Resumo!$Q$5)))
+SUMPRODUCT(('Diário 2º PA'!$E$4:$E$2000='Analítico Cx.'!$B25)*('Diário 2º PA'!$B$4:$B$2000&gt;=E$4)*('Diário 2º PA'!$B$4:$B$2000&lt;=EOMONTH(E$4,0))*('Diário 2º PA'!$F$4:$F$2000)*(IF(Resumo!$Q$5="",1,'Diário 2º PA'!$O$4:$O$2000=Resumo!$Q$5)))
+SUMPRODUCT(('Diário 3º PA'!$E$4:$E$2000='Analítico Cx.'!$B25)*('Diário 3º PA'!$B$4:$B$2000&gt;=E$4)*('Diário 3º PA'!$B$4:$B$2000&lt;=EOMONTH(E$4,0))*('Diário 3º PA'!$F$4:$F$2000)*(IF(Resumo!$Q$5="",1,'Diário 3º PA'!$O$4:$O$2000=Resumo!$Q$5)))
+SUMPRODUCT(('Diário 4º PA'!$E$4:$E$2000='Analítico Cx.'!$B25)*('Diário 4º PA'!$B$4:$B$2000&gt;=E$4)*('Diário 4º PA'!$B$4:$B$2000&lt;=EOMONTH(E$4,0))*('Diário 4º PA'!$F$4:$F$2000)*(IF(Resumo!$Q$5="",1,'Diário 4º PA'!$O$4:$O$2000=Resumo!$Q$5)))</f>
        <v>0</v>
      </c>
      <c r="F25" s="199">
        <f t="array" ref="F25">SUMPRODUCT(('Diário 1º PA'!$E$4:$E$2977='Analítico Cx.'!$B25)*('Diário 1º PA'!$B$4:$B$2977&gt;=F$4)*('Diário 1º PA'!$B$4:$B$2977&lt;=EOMONTH(F$4,0))*('Diário 1º PA'!$F$4:$F$2977)*(IF(Resumo!$Q$5="",1,'Diário 1º PA'!$O$4:$O$2977=Resumo!$Q$5)))
+SUMPRODUCT(('Diário 2º PA'!$E$4:$E$2000='Analítico Cx.'!$B25)*('Diário 2º PA'!$B$4:$B$2000&gt;=F$4)*('Diário 2º PA'!$B$4:$B$2000&lt;=EOMONTH(F$4,0))*('Diário 2º PA'!$F$4:$F$2000)*(IF(Resumo!$Q$5="",1,'Diário 2º PA'!$O$4:$O$2000=Resumo!$Q$5)))
+SUMPRODUCT(('Diário 3º PA'!$E$4:$E$2000='Analítico Cx.'!$B25)*('Diário 3º PA'!$B$4:$B$2000&gt;=F$4)*('Diário 3º PA'!$B$4:$B$2000&lt;=EOMONTH(F$4,0))*('Diário 3º PA'!$F$4:$F$2000)*(IF(Resumo!$Q$5="",1,'Diário 3º PA'!$O$4:$O$2000=Resumo!$Q$5)))
+SUMPRODUCT(('Diário 4º PA'!$E$4:$E$2000='Analítico Cx.'!$B25)*('Diário 4º PA'!$B$4:$B$2000&gt;=F$4)*('Diário 4º PA'!$B$4:$B$2000&lt;=EOMONTH(F$4,0))*('Diário 4º PA'!$F$4:$F$2000)*(IF(Resumo!$Q$5="",1,'Diário 4º PA'!$O$4:$O$2000=Resumo!$Q$5)))</f>
        <v>0</v>
      </c>
      <c r="G25" s="199">
        <f t="array" ref="G25">SUMPRODUCT(('Diário 1º PA'!$E$4:$E$2977='Analítico Cx.'!$B25)*('Diário 1º PA'!$B$4:$B$2977&gt;=G$4)*('Diário 1º PA'!$B$4:$B$2977&lt;=EOMONTH(G$4,0))*('Diário 1º PA'!$F$4:$F$2977)*(IF(Resumo!$Q$5="",1,'Diário 1º PA'!$O$4:$O$2977=Resumo!$Q$5)))
+SUMPRODUCT(('Diário 2º PA'!$E$4:$E$2000='Analítico Cx.'!$B25)*('Diário 2º PA'!$B$4:$B$2000&gt;=G$4)*('Diário 2º PA'!$B$4:$B$2000&lt;=EOMONTH(G$4,0))*('Diário 2º PA'!$F$4:$F$2000)*(IF(Resumo!$Q$5="",1,'Diário 2º PA'!$O$4:$O$2000=Resumo!$Q$5)))
+SUMPRODUCT(('Diário 3º PA'!$E$4:$E$2000='Analítico Cx.'!$B25)*('Diário 3º PA'!$B$4:$B$2000&gt;=G$4)*('Diário 3º PA'!$B$4:$B$2000&lt;=EOMONTH(G$4,0))*('Diário 3º PA'!$F$4:$F$2000)*(IF(Resumo!$Q$5="",1,'Diário 3º PA'!$O$4:$O$2000=Resumo!$Q$5)))
+SUMPRODUCT(('Diário 4º PA'!$E$4:$E$2000='Analítico Cx.'!$B25)*('Diário 4º PA'!$B$4:$B$2000&gt;=G$4)*('Diário 4º PA'!$B$4:$B$2000&lt;=EOMONTH(G$4,0))*('Diário 4º PA'!$F$4:$F$2000)*(IF(Resumo!$Q$5="",1,'Diário 4º PA'!$O$4:$O$2000=Resumo!$Q$5)))</f>
        <v>0</v>
      </c>
      <c r="H25" s="199">
        <f t="array" ref="H25">SUMPRODUCT(('Diário 1º PA'!$E$4:$E$2977='Analítico Cx.'!$B25)*('Diário 1º PA'!$B$4:$B$2977&gt;=H$4)*('Diário 1º PA'!$B$4:$B$2977&lt;=EOMONTH(H$4,0))*('Diário 1º PA'!$F$4:$F$2977)*(IF(Resumo!$Q$5="",1,'Diário 1º PA'!$O$4:$O$2977=Resumo!$Q$5)))
+SUMPRODUCT(('Diário 2º PA'!$E$4:$E$2000='Analítico Cx.'!$B25)*('Diário 2º PA'!$B$4:$B$2000&gt;=H$4)*('Diário 2º PA'!$B$4:$B$2000&lt;=EOMONTH(H$4,0))*('Diário 2º PA'!$F$4:$F$2000)*(IF(Resumo!$Q$5="",1,'Diário 2º PA'!$O$4:$O$2000=Resumo!$Q$5)))
+SUMPRODUCT(('Diário 3º PA'!$E$4:$E$2000='Analítico Cx.'!$B25)*('Diário 3º PA'!$B$4:$B$2000&gt;=H$4)*('Diário 3º PA'!$B$4:$B$2000&lt;=EOMONTH(H$4,0))*('Diário 3º PA'!$F$4:$F$2000)*(IF(Resumo!$Q$5="",1,'Diário 3º PA'!$O$4:$O$2000=Resumo!$Q$5)))
+SUMPRODUCT(('Diário 4º PA'!$E$4:$E$2000='Analítico Cx.'!$B25)*('Diário 4º PA'!$B$4:$B$2000&gt;=H$4)*('Diário 4º PA'!$B$4:$B$2000&lt;=EOMONTH(H$4,0))*('Diário 4º PA'!$F$4:$F$2000)*(IF(Resumo!$Q$5="",1,'Diário 4º PA'!$O$4:$O$2000=Resumo!$Q$5)))</f>
        <v>0</v>
      </c>
      <c r="I25" s="199">
        <f t="array" ref="I25">SUMPRODUCT(('Diário 1º PA'!$E$4:$E$2977='Analítico Cx.'!$B25)*('Diário 1º PA'!$B$4:$B$2977&gt;=I$4)*('Diário 1º PA'!$B$4:$B$2977&lt;=EOMONTH(I$4,0))*('Diário 1º PA'!$F$4:$F$2977)*(IF(Resumo!$Q$5="",1,'Diário 1º PA'!$O$4:$O$2977=Resumo!$Q$5)))
+SUMPRODUCT(('Diário 2º PA'!$E$4:$E$2000='Analítico Cx.'!$B25)*('Diário 2º PA'!$B$4:$B$2000&gt;=I$4)*('Diário 2º PA'!$B$4:$B$2000&lt;=EOMONTH(I$4,0))*('Diário 2º PA'!$F$4:$F$2000)*(IF(Resumo!$Q$5="",1,'Diário 2º PA'!$O$4:$O$2000=Resumo!$Q$5)))
+SUMPRODUCT(('Diário 3º PA'!$E$4:$E$2000='Analítico Cx.'!$B25)*('Diário 3º PA'!$B$4:$B$2000&gt;=I$4)*('Diário 3º PA'!$B$4:$B$2000&lt;=EOMONTH(I$4,0))*('Diário 3º PA'!$F$4:$F$2000)*(IF(Resumo!$Q$5="",1,'Diário 3º PA'!$O$4:$O$2000=Resumo!$Q$5)))
+SUMPRODUCT(('Diário 4º PA'!$E$4:$E$2000='Analítico Cx.'!$B25)*('Diário 4º PA'!$B$4:$B$2000&gt;=I$4)*('Diário 4º PA'!$B$4:$B$2000&lt;=EOMONTH(I$4,0))*('Diário 4º PA'!$F$4:$F$2000)*(IF(Resumo!$Q$5="",1,'Diário 4º PA'!$O$4:$O$2000=Resumo!$Q$5)))</f>
        <v>0</v>
      </c>
      <c r="J25" s="199">
        <f t="array" ref="J25">SUMPRODUCT(('Diário 1º PA'!$E$4:$E$2977='Analítico Cx.'!$B25)*('Diário 1º PA'!$B$4:$B$2977&gt;=J$4)*('Diário 1º PA'!$B$4:$B$2977&lt;=EOMONTH(J$4,0))*('Diário 1º PA'!$F$4:$F$2977)*(IF(Resumo!$Q$5="",1,'Diário 1º PA'!$O$4:$O$2977=Resumo!$Q$5)))
+SUMPRODUCT(('Diário 2º PA'!$E$4:$E$2000='Analítico Cx.'!$B25)*('Diário 2º PA'!$B$4:$B$2000&gt;=J$4)*('Diário 2º PA'!$B$4:$B$2000&lt;=EOMONTH(J$4,0))*('Diário 2º PA'!$F$4:$F$2000)*(IF(Resumo!$Q$5="",1,'Diário 2º PA'!$O$4:$O$2000=Resumo!$Q$5)))
+SUMPRODUCT(('Diário 3º PA'!$E$4:$E$2000='Analítico Cx.'!$B25)*('Diário 3º PA'!$B$4:$B$2000&gt;=J$4)*('Diário 3º PA'!$B$4:$B$2000&lt;=EOMONTH(J$4,0))*('Diário 3º PA'!$F$4:$F$2000)*(IF(Resumo!$Q$5="",1,'Diário 3º PA'!$O$4:$O$2000=Resumo!$Q$5)))
+SUMPRODUCT(('Diário 4º PA'!$E$4:$E$2000='Analítico Cx.'!$B25)*('Diário 4º PA'!$B$4:$B$2000&gt;=J$4)*('Diário 4º PA'!$B$4:$B$2000&lt;=EOMONTH(J$4,0))*('Diário 4º PA'!$F$4:$F$2000)*(IF(Resumo!$Q$5="",1,'Diário 4º PA'!$O$4:$O$2000=Resumo!$Q$5)))</f>
        <v>0</v>
      </c>
      <c r="K25" s="199">
        <f t="array" ref="K25">SUMPRODUCT(('Diário 1º PA'!$E$4:$E$2977='Analítico Cx.'!$B25)*('Diário 1º PA'!$B$4:$B$2977&gt;=K$4)*('Diário 1º PA'!$B$4:$B$2977&lt;=EOMONTH(K$4,0))*('Diário 1º PA'!$F$4:$F$2977)*(IF(Resumo!$Q$5="",1,'Diário 1º PA'!$O$4:$O$2977=Resumo!$Q$5)))
+SUMPRODUCT(('Diário 2º PA'!$E$4:$E$2000='Analítico Cx.'!$B25)*('Diário 2º PA'!$B$4:$B$2000&gt;=K$4)*('Diário 2º PA'!$B$4:$B$2000&lt;=EOMONTH(K$4,0))*('Diário 2º PA'!$F$4:$F$2000)*(IF(Resumo!$Q$5="",1,'Diário 2º PA'!$O$4:$O$2000=Resumo!$Q$5)))
+SUMPRODUCT(('Diário 3º PA'!$E$4:$E$2000='Analítico Cx.'!$B25)*('Diário 3º PA'!$B$4:$B$2000&gt;=K$4)*('Diário 3º PA'!$B$4:$B$2000&lt;=EOMONTH(K$4,0))*('Diário 3º PA'!$F$4:$F$2000)*(IF(Resumo!$Q$5="",1,'Diário 3º PA'!$O$4:$O$2000=Resumo!$Q$5)))
+SUMPRODUCT(('Diário 4º PA'!$E$4:$E$2000='Analítico Cx.'!$B25)*('Diário 4º PA'!$B$4:$B$2000&gt;=K$4)*('Diário 4º PA'!$B$4:$B$2000&lt;=EOMONTH(K$4,0))*('Diário 4º PA'!$F$4:$F$2000)*(IF(Resumo!$Q$5="",1,'Diário 4º PA'!$O$4:$O$2000=Resumo!$Q$5)))</f>
        <v>0</v>
      </c>
      <c r="L25" s="199">
        <f t="array" ref="L25">SUMPRODUCT(('Diário 1º PA'!$E$4:$E$2977='Analítico Cx.'!$B25)*('Diário 1º PA'!$B$4:$B$2977&gt;=L$4)*('Diário 1º PA'!$B$4:$B$2977&lt;=EOMONTH(L$4,0))*('Diário 1º PA'!$F$4:$F$2977)*(IF(Resumo!$Q$5="",1,'Diário 1º PA'!$O$4:$O$2977=Resumo!$Q$5)))
+SUMPRODUCT(('Diário 2º PA'!$E$4:$E$2000='Analítico Cx.'!$B25)*('Diário 2º PA'!$B$4:$B$2000&gt;=L$4)*('Diário 2º PA'!$B$4:$B$2000&lt;=EOMONTH(L$4,0))*('Diário 2º PA'!$F$4:$F$2000)*(IF(Resumo!$Q$5="",1,'Diário 2º PA'!$O$4:$O$2000=Resumo!$Q$5)))
+SUMPRODUCT(('Diário 3º PA'!$E$4:$E$2000='Analítico Cx.'!$B25)*('Diário 3º PA'!$B$4:$B$2000&gt;=L$4)*('Diário 3º PA'!$B$4:$B$2000&lt;=EOMONTH(L$4,0))*('Diário 3º PA'!$F$4:$F$2000)*(IF(Resumo!$Q$5="",1,'Diário 3º PA'!$O$4:$O$2000=Resumo!$Q$5)))
+SUMPRODUCT(('Diário 4º PA'!$E$4:$E$2000='Analítico Cx.'!$B25)*('Diário 4º PA'!$B$4:$B$2000&gt;=L$4)*('Diário 4º PA'!$B$4:$B$2000&lt;=EOMONTH(L$4,0))*('Diário 4º PA'!$F$4:$F$2000)*(IF(Resumo!$Q$5="",1,'Diário 4º PA'!$O$4:$O$2000=Resumo!$Q$5)))</f>
        <v>0</v>
      </c>
      <c r="M25" s="199">
        <f t="array" ref="M25">SUMPRODUCT(('Diário 1º PA'!$E$4:$E$2977='Analítico Cx.'!$B25)*('Diário 1º PA'!$B$4:$B$2977&gt;=M$4)*('Diário 1º PA'!$B$4:$B$2977&lt;=EOMONTH(M$4,0))*('Diário 1º PA'!$F$4:$F$2977)*(IF(Resumo!$Q$5="",1,'Diário 1º PA'!$O$4:$O$2977=Resumo!$Q$5)))
+SUMPRODUCT(('Diário 2º PA'!$E$4:$E$2000='Analítico Cx.'!$B25)*('Diário 2º PA'!$B$4:$B$2000&gt;=M$4)*('Diário 2º PA'!$B$4:$B$2000&lt;=EOMONTH(M$4,0))*('Diário 2º PA'!$F$4:$F$2000)*(IF(Resumo!$Q$5="",1,'Diário 2º PA'!$O$4:$O$2000=Resumo!$Q$5)))
+SUMPRODUCT(('Diário 3º PA'!$E$4:$E$2000='Analítico Cx.'!$B25)*('Diário 3º PA'!$B$4:$B$2000&gt;=M$4)*('Diário 3º PA'!$B$4:$B$2000&lt;=EOMONTH(M$4,0))*('Diário 3º PA'!$F$4:$F$2000)*(IF(Resumo!$Q$5="",1,'Diário 3º PA'!$O$4:$O$2000=Resumo!$Q$5)))
+SUMPRODUCT(('Diário 4º PA'!$E$4:$E$2000='Analítico Cx.'!$B25)*('Diário 4º PA'!$B$4:$B$2000&gt;=M$4)*('Diário 4º PA'!$B$4:$B$2000&lt;=EOMONTH(M$4,0))*('Diário 4º PA'!$F$4:$F$2000)*(IF(Resumo!$Q$5="",1,'Diário 4º PA'!$O$4:$O$2000=Resumo!$Q$5)))</f>
        <v>0</v>
      </c>
      <c r="N25" s="199">
        <f t="array" ref="N25">SUMPRODUCT(('Diário 1º PA'!$E$4:$E$2977='Analítico Cx.'!$B25)*('Diário 1º PA'!$B$4:$B$2977&gt;=N$4)*('Diário 1º PA'!$B$4:$B$2977&lt;=EOMONTH(N$4,0))*('Diário 1º PA'!$F$4:$F$2977)*(IF(Resumo!$Q$5="",1,'Diário 1º PA'!$O$4:$O$2977=Resumo!$Q$5)))
+SUMPRODUCT(('Diário 2º PA'!$E$4:$E$2000='Analítico Cx.'!$B25)*('Diário 2º PA'!$B$4:$B$2000&gt;=N$4)*('Diário 2º PA'!$B$4:$B$2000&lt;=EOMONTH(N$4,0))*('Diário 2º PA'!$F$4:$F$2000)*(IF(Resumo!$Q$5="",1,'Diário 2º PA'!$O$4:$O$2000=Resumo!$Q$5)))
+SUMPRODUCT(('Diário 3º PA'!$E$4:$E$2000='Analítico Cx.'!$B25)*('Diário 3º PA'!$B$4:$B$2000&gt;=N$4)*('Diário 3º PA'!$B$4:$B$2000&lt;=EOMONTH(N$4,0))*('Diário 3º PA'!$F$4:$F$2000)*(IF(Resumo!$Q$5="",1,'Diário 3º PA'!$O$4:$O$2000=Resumo!$Q$5)))
+SUMPRODUCT(('Diário 4º PA'!$E$4:$E$2000='Analítico Cx.'!$B25)*('Diário 4º PA'!$B$4:$B$2000&gt;=N$4)*('Diário 4º PA'!$B$4:$B$2000&lt;=EOMONTH(N$4,0))*('Diário 4º PA'!$F$4:$F$2000)*(IF(Resumo!$Q$5="",1,'Diário 4º PA'!$O$4:$O$2000=Resumo!$Q$5)))</f>
        <v>0</v>
      </c>
      <c r="O25" s="200">
        <f t="shared" si="3"/>
        <v>0</v>
      </c>
      <c r="P25" s="201">
        <f t="shared" si="4"/>
        <v>0</v>
      </c>
      <c r="Q25" s="174"/>
      <c r="R25" s="174"/>
      <c r="S25" s="174"/>
      <c r="T25" s="174"/>
      <c r="U25" s="174"/>
      <c r="V25" s="174"/>
      <c r="W25" s="174"/>
      <c r="X25" s="174"/>
      <c r="Y25" s="174"/>
      <c r="Z25" s="174"/>
    </row>
    <row r="26" spans="1:26" ht="23.25" customHeight="1" x14ac:dyDescent="0.2">
      <c r="A26" s="220" t="s">
        <v>164</v>
      </c>
      <c r="B26" s="221" t="s">
        <v>165</v>
      </c>
      <c r="C26" s="199">
        <f t="array" ref="C26">SUMPRODUCT(('Diário 1º PA'!$E$4:$E$2977='Analítico Cx.'!$B26)*('Diário 1º PA'!$B$4:$B$2977&gt;=C$4)*('Diário 1º PA'!$B$4:$B$2977&lt;=EOMONTH(C$4,0))*('Diário 1º PA'!$F$4:$F$2977)*(IF(Resumo!$Q$5="",1,'Diário 1º PA'!$O$4:$O$2977=Resumo!$Q$5)))
+SUMPRODUCT(('Diário 2º PA'!$E$4:$E$2000='Analítico Cx.'!$B26)*('Diário 2º PA'!$B$4:$B$2000&gt;=C$4)*('Diário 2º PA'!$B$4:$B$2000&lt;=EOMONTH(C$4,0))*('Diário 2º PA'!$F$4:$F$2000)*(IF(Resumo!$Q$5="",1,'Diário 2º PA'!$O$4:$O$2000=Resumo!$Q$5)))
+SUMPRODUCT(('Diário 3º PA'!$E$4:$E$2000='Analítico Cx.'!$B26)*('Diário 3º PA'!$B$4:$B$2000&gt;=C$4)*('Diário 3º PA'!$B$4:$B$2000&lt;=EOMONTH(C$4,0))*('Diário 3º PA'!$F$4:$F$2000)*(IF(Resumo!$Q$5="",1,'Diário 3º PA'!$O$4:$O$2000=Resumo!$Q$5)))
+SUMPRODUCT(('Diário 4º PA'!$E$4:$E$2000='Analítico Cx.'!$B26)*('Diário 4º PA'!$B$4:$B$2000&gt;=C$4)*('Diário 4º PA'!$B$4:$B$2000&lt;=EOMONTH(C$4,0))*('Diário 4º PA'!$F$4:$F$2000)*(IF(Resumo!$Q$5="",1,'Diário 4º PA'!$O$4:$O$2000=Resumo!$Q$5)))</f>
        <v>0</v>
      </c>
      <c r="D26" s="199">
        <f t="array" ref="D26">SUMPRODUCT(('Diário 1º PA'!$E$4:$E$2977='Analítico Cx.'!$B26)*('Diário 1º PA'!$B$4:$B$2977&gt;=D$4)*('Diário 1º PA'!$B$4:$B$2977&lt;=EOMONTH(D$4,0))*('Diário 1º PA'!$F$4:$F$2977)*(IF(Resumo!$Q$5="",1,'Diário 1º PA'!$O$4:$O$2977=Resumo!$Q$5)))
+SUMPRODUCT(('Diário 2º PA'!$E$4:$E$2000='Analítico Cx.'!$B26)*('Diário 2º PA'!$B$4:$B$2000&gt;=D$4)*('Diário 2º PA'!$B$4:$B$2000&lt;=EOMONTH(D$4,0))*('Diário 2º PA'!$F$4:$F$2000)*(IF(Resumo!$Q$5="",1,'Diário 2º PA'!$O$4:$O$2000=Resumo!$Q$5)))
+SUMPRODUCT(('Diário 3º PA'!$E$4:$E$2000='Analítico Cx.'!$B26)*('Diário 3º PA'!$B$4:$B$2000&gt;=D$4)*('Diário 3º PA'!$B$4:$B$2000&lt;=EOMONTH(D$4,0))*('Diário 3º PA'!$F$4:$F$2000)*(IF(Resumo!$Q$5="",1,'Diário 3º PA'!$O$4:$O$2000=Resumo!$Q$5)))
+SUMPRODUCT(('Diário 4º PA'!$E$4:$E$2000='Analítico Cx.'!$B26)*('Diário 4º PA'!$B$4:$B$2000&gt;=D$4)*('Diário 4º PA'!$B$4:$B$2000&lt;=EOMONTH(D$4,0))*('Diário 4º PA'!$F$4:$F$2000)*(IF(Resumo!$Q$5="",1,'Diário 4º PA'!$O$4:$O$2000=Resumo!$Q$5)))</f>
        <v>0</v>
      </c>
      <c r="E26" s="199">
        <f t="array" ref="E26">SUMPRODUCT(('Diário 1º PA'!$E$4:$E$2977='Analítico Cx.'!$B26)*('Diário 1º PA'!$B$4:$B$2977&gt;=E$4)*('Diário 1º PA'!$B$4:$B$2977&lt;=EOMONTH(E$4,0))*('Diário 1º PA'!$F$4:$F$2977)*(IF(Resumo!$Q$5="",1,'Diário 1º PA'!$O$4:$O$2977=Resumo!$Q$5)))
+SUMPRODUCT(('Diário 2º PA'!$E$4:$E$2000='Analítico Cx.'!$B26)*('Diário 2º PA'!$B$4:$B$2000&gt;=E$4)*('Diário 2º PA'!$B$4:$B$2000&lt;=EOMONTH(E$4,0))*('Diário 2º PA'!$F$4:$F$2000)*(IF(Resumo!$Q$5="",1,'Diário 2º PA'!$O$4:$O$2000=Resumo!$Q$5)))
+SUMPRODUCT(('Diário 3º PA'!$E$4:$E$2000='Analítico Cx.'!$B26)*('Diário 3º PA'!$B$4:$B$2000&gt;=E$4)*('Diário 3º PA'!$B$4:$B$2000&lt;=EOMONTH(E$4,0))*('Diário 3º PA'!$F$4:$F$2000)*(IF(Resumo!$Q$5="",1,'Diário 3º PA'!$O$4:$O$2000=Resumo!$Q$5)))
+SUMPRODUCT(('Diário 4º PA'!$E$4:$E$2000='Analítico Cx.'!$B26)*('Diário 4º PA'!$B$4:$B$2000&gt;=E$4)*('Diário 4º PA'!$B$4:$B$2000&lt;=EOMONTH(E$4,0))*('Diário 4º PA'!$F$4:$F$2000)*(IF(Resumo!$Q$5="",1,'Diário 4º PA'!$O$4:$O$2000=Resumo!$Q$5)))</f>
        <v>0</v>
      </c>
      <c r="F26" s="199">
        <f t="array" ref="F26">SUMPRODUCT(('Diário 1º PA'!$E$4:$E$2977='Analítico Cx.'!$B26)*('Diário 1º PA'!$B$4:$B$2977&gt;=F$4)*('Diário 1º PA'!$B$4:$B$2977&lt;=EOMONTH(F$4,0))*('Diário 1º PA'!$F$4:$F$2977)*(IF(Resumo!$Q$5="",1,'Diário 1º PA'!$O$4:$O$2977=Resumo!$Q$5)))
+SUMPRODUCT(('Diário 2º PA'!$E$4:$E$2000='Analítico Cx.'!$B26)*('Diário 2º PA'!$B$4:$B$2000&gt;=F$4)*('Diário 2º PA'!$B$4:$B$2000&lt;=EOMONTH(F$4,0))*('Diário 2º PA'!$F$4:$F$2000)*(IF(Resumo!$Q$5="",1,'Diário 2º PA'!$O$4:$O$2000=Resumo!$Q$5)))
+SUMPRODUCT(('Diário 3º PA'!$E$4:$E$2000='Analítico Cx.'!$B26)*('Diário 3º PA'!$B$4:$B$2000&gt;=F$4)*('Diário 3º PA'!$B$4:$B$2000&lt;=EOMONTH(F$4,0))*('Diário 3º PA'!$F$4:$F$2000)*(IF(Resumo!$Q$5="",1,'Diário 3º PA'!$O$4:$O$2000=Resumo!$Q$5)))
+SUMPRODUCT(('Diário 4º PA'!$E$4:$E$2000='Analítico Cx.'!$B26)*('Diário 4º PA'!$B$4:$B$2000&gt;=F$4)*('Diário 4º PA'!$B$4:$B$2000&lt;=EOMONTH(F$4,0))*('Diário 4º PA'!$F$4:$F$2000)*(IF(Resumo!$Q$5="",1,'Diário 4º PA'!$O$4:$O$2000=Resumo!$Q$5)))</f>
        <v>0</v>
      </c>
      <c r="G26" s="199">
        <f t="array" ref="G26">SUMPRODUCT(('Diário 1º PA'!$E$4:$E$2977='Analítico Cx.'!$B26)*('Diário 1º PA'!$B$4:$B$2977&gt;=G$4)*('Diário 1º PA'!$B$4:$B$2977&lt;=EOMONTH(G$4,0))*('Diário 1º PA'!$F$4:$F$2977)*(IF(Resumo!$Q$5="",1,'Diário 1º PA'!$O$4:$O$2977=Resumo!$Q$5)))
+SUMPRODUCT(('Diário 2º PA'!$E$4:$E$2000='Analítico Cx.'!$B26)*('Diário 2º PA'!$B$4:$B$2000&gt;=G$4)*('Diário 2º PA'!$B$4:$B$2000&lt;=EOMONTH(G$4,0))*('Diário 2º PA'!$F$4:$F$2000)*(IF(Resumo!$Q$5="",1,'Diário 2º PA'!$O$4:$O$2000=Resumo!$Q$5)))
+SUMPRODUCT(('Diário 3º PA'!$E$4:$E$2000='Analítico Cx.'!$B26)*('Diário 3º PA'!$B$4:$B$2000&gt;=G$4)*('Diário 3º PA'!$B$4:$B$2000&lt;=EOMONTH(G$4,0))*('Diário 3º PA'!$F$4:$F$2000)*(IF(Resumo!$Q$5="",1,'Diário 3º PA'!$O$4:$O$2000=Resumo!$Q$5)))
+SUMPRODUCT(('Diário 4º PA'!$E$4:$E$2000='Analítico Cx.'!$B26)*('Diário 4º PA'!$B$4:$B$2000&gt;=G$4)*('Diário 4º PA'!$B$4:$B$2000&lt;=EOMONTH(G$4,0))*('Diário 4º PA'!$F$4:$F$2000)*(IF(Resumo!$Q$5="",1,'Diário 4º PA'!$O$4:$O$2000=Resumo!$Q$5)))</f>
        <v>0</v>
      </c>
      <c r="H26" s="199">
        <f t="array" ref="H26">SUMPRODUCT(('Diário 1º PA'!$E$4:$E$2977='Analítico Cx.'!$B26)*('Diário 1º PA'!$B$4:$B$2977&gt;=H$4)*('Diário 1º PA'!$B$4:$B$2977&lt;=EOMONTH(H$4,0))*('Diário 1º PA'!$F$4:$F$2977)*(IF(Resumo!$Q$5="",1,'Diário 1º PA'!$O$4:$O$2977=Resumo!$Q$5)))
+SUMPRODUCT(('Diário 2º PA'!$E$4:$E$2000='Analítico Cx.'!$B26)*('Diário 2º PA'!$B$4:$B$2000&gt;=H$4)*('Diário 2º PA'!$B$4:$B$2000&lt;=EOMONTH(H$4,0))*('Diário 2º PA'!$F$4:$F$2000)*(IF(Resumo!$Q$5="",1,'Diário 2º PA'!$O$4:$O$2000=Resumo!$Q$5)))
+SUMPRODUCT(('Diário 3º PA'!$E$4:$E$2000='Analítico Cx.'!$B26)*('Diário 3º PA'!$B$4:$B$2000&gt;=H$4)*('Diário 3º PA'!$B$4:$B$2000&lt;=EOMONTH(H$4,0))*('Diário 3º PA'!$F$4:$F$2000)*(IF(Resumo!$Q$5="",1,'Diário 3º PA'!$O$4:$O$2000=Resumo!$Q$5)))
+SUMPRODUCT(('Diário 4º PA'!$E$4:$E$2000='Analítico Cx.'!$B26)*('Diário 4º PA'!$B$4:$B$2000&gt;=H$4)*('Diário 4º PA'!$B$4:$B$2000&lt;=EOMONTH(H$4,0))*('Diário 4º PA'!$F$4:$F$2000)*(IF(Resumo!$Q$5="",1,'Diário 4º PA'!$O$4:$O$2000=Resumo!$Q$5)))</f>
        <v>0</v>
      </c>
      <c r="I26" s="199">
        <f t="array" ref="I26">SUMPRODUCT(('Diário 1º PA'!$E$4:$E$2977='Analítico Cx.'!$B26)*('Diário 1º PA'!$B$4:$B$2977&gt;=I$4)*('Diário 1º PA'!$B$4:$B$2977&lt;=EOMONTH(I$4,0))*('Diário 1º PA'!$F$4:$F$2977)*(IF(Resumo!$Q$5="",1,'Diário 1º PA'!$O$4:$O$2977=Resumo!$Q$5)))
+SUMPRODUCT(('Diário 2º PA'!$E$4:$E$2000='Analítico Cx.'!$B26)*('Diário 2º PA'!$B$4:$B$2000&gt;=I$4)*('Diário 2º PA'!$B$4:$B$2000&lt;=EOMONTH(I$4,0))*('Diário 2º PA'!$F$4:$F$2000)*(IF(Resumo!$Q$5="",1,'Diário 2º PA'!$O$4:$O$2000=Resumo!$Q$5)))
+SUMPRODUCT(('Diário 3º PA'!$E$4:$E$2000='Analítico Cx.'!$B26)*('Diário 3º PA'!$B$4:$B$2000&gt;=I$4)*('Diário 3º PA'!$B$4:$B$2000&lt;=EOMONTH(I$4,0))*('Diário 3º PA'!$F$4:$F$2000)*(IF(Resumo!$Q$5="",1,'Diário 3º PA'!$O$4:$O$2000=Resumo!$Q$5)))
+SUMPRODUCT(('Diário 4º PA'!$E$4:$E$2000='Analítico Cx.'!$B26)*('Diário 4º PA'!$B$4:$B$2000&gt;=I$4)*('Diário 4º PA'!$B$4:$B$2000&lt;=EOMONTH(I$4,0))*('Diário 4º PA'!$F$4:$F$2000)*(IF(Resumo!$Q$5="",1,'Diário 4º PA'!$O$4:$O$2000=Resumo!$Q$5)))</f>
        <v>0</v>
      </c>
      <c r="J26" s="199">
        <f t="array" ref="J26">SUMPRODUCT(('Diário 1º PA'!$E$4:$E$2977='Analítico Cx.'!$B26)*('Diário 1º PA'!$B$4:$B$2977&gt;=J$4)*('Diário 1º PA'!$B$4:$B$2977&lt;=EOMONTH(J$4,0))*('Diário 1º PA'!$F$4:$F$2977)*(IF(Resumo!$Q$5="",1,'Diário 1º PA'!$O$4:$O$2977=Resumo!$Q$5)))
+SUMPRODUCT(('Diário 2º PA'!$E$4:$E$2000='Analítico Cx.'!$B26)*('Diário 2º PA'!$B$4:$B$2000&gt;=J$4)*('Diário 2º PA'!$B$4:$B$2000&lt;=EOMONTH(J$4,0))*('Diário 2º PA'!$F$4:$F$2000)*(IF(Resumo!$Q$5="",1,'Diário 2º PA'!$O$4:$O$2000=Resumo!$Q$5)))
+SUMPRODUCT(('Diário 3º PA'!$E$4:$E$2000='Analítico Cx.'!$B26)*('Diário 3º PA'!$B$4:$B$2000&gt;=J$4)*('Diário 3º PA'!$B$4:$B$2000&lt;=EOMONTH(J$4,0))*('Diário 3º PA'!$F$4:$F$2000)*(IF(Resumo!$Q$5="",1,'Diário 3º PA'!$O$4:$O$2000=Resumo!$Q$5)))
+SUMPRODUCT(('Diário 4º PA'!$E$4:$E$2000='Analítico Cx.'!$B26)*('Diário 4º PA'!$B$4:$B$2000&gt;=J$4)*('Diário 4º PA'!$B$4:$B$2000&lt;=EOMONTH(J$4,0))*('Diário 4º PA'!$F$4:$F$2000)*(IF(Resumo!$Q$5="",1,'Diário 4º PA'!$O$4:$O$2000=Resumo!$Q$5)))</f>
        <v>0</v>
      </c>
      <c r="K26" s="199">
        <f t="array" ref="K26">SUMPRODUCT(('Diário 1º PA'!$E$4:$E$2977='Analítico Cx.'!$B26)*('Diário 1º PA'!$B$4:$B$2977&gt;=K$4)*('Diário 1º PA'!$B$4:$B$2977&lt;=EOMONTH(K$4,0))*('Diário 1º PA'!$F$4:$F$2977)*(IF(Resumo!$Q$5="",1,'Diário 1º PA'!$O$4:$O$2977=Resumo!$Q$5)))
+SUMPRODUCT(('Diário 2º PA'!$E$4:$E$2000='Analítico Cx.'!$B26)*('Diário 2º PA'!$B$4:$B$2000&gt;=K$4)*('Diário 2º PA'!$B$4:$B$2000&lt;=EOMONTH(K$4,0))*('Diário 2º PA'!$F$4:$F$2000)*(IF(Resumo!$Q$5="",1,'Diário 2º PA'!$O$4:$O$2000=Resumo!$Q$5)))
+SUMPRODUCT(('Diário 3º PA'!$E$4:$E$2000='Analítico Cx.'!$B26)*('Diário 3º PA'!$B$4:$B$2000&gt;=K$4)*('Diário 3º PA'!$B$4:$B$2000&lt;=EOMONTH(K$4,0))*('Diário 3º PA'!$F$4:$F$2000)*(IF(Resumo!$Q$5="",1,'Diário 3º PA'!$O$4:$O$2000=Resumo!$Q$5)))
+SUMPRODUCT(('Diário 4º PA'!$E$4:$E$2000='Analítico Cx.'!$B26)*('Diário 4º PA'!$B$4:$B$2000&gt;=K$4)*('Diário 4º PA'!$B$4:$B$2000&lt;=EOMONTH(K$4,0))*('Diário 4º PA'!$F$4:$F$2000)*(IF(Resumo!$Q$5="",1,'Diário 4º PA'!$O$4:$O$2000=Resumo!$Q$5)))</f>
        <v>0</v>
      </c>
      <c r="L26" s="199">
        <f t="array" ref="L26">SUMPRODUCT(('Diário 1º PA'!$E$4:$E$2977='Analítico Cx.'!$B26)*('Diário 1º PA'!$B$4:$B$2977&gt;=L$4)*('Diário 1º PA'!$B$4:$B$2977&lt;=EOMONTH(L$4,0))*('Diário 1º PA'!$F$4:$F$2977)*(IF(Resumo!$Q$5="",1,'Diário 1º PA'!$O$4:$O$2977=Resumo!$Q$5)))
+SUMPRODUCT(('Diário 2º PA'!$E$4:$E$2000='Analítico Cx.'!$B26)*('Diário 2º PA'!$B$4:$B$2000&gt;=L$4)*('Diário 2º PA'!$B$4:$B$2000&lt;=EOMONTH(L$4,0))*('Diário 2º PA'!$F$4:$F$2000)*(IF(Resumo!$Q$5="",1,'Diário 2º PA'!$O$4:$O$2000=Resumo!$Q$5)))
+SUMPRODUCT(('Diário 3º PA'!$E$4:$E$2000='Analítico Cx.'!$B26)*('Diário 3º PA'!$B$4:$B$2000&gt;=L$4)*('Diário 3º PA'!$B$4:$B$2000&lt;=EOMONTH(L$4,0))*('Diário 3º PA'!$F$4:$F$2000)*(IF(Resumo!$Q$5="",1,'Diário 3º PA'!$O$4:$O$2000=Resumo!$Q$5)))
+SUMPRODUCT(('Diário 4º PA'!$E$4:$E$2000='Analítico Cx.'!$B26)*('Diário 4º PA'!$B$4:$B$2000&gt;=L$4)*('Diário 4º PA'!$B$4:$B$2000&lt;=EOMONTH(L$4,0))*('Diário 4º PA'!$F$4:$F$2000)*(IF(Resumo!$Q$5="",1,'Diário 4º PA'!$O$4:$O$2000=Resumo!$Q$5)))</f>
        <v>0</v>
      </c>
      <c r="M26" s="199">
        <f t="array" ref="M26">SUMPRODUCT(('Diário 1º PA'!$E$4:$E$2977='Analítico Cx.'!$B26)*('Diário 1º PA'!$B$4:$B$2977&gt;=M$4)*('Diário 1º PA'!$B$4:$B$2977&lt;=EOMONTH(M$4,0))*('Diário 1º PA'!$F$4:$F$2977)*(IF(Resumo!$Q$5="",1,'Diário 1º PA'!$O$4:$O$2977=Resumo!$Q$5)))
+SUMPRODUCT(('Diário 2º PA'!$E$4:$E$2000='Analítico Cx.'!$B26)*('Diário 2º PA'!$B$4:$B$2000&gt;=M$4)*('Diário 2º PA'!$B$4:$B$2000&lt;=EOMONTH(M$4,0))*('Diário 2º PA'!$F$4:$F$2000)*(IF(Resumo!$Q$5="",1,'Diário 2º PA'!$O$4:$O$2000=Resumo!$Q$5)))
+SUMPRODUCT(('Diário 3º PA'!$E$4:$E$2000='Analítico Cx.'!$B26)*('Diário 3º PA'!$B$4:$B$2000&gt;=M$4)*('Diário 3º PA'!$B$4:$B$2000&lt;=EOMONTH(M$4,0))*('Diário 3º PA'!$F$4:$F$2000)*(IF(Resumo!$Q$5="",1,'Diário 3º PA'!$O$4:$O$2000=Resumo!$Q$5)))
+SUMPRODUCT(('Diário 4º PA'!$E$4:$E$2000='Analítico Cx.'!$B26)*('Diário 4º PA'!$B$4:$B$2000&gt;=M$4)*('Diário 4º PA'!$B$4:$B$2000&lt;=EOMONTH(M$4,0))*('Diário 4º PA'!$F$4:$F$2000)*(IF(Resumo!$Q$5="",1,'Diário 4º PA'!$O$4:$O$2000=Resumo!$Q$5)))</f>
        <v>0</v>
      </c>
      <c r="N26" s="199">
        <f t="array" ref="N26">SUMPRODUCT(('Diário 1º PA'!$E$4:$E$2977='Analítico Cx.'!$B26)*('Diário 1º PA'!$B$4:$B$2977&gt;=N$4)*('Diário 1º PA'!$B$4:$B$2977&lt;=EOMONTH(N$4,0))*('Diário 1º PA'!$F$4:$F$2977)*(IF(Resumo!$Q$5="",1,'Diário 1º PA'!$O$4:$O$2977=Resumo!$Q$5)))
+SUMPRODUCT(('Diário 2º PA'!$E$4:$E$2000='Analítico Cx.'!$B26)*('Diário 2º PA'!$B$4:$B$2000&gt;=N$4)*('Diário 2º PA'!$B$4:$B$2000&lt;=EOMONTH(N$4,0))*('Diário 2º PA'!$F$4:$F$2000)*(IF(Resumo!$Q$5="",1,'Diário 2º PA'!$O$4:$O$2000=Resumo!$Q$5)))
+SUMPRODUCT(('Diário 3º PA'!$E$4:$E$2000='Analítico Cx.'!$B26)*('Diário 3º PA'!$B$4:$B$2000&gt;=N$4)*('Diário 3º PA'!$B$4:$B$2000&lt;=EOMONTH(N$4,0))*('Diário 3º PA'!$F$4:$F$2000)*(IF(Resumo!$Q$5="",1,'Diário 3º PA'!$O$4:$O$2000=Resumo!$Q$5)))
+SUMPRODUCT(('Diário 4º PA'!$E$4:$E$2000='Analítico Cx.'!$B26)*('Diário 4º PA'!$B$4:$B$2000&gt;=N$4)*('Diário 4º PA'!$B$4:$B$2000&lt;=EOMONTH(N$4,0))*('Diário 4º PA'!$F$4:$F$2000)*(IF(Resumo!$Q$5="",1,'Diário 4º PA'!$O$4:$O$2000=Resumo!$Q$5)))</f>
        <v>0</v>
      </c>
      <c r="O26" s="200">
        <f t="shared" si="3"/>
        <v>0</v>
      </c>
      <c r="P26" s="201">
        <f t="shared" si="4"/>
        <v>0</v>
      </c>
      <c r="Q26" s="174"/>
      <c r="R26" s="174"/>
      <c r="S26" s="174"/>
      <c r="T26" s="174"/>
      <c r="U26" s="174"/>
      <c r="V26" s="174"/>
      <c r="W26" s="174"/>
      <c r="X26" s="174"/>
      <c r="Y26" s="174"/>
      <c r="Z26" s="174"/>
    </row>
    <row r="27" spans="1:26" ht="23.25" customHeight="1" x14ac:dyDescent="0.2">
      <c r="A27" s="220" t="s">
        <v>166</v>
      </c>
      <c r="B27" s="221" t="s">
        <v>167</v>
      </c>
      <c r="C27" s="199">
        <f t="array" ref="C27">SUMPRODUCT(('Diário 1º PA'!$E$4:$E$2977='Analítico Cx.'!$B27)*('Diário 1º PA'!$B$4:$B$2977&gt;=C$4)*('Diário 1º PA'!$B$4:$B$2977&lt;=EOMONTH(C$4,0))*('Diário 1º PA'!$F$4:$F$2977)*(IF(Resumo!$Q$5="",1,'Diário 1º PA'!$O$4:$O$2977=Resumo!$Q$5)))
+SUMPRODUCT(('Diário 2º PA'!$E$4:$E$2000='Analítico Cx.'!$B27)*('Diário 2º PA'!$B$4:$B$2000&gt;=C$4)*('Diário 2º PA'!$B$4:$B$2000&lt;=EOMONTH(C$4,0))*('Diário 2º PA'!$F$4:$F$2000)*(IF(Resumo!$Q$5="",1,'Diário 2º PA'!$O$4:$O$2000=Resumo!$Q$5)))
+SUMPRODUCT(('Diário 3º PA'!$E$4:$E$2000='Analítico Cx.'!$B27)*('Diário 3º PA'!$B$4:$B$2000&gt;=C$4)*('Diário 3º PA'!$B$4:$B$2000&lt;=EOMONTH(C$4,0))*('Diário 3º PA'!$F$4:$F$2000)*(IF(Resumo!$Q$5="",1,'Diário 3º PA'!$O$4:$O$2000=Resumo!$Q$5)))
+SUMPRODUCT(('Diário 4º PA'!$E$4:$E$2000='Analítico Cx.'!$B27)*('Diário 4º PA'!$B$4:$B$2000&gt;=C$4)*('Diário 4º PA'!$B$4:$B$2000&lt;=EOMONTH(C$4,0))*('Diário 4º PA'!$F$4:$F$2000)*(IF(Resumo!$Q$5="",1,'Diário 4º PA'!$O$4:$O$2000=Resumo!$Q$5)))</f>
        <v>1006.3399999999999</v>
      </c>
      <c r="D27" s="199">
        <f t="array" ref="D27">SUMPRODUCT(('Diário 1º PA'!$E$4:$E$2977='Analítico Cx.'!$B27)*('Diário 1º PA'!$B$4:$B$2977&gt;=D$4)*('Diário 1º PA'!$B$4:$B$2977&lt;=EOMONTH(D$4,0))*('Diário 1º PA'!$F$4:$F$2977)*(IF(Resumo!$Q$5="",1,'Diário 1º PA'!$O$4:$O$2977=Resumo!$Q$5)))
+SUMPRODUCT(('Diário 2º PA'!$E$4:$E$2000='Analítico Cx.'!$B27)*('Diário 2º PA'!$B$4:$B$2000&gt;=D$4)*('Diário 2º PA'!$B$4:$B$2000&lt;=EOMONTH(D$4,0))*('Diário 2º PA'!$F$4:$F$2000)*(IF(Resumo!$Q$5="",1,'Diário 2º PA'!$O$4:$O$2000=Resumo!$Q$5)))
+SUMPRODUCT(('Diário 3º PA'!$E$4:$E$2000='Analítico Cx.'!$B27)*('Diário 3º PA'!$B$4:$B$2000&gt;=D$4)*('Diário 3º PA'!$B$4:$B$2000&lt;=EOMONTH(D$4,0))*('Diário 3º PA'!$F$4:$F$2000)*(IF(Resumo!$Q$5="",1,'Diário 3º PA'!$O$4:$O$2000=Resumo!$Q$5)))
+SUMPRODUCT(('Diário 4º PA'!$E$4:$E$2000='Analítico Cx.'!$B27)*('Diário 4º PA'!$B$4:$B$2000&gt;=D$4)*('Diário 4º PA'!$B$4:$B$2000&lt;=EOMONTH(D$4,0))*('Diário 4º PA'!$F$4:$F$2000)*(IF(Resumo!$Q$5="",1,'Diário 4º PA'!$O$4:$O$2000=Resumo!$Q$5)))</f>
        <v>1417.05</v>
      </c>
      <c r="E27" s="199">
        <f t="array" ref="E27">SUMPRODUCT(('Diário 1º PA'!$E$4:$E$2977='Analítico Cx.'!$B27)*('Diário 1º PA'!$B$4:$B$2977&gt;=E$4)*('Diário 1º PA'!$B$4:$B$2977&lt;=EOMONTH(E$4,0))*('Diário 1º PA'!$F$4:$F$2977)*(IF(Resumo!$Q$5="",1,'Diário 1º PA'!$O$4:$O$2977=Resumo!$Q$5)))
+SUMPRODUCT(('Diário 2º PA'!$E$4:$E$2000='Analítico Cx.'!$B27)*('Diário 2º PA'!$B$4:$B$2000&gt;=E$4)*('Diário 2º PA'!$B$4:$B$2000&lt;=EOMONTH(E$4,0))*('Diário 2º PA'!$F$4:$F$2000)*(IF(Resumo!$Q$5="",1,'Diário 2º PA'!$O$4:$O$2000=Resumo!$Q$5)))
+SUMPRODUCT(('Diário 3º PA'!$E$4:$E$2000='Analítico Cx.'!$B27)*('Diário 3º PA'!$B$4:$B$2000&gt;=E$4)*('Diário 3º PA'!$B$4:$B$2000&lt;=EOMONTH(E$4,0))*('Diário 3º PA'!$F$4:$F$2000)*(IF(Resumo!$Q$5="",1,'Diário 3º PA'!$O$4:$O$2000=Resumo!$Q$5)))
+SUMPRODUCT(('Diário 4º PA'!$E$4:$E$2000='Analítico Cx.'!$B27)*('Diário 4º PA'!$B$4:$B$2000&gt;=E$4)*('Diário 4º PA'!$B$4:$B$2000&lt;=EOMONTH(E$4,0))*('Diário 4º PA'!$F$4:$F$2000)*(IF(Resumo!$Q$5="",1,'Diário 4º PA'!$O$4:$O$2000=Resumo!$Q$5)))</f>
        <v>2605.41</v>
      </c>
      <c r="F27" s="199">
        <f t="array" ref="F27">SUMPRODUCT(('Diário 1º PA'!$E$4:$E$2977='Analítico Cx.'!$B27)*('Diário 1º PA'!$B$4:$B$2977&gt;=F$4)*('Diário 1º PA'!$B$4:$B$2977&lt;=EOMONTH(F$4,0))*('Diário 1º PA'!$F$4:$F$2977)*(IF(Resumo!$Q$5="",1,'Diário 1º PA'!$O$4:$O$2977=Resumo!$Q$5)))
+SUMPRODUCT(('Diário 2º PA'!$E$4:$E$2000='Analítico Cx.'!$B27)*('Diário 2º PA'!$B$4:$B$2000&gt;=F$4)*('Diário 2º PA'!$B$4:$B$2000&lt;=EOMONTH(F$4,0))*('Diário 2º PA'!$F$4:$F$2000)*(IF(Resumo!$Q$5="",1,'Diário 2º PA'!$O$4:$O$2000=Resumo!$Q$5)))
+SUMPRODUCT(('Diário 3º PA'!$E$4:$E$2000='Analítico Cx.'!$B27)*('Diário 3º PA'!$B$4:$B$2000&gt;=F$4)*('Diário 3º PA'!$B$4:$B$2000&lt;=EOMONTH(F$4,0))*('Diário 3º PA'!$F$4:$F$2000)*(IF(Resumo!$Q$5="",1,'Diário 3º PA'!$O$4:$O$2000=Resumo!$Q$5)))
+SUMPRODUCT(('Diário 4º PA'!$E$4:$E$2000='Analítico Cx.'!$B27)*('Diário 4º PA'!$B$4:$B$2000&gt;=F$4)*('Diário 4º PA'!$B$4:$B$2000&lt;=EOMONTH(F$4,0))*('Diário 4º PA'!$F$4:$F$2000)*(IF(Resumo!$Q$5="",1,'Diário 4º PA'!$O$4:$O$2000=Resumo!$Q$5)))</f>
        <v>0</v>
      </c>
      <c r="G27" s="199">
        <f t="array" ref="G27">SUMPRODUCT(('Diário 1º PA'!$E$4:$E$2977='Analítico Cx.'!$B27)*('Diário 1º PA'!$B$4:$B$2977&gt;=G$4)*('Diário 1º PA'!$B$4:$B$2977&lt;=EOMONTH(G$4,0))*('Diário 1º PA'!$F$4:$F$2977)*(IF(Resumo!$Q$5="",1,'Diário 1º PA'!$O$4:$O$2977=Resumo!$Q$5)))
+SUMPRODUCT(('Diário 2º PA'!$E$4:$E$2000='Analítico Cx.'!$B27)*('Diário 2º PA'!$B$4:$B$2000&gt;=G$4)*('Diário 2º PA'!$B$4:$B$2000&lt;=EOMONTH(G$4,0))*('Diário 2º PA'!$F$4:$F$2000)*(IF(Resumo!$Q$5="",1,'Diário 2º PA'!$O$4:$O$2000=Resumo!$Q$5)))
+SUMPRODUCT(('Diário 3º PA'!$E$4:$E$2000='Analítico Cx.'!$B27)*('Diário 3º PA'!$B$4:$B$2000&gt;=G$4)*('Diário 3º PA'!$B$4:$B$2000&lt;=EOMONTH(G$4,0))*('Diário 3º PA'!$F$4:$F$2000)*(IF(Resumo!$Q$5="",1,'Diário 3º PA'!$O$4:$O$2000=Resumo!$Q$5)))
+SUMPRODUCT(('Diário 4º PA'!$E$4:$E$2000='Analítico Cx.'!$B27)*('Diário 4º PA'!$B$4:$B$2000&gt;=G$4)*('Diário 4º PA'!$B$4:$B$2000&lt;=EOMONTH(G$4,0))*('Diário 4º PA'!$F$4:$F$2000)*(IF(Resumo!$Q$5="",1,'Diário 4º PA'!$O$4:$O$2000=Resumo!$Q$5)))</f>
        <v>0</v>
      </c>
      <c r="H27" s="199">
        <f t="array" ref="H27">SUMPRODUCT(('Diário 1º PA'!$E$4:$E$2977='Analítico Cx.'!$B27)*('Diário 1º PA'!$B$4:$B$2977&gt;=H$4)*('Diário 1º PA'!$B$4:$B$2977&lt;=EOMONTH(H$4,0))*('Diário 1º PA'!$F$4:$F$2977)*(IF(Resumo!$Q$5="",1,'Diário 1º PA'!$O$4:$O$2977=Resumo!$Q$5)))
+SUMPRODUCT(('Diário 2º PA'!$E$4:$E$2000='Analítico Cx.'!$B27)*('Diário 2º PA'!$B$4:$B$2000&gt;=H$4)*('Diário 2º PA'!$B$4:$B$2000&lt;=EOMONTH(H$4,0))*('Diário 2º PA'!$F$4:$F$2000)*(IF(Resumo!$Q$5="",1,'Diário 2º PA'!$O$4:$O$2000=Resumo!$Q$5)))
+SUMPRODUCT(('Diário 3º PA'!$E$4:$E$2000='Analítico Cx.'!$B27)*('Diário 3º PA'!$B$4:$B$2000&gt;=H$4)*('Diário 3º PA'!$B$4:$B$2000&lt;=EOMONTH(H$4,0))*('Diário 3º PA'!$F$4:$F$2000)*(IF(Resumo!$Q$5="",1,'Diário 3º PA'!$O$4:$O$2000=Resumo!$Q$5)))
+SUMPRODUCT(('Diário 4º PA'!$E$4:$E$2000='Analítico Cx.'!$B27)*('Diário 4º PA'!$B$4:$B$2000&gt;=H$4)*('Diário 4º PA'!$B$4:$B$2000&lt;=EOMONTH(H$4,0))*('Diário 4º PA'!$F$4:$F$2000)*(IF(Resumo!$Q$5="",1,'Diário 4º PA'!$O$4:$O$2000=Resumo!$Q$5)))</f>
        <v>0</v>
      </c>
      <c r="I27" s="199">
        <f t="array" ref="I27">SUMPRODUCT(('Diário 1º PA'!$E$4:$E$2977='Analítico Cx.'!$B27)*('Diário 1º PA'!$B$4:$B$2977&gt;=I$4)*('Diário 1º PA'!$B$4:$B$2977&lt;=EOMONTH(I$4,0))*('Diário 1º PA'!$F$4:$F$2977)*(IF(Resumo!$Q$5="",1,'Diário 1º PA'!$O$4:$O$2977=Resumo!$Q$5)))
+SUMPRODUCT(('Diário 2º PA'!$E$4:$E$2000='Analítico Cx.'!$B27)*('Diário 2º PA'!$B$4:$B$2000&gt;=I$4)*('Diário 2º PA'!$B$4:$B$2000&lt;=EOMONTH(I$4,0))*('Diário 2º PA'!$F$4:$F$2000)*(IF(Resumo!$Q$5="",1,'Diário 2º PA'!$O$4:$O$2000=Resumo!$Q$5)))
+SUMPRODUCT(('Diário 3º PA'!$E$4:$E$2000='Analítico Cx.'!$B27)*('Diário 3º PA'!$B$4:$B$2000&gt;=I$4)*('Diário 3º PA'!$B$4:$B$2000&lt;=EOMONTH(I$4,0))*('Diário 3º PA'!$F$4:$F$2000)*(IF(Resumo!$Q$5="",1,'Diário 3º PA'!$O$4:$O$2000=Resumo!$Q$5)))
+SUMPRODUCT(('Diário 4º PA'!$E$4:$E$2000='Analítico Cx.'!$B27)*('Diário 4º PA'!$B$4:$B$2000&gt;=I$4)*('Diário 4º PA'!$B$4:$B$2000&lt;=EOMONTH(I$4,0))*('Diário 4º PA'!$F$4:$F$2000)*(IF(Resumo!$Q$5="",1,'Diário 4º PA'!$O$4:$O$2000=Resumo!$Q$5)))</f>
        <v>0</v>
      </c>
      <c r="J27" s="199">
        <f t="array" ref="J27">SUMPRODUCT(('Diário 1º PA'!$E$4:$E$2977='Analítico Cx.'!$B27)*('Diário 1º PA'!$B$4:$B$2977&gt;=J$4)*('Diário 1º PA'!$B$4:$B$2977&lt;=EOMONTH(J$4,0))*('Diário 1º PA'!$F$4:$F$2977)*(IF(Resumo!$Q$5="",1,'Diário 1º PA'!$O$4:$O$2977=Resumo!$Q$5)))
+SUMPRODUCT(('Diário 2º PA'!$E$4:$E$2000='Analítico Cx.'!$B27)*('Diário 2º PA'!$B$4:$B$2000&gt;=J$4)*('Diário 2º PA'!$B$4:$B$2000&lt;=EOMONTH(J$4,0))*('Diário 2º PA'!$F$4:$F$2000)*(IF(Resumo!$Q$5="",1,'Diário 2º PA'!$O$4:$O$2000=Resumo!$Q$5)))
+SUMPRODUCT(('Diário 3º PA'!$E$4:$E$2000='Analítico Cx.'!$B27)*('Diário 3º PA'!$B$4:$B$2000&gt;=J$4)*('Diário 3º PA'!$B$4:$B$2000&lt;=EOMONTH(J$4,0))*('Diário 3º PA'!$F$4:$F$2000)*(IF(Resumo!$Q$5="",1,'Diário 3º PA'!$O$4:$O$2000=Resumo!$Q$5)))
+SUMPRODUCT(('Diário 4º PA'!$E$4:$E$2000='Analítico Cx.'!$B27)*('Diário 4º PA'!$B$4:$B$2000&gt;=J$4)*('Diário 4º PA'!$B$4:$B$2000&lt;=EOMONTH(J$4,0))*('Diário 4º PA'!$F$4:$F$2000)*(IF(Resumo!$Q$5="",1,'Diário 4º PA'!$O$4:$O$2000=Resumo!$Q$5)))</f>
        <v>0</v>
      </c>
      <c r="K27" s="199">
        <f t="array" ref="K27">SUMPRODUCT(('Diário 1º PA'!$E$4:$E$2977='Analítico Cx.'!$B27)*('Diário 1º PA'!$B$4:$B$2977&gt;=K$4)*('Diário 1º PA'!$B$4:$B$2977&lt;=EOMONTH(K$4,0))*('Diário 1º PA'!$F$4:$F$2977)*(IF(Resumo!$Q$5="",1,'Diário 1º PA'!$O$4:$O$2977=Resumo!$Q$5)))
+SUMPRODUCT(('Diário 2º PA'!$E$4:$E$2000='Analítico Cx.'!$B27)*('Diário 2º PA'!$B$4:$B$2000&gt;=K$4)*('Diário 2º PA'!$B$4:$B$2000&lt;=EOMONTH(K$4,0))*('Diário 2º PA'!$F$4:$F$2000)*(IF(Resumo!$Q$5="",1,'Diário 2º PA'!$O$4:$O$2000=Resumo!$Q$5)))
+SUMPRODUCT(('Diário 3º PA'!$E$4:$E$2000='Analítico Cx.'!$B27)*('Diário 3º PA'!$B$4:$B$2000&gt;=K$4)*('Diário 3º PA'!$B$4:$B$2000&lt;=EOMONTH(K$4,0))*('Diário 3º PA'!$F$4:$F$2000)*(IF(Resumo!$Q$5="",1,'Diário 3º PA'!$O$4:$O$2000=Resumo!$Q$5)))
+SUMPRODUCT(('Diário 4º PA'!$E$4:$E$2000='Analítico Cx.'!$B27)*('Diário 4º PA'!$B$4:$B$2000&gt;=K$4)*('Diário 4º PA'!$B$4:$B$2000&lt;=EOMONTH(K$4,0))*('Diário 4º PA'!$F$4:$F$2000)*(IF(Resumo!$Q$5="",1,'Diário 4º PA'!$O$4:$O$2000=Resumo!$Q$5)))</f>
        <v>0</v>
      </c>
      <c r="L27" s="199">
        <f t="array" ref="L27">SUMPRODUCT(('Diário 1º PA'!$E$4:$E$2977='Analítico Cx.'!$B27)*('Diário 1º PA'!$B$4:$B$2977&gt;=L$4)*('Diário 1º PA'!$B$4:$B$2977&lt;=EOMONTH(L$4,0))*('Diário 1º PA'!$F$4:$F$2977)*(IF(Resumo!$Q$5="",1,'Diário 1º PA'!$O$4:$O$2977=Resumo!$Q$5)))
+SUMPRODUCT(('Diário 2º PA'!$E$4:$E$2000='Analítico Cx.'!$B27)*('Diário 2º PA'!$B$4:$B$2000&gt;=L$4)*('Diário 2º PA'!$B$4:$B$2000&lt;=EOMONTH(L$4,0))*('Diário 2º PA'!$F$4:$F$2000)*(IF(Resumo!$Q$5="",1,'Diário 2º PA'!$O$4:$O$2000=Resumo!$Q$5)))
+SUMPRODUCT(('Diário 3º PA'!$E$4:$E$2000='Analítico Cx.'!$B27)*('Diário 3º PA'!$B$4:$B$2000&gt;=L$4)*('Diário 3º PA'!$B$4:$B$2000&lt;=EOMONTH(L$4,0))*('Diário 3º PA'!$F$4:$F$2000)*(IF(Resumo!$Q$5="",1,'Diário 3º PA'!$O$4:$O$2000=Resumo!$Q$5)))
+SUMPRODUCT(('Diário 4º PA'!$E$4:$E$2000='Analítico Cx.'!$B27)*('Diário 4º PA'!$B$4:$B$2000&gt;=L$4)*('Diário 4º PA'!$B$4:$B$2000&lt;=EOMONTH(L$4,0))*('Diário 4º PA'!$F$4:$F$2000)*(IF(Resumo!$Q$5="",1,'Diário 4º PA'!$O$4:$O$2000=Resumo!$Q$5)))</f>
        <v>0</v>
      </c>
      <c r="M27" s="199">
        <f t="array" ref="M27">SUMPRODUCT(('Diário 1º PA'!$E$4:$E$2977='Analítico Cx.'!$B27)*('Diário 1º PA'!$B$4:$B$2977&gt;=M$4)*('Diário 1º PA'!$B$4:$B$2977&lt;=EOMONTH(M$4,0))*('Diário 1º PA'!$F$4:$F$2977)*(IF(Resumo!$Q$5="",1,'Diário 1º PA'!$O$4:$O$2977=Resumo!$Q$5)))
+SUMPRODUCT(('Diário 2º PA'!$E$4:$E$2000='Analítico Cx.'!$B27)*('Diário 2º PA'!$B$4:$B$2000&gt;=M$4)*('Diário 2º PA'!$B$4:$B$2000&lt;=EOMONTH(M$4,0))*('Diário 2º PA'!$F$4:$F$2000)*(IF(Resumo!$Q$5="",1,'Diário 2º PA'!$O$4:$O$2000=Resumo!$Q$5)))
+SUMPRODUCT(('Diário 3º PA'!$E$4:$E$2000='Analítico Cx.'!$B27)*('Diário 3º PA'!$B$4:$B$2000&gt;=M$4)*('Diário 3º PA'!$B$4:$B$2000&lt;=EOMONTH(M$4,0))*('Diário 3º PA'!$F$4:$F$2000)*(IF(Resumo!$Q$5="",1,'Diário 3º PA'!$O$4:$O$2000=Resumo!$Q$5)))
+SUMPRODUCT(('Diário 4º PA'!$E$4:$E$2000='Analítico Cx.'!$B27)*('Diário 4º PA'!$B$4:$B$2000&gt;=M$4)*('Diário 4º PA'!$B$4:$B$2000&lt;=EOMONTH(M$4,0))*('Diário 4º PA'!$F$4:$F$2000)*(IF(Resumo!$Q$5="",1,'Diário 4º PA'!$O$4:$O$2000=Resumo!$Q$5)))</f>
        <v>0</v>
      </c>
      <c r="N27" s="199">
        <f t="array" ref="N27">SUMPRODUCT(('Diário 1º PA'!$E$4:$E$2977='Analítico Cx.'!$B27)*('Diário 1º PA'!$B$4:$B$2977&gt;=N$4)*('Diário 1º PA'!$B$4:$B$2977&lt;=EOMONTH(N$4,0))*('Diário 1º PA'!$F$4:$F$2977)*(IF(Resumo!$Q$5="",1,'Diário 1º PA'!$O$4:$O$2977=Resumo!$Q$5)))
+SUMPRODUCT(('Diário 2º PA'!$E$4:$E$2000='Analítico Cx.'!$B27)*('Diário 2º PA'!$B$4:$B$2000&gt;=N$4)*('Diário 2º PA'!$B$4:$B$2000&lt;=EOMONTH(N$4,0))*('Diário 2º PA'!$F$4:$F$2000)*(IF(Resumo!$Q$5="",1,'Diário 2º PA'!$O$4:$O$2000=Resumo!$Q$5)))
+SUMPRODUCT(('Diário 3º PA'!$E$4:$E$2000='Analítico Cx.'!$B27)*('Diário 3º PA'!$B$4:$B$2000&gt;=N$4)*('Diário 3º PA'!$B$4:$B$2000&lt;=EOMONTH(N$4,0))*('Diário 3º PA'!$F$4:$F$2000)*(IF(Resumo!$Q$5="",1,'Diário 3º PA'!$O$4:$O$2000=Resumo!$Q$5)))
+SUMPRODUCT(('Diário 4º PA'!$E$4:$E$2000='Analítico Cx.'!$B27)*('Diário 4º PA'!$B$4:$B$2000&gt;=N$4)*('Diário 4º PA'!$B$4:$B$2000&lt;=EOMONTH(N$4,0))*('Diário 4º PA'!$F$4:$F$2000)*(IF(Resumo!$Q$5="",1,'Diário 4º PA'!$O$4:$O$2000=Resumo!$Q$5)))</f>
        <v>0</v>
      </c>
      <c r="O27" s="200">
        <f t="shared" si="3"/>
        <v>5028.7999999999993</v>
      </c>
      <c r="P27" s="201">
        <f t="shared" si="4"/>
        <v>1.0640998780972102E-3</v>
      </c>
      <c r="Q27" s="174"/>
      <c r="R27" s="174"/>
      <c r="S27" s="174"/>
      <c r="T27" s="174"/>
      <c r="U27" s="174"/>
      <c r="V27" s="174"/>
      <c r="W27" s="174"/>
      <c r="X27" s="174"/>
      <c r="Y27" s="174"/>
      <c r="Z27" s="174"/>
    </row>
    <row r="28" spans="1:26" ht="23.25" customHeight="1" x14ac:dyDescent="0.2">
      <c r="A28" s="203"/>
      <c r="B28" s="204" t="s">
        <v>168</v>
      </c>
      <c r="C28" s="205">
        <f t="shared" ref="C28:O28" si="5">SUBTOTAL(109,C20:C27)</f>
        <v>273402.08000000007</v>
      </c>
      <c r="D28" s="205">
        <f t="shared" si="5"/>
        <v>147944.61999999994</v>
      </c>
      <c r="E28" s="205">
        <f t="shared" si="5"/>
        <v>252790.55000000013</v>
      </c>
      <c r="F28" s="205">
        <f t="shared" si="5"/>
        <v>0</v>
      </c>
      <c r="G28" s="205">
        <f t="shared" si="5"/>
        <v>0</v>
      </c>
      <c r="H28" s="205">
        <f t="shared" si="5"/>
        <v>0</v>
      </c>
      <c r="I28" s="205">
        <f t="shared" si="5"/>
        <v>0</v>
      </c>
      <c r="J28" s="205">
        <f t="shared" si="5"/>
        <v>0</v>
      </c>
      <c r="K28" s="205">
        <f t="shared" si="5"/>
        <v>0</v>
      </c>
      <c r="L28" s="205">
        <f t="shared" si="5"/>
        <v>0</v>
      </c>
      <c r="M28" s="205">
        <f t="shared" si="5"/>
        <v>0</v>
      </c>
      <c r="N28" s="205">
        <f t="shared" si="5"/>
        <v>0</v>
      </c>
      <c r="O28" s="205">
        <f t="shared" si="5"/>
        <v>674137.25000000023</v>
      </c>
      <c r="P28" s="206">
        <f t="shared" si="4"/>
        <v>0.14264821936561184</v>
      </c>
      <c r="Q28" s="174"/>
      <c r="R28" s="174"/>
      <c r="S28" s="174"/>
      <c r="T28" s="174"/>
      <c r="U28" s="174"/>
      <c r="V28" s="174"/>
      <c r="W28" s="174"/>
      <c r="X28" s="174"/>
      <c r="Y28" s="174"/>
      <c r="Z28" s="174"/>
    </row>
    <row r="29" spans="1:26" ht="23.25" customHeight="1" x14ac:dyDescent="0.2">
      <c r="A29" s="216" t="s">
        <v>106</v>
      </c>
      <c r="B29" s="217" t="s">
        <v>107</v>
      </c>
      <c r="C29" s="222"/>
      <c r="D29" s="222"/>
      <c r="E29" s="222"/>
      <c r="F29" s="222"/>
      <c r="G29" s="222"/>
      <c r="H29" s="222"/>
      <c r="I29" s="222"/>
      <c r="J29" s="222"/>
      <c r="K29" s="222"/>
      <c r="L29" s="222"/>
      <c r="M29" s="222"/>
      <c r="N29" s="222"/>
      <c r="O29" s="222"/>
      <c r="P29" s="223"/>
      <c r="Q29" s="50"/>
      <c r="R29" s="50"/>
      <c r="S29" s="50"/>
      <c r="T29" s="50"/>
      <c r="U29" s="50"/>
      <c r="V29" s="50"/>
      <c r="W29" s="50"/>
      <c r="X29" s="50"/>
      <c r="Y29" s="50"/>
      <c r="Z29" s="50"/>
    </row>
    <row r="30" spans="1:26" ht="23.25" customHeight="1" x14ac:dyDescent="0.2">
      <c r="A30" s="220" t="s">
        <v>169</v>
      </c>
      <c r="B30" s="84" t="s">
        <v>170</v>
      </c>
      <c r="C30" s="199">
        <f t="array" ref="C30">SUMPRODUCT(('Diário 1º PA'!$E$4:$E$2977='Analítico Cx.'!$B30)*('Diário 1º PA'!$B$4:$B$2977&gt;=C$4)*('Diário 1º PA'!$B$4:$B$2977&lt;=EOMONTH(C$4,0))*('Diário 1º PA'!$F$4:$F$2977)*(IF(Resumo!$Q$5="",1,'Diário 1º PA'!$O$4:$O$2977=Resumo!$Q$5)))
+SUMPRODUCT(('Diário 2º PA'!$E$4:$E$2000='Analítico Cx.'!$B30)*('Diário 2º PA'!$B$4:$B$2000&gt;=C$4)*('Diário 2º PA'!$B$4:$B$2000&lt;=EOMONTH(C$4,0))*('Diário 2º PA'!$F$4:$F$2000)*(IF(Resumo!$Q$5="",1,'Diário 2º PA'!$O$4:$O$2000=Resumo!$Q$5)))
+SUMPRODUCT(('Diário 3º PA'!$E$4:$E$2000='Analítico Cx.'!$B30)*('Diário 3º PA'!$B$4:$B$2000&gt;=C$4)*('Diário 3º PA'!$B$4:$B$2000&lt;=EOMONTH(C$4,0))*('Diário 3º PA'!$F$4:$F$2000)*(IF(Resumo!$Q$5="",1,'Diário 3º PA'!$O$4:$O$2000=Resumo!$Q$5)))
+SUMPRODUCT(('Diário 4º PA'!$E$4:$E$2000='Analítico Cx.'!$B30)*('Diário 4º PA'!$B$4:$B$2000&gt;=C$4)*('Diário 4º PA'!$B$4:$B$2000&lt;=EOMONTH(C$4,0))*('Diário 4º PA'!$F$4:$F$2000)*(IF(Resumo!$Q$5="",1,'Diário 4º PA'!$O$4:$O$2000=Resumo!$Q$5)))</f>
        <v>0</v>
      </c>
      <c r="D30" s="199">
        <f t="array" ref="D30">SUMPRODUCT(('Diário 1º PA'!$E$4:$E$2977='Analítico Cx.'!$B30)*('Diário 1º PA'!$B$4:$B$2977&gt;=D$4)*('Diário 1º PA'!$B$4:$B$2977&lt;=EOMONTH(D$4,0))*('Diário 1º PA'!$F$4:$F$2977)*(IF(Resumo!$Q$5="",1,'Diário 1º PA'!$O$4:$O$2977=Resumo!$Q$5)))
+SUMPRODUCT(('Diário 2º PA'!$E$4:$E$2000='Analítico Cx.'!$B30)*('Diário 2º PA'!$B$4:$B$2000&gt;=D$4)*('Diário 2º PA'!$B$4:$B$2000&lt;=EOMONTH(D$4,0))*('Diário 2º PA'!$F$4:$F$2000)*(IF(Resumo!$Q$5="",1,'Diário 2º PA'!$O$4:$O$2000=Resumo!$Q$5)))
+SUMPRODUCT(('Diário 3º PA'!$E$4:$E$2000='Analítico Cx.'!$B30)*('Diário 3º PA'!$B$4:$B$2000&gt;=D$4)*('Diário 3º PA'!$B$4:$B$2000&lt;=EOMONTH(D$4,0))*('Diário 3º PA'!$F$4:$F$2000)*(IF(Resumo!$Q$5="",1,'Diário 3º PA'!$O$4:$O$2000=Resumo!$Q$5)))
+SUMPRODUCT(('Diário 4º PA'!$E$4:$E$2000='Analítico Cx.'!$B30)*('Diário 4º PA'!$B$4:$B$2000&gt;=D$4)*('Diário 4º PA'!$B$4:$B$2000&lt;=EOMONTH(D$4,0))*('Diário 4º PA'!$F$4:$F$2000)*(IF(Resumo!$Q$5="",1,'Diário 4º PA'!$O$4:$O$2000=Resumo!$Q$5)))</f>
        <v>0</v>
      </c>
      <c r="E30" s="199">
        <f t="array" ref="E30">SUMPRODUCT(('Diário 1º PA'!$E$4:$E$2977='Analítico Cx.'!$B30)*('Diário 1º PA'!$B$4:$B$2977&gt;=E$4)*('Diário 1º PA'!$B$4:$B$2977&lt;=EOMONTH(E$4,0))*('Diário 1º PA'!$F$4:$F$2977)*(IF(Resumo!$Q$5="",1,'Diário 1º PA'!$O$4:$O$2977=Resumo!$Q$5)))
+SUMPRODUCT(('Diário 2º PA'!$E$4:$E$2000='Analítico Cx.'!$B30)*('Diário 2º PA'!$B$4:$B$2000&gt;=E$4)*('Diário 2º PA'!$B$4:$B$2000&lt;=EOMONTH(E$4,0))*('Diário 2º PA'!$F$4:$F$2000)*(IF(Resumo!$Q$5="",1,'Diário 2º PA'!$O$4:$O$2000=Resumo!$Q$5)))
+SUMPRODUCT(('Diário 3º PA'!$E$4:$E$2000='Analítico Cx.'!$B30)*('Diário 3º PA'!$B$4:$B$2000&gt;=E$4)*('Diário 3º PA'!$B$4:$B$2000&lt;=EOMONTH(E$4,0))*('Diário 3º PA'!$F$4:$F$2000)*(IF(Resumo!$Q$5="",1,'Diário 3º PA'!$O$4:$O$2000=Resumo!$Q$5)))
+SUMPRODUCT(('Diário 4º PA'!$E$4:$E$2000='Analítico Cx.'!$B30)*('Diário 4º PA'!$B$4:$B$2000&gt;=E$4)*('Diário 4º PA'!$B$4:$B$2000&lt;=EOMONTH(E$4,0))*('Diário 4º PA'!$F$4:$F$2000)*(IF(Resumo!$Q$5="",1,'Diário 4º PA'!$O$4:$O$2000=Resumo!$Q$5)))</f>
        <v>0</v>
      </c>
      <c r="F30" s="199">
        <f t="array" ref="F30">SUMPRODUCT(('Diário 1º PA'!$E$4:$E$2977='Analítico Cx.'!$B30)*('Diário 1º PA'!$B$4:$B$2977&gt;=F$4)*('Diário 1º PA'!$B$4:$B$2977&lt;=EOMONTH(F$4,0))*('Diário 1º PA'!$F$4:$F$2977)*(IF(Resumo!$Q$5="",1,'Diário 1º PA'!$O$4:$O$2977=Resumo!$Q$5)))
+SUMPRODUCT(('Diário 2º PA'!$E$4:$E$2000='Analítico Cx.'!$B30)*('Diário 2º PA'!$B$4:$B$2000&gt;=F$4)*('Diário 2º PA'!$B$4:$B$2000&lt;=EOMONTH(F$4,0))*('Diário 2º PA'!$F$4:$F$2000)*(IF(Resumo!$Q$5="",1,'Diário 2º PA'!$O$4:$O$2000=Resumo!$Q$5)))
+SUMPRODUCT(('Diário 3º PA'!$E$4:$E$2000='Analítico Cx.'!$B30)*('Diário 3º PA'!$B$4:$B$2000&gt;=F$4)*('Diário 3º PA'!$B$4:$B$2000&lt;=EOMONTH(F$4,0))*('Diário 3º PA'!$F$4:$F$2000)*(IF(Resumo!$Q$5="",1,'Diário 3º PA'!$O$4:$O$2000=Resumo!$Q$5)))
+SUMPRODUCT(('Diário 4º PA'!$E$4:$E$2000='Analítico Cx.'!$B30)*('Diário 4º PA'!$B$4:$B$2000&gt;=F$4)*('Diário 4º PA'!$B$4:$B$2000&lt;=EOMONTH(F$4,0))*('Diário 4º PA'!$F$4:$F$2000)*(IF(Resumo!$Q$5="",1,'Diário 4º PA'!$O$4:$O$2000=Resumo!$Q$5)))</f>
        <v>0</v>
      </c>
      <c r="G30" s="199">
        <f t="array" ref="G30">SUMPRODUCT(('Diário 1º PA'!$E$4:$E$2977='Analítico Cx.'!$B30)*('Diário 1º PA'!$B$4:$B$2977&gt;=G$4)*('Diário 1º PA'!$B$4:$B$2977&lt;=EOMONTH(G$4,0))*('Diário 1º PA'!$F$4:$F$2977)*(IF(Resumo!$Q$5="",1,'Diário 1º PA'!$O$4:$O$2977=Resumo!$Q$5)))
+SUMPRODUCT(('Diário 2º PA'!$E$4:$E$2000='Analítico Cx.'!$B30)*('Diário 2º PA'!$B$4:$B$2000&gt;=G$4)*('Diário 2º PA'!$B$4:$B$2000&lt;=EOMONTH(G$4,0))*('Diário 2º PA'!$F$4:$F$2000)*(IF(Resumo!$Q$5="",1,'Diário 2º PA'!$O$4:$O$2000=Resumo!$Q$5)))
+SUMPRODUCT(('Diário 3º PA'!$E$4:$E$2000='Analítico Cx.'!$B30)*('Diário 3º PA'!$B$4:$B$2000&gt;=G$4)*('Diário 3º PA'!$B$4:$B$2000&lt;=EOMONTH(G$4,0))*('Diário 3º PA'!$F$4:$F$2000)*(IF(Resumo!$Q$5="",1,'Diário 3º PA'!$O$4:$O$2000=Resumo!$Q$5)))
+SUMPRODUCT(('Diário 4º PA'!$E$4:$E$2000='Analítico Cx.'!$B30)*('Diário 4º PA'!$B$4:$B$2000&gt;=G$4)*('Diário 4º PA'!$B$4:$B$2000&lt;=EOMONTH(G$4,0))*('Diário 4º PA'!$F$4:$F$2000)*(IF(Resumo!$Q$5="",1,'Diário 4º PA'!$O$4:$O$2000=Resumo!$Q$5)))</f>
        <v>0</v>
      </c>
      <c r="H30" s="199">
        <f t="array" ref="H30">SUMPRODUCT(('Diário 1º PA'!$E$4:$E$2977='Analítico Cx.'!$B30)*('Diário 1º PA'!$B$4:$B$2977&gt;=H$4)*('Diário 1º PA'!$B$4:$B$2977&lt;=EOMONTH(H$4,0))*('Diário 1º PA'!$F$4:$F$2977)*(IF(Resumo!$Q$5="",1,'Diário 1º PA'!$O$4:$O$2977=Resumo!$Q$5)))
+SUMPRODUCT(('Diário 2º PA'!$E$4:$E$2000='Analítico Cx.'!$B30)*('Diário 2º PA'!$B$4:$B$2000&gt;=H$4)*('Diário 2º PA'!$B$4:$B$2000&lt;=EOMONTH(H$4,0))*('Diário 2º PA'!$F$4:$F$2000)*(IF(Resumo!$Q$5="",1,'Diário 2º PA'!$O$4:$O$2000=Resumo!$Q$5)))
+SUMPRODUCT(('Diário 3º PA'!$E$4:$E$2000='Analítico Cx.'!$B30)*('Diário 3º PA'!$B$4:$B$2000&gt;=H$4)*('Diário 3º PA'!$B$4:$B$2000&lt;=EOMONTH(H$4,0))*('Diário 3º PA'!$F$4:$F$2000)*(IF(Resumo!$Q$5="",1,'Diário 3º PA'!$O$4:$O$2000=Resumo!$Q$5)))
+SUMPRODUCT(('Diário 4º PA'!$E$4:$E$2000='Analítico Cx.'!$B30)*('Diário 4º PA'!$B$4:$B$2000&gt;=H$4)*('Diário 4º PA'!$B$4:$B$2000&lt;=EOMONTH(H$4,0))*('Diário 4º PA'!$F$4:$F$2000)*(IF(Resumo!$Q$5="",1,'Diário 4º PA'!$O$4:$O$2000=Resumo!$Q$5)))</f>
        <v>0</v>
      </c>
      <c r="I30" s="199">
        <f t="array" ref="I30">SUMPRODUCT(('Diário 1º PA'!$E$4:$E$2977='Analítico Cx.'!$B30)*('Diário 1º PA'!$B$4:$B$2977&gt;=I$4)*('Diário 1º PA'!$B$4:$B$2977&lt;=EOMONTH(I$4,0))*('Diário 1º PA'!$F$4:$F$2977)*(IF(Resumo!$Q$5="",1,'Diário 1º PA'!$O$4:$O$2977=Resumo!$Q$5)))
+SUMPRODUCT(('Diário 2º PA'!$E$4:$E$2000='Analítico Cx.'!$B30)*('Diário 2º PA'!$B$4:$B$2000&gt;=I$4)*('Diário 2º PA'!$B$4:$B$2000&lt;=EOMONTH(I$4,0))*('Diário 2º PA'!$F$4:$F$2000)*(IF(Resumo!$Q$5="",1,'Diário 2º PA'!$O$4:$O$2000=Resumo!$Q$5)))
+SUMPRODUCT(('Diário 3º PA'!$E$4:$E$2000='Analítico Cx.'!$B30)*('Diário 3º PA'!$B$4:$B$2000&gt;=I$4)*('Diário 3º PA'!$B$4:$B$2000&lt;=EOMONTH(I$4,0))*('Diário 3º PA'!$F$4:$F$2000)*(IF(Resumo!$Q$5="",1,'Diário 3º PA'!$O$4:$O$2000=Resumo!$Q$5)))
+SUMPRODUCT(('Diário 4º PA'!$E$4:$E$2000='Analítico Cx.'!$B30)*('Diário 4º PA'!$B$4:$B$2000&gt;=I$4)*('Diário 4º PA'!$B$4:$B$2000&lt;=EOMONTH(I$4,0))*('Diário 4º PA'!$F$4:$F$2000)*(IF(Resumo!$Q$5="",1,'Diário 4º PA'!$O$4:$O$2000=Resumo!$Q$5)))</f>
        <v>0</v>
      </c>
      <c r="J30" s="199">
        <f t="array" ref="J30">SUMPRODUCT(('Diário 1º PA'!$E$4:$E$2977='Analítico Cx.'!$B30)*('Diário 1º PA'!$B$4:$B$2977&gt;=J$4)*('Diário 1º PA'!$B$4:$B$2977&lt;=EOMONTH(J$4,0))*('Diário 1º PA'!$F$4:$F$2977)*(IF(Resumo!$Q$5="",1,'Diário 1º PA'!$O$4:$O$2977=Resumo!$Q$5)))
+SUMPRODUCT(('Diário 2º PA'!$E$4:$E$2000='Analítico Cx.'!$B30)*('Diário 2º PA'!$B$4:$B$2000&gt;=J$4)*('Diário 2º PA'!$B$4:$B$2000&lt;=EOMONTH(J$4,0))*('Diário 2º PA'!$F$4:$F$2000)*(IF(Resumo!$Q$5="",1,'Diário 2º PA'!$O$4:$O$2000=Resumo!$Q$5)))
+SUMPRODUCT(('Diário 3º PA'!$E$4:$E$2000='Analítico Cx.'!$B30)*('Diário 3º PA'!$B$4:$B$2000&gt;=J$4)*('Diário 3º PA'!$B$4:$B$2000&lt;=EOMONTH(J$4,0))*('Diário 3º PA'!$F$4:$F$2000)*(IF(Resumo!$Q$5="",1,'Diário 3º PA'!$O$4:$O$2000=Resumo!$Q$5)))
+SUMPRODUCT(('Diário 4º PA'!$E$4:$E$2000='Analítico Cx.'!$B30)*('Diário 4º PA'!$B$4:$B$2000&gt;=J$4)*('Diário 4º PA'!$B$4:$B$2000&lt;=EOMONTH(J$4,0))*('Diário 4º PA'!$F$4:$F$2000)*(IF(Resumo!$Q$5="",1,'Diário 4º PA'!$O$4:$O$2000=Resumo!$Q$5)))</f>
        <v>0</v>
      </c>
      <c r="K30" s="199">
        <f t="array" ref="K30">SUMPRODUCT(('Diário 1º PA'!$E$4:$E$2977='Analítico Cx.'!$B30)*('Diário 1º PA'!$B$4:$B$2977&gt;=K$4)*('Diário 1º PA'!$B$4:$B$2977&lt;=EOMONTH(K$4,0))*('Diário 1º PA'!$F$4:$F$2977)*(IF(Resumo!$Q$5="",1,'Diário 1º PA'!$O$4:$O$2977=Resumo!$Q$5)))
+SUMPRODUCT(('Diário 2º PA'!$E$4:$E$2000='Analítico Cx.'!$B30)*('Diário 2º PA'!$B$4:$B$2000&gt;=K$4)*('Diário 2º PA'!$B$4:$B$2000&lt;=EOMONTH(K$4,0))*('Diário 2º PA'!$F$4:$F$2000)*(IF(Resumo!$Q$5="",1,'Diário 2º PA'!$O$4:$O$2000=Resumo!$Q$5)))
+SUMPRODUCT(('Diário 3º PA'!$E$4:$E$2000='Analítico Cx.'!$B30)*('Diário 3º PA'!$B$4:$B$2000&gt;=K$4)*('Diário 3º PA'!$B$4:$B$2000&lt;=EOMONTH(K$4,0))*('Diário 3º PA'!$F$4:$F$2000)*(IF(Resumo!$Q$5="",1,'Diário 3º PA'!$O$4:$O$2000=Resumo!$Q$5)))
+SUMPRODUCT(('Diário 4º PA'!$E$4:$E$2000='Analítico Cx.'!$B30)*('Diário 4º PA'!$B$4:$B$2000&gt;=K$4)*('Diário 4º PA'!$B$4:$B$2000&lt;=EOMONTH(K$4,0))*('Diário 4º PA'!$F$4:$F$2000)*(IF(Resumo!$Q$5="",1,'Diário 4º PA'!$O$4:$O$2000=Resumo!$Q$5)))</f>
        <v>0</v>
      </c>
      <c r="L30" s="199">
        <f t="array" ref="L30">SUMPRODUCT(('Diário 1º PA'!$E$4:$E$2977='Analítico Cx.'!$B30)*('Diário 1º PA'!$B$4:$B$2977&gt;=L$4)*('Diário 1º PA'!$B$4:$B$2977&lt;=EOMONTH(L$4,0))*('Diário 1º PA'!$F$4:$F$2977)*(IF(Resumo!$Q$5="",1,'Diário 1º PA'!$O$4:$O$2977=Resumo!$Q$5)))
+SUMPRODUCT(('Diário 2º PA'!$E$4:$E$2000='Analítico Cx.'!$B30)*('Diário 2º PA'!$B$4:$B$2000&gt;=L$4)*('Diário 2º PA'!$B$4:$B$2000&lt;=EOMONTH(L$4,0))*('Diário 2º PA'!$F$4:$F$2000)*(IF(Resumo!$Q$5="",1,'Diário 2º PA'!$O$4:$O$2000=Resumo!$Q$5)))
+SUMPRODUCT(('Diário 3º PA'!$E$4:$E$2000='Analítico Cx.'!$B30)*('Diário 3º PA'!$B$4:$B$2000&gt;=L$4)*('Diário 3º PA'!$B$4:$B$2000&lt;=EOMONTH(L$4,0))*('Diário 3º PA'!$F$4:$F$2000)*(IF(Resumo!$Q$5="",1,'Diário 3º PA'!$O$4:$O$2000=Resumo!$Q$5)))
+SUMPRODUCT(('Diário 4º PA'!$E$4:$E$2000='Analítico Cx.'!$B30)*('Diário 4º PA'!$B$4:$B$2000&gt;=L$4)*('Diário 4º PA'!$B$4:$B$2000&lt;=EOMONTH(L$4,0))*('Diário 4º PA'!$F$4:$F$2000)*(IF(Resumo!$Q$5="",1,'Diário 4º PA'!$O$4:$O$2000=Resumo!$Q$5)))</f>
        <v>0</v>
      </c>
      <c r="M30" s="199">
        <f t="array" ref="M30">SUMPRODUCT(('Diário 1º PA'!$E$4:$E$2977='Analítico Cx.'!$B30)*('Diário 1º PA'!$B$4:$B$2977&gt;=M$4)*('Diário 1º PA'!$B$4:$B$2977&lt;=EOMONTH(M$4,0))*('Diário 1º PA'!$F$4:$F$2977)*(IF(Resumo!$Q$5="",1,'Diário 1º PA'!$O$4:$O$2977=Resumo!$Q$5)))
+SUMPRODUCT(('Diário 2º PA'!$E$4:$E$2000='Analítico Cx.'!$B30)*('Diário 2º PA'!$B$4:$B$2000&gt;=M$4)*('Diário 2º PA'!$B$4:$B$2000&lt;=EOMONTH(M$4,0))*('Diário 2º PA'!$F$4:$F$2000)*(IF(Resumo!$Q$5="",1,'Diário 2º PA'!$O$4:$O$2000=Resumo!$Q$5)))
+SUMPRODUCT(('Diário 3º PA'!$E$4:$E$2000='Analítico Cx.'!$B30)*('Diário 3º PA'!$B$4:$B$2000&gt;=M$4)*('Diário 3º PA'!$B$4:$B$2000&lt;=EOMONTH(M$4,0))*('Diário 3º PA'!$F$4:$F$2000)*(IF(Resumo!$Q$5="",1,'Diário 3º PA'!$O$4:$O$2000=Resumo!$Q$5)))
+SUMPRODUCT(('Diário 4º PA'!$E$4:$E$2000='Analítico Cx.'!$B30)*('Diário 4º PA'!$B$4:$B$2000&gt;=M$4)*('Diário 4º PA'!$B$4:$B$2000&lt;=EOMONTH(M$4,0))*('Diário 4º PA'!$F$4:$F$2000)*(IF(Resumo!$Q$5="",1,'Diário 4º PA'!$O$4:$O$2000=Resumo!$Q$5)))</f>
        <v>0</v>
      </c>
      <c r="N30" s="199">
        <f t="array" ref="N30">SUMPRODUCT(('Diário 1º PA'!$E$4:$E$2977='Analítico Cx.'!$B30)*('Diário 1º PA'!$B$4:$B$2977&gt;=N$4)*('Diário 1º PA'!$B$4:$B$2977&lt;=EOMONTH(N$4,0))*('Diário 1º PA'!$F$4:$F$2977)*(IF(Resumo!$Q$5="",1,'Diário 1º PA'!$O$4:$O$2977=Resumo!$Q$5)))
+SUMPRODUCT(('Diário 2º PA'!$E$4:$E$2000='Analítico Cx.'!$B30)*('Diário 2º PA'!$B$4:$B$2000&gt;=N$4)*('Diário 2º PA'!$B$4:$B$2000&lt;=EOMONTH(N$4,0))*('Diário 2º PA'!$F$4:$F$2000)*(IF(Resumo!$Q$5="",1,'Diário 2º PA'!$O$4:$O$2000=Resumo!$Q$5)))
+SUMPRODUCT(('Diário 3º PA'!$E$4:$E$2000='Analítico Cx.'!$B30)*('Diário 3º PA'!$B$4:$B$2000&gt;=N$4)*('Diário 3º PA'!$B$4:$B$2000&lt;=EOMONTH(N$4,0))*('Diário 3º PA'!$F$4:$F$2000)*(IF(Resumo!$Q$5="",1,'Diário 3º PA'!$O$4:$O$2000=Resumo!$Q$5)))
+SUMPRODUCT(('Diário 4º PA'!$E$4:$E$2000='Analítico Cx.'!$B30)*('Diário 4º PA'!$B$4:$B$2000&gt;=N$4)*('Diário 4º PA'!$B$4:$B$2000&lt;=EOMONTH(N$4,0))*('Diário 4º PA'!$F$4:$F$2000)*(IF(Resumo!$Q$5="",1,'Diário 4º PA'!$O$4:$O$2000=Resumo!$Q$5)))</f>
        <v>0</v>
      </c>
      <c r="O30" s="200">
        <f>SUM(C30:N30)</f>
        <v>0</v>
      </c>
      <c r="P30" s="201">
        <f>IF($O$168=0,0,O30/$O$168)</f>
        <v>0</v>
      </c>
      <c r="Q30" s="174"/>
      <c r="R30" s="174"/>
      <c r="S30" s="174"/>
      <c r="T30" s="174"/>
      <c r="U30" s="174"/>
      <c r="V30" s="174"/>
      <c r="W30" s="174"/>
      <c r="X30" s="174"/>
      <c r="Y30" s="174"/>
      <c r="Z30" s="174"/>
    </row>
    <row r="31" spans="1:26" ht="23.25" customHeight="1" x14ac:dyDescent="0.2">
      <c r="A31" s="220" t="s">
        <v>171</v>
      </c>
      <c r="B31" s="84" t="s">
        <v>172</v>
      </c>
      <c r="C31" s="199">
        <f t="array" ref="C31">SUMPRODUCT(('Diário 1º PA'!$E$4:$E$2977='Analítico Cx.'!$B31)*('Diário 1º PA'!$B$4:$B$2977&gt;=C$4)*('Diário 1º PA'!$B$4:$B$2977&lt;=EOMONTH(C$4,0))*('Diário 1º PA'!$F$4:$F$2977)*(IF(Resumo!$Q$5="",1,'Diário 1º PA'!$O$4:$O$2977=Resumo!$Q$5)))
+SUMPRODUCT(('Diário 2º PA'!$E$4:$E$2000='Analítico Cx.'!$B31)*('Diário 2º PA'!$B$4:$B$2000&gt;=C$4)*('Diário 2º PA'!$B$4:$B$2000&lt;=EOMONTH(C$4,0))*('Diário 2º PA'!$F$4:$F$2000)*(IF(Resumo!$Q$5="",1,'Diário 2º PA'!$O$4:$O$2000=Resumo!$Q$5)))
+SUMPRODUCT(('Diário 3º PA'!$E$4:$E$2000='Analítico Cx.'!$B31)*('Diário 3º PA'!$B$4:$B$2000&gt;=C$4)*('Diário 3º PA'!$B$4:$B$2000&lt;=EOMONTH(C$4,0))*('Diário 3º PA'!$F$4:$F$2000)*(IF(Resumo!$Q$5="",1,'Diário 3º PA'!$O$4:$O$2000=Resumo!$Q$5)))
+SUMPRODUCT(('Diário 4º PA'!$E$4:$E$2000='Analítico Cx.'!$B31)*('Diário 4º PA'!$B$4:$B$2000&gt;=C$4)*('Diário 4º PA'!$B$4:$B$2000&lt;=EOMONTH(C$4,0))*('Diário 4º PA'!$F$4:$F$2000)*(IF(Resumo!$Q$5="",1,'Diário 4º PA'!$O$4:$O$2000=Resumo!$Q$5)))</f>
        <v>0</v>
      </c>
      <c r="D31" s="199">
        <f t="array" ref="D31">SUMPRODUCT(('Diário 1º PA'!$E$4:$E$2977='Analítico Cx.'!$B31)*('Diário 1º PA'!$B$4:$B$2977&gt;=D$4)*('Diário 1º PA'!$B$4:$B$2977&lt;=EOMONTH(D$4,0))*('Diário 1º PA'!$F$4:$F$2977)*(IF(Resumo!$Q$5="",1,'Diário 1º PA'!$O$4:$O$2977=Resumo!$Q$5)))
+SUMPRODUCT(('Diário 2º PA'!$E$4:$E$2000='Analítico Cx.'!$B31)*('Diário 2º PA'!$B$4:$B$2000&gt;=D$4)*('Diário 2º PA'!$B$4:$B$2000&lt;=EOMONTH(D$4,0))*('Diário 2º PA'!$F$4:$F$2000)*(IF(Resumo!$Q$5="",1,'Diário 2º PA'!$O$4:$O$2000=Resumo!$Q$5)))
+SUMPRODUCT(('Diário 3º PA'!$E$4:$E$2000='Analítico Cx.'!$B31)*('Diário 3º PA'!$B$4:$B$2000&gt;=D$4)*('Diário 3º PA'!$B$4:$B$2000&lt;=EOMONTH(D$4,0))*('Diário 3º PA'!$F$4:$F$2000)*(IF(Resumo!$Q$5="",1,'Diário 3º PA'!$O$4:$O$2000=Resumo!$Q$5)))
+SUMPRODUCT(('Diário 4º PA'!$E$4:$E$2000='Analítico Cx.'!$B31)*('Diário 4º PA'!$B$4:$B$2000&gt;=D$4)*('Diário 4º PA'!$B$4:$B$2000&lt;=EOMONTH(D$4,0))*('Diário 4º PA'!$F$4:$F$2000)*(IF(Resumo!$Q$5="",1,'Diário 4º PA'!$O$4:$O$2000=Resumo!$Q$5)))</f>
        <v>0</v>
      </c>
      <c r="E31" s="199">
        <f t="array" ref="E31">SUMPRODUCT(('Diário 1º PA'!$E$4:$E$2977='Analítico Cx.'!$B31)*('Diário 1º PA'!$B$4:$B$2977&gt;=E$4)*('Diário 1º PA'!$B$4:$B$2977&lt;=EOMONTH(E$4,0))*('Diário 1º PA'!$F$4:$F$2977)*(IF(Resumo!$Q$5="",1,'Diário 1º PA'!$O$4:$O$2977=Resumo!$Q$5)))
+SUMPRODUCT(('Diário 2º PA'!$E$4:$E$2000='Analítico Cx.'!$B31)*('Diário 2º PA'!$B$4:$B$2000&gt;=E$4)*('Diário 2º PA'!$B$4:$B$2000&lt;=EOMONTH(E$4,0))*('Diário 2º PA'!$F$4:$F$2000)*(IF(Resumo!$Q$5="",1,'Diário 2º PA'!$O$4:$O$2000=Resumo!$Q$5)))
+SUMPRODUCT(('Diário 3º PA'!$E$4:$E$2000='Analítico Cx.'!$B31)*('Diário 3º PA'!$B$4:$B$2000&gt;=E$4)*('Diário 3º PA'!$B$4:$B$2000&lt;=EOMONTH(E$4,0))*('Diário 3º PA'!$F$4:$F$2000)*(IF(Resumo!$Q$5="",1,'Diário 3º PA'!$O$4:$O$2000=Resumo!$Q$5)))
+SUMPRODUCT(('Diário 4º PA'!$E$4:$E$2000='Analítico Cx.'!$B31)*('Diário 4º PA'!$B$4:$B$2000&gt;=E$4)*('Diário 4º PA'!$B$4:$B$2000&lt;=EOMONTH(E$4,0))*('Diário 4º PA'!$F$4:$F$2000)*(IF(Resumo!$Q$5="",1,'Diário 4º PA'!$O$4:$O$2000=Resumo!$Q$5)))</f>
        <v>0</v>
      </c>
      <c r="F31" s="199">
        <f t="array" ref="F31">SUMPRODUCT(('Diário 1º PA'!$E$4:$E$2977='Analítico Cx.'!$B31)*('Diário 1º PA'!$B$4:$B$2977&gt;=F$4)*('Diário 1º PA'!$B$4:$B$2977&lt;=EOMONTH(F$4,0))*('Diário 1º PA'!$F$4:$F$2977)*(IF(Resumo!$Q$5="",1,'Diário 1º PA'!$O$4:$O$2977=Resumo!$Q$5)))
+SUMPRODUCT(('Diário 2º PA'!$E$4:$E$2000='Analítico Cx.'!$B31)*('Diário 2º PA'!$B$4:$B$2000&gt;=F$4)*('Diário 2º PA'!$B$4:$B$2000&lt;=EOMONTH(F$4,0))*('Diário 2º PA'!$F$4:$F$2000)*(IF(Resumo!$Q$5="",1,'Diário 2º PA'!$O$4:$O$2000=Resumo!$Q$5)))
+SUMPRODUCT(('Diário 3º PA'!$E$4:$E$2000='Analítico Cx.'!$B31)*('Diário 3º PA'!$B$4:$B$2000&gt;=F$4)*('Diário 3º PA'!$B$4:$B$2000&lt;=EOMONTH(F$4,0))*('Diário 3º PA'!$F$4:$F$2000)*(IF(Resumo!$Q$5="",1,'Diário 3º PA'!$O$4:$O$2000=Resumo!$Q$5)))
+SUMPRODUCT(('Diário 4º PA'!$E$4:$E$2000='Analítico Cx.'!$B31)*('Diário 4º PA'!$B$4:$B$2000&gt;=F$4)*('Diário 4º PA'!$B$4:$B$2000&lt;=EOMONTH(F$4,0))*('Diário 4º PA'!$F$4:$F$2000)*(IF(Resumo!$Q$5="",1,'Diário 4º PA'!$O$4:$O$2000=Resumo!$Q$5)))</f>
        <v>0</v>
      </c>
      <c r="G31" s="199">
        <f t="array" ref="G31">SUMPRODUCT(('Diário 1º PA'!$E$4:$E$2977='Analítico Cx.'!$B31)*('Diário 1º PA'!$B$4:$B$2977&gt;=G$4)*('Diário 1º PA'!$B$4:$B$2977&lt;=EOMONTH(G$4,0))*('Diário 1º PA'!$F$4:$F$2977)*(IF(Resumo!$Q$5="",1,'Diário 1º PA'!$O$4:$O$2977=Resumo!$Q$5)))
+SUMPRODUCT(('Diário 2º PA'!$E$4:$E$2000='Analítico Cx.'!$B31)*('Diário 2º PA'!$B$4:$B$2000&gt;=G$4)*('Diário 2º PA'!$B$4:$B$2000&lt;=EOMONTH(G$4,0))*('Diário 2º PA'!$F$4:$F$2000)*(IF(Resumo!$Q$5="",1,'Diário 2º PA'!$O$4:$O$2000=Resumo!$Q$5)))
+SUMPRODUCT(('Diário 3º PA'!$E$4:$E$2000='Analítico Cx.'!$B31)*('Diário 3º PA'!$B$4:$B$2000&gt;=G$4)*('Diário 3º PA'!$B$4:$B$2000&lt;=EOMONTH(G$4,0))*('Diário 3º PA'!$F$4:$F$2000)*(IF(Resumo!$Q$5="",1,'Diário 3º PA'!$O$4:$O$2000=Resumo!$Q$5)))
+SUMPRODUCT(('Diário 4º PA'!$E$4:$E$2000='Analítico Cx.'!$B31)*('Diário 4º PA'!$B$4:$B$2000&gt;=G$4)*('Diário 4º PA'!$B$4:$B$2000&lt;=EOMONTH(G$4,0))*('Diário 4º PA'!$F$4:$F$2000)*(IF(Resumo!$Q$5="",1,'Diário 4º PA'!$O$4:$O$2000=Resumo!$Q$5)))</f>
        <v>0</v>
      </c>
      <c r="H31" s="199">
        <f t="array" ref="H31">SUMPRODUCT(('Diário 1º PA'!$E$4:$E$2977='Analítico Cx.'!$B31)*('Diário 1º PA'!$B$4:$B$2977&gt;=H$4)*('Diário 1º PA'!$B$4:$B$2977&lt;=EOMONTH(H$4,0))*('Diário 1º PA'!$F$4:$F$2977)*(IF(Resumo!$Q$5="",1,'Diário 1º PA'!$O$4:$O$2977=Resumo!$Q$5)))
+SUMPRODUCT(('Diário 2º PA'!$E$4:$E$2000='Analítico Cx.'!$B31)*('Diário 2º PA'!$B$4:$B$2000&gt;=H$4)*('Diário 2º PA'!$B$4:$B$2000&lt;=EOMONTH(H$4,0))*('Diário 2º PA'!$F$4:$F$2000)*(IF(Resumo!$Q$5="",1,'Diário 2º PA'!$O$4:$O$2000=Resumo!$Q$5)))
+SUMPRODUCT(('Diário 3º PA'!$E$4:$E$2000='Analítico Cx.'!$B31)*('Diário 3º PA'!$B$4:$B$2000&gt;=H$4)*('Diário 3º PA'!$B$4:$B$2000&lt;=EOMONTH(H$4,0))*('Diário 3º PA'!$F$4:$F$2000)*(IF(Resumo!$Q$5="",1,'Diário 3º PA'!$O$4:$O$2000=Resumo!$Q$5)))
+SUMPRODUCT(('Diário 4º PA'!$E$4:$E$2000='Analítico Cx.'!$B31)*('Diário 4º PA'!$B$4:$B$2000&gt;=H$4)*('Diário 4º PA'!$B$4:$B$2000&lt;=EOMONTH(H$4,0))*('Diário 4º PA'!$F$4:$F$2000)*(IF(Resumo!$Q$5="",1,'Diário 4º PA'!$O$4:$O$2000=Resumo!$Q$5)))</f>
        <v>0</v>
      </c>
      <c r="I31" s="199">
        <f t="array" ref="I31">SUMPRODUCT(('Diário 1º PA'!$E$4:$E$2977='Analítico Cx.'!$B31)*('Diário 1º PA'!$B$4:$B$2977&gt;=I$4)*('Diário 1º PA'!$B$4:$B$2977&lt;=EOMONTH(I$4,0))*('Diário 1º PA'!$F$4:$F$2977)*(IF(Resumo!$Q$5="",1,'Diário 1º PA'!$O$4:$O$2977=Resumo!$Q$5)))
+SUMPRODUCT(('Diário 2º PA'!$E$4:$E$2000='Analítico Cx.'!$B31)*('Diário 2º PA'!$B$4:$B$2000&gt;=I$4)*('Diário 2º PA'!$B$4:$B$2000&lt;=EOMONTH(I$4,0))*('Diário 2º PA'!$F$4:$F$2000)*(IF(Resumo!$Q$5="",1,'Diário 2º PA'!$O$4:$O$2000=Resumo!$Q$5)))
+SUMPRODUCT(('Diário 3º PA'!$E$4:$E$2000='Analítico Cx.'!$B31)*('Diário 3º PA'!$B$4:$B$2000&gt;=I$4)*('Diário 3º PA'!$B$4:$B$2000&lt;=EOMONTH(I$4,0))*('Diário 3º PA'!$F$4:$F$2000)*(IF(Resumo!$Q$5="",1,'Diário 3º PA'!$O$4:$O$2000=Resumo!$Q$5)))
+SUMPRODUCT(('Diário 4º PA'!$E$4:$E$2000='Analítico Cx.'!$B31)*('Diário 4º PA'!$B$4:$B$2000&gt;=I$4)*('Diário 4º PA'!$B$4:$B$2000&lt;=EOMONTH(I$4,0))*('Diário 4º PA'!$F$4:$F$2000)*(IF(Resumo!$Q$5="",1,'Diário 4º PA'!$O$4:$O$2000=Resumo!$Q$5)))</f>
        <v>0</v>
      </c>
      <c r="J31" s="199">
        <f t="array" ref="J31">SUMPRODUCT(('Diário 1º PA'!$E$4:$E$2977='Analítico Cx.'!$B31)*('Diário 1º PA'!$B$4:$B$2977&gt;=J$4)*('Diário 1º PA'!$B$4:$B$2977&lt;=EOMONTH(J$4,0))*('Diário 1º PA'!$F$4:$F$2977)*(IF(Resumo!$Q$5="",1,'Diário 1º PA'!$O$4:$O$2977=Resumo!$Q$5)))
+SUMPRODUCT(('Diário 2º PA'!$E$4:$E$2000='Analítico Cx.'!$B31)*('Diário 2º PA'!$B$4:$B$2000&gt;=J$4)*('Diário 2º PA'!$B$4:$B$2000&lt;=EOMONTH(J$4,0))*('Diário 2º PA'!$F$4:$F$2000)*(IF(Resumo!$Q$5="",1,'Diário 2º PA'!$O$4:$O$2000=Resumo!$Q$5)))
+SUMPRODUCT(('Diário 3º PA'!$E$4:$E$2000='Analítico Cx.'!$B31)*('Diário 3º PA'!$B$4:$B$2000&gt;=J$4)*('Diário 3º PA'!$B$4:$B$2000&lt;=EOMONTH(J$4,0))*('Diário 3º PA'!$F$4:$F$2000)*(IF(Resumo!$Q$5="",1,'Diário 3º PA'!$O$4:$O$2000=Resumo!$Q$5)))
+SUMPRODUCT(('Diário 4º PA'!$E$4:$E$2000='Analítico Cx.'!$B31)*('Diário 4º PA'!$B$4:$B$2000&gt;=J$4)*('Diário 4º PA'!$B$4:$B$2000&lt;=EOMONTH(J$4,0))*('Diário 4º PA'!$F$4:$F$2000)*(IF(Resumo!$Q$5="",1,'Diário 4º PA'!$O$4:$O$2000=Resumo!$Q$5)))</f>
        <v>0</v>
      </c>
      <c r="K31" s="199">
        <f t="array" ref="K31">SUMPRODUCT(('Diário 1º PA'!$E$4:$E$2977='Analítico Cx.'!$B31)*('Diário 1º PA'!$B$4:$B$2977&gt;=K$4)*('Diário 1º PA'!$B$4:$B$2977&lt;=EOMONTH(K$4,0))*('Diário 1º PA'!$F$4:$F$2977)*(IF(Resumo!$Q$5="",1,'Diário 1º PA'!$O$4:$O$2977=Resumo!$Q$5)))
+SUMPRODUCT(('Diário 2º PA'!$E$4:$E$2000='Analítico Cx.'!$B31)*('Diário 2º PA'!$B$4:$B$2000&gt;=K$4)*('Diário 2º PA'!$B$4:$B$2000&lt;=EOMONTH(K$4,0))*('Diário 2º PA'!$F$4:$F$2000)*(IF(Resumo!$Q$5="",1,'Diário 2º PA'!$O$4:$O$2000=Resumo!$Q$5)))
+SUMPRODUCT(('Diário 3º PA'!$E$4:$E$2000='Analítico Cx.'!$B31)*('Diário 3º PA'!$B$4:$B$2000&gt;=K$4)*('Diário 3º PA'!$B$4:$B$2000&lt;=EOMONTH(K$4,0))*('Diário 3º PA'!$F$4:$F$2000)*(IF(Resumo!$Q$5="",1,'Diário 3º PA'!$O$4:$O$2000=Resumo!$Q$5)))
+SUMPRODUCT(('Diário 4º PA'!$E$4:$E$2000='Analítico Cx.'!$B31)*('Diário 4º PA'!$B$4:$B$2000&gt;=K$4)*('Diário 4º PA'!$B$4:$B$2000&lt;=EOMONTH(K$4,0))*('Diário 4º PA'!$F$4:$F$2000)*(IF(Resumo!$Q$5="",1,'Diário 4º PA'!$O$4:$O$2000=Resumo!$Q$5)))</f>
        <v>0</v>
      </c>
      <c r="L31" s="199">
        <f t="array" ref="L31">SUMPRODUCT(('Diário 1º PA'!$E$4:$E$2977='Analítico Cx.'!$B31)*('Diário 1º PA'!$B$4:$B$2977&gt;=L$4)*('Diário 1º PA'!$B$4:$B$2977&lt;=EOMONTH(L$4,0))*('Diário 1º PA'!$F$4:$F$2977)*(IF(Resumo!$Q$5="",1,'Diário 1º PA'!$O$4:$O$2977=Resumo!$Q$5)))
+SUMPRODUCT(('Diário 2º PA'!$E$4:$E$2000='Analítico Cx.'!$B31)*('Diário 2º PA'!$B$4:$B$2000&gt;=L$4)*('Diário 2º PA'!$B$4:$B$2000&lt;=EOMONTH(L$4,0))*('Diário 2º PA'!$F$4:$F$2000)*(IF(Resumo!$Q$5="",1,'Diário 2º PA'!$O$4:$O$2000=Resumo!$Q$5)))
+SUMPRODUCT(('Diário 3º PA'!$E$4:$E$2000='Analítico Cx.'!$B31)*('Diário 3º PA'!$B$4:$B$2000&gt;=L$4)*('Diário 3º PA'!$B$4:$B$2000&lt;=EOMONTH(L$4,0))*('Diário 3º PA'!$F$4:$F$2000)*(IF(Resumo!$Q$5="",1,'Diário 3º PA'!$O$4:$O$2000=Resumo!$Q$5)))
+SUMPRODUCT(('Diário 4º PA'!$E$4:$E$2000='Analítico Cx.'!$B31)*('Diário 4º PA'!$B$4:$B$2000&gt;=L$4)*('Diário 4º PA'!$B$4:$B$2000&lt;=EOMONTH(L$4,0))*('Diário 4º PA'!$F$4:$F$2000)*(IF(Resumo!$Q$5="",1,'Diário 4º PA'!$O$4:$O$2000=Resumo!$Q$5)))</f>
        <v>0</v>
      </c>
      <c r="M31" s="199">
        <f t="array" ref="M31">SUMPRODUCT(('Diário 1º PA'!$E$4:$E$2977='Analítico Cx.'!$B31)*('Diário 1º PA'!$B$4:$B$2977&gt;=M$4)*('Diário 1º PA'!$B$4:$B$2977&lt;=EOMONTH(M$4,0))*('Diário 1º PA'!$F$4:$F$2977)*(IF(Resumo!$Q$5="",1,'Diário 1º PA'!$O$4:$O$2977=Resumo!$Q$5)))
+SUMPRODUCT(('Diário 2º PA'!$E$4:$E$2000='Analítico Cx.'!$B31)*('Diário 2º PA'!$B$4:$B$2000&gt;=M$4)*('Diário 2º PA'!$B$4:$B$2000&lt;=EOMONTH(M$4,0))*('Diário 2º PA'!$F$4:$F$2000)*(IF(Resumo!$Q$5="",1,'Diário 2º PA'!$O$4:$O$2000=Resumo!$Q$5)))
+SUMPRODUCT(('Diário 3º PA'!$E$4:$E$2000='Analítico Cx.'!$B31)*('Diário 3º PA'!$B$4:$B$2000&gt;=M$4)*('Diário 3º PA'!$B$4:$B$2000&lt;=EOMONTH(M$4,0))*('Diário 3º PA'!$F$4:$F$2000)*(IF(Resumo!$Q$5="",1,'Diário 3º PA'!$O$4:$O$2000=Resumo!$Q$5)))
+SUMPRODUCT(('Diário 4º PA'!$E$4:$E$2000='Analítico Cx.'!$B31)*('Diário 4º PA'!$B$4:$B$2000&gt;=M$4)*('Diário 4º PA'!$B$4:$B$2000&lt;=EOMONTH(M$4,0))*('Diário 4º PA'!$F$4:$F$2000)*(IF(Resumo!$Q$5="",1,'Diário 4º PA'!$O$4:$O$2000=Resumo!$Q$5)))</f>
        <v>0</v>
      </c>
      <c r="N31" s="199">
        <f t="array" ref="N31">SUMPRODUCT(('Diário 1º PA'!$E$4:$E$2977='Analítico Cx.'!$B31)*('Diário 1º PA'!$B$4:$B$2977&gt;=N$4)*('Diário 1º PA'!$B$4:$B$2977&lt;=EOMONTH(N$4,0))*('Diário 1º PA'!$F$4:$F$2977)*(IF(Resumo!$Q$5="",1,'Diário 1º PA'!$O$4:$O$2977=Resumo!$Q$5)))
+SUMPRODUCT(('Diário 2º PA'!$E$4:$E$2000='Analítico Cx.'!$B31)*('Diário 2º PA'!$B$4:$B$2000&gt;=N$4)*('Diário 2º PA'!$B$4:$B$2000&lt;=EOMONTH(N$4,0))*('Diário 2º PA'!$F$4:$F$2000)*(IF(Resumo!$Q$5="",1,'Diário 2º PA'!$O$4:$O$2000=Resumo!$Q$5)))
+SUMPRODUCT(('Diário 3º PA'!$E$4:$E$2000='Analítico Cx.'!$B31)*('Diário 3º PA'!$B$4:$B$2000&gt;=N$4)*('Diário 3º PA'!$B$4:$B$2000&lt;=EOMONTH(N$4,0))*('Diário 3º PA'!$F$4:$F$2000)*(IF(Resumo!$Q$5="",1,'Diário 3º PA'!$O$4:$O$2000=Resumo!$Q$5)))
+SUMPRODUCT(('Diário 4º PA'!$E$4:$E$2000='Analítico Cx.'!$B31)*('Diário 4º PA'!$B$4:$B$2000&gt;=N$4)*('Diário 4º PA'!$B$4:$B$2000&lt;=EOMONTH(N$4,0))*('Diário 4º PA'!$F$4:$F$2000)*(IF(Resumo!$Q$5="",1,'Diário 4º PA'!$O$4:$O$2000=Resumo!$Q$5)))</f>
        <v>0</v>
      </c>
      <c r="O31" s="200">
        <f>SUM(C31:N31)</f>
        <v>0</v>
      </c>
      <c r="P31" s="201">
        <f>IF($O$168=0,0,O31/$O$168)</f>
        <v>0</v>
      </c>
      <c r="Q31" s="174"/>
      <c r="R31" s="174"/>
      <c r="S31" s="174"/>
      <c r="T31" s="174"/>
      <c r="U31" s="174"/>
      <c r="V31" s="174"/>
      <c r="W31" s="174"/>
      <c r="X31" s="174"/>
      <c r="Y31" s="174"/>
      <c r="Z31" s="174"/>
    </row>
    <row r="32" spans="1:26" ht="23.25" customHeight="1" x14ac:dyDescent="0.2">
      <c r="A32" s="203"/>
      <c r="B32" s="204" t="s">
        <v>173</v>
      </c>
      <c r="C32" s="205">
        <f t="shared" ref="C32:O32" si="6">SUBTOTAL(109,C30:C31)</f>
        <v>0</v>
      </c>
      <c r="D32" s="205">
        <f t="shared" si="6"/>
        <v>0</v>
      </c>
      <c r="E32" s="205">
        <f t="shared" si="6"/>
        <v>0</v>
      </c>
      <c r="F32" s="205">
        <f t="shared" si="6"/>
        <v>0</v>
      </c>
      <c r="G32" s="205">
        <f t="shared" si="6"/>
        <v>0</v>
      </c>
      <c r="H32" s="205">
        <f t="shared" si="6"/>
        <v>0</v>
      </c>
      <c r="I32" s="205">
        <f t="shared" si="6"/>
        <v>0</v>
      </c>
      <c r="J32" s="205">
        <f t="shared" si="6"/>
        <v>0</v>
      </c>
      <c r="K32" s="205">
        <f t="shared" si="6"/>
        <v>0</v>
      </c>
      <c r="L32" s="205">
        <f t="shared" si="6"/>
        <v>0</v>
      </c>
      <c r="M32" s="205">
        <f t="shared" si="6"/>
        <v>0</v>
      </c>
      <c r="N32" s="205">
        <f t="shared" si="6"/>
        <v>0</v>
      </c>
      <c r="O32" s="205">
        <f t="shared" si="6"/>
        <v>0</v>
      </c>
      <c r="P32" s="206">
        <f>IF($O$168=0,0,O32/$O$168)</f>
        <v>0</v>
      </c>
      <c r="Q32" s="174"/>
      <c r="R32" s="174"/>
      <c r="S32" s="174"/>
      <c r="T32" s="174"/>
      <c r="U32" s="174"/>
      <c r="V32" s="174"/>
      <c r="W32" s="174"/>
      <c r="X32" s="174"/>
      <c r="Y32" s="174"/>
      <c r="Z32" s="174"/>
    </row>
    <row r="33" spans="1:26" ht="23.25" customHeight="1" x14ac:dyDescent="0.2">
      <c r="A33" s="224" t="s">
        <v>108</v>
      </c>
      <c r="B33" s="217" t="s">
        <v>109</v>
      </c>
      <c r="C33" s="222"/>
      <c r="D33" s="222"/>
      <c r="E33" s="222"/>
      <c r="F33" s="222"/>
      <c r="G33" s="222"/>
      <c r="H33" s="222"/>
      <c r="I33" s="222"/>
      <c r="J33" s="222"/>
      <c r="K33" s="222"/>
      <c r="L33" s="222"/>
      <c r="M33" s="222"/>
      <c r="N33" s="222"/>
      <c r="O33" s="222"/>
      <c r="P33" s="223"/>
      <c r="Q33" s="174"/>
      <c r="R33" s="174"/>
      <c r="S33" s="174"/>
      <c r="T33" s="174"/>
      <c r="U33" s="174"/>
      <c r="V33" s="174"/>
      <c r="W33" s="174"/>
      <c r="X33" s="174"/>
      <c r="Y33" s="174"/>
      <c r="Z33" s="174"/>
    </row>
    <row r="34" spans="1:26" ht="23.25" customHeight="1" x14ac:dyDescent="0.2">
      <c r="A34" s="220" t="s">
        <v>174</v>
      </c>
      <c r="B34" s="84" t="s">
        <v>175</v>
      </c>
      <c r="C34" s="199">
        <f t="array" ref="C34">SUMPRODUCT(('Diário 1º PA'!$E$4:$E$2977='Analítico Cx.'!$B34)*('Diário 1º PA'!$B$4:$B$2977&gt;=C$4)*('Diário 1º PA'!$B$4:$B$2977&lt;=EOMONTH(C$4,0))*('Diário 1º PA'!$F$4:$F$2977)*(IF(Resumo!$Q$5="",1,'Diário 1º PA'!$O$4:$O$2977=Resumo!$Q$5)))
+SUMPRODUCT(('Diário 2º PA'!$E$4:$E$2000='Analítico Cx.'!$B34)*('Diário 2º PA'!$B$4:$B$2000&gt;=C$4)*('Diário 2º PA'!$B$4:$B$2000&lt;=EOMONTH(C$4,0))*('Diário 2º PA'!$F$4:$F$2000)*(IF(Resumo!$Q$5="",1,'Diário 2º PA'!$O$4:$O$2000=Resumo!$Q$5)))
+SUMPRODUCT(('Diário 3º PA'!$E$4:$E$2000='Analítico Cx.'!$B34)*('Diário 3º PA'!$B$4:$B$2000&gt;=C$4)*('Diário 3º PA'!$B$4:$B$2000&lt;=EOMONTH(C$4,0))*('Diário 3º PA'!$F$4:$F$2000)*(IF(Resumo!$Q$5="",1,'Diário 3º PA'!$O$4:$O$2000=Resumo!$Q$5)))
+SUMPRODUCT(('Diário 4º PA'!$E$4:$E$2000='Analítico Cx.'!$B34)*('Diário 4º PA'!$B$4:$B$2000&gt;=C$4)*('Diário 4º PA'!$B$4:$B$2000&lt;=EOMONTH(C$4,0))*('Diário 4º PA'!$F$4:$F$2000)*(IF(Resumo!$Q$5="",1,'Diário 4º PA'!$O$4:$O$2000=Resumo!$Q$5)))</f>
        <v>68996.509999999995</v>
      </c>
      <c r="D34" s="199">
        <f t="array" ref="D34">SUMPRODUCT(('Diário 1º PA'!$E$4:$E$2977='Analítico Cx.'!$B34)*('Diário 1º PA'!$B$4:$B$2977&gt;=D$4)*('Diário 1º PA'!$B$4:$B$2977&lt;=EOMONTH(D$4,0))*('Diário 1º PA'!$F$4:$F$2977)*(IF(Resumo!$Q$5="",1,'Diário 1º PA'!$O$4:$O$2977=Resumo!$Q$5)))
+SUMPRODUCT(('Diário 2º PA'!$E$4:$E$2000='Analítico Cx.'!$B34)*('Diário 2º PA'!$B$4:$B$2000&gt;=D$4)*('Diário 2º PA'!$B$4:$B$2000&lt;=EOMONTH(D$4,0))*('Diário 2º PA'!$F$4:$F$2000)*(IF(Resumo!$Q$5="",1,'Diário 2º PA'!$O$4:$O$2000=Resumo!$Q$5)))
+SUMPRODUCT(('Diário 3º PA'!$E$4:$E$2000='Analítico Cx.'!$B34)*('Diário 3º PA'!$B$4:$B$2000&gt;=D$4)*('Diário 3º PA'!$B$4:$B$2000&lt;=EOMONTH(D$4,0))*('Diário 3º PA'!$F$4:$F$2000)*(IF(Resumo!$Q$5="",1,'Diário 3º PA'!$O$4:$O$2000=Resumo!$Q$5)))
+SUMPRODUCT(('Diário 4º PA'!$E$4:$E$2000='Analítico Cx.'!$B34)*('Diário 4º PA'!$B$4:$B$2000&gt;=D$4)*('Diário 4º PA'!$B$4:$B$2000&lt;=EOMONTH(D$4,0))*('Diário 4º PA'!$F$4:$F$2000)*(IF(Resumo!$Q$5="",1,'Diário 4º PA'!$O$4:$O$2000=Resumo!$Q$5)))</f>
        <v>88114.92</v>
      </c>
      <c r="E34" s="199">
        <f t="array" ref="E34">SUMPRODUCT(('Diário 1º PA'!$E$4:$E$2977='Analítico Cx.'!$B34)*('Diário 1º PA'!$B$4:$B$2977&gt;=E$4)*('Diário 1º PA'!$B$4:$B$2977&lt;=EOMONTH(E$4,0))*('Diário 1º PA'!$F$4:$F$2977)*(IF(Resumo!$Q$5="",1,'Diário 1º PA'!$O$4:$O$2977=Resumo!$Q$5)))
+SUMPRODUCT(('Diário 2º PA'!$E$4:$E$2000='Analítico Cx.'!$B34)*('Diário 2º PA'!$B$4:$B$2000&gt;=E$4)*('Diário 2º PA'!$B$4:$B$2000&lt;=EOMONTH(E$4,0))*('Diário 2º PA'!$F$4:$F$2000)*(IF(Resumo!$Q$5="",1,'Diário 2º PA'!$O$4:$O$2000=Resumo!$Q$5)))
+SUMPRODUCT(('Diário 3º PA'!$E$4:$E$2000='Analítico Cx.'!$B34)*('Diário 3º PA'!$B$4:$B$2000&gt;=E$4)*('Diário 3º PA'!$B$4:$B$2000&lt;=EOMONTH(E$4,0))*('Diário 3º PA'!$F$4:$F$2000)*(IF(Resumo!$Q$5="",1,'Diário 3º PA'!$O$4:$O$2000=Resumo!$Q$5)))
+SUMPRODUCT(('Diário 4º PA'!$E$4:$E$2000='Analítico Cx.'!$B34)*('Diário 4º PA'!$B$4:$B$2000&gt;=E$4)*('Diário 4º PA'!$B$4:$B$2000&lt;=EOMONTH(E$4,0))*('Diário 4º PA'!$F$4:$F$2000)*(IF(Resumo!$Q$5="",1,'Diário 4º PA'!$O$4:$O$2000=Resumo!$Q$5)))</f>
        <v>79736.62</v>
      </c>
      <c r="F34" s="199">
        <f t="array" ref="F34">SUMPRODUCT(('Diário 1º PA'!$E$4:$E$2977='Analítico Cx.'!$B34)*('Diário 1º PA'!$B$4:$B$2977&gt;=F$4)*('Diário 1º PA'!$B$4:$B$2977&lt;=EOMONTH(F$4,0))*('Diário 1º PA'!$F$4:$F$2977)*(IF(Resumo!$Q$5="",1,'Diário 1º PA'!$O$4:$O$2977=Resumo!$Q$5)))
+SUMPRODUCT(('Diário 2º PA'!$E$4:$E$2000='Analítico Cx.'!$B34)*('Diário 2º PA'!$B$4:$B$2000&gt;=F$4)*('Diário 2º PA'!$B$4:$B$2000&lt;=EOMONTH(F$4,0))*('Diário 2º PA'!$F$4:$F$2000)*(IF(Resumo!$Q$5="",1,'Diário 2º PA'!$O$4:$O$2000=Resumo!$Q$5)))
+SUMPRODUCT(('Diário 3º PA'!$E$4:$E$2000='Analítico Cx.'!$B34)*('Diário 3º PA'!$B$4:$B$2000&gt;=F$4)*('Diário 3º PA'!$B$4:$B$2000&lt;=EOMONTH(F$4,0))*('Diário 3º PA'!$F$4:$F$2000)*(IF(Resumo!$Q$5="",1,'Diário 3º PA'!$O$4:$O$2000=Resumo!$Q$5)))
+SUMPRODUCT(('Diário 4º PA'!$E$4:$E$2000='Analítico Cx.'!$B34)*('Diário 4º PA'!$B$4:$B$2000&gt;=F$4)*('Diário 4º PA'!$B$4:$B$2000&lt;=EOMONTH(F$4,0))*('Diário 4º PA'!$F$4:$F$2000)*(IF(Resumo!$Q$5="",1,'Diário 4º PA'!$O$4:$O$2000=Resumo!$Q$5)))</f>
        <v>0</v>
      </c>
      <c r="G34" s="199">
        <f t="array" ref="G34">SUMPRODUCT(('Diário 1º PA'!$E$4:$E$2977='Analítico Cx.'!$B34)*('Diário 1º PA'!$B$4:$B$2977&gt;=G$4)*('Diário 1º PA'!$B$4:$B$2977&lt;=EOMONTH(G$4,0))*('Diário 1º PA'!$F$4:$F$2977)*(IF(Resumo!$Q$5="",1,'Diário 1º PA'!$O$4:$O$2977=Resumo!$Q$5)))
+SUMPRODUCT(('Diário 2º PA'!$E$4:$E$2000='Analítico Cx.'!$B34)*('Diário 2º PA'!$B$4:$B$2000&gt;=G$4)*('Diário 2º PA'!$B$4:$B$2000&lt;=EOMONTH(G$4,0))*('Diário 2º PA'!$F$4:$F$2000)*(IF(Resumo!$Q$5="",1,'Diário 2º PA'!$O$4:$O$2000=Resumo!$Q$5)))
+SUMPRODUCT(('Diário 3º PA'!$E$4:$E$2000='Analítico Cx.'!$B34)*('Diário 3º PA'!$B$4:$B$2000&gt;=G$4)*('Diário 3º PA'!$B$4:$B$2000&lt;=EOMONTH(G$4,0))*('Diário 3º PA'!$F$4:$F$2000)*(IF(Resumo!$Q$5="",1,'Diário 3º PA'!$O$4:$O$2000=Resumo!$Q$5)))
+SUMPRODUCT(('Diário 4º PA'!$E$4:$E$2000='Analítico Cx.'!$B34)*('Diário 4º PA'!$B$4:$B$2000&gt;=G$4)*('Diário 4º PA'!$B$4:$B$2000&lt;=EOMONTH(G$4,0))*('Diário 4º PA'!$F$4:$F$2000)*(IF(Resumo!$Q$5="",1,'Diário 4º PA'!$O$4:$O$2000=Resumo!$Q$5)))</f>
        <v>0</v>
      </c>
      <c r="H34" s="199">
        <f t="array" ref="H34">SUMPRODUCT(('Diário 1º PA'!$E$4:$E$2977='Analítico Cx.'!$B34)*('Diário 1º PA'!$B$4:$B$2977&gt;=H$4)*('Diário 1º PA'!$B$4:$B$2977&lt;=EOMONTH(H$4,0))*('Diário 1º PA'!$F$4:$F$2977)*(IF(Resumo!$Q$5="",1,'Diário 1º PA'!$O$4:$O$2977=Resumo!$Q$5)))
+SUMPRODUCT(('Diário 2º PA'!$E$4:$E$2000='Analítico Cx.'!$B34)*('Diário 2º PA'!$B$4:$B$2000&gt;=H$4)*('Diário 2º PA'!$B$4:$B$2000&lt;=EOMONTH(H$4,0))*('Diário 2º PA'!$F$4:$F$2000)*(IF(Resumo!$Q$5="",1,'Diário 2º PA'!$O$4:$O$2000=Resumo!$Q$5)))
+SUMPRODUCT(('Diário 3º PA'!$E$4:$E$2000='Analítico Cx.'!$B34)*('Diário 3º PA'!$B$4:$B$2000&gt;=H$4)*('Diário 3º PA'!$B$4:$B$2000&lt;=EOMONTH(H$4,0))*('Diário 3º PA'!$F$4:$F$2000)*(IF(Resumo!$Q$5="",1,'Diário 3º PA'!$O$4:$O$2000=Resumo!$Q$5)))
+SUMPRODUCT(('Diário 4º PA'!$E$4:$E$2000='Analítico Cx.'!$B34)*('Diário 4º PA'!$B$4:$B$2000&gt;=H$4)*('Diário 4º PA'!$B$4:$B$2000&lt;=EOMONTH(H$4,0))*('Diário 4º PA'!$F$4:$F$2000)*(IF(Resumo!$Q$5="",1,'Diário 4º PA'!$O$4:$O$2000=Resumo!$Q$5)))</f>
        <v>0</v>
      </c>
      <c r="I34" s="199">
        <f t="array" ref="I34">SUMPRODUCT(('Diário 1º PA'!$E$4:$E$2977='Analítico Cx.'!$B34)*('Diário 1º PA'!$B$4:$B$2977&gt;=I$4)*('Diário 1º PA'!$B$4:$B$2977&lt;=EOMONTH(I$4,0))*('Diário 1º PA'!$F$4:$F$2977)*(IF(Resumo!$Q$5="",1,'Diário 1º PA'!$O$4:$O$2977=Resumo!$Q$5)))
+SUMPRODUCT(('Diário 2º PA'!$E$4:$E$2000='Analítico Cx.'!$B34)*('Diário 2º PA'!$B$4:$B$2000&gt;=I$4)*('Diário 2º PA'!$B$4:$B$2000&lt;=EOMONTH(I$4,0))*('Diário 2º PA'!$F$4:$F$2000)*(IF(Resumo!$Q$5="",1,'Diário 2º PA'!$O$4:$O$2000=Resumo!$Q$5)))
+SUMPRODUCT(('Diário 3º PA'!$E$4:$E$2000='Analítico Cx.'!$B34)*('Diário 3º PA'!$B$4:$B$2000&gt;=I$4)*('Diário 3º PA'!$B$4:$B$2000&lt;=EOMONTH(I$4,0))*('Diário 3º PA'!$F$4:$F$2000)*(IF(Resumo!$Q$5="",1,'Diário 3º PA'!$O$4:$O$2000=Resumo!$Q$5)))
+SUMPRODUCT(('Diário 4º PA'!$E$4:$E$2000='Analítico Cx.'!$B34)*('Diário 4º PA'!$B$4:$B$2000&gt;=I$4)*('Diário 4º PA'!$B$4:$B$2000&lt;=EOMONTH(I$4,0))*('Diário 4º PA'!$F$4:$F$2000)*(IF(Resumo!$Q$5="",1,'Diário 4º PA'!$O$4:$O$2000=Resumo!$Q$5)))</f>
        <v>0</v>
      </c>
      <c r="J34" s="199">
        <f t="array" ref="J34">SUMPRODUCT(('Diário 1º PA'!$E$4:$E$2977='Analítico Cx.'!$B34)*('Diário 1º PA'!$B$4:$B$2977&gt;=J$4)*('Diário 1º PA'!$B$4:$B$2977&lt;=EOMONTH(J$4,0))*('Diário 1º PA'!$F$4:$F$2977)*(IF(Resumo!$Q$5="",1,'Diário 1º PA'!$O$4:$O$2977=Resumo!$Q$5)))
+SUMPRODUCT(('Diário 2º PA'!$E$4:$E$2000='Analítico Cx.'!$B34)*('Diário 2º PA'!$B$4:$B$2000&gt;=J$4)*('Diário 2º PA'!$B$4:$B$2000&lt;=EOMONTH(J$4,0))*('Diário 2º PA'!$F$4:$F$2000)*(IF(Resumo!$Q$5="",1,'Diário 2º PA'!$O$4:$O$2000=Resumo!$Q$5)))
+SUMPRODUCT(('Diário 3º PA'!$E$4:$E$2000='Analítico Cx.'!$B34)*('Diário 3º PA'!$B$4:$B$2000&gt;=J$4)*('Diário 3º PA'!$B$4:$B$2000&lt;=EOMONTH(J$4,0))*('Diário 3º PA'!$F$4:$F$2000)*(IF(Resumo!$Q$5="",1,'Diário 3º PA'!$O$4:$O$2000=Resumo!$Q$5)))
+SUMPRODUCT(('Diário 4º PA'!$E$4:$E$2000='Analítico Cx.'!$B34)*('Diário 4º PA'!$B$4:$B$2000&gt;=J$4)*('Diário 4º PA'!$B$4:$B$2000&lt;=EOMONTH(J$4,0))*('Diário 4º PA'!$F$4:$F$2000)*(IF(Resumo!$Q$5="",1,'Diário 4º PA'!$O$4:$O$2000=Resumo!$Q$5)))</f>
        <v>0</v>
      </c>
      <c r="K34" s="199">
        <f t="array" ref="K34">SUMPRODUCT(('Diário 1º PA'!$E$4:$E$2977='Analítico Cx.'!$B34)*('Diário 1º PA'!$B$4:$B$2977&gt;=K$4)*('Diário 1º PA'!$B$4:$B$2977&lt;=EOMONTH(K$4,0))*('Diário 1º PA'!$F$4:$F$2977)*(IF(Resumo!$Q$5="",1,'Diário 1º PA'!$O$4:$O$2977=Resumo!$Q$5)))
+SUMPRODUCT(('Diário 2º PA'!$E$4:$E$2000='Analítico Cx.'!$B34)*('Diário 2º PA'!$B$4:$B$2000&gt;=K$4)*('Diário 2º PA'!$B$4:$B$2000&lt;=EOMONTH(K$4,0))*('Diário 2º PA'!$F$4:$F$2000)*(IF(Resumo!$Q$5="",1,'Diário 2º PA'!$O$4:$O$2000=Resumo!$Q$5)))
+SUMPRODUCT(('Diário 3º PA'!$E$4:$E$2000='Analítico Cx.'!$B34)*('Diário 3º PA'!$B$4:$B$2000&gt;=K$4)*('Diário 3º PA'!$B$4:$B$2000&lt;=EOMONTH(K$4,0))*('Diário 3º PA'!$F$4:$F$2000)*(IF(Resumo!$Q$5="",1,'Diário 3º PA'!$O$4:$O$2000=Resumo!$Q$5)))
+SUMPRODUCT(('Diário 4º PA'!$E$4:$E$2000='Analítico Cx.'!$B34)*('Diário 4º PA'!$B$4:$B$2000&gt;=K$4)*('Diário 4º PA'!$B$4:$B$2000&lt;=EOMONTH(K$4,0))*('Diário 4º PA'!$F$4:$F$2000)*(IF(Resumo!$Q$5="",1,'Diário 4º PA'!$O$4:$O$2000=Resumo!$Q$5)))</f>
        <v>0</v>
      </c>
      <c r="L34" s="199">
        <f t="array" ref="L34">SUMPRODUCT(('Diário 1º PA'!$E$4:$E$2977='Analítico Cx.'!$B34)*('Diário 1º PA'!$B$4:$B$2977&gt;=L$4)*('Diário 1º PA'!$B$4:$B$2977&lt;=EOMONTH(L$4,0))*('Diário 1º PA'!$F$4:$F$2977)*(IF(Resumo!$Q$5="",1,'Diário 1º PA'!$O$4:$O$2977=Resumo!$Q$5)))
+SUMPRODUCT(('Diário 2º PA'!$E$4:$E$2000='Analítico Cx.'!$B34)*('Diário 2º PA'!$B$4:$B$2000&gt;=L$4)*('Diário 2º PA'!$B$4:$B$2000&lt;=EOMONTH(L$4,0))*('Diário 2º PA'!$F$4:$F$2000)*(IF(Resumo!$Q$5="",1,'Diário 2º PA'!$O$4:$O$2000=Resumo!$Q$5)))
+SUMPRODUCT(('Diário 3º PA'!$E$4:$E$2000='Analítico Cx.'!$B34)*('Diário 3º PA'!$B$4:$B$2000&gt;=L$4)*('Diário 3º PA'!$B$4:$B$2000&lt;=EOMONTH(L$4,0))*('Diário 3º PA'!$F$4:$F$2000)*(IF(Resumo!$Q$5="",1,'Diário 3º PA'!$O$4:$O$2000=Resumo!$Q$5)))
+SUMPRODUCT(('Diário 4º PA'!$E$4:$E$2000='Analítico Cx.'!$B34)*('Diário 4º PA'!$B$4:$B$2000&gt;=L$4)*('Diário 4º PA'!$B$4:$B$2000&lt;=EOMONTH(L$4,0))*('Diário 4º PA'!$F$4:$F$2000)*(IF(Resumo!$Q$5="",1,'Diário 4º PA'!$O$4:$O$2000=Resumo!$Q$5)))</f>
        <v>0</v>
      </c>
      <c r="M34" s="199">
        <f t="array" ref="M34">SUMPRODUCT(('Diário 1º PA'!$E$4:$E$2977='Analítico Cx.'!$B34)*('Diário 1º PA'!$B$4:$B$2977&gt;=M$4)*('Diário 1º PA'!$B$4:$B$2977&lt;=EOMONTH(M$4,0))*('Diário 1º PA'!$F$4:$F$2977)*(IF(Resumo!$Q$5="",1,'Diário 1º PA'!$O$4:$O$2977=Resumo!$Q$5)))
+SUMPRODUCT(('Diário 2º PA'!$E$4:$E$2000='Analítico Cx.'!$B34)*('Diário 2º PA'!$B$4:$B$2000&gt;=M$4)*('Diário 2º PA'!$B$4:$B$2000&lt;=EOMONTH(M$4,0))*('Diário 2º PA'!$F$4:$F$2000)*(IF(Resumo!$Q$5="",1,'Diário 2º PA'!$O$4:$O$2000=Resumo!$Q$5)))
+SUMPRODUCT(('Diário 3º PA'!$E$4:$E$2000='Analítico Cx.'!$B34)*('Diário 3º PA'!$B$4:$B$2000&gt;=M$4)*('Diário 3º PA'!$B$4:$B$2000&lt;=EOMONTH(M$4,0))*('Diário 3º PA'!$F$4:$F$2000)*(IF(Resumo!$Q$5="",1,'Diário 3º PA'!$O$4:$O$2000=Resumo!$Q$5)))
+SUMPRODUCT(('Diário 4º PA'!$E$4:$E$2000='Analítico Cx.'!$B34)*('Diário 4º PA'!$B$4:$B$2000&gt;=M$4)*('Diário 4º PA'!$B$4:$B$2000&lt;=EOMONTH(M$4,0))*('Diário 4º PA'!$F$4:$F$2000)*(IF(Resumo!$Q$5="",1,'Diário 4º PA'!$O$4:$O$2000=Resumo!$Q$5)))</f>
        <v>0</v>
      </c>
      <c r="N34" s="199">
        <f t="array" ref="N34">SUMPRODUCT(('Diário 1º PA'!$E$4:$E$2977='Analítico Cx.'!$B34)*('Diário 1º PA'!$B$4:$B$2977&gt;=N$4)*('Diário 1º PA'!$B$4:$B$2977&lt;=EOMONTH(N$4,0))*('Diário 1º PA'!$F$4:$F$2977)*(IF(Resumo!$Q$5="",1,'Diário 1º PA'!$O$4:$O$2977=Resumo!$Q$5)))
+SUMPRODUCT(('Diário 2º PA'!$E$4:$E$2000='Analítico Cx.'!$B34)*('Diário 2º PA'!$B$4:$B$2000&gt;=N$4)*('Diário 2º PA'!$B$4:$B$2000&lt;=EOMONTH(N$4,0))*('Diário 2º PA'!$F$4:$F$2000)*(IF(Resumo!$Q$5="",1,'Diário 2º PA'!$O$4:$O$2000=Resumo!$Q$5)))
+SUMPRODUCT(('Diário 3º PA'!$E$4:$E$2000='Analítico Cx.'!$B34)*('Diário 3º PA'!$B$4:$B$2000&gt;=N$4)*('Diário 3º PA'!$B$4:$B$2000&lt;=EOMONTH(N$4,0))*('Diário 3º PA'!$F$4:$F$2000)*(IF(Resumo!$Q$5="",1,'Diário 3º PA'!$O$4:$O$2000=Resumo!$Q$5)))
+SUMPRODUCT(('Diário 4º PA'!$E$4:$E$2000='Analítico Cx.'!$B34)*('Diário 4º PA'!$B$4:$B$2000&gt;=N$4)*('Diário 4º PA'!$B$4:$B$2000&lt;=EOMONTH(N$4,0))*('Diário 4º PA'!$F$4:$F$2000)*(IF(Resumo!$Q$5="",1,'Diário 4º PA'!$O$4:$O$2000=Resumo!$Q$5)))</f>
        <v>0</v>
      </c>
      <c r="O34" s="200">
        <f t="shared" ref="O34:O45" si="7">SUM(C34:N34)</f>
        <v>236848.05</v>
      </c>
      <c r="P34" s="201">
        <f t="shared" ref="P34:P58" si="8">IF($O$168=0,0,O34/$O$168)</f>
        <v>5.0117320460658997E-2</v>
      </c>
      <c r="Q34" s="174"/>
      <c r="R34" s="174"/>
      <c r="S34" s="174"/>
      <c r="T34" s="174"/>
      <c r="U34" s="174"/>
      <c r="V34" s="174"/>
      <c r="W34" s="174"/>
      <c r="X34" s="174"/>
      <c r="Y34" s="174"/>
      <c r="Z34" s="174"/>
    </row>
    <row r="35" spans="1:26" ht="23.25" customHeight="1" x14ac:dyDescent="0.2">
      <c r="A35" s="220" t="s">
        <v>176</v>
      </c>
      <c r="B35" s="84" t="s">
        <v>177</v>
      </c>
      <c r="C35" s="199">
        <f t="array" ref="C35">SUMPRODUCT(('Diário 1º PA'!$E$4:$E$2977='Analítico Cx.'!$B35)*('Diário 1º PA'!$B$4:$B$2977&gt;=C$4)*('Diário 1º PA'!$B$4:$B$2977&lt;=EOMONTH(C$4,0))*('Diário 1º PA'!$F$4:$F$2977)*(IF(Resumo!$Q$5="",1,'Diário 1º PA'!$O$4:$O$2977=Resumo!$Q$5)))
+SUMPRODUCT(('Diário 2º PA'!$E$4:$E$2000='Analítico Cx.'!$B35)*('Diário 2º PA'!$B$4:$B$2000&gt;=C$4)*('Diário 2º PA'!$B$4:$B$2000&lt;=EOMONTH(C$4,0))*('Diário 2º PA'!$F$4:$F$2000)*(IF(Resumo!$Q$5="",1,'Diário 2º PA'!$O$4:$O$2000=Resumo!$Q$5)))
+SUMPRODUCT(('Diário 3º PA'!$E$4:$E$2000='Analítico Cx.'!$B35)*('Diário 3º PA'!$B$4:$B$2000&gt;=C$4)*('Diário 3º PA'!$B$4:$B$2000&lt;=EOMONTH(C$4,0))*('Diário 3º PA'!$F$4:$F$2000)*(IF(Resumo!$Q$5="",1,'Diário 3º PA'!$O$4:$O$2000=Resumo!$Q$5)))
+SUMPRODUCT(('Diário 4º PA'!$E$4:$E$2000='Analítico Cx.'!$B35)*('Diário 4º PA'!$B$4:$B$2000&gt;=C$4)*('Diário 4º PA'!$B$4:$B$2000&lt;=EOMONTH(C$4,0))*('Diário 4º PA'!$F$4:$F$2000)*(IF(Resumo!$Q$5="",1,'Diário 4º PA'!$O$4:$O$2000=Resumo!$Q$5)))</f>
        <v>2912.4</v>
      </c>
      <c r="D35" s="199">
        <f t="array" ref="D35">SUMPRODUCT(('Diário 1º PA'!$E$4:$E$2977='Analítico Cx.'!$B35)*('Diário 1º PA'!$B$4:$B$2977&gt;=D$4)*('Diário 1º PA'!$B$4:$B$2977&lt;=EOMONTH(D$4,0))*('Diário 1º PA'!$F$4:$F$2977)*(IF(Resumo!$Q$5="",1,'Diário 1º PA'!$O$4:$O$2977=Resumo!$Q$5)))
+SUMPRODUCT(('Diário 2º PA'!$E$4:$E$2000='Analítico Cx.'!$B35)*('Diário 2º PA'!$B$4:$B$2000&gt;=D$4)*('Diário 2º PA'!$B$4:$B$2000&lt;=EOMONTH(D$4,0))*('Diário 2º PA'!$F$4:$F$2000)*(IF(Resumo!$Q$5="",1,'Diário 2º PA'!$O$4:$O$2000=Resumo!$Q$5)))
+SUMPRODUCT(('Diário 3º PA'!$E$4:$E$2000='Analítico Cx.'!$B35)*('Diário 3º PA'!$B$4:$B$2000&gt;=D$4)*('Diário 3º PA'!$B$4:$B$2000&lt;=EOMONTH(D$4,0))*('Diário 3º PA'!$F$4:$F$2000)*(IF(Resumo!$Q$5="",1,'Diário 3º PA'!$O$4:$O$2000=Resumo!$Q$5)))
+SUMPRODUCT(('Diário 4º PA'!$E$4:$E$2000='Analítico Cx.'!$B35)*('Diário 4º PA'!$B$4:$B$2000&gt;=D$4)*('Diário 4º PA'!$B$4:$B$2000&lt;=EOMONTH(D$4,0))*('Diário 4º PA'!$F$4:$F$2000)*(IF(Resumo!$Q$5="",1,'Diário 4º PA'!$O$4:$O$2000=Resumo!$Q$5)))</f>
        <v>3311.56</v>
      </c>
      <c r="E35" s="199">
        <f t="array" ref="E35">SUMPRODUCT(('Diário 1º PA'!$E$4:$E$2977='Analítico Cx.'!$B35)*('Diário 1º PA'!$B$4:$B$2977&gt;=E$4)*('Diário 1º PA'!$B$4:$B$2977&lt;=EOMONTH(E$4,0))*('Diário 1º PA'!$F$4:$F$2977)*(IF(Resumo!$Q$5="",1,'Diário 1º PA'!$O$4:$O$2977=Resumo!$Q$5)))
+SUMPRODUCT(('Diário 2º PA'!$E$4:$E$2000='Analítico Cx.'!$B35)*('Diário 2º PA'!$B$4:$B$2000&gt;=E$4)*('Diário 2º PA'!$B$4:$B$2000&lt;=EOMONTH(E$4,0))*('Diário 2º PA'!$F$4:$F$2000)*(IF(Resumo!$Q$5="",1,'Diário 2º PA'!$O$4:$O$2000=Resumo!$Q$5)))
+SUMPRODUCT(('Diário 3º PA'!$E$4:$E$2000='Analítico Cx.'!$B35)*('Diário 3º PA'!$B$4:$B$2000&gt;=E$4)*('Diário 3º PA'!$B$4:$B$2000&lt;=EOMONTH(E$4,0))*('Diário 3º PA'!$F$4:$F$2000)*(IF(Resumo!$Q$5="",1,'Diário 3º PA'!$O$4:$O$2000=Resumo!$Q$5)))
+SUMPRODUCT(('Diário 4º PA'!$E$4:$E$2000='Analítico Cx.'!$B35)*('Diário 4º PA'!$B$4:$B$2000&gt;=E$4)*('Diário 4º PA'!$B$4:$B$2000&lt;=EOMONTH(E$4,0))*('Diário 4º PA'!$F$4:$F$2000)*(IF(Resumo!$Q$5="",1,'Diário 4º PA'!$O$4:$O$2000=Resumo!$Q$5)))</f>
        <v>2953.6000000000004</v>
      </c>
      <c r="F35" s="199">
        <f t="array" ref="F35">SUMPRODUCT(('Diário 1º PA'!$E$4:$E$2977='Analítico Cx.'!$B35)*('Diário 1º PA'!$B$4:$B$2977&gt;=F$4)*('Diário 1º PA'!$B$4:$B$2977&lt;=EOMONTH(F$4,0))*('Diário 1º PA'!$F$4:$F$2977)*(IF(Resumo!$Q$5="",1,'Diário 1º PA'!$O$4:$O$2977=Resumo!$Q$5)))
+SUMPRODUCT(('Diário 2º PA'!$E$4:$E$2000='Analítico Cx.'!$B35)*('Diário 2º PA'!$B$4:$B$2000&gt;=F$4)*('Diário 2º PA'!$B$4:$B$2000&lt;=EOMONTH(F$4,0))*('Diário 2º PA'!$F$4:$F$2000)*(IF(Resumo!$Q$5="",1,'Diário 2º PA'!$O$4:$O$2000=Resumo!$Q$5)))
+SUMPRODUCT(('Diário 3º PA'!$E$4:$E$2000='Analítico Cx.'!$B35)*('Diário 3º PA'!$B$4:$B$2000&gt;=F$4)*('Diário 3º PA'!$B$4:$B$2000&lt;=EOMONTH(F$4,0))*('Diário 3º PA'!$F$4:$F$2000)*(IF(Resumo!$Q$5="",1,'Diário 3º PA'!$O$4:$O$2000=Resumo!$Q$5)))
+SUMPRODUCT(('Diário 4º PA'!$E$4:$E$2000='Analítico Cx.'!$B35)*('Diário 4º PA'!$B$4:$B$2000&gt;=F$4)*('Diário 4º PA'!$B$4:$B$2000&lt;=EOMONTH(F$4,0))*('Diário 4º PA'!$F$4:$F$2000)*(IF(Resumo!$Q$5="",1,'Diário 4º PA'!$O$4:$O$2000=Resumo!$Q$5)))</f>
        <v>0</v>
      </c>
      <c r="G35" s="199">
        <f t="array" ref="G35">SUMPRODUCT(('Diário 1º PA'!$E$4:$E$2977='Analítico Cx.'!$B35)*('Diário 1º PA'!$B$4:$B$2977&gt;=G$4)*('Diário 1º PA'!$B$4:$B$2977&lt;=EOMONTH(G$4,0))*('Diário 1º PA'!$F$4:$F$2977)*(IF(Resumo!$Q$5="",1,'Diário 1º PA'!$O$4:$O$2977=Resumo!$Q$5)))
+SUMPRODUCT(('Diário 2º PA'!$E$4:$E$2000='Analítico Cx.'!$B35)*('Diário 2º PA'!$B$4:$B$2000&gt;=G$4)*('Diário 2º PA'!$B$4:$B$2000&lt;=EOMONTH(G$4,0))*('Diário 2º PA'!$F$4:$F$2000)*(IF(Resumo!$Q$5="",1,'Diário 2º PA'!$O$4:$O$2000=Resumo!$Q$5)))
+SUMPRODUCT(('Diário 3º PA'!$E$4:$E$2000='Analítico Cx.'!$B35)*('Diário 3º PA'!$B$4:$B$2000&gt;=G$4)*('Diário 3º PA'!$B$4:$B$2000&lt;=EOMONTH(G$4,0))*('Diário 3º PA'!$F$4:$F$2000)*(IF(Resumo!$Q$5="",1,'Diário 3º PA'!$O$4:$O$2000=Resumo!$Q$5)))
+SUMPRODUCT(('Diário 4º PA'!$E$4:$E$2000='Analítico Cx.'!$B35)*('Diário 4º PA'!$B$4:$B$2000&gt;=G$4)*('Diário 4º PA'!$B$4:$B$2000&lt;=EOMONTH(G$4,0))*('Diário 4º PA'!$F$4:$F$2000)*(IF(Resumo!$Q$5="",1,'Diário 4º PA'!$O$4:$O$2000=Resumo!$Q$5)))</f>
        <v>0</v>
      </c>
      <c r="H35" s="199">
        <f t="array" ref="H35">SUMPRODUCT(('Diário 1º PA'!$E$4:$E$2977='Analítico Cx.'!$B35)*('Diário 1º PA'!$B$4:$B$2977&gt;=H$4)*('Diário 1º PA'!$B$4:$B$2977&lt;=EOMONTH(H$4,0))*('Diário 1º PA'!$F$4:$F$2977)*(IF(Resumo!$Q$5="",1,'Diário 1º PA'!$O$4:$O$2977=Resumo!$Q$5)))
+SUMPRODUCT(('Diário 2º PA'!$E$4:$E$2000='Analítico Cx.'!$B35)*('Diário 2º PA'!$B$4:$B$2000&gt;=H$4)*('Diário 2º PA'!$B$4:$B$2000&lt;=EOMONTH(H$4,0))*('Diário 2º PA'!$F$4:$F$2000)*(IF(Resumo!$Q$5="",1,'Diário 2º PA'!$O$4:$O$2000=Resumo!$Q$5)))
+SUMPRODUCT(('Diário 3º PA'!$E$4:$E$2000='Analítico Cx.'!$B35)*('Diário 3º PA'!$B$4:$B$2000&gt;=H$4)*('Diário 3º PA'!$B$4:$B$2000&lt;=EOMONTH(H$4,0))*('Diário 3º PA'!$F$4:$F$2000)*(IF(Resumo!$Q$5="",1,'Diário 3º PA'!$O$4:$O$2000=Resumo!$Q$5)))
+SUMPRODUCT(('Diário 4º PA'!$E$4:$E$2000='Analítico Cx.'!$B35)*('Diário 4º PA'!$B$4:$B$2000&gt;=H$4)*('Diário 4º PA'!$B$4:$B$2000&lt;=EOMONTH(H$4,0))*('Diário 4º PA'!$F$4:$F$2000)*(IF(Resumo!$Q$5="",1,'Diário 4º PA'!$O$4:$O$2000=Resumo!$Q$5)))</f>
        <v>0</v>
      </c>
      <c r="I35" s="199">
        <f t="array" ref="I35">SUMPRODUCT(('Diário 1º PA'!$E$4:$E$2977='Analítico Cx.'!$B35)*('Diário 1º PA'!$B$4:$B$2977&gt;=I$4)*('Diário 1º PA'!$B$4:$B$2977&lt;=EOMONTH(I$4,0))*('Diário 1º PA'!$F$4:$F$2977)*(IF(Resumo!$Q$5="",1,'Diário 1º PA'!$O$4:$O$2977=Resumo!$Q$5)))
+SUMPRODUCT(('Diário 2º PA'!$E$4:$E$2000='Analítico Cx.'!$B35)*('Diário 2º PA'!$B$4:$B$2000&gt;=I$4)*('Diário 2º PA'!$B$4:$B$2000&lt;=EOMONTH(I$4,0))*('Diário 2º PA'!$F$4:$F$2000)*(IF(Resumo!$Q$5="",1,'Diário 2º PA'!$O$4:$O$2000=Resumo!$Q$5)))
+SUMPRODUCT(('Diário 3º PA'!$E$4:$E$2000='Analítico Cx.'!$B35)*('Diário 3º PA'!$B$4:$B$2000&gt;=I$4)*('Diário 3º PA'!$B$4:$B$2000&lt;=EOMONTH(I$4,0))*('Diário 3º PA'!$F$4:$F$2000)*(IF(Resumo!$Q$5="",1,'Diário 3º PA'!$O$4:$O$2000=Resumo!$Q$5)))
+SUMPRODUCT(('Diário 4º PA'!$E$4:$E$2000='Analítico Cx.'!$B35)*('Diário 4º PA'!$B$4:$B$2000&gt;=I$4)*('Diário 4º PA'!$B$4:$B$2000&lt;=EOMONTH(I$4,0))*('Diário 4º PA'!$F$4:$F$2000)*(IF(Resumo!$Q$5="",1,'Diário 4º PA'!$O$4:$O$2000=Resumo!$Q$5)))</f>
        <v>0</v>
      </c>
      <c r="J35" s="199">
        <f t="array" ref="J35">SUMPRODUCT(('Diário 1º PA'!$E$4:$E$2977='Analítico Cx.'!$B35)*('Diário 1º PA'!$B$4:$B$2977&gt;=J$4)*('Diário 1º PA'!$B$4:$B$2977&lt;=EOMONTH(J$4,0))*('Diário 1º PA'!$F$4:$F$2977)*(IF(Resumo!$Q$5="",1,'Diário 1º PA'!$O$4:$O$2977=Resumo!$Q$5)))
+SUMPRODUCT(('Diário 2º PA'!$E$4:$E$2000='Analítico Cx.'!$B35)*('Diário 2º PA'!$B$4:$B$2000&gt;=J$4)*('Diário 2º PA'!$B$4:$B$2000&lt;=EOMONTH(J$4,0))*('Diário 2º PA'!$F$4:$F$2000)*(IF(Resumo!$Q$5="",1,'Diário 2º PA'!$O$4:$O$2000=Resumo!$Q$5)))
+SUMPRODUCT(('Diário 3º PA'!$E$4:$E$2000='Analítico Cx.'!$B35)*('Diário 3º PA'!$B$4:$B$2000&gt;=J$4)*('Diário 3º PA'!$B$4:$B$2000&lt;=EOMONTH(J$4,0))*('Diário 3º PA'!$F$4:$F$2000)*(IF(Resumo!$Q$5="",1,'Diário 3º PA'!$O$4:$O$2000=Resumo!$Q$5)))
+SUMPRODUCT(('Diário 4º PA'!$E$4:$E$2000='Analítico Cx.'!$B35)*('Diário 4º PA'!$B$4:$B$2000&gt;=J$4)*('Diário 4º PA'!$B$4:$B$2000&lt;=EOMONTH(J$4,0))*('Diário 4º PA'!$F$4:$F$2000)*(IF(Resumo!$Q$5="",1,'Diário 4º PA'!$O$4:$O$2000=Resumo!$Q$5)))</f>
        <v>0</v>
      </c>
      <c r="K35" s="199">
        <f t="array" ref="K35">SUMPRODUCT(('Diário 1º PA'!$E$4:$E$2977='Analítico Cx.'!$B35)*('Diário 1º PA'!$B$4:$B$2977&gt;=K$4)*('Diário 1º PA'!$B$4:$B$2977&lt;=EOMONTH(K$4,0))*('Diário 1º PA'!$F$4:$F$2977)*(IF(Resumo!$Q$5="",1,'Diário 1º PA'!$O$4:$O$2977=Resumo!$Q$5)))
+SUMPRODUCT(('Diário 2º PA'!$E$4:$E$2000='Analítico Cx.'!$B35)*('Diário 2º PA'!$B$4:$B$2000&gt;=K$4)*('Diário 2º PA'!$B$4:$B$2000&lt;=EOMONTH(K$4,0))*('Diário 2º PA'!$F$4:$F$2000)*(IF(Resumo!$Q$5="",1,'Diário 2º PA'!$O$4:$O$2000=Resumo!$Q$5)))
+SUMPRODUCT(('Diário 3º PA'!$E$4:$E$2000='Analítico Cx.'!$B35)*('Diário 3º PA'!$B$4:$B$2000&gt;=K$4)*('Diário 3º PA'!$B$4:$B$2000&lt;=EOMONTH(K$4,0))*('Diário 3º PA'!$F$4:$F$2000)*(IF(Resumo!$Q$5="",1,'Diário 3º PA'!$O$4:$O$2000=Resumo!$Q$5)))
+SUMPRODUCT(('Diário 4º PA'!$E$4:$E$2000='Analítico Cx.'!$B35)*('Diário 4º PA'!$B$4:$B$2000&gt;=K$4)*('Diário 4º PA'!$B$4:$B$2000&lt;=EOMONTH(K$4,0))*('Diário 4º PA'!$F$4:$F$2000)*(IF(Resumo!$Q$5="",1,'Diário 4º PA'!$O$4:$O$2000=Resumo!$Q$5)))</f>
        <v>0</v>
      </c>
      <c r="L35" s="199">
        <f t="array" ref="L35">SUMPRODUCT(('Diário 1º PA'!$E$4:$E$2977='Analítico Cx.'!$B35)*('Diário 1º PA'!$B$4:$B$2977&gt;=L$4)*('Diário 1º PA'!$B$4:$B$2977&lt;=EOMONTH(L$4,0))*('Diário 1º PA'!$F$4:$F$2977)*(IF(Resumo!$Q$5="",1,'Diário 1º PA'!$O$4:$O$2977=Resumo!$Q$5)))
+SUMPRODUCT(('Diário 2º PA'!$E$4:$E$2000='Analítico Cx.'!$B35)*('Diário 2º PA'!$B$4:$B$2000&gt;=L$4)*('Diário 2º PA'!$B$4:$B$2000&lt;=EOMONTH(L$4,0))*('Diário 2º PA'!$F$4:$F$2000)*(IF(Resumo!$Q$5="",1,'Diário 2º PA'!$O$4:$O$2000=Resumo!$Q$5)))
+SUMPRODUCT(('Diário 3º PA'!$E$4:$E$2000='Analítico Cx.'!$B35)*('Diário 3º PA'!$B$4:$B$2000&gt;=L$4)*('Diário 3º PA'!$B$4:$B$2000&lt;=EOMONTH(L$4,0))*('Diário 3º PA'!$F$4:$F$2000)*(IF(Resumo!$Q$5="",1,'Diário 3º PA'!$O$4:$O$2000=Resumo!$Q$5)))
+SUMPRODUCT(('Diário 4º PA'!$E$4:$E$2000='Analítico Cx.'!$B35)*('Diário 4º PA'!$B$4:$B$2000&gt;=L$4)*('Diário 4º PA'!$B$4:$B$2000&lt;=EOMONTH(L$4,0))*('Diário 4º PA'!$F$4:$F$2000)*(IF(Resumo!$Q$5="",1,'Diário 4º PA'!$O$4:$O$2000=Resumo!$Q$5)))</f>
        <v>0</v>
      </c>
      <c r="M35" s="199">
        <f t="array" ref="M35">SUMPRODUCT(('Diário 1º PA'!$E$4:$E$2977='Analítico Cx.'!$B35)*('Diário 1º PA'!$B$4:$B$2977&gt;=M$4)*('Diário 1º PA'!$B$4:$B$2977&lt;=EOMONTH(M$4,0))*('Diário 1º PA'!$F$4:$F$2977)*(IF(Resumo!$Q$5="",1,'Diário 1º PA'!$O$4:$O$2977=Resumo!$Q$5)))
+SUMPRODUCT(('Diário 2º PA'!$E$4:$E$2000='Analítico Cx.'!$B35)*('Diário 2º PA'!$B$4:$B$2000&gt;=M$4)*('Diário 2º PA'!$B$4:$B$2000&lt;=EOMONTH(M$4,0))*('Diário 2º PA'!$F$4:$F$2000)*(IF(Resumo!$Q$5="",1,'Diário 2º PA'!$O$4:$O$2000=Resumo!$Q$5)))
+SUMPRODUCT(('Diário 3º PA'!$E$4:$E$2000='Analítico Cx.'!$B35)*('Diário 3º PA'!$B$4:$B$2000&gt;=M$4)*('Diário 3º PA'!$B$4:$B$2000&lt;=EOMONTH(M$4,0))*('Diário 3º PA'!$F$4:$F$2000)*(IF(Resumo!$Q$5="",1,'Diário 3º PA'!$O$4:$O$2000=Resumo!$Q$5)))
+SUMPRODUCT(('Diário 4º PA'!$E$4:$E$2000='Analítico Cx.'!$B35)*('Diário 4º PA'!$B$4:$B$2000&gt;=M$4)*('Diário 4º PA'!$B$4:$B$2000&lt;=EOMONTH(M$4,0))*('Diário 4º PA'!$F$4:$F$2000)*(IF(Resumo!$Q$5="",1,'Diário 4º PA'!$O$4:$O$2000=Resumo!$Q$5)))</f>
        <v>0</v>
      </c>
      <c r="N35" s="199">
        <f t="array" ref="N35">SUMPRODUCT(('Diário 1º PA'!$E$4:$E$2977='Analítico Cx.'!$B35)*('Diário 1º PA'!$B$4:$B$2977&gt;=N$4)*('Diário 1º PA'!$B$4:$B$2977&lt;=EOMONTH(N$4,0))*('Diário 1º PA'!$F$4:$F$2977)*(IF(Resumo!$Q$5="",1,'Diário 1º PA'!$O$4:$O$2977=Resumo!$Q$5)))
+SUMPRODUCT(('Diário 2º PA'!$E$4:$E$2000='Analítico Cx.'!$B35)*('Diário 2º PA'!$B$4:$B$2000&gt;=N$4)*('Diário 2º PA'!$B$4:$B$2000&lt;=EOMONTH(N$4,0))*('Diário 2º PA'!$F$4:$F$2000)*(IF(Resumo!$Q$5="",1,'Diário 2º PA'!$O$4:$O$2000=Resumo!$Q$5)))
+SUMPRODUCT(('Diário 3º PA'!$E$4:$E$2000='Analítico Cx.'!$B35)*('Diário 3º PA'!$B$4:$B$2000&gt;=N$4)*('Diário 3º PA'!$B$4:$B$2000&lt;=EOMONTH(N$4,0))*('Diário 3º PA'!$F$4:$F$2000)*(IF(Resumo!$Q$5="",1,'Diário 3º PA'!$O$4:$O$2000=Resumo!$Q$5)))
+SUMPRODUCT(('Diário 4º PA'!$E$4:$E$2000='Analítico Cx.'!$B35)*('Diário 4º PA'!$B$4:$B$2000&gt;=N$4)*('Diário 4º PA'!$B$4:$B$2000&lt;=EOMONTH(N$4,0))*('Diário 4º PA'!$F$4:$F$2000)*(IF(Resumo!$Q$5="",1,'Diário 4º PA'!$O$4:$O$2000=Resumo!$Q$5)))</f>
        <v>0</v>
      </c>
      <c r="O35" s="200">
        <f t="shared" si="7"/>
        <v>9177.5600000000013</v>
      </c>
      <c r="P35" s="201">
        <f t="shared" si="8"/>
        <v>1.9419822775274091E-3</v>
      </c>
      <c r="Q35" s="174"/>
      <c r="R35" s="174"/>
      <c r="S35" s="174"/>
      <c r="T35" s="174"/>
      <c r="U35" s="174"/>
      <c r="V35" s="174"/>
      <c r="W35" s="174"/>
      <c r="X35" s="174"/>
      <c r="Y35" s="174"/>
      <c r="Z35" s="174"/>
    </row>
    <row r="36" spans="1:26" ht="23.25" customHeight="1" x14ac:dyDescent="0.2">
      <c r="A36" s="220" t="s">
        <v>178</v>
      </c>
      <c r="B36" s="84" t="s">
        <v>179</v>
      </c>
      <c r="C36" s="199">
        <f t="array" ref="C36">SUMPRODUCT(('Diário 1º PA'!$E$4:$E$2977='Analítico Cx.'!$B36)*('Diário 1º PA'!$B$4:$B$2977&gt;=C$4)*('Diário 1º PA'!$B$4:$B$2977&lt;=EOMONTH(C$4,0))*('Diário 1º PA'!$F$4:$F$2977)*(IF(Resumo!$Q$5="",1,'Diário 1º PA'!$O$4:$O$2977=Resumo!$Q$5)))
+SUMPRODUCT(('Diário 2º PA'!$E$4:$E$2000='Analítico Cx.'!$B36)*('Diário 2º PA'!$B$4:$B$2000&gt;=C$4)*('Diário 2º PA'!$B$4:$B$2000&lt;=EOMONTH(C$4,0))*('Diário 2º PA'!$F$4:$F$2000)*(IF(Resumo!$Q$5="",1,'Diário 2º PA'!$O$4:$O$2000=Resumo!$Q$5)))
+SUMPRODUCT(('Diário 3º PA'!$E$4:$E$2000='Analítico Cx.'!$B36)*('Diário 3º PA'!$B$4:$B$2000&gt;=C$4)*('Diário 3º PA'!$B$4:$B$2000&lt;=EOMONTH(C$4,0))*('Diário 3º PA'!$F$4:$F$2000)*(IF(Resumo!$Q$5="",1,'Diário 3º PA'!$O$4:$O$2000=Resumo!$Q$5)))
+SUMPRODUCT(('Diário 4º PA'!$E$4:$E$2000='Analítico Cx.'!$B36)*('Diário 4º PA'!$B$4:$B$2000&gt;=C$4)*('Diário 4º PA'!$B$4:$B$2000&lt;=EOMONTH(C$4,0))*('Diário 4º PA'!$F$4:$F$2000)*(IF(Resumo!$Q$5="",1,'Diário 4º PA'!$O$4:$O$2000=Resumo!$Q$5)))</f>
        <v>23299.11</v>
      </c>
      <c r="D36" s="199">
        <f t="array" ref="D36">SUMPRODUCT(('Diário 1º PA'!$E$4:$E$2977='Analítico Cx.'!$B36)*('Diário 1º PA'!$B$4:$B$2977&gt;=D$4)*('Diário 1º PA'!$B$4:$B$2977&lt;=EOMONTH(D$4,0))*('Diário 1º PA'!$F$4:$F$2977)*(IF(Resumo!$Q$5="",1,'Diário 1º PA'!$O$4:$O$2977=Resumo!$Q$5)))
+SUMPRODUCT(('Diário 2º PA'!$E$4:$E$2000='Analítico Cx.'!$B36)*('Diário 2º PA'!$B$4:$B$2000&gt;=D$4)*('Diário 2º PA'!$B$4:$B$2000&lt;=EOMONTH(D$4,0))*('Diário 2º PA'!$F$4:$F$2000)*(IF(Resumo!$Q$5="",1,'Diário 2º PA'!$O$4:$O$2000=Resumo!$Q$5)))
+SUMPRODUCT(('Diário 3º PA'!$E$4:$E$2000='Analítico Cx.'!$B36)*('Diário 3º PA'!$B$4:$B$2000&gt;=D$4)*('Diário 3º PA'!$B$4:$B$2000&lt;=EOMONTH(D$4,0))*('Diário 3º PA'!$F$4:$F$2000)*(IF(Resumo!$Q$5="",1,'Diário 3º PA'!$O$4:$O$2000=Resumo!$Q$5)))
+SUMPRODUCT(('Diário 4º PA'!$E$4:$E$2000='Analítico Cx.'!$B36)*('Diário 4º PA'!$B$4:$B$2000&gt;=D$4)*('Diário 4º PA'!$B$4:$B$2000&lt;=EOMONTH(D$4,0))*('Diário 4º PA'!$F$4:$F$2000)*(IF(Resumo!$Q$5="",1,'Diário 4º PA'!$O$4:$O$2000=Resumo!$Q$5)))</f>
        <v>26595.350000000002</v>
      </c>
      <c r="E36" s="199">
        <f t="array" ref="E36">SUMPRODUCT(('Diário 1º PA'!$E$4:$E$2977='Analítico Cx.'!$B36)*('Diário 1º PA'!$B$4:$B$2977&gt;=E$4)*('Diário 1º PA'!$B$4:$B$2977&lt;=EOMONTH(E$4,0))*('Diário 1º PA'!$F$4:$F$2977)*(IF(Resumo!$Q$5="",1,'Diário 1º PA'!$O$4:$O$2977=Resumo!$Q$5)))
+SUMPRODUCT(('Diário 2º PA'!$E$4:$E$2000='Analítico Cx.'!$B36)*('Diário 2º PA'!$B$4:$B$2000&gt;=E$4)*('Diário 2º PA'!$B$4:$B$2000&lt;=EOMONTH(E$4,0))*('Diário 2º PA'!$F$4:$F$2000)*(IF(Resumo!$Q$5="",1,'Diário 2º PA'!$O$4:$O$2000=Resumo!$Q$5)))
+SUMPRODUCT(('Diário 3º PA'!$E$4:$E$2000='Analítico Cx.'!$B36)*('Diário 3º PA'!$B$4:$B$2000&gt;=E$4)*('Diário 3º PA'!$B$4:$B$2000&lt;=EOMONTH(E$4,0))*('Diário 3º PA'!$F$4:$F$2000)*(IF(Resumo!$Q$5="",1,'Diário 3º PA'!$O$4:$O$2000=Resumo!$Q$5)))
+SUMPRODUCT(('Diário 4º PA'!$E$4:$E$2000='Analítico Cx.'!$B36)*('Diário 4º PA'!$B$4:$B$2000&gt;=E$4)*('Diário 4º PA'!$B$4:$B$2000&lt;=EOMONTH(E$4,0))*('Diário 4º PA'!$F$4:$F$2000)*(IF(Resumo!$Q$5="",1,'Diário 4º PA'!$O$4:$O$2000=Resumo!$Q$5)))</f>
        <v>23586.080000000002</v>
      </c>
      <c r="F36" s="199">
        <f t="array" ref="F36">SUMPRODUCT(('Diário 1º PA'!$E$4:$E$2977='Analítico Cx.'!$B36)*('Diário 1º PA'!$B$4:$B$2977&gt;=F$4)*('Diário 1º PA'!$B$4:$B$2977&lt;=EOMONTH(F$4,0))*('Diário 1º PA'!$F$4:$F$2977)*(IF(Resumo!$Q$5="",1,'Diário 1º PA'!$O$4:$O$2977=Resumo!$Q$5)))
+SUMPRODUCT(('Diário 2º PA'!$E$4:$E$2000='Analítico Cx.'!$B36)*('Diário 2º PA'!$B$4:$B$2000&gt;=F$4)*('Diário 2º PA'!$B$4:$B$2000&lt;=EOMONTH(F$4,0))*('Diário 2º PA'!$F$4:$F$2000)*(IF(Resumo!$Q$5="",1,'Diário 2º PA'!$O$4:$O$2000=Resumo!$Q$5)))
+SUMPRODUCT(('Diário 3º PA'!$E$4:$E$2000='Analítico Cx.'!$B36)*('Diário 3º PA'!$B$4:$B$2000&gt;=F$4)*('Diário 3º PA'!$B$4:$B$2000&lt;=EOMONTH(F$4,0))*('Diário 3º PA'!$F$4:$F$2000)*(IF(Resumo!$Q$5="",1,'Diário 3º PA'!$O$4:$O$2000=Resumo!$Q$5)))
+SUMPRODUCT(('Diário 4º PA'!$E$4:$E$2000='Analítico Cx.'!$B36)*('Diário 4º PA'!$B$4:$B$2000&gt;=F$4)*('Diário 4º PA'!$B$4:$B$2000&lt;=EOMONTH(F$4,0))*('Diário 4º PA'!$F$4:$F$2000)*(IF(Resumo!$Q$5="",1,'Diário 4º PA'!$O$4:$O$2000=Resumo!$Q$5)))</f>
        <v>0</v>
      </c>
      <c r="G36" s="199">
        <f t="array" ref="G36">SUMPRODUCT(('Diário 1º PA'!$E$4:$E$2977='Analítico Cx.'!$B36)*('Diário 1º PA'!$B$4:$B$2977&gt;=G$4)*('Diário 1º PA'!$B$4:$B$2977&lt;=EOMONTH(G$4,0))*('Diário 1º PA'!$F$4:$F$2977)*(IF(Resumo!$Q$5="",1,'Diário 1º PA'!$O$4:$O$2977=Resumo!$Q$5)))
+SUMPRODUCT(('Diário 2º PA'!$E$4:$E$2000='Analítico Cx.'!$B36)*('Diário 2º PA'!$B$4:$B$2000&gt;=G$4)*('Diário 2º PA'!$B$4:$B$2000&lt;=EOMONTH(G$4,0))*('Diário 2º PA'!$F$4:$F$2000)*(IF(Resumo!$Q$5="",1,'Diário 2º PA'!$O$4:$O$2000=Resumo!$Q$5)))
+SUMPRODUCT(('Diário 3º PA'!$E$4:$E$2000='Analítico Cx.'!$B36)*('Diário 3º PA'!$B$4:$B$2000&gt;=G$4)*('Diário 3º PA'!$B$4:$B$2000&lt;=EOMONTH(G$4,0))*('Diário 3º PA'!$F$4:$F$2000)*(IF(Resumo!$Q$5="",1,'Diário 3º PA'!$O$4:$O$2000=Resumo!$Q$5)))
+SUMPRODUCT(('Diário 4º PA'!$E$4:$E$2000='Analítico Cx.'!$B36)*('Diário 4º PA'!$B$4:$B$2000&gt;=G$4)*('Diário 4º PA'!$B$4:$B$2000&lt;=EOMONTH(G$4,0))*('Diário 4º PA'!$F$4:$F$2000)*(IF(Resumo!$Q$5="",1,'Diário 4º PA'!$O$4:$O$2000=Resumo!$Q$5)))</f>
        <v>0</v>
      </c>
      <c r="H36" s="199">
        <f t="array" ref="H36">SUMPRODUCT(('Diário 1º PA'!$E$4:$E$2977='Analítico Cx.'!$B36)*('Diário 1º PA'!$B$4:$B$2977&gt;=H$4)*('Diário 1º PA'!$B$4:$B$2977&lt;=EOMONTH(H$4,0))*('Diário 1º PA'!$F$4:$F$2977)*(IF(Resumo!$Q$5="",1,'Diário 1º PA'!$O$4:$O$2977=Resumo!$Q$5)))
+SUMPRODUCT(('Diário 2º PA'!$E$4:$E$2000='Analítico Cx.'!$B36)*('Diário 2º PA'!$B$4:$B$2000&gt;=H$4)*('Diário 2º PA'!$B$4:$B$2000&lt;=EOMONTH(H$4,0))*('Diário 2º PA'!$F$4:$F$2000)*(IF(Resumo!$Q$5="",1,'Diário 2º PA'!$O$4:$O$2000=Resumo!$Q$5)))
+SUMPRODUCT(('Diário 3º PA'!$E$4:$E$2000='Analítico Cx.'!$B36)*('Diário 3º PA'!$B$4:$B$2000&gt;=H$4)*('Diário 3º PA'!$B$4:$B$2000&lt;=EOMONTH(H$4,0))*('Diário 3º PA'!$F$4:$F$2000)*(IF(Resumo!$Q$5="",1,'Diário 3º PA'!$O$4:$O$2000=Resumo!$Q$5)))
+SUMPRODUCT(('Diário 4º PA'!$E$4:$E$2000='Analítico Cx.'!$B36)*('Diário 4º PA'!$B$4:$B$2000&gt;=H$4)*('Diário 4º PA'!$B$4:$B$2000&lt;=EOMONTH(H$4,0))*('Diário 4º PA'!$F$4:$F$2000)*(IF(Resumo!$Q$5="",1,'Diário 4º PA'!$O$4:$O$2000=Resumo!$Q$5)))</f>
        <v>0</v>
      </c>
      <c r="I36" s="199">
        <f t="array" ref="I36">SUMPRODUCT(('Diário 1º PA'!$E$4:$E$2977='Analítico Cx.'!$B36)*('Diário 1º PA'!$B$4:$B$2977&gt;=I$4)*('Diário 1º PA'!$B$4:$B$2977&lt;=EOMONTH(I$4,0))*('Diário 1º PA'!$F$4:$F$2977)*(IF(Resumo!$Q$5="",1,'Diário 1º PA'!$O$4:$O$2977=Resumo!$Q$5)))
+SUMPRODUCT(('Diário 2º PA'!$E$4:$E$2000='Analítico Cx.'!$B36)*('Diário 2º PA'!$B$4:$B$2000&gt;=I$4)*('Diário 2º PA'!$B$4:$B$2000&lt;=EOMONTH(I$4,0))*('Diário 2º PA'!$F$4:$F$2000)*(IF(Resumo!$Q$5="",1,'Diário 2º PA'!$O$4:$O$2000=Resumo!$Q$5)))
+SUMPRODUCT(('Diário 3º PA'!$E$4:$E$2000='Analítico Cx.'!$B36)*('Diário 3º PA'!$B$4:$B$2000&gt;=I$4)*('Diário 3º PA'!$B$4:$B$2000&lt;=EOMONTH(I$4,0))*('Diário 3º PA'!$F$4:$F$2000)*(IF(Resumo!$Q$5="",1,'Diário 3º PA'!$O$4:$O$2000=Resumo!$Q$5)))
+SUMPRODUCT(('Diário 4º PA'!$E$4:$E$2000='Analítico Cx.'!$B36)*('Diário 4º PA'!$B$4:$B$2000&gt;=I$4)*('Diário 4º PA'!$B$4:$B$2000&lt;=EOMONTH(I$4,0))*('Diário 4º PA'!$F$4:$F$2000)*(IF(Resumo!$Q$5="",1,'Diário 4º PA'!$O$4:$O$2000=Resumo!$Q$5)))</f>
        <v>0</v>
      </c>
      <c r="J36" s="199">
        <f t="array" ref="J36">SUMPRODUCT(('Diário 1º PA'!$E$4:$E$2977='Analítico Cx.'!$B36)*('Diário 1º PA'!$B$4:$B$2977&gt;=J$4)*('Diário 1º PA'!$B$4:$B$2977&lt;=EOMONTH(J$4,0))*('Diário 1º PA'!$F$4:$F$2977)*(IF(Resumo!$Q$5="",1,'Diário 1º PA'!$O$4:$O$2977=Resumo!$Q$5)))
+SUMPRODUCT(('Diário 2º PA'!$E$4:$E$2000='Analítico Cx.'!$B36)*('Diário 2º PA'!$B$4:$B$2000&gt;=J$4)*('Diário 2º PA'!$B$4:$B$2000&lt;=EOMONTH(J$4,0))*('Diário 2º PA'!$F$4:$F$2000)*(IF(Resumo!$Q$5="",1,'Diário 2º PA'!$O$4:$O$2000=Resumo!$Q$5)))
+SUMPRODUCT(('Diário 3º PA'!$E$4:$E$2000='Analítico Cx.'!$B36)*('Diário 3º PA'!$B$4:$B$2000&gt;=J$4)*('Diário 3º PA'!$B$4:$B$2000&lt;=EOMONTH(J$4,0))*('Diário 3º PA'!$F$4:$F$2000)*(IF(Resumo!$Q$5="",1,'Diário 3º PA'!$O$4:$O$2000=Resumo!$Q$5)))
+SUMPRODUCT(('Diário 4º PA'!$E$4:$E$2000='Analítico Cx.'!$B36)*('Diário 4º PA'!$B$4:$B$2000&gt;=J$4)*('Diário 4º PA'!$B$4:$B$2000&lt;=EOMONTH(J$4,0))*('Diário 4º PA'!$F$4:$F$2000)*(IF(Resumo!$Q$5="",1,'Diário 4º PA'!$O$4:$O$2000=Resumo!$Q$5)))</f>
        <v>0</v>
      </c>
      <c r="K36" s="199">
        <f t="array" ref="K36">SUMPRODUCT(('Diário 1º PA'!$E$4:$E$2977='Analítico Cx.'!$B36)*('Diário 1º PA'!$B$4:$B$2977&gt;=K$4)*('Diário 1º PA'!$B$4:$B$2977&lt;=EOMONTH(K$4,0))*('Diário 1º PA'!$F$4:$F$2977)*(IF(Resumo!$Q$5="",1,'Diário 1º PA'!$O$4:$O$2977=Resumo!$Q$5)))
+SUMPRODUCT(('Diário 2º PA'!$E$4:$E$2000='Analítico Cx.'!$B36)*('Diário 2º PA'!$B$4:$B$2000&gt;=K$4)*('Diário 2º PA'!$B$4:$B$2000&lt;=EOMONTH(K$4,0))*('Diário 2º PA'!$F$4:$F$2000)*(IF(Resumo!$Q$5="",1,'Diário 2º PA'!$O$4:$O$2000=Resumo!$Q$5)))
+SUMPRODUCT(('Diário 3º PA'!$E$4:$E$2000='Analítico Cx.'!$B36)*('Diário 3º PA'!$B$4:$B$2000&gt;=K$4)*('Diário 3º PA'!$B$4:$B$2000&lt;=EOMONTH(K$4,0))*('Diário 3º PA'!$F$4:$F$2000)*(IF(Resumo!$Q$5="",1,'Diário 3º PA'!$O$4:$O$2000=Resumo!$Q$5)))
+SUMPRODUCT(('Diário 4º PA'!$E$4:$E$2000='Analítico Cx.'!$B36)*('Diário 4º PA'!$B$4:$B$2000&gt;=K$4)*('Diário 4º PA'!$B$4:$B$2000&lt;=EOMONTH(K$4,0))*('Diário 4º PA'!$F$4:$F$2000)*(IF(Resumo!$Q$5="",1,'Diário 4º PA'!$O$4:$O$2000=Resumo!$Q$5)))</f>
        <v>0</v>
      </c>
      <c r="L36" s="199">
        <f t="array" ref="L36">SUMPRODUCT(('Diário 1º PA'!$E$4:$E$2977='Analítico Cx.'!$B36)*('Diário 1º PA'!$B$4:$B$2977&gt;=L$4)*('Diário 1º PA'!$B$4:$B$2977&lt;=EOMONTH(L$4,0))*('Diário 1º PA'!$F$4:$F$2977)*(IF(Resumo!$Q$5="",1,'Diário 1º PA'!$O$4:$O$2977=Resumo!$Q$5)))
+SUMPRODUCT(('Diário 2º PA'!$E$4:$E$2000='Analítico Cx.'!$B36)*('Diário 2º PA'!$B$4:$B$2000&gt;=L$4)*('Diário 2º PA'!$B$4:$B$2000&lt;=EOMONTH(L$4,0))*('Diário 2º PA'!$F$4:$F$2000)*(IF(Resumo!$Q$5="",1,'Diário 2º PA'!$O$4:$O$2000=Resumo!$Q$5)))
+SUMPRODUCT(('Diário 3º PA'!$E$4:$E$2000='Analítico Cx.'!$B36)*('Diário 3º PA'!$B$4:$B$2000&gt;=L$4)*('Diário 3º PA'!$B$4:$B$2000&lt;=EOMONTH(L$4,0))*('Diário 3º PA'!$F$4:$F$2000)*(IF(Resumo!$Q$5="",1,'Diário 3º PA'!$O$4:$O$2000=Resumo!$Q$5)))
+SUMPRODUCT(('Diário 4º PA'!$E$4:$E$2000='Analítico Cx.'!$B36)*('Diário 4º PA'!$B$4:$B$2000&gt;=L$4)*('Diário 4º PA'!$B$4:$B$2000&lt;=EOMONTH(L$4,0))*('Diário 4º PA'!$F$4:$F$2000)*(IF(Resumo!$Q$5="",1,'Diário 4º PA'!$O$4:$O$2000=Resumo!$Q$5)))</f>
        <v>0</v>
      </c>
      <c r="M36" s="199">
        <f t="array" ref="M36">SUMPRODUCT(('Diário 1º PA'!$E$4:$E$2977='Analítico Cx.'!$B36)*('Diário 1º PA'!$B$4:$B$2977&gt;=M$4)*('Diário 1º PA'!$B$4:$B$2977&lt;=EOMONTH(M$4,0))*('Diário 1º PA'!$F$4:$F$2977)*(IF(Resumo!$Q$5="",1,'Diário 1º PA'!$O$4:$O$2977=Resumo!$Q$5)))
+SUMPRODUCT(('Diário 2º PA'!$E$4:$E$2000='Analítico Cx.'!$B36)*('Diário 2º PA'!$B$4:$B$2000&gt;=M$4)*('Diário 2º PA'!$B$4:$B$2000&lt;=EOMONTH(M$4,0))*('Diário 2º PA'!$F$4:$F$2000)*(IF(Resumo!$Q$5="",1,'Diário 2º PA'!$O$4:$O$2000=Resumo!$Q$5)))
+SUMPRODUCT(('Diário 3º PA'!$E$4:$E$2000='Analítico Cx.'!$B36)*('Diário 3º PA'!$B$4:$B$2000&gt;=M$4)*('Diário 3º PA'!$B$4:$B$2000&lt;=EOMONTH(M$4,0))*('Diário 3º PA'!$F$4:$F$2000)*(IF(Resumo!$Q$5="",1,'Diário 3º PA'!$O$4:$O$2000=Resumo!$Q$5)))
+SUMPRODUCT(('Diário 4º PA'!$E$4:$E$2000='Analítico Cx.'!$B36)*('Diário 4º PA'!$B$4:$B$2000&gt;=M$4)*('Diário 4º PA'!$B$4:$B$2000&lt;=EOMONTH(M$4,0))*('Diário 4º PA'!$F$4:$F$2000)*(IF(Resumo!$Q$5="",1,'Diário 4º PA'!$O$4:$O$2000=Resumo!$Q$5)))</f>
        <v>0</v>
      </c>
      <c r="N36" s="199">
        <f t="array" ref="N36">SUMPRODUCT(('Diário 1º PA'!$E$4:$E$2977='Analítico Cx.'!$B36)*('Diário 1º PA'!$B$4:$B$2977&gt;=N$4)*('Diário 1º PA'!$B$4:$B$2977&lt;=EOMONTH(N$4,0))*('Diário 1º PA'!$F$4:$F$2977)*(IF(Resumo!$Q$5="",1,'Diário 1º PA'!$O$4:$O$2977=Resumo!$Q$5)))
+SUMPRODUCT(('Diário 2º PA'!$E$4:$E$2000='Analítico Cx.'!$B36)*('Diário 2º PA'!$B$4:$B$2000&gt;=N$4)*('Diário 2º PA'!$B$4:$B$2000&lt;=EOMONTH(N$4,0))*('Diário 2º PA'!$F$4:$F$2000)*(IF(Resumo!$Q$5="",1,'Diário 2º PA'!$O$4:$O$2000=Resumo!$Q$5)))
+SUMPRODUCT(('Diário 3º PA'!$E$4:$E$2000='Analítico Cx.'!$B36)*('Diário 3º PA'!$B$4:$B$2000&gt;=N$4)*('Diário 3º PA'!$B$4:$B$2000&lt;=EOMONTH(N$4,0))*('Diário 3º PA'!$F$4:$F$2000)*(IF(Resumo!$Q$5="",1,'Diário 3º PA'!$O$4:$O$2000=Resumo!$Q$5)))
+SUMPRODUCT(('Diário 4º PA'!$E$4:$E$2000='Analítico Cx.'!$B36)*('Diário 4º PA'!$B$4:$B$2000&gt;=N$4)*('Diário 4º PA'!$B$4:$B$2000&lt;=EOMONTH(N$4,0))*('Diário 4º PA'!$F$4:$F$2000)*(IF(Resumo!$Q$5="",1,'Diário 4º PA'!$O$4:$O$2000=Resumo!$Q$5)))</f>
        <v>0</v>
      </c>
      <c r="O36" s="200">
        <f t="shared" si="7"/>
        <v>73480.540000000008</v>
      </c>
      <c r="P36" s="201">
        <f t="shared" si="8"/>
        <v>1.5548566985467149E-2</v>
      </c>
      <c r="Q36" s="174"/>
      <c r="R36" s="174"/>
      <c r="S36" s="174"/>
      <c r="T36" s="174"/>
      <c r="U36" s="174"/>
      <c r="V36" s="174"/>
      <c r="W36" s="174"/>
      <c r="X36" s="174"/>
      <c r="Y36" s="174"/>
      <c r="Z36" s="174"/>
    </row>
    <row r="37" spans="1:26" ht="23.25" customHeight="1" x14ac:dyDescent="0.2">
      <c r="A37" s="220" t="s">
        <v>180</v>
      </c>
      <c r="B37" s="84" t="s">
        <v>181</v>
      </c>
      <c r="C37" s="199">
        <f t="array" ref="C37">SUMPRODUCT(('Diário 1º PA'!$E$4:$E$2977='Analítico Cx.'!$B37)*('Diário 1º PA'!$B$4:$B$2977&gt;=C$4)*('Diário 1º PA'!$B$4:$B$2977&lt;=EOMONTH(C$4,0))*('Diário 1º PA'!$F$4:$F$2977)*(IF(Resumo!$Q$5="",1,'Diário 1º PA'!$O$4:$O$2977=Resumo!$Q$5)))
+SUMPRODUCT(('Diário 2º PA'!$E$4:$E$2000='Analítico Cx.'!$B37)*('Diário 2º PA'!$B$4:$B$2000&gt;=C$4)*('Diário 2º PA'!$B$4:$B$2000&lt;=EOMONTH(C$4,0))*('Diário 2º PA'!$F$4:$F$2000)*(IF(Resumo!$Q$5="",1,'Diário 2º PA'!$O$4:$O$2000=Resumo!$Q$5)))
+SUMPRODUCT(('Diário 3º PA'!$E$4:$E$2000='Analítico Cx.'!$B37)*('Diário 3º PA'!$B$4:$B$2000&gt;=C$4)*('Diário 3º PA'!$B$4:$B$2000&lt;=EOMONTH(C$4,0))*('Diário 3º PA'!$F$4:$F$2000)*(IF(Resumo!$Q$5="",1,'Diário 3º PA'!$O$4:$O$2000=Resumo!$Q$5)))
+SUMPRODUCT(('Diário 4º PA'!$E$4:$E$2000='Analítico Cx.'!$B37)*('Diário 4º PA'!$B$4:$B$2000&gt;=C$4)*('Diário 4º PA'!$B$4:$B$2000&lt;=EOMONTH(C$4,0))*('Diário 4º PA'!$F$4:$F$2000)*(IF(Resumo!$Q$5="",1,'Diário 4º PA'!$O$4:$O$2000=Resumo!$Q$5)))</f>
        <v>0</v>
      </c>
      <c r="D37" s="199">
        <f t="array" ref="D37">SUMPRODUCT(('Diário 1º PA'!$E$4:$E$2977='Analítico Cx.'!$B37)*('Diário 1º PA'!$B$4:$B$2977&gt;=D$4)*('Diário 1º PA'!$B$4:$B$2977&lt;=EOMONTH(D$4,0))*('Diário 1º PA'!$F$4:$F$2977)*(IF(Resumo!$Q$5="",1,'Diário 1º PA'!$O$4:$O$2977=Resumo!$Q$5)))
+SUMPRODUCT(('Diário 2º PA'!$E$4:$E$2000='Analítico Cx.'!$B37)*('Diário 2º PA'!$B$4:$B$2000&gt;=D$4)*('Diário 2º PA'!$B$4:$B$2000&lt;=EOMONTH(D$4,0))*('Diário 2º PA'!$F$4:$F$2000)*(IF(Resumo!$Q$5="",1,'Diário 2º PA'!$O$4:$O$2000=Resumo!$Q$5)))
+SUMPRODUCT(('Diário 3º PA'!$E$4:$E$2000='Analítico Cx.'!$B37)*('Diário 3º PA'!$B$4:$B$2000&gt;=D$4)*('Diário 3º PA'!$B$4:$B$2000&lt;=EOMONTH(D$4,0))*('Diário 3º PA'!$F$4:$F$2000)*(IF(Resumo!$Q$5="",1,'Diário 3º PA'!$O$4:$O$2000=Resumo!$Q$5)))
+SUMPRODUCT(('Diário 4º PA'!$E$4:$E$2000='Analítico Cx.'!$B37)*('Diário 4º PA'!$B$4:$B$2000&gt;=D$4)*('Diário 4º PA'!$B$4:$B$2000&lt;=EOMONTH(D$4,0))*('Diário 4º PA'!$F$4:$F$2000)*(IF(Resumo!$Q$5="",1,'Diário 4º PA'!$O$4:$O$2000=Resumo!$Q$5)))</f>
        <v>3276.5</v>
      </c>
      <c r="E37" s="199">
        <f t="array" ref="E37">SUMPRODUCT(('Diário 1º PA'!$E$4:$E$2977='Analítico Cx.'!$B37)*('Diário 1º PA'!$B$4:$B$2977&gt;=E$4)*('Diário 1º PA'!$B$4:$B$2977&lt;=EOMONTH(E$4,0))*('Diário 1º PA'!$F$4:$F$2977)*(IF(Resumo!$Q$5="",1,'Diário 1º PA'!$O$4:$O$2977=Resumo!$Q$5)))
+SUMPRODUCT(('Diário 2º PA'!$E$4:$E$2000='Analítico Cx.'!$B37)*('Diário 2º PA'!$B$4:$B$2000&gt;=E$4)*('Diário 2º PA'!$B$4:$B$2000&lt;=EOMONTH(E$4,0))*('Diário 2º PA'!$F$4:$F$2000)*(IF(Resumo!$Q$5="",1,'Diário 2º PA'!$O$4:$O$2000=Resumo!$Q$5)))
+SUMPRODUCT(('Diário 3º PA'!$E$4:$E$2000='Analítico Cx.'!$B37)*('Diário 3º PA'!$B$4:$B$2000&gt;=E$4)*('Diário 3º PA'!$B$4:$B$2000&lt;=EOMONTH(E$4,0))*('Diário 3º PA'!$F$4:$F$2000)*(IF(Resumo!$Q$5="",1,'Diário 3º PA'!$O$4:$O$2000=Resumo!$Q$5)))
+SUMPRODUCT(('Diário 4º PA'!$E$4:$E$2000='Analítico Cx.'!$B37)*('Diário 4º PA'!$B$4:$B$2000&gt;=E$4)*('Diário 4º PA'!$B$4:$B$2000&lt;=EOMONTH(E$4,0))*('Diário 4º PA'!$F$4:$F$2000)*(IF(Resumo!$Q$5="",1,'Diário 4º PA'!$O$4:$O$2000=Resumo!$Q$5)))</f>
        <v>5287.85</v>
      </c>
      <c r="F37" s="199">
        <f t="array" ref="F37">SUMPRODUCT(('Diário 1º PA'!$E$4:$E$2977='Analítico Cx.'!$B37)*('Diário 1º PA'!$B$4:$B$2977&gt;=F$4)*('Diário 1º PA'!$B$4:$B$2977&lt;=EOMONTH(F$4,0))*('Diário 1º PA'!$F$4:$F$2977)*(IF(Resumo!$Q$5="",1,'Diário 1º PA'!$O$4:$O$2977=Resumo!$Q$5)))
+SUMPRODUCT(('Diário 2º PA'!$E$4:$E$2000='Analítico Cx.'!$B37)*('Diário 2º PA'!$B$4:$B$2000&gt;=F$4)*('Diário 2º PA'!$B$4:$B$2000&lt;=EOMONTH(F$4,0))*('Diário 2º PA'!$F$4:$F$2000)*(IF(Resumo!$Q$5="",1,'Diário 2º PA'!$O$4:$O$2000=Resumo!$Q$5)))
+SUMPRODUCT(('Diário 3º PA'!$E$4:$E$2000='Analítico Cx.'!$B37)*('Diário 3º PA'!$B$4:$B$2000&gt;=F$4)*('Diário 3º PA'!$B$4:$B$2000&lt;=EOMONTH(F$4,0))*('Diário 3º PA'!$F$4:$F$2000)*(IF(Resumo!$Q$5="",1,'Diário 3º PA'!$O$4:$O$2000=Resumo!$Q$5)))
+SUMPRODUCT(('Diário 4º PA'!$E$4:$E$2000='Analítico Cx.'!$B37)*('Diário 4º PA'!$B$4:$B$2000&gt;=F$4)*('Diário 4º PA'!$B$4:$B$2000&lt;=EOMONTH(F$4,0))*('Diário 4º PA'!$F$4:$F$2000)*(IF(Resumo!$Q$5="",1,'Diário 4º PA'!$O$4:$O$2000=Resumo!$Q$5)))</f>
        <v>0</v>
      </c>
      <c r="G37" s="199">
        <f t="array" ref="G37">SUMPRODUCT(('Diário 1º PA'!$E$4:$E$2977='Analítico Cx.'!$B37)*('Diário 1º PA'!$B$4:$B$2977&gt;=G$4)*('Diário 1º PA'!$B$4:$B$2977&lt;=EOMONTH(G$4,0))*('Diário 1º PA'!$F$4:$F$2977)*(IF(Resumo!$Q$5="",1,'Diário 1º PA'!$O$4:$O$2977=Resumo!$Q$5)))
+SUMPRODUCT(('Diário 2º PA'!$E$4:$E$2000='Analítico Cx.'!$B37)*('Diário 2º PA'!$B$4:$B$2000&gt;=G$4)*('Diário 2º PA'!$B$4:$B$2000&lt;=EOMONTH(G$4,0))*('Diário 2º PA'!$F$4:$F$2000)*(IF(Resumo!$Q$5="",1,'Diário 2º PA'!$O$4:$O$2000=Resumo!$Q$5)))
+SUMPRODUCT(('Diário 3º PA'!$E$4:$E$2000='Analítico Cx.'!$B37)*('Diário 3º PA'!$B$4:$B$2000&gt;=G$4)*('Diário 3º PA'!$B$4:$B$2000&lt;=EOMONTH(G$4,0))*('Diário 3º PA'!$F$4:$F$2000)*(IF(Resumo!$Q$5="",1,'Diário 3º PA'!$O$4:$O$2000=Resumo!$Q$5)))
+SUMPRODUCT(('Diário 4º PA'!$E$4:$E$2000='Analítico Cx.'!$B37)*('Diário 4º PA'!$B$4:$B$2000&gt;=G$4)*('Diário 4º PA'!$B$4:$B$2000&lt;=EOMONTH(G$4,0))*('Diário 4º PA'!$F$4:$F$2000)*(IF(Resumo!$Q$5="",1,'Diário 4º PA'!$O$4:$O$2000=Resumo!$Q$5)))</f>
        <v>0</v>
      </c>
      <c r="H37" s="199">
        <f t="array" ref="H37">SUMPRODUCT(('Diário 1º PA'!$E$4:$E$2977='Analítico Cx.'!$B37)*('Diário 1º PA'!$B$4:$B$2977&gt;=H$4)*('Diário 1º PA'!$B$4:$B$2977&lt;=EOMONTH(H$4,0))*('Diário 1º PA'!$F$4:$F$2977)*(IF(Resumo!$Q$5="",1,'Diário 1º PA'!$O$4:$O$2977=Resumo!$Q$5)))
+SUMPRODUCT(('Diário 2º PA'!$E$4:$E$2000='Analítico Cx.'!$B37)*('Diário 2º PA'!$B$4:$B$2000&gt;=H$4)*('Diário 2º PA'!$B$4:$B$2000&lt;=EOMONTH(H$4,0))*('Diário 2º PA'!$F$4:$F$2000)*(IF(Resumo!$Q$5="",1,'Diário 2º PA'!$O$4:$O$2000=Resumo!$Q$5)))
+SUMPRODUCT(('Diário 3º PA'!$E$4:$E$2000='Analítico Cx.'!$B37)*('Diário 3º PA'!$B$4:$B$2000&gt;=H$4)*('Diário 3º PA'!$B$4:$B$2000&lt;=EOMONTH(H$4,0))*('Diário 3º PA'!$F$4:$F$2000)*(IF(Resumo!$Q$5="",1,'Diário 3º PA'!$O$4:$O$2000=Resumo!$Q$5)))
+SUMPRODUCT(('Diário 4º PA'!$E$4:$E$2000='Analítico Cx.'!$B37)*('Diário 4º PA'!$B$4:$B$2000&gt;=H$4)*('Diário 4º PA'!$B$4:$B$2000&lt;=EOMONTH(H$4,0))*('Diário 4º PA'!$F$4:$F$2000)*(IF(Resumo!$Q$5="",1,'Diário 4º PA'!$O$4:$O$2000=Resumo!$Q$5)))</f>
        <v>0</v>
      </c>
      <c r="I37" s="199">
        <f t="array" ref="I37">SUMPRODUCT(('Diário 1º PA'!$E$4:$E$2977='Analítico Cx.'!$B37)*('Diário 1º PA'!$B$4:$B$2977&gt;=I$4)*('Diário 1º PA'!$B$4:$B$2977&lt;=EOMONTH(I$4,0))*('Diário 1º PA'!$F$4:$F$2977)*(IF(Resumo!$Q$5="",1,'Diário 1º PA'!$O$4:$O$2977=Resumo!$Q$5)))
+SUMPRODUCT(('Diário 2º PA'!$E$4:$E$2000='Analítico Cx.'!$B37)*('Diário 2º PA'!$B$4:$B$2000&gt;=I$4)*('Diário 2º PA'!$B$4:$B$2000&lt;=EOMONTH(I$4,0))*('Diário 2º PA'!$F$4:$F$2000)*(IF(Resumo!$Q$5="",1,'Diário 2º PA'!$O$4:$O$2000=Resumo!$Q$5)))
+SUMPRODUCT(('Diário 3º PA'!$E$4:$E$2000='Analítico Cx.'!$B37)*('Diário 3º PA'!$B$4:$B$2000&gt;=I$4)*('Diário 3º PA'!$B$4:$B$2000&lt;=EOMONTH(I$4,0))*('Diário 3º PA'!$F$4:$F$2000)*(IF(Resumo!$Q$5="",1,'Diário 3º PA'!$O$4:$O$2000=Resumo!$Q$5)))
+SUMPRODUCT(('Diário 4º PA'!$E$4:$E$2000='Analítico Cx.'!$B37)*('Diário 4º PA'!$B$4:$B$2000&gt;=I$4)*('Diário 4º PA'!$B$4:$B$2000&lt;=EOMONTH(I$4,0))*('Diário 4º PA'!$F$4:$F$2000)*(IF(Resumo!$Q$5="",1,'Diário 4º PA'!$O$4:$O$2000=Resumo!$Q$5)))</f>
        <v>0</v>
      </c>
      <c r="J37" s="199">
        <f t="array" ref="J37">SUMPRODUCT(('Diário 1º PA'!$E$4:$E$2977='Analítico Cx.'!$B37)*('Diário 1º PA'!$B$4:$B$2977&gt;=J$4)*('Diário 1º PA'!$B$4:$B$2977&lt;=EOMONTH(J$4,0))*('Diário 1º PA'!$F$4:$F$2977)*(IF(Resumo!$Q$5="",1,'Diário 1º PA'!$O$4:$O$2977=Resumo!$Q$5)))
+SUMPRODUCT(('Diário 2º PA'!$E$4:$E$2000='Analítico Cx.'!$B37)*('Diário 2º PA'!$B$4:$B$2000&gt;=J$4)*('Diário 2º PA'!$B$4:$B$2000&lt;=EOMONTH(J$4,0))*('Diário 2º PA'!$F$4:$F$2000)*(IF(Resumo!$Q$5="",1,'Diário 2º PA'!$O$4:$O$2000=Resumo!$Q$5)))
+SUMPRODUCT(('Diário 3º PA'!$E$4:$E$2000='Analítico Cx.'!$B37)*('Diário 3º PA'!$B$4:$B$2000&gt;=J$4)*('Diário 3º PA'!$B$4:$B$2000&lt;=EOMONTH(J$4,0))*('Diário 3º PA'!$F$4:$F$2000)*(IF(Resumo!$Q$5="",1,'Diário 3º PA'!$O$4:$O$2000=Resumo!$Q$5)))
+SUMPRODUCT(('Diário 4º PA'!$E$4:$E$2000='Analítico Cx.'!$B37)*('Diário 4º PA'!$B$4:$B$2000&gt;=J$4)*('Diário 4º PA'!$B$4:$B$2000&lt;=EOMONTH(J$4,0))*('Diário 4º PA'!$F$4:$F$2000)*(IF(Resumo!$Q$5="",1,'Diário 4º PA'!$O$4:$O$2000=Resumo!$Q$5)))</f>
        <v>0</v>
      </c>
      <c r="K37" s="199">
        <f t="array" ref="K37">SUMPRODUCT(('Diário 1º PA'!$E$4:$E$2977='Analítico Cx.'!$B37)*('Diário 1º PA'!$B$4:$B$2977&gt;=K$4)*('Diário 1º PA'!$B$4:$B$2977&lt;=EOMONTH(K$4,0))*('Diário 1º PA'!$F$4:$F$2977)*(IF(Resumo!$Q$5="",1,'Diário 1º PA'!$O$4:$O$2977=Resumo!$Q$5)))
+SUMPRODUCT(('Diário 2º PA'!$E$4:$E$2000='Analítico Cx.'!$B37)*('Diário 2º PA'!$B$4:$B$2000&gt;=K$4)*('Diário 2º PA'!$B$4:$B$2000&lt;=EOMONTH(K$4,0))*('Diário 2º PA'!$F$4:$F$2000)*(IF(Resumo!$Q$5="",1,'Diário 2º PA'!$O$4:$O$2000=Resumo!$Q$5)))
+SUMPRODUCT(('Diário 3º PA'!$E$4:$E$2000='Analítico Cx.'!$B37)*('Diário 3º PA'!$B$4:$B$2000&gt;=K$4)*('Diário 3º PA'!$B$4:$B$2000&lt;=EOMONTH(K$4,0))*('Diário 3º PA'!$F$4:$F$2000)*(IF(Resumo!$Q$5="",1,'Diário 3º PA'!$O$4:$O$2000=Resumo!$Q$5)))
+SUMPRODUCT(('Diário 4º PA'!$E$4:$E$2000='Analítico Cx.'!$B37)*('Diário 4º PA'!$B$4:$B$2000&gt;=K$4)*('Diário 4º PA'!$B$4:$B$2000&lt;=EOMONTH(K$4,0))*('Diário 4º PA'!$F$4:$F$2000)*(IF(Resumo!$Q$5="",1,'Diário 4º PA'!$O$4:$O$2000=Resumo!$Q$5)))</f>
        <v>0</v>
      </c>
      <c r="L37" s="199">
        <f t="array" ref="L37">SUMPRODUCT(('Diário 1º PA'!$E$4:$E$2977='Analítico Cx.'!$B37)*('Diário 1º PA'!$B$4:$B$2977&gt;=L$4)*('Diário 1º PA'!$B$4:$B$2977&lt;=EOMONTH(L$4,0))*('Diário 1º PA'!$F$4:$F$2977)*(IF(Resumo!$Q$5="",1,'Diário 1º PA'!$O$4:$O$2977=Resumo!$Q$5)))
+SUMPRODUCT(('Diário 2º PA'!$E$4:$E$2000='Analítico Cx.'!$B37)*('Diário 2º PA'!$B$4:$B$2000&gt;=L$4)*('Diário 2º PA'!$B$4:$B$2000&lt;=EOMONTH(L$4,0))*('Diário 2º PA'!$F$4:$F$2000)*(IF(Resumo!$Q$5="",1,'Diário 2º PA'!$O$4:$O$2000=Resumo!$Q$5)))
+SUMPRODUCT(('Diário 3º PA'!$E$4:$E$2000='Analítico Cx.'!$B37)*('Diário 3º PA'!$B$4:$B$2000&gt;=L$4)*('Diário 3º PA'!$B$4:$B$2000&lt;=EOMONTH(L$4,0))*('Diário 3º PA'!$F$4:$F$2000)*(IF(Resumo!$Q$5="",1,'Diário 3º PA'!$O$4:$O$2000=Resumo!$Q$5)))
+SUMPRODUCT(('Diário 4º PA'!$E$4:$E$2000='Analítico Cx.'!$B37)*('Diário 4º PA'!$B$4:$B$2000&gt;=L$4)*('Diário 4º PA'!$B$4:$B$2000&lt;=EOMONTH(L$4,0))*('Diário 4º PA'!$F$4:$F$2000)*(IF(Resumo!$Q$5="",1,'Diário 4º PA'!$O$4:$O$2000=Resumo!$Q$5)))</f>
        <v>0</v>
      </c>
      <c r="M37" s="199">
        <f t="array" ref="M37">SUMPRODUCT(('Diário 1º PA'!$E$4:$E$2977='Analítico Cx.'!$B37)*('Diário 1º PA'!$B$4:$B$2977&gt;=M$4)*('Diário 1º PA'!$B$4:$B$2977&lt;=EOMONTH(M$4,0))*('Diário 1º PA'!$F$4:$F$2977)*(IF(Resumo!$Q$5="",1,'Diário 1º PA'!$O$4:$O$2977=Resumo!$Q$5)))
+SUMPRODUCT(('Diário 2º PA'!$E$4:$E$2000='Analítico Cx.'!$B37)*('Diário 2º PA'!$B$4:$B$2000&gt;=M$4)*('Diário 2º PA'!$B$4:$B$2000&lt;=EOMONTH(M$4,0))*('Diário 2º PA'!$F$4:$F$2000)*(IF(Resumo!$Q$5="",1,'Diário 2º PA'!$O$4:$O$2000=Resumo!$Q$5)))
+SUMPRODUCT(('Diário 3º PA'!$E$4:$E$2000='Analítico Cx.'!$B37)*('Diário 3º PA'!$B$4:$B$2000&gt;=M$4)*('Diário 3º PA'!$B$4:$B$2000&lt;=EOMONTH(M$4,0))*('Diário 3º PA'!$F$4:$F$2000)*(IF(Resumo!$Q$5="",1,'Diário 3º PA'!$O$4:$O$2000=Resumo!$Q$5)))
+SUMPRODUCT(('Diário 4º PA'!$E$4:$E$2000='Analítico Cx.'!$B37)*('Diário 4º PA'!$B$4:$B$2000&gt;=M$4)*('Diário 4º PA'!$B$4:$B$2000&lt;=EOMONTH(M$4,0))*('Diário 4º PA'!$F$4:$F$2000)*(IF(Resumo!$Q$5="",1,'Diário 4º PA'!$O$4:$O$2000=Resumo!$Q$5)))</f>
        <v>0</v>
      </c>
      <c r="N37" s="199">
        <f t="array" ref="N37">SUMPRODUCT(('Diário 1º PA'!$E$4:$E$2977='Analítico Cx.'!$B37)*('Diário 1º PA'!$B$4:$B$2977&gt;=N$4)*('Diário 1º PA'!$B$4:$B$2977&lt;=EOMONTH(N$4,0))*('Diário 1º PA'!$F$4:$F$2977)*(IF(Resumo!$Q$5="",1,'Diário 1º PA'!$O$4:$O$2977=Resumo!$Q$5)))
+SUMPRODUCT(('Diário 2º PA'!$E$4:$E$2000='Analítico Cx.'!$B37)*('Diário 2º PA'!$B$4:$B$2000&gt;=N$4)*('Diário 2º PA'!$B$4:$B$2000&lt;=EOMONTH(N$4,0))*('Diário 2º PA'!$F$4:$F$2000)*(IF(Resumo!$Q$5="",1,'Diário 2º PA'!$O$4:$O$2000=Resumo!$Q$5)))
+SUMPRODUCT(('Diário 3º PA'!$E$4:$E$2000='Analítico Cx.'!$B37)*('Diário 3º PA'!$B$4:$B$2000&gt;=N$4)*('Diário 3º PA'!$B$4:$B$2000&lt;=EOMONTH(N$4,0))*('Diário 3º PA'!$F$4:$F$2000)*(IF(Resumo!$Q$5="",1,'Diário 3º PA'!$O$4:$O$2000=Resumo!$Q$5)))
+SUMPRODUCT(('Diário 4º PA'!$E$4:$E$2000='Analítico Cx.'!$B37)*('Diário 4º PA'!$B$4:$B$2000&gt;=N$4)*('Diário 4º PA'!$B$4:$B$2000&lt;=EOMONTH(N$4,0))*('Diário 4º PA'!$F$4:$F$2000)*(IF(Resumo!$Q$5="",1,'Diário 4º PA'!$O$4:$O$2000=Resumo!$Q$5)))</f>
        <v>0</v>
      </c>
      <c r="O37" s="200">
        <f t="shared" si="7"/>
        <v>8564.35</v>
      </c>
      <c r="P37" s="201">
        <f t="shared" si="8"/>
        <v>1.8122263345095935E-3</v>
      </c>
      <c r="Q37" s="174"/>
      <c r="R37" s="174"/>
      <c r="S37" s="174"/>
      <c r="T37" s="174"/>
      <c r="U37" s="174"/>
      <c r="V37" s="174"/>
      <c r="W37" s="174"/>
      <c r="X37" s="174"/>
      <c r="Y37" s="174"/>
      <c r="Z37" s="174"/>
    </row>
    <row r="38" spans="1:26" ht="23.25" customHeight="1" x14ac:dyDescent="0.2">
      <c r="A38" s="220" t="s">
        <v>182</v>
      </c>
      <c r="B38" s="84" t="s">
        <v>183</v>
      </c>
      <c r="C38" s="199">
        <f t="array" ref="C38">SUMPRODUCT(('Diário 1º PA'!$E$4:$E$2977='Analítico Cx.'!$B38)*('Diário 1º PA'!$B$4:$B$2977&gt;=C$4)*('Diário 1º PA'!$B$4:$B$2977&lt;=EOMONTH(C$4,0))*('Diário 1º PA'!$F$4:$F$2977)*(IF(Resumo!$Q$5="",1,'Diário 1º PA'!$O$4:$O$2977=Resumo!$Q$5)))
+SUMPRODUCT(('Diário 2º PA'!$E$4:$E$2000='Analítico Cx.'!$B38)*('Diário 2º PA'!$B$4:$B$2000&gt;=C$4)*('Diário 2º PA'!$B$4:$B$2000&lt;=EOMONTH(C$4,0))*('Diário 2º PA'!$F$4:$F$2000)*(IF(Resumo!$Q$5="",1,'Diário 2º PA'!$O$4:$O$2000=Resumo!$Q$5)))
+SUMPRODUCT(('Diário 3º PA'!$E$4:$E$2000='Analítico Cx.'!$B38)*('Diário 3º PA'!$B$4:$B$2000&gt;=C$4)*('Diário 3º PA'!$B$4:$B$2000&lt;=EOMONTH(C$4,0))*('Diário 3º PA'!$F$4:$F$2000)*(IF(Resumo!$Q$5="",1,'Diário 3º PA'!$O$4:$O$2000=Resumo!$Q$5)))
+SUMPRODUCT(('Diário 4º PA'!$E$4:$E$2000='Analítico Cx.'!$B38)*('Diário 4º PA'!$B$4:$B$2000&gt;=C$4)*('Diário 4º PA'!$B$4:$B$2000&lt;=EOMONTH(C$4,0))*('Diário 4º PA'!$F$4:$F$2000)*(IF(Resumo!$Q$5="",1,'Diário 4º PA'!$O$4:$O$2000=Resumo!$Q$5)))</f>
        <v>30972.499999999996</v>
      </c>
      <c r="D38" s="199">
        <f t="array" ref="D38">SUMPRODUCT(('Diário 1º PA'!$E$4:$E$2977='Analítico Cx.'!$B38)*('Diário 1º PA'!$B$4:$B$2977&gt;=D$4)*('Diário 1º PA'!$B$4:$B$2977&lt;=EOMONTH(D$4,0))*('Diário 1º PA'!$F$4:$F$2977)*(IF(Resumo!$Q$5="",1,'Diário 1º PA'!$O$4:$O$2977=Resumo!$Q$5)))
+SUMPRODUCT(('Diário 2º PA'!$E$4:$E$2000='Analítico Cx.'!$B38)*('Diário 2º PA'!$B$4:$B$2000&gt;=D$4)*('Diário 2º PA'!$B$4:$B$2000&lt;=EOMONTH(D$4,0))*('Diário 2º PA'!$F$4:$F$2000)*(IF(Resumo!$Q$5="",1,'Diário 2º PA'!$O$4:$O$2000=Resumo!$Q$5)))
+SUMPRODUCT(('Diário 3º PA'!$E$4:$E$2000='Analítico Cx.'!$B38)*('Diário 3º PA'!$B$4:$B$2000&gt;=D$4)*('Diário 3º PA'!$B$4:$B$2000&lt;=EOMONTH(D$4,0))*('Diário 3º PA'!$F$4:$F$2000)*(IF(Resumo!$Q$5="",1,'Diário 3º PA'!$O$4:$O$2000=Resumo!$Q$5)))
+SUMPRODUCT(('Diário 4º PA'!$E$4:$E$2000='Analítico Cx.'!$B38)*('Diário 4º PA'!$B$4:$B$2000&gt;=D$4)*('Diário 4º PA'!$B$4:$B$2000&lt;=EOMONTH(D$4,0))*('Diário 4º PA'!$F$4:$F$2000)*(IF(Resumo!$Q$5="",1,'Diário 4º PA'!$O$4:$O$2000=Resumo!$Q$5)))</f>
        <v>0</v>
      </c>
      <c r="E38" s="199">
        <f t="array" ref="E38">SUMPRODUCT(('Diário 1º PA'!$E$4:$E$2977='Analítico Cx.'!$B38)*('Diário 1º PA'!$B$4:$B$2977&gt;=E$4)*('Diário 1º PA'!$B$4:$B$2977&lt;=EOMONTH(E$4,0))*('Diário 1º PA'!$F$4:$F$2977)*(IF(Resumo!$Q$5="",1,'Diário 1º PA'!$O$4:$O$2977=Resumo!$Q$5)))
+SUMPRODUCT(('Diário 2º PA'!$E$4:$E$2000='Analítico Cx.'!$B38)*('Diário 2º PA'!$B$4:$B$2000&gt;=E$4)*('Diário 2º PA'!$B$4:$B$2000&lt;=EOMONTH(E$4,0))*('Diário 2º PA'!$F$4:$F$2000)*(IF(Resumo!$Q$5="",1,'Diário 2º PA'!$O$4:$O$2000=Resumo!$Q$5)))
+SUMPRODUCT(('Diário 3º PA'!$E$4:$E$2000='Analítico Cx.'!$B38)*('Diário 3º PA'!$B$4:$B$2000&gt;=E$4)*('Diário 3º PA'!$B$4:$B$2000&lt;=EOMONTH(E$4,0))*('Diário 3º PA'!$F$4:$F$2000)*(IF(Resumo!$Q$5="",1,'Diário 3º PA'!$O$4:$O$2000=Resumo!$Q$5)))
+SUMPRODUCT(('Diário 4º PA'!$E$4:$E$2000='Analítico Cx.'!$B38)*('Diário 4º PA'!$B$4:$B$2000&gt;=E$4)*('Diário 4º PA'!$B$4:$B$2000&lt;=EOMONTH(E$4,0))*('Diário 4º PA'!$F$4:$F$2000)*(IF(Resumo!$Q$5="",1,'Diário 4º PA'!$O$4:$O$2000=Resumo!$Q$5)))</f>
        <v>0</v>
      </c>
      <c r="F38" s="199">
        <f t="array" ref="F38">SUMPRODUCT(('Diário 1º PA'!$E$4:$E$2977='Analítico Cx.'!$B38)*('Diário 1º PA'!$B$4:$B$2977&gt;=F$4)*('Diário 1º PA'!$B$4:$B$2977&lt;=EOMONTH(F$4,0))*('Diário 1º PA'!$F$4:$F$2977)*(IF(Resumo!$Q$5="",1,'Diário 1º PA'!$O$4:$O$2977=Resumo!$Q$5)))
+SUMPRODUCT(('Diário 2º PA'!$E$4:$E$2000='Analítico Cx.'!$B38)*('Diário 2º PA'!$B$4:$B$2000&gt;=F$4)*('Diário 2º PA'!$B$4:$B$2000&lt;=EOMONTH(F$4,0))*('Diário 2º PA'!$F$4:$F$2000)*(IF(Resumo!$Q$5="",1,'Diário 2º PA'!$O$4:$O$2000=Resumo!$Q$5)))
+SUMPRODUCT(('Diário 3º PA'!$E$4:$E$2000='Analítico Cx.'!$B38)*('Diário 3º PA'!$B$4:$B$2000&gt;=F$4)*('Diário 3º PA'!$B$4:$B$2000&lt;=EOMONTH(F$4,0))*('Diário 3º PA'!$F$4:$F$2000)*(IF(Resumo!$Q$5="",1,'Diário 3º PA'!$O$4:$O$2000=Resumo!$Q$5)))
+SUMPRODUCT(('Diário 4º PA'!$E$4:$E$2000='Analítico Cx.'!$B38)*('Diário 4º PA'!$B$4:$B$2000&gt;=F$4)*('Diário 4º PA'!$B$4:$B$2000&lt;=EOMONTH(F$4,0))*('Diário 4º PA'!$F$4:$F$2000)*(IF(Resumo!$Q$5="",1,'Diário 4º PA'!$O$4:$O$2000=Resumo!$Q$5)))</f>
        <v>0</v>
      </c>
      <c r="G38" s="199">
        <f t="array" ref="G38">SUMPRODUCT(('Diário 1º PA'!$E$4:$E$2977='Analítico Cx.'!$B38)*('Diário 1º PA'!$B$4:$B$2977&gt;=G$4)*('Diário 1º PA'!$B$4:$B$2977&lt;=EOMONTH(G$4,0))*('Diário 1º PA'!$F$4:$F$2977)*(IF(Resumo!$Q$5="",1,'Diário 1º PA'!$O$4:$O$2977=Resumo!$Q$5)))
+SUMPRODUCT(('Diário 2º PA'!$E$4:$E$2000='Analítico Cx.'!$B38)*('Diário 2º PA'!$B$4:$B$2000&gt;=G$4)*('Diário 2º PA'!$B$4:$B$2000&lt;=EOMONTH(G$4,0))*('Diário 2º PA'!$F$4:$F$2000)*(IF(Resumo!$Q$5="",1,'Diário 2º PA'!$O$4:$O$2000=Resumo!$Q$5)))
+SUMPRODUCT(('Diário 3º PA'!$E$4:$E$2000='Analítico Cx.'!$B38)*('Diário 3º PA'!$B$4:$B$2000&gt;=G$4)*('Diário 3º PA'!$B$4:$B$2000&lt;=EOMONTH(G$4,0))*('Diário 3º PA'!$F$4:$F$2000)*(IF(Resumo!$Q$5="",1,'Diário 3º PA'!$O$4:$O$2000=Resumo!$Q$5)))
+SUMPRODUCT(('Diário 4º PA'!$E$4:$E$2000='Analítico Cx.'!$B38)*('Diário 4º PA'!$B$4:$B$2000&gt;=G$4)*('Diário 4º PA'!$B$4:$B$2000&lt;=EOMONTH(G$4,0))*('Diário 4º PA'!$F$4:$F$2000)*(IF(Resumo!$Q$5="",1,'Diário 4º PA'!$O$4:$O$2000=Resumo!$Q$5)))</f>
        <v>0</v>
      </c>
      <c r="H38" s="199">
        <f t="array" ref="H38">SUMPRODUCT(('Diário 1º PA'!$E$4:$E$2977='Analítico Cx.'!$B38)*('Diário 1º PA'!$B$4:$B$2977&gt;=H$4)*('Diário 1º PA'!$B$4:$B$2977&lt;=EOMONTH(H$4,0))*('Diário 1º PA'!$F$4:$F$2977)*(IF(Resumo!$Q$5="",1,'Diário 1º PA'!$O$4:$O$2977=Resumo!$Q$5)))
+SUMPRODUCT(('Diário 2º PA'!$E$4:$E$2000='Analítico Cx.'!$B38)*('Diário 2º PA'!$B$4:$B$2000&gt;=H$4)*('Diário 2º PA'!$B$4:$B$2000&lt;=EOMONTH(H$4,0))*('Diário 2º PA'!$F$4:$F$2000)*(IF(Resumo!$Q$5="",1,'Diário 2º PA'!$O$4:$O$2000=Resumo!$Q$5)))
+SUMPRODUCT(('Diário 3º PA'!$E$4:$E$2000='Analítico Cx.'!$B38)*('Diário 3º PA'!$B$4:$B$2000&gt;=H$4)*('Diário 3º PA'!$B$4:$B$2000&lt;=EOMONTH(H$4,0))*('Diário 3º PA'!$F$4:$F$2000)*(IF(Resumo!$Q$5="",1,'Diário 3º PA'!$O$4:$O$2000=Resumo!$Q$5)))
+SUMPRODUCT(('Diário 4º PA'!$E$4:$E$2000='Analítico Cx.'!$B38)*('Diário 4º PA'!$B$4:$B$2000&gt;=H$4)*('Diário 4º PA'!$B$4:$B$2000&lt;=EOMONTH(H$4,0))*('Diário 4º PA'!$F$4:$F$2000)*(IF(Resumo!$Q$5="",1,'Diário 4º PA'!$O$4:$O$2000=Resumo!$Q$5)))</f>
        <v>0</v>
      </c>
      <c r="I38" s="199">
        <f t="array" ref="I38">SUMPRODUCT(('Diário 1º PA'!$E$4:$E$2977='Analítico Cx.'!$B38)*('Diário 1º PA'!$B$4:$B$2977&gt;=I$4)*('Diário 1º PA'!$B$4:$B$2977&lt;=EOMONTH(I$4,0))*('Diário 1º PA'!$F$4:$F$2977)*(IF(Resumo!$Q$5="",1,'Diário 1º PA'!$O$4:$O$2977=Resumo!$Q$5)))
+SUMPRODUCT(('Diário 2º PA'!$E$4:$E$2000='Analítico Cx.'!$B38)*('Diário 2º PA'!$B$4:$B$2000&gt;=I$4)*('Diário 2º PA'!$B$4:$B$2000&lt;=EOMONTH(I$4,0))*('Diário 2º PA'!$F$4:$F$2000)*(IF(Resumo!$Q$5="",1,'Diário 2º PA'!$O$4:$O$2000=Resumo!$Q$5)))
+SUMPRODUCT(('Diário 3º PA'!$E$4:$E$2000='Analítico Cx.'!$B38)*('Diário 3º PA'!$B$4:$B$2000&gt;=I$4)*('Diário 3º PA'!$B$4:$B$2000&lt;=EOMONTH(I$4,0))*('Diário 3º PA'!$F$4:$F$2000)*(IF(Resumo!$Q$5="",1,'Diário 3º PA'!$O$4:$O$2000=Resumo!$Q$5)))
+SUMPRODUCT(('Diário 4º PA'!$E$4:$E$2000='Analítico Cx.'!$B38)*('Diário 4º PA'!$B$4:$B$2000&gt;=I$4)*('Diário 4º PA'!$B$4:$B$2000&lt;=EOMONTH(I$4,0))*('Diário 4º PA'!$F$4:$F$2000)*(IF(Resumo!$Q$5="",1,'Diário 4º PA'!$O$4:$O$2000=Resumo!$Q$5)))</f>
        <v>0</v>
      </c>
      <c r="J38" s="199">
        <f t="array" ref="J38">SUMPRODUCT(('Diário 1º PA'!$E$4:$E$2977='Analítico Cx.'!$B38)*('Diário 1º PA'!$B$4:$B$2977&gt;=J$4)*('Diário 1º PA'!$B$4:$B$2977&lt;=EOMONTH(J$4,0))*('Diário 1º PA'!$F$4:$F$2977)*(IF(Resumo!$Q$5="",1,'Diário 1º PA'!$O$4:$O$2977=Resumo!$Q$5)))
+SUMPRODUCT(('Diário 2º PA'!$E$4:$E$2000='Analítico Cx.'!$B38)*('Diário 2º PA'!$B$4:$B$2000&gt;=J$4)*('Diário 2º PA'!$B$4:$B$2000&lt;=EOMONTH(J$4,0))*('Diário 2º PA'!$F$4:$F$2000)*(IF(Resumo!$Q$5="",1,'Diário 2º PA'!$O$4:$O$2000=Resumo!$Q$5)))
+SUMPRODUCT(('Diário 3º PA'!$E$4:$E$2000='Analítico Cx.'!$B38)*('Diário 3º PA'!$B$4:$B$2000&gt;=J$4)*('Diário 3º PA'!$B$4:$B$2000&lt;=EOMONTH(J$4,0))*('Diário 3º PA'!$F$4:$F$2000)*(IF(Resumo!$Q$5="",1,'Diário 3º PA'!$O$4:$O$2000=Resumo!$Q$5)))
+SUMPRODUCT(('Diário 4º PA'!$E$4:$E$2000='Analítico Cx.'!$B38)*('Diário 4º PA'!$B$4:$B$2000&gt;=J$4)*('Diário 4º PA'!$B$4:$B$2000&lt;=EOMONTH(J$4,0))*('Diário 4º PA'!$F$4:$F$2000)*(IF(Resumo!$Q$5="",1,'Diário 4º PA'!$O$4:$O$2000=Resumo!$Q$5)))</f>
        <v>0</v>
      </c>
      <c r="K38" s="199">
        <f t="array" ref="K38">SUMPRODUCT(('Diário 1º PA'!$E$4:$E$2977='Analítico Cx.'!$B38)*('Diário 1º PA'!$B$4:$B$2977&gt;=K$4)*('Diário 1º PA'!$B$4:$B$2977&lt;=EOMONTH(K$4,0))*('Diário 1º PA'!$F$4:$F$2977)*(IF(Resumo!$Q$5="",1,'Diário 1º PA'!$O$4:$O$2977=Resumo!$Q$5)))
+SUMPRODUCT(('Diário 2º PA'!$E$4:$E$2000='Analítico Cx.'!$B38)*('Diário 2º PA'!$B$4:$B$2000&gt;=K$4)*('Diário 2º PA'!$B$4:$B$2000&lt;=EOMONTH(K$4,0))*('Diário 2º PA'!$F$4:$F$2000)*(IF(Resumo!$Q$5="",1,'Diário 2º PA'!$O$4:$O$2000=Resumo!$Q$5)))
+SUMPRODUCT(('Diário 3º PA'!$E$4:$E$2000='Analítico Cx.'!$B38)*('Diário 3º PA'!$B$4:$B$2000&gt;=K$4)*('Diário 3º PA'!$B$4:$B$2000&lt;=EOMONTH(K$4,0))*('Diário 3º PA'!$F$4:$F$2000)*(IF(Resumo!$Q$5="",1,'Diário 3º PA'!$O$4:$O$2000=Resumo!$Q$5)))
+SUMPRODUCT(('Diário 4º PA'!$E$4:$E$2000='Analítico Cx.'!$B38)*('Diário 4º PA'!$B$4:$B$2000&gt;=K$4)*('Diário 4º PA'!$B$4:$B$2000&lt;=EOMONTH(K$4,0))*('Diário 4º PA'!$F$4:$F$2000)*(IF(Resumo!$Q$5="",1,'Diário 4º PA'!$O$4:$O$2000=Resumo!$Q$5)))</f>
        <v>0</v>
      </c>
      <c r="L38" s="199">
        <f t="array" ref="L38">SUMPRODUCT(('Diário 1º PA'!$E$4:$E$2977='Analítico Cx.'!$B38)*('Diário 1º PA'!$B$4:$B$2977&gt;=L$4)*('Diário 1º PA'!$B$4:$B$2977&lt;=EOMONTH(L$4,0))*('Diário 1º PA'!$F$4:$F$2977)*(IF(Resumo!$Q$5="",1,'Diário 1º PA'!$O$4:$O$2977=Resumo!$Q$5)))
+SUMPRODUCT(('Diário 2º PA'!$E$4:$E$2000='Analítico Cx.'!$B38)*('Diário 2º PA'!$B$4:$B$2000&gt;=L$4)*('Diário 2º PA'!$B$4:$B$2000&lt;=EOMONTH(L$4,0))*('Diário 2º PA'!$F$4:$F$2000)*(IF(Resumo!$Q$5="",1,'Diário 2º PA'!$O$4:$O$2000=Resumo!$Q$5)))
+SUMPRODUCT(('Diário 3º PA'!$E$4:$E$2000='Analítico Cx.'!$B38)*('Diário 3º PA'!$B$4:$B$2000&gt;=L$4)*('Diário 3º PA'!$B$4:$B$2000&lt;=EOMONTH(L$4,0))*('Diário 3º PA'!$F$4:$F$2000)*(IF(Resumo!$Q$5="",1,'Diário 3º PA'!$O$4:$O$2000=Resumo!$Q$5)))
+SUMPRODUCT(('Diário 4º PA'!$E$4:$E$2000='Analítico Cx.'!$B38)*('Diário 4º PA'!$B$4:$B$2000&gt;=L$4)*('Diário 4º PA'!$B$4:$B$2000&lt;=EOMONTH(L$4,0))*('Diário 4º PA'!$F$4:$F$2000)*(IF(Resumo!$Q$5="",1,'Diário 4º PA'!$O$4:$O$2000=Resumo!$Q$5)))</f>
        <v>0</v>
      </c>
      <c r="M38" s="199">
        <f t="array" ref="M38">SUMPRODUCT(('Diário 1º PA'!$E$4:$E$2977='Analítico Cx.'!$B38)*('Diário 1º PA'!$B$4:$B$2977&gt;=M$4)*('Diário 1º PA'!$B$4:$B$2977&lt;=EOMONTH(M$4,0))*('Diário 1º PA'!$F$4:$F$2977)*(IF(Resumo!$Q$5="",1,'Diário 1º PA'!$O$4:$O$2977=Resumo!$Q$5)))
+SUMPRODUCT(('Diário 2º PA'!$E$4:$E$2000='Analítico Cx.'!$B38)*('Diário 2º PA'!$B$4:$B$2000&gt;=M$4)*('Diário 2º PA'!$B$4:$B$2000&lt;=EOMONTH(M$4,0))*('Diário 2º PA'!$F$4:$F$2000)*(IF(Resumo!$Q$5="",1,'Diário 2º PA'!$O$4:$O$2000=Resumo!$Q$5)))
+SUMPRODUCT(('Diário 3º PA'!$E$4:$E$2000='Analítico Cx.'!$B38)*('Diário 3º PA'!$B$4:$B$2000&gt;=M$4)*('Diário 3º PA'!$B$4:$B$2000&lt;=EOMONTH(M$4,0))*('Diário 3º PA'!$F$4:$F$2000)*(IF(Resumo!$Q$5="",1,'Diário 3º PA'!$O$4:$O$2000=Resumo!$Q$5)))
+SUMPRODUCT(('Diário 4º PA'!$E$4:$E$2000='Analítico Cx.'!$B38)*('Diário 4º PA'!$B$4:$B$2000&gt;=M$4)*('Diário 4º PA'!$B$4:$B$2000&lt;=EOMONTH(M$4,0))*('Diário 4º PA'!$F$4:$F$2000)*(IF(Resumo!$Q$5="",1,'Diário 4º PA'!$O$4:$O$2000=Resumo!$Q$5)))</f>
        <v>0</v>
      </c>
      <c r="N38" s="199">
        <f t="array" ref="N38">SUMPRODUCT(('Diário 1º PA'!$E$4:$E$2977='Analítico Cx.'!$B38)*('Diário 1º PA'!$B$4:$B$2977&gt;=N$4)*('Diário 1º PA'!$B$4:$B$2977&lt;=EOMONTH(N$4,0))*('Diário 1º PA'!$F$4:$F$2977)*(IF(Resumo!$Q$5="",1,'Diário 1º PA'!$O$4:$O$2977=Resumo!$Q$5)))
+SUMPRODUCT(('Diário 2º PA'!$E$4:$E$2000='Analítico Cx.'!$B38)*('Diário 2º PA'!$B$4:$B$2000&gt;=N$4)*('Diário 2º PA'!$B$4:$B$2000&lt;=EOMONTH(N$4,0))*('Diário 2º PA'!$F$4:$F$2000)*(IF(Resumo!$Q$5="",1,'Diário 2º PA'!$O$4:$O$2000=Resumo!$Q$5)))
+SUMPRODUCT(('Diário 3º PA'!$E$4:$E$2000='Analítico Cx.'!$B38)*('Diário 3º PA'!$B$4:$B$2000&gt;=N$4)*('Diário 3º PA'!$B$4:$B$2000&lt;=EOMONTH(N$4,0))*('Diário 3º PA'!$F$4:$F$2000)*(IF(Resumo!$Q$5="",1,'Diário 3º PA'!$O$4:$O$2000=Resumo!$Q$5)))
+SUMPRODUCT(('Diário 4º PA'!$E$4:$E$2000='Analítico Cx.'!$B38)*('Diário 4º PA'!$B$4:$B$2000&gt;=N$4)*('Diário 4º PA'!$B$4:$B$2000&lt;=EOMONTH(N$4,0))*('Diário 4º PA'!$F$4:$F$2000)*(IF(Resumo!$Q$5="",1,'Diário 4º PA'!$O$4:$O$2000=Resumo!$Q$5)))</f>
        <v>0</v>
      </c>
      <c r="O38" s="200">
        <f t="shared" si="7"/>
        <v>30972.499999999996</v>
      </c>
      <c r="P38" s="201">
        <f t="shared" si="8"/>
        <v>6.5538167106199974E-3</v>
      </c>
      <c r="Q38" s="174"/>
      <c r="R38" s="174"/>
      <c r="S38" s="174"/>
      <c r="T38" s="174"/>
      <c r="U38" s="174"/>
      <c r="V38" s="174"/>
      <c r="W38" s="174"/>
      <c r="X38" s="174"/>
      <c r="Y38" s="174"/>
      <c r="Z38" s="174"/>
    </row>
    <row r="39" spans="1:26" ht="23.25" customHeight="1" x14ac:dyDescent="0.2">
      <c r="A39" s="220" t="s">
        <v>184</v>
      </c>
      <c r="B39" s="84" t="s">
        <v>185</v>
      </c>
      <c r="C39" s="199">
        <f t="array" ref="C39">SUMPRODUCT(('Diário 1º PA'!$E$4:$E$2977='Analítico Cx.'!$B39)*('Diário 1º PA'!$B$4:$B$2977&gt;=C$4)*('Diário 1º PA'!$B$4:$B$2977&lt;=EOMONTH(C$4,0))*('Diário 1º PA'!$F$4:$F$2977)*(IF(Resumo!$Q$5="",1,'Diário 1º PA'!$O$4:$O$2977=Resumo!$Q$5)))
+SUMPRODUCT(('Diário 2º PA'!$E$4:$E$2000='Analítico Cx.'!$B39)*('Diário 2º PA'!$B$4:$B$2000&gt;=C$4)*('Diário 2º PA'!$B$4:$B$2000&lt;=EOMONTH(C$4,0))*('Diário 2º PA'!$F$4:$F$2000)*(IF(Resumo!$Q$5="",1,'Diário 2º PA'!$O$4:$O$2000=Resumo!$Q$5)))
+SUMPRODUCT(('Diário 3º PA'!$E$4:$E$2000='Analítico Cx.'!$B39)*('Diário 3º PA'!$B$4:$B$2000&gt;=C$4)*('Diário 3º PA'!$B$4:$B$2000&lt;=EOMONTH(C$4,0))*('Diário 3º PA'!$F$4:$F$2000)*(IF(Resumo!$Q$5="",1,'Diário 3º PA'!$O$4:$O$2000=Resumo!$Q$5)))
+SUMPRODUCT(('Diário 4º PA'!$E$4:$E$2000='Analítico Cx.'!$B39)*('Diário 4º PA'!$B$4:$B$2000&gt;=C$4)*('Diário 4º PA'!$B$4:$B$2000&lt;=EOMONTH(C$4,0))*('Diário 4º PA'!$F$4:$F$2000)*(IF(Resumo!$Q$5="",1,'Diário 4º PA'!$O$4:$O$2000=Resumo!$Q$5)))</f>
        <v>51759.380000000041</v>
      </c>
      <c r="D39" s="199">
        <f t="array" ref="D39">SUMPRODUCT(('Diário 1º PA'!$E$4:$E$2977='Analítico Cx.'!$B39)*('Diário 1º PA'!$B$4:$B$2977&gt;=D$4)*('Diário 1º PA'!$B$4:$B$2977&lt;=EOMONTH(D$4,0))*('Diário 1º PA'!$F$4:$F$2977)*(IF(Resumo!$Q$5="",1,'Diário 1º PA'!$O$4:$O$2977=Resumo!$Q$5)))
+SUMPRODUCT(('Diário 2º PA'!$E$4:$E$2000='Analítico Cx.'!$B39)*('Diário 2º PA'!$B$4:$B$2000&gt;=D$4)*('Diário 2º PA'!$B$4:$B$2000&lt;=EOMONTH(D$4,0))*('Diário 2º PA'!$F$4:$F$2000)*(IF(Resumo!$Q$5="",1,'Diário 2º PA'!$O$4:$O$2000=Resumo!$Q$5)))
+SUMPRODUCT(('Diário 3º PA'!$E$4:$E$2000='Analítico Cx.'!$B39)*('Diário 3º PA'!$B$4:$B$2000&gt;=D$4)*('Diário 3º PA'!$B$4:$B$2000&lt;=EOMONTH(D$4,0))*('Diário 3º PA'!$F$4:$F$2000)*(IF(Resumo!$Q$5="",1,'Diário 3º PA'!$O$4:$O$2000=Resumo!$Q$5)))
+SUMPRODUCT(('Diário 4º PA'!$E$4:$E$2000='Analítico Cx.'!$B39)*('Diário 4º PA'!$B$4:$B$2000&gt;=D$4)*('Diário 4º PA'!$B$4:$B$2000&lt;=EOMONTH(D$4,0))*('Diário 4º PA'!$F$4:$F$2000)*(IF(Resumo!$Q$5="",1,'Diário 4º PA'!$O$4:$O$2000=Resumo!$Q$5)))</f>
        <v>7515.07</v>
      </c>
      <c r="E39" s="199">
        <f t="array" ref="E39">SUMPRODUCT(('Diário 1º PA'!$E$4:$E$2977='Analítico Cx.'!$B39)*('Diário 1º PA'!$B$4:$B$2977&gt;=E$4)*('Diário 1º PA'!$B$4:$B$2977&lt;=EOMONTH(E$4,0))*('Diário 1º PA'!$F$4:$F$2977)*(IF(Resumo!$Q$5="",1,'Diário 1º PA'!$O$4:$O$2977=Resumo!$Q$5)))
+SUMPRODUCT(('Diário 2º PA'!$E$4:$E$2000='Analítico Cx.'!$B39)*('Diário 2º PA'!$B$4:$B$2000&gt;=E$4)*('Diário 2º PA'!$B$4:$B$2000&lt;=EOMONTH(E$4,0))*('Diário 2º PA'!$F$4:$F$2000)*(IF(Resumo!$Q$5="",1,'Diário 2º PA'!$O$4:$O$2000=Resumo!$Q$5)))
+SUMPRODUCT(('Diário 3º PA'!$E$4:$E$2000='Analítico Cx.'!$B39)*('Diário 3º PA'!$B$4:$B$2000&gt;=E$4)*('Diário 3º PA'!$B$4:$B$2000&lt;=EOMONTH(E$4,0))*('Diário 3º PA'!$F$4:$F$2000)*(IF(Resumo!$Q$5="",1,'Diário 3º PA'!$O$4:$O$2000=Resumo!$Q$5)))
+SUMPRODUCT(('Diário 4º PA'!$E$4:$E$2000='Analítico Cx.'!$B39)*('Diário 4º PA'!$B$4:$B$2000&gt;=E$4)*('Diário 4º PA'!$B$4:$B$2000&lt;=EOMONTH(E$4,0))*('Diário 4º PA'!$F$4:$F$2000)*(IF(Resumo!$Q$5="",1,'Diário 4º PA'!$O$4:$O$2000=Resumo!$Q$5)))</f>
        <v>0</v>
      </c>
      <c r="F39" s="199">
        <f t="array" ref="F39">SUMPRODUCT(('Diário 1º PA'!$E$4:$E$2977='Analítico Cx.'!$B39)*('Diário 1º PA'!$B$4:$B$2977&gt;=F$4)*('Diário 1º PA'!$B$4:$B$2977&lt;=EOMONTH(F$4,0))*('Diário 1º PA'!$F$4:$F$2977)*(IF(Resumo!$Q$5="",1,'Diário 1º PA'!$O$4:$O$2977=Resumo!$Q$5)))
+SUMPRODUCT(('Diário 2º PA'!$E$4:$E$2000='Analítico Cx.'!$B39)*('Diário 2º PA'!$B$4:$B$2000&gt;=F$4)*('Diário 2º PA'!$B$4:$B$2000&lt;=EOMONTH(F$4,0))*('Diário 2º PA'!$F$4:$F$2000)*(IF(Resumo!$Q$5="",1,'Diário 2º PA'!$O$4:$O$2000=Resumo!$Q$5)))
+SUMPRODUCT(('Diário 3º PA'!$E$4:$E$2000='Analítico Cx.'!$B39)*('Diário 3º PA'!$B$4:$B$2000&gt;=F$4)*('Diário 3º PA'!$B$4:$B$2000&lt;=EOMONTH(F$4,0))*('Diário 3º PA'!$F$4:$F$2000)*(IF(Resumo!$Q$5="",1,'Diário 3º PA'!$O$4:$O$2000=Resumo!$Q$5)))
+SUMPRODUCT(('Diário 4º PA'!$E$4:$E$2000='Analítico Cx.'!$B39)*('Diário 4º PA'!$B$4:$B$2000&gt;=F$4)*('Diário 4º PA'!$B$4:$B$2000&lt;=EOMONTH(F$4,0))*('Diário 4º PA'!$F$4:$F$2000)*(IF(Resumo!$Q$5="",1,'Diário 4º PA'!$O$4:$O$2000=Resumo!$Q$5)))</f>
        <v>0</v>
      </c>
      <c r="G39" s="199">
        <f t="array" ref="G39">SUMPRODUCT(('Diário 1º PA'!$E$4:$E$2977='Analítico Cx.'!$B39)*('Diário 1º PA'!$B$4:$B$2977&gt;=G$4)*('Diário 1º PA'!$B$4:$B$2977&lt;=EOMONTH(G$4,0))*('Diário 1º PA'!$F$4:$F$2977)*(IF(Resumo!$Q$5="",1,'Diário 1º PA'!$O$4:$O$2977=Resumo!$Q$5)))
+SUMPRODUCT(('Diário 2º PA'!$E$4:$E$2000='Analítico Cx.'!$B39)*('Diário 2º PA'!$B$4:$B$2000&gt;=G$4)*('Diário 2º PA'!$B$4:$B$2000&lt;=EOMONTH(G$4,0))*('Diário 2º PA'!$F$4:$F$2000)*(IF(Resumo!$Q$5="",1,'Diário 2º PA'!$O$4:$O$2000=Resumo!$Q$5)))
+SUMPRODUCT(('Diário 3º PA'!$E$4:$E$2000='Analítico Cx.'!$B39)*('Diário 3º PA'!$B$4:$B$2000&gt;=G$4)*('Diário 3º PA'!$B$4:$B$2000&lt;=EOMONTH(G$4,0))*('Diário 3º PA'!$F$4:$F$2000)*(IF(Resumo!$Q$5="",1,'Diário 3º PA'!$O$4:$O$2000=Resumo!$Q$5)))
+SUMPRODUCT(('Diário 4º PA'!$E$4:$E$2000='Analítico Cx.'!$B39)*('Diário 4º PA'!$B$4:$B$2000&gt;=G$4)*('Diário 4º PA'!$B$4:$B$2000&lt;=EOMONTH(G$4,0))*('Diário 4º PA'!$F$4:$F$2000)*(IF(Resumo!$Q$5="",1,'Diário 4º PA'!$O$4:$O$2000=Resumo!$Q$5)))</f>
        <v>0</v>
      </c>
      <c r="H39" s="199">
        <f t="array" ref="H39">SUMPRODUCT(('Diário 1º PA'!$E$4:$E$2977='Analítico Cx.'!$B39)*('Diário 1º PA'!$B$4:$B$2977&gt;=H$4)*('Diário 1º PA'!$B$4:$B$2977&lt;=EOMONTH(H$4,0))*('Diário 1º PA'!$F$4:$F$2977)*(IF(Resumo!$Q$5="",1,'Diário 1º PA'!$O$4:$O$2977=Resumo!$Q$5)))
+SUMPRODUCT(('Diário 2º PA'!$E$4:$E$2000='Analítico Cx.'!$B39)*('Diário 2º PA'!$B$4:$B$2000&gt;=H$4)*('Diário 2º PA'!$B$4:$B$2000&lt;=EOMONTH(H$4,0))*('Diário 2º PA'!$F$4:$F$2000)*(IF(Resumo!$Q$5="",1,'Diário 2º PA'!$O$4:$O$2000=Resumo!$Q$5)))
+SUMPRODUCT(('Diário 3º PA'!$E$4:$E$2000='Analítico Cx.'!$B39)*('Diário 3º PA'!$B$4:$B$2000&gt;=H$4)*('Diário 3º PA'!$B$4:$B$2000&lt;=EOMONTH(H$4,0))*('Diário 3º PA'!$F$4:$F$2000)*(IF(Resumo!$Q$5="",1,'Diário 3º PA'!$O$4:$O$2000=Resumo!$Q$5)))
+SUMPRODUCT(('Diário 4º PA'!$E$4:$E$2000='Analítico Cx.'!$B39)*('Diário 4º PA'!$B$4:$B$2000&gt;=H$4)*('Diário 4º PA'!$B$4:$B$2000&lt;=EOMONTH(H$4,0))*('Diário 4º PA'!$F$4:$F$2000)*(IF(Resumo!$Q$5="",1,'Diário 4º PA'!$O$4:$O$2000=Resumo!$Q$5)))</f>
        <v>0</v>
      </c>
      <c r="I39" s="199">
        <f t="array" ref="I39">SUMPRODUCT(('Diário 1º PA'!$E$4:$E$2977='Analítico Cx.'!$B39)*('Diário 1º PA'!$B$4:$B$2977&gt;=I$4)*('Diário 1º PA'!$B$4:$B$2977&lt;=EOMONTH(I$4,0))*('Diário 1º PA'!$F$4:$F$2977)*(IF(Resumo!$Q$5="",1,'Diário 1º PA'!$O$4:$O$2977=Resumo!$Q$5)))
+SUMPRODUCT(('Diário 2º PA'!$E$4:$E$2000='Analítico Cx.'!$B39)*('Diário 2º PA'!$B$4:$B$2000&gt;=I$4)*('Diário 2º PA'!$B$4:$B$2000&lt;=EOMONTH(I$4,0))*('Diário 2º PA'!$F$4:$F$2000)*(IF(Resumo!$Q$5="",1,'Diário 2º PA'!$O$4:$O$2000=Resumo!$Q$5)))
+SUMPRODUCT(('Diário 3º PA'!$E$4:$E$2000='Analítico Cx.'!$B39)*('Diário 3º PA'!$B$4:$B$2000&gt;=I$4)*('Diário 3º PA'!$B$4:$B$2000&lt;=EOMONTH(I$4,0))*('Diário 3º PA'!$F$4:$F$2000)*(IF(Resumo!$Q$5="",1,'Diário 3º PA'!$O$4:$O$2000=Resumo!$Q$5)))
+SUMPRODUCT(('Diário 4º PA'!$E$4:$E$2000='Analítico Cx.'!$B39)*('Diário 4º PA'!$B$4:$B$2000&gt;=I$4)*('Diário 4º PA'!$B$4:$B$2000&lt;=EOMONTH(I$4,0))*('Diário 4º PA'!$F$4:$F$2000)*(IF(Resumo!$Q$5="",1,'Diário 4º PA'!$O$4:$O$2000=Resumo!$Q$5)))</f>
        <v>0</v>
      </c>
      <c r="J39" s="199">
        <f t="array" ref="J39">SUMPRODUCT(('Diário 1º PA'!$E$4:$E$2977='Analítico Cx.'!$B39)*('Diário 1º PA'!$B$4:$B$2977&gt;=J$4)*('Diário 1º PA'!$B$4:$B$2977&lt;=EOMONTH(J$4,0))*('Diário 1º PA'!$F$4:$F$2977)*(IF(Resumo!$Q$5="",1,'Diário 1º PA'!$O$4:$O$2977=Resumo!$Q$5)))
+SUMPRODUCT(('Diário 2º PA'!$E$4:$E$2000='Analítico Cx.'!$B39)*('Diário 2º PA'!$B$4:$B$2000&gt;=J$4)*('Diário 2º PA'!$B$4:$B$2000&lt;=EOMONTH(J$4,0))*('Diário 2º PA'!$F$4:$F$2000)*(IF(Resumo!$Q$5="",1,'Diário 2º PA'!$O$4:$O$2000=Resumo!$Q$5)))
+SUMPRODUCT(('Diário 3º PA'!$E$4:$E$2000='Analítico Cx.'!$B39)*('Diário 3º PA'!$B$4:$B$2000&gt;=J$4)*('Diário 3º PA'!$B$4:$B$2000&lt;=EOMONTH(J$4,0))*('Diário 3º PA'!$F$4:$F$2000)*(IF(Resumo!$Q$5="",1,'Diário 3º PA'!$O$4:$O$2000=Resumo!$Q$5)))
+SUMPRODUCT(('Diário 4º PA'!$E$4:$E$2000='Analítico Cx.'!$B39)*('Diário 4º PA'!$B$4:$B$2000&gt;=J$4)*('Diário 4º PA'!$B$4:$B$2000&lt;=EOMONTH(J$4,0))*('Diário 4º PA'!$F$4:$F$2000)*(IF(Resumo!$Q$5="",1,'Diário 4º PA'!$O$4:$O$2000=Resumo!$Q$5)))</f>
        <v>0</v>
      </c>
      <c r="K39" s="199">
        <f t="array" ref="K39">SUMPRODUCT(('Diário 1º PA'!$E$4:$E$2977='Analítico Cx.'!$B39)*('Diário 1º PA'!$B$4:$B$2977&gt;=K$4)*('Diário 1º PA'!$B$4:$B$2977&lt;=EOMONTH(K$4,0))*('Diário 1º PA'!$F$4:$F$2977)*(IF(Resumo!$Q$5="",1,'Diário 1º PA'!$O$4:$O$2977=Resumo!$Q$5)))
+SUMPRODUCT(('Diário 2º PA'!$E$4:$E$2000='Analítico Cx.'!$B39)*('Diário 2º PA'!$B$4:$B$2000&gt;=K$4)*('Diário 2º PA'!$B$4:$B$2000&lt;=EOMONTH(K$4,0))*('Diário 2º PA'!$F$4:$F$2000)*(IF(Resumo!$Q$5="",1,'Diário 2º PA'!$O$4:$O$2000=Resumo!$Q$5)))
+SUMPRODUCT(('Diário 3º PA'!$E$4:$E$2000='Analítico Cx.'!$B39)*('Diário 3º PA'!$B$4:$B$2000&gt;=K$4)*('Diário 3º PA'!$B$4:$B$2000&lt;=EOMONTH(K$4,0))*('Diário 3º PA'!$F$4:$F$2000)*(IF(Resumo!$Q$5="",1,'Diário 3º PA'!$O$4:$O$2000=Resumo!$Q$5)))
+SUMPRODUCT(('Diário 4º PA'!$E$4:$E$2000='Analítico Cx.'!$B39)*('Diário 4º PA'!$B$4:$B$2000&gt;=K$4)*('Diário 4º PA'!$B$4:$B$2000&lt;=EOMONTH(K$4,0))*('Diário 4º PA'!$F$4:$F$2000)*(IF(Resumo!$Q$5="",1,'Diário 4º PA'!$O$4:$O$2000=Resumo!$Q$5)))</f>
        <v>0</v>
      </c>
      <c r="L39" s="199">
        <f t="array" ref="L39">SUMPRODUCT(('Diário 1º PA'!$E$4:$E$2977='Analítico Cx.'!$B39)*('Diário 1º PA'!$B$4:$B$2977&gt;=L$4)*('Diário 1º PA'!$B$4:$B$2977&lt;=EOMONTH(L$4,0))*('Diário 1º PA'!$F$4:$F$2977)*(IF(Resumo!$Q$5="",1,'Diário 1º PA'!$O$4:$O$2977=Resumo!$Q$5)))
+SUMPRODUCT(('Diário 2º PA'!$E$4:$E$2000='Analítico Cx.'!$B39)*('Diário 2º PA'!$B$4:$B$2000&gt;=L$4)*('Diário 2º PA'!$B$4:$B$2000&lt;=EOMONTH(L$4,0))*('Diário 2º PA'!$F$4:$F$2000)*(IF(Resumo!$Q$5="",1,'Diário 2º PA'!$O$4:$O$2000=Resumo!$Q$5)))
+SUMPRODUCT(('Diário 3º PA'!$E$4:$E$2000='Analítico Cx.'!$B39)*('Diário 3º PA'!$B$4:$B$2000&gt;=L$4)*('Diário 3º PA'!$B$4:$B$2000&lt;=EOMONTH(L$4,0))*('Diário 3º PA'!$F$4:$F$2000)*(IF(Resumo!$Q$5="",1,'Diário 3º PA'!$O$4:$O$2000=Resumo!$Q$5)))
+SUMPRODUCT(('Diário 4º PA'!$E$4:$E$2000='Analítico Cx.'!$B39)*('Diário 4º PA'!$B$4:$B$2000&gt;=L$4)*('Diário 4º PA'!$B$4:$B$2000&lt;=EOMONTH(L$4,0))*('Diário 4º PA'!$F$4:$F$2000)*(IF(Resumo!$Q$5="",1,'Diário 4º PA'!$O$4:$O$2000=Resumo!$Q$5)))</f>
        <v>0</v>
      </c>
      <c r="M39" s="199">
        <f t="array" ref="M39">SUMPRODUCT(('Diário 1º PA'!$E$4:$E$2977='Analítico Cx.'!$B39)*('Diário 1º PA'!$B$4:$B$2977&gt;=M$4)*('Diário 1º PA'!$B$4:$B$2977&lt;=EOMONTH(M$4,0))*('Diário 1º PA'!$F$4:$F$2977)*(IF(Resumo!$Q$5="",1,'Diário 1º PA'!$O$4:$O$2977=Resumo!$Q$5)))
+SUMPRODUCT(('Diário 2º PA'!$E$4:$E$2000='Analítico Cx.'!$B39)*('Diário 2º PA'!$B$4:$B$2000&gt;=M$4)*('Diário 2º PA'!$B$4:$B$2000&lt;=EOMONTH(M$4,0))*('Diário 2º PA'!$F$4:$F$2000)*(IF(Resumo!$Q$5="",1,'Diário 2º PA'!$O$4:$O$2000=Resumo!$Q$5)))
+SUMPRODUCT(('Diário 3º PA'!$E$4:$E$2000='Analítico Cx.'!$B39)*('Diário 3º PA'!$B$4:$B$2000&gt;=M$4)*('Diário 3º PA'!$B$4:$B$2000&lt;=EOMONTH(M$4,0))*('Diário 3º PA'!$F$4:$F$2000)*(IF(Resumo!$Q$5="",1,'Diário 3º PA'!$O$4:$O$2000=Resumo!$Q$5)))
+SUMPRODUCT(('Diário 4º PA'!$E$4:$E$2000='Analítico Cx.'!$B39)*('Diário 4º PA'!$B$4:$B$2000&gt;=M$4)*('Diário 4º PA'!$B$4:$B$2000&lt;=EOMONTH(M$4,0))*('Diário 4º PA'!$F$4:$F$2000)*(IF(Resumo!$Q$5="",1,'Diário 4º PA'!$O$4:$O$2000=Resumo!$Q$5)))</f>
        <v>0</v>
      </c>
      <c r="N39" s="199">
        <f t="array" ref="N39">SUMPRODUCT(('Diário 1º PA'!$E$4:$E$2977='Analítico Cx.'!$B39)*('Diário 1º PA'!$B$4:$B$2977&gt;=N$4)*('Diário 1º PA'!$B$4:$B$2977&lt;=EOMONTH(N$4,0))*('Diário 1º PA'!$F$4:$F$2977)*(IF(Resumo!$Q$5="",1,'Diário 1º PA'!$O$4:$O$2977=Resumo!$Q$5)))
+SUMPRODUCT(('Diário 2º PA'!$E$4:$E$2000='Analítico Cx.'!$B39)*('Diário 2º PA'!$B$4:$B$2000&gt;=N$4)*('Diário 2º PA'!$B$4:$B$2000&lt;=EOMONTH(N$4,0))*('Diário 2º PA'!$F$4:$F$2000)*(IF(Resumo!$Q$5="",1,'Diário 2º PA'!$O$4:$O$2000=Resumo!$Q$5)))
+SUMPRODUCT(('Diário 3º PA'!$E$4:$E$2000='Analítico Cx.'!$B39)*('Diário 3º PA'!$B$4:$B$2000&gt;=N$4)*('Diário 3º PA'!$B$4:$B$2000&lt;=EOMONTH(N$4,0))*('Diário 3º PA'!$F$4:$F$2000)*(IF(Resumo!$Q$5="",1,'Diário 3º PA'!$O$4:$O$2000=Resumo!$Q$5)))
+SUMPRODUCT(('Diário 4º PA'!$E$4:$E$2000='Analítico Cx.'!$B39)*('Diário 4º PA'!$B$4:$B$2000&gt;=N$4)*('Diário 4º PA'!$B$4:$B$2000&lt;=EOMONTH(N$4,0))*('Diário 4º PA'!$F$4:$F$2000)*(IF(Resumo!$Q$5="",1,'Diário 4º PA'!$O$4:$O$2000=Resumo!$Q$5)))</f>
        <v>0</v>
      </c>
      <c r="O39" s="200">
        <f t="shared" si="7"/>
        <v>59274.450000000041</v>
      </c>
      <c r="P39" s="201">
        <f t="shared" si="8"/>
        <v>1.254254196215384E-2</v>
      </c>
      <c r="Q39" s="174"/>
      <c r="R39" s="174"/>
      <c r="S39" s="174"/>
      <c r="T39" s="174"/>
      <c r="U39" s="174"/>
      <c r="V39" s="174"/>
      <c r="W39" s="174"/>
      <c r="X39" s="174"/>
      <c r="Y39" s="174"/>
      <c r="Z39" s="174"/>
    </row>
    <row r="40" spans="1:26" ht="23.25" customHeight="1" x14ac:dyDescent="0.2">
      <c r="A40" s="220" t="s">
        <v>186</v>
      </c>
      <c r="B40" s="84" t="s">
        <v>187</v>
      </c>
      <c r="C40" s="199">
        <f t="array" ref="C40">SUMPRODUCT(('Diário 1º PA'!$E$4:$E$2977='Analítico Cx.'!$B40)*('Diário 1º PA'!$B$4:$B$2977&gt;=C$4)*('Diário 1º PA'!$B$4:$B$2977&lt;=EOMONTH(C$4,0))*('Diário 1º PA'!$F$4:$F$2977)*(IF(Resumo!$Q$5="",1,'Diário 1º PA'!$O$4:$O$2977=Resumo!$Q$5)))
+SUMPRODUCT(('Diário 2º PA'!$E$4:$E$2000='Analítico Cx.'!$B40)*('Diário 2º PA'!$B$4:$B$2000&gt;=C$4)*('Diário 2º PA'!$B$4:$B$2000&lt;=EOMONTH(C$4,0))*('Diário 2º PA'!$F$4:$F$2000)*(IF(Resumo!$Q$5="",1,'Diário 2º PA'!$O$4:$O$2000=Resumo!$Q$5)))
+SUMPRODUCT(('Diário 3º PA'!$E$4:$E$2000='Analítico Cx.'!$B40)*('Diário 3º PA'!$B$4:$B$2000&gt;=C$4)*('Diário 3º PA'!$B$4:$B$2000&lt;=EOMONTH(C$4,0))*('Diário 3º PA'!$F$4:$F$2000)*(IF(Resumo!$Q$5="",1,'Diário 3º PA'!$O$4:$O$2000=Resumo!$Q$5)))
+SUMPRODUCT(('Diário 4º PA'!$E$4:$E$2000='Analítico Cx.'!$B40)*('Diário 4º PA'!$B$4:$B$2000&gt;=C$4)*('Diário 4º PA'!$B$4:$B$2000&lt;=EOMONTH(C$4,0))*('Diário 4º PA'!$F$4:$F$2000)*(IF(Resumo!$Q$5="",1,'Diário 4º PA'!$O$4:$O$2000=Resumo!$Q$5)))</f>
        <v>0</v>
      </c>
      <c r="D40" s="199">
        <f t="array" ref="D40">SUMPRODUCT(('Diário 1º PA'!$E$4:$E$2977='Analítico Cx.'!$B40)*('Diário 1º PA'!$B$4:$B$2977&gt;=D$4)*('Diário 1º PA'!$B$4:$B$2977&lt;=EOMONTH(D$4,0))*('Diário 1º PA'!$F$4:$F$2977)*(IF(Resumo!$Q$5="",1,'Diário 1º PA'!$O$4:$O$2977=Resumo!$Q$5)))
+SUMPRODUCT(('Diário 2º PA'!$E$4:$E$2000='Analítico Cx.'!$B40)*('Diário 2º PA'!$B$4:$B$2000&gt;=D$4)*('Diário 2º PA'!$B$4:$B$2000&lt;=EOMONTH(D$4,0))*('Diário 2º PA'!$F$4:$F$2000)*(IF(Resumo!$Q$5="",1,'Diário 2º PA'!$O$4:$O$2000=Resumo!$Q$5)))
+SUMPRODUCT(('Diário 3º PA'!$E$4:$E$2000='Analítico Cx.'!$B40)*('Diário 3º PA'!$B$4:$B$2000&gt;=D$4)*('Diário 3º PA'!$B$4:$B$2000&lt;=EOMONTH(D$4,0))*('Diário 3º PA'!$F$4:$F$2000)*(IF(Resumo!$Q$5="",1,'Diário 3º PA'!$O$4:$O$2000=Resumo!$Q$5)))
+SUMPRODUCT(('Diário 4º PA'!$E$4:$E$2000='Analítico Cx.'!$B40)*('Diário 4º PA'!$B$4:$B$2000&gt;=D$4)*('Diário 4º PA'!$B$4:$B$2000&lt;=EOMONTH(D$4,0))*('Diário 4º PA'!$F$4:$F$2000)*(IF(Resumo!$Q$5="",1,'Diário 4º PA'!$O$4:$O$2000=Resumo!$Q$5)))</f>
        <v>0</v>
      </c>
      <c r="E40" s="199">
        <f t="array" ref="E40">SUMPRODUCT(('Diário 1º PA'!$E$4:$E$2977='Analítico Cx.'!$B40)*('Diário 1º PA'!$B$4:$B$2977&gt;=E$4)*('Diário 1º PA'!$B$4:$B$2977&lt;=EOMONTH(E$4,0))*('Diário 1º PA'!$F$4:$F$2977)*(IF(Resumo!$Q$5="",1,'Diário 1º PA'!$O$4:$O$2977=Resumo!$Q$5)))
+SUMPRODUCT(('Diário 2º PA'!$E$4:$E$2000='Analítico Cx.'!$B40)*('Diário 2º PA'!$B$4:$B$2000&gt;=E$4)*('Diário 2º PA'!$B$4:$B$2000&lt;=EOMONTH(E$4,0))*('Diário 2º PA'!$F$4:$F$2000)*(IF(Resumo!$Q$5="",1,'Diário 2º PA'!$O$4:$O$2000=Resumo!$Q$5)))
+SUMPRODUCT(('Diário 3º PA'!$E$4:$E$2000='Analítico Cx.'!$B40)*('Diário 3º PA'!$B$4:$B$2000&gt;=E$4)*('Diário 3º PA'!$B$4:$B$2000&lt;=EOMONTH(E$4,0))*('Diário 3º PA'!$F$4:$F$2000)*(IF(Resumo!$Q$5="",1,'Diário 3º PA'!$O$4:$O$2000=Resumo!$Q$5)))
+SUMPRODUCT(('Diário 4º PA'!$E$4:$E$2000='Analítico Cx.'!$B40)*('Diário 4º PA'!$B$4:$B$2000&gt;=E$4)*('Diário 4º PA'!$B$4:$B$2000&lt;=EOMONTH(E$4,0))*('Diário 4º PA'!$F$4:$F$2000)*(IF(Resumo!$Q$5="",1,'Diário 4º PA'!$O$4:$O$2000=Resumo!$Q$5)))</f>
        <v>0</v>
      </c>
      <c r="F40" s="199">
        <f t="array" ref="F40">SUMPRODUCT(('Diário 1º PA'!$E$4:$E$2977='Analítico Cx.'!$B40)*('Diário 1º PA'!$B$4:$B$2977&gt;=F$4)*('Diário 1º PA'!$B$4:$B$2977&lt;=EOMONTH(F$4,0))*('Diário 1º PA'!$F$4:$F$2977)*(IF(Resumo!$Q$5="",1,'Diário 1º PA'!$O$4:$O$2977=Resumo!$Q$5)))
+SUMPRODUCT(('Diário 2º PA'!$E$4:$E$2000='Analítico Cx.'!$B40)*('Diário 2º PA'!$B$4:$B$2000&gt;=F$4)*('Diário 2º PA'!$B$4:$B$2000&lt;=EOMONTH(F$4,0))*('Diário 2º PA'!$F$4:$F$2000)*(IF(Resumo!$Q$5="",1,'Diário 2º PA'!$O$4:$O$2000=Resumo!$Q$5)))
+SUMPRODUCT(('Diário 3º PA'!$E$4:$E$2000='Analítico Cx.'!$B40)*('Diário 3º PA'!$B$4:$B$2000&gt;=F$4)*('Diário 3º PA'!$B$4:$B$2000&lt;=EOMONTH(F$4,0))*('Diário 3º PA'!$F$4:$F$2000)*(IF(Resumo!$Q$5="",1,'Diário 3º PA'!$O$4:$O$2000=Resumo!$Q$5)))
+SUMPRODUCT(('Diário 4º PA'!$E$4:$E$2000='Analítico Cx.'!$B40)*('Diário 4º PA'!$B$4:$B$2000&gt;=F$4)*('Diário 4º PA'!$B$4:$B$2000&lt;=EOMONTH(F$4,0))*('Diário 4º PA'!$F$4:$F$2000)*(IF(Resumo!$Q$5="",1,'Diário 4º PA'!$O$4:$O$2000=Resumo!$Q$5)))</f>
        <v>0</v>
      </c>
      <c r="G40" s="199">
        <f t="array" ref="G40">SUMPRODUCT(('Diário 1º PA'!$E$4:$E$2977='Analítico Cx.'!$B40)*('Diário 1º PA'!$B$4:$B$2977&gt;=G$4)*('Diário 1º PA'!$B$4:$B$2977&lt;=EOMONTH(G$4,0))*('Diário 1º PA'!$F$4:$F$2977)*(IF(Resumo!$Q$5="",1,'Diário 1º PA'!$O$4:$O$2977=Resumo!$Q$5)))
+SUMPRODUCT(('Diário 2º PA'!$E$4:$E$2000='Analítico Cx.'!$B40)*('Diário 2º PA'!$B$4:$B$2000&gt;=G$4)*('Diário 2º PA'!$B$4:$B$2000&lt;=EOMONTH(G$4,0))*('Diário 2º PA'!$F$4:$F$2000)*(IF(Resumo!$Q$5="",1,'Diário 2º PA'!$O$4:$O$2000=Resumo!$Q$5)))
+SUMPRODUCT(('Diário 3º PA'!$E$4:$E$2000='Analítico Cx.'!$B40)*('Diário 3º PA'!$B$4:$B$2000&gt;=G$4)*('Diário 3º PA'!$B$4:$B$2000&lt;=EOMONTH(G$4,0))*('Diário 3º PA'!$F$4:$F$2000)*(IF(Resumo!$Q$5="",1,'Diário 3º PA'!$O$4:$O$2000=Resumo!$Q$5)))
+SUMPRODUCT(('Diário 4º PA'!$E$4:$E$2000='Analítico Cx.'!$B40)*('Diário 4º PA'!$B$4:$B$2000&gt;=G$4)*('Diário 4º PA'!$B$4:$B$2000&lt;=EOMONTH(G$4,0))*('Diário 4º PA'!$F$4:$F$2000)*(IF(Resumo!$Q$5="",1,'Diário 4º PA'!$O$4:$O$2000=Resumo!$Q$5)))</f>
        <v>0</v>
      </c>
      <c r="H40" s="199">
        <f t="array" ref="H40">SUMPRODUCT(('Diário 1º PA'!$E$4:$E$2977='Analítico Cx.'!$B40)*('Diário 1º PA'!$B$4:$B$2977&gt;=H$4)*('Diário 1º PA'!$B$4:$B$2977&lt;=EOMONTH(H$4,0))*('Diário 1º PA'!$F$4:$F$2977)*(IF(Resumo!$Q$5="",1,'Diário 1º PA'!$O$4:$O$2977=Resumo!$Q$5)))
+SUMPRODUCT(('Diário 2º PA'!$E$4:$E$2000='Analítico Cx.'!$B40)*('Diário 2º PA'!$B$4:$B$2000&gt;=H$4)*('Diário 2º PA'!$B$4:$B$2000&lt;=EOMONTH(H$4,0))*('Diário 2º PA'!$F$4:$F$2000)*(IF(Resumo!$Q$5="",1,'Diário 2º PA'!$O$4:$O$2000=Resumo!$Q$5)))
+SUMPRODUCT(('Diário 3º PA'!$E$4:$E$2000='Analítico Cx.'!$B40)*('Diário 3º PA'!$B$4:$B$2000&gt;=H$4)*('Diário 3º PA'!$B$4:$B$2000&lt;=EOMONTH(H$4,0))*('Diário 3º PA'!$F$4:$F$2000)*(IF(Resumo!$Q$5="",1,'Diário 3º PA'!$O$4:$O$2000=Resumo!$Q$5)))
+SUMPRODUCT(('Diário 4º PA'!$E$4:$E$2000='Analítico Cx.'!$B40)*('Diário 4º PA'!$B$4:$B$2000&gt;=H$4)*('Diário 4º PA'!$B$4:$B$2000&lt;=EOMONTH(H$4,0))*('Diário 4º PA'!$F$4:$F$2000)*(IF(Resumo!$Q$5="",1,'Diário 4º PA'!$O$4:$O$2000=Resumo!$Q$5)))</f>
        <v>0</v>
      </c>
      <c r="I40" s="199">
        <f t="array" ref="I40">SUMPRODUCT(('Diário 1º PA'!$E$4:$E$2977='Analítico Cx.'!$B40)*('Diário 1º PA'!$B$4:$B$2977&gt;=I$4)*('Diário 1º PA'!$B$4:$B$2977&lt;=EOMONTH(I$4,0))*('Diário 1º PA'!$F$4:$F$2977)*(IF(Resumo!$Q$5="",1,'Diário 1º PA'!$O$4:$O$2977=Resumo!$Q$5)))
+SUMPRODUCT(('Diário 2º PA'!$E$4:$E$2000='Analítico Cx.'!$B40)*('Diário 2º PA'!$B$4:$B$2000&gt;=I$4)*('Diário 2º PA'!$B$4:$B$2000&lt;=EOMONTH(I$4,0))*('Diário 2º PA'!$F$4:$F$2000)*(IF(Resumo!$Q$5="",1,'Diário 2º PA'!$O$4:$O$2000=Resumo!$Q$5)))
+SUMPRODUCT(('Diário 3º PA'!$E$4:$E$2000='Analítico Cx.'!$B40)*('Diário 3º PA'!$B$4:$B$2000&gt;=I$4)*('Diário 3º PA'!$B$4:$B$2000&lt;=EOMONTH(I$4,0))*('Diário 3º PA'!$F$4:$F$2000)*(IF(Resumo!$Q$5="",1,'Diário 3º PA'!$O$4:$O$2000=Resumo!$Q$5)))
+SUMPRODUCT(('Diário 4º PA'!$E$4:$E$2000='Analítico Cx.'!$B40)*('Diário 4º PA'!$B$4:$B$2000&gt;=I$4)*('Diário 4º PA'!$B$4:$B$2000&lt;=EOMONTH(I$4,0))*('Diário 4º PA'!$F$4:$F$2000)*(IF(Resumo!$Q$5="",1,'Diário 4º PA'!$O$4:$O$2000=Resumo!$Q$5)))</f>
        <v>0</v>
      </c>
      <c r="J40" s="199">
        <f t="array" ref="J40">SUMPRODUCT(('Diário 1º PA'!$E$4:$E$2977='Analítico Cx.'!$B40)*('Diário 1º PA'!$B$4:$B$2977&gt;=J$4)*('Diário 1º PA'!$B$4:$B$2977&lt;=EOMONTH(J$4,0))*('Diário 1º PA'!$F$4:$F$2977)*(IF(Resumo!$Q$5="",1,'Diário 1º PA'!$O$4:$O$2977=Resumo!$Q$5)))
+SUMPRODUCT(('Diário 2º PA'!$E$4:$E$2000='Analítico Cx.'!$B40)*('Diário 2º PA'!$B$4:$B$2000&gt;=J$4)*('Diário 2º PA'!$B$4:$B$2000&lt;=EOMONTH(J$4,0))*('Diário 2º PA'!$F$4:$F$2000)*(IF(Resumo!$Q$5="",1,'Diário 2º PA'!$O$4:$O$2000=Resumo!$Q$5)))
+SUMPRODUCT(('Diário 3º PA'!$E$4:$E$2000='Analítico Cx.'!$B40)*('Diário 3º PA'!$B$4:$B$2000&gt;=J$4)*('Diário 3º PA'!$B$4:$B$2000&lt;=EOMONTH(J$4,0))*('Diário 3º PA'!$F$4:$F$2000)*(IF(Resumo!$Q$5="",1,'Diário 3º PA'!$O$4:$O$2000=Resumo!$Q$5)))
+SUMPRODUCT(('Diário 4º PA'!$E$4:$E$2000='Analítico Cx.'!$B40)*('Diário 4º PA'!$B$4:$B$2000&gt;=J$4)*('Diário 4º PA'!$B$4:$B$2000&lt;=EOMONTH(J$4,0))*('Diário 4º PA'!$F$4:$F$2000)*(IF(Resumo!$Q$5="",1,'Diário 4º PA'!$O$4:$O$2000=Resumo!$Q$5)))</f>
        <v>0</v>
      </c>
      <c r="K40" s="199">
        <f t="array" ref="K40">SUMPRODUCT(('Diário 1º PA'!$E$4:$E$2977='Analítico Cx.'!$B40)*('Diário 1º PA'!$B$4:$B$2977&gt;=K$4)*('Diário 1º PA'!$B$4:$B$2977&lt;=EOMONTH(K$4,0))*('Diário 1º PA'!$F$4:$F$2977)*(IF(Resumo!$Q$5="",1,'Diário 1º PA'!$O$4:$O$2977=Resumo!$Q$5)))
+SUMPRODUCT(('Diário 2º PA'!$E$4:$E$2000='Analítico Cx.'!$B40)*('Diário 2º PA'!$B$4:$B$2000&gt;=K$4)*('Diário 2º PA'!$B$4:$B$2000&lt;=EOMONTH(K$4,0))*('Diário 2º PA'!$F$4:$F$2000)*(IF(Resumo!$Q$5="",1,'Diário 2º PA'!$O$4:$O$2000=Resumo!$Q$5)))
+SUMPRODUCT(('Diário 3º PA'!$E$4:$E$2000='Analítico Cx.'!$B40)*('Diário 3º PA'!$B$4:$B$2000&gt;=K$4)*('Diário 3º PA'!$B$4:$B$2000&lt;=EOMONTH(K$4,0))*('Diário 3º PA'!$F$4:$F$2000)*(IF(Resumo!$Q$5="",1,'Diário 3º PA'!$O$4:$O$2000=Resumo!$Q$5)))
+SUMPRODUCT(('Diário 4º PA'!$E$4:$E$2000='Analítico Cx.'!$B40)*('Diário 4º PA'!$B$4:$B$2000&gt;=K$4)*('Diário 4º PA'!$B$4:$B$2000&lt;=EOMONTH(K$4,0))*('Diário 4º PA'!$F$4:$F$2000)*(IF(Resumo!$Q$5="",1,'Diário 4º PA'!$O$4:$O$2000=Resumo!$Q$5)))</f>
        <v>0</v>
      </c>
      <c r="L40" s="199">
        <f t="array" ref="L40">SUMPRODUCT(('Diário 1º PA'!$E$4:$E$2977='Analítico Cx.'!$B40)*('Diário 1º PA'!$B$4:$B$2977&gt;=L$4)*('Diário 1º PA'!$B$4:$B$2977&lt;=EOMONTH(L$4,0))*('Diário 1º PA'!$F$4:$F$2977)*(IF(Resumo!$Q$5="",1,'Diário 1º PA'!$O$4:$O$2977=Resumo!$Q$5)))
+SUMPRODUCT(('Diário 2º PA'!$E$4:$E$2000='Analítico Cx.'!$B40)*('Diário 2º PA'!$B$4:$B$2000&gt;=L$4)*('Diário 2º PA'!$B$4:$B$2000&lt;=EOMONTH(L$4,0))*('Diário 2º PA'!$F$4:$F$2000)*(IF(Resumo!$Q$5="",1,'Diário 2º PA'!$O$4:$O$2000=Resumo!$Q$5)))
+SUMPRODUCT(('Diário 3º PA'!$E$4:$E$2000='Analítico Cx.'!$B40)*('Diário 3º PA'!$B$4:$B$2000&gt;=L$4)*('Diário 3º PA'!$B$4:$B$2000&lt;=EOMONTH(L$4,0))*('Diário 3º PA'!$F$4:$F$2000)*(IF(Resumo!$Q$5="",1,'Diário 3º PA'!$O$4:$O$2000=Resumo!$Q$5)))
+SUMPRODUCT(('Diário 4º PA'!$E$4:$E$2000='Analítico Cx.'!$B40)*('Diário 4º PA'!$B$4:$B$2000&gt;=L$4)*('Diário 4º PA'!$B$4:$B$2000&lt;=EOMONTH(L$4,0))*('Diário 4º PA'!$F$4:$F$2000)*(IF(Resumo!$Q$5="",1,'Diário 4º PA'!$O$4:$O$2000=Resumo!$Q$5)))</f>
        <v>0</v>
      </c>
      <c r="M40" s="199">
        <f t="array" ref="M40">SUMPRODUCT(('Diário 1º PA'!$E$4:$E$2977='Analítico Cx.'!$B40)*('Diário 1º PA'!$B$4:$B$2977&gt;=M$4)*('Diário 1º PA'!$B$4:$B$2977&lt;=EOMONTH(M$4,0))*('Diário 1º PA'!$F$4:$F$2977)*(IF(Resumo!$Q$5="",1,'Diário 1º PA'!$O$4:$O$2977=Resumo!$Q$5)))
+SUMPRODUCT(('Diário 2º PA'!$E$4:$E$2000='Analítico Cx.'!$B40)*('Diário 2º PA'!$B$4:$B$2000&gt;=M$4)*('Diário 2º PA'!$B$4:$B$2000&lt;=EOMONTH(M$4,0))*('Diário 2º PA'!$F$4:$F$2000)*(IF(Resumo!$Q$5="",1,'Diário 2º PA'!$O$4:$O$2000=Resumo!$Q$5)))
+SUMPRODUCT(('Diário 3º PA'!$E$4:$E$2000='Analítico Cx.'!$B40)*('Diário 3º PA'!$B$4:$B$2000&gt;=M$4)*('Diário 3º PA'!$B$4:$B$2000&lt;=EOMONTH(M$4,0))*('Diário 3º PA'!$F$4:$F$2000)*(IF(Resumo!$Q$5="",1,'Diário 3º PA'!$O$4:$O$2000=Resumo!$Q$5)))
+SUMPRODUCT(('Diário 4º PA'!$E$4:$E$2000='Analítico Cx.'!$B40)*('Diário 4º PA'!$B$4:$B$2000&gt;=M$4)*('Diário 4º PA'!$B$4:$B$2000&lt;=EOMONTH(M$4,0))*('Diário 4º PA'!$F$4:$F$2000)*(IF(Resumo!$Q$5="",1,'Diário 4º PA'!$O$4:$O$2000=Resumo!$Q$5)))</f>
        <v>0</v>
      </c>
      <c r="N40" s="199">
        <f t="array" ref="N40">SUMPRODUCT(('Diário 1º PA'!$E$4:$E$2977='Analítico Cx.'!$B40)*('Diário 1º PA'!$B$4:$B$2977&gt;=N$4)*('Diário 1º PA'!$B$4:$B$2977&lt;=EOMONTH(N$4,0))*('Diário 1º PA'!$F$4:$F$2977)*(IF(Resumo!$Q$5="",1,'Diário 1º PA'!$O$4:$O$2977=Resumo!$Q$5)))
+SUMPRODUCT(('Diário 2º PA'!$E$4:$E$2000='Analítico Cx.'!$B40)*('Diário 2º PA'!$B$4:$B$2000&gt;=N$4)*('Diário 2º PA'!$B$4:$B$2000&lt;=EOMONTH(N$4,0))*('Diário 2º PA'!$F$4:$F$2000)*(IF(Resumo!$Q$5="",1,'Diário 2º PA'!$O$4:$O$2000=Resumo!$Q$5)))
+SUMPRODUCT(('Diário 3º PA'!$E$4:$E$2000='Analítico Cx.'!$B40)*('Diário 3º PA'!$B$4:$B$2000&gt;=N$4)*('Diário 3º PA'!$B$4:$B$2000&lt;=EOMONTH(N$4,0))*('Diário 3º PA'!$F$4:$F$2000)*(IF(Resumo!$Q$5="",1,'Diário 3º PA'!$O$4:$O$2000=Resumo!$Q$5)))
+SUMPRODUCT(('Diário 4º PA'!$E$4:$E$2000='Analítico Cx.'!$B40)*('Diário 4º PA'!$B$4:$B$2000&gt;=N$4)*('Diário 4º PA'!$B$4:$B$2000&lt;=EOMONTH(N$4,0))*('Diário 4º PA'!$F$4:$F$2000)*(IF(Resumo!$Q$5="",1,'Diário 4º PA'!$O$4:$O$2000=Resumo!$Q$5)))</f>
        <v>0</v>
      </c>
      <c r="O40" s="200">
        <f t="shared" si="7"/>
        <v>0</v>
      </c>
      <c r="P40" s="201">
        <f t="shared" si="8"/>
        <v>0</v>
      </c>
      <c r="Q40" s="174"/>
      <c r="R40" s="174"/>
      <c r="S40" s="174"/>
      <c r="T40" s="174"/>
      <c r="U40" s="174"/>
      <c r="V40" s="174"/>
      <c r="W40" s="174"/>
      <c r="X40" s="174"/>
      <c r="Y40" s="174"/>
      <c r="Z40" s="174"/>
    </row>
    <row r="41" spans="1:26" ht="23.25" customHeight="1" x14ac:dyDescent="0.2">
      <c r="A41" s="220" t="s">
        <v>188</v>
      </c>
      <c r="B41" s="84" t="s">
        <v>189</v>
      </c>
      <c r="C41" s="199">
        <f t="array" ref="C41">SUMPRODUCT(('Diário 1º PA'!$E$4:$E$2977='Analítico Cx.'!$B41)*('Diário 1º PA'!$B$4:$B$2977&gt;=C$4)*('Diário 1º PA'!$B$4:$B$2977&lt;=EOMONTH(C$4,0))*('Diário 1º PA'!$F$4:$F$2977)*(IF(Resumo!$Q$5="",1,'Diário 1º PA'!$O$4:$O$2977=Resumo!$Q$5)))
+SUMPRODUCT(('Diário 2º PA'!$E$4:$E$2000='Analítico Cx.'!$B41)*('Diário 2º PA'!$B$4:$B$2000&gt;=C$4)*('Diário 2º PA'!$B$4:$B$2000&lt;=EOMONTH(C$4,0))*('Diário 2º PA'!$F$4:$F$2000)*(IF(Resumo!$Q$5="",1,'Diário 2º PA'!$O$4:$O$2000=Resumo!$Q$5)))
+SUMPRODUCT(('Diário 3º PA'!$E$4:$E$2000='Analítico Cx.'!$B41)*('Diário 3º PA'!$B$4:$B$2000&gt;=C$4)*('Diário 3º PA'!$B$4:$B$2000&lt;=EOMONTH(C$4,0))*('Diário 3º PA'!$F$4:$F$2000)*(IF(Resumo!$Q$5="",1,'Diário 3º PA'!$O$4:$O$2000=Resumo!$Q$5)))
+SUMPRODUCT(('Diário 4º PA'!$E$4:$E$2000='Analítico Cx.'!$B41)*('Diário 4º PA'!$B$4:$B$2000&gt;=C$4)*('Diário 4º PA'!$B$4:$B$2000&lt;=EOMONTH(C$4,0))*('Diário 4º PA'!$F$4:$F$2000)*(IF(Resumo!$Q$5="",1,'Diário 4º PA'!$O$4:$O$2000=Resumo!$Q$5)))</f>
        <v>20434.61</v>
      </c>
      <c r="D41" s="199">
        <f t="array" ref="D41">SUMPRODUCT(('Diário 1º PA'!$E$4:$E$2977='Analítico Cx.'!$B41)*('Diário 1º PA'!$B$4:$B$2977&gt;=D$4)*('Diário 1º PA'!$B$4:$B$2977&lt;=EOMONTH(D$4,0))*('Diário 1º PA'!$F$4:$F$2977)*(IF(Resumo!$Q$5="",1,'Diário 1º PA'!$O$4:$O$2977=Resumo!$Q$5)))
+SUMPRODUCT(('Diário 2º PA'!$E$4:$E$2000='Analítico Cx.'!$B41)*('Diário 2º PA'!$B$4:$B$2000&gt;=D$4)*('Diário 2º PA'!$B$4:$B$2000&lt;=EOMONTH(D$4,0))*('Diário 2º PA'!$F$4:$F$2000)*(IF(Resumo!$Q$5="",1,'Diário 2º PA'!$O$4:$O$2000=Resumo!$Q$5)))
+SUMPRODUCT(('Diário 3º PA'!$E$4:$E$2000='Analítico Cx.'!$B41)*('Diário 3º PA'!$B$4:$B$2000&gt;=D$4)*('Diário 3º PA'!$B$4:$B$2000&lt;=EOMONTH(D$4,0))*('Diário 3º PA'!$F$4:$F$2000)*(IF(Resumo!$Q$5="",1,'Diário 3º PA'!$O$4:$O$2000=Resumo!$Q$5)))
+SUMPRODUCT(('Diário 4º PA'!$E$4:$E$2000='Analítico Cx.'!$B41)*('Diário 4º PA'!$B$4:$B$2000&gt;=D$4)*('Diário 4º PA'!$B$4:$B$2000&lt;=EOMONTH(D$4,0))*('Diário 4º PA'!$F$4:$F$2000)*(IF(Resumo!$Q$5="",1,'Diário 4º PA'!$O$4:$O$2000=Resumo!$Q$5)))</f>
        <v>10805.42</v>
      </c>
      <c r="E41" s="199">
        <f t="array" ref="E41">SUMPRODUCT(('Diário 1º PA'!$E$4:$E$2977='Analítico Cx.'!$B41)*('Diário 1º PA'!$B$4:$B$2977&gt;=E$4)*('Diário 1º PA'!$B$4:$B$2977&lt;=EOMONTH(E$4,0))*('Diário 1º PA'!$F$4:$F$2977)*(IF(Resumo!$Q$5="",1,'Diário 1º PA'!$O$4:$O$2977=Resumo!$Q$5)))
+SUMPRODUCT(('Diário 2º PA'!$E$4:$E$2000='Analítico Cx.'!$B41)*('Diário 2º PA'!$B$4:$B$2000&gt;=E$4)*('Diário 2º PA'!$B$4:$B$2000&lt;=EOMONTH(E$4,0))*('Diário 2º PA'!$F$4:$F$2000)*(IF(Resumo!$Q$5="",1,'Diário 2º PA'!$O$4:$O$2000=Resumo!$Q$5)))
+SUMPRODUCT(('Diário 3º PA'!$E$4:$E$2000='Analítico Cx.'!$B41)*('Diário 3º PA'!$B$4:$B$2000&gt;=E$4)*('Diário 3º PA'!$B$4:$B$2000&lt;=EOMONTH(E$4,0))*('Diário 3º PA'!$F$4:$F$2000)*(IF(Resumo!$Q$5="",1,'Diário 3º PA'!$O$4:$O$2000=Resumo!$Q$5)))
+SUMPRODUCT(('Diário 4º PA'!$E$4:$E$2000='Analítico Cx.'!$B41)*('Diário 4º PA'!$B$4:$B$2000&gt;=E$4)*('Diário 4º PA'!$B$4:$B$2000&lt;=EOMONTH(E$4,0))*('Diário 4º PA'!$F$4:$F$2000)*(IF(Resumo!$Q$5="",1,'Diário 4º PA'!$O$4:$O$2000=Resumo!$Q$5)))</f>
        <v>11002.210000000001</v>
      </c>
      <c r="F41" s="199">
        <f t="array" ref="F41">SUMPRODUCT(('Diário 1º PA'!$E$4:$E$2977='Analítico Cx.'!$B41)*('Diário 1º PA'!$B$4:$B$2977&gt;=F$4)*('Diário 1º PA'!$B$4:$B$2977&lt;=EOMONTH(F$4,0))*('Diário 1º PA'!$F$4:$F$2977)*(IF(Resumo!$Q$5="",1,'Diário 1º PA'!$O$4:$O$2977=Resumo!$Q$5)))
+SUMPRODUCT(('Diário 2º PA'!$E$4:$E$2000='Analítico Cx.'!$B41)*('Diário 2º PA'!$B$4:$B$2000&gt;=F$4)*('Diário 2º PA'!$B$4:$B$2000&lt;=EOMONTH(F$4,0))*('Diário 2º PA'!$F$4:$F$2000)*(IF(Resumo!$Q$5="",1,'Diário 2º PA'!$O$4:$O$2000=Resumo!$Q$5)))
+SUMPRODUCT(('Diário 3º PA'!$E$4:$E$2000='Analítico Cx.'!$B41)*('Diário 3º PA'!$B$4:$B$2000&gt;=F$4)*('Diário 3º PA'!$B$4:$B$2000&lt;=EOMONTH(F$4,0))*('Diário 3º PA'!$F$4:$F$2000)*(IF(Resumo!$Q$5="",1,'Diário 3º PA'!$O$4:$O$2000=Resumo!$Q$5)))
+SUMPRODUCT(('Diário 4º PA'!$E$4:$E$2000='Analítico Cx.'!$B41)*('Diário 4º PA'!$B$4:$B$2000&gt;=F$4)*('Diário 4º PA'!$B$4:$B$2000&lt;=EOMONTH(F$4,0))*('Diário 4º PA'!$F$4:$F$2000)*(IF(Resumo!$Q$5="",1,'Diário 4º PA'!$O$4:$O$2000=Resumo!$Q$5)))</f>
        <v>0</v>
      </c>
      <c r="G41" s="199">
        <f t="array" ref="G41">SUMPRODUCT(('Diário 1º PA'!$E$4:$E$2977='Analítico Cx.'!$B41)*('Diário 1º PA'!$B$4:$B$2977&gt;=G$4)*('Diário 1º PA'!$B$4:$B$2977&lt;=EOMONTH(G$4,0))*('Diário 1º PA'!$F$4:$F$2977)*(IF(Resumo!$Q$5="",1,'Diário 1º PA'!$O$4:$O$2977=Resumo!$Q$5)))
+SUMPRODUCT(('Diário 2º PA'!$E$4:$E$2000='Analítico Cx.'!$B41)*('Diário 2º PA'!$B$4:$B$2000&gt;=G$4)*('Diário 2º PA'!$B$4:$B$2000&lt;=EOMONTH(G$4,0))*('Diário 2º PA'!$F$4:$F$2000)*(IF(Resumo!$Q$5="",1,'Diário 2º PA'!$O$4:$O$2000=Resumo!$Q$5)))
+SUMPRODUCT(('Diário 3º PA'!$E$4:$E$2000='Analítico Cx.'!$B41)*('Diário 3º PA'!$B$4:$B$2000&gt;=G$4)*('Diário 3º PA'!$B$4:$B$2000&lt;=EOMONTH(G$4,0))*('Diário 3º PA'!$F$4:$F$2000)*(IF(Resumo!$Q$5="",1,'Diário 3º PA'!$O$4:$O$2000=Resumo!$Q$5)))
+SUMPRODUCT(('Diário 4º PA'!$E$4:$E$2000='Analítico Cx.'!$B41)*('Diário 4º PA'!$B$4:$B$2000&gt;=G$4)*('Diário 4º PA'!$B$4:$B$2000&lt;=EOMONTH(G$4,0))*('Diário 4º PA'!$F$4:$F$2000)*(IF(Resumo!$Q$5="",1,'Diário 4º PA'!$O$4:$O$2000=Resumo!$Q$5)))</f>
        <v>0</v>
      </c>
      <c r="H41" s="199">
        <f t="array" ref="H41">SUMPRODUCT(('Diário 1º PA'!$E$4:$E$2977='Analítico Cx.'!$B41)*('Diário 1º PA'!$B$4:$B$2977&gt;=H$4)*('Diário 1º PA'!$B$4:$B$2977&lt;=EOMONTH(H$4,0))*('Diário 1º PA'!$F$4:$F$2977)*(IF(Resumo!$Q$5="",1,'Diário 1º PA'!$O$4:$O$2977=Resumo!$Q$5)))
+SUMPRODUCT(('Diário 2º PA'!$E$4:$E$2000='Analítico Cx.'!$B41)*('Diário 2º PA'!$B$4:$B$2000&gt;=H$4)*('Diário 2º PA'!$B$4:$B$2000&lt;=EOMONTH(H$4,0))*('Diário 2º PA'!$F$4:$F$2000)*(IF(Resumo!$Q$5="",1,'Diário 2º PA'!$O$4:$O$2000=Resumo!$Q$5)))
+SUMPRODUCT(('Diário 3º PA'!$E$4:$E$2000='Analítico Cx.'!$B41)*('Diário 3º PA'!$B$4:$B$2000&gt;=H$4)*('Diário 3º PA'!$B$4:$B$2000&lt;=EOMONTH(H$4,0))*('Diário 3º PA'!$F$4:$F$2000)*(IF(Resumo!$Q$5="",1,'Diário 3º PA'!$O$4:$O$2000=Resumo!$Q$5)))
+SUMPRODUCT(('Diário 4º PA'!$E$4:$E$2000='Analítico Cx.'!$B41)*('Diário 4º PA'!$B$4:$B$2000&gt;=H$4)*('Diário 4º PA'!$B$4:$B$2000&lt;=EOMONTH(H$4,0))*('Diário 4º PA'!$F$4:$F$2000)*(IF(Resumo!$Q$5="",1,'Diário 4º PA'!$O$4:$O$2000=Resumo!$Q$5)))</f>
        <v>0</v>
      </c>
      <c r="I41" s="199">
        <f t="array" ref="I41">SUMPRODUCT(('Diário 1º PA'!$E$4:$E$2977='Analítico Cx.'!$B41)*('Diário 1º PA'!$B$4:$B$2977&gt;=I$4)*('Diário 1º PA'!$B$4:$B$2977&lt;=EOMONTH(I$4,0))*('Diário 1º PA'!$F$4:$F$2977)*(IF(Resumo!$Q$5="",1,'Diário 1º PA'!$O$4:$O$2977=Resumo!$Q$5)))
+SUMPRODUCT(('Diário 2º PA'!$E$4:$E$2000='Analítico Cx.'!$B41)*('Diário 2º PA'!$B$4:$B$2000&gt;=I$4)*('Diário 2º PA'!$B$4:$B$2000&lt;=EOMONTH(I$4,0))*('Diário 2º PA'!$F$4:$F$2000)*(IF(Resumo!$Q$5="",1,'Diário 2º PA'!$O$4:$O$2000=Resumo!$Q$5)))
+SUMPRODUCT(('Diário 3º PA'!$E$4:$E$2000='Analítico Cx.'!$B41)*('Diário 3º PA'!$B$4:$B$2000&gt;=I$4)*('Diário 3º PA'!$B$4:$B$2000&lt;=EOMONTH(I$4,0))*('Diário 3º PA'!$F$4:$F$2000)*(IF(Resumo!$Q$5="",1,'Diário 3º PA'!$O$4:$O$2000=Resumo!$Q$5)))
+SUMPRODUCT(('Diário 4º PA'!$E$4:$E$2000='Analítico Cx.'!$B41)*('Diário 4º PA'!$B$4:$B$2000&gt;=I$4)*('Diário 4º PA'!$B$4:$B$2000&lt;=EOMONTH(I$4,0))*('Diário 4º PA'!$F$4:$F$2000)*(IF(Resumo!$Q$5="",1,'Diário 4º PA'!$O$4:$O$2000=Resumo!$Q$5)))</f>
        <v>0</v>
      </c>
      <c r="J41" s="199">
        <f t="array" ref="J41">SUMPRODUCT(('Diário 1º PA'!$E$4:$E$2977='Analítico Cx.'!$B41)*('Diário 1º PA'!$B$4:$B$2977&gt;=J$4)*('Diário 1º PA'!$B$4:$B$2977&lt;=EOMONTH(J$4,0))*('Diário 1º PA'!$F$4:$F$2977)*(IF(Resumo!$Q$5="",1,'Diário 1º PA'!$O$4:$O$2977=Resumo!$Q$5)))
+SUMPRODUCT(('Diário 2º PA'!$E$4:$E$2000='Analítico Cx.'!$B41)*('Diário 2º PA'!$B$4:$B$2000&gt;=J$4)*('Diário 2º PA'!$B$4:$B$2000&lt;=EOMONTH(J$4,0))*('Diário 2º PA'!$F$4:$F$2000)*(IF(Resumo!$Q$5="",1,'Diário 2º PA'!$O$4:$O$2000=Resumo!$Q$5)))
+SUMPRODUCT(('Diário 3º PA'!$E$4:$E$2000='Analítico Cx.'!$B41)*('Diário 3º PA'!$B$4:$B$2000&gt;=J$4)*('Diário 3º PA'!$B$4:$B$2000&lt;=EOMONTH(J$4,0))*('Diário 3º PA'!$F$4:$F$2000)*(IF(Resumo!$Q$5="",1,'Diário 3º PA'!$O$4:$O$2000=Resumo!$Q$5)))
+SUMPRODUCT(('Diário 4º PA'!$E$4:$E$2000='Analítico Cx.'!$B41)*('Diário 4º PA'!$B$4:$B$2000&gt;=J$4)*('Diário 4º PA'!$B$4:$B$2000&lt;=EOMONTH(J$4,0))*('Diário 4º PA'!$F$4:$F$2000)*(IF(Resumo!$Q$5="",1,'Diário 4º PA'!$O$4:$O$2000=Resumo!$Q$5)))</f>
        <v>0</v>
      </c>
      <c r="K41" s="199">
        <f t="array" ref="K41">SUMPRODUCT(('Diário 1º PA'!$E$4:$E$2977='Analítico Cx.'!$B41)*('Diário 1º PA'!$B$4:$B$2977&gt;=K$4)*('Diário 1º PA'!$B$4:$B$2977&lt;=EOMONTH(K$4,0))*('Diário 1º PA'!$F$4:$F$2977)*(IF(Resumo!$Q$5="",1,'Diário 1º PA'!$O$4:$O$2977=Resumo!$Q$5)))
+SUMPRODUCT(('Diário 2º PA'!$E$4:$E$2000='Analítico Cx.'!$B41)*('Diário 2º PA'!$B$4:$B$2000&gt;=K$4)*('Diário 2º PA'!$B$4:$B$2000&lt;=EOMONTH(K$4,0))*('Diário 2º PA'!$F$4:$F$2000)*(IF(Resumo!$Q$5="",1,'Diário 2º PA'!$O$4:$O$2000=Resumo!$Q$5)))
+SUMPRODUCT(('Diário 3º PA'!$E$4:$E$2000='Analítico Cx.'!$B41)*('Diário 3º PA'!$B$4:$B$2000&gt;=K$4)*('Diário 3º PA'!$B$4:$B$2000&lt;=EOMONTH(K$4,0))*('Diário 3º PA'!$F$4:$F$2000)*(IF(Resumo!$Q$5="",1,'Diário 3º PA'!$O$4:$O$2000=Resumo!$Q$5)))
+SUMPRODUCT(('Diário 4º PA'!$E$4:$E$2000='Analítico Cx.'!$B41)*('Diário 4º PA'!$B$4:$B$2000&gt;=K$4)*('Diário 4º PA'!$B$4:$B$2000&lt;=EOMONTH(K$4,0))*('Diário 4º PA'!$F$4:$F$2000)*(IF(Resumo!$Q$5="",1,'Diário 4º PA'!$O$4:$O$2000=Resumo!$Q$5)))</f>
        <v>0</v>
      </c>
      <c r="L41" s="199">
        <f t="array" ref="L41">SUMPRODUCT(('Diário 1º PA'!$E$4:$E$2977='Analítico Cx.'!$B41)*('Diário 1º PA'!$B$4:$B$2977&gt;=L$4)*('Diário 1º PA'!$B$4:$B$2977&lt;=EOMONTH(L$4,0))*('Diário 1º PA'!$F$4:$F$2977)*(IF(Resumo!$Q$5="",1,'Diário 1º PA'!$O$4:$O$2977=Resumo!$Q$5)))
+SUMPRODUCT(('Diário 2º PA'!$E$4:$E$2000='Analítico Cx.'!$B41)*('Diário 2º PA'!$B$4:$B$2000&gt;=L$4)*('Diário 2º PA'!$B$4:$B$2000&lt;=EOMONTH(L$4,0))*('Diário 2º PA'!$F$4:$F$2000)*(IF(Resumo!$Q$5="",1,'Diário 2º PA'!$O$4:$O$2000=Resumo!$Q$5)))
+SUMPRODUCT(('Diário 3º PA'!$E$4:$E$2000='Analítico Cx.'!$B41)*('Diário 3º PA'!$B$4:$B$2000&gt;=L$4)*('Diário 3º PA'!$B$4:$B$2000&lt;=EOMONTH(L$4,0))*('Diário 3º PA'!$F$4:$F$2000)*(IF(Resumo!$Q$5="",1,'Diário 3º PA'!$O$4:$O$2000=Resumo!$Q$5)))
+SUMPRODUCT(('Diário 4º PA'!$E$4:$E$2000='Analítico Cx.'!$B41)*('Diário 4º PA'!$B$4:$B$2000&gt;=L$4)*('Diário 4º PA'!$B$4:$B$2000&lt;=EOMONTH(L$4,0))*('Diário 4º PA'!$F$4:$F$2000)*(IF(Resumo!$Q$5="",1,'Diário 4º PA'!$O$4:$O$2000=Resumo!$Q$5)))</f>
        <v>0</v>
      </c>
      <c r="M41" s="199">
        <f t="array" ref="M41">SUMPRODUCT(('Diário 1º PA'!$E$4:$E$2977='Analítico Cx.'!$B41)*('Diário 1º PA'!$B$4:$B$2977&gt;=M$4)*('Diário 1º PA'!$B$4:$B$2977&lt;=EOMONTH(M$4,0))*('Diário 1º PA'!$F$4:$F$2977)*(IF(Resumo!$Q$5="",1,'Diário 1º PA'!$O$4:$O$2977=Resumo!$Q$5)))
+SUMPRODUCT(('Diário 2º PA'!$E$4:$E$2000='Analítico Cx.'!$B41)*('Diário 2º PA'!$B$4:$B$2000&gt;=M$4)*('Diário 2º PA'!$B$4:$B$2000&lt;=EOMONTH(M$4,0))*('Diário 2º PA'!$F$4:$F$2000)*(IF(Resumo!$Q$5="",1,'Diário 2º PA'!$O$4:$O$2000=Resumo!$Q$5)))
+SUMPRODUCT(('Diário 3º PA'!$E$4:$E$2000='Analítico Cx.'!$B41)*('Diário 3º PA'!$B$4:$B$2000&gt;=M$4)*('Diário 3º PA'!$B$4:$B$2000&lt;=EOMONTH(M$4,0))*('Diário 3º PA'!$F$4:$F$2000)*(IF(Resumo!$Q$5="",1,'Diário 3º PA'!$O$4:$O$2000=Resumo!$Q$5)))
+SUMPRODUCT(('Diário 4º PA'!$E$4:$E$2000='Analítico Cx.'!$B41)*('Diário 4º PA'!$B$4:$B$2000&gt;=M$4)*('Diário 4º PA'!$B$4:$B$2000&lt;=EOMONTH(M$4,0))*('Diário 4º PA'!$F$4:$F$2000)*(IF(Resumo!$Q$5="",1,'Diário 4º PA'!$O$4:$O$2000=Resumo!$Q$5)))</f>
        <v>0</v>
      </c>
      <c r="N41" s="199">
        <f t="array" ref="N41">SUMPRODUCT(('Diário 1º PA'!$E$4:$E$2977='Analítico Cx.'!$B41)*('Diário 1º PA'!$B$4:$B$2977&gt;=N$4)*('Diário 1º PA'!$B$4:$B$2977&lt;=EOMONTH(N$4,0))*('Diário 1º PA'!$F$4:$F$2977)*(IF(Resumo!$Q$5="",1,'Diário 1º PA'!$O$4:$O$2977=Resumo!$Q$5)))
+SUMPRODUCT(('Diário 2º PA'!$E$4:$E$2000='Analítico Cx.'!$B41)*('Diário 2º PA'!$B$4:$B$2000&gt;=N$4)*('Diário 2º PA'!$B$4:$B$2000&lt;=EOMONTH(N$4,0))*('Diário 2º PA'!$F$4:$F$2000)*(IF(Resumo!$Q$5="",1,'Diário 2º PA'!$O$4:$O$2000=Resumo!$Q$5)))
+SUMPRODUCT(('Diário 3º PA'!$E$4:$E$2000='Analítico Cx.'!$B41)*('Diário 3º PA'!$B$4:$B$2000&gt;=N$4)*('Diário 3º PA'!$B$4:$B$2000&lt;=EOMONTH(N$4,0))*('Diário 3º PA'!$F$4:$F$2000)*(IF(Resumo!$Q$5="",1,'Diário 3º PA'!$O$4:$O$2000=Resumo!$Q$5)))
+SUMPRODUCT(('Diário 4º PA'!$E$4:$E$2000='Analítico Cx.'!$B41)*('Diário 4º PA'!$B$4:$B$2000&gt;=N$4)*('Diário 4º PA'!$B$4:$B$2000&lt;=EOMONTH(N$4,0))*('Diário 4º PA'!$F$4:$F$2000)*(IF(Resumo!$Q$5="",1,'Diário 4º PA'!$O$4:$O$2000=Resumo!$Q$5)))</f>
        <v>0</v>
      </c>
      <c r="O41" s="200">
        <f t="shared" si="7"/>
        <v>42242.239999999998</v>
      </c>
      <c r="P41" s="201">
        <f t="shared" si="8"/>
        <v>8.9385066883855193E-3</v>
      </c>
      <c r="Q41" s="174"/>
      <c r="R41" s="174"/>
      <c r="S41" s="174"/>
      <c r="T41" s="174"/>
      <c r="U41" s="174"/>
      <c r="V41" s="174"/>
      <c r="W41" s="174"/>
      <c r="X41" s="174"/>
      <c r="Y41" s="174"/>
      <c r="Z41" s="174"/>
    </row>
    <row r="42" spans="1:26" ht="23.25" customHeight="1" x14ac:dyDescent="0.2">
      <c r="A42" s="220" t="s">
        <v>190</v>
      </c>
      <c r="B42" s="84" t="s">
        <v>191</v>
      </c>
      <c r="C42" s="199">
        <f t="array" ref="C42">SUMPRODUCT(('Diário 1º PA'!$E$4:$E$2977='Analítico Cx.'!$B42)*('Diário 1º PA'!$B$4:$B$2977&gt;=C$4)*('Diário 1º PA'!$B$4:$B$2977&lt;=EOMONTH(C$4,0))*('Diário 1º PA'!$F$4:$F$2977)*(IF(Resumo!$Q$5="",1,'Diário 1º PA'!$O$4:$O$2977=Resumo!$Q$5)))
+SUMPRODUCT(('Diário 2º PA'!$E$4:$E$2000='Analítico Cx.'!$B42)*('Diário 2º PA'!$B$4:$B$2000&gt;=C$4)*('Diário 2º PA'!$B$4:$B$2000&lt;=EOMONTH(C$4,0))*('Diário 2º PA'!$F$4:$F$2000)*(IF(Resumo!$Q$5="",1,'Diário 2º PA'!$O$4:$O$2000=Resumo!$Q$5)))
+SUMPRODUCT(('Diário 3º PA'!$E$4:$E$2000='Analítico Cx.'!$B42)*('Diário 3º PA'!$B$4:$B$2000&gt;=C$4)*('Diário 3º PA'!$B$4:$B$2000&lt;=EOMONTH(C$4,0))*('Diário 3º PA'!$F$4:$F$2000)*(IF(Resumo!$Q$5="",1,'Diário 3º PA'!$O$4:$O$2000=Resumo!$Q$5)))
+SUMPRODUCT(('Diário 4º PA'!$E$4:$E$2000='Analítico Cx.'!$B42)*('Diário 4º PA'!$B$4:$B$2000&gt;=C$4)*('Diário 4º PA'!$B$4:$B$2000&lt;=EOMONTH(C$4,0))*('Diário 4º PA'!$F$4:$F$2000)*(IF(Resumo!$Q$5="",1,'Diário 4º PA'!$O$4:$O$2000=Resumo!$Q$5)))</f>
        <v>1210.6399999999999</v>
      </c>
      <c r="D42" s="199">
        <f t="array" ref="D42">SUMPRODUCT(('Diário 1º PA'!$E$4:$E$2977='Analítico Cx.'!$B42)*('Diário 1º PA'!$B$4:$B$2977&gt;=D$4)*('Diário 1º PA'!$B$4:$B$2977&lt;=EOMONTH(D$4,0))*('Diário 1º PA'!$F$4:$F$2977)*(IF(Resumo!$Q$5="",1,'Diário 1º PA'!$O$4:$O$2977=Resumo!$Q$5)))
+SUMPRODUCT(('Diário 2º PA'!$E$4:$E$2000='Analítico Cx.'!$B42)*('Diário 2º PA'!$B$4:$B$2000&gt;=D$4)*('Diário 2º PA'!$B$4:$B$2000&lt;=EOMONTH(D$4,0))*('Diário 2º PA'!$F$4:$F$2000)*(IF(Resumo!$Q$5="",1,'Diário 2º PA'!$O$4:$O$2000=Resumo!$Q$5)))
+SUMPRODUCT(('Diário 3º PA'!$E$4:$E$2000='Analítico Cx.'!$B42)*('Diário 3º PA'!$B$4:$B$2000&gt;=D$4)*('Diário 3º PA'!$B$4:$B$2000&lt;=EOMONTH(D$4,0))*('Diário 3º PA'!$F$4:$F$2000)*(IF(Resumo!$Q$5="",1,'Diário 3º PA'!$O$4:$O$2000=Resumo!$Q$5)))
+SUMPRODUCT(('Diário 4º PA'!$E$4:$E$2000='Analítico Cx.'!$B42)*('Diário 4º PA'!$B$4:$B$2000&gt;=D$4)*('Diário 4º PA'!$B$4:$B$2000&lt;=EOMONTH(D$4,0))*('Diário 4º PA'!$F$4:$F$2000)*(IF(Resumo!$Q$5="",1,'Diário 4º PA'!$O$4:$O$2000=Resumo!$Q$5)))</f>
        <v>1252.9100000000001</v>
      </c>
      <c r="E42" s="199">
        <f t="array" ref="E42">SUMPRODUCT(('Diário 1º PA'!$E$4:$E$2977='Analítico Cx.'!$B42)*('Diário 1º PA'!$B$4:$B$2977&gt;=E$4)*('Diário 1º PA'!$B$4:$B$2977&lt;=EOMONTH(E$4,0))*('Diário 1º PA'!$F$4:$F$2977)*(IF(Resumo!$Q$5="",1,'Diário 1º PA'!$O$4:$O$2977=Resumo!$Q$5)))
+SUMPRODUCT(('Diário 2º PA'!$E$4:$E$2000='Analítico Cx.'!$B42)*('Diário 2º PA'!$B$4:$B$2000&gt;=E$4)*('Diário 2º PA'!$B$4:$B$2000&lt;=EOMONTH(E$4,0))*('Diário 2º PA'!$F$4:$F$2000)*(IF(Resumo!$Q$5="",1,'Diário 2º PA'!$O$4:$O$2000=Resumo!$Q$5)))
+SUMPRODUCT(('Diário 3º PA'!$E$4:$E$2000='Analítico Cx.'!$B42)*('Diário 3º PA'!$B$4:$B$2000&gt;=E$4)*('Diário 3º PA'!$B$4:$B$2000&lt;=EOMONTH(E$4,0))*('Diário 3º PA'!$F$4:$F$2000)*(IF(Resumo!$Q$5="",1,'Diário 3º PA'!$O$4:$O$2000=Resumo!$Q$5)))
+SUMPRODUCT(('Diário 4º PA'!$E$4:$E$2000='Analítico Cx.'!$B42)*('Diário 4º PA'!$B$4:$B$2000&gt;=E$4)*('Diário 4º PA'!$B$4:$B$2000&lt;=EOMONTH(E$4,0))*('Diário 4º PA'!$F$4:$F$2000)*(IF(Resumo!$Q$5="",1,'Diário 4º PA'!$O$4:$O$2000=Resumo!$Q$5)))</f>
        <v>1292.3900000000001</v>
      </c>
      <c r="F42" s="199">
        <f t="array" ref="F42">SUMPRODUCT(('Diário 1º PA'!$E$4:$E$2977='Analítico Cx.'!$B42)*('Diário 1º PA'!$B$4:$B$2977&gt;=F$4)*('Diário 1º PA'!$B$4:$B$2977&lt;=EOMONTH(F$4,0))*('Diário 1º PA'!$F$4:$F$2977)*(IF(Resumo!$Q$5="",1,'Diário 1º PA'!$O$4:$O$2977=Resumo!$Q$5)))
+SUMPRODUCT(('Diário 2º PA'!$E$4:$E$2000='Analítico Cx.'!$B42)*('Diário 2º PA'!$B$4:$B$2000&gt;=F$4)*('Diário 2º PA'!$B$4:$B$2000&lt;=EOMONTH(F$4,0))*('Diário 2º PA'!$F$4:$F$2000)*(IF(Resumo!$Q$5="",1,'Diário 2º PA'!$O$4:$O$2000=Resumo!$Q$5)))
+SUMPRODUCT(('Diário 3º PA'!$E$4:$E$2000='Analítico Cx.'!$B42)*('Diário 3º PA'!$B$4:$B$2000&gt;=F$4)*('Diário 3º PA'!$B$4:$B$2000&lt;=EOMONTH(F$4,0))*('Diário 3º PA'!$F$4:$F$2000)*(IF(Resumo!$Q$5="",1,'Diário 3º PA'!$O$4:$O$2000=Resumo!$Q$5)))
+SUMPRODUCT(('Diário 4º PA'!$E$4:$E$2000='Analítico Cx.'!$B42)*('Diário 4º PA'!$B$4:$B$2000&gt;=F$4)*('Diário 4º PA'!$B$4:$B$2000&lt;=EOMONTH(F$4,0))*('Diário 4º PA'!$F$4:$F$2000)*(IF(Resumo!$Q$5="",1,'Diário 4º PA'!$O$4:$O$2000=Resumo!$Q$5)))</f>
        <v>0</v>
      </c>
      <c r="G42" s="199">
        <f t="array" ref="G42">SUMPRODUCT(('Diário 1º PA'!$E$4:$E$2977='Analítico Cx.'!$B42)*('Diário 1º PA'!$B$4:$B$2977&gt;=G$4)*('Diário 1º PA'!$B$4:$B$2977&lt;=EOMONTH(G$4,0))*('Diário 1º PA'!$F$4:$F$2977)*(IF(Resumo!$Q$5="",1,'Diário 1º PA'!$O$4:$O$2977=Resumo!$Q$5)))
+SUMPRODUCT(('Diário 2º PA'!$E$4:$E$2000='Analítico Cx.'!$B42)*('Diário 2º PA'!$B$4:$B$2000&gt;=G$4)*('Diário 2º PA'!$B$4:$B$2000&lt;=EOMONTH(G$4,0))*('Diário 2º PA'!$F$4:$F$2000)*(IF(Resumo!$Q$5="",1,'Diário 2º PA'!$O$4:$O$2000=Resumo!$Q$5)))
+SUMPRODUCT(('Diário 3º PA'!$E$4:$E$2000='Analítico Cx.'!$B42)*('Diário 3º PA'!$B$4:$B$2000&gt;=G$4)*('Diário 3º PA'!$B$4:$B$2000&lt;=EOMONTH(G$4,0))*('Diário 3º PA'!$F$4:$F$2000)*(IF(Resumo!$Q$5="",1,'Diário 3º PA'!$O$4:$O$2000=Resumo!$Q$5)))
+SUMPRODUCT(('Diário 4º PA'!$E$4:$E$2000='Analítico Cx.'!$B42)*('Diário 4º PA'!$B$4:$B$2000&gt;=G$4)*('Diário 4º PA'!$B$4:$B$2000&lt;=EOMONTH(G$4,0))*('Diário 4º PA'!$F$4:$F$2000)*(IF(Resumo!$Q$5="",1,'Diário 4º PA'!$O$4:$O$2000=Resumo!$Q$5)))</f>
        <v>0</v>
      </c>
      <c r="H42" s="199">
        <f t="array" ref="H42">SUMPRODUCT(('Diário 1º PA'!$E$4:$E$2977='Analítico Cx.'!$B42)*('Diário 1º PA'!$B$4:$B$2977&gt;=H$4)*('Diário 1º PA'!$B$4:$B$2977&lt;=EOMONTH(H$4,0))*('Diário 1º PA'!$F$4:$F$2977)*(IF(Resumo!$Q$5="",1,'Diário 1º PA'!$O$4:$O$2977=Resumo!$Q$5)))
+SUMPRODUCT(('Diário 2º PA'!$E$4:$E$2000='Analítico Cx.'!$B42)*('Diário 2º PA'!$B$4:$B$2000&gt;=H$4)*('Diário 2º PA'!$B$4:$B$2000&lt;=EOMONTH(H$4,0))*('Diário 2º PA'!$F$4:$F$2000)*(IF(Resumo!$Q$5="",1,'Diário 2º PA'!$O$4:$O$2000=Resumo!$Q$5)))
+SUMPRODUCT(('Diário 3º PA'!$E$4:$E$2000='Analítico Cx.'!$B42)*('Diário 3º PA'!$B$4:$B$2000&gt;=H$4)*('Diário 3º PA'!$B$4:$B$2000&lt;=EOMONTH(H$4,0))*('Diário 3º PA'!$F$4:$F$2000)*(IF(Resumo!$Q$5="",1,'Diário 3º PA'!$O$4:$O$2000=Resumo!$Q$5)))
+SUMPRODUCT(('Diário 4º PA'!$E$4:$E$2000='Analítico Cx.'!$B42)*('Diário 4º PA'!$B$4:$B$2000&gt;=H$4)*('Diário 4º PA'!$B$4:$B$2000&lt;=EOMONTH(H$4,0))*('Diário 4º PA'!$F$4:$F$2000)*(IF(Resumo!$Q$5="",1,'Diário 4º PA'!$O$4:$O$2000=Resumo!$Q$5)))</f>
        <v>0</v>
      </c>
      <c r="I42" s="199">
        <f t="array" ref="I42">SUMPRODUCT(('Diário 1º PA'!$E$4:$E$2977='Analítico Cx.'!$B42)*('Diário 1º PA'!$B$4:$B$2977&gt;=I$4)*('Diário 1º PA'!$B$4:$B$2977&lt;=EOMONTH(I$4,0))*('Diário 1º PA'!$F$4:$F$2977)*(IF(Resumo!$Q$5="",1,'Diário 1º PA'!$O$4:$O$2977=Resumo!$Q$5)))
+SUMPRODUCT(('Diário 2º PA'!$E$4:$E$2000='Analítico Cx.'!$B42)*('Diário 2º PA'!$B$4:$B$2000&gt;=I$4)*('Diário 2º PA'!$B$4:$B$2000&lt;=EOMONTH(I$4,0))*('Diário 2º PA'!$F$4:$F$2000)*(IF(Resumo!$Q$5="",1,'Diário 2º PA'!$O$4:$O$2000=Resumo!$Q$5)))
+SUMPRODUCT(('Diário 3º PA'!$E$4:$E$2000='Analítico Cx.'!$B42)*('Diário 3º PA'!$B$4:$B$2000&gt;=I$4)*('Diário 3º PA'!$B$4:$B$2000&lt;=EOMONTH(I$4,0))*('Diário 3º PA'!$F$4:$F$2000)*(IF(Resumo!$Q$5="",1,'Diário 3º PA'!$O$4:$O$2000=Resumo!$Q$5)))
+SUMPRODUCT(('Diário 4º PA'!$E$4:$E$2000='Analítico Cx.'!$B42)*('Diário 4º PA'!$B$4:$B$2000&gt;=I$4)*('Diário 4º PA'!$B$4:$B$2000&lt;=EOMONTH(I$4,0))*('Diário 4º PA'!$F$4:$F$2000)*(IF(Resumo!$Q$5="",1,'Diário 4º PA'!$O$4:$O$2000=Resumo!$Q$5)))</f>
        <v>0</v>
      </c>
      <c r="J42" s="199">
        <f t="array" ref="J42">SUMPRODUCT(('Diário 1º PA'!$E$4:$E$2977='Analítico Cx.'!$B42)*('Diário 1º PA'!$B$4:$B$2977&gt;=J$4)*('Diário 1º PA'!$B$4:$B$2977&lt;=EOMONTH(J$4,0))*('Diário 1º PA'!$F$4:$F$2977)*(IF(Resumo!$Q$5="",1,'Diário 1º PA'!$O$4:$O$2977=Resumo!$Q$5)))
+SUMPRODUCT(('Diário 2º PA'!$E$4:$E$2000='Analítico Cx.'!$B42)*('Diário 2º PA'!$B$4:$B$2000&gt;=J$4)*('Diário 2º PA'!$B$4:$B$2000&lt;=EOMONTH(J$4,0))*('Diário 2º PA'!$F$4:$F$2000)*(IF(Resumo!$Q$5="",1,'Diário 2º PA'!$O$4:$O$2000=Resumo!$Q$5)))
+SUMPRODUCT(('Diário 3º PA'!$E$4:$E$2000='Analítico Cx.'!$B42)*('Diário 3º PA'!$B$4:$B$2000&gt;=J$4)*('Diário 3º PA'!$B$4:$B$2000&lt;=EOMONTH(J$4,0))*('Diário 3º PA'!$F$4:$F$2000)*(IF(Resumo!$Q$5="",1,'Diário 3º PA'!$O$4:$O$2000=Resumo!$Q$5)))
+SUMPRODUCT(('Diário 4º PA'!$E$4:$E$2000='Analítico Cx.'!$B42)*('Diário 4º PA'!$B$4:$B$2000&gt;=J$4)*('Diário 4º PA'!$B$4:$B$2000&lt;=EOMONTH(J$4,0))*('Diário 4º PA'!$F$4:$F$2000)*(IF(Resumo!$Q$5="",1,'Diário 4º PA'!$O$4:$O$2000=Resumo!$Q$5)))</f>
        <v>0</v>
      </c>
      <c r="K42" s="199">
        <f t="array" ref="K42">SUMPRODUCT(('Diário 1º PA'!$E$4:$E$2977='Analítico Cx.'!$B42)*('Diário 1º PA'!$B$4:$B$2977&gt;=K$4)*('Diário 1º PA'!$B$4:$B$2977&lt;=EOMONTH(K$4,0))*('Diário 1º PA'!$F$4:$F$2977)*(IF(Resumo!$Q$5="",1,'Diário 1º PA'!$O$4:$O$2977=Resumo!$Q$5)))
+SUMPRODUCT(('Diário 2º PA'!$E$4:$E$2000='Analítico Cx.'!$B42)*('Diário 2º PA'!$B$4:$B$2000&gt;=K$4)*('Diário 2º PA'!$B$4:$B$2000&lt;=EOMONTH(K$4,0))*('Diário 2º PA'!$F$4:$F$2000)*(IF(Resumo!$Q$5="",1,'Diário 2º PA'!$O$4:$O$2000=Resumo!$Q$5)))
+SUMPRODUCT(('Diário 3º PA'!$E$4:$E$2000='Analítico Cx.'!$B42)*('Diário 3º PA'!$B$4:$B$2000&gt;=K$4)*('Diário 3º PA'!$B$4:$B$2000&lt;=EOMONTH(K$4,0))*('Diário 3º PA'!$F$4:$F$2000)*(IF(Resumo!$Q$5="",1,'Diário 3º PA'!$O$4:$O$2000=Resumo!$Q$5)))
+SUMPRODUCT(('Diário 4º PA'!$E$4:$E$2000='Analítico Cx.'!$B42)*('Diário 4º PA'!$B$4:$B$2000&gt;=K$4)*('Diário 4º PA'!$B$4:$B$2000&lt;=EOMONTH(K$4,0))*('Diário 4º PA'!$F$4:$F$2000)*(IF(Resumo!$Q$5="",1,'Diário 4º PA'!$O$4:$O$2000=Resumo!$Q$5)))</f>
        <v>0</v>
      </c>
      <c r="L42" s="199">
        <f t="array" ref="L42">SUMPRODUCT(('Diário 1º PA'!$E$4:$E$2977='Analítico Cx.'!$B42)*('Diário 1º PA'!$B$4:$B$2977&gt;=L$4)*('Diário 1º PA'!$B$4:$B$2977&lt;=EOMONTH(L$4,0))*('Diário 1º PA'!$F$4:$F$2977)*(IF(Resumo!$Q$5="",1,'Diário 1º PA'!$O$4:$O$2977=Resumo!$Q$5)))
+SUMPRODUCT(('Diário 2º PA'!$E$4:$E$2000='Analítico Cx.'!$B42)*('Diário 2º PA'!$B$4:$B$2000&gt;=L$4)*('Diário 2º PA'!$B$4:$B$2000&lt;=EOMONTH(L$4,0))*('Diário 2º PA'!$F$4:$F$2000)*(IF(Resumo!$Q$5="",1,'Diário 2º PA'!$O$4:$O$2000=Resumo!$Q$5)))
+SUMPRODUCT(('Diário 3º PA'!$E$4:$E$2000='Analítico Cx.'!$B42)*('Diário 3º PA'!$B$4:$B$2000&gt;=L$4)*('Diário 3º PA'!$B$4:$B$2000&lt;=EOMONTH(L$4,0))*('Diário 3º PA'!$F$4:$F$2000)*(IF(Resumo!$Q$5="",1,'Diário 3º PA'!$O$4:$O$2000=Resumo!$Q$5)))
+SUMPRODUCT(('Diário 4º PA'!$E$4:$E$2000='Analítico Cx.'!$B42)*('Diário 4º PA'!$B$4:$B$2000&gt;=L$4)*('Diário 4º PA'!$B$4:$B$2000&lt;=EOMONTH(L$4,0))*('Diário 4º PA'!$F$4:$F$2000)*(IF(Resumo!$Q$5="",1,'Diário 4º PA'!$O$4:$O$2000=Resumo!$Q$5)))</f>
        <v>0</v>
      </c>
      <c r="M42" s="199">
        <f t="array" ref="M42">SUMPRODUCT(('Diário 1º PA'!$E$4:$E$2977='Analítico Cx.'!$B42)*('Diário 1º PA'!$B$4:$B$2977&gt;=M$4)*('Diário 1º PA'!$B$4:$B$2977&lt;=EOMONTH(M$4,0))*('Diário 1º PA'!$F$4:$F$2977)*(IF(Resumo!$Q$5="",1,'Diário 1º PA'!$O$4:$O$2977=Resumo!$Q$5)))
+SUMPRODUCT(('Diário 2º PA'!$E$4:$E$2000='Analítico Cx.'!$B42)*('Diário 2º PA'!$B$4:$B$2000&gt;=M$4)*('Diário 2º PA'!$B$4:$B$2000&lt;=EOMONTH(M$4,0))*('Diário 2º PA'!$F$4:$F$2000)*(IF(Resumo!$Q$5="",1,'Diário 2º PA'!$O$4:$O$2000=Resumo!$Q$5)))
+SUMPRODUCT(('Diário 3º PA'!$E$4:$E$2000='Analítico Cx.'!$B42)*('Diário 3º PA'!$B$4:$B$2000&gt;=M$4)*('Diário 3º PA'!$B$4:$B$2000&lt;=EOMONTH(M$4,0))*('Diário 3º PA'!$F$4:$F$2000)*(IF(Resumo!$Q$5="",1,'Diário 3º PA'!$O$4:$O$2000=Resumo!$Q$5)))
+SUMPRODUCT(('Diário 4º PA'!$E$4:$E$2000='Analítico Cx.'!$B42)*('Diário 4º PA'!$B$4:$B$2000&gt;=M$4)*('Diário 4º PA'!$B$4:$B$2000&lt;=EOMONTH(M$4,0))*('Diário 4º PA'!$F$4:$F$2000)*(IF(Resumo!$Q$5="",1,'Diário 4º PA'!$O$4:$O$2000=Resumo!$Q$5)))</f>
        <v>0</v>
      </c>
      <c r="N42" s="199">
        <f t="array" ref="N42">SUMPRODUCT(('Diário 1º PA'!$E$4:$E$2977='Analítico Cx.'!$B42)*('Diário 1º PA'!$B$4:$B$2977&gt;=N$4)*('Diário 1º PA'!$B$4:$B$2977&lt;=EOMONTH(N$4,0))*('Diário 1º PA'!$F$4:$F$2977)*(IF(Resumo!$Q$5="",1,'Diário 1º PA'!$O$4:$O$2977=Resumo!$Q$5)))
+SUMPRODUCT(('Diário 2º PA'!$E$4:$E$2000='Analítico Cx.'!$B42)*('Diário 2º PA'!$B$4:$B$2000&gt;=N$4)*('Diário 2º PA'!$B$4:$B$2000&lt;=EOMONTH(N$4,0))*('Diário 2º PA'!$F$4:$F$2000)*(IF(Resumo!$Q$5="",1,'Diário 2º PA'!$O$4:$O$2000=Resumo!$Q$5)))
+SUMPRODUCT(('Diário 3º PA'!$E$4:$E$2000='Analítico Cx.'!$B42)*('Diário 3º PA'!$B$4:$B$2000&gt;=N$4)*('Diário 3º PA'!$B$4:$B$2000&lt;=EOMONTH(N$4,0))*('Diário 3º PA'!$F$4:$F$2000)*(IF(Resumo!$Q$5="",1,'Diário 3º PA'!$O$4:$O$2000=Resumo!$Q$5)))
+SUMPRODUCT(('Diário 4º PA'!$E$4:$E$2000='Analítico Cx.'!$B42)*('Diário 4º PA'!$B$4:$B$2000&gt;=N$4)*('Diário 4º PA'!$B$4:$B$2000&lt;=EOMONTH(N$4,0))*('Diário 4º PA'!$F$4:$F$2000)*(IF(Resumo!$Q$5="",1,'Diário 4º PA'!$O$4:$O$2000=Resumo!$Q$5)))</f>
        <v>0</v>
      </c>
      <c r="O42" s="200">
        <f t="shared" si="7"/>
        <v>3755.9400000000005</v>
      </c>
      <c r="P42" s="201">
        <f t="shared" si="8"/>
        <v>7.9476123451726797E-4</v>
      </c>
      <c r="Q42" s="174"/>
      <c r="R42" s="174"/>
      <c r="S42" s="174"/>
      <c r="T42" s="174"/>
      <c r="U42" s="174"/>
      <c r="V42" s="174"/>
      <c r="W42" s="174"/>
      <c r="X42" s="174"/>
      <c r="Y42" s="174"/>
      <c r="Z42" s="174"/>
    </row>
    <row r="43" spans="1:26" ht="23.25" customHeight="1" x14ac:dyDescent="0.2">
      <c r="A43" s="220" t="s">
        <v>192</v>
      </c>
      <c r="B43" s="84" t="s">
        <v>193</v>
      </c>
      <c r="C43" s="199">
        <f t="array" ref="C43">SUMPRODUCT(('Diário 1º PA'!$E$4:$E$2977='Analítico Cx.'!$B43)*('Diário 1º PA'!$B$4:$B$2977&gt;=C$4)*('Diário 1º PA'!$B$4:$B$2977&lt;=EOMONTH(C$4,0))*('Diário 1º PA'!$F$4:$F$2977)*(IF(Resumo!$Q$5="",1,'Diário 1º PA'!$O$4:$O$2977=Resumo!$Q$5)))
+SUMPRODUCT(('Diário 2º PA'!$E$4:$E$2000='Analítico Cx.'!$B43)*('Diário 2º PA'!$B$4:$B$2000&gt;=C$4)*('Diário 2º PA'!$B$4:$B$2000&lt;=EOMONTH(C$4,0))*('Diário 2º PA'!$F$4:$F$2000)*(IF(Resumo!$Q$5="",1,'Diário 2º PA'!$O$4:$O$2000=Resumo!$Q$5)))
+SUMPRODUCT(('Diário 3º PA'!$E$4:$E$2000='Analítico Cx.'!$B43)*('Diário 3º PA'!$B$4:$B$2000&gt;=C$4)*('Diário 3º PA'!$B$4:$B$2000&lt;=EOMONTH(C$4,0))*('Diário 3º PA'!$F$4:$F$2000)*(IF(Resumo!$Q$5="",1,'Diário 3º PA'!$O$4:$O$2000=Resumo!$Q$5)))
+SUMPRODUCT(('Diário 4º PA'!$E$4:$E$2000='Analítico Cx.'!$B43)*('Diário 4º PA'!$B$4:$B$2000&gt;=C$4)*('Diário 4º PA'!$B$4:$B$2000&lt;=EOMONTH(C$4,0))*('Diário 4º PA'!$F$4:$F$2000)*(IF(Resumo!$Q$5="",1,'Diário 4º PA'!$O$4:$O$2000=Resumo!$Q$5)))</f>
        <v>0</v>
      </c>
      <c r="D43" s="199">
        <f t="array" ref="D43">SUMPRODUCT(('Diário 1º PA'!$E$4:$E$2977='Analítico Cx.'!$B43)*('Diário 1º PA'!$B$4:$B$2977&gt;=D$4)*('Diário 1º PA'!$B$4:$B$2977&lt;=EOMONTH(D$4,0))*('Diário 1º PA'!$F$4:$F$2977)*(IF(Resumo!$Q$5="",1,'Diário 1º PA'!$O$4:$O$2977=Resumo!$Q$5)))
+SUMPRODUCT(('Diário 2º PA'!$E$4:$E$2000='Analítico Cx.'!$B43)*('Diário 2º PA'!$B$4:$B$2000&gt;=D$4)*('Diário 2º PA'!$B$4:$B$2000&lt;=EOMONTH(D$4,0))*('Diário 2º PA'!$F$4:$F$2000)*(IF(Resumo!$Q$5="",1,'Diário 2º PA'!$O$4:$O$2000=Resumo!$Q$5)))
+SUMPRODUCT(('Diário 3º PA'!$E$4:$E$2000='Analítico Cx.'!$B43)*('Diário 3º PA'!$B$4:$B$2000&gt;=D$4)*('Diário 3º PA'!$B$4:$B$2000&lt;=EOMONTH(D$4,0))*('Diário 3º PA'!$F$4:$F$2000)*(IF(Resumo!$Q$5="",1,'Diário 3º PA'!$O$4:$O$2000=Resumo!$Q$5)))
+SUMPRODUCT(('Diário 4º PA'!$E$4:$E$2000='Analítico Cx.'!$B43)*('Diário 4º PA'!$B$4:$B$2000&gt;=D$4)*('Diário 4º PA'!$B$4:$B$2000&lt;=EOMONTH(D$4,0))*('Diário 4º PA'!$F$4:$F$2000)*(IF(Resumo!$Q$5="",1,'Diário 4º PA'!$O$4:$O$2000=Resumo!$Q$5)))</f>
        <v>0</v>
      </c>
      <c r="E43" s="199">
        <f t="array" ref="E43">SUMPRODUCT(('Diário 1º PA'!$E$4:$E$2977='Analítico Cx.'!$B43)*('Diário 1º PA'!$B$4:$B$2977&gt;=E$4)*('Diário 1º PA'!$B$4:$B$2977&lt;=EOMONTH(E$4,0))*('Diário 1º PA'!$F$4:$F$2977)*(IF(Resumo!$Q$5="",1,'Diário 1º PA'!$O$4:$O$2977=Resumo!$Q$5)))
+SUMPRODUCT(('Diário 2º PA'!$E$4:$E$2000='Analítico Cx.'!$B43)*('Diário 2º PA'!$B$4:$B$2000&gt;=E$4)*('Diário 2º PA'!$B$4:$B$2000&lt;=EOMONTH(E$4,0))*('Diário 2º PA'!$F$4:$F$2000)*(IF(Resumo!$Q$5="",1,'Diário 2º PA'!$O$4:$O$2000=Resumo!$Q$5)))
+SUMPRODUCT(('Diário 3º PA'!$E$4:$E$2000='Analítico Cx.'!$B43)*('Diário 3º PA'!$B$4:$B$2000&gt;=E$4)*('Diário 3º PA'!$B$4:$B$2000&lt;=EOMONTH(E$4,0))*('Diário 3º PA'!$F$4:$F$2000)*(IF(Resumo!$Q$5="",1,'Diário 3º PA'!$O$4:$O$2000=Resumo!$Q$5)))
+SUMPRODUCT(('Diário 4º PA'!$E$4:$E$2000='Analítico Cx.'!$B43)*('Diário 4º PA'!$B$4:$B$2000&gt;=E$4)*('Diário 4º PA'!$B$4:$B$2000&lt;=EOMONTH(E$4,0))*('Diário 4º PA'!$F$4:$F$2000)*(IF(Resumo!$Q$5="",1,'Diário 4º PA'!$O$4:$O$2000=Resumo!$Q$5)))</f>
        <v>0</v>
      </c>
      <c r="F43" s="199">
        <f t="array" ref="F43">SUMPRODUCT(('Diário 1º PA'!$E$4:$E$2977='Analítico Cx.'!$B43)*('Diário 1º PA'!$B$4:$B$2977&gt;=F$4)*('Diário 1º PA'!$B$4:$B$2977&lt;=EOMONTH(F$4,0))*('Diário 1º PA'!$F$4:$F$2977)*(IF(Resumo!$Q$5="",1,'Diário 1º PA'!$O$4:$O$2977=Resumo!$Q$5)))
+SUMPRODUCT(('Diário 2º PA'!$E$4:$E$2000='Analítico Cx.'!$B43)*('Diário 2º PA'!$B$4:$B$2000&gt;=F$4)*('Diário 2º PA'!$B$4:$B$2000&lt;=EOMONTH(F$4,0))*('Diário 2º PA'!$F$4:$F$2000)*(IF(Resumo!$Q$5="",1,'Diário 2º PA'!$O$4:$O$2000=Resumo!$Q$5)))
+SUMPRODUCT(('Diário 3º PA'!$E$4:$E$2000='Analítico Cx.'!$B43)*('Diário 3º PA'!$B$4:$B$2000&gt;=F$4)*('Diário 3º PA'!$B$4:$B$2000&lt;=EOMONTH(F$4,0))*('Diário 3º PA'!$F$4:$F$2000)*(IF(Resumo!$Q$5="",1,'Diário 3º PA'!$O$4:$O$2000=Resumo!$Q$5)))
+SUMPRODUCT(('Diário 4º PA'!$E$4:$E$2000='Analítico Cx.'!$B43)*('Diário 4º PA'!$B$4:$B$2000&gt;=F$4)*('Diário 4º PA'!$B$4:$B$2000&lt;=EOMONTH(F$4,0))*('Diário 4º PA'!$F$4:$F$2000)*(IF(Resumo!$Q$5="",1,'Diário 4º PA'!$O$4:$O$2000=Resumo!$Q$5)))</f>
        <v>0</v>
      </c>
      <c r="G43" s="199">
        <f t="array" ref="G43">SUMPRODUCT(('Diário 1º PA'!$E$4:$E$2977='Analítico Cx.'!$B43)*('Diário 1º PA'!$B$4:$B$2977&gt;=G$4)*('Diário 1º PA'!$B$4:$B$2977&lt;=EOMONTH(G$4,0))*('Diário 1º PA'!$F$4:$F$2977)*(IF(Resumo!$Q$5="",1,'Diário 1º PA'!$O$4:$O$2977=Resumo!$Q$5)))
+SUMPRODUCT(('Diário 2º PA'!$E$4:$E$2000='Analítico Cx.'!$B43)*('Diário 2º PA'!$B$4:$B$2000&gt;=G$4)*('Diário 2º PA'!$B$4:$B$2000&lt;=EOMONTH(G$4,0))*('Diário 2º PA'!$F$4:$F$2000)*(IF(Resumo!$Q$5="",1,'Diário 2º PA'!$O$4:$O$2000=Resumo!$Q$5)))
+SUMPRODUCT(('Diário 3º PA'!$E$4:$E$2000='Analítico Cx.'!$B43)*('Diário 3º PA'!$B$4:$B$2000&gt;=G$4)*('Diário 3º PA'!$B$4:$B$2000&lt;=EOMONTH(G$4,0))*('Diário 3º PA'!$F$4:$F$2000)*(IF(Resumo!$Q$5="",1,'Diário 3º PA'!$O$4:$O$2000=Resumo!$Q$5)))
+SUMPRODUCT(('Diário 4º PA'!$E$4:$E$2000='Analítico Cx.'!$B43)*('Diário 4º PA'!$B$4:$B$2000&gt;=G$4)*('Diário 4º PA'!$B$4:$B$2000&lt;=EOMONTH(G$4,0))*('Diário 4º PA'!$F$4:$F$2000)*(IF(Resumo!$Q$5="",1,'Diário 4º PA'!$O$4:$O$2000=Resumo!$Q$5)))</f>
        <v>0</v>
      </c>
      <c r="H43" s="199">
        <f t="array" ref="H43">SUMPRODUCT(('Diário 1º PA'!$E$4:$E$2977='Analítico Cx.'!$B43)*('Diário 1º PA'!$B$4:$B$2977&gt;=H$4)*('Diário 1º PA'!$B$4:$B$2977&lt;=EOMONTH(H$4,0))*('Diário 1º PA'!$F$4:$F$2977)*(IF(Resumo!$Q$5="",1,'Diário 1º PA'!$O$4:$O$2977=Resumo!$Q$5)))
+SUMPRODUCT(('Diário 2º PA'!$E$4:$E$2000='Analítico Cx.'!$B43)*('Diário 2º PA'!$B$4:$B$2000&gt;=H$4)*('Diário 2º PA'!$B$4:$B$2000&lt;=EOMONTH(H$4,0))*('Diário 2º PA'!$F$4:$F$2000)*(IF(Resumo!$Q$5="",1,'Diário 2º PA'!$O$4:$O$2000=Resumo!$Q$5)))
+SUMPRODUCT(('Diário 3º PA'!$E$4:$E$2000='Analítico Cx.'!$B43)*('Diário 3º PA'!$B$4:$B$2000&gt;=H$4)*('Diário 3º PA'!$B$4:$B$2000&lt;=EOMONTH(H$4,0))*('Diário 3º PA'!$F$4:$F$2000)*(IF(Resumo!$Q$5="",1,'Diário 3º PA'!$O$4:$O$2000=Resumo!$Q$5)))
+SUMPRODUCT(('Diário 4º PA'!$E$4:$E$2000='Analítico Cx.'!$B43)*('Diário 4º PA'!$B$4:$B$2000&gt;=H$4)*('Diário 4º PA'!$B$4:$B$2000&lt;=EOMONTH(H$4,0))*('Diário 4º PA'!$F$4:$F$2000)*(IF(Resumo!$Q$5="",1,'Diário 4º PA'!$O$4:$O$2000=Resumo!$Q$5)))</f>
        <v>0</v>
      </c>
      <c r="I43" s="199">
        <f t="array" ref="I43">SUMPRODUCT(('Diário 1º PA'!$E$4:$E$2977='Analítico Cx.'!$B43)*('Diário 1º PA'!$B$4:$B$2977&gt;=I$4)*('Diário 1º PA'!$B$4:$B$2977&lt;=EOMONTH(I$4,0))*('Diário 1º PA'!$F$4:$F$2977)*(IF(Resumo!$Q$5="",1,'Diário 1º PA'!$O$4:$O$2977=Resumo!$Q$5)))
+SUMPRODUCT(('Diário 2º PA'!$E$4:$E$2000='Analítico Cx.'!$B43)*('Diário 2º PA'!$B$4:$B$2000&gt;=I$4)*('Diário 2º PA'!$B$4:$B$2000&lt;=EOMONTH(I$4,0))*('Diário 2º PA'!$F$4:$F$2000)*(IF(Resumo!$Q$5="",1,'Diário 2º PA'!$O$4:$O$2000=Resumo!$Q$5)))
+SUMPRODUCT(('Diário 3º PA'!$E$4:$E$2000='Analítico Cx.'!$B43)*('Diário 3º PA'!$B$4:$B$2000&gt;=I$4)*('Diário 3º PA'!$B$4:$B$2000&lt;=EOMONTH(I$4,0))*('Diário 3º PA'!$F$4:$F$2000)*(IF(Resumo!$Q$5="",1,'Diário 3º PA'!$O$4:$O$2000=Resumo!$Q$5)))
+SUMPRODUCT(('Diário 4º PA'!$E$4:$E$2000='Analítico Cx.'!$B43)*('Diário 4º PA'!$B$4:$B$2000&gt;=I$4)*('Diário 4º PA'!$B$4:$B$2000&lt;=EOMONTH(I$4,0))*('Diário 4º PA'!$F$4:$F$2000)*(IF(Resumo!$Q$5="",1,'Diário 4º PA'!$O$4:$O$2000=Resumo!$Q$5)))</f>
        <v>0</v>
      </c>
      <c r="J43" s="199">
        <f t="array" ref="J43">SUMPRODUCT(('Diário 1º PA'!$E$4:$E$2977='Analítico Cx.'!$B43)*('Diário 1º PA'!$B$4:$B$2977&gt;=J$4)*('Diário 1º PA'!$B$4:$B$2977&lt;=EOMONTH(J$4,0))*('Diário 1º PA'!$F$4:$F$2977)*(IF(Resumo!$Q$5="",1,'Diário 1º PA'!$O$4:$O$2977=Resumo!$Q$5)))
+SUMPRODUCT(('Diário 2º PA'!$E$4:$E$2000='Analítico Cx.'!$B43)*('Diário 2º PA'!$B$4:$B$2000&gt;=J$4)*('Diário 2º PA'!$B$4:$B$2000&lt;=EOMONTH(J$4,0))*('Diário 2º PA'!$F$4:$F$2000)*(IF(Resumo!$Q$5="",1,'Diário 2º PA'!$O$4:$O$2000=Resumo!$Q$5)))
+SUMPRODUCT(('Diário 3º PA'!$E$4:$E$2000='Analítico Cx.'!$B43)*('Diário 3º PA'!$B$4:$B$2000&gt;=J$4)*('Diário 3º PA'!$B$4:$B$2000&lt;=EOMONTH(J$4,0))*('Diário 3º PA'!$F$4:$F$2000)*(IF(Resumo!$Q$5="",1,'Diário 3º PA'!$O$4:$O$2000=Resumo!$Q$5)))
+SUMPRODUCT(('Diário 4º PA'!$E$4:$E$2000='Analítico Cx.'!$B43)*('Diário 4º PA'!$B$4:$B$2000&gt;=J$4)*('Diário 4º PA'!$B$4:$B$2000&lt;=EOMONTH(J$4,0))*('Diário 4º PA'!$F$4:$F$2000)*(IF(Resumo!$Q$5="",1,'Diário 4º PA'!$O$4:$O$2000=Resumo!$Q$5)))</f>
        <v>0</v>
      </c>
      <c r="K43" s="199">
        <f t="array" ref="K43">SUMPRODUCT(('Diário 1º PA'!$E$4:$E$2977='Analítico Cx.'!$B43)*('Diário 1º PA'!$B$4:$B$2977&gt;=K$4)*('Diário 1º PA'!$B$4:$B$2977&lt;=EOMONTH(K$4,0))*('Diário 1º PA'!$F$4:$F$2977)*(IF(Resumo!$Q$5="",1,'Diário 1º PA'!$O$4:$O$2977=Resumo!$Q$5)))
+SUMPRODUCT(('Diário 2º PA'!$E$4:$E$2000='Analítico Cx.'!$B43)*('Diário 2º PA'!$B$4:$B$2000&gt;=K$4)*('Diário 2º PA'!$B$4:$B$2000&lt;=EOMONTH(K$4,0))*('Diário 2º PA'!$F$4:$F$2000)*(IF(Resumo!$Q$5="",1,'Diário 2º PA'!$O$4:$O$2000=Resumo!$Q$5)))
+SUMPRODUCT(('Diário 3º PA'!$E$4:$E$2000='Analítico Cx.'!$B43)*('Diário 3º PA'!$B$4:$B$2000&gt;=K$4)*('Diário 3º PA'!$B$4:$B$2000&lt;=EOMONTH(K$4,0))*('Diário 3º PA'!$F$4:$F$2000)*(IF(Resumo!$Q$5="",1,'Diário 3º PA'!$O$4:$O$2000=Resumo!$Q$5)))
+SUMPRODUCT(('Diário 4º PA'!$E$4:$E$2000='Analítico Cx.'!$B43)*('Diário 4º PA'!$B$4:$B$2000&gt;=K$4)*('Diário 4º PA'!$B$4:$B$2000&lt;=EOMONTH(K$4,0))*('Diário 4º PA'!$F$4:$F$2000)*(IF(Resumo!$Q$5="",1,'Diário 4º PA'!$O$4:$O$2000=Resumo!$Q$5)))</f>
        <v>0</v>
      </c>
      <c r="L43" s="199">
        <f t="array" ref="L43">SUMPRODUCT(('Diário 1º PA'!$E$4:$E$2977='Analítico Cx.'!$B43)*('Diário 1º PA'!$B$4:$B$2977&gt;=L$4)*('Diário 1º PA'!$B$4:$B$2977&lt;=EOMONTH(L$4,0))*('Diário 1º PA'!$F$4:$F$2977)*(IF(Resumo!$Q$5="",1,'Diário 1º PA'!$O$4:$O$2977=Resumo!$Q$5)))
+SUMPRODUCT(('Diário 2º PA'!$E$4:$E$2000='Analítico Cx.'!$B43)*('Diário 2º PA'!$B$4:$B$2000&gt;=L$4)*('Diário 2º PA'!$B$4:$B$2000&lt;=EOMONTH(L$4,0))*('Diário 2º PA'!$F$4:$F$2000)*(IF(Resumo!$Q$5="",1,'Diário 2º PA'!$O$4:$O$2000=Resumo!$Q$5)))
+SUMPRODUCT(('Diário 3º PA'!$E$4:$E$2000='Analítico Cx.'!$B43)*('Diário 3º PA'!$B$4:$B$2000&gt;=L$4)*('Diário 3º PA'!$B$4:$B$2000&lt;=EOMONTH(L$4,0))*('Diário 3º PA'!$F$4:$F$2000)*(IF(Resumo!$Q$5="",1,'Diário 3º PA'!$O$4:$O$2000=Resumo!$Q$5)))
+SUMPRODUCT(('Diário 4º PA'!$E$4:$E$2000='Analítico Cx.'!$B43)*('Diário 4º PA'!$B$4:$B$2000&gt;=L$4)*('Diário 4º PA'!$B$4:$B$2000&lt;=EOMONTH(L$4,0))*('Diário 4º PA'!$F$4:$F$2000)*(IF(Resumo!$Q$5="",1,'Diário 4º PA'!$O$4:$O$2000=Resumo!$Q$5)))</f>
        <v>0</v>
      </c>
      <c r="M43" s="199">
        <f t="array" ref="M43">SUMPRODUCT(('Diário 1º PA'!$E$4:$E$2977='Analítico Cx.'!$B43)*('Diário 1º PA'!$B$4:$B$2977&gt;=M$4)*('Diário 1º PA'!$B$4:$B$2977&lt;=EOMONTH(M$4,0))*('Diário 1º PA'!$F$4:$F$2977)*(IF(Resumo!$Q$5="",1,'Diário 1º PA'!$O$4:$O$2977=Resumo!$Q$5)))
+SUMPRODUCT(('Diário 2º PA'!$E$4:$E$2000='Analítico Cx.'!$B43)*('Diário 2º PA'!$B$4:$B$2000&gt;=M$4)*('Diário 2º PA'!$B$4:$B$2000&lt;=EOMONTH(M$4,0))*('Diário 2º PA'!$F$4:$F$2000)*(IF(Resumo!$Q$5="",1,'Diário 2º PA'!$O$4:$O$2000=Resumo!$Q$5)))
+SUMPRODUCT(('Diário 3º PA'!$E$4:$E$2000='Analítico Cx.'!$B43)*('Diário 3º PA'!$B$4:$B$2000&gt;=M$4)*('Diário 3º PA'!$B$4:$B$2000&lt;=EOMONTH(M$4,0))*('Diário 3º PA'!$F$4:$F$2000)*(IF(Resumo!$Q$5="",1,'Diário 3º PA'!$O$4:$O$2000=Resumo!$Q$5)))
+SUMPRODUCT(('Diário 4º PA'!$E$4:$E$2000='Analítico Cx.'!$B43)*('Diário 4º PA'!$B$4:$B$2000&gt;=M$4)*('Diário 4º PA'!$B$4:$B$2000&lt;=EOMONTH(M$4,0))*('Diário 4º PA'!$F$4:$F$2000)*(IF(Resumo!$Q$5="",1,'Diário 4º PA'!$O$4:$O$2000=Resumo!$Q$5)))</f>
        <v>0</v>
      </c>
      <c r="N43" s="199">
        <f t="array" ref="N43">SUMPRODUCT(('Diário 1º PA'!$E$4:$E$2977='Analítico Cx.'!$B43)*('Diário 1º PA'!$B$4:$B$2977&gt;=N$4)*('Diário 1º PA'!$B$4:$B$2977&lt;=EOMONTH(N$4,0))*('Diário 1º PA'!$F$4:$F$2977)*(IF(Resumo!$Q$5="",1,'Diário 1º PA'!$O$4:$O$2977=Resumo!$Q$5)))
+SUMPRODUCT(('Diário 2º PA'!$E$4:$E$2000='Analítico Cx.'!$B43)*('Diário 2º PA'!$B$4:$B$2000&gt;=N$4)*('Diário 2º PA'!$B$4:$B$2000&lt;=EOMONTH(N$4,0))*('Diário 2º PA'!$F$4:$F$2000)*(IF(Resumo!$Q$5="",1,'Diário 2º PA'!$O$4:$O$2000=Resumo!$Q$5)))
+SUMPRODUCT(('Diário 3º PA'!$E$4:$E$2000='Analítico Cx.'!$B43)*('Diário 3º PA'!$B$4:$B$2000&gt;=N$4)*('Diário 3º PA'!$B$4:$B$2000&lt;=EOMONTH(N$4,0))*('Diário 3º PA'!$F$4:$F$2000)*(IF(Resumo!$Q$5="",1,'Diário 3º PA'!$O$4:$O$2000=Resumo!$Q$5)))
+SUMPRODUCT(('Diário 4º PA'!$E$4:$E$2000='Analítico Cx.'!$B43)*('Diário 4º PA'!$B$4:$B$2000&gt;=N$4)*('Diário 4º PA'!$B$4:$B$2000&lt;=EOMONTH(N$4,0))*('Diário 4º PA'!$F$4:$F$2000)*(IF(Resumo!$Q$5="",1,'Diário 4º PA'!$O$4:$O$2000=Resumo!$Q$5)))</f>
        <v>0</v>
      </c>
      <c r="O43" s="200">
        <f t="shared" si="7"/>
        <v>0</v>
      </c>
      <c r="P43" s="201">
        <f t="shared" si="8"/>
        <v>0</v>
      </c>
      <c r="Q43" s="174"/>
      <c r="R43" s="174"/>
      <c r="S43" s="174"/>
      <c r="T43" s="174"/>
      <c r="U43" s="174"/>
      <c r="V43" s="174"/>
      <c r="W43" s="174"/>
      <c r="X43" s="174"/>
      <c r="Y43" s="174"/>
      <c r="Z43" s="174"/>
    </row>
    <row r="44" spans="1:26" ht="23.25" customHeight="1" x14ac:dyDescent="0.2">
      <c r="A44" s="220" t="s">
        <v>194</v>
      </c>
      <c r="B44" s="84" t="s">
        <v>195</v>
      </c>
      <c r="C44" s="199">
        <f t="array" ref="C44">SUMPRODUCT(('Diário 1º PA'!$E$4:$E$2977='Analítico Cx.'!$B44)*('Diário 1º PA'!$B$4:$B$2977&gt;=C$4)*('Diário 1º PA'!$B$4:$B$2977&lt;=EOMONTH(C$4,0))*('Diário 1º PA'!$F$4:$F$2977)*(IF(Resumo!$Q$5="",1,'Diário 1º PA'!$O$4:$O$2977=Resumo!$Q$5)))
+SUMPRODUCT(('Diário 2º PA'!$E$4:$E$2000='Analítico Cx.'!$B44)*('Diário 2º PA'!$B$4:$B$2000&gt;=C$4)*('Diário 2º PA'!$B$4:$B$2000&lt;=EOMONTH(C$4,0))*('Diário 2º PA'!$F$4:$F$2000)*(IF(Resumo!$Q$5="",1,'Diário 2º PA'!$O$4:$O$2000=Resumo!$Q$5)))
+SUMPRODUCT(('Diário 3º PA'!$E$4:$E$2000='Analítico Cx.'!$B44)*('Diário 3º PA'!$B$4:$B$2000&gt;=C$4)*('Diário 3º PA'!$B$4:$B$2000&lt;=EOMONTH(C$4,0))*('Diário 3º PA'!$F$4:$F$2000)*(IF(Resumo!$Q$5="",1,'Diário 3º PA'!$O$4:$O$2000=Resumo!$Q$5)))
+SUMPRODUCT(('Diário 4º PA'!$E$4:$E$2000='Analítico Cx.'!$B44)*('Diário 4º PA'!$B$4:$B$2000&gt;=C$4)*('Diário 4º PA'!$B$4:$B$2000&lt;=EOMONTH(C$4,0))*('Diário 4º PA'!$F$4:$F$2000)*(IF(Resumo!$Q$5="",1,'Diário 4º PA'!$O$4:$O$2000=Resumo!$Q$5)))</f>
        <v>0</v>
      </c>
      <c r="D44" s="199">
        <f t="array" ref="D44">SUMPRODUCT(('Diário 1º PA'!$E$4:$E$2977='Analítico Cx.'!$B44)*('Diário 1º PA'!$B$4:$B$2977&gt;=D$4)*('Diário 1º PA'!$B$4:$B$2977&lt;=EOMONTH(D$4,0))*('Diário 1º PA'!$F$4:$F$2977)*(IF(Resumo!$Q$5="",1,'Diário 1º PA'!$O$4:$O$2977=Resumo!$Q$5)))
+SUMPRODUCT(('Diário 2º PA'!$E$4:$E$2000='Analítico Cx.'!$B44)*('Diário 2º PA'!$B$4:$B$2000&gt;=D$4)*('Diário 2º PA'!$B$4:$B$2000&lt;=EOMONTH(D$4,0))*('Diário 2º PA'!$F$4:$F$2000)*(IF(Resumo!$Q$5="",1,'Diário 2º PA'!$O$4:$O$2000=Resumo!$Q$5)))
+SUMPRODUCT(('Diário 3º PA'!$E$4:$E$2000='Analítico Cx.'!$B44)*('Diário 3º PA'!$B$4:$B$2000&gt;=D$4)*('Diário 3º PA'!$B$4:$B$2000&lt;=EOMONTH(D$4,0))*('Diário 3º PA'!$F$4:$F$2000)*(IF(Resumo!$Q$5="",1,'Diário 3º PA'!$O$4:$O$2000=Resumo!$Q$5)))
+SUMPRODUCT(('Diário 4º PA'!$E$4:$E$2000='Analítico Cx.'!$B44)*('Diário 4º PA'!$B$4:$B$2000&gt;=D$4)*('Diário 4º PA'!$B$4:$B$2000&lt;=EOMONTH(D$4,0))*('Diário 4º PA'!$F$4:$F$2000)*(IF(Resumo!$Q$5="",1,'Diário 4º PA'!$O$4:$O$2000=Resumo!$Q$5)))</f>
        <v>0</v>
      </c>
      <c r="E44" s="199">
        <f t="array" ref="E44">SUMPRODUCT(('Diário 1º PA'!$E$4:$E$2977='Analítico Cx.'!$B44)*('Diário 1º PA'!$B$4:$B$2977&gt;=E$4)*('Diário 1º PA'!$B$4:$B$2977&lt;=EOMONTH(E$4,0))*('Diário 1º PA'!$F$4:$F$2977)*(IF(Resumo!$Q$5="",1,'Diário 1º PA'!$O$4:$O$2977=Resumo!$Q$5)))
+SUMPRODUCT(('Diário 2º PA'!$E$4:$E$2000='Analítico Cx.'!$B44)*('Diário 2º PA'!$B$4:$B$2000&gt;=E$4)*('Diário 2º PA'!$B$4:$B$2000&lt;=EOMONTH(E$4,0))*('Diário 2º PA'!$F$4:$F$2000)*(IF(Resumo!$Q$5="",1,'Diário 2º PA'!$O$4:$O$2000=Resumo!$Q$5)))
+SUMPRODUCT(('Diário 3º PA'!$E$4:$E$2000='Analítico Cx.'!$B44)*('Diário 3º PA'!$B$4:$B$2000&gt;=E$4)*('Diário 3º PA'!$B$4:$B$2000&lt;=EOMONTH(E$4,0))*('Diário 3º PA'!$F$4:$F$2000)*(IF(Resumo!$Q$5="",1,'Diário 3º PA'!$O$4:$O$2000=Resumo!$Q$5)))
+SUMPRODUCT(('Diário 4º PA'!$E$4:$E$2000='Analítico Cx.'!$B44)*('Diário 4º PA'!$B$4:$B$2000&gt;=E$4)*('Diário 4º PA'!$B$4:$B$2000&lt;=EOMONTH(E$4,0))*('Diário 4º PA'!$F$4:$F$2000)*(IF(Resumo!$Q$5="",1,'Diário 4º PA'!$O$4:$O$2000=Resumo!$Q$5)))</f>
        <v>0</v>
      </c>
      <c r="F44" s="199">
        <f t="array" ref="F44">SUMPRODUCT(('Diário 1º PA'!$E$4:$E$2977='Analítico Cx.'!$B44)*('Diário 1º PA'!$B$4:$B$2977&gt;=F$4)*('Diário 1º PA'!$B$4:$B$2977&lt;=EOMONTH(F$4,0))*('Diário 1º PA'!$F$4:$F$2977)*(IF(Resumo!$Q$5="",1,'Diário 1º PA'!$O$4:$O$2977=Resumo!$Q$5)))
+SUMPRODUCT(('Diário 2º PA'!$E$4:$E$2000='Analítico Cx.'!$B44)*('Diário 2º PA'!$B$4:$B$2000&gt;=F$4)*('Diário 2º PA'!$B$4:$B$2000&lt;=EOMONTH(F$4,0))*('Diário 2º PA'!$F$4:$F$2000)*(IF(Resumo!$Q$5="",1,'Diário 2º PA'!$O$4:$O$2000=Resumo!$Q$5)))
+SUMPRODUCT(('Diário 3º PA'!$E$4:$E$2000='Analítico Cx.'!$B44)*('Diário 3º PA'!$B$4:$B$2000&gt;=F$4)*('Diário 3º PA'!$B$4:$B$2000&lt;=EOMONTH(F$4,0))*('Diário 3º PA'!$F$4:$F$2000)*(IF(Resumo!$Q$5="",1,'Diário 3º PA'!$O$4:$O$2000=Resumo!$Q$5)))
+SUMPRODUCT(('Diário 4º PA'!$E$4:$E$2000='Analítico Cx.'!$B44)*('Diário 4º PA'!$B$4:$B$2000&gt;=F$4)*('Diário 4º PA'!$B$4:$B$2000&lt;=EOMONTH(F$4,0))*('Diário 4º PA'!$F$4:$F$2000)*(IF(Resumo!$Q$5="",1,'Diário 4º PA'!$O$4:$O$2000=Resumo!$Q$5)))</f>
        <v>0</v>
      </c>
      <c r="G44" s="199">
        <f t="array" ref="G44">SUMPRODUCT(('Diário 1º PA'!$E$4:$E$2977='Analítico Cx.'!$B44)*('Diário 1º PA'!$B$4:$B$2977&gt;=G$4)*('Diário 1º PA'!$B$4:$B$2977&lt;=EOMONTH(G$4,0))*('Diário 1º PA'!$F$4:$F$2977)*(IF(Resumo!$Q$5="",1,'Diário 1º PA'!$O$4:$O$2977=Resumo!$Q$5)))
+SUMPRODUCT(('Diário 2º PA'!$E$4:$E$2000='Analítico Cx.'!$B44)*('Diário 2º PA'!$B$4:$B$2000&gt;=G$4)*('Diário 2º PA'!$B$4:$B$2000&lt;=EOMONTH(G$4,0))*('Diário 2º PA'!$F$4:$F$2000)*(IF(Resumo!$Q$5="",1,'Diário 2º PA'!$O$4:$O$2000=Resumo!$Q$5)))
+SUMPRODUCT(('Diário 3º PA'!$E$4:$E$2000='Analítico Cx.'!$B44)*('Diário 3º PA'!$B$4:$B$2000&gt;=G$4)*('Diário 3º PA'!$B$4:$B$2000&lt;=EOMONTH(G$4,0))*('Diário 3º PA'!$F$4:$F$2000)*(IF(Resumo!$Q$5="",1,'Diário 3º PA'!$O$4:$O$2000=Resumo!$Q$5)))
+SUMPRODUCT(('Diário 4º PA'!$E$4:$E$2000='Analítico Cx.'!$B44)*('Diário 4º PA'!$B$4:$B$2000&gt;=G$4)*('Diário 4º PA'!$B$4:$B$2000&lt;=EOMONTH(G$4,0))*('Diário 4º PA'!$F$4:$F$2000)*(IF(Resumo!$Q$5="",1,'Diário 4º PA'!$O$4:$O$2000=Resumo!$Q$5)))</f>
        <v>0</v>
      </c>
      <c r="H44" s="199">
        <f t="array" ref="H44">SUMPRODUCT(('Diário 1º PA'!$E$4:$E$2977='Analítico Cx.'!$B44)*('Diário 1º PA'!$B$4:$B$2977&gt;=H$4)*('Diário 1º PA'!$B$4:$B$2977&lt;=EOMONTH(H$4,0))*('Diário 1º PA'!$F$4:$F$2977)*(IF(Resumo!$Q$5="",1,'Diário 1º PA'!$O$4:$O$2977=Resumo!$Q$5)))
+SUMPRODUCT(('Diário 2º PA'!$E$4:$E$2000='Analítico Cx.'!$B44)*('Diário 2º PA'!$B$4:$B$2000&gt;=H$4)*('Diário 2º PA'!$B$4:$B$2000&lt;=EOMONTH(H$4,0))*('Diário 2º PA'!$F$4:$F$2000)*(IF(Resumo!$Q$5="",1,'Diário 2º PA'!$O$4:$O$2000=Resumo!$Q$5)))
+SUMPRODUCT(('Diário 3º PA'!$E$4:$E$2000='Analítico Cx.'!$B44)*('Diário 3º PA'!$B$4:$B$2000&gt;=H$4)*('Diário 3º PA'!$B$4:$B$2000&lt;=EOMONTH(H$4,0))*('Diário 3º PA'!$F$4:$F$2000)*(IF(Resumo!$Q$5="",1,'Diário 3º PA'!$O$4:$O$2000=Resumo!$Q$5)))
+SUMPRODUCT(('Diário 4º PA'!$E$4:$E$2000='Analítico Cx.'!$B44)*('Diário 4º PA'!$B$4:$B$2000&gt;=H$4)*('Diário 4º PA'!$B$4:$B$2000&lt;=EOMONTH(H$4,0))*('Diário 4º PA'!$F$4:$F$2000)*(IF(Resumo!$Q$5="",1,'Diário 4º PA'!$O$4:$O$2000=Resumo!$Q$5)))</f>
        <v>0</v>
      </c>
      <c r="I44" s="199">
        <f t="array" ref="I44">SUMPRODUCT(('Diário 1º PA'!$E$4:$E$2977='Analítico Cx.'!$B44)*('Diário 1º PA'!$B$4:$B$2977&gt;=I$4)*('Diário 1º PA'!$B$4:$B$2977&lt;=EOMONTH(I$4,0))*('Diário 1º PA'!$F$4:$F$2977)*(IF(Resumo!$Q$5="",1,'Diário 1º PA'!$O$4:$O$2977=Resumo!$Q$5)))
+SUMPRODUCT(('Diário 2º PA'!$E$4:$E$2000='Analítico Cx.'!$B44)*('Diário 2º PA'!$B$4:$B$2000&gt;=I$4)*('Diário 2º PA'!$B$4:$B$2000&lt;=EOMONTH(I$4,0))*('Diário 2º PA'!$F$4:$F$2000)*(IF(Resumo!$Q$5="",1,'Diário 2º PA'!$O$4:$O$2000=Resumo!$Q$5)))
+SUMPRODUCT(('Diário 3º PA'!$E$4:$E$2000='Analítico Cx.'!$B44)*('Diário 3º PA'!$B$4:$B$2000&gt;=I$4)*('Diário 3º PA'!$B$4:$B$2000&lt;=EOMONTH(I$4,0))*('Diário 3º PA'!$F$4:$F$2000)*(IF(Resumo!$Q$5="",1,'Diário 3º PA'!$O$4:$O$2000=Resumo!$Q$5)))
+SUMPRODUCT(('Diário 4º PA'!$E$4:$E$2000='Analítico Cx.'!$B44)*('Diário 4º PA'!$B$4:$B$2000&gt;=I$4)*('Diário 4º PA'!$B$4:$B$2000&lt;=EOMONTH(I$4,0))*('Diário 4º PA'!$F$4:$F$2000)*(IF(Resumo!$Q$5="",1,'Diário 4º PA'!$O$4:$O$2000=Resumo!$Q$5)))</f>
        <v>0</v>
      </c>
      <c r="J44" s="199">
        <f t="array" ref="J44">SUMPRODUCT(('Diário 1º PA'!$E$4:$E$2977='Analítico Cx.'!$B44)*('Diário 1º PA'!$B$4:$B$2977&gt;=J$4)*('Diário 1º PA'!$B$4:$B$2977&lt;=EOMONTH(J$4,0))*('Diário 1º PA'!$F$4:$F$2977)*(IF(Resumo!$Q$5="",1,'Diário 1º PA'!$O$4:$O$2977=Resumo!$Q$5)))
+SUMPRODUCT(('Diário 2º PA'!$E$4:$E$2000='Analítico Cx.'!$B44)*('Diário 2º PA'!$B$4:$B$2000&gt;=J$4)*('Diário 2º PA'!$B$4:$B$2000&lt;=EOMONTH(J$4,0))*('Diário 2º PA'!$F$4:$F$2000)*(IF(Resumo!$Q$5="",1,'Diário 2º PA'!$O$4:$O$2000=Resumo!$Q$5)))
+SUMPRODUCT(('Diário 3º PA'!$E$4:$E$2000='Analítico Cx.'!$B44)*('Diário 3º PA'!$B$4:$B$2000&gt;=J$4)*('Diário 3º PA'!$B$4:$B$2000&lt;=EOMONTH(J$4,0))*('Diário 3º PA'!$F$4:$F$2000)*(IF(Resumo!$Q$5="",1,'Diário 3º PA'!$O$4:$O$2000=Resumo!$Q$5)))
+SUMPRODUCT(('Diário 4º PA'!$E$4:$E$2000='Analítico Cx.'!$B44)*('Diário 4º PA'!$B$4:$B$2000&gt;=J$4)*('Diário 4º PA'!$B$4:$B$2000&lt;=EOMONTH(J$4,0))*('Diário 4º PA'!$F$4:$F$2000)*(IF(Resumo!$Q$5="",1,'Diário 4º PA'!$O$4:$O$2000=Resumo!$Q$5)))</f>
        <v>0</v>
      </c>
      <c r="K44" s="199">
        <f t="array" ref="K44">SUMPRODUCT(('Diário 1º PA'!$E$4:$E$2977='Analítico Cx.'!$B44)*('Diário 1º PA'!$B$4:$B$2977&gt;=K$4)*('Diário 1º PA'!$B$4:$B$2977&lt;=EOMONTH(K$4,0))*('Diário 1º PA'!$F$4:$F$2977)*(IF(Resumo!$Q$5="",1,'Diário 1º PA'!$O$4:$O$2977=Resumo!$Q$5)))
+SUMPRODUCT(('Diário 2º PA'!$E$4:$E$2000='Analítico Cx.'!$B44)*('Diário 2º PA'!$B$4:$B$2000&gt;=K$4)*('Diário 2º PA'!$B$4:$B$2000&lt;=EOMONTH(K$4,0))*('Diário 2º PA'!$F$4:$F$2000)*(IF(Resumo!$Q$5="",1,'Diário 2º PA'!$O$4:$O$2000=Resumo!$Q$5)))
+SUMPRODUCT(('Diário 3º PA'!$E$4:$E$2000='Analítico Cx.'!$B44)*('Diário 3º PA'!$B$4:$B$2000&gt;=K$4)*('Diário 3º PA'!$B$4:$B$2000&lt;=EOMONTH(K$4,0))*('Diário 3º PA'!$F$4:$F$2000)*(IF(Resumo!$Q$5="",1,'Diário 3º PA'!$O$4:$O$2000=Resumo!$Q$5)))
+SUMPRODUCT(('Diário 4º PA'!$E$4:$E$2000='Analítico Cx.'!$B44)*('Diário 4º PA'!$B$4:$B$2000&gt;=K$4)*('Diário 4º PA'!$B$4:$B$2000&lt;=EOMONTH(K$4,0))*('Diário 4º PA'!$F$4:$F$2000)*(IF(Resumo!$Q$5="",1,'Diário 4º PA'!$O$4:$O$2000=Resumo!$Q$5)))</f>
        <v>0</v>
      </c>
      <c r="L44" s="199">
        <f t="array" ref="L44">SUMPRODUCT(('Diário 1º PA'!$E$4:$E$2977='Analítico Cx.'!$B44)*('Diário 1º PA'!$B$4:$B$2977&gt;=L$4)*('Diário 1º PA'!$B$4:$B$2977&lt;=EOMONTH(L$4,0))*('Diário 1º PA'!$F$4:$F$2977)*(IF(Resumo!$Q$5="",1,'Diário 1º PA'!$O$4:$O$2977=Resumo!$Q$5)))
+SUMPRODUCT(('Diário 2º PA'!$E$4:$E$2000='Analítico Cx.'!$B44)*('Diário 2º PA'!$B$4:$B$2000&gt;=L$4)*('Diário 2º PA'!$B$4:$B$2000&lt;=EOMONTH(L$4,0))*('Diário 2º PA'!$F$4:$F$2000)*(IF(Resumo!$Q$5="",1,'Diário 2º PA'!$O$4:$O$2000=Resumo!$Q$5)))
+SUMPRODUCT(('Diário 3º PA'!$E$4:$E$2000='Analítico Cx.'!$B44)*('Diário 3º PA'!$B$4:$B$2000&gt;=L$4)*('Diário 3º PA'!$B$4:$B$2000&lt;=EOMONTH(L$4,0))*('Diário 3º PA'!$F$4:$F$2000)*(IF(Resumo!$Q$5="",1,'Diário 3º PA'!$O$4:$O$2000=Resumo!$Q$5)))
+SUMPRODUCT(('Diário 4º PA'!$E$4:$E$2000='Analítico Cx.'!$B44)*('Diário 4º PA'!$B$4:$B$2000&gt;=L$4)*('Diário 4º PA'!$B$4:$B$2000&lt;=EOMONTH(L$4,0))*('Diário 4º PA'!$F$4:$F$2000)*(IF(Resumo!$Q$5="",1,'Diário 4º PA'!$O$4:$O$2000=Resumo!$Q$5)))</f>
        <v>0</v>
      </c>
      <c r="M44" s="199">
        <f t="array" ref="M44">SUMPRODUCT(('Diário 1º PA'!$E$4:$E$2977='Analítico Cx.'!$B44)*('Diário 1º PA'!$B$4:$B$2977&gt;=M$4)*('Diário 1º PA'!$B$4:$B$2977&lt;=EOMONTH(M$4,0))*('Diário 1º PA'!$F$4:$F$2977)*(IF(Resumo!$Q$5="",1,'Diário 1º PA'!$O$4:$O$2977=Resumo!$Q$5)))
+SUMPRODUCT(('Diário 2º PA'!$E$4:$E$2000='Analítico Cx.'!$B44)*('Diário 2º PA'!$B$4:$B$2000&gt;=M$4)*('Diário 2º PA'!$B$4:$B$2000&lt;=EOMONTH(M$4,0))*('Diário 2º PA'!$F$4:$F$2000)*(IF(Resumo!$Q$5="",1,'Diário 2º PA'!$O$4:$O$2000=Resumo!$Q$5)))
+SUMPRODUCT(('Diário 3º PA'!$E$4:$E$2000='Analítico Cx.'!$B44)*('Diário 3º PA'!$B$4:$B$2000&gt;=M$4)*('Diário 3º PA'!$B$4:$B$2000&lt;=EOMONTH(M$4,0))*('Diário 3º PA'!$F$4:$F$2000)*(IF(Resumo!$Q$5="",1,'Diário 3º PA'!$O$4:$O$2000=Resumo!$Q$5)))
+SUMPRODUCT(('Diário 4º PA'!$E$4:$E$2000='Analítico Cx.'!$B44)*('Diário 4º PA'!$B$4:$B$2000&gt;=M$4)*('Diário 4º PA'!$B$4:$B$2000&lt;=EOMONTH(M$4,0))*('Diário 4º PA'!$F$4:$F$2000)*(IF(Resumo!$Q$5="",1,'Diário 4º PA'!$O$4:$O$2000=Resumo!$Q$5)))</f>
        <v>0</v>
      </c>
      <c r="N44" s="199">
        <f t="array" ref="N44">SUMPRODUCT(('Diário 1º PA'!$E$4:$E$2977='Analítico Cx.'!$B44)*('Diário 1º PA'!$B$4:$B$2977&gt;=N$4)*('Diário 1º PA'!$B$4:$B$2977&lt;=EOMONTH(N$4,0))*('Diário 1º PA'!$F$4:$F$2977)*(IF(Resumo!$Q$5="",1,'Diário 1º PA'!$O$4:$O$2977=Resumo!$Q$5)))
+SUMPRODUCT(('Diário 2º PA'!$E$4:$E$2000='Analítico Cx.'!$B44)*('Diário 2º PA'!$B$4:$B$2000&gt;=N$4)*('Diário 2º PA'!$B$4:$B$2000&lt;=EOMONTH(N$4,0))*('Diário 2º PA'!$F$4:$F$2000)*(IF(Resumo!$Q$5="",1,'Diário 2º PA'!$O$4:$O$2000=Resumo!$Q$5)))
+SUMPRODUCT(('Diário 3º PA'!$E$4:$E$2000='Analítico Cx.'!$B44)*('Diário 3º PA'!$B$4:$B$2000&gt;=N$4)*('Diário 3º PA'!$B$4:$B$2000&lt;=EOMONTH(N$4,0))*('Diário 3º PA'!$F$4:$F$2000)*(IF(Resumo!$Q$5="",1,'Diário 3º PA'!$O$4:$O$2000=Resumo!$Q$5)))
+SUMPRODUCT(('Diário 4º PA'!$E$4:$E$2000='Analítico Cx.'!$B44)*('Diário 4º PA'!$B$4:$B$2000&gt;=N$4)*('Diário 4º PA'!$B$4:$B$2000&lt;=EOMONTH(N$4,0))*('Diário 4º PA'!$F$4:$F$2000)*(IF(Resumo!$Q$5="",1,'Diário 4º PA'!$O$4:$O$2000=Resumo!$Q$5)))</f>
        <v>0</v>
      </c>
      <c r="O44" s="200">
        <f t="shared" si="7"/>
        <v>0</v>
      </c>
      <c r="P44" s="201">
        <f t="shared" si="8"/>
        <v>0</v>
      </c>
      <c r="Q44" s="174"/>
      <c r="R44" s="174"/>
      <c r="S44" s="174"/>
      <c r="T44" s="174"/>
      <c r="U44" s="174"/>
      <c r="V44" s="174"/>
      <c r="W44" s="174"/>
      <c r="X44" s="174"/>
      <c r="Y44" s="174"/>
      <c r="Z44" s="174"/>
    </row>
    <row r="45" spans="1:26" ht="23.25" customHeight="1" x14ac:dyDescent="0.2">
      <c r="A45" s="220" t="s">
        <v>196</v>
      </c>
      <c r="B45" s="221" t="s">
        <v>197</v>
      </c>
      <c r="C45" s="199">
        <f t="array" ref="C45">SUMPRODUCT(('Diário 1º PA'!$E$4:$E$2977='Analítico Cx.'!$B45)*('Diário 1º PA'!$B$4:$B$2977&gt;=C$4)*('Diário 1º PA'!$B$4:$B$2977&lt;=EOMONTH(C$4,0))*('Diário 1º PA'!$F$4:$F$2977)*(IF(Resumo!$Q$5="",1,'Diário 1º PA'!$O$4:$O$2977=Resumo!$Q$5)))
+SUMPRODUCT(('Diário 2º PA'!$E$4:$E$2000='Analítico Cx.'!$B45)*('Diário 2º PA'!$B$4:$B$2000&gt;=C$4)*('Diário 2º PA'!$B$4:$B$2000&lt;=EOMONTH(C$4,0))*('Diário 2º PA'!$F$4:$F$2000)*(IF(Resumo!$Q$5="",1,'Diário 2º PA'!$O$4:$O$2000=Resumo!$Q$5)))
+SUMPRODUCT(('Diário 3º PA'!$E$4:$E$2000='Analítico Cx.'!$B45)*('Diário 3º PA'!$B$4:$B$2000&gt;=C$4)*('Diário 3º PA'!$B$4:$B$2000&lt;=EOMONTH(C$4,0))*('Diário 3º PA'!$F$4:$F$2000)*(IF(Resumo!$Q$5="",1,'Diário 3º PA'!$O$4:$O$2000=Resumo!$Q$5)))
+SUMPRODUCT(('Diário 4º PA'!$E$4:$E$2000='Analítico Cx.'!$B45)*('Diário 4º PA'!$B$4:$B$2000&gt;=C$4)*('Diário 4º PA'!$B$4:$B$2000&lt;=EOMONTH(C$4,0))*('Diário 4º PA'!$F$4:$F$2000)*(IF(Resumo!$Q$5="",1,'Diário 4º PA'!$O$4:$O$2000=Resumo!$Q$5)))</f>
        <v>0</v>
      </c>
      <c r="D45" s="199">
        <f t="array" ref="D45">SUMPRODUCT(('Diário 1º PA'!$E$4:$E$2977='Analítico Cx.'!$B45)*('Diário 1º PA'!$B$4:$B$2977&gt;=D$4)*('Diário 1º PA'!$B$4:$B$2977&lt;=EOMONTH(D$4,0))*('Diário 1º PA'!$F$4:$F$2977)*(IF(Resumo!$Q$5="",1,'Diário 1º PA'!$O$4:$O$2977=Resumo!$Q$5)))
+SUMPRODUCT(('Diário 2º PA'!$E$4:$E$2000='Analítico Cx.'!$B45)*('Diário 2º PA'!$B$4:$B$2000&gt;=D$4)*('Diário 2º PA'!$B$4:$B$2000&lt;=EOMONTH(D$4,0))*('Diário 2º PA'!$F$4:$F$2000)*(IF(Resumo!$Q$5="",1,'Diário 2º PA'!$O$4:$O$2000=Resumo!$Q$5)))
+SUMPRODUCT(('Diário 3º PA'!$E$4:$E$2000='Analítico Cx.'!$B45)*('Diário 3º PA'!$B$4:$B$2000&gt;=D$4)*('Diário 3º PA'!$B$4:$B$2000&lt;=EOMONTH(D$4,0))*('Diário 3º PA'!$F$4:$F$2000)*(IF(Resumo!$Q$5="",1,'Diário 3º PA'!$O$4:$O$2000=Resumo!$Q$5)))
+SUMPRODUCT(('Diário 4º PA'!$E$4:$E$2000='Analítico Cx.'!$B45)*('Diário 4º PA'!$B$4:$B$2000&gt;=D$4)*('Diário 4º PA'!$B$4:$B$2000&lt;=EOMONTH(D$4,0))*('Diário 4º PA'!$F$4:$F$2000)*(IF(Resumo!$Q$5="",1,'Diário 4º PA'!$O$4:$O$2000=Resumo!$Q$5)))</f>
        <v>0</v>
      </c>
      <c r="E45" s="199">
        <f t="array" ref="E45">SUMPRODUCT(('Diário 1º PA'!$E$4:$E$2977='Analítico Cx.'!$B45)*('Diário 1º PA'!$B$4:$B$2977&gt;=E$4)*('Diário 1º PA'!$B$4:$B$2977&lt;=EOMONTH(E$4,0))*('Diário 1º PA'!$F$4:$F$2977)*(IF(Resumo!$Q$5="",1,'Diário 1º PA'!$O$4:$O$2977=Resumo!$Q$5)))
+SUMPRODUCT(('Diário 2º PA'!$E$4:$E$2000='Analítico Cx.'!$B45)*('Diário 2º PA'!$B$4:$B$2000&gt;=E$4)*('Diário 2º PA'!$B$4:$B$2000&lt;=EOMONTH(E$4,0))*('Diário 2º PA'!$F$4:$F$2000)*(IF(Resumo!$Q$5="",1,'Diário 2º PA'!$O$4:$O$2000=Resumo!$Q$5)))
+SUMPRODUCT(('Diário 3º PA'!$E$4:$E$2000='Analítico Cx.'!$B45)*('Diário 3º PA'!$B$4:$B$2000&gt;=E$4)*('Diário 3º PA'!$B$4:$B$2000&lt;=EOMONTH(E$4,0))*('Diário 3º PA'!$F$4:$F$2000)*(IF(Resumo!$Q$5="",1,'Diário 3º PA'!$O$4:$O$2000=Resumo!$Q$5)))
+SUMPRODUCT(('Diário 4º PA'!$E$4:$E$2000='Analítico Cx.'!$B45)*('Diário 4º PA'!$B$4:$B$2000&gt;=E$4)*('Diário 4º PA'!$B$4:$B$2000&lt;=EOMONTH(E$4,0))*('Diário 4º PA'!$F$4:$F$2000)*(IF(Resumo!$Q$5="",1,'Diário 4º PA'!$O$4:$O$2000=Resumo!$Q$5)))</f>
        <v>0</v>
      </c>
      <c r="F45" s="199">
        <f t="array" ref="F45">SUMPRODUCT(('Diário 1º PA'!$E$4:$E$2977='Analítico Cx.'!$B45)*('Diário 1º PA'!$B$4:$B$2977&gt;=F$4)*('Diário 1º PA'!$B$4:$B$2977&lt;=EOMONTH(F$4,0))*('Diário 1º PA'!$F$4:$F$2977)*(IF(Resumo!$Q$5="",1,'Diário 1º PA'!$O$4:$O$2977=Resumo!$Q$5)))
+SUMPRODUCT(('Diário 2º PA'!$E$4:$E$2000='Analítico Cx.'!$B45)*('Diário 2º PA'!$B$4:$B$2000&gt;=F$4)*('Diário 2º PA'!$B$4:$B$2000&lt;=EOMONTH(F$4,0))*('Diário 2º PA'!$F$4:$F$2000)*(IF(Resumo!$Q$5="",1,'Diário 2º PA'!$O$4:$O$2000=Resumo!$Q$5)))
+SUMPRODUCT(('Diário 3º PA'!$E$4:$E$2000='Analítico Cx.'!$B45)*('Diário 3º PA'!$B$4:$B$2000&gt;=F$4)*('Diário 3º PA'!$B$4:$B$2000&lt;=EOMONTH(F$4,0))*('Diário 3º PA'!$F$4:$F$2000)*(IF(Resumo!$Q$5="",1,'Diário 3º PA'!$O$4:$O$2000=Resumo!$Q$5)))
+SUMPRODUCT(('Diário 4º PA'!$E$4:$E$2000='Analítico Cx.'!$B45)*('Diário 4º PA'!$B$4:$B$2000&gt;=F$4)*('Diário 4º PA'!$B$4:$B$2000&lt;=EOMONTH(F$4,0))*('Diário 4º PA'!$F$4:$F$2000)*(IF(Resumo!$Q$5="",1,'Diário 4º PA'!$O$4:$O$2000=Resumo!$Q$5)))</f>
        <v>0</v>
      </c>
      <c r="G45" s="199">
        <f t="array" ref="G45">SUMPRODUCT(('Diário 1º PA'!$E$4:$E$2977='Analítico Cx.'!$B45)*('Diário 1º PA'!$B$4:$B$2977&gt;=G$4)*('Diário 1º PA'!$B$4:$B$2977&lt;=EOMONTH(G$4,0))*('Diário 1º PA'!$F$4:$F$2977)*(IF(Resumo!$Q$5="",1,'Diário 1º PA'!$O$4:$O$2977=Resumo!$Q$5)))
+SUMPRODUCT(('Diário 2º PA'!$E$4:$E$2000='Analítico Cx.'!$B45)*('Diário 2º PA'!$B$4:$B$2000&gt;=G$4)*('Diário 2º PA'!$B$4:$B$2000&lt;=EOMONTH(G$4,0))*('Diário 2º PA'!$F$4:$F$2000)*(IF(Resumo!$Q$5="",1,'Diário 2º PA'!$O$4:$O$2000=Resumo!$Q$5)))
+SUMPRODUCT(('Diário 3º PA'!$E$4:$E$2000='Analítico Cx.'!$B45)*('Diário 3º PA'!$B$4:$B$2000&gt;=G$4)*('Diário 3º PA'!$B$4:$B$2000&lt;=EOMONTH(G$4,0))*('Diário 3º PA'!$F$4:$F$2000)*(IF(Resumo!$Q$5="",1,'Diário 3º PA'!$O$4:$O$2000=Resumo!$Q$5)))
+SUMPRODUCT(('Diário 4º PA'!$E$4:$E$2000='Analítico Cx.'!$B45)*('Diário 4º PA'!$B$4:$B$2000&gt;=G$4)*('Diário 4º PA'!$B$4:$B$2000&lt;=EOMONTH(G$4,0))*('Diário 4º PA'!$F$4:$F$2000)*(IF(Resumo!$Q$5="",1,'Diário 4º PA'!$O$4:$O$2000=Resumo!$Q$5)))</f>
        <v>0</v>
      </c>
      <c r="H45" s="199">
        <f t="array" ref="H45">SUMPRODUCT(('Diário 1º PA'!$E$4:$E$2977='Analítico Cx.'!$B45)*('Diário 1º PA'!$B$4:$B$2977&gt;=H$4)*('Diário 1º PA'!$B$4:$B$2977&lt;=EOMONTH(H$4,0))*('Diário 1º PA'!$F$4:$F$2977)*(IF(Resumo!$Q$5="",1,'Diário 1º PA'!$O$4:$O$2977=Resumo!$Q$5)))
+SUMPRODUCT(('Diário 2º PA'!$E$4:$E$2000='Analítico Cx.'!$B45)*('Diário 2º PA'!$B$4:$B$2000&gt;=H$4)*('Diário 2º PA'!$B$4:$B$2000&lt;=EOMONTH(H$4,0))*('Diário 2º PA'!$F$4:$F$2000)*(IF(Resumo!$Q$5="",1,'Diário 2º PA'!$O$4:$O$2000=Resumo!$Q$5)))
+SUMPRODUCT(('Diário 3º PA'!$E$4:$E$2000='Analítico Cx.'!$B45)*('Diário 3º PA'!$B$4:$B$2000&gt;=H$4)*('Diário 3º PA'!$B$4:$B$2000&lt;=EOMONTH(H$4,0))*('Diário 3º PA'!$F$4:$F$2000)*(IF(Resumo!$Q$5="",1,'Diário 3º PA'!$O$4:$O$2000=Resumo!$Q$5)))
+SUMPRODUCT(('Diário 4º PA'!$E$4:$E$2000='Analítico Cx.'!$B45)*('Diário 4º PA'!$B$4:$B$2000&gt;=H$4)*('Diário 4º PA'!$B$4:$B$2000&lt;=EOMONTH(H$4,0))*('Diário 4º PA'!$F$4:$F$2000)*(IF(Resumo!$Q$5="",1,'Diário 4º PA'!$O$4:$O$2000=Resumo!$Q$5)))</f>
        <v>0</v>
      </c>
      <c r="I45" s="199">
        <f t="array" ref="I45">SUMPRODUCT(('Diário 1º PA'!$E$4:$E$2977='Analítico Cx.'!$B45)*('Diário 1º PA'!$B$4:$B$2977&gt;=I$4)*('Diário 1º PA'!$B$4:$B$2977&lt;=EOMONTH(I$4,0))*('Diário 1º PA'!$F$4:$F$2977)*(IF(Resumo!$Q$5="",1,'Diário 1º PA'!$O$4:$O$2977=Resumo!$Q$5)))
+SUMPRODUCT(('Diário 2º PA'!$E$4:$E$2000='Analítico Cx.'!$B45)*('Diário 2º PA'!$B$4:$B$2000&gt;=I$4)*('Diário 2º PA'!$B$4:$B$2000&lt;=EOMONTH(I$4,0))*('Diário 2º PA'!$F$4:$F$2000)*(IF(Resumo!$Q$5="",1,'Diário 2º PA'!$O$4:$O$2000=Resumo!$Q$5)))
+SUMPRODUCT(('Diário 3º PA'!$E$4:$E$2000='Analítico Cx.'!$B45)*('Diário 3º PA'!$B$4:$B$2000&gt;=I$4)*('Diário 3º PA'!$B$4:$B$2000&lt;=EOMONTH(I$4,0))*('Diário 3º PA'!$F$4:$F$2000)*(IF(Resumo!$Q$5="",1,'Diário 3º PA'!$O$4:$O$2000=Resumo!$Q$5)))
+SUMPRODUCT(('Diário 4º PA'!$E$4:$E$2000='Analítico Cx.'!$B45)*('Diário 4º PA'!$B$4:$B$2000&gt;=I$4)*('Diário 4º PA'!$B$4:$B$2000&lt;=EOMONTH(I$4,0))*('Diário 4º PA'!$F$4:$F$2000)*(IF(Resumo!$Q$5="",1,'Diário 4º PA'!$O$4:$O$2000=Resumo!$Q$5)))</f>
        <v>0</v>
      </c>
      <c r="J45" s="199">
        <f t="array" ref="J45">SUMPRODUCT(('Diário 1º PA'!$E$4:$E$2977='Analítico Cx.'!$B45)*('Diário 1º PA'!$B$4:$B$2977&gt;=J$4)*('Diário 1º PA'!$B$4:$B$2977&lt;=EOMONTH(J$4,0))*('Diário 1º PA'!$F$4:$F$2977)*(IF(Resumo!$Q$5="",1,'Diário 1º PA'!$O$4:$O$2977=Resumo!$Q$5)))
+SUMPRODUCT(('Diário 2º PA'!$E$4:$E$2000='Analítico Cx.'!$B45)*('Diário 2º PA'!$B$4:$B$2000&gt;=J$4)*('Diário 2º PA'!$B$4:$B$2000&lt;=EOMONTH(J$4,0))*('Diário 2º PA'!$F$4:$F$2000)*(IF(Resumo!$Q$5="",1,'Diário 2º PA'!$O$4:$O$2000=Resumo!$Q$5)))
+SUMPRODUCT(('Diário 3º PA'!$E$4:$E$2000='Analítico Cx.'!$B45)*('Diário 3º PA'!$B$4:$B$2000&gt;=J$4)*('Diário 3º PA'!$B$4:$B$2000&lt;=EOMONTH(J$4,0))*('Diário 3º PA'!$F$4:$F$2000)*(IF(Resumo!$Q$5="",1,'Diário 3º PA'!$O$4:$O$2000=Resumo!$Q$5)))
+SUMPRODUCT(('Diário 4º PA'!$E$4:$E$2000='Analítico Cx.'!$B45)*('Diário 4º PA'!$B$4:$B$2000&gt;=J$4)*('Diário 4º PA'!$B$4:$B$2000&lt;=EOMONTH(J$4,0))*('Diário 4º PA'!$F$4:$F$2000)*(IF(Resumo!$Q$5="",1,'Diário 4º PA'!$O$4:$O$2000=Resumo!$Q$5)))</f>
        <v>0</v>
      </c>
      <c r="K45" s="199">
        <f t="array" ref="K45">SUMPRODUCT(('Diário 1º PA'!$E$4:$E$2977='Analítico Cx.'!$B45)*('Diário 1º PA'!$B$4:$B$2977&gt;=K$4)*('Diário 1º PA'!$B$4:$B$2977&lt;=EOMONTH(K$4,0))*('Diário 1º PA'!$F$4:$F$2977)*(IF(Resumo!$Q$5="",1,'Diário 1º PA'!$O$4:$O$2977=Resumo!$Q$5)))
+SUMPRODUCT(('Diário 2º PA'!$E$4:$E$2000='Analítico Cx.'!$B45)*('Diário 2º PA'!$B$4:$B$2000&gt;=K$4)*('Diário 2º PA'!$B$4:$B$2000&lt;=EOMONTH(K$4,0))*('Diário 2º PA'!$F$4:$F$2000)*(IF(Resumo!$Q$5="",1,'Diário 2º PA'!$O$4:$O$2000=Resumo!$Q$5)))
+SUMPRODUCT(('Diário 3º PA'!$E$4:$E$2000='Analítico Cx.'!$B45)*('Diário 3º PA'!$B$4:$B$2000&gt;=K$4)*('Diário 3º PA'!$B$4:$B$2000&lt;=EOMONTH(K$4,0))*('Diário 3º PA'!$F$4:$F$2000)*(IF(Resumo!$Q$5="",1,'Diário 3º PA'!$O$4:$O$2000=Resumo!$Q$5)))
+SUMPRODUCT(('Diário 4º PA'!$E$4:$E$2000='Analítico Cx.'!$B45)*('Diário 4º PA'!$B$4:$B$2000&gt;=K$4)*('Diário 4º PA'!$B$4:$B$2000&lt;=EOMONTH(K$4,0))*('Diário 4º PA'!$F$4:$F$2000)*(IF(Resumo!$Q$5="",1,'Diário 4º PA'!$O$4:$O$2000=Resumo!$Q$5)))</f>
        <v>0</v>
      </c>
      <c r="L45" s="199">
        <f t="array" ref="L45">SUMPRODUCT(('Diário 1º PA'!$E$4:$E$2977='Analítico Cx.'!$B45)*('Diário 1º PA'!$B$4:$B$2977&gt;=L$4)*('Diário 1º PA'!$B$4:$B$2977&lt;=EOMONTH(L$4,0))*('Diário 1º PA'!$F$4:$F$2977)*(IF(Resumo!$Q$5="",1,'Diário 1º PA'!$O$4:$O$2977=Resumo!$Q$5)))
+SUMPRODUCT(('Diário 2º PA'!$E$4:$E$2000='Analítico Cx.'!$B45)*('Diário 2º PA'!$B$4:$B$2000&gt;=L$4)*('Diário 2º PA'!$B$4:$B$2000&lt;=EOMONTH(L$4,0))*('Diário 2º PA'!$F$4:$F$2000)*(IF(Resumo!$Q$5="",1,'Diário 2º PA'!$O$4:$O$2000=Resumo!$Q$5)))
+SUMPRODUCT(('Diário 3º PA'!$E$4:$E$2000='Analítico Cx.'!$B45)*('Diário 3º PA'!$B$4:$B$2000&gt;=L$4)*('Diário 3º PA'!$B$4:$B$2000&lt;=EOMONTH(L$4,0))*('Diário 3º PA'!$F$4:$F$2000)*(IF(Resumo!$Q$5="",1,'Diário 3º PA'!$O$4:$O$2000=Resumo!$Q$5)))
+SUMPRODUCT(('Diário 4º PA'!$E$4:$E$2000='Analítico Cx.'!$B45)*('Diário 4º PA'!$B$4:$B$2000&gt;=L$4)*('Diário 4º PA'!$B$4:$B$2000&lt;=EOMONTH(L$4,0))*('Diário 4º PA'!$F$4:$F$2000)*(IF(Resumo!$Q$5="",1,'Diário 4º PA'!$O$4:$O$2000=Resumo!$Q$5)))</f>
        <v>0</v>
      </c>
      <c r="M45" s="199">
        <f t="array" ref="M45">SUMPRODUCT(('Diário 1º PA'!$E$4:$E$2977='Analítico Cx.'!$B45)*('Diário 1º PA'!$B$4:$B$2977&gt;=M$4)*('Diário 1º PA'!$B$4:$B$2977&lt;=EOMONTH(M$4,0))*('Diário 1º PA'!$F$4:$F$2977)*(IF(Resumo!$Q$5="",1,'Diário 1º PA'!$O$4:$O$2977=Resumo!$Q$5)))
+SUMPRODUCT(('Diário 2º PA'!$E$4:$E$2000='Analítico Cx.'!$B45)*('Diário 2º PA'!$B$4:$B$2000&gt;=M$4)*('Diário 2º PA'!$B$4:$B$2000&lt;=EOMONTH(M$4,0))*('Diário 2º PA'!$F$4:$F$2000)*(IF(Resumo!$Q$5="",1,'Diário 2º PA'!$O$4:$O$2000=Resumo!$Q$5)))
+SUMPRODUCT(('Diário 3º PA'!$E$4:$E$2000='Analítico Cx.'!$B45)*('Diário 3º PA'!$B$4:$B$2000&gt;=M$4)*('Diário 3º PA'!$B$4:$B$2000&lt;=EOMONTH(M$4,0))*('Diário 3º PA'!$F$4:$F$2000)*(IF(Resumo!$Q$5="",1,'Diário 3º PA'!$O$4:$O$2000=Resumo!$Q$5)))
+SUMPRODUCT(('Diário 4º PA'!$E$4:$E$2000='Analítico Cx.'!$B45)*('Diário 4º PA'!$B$4:$B$2000&gt;=M$4)*('Diário 4º PA'!$B$4:$B$2000&lt;=EOMONTH(M$4,0))*('Diário 4º PA'!$F$4:$F$2000)*(IF(Resumo!$Q$5="",1,'Diário 4º PA'!$O$4:$O$2000=Resumo!$Q$5)))</f>
        <v>0</v>
      </c>
      <c r="N45" s="199">
        <f t="array" ref="N45">SUMPRODUCT(('Diário 1º PA'!$E$4:$E$2977='Analítico Cx.'!$B45)*('Diário 1º PA'!$B$4:$B$2977&gt;=N$4)*('Diário 1º PA'!$B$4:$B$2977&lt;=EOMONTH(N$4,0))*('Diário 1º PA'!$F$4:$F$2977)*(IF(Resumo!$Q$5="",1,'Diário 1º PA'!$O$4:$O$2977=Resumo!$Q$5)))
+SUMPRODUCT(('Diário 2º PA'!$E$4:$E$2000='Analítico Cx.'!$B45)*('Diário 2º PA'!$B$4:$B$2000&gt;=N$4)*('Diário 2º PA'!$B$4:$B$2000&lt;=EOMONTH(N$4,0))*('Diário 2º PA'!$F$4:$F$2000)*(IF(Resumo!$Q$5="",1,'Diário 2º PA'!$O$4:$O$2000=Resumo!$Q$5)))
+SUMPRODUCT(('Diário 3º PA'!$E$4:$E$2000='Analítico Cx.'!$B45)*('Diário 3º PA'!$B$4:$B$2000&gt;=N$4)*('Diário 3º PA'!$B$4:$B$2000&lt;=EOMONTH(N$4,0))*('Diário 3º PA'!$F$4:$F$2000)*(IF(Resumo!$Q$5="",1,'Diário 3º PA'!$O$4:$O$2000=Resumo!$Q$5)))
+SUMPRODUCT(('Diário 4º PA'!$E$4:$E$2000='Analítico Cx.'!$B45)*('Diário 4º PA'!$B$4:$B$2000&gt;=N$4)*('Diário 4º PA'!$B$4:$B$2000&lt;=EOMONTH(N$4,0))*('Diário 4º PA'!$F$4:$F$2000)*(IF(Resumo!$Q$5="",1,'Diário 4º PA'!$O$4:$O$2000=Resumo!$Q$5)))</f>
        <v>0</v>
      </c>
      <c r="O45" s="200">
        <f t="shared" si="7"/>
        <v>0</v>
      </c>
      <c r="P45" s="201">
        <f t="shared" si="8"/>
        <v>0</v>
      </c>
      <c r="Q45" s="50"/>
      <c r="R45" s="50"/>
      <c r="S45" s="50"/>
      <c r="T45" s="50"/>
      <c r="U45" s="50"/>
      <c r="V45" s="50"/>
      <c r="W45" s="50"/>
      <c r="X45" s="50"/>
      <c r="Y45" s="50"/>
      <c r="Z45" s="50"/>
    </row>
    <row r="46" spans="1:26" ht="23.25" customHeight="1" x14ac:dyDescent="0.2">
      <c r="A46" s="203"/>
      <c r="B46" s="204" t="s">
        <v>198</v>
      </c>
      <c r="C46" s="205">
        <f t="shared" ref="C46:O46" si="9">SUBTOTAL(109,C34:C45)</f>
        <v>199585.15000000002</v>
      </c>
      <c r="D46" s="205">
        <f t="shared" si="9"/>
        <v>140871.73000000001</v>
      </c>
      <c r="E46" s="205">
        <f t="shared" si="9"/>
        <v>123858.75000000001</v>
      </c>
      <c r="F46" s="205">
        <f t="shared" si="9"/>
        <v>0</v>
      </c>
      <c r="G46" s="205">
        <f t="shared" si="9"/>
        <v>0</v>
      </c>
      <c r="H46" s="205">
        <f t="shared" si="9"/>
        <v>0</v>
      </c>
      <c r="I46" s="205">
        <f t="shared" si="9"/>
        <v>0</v>
      </c>
      <c r="J46" s="205">
        <f t="shared" si="9"/>
        <v>0</v>
      </c>
      <c r="K46" s="205">
        <f t="shared" si="9"/>
        <v>0</v>
      </c>
      <c r="L46" s="205">
        <f t="shared" si="9"/>
        <v>0</v>
      </c>
      <c r="M46" s="205">
        <f t="shared" si="9"/>
        <v>0</v>
      </c>
      <c r="N46" s="205">
        <f t="shared" si="9"/>
        <v>0</v>
      </c>
      <c r="O46" s="205">
        <f t="shared" si="9"/>
        <v>464315.63000000006</v>
      </c>
      <c r="P46" s="225">
        <f t="shared" si="8"/>
        <v>9.8249722653839786E-2</v>
      </c>
      <c r="Q46" s="174"/>
      <c r="R46" s="174"/>
      <c r="S46" s="174"/>
      <c r="T46" s="174"/>
      <c r="U46" s="174"/>
      <c r="V46" s="174"/>
      <c r="W46" s="174"/>
      <c r="X46" s="174"/>
      <c r="Y46" s="174"/>
      <c r="Z46" s="174"/>
    </row>
    <row r="47" spans="1:26" ht="23.25" customHeight="1" x14ac:dyDescent="0.2">
      <c r="A47" s="224" t="s">
        <v>110</v>
      </c>
      <c r="B47" s="217" t="s">
        <v>111</v>
      </c>
      <c r="C47" s="222"/>
      <c r="D47" s="222"/>
      <c r="E47" s="222"/>
      <c r="F47" s="222"/>
      <c r="G47" s="222"/>
      <c r="H47" s="222"/>
      <c r="I47" s="222"/>
      <c r="J47" s="222"/>
      <c r="K47" s="222"/>
      <c r="L47" s="222"/>
      <c r="M47" s="222"/>
      <c r="N47" s="222"/>
      <c r="O47" s="222"/>
      <c r="P47" s="226">
        <f t="shared" si="8"/>
        <v>0</v>
      </c>
      <c r="Q47" s="174"/>
      <c r="R47" s="174"/>
      <c r="S47" s="174"/>
      <c r="T47" s="174"/>
      <c r="U47" s="174"/>
      <c r="V47" s="174"/>
      <c r="W47" s="174"/>
      <c r="X47" s="174"/>
      <c r="Y47" s="174"/>
      <c r="Z47" s="174"/>
    </row>
    <row r="48" spans="1:26" ht="23.25" customHeight="1" x14ac:dyDescent="0.2">
      <c r="A48" s="83" t="s">
        <v>199</v>
      </c>
      <c r="B48" s="84" t="s">
        <v>200</v>
      </c>
      <c r="C48" s="199">
        <f t="array" ref="C48">SUMPRODUCT(('Diário 1º PA'!$E$4:$E$2977='Analítico Cx.'!$B48)*('Diário 1º PA'!$B$4:$B$2977&gt;=C$4)*('Diário 1º PA'!$B$4:$B$2977&lt;=EOMONTH(C$4,0))*('Diário 1º PA'!$F$4:$F$2977)*(IF(Resumo!$Q$5="",1,'Diário 1º PA'!$O$4:$O$2977=Resumo!$Q$5)))
+SUMPRODUCT(('Diário 2º PA'!$E$4:$E$2000='Analítico Cx.'!$B48)*('Diário 2º PA'!$B$4:$B$2000&gt;=C$4)*('Diário 2º PA'!$B$4:$B$2000&lt;=EOMONTH(C$4,0))*('Diário 2º PA'!$F$4:$F$2000)*(IF(Resumo!$Q$5="",1,'Diário 2º PA'!$O$4:$O$2000=Resumo!$Q$5)))
+SUMPRODUCT(('Diário 3º PA'!$E$4:$E$2000='Analítico Cx.'!$B48)*('Diário 3º PA'!$B$4:$B$2000&gt;=C$4)*('Diário 3º PA'!$B$4:$B$2000&lt;=EOMONTH(C$4,0))*('Diário 3º PA'!$F$4:$F$2000)*(IF(Resumo!$Q$5="",1,'Diário 3º PA'!$O$4:$O$2000=Resumo!$Q$5)))
+SUMPRODUCT(('Diário 4º PA'!$E$4:$E$2000='Analítico Cx.'!$B48)*('Diário 4º PA'!$B$4:$B$2000&gt;=C$4)*('Diário 4º PA'!$B$4:$B$2000&lt;=EOMONTH(C$4,0))*('Diário 4º PA'!$F$4:$F$2000)*(IF(Resumo!$Q$5="",1,'Diário 4º PA'!$O$4:$O$2000=Resumo!$Q$5)))</f>
        <v>3588.58</v>
      </c>
      <c r="D48" s="199">
        <f t="array" ref="D48">SUMPRODUCT(('Diário 1º PA'!$E$4:$E$2977='Analítico Cx.'!$B48)*('Diário 1º PA'!$B$4:$B$2977&gt;=D$4)*('Diário 1º PA'!$B$4:$B$2977&lt;=EOMONTH(D$4,0))*('Diário 1º PA'!$F$4:$F$2977)*(IF(Resumo!$Q$5="",1,'Diário 1º PA'!$O$4:$O$2977=Resumo!$Q$5)))
+SUMPRODUCT(('Diário 2º PA'!$E$4:$E$2000='Analítico Cx.'!$B48)*('Diário 2º PA'!$B$4:$B$2000&gt;=D$4)*('Diário 2º PA'!$B$4:$B$2000&lt;=EOMONTH(D$4,0))*('Diário 2º PA'!$F$4:$F$2000)*(IF(Resumo!$Q$5="",1,'Diário 2º PA'!$O$4:$O$2000=Resumo!$Q$5)))
+SUMPRODUCT(('Diário 3º PA'!$E$4:$E$2000='Analítico Cx.'!$B48)*('Diário 3º PA'!$B$4:$B$2000&gt;=D$4)*('Diário 3º PA'!$B$4:$B$2000&lt;=EOMONTH(D$4,0))*('Diário 3º PA'!$F$4:$F$2000)*(IF(Resumo!$Q$5="",1,'Diário 3º PA'!$O$4:$O$2000=Resumo!$Q$5)))
+SUMPRODUCT(('Diário 4º PA'!$E$4:$E$2000='Analítico Cx.'!$B48)*('Diário 4º PA'!$B$4:$B$2000&gt;=D$4)*('Diário 4º PA'!$B$4:$B$2000&lt;=EOMONTH(D$4,0))*('Diário 4º PA'!$F$4:$F$2000)*(IF(Resumo!$Q$5="",1,'Diário 4º PA'!$O$4:$O$2000=Resumo!$Q$5)))</f>
        <v>3592.27</v>
      </c>
      <c r="E48" s="199">
        <f t="array" ref="E48">SUMPRODUCT(('Diário 1º PA'!$E$4:$E$2977='Analítico Cx.'!$B48)*('Diário 1º PA'!$B$4:$B$2977&gt;=E$4)*('Diário 1º PA'!$B$4:$B$2977&lt;=EOMONTH(E$4,0))*('Diário 1º PA'!$F$4:$F$2977)*(IF(Resumo!$Q$5="",1,'Diário 1º PA'!$O$4:$O$2977=Resumo!$Q$5)))
+SUMPRODUCT(('Diário 2º PA'!$E$4:$E$2000='Analítico Cx.'!$B48)*('Diário 2º PA'!$B$4:$B$2000&gt;=E$4)*('Diário 2º PA'!$B$4:$B$2000&lt;=EOMONTH(E$4,0))*('Diário 2º PA'!$F$4:$F$2000)*(IF(Resumo!$Q$5="",1,'Diário 2º PA'!$O$4:$O$2000=Resumo!$Q$5)))
+SUMPRODUCT(('Diário 3º PA'!$E$4:$E$2000='Analítico Cx.'!$B48)*('Diário 3º PA'!$B$4:$B$2000&gt;=E$4)*('Diário 3º PA'!$B$4:$B$2000&lt;=EOMONTH(E$4,0))*('Diário 3º PA'!$F$4:$F$2000)*(IF(Resumo!$Q$5="",1,'Diário 3º PA'!$O$4:$O$2000=Resumo!$Q$5)))
+SUMPRODUCT(('Diário 4º PA'!$E$4:$E$2000='Analítico Cx.'!$B48)*('Diário 4º PA'!$B$4:$B$2000&gt;=E$4)*('Diário 4º PA'!$B$4:$B$2000&lt;=EOMONTH(E$4,0))*('Diário 4º PA'!$F$4:$F$2000)*(IF(Resumo!$Q$5="",1,'Diário 4º PA'!$O$4:$O$2000=Resumo!$Q$5)))</f>
        <v>4340.7699999999995</v>
      </c>
      <c r="F48" s="199">
        <f t="array" ref="F48">SUMPRODUCT(('Diário 1º PA'!$E$4:$E$2977='Analítico Cx.'!$B48)*('Diário 1º PA'!$B$4:$B$2977&gt;=F$4)*('Diário 1º PA'!$B$4:$B$2977&lt;=EOMONTH(F$4,0))*('Diário 1º PA'!$F$4:$F$2977)*(IF(Resumo!$Q$5="",1,'Diário 1º PA'!$O$4:$O$2977=Resumo!$Q$5)))
+SUMPRODUCT(('Diário 2º PA'!$E$4:$E$2000='Analítico Cx.'!$B48)*('Diário 2º PA'!$B$4:$B$2000&gt;=F$4)*('Diário 2º PA'!$B$4:$B$2000&lt;=EOMONTH(F$4,0))*('Diário 2º PA'!$F$4:$F$2000)*(IF(Resumo!$Q$5="",1,'Diário 2º PA'!$O$4:$O$2000=Resumo!$Q$5)))
+SUMPRODUCT(('Diário 3º PA'!$E$4:$E$2000='Analítico Cx.'!$B48)*('Diário 3º PA'!$B$4:$B$2000&gt;=F$4)*('Diário 3º PA'!$B$4:$B$2000&lt;=EOMONTH(F$4,0))*('Diário 3º PA'!$F$4:$F$2000)*(IF(Resumo!$Q$5="",1,'Diário 3º PA'!$O$4:$O$2000=Resumo!$Q$5)))
+SUMPRODUCT(('Diário 4º PA'!$E$4:$E$2000='Analítico Cx.'!$B48)*('Diário 4º PA'!$B$4:$B$2000&gt;=F$4)*('Diário 4º PA'!$B$4:$B$2000&lt;=EOMONTH(F$4,0))*('Diário 4º PA'!$F$4:$F$2000)*(IF(Resumo!$Q$5="",1,'Diário 4º PA'!$O$4:$O$2000=Resumo!$Q$5)))</f>
        <v>0</v>
      </c>
      <c r="G48" s="199">
        <f t="array" ref="G48">SUMPRODUCT(('Diário 1º PA'!$E$4:$E$2977='Analítico Cx.'!$B48)*('Diário 1º PA'!$B$4:$B$2977&gt;=G$4)*('Diário 1º PA'!$B$4:$B$2977&lt;=EOMONTH(G$4,0))*('Diário 1º PA'!$F$4:$F$2977)*(IF(Resumo!$Q$5="",1,'Diário 1º PA'!$O$4:$O$2977=Resumo!$Q$5)))
+SUMPRODUCT(('Diário 2º PA'!$E$4:$E$2000='Analítico Cx.'!$B48)*('Diário 2º PA'!$B$4:$B$2000&gt;=G$4)*('Diário 2º PA'!$B$4:$B$2000&lt;=EOMONTH(G$4,0))*('Diário 2º PA'!$F$4:$F$2000)*(IF(Resumo!$Q$5="",1,'Diário 2º PA'!$O$4:$O$2000=Resumo!$Q$5)))
+SUMPRODUCT(('Diário 3º PA'!$E$4:$E$2000='Analítico Cx.'!$B48)*('Diário 3º PA'!$B$4:$B$2000&gt;=G$4)*('Diário 3º PA'!$B$4:$B$2000&lt;=EOMONTH(G$4,0))*('Diário 3º PA'!$F$4:$F$2000)*(IF(Resumo!$Q$5="",1,'Diário 3º PA'!$O$4:$O$2000=Resumo!$Q$5)))
+SUMPRODUCT(('Diário 4º PA'!$E$4:$E$2000='Analítico Cx.'!$B48)*('Diário 4º PA'!$B$4:$B$2000&gt;=G$4)*('Diário 4º PA'!$B$4:$B$2000&lt;=EOMONTH(G$4,0))*('Diário 4º PA'!$F$4:$F$2000)*(IF(Resumo!$Q$5="",1,'Diário 4º PA'!$O$4:$O$2000=Resumo!$Q$5)))</f>
        <v>0</v>
      </c>
      <c r="H48" s="199">
        <f t="array" ref="H48">SUMPRODUCT(('Diário 1º PA'!$E$4:$E$2977='Analítico Cx.'!$B48)*('Diário 1º PA'!$B$4:$B$2977&gt;=H$4)*('Diário 1º PA'!$B$4:$B$2977&lt;=EOMONTH(H$4,0))*('Diário 1º PA'!$F$4:$F$2977)*(IF(Resumo!$Q$5="",1,'Diário 1º PA'!$O$4:$O$2977=Resumo!$Q$5)))
+SUMPRODUCT(('Diário 2º PA'!$E$4:$E$2000='Analítico Cx.'!$B48)*('Diário 2º PA'!$B$4:$B$2000&gt;=H$4)*('Diário 2º PA'!$B$4:$B$2000&lt;=EOMONTH(H$4,0))*('Diário 2º PA'!$F$4:$F$2000)*(IF(Resumo!$Q$5="",1,'Diário 2º PA'!$O$4:$O$2000=Resumo!$Q$5)))
+SUMPRODUCT(('Diário 3º PA'!$E$4:$E$2000='Analítico Cx.'!$B48)*('Diário 3º PA'!$B$4:$B$2000&gt;=H$4)*('Diário 3º PA'!$B$4:$B$2000&lt;=EOMONTH(H$4,0))*('Diário 3º PA'!$F$4:$F$2000)*(IF(Resumo!$Q$5="",1,'Diário 3º PA'!$O$4:$O$2000=Resumo!$Q$5)))
+SUMPRODUCT(('Diário 4º PA'!$E$4:$E$2000='Analítico Cx.'!$B48)*('Diário 4º PA'!$B$4:$B$2000&gt;=H$4)*('Diário 4º PA'!$B$4:$B$2000&lt;=EOMONTH(H$4,0))*('Diário 4º PA'!$F$4:$F$2000)*(IF(Resumo!$Q$5="",1,'Diário 4º PA'!$O$4:$O$2000=Resumo!$Q$5)))</f>
        <v>0</v>
      </c>
      <c r="I48" s="199">
        <f t="array" ref="I48">SUMPRODUCT(('Diário 1º PA'!$E$4:$E$2977='Analítico Cx.'!$B48)*('Diário 1º PA'!$B$4:$B$2977&gt;=I$4)*('Diário 1º PA'!$B$4:$B$2977&lt;=EOMONTH(I$4,0))*('Diário 1º PA'!$F$4:$F$2977)*(IF(Resumo!$Q$5="",1,'Diário 1º PA'!$O$4:$O$2977=Resumo!$Q$5)))
+SUMPRODUCT(('Diário 2º PA'!$E$4:$E$2000='Analítico Cx.'!$B48)*('Diário 2º PA'!$B$4:$B$2000&gt;=I$4)*('Diário 2º PA'!$B$4:$B$2000&lt;=EOMONTH(I$4,0))*('Diário 2º PA'!$F$4:$F$2000)*(IF(Resumo!$Q$5="",1,'Diário 2º PA'!$O$4:$O$2000=Resumo!$Q$5)))
+SUMPRODUCT(('Diário 3º PA'!$E$4:$E$2000='Analítico Cx.'!$B48)*('Diário 3º PA'!$B$4:$B$2000&gt;=I$4)*('Diário 3º PA'!$B$4:$B$2000&lt;=EOMONTH(I$4,0))*('Diário 3º PA'!$F$4:$F$2000)*(IF(Resumo!$Q$5="",1,'Diário 3º PA'!$O$4:$O$2000=Resumo!$Q$5)))
+SUMPRODUCT(('Diário 4º PA'!$E$4:$E$2000='Analítico Cx.'!$B48)*('Diário 4º PA'!$B$4:$B$2000&gt;=I$4)*('Diário 4º PA'!$B$4:$B$2000&lt;=EOMONTH(I$4,0))*('Diário 4º PA'!$F$4:$F$2000)*(IF(Resumo!$Q$5="",1,'Diário 4º PA'!$O$4:$O$2000=Resumo!$Q$5)))</f>
        <v>0</v>
      </c>
      <c r="J48" s="199">
        <f t="array" ref="J48">SUMPRODUCT(('Diário 1º PA'!$E$4:$E$2977='Analítico Cx.'!$B48)*('Diário 1º PA'!$B$4:$B$2977&gt;=J$4)*('Diário 1º PA'!$B$4:$B$2977&lt;=EOMONTH(J$4,0))*('Diário 1º PA'!$F$4:$F$2977)*(IF(Resumo!$Q$5="",1,'Diário 1º PA'!$O$4:$O$2977=Resumo!$Q$5)))
+SUMPRODUCT(('Diário 2º PA'!$E$4:$E$2000='Analítico Cx.'!$B48)*('Diário 2º PA'!$B$4:$B$2000&gt;=J$4)*('Diário 2º PA'!$B$4:$B$2000&lt;=EOMONTH(J$4,0))*('Diário 2º PA'!$F$4:$F$2000)*(IF(Resumo!$Q$5="",1,'Diário 2º PA'!$O$4:$O$2000=Resumo!$Q$5)))
+SUMPRODUCT(('Diário 3º PA'!$E$4:$E$2000='Analítico Cx.'!$B48)*('Diário 3º PA'!$B$4:$B$2000&gt;=J$4)*('Diário 3º PA'!$B$4:$B$2000&lt;=EOMONTH(J$4,0))*('Diário 3º PA'!$F$4:$F$2000)*(IF(Resumo!$Q$5="",1,'Diário 3º PA'!$O$4:$O$2000=Resumo!$Q$5)))
+SUMPRODUCT(('Diário 4º PA'!$E$4:$E$2000='Analítico Cx.'!$B48)*('Diário 4º PA'!$B$4:$B$2000&gt;=J$4)*('Diário 4º PA'!$B$4:$B$2000&lt;=EOMONTH(J$4,0))*('Diário 4º PA'!$F$4:$F$2000)*(IF(Resumo!$Q$5="",1,'Diário 4º PA'!$O$4:$O$2000=Resumo!$Q$5)))</f>
        <v>0</v>
      </c>
      <c r="K48" s="199">
        <f t="array" ref="K48">SUMPRODUCT(('Diário 1º PA'!$E$4:$E$2977='Analítico Cx.'!$B48)*('Diário 1º PA'!$B$4:$B$2977&gt;=K$4)*('Diário 1º PA'!$B$4:$B$2977&lt;=EOMONTH(K$4,0))*('Diário 1º PA'!$F$4:$F$2977)*(IF(Resumo!$Q$5="",1,'Diário 1º PA'!$O$4:$O$2977=Resumo!$Q$5)))
+SUMPRODUCT(('Diário 2º PA'!$E$4:$E$2000='Analítico Cx.'!$B48)*('Diário 2º PA'!$B$4:$B$2000&gt;=K$4)*('Diário 2º PA'!$B$4:$B$2000&lt;=EOMONTH(K$4,0))*('Diário 2º PA'!$F$4:$F$2000)*(IF(Resumo!$Q$5="",1,'Diário 2º PA'!$O$4:$O$2000=Resumo!$Q$5)))
+SUMPRODUCT(('Diário 3º PA'!$E$4:$E$2000='Analítico Cx.'!$B48)*('Diário 3º PA'!$B$4:$B$2000&gt;=K$4)*('Diário 3º PA'!$B$4:$B$2000&lt;=EOMONTH(K$4,0))*('Diário 3º PA'!$F$4:$F$2000)*(IF(Resumo!$Q$5="",1,'Diário 3º PA'!$O$4:$O$2000=Resumo!$Q$5)))
+SUMPRODUCT(('Diário 4º PA'!$E$4:$E$2000='Analítico Cx.'!$B48)*('Diário 4º PA'!$B$4:$B$2000&gt;=K$4)*('Diário 4º PA'!$B$4:$B$2000&lt;=EOMONTH(K$4,0))*('Diário 4º PA'!$F$4:$F$2000)*(IF(Resumo!$Q$5="",1,'Diário 4º PA'!$O$4:$O$2000=Resumo!$Q$5)))</f>
        <v>0</v>
      </c>
      <c r="L48" s="199">
        <f t="array" ref="L48">SUMPRODUCT(('Diário 1º PA'!$E$4:$E$2977='Analítico Cx.'!$B48)*('Diário 1º PA'!$B$4:$B$2977&gt;=L$4)*('Diário 1º PA'!$B$4:$B$2977&lt;=EOMONTH(L$4,0))*('Diário 1º PA'!$F$4:$F$2977)*(IF(Resumo!$Q$5="",1,'Diário 1º PA'!$O$4:$O$2977=Resumo!$Q$5)))
+SUMPRODUCT(('Diário 2º PA'!$E$4:$E$2000='Analítico Cx.'!$B48)*('Diário 2º PA'!$B$4:$B$2000&gt;=L$4)*('Diário 2º PA'!$B$4:$B$2000&lt;=EOMONTH(L$4,0))*('Diário 2º PA'!$F$4:$F$2000)*(IF(Resumo!$Q$5="",1,'Diário 2º PA'!$O$4:$O$2000=Resumo!$Q$5)))
+SUMPRODUCT(('Diário 3º PA'!$E$4:$E$2000='Analítico Cx.'!$B48)*('Diário 3º PA'!$B$4:$B$2000&gt;=L$4)*('Diário 3º PA'!$B$4:$B$2000&lt;=EOMONTH(L$4,0))*('Diário 3º PA'!$F$4:$F$2000)*(IF(Resumo!$Q$5="",1,'Diário 3º PA'!$O$4:$O$2000=Resumo!$Q$5)))
+SUMPRODUCT(('Diário 4º PA'!$E$4:$E$2000='Analítico Cx.'!$B48)*('Diário 4º PA'!$B$4:$B$2000&gt;=L$4)*('Diário 4º PA'!$B$4:$B$2000&lt;=EOMONTH(L$4,0))*('Diário 4º PA'!$F$4:$F$2000)*(IF(Resumo!$Q$5="",1,'Diário 4º PA'!$O$4:$O$2000=Resumo!$Q$5)))</f>
        <v>0</v>
      </c>
      <c r="M48" s="199">
        <f t="array" ref="M48">SUMPRODUCT(('Diário 1º PA'!$E$4:$E$2977='Analítico Cx.'!$B48)*('Diário 1º PA'!$B$4:$B$2977&gt;=M$4)*('Diário 1º PA'!$B$4:$B$2977&lt;=EOMONTH(M$4,0))*('Diário 1º PA'!$F$4:$F$2977)*(IF(Resumo!$Q$5="",1,'Diário 1º PA'!$O$4:$O$2977=Resumo!$Q$5)))
+SUMPRODUCT(('Diário 2º PA'!$E$4:$E$2000='Analítico Cx.'!$B48)*('Diário 2º PA'!$B$4:$B$2000&gt;=M$4)*('Diário 2º PA'!$B$4:$B$2000&lt;=EOMONTH(M$4,0))*('Diário 2º PA'!$F$4:$F$2000)*(IF(Resumo!$Q$5="",1,'Diário 2º PA'!$O$4:$O$2000=Resumo!$Q$5)))
+SUMPRODUCT(('Diário 3º PA'!$E$4:$E$2000='Analítico Cx.'!$B48)*('Diário 3º PA'!$B$4:$B$2000&gt;=M$4)*('Diário 3º PA'!$B$4:$B$2000&lt;=EOMONTH(M$4,0))*('Diário 3º PA'!$F$4:$F$2000)*(IF(Resumo!$Q$5="",1,'Diário 3º PA'!$O$4:$O$2000=Resumo!$Q$5)))
+SUMPRODUCT(('Diário 4º PA'!$E$4:$E$2000='Analítico Cx.'!$B48)*('Diário 4º PA'!$B$4:$B$2000&gt;=M$4)*('Diário 4º PA'!$B$4:$B$2000&lt;=EOMONTH(M$4,0))*('Diário 4º PA'!$F$4:$F$2000)*(IF(Resumo!$Q$5="",1,'Diário 4º PA'!$O$4:$O$2000=Resumo!$Q$5)))</f>
        <v>0</v>
      </c>
      <c r="N48" s="199">
        <f t="array" ref="N48">SUMPRODUCT(('Diário 1º PA'!$E$4:$E$2977='Analítico Cx.'!$B48)*('Diário 1º PA'!$B$4:$B$2977&gt;=N$4)*('Diário 1º PA'!$B$4:$B$2977&lt;=EOMONTH(N$4,0))*('Diário 1º PA'!$F$4:$F$2977)*(IF(Resumo!$Q$5="",1,'Diário 1º PA'!$O$4:$O$2977=Resumo!$Q$5)))
+SUMPRODUCT(('Diário 2º PA'!$E$4:$E$2000='Analítico Cx.'!$B48)*('Diário 2º PA'!$B$4:$B$2000&gt;=N$4)*('Diário 2º PA'!$B$4:$B$2000&lt;=EOMONTH(N$4,0))*('Diário 2º PA'!$F$4:$F$2000)*(IF(Resumo!$Q$5="",1,'Diário 2º PA'!$O$4:$O$2000=Resumo!$Q$5)))
+SUMPRODUCT(('Diário 3º PA'!$E$4:$E$2000='Analítico Cx.'!$B48)*('Diário 3º PA'!$B$4:$B$2000&gt;=N$4)*('Diário 3º PA'!$B$4:$B$2000&lt;=EOMONTH(N$4,0))*('Diário 3º PA'!$F$4:$F$2000)*(IF(Resumo!$Q$5="",1,'Diário 3º PA'!$O$4:$O$2000=Resumo!$Q$5)))
+SUMPRODUCT(('Diário 4º PA'!$E$4:$E$2000='Analítico Cx.'!$B48)*('Diário 4º PA'!$B$4:$B$2000&gt;=N$4)*('Diário 4º PA'!$B$4:$B$2000&lt;=EOMONTH(N$4,0))*('Diário 4º PA'!$F$4:$F$2000)*(IF(Resumo!$Q$5="",1,'Diário 4º PA'!$O$4:$O$2000=Resumo!$Q$5)))</f>
        <v>0</v>
      </c>
      <c r="O48" s="200">
        <f t="shared" ref="O48:O56" si="10">SUM(C48:N48)</f>
        <v>11521.619999999999</v>
      </c>
      <c r="P48" s="201">
        <f t="shared" si="8"/>
        <v>2.4379880761776925E-3</v>
      </c>
      <c r="Q48" s="174"/>
      <c r="R48" s="174"/>
      <c r="S48" s="174"/>
      <c r="T48" s="174"/>
      <c r="U48" s="174"/>
      <c r="V48" s="174"/>
      <c r="W48" s="174"/>
      <c r="X48" s="174"/>
      <c r="Y48" s="174"/>
      <c r="Z48" s="174"/>
    </row>
    <row r="49" spans="1:26" ht="23.25" customHeight="1" x14ac:dyDescent="0.2">
      <c r="A49" s="83" t="s">
        <v>201</v>
      </c>
      <c r="B49" s="84" t="s">
        <v>202</v>
      </c>
      <c r="C49" s="199">
        <f t="array" ref="C49">SUMPRODUCT(('Diário 1º PA'!$E$4:$E$2977='Analítico Cx.'!$B49)*('Diário 1º PA'!$B$4:$B$2977&gt;=C$4)*('Diário 1º PA'!$B$4:$B$2977&lt;=EOMONTH(C$4,0))*('Diário 1º PA'!$F$4:$F$2977)*(IF(Resumo!$Q$5="",1,'Diário 1º PA'!$O$4:$O$2977=Resumo!$Q$5)))
+SUMPRODUCT(('Diário 2º PA'!$E$4:$E$2000='Analítico Cx.'!$B49)*('Diário 2º PA'!$B$4:$B$2000&gt;=C$4)*('Diário 2º PA'!$B$4:$B$2000&lt;=EOMONTH(C$4,0))*('Diário 2º PA'!$F$4:$F$2000)*(IF(Resumo!$Q$5="",1,'Diário 2º PA'!$O$4:$O$2000=Resumo!$Q$5)))
+SUMPRODUCT(('Diário 3º PA'!$E$4:$E$2000='Analítico Cx.'!$B49)*('Diário 3º PA'!$B$4:$B$2000&gt;=C$4)*('Diário 3º PA'!$B$4:$B$2000&lt;=EOMONTH(C$4,0))*('Diário 3º PA'!$F$4:$F$2000)*(IF(Resumo!$Q$5="",1,'Diário 3º PA'!$O$4:$O$2000=Resumo!$Q$5)))
+SUMPRODUCT(('Diário 4º PA'!$E$4:$E$2000='Analítico Cx.'!$B49)*('Diário 4º PA'!$B$4:$B$2000&gt;=C$4)*('Diário 4º PA'!$B$4:$B$2000&lt;=EOMONTH(C$4,0))*('Diário 4º PA'!$F$4:$F$2000)*(IF(Resumo!$Q$5="",1,'Diário 4º PA'!$O$4:$O$2000=Resumo!$Q$5)))</f>
        <v>36461.620000000003</v>
      </c>
      <c r="D49" s="199">
        <f t="array" ref="D49">SUMPRODUCT(('Diário 1º PA'!$E$4:$E$2977='Analítico Cx.'!$B49)*('Diário 1º PA'!$B$4:$B$2977&gt;=D$4)*('Diário 1º PA'!$B$4:$B$2977&lt;=EOMONTH(D$4,0))*('Diário 1º PA'!$F$4:$F$2977)*(IF(Resumo!$Q$5="",1,'Diário 1º PA'!$O$4:$O$2977=Resumo!$Q$5)))
+SUMPRODUCT(('Diário 2º PA'!$E$4:$E$2000='Analítico Cx.'!$B49)*('Diário 2º PA'!$B$4:$B$2000&gt;=D$4)*('Diário 2º PA'!$B$4:$B$2000&lt;=EOMONTH(D$4,0))*('Diário 2º PA'!$F$4:$F$2000)*(IF(Resumo!$Q$5="",1,'Diário 2º PA'!$O$4:$O$2000=Resumo!$Q$5)))
+SUMPRODUCT(('Diário 3º PA'!$E$4:$E$2000='Analítico Cx.'!$B49)*('Diário 3º PA'!$B$4:$B$2000&gt;=D$4)*('Diário 3º PA'!$B$4:$B$2000&lt;=EOMONTH(D$4,0))*('Diário 3º PA'!$F$4:$F$2000)*(IF(Resumo!$Q$5="",1,'Diário 3º PA'!$O$4:$O$2000=Resumo!$Q$5)))
+SUMPRODUCT(('Diário 4º PA'!$E$4:$E$2000='Analítico Cx.'!$B49)*('Diário 4º PA'!$B$4:$B$2000&gt;=D$4)*('Diário 4º PA'!$B$4:$B$2000&lt;=EOMONTH(D$4,0))*('Diário 4º PA'!$F$4:$F$2000)*(IF(Resumo!$Q$5="",1,'Diário 4º PA'!$O$4:$O$2000=Resumo!$Q$5)))</f>
        <v>41977.91</v>
      </c>
      <c r="E49" s="199">
        <f t="array" ref="E49">SUMPRODUCT(('Diário 1º PA'!$E$4:$E$2977='Analítico Cx.'!$B49)*('Diário 1º PA'!$B$4:$B$2977&gt;=E$4)*('Diário 1º PA'!$B$4:$B$2977&lt;=EOMONTH(E$4,0))*('Diário 1º PA'!$F$4:$F$2977)*(IF(Resumo!$Q$5="",1,'Diário 1º PA'!$O$4:$O$2977=Resumo!$Q$5)))
+SUMPRODUCT(('Diário 2º PA'!$E$4:$E$2000='Analítico Cx.'!$B49)*('Diário 2º PA'!$B$4:$B$2000&gt;=E$4)*('Diário 2º PA'!$B$4:$B$2000&lt;=EOMONTH(E$4,0))*('Diário 2º PA'!$F$4:$F$2000)*(IF(Resumo!$Q$5="",1,'Diário 2º PA'!$O$4:$O$2000=Resumo!$Q$5)))
+SUMPRODUCT(('Diário 3º PA'!$E$4:$E$2000='Analítico Cx.'!$B49)*('Diário 3º PA'!$B$4:$B$2000&gt;=E$4)*('Diário 3º PA'!$B$4:$B$2000&lt;=EOMONTH(E$4,0))*('Diário 3º PA'!$F$4:$F$2000)*(IF(Resumo!$Q$5="",1,'Diário 3º PA'!$O$4:$O$2000=Resumo!$Q$5)))
+SUMPRODUCT(('Diário 4º PA'!$E$4:$E$2000='Analítico Cx.'!$B49)*('Diário 4º PA'!$B$4:$B$2000&gt;=E$4)*('Diário 4º PA'!$B$4:$B$2000&lt;=EOMONTH(E$4,0))*('Diário 4º PA'!$F$4:$F$2000)*(IF(Resumo!$Q$5="",1,'Diário 4º PA'!$O$4:$O$2000=Resumo!$Q$5)))</f>
        <v>39273.75</v>
      </c>
      <c r="F49" s="199">
        <f t="array" ref="F49">SUMPRODUCT(('Diário 1º PA'!$E$4:$E$2977='Analítico Cx.'!$B49)*('Diário 1º PA'!$B$4:$B$2977&gt;=F$4)*('Diário 1º PA'!$B$4:$B$2977&lt;=EOMONTH(F$4,0))*('Diário 1º PA'!$F$4:$F$2977)*(IF(Resumo!$Q$5="",1,'Diário 1º PA'!$O$4:$O$2977=Resumo!$Q$5)))
+SUMPRODUCT(('Diário 2º PA'!$E$4:$E$2000='Analítico Cx.'!$B49)*('Diário 2º PA'!$B$4:$B$2000&gt;=F$4)*('Diário 2º PA'!$B$4:$B$2000&lt;=EOMONTH(F$4,0))*('Diário 2º PA'!$F$4:$F$2000)*(IF(Resumo!$Q$5="",1,'Diário 2º PA'!$O$4:$O$2000=Resumo!$Q$5)))
+SUMPRODUCT(('Diário 3º PA'!$E$4:$E$2000='Analítico Cx.'!$B49)*('Diário 3º PA'!$B$4:$B$2000&gt;=F$4)*('Diário 3º PA'!$B$4:$B$2000&lt;=EOMONTH(F$4,0))*('Diário 3º PA'!$F$4:$F$2000)*(IF(Resumo!$Q$5="",1,'Diário 3º PA'!$O$4:$O$2000=Resumo!$Q$5)))
+SUMPRODUCT(('Diário 4º PA'!$E$4:$E$2000='Analítico Cx.'!$B49)*('Diário 4º PA'!$B$4:$B$2000&gt;=F$4)*('Diário 4º PA'!$B$4:$B$2000&lt;=EOMONTH(F$4,0))*('Diário 4º PA'!$F$4:$F$2000)*(IF(Resumo!$Q$5="",1,'Diário 4º PA'!$O$4:$O$2000=Resumo!$Q$5)))</f>
        <v>0</v>
      </c>
      <c r="G49" s="199">
        <f t="array" ref="G49">SUMPRODUCT(('Diário 1º PA'!$E$4:$E$2977='Analítico Cx.'!$B49)*('Diário 1º PA'!$B$4:$B$2977&gt;=G$4)*('Diário 1º PA'!$B$4:$B$2977&lt;=EOMONTH(G$4,0))*('Diário 1º PA'!$F$4:$F$2977)*(IF(Resumo!$Q$5="",1,'Diário 1º PA'!$O$4:$O$2977=Resumo!$Q$5)))
+SUMPRODUCT(('Diário 2º PA'!$E$4:$E$2000='Analítico Cx.'!$B49)*('Diário 2º PA'!$B$4:$B$2000&gt;=G$4)*('Diário 2º PA'!$B$4:$B$2000&lt;=EOMONTH(G$4,0))*('Diário 2º PA'!$F$4:$F$2000)*(IF(Resumo!$Q$5="",1,'Diário 2º PA'!$O$4:$O$2000=Resumo!$Q$5)))
+SUMPRODUCT(('Diário 3º PA'!$E$4:$E$2000='Analítico Cx.'!$B49)*('Diário 3º PA'!$B$4:$B$2000&gt;=G$4)*('Diário 3º PA'!$B$4:$B$2000&lt;=EOMONTH(G$4,0))*('Diário 3º PA'!$F$4:$F$2000)*(IF(Resumo!$Q$5="",1,'Diário 3º PA'!$O$4:$O$2000=Resumo!$Q$5)))
+SUMPRODUCT(('Diário 4º PA'!$E$4:$E$2000='Analítico Cx.'!$B49)*('Diário 4º PA'!$B$4:$B$2000&gt;=G$4)*('Diário 4º PA'!$B$4:$B$2000&lt;=EOMONTH(G$4,0))*('Diário 4º PA'!$F$4:$F$2000)*(IF(Resumo!$Q$5="",1,'Diário 4º PA'!$O$4:$O$2000=Resumo!$Q$5)))</f>
        <v>0</v>
      </c>
      <c r="H49" s="199">
        <f t="array" ref="H49">SUMPRODUCT(('Diário 1º PA'!$E$4:$E$2977='Analítico Cx.'!$B49)*('Diário 1º PA'!$B$4:$B$2977&gt;=H$4)*('Diário 1º PA'!$B$4:$B$2977&lt;=EOMONTH(H$4,0))*('Diário 1º PA'!$F$4:$F$2977)*(IF(Resumo!$Q$5="",1,'Diário 1º PA'!$O$4:$O$2977=Resumo!$Q$5)))
+SUMPRODUCT(('Diário 2º PA'!$E$4:$E$2000='Analítico Cx.'!$B49)*('Diário 2º PA'!$B$4:$B$2000&gt;=H$4)*('Diário 2º PA'!$B$4:$B$2000&lt;=EOMONTH(H$4,0))*('Diário 2º PA'!$F$4:$F$2000)*(IF(Resumo!$Q$5="",1,'Diário 2º PA'!$O$4:$O$2000=Resumo!$Q$5)))
+SUMPRODUCT(('Diário 3º PA'!$E$4:$E$2000='Analítico Cx.'!$B49)*('Diário 3º PA'!$B$4:$B$2000&gt;=H$4)*('Diário 3º PA'!$B$4:$B$2000&lt;=EOMONTH(H$4,0))*('Diário 3º PA'!$F$4:$F$2000)*(IF(Resumo!$Q$5="",1,'Diário 3º PA'!$O$4:$O$2000=Resumo!$Q$5)))
+SUMPRODUCT(('Diário 4º PA'!$E$4:$E$2000='Analítico Cx.'!$B49)*('Diário 4º PA'!$B$4:$B$2000&gt;=H$4)*('Diário 4º PA'!$B$4:$B$2000&lt;=EOMONTH(H$4,0))*('Diário 4º PA'!$F$4:$F$2000)*(IF(Resumo!$Q$5="",1,'Diário 4º PA'!$O$4:$O$2000=Resumo!$Q$5)))</f>
        <v>0</v>
      </c>
      <c r="I49" s="199">
        <f t="array" ref="I49">SUMPRODUCT(('Diário 1º PA'!$E$4:$E$2977='Analítico Cx.'!$B49)*('Diário 1º PA'!$B$4:$B$2977&gt;=I$4)*('Diário 1º PA'!$B$4:$B$2977&lt;=EOMONTH(I$4,0))*('Diário 1º PA'!$F$4:$F$2977)*(IF(Resumo!$Q$5="",1,'Diário 1º PA'!$O$4:$O$2977=Resumo!$Q$5)))
+SUMPRODUCT(('Diário 2º PA'!$E$4:$E$2000='Analítico Cx.'!$B49)*('Diário 2º PA'!$B$4:$B$2000&gt;=I$4)*('Diário 2º PA'!$B$4:$B$2000&lt;=EOMONTH(I$4,0))*('Diário 2º PA'!$F$4:$F$2000)*(IF(Resumo!$Q$5="",1,'Diário 2º PA'!$O$4:$O$2000=Resumo!$Q$5)))
+SUMPRODUCT(('Diário 3º PA'!$E$4:$E$2000='Analítico Cx.'!$B49)*('Diário 3º PA'!$B$4:$B$2000&gt;=I$4)*('Diário 3º PA'!$B$4:$B$2000&lt;=EOMONTH(I$4,0))*('Diário 3º PA'!$F$4:$F$2000)*(IF(Resumo!$Q$5="",1,'Diário 3º PA'!$O$4:$O$2000=Resumo!$Q$5)))
+SUMPRODUCT(('Diário 4º PA'!$E$4:$E$2000='Analítico Cx.'!$B49)*('Diário 4º PA'!$B$4:$B$2000&gt;=I$4)*('Diário 4º PA'!$B$4:$B$2000&lt;=EOMONTH(I$4,0))*('Diário 4º PA'!$F$4:$F$2000)*(IF(Resumo!$Q$5="",1,'Diário 4º PA'!$O$4:$O$2000=Resumo!$Q$5)))</f>
        <v>0</v>
      </c>
      <c r="J49" s="199">
        <f t="array" ref="J49">SUMPRODUCT(('Diário 1º PA'!$E$4:$E$2977='Analítico Cx.'!$B49)*('Diário 1º PA'!$B$4:$B$2977&gt;=J$4)*('Diário 1º PA'!$B$4:$B$2977&lt;=EOMONTH(J$4,0))*('Diário 1º PA'!$F$4:$F$2977)*(IF(Resumo!$Q$5="",1,'Diário 1º PA'!$O$4:$O$2977=Resumo!$Q$5)))
+SUMPRODUCT(('Diário 2º PA'!$E$4:$E$2000='Analítico Cx.'!$B49)*('Diário 2º PA'!$B$4:$B$2000&gt;=J$4)*('Diário 2º PA'!$B$4:$B$2000&lt;=EOMONTH(J$4,0))*('Diário 2º PA'!$F$4:$F$2000)*(IF(Resumo!$Q$5="",1,'Diário 2º PA'!$O$4:$O$2000=Resumo!$Q$5)))
+SUMPRODUCT(('Diário 3º PA'!$E$4:$E$2000='Analítico Cx.'!$B49)*('Diário 3º PA'!$B$4:$B$2000&gt;=J$4)*('Diário 3º PA'!$B$4:$B$2000&lt;=EOMONTH(J$4,0))*('Diário 3º PA'!$F$4:$F$2000)*(IF(Resumo!$Q$5="",1,'Diário 3º PA'!$O$4:$O$2000=Resumo!$Q$5)))
+SUMPRODUCT(('Diário 4º PA'!$E$4:$E$2000='Analítico Cx.'!$B49)*('Diário 4º PA'!$B$4:$B$2000&gt;=J$4)*('Diário 4º PA'!$B$4:$B$2000&lt;=EOMONTH(J$4,0))*('Diário 4º PA'!$F$4:$F$2000)*(IF(Resumo!$Q$5="",1,'Diário 4º PA'!$O$4:$O$2000=Resumo!$Q$5)))</f>
        <v>0</v>
      </c>
      <c r="K49" s="199">
        <f t="array" ref="K49">SUMPRODUCT(('Diário 1º PA'!$E$4:$E$2977='Analítico Cx.'!$B49)*('Diário 1º PA'!$B$4:$B$2977&gt;=K$4)*('Diário 1º PA'!$B$4:$B$2977&lt;=EOMONTH(K$4,0))*('Diário 1º PA'!$F$4:$F$2977)*(IF(Resumo!$Q$5="",1,'Diário 1º PA'!$O$4:$O$2977=Resumo!$Q$5)))
+SUMPRODUCT(('Diário 2º PA'!$E$4:$E$2000='Analítico Cx.'!$B49)*('Diário 2º PA'!$B$4:$B$2000&gt;=K$4)*('Diário 2º PA'!$B$4:$B$2000&lt;=EOMONTH(K$4,0))*('Diário 2º PA'!$F$4:$F$2000)*(IF(Resumo!$Q$5="",1,'Diário 2º PA'!$O$4:$O$2000=Resumo!$Q$5)))
+SUMPRODUCT(('Diário 3º PA'!$E$4:$E$2000='Analítico Cx.'!$B49)*('Diário 3º PA'!$B$4:$B$2000&gt;=K$4)*('Diário 3º PA'!$B$4:$B$2000&lt;=EOMONTH(K$4,0))*('Diário 3º PA'!$F$4:$F$2000)*(IF(Resumo!$Q$5="",1,'Diário 3º PA'!$O$4:$O$2000=Resumo!$Q$5)))
+SUMPRODUCT(('Diário 4º PA'!$E$4:$E$2000='Analítico Cx.'!$B49)*('Diário 4º PA'!$B$4:$B$2000&gt;=K$4)*('Diário 4º PA'!$B$4:$B$2000&lt;=EOMONTH(K$4,0))*('Diário 4º PA'!$F$4:$F$2000)*(IF(Resumo!$Q$5="",1,'Diário 4º PA'!$O$4:$O$2000=Resumo!$Q$5)))</f>
        <v>0</v>
      </c>
      <c r="L49" s="199">
        <f t="array" ref="L49">SUMPRODUCT(('Diário 1º PA'!$E$4:$E$2977='Analítico Cx.'!$B49)*('Diário 1º PA'!$B$4:$B$2977&gt;=L$4)*('Diário 1º PA'!$B$4:$B$2977&lt;=EOMONTH(L$4,0))*('Diário 1º PA'!$F$4:$F$2977)*(IF(Resumo!$Q$5="",1,'Diário 1º PA'!$O$4:$O$2977=Resumo!$Q$5)))
+SUMPRODUCT(('Diário 2º PA'!$E$4:$E$2000='Analítico Cx.'!$B49)*('Diário 2º PA'!$B$4:$B$2000&gt;=L$4)*('Diário 2º PA'!$B$4:$B$2000&lt;=EOMONTH(L$4,0))*('Diário 2º PA'!$F$4:$F$2000)*(IF(Resumo!$Q$5="",1,'Diário 2º PA'!$O$4:$O$2000=Resumo!$Q$5)))
+SUMPRODUCT(('Diário 3º PA'!$E$4:$E$2000='Analítico Cx.'!$B49)*('Diário 3º PA'!$B$4:$B$2000&gt;=L$4)*('Diário 3º PA'!$B$4:$B$2000&lt;=EOMONTH(L$4,0))*('Diário 3º PA'!$F$4:$F$2000)*(IF(Resumo!$Q$5="",1,'Diário 3º PA'!$O$4:$O$2000=Resumo!$Q$5)))
+SUMPRODUCT(('Diário 4º PA'!$E$4:$E$2000='Analítico Cx.'!$B49)*('Diário 4º PA'!$B$4:$B$2000&gt;=L$4)*('Diário 4º PA'!$B$4:$B$2000&lt;=EOMONTH(L$4,0))*('Diário 4º PA'!$F$4:$F$2000)*(IF(Resumo!$Q$5="",1,'Diário 4º PA'!$O$4:$O$2000=Resumo!$Q$5)))</f>
        <v>0</v>
      </c>
      <c r="M49" s="199">
        <f t="array" ref="M49">SUMPRODUCT(('Diário 1º PA'!$E$4:$E$2977='Analítico Cx.'!$B49)*('Diário 1º PA'!$B$4:$B$2977&gt;=M$4)*('Diário 1º PA'!$B$4:$B$2977&lt;=EOMONTH(M$4,0))*('Diário 1º PA'!$F$4:$F$2977)*(IF(Resumo!$Q$5="",1,'Diário 1º PA'!$O$4:$O$2977=Resumo!$Q$5)))
+SUMPRODUCT(('Diário 2º PA'!$E$4:$E$2000='Analítico Cx.'!$B49)*('Diário 2º PA'!$B$4:$B$2000&gt;=M$4)*('Diário 2º PA'!$B$4:$B$2000&lt;=EOMONTH(M$4,0))*('Diário 2º PA'!$F$4:$F$2000)*(IF(Resumo!$Q$5="",1,'Diário 2º PA'!$O$4:$O$2000=Resumo!$Q$5)))
+SUMPRODUCT(('Diário 3º PA'!$E$4:$E$2000='Analítico Cx.'!$B49)*('Diário 3º PA'!$B$4:$B$2000&gt;=M$4)*('Diário 3º PA'!$B$4:$B$2000&lt;=EOMONTH(M$4,0))*('Diário 3º PA'!$F$4:$F$2000)*(IF(Resumo!$Q$5="",1,'Diário 3º PA'!$O$4:$O$2000=Resumo!$Q$5)))
+SUMPRODUCT(('Diário 4º PA'!$E$4:$E$2000='Analítico Cx.'!$B49)*('Diário 4º PA'!$B$4:$B$2000&gt;=M$4)*('Diário 4º PA'!$B$4:$B$2000&lt;=EOMONTH(M$4,0))*('Diário 4º PA'!$F$4:$F$2000)*(IF(Resumo!$Q$5="",1,'Diário 4º PA'!$O$4:$O$2000=Resumo!$Q$5)))</f>
        <v>0</v>
      </c>
      <c r="N49" s="199">
        <f t="array" ref="N49">SUMPRODUCT(('Diário 1º PA'!$E$4:$E$2977='Analítico Cx.'!$B49)*('Diário 1º PA'!$B$4:$B$2977&gt;=N$4)*('Diário 1º PA'!$B$4:$B$2977&lt;=EOMONTH(N$4,0))*('Diário 1º PA'!$F$4:$F$2977)*(IF(Resumo!$Q$5="",1,'Diário 1º PA'!$O$4:$O$2977=Resumo!$Q$5)))
+SUMPRODUCT(('Diário 2º PA'!$E$4:$E$2000='Analítico Cx.'!$B49)*('Diário 2º PA'!$B$4:$B$2000&gt;=N$4)*('Diário 2º PA'!$B$4:$B$2000&lt;=EOMONTH(N$4,0))*('Diário 2º PA'!$F$4:$F$2000)*(IF(Resumo!$Q$5="",1,'Diário 2º PA'!$O$4:$O$2000=Resumo!$Q$5)))
+SUMPRODUCT(('Diário 3º PA'!$E$4:$E$2000='Analítico Cx.'!$B49)*('Diário 3º PA'!$B$4:$B$2000&gt;=N$4)*('Diário 3º PA'!$B$4:$B$2000&lt;=EOMONTH(N$4,0))*('Diário 3º PA'!$F$4:$F$2000)*(IF(Resumo!$Q$5="",1,'Diário 3º PA'!$O$4:$O$2000=Resumo!$Q$5)))
+SUMPRODUCT(('Diário 4º PA'!$E$4:$E$2000='Analítico Cx.'!$B49)*('Diário 4º PA'!$B$4:$B$2000&gt;=N$4)*('Diário 4º PA'!$B$4:$B$2000&lt;=EOMONTH(N$4,0))*('Diário 4º PA'!$F$4:$F$2000)*(IF(Resumo!$Q$5="",1,'Diário 4º PA'!$O$4:$O$2000=Resumo!$Q$5)))</f>
        <v>0</v>
      </c>
      <c r="O49" s="200">
        <f t="shared" si="10"/>
        <v>117713.28</v>
      </c>
      <c r="P49" s="201">
        <f t="shared" si="8"/>
        <v>2.4908265768855947E-2</v>
      </c>
      <c r="Q49" s="174"/>
      <c r="R49" s="174"/>
      <c r="S49" s="174"/>
      <c r="T49" s="174"/>
      <c r="U49" s="174"/>
      <c r="V49" s="174"/>
      <c r="W49" s="174"/>
      <c r="X49" s="174"/>
      <c r="Y49" s="174"/>
      <c r="Z49" s="174"/>
    </row>
    <row r="50" spans="1:26" ht="23.25" customHeight="1" x14ac:dyDescent="0.2">
      <c r="A50" s="83" t="s">
        <v>203</v>
      </c>
      <c r="B50" s="84" t="s">
        <v>204</v>
      </c>
      <c r="C50" s="199">
        <f t="array" ref="C50">SUMPRODUCT(('Diário 1º PA'!$E$4:$E$2977='Analítico Cx.'!$B50)*('Diário 1º PA'!$B$4:$B$2977&gt;=C$4)*('Diário 1º PA'!$B$4:$B$2977&lt;=EOMONTH(C$4,0))*('Diário 1º PA'!$F$4:$F$2977)*(IF(Resumo!$Q$5="",1,'Diário 1º PA'!$O$4:$O$2977=Resumo!$Q$5)))
+SUMPRODUCT(('Diário 2º PA'!$E$4:$E$2000='Analítico Cx.'!$B50)*('Diário 2º PA'!$B$4:$B$2000&gt;=C$4)*('Diário 2º PA'!$B$4:$B$2000&lt;=EOMONTH(C$4,0))*('Diário 2º PA'!$F$4:$F$2000)*(IF(Resumo!$Q$5="",1,'Diário 2º PA'!$O$4:$O$2000=Resumo!$Q$5)))
+SUMPRODUCT(('Diário 3º PA'!$E$4:$E$2000='Analítico Cx.'!$B50)*('Diário 3º PA'!$B$4:$B$2000&gt;=C$4)*('Diário 3º PA'!$B$4:$B$2000&lt;=EOMONTH(C$4,0))*('Diário 3º PA'!$F$4:$F$2000)*(IF(Resumo!$Q$5="",1,'Diário 3º PA'!$O$4:$O$2000=Resumo!$Q$5)))
+SUMPRODUCT(('Diário 4º PA'!$E$4:$E$2000='Analítico Cx.'!$B50)*('Diário 4º PA'!$B$4:$B$2000&gt;=C$4)*('Diário 4º PA'!$B$4:$B$2000&lt;=EOMONTH(C$4,0))*('Diário 4º PA'!$F$4:$F$2000)*(IF(Resumo!$Q$5="",1,'Diário 4º PA'!$O$4:$O$2000=Resumo!$Q$5)))</f>
        <v>37257.090000000004</v>
      </c>
      <c r="D50" s="199">
        <f t="array" ref="D50">SUMPRODUCT(('Diário 1º PA'!$E$4:$E$2977='Analítico Cx.'!$B50)*('Diário 1º PA'!$B$4:$B$2977&gt;=D$4)*('Diário 1º PA'!$B$4:$B$2977&lt;=EOMONTH(D$4,0))*('Diário 1º PA'!$F$4:$F$2977)*(IF(Resumo!$Q$5="",1,'Diário 1º PA'!$O$4:$O$2977=Resumo!$Q$5)))
+SUMPRODUCT(('Diário 2º PA'!$E$4:$E$2000='Analítico Cx.'!$B50)*('Diário 2º PA'!$B$4:$B$2000&gt;=D$4)*('Diário 2º PA'!$B$4:$B$2000&lt;=EOMONTH(D$4,0))*('Diário 2º PA'!$F$4:$F$2000)*(IF(Resumo!$Q$5="",1,'Diário 2º PA'!$O$4:$O$2000=Resumo!$Q$5)))
+SUMPRODUCT(('Diário 3º PA'!$E$4:$E$2000='Analítico Cx.'!$B50)*('Diário 3º PA'!$B$4:$B$2000&gt;=D$4)*('Diário 3º PA'!$B$4:$B$2000&lt;=EOMONTH(D$4,0))*('Diário 3º PA'!$F$4:$F$2000)*(IF(Resumo!$Q$5="",1,'Diário 3º PA'!$O$4:$O$2000=Resumo!$Q$5)))
+SUMPRODUCT(('Diário 4º PA'!$E$4:$E$2000='Analítico Cx.'!$B50)*('Diário 4º PA'!$B$4:$B$2000&gt;=D$4)*('Diário 4º PA'!$B$4:$B$2000&lt;=EOMONTH(D$4,0))*('Diário 4º PA'!$F$4:$F$2000)*(IF(Resumo!$Q$5="",1,'Diário 4º PA'!$O$4:$O$2000=Resumo!$Q$5)))</f>
        <v>36488.559999999998</v>
      </c>
      <c r="E50" s="199">
        <f t="array" ref="E50">SUMPRODUCT(('Diário 1º PA'!$E$4:$E$2977='Analítico Cx.'!$B50)*('Diário 1º PA'!$B$4:$B$2977&gt;=E$4)*('Diário 1º PA'!$B$4:$B$2977&lt;=EOMONTH(E$4,0))*('Diário 1º PA'!$F$4:$F$2977)*(IF(Resumo!$Q$5="",1,'Diário 1º PA'!$O$4:$O$2977=Resumo!$Q$5)))
+SUMPRODUCT(('Diário 2º PA'!$E$4:$E$2000='Analítico Cx.'!$B50)*('Diário 2º PA'!$B$4:$B$2000&gt;=E$4)*('Diário 2º PA'!$B$4:$B$2000&lt;=EOMONTH(E$4,0))*('Diário 2º PA'!$F$4:$F$2000)*(IF(Resumo!$Q$5="",1,'Diário 2º PA'!$O$4:$O$2000=Resumo!$Q$5)))
+SUMPRODUCT(('Diário 3º PA'!$E$4:$E$2000='Analítico Cx.'!$B50)*('Diário 3º PA'!$B$4:$B$2000&gt;=E$4)*('Diário 3º PA'!$B$4:$B$2000&lt;=EOMONTH(E$4,0))*('Diário 3º PA'!$F$4:$F$2000)*(IF(Resumo!$Q$5="",1,'Diário 3º PA'!$O$4:$O$2000=Resumo!$Q$5)))
+SUMPRODUCT(('Diário 4º PA'!$E$4:$E$2000='Analítico Cx.'!$B50)*('Diário 4º PA'!$B$4:$B$2000&gt;=E$4)*('Diário 4º PA'!$B$4:$B$2000&lt;=EOMONTH(E$4,0))*('Diário 4º PA'!$F$4:$F$2000)*(IF(Resumo!$Q$5="",1,'Diário 4º PA'!$O$4:$O$2000=Resumo!$Q$5)))</f>
        <v>34089.97</v>
      </c>
      <c r="F50" s="199">
        <f t="array" ref="F50">SUMPRODUCT(('Diário 1º PA'!$E$4:$E$2977='Analítico Cx.'!$B50)*('Diário 1º PA'!$B$4:$B$2977&gt;=F$4)*('Diário 1º PA'!$B$4:$B$2977&lt;=EOMONTH(F$4,0))*('Diário 1º PA'!$F$4:$F$2977)*(IF(Resumo!$Q$5="",1,'Diário 1º PA'!$O$4:$O$2977=Resumo!$Q$5)))
+SUMPRODUCT(('Diário 2º PA'!$E$4:$E$2000='Analítico Cx.'!$B50)*('Diário 2º PA'!$B$4:$B$2000&gt;=F$4)*('Diário 2º PA'!$B$4:$B$2000&lt;=EOMONTH(F$4,0))*('Diário 2º PA'!$F$4:$F$2000)*(IF(Resumo!$Q$5="",1,'Diário 2º PA'!$O$4:$O$2000=Resumo!$Q$5)))
+SUMPRODUCT(('Diário 3º PA'!$E$4:$E$2000='Analítico Cx.'!$B50)*('Diário 3º PA'!$B$4:$B$2000&gt;=F$4)*('Diário 3º PA'!$B$4:$B$2000&lt;=EOMONTH(F$4,0))*('Diário 3º PA'!$F$4:$F$2000)*(IF(Resumo!$Q$5="",1,'Diário 3º PA'!$O$4:$O$2000=Resumo!$Q$5)))
+SUMPRODUCT(('Diário 4º PA'!$E$4:$E$2000='Analítico Cx.'!$B50)*('Diário 4º PA'!$B$4:$B$2000&gt;=F$4)*('Diário 4º PA'!$B$4:$B$2000&lt;=EOMONTH(F$4,0))*('Diário 4º PA'!$F$4:$F$2000)*(IF(Resumo!$Q$5="",1,'Diário 4º PA'!$O$4:$O$2000=Resumo!$Q$5)))</f>
        <v>0</v>
      </c>
      <c r="G50" s="199">
        <f t="array" ref="G50">SUMPRODUCT(('Diário 1º PA'!$E$4:$E$2977='Analítico Cx.'!$B50)*('Diário 1º PA'!$B$4:$B$2977&gt;=G$4)*('Diário 1º PA'!$B$4:$B$2977&lt;=EOMONTH(G$4,0))*('Diário 1º PA'!$F$4:$F$2977)*(IF(Resumo!$Q$5="",1,'Diário 1º PA'!$O$4:$O$2977=Resumo!$Q$5)))
+SUMPRODUCT(('Diário 2º PA'!$E$4:$E$2000='Analítico Cx.'!$B50)*('Diário 2º PA'!$B$4:$B$2000&gt;=G$4)*('Diário 2º PA'!$B$4:$B$2000&lt;=EOMONTH(G$4,0))*('Diário 2º PA'!$F$4:$F$2000)*(IF(Resumo!$Q$5="",1,'Diário 2º PA'!$O$4:$O$2000=Resumo!$Q$5)))
+SUMPRODUCT(('Diário 3º PA'!$E$4:$E$2000='Analítico Cx.'!$B50)*('Diário 3º PA'!$B$4:$B$2000&gt;=G$4)*('Diário 3º PA'!$B$4:$B$2000&lt;=EOMONTH(G$4,0))*('Diário 3º PA'!$F$4:$F$2000)*(IF(Resumo!$Q$5="",1,'Diário 3º PA'!$O$4:$O$2000=Resumo!$Q$5)))
+SUMPRODUCT(('Diário 4º PA'!$E$4:$E$2000='Analítico Cx.'!$B50)*('Diário 4º PA'!$B$4:$B$2000&gt;=G$4)*('Diário 4º PA'!$B$4:$B$2000&lt;=EOMONTH(G$4,0))*('Diário 4º PA'!$F$4:$F$2000)*(IF(Resumo!$Q$5="",1,'Diário 4º PA'!$O$4:$O$2000=Resumo!$Q$5)))</f>
        <v>0</v>
      </c>
      <c r="H50" s="199">
        <f t="array" ref="H50">SUMPRODUCT(('Diário 1º PA'!$E$4:$E$2977='Analítico Cx.'!$B50)*('Diário 1º PA'!$B$4:$B$2977&gt;=H$4)*('Diário 1º PA'!$B$4:$B$2977&lt;=EOMONTH(H$4,0))*('Diário 1º PA'!$F$4:$F$2977)*(IF(Resumo!$Q$5="",1,'Diário 1º PA'!$O$4:$O$2977=Resumo!$Q$5)))
+SUMPRODUCT(('Diário 2º PA'!$E$4:$E$2000='Analítico Cx.'!$B50)*('Diário 2º PA'!$B$4:$B$2000&gt;=H$4)*('Diário 2º PA'!$B$4:$B$2000&lt;=EOMONTH(H$4,0))*('Diário 2º PA'!$F$4:$F$2000)*(IF(Resumo!$Q$5="",1,'Diário 2º PA'!$O$4:$O$2000=Resumo!$Q$5)))
+SUMPRODUCT(('Diário 3º PA'!$E$4:$E$2000='Analítico Cx.'!$B50)*('Diário 3º PA'!$B$4:$B$2000&gt;=H$4)*('Diário 3º PA'!$B$4:$B$2000&lt;=EOMONTH(H$4,0))*('Diário 3º PA'!$F$4:$F$2000)*(IF(Resumo!$Q$5="",1,'Diário 3º PA'!$O$4:$O$2000=Resumo!$Q$5)))
+SUMPRODUCT(('Diário 4º PA'!$E$4:$E$2000='Analítico Cx.'!$B50)*('Diário 4º PA'!$B$4:$B$2000&gt;=H$4)*('Diário 4º PA'!$B$4:$B$2000&lt;=EOMONTH(H$4,0))*('Diário 4º PA'!$F$4:$F$2000)*(IF(Resumo!$Q$5="",1,'Diário 4º PA'!$O$4:$O$2000=Resumo!$Q$5)))</f>
        <v>0</v>
      </c>
      <c r="I50" s="199">
        <f t="array" ref="I50">SUMPRODUCT(('Diário 1º PA'!$E$4:$E$2977='Analítico Cx.'!$B50)*('Diário 1º PA'!$B$4:$B$2977&gt;=I$4)*('Diário 1º PA'!$B$4:$B$2977&lt;=EOMONTH(I$4,0))*('Diário 1º PA'!$F$4:$F$2977)*(IF(Resumo!$Q$5="",1,'Diário 1º PA'!$O$4:$O$2977=Resumo!$Q$5)))
+SUMPRODUCT(('Diário 2º PA'!$E$4:$E$2000='Analítico Cx.'!$B50)*('Diário 2º PA'!$B$4:$B$2000&gt;=I$4)*('Diário 2º PA'!$B$4:$B$2000&lt;=EOMONTH(I$4,0))*('Diário 2º PA'!$F$4:$F$2000)*(IF(Resumo!$Q$5="",1,'Diário 2º PA'!$O$4:$O$2000=Resumo!$Q$5)))
+SUMPRODUCT(('Diário 3º PA'!$E$4:$E$2000='Analítico Cx.'!$B50)*('Diário 3º PA'!$B$4:$B$2000&gt;=I$4)*('Diário 3º PA'!$B$4:$B$2000&lt;=EOMONTH(I$4,0))*('Diário 3º PA'!$F$4:$F$2000)*(IF(Resumo!$Q$5="",1,'Diário 3º PA'!$O$4:$O$2000=Resumo!$Q$5)))
+SUMPRODUCT(('Diário 4º PA'!$E$4:$E$2000='Analítico Cx.'!$B50)*('Diário 4º PA'!$B$4:$B$2000&gt;=I$4)*('Diário 4º PA'!$B$4:$B$2000&lt;=EOMONTH(I$4,0))*('Diário 4º PA'!$F$4:$F$2000)*(IF(Resumo!$Q$5="",1,'Diário 4º PA'!$O$4:$O$2000=Resumo!$Q$5)))</f>
        <v>0</v>
      </c>
      <c r="J50" s="199">
        <f t="array" ref="J50">SUMPRODUCT(('Diário 1º PA'!$E$4:$E$2977='Analítico Cx.'!$B50)*('Diário 1º PA'!$B$4:$B$2977&gt;=J$4)*('Diário 1º PA'!$B$4:$B$2977&lt;=EOMONTH(J$4,0))*('Diário 1º PA'!$F$4:$F$2977)*(IF(Resumo!$Q$5="",1,'Diário 1º PA'!$O$4:$O$2977=Resumo!$Q$5)))
+SUMPRODUCT(('Diário 2º PA'!$E$4:$E$2000='Analítico Cx.'!$B50)*('Diário 2º PA'!$B$4:$B$2000&gt;=J$4)*('Diário 2º PA'!$B$4:$B$2000&lt;=EOMONTH(J$4,0))*('Diário 2º PA'!$F$4:$F$2000)*(IF(Resumo!$Q$5="",1,'Diário 2º PA'!$O$4:$O$2000=Resumo!$Q$5)))
+SUMPRODUCT(('Diário 3º PA'!$E$4:$E$2000='Analítico Cx.'!$B50)*('Diário 3º PA'!$B$4:$B$2000&gt;=J$4)*('Diário 3º PA'!$B$4:$B$2000&lt;=EOMONTH(J$4,0))*('Diário 3º PA'!$F$4:$F$2000)*(IF(Resumo!$Q$5="",1,'Diário 3º PA'!$O$4:$O$2000=Resumo!$Q$5)))
+SUMPRODUCT(('Diário 4º PA'!$E$4:$E$2000='Analítico Cx.'!$B50)*('Diário 4º PA'!$B$4:$B$2000&gt;=J$4)*('Diário 4º PA'!$B$4:$B$2000&lt;=EOMONTH(J$4,0))*('Diário 4º PA'!$F$4:$F$2000)*(IF(Resumo!$Q$5="",1,'Diário 4º PA'!$O$4:$O$2000=Resumo!$Q$5)))</f>
        <v>0</v>
      </c>
      <c r="K50" s="199">
        <f t="array" ref="K50">SUMPRODUCT(('Diário 1º PA'!$E$4:$E$2977='Analítico Cx.'!$B50)*('Diário 1º PA'!$B$4:$B$2977&gt;=K$4)*('Diário 1º PA'!$B$4:$B$2977&lt;=EOMONTH(K$4,0))*('Diário 1º PA'!$F$4:$F$2977)*(IF(Resumo!$Q$5="",1,'Diário 1º PA'!$O$4:$O$2977=Resumo!$Q$5)))
+SUMPRODUCT(('Diário 2º PA'!$E$4:$E$2000='Analítico Cx.'!$B50)*('Diário 2º PA'!$B$4:$B$2000&gt;=K$4)*('Diário 2º PA'!$B$4:$B$2000&lt;=EOMONTH(K$4,0))*('Diário 2º PA'!$F$4:$F$2000)*(IF(Resumo!$Q$5="",1,'Diário 2º PA'!$O$4:$O$2000=Resumo!$Q$5)))
+SUMPRODUCT(('Diário 3º PA'!$E$4:$E$2000='Analítico Cx.'!$B50)*('Diário 3º PA'!$B$4:$B$2000&gt;=K$4)*('Diário 3º PA'!$B$4:$B$2000&lt;=EOMONTH(K$4,0))*('Diário 3º PA'!$F$4:$F$2000)*(IF(Resumo!$Q$5="",1,'Diário 3º PA'!$O$4:$O$2000=Resumo!$Q$5)))
+SUMPRODUCT(('Diário 4º PA'!$E$4:$E$2000='Analítico Cx.'!$B50)*('Diário 4º PA'!$B$4:$B$2000&gt;=K$4)*('Diário 4º PA'!$B$4:$B$2000&lt;=EOMONTH(K$4,0))*('Diário 4º PA'!$F$4:$F$2000)*(IF(Resumo!$Q$5="",1,'Diário 4º PA'!$O$4:$O$2000=Resumo!$Q$5)))</f>
        <v>0</v>
      </c>
      <c r="L50" s="199">
        <f t="array" ref="L50">SUMPRODUCT(('Diário 1º PA'!$E$4:$E$2977='Analítico Cx.'!$B50)*('Diário 1º PA'!$B$4:$B$2977&gt;=L$4)*('Diário 1º PA'!$B$4:$B$2977&lt;=EOMONTH(L$4,0))*('Diário 1º PA'!$F$4:$F$2977)*(IF(Resumo!$Q$5="",1,'Diário 1º PA'!$O$4:$O$2977=Resumo!$Q$5)))
+SUMPRODUCT(('Diário 2º PA'!$E$4:$E$2000='Analítico Cx.'!$B50)*('Diário 2º PA'!$B$4:$B$2000&gt;=L$4)*('Diário 2º PA'!$B$4:$B$2000&lt;=EOMONTH(L$4,0))*('Diário 2º PA'!$F$4:$F$2000)*(IF(Resumo!$Q$5="",1,'Diário 2º PA'!$O$4:$O$2000=Resumo!$Q$5)))
+SUMPRODUCT(('Diário 3º PA'!$E$4:$E$2000='Analítico Cx.'!$B50)*('Diário 3º PA'!$B$4:$B$2000&gt;=L$4)*('Diário 3º PA'!$B$4:$B$2000&lt;=EOMONTH(L$4,0))*('Diário 3º PA'!$F$4:$F$2000)*(IF(Resumo!$Q$5="",1,'Diário 3º PA'!$O$4:$O$2000=Resumo!$Q$5)))
+SUMPRODUCT(('Diário 4º PA'!$E$4:$E$2000='Analítico Cx.'!$B50)*('Diário 4º PA'!$B$4:$B$2000&gt;=L$4)*('Diário 4º PA'!$B$4:$B$2000&lt;=EOMONTH(L$4,0))*('Diário 4º PA'!$F$4:$F$2000)*(IF(Resumo!$Q$5="",1,'Diário 4º PA'!$O$4:$O$2000=Resumo!$Q$5)))</f>
        <v>0</v>
      </c>
      <c r="M50" s="199">
        <f t="array" ref="M50">SUMPRODUCT(('Diário 1º PA'!$E$4:$E$2977='Analítico Cx.'!$B50)*('Diário 1º PA'!$B$4:$B$2977&gt;=M$4)*('Diário 1º PA'!$B$4:$B$2977&lt;=EOMONTH(M$4,0))*('Diário 1º PA'!$F$4:$F$2977)*(IF(Resumo!$Q$5="",1,'Diário 1º PA'!$O$4:$O$2977=Resumo!$Q$5)))
+SUMPRODUCT(('Diário 2º PA'!$E$4:$E$2000='Analítico Cx.'!$B50)*('Diário 2º PA'!$B$4:$B$2000&gt;=M$4)*('Diário 2º PA'!$B$4:$B$2000&lt;=EOMONTH(M$4,0))*('Diário 2º PA'!$F$4:$F$2000)*(IF(Resumo!$Q$5="",1,'Diário 2º PA'!$O$4:$O$2000=Resumo!$Q$5)))
+SUMPRODUCT(('Diário 3º PA'!$E$4:$E$2000='Analítico Cx.'!$B50)*('Diário 3º PA'!$B$4:$B$2000&gt;=M$4)*('Diário 3º PA'!$B$4:$B$2000&lt;=EOMONTH(M$4,0))*('Diário 3º PA'!$F$4:$F$2000)*(IF(Resumo!$Q$5="",1,'Diário 3º PA'!$O$4:$O$2000=Resumo!$Q$5)))
+SUMPRODUCT(('Diário 4º PA'!$E$4:$E$2000='Analítico Cx.'!$B50)*('Diário 4º PA'!$B$4:$B$2000&gt;=M$4)*('Diário 4º PA'!$B$4:$B$2000&lt;=EOMONTH(M$4,0))*('Diário 4º PA'!$F$4:$F$2000)*(IF(Resumo!$Q$5="",1,'Diário 4º PA'!$O$4:$O$2000=Resumo!$Q$5)))</f>
        <v>0</v>
      </c>
      <c r="N50" s="199">
        <f t="array" ref="N50">SUMPRODUCT(('Diário 1º PA'!$E$4:$E$2977='Analítico Cx.'!$B50)*('Diário 1º PA'!$B$4:$B$2977&gt;=N$4)*('Diário 1º PA'!$B$4:$B$2977&lt;=EOMONTH(N$4,0))*('Diário 1º PA'!$F$4:$F$2977)*(IF(Resumo!$Q$5="",1,'Diário 1º PA'!$O$4:$O$2977=Resumo!$Q$5)))
+SUMPRODUCT(('Diário 2º PA'!$E$4:$E$2000='Analítico Cx.'!$B50)*('Diário 2º PA'!$B$4:$B$2000&gt;=N$4)*('Diário 2º PA'!$B$4:$B$2000&lt;=EOMONTH(N$4,0))*('Diário 2º PA'!$F$4:$F$2000)*(IF(Resumo!$Q$5="",1,'Diário 2º PA'!$O$4:$O$2000=Resumo!$Q$5)))
+SUMPRODUCT(('Diário 3º PA'!$E$4:$E$2000='Analítico Cx.'!$B50)*('Diário 3º PA'!$B$4:$B$2000&gt;=N$4)*('Diário 3º PA'!$B$4:$B$2000&lt;=EOMONTH(N$4,0))*('Diário 3º PA'!$F$4:$F$2000)*(IF(Resumo!$Q$5="",1,'Diário 3º PA'!$O$4:$O$2000=Resumo!$Q$5)))
+SUMPRODUCT(('Diário 4º PA'!$E$4:$E$2000='Analítico Cx.'!$B50)*('Diário 4º PA'!$B$4:$B$2000&gt;=N$4)*('Diário 4º PA'!$B$4:$B$2000&lt;=EOMONTH(N$4,0))*('Diário 4º PA'!$F$4:$F$2000)*(IF(Resumo!$Q$5="",1,'Diário 4º PA'!$O$4:$O$2000=Resumo!$Q$5)))</f>
        <v>0</v>
      </c>
      <c r="O50" s="200">
        <f t="shared" si="10"/>
        <v>107835.62</v>
      </c>
      <c r="P50" s="201">
        <f t="shared" si="8"/>
        <v>2.2818141524128439E-2</v>
      </c>
      <c r="Q50" s="174"/>
      <c r="R50" s="174"/>
      <c r="S50" s="174"/>
      <c r="T50" s="174"/>
      <c r="U50" s="174"/>
      <c r="V50" s="174"/>
      <c r="W50" s="174"/>
      <c r="X50" s="174"/>
      <c r="Y50" s="174"/>
      <c r="Z50" s="174"/>
    </row>
    <row r="51" spans="1:26" ht="23.25" customHeight="1" x14ac:dyDescent="0.2">
      <c r="A51" s="83" t="s">
        <v>205</v>
      </c>
      <c r="B51" s="84" t="s">
        <v>206</v>
      </c>
      <c r="C51" s="199">
        <f t="array" ref="C51">SUMPRODUCT(('Diário 1º PA'!$E$4:$E$2977='Analítico Cx.'!$B51)*('Diário 1º PA'!$B$4:$B$2977&gt;=C$4)*('Diário 1º PA'!$B$4:$B$2977&lt;=EOMONTH(C$4,0))*('Diário 1º PA'!$F$4:$F$2977)*(IF(Resumo!$Q$5="",1,'Diário 1º PA'!$O$4:$O$2977=Resumo!$Q$5)))
+SUMPRODUCT(('Diário 2º PA'!$E$4:$E$2000='Analítico Cx.'!$B51)*('Diário 2º PA'!$B$4:$B$2000&gt;=C$4)*('Diário 2º PA'!$B$4:$B$2000&lt;=EOMONTH(C$4,0))*('Diário 2º PA'!$F$4:$F$2000)*(IF(Resumo!$Q$5="",1,'Diário 2º PA'!$O$4:$O$2000=Resumo!$Q$5)))
+SUMPRODUCT(('Diário 3º PA'!$E$4:$E$2000='Analítico Cx.'!$B51)*('Diário 3º PA'!$B$4:$B$2000&gt;=C$4)*('Diário 3º PA'!$B$4:$B$2000&lt;=EOMONTH(C$4,0))*('Diário 3º PA'!$F$4:$F$2000)*(IF(Resumo!$Q$5="",1,'Diário 3º PA'!$O$4:$O$2000=Resumo!$Q$5)))
+SUMPRODUCT(('Diário 4º PA'!$E$4:$E$2000='Analítico Cx.'!$B51)*('Diário 4º PA'!$B$4:$B$2000&gt;=C$4)*('Diário 4º PA'!$B$4:$B$2000&lt;=EOMONTH(C$4,0))*('Diário 4º PA'!$F$4:$F$2000)*(IF(Resumo!$Q$5="",1,'Diário 4º PA'!$O$4:$O$2000=Resumo!$Q$5)))</f>
        <v>1966.7999999999997</v>
      </c>
      <c r="D51" s="199">
        <f t="array" ref="D51">SUMPRODUCT(('Diário 1º PA'!$E$4:$E$2977='Analítico Cx.'!$B51)*('Diário 1º PA'!$B$4:$B$2977&gt;=D$4)*('Diário 1º PA'!$B$4:$B$2977&lt;=EOMONTH(D$4,0))*('Diário 1º PA'!$F$4:$F$2977)*(IF(Resumo!$Q$5="",1,'Diário 1º PA'!$O$4:$O$2977=Resumo!$Q$5)))
+SUMPRODUCT(('Diário 2º PA'!$E$4:$E$2000='Analítico Cx.'!$B51)*('Diário 2º PA'!$B$4:$B$2000&gt;=D$4)*('Diário 2º PA'!$B$4:$B$2000&lt;=EOMONTH(D$4,0))*('Diário 2º PA'!$F$4:$F$2000)*(IF(Resumo!$Q$5="",1,'Diário 2º PA'!$O$4:$O$2000=Resumo!$Q$5)))
+SUMPRODUCT(('Diário 3º PA'!$E$4:$E$2000='Analítico Cx.'!$B51)*('Diário 3º PA'!$B$4:$B$2000&gt;=D$4)*('Diário 3º PA'!$B$4:$B$2000&lt;=EOMONTH(D$4,0))*('Diário 3º PA'!$F$4:$F$2000)*(IF(Resumo!$Q$5="",1,'Diário 3º PA'!$O$4:$O$2000=Resumo!$Q$5)))
+SUMPRODUCT(('Diário 4º PA'!$E$4:$E$2000='Analítico Cx.'!$B51)*('Diário 4º PA'!$B$4:$B$2000&gt;=D$4)*('Diário 4º PA'!$B$4:$B$2000&lt;=EOMONTH(D$4,0))*('Diário 4º PA'!$F$4:$F$2000)*(IF(Resumo!$Q$5="",1,'Diário 4º PA'!$O$4:$O$2000=Resumo!$Q$5)))</f>
        <v>1912.9199999999998</v>
      </c>
      <c r="E51" s="199">
        <f t="array" ref="E51">SUMPRODUCT(('Diário 1º PA'!$E$4:$E$2977='Analítico Cx.'!$B51)*('Diário 1º PA'!$B$4:$B$2977&gt;=E$4)*('Diário 1º PA'!$B$4:$B$2977&lt;=EOMONTH(E$4,0))*('Diário 1º PA'!$F$4:$F$2977)*(IF(Resumo!$Q$5="",1,'Diário 1º PA'!$O$4:$O$2977=Resumo!$Q$5)))
+SUMPRODUCT(('Diário 2º PA'!$E$4:$E$2000='Analítico Cx.'!$B51)*('Diário 2º PA'!$B$4:$B$2000&gt;=E$4)*('Diário 2º PA'!$B$4:$B$2000&lt;=EOMONTH(E$4,0))*('Diário 2º PA'!$F$4:$F$2000)*(IF(Resumo!$Q$5="",1,'Diário 2º PA'!$O$4:$O$2000=Resumo!$Q$5)))
+SUMPRODUCT(('Diário 3º PA'!$E$4:$E$2000='Analítico Cx.'!$B51)*('Diário 3º PA'!$B$4:$B$2000&gt;=E$4)*('Diário 3º PA'!$B$4:$B$2000&lt;=EOMONTH(E$4,0))*('Diário 3º PA'!$F$4:$F$2000)*(IF(Resumo!$Q$5="",1,'Diário 3º PA'!$O$4:$O$2000=Resumo!$Q$5)))
+SUMPRODUCT(('Diário 4º PA'!$E$4:$E$2000='Analítico Cx.'!$B51)*('Diário 4º PA'!$B$4:$B$2000&gt;=E$4)*('Diário 4º PA'!$B$4:$B$2000&lt;=EOMONTH(E$4,0))*('Diário 4º PA'!$F$4:$F$2000)*(IF(Resumo!$Q$5="",1,'Diário 4º PA'!$O$4:$O$2000=Resumo!$Q$5)))</f>
        <v>0</v>
      </c>
      <c r="F51" s="199">
        <f t="array" ref="F51">SUMPRODUCT(('Diário 1º PA'!$E$4:$E$2977='Analítico Cx.'!$B51)*('Diário 1º PA'!$B$4:$B$2977&gt;=F$4)*('Diário 1º PA'!$B$4:$B$2977&lt;=EOMONTH(F$4,0))*('Diário 1º PA'!$F$4:$F$2977)*(IF(Resumo!$Q$5="",1,'Diário 1º PA'!$O$4:$O$2977=Resumo!$Q$5)))
+SUMPRODUCT(('Diário 2º PA'!$E$4:$E$2000='Analítico Cx.'!$B51)*('Diário 2º PA'!$B$4:$B$2000&gt;=F$4)*('Diário 2º PA'!$B$4:$B$2000&lt;=EOMONTH(F$4,0))*('Diário 2º PA'!$F$4:$F$2000)*(IF(Resumo!$Q$5="",1,'Diário 2º PA'!$O$4:$O$2000=Resumo!$Q$5)))
+SUMPRODUCT(('Diário 3º PA'!$E$4:$E$2000='Analítico Cx.'!$B51)*('Diário 3º PA'!$B$4:$B$2000&gt;=F$4)*('Diário 3º PA'!$B$4:$B$2000&lt;=EOMONTH(F$4,0))*('Diário 3º PA'!$F$4:$F$2000)*(IF(Resumo!$Q$5="",1,'Diário 3º PA'!$O$4:$O$2000=Resumo!$Q$5)))
+SUMPRODUCT(('Diário 4º PA'!$E$4:$E$2000='Analítico Cx.'!$B51)*('Diário 4º PA'!$B$4:$B$2000&gt;=F$4)*('Diário 4º PA'!$B$4:$B$2000&lt;=EOMONTH(F$4,0))*('Diário 4º PA'!$F$4:$F$2000)*(IF(Resumo!$Q$5="",1,'Diário 4º PA'!$O$4:$O$2000=Resumo!$Q$5)))</f>
        <v>0</v>
      </c>
      <c r="G51" s="199">
        <f t="array" ref="G51">SUMPRODUCT(('Diário 1º PA'!$E$4:$E$2977='Analítico Cx.'!$B51)*('Diário 1º PA'!$B$4:$B$2977&gt;=G$4)*('Diário 1º PA'!$B$4:$B$2977&lt;=EOMONTH(G$4,0))*('Diário 1º PA'!$F$4:$F$2977)*(IF(Resumo!$Q$5="",1,'Diário 1º PA'!$O$4:$O$2977=Resumo!$Q$5)))
+SUMPRODUCT(('Diário 2º PA'!$E$4:$E$2000='Analítico Cx.'!$B51)*('Diário 2º PA'!$B$4:$B$2000&gt;=G$4)*('Diário 2º PA'!$B$4:$B$2000&lt;=EOMONTH(G$4,0))*('Diário 2º PA'!$F$4:$F$2000)*(IF(Resumo!$Q$5="",1,'Diário 2º PA'!$O$4:$O$2000=Resumo!$Q$5)))
+SUMPRODUCT(('Diário 3º PA'!$E$4:$E$2000='Analítico Cx.'!$B51)*('Diário 3º PA'!$B$4:$B$2000&gt;=G$4)*('Diário 3º PA'!$B$4:$B$2000&lt;=EOMONTH(G$4,0))*('Diário 3º PA'!$F$4:$F$2000)*(IF(Resumo!$Q$5="",1,'Diário 3º PA'!$O$4:$O$2000=Resumo!$Q$5)))
+SUMPRODUCT(('Diário 4º PA'!$E$4:$E$2000='Analítico Cx.'!$B51)*('Diário 4º PA'!$B$4:$B$2000&gt;=G$4)*('Diário 4º PA'!$B$4:$B$2000&lt;=EOMONTH(G$4,0))*('Diário 4º PA'!$F$4:$F$2000)*(IF(Resumo!$Q$5="",1,'Diário 4º PA'!$O$4:$O$2000=Resumo!$Q$5)))</f>
        <v>0</v>
      </c>
      <c r="H51" s="199">
        <f t="array" ref="H51">SUMPRODUCT(('Diário 1º PA'!$E$4:$E$2977='Analítico Cx.'!$B51)*('Diário 1º PA'!$B$4:$B$2977&gt;=H$4)*('Diário 1º PA'!$B$4:$B$2977&lt;=EOMONTH(H$4,0))*('Diário 1º PA'!$F$4:$F$2977)*(IF(Resumo!$Q$5="",1,'Diário 1º PA'!$O$4:$O$2977=Resumo!$Q$5)))
+SUMPRODUCT(('Diário 2º PA'!$E$4:$E$2000='Analítico Cx.'!$B51)*('Diário 2º PA'!$B$4:$B$2000&gt;=H$4)*('Diário 2º PA'!$B$4:$B$2000&lt;=EOMONTH(H$4,0))*('Diário 2º PA'!$F$4:$F$2000)*(IF(Resumo!$Q$5="",1,'Diário 2º PA'!$O$4:$O$2000=Resumo!$Q$5)))
+SUMPRODUCT(('Diário 3º PA'!$E$4:$E$2000='Analítico Cx.'!$B51)*('Diário 3º PA'!$B$4:$B$2000&gt;=H$4)*('Diário 3º PA'!$B$4:$B$2000&lt;=EOMONTH(H$4,0))*('Diário 3º PA'!$F$4:$F$2000)*(IF(Resumo!$Q$5="",1,'Diário 3º PA'!$O$4:$O$2000=Resumo!$Q$5)))
+SUMPRODUCT(('Diário 4º PA'!$E$4:$E$2000='Analítico Cx.'!$B51)*('Diário 4º PA'!$B$4:$B$2000&gt;=H$4)*('Diário 4º PA'!$B$4:$B$2000&lt;=EOMONTH(H$4,0))*('Diário 4º PA'!$F$4:$F$2000)*(IF(Resumo!$Q$5="",1,'Diário 4º PA'!$O$4:$O$2000=Resumo!$Q$5)))</f>
        <v>0</v>
      </c>
      <c r="I51" s="199">
        <f t="array" ref="I51">SUMPRODUCT(('Diário 1º PA'!$E$4:$E$2977='Analítico Cx.'!$B51)*('Diário 1º PA'!$B$4:$B$2977&gt;=I$4)*('Diário 1º PA'!$B$4:$B$2977&lt;=EOMONTH(I$4,0))*('Diário 1º PA'!$F$4:$F$2977)*(IF(Resumo!$Q$5="",1,'Diário 1º PA'!$O$4:$O$2977=Resumo!$Q$5)))
+SUMPRODUCT(('Diário 2º PA'!$E$4:$E$2000='Analítico Cx.'!$B51)*('Diário 2º PA'!$B$4:$B$2000&gt;=I$4)*('Diário 2º PA'!$B$4:$B$2000&lt;=EOMONTH(I$4,0))*('Diário 2º PA'!$F$4:$F$2000)*(IF(Resumo!$Q$5="",1,'Diário 2º PA'!$O$4:$O$2000=Resumo!$Q$5)))
+SUMPRODUCT(('Diário 3º PA'!$E$4:$E$2000='Analítico Cx.'!$B51)*('Diário 3º PA'!$B$4:$B$2000&gt;=I$4)*('Diário 3º PA'!$B$4:$B$2000&lt;=EOMONTH(I$4,0))*('Diário 3º PA'!$F$4:$F$2000)*(IF(Resumo!$Q$5="",1,'Diário 3º PA'!$O$4:$O$2000=Resumo!$Q$5)))
+SUMPRODUCT(('Diário 4º PA'!$E$4:$E$2000='Analítico Cx.'!$B51)*('Diário 4º PA'!$B$4:$B$2000&gt;=I$4)*('Diário 4º PA'!$B$4:$B$2000&lt;=EOMONTH(I$4,0))*('Diário 4º PA'!$F$4:$F$2000)*(IF(Resumo!$Q$5="",1,'Diário 4º PA'!$O$4:$O$2000=Resumo!$Q$5)))</f>
        <v>0</v>
      </c>
      <c r="J51" s="199">
        <f t="array" ref="J51">SUMPRODUCT(('Diário 1º PA'!$E$4:$E$2977='Analítico Cx.'!$B51)*('Diário 1º PA'!$B$4:$B$2977&gt;=J$4)*('Diário 1º PA'!$B$4:$B$2977&lt;=EOMONTH(J$4,0))*('Diário 1º PA'!$F$4:$F$2977)*(IF(Resumo!$Q$5="",1,'Diário 1º PA'!$O$4:$O$2977=Resumo!$Q$5)))
+SUMPRODUCT(('Diário 2º PA'!$E$4:$E$2000='Analítico Cx.'!$B51)*('Diário 2º PA'!$B$4:$B$2000&gt;=J$4)*('Diário 2º PA'!$B$4:$B$2000&lt;=EOMONTH(J$4,0))*('Diário 2º PA'!$F$4:$F$2000)*(IF(Resumo!$Q$5="",1,'Diário 2º PA'!$O$4:$O$2000=Resumo!$Q$5)))
+SUMPRODUCT(('Diário 3º PA'!$E$4:$E$2000='Analítico Cx.'!$B51)*('Diário 3º PA'!$B$4:$B$2000&gt;=J$4)*('Diário 3º PA'!$B$4:$B$2000&lt;=EOMONTH(J$4,0))*('Diário 3º PA'!$F$4:$F$2000)*(IF(Resumo!$Q$5="",1,'Diário 3º PA'!$O$4:$O$2000=Resumo!$Q$5)))
+SUMPRODUCT(('Diário 4º PA'!$E$4:$E$2000='Analítico Cx.'!$B51)*('Diário 4º PA'!$B$4:$B$2000&gt;=J$4)*('Diário 4º PA'!$B$4:$B$2000&lt;=EOMONTH(J$4,0))*('Diário 4º PA'!$F$4:$F$2000)*(IF(Resumo!$Q$5="",1,'Diário 4º PA'!$O$4:$O$2000=Resumo!$Q$5)))</f>
        <v>0</v>
      </c>
      <c r="K51" s="199">
        <f t="array" ref="K51">SUMPRODUCT(('Diário 1º PA'!$E$4:$E$2977='Analítico Cx.'!$B51)*('Diário 1º PA'!$B$4:$B$2977&gt;=K$4)*('Diário 1º PA'!$B$4:$B$2977&lt;=EOMONTH(K$4,0))*('Diário 1º PA'!$F$4:$F$2977)*(IF(Resumo!$Q$5="",1,'Diário 1º PA'!$O$4:$O$2977=Resumo!$Q$5)))
+SUMPRODUCT(('Diário 2º PA'!$E$4:$E$2000='Analítico Cx.'!$B51)*('Diário 2º PA'!$B$4:$B$2000&gt;=K$4)*('Diário 2º PA'!$B$4:$B$2000&lt;=EOMONTH(K$4,0))*('Diário 2º PA'!$F$4:$F$2000)*(IF(Resumo!$Q$5="",1,'Diário 2º PA'!$O$4:$O$2000=Resumo!$Q$5)))
+SUMPRODUCT(('Diário 3º PA'!$E$4:$E$2000='Analítico Cx.'!$B51)*('Diário 3º PA'!$B$4:$B$2000&gt;=K$4)*('Diário 3º PA'!$B$4:$B$2000&lt;=EOMONTH(K$4,0))*('Diário 3º PA'!$F$4:$F$2000)*(IF(Resumo!$Q$5="",1,'Diário 3º PA'!$O$4:$O$2000=Resumo!$Q$5)))
+SUMPRODUCT(('Diário 4º PA'!$E$4:$E$2000='Analítico Cx.'!$B51)*('Diário 4º PA'!$B$4:$B$2000&gt;=K$4)*('Diário 4º PA'!$B$4:$B$2000&lt;=EOMONTH(K$4,0))*('Diário 4º PA'!$F$4:$F$2000)*(IF(Resumo!$Q$5="",1,'Diário 4º PA'!$O$4:$O$2000=Resumo!$Q$5)))</f>
        <v>0</v>
      </c>
      <c r="L51" s="199">
        <f t="array" ref="L51">SUMPRODUCT(('Diário 1º PA'!$E$4:$E$2977='Analítico Cx.'!$B51)*('Diário 1º PA'!$B$4:$B$2977&gt;=L$4)*('Diário 1º PA'!$B$4:$B$2977&lt;=EOMONTH(L$4,0))*('Diário 1º PA'!$F$4:$F$2977)*(IF(Resumo!$Q$5="",1,'Diário 1º PA'!$O$4:$O$2977=Resumo!$Q$5)))
+SUMPRODUCT(('Diário 2º PA'!$E$4:$E$2000='Analítico Cx.'!$B51)*('Diário 2º PA'!$B$4:$B$2000&gt;=L$4)*('Diário 2º PA'!$B$4:$B$2000&lt;=EOMONTH(L$4,0))*('Diário 2º PA'!$F$4:$F$2000)*(IF(Resumo!$Q$5="",1,'Diário 2º PA'!$O$4:$O$2000=Resumo!$Q$5)))
+SUMPRODUCT(('Diário 3º PA'!$E$4:$E$2000='Analítico Cx.'!$B51)*('Diário 3º PA'!$B$4:$B$2000&gt;=L$4)*('Diário 3º PA'!$B$4:$B$2000&lt;=EOMONTH(L$4,0))*('Diário 3º PA'!$F$4:$F$2000)*(IF(Resumo!$Q$5="",1,'Diário 3º PA'!$O$4:$O$2000=Resumo!$Q$5)))
+SUMPRODUCT(('Diário 4º PA'!$E$4:$E$2000='Analítico Cx.'!$B51)*('Diário 4º PA'!$B$4:$B$2000&gt;=L$4)*('Diário 4º PA'!$B$4:$B$2000&lt;=EOMONTH(L$4,0))*('Diário 4º PA'!$F$4:$F$2000)*(IF(Resumo!$Q$5="",1,'Diário 4º PA'!$O$4:$O$2000=Resumo!$Q$5)))</f>
        <v>0</v>
      </c>
      <c r="M51" s="199">
        <f t="array" ref="M51">SUMPRODUCT(('Diário 1º PA'!$E$4:$E$2977='Analítico Cx.'!$B51)*('Diário 1º PA'!$B$4:$B$2977&gt;=M$4)*('Diário 1º PA'!$B$4:$B$2977&lt;=EOMONTH(M$4,0))*('Diário 1º PA'!$F$4:$F$2977)*(IF(Resumo!$Q$5="",1,'Diário 1º PA'!$O$4:$O$2977=Resumo!$Q$5)))
+SUMPRODUCT(('Diário 2º PA'!$E$4:$E$2000='Analítico Cx.'!$B51)*('Diário 2º PA'!$B$4:$B$2000&gt;=M$4)*('Diário 2º PA'!$B$4:$B$2000&lt;=EOMONTH(M$4,0))*('Diário 2º PA'!$F$4:$F$2000)*(IF(Resumo!$Q$5="",1,'Diário 2º PA'!$O$4:$O$2000=Resumo!$Q$5)))
+SUMPRODUCT(('Diário 3º PA'!$E$4:$E$2000='Analítico Cx.'!$B51)*('Diário 3º PA'!$B$4:$B$2000&gt;=M$4)*('Diário 3º PA'!$B$4:$B$2000&lt;=EOMONTH(M$4,0))*('Diário 3º PA'!$F$4:$F$2000)*(IF(Resumo!$Q$5="",1,'Diário 3º PA'!$O$4:$O$2000=Resumo!$Q$5)))
+SUMPRODUCT(('Diário 4º PA'!$E$4:$E$2000='Analítico Cx.'!$B51)*('Diário 4º PA'!$B$4:$B$2000&gt;=M$4)*('Diário 4º PA'!$B$4:$B$2000&lt;=EOMONTH(M$4,0))*('Diário 4º PA'!$F$4:$F$2000)*(IF(Resumo!$Q$5="",1,'Diário 4º PA'!$O$4:$O$2000=Resumo!$Q$5)))</f>
        <v>0</v>
      </c>
      <c r="N51" s="199">
        <f t="array" ref="N51">SUMPRODUCT(('Diário 1º PA'!$E$4:$E$2977='Analítico Cx.'!$B51)*('Diário 1º PA'!$B$4:$B$2977&gt;=N$4)*('Diário 1º PA'!$B$4:$B$2977&lt;=EOMONTH(N$4,0))*('Diário 1º PA'!$F$4:$F$2977)*(IF(Resumo!$Q$5="",1,'Diário 1º PA'!$O$4:$O$2977=Resumo!$Q$5)))
+SUMPRODUCT(('Diário 2º PA'!$E$4:$E$2000='Analítico Cx.'!$B51)*('Diário 2º PA'!$B$4:$B$2000&gt;=N$4)*('Diário 2º PA'!$B$4:$B$2000&lt;=EOMONTH(N$4,0))*('Diário 2º PA'!$F$4:$F$2000)*(IF(Resumo!$Q$5="",1,'Diário 2º PA'!$O$4:$O$2000=Resumo!$Q$5)))
+SUMPRODUCT(('Diário 3º PA'!$E$4:$E$2000='Analítico Cx.'!$B51)*('Diário 3º PA'!$B$4:$B$2000&gt;=N$4)*('Diário 3º PA'!$B$4:$B$2000&lt;=EOMONTH(N$4,0))*('Diário 3º PA'!$F$4:$F$2000)*(IF(Resumo!$Q$5="",1,'Diário 3º PA'!$O$4:$O$2000=Resumo!$Q$5)))
+SUMPRODUCT(('Diário 4º PA'!$E$4:$E$2000='Analítico Cx.'!$B51)*('Diário 4º PA'!$B$4:$B$2000&gt;=N$4)*('Diário 4º PA'!$B$4:$B$2000&lt;=EOMONTH(N$4,0))*('Diário 4º PA'!$F$4:$F$2000)*(IF(Resumo!$Q$5="",1,'Diário 4º PA'!$O$4:$O$2000=Resumo!$Q$5)))</f>
        <v>0</v>
      </c>
      <c r="O51" s="200">
        <f t="shared" si="10"/>
        <v>3879.7199999999993</v>
      </c>
      <c r="P51" s="201">
        <f t="shared" si="8"/>
        <v>8.2095322523292001E-4</v>
      </c>
      <c r="Q51" s="174"/>
      <c r="R51" s="174"/>
      <c r="S51" s="174"/>
      <c r="T51" s="174"/>
      <c r="U51" s="174"/>
      <c r="V51" s="174"/>
      <c r="W51" s="174"/>
      <c r="X51" s="174"/>
      <c r="Y51" s="174"/>
      <c r="Z51" s="174"/>
    </row>
    <row r="52" spans="1:26" ht="23.25" customHeight="1" x14ac:dyDescent="0.2">
      <c r="A52" s="83" t="s">
        <v>207</v>
      </c>
      <c r="B52" s="84" t="s">
        <v>208</v>
      </c>
      <c r="C52" s="199">
        <f t="array" ref="C52">SUMPRODUCT(('Diário 1º PA'!$E$4:$E$2977='Analítico Cx.'!$B52)*('Diário 1º PA'!$B$4:$B$2977&gt;=C$4)*('Diário 1º PA'!$B$4:$B$2977&lt;=EOMONTH(C$4,0))*('Diário 1º PA'!$F$4:$F$2977)*(IF(Resumo!$Q$5="",1,'Diário 1º PA'!$O$4:$O$2977=Resumo!$Q$5)))
+SUMPRODUCT(('Diário 2º PA'!$E$4:$E$2000='Analítico Cx.'!$B52)*('Diário 2º PA'!$B$4:$B$2000&gt;=C$4)*('Diário 2º PA'!$B$4:$B$2000&lt;=EOMONTH(C$4,0))*('Diário 2º PA'!$F$4:$F$2000)*(IF(Resumo!$Q$5="",1,'Diário 2º PA'!$O$4:$O$2000=Resumo!$Q$5)))
+SUMPRODUCT(('Diário 3º PA'!$E$4:$E$2000='Analítico Cx.'!$B52)*('Diário 3º PA'!$B$4:$B$2000&gt;=C$4)*('Diário 3º PA'!$B$4:$B$2000&lt;=EOMONTH(C$4,0))*('Diário 3º PA'!$F$4:$F$2000)*(IF(Resumo!$Q$5="",1,'Diário 3º PA'!$O$4:$O$2000=Resumo!$Q$5)))
+SUMPRODUCT(('Diário 4º PA'!$E$4:$E$2000='Analítico Cx.'!$B52)*('Diário 4º PA'!$B$4:$B$2000&gt;=C$4)*('Diário 4º PA'!$B$4:$B$2000&lt;=EOMONTH(C$4,0))*('Diário 4º PA'!$F$4:$F$2000)*(IF(Resumo!$Q$5="",1,'Diário 4º PA'!$O$4:$O$2000=Resumo!$Q$5)))</f>
        <v>0</v>
      </c>
      <c r="D52" s="199">
        <f t="array" ref="D52">SUMPRODUCT(('Diário 1º PA'!$E$4:$E$2977='Analítico Cx.'!$B52)*('Diário 1º PA'!$B$4:$B$2977&gt;=D$4)*('Diário 1º PA'!$B$4:$B$2977&lt;=EOMONTH(D$4,0))*('Diário 1º PA'!$F$4:$F$2977)*(IF(Resumo!$Q$5="",1,'Diário 1º PA'!$O$4:$O$2977=Resumo!$Q$5)))
+SUMPRODUCT(('Diário 2º PA'!$E$4:$E$2000='Analítico Cx.'!$B52)*('Diário 2º PA'!$B$4:$B$2000&gt;=D$4)*('Diário 2º PA'!$B$4:$B$2000&lt;=EOMONTH(D$4,0))*('Diário 2º PA'!$F$4:$F$2000)*(IF(Resumo!$Q$5="",1,'Diário 2º PA'!$O$4:$O$2000=Resumo!$Q$5)))
+SUMPRODUCT(('Diário 3º PA'!$E$4:$E$2000='Analítico Cx.'!$B52)*('Diário 3º PA'!$B$4:$B$2000&gt;=D$4)*('Diário 3º PA'!$B$4:$B$2000&lt;=EOMONTH(D$4,0))*('Diário 3º PA'!$F$4:$F$2000)*(IF(Resumo!$Q$5="",1,'Diário 3º PA'!$O$4:$O$2000=Resumo!$Q$5)))
+SUMPRODUCT(('Diário 4º PA'!$E$4:$E$2000='Analítico Cx.'!$B52)*('Diário 4º PA'!$B$4:$B$2000&gt;=D$4)*('Diário 4º PA'!$B$4:$B$2000&lt;=EOMONTH(D$4,0))*('Diário 4º PA'!$F$4:$F$2000)*(IF(Resumo!$Q$5="",1,'Diário 4º PA'!$O$4:$O$2000=Resumo!$Q$5)))</f>
        <v>0</v>
      </c>
      <c r="E52" s="199">
        <f t="array" ref="E52">SUMPRODUCT(('Diário 1º PA'!$E$4:$E$2977='Analítico Cx.'!$B52)*('Diário 1º PA'!$B$4:$B$2977&gt;=E$4)*('Diário 1º PA'!$B$4:$B$2977&lt;=EOMONTH(E$4,0))*('Diário 1º PA'!$F$4:$F$2977)*(IF(Resumo!$Q$5="",1,'Diário 1º PA'!$O$4:$O$2977=Resumo!$Q$5)))
+SUMPRODUCT(('Diário 2º PA'!$E$4:$E$2000='Analítico Cx.'!$B52)*('Diário 2º PA'!$B$4:$B$2000&gt;=E$4)*('Diário 2º PA'!$B$4:$B$2000&lt;=EOMONTH(E$4,0))*('Diário 2º PA'!$F$4:$F$2000)*(IF(Resumo!$Q$5="",1,'Diário 2º PA'!$O$4:$O$2000=Resumo!$Q$5)))
+SUMPRODUCT(('Diário 3º PA'!$E$4:$E$2000='Analítico Cx.'!$B52)*('Diário 3º PA'!$B$4:$B$2000&gt;=E$4)*('Diário 3º PA'!$B$4:$B$2000&lt;=EOMONTH(E$4,0))*('Diário 3º PA'!$F$4:$F$2000)*(IF(Resumo!$Q$5="",1,'Diário 3º PA'!$O$4:$O$2000=Resumo!$Q$5)))
+SUMPRODUCT(('Diário 4º PA'!$E$4:$E$2000='Analítico Cx.'!$B52)*('Diário 4º PA'!$B$4:$B$2000&gt;=E$4)*('Diário 4º PA'!$B$4:$B$2000&lt;=EOMONTH(E$4,0))*('Diário 4º PA'!$F$4:$F$2000)*(IF(Resumo!$Q$5="",1,'Diário 4º PA'!$O$4:$O$2000=Resumo!$Q$5)))</f>
        <v>0</v>
      </c>
      <c r="F52" s="199">
        <f t="array" ref="F52">SUMPRODUCT(('Diário 1º PA'!$E$4:$E$2977='Analítico Cx.'!$B52)*('Diário 1º PA'!$B$4:$B$2977&gt;=F$4)*('Diário 1º PA'!$B$4:$B$2977&lt;=EOMONTH(F$4,0))*('Diário 1º PA'!$F$4:$F$2977)*(IF(Resumo!$Q$5="",1,'Diário 1º PA'!$O$4:$O$2977=Resumo!$Q$5)))
+SUMPRODUCT(('Diário 2º PA'!$E$4:$E$2000='Analítico Cx.'!$B52)*('Diário 2º PA'!$B$4:$B$2000&gt;=F$4)*('Diário 2º PA'!$B$4:$B$2000&lt;=EOMONTH(F$4,0))*('Diário 2º PA'!$F$4:$F$2000)*(IF(Resumo!$Q$5="",1,'Diário 2º PA'!$O$4:$O$2000=Resumo!$Q$5)))
+SUMPRODUCT(('Diário 3º PA'!$E$4:$E$2000='Analítico Cx.'!$B52)*('Diário 3º PA'!$B$4:$B$2000&gt;=F$4)*('Diário 3º PA'!$B$4:$B$2000&lt;=EOMONTH(F$4,0))*('Diário 3º PA'!$F$4:$F$2000)*(IF(Resumo!$Q$5="",1,'Diário 3º PA'!$O$4:$O$2000=Resumo!$Q$5)))
+SUMPRODUCT(('Diário 4º PA'!$E$4:$E$2000='Analítico Cx.'!$B52)*('Diário 4º PA'!$B$4:$B$2000&gt;=F$4)*('Diário 4º PA'!$B$4:$B$2000&lt;=EOMONTH(F$4,0))*('Diário 4º PA'!$F$4:$F$2000)*(IF(Resumo!$Q$5="",1,'Diário 4º PA'!$O$4:$O$2000=Resumo!$Q$5)))</f>
        <v>0</v>
      </c>
      <c r="G52" s="199">
        <f t="array" ref="G52">SUMPRODUCT(('Diário 1º PA'!$E$4:$E$2977='Analítico Cx.'!$B52)*('Diário 1º PA'!$B$4:$B$2977&gt;=G$4)*('Diário 1º PA'!$B$4:$B$2977&lt;=EOMONTH(G$4,0))*('Diário 1º PA'!$F$4:$F$2977)*(IF(Resumo!$Q$5="",1,'Diário 1º PA'!$O$4:$O$2977=Resumo!$Q$5)))
+SUMPRODUCT(('Diário 2º PA'!$E$4:$E$2000='Analítico Cx.'!$B52)*('Diário 2º PA'!$B$4:$B$2000&gt;=G$4)*('Diário 2º PA'!$B$4:$B$2000&lt;=EOMONTH(G$4,0))*('Diário 2º PA'!$F$4:$F$2000)*(IF(Resumo!$Q$5="",1,'Diário 2º PA'!$O$4:$O$2000=Resumo!$Q$5)))
+SUMPRODUCT(('Diário 3º PA'!$E$4:$E$2000='Analítico Cx.'!$B52)*('Diário 3º PA'!$B$4:$B$2000&gt;=G$4)*('Diário 3º PA'!$B$4:$B$2000&lt;=EOMONTH(G$4,0))*('Diário 3º PA'!$F$4:$F$2000)*(IF(Resumo!$Q$5="",1,'Diário 3º PA'!$O$4:$O$2000=Resumo!$Q$5)))
+SUMPRODUCT(('Diário 4º PA'!$E$4:$E$2000='Analítico Cx.'!$B52)*('Diário 4º PA'!$B$4:$B$2000&gt;=G$4)*('Diário 4º PA'!$B$4:$B$2000&lt;=EOMONTH(G$4,0))*('Diário 4º PA'!$F$4:$F$2000)*(IF(Resumo!$Q$5="",1,'Diário 4º PA'!$O$4:$O$2000=Resumo!$Q$5)))</f>
        <v>0</v>
      </c>
      <c r="H52" s="199">
        <f t="array" ref="H52">SUMPRODUCT(('Diário 1º PA'!$E$4:$E$2977='Analítico Cx.'!$B52)*('Diário 1º PA'!$B$4:$B$2977&gt;=H$4)*('Diário 1º PA'!$B$4:$B$2977&lt;=EOMONTH(H$4,0))*('Diário 1º PA'!$F$4:$F$2977)*(IF(Resumo!$Q$5="",1,'Diário 1º PA'!$O$4:$O$2977=Resumo!$Q$5)))
+SUMPRODUCT(('Diário 2º PA'!$E$4:$E$2000='Analítico Cx.'!$B52)*('Diário 2º PA'!$B$4:$B$2000&gt;=H$4)*('Diário 2º PA'!$B$4:$B$2000&lt;=EOMONTH(H$4,0))*('Diário 2º PA'!$F$4:$F$2000)*(IF(Resumo!$Q$5="",1,'Diário 2º PA'!$O$4:$O$2000=Resumo!$Q$5)))
+SUMPRODUCT(('Diário 3º PA'!$E$4:$E$2000='Analítico Cx.'!$B52)*('Diário 3º PA'!$B$4:$B$2000&gt;=H$4)*('Diário 3º PA'!$B$4:$B$2000&lt;=EOMONTH(H$4,0))*('Diário 3º PA'!$F$4:$F$2000)*(IF(Resumo!$Q$5="",1,'Diário 3º PA'!$O$4:$O$2000=Resumo!$Q$5)))
+SUMPRODUCT(('Diário 4º PA'!$E$4:$E$2000='Analítico Cx.'!$B52)*('Diário 4º PA'!$B$4:$B$2000&gt;=H$4)*('Diário 4º PA'!$B$4:$B$2000&lt;=EOMONTH(H$4,0))*('Diário 4º PA'!$F$4:$F$2000)*(IF(Resumo!$Q$5="",1,'Diário 4º PA'!$O$4:$O$2000=Resumo!$Q$5)))</f>
        <v>0</v>
      </c>
      <c r="I52" s="199">
        <f t="array" ref="I52">SUMPRODUCT(('Diário 1º PA'!$E$4:$E$2977='Analítico Cx.'!$B52)*('Diário 1º PA'!$B$4:$B$2977&gt;=I$4)*('Diário 1º PA'!$B$4:$B$2977&lt;=EOMONTH(I$4,0))*('Diário 1º PA'!$F$4:$F$2977)*(IF(Resumo!$Q$5="",1,'Diário 1º PA'!$O$4:$O$2977=Resumo!$Q$5)))
+SUMPRODUCT(('Diário 2º PA'!$E$4:$E$2000='Analítico Cx.'!$B52)*('Diário 2º PA'!$B$4:$B$2000&gt;=I$4)*('Diário 2º PA'!$B$4:$B$2000&lt;=EOMONTH(I$4,0))*('Diário 2º PA'!$F$4:$F$2000)*(IF(Resumo!$Q$5="",1,'Diário 2º PA'!$O$4:$O$2000=Resumo!$Q$5)))
+SUMPRODUCT(('Diário 3º PA'!$E$4:$E$2000='Analítico Cx.'!$B52)*('Diário 3º PA'!$B$4:$B$2000&gt;=I$4)*('Diário 3º PA'!$B$4:$B$2000&lt;=EOMONTH(I$4,0))*('Diário 3º PA'!$F$4:$F$2000)*(IF(Resumo!$Q$5="",1,'Diário 3º PA'!$O$4:$O$2000=Resumo!$Q$5)))
+SUMPRODUCT(('Diário 4º PA'!$E$4:$E$2000='Analítico Cx.'!$B52)*('Diário 4º PA'!$B$4:$B$2000&gt;=I$4)*('Diário 4º PA'!$B$4:$B$2000&lt;=EOMONTH(I$4,0))*('Diário 4º PA'!$F$4:$F$2000)*(IF(Resumo!$Q$5="",1,'Diário 4º PA'!$O$4:$O$2000=Resumo!$Q$5)))</f>
        <v>0</v>
      </c>
      <c r="J52" s="199">
        <f t="array" ref="J52">SUMPRODUCT(('Diário 1º PA'!$E$4:$E$2977='Analítico Cx.'!$B52)*('Diário 1º PA'!$B$4:$B$2977&gt;=J$4)*('Diário 1º PA'!$B$4:$B$2977&lt;=EOMONTH(J$4,0))*('Diário 1º PA'!$F$4:$F$2977)*(IF(Resumo!$Q$5="",1,'Diário 1º PA'!$O$4:$O$2977=Resumo!$Q$5)))
+SUMPRODUCT(('Diário 2º PA'!$E$4:$E$2000='Analítico Cx.'!$B52)*('Diário 2º PA'!$B$4:$B$2000&gt;=J$4)*('Diário 2º PA'!$B$4:$B$2000&lt;=EOMONTH(J$4,0))*('Diário 2º PA'!$F$4:$F$2000)*(IF(Resumo!$Q$5="",1,'Diário 2º PA'!$O$4:$O$2000=Resumo!$Q$5)))
+SUMPRODUCT(('Diário 3º PA'!$E$4:$E$2000='Analítico Cx.'!$B52)*('Diário 3º PA'!$B$4:$B$2000&gt;=J$4)*('Diário 3º PA'!$B$4:$B$2000&lt;=EOMONTH(J$4,0))*('Diário 3º PA'!$F$4:$F$2000)*(IF(Resumo!$Q$5="",1,'Diário 3º PA'!$O$4:$O$2000=Resumo!$Q$5)))
+SUMPRODUCT(('Diário 4º PA'!$E$4:$E$2000='Analítico Cx.'!$B52)*('Diário 4º PA'!$B$4:$B$2000&gt;=J$4)*('Diário 4º PA'!$B$4:$B$2000&lt;=EOMONTH(J$4,0))*('Diário 4º PA'!$F$4:$F$2000)*(IF(Resumo!$Q$5="",1,'Diário 4º PA'!$O$4:$O$2000=Resumo!$Q$5)))</f>
        <v>0</v>
      </c>
      <c r="K52" s="199">
        <f t="array" ref="K52">SUMPRODUCT(('Diário 1º PA'!$E$4:$E$2977='Analítico Cx.'!$B52)*('Diário 1º PA'!$B$4:$B$2977&gt;=K$4)*('Diário 1º PA'!$B$4:$B$2977&lt;=EOMONTH(K$4,0))*('Diário 1º PA'!$F$4:$F$2977)*(IF(Resumo!$Q$5="",1,'Diário 1º PA'!$O$4:$O$2977=Resumo!$Q$5)))
+SUMPRODUCT(('Diário 2º PA'!$E$4:$E$2000='Analítico Cx.'!$B52)*('Diário 2º PA'!$B$4:$B$2000&gt;=K$4)*('Diário 2º PA'!$B$4:$B$2000&lt;=EOMONTH(K$4,0))*('Diário 2º PA'!$F$4:$F$2000)*(IF(Resumo!$Q$5="",1,'Diário 2º PA'!$O$4:$O$2000=Resumo!$Q$5)))
+SUMPRODUCT(('Diário 3º PA'!$E$4:$E$2000='Analítico Cx.'!$B52)*('Diário 3º PA'!$B$4:$B$2000&gt;=K$4)*('Diário 3º PA'!$B$4:$B$2000&lt;=EOMONTH(K$4,0))*('Diário 3º PA'!$F$4:$F$2000)*(IF(Resumo!$Q$5="",1,'Diário 3º PA'!$O$4:$O$2000=Resumo!$Q$5)))
+SUMPRODUCT(('Diário 4º PA'!$E$4:$E$2000='Analítico Cx.'!$B52)*('Diário 4º PA'!$B$4:$B$2000&gt;=K$4)*('Diário 4º PA'!$B$4:$B$2000&lt;=EOMONTH(K$4,0))*('Diário 4º PA'!$F$4:$F$2000)*(IF(Resumo!$Q$5="",1,'Diário 4º PA'!$O$4:$O$2000=Resumo!$Q$5)))</f>
        <v>0</v>
      </c>
      <c r="L52" s="199">
        <f t="array" ref="L52">SUMPRODUCT(('Diário 1º PA'!$E$4:$E$2977='Analítico Cx.'!$B52)*('Diário 1º PA'!$B$4:$B$2977&gt;=L$4)*('Diário 1º PA'!$B$4:$B$2977&lt;=EOMONTH(L$4,0))*('Diário 1º PA'!$F$4:$F$2977)*(IF(Resumo!$Q$5="",1,'Diário 1º PA'!$O$4:$O$2977=Resumo!$Q$5)))
+SUMPRODUCT(('Diário 2º PA'!$E$4:$E$2000='Analítico Cx.'!$B52)*('Diário 2º PA'!$B$4:$B$2000&gt;=L$4)*('Diário 2º PA'!$B$4:$B$2000&lt;=EOMONTH(L$4,0))*('Diário 2º PA'!$F$4:$F$2000)*(IF(Resumo!$Q$5="",1,'Diário 2º PA'!$O$4:$O$2000=Resumo!$Q$5)))
+SUMPRODUCT(('Diário 3º PA'!$E$4:$E$2000='Analítico Cx.'!$B52)*('Diário 3º PA'!$B$4:$B$2000&gt;=L$4)*('Diário 3º PA'!$B$4:$B$2000&lt;=EOMONTH(L$4,0))*('Diário 3º PA'!$F$4:$F$2000)*(IF(Resumo!$Q$5="",1,'Diário 3º PA'!$O$4:$O$2000=Resumo!$Q$5)))
+SUMPRODUCT(('Diário 4º PA'!$E$4:$E$2000='Analítico Cx.'!$B52)*('Diário 4º PA'!$B$4:$B$2000&gt;=L$4)*('Diário 4º PA'!$B$4:$B$2000&lt;=EOMONTH(L$4,0))*('Diário 4º PA'!$F$4:$F$2000)*(IF(Resumo!$Q$5="",1,'Diário 4º PA'!$O$4:$O$2000=Resumo!$Q$5)))</f>
        <v>0</v>
      </c>
      <c r="M52" s="199">
        <f t="array" ref="M52">SUMPRODUCT(('Diário 1º PA'!$E$4:$E$2977='Analítico Cx.'!$B52)*('Diário 1º PA'!$B$4:$B$2977&gt;=M$4)*('Diário 1º PA'!$B$4:$B$2977&lt;=EOMONTH(M$4,0))*('Diário 1º PA'!$F$4:$F$2977)*(IF(Resumo!$Q$5="",1,'Diário 1º PA'!$O$4:$O$2977=Resumo!$Q$5)))
+SUMPRODUCT(('Diário 2º PA'!$E$4:$E$2000='Analítico Cx.'!$B52)*('Diário 2º PA'!$B$4:$B$2000&gt;=M$4)*('Diário 2º PA'!$B$4:$B$2000&lt;=EOMONTH(M$4,0))*('Diário 2º PA'!$F$4:$F$2000)*(IF(Resumo!$Q$5="",1,'Diário 2º PA'!$O$4:$O$2000=Resumo!$Q$5)))
+SUMPRODUCT(('Diário 3º PA'!$E$4:$E$2000='Analítico Cx.'!$B52)*('Diário 3º PA'!$B$4:$B$2000&gt;=M$4)*('Diário 3º PA'!$B$4:$B$2000&lt;=EOMONTH(M$4,0))*('Diário 3º PA'!$F$4:$F$2000)*(IF(Resumo!$Q$5="",1,'Diário 3º PA'!$O$4:$O$2000=Resumo!$Q$5)))
+SUMPRODUCT(('Diário 4º PA'!$E$4:$E$2000='Analítico Cx.'!$B52)*('Diário 4º PA'!$B$4:$B$2000&gt;=M$4)*('Diário 4º PA'!$B$4:$B$2000&lt;=EOMONTH(M$4,0))*('Diário 4º PA'!$F$4:$F$2000)*(IF(Resumo!$Q$5="",1,'Diário 4º PA'!$O$4:$O$2000=Resumo!$Q$5)))</f>
        <v>0</v>
      </c>
      <c r="N52" s="199">
        <f t="array" ref="N52">SUMPRODUCT(('Diário 1º PA'!$E$4:$E$2977='Analítico Cx.'!$B52)*('Diário 1º PA'!$B$4:$B$2977&gt;=N$4)*('Diário 1º PA'!$B$4:$B$2977&lt;=EOMONTH(N$4,0))*('Diário 1º PA'!$F$4:$F$2977)*(IF(Resumo!$Q$5="",1,'Diário 1º PA'!$O$4:$O$2977=Resumo!$Q$5)))
+SUMPRODUCT(('Diário 2º PA'!$E$4:$E$2000='Analítico Cx.'!$B52)*('Diário 2º PA'!$B$4:$B$2000&gt;=N$4)*('Diário 2º PA'!$B$4:$B$2000&lt;=EOMONTH(N$4,0))*('Diário 2º PA'!$F$4:$F$2000)*(IF(Resumo!$Q$5="",1,'Diário 2º PA'!$O$4:$O$2000=Resumo!$Q$5)))
+SUMPRODUCT(('Diário 3º PA'!$E$4:$E$2000='Analítico Cx.'!$B52)*('Diário 3º PA'!$B$4:$B$2000&gt;=N$4)*('Diário 3º PA'!$B$4:$B$2000&lt;=EOMONTH(N$4,0))*('Diário 3º PA'!$F$4:$F$2000)*(IF(Resumo!$Q$5="",1,'Diário 3º PA'!$O$4:$O$2000=Resumo!$Q$5)))
+SUMPRODUCT(('Diário 4º PA'!$E$4:$E$2000='Analítico Cx.'!$B52)*('Diário 4º PA'!$B$4:$B$2000&gt;=N$4)*('Diário 4º PA'!$B$4:$B$2000&lt;=EOMONTH(N$4,0))*('Diário 4º PA'!$F$4:$F$2000)*(IF(Resumo!$Q$5="",1,'Diário 4º PA'!$O$4:$O$2000=Resumo!$Q$5)))</f>
        <v>0</v>
      </c>
      <c r="O52" s="200">
        <f t="shared" si="10"/>
        <v>0</v>
      </c>
      <c r="P52" s="201">
        <f t="shared" si="8"/>
        <v>0</v>
      </c>
      <c r="Q52" s="174"/>
      <c r="R52" s="174"/>
      <c r="S52" s="174"/>
      <c r="T52" s="174"/>
      <c r="U52" s="174"/>
      <c r="V52" s="174"/>
      <c r="W52" s="174"/>
      <c r="X52" s="174"/>
      <c r="Y52" s="174"/>
      <c r="Z52" s="174"/>
    </row>
    <row r="53" spans="1:26" ht="23.25" customHeight="1" x14ac:dyDescent="0.2">
      <c r="A53" s="83" t="s">
        <v>209</v>
      </c>
      <c r="B53" s="84" t="s">
        <v>210</v>
      </c>
      <c r="C53" s="199">
        <f t="array" ref="C53">SUMPRODUCT(('Diário 1º PA'!$E$4:$E$2977='Analítico Cx.'!$B53)*('Diário 1º PA'!$B$4:$B$2977&gt;=C$4)*('Diário 1º PA'!$B$4:$B$2977&lt;=EOMONTH(C$4,0))*('Diário 1º PA'!$F$4:$F$2977)*(IF(Resumo!$Q$5="",1,'Diário 1º PA'!$O$4:$O$2977=Resumo!$Q$5)))
+SUMPRODUCT(('Diário 2º PA'!$E$4:$E$2000='Analítico Cx.'!$B53)*('Diário 2º PA'!$B$4:$B$2000&gt;=C$4)*('Diário 2º PA'!$B$4:$B$2000&lt;=EOMONTH(C$4,0))*('Diário 2º PA'!$F$4:$F$2000)*(IF(Resumo!$Q$5="",1,'Diário 2º PA'!$O$4:$O$2000=Resumo!$Q$5)))
+SUMPRODUCT(('Diário 3º PA'!$E$4:$E$2000='Analítico Cx.'!$B53)*('Diário 3º PA'!$B$4:$B$2000&gt;=C$4)*('Diário 3º PA'!$B$4:$B$2000&lt;=EOMONTH(C$4,0))*('Diário 3º PA'!$F$4:$F$2000)*(IF(Resumo!$Q$5="",1,'Diário 3º PA'!$O$4:$O$2000=Resumo!$Q$5)))
+SUMPRODUCT(('Diário 4º PA'!$E$4:$E$2000='Analítico Cx.'!$B53)*('Diário 4º PA'!$B$4:$B$2000&gt;=C$4)*('Diário 4º PA'!$B$4:$B$2000&lt;=EOMONTH(C$4,0))*('Diário 4º PA'!$F$4:$F$2000)*(IF(Resumo!$Q$5="",1,'Diário 4º PA'!$O$4:$O$2000=Resumo!$Q$5)))</f>
        <v>0</v>
      </c>
      <c r="D53" s="199">
        <f t="array" ref="D53">SUMPRODUCT(('Diário 1º PA'!$E$4:$E$2977='Analítico Cx.'!$B53)*('Diário 1º PA'!$B$4:$B$2977&gt;=D$4)*('Diário 1º PA'!$B$4:$B$2977&lt;=EOMONTH(D$4,0))*('Diário 1º PA'!$F$4:$F$2977)*(IF(Resumo!$Q$5="",1,'Diário 1º PA'!$O$4:$O$2977=Resumo!$Q$5)))
+SUMPRODUCT(('Diário 2º PA'!$E$4:$E$2000='Analítico Cx.'!$B53)*('Diário 2º PA'!$B$4:$B$2000&gt;=D$4)*('Diário 2º PA'!$B$4:$B$2000&lt;=EOMONTH(D$4,0))*('Diário 2º PA'!$F$4:$F$2000)*(IF(Resumo!$Q$5="",1,'Diário 2º PA'!$O$4:$O$2000=Resumo!$Q$5)))
+SUMPRODUCT(('Diário 3º PA'!$E$4:$E$2000='Analítico Cx.'!$B53)*('Diário 3º PA'!$B$4:$B$2000&gt;=D$4)*('Diário 3º PA'!$B$4:$B$2000&lt;=EOMONTH(D$4,0))*('Diário 3º PA'!$F$4:$F$2000)*(IF(Resumo!$Q$5="",1,'Diário 3º PA'!$O$4:$O$2000=Resumo!$Q$5)))
+SUMPRODUCT(('Diário 4º PA'!$E$4:$E$2000='Analítico Cx.'!$B53)*('Diário 4º PA'!$B$4:$B$2000&gt;=D$4)*('Diário 4º PA'!$B$4:$B$2000&lt;=EOMONTH(D$4,0))*('Diário 4º PA'!$F$4:$F$2000)*(IF(Resumo!$Q$5="",1,'Diário 4º PA'!$O$4:$O$2000=Resumo!$Q$5)))</f>
        <v>0</v>
      </c>
      <c r="E53" s="199">
        <f t="array" ref="E53">SUMPRODUCT(('Diário 1º PA'!$E$4:$E$2977='Analítico Cx.'!$B53)*('Diário 1º PA'!$B$4:$B$2977&gt;=E$4)*('Diário 1º PA'!$B$4:$B$2977&lt;=EOMONTH(E$4,0))*('Diário 1º PA'!$F$4:$F$2977)*(IF(Resumo!$Q$5="",1,'Diário 1º PA'!$O$4:$O$2977=Resumo!$Q$5)))
+SUMPRODUCT(('Diário 2º PA'!$E$4:$E$2000='Analítico Cx.'!$B53)*('Diário 2º PA'!$B$4:$B$2000&gt;=E$4)*('Diário 2º PA'!$B$4:$B$2000&lt;=EOMONTH(E$4,0))*('Diário 2º PA'!$F$4:$F$2000)*(IF(Resumo!$Q$5="",1,'Diário 2º PA'!$O$4:$O$2000=Resumo!$Q$5)))
+SUMPRODUCT(('Diário 3º PA'!$E$4:$E$2000='Analítico Cx.'!$B53)*('Diário 3º PA'!$B$4:$B$2000&gt;=E$4)*('Diário 3º PA'!$B$4:$B$2000&lt;=EOMONTH(E$4,0))*('Diário 3º PA'!$F$4:$F$2000)*(IF(Resumo!$Q$5="",1,'Diário 3º PA'!$O$4:$O$2000=Resumo!$Q$5)))
+SUMPRODUCT(('Diário 4º PA'!$E$4:$E$2000='Analítico Cx.'!$B53)*('Diário 4º PA'!$B$4:$B$2000&gt;=E$4)*('Diário 4º PA'!$B$4:$B$2000&lt;=EOMONTH(E$4,0))*('Diário 4º PA'!$F$4:$F$2000)*(IF(Resumo!$Q$5="",1,'Diário 4º PA'!$O$4:$O$2000=Resumo!$Q$5)))</f>
        <v>0</v>
      </c>
      <c r="F53" s="199">
        <f t="array" ref="F53">SUMPRODUCT(('Diário 1º PA'!$E$4:$E$2977='Analítico Cx.'!$B53)*('Diário 1º PA'!$B$4:$B$2977&gt;=F$4)*('Diário 1º PA'!$B$4:$B$2977&lt;=EOMONTH(F$4,0))*('Diário 1º PA'!$F$4:$F$2977)*(IF(Resumo!$Q$5="",1,'Diário 1º PA'!$O$4:$O$2977=Resumo!$Q$5)))
+SUMPRODUCT(('Diário 2º PA'!$E$4:$E$2000='Analítico Cx.'!$B53)*('Diário 2º PA'!$B$4:$B$2000&gt;=F$4)*('Diário 2º PA'!$B$4:$B$2000&lt;=EOMONTH(F$4,0))*('Diário 2º PA'!$F$4:$F$2000)*(IF(Resumo!$Q$5="",1,'Diário 2º PA'!$O$4:$O$2000=Resumo!$Q$5)))
+SUMPRODUCT(('Diário 3º PA'!$E$4:$E$2000='Analítico Cx.'!$B53)*('Diário 3º PA'!$B$4:$B$2000&gt;=F$4)*('Diário 3º PA'!$B$4:$B$2000&lt;=EOMONTH(F$4,0))*('Diário 3º PA'!$F$4:$F$2000)*(IF(Resumo!$Q$5="",1,'Diário 3º PA'!$O$4:$O$2000=Resumo!$Q$5)))
+SUMPRODUCT(('Diário 4º PA'!$E$4:$E$2000='Analítico Cx.'!$B53)*('Diário 4º PA'!$B$4:$B$2000&gt;=F$4)*('Diário 4º PA'!$B$4:$B$2000&lt;=EOMONTH(F$4,0))*('Diário 4º PA'!$F$4:$F$2000)*(IF(Resumo!$Q$5="",1,'Diário 4º PA'!$O$4:$O$2000=Resumo!$Q$5)))</f>
        <v>0</v>
      </c>
      <c r="G53" s="199">
        <f t="array" ref="G53">SUMPRODUCT(('Diário 1º PA'!$E$4:$E$2977='Analítico Cx.'!$B53)*('Diário 1º PA'!$B$4:$B$2977&gt;=G$4)*('Diário 1º PA'!$B$4:$B$2977&lt;=EOMONTH(G$4,0))*('Diário 1º PA'!$F$4:$F$2977)*(IF(Resumo!$Q$5="",1,'Diário 1º PA'!$O$4:$O$2977=Resumo!$Q$5)))
+SUMPRODUCT(('Diário 2º PA'!$E$4:$E$2000='Analítico Cx.'!$B53)*('Diário 2º PA'!$B$4:$B$2000&gt;=G$4)*('Diário 2º PA'!$B$4:$B$2000&lt;=EOMONTH(G$4,0))*('Diário 2º PA'!$F$4:$F$2000)*(IF(Resumo!$Q$5="",1,'Diário 2º PA'!$O$4:$O$2000=Resumo!$Q$5)))
+SUMPRODUCT(('Diário 3º PA'!$E$4:$E$2000='Analítico Cx.'!$B53)*('Diário 3º PA'!$B$4:$B$2000&gt;=G$4)*('Diário 3º PA'!$B$4:$B$2000&lt;=EOMONTH(G$4,0))*('Diário 3º PA'!$F$4:$F$2000)*(IF(Resumo!$Q$5="",1,'Diário 3º PA'!$O$4:$O$2000=Resumo!$Q$5)))
+SUMPRODUCT(('Diário 4º PA'!$E$4:$E$2000='Analítico Cx.'!$B53)*('Diário 4º PA'!$B$4:$B$2000&gt;=G$4)*('Diário 4º PA'!$B$4:$B$2000&lt;=EOMONTH(G$4,0))*('Diário 4º PA'!$F$4:$F$2000)*(IF(Resumo!$Q$5="",1,'Diário 4º PA'!$O$4:$O$2000=Resumo!$Q$5)))</f>
        <v>0</v>
      </c>
      <c r="H53" s="199">
        <f t="array" ref="H53">SUMPRODUCT(('Diário 1º PA'!$E$4:$E$2977='Analítico Cx.'!$B53)*('Diário 1º PA'!$B$4:$B$2977&gt;=H$4)*('Diário 1º PA'!$B$4:$B$2977&lt;=EOMONTH(H$4,0))*('Diário 1º PA'!$F$4:$F$2977)*(IF(Resumo!$Q$5="",1,'Diário 1º PA'!$O$4:$O$2977=Resumo!$Q$5)))
+SUMPRODUCT(('Diário 2º PA'!$E$4:$E$2000='Analítico Cx.'!$B53)*('Diário 2º PA'!$B$4:$B$2000&gt;=H$4)*('Diário 2º PA'!$B$4:$B$2000&lt;=EOMONTH(H$4,0))*('Diário 2º PA'!$F$4:$F$2000)*(IF(Resumo!$Q$5="",1,'Diário 2º PA'!$O$4:$O$2000=Resumo!$Q$5)))
+SUMPRODUCT(('Diário 3º PA'!$E$4:$E$2000='Analítico Cx.'!$B53)*('Diário 3º PA'!$B$4:$B$2000&gt;=H$4)*('Diário 3º PA'!$B$4:$B$2000&lt;=EOMONTH(H$4,0))*('Diário 3º PA'!$F$4:$F$2000)*(IF(Resumo!$Q$5="",1,'Diário 3º PA'!$O$4:$O$2000=Resumo!$Q$5)))
+SUMPRODUCT(('Diário 4º PA'!$E$4:$E$2000='Analítico Cx.'!$B53)*('Diário 4º PA'!$B$4:$B$2000&gt;=H$4)*('Diário 4º PA'!$B$4:$B$2000&lt;=EOMONTH(H$4,0))*('Diário 4º PA'!$F$4:$F$2000)*(IF(Resumo!$Q$5="",1,'Diário 4º PA'!$O$4:$O$2000=Resumo!$Q$5)))</f>
        <v>0</v>
      </c>
      <c r="I53" s="199">
        <f t="array" ref="I53">SUMPRODUCT(('Diário 1º PA'!$E$4:$E$2977='Analítico Cx.'!$B53)*('Diário 1º PA'!$B$4:$B$2977&gt;=I$4)*('Diário 1º PA'!$B$4:$B$2977&lt;=EOMONTH(I$4,0))*('Diário 1º PA'!$F$4:$F$2977)*(IF(Resumo!$Q$5="",1,'Diário 1º PA'!$O$4:$O$2977=Resumo!$Q$5)))
+SUMPRODUCT(('Diário 2º PA'!$E$4:$E$2000='Analítico Cx.'!$B53)*('Diário 2º PA'!$B$4:$B$2000&gt;=I$4)*('Diário 2º PA'!$B$4:$B$2000&lt;=EOMONTH(I$4,0))*('Diário 2º PA'!$F$4:$F$2000)*(IF(Resumo!$Q$5="",1,'Diário 2º PA'!$O$4:$O$2000=Resumo!$Q$5)))
+SUMPRODUCT(('Diário 3º PA'!$E$4:$E$2000='Analítico Cx.'!$B53)*('Diário 3º PA'!$B$4:$B$2000&gt;=I$4)*('Diário 3º PA'!$B$4:$B$2000&lt;=EOMONTH(I$4,0))*('Diário 3º PA'!$F$4:$F$2000)*(IF(Resumo!$Q$5="",1,'Diário 3º PA'!$O$4:$O$2000=Resumo!$Q$5)))
+SUMPRODUCT(('Diário 4º PA'!$E$4:$E$2000='Analítico Cx.'!$B53)*('Diário 4º PA'!$B$4:$B$2000&gt;=I$4)*('Diário 4º PA'!$B$4:$B$2000&lt;=EOMONTH(I$4,0))*('Diário 4º PA'!$F$4:$F$2000)*(IF(Resumo!$Q$5="",1,'Diário 4º PA'!$O$4:$O$2000=Resumo!$Q$5)))</f>
        <v>0</v>
      </c>
      <c r="J53" s="199">
        <f t="array" ref="J53">SUMPRODUCT(('Diário 1º PA'!$E$4:$E$2977='Analítico Cx.'!$B53)*('Diário 1º PA'!$B$4:$B$2977&gt;=J$4)*('Diário 1º PA'!$B$4:$B$2977&lt;=EOMONTH(J$4,0))*('Diário 1º PA'!$F$4:$F$2977)*(IF(Resumo!$Q$5="",1,'Diário 1º PA'!$O$4:$O$2977=Resumo!$Q$5)))
+SUMPRODUCT(('Diário 2º PA'!$E$4:$E$2000='Analítico Cx.'!$B53)*('Diário 2º PA'!$B$4:$B$2000&gt;=J$4)*('Diário 2º PA'!$B$4:$B$2000&lt;=EOMONTH(J$4,0))*('Diário 2º PA'!$F$4:$F$2000)*(IF(Resumo!$Q$5="",1,'Diário 2º PA'!$O$4:$O$2000=Resumo!$Q$5)))
+SUMPRODUCT(('Diário 3º PA'!$E$4:$E$2000='Analítico Cx.'!$B53)*('Diário 3º PA'!$B$4:$B$2000&gt;=J$4)*('Diário 3º PA'!$B$4:$B$2000&lt;=EOMONTH(J$4,0))*('Diário 3º PA'!$F$4:$F$2000)*(IF(Resumo!$Q$5="",1,'Diário 3º PA'!$O$4:$O$2000=Resumo!$Q$5)))
+SUMPRODUCT(('Diário 4º PA'!$E$4:$E$2000='Analítico Cx.'!$B53)*('Diário 4º PA'!$B$4:$B$2000&gt;=J$4)*('Diário 4º PA'!$B$4:$B$2000&lt;=EOMONTH(J$4,0))*('Diário 4º PA'!$F$4:$F$2000)*(IF(Resumo!$Q$5="",1,'Diário 4º PA'!$O$4:$O$2000=Resumo!$Q$5)))</f>
        <v>0</v>
      </c>
      <c r="K53" s="199">
        <f t="array" ref="K53">SUMPRODUCT(('Diário 1º PA'!$E$4:$E$2977='Analítico Cx.'!$B53)*('Diário 1º PA'!$B$4:$B$2977&gt;=K$4)*('Diário 1º PA'!$B$4:$B$2977&lt;=EOMONTH(K$4,0))*('Diário 1º PA'!$F$4:$F$2977)*(IF(Resumo!$Q$5="",1,'Diário 1º PA'!$O$4:$O$2977=Resumo!$Q$5)))
+SUMPRODUCT(('Diário 2º PA'!$E$4:$E$2000='Analítico Cx.'!$B53)*('Diário 2º PA'!$B$4:$B$2000&gt;=K$4)*('Diário 2º PA'!$B$4:$B$2000&lt;=EOMONTH(K$4,0))*('Diário 2º PA'!$F$4:$F$2000)*(IF(Resumo!$Q$5="",1,'Diário 2º PA'!$O$4:$O$2000=Resumo!$Q$5)))
+SUMPRODUCT(('Diário 3º PA'!$E$4:$E$2000='Analítico Cx.'!$B53)*('Diário 3º PA'!$B$4:$B$2000&gt;=K$4)*('Diário 3º PA'!$B$4:$B$2000&lt;=EOMONTH(K$4,0))*('Diário 3º PA'!$F$4:$F$2000)*(IF(Resumo!$Q$5="",1,'Diário 3º PA'!$O$4:$O$2000=Resumo!$Q$5)))
+SUMPRODUCT(('Diário 4º PA'!$E$4:$E$2000='Analítico Cx.'!$B53)*('Diário 4º PA'!$B$4:$B$2000&gt;=K$4)*('Diário 4º PA'!$B$4:$B$2000&lt;=EOMONTH(K$4,0))*('Diário 4º PA'!$F$4:$F$2000)*(IF(Resumo!$Q$5="",1,'Diário 4º PA'!$O$4:$O$2000=Resumo!$Q$5)))</f>
        <v>0</v>
      </c>
      <c r="L53" s="199">
        <f t="array" ref="L53">SUMPRODUCT(('Diário 1º PA'!$E$4:$E$2977='Analítico Cx.'!$B53)*('Diário 1º PA'!$B$4:$B$2977&gt;=L$4)*('Diário 1º PA'!$B$4:$B$2977&lt;=EOMONTH(L$4,0))*('Diário 1º PA'!$F$4:$F$2977)*(IF(Resumo!$Q$5="",1,'Diário 1º PA'!$O$4:$O$2977=Resumo!$Q$5)))
+SUMPRODUCT(('Diário 2º PA'!$E$4:$E$2000='Analítico Cx.'!$B53)*('Diário 2º PA'!$B$4:$B$2000&gt;=L$4)*('Diário 2º PA'!$B$4:$B$2000&lt;=EOMONTH(L$4,0))*('Diário 2º PA'!$F$4:$F$2000)*(IF(Resumo!$Q$5="",1,'Diário 2º PA'!$O$4:$O$2000=Resumo!$Q$5)))
+SUMPRODUCT(('Diário 3º PA'!$E$4:$E$2000='Analítico Cx.'!$B53)*('Diário 3º PA'!$B$4:$B$2000&gt;=L$4)*('Diário 3º PA'!$B$4:$B$2000&lt;=EOMONTH(L$4,0))*('Diário 3º PA'!$F$4:$F$2000)*(IF(Resumo!$Q$5="",1,'Diário 3º PA'!$O$4:$O$2000=Resumo!$Q$5)))
+SUMPRODUCT(('Diário 4º PA'!$E$4:$E$2000='Analítico Cx.'!$B53)*('Diário 4º PA'!$B$4:$B$2000&gt;=L$4)*('Diário 4º PA'!$B$4:$B$2000&lt;=EOMONTH(L$4,0))*('Diário 4º PA'!$F$4:$F$2000)*(IF(Resumo!$Q$5="",1,'Diário 4º PA'!$O$4:$O$2000=Resumo!$Q$5)))</f>
        <v>0</v>
      </c>
      <c r="M53" s="199">
        <f t="array" ref="M53">SUMPRODUCT(('Diário 1º PA'!$E$4:$E$2977='Analítico Cx.'!$B53)*('Diário 1º PA'!$B$4:$B$2977&gt;=M$4)*('Diário 1º PA'!$B$4:$B$2977&lt;=EOMONTH(M$4,0))*('Diário 1º PA'!$F$4:$F$2977)*(IF(Resumo!$Q$5="",1,'Diário 1º PA'!$O$4:$O$2977=Resumo!$Q$5)))
+SUMPRODUCT(('Diário 2º PA'!$E$4:$E$2000='Analítico Cx.'!$B53)*('Diário 2º PA'!$B$4:$B$2000&gt;=M$4)*('Diário 2º PA'!$B$4:$B$2000&lt;=EOMONTH(M$4,0))*('Diário 2º PA'!$F$4:$F$2000)*(IF(Resumo!$Q$5="",1,'Diário 2º PA'!$O$4:$O$2000=Resumo!$Q$5)))
+SUMPRODUCT(('Diário 3º PA'!$E$4:$E$2000='Analítico Cx.'!$B53)*('Diário 3º PA'!$B$4:$B$2000&gt;=M$4)*('Diário 3º PA'!$B$4:$B$2000&lt;=EOMONTH(M$4,0))*('Diário 3º PA'!$F$4:$F$2000)*(IF(Resumo!$Q$5="",1,'Diário 3º PA'!$O$4:$O$2000=Resumo!$Q$5)))
+SUMPRODUCT(('Diário 4º PA'!$E$4:$E$2000='Analítico Cx.'!$B53)*('Diário 4º PA'!$B$4:$B$2000&gt;=M$4)*('Diário 4º PA'!$B$4:$B$2000&lt;=EOMONTH(M$4,0))*('Diário 4º PA'!$F$4:$F$2000)*(IF(Resumo!$Q$5="",1,'Diário 4º PA'!$O$4:$O$2000=Resumo!$Q$5)))</f>
        <v>0</v>
      </c>
      <c r="N53" s="199">
        <f t="array" ref="N53">SUMPRODUCT(('Diário 1º PA'!$E$4:$E$2977='Analítico Cx.'!$B53)*('Diário 1º PA'!$B$4:$B$2977&gt;=N$4)*('Diário 1º PA'!$B$4:$B$2977&lt;=EOMONTH(N$4,0))*('Diário 1º PA'!$F$4:$F$2977)*(IF(Resumo!$Q$5="",1,'Diário 1º PA'!$O$4:$O$2977=Resumo!$Q$5)))
+SUMPRODUCT(('Diário 2º PA'!$E$4:$E$2000='Analítico Cx.'!$B53)*('Diário 2º PA'!$B$4:$B$2000&gt;=N$4)*('Diário 2º PA'!$B$4:$B$2000&lt;=EOMONTH(N$4,0))*('Diário 2º PA'!$F$4:$F$2000)*(IF(Resumo!$Q$5="",1,'Diário 2º PA'!$O$4:$O$2000=Resumo!$Q$5)))
+SUMPRODUCT(('Diário 3º PA'!$E$4:$E$2000='Analítico Cx.'!$B53)*('Diário 3º PA'!$B$4:$B$2000&gt;=N$4)*('Diário 3º PA'!$B$4:$B$2000&lt;=EOMONTH(N$4,0))*('Diário 3º PA'!$F$4:$F$2000)*(IF(Resumo!$Q$5="",1,'Diário 3º PA'!$O$4:$O$2000=Resumo!$Q$5)))
+SUMPRODUCT(('Diário 4º PA'!$E$4:$E$2000='Analítico Cx.'!$B53)*('Diário 4º PA'!$B$4:$B$2000&gt;=N$4)*('Diário 4º PA'!$B$4:$B$2000&lt;=EOMONTH(N$4,0))*('Diário 4º PA'!$F$4:$F$2000)*(IF(Resumo!$Q$5="",1,'Diário 4º PA'!$O$4:$O$2000=Resumo!$Q$5)))</f>
        <v>0</v>
      </c>
      <c r="O53" s="200">
        <f t="shared" si="10"/>
        <v>0</v>
      </c>
      <c r="P53" s="201">
        <f t="shared" si="8"/>
        <v>0</v>
      </c>
      <c r="Q53" s="174"/>
      <c r="R53" s="174"/>
      <c r="S53" s="174"/>
      <c r="T53" s="174"/>
      <c r="U53" s="174"/>
      <c r="V53" s="174"/>
      <c r="W53" s="174"/>
      <c r="X53" s="174"/>
      <c r="Y53" s="174"/>
      <c r="Z53" s="174"/>
    </row>
    <row r="54" spans="1:26" ht="23.25" customHeight="1" x14ac:dyDescent="0.2">
      <c r="A54" s="83" t="s">
        <v>211</v>
      </c>
      <c r="B54" s="84" t="s">
        <v>212</v>
      </c>
      <c r="C54" s="199">
        <f t="array" ref="C54">SUMPRODUCT(('Diário 1º PA'!$E$4:$E$2977='Analítico Cx.'!$B54)*('Diário 1º PA'!$B$4:$B$2977&gt;=C$4)*('Diário 1º PA'!$B$4:$B$2977&lt;=EOMONTH(C$4,0))*('Diário 1º PA'!$F$4:$F$2977)*(IF(Resumo!$Q$5="",1,'Diário 1º PA'!$O$4:$O$2977=Resumo!$Q$5)))
+SUMPRODUCT(('Diário 2º PA'!$E$4:$E$2000='Analítico Cx.'!$B54)*('Diário 2º PA'!$B$4:$B$2000&gt;=C$4)*('Diário 2º PA'!$B$4:$B$2000&lt;=EOMONTH(C$4,0))*('Diário 2º PA'!$F$4:$F$2000)*(IF(Resumo!$Q$5="",1,'Diário 2º PA'!$O$4:$O$2000=Resumo!$Q$5)))
+SUMPRODUCT(('Diário 3º PA'!$E$4:$E$2000='Analítico Cx.'!$B54)*('Diário 3º PA'!$B$4:$B$2000&gt;=C$4)*('Diário 3º PA'!$B$4:$B$2000&lt;=EOMONTH(C$4,0))*('Diário 3º PA'!$F$4:$F$2000)*(IF(Resumo!$Q$5="",1,'Diário 3º PA'!$O$4:$O$2000=Resumo!$Q$5)))
+SUMPRODUCT(('Diário 4º PA'!$E$4:$E$2000='Analítico Cx.'!$B54)*('Diário 4º PA'!$B$4:$B$2000&gt;=C$4)*('Diário 4º PA'!$B$4:$B$2000&lt;=EOMONTH(C$4,0))*('Diário 4º PA'!$F$4:$F$2000)*(IF(Resumo!$Q$5="",1,'Diário 4º PA'!$O$4:$O$2000=Resumo!$Q$5)))</f>
        <v>0</v>
      </c>
      <c r="D54" s="199">
        <f t="array" ref="D54">SUMPRODUCT(('Diário 1º PA'!$E$4:$E$2977='Analítico Cx.'!$B54)*('Diário 1º PA'!$B$4:$B$2977&gt;=D$4)*('Diário 1º PA'!$B$4:$B$2977&lt;=EOMONTH(D$4,0))*('Diário 1º PA'!$F$4:$F$2977)*(IF(Resumo!$Q$5="",1,'Diário 1º PA'!$O$4:$O$2977=Resumo!$Q$5)))
+SUMPRODUCT(('Diário 2º PA'!$E$4:$E$2000='Analítico Cx.'!$B54)*('Diário 2º PA'!$B$4:$B$2000&gt;=D$4)*('Diário 2º PA'!$B$4:$B$2000&lt;=EOMONTH(D$4,0))*('Diário 2º PA'!$F$4:$F$2000)*(IF(Resumo!$Q$5="",1,'Diário 2º PA'!$O$4:$O$2000=Resumo!$Q$5)))
+SUMPRODUCT(('Diário 3º PA'!$E$4:$E$2000='Analítico Cx.'!$B54)*('Diário 3º PA'!$B$4:$B$2000&gt;=D$4)*('Diário 3º PA'!$B$4:$B$2000&lt;=EOMONTH(D$4,0))*('Diário 3º PA'!$F$4:$F$2000)*(IF(Resumo!$Q$5="",1,'Diário 3º PA'!$O$4:$O$2000=Resumo!$Q$5)))
+SUMPRODUCT(('Diário 4º PA'!$E$4:$E$2000='Analítico Cx.'!$B54)*('Diário 4º PA'!$B$4:$B$2000&gt;=D$4)*('Diário 4º PA'!$B$4:$B$2000&lt;=EOMONTH(D$4,0))*('Diário 4º PA'!$F$4:$F$2000)*(IF(Resumo!$Q$5="",1,'Diário 4º PA'!$O$4:$O$2000=Resumo!$Q$5)))</f>
        <v>0</v>
      </c>
      <c r="E54" s="199">
        <f t="array" ref="E54">SUMPRODUCT(('Diário 1º PA'!$E$4:$E$2977='Analítico Cx.'!$B54)*('Diário 1º PA'!$B$4:$B$2977&gt;=E$4)*('Diário 1º PA'!$B$4:$B$2977&lt;=EOMONTH(E$4,0))*('Diário 1º PA'!$F$4:$F$2977)*(IF(Resumo!$Q$5="",1,'Diário 1º PA'!$O$4:$O$2977=Resumo!$Q$5)))
+SUMPRODUCT(('Diário 2º PA'!$E$4:$E$2000='Analítico Cx.'!$B54)*('Diário 2º PA'!$B$4:$B$2000&gt;=E$4)*('Diário 2º PA'!$B$4:$B$2000&lt;=EOMONTH(E$4,0))*('Diário 2º PA'!$F$4:$F$2000)*(IF(Resumo!$Q$5="",1,'Diário 2º PA'!$O$4:$O$2000=Resumo!$Q$5)))
+SUMPRODUCT(('Diário 3º PA'!$E$4:$E$2000='Analítico Cx.'!$B54)*('Diário 3º PA'!$B$4:$B$2000&gt;=E$4)*('Diário 3º PA'!$B$4:$B$2000&lt;=EOMONTH(E$4,0))*('Diário 3º PA'!$F$4:$F$2000)*(IF(Resumo!$Q$5="",1,'Diário 3º PA'!$O$4:$O$2000=Resumo!$Q$5)))
+SUMPRODUCT(('Diário 4º PA'!$E$4:$E$2000='Analítico Cx.'!$B54)*('Diário 4º PA'!$B$4:$B$2000&gt;=E$4)*('Diário 4º PA'!$B$4:$B$2000&lt;=EOMONTH(E$4,0))*('Diário 4º PA'!$F$4:$F$2000)*(IF(Resumo!$Q$5="",1,'Diário 4º PA'!$O$4:$O$2000=Resumo!$Q$5)))</f>
        <v>0</v>
      </c>
      <c r="F54" s="199">
        <f t="array" ref="F54">SUMPRODUCT(('Diário 1º PA'!$E$4:$E$2977='Analítico Cx.'!$B54)*('Diário 1º PA'!$B$4:$B$2977&gt;=F$4)*('Diário 1º PA'!$B$4:$B$2977&lt;=EOMONTH(F$4,0))*('Diário 1º PA'!$F$4:$F$2977)*(IF(Resumo!$Q$5="",1,'Diário 1º PA'!$O$4:$O$2977=Resumo!$Q$5)))
+SUMPRODUCT(('Diário 2º PA'!$E$4:$E$2000='Analítico Cx.'!$B54)*('Diário 2º PA'!$B$4:$B$2000&gt;=F$4)*('Diário 2º PA'!$B$4:$B$2000&lt;=EOMONTH(F$4,0))*('Diário 2º PA'!$F$4:$F$2000)*(IF(Resumo!$Q$5="",1,'Diário 2º PA'!$O$4:$O$2000=Resumo!$Q$5)))
+SUMPRODUCT(('Diário 3º PA'!$E$4:$E$2000='Analítico Cx.'!$B54)*('Diário 3º PA'!$B$4:$B$2000&gt;=F$4)*('Diário 3º PA'!$B$4:$B$2000&lt;=EOMONTH(F$4,0))*('Diário 3º PA'!$F$4:$F$2000)*(IF(Resumo!$Q$5="",1,'Diário 3º PA'!$O$4:$O$2000=Resumo!$Q$5)))
+SUMPRODUCT(('Diário 4º PA'!$E$4:$E$2000='Analítico Cx.'!$B54)*('Diário 4º PA'!$B$4:$B$2000&gt;=F$4)*('Diário 4º PA'!$B$4:$B$2000&lt;=EOMONTH(F$4,0))*('Diário 4º PA'!$F$4:$F$2000)*(IF(Resumo!$Q$5="",1,'Diário 4º PA'!$O$4:$O$2000=Resumo!$Q$5)))</f>
        <v>0</v>
      </c>
      <c r="G54" s="199">
        <f t="array" ref="G54">SUMPRODUCT(('Diário 1º PA'!$E$4:$E$2977='Analítico Cx.'!$B54)*('Diário 1º PA'!$B$4:$B$2977&gt;=G$4)*('Diário 1º PA'!$B$4:$B$2977&lt;=EOMONTH(G$4,0))*('Diário 1º PA'!$F$4:$F$2977)*(IF(Resumo!$Q$5="",1,'Diário 1º PA'!$O$4:$O$2977=Resumo!$Q$5)))
+SUMPRODUCT(('Diário 2º PA'!$E$4:$E$2000='Analítico Cx.'!$B54)*('Diário 2º PA'!$B$4:$B$2000&gt;=G$4)*('Diário 2º PA'!$B$4:$B$2000&lt;=EOMONTH(G$4,0))*('Diário 2º PA'!$F$4:$F$2000)*(IF(Resumo!$Q$5="",1,'Diário 2º PA'!$O$4:$O$2000=Resumo!$Q$5)))
+SUMPRODUCT(('Diário 3º PA'!$E$4:$E$2000='Analítico Cx.'!$B54)*('Diário 3º PA'!$B$4:$B$2000&gt;=G$4)*('Diário 3º PA'!$B$4:$B$2000&lt;=EOMONTH(G$4,0))*('Diário 3º PA'!$F$4:$F$2000)*(IF(Resumo!$Q$5="",1,'Diário 3º PA'!$O$4:$O$2000=Resumo!$Q$5)))
+SUMPRODUCT(('Diário 4º PA'!$E$4:$E$2000='Analítico Cx.'!$B54)*('Diário 4º PA'!$B$4:$B$2000&gt;=G$4)*('Diário 4º PA'!$B$4:$B$2000&lt;=EOMONTH(G$4,0))*('Diário 4º PA'!$F$4:$F$2000)*(IF(Resumo!$Q$5="",1,'Diário 4º PA'!$O$4:$O$2000=Resumo!$Q$5)))</f>
        <v>0</v>
      </c>
      <c r="H54" s="199">
        <f t="array" ref="H54">SUMPRODUCT(('Diário 1º PA'!$E$4:$E$2977='Analítico Cx.'!$B54)*('Diário 1º PA'!$B$4:$B$2977&gt;=H$4)*('Diário 1º PA'!$B$4:$B$2977&lt;=EOMONTH(H$4,0))*('Diário 1º PA'!$F$4:$F$2977)*(IF(Resumo!$Q$5="",1,'Diário 1º PA'!$O$4:$O$2977=Resumo!$Q$5)))
+SUMPRODUCT(('Diário 2º PA'!$E$4:$E$2000='Analítico Cx.'!$B54)*('Diário 2º PA'!$B$4:$B$2000&gt;=H$4)*('Diário 2º PA'!$B$4:$B$2000&lt;=EOMONTH(H$4,0))*('Diário 2º PA'!$F$4:$F$2000)*(IF(Resumo!$Q$5="",1,'Diário 2º PA'!$O$4:$O$2000=Resumo!$Q$5)))
+SUMPRODUCT(('Diário 3º PA'!$E$4:$E$2000='Analítico Cx.'!$B54)*('Diário 3º PA'!$B$4:$B$2000&gt;=H$4)*('Diário 3º PA'!$B$4:$B$2000&lt;=EOMONTH(H$4,0))*('Diário 3º PA'!$F$4:$F$2000)*(IF(Resumo!$Q$5="",1,'Diário 3º PA'!$O$4:$O$2000=Resumo!$Q$5)))
+SUMPRODUCT(('Diário 4º PA'!$E$4:$E$2000='Analítico Cx.'!$B54)*('Diário 4º PA'!$B$4:$B$2000&gt;=H$4)*('Diário 4º PA'!$B$4:$B$2000&lt;=EOMONTH(H$4,0))*('Diário 4º PA'!$F$4:$F$2000)*(IF(Resumo!$Q$5="",1,'Diário 4º PA'!$O$4:$O$2000=Resumo!$Q$5)))</f>
        <v>0</v>
      </c>
      <c r="I54" s="199">
        <f t="array" ref="I54">SUMPRODUCT(('Diário 1º PA'!$E$4:$E$2977='Analítico Cx.'!$B54)*('Diário 1º PA'!$B$4:$B$2977&gt;=I$4)*('Diário 1º PA'!$B$4:$B$2977&lt;=EOMONTH(I$4,0))*('Diário 1º PA'!$F$4:$F$2977)*(IF(Resumo!$Q$5="",1,'Diário 1º PA'!$O$4:$O$2977=Resumo!$Q$5)))
+SUMPRODUCT(('Diário 2º PA'!$E$4:$E$2000='Analítico Cx.'!$B54)*('Diário 2º PA'!$B$4:$B$2000&gt;=I$4)*('Diário 2º PA'!$B$4:$B$2000&lt;=EOMONTH(I$4,0))*('Diário 2º PA'!$F$4:$F$2000)*(IF(Resumo!$Q$5="",1,'Diário 2º PA'!$O$4:$O$2000=Resumo!$Q$5)))
+SUMPRODUCT(('Diário 3º PA'!$E$4:$E$2000='Analítico Cx.'!$B54)*('Diário 3º PA'!$B$4:$B$2000&gt;=I$4)*('Diário 3º PA'!$B$4:$B$2000&lt;=EOMONTH(I$4,0))*('Diário 3º PA'!$F$4:$F$2000)*(IF(Resumo!$Q$5="",1,'Diário 3º PA'!$O$4:$O$2000=Resumo!$Q$5)))
+SUMPRODUCT(('Diário 4º PA'!$E$4:$E$2000='Analítico Cx.'!$B54)*('Diário 4º PA'!$B$4:$B$2000&gt;=I$4)*('Diário 4º PA'!$B$4:$B$2000&lt;=EOMONTH(I$4,0))*('Diário 4º PA'!$F$4:$F$2000)*(IF(Resumo!$Q$5="",1,'Diário 4º PA'!$O$4:$O$2000=Resumo!$Q$5)))</f>
        <v>0</v>
      </c>
      <c r="J54" s="199">
        <f t="array" ref="J54">SUMPRODUCT(('Diário 1º PA'!$E$4:$E$2977='Analítico Cx.'!$B54)*('Diário 1º PA'!$B$4:$B$2977&gt;=J$4)*('Diário 1º PA'!$B$4:$B$2977&lt;=EOMONTH(J$4,0))*('Diário 1º PA'!$F$4:$F$2977)*(IF(Resumo!$Q$5="",1,'Diário 1º PA'!$O$4:$O$2977=Resumo!$Q$5)))
+SUMPRODUCT(('Diário 2º PA'!$E$4:$E$2000='Analítico Cx.'!$B54)*('Diário 2º PA'!$B$4:$B$2000&gt;=J$4)*('Diário 2º PA'!$B$4:$B$2000&lt;=EOMONTH(J$4,0))*('Diário 2º PA'!$F$4:$F$2000)*(IF(Resumo!$Q$5="",1,'Diário 2º PA'!$O$4:$O$2000=Resumo!$Q$5)))
+SUMPRODUCT(('Diário 3º PA'!$E$4:$E$2000='Analítico Cx.'!$B54)*('Diário 3º PA'!$B$4:$B$2000&gt;=J$4)*('Diário 3º PA'!$B$4:$B$2000&lt;=EOMONTH(J$4,0))*('Diário 3º PA'!$F$4:$F$2000)*(IF(Resumo!$Q$5="",1,'Diário 3º PA'!$O$4:$O$2000=Resumo!$Q$5)))
+SUMPRODUCT(('Diário 4º PA'!$E$4:$E$2000='Analítico Cx.'!$B54)*('Diário 4º PA'!$B$4:$B$2000&gt;=J$4)*('Diário 4º PA'!$B$4:$B$2000&lt;=EOMONTH(J$4,0))*('Diário 4º PA'!$F$4:$F$2000)*(IF(Resumo!$Q$5="",1,'Diário 4º PA'!$O$4:$O$2000=Resumo!$Q$5)))</f>
        <v>0</v>
      </c>
      <c r="K54" s="199">
        <f t="array" ref="K54">SUMPRODUCT(('Diário 1º PA'!$E$4:$E$2977='Analítico Cx.'!$B54)*('Diário 1º PA'!$B$4:$B$2977&gt;=K$4)*('Diário 1º PA'!$B$4:$B$2977&lt;=EOMONTH(K$4,0))*('Diário 1º PA'!$F$4:$F$2977)*(IF(Resumo!$Q$5="",1,'Diário 1º PA'!$O$4:$O$2977=Resumo!$Q$5)))
+SUMPRODUCT(('Diário 2º PA'!$E$4:$E$2000='Analítico Cx.'!$B54)*('Diário 2º PA'!$B$4:$B$2000&gt;=K$4)*('Diário 2º PA'!$B$4:$B$2000&lt;=EOMONTH(K$4,0))*('Diário 2º PA'!$F$4:$F$2000)*(IF(Resumo!$Q$5="",1,'Diário 2º PA'!$O$4:$O$2000=Resumo!$Q$5)))
+SUMPRODUCT(('Diário 3º PA'!$E$4:$E$2000='Analítico Cx.'!$B54)*('Diário 3º PA'!$B$4:$B$2000&gt;=K$4)*('Diário 3º PA'!$B$4:$B$2000&lt;=EOMONTH(K$4,0))*('Diário 3º PA'!$F$4:$F$2000)*(IF(Resumo!$Q$5="",1,'Diário 3º PA'!$O$4:$O$2000=Resumo!$Q$5)))
+SUMPRODUCT(('Diário 4º PA'!$E$4:$E$2000='Analítico Cx.'!$B54)*('Diário 4º PA'!$B$4:$B$2000&gt;=K$4)*('Diário 4º PA'!$B$4:$B$2000&lt;=EOMONTH(K$4,0))*('Diário 4º PA'!$F$4:$F$2000)*(IF(Resumo!$Q$5="",1,'Diário 4º PA'!$O$4:$O$2000=Resumo!$Q$5)))</f>
        <v>0</v>
      </c>
      <c r="L54" s="199">
        <f t="array" ref="L54">SUMPRODUCT(('Diário 1º PA'!$E$4:$E$2977='Analítico Cx.'!$B54)*('Diário 1º PA'!$B$4:$B$2977&gt;=L$4)*('Diário 1º PA'!$B$4:$B$2977&lt;=EOMONTH(L$4,0))*('Diário 1º PA'!$F$4:$F$2977)*(IF(Resumo!$Q$5="",1,'Diário 1º PA'!$O$4:$O$2977=Resumo!$Q$5)))
+SUMPRODUCT(('Diário 2º PA'!$E$4:$E$2000='Analítico Cx.'!$B54)*('Diário 2º PA'!$B$4:$B$2000&gt;=L$4)*('Diário 2º PA'!$B$4:$B$2000&lt;=EOMONTH(L$4,0))*('Diário 2º PA'!$F$4:$F$2000)*(IF(Resumo!$Q$5="",1,'Diário 2º PA'!$O$4:$O$2000=Resumo!$Q$5)))
+SUMPRODUCT(('Diário 3º PA'!$E$4:$E$2000='Analítico Cx.'!$B54)*('Diário 3º PA'!$B$4:$B$2000&gt;=L$4)*('Diário 3º PA'!$B$4:$B$2000&lt;=EOMONTH(L$4,0))*('Diário 3º PA'!$F$4:$F$2000)*(IF(Resumo!$Q$5="",1,'Diário 3º PA'!$O$4:$O$2000=Resumo!$Q$5)))
+SUMPRODUCT(('Diário 4º PA'!$E$4:$E$2000='Analítico Cx.'!$B54)*('Diário 4º PA'!$B$4:$B$2000&gt;=L$4)*('Diário 4º PA'!$B$4:$B$2000&lt;=EOMONTH(L$4,0))*('Diário 4º PA'!$F$4:$F$2000)*(IF(Resumo!$Q$5="",1,'Diário 4º PA'!$O$4:$O$2000=Resumo!$Q$5)))</f>
        <v>0</v>
      </c>
      <c r="M54" s="199">
        <f t="array" ref="M54">SUMPRODUCT(('Diário 1º PA'!$E$4:$E$2977='Analítico Cx.'!$B54)*('Diário 1º PA'!$B$4:$B$2977&gt;=M$4)*('Diário 1º PA'!$B$4:$B$2977&lt;=EOMONTH(M$4,0))*('Diário 1º PA'!$F$4:$F$2977)*(IF(Resumo!$Q$5="",1,'Diário 1º PA'!$O$4:$O$2977=Resumo!$Q$5)))
+SUMPRODUCT(('Diário 2º PA'!$E$4:$E$2000='Analítico Cx.'!$B54)*('Diário 2º PA'!$B$4:$B$2000&gt;=M$4)*('Diário 2º PA'!$B$4:$B$2000&lt;=EOMONTH(M$4,0))*('Diário 2º PA'!$F$4:$F$2000)*(IF(Resumo!$Q$5="",1,'Diário 2º PA'!$O$4:$O$2000=Resumo!$Q$5)))
+SUMPRODUCT(('Diário 3º PA'!$E$4:$E$2000='Analítico Cx.'!$B54)*('Diário 3º PA'!$B$4:$B$2000&gt;=M$4)*('Diário 3º PA'!$B$4:$B$2000&lt;=EOMONTH(M$4,0))*('Diário 3º PA'!$F$4:$F$2000)*(IF(Resumo!$Q$5="",1,'Diário 3º PA'!$O$4:$O$2000=Resumo!$Q$5)))
+SUMPRODUCT(('Diário 4º PA'!$E$4:$E$2000='Analítico Cx.'!$B54)*('Diário 4º PA'!$B$4:$B$2000&gt;=M$4)*('Diário 4º PA'!$B$4:$B$2000&lt;=EOMONTH(M$4,0))*('Diário 4º PA'!$F$4:$F$2000)*(IF(Resumo!$Q$5="",1,'Diário 4º PA'!$O$4:$O$2000=Resumo!$Q$5)))</f>
        <v>0</v>
      </c>
      <c r="N54" s="199">
        <f t="array" ref="N54">SUMPRODUCT(('Diário 1º PA'!$E$4:$E$2977='Analítico Cx.'!$B54)*('Diário 1º PA'!$B$4:$B$2977&gt;=N$4)*('Diário 1º PA'!$B$4:$B$2977&lt;=EOMONTH(N$4,0))*('Diário 1º PA'!$F$4:$F$2977)*(IF(Resumo!$Q$5="",1,'Diário 1º PA'!$O$4:$O$2977=Resumo!$Q$5)))
+SUMPRODUCT(('Diário 2º PA'!$E$4:$E$2000='Analítico Cx.'!$B54)*('Diário 2º PA'!$B$4:$B$2000&gt;=N$4)*('Diário 2º PA'!$B$4:$B$2000&lt;=EOMONTH(N$4,0))*('Diário 2º PA'!$F$4:$F$2000)*(IF(Resumo!$Q$5="",1,'Diário 2º PA'!$O$4:$O$2000=Resumo!$Q$5)))
+SUMPRODUCT(('Diário 3º PA'!$E$4:$E$2000='Analítico Cx.'!$B54)*('Diário 3º PA'!$B$4:$B$2000&gt;=N$4)*('Diário 3º PA'!$B$4:$B$2000&lt;=EOMONTH(N$4,0))*('Diário 3º PA'!$F$4:$F$2000)*(IF(Resumo!$Q$5="",1,'Diário 3º PA'!$O$4:$O$2000=Resumo!$Q$5)))
+SUMPRODUCT(('Diário 4º PA'!$E$4:$E$2000='Analítico Cx.'!$B54)*('Diário 4º PA'!$B$4:$B$2000&gt;=N$4)*('Diário 4º PA'!$B$4:$B$2000&lt;=EOMONTH(N$4,0))*('Diário 4º PA'!$F$4:$F$2000)*(IF(Resumo!$Q$5="",1,'Diário 4º PA'!$O$4:$O$2000=Resumo!$Q$5)))</f>
        <v>0</v>
      </c>
      <c r="O54" s="200">
        <f t="shared" si="10"/>
        <v>0</v>
      </c>
      <c r="P54" s="201">
        <f t="shared" si="8"/>
        <v>0</v>
      </c>
      <c r="Q54" s="174"/>
      <c r="R54" s="174"/>
      <c r="S54" s="174"/>
      <c r="T54" s="174"/>
      <c r="U54" s="174"/>
      <c r="V54" s="174"/>
      <c r="W54" s="174"/>
      <c r="X54" s="174"/>
      <c r="Y54" s="174"/>
      <c r="Z54" s="174"/>
    </row>
    <row r="55" spans="1:26" ht="23.25" customHeight="1" x14ac:dyDescent="0.2">
      <c r="A55" s="83" t="s">
        <v>213</v>
      </c>
      <c r="B55" s="84" t="s">
        <v>214</v>
      </c>
      <c r="C55" s="199">
        <f t="array" ref="C55">SUMPRODUCT(('Diário 1º PA'!$E$4:$E$2977='Analítico Cx.'!$B55)*('Diário 1º PA'!$B$4:$B$2977&gt;=C$4)*('Diário 1º PA'!$B$4:$B$2977&lt;=EOMONTH(C$4,0))*('Diário 1º PA'!$F$4:$F$2977)*(IF(Resumo!$Q$5="",1,'Diário 1º PA'!$O$4:$O$2977=Resumo!$Q$5)))
+SUMPRODUCT(('Diário 2º PA'!$E$4:$E$2000='Analítico Cx.'!$B55)*('Diário 2º PA'!$B$4:$B$2000&gt;=C$4)*('Diário 2º PA'!$B$4:$B$2000&lt;=EOMONTH(C$4,0))*('Diário 2º PA'!$F$4:$F$2000)*(IF(Resumo!$Q$5="",1,'Diário 2º PA'!$O$4:$O$2000=Resumo!$Q$5)))
+SUMPRODUCT(('Diário 3º PA'!$E$4:$E$2000='Analítico Cx.'!$B55)*('Diário 3º PA'!$B$4:$B$2000&gt;=C$4)*('Diário 3º PA'!$B$4:$B$2000&lt;=EOMONTH(C$4,0))*('Diário 3º PA'!$F$4:$F$2000)*(IF(Resumo!$Q$5="",1,'Diário 3º PA'!$O$4:$O$2000=Resumo!$Q$5)))
+SUMPRODUCT(('Diário 4º PA'!$E$4:$E$2000='Analítico Cx.'!$B55)*('Diário 4º PA'!$B$4:$B$2000&gt;=C$4)*('Diário 4º PA'!$B$4:$B$2000&lt;=EOMONTH(C$4,0))*('Diário 4º PA'!$F$4:$F$2000)*(IF(Resumo!$Q$5="",1,'Diário 4º PA'!$O$4:$O$2000=Resumo!$Q$5)))</f>
        <v>0</v>
      </c>
      <c r="D55" s="199">
        <f t="array" ref="D55">SUMPRODUCT(('Diário 1º PA'!$E$4:$E$2977='Analítico Cx.'!$B55)*('Diário 1º PA'!$B$4:$B$2977&gt;=D$4)*('Diário 1º PA'!$B$4:$B$2977&lt;=EOMONTH(D$4,0))*('Diário 1º PA'!$F$4:$F$2977)*(IF(Resumo!$Q$5="",1,'Diário 1º PA'!$O$4:$O$2977=Resumo!$Q$5)))
+SUMPRODUCT(('Diário 2º PA'!$E$4:$E$2000='Analítico Cx.'!$B55)*('Diário 2º PA'!$B$4:$B$2000&gt;=D$4)*('Diário 2º PA'!$B$4:$B$2000&lt;=EOMONTH(D$4,0))*('Diário 2º PA'!$F$4:$F$2000)*(IF(Resumo!$Q$5="",1,'Diário 2º PA'!$O$4:$O$2000=Resumo!$Q$5)))
+SUMPRODUCT(('Diário 3º PA'!$E$4:$E$2000='Analítico Cx.'!$B55)*('Diário 3º PA'!$B$4:$B$2000&gt;=D$4)*('Diário 3º PA'!$B$4:$B$2000&lt;=EOMONTH(D$4,0))*('Diário 3º PA'!$F$4:$F$2000)*(IF(Resumo!$Q$5="",1,'Diário 3º PA'!$O$4:$O$2000=Resumo!$Q$5)))
+SUMPRODUCT(('Diário 4º PA'!$E$4:$E$2000='Analítico Cx.'!$B55)*('Diário 4º PA'!$B$4:$B$2000&gt;=D$4)*('Diário 4º PA'!$B$4:$B$2000&lt;=EOMONTH(D$4,0))*('Diário 4º PA'!$F$4:$F$2000)*(IF(Resumo!$Q$5="",1,'Diário 4º PA'!$O$4:$O$2000=Resumo!$Q$5)))</f>
        <v>0</v>
      </c>
      <c r="E55" s="199">
        <f t="array" ref="E55">SUMPRODUCT(('Diário 1º PA'!$E$4:$E$2977='Analítico Cx.'!$B55)*('Diário 1º PA'!$B$4:$B$2977&gt;=E$4)*('Diário 1º PA'!$B$4:$B$2977&lt;=EOMONTH(E$4,0))*('Diário 1º PA'!$F$4:$F$2977)*(IF(Resumo!$Q$5="",1,'Diário 1º PA'!$O$4:$O$2977=Resumo!$Q$5)))
+SUMPRODUCT(('Diário 2º PA'!$E$4:$E$2000='Analítico Cx.'!$B55)*('Diário 2º PA'!$B$4:$B$2000&gt;=E$4)*('Diário 2º PA'!$B$4:$B$2000&lt;=EOMONTH(E$4,0))*('Diário 2º PA'!$F$4:$F$2000)*(IF(Resumo!$Q$5="",1,'Diário 2º PA'!$O$4:$O$2000=Resumo!$Q$5)))
+SUMPRODUCT(('Diário 3º PA'!$E$4:$E$2000='Analítico Cx.'!$B55)*('Diário 3º PA'!$B$4:$B$2000&gt;=E$4)*('Diário 3º PA'!$B$4:$B$2000&lt;=EOMONTH(E$4,0))*('Diário 3º PA'!$F$4:$F$2000)*(IF(Resumo!$Q$5="",1,'Diário 3º PA'!$O$4:$O$2000=Resumo!$Q$5)))
+SUMPRODUCT(('Diário 4º PA'!$E$4:$E$2000='Analítico Cx.'!$B55)*('Diário 4º PA'!$B$4:$B$2000&gt;=E$4)*('Diário 4º PA'!$B$4:$B$2000&lt;=EOMONTH(E$4,0))*('Diário 4º PA'!$F$4:$F$2000)*(IF(Resumo!$Q$5="",1,'Diário 4º PA'!$O$4:$O$2000=Resumo!$Q$5)))</f>
        <v>0</v>
      </c>
      <c r="F55" s="199">
        <f t="array" ref="F55">SUMPRODUCT(('Diário 1º PA'!$E$4:$E$2977='Analítico Cx.'!$B55)*('Diário 1º PA'!$B$4:$B$2977&gt;=F$4)*('Diário 1º PA'!$B$4:$B$2977&lt;=EOMONTH(F$4,0))*('Diário 1º PA'!$F$4:$F$2977)*(IF(Resumo!$Q$5="",1,'Diário 1º PA'!$O$4:$O$2977=Resumo!$Q$5)))
+SUMPRODUCT(('Diário 2º PA'!$E$4:$E$2000='Analítico Cx.'!$B55)*('Diário 2º PA'!$B$4:$B$2000&gt;=F$4)*('Diário 2º PA'!$B$4:$B$2000&lt;=EOMONTH(F$4,0))*('Diário 2º PA'!$F$4:$F$2000)*(IF(Resumo!$Q$5="",1,'Diário 2º PA'!$O$4:$O$2000=Resumo!$Q$5)))
+SUMPRODUCT(('Diário 3º PA'!$E$4:$E$2000='Analítico Cx.'!$B55)*('Diário 3º PA'!$B$4:$B$2000&gt;=F$4)*('Diário 3º PA'!$B$4:$B$2000&lt;=EOMONTH(F$4,0))*('Diário 3º PA'!$F$4:$F$2000)*(IF(Resumo!$Q$5="",1,'Diário 3º PA'!$O$4:$O$2000=Resumo!$Q$5)))
+SUMPRODUCT(('Diário 4º PA'!$E$4:$E$2000='Analítico Cx.'!$B55)*('Diário 4º PA'!$B$4:$B$2000&gt;=F$4)*('Diário 4º PA'!$B$4:$B$2000&lt;=EOMONTH(F$4,0))*('Diário 4º PA'!$F$4:$F$2000)*(IF(Resumo!$Q$5="",1,'Diário 4º PA'!$O$4:$O$2000=Resumo!$Q$5)))</f>
        <v>0</v>
      </c>
      <c r="G55" s="199">
        <f t="array" ref="G55">SUMPRODUCT(('Diário 1º PA'!$E$4:$E$2977='Analítico Cx.'!$B55)*('Diário 1º PA'!$B$4:$B$2977&gt;=G$4)*('Diário 1º PA'!$B$4:$B$2977&lt;=EOMONTH(G$4,0))*('Diário 1º PA'!$F$4:$F$2977)*(IF(Resumo!$Q$5="",1,'Diário 1º PA'!$O$4:$O$2977=Resumo!$Q$5)))
+SUMPRODUCT(('Diário 2º PA'!$E$4:$E$2000='Analítico Cx.'!$B55)*('Diário 2º PA'!$B$4:$B$2000&gt;=G$4)*('Diário 2º PA'!$B$4:$B$2000&lt;=EOMONTH(G$4,0))*('Diário 2º PA'!$F$4:$F$2000)*(IF(Resumo!$Q$5="",1,'Diário 2º PA'!$O$4:$O$2000=Resumo!$Q$5)))
+SUMPRODUCT(('Diário 3º PA'!$E$4:$E$2000='Analítico Cx.'!$B55)*('Diário 3º PA'!$B$4:$B$2000&gt;=G$4)*('Diário 3º PA'!$B$4:$B$2000&lt;=EOMONTH(G$4,0))*('Diário 3º PA'!$F$4:$F$2000)*(IF(Resumo!$Q$5="",1,'Diário 3º PA'!$O$4:$O$2000=Resumo!$Q$5)))
+SUMPRODUCT(('Diário 4º PA'!$E$4:$E$2000='Analítico Cx.'!$B55)*('Diário 4º PA'!$B$4:$B$2000&gt;=G$4)*('Diário 4º PA'!$B$4:$B$2000&lt;=EOMONTH(G$4,0))*('Diário 4º PA'!$F$4:$F$2000)*(IF(Resumo!$Q$5="",1,'Diário 4º PA'!$O$4:$O$2000=Resumo!$Q$5)))</f>
        <v>0</v>
      </c>
      <c r="H55" s="199">
        <f t="array" ref="H55">SUMPRODUCT(('Diário 1º PA'!$E$4:$E$2977='Analítico Cx.'!$B55)*('Diário 1º PA'!$B$4:$B$2977&gt;=H$4)*('Diário 1º PA'!$B$4:$B$2977&lt;=EOMONTH(H$4,0))*('Diário 1º PA'!$F$4:$F$2977)*(IF(Resumo!$Q$5="",1,'Diário 1º PA'!$O$4:$O$2977=Resumo!$Q$5)))
+SUMPRODUCT(('Diário 2º PA'!$E$4:$E$2000='Analítico Cx.'!$B55)*('Diário 2º PA'!$B$4:$B$2000&gt;=H$4)*('Diário 2º PA'!$B$4:$B$2000&lt;=EOMONTH(H$4,0))*('Diário 2º PA'!$F$4:$F$2000)*(IF(Resumo!$Q$5="",1,'Diário 2º PA'!$O$4:$O$2000=Resumo!$Q$5)))
+SUMPRODUCT(('Diário 3º PA'!$E$4:$E$2000='Analítico Cx.'!$B55)*('Diário 3º PA'!$B$4:$B$2000&gt;=H$4)*('Diário 3º PA'!$B$4:$B$2000&lt;=EOMONTH(H$4,0))*('Diário 3º PA'!$F$4:$F$2000)*(IF(Resumo!$Q$5="",1,'Diário 3º PA'!$O$4:$O$2000=Resumo!$Q$5)))
+SUMPRODUCT(('Diário 4º PA'!$E$4:$E$2000='Analítico Cx.'!$B55)*('Diário 4º PA'!$B$4:$B$2000&gt;=H$4)*('Diário 4º PA'!$B$4:$B$2000&lt;=EOMONTH(H$4,0))*('Diário 4º PA'!$F$4:$F$2000)*(IF(Resumo!$Q$5="",1,'Diário 4º PA'!$O$4:$O$2000=Resumo!$Q$5)))</f>
        <v>0</v>
      </c>
      <c r="I55" s="199">
        <f t="array" ref="I55">SUMPRODUCT(('Diário 1º PA'!$E$4:$E$2977='Analítico Cx.'!$B55)*('Diário 1º PA'!$B$4:$B$2977&gt;=I$4)*('Diário 1º PA'!$B$4:$B$2977&lt;=EOMONTH(I$4,0))*('Diário 1º PA'!$F$4:$F$2977)*(IF(Resumo!$Q$5="",1,'Diário 1º PA'!$O$4:$O$2977=Resumo!$Q$5)))
+SUMPRODUCT(('Diário 2º PA'!$E$4:$E$2000='Analítico Cx.'!$B55)*('Diário 2º PA'!$B$4:$B$2000&gt;=I$4)*('Diário 2º PA'!$B$4:$B$2000&lt;=EOMONTH(I$4,0))*('Diário 2º PA'!$F$4:$F$2000)*(IF(Resumo!$Q$5="",1,'Diário 2º PA'!$O$4:$O$2000=Resumo!$Q$5)))
+SUMPRODUCT(('Diário 3º PA'!$E$4:$E$2000='Analítico Cx.'!$B55)*('Diário 3º PA'!$B$4:$B$2000&gt;=I$4)*('Diário 3º PA'!$B$4:$B$2000&lt;=EOMONTH(I$4,0))*('Diário 3º PA'!$F$4:$F$2000)*(IF(Resumo!$Q$5="",1,'Diário 3º PA'!$O$4:$O$2000=Resumo!$Q$5)))
+SUMPRODUCT(('Diário 4º PA'!$E$4:$E$2000='Analítico Cx.'!$B55)*('Diário 4º PA'!$B$4:$B$2000&gt;=I$4)*('Diário 4º PA'!$B$4:$B$2000&lt;=EOMONTH(I$4,0))*('Diário 4º PA'!$F$4:$F$2000)*(IF(Resumo!$Q$5="",1,'Diário 4º PA'!$O$4:$O$2000=Resumo!$Q$5)))</f>
        <v>0</v>
      </c>
      <c r="J55" s="199">
        <f t="array" ref="J55">SUMPRODUCT(('Diário 1º PA'!$E$4:$E$2977='Analítico Cx.'!$B55)*('Diário 1º PA'!$B$4:$B$2977&gt;=J$4)*('Diário 1º PA'!$B$4:$B$2977&lt;=EOMONTH(J$4,0))*('Diário 1º PA'!$F$4:$F$2977)*(IF(Resumo!$Q$5="",1,'Diário 1º PA'!$O$4:$O$2977=Resumo!$Q$5)))
+SUMPRODUCT(('Diário 2º PA'!$E$4:$E$2000='Analítico Cx.'!$B55)*('Diário 2º PA'!$B$4:$B$2000&gt;=J$4)*('Diário 2º PA'!$B$4:$B$2000&lt;=EOMONTH(J$4,0))*('Diário 2º PA'!$F$4:$F$2000)*(IF(Resumo!$Q$5="",1,'Diário 2º PA'!$O$4:$O$2000=Resumo!$Q$5)))
+SUMPRODUCT(('Diário 3º PA'!$E$4:$E$2000='Analítico Cx.'!$B55)*('Diário 3º PA'!$B$4:$B$2000&gt;=J$4)*('Diário 3º PA'!$B$4:$B$2000&lt;=EOMONTH(J$4,0))*('Diário 3º PA'!$F$4:$F$2000)*(IF(Resumo!$Q$5="",1,'Diário 3º PA'!$O$4:$O$2000=Resumo!$Q$5)))
+SUMPRODUCT(('Diário 4º PA'!$E$4:$E$2000='Analítico Cx.'!$B55)*('Diário 4º PA'!$B$4:$B$2000&gt;=J$4)*('Diário 4º PA'!$B$4:$B$2000&lt;=EOMONTH(J$4,0))*('Diário 4º PA'!$F$4:$F$2000)*(IF(Resumo!$Q$5="",1,'Diário 4º PA'!$O$4:$O$2000=Resumo!$Q$5)))</f>
        <v>0</v>
      </c>
      <c r="K55" s="199">
        <f t="array" ref="K55">SUMPRODUCT(('Diário 1º PA'!$E$4:$E$2977='Analítico Cx.'!$B55)*('Diário 1º PA'!$B$4:$B$2977&gt;=K$4)*('Diário 1º PA'!$B$4:$B$2977&lt;=EOMONTH(K$4,0))*('Diário 1º PA'!$F$4:$F$2977)*(IF(Resumo!$Q$5="",1,'Diário 1º PA'!$O$4:$O$2977=Resumo!$Q$5)))
+SUMPRODUCT(('Diário 2º PA'!$E$4:$E$2000='Analítico Cx.'!$B55)*('Diário 2º PA'!$B$4:$B$2000&gt;=K$4)*('Diário 2º PA'!$B$4:$B$2000&lt;=EOMONTH(K$4,0))*('Diário 2º PA'!$F$4:$F$2000)*(IF(Resumo!$Q$5="",1,'Diário 2º PA'!$O$4:$O$2000=Resumo!$Q$5)))
+SUMPRODUCT(('Diário 3º PA'!$E$4:$E$2000='Analítico Cx.'!$B55)*('Diário 3º PA'!$B$4:$B$2000&gt;=K$4)*('Diário 3º PA'!$B$4:$B$2000&lt;=EOMONTH(K$4,0))*('Diário 3º PA'!$F$4:$F$2000)*(IF(Resumo!$Q$5="",1,'Diário 3º PA'!$O$4:$O$2000=Resumo!$Q$5)))
+SUMPRODUCT(('Diário 4º PA'!$E$4:$E$2000='Analítico Cx.'!$B55)*('Diário 4º PA'!$B$4:$B$2000&gt;=K$4)*('Diário 4º PA'!$B$4:$B$2000&lt;=EOMONTH(K$4,0))*('Diário 4º PA'!$F$4:$F$2000)*(IF(Resumo!$Q$5="",1,'Diário 4º PA'!$O$4:$O$2000=Resumo!$Q$5)))</f>
        <v>0</v>
      </c>
      <c r="L55" s="199">
        <f t="array" ref="L55">SUMPRODUCT(('Diário 1º PA'!$E$4:$E$2977='Analítico Cx.'!$B55)*('Diário 1º PA'!$B$4:$B$2977&gt;=L$4)*('Diário 1º PA'!$B$4:$B$2977&lt;=EOMONTH(L$4,0))*('Diário 1º PA'!$F$4:$F$2977)*(IF(Resumo!$Q$5="",1,'Diário 1º PA'!$O$4:$O$2977=Resumo!$Q$5)))
+SUMPRODUCT(('Diário 2º PA'!$E$4:$E$2000='Analítico Cx.'!$B55)*('Diário 2º PA'!$B$4:$B$2000&gt;=L$4)*('Diário 2º PA'!$B$4:$B$2000&lt;=EOMONTH(L$4,0))*('Diário 2º PA'!$F$4:$F$2000)*(IF(Resumo!$Q$5="",1,'Diário 2º PA'!$O$4:$O$2000=Resumo!$Q$5)))
+SUMPRODUCT(('Diário 3º PA'!$E$4:$E$2000='Analítico Cx.'!$B55)*('Diário 3º PA'!$B$4:$B$2000&gt;=L$4)*('Diário 3º PA'!$B$4:$B$2000&lt;=EOMONTH(L$4,0))*('Diário 3º PA'!$F$4:$F$2000)*(IF(Resumo!$Q$5="",1,'Diário 3º PA'!$O$4:$O$2000=Resumo!$Q$5)))
+SUMPRODUCT(('Diário 4º PA'!$E$4:$E$2000='Analítico Cx.'!$B55)*('Diário 4º PA'!$B$4:$B$2000&gt;=L$4)*('Diário 4º PA'!$B$4:$B$2000&lt;=EOMONTH(L$4,0))*('Diário 4º PA'!$F$4:$F$2000)*(IF(Resumo!$Q$5="",1,'Diário 4º PA'!$O$4:$O$2000=Resumo!$Q$5)))</f>
        <v>0</v>
      </c>
      <c r="M55" s="199">
        <f t="array" ref="M55">SUMPRODUCT(('Diário 1º PA'!$E$4:$E$2977='Analítico Cx.'!$B55)*('Diário 1º PA'!$B$4:$B$2977&gt;=M$4)*('Diário 1º PA'!$B$4:$B$2977&lt;=EOMONTH(M$4,0))*('Diário 1º PA'!$F$4:$F$2977)*(IF(Resumo!$Q$5="",1,'Diário 1º PA'!$O$4:$O$2977=Resumo!$Q$5)))
+SUMPRODUCT(('Diário 2º PA'!$E$4:$E$2000='Analítico Cx.'!$B55)*('Diário 2º PA'!$B$4:$B$2000&gt;=M$4)*('Diário 2º PA'!$B$4:$B$2000&lt;=EOMONTH(M$4,0))*('Diário 2º PA'!$F$4:$F$2000)*(IF(Resumo!$Q$5="",1,'Diário 2º PA'!$O$4:$O$2000=Resumo!$Q$5)))
+SUMPRODUCT(('Diário 3º PA'!$E$4:$E$2000='Analítico Cx.'!$B55)*('Diário 3º PA'!$B$4:$B$2000&gt;=M$4)*('Diário 3º PA'!$B$4:$B$2000&lt;=EOMONTH(M$4,0))*('Diário 3º PA'!$F$4:$F$2000)*(IF(Resumo!$Q$5="",1,'Diário 3º PA'!$O$4:$O$2000=Resumo!$Q$5)))
+SUMPRODUCT(('Diário 4º PA'!$E$4:$E$2000='Analítico Cx.'!$B55)*('Diário 4º PA'!$B$4:$B$2000&gt;=M$4)*('Diário 4º PA'!$B$4:$B$2000&lt;=EOMONTH(M$4,0))*('Diário 4º PA'!$F$4:$F$2000)*(IF(Resumo!$Q$5="",1,'Diário 4º PA'!$O$4:$O$2000=Resumo!$Q$5)))</f>
        <v>0</v>
      </c>
      <c r="N55" s="199">
        <f t="array" ref="N55">SUMPRODUCT(('Diário 1º PA'!$E$4:$E$2977='Analítico Cx.'!$B55)*('Diário 1º PA'!$B$4:$B$2977&gt;=N$4)*('Diário 1º PA'!$B$4:$B$2977&lt;=EOMONTH(N$4,0))*('Diário 1º PA'!$F$4:$F$2977)*(IF(Resumo!$Q$5="",1,'Diário 1º PA'!$O$4:$O$2977=Resumo!$Q$5)))
+SUMPRODUCT(('Diário 2º PA'!$E$4:$E$2000='Analítico Cx.'!$B55)*('Diário 2º PA'!$B$4:$B$2000&gt;=N$4)*('Diário 2º PA'!$B$4:$B$2000&lt;=EOMONTH(N$4,0))*('Diário 2º PA'!$F$4:$F$2000)*(IF(Resumo!$Q$5="",1,'Diário 2º PA'!$O$4:$O$2000=Resumo!$Q$5)))
+SUMPRODUCT(('Diário 3º PA'!$E$4:$E$2000='Analítico Cx.'!$B55)*('Diário 3º PA'!$B$4:$B$2000&gt;=N$4)*('Diário 3º PA'!$B$4:$B$2000&lt;=EOMONTH(N$4,0))*('Diário 3º PA'!$F$4:$F$2000)*(IF(Resumo!$Q$5="",1,'Diário 3º PA'!$O$4:$O$2000=Resumo!$Q$5)))
+SUMPRODUCT(('Diário 4º PA'!$E$4:$E$2000='Analítico Cx.'!$B55)*('Diário 4º PA'!$B$4:$B$2000&gt;=N$4)*('Diário 4º PA'!$B$4:$B$2000&lt;=EOMONTH(N$4,0))*('Diário 4º PA'!$F$4:$F$2000)*(IF(Resumo!$Q$5="",1,'Diário 4º PA'!$O$4:$O$2000=Resumo!$Q$5)))</f>
        <v>0</v>
      </c>
      <c r="O55" s="200">
        <f t="shared" si="10"/>
        <v>0</v>
      </c>
      <c r="P55" s="201">
        <f t="shared" si="8"/>
        <v>0</v>
      </c>
      <c r="Q55" s="174"/>
      <c r="R55" s="174"/>
      <c r="S55" s="174"/>
      <c r="T55" s="174"/>
      <c r="U55" s="174"/>
      <c r="V55" s="174"/>
      <c r="W55" s="174"/>
      <c r="X55" s="174"/>
      <c r="Y55" s="174"/>
      <c r="Z55" s="174"/>
    </row>
    <row r="56" spans="1:26" ht="23.25" customHeight="1" x14ac:dyDescent="0.2">
      <c r="A56" s="83" t="s">
        <v>215</v>
      </c>
      <c r="B56" s="227" t="s">
        <v>216</v>
      </c>
      <c r="C56" s="199">
        <f t="array" ref="C56">SUMPRODUCT(('Diário 1º PA'!$E$4:$E$2977='Analítico Cx.'!$B56)*('Diário 1º PA'!$B$4:$B$2977&gt;=C$4)*('Diário 1º PA'!$B$4:$B$2977&lt;=EOMONTH(C$4,0))*('Diário 1º PA'!$F$4:$F$2977)*(IF(Resumo!$Q$5="",1,'Diário 1º PA'!$O$4:$O$2977=Resumo!$Q$5)))
+SUMPRODUCT(('Diário 2º PA'!$E$4:$E$2000='Analítico Cx.'!$B56)*('Diário 2º PA'!$B$4:$B$2000&gt;=C$4)*('Diário 2º PA'!$B$4:$B$2000&lt;=EOMONTH(C$4,0))*('Diário 2º PA'!$F$4:$F$2000)*(IF(Resumo!$Q$5="",1,'Diário 2º PA'!$O$4:$O$2000=Resumo!$Q$5)))
+SUMPRODUCT(('Diário 3º PA'!$E$4:$E$2000='Analítico Cx.'!$B56)*('Diário 3º PA'!$B$4:$B$2000&gt;=C$4)*('Diário 3º PA'!$B$4:$B$2000&lt;=EOMONTH(C$4,0))*('Diário 3º PA'!$F$4:$F$2000)*(IF(Resumo!$Q$5="",1,'Diário 3º PA'!$O$4:$O$2000=Resumo!$Q$5)))
+SUMPRODUCT(('Diário 4º PA'!$E$4:$E$2000='Analítico Cx.'!$B56)*('Diário 4º PA'!$B$4:$B$2000&gt;=C$4)*('Diário 4º PA'!$B$4:$B$2000&lt;=EOMONTH(C$4,0))*('Diário 4º PA'!$F$4:$F$2000)*(IF(Resumo!$Q$5="",1,'Diário 4º PA'!$O$4:$O$2000=Resumo!$Q$5)))</f>
        <v>3491.03</v>
      </c>
      <c r="D56" s="199">
        <f t="array" ref="D56">SUMPRODUCT(('Diário 1º PA'!$E$4:$E$2977='Analítico Cx.'!$B56)*('Diário 1º PA'!$B$4:$B$2977&gt;=D$4)*('Diário 1º PA'!$B$4:$B$2977&lt;=EOMONTH(D$4,0))*('Diário 1º PA'!$F$4:$F$2977)*(IF(Resumo!$Q$5="",1,'Diário 1º PA'!$O$4:$O$2977=Resumo!$Q$5)))
+SUMPRODUCT(('Diário 2º PA'!$E$4:$E$2000='Analítico Cx.'!$B56)*('Diário 2º PA'!$B$4:$B$2000&gt;=D$4)*('Diário 2º PA'!$B$4:$B$2000&lt;=EOMONTH(D$4,0))*('Diário 2º PA'!$F$4:$F$2000)*(IF(Resumo!$Q$5="",1,'Diário 2º PA'!$O$4:$O$2000=Resumo!$Q$5)))
+SUMPRODUCT(('Diário 3º PA'!$E$4:$E$2000='Analítico Cx.'!$B56)*('Diário 3º PA'!$B$4:$B$2000&gt;=D$4)*('Diário 3º PA'!$B$4:$B$2000&lt;=EOMONTH(D$4,0))*('Diário 3º PA'!$F$4:$F$2000)*(IF(Resumo!$Q$5="",1,'Diário 3º PA'!$O$4:$O$2000=Resumo!$Q$5)))
+SUMPRODUCT(('Diário 4º PA'!$E$4:$E$2000='Analítico Cx.'!$B56)*('Diário 4º PA'!$B$4:$B$2000&gt;=D$4)*('Diário 4º PA'!$B$4:$B$2000&lt;=EOMONTH(D$4,0))*('Diário 4º PA'!$F$4:$F$2000)*(IF(Resumo!$Q$5="",1,'Diário 4º PA'!$O$4:$O$2000=Resumo!$Q$5)))</f>
        <v>3404.08</v>
      </c>
      <c r="E56" s="199">
        <f t="array" ref="E56">SUMPRODUCT(('Diário 1º PA'!$E$4:$E$2977='Analítico Cx.'!$B56)*('Diário 1º PA'!$B$4:$B$2977&gt;=E$4)*('Diário 1º PA'!$B$4:$B$2977&lt;=EOMONTH(E$4,0))*('Diário 1º PA'!$F$4:$F$2977)*(IF(Resumo!$Q$5="",1,'Diário 1º PA'!$O$4:$O$2977=Resumo!$Q$5)))
+SUMPRODUCT(('Diário 2º PA'!$E$4:$E$2000='Analítico Cx.'!$B56)*('Diário 2º PA'!$B$4:$B$2000&gt;=E$4)*('Diário 2º PA'!$B$4:$B$2000&lt;=EOMONTH(E$4,0))*('Diário 2º PA'!$F$4:$F$2000)*(IF(Resumo!$Q$5="",1,'Diário 2º PA'!$O$4:$O$2000=Resumo!$Q$5)))
+SUMPRODUCT(('Diário 3º PA'!$E$4:$E$2000='Analítico Cx.'!$B56)*('Diário 3º PA'!$B$4:$B$2000&gt;=E$4)*('Diário 3º PA'!$B$4:$B$2000&lt;=EOMONTH(E$4,0))*('Diário 3º PA'!$F$4:$F$2000)*(IF(Resumo!$Q$5="",1,'Diário 3º PA'!$O$4:$O$2000=Resumo!$Q$5)))
+SUMPRODUCT(('Diário 4º PA'!$E$4:$E$2000='Analítico Cx.'!$B56)*('Diário 4º PA'!$B$4:$B$2000&gt;=E$4)*('Diário 4º PA'!$B$4:$B$2000&lt;=EOMONTH(E$4,0))*('Diário 4º PA'!$F$4:$F$2000)*(IF(Resumo!$Q$5="",1,'Diário 4º PA'!$O$4:$O$2000=Resumo!$Q$5)))</f>
        <v>3686.4799999999996</v>
      </c>
      <c r="F56" s="199">
        <f t="array" ref="F56">SUMPRODUCT(('Diário 1º PA'!$E$4:$E$2977='Analítico Cx.'!$B56)*('Diário 1º PA'!$B$4:$B$2977&gt;=F$4)*('Diário 1º PA'!$B$4:$B$2977&lt;=EOMONTH(F$4,0))*('Diário 1º PA'!$F$4:$F$2977)*(IF(Resumo!$Q$5="",1,'Diário 1º PA'!$O$4:$O$2977=Resumo!$Q$5)))
+SUMPRODUCT(('Diário 2º PA'!$E$4:$E$2000='Analítico Cx.'!$B56)*('Diário 2º PA'!$B$4:$B$2000&gt;=F$4)*('Diário 2º PA'!$B$4:$B$2000&lt;=EOMONTH(F$4,0))*('Diário 2º PA'!$F$4:$F$2000)*(IF(Resumo!$Q$5="",1,'Diário 2º PA'!$O$4:$O$2000=Resumo!$Q$5)))
+SUMPRODUCT(('Diário 3º PA'!$E$4:$E$2000='Analítico Cx.'!$B56)*('Diário 3º PA'!$B$4:$B$2000&gt;=F$4)*('Diário 3º PA'!$B$4:$B$2000&lt;=EOMONTH(F$4,0))*('Diário 3º PA'!$F$4:$F$2000)*(IF(Resumo!$Q$5="",1,'Diário 3º PA'!$O$4:$O$2000=Resumo!$Q$5)))
+SUMPRODUCT(('Diário 4º PA'!$E$4:$E$2000='Analítico Cx.'!$B56)*('Diário 4º PA'!$B$4:$B$2000&gt;=F$4)*('Diário 4º PA'!$B$4:$B$2000&lt;=EOMONTH(F$4,0))*('Diário 4º PA'!$F$4:$F$2000)*(IF(Resumo!$Q$5="",1,'Diário 4º PA'!$O$4:$O$2000=Resumo!$Q$5)))</f>
        <v>0</v>
      </c>
      <c r="G56" s="199">
        <f t="array" ref="G56">SUMPRODUCT(('Diário 1º PA'!$E$4:$E$2977='Analítico Cx.'!$B56)*('Diário 1º PA'!$B$4:$B$2977&gt;=G$4)*('Diário 1º PA'!$B$4:$B$2977&lt;=EOMONTH(G$4,0))*('Diário 1º PA'!$F$4:$F$2977)*(IF(Resumo!$Q$5="",1,'Diário 1º PA'!$O$4:$O$2977=Resumo!$Q$5)))
+SUMPRODUCT(('Diário 2º PA'!$E$4:$E$2000='Analítico Cx.'!$B56)*('Diário 2º PA'!$B$4:$B$2000&gt;=G$4)*('Diário 2º PA'!$B$4:$B$2000&lt;=EOMONTH(G$4,0))*('Diário 2º PA'!$F$4:$F$2000)*(IF(Resumo!$Q$5="",1,'Diário 2º PA'!$O$4:$O$2000=Resumo!$Q$5)))
+SUMPRODUCT(('Diário 3º PA'!$E$4:$E$2000='Analítico Cx.'!$B56)*('Diário 3º PA'!$B$4:$B$2000&gt;=G$4)*('Diário 3º PA'!$B$4:$B$2000&lt;=EOMONTH(G$4,0))*('Diário 3º PA'!$F$4:$F$2000)*(IF(Resumo!$Q$5="",1,'Diário 3º PA'!$O$4:$O$2000=Resumo!$Q$5)))
+SUMPRODUCT(('Diário 4º PA'!$E$4:$E$2000='Analítico Cx.'!$B56)*('Diário 4º PA'!$B$4:$B$2000&gt;=G$4)*('Diário 4º PA'!$B$4:$B$2000&lt;=EOMONTH(G$4,0))*('Diário 4º PA'!$F$4:$F$2000)*(IF(Resumo!$Q$5="",1,'Diário 4º PA'!$O$4:$O$2000=Resumo!$Q$5)))</f>
        <v>0</v>
      </c>
      <c r="H56" s="199">
        <f t="array" ref="H56">SUMPRODUCT(('Diário 1º PA'!$E$4:$E$2977='Analítico Cx.'!$B56)*('Diário 1º PA'!$B$4:$B$2977&gt;=H$4)*('Diário 1º PA'!$B$4:$B$2977&lt;=EOMONTH(H$4,0))*('Diário 1º PA'!$F$4:$F$2977)*(IF(Resumo!$Q$5="",1,'Diário 1º PA'!$O$4:$O$2977=Resumo!$Q$5)))
+SUMPRODUCT(('Diário 2º PA'!$E$4:$E$2000='Analítico Cx.'!$B56)*('Diário 2º PA'!$B$4:$B$2000&gt;=H$4)*('Diário 2º PA'!$B$4:$B$2000&lt;=EOMONTH(H$4,0))*('Diário 2º PA'!$F$4:$F$2000)*(IF(Resumo!$Q$5="",1,'Diário 2º PA'!$O$4:$O$2000=Resumo!$Q$5)))
+SUMPRODUCT(('Diário 3º PA'!$E$4:$E$2000='Analítico Cx.'!$B56)*('Diário 3º PA'!$B$4:$B$2000&gt;=H$4)*('Diário 3º PA'!$B$4:$B$2000&lt;=EOMONTH(H$4,0))*('Diário 3º PA'!$F$4:$F$2000)*(IF(Resumo!$Q$5="",1,'Diário 3º PA'!$O$4:$O$2000=Resumo!$Q$5)))
+SUMPRODUCT(('Diário 4º PA'!$E$4:$E$2000='Analítico Cx.'!$B56)*('Diário 4º PA'!$B$4:$B$2000&gt;=H$4)*('Diário 4º PA'!$B$4:$B$2000&lt;=EOMONTH(H$4,0))*('Diário 4º PA'!$F$4:$F$2000)*(IF(Resumo!$Q$5="",1,'Diário 4º PA'!$O$4:$O$2000=Resumo!$Q$5)))</f>
        <v>0</v>
      </c>
      <c r="I56" s="199">
        <f t="array" ref="I56">SUMPRODUCT(('Diário 1º PA'!$E$4:$E$2977='Analítico Cx.'!$B56)*('Diário 1º PA'!$B$4:$B$2977&gt;=I$4)*('Diário 1º PA'!$B$4:$B$2977&lt;=EOMONTH(I$4,0))*('Diário 1º PA'!$F$4:$F$2977)*(IF(Resumo!$Q$5="",1,'Diário 1º PA'!$O$4:$O$2977=Resumo!$Q$5)))
+SUMPRODUCT(('Diário 2º PA'!$E$4:$E$2000='Analítico Cx.'!$B56)*('Diário 2º PA'!$B$4:$B$2000&gt;=I$4)*('Diário 2º PA'!$B$4:$B$2000&lt;=EOMONTH(I$4,0))*('Diário 2º PA'!$F$4:$F$2000)*(IF(Resumo!$Q$5="",1,'Diário 2º PA'!$O$4:$O$2000=Resumo!$Q$5)))
+SUMPRODUCT(('Diário 3º PA'!$E$4:$E$2000='Analítico Cx.'!$B56)*('Diário 3º PA'!$B$4:$B$2000&gt;=I$4)*('Diário 3º PA'!$B$4:$B$2000&lt;=EOMONTH(I$4,0))*('Diário 3º PA'!$F$4:$F$2000)*(IF(Resumo!$Q$5="",1,'Diário 3º PA'!$O$4:$O$2000=Resumo!$Q$5)))
+SUMPRODUCT(('Diário 4º PA'!$E$4:$E$2000='Analítico Cx.'!$B56)*('Diário 4º PA'!$B$4:$B$2000&gt;=I$4)*('Diário 4º PA'!$B$4:$B$2000&lt;=EOMONTH(I$4,0))*('Diário 4º PA'!$F$4:$F$2000)*(IF(Resumo!$Q$5="",1,'Diário 4º PA'!$O$4:$O$2000=Resumo!$Q$5)))</f>
        <v>0</v>
      </c>
      <c r="J56" s="199">
        <f t="array" ref="J56">SUMPRODUCT(('Diário 1º PA'!$E$4:$E$2977='Analítico Cx.'!$B56)*('Diário 1º PA'!$B$4:$B$2977&gt;=J$4)*('Diário 1º PA'!$B$4:$B$2977&lt;=EOMONTH(J$4,0))*('Diário 1º PA'!$F$4:$F$2977)*(IF(Resumo!$Q$5="",1,'Diário 1º PA'!$O$4:$O$2977=Resumo!$Q$5)))
+SUMPRODUCT(('Diário 2º PA'!$E$4:$E$2000='Analítico Cx.'!$B56)*('Diário 2º PA'!$B$4:$B$2000&gt;=J$4)*('Diário 2º PA'!$B$4:$B$2000&lt;=EOMONTH(J$4,0))*('Diário 2º PA'!$F$4:$F$2000)*(IF(Resumo!$Q$5="",1,'Diário 2º PA'!$O$4:$O$2000=Resumo!$Q$5)))
+SUMPRODUCT(('Diário 3º PA'!$E$4:$E$2000='Analítico Cx.'!$B56)*('Diário 3º PA'!$B$4:$B$2000&gt;=J$4)*('Diário 3º PA'!$B$4:$B$2000&lt;=EOMONTH(J$4,0))*('Diário 3º PA'!$F$4:$F$2000)*(IF(Resumo!$Q$5="",1,'Diário 3º PA'!$O$4:$O$2000=Resumo!$Q$5)))
+SUMPRODUCT(('Diário 4º PA'!$E$4:$E$2000='Analítico Cx.'!$B56)*('Diário 4º PA'!$B$4:$B$2000&gt;=J$4)*('Diário 4º PA'!$B$4:$B$2000&lt;=EOMONTH(J$4,0))*('Diário 4º PA'!$F$4:$F$2000)*(IF(Resumo!$Q$5="",1,'Diário 4º PA'!$O$4:$O$2000=Resumo!$Q$5)))</f>
        <v>0</v>
      </c>
      <c r="K56" s="199">
        <f t="array" ref="K56">SUMPRODUCT(('Diário 1º PA'!$E$4:$E$2977='Analítico Cx.'!$B56)*('Diário 1º PA'!$B$4:$B$2977&gt;=K$4)*('Diário 1º PA'!$B$4:$B$2977&lt;=EOMONTH(K$4,0))*('Diário 1º PA'!$F$4:$F$2977)*(IF(Resumo!$Q$5="",1,'Diário 1º PA'!$O$4:$O$2977=Resumo!$Q$5)))
+SUMPRODUCT(('Diário 2º PA'!$E$4:$E$2000='Analítico Cx.'!$B56)*('Diário 2º PA'!$B$4:$B$2000&gt;=K$4)*('Diário 2º PA'!$B$4:$B$2000&lt;=EOMONTH(K$4,0))*('Diário 2º PA'!$F$4:$F$2000)*(IF(Resumo!$Q$5="",1,'Diário 2º PA'!$O$4:$O$2000=Resumo!$Q$5)))
+SUMPRODUCT(('Diário 3º PA'!$E$4:$E$2000='Analítico Cx.'!$B56)*('Diário 3º PA'!$B$4:$B$2000&gt;=K$4)*('Diário 3º PA'!$B$4:$B$2000&lt;=EOMONTH(K$4,0))*('Diário 3º PA'!$F$4:$F$2000)*(IF(Resumo!$Q$5="",1,'Diário 3º PA'!$O$4:$O$2000=Resumo!$Q$5)))
+SUMPRODUCT(('Diário 4º PA'!$E$4:$E$2000='Analítico Cx.'!$B56)*('Diário 4º PA'!$B$4:$B$2000&gt;=K$4)*('Diário 4º PA'!$B$4:$B$2000&lt;=EOMONTH(K$4,0))*('Diário 4º PA'!$F$4:$F$2000)*(IF(Resumo!$Q$5="",1,'Diário 4º PA'!$O$4:$O$2000=Resumo!$Q$5)))</f>
        <v>0</v>
      </c>
      <c r="L56" s="199">
        <f t="array" ref="L56">SUMPRODUCT(('Diário 1º PA'!$E$4:$E$2977='Analítico Cx.'!$B56)*('Diário 1º PA'!$B$4:$B$2977&gt;=L$4)*('Diário 1º PA'!$B$4:$B$2977&lt;=EOMONTH(L$4,0))*('Diário 1º PA'!$F$4:$F$2977)*(IF(Resumo!$Q$5="",1,'Diário 1º PA'!$O$4:$O$2977=Resumo!$Q$5)))
+SUMPRODUCT(('Diário 2º PA'!$E$4:$E$2000='Analítico Cx.'!$B56)*('Diário 2º PA'!$B$4:$B$2000&gt;=L$4)*('Diário 2º PA'!$B$4:$B$2000&lt;=EOMONTH(L$4,0))*('Diário 2º PA'!$F$4:$F$2000)*(IF(Resumo!$Q$5="",1,'Diário 2º PA'!$O$4:$O$2000=Resumo!$Q$5)))
+SUMPRODUCT(('Diário 3º PA'!$E$4:$E$2000='Analítico Cx.'!$B56)*('Diário 3º PA'!$B$4:$B$2000&gt;=L$4)*('Diário 3º PA'!$B$4:$B$2000&lt;=EOMONTH(L$4,0))*('Diário 3º PA'!$F$4:$F$2000)*(IF(Resumo!$Q$5="",1,'Diário 3º PA'!$O$4:$O$2000=Resumo!$Q$5)))
+SUMPRODUCT(('Diário 4º PA'!$E$4:$E$2000='Analítico Cx.'!$B56)*('Diário 4º PA'!$B$4:$B$2000&gt;=L$4)*('Diário 4º PA'!$B$4:$B$2000&lt;=EOMONTH(L$4,0))*('Diário 4º PA'!$F$4:$F$2000)*(IF(Resumo!$Q$5="",1,'Diário 4º PA'!$O$4:$O$2000=Resumo!$Q$5)))</f>
        <v>0</v>
      </c>
      <c r="M56" s="199">
        <f t="array" ref="M56">SUMPRODUCT(('Diário 1º PA'!$E$4:$E$2977='Analítico Cx.'!$B56)*('Diário 1º PA'!$B$4:$B$2977&gt;=M$4)*('Diário 1º PA'!$B$4:$B$2977&lt;=EOMONTH(M$4,0))*('Diário 1º PA'!$F$4:$F$2977)*(IF(Resumo!$Q$5="",1,'Diário 1º PA'!$O$4:$O$2977=Resumo!$Q$5)))
+SUMPRODUCT(('Diário 2º PA'!$E$4:$E$2000='Analítico Cx.'!$B56)*('Diário 2º PA'!$B$4:$B$2000&gt;=M$4)*('Diário 2º PA'!$B$4:$B$2000&lt;=EOMONTH(M$4,0))*('Diário 2º PA'!$F$4:$F$2000)*(IF(Resumo!$Q$5="",1,'Diário 2º PA'!$O$4:$O$2000=Resumo!$Q$5)))
+SUMPRODUCT(('Diário 3º PA'!$E$4:$E$2000='Analítico Cx.'!$B56)*('Diário 3º PA'!$B$4:$B$2000&gt;=M$4)*('Diário 3º PA'!$B$4:$B$2000&lt;=EOMONTH(M$4,0))*('Diário 3º PA'!$F$4:$F$2000)*(IF(Resumo!$Q$5="",1,'Diário 3º PA'!$O$4:$O$2000=Resumo!$Q$5)))
+SUMPRODUCT(('Diário 4º PA'!$E$4:$E$2000='Analítico Cx.'!$B56)*('Diário 4º PA'!$B$4:$B$2000&gt;=M$4)*('Diário 4º PA'!$B$4:$B$2000&lt;=EOMONTH(M$4,0))*('Diário 4º PA'!$F$4:$F$2000)*(IF(Resumo!$Q$5="",1,'Diário 4º PA'!$O$4:$O$2000=Resumo!$Q$5)))</f>
        <v>0</v>
      </c>
      <c r="N56" s="199">
        <f t="array" ref="N56">SUMPRODUCT(('Diário 1º PA'!$E$4:$E$2977='Analítico Cx.'!$B56)*('Diário 1º PA'!$B$4:$B$2977&gt;=N$4)*('Diário 1º PA'!$B$4:$B$2977&lt;=EOMONTH(N$4,0))*('Diário 1º PA'!$F$4:$F$2977)*(IF(Resumo!$Q$5="",1,'Diário 1º PA'!$O$4:$O$2977=Resumo!$Q$5)))
+SUMPRODUCT(('Diário 2º PA'!$E$4:$E$2000='Analítico Cx.'!$B56)*('Diário 2º PA'!$B$4:$B$2000&gt;=N$4)*('Diário 2º PA'!$B$4:$B$2000&lt;=EOMONTH(N$4,0))*('Diário 2º PA'!$F$4:$F$2000)*(IF(Resumo!$Q$5="",1,'Diário 2º PA'!$O$4:$O$2000=Resumo!$Q$5)))
+SUMPRODUCT(('Diário 3º PA'!$E$4:$E$2000='Analítico Cx.'!$B56)*('Diário 3º PA'!$B$4:$B$2000&gt;=N$4)*('Diário 3º PA'!$B$4:$B$2000&lt;=EOMONTH(N$4,0))*('Diário 3º PA'!$F$4:$F$2000)*(IF(Resumo!$Q$5="",1,'Diário 3º PA'!$O$4:$O$2000=Resumo!$Q$5)))
+SUMPRODUCT(('Diário 4º PA'!$E$4:$E$2000='Analítico Cx.'!$B56)*('Diário 4º PA'!$B$4:$B$2000&gt;=N$4)*('Diário 4º PA'!$B$4:$B$2000&lt;=EOMONTH(N$4,0))*('Diário 4º PA'!$F$4:$F$2000)*(IF(Resumo!$Q$5="",1,'Diário 4º PA'!$O$4:$O$2000=Resumo!$Q$5)))</f>
        <v>0</v>
      </c>
      <c r="O56" s="200">
        <f t="shared" si="10"/>
        <v>10581.59</v>
      </c>
      <c r="P56" s="201">
        <f t="shared" si="8"/>
        <v>2.2390766443435134E-3</v>
      </c>
      <c r="Q56" s="174"/>
      <c r="R56" s="174"/>
      <c r="S56" s="174"/>
      <c r="T56" s="174"/>
      <c r="U56" s="174"/>
      <c r="V56" s="174"/>
      <c r="W56" s="174"/>
      <c r="X56" s="174"/>
      <c r="Y56" s="174"/>
      <c r="Z56" s="174"/>
    </row>
    <row r="57" spans="1:26" ht="23.25" customHeight="1" x14ac:dyDescent="0.2">
      <c r="A57" s="203"/>
      <c r="B57" s="204" t="s">
        <v>217</v>
      </c>
      <c r="C57" s="205">
        <f t="shared" ref="C57:O57" si="11">SUBTOTAL(109,C48:C56)</f>
        <v>82765.12000000001</v>
      </c>
      <c r="D57" s="205">
        <f t="shared" si="11"/>
        <v>87375.739999999991</v>
      </c>
      <c r="E57" s="205">
        <f t="shared" si="11"/>
        <v>81390.969999999987</v>
      </c>
      <c r="F57" s="205">
        <f t="shared" si="11"/>
        <v>0</v>
      </c>
      <c r="G57" s="205">
        <f t="shared" si="11"/>
        <v>0</v>
      </c>
      <c r="H57" s="205">
        <f t="shared" si="11"/>
        <v>0</v>
      </c>
      <c r="I57" s="205">
        <f t="shared" si="11"/>
        <v>0</v>
      </c>
      <c r="J57" s="205">
        <f t="shared" si="11"/>
        <v>0</v>
      </c>
      <c r="K57" s="205">
        <f t="shared" si="11"/>
        <v>0</v>
      </c>
      <c r="L57" s="205">
        <f t="shared" si="11"/>
        <v>0</v>
      </c>
      <c r="M57" s="205">
        <f t="shared" si="11"/>
        <v>0</v>
      </c>
      <c r="N57" s="205">
        <f t="shared" si="11"/>
        <v>0</v>
      </c>
      <c r="O57" s="205">
        <f t="shared" si="11"/>
        <v>251531.83</v>
      </c>
      <c r="P57" s="206">
        <f t="shared" si="8"/>
        <v>5.3224425238738514E-2</v>
      </c>
      <c r="Q57" s="174"/>
      <c r="R57" s="174"/>
      <c r="S57" s="174"/>
      <c r="T57" s="174"/>
      <c r="U57" s="174"/>
      <c r="V57" s="174"/>
      <c r="W57" s="174"/>
      <c r="X57" s="174"/>
      <c r="Y57" s="174"/>
      <c r="Z57" s="174"/>
    </row>
    <row r="58" spans="1:26" ht="23.25" customHeight="1" x14ac:dyDescent="0.2">
      <c r="A58" s="228"/>
      <c r="B58" s="229" t="s">
        <v>218</v>
      </c>
      <c r="C58" s="194">
        <f t="shared" ref="C58:O58" si="12">SUBTOTAL(109,C20:C57)</f>
        <v>555752.35000000021</v>
      </c>
      <c r="D58" s="194">
        <f t="shared" si="12"/>
        <v>376192.08999999991</v>
      </c>
      <c r="E58" s="194">
        <f t="shared" si="12"/>
        <v>458040.27000000014</v>
      </c>
      <c r="F58" s="194">
        <f t="shared" si="12"/>
        <v>0</v>
      </c>
      <c r="G58" s="194">
        <f t="shared" si="12"/>
        <v>0</v>
      </c>
      <c r="H58" s="194">
        <f t="shared" si="12"/>
        <v>0</v>
      </c>
      <c r="I58" s="194">
        <f t="shared" si="12"/>
        <v>0</v>
      </c>
      <c r="J58" s="194">
        <f t="shared" si="12"/>
        <v>0</v>
      </c>
      <c r="K58" s="194">
        <f t="shared" si="12"/>
        <v>0</v>
      </c>
      <c r="L58" s="194">
        <f t="shared" si="12"/>
        <v>0</v>
      </c>
      <c r="M58" s="194">
        <f t="shared" si="12"/>
        <v>0</v>
      </c>
      <c r="N58" s="194">
        <f t="shared" si="12"/>
        <v>0</v>
      </c>
      <c r="O58" s="194">
        <f t="shared" si="12"/>
        <v>1389984.7100000004</v>
      </c>
      <c r="P58" s="230">
        <f t="shared" si="8"/>
        <v>0.29412236725819019</v>
      </c>
      <c r="Q58" s="174"/>
      <c r="R58" s="174"/>
      <c r="S58" s="174"/>
      <c r="T58" s="174"/>
      <c r="U58" s="174"/>
      <c r="V58" s="174"/>
      <c r="W58" s="174"/>
      <c r="X58" s="174"/>
      <c r="Y58" s="174"/>
      <c r="Z58" s="174"/>
    </row>
    <row r="59" spans="1:26" ht="23.25" customHeight="1" x14ac:dyDescent="0.2">
      <c r="A59" s="231" t="s">
        <v>113</v>
      </c>
      <c r="B59" s="192" t="s">
        <v>114</v>
      </c>
      <c r="C59" s="232"/>
      <c r="D59" s="232"/>
      <c r="E59" s="232"/>
      <c r="F59" s="232"/>
      <c r="G59" s="232"/>
      <c r="H59" s="232"/>
      <c r="I59" s="232"/>
      <c r="J59" s="232"/>
      <c r="K59" s="232"/>
      <c r="L59" s="232"/>
      <c r="M59" s="232"/>
      <c r="N59" s="232"/>
      <c r="O59" s="232"/>
      <c r="P59" s="233"/>
      <c r="Q59" s="174"/>
      <c r="R59" s="174"/>
      <c r="S59" s="174"/>
      <c r="T59" s="174"/>
      <c r="U59" s="174"/>
      <c r="V59" s="174"/>
      <c r="W59" s="174"/>
      <c r="X59" s="174"/>
      <c r="Y59" s="174"/>
      <c r="Z59" s="174"/>
    </row>
    <row r="60" spans="1:26" ht="23.25" customHeight="1" x14ac:dyDescent="0.2">
      <c r="A60" s="220" t="s">
        <v>219</v>
      </c>
      <c r="B60" s="84" t="s">
        <v>220</v>
      </c>
      <c r="C60" s="199">
        <f t="array" ref="C60">SUMPRODUCT(('Diário 1º PA'!$E$4:$E$2977='Analítico Cx.'!$B60)*('Diário 1º PA'!$B$4:$B$2977&gt;=C$4)*('Diário 1º PA'!$B$4:$B$2977&lt;=EOMONTH(C$4,0))*('Diário 1º PA'!$F$4:$F$2977)*(IF(Resumo!$Q$5="",1,'Diário 1º PA'!$O$4:$O$2977=Resumo!$Q$5)))
+SUMPRODUCT(('Diário 2º PA'!$E$4:$E$2000='Analítico Cx.'!$B60)*('Diário 2º PA'!$B$4:$B$2000&gt;=C$4)*('Diário 2º PA'!$B$4:$B$2000&lt;=EOMONTH(C$4,0))*('Diário 2º PA'!$F$4:$F$2000)*(IF(Resumo!$Q$5="",1,'Diário 2º PA'!$O$4:$O$2000=Resumo!$Q$5)))
+SUMPRODUCT(('Diário 3º PA'!$E$4:$E$2000='Analítico Cx.'!$B60)*('Diário 3º PA'!$B$4:$B$2000&gt;=C$4)*('Diário 3º PA'!$B$4:$B$2000&lt;=EOMONTH(C$4,0))*('Diário 3º PA'!$F$4:$F$2000)*(IF(Resumo!$Q$5="",1,'Diário 3º PA'!$O$4:$O$2000=Resumo!$Q$5)))
+SUMPRODUCT(('Diário 4º PA'!$E$4:$E$2000='Analítico Cx.'!$B60)*('Diário 4º PA'!$B$4:$B$2000&gt;=C$4)*('Diário 4º PA'!$B$4:$B$2000&lt;=EOMONTH(C$4,0))*('Diário 4º PA'!$F$4:$F$2000)*(IF(Resumo!$Q$5="",1,'Diário 4º PA'!$O$4:$O$2000=Resumo!$Q$5)))</f>
        <v>13947.03</v>
      </c>
      <c r="D60" s="199">
        <f t="array" ref="D60">SUMPRODUCT(('Diário 1º PA'!$E$4:$E$2977='Analítico Cx.'!$B60)*('Diário 1º PA'!$B$4:$B$2977&gt;=D$4)*('Diário 1º PA'!$B$4:$B$2977&lt;=EOMONTH(D$4,0))*('Diário 1º PA'!$F$4:$F$2977)*(IF(Resumo!$Q$5="",1,'Diário 1º PA'!$O$4:$O$2977=Resumo!$Q$5)))
+SUMPRODUCT(('Diário 2º PA'!$E$4:$E$2000='Analítico Cx.'!$B60)*('Diário 2º PA'!$B$4:$B$2000&gt;=D$4)*('Diário 2º PA'!$B$4:$B$2000&lt;=EOMONTH(D$4,0))*('Diário 2º PA'!$F$4:$F$2000)*(IF(Resumo!$Q$5="",1,'Diário 2º PA'!$O$4:$O$2000=Resumo!$Q$5)))
+SUMPRODUCT(('Diário 3º PA'!$E$4:$E$2000='Analítico Cx.'!$B60)*('Diário 3º PA'!$B$4:$B$2000&gt;=D$4)*('Diário 3º PA'!$B$4:$B$2000&lt;=EOMONTH(D$4,0))*('Diário 3º PA'!$F$4:$F$2000)*(IF(Resumo!$Q$5="",1,'Diário 3º PA'!$O$4:$O$2000=Resumo!$Q$5)))
+SUMPRODUCT(('Diário 4º PA'!$E$4:$E$2000='Analítico Cx.'!$B60)*('Diário 4º PA'!$B$4:$B$2000&gt;=D$4)*('Diário 4º PA'!$B$4:$B$2000&lt;=EOMONTH(D$4,0))*('Diário 4º PA'!$F$4:$F$2000)*(IF(Resumo!$Q$5="",1,'Diário 4º PA'!$O$4:$O$2000=Resumo!$Q$5)))</f>
        <v>16067.17</v>
      </c>
      <c r="E60" s="199">
        <f t="array" ref="E60">SUMPRODUCT(('Diário 1º PA'!$E$4:$E$2977='Analítico Cx.'!$B60)*('Diário 1º PA'!$B$4:$B$2977&gt;=E$4)*('Diário 1º PA'!$B$4:$B$2977&lt;=EOMONTH(E$4,0))*('Diário 1º PA'!$F$4:$F$2977)*(IF(Resumo!$Q$5="",1,'Diário 1º PA'!$O$4:$O$2977=Resumo!$Q$5)))
+SUMPRODUCT(('Diário 2º PA'!$E$4:$E$2000='Analítico Cx.'!$B60)*('Diário 2º PA'!$B$4:$B$2000&gt;=E$4)*('Diário 2º PA'!$B$4:$B$2000&lt;=EOMONTH(E$4,0))*('Diário 2º PA'!$F$4:$F$2000)*(IF(Resumo!$Q$5="",1,'Diário 2º PA'!$O$4:$O$2000=Resumo!$Q$5)))
+SUMPRODUCT(('Diário 3º PA'!$E$4:$E$2000='Analítico Cx.'!$B60)*('Diário 3º PA'!$B$4:$B$2000&gt;=E$4)*('Diário 3º PA'!$B$4:$B$2000&lt;=EOMONTH(E$4,0))*('Diário 3º PA'!$F$4:$F$2000)*(IF(Resumo!$Q$5="",1,'Diário 3º PA'!$O$4:$O$2000=Resumo!$Q$5)))
+SUMPRODUCT(('Diário 4º PA'!$E$4:$E$2000='Analítico Cx.'!$B60)*('Diário 4º PA'!$B$4:$B$2000&gt;=E$4)*('Diário 4º PA'!$B$4:$B$2000&lt;=EOMONTH(E$4,0))*('Diário 4º PA'!$F$4:$F$2000)*(IF(Resumo!$Q$5="",1,'Diário 4º PA'!$O$4:$O$2000=Resumo!$Q$5)))</f>
        <v>15637.48</v>
      </c>
      <c r="F60" s="199">
        <f t="array" ref="F60">SUMPRODUCT(('Diário 1º PA'!$E$4:$E$2977='Analítico Cx.'!$B60)*('Diário 1º PA'!$B$4:$B$2977&gt;=F$4)*('Diário 1º PA'!$B$4:$B$2977&lt;=EOMONTH(F$4,0))*('Diário 1º PA'!$F$4:$F$2977)*(IF(Resumo!$Q$5="",1,'Diário 1º PA'!$O$4:$O$2977=Resumo!$Q$5)))
+SUMPRODUCT(('Diário 2º PA'!$E$4:$E$2000='Analítico Cx.'!$B60)*('Diário 2º PA'!$B$4:$B$2000&gt;=F$4)*('Diário 2º PA'!$B$4:$B$2000&lt;=EOMONTH(F$4,0))*('Diário 2º PA'!$F$4:$F$2000)*(IF(Resumo!$Q$5="",1,'Diário 2º PA'!$O$4:$O$2000=Resumo!$Q$5)))
+SUMPRODUCT(('Diário 3º PA'!$E$4:$E$2000='Analítico Cx.'!$B60)*('Diário 3º PA'!$B$4:$B$2000&gt;=F$4)*('Diário 3º PA'!$B$4:$B$2000&lt;=EOMONTH(F$4,0))*('Diário 3º PA'!$F$4:$F$2000)*(IF(Resumo!$Q$5="",1,'Diário 3º PA'!$O$4:$O$2000=Resumo!$Q$5)))
+SUMPRODUCT(('Diário 4º PA'!$E$4:$E$2000='Analítico Cx.'!$B60)*('Diário 4º PA'!$B$4:$B$2000&gt;=F$4)*('Diário 4º PA'!$B$4:$B$2000&lt;=EOMONTH(F$4,0))*('Diário 4º PA'!$F$4:$F$2000)*(IF(Resumo!$Q$5="",1,'Diário 4º PA'!$O$4:$O$2000=Resumo!$Q$5)))</f>
        <v>0</v>
      </c>
      <c r="G60" s="199">
        <f t="array" ref="G60">SUMPRODUCT(('Diário 1º PA'!$E$4:$E$2977='Analítico Cx.'!$B60)*('Diário 1º PA'!$B$4:$B$2977&gt;=G$4)*('Diário 1º PA'!$B$4:$B$2977&lt;=EOMONTH(G$4,0))*('Diário 1º PA'!$F$4:$F$2977)*(IF(Resumo!$Q$5="",1,'Diário 1º PA'!$O$4:$O$2977=Resumo!$Q$5)))
+SUMPRODUCT(('Diário 2º PA'!$E$4:$E$2000='Analítico Cx.'!$B60)*('Diário 2º PA'!$B$4:$B$2000&gt;=G$4)*('Diário 2º PA'!$B$4:$B$2000&lt;=EOMONTH(G$4,0))*('Diário 2º PA'!$F$4:$F$2000)*(IF(Resumo!$Q$5="",1,'Diário 2º PA'!$O$4:$O$2000=Resumo!$Q$5)))
+SUMPRODUCT(('Diário 3º PA'!$E$4:$E$2000='Analítico Cx.'!$B60)*('Diário 3º PA'!$B$4:$B$2000&gt;=G$4)*('Diário 3º PA'!$B$4:$B$2000&lt;=EOMONTH(G$4,0))*('Diário 3º PA'!$F$4:$F$2000)*(IF(Resumo!$Q$5="",1,'Diário 3º PA'!$O$4:$O$2000=Resumo!$Q$5)))
+SUMPRODUCT(('Diário 4º PA'!$E$4:$E$2000='Analítico Cx.'!$B60)*('Diário 4º PA'!$B$4:$B$2000&gt;=G$4)*('Diário 4º PA'!$B$4:$B$2000&lt;=EOMONTH(G$4,0))*('Diário 4º PA'!$F$4:$F$2000)*(IF(Resumo!$Q$5="",1,'Diário 4º PA'!$O$4:$O$2000=Resumo!$Q$5)))</f>
        <v>0</v>
      </c>
      <c r="H60" s="199">
        <f t="array" ref="H60">SUMPRODUCT(('Diário 1º PA'!$E$4:$E$2977='Analítico Cx.'!$B60)*('Diário 1º PA'!$B$4:$B$2977&gt;=H$4)*('Diário 1º PA'!$B$4:$B$2977&lt;=EOMONTH(H$4,0))*('Diário 1º PA'!$F$4:$F$2977)*(IF(Resumo!$Q$5="",1,'Diário 1º PA'!$O$4:$O$2977=Resumo!$Q$5)))
+SUMPRODUCT(('Diário 2º PA'!$E$4:$E$2000='Analítico Cx.'!$B60)*('Diário 2º PA'!$B$4:$B$2000&gt;=H$4)*('Diário 2º PA'!$B$4:$B$2000&lt;=EOMONTH(H$4,0))*('Diário 2º PA'!$F$4:$F$2000)*(IF(Resumo!$Q$5="",1,'Diário 2º PA'!$O$4:$O$2000=Resumo!$Q$5)))
+SUMPRODUCT(('Diário 3º PA'!$E$4:$E$2000='Analítico Cx.'!$B60)*('Diário 3º PA'!$B$4:$B$2000&gt;=H$4)*('Diário 3º PA'!$B$4:$B$2000&lt;=EOMONTH(H$4,0))*('Diário 3º PA'!$F$4:$F$2000)*(IF(Resumo!$Q$5="",1,'Diário 3º PA'!$O$4:$O$2000=Resumo!$Q$5)))
+SUMPRODUCT(('Diário 4º PA'!$E$4:$E$2000='Analítico Cx.'!$B60)*('Diário 4º PA'!$B$4:$B$2000&gt;=H$4)*('Diário 4º PA'!$B$4:$B$2000&lt;=EOMONTH(H$4,0))*('Diário 4º PA'!$F$4:$F$2000)*(IF(Resumo!$Q$5="",1,'Diário 4º PA'!$O$4:$O$2000=Resumo!$Q$5)))</f>
        <v>0</v>
      </c>
      <c r="I60" s="199">
        <f t="array" ref="I60">SUMPRODUCT(('Diário 1º PA'!$E$4:$E$2977='Analítico Cx.'!$B60)*('Diário 1º PA'!$B$4:$B$2977&gt;=I$4)*('Diário 1º PA'!$B$4:$B$2977&lt;=EOMONTH(I$4,0))*('Diário 1º PA'!$F$4:$F$2977)*(IF(Resumo!$Q$5="",1,'Diário 1º PA'!$O$4:$O$2977=Resumo!$Q$5)))
+SUMPRODUCT(('Diário 2º PA'!$E$4:$E$2000='Analítico Cx.'!$B60)*('Diário 2º PA'!$B$4:$B$2000&gt;=I$4)*('Diário 2º PA'!$B$4:$B$2000&lt;=EOMONTH(I$4,0))*('Diário 2º PA'!$F$4:$F$2000)*(IF(Resumo!$Q$5="",1,'Diário 2º PA'!$O$4:$O$2000=Resumo!$Q$5)))
+SUMPRODUCT(('Diário 3º PA'!$E$4:$E$2000='Analítico Cx.'!$B60)*('Diário 3º PA'!$B$4:$B$2000&gt;=I$4)*('Diário 3º PA'!$B$4:$B$2000&lt;=EOMONTH(I$4,0))*('Diário 3º PA'!$F$4:$F$2000)*(IF(Resumo!$Q$5="",1,'Diário 3º PA'!$O$4:$O$2000=Resumo!$Q$5)))
+SUMPRODUCT(('Diário 4º PA'!$E$4:$E$2000='Analítico Cx.'!$B60)*('Diário 4º PA'!$B$4:$B$2000&gt;=I$4)*('Diário 4º PA'!$B$4:$B$2000&lt;=EOMONTH(I$4,0))*('Diário 4º PA'!$F$4:$F$2000)*(IF(Resumo!$Q$5="",1,'Diário 4º PA'!$O$4:$O$2000=Resumo!$Q$5)))</f>
        <v>0</v>
      </c>
      <c r="J60" s="199">
        <f t="array" ref="J60">SUMPRODUCT(('Diário 1º PA'!$E$4:$E$2977='Analítico Cx.'!$B60)*('Diário 1º PA'!$B$4:$B$2977&gt;=J$4)*('Diário 1º PA'!$B$4:$B$2977&lt;=EOMONTH(J$4,0))*('Diário 1º PA'!$F$4:$F$2977)*(IF(Resumo!$Q$5="",1,'Diário 1º PA'!$O$4:$O$2977=Resumo!$Q$5)))
+SUMPRODUCT(('Diário 2º PA'!$E$4:$E$2000='Analítico Cx.'!$B60)*('Diário 2º PA'!$B$4:$B$2000&gt;=J$4)*('Diário 2º PA'!$B$4:$B$2000&lt;=EOMONTH(J$4,0))*('Diário 2º PA'!$F$4:$F$2000)*(IF(Resumo!$Q$5="",1,'Diário 2º PA'!$O$4:$O$2000=Resumo!$Q$5)))
+SUMPRODUCT(('Diário 3º PA'!$E$4:$E$2000='Analítico Cx.'!$B60)*('Diário 3º PA'!$B$4:$B$2000&gt;=J$4)*('Diário 3º PA'!$B$4:$B$2000&lt;=EOMONTH(J$4,0))*('Diário 3º PA'!$F$4:$F$2000)*(IF(Resumo!$Q$5="",1,'Diário 3º PA'!$O$4:$O$2000=Resumo!$Q$5)))
+SUMPRODUCT(('Diário 4º PA'!$E$4:$E$2000='Analítico Cx.'!$B60)*('Diário 4º PA'!$B$4:$B$2000&gt;=J$4)*('Diário 4º PA'!$B$4:$B$2000&lt;=EOMONTH(J$4,0))*('Diário 4º PA'!$F$4:$F$2000)*(IF(Resumo!$Q$5="",1,'Diário 4º PA'!$O$4:$O$2000=Resumo!$Q$5)))</f>
        <v>0</v>
      </c>
      <c r="K60" s="199">
        <f t="array" ref="K60">SUMPRODUCT(('Diário 1º PA'!$E$4:$E$2977='Analítico Cx.'!$B60)*('Diário 1º PA'!$B$4:$B$2977&gt;=K$4)*('Diário 1º PA'!$B$4:$B$2977&lt;=EOMONTH(K$4,0))*('Diário 1º PA'!$F$4:$F$2977)*(IF(Resumo!$Q$5="",1,'Diário 1º PA'!$O$4:$O$2977=Resumo!$Q$5)))
+SUMPRODUCT(('Diário 2º PA'!$E$4:$E$2000='Analítico Cx.'!$B60)*('Diário 2º PA'!$B$4:$B$2000&gt;=K$4)*('Diário 2º PA'!$B$4:$B$2000&lt;=EOMONTH(K$4,0))*('Diário 2º PA'!$F$4:$F$2000)*(IF(Resumo!$Q$5="",1,'Diário 2º PA'!$O$4:$O$2000=Resumo!$Q$5)))
+SUMPRODUCT(('Diário 3º PA'!$E$4:$E$2000='Analítico Cx.'!$B60)*('Diário 3º PA'!$B$4:$B$2000&gt;=K$4)*('Diário 3º PA'!$B$4:$B$2000&lt;=EOMONTH(K$4,0))*('Diário 3º PA'!$F$4:$F$2000)*(IF(Resumo!$Q$5="",1,'Diário 3º PA'!$O$4:$O$2000=Resumo!$Q$5)))
+SUMPRODUCT(('Diário 4º PA'!$E$4:$E$2000='Analítico Cx.'!$B60)*('Diário 4º PA'!$B$4:$B$2000&gt;=K$4)*('Diário 4º PA'!$B$4:$B$2000&lt;=EOMONTH(K$4,0))*('Diário 4º PA'!$F$4:$F$2000)*(IF(Resumo!$Q$5="",1,'Diário 4º PA'!$O$4:$O$2000=Resumo!$Q$5)))</f>
        <v>0</v>
      </c>
      <c r="L60" s="199">
        <f t="array" ref="L60">SUMPRODUCT(('Diário 1º PA'!$E$4:$E$2977='Analítico Cx.'!$B60)*('Diário 1º PA'!$B$4:$B$2977&gt;=L$4)*('Diário 1º PA'!$B$4:$B$2977&lt;=EOMONTH(L$4,0))*('Diário 1º PA'!$F$4:$F$2977)*(IF(Resumo!$Q$5="",1,'Diário 1º PA'!$O$4:$O$2977=Resumo!$Q$5)))
+SUMPRODUCT(('Diário 2º PA'!$E$4:$E$2000='Analítico Cx.'!$B60)*('Diário 2º PA'!$B$4:$B$2000&gt;=L$4)*('Diário 2º PA'!$B$4:$B$2000&lt;=EOMONTH(L$4,0))*('Diário 2º PA'!$F$4:$F$2000)*(IF(Resumo!$Q$5="",1,'Diário 2º PA'!$O$4:$O$2000=Resumo!$Q$5)))
+SUMPRODUCT(('Diário 3º PA'!$E$4:$E$2000='Analítico Cx.'!$B60)*('Diário 3º PA'!$B$4:$B$2000&gt;=L$4)*('Diário 3º PA'!$B$4:$B$2000&lt;=EOMONTH(L$4,0))*('Diário 3º PA'!$F$4:$F$2000)*(IF(Resumo!$Q$5="",1,'Diário 3º PA'!$O$4:$O$2000=Resumo!$Q$5)))
+SUMPRODUCT(('Diário 4º PA'!$E$4:$E$2000='Analítico Cx.'!$B60)*('Diário 4º PA'!$B$4:$B$2000&gt;=L$4)*('Diário 4º PA'!$B$4:$B$2000&lt;=EOMONTH(L$4,0))*('Diário 4º PA'!$F$4:$F$2000)*(IF(Resumo!$Q$5="",1,'Diário 4º PA'!$O$4:$O$2000=Resumo!$Q$5)))</f>
        <v>0</v>
      </c>
      <c r="M60" s="199">
        <f t="array" ref="M60">SUMPRODUCT(('Diário 1º PA'!$E$4:$E$2977='Analítico Cx.'!$B60)*('Diário 1º PA'!$B$4:$B$2977&gt;=M$4)*('Diário 1º PA'!$B$4:$B$2977&lt;=EOMONTH(M$4,0))*('Diário 1º PA'!$F$4:$F$2977)*(IF(Resumo!$Q$5="",1,'Diário 1º PA'!$O$4:$O$2977=Resumo!$Q$5)))
+SUMPRODUCT(('Diário 2º PA'!$E$4:$E$2000='Analítico Cx.'!$B60)*('Diário 2º PA'!$B$4:$B$2000&gt;=M$4)*('Diário 2º PA'!$B$4:$B$2000&lt;=EOMONTH(M$4,0))*('Diário 2º PA'!$F$4:$F$2000)*(IF(Resumo!$Q$5="",1,'Diário 2º PA'!$O$4:$O$2000=Resumo!$Q$5)))
+SUMPRODUCT(('Diário 3º PA'!$E$4:$E$2000='Analítico Cx.'!$B60)*('Diário 3º PA'!$B$4:$B$2000&gt;=M$4)*('Diário 3º PA'!$B$4:$B$2000&lt;=EOMONTH(M$4,0))*('Diário 3º PA'!$F$4:$F$2000)*(IF(Resumo!$Q$5="",1,'Diário 3º PA'!$O$4:$O$2000=Resumo!$Q$5)))
+SUMPRODUCT(('Diário 4º PA'!$E$4:$E$2000='Analítico Cx.'!$B60)*('Diário 4º PA'!$B$4:$B$2000&gt;=M$4)*('Diário 4º PA'!$B$4:$B$2000&lt;=EOMONTH(M$4,0))*('Diário 4º PA'!$F$4:$F$2000)*(IF(Resumo!$Q$5="",1,'Diário 4º PA'!$O$4:$O$2000=Resumo!$Q$5)))</f>
        <v>0</v>
      </c>
      <c r="N60" s="199">
        <f t="array" ref="N60">SUMPRODUCT(('Diário 1º PA'!$E$4:$E$2977='Analítico Cx.'!$B60)*('Diário 1º PA'!$B$4:$B$2977&gt;=N$4)*('Diário 1º PA'!$B$4:$B$2977&lt;=EOMONTH(N$4,0))*('Diário 1º PA'!$F$4:$F$2977)*(IF(Resumo!$Q$5="",1,'Diário 1º PA'!$O$4:$O$2977=Resumo!$Q$5)))
+SUMPRODUCT(('Diário 2º PA'!$E$4:$E$2000='Analítico Cx.'!$B60)*('Diário 2º PA'!$B$4:$B$2000&gt;=N$4)*('Diário 2º PA'!$B$4:$B$2000&lt;=EOMONTH(N$4,0))*('Diário 2º PA'!$F$4:$F$2000)*(IF(Resumo!$Q$5="",1,'Diário 2º PA'!$O$4:$O$2000=Resumo!$Q$5)))
+SUMPRODUCT(('Diário 3º PA'!$E$4:$E$2000='Analítico Cx.'!$B60)*('Diário 3º PA'!$B$4:$B$2000&gt;=N$4)*('Diário 3º PA'!$B$4:$B$2000&lt;=EOMONTH(N$4,0))*('Diário 3º PA'!$F$4:$F$2000)*(IF(Resumo!$Q$5="",1,'Diário 3º PA'!$O$4:$O$2000=Resumo!$Q$5)))
+SUMPRODUCT(('Diário 4º PA'!$E$4:$E$2000='Analítico Cx.'!$B60)*('Diário 4º PA'!$B$4:$B$2000&gt;=N$4)*('Diário 4º PA'!$B$4:$B$2000&lt;=EOMONTH(N$4,0))*('Diário 4º PA'!$F$4:$F$2000)*(IF(Resumo!$Q$5="",1,'Diário 4º PA'!$O$4:$O$2000=Resumo!$Q$5)))</f>
        <v>0</v>
      </c>
      <c r="O60" s="200">
        <f t="shared" ref="O60:O149" si="13">SUM(C60:N60)</f>
        <v>45651.68</v>
      </c>
      <c r="P60" s="201">
        <f t="shared" ref="P60:P150" si="14">IF($O$168=0,0,O60/$O$168)</f>
        <v>9.6599481233958125E-3</v>
      </c>
      <c r="Q60" s="174"/>
      <c r="R60" s="174"/>
      <c r="S60" s="174"/>
      <c r="T60" s="174"/>
      <c r="U60" s="174"/>
      <c r="V60" s="174"/>
      <c r="W60" s="174"/>
      <c r="X60" s="174"/>
      <c r="Y60" s="174"/>
      <c r="Z60" s="174"/>
    </row>
    <row r="61" spans="1:26" ht="23.25" customHeight="1" x14ac:dyDescent="0.2">
      <c r="A61" s="220" t="s">
        <v>221</v>
      </c>
      <c r="B61" s="84" t="s">
        <v>222</v>
      </c>
      <c r="C61" s="199">
        <f t="array" ref="C61">SUMPRODUCT(('Diário 1º PA'!$E$4:$E$2977='Analítico Cx.'!$B61)*('Diário 1º PA'!$B$4:$B$2977&gt;=C$4)*('Diário 1º PA'!$B$4:$B$2977&lt;=EOMONTH(C$4,0))*('Diário 1º PA'!$F$4:$F$2977)*(IF(Resumo!$Q$5="",1,'Diário 1º PA'!$O$4:$O$2977=Resumo!$Q$5)))
+SUMPRODUCT(('Diário 2º PA'!$E$4:$E$2000='Analítico Cx.'!$B61)*('Diário 2º PA'!$B$4:$B$2000&gt;=C$4)*('Diário 2º PA'!$B$4:$B$2000&lt;=EOMONTH(C$4,0))*('Diário 2º PA'!$F$4:$F$2000)*(IF(Resumo!$Q$5="",1,'Diário 2º PA'!$O$4:$O$2000=Resumo!$Q$5)))
+SUMPRODUCT(('Diário 3º PA'!$E$4:$E$2000='Analítico Cx.'!$B61)*('Diário 3º PA'!$B$4:$B$2000&gt;=C$4)*('Diário 3º PA'!$B$4:$B$2000&lt;=EOMONTH(C$4,0))*('Diário 3º PA'!$F$4:$F$2000)*(IF(Resumo!$Q$5="",1,'Diário 3º PA'!$O$4:$O$2000=Resumo!$Q$5)))
+SUMPRODUCT(('Diário 4º PA'!$E$4:$E$2000='Analítico Cx.'!$B61)*('Diário 4º PA'!$B$4:$B$2000&gt;=C$4)*('Diário 4º PA'!$B$4:$B$2000&lt;=EOMONTH(C$4,0))*('Diário 4º PA'!$F$4:$F$2000)*(IF(Resumo!$Q$5="",1,'Diário 4º PA'!$O$4:$O$2000=Resumo!$Q$5)))</f>
        <v>0</v>
      </c>
      <c r="D61" s="199">
        <f t="array" ref="D61">SUMPRODUCT(('Diário 1º PA'!$E$4:$E$2977='Analítico Cx.'!$B61)*('Diário 1º PA'!$B$4:$B$2977&gt;=D$4)*('Diário 1º PA'!$B$4:$B$2977&lt;=EOMONTH(D$4,0))*('Diário 1º PA'!$F$4:$F$2977)*(IF(Resumo!$Q$5="",1,'Diário 1º PA'!$O$4:$O$2977=Resumo!$Q$5)))
+SUMPRODUCT(('Diário 2º PA'!$E$4:$E$2000='Analítico Cx.'!$B61)*('Diário 2º PA'!$B$4:$B$2000&gt;=D$4)*('Diário 2º PA'!$B$4:$B$2000&lt;=EOMONTH(D$4,0))*('Diário 2º PA'!$F$4:$F$2000)*(IF(Resumo!$Q$5="",1,'Diário 2º PA'!$O$4:$O$2000=Resumo!$Q$5)))
+SUMPRODUCT(('Diário 3º PA'!$E$4:$E$2000='Analítico Cx.'!$B61)*('Diário 3º PA'!$B$4:$B$2000&gt;=D$4)*('Diário 3º PA'!$B$4:$B$2000&lt;=EOMONTH(D$4,0))*('Diário 3º PA'!$F$4:$F$2000)*(IF(Resumo!$Q$5="",1,'Diário 3º PA'!$O$4:$O$2000=Resumo!$Q$5)))
+SUMPRODUCT(('Diário 4º PA'!$E$4:$E$2000='Analítico Cx.'!$B61)*('Diário 4º PA'!$B$4:$B$2000&gt;=D$4)*('Diário 4º PA'!$B$4:$B$2000&lt;=EOMONTH(D$4,0))*('Diário 4º PA'!$F$4:$F$2000)*(IF(Resumo!$Q$5="",1,'Diário 4º PA'!$O$4:$O$2000=Resumo!$Q$5)))</f>
        <v>0</v>
      </c>
      <c r="E61" s="199">
        <f t="array" ref="E61">SUMPRODUCT(('Diário 1º PA'!$E$4:$E$2977='Analítico Cx.'!$B61)*('Diário 1º PA'!$B$4:$B$2977&gt;=E$4)*('Diário 1º PA'!$B$4:$B$2977&lt;=EOMONTH(E$4,0))*('Diário 1º PA'!$F$4:$F$2977)*(IF(Resumo!$Q$5="",1,'Diário 1º PA'!$O$4:$O$2977=Resumo!$Q$5)))
+SUMPRODUCT(('Diário 2º PA'!$E$4:$E$2000='Analítico Cx.'!$B61)*('Diário 2º PA'!$B$4:$B$2000&gt;=E$4)*('Diário 2º PA'!$B$4:$B$2000&lt;=EOMONTH(E$4,0))*('Diário 2º PA'!$F$4:$F$2000)*(IF(Resumo!$Q$5="",1,'Diário 2º PA'!$O$4:$O$2000=Resumo!$Q$5)))
+SUMPRODUCT(('Diário 3º PA'!$E$4:$E$2000='Analítico Cx.'!$B61)*('Diário 3º PA'!$B$4:$B$2000&gt;=E$4)*('Diário 3º PA'!$B$4:$B$2000&lt;=EOMONTH(E$4,0))*('Diário 3º PA'!$F$4:$F$2000)*(IF(Resumo!$Q$5="",1,'Diário 3º PA'!$O$4:$O$2000=Resumo!$Q$5)))
+SUMPRODUCT(('Diário 4º PA'!$E$4:$E$2000='Analítico Cx.'!$B61)*('Diário 4º PA'!$B$4:$B$2000&gt;=E$4)*('Diário 4º PA'!$B$4:$B$2000&lt;=EOMONTH(E$4,0))*('Diário 4º PA'!$F$4:$F$2000)*(IF(Resumo!$Q$5="",1,'Diário 4º PA'!$O$4:$O$2000=Resumo!$Q$5)))</f>
        <v>0</v>
      </c>
      <c r="F61" s="199">
        <f t="array" ref="F61">SUMPRODUCT(('Diário 1º PA'!$E$4:$E$2977='Analítico Cx.'!$B61)*('Diário 1º PA'!$B$4:$B$2977&gt;=F$4)*('Diário 1º PA'!$B$4:$B$2977&lt;=EOMONTH(F$4,0))*('Diário 1º PA'!$F$4:$F$2977)*(IF(Resumo!$Q$5="",1,'Diário 1º PA'!$O$4:$O$2977=Resumo!$Q$5)))
+SUMPRODUCT(('Diário 2º PA'!$E$4:$E$2000='Analítico Cx.'!$B61)*('Diário 2º PA'!$B$4:$B$2000&gt;=F$4)*('Diário 2º PA'!$B$4:$B$2000&lt;=EOMONTH(F$4,0))*('Diário 2º PA'!$F$4:$F$2000)*(IF(Resumo!$Q$5="",1,'Diário 2º PA'!$O$4:$O$2000=Resumo!$Q$5)))
+SUMPRODUCT(('Diário 3º PA'!$E$4:$E$2000='Analítico Cx.'!$B61)*('Diário 3º PA'!$B$4:$B$2000&gt;=F$4)*('Diário 3º PA'!$B$4:$B$2000&lt;=EOMONTH(F$4,0))*('Diário 3º PA'!$F$4:$F$2000)*(IF(Resumo!$Q$5="",1,'Diário 3º PA'!$O$4:$O$2000=Resumo!$Q$5)))
+SUMPRODUCT(('Diário 4º PA'!$E$4:$E$2000='Analítico Cx.'!$B61)*('Diário 4º PA'!$B$4:$B$2000&gt;=F$4)*('Diário 4º PA'!$B$4:$B$2000&lt;=EOMONTH(F$4,0))*('Diário 4º PA'!$F$4:$F$2000)*(IF(Resumo!$Q$5="",1,'Diário 4º PA'!$O$4:$O$2000=Resumo!$Q$5)))</f>
        <v>0</v>
      </c>
      <c r="G61" s="199">
        <f t="array" ref="G61">SUMPRODUCT(('Diário 1º PA'!$E$4:$E$2977='Analítico Cx.'!$B61)*('Diário 1º PA'!$B$4:$B$2977&gt;=G$4)*('Diário 1º PA'!$B$4:$B$2977&lt;=EOMONTH(G$4,0))*('Diário 1º PA'!$F$4:$F$2977)*(IF(Resumo!$Q$5="",1,'Diário 1º PA'!$O$4:$O$2977=Resumo!$Q$5)))
+SUMPRODUCT(('Diário 2º PA'!$E$4:$E$2000='Analítico Cx.'!$B61)*('Diário 2º PA'!$B$4:$B$2000&gt;=G$4)*('Diário 2º PA'!$B$4:$B$2000&lt;=EOMONTH(G$4,0))*('Diário 2º PA'!$F$4:$F$2000)*(IF(Resumo!$Q$5="",1,'Diário 2º PA'!$O$4:$O$2000=Resumo!$Q$5)))
+SUMPRODUCT(('Diário 3º PA'!$E$4:$E$2000='Analítico Cx.'!$B61)*('Diário 3º PA'!$B$4:$B$2000&gt;=G$4)*('Diário 3º PA'!$B$4:$B$2000&lt;=EOMONTH(G$4,0))*('Diário 3º PA'!$F$4:$F$2000)*(IF(Resumo!$Q$5="",1,'Diário 3º PA'!$O$4:$O$2000=Resumo!$Q$5)))
+SUMPRODUCT(('Diário 4º PA'!$E$4:$E$2000='Analítico Cx.'!$B61)*('Diário 4º PA'!$B$4:$B$2000&gt;=G$4)*('Diário 4º PA'!$B$4:$B$2000&lt;=EOMONTH(G$4,0))*('Diário 4º PA'!$F$4:$F$2000)*(IF(Resumo!$Q$5="",1,'Diário 4º PA'!$O$4:$O$2000=Resumo!$Q$5)))</f>
        <v>0</v>
      </c>
      <c r="H61" s="199">
        <f t="array" ref="H61">SUMPRODUCT(('Diário 1º PA'!$E$4:$E$2977='Analítico Cx.'!$B61)*('Diário 1º PA'!$B$4:$B$2977&gt;=H$4)*('Diário 1º PA'!$B$4:$B$2977&lt;=EOMONTH(H$4,0))*('Diário 1º PA'!$F$4:$F$2977)*(IF(Resumo!$Q$5="",1,'Diário 1º PA'!$O$4:$O$2977=Resumo!$Q$5)))
+SUMPRODUCT(('Diário 2º PA'!$E$4:$E$2000='Analítico Cx.'!$B61)*('Diário 2º PA'!$B$4:$B$2000&gt;=H$4)*('Diário 2º PA'!$B$4:$B$2000&lt;=EOMONTH(H$4,0))*('Diário 2º PA'!$F$4:$F$2000)*(IF(Resumo!$Q$5="",1,'Diário 2º PA'!$O$4:$O$2000=Resumo!$Q$5)))
+SUMPRODUCT(('Diário 3º PA'!$E$4:$E$2000='Analítico Cx.'!$B61)*('Diário 3º PA'!$B$4:$B$2000&gt;=H$4)*('Diário 3º PA'!$B$4:$B$2000&lt;=EOMONTH(H$4,0))*('Diário 3º PA'!$F$4:$F$2000)*(IF(Resumo!$Q$5="",1,'Diário 3º PA'!$O$4:$O$2000=Resumo!$Q$5)))
+SUMPRODUCT(('Diário 4º PA'!$E$4:$E$2000='Analítico Cx.'!$B61)*('Diário 4º PA'!$B$4:$B$2000&gt;=H$4)*('Diário 4º PA'!$B$4:$B$2000&lt;=EOMONTH(H$4,0))*('Diário 4º PA'!$F$4:$F$2000)*(IF(Resumo!$Q$5="",1,'Diário 4º PA'!$O$4:$O$2000=Resumo!$Q$5)))</f>
        <v>0</v>
      </c>
      <c r="I61" s="199">
        <f t="array" ref="I61">SUMPRODUCT(('Diário 1º PA'!$E$4:$E$2977='Analítico Cx.'!$B61)*('Diário 1º PA'!$B$4:$B$2977&gt;=I$4)*('Diário 1º PA'!$B$4:$B$2977&lt;=EOMONTH(I$4,0))*('Diário 1º PA'!$F$4:$F$2977)*(IF(Resumo!$Q$5="",1,'Diário 1º PA'!$O$4:$O$2977=Resumo!$Q$5)))
+SUMPRODUCT(('Diário 2º PA'!$E$4:$E$2000='Analítico Cx.'!$B61)*('Diário 2º PA'!$B$4:$B$2000&gt;=I$4)*('Diário 2º PA'!$B$4:$B$2000&lt;=EOMONTH(I$4,0))*('Diário 2º PA'!$F$4:$F$2000)*(IF(Resumo!$Q$5="",1,'Diário 2º PA'!$O$4:$O$2000=Resumo!$Q$5)))
+SUMPRODUCT(('Diário 3º PA'!$E$4:$E$2000='Analítico Cx.'!$B61)*('Diário 3º PA'!$B$4:$B$2000&gt;=I$4)*('Diário 3º PA'!$B$4:$B$2000&lt;=EOMONTH(I$4,0))*('Diário 3º PA'!$F$4:$F$2000)*(IF(Resumo!$Q$5="",1,'Diário 3º PA'!$O$4:$O$2000=Resumo!$Q$5)))
+SUMPRODUCT(('Diário 4º PA'!$E$4:$E$2000='Analítico Cx.'!$B61)*('Diário 4º PA'!$B$4:$B$2000&gt;=I$4)*('Diário 4º PA'!$B$4:$B$2000&lt;=EOMONTH(I$4,0))*('Diário 4º PA'!$F$4:$F$2000)*(IF(Resumo!$Q$5="",1,'Diário 4º PA'!$O$4:$O$2000=Resumo!$Q$5)))</f>
        <v>0</v>
      </c>
      <c r="J61" s="199">
        <f t="array" ref="J61">SUMPRODUCT(('Diário 1º PA'!$E$4:$E$2977='Analítico Cx.'!$B61)*('Diário 1º PA'!$B$4:$B$2977&gt;=J$4)*('Diário 1º PA'!$B$4:$B$2977&lt;=EOMONTH(J$4,0))*('Diário 1º PA'!$F$4:$F$2977)*(IF(Resumo!$Q$5="",1,'Diário 1º PA'!$O$4:$O$2977=Resumo!$Q$5)))
+SUMPRODUCT(('Diário 2º PA'!$E$4:$E$2000='Analítico Cx.'!$B61)*('Diário 2º PA'!$B$4:$B$2000&gt;=J$4)*('Diário 2º PA'!$B$4:$B$2000&lt;=EOMONTH(J$4,0))*('Diário 2º PA'!$F$4:$F$2000)*(IF(Resumo!$Q$5="",1,'Diário 2º PA'!$O$4:$O$2000=Resumo!$Q$5)))
+SUMPRODUCT(('Diário 3º PA'!$E$4:$E$2000='Analítico Cx.'!$B61)*('Diário 3º PA'!$B$4:$B$2000&gt;=J$4)*('Diário 3º PA'!$B$4:$B$2000&lt;=EOMONTH(J$4,0))*('Diário 3º PA'!$F$4:$F$2000)*(IF(Resumo!$Q$5="",1,'Diário 3º PA'!$O$4:$O$2000=Resumo!$Q$5)))
+SUMPRODUCT(('Diário 4º PA'!$E$4:$E$2000='Analítico Cx.'!$B61)*('Diário 4º PA'!$B$4:$B$2000&gt;=J$4)*('Diário 4º PA'!$B$4:$B$2000&lt;=EOMONTH(J$4,0))*('Diário 4º PA'!$F$4:$F$2000)*(IF(Resumo!$Q$5="",1,'Diário 4º PA'!$O$4:$O$2000=Resumo!$Q$5)))</f>
        <v>0</v>
      </c>
      <c r="K61" s="199">
        <f t="array" ref="K61">SUMPRODUCT(('Diário 1º PA'!$E$4:$E$2977='Analítico Cx.'!$B61)*('Diário 1º PA'!$B$4:$B$2977&gt;=K$4)*('Diário 1º PA'!$B$4:$B$2977&lt;=EOMONTH(K$4,0))*('Diário 1º PA'!$F$4:$F$2977)*(IF(Resumo!$Q$5="",1,'Diário 1º PA'!$O$4:$O$2977=Resumo!$Q$5)))
+SUMPRODUCT(('Diário 2º PA'!$E$4:$E$2000='Analítico Cx.'!$B61)*('Diário 2º PA'!$B$4:$B$2000&gt;=K$4)*('Diário 2º PA'!$B$4:$B$2000&lt;=EOMONTH(K$4,0))*('Diário 2º PA'!$F$4:$F$2000)*(IF(Resumo!$Q$5="",1,'Diário 2º PA'!$O$4:$O$2000=Resumo!$Q$5)))
+SUMPRODUCT(('Diário 3º PA'!$E$4:$E$2000='Analítico Cx.'!$B61)*('Diário 3º PA'!$B$4:$B$2000&gt;=K$4)*('Diário 3º PA'!$B$4:$B$2000&lt;=EOMONTH(K$4,0))*('Diário 3º PA'!$F$4:$F$2000)*(IF(Resumo!$Q$5="",1,'Diário 3º PA'!$O$4:$O$2000=Resumo!$Q$5)))
+SUMPRODUCT(('Diário 4º PA'!$E$4:$E$2000='Analítico Cx.'!$B61)*('Diário 4º PA'!$B$4:$B$2000&gt;=K$4)*('Diário 4º PA'!$B$4:$B$2000&lt;=EOMONTH(K$4,0))*('Diário 4º PA'!$F$4:$F$2000)*(IF(Resumo!$Q$5="",1,'Diário 4º PA'!$O$4:$O$2000=Resumo!$Q$5)))</f>
        <v>0</v>
      </c>
      <c r="L61" s="199">
        <f t="array" ref="L61">SUMPRODUCT(('Diário 1º PA'!$E$4:$E$2977='Analítico Cx.'!$B61)*('Diário 1º PA'!$B$4:$B$2977&gt;=L$4)*('Diário 1º PA'!$B$4:$B$2977&lt;=EOMONTH(L$4,0))*('Diário 1º PA'!$F$4:$F$2977)*(IF(Resumo!$Q$5="",1,'Diário 1º PA'!$O$4:$O$2977=Resumo!$Q$5)))
+SUMPRODUCT(('Diário 2º PA'!$E$4:$E$2000='Analítico Cx.'!$B61)*('Diário 2º PA'!$B$4:$B$2000&gt;=L$4)*('Diário 2º PA'!$B$4:$B$2000&lt;=EOMONTH(L$4,0))*('Diário 2º PA'!$F$4:$F$2000)*(IF(Resumo!$Q$5="",1,'Diário 2º PA'!$O$4:$O$2000=Resumo!$Q$5)))
+SUMPRODUCT(('Diário 3º PA'!$E$4:$E$2000='Analítico Cx.'!$B61)*('Diário 3º PA'!$B$4:$B$2000&gt;=L$4)*('Diário 3º PA'!$B$4:$B$2000&lt;=EOMONTH(L$4,0))*('Diário 3º PA'!$F$4:$F$2000)*(IF(Resumo!$Q$5="",1,'Diário 3º PA'!$O$4:$O$2000=Resumo!$Q$5)))
+SUMPRODUCT(('Diário 4º PA'!$E$4:$E$2000='Analítico Cx.'!$B61)*('Diário 4º PA'!$B$4:$B$2000&gt;=L$4)*('Diário 4º PA'!$B$4:$B$2000&lt;=EOMONTH(L$4,0))*('Diário 4º PA'!$F$4:$F$2000)*(IF(Resumo!$Q$5="",1,'Diário 4º PA'!$O$4:$O$2000=Resumo!$Q$5)))</f>
        <v>0</v>
      </c>
      <c r="M61" s="199">
        <f t="array" ref="M61">SUMPRODUCT(('Diário 1º PA'!$E$4:$E$2977='Analítico Cx.'!$B61)*('Diário 1º PA'!$B$4:$B$2977&gt;=M$4)*('Diário 1º PA'!$B$4:$B$2977&lt;=EOMONTH(M$4,0))*('Diário 1º PA'!$F$4:$F$2977)*(IF(Resumo!$Q$5="",1,'Diário 1º PA'!$O$4:$O$2977=Resumo!$Q$5)))
+SUMPRODUCT(('Diário 2º PA'!$E$4:$E$2000='Analítico Cx.'!$B61)*('Diário 2º PA'!$B$4:$B$2000&gt;=M$4)*('Diário 2º PA'!$B$4:$B$2000&lt;=EOMONTH(M$4,0))*('Diário 2º PA'!$F$4:$F$2000)*(IF(Resumo!$Q$5="",1,'Diário 2º PA'!$O$4:$O$2000=Resumo!$Q$5)))
+SUMPRODUCT(('Diário 3º PA'!$E$4:$E$2000='Analítico Cx.'!$B61)*('Diário 3º PA'!$B$4:$B$2000&gt;=M$4)*('Diário 3º PA'!$B$4:$B$2000&lt;=EOMONTH(M$4,0))*('Diário 3º PA'!$F$4:$F$2000)*(IF(Resumo!$Q$5="",1,'Diário 3º PA'!$O$4:$O$2000=Resumo!$Q$5)))
+SUMPRODUCT(('Diário 4º PA'!$E$4:$E$2000='Analítico Cx.'!$B61)*('Diário 4º PA'!$B$4:$B$2000&gt;=M$4)*('Diário 4º PA'!$B$4:$B$2000&lt;=EOMONTH(M$4,0))*('Diário 4º PA'!$F$4:$F$2000)*(IF(Resumo!$Q$5="",1,'Diário 4º PA'!$O$4:$O$2000=Resumo!$Q$5)))</f>
        <v>0</v>
      </c>
      <c r="N61" s="199">
        <f t="array" ref="N61">SUMPRODUCT(('Diário 1º PA'!$E$4:$E$2977='Analítico Cx.'!$B61)*('Diário 1º PA'!$B$4:$B$2977&gt;=N$4)*('Diário 1º PA'!$B$4:$B$2977&lt;=EOMONTH(N$4,0))*('Diário 1º PA'!$F$4:$F$2977)*(IF(Resumo!$Q$5="",1,'Diário 1º PA'!$O$4:$O$2977=Resumo!$Q$5)))
+SUMPRODUCT(('Diário 2º PA'!$E$4:$E$2000='Analítico Cx.'!$B61)*('Diário 2º PA'!$B$4:$B$2000&gt;=N$4)*('Diário 2º PA'!$B$4:$B$2000&lt;=EOMONTH(N$4,0))*('Diário 2º PA'!$F$4:$F$2000)*(IF(Resumo!$Q$5="",1,'Diário 2º PA'!$O$4:$O$2000=Resumo!$Q$5)))
+SUMPRODUCT(('Diário 3º PA'!$E$4:$E$2000='Analítico Cx.'!$B61)*('Diário 3º PA'!$B$4:$B$2000&gt;=N$4)*('Diário 3º PA'!$B$4:$B$2000&lt;=EOMONTH(N$4,0))*('Diário 3º PA'!$F$4:$F$2000)*(IF(Resumo!$Q$5="",1,'Diário 3º PA'!$O$4:$O$2000=Resumo!$Q$5)))
+SUMPRODUCT(('Diário 4º PA'!$E$4:$E$2000='Analítico Cx.'!$B61)*('Diário 4º PA'!$B$4:$B$2000&gt;=N$4)*('Diário 4º PA'!$B$4:$B$2000&lt;=EOMONTH(N$4,0))*('Diário 4º PA'!$F$4:$F$2000)*(IF(Resumo!$Q$5="",1,'Diário 4º PA'!$O$4:$O$2000=Resumo!$Q$5)))</f>
        <v>0</v>
      </c>
      <c r="O61" s="200">
        <f t="shared" si="13"/>
        <v>0</v>
      </c>
      <c r="P61" s="201">
        <f t="shared" si="14"/>
        <v>0</v>
      </c>
      <c r="Q61" s="174"/>
      <c r="R61" s="174"/>
      <c r="S61" s="174"/>
      <c r="T61" s="174"/>
      <c r="U61" s="174"/>
      <c r="V61" s="174"/>
      <c r="W61" s="174"/>
      <c r="X61" s="174"/>
      <c r="Y61" s="174"/>
      <c r="Z61" s="174"/>
    </row>
    <row r="62" spans="1:26" ht="23.25" customHeight="1" x14ac:dyDescent="0.2">
      <c r="A62" s="220" t="s">
        <v>223</v>
      </c>
      <c r="B62" s="84" t="s">
        <v>224</v>
      </c>
      <c r="C62" s="199">
        <f t="array" ref="C62">SUMPRODUCT(('Diário 1º PA'!$E$4:$E$2977='Analítico Cx.'!$B62)*('Diário 1º PA'!$B$4:$B$2977&gt;=C$4)*('Diário 1º PA'!$B$4:$B$2977&lt;=EOMONTH(C$4,0))*('Diário 1º PA'!$F$4:$F$2977)*(IF(Resumo!$Q$5="",1,'Diário 1º PA'!$O$4:$O$2977=Resumo!$Q$5)))
+SUMPRODUCT(('Diário 2º PA'!$E$4:$E$2000='Analítico Cx.'!$B62)*('Diário 2º PA'!$B$4:$B$2000&gt;=C$4)*('Diário 2º PA'!$B$4:$B$2000&lt;=EOMONTH(C$4,0))*('Diário 2º PA'!$F$4:$F$2000)*(IF(Resumo!$Q$5="",1,'Diário 2º PA'!$O$4:$O$2000=Resumo!$Q$5)))
+SUMPRODUCT(('Diário 3º PA'!$E$4:$E$2000='Analítico Cx.'!$B62)*('Diário 3º PA'!$B$4:$B$2000&gt;=C$4)*('Diário 3º PA'!$B$4:$B$2000&lt;=EOMONTH(C$4,0))*('Diário 3º PA'!$F$4:$F$2000)*(IF(Resumo!$Q$5="",1,'Diário 3º PA'!$O$4:$O$2000=Resumo!$Q$5)))
+SUMPRODUCT(('Diário 4º PA'!$E$4:$E$2000='Analítico Cx.'!$B62)*('Diário 4º PA'!$B$4:$B$2000&gt;=C$4)*('Diário 4º PA'!$B$4:$B$2000&lt;=EOMONTH(C$4,0))*('Diário 4º PA'!$F$4:$F$2000)*(IF(Resumo!$Q$5="",1,'Diário 4º PA'!$O$4:$O$2000=Resumo!$Q$5)))</f>
        <v>0</v>
      </c>
      <c r="D62" s="199">
        <f t="array" ref="D62">SUMPRODUCT(('Diário 1º PA'!$E$4:$E$2977='Analítico Cx.'!$B62)*('Diário 1º PA'!$B$4:$B$2977&gt;=D$4)*('Diário 1º PA'!$B$4:$B$2977&lt;=EOMONTH(D$4,0))*('Diário 1º PA'!$F$4:$F$2977)*(IF(Resumo!$Q$5="",1,'Diário 1º PA'!$O$4:$O$2977=Resumo!$Q$5)))
+SUMPRODUCT(('Diário 2º PA'!$E$4:$E$2000='Analítico Cx.'!$B62)*('Diário 2º PA'!$B$4:$B$2000&gt;=D$4)*('Diário 2º PA'!$B$4:$B$2000&lt;=EOMONTH(D$4,0))*('Diário 2º PA'!$F$4:$F$2000)*(IF(Resumo!$Q$5="",1,'Diário 2º PA'!$O$4:$O$2000=Resumo!$Q$5)))
+SUMPRODUCT(('Diário 3º PA'!$E$4:$E$2000='Analítico Cx.'!$B62)*('Diário 3º PA'!$B$4:$B$2000&gt;=D$4)*('Diário 3º PA'!$B$4:$B$2000&lt;=EOMONTH(D$4,0))*('Diário 3º PA'!$F$4:$F$2000)*(IF(Resumo!$Q$5="",1,'Diário 3º PA'!$O$4:$O$2000=Resumo!$Q$5)))
+SUMPRODUCT(('Diário 4º PA'!$E$4:$E$2000='Analítico Cx.'!$B62)*('Diário 4º PA'!$B$4:$B$2000&gt;=D$4)*('Diário 4º PA'!$B$4:$B$2000&lt;=EOMONTH(D$4,0))*('Diário 4º PA'!$F$4:$F$2000)*(IF(Resumo!$Q$5="",1,'Diário 4º PA'!$O$4:$O$2000=Resumo!$Q$5)))</f>
        <v>0</v>
      </c>
      <c r="E62" s="199">
        <f t="array" ref="E62">SUMPRODUCT(('Diário 1º PA'!$E$4:$E$2977='Analítico Cx.'!$B62)*('Diário 1º PA'!$B$4:$B$2977&gt;=E$4)*('Diário 1º PA'!$B$4:$B$2977&lt;=EOMONTH(E$4,0))*('Diário 1º PA'!$F$4:$F$2977)*(IF(Resumo!$Q$5="",1,'Diário 1º PA'!$O$4:$O$2977=Resumo!$Q$5)))
+SUMPRODUCT(('Diário 2º PA'!$E$4:$E$2000='Analítico Cx.'!$B62)*('Diário 2º PA'!$B$4:$B$2000&gt;=E$4)*('Diário 2º PA'!$B$4:$B$2000&lt;=EOMONTH(E$4,0))*('Diário 2º PA'!$F$4:$F$2000)*(IF(Resumo!$Q$5="",1,'Diário 2º PA'!$O$4:$O$2000=Resumo!$Q$5)))
+SUMPRODUCT(('Diário 3º PA'!$E$4:$E$2000='Analítico Cx.'!$B62)*('Diário 3º PA'!$B$4:$B$2000&gt;=E$4)*('Diário 3º PA'!$B$4:$B$2000&lt;=EOMONTH(E$4,0))*('Diário 3º PA'!$F$4:$F$2000)*(IF(Resumo!$Q$5="",1,'Diário 3º PA'!$O$4:$O$2000=Resumo!$Q$5)))
+SUMPRODUCT(('Diário 4º PA'!$E$4:$E$2000='Analítico Cx.'!$B62)*('Diário 4º PA'!$B$4:$B$2000&gt;=E$4)*('Diário 4º PA'!$B$4:$B$2000&lt;=EOMONTH(E$4,0))*('Diário 4º PA'!$F$4:$F$2000)*(IF(Resumo!$Q$5="",1,'Diário 4º PA'!$O$4:$O$2000=Resumo!$Q$5)))</f>
        <v>0</v>
      </c>
      <c r="F62" s="199">
        <f t="array" ref="F62">SUMPRODUCT(('Diário 1º PA'!$E$4:$E$2977='Analítico Cx.'!$B62)*('Diário 1º PA'!$B$4:$B$2977&gt;=F$4)*('Diário 1º PA'!$B$4:$B$2977&lt;=EOMONTH(F$4,0))*('Diário 1º PA'!$F$4:$F$2977)*(IF(Resumo!$Q$5="",1,'Diário 1º PA'!$O$4:$O$2977=Resumo!$Q$5)))
+SUMPRODUCT(('Diário 2º PA'!$E$4:$E$2000='Analítico Cx.'!$B62)*('Diário 2º PA'!$B$4:$B$2000&gt;=F$4)*('Diário 2º PA'!$B$4:$B$2000&lt;=EOMONTH(F$4,0))*('Diário 2º PA'!$F$4:$F$2000)*(IF(Resumo!$Q$5="",1,'Diário 2º PA'!$O$4:$O$2000=Resumo!$Q$5)))
+SUMPRODUCT(('Diário 3º PA'!$E$4:$E$2000='Analítico Cx.'!$B62)*('Diário 3º PA'!$B$4:$B$2000&gt;=F$4)*('Diário 3º PA'!$B$4:$B$2000&lt;=EOMONTH(F$4,0))*('Diário 3º PA'!$F$4:$F$2000)*(IF(Resumo!$Q$5="",1,'Diário 3º PA'!$O$4:$O$2000=Resumo!$Q$5)))
+SUMPRODUCT(('Diário 4º PA'!$E$4:$E$2000='Analítico Cx.'!$B62)*('Diário 4º PA'!$B$4:$B$2000&gt;=F$4)*('Diário 4º PA'!$B$4:$B$2000&lt;=EOMONTH(F$4,0))*('Diário 4º PA'!$F$4:$F$2000)*(IF(Resumo!$Q$5="",1,'Diário 4º PA'!$O$4:$O$2000=Resumo!$Q$5)))</f>
        <v>0</v>
      </c>
      <c r="G62" s="199">
        <f t="array" ref="G62">SUMPRODUCT(('Diário 1º PA'!$E$4:$E$2977='Analítico Cx.'!$B62)*('Diário 1º PA'!$B$4:$B$2977&gt;=G$4)*('Diário 1º PA'!$B$4:$B$2977&lt;=EOMONTH(G$4,0))*('Diário 1º PA'!$F$4:$F$2977)*(IF(Resumo!$Q$5="",1,'Diário 1º PA'!$O$4:$O$2977=Resumo!$Q$5)))
+SUMPRODUCT(('Diário 2º PA'!$E$4:$E$2000='Analítico Cx.'!$B62)*('Diário 2º PA'!$B$4:$B$2000&gt;=G$4)*('Diário 2º PA'!$B$4:$B$2000&lt;=EOMONTH(G$4,0))*('Diário 2º PA'!$F$4:$F$2000)*(IF(Resumo!$Q$5="",1,'Diário 2º PA'!$O$4:$O$2000=Resumo!$Q$5)))
+SUMPRODUCT(('Diário 3º PA'!$E$4:$E$2000='Analítico Cx.'!$B62)*('Diário 3º PA'!$B$4:$B$2000&gt;=G$4)*('Diário 3º PA'!$B$4:$B$2000&lt;=EOMONTH(G$4,0))*('Diário 3º PA'!$F$4:$F$2000)*(IF(Resumo!$Q$5="",1,'Diário 3º PA'!$O$4:$O$2000=Resumo!$Q$5)))
+SUMPRODUCT(('Diário 4º PA'!$E$4:$E$2000='Analítico Cx.'!$B62)*('Diário 4º PA'!$B$4:$B$2000&gt;=G$4)*('Diário 4º PA'!$B$4:$B$2000&lt;=EOMONTH(G$4,0))*('Diário 4º PA'!$F$4:$F$2000)*(IF(Resumo!$Q$5="",1,'Diário 4º PA'!$O$4:$O$2000=Resumo!$Q$5)))</f>
        <v>0</v>
      </c>
      <c r="H62" s="199">
        <f t="array" ref="H62">SUMPRODUCT(('Diário 1º PA'!$E$4:$E$2977='Analítico Cx.'!$B62)*('Diário 1º PA'!$B$4:$B$2977&gt;=H$4)*('Diário 1º PA'!$B$4:$B$2977&lt;=EOMONTH(H$4,0))*('Diário 1º PA'!$F$4:$F$2977)*(IF(Resumo!$Q$5="",1,'Diário 1º PA'!$O$4:$O$2977=Resumo!$Q$5)))
+SUMPRODUCT(('Diário 2º PA'!$E$4:$E$2000='Analítico Cx.'!$B62)*('Diário 2º PA'!$B$4:$B$2000&gt;=H$4)*('Diário 2º PA'!$B$4:$B$2000&lt;=EOMONTH(H$4,0))*('Diário 2º PA'!$F$4:$F$2000)*(IF(Resumo!$Q$5="",1,'Diário 2º PA'!$O$4:$O$2000=Resumo!$Q$5)))
+SUMPRODUCT(('Diário 3º PA'!$E$4:$E$2000='Analítico Cx.'!$B62)*('Diário 3º PA'!$B$4:$B$2000&gt;=H$4)*('Diário 3º PA'!$B$4:$B$2000&lt;=EOMONTH(H$4,0))*('Diário 3º PA'!$F$4:$F$2000)*(IF(Resumo!$Q$5="",1,'Diário 3º PA'!$O$4:$O$2000=Resumo!$Q$5)))
+SUMPRODUCT(('Diário 4º PA'!$E$4:$E$2000='Analítico Cx.'!$B62)*('Diário 4º PA'!$B$4:$B$2000&gt;=H$4)*('Diário 4º PA'!$B$4:$B$2000&lt;=EOMONTH(H$4,0))*('Diário 4º PA'!$F$4:$F$2000)*(IF(Resumo!$Q$5="",1,'Diário 4º PA'!$O$4:$O$2000=Resumo!$Q$5)))</f>
        <v>0</v>
      </c>
      <c r="I62" s="199">
        <f t="array" ref="I62">SUMPRODUCT(('Diário 1º PA'!$E$4:$E$2977='Analítico Cx.'!$B62)*('Diário 1º PA'!$B$4:$B$2977&gt;=I$4)*('Diário 1º PA'!$B$4:$B$2977&lt;=EOMONTH(I$4,0))*('Diário 1º PA'!$F$4:$F$2977)*(IF(Resumo!$Q$5="",1,'Diário 1º PA'!$O$4:$O$2977=Resumo!$Q$5)))
+SUMPRODUCT(('Diário 2º PA'!$E$4:$E$2000='Analítico Cx.'!$B62)*('Diário 2º PA'!$B$4:$B$2000&gt;=I$4)*('Diário 2º PA'!$B$4:$B$2000&lt;=EOMONTH(I$4,0))*('Diário 2º PA'!$F$4:$F$2000)*(IF(Resumo!$Q$5="",1,'Diário 2º PA'!$O$4:$O$2000=Resumo!$Q$5)))
+SUMPRODUCT(('Diário 3º PA'!$E$4:$E$2000='Analítico Cx.'!$B62)*('Diário 3º PA'!$B$4:$B$2000&gt;=I$4)*('Diário 3º PA'!$B$4:$B$2000&lt;=EOMONTH(I$4,0))*('Diário 3º PA'!$F$4:$F$2000)*(IF(Resumo!$Q$5="",1,'Diário 3º PA'!$O$4:$O$2000=Resumo!$Q$5)))
+SUMPRODUCT(('Diário 4º PA'!$E$4:$E$2000='Analítico Cx.'!$B62)*('Diário 4º PA'!$B$4:$B$2000&gt;=I$4)*('Diário 4º PA'!$B$4:$B$2000&lt;=EOMONTH(I$4,0))*('Diário 4º PA'!$F$4:$F$2000)*(IF(Resumo!$Q$5="",1,'Diário 4º PA'!$O$4:$O$2000=Resumo!$Q$5)))</f>
        <v>0</v>
      </c>
      <c r="J62" s="199">
        <f t="array" ref="J62">SUMPRODUCT(('Diário 1º PA'!$E$4:$E$2977='Analítico Cx.'!$B62)*('Diário 1º PA'!$B$4:$B$2977&gt;=J$4)*('Diário 1º PA'!$B$4:$B$2977&lt;=EOMONTH(J$4,0))*('Diário 1º PA'!$F$4:$F$2977)*(IF(Resumo!$Q$5="",1,'Diário 1º PA'!$O$4:$O$2977=Resumo!$Q$5)))
+SUMPRODUCT(('Diário 2º PA'!$E$4:$E$2000='Analítico Cx.'!$B62)*('Diário 2º PA'!$B$4:$B$2000&gt;=J$4)*('Diário 2º PA'!$B$4:$B$2000&lt;=EOMONTH(J$4,0))*('Diário 2º PA'!$F$4:$F$2000)*(IF(Resumo!$Q$5="",1,'Diário 2º PA'!$O$4:$O$2000=Resumo!$Q$5)))
+SUMPRODUCT(('Diário 3º PA'!$E$4:$E$2000='Analítico Cx.'!$B62)*('Diário 3º PA'!$B$4:$B$2000&gt;=J$4)*('Diário 3º PA'!$B$4:$B$2000&lt;=EOMONTH(J$4,0))*('Diário 3º PA'!$F$4:$F$2000)*(IF(Resumo!$Q$5="",1,'Diário 3º PA'!$O$4:$O$2000=Resumo!$Q$5)))
+SUMPRODUCT(('Diário 4º PA'!$E$4:$E$2000='Analítico Cx.'!$B62)*('Diário 4º PA'!$B$4:$B$2000&gt;=J$4)*('Diário 4º PA'!$B$4:$B$2000&lt;=EOMONTH(J$4,0))*('Diário 4º PA'!$F$4:$F$2000)*(IF(Resumo!$Q$5="",1,'Diário 4º PA'!$O$4:$O$2000=Resumo!$Q$5)))</f>
        <v>0</v>
      </c>
      <c r="K62" s="199">
        <f t="array" ref="K62">SUMPRODUCT(('Diário 1º PA'!$E$4:$E$2977='Analítico Cx.'!$B62)*('Diário 1º PA'!$B$4:$B$2977&gt;=K$4)*('Diário 1º PA'!$B$4:$B$2977&lt;=EOMONTH(K$4,0))*('Diário 1º PA'!$F$4:$F$2977)*(IF(Resumo!$Q$5="",1,'Diário 1º PA'!$O$4:$O$2977=Resumo!$Q$5)))
+SUMPRODUCT(('Diário 2º PA'!$E$4:$E$2000='Analítico Cx.'!$B62)*('Diário 2º PA'!$B$4:$B$2000&gt;=K$4)*('Diário 2º PA'!$B$4:$B$2000&lt;=EOMONTH(K$4,0))*('Diário 2º PA'!$F$4:$F$2000)*(IF(Resumo!$Q$5="",1,'Diário 2º PA'!$O$4:$O$2000=Resumo!$Q$5)))
+SUMPRODUCT(('Diário 3º PA'!$E$4:$E$2000='Analítico Cx.'!$B62)*('Diário 3º PA'!$B$4:$B$2000&gt;=K$4)*('Diário 3º PA'!$B$4:$B$2000&lt;=EOMONTH(K$4,0))*('Diário 3º PA'!$F$4:$F$2000)*(IF(Resumo!$Q$5="",1,'Diário 3º PA'!$O$4:$O$2000=Resumo!$Q$5)))
+SUMPRODUCT(('Diário 4º PA'!$E$4:$E$2000='Analítico Cx.'!$B62)*('Diário 4º PA'!$B$4:$B$2000&gt;=K$4)*('Diário 4º PA'!$B$4:$B$2000&lt;=EOMONTH(K$4,0))*('Diário 4º PA'!$F$4:$F$2000)*(IF(Resumo!$Q$5="",1,'Diário 4º PA'!$O$4:$O$2000=Resumo!$Q$5)))</f>
        <v>0</v>
      </c>
      <c r="L62" s="199">
        <f t="array" ref="L62">SUMPRODUCT(('Diário 1º PA'!$E$4:$E$2977='Analítico Cx.'!$B62)*('Diário 1º PA'!$B$4:$B$2977&gt;=L$4)*('Diário 1º PA'!$B$4:$B$2977&lt;=EOMONTH(L$4,0))*('Diário 1º PA'!$F$4:$F$2977)*(IF(Resumo!$Q$5="",1,'Diário 1º PA'!$O$4:$O$2977=Resumo!$Q$5)))
+SUMPRODUCT(('Diário 2º PA'!$E$4:$E$2000='Analítico Cx.'!$B62)*('Diário 2º PA'!$B$4:$B$2000&gt;=L$4)*('Diário 2º PA'!$B$4:$B$2000&lt;=EOMONTH(L$4,0))*('Diário 2º PA'!$F$4:$F$2000)*(IF(Resumo!$Q$5="",1,'Diário 2º PA'!$O$4:$O$2000=Resumo!$Q$5)))
+SUMPRODUCT(('Diário 3º PA'!$E$4:$E$2000='Analítico Cx.'!$B62)*('Diário 3º PA'!$B$4:$B$2000&gt;=L$4)*('Diário 3º PA'!$B$4:$B$2000&lt;=EOMONTH(L$4,0))*('Diário 3º PA'!$F$4:$F$2000)*(IF(Resumo!$Q$5="",1,'Diário 3º PA'!$O$4:$O$2000=Resumo!$Q$5)))
+SUMPRODUCT(('Diário 4º PA'!$E$4:$E$2000='Analítico Cx.'!$B62)*('Diário 4º PA'!$B$4:$B$2000&gt;=L$4)*('Diário 4º PA'!$B$4:$B$2000&lt;=EOMONTH(L$4,0))*('Diário 4º PA'!$F$4:$F$2000)*(IF(Resumo!$Q$5="",1,'Diário 4º PA'!$O$4:$O$2000=Resumo!$Q$5)))</f>
        <v>0</v>
      </c>
      <c r="M62" s="199">
        <f t="array" ref="M62">SUMPRODUCT(('Diário 1º PA'!$E$4:$E$2977='Analítico Cx.'!$B62)*('Diário 1º PA'!$B$4:$B$2977&gt;=M$4)*('Diário 1º PA'!$B$4:$B$2977&lt;=EOMONTH(M$4,0))*('Diário 1º PA'!$F$4:$F$2977)*(IF(Resumo!$Q$5="",1,'Diário 1º PA'!$O$4:$O$2977=Resumo!$Q$5)))
+SUMPRODUCT(('Diário 2º PA'!$E$4:$E$2000='Analítico Cx.'!$B62)*('Diário 2º PA'!$B$4:$B$2000&gt;=M$4)*('Diário 2º PA'!$B$4:$B$2000&lt;=EOMONTH(M$4,0))*('Diário 2º PA'!$F$4:$F$2000)*(IF(Resumo!$Q$5="",1,'Diário 2º PA'!$O$4:$O$2000=Resumo!$Q$5)))
+SUMPRODUCT(('Diário 3º PA'!$E$4:$E$2000='Analítico Cx.'!$B62)*('Diário 3º PA'!$B$4:$B$2000&gt;=M$4)*('Diário 3º PA'!$B$4:$B$2000&lt;=EOMONTH(M$4,0))*('Diário 3º PA'!$F$4:$F$2000)*(IF(Resumo!$Q$5="",1,'Diário 3º PA'!$O$4:$O$2000=Resumo!$Q$5)))
+SUMPRODUCT(('Diário 4º PA'!$E$4:$E$2000='Analítico Cx.'!$B62)*('Diário 4º PA'!$B$4:$B$2000&gt;=M$4)*('Diário 4º PA'!$B$4:$B$2000&lt;=EOMONTH(M$4,0))*('Diário 4º PA'!$F$4:$F$2000)*(IF(Resumo!$Q$5="",1,'Diário 4º PA'!$O$4:$O$2000=Resumo!$Q$5)))</f>
        <v>0</v>
      </c>
      <c r="N62" s="199">
        <f t="array" ref="N62">SUMPRODUCT(('Diário 1º PA'!$E$4:$E$2977='Analítico Cx.'!$B62)*('Diário 1º PA'!$B$4:$B$2977&gt;=N$4)*('Diário 1º PA'!$B$4:$B$2977&lt;=EOMONTH(N$4,0))*('Diário 1º PA'!$F$4:$F$2977)*(IF(Resumo!$Q$5="",1,'Diário 1º PA'!$O$4:$O$2977=Resumo!$Q$5)))
+SUMPRODUCT(('Diário 2º PA'!$E$4:$E$2000='Analítico Cx.'!$B62)*('Diário 2º PA'!$B$4:$B$2000&gt;=N$4)*('Diário 2º PA'!$B$4:$B$2000&lt;=EOMONTH(N$4,0))*('Diário 2º PA'!$F$4:$F$2000)*(IF(Resumo!$Q$5="",1,'Diário 2º PA'!$O$4:$O$2000=Resumo!$Q$5)))
+SUMPRODUCT(('Diário 3º PA'!$E$4:$E$2000='Analítico Cx.'!$B62)*('Diário 3º PA'!$B$4:$B$2000&gt;=N$4)*('Diário 3º PA'!$B$4:$B$2000&lt;=EOMONTH(N$4,0))*('Diário 3º PA'!$F$4:$F$2000)*(IF(Resumo!$Q$5="",1,'Diário 3º PA'!$O$4:$O$2000=Resumo!$Q$5)))
+SUMPRODUCT(('Diário 4º PA'!$E$4:$E$2000='Analítico Cx.'!$B62)*('Diário 4º PA'!$B$4:$B$2000&gt;=N$4)*('Diário 4º PA'!$B$4:$B$2000&lt;=EOMONTH(N$4,0))*('Diário 4º PA'!$F$4:$F$2000)*(IF(Resumo!$Q$5="",1,'Diário 4º PA'!$O$4:$O$2000=Resumo!$Q$5)))</f>
        <v>0</v>
      </c>
      <c r="O62" s="200">
        <f t="shared" si="13"/>
        <v>0</v>
      </c>
      <c r="P62" s="201">
        <f t="shared" si="14"/>
        <v>0</v>
      </c>
      <c r="Q62" s="174"/>
      <c r="R62" s="174"/>
      <c r="S62" s="174"/>
      <c r="T62" s="174"/>
      <c r="U62" s="174"/>
      <c r="V62" s="174"/>
      <c r="W62" s="174"/>
      <c r="X62" s="174"/>
      <c r="Y62" s="174"/>
      <c r="Z62" s="174"/>
    </row>
    <row r="63" spans="1:26" ht="23.25" customHeight="1" x14ac:dyDescent="0.2">
      <c r="A63" s="220" t="s">
        <v>225</v>
      </c>
      <c r="B63" s="84" t="s">
        <v>226</v>
      </c>
      <c r="C63" s="199">
        <f t="array" ref="C63">SUMPRODUCT(('Diário 1º PA'!$E$4:$E$2977='Analítico Cx.'!$B63)*('Diário 1º PA'!$B$4:$B$2977&gt;=C$4)*('Diário 1º PA'!$B$4:$B$2977&lt;=EOMONTH(C$4,0))*('Diário 1º PA'!$F$4:$F$2977)*(IF(Resumo!$Q$5="",1,'Diário 1º PA'!$O$4:$O$2977=Resumo!$Q$5)))
+SUMPRODUCT(('Diário 2º PA'!$E$4:$E$2000='Analítico Cx.'!$B63)*('Diário 2º PA'!$B$4:$B$2000&gt;=C$4)*('Diário 2º PA'!$B$4:$B$2000&lt;=EOMONTH(C$4,0))*('Diário 2º PA'!$F$4:$F$2000)*(IF(Resumo!$Q$5="",1,'Diário 2º PA'!$O$4:$O$2000=Resumo!$Q$5)))
+SUMPRODUCT(('Diário 3º PA'!$E$4:$E$2000='Analítico Cx.'!$B63)*('Diário 3º PA'!$B$4:$B$2000&gt;=C$4)*('Diário 3º PA'!$B$4:$B$2000&lt;=EOMONTH(C$4,0))*('Diário 3º PA'!$F$4:$F$2000)*(IF(Resumo!$Q$5="",1,'Diário 3º PA'!$O$4:$O$2000=Resumo!$Q$5)))
+SUMPRODUCT(('Diário 4º PA'!$E$4:$E$2000='Analítico Cx.'!$B63)*('Diário 4º PA'!$B$4:$B$2000&gt;=C$4)*('Diário 4º PA'!$B$4:$B$2000&lt;=EOMONTH(C$4,0))*('Diário 4º PA'!$F$4:$F$2000)*(IF(Resumo!$Q$5="",1,'Diário 4º PA'!$O$4:$O$2000=Resumo!$Q$5)))</f>
        <v>0</v>
      </c>
      <c r="D63" s="199">
        <f t="array" ref="D63">SUMPRODUCT(('Diário 1º PA'!$E$4:$E$2977='Analítico Cx.'!$B63)*('Diário 1º PA'!$B$4:$B$2977&gt;=D$4)*('Diário 1º PA'!$B$4:$B$2977&lt;=EOMONTH(D$4,0))*('Diário 1º PA'!$F$4:$F$2977)*(IF(Resumo!$Q$5="",1,'Diário 1º PA'!$O$4:$O$2977=Resumo!$Q$5)))
+SUMPRODUCT(('Diário 2º PA'!$E$4:$E$2000='Analítico Cx.'!$B63)*('Diário 2º PA'!$B$4:$B$2000&gt;=D$4)*('Diário 2º PA'!$B$4:$B$2000&lt;=EOMONTH(D$4,0))*('Diário 2º PA'!$F$4:$F$2000)*(IF(Resumo!$Q$5="",1,'Diário 2º PA'!$O$4:$O$2000=Resumo!$Q$5)))
+SUMPRODUCT(('Diário 3º PA'!$E$4:$E$2000='Analítico Cx.'!$B63)*('Diário 3º PA'!$B$4:$B$2000&gt;=D$4)*('Diário 3º PA'!$B$4:$B$2000&lt;=EOMONTH(D$4,0))*('Diário 3º PA'!$F$4:$F$2000)*(IF(Resumo!$Q$5="",1,'Diário 3º PA'!$O$4:$O$2000=Resumo!$Q$5)))
+SUMPRODUCT(('Diário 4º PA'!$E$4:$E$2000='Analítico Cx.'!$B63)*('Diário 4º PA'!$B$4:$B$2000&gt;=D$4)*('Diário 4º PA'!$B$4:$B$2000&lt;=EOMONTH(D$4,0))*('Diário 4º PA'!$F$4:$F$2000)*(IF(Resumo!$Q$5="",1,'Diário 4º PA'!$O$4:$O$2000=Resumo!$Q$5)))</f>
        <v>0</v>
      </c>
      <c r="E63" s="199">
        <f t="array" ref="E63">SUMPRODUCT(('Diário 1º PA'!$E$4:$E$2977='Analítico Cx.'!$B63)*('Diário 1º PA'!$B$4:$B$2977&gt;=E$4)*('Diário 1º PA'!$B$4:$B$2977&lt;=EOMONTH(E$4,0))*('Diário 1º PA'!$F$4:$F$2977)*(IF(Resumo!$Q$5="",1,'Diário 1º PA'!$O$4:$O$2977=Resumo!$Q$5)))
+SUMPRODUCT(('Diário 2º PA'!$E$4:$E$2000='Analítico Cx.'!$B63)*('Diário 2º PA'!$B$4:$B$2000&gt;=E$4)*('Diário 2º PA'!$B$4:$B$2000&lt;=EOMONTH(E$4,0))*('Diário 2º PA'!$F$4:$F$2000)*(IF(Resumo!$Q$5="",1,'Diário 2º PA'!$O$4:$O$2000=Resumo!$Q$5)))
+SUMPRODUCT(('Diário 3º PA'!$E$4:$E$2000='Analítico Cx.'!$B63)*('Diário 3º PA'!$B$4:$B$2000&gt;=E$4)*('Diário 3º PA'!$B$4:$B$2000&lt;=EOMONTH(E$4,0))*('Diário 3º PA'!$F$4:$F$2000)*(IF(Resumo!$Q$5="",1,'Diário 3º PA'!$O$4:$O$2000=Resumo!$Q$5)))
+SUMPRODUCT(('Diário 4º PA'!$E$4:$E$2000='Analítico Cx.'!$B63)*('Diário 4º PA'!$B$4:$B$2000&gt;=E$4)*('Diário 4º PA'!$B$4:$B$2000&lt;=EOMONTH(E$4,0))*('Diário 4º PA'!$F$4:$F$2000)*(IF(Resumo!$Q$5="",1,'Diário 4º PA'!$O$4:$O$2000=Resumo!$Q$5)))</f>
        <v>0</v>
      </c>
      <c r="F63" s="199">
        <f t="array" ref="F63">SUMPRODUCT(('Diário 1º PA'!$E$4:$E$2977='Analítico Cx.'!$B63)*('Diário 1º PA'!$B$4:$B$2977&gt;=F$4)*('Diário 1º PA'!$B$4:$B$2977&lt;=EOMONTH(F$4,0))*('Diário 1º PA'!$F$4:$F$2977)*(IF(Resumo!$Q$5="",1,'Diário 1º PA'!$O$4:$O$2977=Resumo!$Q$5)))
+SUMPRODUCT(('Diário 2º PA'!$E$4:$E$2000='Analítico Cx.'!$B63)*('Diário 2º PA'!$B$4:$B$2000&gt;=F$4)*('Diário 2º PA'!$B$4:$B$2000&lt;=EOMONTH(F$4,0))*('Diário 2º PA'!$F$4:$F$2000)*(IF(Resumo!$Q$5="",1,'Diário 2º PA'!$O$4:$O$2000=Resumo!$Q$5)))
+SUMPRODUCT(('Diário 3º PA'!$E$4:$E$2000='Analítico Cx.'!$B63)*('Diário 3º PA'!$B$4:$B$2000&gt;=F$4)*('Diário 3º PA'!$B$4:$B$2000&lt;=EOMONTH(F$4,0))*('Diário 3º PA'!$F$4:$F$2000)*(IF(Resumo!$Q$5="",1,'Diário 3º PA'!$O$4:$O$2000=Resumo!$Q$5)))
+SUMPRODUCT(('Diário 4º PA'!$E$4:$E$2000='Analítico Cx.'!$B63)*('Diário 4º PA'!$B$4:$B$2000&gt;=F$4)*('Diário 4º PA'!$B$4:$B$2000&lt;=EOMONTH(F$4,0))*('Diário 4º PA'!$F$4:$F$2000)*(IF(Resumo!$Q$5="",1,'Diário 4º PA'!$O$4:$O$2000=Resumo!$Q$5)))</f>
        <v>0</v>
      </c>
      <c r="G63" s="199">
        <f t="array" ref="G63">SUMPRODUCT(('Diário 1º PA'!$E$4:$E$2977='Analítico Cx.'!$B63)*('Diário 1º PA'!$B$4:$B$2977&gt;=G$4)*('Diário 1º PA'!$B$4:$B$2977&lt;=EOMONTH(G$4,0))*('Diário 1º PA'!$F$4:$F$2977)*(IF(Resumo!$Q$5="",1,'Diário 1º PA'!$O$4:$O$2977=Resumo!$Q$5)))
+SUMPRODUCT(('Diário 2º PA'!$E$4:$E$2000='Analítico Cx.'!$B63)*('Diário 2º PA'!$B$4:$B$2000&gt;=G$4)*('Diário 2º PA'!$B$4:$B$2000&lt;=EOMONTH(G$4,0))*('Diário 2º PA'!$F$4:$F$2000)*(IF(Resumo!$Q$5="",1,'Diário 2º PA'!$O$4:$O$2000=Resumo!$Q$5)))
+SUMPRODUCT(('Diário 3º PA'!$E$4:$E$2000='Analítico Cx.'!$B63)*('Diário 3º PA'!$B$4:$B$2000&gt;=G$4)*('Diário 3º PA'!$B$4:$B$2000&lt;=EOMONTH(G$4,0))*('Diário 3º PA'!$F$4:$F$2000)*(IF(Resumo!$Q$5="",1,'Diário 3º PA'!$O$4:$O$2000=Resumo!$Q$5)))
+SUMPRODUCT(('Diário 4º PA'!$E$4:$E$2000='Analítico Cx.'!$B63)*('Diário 4º PA'!$B$4:$B$2000&gt;=G$4)*('Diário 4º PA'!$B$4:$B$2000&lt;=EOMONTH(G$4,0))*('Diário 4º PA'!$F$4:$F$2000)*(IF(Resumo!$Q$5="",1,'Diário 4º PA'!$O$4:$O$2000=Resumo!$Q$5)))</f>
        <v>0</v>
      </c>
      <c r="H63" s="199">
        <f t="array" ref="H63">SUMPRODUCT(('Diário 1º PA'!$E$4:$E$2977='Analítico Cx.'!$B63)*('Diário 1º PA'!$B$4:$B$2977&gt;=H$4)*('Diário 1º PA'!$B$4:$B$2977&lt;=EOMONTH(H$4,0))*('Diário 1º PA'!$F$4:$F$2977)*(IF(Resumo!$Q$5="",1,'Diário 1º PA'!$O$4:$O$2977=Resumo!$Q$5)))
+SUMPRODUCT(('Diário 2º PA'!$E$4:$E$2000='Analítico Cx.'!$B63)*('Diário 2º PA'!$B$4:$B$2000&gt;=H$4)*('Diário 2º PA'!$B$4:$B$2000&lt;=EOMONTH(H$4,0))*('Diário 2º PA'!$F$4:$F$2000)*(IF(Resumo!$Q$5="",1,'Diário 2º PA'!$O$4:$O$2000=Resumo!$Q$5)))
+SUMPRODUCT(('Diário 3º PA'!$E$4:$E$2000='Analítico Cx.'!$B63)*('Diário 3º PA'!$B$4:$B$2000&gt;=H$4)*('Diário 3º PA'!$B$4:$B$2000&lt;=EOMONTH(H$4,0))*('Diário 3º PA'!$F$4:$F$2000)*(IF(Resumo!$Q$5="",1,'Diário 3º PA'!$O$4:$O$2000=Resumo!$Q$5)))
+SUMPRODUCT(('Diário 4º PA'!$E$4:$E$2000='Analítico Cx.'!$B63)*('Diário 4º PA'!$B$4:$B$2000&gt;=H$4)*('Diário 4º PA'!$B$4:$B$2000&lt;=EOMONTH(H$4,0))*('Diário 4º PA'!$F$4:$F$2000)*(IF(Resumo!$Q$5="",1,'Diário 4º PA'!$O$4:$O$2000=Resumo!$Q$5)))</f>
        <v>0</v>
      </c>
      <c r="I63" s="199">
        <f t="array" ref="I63">SUMPRODUCT(('Diário 1º PA'!$E$4:$E$2977='Analítico Cx.'!$B63)*('Diário 1º PA'!$B$4:$B$2977&gt;=I$4)*('Diário 1º PA'!$B$4:$B$2977&lt;=EOMONTH(I$4,0))*('Diário 1º PA'!$F$4:$F$2977)*(IF(Resumo!$Q$5="",1,'Diário 1º PA'!$O$4:$O$2977=Resumo!$Q$5)))
+SUMPRODUCT(('Diário 2º PA'!$E$4:$E$2000='Analítico Cx.'!$B63)*('Diário 2º PA'!$B$4:$B$2000&gt;=I$4)*('Diário 2º PA'!$B$4:$B$2000&lt;=EOMONTH(I$4,0))*('Diário 2º PA'!$F$4:$F$2000)*(IF(Resumo!$Q$5="",1,'Diário 2º PA'!$O$4:$O$2000=Resumo!$Q$5)))
+SUMPRODUCT(('Diário 3º PA'!$E$4:$E$2000='Analítico Cx.'!$B63)*('Diário 3º PA'!$B$4:$B$2000&gt;=I$4)*('Diário 3º PA'!$B$4:$B$2000&lt;=EOMONTH(I$4,0))*('Diário 3º PA'!$F$4:$F$2000)*(IF(Resumo!$Q$5="",1,'Diário 3º PA'!$O$4:$O$2000=Resumo!$Q$5)))
+SUMPRODUCT(('Diário 4º PA'!$E$4:$E$2000='Analítico Cx.'!$B63)*('Diário 4º PA'!$B$4:$B$2000&gt;=I$4)*('Diário 4º PA'!$B$4:$B$2000&lt;=EOMONTH(I$4,0))*('Diário 4º PA'!$F$4:$F$2000)*(IF(Resumo!$Q$5="",1,'Diário 4º PA'!$O$4:$O$2000=Resumo!$Q$5)))</f>
        <v>0</v>
      </c>
      <c r="J63" s="199">
        <f t="array" ref="J63">SUMPRODUCT(('Diário 1º PA'!$E$4:$E$2977='Analítico Cx.'!$B63)*('Diário 1º PA'!$B$4:$B$2977&gt;=J$4)*('Diário 1º PA'!$B$4:$B$2977&lt;=EOMONTH(J$4,0))*('Diário 1º PA'!$F$4:$F$2977)*(IF(Resumo!$Q$5="",1,'Diário 1º PA'!$O$4:$O$2977=Resumo!$Q$5)))
+SUMPRODUCT(('Diário 2º PA'!$E$4:$E$2000='Analítico Cx.'!$B63)*('Diário 2º PA'!$B$4:$B$2000&gt;=J$4)*('Diário 2º PA'!$B$4:$B$2000&lt;=EOMONTH(J$4,0))*('Diário 2º PA'!$F$4:$F$2000)*(IF(Resumo!$Q$5="",1,'Diário 2º PA'!$O$4:$O$2000=Resumo!$Q$5)))
+SUMPRODUCT(('Diário 3º PA'!$E$4:$E$2000='Analítico Cx.'!$B63)*('Diário 3º PA'!$B$4:$B$2000&gt;=J$4)*('Diário 3º PA'!$B$4:$B$2000&lt;=EOMONTH(J$4,0))*('Diário 3º PA'!$F$4:$F$2000)*(IF(Resumo!$Q$5="",1,'Diário 3º PA'!$O$4:$O$2000=Resumo!$Q$5)))
+SUMPRODUCT(('Diário 4º PA'!$E$4:$E$2000='Analítico Cx.'!$B63)*('Diário 4º PA'!$B$4:$B$2000&gt;=J$4)*('Diário 4º PA'!$B$4:$B$2000&lt;=EOMONTH(J$4,0))*('Diário 4º PA'!$F$4:$F$2000)*(IF(Resumo!$Q$5="",1,'Diário 4º PA'!$O$4:$O$2000=Resumo!$Q$5)))</f>
        <v>0</v>
      </c>
      <c r="K63" s="199">
        <f t="array" ref="K63">SUMPRODUCT(('Diário 1º PA'!$E$4:$E$2977='Analítico Cx.'!$B63)*('Diário 1º PA'!$B$4:$B$2977&gt;=K$4)*('Diário 1º PA'!$B$4:$B$2977&lt;=EOMONTH(K$4,0))*('Diário 1º PA'!$F$4:$F$2977)*(IF(Resumo!$Q$5="",1,'Diário 1º PA'!$O$4:$O$2977=Resumo!$Q$5)))
+SUMPRODUCT(('Diário 2º PA'!$E$4:$E$2000='Analítico Cx.'!$B63)*('Diário 2º PA'!$B$4:$B$2000&gt;=K$4)*('Diário 2º PA'!$B$4:$B$2000&lt;=EOMONTH(K$4,0))*('Diário 2º PA'!$F$4:$F$2000)*(IF(Resumo!$Q$5="",1,'Diário 2º PA'!$O$4:$O$2000=Resumo!$Q$5)))
+SUMPRODUCT(('Diário 3º PA'!$E$4:$E$2000='Analítico Cx.'!$B63)*('Diário 3º PA'!$B$4:$B$2000&gt;=K$4)*('Diário 3º PA'!$B$4:$B$2000&lt;=EOMONTH(K$4,0))*('Diário 3º PA'!$F$4:$F$2000)*(IF(Resumo!$Q$5="",1,'Diário 3º PA'!$O$4:$O$2000=Resumo!$Q$5)))
+SUMPRODUCT(('Diário 4º PA'!$E$4:$E$2000='Analítico Cx.'!$B63)*('Diário 4º PA'!$B$4:$B$2000&gt;=K$4)*('Diário 4º PA'!$B$4:$B$2000&lt;=EOMONTH(K$4,0))*('Diário 4º PA'!$F$4:$F$2000)*(IF(Resumo!$Q$5="",1,'Diário 4º PA'!$O$4:$O$2000=Resumo!$Q$5)))</f>
        <v>0</v>
      </c>
      <c r="L63" s="199">
        <f t="array" ref="L63">SUMPRODUCT(('Diário 1º PA'!$E$4:$E$2977='Analítico Cx.'!$B63)*('Diário 1º PA'!$B$4:$B$2977&gt;=L$4)*('Diário 1º PA'!$B$4:$B$2977&lt;=EOMONTH(L$4,0))*('Diário 1º PA'!$F$4:$F$2977)*(IF(Resumo!$Q$5="",1,'Diário 1º PA'!$O$4:$O$2977=Resumo!$Q$5)))
+SUMPRODUCT(('Diário 2º PA'!$E$4:$E$2000='Analítico Cx.'!$B63)*('Diário 2º PA'!$B$4:$B$2000&gt;=L$4)*('Diário 2º PA'!$B$4:$B$2000&lt;=EOMONTH(L$4,0))*('Diário 2º PA'!$F$4:$F$2000)*(IF(Resumo!$Q$5="",1,'Diário 2º PA'!$O$4:$O$2000=Resumo!$Q$5)))
+SUMPRODUCT(('Diário 3º PA'!$E$4:$E$2000='Analítico Cx.'!$B63)*('Diário 3º PA'!$B$4:$B$2000&gt;=L$4)*('Diário 3º PA'!$B$4:$B$2000&lt;=EOMONTH(L$4,0))*('Diário 3º PA'!$F$4:$F$2000)*(IF(Resumo!$Q$5="",1,'Diário 3º PA'!$O$4:$O$2000=Resumo!$Q$5)))
+SUMPRODUCT(('Diário 4º PA'!$E$4:$E$2000='Analítico Cx.'!$B63)*('Diário 4º PA'!$B$4:$B$2000&gt;=L$4)*('Diário 4º PA'!$B$4:$B$2000&lt;=EOMONTH(L$4,0))*('Diário 4º PA'!$F$4:$F$2000)*(IF(Resumo!$Q$5="",1,'Diário 4º PA'!$O$4:$O$2000=Resumo!$Q$5)))</f>
        <v>0</v>
      </c>
      <c r="M63" s="199">
        <f t="array" ref="M63">SUMPRODUCT(('Diário 1º PA'!$E$4:$E$2977='Analítico Cx.'!$B63)*('Diário 1º PA'!$B$4:$B$2977&gt;=M$4)*('Diário 1º PA'!$B$4:$B$2977&lt;=EOMONTH(M$4,0))*('Diário 1º PA'!$F$4:$F$2977)*(IF(Resumo!$Q$5="",1,'Diário 1º PA'!$O$4:$O$2977=Resumo!$Q$5)))
+SUMPRODUCT(('Diário 2º PA'!$E$4:$E$2000='Analítico Cx.'!$B63)*('Diário 2º PA'!$B$4:$B$2000&gt;=M$4)*('Diário 2º PA'!$B$4:$B$2000&lt;=EOMONTH(M$4,0))*('Diário 2º PA'!$F$4:$F$2000)*(IF(Resumo!$Q$5="",1,'Diário 2º PA'!$O$4:$O$2000=Resumo!$Q$5)))
+SUMPRODUCT(('Diário 3º PA'!$E$4:$E$2000='Analítico Cx.'!$B63)*('Diário 3º PA'!$B$4:$B$2000&gt;=M$4)*('Diário 3º PA'!$B$4:$B$2000&lt;=EOMONTH(M$4,0))*('Diário 3º PA'!$F$4:$F$2000)*(IF(Resumo!$Q$5="",1,'Diário 3º PA'!$O$4:$O$2000=Resumo!$Q$5)))
+SUMPRODUCT(('Diário 4º PA'!$E$4:$E$2000='Analítico Cx.'!$B63)*('Diário 4º PA'!$B$4:$B$2000&gt;=M$4)*('Diário 4º PA'!$B$4:$B$2000&lt;=EOMONTH(M$4,0))*('Diário 4º PA'!$F$4:$F$2000)*(IF(Resumo!$Q$5="",1,'Diário 4º PA'!$O$4:$O$2000=Resumo!$Q$5)))</f>
        <v>0</v>
      </c>
      <c r="N63" s="199">
        <f t="array" ref="N63">SUMPRODUCT(('Diário 1º PA'!$E$4:$E$2977='Analítico Cx.'!$B63)*('Diário 1º PA'!$B$4:$B$2977&gt;=N$4)*('Diário 1º PA'!$B$4:$B$2977&lt;=EOMONTH(N$4,0))*('Diário 1º PA'!$F$4:$F$2977)*(IF(Resumo!$Q$5="",1,'Diário 1º PA'!$O$4:$O$2977=Resumo!$Q$5)))
+SUMPRODUCT(('Diário 2º PA'!$E$4:$E$2000='Analítico Cx.'!$B63)*('Diário 2º PA'!$B$4:$B$2000&gt;=N$4)*('Diário 2º PA'!$B$4:$B$2000&lt;=EOMONTH(N$4,0))*('Diário 2º PA'!$F$4:$F$2000)*(IF(Resumo!$Q$5="",1,'Diário 2º PA'!$O$4:$O$2000=Resumo!$Q$5)))
+SUMPRODUCT(('Diário 3º PA'!$E$4:$E$2000='Analítico Cx.'!$B63)*('Diário 3º PA'!$B$4:$B$2000&gt;=N$4)*('Diário 3º PA'!$B$4:$B$2000&lt;=EOMONTH(N$4,0))*('Diário 3º PA'!$F$4:$F$2000)*(IF(Resumo!$Q$5="",1,'Diário 3º PA'!$O$4:$O$2000=Resumo!$Q$5)))
+SUMPRODUCT(('Diário 4º PA'!$E$4:$E$2000='Analítico Cx.'!$B63)*('Diário 4º PA'!$B$4:$B$2000&gt;=N$4)*('Diário 4º PA'!$B$4:$B$2000&lt;=EOMONTH(N$4,0))*('Diário 4º PA'!$F$4:$F$2000)*(IF(Resumo!$Q$5="",1,'Diário 4º PA'!$O$4:$O$2000=Resumo!$Q$5)))</f>
        <v>0</v>
      </c>
      <c r="O63" s="200">
        <f t="shared" si="13"/>
        <v>0</v>
      </c>
      <c r="P63" s="201">
        <f t="shared" si="14"/>
        <v>0</v>
      </c>
      <c r="Q63" s="174"/>
      <c r="R63" s="174"/>
      <c r="S63" s="174"/>
      <c r="T63" s="174"/>
      <c r="U63" s="174"/>
      <c r="V63" s="174"/>
      <c r="W63" s="174"/>
      <c r="X63" s="174"/>
      <c r="Y63" s="174"/>
      <c r="Z63" s="174"/>
    </row>
    <row r="64" spans="1:26" ht="23.25" customHeight="1" x14ac:dyDescent="0.2">
      <c r="A64" s="220" t="s">
        <v>227</v>
      </c>
      <c r="B64" s="84" t="s">
        <v>228</v>
      </c>
      <c r="C64" s="199">
        <f t="array" ref="C64">SUMPRODUCT(('Diário 1º PA'!$E$4:$E$2977='Analítico Cx.'!$B64)*('Diário 1º PA'!$B$4:$B$2977&gt;=C$4)*('Diário 1º PA'!$B$4:$B$2977&lt;=EOMONTH(C$4,0))*('Diário 1º PA'!$F$4:$F$2977)*(IF(Resumo!$Q$5="",1,'Diário 1º PA'!$O$4:$O$2977=Resumo!$Q$5)))
+SUMPRODUCT(('Diário 2º PA'!$E$4:$E$2000='Analítico Cx.'!$B64)*('Diário 2º PA'!$B$4:$B$2000&gt;=C$4)*('Diário 2º PA'!$B$4:$B$2000&lt;=EOMONTH(C$4,0))*('Diário 2º PA'!$F$4:$F$2000)*(IF(Resumo!$Q$5="",1,'Diário 2º PA'!$O$4:$O$2000=Resumo!$Q$5)))
+SUMPRODUCT(('Diário 3º PA'!$E$4:$E$2000='Analítico Cx.'!$B64)*('Diário 3º PA'!$B$4:$B$2000&gt;=C$4)*('Diário 3º PA'!$B$4:$B$2000&lt;=EOMONTH(C$4,0))*('Diário 3º PA'!$F$4:$F$2000)*(IF(Resumo!$Q$5="",1,'Diário 3º PA'!$O$4:$O$2000=Resumo!$Q$5)))
+SUMPRODUCT(('Diário 4º PA'!$E$4:$E$2000='Analítico Cx.'!$B64)*('Diário 4º PA'!$B$4:$B$2000&gt;=C$4)*('Diário 4º PA'!$B$4:$B$2000&lt;=EOMONTH(C$4,0))*('Diário 4º PA'!$F$4:$F$2000)*(IF(Resumo!$Q$5="",1,'Diário 4º PA'!$O$4:$O$2000=Resumo!$Q$5)))</f>
        <v>2499.1000000000004</v>
      </c>
      <c r="D64" s="199">
        <f t="array" ref="D64">SUMPRODUCT(('Diário 1º PA'!$E$4:$E$2977='Analítico Cx.'!$B64)*('Diário 1º PA'!$B$4:$B$2977&gt;=D$4)*('Diário 1º PA'!$B$4:$B$2977&lt;=EOMONTH(D$4,0))*('Diário 1º PA'!$F$4:$F$2977)*(IF(Resumo!$Q$5="",1,'Diário 1º PA'!$O$4:$O$2977=Resumo!$Q$5)))
+SUMPRODUCT(('Diário 2º PA'!$E$4:$E$2000='Analítico Cx.'!$B64)*('Diário 2º PA'!$B$4:$B$2000&gt;=D$4)*('Diário 2º PA'!$B$4:$B$2000&lt;=EOMONTH(D$4,0))*('Diário 2º PA'!$F$4:$F$2000)*(IF(Resumo!$Q$5="",1,'Diário 2º PA'!$O$4:$O$2000=Resumo!$Q$5)))
+SUMPRODUCT(('Diário 3º PA'!$E$4:$E$2000='Analítico Cx.'!$B64)*('Diário 3º PA'!$B$4:$B$2000&gt;=D$4)*('Diário 3º PA'!$B$4:$B$2000&lt;=EOMONTH(D$4,0))*('Diário 3º PA'!$F$4:$F$2000)*(IF(Resumo!$Q$5="",1,'Diário 3º PA'!$O$4:$O$2000=Resumo!$Q$5)))
+SUMPRODUCT(('Diário 4º PA'!$E$4:$E$2000='Analítico Cx.'!$B64)*('Diário 4º PA'!$B$4:$B$2000&gt;=D$4)*('Diário 4º PA'!$B$4:$B$2000&lt;=EOMONTH(D$4,0))*('Diário 4º PA'!$F$4:$F$2000)*(IF(Resumo!$Q$5="",1,'Diário 4º PA'!$O$4:$O$2000=Resumo!$Q$5)))</f>
        <v>1432.23</v>
      </c>
      <c r="E64" s="199">
        <f t="array" ref="E64">SUMPRODUCT(('Diário 1º PA'!$E$4:$E$2977='Analítico Cx.'!$B64)*('Diário 1º PA'!$B$4:$B$2977&gt;=E$4)*('Diário 1º PA'!$B$4:$B$2977&lt;=EOMONTH(E$4,0))*('Diário 1º PA'!$F$4:$F$2977)*(IF(Resumo!$Q$5="",1,'Diário 1º PA'!$O$4:$O$2977=Resumo!$Q$5)))
+SUMPRODUCT(('Diário 2º PA'!$E$4:$E$2000='Analítico Cx.'!$B64)*('Diário 2º PA'!$B$4:$B$2000&gt;=E$4)*('Diário 2º PA'!$B$4:$B$2000&lt;=EOMONTH(E$4,0))*('Diário 2º PA'!$F$4:$F$2000)*(IF(Resumo!$Q$5="",1,'Diário 2º PA'!$O$4:$O$2000=Resumo!$Q$5)))
+SUMPRODUCT(('Diário 3º PA'!$E$4:$E$2000='Analítico Cx.'!$B64)*('Diário 3º PA'!$B$4:$B$2000&gt;=E$4)*('Diário 3º PA'!$B$4:$B$2000&lt;=EOMONTH(E$4,0))*('Diário 3º PA'!$F$4:$F$2000)*(IF(Resumo!$Q$5="",1,'Diário 3º PA'!$O$4:$O$2000=Resumo!$Q$5)))
+SUMPRODUCT(('Diário 4º PA'!$E$4:$E$2000='Analítico Cx.'!$B64)*('Diário 4º PA'!$B$4:$B$2000&gt;=E$4)*('Diário 4º PA'!$B$4:$B$2000&lt;=EOMONTH(E$4,0))*('Diário 4º PA'!$F$4:$F$2000)*(IF(Resumo!$Q$5="",1,'Diário 4º PA'!$O$4:$O$2000=Resumo!$Q$5)))</f>
        <v>972.95</v>
      </c>
      <c r="F64" s="199">
        <f t="array" ref="F64">SUMPRODUCT(('Diário 1º PA'!$E$4:$E$2977='Analítico Cx.'!$B64)*('Diário 1º PA'!$B$4:$B$2977&gt;=F$4)*('Diário 1º PA'!$B$4:$B$2977&lt;=EOMONTH(F$4,0))*('Diário 1º PA'!$F$4:$F$2977)*(IF(Resumo!$Q$5="",1,'Diário 1º PA'!$O$4:$O$2977=Resumo!$Q$5)))
+SUMPRODUCT(('Diário 2º PA'!$E$4:$E$2000='Analítico Cx.'!$B64)*('Diário 2º PA'!$B$4:$B$2000&gt;=F$4)*('Diário 2º PA'!$B$4:$B$2000&lt;=EOMONTH(F$4,0))*('Diário 2º PA'!$F$4:$F$2000)*(IF(Resumo!$Q$5="",1,'Diário 2º PA'!$O$4:$O$2000=Resumo!$Q$5)))
+SUMPRODUCT(('Diário 3º PA'!$E$4:$E$2000='Analítico Cx.'!$B64)*('Diário 3º PA'!$B$4:$B$2000&gt;=F$4)*('Diário 3º PA'!$B$4:$B$2000&lt;=EOMONTH(F$4,0))*('Diário 3º PA'!$F$4:$F$2000)*(IF(Resumo!$Q$5="",1,'Diário 3º PA'!$O$4:$O$2000=Resumo!$Q$5)))
+SUMPRODUCT(('Diário 4º PA'!$E$4:$E$2000='Analítico Cx.'!$B64)*('Diário 4º PA'!$B$4:$B$2000&gt;=F$4)*('Diário 4º PA'!$B$4:$B$2000&lt;=EOMONTH(F$4,0))*('Diário 4º PA'!$F$4:$F$2000)*(IF(Resumo!$Q$5="",1,'Diário 4º PA'!$O$4:$O$2000=Resumo!$Q$5)))</f>
        <v>0</v>
      </c>
      <c r="G64" s="199">
        <f t="array" ref="G64">SUMPRODUCT(('Diário 1º PA'!$E$4:$E$2977='Analítico Cx.'!$B64)*('Diário 1º PA'!$B$4:$B$2977&gt;=G$4)*('Diário 1º PA'!$B$4:$B$2977&lt;=EOMONTH(G$4,0))*('Diário 1º PA'!$F$4:$F$2977)*(IF(Resumo!$Q$5="",1,'Diário 1º PA'!$O$4:$O$2977=Resumo!$Q$5)))
+SUMPRODUCT(('Diário 2º PA'!$E$4:$E$2000='Analítico Cx.'!$B64)*('Diário 2º PA'!$B$4:$B$2000&gt;=G$4)*('Diário 2º PA'!$B$4:$B$2000&lt;=EOMONTH(G$4,0))*('Diário 2º PA'!$F$4:$F$2000)*(IF(Resumo!$Q$5="",1,'Diário 2º PA'!$O$4:$O$2000=Resumo!$Q$5)))
+SUMPRODUCT(('Diário 3º PA'!$E$4:$E$2000='Analítico Cx.'!$B64)*('Diário 3º PA'!$B$4:$B$2000&gt;=G$4)*('Diário 3º PA'!$B$4:$B$2000&lt;=EOMONTH(G$4,0))*('Diário 3º PA'!$F$4:$F$2000)*(IF(Resumo!$Q$5="",1,'Diário 3º PA'!$O$4:$O$2000=Resumo!$Q$5)))
+SUMPRODUCT(('Diário 4º PA'!$E$4:$E$2000='Analítico Cx.'!$B64)*('Diário 4º PA'!$B$4:$B$2000&gt;=G$4)*('Diário 4º PA'!$B$4:$B$2000&lt;=EOMONTH(G$4,0))*('Diário 4º PA'!$F$4:$F$2000)*(IF(Resumo!$Q$5="",1,'Diário 4º PA'!$O$4:$O$2000=Resumo!$Q$5)))</f>
        <v>0</v>
      </c>
      <c r="H64" s="199">
        <f t="array" ref="H64">SUMPRODUCT(('Diário 1º PA'!$E$4:$E$2977='Analítico Cx.'!$B64)*('Diário 1º PA'!$B$4:$B$2977&gt;=H$4)*('Diário 1º PA'!$B$4:$B$2977&lt;=EOMONTH(H$4,0))*('Diário 1º PA'!$F$4:$F$2977)*(IF(Resumo!$Q$5="",1,'Diário 1º PA'!$O$4:$O$2977=Resumo!$Q$5)))
+SUMPRODUCT(('Diário 2º PA'!$E$4:$E$2000='Analítico Cx.'!$B64)*('Diário 2º PA'!$B$4:$B$2000&gt;=H$4)*('Diário 2º PA'!$B$4:$B$2000&lt;=EOMONTH(H$4,0))*('Diário 2º PA'!$F$4:$F$2000)*(IF(Resumo!$Q$5="",1,'Diário 2º PA'!$O$4:$O$2000=Resumo!$Q$5)))
+SUMPRODUCT(('Diário 3º PA'!$E$4:$E$2000='Analítico Cx.'!$B64)*('Diário 3º PA'!$B$4:$B$2000&gt;=H$4)*('Diário 3º PA'!$B$4:$B$2000&lt;=EOMONTH(H$4,0))*('Diário 3º PA'!$F$4:$F$2000)*(IF(Resumo!$Q$5="",1,'Diário 3º PA'!$O$4:$O$2000=Resumo!$Q$5)))
+SUMPRODUCT(('Diário 4º PA'!$E$4:$E$2000='Analítico Cx.'!$B64)*('Diário 4º PA'!$B$4:$B$2000&gt;=H$4)*('Diário 4º PA'!$B$4:$B$2000&lt;=EOMONTH(H$4,0))*('Diário 4º PA'!$F$4:$F$2000)*(IF(Resumo!$Q$5="",1,'Diário 4º PA'!$O$4:$O$2000=Resumo!$Q$5)))</f>
        <v>0</v>
      </c>
      <c r="I64" s="199">
        <f t="array" ref="I64">SUMPRODUCT(('Diário 1º PA'!$E$4:$E$2977='Analítico Cx.'!$B64)*('Diário 1º PA'!$B$4:$B$2977&gt;=I$4)*('Diário 1º PA'!$B$4:$B$2977&lt;=EOMONTH(I$4,0))*('Diário 1º PA'!$F$4:$F$2977)*(IF(Resumo!$Q$5="",1,'Diário 1º PA'!$O$4:$O$2977=Resumo!$Q$5)))
+SUMPRODUCT(('Diário 2º PA'!$E$4:$E$2000='Analítico Cx.'!$B64)*('Diário 2º PA'!$B$4:$B$2000&gt;=I$4)*('Diário 2º PA'!$B$4:$B$2000&lt;=EOMONTH(I$4,0))*('Diário 2º PA'!$F$4:$F$2000)*(IF(Resumo!$Q$5="",1,'Diário 2º PA'!$O$4:$O$2000=Resumo!$Q$5)))
+SUMPRODUCT(('Diário 3º PA'!$E$4:$E$2000='Analítico Cx.'!$B64)*('Diário 3º PA'!$B$4:$B$2000&gt;=I$4)*('Diário 3º PA'!$B$4:$B$2000&lt;=EOMONTH(I$4,0))*('Diário 3º PA'!$F$4:$F$2000)*(IF(Resumo!$Q$5="",1,'Diário 3º PA'!$O$4:$O$2000=Resumo!$Q$5)))
+SUMPRODUCT(('Diário 4º PA'!$E$4:$E$2000='Analítico Cx.'!$B64)*('Diário 4º PA'!$B$4:$B$2000&gt;=I$4)*('Diário 4º PA'!$B$4:$B$2000&lt;=EOMONTH(I$4,0))*('Diário 4º PA'!$F$4:$F$2000)*(IF(Resumo!$Q$5="",1,'Diário 4º PA'!$O$4:$O$2000=Resumo!$Q$5)))</f>
        <v>0</v>
      </c>
      <c r="J64" s="199">
        <f t="array" ref="J64">SUMPRODUCT(('Diário 1º PA'!$E$4:$E$2977='Analítico Cx.'!$B64)*('Diário 1º PA'!$B$4:$B$2977&gt;=J$4)*('Diário 1º PA'!$B$4:$B$2977&lt;=EOMONTH(J$4,0))*('Diário 1º PA'!$F$4:$F$2977)*(IF(Resumo!$Q$5="",1,'Diário 1º PA'!$O$4:$O$2977=Resumo!$Q$5)))
+SUMPRODUCT(('Diário 2º PA'!$E$4:$E$2000='Analítico Cx.'!$B64)*('Diário 2º PA'!$B$4:$B$2000&gt;=J$4)*('Diário 2º PA'!$B$4:$B$2000&lt;=EOMONTH(J$4,0))*('Diário 2º PA'!$F$4:$F$2000)*(IF(Resumo!$Q$5="",1,'Diário 2º PA'!$O$4:$O$2000=Resumo!$Q$5)))
+SUMPRODUCT(('Diário 3º PA'!$E$4:$E$2000='Analítico Cx.'!$B64)*('Diário 3º PA'!$B$4:$B$2000&gt;=J$4)*('Diário 3º PA'!$B$4:$B$2000&lt;=EOMONTH(J$4,0))*('Diário 3º PA'!$F$4:$F$2000)*(IF(Resumo!$Q$5="",1,'Diário 3º PA'!$O$4:$O$2000=Resumo!$Q$5)))
+SUMPRODUCT(('Diário 4º PA'!$E$4:$E$2000='Analítico Cx.'!$B64)*('Diário 4º PA'!$B$4:$B$2000&gt;=J$4)*('Diário 4º PA'!$B$4:$B$2000&lt;=EOMONTH(J$4,0))*('Diário 4º PA'!$F$4:$F$2000)*(IF(Resumo!$Q$5="",1,'Diário 4º PA'!$O$4:$O$2000=Resumo!$Q$5)))</f>
        <v>0</v>
      </c>
      <c r="K64" s="199">
        <f t="array" ref="K64">SUMPRODUCT(('Diário 1º PA'!$E$4:$E$2977='Analítico Cx.'!$B64)*('Diário 1º PA'!$B$4:$B$2977&gt;=K$4)*('Diário 1º PA'!$B$4:$B$2977&lt;=EOMONTH(K$4,0))*('Diário 1º PA'!$F$4:$F$2977)*(IF(Resumo!$Q$5="",1,'Diário 1º PA'!$O$4:$O$2977=Resumo!$Q$5)))
+SUMPRODUCT(('Diário 2º PA'!$E$4:$E$2000='Analítico Cx.'!$B64)*('Diário 2º PA'!$B$4:$B$2000&gt;=K$4)*('Diário 2º PA'!$B$4:$B$2000&lt;=EOMONTH(K$4,0))*('Diário 2º PA'!$F$4:$F$2000)*(IF(Resumo!$Q$5="",1,'Diário 2º PA'!$O$4:$O$2000=Resumo!$Q$5)))
+SUMPRODUCT(('Diário 3º PA'!$E$4:$E$2000='Analítico Cx.'!$B64)*('Diário 3º PA'!$B$4:$B$2000&gt;=K$4)*('Diário 3º PA'!$B$4:$B$2000&lt;=EOMONTH(K$4,0))*('Diário 3º PA'!$F$4:$F$2000)*(IF(Resumo!$Q$5="",1,'Diário 3º PA'!$O$4:$O$2000=Resumo!$Q$5)))
+SUMPRODUCT(('Diário 4º PA'!$E$4:$E$2000='Analítico Cx.'!$B64)*('Diário 4º PA'!$B$4:$B$2000&gt;=K$4)*('Diário 4º PA'!$B$4:$B$2000&lt;=EOMONTH(K$4,0))*('Diário 4º PA'!$F$4:$F$2000)*(IF(Resumo!$Q$5="",1,'Diário 4º PA'!$O$4:$O$2000=Resumo!$Q$5)))</f>
        <v>0</v>
      </c>
      <c r="L64" s="199">
        <f t="array" ref="L64">SUMPRODUCT(('Diário 1º PA'!$E$4:$E$2977='Analítico Cx.'!$B64)*('Diário 1º PA'!$B$4:$B$2977&gt;=L$4)*('Diário 1º PA'!$B$4:$B$2977&lt;=EOMONTH(L$4,0))*('Diário 1º PA'!$F$4:$F$2977)*(IF(Resumo!$Q$5="",1,'Diário 1º PA'!$O$4:$O$2977=Resumo!$Q$5)))
+SUMPRODUCT(('Diário 2º PA'!$E$4:$E$2000='Analítico Cx.'!$B64)*('Diário 2º PA'!$B$4:$B$2000&gt;=L$4)*('Diário 2º PA'!$B$4:$B$2000&lt;=EOMONTH(L$4,0))*('Diário 2º PA'!$F$4:$F$2000)*(IF(Resumo!$Q$5="",1,'Diário 2º PA'!$O$4:$O$2000=Resumo!$Q$5)))
+SUMPRODUCT(('Diário 3º PA'!$E$4:$E$2000='Analítico Cx.'!$B64)*('Diário 3º PA'!$B$4:$B$2000&gt;=L$4)*('Diário 3º PA'!$B$4:$B$2000&lt;=EOMONTH(L$4,0))*('Diário 3º PA'!$F$4:$F$2000)*(IF(Resumo!$Q$5="",1,'Diário 3º PA'!$O$4:$O$2000=Resumo!$Q$5)))
+SUMPRODUCT(('Diário 4º PA'!$E$4:$E$2000='Analítico Cx.'!$B64)*('Diário 4º PA'!$B$4:$B$2000&gt;=L$4)*('Diário 4º PA'!$B$4:$B$2000&lt;=EOMONTH(L$4,0))*('Diário 4º PA'!$F$4:$F$2000)*(IF(Resumo!$Q$5="",1,'Diário 4º PA'!$O$4:$O$2000=Resumo!$Q$5)))</f>
        <v>0</v>
      </c>
      <c r="M64" s="199">
        <f t="array" ref="M64">SUMPRODUCT(('Diário 1º PA'!$E$4:$E$2977='Analítico Cx.'!$B64)*('Diário 1º PA'!$B$4:$B$2977&gt;=M$4)*('Diário 1º PA'!$B$4:$B$2977&lt;=EOMONTH(M$4,0))*('Diário 1º PA'!$F$4:$F$2977)*(IF(Resumo!$Q$5="",1,'Diário 1º PA'!$O$4:$O$2977=Resumo!$Q$5)))
+SUMPRODUCT(('Diário 2º PA'!$E$4:$E$2000='Analítico Cx.'!$B64)*('Diário 2º PA'!$B$4:$B$2000&gt;=M$4)*('Diário 2º PA'!$B$4:$B$2000&lt;=EOMONTH(M$4,0))*('Diário 2º PA'!$F$4:$F$2000)*(IF(Resumo!$Q$5="",1,'Diário 2º PA'!$O$4:$O$2000=Resumo!$Q$5)))
+SUMPRODUCT(('Diário 3º PA'!$E$4:$E$2000='Analítico Cx.'!$B64)*('Diário 3º PA'!$B$4:$B$2000&gt;=M$4)*('Diário 3º PA'!$B$4:$B$2000&lt;=EOMONTH(M$4,0))*('Diário 3º PA'!$F$4:$F$2000)*(IF(Resumo!$Q$5="",1,'Diário 3º PA'!$O$4:$O$2000=Resumo!$Q$5)))
+SUMPRODUCT(('Diário 4º PA'!$E$4:$E$2000='Analítico Cx.'!$B64)*('Diário 4º PA'!$B$4:$B$2000&gt;=M$4)*('Diário 4º PA'!$B$4:$B$2000&lt;=EOMONTH(M$4,0))*('Diário 4º PA'!$F$4:$F$2000)*(IF(Resumo!$Q$5="",1,'Diário 4º PA'!$O$4:$O$2000=Resumo!$Q$5)))</f>
        <v>0</v>
      </c>
      <c r="N64" s="199">
        <f t="array" ref="N64">SUMPRODUCT(('Diário 1º PA'!$E$4:$E$2977='Analítico Cx.'!$B64)*('Diário 1º PA'!$B$4:$B$2977&gt;=N$4)*('Diário 1º PA'!$B$4:$B$2977&lt;=EOMONTH(N$4,0))*('Diário 1º PA'!$F$4:$F$2977)*(IF(Resumo!$Q$5="",1,'Diário 1º PA'!$O$4:$O$2977=Resumo!$Q$5)))
+SUMPRODUCT(('Diário 2º PA'!$E$4:$E$2000='Analítico Cx.'!$B64)*('Diário 2º PA'!$B$4:$B$2000&gt;=N$4)*('Diário 2º PA'!$B$4:$B$2000&lt;=EOMONTH(N$4,0))*('Diário 2º PA'!$F$4:$F$2000)*(IF(Resumo!$Q$5="",1,'Diário 2º PA'!$O$4:$O$2000=Resumo!$Q$5)))
+SUMPRODUCT(('Diário 3º PA'!$E$4:$E$2000='Analítico Cx.'!$B64)*('Diário 3º PA'!$B$4:$B$2000&gt;=N$4)*('Diário 3º PA'!$B$4:$B$2000&lt;=EOMONTH(N$4,0))*('Diário 3º PA'!$F$4:$F$2000)*(IF(Resumo!$Q$5="",1,'Diário 3º PA'!$O$4:$O$2000=Resumo!$Q$5)))
+SUMPRODUCT(('Diário 4º PA'!$E$4:$E$2000='Analítico Cx.'!$B64)*('Diário 4º PA'!$B$4:$B$2000&gt;=N$4)*('Diário 4º PA'!$B$4:$B$2000&lt;=EOMONTH(N$4,0))*('Diário 4º PA'!$F$4:$F$2000)*(IF(Resumo!$Q$5="",1,'Diário 4º PA'!$O$4:$O$2000=Resumo!$Q$5)))</f>
        <v>0</v>
      </c>
      <c r="O64" s="200">
        <f t="shared" si="13"/>
        <v>4904.2800000000007</v>
      </c>
      <c r="P64" s="201">
        <f t="shared" si="14"/>
        <v>1.0377513025283541E-3</v>
      </c>
      <c r="Q64" s="174"/>
      <c r="R64" s="174"/>
      <c r="S64" s="174"/>
      <c r="T64" s="174"/>
      <c r="U64" s="174"/>
      <c r="V64" s="174"/>
      <c r="W64" s="174"/>
      <c r="X64" s="174"/>
      <c r="Y64" s="174"/>
      <c r="Z64" s="174"/>
    </row>
    <row r="65" spans="1:26" ht="23.25" customHeight="1" x14ac:dyDescent="0.2">
      <c r="A65" s="220" t="s">
        <v>229</v>
      </c>
      <c r="B65" s="84" t="s">
        <v>230</v>
      </c>
      <c r="C65" s="199">
        <f t="array" ref="C65">SUMPRODUCT(('Diário 1º PA'!$E$4:$E$2977='Analítico Cx.'!$B65)*('Diário 1º PA'!$B$4:$B$2977&gt;=C$4)*('Diário 1º PA'!$B$4:$B$2977&lt;=EOMONTH(C$4,0))*('Diário 1º PA'!$F$4:$F$2977)*(IF(Resumo!$Q$5="",1,'Diário 1º PA'!$O$4:$O$2977=Resumo!$Q$5)))
+SUMPRODUCT(('Diário 2º PA'!$E$4:$E$2000='Analítico Cx.'!$B65)*('Diário 2º PA'!$B$4:$B$2000&gt;=C$4)*('Diário 2º PA'!$B$4:$B$2000&lt;=EOMONTH(C$4,0))*('Diário 2º PA'!$F$4:$F$2000)*(IF(Resumo!$Q$5="",1,'Diário 2º PA'!$O$4:$O$2000=Resumo!$Q$5)))
+SUMPRODUCT(('Diário 3º PA'!$E$4:$E$2000='Analítico Cx.'!$B65)*('Diário 3º PA'!$B$4:$B$2000&gt;=C$4)*('Diário 3º PA'!$B$4:$B$2000&lt;=EOMONTH(C$4,0))*('Diário 3º PA'!$F$4:$F$2000)*(IF(Resumo!$Q$5="",1,'Diário 3º PA'!$O$4:$O$2000=Resumo!$Q$5)))
+SUMPRODUCT(('Diário 4º PA'!$E$4:$E$2000='Analítico Cx.'!$B65)*('Diário 4º PA'!$B$4:$B$2000&gt;=C$4)*('Diário 4º PA'!$B$4:$B$2000&lt;=EOMONTH(C$4,0))*('Diário 4º PA'!$F$4:$F$2000)*(IF(Resumo!$Q$5="",1,'Diário 4º PA'!$O$4:$O$2000=Resumo!$Q$5)))</f>
        <v>28.49</v>
      </c>
      <c r="D65" s="199">
        <f t="array" ref="D65">SUMPRODUCT(('Diário 1º PA'!$E$4:$E$2977='Analítico Cx.'!$B65)*('Diário 1º PA'!$B$4:$B$2977&gt;=D$4)*('Diário 1º PA'!$B$4:$B$2977&lt;=EOMONTH(D$4,0))*('Diário 1º PA'!$F$4:$F$2977)*(IF(Resumo!$Q$5="",1,'Diário 1º PA'!$O$4:$O$2977=Resumo!$Q$5)))
+SUMPRODUCT(('Diário 2º PA'!$E$4:$E$2000='Analítico Cx.'!$B65)*('Diário 2º PA'!$B$4:$B$2000&gt;=D$4)*('Diário 2º PA'!$B$4:$B$2000&lt;=EOMONTH(D$4,0))*('Diário 2º PA'!$F$4:$F$2000)*(IF(Resumo!$Q$5="",1,'Diário 2º PA'!$O$4:$O$2000=Resumo!$Q$5)))
+SUMPRODUCT(('Diário 3º PA'!$E$4:$E$2000='Analítico Cx.'!$B65)*('Diário 3º PA'!$B$4:$B$2000&gt;=D$4)*('Diário 3º PA'!$B$4:$B$2000&lt;=EOMONTH(D$4,0))*('Diário 3º PA'!$F$4:$F$2000)*(IF(Resumo!$Q$5="",1,'Diário 3º PA'!$O$4:$O$2000=Resumo!$Q$5)))
+SUMPRODUCT(('Diário 4º PA'!$E$4:$E$2000='Analítico Cx.'!$B65)*('Diário 4º PA'!$B$4:$B$2000&gt;=D$4)*('Diário 4º PA'!$B$4:$B$2000&lt;=EOMONTH(D$4,0))*('Diário 4º PA'!$F$4:$F$2000)*(IF(Resumo!$Q$5="",1,'Diário 4º PA'!$O$4:$O$2000=Resumo!$Q$5)))</f>
        <v>42.75</v>
      </c>
      <c r="E65" s="199">
        <f t="array" ref="E65">SUMPRODUCT(('Diário 1º PA'!$E$4:$E$2977='Analítico Cx.'!$B65)*('Diário 1º PA'!$B$4:$B$2977&gt;=E$4)*('Diário 1º PA'!$B$4:$B$2977&lt;=EOMONTH(E$4,0))*('Diário 1º PA'!$F$4:$F$2977)*(IF(Resumo!$Q$5="",1,'Diário 1º PA'!$O$4:$O$2977=Resumo!$Q$5)))
+SUMPRODUCT(('Diário 2º PA'!$E$4:$E$2000='Analítico Cx.'!$B65)*('Diário 2º PA'!$B$4:$B$2000&gt;=E$4)*('Diário 2º PA'!$B$4:$B$2000&lt;=EOMONTH(E$4,0))*('Diário 2º PA'!$F$4:$F$2000)*(IF(Resumo!$Q$5="",1,'Diário 2º PA'!$O$4:$O$2000=Resumo!$Q$5)))
+SUMPRODUCT(('Diário 3º PA'!$E$4:$E$2000='Analítico Cx.'!$B65)*('Diário 3º PA'!$B$4:$B$2000&gt;=E$4)*('Diário 3º PA'!$B$4:$B$2000&lt;=EOMONTH(E$4,0))*('Diário 3º PA'!$F$4:$F$2000)*(IF(Resumo!$Q$5="",1,'Diário 3º PA'!$O$4:$O$2000=Resumo!$Q$5)))
+SUMPRODUCT(('Diário 4º PA'!$E$4:$E$2000='Analítico Cx.'!$B65)*('Diário 4º PA'!$B$4:$B$2000&gt;=E$4)*('Diário 4º PA'!$B$4:$B$2000&lt;=EOMONTH(E$4,0))*('Diário 4º PA'!$F$4:$F$2000)*(IF(Resumo!$Q$5="",1,'Diário 4º PA'!$O$4:$O$2000=Resumo!$Q$5)))</f>
        <v>0</v>
      </c>
      <c r="F65" s="199">
        <f t="array" ref="F65">SUMPRODUCT(('Diário 1º PA'!$E$4:$E$2977='Analítico Cx.'!$B65)*('Diário 1º PA'!$B$4:$B$2977&gt;=F$4)*('Diário 1º PA'!$B$4:$B$2977&lt;=EOMONTH(F$4,0))*('Diário 1º PA'!$F$4:$F$2977)*(IF(Resumo!$Q$5="",1,'Diário 1º PA'!$O$4:$O$2977=Resumo!$Q$5)))
+SUMPRODUCT(('Diário 2º PA'!$E$4:$E$2000='Analítico Cx.'!$B65)*('Diário 2º PA'!$B$4:$B$2000&gt;=F$4)*('Diário 2º PA'!$B$4:$B$2000&lt;=EOMONTH(F$4,0))*('Diário 2º PA'!$F$4:$F$2000)*(IF(Resumo!$Q$5="",1,'Diário 2º PA'!$O$4:$O$2000=Resumo!$Q$5)))
+SUMPRODUCT(('Diário 3º PA'!$E$4:$E$2000='Analítico Cx.'!$B65)*('Diário 3º PA'!$B$4:$B$2000&gt;=F$4)*('Diário 3º PA'!$B$4:$B$2000&lt;=EOMONTH(F$4,0))*('Diário 3º PA'!$F$4:$F$2000)*(IF(Resumo!$Q$5="",1,'Diário 3º PA'!$O$4:$O$2000=Resumo!$Q$5)))
+SUMPRODUCT(('Diário 4º PA'!$E$4:$E$2000='Analítico Cx.'!$B65)*('Diário 4º PA'!$B$4:$B$2000&gt;=F$4)*('Diário 4º PA'!$B$4:$B$2000&lt;=EOMONTH(F$4,0))*('Diário 4º PA'!$F$4:$F$2000)*(IF(Resumo!$Q$5="",1,'Diário 4º PA'!$O$4:$O$2000=Resumo!$Q$5)))</f>
        <v>0</v>
      </c>
      <c r="G65" s="199">
        <f t="array" ref="G65">SUMPRODUCT(('Diário 1º PA'!$E$4:$E$2977='Analítico Cx.'!$B65)*('Diário 1º PA'!$B$4:$B$2977&gt;=G$4)*('Diário 1º PA'!$B$4:$B$2977&lt;=EOMONTH(G$4,0))*('Diário 1º PA'!$F$4:$F$2977)*(IF(Resumo!$Q$5="",1,'Diário 1º PA'!$O$4:$O$2977=Resumo!$Q$5)))
+SUMPRODUCT(('Diário 2º PA'!$E$4:$E$2000='Analítico Cx.'!$B65)*('Diário 2º PA'!$B$4:$B$2000&gt;=G$4)*('Diário 2º PA'!$B$4:$B$2000&lt;=EOMONTH(G$4,0))*('Diário 2º PA'!$F$4:$F$2000)*(IF(Resumo!$Q$5="",1,'Diário 2º PA'!$O$4:$O$2000=Resumo!$Q$5)))
+SUMPRODUCT(('Diário 3º PA'!$E$4:$E$2000='Analítico Cx.'!$B65)*('Diário 3º PA'!$B$4:$B$2000&gt;=G$4)*('Diário 3º PA'!$B$4:$B$2000&lt;=EOMONTH(G$4,0))*('Diário 3º PA'!$F$4:$F$2000)*(IF(Resumo!$Q$5="",1,'Diário 3º PA'!$O$4:$O$2000=Resumo!$Q$5)))
+SUMPRODUCT(('Diário 4º PA'!$E$4:$E$2000='Analítico Cx.'!$B65)*('Diário 4º PA'!$B$4:$B$2000&gt;=G$4)*('Diário 4º PA'!$B$4:$B$2000&lt;=EOMONTH(G$4,0))*('Diário 4º PA'!$F$4:$F$2000)*(IF(Resumo!$Q$5="",1,'Diário 4º PA'!$O$4:$O$2000=Resumo!$Q$5)))</f>
        <v>0</v>
      </c>
      <c r="H65" s="199">
        <f t="array" ref="H65">SUMPRODUCT(('Diário 1º PA'!$E$4:$E$2977='Analítico Cx.'!$B65)*('Diário 1º PA'!$B$4:$B$2977&gt;=H$4)*('Diário 1º PA'!$B$4:$B$2977&lt;=EOMONTH(H$4,0))*('Diário 1º PA'!$F$4:$F$2977)*(IF(Resumo!$Q$5="",1,'Diário 1º PA'!$O$4:$O$2977=Resumo!$Q$5)))
+SUMPRODUCT(('Diário 2º PA'!$E$4:$E$2000='Analítico Cx.'!$B65)*('Diário 2º PA'!$B$4:$B$2000&gt;=H$4)*('Diário 2º PA'!$B$4:$B$2000&lt;=EOMONTH(H$4,0))*('Diário 2º PA'!$F$4:$F$2000)*(IF(Resumo!$Q$5="",1,'Diário 2º PA'!$O$4:$O$2000=Resumo!$Q$5)))
+SUMPRODUCT(('Diário 3º PA'!$E$4:$E$2000='Analítico Cx.'!$B65)*('Diário 3º PA'!$B$4:$B$2000&gt;=H$4)*('Diário 3º PA'!$B$4:$B$2000&lt;=EOMONTH(H$4,0))*('Diário 3º PA'!$F$4:$F$2000)*(IF(Resumo!$Q$5="",1,'Diário 3º PA'!$O$4:$O$2000=Resumo!$Q$5)))
+SUMPRODUCT(('Diário 4º PA'!$E$4:$E$2000='Analítico Cx.'!$B65)*('Diário 4º PA'!$B$4:$B$2000&gt;=H$4)*('Diário 4º PA'!$B$4:$B$2000&lt;=EOMONTH(H$4,0))*('Diário 4º PA'!$F$4:$F$2000)*(IF(Resumo!$Q$5="",1,'Diário 4º PA'!$O$4:$O$2000=Resumo!$Q$5)))</f>
        <v>0</v>
      </c>
      <c r="I65" s="199">
        <f t="array" ref="I65">SUMPRODUCT(('Diário 1º PA'!$E$4:$E$2977='Analítico Cx.'!$B65)*('Diário 1º PA'!$B$4:$B$2977&gt;=I$4)*('Diário 1º PA'!$B$4:$B$2977&lt;=EOMONTH(I$4,0))*('Diário 1º PA'!$F$4:$F$2977)*(IF(Resumo!$Q$5="",1,'Diário 1º PA'!$O$4:$O$2977=Resumo!$Q$5)))
+SUMPRODUCT(('Diário 2º PA'!$E$4:$E$2000='Analítico Cx.'!$B65)*('Diário 2º PA'!$B$4:$B$2000&gt;=I$4)*('Diário 2º PA'!$B$4:$B$2000&lt;=EOMONTH(I$4,0))*('Diário 2º PA'!$F$4:$F$2000)*(IF(Resumo!$Q$5="",1,'Diário 2º PA'!$O$4:$O$2000=Resumo!$Q$5)))
+SUMPRODUCT(('Diário 3º PA'!$E$4:$E$2000='Analítico Cx.'!$B65)*('Diário 3º PA'!$B$4:$B$2000&gt;=I$4)*('Diário 3º PA'!$B$4:$B$2000&lt;=EOMONTH(I$4,0))*('Diário 3º PA'!$F$4:$F$2000)*(IF(Resumo!$Q$5="",1,'Diário 3º PA'!$O$4:$O$2000=Resumo!$Q$5)))
+SUMPRODUCT(('Diário 4º PA'!$E$4:$E$2000='Analítico Cx.'!$B65)*('Diário 4º PA'!$B$4:$B$2000&gt;=I$4)*('Diário 4º PA'!$B$4:$B$2000&lt;=EOMONTH(I$4,0))*('Diário 4º PA'!$F$4:$F$2000)*(IF(Resumo!$Q$5="",1,'Diário 4º PA'!$O$4:$O$2000=Resumo!$Q$5)))</f>
        <v>0</v>
      </c>
      <c r="J65" s="199">
        <f t="array" ref="J65">SUMPRODUCT(('Diário 1º PA'!$E$4:$E$2977='Analítico Cx.'!$B65)*('Diário 1º PA'!$B$4:$B$2977&gt;=J$4)*('Diário 1º PA'!$B$4:$B$2977&lt;=EOMONTH(J$4,0))*('Diário 1º PA'!$F$4:$F$2977)*(IF(Resumo!$Q$5="",1,'Diário 1º PA'!$O$4:$O$2977=Resumo!$Q$5)))
+SUMPRODUCT(('Diário 2º PA'!$E$4:$E$2000='Analítico Cx.'!$B65)*('Diário 2º PA'!$B$4:$B$2000&gt;=J$4)*('Diário 2º PA'!$B$4:$B$2000&lt;=EOMONTH(J$4,0))*('Diário 2º PA'!$F$4:$F$2000)*(IF(Resumo!$Q$5="",1,'Diário 2º PA'!$O$4:$O$2000=Resumo!$Q$5)))
+SUMPRODUCT(('Diário 3º PA'!$E$4:$E$2000='Analítico Cx.'!$B65)*('Diário 3º PA'!$B$4:$B$2000&gt;=J$4)*('Diário 3º PA'!$B$4:$B$2000&lt;=EOMONTH(J$4,0))*('Diário 3º PA'!$F$4:$F$2000)*(IF(Resumo!$Q$5="",1,'Diário 3º PA'!$O$4:$O$2000=Resumo!$Q$5)))
+SUMPRODUCT(('Diário 4º PA'!$E$4:$E$2000='Analítico Cx.'!$B65)*('Diário 4º PA'!$B$4:$B$2000&gt;=J$4)*('Diário 4º PA'!$B$4:$B$2000&lt;=EOMONTH(J$4,0))*('Diário 4º PA'!$F$4:$F$2000)*(IF(Resumo!$Q$5="",1,'Diário 4º PA'!$O$4:$O$2000=Resumo!$Q$5)))</f>
        <v>0</v>
      </c>
      <c r="K65" s="199">
        <f t="array" ref="K65">SUMPRODUCT(('Diário 1º PA'!$E$4:$E$2977='Analítico Cx.'!$B65)*('Diário 1º PA'!$B$4:$B$2977&gt;=K$4)*('Diário 1º PA'!$B$4:$B$2977&lt;=EOMONTH(K$4,0))*('Diário 1º PA'!$F$4:$F$2977)*(IF(Resumo!$Q$5="",1,'Diário 1º PA'!$O$4:$O$2977=Resumo!$Q$5)))
+SUMPRODUCT(('Diário 2º PA'!$E$4:$E$2000='Analítico Cx.'!$B65)*('Diário 2º PA'!$B$4:$B$2000&gt;=K$4)*('Diário 2º PA'!$B$4:$B$2000&lt;=EOMONTH(K$4,0))*('Diário 2º PA'!$F$4:$F$2000)*(IF(Resumo!$Q$5="",1,'Diário 2º PA'!$O$4:$O$2000=Resumo!$Q$5)))
+SUMPRODUCT(('Diário 3º PA'!$E$4:$E$2000='Analítico Cx.'!$B65)*('Diário 3º PA'!$B$4:$B$2000&gt;=K$4)*('Diário 3º PA'!$B$4:$B$2000&lt;=EOMONTH(K$4,0))*('Diário 3º PA'!$F$4:$F$2000)*(IF(Resumo!$Q$5="",1,'Diário 3º PA'!$O$4:$O$2000=Resumo!$Q$5)))
+SUMPRODUCT(('Diário 4º PA'!$E$4:$E$2000='Analítico Cx.'!$B65)*('Diário 4º PA'!$B$4:$B$2000&gt;=K$4)*('Diário 4º PA'!$B$4:$B$2000&lt;=EOMONTH(K$4,0))*('Diário 4º PA'!$F$4:$F$2000)*(IF(Resumo!$Q$5="",1,'Diário 4º PA'!$O$4:$O$2000=Resumo!$Q$5)))</f>
        <v>0</v>
      </c>
      <c r="L65" s="199">
        <f t="array" ref="L65">SUMPRODUCT(('Diário 1º PA'!$E$4:$E$2977='Analítico Cx.'!$B65)*('Diário 1º PA'!$B$4:$B$2977&gt;=L$4)*('Diário 1º PA'!$B$4:$B$2977&lt;=EOMONTH(L$4,0))*('Diário 1º PA'!$F$4:$F$2977)*(IF(Resumo!$Q$5="",1,'Diário 1º PA'!$O$4:$O$2977=Resumo!$Q$5)))
+SUMPRODUCT(('Diário 2º PA'!$E$4:$E$2000='Analítico Cx.'!$B65)*('Diário 2º PA'!$B$4:$B$2000&gt;=L$4)*('Diário 2º PA'!$B$4:$B$2000&lt;=EOMONTH(L$4,0))*('Diário 2º PA'!$F$4:$F$2000)*(IF(Resumo!$Q$5="",1,'Diário 2º PA'!$O$4:$O$2000=Resumo!$Q$5)))
+SUMPRODUCT(('Diário 3º PA'!$E$4:$E$2000='Analítico Cx.'!$B65)*('Diário 3º PA'!$B$4:$B$2000&gt;=L$4)*('Diário 3º PA'!$B$4:$B$2000&lt;=EOMONTH(L$4,0))*('Diário 3º PA'!$F$4:$F$2000)*(IF(Resumo!$Q$5="",1,'Diário 3º PA'!$O$4:$O$2000=Resumo!$Q$5)))
+SUMPRODUCT(('Diário 4º PA'!$E$4:$E$2000='Analítico Cx.'!$B65)*('Diário 4º PA'!$B$4:$B$2000&gt;=L$4)*('Diário 4º PA'!$B$4:$B$2000&lt;=EOMONTH(L$4,0))*('Diário 4º PA'!$F$4:$F$2000)*(IF(Resumo!$Q$5="",1,'Diário 4º PA'!$O$4:$O$2000=Resumo!$Q$5)))</f>
        <v>0</v>
      </c>
      <c r="M65" s="199">
        <f t="array" ref="M65">SUMPRODUCT(('Diário 1º PA'!$E$4:$E$2977='Analítico Cx.'!$B65)*('Diário 1º PA'!$B$4:$B$2977&gt;=M$4)*('Diário 1º PA'!$B$4:$B$2977&lt;=EOMONTH(M$4,0))*('Diário 1º PA'!$F$4:$F$2977)*(IF(Resumo!$Q$5="",1,'Diário 1º PA'!$O$4:$O$2977=Resumo!$Q$5)))
+SUMPRODUCT(('Diário 2º PA'!$E$4:$E$2000='Analítico Cx.'!$B65)*('Diário 2º PA'!$B$4:$B$2000&gt;=M$4)*('Diário 2º PA'!$B$4:$B$2000&lt;=EOMONTH(M$4,0))*('Diário 2º PA'!$F$4:$F$2000)*(IF(Resumo!$Q$5="",1,'Diário 2º PA'!$O$4:$O$2000=Resumo!$Q$5)))
+SUMPRODUCT(('Diário 3º PA'!$E$4:$E$2000='Analítico Cx.'!$B65)*('Diário 3º PA'!$B$4:$B$2000&gt;=M$4)*('Diário 3º PA'!$B$4:$B$2000&lt;=EOMONTH(M$4,0))*('Diário 3º PA'!$F$4:$F$2000)*(IF(Resumo!$Q$5="",1,'Diário 3º PA'!$O$4:$O$2000=Resumo!$Q$5)))
+SUMPRODUCT(('Diário 4º PA'!$E$4:$E$2000='Analítico Cx.'!$B65)*('Diário 4º PA'!$B$4:$B$2000&gt;=M$4)*('Diário 4º PA'!$B$4:$B$2000&lt;=EOMONTH(M$4,0))*('Diário 4º PA'!$F$4:$F$2000)*(IF(Resumo!$Q$5="",1,'Diário 4º PA'!$O$4:$O$2000=Resumo!$Q$5)))</f>
        <v>0</v>
      </c>
      <c r="N65" s="199">
        <f t="array" ref="N65">SUMPRODUCT(('Diário 1º PA'!$E$4:$E$2977='Analítico Cx.'!$B65)*('Diário 1º PA'!$B$4:$B$2977&gt;=N$4)*('Diário 1º PA'!$B$4:$B$2977&lt;=EOMONTH(N$4,0))*('Diário 1º PA'!$F$4:$F$2977)*(IF(Resumo!$Q$5="",1,'Diário 1º PA'!$O$4:$O$2977=Resumo!$Q$5)))
+SUMPRODUCT(('Diário 2º PA'!$E$4:$E$2000='Analítico Cx.'!$B65)*('Diário 2º PA'!$B$4:$B$2000&gt;=N$4)*('Diário 2º PA'!$B$4:$B$2000&lt;=EOMONTH(N$4,0))*('Diário 2º PA'!$F$4:$F$2000)*(IF(Resumo!$Q$5="",1,'Diário 2º PA'!$O$4:$O$2000=Resumo!$Q$5)))
+SUMPRODUCT(('Diário 3º PA'!$E$4:$E$2000='Analítico Cx.'!$B65)*('Diário 3º PA'!$B$4:$B$2000&gt;=N$4)*('Diário 3º PA'!$B$4:$B$2000&lt;=EOMONTH(N$4,0))*('Diário 3º PA'!$F$4:$F$2000)*(IF(Resumo!$Q$5="",1,'Diário 3º PA'!$O$4:$O$2000=Resumo!$Q$5)))
+SUMPRODUCT(('Diário 4º PA'!$E$4:$E$2000='Analítico Cx.'!$B65)*('Diário 4º PA'!$B$4:$B$2000&gt;=N$4)*('Diário 4º PA'!$B$4:$B$2000&lt;=EOMONTH(N$4,0))*('Diário 4º PA'!$F$4:$F$2000)*(IF(Resumo!$Q$5="",1,'Diário 4º PA'!$O$4:$O$2000=Resumo!$Q$5)))</f>
        <v>0</v>
      </c>
      <c r="O65" s="200">
        <f t="shared" si="13"/>
        <v>71.239999999999995</v>
      </c>
      <c r="P65" s="201">
        <f t="shared" si="14"/>
        <v>1.5074466138173174E-5</v>
      </c>
      <c r="Q65" s="174"/>
      <c r="R65" s="174"/>
      <c r="S65" s="174"/>
      <c r="T65" s="174"/>
      <c r="U65" s="174"/>
      <c r="V65" s="174"/>
      <c r="W65" s="174"/>
      <c r="X65" s="174"/>
      <c r="Y65" s="174"/>
      <c r="Z65" s="174"/>
    </row>
    <row r="66" spans="1:26" ht="23.25" customHeight="1" x14ac:dyDescent="0.2">
      <c r="A66" s="220" t="s">
        <v>231</v>
      </c>
      <c r="B66" s="84" t="s">
        <v>232</v>
      </c>
      <c r="C66" s="199">
        <f t="array" ref="C66">SUMPRODUCT(('Diário 1º PA'!$E$4:$E$2977='Analítico Cx.'!$B66)*('Diário 1º PA'!$B$4:$B$2977&gt;=C$4)*('Diário 1º PA'!$B$4:$B$2977&lt;=EOMONTH(C$4,0))*('Diário 1º PA'!$F$4:$F$2977)*(IF(Resumo!$Q$5="",1,'Diário 1º PA'!$O$4:$O$2977=Resumo!$Q$5)))
+SUMPRODUCT(('Diário 2º PA'!$E$4:$E$2000='Analítico Cx.'!$B66)*('Diário 2º PA'!$B$4:$B$2000&gt;=C$4)*('Diário 2º PA'!$B$4:$B$2000&lt;=EOMONTH(C$4,0))*('Diário 2º PA'!$F$4:$F$2000)*(IF(Resumo!$Q$5="",1,'Diário 2º PA'!$O$4:$O$2000=Resumo!$Q$5)))
+SUMPRODUCT(('Diário 3º PA'!$E$4:$E$2000='Analítico Cx.'!$B66)*('Diário 3º PA'!$B$4:$B$2000&gt;=C$4)*('Diário 3º PA'!$B$4:$B$2000&lt;=EOMONTH(C$4,0))*('Diário 3º PA'!$F$4:$F$2000)*(IF(Resumo!$Q$5="",1,'Diário 3º PA'!$O$4:$O$2000=Resumo!$Q$5)))
+SUMPRODUCT(('Diário 4º PA'!$E$4:$E$2000='Analítico Cx.'!$B66)*('Diário 4º PA'!$B$4:$B$2000&gt;=C$4)*('Diário 4º PA'!$B$4:$B$2000&lt;=EOMONTH(C$4,0))*('Diário 4º PA'!$F$4:$F$2000)*(IF(Resumo!$Q$5="",1,'Diário 4º PA'!$O$4:$O$2000=Resumo!$Q$5)))</f>
        <v>0</v>
      </c>
      <c r="D66" s="199">
        <f t="array" ref="D66">SUMPRODUCT(('Diário 1º PA'!$E$4:$E$2977='Analítico Cx.'!$B66)*('Diário 1º PA'!$B$4:$B$2977&gt;=D$4)*('Diário 1º PA'!$B$4:$B$2977&lt;=EOMONTH(D$4,0))*('Diário 1º PA'!$F$4:$F$2977)*(IF(Resumo!$Q$5="",1,'Diário 1º PA'!$O$4:$O$2977=Resumo!$Q$5)))
+SUMPRODUCT(('Diário 2º PA'!$E$4:$E$2000='Analítico Cx.'!$B66)*('Diário 2º PA'!$B$4:$B$2000&gt;=D$4)*('Diário 2º PA'!$B$4:$B$2000&lt;=EOMONTH(D$4,0))*('Diário 2º PA'!$F$4:$F$2000)*(IF(Resumo!$Q$5="",1,'Diário 2º PA'!$O$4:$O$2000=Resumo!$Q$5)))
+SUMPRODUCT(('Diário 3º PA'!$E$4:$E$2000='Analítico Cx.'!$B66)*('Diário 3º PA'!$B$4:$B$2000&gt;=D$4)*('Diário 3º PA'!$B$4:$B$2000&lt;=EOMONTH(D$4,0))*('Diário 3º PA'!$F$4:$F$2000)*(IF(Resumo!$Q$5="",1,'Diário 3º PA'!$O$4:$O$2000=Resumo!$Q$5)))
+SUMPRODUCT(('Diário 4º PA'!$E$4:$E$2000='Analítico Cx.'!$B66)*('Diário 4º PA'!$B$4:$B$2000&gt;=D$4)*('Diário 4º PA'!$B$4:$B$2000&lt;=EOMONTH(D$4,0))*('Diário 4º PA'!$F$4:$F$2000)*(IF(Resumo!$Q$5="",1,'Diário 4º PA'!$O$4:$O$2000=Resumo!$Q$5)))</f>
        <v>0</v>
      </c>
      <c r="E66" s="199">
        <f t="array" ref="E66">SUMPRODUCT(('Diário 1º PA'!$E$4:$E$2977='Analítico Cx.'!$B66)*('Diário 1º PA'!$B$4:$B$2977&gt;=E$4)*('Diário 1º PA'!$B$4:$B$2977&lt;=EOMONTH(E$4,0))*('Diário 1º PA'!$F$4:$F$2977)*(IF(Resumo!$Q$5="",1,'Diário 1º PA'!$O$4:$O$2977=Resumo!$Q$5)))
+SUMPRODUCT(('Diário 2º PA'!$E$4:$E$2000='Analítico Cx.'!$B66)*('Diário 2º PA'!$B$4:$B$2000&gt;=E$4)*('Diário 2º PA'!$B$4:$B$2000&lt;=EOMONTH(E$4,0))*('Diário 2º PA'!$F$4:$F$2000)*(IF(Resumo!$Q$5="",1,'Diário 2º PA'!$O$4:$O$2000=Resumo!$Q$5)))
+SUMPRODUCT(('Diário 3º PA'!$E$4:$E$2000='Analítico Cx.'!$B66)*('Diário 3º PA'!$B$4:$B$2000&gt;=E$4)*('Diário 3º PA'!$B$4:$B$2000&lt;=EOMONTH(E$4,0))*('Diário 3º PA'!$F$4:$F$2000)*(IF(Resumo!$Q$5="",1,'Diário 3º PA'!$O$4:$O$2000=Resumo!$Q$5)))
+SUMPRODUCT(('Diário 4º PA'!$E$4:$E$2000='Analítico Cx.'!$B66)*('Diário 4º PA'!$B$4:$B$2000&gt;=E$4)*('Diário 4º PA'!$B$4:$B$2000&lt;=EOMONTH(E$4,0))*('Diário 4º PA'!$F$4:$F$2000)*(IF(Resumo!$Q$5="",1,'Diário 4º PA'!$O$4:$O$2000=Resumo!$Q$5)))</f>
        <v>0</v>
      </c>
      <c r="F66" s="199">
        <f t="array" ref="F66">SUMPRODUCT(('Diário 1º PA'!$E$4:$E$2977='Analítico Cx.'!$B66)*('Diário 1º PA'!$B$4:$B$2977&gt;=F$4)*('Diário 1º PA'!$B$4:$B$2977&lt;=EOMONTH(F$4,0))*('Diário 1º PA'!$F$4:$F$2977)*(IF(Resumo!$Q$5="",1,'Diário 1º PA'!$O$4:$O$2977=Resumo!$Q$5)))
+SUMPRODUCT(('Diário 2º PA'!$E$4:$E$2000='Analítico Cx.'!$B66)*('Diário 2º PA'!$B$4:$B$2000&gt;=F$4)*('Diário 2º PA'!$B$4:$B$2000&lt;=EOMONTH(F$4,0))*('Diário 2º PA'!$F$4:$F$2000)*(IF(Resumo!$Q$5="",1,'Diário 2º PA'!$O$4:$O$2000=Resumo!$Q$5)))
+SUMPRODUCT(('Diário 3º PA'!$E$4:$E$2000='Analítico Cx.'!$B66)*('Diário 3º PA'!$B$4:$B$2000&gt;=F$4)*('Diário 3º PA'!$B$4:$B$2000&lt;=EOMONTH(F$4,0))*('Diário 3º PA'!$F$4:$F$2000)*(IF(Resumo!$Q$5="",1,'Diário 3º PA'!$O$4:$O$2000=Resumo!$Q$5)))
+SUMPRODUCT(('Diário 4º PA'!$E$4:$E$2000='Analítico Cx.'!$B66)*('Diário 4º PA'!$B$4:$B$2000&gt;=F$4)*('Diário 4º PA'!$B$4:$B$2000&lt;=EOMONTH(F$4,0))*('Diário 4º PA'!$F$4:$F$2000)*(IF(Resumo!$Q$5="",1,'Diário 4º PA'!$O$4:$O$2000=Resumo!$Q$5)))</f>
        <v>0</v>
      </c>
      <c r="G66" s="199">
        <f t="array" ref="G66">SUMPRODUCT(('Diário 1º PA'!$E$4:$E$2977='Analítico Cx.'!$B66)*('Diário 1º PA'!$B$4:$B$2977&gt;=G$4)*('Diário 1º PA'!$B$4:$B$2977&lt;=EOMONTH(G$4,0))*('Diário 1º PA'!$F$4:$F$2977)*(IF(Resumo!$Q$5="",1,'Diário 1º PA'!$O$4:$O$2977=Resumo!$Q$5)))
+SUMPRODUCT(('Diário 2º PA'!$E$4:$E$2000='Analítico Cx.'!$B66)*('Diário 2º PA'!$B$4:$B$2000&gt;=G$4)*('Diário 2º PA'!$B$4:$B$2000&lt;=EOMONTH(G$4,0))*('Diário 2º PA'!$F$4:$F$2000)*(IF(Resumo!$Q$5="",1,'Diário 2º PA'!$O$4:$O$2000=Resumo!$Q$5)))
+SUMPRODUCT(('Diário 3º PA'!$E$4:$E$2000='Analítico Cx.'!$B66)*('Diário 3º PA'!$B$4:$B$2000&gt;=G$4)*('Diário 3º PA'!$B$4:$B$2000&lt;=EOMONTH(G$4,0))*('Diário 3º PA'!$F$4:$F$2000)*(IF(Resumo!$Q$5="",1,'Diário 3º PA'!$O$4:$O$2000=Resumo!$Q$5)))
+SUMPRODUCT(('Diário 4º PA'!$E$4:$E$2000='Analítico Cx.'!$B66)*('Diário 4º PA'!$B$4:$B$2000&gt;=G$4)*('Diário 4º PA'!$B$4:$B$2000&lt;=EOMONTH(G$4,0))*('Diário 4º PA'!$F$4:$F$2000)*(IF(Resumo!$Q$5="",1,'Diário 4º PA'!$O$4:$O$2000=Resumo!$Q$5)))</f>
        <v>0</v>
      </c>
      <c r="H66" s="199">
        <f t="array" ref="H66">SUMPRODUCT(('Diário 1º PA'!$E$4:$E$2977='Analítico Cx.'!$B66)*('Diário 1º PA'!$B$4:$B$2977&gt;=H$4)*('Diário 1º PA'!$B$4:$B$2977&lt;=EOMONTH(H$4,0))*('Diário 1º PA'!$F$4:$F$2977)*(IF(Resumo!$Q$5="",1,'Diário 1º PA'!$O$4:$O$2977=Resumo!$Q$5)))
+SUMPRODUCT(('Diário 2º PA'!$E$4:$E$2000='Analítico Cx.'!$B66)*('Diário 2º PA'!$B$4:$B$2000&gt;=H$4)*('Diário 2º PA'!$B$4:$B$2000&lt;=EOMONTH(H$4,0))*('Diário 2º PA'!$F$4:$F$2000)*(IF(Resumo!$Q$5="",1,'Diário 2º PA'!$O$4:$O$2000=Resumo!$Q$5)))
+SUMPRODUCT(('Diário 3º PA'!$E$4:$E$2000='Analítico Cx.'!$B66)*('Diário 3º PA'!$B$4:$B$2000&gt;=H$4)*('Diário 3º PA'!$B$4:$B$2000&lt;=EOMONTH(H$4,0))*('Diário 3º PA'!$F$4:$F$2000)*(IF(Resumo!$Q$5="",1,'Diário 3º PA'!$O$4:$O$2000=Resumo!$Q$5)))
+SUMPRODUCT(('Diário 4º PA'!$E$4:$E$2000='Analítico Cx.'!$B66)*('Diário 4º PA'!$B$4:$B$2000&gt;=H$4)*('Diário 4º PA'!$B$4:$B$2000&lt;=EOMONTH(H$4,0))*('Diário 4º PA'!$F$4:$F$2000)*(IF(Resumo!$Q$5="",1,'Diário 4º PA'!$O$4:$O$2000=Resumo!$Q$5)))</f>
        <v>0</v>
      </c>
      <c r="I66" s="199">
        <f t="array" ref="I66">SUMPRODUCT(('Diário 1º PA'!$E$4:$E$2977='Analítico Cx.'!$B66)*('Diário 1º PA'!$B$4:$B$2977&gt;=I$4)*('Diário 1º PA'!$B$4:$B$2977&lt;=EOMONTH(I$4,0))*('Diário 1º PA'!$F$4:$F$2977)*(IF(Resumo!$Q$5="",1,'Diário 1º PA'!$O$4:$O$2977=Resumo!$Q$5)))
+SUMPRODUCT(('Diário 2º PA'!$E$4:$E$2000='Analítico Cx.'!$B66)*('Diário 2º PA'!$B$4:$B$2000&gt;=I$4)*('Diário 2º PA'!$B$4:$B$2000&lt;=EOMONTH(I$4,0))*('Diário 2º PA'!$F$4:$F$2000)*(IF(Resumo!$Q$5="",1,'Diário 2º PA'!$O$4:$O$2000=Resumo!$Q$5)))
+SUMPRODUCT(('Diário 3º PA'!$E$4:$E$2000='Analítico Cx.'!$B66)*('Diário 3º PA'!$B$4:$B$2000&gt;=I$4)*('Diário 3º PA'!$B$4:$B$2000&lt;=EOMONTH(I$4,0))*('Diário 3º PA'!$F$4:$F$2000)*(IF(Resumo!$Q$5="",1,'Diário 3º PA'!$O$4:$O$2000=Resumo!$Q$5)))
+SUMPRODUCT(('Diário 4º PA'!$E$4:$E$2000='Analítico Cx.'!$B66)*('Diário 4º PA'!$B$4:$B$2000&gt;=I$4)*('Diário 4º PA'!$B$4:$B$2000&lt;=EOMONTH(I$4,0))*('Diário 4º PA'!$F$4:$F$2000)*(IF(Resumo!$Q$5="",1,'Diário 4º PA'!$O$4:$O$2000=Resumo!$Q$5)))</f>
        <v>0</v>
      </c>
      <c r="J66" s="199">
        <f t="array" ref="J66">SUMPRODUCT(('Diário 1º PA'!$E$4:$E$2977='Analítico Cx.'!$B66)*('Diário 1º PA'!$B$4:$B$2977&gt;=J$4)*('Diário 1º PA'!$B$4:$B$2977&lt;=EOMONTH(J$4,0))*('Diário 1º PA'!$F$4:$F$2977)*(IF(Resumo!$Q$5="",1,'Diário 1º PA'!$O$4:$O$2977=Resumo!$Q$5)))
+SUMPRODUCT(('Diário 2º PA'!$E$4:$E$2000='Analítico Cx.'!$B66)*('Diário 2º PA'!$B$4:$B$2000&gt;=J$4)*('Diário 2º PA'!$B$4:$B$2000&lt;=EOMONTH(J$4,0))*('Diário 2º PA'!$F$4:$F$2000)*(IF(Resumo!$Q$5="",1,'Diário 2º PA'!$O$4:$O$2000=Resumo!$Q$5)))
+SUMPRODUCT(('Diário 3º PA'!$E$4:$E$2000='Analítico Cx.'!$B66)*('Diário 3º PA'!$B$4:$B$2000&gt;=J$4)*('Diário 3º PA'!$B$4:$B$2000&lt;=EOMONTH(J$4,0))*('Diário 3º PA'!$F$4:$F$2000)*(IF(Resumo!$Q$5="",1,'Diário 3º PA'!$O$4:$O$2000=Resumo!$Q$5)))
+SUMPRODUCT(('Diário 4º PA'!$E$4:$E$2000='Analítico Cx.'!$B66)*('Diário 4º PA'!$B$4:$B$2000&gt;=J$4)*('Diário 4º PA'!$B$4:$B$2000&lt;=EOMONTH(J$4,0))*('Diário 4º PA'!$F$4:$F$2000)*(IF(Resumo!$Q$5="",1,'Diário 4º PA'!$O$4:$O$2000=Resumo!$Q$5)))</f>
        <v>0</v>
      </c>
      <c r="K66" s="199">
        <f t="array" ref="K66">SUMPRODUCT(('Diário 1º PA'!$E$4:$E$2977='Analítico Cx.'!$B66)*('Diário 1º PA'!$B$4:$B$2977&gt;=K$4)*('Diário 1º PA'!$B$4:$B$2977&lt;=EOMONTH(K$4,0))*('Diário 1º PA'!$F$4:$F$2977)*(IF(Resumo!$Q$5="",1,'Diário 1º PA'!$O$4:$O$2977=Resumo!$Q$5)))
+SUMPRODUCT(('Diário 2º PA'!$E$4:$E$2000='Analítico Cx.'!$B66)*('Diário 2º PA'!$B$4:$B$2000&gt;=K$4)*('Diário 2º PA'!$B$4:$B$2000&lt;=EOMONTH(K$4,0))*('Diário 2º PA'!$F$4:$F$2000)*(IF(Resumo!$Q$5="",1,'Diário 2º PA'!$O$4:$O$2000=Resumo!$Q$5)))
+SUMPRODUCT(('Diário 3º PA'!$E$4:$E$2000='Analítico Cx.'!$B66)*('Diário 3º PA'!$B$4:$B$2000&gt;=K$4)*('Diário 3º PA'!$B$4:$B$2000&lt;=EOMONTH(K$4,0))*('Diário 3º PA'!$F$4:$F$2000)*(IF(Resumo!$Q$5="",1,'Diário 3º PA'!$O$4:$O$2000=Resumo!$Q$5)))
+SUMPRODUCT(('Diário 4º PA'!$E$4:$E$2000='Analítico Cx.'!$B66)*('Diário 4º PA'!$B$4:$B$2000&gt;=K$4)*('Diário 4º PA'!$B$4:$B$2000&lt;=EOMONTH(K$4,0))*('Diário 4º PA'!$F$4:$F$2000)*(IF(Resumo!$Q$5="",1,'Diário 4º PA'!$O$4:$O$2000=Resumo!$Q$5)))</f>
        <v>0</v>
      </c>
      <c r="L66" s="199">
        <f t="array" ref="L66">SUMPRODUCT(('Diário 1º PA'!$E$4:$E$2977='Analítico Cx.'!$B66)*('Diário 1º PA'!$B$4:$B$2977&gt;=L$4)*('Diário 1º PA'!$B$4:$B$2977&lt;=EOMONTH(L$4,0))*('Diário 1º PA'!$F$4:$F$2977)*(IF(Resumo!$Q$5="",1,'Diário 1º PA'!$O$4:$O$2977=Resumo!$Q$5)))
+SUMPRODUCT(('Diário 2º PA'!$E$4:$E$2000='Analítico Cx.'!$B66)*('Diário 2º PA'!$B$4:$B$2000&gt;=L$4)*('Diário 2º PA'!$B$4:$B$2000&lt;=EOMONTH(L$4,0))*('Diário 2º PA'!$F$4:$F$2000)*(IF(Resumo!$Q$5="",1,'Diário 2º PA'!$O$4:$O$2000=Resumo!$Q$5)))
+SUMPRODUCT(('Diário 3º PA'!$E$4:$E$2000='Analítico Cx.'!$B66)*('Diário 3º PA'!$B$4:$B$2000&gt;=L$4)*('Diário 3º PA'!$B$4:$B$2000&lt;=EOMONTH(L$4,0))*('Diário 3º PA'!$F$4:$F$2000)*(IF(Resumo!$Q$5="",1,'Diário 3º PA'!$O$4:$O$2000=Resumo!$Q$5)))
+SUMPRODUCT(('Diário 4º PA'!$E$4:$E$2000='Analítico Cx.'!$B66)*('Diário 4º PA'!$B$4:$B$2000&gt;=L$4)*('Diário 4º PA'!$B$4:$B$2000&lt;=EOMONTH(L$4,0))*('Diário 4º PA'!$F$4:$F$2000)*(IF(Resumo!$Q$5="",1,'Diário 4º PA'!$O$4:$O$2000=Resumo!$Q$5)))</f>
        <v>0</v>
      </c>
      <c r="M66" s="199">
        <f t="array" ref="M66">SUMPRODUCT(('Diário 1º PA'!$E$4:$E$2977='Analítico Cx.'!$B66)*('Diário 1º PA'!$B$4:$B$2977&gt;=M$4)*('Diário 1º PA'!$B$4:$B$2977&lt;=EOMONTH(M$4,0))*('Diário 1º PA'!$F$4:$F$2977)*(IF(Resumo!$Q$5="",1,'Diário 1º PA'!$O$4:$O$2977=Resumo!$Q$5)))
+SUMPRODUCT(('Diário 2º PA'!$E$4:$E$2000='Analítico Cx.'!$B66)*('Diário 2º PA'!$B$4:$B$2000&gt;=M$4)*('Diário 2º PA'!$B$4:$B$2000&lt;=EOMONTH(M$4,0))*('Diário 2º PA'!$F$4:$F$2000)*(IF(Resumo!$Q$5="",1,'Diário 2º PA'!$O$4:$O$2000=Resumo!$Q$5)))
+SUMPRODUCT(('Diário 3º PA'!$E$4:$E$2000='Analítico Cx.'!$B66)*('Diário 3º PA'!$B$4:$B$2000&gt;=M$4)*('Diário 3º PA'!$B$4:$B$2000&lt;=EOMONTH(M$4,0))*('Diário 3º PA'!$F$4:$F$2000)*(IF(Resumo!$Q$5="",1,'Diário 3º PA'!$O$4:$O$2000=Resumo!$Q$5)))
+SUMPRODUCT(('Diário 4º PA'!$E$4:$E$2000='Analítico Cx.'!$B66)*('Diário 4º PA'!$B$4:$B$2000&gt;=M$4)*('Diário 4º PA'!$B$4:$B$2000&lt;=EOMONTH(M$4,0))*('Diário 4º PA'!$F$4:$F$2000)*(IF(Resumo!$Q$5="",1,'Diário 4º PA'!$O$4:$O$2000=Resumo!$Q$5)))</f>
        <v>0</v>
      </c>
      <c r="N66" s="199">
        <f t="array" ref="N66">SUMPRODUCT(('Diário 1º PA'!$E$4:$E$2977='Analítico Cx.'!$B66)*('Diário 1º PA'!$B$4:$B$2977&gt;=N$4)*('Diário 1º PA'!$B$4:$B$2977&lt;=EOMONTH(N$4,0))*('Diário 1º PA'!$F$4:$F$2977)*(IF(Resumo!$Q$5="",1,'Diário 1º PA'!$O$4:$O$2977=Resumo!$Q$5)))
+SUMPRODUCT(('Diário 2º PA'!$E$4:$E$2000='Analítico Cx.'!$B66)*('Diário 2º PA'!$B$4:$B$2000&gt;=N$4)*('Diário 2º PA'!$B$4:$B$2000&lt;=EOMONTH(N$4,0))*('Diário 2º PA'!$F$4:$F$2000)*(IF(Resumo!$Q$5="",1,'Diário 2º PA'!$O$4:$O$2000=Resumo!$Q$5)))
+SUMPRODUCT(('Diário 3º PA'!$E$4:$E$2000='Analítico Cx.'!$B66)*('Diário 3º PA'!$B$4:$B$2000&gt;=N$4)*('Diário 3º PA'!$B$4:$B$2000&lt;=EOMONTH(N$4,0))*('Diário 3º PA'!$F$4:$F$2000)*(IF(Resumo!$Q$5="",1,'Diário 3º PA'!$O$4:$O$2000=Resumo!$Q$5)))
+SUMPRODUCT(('Diário 4º PA'!$E$4:$E$2000='Analítico Cx.'!$B66)*('Diário 4º PA'!$B$4:$B$2000&gt;=N$4)*('Diário 4º PA'!$B$4:$B$2000&lt;=EOMONTH(N$4,0))*('Diário 4º PA'!$F$4:$F$2000)*(IF(Resumo!$Q$5="",1,'Diário 4º PA'!$O$4:$O$2000=Resumo!$Q$5)))</f>
        <v>0</v>
      </c>
      <c r="O66" s="200">
        <f t="shared" si="13"/>
        <v>0</v>
      </c>
      <c r="P66" s="201">
        <f t="shared" si="14"/>
        <v>0</v>
      </c>
      <c r="Q66" s="174"/>
      <c r="R66" s="174"/>
      <c r="S66" s="174"/>
      <c r="T66" s="174"/>
      <c r="U66" s="174"/>
      <c r="V66" s="174"/>
      <c r="W66" s="174"/>
      <c r="X66" s="174"/>
      <c r="Y66" s="174"/>
      <c r="Z66" s="174"/>
    </row>
    <row r="67" spans="1:26" ht="23.25" customHeight="1" x14ac:dyDescent="0.2">
      <c r="A67" s="220" t="s">
        <v>233</v>
      </c>
      <c r="B67" s="84" t="s">
        <v>234</v>
      </c>
      <c r="C67" s="199">
        <f t="array" ref="C67">SUMPRODUCT(('Diário 1º PA'!$E$4:$E$2977='Analítico Cx.'!$B67)*('Diário 1º PA'!$B$4:$B$2977&gt;=C$4)*('Diário 1º PA'!$B$4:$B$2977&lt;=EOMONTH(C$4,0))*('Diário 1º PA'!$F$4:$F$2977)*(IF(Resumo!$Q$5="",1,'Diário 1º PA'!$O$4:$O$2977=Resumo!$Q$5)))
+SUMPRODUCT(('Diário 2º PA'!$E$4:$E$2000='Analítico Cx.'!$B67)*('Diário 2º PA'!$B$4:$B$2000&gt;=C$4)*('Diário 2º PA'!$B$4:$B$2000&lt;=EOMONTH(C$4,0))*('Diário 2º PA'!$F$4:$F$2000)*(IF(Resumo!$Q$5="",1,'Diário 2º PA'!$O$4:$O$2000=Resumo!$Q$5)))
+SUMPRODUCT(('Diário 3º PA'!$E$4:$E$2000='Analítico Cx.'!$B67)*('Diário 3º PA'!$B$4:$B$2000&gt;=C$4)*('Diário 3º PA'!$B$4:$B$2000&lt;=EOMONTH(C$4,0))*('Diário 3º PA'!$F$4:$F$2000)*(IF(Resumo!$Q$5="",1,'Diário 3º PA'!$O$4:$O$2000=Resumo!$Q$5)))
+SUMPRODUCT(('Diário 4º PA'!$E$4:$E$2000='Analítico Cx.'!$B67)*('Diário 4º PA'!$B$4:$B$2000&gt;=C$4)*('Diário 4º PA'!$B$4:$B$2000&lt;=EOMONTH(C$4,0))*('Diário 4º PA'!$F$4:$F$2000)*(IF(Resumo!$Q$5="",1,'Diário 4º PA'!$O$4:$O$2000=Resumo!$Q$5)))</f>
        <v>1099.56</v>
      </c>
      <c r="D67" s="199">
        <f t="array" ref="D67">SUMPRODUCT(('Diário 1º PA'!$E$4:$E$2977='Analítico Cx.'!$B67)*('Diário 1º PA'!$B$4:$B$2977&gt;=D$4)*('Diário 1º PA'!$B$4:$B$2977&lt;=EOMONTH(D$4,0))*('Diário 1º PA'!$F$4:$F$2977)*(IF(Resumo!$Q$5="",1,'Diário 1º PA'!$O$4:$O$2977=Resumo!$Q$5)))
+SUMPRODUCT(('Diário 2º PA'!$E$4:$E$2000='Analítico Cx.'!$B67)*('Diário 2º PA'!$B$4:$B$2000&gt;=D$4)*('Diário 2º PA'!$B$4:$B$2000&lt;=EOMONTH(D$4,0))*('Diário 2º PA'!$F$4:$F$2000)*(IF(Resumo!$Q$5="",1,'Diário 2º PA'!$O$4:$O$2000=Resumo!$Q$5)))
+SUMPRODUCT(('Diário 3º PA'!$E$4:$E$2000='Analítico Cx.'!$B67)*('Diário 3º PA'!$B$4:$B$2000&gt;=D$4)*('Diário 3º PA'!$B$4:$B$2000&lt;=EOMONTH(D$4,0))*('Diário 3º PA'!$F$4:$F$2000)*(IF(Resumo!$Q$5="",1,'Diário 3º PA'!$O$4:$O$2000=Resumo!$Q$5)))
+SUMPRODUCT(('Diário 4º PA'!$E$4:$E$2000='Analítico Cx.'!$B67)*('Diário 4º PA'!$B$4:$B$2000&gt;=D$4)*('Diário 4º PA'!$B$4:$B$2000&lt;=EOMONTH(D$4,0))*('Diário 4º PA'!$F$4:$F$2000)*(IF(Resumo!$Q$5="",1,'Diário 4º PA'!$O$4:$O$2000=Resumo!$Q$5)))</f>
        <v>1107.5999999999999</v>
      </c>
      <c r="E67" s="199">
        <f t="array" ref="E67">SUMPRODUCT(('Diário 1º PA'!$E$4:$E$2977='Analítico Cx.'!$B67)*('Diário 1º PA'!$B$4:$B$2977&gt;=E$4)*('Diário 1º PA'!$B$4:$B$2977&lt;=EOMONTH(E$4,0))*('Diário 1º PA'!$F$4:$F$2977)*(IF(Resumo!$Q$5="",1,'Diário 1º PA'!$O$4:$O$2977=Resumo!$Q$5)))
+SUMPRODUCT(('Diário 2º PA'!$E$4:$E$2000='Analítico Cx.'!$B67)*('Diário 2º PA'!$B$4:$B$2000&gt;=E$4)*('Diário 2º PA'!$B$4:$B$2000&lt;=EOMONTH(E$4,0))*('Diário 2º PA'!$F$4:$F$2000)*(IF(Resumo!$Q$5="",1,'Diário 2º PA'!$O$4:$O$2000=Resumo!$Q$5)))
+SUMPRODUCT(('Diário 3º PA'!$E$4:$E$2000='Analítico Cx.'!$B67)*('Diário 3º PA'!$B$4:$B$2000&gt;=E$4)*('Diário 3º PA'!$B$4:$B$2000&lt;=EOMONTH(E$4,0))*('Diário 3º PA'!$F$4:$F$2000)*(IF(Resumo!$Q$5="",1,'Diário 3º PA'!$O$4:$O$2000=Resumo!$Q$5)))
+SUMPRODUCT(('Diário 4º PA'!$E$4:$E$2000='Analítico Cx.'!$B67)*('Diário 4º PA'!$B$4:$B$2000&gt;=E$4)*('Diário 4º PA'!$B$4:$B$2000&lt;=EOMONTH(E$4,0))*('Diário 4º PA'!$F$4:$F$2000)*(IF(Resumo!$Q$5="",1,'Diário 4º PA'!$O$4:$O$2000=Resumo!$Q$5)))</f>
        <v>1116.1300000000001</v>
      </c>
      <c r="F67" s="199">
        <f t="array" ref="F67">SUMPRODUCT(('Diário 1º PA'!$E$4:$E$2977='Analítico Cx.'!$B67)*('Diário 1º PA'!$B$4:$B$2977&gt;=F$4)*('Diário 1º PA'!$B$4:$B$2977&lt;=EOMONTH(F$4,0))*('Diário 1º PA'!$F$4:$F$2977)*(IF(Resumo!$Q$5="",1,'Diário 1º PA'!$O$4:$O$2977=Resumo!$Q$5)))
+SUMPRODUCT(('Diário 2º PA'!$E$4:$E$2000='Analítico Cx.'!$B67)*('Diário 2º PA'!$B$4:$B$2000&gt;=F$4)*('Diário 2º PA'!$B$4:$B$2000&lt;=EOMONTH(F$4,0))*('Diário 2º PA'!$F$4:$F$2000)*(IF(Resumo!$Q$5="",1,'Diário 2º PA'!$O$4:$O$2000=Resumo!$Q$5)))
+SUMPRODUCT(('Diário 3º PA'!$E$4:$E$2000='Analítico Cx.'!$B67)*('Diário 3º PA'!$B$4:$B$2000&gt;=F$4)*('Diário 3º PA'!$B$4:$B$2000&lt;=EOMONTH(F$4,0))*('Diário 3º PA'!$F$4:$F$2000)*(IF(Resumo!$Q$5="",1,'Diário 3º PA'!$O$4:$O$2000=Resumo!$Q$5)))
+SUMPRODUCT(('Diário 4º PA'!$E$4:$E$2000='Analítico Cx.'!$B67)*('Diário 4º PA'!$B$4:$B$2000&gt;=F$4)*('Diário 4º PA'!$B$4:$B$2000&lt;=EOMONTH(F$4,0))*('Diário 4º PA'!$F$4:$F$2000)*(IF(Resumo!$Q$5="",1,'Diário 4º PA'!$O$4:$O$2000=Resumo!$Q$5)))</f>
        <v>0</v>
      </c>
      <c r="G67" s="199">
        <f t="array" ref="G67">SUMPRODUCT(('Diário 1º PA'!$E$4:$E$2977='Analítico Cx.'!$B67)*('Diário 1º PA'!$B$4:$B$2977&gt;=G$4)*('Diário 1º PA'!$B$4:$B$2977&lt;=EOMONTH(G$4,0))*('Diário 1º PA'!$F$4:$F$2977)*(IF(Resumo!$Q$5="",1,'Diário 1º PA'!$O$4:$O$2977=Resumo!$Q$5)))
+SUMPRODUCT(('Diário 2º PA'!$E$4:$E$2000='Analítico Cx.'!$B67)*('Diário 2º PA'!$B$4:$B$2000&gt;=G$4)*('Diário 2º PA'!$B$4:$B$2000&lt;=EOMONTH(G$4,0))*('Diário 2º PA'!$F$4:$F$2000)*(IF(Resumo!$Q$5="",1,'Diário 2º PA'!$O$4:$O$2000=Resumo!$Q$5)))
+SUMPRODUCT(('Diário 3º PA'!$E$4:$E$2000='Analítico Cx.'!$B67)*('Diário 3º PA'!$B$4:$B$2000&gt;=G$4)*('Diário 3º PA'!$B$4:$B$2000&lt;=EOMONTH(G$4,0))*('Diário 3º PA'!$F$4:$F$2000)*(IF(Resumo!$Q$5="",1,'Diário 3º PA'!$O$4:$O$2000=Resumo!$Q$5)))
+SUMPRODUCT(('Diário 4º PA'!$E$4:$E$2000='Analítico Cx.'!$B67)*('Diário 4º PA'!$B$4:$B$2000&gt;=G$4)*('Diário 4º PA'!$B$4:$B$2000&lt;=EOMONTH(G$4,0))*('Diário 4º PA'!$F$4:$F$2000)*(IF(Resumo!$Q$5="",1,'Diário 4º PA'!$O$4:$O$2000=Resumo!$Q$5)))</f>
        <v>0</v>
      </c>
      <c r="H67" s="199">
        <f t="array" ref="H67">SUMPRODUCT(('Diário 1º PA'!$E$4:$E$2977='Analítico Cx.'!$B67)*('Diário 1º PA'!$B$4:$B$2977&gt;=H$4)*('Diário 1º PA'!$B$4:$B$2977&lt;=EOMONTH(H$4,0))*('Diário 1º PA'!$F$4:$F$2977)*(IF(Resumo!$Q$5="",1,'Diário 1º PA'!$O$4:$O$2977=Resumo!$Q$5)))
+SUMPRODUCT(('Diário 2º PA'!$E$4:$E$2000='Analítico Cx.'!$B67)*('Diário 2º PA'!$B$4:$B$2000&gt;=H$4)*('Diário 2º PA'!$B$4:$B$2000&lt;=EOMONTH(H$4,0))*('Diário 2º PA'!$F$4:$F$2000)*(IF(Resumo!$Q$5="",1,'Diário 2º PA'!$O$4:$O$2000=Resumo!$Q$5)))
+SUMPRODUCT(('Diário 3º PA'!$E$4:$E$2000='Analítico Cx.'!$B67)*('Diário 3º PA'!$B$4:$B$2000&gt;=H$4)*('Diário 3º PA'!$B$4:$B$2000&lt;=EOMONTH(H$4,0))*('Diário 3º PA'!$F$4:$F$2000)*(IF(Resumo!$Q$5="",1,'Diário 3º PA'!$O$4:$O$2000=Resumo!$Q$5)))
+SUMPRODUCT(('Diário 4º PA'!$E$4:$E$2000='Analítico Cx.'!$B67)*('Diário 4º PA'!$B$4:$B$2000&gt;=H$4)*('Diário 4º PA'!$B$4:$B$2000&lt;=EOMONTH(H$4,0))*('Diário 4º PA'!$F$4:$F$2000)*(IF(Resumo!$Q$5="",1,'Diário 4º PA'!$O$4:$O$2000=Resumo!$Q$5)))</f>
        <v>0</v>
      </c>
      <c r="I67" s="199">
        <f t="array" ref="I67">SUMPRODUCT(('Diário 1º PA'!$E$4:$E$2977='Analítico Cx.'!$B67)*('Diário 1º PA'!$B$4:$B$2977&gt;=I$4)*('Diário 1º PA'!$B$4:$B$2977&lt;=EOMONTH(I$4,0))*('Diário 1º PA'!$F$4:$F$2977)*(IF(Resumo!$Q$5="",1,'Diário 1º PA'!$O$4:$O$2977=Resumo!$Q$5)))
+SUMPRODUCT(('Diário 2º PA'!$E$4:$E$2000='Analítico Cx.'!$B67)*('Diário 2º PA'!$B$4:$B$2000&gt;=I$4)*('Diário 2º PA'!$B$4:$B$2000&lt;=EOMONTH(I$4,0))*('Diário 2º PA'!$F$4:$F$2000)*(IF(Resumo!$Q$5="",1,'Diário 2º PA'!$O$4:$O$2000=Resumo!$Q$5)))
+SUMPRODUCT(('Diário 3º PA'!$E$4:$E$2000='Analítico Cx.'!$B67)*('Diário 3º PA'!$B$4:$B$2000&gt;=I$4)*('Diário 3º PA'!$B$4:$B$2000&lt;=EOMONTH(I$4,0))*('Diário 3º PA'!$F$4:$F$2000)*(IF(Resumo!$Q$5="",1,'Diário 3º PA'!$O$4:$O$2000=Resumo!$Q$5)))
+SUMPRODUCT(('Diário 4º PA'!$E$4:$E$2000='Analítico Cx.'!$B67)*('Diário 4º PA'!$B$4:$B$2000&gt;=I$4)*('Diário 4º PA'!$B$4:$B$2000&lt;=EOMONTH(I$4,0))*('Diário 4º PA'!$F$4:$F$2000)*(IF(Resumo!$Q$5="",1,'Diário 4º PA'!$O$4:$O$2000=Resumo!$Q$5)))</f>
        <v>0</v>
      </c>
      <c r="J67" s="199">
        <f t="array" ref="J67">SUMPRODUCT(('Diário 1º PA'!$E$4:$E$2977='Analítico Cx.'!$B67)*('Diário 1º PA'!$B$4:$B$2977&gt;=J$4)*('Diário 1º PA'!$B$4:$B$2977&lt;=EOMONTH(J$4,0))*('Diário 1º PA'!$F$4:$F$2977)*(IF(Resumo!$Q$5="",1,'Diário 1º PA'!$O$4:$O$2977=Resumo!$Q$5)))
+SUMPRODUCT(('Diário 2º PA'!$E$4:$E$2000='Analítico Cx.'!$B67)*('Diário 2º PA'!$B$4:$B$2000&gt;=J$4)*('Diário 2º PA'!$B$4:$B$2000&lt;=EOMONTH(J$4,0))*('Diário 2º PA'!$F$4:$F$2000)*(IF(Resumo!$Q$5="",1,'Diário 2º PA'!$O$4:$O$2000=Resumo!$Q$5)))
+SUMPRODUCT(('Diário 3º PA'!$E$4:$E$2000='Analítico Cx.'!$B67)*('Diário 3º PA'!$B$4:$B$2000&gt;=J$4)*('Diário 3º PA'!$B$4:$B$2000&lt;=EOMONTH(J$4,0))*('Diário 3º PA'!$F$4:$F$2000)*(IF(Resumo!$Q$5="",1,'Diário 3º PA'!$O$4:$O$2000=Resumo!$Q$5)))
+SUMPRODUCT(('Diário 4º PA'!$E$4:$E$2000='Analítico Cx.'!$B67)*('Diário 4º PA'!$B$4:$B$2000&gt;=J$4)*('Diário 4º PA'!$B$4:$B$2000&lt;=EOMONTH(J$4,0))*('Diário 4º PA'!$F$4:$F$2000)*(IF(Resumo!$Q$5="",1,'Diário 4º PA'!$O$4:$O$2000=Resumo!$Q$5)))</f>
        <v>0</v>
      </c>
      <c r="K67" s="199">
        <f t="array" ref="K67">SUMPRODUCT(('Diário 1º PA'!$E$4:$E$2977='Analítico Cx.'!$B67)*('Diário 1º PA'!$B$4:$B$2977&gt;=K$4)*('Diário 1º PA'!$B$4:$B$2977&lt;=EOMONTH(K$4,0))*('Diário 1º PA'!$F$4:$F$2977)*(IF(Resumo!$Q$5="",1,'Diário 1º PA'!$O$4:$O$2977=Resumo!$Q$5)))
+SUMPRODUCT(('Diário 2º PA'!$E$4:$E$2000='Analítico Cx.'!$B67)*('Diário 2º PA'!$B$4:$B$2000&gt;=K$4)*('Diário 2º PA'!$B$4:$B$2000&lt;=EOMONTH(K$4,0))*('Diário 2º PA'!$F$4:$F$2000)*(IF(Resumo!$Q$5="",1,'Diário 2º PA'!$O$4:$O$2000=Resumo!$Q$5)))
+SUMPRODUCT(('Diário 3º PA'!$E$4:$E$2000='Analítico Cx.'!$B67)*('Diário 3º PA'!$B$4:$B$2000&gt;=K$4)*('Diário 3º PA'!$B$4:$B$2000&lt;=EOMONTH(K$4,0))*('Diário 3º PA'!$F$4:$F$2000)*(IF(Resumo!$Q$5="",1,'Diário 3º PA'!$O$4:$O$2000=Resumo!$Q$5)))
+SUMPRODUCT(('Diário 4º PA'!$E$4:$E$2000='Analítico Cx.'!$B67)*('Diário 4º PA'!$B$4:$B$2000&gt;=K$4)*('Diário 4º PA'!$B$4:$B$2000&lt;=EOMONTH(K$4,0))*('Diário 4º PA'!$F$4:$F$2000)*(IF(Resumo!$Q$5="",1,'Diário 4º PA'!$O$4:$O$2000=Resumo!$Q$5)))</f>
        <v>0</v>
      </c>
      <c r="L67" s="199">
        <f t="array" ref="L67">SUMPRODUCT(('Diário 1º PA'!$E$4:$E$2977='Analítico Cx.'!$B67)*('Diário 1º PA'!$B$4:$B$2977&gt;=L$4)*('Diário 1º PA'!$B$4:$B$2977&lt;=EOMONTH(L$4,0))*('Diário 1º PA'!$F$4:$F$2977)*(IF(Resumo!$Q$5="",1,'Diário 1º PA'!$O$4:$O$2977=Resumo!$Q$5)))
+SUMPRODUCT(('Diário 2º PA'!$E$4:$E$2000='Analítico Cx.'!$B67)*('Diário 2º PA'!$B$4:$B$2000&gt;=L$4)*('Diário 2º PA'!$B$4:$B$2000&lt;=EOMONTH(L$4,0))*('Diário 2º PA'!$F$4:$F$2000)*(IF(Resumo!$Q$5="",1,'Diário 2º PA'!$O$4:$O$2000=Resumo!$Q$5)))
+SUMPRODUCT(('Diário 3º PA'!$E$4:$E$2000='Analítico Cx.'!$B67)*('Diário 3º PA'!$B$4:$B$2000&gt;=L$4)*('Diário 3º PA'!$B$4:$B$2000&lt;=EOMONTH(L$4,0))*('Diário 3º PA'!$F$4:$F$2000)*(IF(Resumo!$Q$5="",1,'Diário 3º PA'!$O$4:$O$2000=Resumo!$Q$5)))
+SUMPRODUCT(('Diário 4º PA'!$E$4:$E$2000='Analítico Cx.'!$B67)*('Diário 4º PA'!$B$4:$B$2000&gt;=L$4)*('Diário 4º PA'!$B$4:$B$2000&lt;=EOMONTH(L$4,0))*('Diário 4º PA'!$F$4:$F$2000)*(IF(Resumo!$Q$5="",1,'Diário 4º PA'!$O$4:$O$2000=Resumo!$Q$5)))</f>
        <v>0</v>
      </c>
      <c r="M67" s="199">
        <f t="array" ref="M67">SUMPRODUCT(('Diário 1º PA'!$E$4:$E$2977='Analítico Cx.'!$B67)*('Diário 1º PA'!$B$4:$B$2977&gt;=M$4)*('Diário 1º PA'!$B$4:$B$2977&lt;=EOMONTH(M$4,0))*('Diário 1º PA'!$F$4:$F$2977)*(IF(Resumo!$Q$5="",1,'Diário 1º PA'!$O$4:$O$2977=Resumo!$Q$5)))
+SUMPRODUCT(('Diário 2º PA'!$E$4:$E$2000='Analítico Cx.'!$B67)*('Diário 2º PA'!$B$4:$B$2000&gt;=M$4)*('Diário 2º PA'!$B$4:$B$2000&lt;=EOMONTH(M$4,0))*('Diário 2º PA'!$F$4:$F$2000)*(IF(Resumo!$Q$5="",1,'Diário 2º PA'!$O$4:$O$2000=Resumo!$Q$5)))
+SUMPRODUCT(('Diário 3º PA'!$E$4:$E$2000='Analítico Cx.'!$B67)*('Diário 3º PA'!$B$4:$B$2000&gt;=M$4)*('Diário 3º PA'!$B$4:$B$2000&lt;=EOMONTH(M$4,0))*('Diário 3º PA'!$F$4:$F$2000)*(IF(Resumo!$Q$5="",1,'Diário 3º PA'!$O$4:$O$2000=Resumo!$Q$5)))
+SUMPRODUCT(('Diário 4º PA'!$E$4:$E$2000='Analítico Cx.'!$B67)*('Diário 4º PA'!$B$4:$B$2000&gt;=M$4)*('Diário 4º PA'!$B$4:$B$2000&lt;=EOMONTH(M$4,0))*('Diário 4º PA'!$F$4:$F$2000)*(IF(Resumo!$Q$5="",1,'Diário 4º PA'!$O$4:$O$2000=Resumo!$Q$5)))</f>
        <v>0</v>
      </c>
      <c r="N67" s="199">
        <f t="array" ref="N67">SUMPRODUCT(('Diário 1º PA'!$E$4:$E$2977='Analítico Cx.'!$B67)*('Diário 1º PA'!$B$4:$B$2977&gt;=N$4)*('Diário 1º PA'!$B$4:$B$2977&lt;=EOMONTH(N$4,0))*('Diário 1º PA'!$F$4:$F$2977)*(IF(Resumo!$Q$5="",1,'Diário 1º PA'!$O$4:$O$2977=Resumo!$Q$5)))
+SUMPRODUCT(('Diário 2º PA'!$E$4:$E$2000='Analítico Cx.'!$B67)*('Diário 2º PA'!$B$4:$B$2000&gt;=N$4)*('Diário 2º PA'!$B$4:$B$2000&lt;=EOMONTH(N$4,0))*('Diário 2º PA'!$F$4:$F$2000)*(IF(Resumo!$Q$5="",1,'Diário 2º PA'!$O$4:$O$2000=Resumo!$Q$5)))
+SUMPRODUCT(('Diário 3º PA'!$E$4:$E$2000='Analítico Cx.'!$B67)*('Diário 3º PA'!$B$4:$B$2000&gt;=N$4)*('Diário 3º PA'!$B$4:$B$2000&lt;=EOMONTH(N$4,0))*('Diário 3º PA'!$F$4:$F$2000)*(IF(Resumo!$Q$5="",1,'Diário 3º PA'!$O$4:$O$2000=Resumo!$Q$5)))
+SUMPRODUCT(('Diário 4º PA'!$E$4:$E$2000='Analítico Cx.'!$B67)*('Diário 4º PA'!$B$4:$B$2000&gt;=N$4)*('Diário 4º PA'!$B$4:$B$2000&lt;=EOMONTH(N$4,0))*('Diário 4º PA'!$F$4:$F$2000)*(IF(Resumo!$Q$5="",1,'Diário 4º PA'!$O$4:$O$2000=Resumo!$Q$5)))</f>
        <v>0</v>
      </c>
      <c r="O67" s="200">
        <f t="shared" si="13"/>
        <v>3323.29</v>
      </c>
      <c r="P67" s="201">
        <f t="shared" si="14"/>
        <v>7.0321199568121188E-4</v>
      </c>
      <c r="Q67" s="174"/>
      <c r="R67" s="174"/>
      <c r="S67" s="174"/>
      <c r="T67" s="174"/>
      <c r="U67" s="174"/>
      <c r="V67" s="174"/>
      <c r="W67" s="174"/>
      <c r="X67" s="174"/>
      <c r="Y67" s="174"/>
      <c r="Z67" s="174"/>
    </row>
    <row r="68" spans="1:26" ht="23.25" customHeight="1" x14ac:dyDescent="0.2">
      <c r="A68" s="220" t="s">
        <v>235</v>
      </c>
      <c r="B68" s="84" t="s">
        <v>236</v>
      </c>
      <c r="C68" s="199">
        <f t="array" ref="C68">SUMPRODUCT(('Diário 1º PA'!$E$4:$E$2977='Analítico Cx.'!$B68)*('Diário 1º PA'!$B$4:$B$2977&gt;=C$4)*('Diário 1º PA'!$B$4:$B$2977&lt;=EOMONTH(C$4,0))*('Diário 1º PA'!$F$4:$F$2977)*(IF(Resumo!$Q$5="",1,'Diário 1º PA'!$O$4:$O$2977=Resumo!$Q$5)))
+SUMPRODUCT(('Diário 2º PA'!$E$4:$E$2000='Analítico Cx.'!$B68)*('Diário 2º PA'!$B$4:$B$2000&gt;=C$4)*('Diário 2º PA'!$B$4:$B$2000&lt;=EOMONTH(C$4,0))*('Diário 2º PA'!$F$4:$F$2000)*(IF(Resumo!$Q$5="",1,'Diário 2º PA'!$O$4:$O$2000=Resumo!$Q$5)))
+SUMPRODUCT(('Diário 3º PA'!$E$4:$E$2000='Analítico Cx.'!$B68)*('Diário 3º PA'!$B$4:$B$2000&gt;=C$4)*('Diário 3º PA'!$B$4:$B$2000&lt;=EOMONTH(C$4,0))*('Diário 3º PA'!$F$4:$F$2000)*(IF(Resumo!$Q$5="",1,'Diário 3º PA'!$O$4:$O$2000=Resumo!$Q$5)))
+SUMPRODUCT(('Diário 4º PA'!$E$4:$E$2000='Analítico Cx.'!$B68)*('Diário 4º PA'!$B$4:$B$2000&gt;=C$4)*('Diário 4º PA'!$B$4:$B$2000&lt;=EOMONTH(C$4,0))*('Diário 4º PA'!$F$4:$F$2000)*(IF(Resumo!$Q$5="",1,'Diário 4º PA'!$O$4:$O$2000=Resumo!$Q$5)))</f>
        <v>462.88</v>
      </c>
      <c r="D68" s="199">
        <f t="array" ref="D68">SUMPRODUCT(('Diário 1º PA'!$E$4:$E$2977='Analítico Cx.'!$B68)*('Diário 1º PA'!$B$4:$B$2977&gt;=D$4)*('Diário 1º PA'!$B$4:$B$2977&lt;=EOMONTH(D$4,0))*('Diário 1º PA'!$F$4:$F$2977)*(IF(Resumo!$Q$5="",1,'Diário 1º PA'!$O$4:$O$2977=Resumo!$Q$5)))
+SUMPRODUCT(('Diário 2º PA'!$E$4:$E$2000='Analítico Cx.'!$B68)*('Diário 2º PA'!$B$4:$B$2000&gt;=D$4)*('Diário 2º PA'!$B$4:$B$2000&lt;=EOMONTH(D$4,0))*('Diário 2º PA'!$F$4:$F$2000)*(IF(Resumo!$Q$5="",1,'Diário 2º PA'!$O$4:$O$2000=Resumo!$Q$5)))
+SUMPRODUCT(('Diário 3º PA'!$E$4:$E$2000='Analítico Cx.'!$B68)*('Diário 3º PA'!$B$4:$B$2000&gt;=D$4)*('Diário 3º PA'!$B$4:$B$2000&lt;=EOMONTH(D$4,0))*('Diário 3º PA'!$F$4:$F$2000)*(IF(Resumo!$Q$5="",1,'Diário 3º PA'!$O$4:$O$2000=Resumo!$Q$5)))
+SUMPRODUCT(('Diário 4º PA'!$E$4:$E$2000='Analítico Cx.'!$B68)*('Diário 4º PA'!$B$4:$B$2000&gt;=D$4)*('Diário 4º PA'!$B$4:$B$2000&lt;=EOMONTH(D$4,0))*('Diário 4º PA'!$F$4:$F$2000)*(IF(Resumo!$Q$5="",1,'Diário 4º PA'!$O$4:$O$2000=Resumo!$Q$5)))</f>
        <v>388.32</v>
      </c>
      <c r="E68" s="199">
        <f t="array" ref="E68">SUMPRODUCT(('Diário 1º PA'!$E$4:$E$2977='Analítico Cx.'!$B68)*('Diário 1º PA'!$B$4:$B$2977&gt;=E$4)*('Diário 1º PA'!$B$4:$B$2977&lt;=EOMONTH(E$4,0))*('Diário 1º PA'!$F$4:$F$2977)*(IF(Resumo!$Q$5="",1,'Diário 1º PA'!$O$4:$O$2977=Resumo!$Q$5)))
+SUMPRODUCT(('Diário 2º PA'!$E$4:$E$2000='Analítico Cx.'!$B68)*('Diário 2º PA'!$B$4:$B$2000&gt;=E$4)*('Diário 2º PA'!$B$4:$B$2000&lt;=EOMONTH(E$4,0))*('Diário 2º PA'!$F$4:$F$2000)*(IF(Resumo!$Q$5="",1,'Diário 2º PA'!$O$4:$O$2000=Resumo!$Q$5)))
+SUMPRODUCT(('Diário 3º PA'!$E$4:$E$2000='Analítico Cx.'!$B68)*('Diário 3º PA'!$B$4:$B$2000&gt;=E$4)*('Diário 3º PA'!$B$4:$B$2000&lt;=EOMONTH(E$4,0))*('Diário 3º PA'!$F$4:$F$2000)*(IF(Resumo!$Q$5="",1,'Diário 3º PA'!$O$4:$O$2000=Resumo!$Q$5)))
+SUMPRODUCT(('Diário 4º PA'!$E$4:$E$2000='Analítico Cx.'!$B68)*('Diário 4º PA'!$B$4:$B$2000&gt;=E$4)*('Diário 4º PA'!$B$4:$B$2000&lt;=EOMONTH(E$4,0))*('Diário 4º PA'!$F$4:$F$2000)*(IF(Resumo!$Q$5="",1,'Diário 4º PA'!$O$4:$O$2000=Resumo!$Q$5)))</f>
        <v>302.71000000000004</v>
      </c>
      <c r="F68" s="199">
        <f t="array" ref="F68">SUMPRODUCT(('Diário 1º PA'!$E$4:$E$2977='Analítico Cx.'!$B68)*('Diário 1º PA'!$B$4:$B$2977&gt;=F$4)*('Diário 1º PA'!$B$4:$B$2977&lt;=EOMONTH(F$4,0))*('Diário 1º PA'!$F$4:$F$2977)*(IF(Resumo!$Q$5="",1,'Diário 1º PA'!$O$4:$O$2977=Resumo!$Q$5)))
+SUMPRODUCT(('Diário 2º PA'!$E$4:$E$2000='Analítico Cx.'!$B68)*('Diário 2º PA'!$B$4:$B$2000&gt;=F$4)*('Diário 2º PA'!$B$4:$B$2000&lt;=EOMONTH(F$4,0))*('Diário 2º PA'!$F$4:$F$2000)*(IF(Resumo!$Q$5="",1,'Diário 2º PA'!$O$4:$O$2000=Resumo!$Q$5)))
+SUMPRODUCT(('Diário 3º PA'!$E$4:$E$2000='Analítico Cx.'!$B68)*('Diário 3º PA'!$B$4:$B$2000&gt;=F$4)*('Diário 3º PA'!$B$4:$B$2000&lt;=EOMONTH(F$4,0))*('Diário 3º PA'!$F$4:$F$2000)*(IF(Resumo!$Q$5="",1,'Diário 3º PA'!$O$4:$O$2000=Resumo!$Q$5)))
+SUMPRODUCT(('Diário 4º PA'!$E$4:$E$2000='Analítico Cx.'!$B68)*('Diário 4º PA'!$B$4:$B$2000&gt;=F$4)*('Diário 4º PA'!$B$4:$B$2000&lt;=EOMONTH(F$4,0))*('Diário 4º PA'!$F$4:$F$2000)*(IF(Resumo!$Q$5="",1,'Diário 4º PA'!$O$4:$O$2000=Resumo!$Q$5)))</f>
        <v>0</v>
      </c>
      <c r="G68" s="199">
        <f t="array" ref="G68">SUMPRODUCT(('Diário 1º PA'!$E$4:$E$2977='Analítico Cx.'!$B68)*('Diário 1º PA'!$B$4:$B$2977&gt;=G$4)*('Diário 1º PA'!$B$4:$B$2977&lt;=EOMONTH(G$4,0))*('Diário 1º PA'!$F$4:$F$2977)*(IF(Resumo!$Q$5="",1,'Diário 1º PA'!$O$4:$O$2977=Resumo!$Q$5)))
+SUMPRODUCT(('Diário 2º PA'!$E$4:$E$2000='Analítico Cx.'!$B68)*('Diário 2º PA'!$B$4:$B$2000&gt;=G$4)*('Diário 2º PA'!$B$4:$B$2000&lt;=EOMONTH(G$4,0))*('Diário 2º PA'!$F$4:$F$2000)*(IF(Resumo!$Q$5="",1,'Diário 2º PA'!$O$4:$O$2000=Resumo!$Q$5)))
+SUMPRODUCT(('Diário 3º PA'!$E$4:$E$2000='Analítico Cx.'!$B68)*('Diário 3º PA'!$B$4:$B$2000&gt;=G$4)*('Diário 3º PA'!$B$4:$B$2000&lt;=EOMONTH(G$4,0))*('Diário 3º PA'!$F$4:$F$2000)*(IF(Resumo!$Q$5="",1,'Diário 3º PA'!$O$4:$O$2000=Resumo!$Q$5)))
+SUMPRODUCT(('Diário 4º PA'!$E$4:$E$2000='Analítico Cx.'!$B68)*('Diário 4º PA'!$B$4:$B$2000&gt;=G$4)*('Diário 4º PA'!$B$4:$B$2000&lt;=EOMONTH(G$4,0))*('Diário 4º PA'!$F$4:$F$2000)*(IF(Resumo!$Q$5="",1,'Diário 4º PA'!$O$4:$O$2000=Resumo!$Q$5)))</f>
        <v>0</v>
      </c>
      <c r="H68" s="199">
        <f t="array" ref="H68">SUMPRODUCT(('Diário 1º PA'!$E$4:$E$2977='Analítico Cx.'!$B68)*('Diário 1º PA'!$B$4:$B$2977&gt;=H$4)*('Diário 1º PA'!$B$4:$B$2977&lt;=EOMONTH(H$4,0))*('Diário 1º PA'!$F$4:$F$2977)*(IF(Resumo!$Q$5="",1,'Diário 1º PA'!$O$4:$O$2977=Resumo!$Q$5)))
+SUMPRODUCT(('Diário 2º PA'!$E$4:$E$2000='Analítico Cx.'!$B68)*('Diário 2º PA'!$B$4:$B$2000&gt;=H$4)*('Diário 2º PA'!$B$4:$B$2000&lt;=EOMONTH(H$4,0))*('Diário 2º PA'!$F$4:$F$2000)*(IF(Resumo!$Q$5="",1,'Diário 2º PA'!$O$4:$O$2000=Resumo!$Q$5)))
+SUMPRODUCT(('Diário 3º PA'!$E$4:$E$2000='Analítico Cx.'!$B68)*('Diário 3º PA'!$B$4:$B$2000&gt;=H$4)*('Diário 3º PA'!$B$4:$B$2000&lt;=EOMONTH(H$4,0))*('Diário 3º PA'!$F$4:$F$2000)*(IF(Resumo!$Q$5="",1,'Diário 3º PA'!$O$4:$O$2000=Resumo!$Q$5)))
+SUMPRODUCT(('Diário 4º PA'!$E$4:$E$2000='Analítico Cx.'!$B68)*('Diário 4º PA'!$B$4:$B$2000&gt;=H$4)*('Diário 4º PA'!$B$4:$B$2000&lt;=EOMONTH(H$4,0))*('Diário 4º PA'!$F$4:$F$2000)*(IF(Resumo!$Q$5="",1,'Diário 4º PA'!$O$4:$O$2000=Resumo!$Q$5)))</f>
        <v>0</v>
      </c>
      <c r="I68" s="199">
        <f t="array" ref="I68">SUMPRODUCT(('Diário 1º PA'!$E$4:$E$2977='Analítico Cx.'!$B68)*('Diário 1º PA'!$B$4:$B$2977&gt;=I$4)*('Diário 1º PA'!$B$4:$B$2977&lt;=EOMONTH(I$4,0))*('Diário 1º PA'!$F$4:$F$2977)*(IF(Resumo!$Q$5="",1,'Diário 1º PA'!$O$4:$O$2977=Resumo!$Q$5)))
+SUMPRODUCT(('Diário 2º PA'!$E$4:$E$2000='Analítico Cx.'!$B68)*('Diário 2º PA'!$B$4:$B$2000&gt;=I$4)*('Diário 2º PA'!$B$4:$B$2000&lt;=EOMONTH(I$4,0))*('Diário 2º PA'!$F$4:$F$2000)*(IF(Resumo!$Q$5="",1,'Diário 2º PA'!$O$4:$O$2000=Resumo!$Q$5)))
+SUMPRODUCT(('Diário 3º PA'!$E$4:$E$2000='Analítico Cx.'!$B68)*('Diário 3º PA'!$B$4:$B$2000&gt;=I$4)*('Diário 3º PA'!$B$4:$B$2000&lt;=EOMONTH(I$4,0))*('Diário 3º PA'!$F$4:$F$2000)*(IF(Resumo!$Q$5="",1,'Diário 3º PA'!$O$4:$O$2000=Resumo!$Q$5)))
+SUMPRODUCT(('Diário 4º PA'!$E$4:$E$2000='Analítico Cx.'!$B68)*('Diário 4º PA'!$B$4:$B$2000&gt;=I$4)*('Diário 4º PA'!$B$4:$B$2000&lt;=EOMONTH(I$4,0))*('Diário 4º PA'!$F$4:$F$2000)*(IF(Resumo!$Q$5="",1,'Diário 4º PA'!$O$4:$O$2000=Resumo!$Q$5)))</f>
        <v>0</v>
      </c>
      <c r="J68" s="199">
        <f t="array" ref="J68">SUMPRODUCT(('Diário 1º PA'!$E$4:$E$2977='Analítico Cx.'!$B68)*('Diário 1º PA'!$B$4:$B$2977&gt;=J$4)*('Diário 1º PA'!$B$4:$B$2977&lt;=EOMONTH(J$4,0))*('Diário 1º PA'!$F$4:$F$2977)*(IF(Resumo!$Q$5="",1,'Diário 1º PA'!$O$4:$O$2977=Resumo!$Q$5)))
+SUMPRODUCT(('Diário 2º PA'!$E$4:$E$2000='Analítico Cx.'!$B68)*('Diário 2º PA'!$B$4:$B$2000&gt;=J$4)*('Diário 2º PA'!$B$4:$B$2000&lt;=EOMONTH(J$4,0))*('Diário 2º PA'!$F$4:$F$2000)*(IF(Resumo!$Q$5="",1,'Diário 2º PA'!$O$4:$O$2000=Resumo!$Q$5)))
+SUMPRODUCT(('Diário 3º PA'!$E$4:$E$2000='Analítico Cx.'!$B68)*('Diário 3º PA'!$B$4:$B$2000&gt;=J$4)*('Diário 3º PA'!$B$4:$B$2000&lt;=EOMONTH(J$4,0))*('Diário 3º PA'!$F$4:$F$2000)*(IF(Resumo!$Q$5="",1,'Diário 3º PA'!$O$4:$O$2000=Resumo!$Q$5)))
+SUMPRODUCT(('Diário 4º PA'!$E$4:$E$2000='Analítico Cx.'!$B68)*('Diário 4º PA'!$B$4:$B$2000&gt;=J$4)*('Diário 4º PA'!$B$4:$B$2000&lt;=EOMONTH(J$4,0))*('Diário 4º PA'!$F$4:$F$2000)*(IF(Resumo!$Q$5="",1,'Diário 4º PA'!$O$4:$O$2000=Resumo!$Q$5)))</f>
        <v>0</v>
      </c>
      <c r="K68" s="199">
        <f t="array" ref="K68">SUMPRODUCT(('Diário 1º PA'!$E$4:$E$2977='Analítico Cx.'!$B68)*('Diário 1º PA'!$B$4:$B$2977&gt;=K$4)*('Diário 1º PA'!$B$4:$B$2977&lt;=EOMONTH(K$4,0))*('Diário 1º PA'!$F$4:$F$2977)*(IF(Resumo!$Q$5="",1,'Diário 1º PA'!$O$4:$O$2977=Resumo!$Q$5)))
+SUMPRODUCT(('Diário 2º PA'!$E$4:$E$2000='Analítico Cx.'!$B68)*('Diário 2º PA'!$B$4:$B$2000&gt;=K$4)*('Diário 2º PA'!$B$4:$B$2000&lt;=EOMONTH(K$4,0))*('Diário 2º PA'!$F$4:$F$2000)*(IF(Resumo!$Q$5="",1,'Diário 2º PA'!$O$4:$O$2000=Resumo!$Q$5)))
+SUMPRODUCT(('Diário 3º PA'!$E$4:$E$2000='Analítico Cx.'!$B68)*('Diário 3º PA'!$B$4:$B$2000&gt;=K$4)*('Diário 3º PA'!$B$4:$B$2000&lt;=EOMONTH(K$4,0))*('Diário 3º PA'!$F$4:$F$2000)*(IF(Resumo!$Q$5="",1,'Diário 3º PA'!$O$4:$O$2000=Resumo!$Q$5)))
+SUMPRODUCT(('Diário 4º PA'!$E$4:$E$2000='Analítico Cx.'!$B68)*('Diário 4º PA'!$B$4:$B$2000&gt;=K$4)*('Diário 4º PA'!$B$4:$B$2000&lt;=EOMONTH(K$4,0))*('Diário 4º PA'!$F$4:$F$2000)*(IF(Resumo!$Q$5="",1,'Diário 4º PA'!$O$4:$O$2000=Resumo!$Q$5)))</f>
        <v>0</v>
      </c>
      <c r="L68" s="199">
        <f t="array" ref="L68">SUMPRODUCT(('Diário 1º PA'!$E$4:$E$2977='Analítico Cx.'!$B68)*('Diário 1º PA'!$B$4:$B$2977&gt;=L$4)*('Diário 1º PA'!$B$4:$B$2977&lt;=EOMONTH(L$4,0))*('Diário 1º PA'!$F$4:$F$2977)*(IF(Resumo!$Q$5="",1,'Diário 1º PA'!$O$4:$O$2977=Resumo!$Q$5)))
+SUMPRODUCT(('Diário 2º PA'!$E$4:$E$2000='Analítico Cx.'!$B68)*('Diário 2º PA'!$B$4:$B$2000&gt;=L$4)*('Diário 2º PA'!$B$4:$B$2000&lt;=EOMONTH(L$4,0))*('Diário 2º PA'!$F$4:$F$2000)*(IF(Resumo!$Q$5="",1,'Diário 2º PA'!$O$4:$O$2000=Resumo!$Q$5)))
+SUMPRODUCT(('Diário 3º PA'!$E$4:$E$2000='Analítico Cx.'!$B68)*('Diário 3º PA'!$B$4:$B$2000&gt;=L$4)*('Diário 3º PA'!$B$4:$B$2000&lt;=EOMONTH(L$4,0))*('Diário 3º PA'!$F$4:$F$2000)*(IF(Resumo!$Q$5="",1,'Diário 3º PA'!$O$4:$O$2000=Resumo!$Q$5)))
+SUMPRODUCT(('Diário 4º PA'!$E$4:$E$2000='Analítico Cx.'!$B68)*('Diário 4º PA'!$B$4:$B$2000&gt;=L$4)*('Diário 4º PA'!$B$4:$B$2000&lt;=EOMONTH(L$4,0))*('Diário 4º PA'!$F$4:$F$2000)*(IF(Resumo!$Q$5="",1,'Diário 4º PA'!$O$4:$O$2000=Resumo!$Q$5)))</f>
        <v>0</v>
      </c>
      <c r="M68" s="199">
        <f t="array" ref="M68">SUMPRODUCT(('Diário 1º PA'!$E$4:$E$2977='Analítico Cx.'!$B68)*('Diário 1º PA'!$B$4:$B$2977&gt;=M$4)*('Diário 1º PA'!$B$4:$B$2977&lt;=EOMONTH(M$4,0))*('Diário 1º PA'!$F$4:$F$2977)*(IF(Resumo!$Q$5="",1,'Diário 1º PA'!$O$4:$O$2977=Resumo!$Q$5)))
+SUMPRODUCT(('Diário 2º PA'!$E$4:$E$2000='Analítico Cx.'!$B68)*('Diário 2º PA'!$B$4:$B$2000&gt;=M$4)*('Diário 2º PA'!$B$4:$B$2000&lt;=EOMONTH(M$4,0))*('Diário 2º PA'!$F$4:$F$2000)*(IF(Resumo!$Q$5="",1,'Diário 2º PA'!$O$4:$O$2000=Resumo!$Q$5)))
+SUMPRODUCT(('Diário 3º PA'!$E$4:$E$2000='Analítico Cx.'!$B68)*('Diário 3º PA'!$B$4:$B$2000&gt;=M$4)*('Diário 3º PA'!$B$4:$B$2000&lt;=EOMONTH(M$4,0))*('Diário 3º PA'!$F$4:$F$2000)*(IF(Resumo!$Q$5="",1,'Diário 3º PA'!$O$4:$O$2000=Resumo!$Q$5)))
+SUMPRODUCT(('Diário 4º PA'!$E$4:$E$2000='Analítico Cx.'!$B68)*('Diário 4º PA'!$B$4:$B$2000&gt;=M$4)*('Diário 4º PA'!$B$4:$B$2000&lt;=EOMONTH(M$4,0))*('Diário 4º PA'!$F$4:$F$2000)*(IF(Resumo!$Q$5="",1,'Diário 4º PA'!$O$4:$O$2000=Resumo!$Q$5)))</f>
        <v>0</v>
      </c>
      <c r="N68" s="199">
        <f t="array" ref="N68">SUMPRODUCT(('Diário 1º PA'!$E$4:$E$2977='Analítico Cx.'!$B68)*('Diário 1º PA'!$B$4:$B$2977&gt;=N$4)*('Diário 1º PA'!$B$4:$B$2977&lt;=EOMONTH(N$4,0))*('Diário 1º PA'!$F$4:$F$2977)*(IF(Resumo!$Q$5="",1,'Diário 1º PA'!$O$4:$O$2977=Resumo!$Q$5)))
+SUMPRODUCT(('Diário 2º PA'!$E$4:$E$2000='Analítico Cx.'!$B68)*('Diário 2º PA'!$B$4:$B$2000&gt;=N$4)*('Diário 2º PA'!$B$4:$B$2000&lt;=EOMONTH(N$4,0))*('Diário 2º PA'!$F$4:$F$2000)*(IF(Resumo!$Q$5="",1,'Diário 2º PA'!$O$4:$O$2000=Resumo!$Q$5)))
+SUMPRODUCT(('Diário 3º PA'!$E$4:$E$2000='Analítico Cx.'!$B68)*('Diário 3º PA'!$B$4:$B$2000&gt;=N$4)*('Diário 3º PA'!$B$4:$B$2000&lt;=EOMONTH(N$4,0))*('Diário 3º PA'!$F$4:$F$2000)*(IF(Resumo!$Q$5="",1,'Diário 3º PA'!$O$4:$O$2000=Resumo!$Q$5)))
+SUMPRODUCT(('Diário 4º PA'!$E$4:$E$2000='Analítico Cx.'!$B68)*('Diário 4º PA'!$B$4:$B$2000&gt;=N$4)*('Diário 4º PA'!$B$4:$B$2000&lt;=EOMONTH(N$4,0))*('Diário 4º PA'!$F$4:$F$2000)*(IF(Resumo!$Q$5="",1,'Diário 4º PA'!$O$4:$O$2000=Resumo!$Q$5)))</f>
        <v>0</v>
      </c>
      <c r="O68" s="200">
        <f t="shared" si="13"/>
        <v>1153.9100000000001</v>
      </c>
      <c r="P68" s="201">
        <f t="shared" si="14"/>
        <v>2.4416868643317534E-4</v>
      </c>
      <c r="Q68" s="174"/>
      <c r="R68" s="174"/>
      <c r="S68" s="174"/>
      <c r="T68" s="174"/>
      <c r="U68" s="174"/>
      <c r="V68" s="174"/>
      <c r="W68" s="174"/>
      <c r="X68" s="174"/>
      <c r="Y68" s="174"/>
      <c r="Z68" s="174"/>
    </row>
    <row r="69" spans="1:26" ht="23.25" customHeight="1" x14ac:dyDescent="0.2">
      <c r="A69" s="220" t="s">
        <v>237</v>
      </c>
      <c r="B69" s="84" t="s">
        <v>238</v>
      </c>
      <c r="C69" s="199">
        <f t="array" ref="C69">SUMPRODUCT(('Diário 1º PA'!$E$4:$E$2977='Analítico Cx.'!$B69)*('Diário 1º PA'!$B$4:$B$2977&gt;=C$4)*('Diário 1º PA'!$B$4:$B$2977&lt;=EOMONTH(C$4,0))*('Diário 1º PA'!$F$4:$F$2977)*(IF(Resumo!$Q$5="",1,'Diário 1º PA'!$O$4:$O$2977=Resumo!$Q$5)))
+SUMPRODUCT(('Diário 2º PA'!$E$4:$E$2000='Analítico Cx.'!$B69)*('Diário 2º PA'!$B$4:$B$2000&gt;=C$4)*('Diário 2º PA'!$B$4:$B$2000&lt;=EOMONTH(C$4,0))*('Diário 2º PA'!$F$4:$F$2000)*(IF(Resumo!$Q$5="",1,'Diário 2º PA'!$O$4:$O$2000=Resumo!$Q$5)))
+SUMPRODUCT(('Diário 3º PA'!$E$4:$E$2000='Analítico Cx.'!$B69)*('Diário 3º PA'!$B$4:$B$2000&gt;=C$4)*('Diário 3º PA'!$B$4:$B$2000&lt;=EOMONTH(C$4,0))*('Diário 3º PA'!$F$4:$F$2000)*(IF(Resumo!$Q$5="",1,'Diário 3º PA'!$O$4:$O$2000=Resumo!$Q$5)))
+SUMPRODUCT(('Diário 4º PA'!$E$4:$E$2000='Analítico Cx.'!$B69)*('Diário 4º PA'!$B$4:$B$2000&gt;=C$4)*('Diário 4º PA'!$B$4:$B$2000&lt;=EOMONTH(C$4,0))*('Diário 4º PA'!$F$4:$F$2000)*(IF(Resumo!$Q$5="",1,'Diário 4º PA'!$O$4:$O$2000=Resumo!$Q$5)))</f>
        <v>5751.4</v>
      </c>
      <c r="D69" s="199">
        <f t="array" ref="D69">SUMPRODUCT(('Diário 1º PA'!$E$4:$E$2977='Analítico Cx.'!$B69)*('Diário 1º PA'!$B$4:$B$2977&gt;=D$4)*('Diário 1º PA'!$B$4:$B$2977&lt;=EOMONTH(D$4,0))*('Diário 1º PA'!$F$4:$F$2977)*(IF(Resumo!$Q$5="",1,'Diário 1º PA'!$O$4:$O$2977=Resumo!$Q$5)))
+SUMPRODUCT(('Diário 2º PA'!$E$4:$E$2000='Analítico Cx.'!$B69)*('Diário 2º PA'!$B$4:$B$2000&gt;=D$4)*('Diário 2º PA'!$B$4:$B$2000&lt;=EOMONTH(D$4,0))*('Diário 2º PA'!$F$4:$F$2000)*(IF(Resumo!$Q$5="",1,'Diário 2º PA'!$O$4:$O$2000=Resumo!$Q$5)))
+SUMPRODUCT(('Diário 3º PA'!$E$4:$E$2000='Analítico Cx.'!$B69)*('Diário 3º PA'!$B$4:$B$2000&gt;=D$4)*('Diário 3º PA'!$B$4:$B$2000&lt;=EOMONTH(D$4,0))*('Diário 3º PA'!$F$4:$F$2000)*(IF(Resumo!$Q$5="",1,'Diário 3º PA'!$O$4:$O$2000=Resumo!$Q$5)))
+SUMPRODUCT(('Diário 4º PA'!$E$4:$E$2000='Analítico Cx.'!$B69)*('Diário 4º PA'!$B$4:$B$2000&gt;=D$4)*('Diário 4º PA'!$B$4:$B$2000&lt;=EOMONTH(D$4,0))*('Diário 4º PA'!$F$4:$F$2000)*(IF(Resumo!$Q$5="",1,'Diário 4º PA'!$O$4:$O$2000=Resumo!$Q$5)))</f>
        <v>4184.8599999999997</v>
      </c>
      <c r="E69" s="199">
        <f t="array" ref="E69">SUMPRODUCT(('Diário 1º PA'!$E$4:$E$2977='Analítico Cx.'!$B69)*('Diário 1º PA'!$B$4:$B$2977&gt;=E$4)*('Diário 1º PA'!$B$4:$B$2977&lt;=EOMONTH(E$4,0))*('Diário 1º PA'!$F$4:$F$2977)*(IF(Resumo!$Q$5="",1,'Diário 1º PA'!$O$4:$O$2977=Resumo!$Q$5)))
+SUMPRODUCT(('Diário 2º PA'!$E$4:$E$2000='Analítico Cx.'!$B69)*('Diário 2º PA'!$B$4:$B$2000&gt;=E$4)*('Diário 2º PA'!$B$4:$B$2000&lt;=EOMONTH(E$4,0))*('Diário 2º PA'!$F$4:$F$2000)*(IF(Resumo!$Q$5="",1,'Diário 2º PA'!$O$4:$O$2000=Resumo!$Q$5)))
+SUMPRODUCT(('Diário 3º PA'!$E$4:$E$2000='Analítico Cx.'!$B69)*('Diário 3º PA'!$B$4:$B$2000&gt;=E$4)*('Diário 3º PA'!$B$4:$B$2000&lt;=EOMONTH(E$4,0))*('Diário 3º PA'!$F$4:$F$2000)*(IF(Resumo!$Q$5="",1,'Diário 3º PA'!$O$4:$O$2000=Resumo!$Q$5)))
+SUMPRODUCT(('Diário 4º PA'!$E$4:$E$2000='Analítico Cx.'!$B69)*('Diário 4º PA'!$B$4:$B$2000&gt;=E$4)*('Diário 4º PA'!$B$4:$B$2000&lt;=EOMONTH(E$4,0))*('Diário 4º PA'!$F$4:$F$2000)*(IF(Resumo!$Q$5="",1,'Diário 4º PA'!$O$4:$O$2000=Resumo!$Q$5)))</f>
        <v>91.14</v>
      </c>
      <c r="F69" s="199">
        <f t="array" ref="F69">SUMPRODUCT(('Diário 1º PA'!$E$4:$E$2977='Analítico Cx.'!$B69)*('Diário 1º PA'!$B$4:$B$2977&gt;=F$4)*('Diário 1º PA'!$B$4:$B$2977&lt;=EOMONTH(F$4,0))*('Diário 1º PA'!$F$4:$F$2977)*(IF(Resumo!$Q$5="",1,'Diário 1º PA'!$O$4:$O$2977=Resumo!$Q$5)))
+SUMPRODUCT(('Diário 2º PA'!$E$4:$E$2000='Analítico Cx.'!$B69)*('Diário 2º PA'!$B$4:$B$2000&gt;=F$4)*('Diário 2º PA'!$B$4:$B$2000&lt;=EOMONTH(F$4,0))*('Diário 2º PA'!$F$4:$F$2000)*(IF(Resumo!$Q$5="",1,'Diário 2º PA'!$O$4:$O$2000=Resumo!$Q$5)))
+SUMPRODUCT(('Diário 3º PA'!$E$4:$E$2000='Analítico Cx.'!$B69)*('Diário 3º PA'!$B$4:$B$2000&gt;=F$4)*('Diário 3º PA'!$B$4:$B$2000&lt;=EOMONTH(F$4,0))*('Diário 3º PA'!$F$4:$F$2000)*(IF(Resumo!$Q$5="",1,'Diário 3º PA'!$O$4:$O$2000=Resumo!$Q$5)))
+SUMPRODUCT(('Diário 4º PA'!$E$4:$E$2000='Analítico Cx.'!$B69)*('Diário 4º PA'!$B$4:$B$2000&gt;=F$4)*('Diário 4º PA'!$B$4:$B$2000&lt;=EOMONTH(F$4,0))*('Diário 4º PA'!$F$4:$F$2000)*(IF(Resumo!$Q$5="",1,'Diário 4º PA'!$O$4:$O$2000=Resumo!$Q$5)))</f>
        <v>0</v>
      </c>
      <c r="G69" s="199">
        <f t="array" ref="G69">SUMPRODUCT(('Diário 1º PA'!$E$4:$E$2977='Analítico Cx.'!$B69)*('Diário 1º PA'!$B$4:$B$2977&gt;=G$4)*('Diário 1º PA'!$B$4:$B$2977&lt;=EOMONTH(G$4,0))*('Diário 1º PA'!$F$4:$F$2977)*(IF(Resumo!$Q$5="",1,'Diário 1º PA'!$O$4:$O$2977=Resumo!$Q$5)))
+SUMPRODUCT(('Diário 2º PA'!$E$4:$E$2000='Analítico Cx.'!$B69)*('Diário 2º PA'!$B$4:$B$2000&gt;=G$4)*('Diário 2º PA'!$B$4:$B$2000&lt;=EOMONTH(G$4,0))*('Diário 2º PA'!$F$4:$F$2000)*(IF(Resumo!$Q$5="",1,'Diário 2º PA'!$O$4:$O$2000=Resumo!$Q$5)))
+SUMPRODUCT(('Diário 3º PA'!$E$4:$E$2000='Analítico Cx.'!$B69)*('Diário 3º PA'!$B$4:$B$2000&gt;=G$4)*('Diário 3º PA'!$B$4:$B$2000&lt;=EOMONTH(G$4,0))*('Diário 3º PA'!$F$4:$F$2000)*(IF(Resumo!$Q$5="",1,'Diário 3º PA'!$O$4:$O$2000=Resumo!$Q$5)))
+SUMPRODUCT(('Diário 4º PA'!$E$4:$E$2000='Analítico Cx.'!$B69)*('Diário 4º PA'!$B$4:$B$2000&gt;=G$4)*('Diário 4º PA'!$B$4:$B$2000&lt;=EOMONTH(G$4,0))*('Diário 4º PA'!$F$4:$F$2000)*(IF(Resumo!$Q$5="",1,'Diário 4º PA'!$O$4:$O$2000=Resumo!$Q$5)))</f>
        <v>0</v>
      </c>
      <c r="H69" s="199">
        <f t="array" ref="H69">SUMPRODUCT(('Diário 1º PA'!$E$4:$E$2977='Analítico Cx.'!$B69)*('Diário 1º PA'!$B$4:$B$2977&gt;=H$4)*('Diário 1º PA'!$B$4:$B$2977&lt;=EOMONTH(H$4,0))*('Diário 1º PA'!$F$4:$F$2977)*(IF(Resumo!$Q$5="",1,'Diário 1º PA'!$O$4:$O$2977=Resumo!$Q$5)))
+SUMPRODUCT(('Diário 2º PA'!$E$4:$E$2000='Analítico Cx.'!$B69)*('Diário 2º PA'!$B$4:$B$2000&gt;=H$4)*('Diário 2º PA'!$B$4:$B$2000&lt;=EOMONTH(H$4,0))*('Diário 2º PA'!$F$4:$F$2000)*(IF(Resumo!$Q$5="",1,'Diário 2º PA'!$O$4:$O$2000=Resumo!$Q$5)))
+SUMPRODUCT(('Diário 3º PA'!$E$4:$E$2000='Analítico Cx.'!$B69)*('Diário 3º PA'!$B$4:$B$2000&gt;=H$4)*('Diário 3º PA'!$B$4:$B$2000&lt;=EOMONTH(H$4,0))*('Diário 3º PA'!$F$4:$F$2000)*(IF(Resumo!$Q$5="",1,'Diário 3º PA'!$O$4:$O$2000=Resumo!$Q$5)))
+SUMPRODUCT(('Diário 4º PA'!$E$4:$E$2000='Analítico Cx.'!$B69)*('Diário 4º PA'!$B$4:$B$2000&gt;=H$4)*('Diário 4º PA'!$B$4:$B$2000&lt;=EOMONTH(H$4,0))*('Diário 4º PA'!$F$4:$F$2000)*(IF(Resumo!$Q$5="",1,'Diário 4º PA'!$O$4:$O$2000=Resumo!$Q$5)))</f>
        <v>0</v>
      </c>
      <c r="I69" s="199">
        <f t="array" ref="I69">SUMPRODUCT(('Diário 1º PA'!$E$4:$E$2977='Analítico Cx.'!$B69)*('Diário 1º PA'!$B$4:$B$2977&gt;=I$4)*('Diário 1º PA'!$B$4:$B$2977&lt;=EOMONTH(I$4,0))*('Diário 1º PA'!$F$4:$F$2977)*(IF(Resumo!$Q$5="",1,'Diário 1º PA'!$O$4:$O$2977=Resumo!$Q$5)))
+SUMPRODUCT(('Diário 2º PA'!$E$4:$E$2000='Analítico Cx.'!$B69)*('Diário 2º PA'!$B$4:$B$2000&gt;=I$4)*('Diário 2º PA'!$B$4:$B$2000&lt;=EOMONTH(I$4,0))*('Diário 2º PA'!$F$4:$F$2000)*(IF(Resumo!$Q$5="",1,'Diário 2º PA'!$O$4:$O$2000=Resumo!$Q$5)))
+SUMPRODUCT(('Diário 3º PA'!$E$4:$E$2000='Analítico Cx.'!$B69)*('Diário 3º PA'!$B$4:$B$2000&gt;=I$4)*('Diário 3º PA'!$B$4:$B$2000&lt;=EOMONTH(I$4,0))*('Diário 3º PA'!$F$4:$F$2000)*(IF(Resumo!$Q$5="",1,'Diário 3º PA'!$O$4:$O$2000=Resumo!$Q$5)))
+SUMPRODUCT(('Diário 4º PA'!$E$4:$E$2000='Analítico Cx.'!$B69)*('Diário 4º PA'!$B$4:$B$2000&gt;=I$4)*('Diário 4º PA'!$B$4:$B$2000&lt;=EOMONTH(I$4,0))*('Diário 4º PA'!$F$4:$F$2000)*(IF(Resumo!$Q$5="",1,'Diário 4º PA'!$O$4:$O$2000=Resumo!$Q$5)))</f>
        <v>0</v>
      </c>
      <c r="J69" s="199">
        <f t="array" ref="J69">SUMPRODUCT(('Diário 1º PA'!$E$4:$E$2977='Analítico Cx.'!$B69)*('Diário 1º PA'!$B$4:$B$2977&gt;=J$4)*('Diário 1º PA'!$B$4:$B$2977&lt;=EOMONTH(J$4,0))*('Diário 1º PA'!$F$4:$F$2977)*(IF(Resumo!$Q$5="",1,'Diário 1º PA'!$O$4:$O$2977=Resumo!$Q$5)))
+SUMPRODUCT(('Diário 2º PA'!$E$4:$E$2000='Analítico Cx.'!$B69)*('Diário 2º PA'!$B$4:$B$2000&gt;=J$4)*('Diário 2º PA'!$B$4:$B$2000&lt;=EOMONTH(J$4,0))*('Diário 2º PA'!$F$4:$F$2000)*(IF(Resumo!$Q$5="",1,'Diário 2º PA'!$O$4:$O$2000=Resumo!$Q$5)))
+SUMPRODUCT(('Diário 3º PA'!$E$4:$E$2000='Analítico Cx.'!$B69)*('Diário 3º PA'!$B$4:$B$2000&gt;=J$4)*('Diário 3º PA'!$B$4:$B$2000&lt;=EOMONTH(J$4,0))*('Diário 3º PA'!$F$4:$F$2000)*(IF(Resumo!$Q$5="",1,'Diário 3º PA'!$O$4:$O$2000=Resumo!$Q$5)))
+SUMPRODUCT(('Diário 4º PA'!$E$4:$E$2000='Analítico Cx.'!$B69)*('Diário 4º PA'!$B$4:$B$2000&gt;=J$4)*('Diário 4º PA'!$B$4:$B$2000&lt;=EOMONTH(J$4,0))*('Diário 4º PA'!$F$4:$F$2000)*(IF(Resumo!$Q$5="",1,'Diário 4º PA'!$O$4:$O$2000=Resumo!$Q$5)))</f>
        <v>0</v>
      </c>
      <c r="K69" s="199">
        <f t="array" ref="K69">SUMPRODUCT(('Diário 1º PA'!$E$4:$E$2977='Analítico Cx.'!$B69)*('Diário 1º PA'!$B$4:$B$2977&gt;=K$4)*('Diário 1º PA'!$B$4:$B$2977&lt;=EOMONTH(K$4,0))*('Diário 1º PA'!$F$4:$F$2977)*(IF(Resumo!$Q$5="",1,'Diário 1º PA'!$O$4:$O$2977=Resumo!$Q$5)))
+SUMPRODUCT(('Diário 2º PA'!$E$4:$E$2000='Analítico Cx.'!$B69)*('Diário 2º PA'!$B$4:$B$2000&gt;=K$4)*('Diário 2º PA'!$B$4:$B$2000&lt;=EOMONTH(K$4,0))*('Diário 2º PA'!$F$4:$F$2000)*(IF(Resumo!$Q$5="",1,'Diário 2º PA'!$O$4:$O$2000=Resumo!$Q$5)))
+SUMPRODUCT(('Diário 3º PA'!$E$4:$E$2000='Analítico Cx.'!$B69)*('Diário 3º PA'!$B$4:$B$2000&gt;=K$4)*('Diário 3º PA'!$B$4:$B$2000&lt;=EOMONTH(K$4,0))*('Diário 3º PA'!$F$4:$F$2000)*(IF(Resumo!$Q$5="",1,'Diário 3º PA'!$O$4:$O$2000=Resumo!$Q$5)))
+SUMPRODUCT(('Diário 4º PA'!$E$4:$E$2000='Analítico Cx.'!$B69)*('Diário 4º PA'!$B$4:$B$2000&gt;=K$4)*('Diário 4º PA'!$B$4:$B$2000&lt;=EOMONTH(K$4,0))*('Diário 4º PA'!$F$4:$F$2000)*(IF(Resumo!$Q$5="",1,'Diário 4º PA'!$O$4:$O$2000=Resumo!$Q$5)))</f>
        <v>0</v>
      </c>
      <c r="L69" s="199">
        <f t="array" ref="L69">SUMPRODUCT(('Diário 1º PA'!$E$4:$E$2977='Analítico Cx.'!$B69)*('Diário 1º PA'!$B$4:$B$2977&gt;=L$4)*('Diário 1º PA'!$B$4:$B$2977&lt;=EOMONTH(L$4,0))*('Diário 1º PA'!$F$4:$F$2977)*(IF(Resumo!$Q$5="",1,'Diário 1º PA'!$O$4:$O$2977=Resumo!$Q$5)))
+SUMPRODUCT(('Diário 2º PA'!$E$4:$E$2000='Analítico Cx.'!$B69)*('Diário 2º PA'!$B$4:$B$2000&gt;=L$4)*('Diário 2º PA'!$B$4:$B$2000&lt;=EOMONTH(L$4,0))*('Diário 2º PA'!$F$4:$F$2000)*(IF(Resumo!$Q$5="",1,'Diário 2º PA'!$O$4:$O$2000=Resumo!$Q$5)))
+SUMPRODUCT(('Diário 3º PA'!$E$4:$E$2000='Analítico Cx.'!$B69)*('Diário 3º PA'!$B$4:$B$2000&gt;=L$4)*('Diário 3º PA'!$B$4:$B$2000&lt;=EOMONTH(L$4,0))*('Diário 3º PA'!$F$4:$F$2000)*(IF(Resumo!$Q$5="",1,'Diário 3º PA'!$O$4:$O$2000=Resumo!$Q$5)))
+SUMPRODUCT(('Diário 4º PA'!$E$4:$E$2000='Analítico Cx.'!$B69)*('Diário 4º PA'!$B$4:$B$2000&gt;=L$4)*('Diário 4º PA'!$B$4:$B$2000&lt;=EOMONTH(L$4,0))*('Diário 4º PA'!$F$4:$F$2000)*(IF(Resumo!$Q$5="",1,'Diário 4º PA'!$O$4:$O$2000=Resumo!$Q$5)))</f>
        <v>0</v>
      </c>
      <c r="M69" s="199">
        <f t="array" ref="M69">SUMPRODUCT(('Diário 1º PA'!$E$4:$E$2977='Analítico Cx.'!$B69)*('Diário 1º PA'!$B$4:$B$2977&gt;=M$4)*('Diário 1º PA'!$B$4:$B$2977&lt;=EOMONTH(M$4,0))*('Diário 1º PA'!$F$4:$F$2977)*(IF(Resumo!$Q$5="",1,'Diário 1º PA'!$O$4:$O$2977=Resumo!$Q$5)))
+SUMPRODUCT(('Diário 2º PA'!$E$4:$E$2000='Analítico Cx.'!$B69)*('Diário 2º PA'!$B$4:$B$2000&gt;=M$4)*('Diário 2º PA'!$B$4:$B$2000&lt;=EOMONTH(M$4,0))*('Diário 2º PA'!$F$4:$F$2000)*(IF(Resumo!$Q$5="",1,'Diário 2º PA'!$O$4:$O$2000=Resumo!$Q$5)))
+SUMPRODUCT(('Diário 3º PA'!$E$4:$E$2000='Analítico Cx.'!$B69)*('Diário 3º PA'!$B$4:$B$2000&gt;=M$4)*('Diário 3º PA'!$B$4:$B$2000&lt;=EOMONTH(M$4,0))*('Diário 3º PA'!$F$4:$F$2000)*(IF(Resumo!$Q$5="",1,'Diário 3º PA'!$O$4:$O$2000=Resumo!$Q$5)))
+SUMPRODUCT(('Diário 4º PA'!$E$4:$E$2000='Analítico Cx.'!$B69)*('Diário 4º PA'!$B$4:$B$2000&gt;=M$4)*('Diário 4º PA'!$B$4:$B$2000&lt;=EOMONTH(M$4,0))*('Diário 4º PA'!$F$4:$F$2000)*(IF(Resumo!$Q$5="",1,'Diário 4º PA'!$O$4:$O$2000=Resumo!$Q$5)))</f>
        <v>0</v>
      </c>
      <c r="N69" s="199">
        <f t="array" ref="N69">SUMPRODUCT(('Diário 1º PA'!$E$4:$E$2977='Analítico Cx.'!$B69)*('Diário 1º PA'!$B$4:$B$2977&gt;=N$4)*('Diário 1º PA'!$B$4:$B$2977&lt;=EOMONTH(N$4,0))*('Diário 1º PA'!$F$4:$F$2977)*(IF(Resumo!$Q$5="",1,'Diário 1º PA'!$O$4:$O$2977=Resumo!$Q$5)))
+SUMPRODUCT(('Diário 2º PA'!$E$4:$E$2000='Analítico Cx.'!$B69)*('Diário 2º PA'!$B$4:$B$2000&gt;=N$4)*('Diário 2º PA'!$B$4:$B$2000&lt;=EOMONTH(N$4,0))*('Diário 2º PA'!$F$4:$F$2000)*(IF(Resumo!$Q$5="",1,'Diário 2º PA'!$O$4:$O$2000=Resumo!$Q$5)))
+SUMPRODUCT(('Diário 3º PA'!$E$4:$E$2000='Analítico Cx.'!$B69)*('Diário 3º PA'!$B$4:$B$2000&gt;=N$4)*('Diário 3º PA'!$B$4:$B$2000&lt;=EOMONTH(N$4,0))*('Diário 3º PA'!$F$4:$F$2000)*(IF(Resumo!$Q$5="",1,'Diário 3º PA'!$O$4:$O$2000=Resumo!$Q$5)))
+SUMPRODUCT(('Diário 4º PA'!$E$4:$E$2000='Analítico Cx.'!$B69)*('Diário 4º PA'!$B$4:$B$2000&gt;=N$4)*('Diário 4º PA'!$B$4:$B$2000&lt;=EOMONTH(N$4,0))*('Diário 4º PA'!$F$4:$F$2000)*(IF(Resumo!$Q$5="",1,'Diário 4º PA'!$O$4:$O$2000=Resumo!$Q$5)))</f>
        <v>0</v>
      </c>
      <c r="O69" s="200">
        <f t="shared" si="13"/>
        <v>10027.399999999998</v>
      </c>
      <c r="P69" s="201">
        <f t="shared" si="14"/>
        <v>2.1218094013744759E-3</v>
      </c>
      <c r="Q69" s="174"/>
      <c r="R69" s="174"/>
      <c r="S69" s="174"/>
      <c r="T69" s="174"/>
      <c r="U69" s="174"/>
      <c r="V69" s="174"/>
      <c r="W69" s="174"/>
      <c r="X69" s="174"/>
      <c r="Y69" s="174"/>
      <c r="Z69" s="174"/>
    </row>
    <row r="70" spans="1:26" ht="23.25" customHeight="1" x14ac:dyDescent="0.2">
      <c r="A70" s="220" t="s">
        <v>239</v>
      </c>
      <c r="B70" s="84" t="s">
        <v>240</v>
      </c>
      <c r="C70" s="199">
        <f t="array" ref="C70">SUMPRODUCT(('Diário 1º PA'!$E$4:$E$2977='Analítico Cx.'!$B70)*('Diário 1º PA'!$B$4:$B$2977&gt;=C$4)*('Diário 1º PA'!$B$4:$B$2977&lt;=EOMONTH(C$4,0))*('Diário 1º PA'!$F$4:$F$2977)*(IF(Resumo!$Q$5="",1,'Diário 1º PA'!$O$4:$O$2977=Resumo!$Q$5)))
+SUMPRODUCT(('Diário 2º PA'!$E$4:$E$2000='Analítico Cx.'!$B70)*('Diário 2º PA'!$B$4:$B$2000&gt;=C$4)*('Diário 2º PA'!$B$4:$B$2000&lt;=EOMONTH(C$4,0))*('Diário 2º PA'!$F$4:$F$2000)*(IF(Resumo!$Q$5="",1,'Diário 2º PA'!$O$4:$O$2000=Resumo!$Q$5)))
+SUMPRODUCT(('Diário 3º PA'!$E$4:$E$2000='Analítico Cx.'!$B70)*('Diário 3º PA'!$B$4:$B$2000&gt;=C$4)*('Diário 3º PA'!$B$4:$B$2000&lt;=EOMONTH(C$4,0))*('Diário 3º PA'!$F$4:$F$2000)*(IF(Resumo!$Q$5="",1,'Diário 3º PA'!$O$4:$O$2000=Resumo!$Q$5)))
+SUMPRODUCT(('Diário 4º PA'!$E$4:$E$2000='Analítico Cx.'!$B70)*('Diário 4º PA'!$B$4:$B$2000&gt;=C$4)*('Diário 4º PA'!$B$4:$B$2000&lt;=EOMONTH(C$4,0))*('Diário 4º PA'!$F$4:$F$2000)*(IF(Resumo!$Q$5="",1,'Diário 4º PA'!$O$4:$O$2000=Resumo!$Q$5)))</f>
        <v>0</v>
      </c>
      <c r="D70" s="199">
        <f t="array" ref="D70">SUMPRODUCT(('Diário 1º PA'!$E$4:$E$2977='Analítico Cx.'!$B70)*('Diário 1º PA'!$B$4:$B$2977&gt;=D$4)*('Diário 1º PA'!$B$4:$B$2977&lt;=EOMONTH(D$4,0))*('Diário 1º PA'!$F$4:$F$2977)*(IF(Resumo!$Q$5="",1,'Diário 1º PA'!$O$4:$O$2977=Resumo!$Q$5)))
+SUMPRODUCT(('Diário 2º PA'!$E$4:$E$2000='Analítico Cx.'!$B70)*('Diário 2º PA'!$B$4:$B$2000&gt;=D$4)*('Diário 2º PA'!$B$4:$B$2000&lt;=EOMONTH(D$4,0))*('Diário 2º PA'!$F$4:$F$2000)*(IF(Resumo!$Q$5="",1,'Diário 2º PA'!$O$4:$O$2000=Resumo!$Q$5)))
+SUMPRODUCT(('Diário 3º PA'!$E$4:$E$2000='Analítico Cx.'!$B70)*('Diário 3º PA'!$B$4:$B$2000&gt;=D$4)*('Diário 3º PA'!$B$4:$B$2000&lt;=EOMONTH(D$4,0))*('Diário 3º PA'!$F$4:$F$2000)*(IF(Resumo!$Q$5="",1,'Diário 3º PA'!$O$4:$O$2000=Resumo!$Q$5)))
+SUMPRODUCT(('Diário 4º PA'!$E$4:$E$2000='Analítico Cx.'!$B70)*('Diário 4º PA'!$B$4:$B$2000&gt;=D$4)*('Diário 4º PA'!$B$4:$B$2000&lt;=EOMONTH(D$4,0))*('Diário 4º PA'!$F$4:$F$2000)*(IF(Resumo!$Q$5="",1,'Diário 4º PA'!$O$4:$O$2000=Resumo!$Q$5)))</f>
        <v>11680.37</v>
      </c>
      <c r="E70" s="199">
        <f t="array" ref="E70">SUMPRODUCT(('Diário 1º PA'!$E$4:$E$2977='Analítico Cx.'!$B70)*('Diário 1º PA'!$B$4:$B$2977&gt;=E$4)*('Diário 1º PA'!$B$4:$B$2977&lt;=EOMONTH(E$4,0))*('Diário 1º PA'!$F$4:$F$2977)*(IF(Resumo!$Q$5="",1,'Diário 1º PA'!$O$4:$O$2977=Resumo!$Q$5)))
+SUMPRODUCT(('Diário 2º PA'!$E$4:$E$2000='Analítico Cx.'!$B70)*('Diário 2º PA'!$B$4:$B$2000&gt;=E$4)*('Diário 2º PA'!$B$4:$B$2000&lt;=EOMONTH(E$4,0))*('Diário 2º PA'!$F$4:$F$2000)*(IF(Resumo!$Q$5="",1,'Diário 2º PA'!$O$4:$O$2000=Resumo!$Q$5)))
+SUMPRODUCT(('Diário 3º PA'!$E$4:$E$2000='Analítico Cx.'!$B70)*('Diário 3º PA'!$B$4:$B$2000&gt;=E$4)*('Diário 3º PA'!$B$4:$B$2000&lt;=EOMONTH(E$4,0))*('Diário 3º PA'!$F$4:$F$2000)*(IF(Resumo!$Q$5="",1,'Diário 3º PA'!$O$4:$O$2000=Resumo!$Q$5)))
+SUMPRODUCT(('Diário 4º PA'!$E$4:$E$2000='Analítico Cx.'!$B70)*('Diário 4º PA'!$B$4:$B$2000&gt;=E$4)*('Diário 4º PA'!$B$4:$B$2000&lt;=EOMONTH(E$4,0))*('Diário 4º PA'!$F$4:$F$2000)*(IF(Resumo!$Q$5="",1,'Diário 4º PA'!$O$4:$O$2000=Resumo!$Q$5)))</f>
        <v>569.63</v>
      </c>
      <c r="F70" s="199">
        <f t="array" ref="F70">SUMPRODUCT(('Diário 1º PA'!$E$4:$E$2977='Analítico Cx.'!$B70)*('Diário 1º PA'!$B$4:$B$2977&gt;=F$4)*('Diário 1º PA'!$B$4:$B$2977&lt;=EOMONTH(F$4,0))*('Diário 1º PA'!$F$4:$F$2977)*(IF(Resumo!$Q$5="",1,'Diário 1º PA'!$O$4:$O$2977=Resumo!$Q$5)))
+SUMPRODUCT(('Diário 2º PA'!$E$4:$E$2000='Analítico Cx.'!$B70)*('Diário 2º PA'!$B$4:$B$2000&gt;=F$4)*('Diário 2º PA'!$B$4:$B$2000&lt;=EOMONTH(F$4,0))*('Diário 2º PA'!$F$4:$F$2000)*(IF(Resumo!$Q$5="",1,'Diário 2º PA'!$O$4:$O$2000=Resumo!$Q$5)))
+SUMPRODUCT(('Diário 3º PA'!$E$4:$E$2000='Analítico Cx.'!$B70)*('Diário 3º PA'!$B$4:$B$2000&gt;=F$4)*('Diário 3º PA'!$B$4:$B$2000&lt;=EOMONTH(F$4,0))*('Diário 3º PA'!$F$4:$F$2000)*(IF(Resumo!$Q$5="",1,'Diário 3º PA'!$O$4:$O$2000=Resumo!$Q$5)))
+SUMPRODUCT(('Diário 4º PA'!$E$4:$E$2000='Analítico Cx.'!$B70)*('Diário 4º PA'!$B$4:$B$2000&gt;=F$4)*('Diário 4º PA'!$B$4:$B$2000&lt;=EOMONTH(F$4,0))*('Diário 4º PA'!$F$4:$F$2000)*(IF(Resumo!$Q$5="",1,'Diário 4º PA'!$O$4:$O$2000=Resumo!$Q$5)))</f>
        <v>0</v>
      </c>
      <c r="G70" s="199">
        <f t="array" ref="G70">SUMPRODUCT(('Diário 1º PA'!$E$4:$E$2977='Analítico Cx.'!$B70)*('Diário 1º PA'!$B$4:$B$2977&gt;=G$4)*('Diário 1º PA'!$B$4:$B$2977&lt;=EOMONTH(G$4,0))*('Diário 1º PA'!$F$4:$F$2977)*(IF(Resumo!$Q$5="",1,'Diário 1º PA'!$O$4:$O$2977=Resumo!$Q$5)))
+SUMPRODUCT(('Diário 2º PA'!$E$4:$E$2000='Analítico Cx.'!$B70)*('Diário 2º PA'!$B$4:$B$2000&gt;=G$4)*('Diário 2º PA'!$B$4:$B$2000&lt;=EOMONTH(G$4,0))*('Diário 2º PA'!$F$4:$F$2000)*(IF(Resumo!$Q$5="",1,'Diário 2º PA'!$O$4:$O$2000=Resumo!$Q$5)))
+SUMPRODUCT(('Diário 3º PA'!$E$4:$E$2000='Analítico Cx.'!$B70)*('Diário 3º PA'!$B$4:$B$2000&gt;=G$4)*('Diário 3º PA'!$B$4:$B$2000&lt;=EOMONTH(G$4,0))*('Diário 3º PA'!$F$4:$F$2000)*(IF(Resumo!$Q$5="",1,'Diário 3º PA'!$O$4:$O$2000=Resumo!$Q$5)))
+SUMPRODUCT(('Diário 4º PA'!$E$4:$E$2000='Analítico Cx.'!$B70)*('Diário 4º PA'!$B$4:$B$2000&gt;=G$4)*('Diário 4º PA'!$B$4:$B$2000&lt;=EOMONTH(G$4,0))*('Diário 4º PA'!$F$4:$F$2000)*(IF(Resumo!$Q$5="",1,'Diário 4º PA'!$O$4:$O$2000=Resumo!$Q$5)))</f>
        <v>0</v>
      </c>
      <c r="H70" s="199">
        <f t="array" ref="H70">SUMPRODUCT(('Diário 1º PA'!$E$4:$E$2977='Analítico Cx.'!$B70)*('Diário 1º PA'!$B$4:$B$2977&gt;=H$4)*('Diário 1º PA'!$B$4:$B$2977&lt;=EOMONTH(H$4,0))*('Diário 1º PA'!$F$4:$F$2977)*(IF(Resumo!$Q$5="",1,'Diário 1º PA'!$O$4:$O$2977=Resumo!$Q$5)))
+SUMPRODUCT(('Diário 2º PA'!$E$4:$E$2000='Analítico Cx.'!$B70)*('Diário 2º PA'!$B$4:$B$2000&gt;=H$4)*('Diário 2º PA'!$B$4:$B$2000&lt;=EOMONTH(H$4,0))*('Diário 2º PA'!$F$4:$F$2000)*(IF(Resumo!$Q$5="",1,'Diário 2º PA'!$O$4:$O$2000=Resumo!$Q$5)))
+SUMPRODUCT(('Diário 3º PA'!$E$4:$E$2000='Analítico Cx.'!$B70)*('Diário 3º PA'!$B$4:$B$2000&gt;=H$4)*('Diário 3º PA'!$B$4:$B$2000&lt;=EOMONTH(H$4,0))*('Diário 3º PA'!$F$4:$F$2000)*(IF(Resumo!$Q$5="",1,'Diário 3º PA'!$O$4:$O$2000=Resumo!$Q$5)))
+SUMPRODUCT(('Diário 4º PA'!$E$4:$E$2000='Analítico Cx.'!$B70)*('Diário 4º PA'!$B$4:$B$2000&gt;=H$4)*('Diário 4º PA'!$B$4:$B$2000&lt;=EOMONTH(H$4,0))*('Diário 4º PA'!$F$4:$F$2000)*(IF(Resumo!$Q$5="",1,'Diário 4º PA'!$O$4:$O$2000=Resumo!$Q$5)))</f>
        <v>0</v>
      </c>
      <c r="I70" s="199">
        <f t="array" ref="I70">SUMPRODUCT(('Diário 1º PA'!$E$4:$E$2977='Analítico Cx.'!$B70)*('Diário 1º PA'!$B$4:$B$2977&gt;=I$4)*('Diário 1º PA'!$B$4:$B$2977&lt;=EOMONTH(I$4,0))*('Diário 1º PA'!$F$4:$F$2977)*(IF(Resumo!$Q$5="",1,'Diário 1º PA'!$O$4:$O$2977=Resumo!$Q$5)))
+SUMPRODUCT(('Diário 2º PA'!$E$4:$E$2000='Analítico Cx.'!$B70)*('Diário 2º PA'!$B$4:$B$2000&gt;=I$4)*('Diário 2º PA'!$B$4:$B$2000&lt;=EOMONTH(I$4,0))*('Diário 2º PA'!$F$4:$F$2000)*(IF(Resumo!$Q$5="",1,'Diário 2º PA'!$O$4:$O$2000=Resumo!$Q$5)))
+SUMPRODUCT(('Diário 3º PA'!$E$4:$E$2000='Analítico Cx.'!$B70)*('Diário 3º PA'!$B$4:$B$2000&gt;=I$4)*('Diário 3º PA'!$B$4:$B$2000&lt;=EOMONTH(I$4,0))*('Diário 3º PA'!$F$4:$F$2000)*(IF(Resumo!$Q$5="",1,'Diário 3º PA'!$O$4:$O$2000=Resumo!$Q$5)))
+SUMPRODUCT(('Diário 4º PA'!$E$4:$E$2000='Analítico Cx.'!$B70)*('Diário 4º PA'!$B$4:$B$2000&gt;=I$4)*('Diário 4º PA'!$B$4:$B$2000&lt;=EOMONTH(I$4,0))*('Diário 4º PA'!$F$4:$F$2000)*(IF(Resumo!$Q$5="",1,'Diário 4º PA'!$O$4:$O$2000=Resumo!$Q$5)))</f>
        <v>0</v>
      </c>
      <c r="J70" s="199">
        <f t="array" ref="J70">SUMPRODUCT(('Diário 1º PA'!$E$4:$E$2977='Analítico Cx.'!$B70)*('Diário 1º PA'!$B$4:$B$2977&gt;=J$4)*('Diário 1º PA'!$B$4:$B$2977&lt;=EOMONTH(J$4,0))*('Diário 1º PA'!$F$4:$F$2977)*(IF(Resumo!$Q$5="",1,'Diário 1º PA'!$O$4:$O$2977=Resumo!$Q$5)))
+SUMPRODUCT(('Diário 2º PA'!$E$4:$E$2000='Analítico Cx.'!$B70)*('Diário 2º PA'!$B$4:$B$2000&gt;=J$4)*('Diário 2º PA'!$B$4:$B$2000&lt;=EOMONTH(J$4,0))*('Diário 2º PA'!$F$4:$F$2000)*(IF(Resumo!$Q$5="",1,'Diário 2º PA'!$O$4:$O$2000=Resumo!$Q$5)))
+SUMPRODUCT(('Diário 3º PA'!$E$4:$E$2000='Analítico Cx.'!$B70)*('Diário 3º PA'!$B$4:$B$2000&gt;=J$4)*('Diário 3º PA'!$B$4:$B$2000&lt;=EOMONTH(J$4,0))*('Diário 3º PA'!$F$4:$F$2000)*(IF(Resumo!$Q$5="",1,'Diário 3º PA'!$O$4:$O$2000=Resumo!$Q$5)))
+SUMPRODUCT(('Diário 4º PA'!$E$4:$E$2000='Analítico Cx.'!$B70)*('Diário 4º PA'!$B$4:$B$2000&gt;=J$4)*('Diário 4º PA'!$B$4:$B$2000&lt;=EOMONTH(J$4,0))*('Diário 4º PA'!$F$4:$F$2000)*(IF(Resumo!$Q$5="",1,'Diário 4º PA'!$O$4:$O$2000=Resumo!$Q$5)))</f>
        <v>0</v>
      </c>
      <c r="K70" s="199">
        <f t="array" ref="K70">SUMPRODUCT(('Diário 1º PA'!$E$4:$E$2977='Analítico Cx.'!$B70)*('Diário 1º PA'!$B$4:$B$2977&gt;=K$4)*('Diário 1º PA'!$B$4:$B$2977&lt;=EOMONTH(K$4,0))*('Diário 1º PA'!$F$4:$F$2977)*(IF(Resumo!$Q$5="",1,'Diário 1º PA'!$O$4:$O$2977=Resumo!$Q$5)))
+SUMPRODUCT(('Diário 2º PA'!$E$4:$E$2000='Analítico Cx.'!$B70)*('Diário 2º PA'!$B$4:$B$2000&gt;=K$4)*('Diário 2º PA'!$B$4:$B$2000&lt;=EOMONTH(K$4,0))*('Diário 2º PA'!$F$4:$F$2000)*(IF(Resumo!$Q$5="",1,'Diário 2º PA'!$O$4:$O$2000=Resumo!$Q$5)))
+SUMPRODUCT(('Diário 3º PA'!$E$4:$E$2000='Analítico Cx.'!$B70)*('Diário 3º PA'!$B$4:$B$2000&gt;=K$4)*('Diário 3º PA'!$B$4:$B$2000&lt;=EOMONTH(K$4,0))*('Diário 3º PA'!$F$4:$F$2000)*(IF(Resumo!$Q$5="",1,'Diário 3º PA'!$O$4:$O$2000=Resumo!$Q$5)))
+SUMPRODUCT(('Diário 4º PA'!$E$4:$E$2000='Analítico Cx.'!$B70)*('Diário 4º PA'!$B$4:$B$2000&gt;=K$4)*('Diário 4º PA'!$B$4:$B$2000&lt;=EOMONTH(K$4,0))*('Diário 4º PA'!$F$4:$F$2000)*(IF(Resumo!$Q$5="",1,'Diário 4º PA'!$O$4:$O$2000=Resumo!$Q$5)))</f>
        <v>0</v>
      </c>
      <c r="L70" s="199">
        <f t="array" ref="L70">SUMPRODUCT(('Diário 1º PA'!$E$4:$E$2977='Analítico Cx.'!$B70)*('Diário 1º PA'!$B$4:$B$2977&gt;=L$4)*('Diário 1º PA'!$B$4:$B$2977&lt;=EOMONTH(L$4,0))*('Diário 1º PA'!$F$4:$F$2977)*(IF(Resumo!$Q$5="",1,'Diário 1º PA'!$O$4:$O$2977=Resumo!$Q$5)))
+SUMPRODUCT(('Diário 2º PA'!$E$4:$E$2000='Analítico Cx.'!$B70)*('Diário 2º PA'!$B$4:$B$2000&gt;=L$4)*('Diário 2º PA'!$B$4:$B$2000&lt;=EOMONTH(L$4,0))*('Diário 2º PA'!$F$4:$F$2000)*(IF(Resumo!$Q$5="",1,'Diário 2º PA'!$O$4:$O$2000=Resumo!$Q$5)))
+SUMPRODUCT(('Diário 3º PA'!$E$4:$E$2000='Analítico Cx.'!$B70)*('Diário 3º PA'!$B$4:$B$2000&gt;=L$4)*('Diário 3º PA'!$B$4:$B$2000&lt;=EOMONTH(L$4,0))*('Diário 3º PA'!$F$4:$F$2000)*(IF(Resumo!$Q$5="",1,'Diário 3º PA'!$O$4:$O$2000=Resumo!$Q$5)))
+SUMPRODUCT(('Diário 4º PA'!$E$4:$E$2000='Analítico Cx.'!$B70)*('Diário 4º PA'!$B$4:$B$2000&gt;=L$4)*('Diário 4º PA'!$B$4:$B$2000&lt;=EOMONTH(L$4,0))*('Diário 4º PA'!$F$4:$F$2000)*(IF(Resumo!$Q$5="",1,'Diário 4º PA'!$O$4:$O$2000=Resumo!$Q$5)))</f>
        <v>0</v>
      </c>
      <c r="M70" s="199">
        <f t="array" ref="M70">SUMPRODUCT(('Diário 1º PA'!$E$4:$E$2977='Analítico Cx.'!$B70)*('Diário 1º PA'!$B$4:$B$2977&gt;=M$4)*('Diário 1º PA'!$B$4:$B$2977&lt;=EOMONTH(M$4,0))*('Diário 1º PA'!$F$4:$F$2977)*(IF(Resumo!$Q$5="",1,'Diário 1º PA'!$O$4:$O$2977=Resumo!$Q$5)))
+SUMPRODUCT(('Diário 2º PA'!$E$4:$E$2000='Analítico Cx.'!$B70)*('Diário 2º PA'!$B$4:$B$2000&gt;=M$4)*('Diário 2º PA'!$B$4:$B$2000&lt;=EOMONTH(M$4,0))*('Diário 2º PA'!$F$4:$F$2000)*(IF(Resumo!$Q$5="",1,'Diário 2º PA'!$O$4:$O$2000=Resumo!$Q$5)))
+SUMPRODUCT(('Diário 3º PA'!$E$4:$E$2000='Analítico Cx.'!$B70)*('Diário 3º PA'!$B$4:$B$2000&gt;=M$4)*('Diário 3º PA'!$B$4:$B$2000&lt;=EOMONTH(M$4,0))*('Diário 3º PA'!$F$4:$F$2000)*(IF(Resumo!$Q$5="",1,'Diário 3º PA'!$O$4:$O$2000=Resumo!$Q$5)))
+SUMPRODUCT(('Diário 4º PA'!$E$4:$E$2000='Analítico Cx.'!$B70)*('Diário 4º PA'!$B$4:$B$2000&gt;=M$4)*('Diário 4º PA'!$B$4:$B$2000&lt;=EOMONTH(M$4,0))*('Diário 4º PA'!$F$4:$F$2000)*(IF(Resumo!$Q$5="",1,'Diário 4º PA'!$O$4:$O$2000=Resumo!$Q$5)))</f>
        <v>0</v>
      </c>
      <c r="N70" s="199">
        <f t="array" ref="N70">SUMPRODUCT(('Diário 1º PA'!$E$4:$E$2977='Analítico Cx.'!$B70)*('Diário 1º PA'!$B$4:$B$2977&gt;=N$4)*('Diário 1º PA'!$B$4:$B$2977&lt;=EOMONTH(N$4,0))*('Diário 1º PA'!$F$4:$F$2977)*(IF(Resumo!$Q$5="",1,'Diário 1º PA'!$O$4:$O$2977=Resumo!$Q$5)))
+SUMPRODUCT(('Diário 2º PA'!$E$4:$E$2000='Analítico Cx.'!$B70)*('Diário 2º PA'!$B$4:$B$2000&gt;=N$4)*('Diário 2º PA'!$B$4:$B$2000&lt;=EOMONTH(N$4,0))*('Diário 2º PA'!$F$4:$F$2000)*(IF(Resumo!$Q$5="",1,'Diário 2º PA'!$O$4:$O$2000=Resumo!$Q$5)))
+SUMPRODUCT(('Diário 3º PA'!$E$4:$E$2000='Analítico Cx.'!$B70)*('Diário 3º PA'!$B$4:$B$2000&gt;=N$4)*('Diário 3º PA'!$B$4:$B$2000&lt;=EOMONTH(N$4,0))*('Diário 3º PA'!$F$4:$F$2000)*(IF(Resumo!$Q$5="",1,'Diário 3º PA'!$O$4:$O$2000=Resumo!$Q$5)))
+SUMPRODUCT(('Diário 4º PA'!$E$4:$E$2000='Analítico Cx.'!$B70)*('Diário 4º PA'!$B$4:$B$2000&gt;=N$4)*('Diário 4º PA'!$B$4:$B$2000&lt;=EOMONTH(N$4,0))*('Diário 4º PA'!$F$4:$F$2000)*(IF(Resumo!$Q$5="",1,'Diário 4º PA'!$O$4:$O$2000=Resumo!$Q$5)))</f>
        <v>0</v>
      </c>
      <c r="O70" s="200">
        <f t="shared" si="13"/>
        <v>12250</v>
      </c>
      <c r="P70" s="201">
        <f t="shared" si="14"/>
        <v>2.5921141239840175E-3</v>
      </c>
      <c r="Q70" s="174"/>
      <c r="R70" s="174"/>
      <c r="S70" s="174"/>
      <c r="T70" s="174"/>
      <c r="U70" s="174"/>
      <c r="V70" s="174"/>
      <c r="W70" s="174"/>
      <c r="X70" s="174"/>
      <c r="Y70" s="174"/>
      <c r="Z70" s="174"/>
    </row>
    <row r="71" spans="1:26" ht="23.25" customHeight="1" x14ac:dyDescent="0.2">
      <c r="A71" s="220" t="s">
        <v>241</v>
      </c>
      <c r="B71" s="84" t="s">
        <v>242</v>
      </c>
      <c r="C71" s="199">
        <f t="array" ref="C71">SUMPRODUCT(('Diário 1º PA'!$E$4:$E$2977='Analítico Cx.'!$B71)*('Diário 1º PA'!$B$4:$B$2977&gt;=C$4)*('Diário 1º PA'!$B$4:$B$2977&lt;=EOMONTH(C$4,0))*('Diário 1º PA'!$F$4:$F$2977)*(IF(Resumo!$Q$5="",1,'Diário 1º PA'!$O$4:$O$2977=Resumo!$Q$5)))
+SUMPRODUCT(('Diário 2º PA'!$E$4:$E$2000='Analítico Cx.'!$B71)*('Diário 2º PA'!$B$4:$B$2000&gt;=C$4)*('Diário 2º PA'!$B$4:$B$2000&lt;=EOMONTH(C$4,0))*('Diário 2º PA'!$F$4:$F$2000)*(IF(Resumo!$Q$5="",1,'Diário 2º PA'!$O$4:$O$2000=Resumo!$Q$5)))
+SUMPRODUCT(('Diário 3º PA'!$E$4:$E$2000='Analítico Cx.'!$B71)*('Diário 3º PA'!$B$4:$B$2000&gt;=C$4)*('Diário 3º PA'!$B$4:$B$2000&lt;=EOMONTH(C$4,0))*('Diário 3º PA'!$F$4:$F$2000)*(IF(Resumo!$Q$5="",1,'Diário 3º PA'!$O$4:$O$2000=Resumo!$Q$5)))
+SUMPRODUCT(('Diário 4º PA'!$E$4:$E$2000='Analítico Cx.'!$B71)*('Diário 4º PA'!$B$4:$B$2000&gt;=C$4)*('Diário 4º PA'!$B$4:$B$2000&lt;=EOMONTH(C$4,0))*('Diário 4º PA'!$F$4:$F$2000)*(IF(Resumo!$Q$5="",1,'Diário 4º PA'!$O$4:$O$2000=Resumo!$Q$5)))</f>
        <v>6525.9</v>
      </c>
      <c r="D71" s="199">
        <f t="array" ref="D71">SUMPRODUCT(('Diário 1º PA'!$E$4:$E$2977='Analítico Cx.'!$B71)*('Diário 1º PA'!$B$4:$B$2977&gt;=D$4)*('Diário 1º PA'!$B$4:$B$2977&lt;=EOMONTH(D$4,0))*('Diário 1º PA'!$F$4:$F$2977)*(IF(Resumo!$Q$5="",1,'Diário 1º PA'!$O$4:$O$2977=Resumo!$Q$5)))
+SUMPRODUCT(('Diário 2º PA'!$E$4:$E$2000='Analítico Cx.'!$B71)*('Diário 2º PA'!$B$4:$B$2000&gt;=D$4)*('Diário 2º PA'!$B$4:$B$2000&lt;=EOMONTH(D$4,0))*('Diário 2º PA'!$F$4:$F$2000)*(IF(Resumo!$Q$5="",1,'Diário 2º PA'!$O$4:$O$2000=Resumo!$Q$5)))
+SUMPRODUCT(('Diário 3º PA'!$E$4:$E$2000='Analítico Cx.'!$B71)*('Diário 3º PA'!$B$4:$B$2000&gt;=D$4)*('Diário 3º PA'!$B$4:$B$2000&lt;=EOMONTH(D$4,0))*('Diário 3º PA'!$F$4:$F$2000)*(IF(Resumo!$Q$5="",1,'Diário 3º PA'!$O$4:$O$2000=Resumo!$Q$5)))
+SUMPRODUCT(('Diário 4º PA'!$E$4:$E$2000='Analítico Cx.'!$B71)*('Diário 4º PA'!$B$4:$B$2000&gt;=D$4)*('Diário 4º PA'!$B$4:$B$2000&lt;=EOMONTH(D$4,0))*('Diário 4º PA'!$F$4:$F$2000)*(IF(Resumo!$Q$5="",1,'Diário 4º PA'!$O$4:$O$2000=Resumo!$Q$5)))</f>
        <v>314.67</v>
      </c>
      <c r="E71" s="199">
        <f t="array" ref="E71">SUMPRODUCT(('Diário 1º PA'!$E$4:$E$2977='Analítico Cx.'!$B71)*('Diário 1º PA'!$B$4:$B$2977&gt;=E$4)*('Diário 1º PA'!$B$4:$B$2977&lt;=EOMONTH(E$4,0))*('Diário 1º PA'!$F$4:$F$2977)*(IF(Resumo!$Q$5="",1,'Diário 1º PA'!$O$4:$O$2977=Resumo!$Q$5)))
+SUMPRODUCT(('Diário 2º PA'!$E$4:$E$2000='Analítico Cx.'!$B71)*('Diário 2º PA'!$B$4:$B$2000&gt;=E$4)*('Diário 2º PA'!$B$4:$B$2000&lt;=EOMONTH(E$4,0))*('Diário 2º PA'!$F$4:$F$2000)*(IF(Resumo!$Q$5="",1,'Diário 2º PA'!$O$4:$O$2000=Resumo!$Q$5)))
+SUMPRODUCT(('Diário 3º PA'!$E$4:$E$2000='Analítico Cx.'!$B71)*('Diário 3º PA'!$B$4:$B$2000&gt;=E$4)*('Diário 3º PA'!$B$4:$B$2000&lt;=EOMONTH(E$4,0))*('Diário 3º PA'!$F$4:$F$2000)*(IF(Resumo!$Q$5="",1,'Diário 3º PA'!$O$4:$O$2000=Resumo!$Q$5)))
+SUMPRODUCT(('Diário 4º PA'!$E$4:$E$2000='Analítico Cx.'!$B71)*('Diário 4º PA'!$B$4:$B$2000&gt;=E$4)*('Diário 4º PA'!$B$4:$B$2000&lt;=EOMONTH(E$4,0))*('Diário 4º PA'!$F$4:$F$2000)*(IF(Resumo!$Q$5="",1,'Diário 4º PA'!$O$4:$O$2000=Resumo!$Q$5)))</f>
        <v>6521.8</v>
      </c>
      <c r="F71" s="199">
        <f t="array" ref="F71">SUMPRODUCT(('Diário 1º PA'!$E$4:$E$2977='Analítico Cx.'!$B71)*('Diário 1º PA'!$B$4:$B$2977&gt;=F$4)*('Diário 1º PA'!$B$4:$B$2977&lt;=EOMONTH(F$4,0))*('Diário 1º PA'!$F$4:$F$2977)*(IF(Resumo!$Q$5="",1,'Diário 1º PA'!$O$4:$O$2977=Resumo!$Q$5)))
+SUMPRODUCT(('Diário 2º PA'!$E$4:$E$2000='Analítico Cx.'!$B71)*('Diário 2º PA'!$B$4:$B$2000&gt;=F$4)*('Diário 2º PA'!$B$4:$B$2000&lt;=EOMONTH(F$4,0))*('Diário 2º PA'!$F$4:$F$2000)*(IF(Resumo!$Q$5="",1,'Diário 2º PA'!$O$4:$O$2000=Resumo!$Q$5)))
+SUMPRODUCT(('Diário 3º PA'!$E$4:$E$2000='Analítico Cx.'!$B71)*('Diário 3º PA'!$B$4:$B$2000&gt;=F$4)*('Diário 3º PA'!$B$4:$B$2000&lt;=EOMONTH(F$4,0))*('Diário 3º PA'!$F$4:$F$2000)*(IF(Resumo!$Q$5="",1,'Diário 3º PA'!$O$4:$O$2000=Resumo!$Q$5)))
+SUMPRODUCT(('Diário 4º PA'!$E$4:$E$2000='Analítico Cx.'!$B71)*('Diário 4º PA'!$B$4:$B$2000&gt;=F$4)*('Diário 4º PA'!$B$4:$B$2000&lt;=EOMONTH(F$4,0))*('Diário 4º PA'!$F$4:$F$2000)*(IF(Resumo!$Q$5="",1,'Diário 4º PA'!$O$4:$O$2000=Resumo!$Q$5)))</f>
        <v>0</v>
      </c>
      <c r="G71" s="199">
        <f t="array" ref="G71">SUMPRODUCT(('Diário 1º PA'!$E$4:$E$2977='Analítico Cx.'!$B71)*('Diário 1º PA'!$B$4:$B$2977&gt;=G$4)*('Diário 1º PA'!$B$4:$B$2977&lt;=EOMONTH(G$4,0))*('Diário 1º PA'!$F$4:$F$2977)*(IF(Resumo!$Q$5="",1,'Diário 1º PA'!$O$4:$O$2977=Resumo!$Q$5)))
+SUMPRODUCT(('Diário 2º PA'!$E$4:$E$2000='Analítico Cx.'!$B71)*('Diário 2º PA'!$B$4:$B$2000&gt;=G$4)*('Diário 2º PA'!$B$4:$B$2000&lt;=EOMONTH(G$4,0))*('Diário 2º PA'!$F$4:$F$2000)*(IF(Resumo!$Q$5="",1,'Diário 2º PA'!$O$4:$O$2000=Resumo!$Q$5)))
+SUMPRODUCT(('Diário 3º PA'!$E$4:$E$2000='Analítico Cx.'!$B71)*('Diário 3º PA'!$B$4:$B$2000&gt;=G$4)*('Diário 3º PA'!$B$4:$B$2000&lt;=EOMONTH(G$4,0))*('Diário 3º PA'!$F$4:$F$2000)*(IF(Resumo!$Q$5="",1,'Diário 3º PA'!$O$4:$O$2000=Resumo!$Q$5)))
+SUMPRODUCT(('Diário 4º PA'!$E$4:$E$2000='Analítico Cx.'!$B71)*('Diário 4º PA'!$B$4:$B$2000&gt;=G$4)*('Diário 4º PA'!$B$4:$B$2000&lt;=EOMONTH(G$4,0))*('Diário 4º PA'!$F$4:$F$2000)*(IF(Resumo!$Q$5="",1,'Diário 4º PA'!$O$4:$O$2000=Resumo!$Q$5)))</f>
        <v>0</v>
      </c>
      <c r="H71" s="199">
        <f t="array" ref="H71">SUMPRODUCT(('Diário 1º PA'!$E$4:$E$2977='Analítico Cx.'!$B71)*('Diário 1º PA'!$B$4:$B$2977&gt;=H$4)*('Diário 1º PA'!$B$4:$B$2977&lt;=EOMONTH(H$4,0))*('Diário 1º PA'!$F$4:$F$2977)*(IF(Resumo!$Q$5="",1,'Diário 1º PA'!$O$4:$O$2977=Resumo!$Q$5)))
+SUMPRODUCT(('Diário 2º PA'!$E$4:$E$2000='Analítico Cx.'!$B71)*('Diário 2º PA'!$B$4:$B$2000&gt;=H$4)*('Diário 2º PA'!$B$4:$B$2000&lt;=EOMONTH(H$4,0))*('Diário 2º PA'!$F$4:$F$2000)*(IF(Resumo!$Q$5="",1,'Diário 2º PA'!$O$4:$O$2000=Resumo!$Q$5)))
+SUMPRODUCT(('Diário 3º PA'!$E$4:$E$2000='Analítico Cx.'!$B71)*('Diário 3º PA'!$B$4:$B$2000&gt;=H$4)*('Diário 3º PA'!$B$4:$B$2000&lt;=EOMONTH(H$4,0))*('Diário 3º PA'!$F$4:$F$2000)*(IF(Resumo!$Q$5="",1,'Diário 3º PA'!$O$4:$O$2000=Resumo!$Q$5)))
+SUMPRODUCT(('Diário 4º PA'!$E$4:$E$2000='Analítico Cx.'!$B71)*('Diário 4º PA'!$B$4:$B$2000&gt;=H$4)*('Diário 4º PA'!$B$4:$B$2000&lt;=EOMONTH(H$4,0))*('Diário 4º PA'!$F$4:$F$2000)*(IF(Resumo!$Q$5="",1,'Diário 4º PA'!$O$4:$O$2000=Resumo!$Q$5)))</f>
        <v>0</v>
      </c>
      <c r="I71" s="199">
        <f t="array" ref="I71">SUMPRODUCT(('Diário 1º PA'!$E$4:$E$2977='Analítico Cx.'!$B71)*('Diário 1º PA'!$B$4:$B$2977&gt;=I$4)*('Diário 1º PA'!$B$4:$B$2977&lt;=EOMONTH(I$4,0))*('Diário 1º PA'!$F$4:$F$2977)*(IF(Resumo!$Q$5="",1,'Diário 1º PA'!$O$4:$O$2977=Resumo!$Q$5)))
+SUMPRODUCT(('Diário 2º PA'!$E$4:$E$2000='Analítico Cx.'!$B71)*('Diário 2º PA'!$B$4:$B$2000&gt;=I$4)*('Diário 2º PA'!$B$4:$B$2000&lt;=EOMONTH(I$4,0))*('Diário 2º PA'!$F$4:$F$2000)*(IF(Resumo!$Q$5="",1,'Diário 2º PA'!$O$4:$O$2000=Resumo!$Q$5)))
+SUMPRODUCT(('Diário 3º PA'!$E$4:$E$2000='Analítico Cx.'!$B71)*('Diário 3º PA'!$B$4:$B$2000&gt;=I$4)*('Diário 3º PA'!$B$4:$B$2000&lt;=EOMONTH(I$4,0))*('Diário 3º PA'!$F$4:$F$2000)*(IF(Resumo!$Q$5="",1,'Diário 3º PA'!$O$4:$O$2000=Resumo!$Q$5)))
+SUMPRODUCT(('Diário 4º PA'!$E$4:$E$2000='Analítico Cx.'!$B71)*('Diário 4º PA'!$B$4:$B$2000&gt;=I$4)*('Diário 4º PA'!$B$4:$B$2000&lt;=EOMONTH(I$4,0))*('Diário 4º PA'!$F$4:$F$2000)*(IF(Resumo!$Q$5="",1,'Diário 4º PA'!$O$4:$O$2000=Resumo!$Q$5)))</f>
        <v>0</v>
      </c>
      <c r="J71" s="199">
        <f t="array" ref="J71">SUMPRODUCT(('Diário 1º PA'!$E$4:$E$2977='Analítico Cx.'!$B71)*('Diário 1º PA'!$B$4:$B$2977&gt;=J$4)*('Diário 1º PA'!$B$4:$B$2977&lt;=EOMONTH(J$4,0))*('Diário 1º PA'!$F$4:$F$2977)*(IF(Resumo!$Q$5="",1,'Diário 1º PA'!$O$4:$O$2977=Resumo!$Q$5)))
+SUMPRODUCT(('Diário 2º PA'!$E$4:$E$2000='Analítico Cx.'!$B71)*('Diário 2º PA'!$B$4:$B$2000&gt;=J$4)*('Diário 2º PA'!$B$4:$B$2000&lt;=EOMONTH(J$4,0))*('Diário 2º PA'!$F$4:$F$2000)*(IF(Resumo!$Q$5="",1,'Diário 2º PA'!$O$4:$O$2000=Resumo!$Q$5)))
+SUMPRODUCT(('Diário 3º PA'!$E$4:$E$2000='Analítico Cx.'!$B71)*('Diário 3º PA'!$B$4:$B$2000&gt;=J$4)*('Diário 3º PA'!$B$4:$B$2000&lt;=EOMONTH(J$4,0))*('Diário 3º PA'!$F$4:$F$2000)*(IF(Resumo!$Q$5="",1,'Diário 3º PA'!$O$4:$O$2000=Resumo!$Q$5)))
+SUMPRODUCT(('Diário 4º PA'!$E$4:$E$2000='Analítico Cx.'!$B71)*('Diário 4º PA'!$B$4:$B$2000&gt;=J$4)*('Diário 4º PA'!$B$4:$B$2000&lt;=EOMONTH(J$4,0))*('Diário 4º PA'!$F$4:$F$2000)*(IF(Resumo!$Q$5="",1,'Diário 4º PA'!$O$4:$O$2000=Resumo!$Q$5)))</f>
        <v>0</v>
      </c>
      <c r="K71" s="199">
        <f t="array" ref="K71">SUMPRODUCT(('Diário 1º PA'!$E$4:$E$2977='Analítico Cx.'!$B71)*('Diário 1º PA'!$B$4:$B$2977&gt;=K$4)*('Diário 1º PA'!$B$4:$B$2977&lt;=EOMONTH(K$4,0))*('Diário 1º PA'!$F$4:$F$2977)*(IF(Resumo!$Q$5="",1,'Diário 1º PA'!$O$4:$O$2977=Resumo!$Q$5)))
+SUMPRODUCT(('Diário 2º PA'!$E$4:$E$2000='Analítico Cx.'!$B71)*('Diário 2º PA'!$B$4:$B$2000&gt;=K$4)*('Diário 2º PA'!$B$4:$B$2000&lt;=EOMONTH(K$4,0))*('Diário 2º PA'!$F$4:$F$2000)*(IF(Resumo!$Q$5="",1,'Diário 2º PA'!$O$4:$O$2000=Resumo!$Q$5)))
+SUMPRODUCT(('Diário 3º PA'!$E$4:$E$2000='Analítico Cx.'!$B71)*('Diário 3º PA'!$B$4:$B$2000&gt;=K$4)*('Diário 3º PA'!$B$4:$B$2000&lt;=EOMONTH(K$4,0))*('Diário 3º PA'!$F$4:$F$2000)*(IF(Resumo!$Q$5="",1,'Diário 3º PA'!$O$4:$O$2000=Resumo!$Q$5)))
+SUMPRODUCT(('Diário 4º PA'!$E$4:$E$2000='Analítico Cx.'!$B71)*('Diário 4º PA'!$B$4:$B$2000&gt;=K$4)*('Diário 4º PA'!$B$4:$B$2000&lt;=EOMONTH(K$4,0))*('Diário 4º PA'!$F$4:$F$2000)*(IF(Resumo!$Q$5="",1,'Diário 4º PA'!$O$4:$O$2000=Resumo!$Q$5)))</f>
        <v>0</v>
      </c>
      <c r="L71" s="199">
        <f t="array" ref="L71">SUMPRODUCT(('Diário 1º PA'!$E$4:$E$2977='Analítico Cx.'!$B71)*('Diário 1º PA'!$B$4:$B$2977&gt;=L$4)*('Diário 1º PA'!$B$4:$B$2977&lt;=EOMONTH(L$4,0))*('Diário 1º PA'!$F$4:$F$2977)*(IF(Resumo!$Q$5="",1,'Diário 1º PA'!$O$4:$O$2977=Resumo!$Q$5)))
+SUMPRODUCT(('Diário 2º PA'!$E$4:$E$2000='Analítico Cx.'!$B71)*('Diário 2º PA'!$B$4:$B$2000&gt;=L$4)*('Diário 2º PA'!$B$4:$B$2000&lt;=EOMONTH(L$4,0))*('Diário 2º PA'!$F$4:$F$2000)*(IF(Resumo!$Q$5="",1,'Diário 2º PA'!$O$4:$O$2000=Resumo!$Q$5)))
+SUMPRODUCT(('Diário 3º PA'!$E$4:$E$2000='Analítico Cx.'!$B71)*('Diário 3º PA'!$B$4:$B$2000&gt;=L$4)*('Diário 3º PA'!$B$4:$B$2000&lt;=EOMONTH(L$4,0))*('Diário 3º PA'!$F$4:$F$2000)*(IF(Resumo!$Q$5="",1,'Diário 3º PA'!$O$4:$O$2000=Resumo!$Q$5)))
+SUMPRODUCT(('Diário 4º PA'!$E$4:$E$2000='Analítico Cx.'!$B71)*('Diário 4º PA'!$B$4:$B$2000&gt;=L$4)*('Diário 4º PA'!$B$4:$B$2000&lt;=EOMONTH(L$4,0))*('Diário 4º PA'!$F$4:$F$2000)*(IF(Resumo!$Q$5="",1,'Diário 4º PA'!$O$4:$O$2000=Resumo!$Q$5)))</f>
        <v>0</v>
      </c>
      <c r="M71" s="199">
        <f t="array" ref="M71">SUMPRODUCT(('Diário 1º PA'!$E$4:$E$2977='Analítico Cx.'!$B71)*('Diário 1º PA'!$B$4:$B$2977&gt;=M$4)*('Diário 1º PA'!$B$4:$B$2977&lt;=EOMONTH(M$4,0))*('Diário 1º PA'!$F$4:$F$2977)*(IF(Resumo!$Q$5="",1,'Diário 1º PA'!$O$4:$O$2977=Resumo!$Q$5)))
+SUMPRODUCT(('Diário 2º PA'!$E$4:$E$2000='Analítico Cx.'!$B71)*('Diário 2º PA'!$B$4:$B$2000&gt;=M$4)*('Diário 2º PA'!$B$4:$B$2000&lt;=EOMONTH(M$4,0))*('Diário 2º PA'!$F$4:$F$2000)*(IF(Resumo!$Q$5="",1,'Diário 2º PA'!$O$4:$O$2000=Resumo!$Q$5)))
+SUMPRODUCT(('Diário 3º PA'!$E$4:$E$2000='Analítico Cx.'!$B71)*('Diário 3º PA'!$B$4:$B$2000&gt;=M$4)*('Diário 3º PA'!$B$4:$B$2000&lt;=EOMONTH(M$4,0))*('Diário 3º PA'!$F$4:$F$2000)*(IF(Resumo!$Q$5="",1,'Diário 3º PA'!$O$4:$O$2000=Resumo!$Q$5)))
+SUMPRODUCT(('Diário 4º PA'!$E$4:$E$2000='Analítico Cx.'!$B71)*('Diário 4º PA'!$B$4:$B$2000&gt;=M$4)*('Diário 4º PA'!$B$4:$B$2000&lt;=EOMONTH(M$4,0))*('Diário 4º PA'!$F$4:$F$2000)*(IF(Resumo!$Q$5="",1,'Diário 4º PA'!$O$4:$O$2000=Resumo!$Q$5)))</f>
        <v>0</v>
      </c>
      <c r="N71" s="199">
        <f t="array" ref="N71">SUMPRODUCT(('Diário 1º PA'!$E$4:$E$2977='Analítico Cx.'!$B71)*('Diário 1º PA'!$B$4:$B$2977&gt;=N$4)*('Diário 1º PA'!$B$4:$B$2977&lt;=EOMONTH(N$4,0))*('Diário 1º PA'!$F$4:$F$2977)*(IF(Resumo!$Q$5="",1,'Diário 1º PA'!$O$4:$O$2977=Resumo!$Q$5)))
+SUMPRODUCT(('Diário 2º PA'!$E$4:$E$2000='Analítico Cx.'!$B71)*('Diário 2º PA'!$B$4:$B$2000&gt;=N$4)*('Diário 2º PA'!$B$4:$B$2000&lt;=EOMONTH(N$4,0))*('Diário 2º PA'!$F$4:$F$2000)*(IF(Resumo!$Q$5="",1,'Diário 2º PA'!$O$4:$O$2000=Resumo!$Q$5)))
+SUMPRODUCT(('Diário 3º PA'!$E$4:$E$2000='Analítico Cx.'!$B71)*('Diário 3º PA'!$B$4:$B$2000&gt;=N$4)*('Diário 3º PA'!$B$4:$B$2000&lt;=EOMONTH(N$4,0))*('Diário 3º PA'!$F$4:$F$2000)*(IF(Resumo!$Q$5="",1,'Diário 3º PA'!$O$4:$O$2000=Resumo!$Q$5)))
+SUMPRODUCT(('Diário 4º PA'!$E$4:$E$2000='Analítico Cx.'!$B71)*('Diário 4º PA'!$B$4:$B$2000&gt;=N$4)*('Diário 4º PA'!$B$4:$B$2000&lt;=EOMONTH(N$4,0))*('Diário 4º PA'!$F$4:$F$2000)*(IF(Resumo!$Q$5="",1,'Diário 4º PA'!$O$4:$O$2000=Resumo!$Q$5)))</f>
        <v>0</v>
      </c>
      <c r="O71" s="200">
        <f t="shared" si="13"/>
        <v>13362.369999999999</v>
      </c>
      <c r="P71" s="201">
        <f t="shared" si="14"/>
        <v>2.8274928985224743E-3</v>
      </c>
      <c r="Q71" s="174"/>
      <c r="R71" s="174"/>
      <c r="S71" s="174"/>
      <c r="T71" s="174"/>
      <c r="U71" s="174"/>
      <c r="V71" s="174"/>
      <c r="W71" s="174"/>
      <c r="X71" s="174"/>
      <c r="Y71" s="174"/>
      <c r="Z71" s="174"/>
    </row>
    <row r="72" spans="1:26" ht="23.25" customHeight="1" x14ac:dyDescent="0.2">
      <c r="A72" s="220" t="s">
        <v>243</v>
      </c>
      <c r="B72" s="84" t="s">
        <v>244</v>
      </c>
      <c r="C72" s="199">
        <f t="array" ref="C72">SUMPRODUCT(('Diário 1º PA'!$E$4:$E$2977='Analítico Cx.'!$B72)*('Diário 1º PA'!$B$4:$B$2977&gt;=C$4)*('Diário 1º PA'!$B$4:$B$2977&lt;=EOMONTH(C$4,0))*('Diário 1º PA'!$F$4:$F$2977)*(IF(Resumo!$Q$5="",1,'Diário 1º PA'!$O$4:$O$2977=Resumo!$Q$5)))
+SUMPRODUCT(('Diário 2º PA'!$E$4:$E$2000='Analítico Cx.'!$B72)*('Diário 2º PA'!$B$4:$B$2000&gt;=C$4)*('Diário 2º PA'!$B$4:$B$2000&lt;=EOMONTH(C$4,0))*('Diário 2º PA'!$F$4:$F$2000)*(IF(Resumo!$Q$5="",1,'Diário 2º PA'!$O$4:$O$2000=Resumo!$Q$5)))
+SUMPRODUCT(('Diário 3º PA'!$E$4:$E$2000='Analítico Cx.'!$B72)*('Diário 3º PA'!$B$4:$B$2000&gt;=C$4)*('Diário 3º PA'!$B$4:$B$2000&lt;=EOMONTH(C$4,0))*('Diário 3º PA'!$F$4:$F$2000)*(IF(Resumo!$Q$5="",1,'Diário 3º PA'!$O$4:$O$2000=Resumo!$Q$5)))
+SUMPRODUCT(('Diário 4º PA'!$E$4:$E$2000='Analítico Cx.'!$B72)*('Diário 4º PA'!$B$4:$B$2000&gt;=C$4)*('Diário 4º PA'!$B$4:$B$2000&lt;=EOMONTH(C$4,0))*('Diário 4º PA'!$F$4:$F$2000)*(IF(Resumo!$Q$5="",1,'Diário 4º PA'!$O$4:$O$2000=Resumo!$Q$5)))</f>
        <v>1700</v>
      </c>
      <c r="D72" s="199">
        <f t="array" ref="D72">SUMPRODUCT(('Diário 1º PA'!$E$4:$E$2977='Analítico Cx.'!$B72)*('Diário 1º PA'!$B$4:$B$2977&gt;=D$4)*('Diário 1º PA'!$B$4:$B$2977&lt;=EOMONTH(D$4,0))*('Diário 1º PA'!$F$4:$F$2977)*(IF(Resumo!$Q$5="",1,'Diário 1º PA'!$O$4:$O$2977=Resumo!$Q$5)))
+SUMPRODUCT(('Diário 2º PA'!$E$4:$E$2000='Analítico Cx.'!$B72)*('Diário 2º PA'!$B$4:$B$2000&gt;=D$4)*('Diário 2º PA'!$B$4:$B$2000&lt;=EOMONTH(D$4,0))*('Diário 2º PA'!$F$4:$F$2000)*(IF(Resumo!$Q$5="",1,'Diário 2º PA'!$O$4:$O$2000=Resumo!$Q$5)))
+SUMPRODUCT(('Diário 3º PA'!$E$4:$E$2000='Analítico Cx.'!$B72)*('Diário 3º PA'!$B$4:$B$2000&gt;=D$4)*('Diário 3º PA'!$B$4:$B$2000&lt;=EOMONTH(D$4,0))*('Diário 3º PA'!$F$4:$F$2000)*(IF(Resumo!$Q$5="",1,'Diário 3º PA'!$O$4:$O$2000=Resumo!$Q$5)))
+SUMPRODUCT(('Diário 4º PA'!$E$4:$E$2000='Analítico Cx.'!$B72)*('Diário 4º PA'!$B$4:$B$2000&gt;=D$4)*('Diário 4º PA'!$B$4:$B$2000&lt;=EOMONTH(D$4,0))*('Diário 4º PA'!$F$4:$F$2000)*(IF(Resumo!$Q$5="",1,'Diário 4º PA'!$O$4:$O$2000=Resumo!$Q$5)))</f>
        <v>1700</v>
      </c>
      <c r="E72" s="199">
        <f t="array" ref="E72">SUMPRODUCT(('Diário 1º PA'!$E$4:$E$2977='Analítico Cx.'!$B72)*('Diário 1º PA'!$B$4:$B$2977&gt;=E$4)*('Diário 1º PA'!$B$4:$B$2977&lt;=EOMONTH(E$4,0))*('Diário 1º PA'!$F$4:$F$2977)*(IF(Resumo!$Q$5="",1,'Diário 1º PA'!$O$4:$O$2977=Resumo!$Q$5)))
+SUMPRODUCT(('Diário 2º PA'!$E$4:$E$2000='Analítico Cx.'!$B72)*('Diário 2º PA'!$B$4:$B$2000&gt;=E$4)*('Diário 2º PA'!$B$4:$B$2000&lt;=EOMONTH(E$4,0))*('Diário 2º PA'!$F$4:$F$2000)*(IF(Resumo!$Q$5="",1,'Diário 2º PA'!$O$4:$O$2000=Resumo!$Q$5)))
+SUMPRODUCT(('Diário 3º PA'!$E$4:$E$2000='Analítico Cx.'!$B72)*('Diário 3º PA'!$B$4:$B$2000&gt;=E$4)*('Diário 3º PA'!$B$4:$B$2000&lt;=EOMONTH(E$4,0))*('Diário 3º PA'!$F$4:$F$2000)*(IF(Resumo!$Q$5="",1,'Diário 3º PA'!$O$4:$O$2000=Resumo!$Q$5)))
+SUMPRODUCT(('Diário 4º PA'!$E$4:$E$2000='Analítico Cx.'!$B72)*('Diário 4º PA'!$B$4:$B$2000&gt;=E$4)*('Diário 4º PA'!$B$4:$B$2000&lt;=EOMONTH(E$4,0))*('Diário 4º PA'!$F$4:$F$2000)*(IF(Resumo!$Q$5="",1,'Diário 4º PA'!$O$4:$O$2000=Resumo!$Q$5)))</f>
        <v>1700</v>
      </c>
      <c r="F72" s="199">
        <f t="array" ref="F72">SUMPRODUCT(('Diário 1º PA'!$E$4:$E$2977='Analítico Cx.'!$B72)*('Diário 1º PA'!$B$4:$B$2977&gt;=F$4)*('Diário 1º PA'!$B$4:$B$2977&lt;=EOMONTH(F$4,0))*('Diário 1º PA'!$F$4:$F$2977)*(IF(Resumo!$Q$5="",1,'Diário 1º PA'!$O$4:$O$2977=Resumo!$Q$5)))
+SUMPRODUCT(('Diário 2º PA'!$E$4:$E$2000='Analítico Cx.'!$B72)*('Diário 2º PA'!$B$4:$B$2000&gt;=F$4)*('Diário 2º PA'!$B$4:$B$2000&lt;=EOMONTH(F$4,0))*('Diário 2º PA'!$F$4:$F$2000)*(IF(Resumo!$Q$5="",1,'Diário 2º PA'!$O$4:$O$2000=Resumo!$Q$5)))
+SUMPRODUCT(('Diário 3º PA'!$E$4:$E$2000='Analítico Cx.'!$B72)*('Diário 3º PA'!$B$4:$B$2000&gt;=F$4)*('Diário 3º PA'!$B$4:$B$2000&lt;=EOMONTH(F$4,0))*('Diário 3º PA'!$F$4:$F$2000)*(IF(Resumo!$Q$5="",1,'Diário 3º PA'!$O$4:$O$2000=Resumo!$Q$5)))
+SUMPRODUCT(('Diário 4º PA'!$E$4:$E$2000='Analítico Cx.'!$B72)*('Diário 4º PA'!$B$4:$B$2000&gt;=F$4)*('Diário 4º PA'!$B$4:$B$2000&lt;=EOMONTH(F$4,0))*('Diário 4º PA'!$F$4:$F$2000)*(IF(Resumo!$Q$5="",1,'Diário 4º PA'!$O$4:$O$2000=Resumo!$Q$5)))</f>
        <v>0</v>
      </c>
      <c r="G72" s="199">
        <f t="array" ref="G72">SUMPRODUCT(('Diário 1º PA'!$E$4:$E$2977='Analítico Cx.'!$B72)*('Diário 1º PA'!$B$4:$B$2977&gt;=G$4)*('Diário 1º PA'!$B$4:$B$2977&lt;=EOMONTH(G$4,0))*('Diário 1º PA'!$F$4:$F$2977)*(IF(Resumo!$Q$5="",1,'Diário 1º PA'!$O$4:$O$2977=Resumo!$Q$5)))
+SUMPRODUCT(('Diário 2º PA'!$E$4:$E$2000='Analítico Cx.'!$B72)*('Diário 2º PA'!$B$4:$B$2000&gt;=G$4)*('Diário 2º PA'!$B$4:$B$2000&lt;=EOMONTH(G$4,0))*('Diário 2º PA'!$F$4:$F$2000)*(IF(Resumo!$Q$5="",1,'Diário 2º PA'!$O$4:$O$2000=Resumo!$Q$5)))
+SUMPRODUCT(('Diário 3º PA'!$E$4:$E$2000='Analítico Cx.'!$B72)*('Diário 3º PA'!$B$4:$B$2000&gt;=G$4)*('Diário 3º PA'!$B$4:$B$2000&lt;=EOMONTH(G$4,0))*('Diário 3º PA'!$F$4:$F$2000)*(IF(Resumo!$Q$5="",1,'Diário 3º PA'!$O$4:$O$2000=Resumo!$Q$5)))
+SUMPRODUCT(('Diário 4º PA'!$E$4:$E$2000='Analítico Cx.'!$B72)*('Diário 4º PA'!$B$4:$B$2000&gt;=G$4)*('Diário 4º PA'!$B$4:$B$2000&lt;=EOMONTH(G$4,0))*('Diário 4º PA'!$F$4:$F$2000)*(IF(Resumo!$Q$5="",1,'Diário 4º PA'!$O$4:$O$2000=Resumo!$Q$5)))</f>
        <v>0</v>
      </c>
      <c r="H72" s="199">
        <f t="array" ref="H72">SUMPRODUCT(('Diário 1º PA'!$E$4:$E$2977='Analítico Cx.'!$B72)*('Diário 1º PA'!$B$4:$B$2977&gt;=H$4)*('Diário 1º PA'!$B$4:$B$2977&lt;=EOMONTH(H$4,0))*('Diário 1º PA'!$F$4:$F$2977)*(IF(Resumo!$Q$5="",1,'Diário 1º PA'!$O$4:$O$2977=Resumo!$Q$5)))
+SUMPRODUCT(('Diário 2º PA'!$E$4:$E$2000='Analítico Cx.'!$B72)*('Diário 2º PA'!$B$4:$B$2000&gt;=H$4)*('Diário 2º PA'!$B$4:$B$2000&lt;=EOMONTH(H$4,0))*('Diário 2º PA'!$F$4:$F$2000)*(IF(Resumo!$Q$5="",1,'Diário 2º PA'!$O$4:$O$2000=Resumo!$Q$5)))
+SUMPRODUCT(('Diário 3º PA'!$E$4:$E$2000='Analítico Cx.'!$B72)*('Diário 3º PA'!$B$4:$B$2000&gt;=H$4)*('Diário 3º PA'!$B$4:$B$2000&lt;=EOMONTH(H$4,0))*('Diário 3º PA'!$F$4:$F$2000)*(IF(Resumo!$Q$5="",1,'Diário 3º PA'!$O$4:$O$2000=Resumo!$Q$5)))
+SUMPRODUCT(('Diário 4º PA'!$E$4:$E$2000='Analítico Cx.'!$B72)*('Diário 4º PA'!$B$4:$B$2000&gt;=H$4)*('Diário 4º PA'!$B$4:$B$2000&lt;=EOMONTH(H$4,0))*('Diário 4º PA'!$F$4:$F$2000)*(IF(Resumo!$Q$5="",1,'Diário 4º PA'!$O$4:$O$2000=Resumo!$Q$5)))</f>
        <v>0</v>
      </c>
      <c r="I72" s="199">
        <f t="array" ref="I72">SUMPRODUCT(('Diário 1º PA'!$E$4:$E$2977='Analítico Cx.'!$B72)*('Diário 1º PA'!$B$4:$B$2977&gt;=I$4)*('Diário 1º PA'!$B$4:$B$2977&lt;=EOMONTH(I$4,0))*('Diário 1º PA'!$F$4:$F$2977)*(IF(Resumo!$Q$5="",1,'Diário 1º PA'!$O$4:$O$2977=Resumo!$Q$5)))
+SUMPRODUCT(('Diário 2º PA'!$E$4:$E$2000='Analítico Cx.'!$B72)*('Diário 2º PA'!$B$4:$B$2000&gt;=I$4)*('Diário 2º PA'!$B$4:$B$2000&lt;=EOMONTH(I$4,0))*('Diário 2º PA'!$F$4:$F$2000)*(IF(Resumo!$Q$5="",1,'Diário 2º PA'!$O$4:$O$2000=Resumo!$Q$5)))
+SUMPRODUCT(('Diário 3º PA'!$E$4:$E$2000='Analítico Cx.'!$B72)*('Diário 3º PA'!$B$4:$B$2000&gt;=I$4)*('Diário 3º PA'!$B$4:$B$2000&lt;=EOMONTH(I$4,0))*('Diário 3º PA'!$F$4:$F$2000)*(IF(Resumo!$Q$5="",1,'Diário 3º PA'!$O$4:$O$2000=Resumo!$Q$5)))
+SUMPRODUCT(('Diário 4º PA'!$E$4:$E$2000='Analítico Cx.'!$B72)*('Diário 4º PA'!$B$4:$B$2000&gt;=I$4)*('Diário 4º PA'!$B$4:$B$2000&lt;=EOMONTH(I$4,0))*('Diário 4º PA'!$F$4:$F$2000)*(IF(Resumo!$Q$5="",1,'Diário 4º PA'!$O$4:$O$2000=Resumo!$Q$5)))</f>
        <v>0</v>
      </c>
      <c r="J72" s="199">
        <f t="array" ref="J72">SUMPRODUCT(('Diário 1º PA'!$E$4:$E$2977='Analítico Cx.'!$B72)*('Diário 1º PA'!$B$4:$B$2977&gt;=J$4)*('Diário 1º PA'!$B$4:$B$2977&lt;=EOMONTH(J$4,0))*('Diário 1º PA'!$F$4:$F$2977)*(IF(Resumo!$Q$5="",1,'Diário 1º PA'!$O$4:$O$2977=Resumo!$Q$5)))
+SUMPRODUCT(('Diário 2º PA'!$E$4:$E$2000='Analítico Cx.'!$B72)*('Diário 2º PA'!$B$4:$B$2000&gt;=J$4)*('Diário 2º PA'!$B$4:$B$2000&lt;=EOMONTH(J$4,0))*('Diário 2º PA'!$F$4:$F$2000)*(IF(Resumo!$Q$5="",1,'Diário 2º PA'!$O$4:$O$2000=Resumo!$Q$5)))
+SUMPRODUCT(('Diário 3º PA'!$E$4:$E$2000='Analítico Cx.'!$B72)*('Diário 3º PA'!$B$4:$B$2000&gt;=J$4)*('Diário 3º PA'!$B$4:$B$2000&lt;=EOMONTH(J$4,0))*('Diário 3º PA'!$F$4:$F$2000)*(IF(Resumo!$Q$5="",1,'Diário 3º PA'!$O$4:$O$2000=Resumo!$Q$5)))
+SUMPRODUCT(('Diário 4º PA'!$E$4:$E$2000='Analítico Cx.'!$B72)*('Diário 4º PA'!$B$4:$B$2000&gt;=J$4)*('Diário 4º PA'!$B$4:$B$2000&lt;=EOMONTH(J$4,0))*('Diário 4º PA'!$F$4:$F$2000)*(IF(Resumo!$Q$5="",1,'Diário 4º PA'!$O$4:$O$2000=Resumo!$Q$5)))</f>
        <v>0</v>
      </c>
      <c r="K72" s="199">
        <f t="array" ref="K72">SUMPRODUCT(('Diário 1º PA'!$E$4:$E$2977='Analítico Cx.'!$B72)*('Diário 1º PA'!$B$4:$B$2977&gt;=K$4)*('Diário 1º PA'!$B$4:$B$2977&lt;=EOMONTH(K$4,0))*('Diário 1º PA'!$F$4:$F$2977)*(IF(Resumo!$Q$5="",1,'Diário 1º PA'!$O$4:$O$2977=Resumo!$Q$5)))
+SUMPRODUCT(('Diário 2º PA'!$E$4:$E$2000='Analítico Cx.'!$B72)*('Diário 2º PA'!$B$4:$B$2000&gt;=K$4)*('Diário 2º PA'!$B$4:$B$2000&lt;=EOMONTH(K$4,0))*('Diário 2º PA'!$F$4:$F$2000)*(IF(Resumo!$Q$5="",1,'Diário 2º PA'!$O$4:$O$2000=Resumo!$Q$5)))
+SUMPRODUCT(('Diário 3º PA'!$E$4:$E$2000='Analítico Cx.'!$B72)*('Diário 3º PA'!$B$4:$B$2000&gt;=K$4)*('Diário 3º PA'!$B$4:$B$2000&lt;=EOMONTH(K$4,0))*('Diário 3º PA'!$F$4:$F$2000)*(IF(Resumo!$Q$5="",1,'Diário 3º PA'!$O$4:$O$2000=Resumo!$Q$5)))
+SUMPRODUCT(('Diário 4º PA'!$E$4:$E$2000='Analítico Cx.'!$B72)*('Diário 4º PA'!$B$4:$B$2000&gt;=K$4)*('Diário 4º PA'!$B$4:$B$2000&lt;=EOMONTH(K$4,0))*('Diário 4º PA'!$F$4:$F$2000)*(IF(Resumo!$Q$5="",1,'Diário 4º PA'!$O$4:$O$2000=Resumo!$Q$5)))</f>
        <v>0</v>
      </c>
      <c r="L72" s="199">
        <f t="array" ref="L72">SUMPRODUCT(('Diário 1º PA'!$E$4:$E$2977='Analítico Cx.'!$B72)*('Diário 1º PA'!$B$4:$B$2977&gt;=L$4)*('Diário 1º PA'!$B$4:$B$2977&lt;=EOMONTH(L$4,0))*('Diário 1º PA'!$F$4:$F$2977)*(IF(Resumo!$Q$5="",1,'Diário 1º PA'!$O$4:$O$2977=Resumo!$Q$5)))
+SUMPRODUCT(('Diário 2º PA'!$E$4:$E$2000='Analítico Cx.'!$B72)*('Diário 2º PA'!$B$4:$B$2000&gt;=L$4)*('Diário 2º PA'!$B$4:$B$2000&lt;=EOMONTH(L$4,0))*('Diário 2º PA'!$F$4:$F$2000)*(IF(Resumo!$Q$5="",1,'Diário 2º PA'!$O$4:$O$2000=Resumo!$Q$5)))
+SUMPRODUCT(('Diário 3º PA'!$E$4:$E$2000='Analítico Cx.'!$B72)*('Diário 3º PA'!$B$4:$B$2000&gt;=L$4)*('Diário 3º PA'!$B$4:$B$2000&lt;=EOMONTH(L$4,0))*('Diário 3º PA'!$F$4:$F$2000)*(IF(Resumo!$Q$5="",1,'Diário 3º PA'!$O$4:$O$2000=Resumo!$Q$5)))
+SUMPRODUCT(('Diário 4º PA'!$E$4:$E$2000='Analítico Cx.'!$B72)*('Diário 4º PA'!$B$4:$B$2000&gt;=L$4)*('Diário 4º PA'!$B$4:$B$2000&lt;=EOMONTH(L$4,0))*('Diário 4º PA'!$F$4:$F$2000)*(IF(Resumo!$Q$5="",1,'Diário 4º PA'!$O$4:$O$2000=Resumo!$Q$5)))</f>
        <v>0</v>
      </c>
      <c r="M72" s="199">
        <f t="array" ref="M72">SUMPRODUCT(('Diário 1º PA'!$E$4:$E$2977='Analítico Cx.'!$B72)*('Diário 1º PA'!$B$4:$B$2977&gt;=M$4)*('Diário 1º PA'!$B$4:$B$2977&lt;=EOMONTH(M$4,0))*('Diário 1º PA'!$F$4:$F$2977)*(IF(Resumo!$Q$5="",1,'Diário 1º PA'!$O$4:$O$2977=Resumo!$Q$5)))
+SUMPRODUCT(('Diário 2º PA'!$E$4:$E$2000='Analítico Cx.'!$B72)*('Diário 2º PA'!$B$4:$B$2000&gt;=M$4)*('Diário 2º PA'!$B$4:$B$2000&lt;=EOMONTH(M$4,0))*('Diário 2º PA'!$F$4:$F$2000)*(IF(Resumo!$Q$5="",1,'Diário 2º PA'!$O$4:$O$2000=Resumo!$Q$5)))
+SUMPRODUCT(('Diário 3º PA'!$E$4:$E$2000='Analítico Cx.'!$B72)*('Diário 3º PA'!$B$4:$B$2000&gt;=M$4)*('Diário 3º PA'!$B$4:$B$2000&lt;=EOMONTH(M$4,0))*('Diário 3º PA'!$F$4:$F$2000)*(IF(Resumo!$Q$5="",1,'Diário 3º PA'!$O$4:$O$2000=Resumo!$Q$5)))
+SUMPRODUCT(('Diário 4º PA'!$E$4:$E$2000='Analítico Cx.'!$B72)*('Diário 4º PA'!$B$4:$B$2000&gt;=M$4)*('Diário 4º PA'!$B$4:$B$2000&lt;=EOMONTH(M$4,0))*('Diário 4º PA'!$F$4:$F$2000)*(IF(Resumo!$Q$5="",1,'Diário 4º PA'!$O$4:$O$2000=Resumo!$Q$5)))</f>
        <v>0</v>
      </c>
      <c r="N72" s="199">
        <f t="array" ref="N72">SUMPRODUCT(('Diário 1º PA'!$E$4:$E$2977='Analítico Cx.'!$B72)*('Diário 1º PA'!$B$4:$B$2977&gt;=N$4)*('Diário 1º PA'!$B$4:$B$2977&lt;=EOMONTH(N$4,0))*('Diário 1º PA'!$F$4:$F$2977)*(IF(Resumo!$Q$5="",1,'Diário 1º PA'!$O$4:$O$2977=Resumo!$Q$5)))
+SUMPRODUCT(('Diário 2º PA'!$E$4:$E$2000='Analítico Cx.'!$B72)*('Diário 2º PA'!$B$4:$B$2000&gt;=N$4)*('Diário 2º PA'!$B$4:$B$2000&lt;=EOMONTH(N$4,0))*('Diário 2º PA'!$F$4:$F$2000)*(IF(Resumo!$Q$5="",1,'Diário 2º PA'!$O$4:$O$2000=Resumo!$Q$5)))
+SUMPRODUCT(('Diário 3º PA'!$E$4:$E$2000='Analítico Cx.'!$B72)*('Diário 3º PA'!$B$4:$B$2000&gt;=N$4)*('Diário 3º PA'!$B$4:$B$2000&lt;=EOMONTH(N$4,0))*('Diário 3º PA'!$F$4:$F$2000)*(IF(Resumo!$Q$5="",1,'Diário 3º PA'!$O$4:$O$2000=Resumo!$Q$5)))
+SUMPRODUCT(('Diário 4º PA'!$E$4:$E$2000='Analítico Cx.'!$B72)*('Diário 4º PA'!$B$4:$B$2000&gt;=N$4)*('Diário 4º PA'!$B$4:$B$2000&lt;=EOMONTH(N$4,0))*('Diário 4º PA'!$F$4:$F$2000)*(IF(Resumo!$Q$5="",1,'Diário 4º PA'!$O$4:$O$2000=Resumo!$Q$5)))</f>
        <v>0</v>
      </c>
      <c r="O72" s="200">
        <f t="shared" si="13"/>
        <v>5100</v>
      </c>
      <c r="P72" s="201">
        <f t="shared" si="14"/>
        <v>1.0791658801892643E-3</v>
      </c>
      <c r="Q72" s="174"/>
      <c r="R72" s="174"/>
      <c r="S72" s="174"/>
      <c r="T72" s="174"/>
      <c r="U72" s="174"/>
      <c r="V72" s="174"/>
      <c r="W72" s="174"/>
      <c r="X72" s="174"/>
      <c r="Y72" s="174"/>
      <c r="Z72" s="174"/>
    </row>
    <row r="73" spans="1:26" ht="23.25" customHeight="1" x14ac:dyDescent="0.2">
      <c r="A73" s="220" t="s">
        <v>245</v>
      </c>
      <c r="B73" s="84" t="s">
        <v>246</v>
      </c>
      <c r="C73" s="199">
        <f t="array" ref="C73">SUMPRODUCT(('Diário 1º PA'!$E$4:$E$2977='Analítico Cx.'!$B73)*('Diário 1º PA'!$B$4:$B$2977&gt;=C$4)*('Diário 1º PA'!$B$4:$B$2977&lt;=EOMONTH(C$4,0))*('Diário 1º PA'!$F$4:$F$2977)*(IF(Resumo!$Q$5="",1,'Diário 1º PA'!$O$4:$O$2977=Resumo!$Q$5)))
+SUMPRODUCT(('Diário 2º PA'!$E$4:$E$2000='Analítico Cx.'!$B73)*('Diário 2º PA'!$B$4:$B$2000&gt;=C$4)*('Diário 2º PA'!$B$4:$B$2000&lt;=EOMONTH(C$4,0))*('Diário 2º PA'!$F$4:$F$2000)*(IF(Resumo!$Q$5="",1,'Diário 2º PA'!$O$4:$O$2000=Resumo!$Q$5)))
+SUMPRODUCT(('Diário 3º PA'!$E$4:$E$2000='Analítico Cx.'!$B73)*('Diário 3º PA'!$B$4:$B$2000&gt;=C$4)*('Diário 3º PA'!$B$4:$B$2000&lt;=EOMONTH(C$4,0))*('Diário 3º PA'!$F$4:$F$2000)*(IF(Resumo!$Q$5="",1,'Diário 3º PA'!$O$4:$O$2000=Resumo!$Q$5)))
+SUMPRODUCT(('Diário 4º PA'!$E$4:$E$2000='Analítico Cx.'!$B73)*('Diário 4º PA'!$B$4:$B$2000&gt;=C$4)*('Diário 4º PA'!$B$4:$B$2000&lt;=EOMONTH(C$4,0))*('Diário 4º PA'!$F$4:$F$2000)*(IF(Resumo!$Q$5="",1,'Diário 4º PA'!$O$4:$O$2000=Resumo!$Q$5)))</f>
        <v>0</v>
      </c>
      <c r="D73" s="199">
        <f t="array" ref="D73">SUMPRODUCT(('Diário 1º PA'!$E$4:$E$2977='Analítico Cx.'!$B73)*('Diário 1º PA'!$B$4:$B$2977&gt;=D$4)*('Diário 1º PA'!$B$4:$B$2977&lt;=EOMONTH(D$4,0))*('Diário 1º PA'!$F$4:$F$2977)*(IF(Resumo!$Q$5="",1,'Diário 1º PA'!$O$4:$O$2977=Resumo!$Q$5)))
+SUMPRODUCT(('Diário 2º PA'!$E$4:$E$2000='Analítico Cx.'!$B73)*('Diário 2º PA'!$B$4:$B$2000&gt;=D$4)*('Diário 2º PA'!$B$4:$B$2000&lt;=EOMONTH(D$4,0))*('Diário 2º PA'!$F$4:$F$2000)*(IF(Resumo!$Q$5="",1,'Diário 2º PA'!$O$4:$O$2000=Resumo!$Q$5)))
+SUMPRODUCT(('Diário 3º PA'!$E$4:$E$2000='Analítico Cx.'!$B73)*('Diário 3º PA'!$B$4:$B$2000&gt;=D$4)*('Diário 3º PA'!$B$4:$B$2000&lt;=EOMONTH(D$4,0))*('Diário 3º PA'!$F$4:$F$2000)*(IF(Resumo!$Q$5="",1,'Diário 3º PA'!$O$4:$O$2000=Resumo!$Q$5)))
+SUMPRODUCT(('Diário 4º PA'!$E$4:$E$2000='Analítico Cx.'!$B73)*('Diário 4º PA'!$B$4:$B$2000&gt;=D$4)*('Diário 4º PA'!$B$4:$B$2000&lt;=EOMONTH(D$4,0))*('Diário 4º PA'!$F$4:$F$2000)*(IF(Resumo!$Q$5="",1,'Diário 4º PA'!$O$4:$O$2000=Resumo!$Q$5)))</f>
        <v>0</v>
      </c>
      <c r="E73" s="199">
        <f t="array" ref="E73">SUMPRODUCT(('Diário 1º PA'!$E$4:$E$2977='Analítico Cx.'!$B73)*('Diário 1º PA'!$B$4:$B$2977&gt;=E$4)*('Diário 1º PA'!$B$4:$B$2977&lt;=EOMONTH(E$4,0))*('Diário 1º PA'!$F$4:$F$2977)*(IF(Resumo!$Q$5="",1,'Diário 1º PA'!$O$4:$O$2977=Resumo!$Q$5)))
+SUMPRODUCT(('Diário 2º PA'!$E$4:$E$2000='Analítico Cx.'!$B73)*('Diário 2º PA'!$B$4:$B$2000&gt;=E$4)*('Diário 2º PA'!$B$4:$B$2000&lt;=EOMONTH(E$4,0))*('Diário 2º PA'!$F$4:$F$2000)*(IF(Resumo!$Q$5="",1,'Diário 2º PA'!$O$4:$O$2000=Resumo!$Q$5)))
+SUMPRODUCT(('Diário 3º PA'!$E$4:$E$2000='Analítico Cx.'!$B73)*('Diário 3º PA'!$B$4:$B$2000&gt;=E$4)*('Diário 3º PA'!$B$4:$B$2000&lt;=EOMONTH(E$4,0))*('Diário 3º PA'!$F$4:$F$2000)*(IF(Resumo!$Q$5="",1,'Diário 3º PA'!$O$4:$O$2000=Resumo!$Q$5)))
+SUMPRODUCT(('Diário 4º PA'!$E$4:$E$2000='Analítico Cx.'!$B73)*('Diário 4º PA'!$B$4:$B$2000&gt;=E$4)*('Diário 4º PA'!$B$4:$B$2000&lt;=EOMONTH(E$4,0))*('Diário 4º PA'!$F$4:$F$2000)*(IF(Resumo!$Q$5="",1,'Diário 4º PA'!$O$4:$O$2000=Resumo!$Q$5)))</f>
        <v>0</v>
      </c>
      <c r="F73" s="199">
        <f t="array" ref="F73">SUMPRODUCT(('Diário 1º PA'!$E$4:$E$2977='Analítico Cx.'!$B73)*('Diário 1º PA'!$B$4:$B$2977&gt;=F$4)*('Diário 1º PA'!$B$4:$B$2977&lt;=EOMONTH(F$4,0))*('Diário 1º PA'!$F$4:$F$2977)*(IF(Resumo!$Q$5="",1,'Diário 1º PA'!$O$4:$O$2977=Resumo!$Q$5)))
+SUMPRODUCT(('Diário 2º PA'!$E$4:$E$2000='Analítico Cx.'!$B73)*('Diário 2º PA'!$B$4:$B$2000&gt;=F$4)*('Diário 2º PA'!$B$4:$B$2000&lt;=EOMONTH(F$4,0))*('Diário 2º PA'!$F$4:$F$2000)*(IF(Resumo!$Q$5="",1,'Diário 2º PA'!$O$4:$O$2000=Resumo!$Q$5)))
+SUMPRODUCT(('Diário 3º PA'!$E$4:$E$2000='Analítico Cx.'!$B73)*('Diário 3º PA'!$B$4:$B$2000&gt;=F$4)*('Diário 3º PA'!$B$4:$B$2000&lt;=EOMONTH(F$4,0))*('Diário 3º PA'!$F$4:$F$2000)*(IF(Resumo!$Q$5="",1,'Diário 3º PA'!$O$4:$O$2000=Resumo!$Q$5)))
+SUMPRODUCT(('Diário 4º PA'!$E$4:$E$2000='Analítico Cx.'!$B73)*('Diário 4º PA'!$B$4:$B$2000&gt;=F$4)*('Diário 4º PA'!$B$4:$B$2000&lt;=EOMONTH(F$4,0))*('Diário 4º PA'!$F$4:$F$2000)*(IF(Resumo!$Q$5="",1,'Diário 4º PA'!$O$4:$O$2000=Resumo!$Q$5)))</f>
        <v>0</v>
      </c>
      <c r="G73" s="199">
        <f t="array" ref="G73">SUMPRODUCT(('Diário 1º PA'!$E$4:$E$2977='Analítico Cx.'!$B73)*('Diário 1º PA'!$B$4:$B$2977&gt;=G$4)*('Diário 1º PA'!$B$4:$B$2977&lt;=EOMONTH(G$4,0))*('Diário 1º PA'!$F$4:$F$2977)*(IF(Resumo!$Q$5="",1,'Diário 1º PA'!$O$4:$O$2977=Resumo!$Q$5)))
+SUMPRODUCT(('Diário 2º PA'!$E$4:$E$2000='Analítico Cx.'!$B73)*('Diário 2º PA'!$B$4:$B$2000&gt;=G$4)*('Diário 2º PA'!$B$4:$B$2000&lt;=EOMONTH(G$4,0))*('Diário 2º PA'!$F$4:$F$2000)*(IF(Resumo!$Q$5="",1,'Diário 2º PA'!$O$4:$O$2000=Resumo!$Q$5)))
+SUMPRODUCT(('Diário 3º PA'!$E$4:$E$2000='Analítico Cx.'!$B73)*('Diário 3º PA'!$B$4:$B$2000&gt;=G$4)*('Diário 3º PA'!$B$4:$B$2000&lt;=EOMONTH(G$4,0))*('Diário 3º PA'!$F$4:$F$2000)*(IF(Resumo!$Q$5="",1,'Diário 3º PA'!$O$4:$O$2000=Resumo!$Q$5)))
+SUMPRODUCT(('Diário 4º PA'!$E$4:$E$2000='Analítico Cx.'!$B73)*('Diário 4º PA'!$B$4:$B$2000&gt;=G$4)*('Diário 4º PA'!$B$4:$B$2000&lt;=EOMONTH(G$4,0))*('Diário 4º PA'!$F$4:$F$2000)*(IF(Resumo!$Q$5="",1,'Diário 4º PA'!$O$4:$O$2000=Resumo!$Q$5)))</f>
        <v>0</v>
      </c>
      <c r="H73" s="199">
        <f t="array" ref="H73">SUMPRODUCT(('Diário 1º PA'!$E$4:$E$2977='Analítico Cx.'!$B73)*('Diário 1º PA'!$B$4:$B$2977&gt;=H$4)*('Diário 1º PA'!$B$4:$B$2977&lt;=EOMONTH(H$4,0))*('Diário 1º PA'!$F$4:$F$2977)*(IF(Resumo!$Q$5="",1,'Diário 1º PA'!$O$4:$O$2977=Resumo!$Q$5)))
+SUMPRODUCT(('Diário 2º PA'!$E$4:$E$2000='Analítico Cx.'!$B73)*('Diário 2º PA'!$B$4:$B$2000&gt;=H$4)*('Diário 2º PA'!$B$4:$B$2000&lt;=EOMONTH(H$4,0))*('Diário 2º PA'!$F$4:$F$2000)*(IF(Resumo!$Q$5="",1,'Diário 2º PA'!$O$4:$O$2000=Resumo!$Q$5)))
+SUMPRODUCT(('Diário 3º PA'!$E$4:$E$2000='Analítico Cx.'!$B73)*('Diário 3º PA'!$B$4:$B$2000&gt;=H$4)*('Diário 3º PA'!$B$4:$B$2000&lt;=EOMONTH(H$4,0))*('Diário 3º PA'!$F$4:$F$2000)*(IF(Resumo!$Q$5="",1,'Diário 3º PA'!$O$4:$O$2000=Resumo!$Q$5)))
+SUMPRODUCT(('Diário 4º PA'!$E$4:$E$2000='Analítico Cx.'!$B73)*('Diário 4º PA'!$B$4:$B$2000&gt;=H$4)*('Diário 4º PA'!$B$4:$B$2000&lt;=EOMONTH(H$4,0))*('Diário 4º PA'!$F$4:$F$2000)*(IF(Resumo!$Q$5="",1,'Diário 4º PA'!$O$4:$O$2000=Resumo!$Q$5)))</f>
        <v>0</v>
      </c>
      <c r="I73" s="199">
        <f t="array" ref="I73">SUMPRODUCT(('Diário 1º PA'!$E$4:$E$2977='Analítico Cx.'!$B73)*('Diário 1º PA'!$B$4:$B$2977&gt;=I$4)*('Diário 1º PA'!$B$4:$B$2977&lt;=EOMONTH(I$4,0))*('Diário 1º PA'!$F$4:$F$2977)*(IF(Resumo!$Q$5="",1,'Diário 1º PA'!$O$4:$O$2977=Resumo!$Q$5)))
+SUMPRODUCT(('Diário 2º PA'!$E$4:$E$2000='Analítico Cx.'!$B73)*('Diário 2º PA'!$B$4:$B$2000&gt;=I$4)*('Diário 2º PA'!$B$4:$B$2000&lt;=EOMONTH(I$4,0))*('Diário 2º PA'!$F$4:$F$2000)*(IF(Resumo!$Q$5="",1,'Diário 2º PA'!$O$4:$O$2000=Resumo!$Q$5)))
+SUMPRODUCT(('Diário 3º PA'!$E$4:$E$2000='Analítico Cx.'!$B73)*('Diário 3º PA'!$B$4:$B$2000&gt;=I$4)*('Diário 3º PA'!$B$4:$B$2000&lt;=EOMONTH(I$4,0))*('Diário 3º PA'!$F$4:$F$2000)*(IF(Resumo!$Q$5="",1,'Diário 3º PA'!$O$4:$O$2000=Resumo!$Q$5)))
+SUMPRODUCT(('Diário 4º PA'!$E$4:$E$2000='Analítico Cx.'!$B73)*('Diário 4º PA'!$B$4:$B$2000&gt;=I$4)*('Diário 4º PA'!$B$4:$B$2000&lt;=EOMONTH(I$4,0))*('Diário 4º PA'!$F$4:$F$2000)*(IF(Resumo!$Q$5="",1,'Diário 4º PA'!$O$4:$O$2000=Resumo!$Q$5)))</f>
        <v>0</v>
      </c>
      <c r="J73" s="199">
        <f t="array" ref="J73">SUMPRODUCT(('Diário 1º PA'!$E$4:$E$2977='Analítico Cx.'!$B73)*('Diário 1º PA'!$B$4:$B$2977&gt;=J$4)*('Diário 1º PA'!$B$4:$B$2977&lt;=EOMONTH(J$4,0))*('Diário 1º PA'!$F$4:$F$2977)*(IF(Resumo!$Q$5="",1,'Diário 1º PA'!$O$4:$O$2977=Resumo!$Q$5)))
+SUMPRODUCT(('Diário 2º PA'!$E$4:$E$2000='Analítico Cx.'!$B73)*('Diário 2º PA'!$B$4:$B$2000&gt;=J$4)*('Diário 2º PA'!$B$4:$B$2000&lt;=EOMONTH(J$4,0))*('Diário 2º PA'!$F$4:$F$2000)*(IF(Resumo!$Q$5="",1,'Diário 2º PA'!$O$4:$O$2000=Resumo!$Q$5)))
+SUMPRODUCT(('Diário 3º PA'!$E$4:$E$2000='Analítico Cx.'!$B73)*('Diário 3º PA'!$B$4:$B$2000&gt;=J$4)*('Diário 3º PA'!$B$4:$B$2000&lt;=EOMONTH(J$4,0))*('Diário 3º PA'!$F$4:$F$2000)*(IF(Resumo!$Q$5="",1,'Diário 3º PA'!$O$4:$O$2000=Resumo!$Q$5)))
+SUMPRODUCT(('Diário 4º PA'!$E$4:$E$2000='Analítico Cx.'!$B73)*('Diário 4º PA'!$B$4:$B$2000&gt;=J$4)*('Diário 4º PA'!$B$4:$B$2000&lt;=EOMONTH(J$4,0))*('Diário 4º PA'!$F$4:$F$2000)*(IF(Resumo!$Q$5="",1,'Diário 4º PA'!$O$4:$O$2000=Resumo!$Q$5)))</f>
        <v>0</v>
      </c>
      <c r="K73" s="199">
        <f t="array" ref="K73">SUMPRODUCT(('Diário 1º PA'!$E$4:$E$2977='Analítico Cx.'!$B73)*('Diário 1º PA'!$B$4:$B$2977&gt;=K$4)*('Diário 1º PA'!$B$4:$B$2977&lt;=EOMONTH(K$4,0))*('Diário 1º PA'!$F$4:$F$2977)*(IF(Resumo!$Q$5="",1,'Diário 1º PA'!$O$4:$O$2977=Resumo!$Q$5)))
+SUMPRODUCT(('Diário 2º PA'!$E$4:$E$2000='Analítico Cx.'!$B73)*('Diário 2º PA'!$B$4:$B$2000&gt;=K$4)*('Diário 2º PA'!$B$4:$B$2000&lt;=EOMONTH(K$4,0))*('Diário 2º PA'!$F$4:$F$2000)*(IF(Resumo!$Q$5="",1,'Diário 2º PA'!$O$4:$O$2000=Resumo!$Q$5)))
+SUMPRODUCT(('Diário 3º PA'!$E$4:$E$2000='Analítico Cx.'!$B73)*('Diário 3º PA'!$B$4:$B$2000&gt;=K$4)*('Diário 3º PA'!$B$4:$B$2000&lt;=EOMONTH(K$4,0))*('Diário 3º PA'!$F$4:$F$2000)*(IF(Resumo!$Q$5="",1,'Diário 3º PA'!$O$4:$O$2000=Resumo!$Q$5)))
+SUMPRODUCT(('Diário 4º PA'!$E$4:$E$2000='Analítico Cx.'!$B73)*('Diário 4º PA'!$B$4:$B$2000&gt;=K$4)*('Diário 4º PA'!$B$4:$B$2000&lt;=EOMONTH(K$4,0))*('Diário 4º PA'!$F$4:$F$2000)*(IF(Resumo!$Q$5="",1,'Diário 4º PA'!$O$4:$O$2000=Resumo!$Q$5)))</f>
        <v>0</v>
      </c>
      <c r="L73" s="199">
        <f t="array" ref="L73">SUMPRODUCT(('Diário 1º PA'!$E$4:$E$2977='Analítico Cx.'!$B73)*('Diário 1º PA'!$B$4:$B$2977&gt;=L$4)*('Diário 1º PA'!$B$4:$B$2977&lt;=EOMONTH(L$4,0))*('Diário 1º PA'!$F$4:$F$2977)*(IF(Resumo!$Q$5="",1,'Diário 1º PA'!$O$4:$O$2977=Resumo!$Q$5)))
+SUMPRODUCT(('Diário 2º PA'!$E$4:$E$2000='Analítico Cx.'!$B73)*('Diário 2º PA'!$B$4:$B$2000&gt;=L$4)*('Diário 2º PA'!$B$4:$B$2000&lt;=EOMONTH(L$4,0))*('Diário 2º PA'!$F$4:$F$2000)*(IF(Resumo!$Q$5="",1,'Diário 2º PA'!$O$4:$O$2000=Resumo!$Q$5)))
+SUMPRODUCT(('Diário 3º PA'!$E$4:$E$2000='Analítico Cx.'!$B73)*('Diário 3º PA'!$B$4:$B$2000&gt;=L$4)*('Diário 3º PA'!$B$4:$B$2000&lt;=EOMONTH(L$4,0))*('Diário 3º PA'!$F$4:$F$2000)*(IF(Resumo!$Q$5="",1,'Diário 3º PA'!$O$4:$O$2000=Resumo!$Q$5)))
+SUMPRODUCT(('Diário 4º PA'!$E$4:$E$2000='Analítico Cx.'!$B73)*('Diário 4º PA'!$B$4:$B$2000&gt;=L$4)*('Diário 4º PA'!$B$4:$B$2000&lt;=EOMONTH(L$4,0))*('Diário 4º PA'!$F$4:$F$2000)*(IF(Resumo!$Q$5="",1,'Diário 4º PA'!$O$4:$O$2000=Resumo!$Q$5)))</f>
        <v>0</v>
      </c>
      <c r="M73" s="199">
        <f t="array" ref="M73">SUMPRODUCT(('Diário 1º PA'!$E$4:$E$2977='Analítico Cx.'!$B73)*('Diário 1º PA'!$B$4:$B$2977&gt;=M$4)*('Diário 1º PA'!$B$4:$B$2977&lt;=EOMONTH(M$4,0))*('Diário 1º PA'!$F$4:$F$2977)*(IF(Resumo!$Q$5="",1,'Diário 1º PA'!$O$4:$O$2977=Resumo!$Q$5)))
+SUMPRODUCT(('Diário 2º PA'!$E$4:$E$2000='Analítico Cx.'!$B73)*('Diário 2º PA'!$B$4:$B$2000&gt;=M$4)*('Diário 2º PA'!$B$4:$B$2000&lt;=EOMONTH(M$4,0))*('Diário 2º PA'!$F$4:$F$2000)*(IF(Resumo!$Q$5="",1,'Diário 2º PA'!$O$4:$O$2000=Resumo!$Q$5)))
+SUMPRODUCT(('Diário 3º PA'!$E$4:$E$2000='Analítico Cx.'!$B73)*('Diário 3º PA'!$B$4:$B$2000&gt;=M$4)*('Diário 3º PA'!$B$4:$B$2000&lt;=EOMONTH(M$4,0))*('Diário 3º PA'!$F$4:$F$2000)*(IF(Resumo!$Q$5="",1,'Diário 3º PA'!$O$4:$O$2000=Resumo!$Q$5)))
+SUMPRODUCT(('Diário 4º PA'!$E$4:$E$2000='Analítico Cx.'!$B73)*('Diário 4º PA'!$B$4:$B$2000&gt;=M$4)*('Diário 4º PA'!$B$4:$B$2000&lt;=EOMONTH(M$4,0))*('Diário 4º PA'!$F$4:$F$2000)*(IF(Resumo!$Q$5="",1,'Diário 4º PA'!$O$4:$O$2000=Resumo!$Q$5)))</f>
        <v>0</v>
      </c>
      <c r="N73" s="199">
        <f t="array" ref="N73">SUMPRODUCT(('Diário 1º PA'!$E$4:$E$2977='Analítico Cx.'!$B73)*('Diário 1º PA'!$B$4:$B$2977&gt;=N$4)*('Diário 1º PA'!$B$4:$B$2977&lt;=EOMONTH(N$4,0))*('Diário 1º PA'!$F$4:$F$2977)*(IF(Resumo!$Q$5="",1,'Diário 1º PA'!$O$4:$O$2977=Resumo!$Q$5)))
+SUMPRODUCT(('Diário 2º PA'!$E$4:$E$2000='Analítico Cx.'!$B73)*('Diário 2º PA'!$B$4:$B$2000&gt;=N$4)*('Diário 2º PA'!$B$4:$B$2000&lt;=EOMONTH(N$4,0))*('Diário 2º PA'!$F$4:$F$2000)*(IF(Resumo!$Q$5="",1,'Diário 2º PA'!$O$4:$O$2000=Resumo!$Q$5)))
+SUMPRODUCT(('Diário 3º PA'!$E$4:$E$2000='Analítico Cx.'!$B73)*('Diário 3º PA'!$B$4:$B$2000&gt;=N$4)*('Diário 3º PA'!$B$4:$B$2000&lt;=EOMONTH(N$4,0))*('Diário 3º PA'!$F$4:$F$2000)*(IF(Resumo!$Q$5="",1,'Diário 3º PA'!$O$4:$O$2000=Resumo!$Q$5)))
+SUMPRODUCT(('Diário 4º PA'!$E$4:$E$2000='Analítico Cx.'!$B73)*('Diário 4º PA'!$B$4:$B$2000&gt;=N$4)*('Diário 4º PA'!$B$4:$B$2000&lt;=EOMONTH(N$4,0))*('Diário 4º PA'!$F$4:$F$2000)*(IF(Resumo!$Q$5="",1,'Diário 4º PA'!$O$4:$O$2000=Resumo!$Q$5)))</f>
        <v>0</v>
      </c>
      <c r="O73" s="200">
        <f t="shared" si="13"/>
        <v>0</v>
      </c>
      <c r="P73" s="201">
        <f t="shared" si="14"/>
        <v>0</v>
      </c>
      <c r="Q73" s="174"/>
      <c r="R73" s="174"/>
      <c r="S73" s="174"/>
      <c r="T73" s="174"/>
      <c r="U73" s="174"/>
      <c r="V73" s="174"/>
      <c r="W73" s="174"/>
      <c r="X73" s="174"/>
      <c r="Y73" s="174"/>
      <c r="Z73" s="174"/>
    </row>
    <row r="74" spans="1:26" ht="23.25" customHeight="1" x14ac:dyDescent="0.2">
      <c r="A74" s="220" t="s">
        <v>247</v>
      </c>
      <c r="B74" s="84" t="s">
        <v>248</v>
      </c>
      <c r="C74" s="199">
        <f t="array" ref="C74">SUMPRODUCT(('Diário 1º PA'!$E$4:$E$2977='Analítico Cx.'!$B74)*('Diário 1º PA'!$B$4:$B$2977&gt;=C$4)*('Diário 1º PA'!$B$4:$B$2977&lt;=EOMONTH(C$4,0))*('Diário 1º PA'!$F$4:$F$2977)*(IF(Resumo!$Q$5="",1,'Diário 1º PA'!$O$4:$O$2977=Resumo!$Q$5)))
+SUMPRODUCT(('Diário 2º PA'!$E$4:$E$2000='Analítico Cx.'!$B74)*('Diário 2º PA'!$B$4:$B$2000&gt;=C$4)*('Diário 2º PA'!$B$4:$B$2000&lt;=EOMONTH(C$4,0))*('Diário 2º PA'!$F$4:$F$2000)*(IF(Resumo!$Q$5="",1,'Diário 2º PA'!$O$4:$O$2000=Resumo!$Q$5)))
+SUMPRODUCT(('Diário 3º PA'!$E$4:$E$2000='Analítico Cx.'!$B74)*('Diário 3º PA'!$B$4:$B$2000&gt;=C$4)*('Diário 3º PA'!$B$4:$B$2000&lt;=EOMONTH(C$4,0))*('Diário 3º PA'!$F$4:$F$2000)*(IF(Resumo!$Q$5="",1,'Diário 3º PA'!$O$4:$O$2000=Resumo!$Q$5)))
+SUMPRODUCT(('Diário 4º PA'!$E$4:$E$2000='Analítico Cx.'!$B74)*('Diário 4º PA'!$B$4:$B$2000&gt;=C$4)*('Diário 4º PA'!$B$4:$B$2000&lt;=EOMONTH(C$4,0))*('Diário 4º PA'!$F$4:$F$2000)*(IF(Resumo!$Q$5="",1,'Diário 4º PA'!$O$4:$O$2000=Resumo!$Q$5)))</f>
        <v>9520</v>
      </c>
      <c r="D74" s="199">
        <f t="array" ref="D74">SUMPRODUCT(('Diário 1º PA'!$E$4:$E$2977='Analítico Cx.'!$B74)*('Diário 1º PA'!$B$4:$B$2977&gt;=D$4)*('Diário 1º PA'!$B$4:$B$2977&lt;=EOMONTH(D$4,0))*('Diário 1º PA'!$F$4:$F$2977)*(IF(Resumo!$Q$5="",1,'Diário 1º PA'!$O$4:$O$2977=Resumo!$Q$5)))
+SUMPRODUCT(('Diário 2º PA'!$E$4:$E$2000='Analítico Cx.'!$B74)*('Diário 2º PA'!$B$4:$B$2000&gt;=D$4)*('Diário 2º PA'!$B$4:$B$2000&lt;=EOMONTH(D$4,0))*('Diário 2º PA'!$F$4:$F$2000)*(IF(Resumo!$Q$5="",1,'Diário 2º PA'!$O$4:$O$2000=Resumo!$Q$5)))
+SUMPRODUCT(('Diário 3º PA'!$E$4:$E$2000='Analítico Cx.'!$B74)*('Diário 3º PA'!$B$4:$B$2000&gt;=D$4)*('Diário 3º PA'!$B$4:$B$2000&lt;=EOMONTH(D$4,0))*('Diário 3º PA'!$F$4:$F$2000)*(IF(Resumo!$Q$5="",1,'Diário 3º PA'!$O$4:$O$2000=Resumo!$Q$5)))
+SUMPRODUCT(('Diário 4º PA'!$E$4:$E$2000='Analítico Cx.'!$B74)*('Diário 4º PA'!$B$4:$B$2000&gt;=D$4)*('Diário 4º PA'!$B$4:$B$2000&lt;=EOMONTH(D$4,0))*('Diário 4º PA'!$F$4:$F$2000)*(IF(Resumo!$Q$5="",1,'Diário 4º PA'!$O$4:$O$2000=Resumo!$Q$5)))</f>
        <v>99570.5</v>
      </c>
      <c r="E74" s="199">
        <f t="array" ref="E74">SUMPRODUCT(('Diário 1º PA'!$E$4:$E$2977='Analítico Cx.'!$B74)*('Diário 1º PA'!$B$4:$B$2977&gt;=E$4)*('Diário 1º PA'!$B$4:$B$2977&lt;=EOMONTH(E$4,0))*('Diário 1º PA'!$F$4:$F$2977)*(IF(Resumo!$Q$5="",1,'Diário 1º PA'!$O$4:$O$2977=Resumo!$Q$5)))
+SUMPRODUCT(('Diário 2º PA'!$E$4:$E$2000='Analítico Cx.'!$B74)*('Diário 2º PA'!$B$4:$B$2000&gt;=E$4)*('Diário 2º PA'!$B$4:$B$2000&lt;=EOMONTH(E$4,0))*('Diário 2º PA'!$F$4:$F$2000)*(IF(Resumo!$Q$5="",1,'Diário 2º PA'!$O$4:$O$2000=Resumo!$Q$5)))
+SUMPRODUCT(('Diário 3º PA'!$E$4:$E$2000='Analítico Cx.'!$B74)*('Diário 3º PA'!$B$4:$B$2000&gt;=E$4)*('Diário 3º PA'!$B$4:$B$2000&lt;=EOMONTH(E$4,0))*('Diário 3º PA'!$F$4:$F$2000)*(IF(Resumo!$Q$5="",1,'Diário 3º PA'!$O$4:$O$2000=Resumo!$Q$5)))
+SUMPRODUCT(('Diário 4º PA'!$E$4:$E$2000='Analítico Cx.'!$B74)*('Diário 4º PA'!$B$4:$B$2000&gt;=E$4)*('Diário 4º PA'!$B$4:$B$2000&lt;=EOMONTH(E$4,0))*('Diário 4º PA'!$F$4:$F$2000)*(IF(Resumo!$Q$5="",1,'Diário 4º PA'!$O$4:$O$2000=Resumo!$Q$5)))</f>
        <v>19667</v>
      </c>
      <c r="F74" s="199">
        <f t="array" ref="F74">SUMPRODUCT(('Diário 1º PA'!$E$4:$E$2977='Analítico Cx.'!$B74)*('Diário 1º PA'!$B$4:$B$2977&gt;=F$4)*('Diário 1º PA'!$B$4:$B$2977&lt;=EOMONTH(F$4,0))*('Diário 1º PA'!$F$4:$F$2977)*(IF(Resumo!$Q$5="",1,'Diário 1º PA'!$O$4:$O$2977=Resumo!$Q$5)))
+SUMPRODUCT(('Diário 2º PA'!$E$4:$E$2000='Analítico Cx.'!$B74)*('Diário 2º PA'!$B$4:$B$2000&gt;=F$4)*('Diário 2º PA'!$B$4:$B$2000&lt;=EOMONTH(F$4,0))*('Diário 2º PA'!$F$4:$F$2000)*(IF(Resumo!$Q$5="",1,'Diário 2º PA'!$O$4:$O$2000=Resumo!$Q$5)))
+SUMPRODUCT(('Diário 3º PA'!$E$4:$E$2000='Analítico Cx.'!$B74)*('Diário 3º PA'!$B$4:$B$2000&gt;=F$4)*('Diário 3º PA'!$B$4:$B$2000&lt;=EOMONTH(F$4,0))*('Diário 3º PA'!$F$4:$F$2000)*(IF(Resumo!$Q$5="",1,'Diário 3º PA'!$O$4:$O$2000=Resumo!$Q$5)))
+SUMPRODUCT(('Diário 4º PA'!$E$4:$E$2000='Analítico Cx.'!$B74)*('Diário 4º PA'!$B$4:$B$2000&gt;=F$4)*('Diário 4º PA'!$B$4:$B$2000&lt;=EOMONTH(F$4,0))*('Diário 4º PA'!$F$4:$F$2000)*(IF(Resumo!$Q$5="",1,'Diário 4º PA'!$O$4:$O$2000=Resumo!$Q$5)))</f>
        <v>0</v>
      </c>
      <c r="G74" s="199">
        <f t="array" ref="G74">SUMPRODUCT(('Diário 1º PA'!$E$4:$E$2977='Analítico Cx.'!$B74)*('Diário 1º PA'!$B$4:$B$2977&gt;=G$4)*('Diário 1º PA'!$B$4:$B$2977&lt;=EOMONTH(G$4,0))*('Diário 1º PA'!$F$4:$F$2977)*(IF(Resumo!$Q$5="",1,'Diário 1º PA'!$O$4:$O$2977=Resumo!$Q$5)))
+SUMPRODUCT(('Diário 2º PA'!$E$4:$E$2000='Analítico Cx.'!$B74)*('Diário 2º PA'!$B$4:$B$2000&gt;=G$4)*('Diário 2º PA'!$B$4:$B$2000&lt;=EOMONTH(G$4,0))*('Diário 2º PA'!$F$4:$F$2000)*(IF(Resumo!$Q$5="",1,'Diário 2º PA'!$O$4:$O$2000=Resumo!$Q$5)))
+SUMPRODUCT(('Diário 3º PA'!$E$4:$E$2000='Analítico Cx.'!$B74)*('Diário 3º PA'!$B$4:$B$2000&gt;=G$4)*('Diário 3º PA'!$B$4:$B$2000&lt;=EOMONTH(G$4,0))*('Diário 3º PA'!$F$4:$F$2000)*(IF(Resumo!$Q$5="",1,'Diário 3º PA'!$O$4:$O$2000=Resumo!$Q$5)))
+SUMPRODUCT(('Diário 4º PA'!$E$4:$E$2000='Analítico Cx.'!$B74)*('Diário 4º PA'!$B$4:$B$2000&gt;=G$4)*('Diário 4º PA'!$B$4:$B$2000&lt;=EOMONTH(G$4,0))*('Diário 4º PA'!$F$4:$F$2000)*(IF(Resumo!$Q$5="",1,'Diário 4º PA'!$O$4:$O$2000=Resumo!$Q$5)))</f>
        <v>0</v>
      </c>
      <c r="H74" s="199">
        <f t="array" ref="H74">SUMPRODUCT(('Diário 1º PA'!$E$4:$E$2977='Analítico Cx.'!$B74)*('Diário 1º PA'!$B$4:$B$2977&gt;=H$4)*('Diário 1º PA'!$B$4:$B$2977&lt;=EOMONTH(H$4,0))*('Diário 1º PA'!$F$4:$F$2977)*(IF(Resumo!$Q$5="",1,'Diário 1º PA'!$O$4:$O$2977=Resumo!$Q$5)))
+SUMPRODUCT(('Diário 2º PA'!$E$4:$E$2000='Analítico Cx.'!$B74)*('Diário 2º PA'!$B$4:$B$2000&gt;=H$4)*('Diário 2º PA'!$B$4:$B$2000&lt;=EOMONTH(H$4,0))*('Diário 2º PA'!$F$4:$F$2000)*(IF(Resumo!$Q$5="",1,'Diário 2º PA'!$O$4:$O$2000=Resumo!$Q$5)))
+SUMPRODUCT(('Diário 3º PA'!$E$4:$E$2000='Analítico Cx.'!$B74)*('Diário 3º PA'!$B$4:$B$2000&gt;=H$4)*('Diário 3º PA'!$B$4:$B$2000&lt;=EOMONTH(H$4,0))*('Diário 3º PA'!$F$4:$F$2000)*(IF(Resumo!$Q$5="",1,'Diário 3º PA'!$O$4:$O$2000=Resumo!$Q$5)))
+SUMPRODUCT(('Diário 4º PA'!$E$4:$E$2000='Analítico Cx.'!$B74)*('Diário 4º PA'!$B$4:$B$2000&gt;=H$4)*('Diário 4º PA'!$B$4:$B$2000&lt;=EOMONTH(H$4,0))*('Diário 4º PA'!$F$4:$F$2000)*(IF(Resumo!$Q$5="",1,'Diário 4º PA'!$O$4:$O$2000=Resumo!$Q$5)))</f>
        <v>0</v>
      </c>
      <c r="I74" s="199">
        <f t="array" ref="I74">SUMPRODUCT(('Diário 1º PA'!$E$4:$E$2977='Analítico Cx.'!$B74)*('Diário 1º PA'!$B$4:$B$2977&gt;=I$4)*('Diário 1º PA'!$B$4:$B$2977&lt;=EOMONTH(I$4,0))*('Diário 1º PA'!$F$4:$F$2977)*(IF(Resumo!$Q$5="",1,'Diário 1º PA'!$O$4:$O$2977=Resumo!$Q$5)))
+SUMPRODUCT(('Diário 2º PA'!$E$4:$E$2000='Analítico Cx.'!$B74)*('Diário 2º PA'!$B$4:$B$2000&gt;=I$4)*('Diário 2º PA'!$B$4:$B$2000&lt;=EOMONTH(I$4,0))*('Diário 2º PA'!$F$4:$F$2000)*(IF(Resumo!$Q$5="",1,'Diário 2º PA'!$O$4:$O$2000=Resumo!$Q$5)))
+SUMPRODUCT(('Diário 3º PA'!$E$4:$E$2000='Analítico Cx.'!$B74)*('Diário 3º PA'!$B$4:$B$2000&gt;=I$4)*('Diário 3º PA'!$B$4:$B$2000&lt;=EOMONTH(I$4,0))*('Diário 3º PA'!$F$4:$F$2000)*(IF(Resumo!$Q$5="",1,'Diário 3º PA'!$O$4:$O$2000=Resumo!$Q$5)))
+SUMPRODUCT(('Diário 4º PA'!$E$4:$E$2000='Analítico Cx.'!$B74)*('Diário 4º PA'!$B$4:$B$2000&gt;=I$4)*('Diário 4º PA'!$B$4:$B$2000&lt;=EOMONTH(I$4,0))*('Diário 4º PA'!$F$4:$F$2000)*(IF(Resumo!$Q$5="",1,'Diário 4º PA'!$O$4:$O$2000=Resumo!$Q$5)))</f>
        <v>0</v>
      </c>
      <c r="J74" s="199">
        <f t="array" ref="J74">SUMPRODUCT(('Diário 1º PA'!$E$4:$E$2977='Analítico Cx.'!$B74)*('Diário 1º PA'!$B$4:$B$2977&gt;=J$4)*('Diário 1º PA'!$B$4:$B$2977&lt;=EOMONTH(J$4,0))*('Diário 1º PA'!$F$4:$F$2977)*(IF(Resumo!$Q$5="",1,'Diário 1º PA'!$O$4:$O$2977=Resumo!$Q$5)))
+SUMPRODUCT(('Diário 2º PA'!$E$4:$E$2000='Analítico Cx.'!$B74)*('Diário 2º PA'!$B$4:$B$2000&gt;=J$4)*('Diário 2º PA'!$B$4:$B$2000&lt;=EOMONTH(J$4,0))*('Diário 2º PA'!$F$4:$F$2000)*(IF(Resumo!$Q$5="",1,'Diário 2º PA'!$O$4:$O$2000=Resumo!$Q$5)))
+SUMPRODUCT(('Diário 3º PA'!$E$4:$E$2000='Analítico Cx.'!$B74)*('Diário 3º PA'!$B$4:$B$2000&gt;=J$4)*('Diário 3º PA'!$B$4:$B$2000&lt;=EOMONTH(J$4,0))*('Diário 3º PA'!$F$4:$F$2000)*(IF(Resumo!$Q$5="",1,'Diário 3º PA'!$O$4:$O$2000=Resumo!$Q$5)))
+SUMPRODUCT(('Diário 4º PA'!$E$4:$E$2000='Analítico Cx.'!$B74)*('Diário 4º PA'!$B$4:$B$2000&gt;=J$4)*('Diário 4º PA'!$B$4:$B$2000&lt;=EOMONTH(J$4,0))*('Diário 4º PA'!$F$4:$F$2000)*(IF(Resumo!$Q$5="",1,'Diário 4º PA'!$O$4:$O$2000=Resumo!$Q$5)))</f>
        <v>0</v>
      </c>
      <c r="K74" s="199">
        <f t="array" ref="K74">SUMPRODUCT(('Diário 1º PA'!$E$4:$E$2977='Analítico Cx.'!$B74)*('Diário 1º PA'!$B$4:$B$2977&gt;=K$4)*('Diário 1º PA'!$B$4:$B$2977&lt;=EOMONTH(K$4,0))*('Diário 1º PA'!$F$4:$F$2977)*(IF(Resumo!$Q$5="",1,'Diário 1º PA'!$O$4:$O$2977=Resumo!$Q$5)))
+SUMPRODUCT(('Diário 2º PA'!$E$4:$E$2000='Analítico Cx.'!$B74)*('Diário 2º PA'!$B$4:$B$2000&gt;=K$4)*('Diário 2º PA'!$B$4:$B$2000&lt;=EOMONTH(K$4,0))*('Diário 2º PA'!$F$4:$F$2000)*(IF(Resumo!$Q$5="",1,'Diário 2º PA'!$O$4:$O$2000=Resumo!$Q$5)))
+SUMPRODUCT(('Diário 3º PA'!$E$4:$E$2000='Analítico Cx.'!$B74)*('Diário 3º PA'!$B$4:$B$2000&gt;=K$4)*('Diário 3º PA'!$B$4:$B$2000&lt;=EOMONTH(K$4,0))*('Diário 3º PA'!$F$4:$F$2000)*(IF(Resumo!$Q$5="",1,'Diário 3º PA'!$O$4:$O$2000=Resumo!$Q$5)))
+SUMPRODUCT(('Diário 4º PA'!$E$4:$E$2000='Analítico Cx.'!$B74)*('Diário 4º PA'!$B$4:$B$2000&gt;=K$4)*('Diário 4º PA'!$B$4:$B$2000&lt;=EOMONTH(K$4,0))*('Diário 4º PA'!$F$4:$F$2000)*(IF(Resumo!$Q$5="",1,'Diário 4º PA'!$O$4:$O$2000=Resumo!$Q$5)))</f>
        <v>0</v>
      </c>
      <c r="L74" s="199">
        <f t="array" ref="L74">SUMPRODUCT(('Diário 1º PA'!$E$4:$E$2977='Analítico Cx.'!$B74)*('Diário 1º PA'!$B$4:$B$2977&gt;=L$4)*('Diário 1º PA'!$B$4:$B$2977&lt;=EOMONTH(L$4,0))*('Diário 1º PA'!$F$4:$F$2977)*(IF(Resumo!$Q$5="",1,'Diário 1º PA'!$O$4:$O$2977=Resumo!$Q$5)))
+SUMPRODUCT(('Diário 2º PA'!$E$4:$E$2000='Analítico Cx.'!$B74)*('Diário 2º PA'!$B$4:$B$2000&gt;=L$4)*('Diário 2º PA'!$B$4:$B$2000&lt;=EOMONTH(L$4,0))*('Diário 2º PA'!$F$4:$F$2000)*(IF(Resumo!$Q$5="",1,'Diário 2º PA'!$O$4:$O$2000=Resumo!$Q$5)))
+SUMPRODUCT(('Diário 3º PA'!$E$4:$E$2000='Analítico Cx.'!$B74)*('Diário 3º PA'!$B$4:$B$2000&gt;=L$4)*('Diário 3º PA'!$B$4:$B$2000&lt;=EOMONTH(L$4,0))*('Diário 3º PA'!$F$4:$F$2000)*(IF(Resumo!$Q$5="",1,'Diário 3º PA'!$O$4:$O$2000=Resumo!$Q$5)))
+SUMPRODUCT(('Diário 4º PA'!$E$4:$E$2000='Analítico Cx.'!$B74)*('Diário 4º PA'!$B$4:$B$2000&gt;=L$4)*('Diário 4º PA'!$B$4:$B$2000&lt;=EOMONTH(L$4,0))*('Diário 4º PA'!$F$4:$F$2000)*(IF(Resumo!$Q$5="",1,'Diário 4º PA'!$O$4:$O$2000=Resumo!$Q$5)))</f>
        <v>0</v>
      </c>
      <c r="M74" s="199">
        <f t="array" ref="M74">SUMPRODUCT(('Diário 1º PA'!$E$4:$E$2977='Analítico Cx.'!$B74)*('Diário 1º PA'!$B$4:$B$2977&gt;=M$4)*('Diário 1º PA'!$B$4:$B$2977&lt;=EOMONTH(M$4,0))*('Diário 1º PA'!$F$4:$F$2977)*(IF(Resumo!$Q$5="",1,'Diário 1º PA'!$O$4:$O$2977=Resumo!$Q$5)))
+SUMPRODUCT(('Diário 2º PA'!$E$4:$E$2000='Analítico Cx.'!$B74)*('Diário 2º PA'!$B$4:$B$2000&gt;=M$4)*('Diário 2º PA'!$B$4:$B$2000&lt;=EOMONTH(M$4,0))*('Diário 2º PA'!$F$4:$F$2000)*(IF(Resumo!$Q$5="",1,'Diário 2º PA'!$O$4:$O$2000=Resumo!$Q$5)))
+SUMPRODUCT(('Diário 3º PA'!$E$4:$E$2000='Analítico Cx.'!$B74)*('Diário 3º PA'!$B$4:$B$2000&gt;=M$4)*('Diário 3º PA'!$B$4:$B$2000&lt;=EOMONTH(M$4,0))*('Diário 3º PA'!$F$4:$F$2000)*(IF(Resumo!$Q$5="",1,'Diário 3º PA'!$O$4:$O$2000=Resumo!$Q$5)))
+SUMPRODUCT(('Diário 4º PA'!$E$4:$E$2000='Analítico Cx.'!$B74)*('Diário 4º PA'!$B$4:$B$2000&gt;=M$4)*('Diário 4º PA'!$B$4:$B$2000&lt;=EOMONTH(M$4,0))*('Diário 4º PA'!$F$4:$F$2000)*(IF(Resumo!$Q$5="",1,'Diário 4º PA'!$O$4:$O$2000=Resumo!$Q$5)))</f>
        <v>0</v>
      </c>
      <c r="N74" s="199">
        <f t="array" ref="N74">SUMPRODUCT(('Diário 1º PA'!$E$4:$E$2977='Analítico Cx.'!$B74)*('Diário 1º PA'!$B$4:$B$2977&gt;=N$4)*('Diário 1º PA'!$B$4:$B$2977&lt;=EOMONTH(N$4,0))*('Diário 1º PA'!$F$4:$F$2977)*(IF(Resumo!$Q$5="",1,'Diário 1º PA'!$O$4:$O$2977=Resumo!$Q$5)))
+SUMPRODUCT(('Diário 2º PA'!$E$4:$E$2000='Analítico Cx.'!$B74)*('Diário 2º PA'!$B$4:$B$2000&gt;=N$4)*('Diário 2º PA'!$B$4:$B$2000&lt;=EOMONTH(N$4,0))*('Diário 2º PA'!$F$4:$F$2000)*(IF(Resumo!$Q$5="",1,'Diário 2º PA'!$O$4:$O$2000=Resumo!$Q$5)))
+SUMPRODUCT(('Diário 3º PA'!$E$4:$E$2000='Analítico Cx.'!$B74)*('Diário 3º PA'!$B$4:$B$2000&gt;=N$4)*('Diário 3º PA'!$B$4:$B$2000&lt;=EOMONTH(N$4,0))*('Diário 3º PA'!$F$4:$F$2000)*(IF(Resumo!$Q$5="",1,'Diário 3º PA'!$O$4:$O$2000=Resumo!$Q$5)))
+SUMPRODUCT(('Diário 4º PA'!$E$4:$E$2000='Analítico Cx.'!$B74)*('Diário 4º PA'!$B$4:$B$2000&gt;=N$4)*('Diário 4º PA'!$B$4:$B$2000&lt;=EOMONTH(N$4,0))*('Diário 4º PA'!$F$4:$F$2000)*(IF(Resumo!$Q$5="",1,'Diário 4º PA'!$O$4:$O$2000=Resumo!$Q$5)))</f>
        <v>0</v>
      </c>
      <c r="O74" s="200">
        <f t="shared" si="13"/>
        <v>128757.5</v>
      </c>
      <c r="P74" s="201">
        <f t="shared" si="14"/>
        <v>2.7245235454601807E-2</v>
      </c>
      <c r="Q74" s="174"/>
      <c r="R74" s="174"/>
      <c r="S74" s="174"/>
      <c r="T74" s="174"/>
      <c r="U74" s="174"/>
      <c r="V74" s="174"/>
      <c r="W74" s="174"/>
      <c r="X74" s="174"/>
      <c r="Y74" s="174"/>
      <c r="Z74" s="174"/>
    </row>
    <row r="75" spans="1:26" ht="23.25" customHeight="1" x14ac:dyDescent="0.2">
      <c r="A75" s="220" t="s">
        <v>249</v>
      </c>
      <c r="B75" s="221" t="s">
        <v>250</v>
      </c>
      <c r="C75" s="199">
        <f t="array" ref="C75">SUMPRODUCT(('Diário 1º PA'!$E$4:$E$2977='Analítico Cx.'!$B75)*('Diário 1º PA'!$B$4:$B$2977&gt;=C$4)*('Diário 1º PA'!$B$4:$B$2977&lt;=EOMONTH(C$4,0))*('Diário 1º PA'!$F$4:$F$2977)*(IF(Resumo!$Q$5="",1,'Diário 1º PA'!$O$4:$O$2977=Resumo!$Q$5)))
+SUMPRODUCT(('Diário 2º PA'!$E$4:$E$2000='Analítico Cx.'!$B75)*('Diário 2º PA'!$B$4:$B$2000&gt;=C$4)*('Diário 2º PA'!$B$4:$B$2000&lt;=EOMONTH(C$4,0))*('Diário 2º PA'!$F$4:$F$2000)*(IF(Resumo!$Q$5="",1,'Diário 2º PA'!$O$4:$O$2000=Resumo!$Q$5)))
+SUMPRODUCT(('Diário 3º PA'!$E$4:$E$2000='Analítico Cx.'!$B75)*('Diário 3º PA'!$B$4:$B$2000&gt;=C$4)*('Diário 3º PA'!$B$4:$B$2000&lt;=EOMONTH(C$4,0))*('Diário 3º PA'!$F$4:$F$2000)*(IF(Resumo!$Q$5="",1,'Diário 3º PA'!$O$4:$O$2000=Resumo!$Q$5)))
+SUMPRODUCT(('Diário 4º PA'!$E$4:$E$2000='Analítico Cx.'!$B75)*('Diário 4º PA'!$B$4:$B$2000&gt;=C$4)*('Diário 4º PA'!$B$4:$B$2000&lt;=EOMONTH(C$4,0))*('Diário 4º PA'!$F$4:$F$2000)*(IF(Resumo!$Q$5="",1,'Diário 4º PA'!$O$4:$O$2000=Resumo!$Q$5)))</f>
        <v>0</v>
      </c>
      <c r="D75" s="199">
        <f t="array" ref="D75">SUMPRODUCT(('Diário 1º PA'!$E$4:$E$2977='Analítico Cx.'!$B75)*('Diário 1º PA'!$B$4:$B$2977&gt;=D$4)*('Diário 1º PA'!$B$4:$B$2977&lt;=EOMONTH(D$4,0))*('Diário 1º PA'!$F$4:$F$2977)*(IF(Resumo!$Q$5="",1,'Diário 1º PA'!$O$4:$O$2977=Resumo!$Q$5)))
+SUMPRODUCT(('Diário 2º PA'!$E$4:$E$2000='Analítico Cx.'!$B75)*('Diário 2º PA'!$B$4:$B$2000&gt;=D$4)*('Diário 2º PA'!$B$4:$B$2000&lt;=EOMONTH(D$4,0))*('Diário 2º PA'!$F$4:$F$2000)*(IF(Resumo!$Q$5="",1,'Diário 2º PA'!$O$4:$O$2000=Resumo!$Q$5)))
+SUMPRODUCT(('Diário 3º PA'!$E$4:$E$2000='Analítico Cx.'!$B75)*('Diário 3º PA'!$B$4:$B$2000&gt;=D$4)*('Diário 3º PA'!$B$4:$B$2000&lt;=EOMONTH(D$4,0))*('Diário 3º PA'!$F$4:$F$2000)*(IF(Resumo!$Q$5="",1,'Diário 3º PA'!$O$4:$O$2000=Resumo!$Q$5)))
+SUMPRODUCT(('Diário 4º PA'!$E$4:$E$2000='Analítico Cx.'!$B75)*('Diário 4º PA'!$B$4:$B$2000&gt;=D$4)*('Diário 4º PA'!$B$4:$B$2000&lt;=EOMONTH(D$4,0))*('Diário 4º PA'!$F$4:$F$2000)*(IF(Resumo!$Q$5="",1,'Diário 4º PA'!$O$4:$O$2000=Resumo!$Q$5)))</f>
        <v>0</v>
      </c>
      <c r="E75" s="199">
        <f t="array" ref="E75">SUMPRODUCT(('Diário 1º PA'!$E$4:$E$2977='Analítico Cx.'!$B75)*('Diário 1º PA'!$B$4:$B$2977&gt;=E$4)*('Diário 1º PA'!$B$4:$B$2977&lt;=EOMONTH(E$4,0))*('Diário 1º PA'!$F$4:$F$2977)*(IF(Resumo!$Q$5="",1,'Diário 1º PA'!$O$4:$O$2977=Resumo!$Q$5)))
+SUMPRODUCT(('Diário 2º PA'!$E$4:$E$2000='Analítico Cx.'!$B75)*('Diário 2º PA'!$B$4:$B$2000&gt;=E$4)*('Diário 2º PA'!$B$4:$B$2000&lt;=EOMONTH(E$4,0))*('Diário 2º PA'!$F$4:$F$2000)*(IF(Resumo!$Q$5="",1,'Diário 2º PA'!$O$4:$O$2000=Resumo!$Q$5)))
+SUMPRODUCT(('Diário 3º PA'!$E$4:$E$2000='Analítico Cx.'!$B75)*('Diário 3º PA'!$B$4:$B$2000&gt;=E$4)*('Diário 3º PA'!$B$4:$B$2000&lt;=EOMONTH(E$4,0))*('Diário 3º PA'!$F$4:$F$2000)*(IF(Resumo!$Q$5="",1,'Diário 3º PA'!$O$4:$O$2000=Resumo!$Q$5)))
+SUMPRODUCT(('Diário 4º PA'!$E$4:$E$2000='Analítico Cx.'!$B75)*('Diário 4º PA'!$B$4:$B$2000&gt;=E$4)*('Diário 4º PA'!$B$4:$B$2000&lt;=EOMONTH(E$4,0))*('Diário 4º PA'!$F$4:$F$2000)*(IF(Resumo!$Q$5="",1,'Diário 4º PA'!$O$4:$O$2000=Resumo!$Q$5)))</f>
        <v>0</v>
      </c>
      <c r="F75" s="199">
        <f t="array" ref="F75">SUMPRODUCT(('Diário 1º PA'!$E$4:$E$2977='Analítico Cx.'!$B75)*('Diário 1º PA'!$B$4:$B$2977&gt;=F$4)*('Diário 1º PA'!$B$4:$B$2977&lt;=EOMONTH(F$4,0))*('Diário 1º PA'!$F$4:$F$2977)*(IF(Resumo!$Q$5="",1,'Diário 1º PA'!$O$4:$O$2977=Resumo!$Q$5)))
+SUMPRODUCT(('Diário 2º PA'!$E$4:$E$2000='Analítico Cx.'!$B75)*('Diário 2º PA'!$B$4:$B$2000&gt;=F$4)*('Diário 2º PA'!$B$4:$B$2000&lt;=EOMONTH(F$4,0))*('Diário 2º PA'!$F$4:$F$2000)*(IF(Resumo!$Q$5="",1,'Diário 2º PA'!$O$4:$O$2000=Resumo!$Q$5)))
+SUMPRODUCT(('Diário 3º PA'!$E$4:$E$2000='Analítico Cx.'!$B75)*('Diário 3º PA'!$B$4:$B$2000&gt;=F$4)*('Diário 3º PA'!$B$4:$B$2000&lt;=EOMONTH(F$4,0))*('Diário 3º PA'!$F$4:$F$2000)*(IF(Resumo!$Q$5="",1,'Diário 3º PA'!$O$4:$O$2000=Resumo!$Q$5)))
+SUMPRODUCT(('Diário 4º PA'!$E$4:$E$2000='Analítico Cx.'!$B75)*('Diário 4º PA'!$B$4:$B$2000&gt;=F$4)*('Diário 4º PA'!$B$4:$B$2000&lt;=EOMONTH(F$4,0))*('Diário 4º PA'!$F$4:$F$2000)*(IF(Resumo!$Q$5="",1,'Diário 4º PA'!$O$4:$O$2000=Resumo!$Q$5)))</f>
        <v>0</v>
      </c>
      <c r="G75" s="199">
        <f t="array" ref="G75">SUMPRODUCT(('Diário 1º PA'!$E$4:$E$2977='Analítico Cx.'!$B75)*('Diário 1º PA'!$B$4:$B$2977&gt;=G$4)*('Diário 1º PA'!$B$4:$B$2977&lt;=EOMONTH(G$4,0))*('Diário 1º PA'!$F$4:$F$2977)*(IF(Resumo!$Q$5="",1,'Diário 1º PA'!$O$4:$O$2977=Resumo!$Q$5)))
+SUMPRODUCT(('Diário 2º PA'!$E$4:$E$2000='Analítico Cx.'!$B75)*('Diário 2º PA'!$B$4:$B$2000&gt;=G$4)*('Diário 2º PA'!$B$4:$B$2000&lt;=EOMONTH(G$4,0))*('Diário 2º PA'!$F$4:$F$2000)*(IF(Resumo!$Q$5="",1,'Diário 2º PA'!$O$4:$O$2000=Resumo!$Q$5)))
+SUMPRODUCT(('Diário 3º PA'!$E$4:$E$2000='Analítico Cx.'!$B75)*('Diário 3º PA'!$B$4:$B$2000&gt;=G$4)*('Diário 3º PA'!$B$4:$B$2000&lt;=EOMONTH(G$4,0))*('Diário 3º PA'!$F$4:$F$2000)*(IF(Resumo!$Q$5="",1,'Diário 3º PA'!$O$4:$O$2000=Resumo!$Q$5)))
+SUMPRODUCT(('Diário 4º PA'!$E$4:$E$2000='Analítico Cx.'!$B75)*('Diário 4º PA'!$B$4:$B$2000&gt;=G$4)*('Diário 4º PA'!$B$4:$B$2000&lt;=EOMONTH(G$4,0))*('Diário 4º PA'!$F$4:$F$2000)*(IF(Resumo!$Q$5="",1,'Diário 4º PA'!$O$4:$O$2000=Resumo!$Q$5)))</f>
        <v>0</v>
      </c>
      <c r="H75" s="199">
        <f t="array" ref="H75">SUMPRODUCT(('Diário 1º PA'!$E$4:$E$2977='Analítico Cx.'!$B75)*('Diário 1º PA'!$B$4:$B$2977&gt;=H$4)*('Diário 1º PA'!$B$4:$B$2977&lt;=EOMONTH(H$4,0))*('Diário 1º PA'!$F$4:$F$2977)*(IF(Resumo!$Q$5="",1,'Diário 1º PA'!$O$4:$O$2977=Resumo!$Q$5)))
+SUMPRODUCT(('Diário 2º PA'!$E$4:$E$2000='Analítico Cx.'!$B75)*('Diário 2º PA'!$B$4:$B$2000&gt;=H$4)*('Diário 2º PA'!$B$4:$B$2000&lt;=EOMONTH(H$4,0))*('Diário 2º PA'!$F$4:$F$2000)*(IF(Resumo!$Q$5="",1,'Diário 2º PA'!$O$4:$O$2000=Resumo!$Q$5)))
+SUMPRODUCT(('Diário 3º PA'!$E$4:$E$2000='Analítico Cx.'!$B75)*('Diário 3º PA'!$B$4:$B$2000&gt;=H$4)*('Diário 3º PA'!$B$4:$B$2000&lt;=EOMONTH(H$4,0))*('Diário 3º PA'!$F$4:$F$2000)*(IF(Resumo!$Q$5="",1,'Diário 3º PA'!$O$4:$O$2000=Resumo!$Q$5)))
+SUMPRODUCT(('Diário 4º PA'!$E$4:$E$2000='Analítico Cx.'!$B75)*('Diário 4º PA'!$B$4:$B$2000&gt;=H$4)*('Diário 4º PA'!$B$4:$B$2000&lt;=EOMONTH(H$4,0))*('Diário 4º PA'!$F$4:$F$2000)*(IF(Resumo!$Q$5="",1,'Diário 4º PA'!$O$4:$O$2000=Resumo!$Q$5)))</f>
        <v>0</v>
      </c>
      <c r="I75" s="199">
        <f t="array" ref="I75">SUMPRODUCT(('Diário 1º PA'!$E$4:$E$2977='Analítico Cx.'!$B75)*('Diário 1º PA'!$B$4:$B$2977&gt;=I$4)*('Diário 1º PA'!$B$4:$B$2977&lt;=EOMONTH(I$4,0))*('Diário 1º PA'!$F$4:$F$2977)*(IF(Resumo!$Q$5="",1,'Diário 1º PA'!$O$4:$O$2977=Resumo!$Q$5)))
+SUMPRODUCT(('Diário 2º PA'!$E$4:$E$2000='Analítico Cx.'!$B75)*('Diário 2º PA'!$B$4:$B$2000&gt;=I$4)*('Diário 2º PA'!$B$4:$B$2000&lt;=EOMONTH(I$4,0))*('Diário 2º PA'!$F$4:$F$2000)*(IF(Resumo!$Q$5="",1,'Diário 2º PA'!$O$4:$O$2000=Resumo!$Q$5)))
+SUMPRODUCT(('Diário 3º PA'!$E$4:$E$2000='Analítico Cx.'!$B75)*('Diário 3º PA'!$B$4:$B$2000&gt;=I$4)*('Diário 3º PA'!$B$4:$B$2000&lt;=EOMONTH(I$4,0))*('Diário 3º PA'!$F$4:$F$2000)*(IF(Resumo!$Q$5="",1,'Diário 3º PA'!$O$4:$O$2000=Resumo!$Q$5)))
+SUMPRODUCT(('Diário 4º PA'!$E$4:$E$2000='Analítico Cx.'!$B75)*('Diário 4º PA'!$B$4:$B$2000&gt;=I$4)*('Diário 4º PA'!$B$4:$B$2000&lt;=EOMONTH(I$4,0))*('Diário 4º PA'!$F$4:$F$2000)*(IF(Resumo!$Q$5="",1,'Diário 4º PA'!$O$4:$O$2000=Resumo!$Q$5)))</f>
        <v>0</v>
      </c>
      <c r="J75" s="199">
        <f t="array" ref="J75">SUMPRODUCT(('Diário 1º PA'!$E$4:$E$2977='Analítico Cx.'!$B75)*('Diário 1º PA'!$B$4:$B$2977&gt;=J$4)*('Diário 1º PA'!$B$4:$B$2977&lt;=EOMONTH(J$4,0))*('Diário 1º PA'!$F$4:$F$2977)*(IF(Resumo!$Q$5="",1,'Diário 1º PA'!$O$4:$O$2977=Resumo!$Q$5)))
+SUMPRODUCT(('Diário 2º PA'!$E$4:$E$2000='Analítico Cx.'!$B75)*('Diário 2º PA'!$B$4:$B$2000&gt;=J$4)*('Diário 2º PA'!$B$4:$B$2000&lt;=EOMONTH(J$4,0))*('Diário 2º PA'!$F$4:$F$2000)*(IF(Resumo!$Q$5="",1,'Diário 2º PA'!$O$4:$O$2000=Resumo!$Q$5)))
+SUMPRODUCT(('Diário 3º PA'!$E$4:$E$2000='Analítico Cx.'!$B75)*('Diário 3º PA'!$B$4:$B$2000&gt;=J$4)*('Diário 3º PA'!$B$4:$B$2000&lt;=EOMONTH(J$4,0))*('Diário 3º PA'!$F$4:$F$2000)*(IF(Resumo!$Q$5="",1,'Diário 3º PA'!$O$4:$O$2000=Resumo!$Q$5)))
+SUMPRODUCT(('Diário 4º PA'!$E$4:$E$2000='Analítico Cx.'!$B75)*('Diário 4º PA'!$B$4:$B$2000&gt;=J$4)*('Diário 4º PA'!$B$4:$B$2000&lt;=EOMONTH(J$4,0))*('Diário 4º PA'!$F$4:$F$2000)*(IF(Resumo!$Q$5="",1,'Diário 4º PA'!$O$4:$O$2000=Resumo!$Q$5)))</f>
        <v>0</v>
      </c>
      <c r="K75" s="199">
        <f t="array" ref="K75">SUMPRODUCT(('Diário 1º PA'!$E$4:$E$2977='Analítico Cx.'!$B75)*('Diário 1º PA'!$B$4:$B$2977&gt;=K$4)*('Diário 1º PA'!$B$4:$B$2977&lt;=EOMONTH(K$4,0))*('Diário 1º PA'!$F$4:$F$2977)*(IF(Resumo!$Q$5="",1,'Diário 1º PA'!$O$4:$O$2977=Resumo!$Q$5)))
+SUMPRODUCT(('Diário 2º PA'!$E$4:$E$2000='Analítico Cx.'!$B75)*('Diário 2º PA'!$B$4:$B$2000&gt;=K$4)*('Diário 2º PA'!$B$4:$B$2000&lt;=EOMONTH(K$4,0))*('Diário 2º PA'!$F$4:$F$2000)*(IF(Resumo!$Q$5="",1,'Diário 2º PA'!$O$4:$O$2000=Resumo!$Q$5)))
+SUMPRODUCT(('Diário 3º PA'!$E$4:$E$2000='Analítico Cx.'!$B75)*('Diário 3º PA'!$B$4:$B$2000&gt;=K$4)*('Diário 3º PA'!$B$4:$B$2000&lt;=EOMONTH(K$4,0))*('Diário 3º PA'!$F$4:$F$2000)*(IF(Resumo!$Q$5="",1,'Diário 3º PA'!$O$4:$O$2000=Resumo!$Q$5)))
+SUMPRODUCT(('Diário 4º PA'!$E$4:$E$2000='Analítico Cx.'!$B75)*('Diário 4º PA'!$B$4:$B$2000&gt;=K$4)*('Diário 4º PA'!$B$4:$B$2000&lt;=EOMONTH(K$4,0))*('Diário 4º PA'!$F$4:$F$2000)*(IF(Resumo!$Q$5="",1,'Diário 4º PA'!$O$4:$O$2000=Resumo!$Q$5)))</f>
        <v>0</v>
      </c>
      <c r="L75" s="199">
        <f t="array" ref="L75">SUMPRODUCT(('Diário 1º PA'!$E$4:$E$2977='Analítico Cx.'!$B75)*('Diário 1º PA'!$B$4:$B$2977&gt;=L$4)*('Diário 1º PA'!$B$4:$B$2977&lt;=EOMONTH(L$4,0))*('Diário 1º PA'!$F$4:$F$2977)*(IF(Resumo!$Q$5="",1,'Diário 1º PA'!$O$4:$O$2977=Resumo!$Q$5)))
+SUMPRODUCT(('Diário 2º PA'!$E$4:$E$2000='Analítico Cx.'!$B75)*('Diário 2º PA'!$B$4:$B$2000&gt;=L$4)*('Diário 2º PA'!$B$4:$B$2000&lt;=EOMONTH(L$4,0))*('Diário 2º PA'!$F$4:$F$2000)*(IF(Resumo!$Q$5="",1,'Diário 2º PA'!$O$4:$O$2000=Resumo!$Q$5)))
+SUMPRODUCT(('Diário 3º PA'!$E$4:$E$2000='Analítico Cx.'!$B75)*('Diário 3º PA'!$B$4:$B$2000&gt;=L$4)*('Diário 3º PA'!$B$4:$B$2000&lt;=EOMONTH(L$4,0))*('Diário 3º PA'!$F$4:$F$2000)*(IF(Resumo!$Q$5="",1,'Diário 3º PA'!$O$4:$O$2000=Resumo!$Q$5)))
+SUMPRODUCT(('Diário 4º PA'!$E$4:$E$2000='Analítico Cx.'!$B75)*('Diário 4º PA'!$B$4:$B$2000&gt;=L$4)*('Diário 4º PA'!$B$4:$B$2000&lt;=EOMONTH(L$4,0))*('Diário 4º PA'!$F$4:$F$2000)*(IF(Resumo!$Q$5="",1,'Diário 4º PA'!$O$4:$O$2000=Resumo!$Q$5)))</f>
        <v>0</v>
      </c>
      <c r="M75" s="199">
        <f t="array" ref="M75">SUMPRODUCT(('Diário 1º PA'!$E$4:$E$2977='Analítico Cx.'!$B75)*('Diário 1º PA'!$B$4:$B$2977&gt;=M$4)*('Diário 1º PA'!$B$4:$B$2977&lt;=EOMONTH(M$4,0))*('Diário 1º PA'!$F$4:$F$2977)*(IF(Resumo!$Q$5="",1,'Diário 1º PA'!$O$4:$O$2977=Resumo!$Q$5)))
+SUMPRODUCT(('Diário 2º PA'!$E$4:$E$2000='Analítico Cx.'!$B75)*('Diário 2º PA'!$B$4:$B$2000&gt;=M$4)*('Diário 2º PA'!$B$4:$B$2000&lt;=EOMONTH(M$4,0))*('Diário 2º PA'!$F$4:$F$2000)*(IF(Resumo!$Q$5="",1,'Diário 2º PA'!$O$4:$O$2000=Resumo!$Q$5)))
+SUMPRODUCT(('Diário 3º PA'!$E$4:$E$2000='Analítico Cx.'!$B75)*('Diário 3º PA'!$B$4:$B$2000&gt;=M$4)*('Diário 3º PA'!$B$4:$B$2000&lt;=EOMONTH(M$4,0))*('Diário 3º PA'!$F$4:$F$2000)*(IF(Resumo!$Q$5="",1,'Diário 3º PA'!$O$4:$O$2000=Resumo!$Q$5)))
+SUMPRODUCT(('Diário 4º PA'!$E$4:$E$2000='Analítico Cx.'!$B75)*('Diário 4º PA'!$B$4:$B$2000&gt;=M$4)*('Diário 4º PA'!$B$4:$B$2000&lt;=EOMONTH(M$4,0))*('Diário 4º PA'!$F$4:$F$2000)*(IF(Resumo!$Q$5="",1,'Diário 4º PA'!$O$4:$O$2000=Resumo!$Q$5)))</f>
        <v>0</v>
      </c>
      <c r="N75" s="199">
        <f t="array" ref="N75">SUMPRODUCT(('Diário 1º PA'!$E$4:$E$2977='Analítico Cx.'!$B75)*('Diário 1º PA'!$B$4:$B$2977&gt;=N$4)*('Diário 1º PA'!$B$4:$B$2977&lt;=EOMONTH(N$4,0))*('Diário 1º PA'!$F$4:$F$2977)*(IF(Resumo!$Q$5="",1,'Diário 1º PA'!$O$4:$O$2977=Resumo!$Q$5)))
+SUMPRODUCT(('Diário 2º PA'!$E$4:$E$2000='Analítico Cx.'!$B75)*('Diário 2º PA'!$B$4:$B$2000&gt;=N$4)*('Diário 2º PA'!$B$4:$B$2000&lt;=EOMONTH(N$4,0))*('Diário 2º PA'!$F$4:$F$2000)*(IF(Resumo!$Q$5="",1,'Diário 2º PA'!$O$4:$O$2000=Resumo!$Q$5)))
+SUMPRODUCT(('Diário 3º PA'!$E$4:$E$2000='Analítico Cx.'!$B75)*('Diário 3º PA'!$B$4:$B$2000&gt;=N$4)*('Diário 3º PA'!$B$4:$B$2000&lt;=EOMONTH(N$4,0))*('Diário 3º PA'!$F$4:$F$2000)*(IF(Resumo!$Q$5="",1,'Diário 3º PA'!$O$4:$O$2000=Resumo!$Q$5)))
+SUMPRODUCT(('Diário 4º PA'!$E$4:$E$2000='Analítico Cx.'!$B75)*('Diário 4º PA'!$B$4:$B$2000&gt;=N$4)*('Diário 4º PA'!$B$4:$B$2000&lt;=EOMONTH(N$4,0))*('Diário 4º PA'!$F$4:$F$2000)*(IF(Resumo!$Q$5="",1,'Diário 4º PA'!$O$4:$O$2000=Resumo!$Q$5)))</f>
        <v>0</v>
      </c>
      <c r="O75" s="200">
        <f t="shared" si="13"/>
        <v>0</v>
      </c>
      <c r="P75" s="201">
        <f t="shared" si="14"/>
        <v>0</v>
      </c>
      <c r="Q75" s="174"/>
      <c r="R75" s="174"/>
      <c r="S75" s="174"/>
      <c r="T75" s="174"/>
      <c r="U75" s="174"/>
      <c r="V75" s="174"/>
      <c r="W75" s="174"/>
      <c r="X75" s="174"/>
      <c r="Y75" s="174"/>
      <c r="Z75" s="174"/>
    </row>
    <row r="76" spans="1:26" ht="23.25" customHeight="1" x14ac:dyDescent="0.2">
      <c r="A76" s="220" t="s">
        <v>251</v>
      </c>
      <c r="B76" s="84" t="s">
        <v>252</v>
      </c>
      <c r="C76" s="199">
        <f t="array" ref="C76">SUMPRODUCT(('Diário 1º PA'!$E$4:$E$2977='Analítico Cx.'!$B76)*('Diário 1º PA'!$B$4:$B$2977&gt;=C$4)*('Diário 1º PA'!$B$4:$B$2977&lt;=EOMONTH(C$4,0))*('Diário 1º PA'!$F$4:$F$2977)*(IF(Resumo!$Q$5="",1,'Diário 1º PA'!$O$4:$O$2977=Resumo!$Q$5)))
+SUMPRODUCT(('Diário 2º PA'!$E$4:$E$2000='Analítico Cx.'!$B76)*('Diário 2º PA'!$B$4:$B$2000&gt;=C$4)*('Diário 2º PA'!$B$4:$B$2000&lt;=EOMONTH(C$4,0))*('Diário 2º PA'!$F$4:$F$2000)*(IF(Resumo!$Q$5="",1,'Diário 2º PA'!$O$4:$O$2000=Resumo!$Q$5)))
+SUMPRODUCT(('Diário 3º PA'!$E$4:$E$2000='Analítico Cx.'!$B76)*('Diário 3º PA'!$B$4:$B$2000&gt;=C$4)*('Diário 3º PA'!$B$4:$B$2000&lt;=EOMONTH(C$4,0))*('Diário 3º PA'!$F$4:$F$2000)*(IF(Resumo!$Q$5="",1,'Diário 3º PA'!$O$4:$O$2000=Resumo!$Q$5)))
+SUMPRODUCT(('Diário 4º PA'!$E$4:$E$2000='Analítico Cx.'!$B76)*('Diário 4º PA'!$B$4:$B$2000&gt;=C$4)*('Diário 4º PA'!$B$4:$B$2000&lt;=EOMONTH(C$4,0))*('Diário 4º PA'!$F$4:$F$2000)*(IF(Resumo!$Q$5="",1,'Diário 4º PA'!$O$4:$O$2000=Resumo!$Q$5)))</f>
        <v>0</v>
      </c>
      <c r="D76" s="199">
        <f t="array" ref="D76">SUMPRODUCT(('Diário 1º PA'!$E$4:$E$2977='Analítico Cx.'!$B76)*('Diário 1º PA'!$B$4:$B$2977&gt;=D$4)*('Diário 1º PA'!$B$4:$B$2977&lt;=EOMONTH(D$4,0))*('Diário 1º PA'!$F$4:$F$2977)*(IF(Resumo!$Q$5="",1,'Diário 1º PA'!$O$4:$O$2977=Resumo!$Q$5)))
+SUMPRODUCT(('Diário 2º PA'!$E$4:$E$2000='Analítico Cx.'!$B76)*('Diário 2º PA'!$B$4:$B$2000&gt;=D$4)*('Diário 2º PA'!$B$4:$B$2000&lt;=EOMONTH(D$4,0))*('Diário 2º PA'!$F$4:$F$2000)*(IF(Resumo!$Q$5="",1,'Diário 2º PA'!$O$4:$O$2000=Resumo!$Q$5)))
+SUMPRODUCT(('Diário 3º PA'!$E$4:$E$2000='Analítico Cx.'!$B76)*('Diário 3º PA'!$B$4:$B$2000&gt;=D$4)*('Diário 3º PA'!$B$4:$B$2000&lt;=EOMONTH(D$4,0))*('Diário 3º PA'!$F$4:$F$2000)*(IF(Resumo!$Q$5="",1,'Diário 3º PA'!$O$4:$O$2000=Resumo!$Q$5)))
+SUMPRODUCT(('Diário 4º PA'!$E$4:$E$2000='Analítico Cx.'!$B76)*('Diário 4º PA'!$B$4:$B$2000&gt;=D$4)*('Diário 4º PA'!$B$4:$B$2000&lt;=EOMONTH(D$4,0))*('Diário 4º PA'!$F$4:$F$2000)*(IF(Resumo!$Q$5="",1,'Diário 4º PA'!$O$4:$O$2000=Resumo!$Q$5)))</f>
        <v>0</v>
      </c>
      <c r="E76" s="199">
        <f t="array" ref="E76">SUMPRODUCT(('Diário 1º PA'!$E$4:$E$2977='Analítico Cx.'!$B76)*('Diário 1º PA'!$B$4:$B$2977&gt;=E$4)*('Diário 1º PA'!$B$4:$B$2977&lt;=EOMONTH(E$4,0))*('Diário 1º PA'!$F$4:$F$2977)*(IF(Resumo!$Q$5="",1,'Diário 1º PA'!$O$4:$O$2977=Resumo!$Q$5)))
+SUMPRODUCT(('Diário 2º PA'!$E$4:$E$2000='Analítico Cx.'!$B76)*('Diário 2º PA'!$B$4:$B$2000&gt;=E$4)*('Diário 2º PA'!$B$4:$B$2000&lt;=EOMONTH(E$4,0))*('Diário 2º PA'!$F$4:$F$2000)*(IF(Resumo!$Q$5="",1,'Diário 2º PA'!$O$4:$O$2000=Resumo!$Q$5)))
+SUMPRODUCT(('Diário 3º PA'!$E$4:$E$2000='Analítico Cx.'!$B76)*('Diário 3º PA'!$B$4:$B$2000&gt;=E$4)*('Diário 3º PA'!$B$4:$B$2000&lt;=EOMONTH(E$4,0))*('Diário 3º PA'!$F$4:$F$2000)*(IF(Resumo!$Q$5="",1,'Diário 3º PA'!$O$4:$O$2000=Resumo!$Q$5)))
+SUMPRODUCT(('Diário 4º PA'!$E$4:$E$2000='Analítico Cx.'!$B76)*('Diário 4º PA'!$B$4:$B$2000&gt;=E$4)*('Diário 4º PA'!$B$4:$B$2000&lt;=EOMONTH(E$4,0))*('Diário 4º PA'!$F$4:$F$2000)*(IF(Resumo!$Q$5="",1,'Diário 4º PA'!$O$4:$O$2000=Resumo!$Q$5)))</f>
        <v>0</v>
      </c>
      <c r="F76" s="199">
        <f t="array" ref="F76">SUMPRODUCT(('Diário 1º PA'!$E$4:$E$2977='Analítico Cx.'!$B76)*('Diário 1º PA'!$B$4:$B$2977&gt;=F$4)*('Diário 1º PA'!$B$4:$B$2977&lt;=EOMONTH(F$4,0))*('Diário 1º PA'!$F$4:$F$2977)*(IF(Resumo!$Q$5="",1,'Diário 1º PA'!$O$4:$O$2977=Resumo!$Q$5)))
+SUMPRODUCT(('Diário 2º PA'!$E$4:$E$2000='Analítico Cx.'!$B76)*('Diário 2º PA'!$B$4:$B$2000&gt;=F$4)*('Diário 2º PA'!$B$4:$B$2000&lt;=EOMONTH(F$4,0))*('Diário 2º PA'!$F$4:$F$2000)*(IF(Resumo!$Q$5="",1,'Diário 2º PA'!$O$4:$O$2000=Resumo!$Q$5)))
+SUMPRODUCT(('Diário 3º PA'!$E$4:$E$2000='Analítico Cx.'!$B76)*('Diário 3º PA'!$B$4:$B$2000&gt;=F$4)*('Diário 3º PA'!$B$4:$B$2000&lt;=EOMONTH(F$4,0))*('Diário 3º PA'!$F$4:$F$2000)*(IF(Resumo!$Q$5="",1,'Diário 3º PA'!$O$4:$O$2000=Resumo!$Q$5)))
+SUMPRODUCT(('Diário 4º PA'!$E$4:$E$2000='Analítico Cx.'!$B76)*('Diário 4º PA'!$B$4:$B$2000&gt;=F$4)*('Diário 4º PA'!$B$4:$B$2000&lt;=EOMONTH(F$4,0))*('Diário 4º PA'!$F$4:$F$2000)*(IF(Resumo!$Q$5="",1,'Diário 4º PA'!$O$4:$O$2000=Resumo!$Q$5)))</f>
        <v>0</v>
      </c>
      <c r="G76" s="199">
        <f t="array" ref="G76">SUMPRODUCT(('Diário 1º PA'!$E$4:$E$2977='Analítico Cx.'!$B76)*('Diário 1º PA'!$B$4:$B$2977&gt;=G$4)*('Diário 1º PA'!$B$4:$B$2977&lt;=EOMONTH(G$4,0))*('Diário 1º PA'!$F$4:$F$2977)*(IF(Resumo!$Q$5="",1,'Diário 1º PA'!$O$4:$O$2977=Resumo!$Q$5)))
+SUMPRODUCT(('Diário 2º PA'!$E$4:$E$2000='Analítico Cx.'!$B76)*('Diário 2º PA'!$B$4:$B$2000&gt;=G$4)*('Diário 2º PA'!$B$4:$B$2000&lt;=EOMONTH(G$4,0))*('Diário 2º PA'!$F$4:$F$2000)*(IF(Resumo!$Q$5="",1,'Diário 2º PA'!$O$4:$O$2000=Resumo!$Q$5)))
+SUMPRODUCT(('Diário 3º PA'!$E$4:$E$2000='Analítico Cx.'!$B76)*('Diário 3º PA'!$B$4:$B$2000&gt;=G$4)*('Diário 3º PA'!$B$4:$B$2000&lt;=EOMONTH(G$4,0))*('Diário 3º PA'!$F$4:$F$2000)*(IF(Resumo!$Q$5="",1,'Diário 3º PA'!$O$4:$O$2000=Resumo!$Q$5)))
+SUMPRODUCT(('Diário 4º PA'!$E$4:$E$2000='Analítico Cx.'!$B76)*('Diário 4º PA'!$B$4:$B$2000&gt;=G$4)*('Diário 4º PA'!$B$4:$B$2000&lt;=EOMONTH(G$4,0))*('Diário 4º PA'!$F$4:$F$2000)*(IF(Resumo!$Q$5="",1,'Diário 4º PA'!$O$4:$O$2000=Resumo!$Q$5)))</f>
        <v>0</v>
      </c>
      <c r="H76" s="199">
        <f t="array" ref="H76">SUMPRODUCT(('Diário 1º PA'!$E$4:$E$2977='Analítico Cx.'!$B76)*('Diário 1º PA'!$B$4:$B$2977&gt;=H$4)*('Diário 1º PA'!$B$4:$B$2977&lt;=EOMONTH(H$4,0))*('Diário 1º PA'!$F$4:$F$2977)*(IF(Resumo!$Q$5="",1,'Diário 1º PA'!$O$4:$O$2977=Resumo!$Q$5)))
+SUMPRODUCT(('Diário 2º PA'!$E$4:$E$2000='Analítico Cx.'!$B76)*('Diário 2º PA'!$B$4:$B$2000&gt;=H$4)*('Diário 2º PA'!$B$4:$B$2000&lt;=EOMONTH(H$4,0))*('Diário 2º PA'!$F$4:$F$2000)*(IF(Resumo!$Q$5="",1,'Diário 2º PA'!$O$4:$O$2000=Resumo!$Q$5)))
+SUMPRODUCT(('Diário 3º PA'!$E$4:$E$2000='Analítico Cx.'!$B76)*('Diário 3º PA'!$B$4:$B$2000&gt;=H$4)*('Diário 3º PA'!$B$4:$B$2000&lt;=EOMONTH(H$4,0))*('Diário 3º PA'!$F$4:$F$2000)*(IF(Resumo!$Q$5="",1,'Diário 3º PA'!$O$4:$O$2000=Resumo!$Q$5)))
+SUMPRODUCT(('Diário 4º PA'!$E$4:$E$2000='Analítico Cx.'!$B76)*('Diário 4º PA'!$B$4:$B$2000&gt;=H$4)*('Diário 4º PA'!$B$4:$B$2000&lt;=EOMONTH(H$4,0))*('Diário 4º PA'!$F$4:$F$2000)*(IF(Resumo!$Q$5="",1,'Diário 4º PA'!$O$4:$O$2000=Resumo!$Q$5)))</f>
        <v>0</v>
      </c>
      <c r="I76" s="199">
        <f t="array" ref="I76">SUMPRODUCT(('Diário 1º PA'!$E$4:$E$2977='Analítico Cx.'!$B76)*('Diário 1º PA'!$B$4:$B$2977&gt;=I$4)*('Diário 1º PA'!$B$4:$B$2977&lt;=EOMONTH(I$4,0))*('Diário 1º PA'!$F$4:$F$2977)*(IF(Resumo!$Q$5="",1,'Diário 1º PA'!$O$4:$O$2977=Resumo!$Q$5)))
+SUMPRODUCT(('Diário 2º PA'!$E$4:$E$2000='Analítico Cx.'!$B76)*('Diário 2º PA'!$B$4:$B$2000&gt;=I$4)*('Diário 2º PA'!$B$4:$B$2000&lt;=EOMONTH(I$4,0))*('Diário 2º PA'!$F$4:$F$2000)*(IF(Resumo!$Q$5="",1,'Diário 2º PA'!$O$4:$O$2000=Resumo!$Q$5)))
+SUMPRODUCT(('Diário 3º PA'!$E$4:$E$2000='Analítico Cx.'!$B76)*('Diário 3º PA'!$B$4:$B$2000&gt;=I$4)*('Diário 3º PA'!$B$4:$B$2000&lt;=EOMONTH(I$4,0))*('Diário 3º PA'!$F$4:$F$2000)*(IF(Resumo!$Q$5="",1,'Diário 3º PA'!$O$4:$O$2000=Resumo!$Q$5)))
+SUMPRODUCT(('Diário 4º PA'!$E$4:$E$2000='Analítico Cx.'!$B76)*('Diário 4º PA'!$B$4:$B$2000&gt;=I$4)*('Diário 4º PA'!$B$4:$B$2000&lt;=EOMONTH(I$4,0))*('Diário 4º PA'!$F$4:$F$2000)*(IF(Resumo!$Q$5="",1,'Diário 4º PA'!$O$4:$O$2000=Resumo!$Q$5)))</f>
        <v>0</v>
      </c>
      <c r="J76" s="199">
        <f t="array" ref="J76">SUMPRODUCT(('Diário 1º PA'!$E$4:$E$2977='Analítico Cx.'!$B76)*('Diário 1º PA'!$B$4:$B$2977&gt;=J$4)*('Diário 1º PA'!$B$4:$B$2977&lt;=EOMONTH(J$4,0))*('Diário 1º PA'!$F$4:$F$2977)*(IF(Resumo!$Q$5="",1,'Diário 1º PA'!$O$4:$O$2977=Resumo!$Q$5)))
+SUMPRODUCT(('Diário 2º PA'!$E$4:$E$2000='Analítico Cx.'!$B76)*('Diário 2º PA'!$B$4:$B$2000&gt;=J$4)*('Diário 2º PA'!$B$4:$B$2000&lt;=EOMONTH(J$4,0))*('Diário 2º PA'!$F$4:$F$2000)*(IF(Resumo!$Q$5="",1,'Diário 2º PA'!$O$4:$O$2000=Resumo!$Q$5)))
+SUMPRODUCT(('Diário 3º PA'!$E$4:$E$2000='Analítico Cx.'!$B76)*('Diário 3º PA'!$B$4:$B$2000&gt;=J$4)*('Diário 3º PA'!$B$4:$B$2000&lt;=EOMONTH(J$4,0))*('Diário 3º PA'!$F$4:$F$2000)*(IF(Resumo!$Q$5="",1,'Diário 3º PA'!$O$4:$O$2000=Resumo!$Q$5)))
+SUMPRODUCT(('Diário 4º PA'!$E$4:$E$2000='Analítico Cx.'!$B76)*('Diário 4º PA'!$B$4:$B$2000&gt;=J$4)*('Diário 4º PA'!$B$4:$B$2000&lt;=EOMONTH(J$4,0))*('Diário 4º PA'!$F$4:$F$2000)*(IF(Resumo!$Q$5="",1,'Diário 4º PA'!$O$4:$O$2000=Resumo!$Q$5)))</f>
        <v>0</v>
      </c>
      <c r="K76" s="199">
        <f t="array" ref="K76">SUMPRODUCT(('Diário 1º PA'!$E$4:$E$2977='Analítico Cx.'!$B76)*('Diário 1º PA'!$B$4:$B$2977&gt;=K$4)*('Diário 1º PA'!$B$4:$B$2977&lt;=EOMONTH(K$4,0))*('Diário 1º PA'!$F$4:$F$2977)*(IF(Resumo!$Q$5="",1,'Diário 1º PA'!$O$4:$O$2977=Resumo!$Q$5)))
+SUMPRODUCT(('Diário 2º PA'!$E$4:$E$2000='Analítico Cx.'!$B76)*('Diário 2º PA'!$B$4:$B$2000&gt;=K$4)*('Diário 2º PA'!$B$4:$B$2000&lt;=EOMONTH(K$4,0))*('Diário 2º PA'!$F$4:$F$2000)*(IF(Resumo!$Q$5="",1,'Diário 2º PA'!$O$4:$O$2000=Resumo!$Q$5)))
+SUMPRODUCT(('Diário 3º PA'!$E$4:$E$2000='Analítico Cx.'!$B76)*('Diário 3º PA'!$B$4:$B$2000&gt;=K$4)*('Diário 3º PA'!$B$4:$B$2000&lt;=EOMONTH(K$4,0))*('Diário 3º PA'!$F$4:$F$2000)*(IF(Resumo!$Q$5="",1,'Diário 3º PA'!$O$4:$O$2000=Resumo!$Q$5)))
+SUMPRODUCT(('Diário 4º PA'!$E$4:$E$2000='Analítico Cx.'!$B76)*('Diário 4º PA'!$B$4:$B$2000&gt;=K$4)*('Diário 4º PA'!$B$4:$B$2000&lt;=EOMONTH(K$4,0))*('Diário 4º PA'!$F$4:$F$2000)*(IF(Resumo!$Q$5="",1,'Diário 4º PA'!$O$4:$O$2000=Resumo!$Q$5)))</f>
        <v>0</v>
      </c>
      <c r="L76" s="199">
        <f t="array" ref="L76">SUMPRODUCT(('Diário 1º PA'!$E$4:$E$2977='Analítico Cx.'!$B76)*('Diário 1º PA'!$B$4:$B$2977&gt;=L$4)*('Diário 1º PA'!$B$4:$B$2977&lt;=EOMONTH(L$4,0))*('Diário 1º PA'!$F$4:$F$2977)*(IF(Resumo!$Q$5="",1,'Diário 1º PA'!$O$4:$O$2977=Resumo!$Q$5)))
+SUMPRODUCT(('Diário 2º PA'!$E$4:$E$2000='Analítico Cx.'!$B76)*('Diário 2º PA'!$B$4:$B$2000&gt;=L$4)*('Diário 2º PA'!$B$4:$B$2000&lt;=EOMONTH(L$4,0))*('Diário 2º PA'!$F$4:$F$2000)*(IF(Resumo!$Q$5="",1,'Diário 2º PA'!$O$4:$O$2000=Resumo!$Q$5)))
+SUMPRODUCT(('Diário 3º PA'!$E$4:$E$2000='Analítico Cx.'!$B76)*('Diário 3º PA'!$B$4:$B$2000&gt;=L$4)*('Diário 3º PA'!$B$4:$B$2000&lt;=EOMONTH(L$4,0))*('Diário 3º PA'!$F$4:$F$2000)*(IF(Resumo!$Q$5="",1,'Diário 3º PA'!$O$4:$O$2000=Resumo!$Q$5)))
+SUMPRODUCT(('Diário 4º PA'!$E$4:$E$2000='Analítico Cx.'!$B76)*('Diário 4º PA'!$B$4:$B$2000&gt;=L$4)*('Diário 4º PA'!$B$4:$B$2000&lt;=EOMONTH(L$4,0))*('Diário 4º PA'!$F$4:$F$2000)*(IF(Resumo!$Q$5="",1,'Diário 4º PA'!$O$4:$O$2000=Resumo!$Q$5)))</f>
        <v>0</v>
      </c>
      <c r="M76" s="199">
        <f t="array" ref="M76">SUMPRODUCT(('Diário 1º PA'!$E$4:$E$2977='Analítico Cx.'!$B76)*('Diário 1º PA'!$B$4:$B$2977&gt;=M$4)*('Diário 1º PA'!$B$4:$B$2977&lt;=EOMONTH(M$4,0))*('Diário 1º PA'!$F$4:$F$2977)*(IF(Resumo!$Q$5="",1,'Diário 1º PA'!$O$4:$O$2977=Resumo!$Q$5)))
+SUMPRODUCT(('Diário 2º PA'!$E$4:$E$2000='Analítico Cx.'!$B76)*('Diário 2º PA'!$B$4:$B$2000&gt;=M$4)*('Diário 2º PA'!$B$4:$B$2000&lt;=EOMONTH(M$4,0))*('Diário 2º PA'!$F$4:$F$2000)*(IF(Resumo!$Q$5="",1,'Diário 2º PA'!$O$4:$O$2000=Resumo!$Q$5)))
+SUMPRODUCT(('Diário 3º PA'!$E$4:$E$2000='Analítico Cx.'!$B76)*('Diário 3º PA'!$B$4:$B$2000&gt;=M$4)*('Diário 3º PA'!$B$4:$B$2000&lt;=EOMONTH(M$4,0))*('Diário 3º PA'!$F$4:$F$2000)*(IF(Resumo!$Q$5="",1,'Diário 3º PA'!$O$4:$O$2000=Resumo!$Q$5)))
+SUMPRODUCT(('Diário 4º PA'!$E$4:$E$2000='Analítico Cx.'!$B76)*('Diário 4º PA'!$B$4:$B$2000&gt;=M$4)*('Diário 4º PA'!$B$4:$B$2000&lt;=EOMONTH(M$4,0))*('Diário 4º PA'!$F$4:$F$2000)*(IF(Resumo!$Q$5="",1,'Diário 4º PA'!$O$4:$O$2000=Resumo!$Q$5)))</f>
        <v>0</v>
      </c>
      <c r="N76" s="199">
        <f t="array" ref="N76">SUMPRODUCT(('Diário 1º PA'!$E$4:$E$2977='Analítico Cx.'!$B76)*('Diário 1º PA'!$B$4:$B$2977&gt;=N$4)*('Diário 1º PA'!$B$4:$B$2977&lt;=EOMONTH(N$4,0))*('Diário 1º PA'!$F$4:$F$2977)*(IF(Resumo!$Q$5="",1,'Diário 1º PA'!$O$4:$O$2977=Resumo!$Q$5)))
+SUMPRODUCT(('Diário 2º PA'!$E$4:$E$2000='Analítico Cx.'!$B76)*('Diário 2º PA'!$B$4:$B$2000&gt;=N$4)*('Diário 2º PA'!$B$4:$B$2000&lt;=EOMONTH(N$4,0))*('Diário 2º PA'!$F$4:$F$2000)*(IF(Resumo!$Q$5="",1,'Diário 2º PA'!$O$4:$O$2000=Resumo!$Q$5)))
+SUMPRODUCT(('Diário 3º PA'!$E$4:$E$2000='Analítico Cx.'!$B76)*('Diário 3º PA'!$B$4:$B$2000&gt;=N$4)*('Diário 3º PA'!$B$4:$B$2000&lt;=EOMONTH(N$4,0))*('Diário 3º PA'!$F$4:$F$2000)*(IF(Resumo!$Q$5="",1,'Diário 3º PA'!$O$4:$O$2000=Resumo!$Q$5)))
+SUMPRODUCT(('Diário 4º PA'!$E$4:$E$2000='Analítico Cx.'!$B76)*('Diário 4º PA'!$B$4:$B$2000&gt;=N$4)*('Diário 4º PA'!$B$4:$B$2000&lt;=EOMONTH(N$4,0))*('Diário 4º PA'!$F$4:$F$2000)*(IF(Resumo!$Q$5="",1,'Diário 4º PA'!$O$4:$O$2000=Resumo!$Q$5)))</f>
        <v>0</v>
      </c>
      <c r="O76" s="200">
        <f t="shared" si="13"/>
        <v>0</v>
      </c>
      <c r="P76" s="201">
        <f t="shared" si="14"/>
        <v>0</v>
      </c>
      <c r="Q76" s="174"/>
      <c r="R76" s="174"/>
      <c r="S76" s="174"/>
      <c r="T76" s="174"/>
      <c r="U76" s="174"/>
      <c r="V76" s="174"/>
      <c r="W76" s="174"/>
      <c r="X76" s="174"/>
      <c r="Y76" s="174"/>
      <c r="Z76" s="174"/>
    </row>
    <row r="77" spans="1:26" ht="23.25" customHeight="1" x14ac:dyDescent="0.2">
      <c r="A77" s="220" t="s">
        <v>253</v>
      </c>
      <c r="B77" s="84" t="s">
        <v>254</v>
      </c>
      <c r="C77" s="199">
        <f t="array" ref="C77">SUMPRODUCT(('Diário 1º PA'!$E$4:$E$2977='Analítico Cx.'!$B77)*('Diário 1º PA'!$B$4:$B$2977&gt;=C$4)*('Diário 1º PA'!$B$4:$B$2977&lt;=EOMONTH(C$4,0))*('Diário 1º PA'!$F$4:$F$2977)*(IF(Resumo!$Q$5="",1,'Diário 1º PA'!$O$4:$O$2977=Resumo!$Q$5)))
+SUMPRODUCT(('Diário 2º PA'!$E$4:$E$2000='Analítico Cx.'!$B77)*('Diário 2º PA'!$B$4:$B$2000&gt;=C$4)*('Diário 2º PA'!$B$4:$B$2000&lt;=EOMONTH(C$4,0))*('Diário 2º PA'!$F$4:$F$2000)*(IF(Resumo!$Q$5="",1,'Diário 2º PA'!$O$4:$O$2000=Resumo!$Q$5)))
+SUMPRODUCT(('Diário 3º PA'!$E$4:$E$2000='Analítico Cx.'!$B77)*('Diário 3º PA'!$B$4:$B$2000&gt;=C$4)*('Diário 3º PA'!$B$4:$B$2000&lt;=EOMONTH(C$4,0))*('Diário 3º PA'!$F$4:$F$2000)*(IF(Resumo!$Q$5="",1,'Diário 3º PA'!$O$4:$O$2000=Resumo!$Q$5)))
+SUMPRODUCT(('Diário 4º PA'!$E$4:$E$2000='Analítico Cx.'!$B77)*('Diário 4º PA'!$B$4:$B$2000&gt;=C$4)*('Diário 4º PA'!$B$4:$B$2000&lt;=EOMONTH(C$4,0))*('Diário 4º PA'!$F$4:$F$2000)*(IF(Resumo!$Q$5="",1,'Diário 4º PA'!$O$4:$O$2000=Resumo!$Q$5)))</f>
        <v>0</v>
      </c>
      <c r="D77" s="199">
        <f t="array" ref="D77">SUMPRODUCT(('Diário 1º PA'!$E$4:$E$2977='Analítico Cx.'!$B77)*('Diário 1º PA'!$B$4:$B$2977&gt;=D$4)*('Diário 1º PA'!$B$4:$B$2977&lt;=EOMONTH(D$4,0))*('Diário 1º PA'!$F$4:$F$2977)*(IF(Resumo!$Q$5="",1,'Diário 1º PA'!$O$4:$O$2977=Resumo!$Q$5)))
+SUMPRODUCT(('Diário 2º PA'!$E$4:$E$2000='Analítico Cx.'!$B77)*('Diário 2º PA'!$B$4:$B$2000&gt;=D$4)*('Diário 2º PA'!$B$4:$B$2000&lt;=EOMONTH(D$4,0))*('Diário 2º PA'!$F$4:$F$2000)*(IF(Resumo!$Q$5="",1,'Diário 2º PA'!$O$4:$O$2000=Resumo!$Q$5)))
+SUMPRODUCT(('Diário 3º PA'!$E$4:$E$2000='Analítico Cx.'!$B77)*('Diário 3º PA'!$B$4:$B$2000&gt;=D$4)*('Diário 3º PA'!$B$4:$B$2000&lt;=EOMONTH(D$4,0))*('Diário 3º PA'!$F$4:$F$2000)*(IF(Resumo!$Q$5="",1,'Diário 3º PA'!$O$4:$O$2000=Resumo!$Q$5)))
+SUMPRODUCT(('Diário 4º PA'!$E$4:$E$2000='Analítico Cx.'!$B77)*('Diário 4º PA'!$B$4:$B$2000&gt;=D$4)*('Diário 4º PA'!$B$4:$B$2000&lt;=EOMONTH(D$4,0))*('Diário 4º PA'!$F$4:$F$2000)*(IF(Resumo!$Q$5="",1,'Diário 4º PA'!$O$4:$O$2000=Resumo!$Q$5)))</f>
        <v>0</v>
      </c>
      <c r="E77" s="199">
        <f t="array" ref="E77">SUMPRODUCT(('Diário 1º PA'!$E$4:$E$2977='Analítico Cx.'!$B77)*('Diário 1º PA'!$B$4:$B$2977&gt;=E$4)*('Diário 1º PA'!$B$4:$B$2977&lt;=EOMONTH(E$4,0))*('Diário 1º PA'!$F$4:$F$2977)*(IF(Resumo!$Q$5="",1,'Diário 1º PA'!$O$4:$O$2977=Resumo!$Q$5)))
+SUMPRODUCT(('Diário 2º PA'!$E$4:$E$2000='Analítico Cx.'!$B77)*('Diário 2º PA'!$B$4:$B$2000&gt;=E$4)*('Diário 2º PA'!$B$4:$B$2000&lt;=EOMONTH(E$4,0))*('Diário 2º PA'!$F$4:$F$2000)*(IF(Resumo!$Q$5="",1,'Diário 2º PA'!$O$4:$O$2000=Resumo!$Q$5)))
+SUMPRODUCT(('Diário 3º PA'!$E$4:$E$2000='Analítico Cx.'!$B77)*('Diário 3º PA'!$B$4:$B$2000&gt;=E$4)*('Diário 3º PA'!$B$4:$B$2000&lt;=EOMONTH(E$4,0))*('Diário 3º PA'!$F$4:$F$2000)*(IF(Resumo!$Q$5="",1,'Diário 3º PA'!$O$4:$O$2000=Resumo!$Q$5)))
+SUMPRODUCT(('Diário 4º PA'!$E$4:$E$2000='Analítico Cx.'!$B77)*('Diário 4º PA'!$B$4:$B$2000&gt;=E$4)*('Diário 4º PA'!$B$4:$B$2000&lt;=EOMONTH(E$4,0))*('Diário 4º PA'!$F$4:$F$2000)*(IF(Resumo!$Q$5="",1,'Diário 4º PA'!$O$4:$O$2000=Resumo!$Q$5)))</f>
        <v>0</v>
      </c>
      <c r="F77" s="199">
        <f t="array" ref="F77">SUMPRODUCT(('Diário 1º PA'!$E$4:$E$2977='Analítico Cx.'!$B77)*('Diário 1º PA'!$B$4:$B$2977&gt;=F$4)*('Diário 1º PA'!$B$4:$B$2977&lt;=EOMONTH(F$4,0))*('Diário 1º PA'!$F$4:$F$2977)*(IF(Resumo!$Q$5="",1,'Diário 1º PA'!$O$4:$O$2977=Resumo!$Q$5)))
+SUMPRODUCT(('Diário 2º PA'!$E$4:$E$2000='Analítico Cx.'!$B77)*('Diário 2º PA'!$B$4:$B$2000&gt;=F$4)*('Diário 2º PA'!$B$4:$B$2000&lt;=EOMONTH(F$4,0))*('Diário 2º PA'!$F$4:$F$2000)*(IF(Resumo!$Q$5="",1,'Diário 2º PA'!$O$4:$O$2000=Resumo!$Q$5)))
+SUMPRODUCT(('Diário 3º PA'!$E$4:$E$2000='Analítico Cx.'!$B77)*('Diário 3º PA'!$B$4:$B$2000&gt;=F$4)*('Diário 3º PA'!$B$4:$B$2000&lt;=EOMONTH(F$4,0))*('Diário 3º PA'!$F$4:$F$2000)*(IF(Resumo!$Q$5="",1,'Diário 3º PA'!$O$4:$O$2000=Resumo!$Q$5)))
+SUMPRODUCT(('Diário 4º PA'!$E$4:$E$2000='Analítico Cx.'!$B77)*('Diário 4º PA'!$B$4:$B$2000&gt;=F$4)*('Diário 4º PA'!$B$4:$B$2000&lt;=EOMONTH(F$4,0))*('Diário 4º PA'!$F$4:$F$2000)*(IF(Resumo!$Q$5="",1,'Diário 4º PA'!$O$4:$O$2000=Resumo!$Q$5)))</f>
        <v>0</v>
      </c>
      <c r="G77" s="199">
        <f t="array" ref="G77">SUMPRODUCT(('Diário 1º PA'!$E$4:$E$2977='Analítico Cx.'!$B77)*('Diário 1º PA'!$B$4:$B$2977&gt;=G$4)*('Diário 1º PA'!$B$4:$B$2977&lt;=EOMONTH(G$4,0))*('Diário 1º PA'!$F$4:$F$2977)*(IF(Resumo!$Q$5="",1,'Diário 1º PA'!$O$4:$O$2977=Resumo!$Q$5)))
+SUMPRODUCT(('Diário 2º PA'!$E$4:$E$2000='Analítico Cx.'!$B77)*('Diário 2º PA'!$B$4:$B$2000&gt;=G$4)*('Diário 2º PA'!$B$4:$B$2000&lt;=EOMONTH(G$4,0))*('Diário 2º PA'!$F$4:$F$2000)*(IF(Resumo!$Q$5="",1,'Diário 2º PA'!$O$4:$O$2000=Resumo!$Q$5)))
+SUMPRODUCT(('Diário 3º PA'!$E$4:$E$2000='Analítico Cx.'!$B77)*('Diário 3º PA'!$B$4:$B$2000&gt;=G$4)*('Diário 3º PA'!$B$4:$B$2000&lt;=EOMONTH(G$4,0))*('Diário 3º PA'!$F$4:$F$2000)*(IF(Resumo!$Q$5="",1,'Diário 3º PA'!$O$4:$O$2000=Resumo!$Q$5)))
+SUMPRODUCT(('Diário 4º PA'!$E$4:$E$2000='Analítico Cx.'!$B77)*('Diário 4º PA'!$B$4:$B$2000&gt;=G$4)*('Diário 4º PA'!$B$4:$B$2000&lt;=EOMONTH(G$4,0))*('Diário 4º PA'!$F$4:$F$2000)*(IF(Resumo!$Q$5="",1,'Diário 4º PA'!$O$4:$O$2000=Resumo!$Q$5)))</f>
        <v>0</v>
      </c>
      <c r="H77" s="199">
        <f t="array" ref="H77">SUMPRODUCT(('Diário 1º PA'!$E$4:$E$2977='Analítico Cx.'!$B77)*('Diário 1º PA'!$B$4:$B$2977&gt;=H$4)*('Diário 1º PA'!$B$4:$B$2977&lt;=EOMONTH(H$4,0))*('Diário 1º PA'!$F$4:$F$2977)*(IF(Resumo!$Q$5="",1,'Diário 1º PA'!$O$4:$O$2977=Resumo!$Q$5)))
+SUMPRODUCT(('Diário 2º PA'!$E$4:$E$2000='Analítico Cx.'!$B77)*('Diário 2º PA'!$B$4:$B$2000&gt;=H$4)*('Diário 2º PA'!$B$4:$B$2000&lt;=EOMONTH(H$4,0))*('Diário 2º PA'!$F$4:$F$2000)*(IF(Resumo!$Q$5="",1,'Diário 2º PA'!$O$4:$O$2000=Resumo!$Q$5)))
+SUMPRODUCT(('Diário 3º PA'!$E$4:$E$2000='Analítico Cx.'!$B77)*('Diário 3º PA'!$B$4:$B$2000&gt;=H$4)*('Diário 3º PA'!$B$4:$B$2000&lt;=EOMONTH(H$4,0))*('Diário 3º PA'!$F$4:$F$2000)*(IF(Resumo!$Q$5="",1,'Diário 3º PA'!$O$4:$O$2000=Resumo!$Q$5)))
+SUMPRODUCT(('Diário 4º PA'!$E$4:$E$2000='Analítico Cx.'!$B77)*('Diário 4º PA'!$B$4:$B$2000&gt;=H$4)*('Diário 4º PA'!$B$4:$B$2000&lt;=EOMONTH(H$4,0))*('Diário 4º PA'!$F$4:$F$2000)*(IF(Resumo!$Q$5="",1,'Diário 4º PA'!$O$4:$O$2000=Resumo!$Q$5)))</f>
        <v>0</v>
      </c>
      <c r="I77" s="199">
        <f t="array" ref="I77">SUMPRODUCT(('Diário 1º PA'!$E$4:$E$2977='Analítico Cx.'!$B77)*('Diário 1º PA'!$B$4:$B$2977&gt;=I$4)*('Diário 1º PA'!$B$4:$B$2977&lt;=EOMONTH(I$4,0))*('Diário 1º PA'!$F$4:$F$2977)*(IF(Resumo!$Q$5="",1,'Diário 1º PA'!$O$4:$O$2977=Resumo!$Q$5)))
+SUMPRODUCT(('Diário 2º PA'!$E$4:$E$2000='Analítico Cx.'!$B77)*('Diário 2º PA'!$B$4:$B$2000&gt;=I$4)*('Diário 2º PA'!$B$4:$B$2000&lt;=EOMONTH(I$4,0))*('Diário 2º PA'!$F$4:$F$2000)*(IF(Resumo!$Q$5="",1,'Diário 2º PA'!$O$4:$O$2000=Resumo!$Q$5)))
+SUMPRODUCT(('Diário 3º PA'!$E$4:$E$2000='Analítico Cx.'!$B77)*('Diário 3º PA'!$B$4:$B$2000&gt;=I$4)*('Diário 3º PA'!$B$4:$B$2000&lt;=EOMONTH(I$4,0))*('Diário 3º PA'!$F$4:$F$2000)*(IF(Resumo!$Q$5="",1,'Diário 3º PA'!$O$4:$O$2000=Resumo!$Q$5)))
+SUMPRODUCT(('Diário 4º PA'!$E$4:$E$2000='Analítico Cx.'!$B77)*('Diário 4º PA'!$B$4:$B$2000&gt;=I$4)*('Diário 4º PA'!$B$4:$B$2000&lt;=EOMONTH(I$4,0))*('Diário 4º PA'!$F$4:$F$2000)*(IF(Resumo!$Q$5="",1,'Diário 4º PA'!$O$4:$O$2000=Resumo!$Q$5)))</f>
        <v>0</v>
      </c>
      <c r="J77" s="199">
        <f t="array" ref="J77">SUMPRODUCT(('Diário 1º PA'!$E$4:$E$2977='Analítico Cx.'!$B77)*('Diário 1º PA'!$B$4:$B$2977&gt;=J$4)*('Diário 1º PA'!$B$4:$B$2977&lt;=EOMONTH(J$4,0))*('Diário 1º PA'!$F$4:$F$2977)*(IF(Resumo!$Q$5="",1,'Diário 1º PA'!$O$4:$O$2977=Resumo!$Q$5)))
+SUMPRODUCT(('Diário 2º PA'!$E$4:$E$2000='Analítico Cx.'!$B77)*('Diário 2º PA'!$B$4:$B$2000&gt;=J$4)*('Diário 2º PA'!$B$4:$B$2000&lt;=EOMONTH(J$4,0))*('Diário 2º PA'!$F$4:$F$2000)*(IF(Resumo!$Q$5="",1,'Diário 2º PA'!$O$4:$O$2000=Resumo!$Q$5)))
+SUMPRODUCT(('Diário 3º PA'!$E$4:$E$2000='Analítico Cx.'!$B77)*('Diário 3º PA'!$B$4:$B$2000&gt;=J$4)*('Diário 3º PA'!$B$4:$B$2000&lt;=EOMONTH(J$4,0))*('Diário 3º PA'!$F$4:$F$2000)*(IF(Resumo!$Q$5="",1,'Diário 3º PA'!$O$4:$O$2000=Resumo!$Q$5)))
+SUMPRODUCT(('Diário 4º PA'!$E$4:$E$2000='Analítico Cx.'!$B77)*('Diário 4º PA'!$B$4:$B$2000&gt;=J$4)*('Diário 4º PA'!$B$4:$B$2000&lt;=EOMONTH(J$4,0))*('Diário 4º PA'!$F$4:$F$2000)*(IF(Resumo!$Q$5="",1,'Diário 4º PA'!$O$4:$O$2000=Resumo!$Q$5)))</f>
        <v>0</v>
      </c>
      <c r="K77" s="199">
        <f t="array" ref="K77">SUMPRODUCT(('Diário 1º PA'!$E$4:$E$2977='Analítico Cx.'!$B77)*('Diário 1º PA'!$B$4:$B$2977&gt;=K$4)*('Diário 1º PA'!$B$4:$B$2977&lt;=EOMONTH(K$4,0))*('Diário 1º PA'!$F$4:$F$2977)*(IF(Resumo!$Q$5="",1,'Diário 1º PA'!$O$4:$O$2977=Resumo!$Q$5)))
+SUMPRODUCT(('Diário 2º PA'!$E$4:$E$2000='Analítico Cx.'!$B77)*('Diário 2º PA'!$B$4:$B$2000&gt;=K$4)*('Diário 2º PA'!$B$4:$B$2000&lt;=EOMONTH(K$4,0))*('Diário 2º PA'!$F$4:$F$2000)*(IF(Resumo!$Q$5="",1,'Diário 2º PA'!$O$4:$O$2000=Resumo!$Q$5)))
+SUMPRODUCT(('Diário 3º PA'!$E$4:$E$2000='Analítico Cx.'!$B77)*('Diário 3º PA'!$B$4:$B$2000&gt;=K$4)*('Diário 3º PA'!$B$4:$B$2000&lt;=EOMONTH(K$4,0))*('Diário 3º PA'!$F$4:$F$2000)*(IF(Resumo!$Q$5="",1,'Diário 3º PA'!$O$4:$O$2000=Resumo!$Q$5)))
+SUMPRODUCT(('Diário 4º PA'!$E$4:$E$2000='Analítico Cx.'!$B77)*('Diário 4º PA'!$B$4:$B$2000&gt;=K$4)*('Diário 4º PA'!$B$4:$B$2000&lt;=EOMONTH(K$4,0))*('Diário 4º PA'!$F$4:$F$2000)*(IF(Resumo!$Q$5="",1,'Diário 4º PA'!$O$4:$O$2000=Resumo!$Q$5)))</f>
        <v>0</v>
      </c>
      <c r="L77" s="199">
        <f t="array" ref="L77">SUMPRODUCT(('Diário 1º PA'!$E$4:$E$2977='Analítico Cx.'!$B77)*('Diário 1º PA'!$B$4:$B$2977&gt;=L$4)*('Diário 1º PA'!$B$4:$B$2977&lt;=EOMONTH(L$4,0))*('Diário 1º PA'!$F$4:$F$2977)*(IF(Resumo!$Q$5="",1,'Diário 1º PA'!$O$4:$O$2977=Resumo!$Q$5)))
+SUMPRODUCT(('Diário 2º PA'!$E$4:$E$2000='Analítico Cx.'!$B77)*('Diário 2º PA'!$B$4:$B$2000&gt;=L$4)*('Diário 2º PA'!$B$4:$B$2000&lt;=EOMONTH(L$4,0))*('Diário 2º PA'!$F$4:$F$2000)*(IF(Resumo!$Q$5="",1,'Diário 2º PA'!$O$4:$O$2000=Resumo!$Q$5)))
+SUMPRODUCT(('Diário 3º PA'!$E$4:$E$2000='Analítico Cx.'!$B77)*('Diário 3º PA'!$B$4:$B$2000&gt;=L$4)*('Diário 3º PA'!$B$4:$B$2000&lt;=EOMONTH(L$4,0))*('Diário 3º PA'!$F$4:$F$2000)*(IF(Resumo!$Q$5="",1,'Diário 3º PA'!$O$4:$O$2000=Resumo!$Q$5)))
+SUMPRODUCT(('Diário 4º PA'!$E$4:$E$2000='Analítico Cx.'!$B77)*('Diário 4º PA'!$B$4:$B$2000&gt;=L$4)*('Diário 4º PA'!$B$4:$B$2000&lt;=EOMONTH(L$4,0))*('Diário 4º PA'!$F$4:$F$2000)*(IF(Resumo!$Q$5="",1,'Diário 4º PA'!$O$4:$O$2000=Resumo!$Q$5)))</f>
        <v>0</v>
      </c>
      <c r="M77" s="199">
        <f t="array" ref="M77">SUMPRODUCT(('Diário 1º PA'!$E$4:$E$2977='Analítico Cx.'!$B77)*('Diário 1º PA'!$B$4:$B$2977&gt;=M$4)*('Diário 1º PA'!$B$4:$B$2977&lt;=EOMONTH(M$4,0))*('Diário 1º PA'!$F$4:$F$2977)*(IF(Resumo!$Q$5="",1,'Diário 1º PA'!$O$4:$O$2977=Resumo!$Q$5)))
+SUMPRODUCT(('Diário 2º PA'!$E$4:$E$2000='Analítico Cx.'!$B77)*('Diário 2º PA'!$B$4:$B$2000&gt;=M$4)*('Diário 2º PA'!$B$4:$B$2000&lt;=EOMONTH(M$4,0))*('Diário 2º PA'!$F$4:$F$2000)*(IF(Resumo!$Q$5="",1,'Diário 2º PA'!$O$4:$O$2000=Resumo!$Q$5)))
+SUMPRODUCT(('Diário 3º PA'!$E$4:$E$2000='Analítico Cx.'!$B77)*('Diário 3º PA'!$B$4:$B$2000&gt;=M$4)*('Diário 3º PA'!$B$4:$B$2000&lt;=EOMONTH(M$4,0))*('Diário 3º PA'!$F$4:$F$2000)*(IF(Resumo!$Q$5="",1,'Diário 3º PA'!$O$4:$O$2000=Resumo!$Q$5)))
+SUMPRODUCT(('Diário 4º PA'!$E$4:$E$2000='Analítico Cx.'!$B77)*('Diário 4º PA'!$B$4:$B$2000&gt;=M$4)*('Diário 4º PA'!$B$4:$B$2000&lt;=EOMONTH(M$4,0))*('Diário 4º PA'!$F$4:$F$2000)*(IF(Resumo!$Q$5="",1,'Diário 4º PA'!$O$4:$O$2000=Resumo!$Q$5)))</f>
        <v>0</v>
      </c>
      <c r="N77" s="199">
        <f t="array" ref="N77">SUMPRODUCT(('Diário 1º PA'!$E$4:$E$2977='Analítico Cx.'!$B77)*('Diário 1º PA'!$B$4:$B$2977&gt;=N$4)*('Diário 1º PA'!$B$4:$B$2977&lt;=EOMONTH(N$4,0))*('Diário 1º PA'!$F$4:$F$2977)*(IF(Resumo!$Q$5="",1,'Diário 1º PA'!$O$4:$O$2977=Resumo!$Q$5)))
+SUMPRODUCT(('Diário 2º PA'!$E$4:$E$2000='Analítico Cx.'!$B77)*('Diário 2º PA'!$B$4:$B$2000&gt;=N$4)*('Diário 2º PA'!$B$4:$B$2000&lt;=EOMONTH(N$4,0))*('Diário 2º PA'!$F$4:$F$2000)*(IF(Resumo!$Q$5="",1,'Diário 2º PA'!$O$4:$O$2000=Resumo!$Q$5)))
+SUMPRODUCT(('Diário 3º PA'!$E$4:$E$2000='Analítico Cx.'!$B77)*('Diário 3º PA'!$B$4:$B$2000&gt;=N$4)*('Diário 3º PA'!$B$4:$B$2000&lt;=EOMONTH(N$4,0))*('Diário 3º PA'!$F$4:$F$2000)*(IF(Resumo!$Q$5="",1,'Diário 3º PA'!$O$4:$O$2000=Resumo!$Q$5)))
+SUMPRODUCT(('Diário 4º PA'!$E$4:$E$2000='Analítico Cx.'!$B77)*('Diário 4º PA'!$B$4:$B$2000&gt;=N$4)*('Diário 4º PA'!$B$4:$B$2000&lt;=EOMONTH(N$4,0))*('Diário 4º PA'!$F$4:$F$2000)*(IF(Resumo!$Q$5="",1,'Diário 4º PA'!$O$4:$O$2000=Resumo!$Q$5)))</f>
        <v>0</v>
      </c>
      <c r="O77" s="200">
        <f t="shared" si="13"/>
        <v>0</v>
      </c>
      <c r="P77" s="201">
        <f t="shared" si="14"/>
        <v>0</v>
      </c>
      <c r="Q77" s="174"/>
      <c r="R77" s="174"/>
      <c r="S77" s="174"/>
      <c r="T77" s="174"/>
      <c r="U77" s="174"/>
      <c r="V77" s="174"/>
      <c r="W77" s="174"/>
      <c r="X77" s="174"/>
      <c r="Y77" s="174"/>
      <c r="Z77" s="174"/>
    </row>
    <row r="78" spans="1:26" ht="23.25" customHeight="1" x14ac:dyDescent="0.2">
      <c r="A78" s="220" t="s">
        <v>255</v>
      </c>
      <c r="B78" s="84" t="s">
        <v>256</v>
      </c>
      <c r="C78" s="199">
        <f t="array" ref="C78">SUMPRODUCT(('Diário 1º PA'!$E$4:$E$2977='Analítico Cx.'!$B78)*('Diário 1º PA'!$B$4:$B$2977&gt;=C$4)*('Diário 1º PA'!$B$4:$B$2977&lt;=EOMONTH(C$4,0))*('Diário 1º PA'!$F$4:$F$2977)*(IF(Resumo!$Q$5="",1,'Diário 1º PA'!$O$4:$O$2977=Resumo!$Q$5)))
+SUMPRODUCT(('Diário 2º PA'!$E$4:$E$2000='Analítico Cx.'!$B78)*('Diário 2º PA'!$B$4:$B$2000&gt;=C$4)*('Diário 2º PA'!$B$4:$B$2000&lt;=EOMONTH(C$4,0))*('Diário 2º PA'!$F$4:$F$2000)*(IF(Resumo!$Q$5="",1,'Diário 2º PA'!$O$4:$O$2000=Resumo!$Q$5)))
+SUMPRODUCT(('Diário 3º PA'!$E$4:$E$2000='Analítico Cx.'!$B78)*('Diário 3º PA'!$B$4:$B$2000&gt;=C$4)*('Diário 3º PA'!$B$4:$B$2000&lt;=EOMONTH(C$4,0))*('Diário 3º PA'!$F$4:$F$2000)*(IF(Resumo!$Q$5="",1,'Diário 3º PA'!$O$4:$O$2000=Resumo!$Q$5)))
+SUMPRODUCT(('Diário 4º PA'!$E$4:$E$2000='Analítico Cx.'!$B78)*('Diário 4º PA'!$B$4:$B$2000&gt;=C$4)*('Diário 4º PA'!$B$4:$B$2000&lt;=EOMONTH(C$4,0))*('Diário 4º PA'!$F$4:$F$2000)*(IF(Resumo!$Q$5="",1,'Diário 4º PA'!$O$4:$O$2000=Resumo!$Q$5)))</f>
        <v>7046.4600000000009</v>
      </c>
      <c r="D78" s="199">
        <f t="array" ref="D78">SUMPRODUCT(('Diário 1º PA'!$E$4:$E$2977='Analítico Cx.'!$B78)*('Diário 1º PA'!$B$4:$B$2977&gt;=D$4)*('Diário 1º PA'!$B$4:$B$2977&lt;=EOMONTH(D$4,0))*('Diário 1º PA'!$F$4:$F$2977)*(IF(Resumo!$Q$5="",1,'Diário 1º PA'!$O$4:$O$2977=Resumo!$Q$5)))
+SUMPRODUCT(('Diário 2º PA'!$E$4:$E$2000='Analítico Cx.'!$B78)*('Diário 2º PA'!$B$4:$B$2000&gt;=D$4)*('Diário 2º PA'!$B$4:$B$2000&lt;=EOMONTH(D$4,0))*('Diário 2º PA'!$F$4:$F$2000)*(IF(Resumo!$Q$5="",1,'Diário 2º PA'!$O$4:$O$2000=Resumo!$Q$5)))
+SUMPRODUCT(('Diário 3º PA'!$E$4:$E$2000='Analítico Cx.'!$B78)*('Diário 3º PA'!$B$4:$B$2000&gt;=D$4)*('Diário 3º PA'!$B$4:$B$2000&lt;=EOMONTH(D$4,0))*('Diário 3º PA'!$F$4:$F$2000)*(IF(Resumo!$Q$5="",1,'Diário 3º PA'!$O$4:$O$2000=Resumo!$Q$5)))
+SUMPRODUCT(('Diário 4º PA'!$E$4:$E$2000='Analítico Cx.'!$B78)*('Diário 4º PA'!$B$4:$B$2000&gt;=D$4)*('Diário 4º PA'!$B$4:$B$2000&lt;=EOMONTH(D$4,0))*('Diário 4º PA'!$F$4:$F$2000)*(IF(Resumo!$Q$5="",1,'Diário 4º PA'!$O$4:$O$2000=Resumo!$Q$5)))</f>
        <v>15574.86</v>
      </c>
      <c r="E78" s="199">
        <f t="array" ref="E78">SUMPRODUCT(('Diário 1º PA'!$E$4:$E$2977='Analítico Cx.'!$B78)*('Diário 1º PA'!$B$4:$B$2977&gt;=E$4)*('Diário 1º PA'!$B$4:$B$2977&lt;=EOMONTH(E$4,0))*('Diário 1º PA'!$F$4:$F$2977)*(IF(Resumo!$Q$5="",1,'Diário 1º PA'!$O$4:$O$2977=Resumo!$Q$5)))
+SUMPRODUCT(('Diário 2º PA'!$E$4:$E$2000='Analítico Cx.'!$B78)*('Diário 2º PA'!$B$4:$B$2000&gt;=E$4)*('Diário 2º PA'!$B$4:$B$2000&lt;=EOMONTH(E$4,0))*('Diário 2º PA'!$F$4:$F$2000)*(IF(Resumo!$Q$5="",1,'Diário 2º PA'!$O$4:$O$2000=Resumo!$Q$5)))
+SUMPRODUCT(('Diário 3º PA'!$E$4:$E$2000='Analítico Cx.'!$B78)*('Diário 3º PA'!$B$4:$B$2000&gt;=E$4)*('Diário 3º PA'!$B$4:$B$2000&lt;=EOMONTH(E$4,0))*('Diário 3º PA'!$F$4:$F$2000)*(IF(Resumo!$Q$5="",1,'Diário 3º PA'!$O$4:$O$2000=Resumo!$Q$5)))
+SUMPRODUCT(('Diário 4º PA'!$E$4:$E$2000='Analítico Cx.'!$B78)*('Diário 4º PA'!$B$4:$B$2000&gt;=E$4)*('Diário 4º PA'!$B$4:$B$2000&lt;=EOMONTH(E$4,0))*('Diário 4º PA'!$F$4:$F$2000)*(IF(Resumo!$Q$5="",1,'Diário 4º PA'!$O$4:$O$2000=Resumo!$Q$5)))</f>
        <v>3140.98</v>
      </c>
      <c r="F78" s="199">
        <f t="array" ref="F78">SUMPRODUCT(('Diário 1º PA'!$E$4:$E$2977='Analítico Cx.'!$B78)*('Diário 1º PA'!$B$4:$B$2977&gt;=F$4)*('Diário 1º PA'!$B$4:$B$2977&lt;=EOMONTH(F$4,0))*('Diário 1º PA'!$F$4:$F$2977)*(IF(Resumo!$Q$5="",1,'Diário 1º PA'!$O$4:$O$2977=Resumo!$Q$5)))
+SUMPRODUCT(('Diário 2º PA'!$E$4:$E$2000='Analítico Cx.'!$B78)*('Diário 2º PA'!$B$4:$B$2000&gt;=F$4)*('Diário 2º PA'!$B$4:$B$2000&lt;=EOMONTH(F$4,0))*('Diário 2º PA'!$F$4:$F$2000)*(IF(Resumo!$Q$5="",1,'Diário 2º PA'!$O$4:$O$2000=Resumo!$Q$5)))
+SUMPRODUCT(('Diário 3º PA'!$E$4:$E$2000='Analítico Cx.'!$B78)*('Diário 3º PA'!$B$4:$B$2000&gt;=F$4)*('Diário 3º PA'!$B$4:$B$2000&lt;=EOMONTH(F$4,0))*('Diário 3º PA'!$F$4:$F$2000)*(IF(Resumo!$Q$5="",1,'Diário 3º PA'!$O$4:$O$2000=Resumo!$Q$5)))
+SUMPRODUCT(('Diário 4º PA'!$E$4:$E$2000='Analítico Cx.'!$B78)*('Diário 4º PA'!$B$4:$B$2000&gt;=F$4)*('Diário 4º PA'!$B$4:$B$2000&lt;=EOMONTH(F$4,0))*('Diário 4º PA'!$F$4:$F$2000)*(IF(Resumo!$Q$5="",1,'Diário 4º PA'!$O$4:$O$2000=Resumo!$Q$5)))</f>
        <v>0</v>
      </c>
      <c r="G78" s="199">
        <f t="array" ref="G78">SUMPRODUCT(('Diário 1º PA'!$E$4:$E$2977='Analítico Cx.'!$B78)*('Diário 1º PA'!$B$4:$B$2977&gt;=G$4)*('Diário 1º PA'!$B$4:$B$2977&lt;=EOMONTH(G$4,0))*('Diário 1º PA'!$F$4:$F$2977)*(IF(Resumo!$Q$5="",1,'Diário 1º PA'!$O$4:$O$2977=Resumo!$Q$5)))
+SUMPRODUCT(('Diário 2º PA'!$E$4:$E$2000='Analítico Cx.'!$B78)*('Diário 2º PA'!$B$4:$B$2000&gt;=G$4)*('Diário 2º PA'!$B$4:$B$2000&lt;=EOMONTH(G$4,0))*('Diário 2º PA'!$F$4:$F$2000)*(IF(Resumo!$Q$5="",1,'Diário 2º PA'!$O$4:$O$2000=Resumo!$Q$5)))
+SUMPRODUCT(('Diário 3º PA'!$E$4:$E$2000='Analítico Cx.'!$B78)*('Diário 3º PA'!$B$4:$B$2000&gt;=G$4)*('Diário 3º PA'!$B$4:$B$2000&lt;=EOMONTH(G$4,0))*('Diário 3º PA'!$F$4:$F$2000)*(IF(Resumo!$Q$5="",1,'Diário 3º PA'!$O$4:$O$2000=Resumo!$Q$5)))
+SUMPRODUCT(('Diário 4º PA'!$E$4:$E$2000='Analítico Cx.'!$B78)*('Diário 4º PA'!$B$4:$B$2000&gt;=G$4)*('Diário 4º PA'!$B$4:$B$2000&lt;=EOMONTH(G$4,0))*('Diário 4º PA'!$F$4:$F$2000)*(IF(Resumo!$Q$5="",1,'Diário 4º PA'!$O$4:$O$2000=Resumo!$Q$5)))</f>
        <v>0</v>
      </c>
      <c r="H78" s="199">
        <f t="array" ref="H78">SUMPRODUCT(('Diário 1º PA'!$E$4:$E$2977='Analítico Cx.'!$B78)*('Diário 1º PA'!$B$4:$B$2977&gt;=H$4)*('Diário 1º PA'!$B$4:$B$2977&lt;=EOMONTH(H$4,0))*('Diário 1º PA'!$F$4:$F$2977)*(IF(Resumo!$Q$5="",1,'Diário 1º PA'!$O$4:$O$2977=Resumo!$Q$5)))
+SUMPRODUCT(('Diário 2º PA'!$E$4:$E$2000='Analítico Cx.'!$B78)*('Diário 2º PA'!$B$4:$B$2000&gt;=H$4)*('Diário 2º PA'!$B$4:$B$2000&lt;=EOMONTH(H$4,0))*('Diário 2º PA'!$F$4:$F$2000)*(IF(Resumo!$Q$5="",1,'Diário 2º PA'!$O$4:$O$2000=Resumo!$Q$5)))
+SUMPRODUCT(('Diário 3º PA'!$E$4:$E$2000='Analítico Cx.'!$B78)*('Diário 3º PA'!$B$4:$B$2000&gt;=H$4)*('Diário 3º PA'!$B$4:$B$2000&lt;=EOMONTH(H$4,0))*('Diário 3º PA'!$F$4:$F$2000)*(IF(Resumo!$Q$5="",1,'Diário 3º PA'!$O$4:$O$2000=Resumo!$Q$5)))
+SUMPRODUCT(('Diário 4º PA'!$E$4:$E$2000='Analítico Cx.'!$B78)*('Diário 4º PA'!$B$4:$B$2000&gt;=H$4)*('Diário 4º PA'!$B$4:$B$2000&lt;=EOMONTH(H$4,0))*('Diário 4º PA'!$F$4:$F$2000)*(IF(Resumo!$Q$5="",1,'Diário 4º PA'!$O$4:$O$2000=Resumo!$Q$5)))</f>
        <v>0</v>
      </c>
      <c r="I78" s="199">
        <f t="array" ref="I78">SUMPRODUCT(('Diário 1º PA'!$E$4:$E$2977='Analítico Cx.'!$B78)*('Diário 1º PA'!$B$4:$B$2977&gt;=I$4)*('Diário 1º PA'!$B$4:$B$2977&lt;=EOMONTH(I$4,0))*('Diário 1º PA'!$F$4:$F$2977)*(IF(Resumo!$Q$5="",1,'Diário 1º PA'!$O$4:$O$2977=Resumo!$Q$5)))
+SUMPRODUCT(('Diário 2º PA'!$E$4:$E$2000='Analítico Cx.'!$B78)*('Diário 2º PA'!$B$4:$B$2000&gt;=I$4)*('Diário 2º PA'!$B$4:$B$2000&lt;=EOMONTH(I$4,0))*('Diário 2º PA'!$F$4:$F$2000)*(IF(Resumo!$Q$5="",1,'Diário 2º PA'!$O$4:$O$2000=Resumo!$Q$5)))
+SUMPRODUCT(('Diário 3º PA'!$E$4:$E$2000='Analítico Cx.'!$B78)*('Diário 3º PA'!$B$4:$B$2000&gt;=I$4)*('Diário 3º PA'!$B$4:$B$2000&lt;=EOMONTH(I$4,0))*('Diário 3º PA'!$F$4:$F$2000)*(IF(Resumo!$Q$5="",1,'Diário 3º PA'!$O$4:$O$2000=Resumo!$Q$5)))
+SUMPRODUCT(('Diário 4º PA'!$E$4:$E$2000='Analítico Cx.'!$B78)*('Diário 4º PA'!$B$4:$B$2000&gt;=I$4)*('Diário 4º PA'!$B$4:$B$2000&lt;=EOMONTH(I$4,0))*('Diário 4º PA'!$F$4:$F$2000)*(IF(Resumo!$Q$5="",1,'Diário 4º PA'!$O$4:$O$2000=Resumo!$Q$5)))</f>
        <v>0</v>
      </c>
      <c r="J78" s="199">
        <f t="array" ref="J78">SUMPRODUCT(('Diário 1º PA'!$E$4:$E$2977='Analítico Cx.'!$B78)*('Diário 1º PA'!$B$4:$B$2977&gt;=J$4)*('Diário 1º PA'!$B$4:$B$2977&lt;=EOMONTH(J$4,0))*('Diário 1º PA'!$F$4:$F$2977)*(IF(Resumo!$Q$5="",1,'Diário 1º PA'!$O$4:$O$2977=Resumo!$Q$5)))
+SUMPRODUCT(('Diário 2º PA'!$E$4:$E$2000='Analítico Cx.'!$B78)*('Diário 2º PA'!$B$4:$B$2000&gt;=J$4)*('Diário 2º PA'!$B$4:$B$2000&lt;=EOMONTH(J$4,0))*('Diário 2º PA'!$F$4:$F$2000)*(IF(Resumo!$Q$5="",1,'Diário 2º PA'!$O$4:$O$2000=Resumo!$Q$5)))
+SUMPRODUCT(('Diário 3º PA'!$E$4:$E$2000='Analítico Cx.'!$B78)*('Diário 3º PA'!$B$4:$B$2000&gt;=J$4)*('Diário 3º PA'!$B$4:$B$2000&lt;=EOMONTH(J$4,0))*('Diário 3º PA'!$F$4:$F$2000)*(IF(Resumo!$Q$5="",1,'Diário 3º PA'!$O$4:$O$2000=Resumo!$Q$5)))
+SUMPRODUCT(('Diário 4º PA'!$E$4:$E$2000='Analítico Cx.'!$B78)*('Diário 4º PA'!$B$4:$B$2000&gt;=J$4)*('Diário 4º PA'!$B$4:$B$2000&lt;=EOMONTH(J$4,0))*('Diário 4º PA'!$F$4:$F$2000)*(IF(Resumo!$Q$5="",1,'Diário 4º PA'!$O$4:$O$2000=Resumo!$Q$5)))</f>
        <v>0</v>
      </c>
      <c r="K78" s="199">
        <f t="array" ref="K78">SUMPRODUCT(('Diário 1º PA'!$E$4:$E$2977='Analítico Cx.'!$B78)*('Diário 1º PA'!$B$4:$B$2977&gt;=K$4)*('Diário 1º PA'!$B$4:$B$2977&lt;=EOMONTH(K$4,0))*('Diário 1º PA'!$F$4:$F$2977)*(IF(Resumo!$Q$5="",1,'Diário 1º PA'!$O$4:$O$2977=Resumo!$Q$5)))
+SUMPRODUCT(('Diário 2º PA'!$E$4:$E$2000='Analítico Cx.'!$B78)*('Diário 2º PA'!$B$4:$B$2000&gt;=K$4)*('Diário 2º PA'!$B$4:$B$2000&lt;=EOMONTH(K$4,0))*('Diário 2º PA'!$F$4:$F$2000)*(IF(Resumo!$Q$5="",1,'Diário 2º PA'!$O$4:$O$2000=Resumo!$Q$5)))
+SUMPRODUCT(('Diário 3º PA'!$E$4:$E$2000='Analítico Cx.'!$B78)*('Diário 3º PA'!$B$4:$B$2000&gt;=K$4)*('Diário 3º PA'!$B$4:$B$2000&lt;=EOMONTH(K$4,0))*('Diário 3º PA'!$F$4:$F$2000)*(IF(Resumo!$Q$5="",1,'Diário 3º PA'!$O$4:$O$2000=Resumo!$Q$5)))
+SUMPRODUCT(('Diário 4º PA'!$E$4:$E$2000='Analítico Cx.'!$B78)*('Diário 4º PA'!$B$4:$B$2000&gt;=K$4)*('Diário 4º PA'!$B$4:$B$2000&lt;=EOMONTH(K$4,0))*('Diário 4º PA'!$F$4:$F$2000)*(IF(Resumo!$Q$5="",1,'Diário 4º PA'!$O$4:$O$2000=Resumo!$Q$5)))</f>
        <v>0</v>
      </c>
      <c r="L78" s="199">
        <f t="array" ref="L78">SUMPRODUCT(('Diário 1º PA'!$E$4:$E$2977='Analítico Cx.'!$B78)*('Diário 1º PA'!$B$4:$B$2977&gt;=L$4)*('Diário 1º PA'!$B$4:$B$2977&lt;=EOMONTH(L$4,0))*('Diário 1º PA'!$F$4:$F$2977)*(IF(Resumo!$Q$5="",1,'Diário 1º PA'!$O$4:$O$2977=Resumo!$Q$5)))
+SUMPRODUCT(('Diário 2º PA'!$E$4:$E$2000='Analítico Cx.'!$B78)*('Diário 2º PA'!$B$4:$B$2000&gt;=L$4)*('Diário 2º PA'!$B$4:$B$2000&lt;=EOMONTH(L$4,0))*('Diário 2º PA'!$F$4:$F$2000)*(IF(Resumo!$Q$5="",1,'Diário 2º PA'!$O$4:$O$2000=Resumo!$Q$5)))
+SUMPRODUCT(('Diário 3º PA'!$E$4:$E$2000='Analítico Cx.'!$B78)*('Diário 3º PA'!$B$4:$B$2000&gt;=L$4)*('Diário 3º PA'!$B$4:$B$2000&lt;=EOMONTH(L$4,0))*('Diário 3º PA'!$F$4:$F$2000)*(IF(Resumo!$Q$5="",1,'Diário 3º PA'!$O$4:$O$2000=Resumo!$Q$5)))
+SUMPRODUCT(('Diário 4º PA'!$E$4:$E$2000='Analítico Cx.'!$B78)*('Diário 4º PA'!$B$4:$B$2000&gt;=L$4)*('Diário 4º PA'!$B$4:$B$2000&lt;=EOMONTH(L$4,0))*('Diário 4º PA'!$F$4:$F$2000)*(IF(Resumo!$Q$5="",1,'Diário 4º PA'!$O$4:$O$2000=Resumo!$Q$5)))</f>
        <v>0</v>
      </c>
      <c r="M78" s="199">
        <f t="array" ref="M78">SUMPRODUCT(('Diário 1º PA'!$E$4:$E$2977='Analítico Cx.'!$B78)*('Diário 1º PA'!$B$4:$B$2977&gt;=M$4)*('Diário 1º PA'!$B$4:$B$2977&lt;=EOMONTH(M$4,0))*('Diário 1º PA'!$F$4:$F$2977)*(IF(Resumo!$Q$5="",1,'Diário 1º PA'!$O$4:$O$2977=Resumo!$Q$5)))
+SUMPRODUCT(('Diário 2º PA'!$E$4:$E$2000='Analítico Cx.'!$B78)*('Diário 2º PA'!$B$4:$B$2000&gt;=M$4)*('Diário 2º PA'!$B$4:$B$2000&lt;=EOMONTH(M$4,0))*('Diário 2º PA'!$F$4:$F$2000)*(IF(Resumo!$Q$5="",1,'Diário 2º PA'!$O$4:$O$2000=Resumo!$Q$5)))
+SUMPRODUCT(('Diário 3º PA'!$E$4:$E$2000='Analítico Cx.'!$B78)*('Diário 3º PA'!$B$4:$B$2000&gt;=M$4)*('Diário 3º PA'!$B$4:$B$2000&lt;=EOMONTH(M$4,0))*('Diário 3º PA'!$F$4:$F$2000)*(IF(Resumo!$Q$5="",1,'Diário 3º PA'!$O$4:$O$2000=Resumo!$Q$5)))
+SUMPRODUCT(('Diário 4º PA'!$E$4:$E$2000='Analítico Cx.'!$B78)*('Diário 4º PA'!$B$4:$B$2000&gt;=M$4)*('Diário 4º PA'!$B$4:$B$2000&lt;=EOMONTH(M$4,0))*('Diário 4º PA'!$F$4:$F$2000)*(IF(Resumo!$Q$5="",1,'Diário 4º PA'!$O$4:$O$2000=Resumo!$Q$5)))</f>
        <v>0</v>
      </c>
      <c r="N78" s="199">
        <f t="array" ref="N78">SUMPRODUCT(('Diário 1º PA'!$E$4:$E$2977='Analítico Cx.'!$B78)*('Diário 1º PA'!$B$4:$B$2977&gt;=N$4)*('Diário 1º PA'!$B$4:$B$2977&lt;=EOMONTH(N$4,0))*('Diário 1º PA'!$F$4:$F$2977)*(IF(Resumo!$Q$5="",1,'Diário 1º PA'!$O$4:$O$2977=Resumo!$Q$5)))
+SUMPRODUCT(('Diário 2º PA'!$E$4:$E$2000='Analítico Cx.'!$B78)*('Diário 2º PA'!$B$4:$B$2000&gt;=N$4)*('Diário 2º PA'!$B$4:$B$2000&lt;=EOMONTH(N$4,0))*('Diário 2º PA'!$F$4:$F$2000)*(IF(Resumo!$Q$5="",1,'Diário 2º PA'!$O$4:$O$2000=Resumo!$Q$5)))
+SUMPRODUCT(('Diário 3º PA'!$E$4:$E$2000='Analítico Cx.'!$B78)*('Diário 3º PA'!$B$4:$B$2000&gt;=N$4)*('Diário 3º PA'!$B$4:$B$2000&lt;=EOMONTH(N$4,0))*('Diário 3º PA'!$F$4:$F$2000)*(IF(Resumo!$Q$5="",1,'Diário 3º PA'!$O$4:$O$2000=Resumo!$Q$5)))
+SUMPRODUCT(('Diário 4º PA'!$E$4:$E$2000='Analítico Cx.'!$B78)*('Diário 4º PA'!$B$4:$B$2000&gt;=N$4)*('Diário 4º PA'!$B$4:$B$2000&lt;=EOMONTH(N$4,0))*('Diário 4º PA'!$F$4:$F$2000)*(IF(Resumo!$Q$5="",1,'Diário 4º PA'!$O$4:$O$2000=Resumo!$Q$5)))</f>
        <v>0</v>
      </c>
      <c r="O78" s="200">
        <f t="shared" si="13"/>
        <v>25762.3</v>
      </c>
      <c r="P78" s="201">
        <f t="shared" si="14"/>
        <v>5.451332383372527E-3</v>
      </c>
      <c r="Q78" s="174"/>
      <c r="R78" s="174"/>
      <c r="S78" s="174"/>
      <c r="T78" s="174"/>
      <c r="U78" s="174"/>
      <c r="V78" s="174"/>
      <c r="W78" s="174"/>
      <c r="X78" s="174"/>
      <c r="Y78" s="174"/>
      <c r="Z78" s="174"/>
    </row>
    <row r="79" spans="1:26" ht="23.25" customHeight="1" x14ac:dyDescent="0.2">
      <c r="A79" s="220" t="s">
        <v>257</v>
      </c>
      <c r="B79" s="84" t="s">
        <v>258</v>
      </c>
      <c r="C79" s="199">
        <f t="array" ref="C79">SUMPRODUCT(('Diário 1º PA'!$E$4:$E$2977='Analítico Cx.'!$B79)*('Diário 1º PA'!$B$4:$B$2977&gt;=C$4)*('Diário 1º PA'!$B$4:$B$2977&lt;=EOMONTH(C$4,0))*('Diário 1º PA'!$F$4:$F$2977)*(IF(Resumo!$Q$5="",1,'Diário 1º PA'!$O$4:$O$2977=Resumo!$Q$5)))
+SUMPRODUCT(('Diário 2º PA'!$E$4:$E$2000='Analítico Cx.'!$B79)*('Diário 2º PA'!$B$4:$B$2000&gt;=C$4)*('Diário 2º PA'!$B$4:$B$2000&lt;=EOMONTH(C$4,0))*('Diário 2º PA'!$F$4:$F$2000)*(IF(Resumo!$Q$5="",1,'Diário 2º PA'!$O$4:$O$2000=Resumo!$Q$5)))
+SUMPRODUCT(('Diário 3º PA'!$E$4:$E$2000='Analítico Cx.'!$B79)*('Diário 3º PA'!$B$4:$B$2000&gt;=C$4)*('Diário 3º PA'!$B$4:$B$2000&lt;=EOMONTH(C$4,0))*('Diário 3º PA'!$F$4:$F$2000)*(IF(Resumo!$Q$5="",1,'Diário 3º PA'!$O$4:$O$2000=Resumo!$Q$5)))
+SUMPRODUCT(('Diário 4º PA'!$E$4:$E$2000='Analítico Cx.'!$B79)*('Diário 4º PA'!$B$4:$B$2000&gt;=C$4)*('Diário 4º PA'!$B$4:$B$2000&lt;=EOMONTH(C$4,0))*('Diário 4º PA'!$F$4:$F$2000)*(IF(Resumo!$Q$5="",1,'Diário 4º PA'!$O$4:$O$2000=Resumo!$Q$5)))</f>
        <v>2250</v>
      </c>
      <c r="D79" s="199">
        <f t="array" ref="D79">SUMPRODUCT(('Diário 1º PA'!$E$4:$E$2977='Analítico Cx.'!$B79)*('Diário 1º PA'!$B$4:$B$2977&gt;=D$4)*('Diário 1º PA'!$B$4:$B$2977&lt;=EOMONTH(D$4,0))*('Diário 1º PA'!$F$4:$F$2977)*(IF(Resumo!$Q$5="",1,'Diário 1º PA'!$O$4:$O$2977=Resumo!$Q$5)))
+SUMPRODUCT(('Diário 2º PA'!$E$4:$E$2000='Analítico Cx.'!$B79)*('Diário 2º PA'!$B$4:$B$2000&gt;=D$4)*('Diário 2º PA'!$B$4:$B$2000&lt;=EOMONTH(D$4,0))*('Diário 2º PA'!$F$4:$F$2000)*(IF(Resumo!$Q$5="",1,'Diário 2º PA'!$O$4:$O$2000=Resumo!$Q$5)))
+SUMPRODUCT(('Diário 3º PA'!$E$4:$E$2000='Analítico Cx.'!$B79)*('Diário 3º PA'!$B$4:$B$2000&gt;=D$4)*('Diário 3º PA'!$B$4:$B$2000&lt;=EOMONTH(D$4,0))*('Diário 3º PA'!$F$4:$F$2000)*(IF(Resumo!$Q$5="",1,'Diário 3º PA'!$O$4:$O$2000=Resumo!$Q$5)))
+SUMPRODUCT(('Diário 4º PA'!$E$4:$E$2000='Analítico Cx.'!$B79)*('Diário 4º PA'!$B$4:$B$2000&gt;=D$4)*('Diário 4º PA'!$B$4:$B$2000&lt;=EOMONTH(D$4,0))*('Diário 4º PA'!$F$4:$F$2000)*(IF(Resumo!$Q$5="",1,'Diário 4º PA'!$O$4:$O$2000=Resumo!$Q$5)))</f>
        <v>2486.25</v>
      </c>
      <c r="E79" s="199">
        <f t="array" ref="E79">SUMPRODUCT(('Diário 1º PA'!$E$4:$E$2977='Analítico Cx.'!$B79)*('Diário 1º PA'!$B$4:$B$2977&gt;=E$4)*('Diário 1º PA'!$B$4:$B$2977&lt;=EOMONTH(E$4,0))*('Diário 1º PA'!$F$4:$F$2977)*(IF(Resumo!$Q$5="",1,'Diário 1º PA'!$O$4:$O$2977=Resumo!$Q$5)))
+SUMPRODUCT(('Diário 2º PA'!$E$4:$E$2000='Analítico Cx.'!$B79)*('Diário 2º PA'!$B$4:$B$2000&gt;=E$4)*('Diário 2º PA'!$B$4:$B$2000&lt;=EOMONTH(E$4,0))*('Diário 2º PA'!$F$4:$F$2000)*(IF(Resumo!$Q$5="",1,'Diário 2º PA'!$O$4:$O$2000=Resumo!$Q$5)))
+SUMPRODUCT(('Diário 3º PA'!$E$4:$E$2000='Analítico Cx.'!$B79)*('Diário 3º PA'!$B$4:$B$2000&gt;=E$4)*('Diário 3º PA'!$B$4:$B$2000&lt;=EOMONTH(E$4,0))*('Diário 3º PA'!$F$4:$F$2000)*(IF(Resumo!$Q$5="",1,'Diário 3º PA'!$O$4:$O$2000=Resumo!$Q$5)))
+SUMPRODUCT(('Diário 4º PA'!$E$4:$E$2000='Analítico Cx.'!$B79)*('Diário 4º PA'!$B$4:$B$2000&gt;=E$4)*('Diário 4º PA'!$B$4:$B$2000&lt;=EOMONTH(E$4,0))*('Diário 4º PA'!$F$4:$F$2000)*(IF(Resumo!$Q$5="",1,'Diário 4º PA'!$O$4:$O$2000=Resumo!$Q$5)))</f>
        <v>3320.85</v>
      </c>
      <c r="F79" s="199">
        <f t="array" ref="F79">SUMPRODUCT(('Diário 1º PA'!$E$4:$E$2977='Analítico Cx.'!$B79)*('Diário 1º PA'!$B$4:$B$2977&gt;=F$4)*('Diário 1º PA'!$B$4:$B$2977&lt;=EOMONTH(F$4,0))*('Diário 1º PA'!$F$4:$F$2977)*(IF(Resumo!$Q$5="",1,'Diário 1º PA'!$O$4:$O$2977=Resumo!$Q$5)))
+SUMPRODUCT(('Diário 2º PA'!$E$4:$E$2000='Analítico Cx.'!$B79)*('Diário 2º PA'!$B$4:$B$2000&gt;=F$4)*('Diário 2º PA'!$B$4:$B$2000&lt;=EOMONTH(F$4,0))*('Diário 2º PA'!$F$4:$F$2000)*(IF(Resumo!$Q$5="",1,'Diário 2º PA'!$O$4:$O$2000=Resumo!$Q$5)))
+SUMPRODUCT(('Diário 3º PA'!$E$4:$E$2000='Analítico Cx.'!$B79)*('Diário 3º PA'!$B$4:$B$2000&gt;=F$4)*('Diário 3º PA'!$B$4:$B$2000&lt;=EOMONTH(F$4,0))*('Diário 3º PA'!$F$4:$F$2000)*(IF(Resumo!$Q$5="",1,'Diário 3º PA'!$O$4:$O$2000=Resumo!$Q$5)))
+SUMPRODUCT(('Diário 4º PA'!$E$4:$E$2000='Analítico Cx.'!$B79)*('Diário 4º PA'!$B$4:$B$2000&gt;=F$4)*('Diário 4º PA'!$B$4:$B$2000&lt;=EOMONTH(F$4,0))*('Diário 4º PA'!$F$4:$F$2000)*(IF(Resumo!$Q$5="",1,'Diário 4º PA'!$O$4:$O$2000=Resumo!$Q$5)))</f>
        <v>0</v>
      </c>
      <c r="G79" s="199">
        <f t="array" ref="G79">SUMPRODUCT(('Diário 1º PA'!$E$4:$E$2977='Analítico Cx.'!$B79)*('Diário 1º PA'!$B$4:$B$2977&gt;=G$4)*('Diário 1º PA'!$B$4:$B$2977&lt;=EOMONTH(G$4,0))*('Diário 1º PA'!$F$4:$F$2977)*(IF(Resumo!$Q$5="",1,'Diário 1º PA'!$O$4:$O$2977=Resumo!$Q$5)))
+SUMPRODUCT(('Diário 2º PA'!$E$4:$E$2000='Analítico Cx.'!$B79)*('Diário 2º PA'!$B$4:$B$2000&gt;=G$4)*('Diário 2º PA'!$B$4:$B$2000&lt;=EOMONTH(G$4,0))*('Diário 2º PA'!$F$4:$F$2000)*(IF(Resumo!$Q$5="",1,'Diário 2º PA'!$O$4:$O$2000=Resumo!$Q$5)))
+SUMPRODUCT(('Diário 3º PA'!$E$4:$E$2000='Analítico Cx.'!$B79)*('Diário 3º PA'!$B$4:$B$2000&gt;=G$4)*('Diário 3º PA'!$B$4:$B$2000&lt;=EOMONTH(G$4,0))*('Diário 3º PA'!$F$4:$F$2000)*(IF(Resumo!$Q$5="",1,'Diário 3º PA'!$O$4:$O$2000=Resumo!$Q$5)))
+SUMPRODUCT(('Diário 4º PA'!$E$4:$E$2000='Analítico Cx.'!$B79)*('Diário 4º PA'!$B$4:$B$2000&gt;=G$4)*('Diário 4º PA'!$B$4:$B$2000&lt;=EOMONTH(G$4,0))*('Diário 4º PA'!$F$4:$F$2000)*(IF(Resumo!$Q$5="",1,'Diário 4º PA'!$O$4:$O$2000=Resumo!$Q$5)))</f>
        <v>0</v>
      </c>
      <c r="H79" s="199">
        <f t="array" ref="H79">SUMPRODUCT(('Diário 1º PA'!$E$4:$E$2977='Analítico Cx.'!$B79)*('Diário 1º PA'!$B$4:$B$2977&gt;=H$4)*('Diário 1º PA'!$B$4:$B$2977&lt;=EOMONTH(H$4,0))*('Diário 1º PA'!$F$4:$F$2977)*(IF(Resumo!$Q$5="",1,'Diário 1º PA'!$O$4:$O$2977=Resumo!$Q$5)))
+SUMPRODUCT(('Diário 2º PA'!$E$4:$E$2000='Analítico Cx.'!$B79)*('Diário 2º PA'!$B$4:$B$2000&gt;=H$4)*('Diário 2º PA'!$B$4:$B$2000&lt;=EOMONTH(H$4,0))*('Diário 2º PA'!$F$4:$F$2000)*(IF(Resumo!$Q$5="",1,'Diário 2º PA'!$O$4:$O$2000=Resumo!$Q$5)))
+SUMPRODUCT(('Diário 3º PA'!$E$4:$E$2000='Analítico Cx.'!$B79)*('Diário 3º PA'!$B$4:$B$2000&gt;=H$4)*('Diário 3º PA'!$B$4:$B$2000&lt;=EOMONTH(H$4,0))*('Diário 3º PA'!$F$4:$F$2000)*(IF(Resumo!$Q$5="",1,'Diário 3º PA'!$O$4:$O$2000=Resumo!$Q$5)))
+SUMPRODUCT(('Diário 4º PA'!$E$4:$E$2000='Analítico Cx.'!$B79)*('Diário 4º PA'!$B$4:$B$2000&gt;=H$4)*('Diário 4º PA'!$B$4:$B$2000&lt;=EOMONTH(H$4,0))*('Diário 4º PA'!$F$4:$F$2000)*(IF(Resumo!$Q$5="",1,'Diário 4º PA'!$O$4:$O$2000=Resumo!$Q$5)))</f>
        <v>0</v>
      </c>
      <c r="I79" s="199">
        <f t="array" ref="I79">SUMPRODUCT(('Diário 1º PA'!$E$4:$E$2977='Analítico Cx.'!$B79)*('Diário 1º PA'!$B$4:$B$2977&gt;=I$4)*('Diário 1º PA'!$B$4:$B$2977&lt;=EOMONTH(I$4,0))*('Diário 1º PA'!$F$4:$F$2977)*(IF(Resumo!$Q$5="",1,'Diário 1º PA'!$O$4:$O$2977=Resumo!$Q$5)))
+SUMPRODUCT(('Diário 2º PA'!$E$4:$E$2000='Analítico Cx.'!$B79)*('Diário 2º PA'!$B$4:$B$2000&gt;=I$4)*('Diário 2º PA'!$B$4:$B$2000&lt;=EOMONTH(I$4,0))*('Diário 2º PA'!$F$4:$F$2000)*(IF(Resumo!$Q$5="",1,'Diário 2º PA'!$O$4:$O$2000=Resumo!$Q$5)))
+SUMPRODUCT(('Diário 3º PA'!$E$4:$E$2000='Analítico Cx.'!$B79)*('Diário 3º PA'!$B$4:$B$2000&gt;=I$4)*('Diário 3º PA'!$B$4:$B$2000&lt;=EOMONTH(I$4,0))*('Diário 3º PA'!$F$4:$F$2000)*(IF(Resumo!$Q$5="",1,'Diário 3º PA'!$O$4:$O$2000=Resumo!$Q$5)))
+SUMPRODUCT(('Diário 4º PA'!$E$4:$E$2000='Analítico Cx.'!$B79)*('Diário 4º PA'!$B$4:$B$2000&gt;=I$4)*('Diário 4º PA'!$B$4:$B$2000&lt;=EOMONTH(I$4,0))*('Diário 4º PA'!$F$4:$F$2000)*(IF(Resumo!$Q$5="",1,'Diário 4º PA'!$O$4:$O$2000=Resumo!$Q$5)))</f>
        <v>0</v>
      </c>
      <c r="J79" s="199">
        <f t="array" ref="J79">SUMPRODUCT(('Diário 1º PA'!$E$4:$E$2977='Analítico Cx.'!$B79)*('Diário 1º PA'!$B$4:$B$2977&gt;=J$4)*('Diário 1º PA'!$B$4:$B$2977&lt;=EOMONTH(J$4,0))*('Diário 1º PA'!$F$4:$F$2977)*(IF(Resumo!$Q$5="",1,'Diário 1º PA'!$O$4:$O$2977=Resumo!$Q$5)))
+SUMPRODUCT(('Diário 2º PA'!$E$4:$E$2000='Analítico Cx.'!$B79)*('Diário 2º PA'!$B$4:$B$2000&gt;=J$4)*('Diário 2º PA'!$B$4:$B$2000&lt;=EOMONTH(J$4,0))*('Diário 2º PA'!$F$4:$F$2000)*(IF(Resumo!$Q$5="",1,'Diário 2º PA'!$O$4:$O$2000=Resumo!$Q$5)))
+SUMPRODUCT(('Diário 3º PA'!$E$4:$E$2000='Analítico Cx.'!$B79)*('Diário 3º PA'!$B$4:$B$2000&gt;=J$4)*('Diário 3º PA'!$B$4:$B$2000&lt;=EOMONTH(J$4,0))*('Diário 3º PA'!$F$4:$F$2000)*(IF(Resumo!$Q$5="",1,'Diário 3º PA'!$O$4:$O$2000=Resumo!$Q$5)))
+SUMPRODUCT(('Diário 4º PA'!$E$4:$E$2000='Analítico Cx.'!$B79)*('Diário 4º PA'!$B$4:$B$2000&gt;=J$4)*('Diário 4º PA'!$B$4:$B$2000&lt;=EOMONTH(J$4,0))*('Diário 4º PA'!$F$4:$F$2000)*(IF(Resumo!$Q$5="",1,'Diário 4º PA'!$O$4:$O$2000=Resumo!$Q$5)))</f>
        <v>0</v>
      </c>
      <c r="K79" s="199">
        <f t="array" ref="K79">SUMPRODUCT(('Diário 1º PA'!$E$4:$E$2977='Analítico Cx.'!$B79)*('Diário 1º PA'!$B$4:$B$2977&gt;=K$4)*('Diário 1º PA'!$B$4:$B$2977&lt;=EOMONTH(K$4,0))*('Diário 1º PA'!$F$4:$F$2977)*(IF(Resumo!$Q$5="",1,'Diário 1º PA'!$O$4:$O$2977=Resumo!$Q$5)))
+SUMPRODUCT(('Diário 2º PA'!$E$4:$E$2000='Analítico Cx.'!$B79)*('Diário 2º PA'!$B$4:$B$2000&gt;=K$4)*('Diário 2º PA'!$B$4:$B$2000&lt;=EOMONTH(K$4,0))*('Diário 2º PA'!$F$4:$F$2000)*(IF(Resumo!$Q$5="",1,'Diário 2º PA'!$O$4:$O$2000=Resumo!$Q$5)))
+SUMPRODUCT(('Diário 3º PA'!$E$4:$E$2000='Analítico Cx.'!$B79)*('Diário 3º PA'!$B$4:$B$2000&gt;=K$4)*('Diário 3º PA'!$B$4:$B$2000&lt;=EOMONTH(K$4,0))*('Diário 3º PA'!$F$4:$F$2000)*(IF(Resumo!$Q$5="",1,'Diário 3º PA'!$O$4:$O$2000=Resumo!$Q$5)))
+SUMPRODUCT(('Diário 4º PA'!$E$4:$E$2000='Analítico Cx.'!$B79)*('Diário 4º PA'!$B$4:$B$2000&gt;=K$4)*('Diário 4º PA'!$B$4:$B$2000&lt;=EOMONTH(K$4,0))*('Diário 4º PA'!$F$4:$F$2000)*(IF(Resumo!$Q$5="",1,'Diário 4º PA'!$O$4:$O$2000=Resumo!$Q$5)))</f>
        <v>0</v>
      </c>
      <c r="L79" s="199">
        <f t="array" ref="L79">SUMPRODUCT(('Diário 1º PA'!$E$4:$E$2977='Analítico Cx.'!$B79)*('Diário 1º PA'!$B$4:$B$2977&gt;=L$4)*('Diário 1º PA'!$B$4:$B$2977&lt;=EOMONTH(L$4,0))*('Diário 1º PA'!$F$4:$F$2977)*(IF(Resumo!$Q$5="",1,'Diário 1º PA'!$O$4:$O$2977=Resumo!$Q$5)))
+SUMPRODUCT(('Diário 2º PA'!$E$4:$E$2000='Analítico Cx.'!$B79)*('Diário 2º PA'!$B$4:$B$2000&gt;=L$4)*('Diário 2º PA'!$B$4:$B$2000&lt;=EOMONTH(L$4,0))*('Diário 2º PA'!$F$4:$F$2000)*(IF(Resumo!$Q$5="",1,'Diário 2º PA'!$O$4:$O$2000=Resumo!$Q$5)))
+SUMPRODUCT(('Diário 3º PA'!$E$4:$E$2000='Analítico Cx.'!$B79)*('Diário 3º PA'!$B$4:$B$2000&gt;=L$4)*('Diário 3º PA'!$B$4:$B$2000&lt;=EOMONTH(L$4,0))*('Diário 3º PA'!$F$4:$F$2000)*(IF(Resumo!$Q$5="",1,'Diário 3º PA'!$O$4:$O$2000=Resumo!$Q$5)))
+SUMPRODUCT(('Diário 4º PA'!$E$4:$E$2000='Analítico Cx.'!$B79)*('Diário 4º PA'!$B$4:$B$2000&gt;=L$4)*('Diário 4º PA'!$B$4:$B$2000&lt;=EOMONTH(L$4,0))*('Diário 4º PA'!$F$4:$F$2000)*(IF(Resumo!$Q$5="",1,'Diário 4º PA'!$O$4:$O$2000=Resumo!$Q$5)))</f>
        <v>0</v>
      </c>
      <c r="M79" s="199">
        <f t="array" ref="M79">SUMPRODUCT(('Diário 1º PA'!$E$4:$E$2977='Analítico Cx.'!$B79)*('Diário 1º PA'!$B$4:$B$2977&gt;=M$4)*('Diário 1º PA'!$B$4:$B$2977&lt;=EOMONTH(M$4,0))*('Diário 1º PA'!$F$4:$F$2977)*(IF(Resumo!$Q$5="",1,'Diário 1º PA'!$O$4:$O$2977=Resumo!$Q$5)))
+SUMPRODUCT(('Diário 2º PA'!$E$4:$E$2000='Analítico Cx.'!$B79)*('Diário 2º PA'!$B$4:$B$2000&gt;=M$4)*('Diário 2º PA'!$B$4:$B$2000&lt;=EOMONTH(M$4,0))*('Diário 2º PA'!$F$4:$F$2000)*(IF(Resumo!$Q$5="",1,'Diário 2º PA'!$O$4:$O$2000=Resumo!$Q$5)))
+SUMPRODUCT(('Diário 3º PA'!$E$4:$E$2000='Analítico Cx.'!$B79)*('Diário 3º PA'!$B$4:$B$2000&gt;=M$4)*('Diário 3º PA'!$B$4:$B$2000&lt;=EOMONTH(M$4,0))*('Diário 3º PA'!$F$4:$F$2000)*(IF(Resumo!$Q$5="",1,'Diário 3º PA'!$O$4:$O$2000=Resumo!$Q$5)))
+SUMPRODUCT(('Diário 4º PA'!$E$4:$E$2000='Analítico Cx.'!$B79)*('Diário 4º PA'!$B$4:$B$2000&gt;=M$4)*('Diário 4º PA'!$B$4:$B$2000&lt;=EOMONTH(M$4,0))*('Diário 4º PA'!$F$4:$F$2000)*(IF(Resumo!$Q$5="",1,'Diário 4º PA'!$O$4:$O$2000=Resumo!$Q$5)))</f>
        <v>0</v>
      </c>
      <c r="N79" s="199">
        <f t="array" ref="N79">SUMPRODUCT(('Diário 1º PA'!$E$4:$E$2977='Analítico Cx.'!$B79)*('Diário 1º PA'!$B$4:$B$2977&gt;=N$4)*('Diário 1º PA'!$B$4:$B$2977&lt;=EOMONTH(N$4,0))*('Diário 1º PA'!$F$4:$F$2977)*(IF(Resumo!$Q$5="",1,'Diário 1º PA'!$O$4:$O$2977=Resumo!$Q$5)))
+SUMPRODUCT(('Diário 2º PA'!$E$4:$E$2000='Analítico Cx.'!$B79)*('Diário 2º PA'!$B$4:$B$2000&gt;=N$4)*('Diário 2º PA'!$B$4:$B$2000&lt;=EOMONTH(N$4,0))*('Diário 2º PA'!$F$4:$F$2000)*(IF(Resumo!$Q$5="",1,'Diário 2º PA'!$O$4:$O$2000=Resumo!$Q$5)))
+SUMPRODUCT(('Diário 3º PA'!$E$4:$E$2000='Analítico Cx.'!$B79)*('Diário 3º PA'!$B$4:$B$2000&gt;=N$4)*('Diário 3º PA'!$B$4:$B$2000&lt;=EOMONTH(N$4,0))*('Diário 3º PA'!$F$4:$F$2000)*(IF(Resumo!$Q$5="",1,'Diário 3º PA'!$O$4:$O$2000=Resumo!$Q$5)))
+SUMPRODUCT(('Diário 4º PA'!$E$4:$E$2000='Analítico Cx.'!$B79)*('Diário 4º PA'!$B$4:$B$2000&gt;=N$4)*('Diário 4º PA'!$B$4:$B$2000&lt;=EOMONTH(N$4,0))*('Diário 4º PA'!$F$4:$F$2000)*(IF(Resumo!$Q$5="",1,'Diário 4º PA'!$O$4:$O$2000=Resumo!$Q$5)))</f>
        <v>0</v>
      </c>
      <c r="O79" s="200">
        <f t="shared" si="13"/>
        <v>8057.1</v>
      </c>
      <c r="P79" s="201">
        <f t="shared" si="14"/>
        <v>1.7048916496613573E-3</v>
      </c>
      <c r="Q79" s="174"/>
      <c r="R79" s="174"/>
      <c r="S79" s="174"/>
      <c r="T79" s="174"/>
      <c r="U79" s="174"/>
      <c r="V79" s="174"/>
      <c r="W79" s="174"/>
      <c r="X79" s="174"/>
      <c r="Y79" s="174"/>
      <c r="Z79" s="174"/>
    </row>
    <row r="80" spans="1:26" ht="23.25" customHeight="1" x14ac:dyDescent="0.2">
      <c r="A80" s="220" t="s">
        <v>259</v>
      </c>
      <c r="B80" s="84" t="s">
        <v>260</v>
      </c>
      <c r="C80" s="199">
        <f t="array" ref="C80">SUMPRODUCT(('Diário 1º PA'!$E$4:$E$2977='Analítico Cx.'!$B80)*('Diário 1º PA'!$B$4:$B$2977&gt;=C$4)*('Diário 1º PA'!$B$4:$B$2977&lt;=EOMONTH(C$4,0))*('Diário 1º PA'!$F$4:$F$2977)*(IF(Resumo!$Q$5="",1,'Diário 1º PA'!$O$4:$O$2977=Resumo!$Q$5)))
+SUMPRODUCT(('Diário 2º PA'!$E$4:$E$2000='Analítico Cx.'!$B80)*('Diário 2º PA'!$B$4:$B$2000&gt;=C$4)*('Diário 2º PA'!$B$4:$B$2000&lt;=EOMONTH(C$4,0))*('Diário 2º PA'!$F$4:$F$2000)*(IF(Resumo!$Q$5="",1,'Diário 2º PA'!$O$4:$O$2000=Resumo!$Q$5)))
+SUMPRODUCT(('Diário 3º PA'!$E$4:$E$2000='Analítico Cx.'!$B80)*('Diário 3º PA'!$B$4:$B$2000&gt;=C$4)*('Diário 3º PA'!$B$4:$B$2000&lt;=EOMONTH(C$4,0))*('Diário 3º PA'!$F$4:$F$2000)*(IF(Resumo!$Q$5="",1,'Diário 3º PA'!$O$4:$O$2000=Resumo!$Q$5)))
+SUMPRODUCT(('Diário 4º PA'!$E$4:$E$2000='Analítico Cx.'!$B80)*('Diário 4º PA'!$B$4:$B$2000&gt;=C$4)*('Diário 4º PA'!$B$4:$B$2000&lt;=EOMONTH(C$4,0))*('Diário 4º PA'!$F$4:$F$2000)*(IF(Resumo!$Q$5="",1,'Diário 4º PA'!$O$4:$O$2000=Resumo!$Q$5)))</f>
        <v>0</v>
      </c>
      <c r="D80" s="199">
        <f t="array" ref="D80">SUMPRODUCT(('Diário 1º PA'!$E$4:$E$2977='Analítico Cx.'!$B80)*('Diário 1º PA'!$B$4:$B$2977&gt;=D$4)*('Diário 1º PA'!$B$4:$B$2977&lt;=EOMONTH(D$4,0))*('Diário 1º PA'!$F$4:$F$2977)*(IF(Resumo!$Q$5="",1,'Diário 1º PA'!$O$4:$O$2977=Resumo!$Q$5)))
+SUMPRODUCT(('Diário 2º PA'!$E$4:$E$2000='Analítico Cx.'!$B80)*('Diário 2º PA'!$B$4:$B$2000&gt;=D$4)*('Diário 2º PA'!$B$4:$B$2000&lt;=EOMONTH(D$4,0))*('Diário 2º PA'!$F$4:$F$2000)*(IF(Resumo!$Q$5="",1,'Diário 2º PA'!$O$4:$O$2000=Resumo!$Q$5)))
+SUMPRODUCT(('Diário 3º PA'!$E$4:$E$2000='Analítico Cx.'!$B80)*('Diário 3º PA'!$B$4:$B$2000&gt;=D$4)*('Diário 3º PA'!$B$4:$B$2000&lt;=EOMONTH(D$4,0))*('Diário 3º PA'!$F$4:$F$2000)*(IF(Resumo!$Q$5="",1,'Diário 3º PA'!$O$4:$O$2000=Resumo!$Q$5)))
+SUMPRODUCT(('Diário 4º PA'!$E$4:$E$2000='Analítico Cx.'!$B80)*('Diário 4º PA'!$B$4:$B$2000&gt;=D$4)*('Diário 4º PA'!$B$4:$B$2000&lt;=EOMONTH(D$4,0))*('Diário 4º PA'!$F$4:$F$2000)*(IF(Resumo!$Q$5="",1,'Diário 4º PA'!$O$4:$O$2000=Resumo!$Q$5)))</f>
        <v>0</v>
      </c>
      <c r="E80" s="199">
        <f t="array" ref="E80">SUMPRODUCT(('Diário 1º PA'!$E$4:$E$2977='Analítico Cx.'!$B80)*('Diário 1º PA'!$B$4:$B$2977&gt;=E$4)*('Diário 1º PA'!$B$4:$B$2977&lt;=EOMONTH(E$4,0))*('Diário 1º PA'!$F$4:$F$2977)*(IF(Resumo!$Q$5="",1,'Diário 1º PA'!$O$4:$O$2977=Resumo!$Q$5)))
+SUMPRODUCT(('Diário 2º PA'!$E$4:$E$2000='Analítico Cx.'!$B80)*('Diário 2º PA'!$B$4:$B$2000&gt;=E$4)*('Diário 2º PA'!$B$4:$B$2000&lt;=EOMONTH(E$4,0))*('Diário 2º PA'!$F$4:$F$2000)*(IF(Resumo!$Q$5="",1,'Diário 2º PA'!$O$4:$O$2000=Resumo!$Q$5)))
+SUMPRODUCT(('Diário 3º PA'!$E$4:$E$2000='Analítico Cx.'!$B80)*('Diário 3º PA'!$B$4:$B$2000&gt;=E$4)*('Diário 3º PA'!$B$4:$B$2000&lt;=EOMONTH(E$4,0))*('Diário 3º PA'!$F$4:$F$2000)*(IF(Resumo!$Q$5="",1,'Diário 3º PA'!$O$4:$O$2000=Resumo!$Q$5)))
+SUMPRODUCT(('Diário 4º PA'!$E$4:$E$2000='Analítico Cx.'!$B80)*('Diário 4º PA'!$B$4:$B$2000&gt;=E$4)*('Diário 4º PA'!$B$4:$B$2000&lt;=EOMONTH(E$4,0))*('Diário 4º PA'!$F$4:$F$2000)*(IF(Resumo!$Q$5="",1,'Diário 4º PA'!$O$4:$O$2000=Resumo!$Q$5)))</f>
        <v>0</v>
      </c>
      <c r="F80" s="199">
        <f t="array" ref="F80">SUMPRODUCT(('Diário 1º PA'!$E$4:$E$2977='Analítico Cx.'!$B80)*('Diário 1º PA'!$B$4:$B$2977&gt;=F$4)*('Diário 1º PA'!$B$4:$B$2977&lt;=EOMONTH(F$4,0))*('Diário 1º PA'!$F$4:$F$2977)*(IF(Resumo!$Q$5="",1,'Diário 1º PA'!$O$4:$O$2977=Resumo!$Q$5)))
+SUMPRODUCT(('Diário 2º PA'!$E$4:$E$2000='Analítico Cx.'!$B80)*('Diário 2º PA'!$B$4:$B$2000&gt;=F$4)*('Diário 2º PA'!$B$4:$B$2000&lt;=EOMONTH(F$4,0))*('Diário 2º PA'!$F$4:$F$2000)*(IF(Resumo!$Q$5="",1,'Diário 2º PA'!$O$4:$O$2000=Resumo!$Q$5)))
+SUMPRODUCT(('Diário 3º PA'!$E$4:$E$2000='Analítico Cx.'!$B80)*('Diário 3º PA'!$B$4:$B$2000&gt;=F$4)*('Diário 3º PA'!$B$4:$B$2000&lt;=EOMONTH(F$4,0))*('Diário 3º PA'!$F$4:$F$2000)*(IF(Resumo!$Q$5="",1,'Diário 3º PA'!$O$4:$O$2000=Resumo!$Q$5)))
+SUMPRODUCT(('Diário 4º PA'!$E$4:$E$2000='Analítico Cx.'!$B80)*('Diário 4º PA'!$B$4:$B$2000&gt;=F$4)*('Diário 4º PA'!$B$4:$B$2000&lt;=EOMONTH(F$4,0))*('Diário 4º PA'!$F$4:$F$2000)*(IF(Resumo!$Q$5="",1,'Diário 4º PA'!$O$4:$O$2000=Resumo!$Q$5)))</f>
        <v>0</v>
      </c>
      <c r="G80" s="199">
        <f t="array" ref="G80">SUMPRODUCT(('Diário 1º PA'!$E$4:$E$2977='Analítico Cx.'!$B80)*('Diário 1º PA'!$B$4:$B$2977&gt;=G$4)*('Diário 1º PA'!$B$4:$B$2977&lt;=EOMONTH(G$4,0))*('Diário 1º PA'!$F$4:$F$2977)*(IF(Resumo!$Q$5="",1,'Diário 1º PA'!$O$4:$O$2977=Resumo!$Q$5)))
+SUMPRODUCT(('Diário 2º PA'!$E$4:$E$2000='Analítico Cx.'!$B80)*('Diário 2º PA'!$B$4:$B$2000&gt;=G$4)*('Diário 2º PA'!$B$4:$B$2000&lt;=EOMONTH(G$4,0))*('Diário 2º PA'!$F$4:$F$2000)*(IF(Resumo!$Q$5="",1,'Diário 2º PA'!$O$4:$O$2000=Resumo!$Q$5)))
+SUMPRODUCT(('Diário 3º PA'!$E$4:$E$2000='Analítico Cx.'!$B80)*('Diário 3º PA'!$B$4:$B$2000&gt;=G$4)*('Diário 3º PA'!$B$4:$B$2000&lt;=EOMONTH(G$4,0))*('Diário 3º PA'!$F$4:$F$2000)*(IF(Resumo!$Q$5="",1,'Diário 3º PA'!$O$4:$O$2000=Resumo!$Q$5)))
+SUMPRODUCT(('Diário 4º PA'!$E$4:$E$2000='Analítico Cx.'!$B80)*('Diário 4º PA'!$B$4:$B$2000&gt;=G$4)*('Diário 4º PA'!$B$4:$B$2000&lt;=EOMONTH(G$4,0))*('Diário 4º PA'!$F$4:$F$2000)*(IF(Resumo!$Q$5="",1,'Diário 4º PA'!$O$4:$O$2000=Resumo!$Q$5)))</f>
        <v>0</v>
      </c>
      <c r="H80" s="199">
        <f t="array" ref="H80">SUMPRODUCT(('Diário 1º PA'!$E$4:$E$2977='Analítico Cx.'!$B80)*('Diário 1º PA'!$B$4:$B$2977&gt;=H$4)*('Diário 1º PA'!$B$4:$B$2977&lt;=EOMONTH(H$4,0))*('Diário 1º PA'!$F$4:$F$2977)*(IF(Resumo!$Q$5="",1,'Diário 1º PA'!$O$4:$O$2977=Resumo!$Q$5)))
+SUMPRODUCT(('Diário 2º PA'!$E$4:$E$2000='Analítico Cx.'!$B80)*('Diário 2º PA'!$B$4:$B$2000&gt;=H$4)*('Diário 2º PA'!$B$4:$B$2000&lt;=EOMONTH(H$4,0))*('Diário 2º PA'!$F$4:$F$2000)*(IF(Resumo!$Q$5="",1,'Diário 2º PA'!$O$4:$O$2000=Resumo!$Q$5)))
+SUMPRODUCT(('Diário 3º PA'!$E$4:$E$2000='Analítico Cx.'!$B80)*('Diário 3º PA'!$B$4:$B$2000&gt;=H$4)*('Diário 3º PA'!$B$4:$B$2000&lt;=EOMONTH(H$4,0))*('Diário 3º PA'!$F$4:$F$2000)*(IF(Resumo!$Q$5="",1,'Diário 3º PA'!$O$4:$O$2000=Resumo!$Q$5)))
+SUMPRODUCT(('Diário 4º PA'!$E$4:$E$2000='Analítico Cx.'!$B80)*('Diário 4º PA'!$B$4:$B$2000&gt;=H$4)*('Diário 4º PA'!$B$4:$B$2000&lt;=EOMONTH(H$4,0))*('Diário 4º PA'!$F$4:$F$2000)*(IF(Resumo!$Q$5="",1,'Diário 4º PA'!$O$4:$O$2000=Resumo!$Q$5)))</f>
        <v>0</v>
      </c>
      <c r="I80" s="199">
        <f t="array" ref="I80">SUMPRODUCT(('Diário 1º PA'!$E$4:$E$2977='Analítico Cx.'!$B80)*('Diário 1º PA'!$B$4:$B$2977&gt;=I$4)*('Diário 1º PA'!$B$4:$B$2977&lt;=EOMONTH(I$4,0))*('Diário 1º PA'!$F$4:$F$2977)*(IF(Resumo!$Q$5="",1,'Diário 1º PA'!$O$4:$O$2977=Resumo!$Q$5)))
+SUMPRODUCT(('Diário 2º PA'!$E$4:$E$2000='Analítico Cx.'!$B80)*('Diário 2º PA'!$B$4:$B$2000&gt;=I$4)*('Diário 2º PA'!$B$4:$B$2000&lt;=EOMONTH(I$4,0))*('Diário 2º PA'!$F$4:$F$2000)*(IF(Resumo!$Q$5="",1,'Diário 2º PA'!$O$4:$O$2000=Resumo!$Q$5)))
+SUMPRODUCT(('Diário 3º PA'!$E$4:$E$2000='Analítico Cx.'!$B80)*('Diário 3º PA'!$B$4:$B$2000&gt;=I$4)*('Diário 3º PA'!$B$4:$B$2000&lt;=EOMONTH(I$4,0))*('Diário 3º PA'!$F$4:$F$2000)*(IF(Resumo!$Q$5="",1,'Diário 3º PA'!$O$4:$O$2000=Resumo!$Q$5)))
+SUMPRODUCT(('Diário 4º PA'!$E$4:$E$2000='Analítico Cx.'!$B80)*('Diário 4º PA'!$B$4:$B$2000&gt;=I$4)*('Diário 4º PA'!$B$4:$B$2000&lt;=EOMONTH(I$4,0))*('Diário 4º PA'!$F$4:$F$2000)*(IF(Resumo!$Q$5="",1,'Diário 4º PA'!$O$4:$O$2000=Resumo!$Q$5)))</f>
        <v>0</v>
      </c>
      <c r="J80" s="199">
        <f t="array" ref="J80">SUMPRODUCT(('Diário 1º PA'!$E$4:$E$2977='Analítico Cx.'!$B80)*('Diário 1º PA'!$B$4:$B$2977&gt;=J$4)*('Diário 1º PA'!$B$4:$B$2977&lt;=EOMONTH(J$4,0))*('Diário 1º PA'!$F$4:$F$2977)*(IF(Resumo!$Q$5="",1,'Diário 1º PA'!$O$4:$O$2977=Resumo!$Q$5)))
+SUMPRODUCT(('Diário 2º PA'!$E$4:$E$2000='Analítico Cx.'!$B80)*('Diário 2º PA'!$B$4:$B$2000&gt;=J$4)*('Diário 2º PA'!$B$4:$B$2000&lt;=EOMONTH(J$4,0))*('Diário 2º PA'!$F$4:$F$2000)*(IF(Resumo!$Q$5="",1,'Diário 2º PA'!$O$4:$O$2000=Resumo!$Q$5)))
+SUMPRODUCT(('Diário 3º PA'!$E$4:$E$2000='Analítico Cx.'!$B80)*('Diário 3º PA'!$B$4:$B$2000&gt;=J$4)*('Diário 3º PA'!$B$4:$B$2000&lt;=EOMONTH(J$4,0))*('Diário 3º PA'!$F$4:$F$2000)*(IF(Resumo!$Q$5="",1,'Diário 3º PA'!$O$4:$O$2000=Resumo!$Q$5)))
+SUMPRODUCT(('Diário 4º PA'!$E$4:$E$2000='Analítico Cx.'!$B80)*('Diário 4º PA'!$B$4:$B$2000&gt;=J$4)*('Diário 4º PA'!$B$4:$B$2000&lt;=EOMONTH(J$4,0))*('Diário 4º PA'!$F$4:$F$2000)*(IF(Resumo!$Q$5="",1,'Diário 4º PA'!$O$4:$O$2000=Resumo!$Q$5)))</f>
        <v>0</v>
      </c>
      <c r="K80" s="199">
        <f t="array" ref="K80">SUMPRODUCT(('Diário 1º PA'!$E$4:$E$2977='Analítico Cx.'!$B80)*('Diário 1º PA'!$B$4:$B$2977&gt;=K$4)*('Diário 1º PA'!$B$4:$B$2977&lt;=EOMONTH(K$4,0))*('Diário 1º PA'!$F$4:$F$2977)*(IF(Resumo!$Q$5="",1,'Diário 1º PA'!$O$4:$O$2977=Resumo!$Q$5)))
+SUMPRODUCT(('Diário 2º PA'!$E$4:$E$2000='Analítico Cx.'!$B80)*('Diário 2º PA'!$B$4:$B$2000&gt;=K$4)*('Diário 2º PA'!$B$4:$B$2000&lt;=EOMONTH(K$4,0))*('Diário 2º PA'!$F$4:$F$2000)*(IF(Resumo!$Q$5="",1,'Diário 2º PA'!$O$4:$O$2000=Resumo!$Q$5)))
+SUMPRODUCT(('Diário 3º PA'!$E$4:$E$2000='Analítico Cx.'!$B80)*('Diário 3º PA'!$B$4:$B$2000&gt;=K$4)*('Diário 3º PA'!$B$4:$B$2000&lt;=EOMONTH(K$4,0))*('Diário 3º PA'!$F$4:$F$2000)*(IF(Resumo!$Q$5="",1,'Diário 3º PA'!$O$4:$O$2000=Resumo!$Q$5)))
+SUMPRODUCT(('Diário 4º PA'!$E$4:$E$2000='Analítico Cx.'!$B80)*('Diário 4º PA'!$B$4:$B$2000&gt;=K$4)*('Diário 4º PA'!$B$4:$B$2000&lt;=EOMONTH(K$4,0))*('Diário 4º PA'!$F$4:$F$2000)*(IF(Resumo!$Q$5="",1,'Diário 4º PA'!$O$4:$O$2000=Resumo!$Q$5)))</f>
        <v>0</v>
      </c>
      <c r="L80" s="199">
        <f t="array" ref="L80">SUMPRODUCT(('Diário 1º PA'!$E$4:$E$2977='Analítico Cx.'!$B80)*('Diário 1º PA'!$B$4:$B$2977&gt;=L$4)*('Diário 1º PA'!$B$4:$B$2977&lt;=EOMONTH(L$4,0))*('Diário 1º PA'!$F$4:$F$2977)*(IF(Resumo!$Q$5="",1,'Diário 1º PA'!$O$4:$O$2977=Resumo!$Q$5)))
+SUMPRODUCT(('Diário 2º PA'!$E$4:$E$2000='Analítico Cx.'!$B80)*('Diário 2º PA'!$B$4:$B$2000&gt;=L$4)*('Diário 2º PA'!$B$4:$B$2000&lt;=EOMONTH(L$4,0))*('Diário 2º PA'!$F$4:$F$2000)*(IF(Resumo!$Q$5="",1,'Diário 2º PA'!$O$4:$O$2000=Resumo!$Q$5)))
+SUMPRODUCT(('Diário 3º PA'!$E$4:$E$2000='Analítico Cx.'!$B80)*('Diário 3º PA'!$B$4:$B$2000&gt;=L$4)*('Diário 3º PA'!$B$4:$B$2000&lt;=EOMONTH(L$4,0))*('Diário 3º PA'!$F$4:$F$2000)*(IF(Resumo!$Q$5="",1,'Diário 3º PA'!$O$4:$O$2000=Resumo!$Q$5)))
+SUMPRODUCT(('Diário 4º PA'!$E$4:$E$2000='Analítico Cx.'!$B80)*('Diário 4º PA'!$B$4:$B$2000&gt;=L$4)*('Diário 4º PA'!$B$4:$B$2000&lt;=EOMONTH(L$4,0))*('Diário 4º PA'!$F$4:$F$2000)*(IF(Resumo!$Q$5="",1,'Diário 4º PA'!$O$4:$O$2000=Resumo!$Q$5)))</f>
        <v>0</v>
      </c>
      <c r="M80" s="199">
        <f t="array" ref="M80">SUMPRODUCT(('Diário 1º PA'!$E$4:$E$2977='Analítico Cx.'!$B80)*('Diário 1º PA'!$B$4:$B$2977&gt;=M$4)*('Diário 1º PA'!$B$4:$B$2977&lt;=EOMONTH(M$4,0))*('Diário 1º PA'!$F$4:$F$2977)*(IF(Resumo!$Q$5="",1,'Diário 1º PA'!$O$4:$O$2977=Resumo!$Q$5)))
+SUMPRODUCT(('Diário 2º PA'!$E$4:$E$2000='Analítico Cx.'!$B80)*('Diário 2º PA'!$B$4:$B$2000&gt;=M$4)*('Diário 2º PA'!$B$4:$B$2000&lt;=EOMONTH(M$4,0))*('Diário 2º PA'!$F$4:$F$2000)*(IF(Resumo!$Q$5="",1,'Diário 2º PA'!$O$4:$O$2000=Resumo!$Q$5)))
+SUMPRODUCT(('Diário 3º PA'!$E$4:$E$2000='Analítico Cx.'!$B80)*('Diário 3º PA'!$B$4:$B$2000&gt;=M$4)*('Diário 3º PA'!$B$4:$B$2000&lt;=EOMONTH(M$4,0))*('Diário 3º PA'!$F$4:$F$2000)*(IF(Resumo!$Q$5="",1,'Diário 3º PA'!$O$4:$O$2000=Resumo!$Q$5)))
+SUMPRODUCT(('Diário 4º PA'!$E$4:$E$2000='Analítico Cx.'!$B80)*('Diário 4º PA'!$B$4:$B$2000&gt;=M$4)*('Diário 4º PA'!$B$4:$B$2000&lt;=EOMONTH(M$4,0))*('Diário 4º PA'!$F$4:$F$2000)*(IF(Resumo!$Q$5="",1,'Diário 4º PA'!$O$4:$O$2000=Resumo!$Q$5)))</f>
        <v>0</v>
      </c>
      <c r="N80" s="199">
        <f t="array" ref="N80">SUMPRODUCT(('Diário 1º PA'!$E$4:$E$2977='Analítico Cx.'!$B80)*('Diário 1º PA'!$B$4:$B$2977&gt;=N$4)*('Diário 1º PA'!$B$4:$B$2977&lt;=EOMONTH(N$4,0))*('Diário 1º PA'!$F$4:$F$2977)*(IF(Resumo!$Q$5="",1,'Diário 1º PA'!$O$4:$O$2977=Resumo!$Q$5)))
+SUMPRODUCT(('Diário 2º PA'!$E$4:$E$2000='Analítico Cx.'!$B80)*('Diário 2º PA'!$B$4:$B$2000&gt;=N$4)*('Diário 2º PA'!$B$4:$B$2000&lt;=EOMONTH(N$4,0))*('Diário 2º PA'!$F$4:$F$2000)*(IF(Resumo!$Q$5="",1,'Diário 2º PA'!$O$4:$O$2000=Resumo!$Q$5)))
+SUMPRODUCT(('Diário 3º PA'!$E$4:$E$2000='Analítico Cx.'!$B80)*('Diário 3º PA'!$B$4:$B$2000&gt;=N$4)*('Diário 3º PA'!$B$4:$B$2000&lt;=EOMONTH(N$4,0))*('Diário 3º PA'!$F$4:$F$2000)*(IF(Resumo!$Q$5="",1,'Diário 3º PA'!$O$4:$O$2000=Resumo!$Q$5)))
+SUMPRODUCT(('Diário 4º PA'!$E$4:$E$2000='Analítico Cx.'!$B80)*('Diário 4º PA'!$B$4:$B$2000&gt;=N$4)*('Diário 4º PA'!$B$4:$B$2000&lt;=EOMONTH(N$4,0))*('Diário 4º PA'!$F$4:$F$2000)*(IF(Resumo!$Q$5="",1,'Diário 4º PA'!$O$4:$O$2000=Resumo!$Q$5)))</f>
        <v>0</v>
      </c>
      <c r="O80" s="200">
        <f t="shared" si="13"/>
        <v>0</v>
      </c>
      <c r="P80" s="201">
        <f t="shared" si="14"/>
        <v>0</v>
      </c>
      <c r="Q80" s="174"/>
      <c r="R80" s="174"/>
      <c r="S80" s="174"/>
      <c r="T80" s="174"/>
      <c r="U80" s="174"/>
      <c r="V80" s="174"/>
      <c r="W80" s="174"/>
      <c r="X80" s="174"/>
      <c r="Y80" s="174"/>
      <c r="Z80" s="174"/>
    </row>
    <row r="81" spans="1:26" ht="23.25" customHeight="1" x14ac:dyDescent="0.2">
      <c r="A81" s="220" t="s">
        <v>261</v>
      </c>
      <c r="B81" s="84" t="s">
        <v>262</v>
      </c>
      <c r="C81" s="199">
        <f t="array" ref="C81">SUMPRODUCT(('Diário 1º PA'!$E$4:$E$2977='Analítico Cx.'!$B81)*('Diário 1º PA'!$B$4:$B$2977&gt;=C$4)*('Diário 1º PA'!$B$4:$B$2977&lt;=EOMONTH(C$4,0))*('Diário 1º PA'!$F$4:$F$2977)*(IF(Resumo!$Q$5="",1,'Diário 1º PA'!$O$4:$O$2977=Resumo!$Q$5)))
+SUMPRODUCT(('Diário 2º PA'!$E$4:$E$2000='Analítico Cx.'!$B81)*('Diário 2º PA'!$B$4:$B$2000&gt;=C$4)*('Diário 2º PA'!$B$4:$B$2000&lt;=EOMONTH(C$4,0))*('Diário 2º PA'!$F$4:$F$2000)*(IF(Resumo!$Q$5="",1,'Diário 2º PA'!$O$4:$O$2000=Resumo!$Q$5)))
+SUMPRODUCT(('Diário 3º PA'!$E$4:$E$2000='Analítico Cx.'!$B81)*('Diário 3º PA'!$B$4:$B$2000&gt;=C$4)*('Diário 3º PA'!$B$4:$B$2000&lt;=EOMONTH(C$4,0))*('Diário 3º PA'!$F$4:$F$2000)*(IF(Resumo!$Q$5="",1,'Diário 3º PA'!$O$4:$O$2000=Resumo!$Q$5)))
+SUMPRODUCT(('Diário 4º PA'!$E$4:$E$2000='Analítico Cx.'!$B81)*('Diário 4º PA'!$B$4:$B$2000&gt;=C$4)*('Diário 4º PA'!$B$4:$B$2000&lt;=EOMONTH(C$4,0))*('Diário 4º PA'!$F$4:$F$2000)*(IF(Resumo!$Q$5="",1,'Diário 4º PA'!$O$4:$O$2000=Resumo!$Q$5)))</f>
        <v>0</v>
      </c>
      <c r="D81" s="199">
        <f t="array" ref="D81">SUMPRODUCT(('Diário 1º PA'!$E$4:$E$2977='Analítico Cx.'!$B81)*('Diário 1º PA'!$B$4:$B$2977&gt;=D$4)*('Diário 1º PA'!$B$4:$B$2977&lt;=EOMONTH(D$4,0))*('Diário 1º PA'!$F$4:$F$2977)*(IF(Resumo!$Q$5="",1,'Diário 1º PA'!$O$4:$O$2977=Resumo!$Q$5)))
+SUMPRODUCT(('Diário 2º PA'!$E$4:$E$2000='Analítico Cx.'!$B81)*('Diário 2º PA'!$B$4:$B$2000&gt;=D$4)*('Diário 2º PA'!$B$4:$B$2000&lt;=EOMONTH(D$4,0))*('Diário 2º PA'!$F$4:$F$2000)*(IF(Resumo!$Q$5="",1,'Diário 2º PA'!$O$4:$O$2000=Resumo!$Q$5)))
+SUMPRODUCT(('Diário 3º PA'!$E$4:$E$2000='Analítico Cx.'!$B81)*('Diário 3º PA'!$B$4:$B$2000&gt;=D$4)*('Diário 3º PA'!$B$4:$B$2000&lt;=EOMONTH(D$4,0))*('Diário 3º PA'!$F$4:$F$2000)*(IF(Resumo!$Q$5="",1,'Diário 3º PA'!$O$4:$O$2000=Resumo!$Q$5)))
+SUMPRODUCT(('Diário 4º PA'!$E$4:$E$2000='Analítico Cx.'!$B81)*('Diário 4º PA'!$B$4:$B$2000&gt;=D$4)*('Diário 4º PA'!$B$4:$B$2000&lt;=EOMONTH(D$4,0))*('Diário 4º PA'!$F$4:$F$2000)*(IF(Resumo!$Q$5="",1,'Diário 4º PA'!$O$4:$O$2000=Resumo!$Q$5)))</f>
        <v>0</v>
      </c>
      <c r="E81" s="199">
        <f t="array" ref="E81">SUMPRODUCT(('Diário 1º PA'!$E$4:$E$2977='Analítico Cx.'!$B81)*('Diário 1º PA'!$B$4:$B$2977&gt;=E$4)*('Diário 1º PA'!$B$4:$B$2977&lt;=EOMONTH(E$4,0))*('Diário 1º PA'!$F$4:$F$2977)*(IF(Resumo!$Q$5="",1,'Diário 1º PA'!$O$4:$O$2977=Resumo!$Q$5)))
+SUMPRODUCT(('Diário 2º PA'!$E$4:$E$2000='Analítico Cx.'!$B81)*('Diário 2º PA'!$B$4:$B$2000&gt;=E$4)*('Diário 2º PA'!$B$4:$B$2000&lt;=EOMONTH(E$4,0))*('Diário 2º PA'!$F$4:$F$2000)*(IF(Resumo!$Q$5="",1,'Diário 2º PA'!$O$4:$O$2000=Resumo!$Q$5)))
+SUMPRODUCT(('Diário 3º PA'!$E$4:$E$2000='Analítico Cx.'!$B81)*('Diário 3º PA'!$B$4:$B$2000&gt;=E$4)*('Diário 3º PA'!$B$4:$B$2000&lt;=EOMONTH(E$4,0))*('Diário 3º PA'!$F$4:$F$2000)*(IF(Resumo!$Q$5="",1,'Diário 3º PA'!$O$4:$O$2000=Resumo!$Q$5)))
+SUMPRODUCT(('Diário 4º PA'!$E$4:$E$2000='Analítico Cx.'!$B81)*('Diário 4º PA'!$B$4:$B$2000&gt;=E$4)*('Diário 4º PA'!$B$4:$B$2000&lt;=EOMONTH(E$4,0))*('Diário 4º PA'!$F$4:$F$2000)*(IF(Resumo!$Q$5="",1,'Diário 4º PA'!$O$4:$O$2000=Resumo!$Q$5)))</f>
        <v>0</v>
      </c>
      <c r="F81" s="199">
        <f t="array" ref="F81">SUMPRODUCT(('Diário 1º PA'!$E$4:$E$2977='Analítico Cx.'!$B81)*('Diário 1º PA'!$B$4:$B$2977&gt;=F$4)*('Diário 1º PA'!$B$4:$B$2977&lt;=EOMONTH(F$4,0))*('Diário 1º PA'!$F$4:$F$2977)*(IF(Resumo!$Q$5="",1,'Diário 1º PA'!$O$4:$O$2977=Resumo!$Q$5)))
+SUMPRODUCT(('Diário 2º PA'!$E$4:$E$2000='Analítico Cx.'!$B81)*('Diário 2º PA'!$B$4:$B$2000&gt;=F$4)*('Diário 2º PA'!$B$4:$B$2000&lt;=EOMONTH(F$4,0))*('Diário 2º PA'!$F$4:$F$2000)*(IF(Resumo!$Q$5="",1,'Diário 2º PA'!$O$4:$O$2000=Resumo!$Q$5)))
+SUMPRODUCT(('Diário 3º PA'!$E$4:$E$2000='Analítico Cx.'!$B81)*('Diário 3º PA'!$B$4:$B$2000&gt;=F$4)*('Diário 3º PA'!$B$4:$B$2000&lt;=EOMONTH(F$4,0))*('Diário 3º PA'!$F$4:$F$2000)*(IF(Resumo!$Q$5="",1,'Diário 3º PA'!$O$4:$O$2000=Resumo!$Q$5)))
+SUMPRODUCT(('Diário 4º PA'!$E$4:$E$2000='Analítico Cx.'!$B81)*('Diário 4º PA'!$B$4:$B$2000&gt;=F$4)*('Diário 4º PA'!$B$4:$B$2000&lt;=EOMONTH(F$4,0))*('Diário 4º PA'!$F$4:$F$2000)*(IF(Resumo!$Q$5="",1,'Diário 4º PA'!$O$4:$O$2000=Resumo!$Q$5)))</f>
        <v>0</v>
      </c>
      <c r="G81" s="199">
        <f t="array" ref="G81">SUMPRODUCT(('Diário 1º PA'!$E$4:$E$2977='Analítico Cx.'!$B81)*('Diário 1º PA'!$B$4:$B$2977&gt;=G$4)*('Diário 1º PA'!$B$4:$B$2977&lt;=EOMONTH(G$4,0))*('Diário 1º PA'!$F$4:$F$2977)*(IF(Resumo!$Q$5="",1,'Diário 1º PA'!$O$4:$O$2977=Resumo!$Q$5)))
+SUMPRODUCT(('Diário 2º PA'!$E$4:$E$2000='Analítico Cx.'!$B81)*('Diário 2º PA'!$B$4:$B$2000&gt;=G$4)*('Diário 2º PA'!$B$4:$B$2000&lt;=EOMONTH(G$4,0))*('Diário 2º PA'!$F$4:$F$2000)*(IF(Resumo!$Q$5="",1,'Diário 2º PA'!$O$4:$O$2000=Resumo!$Q$5)))
+SUMPRODUCT(('Diário 3º PA'!$E$4:$E$2000='Analítico Cx.'!$B81)*('Diário 3º PA'!$B$4:$B$2000&gt;=G$4)*('Diário 3º PA'!$B$4:$B$2000&lt;=EOMONTH(G$4,0))*('Diário 3º PA'!$F$4:$F$2000)*(IF(Resumo!$Q$5="",1,'Diário 3º PA'!$O$4:$O$2000=Resumo!$Q$5)))
+SUMPRODUCT(('Diário 4º PA'!$E$4:$E$2000='Analítico Cx.'!$B81)*('Diário 4º PA'!$B$4:$B$2000&gt;=G$4)*('Diário 4º PA'!$B$4:$B$2000&lt;=EOMONTH(G$4,0))*('Diário 4º PA'!$F$4:$F$2000)*(IF(Resumo!$Q$5="",1,'Diário 4º PA'!$O$4:$O$2000=Resumo!$Q$5)))</f>
        <v>0</v>
      </c>
      <c r="H81" s="199">
        <f t="array" ref="H81">SUMPRODUCT(('Diário 1º PA'!$E$4:$E$2977='Analítico Cx.'!$B81)*('Diário 1º PA'!$B$4:$B$2977&gt;=H$4)*('Diário 1º PA'!$B$4:$B$2977&lt;=EOMONTH(H$4,0))*('Diário 1º PA'!$F$4:$F$2977)*(IF(Resumo!$Q$5="",1,'Diário 1º PA'!$O$4:$O$2977=Resumo!$Q$5)))
+SUMPRODUCT(('Diário 2º PA'!$E$4:$E$2000='Analítico Cx.'!$B81)*('Diário 2º PA'!$B$4:$B$2000&gt;=H$4)*('Diário 2º PA'!$B$4:$B$2000&lt;=EOMONTH(H$4,0))*('Diário 2º PA'!$F$4:$F$2000)*(IF(Resumo!$Q$5="",1,'Diário 2º PA'!$O$4:$O$2000=Resumo!$Q$5)))
+SUMPRODUCT(('Diário 3º PA'!$E$4:$E$2000='Analítico Cx.'!$B81)*('Diário 3º PA'!$B$4:$B$2000&gt;=H$4)*('Diário 3º PA'!$B$4:$B$2000&lt;=EOMONTH(H$4,0))*('Diário 3º PA'!$F$4:$F$2000)*(IF(Resumo!$Q$5="",1,'Diário 3º PA'!$O$4:$O$2000=Resumo!$Q$5)))
+SUMPRODUCT(('Diário 4º PA'!$E$4:$E$2000='Analítico Cx.'!$B81)*('Diário 4º PA'!$B$4:$B$2000&gt;=H$4)*('Diário 4º PA'!$B$4:$B$2000&lt;=EOMONTH(H$4,0))*('Diário 4º PA'!$F$4:$F$2000)*(IF(Resumo!$Q$5="",1,'Diário 4º PA'!$O$4:$O$2000=Resumo!$Q$5)))</f>
        <v>0</v>
      </c>
      <c r="I81" s="199">
        <f t="array" ref="I81">SUMPRODUCT(('Diário 1º PA'!$E$4:$E$2977='Analítico Cx.'!$B81)*('Diário 1º PA'!$B$4:$B$2977&gt;=I$4)*('Diário 1º PA'!$B$4:$B$2977&lt;=EOMONTH(I$4,0))*('Diário 1º PA'!$F$4:$F$2977)*(IF(Resumo!$Q$5="",1,'Diário 1º PA'!$O$4:$O$2977=Resumo!$Q$5)))
+SUMPRODUCT(('Diário 2º PA'!$E$4:$E$2000='Analítico Cx.'!$B81)*('Diário 2º PA'!$B$4:$B$2000&gt;=I$4)*('Diário 2º PA'!$B$4:$B$2000&lt;=EOMONTH(I$4,0))*('Diário 2º PA'!$F$4:$F$2000)*(IF(Resumo!$Q$5="",1,'Diário 2º PA'!$O$4:$O$2000=Resumo!$Q$5)))
+SUMPRODUCT(('Diário 3º PA'!$E$4:$E$2000='Analítico Cx.'!$B81)*('Diário 3º PA'!$B$4:$B$2000&gt;=I$4)*('Diário 3º PA'!$B$4:$B$2000&lt;=EOMONTH(I$4,0))*('Diário 3º PA'!$F$4:$F$2000)*(IF(Resumo!$Q$5="",1,'Diário 3º PA'!$O$4:$O$2000=Resumo!$Q$5)))
+SUMPRODUCT(('Diário 4º PA'!$E$4:$E$2000='Analítico Cx.'!$B81)*('Diário 4º PA'!$B$4:$B$2000&gt;=I$4)*('Diário 4º PA'!$B$4:$B$2000&lt;=EOMONTH(I$4,0))*('Diário 4º PA'!$F$4:$F$2000)*(IF(Resumo!$Q$5="",1,'Diário 4º PA'!$O$4:$O$2000=Resumo!$Q$5)))</f>
        <v>0</v>
      </c>
      <c r="J81" s="199">
        <f t="array" ref="J81">SUMPRODUCT(('Diário 1º PA'!$E$4:$E$2977='Analítico Cx.'!$B81)*('Diário 1º PA'!$B$4:$B$2977&gt;=J$4)*('Diário 1º PA'!$B$4:$B$2977&lt;=EOMONTH(J$4,0))*('Diário 1º PA'!$F$4:$F$2977)*(IF(Resumo!$Q$5="",1,'Diário 1º PA'!$O$4:$O$2977=Resumo!$Q$5)))
+SUMPRODUCT(('Diário 2º PA'!$E$4:$E$2000='Analítico Cx.'!$B81)*('Diário 2º PA'!$B$4:$B$2000&gt;=J$4)*('Diário 2º PA'!$B$4:$B$2000&lt;=EOMONTH(J$4,0))*('Diário 2º PA'!$F$4:$F$2000)*(IF(Resumo!$Q$5="",1,'Diário 2º PA'!$O$4:$O$2000=Resumo!$Q$5)))
+SUMPRODUCT(('Diário 3º PA'!$E$4:$E$2000='Analítico Cx.'!$B81)*('Diário 3º PA'!$B$4:$B$2000&gt;=J$4)*('Diário 3º PA'!$B$4:$B$2000&lt;=EOMONTH(J$4,0))*('Diário 3º PA'!$F$4:$F$2000)*(IF(Resumo!$Q$5="",1,'Diário 3º PA'!$O$4:$O$2000=Resumo!$Q$5)))
+SUMPRODUCT(('Diário 4º PA'!$E$4:$E$2000='Analítico Cx.'!$B81)*('Diário 4º PA'!$B$4:$B$2000&gt;=J$4)*('Diário 4º PA'!$B$4:$B$2000&lt;=EOMONTH(J$4,0))*('Diário 4º PA'!$F$4:$F$2000)*(IF(Resumo!$Q$5="",1,'Diário 4º PA'!$O$4:$O$2000=Resumo!$Q$5)))</f>
        <v>0</v>
      </c>
      <c r="K81" s="199">
        <f t="array" ref="K81">SUMPRODUCT(('Diário 1º PA'!$E$4:$E$2977='Analítico Cx.'!$B81)*('Diário 1º PA'!$B$4:$B$2977&gt;=K$4)*('Diário 1º PA'!$B$4:$B$2977&lt;=EOMONTH(K$4,0))*('Diário 1º PA'!$F$4:$F$2977)*(IF(Resumo!$Q$5="",1,'Diário 1º PA'!$O$4:$O$2977=Resumo!$Q$5)))
+SUMPRODUCT(('Diário 2º PA'!$E$4:$E$2000='Analítico Cx.'!$B81)*('Diário 2º PA'!$B$4:$B$2000&gt;=K$4)*('Diário 2º PA'!$B$4:$B$2000&lt;=EOMONTH(K$4,0))*('Diário 2º PA'!$F$4:$F$2000)*(IF(Resumo!$Q$5="",1,'Diário 2º PA'!$O$4:$O$2000=Resumo!$Q$5)))
+SUMPRODUCT(('Diário 3º PA'!$E$4:$E$2000='Analítico Cx.'!$B81)*('Diário 3º PA'!$B$4:$B$2000&gt;=K$4)*('Diário 3º PA'!$B$4:$B$2000&lt;=EOMONTH(K$4,0))*('Diário 3º PA'!$F$4:$F$2000)*(IF(Resumo!$Q$5="",1,'Diário 3º PA'!$O$4:$O$2000=Resumo!$Q$5)))
+SUMPRODUCT(('Diário 4º PA'!$E$4:$E$2000='Analítico Cx.'!$B81)*('Diário 4º PA'!$B$4:$B$2000&gt;=K$4)*('Diário 4º PA'!$B$4:$B$2000&lt;=EOMONTH(K$4,0))*('Diário 4º PA'!$F$4:$F$2000)*(IF(Resumo!$Q$5="",1,'Diário 4º PA'!$O$4:$O$2000=Resumo!$Q$5)))</f>
        <v>0</v>
      </c>
      <c r="L81" s="199">
        <f t="array" ref="L81">SUMPRODUCT(('Diário 1º PA'!$E$4:$E$2977='Analítico Cx.'!$B81)*('Diário 1º PA'!$B$4:$B$2977&gt;=L$4)*('Diário 1º PA'!$B$4:$B$2977&lt;=EOMONTH(L$4,0))*('Diário 1º PA'!$F$4:$F$2977)*(IF(Resumo!$Q$5="",1,'Diário 1º PA'!$O$4:$O$2977=Resumo!$Q$5)))
+SUMPRODUCT(('Diário 2º PA'!$E$4:$E$2000='Analítico Cx.'!$B81)*('Diário 2º PA'!$B$4:$B$2000&gt;=L$4)*('Diário 2º PA'!$B$4:$B$2000&lt;=EOMONTH(L$4,0))*('Diário 2º PA'!$F$4:$F$2000)*(IF(Resumo!$Q$5="",1,'Diário 2º PA'!$O$4:$O$2000=Resumo!$Q$5)))
+SUMPRODUCT(('Diário 3º PA'!$E$4:$E$2000='Analítico Cx.'!$B81)*('Diário 3º PA'!$B$4:$B$2000&gt;=L$4)*('Diário 3º PA'!$B$4:$B$2000&lt;=EOMONTH(L$4,0))*('Diário 3º PA'!$F$4:$F$2000)*(IF(Resumo!$Q$5="",1,'Diário 3º PA'!$O$4:$O$2000=Resumo!$Q$5)))
+SUMPRODUCT(('Diário 4º PA'!$E$4:$E$2000='Analítico Cx.'!$B81)*('Diário 4º PA'!$B$4:$B$2000&gt;=L$4)*('Diário 4º PA'!$B$4:$B$2000&lt;=EOMONTH(L$4,0))*('Diário 4º PA'!$F$4:$F$2000)*(IF(Resumo!$Q$5="",1,'Diário 4º PA'!$O$4:$O$2000=Resumo!$Q$5)))</f>
        <v>0</v>
      </c>
      <c r="M81" s="199">
        <f t="array" ref="M81">SUMPRODUCT(('Diário 1º PA'!$E$4:$E$2977='Analítico Cx.'!$B81)*('Diário 1º PA'!$B$4:$B$2977&gt;=M$4)*('Diário 1º PA'!$B$4:$B$2977&lt;=EOMONTH(M$4,0))*('Diário 1º PA'!$F$4:$F$2977)*(IF(Resumo!$Q$5="",1,'Diário 1º PA'!$O$4:$O$2977=Resumo!$Q$5)))
+SUMPRODUCT(('Diário 2º PA'!$E$4:$E$2000='Analítico Cx.'!$B81)*('Diário 2º PA'!$B$4:$B$2000&gt;=M$4)*('Diário 2º PA'!$B$4:$B$2000&lt;=EOMONTH(M$4,0))*('Diário 2º PA'!$F$4:$F$2000)*(IF(Resumo!$Q$5="",1,'Diário 2º PA'!$O$4:$O$2000=Resumo!$Q$5)))
+SUMPRODUCT(('Diário 3º PA'!$E$4:$E$2000='Analítico Cx.'!$B81)*('Diário 3º PA'!$B$4:$B$2000&gt;=M$4)*('Diário 3º PA'!$B$4:$B$2000&lt;=EOMONTH(M$4,0))*('Diário 3º PA'!$F$4:$F$2000)*(IF(Resumo!$Q$5="",1,'Diário 3º PA'!$O$4:$O$2000=Resumo!$Q$5)))
+SUMPRODUCT(('Diário 4º PA'!$E$4:$E$2000='Analítico Cx.'!$B81)*('Diário 4º PA'!$B$4:$B$2000&gt;=M$4)*('Diário 4º PA'!$B$4:$B$2000&lt;=EOMONTH(M$4,0))*('Diário 4º PA'!$F$4:$F$2000)*(IF(Resumo!$Q$5="",1,'Diário 4º PA'!$O$4:$O$2000=Resumo!$Q$5)))</f>
        <v>0</v>
      </c>
      <c r="N81" s="199">
        <f t="array" ref="N81">SUMPRODUCT(('Diário 1º PA'!$E$4:$E$2977='Analítico Cx.'!$B81)*('Diário 1º PA'!$B$4:$B$2977&gt;=N$4)*('Diário 1º PA'!$B$4:$B$2977&lt;=EOMONTH(N$4,0))*('Diário 1º PA'!$F$4:$F$2977)*(IF(Resumo!$Q$5="",1,'Diário 1º PA'!$O$4:$O$2977=Resumo!$Q$5)))
+SUMPRODUCT(('Diário 2º PA'!$E$4:$E$2000='Analítico Cx.'!$B81)*('Diário 2º PA'!$B$4:$B$2000&gt;=N$4)*('Diário 2º PA'!$B$4:$B$2000&lt;=EOMONTH(N$4,0))*('Diário 2º PA'!$F$4:$F$2000)*(IF(Resumo!$Q$5="",1,'Diário 2º PA'!$O$4:$O$2000=Resumo!$Q$5)))
+SUMPRODUCT(('Diário 3º PA'!$E$4:$E$2000='Analítico Cx.'!$B81)*('Diário 3º PA'!$B$4:$B$2000&gt;=N$4)*('Diário 3º PA'!$B$4:$B$2000&lt;=EOMONTH(N$4,0))*('Diário 3º PA'!$F$4:$F$2000)*(IF(Resumo!$Q$5="",1,'Diário 3º PA'!$O$4:$O$2000=Resumo!$Q$5)))
+SUMPRODUCT(('Diário 4º PA'!$E$4:$E$2000='Analítico Cx.'!$B81)*('Diário 4º PA'!$B$4:$B$2000&gt;=N$4)*('Diário 4º PA'!$B$4:$B$2000&lt;=EOMONTH(N$4,0))*('Diário 4º PA'!$F$4:$F$2000)*(IF(Resumo!$Q$5="",1,'Diário 4º PA'!$O$4:$O$2000=Resumo!$Q$5)))</f>
        <v>0</v>
      </c>
      <c r="O81" s="200">
        <f t="shared" si="13"/>
        <v>0</v>
      </c>
      <c r="P81" s="201">
        <f t="shared" si="14"/>
        <v>0</v>
      </c>
      <c r="Q81" s="174"/>
      <c r="R81" s="174"/>
      <c r="S81" s="174"/>
      <c r="T81" s="174"/>
      <c r="U81" s="174"/>
      <c r="V81" s="174"/>
      <c r="W81" s="174"/>
      <c r="X81" s="174"/>
      <c r="Y81" s="174"/>
      <c r="Z81" s="174"/>
    </row>
    <row r="82" spans="1:26" ht="23.25" customHeight="1" x14ac:dyDescent="0.2">
      <c r="A82" s="220" t="s">
        <v>263</v>
      </c>
      <c r="B82" s="84" t="s">
        <v>264</v>
      </c>
      <c r="C82" s="199">
        <f t="array" ref="C82">SUMPRODUCT(('Diário 1º PA'!$E$4:$E$2977='Analítico Cx.'!$B82)*('Diário 1º PA'!$B$4:$B$2977&gt;=C$4)*('Diário 1º PA'!$B$4:$B$2977&lt;=EOMONTH(C$4,0))*('Diário 1º PA'!$F$4:$F$2977)*(IF(Resumo!$Q$5="",1,'Diário 1º PA'!$O$4:$O$2977=Resumo!$Q$5)))
+SUMPRODUCT(('Diário 2º PA'!$E$4:$E$2000='Analítico Cx.'!$B82)*('Diário 2º PA'!$B$4:$B$2000&gt;=C$4)*('Diário 2º PA'!$B$4:$B$2000&lt;=EOMONTH(C$4,0))*('Diário 2º PA'!$F$4:$F$2000)*(IF(Resumo!$Q$5="",1,'Diário 2º PA'!$O$4:$O$2000=Resumo!$Q$5)))
+SUMPRODUCT(('Diário 3º PA'!$E$4:$E$2000='Analítico Cx.'!$B82)*('Diário 3º PA'!$B$4:$B$2000&gt;=C$4)*('Diário 3º PA'!$B$4:$B$2000&lt;=EOMONTH(C$4,0))*('Diário 3º PA'!$F$4:$F$2000)*(IF(Resumo!$Q$5="",1,'Diário 3º PA'!$O$4:$O$2000=Resumo!$Q$5)))
+SUMPRODUCT(('Diário 4º PA'!$E$4:$E$2000='Analítico Cx.'!$B82)*('Diário 4º PA'!$B$4:$B$2000&gt;=C$4)*('Diário 4º PA'!$B$4:$B$2000&lt;=EOMONTH(C$4,0))*('Diário 4º PA'!$F$4:$F$2000)*(IF(Resumo!$Q$5="",1,'Diário 4º PA'!$O$4:$O$2000=Resumo!$Q$5)))</f>
        <v>0</v>
      </c>
      <c r="D82" s="199">
        <f t="array" ref="D82">SUMPRODUCT(('Diário 1º PA'!$E$4:$E$2977='Analítico Cx.'!$B82)*('Diário 1º PA'!$B$4:$B$2977&gt;=D$4)*('Diário 1º PA'!$B$4:$B$2977&lt;=EOMONTH(D$4,0))*('Diário 1º PA'!$F$4:$F$2977)*(IF(Resumo!$Q$5="",1,'Diário 1º PA'!$O$4:$O$2977=Resumo!$Q$5)))
+SUMPRODUCT(('Diário 2º PA'!$E$4:$E$2000='Analítico Cx.'!$B82)*('Diário 2º PA'!$B$4:$B$2000&gt;=D$4)*('Diário 2º PA'!$B$4:$B$2000&lt;=EOMONTH(D$4,0))*('Diário 2º PA'!$F$4:$F$2000)*(IF(Resumo!$Q$5="",1,'Diário 2º PA'!$O$4:$O$2000=Resumo!$Q$5)))
+SUMPRODUCT(('Diário 3º PA'!$E$4:$E$2000='Analítico Cx.'!$B82)*('Diário 3º PA'!$B$4:$B$2000&gt;=D$4)*('Diário 3º PA'!$B$4:$B$2000&lt;=EOMONTH(D$4,0))*('Diário 3º PA'!$F$4:$F$2000)*(IF(Resumo!$Q$5="",1,'Diário 3º PA'!$O$4:$O$2000=Resumo!$Q$5)))
+SUMPRODUCT(('Diário 4º PA'!$E$4:$E$2000='Analítico Cx.'!$B82)*('Diário 4º PA'!$B$4:$B$2000&gt;=D$4)*('Diário 4º PA'!$B$4:$B$2000&lt;=EOMONTH(D$4,0))*('Diário 4º PA'!$F$4:$F$2000)*(IF(Resumo!$Q$5="",1,'Diário 4º PA'!$O$4:$O$2000=Resumo!$Q$5)))</f>
        <v>800</v>
      </c>
      <c r="E82" s="199">
        <f t="array" ref="E82">SUMPRODUCT(('Diário 1º PA'!$E$4:$E$2977='Analítico Cx.'!$B82)*('Diário 1º PA'!$B$4:$B$2977&gt;=E$4)*('Diário 1º PA'!$B$4:$B$2977&lt;=EOMONTH(E$4,0))*('Diário 1º PA'!$F$4:$F$2977)*(IF(Resumo!$Q$5="",1,'Diário 1º PA'!$O$4:$O$2977=Resumo!$Q$5)))
+SUMPRODUCT(('Diário 2º PA'!$E$4:$E$2000='Analítico Cx.'!$B82)*('Diário 2º PA'!$B$4:$B$2000&gt;=E$4)*('Diário 2º PA'!$B$4:$B$2000&lt;=EOMONTH(E$4,0))*('Diário 2º PA'!$F$4:$F$2000)*(IF(Resumo!$Q$5="",1,'Diário 2º PA'!$O$4:$O$2000=Resumo!$Q$5)))
+SUMPRODUCT(('Diário 3º PA'!$E$4:$E$2000='Analítico Cx.'!$B82)*('Diário 3º PA'!$B$4:$B$2000&gt;=E$4)*('Diário 3º PA'!$B$4:$B$2000&lt;=EOMONTH(E$4,0))*('Diário 3º PA'!$F$4:$F$2000)*(IF(Resumo!$Q$5="",1,'Diário 3º PA'!$O$4:$O$2000=Resumo!$Q$5)))
+SUMPRODUCT(('Diário 4º PA'!$E$4:$E$2000='Analítico Cx.'!$B82)*('Diário 4º PA'!$B$4:$B$2000&gt;=E$4)*('Diário 4º PA'!$B$4:$B$2000&lt;=EOMONTH(E$4,0))*('Diário 4º PA'!$F$4:$F$2000)*(IF(Resumo!$Q$5="",1,'Diário 4º PA'!$O$4:$O$2000=Resumo!$Q$5)))</f>
        <v>0</v>
      </c>
      <c r="F82" s="199">
        <f t="array" ref="F82">SUMPRODUCT(('Diário 1º PA'!$E$4:$E$2977='Analítico Cx.'!$B82)*('Diário 1º PA'!$B$4:$B$2977&gt;=F$4)*('Diário 1º PA'!$B$4:$B$2977&lt;=EOMONTH(F$4,0))*('Diário 1º PA'!$F$4:$F$2977)*(IF(Resumo!$Q$5="",1,'Diário 1º PA'!$O$4:$O$2977=Resumo!$Q$5)))
+SUMPRODUCT(('Diário 2º PA'!$E$4:$E$2000='Analítico Cx.'!$B82)*('Diário 2º PA'!$B$4:$B$2000&gt;=F$4)*('Diário 2º PA'!$B$4:$B$2000&lt;=EOMONTH(F$4,0))*('Diário 2º PA'!$F$4:$F$2000)*(IF(Resumo!$Q$5="",1,'Diário 2º PA'!$O$4:$O$2000=Resumo!$Q$5)))
+SUMPRODUCT(('Diário 3º PA'!$E$4:$E$2000='Analítico Cx.'!$B82)*('Diário 3º PA'!$B$4:$B$2000&gt;=F$4)*('Diário 3º PA'!$B$4:$B$2000&lt;=EOMONTH(F$4,0))*('Diário 3º PA'!$F$4:$F$2000)*(IF(Resumo!$Q$5="",1,'Diário 3º PA'!$O$4:$O$2000=Resumo!$Q$5)))
+SUMPRODUCT(('Diário 4º PA'!$E$4:$E$2000='Analítico Cx.'!$B82)*('Diário 4º PA'!$B$4:$B$2000&gt;=F$4)*('Diário 4º PA'!$B$4:$B$2000&lt;=EOMONTH(F$4,0))*('Diário 4º PA'!$F$4:$F$2000)*(IF(Resumo!$Q$5="",1,'Diário 4º PA'!$O$4:$O$2000=Resumo!$Q$5)))</f>
        <v>0</v>
      </c>
      <c r="G82" s="199">
        <f t="array" ref="G82">SUMPRODUCT(('Diário 1º PA'!$E$4:$E$2977='Analítico Cx.'!$B82)*('Diário 1º PA'!$B$4:$B$2977&gt;=G$4)*('Diário 1º PA'!$B$4:$B$2977&lt;=EOMONTH(G$4,0))*('Diário 1º PA'!$F$4:$F$2977)*(IF(Resumo!$Q$5="",1,'Diário 1º PA'!$O$4:$O$2977=Resumo!$Q$5)))
+SUMPRODUCT(('Diário 2º PA'!$E$4:$E$2000='Analítico Cx.'!$B82)*('Diário 2º PA'!$B$4:$B$2000&gt;=G$4)*('Diário 2º PA'!$B$4:$B$2000&lt;=EOMONTH(G$4,0))*('Diário 2º PA'!$F$4:$F$2000)*(IF(Resumo!$Q$5="",1,'Diário 2º PA'!$O$4:$O$2000=Resumo!$Q$5)))
+SUMPRODUCT(('Diário 3º PA'!$E$4:$E$2000='Analítico Cx.'!$B82)*('Diário 3º PA'!$B$4:$B$2000&gt;=G$4)*('Diário 3º PA'!$B$4:$B$2000&lt;=EOMONTH(G$4,0))*('Diário 3º PA'!$F$4:$F$2000)*(IF(Resumo!$Q$5="",1,'Diário 3º PA'!$O$4:$O$2000=Resumo!$Q$5)))
+SUMPRODUCT(('Diário 4º PA'!$E$4:$E$2000='Analítico Cx.'!$B82)*('Diário 4º PA'!$B$4:$B$2000&gt;=G$4)*('Diário 4º PA'!$B$4:$B$2000&lt;=EOMONTH(G$4,0))*('Diário 4º PA'!$F$4:$F$2000)*(IF(Resumo!$Q$5="",1,'Diário 4º PA'!$O$4:$O$2000=Resumo!$Q$5)))</f>
        <v>0</v>
      </c>
      <c r="H82" s="199">
        <f t="array" ref="H82">SUMPRODUCT(('Diário 1º PA'!$E$4:$E$2977='Analítico Cx.'!$B82)*('Diário 1º PA'!$B$4:$B$2977&gt;=H$4)*('Diário 1º PA'!$B$4:$B$2977&lt;=EOMONTH(H$4,0))*('Diário 1º PA'!$F$4:$F$2977)*(IF(Resumo!$Q$5="",1,'Diário 1º PA'!$O$4:$O$2977=Resumo!$Q$5)))
+SUMPRODUCT(('Diário 2º PA'!$E$4:$E$2000='Analítico Cx.'!$B82)*('Diário 2º PA'!$B$4:$B$2000&gt;=H$4)*('Diário 2º PA'!$B$4:$B$2000&lt;=EOMONTH(H$4,0))*('Diário 2º PA'!$F$4:$F$2000)*(IF(Resumo!$Q$5="",1,'Diário 2º PA'!$O$4:$O$2000=Resumo!$Q$5)))
+SUMPRODUCT(('Diário 3º PA'!$E$4:$E$2000='Analítico Cx.'!$B82)*('Diário 3º PA'!$B$4:$B$2000&gt;=H$4)*('Diário 3º PA'!$B$4:$B$2000&lt;=EOMONTH(H$4,0))*('Diário 3º PA'!$F$4:$F$2000)*(IF(Resumo!$Q$5="",1,'Diário 3º PA'!$O$4:$O$2000=Resumo!$Q$5)))
+SUMPRODUCT(('Diário 4º PA'!$E$4:$E$2000='Analítico Cx.'!$B82)*('Diário 4º PA'!$B$4:$B$2000&gt;=H$4)*('Diário 4º PA'!$B$4:$B$2000&lt;=EOMONTH(H$4,0))*('Diário 4º PA'!$F$4:$F$2000)*(IF(Resumo!$Q$5="",1,'Diário 4º PA'!$O$4:$O$2000=Resumo!$Q$5)))</f>
        <v>0</v>
      </c>
      <c r="I82" s="199">
        <f t="array" ref="I82">SUMPRODUCT(('Diário 1º PA'!$E$4:$E$2977='Analítico Cx.'!$B82)*('Diário 1º PA'!$B$4:$B$2977&gt;=I$4)*('Diário 1º PA'!$B$4:$B$2977&lt;=EOMONTH(I$4,0))*('Diário 1º PA'!$F$4:$F$2977)*(IF(Resumo!$Q$5="",1,'Diário 1º PA'!$O$4:$O$2977=Resumo!$Q$5)))
+SUMPRODUCT(('Diário 2º PA'!$E$4:$E$2000='Analítico Cx.'!$B82)*('Diário 2º PA'!$B$4:$B$2000&gt;=I$4)*('Diário 2º PA'!$B$4:$B$2000&lt;=EOMONTH(I$4,0))*('Diário 2º PA'!$F$4:$F$2000)*(IF(Resumo!$Q$5="",1,'Diário 2º PA'!$O$4:$O$2000=Resumo!$Q$5)))
+SUMPRODUCT(('Diário 3º PA'!$E$4:$E$2000='Analítico Cx.'!$B82)*('Diário 3º PA'!$B$4:$B$2000&gt;=I$4)*('Diário 3º PA'!$B$4:$B$2000&lt;=EOMONTH(I$4,0))*('Diário 3º PA'!$F$4:$F$2000)*(IF(Resumo!$Q$5="",1,'Diário 3º PA'!$O$4:$O$2000=Resumo!$Q$5)))
+SUMPRODUCT(('Diário 4º PA'!$E$4:$E$2000='Analítico Cx.'!$B82)*('Diário 4º PA'!$B$4:$B$2000&gt;=I$4)*('Diário 4º PA'!$B$4:$B$2000&lt;=EOMONTH(I$4,0))*('Diário 4º PA'!$F$4:$F$2000)*(IF(Resumo!$Q$5="",1,'Diário 4º PA'!$O$4:$O$2000=Resumo!$Q$5)))</f>
        <v>0</v>
      </c>
      <c r="J82" s="199">
        <f t="array" ref="J82">SUMPRODUCT(('Diário 1º PA'!$E$4:$E$2977='Analítico Cx.'!$B82)*('Diário 1º PA'!$B$4:$B$2977&gt;=J$4)*('Diário 1º PA'!$B$4:$B$2977&lt;=EOMONTH(J$4,0))*('Diário 1º PA'!$F$4:$F$2977)*(IF(Resumo!$Q$5="",1,'Diário 1º PA'!$O$4:$O$2977=Resumo!$Q$5)))
+SUMPRODUCT(('Diário 2º PA'!$E$4:$E$2000='Analítico Cx.'!$B82)*('Diário 2º PA'!$B$4:$B$2000&gt;=J$4)*('Diário 2º PA'!$B$4:$B$2000&lt;=EOMONTH(J$4,0))*('Diário 2º PA'!$F$4:$F$2000)*(IF(Resumo!$Q$5="",1,'Diário 2º PA'!$O$4:$O$2000=Resumo!$Q$5)))
+SUMPRODUCT(('Diário 3º PA'!$E$4:$E$2000='Analítico Cx.'!$B82)*('Diário 3º PA'!$B$4:$B$2000&gt;=J$4)*('Diário 3º PA'!$B$4:$B$2000&lt;=EOMONTH(J$4,0))*('Diário 3º PA'!$F$4:$F$2000)*(IF(Resumo!$Q$5="",1,'Diário 3º PA'!$O$4:$O$2000=Resumo!$Q$5)))
+SUMPRODUCT(('Diário 4º PA'!$E$4:$E$2000='Analítico Cx.'!$B82)*('Diário 4º PA'!$B$4:$B$2000&gt;=J$4)*('Diário 4º PA'!$B$4:$B$2000&lt;=EOMONTH(J$4,0))*('Diário 4º PA'!$F$4:$F$2000)*(IF(Resumo!$Q$5="",1,'Diário 4º PA'!$O$4:$O$2000=Resumo!$Q$5)))</f>
        <v>0</v>
      </c>
      <c r="K82" s="199">
        <f t="array" ref="K82">SUMPRODUCT(('Diário 1º PA'!$E$4:$E$2977='Analítico Cx.'!$B82)*('Diário 1º PA'!$B$4:$B$2977&gt;=K$4)*('Diário 1º PA'!$B$4:$B$2977&lt;=EOMONTH(K$4,0))*('Diário 1º PA'!$F$4:$F$2977)*(IF(Resumo!$Q$5="",1,'Diário 1º PA'!$O$4:$O$2977=Resumo!$Q$5)))
+SUMPRODUCT(('Diário 2º PA'!$E$4:$E$2000='Analítico Cx.'!$B82)*('Diário 2º PA'!$B$4:$B$2000&gt;=K$4)*('Diário 2º PA'!$B$4:$B$2000&lt;=EOMONTH(K$4,0))*('Diário 2º PA'!$F$4:$F$2000)*(IF(Resumo!$Q$5="",1,'Diário 2º PA'!$O$4:$O$2000=Resumo!$Q$5)))
+SUMPRODUCT(('Diário 3º PA'!$E$4:$E$2000='Analítico Cx.'!$B82)*('Diário 3º PA'!$B$4:$B$2000&gt;=K$4)*('Diário 3º PA'!$B$4:$B$2000&lt;=EOMONTH(K$4,0))*('Diário 3º PA'!$F$4:$F$2000)*(IF(Resumo!$Q$5="",1,'Diário 3º PA'!$O$4:$O$2000=Resumo!$Q$5)))
+SUMPRODUCT(('Diário 4º PA'!$E$4:$E$2000='Analítico Cx.'!$B82)*('Diário 4º PA'!$B$4:$B$2000&gt;=K$4)*('Diário 4º PA'!$B$4:$B$2000&lt;=EOMONTH(K$4,0))*('Diário 4º PA'!$F$4:$F$2000)*(IF(Resumo!$Q$5="",1,'Diário 4º PA'!$O$4:$O$2000=Resumo!$Q$5)))</f>
        <v>0</v>
      </c>
      <c r="L82" s="199">
        <f t="array" ref="L82">SUMPRODUCT(('Diário 1º PA'!$E$4:$E$2977='Analítico Cx.'!$B82)*('Diário 1º PA'!$B$4:$B$2977&gt;=L$4)*('Diário 1º PA'!$B$4:$B$2977&lt;=EOMONTH(L$4,0))*('Diário 1º PA'!$F$4:$F$2977)*(IF(Resumo!$Q$5="",1,'Diário 1º PA'!$O$4:$O$2977=Resumo!$Q$5)))
+SUMPRODUCT(('Diário 2º PA'!$E$4:$E$2000='Analítico Cx.'!$B82)*('Diário 2º PA'!$B$4:$B$2000&gt;=L$4)*('Diário 2º PA'!$B$4:$B$2000&lt;=EOMONTH(L$4,0))*('Diário 2º PA'!$F$4:$F$2000)*(IF(Resumo!$Q$5="",1,'Diário 2º PA'!$O$4:$O$2000=Resumo!$Q$5)))
+SUMPRODUCT(('Diário 3º PA'!$E$4:$E$2000='Analítico Cx.'!$B82)*('Diário 3º PA'!$B$4:$B$2000&gt;=L$4)*('Diário 3º PA'!$B$4:$B$2000&lt;=EOMONTH(L$4,0))*('Diário 3º PA'!$F$4:$F$2000)*(IF(Resumo!$Q$5="",1,'Diário 3º PA'!$O$4:$O$2000=Resumo!$Q$5)))
+SUMPRODUCT(('Diário 4º PA'!$E$4:$E$2000='Analítico Cx.'!$B82)*('Diário 4º PA'!$B$4:$B$2000&gt;=L$4)*('Diário 4º PA'!$B$4:$B$2000&lt;=EOMONTH(L$4,0))*('Diário 4º PA'!$F$4:$F$2000)*(IF(Resumo!$Q$5="",1,'Diário 4º PA'!$O$4:$O$2000=Resumo!$Q$5)))</f>
        <v>0</v>
      </c>
      <c r="M82" s="199">
        <f t="array" ref="M82">SUMPRODUCT(('Diário 1º PA'!$E$4:$E$2977='Analítico Cx.'!$B82)*('Diário 1º PA'!$B$4:$B$2977&gt;=M$4)*('Diário 1º PA'!$B$4:$B$2977&lt;=EOMONTH(M$4,0))*('Diário 1º PA'!$F$4:$F$2977)*(IF(Resumo!$Q$5="",1,'Diário 1º PA'!$O$4:$O$2977=Resumo!$Q$5)))
+SUMPRODUCT(('Diário 2º PA'!$E$4:$E$2000='Analítico Cx.'!$B82)*('Diário 2º PA'!$B$4:$B$2000&gt;=M$4)*('Diário 2º PA'!$B$4:$B$2000&lt;=EOMONTH(M$4,0))*('Diário 2º PA'!$F$4:$F$2000)*(IF(Resumo!$Q$5="",1,'Diário 2º PA'!$O$4:$O$2000=Resumo!$Q$5)))
+SUMPRODUCT(('Diário 3º PA'!$E$4:$E$2000='Analítico Cx.'!$B82)*('Diário 3º PA'!$B$4:$B$2000&gt;=M$4)*('Diário 3º PA'!$B$4:$B$2000&lt;=EOMONTH(M$4,0))*('Diário 3º PA'!$F$4:$F$2000)*(IF(Resumo!$Q$5="",1,'Diário 3º PA'!$O$4:$O$2000=Resumo!$Q$5)))
+SUMPRODUCT(('Diário 4º PA'!$E$4:$E$2000='Analítico Cx.'!$B82)*('Diário 4º PA'!$B$4:$B$2000&gt;=M$4)*('Diário 4º PA'!$B$4:$B$2000&lt;=EOMONTH(M$4,0))*('Diário 4º PA'!$F$4:$F$2000)*(IF(Resumo!$Q$5="",1,'Diário 4º PA'!$O$4:$O$2000=Resumo!$Q$5)))</f>
        <v>0</v>
      </c>
      <c r="N82" s="199">
        <f t="array" ref="N82">SUMPRODUCT(('Diário 1º PA'!$E$4:$E$2977='Analítico Cx.'!$B82)*('Diário 1º PA'!$B$4:$B$2977&gt;=N$4)*('Diário 1º PA'!$B$4:$B$2977&lt;=EOMONTH(N$4,0))*('Diário 1º PA'!$F$4:$F$2977)*(IF(Resumo!$Q$5="",1,'Diário 1º PA'!$O$4:$O$2977=Resumo!$Q$5)))
+SUMPRODUCT(('Diário 2º PA'!$E$4:$E$2000='Analítico Cx.'!$B82)*('Diário 2º PA'!$B$4:$B$2000&gt;=N$4)*('Diário 2º PA'!$B$4:$B$2000&lt;=EOMONTH(N$4,0))*('Diário 2º PA'!$F$4:$F$2000)*(IF(Resumo!$Q$5="",1,'Diário 2º PA'!$O$4:$O$2000=Resumo!$Q$5)))
+SUMPRODUCT(('Diário 3º PA'!$E$4:$E$2000='Analítico Cx.'!$B82)*('Diário 3º PA'!$B$4:$B$2000&gt;=N$4)*('Diário 3º PA'!$B$4:$B$2000&lt;=EOMONTH(N$4,0))*('Diário 3º PA'!$F$4:$F$2000)*(IF(Resumo!$Q$5="",1,'Diário 3º PA'!$O$4:$O$2000=Resumo!$Q$5)))
+SUMPRODUCT(('Diário 4º PA'!$E$4:$E$2000='Analítico Cx.'!$B82)*('Diário 4º PA'!$B$4:$B$2000&gt;=N$4)*('Diário 4º PA'!$B$4:$B$2000&lt;=EOMONTH(N$4,0))*('Diário 4º PA'!$F$4:$F$2000)*(IF(Resumo!$Q$5="",1,'Diário 4º PA'!$O$4:$O$2000=Resumo!$Q$5)))</f>
        <v>0</v>
      </c>
      <c r="O82" s="200">
        <f t="shared" si="13"/>
        <v>800</v>
      </c>
      <c r="P82" s="201">
        <f t="shared" si="14"/>
        <v>1.6928092238262973E-4</v>
      </c>
      <c r="Q82" s="174"/>
      <c r="R82" s="174"/>
      <c r="S82" s="174"/>
      <c r="T82" s="174"/>
      <c r="U82" s="174"/>
      <c r="V82" s="174"/>
      <c r="W82" s="174"/>
      <c r="X82" s="174"/>
      <c r="Y82" s="174"/>
      <c r="Z82" s="174"/>
    </row>
    <row r="83" spans="1:26" ht="23.25" customHeight="1" x14ac:dyDescent="0.2">
      <c r="A83" s="220" t="s">
        <v>265</v>
      </c>
      <c r="B83" s="84" t="s">
        <v>266</v>
      </c>
      <c r="C83" s="199">
        <f t="array" ref="C83">SUMPRODUCT(('Diário 1º PA'!$E$4:$E$2977='Analítico Cx.'!$B83)*('Diário 1º PA'!$B$4:$B$2977&gt;=C$4)*('Diário 1º PA'!$B$4:$B$2977&lt;=EOMONTH(C$4,0))*('Diário 1º PA'!$F$4:$F$2977)*(IF(Resumo!$Q$5="",1,'Diário 1º PA'!$O$4:$O$2977=Resumo!$Q$5)))
+SUMPRODUCT(('Diário 2º PA'!$E$4:$E$2000='Analítico Cx.'!$B83)*('Diário 2º PA'!$B$4:$B$2000&gt;=C$4)*('Diário 2º PA'!$B$4:$B$2000&lt;=EOMONTH(C$4,0))*('Diário 2º PA'!$F$4:$F$2000)*(IF(Resumo!$Q$5="",1,'Diário 2º PA'!$O$4:$O$2000=Resumo!$Q$5)))
+SUMPRODUCT(('Diário 3º PA'!$E$4:$E$2000='Analítico Cx.'!$B83)*('Diário 3º PA'!$B$4:$B$2000&gt;=C$4)*('Diário 3º PA'!$B$4:$B$2000&lt;=EOMONTH(C$4,0))*('Diário 3º PA'!$F$4:$F$2000)*(IF(Resumo!$Q$5="",1,'Diário 3º PA'!$O$4:$O$2000=Resumo!$Q$5)))
+SUMPRODUCT(('Diário 4º PA'!$E$4:$E$2000='Analítico Cx.'!$B83)*('Diário 4º PA'!$B$4:$B$2000&gt;=C$4)*('Diário 4º PA'!$B$4:$B$2000&lt;=EOMONTH(C$4,0))*('Diário 4º PA'!$F$4:$F$2000)*(IF(Resumo!$Q$5="",1,'Diário 4º PA'!$O$4:$O$2000=Resumo!$Q$5)))</f>
        <v>1461</v>
      </c>
      <c r="D83" s="199">
        <f t="array" ref="D83">SUMPRODUCT(('Diário 1º PA'!$E$4:$E$2977='Analítico Cx.'!$B83)*('Diário 1º PA'!$B$4:$B$2977&gt;=D$4)*('Diário 1º PA'!$B$4:$B$2977&lt;=EOMONTH(D$4,0))*('Diário 1º PA'!$F$4:$F$2977)*(IF(Resumo!$Q$5="",1,'Diário 1º PA'!$O$4:$O$2977=Resumo!$Q$5)))
+SUMPRODUCT(('Diário 2º PA'!$E$4:$E$2000='Analítico Cx.'!$B83)*('Diário 2º PA'!$B$4:$B$2000&gt;=D$4)*('Diário 2º PA'!$B$4:$B$2000&lt;=EOMONTH(D$4,0))*('Diário 2º PA'!$F$4:$F$2000)*(IF(Resumo!$Q$5="",1,'Diário 2º PA'!$O$4:$O$2000=Resumo!$Q$5)))
+SUMPRODUCT(('Diário 3º PA'!$E$4:$E$2000='Analítico Cx.'!$B83)*('Diário 3º PA'!$B$4:$B$2000&gt;=D$4)*('Diário 3º PA'!$B$4:$B$2000&lt;=EOMONTH(D$4,0))*('Diário 3º PA'!$F$4:$F$2000)*(IF(Resumo!$Q$5="",1,'Diário 3º PA'!$O$4:$O$2000=Resumo!$Q$5)))
+SUMPRODUCT(('Diário 4º PA'!$E$4:$E$2000='Analítico Cx.'!$B83)*('Diário 4º PA'!$B$4:$B$2000&gt;=D$4)*('Diário 4º PA'!$B$4:$B$2000&lt;=EOMONTH(D$4,0))*('Diário 4º PA'!$F$4:$F$2000)*(IF(Resumo!$Q$5="",1,'Diário 4º PA'!$O$4:$O$2000=Resumo!$Q$5)))</f>
        <v>7099</v>
      </c>
      <c r="E83" s="199">
        <f t="array" ref="E83">SUMPRODUCT(('Diário 1º PA'!$E$4:$E$2977='Analítico Cx.'!$B83)*('Diário 1º PA'!$B$4:$B$2977&gt;=E$4)*('Diário 1º PA'!$B$4:$B$2977&lt;=EOMONTH(E$4,0))*('Diário 1º PA'!$F$4:$F$2977)*(IF(Resumo!$Q$5="",1,'Diário 1º PA'!$O$4:$O$2977=Resumo!$Q$5)))
+SUMPRODUCT(('Diário 2º PA'!$E$4:$E$2000='Analítico Cx.'!$B83)*('Diário 2º PA'!$B$4:$B$2000&gt;=E$4)*('Diário 2º PA'!$B$4:$B$2000&lt;=EOMONTH(E$4,0))*('Diário 2º PA'!$F$4:$F$2000)*(IF(Resumo!$Q$5="",1,'Diário 2º PA'!$O$4:$O$2000=Resumo!$Q$5)))
+SUMPRODUCT(('Diário 3º PA'!$E$4:$E$2000='Analítico Cx.'!$B83)*('Diário 3º PA'!$B$4:$B$2000&gt;=E$4)*('Diário 3º PA'!$B$4:$B$2000&lt;=EOMONTH(E$4,0))*('Diário 3º PA'!$F$4:$F$2000)*(IF(Resumo!$Q$5="",1,'Diário 3º PA'!$O$4:$O$2000=Resumo!$Q$5)))
+SUMPRODUCT(('Diário 4º PA'!$E$4:$E$2000='Analítico Cx.'!$B83)*('Diário 4º PA'!$B$4:$B$2000&gt;=E$4)*('Diário 4º PA'!$B$4:$B$2000&lt;=EOMONTH(E$4,0))*('Diário 4º PA'!$F$4:$F$2000)*(IF(Resumo!$Q$5="",1,'Diário 4º PA'!$O$4:$O$2000=Resumo!$Q$5)))</f>
        <v>6036</v>
      </c>
      <c r="F83" s="199">
        <f t="array" ref="F83">SUMPRODUCT(('Diário 1º PA'!$E$4:$E$2977='Analítico Cx.'!$B83)*('Diário 1º PA'!$B$4:$B$2977&gt;=F$4)*('Diário 1º PA'!$B$4:$B$2977&lt;=EOMONTH(F$4,0))*('Diário 1º PA'!$F$4:$F$2977)*(IF(Resumo!$Q$5="",1,'Diário 1º PA'!$O$4:$O$2977=Resumo!$Q$5)))
+SUMPRODUCT(('Diário 2º PA'!$E$4:$E$2000='Analítico Cx.'!$B83)*('Diário 2º PA'!$B$4:$B$2000&gt;=F$4)*('Diário 2º PA'!$B$4:$B$2000&lt;=EOMONTH(F$4,0))*('Diário 2º PA'!$F$4:$F$2000)*(IF(Resumo!$Q$5="",1,'Diário 2º PA'!$O$4:$O$2000=Resumo!$Q$5)))
+SUMPRODUCT(('Diário 3º PA'!$E$4:$E$2000='Analítico Cx.'!$B83)*('Diário 3º PA'!$B$4:$B$2000&gt;=F$4)*('Diário 3º PA'!$B$4:$B$2000&lt;=EOMONTH(F$4,0))*('Diário 3º PA'!$F$4:$F$2000)*(IF(Resumo!$Q$5="",1,'Diário 3º PA'!$O$4:$O$2000=Resumo!$Q$5)))
+SUMPRODUCT(('Diário 4º PA'!$E$4:$E$2000='Analítico Cx.'!$B83)*('Diário 4º PA'!$B$4:$B$2000&gt;=F$4)*('Diário 4º PA'!$B$4:$B$2000&lt;=EOMONTH(F$4,0))*('Diário 4º PA'!$F$4:$F$2000)*(IF(Resumo!$Q$5="",1,'Diário 4º PA'!$O$4:$O$2000=Resumo!$Q$5)))</f>
        <v>0</v>
      </c>
      <c r="G83" s="199">
        <f t="array" ref="G83">SUMPRODUCT(('Diário 1º PA'!$E$4:$E$2977='Analítico Cx.'!$B83)*('Diário 1º PA'!$B$4:$B$2977&gt;=G$4)*('Diário 1º PA'!$B$4:$B$2977&lt;=EOMONTH(G$4,0))*('Diário 1º PA'!$F$4:$F$2977)*(IF(Resumo!$Q$5="",1,'Diário 1º PA'!$O$4:$O$2977=Resumo!$Q$5)))
+SUMPRODUCT(('Diário 2º PA'!$E$4:$E$2000='Analítico Cx.'!$B83)*('Diário 2º PA'!$B$4:$B$2000&gt;=G$4)*('Diário 2º PA'!$B$4:$B$2000&lt;=EOMONTH(G$4,0))*('Diário 2º PA'!$F$4:$F$2000)*(IF(Resumo!$Q$5="",1,'Diário 2º PA'!$O$4:$O$2000=Resumo!$Q$5)))
+SUMPRODUCT(('Diário 3º PA'!$E$4:$E$2000='Analítico Cx.'!$B83)*('Diário 3º PA'!$B$4:$B$2000&gt;=G$4)*('Diário 3º PA'!$B$4:$B$2000&lt;=EOMONTH(G$4,0))*('Diário 3º PA'!$F$4:$F$2000)*(IF(Resumo!$Q$5="",1,'Diário 3º PA'!$O$4:$O$2000=Resumo!$Q$5)))
+SUMPRODUCT(('Diário 4º PA'!$E$4:$E$2000='Analítico Cx.'!$B83)*('Diário 4º PA'!$B$4:$B$2000&gt;=G$4)*('Diário 4º PA'!$B$4:$B$2000&lt;=EOMONTH(G$4,0))*('Diário 4º PA'!$F$4:$F$2000)*(IF(Resumo!$Q$5="",1,'Diário 4º PA'!$O$4:$O$2000=Resumo!$Q$5)))</f>
        <v>0</v>
      </c>
      <c r="H83" s="199">
        <f t="array" ref="H83">SUMPRODUCT(('Diário 1º PA'!$E$4:$E$2977='Analítico Cx.'!$B83)*('Diário 1º PA'!$B$4:$B$2977&gt;=H$4)*('Diário 1º PA'!$B$4:$B$2977&lt;=EOMONTH(H$4,0))*('Diário 1º PA'!$F$4:$F$2977)*(IF(Resumo!$Q$5="",1,'Diário 1º PA'!$O$4:$O$2977=Resumo!$Q$5)))
+SUMPRODUCT(('Diário 2º PA'!$E$4:$E$2000='Analítico Cx.'!$B83)*('Diário 2º PA'!$B$4:$B$2000&gt;=H$4)*('Diário 2º PA'!$B$4:$B$2000&lt;=EOMONTH(H$4,0))*('Diário 2º PA'!$F$4:$F$2000)*(IF(Resumo!$Q$5="",1,'Diário 2º PA'!$O$4:$O$2000=Resumo!$Q$5)))
+SUMPRODUCT(('Diário 3º PA'!$E$4:$E$2000='Analítico Cx.'!$B83)*('Diário 3º PA'!$B$4:$B$2000&gt;=H$4)*('Diário 3º PA'!$B$4:$B$2000&lt;=EOMONTH(H$4,0))*('Diário 3º PA'!$F$4:$F$2000)*(IF(Resumo!$Q$5="",1,'Diário 3º PA'!$O$4:$O$2000=Resumo!$Q$5)))
+SUMPRODUCT(('Diário 4º PA'!$E$4:$E$2000='Analítico Cx.'!$B83)*('Diário 4º PA'!$B$4:$B$2000&gt;=H$4)*('Diário 4º PA'!$B$4:$B$2000&lt;=EOMONTH(H$4,0))*('Diário 4º PA'!$F$4:$F$2000)*(IF(Resumo!$Q$5="",1,'Diário 4º PA'!$O$4:$O$2000=Resumo!$Q$5)))</f>
        <v>0</v>
      </c>
      <c r="I83" s="199">
        <f t="array" ref="I83">SUMPRODUCT(('Diário 1º PA'!$E$4:$E$2977='Analítico Cx.'!$B83)*('Diário 1º PA'!$B$4:$B$2977&gt;=I$4)*('Diário 1º PA'!$B$4:$B$2977&lt;=EOMONTH(I$4,0))*('Diário 1º PA'!$F$4:$F$2977)*(IF(Resumo!$Q$5="",1,'Diário 1º PA'!$O$4:$O$2977=Resumo!$Q$5)))
+SUMPRODUCT(('Diário 2º PA'!$E$4:$E$2000='Analítico Cx.'!$B83)*('Diário 2º PA'!$B$4:$B$2000&gt;=I$4)*('Diário 2º PA'!$B$4:$B$2000&lt;=EOMONTH(I$4,0))*('Diário 2º PA'!$F$4:$F$2000)*(IF(Resumo!$Q$5="",1,'Diário 2º PA'!$O$4:$O$2000=Resumo!$Q$5)))
+SUMPRODUCT(('Diário 3º PA'!$E$4:$E$2000='Analítico Cx.'!$B83)*('Diário 3º PA'!$B$4:$B$2000&gt;=I$4)*('Diário 3º PA'!$B$4:$B$2000&lt;=EOMONTH(I$4,0))*('Diário 3º PA'!$F$4:$F$2000)*(IF(Resumo!$Q$5="",1,'Diário 3º PA'!$O$4:$O$2000=Resumo!$Q$5)))
+SUMPRODUCT(('Diário 4º PA'!$E$4:$E$2000='Analítico Cx.'!$B83)*('Diário 4º PA'!$B$4:$B$2000&gt;=I$4)*('Diário 4º PA'!$B$4:$B$2000&lt;=EOMONTH(I$4,0))*('Diário 4º PA'!$F$4:$F$2000)*(IF(Resumo!$Q$5="",1,'Diário 4º PA'!$O$4:$O$2000=Resumo!$Q$5)))</f>
        <v>0</v>
      </c>
      <c r="J83" s="199">
        <f t="array" ref="J83">SUMPRODUCT(('Diário 1º PA'!$E$4:$E$2977='Analítico Cx.'!$B83)*('Diário 1º PA'!$B$4:$B$2977&gt;=J$4)*('Diário 1º PA'!$B$4:$B$2977&lt;=EOMONTH(J$4,0))*('Diário 1º PA'!$F$4:$F$2977)*(IF(Resumo!$Q$5="",1,'Diário 1º PA'!$O$4:$O$2977=Resumo!$Q$5)))
+SUMPRODUCT(('Diário 2º PA'!$E$4:$E$2000='Analítico Cx.'!$B83)*('Diário 2º PA'!$B$4:$B$2000&gt;=J$4)*('Diário 2º PA'!$B$4:$B$2000&lt;=EOMONTH(J$4,0))*('Diário 2º PA'!$F$4:$F$2000)*(IF(Resumo!$Q$5="",1,'Diário 2º PA'!$O$4:$O$2000=Resumo!$Q$5)))
+SUMPRODUCT(('Diário 3º PA'!$E$4:$E$2000='Analítico Cx.'!$B83)*('Diário 3º PA'!$B$4:$B$2000&gt;=J$4)*('Diário 3º PA'!$B$4:$B$2000&lt;=EOMONTH(J$4,0))*('Diário 3º PA'!$F$4:$F$2000)*(IF(Resumo!$Q$5="",1,'Diário 3º PA'!$O$4:$O$2000=Resumo!$Q$5)))
+SUMPRODUCT(('Diário 4º PA'!$E$4:$E$2000='Analítico Cx.'!$B83)*('Diário 4º PA'!$B$4:$B$2000&gt;=J$4)*('Diário 4º PA'!$B$4:$B$2000&lt;=EOMONTH(J$4,0))*('Diário 4º PA'!$F$4:$F$2000)*(IF(Resumo!$Q$5="",1,'Diário 4º PA'!$O$4:$O$2000=Resumo!$Q$5)))</f>
        <v>0</v>
      </c>
      <c r="K83" s="199">
        <f t="array" ref="K83">SUMPRODUCT(('Diário 1º PA'!$E$4:$E$2977='Analítico Cx.'!$B83)*('Diário 1º PA'!$B$4:$B$2977&gt;=K$4)*('Diário 1º PA'!$B$4:$B$2977&lt;=EOMONTH(K$4,0))*('Diário 1º PA'!$F$4:$F$2977)*(IF(Resumo!$Q$5="",1,'Diário 1º PA'!$O$4:$O$2977=Resumo!$Q$5)))
+SUMPRODUCT(('Diário 2º PA'!$E$4:$E$2000='Analítico Cx.'!$B83)*('Diário 2º PA'!$B$4:$B$2000&gt;=K$4)*('Diário 2º PA'!$B$4:$B$2000&lt;=EOMONTH(K$4,0))*('Diário 2º PA'!$F$4:$F$2000)*(IF(Resumo!$Q$5="",1,'Diário 2º PA'!$O$4:$O$2000=Resumo!$Q$5)))
+SUMPRODUCT(('Diário 3º PA'!$E$4:$E$2000='Analítico Cx.'!$B83)*('Diário 3º PA'!$B$4:$B$2000&gt;=K$4)*('Diário 3º PA'!$B$4:$B$2000&lt;=EOMONTH(K$4,0))*('Diário 3º PA'!$F$4:$F$2000)*(IF(Resumo!$Q$5="",1,'Diário 3º PA'!$O$4:$O$2000=Resumo!$Q$5)))
+SUMPRODUCT(('Diário 4º PA'!$E$4:$E$2000='Analítico Cx.'!$B83)*('Diário 4º PA'!$B$4:$B$2000&gt;=K$4)*('Diário 4º PA'!$B$4:$B$2000&lt;=EOMONTH(K$4,0))*('Diário 4º PA'!$F$4:$F$2000)*(IF(Resumo!$Q$5="",1,'Diário 4º PA'!$O$4:$O$2000=Resumo!$Q$5)))</f>
        <v>0</v>
      </c>
      <c r="L83" s="199">
        <f t="array" ref="L83">SUMPRODUCT(('Diário 1º PA'!$E$4:$E$2977='Analítico Cx.'!$B83)*('Diário 1º PA'!$B$4:$B$2977&gt;=L$4)*('Diário 1º PA'!$B$4:$B$2977&lt;=EOMONTH(L$4,0))*('Diário 1º PA'!$F$4:$F$2977)*(IF(Resumo!$Q$5="",1,'Diário 1º PA'!$O$4:$O$2977=Resumo!$Q$5)))
+SUMPRODUCT(('Diário 2º PA'!$E$4:$E$2000='Analítico Cx.'!$B83)*('Diário 2º PA'!$B$4:$B$2000&gt;=L$4)*('Diário 2º PA'!$B$4:$B$2000&lt;=EOMONTH(L$4,0))*('Diário 2º PA'!$F$4:$F$2000)*(IF(Resumo!$Q$5="",1,'Diário 2º PA'!$O$4:$O$2000=Resumo!$Q$5)))
+SUMPRODUCT(('Diário 3º PA'!$E$4:$E$2000='Analítico Cx.'!$B83)*('Diário 3º PA'!$B$4:$B$2000&gt;=L$4)*('Diário 3º PA'!$B$4:$B$2000&lt;=EOMONTH(L$4,0))*('Diário 3º PA'!$F$4:$F$2000)*(IF(Resumo!$Q$5="",1,'Diário 3º PA'!$O$4:$O$2000=Resumo!$Q$5)))
+SUMPRODUCT(('Diário 4º PA'!$E$4:$E$2000='Analítico Cx.'!$B83)*('Diário 4º PA'!$B$4:$B$2000&gt;=L$4)*('Diário 4º PA'!$B$4:$B$2000&lt;=EOMONTH(L$4,0))*('Diário 4º PA'!$F$4:$F$2000)*(IF(Resumo!$Q$5="",1,'Diário 4º PA'!$O$4:$O$2000=Resumo!$Q$5)))</f>
        <v>0</v>
      </c>
      <c r="M83" s="199">
        <f t="array" ref="M83">SUMPRODUCT(('Diário 1º PA'!$E$4:$E$2977='Analítico Cx.'!$B83)*('Diário 1º PA'!$B$4:$B$2977&gt;=M$4)*('Diário 1º PA'!$B$4:$B$2977&lt;=EOMONTH(M$4,0))*('Diário 1º PA'!$F$4:$F$2977)*(IF(Resumo!$Q$5="",1,'Diário 1º PA'!$O$4:$O$2977=Resumo!$Q$5)))
+SUMPRODUCT(('Diário 2º PA'!$E$4:$E$2000='Analítico Cx.'!$B83)*('Diário 2º PA'!$B$4:$B$2000&gt;=M$4)*('Diário 2º PA'!$B$4:$B$2000&lt;=EOMONTH(M$4,0))*('Diário 2º PA'!$F$4:$F$2000)*(IF(Resumo!$Q$5="",1,'Diário 2º PA'!$O$4:$O$2000=Resumo!$Q$5)))
+SUMPRODUCT(('Diário 3º PA'!$E$4:$E$2000='Analítico Cx.'!$B83)*('Diário 3º PA'!$B$4:$B$2000&gt;=M$4)*('Diário 3º PA'!$B$4:$B$2000&lt;=EOMONTH(M$4,0))*('Diário 3º PA'!$F$4:$F$2000)*(IF(Resumo!$Q$5="",1,'Diário 3º PA'!$O$4:$O$2000=Resumo!$Q$5)))
+SUMPRODUCT(('Diário 4º PA'!$E$4:$E$2000='Analítico Cx.'!$B83)*('Diário 4º PA'!$B$4:$B$2000&gt;=M$4)*('Diário 4º PA'!$B$4:$B$2000&lt;=EOMONTH(M$4,0))*('Diário 4º PA'!$F$4:$F$2000)*(IF(Resumo!$Q$5="",1,'Diário 4º PA'!$O$4:$O$2000=Resumo!$Q$5)))</f>
        <v>0</v>
      </c>
      <c r="N83" s="199">
        <f t="array" ref="N83">SUMPRODUCT(('Diário 1º PA'!$E$4:$E$2977='Analítico Cx.'!$B83)*('Diário 1º PA'!$B$4:$B$2977&gt;=N$4)*('Diário 1º PA'!$B$4:$B$2977&lt;=EOMONTH(N$4,0))*('Diário 1º PA'!$F$4:$F$2977)*(IF(Resumo!$Q$5="",1,'Diário 1º PA'!$O$4:$O$2977=Resumo!$Q$5)))
+SUMPRODUCT(('Diário 2º PA'!$E$4:$E$2000='Analítico Cx.'!$B83)*('Diário 2º PA'!$B$4:$B$2000&gt;=N$4)*('Diário 2º PA'!$B$4:$B$2000&lt;=EOMONTH(N$4,0))*('Diário 2º PA'!$F$4:$F$2000)*(IF(Resumo!$Q$5="",1,'Diário 2º PA'!$O$4:$O$2000=Resumo!$Q$5)))
+SUMPRODUCT(('Diário 3º PA'!$E$4:$E$2000='Analítico Cx.'!$B83)*('Diário 3º PA'!$B$4:$B$2000&gt;=N$4)*('Diário 3º PA'!$B$4:$B$2000&lt;=EOMONTH(N$4,0))*('Diário 3º PA'!$F$4:$F$2000)*(IF(Resumo!$Q$5="",1,'Diário 3º PA'!$O$4:$O$2000=Resumo!$Q$5)))
+SUMPRODUCT(('Diário 4º PA'!$E$4:$E$2000='Analítico Cx.'!$B83)*('Diário 4º PA'!$B$4:$B$2000&gt;=N$4)*('Diário 4º PA'!$B$4:$B$2000&lt;=EOMONTH(N$4,0))*('Diário 4º PA'!$F$4:$F$2000)*(IF(Resumo!$Q$5="",1,'Diário 4º PA'!$O$4:$O$2000=Resumo!$Q$5)))</f>
        <v>0</v>
      </c>
      <c r="O83" s="200">
        <f t="shared" si="13"/>
        <v>14596</v>
      </c>
      <c r="P83" s="201">
        <f t="shared" si="14"/>
        <v>3.0885304288710792E-3</v>
      </c>
      <c r="Q83" s="174"/>
      <c r="R83" s="174"/>
      <c r="S83" s="174"/>
      <c r="T83" s="174"/>
      <c r="U83" s="174"/>
      <c r="V83" s="174"/>
      <c r="W83" s="174"/>
      <c r="X83" s="174"/>
      <c r="Y83" s="174"/>
      <c r="Z83" s="174"/>
    </row>
    <row r="84" spans="1:26" ht="23.25" customHeight="1" x14ac:dyDescent="0.2">
      <c r="A84" s="220" t="s">
        <v>267</v>
      </c>
      <c r="B84" s="84" t="s">
        <v>268</v>
      </c>
      <c r="C84" s="199">
        <f t="array" ref="C84">SUMPRODUCT(('Diário 1º PA'!$E$4:$E$2977='Analítico Cx.'!$B84)*('Diário 1º PA'!$B$4:$B$2977&gt;=C$4)*('Diário 1º PA'!$B$4:$B$2977&lt;=EOMONTH(C$4,0))*('Diário 1º PA'!$F$4:$F$2977)*(IF(Resumo!$Q$5="",1,'Diário 1º PA'!$O$4:$O$2977=Resumo!$Q$5)))
+SUMPRODUCT(('Diário 2º PA'!$E$4:$E$2000='Analítico Cx.'!$B84)*('Diário 2º PA'!$B$4:$B$2000&gt;=C$4)*('Diário 2º PA'!$B$4:$B$2000&lt;=EOMONTH(C$4,0))*('Diário 2º PA'!$F$4:$F$2000)*(IF(Resumo!$Q$5="",1,'Diário 2º PA'!$O$4:$O$2000=Resumo!$Q$5)))
+SUMPRODUCT(('Diário 3º PA'!$E$4:$E$2000='Analítico Cx.'!$B84)*('Diário 3º PA'!$B$4:$B$2000&gt;=C$4)*('Diário 3º PA'!$B$4:$B$2000&lt;=EOMONTH(C$4,0))*('Diário 3º PA'!$F$4:$F$2000)*(IF(Resumo!$Q$5="",1,'Diário 3º PA'!$O$4:$O$2000=Resumo!$Q$5)))
+SUMPRODUCT(('Diário 4º PA'!$E$4:$E$2000='Analítico Cx.'!$B84)*('Diário 4º PA'!$B$4:$B$2000&gt;=C$4)*('Diário 4º PA'!$B$4:$B$2000&lt;=EOMONTH(C$4,0))*('Diário 4º PA'!$F$4:$F$2000)*(IF(Resumo!$Q$5="",1,'Diário 4º PA'!$O$4:$O$2000=Resumo!$Q$5)))</f>
        <v>0</v>
      </c>
      <c r="D84" s="199">
        <f t="array" ref="D84">SUMPRODUCT(('Diário 1º PA'!$E$4:$E$2977='Analítico Cx.'!$B84)*('Diário 1º PA'!$B$4:$B$2977&gt;=D$4)*('Diário 1º PA'!$B$4:$B$2977&lt;=EOMONTH(D$4,0))*('Diário 1º PA'!$F$4:$F$2977)*(IF(Resumo!$Q$5="",1,'Diário 1º PA'!$O$4:$O$2977=Resumo!$Q$5)))
+SUMPRODUCT(('Diário 2º PA'!$E$4:$E$2000='Analítico Cx.'!$B84)*('Diário 2º PA'!$B$4:$B$2000&gt;=D$4)*('Diário 2º PA'!$B$4:$B$2000&lt;=EOMONTH(D$4,0))*('Diário 2º PA'!$F$4:$F$2000)*(IF(Resumo!$Q$5="",1,'Diário 2º PA'!$O$4:$O$2000=Resumo!$Q$5)))
+SUMPRODUCT(('Diário 3º PA'!$E$4:$E$2000='Analítico Cx.'!$B84)*('Diário 3º PA'!$B$4:$B$2000&gt;=D$4)*('Diário 3º PA'!$B$4:$B$2000&lt;=EOMONTH(D$4,0))*('Diário 3º PA'!$F$4:$F$2000)*(IF(Resumo!$Q$5="",1,'Diário 3º PA'!$O$4:$O$2000=Resumo!$Q$5)))
+SUMPRODUCT(('Diário 4º PA'!$E$4:$E$2000='Analítico Cx.'!$B84)*('Diário 4º PA'!$B$4:$B$2000&gt;=D$4)*('Diário 4º PA'!$B$4:$B$2000&lt;=EOMONTH(D$4,0))*('Diário 4º PA'!$F$4:$F$2000)*(IF(Resumo!$Q$5="",1,'Diário 4º PA'!$O$4:$O$2000=Resumo!$Q$5)))</f>
        <v>0</v>
      </c>
      <c r="E84" s="199">
        <f t="array" ref="E84">SUMPRODUCT(('Diário 1º PA'!$E$4:$E$2977='Analítico Cx.'!$B84)*('Diário 1º PA'!$B$4:$B$2977&gt;=E$4)*('Diário 1º PA'!$B$4:$B$2977&lt;=EOMONTH(E$4,0))*('Diário 1º PA'!$F$4:$F$2977)*(IF(Resumo!$Q$5="",1,'Diário 1º PA'!$O$4:$O$2977=Resumo!$Q$5)))
+SUMPRODUCT(('Diário 2º PA'!$E$4:$E$2000='Analítico Cx.'!$B84)*('Diário 2º PA'!$B$4:$B$2000&gt;=E$4)*('Diário 2º PA'!$B$4:$B$2000&lt;=EOMONTH(E$4,0))*('Diário 2º PA'!$F$4:$F$2000)*(IF(Resumo!$Q$5="",1,'Diário 2º PA'!$O$4:$O$2000=Resumo!$Q$5)))
+SUMPRODUCT(('Diário 3º PA'!$E$4:$E$2000='Analítico Cx.'!$B84)*('Diário 3º PA'!$B$4:$B$2000&gt;=E$4)*('Diário 3º PA'!$B$4:$B$2000&lt;=EOMONTH(E$4,0))*('Diário 3º PA'!$F$4:$F$2000)*(IF(Resumo!$Q$5="",1,'Diário 3º PA'!$O$4:$O$2000=Resumo!$Q$5)))
+SUMPRODUCT(('Diário 4º PA'!$E$4:$E$2000='Analítico Cx.'!$B84)*('Diário 4º PA'!$B$4:$B$2000&gt;=E$4)*('Diário 4º PA'!$B$4:$B$2000&lt;=EOMONTH(E$4,0))*('Diário 4º PA'!$F$4:$F$2000)*(IF(Resumo!$Q$5="",1,'Diário 4º PA'!$O$4:$O$2000=Resumo!$Q$5)))</f>
        <v>0</v>
      </c>
      <c r="F84" s="199">
        <f t="array" ref="F84">SUMPRODUCT(('Diário 1º PA'!$E$4:$E$2977='Analítico Cx.'!$B84)*('Diário 1º PA'!$B$4:$B$2977&gt;=F$4)*('Diário 1º PA'!$B$4:$B$2977&lt;=EOMONTH(F$4,0))*('Diário 1º PA'!$F$4:$F$2977)*(IF(Resumo!$Q$5="",1,'Diário 1º PA'!$O$4:$O$2977=Resumo!$Q$5)))
+SUMPRODUCT(('Diário 2º PA'!$E$4:$E$2000='Analítico Cx.'!$B84)*('Diário 2º PA'!$B$4:$B$2000&gt;=F$4)*('Diário 2º PA'!$B$4:$B$2000&lt;=EOMONTH(F$4,0))*('Diário 2º PA'!$F$4:$F$2000)*(IF(Resumo!$Q$5="",1,'Diário 2º PA'!$O$4:$O$2000=Resumo!$Q$5)))
+SUMPRODUCT(('Diário 3º PA'!$E$4:$E$2000='Analítico Cx.'!$B84)*('Diário 3º PA'!$B$4:$B$2000&gt;=F$4)*('Diário 3º PA'!$B$4:$B$2000&lt;=EOMONTH(F$4,0))*('Diário 3º PA'!$F$4:$F$2000)*(IF(Resumo!$Q$5="",1,'Diário 3º PA'!$O$4:$O$2000=Resumo!$Q$5)))
+SUMPRODUCT(('Diário 4º PA'!$E$4:$E$2000='Analítico Cx.'!$B84)*('Diário 4º PA'!$B$4:$B$2000&gt;=F$4)*('Diário 4º PA'!$B$4:$B$2000&lt;=EOMONTH(F$4,0))*('Diário 4º PA'!$F$4:$F$2000)*(IF(Resumo!$Q$5="",1,'Diário 4º PA'!$O$4:$O$2000=Resumo!$Q$5)))</f>
        <v>0</v>
      </c>
      <c r="G84" s="199">
        <f t="array" ref="G84">SUMPRODUCT(('Diário 1º PA'!$E$4:$E$2977='Analítico Cx.'!$B84)*('Diário 1º PA'!$B$4:$B$2977&gt;=G$4)*('Diário 1º PA'!$B$4:$B$2977&lt;=EOMONTH(G$4,0))*('Diário 1º PA'!$F$4:$F$2977)*(IF(Resumo!$Q$5="",1,'Diário 1º PA'!$O$4:$O$2977=Resumo!$Q$5)))
+SUMPRODUCT(('Diário 2º PA'!$E$4:$E$2000='Analítico Cx.'!$B84)*('Diário 2º PA'!$B$4:$B$2000&gt;=G$4)*('Diário 2º PA'!$B$4:$B$2000&lt;=EOMONTH(G$4,0))*('Diário 2º PA'!$F$4:$F$2000)*(IF(Resumo!$Q$5="",1,'Diário 2º PA'!$O$4:$O$2000=Resumo!$Q$5)))
+SUMPRODUCT(('Diário 3º PA'!$E$4:$E$2000='Analítico Cx.'!$B84)*('Diário 3º PA'!$B$4:$B$2000&gt;=G$4)*('Diário 3º PA'!$B$4:$B$2000&lt;=EOMONTH(G$4,0))*('Diário 3º PA'!$F$4:$F$2000)*(IF(Resumo!$Q$5="",1,'Diário 3º PA'!$O$4:$O$2000=Resumo!$Q$5)))
+SUMPRODUCT(('Diário 4º PA'!$E$4:$E$2000='Analítico Cx.'!$B84)*('Diário 4º PA'!$B$4:$B$2000&gt;=G$4)*('Diário 4º PA'!$B$4:$B$2000&lt;=EOMONTH(G$4,0))*('Diário 4º PA'!$F$4:$F$2000)*(IF(Resumo!$Q$5="",1,'Diário 4º PA'!$O$4:$O$2000=Resumo!$Q$5)))</f>
        <v>0</v>
      </c>
      <c r="H84" s="199">
        <f t="array" ref="H84">SUMPRODUCT(('Diário 1º PA'!$E$4:$E$2977='Analítico Cx.'!$B84)*('Diário 1º PA'!$B$4:$B$2977&gt;=H$4)*('Diário 1º PA'!$B$4:$B$2977&lt;=EOMONTH(H$4,0))*('Diário 1º PA'!$F$4:$F$2977)*(IF(Resumo!$Q$5="",1,'Diário 1º PA'!$O$4:$O$2977=Resumo!$Q$5)))
+SUMPRODUCT(('Diário 2º PA'!$E$4:$E$2000='Analítico Cx.'!$B84)*('Diário 2º PA'!$B$4:$B$2000&gt;=H$4)*('Diário 2º PA'!$B$4:$B$2000&lt;=EOMONTH(H$4,0))*('Diário 2º PA'!$F$4:$F$2000)*(IF(Resumo!$Q$5="",1,'Diário 2º PA'!$O$4:$O$2000=Resumo!$Q$5)))
+SUMPRODUCT(('Diário 3º PA'!$E$4:$E$2000='Analítico Cx.'!$B84)*('Diário 3º PA'!$B$4:$B$2000&gt;=H$4)*('Diário 3º PA'!$B$4:$B$2000&lt;=EOMONTH(H$4,0))*('Diário 3º PA'!$F$4:$F$2000)*(IF(Resumo!$Q$5="",1,'Diário 3º PA'!$O$4:$O$2000=Resumo!$Q$5)))
+SUMPRODUCT(('Diário 4º PA'!$E$4:$E$2000='Analítico Cx.'!$B84)*('Diário 4º PA'!$B$4:$B$2000&gt;=H$4)*('Diário 4º PA'!$B$4:$B$2000&lt;=EOMONTH(H$4,0))*('Diário 4º PA'!$F$4:$F$2000)*(IF(Resumo!$Q$5="",1,'Diário 4º PA'!$O$4:$O$2000=Resumo!$Q$5)))</f>
        <v>0</v>
      </c>
      <c r="I84" s="199">
        <f t="array" ref="I84">SUMPRODUCT(('Diário 1º PA'!$E$4:$E$2977='Analítico Cx.'!$B84)*('Diário 1º PA'!$B$4:$B$2977&gt;=I$4)*('Diário 1º PA'!$B$4:$B$2977&lt;=EOMONTH(I$4,0))*('Diário 1º PA'!$F$4:$F$2977)*(IF(Resumo!$Q$5="",1,'Diário 1º PA'!$O$4:$O$2977=Resumo!$Q$5)))
+SUMPRODUCT(('Diário 2º PA'!$E$4:$E$2000='Analítico Cx.'!$B84)*('Diário 2º PA'!$B$4:$B$2000&gt;=I$4)*('Diário 2º PA'!$B$4:$B$2000&lt;=EOMONTH(I$4,0))*('Diário 2º PA'!$F$4:$F$2000)*(IF(Resumo!$Q$5="",1,'Diário 2º PA'!$O$4:$O$2000=Resumo!$Q$5)))
+SUMPRODUCT(('Diário 3º PA'!$E$4:$E$2000='Analítico Cx.'!$B84)*('Diário 3º PA'!$B$4:$B$2000&gt;=I$4)*('Diário 3º PA'!$B$4:$B$2000&lt;=EOMONTH(I$4,0))*('Diário 3º PA'!$F$4:$F$2000)*(IF(Resumo!$Q$5="",1,'Diário 3º PA'!$O$4:$O$2000=Resumo!$Q$5)))
+SUMPRODUCT(('Diário 4º PA'!$E$4:$E$2000='Analítico Cx.'!$B84)*('Diário 4º PA'!$B$4:$B$2000&gt;=I$4)*('Diário 4º PA'!$B$4:$B$2000&lt;=EOMONTH(I$4,0))*('Diário 4º PA'!$F$4:$F$2000)*(IF(Resumo!$Q$5="",1,'Diário 4º PA'!$O$4:$O$2000=Resumo!$Q$5)))</f>
        <v>0</v>
      </c>
      <c r="J84" s="199">
        <f t="array" ref="J84">SUMPRODUCT(('Diário 1º PA'!$E$4:$E$2977='Analítico Cx.'!$B84)*('Diário 1º PA'!$B$4:$B$2977&gt;=J$4)*('Diário 1º PA'!$B$4:$B$2977&lt;=EOMONTH(J$4,0))*('Diário 1º PA'!$F$4:$F$2977)*(IF(Resumo!$Q$5="",1,'Diário 1º PA'!$O$4:$O$2977=Resumo!$Q$5)))
+SUMPRODUCT(('Diário 2º PA'!$E$4:$E$2000='Analítico Cx.'!$B84)*('Diário 2º PA'!$B$4:$B$2000&gt;=J$4)*('Diário 2º PA'!$B$4:$B$2000&lt;=EOMONTH(J$4,0))*('Diário 2º PA'!$F$4:$F$2000)*(IF(Resumo!$Q$5="",1,'Diário 2º PA'!$O$4:$O$2000=Resumo!$Q$5)))
+SUMPRODUCT(('Diário 3º PA'!$E$4:$E$2000='Analítico Cx.'!$B84)*('Diário 3º PA'!$B$4:$B$2000&gt;=J$4)*('Diário 3º PA'!$B$4:$B$2000&lt;=EOMONTH(J$4,0))*('Diário 3º PA'!$F$4:$F$2000)*(IF(Resumo!$Q$5="",1,'Diário 3º PA'!$O$4:$O$2000=Resumo!$Q$5)))
+SUMPRODUCT(('Diário 4º PA'!$E$4:$E$2000='Analítico Cx.'!$B84)*('Diário 4º PA'!$B$4:$B$2000&gt;=J$4)*('Diário 4º PA'!$B$4:$B$2000&lt;=EOMONTH(J$4,0))*('Diário 4º PA'!$F$4:$F$2000)*(IF(Resumo!$Q$5="",1,'Diário 4º PA'!$O$4:$O$2000=Resumo!$Q$5)))</f>
        <v>0</v>
      </c>
      <c r="K84" s="199">
        <f t="array" ref="K84">SUMPRODUCT(('Diário 1º PA'!$E$4:$E$2977='Analítico Cx.'!$B84)*('Diário 1º PA'!$B$4:$B$2977&gt;=K$4)*('Diário 1º PA'!$B$4:$B$2977&lt;=EOMONTH(K$4,0))*('Diário 1º PA'!$F$4:$F$2977)*(IF(Resumo!$Q$5="",1,'Diário 1º PA'!$O$4:$O$2977=Resumo!$Q$5)))
+SUMPRODUCT(('Diário 2º PA'!$E$4:$E$2000='Analítico Cx.'!$B84)*('Diário 2º PA'!$B$4:$B$2000&gt;=K$4)*('Diário 2º PA'!$B$4:$B$2000&lt;=EOMONTH(K$4,0))*('Diário 2º PA'!$F$4:$F$2000)*(IF(Resumo!$Q$5="",1,'Diário 2º PA'!$O$4:$O$2000=Resumo!$Q$5)))
+SUMPRODUCT(('Diário 3º PA'!$E$4:$E$2000='Analítico Cx.'!$B84)*('Diário 3º PA'!$B$4:$B$2000&gt;=K$4)*('Diário 3º PA'!$B$4:$B$2000&lt;=EOMONTH(K$4,0))*('Diário 3º PA'!$F$4:$F$2000)*(IF(Resumo!$Q$5="",1,'Diário 3º PA'!$O$4:$O$2000=Resumo!$Q$5)))
+SUMPRODUCT(('Diário 4º PA'!$E$4:$E$2000='Analítico Cx.'!$B84)*('Diário 4º PA'!$B$4:$B$2000&gt;=K$4)*('Diário 4º PA'!$B$4:$B$2000&lt;=EOMONTH(K$4,0))*('Diário 4º PA'!$F$4:$F$2000)*(IF(Resumo!$Q$5="",1,'Diário 4º PA'!$O$4:$O$2000=Resumo!$Q$5)))</f>
        <v>0</v>
      </c>
      <c r="L84" s="199">
        <f t="array" ref="L84">SUMPRODUCT(('Diário 1º PA'!$E$4:$E$2977='Analítico Cx.'!$B84)*('Diário 1º PA'!$B$4:$B$2977&gt;=L$4)*('Diário 1º PA'!$B$4:$B$2977&lt;=EOMONTH(L$4,0))*('Diário 1º PA'!$F$4:$F$2977)*(IF(Resumo!$Q$5="",1,'Diário 1º PA'!$O$4:$O$2977=Resumo!$Q$5)))
+SUMPRODUCT(('Diário 2º PA'!$E$4:$E$2000='Analítico Cx.'!$B84)*('Diário 2º PA'!$B$4:$B$2000&gt;=L$4)*('Diário 2º PA'!$B$4:$B$2000&lt;=EOMONTH(L$4,0))*('Diário 2º PA'!$F$4:$F$2000)*(IF(Resumo!$Q$5="",1,'Diário 2º PA'!$O$4:$O$2000=Resumo!$Q$5)))
+SUMPRODUCT(('Diário 3º PA'!$E$4:$E$2000='Analítico Cx.'!$B84)*('Diário 3º PA'!$B$4:$B$2000&gt;=L$4)*('Diário 3º PA'!$B$4:$B$2000&lt;=EOMONTH(L$4,0))*('Diário 3º PA'!$F$4:$F$2000)*(IF(Resumo!$Q$5="",1,'Diário 3º PA'!$O$4:$O$2000=Resumo!$Q$5)))
+SUMPRODUCT(('Diário 4º PA'!$E$4:$E$2000='Analítico Cx.'!$B84)*('Diário 4º PA'!$B$4:$B$2000&gt;=L$4)*('Diário 4º PA'!$B$4:$B$2000&lt;=EOMONTH(L$4,0))*('Diário 4º PA'!$F$4:$F$2000)*(IF(Resumo!$Q$5="",1,'Diário 4º PA'!$O$4:$O$2000=Resumo!$Q$5)))</f>
        <v>0</v>
      </c>
      <c r="M84" s="199">
        <f t="array" ref="M84">SUMPRODUCT(('Diário 1º PA'!$E$4:$E$2977='Analítico Cx.'!$B84)*('Diário 1º PA'!$B$4:$B$2977&gt;=M$4)*('Diário 1º PA'!$B$4:$B$2977&lt;=EOMONTH(M$4,0))*('Diário 1º PA'!$F$4:$F$2977)*(IF(Resumo!$Q$5="",1,'Diário 1º PA'!$O$4:$O$2977=Resumo!$Q$5)))
+SUMPRODUCT(('Diário 2º PA'!$E$4:$E$2000='Analítico Cx.'!$B84)*('Diário 2º PA'!$B$4:$B$2000&gt;=M$4)*('Diário 2º PA'!$B$4:$B$2000&lt;=EOMONTH(M$4,0))*('Diário 2º PA'!$F$4:$F$2000)*(IF(Resumo!$Q$5="",1,'Diário 2º PA'!$O$4:$O$2000=Resumo!$Q$5)))
+SUMPRODUCT(('Diário 3º PA'!$E$4:$E$2000='Analítico Cx.'!$B84)*('Diário 3º PA'!$B$4:$B$2000&gt;=M$4)*('Diário 3º PA'!$B$4:$B$2000&lt;=EOMONTH(M$4,0))*('Diário 3º PA'!$F$4:$F$2000)*(IF(Resumo!$Q$5="",1,'Diário 3º PA'!$O$4:$O$2000=Resumo!$Q$5)))
+SUMPRODUCT(('Diário 4º PA'!$E$4:$E$2000='Analítico Cx.'!$B84)*('Diário 4º PA'!$B$4:$B$2000&gt;=M$4)*('Diário 4º PA'!$B$4:$B$2000&lt;=EOMONTH(M$4,0))*('Diário 4º PA'!$F$4:$F$2000)*(IF(Resumo!$Q$5="",1,'Diário 4º PA'!$O$4:$O$2000=Resumo!$Q$5)))</f>
        <v>0</v>
      </c>
      <c r="N84" s="199">
        <f t="array" ref="N84">SUMPRODUCT(('Diário 1º PA'!$E$4:$E$2977='Analítico Cx.'!$B84)*('Diário 1º PA'!$B$4:$B$2977&gt;=N$4)*('Diário 1º PA'!$B$4:$B$2977&lt;=EOMONTH(N$4,0))*('Diário 1º PA'!$F$4:$F$2977)*(IF(Resumo!$Q$5="",1,'Diário 1º PA'!$O$4:$O$2977=Resumo!$Q$5)))
+SUMPRODUCT(('Diário 2º PA'!$E$4:$E$2000='Analítico Cx.'!$B84)*('Diário 2º PA'!$B$4:$B$2000&gt;=N$4)*('Diário 2º PA'!$B$4:$B$2000&lt;=EOMONTH(N$4,0))*('Diário 2º PA'!$F$4:$F$2000)*(IF(Resumo!$Q$5="",1,'Diário 2º PA'!$O$4:$O$2000=Resumo!$Q$5)))
+SUMPRODUCT(('Diário 3º PA'!$E$4:$E$2000='Analítico Cx.'!$B84)*('Diário 3º PA'!$B$4:$B$2000&gt;=N$4)*('Diário 3º PA'!$B$4:$B$2000&lt;=EOMONTH(N$4,0))*('Diário 3º PA'!$F$4:$F$2000)*(IF(Resumo!$Q$5="",1,'Diário 3º PA'!$O$4:$O$2000=Resumo!$Q$5)))
+SUMPRODUCT(('Diário 4º PA'!$E$4:$E$2000='Analítico Cx.'!$B84)*('Diário 4º PA'!$B$4:$B$2000&gt;=N$4)*('Diário 4º PA'!$B$4:$B$2000&lt;=EOMONTH(N$4,0))*('Diário 4º PA'!$F$4:$F$2000)*(IF(Resumo!$Q$5="",1,'Diário 4º PA'!$O$4:$O$2000=Resumo!$Q$5)))</f>
        <v>0</v>
      </c>
      <c r="O84" s="200">
        <f t="shared" si="13"/>
        <v>0</v>
      </c>
      <c r="P84" s="201">
        <f t="shared" si="14"/>
        <v>0</v>
      </c>
      <c r="Q84" s="174"/>
      <c r="R84" s="174"/>
      <c r="S84" s="174"/>
      <c r="T84" s="174"/>
      <c r="U84" s="174"/>
      <c r="V84" s="174"/>
      <c r="W84" s="174"/>
      <c r="X84" s="174"/>
      <c r="Y84" s="174"/>
      <c r="Z84" s="174"/>
    </row>
    <row r="85" spans="1:26" ht="23.25" customHeight="1" x14ac:dyDescent="0.2">
      <c r="A85" s="220" t="s">
        <v>269</v>
      </c>
      <c r="B85" s="84" t="s">
        <v>270</v>
      </c>
      <c r="C85" s="199">
        <f t="array" ref="C85">SUMPRODUCT(('Diário 1º PA'!$E$4:$E$2977='Analítico Cx.'!$B85)*('Diário 1º PA'!$B$4:$B$2977&gt;=C$4)*('Diário 1º PA'!$B$4:$B$2977&lt;=EOMONTH(C$4,0))*('Diário 1º PA'!$F$4:$F$2977)*(IF(Resumo!$Q$5="",1,'Diário 1º PA'!$O$4:$O$2977=Resumo!$Q$5)))
+SUMPRODUCT(('Diário 2º PA'!$E$4:$E$2000='Analítico Cx.'!$B85)*('Diário 2º PA'!$B$4:$B$2000&gt;=C$4)*('Diário 2º PA'!$B$4:$B$2000&lt;=EOMONTH(C$4,0))*('Diário 2º PA'!$F$4:$F$2000)*(IF(Resumo!$Q$5="",1,'Diário 2º PA'!$O$4:$O$2000=Resumo!$Q$5)))
+SUMPRODUCT(('Diário 3º PA'!$E$4:$E$2000='Analítico Cx.'!$B85)*('Diário 3º PA'!$B$4:$B$2000&gt;=C$4)*('Diário 3º PA'!$B$4:$B$2000&lt;=EOMONTH(C$4,0))*('Diário 3º PA'!$F$4:$F$2000)*(IF(Resumo!$Q$5="",1,'Diário 3º PA'!$O$4:$O$2000=Resumo!$Q$5)))
+SUMPRODUCT(('Diário 4º PA'!$E$4:$E$2000='Analítico Cx.'!$B85)*('Diário 4º PA'!$B$4:$B$2000&gt;=C$4)*('Diário 4º PA'!$B$4:$B$2000&lt;=EOMONTH(C$4,0))*('Diário 4º PA'!$F$4:$F$2000)*(IF(Resumo!$Q$5="",1,'Diário 4º PA'!$O$4:$O$2000=Resumo!$Q$5)))</f>
        <v>0</v>
      </c>
      <c r="D85" s="199">
        <f t="array" ref="D85">SUMPRODUCT(('Diário 1º PA'!$E$4:$E$2977='Analítico Cx.'!$B85)*('Diário 1º PA'!$B$4:$B$2977&gt;=D$4)*('Diário 1º PA'!$B$4:$B$2977&lt;=EOMONTH(D$4,0))*('Diário 1º PA'!$F$4:$F$2977)*(IF(Resumo!$Q$5="",1,'Diário 1º PA'!$O$4:$O$2977=Resumo!$Q$5)))
+SUMPRODUCT(('Diário 2º PA'!$E$4:$E$2000='Analítico Cx.'!$B85)*('Diário 2º PA'!$B$4:$B$2000&gt;=D$4)*('Diário 2º PA'!$B$4:$B$2000&lt;=EOMONTH(D$4,0))*('Diário 2º PA'!$F$4:$F$2000)*(IF(Resumo!$Q$5="",1,'Diário 2º PA'!$O$4:$O$2000=Resumo!$Q$5)))
+SUMPRODUCT(('Diário 3º PA'!$E$4:$E$2000='Analítico Cx.'!$B85)*('Diário 3º PA'!$B$4:$B$2000&gt;=D$4)*('Diário 3º PA'!$B$4:$B$2000&lt;=EOMONTH(D$4,0))*('Diário 3º PA'!$F$4:$F$2000)*(IF(Resumo!$Q$5="",1,'Diário 3º PA'!$O$4:$O$2000=Resumo!$Q$5)))
+SUMPRODUCT(('Diário 4º PA'!$E$4:$E$2000='Analítico Cx.'!$B85)*('Diário 4º PA'!$B$4:$B$2000&gt;=D$4)*('Diário 4º PA'!$B$4:$B$2000&lt;=EOMONTH(D$4,0))*('Diário 4º PA'!$F$4:$F$2000)*(IF(Resumo!$Q$5="",1,'Diário 4º PA'!$O$4:$O$2000=Resumo!$Q$5)))</f>
        <v>0</v>
      </c>
      <c r="E85" s="199">
        <f t="array" ref="E85">SUMPRODUCT(('Diário 1º PA'!$E$4:$E$2977='Analítico Cx.'!$B85)*('Diário 1º PA'!$B$4:$B$2977&gt;=E$4)*('Diário 1º PA'!$B$4:$B$2977&lt;=EOMONTH(E$4,0))*('Diário 1º PA'!$F$4:$F$2977)*(IF(Resumo!$Q$5="",1,'Diário 1º PA'!$O$4:$O$2977=Resumo!$Q$5)))
+SUMPRODUCT(('Diário 2º PA'!$E$4:$E$2000='Analítico Cx.'!$B85)*('Diário 2º PA'!$B$4:$B$2000&gt;=E$4)*('Diário 2º PA'!$B$4:$B$2000&lt;=EOMONTH(E$4,0))*('Diário 2º PA'!$F$4:$F$2000)*(IF(Resumo!$Q$5="",1,'Diário 2º PA'!$O$4:$O$2000=Resumo!$Q$5)))
+SUMPRODUCT(('Diário 3º PA'!$E$4:$E$2000='Analítico Cx.'!$B85)*('Diário 3º PA'!$B$4:$B$2000&gt;=E$4)*('Diário 3º PA'!$B$4:$B$2000&lt;=EOMONTH(E$4,0))*('Diário 3º PA'!$F$4:$F$2000)*(IF(Resumo!$Q$5="",1,'Diário 3º PA'!$O$4:$O$2000=Resumo!$Q$5)))
+SUMPRODUCT(('Diário 4º PA'!$E$4:$E$2000='Analítico Cx.'!$B85)*('Diário 4º PA'!$B$4:$B$2000&gt;=E$4)*('Diário 4º PA'!$B$4:$B$2000&lt;=EOMONTH(E$4,0))*('Diário 4º PA'!$F$4:$F$2000)*(IF(Resumo!$Q$5="",1,'Diário 4º PA'!$O$4:$O$2000=Resumo!$Q$5)))</f>
        <v>0</v>
      </c>
      <c r="F85" s="199">
        <f t="array" ref="F85">SUMPRODUCT(('Diário 1º PA'!$E$4:$E$2977='Analítico Cx.'!$B85)*('Diário 1º PA'!$B$4:$B$2977&gt;=F$4)*('Diário 1º PA'!$B$4:$B$2977&lt;=EOMONTH(F$4,0))*('Diário 1º PA'!$F$4:$F$2977)*(IF(Resumo!$Q$5="",1,'Diário 1º PA'!$O$4:$O$2977=Resumo!$Q$5)))
+SUMPRODUCT(('Diário 2º PA'!$E$4:$E$2000='Analítico Cx.'!$B85)*('Diário 2º PA'!$B$4:$B$2000&gt;=F$4)*('Diário 2º PA'!$B$4:$B$2000&lt;=EOMONTH(F$4,0))*('Diário 2º PA'!$F$4:$F$2000)*(IF(Resumo!$Q$5="",1,'Diário 2º PA'!$O$4:$O$2000=Resumo!$Q$5)))
+SUMPRODUCT(('Diário 3º PA'!$E$4:$E$2000='Analítico Cx.'!$B85)*('Diário 3º PA'!$B$4:$B$2000&gt;=F$4)*('Diário 3º PA'!$B$4:$B$2000&lt;=EOMONTH(F$4,0))*('Diário 3º PA'!$F$4:$F$2000)*(IF(Resumo!$Q$5="",1,'Diário 3º PA'!$O$4:$O$2000=Resumo!$Q$5)))
+SUMPRODUCT(('Diário 4º PA'!$E$4:$E$2000='Analítico Cx.'!$B85)*('Diário 4º PA'!$B$4:$B$2000&gt;=F$4)*('Diário 4º PA'!$B$4:$B$2000&lt;=EOMONTH(F$4,0))*('Diário 4º PA'!$F$4:$F$2000)*(IF(Resumo!$Q$5="",1,'Diário 4º PA'!$O$4:$O$2000=Resumo!$Q$5)))</f>
        <v>0</v>
      </c>
      <c r="G85" s="199">
        <f t="array" ref="G85">SUMPRODUCT(('Diário 1º PA'!$E$4:$E$2977='Analítico Cx.'!$B85)*('Diário 1º PA'!$B$4:$B$2977&gt;=G$4)*('Diário 1º PA'!$B$4:$B$2977&lt;=EOMONTH(G$4,0))*('Diário 1º PA'!$F$4:$F$2977)*(IF(Resumo!$Q$5="",1,'Diário 1º PA'!$O$4:$O$2977=Resumo!$Q$5)))
+SUMPRODUCT(('Diário 2º PA'!$E$4:$E$2000='Analítico Cx.'!$B85)*('Diário 2º PA'!$B$4:$B$2000&gt;=G$4)*('Diário 2º PA'!$B$4:$B$2000&lt;=EOMONTH(G$4,0))*('Diário 2º PA'!$F$4:$F$2000)*(IF(Resumo!$Q$5="",1,'Diário 2º PA'!$O$4:$O$2000=Resumo!$Q$5)))
+SUMPRODUCT(('Diário 3º PA'!$E$4:$E$2000='Analítico Cx.'!$B85)*('Diário 3º PA'!$B$4:$B$2000&gt;=G$4)*('Diário 3º PA'!$B$4:$B$2000&lt;=EOMONTH(G$4,0))*('Diário 3º PA'!$F$4:$F$2000)*(IF(Resumo!$Q$5="",1,'Diário 3º PA'!$O$4:$O$2000=Resumo!$Q$5)))
+SUMPRODUCT(('Diário 4º PA'!$E$4:$E$2000='Analítico Cx.'!$B85)*('Diário 4º PA'!$B$4:$B$2000&gt;=G$4)*('Diário 4º PA'!$B$4:$B$2000&lt;=EOMONTH(G$4,0))*('Diário 4º PA'!$F$4:$F$2000)*(IF(Resumo!$Q$5="",1,'Diário 4º PA'!$O$4:$O$2000=Resumo!$Q$5)))</f>
        <v>0</v>
      </c>
      <c r="H85" s="199">
        <f t="array" ref="H85">SUMPRODUCT(('Diário 1º PA'!$E$4:$E$2977='Analítico Cx.'!$B85)*('Diário 1º PA'!$B$4:$B$2977&gt;=H$4)*('Diário 1º PA'!$B$4:$B$2977&lt;=EOMONTH(H$4,0))*('Diário 1º PA'!$F$4:$F$2977)*(IF(Resumo!$Q$5="",1,'Diário 1º PA'!$O$4:$O$2977=Resumo!$Q$5)))
+SUMPRODUCT(('Diário 2º PA'!$E$4:$E$2000='Analítico Cx.'!$B85)*('Diário 2º PA'!$B$4:$B$2000&gt;=H$4)*('Diário 2º PA'!$B$4:$B$2000&lt;=EOMONTH(H$4,0))*('Diário 2º PA'!$F$4:$F$2000)*(IF(Resumo!$Q$5="",1,'Diário 2º PA'!$O$4:$O$2000=Resumo!$Q$5)))
+SUMPRODUCT(('Diário 3º PA'!$E$4:$E$2000='Analítico Cx.'!$B85)*('Diário 3º PA'!$B$4:$B$2000&gt;=H$4)*('Diário 3º PA'!$B$4:$B$2000&lt;=EOMONTH(H$4,0))*('Diário 3º PA'!$F$4:$F$2000)*(IF(Resumo!$Q$5="",1,'Diário 3º PA'!$O$4:$O$2000=Resumo!$Q$5)))
+SUMPRODUCT(('Diário 4º PA'!$E$4:$E$2000='Analítico Cx.'!$B85)*('Diário 4º PA'!$B$4:$B$2000&gt;=H$4)*('Diário 4º PA'!$B$4:$B$2000&lt;=EOMONTH(H$4,0))*('Diário 4º PA'!$F$4:$F$2000)*(IF(Resumo!$Q$5="",1,'Diário 4º PA'!$O$4:$O$2000=Resumo!$Q$5)))</f>
        <v>0</v>
      </c>
      <c r="I85" s="199">
        <f t="array" ref="I85">SUMPRODUCT(('Diário 1º PA'!$E$4:$E$2977='Analítico Cx.'!$B85)*('Diário 1º PA'!$B$4:$B$2977&gt;=I$4)*('Diário 1º PA'!$B$4:$B$2977&lt;=EOMONTH(I$4,0))*('Diário 1º PA'!$F$4:$F$2977)*(IF(Resumo!$Q$5="",1,'Diário 1º PA'!$O$4:$O$2977=Resumo!$Q$5)))
+SUMPRODUCT(('Diário 2º PA'!$E$4:$E$2000='Analítico Cx.'!$B85)*('Diário 2º PA'!$B$4:$B$2000&gt;=I$4)*('Diário 2º PA'!$B$4:$B$2000&lt;=EOMONTH(I$4,0))*('Diário 2º PA'!$F$4:$F$2000)*(IF(Resumo!$Q$5="",1,'Diário 2º PA'!$O$4:$O$2000=Resumo!$Q$5)))
+SUMPRODUCT(('Diário 3º PA'!$E$4:$E$2000='Analítico Cx.'!$B85)*('Diário 3º PA'!$B$4:$B$2000&gt;=I$4)*('Diário 3º PA'!$B$4:$B$2000&lt;=EOMONTH(I$4,0))*('Diário 3º PA'!$F$4:$F$2000)*(IF(Resumo!$Q$5="",1,'Diário 3º PA'!$O$4:$O$2000=Resumo!$Q$5)))
+SUMPRODUCT(('Diário 4º PA'!$E$4:$E$2000='Analítico Cx.'!$B85)*('Diário 4º PA'!$B$4:$B$2000&gt;=I$4)*('Diário 4º PA'!$B$4:$B$2000&lt;=EOMONTH(I$4,0))*('Diário 4º PA'!$F$4:$F$2000)*(IF(Resumo!$Q$5="",1,'Diário 4º PA'!$O$4:$O$2000=Resumo!$Q$5)))</f>
        <v>0</v>
      </c>
      <c r="J85" s="199">
        <f t="array" ref="J85">SUMPRODUCT(('Diário 1º PA'!$E$4:$E$2977='Analítico Cx.'!$B85)*('Diário 1º PA'!$B$4:$B$2977&gt;=J$4)*('Diário 1º PA'!$B$4:$B$2977&lt;=EOMONTH(J$4,0))*('Diário 1º PA'!$F$4:$F$2977)*(IF(Resumo!$Q$5="",1,'Diário 1º PA'!$O$4:$O$2977=Resumo!$Q$5)))
+SUMPRODUCT(('Diário 2º PA'!$E$4:$E$2000='Analítico Cx.'!$B85)*('Diário 2º PA'!$B$4:$B$2000&gt;=J$4)*('Diário 2º PA'!$B$4:$B$2000&lt;=EOMONTH(J$4,0))*('Diário 2º PA'!$F$4:$F$2000)*(IF(Resumo!$Q$5="",1,'Diário 2º PA'!$O$4:$O$2000=Resumo!$Q$5)))
+SUMPRODUCT(('Diário 3º PA'!$E$4:$E$2000='Analítico Cx.'!$B85)*('Diário 3º PA'!$B$4:$B$2000&gt;=J$4)*('Diário 3º PA'!$B$4:$B$2000&lt;=EOMONTH(J$4,0))*('Diário 3º PA'!$F$4:$F$2000)*(IF(Resumo!$Q$5="",1,'Diário 3º PA'!$O$4:$O$2000=Resumo!$Q$5)))
+SUMPRODUCT(('Diário 4º PA'!$E$4:$E$2000='Analítico Cx.'!$B85)*('Diário 4º PA'!$B$4:$B$2000&gt;=J$4)*('Diário 4º PA'!$B$4:$B$2000&lt;=EOMONTH(J$4,0))*('Diário 4º PA'!$F$4:$F$2000)*(IF(Resumo!$Q$5="",1,'Diário 4º PA'!$O$4:$O$2000=Resumo!$Q$5)))</f>
        <v>0</v>
      </c>
      <c r="K85" s="199">
        <f t="array" ref="K85">SUMPRODUCT(('Diário 1º PA'!$E$4:$E$2977='Analítico Cx.'!$B85)*('Diário 1º PA'!$B$4:$B$2977&gt;=K$4)*('Diário 1º PA'!$B$4:$B$2977&lt;=EOMONTH(K$4,0))*('Diário 1º PA'!$F$4:$F$2977)*(IF(Resumo!$Q$5="",1,'Diário 1º PA'!$O$4:$O$2977=Resumo!$Q$5)))
+SUMPRODUCT(('Diário 2º PA'!$E$4:$E$2000='Analítico Cx.'!$B85)*('Diário 2º PA'!$B$4:$B$2000&gt;=K$4)*('Diário 2º PA'!$B$4:$B$2000&lt;=EOMONTH(K$4,0))*('Diário 2º PA'!$F$4:$F$2000)*(IF(Resumo!$Q$5="",1,'Diário 2º PA'!$O$4:$O$2000=Resumo!$Q$5)))
+SUMPRODUCT(('Diário 3º PA'!$E$4:$E$2000='Analítico Cx.'!$B85)*('Diário 3º PA'!$B$4:$B$2000&gt;=K$4)*('Diário 3º PA'!$B$4:$B$2000&lt;=EOMONTH(K$4,0))*('Diário 3º PA'!$F$4:$F$2000)*(IF(Resumo!$Q$5="",1,'Diário 3º PA'!$O$4:$O$2000=Resumo!$Q$5)))
+SUMPRODUCT(('Diário 4º PA'!$E$4:$E$2000='Analítico Cx.'!$B85)*('Diário 4º PA'!$B$4:$B$2000&gt;=K$4)*('Diário 4º PA'!$B$4:$B$2000&lt;=EOMONTH(K$4,0))*('Diário 4º PA'!$F$4:$F$2000)*(IF(Resumo!$Q$5="",1,'Diário 4º PA'!$O$4:$O$2000=Resumo!$Q$5)))</f>
        <v>0</v>
      </c>
      <c r="L85" s="199">
        <f t="array" ref="L85">SUMPRODUCT(('Diário 1º PA'!$E$4:$E$2977='Analítico Cx.'!$B85)*('Diário 1º PA'!$B$4:$B$2977&gt;=L$4)*('Diário 1º PA'!$B$4:$B$2977&lt;=EOMONTH(L$4,0))*('Diário 1º PA'!$F$4:$F$2977)*(IF(Resumo!$Q$5="",1,'Diário 1º PA'!$O$4:$O$2977=Resumo!$Q$5)))
+SUMPRODUCT(('Diário 2º PA'!$E$4:$E$2000='Analítico Cx.'!$B85)*('Diário 2º PA'!$B$4:$B$2000&gt;=L$4)*('Diário 2º PA'!$B$4:$B$2000&lt;=EOMONTH(L$4,0))*('Diário 2º PA'!$F$4:$F$2000)*(IF(Resumo!$Q$5="",1,'Diário 2º PA'!$O$4:$O$2000=Resumo!$Q$5)))
+SUMPRODUCT(('Diário 3º PA'!$E$4:$E$2000='Analítico Cx.'!$B85)*('Diário 3º PA'!$B$4:$B$2000&gt;=L$4)*('Diário 3º PA'!$B$4:$B$2000&lt;=EOMONTH(L$4,0))*('Diário 3º PA'!$F$4:$F$2000)*(IF(Resumo!$Q$5="",1,'Diário 3º PA'!$O$4:$O$2000=Resumo!$Q$5)))
+SUMPRODUCT(('Diário 4º PA'!$E$4:$E$2000='Analítico Cx.'!$B85)*('Diário 4º PA'!$B$4:$B$2000&gt;=L$4)*('Diário 4º PA'!$B$4:$B$2000&lt;=EOMONTH(L$4,0))*('Diário 4º PA'!$F$4:$F$2000)*(IF(Resumo!$Q$5="",1,'Diário 4º PA'!$O$4:$O$2000=Resumo!$Q$5)))</f>
        <v>0</v>
      </c>
      <c r="M85" s="199">
        <f t="array" ref="M85">SUMPRODUCT(('Diário 1º PA'!$E$4:$E$2977='Analítico Cx.'!$B85)*('Diário 1º PA'!$B$4:$B$2977&gt;=M$4)*('Diário 1º PA'!$B$4:$B$2977&lt;=EOMONTH(M$4,0))*('Diário 1º PA'!$F$4:$F$2977)*(IF(Resumo!$Q$5="",1,'Diário 1º PA'!$O$4:$O$2977=Resumo!$Q$5)))
+SUMPRODUCT(('Diário 2º PA'!$E$4:$E$2000='Analítico Cx.'!$B85)*('Diário 2º PA'!$B$4:$B$2000&gt;=M$4)*('Diário 2º PA'!$B$4:$B$2000&lt;=EOMONTH(M$4,0))*('Diário 2º PA'!$F$4:$F$2000)*(IF(Resumo!$Q$5="",1,'Diário 2º PA'!$O$4:$O$2000=Resumo!$Q$5)))
+SUMPRODUCT(('Diário 3º PA'!$E$4:$E$2000='Analítico Cx.'!$B85)*('Diário 3º PA'!$B$4:$B$2000&gt;=M$4)*('Diário 3º PA'!$B$4:$B$2000&lt;=EOMONTH(M$4,0))*('Diário 3º PA'!$F$4:$F$2000)*(IF(Resumo!$Q$5="",1,'Diário 3º PA'!$O$4:$O$2000=Resumo!$Q$5)))
+SUMPRODUCT(('Diário 4º PA'!$E$4:$E$2000='Analítico Cx.'!$B85)*('Diário 4º PA'!$B$4:$B$2000&gt;=M$4)*('Diário 4º PA'!$B$4:$B$2000&lt;=EOMONTH(M$4,0))*('Diário 4º PA'!$F$4:$F$2000)*(IF(Resumo!$Q$5="",1,'Diário 4º PA'!$O$4:$O$2000=Resumo!$Q$5)))</f>
        <v>0</v>
      </c>
      <c r="N85" s="199">
        <f t="array" ref="N85">SUMPRODUCT(('Diário 1º PA'!$E$4:$E$2977='Analítico Cx.'!$B85)*('Diário 1º PA'!$B$4:$B$2977&gt;=N$4)*('Diário 1º PA'!$B$4:$B$2977&lt;=EOMONTH(N$4,0))*('Diário 1º PA'!$F$4:$F$2977)*(IF(Resumo!$Q$5="",1,'Diário 1º PA'!$O$4:$O$2977=Resumo!$Q$5)))
+SUMPRODUCT(('Diário 2º PA'!$E$4:$E$2000='Analítico Cx.'!$B85)*('Diário 2º PA'!$B$4:$B$2000&gt;=N$4)*('Diário 2º PA'!$B$4:$B$2000&lt;=EOMONTH(N$4,0))*('Diário 2º PA'!$F$4:$F$2000)*(IF(Resumo!$Q$5="",1,'Diário 2º PA'!$O$4:$O$2000=Resumo!$Q$5)))
+SUMPRODUCT(('Diário 3º PA'!$E$4:$E$2000='Analítico Cx.'!$B85)*('Diário 3º PA'!$B$4:$B$2000&gt;=N$4)*('Diário 3º PA'!$B$4:$B$2000&lt;=EOMONTH(N$4,0))*('Diário 3º PA'!$F$4:$F$2000)*(IF(Resumo!$Q$5="",1,'Diário 3º PA'!$O$4:$O$2000=Resumo!$Q$5)))
+SUMPRODUCT(('Diário 4º PA'!$E$4:$E$2000='Analítico Cx.'!$B85)*('Diário 4º PA'!$B$4:$B$2000&gt;=N$4)*('Diário 4º PA'!$B$4:$B$2000&lt;=EOMONTH(N$4,0))*('Diário 4º PA'!$F$4:$F$2000)*(IF(Resumo!$Q$5="",1,'Diário 4º PA'!$O$4:$O$2000=Resumo!$Q$5)))</f>
        <v>0</v>
      </c>
      <c r="O85" s="200">
        <f t="shared" si="13"/>
        <v>0</v>
      </c>
      <c r="P85" s="201">
        <f t="shared" si="14"/>
        <v>0</v>
      </c>
      <c r="Q85" s="174"/>
      <c r="R85" s="174"/>
      <c r="S85" s="174"/>
      <c r="T85" s="174"/>
      <c r="U85" s="174"/>
      <c r="V85" s="174"/>
      <c r="W85" s="174"/>
      <c r="X85" s="174"/>
      <c r="Y85" s="174"/>
      <c r="Z85" s="174"/>
    </row>
    <row r="86" spans="1:26" ht="23.25" customHeight="1" x14ac:dyDescent="0.2">
      <c r="A86" s="220" t="s">
        <v>271</v>
      </c>
      <c r="B86" s="84" t="s">
        <v>272</v>
      </c>
      <c r="C86" s="199">
        <f t="array" ref="C86">SUMPRODUCT(('Diário 1º PA'!$E$4:$E$2977='Analítico Cx.'!$B86)*('Diário 1º PA'!$B$4:$B$2977&gt;=C$4)*('Diário 1º PA'!$B$4:$B$2977&lt;=EOMONTH(C$4,0))*('Diário 1º PA'!$F$4:$F$2977)*(IF(Resumo!$Q$5="",1,'Diário 1º PA'!$O$4:$O$2977=Resumo!$Q$5)))
+SUMPRODUCT(('Diário 2º PA'!$E$4:$E$2000='Analítico Cx.'!$B86)*('Diário 2º PA'!$B$4:$B$2000&gt;=C$4)*('Diário 2º PA'!$B$4:$B$2000&lt;=EOMONTH(C$4,0))*('Diário 2º PA'!$F$4:$F$2000)*(IF(Resumo!$Q$5="",1,'Diário 2º PA'!$O$4:$O$2000=Resumo!$Q$5)))
+SUMPRODUCT(('Diário 3º PA'!$E$4:$E$2000='Analítico Cx.'!$B86)*('Diário 3º PA'!$B$4:$B$2000&gt;=C$4)*('Diário 3º PA'!$B$4:$B$2000&lt;=EOMONTH(C$4,0))*('Diário 3º PA'!$F$4:$F$2000)*(IF(Resumo!$Q$5="",1,'Diário 3º PA'!$O$4:$O$2000=Resumo!$Q$5)))
+SUMPRODUCT(('Diário 4º PA'!$E$4:$E$2000='Analítico Cx.'!$B86)*('Diário 4º PA'!$B$4:$B$2000&gt;=C$4)*('Diário 4º PA'!$B$4:$B$2000&lt;=EOMONTH(C$4,0))*('Diário 4º PA'!$F$4:$F$2000)*(IF(Resumo!$Q$5="",1,'Diário 4º PA'!$O$4:$O$2000=Resumo!$Q$5)))</f>
        <v>0</v>
      </c>
      <c r="D86" s="199">
        <f t="array" ref="D86">SUMPRODUCT(('Diário 1º PA'!$E$4:$E$2977='Analítico Cx.'!$B86)*('Diário 1º PA'!$B$4:$B$2977&gt;=D$4)*('Diário 1º PA'!$B$4:$B$2977&lt;=EOMONTH(D$4,0))*('Diário 1º PA'!$F$4:$F$2977)*(IF(Resumo!$Q$5="",1,'Diário 1º PA'!$O$4:$O$2977=Resumo!$Q$5)))
+SUMPRODUCT(('Diário 2º PA'!$E$4:$E$2000='Analítico Cx.'!$B86)*('Diário 2º PA'!$B$4:$B$2000&gt;=D$4)*('Diário 2º PA'!$B$4:$B$2000&lt;=EOMONTH(D$4,0))*('Diário 2º PA'!$F$4:$F$2000)*(IF(Resumo!$Q$5="",1,'Diário 2º PA'!$O$4:$O$2000=Resumo!$Q$5)))
+SUMPRODUCT(('Diário 3º PA'!$E$4:$E$2000='Analítico Cx.'!$B86)*('Diário 3º PA'!$B$4:$B$2000&gt;=D$4)*('Diário 3º PA'!$B$4:$B$2000&lt;=EOMONTH(D$4,0))*('Diário 3º PA'!$F$4:$F$2000)*(IF(Resumo!$Q$5="",1,'Diário 3º PA'!$O$4:$O$2000=Resumo!$Q$5)))
+SUMPRODUCT(('Diário 4º PA'!$E$4:$E$2000='Analítico Cx.'!$B86)*('Diário 4º PA'!$B$4:$B$2000&gt;=D$4)*('Diário 4º PA'!$B$4:$B$2000&lt;=EOMONTH(D$4,0))*('Diário 4º PA'!$F$4:$F$2000)*(IF(Resumo!$Q$5="",1,'Diário 4º PA'!$O$4:$O$2000=Resumo!$Q$5)))</f>
        <v>0</v>
      </c>
      <c r="E86" s="199">
        <f t="array" ref="E86">SUMPRODUCT(('Diário 1º PA'!$E$4:$E$2977='Analítico Cx.'!$B86)*('Diário 1º PA'!$B$4:$B$2977&gt;=E$4)*('Diário 1º PA'!$B$4:$B$2977&lt;=EOMONTH(E$4,0))*('Diário 1º PA'!$F$4:$F$2977)*(IF(Resumo!$Q$5="",1,'Diário 1º PA'!$O$4:$O$2977=Resumo!$Q$5)))
+SUMPRODUCT(('Diário 2º PA'!$E$4:$E$2000='Analítico Cx.'!$B86)*('Diário 2º PA'!$B$4:$B$2000&gt;=E$4)*('Diário 2º PA'!$B$4:$B$2000&lt;=EOMONTH(E$4,0))*('Diário 2º PA'!$F$4:$F$2000)*(IF(Resumo!$Q$5="",1,'Diário 2º PA'!$O$4:$O$2000=Resumo!$Q$5)))
+SUMPRODUCT(('Diário 3º PA'!$E$4:$E$2000='Analítico Cx.'!$B86)*('Diário 3º PA'!$B$4:$B$2000&gt;=E$4)*('Diário 3º PA'!$B$4:$B$2000&lt;=EOMONTH(E$4,0))*('Diário 3º PA'!$F$4:$F$2000)*(IF(Resumo!$Q$5="",1,'Diário 3º PA'!$O$4:$O$2000=Resumo!$Q$5)))
+SUMPRODUCT(('Diário 4º PA'!$E$4:$E$2000='Analítico Cx.'!$B86)*('Diário 4º PA'!$B$4:$B$2000&gt;=E$4)*('Diário 4º PA'!$B$4:$B$2000&lt;=EOMONTH(E$4,0))*('Diário 4º PA'!$F$4:$F$2000)*(IF(Resumo!$Q$5="",1,'Diário 4º PA'!$O$4:$O$2000=Resumo!$Q$5)))</f>
        <v>0</v>
      </c>
      <c r="F86" s="199">
        <f t="array" ref="F86">SUMPRODUCT(('Diário 1º PA'!$E$4:$E$2977='Analítico Cx.'!$B86)*('Diário 1º PA'!$B$4:$B$2977&gt;=F$4)*('Diário 1º PA'!$B$4:$B$2977&lt;=EOMONTH(F$4,0))*('Diário 1º PA'!$F$4:$F$2977)*(IF(Resumo!$Q$5="",1,'Diário 1º PA'!$O$4:$O$2977=Resumo!$Q$5)))
+SUMPRODUCT(('Diário 2º PA'!$E$4:$E$2000='Analítico Cx.'!$B86)*('Diário 2º PA'!$B$4:$B$2000&gt;=F$4)*('Diário 2º PA'!$B$4:$B$2000&lt;=EOMONTH(F$4,0))*('Diário 2º PA'!$F$4:$F$2000)*(IF(Resumo!$Q$5="",1,'Diário 2º PA'!$O$4:$O$2000=Resumo!$Q$5)))
+SUMPRODUCT(('Diário 3º PA'!$E$4:$E$2000='Analítico Cx.'!$B86)*('Diário 3º PA'!$B$4:$B$2000&gt;=F$4)*('Diário 3º PA'!$B$4:$B$2000&lt;=EOMONTH(F$4,0))*('Diário 3º PA'!$F$4:$F$2000)*(IF(Resumo!$Q$5="",1,'Diário 3º PA'!$O$4:$O$2000=Resumo!$Q$5)))
+SUMPRODUCT(('Diário 4º PA'!$E$4:$E$2000='Analítico Cx.'!$B86)*('Diário 4º PA'!$B$4:$B$2000&gt;=F$4)*('Diário 4º PA'!$B$4:$B$2000&lt;=EOMONTH(F$4,0))*('Diário 4º PA'!$F$4:$F$2000)*(IF(Resumo!$Q$5="",1,'Diário 4º PA'!$O$4:$O$2000=Resumo!$Q$5)))</f>
        <v>0</v>
      </c>
      <c r="G86" s="199">
        <f t="array" ref="G86">SUMPRODUCT(('Diário 1º PA'!$E$4:$E$2977='Analítico Cx.'!$B86)*('Diário 1º PA'!$B$4:$B$2977&gt;=G$4)*('Diário 1º PA'!$B$4:$B$2977&lt;=EOMONTH(G$4,0))*('Diário 1º PA'!$F$4:$F$2977)*(IF(Resumo!$Q$5="",1,'Diário 1º PA'!$O$4:$O$2977=Resumo!$Q$5)))
+SUMPRODUCT(('Diário 2º PA'!$E$4:$E$2000='Analítico Cx.'!$B86)*('Diário 2º PA'!$B$4:$B$2000&gt;=G$4)*('Diário 2º PA'!$B$4:$B$2000&lt;=EOMONTH(G$4,0))*('Diário 2º PA'!$F$4:$F$2000)*(IF(Resumo!$Q$5="",1,'Diário 2º PA'!$O$4:$O$2000=Resumo!$Q$5)))
+SUMPRODUCT(('Diário 3º PA'!$E$4:$E$2000='Analítico Cx.'!$B86)*('Diário 3º PA'!$B$4:$B$2000&gt;=G$4)*('Diário 3º PA'!$B$4:$B$2000&lt;=EOMONTH(G$4,0))*('Diário 3º PA'!$F$4:$F$2000)*(IF(Resumo!$Q$5="",1,'Diário 3º PA'!$O$4:$O$2000=Resumo!$Q$5)))
+SUMPRODUCT(('Diário 4º PA'!$E$4:$E$2000='Analítico Cx.'!$B86)*('Diário 4º PA'!$B$4:$B$2000&gt;=G$4)*('Diário 4º PA'!$B$4:$B$2000&lt;=EOMONTH(G$4,0))*('Diário 4º PA'!$F$4:$F$2000)*(IF(Resumo!$Q$5="",1,'Diário 4º PA'!$O$4:$O$2000=Resumo!$Q$5)))</f>
        <v>0</v>
      </c>
      <c r="H86" s="199">
        <f t="array" ref="H86">SUMPRODUCT(('Diário 1º PA'!$E$4:$E$2977='Analítico Cx.'!$B86)*('Diário 1º PA'!$B$4:$B$2977&gt;=H$4)*('Diário 1º PA'!$B$4:$B$2977&lt;=EOMONTH(H$4,0))*('Diário 1º PA'!$F$4:$F$2977)*(IF(Resumo!$Q$5="",1,'Diário 1º PA'!$O$4:$O$2977=Resumo!$Q$5)))
+SUMPRODUCT(('Diário 2º PA'!$E$4:$E$2000='Analítico Cx.'!$B86)*('Diário 2º PA'!$B$4:$B$2000&gt;=H$4)*('Diário 2º PA'!$B$4:$B$2000&lt;=EOMONTH(H$4,0))*('Diário 2º PA'!$F$4:$F$2000)*(IF(Resumo!$Q$5="",1,'Diário 2º PA'!$O$4:$O$2000=Resumo!$Q$5)))
+SUMPRODUCT(('Diário 3º PA'!$E$4:$E$2000='Analítico Cx.'!$B86)*('Diário 3º PA'!$B$4:$B$2000&gt;=H$4)*('Diário 3º PA'!$B$4:$B$2000&lt;=EOMONTH(H$4,0))*('Diário 3º PA'!$F$4:$F$2000)*(IF(Resumo!$Q$5="",1,'Diário 3º PA'!$O$4:$O$2000=Resumo!$Q$5)))
+SUMPRODUCT(('Diário 4º PA'!$E$4:$E$2000='Analítico Cx.'!$B86)*('Diário 4º PA'!$B$4:$B$2000&gt;=H$4)*('Diário 4º PA'!$B$4:$B$2000&lt;=EOMONTH(H$4,0))*('Diário 4º PA'!$F$4:$F$2000)*(IF(Resumo!$Q$5="",1,'Diário 4º PA'!$O$4:$O$2000=Resumo!$Q$5)))</f>
        <v>0</v>
      </c>
      <c r="I86" s="199">
        <f t="array" ref="I86">SUMPRODUCT(('Diário 1º PA'!$E$4:$E$2977='Analítico Cx.'!$B86)*('Diário 1º PA'!$B$4:$B$2977&gt;=I$4)*('Diário 1º PA'!$B$4:$B$2977&lt;=EOMONTH(I$4,0))*('Diário 1º PA'!$F$4:$F$2977)*(IF(Resumo!$Q$5="",1,'Diário 1º PA'!$O$4:$O$2977=Resumo!$Q$5)))
+SUMPRODUCT(('Diário 2º PA'!$E$4:$E$2000='Analítico Cx.'!$B86)*('Diário 2º PA'!$B$4:$B$2000&gt;=I$4)*('Diário 2º PA'!$B$4:$B$2000&lt;=EOMONTH(I$4,0))*('Diário 2º PA'!$F$4:$F$2000)*(IF(Resumo!$Q$5="",1,'Diário 2º PA'!$O$4:$O$2000=Resumo!$Q$5)))
+SUMPRODUCT(('Diário 3º PA'!$E$4:$E$2000='Analítico Cx.'!$B86)*('Diário 3º PA'!$B$4:$B$2000&gt;=I$4)*('Diário 3º PA'!$B$4:$B$2000&lt;=EOMONTH(I$4,0))*('Diário 3º PA'!$F$4:$F$2000)*(IF(Resumo!$Q$5="",1,'Diário 3º PA'!$O$4:$O$2000=Resumo!$Q$5)))
+SUMPRODUCT(('Diário 4º PA'!$E$4:$E$2000='Analítico Cx.'!$B86)*('Diário 4º PA'!$B$4:$B$2000&gt;=I$4)*('Diário 4º PA'!$B$4:$B$2000&lt;=EOMONTH(I$4,0))*('Diário 4º PA'!$F$4:$F$2000)*(IF(Resumo!$Q$5="",1,'Diário 4º PA'!$O$4:$O$2000=Resumo!$Q$5)))</f>
        <v>0</v>
      </c>
      <c r="J86" s="199">
        <f t="array" ref="J86">SUMPRODUCT(('Diário 1º PA'!$E$4:$E$2977='Analítico Cx.'!$B86)*('Diário 1º PA'!$B$4:$B$2977&gt;=J$4)*('Diário 1º PA'!$B$4:$B$2977&lt;=EOMONTH(J$4,0))*('Diário 1º PA'!$F$4:$F$2977)*(IF(Resumo!$Q$5="",1,'Diário 1º PA'!$O$4:$O$2977=Resumo!$Q$5)))
+SUMPRODUCT(('Diário 2º PA'!$E$4:$E$2000='Analítico Cx.'!$B86)*('Diário 2º PA'!$B$4:$B$2000&gt;=J$4)*('Diário 2º PA'!$B$4:$B$2000&lt;=EOMONTH(J$4,0))*('Diário 2º PA'!$F$4:$F$2000)*(IF(Resumo!$Q$5="",1,'Diário 2º PA'!$O$4:$O$2000=Resumo!$Q$5)))
+SUMPRODUCT(('Diário 3º PA'!$E$4:$E$2000='Analítico Cx.'!$B86)*('Diário 3º PA'!$B$4:$B$2000&gt;=J$4)*('Diário 3º PA'!$B$4:$B$2000&lt;=EOMONTH(J$4,0))*('Diário 3º PA'!$F$4:$F$2000)*(IF(Resumo!$Q$5="",1,'Diário 3º PA'!$O$4:$O$2000=Resumo!$Q$5)))
+SUMPRODUCT(('Diário 4º PA'!$E$4:$E$2000='Analítico Cx.'!$B86)*('Diário 4º PA'!$B$4:$B$2000&gt;=J$4)*('Diário 4º PA'!$B$4:$B$2000&lt;=EOMONTH(J$4,0))*('Diário 4º PA'!$F$4:$F$2000)*(IF(Resumo!$Q$5="",1,'Diário 4º PA'!$O$4:$O$2000=Resumo!$Q$5)))</f>
        <v>0</v>
      </c>
      <c r="K86" s="199">
        <f t="array" ref="K86">SUMPRODUCT(('Diário 1º PA'!$E$4:$E$2977='Analítico Cx.'!$B86)*('Diário 1º PA'!$B$4:$B$2977&gt;=K$4)*('Diário 1º PA'!$B$4:$B$2977&lt;=EOMONTH(K$4,0))*('Diário 1º PA'!$F$4:$F$2977)*(IF(Resumo!$Q$5="",1,'Diário 1º PA'!$O$4:$O$2977=Resumo!$Q$5)))
+SUMPRODUCT(('Diário 2º PA'!$E$4:$E$2000='Analítico Cx.'!$B86)*('Diário 2º PA'!$B$4:$B$2000&gt;=K$4)*('Diário 2º PA'!$B$4:$B$2000&lt;=EOMONTH(K$4,0))*('Diário 2º PA'!$F$4:$F$2000)*(IF(Resumo!$Q$5="",1,'Diário 2º PA'!$O$4:$O$2000=Resumo!$Q$5)))
+SUMPRODUCT(('Diário 3º PA'!$E$4:$E$2000='Analítico Cx.'!$B86)*('Diário 3º PA'!$B$4:$B$2000&gt;=K$4)*('Diário 3º PA'!$B$4:$B$2000&lt;=EOMONTH(K$4,0))*('Diário 3º PA'!$F$4:$F$2000)*(IF(Resumo!$Q$5="",1,'Diário 3º PA'!$O$4:$O$2000=Resumo!$Q$5)))
+SUMPRODUCT(('Diário 4º PA'!$E$4:$E$2000='Analítico Cx.'!$B86)*('Diário 4º PA'!$B$4:$B$2000&gt;=K$4)*('Diário 4º PA'!$B$4:$B$2000&lt;=EOMONTH(K$4,0))*('Diário 4º PA'!$F$4:$F$2000)*(IF(Resumo!$Q$5="",1,'Diário 4º PA'!$O$4:$O$2000=Resumo!$Q$5)))</f>
        <v>0</v>
      </c>
      <c r="L86" s="199">
        <f t="array" ref="L86">SUMPRODUCT(('Diário 1º PA'!$E$4:$E$2977='Analítico Cx.'!$B86)*('Diário 1º PA'!$B$4:$B$2977&gt;=L$4)*('Diário 1º PA'!$B$4:$B$2977&lt;=EOMONTH(L$4,0))*('Diário 1º PA'!$F$4:$F$2977)*(IF(Resumo!$Q$5="",1,'Diário 1º PA'!$O$4:$O$2977=Resumo!$Q$5)))
+SUMPRODUCT(('Diário 2º PA'!$E$4:$E$2000='Analítico Cx.'!$B86)*('Diário 2º PA'!$B$4:$B$2000&gt;=L$4)*('Diário 2º PA'!$B$4:$B$2000&lt;=EOMONTH(L$4,0))*('Diário 2º PA'!$F$4:$F$2000)*(IF(Resumo!$Q$5="",1,'Diário 2º PA'!$O$4:$O$2000=Resumo!$Q$5)))
+SUMPRODUCT(('Diário 3º PA'!$E$4:$E$2000='Analítico Cx.'!$B86)*('Diário 3º PA'!$B$4:$B$2000&gt;=L$4)*('Diário 3º PA'!$B$4:$B$2000&lt;=EOMONTH(L$4,0))*('Diário 3º PA'!$F$4:$F$2000)*(IF(Resumo!$Q$5="",1,'Diário 3º PA'!$O$4:$O$2000=Resumo!$Q$5)))
+SUMPRODUCT(('Diário 4º PA'!$E$4:$E$2000='Analítico Cx.'!$B86)*('Diário 4º PA'!$B$4:$B$2000&gt;=L$4)*('Diário 4º PA'!$B$4:$B$2000&lt;=EOMONTH(L$4,0))*('Diário 4º PA'!$F$4:$F$2000)*(IF(Resumo!$Q$5="",1,'Diário 4º PA'!$O$4:$O$2000=Resumo!$Q$5)))</f>
        <v>0</v>
      </c>
      <c r="M86" s="199">
        <f t="array" ref="M86">SUMPRODUCT(('Diário 1º PA'!$E$4:$E$2977='Analítico Cx.'!$B86)*('Diário 1º PA'!$B$4:$B$2977&gt;=M$4)*('Diário 1º PA'!$B$4:$B$2977&lt;=EOMONTH(M$4,0))*('Diário 1º PA'!$F$4:$F$2977)*(IF(Resumo!$Q$5="",1,'Diário 1º PA'!$O$4:$O$2977=Resumo!$Q$5)))
+SUMPRODUCT(('Diário 2º PA'!$E$4:$E$2000='Analítico Cx.'!$B86)*('Diário 2º PA'!$B$4:$B$2000&gt;=M$4)*('Diário 2º PA'!$B$4:$B$2000&lt;=EOMONTH(M$4,0))*('Diário 2º PA'!$F$4:$F$2000)*(IF(Resumo!$Q$5="",1,'Diário 2º PA'!$O$4:$O$2000=Resumo!$Q$5)))
+SUMPRODUCT(('Diário 3º PA'!$E$4:$E$2000='Analítico Cx.'!$B86)*('Diário 3º PA'!$B$4:$B$2000&gt;=M$4)*('Diário 3º PA'!$B$4:$B$2000&lt;=EOMONTH(M$4,0))*('Diário 3º PA'!$F$4:$F$2000)*(IF(Resumo!$Q$5="",1,'Diário 3º PA'!$O$4:$O$2000=Resumo!$Q$5)))
+SUMPRODUCT(('Diário 4º PA'!$E$4:$E$2000='Analítico Cx.'!$B86)*('Diário 4º PA'!$B$4:$B$2000&gt;=M$4)*('Diário 4º PA'!$B$4:$B$2000&lt;=EOMONTH(M$4,0))*('Diário 4º PA'!$F$4:$F$2000)*(IF(Resumo!$Q$5="",1,'Diário 4º PA'!$O$4:$O$2000=Resumo!$Q$5)))</f>
        <v>0</v>
      </c>
      <c r="N86" s="199">
        <f t="array" ref="N86">SUMPRODUCT(('Diário 1º PA'!$E$4:$E$2977='Analítico Cx.'!$B86)*('Diário 1º PA'!$B$4:$B$2977&gt;=N$4)*('Diário 1º PA'!$B$4:$B$2977&lt;=EOMONTH(N$4,0))*('Diário 1º PA'!$F$4:$F$2977)*(IF(Resumo!$Q$5="",1,'Diário 1º PA'!$O$4:$O$2977=Resumo!$Q$5)))
+SUMPRODUCT(('Diário 2º PA'!$E$4:$E$2000='Analítico Cx.'!$B86)*('Diário 2º PA'!$B$4:$B$2000&gt;=N$4)*('Diário 2º PA'!$B$4:$B$2000&lt;=EOMONTH(N$4,0))*('Diário 2º PA'!$F$4:$F$2000)*(IF(Resumo!$Q$5="",1,'Diário 2º PA'!$O$4:$O$2000=Resumo!$Q$5)))
+SUMPRODUCT(('Diário 3º PA'!$E$4:$E$2000='Analítico Cx.'!$B86)*('Diário 3º PA'!$B$4:$B$2000&gt;=N$4)*('Diário 3º PA'!$B$4:$B$2000&lt;=EOMONTH(N$4,0))*('Diário 3º PA'!$F$4:$F$2000)*(IF(Resumo!$Q$5="",1,'Diário 3º PA'!$O$4:$O$2000=Resumo!$Q$5)))
+SUMPRODUCT(('Diário 4º PA'!$E$4:$E$2000='Analítico Cx.'!$B86)*('Diário 4º PA'!$B$4:$B$2000&gt;=N$4)*('Diário 4º PA'!$B$4:$B$2000&lt;=EOMONTH(N$4,0))*('Diário 4º PA'!$F$4:$F$2000)*(IF(Resumo!$Q$5="",1,'Diário 4º PA'!$O$4:$O$2000=Resumo!$Q$5)))</f>
        <v>0</v>
      </c>
      <c r="O86" s="200">
        <f t="shared" si="13"/>
        <v>0</v>
      </c>
      <c r="P86" s="201">
        <f t="shared" si="14"/>
        <v>0</v>
      </c>
      <c r="Q86" s="174"/>
      <c r="R86" s="174"/>
      <c r="S86" s="174"/>
      <c r="T86" s="174"/>
      <c r="U86" s="174"/>
      <c r="V86" s="174"/>
      <c r="W86" s="174"/>
      <c r="X86" s="174"/>
      <c r="Y86" s="174"/>
      <c r="Z86" s="174"/>
    </row>
    <row r="87" spans="1:26" ht="23.25" customHeight="1" x14ac:dyDescent="0.2">
      <c r="A87" s="220" t="s">
        <v>273</v>
      </c>
      <c r="B87" s="84" t="s">
        <v>274</v>
      </c>
      <c r="C87" s="199">
        <f t="array" ref="C87">SUMPRODUCT(('Diário 1º PA'!$E$4:$E$2977='Analítico Cx.'!$B87)*('Diário 1º PA'!$B$4:$B$2977&gt;=C$4)*('Diário 1º PA'!$B$4:$B$2977&lt;=EOMONTH(C$4,0))*('Diário 1º PA'!$F$4:$F$2977)*(IF(Resumo!$Q$5="",1,'Diário 1º PA'!$O$4:$O$2977=Resumo!$Q$5)))
+SUMPRODUCT(('Diário 2º PA'!$E$4:$E$2000='Analítico Cx.'!$B87)*('Diário 2º PA'!$B$4:$B$2000&gt;=C$4)*('Diário 2º PA'!$B$4:$B$2000&lt;=EOMONTH(C$4,0))*('Diário 2º PA'!$F$4:$F$2000)*(IF(Resumo!$Q$5="",1,'Diário 2º PA'!$O$4:$O$2000=Resumo!$Q$5)))
+SUMPRODUCT(('Diário 3º PA'!$E$4:$E$2000='Analítico Cx.'!$B87)*('Diário 3º PA'!$B$4:$B$2000&gt;=C$4)*('Diário 3º PA'!$B$4:$B$2000&lt;=EOMONTH(C$4,0))*('Diário 3º PA'!$F$4:$F$2000)*(IF(Resumo!$Q$5="",1,'Diário 3º PA'!$O$4:$O$2000=Resumo!$Q$5)))
+SUMPRODUCT(('Diário 4º PA'!$E$4:$E$2000='Analítico Cx.'!$B87)*('Diário 4º PA'!$B$4:$B$2000&gt;=C$4)*('Diário 4º PA'!$B$4:$B$2000&lt;=EOMONTH(C$4,0))*('Diário 4º PA'!$F$4:$F$2000)*(IF(Resumo!$Q$5="",1,'Diário 4º PA'!$O$4:$O$2000=Resumo!$Q$5)))</f>
        <v>115006.89999999997</v>
      </c>
      <c r="D87" s="199">
        <f t="array" ref="D87">SUMPRODUCT(('Diário 1º PA'!$E$4:$E$2977='Analítico Cx.'!$B87)*('Diário 1º PA'!$B$4:$B$2977&gt;=D$4)*('Diário 1º PA'!$B$4:$B$2977&lt;=EOMONTH(D$4,0))*('Diário 1º PA'!$F$4:$F$2977)*(IF(Resumo!$Q$5="",1,'Diário 1º PA'!$O$4:$O$2977=Resumo!$Q$5)))
+SUMPRODUCT(('Diário 2º PA'!$E$4:$E$2000='Analítico Cx.'!$B87)*('Diário 2º PA'!$B$4:$B$2000&gt;=D$4)*('Diário 2º PA'!$B$4:$B$2000&lt;=EOMONTH(D$4,0))*('Diário 2º PA'!$F$4:$F$2000)*(IF(Resumo!$Q$5="",1,'Diário 2º PA'!$O$4:$O$2000=Resumo!$Q$5)))
+SUMPRODUCT(('Diário 3º PA'!$E$4:$E$2000='Analítico Cx.'!$B87)*('Diário 3º PA'!$B$4:$B$2000&gt;=D$4)*('Diário 3º PA'!$B$4:$B$2000&lt;=EOMONTH(D$4,0))*('Diário 3º PA'!$F$4:$F$2000)*(IF(Resumo!$Q$5="",1,'Diário 3º PA'!$O$4:$O$2000=Resumo!$Q$5)))
+SUMPRODUCT(('Diário 4º PA'!$E$4:$E$2000='Analítico Cx.'!$B87)*('Diário 4º PA'!$B$4:$B$2000&gt;=D$4)*('Diário 4º PA'!$B$4:$B$2000&lt;=EOMONTH(D$4,0))*('Diário 4º PA'!$F$4:$F$2000)*(IF(Resumo!$Q$5="",1,'Diário 4º PA'!$O$4:$O$2000=Resumo!$Q$5)))</f>
        <v>57514.760000000009</v>
      </c>
      <c r="E87" s="199">
        <f t="array" ref="E87">SUMPRODUCT(('Diário 1º PA'!$E$4:$E$2977='Analítico Cx.'!$B87)*('Diário 1º PA'!$B$4:$B$2977&gt;=E$4)*('Diário 1º PA'!$B$4:$B$2977&lt;=EOMONTH(E$4,0))*('Diário 1º PA'!$F$4:$F$2977)*(IF(Resumo!$Q$5="",1,'Diário 1º PA'!$O$4:$O$2977=Resumo!$Q$5)))
+SUMPRODUCT(('Diário 2º PA'!$E$4:$E$2000='Analítico Cx.'!$B87)*('Diário 2º PA'!$B$4:$B$2000&gt;=E$4)*('Diário 2º PA'!$B$4:$B$2000&lt;=EOMONTH(E$4,0))*('Diário 2º PA'!$F$4:$F$2000)*(IF(Resumo!$Q$5="",1,'Diário 2º PA'!$O$4:$O$2000=Resumo!$Q$5)))
+SUMPRODUCT(('Diário 3º PA'!$E$4:$E$2000='Analítico Cx.'!$B87)*('Diário 3º PA'!$B$4:$B$2000&gt;=E$4)*('Diário 3º PA'!$B$4:$B$2000&lt;=EOMONTH(E$4,0))*('Diário 3º PA'!$F$4:$F$2000)*(IF(Resumo!$Q$5="",1,'Diário 3º PA'!$O$4:$O$2000=Resumo!$Q$5)))
+SUMPRODUCT(('Diário 4º PA'!$E$4:$E$2000='Analítico Cx.'!$B87)*('Diário 4º PA'!$B$4:$B$2000&gt;=E$4)*('Diário 4º PA'!$B$4:$B$2000&lt;=EOMONTH(E$4,0))*('Diário 4º PA'!$F$4:$F$2000)*(IF(Resumo!$Q$5="",1,'Diário 4º PA'!$O$4:$O$2000=Resumo!$Q$5)))</f>
        <v>43651.93</v>
      </c>
      <c r="F87" s="199">
        <f t="array" ref="F87">SUMPRODUCT(('Diário 1º PA'!$E$4:$E$2977='Analítico Cx.'!$B87)*('Diário 1º PA'!$B$4:$B$2977&gt;=F$4)*('Diário 1º PA'!$B$4:$B$2977&lt;=EOMONTH(F$4,0))*('Diário 1º PA'!$F$4:$F$2977)*(IF(Resumo!$Q$5="",1,'Diário 1º PA'!$O$4:$O$2977=Resumo!$Q$5)))
+SUMPRODUCT(('Diário 2º PA'!$E$4:$E$2000='Analítico Cx.'!$B87)*('Diário 2º PA'!$B$4:$B$2000&gt;=F$4)*('Diário 2º PA'!$B$4:$B$2000&lt;=EOMONTH(F$4,0))*('Diário 2º PA'!$F$4:$F$2000)*(IF(Resumo!$Q$5="",1,'Diário 2º PA'!$O$4:$O$2000=Resumo!$Q$5)))
+SUMPRODUCT(('Diário 3º PA'!$E$4:$E$2000='Analítico Cx.'!$B87)*('Diário 3º PA'!$B$4:$B$2000&gt;=F$4)*('Diário 3º PA'!$B$4:$B$2000&lt;=EOMONTH(F$4,0))*('Diário 3º PA'!$F$4:$F$2000)*(IF(Resumo!$Q$5="",1,'Diário 3º PA'!$O$4:$O$2000=Resumo!$Q$5)))
+SUMPRODUCT(('Diário 4º PA'!$E$4:$E$2000='Analítico Cx.'!$B87)*('Diário 4º PA'!$B$4:$B$2000&gt;=F$4)*('Diário 4º PA'!$B$4:$B$2000&lt;=EOMONTH(F$4,0))*('Diário 4º PA'!$F$4:$F$2000)*(IF(Resumo!$Q$5="",1,'Diário 4º PA'!$O$4:$O$2000=Resumo!$Q$5)))</f>
        <v>0</v>
      </c>
      <c r="G87" s="199">
        <f t="array" ref="G87">SUMPRODUCT(('Diário 1º PA'!$E$4:$E$2977='Analítico Cx.'!$B87)*('Diário 1º PA'!$B$4:$B$2977&gt;=G$4)*('Diário 1º PA'!$B$4:$B$2977&lt;=EOMONTH(G$4,0))*('Diário 1º PA'!$F$4:$F$2977)*(IF(Resumo!$Q$5="",1,'Diário 1º PA'!$O$4:$O$2977=Resumo!$Q$5)))
+SUMPRODUCT(('Diário 2º PA'!$E$4:$E$2000='Analítico Cx.'!$B87)*('Diário 2º PA'!$B$4:$B$2000&gt;=G$4)*('Diário 2º PA'!$B$4:$B$2000&lt;=EOMONTH(G$4,0))*('Diário 2º PA'!$F$4:$F$2000)*(IF(Resumo!$Q$5="",1,'Diário 2º PA'!$O$4:$O$2000=Resumo!$Q$5)))
+SUMPRODUCT(('Diário 3º PA'!$E$4:$E$2000='Analítico Cx.'!$B87)*('Diário 3º PA'!$B$4:$B$2000&gt;=G$4)*('Diário 3º PA'!$B$4:$B$2000&lt;=EOMONTH(G$4,0))*('Diário 3º PA'!$F$4:$F$2000)*(IF(Resumo!$Q$5="",1,'Diário 3º PA'!$O$4:$O$2000=Resumo!$Q$5)))
+SUMPRODUCT(('Diário 4º PA'!$E$4:$E$2000='Analítico Cx.'!$B87)*('Diário 4º PA'!$B$4:$B$2000&gt;=G$4)*('Diário 4º PA'!$B$4:$B$2000&lt;=EOMONTH(G$4,0))*('Diário 4º PA'!$F$4:$F$2000)*(IF(Resumo!$Q$5="",1,'Diário 4º PA'!$O$4:$O$2000=Resumo!$Q$5)))</f>
        <v>0</v>
      </c>
      <c r="H87" s="199">
        <f t="array" ref="H87">SUMPRODUCT(('Diário 1º PA'!$E$4:$E$2977='Analítico Cx.'!$B87)*('Diário 1º PA'!$B$4:$B$2977&gt;=H$4)*('Diário 1º PA'!$B$4:$B$2977&lt;=EOMONTH(H$4,0))*('Diário 1º PA'!$F$4:$F$2977)*(IF(Resumo!$Q$5="",1,'Diário 1º PA'!$O$4:$O$2977=Resumo!$Q$5)))
+SUMPRODUCT(('Diário 2º PA'!$E$4:$E$2000='Analítico Cx.'!$B87)*('Diário 2º PA'!$B$4:$B$2000&gt;=H$4)*('Diário 2º PA'!$B$4:$B$2000&lt;=EOMONTH(H$4,0))*('Diário 2º PA'!$F$4:$F$2000)*(IF(Resumo!$Q$5="",1,'Diário 2º PA'!$O$4:$O$2000=Resumo!$Q$5)))
+SUMPRODUCT(('Diário 3º PA'!$E$4:$E$2000='Analítico Cx.'!$B87)*('Diário 3º PA'!$B$4:$B$2000&gt;=H$4)*('Diário 3º PA'!$B$4:$B$2000&lt;=EOMONTH(H$4,0))*('Diário 3º PA'!$F$4:$F$2000)*(IF(Resumo!$Q$5="",1,'Diário 3º PA'!$O$4:$O$2000=Resumo!$Q$5)))
+SUMPRODUCT(('Diário 4º PA'!$E$4:$E$2000='Analítico Cx.'!$B87)*('Diário 4º PA'!$B$4:$B$2000&gt;=H$4)*('Diário 4º PA'!$B$4:$B$2000&lt;=EOMONTH(H$4,0))*('Diário 4º PA'!$F$4:$F$2000)*(IF(Resumo!$Q$5="",1,'Diário 4º PA'!$O$4:$O$2000=Resumo!$Q$5)))</f>
        <v>0</v>
      </c>
      <c r="I87" s="199">
        <f t="array" ref="I87">SUMPRODUCT(('Diário 1º PA'!$E$4:$E$2977='Analítico Cx.'!$B87)*('Diário 1º PA'!$B$4:$B$2977&gt;=I$4)*('Diário 1º PA'!$B$4:$B$2977&lt;=EOMONTH(I$4,0))*('Diário 1º PA'!$F$4:$F$2977)*(IF(Resumo!$Q$5="",1,'Diário 1º PA'!$O$4:$O$2977=Resumo!$Q$5)))
+SUMPRODUCT(('Diário 2º PA'!$E$4:$E$2000='Analítico Cx.'!$B87)*('Diário 2º PA'!$B$4:$B$2000&gt;=I$4)*('Diário 2º PA'!$B$4:$B$2000&lt;=EOMONTH(I$4,0))*('Diário 2º PA'!$F$4:$F$2000)*(IF(Resumo!$Q$5="",1,'Diário 2º PA'!$O$4:$O$2000=Resumo!$Q$5)))
+SUMPRODUCT(('Diário 3º PA'!$E$4:$E$2000='Analítico Cx.'!$B87)*('Diário 3º PA'!$B$4:$B$2000&gt;=I$4)*('Diário 3º PA'!$B$4:$B$2000&lt;=EOMONTH(I$4,0))*('Diário 3º PA'!$F$4:$F$2000)*(IF(Resumo!$Q$5="",1,'Diário 3º PA'!$O$4:$O$2000=Resumo!$Q$5)))
+SUMPRODUCT(('Diário 4º PA'!$E$4:$E$2000='Analítico Cx.'!$B87)*('Diário 4º PA'!$B$4:$B$2000&gt;=I$4)*('Diário 4º PA'!$B$4:$B$2000&lt;=EOMONTH(I$4,0))*('Diário 4º PA'!$F$4:$F$2000)*(IF(Resumo!$Q$5="",1,'Diário 4º PA'!$O$4:$O$2000=Resumo!$Q$5)))</f>
        <v>0</v>
      </c>
      <c r="J87" s="199">
        <f t="array" ref="J87">SUMPRODUCT(('Diário 1º PA'!$E$4:$E$2977='Analítico Cx.'!$B87)*('Diário 1º PA'!$B$4:$B$2977&gt;=J$4)*('Diário 1º PA'!$B$4:$B$2977&lt;=EOMONTH(J$4,0))*('Diário 1º PA'!$F$4:$F$2977)*(IF(Resumo!$Q$5="",1,'Diário 1º PA'!$O$4:$O$2977=Resumo!$Q$5)))
+SUMPRODUCT(('Diário 2º PA'!$E$4:$E$2000='Analítico Cx.'!$B87)*('Diário 2º PA'!$B$4:$B$2000&gt;=J$4)*('Diário 2º PA'!$B$4:$B$2000&lt;=EOMONTH(J$4,0))*('Diário 2º PA'!$F$4:$F$2000)*(IF(Resumo!$Q$5="",1,'Diário 2º PA'!$O$4:$O$2000=Resumo!$Q$5)))
+SUMPRODUCT(('Diário 3º PA'!$E$4:$E$2000='Analítico Cx.'!$B87)*('Diário 3º PA'!$B$4:$B$2000&gt;=J$4)*('Diário 3º PA'!$B$4:$B$2000&lt;=EOMONTH(J$4,0))*('Diário 3º PA'!$F$4:$F$2000)*(IF(Resumo!$Q$5="",1,'Diário 3º PA'!$O$4:$O$2000=Resumo!$Q$5)))
+SUMPRODUCT(('Diário 4º PA'!$E$4:$E$2000='Analítico Cx.'!$B87)*('Diário 4º PA'!$B$4:$B$2000&gt;=J$4)*('Diário 4º PA'!$B$4:$B$2000&lt;=EOMONTH(J$4,0))*('Diário 4º PA'!$F$4:$F$2000)*(IF(Resumo!$Q$5="",1,'Diário 4º PA'!$O$4:$O$2000=Resumo!$Q$5)))</f>
        <v>0</v>
      </c>
      <c r="K87" s="199">
        <f t="array" ref="K87">SUMPRODUCT(('Diário 1º PA'!$E$4:$E$2977='Analítico Cx.'!$B87)*('Diário 1º PA'!$B$4:$B$2977&gt;=K$4)*('Diário 1º PA'!$B$4:$B$2977&lt;=EOMONTH(K$4,0))*('Diário 1º PA'!$F$4:$F$2977)*(IF(Resumo!$Q$5="",1,'Diário 1º PA'!$O$4:$O$2977=Resumo!$Q$5)))
+SUMPRODUCT(('Diário 2º PA'!$E$4:$E$2000='Analítico Cx.'!$B87)*('Diário 2º PA'!$B$4:$B$2000&gt;=K$4)*('Diário 2º PA'!$B$4:$B$2000&lt;=EOMONTH(K$4,0))*('Diário 2º PA'!$F$4:$F$2000)*(IF(Resumo!$Q$5="",1,'Diário 2º PA'!$O$4:$O$2000=Resumo!$Q$5)))
+SUMPRODUCT(('Diário 3º PA'!$E$4:$E$2000='Analítico Cx.'!$B87)*('Diário 3º PA'!$B$4:$B$2000&gt;=K$4)*('Diário 3º PA'!$B$4:$B$2000&lt;=EOMONTH(K$4,0))*('Diário 3º PA'!$F$4:$F$2000)*(IF(Resumo!$Q$5="",1,'Diário 3º PA'!$O$4:$O$2000=Resumo!$Q$5)))
+SUMPRODUCT(('Diário 4º PA'!$E$4:$E$2000='Analítico Cx.'!$B87)*('Diário 4º PA'!$B$4:$B$2000&gt;=K$4)*('Diário 4º PA'!$B$4:$B$2000&lt;=EOMONTH(K$4,0))*('Diário 4º PA'!$F$4:$F$2000)*(IF(Resumo!$Q$5="",1,'Diário 4º PA'!$O$4:$O$2000=Resumo!$Q$5)))</f>
        <v>0</v>
      </c>
      <c r="L87" s="199">
        <f t="array" ref="L87">SUMPRODUCT(('Diário 1º PA'!$E$4:$E$2977='Analítico Cx.'!$B87)*('Diário 1º PA'!$B$4:$B$2977&gt;=L$4)*('Diário 1º PA'!$B$4:$B$2977&lt;=EOMONTH(L$4,0))*('Diário 1º PA'!$F$4:$F$2977)*(IF(Resumo!$Q$5="",1,'Diário 1º PA'!$O$4:$O$2977=Resumo!$Q$5)))
+SUMPRODUCT(('Diário 2º PA'!$E$4:$E$2000='Analítico Cx.'!$B87)*('Diário 2º PA'!$B$4:$B$2000&gt;=L$4)*('Diário 2º PA'!$B$4:$B$2000&lt;=EOMONTH(L$4,0))*('Diário 2º PA'!$F$4:$F$2000)*(IF(Resumo!$Q$5="",1,'Diário 2º PA'!$O$4:$O$2000=Resumo!$Q$5)))
+SUMPRODUCT(('Diário 3º PA'!$E$4:$E$2000='Analítico Cx.'!$B87)*('Diário 3º PA'!$B$4:$B$2000&gt;=L$4)*('Diário 3º PA'!$B$4:$B$2000&lt;=EOMONTH(L$4,0))*('Diário 3º PA'!$F$4:$F$2000)*(IF(Resumo!$Q$5="",1,'Diário 3º PA'!$O$4:$O$2000=Resumo!$Q$5)))
+SUMPRODUCT(('Diário 4º PA'!$E$4:$E$2000='Analítico Cx.'!$B87)*('Diário 4º PA'!$B$4:$B$2000&gt;=L$4)*('Diário 4º PA'!$B$4:$B$2000&lt;=EOMONTH(L$4,0))*('Diário 4º PA'!$F$4:$F$2000)*(IF(Resumo!$Q$5="",1,'Diário 4º PA'!$O$4:$O$2000=Resumo!$Q$5)))</f>
        <v>0</v>
      </c>
      <c r="M87" s="199">
        <f t="array" ref="M87">SUMPRODUCT(('Diário 1º PA'!$E$4:$E$2977='Analítico Cx.'!$B87)*('Diário 1º PA'!$B$4:$B$2977&gt;=M$4)*('Diário 1º PA'!$B$4:$B$2977&lt;=EOMONTH(M$4,0))*('Diário 1º PA'!$F$4:$F$2977)*(IF(Resumo!$Q$5="",1,'Diário 1º PA'!$O$4:$O$2977=Resumo!$Q$5)))
+SUMPRODUCT(('Diário 2º PA'!$E$4:$E$2000='Analítico Cx.'!$B87)*('Diário 2º PA'!$B$4:$B$2000&gt;=M$4)*('Diário 2º PA'!$B$4:$B$2000&lt;=EOMONTH(M$4,0))*('Diário 2º PA'!$F$4:$F$2000)*(IF(Resumo!$Q$5="",1,'Diário 2º PA'!$O$4:$O$2000=Resumo!$Q$5)))
+SUMPRODUCT(('Diário 3º PA'!$E$4:$E$2000='Analítico Cx.'!$B87)*('Diário 3º PA'!$B$4:$B$2000&gt;=M$4)*('Diário 3º PA'!$B$4:$B$2000&lt;=EOMONTH(M$4,0))*('Diário 3º PA'!$F$4:$F$2000)*(IF(Resumo!$Q$5="",1,'Diário 3º PA'!$O$4:$O$2000=Resumo!$Q$5)))
+SUMPRODUCT(('Diário 4º PA'!$E$4:$E$2000='Analítico Cx.'!$B87)*('Diário 4º PA'!$B$4:$B$2000&gt;=M$4)*('Diário 4º PA'!$B$4:$B$2000&lt;=EOMONTH(M$4,0))*('Diário 4º PA'!$F$4:$F$2000)*(IF(Resumo!$Q$5="",1,'Diário 4º PA'!$O$4:$O$2000=Resumo!$Q$5)))</f>
        <v>0</v>
      </c>
      <c r="N87" s="199">
        <f t="array" ref="N87">SUMPRODUCT(('Diário 1º PA'!$E$4:$E$2977='Analítico Cx.'!$B87)*('Diário 1º PA'!$B$4:$B$2977&gt;=N$4)*('Diário 1º PA'!$B$4:$B$2977&lt;=EOMONTH(N$4,0))*('Diário 1º PA'!$F$4:$F$2977)*(IF(Resumo!$Q$5="",1,'Diário 1º PA'!$O$4:$O$2977=Resumo!$Q$5)))
+SUMPRODUCT(('Diário 2º PA'!$E$4:$E$2000='Analítico Cx.'!$B87)*('Diário 2º PA'!$B$4:$B$2000&gt;=N$4)*('Diário 2º PA'!$B$4:$B$2000&lt;=EOMONTH(N$4,0))*('Diário 2º PA'!$F$4:$F$2000)*(IF(Resumo!$Q$5="",1,'Diário 2º PA'!$O$4:$O$2000=Resumo!$Q$5)))
+SUMPRODUCT(('Diário 3º PA'!$E$4:$E$2000='Analítico Cx.'!$B87)*('Diário 3º PA'!$B$4:$B$2000&gt;=N$4)*('Diário 3º PA'!$B$4:$B$2000&lt;=EOMONTH(N$4,0))*('Diário 3º PA'!$F$4:$F$2000)*(IF(Resumo!$Q$5="",1,'Diário 3º PA'!$O$4:$O$2000=Resumo!$Q$5)))
+SUMPRODUCT(('Diário 4º PA'!$E$4:$E$2000='Analítico Cx.'!$B87)*('Diário 4º PA'!$B$4:$B$2000&gt;=N$4)*('Diário 4º PA'!$B$4:$B$2000&lt;=EOMONTH(N$4,0))*('Diário 4º PA'!$F$4:$F$2000)*(IF(Resumo!$Q$5="",1,'Diário 4º PA'!$O$4:$O$2000=Resumo!$Q$5)))</f>
        <v>0</v>
      </c>
      <c r="O87" s="200">
        <f t="shared" si="13"/>
        <v>216173.58999999997</v>
      </c>
      <c r="P87" s="201">
        <f t="shared" si="14"/>
        <v>4.5742580887455517E-2</v>
      </c>
      <c r="Q87" s="174"/>
      <c r="R87" s="174"/>
      <c r="S87" s="174"/>
      <c r="T87" s="174"/>
      <c r="U87" s="174"/>
      <c r="V87" s="174"/>
      <c r="W87" s="174"/>
      <c r="X87" s="174"/>
      <c r="Y87" s="174"/>
      <c r="Z87" s="174"/>
    </row>
    <row r="88" spans="1:26" ht="23.25" customHeight="1" x14ac:dyDescent="0.2">
      <c r="A88" s="220" t="s">
        <v>275</v>
      </c>
      <c r="B88" s="84" t="s">
        <v>276</v>
      </c>
      <c r="C88" s="199">
        <f t="array" ref="C88">SUMPRODUCT(('Diário 1º PA'!$E$4:$E$2977='Analítico Cx.'!$B88)*('Diário 1º PA'!$B$4:$B$2977&gt;=C$4)*('Diário 1º PA'!$B$4:$B$2977&lt;=EOMONTH(C$4,0))*('Diário 1º PA'!$F$4:$F$2977)*(IF(Resumo!$Q$5="",1,'Diário 1º PA'!$O$4:$O$2977=Resumo!$Q$5)))
+SUMPRODUCT(('Diário 2º PA'!$E$4:$E$2000='Analítico Cx.'!$B88)*('Diário 2º PA'!$B$4:$B$2000&gt;=C$4)*('Diário 2º PA'!$B$4:$B$2000&lt;=EOMONTH(C$4,0))*('Diário 2º PA'!$F$4:$F$2000)*(IF(Resumo!$Q$5="",1,'Diário 2º PA'!$O$4:$O$2000=Resumo!$Q$5)))
+SUMPRODUCT(('Diário 3º PA'!$E$4:$E$2000='Analítico Cx.'!$B88)*('Diário 3º PA'!$B$4:$B$2000&gt;=C$4)*('Diário 3º PA'!$B$4:$B$2000&lt;=EOMONTH(C$4,0))*('Diário 3º PA'!$F$4:$F$2000)*(IF(Resumo!$Q$5="",1,'Diário 3º PA'!$O$4:$O$2000=Resumo!$Q$5)))
+SUMPRODUCT(('Diário 4º PA'!$E$4:$E$2000='Analítico Cx.'!$B88)*('Diário 4º PA'!$B$4:$B$2000&gt;=C$4)*('Diário 4º PA'!$B$4:$B$2000&lt;=EOMONTH(C$4,0))*('Diário 4º PA'!$F$4:$F$2000)*(IF(Resumo!$Q$5="",1,'Diário 4º PA'!$O$4:$O$2000=Resumo!$Q$5)))</f>
        <v>0</v>
      </c>
      <c r="D88" s="199">
        <f t="array" ref="D88">SUMPRODUCT(('Diário 1º PA'!$E$4:$E$2977='Analítico Cx.'!$B88)*('Diário 1º PA'!$B$4:$B$2977&gt;=D$4)*('Diário 1º PA'!$B$4:$B$2977&lt;=EOMONTH(D$4,0))*('Diário 1º PA'!$F$4:$F$2977)*(IF(Resumo!$Q$5="",1,'Diário 1º PA'!$O$4:$O$2977=Resumo!$Q$5)))
+SUMPRODUCT(('Diário 2º PA'!$E$4:$E$2000='Analítico Cx.'!$B88)*('Diário 2º PA'!$B$4:$B$2000&gt;=D$4)*('Diário 2º PA'!$B$4:$B$2000&lt;=EOMONTH(D$4,0))*('Diário 2º PA'!$F$4:$F$2000)*(IF(Resumo!$Q$5="",1,'Diário 2º PA'!$O$4:$O$2000=Resumo!$Q$5)))
+SUMPRODUCT(('Diário 3º PA'!$E$4:$E$2000='Analítico Cx.'!$B88)*('Diário 3º PA'!$B$4:$B$2000&gt;=D$4)*('Diário 3º PA'!$B$4:$B$2000&lt;=EOMONTH(D$4,0))*('Diário 3º PA'!$F$4:$F$2000)*(IF(Resumo!$Q$5="",1,'Diário 3º PA'!$O$4:$O$2000=Resumo!$Q$5)))
+SUMPRODUCT(('Diário 4º PA'!$E$4:$E$2000='Analítico Cx.'!$B88)*('Diário 4º PA'!$B$4:$B$2000&gt;=D$4)*('Diário 4º PA'!$B$4:$B$2000&lt;=EOMONTH(D$4,0))*('Diário 4º PA'!$F$4:$F$2000)*(IF(Resumo!$Q$5="",1,'Diário 4º PA'!$O$4:$O$2000=Resumo!$Q$5)))</f>
        <v>0</v>
      </c>
      <c r="E88" s="199">
        <f t="array" ref="E88">SUMPRODUCT(('Diário 1º PA'!$E$4:$E$2977='Analítico Cx.'!$B88)*('Diário 1º PA'!$B$4:$B$2977&gt;=E$4)*('Diário 1º PA'!$B$4:$B$2977&lt;=EOMONTH(E$4,0))*('Diário 1º PA'!$F$4:$F$2977)*(IF(Resumo!$Q$5="",1,'Diário 1º PA'!$O$4:$O$2977=Resumo!$Q$5)))
+SUMPRODUCT(('Diário 2º PA'!$E$4:$E$2000='Analítico Cx.'!$B88)*('Diário 2º PA'!$B$4:$B$2000&gt;=E$4)*('Diário 2º PA'!$B$4:$B$2000&lt;=EOMONTH(E$4,0))*('Diário 2º PA'!$F$4:$F$2000)*(IF(Resumo!$Q$5="",1,'Diário 2º PA'!$O$4:$O$2000=Resumo!$Q$5)))
+SUMPRODUCT(('Diário 3º PA'!$E$4:$E$2000='Analítico Cx.'!$B88)*('Diário 3º PA'!$B$4:$B$2000&gt;=E$4)*('Diário 3º PA'!$B$4:$B$2000&lt;=EOMONTH(E$4,0))*('Diário 3º PA'!$F$4:$F$2000)*(IF(Resumo!$Q$5="",1,'Diário 3º PA'!$O$4:$O$2000=Resumo!$Q$5)))
+SUMPRODUCT(('Diário 4º PA'!$E$4:$E$2000='Analítico Cx.'!$B88)*('Diário 4º PA'!$B$4:$B$2000&gt;=E$4)*('Diário 4º PA'!$B$4:$B$2000&lt;=EOMONTH(E$4,0))*('Diário 4º PA'!$F$4:$F$2000)*(IF(Resumo!$Q$5="",1,'Diário 4º PA'!$O$4:$O$2000=Resumo!$Q$5)))</f>
        <v>0</v>
      </c>
      <c r="F88" s="199">
        <f t="array" ref="F88">SUMPRODUCT(('Diário 1º PA'!$E$4:$E$2977='Analítico Cx.'!$B88)*('Diário 1º PA'!$B$4:$B$2977&gt;=F$4)*('Diário 1º PA'!$B$4:$B$2977&lt;=EOMONTH(F$4,0))*('Diário 1º PA'!$F$4:$F$2977)*(IF(Resumo!$Q$5="",1,'Diário 1º PA'!$O$4:$O$2977=Resumo!$Q$5)))
+SUMPRODUCT(('Diário 2º PA'!$E$4:$E$2000='Analítico Cx.'!$B88)*('Diário 2º PA'!$B$4:$B$2000&gt;=F$4)*('Diário 2º PA'!$B$4:$B$2000&lt;=EOMONTH(F$4,0))*('Diário 2º PA'!$F$4:$F$2000)*(IF(Resumo!$Q$5="",1,'Diário 2º PA'!$O$4:$O$2000=Resumo!$Q$5)))
+SUMPRODUCT(('Diário 3º PA'!$E$4:$E$2000='Analítico Cx.'!$B88)*('Diário 3º PA'!$B$4:$B$2000&gt;=F$4)*('Diário 3º PA'!$B$4:$B$2000&lt;=EOMONTH(F$4,0))*('Diário 3º PA'!$F$4:$F$2000)*(IF(Resumo!$Q$5="",1,'Diário 3º PA'!$O$4:$O$2000=Resumo!$Q$5)))
+SUMPRODUCT(('Diário 4º PA'!$E$4:$E$2000='Analítico Cx.'!$B88)*('Diário 4º PA'!$B$4:$B$2000&gt;=F$4)*('Diário 4º PA'!$B$4:$B$2000&lt;=EOMONTH(F$4,0))*('Diário 4º PA'!$F$4:$F$2000)*(IF(Resumo!$Q$5="",1,'Diário 4º PA'!$O$4:$O$2000=Resumo!$Q$5)))</f>
        <v>0</v>
      </c>
      <c r="G88" s="199">
        <f t="array" ref="G88">SUMPRODUCT(('Diário 1º PA'!$E$4:$E$2977='Analítico Cx.'!$B88)*('Diário 1º PA'!$B$4:$B$2977&gt;=G$4)*('Diário 1º PA'!$B$4:$B$2977&lt;=EOMONTH(G$4,0))*('Diário 1º PA'!$F$4:$F$2977)*(IF(Resumo!$Q$5="",1,'Diário 1º PA'!$O$4:$O$2977=Resumo!$Q$5)))
+SUMPRODUCT(('Diário 2º PA'!$E$4:$E$2000='Analítico Cx.'!$B88)*('Diário 2º PA'!$B$4:$B$2000&gt;=G$4)*('Diário 2º PA'!$B$4:$B$2000&lt;=EOMONTH(G$4,0))*('Diário 2º PA'!$F$4:$F$2000)*(IF(Resumo!$Q$5="",1,'Diário 2º PA'!$O$4:$O$2000=Resumo!$Q$5)))
+SUMPRODUCT(('Diário 3º PA'!$E$4:$E$2000='Analítico Cx.'!$B88)*('Diário 3º PA'!$B$4:$B$2000&gt;=G$4)*('Diário 3º PA'!$B$4:$B$2000&lt;=EOMONTH(G$4,0))*('Diário 3º PA'!$F$4:$F$2000)*(IF(Resumo!$Q$5="",1,'Diário 3º PA'!$O$4:$O$2000=Resumo!$Q$5)))
+SUMPRODUCT(('Diário 4º PA'!$E$4:$E$2000='Analítico Cx.'!$B88)*('Diário 4º PA'!$B$4:$B$2000&gt;=G$4)*('Diário 4º PA'!$B$4:$B$2000&lt;=EOMONTH(G$4,0))*('Diário 4º PA'!$F$4:$F$2000)*(IF(Resumo!$Q$5="",1,'Diário 4º PA'!$O$4:$O$2000=Resumo!$Q$5)))</f>
        <v>0</v>
      </c>
      <c r="H88" s="199">
        <f t="array" ref="H88">SUMPRODUCT(('Diário 1º PA'!$E$4:$E$2977='Analítico Cx.'!$B88)*('Diário 1º PA'!$B$4:$B$2977&gt;=H$4)*('Diário 1º PA'!$B$4:$B$2977&lt;=EOMONTH(H$4,0))*('Diário 1º PA'!$F$4:$F$2977)*(IF(Resumo!$Q$5="",1,'Diário 1º PA'!$O$4:$O$2977=Resumo!$Q$5)))
+SUMPRODUCT(('Diário 2º PA'!$E$4:$E$2000='Analítico Cx.'!$B88)*('Diário 2º PA'!$B$4:$B$2000&gt;=H$4)*('Diário 2º PA'!$B$4:$B$2000&lt;=EOMONTH(H$4,0))*('Diário 2º PA'!$F$4:$F$2000)*(IF(Resumo!$Q$5="",1,'Diário 2º PA'!$O$4:$O$2000=Resumo!$Q$5)))
+SUMPRODUCT(('Diário 3º PA'!$E$4:$E$2000='Analítico Cx.'!$B88)*('Diário 3º PA'!$B$4:$B$2000&gt;=H$4)*('Diário 3º PA'!$B$4:$B$2000&lt;=EOMONTH(H$4,0))*('Diário 3º PA'!$F$4:$F$2000)*(IF(Resumo!$Q$5="",1,'Diário 3º PA'!$O$4:$O$2000=Resumo!$Q$5)))
+SUMPRODUCT(('Diário 4º PA'!$E$4:$E$2000='Analítico Cx.'!$B88)*('Diário 4º PA'!$B$4:$B$2000&gt;=H$4)*('Diário 4º PA'!$B$4:$B$2000&lt;=EOMONTH(H$4,0))*('Diário 4º PA'!$F$4:$F$2000)*(IF(Resumo!$Q$5="",1,'Diário 4º PA'!$O$4:$O$2000=Resumo!$Q$5)))</f>
        <v>0</v>
      </c>
      <c r="I88" s="199">
        <f t="array" ref="I88">SUMPRODUCT(('Diário 1º PA'!$E$4:$E$2977='Analítico Cx.'!$B88)*('Diário 1º PA'!$B$4:$B$2977&gt;=I$4)*('Diário 1º PA'!$B$4:$B$2977&lt;=EOMONTH(I$4,0))*('Diário 1º PA'!$F$4:$F$2977)*(IF(Resumo!$Q$5="",1,'Diário 1º PA'!$O$4:$O$2977=Resumo!$Q$5)))
+SUMPRODUCT(('Diário 2º PA'!$E$4:$E$2000='Analítico Cx.'!$B88)*('Diário 2º PA'!$B$4:$B$2000&gt;=I$4)*('Diário 2º PA'!$B$4:$B$2000&lt;=EOMONTH(I$4,0))*('Diário 2º PA'!$F$4:$F$2000)*(IF(Resumo!$Q$5="",1,'Diário 2º PA'!$O$4:$O$2000=Resumo!$Q$5)))
+SUMPRODUCT(('Diário 3º PA'!$E$4:$E$2000='Analítico Cx.'!$B88)*('Diário 3º PA'!$B$4:$B$2000&gt;=I$4)*('Diário 3º PA'!$B$4:$B$2000&lt;=EOMONTH(I$4,0))*('Diário 3º PA'!$F$4:$F$2000)*(IF(Resumo!$Q$5="",1,'Diário 3º PA'!$O$4:$O$2000=Resumo!$Q$5)))
+SUMPRODUCT(('Diário 4º PA'!$E$4:$E$2000='Analítico Cx.'!$B88)*('Diário 4º PA'!$B$4:$B$2000&gt;=I$4)*('Diário 4º PA'!$B$4:$B$2000&lt;=EOMONTH(I$4,0))*('Diário 4º PA'!$F$4:$F$2000)*(IF(Resumo!$Q$5="",1,'Diário 4º PA'!$O$4:$O$2000=Resumo!$Q$5)))</f>
        <v>0</v>
      </c>
      <c r="J88" s="199">
        <f t="array" ref="J88">SUMPRODUCT(('Diário 1º PA'!$E$4:$E$2977='Analítico Cx.'!$B88)*('Diário 1º PA'!$B$4:$B$2977&gt;=J$4)*('Diário 1º PA'!$B$4:$B$2977&lt;=EOMONTH(J$4,0))*('Diário 1º PA'!$F$4:$F$2977)*(IF(Resumo!$Q$5="",1,'Diário 1º PA'!$O$4:$O$2977=Resumo!$Q$5)))
+SUMPRODUCT(('Diário 2º PA'!$E$4:$E$2000='Analítico Cx.'!$B88)*('Diário 2º PA'!$B$4:$B$2000&gt;=J$4)*('Diário 2º PA'!$B$4:$B$2000&lt;=EOMONTH(J$4,0))*('Diário 2º PA'!$F$4:$F$2000)*(IF(Resumo!$Q$5="",1,'Diário 2º PA'!$O$4:$O$2000=Resumo!$Q$5)))
+SUMPRODUCT(('Diário 3º PA'!$E$4:$E$2000='Analítico Cx.'!$B88)*('Diário 3º PA'!$B$4:$B$2000&gt;=J$4)*('Diário 3º PA'!$B$4:$B$2000&lt;=EOMONTH(J$4,0))*('Diário 3º PA'!$F$4:$F$2000)*(IF(Resumo!$Q$5="",1,'Diário 3º PA'!$O$4:$O$2000=Resumo!$Q$5)))
+SUMPRODUCT(('Diário 4º PA'!$E$4:$E$2000='Analítico Cx.'!$B88)*('Diário 4º PA'!$B$4:$B$2000&gt;=J$4)*('Diário 4º PA'!$B$4:$B$2000&lt;=EOMONTH(J$4,0))*('Diário 4º PA'!$F$4:$F$2000)*(IF(Resumo!$Q$5="",1,'Diário 4º PA'!$O$4:$O$2000=Resumo!$Q$5)))</f>
        <v>0</v>
      </c>
      <c r="K88" s="199">
        <f t="array" ref="K88">SUMPRODUCT(('Diário 1º PA'!$E$4:$E$2977='Analítico Cx.'!$B88)*('Diário 1º PA'!$B$4:$B$2977&gt;=K$4)*('Diário 1º PA'!$B$4:$B$2977&lt;=EOMONTH(K$4,0))*('Diário 1º PA'!$F$4:$F$2977)*(IF(Resumo!$Q$5="",1,'Diário 1º PA'!$O$4:$O$2977=Resumo!$Q$5)))
+SUMPRODUCT(('Diário 2º PA'!$E$4:$E$2000='Analítico Cx.'!$B88)*('Diário 2º PA'!$B$4:$B$2000&gt;=K$4)*('Diário 2º PA'!$B$4:$B$2000&lt;=EOMONTH(K$4,0))*('Diário 2º PA'!$F$4:$F$2000)*(IF(Resumo!$Q$5="",1,'Diário 2º PA'!$O$4:$O$2000=Resumo!$Q$5)))
+SUMPRODUCT(('Diário 3º PA'!$E$4:$E$2000='Analítico Cx.'!$B88)*('Diário 3º PA'!$B$4:$B$2000&gt;=K$4)*('Diário 3º PA'!$B$4:$B$2000&lt;=EOMONTH(K$4,0))*('Diário 3º PA'!$F$4:$F$2000)*(IF(Resumo!$Q$5="",1,'Diário 3º PA'!$O$4:$O$2000=Resumo!$Q$5)))
+SUMPRODUCT(('Diário 4º PA'!$E$4:$E$2000='Analítico Cx.'!$B88)*('Diário 4º PA'!$B$4:$B$2000&gt;=K$4)*('Diário 4º PA'!$B$4:$B$2000&lt;=EOMONTH(K$4,0))*('Diário 4º PA'!$F$4:$F$2000)*(IF(Resumo!$Q$5="",1,'Diário 4º PA'!$O$4:$O$2000=Resumo!$Q$5)))</f>
        <v>0</v>
      </c>
      <c r="L88" s="199">
        <f t="array" ref="L88">SUMPRODUCT(('Diário 1º PA'!$E$4:$E$2977='Analítico Cx.'!$B88)*('Diário 1º PA'!$B$4:$B$2977&gt;=L$4)*('Diário 1º PA'!$B$4:$B$2977&lt;=EOMONTH(L$4,0))*('Diário 1º PA'!$F$4:$F$2977)*(IF(Resumo!$Q$5="",1,'Diário 1º PA'!$O$4:$O$2977=Resumo!$Q$5)))
+SUMPRODUCT(('Diário 2º PA'!$E$4:$E$2000='Analítico Cx.'!$B88)*('Diário 2º PA'!$B$4:$B$2000&gt;=L$4)*('Diário 2º PA'!$B$4:$B$2000&lt;=EOMONTH(L$4,0))*('Diário 2º PA'!$F$4:$F$2000)*(IF(Resumo!$Q$5="",1,'Diário 2º PA'!$O$4:$O$2000=Resumo!$Q$5)))
+SUMPRODUCT(('Diário 3º PA'!$E$4:$E$2000='Analítico Cx.'!$B88)*('Diário 3º PA'!$B$4:$B$2000&gt;=L$4)*('Diário 3º PA'!$B$4:$B$2000&lt;=EOMONTH(L$4,0))*('Diário 3º PA'!$F$4:$F$2000)*(IF(Resumo!$Q$5="",1,'Diário 3º PA'!$O$4:$O$2000=Resumo!$Q$5)))
+SUMPRODUCT(('Diário 4º PA'!$E$4:$E$2000='Analítico Cx.'!$B88)*('Diário 4º PA'!$B$4:$B$2000&gt;=L$4)*('Diário 4º PA'!$B$4:$B$2000&lt;=EOMONTH(L$4,0))*('Diário 4º PA'!$F$4:$F$2000)*(IF(Resumo!$Q$5="",1,'Diário 4º PA'!$O$4:$O$2000=Resumo!$Q$5)))</f>
        <v>0</v>
      </c>
      <c r="M88" s="199">
        <f t="array" ref="M88">SUMPRODUCT(('Diário 1º PA'!$E$4:$E$2977='Analítico Cx.'!$B88)*('Diário 1º PA'!$B$4:$B$2977&gt;=M$4)*('Diário 1º PA'!$B$4:$B$2977&lt;=EOMONTH(M$4,0))*('Diário 1º PA'!$F$4:$F$2977)*(IF(Resumo!$Q$5="",1,'Diário 1º PA'!$O$4:$O$2977=Resumo!$Q$5)))
+SUMPRODUCT(('Diário 2º PA'!$E$4:$E$2000='Analítico Cx.'!$B88)*('Diário 2º PA'!$B$4:$B$2000&gt;=M$4)*('Diário 2º PA'!$B$4:$B$2000&lt;=EOMONTH(M$4,0))*('Diário 2º PA'!$F$4:$F$2000)*(IF(Resumo!$Q$5="",1,'Diário 2º PA'!$O$4:$O$2000=Resumo!$Q$5)))
+SUMPRODUCT(('Diário 3º PA'!$E$4:$E$2000='Analítico Cx.'!$B88)*('Diário 3º PA'!$B$4:$B$2000&gt;=M$4)*('Diário 3º PA'!$B$4:$B$2000&lt;=EOMONTH(M$4,0))*('Diário 3º PA'!$F$4:$F$2000)*(IF(Resumo!$Q$5="",1,'Diário 3º PA'!$O$4:$O$2000=Resumo!$Q$5)))
+SUMPRODUCT(('Diário 4º PA'!$E$4:$E$2000='Analítico Cx.'!$B88)*('Diário 4º PA'!$B$4:$B$2000&gt;=M$4)*('Diário 4º PA'!$B$4:$B$2000&lt;=EOMONTH(M$4,0))*('Diário 4º PA'!$F$4:$F$2000)*(IF(Resumo!$Q$5="",1,'Diário 4º PA'!$O$4:$O$2000=Resumo!$Q$5)))</f>
        <v>0</v>
      </c>
      <c r="N88" s="199">
        <f t="array" ref="N88">SUMPRODUCT(('Diário 1º PA'!$E$4:$E$2977='Analítico Cx.'!$B88)*('Diário 1º PA'!$B$4:$B$2977&gt;=N$4)*('Diário 1º PA'!$B$4:$B$2977&lt;=EOMONTH(N$4,0))*('Diário 1º PA'!$F$4:$F$2977)*(IF(Resumo!$Q$5="",1,'Diário 1º PA'!$O$4:$O$2977=Resumo!$Q$5)))
+SUMPRODUCT(('Diário 2º PA'!$E$4:$E$2000='Analítico Cx.'!$B88)*('Diário 2º PA'!$B$4:$B$2000&gt;=N$4)*('Diário 2º PA'!$B$4:$B$2000&lt;=EOMONTH(N$4,0))*('Diário 2º PA'!$F$4:$F$2000)*(IF(Resumo!$Q$5="",1,'Diário 2º PA'!$O$4:$O$2000=Resumo!$Q$5)))
+SUMPRODUCT(('Diário 3º PA'!$E$4:$E$2000='Analítico Cx.'!$B88)*('Diário 3º PA'!$B$4:$B$2000&gt;=N$4)*('Diário 3º PA'!$B$4:$B$2000&lt;=EOMONTH(N$4,0))*('Diário 3º PA'!$F$4:$F$2000)*(IF(Resumo!$Q$5="",1,'Diário 3º PA'!$O$4:$O$2000=Resumo!$Q$5)))
+SUMPRODUCT(('Diário 4º PA'!$E$4:$E$2000='Analítico Cx.'!$B88)*('Diário 4º PA'!$B$4:$B$2000&gt;=N$4)*('Diário 4º PA'!$B$4:$B$2000&lt;=EOMONTH(N$4,0))*('Diário 4º PA'!$F$4:$F$2000)*(IF(Resumo!$Q$5="",1,'Diário 4º PA'!$O$4:$O$2000=Resumo!$Q$5)))</f>
        <v>0</v>
      </c>
      <c r="O88" s="200">
        <f t="shared" si="13"/>
        <v>0</v>
      </c>
      <c r="P88" s="201">
        <f t="shared" si="14"/>
        <v>0</v>
      </c>
      <c r="Q88" s="174"/>
      <c r="R88" s="174"/>
      <c r="S88" s="174"/>
      <c r="T88" s="174"/>
      <c r="U88" s="174"/>
      <c r="V88" s="174"/>
      <c r="W88" s="174"/>
      <c r="X88" s="174"/>
      <c r="Y88" s="174"/>
      <c r="Z88" s="174"/>
    </row>
    <row r="89" spans="1:26" ht="23.25" customHeight="1" x14ac:dyDescent="0.2">
      <c r="A89" s="220" t="s">
        <v>277</v>
      </c>
      <c r="B89" s="84" t="s">
        <v>278</v>
      </c>
      <c r="C89" s="199">
        <f t="array" ref="C89">SUMPRODUCT(('Diário 1º PA'!$E$4:$E$2977='Analítico Cx.'!$B89)*('Diário 1º PA'!$B$4:$B$2977&gt;=C$4)*('Diário 1º PA'!$B$4:$B$2977&lt;=EOMONTH(C$4,0))*('Diário 1º PA'!$F$4:$F$2977)*(IF(Resumo!$Q$5="",1,'Diário 1º PA'!$O$4:$O$2977=Resumo!$Q$5)))
+SUMPRODUCT(('Diário 2º PA'!$E$4:$E$2000='Analítico Cx.'!$B89)*('Diário 2º PA'!$B$4:$B$2000&gt;=C$4)*('Diário 2º PA'!$B$4:$B$2000&lt;=EOMONTH(C$4,0))*('Diário 2º PA'!$F$4:$F$2000)*(IF(Resumo!$Q$5="",1,'Diário 2º PA'!$O$4:$O$2000=Resumo!$Q$5)))
+SUMPRODUCT(('Diário 3º PA'!$E$4:$E$2000='Analítico Cx.'!$B89)*('Diário 3º PA'!$B$4:$B$2000&gt;=C$4)*('Diário 3º PA'!$B$4:$B$2000&lt;=EOMONTH(C$4,0))*('Diário 3º PA'!$F$4:$F$2000)*(IF(Resumo!$Q$5="",1,'Diário 3º PA'!$O$4:$O$2000=Resumo!$Q$5)))
+SUMPRODUCT(('Diário 4º PA'!$E$4:$E$2000='Analítico Cx.'!$B89)*('Diário 4º PA'!$B$4:$B$2000&gt;=C$4)*('Diário 4º PA'!$B$4:$B$2000&lt;=EOMONTH(C$4,0))*('Diário 4º PA'!$F$4:$F$2000)*(IF(Resumo!$Q$5="",1,'Diário 4º PA'!$O$4:$O$2000=Resumo!$Q$5)))</f>
        <v>72275.490000000005</v>
      </c>
      <c r="D89" s="199">
        <f t="array" ref="D89">SUMPRODUCT(('Diário 1º PA'!$E$4:$E$2977='Analítico Cx.'!$B89)*('Diário 1º PA'!$B$4:$B$2977&gt;=D$4)*('Diário 1º PA'!$B$4:$B$2977&lt;=EOMONTH(D$4,0))*('Diário 1º PA'!$F$4:$F$2977)*(IF(Resumo!$Q$5="",1,'Diário 1º PA'!$O$4:$O$2977=Resumo!$Q$5)))
+SUMPRODUCT(('Diário 2º PA'!$E$4:$E$2000='Analítico Cx.'!$B89)*('Diário 2º PA'!$B$4:$B$2000&gt;=D$4)*('Diário 2º PA'!$B$4:$B$2000&lt;=EOMONTH(D$4,0))*('Diário 2º PA'!$F$4:$F$2000)*(IF(Resumo!$Q$5="",1,'Diário 2º PA'!$O$4:$O$2000=Resumo!$Q$5)))
+SUMPRODUCT(('Diário 3º PA'!$E$4:$E$2000='Analítico Cx.'!$B89)*('Diário 3º PA'!$B$4:$B$2000&gt;=D$4)*('Diário 3º PA'!$B$4:$B$2000&lt;=EOMONTH(D$4,0))*('Diário 3º PA'!$F$4:$F$2000)*(IF(Resumo!$Q$5="",1,'Diário 3º PA'!$O$4:$O$2000=Resumo!$Q$5)))
+SUMPRODUCT(('Diário 4º PA'!$E$4:$E$2000='Analítico Cx.'!$B89)*('Diário 4º PA'!$B$4:$B$2000&gt;=D$4)*('Diário 4º PA'!$B$4:$B$2000&lt;=EOMONTH(D$4,0))*('Diário 4º PA'!$F$4:$F$2000)*(IF(Resumo!$Q$5="",1,'Diário 4º PA'!$O$4:$O$2000=Resumo!$Q$5)))</f>
        <v>37525.21</v>
      </c>
      <c r="E89" s="199">
        <f t="array" ref="E89">SUMPRODUCT(('Diário 1º PA'!$E$4:$E$2977='Analítico Cx.'!$B89)*('Diário 1º PA'!$B$4:$B$2977&gt;=E$4)*('Diário 1º PA'!$B$4:$B$2977&lt;=EOMONTH(E$4,0))*('Diário 1º PA'!$F$4:$F$2977)*(IF(Resumo!$Q$5="",1,'Diário 1º PA'!$O$4:$O$2977=Resumo!$Q$5)))
+SUMPRODUCT(('Diário 2º PA'!$E$4:$E$2000='Analítico Cx.'!$B89)*('Diário 2º PA'!$B$4:$B$2000&gt;=E$4)*('Diário 2º PA'!$B$4:$B$2000&lt;=EOMONTH(E$4,0))*('Diário 2º PA'!$F$4:$F$2000)*(IF(Resumo!$Q$5="",1,'Diário 2º PA'!$O$4:$O$2000=Resumo!$Q$5)))
+SUMPRODUCT(('Diário 3º PA'!$E$4:$E$2000='Analítico Cx.'!$B89)*('Diário 3º PA'!$B$4:$B$2000&gt;=E$4)*('Diário 3º PA'!$B$4:$B$2000&lt;=EOMONTH(E$4,0))*('Diário 3º PA'!$F$4:$F$2000)*(IF(Resumo!$Q$5="",1,'Diário 3º PA'!$O$4:$O$2000=Resumo!$Q$5)))
+SUMPRODUCT(('Diário 4º PA'!$E$4:$E$2000='Analítico Cx.'!$B89)*('Diário 4º PA'!$B$4:$B$2000&gt;=E$4)*('Diário 4º PA'!$B$4:$B$2000&lt;=EOMONTH(E$4,0))*('Diário 4º PA'!$F$4:$F$2000)*(IF(Resumo!$Q$5="",1,'Diário 4º PA'!$O$4:$O$2000=Resumo!$Q$5)))</f>
        <v>0</v>
      </c>
      <c r="F89" s="199">
        <f t="array" ref="F89">SUMPRODUCT(('Diário 1º PA'!$E$4:$E$2977='Analítico Cx.'!$B89)*('Diário 1º PA'!$B$4:$B$2977&gt;=F$4)*('Diário 1º PA'!$B$4:$B$2977&lt;=EOMONTH(F$4,0))*('Diário 1º PA'!$F$4:$F$2977)*(IF(Resumo!$Q$5="",1,'Diário 1º PA'!$O$4:$O$2977=Resumo!$Q$5)))
+SUMPRODUCT(('Diário 2º PA'!$E$4:$E$2000='Analítico Cx.'!$B89)*('Diário 2º PA'!$B$4:$B$2000&gt;=F$4)*('Diário 2º PA'!$B$4:$B$2000&lt;=EOMONTH(F$4,0))*('Diário 2º PA'!$F$4:$F$2000)*(IF(Resumo!$Q$5="",1,'Diário 2º PA'!$O$4:$O$2000=Resumo!$Q$5)))
+SUMPRODUCT(('Diário 3º PA'!$E$4:$E$2000='Analítico Cx.'!$B89)*('Diário 3º PA'!$B$4:$B$2000&gt;=F$4)*('Diário 3º PA'!$B$4:$B$2000&lt;=EOMONTH(F$4,0))*('Diário 3º PA'!$F$4:$F$2000)*(IF(Resumo!$Q$5="",1,'Diário 3º PA'!$O$4:$O$2000=Resumo!$Q$5)))
+SUMPRODUCT(('Diário 4º PA'!$E$4:$E$2000='Analítico Cx.'!$B89)*('Diário 4º PA'!$B$4:$B$2000&gt;=F$4)*('Diário 4º PA'!$B$4:$B$2000&lt;=EOMONTH(F$4,0))*('Diário 4º PA'!$F$4:$F$2000)*(IF(Resumo!$Q$5="",1,'Diário 4º PA'!$O$4:$O$2000=Resumo!$Q$5)))</f>
        <v>0</v>
      </c>
      <c r="G89" s="199">
        <f t="array" ref="G89">SUMPRODUCT(('Diário 1º PA'!$E$4:$E$2977='Analítico Cx.'!$B89)*('Diário 1º PA'!$B$4:$B$2977&gt;=G$4)*('Diário 1º PA'!$B$4:$B$2977&lt;=EOMONTH(G$4,0))*('Diário 1º PA'!$F$4:$F$2977)*(IF(Resumo!$Q$5="",1,'Diário 1º PA'!$O$4:$O$2977=Resumo!$Q$5)))
+SUMPRODUCT(('Diário 2º PA'!$E$4:$E$2000='Analítico Cx.'!$B89)*('Diário 2º PA'!$B$4:$B$2000&gt;=G$4)*('Diário 2º PA'!$B$4:$B$2000&lt;=EOMONTH(G$4,0))*('Diário 2º PA'!$F$4:$F$2000)*(IF(Resumo!$Q$5="",1,'Diário 2º PA'!$O$4:$O$2000=Resumo!$Q$5)))
+SUMPRODUCT(('Diário 3º PA'!$E$4:$E$2000='Analítico Cx.'!$B89)*('Diário 3º PA'!$B$4:$B$2000&gt;=G$4)*('Diário 3º PA'!$B$4:$B$2000&lt;=EOMONTH(G$4,0))*('Diário 3º PA'!$F$4:$F$2000)*(IF(Resumo!$Q$5="",1,'Diário 3º PA'!$O$4:$O$2000=Resumo!$Q$5)))
+SUMPRODUCT(('Diário 4º PA'!$E$4:$E$2000='Analítico Cx.'!$B89)*('Diário 4º PA'!$B$4:$B$2000&gt;=G$4)*('Diário 4º PA'!$B$4:$B$2000&lt;=EOMONTH(G$4,0))*('Diário 4º PA'!$F$4:$F$2000)*(IF(Resumo!$Q$5="",1,'Diário 4º PA'!$O$4:$O$2000=Resumo!$Q$5)))</f>
        <v>0</v>
      </c>
      <c r="H89" s="199">
        <f t="array" ref="H89">SUMPRODUCT(('Diário 1º PA'!$E$4:$E$2977='Analítico Cx.'!$B89)*('Diário 1º PA'!$B$4:$B$2977&gt;=H$4)*('Diário 1º PA'!$B$4:$B$2977&lt;=EOMONTH(H$4,0))*('Diário 1º PA'!$F$4:$F$2977)*(IF(Resumo!$Q$5="",1,'Diário 1º PA'!$O$4:$O$2977=Resumo!$Q$5)))
+SUMPRODUCT(('Diário 2º PA'!$E$4:$E$2000='Analítico Cx.'!$B89)*('Diário 2º PA'!$B$4:$B$2000&gt;=H$4)*('Diário 2º PA'!$B$4:$B$2000&lt;=EOMONTH(H$4,0))*('Diário 2º PA'!$F$4:$F$2000)*(IF(Resumo!$Q$5="",1,'Diário 2º PA'!$O$4:$O$2000=Resumo!$Q$5)))
+SUMPRODUCT(('Diário 3º PA'!$E$4:$E$2000='Analítico Cx.'!$B89)*('Diário 3º PA'!$B$4:$B$2000&gt;=H$4)*('Diário 3º PA'!$B$4:$B$2000&lt;=EOMONTH(H$4,0))*('Diário 3º PA'!$F$4:$F$2000)*(IF(Resumo!$Q$5="",1,'Diário 3º PA'!$O$4:$O$2000=Resumo!$Q$5)))
+SUMPRODUCT(('Diário 4º PA'!$E$4:$E$2000='Analítico Cx.'!$B89)*('Diário 4º PA'!$B$4:$B$2000&gt;=H$4)*('Diário 4º PA'!$B$4:$B$2000&lt;=EOMONTH(H$4,0))*('Diário 4º PA'!$F$4:$F$2000)*(IF(Resumo!$Q$5="",1,'Diário 4º PA'!$O$4:$O$2000=Resumo!$Q$5)))</f>
        <v>0</v>
      </c>
      <c r="I89" s="199">
        <f t="array" ref="I89">SUMPRODUCT(('Diário 1º PA'!$E$4:$E$2977='Analítico Cx.'!$B89)*('Diário 1º PA'!$B$4:$B$2977&gt;=I$4)*('Diário 1º PA'!$B$4:$B$2977&lt;=EOMONTH(I$4,0))*('Diário 1º PA'!$F$4:$F$2977)*(IF(Resumo!$Q$5="",1,'Diário 1º PA'!$O$4:$O$2977=Resumo!$Q$5)))
+SUMPRODUCT(('Diário 2º PA'!$E$4:$E$2000='Analítico Cx.'!$B89)*('Diário 2º PA'!$B$4:$B$2000&gt;=I$4)*('Diário 2º PA'!$B$4:$B$2000&lt;=EOMONTH(I$4,0))*('Diário 2º PA'!$F$4:$F$2000)*(IF(Resumo!$Q$5="",1,'Diário 2º PA'!$O$4:$O$2000=Resumo!$Q$5)))
+SUMPRODUCT(('Diário 3º PA'!$E$4:$E$2000='Analítico Cx.'!$B89)*('Diário 3º PA'!$B$4:$B$2000&gt;=I$4)*('Diário 3º PA'!$B$4:$B$2000&lt;=EOMONTH(I$4,0))*('Diário 3º PA'!$F$4:$F$2000)*(IF(Resumo!$Q$5="",1,'Diário 3º PA'!$O$4:$O$2000=Resumo!$Q$5)))
+SUMPRODUCT(('Diário 4º PA'!$E$4:$E$2000='Analítico Cx.'!$B89)*('Diário 4º PA'!$B$4:$B$2000&gt;=I$4)*('Diário 4º PA'!$B$4:$B$2000&lt;=EOMONTH(I$4,0))*('Diário 4º PA'!$F$4:$F$2000)*(IF(Resumo!$Q$5="",1,'Diário 4º PA'!$O$4:$O$2000=Resumo!$Q$5)))</f>
        <v>0</v>
      </c>
      <c r="J89" s="199">
        <f t="array" ref="J89">SUMPRODUCT(('Diário 1º PA'!$E$4:$E$2977='Analítico Cx.'!$B89)*('Diário 1º PA'!$B$4:$B$2977&gt;=J$4)*('Diário 1º PA'!$B$4:$B$2977&lt;=EOMONTH(J$4,0))*('Diário 1º PA'!$F$4:$F$2977)*(IF(Resumo!$Q$5="",1,'Diário 1º PA'!$O$4:$O$2977=Resumo!$Q$5)))
+SUMPRODUCT(('Diário 2º PA'!$E$4:$E$2000='Analítico Cx.'!$B89)*('Diário 2º PA'!$B$4:$B$2000&gt;=J$4)*('Diário 2º PA'!$B$4:$B$2000&lt;=EOMONTH(J$4,0))*('Diário 2º PA'!$F$4:$F$2000)*(IF(Resumo!$Q$5="",1,'Diário 2º PA'!$O$4:$O$2000=Resumo!$Q$5)))
+SUMPRODUCT(('Diário 3º PA'!$E$4:$E$2000='Analítico Cx.'!$B89)*('Diário 3º PA'!$B$4:$B$2000&gt;=J$4)*('Diário 3º PA'!$B$4:$B$2000&lt;=EOMONTH(J$4,0))*('Diário 3º PA'!$F$4:$F$2000)*(IF(Resumo!$Q$5="",1,'Diário 3º PA'!$O$4:$O$2000=Resumo!$Q$5)))
+SUMPRODUCT(('Diário 4º PA'!$E$4:$E$2000='Analítico Cx.'!$B89)*('Diário 4º PA'!$B$4:$B$2000&gt;=J$4)*('Diário 4º PA'!$B$4:$B$2000&lt;=EOMONTH(J$4,0))*('Diário 4º PA'!$F$4:$F$2000)*(IF(Resumo!$Q$5="",1,'Diário 4º PA'!$O$4:$O$2000=Resumo!$Q$5)))</f>
        <v>0</v>
      </c>
      <c r="K89" s="199">
        <f t="array" ref="K89">SUMPRODUCT(('Diário 1º PA'!$E$4:$E$2977='Analítico Cx.'!$B89)*('Diário 1º PA'!$B$4:$B$2977&gt;=K$4)*('Diário 1º PA'!$B$4:$B$2977&lt;=EOMONTH(K$4,0))*('Diário 1º PA'!$F$4:$F$2977)*(IF(Resumo!$Q$5="",1,'Diário 1º PA'!$O$4:$O$2977=Resumo!$Q$5)))
+SUMPRODUCT(('Diário 2º PA'!$E$4:$E$2000='Analítico Cx.'!$B89)*('Diário 2º PA'!$B$4:$B$2000&gt;=K$4)*('Diário 2º PA'!$B$4:$B$2000&lt;=EOMONTH(K$4,0))*('Diário 2º PA'!$F$4:$F$2000)*(IF(Resumo!$Q$5="",1,'Diário 2º PA'!$O$4:$O$2000=Resumo!$Q$5)))
+SUMPRODUCT(('Diário 3º PA'!$E$4:$E$2000='Analítico Cx.'!$B89)*('Diário 3º PA'!$B$4:$B$2000&gt;=K$4)*('Diário 3º PA'!$B$4:$B$2000&lt;=EOMONTH(K$4,0))*('Diário 3º PA'!$F$4:$F$2000)*(IF(Resumo!$Q$5="",1,'Diário 3º PA'!$O$4:$O$2000=Resumo!$Q$5)))
+SUMPRODUCT(('Diário 4º PA'!$E$4:$E$2000='Analítico Cx.'!$B89)*('Diário 4º PA'!$B$4:$B$2000&gt;=K$4)*('Diário 4º PA'!$B$4:$B$2000&lt;=EOMONTH(K$4,0))*('Diário 4º PA'!$F$4:$F$2000)*(IF(Resumo!$Q$5="",1,'Diário 4º PA'!$O$4:$O$2000=Resumo!$Q$5)))</f>
        <v>0</v>
      </c>
      <c r="L89" s="199">
        <f t="array" ref="L89">SUMPRODUCT(('Diário 1º PA'!$E$4:$E$2977='Analítico Cx.'!$B89)*('Diário 1º PA'!$B$4:$B$2977&gt;=L$4)*('Diário 1º PA'!$B$4:$B$2977&lt;=EOMONTH(L$4,0))*('Diário 1º PA'!$F$4:$F$2977)*(IF(Resumo!$Q$5="",1,'Diário 1º PA'!$O$4:$O$2977=Resumo!$Q$5)))
+SUMPRODUCT(('Diário 2º PA'!$E$4:$E$2000='Analítico Cx.'!$B89)*('Diário 2º PA'!$B$4:$B$2000&gt;=L$4)*('Diário 2º PA'!$B$4:$B$2000&lt;=EOMONTH(L$4,0))*('Diário 2º PA'!$F$4:$F$2000)*(IF(Resumo!$Q$5="",1,'Diário 2º PA'!$O$4:$O$2000=Resumo!$Q$5)))
+SUMPRODUCT(('Diário 3º PA'!$E$4:$E$2000='Analítico Cx.'!$B89)*('Diário 3º PA'!$B$4:$B$2000&gt;=L$4)*('Diário 3º PA'!$B$4:$B$2000&lt;=EOMONTH(L$4,0))*('Diário 3º PA'!$F$4:$F$2000)*(IF(Resumo!$Q$5="",1,'Diário 3º PA'!$O$4:$O$2000=Resumo!$Q$5)))
+SUMPRODUCT(('Diário 4º PA'!$E$4:$E$2000='Analítico Cx.'!$B89)*('Diário 4º PA'!$B$4:$B$2000&gt;=L$4)*('Diário 4º PA'!$B$4:$B$2000&lt;=EOMONTH(L$4,0))*('Diário 4º PA'!$F$4:$F$2000)*(IF(Resumo!$Q$5="",1,'Diário 4º PA'!$O$4:$O$2000=Resumo!$Q$5)))</f>
        <v>0</v>
      </c>
      <c r="M89" s="199">
        <f t="array" ref="M89">SUMPRODUCT(('Diário 1º PA'!$E$4:$E$2977='Analítico Cx.'!$B89)*('Diário 1º PA'!$B$4:$B$2977&gt;=M$4)*('Diário 1º PA'!$B$4:$B$2977&lt;=EOMONTH(M$4,0))*('Diário 1º PA'!$F$4:$F$2977)*(IF(Resumo!$Q$5="",1,'Diário 1º PA'!$O$4:$O$2977=Resumo!$Q$5)))
+SUMPRODUCT(('Diário 2º PA'!$E$4:$E$2000='Analítico Cx.'!$B89)*('Diário 2º PA'!$B$4:$B$2000&gt;=M$4)*('Diário 2º PA'!$B$4:$B$2000&lt;=EOMONTH(M$4,0))*('Diário 2º PA'!$F$4:$F$2000)*(IF(Resumo!$Q$5="",1,'Diário 2º PA'!$O$4:$O$2000=Resumo!$Q$5)))
+SUMPRODUCT(('Diário 3º PA'!$E$4:$E$2000='Analítico Cx.'!$B89)*('Diário 3º PA'!$B$4:$B$2000&gt;=M$4)*('Diário 3º PA'!$B$4:$B$2000&lt;=EOMONTH(M$4,0))*('Diário 3º PA'!$F$4:$F$2000)*(IF(Resumo!$Q$5="",1,'Diário 3º PA'!$O$4:$O$2000=Resumo!$Q$5)))
+SUMPRODUCT(('Diário 4º PA'!$E$4:$E$2000='Analítico Cx.'!$B89)*('Diário 4º PA'!$B$4:$B$2000&gt;=M$4)*('Diário 4º PA'!$B$4:$B$2000&lt;=EOMONTH(M$4,0))*('Diário 4º PA'!$F$4:$F$2000)*(IF(Resumo!$Q$5="",1,'Diário 4º PA'!$O$4:$O$2000=Resumo!$Q$5)))</f>
        <v>0</v>
      </c>
      <c r="N89" s="199">
        <f t="array" ref="N89">SUMPRODUCT(('Diário 1º PA'!$E$4:$E$2977='Analítico Cx.'!$B89)*('Diário 1º PA'!$B$4:$B$2977&gt;=N$4)*('Diário 1º PA'!$B$4:$B$2977&lt;=EOMONTH(N$4,0))*('Diário 1º PA'!$F$4:$F$2977)*(IF(Resumo!$Q$5="",1,'Diário 1º PA'!$O$4:$O$2977=Resumo!$Q$5)))
+SUMPRODUCT(('Diário 2º PA'!$E$4:$E$2000='Analítico Cx.'!$B89)*('Diário 2º PA'!$B$4:$B$2000&gt;=N$4)*('Diário 2º PA'!$B$4:$B$2000&lt;=EOMONTH(N$4,0))*('Diário 2º PA'!$F$4:$F$2000)*(IF(Resumo!$Q$5="",1,'Diário 2º PA'!$O$4:$O$2000=Resumo!$Q$5)))
+SUMPRODUCT(('Diário 3º PA'!$E$4:$E$2000='Analítico Cx.'!$B89)*('Diário 3º PA'!$B$4:$B$2000&gt;=N$4)*('Diário 3º PA'!$B$4:$B$2000&lt;=EOMONTH(N$4,0))*('Diário 3º PA'!$F$4:$F$2000)*(IF(Resumo!$Q$5="",1,'Diário 3º PA'!$O$4:$O$2000=Resumo!$Q$5)))
+SUMPRODUCT(('Diário 4º PA'!$E$4:$E$2000='Analítico Cx.'!$B89)*('Diário 4º PA'!$B$4:$B$2000&gt;=N$4)*('Diário 4º PA'!$B$4:$B$2000&lt;=EOMONTH(N$4,0))*('Diário 4º PA'!$F$4:$F$2000)*(IF(Resumo!$Q$5="",1,'Diário 4º PA'!$O$4:$O$2000=Resumo!$Q$5)))</f>
        <v>0</v>
      </c>
      <c r="O89" s="200">
        <f t="shared" si="13"/>
        <v>109800.70000000001</v>
      </c>
      <c r="P89" s="201">
        <f t="shared" si="14"/>
        <v>2.3233954717823014E-2</v>
      </c>
      <c r="Q89" s="174"/>
      <c r="R89" s="174"/>
      <c r="S89" s="174"/>
      <c r="T89" s="174"/>
      <c r="U89" s="174"/>
      <c r="V89" s="174"/>
      <c r="W89" s="174"/>
      <c r="X89" s="174"/>
      <c r="Y89" s="174"/>
      <c r="Z89" s="174"/>
    </row>
    <row r="90" spans="1:26" ht="23.25" customHeight="1" x14ac:dyDescent="0.2">
      <c r="A90" s="220" t="s">
        <v>279</v>
      </c>
      <c r="B90" s="84" t="s">
        <v>280</v>
      </c>
      <c r="C90" s="199">
        <f t="array" ref="C90">SUMPRODUCT(('Diário 1º PA'!$E$4:$E$2977='Analítico Cx.'!$B90)*('Diário 1º PA'!$B$4:$B$2977&gt;=C$4)*('Diário 1º PA'!$B$4:$B$2977&lt;=EOMONTH(C$4,0))*('Diário 1º PA'!$F$4:$F$2977)*(IF(Resumo!$Q$5="",1,'Diário 1º PA'!$O$4:$O$2977=Resumo!$Q$5)))
+SUMPRODUCT(('Diário 2º PA'!$E$4:$E$2000='Analítico Cx.'!$B90)*('Diário 2º PA'!$B$4:$B$2000&gt;=C$4)*('Diário 2º PA'!$B$4:$B$2000&lt;=EOMONTH(C$4,0))*('Diário 2º PA'!$F$4:$F$2000)*(IF(Resumo!$Q$5="",1,'Diário 2º PA'!$O$4:$O$2000=Resumo!$Q$5)))
+SUMPRODUCT(('Diário 3º PA'!$E$4:$E$2000='Analítico Cx.'!$B90)*('Diário 3º PA'!$B$4:$B$2000&gt;=C$4)*('Diário 3º PA'!$B$4:$B$2000&lt;=EOMONTH(C$4,0))*('Diário 3º PA'!$F$4:$F$2000)*(IF(Resumo!$Q$5="",1,'Diário 3º PA'!$O$4:$O$2000=Resumo!$Q$5)))
+SUMPRODUCT(('Diário 4º PA'!$E$4:$E$2000='Analítico Cx.'!$B90)*('Diário 4º PA'!$B$4:$B$2000&gt;=C$4)*('Diário 4º PA'!$B$4:$B$2000&lt;=EOMONTH(C$4,0))*('Diário 4º PA'!$F$4:$F$2000)*(IF(Resumo!$Q$5="",1,'Diário 4º PA'!$O$4:$O$2000=Resumo!$Q$5)))</f>
        <v>0</v>
      </c>
      <c r="D90" s="199">
        <f t="array" ref="D90">SUMPRODUCT(('Diário 1º PA'!$E$4:$E$2977='Analítico Cx.'!$B90)*('Diário 1º PA'!$B$4:$B$2977&gt;=D$4)*('Diário 1º PA'!$B$4:$B$2977&lt;=EOMONTH(D$4,0))*('Diário 1º PA'!$F$4:$F$2977)*(IF(Resumo!$Q$5="",1,'Diário 1º PA'!$O$4:$O$2977=Resumo!$Q$5)))
+SUMPRODUCT(('Diário 2º PA'!$E$4:$E$2000='Analítico Cx.'!$B90)*('Diário 2º PA'!$B$4:$B$2000&gt;=D$4)*('Diário 2º PA'!$B$4:$B$2000&lt;=EOMONTH(D$4,0))*('Diário 2º PA'!$F$4:$F$2000)*(IF(Resumo!$Q$5="",1,'Diário 2º PA'!$O$4:$O$2000=Resumo!$Q$5)))
+SUMPRODUCT(('Diário 3º PA'!$E$4:$E$2000='Analítico Cx.'!$B90)*('Diário 3º PA'!$B$4:$B$2000&gt;=D$4)*('Diário 3º PA'!$B$4:$B$2000&lt;=EOMONTH(D$4,0))*('Diário 3º PA'!$F$4:$F$2000)*(IF(Resumo!$Q$5="",1,'Diário 3º PA'!$O$4:$O$2000=Resumo!$Q$5)))
+SUMPRODUCT(('Diário 4º PA'!$E$4:$E$2000='Analítico Cx.'!$B90)*('Diário 4º PA'!$B$4:$B$2000&gt;=D$4)*('Diário 4º PA'!$B$4:$B$2000&lt;=EOMONTH(D$4,0))*('Diário 4º PA'!$F$4:$F$2000)*(IF(Resumo!$Q$5="",1,'Diário 4º PA'!$O$4:$O$2000=Resumo!$Q$5)))</f>
        <v>0</v>
      </c>
      <c r="E90" s="199">
        <f t="array" ref="E90">SUMPRODUCT(('Diário 1º PA'!$E$4:$E$2977='Analítico Cx.'!$B90)*('Diário 1º PA'!$B$4:$B$2977&gt;=E$4)*('Diário 1º PA'!$B$4:$B$2977&lt;=EOMONTH(E$4,0))*('Diário 1º PA'!$F$4:$F$2977)*(IF(Resumo!$Q$5="",1,'Diário 1º PA'!$O$4:$O$2977=Resumo!$Q$5)))
+SUMPRODUCT(('Diário 2º PA'!$E$4:$E$2000='Analítico Cx.'!$B90)*('Diário 2º PA'!$B$4:$B$2000&gt;=E$4)*('Diário 2º PA'!$B$4:$B$2000&lt;=EOMONTH(E$4,0))*('Diário 2º PA'!$F$4:$F$2000)*(IF(Resumo!$Q$5="",1,'Diário 2º PA'!$O$4:$O$2000=Resumo!$Q$5)))
+SUMPRODUCT(('Diário 3º PA'!$E$4:$E$2000='Analítico Cx.'!$B90)*('Diário 3º PA'!$B$4:$B$2000&gt;=E$4)*('Diário 3º PA'!$B$4:$B$2000&lt;=EOMONTH(E$4,0))*('Diário 3º PA'!$F$4:$F$2000)*(IF(Resumo!$Q$5="",1,'Diário 3º PA'!$O$4:$O$2000=Resumo!$Q$5)))
+SUMPRODUCT(('Diário 4º PA'!$E$4:$E$2000='Analítico Cx.'!$B90)*('Diário 4º PA'!$B$4:$B$2000&gt;=E$4)*('Diário 4º PA'!$B$4:$B$2000&lt;=EOMONTH(E$4,0))*('Diário 4º PA'!$F$4:$F$2000)*(IF(Resumo!$Q$5="",1,'Diário 4º PA'!$O$4:$O$2000=Resumo!$Q$5)))</f>
        <v>0</v>
      </c>
      <c r="F90" s="199">
        <f t="array" ref="F90">SUMPRODUCT(('Diário 1º PA'!$E$4:$E$2977='Analítico Cx.'!$B90)*('Diário 1º PA'!$B$4:$B$2977&gt;=F$4)*('Diário 1º PA'!$B$4:$B$2977&lt;=EOMONTH(F$4,0))*('Diário 1º PA'!$F$4:$F$2977)*(IF(Resumo!$Q$5="",1,'Diário 1º PA'!$O$4:$O$2977=Resumo!$Q$5)))
+SUMPRODUCT(('Diário 2º PA'!$E$4:$E$2000='Analítico Cx.'!$B90)*('Diário 2º PA'!$B$4:$B$2000&gt;=F$4)*('Diário 2º PA'!$B$4:$B$2000&lt;=EOMONTH(F$4,0))*('Diário 2º PA'!$F$4:$F$2000)*(IF(Resumo!$Q$5="",1,'Diário 2º PA'!$O$4:$O$2000=Resumo!$Q$5)))
+SUMPRODUCT(('Diário 3º PA'!$E$4:$E$2000='Analítico Cx.'!$B90)*('Diário 3º PA'!$B$4:$B$2000&gt;=F$4)*('Diário 3º PA'!$B$4:$B$2000&lt;=EOMONTH(F$4,0))*('Diário 3º PA'!$F$4:$F$2000)*(IF(Resumo!$Q$5="",1,'Diário 3º PA'!$O$4:$O$2000=Resumo!$Q$5)))
+SUMPRODUCT(('Diário 4º PA'!$E$4:$E$2000='Analítico Cx.'!$B90)*('Diário 4º PA'!$B$4:$B$2000&gt;=F$4)*('Diário 4º PA'!$B$4:$B$2000&lt;=EOMONTH(F$4,0))*('Diário 4º PA'!$F$4:$F$2000)*(IF(Resumo!$Q$5="",1,'Diário 4º PA'!$O$4:$O$2000=Resumo!$Q$5)))</f>
        <v>0</v>
      </c>
      <c r="G90" s="199">
        <f t="array" ref="G90">SUMPRODUCT(('Diário 1º PA'!$E$4:$E$2977='Analítico Cx.'!$B90)*('Diário 1º PA'!$B$4:$B$2977&gt;=G$4)*('Diário 1º PA'!$B$4:$B$2977&lt;=EOMONTH(G$4,0))*('Diário 1º PA'!$F$4:$F$2977)*(IF(Resumo!$Q$5="",1,'Diário 1º PA'!$O$4:$O$2977=Resumo!$Q$5)))
+SUMPRODUCT(('Diário 2º PA'!$E$4:$E$2000='Analítico Cx.'!$B90)*('Diário 2º PA'!$B$4:$B$2000&gt;=G$4)*('Diário 2º PA'!$B$4:$B$2000&lt;=EOMONTH(G$4,0))*('Diário 2º PA'!$F$4:$F$2000)*(IF(Resumo!$Q$5="",1,'Diário 2º PA'!$O$4:$O$2000=Resumo!$Q$5)))
+SUMPRODUCT(('Diário 3º PA'!$E$4:$E$2000='Analítico Cx.'!$B90)*('Diário 3º PA'!$B$4:$B$2000&gt;=G$4)*('Diário 3º PA'!$B$4:$B$2000&lt;=EOMONTH(G$4,0))*('Diário 3º PA'!$F$4:$F$2000)*(IF(Resumo!$Q$5="",1,'Diário 3º PA'!$O$4:$O$2000=Resumo!$Q$5)))
+SUMPRODUCT(('Diário 4º PA'!$E$4:$E$2000='Analítico Cx.'!$B90)*('Diário 4º PA'!$B$4:$B$2000&gt;=G$4)*('Diário 4º PA'!$B$4:$B$2000&lt;=EOMONTH(G$4,0))*('Diário 4º PA'!$F$4:$F$2000)*(IF(Resumo!$Q$5="",1,'Diário 4º PA'!$O$4:$O$2000=Resumo!$Q$5)))</f>
        <v>0</v>
      </c>
      <c r="H90" s="199">
        <f t="array" ref="H90">SUMPRODUCT(('Diário 1º PA'!$E$4:$E$2977='Analítico Cx.'!$B90)*('Diário 1º PA'!$B$4:$B$2977&gt;=H$4)*('Diário 1º PA'!$B$4:$B$2977&lt;=EOMONTH(H$4,0))*('Diário 1º PA'!$F$4:$F$2977)*(IF(Resumo!$Q$5="",1,'Diário 1º PA'!$O$4:$O$2977=Resumo!$Q$5)))
+SUMPRODUCT(('Diário 2º PA'!$E$4:$E$2000='Analítico Cx.'!$B90)*('Diário 2º PA'!$B$4:$B$2000&gt;=H$4)*('Diário 2º PA'!$B$4:$B$2000&lt;=EOMONTH(H$4,0))*('Diário 2º PA'!$F$4:$F$2000)*(IF(Resumo!$Q$5="",1,'Diário 2º PA'!$O$4:$O$2000=Resumo!$Q$5)))
+SUMPRODUCT(('Diário 3º PA'!$E$4:$E$2000='Analítico Cx.'!$B90)*('Diário 3º PA'!$B$4:$B$2000&gt;=H$4)*('Diário 3º PA'!$B$4:$B$2000&lt;=EOMONTH(H$4,0))*('Diário 3º PA'!$F$4:$F$2000)*(IF(Resumo!$Q$5="",1,'Diário 3º PA'!$O$4:$O$2000=Resumo!$Q$5)))
+SUMPRODUCT(('Diário 4º PA'!$E$4:$E$2000='Analítico Cx.'!$B90)*('Diário 4º PA'!$B$4:$B$2000&gt;=H$4)*('Diário 4º PA'!$B$4:$B$2000&lt;=EOMONTH(H$4,0))*('Diário 4º PA'!$F$4:$F$2000)*(IF(Resumo!$Q$5="",1,'Diário 4º PA'!$O$4:$O$2000=Resumo!$Q$5)))</f>
        <v>0</v>
      </c>
      <c r="I90" s="199">
        <f t="array" ref="I90">SUMPRODUCT(('Diário 1º PA'!$E$4:$E$2977='Analítico Cx.'!$B90)*('Diário 1º PA'!$B$4:$B$2977&gt;=I$4)*('Diário 1º PA'!$B$4:$B$2977&lt;=EOMONTH(I$4,0))*('Diário 1º PA'!$F$4:$F$2977)*(IF(Resumo!$Q$5="",1,'Diário 1º PA'!$O$4:$O$2977=Resumo!$Q$5)))
+SUMPRODUCT(('Diário 2º PA'!$E$4:$E$2000='Analítico Cx.'!$B90)*('Diário 2º PA'!$B$4:$B$2000&gt;=I$4)*('Diário 2º PA'!$B$4:$B$2000&lt;=EOMONTH(I$4,0))*('Diário 2º PA'!$F$4:$F$2000)*(IF(Resumo!$Q$5="",1,'Diário 2º PA'!$O$4:$O$2000=Resumo!$Q$5)))
+SUMPRODUCT(('Diário 3º PA'!$E$4:$E$2000='Analítico Cx.'!$B90)*('Diário 3º PA'!$B$4:$B$2000&gt;=I$4)*('Diário 3º PA'!$B$4:$B$2000&lt;=EOMONTH(I$4,0))*('Diário 3º PA'!$F$4:$F$2000)*(IF(Resumo!$Q$5="",1,'Diário 3º PA'!$O$4:$O$2000=Resumo!$Q$5)))
+SUMPRODUCT(('Diário 4º PA'!$E$4:$E$2000='Analítico Cx.'!$B90)*('Diário 4º PA'!$B$4:$B$2000&gt;=I$4)*('Diário 4º PA'!$B$4:$B$2000&lt;=EOMONTH(I$4,0))*('Diário 4º PA'!$F$4:$F$2000)*(IF(Resumo!$Q$5="",1,'Diário 4º PA'!$O$4:$O$2000=Resumo!$Q$5)))</f>
        <v>0</v>
      </c>
      <c r="J90" s="199">
        <f t="array" ref="J90">SUMPRODUCT(('Diário 1º PA'!$E$4:$E$2977='Analítico Cx.'!$B90)*('Diário 1º PA'!$B$4:$B$2977&gt;=J$4)*('Diário 1º PA'!$B$4:$B$2977&lt;=EOMONTH(J$4,0))*('Diário 1º PA'!$F$4:$F$2977)*(IF(Resumo!$Q$5="",1,'Diário 1º PA'!$O$4:$O$2977=Resumo!$Q$5)))
+SUMPRODUCT(('Diário 2º PA'!$E$4:$E$2000='Analítico Cx.'!$B90)*('Diário 2º PA'!$B$4:$B$2000&gt;=J$4)*('Diário 2º PA'!$B$4:$B$2000&lt;=EOMONTH(J$4,0))*('Diário 2º PA'!$F$4:$F$2000)*(IF(Resumo!$Q$5="",1,'Diário 2º PA'!$O$4:$O$2000=Resumo!$Q$5)))
+SUMPRODUCT(('Diário 3º PA'!$E$4:$E$2000='Analítico Cx.'!$B90)*('Diário 3º PA'!$B$4:$B$2000&gt;=J$4)*('Diário 3º PA'!$B$4:$B$2000&lt;=EOMONTH(J$4,0))*('Diário 3º PA'!$F$4:$F$2000)*(IF(Resumo!$Q$5="",1,'Diário 3º PA'!$O$4:$O$2000=Resumo!$Q$5)))
+SUMPRODUCT(('Diário 4º PA'!$E$4:$E$2000='Analítico Cx.'!$B90)*('Diário 4º PA'!$B$4:$B$2000&gt;=J$4)*('Diário 4º PA'!$B$4:$B$2000&lt;=EOMONTH(J$4,0))*('Diário 4º PA'!$F$4:$F$2000)*(IF(Resumo!$Q$5="",1,'Diário 4º PA'!$O$4:$O$2000=Resumo!$Q$5)))</f>
        <v>0</v>
      </c>
      <c r="K90" s="199">
        <f t="array" ref="K90">SUMPRODUCT(('Diário 1º PA'!$E$4:$E$2977='Analítico Cx.'!$B90)*('Diário 1º PA'!$B$4:$B$2977&gt;=K$4)*('Diário 1º PA'!$B$4:$B$2977&lt;=EOMONTH(K$4,0))*('Diário 1º PA'!$F$4:$F$2977)*(IF(Resumo!$Q$5="",1,'Diário 1º PA'!$O$4:$O$2977=Resumo!$Q$5)))
+SUMPRODUCT(('Diário 2º PA'!$E$4:$E$2000='Analítico Cx.'!$B90)*('Diário 2º PA'!$B$4:$B$2000&gt;=K$4)*('Diário 2º PA'!$B$4:$B$2000&lt;=EOMONTH(K$4,0))*('Diário 2º PA'!$F$4:$F$2000)*(IF(Resumo!$Q$5="",1,'Diário 2º PA'!$O$4:$O$2000=Resumo!$Q$5)))
+SUMPRODUCT(('Diário 3º PA'!$E$4:$E$2000='Analítico Cx.'!$B90)*('Diário 3º PA'!$B$4:$B$2000&gt;=K$4)*('Diário 3º PA'!$B$4:$B$2000&lt;=EOMONTH(K$4,0))*('Diário 3º PA'!$F$4:$F$2000)*(IF(Resumo!$Q$5="",1,'Diário 3º PA'!$O$4:$O$2000=Resumo!$Q$5)))
+SUMPRODUCT(('Diário 4º PA'!$E$4:$E$2000='Analítico Cx.'!$B90)*('Diário 4º PA'!$B$4:$B$2000&gt;=K$4)*('Diário 4º PA'!$B$4:$B$2000&lt;=EOMONTH(K$4,0))*('Diário 4º PA'!$F$4:$F$2000)*(IF(Resumo!$Q$5="",1,'Diário 4º PA'!$O$4:$O$2000=Resumo!$Q$5)))</f>
        <v>0</v>
      </c>
      <c r="L90" s="199">
        <f t="array" ref="L90">SUMPRODUCT(('Diário 1º PA'!$E$4:$E$2977='Analítico Cx.'!$B90)*('Diário 1º PA'!$B$4:$B$2977&gt;=L$4)*('Diário 1º PA'!$B$4:$B$2977&lt;=EOMONTH(L$4,0))*('Diário 1º PA'!$F$4:$F$2977)*(IF(Resumo!$Q$5="",1,'Diário 1º PA'!$O$4:$O$2977=Resumo!$Q$5)))
+SUMPRODUCT(('Diário 2º PA'!$E$4:$E$2000='Analítico Cx.'!$B90)*('Diário 2º PA'!$B$4:$B$2000&gt;=L$4)*('Diário 2º PA'!$B$4:$B$2000&lt;=EOMONTH(L$4,0))*('Diário 2º PA'!$F$4:$F$2000)*(IF(Resumo!$Q$5="",1,'Diário 2º PA'!$O$4:$O$2000=Resumo!$Q$5)))
+SUMPRODUCT(('Diário 3º PA'!$E$4:$E$2000='Analítico Cx.'!$B90)*('Diário 3º PA'!$B$4:$B$2000&gt;=L$4)*('Diário 3º PA'!$B$4:$B$2000&lt;=EOMONTH(L$4,0))*('Diário 3º PA'!$F$4:$F$2000)*(IF(Resumo!$Q$5="",1,'Diário 3º PA'!$O$4:$O$2000=Resumo!$Q$5)))
+SUMPRODUCT(('Diário 4º PA'!$E$4:$E$2000='Analítico Cx.'!$B90)*('Diário 4º PA'!$B$4:$B$2000&gt;=L$4)*('Diário 4º PA'!$B$4:$B$2000&lt;=EOMONTH(L$4,0))*('Diário 4º PA'!$F$4:$F$2000)*(IF(Resumo!$Q$5="",1,'Diário 4º PA'!$O$4:$O$2000=Resumo!$Q$5)))</f>
        <v>0</v>
      </c>
      <c r="M90" s="199">
        <f t="array" ref="M90">SUMPRODUCT(('Diário 1º PA'!$E$4:$E$2977='Analítico Cx.'!$B90)*('Diário 1º PA'!$B$4:$B$2977&gt;=M$4)*('Diário 1º PA'!$B$4:$B$2977&lt;=EOMONTH(M$4,0))*('Diário 1º PA'!$F$4:$F$2977)*(IF(Resumo!$Q$5="",1,'Diário 1º PA'!$O$4:$O$2977=Resumo!$Q$5)))
+SUMPRODUCT(('Diário 2º PA'!$E$4:$E$2000='Analítico Cx.'!$B90)*('Diário 2º PA'!$B$4:$B$2000&gt;=M$4)*('Diário 2º PA'!$B$4:$B$2000&lt;=EOMONTH(M$4,0))*('Diário 2º PA'!$F$4:$F$2000)*(IF(Resumo!$Q$5="",1,'Diário 2º PA'!$O$4:$O$2000=Resumo!$Q$5)))
+SUMPRODUCT(('Diário 3º PA'!$E$4:$E$2000='Analítico Cx.'!$B90)*('Diário 3º PA'!$B$4:$B$2000&gt;=M$4)*('Diário 3º PA'!$B$4:$B$2000&lt;=EOMONTH(M$4,0))*('Diário 3º PA'!$F$4:$F$2000)*(IF(Resumo!$Q$5="",1,'Diário 3º PA'!$O$4:$O$2000=Resumo!$Q$5)))
+SUMPRODUCT(('Diário 4º PA'!$E$4:$E$2000='Analítico Cx.'!$B90)*('Diário 4º PA'!$B$4:$B$2000&gt;=M$4)*('Diário 4º PA'!$B$4:$B$2000&lt;=EOMONTH(M$4,0))*('Diário 4º PA'!$F$4:$F$2000)*(IF(Resumo!$Q$5="",1,'Diário 4º PA'!$O$4:$O$2000=Resumo!$Q$5)))</f>
        <v>0</v>
      </c>
      <c r="N90" s="199">
        <f t="array" ref="N90">SUMPRODUCT(('Diário 1º PA'!$E$4:$E$2977='Analítico Cx.'!$B90)*('Diário 1º PA'!$B$4:$B$2977&gt;=N$4)*('Diário 1º PA'!$B$4:$B$2977&lt;=EOMONTH(N$4,0))*('Diário 1º PA'!$F$4:$F$2977)*(IF(Resumo!$Q$5="",1,'Diário 1º PA'!$O$4:$O$2977=Resumo!$Q$5)))
+SUMPRODUCT(('Diário 2º PA'!$E$4:$E$2000='Analítico Cx.'!$B90)*('Diário 2º PA'!$B$4:$B$2000&gt;=N$4)*('Diário 2º PA'!$B$4:$B$2000&lt;=EOMONTH(N$4,0))*('Diário 2º PA'!$F$4:$F$2000)*(IF(Resumo!$Q$5="",1,'Diário 2º PA'!$O$4:$O$2000=Resumo!$Q$5)))
+SUMPRODUCT(('Diário 3º PA'!$E$4:$E$2000='Analítico Cx.'!$B90)*('Diário 3º PA'!$B$4:$B$2000&gt;=N$4)*('Diário 3º PA'!$B$4:$B$2000&lt;=EOMONTH(N$4,0))*('Diário 3º PA'!$F$4:$F$2000)*(IF(Resumo!$Q$5="",1,'Diário 3º PA'!$O$4:$O$2000=Resumo!$Q$5)))
+SUMPRODUCT(('Diário 4º PA'!$E$4:$E$2000='Analítico Cx.'!$B90)*('Diário 4º PA'!$B$4:$B$2000&gt;=N$4)*('Diário 4º PA'!$B$4:$B$2000&lt;=EOMONTH(N$4,0))*('Diário 4º PA'!$F$4:$F$2000)*(IF(Resumo!$Q$5="",1,'Diário 4º PA'!$O$4:$O$2000=Resumo!$Q$5)))</f>
        <v>0</v>
      </c>
      <c r="O90" s="200">
        <f t="shared" si="13"/>
        <v>0</v>
      </c>
      <c r="P90" s="201">
        <f t="shared" si="14"/>
        <v>0</v>
      </c>
      <c r="Q90" s="174"/>
      <c r="R90" s="174"/>
      <c r="S90" s="174"/>
      <c r="T90" s="174"/>
      <c r="U90" s="174"/>
      <c r="V90" s="174"/>
      <c r="W90" s="174"/>
      <c r="X90" s="174"/>
      <c r="Y90" s="174"/>
      <c r="Z90" s="174"/>
    </row>
    <row r="91" spans="1:26" ht="23.25" customHeight="1" x14ac:dyDescent="0.2">
      <c r="A91" s="220" t="s">
        <v>281</v>
      </c>
      <c r="B91" s="84" t="s">
        <v>282</v>
      </c>
      <c r="C91" s="199">
        <f t="array" ref="C91">SUMPRODUCT(('Diário 1º PA'!$E$4:$E$2977='Analítico Cx.'!$B91)*('Diário 1º PA'!$B$4:$B$2977&gt;=C$4)*('Diário 1º PA'!$B$4:$B$2977&lt;=EOMONTH(C$4,0))*('Diário 1º PA'!$F$4:$F$2977)*(IF(Resumo!$Q$5="",1,'Diário 1º PA'!$O$4:$O$2977=Resumo!$Q$5)))
+SUMPRODUCT(('Diário 2º PA'!$E$4:$E$2000='Analítico Cx.'!$B91)*('Diário 2º PA'!$B$4:$B$2000&gt;=C$4)*('Diário 2º PA'!$B$4:$B$2000&lt;=EOMONTH(C$4,0))*('Diário 2º PA'!$F$4:$F$2000)*(IF(Resumo!$Q$5="",1,'Diário 2º PA'!$O$4:$O$2000=Resumo!$Q$5)))
+SUMPRODUCT(('Diário 3º PA'!$E$4:$E$2000='Analítico Cx.'!$B91)*('Diário 3º PA'!$B$4:$B$2000&gt;=C$4)*('Diário 3º PA'!$B$4:$B$2000&lt;=EOMONTH(C$4,0))*('Diário 3º PA'!$F$4:$F$2000)*(IF(Resumo!$Q$5="",1,'Diário 3º PA'!$O$4:$O$2000=Resumo!$Q$5)))
+SUMPRODUCT(('Diário 4º PA'!$E$4:$E$2000='Analítico Cx.'!$B91)*('Diário 4º PA'!$B$4:$B$2000&gt;=C$4)*('Diário 4º PA'!$B$4:$B$2000&lt;=EOMONTH(C$4,0))*('Diário 4º PA'!$F$4:$F$2000)*(IF(Resumo!$Q$5="",1,'Diário 4º PA'!$O$4:$O$2000=Resumo!$Q$5)))</f>
        <v>14.75</v>
      </c>
      <c r="D91" s="199">
        <f t="array" ref="D91">SUMPRODUCT(('Diário 1º PA'!$E$4:$E$2977='Analítico Cx.'!$B91)*('Diário 1º PA'!$B$4:$B$2977&gt;=D$4)*('Diário 1º PA'!$B$4:$B$2977&lt;=EOMONTH(D$4,0))*('Diário 1º PA'!$F$4:$F$2977)*(IF(Resumo!$Q$5="",1,'Diário 1º PA'!$O$4:$O$2977=Resumo!$Q$5)))
+SUMPRODUCT(('Diário 2º PA'!$E$4:$E$2000='Analítico Cx.'!$B91)*('Diário 2º PA'!$B$4:$B$2000&gt;=D$4)*('Diário 2º PA'!$B$4:$B$2000&lt;=EOMONTH(D$4,0))*('Diário 2º PA'!$F$4:$F$2000)*(IF(Resumo!$Q$5="",1,'Diário 2º PA'!$O$4:$O$2000=Resumo!$Q$5)))
+SUMPRODUCT(('Diário 3º PA'!$E$4:$E$2000='Analítico Cx.'!$B91)*('Diário 3º PA'!$B$4:$B$2000&gt;=D$4)*('Diário 3º PA'!$B$4:$B$2000&lt;=EOMONTH(D$4,0))*('Diário 3º PA'!$F$4:$F$2000)*(IF(Resumo!$Q$5="",1,'Diário 3º PA'!$O$4:$O$2000=Resumo!$Q$5)))
+SUMPRODUCT(('Diário 4º PA'!$E$4:$E$2000='Analítico Cx.'!$B91)*('Diário 4º PA'!$B$4:$B$2000&gt;=D$4)*('Diário 4º PA'!$B$4:$B$2000&lt;=EOMONTH(D$4,0))*('Diário 4º PA'!$F$4:$F$2000)*(IF(Resumo!$Q$5="",1,'Diário 4º PA'!$O$4:$O$2000=Resumo!$Q$5)))</f>
        <v>0</v>
      </c>
      <c r="E91" s="199">
        <f t="array" ref="E91">SUMPRODUCT(('Diário 1º PA'!$E$4:$E$2977='Analítico Cx.'!$B91)*('Diário 1º PA'!$B$4:$B$2977&gt;=E$4)*('Diário 1º PA'!$B$4:$B$2977&lt;=EOMONTH(E$4,0))*('Diário 1º PA'!$F$4:$F$2977)*(IF(Resumo!$Q$5="",1,'Diário 1º PA'!$O$4:$O$2977=Resumo!$Q$5)))
+SUMPRODUCT(('Diário 2º PA'!$E$4:$E$2000='Analítico Cx.'!$B91)*('Diário 2º PA'!$B$4:$B$2000&gt;=E$4)*('Diário 2º PA'!$B$4:$B$2000&lt;=EOMONTH(E$4,0))*('Diário 2º PA'!$F$4:$F$2000)*(IF(Resumo!$Q$5="",1,'Diário 2º PA'!$O$4:$O$2000=Resumo!$Q$5)))
+SUMPRODUCT(('Diário 3º PA'!$E$4:$E$2000='Analítico Cx.'!$B91)*('Diário 3º PA'!$B$4:$B$2000&gt;=E$4)*('Diário 3º PA'!$B$4:$B$2000&lt;=EOMONTH(E$4,0))*('Diário 3º PA'!$F$4:$F$2000)*(IF(Resumo!$Q$5="",1,'Diário 3º PA'!$O$4:$O$2000=Resumo!$Q$5)))
+SUMPRODUCT(('Diário 4º PA'!$E$4:$E$2000='Analítico Cx.'!$B91)*('Diário 4º PA'!$B$4:$B$2000&gt;=E$4)*('Diário 4º PA'!$B$4:$B$2000&lt;=EOMONTH(E$4,0))*('Diário 4º PA'!$F$4:$F$2000)*(IF(Resumo!$Q$5="",1,'Diário 4º PA'!$O$4:$O$2000=Resumo!$Q$5)))</f>
        <v>0</v>
      </c>
      <c r="F91" s="199">
        <f t="array" ref="F91">SUMPRODUCT(('Diário 1º PA'!$E$4:$E$2977='Analítico Cx.'!$B91)*('Diário 1º PA'!$B$4:$B$2977&gt;=F$4)*('Diário 1º PA'!$B$4:$B$2977&lt;=EOMONTH(F$4,0))*('Diário 1º PA'!$F$4:$F$2977)*(IF(Resumo!$Q$5="",1,'Diário 1º PA'!$O$4:$O$2977=Resumo!$Q$5)))
+SUMPRODUCT(('Diário 2º PA'!$E$4:$E$2000='Analítico Cx.'!$B91)*('Diário 2º PA'!$B$4:$B$2000&gt;=F$4)*('Diário 2º PA'!$B$4:$B$2000&lt;=EOMONTH(F$4,0))*('Diário 2º PA'!$F$4:$F$2000)*(IF(Resumo!$Q$5="",1,'Diário 2º PA'!$O$4:$O$2000=Resumo!$Q$5)))
+SUMPRODUCT(('Diário 3º PA'!$E$4:$E$2000='Analítico Cx.'!$B91)*('Diário 3º PA'!$B$4:$B$2000&gt;=F$4)*('Diário 3º PA'!$B$4:$B$2000&lt;=EOMONTH(F$4,0))*('Diário 3º PA'!$F$4:$F$2000)*(IF(Resumo!$Q$5="",1,'Diário 3º PA'!$O$4:$O$2000=Resumo!$Q$5)))
+SUMPRODUCT(('Diário 4º PA'!$E$4:$E$2000='Analítico Cx.'!$B91)*('Diário 4º PA'!$B$4:$B$2000&gt;=F$4)*('Diário 4º PA'!$B$4:$B$2000&lt;=EOMONTH(F$4,0))*('Diário 4º PA'!$F$4:$F$2000)*(IF(Resumo!$Q$5="",1,'Diário 4º PA'!$O$4:$O$2000=Resumo!$Q$5)))</f>
        <v>0</v>
      </c>
      <c r="G91" s="199">
        <f t="array" ref="G91">SUMPRODUCT(('Diário 1º PA'!$E$4:$E$2977='Analítico Cx.'!$B91)*('Diário 1º PA'!$B$4:$B$2977&gt;=G$4)*('Diário 1º PA'!$B$4:$B$2977&lt;=EOMONTH(G$4,0))*('Diário 1º PA'!$F$4:$F$2977)*(IF(Resumo!$Q$5="",1,'Diário 1º PA'!$O$4:$O$2977=Resumo!$Q$5)))
+SUMPRODUCT(('Diário 2º PA'!$E$4:$E$2000='Analítico Cx.'!$B91)*('Diário 2º PA'!$B$4:$B$2000&gt;=G$4)*('Diário 2º PA'!$B$4:$B$2000&lt;=EOMONTH(G$4,0))*('Diário 2º PA'!$F$4:$F$2000)*(IF(Resumo!$Q$5="",1,'Diário 2º PA'!$O$4:$O$2000=Resumo!$Q$5)))
+SUMPRODUCT(('Diário 3º PA'!$E$4:$E$2000='Analítico Cx.'!$B91)*('Diário 3º PA'!$B$4:$B$2000&gt;=G$4)*('Diário 3º PA'!$B$4:$B$2000&lt;=EOMONTH(G$4,0))*('Diário 3º PA'!$F$4:$F$2000)*(IF(Resumo!$Q$5="",1,'Diário 3º PA'!$O$4:$O$2000=Resumo!$Q$5)))
+SUMPRODUCT(('Diário 4º PA'!$E$4:$E$2000='Analítico Cx.'!$B91)*('Diário 4º PA'!$B$4:$B$2000&gt;=G$4)*('Diário 4º PA'!$B$4:$B$2000&lt;=EOMONTH(G$4,0))*('Diário 4º PA'!$F$4:$F$2000)*(IF(Resumo!$Q$5="",1,'Diário 4º PA'!$O$4:$O$2000=Resumo!$Q$5)))</f>
        <v>0</v>
      </c>
      <c r="H91" s="199">
        <f t="array" ref="H91">SUMPRODUCT(('Diário 1º PA'!$E$4:$E$2977='Analítico Cx.'!$B91)*('Diário 1º PA'!$B$4:$B$2977&gt;=H$4)*('Diário 1º PA'!$B$4:$B$2977&lt;=EOMONTH(H$4,0))*('Diário 1º PA'!$F$4:$F$2977)*(IF(Resumo!$Q$5="",1,'Diário 1º PA'!$O$4:$O$2977=Resumo!$Q$5)))
+SUMPRODUCT(('Diário 2º PA'!$E$4:$E$2000='Analítico Cx.'!$B91)*('Diário 2º PA'!$B$4:$B$2000&gt;=H$4)*('Diário 2º PA'!$B$4:$B$2000&lt;=EOMONTH(H$4,0))*('Diário 2º PA'!$F$4:$F$2000)*(IF(Resumo!$Q$5="",1,'Diário 2º PA'!$O$4:$O$2000=Resumo!$Q$5)))
+SUMPRODUCT(('Diário 3º PA'!$E$4:$E$2000='Analítico Cx.'!$B91)*('Diário 3º PA'!$B$4:$B$2000&gt;=H$4)*('Diário 3º PA'!$B$4:$B$2000&lt;=EOMONTH(H$4,0))*('Diário 3º PA'!$F$4:$F$2000)*(IF(Resumo!$Q$5="",1,'Diário 3º PA'!$O$4:$O$2000=Resumo!$Q$5)))
+SUMPRODUCT(('Diário 4º PA'!$E$4:$E$2000='Analítico Cx.'!$B91)*('Diário 4º PA'!$B$4:$B$2000&gt;=H$4)*('Diário 4º PA'!$B$4:$B$2000&lt;=EOMONTH(H$4,0))*('Diário 4º PA'!$F$4:$F$2000)*(IF(Resumo!$Q$5="",1,'Diário 4º PA'!$O$4:$O$2000=Resumo!$Q$5)))</f>
        <v>0</v>
      </c>
      <c r="I91" s="199">
        <f t="array" ref="I91">SUMPRODUCT(('Diário 1º PA'!$E$4:$E$2977='Analítico Cx.'!$B91)*('Diário 1º PA'!$B$4:$B$2977&gt;=I$4)*('Diário 1º PA'!$B$4:$B$2977&lt;=EOMONTH(I$4,0))*('Diário 1º PA'!$F$4:$F$2977)*(IF(Resumo!$Q$5="",1,'Diário 1º PA'!$O$4:$O$2977=Resumo!$Q$5)))
+SUMPRODUCT(('Diário 2º PA'!$E$4:$E$2000='Analítico Cx.'!$B91)*('Diário 2º PA'!$B$4:$B$2000&gt;=I$4)*('Diário 2º PA'!$B$4:$B$2000&lt;=EOMONTH(I$4,0))*('Diário 2º PA'!$F$4:$F$2000)*(IF(Resumo!$Q$5="",1,'Diário 2º PA'!$O$4:$O$2000=Resumo!$Q$5)))
+SUMPRODUCT(('Diário 3º PA'!$E$4:$E$2000='Analítico Cx.'!$B91)*('Diário 3º PA'!$B$4:$B$2000&gt;=I$4)*('Diário 3º PA'!$B$4:$B$2000&lt;=EOMONTH(I$4,0))*('Diário 3º PA'!$F$4:$F$2000)*(IF(Resumo!$Q$5="",1,'Diário 3º PA'!$O$4:$O$2000=Resumo!$Q$5)))
+SUMPRODUCT(('Diário 4º PA'!$E$4:$E$2000='Analítico Cx.'!$B91)*('Diário 4º PA'!$B$4:$B$2000&gt;=I$4)*('Diário 4º PA'!$B$4:$B$2000&lt;=EOMONTH(I$4,0))*('Diário 4º PA'!$F$4:$F$2000)*(IF(Resumo!$Q$5="",1,'Diário 4º PA'!$O$4:$O$2000=Resumo!$Q$5)))</f>
        <v>0</v>
      </c>
      <c r="J91" s="199">
        <f t="array" ref="J91">SUMPRODUCT(('Diário 1º PA'!$E$4:$E$2977='Analítico Cx.'!$B91)*('Diário 1º PA'!$B$4:$B$2977&gt;=J$4)*('Diário 1º PA'!$B$4:$B$2977&lt;=EOMONTH(J$4,0))*('Diário 1º PA'!$F$4:$F$2977)*(IF(Resumo!$Q$5="",1,'Diário 1º PA'!$O$4:$O$2977=Resumo!$Q$5)))
+SUMPRODUCT(('Diário 2º PA'!$E$4:$E$2000='Analítico Cx.'!$B91)*('Diário 2º PA'!$B$4:$B$2000&gt;=J$4)*('Diário 2º PA'!$B$4:$B$2000&lt;=EOMONTH(J$4,0))*('Diário 2º PA'!$F$4:$F$2000)*(IF(Resumo!$Q$5="",1,'Diário 2º PA'!$O$4:$O$2000=Resumo!$Q$5)))
+SUMPRODUCT(('Diário 3º PA'!$E$4:$E$2000='Analítico Cx.'!$B91)*('Diário 3º PA'!$B$4:$B$2000&gt;=J$4)*('Diário 3º PA'!$B$4:$B$2000&lt;=EOMONTH(J$4,0))*('Diário 3º PA'!$F$4:$F$2000)*(IF(Resumo!$Q$5="",1,'Diário 3º PA'!$O$4:$O$2000=Resumo!$Q$5)))
+SUMPRODUCT(('Diário 4º PA'!$E$4:$E$2000='Analítico Cx.'!$B91)*('Diário 4º PA'!$B$4:$B$2000&gt;=J$4)*('Diário 4º PA'!$B$4:$B$2000&lt;=EOMONTH(J$4,0))*('Diário 4º PA'!$F$4:$F$2000)*(IF(Resumo!$Q$5="",1,'Diário 4º PA'!$O$4:$O$2000=Resumo!$Q$5)))</f>
        <v>0</v>
      </c>
      <c r="K91" s="199">
        <f t="array" ref="K91">SUMPRODUCT(('Diário 1º PA'!$E$4:$E$2977='Analítico Cx.'!$B91)*('Diário 1º PA'!$B$4:$B$2977&gt;=K$4)*('Diário 1º PA'!$B$4:$B$2977&lt;=EOMONTH(K$4,0))*('Diário 1º PA'!$F$4:$F$2977)*(IF(Resumo!$Q$5="",1,'Diário 1º PA'!$O$4:$O$2977=Resumo!$Q$5)))
+SUMPRODUCT(('Diário 2º PA'!$E$4:$E$2000='Analítico Cx.'!$B91)*('Diário 2º PA'!$B$4:$B$2000&gt;=K$4)*('Diário 2º PA'!$B$4:$B$2000&lt;=EOMONTH(K$4,0))*('Diário 2º PA'!$F$4:$F$2000)*(IF(Resumo!$Q$5="",1,'Diário 2º PA'!$O$4:$O$2000=Resumo!$Q$5)))
+SUMPRODUCT(('Diário 3º PA'!$E$4:$E$2000='Analítico Cx.'!$B91)*('Diário 3º PA'!$B$4:$B$2000&gt;=K$4)*('Diário 3º PA'!$B$4:$B$2000&lt;=EOMONTH(K$4,0))*('Diário 3º PA'!$F$4:$F$2000)*(IF(Resumo!$Q$5="",1,'Diário 3º PA'!$O$4:$O$2000=Resumo!$Q$5)))
+SUMPRODUCT(('Diário 4º PA'!$E$4:$E$2000='Analítico Cx.'!$B91)*('Diário 4º PA'!$B$4:$B$2000&gt;=K$4)*('Diário 4º PA'!$B$4:$B$2000&lt;=EOMONTH(K$4,0))*('Diário 4º PA'!$F$4:$F$2000)*(IF(Resumo!$Q$5="",1,'Diário 4º PA'!$O$4:$O$2000=Resumo!$Q$5)))</f>
        <v>0</v>
      </c>
      <c r="L91" s="199">
        <f t="array" ref="L91">SUMPRODUCT(('Diário 1º PA'!$E$4:$E$2977='Analítico Cx.'!$B91)*('Diário 1º PA'!$B$4:$B$2977&gt;=L$4)*('Diário 1º PA'!$B$4:$B$2977&lt;=EOMONTH(L$4,0))*('Diário 1º PA'!$F$4:$F$2977)*(IF(Resumo!$Q$5="",1,'Diário 1º PA'!$O$4:$O$2977=Resumo!$Q$5)))
+SUMPRODUCT(('Diário 2º PA'!$E$4:$E$2000='Analítico Cx.'!$B91)*('Diário 2º PA'!$B$4:$B$2000&gt;=L$4)*('Diário 2º PA'!$B$4:$B$2000&lt;=EOMONTH(L$4,0))*('Diário 2º PA'!$F$4:$F$2000)*(IF(Resumo!$Q$5="",1,'Diário 2º PA'!$O$4:$O$2000=Resumo!$Q$5)))
+SUMPRODUCT(('Diário 3º PA'!$E$4:$E$2000='Analítico Cx.'!$B91)*('Diário 3º PA'!$B$4:$B$2000&gt;=L$4)*('Diário 3º PA'!$B$4:$B$2000&lt;=EOMONTH(L$4,0))*('Diário 3º PA'!$F$4:$F$2000)*(IF(Resumo!$Q$5="",1,'Diário 3º PA'!$O$4:$O$2000=Resumo!$Q$5)))
+SUMPRODUCT(('Diário 4º PA'!$E$4:$E$2000='Analítico Cx.'!$B91)*('Diário 4º PA'!$B$4:$B$2000&gt;=L$4)*('Diário 4º PA'!$B$4:$B$2000&lt;=EOMONTH(L$4,0))*('Diário 4º PA'!$F$4:$F$2000)*(IF(Resumo!$Q$5="",1,'Diário 4º PA'!$O$4:$O$2000=Resumo!$Q$5)))</f>
        <v>0</v>
      </c>
      <c r="M91" s="199">
        <f t="array" ref="M91">SUMPRODUCT(('Diário 1º PA'!$E$4:$E$2977='Analítico Cx.'!$B91)*('Diário 1º PA'!$B$4:$B$2977&gt;=M$4)*('Diário 1º PA'!$B$4:$B$2977&lt;=EOMONTH(M$4,0))*('Diário 1º PA'!$F$4:$F$2977)*(IF(Resumo!$Q$5="",1,'Diário 1º PA'!$O$4:$O$2977=Resumo!$Q$5)))
+SUMPRODUCT(('Diário 2º PA'!$E$4:$E$2000='Analítico Cx.'!$B91)*('Diário 2º PA'!$B$4:$B$2000&gt;=M$4)*('Diário 2º PA'!$B$4:$B$2000&lt;=EOMONTH(M$4,0))*('Diário 2º PA'!$F$4:$F$2000)*(IF(Resumo!$Q$5="",1,'Diário 2º PA'!$O$4:$O$2000=Resumo!$Q$5)))
+SUMPRODUCT(('Diário 3º PA'!$E$4:$E$2000='Analítico Cx.'!$B91)*('Diário 3º PA'!$B$4:$B$2000&gt;=M$4)*('Diário 3º PA'!$B$4:$B$2000&lt;=EOMONTH(M$4,0))*('Diário 3º PA'!$F$4:$F$2000)*(IF(Resumo!$Q$5="",1,'Diário 3º PA'!$O$4:$O$2000=Resumo!$Q$5)))
+SUMPRODUCT(('Diário 4º PA'!$E$4:$E$2000='Analítico Cx.'!$B91)*('Diário 4º PA'!$B$4:$B$2000&gt;=M$4)*('Diário 4º PA'!$B$4:$B$2000&lt;=EOMONTH(M$4,0))*('Diário 4º PA'!$F$4:$F$2000)*(IF(Resumo!$Q$5="",1,'Diário 4º PA'!$O$4:$O$2000=Resumo!$Q$5)))</f>
        <v>0</v>
      </c>
      <c r="N91" s="199">
        <f t="array" ref="N91">SUMPRODUCT(('Diário 1º PA'!$E$4:$E$2977='Analítico Cx.'!$B91)*('Diário 1º PA'!$B$4:$B$2977&gt;=N$4)*('Diário 1º PA'!$B$4:$B$2977&lt;=EOMONTH(N$4,0))*('Diário 1º PA'!$F$4:$F$2977)*(IF(Resumo!$Q$5="",1,'Diário 1º PA'!$O$4:$O$2977=Resumo!$Q$5)))
+SUMPRODUCT(('Diário 2º PA'!$E$4:$E$2000='Analítico Cx.'!$B91)*('Diário 2º PA'!$B$4:$B$2000&gt;=N$4)*('Diário 2º PA'!$B$4:$B$2000&lt;=EOMONTH(N$4,0))*('Diário 2º PA'!$F$4:$F$2000)*(IF(Resumo!$Q$5="",1,'Diário 2º PA'!$O$4:$O$2000=Resumo!$Q$5)))
+SUMPRODUCT(('Diário 3º PA'!$E$4:$E$2000='Analítico Cx.'!$B91)*('Diário 3º PA'!$B$4:$B$2000&gt;=N$4)*('Diário 3º PA'!$B$4:$B$2000&lt;=EOMONTH(N$4,0))*('Diário 3º PA'!$F$4:$F$2000)*(IF(Resumo!$Q$5="",1,'Diário 3º PA'!$O$4:$O$2000=Resumo!$Q$5)))
+SUMPRODUCT(('Diário 4º PA'!$E$4:$E$2000='Analítico Cx.'!$B91)*('Diário 4º PA'!$B$4:$B$2000&gt;=N$4)*('Diário 4º PA'!$B$4:$B$2000&lt;=EOMONTH(N$4,0))*('Diário 4º PA'!$F$4:$F$2000)*(IF(Resumo!$Q$5="",1,'Diário 4º PA'!$O$4:$O$2000=Resumo!$Q$5)))</f>
        <v>0</v>
      </c>
      <c r="O91" s="200">
        <f t="shared" si="13"/>
        <v>14.75</v>
      </c>
      <c r="P91" s="201">
        <f t="shared" si="14"/>
        <v>3.1211170064297355E-6</v>
      </c>
      <c r="Q91" s="174"/>
      <c r="R91" s="174"/>
      <c r="S91" s="174"/>
      <c r="T91" s="174"/>
      <c r="U91" s="174"/>
      <c r="V91" s="174"/>
      <c r="W91" s="174"/>
      <c r="X91" s="174"/>
      <c r="Y91" s="174"/>
      <c r="Z91" s="174"/>
    </row>
    <row r="92" spans="1:26" ht="23.25" customHeight="1" x14ac:dyDescent="0.2">
      <c r="A92" s="220" t="s">
        <v>283</v>
      </c>
      <c r="B92" s="84" t="s">
        <v>284</v>
      </c>
      <c r="C92" s="199">
        <f t="array" ref="C92">SUMPRODUCT(('Diário 1º PA'!$E$4:$E$2977='Analítico Cx.'!$B92)*('Diário 1º PA'!$B$4:$B$2977&gt;=C$4)*('Diário 1º PA'!$B$4:$B$2977&lt;=EOMONTH(C$4,0))*('Diário 1º PA'!$F$4:$F$2977)*(IF(Resumo!$Q$5="",1,'Diário 1º PA'!$O$4:$O$2977=Resumo!$Q$5)))
+SUMPRODUCT(('Diário 2º PA'!$E$4:$E$2000='Analítico Cx.'!$B92)*('Diário 2º PA'!$B$4:$B$2000&gt;=C$4)*('Diário 2º PA'!$B$4:$B$2000&lt;=EOMONTH(C$4,0))*('Diário 2º PA'!$F$4:$F$2000)*(IF(Resumo!$Q$5="",1,'Diário 2º PA'!$O$4:$O$2000=Resumo!$Q$5)))
+SUMPRODUCT(('Diário 3º PA'!$E$4:$E$2000='Analítico Cx.'!$B92)*('Diário 3º PA'!$B$4:$B$2000&gt;=C$4)*('Diário 3º PA'!$B$4:$B$2000&lt;=EOMONTH(C$4,0))*('Diário 3º PA'!$F$4:$F$2000)*(IF(Resumo!$Q$5="",1,'Diário 3º PA'!$O$4:$O$2000=Resumo!$Q$5)))
+SUMPRODUCT(('Diário 4º PA'!$E$4:$E$2000='Analítico Cx.'!$B92)*('Diário 4º PA'!$B$4:$B$2000&gt;=C$4)*('Diário 4º PA'!$B$4:$B$2000&lt;=EOMONTH(C$4,0))*('Diário 4º PA'!$F$4:$F$2000)*(IF(Resumo!$Q$5="",1,'Diário 4º PA'!$O$4:$O$2000=Resumo!$Q$5)))</f>
        <v>1644.3899999999999</v>
      </c>
      <c r="D92" s="199">
        <f t="array" ref="D92">SUMPRODUCT(('Diário 1º PA'!$E$4:$E$2977='Analítico Cx.'!$B92)*('Diário 1º PA'!$B$4:$B$2977&gt;=D$4)*('Diário 1º PA'!$B$4:$B$2977&lt;=EOMONTH(D$4,0))*('Diário 1º PA'!$F$4:$F$2977)*(IF(Resumo!$Q$5="",1,'Diário 1º PA'!$O$4:$O$2977=Resumo!$Q$5)))
+SUMPRODUCT(('Diário 2º PA'!$E$4:$E$2000='Analítico Cx.'!$B92)*('Diário 2º PA'!$B$4:$B$2000&gt;=D$4)*('Diário 2º PA'!$B$4:$B$2000&lt;=EOMONTH(D$4,0))*('Diário 2º PA'!$F$4:$F$2000)*(IF(Resumo!$Q$5="",1,'Diário 2º PA'!$O$4:$O$2000=Resumo!$Q$5)))
+SUMPRODUCT(('Diário 3º PA'!$E$4:$E$2000='Analítico Cx.'!$B92)*('Diário 3º PA'!$B$4:$B$2000&gt;=D$4)*('Diário 3º PA'!$B$4:$B$2000&lt;=EOMONTH(D$4,0))*('Diário 3º PA'!$F$4:$F$2000)*(IF(Resumo!$Q$5="",1,'Diário 3º PA'!$O$4:$O$2000=Resumo!$Q$5)))
+SUMPRODUCT(('Diário 4º PA'!$E$4:$E$2000='Analítico Cx.'!$B92)*('Diário 4º PA'!$B$4:$B$2000&gt;=D$4)*('Diário 4º PA'!$B$4:$B$2000&lt;=EOMONTH(D$4,0))*('Diário 4º PA'!$F$4:$F$2000)*(IF(Resumo!$Q$5="",1,'Diário 4º PA'!$O$4:$O$2000=Resumo!$Q$5)))</f>
        <v>1014.9</v>
      </c>
      <c r="E92" s="199">
        <f t="array" ref="E92">SUMPRODUCT(('Diário 1º PA'!$E$4:$E$2977='Analítico Cx.'!$B92)*('Diário 1º PA'!$B$4:$B$2977&gt;=E$4)*('Diário 1º PA'!$B$4:$B$2977&lt;=EOMONTH(E$4,0))*('Diário 1º PA'!$F$4:$F$2977)*(IF(Resumo!$Q$5="",1,'Diário 1º PA'!$O$4:$O$2977=Resumo!$Q$5)))
+SUMPRODUCT(('Diário 2º PA'!$E$4:$E$2000='Analítico Cx.'!$B92)*('Diário 2º PA'!$B$4:$B$2000&gt;=E$4)*('Diário 2º PA'!$B$4:$B$2000&lt;=EOMONTH(E$4,0))*('Diário 2º PA'!$F$4:$F$2000)*(IF(Resumo!$Q$5="",1,'Diário 2º PA'!$O$4:$O$2000=Resumo!$Q$5)))
+SUMPRODUCT(('Diário 3º PA'!$E$4:$E$2000='Analítico Cx.'!$B92)*('Diário 3º PA'!$B$4:$B$2000&gt;=E$4)*('Diário 3º PA'!$B$4:$B$2000&lt;=EOMONTH(E$4,0))*('Diário 3º PA'!$F$4:$F$2000)*(IF(Resumo!$Q$5="",1,'Diário 3º PA'!$O$4:$O$2000=Resumo!$Q$5)))
+SUMPRODUCT(('Diário 4º PA'!$E$4:$E$2000='Analítico Cx.'!$B92)*('Diário 4º PA'!$B$4:$B$2000&gt;=E$4)*('Diário 4º PA'!$B$4:$B$2000&lt;=EOMONTH(E$4,0))*('Diário 4º PA'!$F$4:$F$2000)*(IF(Resumo!$Q$5="",1,'Diário 4º PA'!$O$4:$O$2000=Resumo!$Q$5)))</f>
        <v>1040.08</v>
      </c>
      <c r="F92" s="199">
        <f t="array" ref="F92">SUMPRODUCT(('Diário 1º PA'!$E$4:$E$2977='Analítico Cx.'!$B92)*('Diário 1º PA'!$B$4:$B$2977&gt;=F$4)*('Diário 1º PA'!$B$4:$B$2977&lt;=EOMONTH(F$4,0))*('Diário 1º PA'!$F$4:$F$2977)*(IF(Resumo!$Q$5="",1,'Diário 1º PA'!$O$4:$O$2977=Resumo!$Q$5)))
+SUMPRODUCT(('Diário 2º PA'!$E$4:$E$2000='Analítico Cx.'!$B92)*('Diário 2º PA'!$B$4:$B$2000&gt;=F$4)*('Diário 2º PA'!$B$4:$B$2000&lt;=EOMONTH(F$4,0))*('Diário 2º PA'!$F$4:$F$2000)*(IF(Resumo!$Q$5="",1,'Diário 2º PA'!$O$4:$O$2000=Resumo!$Q$5)))
+SUMPRODUCT(('Diário 3º PA'!$E$4:$E$2000='Analítico Cx.'!$B92)*('Diário 3º PA'!$B$4:$B$2000&gt;=F$4)*('Diário 3º PA'!$B$4:$B$2000&lt;=EOMONTH(F$4,0))*('Diário 3º PA'!$F$4:$F$2000)*(IF(Resumo!$Q$5="",1,'Diário 3º PA'!$O$4:$O$2000=Resumo!$Q$5)))
+SUMPRODUCT(('Diário 4º PA'!$E$4:$E$2000='Analítico Cx.'!$B92)*('Diário 4º PA'!$B$4:$B$2000&gt;=F$4)*('Diário 4º PA'!$B$4:$B$2000&lt;=EOMONTH(F$4,0))*('Diário 4º PA'!$F$4:$F$2000)*(IF(Resumo!$Q$5="",1,'Diário 4º PA'!$O$4:$O$2000=Resumo!$Q$5)))</f>
        <v>0</v>
      </c>
      <c r="G92" s="199">
        <f t="array" ref="G92">SUMPRODUCT(('Diário 1º PA'!$E$4:$E$2977='Analítico Cx.'!$B92)*('Diário 1º PA'!$B$4:$B$2977&gt;=G$4)*('Diário 1º PA'!$B$4:$B$2977&lt;=EOMONTH(G$4,0))*('Diário 1º PA'!$F$4:$F$2977)*(IF(Resumo!$Q$5="",1,'Diário 1º PA'!$O$4:$O$2977=Resumo!$Q$5)))
+SUMPRODUCT(('Diário 2º PA'!$E$4:$E$2000='Analítico Cx.'!$B92)*('Diário 2º PA'!$B$4:$B$2000&gt;=G$4)*('Diário 2º PA'!$B$4:$B$2000&lt;=EOMONTH(G$4,0))*('Diário 2º PA'!$F$4:$F$2000)*(IF(Resumo!$Q$5="",1,'Diário 2º PA'!$O$4:$O$2000=Resumo!$Q$5)))
+SUMPRODUCT(('Diário 3º PA'!$E$4:$E$2000='Analítico Cx.'!$B92)*('Diário 3º PA'!$B$4:$B$2000&gt;=G$4)*('Diário 3º PA'!$B$4:$B$2000&lt;=EOMONTH(G$4,0))*('Diário 3º PA'!$F$4:$F$2000)*(IF(Resumo!$Q$5="",1,'Diário 3º PA'!$O$4:$O$2000=Resumo!$Q$5)))
+SUMPRODUCT(('Diário 4º PA'!$E$4:$E$2000='Analítico Cx.'!$B92)*('Diário 4º PA'!$B$4:$B$2000&gt;=G$4)*('Diário 4º PA'!$B$4:$B$2000&lt;=EOMONTH(G$4,0))*('Diário 4º PA'!$F$4:$F$2000)*(IF(Resumo!$Q$5="",1,'Diário 4º PA'!$O$4:$O$2000=Resumo!$Q$5)))</f>
        <v>0</v>
      </c>
      <c r="H92" s="199">
        <f t="array" ref="H92">SUMPRODUCT(('Diário 1º PA'!$E$4:$E$2977='Analítico Cx.'!$B92)*('Diário 1º PA'!$B$4:$B$2977&gt;=H$4)*('Diário 1º PA'!$B$4:$B$2977&lt;=EOMONTH(H$4,0))*('Diário 1º PA'!$F$4:$F$2977)*(IF(Resumo!$Q$5="",1,'Diário 1º PA'!$O$4:$O$2977=Resumo!$Q$5)))
+SUMPRODUCT(('Diário 2º PA'!$E$4:$E$2000='Analítico Cx.'!$B92)*('Diário 2º PA'!$B$4:$B$2000&gt;=H$4)*('Diário 2º PA'!$B$4:$B$2000&lt;=EOMONTH(H$4,0))*('Diário 2º PA'!$F$4:$F$2000)*(IF(Resumo!$Q$5="",1,'Diário 2º PA'!$O$4:$O$2000=Resumo!$Q$5)))
+SUMPRODUCT(('Diário 3º PA'!$E$4:$E$2000='Analítico Cx.'!$B92)*('Diário 3º PA'!$B$4:$B$2000&gt;=H$4)*('Diário 3º PA'!$B$4:$B$2000&lt;=EOMONTH(H$4,0))*('Diário 3º PA'!$F$4:$F$2000)*(IF(Resumo!$Q$5="",1,'Diário 3º PA'!$O$4:$O$2000=Resumo!$Q$5)))
+SUMPRODUCT(('Diário 4º PA'!$E$4:$E$2000='Analítico Cx.'!$B92)*('Diário 4º PA'!$B$4:$B$2000&gt;=H$4)*('Diário 4º PA'!$B$4:$B$2000&lt;=EOMONTH(H$4,0))*('Diário 4º PA'!$F$4:$F$2000)*(IF(Resumo!$Q$5="",1,'Diário 4º PA'!$O$4:$O$2000=Resumo!$Q$5)))</f>
        <v>0</v>
      </c>
      <c r="I92" s="199">
        <f t="array" ref="I92">SUMPRODUCT(('Diário 1º PA'!$E$4:$E$2977='Analítico Cx.'!$B92)*('Diário 1º PA'!$B$4:$B$2977&gt;=I$4)*('Diário 1º PA'!$B$4:$B$2977&lt;=EOMONTH(I$4,0))*('Diário 1º PA'!$F$4:$F$2977)*(IF(Resumo!$Q$5="",1,'Diário 1º PA'!$O$4:$O$2977=Resumo!$Q$5)))
+SUMPRODUCT(('Diário 2º PA'!$E$4:$E$2000='Analítico Cx.'!$B92)*('Diário 2º PA'!$B$4:$B$2000&gt;=I$4)*('Diário 2º PA'!$B$4:$B$2000&lt;=EOMONTH(I$4,0))*('Diário 2º PA'!$F$4:$F$2000)*(IF(Resumo!$Q$5="",1,'Diário 2º PA'!$O$4:$O$2000=Resumo!$Q$5)))
+SUMPRODUCT(('Diário 3º PA'!$E$4:$E$2000='Analítico Cx.'!$B92)*('Diário 3º PA'!$B$4:$B$2000&gt;=I$4)*('Diário 3º PA'!$B$4:$B$2000&lt;=EOMONTH(I$4,0))*('Diário 3º PA'!$F$4:$F$2000)*(IF(Resumo!$Q$5="",1,'Diário 3º PA'!$O$4:$O$2000=Resumo!$Q$5)))
+SUMPRODUCT(('Diário 4º PA'!$E$4:$E$2000='Analítico Cx.'!$B92)*('Diário 4º PA'!$B$4:$B$2000&gt;=I$4)*('Diário 4º PA'!$B$4:$B$2000&lt;=EOMONTH(I$4,0))*('Diário 4º PA'!$F$4:$F$2000)*(IF(Resumo!$Q$5="",1,'Diário 4º PA'!$O$4:$O$2000=Resumo!$Q$5)))</f>
        <v>0</v>
      </c>
      <c r="J92" s="199">
        <f t="array" ref="J92">SUMPRODUCT(('Diário 1º PA'!$E$4:$E$2977='Analítico Cx.'!$B92)*('Diário 1º PA'!$B$4:$B$2977&gt;=J$4)*('Diário 1º PA'!$B$4:$B$2977&lt;=EOMONTH(J$4,0))*('Diário 1º PA'!$F$4:$F$2977)*(IF(Resumo!$Q$5="",1,'Diário 1º PA'!$O$4:$O$2977=Resumo!$Q$5)))
+SUMPRODUCT(('Diário 2º PA'!$E$4:$E$2000='Analítico Cx.'!$B92)*('Diário 2º PA'!$B$4:$B$2000&gt;=J$4)*('Diário 2º PA'!$B$4:$B$2000&lt;=EOMONTH(J$4,0))*('Diário 2º PA'!$F$4:$F$2000)*(IF(Resumo!$Q$5="",1,'Diário 2º PA'!$O$4:$O$2000=Resumo!$Q$5)))
+SUMPRODUCT(('Diário 3º PA'!$E$4:$E$2000='Analítico Cx.'!$B92)*('Diário 3º PA'!$B$4:$B$2000&gt;=J$4)*('Diário 3º PA'!$B$4:$B$2000&lt;=EOMONTH(J$4,0))*('Diário 3º PA'!$F$4:$F$2000)*(IF(Resumo!$Q$5="",1,'Diário 3º PA'!$O$4:$O$2000=Resumo!$Q$5)))
+SUMPRODUCT(('Diário 4º PA'!$E$4:$E$2000='Analítico Cx.'!$B92)*('Diário 4º PA'!$B$4:$B$2000&gt;=J$4)*('Diário 4º PA'!$B$4:$B$2000&lt;=EOMONTH(J$4,0))*('Diário 4º PA'!$F$4:$F$2000)*(IF(Resumo!$Q$5="",1,'Diário 4º PA'!$O$4:$O$2000=Resumo!$Q$5)))</f>
        <v>0</v>
      </c>
      <c r="K92" s="199">
        <f t="array" ref="K92">SUMPRODUCT(('Diário 1º PA'!$E$4:$E$2977='Analítico Cx.'!$B92)*('Diário 1º PA'!$B$4:$B$2977&gt;=K$4)*('Diário 1º PA'!$B$4:$B$2977&lt;=EOMONTH(K$4,0))*('Diário 1º PA'!$F$4:$F$2977)*(IF(Resumo!$Q$5="",1,'Diário 1º PA'!$O$4:$O$2977=Resumo!$Q$5)))
+SUMPRODUCT(('Diário 2º PA'!$E$4:$E$2000='Analítico Cx.'!$B92)*('Diário 2º PA'!$B$4:$B$2000&gt;=K$4)*('Diário 2º PA'!$B$4:$B$2000&lt;=EOMONTH(K$4,0))*('Diário 2º PA'!$F$4:$F$2000)*(IF(Resumo!$Q$5="",1,'Diário 2º PA'!$O$4:$O$2000=Resumo!$Q$5)))
+SUMPRODUCT(('Diário 3º PA'!$E$4:$E$2000='Analítico Cx.'!$B92)*('Diário 3º PA'!$B$4:$B$2000&gt;=K$4)*('Diário 3º PA'!$B$4:$B$2000&lt;=EOMONTH(K$4,0))*('Diário 3º PA'!$F$4:$F$2000)*(IF(Resumo!$Q$5="",1,'Diário 3º PA'!$O$4:$O$2000=Resumo!$Q$5)))
+SUMPRODUCT(('Diário 4º PA'!$E$4:$E$2000='Analítico Cx.'!$B92)*('Diário 4º PA'!$B$4:$B$2000&gt;=K$4)*('Diário 4º PA'!$B$4:$B$2000&lt;=EOMONTH(K$4,0))*('Diário 4º PA'!$F$4:$F$2000)*(IF(Resumo!$Q$5="",1,'Diário 4º PA'!$O$4:$O$2000=Resumo!$Q$5)))</f>
        <v>0</v>
      </c>
      <c r="L92" s="199">
        <f t="array" ref="L92">SUMPRODUCT(('Diário 1º PA'!$E$4:$E$2977='Analítico Cx.'!$B92)*('Diário 1º PA'!$B$4:$B$2977&gt;=L$4)*('Diário 1º PA'!$B$4:$B$2977&lt;=EOMONTH(L$4,0))*('Diário 1º PA'!$F$4:$F$2977)*(IF(Resumo!$Q$5="",1,'Diário 1º PA'!$O$4:$O$2977=Resumo!$Q$5)))
+SUMPRODUCT(('Diário 2º PA'!$E$4:$E$2000='Analítico Cx.'!$B92)*('Diário 2º PA'!$B$4:$B$2000&gt;=L$4)*('Diário 2º PA'!$B$4:$B$2000&lt;=EOMONTH(L$4,0))*('Diário 2º PA'!$F$4:$F$2000)*(IF(Resumo!$Q$5="",1,'Diário 2º PA'!$O$4:$O$2000=Resumo!$Q$5)))
+SUMPRODUCT(('Diário 3º PA'!$E$4:$E$2000='Analítico Cx.'!$B92)*('Diário 3º PA'!$B$4:$B$2000&gt;=L$4)*('Diário 3º PA'!$B$4:$B$2000&lt;=EOMONTH(L$4,0))*('Diário 3º PA'!$F$4:$F$2000)*(IF(Resumo!$Q$5="",1,'Diário 3º PA'!$O$4:$O$2000=Resumo!$Q$5)))
+SUMPRODUCT(('Diário 4º PA'!$E$4:$E$2000='Analítico Cx.'!$B92)*('Diário 4º PA'!$B$4:$B$2000&gt;=L$4)*('Diário 4º PA'!$B$4:$B$2000&lt;=EOMONTH(L$4,0))*('Diário 4º PA'!$F$4:$F$2000)*(IF(Resumo!$Q$5="",1,'Diário 4º PA'!$O$4:$O$2000=Resumo!$Q$5)))</f>
        <v>0</v>
      </c>
      <c r="M92" s="199">
        <f t="array" ref="M92">SUMPRODUCT(('Diário 1º PA'!$E$4:$E$2977='Analítico Cx.'!$B92)*('Diário 1º PA'!$B$4:$B$2977&gt;=M$4)*('Diário 1º PA'!$B$4:$B$2977&lt;=EOMONTH(M$4,0))*('Diário 1º PA'!$F$4:$F$2977)*(IF(Resumo!$Q$5="",1,'Diário 1º PA'!$O$4:$O$2977=Resumo!$Q$5)))
+SUMPRODUCT(('Diário 2º PA'!$E$4:$E$2000='Analítico Cx.'!$B92)*('Diário 2º PA'!$B$4:$B$2000&gt;=M$4)*('Diário 2º PA'!$B$4:$B$2000&lt;=EOMONTH(M$4,0))*('Diário 2º PA'!$F$4:$F$2000)*(IF(Resumo!$Q$5="",1,'Diário 2º PA'!$O$4:$O$2000=Resumo!$Q$5)))
+SUMPRODUCT(('Diário 3º PA'!$E$4:$E$2000='Analítico Cx.'!$B92)*('Diário 3º PA'!$B$4:$B$2000&gt;=M$4)*('Diário 3º PA'!$B$4:$B$2000&lt;=EOMONTH(M$4,0))*('Diário 3º PA'!$F$4:$F$2000)*(IF(Resumo!$Q$5="",1,'Diário 3º PA'!$O$4:$O$2000=Resumo!$Q$5)))
+SUMPRODUCT(('Diário 4º PA'!$E$4:$E$2000='Analítico Cx.'!$B92)*('Diário 4º PA'!$B$4:$B$2000&gt;=M$4)*('Diário 4º PA'!$B$4:$B$2000&lt;=EOMONTH(M$4,0))*('Diário 4º PA'!$F$4:$F$2000)*(IF(Resumo!$Q$5="",1,'Diário 4º PA'!$O$4:$O$2000=Resumo!$Q$5)))</f>
        <v>0</v>
      </c>
      <c r="N92" s="199">
        <f t="array" ref="N92">SUMPRODUCT(('Diário 1º PA'!$E$4:$E$2977='Analítico Cx.'!$B92)*('Diário 1º PA'!$B$4:$B$2977&gt;=N$4)*('Diário 1º PA'!$B$4:$B$2977&lt;=EOMONTH(N$4,0))*('Diário 1º PA'!$F$4:$F$2977)*(IF(Resumo!$Q$5="",1,'Diário 1º PA'!$O$4:$O$2977=Resumo!$Q$5)))
+SUMPRODUCT(('Diário 2º PA'!$E$4:$E$2000='Analítico Cx.'!$B92)*('Diário 2º PA'!$B$4:$B$2000&gt;=N$4)*('Diário 2º PA'!$B$4:$B$2000&lt;=EOMONTH(N$4,0))*('Diário 2º PA'!$F$4:$F$2000)*(IF(Resumo!$Q$5="",1,'Diário 2º PA'!$O$4:$O$2000=Resumo!$Q$5)))
+SUMPRODUCT(('Diário 3º PA'!$E$4:$E$2000='Analítico Cx.'!$B92)*('Diário 3º PA'!$B$4:$B$2000&gt;=N$4)*('Diário 3º PA'!$B$4:$B$2000&lt;=EOMONTH(N$4,0))*('Diário 3º PA'!$F$4:$F$2000)*(IF(Resumo!$Q$5="",1,'Diário 3º PA'!$O$4:$O$2000=Resumo!$Q$5)))
+SUMPRODUCT(('Diário 4º PA'!$E$4:$E$2000='Analítico Cx.'!$B92)*('Diário 4º PA'!$B$4:$B$2000&gt;=N$4)*('Diário 4º PA'!$B$4:$B$2000&lt;=EOMONTH(N$4,0))*('Diário 4º PA'!$F$4:$F$2000)*(IF(Resumo!$Q$5="",1,'Diário 4º PA'!$O$4:$O$2000=Resumo!$Q$5)))</f>
        <v>0</v>
      </c>
      <c r="O92" s="200">
        <f t="shared" si="13"/>
        <v>3699.37</v>
      </c>
      <c r="P92" s="201">
        <f t="shared" si="14"/>
        <v>7.827909572932861E-4</v>
      </c>
      <c r="Q92" s="174"/>
      <c r="R92" s="174"/>
      <c r="S92" s="174"/>
      <c r="T92" s="174"/>
      <c r="U92" s="174"/>
      <c r="V92" s="174"/>
      <c r="W92" s="174"/>
      <c r="X92" s="174"/>
      <c r="Y92" s="174"/>
      <c r="Z92" s="174"/>
    </row>
    <row r="93" spans="1:26" ht="23.25" customHeight="1" x14ac:dyDescent="0.2">
      <c r="A93" s="220" t="s">
        <v>285</v>
      </c>
      <c r="B93" s="84" t="s">
        <v>286</v>
      </c>
      <c r="C93" s="199">
        <f t="array" ref="C93">SUMPRODUCT(('Diário 1º PA'!$E$4:$E$2977='Analítico Cx.'!$B93)*('Diário 1º PA'!$B$4:$B$2977&gt;=C$4)*('Diário 1º PA'!$B$4:$B$2977&lt;=EOMONTH(C$4,0))*('Diário 1º PA'!$F$4:$F$2977)*(IF(Resumo!$Q$5="",1,'Diário 1º PA'!$O$4:$O$2977=Resumo!$Q$5)))
+SUMPRODUCT(('Diário 2º PA'!$E$4:$E$2000='Analítico Cx.'!$B93)*('Diário 2º PA'!$B$4:$B$2000&gt;=C$4)*('Diário 2º PA'!$B$4:$B$2000&lt;=EOMONTH(C$4,0))*('Diário 2º PA'!$F$4:$F$2000)*(IF(Resumo!$Q$5="",1,'Diário 2º PA'!$O$4:$O$2000=Resumo!$Q$5)))
+SUMPRODUCT(('Diário 3º PA'!$E$4:$E$2000='Analítico Cx.'!$B93)*('Diário 3º PA'!$B$4:$B$2000&gt;=C$4)*('Diário 3º PA'!$B$4:$B$2000&lt;=EOMONTH(C$4,0))*('Diário 3º PA'!$F$4:$F$2000)*(IF(Resumo!$Q$5="",1,'Diário 3º PA'!$O$4:$O$2000=Resumo!$Q$5)))
+SUMPRODUCT(('Diário 4º PA'!$E$4:$E$2000='Analítico Cx.'!$B93)*('Diário 4º PA'!$B$4:$B$2000&gt;=C$4)*('Diário 4º PA'!$B$4:$B$2000&lt;=EOMONTH(C$4,0))*('Diário 4º PA'!$F$4:$F$2000)*(IF(Resumo!$Q$5="",1,'Diário 4º PA'!$O$4:$O$2000=Resumo!$Q$5)))</f>
        <v>0</v>
      </c>
      <c r="D93" s="199">
        <f t="array" ref="D93">SUMPRODUCT(('Diário 1º PA'!$E$4:$E$2977='Analítico Cx.'!$B93)*('Diário 1º PA'!$B$4:$B$2977&gt;=D$4)*('Diário 1º PA'!$B$4:$B$2977&lt;=EOMONTH(D$4,0))*('Diário 1º PA'!$F$4:$F$2977)*(IF(Resumo!$Q$5="",1,'Diário 1º PA'!$O$4:$O$2977=Resumo!$Q$5)))
+SUMPRODUCT(('Diário 2º PA'!$E$4:$E$2000='Analítico Cx.'!$B93)*('Diário 2º PA'!$B$4:$B$2000&gt;=D$4)*('Diário 2º PA'!$B$4:$B$2000&lt;=EOMONTH(D$4,0))*('Diário 2º PA'!$F$4:$F$2000)*(IF(Resumo!$Q$5="",1,'Diário 2º PA'!$O$4:$O$2000=Resumo!$Q$5)))
+SUMPRODUCT(('Diário 3º PA'!$E$4:$E$2000='Analítico Cx.'!$B93)*('Diário 3º PA'!$B$4:$B$2000&gt;=D$4)*('Diário 3º PA'!$B$4:$B$2000&lt;=EOMONTH(D$4,0))*('Diário 3º PA'!$F$4:$F$2000)*(IF(Resumo!$Q$5="",1,'Diário 3º PA'!$O$4:$O$2000=Resumo!$Q$5)))
+SUMPRODUCT(('Diário 4º PA'!$E$4:$E$2000='Analítico Cx.'!$B93)*('Diário 4º PA'!$B$4:$B$2000&gt;=D$4)*('Diário 4º PA'!$B$4:$B$2000&lt;=EOMONTH(D$4,0))*('Diário 4º PA'!$F$4:$F$2000)*(IF(Resumo!$Q$5="",1,'Diário 4º PA'!$O$4:$O$2000=Resumo!$Q$5)))</f>
        <v>0</v>
      </c>
      <c r="E93" s="199">
        <f t="array" ref="E93">SUMPRODUCT(('Diário 1º PA'!$E$4:$E$2977='Analítico Cx.'!$B93)*('Diário 1º PA'!$B$4:$B$2977&gt;=E$4)*('Diário 1º PA'!$B$4:$B$2977&lt;=EOMONTH(E$4,0))*('Diário 1º PA'!$F$4:$F$2977)*(IF(Resumo!$Q$5="",1,'Diário 1º PA'!$O$4:$O$2977=Resumo!$Q$5)))
+SUMPRODUCT(('Diário 2º PA'!$E$4:$E$2000='Analítico Cx.'!$B93)*('Diário 2º PA'!$B$4:$B$2000&gt;=E$4)*('Diário 2º PA'!$B$4:$B$2000&lt;=EOMONTH(E$4,0))*('Diário 2º PA'!$F$4:$F$2000)*(IF(Resumo!$Q$5="",1,'Diário 2º PA'!$O$4:$O$2000=Resumo!$Q$5)))
+SUMPRODUCT(('Diário 3º PA'!$E$4:$E$2000='Analítico Cx.'!$B93)*('Diário 3º PA'!$B$4:$B$2000&gt;=E$4)*('Diário 3º PA'!$B$4:$B$2000&lt;=EOMONTH(E$4,0))*('Diário 3º PA'!$F$4:$F$2000)*(IF(Resumo!$Q$5="",1,'Diário 3º PA'!$O$4:$O$2000=Resumo!$Q$5)))
+SUMPRODUCT(('Diário 4º PA'!$E$4:$E$2000='Analítico Cx.'!$B93)*('Diário 4º PA'!$B$4:$B$2000&gt;=E$4)*('Diário 4º PA'!$B$4:$B$2000&lt;=EOMONTH(E$4,0))*('Diário 4º PA'!$F$4:$F$2000)*(IF(Resumo!$Q$5="",1,'Diário 4º PA'!$O$4:$O$2000=Resumo!$Q$5)))</f>
        <v>0</v>
      </c>
      <c r="F93" s="199">
        <f t="array" ref="F93">SUMPRODUCT(('Diário 1º PA'!$E$4:$E$2977='Analítico Cx.'!$B93)*('Diário 1º PA'!$B$4:$B$2977&gt;=F$4)*('Diário 1º PA'!$B$4:$B$2977&lt;=EOMONTH(F$4,0))*('Diário 1º PA'!$F$4:$F$2977)*(IF(Resumo!$Q$5="",1,'Diário 1º PA'!$O$4:$O$2977=Resumo!$Q$5)))
+SUMPRODUCT(('Diário 2º PA'!$E$4:$E$2000='Analítico Cx.'!$B93)*('Diário 2º PA'!$B$4:$B$2000&gt;=F$4)*('Diário 2º PA'!$B$4:$B$2000&lt;=EOMONTH(F$4,0))*('Diário 2º PA'!$F$4:$F$2000)*(IF(Resumo!$Q$5="",1,'Diário 2º PA'!$O$4:$O$2000=Resumo!$Q$5)))
+SUMPRODUCT(('Diário 3º PA'!$E$4:$E$2000='Analítico Cx.'!$B93)*('Diário 3º PA'!$B$4:$B$2000&gt;=F$4)*('Diário 3º PA'!$B$4:$B$2000&lt;=EOMONTH(F$4,0))*('Diário 3º PA'!$F$4:$F$2000)*(IF(Resumo!$Q$5="",1,'Diário 3º PA'!$O$4:$O$2000=Resumo!$Q$5)))
+SUMPRODUCT(('Diário 4º PA'!$E$4:$E$2000='Analítico Cx.'!$B93)*('Diário 4º PA'!$B$4:$B$2000&gt;=F$4)*('Diário 4º PA'!$B$4:$B$2000&lt;=EOMONTH(F$4,0))*('Diário 4º PA'!$F$4:$F$2000)*(IF(Resumo!$Q$5="",1,'Diário 4º PA'!$O$4:$O$2000=Resumo!$Q$5)))</f>
        <v>0</v>
      </c>
      <c r="G93" s="199">
        <f t="array" ref="G93">SUMPRODUCT(('Diário 1º PA'!$E$4:$E$2977='Analítico Cx.'!$B93)*('Diário 1º PA'!$B$4:$B$2977&gt;=G$4)*('Diário 1º PA'!$B$4:$B$2977&lt;=EOMONTH(G$4,0))*('Diário 1º PA'!$F$4:$F$2977)*(IF(Resumo!$Q$5="",1,'Diário 1º PA'!$O$4:$O$2977=Resumo!$Q$5)))
+SUMPRODUCT(('Diário 2º PA'!$E$4:$E$2000='Analítico Cx.'!$B93)*('Diário 2º PA'!$B$4:$B$2000&gt;=G$4)*('Diário 2º PA'!$B$4:$B$2000&lt;=EOMONTH(G$4,0))*('Diário 2º PA'!$F$4:$F$2000)*(IF(Resumo!$Q$5="",1,'Diário 2º PA'!$O$4:$O$2000=Resumo!$Q$5)))
+SUMPRODUCT(('Diário 3º PA'!$E$4:$E$2000='Analítico Cx.'!$B93)*('Diário 3º PA'!$B$4:$B$2000&gt;=G$4)*('Diário 3º PA'!$B$4:$B$2000&lt;=EOMONTH(G$4,0))*('Diário 3º PA'!$F$4:$F$2000)*(IF(Resumo!$Q$5="",1,'Diário 3º PA'!$O$4:$O$2000=Resumo!$Q$5)))
+SUMPRODUCT(('Diário 4º PA'!$E$4:$E$2000='Analítico Cx.'!$B93)*('Diário 4º PA'!$B$4:$B$2000&gt;=G$4)*('Diário 4º PA'!$B$4:$B$2000&lt;=EOMONTH(G$4,0))*('Diário 4º PA'!$F$4:$F$2000)*(IF(Resumo!$Q$5="",1,'Diário 4º PA'!$O$4:$O$2000=Resumo!$Q$5)))</f>
        <v>0</v>
      </c>
      <c r="H93" s="199">
        <f t="array" ref="H93">SUMPRODUCT(('Diário 1º PA'!$E$4:$E$2977='Analítico Cx.'!$B93)*('Diário 1º PA'!$B$4:$B$2977&gt;=H$4)*('Diário 1º PA'!$B$4:$B$2977&lt;=EOMONTH(H$4,0))*('Diário 1º PA'!$F$4:$F$2977)*(IF(Resumo!$Q$5="",1,'Diário 1º PA'!$O$4:$O$2977=Resumo!$Q$5)))
+SUMPRODUCT(('Diário 2º PA'!$E$4:$E$2000='Analítico Cx.'!$B93)*('Diário 2º PA'!$B$4:$B$2000&gt;=H$4)*('Diário 2º PA'!$B$4:$B$2000&lt;=EOMONTH(H$4,0))*('Diário 2º PA'!$F$4:$F$2000)*(IF(Resumo!$Q$5="",1,'Diário 2º PA'!$O$4:$O$2000=Resumo!$Q$5)))
+SUMPRODUCT(('Diário 3º PA'!$E$4:$E$2000='Analítico Cx.'!$B93)*('Diário 3º PA'!$B$4:$B$2000&gt;=H$4)*('Diário 3º PA'!$B$4:$B$2000&lt;=EOMONTH(H$4,0))*('Diário 3º PA'!$F$4:$F$2000)*(IF(Resumo!$Q$5="",1,'Diário 3º PA'!$O$4:$O$2000=Resumo!$Q$5)))
+SUMPRODUCT(('Diário 4º PA'!$E$4:$E$2000='Analítico Cx.'!$B93)*('Diário 4º PA'!$B$4:$B$2000&gt;=H$4)*('Diário 4º PA'!$B$4:$B$2000&lt;=EOMONTH(H$4,0))*('Diário 4º PA'!$F$4:$F$2000)*(IF(Resumo!$Q$5="",1,'Diário 4º PA'!$O$4:$O$2000=Resumo!$Q$5)))</f>
        <v>0</v>
      </c>
      <c r="I93" s="199">
        <f t="array" ref="I93">SUMPRODUCT(('Diário 1º PA'!$E$4:$E$2977='Analítico Cx.'!$B93)*('Diário 1º PA'!$B$4:$B$2977&gt;=I$4)*('Diário 1º PA'!$B$4:$B$2977&lt;=EOMONTH(I$4,0))*('Diário 1º PA'!$F$4:$F$2977)*(IF(Resumo!$Q$5="",1,'Diário 1º PA'!$O$4:$O$2977=Resumo!$Q$5)))
+SUMPRODUCT(('Diário 2º PA'!$E$4:$E$2000='Analítico Cx.'!$B93)*('Diário 2º PA'!$B$4:$B$2000&gt;=I$4)*('Diário 2º PA'!$B$4:$B$2000&lt;=EOMONTH(I$4,0))*('Diário 2º PA'!$F$4:$F$2000)*(IF(Resumo!$Q$5="",1,'Diário 2º PA'!$O$4:$O$2000=Resumo!$Q$5)))
+SUMPRODUCT(('Diário 3º PA'!$E$4:$E$2000='Analítico Cx.'!$B93)*('Diário 3º PA'!$B$4:$B$2000&gt;=I$4)*('Diário 3º PA'!$B$4:$B$2000&lt;=EOMONTH(I$4,0))*('Diário 3º PA'!$F$4:$F$2000)*(IF(Resumo!$Q$5="",1,'Diário 3º PA'!$O$4:$O$2000=Resumo!$Q$5)))
+SUMPRODUCT(('Diário 4º PA'!$E$4:$E$2000='Analítico Cx.'!$B93)*('Diário 4º PA'!$B$4:$B$2000&gt;=I$4)*('Diário 4º PA'!$B$4:$B$2000&lt;=EOMONTH(I$4,0))*('Diário 4º PA'!$F$4:$F$2000)*(IF(Resumo!$Q$5="",1,'Diário 4º PA'!$O$4:$O$2000=Resumo!$Q$5)))</f>
        <v>0</v>
      </c>
      <c r="J93" s="199">
        <f t="array" ref="J93">SUMPRODUCT(('Diário 1º PA'!$E$4:$E$2977='Analítico Cx.'!$B93)*('Diário 1º PA'!$B$4:$B$2977&gt;=J$4)*('Diário 1º PA'!$B$4:$B$2977&lt;=EOMONTH(J$4,0))*('Diário 1º PA'!$F$4:$F$2977)*(IF(Resumo!$Q$5="",1,'Diário 1º PA'!$O$4:$O$2977=Resumo!$Q$5)))
+SUMPRODUCT(('Diário 2º PA'!$E$4:$E$2000='Analítico Cx.'!$B93)*('Diário 2º PA'!$B$4:$B$2000&gt;=J$4)*('Diário 2º PA'!$B$4:$B$2000&lt;=EOMONTH(J$4,0))*('Diário 2º PA'!$F$4:$F$2000)*(IF(Resumo!$Q$5="",1,'Diário 2º PA'!$O$4:$O$2000=Resumo!$Q$5)))
+SUMPRODUCT(('Diário 3º PA'!$E$4:$E$2000='Analítico Cx.'!$B93)*('Diário 3º PA'!$B$4:$B$2000&gt;=J$4)*('Diário 3º PA'!$B$4:$B$2000&lt;=EOMONTH(J$4,0))*('Diário 3º PA'!$F$4:$F$2000)*(IF(Resumo!$Q$5="",1,'Diário 3º PA'!$O$4:$O$2000=Resumo!$Q$5)))
+SUMPRODUCT(('Diário 4º PA'!$E$4:$E$2000='Analítico Cx.'!$B93)*('Diário 4º PA'!$B$4:$B$2000&gt;=J$4)*('Diário 4º PA'!$B$4:$B$2000&lt;=EOMONTH(J$4,0))*('Diário 4º PA'!$F$4:$F$2000)*(IF(Resumo!$Q$5="",1,'Diário 4º PA'!$O$4:$O$2000=Resumo!$Q$5)))</f>
        <v>0</v>
      </c>
      <c r="K93" s="199">
        <f t="array" ref="K93">SUMPRODUCT(('Diário 1º PA'!$E$4:$E$2977='Analítico Cx.'!$B93)*('Diário 1º PA'!$B$4:$B$2977&gt;=K$4)*('Diário 1º PA'!$B$4:$B$2977&lt;=EOMONTH(K$4,0))*('Diário 1º PA'!$F$4:$F$2977)*(IF(Resumo!$Q$5="",1,'Diário 1º PA'!$O$4:$O$2977=Resumo!$Q$5)))
+SUMPRODUCT(('Diário 2º PA'!$E$4:$E$2000='Analítico Cx.'!$B93)*('Diário 2º PA'!$B$4:$B$2000&gt;=K$4)*('Diário 2º PA'!$B$4:$B$2000&lt;=EOMONTH(K$4,0))*('Diário 2º PA'!$F$4:$F$2000)*(IF(Resumo!$Q$5="",1,'Diário 2º PA'!$O$4:$O$2000=Resumo!$Q$5)))
+SUMPRODUCT(('Diário 3º PA'!$E$4:$E$2000='Analítico Cx.'!$B93)*('Diário 3º PA'!$B$4:$B$2000&gt;=K$4)*('Diário 3º PA'!$B$4:$B$2000&lt;=EOMONTH(K$4,0))*('Diário 3º PA'!$F$4:$F$2000)*(IF(Resumo!$Q$5="",1,'Diário 3º PA'!$O$4:$O$2000=Resumo!$Q$5)))
+SUMPRODUCT(('Diário 4º PA'!$E$4:$E$2000='Analítico Cx.'!$B93)*('Diário 4º PA'!$B$4:$B$2000&gt;=K$4)*('Diário 4º PA'!$B$4:$B$2000&lt;=EOMONTH(K$4,0))*('Diário 4º PA'!$F$4:$F$2000)*(IF(Resumo!$Q$5="",1,'Diário 4º PA'!$O$4:$O$2000=Resumo!$Q$5)))</f>
        <v>0</v>
      </c>
      <c r="L93" s="199">
        <f t="array" ref="L93">SUMPRODUCT(('Diário 1º PA'!$E$4:$E$2977='Analítico Cx.'!$B93)*('Diário 1º PA'!$B$4:$B$2977&gt;=L$4)*('Diário 1º PA'!$B$4:$B$2977&lt;=EOMONTH(L$4,0))*('Diário 1º PA'!$F$4:$F$2977)*(IF(Resumo!$Q$5="",1,'Diário 1º PA'!$O$4:$O$2977=Resumo!$Q$5)))
+SUMPRODUCT(('Diário 2º PA'!$E$4:$E$2000='Analítico Cx.'!$B93)*('Diário 2º PA'!$B$4:$B$2000&gt;=L$4)*('Diário 2º PA'!$B$4:$B$2000&lt;=EOMONTH(L$4,0))*('Diário 2º PA'!$F$4:$F$2000)*(IF(Resumo!$Q$5="",1,'Diário 2º PA'!$O$4:$O$2000=Resumo!$Q$5)))
+SUMPRODUCT(('Diário 3º PA'!$E$4:$E$2000='Analítico Cx.'!$B93)*('Diário 3º PA'!$B$4:$B$2000&gt;=L$4)*('Diário 3º PA'!$B$4:$B$2000&lt;=EOMONTH(L$4,0))*('Diário 3º PA'!$F$4:$F$2000)*(IF(Resumo!$Q$5="",1,'Diário 3º PA'!$O$4:$O$2000=Resumo!$Q$5)))
+SUMPRODUCT(('Diário 4º PA'!$E$4:$E$2000='Analítico Cx.'!$B93)*('Diário 4º PA'!$B$4:$B$2000&gt;=L$4)*('Diário 4º PA'!$B$4:$B$2000&lt;=EOMONTH(L$4,0))*('Diário 4º PA'!$F$4:$F$2000)*(IF(Resumo!$Q$5="",1,'Diário 4º PA'!$O$4:$O$2000=Resumo!$Q$5)))</f>
        <v>0</v>
      </c>
      <c r="M93" s="199">
        <f t="array" ref="M93">SUMPRODUCT(('Diário 1º PA'!$E$4:$E$2977='Analítico Cx.'!$B93)*('Diário 1º PA'!$B$4:$B$2977&gt;=M$4)*('Diário 1º PA'!$B$4:$B$2977&lt;=EOMONTH(M$4,0))*('Diário 1º PA'!$F$4:$F$2977)*(IF(Resumo!$Q$5="",1,'Diário 1º PA'!$O$4:$O$2977=Resumo!$Q$5)))
+SUMPRODUCT(('Diário 2º PA'!$E$4:$E$2000='Analítico Cx.'!$B93)*('Diário 2º PA'!$B$4:$B$2000&gt;=M$4)*('Diário 2º PA'!$B$4:$B$2000&lt;=EOMONTH(M$4,0))*('Diário 2º PA'!$F$4:$F$2000)*(IF(Resumo!$Q$5="",1,'Diário 2º PA'!$O$4:$O$2000=Resumo!$Q$5)))
+SUMPRODUCT(('Diário 3º PA'!$E$4:$E$2000='Analítico Cx.'!$B93)*('Diário 3º PA'!$B$4:$B$2000&gt;=M$4)*('Diário 3º PA'!$B$4:$B$2000&lt;=EOMONTH(M$4,0))*('Diário 3º PA'!$F$4:$F$2000)*(IF(Resumo!$Q$5="",1,'Diário 3º PA'!$O$4:$O$2000=Resumo!$Q$5)))
+SUMPRODUCT(('Diário 4º PA'!$E$4:$E$2000='Analítico Cx.'!$B93)*('Diário 4º PA'!$B$4:$B$2000&gt;=M$4)*('Diário 4º PA'!$B$4:$B$2000&lt;=EOMONTH(M$4,0))*('Diário 4º PA'!$F$4:$F$2000)*(IF(Resumo!$Q$5="",1,'Diário 4º PA'!$O$4:$O$2000=Resumo!$Q$5)))</f>
        <v>0</v>
      </c>
      <c r="N93" s="199">
        <f t="array" ref="N93">SUMPRODUCT(('Diário 1º PA'!$E$4:$E$2977='Analítico Cx.'!$B93)*('Diário 1º PA'!$B$4:$B$2977&gt;=N$4)*('Diário 1º PA'!$B$4:$B$2977&lt;=EOMONTH(N$4,0))*('Diário 1º PA'!$F$4:$F$2977)*(IF(Resumo!$Q$5="",1,'Diário 1º PA'!$O$4:$O$2977=Resumo!$Q$5)))
+SUMPRODUCT(('Diário 2º PA'!$E$4:$E$2000='Analítico Cx.'!$B93)*('Diário 2º PA'!$B$4:$B$2000&gt;=N$4)*('Diário 2º PA'!$B$4:$B$2000&lt;=EOMONTH(N$4,0))*('Diário 2º PA'!$F$4:$F$2000)*(IF(Resumo!$Q$5="",1,'Diário 2º PA'!$O$4:$O$2000=Resumo!$Q$5)))
+SUMPRODUCT(('Diário 3º PA'!$E$4:$E$2000='Analítico Cx.'!$B93)*('Diário 3º PA'!$B$4:$B$2000&gt;=N$4)*('Diário 3º PA'!$B$4:$B$2000&lt;=EOMONTH(N$4,0))*('Diário 3º PA'!$F$4:$F$2000)*(IF(Resumo!$Q$5="",1,'Diário 3º PA'!$O$4:$O$2000=Resumo!$Q$5)))
+SUMPRODUCT(('Diário 4º PA'!$E$4:$E$2000='Analítico Cx.'!$B93)*('Diário 4º PA'!$B$4:$B$2000&gt;=N$4)*('Diário 4º PA'!$B$4:$B$2000&lt;=EOMONTH(N$4,0))*('Diário 4º PA'!$F$4:$F$2000)*(IF(Resumo!$Q$5="",1,'Diário 4º PA'!$O$4:$O$2000=Resumo!$Q$5)))</f>
        <v>0</v>
      </c>
      <c r="O93" s="200">
        <f t="shared" si="13"/>
        <v>0</v>
      </c>
      <c r="P93" s="201">
        <f t="shared" si="14"/>
        <v>0</v>
      </c>
      <c r="Q93" s="174"/>
      <c r="R93" s="174"/>
      <c r="S93" s="174"/>
      <c r="T93" s="174"/>
      <c r="U93" s="174"/>
      <c r="V93" s="174"/>
      <c r="W93" s="174"/>
      <c r="X93" s="174"/>
      <c r="Y93" s="174"/>
      <c r="Z93" s="174"/>
    </row>
    <row r="94" spans="1:26" ht="23.25" customHeight="1" x14ac:dyDescent="0.2">
      <c r="A94" s="220" t="s">
        <v>287</v>
      </c>
      <c r="B94" s="84" t="s">
        <v>288</v>
      </c>
      <c r="C94" s="199">
        <f t="array" ref="C94">SUMPRODUCT(('Diário 1º PA'!$E$4:$E$2977='Analítico Cx.'!$B94)*('Diário 1º PA'!$B$4:$B$2977&gt;=C$4)*('Diário 1º PA'!$B$4:$B$2977&lt;=EOMONTH(C$4,0))*('Diário 1º PA'!$F$4:$F$2977)*(IF(Resumo!$Q$5="",1,'Diário 1º PA'!$O$4:$O$2977=Resumo!$Q$5)))
+SUMPRODUCT(('Diário 2º PA'!$E$4:$E$2000='Analítico Cx.'!$B94)*('Diário 2º PA'!$B$4:$B$2000&gt;=C$4)*('Diário 2º PA'!$B$4:$B$2000&lt;=EOMONTH(C$4,0))*('Diário 2º PA'!$F$4:$F$2000)*(IF(Resumo!$Q$5="",1,'Diário 2º PA'!$O$4:$O$2000=Resumo!$Q$5)))
+SUMPRODUCT(('Diário 3º PA'!$E$4:$E$2000='Analítico Cx.'!$B94)*('Diário 3º PA'!$B$4:$B$2000&gt;=C$4)*('Diário 3º PA'!$B$4:$B$2000&lt;=EOMONTH(C$4,0))*('Diário 3º PA'!$F$4:$F$2000)*(IF(Resumo!$Q$5="",1,'Diário 3º PA'!$O$4:$O$2000=Resumo!$Q$5)))
+SUMPRODUCT(('Diário 4º PA'!$E$4:$E$2000='Analítico Cx.'!$B94)*('Diário 4º PA'!$B$4:$B$2000&gt;=C$4)*('Diário 4º PA'!$B$4:$B$2000&lt;=EOMONTH(C$4,0))*('Diário 4º PA'!$F$4:$F$2000)*(IF(Resumo!$Q$5="",1,'Diário 4º PA'!$O$4:$O$2000=Resumo!$Q$5)))</f>
        <v>1058.23</v>
      </c>
      <c r="D94" s="199">
        <f t="array" ref="D94">SUMPRODUCT(('Diário 1º PA'!$E$4:$E$2977='Analítico Cx.'!$B94)*('Diário 1º PA'!$B$4:$B$2977&gt;=D$4)*('Diário 1º PA'!$B$4:$B$2977&lt;=EOMONTH(D$4,0))*('Diário 1º PA'!$F$4:$F$2977)*(IF(Resumo!$Q$5="",1,'Diário 1º PA'!$O$4:$O$2977=Resumo!$Q$5)))
+SUMPRODUCT(('Diário 2º PA'!$E$4:$E$2000='Analítico Cx.'!$B94)*('Diário 2º PA'!$B$4:$B$2000&gt;=D$4)*('Diário 2º PA'!$B$4:$B$2000&lt;=EOMONTH(D$4,0))*('Diário 2º PA'!$F$4:$F$2000)*(IF(Resumo!$Q$5="",1,'Diário 2º PA'!$O$4:$O$2000=Resumo!$Q$5)))
+SUMPRODUCT(('Diário 3º PA'!$E$4:$E$2000='Analítico Cx.'!$B94)*('Diário 3º PA'!$B$4:$B$2000&gt;=D$4)*('Diário 3º PA'!$B$4:$B$2000&lt;=EOMONTH(D$4,0))*('Diário 3º PA'!$F$4:$F$2000)*(IF(Resumo!$Q$5="",1,'Diário 3º PA'!$O$4:$O$2000=Resumo!$Q$5)))
+SUMPRODUCT(('Diário 4º PA'!$E$4:$E$2000='Analítico Cx.'!$B94)*('Diário 4º PA'!$B$4:$B$2000&gt;=D$4)*('Diário 4º PA'!$B$4:$B$2000&lt;=EOMONTH(D$4,0))*('Diário 4º PA'!$F$4:$F$2000)*(IF(Resumo!$Q$5="",1,'Diário 4º PA'!$O$4:$O$2000=Resumo!$Q$5)))</f>
        <v>733.53</v>
      </c>
      <c r="E94" s="199">
        <f t="array" ref="E94">SUMPRODUCT(('Diário 1º PA'!$E$4:$E$2977='Analítico Cx.'!$B94)*('Diário 1º PA'!$B$4:$B$2977&gt;=E$4)*('Diário 1º PA'!$B$4:$B$2977&lt;=EOMONTH(E$4,0))*('Diário 1º PA'!$F$4:$F$2977)*(IF(Resumo!$Q$5="",1,'Diário 1º PA'!$O$4:$O$2977=Resumo!$Q$5)))
+SUMPRODUCT(('Diário 2º PA'!$E$4:$E$2000='Analítico Cx.'!$B94)*('Diário 2º PA'!$B$4:$B$2000&gt;=E$4)*('Diário 2º PA'!$B$4:$B$2000&lt;=EOMONTH(E$4,0))*('Diário 2º PA'!$F$4:$F$2000)*(IF(Resumo!$Q$5="",1,'Diário 2º PA'!$O$4:$O$2000=Resumo!$Q$5)))
+SUMPRODUCT(('Diário 3º PA'!$E$4:$E$2000='Analítico Cx.'!$B94)*('Diário 3º PA'!$B$4:$B$2000&gt;=E$4)*('Diário 3º PA'!$B$4:$B$2000&lt;=EOMONTH(E$4,0))*('Diário 3º PA'!$F$4:$F$2000)*(IF(Resumo!$Q$5="",1,'Diário 3º PA'!$O$4:$O$2000=Resumo!$Q$5)))
+SUMPRODUCT(('Diário 4º PA'!$E$4:$E$2000='Analítico Cx.'!$B94)*('Diário 4º PA'!$B$4:$B$2000&gt;=E$4)*('Diário 4º PA'!$B$4:$B$2000&lt;=EOMONTH(E$4,0))*('Diário 4º PA'!$F$4:$F$2000)*(IF(Resumo!$Q$5="",1,'Diário 4º PA'!$O$4:$O$2000=Resumo!$Q$5)))</f>
        <v>975.41</v>
      </c>
      <c r="F94" s="199">
        <f t="array" ref="F94">SUMPRODUCT(('Diário 1º PA'!$E$4:$E$2977='Analítico Cx.'!$B94)*('Diário 1º PA'!$B$4:$B$2977&gt;=F$4)*('Diário 1º PA'!$B$4:$B$2977&lt;=EOMONTH(F$4,0))*('Diário 1º PA'!$F$4:$F$2977)*(IF(Resumo!$Q$5="",1,'Diário 1º PA'!$O$4:$O$2977=Resumo!$Q$5)))
+SUMPRODUCT(('Diário 2º PA'!$E$4:$E$2000='Analítico Cx.'!$B94)*('Diário 2º PA'!$B$4:$B$2000&gt;=F$4)*('Diário 2º PA'!$B$4:$B$2000&lt;=EOMONTH(F$4,0))*('Diário 2º PA'!$F$4:$F$2000)*(IF(Resumo!$Q$5="",1,'Diário 2º PA'!$O$4:$O$2000=Resumo!$Q$5)))
+SUMPRODUCT(('Diário 3º PA'!$E$4:$E$2000='Analítico Cx.'!$B94)*('Diário 3º PA'!$B$4:$B$2000&gt;=F$4)*('Diário 3º PA'!$B$4:$B$2000&lt;=EOMONTH(F$4,0))*('Diário 3º PA'!$F$4:$F$2000)*(IF(Resumo!$Q$5="",1,'Diário 3º PA'!$O$4:$O$2000=Resumo!$Q$5)))
+SUMPRODUCT(('Diário 4º PA'!$E$4:$E$2000='Analítico Cx.'!$B94)*('Diário 4º PA'!$B$4:$B$2000&gt;=F$4)*('Diário 4º PA'!$B$4:$B$2000&lt;=EOMONTH(F$4,0))*('Diário 4º PA'!$F$4:$F$2000)*(IF(Resumo!$Q$5="",1,'Diário 4º PA'!$O$4:$O$2000=Resumo!$Q$5)))</f>
        <v>0</v>
      </c>
      <c r="G94" s="199">
        <f t="array" ref="G94">SUMPRODUCT(('Diário 1º PA'!$E$4:$E$2977='Analítico Cx.'!$B94)*('Diário 1º PA'!$B$4:$B$2977&gt;=G$4)*('Diário 1º PA'!$B$4:$B$2977&lt;=EOMONTH(G$4,0))*('Diário 1º PA'!$F$4:$F$2977)*(IF(Resumo!$Q$5="",1,'Diário 1º PA'!$O$4:$O$2977=Resumo!$Q$5)))
+SUMPRODUCT(('Diário 2º PA'!$E$4:$E$2000='Analítico Cx.'!$B94)*('Diário 2º PA'!$B$4:$B$2000&gt;=G$4)*('Diário 2º PA'!$B$4:$B$2000&lt;=EOMONTH(G$4,0))*('Diário 2º PA'!$F$4:$F$2000)*(IF(Resumo!$Q$5="",1,'Diário 2º PA'!$O$4:$O$2000=Resumo!$Q$5)))
+SUMPRODUCT(('Diário 3º PA'!$E$4:$E$2000='Analítico Cx.'!$B94)*('Diário 3º PA'!$B$4:$B$2000&gt;=G$4)*('Diário 3º PA'!$B$4:$B$2000&lt;=EOMONTH(G$4,0))*('Diário 3º PA'!$F$4:$F$2000)*(IF(Resumo!$Q$5="",1,'Diário 3º PA'!$O$4:$O$2000=Resumo!$Q$5)))
+SUMPRODUCT(('Diário 4º PA'!$E$4:$E$2000='Analítico Cx.'!$B94)*('Diário 4º PA'!$B$4:$B$2000&gt;=G$4)*('Diário 4º PA'!$B$4:$B$2000&lt;=EOMONTH(G$4,0))*('Diário 4º PA'!$F$4:$F$2000)*(IF(Resumo!$Q$5="",1,'Diário 4º PA'!$O$4:$O$2000=Resumo!$Q$5)))</f>
        <v>0</v>
      </c>
      <c r="H94" s="199">
        <f t="array" ref="H94">SUMPRODUCT(('Diário 1º PA'!$E$4:$E$2977='Analítico Cx.'!$B94)*('Diário 1º PA'!$B$4:$B$2977&gt;=H$4)*('Diário 1º PA'!$B$4:$B$2977&lt;=EOMONTH(H$4,0))*('Diário 1º PA'!$F$4:$F$2977)*(IF(Resumo!$Q$5="",1,'Diário 1º PA'!$O$4:$O$2977=Resumo!$Q$5)))
+SUMPRODUCT(('Diário 2º PA'!$E$4:$E$2000='Analítico Cx.'!$B94)*('Diário 2º PA'!$B$4:$B$2000&gt;=H$4)*('Diário 2º PA'!$B$4:$B$2000&lt;=EOMONTH(H$4,0))*('Diário 2º PA'!$F$4:$F$2000)*(IF(Resumo!$Q$5="",1,'Diário 2º PA'!$O$4:$O$2000=Resumo!$Q$5)))
+SUMPRODUCT(('Diário 3º PA'!$E$4:$E$2000='Analítico Cx.'!$B94)*('Diário 3º PA'!$B$4:$B$2000&gt;=H$4)*('Diário 3º PA'!$B$4:$B$2000&lt;=EOMONTH(H$4,0))*('Diário 3º PA'!$F$4:$F$2000)*(IF(Resumo!$Q$5="",1,'Diário 3º PA'!$O$4:$O$2000=Resumo!$Q$5)))
+SUMPRODUCT(('Diário 4º PA'!$E$4:$E$2000='Analítico Cx.'!$B94)*('Diário 4º PA'!$B$4:$B$2000&gt;=H$4)*('Diário 4º PA'!$B$4:$B$2000&lt;=EOMONTH(H$4,0))*('Diário 4º PA'!$F$4:$F$2000)*(IF(Resumo!$Q$5="",1,'Diário 4º PA'!$O$4:$O$2000=Resumo!$Q$5)))</f>
        <v>0</v>
      </c>
      <c r="I94" s="199">
        <f t="array" ref="I94">SUMPRODUCT(('Diário 1º PA'!$E$4:$E$2977='Analítico Cx.'!$B94)*('Diário 1º PA'!$B$4:$B$2977&gt;=I$4)*('Diário 1º PA'!$B$4:$B$2977&lt;=EOMONTH(I$4,0))*('Diário 1º PA'!$F$4:$F$2977)*(IF(Resumo!$Q$5="",1,'Diário 1º PA'!$O$4:$O$2977=Resumo!$Q$5)))
+SUMPRODUCT(('Diário 2º PA'!$E$4:$E$2000='Analítico Cx.'!$B94)*('Diário 2º PA'!$B$4:$B$2000&gt;=I$4)*('Diário 2º PA'!$B$4:$B$2000&lt;=EOMONTH(I$4,0))*('Diário 2º PA'!$F$4:$F$2000)*(IF(Resumo!$Q$5="",1,'Diário 2º PA'!$O$4:$O$2000=Resumo!$Q$5)))
+SUMPRODUCT(('Diário 3º PA'!$E$4:$E$2000='Analítico Cx.'!$B94)*('Diário 3º PA'!$B$4:$B$2000&gt;=I$4)*('Diário 3º PA'!$B$4:$B$2000&lt;=EOMONTH(I$4,0))*('Diário 3º PA'!$F$4:$F$2000)*(IF(Resumo!$Q$5="",1,'Diário 3º PA'!$O$4:$O$2000=Resumo!$Q$5)))
+SUMPRODUCT(('Diário 4º PA'!$E$4:$E$2000='Analítico Cx.'!$B94)*('Diário 4º PA'!$B$4:$B$2000&gt;=I$4)*('Diário 4º PA'!$B$4:$B$2000&lt;=EOMONTH(I$4,0))*('Diário 4º PA'!$F$4:$F$2000)*(IF(Resumo!$Q$5="",1,'Diário 4º PA'!$O$4:$O$2000=Resumo!$Q$5)))</f>
        <v>0</v>
      </c>
      <c r="J94" s="199">
        <f t="array" ref="J94">SUMPRODUCT(('Diário 1º PA'!$E$4:$E$2977='Analítico Cx.'!$B94)*('Diário 1º PA'!$B$4:$B$2977&gt;=J$4)*('Diário 1º PA'!$B$4:$B$2977&lt;=EOMONTH(J$4,0))*('Diário 1º PA'!$F$4:$F$2977)*(IF(Resumo!$Q$5="",1,'Diário 1º PA'!$O$4:$O$2977=Resumo!$Q$5)))
+SUMPRODUCT(('Diário 2º PA'!$E$4:$E$2000='Analítico Cx.'!$B94)*('Diário 2º PA'!$B$4:$B$2000&gt;=J$4)*('Diário 2º PA'!$B$4:$B$2000&lt;=EOMONTH(J$4,0))*('Diário 2º PA'!$F$4:$F$2000)*(IF(Resumo!$Q$5="",1,'Diário 2º PA'!$O$4:$O$2000=Resumo!$Q$5)))
+SUMPRODUCT(('Diário 3º PA'!$E$4:$E$2000='Analítico Cx.'!$B94)*('Diário 3º PA'!$B$4:$B$2000&gt;=J$4)*('Diário 3º PA'!$B$4:$B$2000&lt;=EOMONTH(J$4,0))*('Diário 3º PA'!$F$4:$F$2000)*(IF(Resumo!$Q$5="",1,'Diário 3º PA'!$O$4:$O$2000=Resumo!$Q$5)))
+SUMPRODUCT(('Diário 4º PA'!$E$4:$E$2000='Analítico Cx.'!$B94)*('Diário 4º PA'!$B$4:$B$2000&gt;=J$4)*('Diário 4º PA'!$B$4:$B$2000&lt;=EOMONTH(J$4,0))*('Diário 4º PA'!$F$4:$F$2000)*(IF(Resumo!$Q$5="",1,'Diário 4º PA'!$O$4:$O$2000=Resumo!$Q$5)))</f>
        <v>0</v>
      </c>
      <c r="K94" s="199">
        <f t="array" ref="K94">SUMPRODUCT(('Diário 1º PA'!$E$4:$E$2977='Analítico Cx.'!$B94)*('Diário 1º PA'!$B$4:$B$2977&gt;=K$4)*('Diário 1º PA'!$B$4:$B$2977&lt;=EOMONTH(K$4,0))*('Diário 1º PA'!$F$4:$F$2977)*(IF(Resumo!$Q$5="",1,'Diário 1º PA'!$O$4:$O$2977=Resumo!$Q$5)))
+SUMPRODUCT(('Diário 2º PA'!$E$4:$E$2000='Analítico Cx.'!$B94)*('Diário 2º PA'!$B$4:$B$2000&gt;=K$4)*('Diário 2º PA'!$B$4:$B$2000&lt;=EOMONTH(K$4,0))*('Diário 2º PA'!$F$4:$F$2000)*(IF(Resumo!$Q$5="",1,'Diário 2º PA'!$O$4:$O$2000=Resumo!$Q$5)))
+SUMPRODUCT(('Diário 3º PA'!$E$4:$E$2000='Analítico Cx.'!$B94)*('Diário 3º PA'!$B$4:$B$2000&gt;=K$4)*('Diário 3º PA'!$B$4:$B$2000&lt;=EOMONTH(K$4,0))*('Diário 3º PA'!$F$4:$F$2000)*(IF(Resumo!$Q$5="",1,'Diário 3º PA'!$O$4:$O$2000=Resumo!$Q$5)))
+SUMPRODUCT(('Diário 4º PA'!$E$4:$E$2000='Analítico Cx.'!$B94)*('Diário 4º PA'!$B$4:$B$2000&gt;=K$4)*('Diário 4º PA'!$B$4:$B$2000&lt;=EOMONTH(K$4,0))*('Diário 4º PA'!$F$4:$F$2000)*(IF(Resumo!$Q$5="",1,'Diário 4º PA'!$O$4:$O$2000=Resumo!$Q$5)))</f>
        <v>0</v>
      </c>
      <c r="L94" s="199">
        <f t="array" ref="L94">SUMPRODUCT(('Diário 1º PA'!$E$4:$E$2977='Analítico Cx.'!$B94)*('Diário 1º PA'!$B$4:$B$2977&gt;=L$4)*('Diário 1º PA'!$B$4:$B$2977&lt;=EOMONTH(L$4,0))*('Diário 1º PA'!$F$4:$F$2977)*(IF(Resumo!$Q$5="",1,'Diário 1º PA'!$O$4:$O$2977=Resumo!$Q$5)))
+SUMPRODUCT(('Diário 2º PA'!$E$4:$E$2000='Analítico Cx.'!$B94)*('Diário 2º PA'!$B$4:$B$2000&gt;=L$4)*('Diário 2º PA'!$B$4:$B$2000&lt;=EOMONTH(L$4,0))*('Diário 2º PA'!$F$4:$F$2000)*(IF(Resumo!$Q$5="",1,'Diário 2º PA'!$O$4:$O$2000=Resumo!$Q$5)))
+SUMPRODUCT(('Diário 3º PA'!$E$4:$E$2000='Analítico Cx.'!$B94)*('Diário 3º PA'!$B$4:$B$2000&gt;=L$4)*('Diário 3º PA'!$B$4:$B$2000&lt;=EOMONTH(L$4,0))*('Diário 3º PA'!$F$4:$F$2000)*(IF(Resumo!$Q$5="",1,'Diário 3º PA'!$O$4:$O$2000=Resumo!$Q$5)))
+SUMPRODUCT(('Diário 4º PA'!$E$4:$E$2000='Analítico Cx.'!$B94)*('Diário 4º PA'!$B$4:$B$2000&gt;=L$4)*('Diário 4º PA'!$B$4:$B$2000&lt;=EOMONTH(L$4,0))*('Diário 4º PA'!$F$4:$F$2000)*(IF(Resumo!$Q$5="",1,'Diário 4º PA'!$O$4:$O$2000=Resumo!$Q$5)))</f>
        <v>0</v>
      </c>
      <c r="M94" s="199">
        <f t="array" ref="M94">SUMPRODUCT(('Diário 1º PA'!$E$4:$E$2977='Analítico Cx.'!$B94)*('Diário 1º PA'!$B$4:$B$2977&gt;=M$4)*('Diário 1º PA'!$B$4:$B$2977&lt;=EOMONTH(M$4,0))*('Diário 1º PA'!$F$4:$F$2977)*(IF(Resumo!$Q$5="",1,'Diário 1º PA'!$O$4:$O$2977=Resumo!$Q$5)))
+SUMPRODUCT(('Diário 2º PA'!$E$4:$E$2000='Analítico Cx.'!$B94)*('Diário 2º PA'!$B$4:$B$2000&gt;=M$4)*('Diário 2º PA'!$B$4:$B$2000&lt;=EOMONTH(M$4,0))*('Diário 2º PA'!$F$4:$F$2000)*(IF(Resumo!$Q$5="",1,'Diário 2º PA'!$O$4:$O$2000=Resumo!$Q$5)))
+SUMPRODUCT(('Diário 3º PA'!$E$4:$E$2000='Analítico Cx.'!$B94)*('Diário 3º PA'!$B$4:$B$2000&gt;=M$4)*('Diário 3º PA'!$B$4:$B$2000&lt;=EOMONTH(M$4,0))*('Diário 3º PA'!$F$4:$F$2000)*(IF(Resumo!$Q$5="",1,'Diário 3º PA'!$O$4:$O$2000=Resumo!$Q$5)))
+SUMPRODUCT(('Diário 4º PA'!$E$4:$E$2000='Analítico Cx.'!$B94)*('Diário 4º PA'!$B$4:$B$2000&gt;=M$4)*('Diário 4º PA'!$B$4:$B$2000&lt;=EOMONTH(M$4,0))*('Diário 4º PA'!$F$4:$F$2000)*(IF(Resumo!$Q$5="",1,'Diário 4º PA'!$O$4:$O$2000=Resumo!$Q$5)))</f>
        <v>0</v>
      </c>
      <c r="N94" s="199">
        <f t="array" ref="N94">SUMPRODUCT(('Diário 1º PA'!$E$4:$E$2977='Analítico Cx.'!$B94)*('Diário 1º PA'!$B$4:$B$2977&gt;=N$4)*('Diário 1º PA'!$B$4:$B$2977&lt;=EOMONTH(N$4,0))*('Diário 1º PA'!$F$4:$F$2977)*(IF(Resumo!$Q$5="",1,'Diário 1º PA'!$O$4:$O$2977=Resumo!$Q$5)))
+SUMPRODUCT(('Diário 2º PA'!$E$4:$E$2000='Analítico Cx.'!$B94)*('Diário 2º PA'!$B$4:$B$2000&gt;=N$4)*('Diário 2º PA'!$B$4:$B$2000&lt;=EOMONTH(N$4,0))*('Diário 2º PA'!$F$4:$F$2000)*(IF(Resumo!$Q$5="",1,'Diário 2º PA'!$O$4:$O$2000=Resumo!$Q$5)))
+SUMPRODUCT(('Diário 3º PA'!$E$4:$E$2000='Analítico Cx.'!$B94)*('Diário 3º PA'!$B$4:$B$2000&gt;=N$4)*('Diário 3º PA'!$B$4:$B$2000&lt;=EOMONTH(N$4,0))*('Diário 3º PA'!$F$4:$F$2000)*(IF(Resumo!$Q$5="",1,'Diário 3º PA'!$O$4:$O$2000=Resumo!$Q$5)))
+SUMPRODUCT(('Diário 4º PA'!$E$4:$E$2000='Analítico Cx.'!$B94)*('Diário 4º PA'!$B$4:$B$2000&gt;=N$4)*('Diário 4º PA'!$B$4:$B$2000&lt;=EOMONTH(N$4,0))*('Diário 4º PA'!$F$4:$F$2000)*(IF(Resumo!$Q$5="",1,'Diário 4º PA'!$O$4:$O$2000=Resumo!$Q$5)))</f>
        <v>0</v>
      </c>
      <c r="O94" s="200">
        <f t="shared" si="13"/>
        <v>2767.17</v>
      </c>
      <c r="P94" s="201">
        <f t="shared" si="14"/>
        <v>5.8553636248692687E-4</v>
      </c>
      <c r="Q94" s="174"/>
      <c r="R94" s="174"/>
      <c r="S94" s="174"/>
      <c r="T94" s="174"/>
      <c r="U94" s="174"/>
      <c r="V94" s="174"/>
      <c r="W94" s="174"/>
      <c r="X94" s="174"/>
      <c r="Y94" s="174"/>
      <c r="Z94" s="174"/>
    </row>
    <row r="95" spans="1:26" ht="23.25" customHeight="1" x14ac:dyDescent="0.2">
      <c r="A95" s="220" t="s">
        <v>289</v>
      </c>
      <c r="B95" s="84" t="s">
        <v>290</v>
      </c>
      <c r="C95" s="199">
        <f t="array" ref="C95">SUMPRODUCT(('Diário 1º PA'!$E$4:$E$2977='Analítico Cx.'!$B95)*('Diário 1º PA'!$B$4:$B$2977&gt;=C$4)*('Diário 1º PA'!$B$4:$B$2977&lt;=EOMONTH(C$4,0))*('Diário 1º PA'!$F$4:$F$2977)*(IF(Resumo!$Q$5="",1,'Diário 1º PA'!$O$4:$O$2977=Resumo!$Q$5)))
+SUMPRODUCT(('Diário 2º PA'!$E$4:$E$2000='Analítico Cx.'!$B95)*('Diário 2º PA'!$B$4:$B$2000&gt;=C$4)*('Diário 2º PA'!$B$4:$B$2000&lt;=EOMONTH(C$4,0))*('Diário 2º PA'!$F$4:$F$2000)*(IF(Resumo!$Q$5="",1,'Diário 2º PA'!$O$4:$O$2000=Resumo!$Q$5)))
+SUMPRODUCT(('Diário 3º PA'!$E$4:$E$2000='Analítico Cx.'!$B95)*('Diário 3º PA'!$B$4:$B$2000&gt;=C$4)*('Diário 3º PA'!$B$4:$B$2000&lt;=EOMONTH(C$4,0))*('Diário 3º PA'!$F$4:$F$2000)*(IF(Resumo!$Q$5="",1,'Diário 3º PA'!$O$4:$O$2000=Resumo!$Q$5)))
+SUMPRODUCT(('Diário 4º PA'!$E$4:$E$2000='Analítico Cx.'!$B95)*('Diário 4º PA'!$B$4:$B$2000&gt;=C$4)*('Diário 4º PA'!$B$4:$B$2000&lt;=EOMONTH(C$4,0))*('Diário 4º PA'!$F$4:$F$2000)*(IF(Resumo!$Q$5="",1,'Diário 4º PA'!$O$4:$O$2000=Resumo!$Q$5)))</f>
        <v>0</v>
      </c>
      <c r="D95" s="199">
        <f t="array" ref="D95">SUMPRODUCT(('Diário 1º PA'!$E$4:$E$2977='Analítico Cx.'!$B95)*('Diário 1º PA'!$B$4:$B$2977&gt;=D$4)*('Diário 1º PA'!$B$4:$B$2977&lt;=EOMONTH(D$4,0))*('Diário 1º PA'!$F$4:$F$2977)*(IF(Resumo!$Q$5="",1,'Diário 1º PA'!$O$4:$O$2977=Resumo!$Q$5)))
+SUMPRODUCT(('Diário 2º PA'!$E$4:$E$2000='Analítico Cx.'!$B95)*('Diário 2º PA'!$B$4:$B$2000&gt;=D$4)*('Diário 2º PA'!$B$4:$B$2000&lt;=EOMONTH(D$4,0))*('Diário 2º PA'!$F$4:$F$2000)*(IF(Resumo!$Q$5="",1,'Diário 2º PA'!$O$4:$O$2000=Resumo!$Q$5)))
+SUMPRODUCT(('Diário 3º PA'!$E$4:$E$2000='Analítico Cx.'!$B95)*('Diário 3º PA'!$B$4:$B$2000&gt;=D$4)*('Diário 3º PA'!$B$4:$B$2000&lt;=EOMONTH(D$4,0))*('Diário 3º PA'!$F$4:$F$2000)*(IF(Resumo!$Q$5="",1,'Diário 3º PA'!$O$4:$O$2000=Resumo!$Q$5)))
+SUMPRODUCT(('Diário 4º PA'!$E$4:$E$2000='Analítico Cx.'!$B95)*('Diário 4º PA'!$B$4:$B$2000&gt;=D$4)*('Diário 4º PA'!$B$4:$B$2000&lt;=EOMONTH(D$4,0))*('Diário 4º PA'!$F$4:$F$2000)*(IF(Resumo!$Q$5="",1,'Diário 4º PA'!$O$4:$O$2000=Resumo!$Q$5)))</f>
        <v>700.86</v>
      </c>
      <c r="E95" s="199">
        <f t="array" ref="E95">SUMPRODUCT(('Diário 1º PA'!$E$4:$E$2977='Analítico Cx.'!$B95)*('Diário 1º PA'!$B$4:$B$2977&gt;=E$4)*('Diário 1º PA'!$B$4:$B$2977&lt;=EOMONTH(E$4,0))*('Diário 1º PA'!$F$4:$F$2977)*(IF(Resumo!$Q$5="",1,'Diário 1º PA'!$O$4:$O$2977=Resumo!$Q$5)))
+SUMPRODUCT(('Diário 2º PA'!$E$4:$E$2000='Analítico Cx.'!$B95)*('Diário 2º PA'!$B$4:$B$2000&gt;=E$4)*('Diário 2º PA'!$B$4:$B$2000&lt;=EOMONTH(E$4,0))*('Diário 2º PA'!$F$4:$F$2000)*(IF(Resumo!$Q$5="",1,'Diário 2º PA'!$O$4:$O$2000=Resumo!$Q$5)))
+SUMPRODUCT(('Diário 3º PA'!$E$4:$E$2000='Analítico Cx.'!$B95)*('Diário 3º PA'!$B$4:$B$2000&gt;=E$4)*('Diário 3º PA'!$B$4:$B$2000&lt;=EOMONTH(E$4,0))*('Diário 3º PA'!$F$4:$F$2000)*(IF(Resumo!$Q$5="",1,'Diário 3º PA'!$O$4:$O$2000=Resumo!$Q$5)))
+SUMPRODUCT(('Diário 4º PA'!$E$4:$E$2000='Analítico Cx.'!$B95)*('Diário 4º PA'!$B$4:$B$2000&gt;=E$4)*('Diário 4º PA'!$B$4:$B$2000&lt;=EOMONTH(E$4,0))*('Diário 4º PA'!$F$4:$F$2000)*(IF(Resumo!$Q$5="",1,'Diário 4º PA'!$O$4:$O$2000=Resumo!$Q$5)))</f>
        <v>83.63</v>
      </c>
      <c r="F95" s="199">
        <f t="array" ref="F95">SUMPRODUCT(('Diário 1º PA'!$E$4:$E$2977='Analítico Cx.'!$B95)*('Diário 1º PA'!$B$4:$B$2977&gt;=F$4)*('Diário 1º PA'!$B$4:$B$2977&lt;=EOMONTH(F$4,0))*('Diário 1º PA'!$F$4:$F$2977)*(IF(Resumo!$Q$5="",1,'Diário 1º PA'!$O$4:$O$2977=Resumo!$Q$5)))
+SUMPRODUCT(('Diário 2º PA'!$E$4:$E$2000='Analítico Cx.'!$B95)*('Diário 2º PA'!$B$4:$B$2000&gt;=F$4)*('Diário 2º PA'!$B$4:$B$2000&lt;=EOMONTH(F$4,0))*('Diário 2º PA'!$F$4:$F$2000)*(IF(Resumo!$Q$5="",1,'Diário 2º PA'!$O$4:$O$2000=Resumo!$Q$5)))
+SUMPRODUCT(('Diário 3º PA'!$E$4:$E$2000='Analítico Cx.'!$B95)*('Diário 3º PA'!$B$4:$B$2000&gt;=F$4)*('Diário 3º PA'!$B$4:$B$2000&lt;=EOMONTH(F$4,0))*('Diário 3º PA'!$F$4:$F$2000)*(IF(Resumo!$Q$5="",1,'Diário 3º PA'!$O$4:$O$2000=Resumo!$Q$5)))
+SUMPRODUCT(('Diário 4º PA'!$E$4:$E$2000='Analítico Cx.'!$B95)*('Diário 4º PA'!$B$4:$B$2000&gt;=F$4)*('Diário 4º PA'!$B$4:$B$2000&lt;=EOMONTH(F$4,0))*('Diário 4º PA'!$F$4:$F$2000)*(IF(Resumo!$Q$5="",1,'Diário 4º PA'!$O$4:$O$2000=Resumo!$Q$5)))</f>
        <v>0</v>
      </c>
      <c r="G95" s="199">
        <f t="array" ref="G95">SUMPRODUCT(('Diário 1º PA'!$E$4:$E$2977='Analítico Cx.'!$B95)*('Diário 1º PA'!$B$4:$B$2977&gt;=G$4)*('Diário 1º PA'!$B$4:$B$2977&lt;=EOMONTH(G$4,0))*('Diário 1º PA'!$F$4:$F$2977)*(IF(Resumo!$Q$5="",1,'Diário 1º PA'!$O$4:$O$2977=Resumo!$Q$5)))
+SUMPRODUCT(('Diário 2º PA'!$E$4:$E$2000='Analítico Cx.'!$B95)*('Diário 2º PA'!$B$4:$B$2000&gt;=G$4)*('Diário 2º PA'!$B$4:$B$2000&lt;=EOMONTH(G$4,0))*('Diário 2º PA'!$F$4:$F$2000)*(IF(Resumo!$Q$5="",1,'Diário 2º PA'!$O$4:$O$2000=Resumo!$Q$5)))
+SUMPRODUCT(('Diário 3º PA'!$E$4:$E$2000='Analítico Cx.'!$B95)*('Diário 3º PA'!$B$4:$B$2000&gt;=G$4)*('Diário 3º PA'!$B$4:$B$2000&lt;=EOMONTH(G$4,0))*('Diário 3º PA'!$F$4:$F$2000)*(IF(Resumo!$Q$5="",1,'Diário 3º PA'!$O$4:$O$2000=Resumo!$Q$5)))
+SUMPRODUCT(('Diário 4º PA'!$E$4:$E$2000='Analítico Cx.'!$B95)*('Diário 4º PA'!$B$4:$B$2000&gt;=G$4)*('Diário 4º PA'!$B$4:$B$2000&lt;=EOMONTH(G$4,0))*('Diário 4º PA'!$F$4:$F$2000)*(IF(Resumo!$Q$5="",1,'Diário 4º PA'!$O$4:$O$2000=Resumo!$Q$5)))</f>
        <v>0</v>
      </c>
      <c r="H95" s="199">
        <f t="array" ref="H95">SUMPRODUCT(('Diário 1º PA'!$E$4:$E$2977='Analítico Cx.'!$B95)*('Diário 1º PA'!$B$4:$B$2977&gt;=H$4)*('Diário 1º PA'!$B$4:$B$2977&lt;=EOMONTH(H$4,0))*('Diário 1º PA'!$F$4:$F$2977)*(IF(Resumo!$Q$5="",1,'Diário 1º PA'!$O$4:$O$2977=Resumo!$Q$5)))
+SUMPRODUCT(('Diário 2º PA'!$E$4:$E$2000='Analítico Cx.'!$B95)*('Diário 2º PA'!$B$4:$B$2000&gt;=H$4)*('Diário 2º PA'!$B$4:$B$2000&lt;=EOMONTH(H$4,0))*('Diário 2º PA'!$F$4:$F$2000)*(IF(Resumo!$Q$5="",1,'Diário 2º PA'!$O$4:$O$2000=Resumo!$Q$5)))
+SUMPRODUCT(('Diário 3º PA'!$E$4:$E$2000='Analítico Cx.'!$B95)*('Diário 3º PA'!$B$4:$B$2000&gt;=H$4)*('Diário 3º PA'!$B$4:$B$2000&lt;=EOMONTH(H$4,0))*('Diário 3º PA'!$F$4:$F$2000)*(IF(Resumo!$Q$5="",1,'Diário 3º PA'!$O$4:$O$2000=Resumo!$Q$5)))
+SUMPRODUCT(('Diário 4º PA'!$E$4:$E$2000='Analítico Cx.'!$B95)*('Diário 4º PA'!$B$4:$B$2000&gt;=H$4)*('Diário 4º PA'!$B$4:$B$2000&lt;=EOMONTH(H$4,0))*('Diário 4º PA'!$F$4:$F$2000)*(IF(Resumo!$Q$5="",1,'Diário 4º PA'!$O$4:$O$2000=Resumo!$Q$5)))</f>
        <v>0</v>
      </c>
      <c r="I95" s="199">
        <f t="array" ref="I95">SUMPRODUCT(('Diário 1º PA'!$E$4:$E$2977='Analítico Cx.'!$B95)*('Diário 1º PA'!$B$4:$B$2977&gt;=I$4)*('Diário 1º PA'!$B$4:$B$2977&lt;=EOMONTH(I$4,0))*('Diário 1º PA'!$F$4:$F$2977)*(IF(Resumo!$Q$5="",1,'Diário 1º PA'!$O$4:$O$2977=Resumo!$Q$5)))
+SUMPRODUCT(('Diário 2º PA'!$E$4:$E$2000='Analítico Cx.'!$B95)*('Diário 2º PA'!$B$4:$B$2000&gt;=I$4)*('Diário 2º PA'!$B$4:$B$2000&lt;=EOMONTH(I$4,0))*('Diário 2º PA'!$F$4:$F$2000)*(IF(Resumo!$Q$5="",1,'Diário 2º PA'!$O$4:$O$2000=Resumo!$Q$5)))
+SUMPRODUCT(('Diário 3º PA'!$E$4:$E$2000='Analítico Cx.'!$B95)*('Diário 3º PA'!$B$4:$B$2000&gt;=I$4)*('Diário 3º PA'!$B$4:$B$2000&lt;=EOMONTH(I$4,0))*('Diário 3º PA'!$F$4:$F$2000)*(IF(Resumo!$Q$5="",1,'Diário 3º PA'!$O$4:$O$2000=Resumo!$Q$5)))
+SUMPRODUCT(('Diário 4º PA'!$E$4:$E$2000='Analítico Cx.'!$B95)*('Diário 4º PA'!$B$4:$B$2000&gt;=I$4)*('Diário 4º PA'!$B$4:$B$2000&lt;=EOMONTH(I$4,0))*('Diário 4º PA'!$F$4:$F$2000)*(IF(Resumo!$Q$5="",1,'Diário 4º PA'!$O$4:$O$2000=Resumo!$Q$5)))</f>
        <v>0</v>
      </c>
      <c r="J95" s="199">
        <f t="array" ref="J95">SUMPRODUCT(('Diário 1º PA'!$E$4:$E$2977='Analítico Cx.'!$B95)*('Diário 1º PA'!$B$4:$B$2977&gt;=J$4)*('Diário 1º PA'!$B$4:$B$2977&lt;=EOMONTH(J$4,0))*('Diário 1º PA'!$F$4:$F$2977)*(IF(Resumo!$Q$5="",1,'Diário 1º PA'!$O$4:$O$2977=Resumo!$Q$5)))
+SUMPRODUCT(('Diário 2º PA'!$E$4:$E$2000='Analítico Cx.'!$B95)*('Diário 2º PA'!$B$4:$B$2000&gt;=J$4)*('Diário 2º PA'!$B$4:$B$2000&lt;=EOMONTH(J$4,0))*('Diário 2º PA'!$F$4:$F$2000)*(IF(Resumo!$Q$5="",1,'Diário 2º PA'!$O$4:$O$2000=Resumo!$Q$5)))
+SUMPRODUCT(('Diário 3º PA'!$E$4:$E$2000='Analítico Cx.'!$B95)*('Diário 3º PA'!$B$4:$B$2000&gt;=J$4)*('Diário 3º PA'!$B$4:$B$2000&lt;=EOMONTH(J$4,0))*('Diário 3º PA'!$F$4:$F$2000)*(IF(Resumo!$Q$5="",1,'Diário 3º PA'!$O$4:$O$2000=Resumo!$Q$5)))
+SUMPRODUCT(('Diário 4º PA'!$E$4:$E$2000='Analítico Cx.'!$B95)*('Diário 4º PA'!$B$4:$B$2000&gt;=J$4)*('Diário 4º PA'!$B$4:$B$2000&lt;=EOMONTH(J$4,0))*('Diário 4º PA'!$F$4:$F$2000)*(IF(Resumo!$Q$5="",1,'Diário 4º PA'!$O$4:$O$2000=Resumo!$Q$5)))</f>
        <v>0</v>
      </c>
      <c r="K95" s="199">
        <f t="array" ref="K95">SUMPRODUCT(('Diário 1º PA'!$E$4:$E$2977='Analítico Cx.'!$B95)*('Diário 1º PA'!$B$4:$B$2977&gt;=K$4)*('Diário 1º PA'!$B$4:$B$2977&lt;=EOMONTH(K$4,0))*('Diário 1º PA'!$F$4:$F$2977)*(IF(Resumo!$Q$5="",1,'Diário 1º PA'!$O$4:$O$2977=Resumo!$Q$5)))
+SUMPRODUCT(('Diário 2º PA'!$E$4:$E$2000='Analítico Cx.'!$B95)*('Diário 2º PA'!$B$4:$B$2000&gt;=K$4)*('Diário 2º PA'!$B$4:$B$2000&lt;=EOMONTH(K$4,0))*('Diário 2º PA'!$F$4:$F$2000)*(IF(Resumo!$Q$5="",1,'Diário 2º PA'!$O$4:$O$2000=Resumo!$Q$5)))
+SUMPRODUCT(('Diário 3º PA'!$E$4:$E$2000='Analítico Cx.'!$B95)*('Diário 3º PA'!$B$4:$B$2000&gt;=K$4)*('Diário 3º PA'!$B$4:$B$2000&lt;=EOMONTH(K$4,0))*('Diário 3º PA'!$F$4:$F$2000)*(IF(Resumo!$Q$5="",1,'Diário 3º PA'!$O$4:$O$2000=Resumo!$Q$5)))
+SUMPRODUCT(('Diário 4º PA'!$E$4:$E$2000='Analítico Cx.'!$B95)*('Diário 4º PA'!$B$4:$B$2000&gt;=K$4)*('Diário 4º PA'!$B$4:$B$2000&lt;=EOMONTH(K$4,0))*('Diário 4º PA'!$F$4:$F$2000)*(IF(Resumo!$Q$5="",1,'Diário 4º PA'!$O$4:$O$2000=Resumo!$Q$5)))</f>
        <v>0</v>
      </c>
      <c r="L95" s="199">
        <f t="array" ref="L95">SUMPRODUCT(('Diário 1º PA'!$E$4:$E$2977='Analítico Cx.'!$B95)*('Diário 1º PA'!$B$4:$B$2977&gt;=L$4)*('Diário 1º PA'!$B$4:$B$2977&lt;=EOMONTH(L$4,0))*('Diário 1º PA'!$F$4:$F$2977)*(IF(Resumo!$Q$5="",1,'Diário 1º PA'!$O$4:$O$2977=Resumo!$Q$5)))
+SUMPRODUCT(('Diário 2º PA'!$E$4:$E$2000='Analítico Cx.'!$B95)*('Diário 2º PA'!$B$4:$B$2000&gt;=L$4)*('Diário 2º PA'!$B$4:$B$2000&lt;=EOMONTH(L$4,0))*('Diário 2º PA'!$F$4:$F$2000)*(IF(Resumo!$Q$5="",1,'Diário 2º PA'!$O$4:$O$2000=Resumo!$Q$5)))
+SUMPRODUCT(('Diário 3º PA'!$E$4:$E$2000='Analítico Cx.'!$B95)*('Diário 3º PA'!$B$4:$B$2000&gt;=L$4)*('Diário 3º PA'!$B$4:$B$2000&lt;=EOMONTH(L$4,0))*('Diário 3º PA'!$F$4:$F$2000)*(IF(Resumo!$Q$5="",1,'Diário 3º PA'!$O$4:$O$2000=Resumo!$Q$5)))
+SUMPRODUCT(('Diário 4º PA'!$E$4:$E$2000='Analítico Cx.'!$B95)*('Diário 4º PA'!$B$4:$B$2000&gt;=L$4)*('Diário 4º PA'!$B$4:$B$2000&lt;=EOMONTH(L$4,0))*('Diário 4º PA'!$F$4:$F$2000)*(IF(Resumo!$Q$5="",1,'Diário 4º PA'!$O$4:$O$2000=Resumo!$Q$5)))</f>
        <v>0</v>
      </c>
      <c r="M95" s="199">
        <f t="array" ref="M95">SUMPRODUCT(('Diário 1º PA'!$E$4:$E$2977='Analítico Cx.'!$B95)*('Diário 1º PA'!$B$4:$B$2977&gt;=M$4)*('Diário 1º PA'!$B$4:$B$2977&lt;=EOMONTH(M$4,0))*('Diário 1º PA'!$F$4:$F$2977)*(IF(Resumo!$Q$5="",1,'Diário 1º PA'!$O$4:$O$2977=Resumo!$Q$5)))
+SUMPRODUCT(('Diário 2º PA'!$E$4:$E$2000='Analítico Cx.'!$B95)*('Diário 2º PA'!$B$4:$B$2000&gt;=M$4)*('Diário 2º PA'!$B$4:$B$2000&lt;=EOMONTH(M$4,0))*('Diário 2º PA'!$F$4:$F$2000)*(IF(Resumo!$Q$5="",1,'Diário 2º PA'!$O$4:$O$2000=Resumo!$Q$5)))
+SUMPRODUCT(('Diário 3º PA'!$E$4:$E$2000='Analítico Cx.'!$B95)*('Diário 3º PA'!$B$4:$B$2000&gt;=M$4)*('Diário 3º PA'!$B$4:$B$2000&lt;=EOMONTH(M$4,0))*('Diário 3º PA'!$F$4:$F$2000)*(IF(Resumo!$Q$5="",1,'Diário 3º PA'!$O$4:$O$2000=Resumo!$Q$5)))
+SUMPRODUCT(('Diário 4º PA'!$E$4:$E$2000='Analítico Cx.'!$B95)*('Diário 4º PA'!$B$4:$B$2000&gt;=M$4)*('Diário 4º PA'!$B$4:$B$2000&lt;=EOMONTH(M$4,0))*('Diário 4º PA'!$F$4:$F$2000)*(IF(Resumo!$Q$5="",1,'Diário 4º PA'!$O$4:$O$2000=Resumo!$Q$5)))</f>
        <v>0</v>
      </c>
      <c r="N95" s="199">
        <f t="array" ref="N95">SUMPRODUCT(('Diário 1º PA'!$E$4:$E$2977='Analítico Cx.'!$B95)*('Diário 1º PA'!$B$4:$B$2977&gt;=N$4)*('Diário 1º PA'!$B$4:$B$2977&lt;=EOMONTH(N$4,0))*('Diário 1º PA'!$F$4:$F$2977)*(IF(Resumo!$Q$5="",1,'Diário 1º PA'!$O$4:$O$2977=Resumo!$Q$5)))
+SUMPRODUCT(('Diário 2º PA'!$E$4:$E$2000='Analítico Cx.'!$B95)*('Diário 2º PA'!$B$4:$B$2000&gt;=N$4)*('Diário 2º PA'!$B$4:$B$2000&lt;=EOMONTH(N$4,0))*('Diário 2º PA'!$F$4:$F$2000)*(IF(Resumo!$Q$5="",1,'Diário 2º PA'!$O$4:$O$2000=Resumo!$Q$5)))
+SUMPRODUCT(('Diário 3º PA'!$E$4:$E$2000='Analítico Cx.'!$B95)*('Diário 3º PA'!$B$4:$B$2000&gt;=N$4)*('Diário 3º PA'!$B$4:$B$2000&lt;=EOMONTH(N$4,0))*('Diário 3º PA'!$F$4:$F$2000)*(IF(Resumo!$Q$5="",1,'Diário 3º PA'!$O$4:$O$2000=Resumo!$Q$5)))
+SUMPRODUCT(('Diário 4º PA'!$E$4:$E$2000='Analítico Cx.'!$B95)*('Diário 4º PA'!$B$4:$B$2000&gt;=N$4)*('Diário 4º PA'!$B$4:$B$2000&lt;=EOMONTH(N$4,0))*('Diário 4º PA'!$F$4:$F$2000)*(IF(Resumo!$Q$5="",1,'Diário 4º PA'!$O$4:$O$2000=Resumo!$Q$5)))</f>
        <v>0</v>
      </c>
      <c r="O95" s="200">
        <f t="shared" si="13"/>
        <v>784.49</v>
      </c>
      <c r="P95" s="201">
        <f t="shared" si="14"/>
        <v>1.6599898849993649E-4</v>
      </c>
      <c r="Q95" s="174"/>
      <c r="R95" s="174"/>
      <c r="S95" s="174"/>
      <c r="T95" s="174"/>
      <c r="U95" s="174"/>
      <c r="V95" s="174"/>
      <c r="W95" s="174"/>
      <c r="X95" s="174"/>
      <c r="Y95" s="174"/>
      <c r="Z95" s="174"/>
    </row>
    <row r="96" spans="1:26" ht="23.25" customHeight="1" x14ac:dyDescent="0.2">
      <c r="A96" s="220" t="s">
        <v>291</v>
      </c>
      <c r="B96" s="84" t="s">
        <v>292</v>
      </c>
      <c r="C96" s="199">
        <f t="array" ref="C96">SUMPRODUCT(('Diário 1º PA'!$E$4:$E$2977='Analítico Cx.'!$B96)*('Diário 1º PA'!$B$4:$B$2977&gt;=C$4)*('Diário 1º PA'!$B$4:$B$2977&lt;=EOMONTH(C$4,0))*('Diário 1º PA'!$F$4:$F$2977)*(IF(Resumo!$Q$5="",1,'Diário 1º PA'!$O$4:$O$2977=Resumo!$Q$5)))
+SUMPRODUCT(('Diário 2º PA'!$E$4:$E$2000='Analítico Cx.'!$B96)*('Diário 2º PA'!$B$4:$B$2000&gt;=C$4)*('Diário 2º PA'!$B$4:$B$2000&lt;=EOMONTH(C$4,0))*('Diário 2º PA'!$F$4:$F$2000)*(IF(Resumo!$Q$5="",1,'Diário 2º PA'!$O$4:$O$2000=Resumo!$Q$5)))
+SUMPRODUCT(('Diário 3º PA'!$E$4:$E$2000='Analítico Cx.'!$B96)*('Diário 3º PA'!$B$4:$B$2000&gt;=C$4)*('Diário 3º PA'!$B$4:$B$2000&lt;=EOMONTH(C$4,0))*('Diário 3º PA'!$F$4:$F$2000)*(IF(Resumo!$Q$5="",1,'Diário 3º PA'!$O$4:$O$2000=Resumo!$Q$5)))
+SUMPRODUCT(('Diário 4º PA'!$E$4:$E$2000='Analítico Cx.'!$B96)*('Diário 4º PA'!$B$4:$B$2000&gt;=C$4)*('Diário 4º PA'!$B$4:$B$2000&lt;=EOMONTH(C$4,0))*('Diário 4º PA'!$F$4:$F$2000)*(IF(Resumo!$Q$5="",1,'Diário 4º PA'!$O$4:$O$2000=Resumo!$Q$5)))</f>
        <v>2745.43</v>
      </c>
      <c r="D96" s="199">
        <f t="array" ref="D96">SUMPRODUCT(('Diário 1º PA'!$E$4:$E$2977='Analítico Cx.'!$B96)*('Diário 1º PA'!$B$4:$B$2977&gt;=D$4)*('Diário 1º PA'!$B$4:$B$2977&lt;=EOMONTH(D$4,0))*('Diário 1º PA'!$F$4:$F$2977)*(IF(Resumo!$Q$5="",1,'Diário 1º PA'!$O$4:$O$2977=Resumo!$Q$5)))
+SUMPRODUCT(('Diário 2º PA'!$E$4:$E$2000='Analítico Cx.'!$B96)*('Diário 2º PA'!$B$4:$B$2000&gt;=D$4)*('Diário 2º PA'!$B$4:$B$2000&lt;=EOMONTH(D$4,0))*('Diário 2º PA'!$F$4:$F$2000)*(IF(Resumo!$Q$5="",1,'Diário 2º PA'!$O$4:$O$2000=Resumo!$Q$5)))
+SUMPRODUCT(('Diário 3º PA'!$E$4:$E$2000='Analítico Cx.'!$B96)*('Diário 3º PA'!$B$4:$B$2000&gt;=D$4)*('Diário 3º PA'!$B$4:$B$2000&lt;=EOMONTH(D$4,0))*('Diário 3º PA'!$F$4:$F$2000)*(IF(Resumo!$Q$5="",1,'Diário 3º PA'!$O$4:$O$2000=Resumo!$Q$5)))
+SUMPRODUCT(('Diário 4º PA'!$E$4:$E$2000='Analítico Cx.'!$B96)*('Diário 4º PA'!$B$4:$B$2000&gt;=D$4)*('Diário 4º PA'!$B$4:$B$2000&lt;=EOMONTH(D$4,0))*('Diário 4º PA'!$F$4:$F$2000)*(IF(Resumo!$Q$5="",1,'Diário 4º PA'!$O$4:$O$2000=Resumo!$Q$5)))</f>
        <v>297.58</v>
      </c>
      <c r="E96" s="199">
        <f t="array" ref="E96">SUMPRODUCT(('Diário 1º PA'!$E$4:$E$2977='Analítico Cx.'!$B96)*('Diário 1º PA'!$B$4:$B$2977&gt;=E$4)*('Diário 1º PA'!$B$4:$B$2977&lt;=EOMONTH(E$4,0))*('Diário 1º PA'!$F$4:$F$2977)*(IF(Resumo!$Q$5="",1,'Diário 1º PA'!$O$4:$O$2977=Resumo!$Q$5)))
+SUMPRODUCT(('Diário 2º PA'!$E$4:$E$2000='Analítico Cx.'!$B96)*('Diário 2º PA'!$B$4:$B$2000&gt;=E$4)*('Diário 2º PA'!$B$4:$B$2000&lt;=EOMONTH(E$4,0))*('Diário 2º PA'!$F$4:$F$2000)*(IF(Resumo!$Q$5="",1,'Diário 2º PA'!$O$4:$O$2000=Resumo!$Q$5)))
+SUMPRODUCT(('Diário 3º PA'!$E$4:$E$2000='Analítico Cx.'!$B96)*('Diário 3º PA'!$B$4:$B$2000&gt;=E$4)*('Diário 3º PA'!$B$4:$B$2000&lt;=EOMONTH(E$4,0))*('Diário 3º PA'!$F$4:$F$2000)*(IF(Resumo!$Q$5="",1,'Diário 3º PA'!$O$4:$O$2000=Resumo!$Q$5)))
+SUMPRODUCT(('Diário 4º PA'!$E$4:$E$2000='Analítico Cx.'!$B96)*('Diário 4º PA'!$B$4:$B$2000&gt;=E$4)*('Diário 4º PA'!$B$4:$B$2000&lt;=EOMONTH(E$4,0))*('Diário 4º PA'!$F$4:$F$2000)*(IF(Resumo!$Q$5="",1,'Diário 4º PA'!$O$4:$O$2000=Resumo!$Q$5)))</f>
        <v>1220.97</v>
      </c>
      <c r="F96" s="199">
        <f t="array" ref="F96">SUMPRODUCT(('Diário 1º PA'!$E$4:$E$2977='Analítico Cx.'!$B96)*('Diário 1º PA'!$B$4:$B$2977&gt;=F$4)*('Diário 1º PA'!$B$4:$B$2977&lt;=EOMONTH(F$4,0))*('Diário 1º PA'!$F$4:$F$2977)*(IF(Resumo!$Q$5="",1,'Diário 1º PA'!$O$4:$O$2977=Resumo!$Q$5)))
+SUMPRODUCT(('Diário 2º PA'!$E$4:$E$2000='Analítico Cx.'!$B96)*('Diário 2º PA'!$B$4:$B$2000&gt;=F$4)*('Diário 2º PA'!$B$4:$B$2000&lt;=EOMONTH(F$4,0))*('Diário 2º PA'!$F$4:$F$2000)*(IF(Resumo!$Q$5="",1,'Diário 2º PA'!$O$4:$O$2000=Resumo!$Q$5)))
+SUMPRODUCT(('Diário 3º PA'!$E$4:$E$2000='Analítico Cx.'!$B96)*('Diário 3º PA'!$B$4:$B$2000&gt;=F$4)*('Diário 3º PA'!$B$4:$B$2000&lt;=EOMONTH(F$4,0))*('Diário 3º PA'!$F$4:$F$2000)*(IF(Resumo!$Q$5="",1,'Diário 3º PA'!$O$4:$O$2000=Resumo!$Q$5)))
+SUMPRODUCT(('Diário 4º PA'!$E$4:$E$2000='Analítico Cx.'!$B96)*('Diário 4º PA'!$B$4:$B$2000&gt;=F$4)*('Diário 4º PA'!$B$4:$B$2000&lt;=EOMONTH(F$4,0))*('Diário 4º PA'!$F$4:$F$2000)*(IF(Resumo!$Q$5="",1,'Diário 4º PA'!$O$4:$O$2000=Resumo!$Q$5)))</f>
        <v>0</v>
      </c>
      <c r="G96" s="199">
        <f t="array" ref="G96">SUMPRODUCT(('Diário 1º PA'!$E$4:$E$2977='Analítico Cx.'!$B96)*('Diário 1º PA'!$B$4:$B$2977&gt;=G$4)*('Diário 1º PA'!$B$4:$B$2977&lt;=EOMONTH(G$4,0))*('Diário 1º PA'!$F$4:$F$2977)*(IF(Resumo!$Q$5="",1,'Diário 1º PA'!$O$4:$O$2977=Resumo!$Q$5)))
+SUMPRODUCT(('Diário 2º PA'!$E$4:$E$2000='Analítico Cx.'!$B96)*('Diário 2º PA'!$B$4:$B$2000&gt;=G$4)*('Diário 2º PA'!$B$4:$B$2000&lt;=EOMONTH(G$4,0))*('Diário 2º PA'!$F$4:$F$2000)*(IF(Resumo!$Q$5="",1,'Diário 2º PA'!$O$4:$O$2000=Resumo!$Q$5)))
+SUMPRODUCT(('Diário 3º PA'!$E$4:$E$2000='Analítico Cx.'!$B96)*('Diário 3º PA'!$B$4:$B$2000&gt;=G$4)*('Diário 3º PA'!$B$4:$B$2000&lt;=EOMONTH(G$4,0))*('Diário 3º PA'!$F$4:$F$2000)*(IF(Resumo!$Q$5="",1,'Diário 3º PA'!$O$4:$O$2000=Resumo!$Q$5)))
+SUMPRODUCT(('Diário 4º PA'!$E$4:$E$2000='Analítico Cx.'!$B96)*('Diário 4º PA'!$B$4:$B$2000&gt;=G$4)*('Diário 4º PA'!$B$4:$B$2000&lt;=EOMONTH(G$4,0))*('Diário 4º PA'!$F$4:$F$2000)*(IF(Resumo!$Q$5="",1,'Diário 4º PA'!$O$4:$O$2000=Resumo!$Q$5)))</f>
        <v>0</v>
      </c>
      <c r="H96" s="199">
        <f t="array" ref="H96">SUMPRODUCT(('Diário 1º PA'!$E$4:$E$2977='Analítico Cx.'!$B96)*('Diário 1º PA'!$B$4:$B$2977&gt;=H$4)*('Diário 1º PA'!$B$4:$B$2977&lt;=EOMONTH(H$4,0))*('Diário 1º PA'!$F$4:$F$2977)*(IF(Resumo!$Q$5="",1,'Diário 1º PA'!$O$4:$O$2977=Resumo!$Q$5)))
+SUMPRODUCT(('Diário 2º PA'!$E$4:$E$2000='Analítico Cx.'!$B96)*('Diário 2º PA'!$B$4:$B$2000&gt;=H$4)*('Diário 2º PA'!$B$4:$B$2000&lt;=EOMONTH(H$4,0))*('Diário 2º PA'!$F$4:$F$2000)*(IF(Resumo!$Q$5="",1,'Diário 2º PA'!$O$4:$O$2000=Resumo!$Q$5)))
+SUMPRODUCT(('Diário 3º PA'!$E$4:$E$2000='Analítico Cx.'!$B96)*('Diário 3º PA'!$B$4:$B$2000&gt;=H$4)*('Diário 3º PA'!$B$4:$B$2000&lt;=EOMONTH(H$4,0))*('Diário 3º PA'!$F$4:$F$2000)*(IF(Resumo!$Q$5="",1,'Diário 3º PA'!$O$4:$O$2000=Resumo!$Q$5)))
+SUMPRODUCT(('Diário 4º PA'!$E$4:$E$2000='Analítico Cx.'!$B96)*('Diário 4º PA'!$B$4:$B$2000&gt;=H$4)*('Diário 4º PA'!$B$4:$B$2000&lt;=EOMONTH(H$4,0))*('Diário 4º PA'!$F$4:$F$2000)*(IF(Resumo!$Q$5="",1,'Diário 4º PA'!$O$4:$O$2000=Resumo!$Q$5)))</f>
        <v>0</v>
      </c>
      <c r="I96" s="199">
        <f t="array" ref="I96">SUMPRODUCT(('Diário 1º PA'!$E$4:$E$2977='Analítico Cx.'!$B96)*('Diário 1º PA'!$B$4:$B$2977&gt;=I$4)*('Diário 1º PA'!$B$4:$B$2977&lt;=EOMONTH(I$4,0))*('Diário 1º PA'!$F$4:$F$2977)*(IF(Resumo!$Q$5="",1,'Diário 1º PA'!$O$4:$O$2977=Resumo!$Q$5)))
+SUMPRODUCT(('Diário 2º PA'!$E$4:$E$2000='Analítico Cx.'!$B96)*('Diário 2º PA'!$B$4:$B$2000&gt;=I$4)*('Diário 2º PA'!$B$4:$B$2000&lt;=EOMONTH(I$4,0))*('Diário 2º PA'!$F$4:$F$2000)*(IF(Resumo!$Q$5="",1,'Diário 2º PA'!$O$4:$O$2000=Resumo!$Q$5)))
+SUMPRODUCT(('Diário 3º PA'!$E$4:$E$2000='Analítico Cx.'!$B96)*('Diário 3º PA'!$B$4:$B$2000&gt;=I$4)*('Diário 3º PA'!$B$4:$B$2000&lt;=EOMONTH(I$4,0))*('Diário 3º PA'!$F$4:$F$2000)*(IF(Resumo!$Q$5="",1,'Diário 3º PA'!$O$4:$O$2000=Resumo!$Q$5)))
+SUMPRODUCT(('Diário 4º PA'!$E$4:$E$2000='Analítico Cx.'!$B96)*('Diário 4º PA'!$B$4:$B$2000&gt;=I$4)*('Diário 4º PA'!$B$4:$B$2000&lt;=EOMONTH(I$4,0))*('Diário 4º PA'!$F$4:$F$2000)*(IF(Resumo!$Q$5="",1,'Diário 4º PA'!$O$4:$O$2000=Resumo!$Q$5)))</f>
        <v>0</v>
      </c>
      <c r="J96" s="199">
        <f t="array" ref="J96">SUMPRODUCT(('Diário 1º PA'!$E$4:$E$2977='Analítico Cx.'!$B96)*('Diário 1º PA'!$B$4:$B$2977&gt;=J$4)*('Diário 1º PA'!$B$4:$B$2977&lt;=EOMONTH(J$4,0))*('Diário 1º PA'!$F$4:$F$2977)*(IF(Resumo!$Q$5="",1,'Diário 1º PA'!$O$4:$O$2977=Resumo!$Q$5)))
+SUMPRODUCT(('Diário 2º PA'!$E$4:$E$2000='Analítico Cx.'!$B96)*('Diário 2º PA'!$B$4:$B$2000&gt;=J$4)*('Diário 2º PA'!$B$4:$B$2000&lt;=EOMONTH(J$4,0))*('Diário 2º PA'!$F$4:$F$2000)*(IF(Resumo!$Q$5="",1,'Diário 2º PA'!$O$4:$O$2000=Resumo!$Q$5)))
+SUMPRODUCT(('Diário 3º PA'!$E$4:$E$2000='Analítico Cx.'!$B96)*('Diário 3º PA'!$B$4:$B$2000&gt;=J$4)*('Diário 3º PA'!$B$4:$B$2000&lt;=EOMONTH(J$4,0))*('Diário 3º PA'!$F$4:$F$2000)*(IF(Resumo!$Q$5="",1,'Diário 3º PA'!$O$4:$O$2000=Resumo!$Q$5)))
+SUMPRODUCT(('Diário 4º PA'!$E$4:$E$2000='Analítico Cx.'!$B96)*('Diário 4º PA'!$B$4:$B$2000&gt;=J$4)*('Diário 4º PA'!$B$4:$B$2000&lt;=EOMONTH(J$4,0))*('Diário 4º PA'!$F$4:$F$2000)*(IF(Resumo!$Q$5="",1,'Diário 4º PA'!$O$4:$O$2000=Resumo!$Q$5)))</f>
        <v>0</v>
      </c>
      <c r="K96" s="199">
        <f t="array" ref="K96">SUMPRODUCT(('Diário 1º PA'!$E$4:$E$2977='Analítico Cx.'!$B96)*('Diário 1º PA'!$B$4:$B$2977&gt;=K$4)*('Diário 1º PA'!$B$4:$B$2977&lt;=EOMONTH(K$4,0))*('Diário 1º PA'!$F$4:$F$2977)*(IF(Resumo!$Q$5="",1,'Diário 1º PA'!$O$4:$O$2977=Resumo!$Q$5)))
+SUMPRODUCT(('Diário 2º PA'!$E$4:$E$2000='Analítico Cx.'!$B96)*('Diário 2º PA'!$B$4:$B$2000&gt;=K$4)*('Diário 2º PA'!$B$4:$B$2000&lt;=EOMONTH(K$4,0))*('Diário 2º PA'!$F$4:$F$2000)*(IF(Resumo!$Q$5="",1,'Diário 2º PA'!$O$4:$O$2000=Resumo!$Q$5)))
+SUMPRODUCT(('Diário 3º PA'!$E$4:$E$2000='Analítico Cx.'!$B96)*('Diário 3º PA'!$B$4:$B$2000&gt;=K$4)*('Diário 3º PA'!$B$4:$B$2000&lt;=EOMONTH(K$4,0))*('Diário 3º PA'!$F$4:$F$2000)*(IF(Resumo!$Q$5="",1,'Diário 3º PA'!$O$4:$O$2000=Resumo!$Q$5)))
+SUMPRODUCT(('Diário 4º PA'!$E$4:$E$2000='Analítico Cx.'!$B96)*('Diário 4º PA'!$B$4:$B$2000&gt;=K$4)*('Diário 4º PA'!$B$4:$B$2000&lt;=EOMONTH(K$4,0))*('Diário 4º PA'!$F$4:$F$2000)*(IF(Resumo!$Q$5="",1,'Diário 4º PA'!$O$4:$O$2000=Resumo!$Q$5)))</f>
        <v>0</v>
      </c>
      <c r="L96" s="199">
        <f t="array" ref="L96">SUMPRODUCT(('Diário 1º PA'!$E$4:$E$2977='Analítico Cx.'!$B96)*('Diário 1º PA'!$B$4:$B$2977&gt;=L$4)*('Diário 1º PA'!$B$4:$B$2977&lt;=EOMONTH(L$4,0))*('Diário 1º PA'!$F$4:$F$2977)*(IF(Resumo!$Q$5="",1,'Diário 1º PA'!$O$4:$O$2977=Resumo!$Q$5)))
+SUMPRODUCT(('Diário 2º PA'!$E$4:$E$2000='Analítico Cx.'!$B96)*('Diário 2º PA'!$B$4:$B$2000&gt;=L$4)*('Diário 2º PA'!$B$4:$B$2000&lt;=EOMONTH(L$4,0))*('Diário 2º PA'!$F$4:$F$2000)*(IF(Resumo!$Q$5="",1,'Diário 2º PA'!$O$4:$O$2000=Resumo!$Q$5)))
+SUMPRODUCT(('Diário 3º PA'!$E$4:$E$2000='Analítico Cx.'!$B96)*('Diário 3º PA'!$B$4:$B$2000&gt;=L$4)*('Diário 3º PA'!$B$4:$B$2000&lt;=EOMONTH(L$4,0))*('Diário 3º PA'!$F$4:$F$2000)*(IF(Resumo!$Q$5="",1,'Diário 3º PA'!$O$4:$O$2000=Resumo!$Q$5)))
+SUMPRODUCT(('Diário 4º PA'!$E$4:$E$2000='Analítico Cx.'!$B96)*('Diário 4º PA'!$B$4:$B$2000&gt;=L$4)*('Diário 4º PA'!$B$4:$B$2000&lt;=EOMONTH(L$4,0))*('Diário 4º PA'!$F$4:$F$2000)*(IF(Resumo!$Q$5="",1,'Diário 4º PA'!$O$4:$O$2000=Resumo!$Q$5)))</f>
        <v>0</v>
      </c>
      <c r="M96" s="199">
        <f t="array" ref="M96">SUMPRODUCT(('Diário 1º PA'!$E$4:$E$2977='Analítico Cx.'!$B96)*('Diário 1º PA'!$B$4:$B$2977&gt;=M$4)*('Diário 1º PA'!$B$4:$B$2977&lt;=EOMONTH(M$4,0))*('Diário 1º PA'!$F$4:$F$2977)*(IF(Resumo!$Q$5="",1,'Diário 1º PA'!$O$4:$O$2977=Resumo!$Q$5)))
+SUMPRODUCT(('Diário 2º PA'!$E$4:$E$2000='Analítico Cx.'!$B96)*('Diário 2º PA'!$B$4:$B$2000&gt;=M$4)*('Diário 2º PA'!$B$4:$B$2000&lt;=EOMONTH(M$4,0))*('Diário 2º PA'!$F$4:$F$2000)*(IF(Resumo!$Q$5="",1,'Diário 2º PA'!$O$4:$O$2000=Resumo!$Q$5)))
+SUMPRODUCT(('Diário 3º PA'!$E$4:$E$2000='Analítico Cx.'!$B96)*('Diário 3º PA'!$B$4:$B$2000&gt;=M$4)*('Diário 3º PA'!$B$4:$B$2000&lt;=EOMONTH(M$4,0))*('Diário 3º PA'!$F$4:$F$2000)*(IF(Resumo!$Q$5="",1,'Diário 3º PA'!$O$4:$O$2000=Resumo!$Q$5)))
+SUMPRODUCT(('Diário 4º PA'!$E$4:$E$2000='Analítico Cx.'!$B96)*('Diário 4º PA'!$B$4:$B$2000&gt;=M$4)*('Diário 4º PA'!$B$4:$B$2000&lt;=EOMONTH(M$4,0))*('Diário 4º PA'!$F$4:$F$2000)*(IF(Resumo!$Q$5="",1,'Diário 4º PA'!$O$4:$O$2000=Resumo!$Q$5)))</f>
        <v>0</v>
      </c>
      <c r="N96" s="199">
        <f t="array" ref="N96">SUMPRODUCT(('Diário 1º PA'!$E$4:$E$2977='Analítico Cx.'!$B96)*('Diário 1º PA'!$B$4:$B$2977&gt;=N$4)*('Diário 1º PA'!$B$4:$B$2977&lt;=EOMONTH(N$4,0))*('Diário 1º PA'!$F$4:$F$2977)*(IF(Resumo!$Q$5="",1,'Diário 1º PA'!$O$4:$O$2977=Resumo!$Q$5)))
+SUMPRODUCT(('Diário 2º PA'!$E$4:$E$2000='Analítico Cx.'!$B96)*('Diário 2º PA'!$B$4:$B$2000&gt;=N$4)*('Diário 2º PA'!$B$4:$B$2000&lt;=EOMONTH(N$4,0))*('Diário 2º PA'!$F$4:$F$2000)*(IF(Resumo!$Q$5="",1,'Diário 2º PA'!$O$4:$O$2000=Resumo!$Q$5)))
+SUMPRODUCT(('Diário 3º PA'!$E$4:$E$2000='Analítico Cx.'!$B96)*('Diário 3º PA'!$B$4:$B$2000&gt;=N$4)*('Diário 3º PA'!$B$4:$B$2000&lt;=EOMONTH(N$4,0))*('Diário 3º PA'!$F$4:$F$2000)*(IF(Resumo!$Q$5="",1,'Diário 3º PA'!$O$4:$O$2000=Resumo!$Q$5)))
+SUMPRODUCT(('Diário 4º PA'!$E$4:$E$2000='Analítico Cx.'!$B96)*('Diário 4º PA'!$B$4:$B$2000&gt;=N$4)*('Diário 4º PA'!$B$4:$B$2000&lt;=EOMONTH(N$4,0))*('Diário 4º PA'!$F$4:$F$2000)*(IF(Resumo!$Q$5="",1,'Diário 4º PA'!$O$4:$O$2000=Resumo!$Q$5)))</f>
        <v>0</v>
      </c>
      <c r="O96" s="200">
        <f t="shared" si="13"/>
        <v>4263.9799999999996</v>
      </c>
      <c r="P96" s="201">
        <f t="shared" si="14"/>
        <v>9.0226308427635666E-4</v>
      </c>
      <c r="Q96" s="174"/>
      <c r="R96" s="174"/>
      <c r="S96" s="174"/>
      <c r="T96" s="174"/>
      <c r="U96" s="174"/>
      <c r="V96" s="174"/>
      <c r="W96" s="174"/>
      <c r="X96" s="174"/>
      <c r="Y96" s="174"/>
      <c r="Z96" s="174"/>
    </row>
    <row r="97" spans="1:26" ht="23.25" customHeight="1" x14ac:dyDescent="0.2">
      <c r="A97" s="220" t="s">
        <v>293</v>
      </c>
      <c r="B97" s="84" t="s">
        <v>294</v>
      </c>
      <c r="C97" s="199">
        <f t="array" ref="C97">SUMPRODUCT(('Diário 1º PA'!$E$4:$E$2977='Analítico Cx.'!$B97)*('Diário 1º PA'!$B$4:$B$2977&gt;=C$4)*('Diário 1º PA'!$B$4:$B$2977&lt;=EOMONTH(C$4,0))*('Diário 1º PA'!$F$4:$F$2977)*(IF(Resumo!$Q$5="",1,'Diário 1º PA'!$O$4:$O$2977=Resumo!$Q$5)))
+SUMPRODUCT(('Diário 2º PA'!$E$4:$E$2000='Analítico Cx.'!$B97)*('Diário 2º PA'!$B$4:$B$2000&gt;=C$4)*('Diário 2º PA'!$B$4:$B$2000&lt;=EOMONTH(C$4,0))*('Diário 2º PA'!$F$4:$F$2000)*(IF(Resumo!$Q$5="",1,'Diário 2º PA'!$O$4:$O$2000=Resumo!$Q$5)))
+SUMPRODUCT(('Diário 3º PA'!$E$4:$E$2000='Analítico Cx.'!$B97)*('Diário 3º PA'!$B$4:$B$2000&gt;=C$4)*('Diário 3º PA'!$B$4:$B$2000&lt;=EOMONTH(C$4,0))*('Diário 3º PA'!$F$4:$F$2000)*(IF(Resumo!$Q$5="",1,'Diário 3º PA'!$O$4:$O$2000=Resumo!$Q$5)))
+SUMPRODUCT(('Diário 4º PA'!$E$4:$E$2000='Analítico Cx.'!$B97)*('Diário 4º PA'!$B$4:$B$2000&gt;=C$4)*('Diário 4º PA'!$B$4:$B$2000&lt;=EOMONTH(C$4,0))*('Diário 4º PA'!$F$4:$F$2000)*(IF(Resumo!$Q$5="",1,'Diário 4º PA'!$O$4:$O$2000=Resumo!$Q$5)))</f>
        <v>0</v>
      </c>
      <c r="D97" s="199">
        <f t="array" ref="D97">SUMPRODUCT(('Diário 1º PA'!$E$4:$E$2977='Analítico Cx.'!$B97)*('Diário 1º PA'!$B$4:$B$2977&gt;=D$4)*('Diário 1º PA'!$B$4:$B$2977&lt;=EOMONTH(D$4,0))*('Diário 1º PA'!$F$4:$F$2977)*(IF(Resumo!$Q$5="",1,'Diário 1º PA'!$O$4:$O$2977=Resumo!$Q$5)))
+SUMPRODUCT(('Diário 2º PA'!$E$4:$E$2000='Analítico Cx.'!$B97)*('Diário 2º PA'!$B$4:$B$2000&gt;=D$4)*('Diário 2º PA'!$B$4:$B$2000&lt;=EOMONTH(D$4,0))*('Diário 2º PA'!$F$4:$F$2000)*(IF(Resumo!$Q$5="",1,'Diário 2º PA'!$O$4:$O$2000=Resumo!$Q$5)))
+SUMPRODUCT(('Diário 3º PA'!$E$4:$E$2000='Analítico Cx.'!$B97)*('Diário 3º PA'!$B$4:$B$2000&gt;=D$4)*('Diário 3º PA'!$B$4:$B$2000&lt;=EOMONTH(D$4,0))*('Diário 3º PA'!$F$4:$F$2000)*(IF(Resumo!$Q$5="",1,'Diário 3º PA'!$O$4:$O$2000=Resumo!$Q$5)))
+SUMPRODUCT(('Diário 4º PA'!$E$4:$E$2000='Analítico Cx.'!$B97)*('Diário 4º PA'!$B$4:$B$2000&gt;=D$4)*('Diário 4º PA'!$B$4:$B$2000&lt;=EOMONTH(D$4,0))*('Diário 4º PA'!$F$4:$F$2000)*(IF(Resumo!$Q$5="",1,'Diário 4º PA'!$O$4:$O$2000=Resumo!$Q$5)))</f>
        <v>0</v>
      </c>
      <c r="E97" s="199">
        <f t="array" ref="E97">SUMPRODUCT(('Diário 1º PA'!$E$4:$E$2977='Analítico Cx.'!$B97)*('Diário 1º PA'!$B$4:$B$2977&gt;=E$4)*('Diário 1º PA'!$B$4:$B$2977&lt;=EOMONTH(E$4,0))*('Diário 1º PA'!$F$4:$F$2977)*(IF(Resumo!$Q$5="",1,'Diário 1º PA'!$O$4:$O$2977=Resumo!$Q$5)))
+SUMPRODUCT(('Diário 2º PA'!$E$4:$E$2000='Analítico Cx.'!$B97)*('Diário 2º PA'!$B$4:$B$2000&gt;=E$4)*('Diário 2º PA'!$B$4:$B$2000&lt;=EOMONTH(E$4,0))*('Diário 2º PA'!$F$4:$F$2000)*(IF(Resumo!$Q$5="",1,'Diário 2º PA'!$O$4:$O$2000=Resumo!$Q$5)))
+SUMPRODUCT(('Diário 3º PA'!$E$4:$E$2000='Analítico Cx.'!$B97)*('Diário 3º PA'!$B$4:$B$2000&gt;=E$4)*('Diário 3º PA'!$B$4:$B$2000&lt;=EOMONTH(E$4,0))*('Diário 3º PA'!$F$4:$F$2000)*(IF(Resumo!$Q$5="",1,'Diário 3º PA'!$O$4:$O$2000=Resumo!$Q$5)))
+SUMPRODUCT(('Diário 4º PA'!$E$4:$E$2000='Analítico Cx.'!$B97)*('Diário 4º PA'!$B$4:$B$2000&gt;=E$4)*('Diário 4º PA'!$B$4:$B$2000&lt;=EOMONTH(E$4,0))*('Diário 4º PA'!$F$4:$F$2000)*(IF(Resumo!$Q$5="",1,'Diário 4º PA'!$O$4:$O$2000=Resumo!$Q$5)))</f>
        <v>0</v>
      </c>
      <c r="F97" s="199">
        <f t="array" ref="F97">SUMPRODUCT(('Diário 1º PA'!$E$4:$E$2977='Analítico Cx.'!$B97)*('Diário 1º PA'!$B$4:$B$2977&gt;=F$4)*('Diário 1º PA'!$B$4:$B$2977&lt;=EOMONTH(F$4,0))*('Diário 1º PA'!$F$4:$F$2977)*(IF(Resumo!$Q$5="",1,'Diário 1º PA'!$O$4:$O$2977=Resumo!$Q$5)))
+SUMPRODUCT(('Diário 2º PA'!$E$4:$E$2000='Analítico Cx.'!$B97)*('Diário 2º PA'!$B$4:$B$2000&gt;=F$4)*('Diário 2º PA'!$B$4:$B$2000&lt;=EOMONTH(F$4,0))*('Diário 2º PA'!$F$4:$F$2000)*(IF(Resumo!$Q$5="",1,'Diário 2º PA'!$O$4:$O$2000=Resumo!$Q$5)))
+SUMPRODUCT(('Diário 3º PA'!$E$4:$E$2000='Analítico Cx.'!$B97)*('Diário 3º PA'!$B$4:$B$2000&gt;=F$4)*('Diário 3º PA'!$B$4:$B$2000&lt;=EOMONTH(F$4,0))*('Diário 3º PA'!$F$4:$F$2000)*(IF(Resumo!$Q$5="",1,'Diário 3º PA'!$O$4:$O$2000=Resumo!$Q$5)))
+SUMPRODUCT(('Diário 4º PA'!$E$4:$E$2000='Analítico Cx.'!$B97)*('Diário 4º PA'!$B$4:$B$2000&gt;=F$4)*('Diário 4º PA'!$B$4:$B$2000&lt;=EOMONTH(F$4,0))*('Diário 4º PA'!$F$4:$F$2000)*(IF(Resumo!$Q$5="",1,'Diário 4º PA'!$O$4:$O$2000=Resumo!$Q$5)))</f>
        <v>0</v>
      </c>
      <c r="G97" s="199">
        <f t="array" ref="G97">SUMPRODUCT(('Diário 1º PA'!$E$4:$E$2977='Analítico Cx.'!$B97)*('Diário 1º PA'!$B$4:$B$2977&gt;=G$4)*('Diário 1º PA'!$B$4:$B$2977&lt;=EOMONTH(G$4,0))*('Diário 1º PA'!$F$4:$F$2977)*(IF(Resumo!$Q$5="",1,'Diário 1º PA'!$O$4:$O$2977=Resumo!$Q$5)))
+SUMPRODUCT(('Diário 2º PA'!$E$4:$E$2000='Analítico Cx.'!$B97)*('Diário 2º PA'!$B$4:$B$2000&gt;=G$4)*('Diário 2º PA'!$B$4:$B$2000&lt;=EOMONTH(G$4,0))*('Diário 2º PA'!$F$4:$F$2000)*(IF(Resumo!$Q$5="",1,'Diário 2º PA'!$O$4:$O$2000=Resumo!$Q$5)))
+SUMPRODUCT(('Diário 3º PA'!$E$4:$E$2000='Analítico Cx.'!$B97)*('Diário 3º PA'!$B$4:$B$2000&gt;=G$4)*('Diário 3º PA'!$B$4:$B$2000&lt;=EOMONTH(G$4,0))*('Diário 3º PA'!$F$4:$F$2000)*(IF(Resumo!$Q$5="",1,'Diário 3º PA'!$O$4:$O$2000=Resumo!$Q$5)))
+SUMPRODUCT(('Diário 4º PA'!$E$4:$E$2000='Analítico Cx.'!$B97)*('Diário 4º PA'!$B$4:$B$2000&gt;=G$4)*('Diário 4º PA'!$B$4:$B$2000&lt;=EOMONTH(G$4,0))*('Diário 4º PA'!$F$4:$F$2000)*(IF(Resumo!$Q$5="",1,'Diário 4º PA'!$O$4:$O$2000=Resumo!$Q$5)))</f>
        <v>0</v>
      </c>
      <c r="H97" s="199">
        <f t="array" ref="H97">SUMPRODUCT(('Diário 1º PA'!$E$4:$E$2977='Analítico Cx.'!$B97)*('Diário 1º PA'!$B$4:$B$2977&gt;=H$4)*('Diário 1º PA'!$B$4:$B$2977&lt;=EOMONTH(H$4,0))*('Diário 1º PA'!$F$4:$F$2977)*(IF(Resumo!$Q$5="",1,'Diário 1º PA'!$O$4:$O$2977=Resumo!$Q$5)))
+SUMPRODUCT(('Diário 2º PA'!$E$4:$E$2000='Analítico Cx.'!$B97)*('Diário 2º PA'!$B$4:$B$2000&gt;=H$4)*('Diário 2º PA'!$B$4:$B$2000&lt;=EOMONTH(H$4,0))*('Diário 2º PA'!$F$4:$F$2000)*(IF(Resumo!$Q$5="",1,'Diário 2º PA'!$O$4:$O$2000=Resumo!$Q$5)))
+SUMPRODUCT(('Diário 3º PA'!$E$4:$E$2000='Analítico Cx.'!$B97)*('Diário 3º PA'!$B$4:$B$2000&gt;=H$4)*('Diário 3º PA'!$B$4:$B$2000&lt;=EOMONTH(H$4,0))*('Diário 3º PA'!$F$4:$F$2000)*(IF(Resumo!$Q$5="",1,'Diário 3º PA'!$O$4:$O$2000=Resumo!$Q$5)))
+SUMPRODUCT(('Diário 4º PA'!$E$4:$E$2000='Analítico Cx.'!$B97)*('Diário 4º PA'!$B$4:$B$2000&gt;=H$4)*('Diário 4º PA'!$B$4:$B$2000&lt;=EOMONTH(H$4,0))*('Diário 4º PA'!$F$4:$F$2000)*(IF(Resumo!$Q$5="",1,'Diário 4º PA'!$O$4:$O$2000=Resumo!$Q$5)))</f>
        <v>0</v>
      </c>
      <c r="I97" s="199">
        <f t="array" ref="I97">SUMPRODUCT(('Diário 1º PA'!$E$4:$E$2977='Analítico Cx.'!$B97)*('Diário 1º PA'!$B$4:$B$2977&gt;=I$4)*('Diário 1º PA'!$B$4:$B$2977&lt;=EOMONTH(I$4,0))*('Diário 1º PA'!$F$4:$F$2977)*(IF(Resumo!$Q$5="",1,'Diário 1º PA'!$O$4:$O$2977=Resumo!$Q$5)))
+SUMPRODUCT(('Diário 2º PA'!$E$4:$E$2000='Analítico Cx.'!$B97)*('Diário 2º PA'!$B$4:$B$2000&gt;=I$4)*('Diário 2º PA'!$B$4:$B$2000&lt;=EOMONTH(I$4,0))*('Diário 2º PA'!$F$4:$F$2000)*(IF(Resumo!$Q$5="",1,'Diário 2º PA'!$O$4:$O$2000=Resumo!$Q$5)))
+SUMPRODUCT(('Diário 3º PA'!$E$4:$E$2000='Analítico Cx.'!$B97)*('Diário 3º PA'!$B$4:$B$2000&gt;=I$4)*('Diário 3º PA'!$B$4:$B$2000&lt;=EOMONTH(I$4,0))*('Diário 3º PA'!$F$4:$F$2000)*(IF(Resumo!$Q$5="",1,'Diário 3º PA'!$O$4:$O$2000=Resumo!$Q$5)))
+SUMPRODUCT(('Diário 4º PA'!$E$4:$E$2000='Analítico Cx.'!$B97)*('Diário 4º PA'!$B$4:$B$2000&gt;=I$4)*('Diário 4º PA'!$B$4:$B$2000&lt;=EOMONTH(I$4,0))*('Diário 4º PA'!$F$4:$F$2000)*(IF(Resumo!$Q$5="",1,'Diário 4º PA'!$O$4:$O$2000=Resumo!$Q$5)))</f>
        <v>0</v>
      </c>
      <c r="J97" s="199">
        <f t="array" ref="J97">SUMPRODUCT(('Diário 1º PA'!$E$4:$E$2977='Analítico Cx.'!$B97)*('Diário 1º PA'!$B$4:$B$2977&gt;=J$4)*('Diário 1º PA'!$B$4:$B$2977&lt;=EOMONTH(J$4,0))*('Diário 1º PA'!$F$4:$F$2977)*(IF(Resumo!$Q$5="",1,'Diário 1º PA'!$O$4:$O$2977=Resumo!$Q$5)))
+SUMPRODUCT(('Diário 2º PA'!$E$4:$E$2000='Analítico Cx.'!$B97)*('Diário 2º PA'!$B$4:$B$2000&gt;=J$4)*('Diário 2º PA'!$B$4:$B$2000&lt;=EOMONTH(J$4,0))*('Diário 2º PA'!$F$4:$F$2000)*(IF(Resumo!$Q$5="",1,'Diário 2º PA'!$O$4:$O$2000=Resumo!$Q$5)))
+SUMPRODUCT(('Diário 3º PA'!$E$4:$E$2000='Analítico Cx.'!$B97)*('Diário 3º PA'!$B$4:$B$2000&gt;=J$4)*('Diário 3º PA'!$B$4:$B$2000&lt;=EOMONTH(J$4,0))*('Diário 3º PA'!$F$4:$F$2000)*(IF(Resumo!$Q$5="",1,'Diário 3º PA'!$O$4:$O$2000=Resumo!$Q$5)))
+SUMPRODUCT(('Diário 4º PA'!$E$4:$E$2000='Analítico Cx.'!$B97)*('Diário 4º PA'!$B$4:$B$2000&gt;=J$4)*('Diário 4º PA'!$B$4:$B$2000&lt;=EOMONTH(J$4,0))*('Diário 4º PA'!$F$4:$F$2000)*(IF(Resumo!$Q$5="",1,'Diário 4º PA'!$O$4:$O$2000=Resumo!$Q$5)))</f>
        <v>0</v>
      </c>
      <c r="K97" s="199">
        <f t="array" ref="K97">SUMPRODUCT(('Diário 1º PA'!$E$4:$E$2977='Analítico Cx.'!$B97)*('Diário 1º PA'!$B$4:$B$2977&gt;=K$4)*('Diário 1º PA'!$B$4:$B$2977&lt;=EOMONTH(K$4,0))*('Diário 1º PA'!$F$4:$F$2977)*(IF(Resumo!$Q$5="",1,'Diário 1º PA'!$O$4:$O$2977=Resumo!$Q$5)))
+SUMPRODUCT(('Diário 2º PA'!$E$4:$E$2000='Analítico Cx.'!$B97)*('Diário 2º PA'!$B$4:$B$2000&gt;=K$4)*('Diário 2º PA'!$B$4:$B$2000&lt;=EOMONTH(K$4,0))*('Diário 2º PA'!$F$4:$F$2000)*(IF(Resumo!$Q$5="",1,'Diário 2º PA'!$O$4:$O$2000=Resumo!$Q$5)))
+SUMPRODUCT(('Diário 3º PA'!$E$4:$E$2000='Analítico Cx.'!$B97)*('Diário 3º PA'!$B$4:$B$2000&gt;=K$4)*('Diário 3º PA'!$B$4:$B$2000&lt;=EOMONTH(K$4,0))*('Diário 3º PA'!$F$4:$F$2000)*(IF(Resumo!$Q$5="",1,'Diário 3º PA'!$O$4:$O$2000=Resumo!$Q$5)))
+SUMPRODUCT(('Diário 4º PA'!$E$4:$E$2000='Analítico Cx.'!$B97)*('Diário 4º PA'!$B$4:$B$2000&gt;=K$4)*('Diário 4º PA'!$B$4:$B$2000&lt;=EOMONTH(K$4,0))*('Diário 4º PA'!$F$4:$F$2000)*(IF(Resumo!$Q$5="",1,'Diário 4º PA'!$O$4:$O$2000=Resumo!$Q$5)))</f>
        <v>0</v>
      </c>
      <c r="L97" s="199">
        <f t="array" ref="L97">SUMPRODUCT(('Diário 1º PA'!$E$4:$E$2977='Analítico Cx.'!$B97)*('Diário 1º PA'!$B$4:$B$2977&gt;=L$4)*('Diário 1º PA'!$B$4:$B$2977&lt;=EOMONTH(L$4,0))*('Diário 1º PA'!$F$4:$F$2977)*(IF(Resumo!$Q$5="",1,'Diário 1º PA'!$O$4:$O$2977=Resumo!$Q$5)))
+SUMPRODUCT(('Diário 2º PA'!$E$4:$E$2000='Analítico Cx.'!$B97)*('Diário 2º PA'!$B$4:$B$2000&gt;=L$4)*('Diário 2º PA'!$B$4:$B$2000&lt;=EOMONTH(L$4,0))*('Diário 2º PA'!$F$4:$F$2000)*(IF(Resumo!$Q$5="",1,'Diário 2º PA'!$O$4:$O$2000=Resumo!$Q$5)))
+SUMPRODUCT(('Diário 3º PA'!$E$4:$E$2000='Analítico Cx.'!$B97)*('Diário 3º PA'!$B$4:$B$2000&gt;=L$4)*('Diário 3º PA'!$B$4:$B$2000&lt;=EOMONTH(L$4,0))*('Diário 3º PA'!$F$4:$F$2000)*(IF(Resumo!$Q$5="",1,'Diário 3º PA'!$O$4:$O$2000=Resumo!$Q$5)))
+SUMPRODUCT(('Diário 4º PA'!$E$4:$E$2000='Analítico Cx.'!$B97)*('Diário 4º PA'!$B$4:$B$2000&gt;=L$4)*('Diário 4º PA'!$B$4:$B$2000&lt;=EOMONTH(L$4,0))*('Diário 4º PA'!$F$4:$F$2000)*(IF(Resumo!$Q$5="",1,'Diário 4º PA'!$O$4:$O$2000=Resumo!$Q$5)))</f>
        <v>0</v>
      </c>
      <c r="M97" s="199">
        <f t="array" ref="M97">SUMPRODUCT(('Diário 1º PA'!$E$4:$E$2977='Analítico Cx.'!$B97)*('Diário 1º PA'!$B$4:$B$2977&gt;=M$4)*('Diário 1º PA'!$B$4:$B$2977&lt;=EOMONTH(M$4,0))*('Diário 1º PA'!$F$4:$F$2977)*(IF(Resumo!$Q$5="",1,'Diário 1º PA'!$O$4:$O$2977=Resumo!$Q$5)))
+SUMPRODUCT(('Diário 2º PA'!$E$4:$E$2000='Analítico Cx.'!$B97)*('Diário 2º PA'!$B$4:$B$2000&gt;=M$4)*('Diário 2º PA'!$B$4:$B$2000&lt;=EOMONTH(M$4,0))*('Diário 2º PA'!$F$4:$F$2000)*(IF(Resumo!$Q$5="",1,'Diário 2º PA'!$O$4:$O$2000=Resumo!$Q$5)))
+SUMPRODUCT(('Diário 3º PA'!$E$4:$E$2000='Analítico Cx.'!$B97)*('Diário 3º PA'!$B$4:$B$2000&gt;=M$4)*('Diário 3º PA'!$B$4:$B$2000&lt;=EOMONTH(M$4,0))*('Diário 3º PA'!$F$4:$F$2000)*(IF(Resumo!$Q$5="",1,'Diário 3º PA'!$O$4:$O$2000=Resumo!$Q$5)))
+SUMPRODUCT(('Diário 4º PA'!$E$4:$E$2000='Analítico Cx.'!$B97)*('Diário 4º PA'!$B$4:$B$2000&gt;=M$4)*('Diário 4º PA'!$B$4:$B$2000&lt;=EOMONTH(M$4,0))*('Diário 4º PA'!$F$4:$F$2000)*(IF(Resumo!$Q$5="",1,'Diário 4º PA'!$O$4:$O$2000=Resumo!$Q$5)))</f>
        <v>0</v>
      </c>
      <c r="N97" s="199">
        <f t="array" ref="N97">SUMPRODUCT(('Diário 1º PA'!$E$4:$E$2977='Analítico Cx.'!$B97)*('Diário 1º PA'!$B$4:$B$2977&gt;=N$4)*('Diário 1º PA'!$B$4:$B$2977&lt;=EOMONTH(N$4,0))*('Diário 1º PA'!$F$4:$F$2977)*(IF(Resumo!$Q$5="",1,'Diário 1º PA'!$O$4:$O$2977=Resumo!$Q$5)))
+SUMPRODUCT(('Diário 2º PA'!$E$4:$E$2000='Analítico Cx.'!$B97)*('Diário 2º PA'!$B$4:$B$2000&gt;=N$4)*('Diário 2º PA'!$B$4:$B$2000&lt;=EOMONTH(N$4,0))*('Diário 2º PA'!$F$4:$F$2000)*(IF(Resumo!$Q$5="",1,'Diário 2º PA'!$O$4:$O$2000=Resumo!$Q$5)))
+SUMPRODUCT(('Diário 3º PA'!$E$4:$E$2000='Analítico Cx.'!$B97)*('Diário 3º PA'!$B$4:$B$2000&gt;=N$4)*('Diário 3º PA'!$B$4:$B$2000&lt;=EOMONTH(N$4,0))*('Diário 3º PA'!$F$4:$F$2000)*(IF(Resumo!$Q$5="",1,'Diário 3º PA'!$O$4:$O$2000=Resumo!$Q$5)))
+SUMPRODUCT(('Diário 4º PA'!$E$4:$E$2000='Analítico Cx.'!$B97)*('Diário 4º PA'!$B$4:$B$2000&gt;=N$4)*('Diário 4º PA'!$B$4:$B$2000&lt;=EOMONTH(N$4,0))*('Diário 4º PA'!$F$4:$F$2000)*(IF(Resumo!$Q$5="",1,'Diário 4º PA'!$O$4:$O$2000=Resumo!$Q$5)))</f>
        <v>0</v>
      </c>
      <c r="O97" s="200">
        <f t="shared" si="13"/>
        <v>0</v>
      </c>
      <c r="P97" s="201">
        <f t="shared" si="14"/>
        <v>0</v>
      </c>
      <c r="Q97" s="174"/>
      <c r="R97" s="174"/>
      <c r="S97" s="174"/>
      <c r="T97" s="174"/>
      <c r="U97" s="174"/>
      <c r="V97" s="174"/>
      <c r="W97" s="174"/>
      <c r="X97" s="174"/>
      <c r="Y97" s="174"/>
      <c r="Z97" s="174"/>
    </row>
    <row r="98" spans="1:26" ht="23.25" customHeight="1" x14ac:dyDescent="0.2">
      <c r="A98" s="220" t="s">
        <v>295</v>
      </c>
      <c r="B98" s="84" t="s">
        <v>296</v>
      </c>
      <c r="C98" s="199">
        <f t="array" ref="C98">SUMPRODUCT(('Diário 1º PA'!$E$4:$E$2977='Analítico Cx.'!$B98)*('Diário 1º PA'!$B$4:$B$2977&gt;=C$4)*('Diário 1º PA'!$B$4:$B$2977&lt;=EOMONTH(C$4,0))*('Diário 1º PA'!$F$4:$F$2977)*(IF(Resumo!$Q$5="",1,'Diário 1º PA'!$O$4:$O$2977=Resumo!$Q$5)))
+SUMPRODUCT(('Diário 2º PA'!$E$4:$E$2000='Analítico Cx.'!$B98)*('Diário 2º PA'!$B$4:$B$2000&gt;=C$4)*('Diário 2º PA'!$B$4:$B$2000&lt;=EOMONTH(C$4,0))*('Diário 2º PA'!$F$4:$F$2000)*(IF(Resumo!$Q$5="",1,'Diário 2º PA'!$O$4:$O$2000=Resumo!$Q$5)))
+SUMPRODUCT(('Diário 3º PA'!$E$4:$E$2000='Analítico Cx.'!$B98)*('Diário 3º PA'!$B$4:$B$2000&gt;=C$4)*('Diário 3º PA'!$B$4:$B$2000&lt;=EOMONTH(C$4,0))*('Diário 3º PA'!$F$4:$F$2000)*(IF(Resumo!$Q$5="",1,'Diário 3º PA'!$O$4:$O$2000=Resumo!$Q$5)))
+SUMPRODUCT(('Diário 4º PA'!$E$4:$E$2000='Analítico Cx.'!$B98)*('Diário 4º PA'!$B$4:$B$2000&gt;=C$4)*('Diário 4º PA'!$B$4:$B$2000&lt;=EOMONTH(C$4,0))*('Diário 4º PA'!$F$4:$F$2000)*(IF(Resumo!$Q$5="",1,'Diário 4º PA'!$O$4:$O$2000=Resumo!$Q$5)))</f>
        <v>5205.01</v>
      </c>
      <c r="D98" s="199">
        <f t="array" ref="D98">SUMPRODUCT(('Diário 1º PA'!$E$4:$E$2977='Analítico Cx.'!$B98)*('Diário 1º PA'!$B$4:$B$2977&gt;=D$4)*('Diário 1º PA'!$B$4:$B$2977&lt;=EOMONTH(D$4,0))*('Diário 1º PA'!$F$4:$F$2977)*(IF(Resumo!$Q$5="",1,'Diário 1º PA'!$O$4:$O$2977=Resumo!$Q$5)))
+SUMPRODUCT(('Diário 2º PA'!$E$4:$E$2000='Analítico Cx.'!$B98)*('Diário 2º PA'!$B$4:$B$2000&gt;=D$4)*('Diário 2º PA'!$B$4:$B$2000&lt;=EOMONTH(D$4,0))*('Diário 2º PA'!$F$4:$F$2000)*(IF(Resumo!$Q$5="",1,'Diário 2º PA'!$O$4:$O$2000=Resumo!$Q$5)))
+SUMPRODUCT(('Diário 3º PA'!$E$4:$E$2000='Analítico Cx.'!$B98)*('Diário 3º PA'!$B$4:$B$2000&gt;=D$4)*('Diário 3º PA'!$B$4:$B$2000&lt;=EOMONTH(D$4,0))*('Diário 3º PA'!$F$4:$F$2000)*(IF(Resumo!$Q$5="",1,'Diário 3º PA'!$O$4:$O$2000=Resumo!$Q$5)))
+SUMPRODUCT(('Diário 4º PA'!$E$4:$E$2000='Analítico Cx.'!$B98)*('Diário 4º PA'!$B$4:$B$2000&gt;=D$4)*('Diário 4º PA'!$B$4:$B$2000&lt;=EOMONTH(D$4,0))*('Diário 4º PA'!$F$4:$F$2000)*(IF(Resumo!$Q$5="",1,'Diário 4º PA'!$O$4:$O$2000=Resumo!$Q$5)))</f>
        <v>0</v>
      </c>
      <c r="E98" s="199">
        <f t="array" ref="E98">SUMPRODUCT(('Diário 1º PA'!$E$4:$E$2977='Analítico Cx.'!$B98)*('Diário 1º PA'!$B$4:$B$2977&gt;=E$4)*('Diário 1º PA'!$B$4:$B$2977&lt;=EOMONTH(E$4,0))*('Diário 1º PA'!$F$4:$F$2977)*(IF(Resumo!$Q$5="",1,'Diário 1º PA'!$O$4:$O$2977=Resumo!$Q$5)))
+SUMPRODUCT(('Diário 2º PA'!$E$4:$E$2000='Analítico Cx.'!$B98)*('Diário 2º PA'!$B$4:$B$2000&gt;=E$4)*('Diário 2º PA'!$B$4:$B$2000&lt;=EOMONTH(E$4,0))*('Diário 2º PA'!$F$4:$F$2000)*(IF(Resumo!$Q$5="",1,'Diário 2º PA'!$O$4:$O$2000=Resumo!$Q$5)))
+SUMPRODUCT(('Diário 3º PA'!$E$4:$E$2000='Analítico Cx.'!$B98)*('Diário 3º PA'!$B$4:$B$2000&gt;=E$4)*('Diário 3º PA'!$B$4:$B$2000&lt;=EOMONTH(E$4,0))*('Diário 3º PA'!$F$4:$F$2000)*(IF(Resumo!$Q$5="",1,'Diário 3º PA'!$O$4:$O$2000=Resumo!$Q$5)))
+SUMPRODUCT(('Diário 4º PA'!$E$4:$E$2000='Analítico Cx.'!$B98)*('Diário 4º PA'!$B$4:$B$2000&gt;=E$4)*('Diário 4º PA'!$B$4:$B$2000&lt;=EOMONTH(E$4,0))*('Diário 4º PA'!$F$4:$F$2000)*(IF(Resumo!$Q$5="",1,'Diário 4º PA'!$O$4:$O$2000=Resumo!$Q$5)))</f>
        <v>1055.95</v>
      </c>
      <c r="F98" s="199">
        <f t="array" ref="F98">SUMPRODUCT(('Diário 1º PA'!$E$4:$E$2977='Analítico Cx.'!$B98)*('Diário 1º PA'!$B$4:$B$2977&gt;=F$4)*('Diário 1º PA'!$B$4:$B$2977&lt;=EOMONTH(F$4,0))*('Diário 1º PA'!$F$4:$F$2977)*(IF(Resumo!$Q$5="",1,'Diário 1º PA'!$O$4:$O$2977=Resumo!$Q$5)))
+SUMPRODUCT(('Diário 2º PA'!$E$4:$E$2000='Analítico Cx.'!$B98)*('Diário 2º PA'!$B$4:$B$2000&gt;=F$4)*('Diário 2º PA'!$B$4:$B$2000&lt;=EOMONTH(F$4,0))*('Diário 2º PA'!$F$4:$F$2000)*(IF(Resumo!$Q$5="",1,'Diário 2º PA'!$O$4:$O$2000=Resumo!$Q$5)))
+SUMPRODUCT(('Diário 3º PA'!$E$4:$E$2000='Analítico Cx.'!$B98)*('Diário 3º PA'!$B$4:$B$2000&gt;=F$4)*('Diário 3º PA'!$B$4:$B$2000&lt;=EOMONTH(F$4,0))*('Diário 3º PA'!$F$4:$F$2000)*(IF(Resumo!$Q$5="",1,'Diário 3º PA'!$O$4:$O$2000=Resumo!$Q$5)))
+SUMPRODUCT(('Diário 4º PA'!$E$4:$E$2000='Analítico Cx.'!$B98)*('Diário 4º PA'!$B$4:$B$2000&gt;=F$4)*('Diário 4º PA'!$B$4:$B$2000&lt;=EOMONTH(F$4,0))*('Diário 4º PA'!$F$4:$F$2000)*(IF(Resumo!$Q$5="",1,'Diário 4º PA'!$O$4:$O$2000=Resumo!$Q$5)))</f>
        <v>0</v>
      </c>
      <c r="G98" s="199">
        <f t="array" ref="G98">SUMPRODUCT(('Diário 1º PA'!$E$4:$E$2977='Analítico Cx.'!$B98)*('Diário 1º PA'!$B$4:$B$2977&gt;=G$4)*('Diário 1º PA'!$B$4:$B$2977&lt;=EOMONTH(G$4,0))*('Diário 1º PA'!$F$4:$F$2977)*(IF(Resumo!$Q$5="",1,'Diário 1º PA'!$O$4:$O$2977=Resumo!$Q$5)))
+SUMPRODUCT(('Diário 2º PA'!$E$4:$E$2000='Analítico Cx.'!$B98)*('Diário 2º PA'!$B$4:$B$2000&gt;=G$4)*('Diário 2º PA'!$B$4:$B$2000&lt;=EOMONTH(G$4,0))*('Diário 2º PA'!$F$4:$F$2000)*(IF(Resumo!$Q$5="",1,'Diário 2º PA'!$O$4:$O$2000=Resumo!$Q$5)))
+SUMPRODUCT(('Diário 3º PA'!$E$4:$E$2000='Analítico Cx.'!$B98)*('Diário 3º PA'!$B$4:$B$2000&gt;=G$4)*('Diário 3º PA'!$B$4:$B$2000&lt;=EOMONTH(G$4,0))*('Diário 3º PA'!$F$4:$F$2000)*(IF(Resumo!$Q$5="",1,'Diário 3º PA'!$O$4:$O$2000=Resumo!$Q$5)))
+SUMPRODUCT(('Diário 4º PA'!$E$4:$E$2000='Analítico Cx.'!$B98)*('Diário 4º PA'!$B$4:$B$2000&gt;=G$4)*('Diário 4º PA'!$B$4:$B$2000&lt;=EOMONTH(G$4,0))*('Diário 4º PA'!$F$4:$F$2000)*(IF(Resumo!$Q$5="",1,'Diário 4º PA'!$O$4:$O$2000=Resumo!$Q$5)))</f>
        <v>0</v>
      </c>
      <c r="H98" s="199">
        <f t="array" ref="H98">SUMPRODUCT(('Diário 1º PA'!$E$4:$E$2977='Analítico Cx.'!$B98)*('Diário 1º PA'!$B$4:$B$2977&gt;=H$4)*('Diário 1º PA'!$B$4:$B$2977&lt;=EOMONTH(H$4,0))*('Diário 1º PA'!$F$4:$F$2977)*(IF(Resumo!$Q$5="",1,'Diário 1º PA'!$O$4:$O$2977=Resumo!$Q$5)))
+SUMPRODUCT(('Diário 2º PA'!$E$4:$E$2000='Analítico Cx.'!$B98)*('Diário 2º PA'!$B$4:$B$2000&gt;=H$4)*('Diário 2º PA'!$B$4:$B$2000&lt;=EOMONTH(H$4,0))*('Diário 2º PA'!$F$4:$F$2000)*(IF(Resumo!$Q$5="",1,'Diário 2º PA'!$O$4:$O$2000=Resumo!$Q$5)))
+SUMPRODUCT(('Diário 3º PA'!$E$4:$E$2000='Analítico Cx.'!$B98)*('Diário 3º PA'!$B$4:$B$2000&gt;=H$4)*('Diário 3º PA'!$B$4:$B$2000&lt;=EOMONTH(H$4,0))*('Diário 3º PA'!$F$4:$F$2000)*(IF(Resumo!$Q$5="",1,'Diário 3º PA'!$O$4:$O$2000=Resumo!$Q$5)))
+SUMPRODUCT(('Diário 4º PA'!$E$4:$E$2000='Analítico Cx.'!$B98)*('Diário 4º PA'!$B$4:$B$2000&gt;=H$4)*('Diário 4º PA'!$B$4:$B$2000&lt;=EOMONTH(H$4,0))*('Diário 4º PA'!$F$4:$F$2000)*(IF(Resumo!$Q$5="",1,'Diário 4º PA'!$O$4:$O$2000=Resumo!$Q$5)))</f>
        <v>0</v>
      </c>
      <c r="I98" s="199">
        <f t="array" ref="I98">SUMPRODUCT(('Diário 1º PA'!$E$4:$E$2977='Analítico Cx.'!$B98)*('Diário 1º PA'!$B$4:$B$2977&gt;=I$4)*('Diário 1º PA'!$B$4:$B$2977&lt;=EOMONTH(I$4,0))*('Diário 1º PA'!$F$4:$F$2977)*(IF(Resumo!$Q$5="",1,'Diário 1º PA'!$O$4:$O$2977=Resumo!$Q$5)))
+SUMPRODUCT(('Diário 2º PA'!$E$4:$E$2000='Analítico Cx.'!$B98)*('Diário 2º PA'!$B$4:$B$2000&gt;=I$4)*('Diário 2º PA'!$B$4:$B$2000&lt;=EOMONTH(I$4,0))*('Diário 2º PA'!$F$4:$F$2000)*(IF(Resumo!$Q$5="",1,'Diário 2º PA'!$O$4:$O$2000=Resumo!$Q$5)))
+SUMPRODUCT(('Diário 3º PA'!$E$4:$E$2000='Analítico Cx.'!$B98)*('Diário 3º PA'!$B$4:$B$2000&gt;=I$4)*('Diário 3º PA'!$B$4:$B$2000&lt;=EOMONTH(I$4,0))*('Diário 3º PA'!$F$4:$F$2000)*(IF(Resumo!$Q$5="",1,'Diário 3º PA'!$O$4:$O$2000=Resumo!$Q$5)))
+SUMPRODUCT(('Diário 4º PA'!$E$4:$E$2000='Analítico Cx.'!$B98)*('Diário 4º PA'!$B$4:$B$2000&gt;=I$4)*('Diário 4º PA'!$B$4:$B$2000&lt;=EOMONTH(I$4,0))*('Diário 4º PA'!$F$4:$F$2000)*(IF(Resumo!$Q$5="",1,'Diário 4º PA'!$O$4:$O$2000=Resumo!$Q$5)))</f>
        <v>0</v>
      </c>
      <c r="J98" s="199">
        <f t="array" ref="J98">SUMPRODUCT(('Diário 1º PA'!$E$4:$E$2977='Analítico Cx.'!$B98)*('Diário 1º PA'!$B$4:$B$2977&gt;=J$4)*('Diário 1º PA'!$B$4:$B$2977&lt;=EOMONTH(J$4,0))*('Diário 1º PA'!$F$4:$F$2977)*(IF(Resumo!$Q$5="",1,'Diário 1º PA'!$O$4:$O$2977=Resumo!$Q$5)))
+SUMPRODUCT(('Diário 2º PA'!$E$4:$E$2000='Analítico Cx.'!$B98)*('Diário 2º PA'!$B$4:$B$2000&gt;=J$4)*('Diário 2º PA'!$B$4:$B$2000&lt;=EOMONTH(J$4,0))*('Diário 2º PA'!$F$4:$F$2000)*(IF(Resumo!$Q$5="",1,'Diário 2º PA'!$O$4:$O$2000=Resumo!$Q$5)))
+SUMPRODUCT(('Diário 3º PA'!$E$4:$E$2000='Analítico Cx.'!$B98)*('Diário 3º PA'!$B$4:$B$2000&gt;=J$4)*('Diário 3º PA'!$B$4:$B$2000&lt;=EOMONTH(J$4,0))*('Diário 3º PA'!$F$4:$F$2000)*(IF(Resumo!$Q$5="",1,'Diário 3º PA'!$O$4:$O$2000=Resumo!$Q$5)))
+SUMPRODUCT(('Diário 4º PA'!$E$4:$E$2000='Analítico Cx.'!$B98)*('Diário 4º PA'!$B$4:$B$2000&gt;=J$4)*('Diário 4º PA'!$B$4:$B$2000&lt;=EOMONTH(J$4,0))*('Diário 4º PA'!$F$4:$F$2000)*(IF(Resumo!$Q$5="",1,'Diário 4º PA'!$O$4:$O$2000=Resumo!$Q$5)))</f>
        <v>0</v>
      </c>
      <c r="K98" s="199">
        <f t="array" ref="K98">SUMPRODUCT(('Diário 1º PA'!$E$4:$E$2977='Analítico Cx.'!$B98)*('Diário 1º PA'!$B$4:$B$2977&gt;=K$4)*('Diário 1º PA'!$B$4:$B$2977&lt;=EOMONTH(K$4,0))*('Diário 1º PA'!$F$4:$F$2977)*(IF(Resumo!$Q$5="",1,'Diário 1º PA'!$O$4:$O$2977=Resumo!$Q$5)))
+SUMPRODUCT(('Diário 2º PA'!$E$4:$E$2000='Analítico Cx.'!$B98)*('Diário 2º PA'!$B$4:$B$2000&gt;=K$4)*('Diário 2º PA'!$B$4:$B$2000&lt;=EOMONTH(K$4,0))*('Diário 2º PA'!$F$4:$F$2000)*(IF(Resumo!$Q$5="",1,'Diário 2º PA'!$O$4:$O$2000=Resumo!$Q$5)))
+SUMPRODUCT(('Diário 3º PA'!$E$4:$E$2000='Analítico Cx.'!$B98)*('Diário 3º PA'!$B$4:$B$2000&gt;=K$4)*('Diário 3º PA'!$B$4:$B$2000&lt;=EOMONTH(K$4,0))*('Diário 3º PA'!$F$4:$F$2000)*(IF(Resumo!$Q$5="",1,'Diário 3º PA'!$O$4:$O$2000=Resumo!$Q$5)))
+SUMPRODUCT(('Diário 4º PA'!$E$4:$E$2000='Analítico Cx.'!$B98)*('Diário 4º PA'!$B$4:$B$2000&gt;=K$4)*('Diário 4º PA'!$B$4:$B$2000&lt;=EOMONTH(K$4,0))*('Diário 4º PA'!$F$4:$F$2000)*(IF(Resumo!$Q$5="",1,'Diário 4º PA'!$O$4:$O$2000=Resumo!$Q$5)))</f>
        <v>0</v>
      </c>
      <c r="L98" s="199">
        <f t="array" ref="L98">SUMPRODUCT(('Diário 1º PA'!$E$4:$E$2977='Analítico Cx.'!$B98)*('Diário 1º PA'!$B$4:$B$2977&gt;=L$4)*('Diário 1º PA'!$B$4:$B$2977&lt;=EOMONTH(L$4,0))*('Diário 1º PA'!$F$4:$F$2977)*(IF(Resumo!$Q$5="",1,'Diário 1º PA'!$O$4:$O$2977=Resumo!$Q$5)))
+SUMPRODUCT(('Diário 2º PA'!$E$4:$E$2000='Analítico Cx.'!$B98)*('Diário 2º PA'!$B$4:$B$2000&gt;=L$4)*('Diário 2º PA'!$B$4:$B$2000&lt;=EOMONTH(L$4,0))*('Diário 2º PA'!$F$4:$F$2000)*(IF(Resumo!$Q$5="",1,'Diário 2º PA'!$O$4:$O$2000=Resumo!$Q$5)))
+SUMPRODUCT(('Diário 3º PA'!$E$4:$E$2000='Analítico Cx.'!$B98)*('Diário 3º PA'!$B$4:$B$2000&gt;=L$4)*('Diário 3º PA'!$B$4:$B$2000&lt;=EOMONTH(L$4,0))*('Diário 3º PA'!$F$4:$F$2000)*(IF(Resumo!$Q$5="",1,'Diário 3º PA'!$O$4:$O$2000=Resumo!$Q$5)))
+SUMPRODUCT(('Diário 4º PA'!$E$4:$E$2000='Analítico Cx.'!$B98)*('Diário 4º PA'!$B$4:$B$2000&gt;=L$4)*('Diário 4º PA'!$B$4:$B$2000&lt;=EOMONTH(L$4,0))*('Diário 4º PA'!$F$4:$F$2000)*(IF(Resumo!$Q$5="",1,'Diário 4º PA'!$O$4:$O$2000=Resumo!$Q$5)))</f>
        <v>0</v>
      </c>
      <c r="M98" s="199">
        <f t="array" ref="M98">SUMPRODUCT(('Diário 1º PA'!$E$4:$E$2977='Analítico Cx.'!$B98)*('Diário 1º PA'!$B$4:$B$2977&gt;=M$4)*('Diário 1º PA'!$B$4:$B$2977&lt;=EOMONTH(M$4,0))*('Diário 1º PA'!$F$4:$F$2977)*(IF(Resumo!$Q$5="",1,'Diário 1º PA'!$O$4:$O$2977=Resumo!$Q$5)))
+SUMPRODUCT(('Diário 2º PA'!$E$4:$E$2000='Analítico Cx.'!$B98)*('Diário 2º PA'!$B$4:$B$2000&gt;=M$4)*('Diário 2º PA'!$B$4:$B$2000&lt;=EOMONTH(M$4,0))*('Diário 2º PA'!$F$4:$F$2000)*(IF(Resumo!$Q$5="",1,'Diário 2º PA'!$O$4:$O$2000=Resumo!$Q$5)))
+SUMPRODUCT(('Diário 3º PA'!$E$4:$E$2000='Analítico Cx.'!$B98)*('Diário 3º PA'!$B$4:$B$2000&gt;=M$4)*('Diário 3º PA'!$B$4:$B$2000&lt;=EOMONTH(M$4,0))*('Diário 3º PA'!$F$4:$F$2000)*(IF(Resumo!$Q$5="",1,'Diário 3º PA'!$O$4:$O$2000=Resumo!$Q$5)))
+SUMPRODUCT(('Diário 4º PA'!$E$4:$E$2000='Analítico Cx.'!$B98)*('Diário 4º PA'!$B$4:$B$2000&gt;=M$4)*('Diário 4º PA'!$B$4:$B$2000&lt;=EOMONTH(M$4,0))*('Diário 4º PA'!$F$4:$F$2000)*(IF(Resumo!$Q$5="",1,'Diário 4º PA'!$O$4:$O$2000=Resumo!$Q$5)))</f>
        <v>0</v>
      </c>
      <c r="N98" s="199">
        <f t="array" ref="N98">SUMPRODUCT(('Diário 1º PA'!$E$4:$E$2977='Analítico Cx.'!$B98)*('Diário 1º PA'!$B$4:$B$2977&gt;=N$4)*('Diário 1º PA'!$B$4:$B$2977&lt;=EOMONTH(N$4,0))*('Diário 1º PA'!$F$4:$F$2977)*(IF(Resumo!$Q$5="",1,'Diário 1º PA'!$O$4:$O$2977=Resumo!$Q$5)))
+SUMPRODUCT(('Diário 2º PA'!$E$4:$E$2000='Analítico Cx.'!$B98)*('Diário 2º PA'!$B$4:$B$2000&gt;=N$4)*('Diário 2º PA'!$B$4:$B$2000&lt;=EOMONTH(N$4,0))*('Diário 2º PA'!$F$4:$F$2000)*(IF(Resumo!$Q$5="",1,'Diário 2º PA'!$O$4:$O$2000=Resumo!$Q$5)))
+SUMPRODUCT(('Diário 3º PA'!$E$4:$E$2000='Analítico Cx.'!$B98)*('Diário 3º PA'!$B$4:$B$2000&gt;=N$4)*('Diário 3º PA'!$B$4:$B$2000&lt;=EOMONTH(N$4,0))*('Diário 3º PA'!$F$4:$F$2000)*(IF(Resumo!$Q$5="",1,'Diário 3º PA'!$O$4:$O$2000=Resumo!$Q$5)))
+SUMPRODUCT(('Diário 4º PA'!$E$4:$E$2000='Analítico Cx.'!$B98)*('Diário 4º PA'!$B$4:$B$2000&gt;=N$4)*('Diário 4º PA'!$B$4:$B$2000&lt;=EOMONTH(N$4,0))*('Diário 4º PA'!$F$4:$F$2000)*(IF(Resumo!$Q$5="",1,'Diário 4º PA'!$O$4:$O$2000=Resumo!$Q$5)))</f>
        <v>0</v>
      </c>
      <c r="O98" s="200">
        <f t="shared" si="13"/>
        <v>6260.96</v>
      </c>
      <c r="P98" s="201">
        <f t="shared" si="14"/>
        <v>1.3248263547509366E-3</v>
      </c>
      <c r="Q98" s="174"/>
      <c r="R98" s="174"/>
      <c r="S98" s="174"/>
      <c r="T98" s="174"/>
      <c r="U98" s="174"/>
      <c r="V98" s="174"/>
      <c r="W98" s="174"/>
      <c r="X98" s="174"/>
      <c r="Y98" s="174"/>
      <c r="Z98" s="174"/>
    </row>
    <row r="99" spans="1:26" ht="23.25" customHeight="1" x14ac:dyDescent="0.2">
      <c r="A99" s="220" t="s">
        <v>297</v>
      </c>
      <c r="B99" s="84" t="s">
        <v>298</v>
      </c>
      <c r="C99" s="199">
        <f t="array" ref="C99">SUMPRODUCT(('Diário 1º PA'!$E$4:$E$2977='Analítico Cx.'!$B99)*('Diário 1º PA'!$B$4:$B$2977&gt;=C$4)*('Diário 1º PA'!$B$4:$B$2977&lt;=EOMONTH(C$4,0))*('Diário 1º PA'!$F$4:$F$2977)*(IF(Resumo!$Q$5="",1,'Diário 1º PA'!$O$4:$O$2977=Resumo!$Q$5)))
+SUMPRODUCT(('Diário 2º PA'!$E$4:$E$2000='Analítico Cx.'!$B99)*('Diário 2º PA'!$B$4:$B$2000&gt;=C$4)*('Diário 2º PA'!$B$4:$B$2000&lt;=EOMONTH(C$4,0))*('Diário 2º PA'!$F$4:$F$2000)*(IF(Resumo!$Q$5="",1,'Diário 2º PA'!$O$4:$O$2000=Resumo!$Q$5)))
+SUMPRODUCT(('Diário 3º PA'!$E$4:$E$2000='Analítico Cx.'!$B99)*('Diário 3º PA'!$B$4:$B$2000&gt;=C$4)*('Diário 3º PA'!$B$4:$B$2000&lt;=EOMONTH(C$4,0))*('Diário 3º PA'!$F$4:$F$2000)*(IF(Resumo!$Q$5="",1,'Diário 3º PA'!$O$4:$O$2000=Resumo!$Q$5)))
+SUMPRODUCT(('Diário 4º PA'!$E$4:$E$2000='Analítico Cx.'!$B99)*('Diário 4º PA'!$B$4:$B$2000&gt;=C$4)*('Diário 4º PA'!$B$4:$B$2000&lt;=EOMONTH(C$4,0))*('Diário 4º PA'!$F$4:$F$2000)*(IF(Resumo!$Q$5="",1,'Diário 4º PA'!$O$4:$O$2000=Resumo!$Q$5)))</f>
        <v>108</v>
      </c>
      <c r="D99" s="199">
        <f t="array" ref="D99">SUMPRODUCT(('Diário 1º PA'!$E$4:$E$2977='Analítico Cx.'!$B99)*('Diário 1º PA'!$B$4:$B$2977&gt;=D$4)*('Diário 1º PA'!$B$4:$B$2977&lt;=EOMONTH(D$4,0))*('Diário 1º PA'!$F$4:$F$2977)*(IF(Resumo!$Q$5="",1,'Diário 1º PA'!$O$4:$O$2977=Resumo!$Q$5)))
+SUMPRODUCT(('Diário 2º PA'!$E$4:$E$2000='Analítico Cx.'!$B99)*('Diário 2º PA'!$B$4:$B$2000&gt;=D$4)*('Diário 2º PA'!$B$4:$B$2000&lt;=EOMONTH(D$4,0))*('Diário 2º PA'!$F$4:$F$2000)*(IF(Resumo!$Q$5="",1,'Diário 2º PA'!$O$4:$O$2000=Resumo!$Q$5)))
+SUMPRODUCT(('Diário 3º PA'!$E$4:$E$2000='Analítico Cx.'!$B99)*('Diário 3º PA'!$B$4:$B$2000&gt;=D$4)*('Diário 3º PA'!$B$4:$B$2000&lt;=EOMONTH(D$4,0))*('Diário 3º PA'!$F$4:$F$2000)*(IF(Resumo!$Q$5="",1,'Diário 3º PA'!$O$4:$O$2000=Resumo!$Q$5)))
+SUMPRODUCT(('Diário 4º PA'!$E$4:$E$2000='Analítico Cx.'!$B99)*('Diário 4º PA'!$B$4:$B$2000&gt;=D$4)*('Diário 4º PA'!$B$4:$B$2000&lt;=EOMONTH(D$4,0))*('Diário 4º PA'!$F$4:$F$2000)*(IF(Resumo!$Q$5="",1,'Diário 4º PA'!$O$4:$O$2000=Resumo!$Q$5)))</f>
        <v>0</v>
      </c>
      <c r="E99" s="199">
        <f t="array" ref="E99">SUMPRODUCT(('Diário 1º PA'!$E$4:$E$2977='Analítico Cx.'!$B99)*('Diário 1º PA'!$B$4:$B$2977&gt;=E$4)*('Diário 1º PA'!$B$4:$B$2977&lt;=EOMONTH(E$4,0))*('Diário 1º PA'!$F$4:$F$2977)*(IF(Resumo!$Q$5="",1,'Diário 1º PA'!$O$4:$O$2977=Resumo!$Q$5)))
+SUMPRODUCT(('Diário 2º PA'!$E$4:$E$2000='Analítico Cx.'!$B99)*('Diário 2º PA'!$B$4:$B$2000&gt;=E$4)*('Diário 2º PA'!$B$4:$B$2000&lt;=EOMONTH(E$4,0))*('Diário 2º PA'!$F$4:$F$2000)*(IF(Resumo!$Q$5="",1,'Diário 2º PA'!$O$4:$O$2000=Resumo!$Q$5)))
+SUMPRODUCT(('Diário 3º PA'!$E$4:$E$2000='Analítico Cx.'!$B99)*('Diário 3º PA'!$B$4:$B$2000&gt;=E$4)*('Diário 3º PA'!$B$4:$B$2000&lt;=EOMONTH(E$4,0))*('Diário 3º PA'!$F$4:$F$2000)*(IF(Resumo!$Q$5="",1,'Diário 3º PA'!$O$4:$O$2000=Resumo!$Q$5)))
+SUMPRODUCT(('Diário 4º PA'!$E$4:$E$2000='Analítico Cx.'!$B99)*('Diário 4º PA'!$B$4:$B$2000&gt;=E$4)*('Diário 4º PA'!$B$4:$B$2000&lt;=EOMONTH(E$4,0))*('Diário 4º PA'!$F$4:$F$2000)*(IF(Resumo!$Q$5="",1,'Diário 4º PA'!$O$4:$O$2000=Resumo!$Q$5)))</f>
        <v>0</v>
      </c>
      <c r="F99" s="199">
        <f t="array" ref="F99">SUMPRODUCT(('Diário 1º PA'!$E$4:$E$2977='Analítico Cx.'!$B99)*('Diário 1º PA'!$B$4:$B$2977&gt;=F$4)*('Diário 1º PA'!$B$4:$B$2977&lt;=EOMONTH(F$4,0))*('Diário 1º PA'!$F$4:$F$2977)*(IF(Resumo!$Q$5="",1,'Diário 1º PA'!$O$4:$O$2977=Resumo!$Q$5)))
+SUMPRODUCT(('Diário 2º PA'!$E$4:$E$2000='Analítico Cx.'!$B99)*('Diário 2º PA'!$B$4:$B$2000&gt;=F$4)*('Diário 2º PA'!$B$4:$B$2000&lt;=EOMONTH(F$4,0))*('Diário 2º PA'!$F$4:$F$2000)*(IF(Resumo!$Q$5="",1,'Diário 2º PA'!$O$4:$O$2000=Resumo!$Q$5)))
+SUMPRODUCT(('Diário 3º PA'!$E$4:$E$2000='Analítico Cx.'!$B99)*('Diário 3º PA'!$B$4:$B$2000&gt;=F$4)*('Diário 3º PA'!$B$4:$B$2000&lt;=EOMONTH(F$4,0))*('Diário 3º PA'!$F$4:$F$2000)*(IF(Resumo!$Q$5="",1,'Diário 3º PA'!$O$4:$O$2000=Resumo!$Q$5)))
+SUMPRODUCT(('Diário 4º PA'!$E$4:$E$2000='Analítico Cx.'!$B99)*('Diário 4º PA'!$B$4:$B$2000&gt;=F$4)*('Diário 4º PA'!$B$4:$B$2000&lt;=EOMONTH(F$4,0))*('Diário 4º PA'!$F$4:$F$2000)*(IF(Resumo!$Q$5="",1,'Diário 4º PA'!$O$4:$O$2000=Resumo!$Q$5)))</f>
        <v>0</v>
      </c>
      <c r="G99" s="199">
        <f t="array" ref="G99">SUMPRODUCT(('Diário 1º PA'!$E$4:$E$2977='Analítico Cx.'!$B99)*('Diário 1º PA'!$B$4:$B$2977&gt;=G$4)*('Diário 1º PA'!$B$4:$B$2977&lt;=EOMONTH(G$4,0))*('Diário 1º PA'!$F$4:$F$2977)*(IF(Resumo!$Q$5="",1,'Diário 1º PA'!$O$4:$O$2977=Resumo!$Q$5)))
+SUMPRODUCT(('Diário 2º PA'!$E$4:$E$2000='Analítico Cx.'!$B99)*('Diário 2º PA'!$B$4:$B$2000&gt;=G$4)*('Diário 2º PA'!$B$4:$B$2000&lt;=EOMONTH(G$4,0))*('Diário 2º PA'!$F$4:$F$2000)*(IF(Resumo!$Q$5="",1,'Diário 2º PA'!$O$4:$O$2000=Resumo!$Q$5)))
+SUMPRODUCT(('Diário 3º PA'!$E$4:$E$2000='Analítico Cx.'!$B99)*('Diário 3º PA'!$B$4:$B$2000&gt;=G$4)*('Diário 3º PA'!$B$4:$B$2000&lt;=EOMONTH(G$4,0))*('Diário 3º PA'!$F$4:$F$2000)*(IF(Resumo!$Q$5="",1,'Diário 3º PA'!$O$4:$O$2000=Resumo!$Q$5)))
+SUMPRODUCT(('Diário 4º PA'!$E$4:$E$2000='Analítico Cx.'!$B99)*('Diário 4º PA'!$B$4:$B$2000&gt;=G$4)*('Diário 4º PA'!$B$4:$B$2000&lt;=EOMONTH(G$4,0))*('Diário 4º PA'!$F$4:$F$2000)*(IF(Resumo!$Q$5="",1,'Diário 4º PA'!$O$4:$O$2000=Resumo!$Q$5)))</f>
        <v>0</v>
      </c>
      <c r="H99" s="199">
        <f t="array" ref="H99">SUMPRODUCT(('Diário 1º PA'!$E$4:$E$2977='Analítico Cx.'!$B99)*('Diário 1º PA'!$B$4:$B$2977&gt;=H$4)*('Diário 1º PA'!$B$4:$B$2977&lt;=EOMONTH(H$4,0))*('Diário 1º PA'!$F$4:$F$2977)*(IF(Resumo!$Q$5="",1,'Diário 1º PA'!$O$4:$O$2977=Resumo!$Q$5)))
+SUMPRODUCT(('Diário 2º PA'!$E$4:$E$2000='Analítico Cx.'!$B99)*('Diário 2º PA'!$B$4:$B$2000&gt;=H$4)*('Diário 2º PA'!$B$4:$B$2000&lt;=EOMONTH(H$4,0))*('Diário 2º PA'!$F$4:$F$2000)*(IF(Resumo!$Q$5="",1,'Diário 2º PA'!$O$4:$O$2000=Resumo!$Q$5)))
+SUMPRODUCT(('Diário 3º PA'!$E$4:$E$2000='Analítico Cx.'!$B99)*('Diário 3º PA'!$B$4:$B$2000&gt;=H$4)*('Diário 3º PA'!$B$4:$B$2000&lt;=EOMONTH(H$4,0))*('Diário 3º PA'!$F$4:$F$2000)*(IF(Resumo!$Q$5="",1,'Diário 3º PA'!$O$4:$O$2000=Resumo!$Q$5)))
+SUMPRODUCT(('Diário 4º PA'!$E$4:$E$2000='Analítico Cx.'!$B99)*('Diário 4º PA'!$B$4:$B$2000&gt;=H$4)*('Diário 4º PA'!$B$4:$B$2000&lt;=EOMONTH(H$4,0))*('Diário 4º PA'!$F$4:$F$2000)*(IF(Resumo!$Q$5="",1,'Diário 4º PA'!$O$4:$O$2000=Resumo!$Q$5)))</f>
        <v>0</v>
      </c>
      <c r="I99" s="199">
        <f t="array" ref="I99">SUMPRODUCT(('Diário 1º PA'!$E$4:$E$2977='Analítico Cx.'!$B99)*('Diário 1º PA'!$B$4:$B$2977&gt;=I$4)*('Diário 1º PA'!$B$4:$B$2977&lt;=EOMONTH(I$4,0))*('Diário 1º PA'!$F$4:$F$2977)*(IF(Resumo!$Q$5="",1,'Diário 1º PA'!$O$4:$O$2977=Resumo!$Q$5)))
+SUMPRODUCT(('Diário 2º PA'!$E$4:$E$2000='Analítico Cx.'!$B99)*('Diário 2º PA'!$B$4:$B$2000&gt;=I$4)*('Diário 2º PA'!$B$4:$B$2000&lt;=EOMONTH(I$4,0))*('Diário 2º PA'!$F$4:$F$2000)*(IF(Resumo!$Q$5="",1,'Diário 2º PA'!$O$4:$O$2000=Resumo!$Q$5)))
+SUMPRODUCT(('Diário 3º PA'!$E$4:$E$2000='Analítico Cx.'!$B99)*('Diário 3º PA'!$B$4:$B$2000&gt;=I$4)*('Diário 3º PA'!$B$4:$B$2000&lt;=EOMONTH(I$4,0))*('Diário 3º PA'!$F$4:$F$2000)*(IF(Resumo!$Q$5="",1,'Diário 3º PA'!$O$4:$O$2000=Resumo!$Q$5)))
+SUMPRODUCT(('Diário 4º PA'!$E$4:$E$2000='Analítico Cx.'!$B99)*('Diário 4º PA'!$B$4:$B$2000&gt;=I$4)*('Diário 4º PA'!$B$4:$B$2000&lt;=EOMONTH(I$4,0))*('Diário 4º PA'!$F$4:$F$2000)*(IF(Resumo!$Q$5="",1,'Diário 4º PA'!$O$4:$O$2000=Resumo!$Q$5)))</f>
        <v>0</v>
      </c>
      <c r="J99" s="199">
        <f t="array" ref="J99">SUMPRODUCT(('Diário 1º PA'!$E$4:$E$2977='Analítico Cx.'!$B99)*('Diário 1º PA'!$B$4:$B$2977&gt;=J$4)*('Diário 1º PA'!$B$4:$B$2977&lt;=EOMONTH(J$4,0))*('Diário 1º PA'!$F$4:$F$2977)*(IF(Resumo!$Q$5="",1,'Diário 1º PA'!$O$4:$O$2977=Resumo!$Q$5)))
+SUMPRODUCT(('Diário 2º PA'!$E$4:$E$2000='Analítico Cx.'!$B99)*('Diário 2º PA'!$B$4:$B$2000&gt;=J$4)*('Diário 2º PA'!$B$4:$B$2000&lt;=EOMONTH(J$4,0))*('Diário 2º PA'!$F$4:$F$2000)*(IF(Resumo!$Q$5="",1,'Diário 2º PA'!$O$4:$O$2000=Resumo!$Q$5)))
+SUMPRODUCT(('Diário 3º PA'!$E$4:$E$2000='Analítico Cx.'!$B99)*('Diário 3º PA'!$B$4:$B$2000&gt;=J$4)*('Diário 3º PA'!$B$4:$B$2000&lt;=EOMONTH(J$4,0))*('Diário 3º PA'!$F$4:$F$2000)*(IF(Resumo!$Q$5="",1,'Diário 3º PA'!$O$4:$O$2000=Resumo!$Q$5)))
+SUMPRODUCT(('Diário 4º PA'!$E$4:$E$2000='Analítico Cx.'!$B99)*('Diário 4º PA'!$B$4:$B$2000&gt;=J$4)*('Diário 4º PA'!$B$4:$B$2000&lt;=EOMONTH(J$4,0))*('Diário 4º PA'!$F$4:$F$2000)*(IF(Resumo!$Q$5="",1,'Diário 4º PA'!$O$4:$O$2000=Resumo!$Q$5)))</f>
        <v>0</v>
      </c>
      <c r="K99" s="199">
        <f t="array" ref="K99">SUMPRODUCT(('Diário 1º PA'!$E$4:$E$2977='Analítico Cx.'!$B99)*('Diário 1º PA'!$B$4:$B$2977&gt;=K$4)*('Diário 1º PA'!$B$4:$B$2977&lt;=EOMONTH(K$4,0))*('Diário 1º PA'!$F$4:$F$2977)*(IF(Resumo!$Q$5="",1,'Diário 1º PA'!$O$4:$O$2977=Resumo!$Q$5)))
+SUMPRODUCT(('Diário 2º PA'!$E$4:$E$2000='Analítico Cx.'!$B99)*('Diário 2º PA'!$B$4:$B$2000&gt;=K$4)*('Diário 2º PA'!$B$4:$B$2000&lt;=EOMONTH(K$4,0))*('Diário 2º PA'!$F$4:$F$2000)*(IF(Resumo!$Q$5="",1,'Diário 2º PA'!$O$4:$O$2000=Resumo!$Q$5)))
+SUMPRODUCT(('Diário 3º PA'!$E$4:$E$2000='Analítico Cx.'!$B99)*('Diário 3º PA'!$B$4:$B$2000&gt;=K$4)*('Diário 3º PA'!$B$4:$B$2000&lt;=EOMONTH(K$4,0))*('Diário 3º PA'!$F$4:$F$2000)*(IF(Resumo!$Q$5="",1,'Diário 3º PA'!$O$4:$O$2000=Resumo!$Q$5)))
+SUMPRODUCT(('Diário 4º PA'!$E$4:$E$2000='Analítico Cx.'!$B99)*('Diário 4º PA'!$B$4:$B$2000&gt;=K$4)*('Diário 4º PA'!$B$4:$B$2000&lt;=EOMONTH(K$4,0))*('Diário 4º PA'!$F$4:$F$2000)*(IF(Resumo!$Q$5="",1,'Diário 4º PA'!$O$4:$O$2000=Resumo!$Q$5)))</f>
        <v>0</v>
      </c>
      <c r="L99" s="199">
        <f t="array" ref="L99">SUMPRODUCT(('Diário 1º PA'!$E$4:$E$2977='Analítico Cx.'!$B99)*('Diário 1º PA'!$B$4:$B$2977&gt;=L$4)*('Diário 1º PA'!$B$4:$B$2977&lt;=EOMONTH(L$4,0))*('Diário 1º PA'!$F$4:$F$2977)*(IF(Resumo!$Q$5="",1,'Diário 1º PA'!$O$4:$O$2977=Resumo!$Q$5)))
+SUMPRODUCT(('Diário 2º PA'!$E$4:$E$2000='Analítico Cx.'!$B99)*('Diário 2º PA'!$B$4:$B$2000&gt;=L$4)*('Diário 2º PA'!$B$4:$B$2000&lt;=EOMONTH(L$4,0))*('Diário 2º PA'!$F$4:$F$2000)*(IF(Resumo!$Q$5="",1,'Diário 2º PA'!$O$4:$O$2000=Resumo!$Q$5)))
+SUMPRODUCT(('Diário 3º PA'!$E$4:$E$2000='Analítico Cx.'!$B99)*('Diário 3º PA'!$B$4:$B$2000&gt;=L$4)*('Diário 3º PA'!$B$4:$B$2000&lt;=EOMONTH(L$4,0))*('Diário 3º PA'!$F$4:$F$2000)*(IF(Resumo!$Q$5="",1,'Diário 3º PA'!$O$4:$O$2000=Resumo!$Q$5)))
+SUMPRODUCT(('Diário 4º PA'!$E$4:$E$2000='Analítico Cx.'!$B99)*('Diário 4º PA'!$B$4:$B$2000&gt;=L$4)*('Diário 4º PA'!$B$4:$B$2000&lt;=EOMONTH(L$4,0))*('Diário 4º PA'!$F$4:$F$2000)*(IF(Resumo!$Q$5="",1,'Diário 4º PA'!$O$4:$O$2000=Resumo!$Q$5)))</f>
        <v>0</v>
      </c>
      <c r="M99" s="199">
        <f t="array" ref="M99">SUMPRODUCT(('Diário 1º PA'!$E$4:$E$2977='Analítico Cx.'!$B99)*('Diário 1º PA'!$B$4:$B$2977&gt;=M$4)*('Diário 1º PA'!$B$4:$B$2977&lt;=EOMONTH(M$4,0))*('Diário 1º PA'!$F$4:$F$2977)*(IF(Resumo!$Q$5="",1,'Diário 1º PA'!$O$4:$O$2977=Resumo!$Q$5)))
+SUMPRODUCT(('Diário 2º PA'!$E$4:$E$2000='Analítico Cx.'!$B99)*('Diário 2º PA'!$B$4:$B$2000&gt;=M$4)*('Diário 2º PA'!$B$4:$B$2000&lt;=EOMONTH(M$4,0))*('Diário 2º PA'!$F$4:$F$2000)*(IF(Resumo!$Q$5="",1,'Diário 2º PA'!$O$4:$O$2000=Resumo!$Q$5)))
+SUMPRODUCT(('Diário 3º PA'!$E$4:$E$2000='Analítico Cx.'!$B99)*('Diário 3º PA'!$B$4:$B$2000&gt;=M$4)*('Diário 3º PA'!$B$4:$B$2000&lt;=EOMONTH(M$4,0))*('Diário 3º PA'!$F$4:$F$2000)*(IF(Resumo!$Q$5="",1,'Diário 3º PA'!$O$4:$O$2000=Resumo!$Q$5)))
+SUMPRODUCT(('Diário 4º PA'!$E$4:$E$2000='Analítico Cx.'!$B99)*('Diário 4º PA'!$B$4:$B$2000&gt;=M$4)*('Diário 4º PA'!$B$4:$B$2000&lt;=EOMONTH(M$4,0))*('Diário 4º PA'!$F$4:$F$2000)*(IF(Resumo!$Q$5="",1,'Diário 4º PA'!$O$4:$O$2000=Resumo!$Q$5)))</f>
        <v>0</v>
      </c>
      <c r="N99" s="199">
        <f t="array" ref="N99">SUMPRODUCT(('Diário 1º PA'!$E$4:$E$2977='Analítico Cx.'!$B99)*('Diário 1º PA'!$B$4:$B$2977&gt;=N$4)*('Diário 1º PA'!$B$4:$B$2977&lt;=EOMONTH(N$4,0))*('Diário 1º PA'!$F$4:$F$2977)*(IF(Resumo!$Q$5="",1,'Diário 1º PA'!$O$4:$O$2977=Resumo!$Q$5)))
+SUMPRODUCT(('Diário 2º PA'!$E$4:$E$2000='Analítico Cx.'!$B99)*('Diário 2º PA'!$B$4:$B$2000&gt;=N$4)*('Diário 2º PA'!$B$4:$B$2000&lt;=EOMONTH(N$4,0))*('Diário 2º PA'!$F$4:$F$2000)*(IF(Resumo!$Q$5="",1,'Diário 2º PA'!$O$4:$O$2000=Resumo!$Q$5)))
+SUMPRODUCT(('Diário 3º PA'!$E$4:$E$2000='Analítico Cx.'!$B99)*('Diário 3º PA'!$B$4:$B$2000&gt;=N$4)*('Diário 3º PA'!$B$4:$B$2000&lt;=EOMONTH(N$4,0))*('Diário 3º PA'!$F$4:$F$2000)*(IF(Resumo!$Q$5="",1,'Diário 3º PA'!$O$4:$O$2000=Resumo!$Q$5)))
+SUMPRODUCT(('Diário 4º PA'!$E$4:$E$2000='Analítico Cx.'!$B99)*('Diário 4º PA'!$B$4:$B$2000&gt;=N$4)*('Diário 4º PA'!$B$4:$B$2000&lt;=EOMONTH(N$4,0))*('Diário 4º PA'!$F$4:$F$2000)*(IF(Resumo!$Q$5="",1,'Diário 4º PA'!$O$4:$O$2000=Resumo!$Q$5)))</f>
        <v>0</v>
      </c>
      <c r="O99" s="200">
        <f t="shared" si="13"/>
        <v>108</v>
      </c>
      <c r="P99" s="201">
        <f t="shared" si="14"/>
        <v>2.285292452165501E-5</v>
      </c>
      <c r="Q99" s="174"/>
      <c r="R99" s="174"/>
      <c r="S99" s="174"/>
      <c r="T99" s="174"/>
      <c r="U99" s="174"/>
      <c r="V99" s="174"/>
      <c r="W99" s="174"/>
      <c r="X99" s="174"/>
      <c r="Y99" s="174"/>
      <c r="Z99" s="174"/>
    </row>
    <row r="100" spans="1:26" ht="23.25" customHeight="1" x14ac:dyDescent="0.2">
      <c r="A100" s="220" t="s">
        <v>299</v>
      </c>
      <c r="B100" s="84" t="s">
        <v>300</v>
      </c>
      <c r="C100" s="199">
        <f t="array" ref="C100">SUMPRODUCT(('Diário 1º PA'!$E$4:$E$2977='Analítico Cx.'!$B100)*('Diário 1º PA'!$B$4:$B$2977&gt;=C$4)*('Diário 1º PA'!$B$4:$B$2977&lt;=EOMONTH(C$4,0))*('Diário 1º PA'!$F$4:$F$2977)*(IF(Resumo!$Q$5="",1,'Diário 1º PA'!$O$4:$O$2977=Resumo!$Q$5)))
+SUMPRODUCT(('Diário 2º PA'!$E$4:$E$2000='Analítico Cx.'!$B100)*('Diário 2º PA'!$B$4:$B$2000&gt;=C$4)*('Diário 2º PA'!$B$4:$B$2000&lt;=EOMONTH(C$4,0))*('Diário 2º PA'!$F$4:$F$2000)*(IF(Resumo!$Q$5="",1,'Diário 2º PA'!$O$4:$O$2000=Resumo!$Q$5)))
+SUMPRODUCT(('Diário 3º PA'!$E$4:$E$2000='Analítico Cx.'!$B100)*('Diário 3º PA'!$B$4:$B$2000&gt;=C$4)*('Diário 3º PA'!$B$4:$B$2000&lt;=EOMONTH(C$4,0))*('Diário 3º PA'!$F$4:$F$2000)*(IF(Resumo!$Q$5="",1,'Diário 3º PA'!$O$4:$O$2000=Resumo!$Q$5)))
+SUMPRODUCT(('Diário 4º PA'!$E$4:$E$2000='Analítico Cx.'!$B100)*('Diário 4º PA'!$B$4:$B$2000&gt;=C$4)*('Diário 4º PA'!$B$4:$B$2000&lt;=EOMONTH(C$4,0))*('Diário 4º PA'!$F$4:$F$2000)*(IF(Resumo!$Q$5="",1,'Diário 4º PA'!$O$4:$O$2000=Resumo!$Q$5)))</f>
        <v>3473.73</v>
      </c>
      <c r="D100" s="199">
        <f t="array" ref="D100">SUMPRODUCT(('Diário 1º PA'!$E$4:$E$2977='Analítico Cx.'!$B100)*('Diário 1º PA'!$B$4:$B$2977&gt;=D$4)*('Diário 1º PA'!$B$4:$B$2977&lt;=EOMONTH(D$4,0))*('Diário 1º PA'!$F$4:$F$2977)*(IF(Resumo!$Q$5="",1,'Diário 1º PA'!$O$4:$O$2977=Resumo!$Q$5)))
+SUMPRODUCT(('Diário 2º PA'!$E$4:$E$2000='Analítico Cx.'!$B100)*('Diário 2º PA'!$B$4:$B$2000&gt;=D$4)*('Diário 2º PA'!$B$4:$B$2000&lt;=EOMONTH(D$4,0))*('Diário 2º PA'!$F$4:$F$2000)*(IF(Resumo!$Q$5="",1,'Diário 2º PA'!$O$4:$O$2000=Resumo!$Q$5)))
+SUMPRODUCT(('Diário 3º PA'!$E$4:$E$2000='Analítico Cx.'!$B100)*('Diário 3º PA'!$B$4:$B$2000&gt;=D$4)*('Diário 3º PA'!$B$4:$B$2000&lt;=EOMONTH(D$4,0))*('Diário 3º PA'!$F$4:$F$2000)*(IF(Resumo!$Q$5="",1,'Diário 3º PA'!$O$4:$O$2000=Resumo!$Q$5)))
+SUMPRODUCT(('Diário 4º PA'!$E$4:$E$2000='Analítico Cx.'!$B100)*('Diário 4º PA'!$B$4:$B$2000&gt;=D$4)*('Diário 4º PA'!$B$4:$B$2000&lt;=EOMONTH(D$4,0))*('Diário 4º PA'!$F$4:$F$2000)*(IF(Resumo!$Q$5="",1,'Diário 4º PA'!$O$4:$O$2000=Resumo!$Q$5)))</f>
        <v>0</v>
      </c>
      <c r="E100" s="199">
        <f t="array" ref="E100">SUMPRODUCT(('Diário 1º PA'!$E$4:$E$2977='Analítico Cx.'!$B100)*('Diário 1º PA'!$B$4:$B$2977&gt;=E$4)*('Diário 1º PA'!$B$4:$B$2977&lt;=EOMONTH(E$4,0))*('Diário 1º PA'!$F$4:$F$2977)*(IF(Resumo!$Q$5="",1,'Diário 1º PA'!$O$4:$O$2977=Resumo!$Q$5)))
+SUMPRODUCT(('Diário 2º PA'!$E$4:$E$2000='Analítico Cx.'!$B100)*('Diário 2º PA'!$B$4:$B$2000&gt;=E$4)*('Diário 2º PA'!$B$4:$B$2000&lt;=EOMONTH(E$4,0))*('Diário 2º PA'!$F$4:$F$2000)*(IF(Resumo!$Q$5="",1,'Diário 2º PA'!$O$4:$O$2000=Resumo!$Q$5)))
+SUMPRODUCT(('Diário 3º PA'!$E$4:$E$2000='Analítico Cx.'!$B100)*('Diário 3º PA'!$B$4:$B$2000&gt;=E$4)*('Diário 3º PA'!$B$4:$B$2000&lt;=EOMONTH(E$4,0))*('Diário 3º PA'!$F$4:$F$2000)*(IF(Resumo!$Q$5="",1,'Diário 3º PA'!$O$4:$O$2000=Resumo!$Q$5)))
+SUMPRODUCT(('Diário 4º PA'!$E$4:$E$2000='Analítico Cx.'!$B100)*('Diário 4º PA'!$B$4:$B$2000&gt;=E$4)*('Diário 4º PA'!$B$4:$B$2000&lt;=EOMONTH(E$4,0))*('Diário 4º PA'!$F$4:$F$2000)*(IF(Resumo!$Q$5="",1,'Diário 4º PA'!$O$4:$O$2000=Resumo!$Q$5)))</f>
        <v>0</v>
      </c>
      <c r="F100" s="199">
        <f t="array" ref="F100">SUMPRODUCT(('Diário 1º PA'!$E$4:$E$2977='Analítico Cx.'!$B100)*('Diário 1º PA'!$B$4:$B$2977&gt;=F$4)*('Diário 1º PA'!$B$4:$B$2977&lt;=EOMONTH(F$4,0))*('Diário 1º PA'!$F$4:$F$2977)*(IF(Resumo!$Q$5="",1,'Diário 1º PA'!$O$4:$O$2977=Resumo!$Q$5)))
+SUMPRODUCT(('Diário 2º PA'!$E$4:$E$2000='Analítico Cx.'!$B100)*('Diário 2º PA'!$B$4:$B$2000&gt;=F$4)*('Diário 2º PA'!$B$4:$B$2000&lt;=EOMONTH(F$4,0))*('Diário 2º PA'!$F$4:$F$2000)*(IF(Resumo!$Q$5="",1,'Diário 2º PA'!$O$4:$O$2000=Resumo!$Q$5)))
+SUMPRODUCT(('Diário 3º PA'!$E$4:$E$2000='Analítico Cx.'!$B100)*('Diário 3º PA'!$B$4:$B$2000&gt;=F$4)*('Diário 3º PA'!$B$4:$B$2000&lt;=EOMONTH(F$4,0))*('Diário 3º PA'!$F$4:$F$2000)*(IF(Resumo!$Q$5="",1,'Diário 3º PA'!$O$4:$O$2000=Resumo!$Q$5)))
+SUMPRODUCT(('Diário 4º PA'!$E$4:$E$2000='Analítico Cx.'!$B100)*('Diário 4º PA'!$B$4:$B$2000&gt;=F$4)*('Diário 4º PA'!$B$4:$B$2000&lt;=EOMONTH(F$4,0))*('Diário 4º PA'!$F$4:$F$2000)*(IF(Resumo!$Q$5="",1,'Diário 4º PA'!$O$4:$O$2000=Resumo!$Q$5)))</f>
        <v>0</v>
      </c>
      <c r="G100" s="199">
        <f t="array" ref="G100">SUMPRODUCT(('Diário 1º PA'!$E$4:$E$2977='Analítico Cx.'!$B100)*('Diário 1º PA'!$B$4:$B$2977&gt;=G$4)*('Diário 1º PA'!$B$4:$B$2977&lt;=EOMONTH(G$4,0))*('Diário 1º PA'!$F$4:$F$2977)*(IF(Resumo!$Q$5="",1,'Diário 1º PA'!$O$4:$O$2977=Resumo!$Q$5)))
+SUMPRODUCT(('Diário 2º PA'!$E$4:$E$2000='Analítico Cx.'!$B100)*('Diário 2º PA'!$B$4:$B$2000&gt;=G$4)*('Diário 2º PA'!$B$4:$B$2000&lt;=EOMONTH(G$4,0))*('Diário 2º PA'!$F$4:$F$2000)*(IF(Resumo!$Q$5="",1,'Diário 2º PA'!$O$4:$O$2000=Resumo!$Q$5)))
+SUMPRODUCT(('Diário 3º PA'!$E$4:$E$2000='Analítico Cx.'!$B100)*('Diário 3º PA'!$B$4:$B$2000&gt;=G$4)*('Diário 3º PA'!$B$4:$B$2000&lt;=EOMONTH(G$4,0))*('Diário 3º PA'!$F$4:$F$2000)*(IF(Resumo!$Q$5="",1,'Diário 3º PA'!$O$4:$O$2000=Resumo!$Q$5)))
+SUMPRODUCT(('Diário 4º PA'!$E$4:$E$2000='Analítico Cx.'!$B100)*('Diário 4º PA'!$B$4:$B$2000&gt;=G$4)*('Diário 4º PA'!$B$4:$B$2000&lt;=EOMONTH(G$4,0))*('Diário 4º PA'!$F$4:$F$2000)*(IF(Resumo!$Q$5="",1,'Diário 4º PA'!$O$4:$O$2000=Resumo!$Q$5)))</f>
        <v>0</v>
      </c>
      <c r="H100" s="199">
        <f t="array" ref="H100">SUMPRODUCT(('Diário 1º PA'!$E$4:$E$2977='Analítico Cx.'!$B100)*('Diário 1º PA'!$B$4:$B$2977&gt;=H$4)*('Diário 1º PA'!$B$4:$B$2977&lt;=EOMONTH(H$4,0))*('Diário 1º PA'!$F$4:$F$2977)*(IF(Resumo!$Q$5="",1,'Diário 1º PA'!$O$4:$O$2977=Resumo!$Q$5)))
+SUMPRODUCT(('Diário 2º PA'!$E$4:$E$2000='Analítico Cx.'!$B100)*('Diário 2º PA'!$B$4:$B$2000&gt;=H$4)*('Diário 2º PA'!$B$4:$B$2000&lt;=EOMONTH(H$4,0))*('Diário 2º PA'!$F$4:$F$2000)*(IF(Resumo!$Q$5="",1,'Diário 2º PA'!$O$4:$O$2000=Resumo!$Q$5)))
+SUMPRODUCT(('Diário 3º PA'!$E$4:$E$2000='Analítico Cx.'!$B100)*('Diário 3º PA'!$B$4:$B$2000&gt;=H$4)*('Diário 3º PA'!$B$4:$B$2000&lt;=EOMONTH(H$4,0))*('Diário 3º PA'!$F$4:$F$2000)*(IF(Resumo!$Q$5="",1,'Diário 3º PA'!$O$4:$O$2000=Resumo!$Q$5)))
+SUMPRODUCT(('Diário 4º PA'!$E$4:$E$2000='Analítico Cx.'!$B100)*('Diário 4º PA'!$B$4:$B$2000&gt;=H$4)*('Diário 4º PA'!$B$4:$B$2000&lt;=EOMONTH(H$4,0))*('Diário 4º PA'!$F$4:$F$2000)*(IF(Resumo!$Q$5="",1,'Diário 4º PA'!$O$4:$O$2000=Resumo!$Q$5)))</f>
        <v>0</v>
      </c>
      <c r="I100" s="199">
        <f t="array" ref="I100">SUMPRODUCT(('Diário 1º PA'!$E$4:$E$2977='Analítico Cx.'!$B100)*('Diário 1º PA'!$B$4:$B$2977&gt;=I$4)*('Diário 1º PA'!$B$4:$B$2977&lt;=EOMONTH(I$4,0))*('Diário 1º PA'!$F$4:$F$2977)*(IF(Resumo!$Q$5="",1,'Diário 1º PA'!$O$4:$O$2977=Resumo!$Q$5)))
+SUMPRODUCT(('Diário 2º PA'!$E$4:$E$2000='Analítico Cx.'!$B100)*('Diário 2º PA'!$B$4:$B$2000&gt;=I$4)*('Diário 2º PA'!$B$4:$B$2000&lt;=EOMONTH(I$4,0))*('Diário 2º PA'!$F$4:$F$2000)*(IF(Resumo!$Q$5="",1,'Diário 2º PA'!$O$4:$O$2000=Resumo!$Q$5)))
+SUMPRODUCT(('Diário 3º PA'!$E$4:$E$2000='Analítico Cx.'!$B100)*('Diário 3º PA'!$B$4:$B$2000&gt;=I$4)*('Diário 3º PA'!$B$4:$B$2000&lt;=EOMONTH(I$4,0))*('Diário 3º PA'!$F$4:$F$2000)*(IF(Resumo!$Q$5="",1,'Diário 3º PA'!$O$4:$O$2000=Resumo!$Q$5)))
+SUMPRODUCT(('Diário 4º PA'!$E$4:$E$2000='Analítico Cx.'!$B100)*('Diário 4º PA'!$B$4:$B$2000&gt;=I$4)*('Diário 4º PA'!$B$4:$B$2000&lt;=EOMONTH(I$4,0))*('Diário 4º PA'!$F$4:$F$2000)*(IF(Resumo!$Q$5="",1,'Diário 4º PA'!$O$4:$O$2000=Resumo!$Q$5)))</f>
        <v>0</v>
      </c>
      <c r="J100" s="199">
        <f t="array" ref="J100">SUMPRODUCT(('Diário 1º PA'!$E$4:$E$2977='Analítico Cx.'!$B100)*('Diário 1º PA'!$B$4:$B$2977&gt;=J$4)*('Diário 1º PA'!$B$4:$B$2977&lt;=EOMONTH(J$4,0))*('Diário 1º PA'!$F$4:$F$2977)*(IF(Resumo!$Q$5="",1,'Diário 1º PA'!$O$4:$O$2977=Resumo!$Q$5)))
+SUMPRODUCT(('Diário 2º PA'!$E$4:$E$2000='Analítico Cx.'!$B100)*('Diário 2º PA'!$B$4:$B$2000&gt;=J$4)*('Diário 2º PA'!$B$4:$B$2000&lt;=EOMONTH(J$4,0))*('Diário 2º PA'!$F$4:$F$2000)*(IF(Resumo!$Q$5="",1,'Diário 2º PA'!$O$4:$O$2000=Resumo!$Q$5)))
+SUMPRODUCT(('Diário 3º PA'!$E$4:$E$2000='Analítico Cx.'!$B100)*('Diário 3º PA'!$B$4:$B$2000&gt;=J$4)*('Diário 3º PA'!$B$4:$B$2000&lt;=EOMONTH(J$4,0))*('Diário 3º PA'!$F$4:$F$2000)*(IF(Resumo!$Q$5="",1,'Diário 3º PA'!$O$4:$O$2000=Resumo!$Q$5)))
+SUMPRODUCT(('Diário 4º PA'!$E$4:$E$2000='Analítico Cx.'!$B100)*('Diário 4º PA'!$B$4:$B$2000&gt;=J$4)*('Diário 4º PA'!$B$4:$B$2000&lt;=EOMONTH(J$4,0))*('Diário 4º PA'!$F$4:$F$2000)*(IF(Resumo!$Q$5="",1,'Diário 4º PA'!$O$4:$O$2000=Resumo!$Q$5)))</f>
        <v>0</v>
      </c>
      <c r="K100" s="199">
        <f t="array" ref="K100">SUMPRODUCT(('Diário 1º PA'!$E$4:$E$2977='Analítico Cx.'!$B100)*('Diário 1º PA'!$B$4:$B$2977&gt;=K$4)*('Diário 1º PA'!$B$4:$B$2977&lt;=EOMONTH(K$4,0))*('Diário 1º PA'!$F$4:$F$2977)*(IF(Resumo!$Q$5="",1,'Diário 1º PA'!$O$4:$O$2977=Resumo!$Q$5)))
+SUMPRODUCT(('Diário 2º PA'!$E$4:$E$2000='Analítico Cx.'!$B100)*('Diário 2º PA'!$B$4:$B$2000&gt;=K$4)*('Diário 2º PA'!$B$4:$B$2000&lt;=EOMONTH(K$4,0))*('Diário 2º PA'!$F$4:$F$2000)*(IF(Resumo!$Q$5="",1,'Diário 2º PA'!$O$4:$O$2000=Resumo!$Q$5)))
+SUMPRODUCT(('Diário 3º PA'!$E$4:$E$2000='Analítico Cx.'!$B100)*('Diário 3º PA'!$B$4:$B$2000&gt;=K$4)*('Diário 3º PA'!$B$4:$B$2000&lt;=EOMONTH(K$4,0))*('Diário 3º PA'!$F$4:$F$2000)*(IF(Resumo!$Q$5="",1,'Diário 3º PA'!$O$4:$O$2000=Resumo!$Q$5)))
+SUMPRODUCT(('Diário 4º PA'!$E$4:$E$2000='Analítico Cx.'!$B100)*('Diário 4º PA'!$B$4:$B$2000&gt;=K$4)*('Diário 4º PA'!$B$4:$B$2000&lt;=EOMONTH(K$4,0))*('Diário 4º PA'!$F$4:$F$2000)*(IF(Resumo!$Q$5="",1,'Diário 4º PA'!$O$4:$O$2000=Resumo!$Q$5)))</f>
        <v>0</v>
      </c>
      <c r="L100" s="199">
        <f t="array" ref="L100">SUMPRODUCT(('Diário 1º PA'!$E$4:$E$2977='Analítico Cx.'!$B100)*('Diário 1º PA'!$B$4:$B$2977&gt;=L$4)*('Diário 1º PA'!$B$4:$B$2977&lt;=EOMONTH(L$4,0))*('Diário 1º PA'!$F$4:$F$2977)*(IF(Resumo!$Q$5="",1,'Diário 1º PA'!$O$4:$O$2977=Resumo!$Q$5)))
+SUMPRODUCT(('Diário 2º PA'!$E$4:$E$2000='Analítico Cx.'!$B100)*('Diário 2º PA'!$B$4:$B$2000&gt;=L$4)*('Diário 2º PA'!$B$4:$B$2000&lt;=EOMONTH(L$4,0))*('Diário 2º PA'!$F$4:$F$2000)*(IF(Resumo!$Q$5="",1,'Diário 2º PA'!$O$4:$O$2000=Resumo!$Q$5)))
+SUMPRODUCT(('Diário 3º PA'!$E$4:$E$2000='Analítico Cx.'!$B100)*('Diário 3º PA'!$B$4:$B$2000&gt;=L$4)*('Diário 3º PA'!$B$4:$B$2000&lt;=EOMONTH(L$4,0))*('Diário 3º PA'!$F$4:$F$2000)*(IF(Resumo!$Q$5="",1,'Diário 3º PA'!$O$4:$O$2000=Resumo!$Q$5)))
+SUMPRODUCT(('Diário 4º PA'!$E$4:$E$2000='Analítico Cx.'!$B100)*('Diário 4º PA'!$B$4:$B$2000&gt;=L$4)*('Diário 4º PA'!$B$4:$B$2000&lt;=EOMONTH(L$4,0))*('Diário 4º PA'!$F$4:$F$2000)*(IF(Resumo!$Q$5="",1,'Diário 4º PA'!$O$4:$O$2000=Resumo!$Q$5)))</f>
        <v>0</v>
      </c>
      <c r="M100" s="199">
        <f t="array" ref="M100">SUMPRODUCT(('Diário 1º PA'!$E$4:$E$2977='Analítico Cx.'!$B100)*('Diário 1º PA'!$B$4:$B$2977&gt;=M$4)*('Diário 1º PA'!$B$4:$B$2977&lt;=EOMONTH(M$4,0))*('Diário 1º PA'!$F$4:$F$2977)*(IF(Resumo!$Q$5="",1,'Diário 1º PA'!$O$4:$O$2977=Resumo!$Q$5)))
+SUMPRODUCT(('Diário 2º PA'!$E$4:$E$2000='Analítico Cx.'!$B100)*('Diário 2º PA'!$B$4:$B$2000&gt;=M$4)*('Diário 2º PA'!$B$4:$B$2000&lt;=EOMONTH(M$4,0))*('Diário 2º PA'!$F$4:$F$2000)*(IF(Resumo!$Q$5="",1,'Diário 2º PA'!$O$4:$O$2000=Resumo!$Q$5)))
+SUMPRODUCT(('Diário 3º PA'!$E$4:$E$2000='Analítico Cx.'!$B100)*('Diário 3º PA'!$B$4:$B$2000&gt;=M$4)*('Diário 3º PA'!$B$4:$B$2000&lt;=EOMONTH(M$4,0))*('Diário 3º PA'!$F$4:$F$2000)*(IF(Resumo!$Q$5="",1,'Diário 3º PA'!$O$4:$O$2000=Resumo!$Q$5)))
+SUMPRODUCT(('Diário 4º PA'!$E$4:$E$2000='Analítico Cx.'!$B100)*('Diário 4º PA'!$B$4:$B$2000&gt;=M$4)*('Diário 4º PA'!$B$4:$B$2000&lt;=EOMONTH(M$4,0))*('Diário 4º PA'!$F$4:$F$2000)*(IF(Resumo!$Q$5="",1,'Diário 4º PA'!$O$4:$O$2000=Resumo!$Q$5)))</f>
        <v>0</v>
      </c>
      <c r="N100" s="199">
        <f t="array" ref="N100">SUMPRODUCT(('Diário 1º PA'!$E$4:$E$2977='Analítico Cx.'!$B100)*('Diário 1º PA'!$B$4:$B$2977&gt;=N$4)*('Diário 1º PA'!$B$4:$B$2977&lt;=EOMONTH(N$4,0))*('Diário 1º PA'!$F$4:$F$2977)*(IF(Resumo!$Q$5="",1,'Diário 1º PA'!$O$4:$O$2977=Resumo!$Q$5)))
+SUMPRODUCT(('Diário 2º PA'!$E$4:$E$2000='Analítico Cx.'!$B100)*('Diário 2º PA'!$B$4:$B$2000&gt;=N$4)*('Diário 2º PA'!$B$4:$B$2000&lt;=EOMONTH(N$4,0))*('Diário 2º PA'!$F$4:$F$2000)*(IF(Resumo!$Q$5="",1,'Diário 2º PA'!$O$4:$O$2000=Resumo!$Q$5)))
+SUMPRODUCT(('Diário 3º PA'!$E$4:$E$2000='Analítico Cx.'!$B100)*('Diário 3º PA'!$B$4:$B$2000&gt;=N$4)*('Diário 3º PA'!$B$4:$B$2000&lt;=EOMONTH(N$4,0))*('Diário 3º PA'!$F$4:$F$2000)*(IF(Resumo!$Q$5="",1,'Diário 3º PA'!$O$4:$O$2000=Resumo!$Q$5)))
+SUMPRODUCT(('Diário 4º PA'!$E$4:$E$2000='Analítico Cx.'!$B100)*('Diário 4º PA'!$B$4:$B$2000&gt;=N$4)*('Diário 4º PA'!$B$4:$B$2000&lt;=EOMONTH(N$4,0))*('Diário 4º PA'!$F$4:$F$2000)*(IF(Resumo!$Q$5="",1,'Diário 4º PA'!$O$4:$O$2000=Resumo!$Q$5)))</f>
        <v>0</v>
      </c>
      <c r="O100" s="200">
        <f t="shared" si="13"/>
        <v>3473.73</v>
      </c>
      <c r="P100" s="201">
        <f t="shared" si="14"/>
        <v>7.3504527313526542E-4</v>
      </c>
      <c r="Q100" s="174"/>
      <c r="R100" s="174"/>
      <c r="S100" s="174"/>
      <c r="T100" s="174"/>
      <c r="U100" s="174"/>
      <c r="V100" s="174"/>
      <c r="W100" s="174"/>
      <c r="X100" s="174"/>
      <c r="Y100" s="174"/>
      <c r="Z100" s="174"/>
    </row>
    <row r="101" spans="1:26" ht="23.25" customHeight="1" x14ac:dyDescent="0.2">
      <c r="A101" s="220" t="s">
        <v>301</v>
      </c>
      <c r="B101" s="84" t="s">
        <v>302</v>
      </c>
      <c r="C101" s="199">
        <f t="array" ref="C101">SUMPRODUCT(('Diário 1º PA'!$E$4:$E$2977='Analítico Cx.'!$B101)*('Diário 1º PA'!$B$4:$B$2977&gt;=C$4)*('Diário 1º PA'!$B$4:$B$2977&lt;=EOMONTH(C$4,0))*('Diário 1º PA'!$F$4:$F$2977)*(IF(Resumo!$Q$5="",1,'Diário 1º PA'!$O$4:$O$2977=Resumo!$Q$5)))
+SUMPRODUCT(('Diário 2º PA'!$E$4:$E$2000='Analítico Cx.'!$B101)*('Diário 2º PA'!$B$4:$B$2000&gt;=C$4)*('Diário 2º PA'!$B$4:$B$2000&lt;=EOMONTH(C$4,0))*('Diário 2º PA'!$F$4:$F$2000)*(IF(Resumo!$Q$5="",1,'Diário 2º PA'!$O$4:$O$2000=Resumo!$Q$5)))
+SUMPRODUCT(('Diário 3º PA'!$E$4:$E$2000='Analítico Cx.'!$B101)*('Diário 3º PA'!$B$4:$B$2000&gt;=C$4)*('Diário 3º PA'!$B$4:$B$2000&lt;=EOMONTH(C$4,0))*('Diário 3º PA'!$F$4:$F$2000)*(IF(Resumo!$Q$5="",1,'Diário 3º PA'!$O$4:$O$2000=Resumo!$Q$5)))
+SUMPRODUCT(('Diário 4º PA'!$E$4:$E$2000='Analítico Cx.'!$B101)*('Diário 4º PA'!$B$4:$B$2000&gt;=C$4)*('Diário 4º PA'!$B$4:$B$2000&lt;=EOMONTH(C$4,0))*('Diário 4º PA'!$F$4:$F$2000)*(IF(Resumo!$Q$5="",1,'Diário 4º PA'!$O$4:$O$2000=Resumo!$Q$5)))</f>
        <v>1662.5700000000002</v>
      </c>
      <c r="D101" s="199">
        <f t="array" ref="D101">SUMPRODUCT(('Diário 1º PA'!$E$4:$E$2977='Analítico Cx.'!$B101)*('Diário 1º PA'!$B$4:$B$2977&gt;=D$4)*('Diário 1º PA'!$B$4:$B$2977&lt;=EOMONTH(D$4,0))*('Diário 1º PA'!$F$4:$F$2977)*(IF(Resumo!$Q$5="",1,'Diário 1º PA'!$O$4:$O$2977=Resumo!$Q$5)))
+SUMPRODUCT(('Diário 2º PA'!$E$4:$E$2000='Analítico Cx.'!$B101)*('Diário 2º PA'!$B$4:$B$2000&gt;=D$4)*('Diário 2º PA'!$B$4:$B$2000&lt;=EOMONTH(D$4,0))*('Diário 2º PA'!$F$4:$F$2000)*(IF(Resumo!$Q$5="",1,'Diário 2º PA'!$O$4:$O$2000=Resumo!$Q$5)))
+SUMPRODUCT(('Diário 3º PA'!$E$4:$E$2000='Analítico Cx.'!$B101)*('Diário 3º PA'!$B$4:$B$2000&gt;=D$4)*('Diário 3º PA'!$B$4:$B$2000&lt;=EOMONTH(D$4,0))*('Diário 3º PA'!$F$4:$F$2000)*(IF(Resumo!$Q$5="",1,'Diário 3º PA'!$O$4:$O$2000=Resumo!$Q$5)))
+SUMPRODUCT(('Diário 4º PA'!$E$4:$E$2000='Analítico Cx.'!$B101)*('Diário 4º PA'!$B$4:$B$2000&gt;=D$4)*('Diário 4º PA'!$B$4:$B$2000&lt;=EOMONTH(D$4,0))*('Diário 4º PA'!$F$4:$F$2000)*(IF(Resumo!$Q$5="",1,'Diário 4º PA'!$O$4:$O$2000=Resumo!$Q$5)))</f>
        <v>469.91999999999996</v>
      </c>
      <c r="E101" s="199">
        <f t="array" ref="E101">SUMPRODUCT(('Diário 1º PA'!$E$4:$E$2977='Analítico Cx.'!$B101)*('Diário 1º PA'!$B$4:$B$2977&gt;=E$4)*('Diário 1º PA'!$B$4:$B$2977&lt;=EOMONTH(E$4,0))*('Diário 1º PA'!$F$4:$F$2977)*(IF(Resumo!$Q$5="",1,'Diário 1º PA'!$O$4:$O$2977=Resumo!$Q$5)))
+SUMPRODUCT(('Diário 2º PA'!$E$4:$E$2000='Analítico Cx.'!$B101)*('Diário 2º PA'!$B$4:$B$2000&gt;=E$4)*('Diário 2º PA'!$B$4:$B$2000&lt;=EOMONTH(E$4,0))*('Diário 2º PA'!$F$4:$F$2000)*(IF(Resumo!$Q$5="",1,'Diário 2º PA'!$O$4:$O$2000=Resumo!$Q$5)))
+SUMPRODUCT(('Diário 3º PA'!$E$4:$E$2000='Analítico Cx.'!$B101)*('Diário 3º PA'!$B$4:$B$2000&gt;=E$4)*('Diário 3º PA'!$B$4:$B$2000&lt;=EOMONTH(E$4,0))*('Diário 3º PA'!$F$4:$F$2000)*(IF(Resumo!$Q$5="",1,'Diário 3º PA'!$O$4:$O$2000=Resumo!$Q$5)))
+SUMPRODUCT(('Diário 4º PA'!$E$4:$E$2000='Analítico Cx.'!$B101)*('Diário 4º PA'!$B$4:$B$2000&gt;=E$4)*('Diário 4º PA'!$B$4:$B$2000&lt;=EOMONTH(E$4,0))*('Diário 4º PA'!$F$4:$F$2000)*(IF(Resumo!$Q$5="",1,'Diário 4º PA'!$O$4:$O$2000=Resumo!$Q$5)))</f>
        <v>110.18</v>
      </c>
      <c r="F101" s="199">
        <f t="array" ref="F101">SUMPRODUCT(('Diário 1º PA'!$E$4:$E$2977='Analítico Cx.'!$B101)*('Diário 1º PA'!$B$4:$B$2977&gt;=F$4)*('Diário 1º PA'!$B$4:$B$2977&lt;=EOMONTH(F$4,0))*('Diário 1º PA'!$F$4:$F$2977)*(IF(Resumo!$Q$5="",1,'Diário 1º PA'!$O$4:$O$2977=Resumo!$Q$5)))
+SUMPRODUCT(('Diário 2º PA'!$E$4:$E$2000='Analítico Cx.'!$B101)*('Diário 2º PA'!$B$4:$B$2000&gt;=F$4)*('Diário 2º PA'!$B$4:$B$2000&lt;=EOMONTH(F$4,0))*('Diário 2º PA'!$F$4:$F$2000)*(IF(Resumo!$Q$5="",1,'Diário 2º PA'!$O$4:$O$2000=Resumo!$Q$5)))
+SUMPRODUCT(('Diário 3º PA'!$E$4:$E$2000='Analítico Cx.'!$B101)*('Diário 3º PA'!$B$4:$B$2000&gt;=F$4)*('Diário 3º PA'!$B$4:$B$2000&lt;=EOMONTH(F$4,0))*('Diário 3º PA'!$F$4:$F$2000)*(IF(Resumo!$Q$5="",1,'Diário 3º PA'!$O$4:$O$2000=Resumo!$Q$5)))
+SUMPRODUCT(('Diário 4º PA'!$E$4:$E$2000='Analítico Cx.'!$B101)*('Diário 4º PA'!$B$4:$B$2000&gt;=F$4)*('Diário 4º PA'!$B$4:$B$2000&lt;=EOMONTH(F$4,0))*('Diário 4º PA'!$F$4:$F$2000)*(IF(Resumo!$Q$5="",1,'Diário 4º PA'!$O$4:$O$2000=Resumo!$Q$5)))</f>
        <v>0</v>
      </c>
      <c r="G101" s="199">
        <f t="array" ref="G101">SUMPRODUCT(('Diário 1º PA'!$E$4:$E$2977='Analítico Cx.'!$B101)*('Diário 1º PA'!$B$4:$B$2977&gt;=G$4)*('Diário 1º PA'!$B$4:$B$2977&lt;=EOMONTH(G$4,0))*('Diário 1º PA'!$F$4:$F$2977)*(IF(Resumo!$Q$5="",1,'Diário 1º PA'!$O$4:$O$2977=Resumo!$Q$5)))
+SUMPRODUCT(('Diário 2º PA'!$E$4:$E$2000='Analítico Cx.'!$B101)*('Diário 2º PA'!$B$4:$B$2000&gt;=G$4)*('Diário 2º PA'!$B$4:$B$2000&lt;=EOMONTH(G$4,0))*('Diário 2º PA'!$F$4:$F$2000)*(IF(Resumo!$Q$5="",1,'Diário 2º PA'!$O$4:$O$2000=Resumo!$Q$5)))
+SUMPRODUCT(('Diário 3º PA'!$E$4:$E$2000='Analítico Cx.'!$B101)*('Diário 3º PA'!$B$4:$B$2000&gt;=G$4)*('Diário 3º PA'!$B$4:$B$2000&lt;=EOMONTH(G$4,0))*('Diário 3º PA'!$F$4:$F$2000)*(IF(Resumo!$Q$5="",1,'Diário 3º PA'!$O$4:$O$2000=Resumo!$Q$5)))
+SUMPRODUCT(('Diário 4º PA'!$E$4:$E$2000='Analítico Cx.'!$B101)*('Diário 4º PA'!$B$4:$B$2000&gt;=G$4)*('Diário 4º PA'!$B$4:$B$2000&lt;=EOMONTH(G$4,0))*('Diário 4º PA'!$F$4:$F$2000)*(IF(Resumo!$Q$5="",1,'Diário 4º PA'!$O$4:$O$2000=Resumo!$Q$5)))</f>
        <v>0</v>
      </c>
      <c r="H101" s="199">
        <f t="array" ref="H101">SUMPRODUCT(('Diário 1º PA'!$E$4:$E$2977='Analítico Cx.'!$B101)*('Diário 1º PA'!$B$4:$B$2977&gt;=H$4)*('Diário 1º PA'!$B$4:$B$2977&lt;=EOMONTH(H$4,0))*('Diário 1º PA'!$F$4:$F$2977)*(IF(Resumo!$Q$5="",1,'Diário 1º PA'!$O$4:$O$2977=Resumo!$Q$5)))
+SUMPRODUCT(('Diário 2º PA'!$E$4:$E$2000='Analítico Cx.'!$B101)*('Diário 2º PA'!$B$4:$B$2000&gt;=H$4)*('Diário 2º PA'!$B$4:$B$2000&lt;=EOMONTH(H$4,0))*('Diário 2º PA'!$F$4:$F$2000)*(IF(Resumo!$Q$5="",1,'Diário 2º PA'!$O$4:$O$2000=Resumo!$Q$5)))
+SUMPRODUCT(('Diário 3º PA'!$E$4:$E$2000='Analítico Cx.'!$B101)*('Diário 3º PA'!$B$4:$B$2000&gt;=H$4)*('Diário 3º PA'!$B$4:$B$2000&lt;=EOMONTH(H$4,0))*('Diário 3º PA'!$F$4:$F$2000)*(IF(Resumo!$Q$5="",1,'Diário 3º PA'!$O$4:$O$2000=Resumo!$Q$5)))
+SUMPRODUCT(('Diário 4º PA'!$E$4:$E$2000='Analítico Cx.'!$B101)*('Diário 4º PA'!$B$4:$B$2000&gt;=H$4)*('Diário 4º PA'!$B$4:$B$2000&lt;=EOMONTH(H$4,0))*('Diário 4º PA'!$F$4:$F$2000)*(IF(Resumo!$Q$5="",1,'Diário 4º PA'!$O$4:$O$2000=Resumo!$Q$5)))</f>
        <v>0</v>
      </c>
      <c r="I101" s="199">
        <f t="array" ref="I101">SUMPRODUCT(('Diário 1º PA'!$E$4:$E$2977='Analítico Cx.'!$B101)*('Diário 1º PA'!$B$4:$B$2977&gt;=I$4)*('Diário 1º PA'!$B$4:$B$2977&lt;=EOMONTH(I$4,0))*('Diário 1º PA'!$F$4:$F$2977)*(IF(Resumo!$Q$5="",1,'Diário 1º PA'!$O$4:$O$2977=Resumo!$Q$5)))
+SUMPRODUCT(('Diário 2º PA'!$E$4:$E$2000='Analítico Cx.'!$B101)*('Diário 2º PA'!$B$4:$B$2000&gt;=I$4)*('Diário 2º PA'!$B$4:$B$2000&lt;=EOMONTH(I$4,0))*('Diário 2º PA'!$F$4:$F$2000)*(IF(Resumo!$Q$5="",1,'Diário 2º PA'!$O$4:$O$2000=Resumo!$Q$5)))
+SUMPRODUCT(('Diário 3º PA'!$E$4:$E$2000='Analítico Cx.'!$B101)*('Diário 3º PA'!$B$4:$B$2000&gt;=I$4)*('Diário 3º PA'!$B$4:$B$2000&lt;=EOMONTH(I$4,0))*('Diário 3º PA'!$F$4:$F$2000)*(IF(Resumo!$Q$5="",1,'Diário 3º PA'!$O$4:$O$2000=Resumo!$Q$5)))
+SUMPRODUCT(('Diário 4º PA'!$E$4:$E$2000='Analítico Cx.'!$B101)*('Diário 4º PA'!$B$4:$B$2000&gt;=I$4)*('Diário 4º PA'!$B$4:$B$2000&lt;=EOMONTH(I$4,0))*('Diário 4º PA'!$F$4:$F$2000)*(IF(Resumo!$Q$5="",1,'Diário 4º PA'!$O$4:$O$2000=Resumo!$Q$5)))</f>
        <v>0</v>
      </c>
      <c r="J101" s="199">
        <f t="array" ref="J101">SUMPRODUCT(('Diário 1º PA'!$E$4:$E$2977='Analítico Cx.'!$B101)*('Diário 1º PA'!$B$4:$B$2977&gt;=J$4)*('Diário 1º PA'!$B$4:$B$2977&lt;=EOMONTH(J$4,0))*('Diário 1º PA'!$F$4:$F$2977)*(IF(Resumo!$Q$5="",1,'Diário 1º PA'!$O$4:$O$2977=Resumo!$Q$5)))
+SUMPRODUCT(('Diário 2º PA'!$E$4:$E$2000='Analítico Cx.'!$B101)*('Diário 2º PA'!$B$4:$B$2000&gt;=J$4)*('Diário 2º PA'!$B$4:$B$2000&lt;=EOMONTH(J$4,0))*('Diário 2º PA'!$F$4:$F$2000)*(IF(Resumo!$Q$5="",1,'Diário 2º PA'!$O$4:$O$2000=Resumo!$Q$5)))
+SUMPRODUCT(('Diário 3º PA'!$E$4:$E$2000='Analítico Cx.'!$B101)*('Diário 3º PA'!$B$4:$B$2000&gt;=J$4)*('Diário 3º PA'!$B$4:$B$2000&lt;=EOMONTH(J$4,0))*('Diário 3º PA'!$F$4:$F$2000)*(IF(Resumo!$Q$5="",1,'Diário 3º PA'!$O$4:$O$2000=Resumo!$Q$5)))
+SUMPRODUCT(('Diário 4º PA'!$E$4:$E$2000='Analítico Cx.'!$B101)*('Diário 4º PA'!$B$4:$B$2000&gt;=J$4)*('Diário 4º PA'!$B$4:$B$2000&lt;=EOMONTH(J$4,0))*('Diário 4º PA'!$F$4:$F$2000)*(IF(Resumo!$Q$5="",1,'Diário 4º PA'!$O$4:$O$2000=Resumo!$Q$5)))</f>
        <v>0</v>
      </c>
      <c r="K101" s="199">
        <f t="array" ref="K101">SUMPRODUCT(('Diário 1º PA'!$E$4:$E$2977='Analítico Cx.'!$B101)*('Diário 1º PA'!$B$4:$B$2977&gt;=K$4)*('Diário 1º PA'!$B$4:$B$2977&lt;=EOMONTH(K$4,0))*('Diário 1º PA'!$F$4:$F$2977)*(IF(Resumo!$Q$5="",1,'Diário 1º PA'!$O$4:$O$2977=Resumo!$Q$5)))
+SUMPRODUCT(('Diário 2º PA'!$E$4:$E$2000='Analítico Cx.'!$B101)*('Diário 2º PA'!$B$4:$B$2000&gt;=K$4)*('Diário 2º PA'!$B$4:$B$2000&lt;=EOMONTH(K$4,0))*('Diário 2º PA'!$F$4:$F$2000)*(IF(Resumo!$Q$5="",1,'Diário 2º PA'!$O$4:$O$2000=Resumo!$Q$5)))
+SUMPRODUCT(('Diário 3º PA'!$E$4:$E$2000='Analítico Cx.'!$B101)*('Diário 3º PA'!$B$4:$B$2000&gt;=K$4)*('Diário 3º PA'!$B$4:$B$2000&lt;=EOMONTH(K$4,0))*('Diário 3º PA'!$F$4:$F$2000)*(IF(Resumo!$Q$5="",1,'Diário 3º PA'!$O$4:$O$2000=Resumo!$Q$5)))
+SUMPRODUCT(('Diário 4º PA'!$E$4:$E$2000='Analítico Cx.'!$B101)*('Diário 4º PA'!$B$4:$B$2000&gt;=K$4)*('Diário 4º PA'!$B$4:$B$2000&lt;=EOMONTH(K$4,0))*('Diário 4º PA'!$F$4:$F$2000)*(IF(Resumo!$Q$5="",1,'Diário 4º PA'!$O$4:$O$2000=Resumo!$Q$5)))</f>
        <v>0</v>
      </c>
      <c r="L101" s="199">
        <f t="array" ref="L101">SUMPRODUCT(('Diário 1º PA'!$E$4:$E$2977='Analítico Cx.'!$B101)*('Diário 1º PA'!$B$4:$B$2977&gt;=L$4)*('Diário 1º PA'!$B$4:$B$2977&lt;=EOMONTH(L$4,0))*('Diário 1º PA'!$F$4:$F$2977)*(IF(Resumo!$Q$5="",1,'Diário 1º PA'!$O$4:$O$2977=Resumo!$Q$5)))
+SUMPRODUCT(('Diário 2º PA'!$E$4:$E$2000='Analítico Cx.'!$B101)*('Diário 2º PA'!$B$4:$B$2000&gt;=L$4)*('Diário 2º PA'!$B$4:$B$2000&lt;=EOMONTH(L$4,0))*('Diário 2º PA'!$F$4:$F$2000)*(IF(Resumo!$Q$5="",1,'Diário 2º PA'!$O$4:$O$2000=Resumo!$Q$5)))
+SUMPRODUCT(('Diário 3º PA'!$E$4:$E$2000='Analítico Cx.'!$B101)*('Diário 3º PA'!$B$4:$B$2000&gt;=L$4)*('Diário 3º PA'!$B$4:$B$2000&lt;=EOMONTH(L$4,0))*('Diário 3º PA'!$F$4:$F$2000)*(IF(Resumo!$Q$5="",1,'Diário 3º PA'!$O$4:$O$2000=Resumo!$Q$5)))
+SUMPRODUCT(('Diário 4º PA'!$E$4:$E$2000='Analítico Cx.'!$B101)*('Diário 4º PA'!$B$4:$B$2000&gt;=L$4)*('Diário 4º PA'!$B$4:$B$2000&lt;=EOMONTH(L$4,0))*('Diário 4º PA'!$F$4:$F$2000)*(IF(Resumo!$Q$5="",1,'Diário 4º PA'!$O$4:$O$2000=Resumo!$Q$5)))</f>
        <v>0</v>
      </c>
      <c r="M101" s="199">
        <f t="array" ref="M101">SUMPRODUCT(('Diário 1º PA'!$E$4:$E$2977='Analítico Cx.'!$B101)*('Diário 1º PA'!$B$4:$B$2977&gt;=M$4)*('Diário 1º PA'!$B$4:$B$2977&lt;=EOMONTH(M$4,0))*('Diário 1º PA'!$F$4:$F$2977)*(IF(Resumo!$Q$5="",1,'Diário 1º PA'!$O$4:$O$2977=Resumo!$Q$5)))
+SUMPRODUCT(('Diário 2º PA'!$E$4:$E$2000='Analítico Cx.'!$B101)*('Diário 2º PA'!$B$4:$B$2000&gt;=M$4)*('Diário 2º PA'!$B$4:$B$2000&lt;=EOMONTH(M$4,0))*('Diário 2º PA'!$F$4:$F$2000)*(IF(Resumo!$Q$5="",1,'Diário 2º PA'!$O$4:$O$2000=Resumo!$Q$5)))
+SUMPRODUCT(('Diário 3º PA'!$E$4:$E$2000='Analítico Cx.'!$B101)*('Diário 3º PA'!$B$4:$B$2000&gt;=M$4)*('Diário 3º PA'!$B$4:$B$2000&lt;=EOMONTH(M$4,0))*('Diário 3º PA'!$F$4:$F$2000)*(IF(Resumo!$Q$5="",1,'Diário 3º PA'!$O$4:$O$2000=Resumo!$Q$5)))
+SUMPRODUCT(('Diário 4º PA'!$E$4:$E$2000='Analítico Cx.'!$B101)*('Diário 4º PA'!$B$4:$B$2000&gt;=M$4)*('Diário 4º PA'!$B$4:$B$2000&lt;=EOMONTH(M$4,0))*('Diário 4º PA'!$F$4:$F$2000)*(IF(Resumo!$Q$5="",1,'Diário 4º PA'!$O$4:$O$2000=Resumo!$Q$5)))</f>
        <v>0</v>
      </c>
      <c r="N101" s="199">
        <f t="array" ref="N101">SUMPRODUCT(('Diário 1º PA'!$E$4:$E$2977='Analítico Cx.'!$B101)*('Diário 1º PA'!$B$4:$B$2977&gt;=N$4)*('Diário 1º PA'!$B$4:$B$2977&lt;=EOMONTH(N$4,0))*('Diário 1º PA'!$F$4:$F$2977)*(IF(Resumo!$Q$5="",1,'Diário 1º PA'!$O$4:$O$2977=Resumo!$Q$5)))
+SUMPRODUCT(('Diário 2º PA'!$E$4:$E$2000='Analítico Cx.'!$B101)*('Diário 2º PA'!$B$4:$B$2000&gt;=N$4)*('Diário 2º PA'!$B$4:$B$2000&lt;=EOMONTH(N$4,0))*('Diário 2º PA'!$F$4:$F$2000)*(IF(Resumo!$Q$5="",1,'Diário 2º PA'!$O$4:$O$2000=Resumo!$Q$5)))
+SUMPRODUCT(('Diário 3º PA'!$E$4:$E$2000='Analítico Cx.'!$B101)*('Diário 3º PA'!$B$4:$B$2000&gt;=N$4)*('Diário 3º PA'!$B$4:$B$2000&lt;=EOMONTH(N$4,0))*('Diário 3º PA'!$F$4:$F$2000)*(IF(Resumo!$Q$5="",1,'Diário 3º PA'!$O$4:$O$2000=Resumo!$Q$5)))
+SUMPRODUCT(('Diário 4º PA'!$E$4:$E$2000='Analítico Cx.'!$B101)*('Diário 4º PA'!$B$4:$B$2000&gt;=N$4)*('Diário 4º PA'!$B$4:$B$2000&lt;=EOMONTH(N$4,0))*('Diário 4º PA'!$F$4:$F$2000)*(IF(Resumo!$Q$5="",1,'Diário 4º PA'!$O$4:$O$2000=Resumo!$Q$5)))</f>
        <v>0</v>
      </c>
      <c r="O101" s="200">
        <f t="shared" si="13"/>
        <v>2242.67</v>
      </c>
      <c r="P101" s="201">
        <f t="shared" si="14"/>
        <v>4.7455155774981522E-4</v>
      </c>
      <c r="Q101" s="174"/>
      <c r="R101" s="174"/>
      <c r="S101" s="174"/>
      <c r="T101" s="174"/>
      <c r="U101" s="174"/>
      <c r="V101" s="174"/>
      <c r="W101" s="174"/>
      <c r="X101" s="174"/>
      <c r="Y101" s="174"/>
      <c r="Z101" s="174"/>
    </row>
    <row r="102" spans="1:26" ht="23.25" customHeight="1" x14ac:dyDescent="0.2">
      <c r="A102" s="220" t="s">
        <v>303</v>
      </c>
      <c r="B102" s="84" t="s">
        <v>304</v>
      </c>
      <c r="C102" s="199">
        <f t="array" ref="C102">SUMPRODUCT(('Diário 1º PA'!$E$4:$E$2977='Analítico Cx.'!$B102)*('Diário 1º PA'!$B$4:$B$2977&gt;=C$4)*('Diário 1º PA'!$B$4:$B$2977&lt;=EOMONTH(C$4,0))*('Diário 1º PA'!$F$4:$F$2977)*(IF(Resumo!$Q$5="",1,'Diário 1º PA'!$O$4:$O$2977=Resumo!$Q$5)))
+SUMPRODUCT(('Diário 2º PA'!$E$4:$E$2000='Analítico Cx.'!$B102)*('Diário 2º PA'!$B$4:$B$2000&gt;=C$4)*('Diário 2º PA'!$B$4:$B$2000&lt;=EOMONTH(C$4,0))*('Diário 2º PA'!$F$4:$F$2000)*(IF(Resumo!$Q$5="",1,'Diário 2º PA'!$O$4:$O$2000=Resumo!$Q$5)))
+SUMPRODUCT(('Diário 3º PA'!$E$4:$E$2000='Analítico Cx.'!$B102)*('Diário 3º PA'!$B$4:$B$2000&gt;=C$4)*('Diário 3º PA'!$B$4:$B$2000&lt;=EOMONTH(C$4,0))*('Diário 3º PA'!$F$4:$F$2000)*(IF(Resumo!$Q$5="",1,'Diário 3º PA'!$O$4:$O$2000=Resumo!$Q$5)))
+SUMPRODUCT(('Diário 4º PA'!$E$4:$E$2000='Analítico Cx.'!$B102)*('Diário 4º PA'!$B$4:$B$2000&gt;=C$4)*('Diário 4º PA'!$B$4:$B$2000&lt;=EOMONTH(C$4,0))*('Diário 4º PA'!$F$4:$F$2000)*(IF(Resumo!$Q$5="",1,'Diário 4º PA'!$O$4:$O$2000=Resumo!$Q$5)))</f>
        <v>0</v>
      </c>
      <c r="D102" s="199">
        <f t="array" ref="D102">SUMPRODUCT(('Diário 1º PA'!$E$4:$E$2977='Analítico Cx.'!$B102)*('Diário 1º PA'!$B$4:$B$2977&gt;=D$4)*('Diário 1º PA'!$B$4:$B$2977&lt;=EOMONTH(D$4,0))*('Diário 1º PA'!$F$4:$F$2977)*(IF(Resumo!$Q$5="",1,'Diário 1º PA'!$O$4:$O$2977=Resumo!$Q$5)))
+SUMPRODUCT(('Diário 2º PA'!$E$4:$E$2000='Analítico Cx.'!$B102)*('Diário 2º PA'!$B$4:$B$2000&gt;=D$4)*('Diário 2º PA'!$B$4:$B$2000&lt;=EOMONTH(D$4,0))*('Diário 2º PA'!$F$4:$F$2000)*(IF(Resumo!$Q$5="",1,'Diário 2º PA'!$O$4:$O$2000=Resumo!$Q$5)))
+SUMPRODUCT(('Diário 3º PA'!$E$4:$E$2000='Analítico Cx.'!$B102)*('Diário 3º PA'!$B$4:$B$2000&gt;=D$4)*('Diário 3º PA'!$B$4:$B$2000&lt;=EOMONTH(D$4,0))*('Diário 3º PA'!$F$4:$F$2000)*(IF(Resumo!$Q$5="",1,'Diário 3º PA'!$O$4:$O$2000=Resumo!$Q$5)))
+SUMPRODUCT(('Diário 4º PA'!$E$4:$E$2000='Analítico Cx.'!$B102)*('Diário 4º PA'!$B$4:$B$2000&gt;=D$4)*('Diário 4º PA'!$B$4:$B$2000&lt;=EOMONTH(D$4,0))*('Diário 4º PA'!$F$4:$F$2000)*(IF(Resumo!$Q$5="",1,'Diário 4º PA'!$O$4:$O$2000=Resumo!$Q$5)))</f>
        <v>0</v>
      </c>
      <c r="E102" s="199">
        <f t="array" ref="E102">SUMPRODUCT(('Diário 1º PA'!$E$4:$E$2977='Analítico Cx.'!$B102)*('Diário 1º PA'!$B$4:$B$2977&gt;=E$4)*('Diário 1º PA'!$B$4:$B$2977&lt;=EOMONTH(E$4,0))*('Diário 1º PA'!$F$4:$F$2977)*(IF(Resumo!$Q$5="",1,'Diário 1º PA'!$O$4:$O$2977=Resumo!$Q$5)))
+SUMPRODUCT(('Diário 2º PA'!$E$4:$E$2000='Analítico Cx.'!$B102)*('Diário 2º PA'!$B$4:$B$2000&gt;=E$4)*('Diário 2º PA'!$B$4:$B$2000&lt;=EOMONTH(E$4,0))*('Diário 2º PA'!$F$4:$F$2000)*(IF(Resumo!$Q$5="",1,'Diário 2º PA'!$O$4:$O$2000=Resumo!$Q$5)))
+SUMPRODUCT(('Diário 3º PA'!$E$4:$E$2000='Analítico Cx.'!$B102)*('Diário 3º PA'!$B$4:$B$2000&gt;=E$4)*('Diário 3º PA'!$B$4:$B$2000&lt;=EOMONTH(E$4,0))*('Diário 3º PA'!$F$4:$F$2000)*(IF(Resumo!$Q$5="",1,'Diário 3º PA'!$O$4:$O$2000=Resumo!$Q$5)))
+SUMPRODUCT(('Diário 4º PA'!$E$4:$E$2000='Analítico Cx.'!$B102)*('Diário 4º PA'!$B$4:$B$2000&gt;=E$4)*('Diário 4º PA'!$B$4:$B$2000&lt;=EOMONTH(E$4,0))*('Diário 4º PA'!$F$4:$F$2000)*(IF(Resumo!$Q$5="",1,'Diário 4º PA'!$O$4:$O$2000=Resumo!$Q$5)))</f>
        <v>0</v>
      </c>
      <c r="F102" s="199">
        <f t="array" ref="F102">SUMPRODUCT(('Diário 1º PA'!$E$4:$E$2977='Analítico Cx.'!$B102)*('Diário 1º PA'!$B$4:$B$2977&gt;=F$4)*('Diário 1º PA'!$B$4:$B$2977&lt;=EOMONTH(F$4,0))*('Diário 1º PA'!$F$4:$F$2977)*(IF(Resumo!$Q$5="",1,'Diário 1º PA'!$O$4:$O$2977=Resumo!$Q$5)))
+SUMPRODUCT(('Diário 2º PA'!$E$4:$E$2000='Analítico Cx.'!$B102)*('Diário 2º PA'!$B$4:$B$2000&gt;=F$4)*('Diário 2º PA'!$B$4:$B$2000&lt;=EOMONTH(F$4,0))*('Diário 2º PA'!$F$4:$F$2000)*(IF(Resumo!$Q$5="",1,'Diário 2º PA'!$O$4:$O$2000=Resumo!$Q$5)))
+SUMPRODUCT(('Diário 3º PA'!$E$4:$E$2000='Analítico Cx.'!$B102)*('Diário 3º PA'!$B$4:$B$2000&gt;=F$4)*('Diário 3º PA'!$B$4:$B$2000&lt;=EOMONTH(F$4,0))*('Diário 3º PA'!$F$4:$F$2000)*(IF(Resumo!$Q$5="",1,'Diário 3º PA'!$O$4:$O$2000=Resumo!$Q$5)))
+SUMPRODUCT(('Diário 4º PA'!$E$4:$E$2000='Analítico Cx.'!$B102)*('Diário 4º PA'!$B$4:$B$2000&gt;=F$4)*('Diário 4º PA'!$B$4:$B$2000&lt;=EOMONTH(F$4,0))*('Diário 4º PA'!$F$4:$F$2000)*(IF(Resumo!$Q$5="",1,'Diário 4º PA'!$O$4:$O$2000=Resumo!$Q$5)))</f>
        <v>0</v>
      </c>
      <c r="G102" s="199">
        <f t="array" ref="G102">SUMPRODUCT(('Diário 1º PA'!$E$4:$E$2977='Analítico Cx.'!$B102)*('Diário 1º PA'!$B$4:$B$2977&gt;=G$4)*('Diário 1º PA'!$B$4:$B$2977&lt;=EOMONTH(G$4,0))*('Diário 1º PA'!$F$4:$F$2977)*(IF(Resumo!$Q$5="",1,'Diário 1º PA'!$O$4:$O$2977=Resumo!$Q$5)))
+SUMPRODUCT(('Diário 2º PA'!$E$4:$E$2000='Analítico Cx.'!$B102)*('Diário 2º PA'!$B$4:$B$2000&gt;=G$4)*('Diário 2º PA'!$B$4:$B$2000&lt;=EOMONTH(G$4,0))*('Diário 2º PA'!$F$4:$F$2000)*(IF(Resumo!$Q$5="",1,'Diário 2º PA'!$O$4:$O$2000=Resumo!$Q$5)))
+SUMPRODUCT(('Diário 3º PA'!$E$4:$E$2000='Analítico Cx.'!$B102)*('Diário 3º PA'!$B$4:$B$2000&gt;=G$4)*('Diário 3º PA'!$B$4:$B$2000&lt;=EOMONTH(G$4,0))*('Diário 3º PA'!$F$4:$F$2000)*(IF(Resumo!$Q$5="",1,'Diário 3º PA'!$O$4:$O$2000=Resumo!$Q$5)))
+SUMPRODUCT(('Diário 4º PA'!$E$4:$E$2000='Analítico Cx.'!$B102)*('Diário 4º PA'!$B$4:$B$2000&gt;=G$4)*('Diário 4º PA'!$B$4:$B$2000&lt;=EOMONTH(G$4,0))*('Diário 4º PA'!$F$4:$F$2000)*(IF(Resumo!$Q$5="",1,'Diário 4º PA'!$O$4:$O$2000=Resumo!$Q$5)))</f>
        <v>0</v>
      </c>
      <c r="H102" s="199">
        <f t="array" ref="H102">SUMPRODUCT(('Diário 1º PA'!$E$4:$E$2977='Analítico Cx.'!$B102)*('Diário 1º PA'!$B$4:$B$2977&gt;=H$4)*('Diário 1º PA'!$B$4:$B$2977&lt;=EOMONTH(H$4,0))*('Diário 1º PA'!$F$4:$F$2977)*(IF(Resumo!$Q$5="",1,'Diário 1º PA'!$O$4:$O$2977=Resumo!$Q$5)))
+SUMPRODUCT(('Diário 2º PA'!$E$4:$E$2000='Analítico Cx.'!$B102)*('Diário 2º PA'!$B$4:$B$2000&gt;=H$4)*('Diário 2º PA'!$B$4:$B$2000&lt;=EOMONTH(H$4,0))*('Diário 2º PA'!$F$4:$F$2000)*(IF(Resumo!$Q$5="",1,'Diário 2º PA'!$O$4:$O$2000=Resumo!$Q$5)))
+SUMPRODUCT(('Diário 3º PA'!$E$4:$E$2000='Analítico Cx.'!$B102)*('Diário 3º PA'!$B$4:$B$2000&gt;=H$4)*('Diário 3º PA'!$B$4:$B$2000&lt;=EOMONTH(H$4,0))*('Diário 3º PA'!$F$4:$F$2000)*(IF(Resumo!$Q$5="",1,'Diário 3º PA'!$O$4:$O$2000=Resumo!$Q$5)))
+SUMPRODUCT(('Diário 4º PA'!$E$4:$E$2000='Analítico Cx.'!$B102)*('Diário 4º PA'!$B$4:$B$2000&gt;=H$4)*('Diário 4º PA'!$B$4:$B$2000&lt;=EOMONTH(H$4,0))*('Diário 4º PA'!$F$4:$F$2000)*(IF(Resumo!$Q$5="",1,'Diário 4º PA'!$O$4:$O$2000=Resumo!$Q$5)))</f>
        <v>0</v>
      </c>
      <c r="I102" s="199">
        <f t="array" ref="I102">SUMPRODUCT(('Diário 1º PA'!$E$4:$E$2977='Analítico Cx.'!$B102)*('Diário 1º PA'!$B$4:$B$2977&gt;=I$4)*('Diário 1º PA'!$B$4:$B$2977&lt;=EOMONTH(I$4,0))*('Diário 1º PA'!$F$4:$F$2977)*(IF(Resumo!$Q$5="",1,'Diário 1º PA'!$O$4:$O$2977=Resumo!$Q$5)))
+SUMPRODUCT(('Diário 2º PA'!$E$4:$E$2000='Analítico Cx.'!$B102)*('Diário 2º PA'!$B$4:$B$2000&gt;=I$4)*('Diário 2º PA'!$B$4:$B$2000&lt;=EOMONTH(I$4,0))*('Diário 2º PA'!$F$4:$F$2000)*(IF(Resumo!$Q$5="",1,'Diário 2º PA'!$O$4:$O$2000=Resumo!$Q$5)))
+SUMPRODUCT(('Diário 3º PA'!$E$4:$E$2000='Analítico Cx.'!$B102)*('Diário 3º PA'!$B$4:$B$2000&gt;=I$4)*('Diário 3º PA'!$B$4:$B$2000&lt;=EOMONTH(I$4,0))*('Diário 3º PA'!$F$4:$F$2000)*(IF(Resumo!$Q$5="",1,'Diário 3º PA'!$O$4:$O$2000=Resumo!$Q$5)))
+SUMPRODUCT(('Diário 4º PA'!$E$4:$E$2000='Analítico Cx.'!$B102)*('Diário 4º PA'!$B$4:$B$2000&gt;=I$4)*('Diário 4º PA'!$B$4:$B$2000&lt;=EOMONTH(I$4,0))*('Diário 4º PA'!$F$4:$F$2000)*(IF(Resumo!$Q$5="",1,'Diário 4º PA'!$O$4:$O$2000=Resumo!$Q$5)))</f>
        <v>0</v>
      </c>
      <c r="J102" s="199">
        <f t="array" ref="J102">SUMPRODUCT(('Diário 1º PA'!$E$4:$E$2977='Analítico Cx.'!$B102)*('Diário 1º PA'!$B$4:$B$2977&gt;=J$4)*('Diário 1º PA'!$B$4:$B$2977&lt;=EOMONTH(J$4,0))*('Diário 1º PA'!$F$4:$F$2977)*(IF(Resumo!$Q$5="",1,'Diário 1º PA'!$O$4:$O$2977=Resumo!$Q$5)))
+SUMPRODUCT(('Diário 2º PA'!$E$4:$E$2000='Analítico Cx.'!$B102)*('Diário 2º PA'!$B$4:$B$2000&gt;=J$4)*('Diário 2º PA'!$B$4:$B$2000&lt;=EOMONTH(J$4,0))*('Diário 2º PA'!$F$4:$F$2000)*(IF(Resumo!$Q$5="",1,'Diário 2º PA'!$O$4:$O$2000=Resumo!$Q$5)))
+SUMPRODUCT(('Diário 3º PA'!$E$4:$E$2000='Analítico Cx.'!$B102)*('Diário 3º PA'!$B$4:$B$2000&gt;=J$4)*('Diário 3º PA'!$B$4:$B$2000&lt;=EOMONTH(J$4,0))*('Diário 3º PA'!$F$4:$F$2000)*(IF(Resumo!$Q$5="",1,'Diário 3º PA'!$O$4:$O$2000=Resumo!$Q$5)))
+SUMPRODUCT(('Diário 4º PA'!$E$4:$E$2000='Analítico Cx.'!$B102)*('Diário 4º PA'!$B$4:$B$2000&gt;=J$4)*('Diário 4º PA'!$B$4:$B$2000&lt;=EOMONTH(J$4,0))*('Diário 4º PA'!$F$4:$F$2000)*(IF(Resumo!$Q$5="",1,'Diário 4º PA'!$O$4:$O$2000=Resumo!$Q$5)))</f>
        <v>0</v>
      </c>
      <c r="K102" s="199">
        <f t="array" ref="K102">SUMPRODUCT(('Diário 1º PA'!$E$4:$E$2977='Analítico Cx.'!$B102)*('Diário 1º PA'!$B$4:$B$2977&gt;=K$4)*('Diário 1º PA'!$B$4:$B$2977&lt;=EOMONTH(K$4,0))*('Diário 1º PA'!$F$4:$F$2977)*(IF(Resumo!$Q$5="",1,'Diário 1º PA'!$O$4:$O$2977=Resumo!$Q$5)))
+SUMPRODUCT(('Diário 2º PA'!$E$4:$E$2000='Analítico Cx.'!$B102)*('Diário 2º PA'!$B$4:$B$2000&gt;=K$4)*('Diário 2º PA'!$B$4:$B$2000&lt;=EOMONTH(K$4,0))*('Diário 2º PA'!$F$4:$F$2000)*(IF(Resumo!$Q$5="",1,'Diário 2º PA'!$O$4:$O$2000=Resumo!$Q$5)))
+SUMPRODUCT(('Diário 3º PA'!$E$4:$E$2000='Analítico Cx.'!$B102)*('Diário 3º PA'!$B$4:$B$2000&gt;=K$4)*('Diário 3º PA'!$B$4:$B$2000&lt;=EOMONTH(K$4,0))*('Diário 3º PA'!$F$4:$F$2000)*(IF(Resumo!$Q$5="",1,'Diário 3º PA'!$O$4:$O$2000=Resumo!$Q$5)))
+SUMPRODUCT(('Diário 4º PA'!$E$4:$E$2000='Analítico Cx.'!$B102)*('Diário 4º PA'!$B$4:$B$2000&gt;=K$4)*('Diário 4º PA'!$B$4:$B$2000&lt;=EOMONTH(K$4,0))*('Diário 4º PA'!$F$4:$F$2000)*(IF(Resumo!$Q$5="",1,'Diário 4º PA'!$O$4:$O$2000=Resumo!$Q$5)))</f>
        <v>0</v>
      </c>
      <c r="L102" s="199">
        <f t="array" ref="L102">SUMPRODUCT(('Diário 1º PA'!$E$4:$E$2977='Analítico Cx.'!$B102)*('Diário 1º PA'!$B$4:$B$2977&gt;=L$4)*('Diário 1º PA'!$B$4:$B$2977&lt;=EOMONTH(L$4,0))*('Diário 1º PA'!$F$4:$F$2977)*(IF(Resumo!$Q$5="",1,'Diário 1º PA'!$O$4:$O$2977=Resumo!$Q$5)))
+SUMPRODUCT(('Diário 2º PA'!$E$4:$E$2000='Analítico Cx.'!$B102)*('Diário 2º PA'!$B$4:$B$2000&gt;=L$4)*('Diário 2º PA'!$B$4:$B$2000&lt;=EOMONTH(L$4,0))*('Diário 2º PA'!$F$4:$F$2000)*(IF(Resumo!$Q$5="",1,'Diário 2º PA'!$O$4:$O$2000=Resumo!$Q$5)))
+SUMPRODUCT(('Diário 3º PA'!$E$4:$E$2000='Analítico Cx.'!$B102)*('Diário 3º PA'!$B$4:$B$2000&gt;=L$4)*('Diário 3º PA'!$B$4:$B$2000&lt;=EOMONTH(L$4,0))*('Diário 3º PA'!$F$4:$F$2000)*(IF(Resumo!$Q$5="",1,'Diário 3º PA'!$O$4:$O$2000=Resumo!$Q$5)))
+SUMPRODUCT(('Diário 4º PA'!$E$4:$E$2000='Analítico Cx.'!$B102)*('Diário 4º PA'!$B$4:$B$2000&gt;=L$4)*('Diário 4º PA'!$B$4:$B$2000&lt;=EOMONTH(L$4,0))*('Diário 4º PA'!$F$4:$F$2000)*(IF(Resumo!$Q$5="",1,'Diário 4º PA'!$O$4:$O$2000=Resumo!$Q$5)))</f>
        <v>0</v>
      </c>
      <c r="M102" s="199">
        <f t="array" ref="M102">SUMPRODUCT(('Diário 1º PA'!$E$4:$E$2977='Analítico Cx.'!$B102)*('Diário 1º PA'!$B$4:$B$2977&gt;=M$4)*('Diário 1º PA'!$B$4:$B$2977&lt;=EOMONTH(M$4,0))*('Diário 1º PA'!$F$4:$F$2977)*(IF(Resumo!$Q$5="",1,'Diário 1º PA'!$O$4:$O$2977=Resumo!$Q$5)))
+SUMPRODUCT(('Diário 2º PA'!$E$4:$E$2000='Analítico Cx.'!$B102)*('Diário 2º PA'!$B$4:$B$2000&gt;=M$4)*('Diário 2º PA'!$B$4:$B$2000&lt;=EOMONTH(M$4,0))*('Diário 2º PA'!$F$4:$F$2000)*(IF(Resumo!$Q$5="",1,'Diário 2º PA'!$O$4:$O$2000=Resumo!$Q$5)))
+SUMPRODUCT(('Diário 3º PA'!$E$4:$E$2000='Analítico Cx.'!$B102)*('Diário 3º PA'!$B$4:$B$2000&gt;=M$4)*('Diário 3º PA'!$B$4:$B$2000&lt;=EOMONTH(M$4,0))*('Diário 3º PA'!$F$4:$F$2000)*(IF(Resumo!$Q$5="",1,'Diário 3º PA'!$O$4:$O$2000=Resumo!$Q$5)))
+SUMPRODUCT(('Diário 4º PA'!$E$4:$E$2000='Analítico Cx.'!$B102)*('Diário 4º PA'!$B$4:$B$2000&gt;=M$4)*('Diário 4º PA'!$B$4:$B$2000&lt;=EOMONTH(M$4,0))*('Diário 4º PA'!$F$4:$F$2000)*(IF(Resumo!$Q$5="",1,'Diário 4º PA'!$O$4:$O$2000=Resumo!$Q$5)))</f>
        <v>0</v>
      </c>
      <c r="N102" s="199">
        <f t="array" ref="N102">SUMPRODUCT(('Diário 1º PA'!$E$4:$E$2977='Analítico Cx.'!$B102)*('Diário 1º PA'!$B$4:$B$2977&gt;=N$4)*('Diário 1º PA'!$B$4:$B$2977&lt;=EOMONTH(N$4,0))*('Diário 1º PA'!$F$4:$F$2977)*(IF(Resumo!$Q$5="",1,'Diário 1º PA'!$O$4:$O$2977=Resumo!$Q$5)))
+SUMPRODUCT(('Diário 2º PA'!$E$4:$E$2000='Analítico Cx.'!$B102)*('Diário 2º PA'!$B$4:$B$2000&gt;=N$4)*('Diário 2º PA'!$B$4:$B$2000&lt;=EOMONTH(N$4,0))*('Diário 2º PA'!$F$4:$F$2000)*(IF(Resumo!$Q$5="",1,'Diário 2º PA'!$O$4:$O$2000=Resumo!$Q$5)))
+SUMPRODUCT(('Diário 3º PA'!$E$4:$E$2000='Analítico Cx.'!$B102)*('Diário 3º PA'!$B$4:$B$2000&gt;=N$4)*('Diário 3º PA'!$B$4:$B$2000&lt;=EOMONTH(N$4,0))*('Diário 3º PA'!$F$4:$F$2000)*(IF(Resumo!$Q$5="",1,'Diário 3º PA'!$O$4:$O$2000=Resumo!$Q$5)))
+SUMPRODUCT(('Diário 4º PA'!$E$4:$E$2000='Analítico Cx.'!$B102)*('Diário 4º PA'!$B$4:$B$2000&gt;=N$4)*('Diário 4º PA'!$B$4:$B$2000&lt;=EOMONTH(N$4,0))*('Diário 4º PA'!$F$4:$F$2000)*(IF(Resumo!$Q$5="",1,'Diário 4º PA'!$O$4:$O$2000=Resumo!$Q$5)))</f>
        <v>0</v>
      </c>
      <c r="O102" s="200">
        <f t="shared" si="13"/>
        <v>0</v>
      </c>
      <c r="P102" s="201">
        <f t="shared" si="14"/>
        <v>0</v>
      </c>
      <c r="Q102" s="174"/>
      <c r="R102" s="174"/>
      <c r="S102" s="174"/>
      <c r="T102" s="174"/>
      <c r="U102" s="174"/>
      <c r="V102" s="174"/>
      <c r="W102" s="174"/>
      <c r="X102" s="174"/>
      <c r="Y102" s="174"/>
      <c r="Z102" s="174"/>
    </row>
    <row r="103" spans="1:26" ht="23.25" customHeight="1" x14ac:dyDescent="0.2">
      <c r="A103" s="220" t="s">
        <v>305</v>
      </c>
      <c r="B103" s="84" t="s">
        <v>306</v>
      </c>
      <c r="C103" s="199">
        <f t="array" ref="C103">SUMPRODUCT(('Diário 1º PA'!$E$4:$E$2977='Analítico Cx.'!$B103)*('Diário 1º PA'!$B$4:$B$2977&gt;=C$4)*('Diário 1º PA'!$B$4:$B$2977&lt;=EOMONTH(C$4,0))*('Diário 1º PA'!$F$4:$F$2977)*(IF(Resumo!$Q$5="",1,'Diário 1º PA'!$O$4:$O$2977=Resumo!$Q$5)))
+SUMPRODUCT(('Diário 2º PA'!$E$4:$E$2000='Analítico Cx.'!$B103)*('Diário 2º PA'!$B$4:$B$2000&gt;=C$4)*('Diário 2º PA'!$B$4:$B$2000&lt;=EOMONTH(C$4,0))*('Diário 2º PA'!$F$4:$F$2000)*(IF(Resumo!$Q$5="",1,'Diário 2º PA'!$O$4:$O$2000=Resumo!$Q$5)))
+SUMPRODUCT(('Diário 3º PA'!$E$4:$E$2000='Analítico Cx.'!$B103)*('Diário 3º PA'!$B$4:$B$2000&gt;=C$4)*('Diário 3º PA'!$B$4:$B$2000&lt;=EOMONTH(C$4,0))*('Diário 3º PA'!$F$4:$F$2000)*(IF(Resumo!$Q$5="",1,'Diário 3º PA'!$O$4:$O$2000=Resumo!$Q$5)))
+SUMPRODUCT(('Diário 4º PA'!$E$4:$E$2000='Analítico Cx.'!$B103)*('Diário 4º PA'!$B$4:$B$2000&gt;=C$4)*('Diário 4º PA'!$B$4:$B$2000&lt;=EOMONTH(C$4,0))*('Diário 4º PA'!$F$4:$F$2000)*(IF(Resumo!$Q$5="",1,'Diário 4º PA'!$O$4:$O$2000=Resumo!$Q$5)))</f>
        <v>0</v>
      </c>
      <c r="D103" s="199">
        <f t="array" ref="D103">SUMPRODUCT(('Diário 1º PA'!$E$4:$E$2977='Analítico Cx.'!$B103)*('Diário 1º PA'!$B$4:$B$2977&gt;=D$4)*('Diário 1º PA'!$B$4:$B$2977&lt;=EOMONTH(D$4,0))*('Diário 1º PA'!$F$4:$F$2977)*(IF(Resumo!$Q$5="",1,'Diário 1º PA'!$O$4:$O$2977=Resumo!$Q$5)))
+SUMPRODUCT(('Diário 2º PA'!$E$4:$E$2000='Analítico Cx.'!$B103)*('Diário 2º PA'!$B$4:$B$2000&gt;=D$4)*('Diário 2º PA'!$B$4:$B$2000&lt;=EOMONTH(D$4,0))*('Diário 2º PA'!$F$4:$F$2000)*(IF(Resumo!$Q$5="",1,'Diário 2º PA'!$O$4:$O$2000=Resumo!$Q$5)))
+SUMPRODUCT(('Diário 3º PA'!$E$4:$E$2000='Analítico Cx.'!$B103)*('Diário 3º PA'!$B$4:$B$2000&gt;=D$4)*('Diário 3º PA'!$B$4:$B$2000&lt;=EOMONTH(D$4,0))*('Diário 3º PA'!$F$4:$F$2000)*(IF(Resumo!$Q$5="",1,'Diário 3º PA'!$O$4:$O$2000=Resumo!$Q$5)))
+SUMPRODUCT(('Diário 4º PA'!$E$4:$E$2000='Analítico Cx.'!$B103)*('Diário 4º PA'!$B$4:$B$2000&gt;=D$4)*('Diário 4º PA'!$B$4:$B$2000&lt;=EOMONTH(D$4,0))*('Diário 4º PA'!$F$4:$F$2000)*(IF(Resumo!$Q$5="",1,'Diário 4º PA'!$O$4:$O$2000=Resumo!$Q$5)))</f>
        <v>134.69999999999999</v>
      </c>
      <c r="E103" s="199">
        <f t="array" ref="E103">SUMPRODUCT(('Diário 1º PA'!$E$4:$E$2977='Analítico Cx.'!$B103)*('Diário 1º PA'!$B$4:$B$2977&gt;=E$4)*('Diário 1º PA'!$B$4:$B$2977&lt;=EOMONTH(E$4,0))*('Diário 1º PA'!$F$4:$F$2977)*(IF(Resumo!$Q$5="",1,'Diário 1º PA'!$O$4:$O$2977=Resumo!$Q$5)))
+SUMPRODUCT(('Diário 2º PA'!$E$4:$E$2000='Analítico Cx.'!$B103)*('Diário 2º PA'!$B$4:$B$2000&gt;=E$4)*('Diário 2º PA'!$B$4:$B$2000&lt;=EOMONTH(E$4,0))*('Diário 2º PA'!$F$4:$F$2000)*(IF(Resumo!$Q$5="",1,'Diário 2º PA'!$O$4:$O$2000=Resumo!$Q$5)))
+SUMPRODUCT(('Diário 3º PA'!$E$4:$E$2000='Analítico Cx.'!$B103)*('Diário 3º PA'!$B$4:$B$2000&gt;=E$4)*('Diário 3º PA'!$B$4:$B$2000&lt;=EOMONTH(E$4,0))*('Diário 3º PA'!$F$4:$F$2000)*(IF(Resumo!$Q$5="",1,'Diário 3º PA'!$O$4:$O$2000=Resumo!$Q$5)))
+SUMPRODUCT(('Diário 4º PA'!$E$4:$E$2000='Analítico Cx.'!$B103)*('Diário 4º PA'!$B$4:$B$2000&gt;=E$4)*('Diário 4º PA'!$B$4:$B$2000&lt;=EOMONTH(E$4,0))*('Diário 4º PA'!$F$4:$F$2000)*(IF(Resumo!$Q$5="",1,'Diário 4º PA'!$O$4:$O$2000=Resumo!$Q$5)))</f>
        <v>312</v>
      </c>
      <c r="F103" s="199">
        <f t="array" ref="F103">SUMPRODUCT(('Diário 1º PA'!$E$4:$E$2977='Analítico Cx.'!$B103)*('Diário 1º PA'!$B$4:$B$2977&gt;=F$4)*('Diário 1º PA'!$B$4:$B$2977&lt;=EOMONTH(F$4,0))*('Diário 1º PA'!$F$4:$F$2977)*(IF(Resumo!$Q$5="",1,'Diário 1º PA'!$O$4:$O$2977=Resumo!$Q$5)))
+SUMPRODUCT(('Diário 2º PA'!$E$4:$E$2000='Analítico Cx.'!$B103)*('Diário 2º PA'!$B$4:$B$2000&gt;=F$4)*('Diário 2º PA'!$B$4:$B$2000&lt;=EOMONTH(F$4,0))*('Diário 2º PA'!$F$4:$F$2000)*(IF(Resumo!$Q$5="",1,'Diário 2º PA'!$O$4:$O$2000=Resumo!$Q$5)))
+SUMPRODUCT(('Diário 3º PA'!$E$4:$E$2000='Analítico Cx.'!$B103)*('Diário 3º PA'!$B$4:$B$2000&gt;=F$4)*('Diário 3º PA'!$B$4:$B$2000&lt;=EOMONTH(F$4,0))*('Diário 3º PA'!$F$4:$F$2000)*(IF(Resumo!$Q$5="",1,'Diário 3º PA'!$O$4:$O$2000=Resumo!$Q$5)))
+SUMPRODUCT(('Diário 4º PA'!$E$4:$E$2000='Analítico Cx.'!$B103)*('Diário 4º PA'!$B$4:$B$2000&gt;=F$4)*('Diário 4º PA'!$B$4:$B$2000&lt;=EOMONTH(F$4,0))*('Diário 4º PA'!$F$4:$F$2000)*(IF(Resumo!$Q$5="",1,'Diário 4º PA'!$O$4:$O$2000=Resumo!$Q$5)))</f>
        <v>0</v>
      </c>
      <c r="G103" s="199">
        <f t="array" ref="G103">SUMPRODUCT(('Diário 1º PA'!$E$4:$E$2977='Analítico Cx.'!$B103)*('Diário 1º PA'!$B$4:$B$2977&gt;=G$4)*('Diário 1º PA'!$B$4:$B$2977&lt;=EOMONTH(G$4,0))*('Diário 1º PA'!$F$4:$F$2977)*(IF(Resumo!$Q$5="",1,'Diário 1º PA'!$O$4:$O$2977=Resumo!$Q$5)))
+SUMPRODUCT(('Diário 2º PA'!$E$4:$E$2000='Analítico Cx.'!$B103)*('Diário 2º PA'!$B$4:$B$2000&gt;=G$4)*('Diário 2º PA'!$B$4:$B$2000&lt;=EOMONTH(G$4,0))*('Diário 2º PA'!$F$4:$F$2000)*(IF(Resumo!$Q$5="",1,'Diário 2º PA'!$O$4:$O$2000=Resumo!$Q$5)))
+SUMPRODUCT(('Diário 3º PA'!$E$4:$E$2000='Analítico Cx.'!$B103)*('Diário 3º PA'!$B$4:$B$2000&gt;=G$4)*('Diário 3º PA'!$B$4:$B$2000&lt;=EOMONTH(G$4,0))*('Diário 3º PA'!$F$4:$F$2000)*(IF(Resumo!$Q$5="",1,'Diário 3º PA'!$O$4:$O$2000=Resumo!$Q$5)))
+SUMPRODUCT(('Diário 4º PA'!$E$4:$E$2000='Analítico Cx.'!$B103)*('Diário 4º PA'!$B$4:$B$2000&gt;=G$4)*('Diário 4º PA'!$B$4:$B$2000&lt;=EOMONTH(G$4,0))*('Diário 4º PA'!$F$4:$F$2000)*(IF(Resumo!$Q$5="",1,'Diário 4º PA'!$O$4:$O$2000=Resumo!$Q$5)))</f>
        <v>0</v>
      </c>
      <c r="H103" s="199">
        <f t="array" ref="H103">SUMPRODUCT(('Diário 1º PA'!$E$4:$E$2977='Analítico Cx.'!$B103)*('Diário 1º PA'!$B$4:$B$2977&gt;=H$4)*('Diário 1º PA'!$B$4:$B$2977&lt;=EOMONTH(H$4,0))*('Diário 1º PA'!$F$4:$F$2977)*(IF(Resumo!$Q$5="",1,'Diário 1º PA'!$O$4:$O$2977=Resumo!$Q$5)))
+SUMPRODUCT(('Diário 2º PA'!$E$4:$E$2000='Analítico Cx.'!$B103)*('Diário 2º PA'!$B$4:$B$2000&gt;=H$4)*('Diário 2º PA'!$B$4:$B$2000&lt;=EOMONTH(H$4,0))*('Diário 2º PA'!$F$4:$F$2000)*(IF(Resumo!$Q$5="",1,'Diário 2º PA'!$O$4:$O$2000=Resumo!$Q$5)))
+SUMPRODUCT(('Diário 3º PA'!$E$4:$E$2000='Analítico Cx.'!$B103)*('Diário 3º PA'!$B$4:$B$2000&gt;=H$4)*('Diário 3º PA'!$B$4:$B$2000&lt;=EOMONTH(H$4,0))*('Diário 3º PA'!$F$4:$F$2000)*(IF(Resumo!$Q$5="",1,'Diário 3º PA'!$O$4:$O$2000=Resumo!$Q$5)))
+SUMPRODUCT(('Diário 4º PA'!$E$4:$E$2000='Analítico Cx.'!$B103)*('Diário 4º PA'!$B$4:$B$2000&gt;=H$4)*('Diário 4º PA'!$B$4:$B$2000&lt;=EOMONTH(H$4,0))*('Diário 4º PA'!$F$4:$F$2000)*(IF(Resumo!$Q$5="",1,'Diário 4º PA'!$O$4:$O$2000=Resumo!$Q$5)))</f>
        <v>0</v>
      </c>
      <c r="I103" s="199">
        <f t="array" ref="I103">SUMPRODUCT(('Diário 1º PA'!$E$4:$E$2977='Analítico Cx.'!$B103)*('Diário 1º PA'!$B$4:$B$2977&gt;=I$4)*('Diário 1º PA'!$B$4:$B$2977&lt;=EOMONTH(I$4,0))*('Diário 1º PA'!$F$4:$F$2977)*(IF(Resumo!$Q$5="",1,'Diário 1º PA'!$O$4:$O$2977=Resumo!$Q$5)))
+SUMPRODUCT(('Diário 2º PA'!$E$4:$E$2000='Analítico Cx.'!$B103)*('Diário 2º PA'!$B$4:$B$2000&gt;=I$4)*('Diário 2º PA'!$B$4:$B$2000&lt;=EOMONTH(I$4,0))*('Diário 2º PA'!$F$4:$F$2000)*(IF(Resumo!$Q$5="",1,'Diário 2º PA'!$O$4:$O$2000=Resumo!$Q$5)))
+SUMPRODUCT(('Diário 3º PA'!$E$4:$E$2000='Analítico Cx.'!$B103)*('Diário 3º PA'!$B$4:$B$2000&gt;=I$4)*('Diário 3º PA'!$B$4:$B$2000&lt;=EOMONTH(I$4,0))*('Diário 3º PA'!$F$4:$F$2000)*(IF(Resumo!$Q$5="",1,'Diário 3º PA'!$O$4:$O$2000=Resumo!$Q$5)))
+SUMPRODUCT(('Diário 4º PA'!$E$4:$E$2000='Analítico Cx.'!$B103)*('Diário 4º PA'!$B$4:$B$2000&gt;=I$4)*('Diário 4º PA'!$B$4:$B$2000&lt;=EOMONTH(I$4,0))*('Diário 4º PA'!$F$4:$F$2000)*(IF(Resumo!$Q$5="",1,'Diário 4º PA'!$O$4:$O$2000=Resumo!$Q$5)))</f>
        <v>0</v>
      </c>
      <c r="J103" s="199">
        <f t="array" ref="J103">SUMPRODUCT(('Diário 1º PA'!$E$4:$E$2977='Analítico Cx.'!$B103)*('Diário 1º PA'!$B$4:$B$2977&gt;=J$4)*('Diário 1º PA'!$B$4:$B$2977&lt;=EOMONTH(J$4,0))*('Diário 1º PA'!$F$4:$F$2977)*(IF(Resumo!$Q$5="",1,'Diário 1º PA'!$O$4:$O$2977=Resumo!$Q$5)))
+SUMPRODUCT(('Diário 2º PA'!$E$4:$E$2000='Analítico Cx.'!$B103)*('Diário 2º PA'!$B$4:$B$2000&gt;=J$4)*('Diário 2º PA'!$B$4:$B$2000&lt;=EOMONTH(J$4,0))*('Diário 2º PA'!$F$4:$F$2000)*(IF(Resumo!$Q$5="",1,'Diário 2º PA'!$O$4:$O$2000=Resumo!$Q$5)))
+SUMPRODUCT(('Diário 3º PA'!$E$4:$E$2000='Analítico Cx.'!$B103)*('Diário 3º PA'!$B$4:$B$2000&gt;=J$4)*('Diário 3º PA'!$B$4:$B$2000&lt;=EOMONTH(J$4,0))*('Diário 3º PA'!$F$4:$F$2000)*(IF(Resumo!$Q$5="",1,'Diário 3º PA'!$O$4:$O$2000=Resumo!$Q$5)))
+SUMPRODUCT(('Diário 4º PA'!$E$4:$E$2000='Analítico Cx.'!$B103)*('Diário 4º PA'!$B$4:$B$2000&gt;=J$4)*('Diário 4º PA'!$B$4:$B$2000&lt;=EOMONTH(J$4,0))*('Diário 4º PA'!$F$4:$F$2000)*(IF(Resumo!$Q$5="",1,'Diário 4º PA'!$O$4:$O$2000=Resumo!$Q$5)))</f>
        <v>0</v>
      </c>
      <c r="K103" s="199">
        <f t="array" ref="K103">SUMPRODUCT(('Diário 1º PA'!$E$4:$E$2977='Analítico Cx.'!$B103)*('Diário 1º PA'!$B$4:$B$2977&gt;=K$4)*('Diário 1º PA'!$B$4:$B$2977&lt;=EOMONTH(K$4,0))*('Diário 1º PA'!$F$4:$F$2977)*(IF(Resumo!$Q$5="",1,'Diário 1º PA'!$O$4:$O$2977=Resumo!$Q$5)))
+SUMPRODUCT(('Diário 2º PA'!$E$4:$E$2000='Analítico Cx.'!$B103)*('Diário 2º PA'!$B$4:$B$2000&gt;=K$4)*('Diário 2º PA'!$B$4:$B$2000&lt;=EOMONTH(K$4,0))*('Diário 2º PA'!$F$4:$F$2000)*(IF(Resumo!$Q$5="",1,'Diário 2º PA'!$O$4:$O$2000=Resumo!$Q$5)))
+SUMPRODUCT(('Diário 3º PA'!$E$4:$E$2000='Analítico Cx.'!$B103)*('Diário 3º PA'!$B$4:$B$2000&gt;=K$4)*('Diário 3º PA'!$B$4:$B$2000&lt;=EOMONTH(K$4,0))*('Diário 3º PA'!$F$4:$F$2000)*(IF(Resumo!$Q$5="",1,'Diário 3º PA'!$O$4:$O$2000=Resumo!$Q$5)))
+SUMPRODUCT(('Diário 4º PA'!$E$4:$E$2000='Analítico Cx.'!$B103)*('Diário 4º PA'!$B$4:$B$2000&gt;=K$4)*('Diário 4º PA'!$B$4:$B$2000&lt;=EOMONTH(K$4,0))*('Diário 4º PA'!$F$4:$F$2000)*(IF(Resumo!$Q$5="",1,'Diário 4º PA'!$O$4:$O$2000=Resumo!$Q$5)))</f>
        <v>0</v>
      </c>
      <c r="L103" s="199">
        <f t="array" ref="L103">SUMPRODUCT(('Diário 1º PA'!$E$4:$E$2977='Analítico Cx.'!$B103)*('Diário 1º PA'!$B$4:$B$2977&gt;=L$4)*('Diário 1º PA'!$B$4:$B$2977&lt;=EOMONTH(L$4,0))*('Diário 1º PA'!$F$4:$F$2977)*(IF(Resumo!$Q$5="",1,'Diário 1º PA'!$O$4:$O$2977=Resumo!$Q$5)))
+SUMPRODUCT(('Diário 2º PA'!$E$4:$E$2000='Analítico Cx.'!$B103)*('Diário 2º PA'!$B$4:$B$2000&gt;=L$4)*('Diário 2º PA'!$B$4:$B$2000&lt;=EOMONTH(L$4,0))*('Diário 2º PA'!$F$4:$F$2000)*(IF(Resumo!$Q$5="",1,'Diário 2º PA'!$O$4:$O$2000=Resumo!$Q$5)))
+SUMPRODUCT(('Diário 3º PA'!$E$4:$E$2000='Analítico Cx.'!$B103)*('Diário 3º PA'!$B$4:$B$2000&gt;=L$4)*('Diário 3º PA'!$B$4:$B$2000&lt;=EOMONTH(L$4,0))*('Diário 3º PA'!$F$4:$F$2000)*(IF(Resumo!$Q$5="",1,'Diário 3º PA'!$O$4:$O$2000=Resumo!$Q$5)))
+SUMPRODUCT(('Diário 4º PA'!$E$4:$E$2000='Analítico Cx.'!$B103)*('Diário 4º PA'!$B$4:$B$2000&gt;=L$4)*('Diário 4º PA'!$B$4:$B$2000&lt;=EOMONTH(L$4,0))*('Diário 4º PA'!$F$4:$F$2000)*(IF(Resumo!$Q$5="",1,'Diário 4º PA'!$O$4:$O$2000=Resumo!$Q$5)))</f>
        <v>0</v>
      </c>
      <c r="M103" s="199">
        <f t="array" ref="M103">SUMPRODUCT(('Diário 1º PA'!$E$4:$E$2977='Analítico Cx.'!$B103)*('Diário 1º PA'!$B$4:$B$2977&gt;=M$4)*('Diário 1º PA'!$B$4:$B$2977&lt;=EOMONTH(M$4,0))*('Diário 1º PA'!$F$4:$F$2977)*(IF(Resumo!$Q$5="",1,'Diário 1º PA'!$O$4:$O$2977=Resumo!$Q$5)))
+SUMPRODUCT(('Diário 2º PA'!$E$4:$E$2000='Analítico Cx.'!$B103)*('Diário 2º PA'!$B$4:$B$2000&gt;=M$4)*('Diário 2º PA'!$B$4:$B$2000&lt;=EOMONTH(M$4,0))*('Diário 2º PA'!$F$4:$F$2000)*(IF(Resumo!$Q$5="",1,'Diário 2º PA'!$O$4:$O$2000=Resumo!$Q$5)))
+SUMPRODUCT(('Diário 3º PA'!$E$4:$E$2000='Analítico Cx.'!$B103)*('Diário 3º PA'!$B$4:$B$2000&gt;=M$4)*('Diário 3º PA'!$B$4:$B$2000&lt;=EOMONTH(M$4,0))*('Diário 3º PA'!$F$4:$F$2000)*(IF(Resumo!$Q$5="",1,'Diário 3º PA'!$O$4:$O$2000=Resumo!$Q$5)))
+SUMPRODUCT(('Diário 4º PA'!$E$4:$E$2000='Analítico Cx.'!$B103)*('Diário 4º PA'!$B$4:$B$2000&gt;=M$4)*('Diário 4º PA'!$B$4:$B$2000&lt;=EOMONTH(M$4,0))*('Diário 4º PA'!$F$4:$F$2000)*(IF(Resumo!$Q$5="",1,'Diário 4º PA'!$O$4:$O$2000=Resumo!$Q$5)))</f>
        <v>0</v>
      </c>
      <c r="N103" s="199">
        <f t="array" ref="N103">SUMPRODUCT(('Diário 1º PA'!$E$4:$E$2977='Analítico Cx.'!$B103)*('Diário 1º PA'!$B$4:$B$2977&gt;=N$4)*('Diário 1º PA'!$B$4:$B$2977&lt;=EOMONTH(N$4,0))*('Diário 1º PA'!$F$4:$F$2977)*(IF(Resumo!$Q$5="",1,'Diário 1º PA'!$O$4:$O$2977=Resumo!$Q$5)))
+SUMPRODUCT(('Diário 2º PA'!$E$4:$E$2000='Analítico Cx.'!$B103)*('Diário 2º PA'!$B$4:$B$2000&gt;=N$4)*('Diário 2º PA'!$B$4:$B$2000&lt;=EOMONTH(N$4,0))*('Diário 2º PA'!$F$4:$F$2000)*(IF(Resumo!$Q$5="",1,'Diário 2º PA'!$O$4:$O$2000=Resumo!$Q$5)))
+SUMPRODUCT(('Diário 3º PA'!$E$4:$E$2000='Analítico Cx.'!$B103)*('Diário 3º PA'!$B$4:$B$2000&gt;=N$4)*('Diário 3º PA'!$B$4:$B$2000&lt;=EOMONTH(N$4,0))*('Diário 3º PA'!$F$4:$F$2000)*(IF(Resumo!$Q$5="",1,'Diário 3º PA'!$O$4:$O$2000=Resumo!$Q$5)))
+SUMPRODUCT(('Diário 4º PA'!$E$4:$E$2000='Analítico Cx.'!$B103)*('Diário 4º PA'!$B$4:$B$2000&gt;=N$4)*('Diário 4º PA'!$B$4:$B$2000&lt;=EOMONTH(N$4,0))*('Diário 4º PA'!$F$4:$F$2000)*(IF(Resumo!$Q$5="",1,'Diário 4º PA'!$O$4:$O$2000=Resumo!$Q$5)))</f>
        <v>0</v>
      </c>
      <c r="O103" s="200">
        <f t="shared" si="13"/>
        <v>446.7</v>
      </c>
      <c r="P103" s="201">
        <f t="shared" si="14"/>
        <v>9.4522235035400865E-5</v>
      </c>
      <c r="Q103" s="174"/>
      <c r="R103" s="174"/>
      <c r="S103" s="174"/>
      <c r="T103" s="174"/>
      <c r="U103" s="174"/>
      <c r="V103" s="174"/>
      <c r="W103" s="174"/>
      <c r="X103" s="174"/>
      <c r="Y103" s="174"/>
      <c r="Z103" s="174"/>
    </row>
    <row r="104" spans="1:26" ht="23.25" customHeight="1" x14ac:dyDescent="0.2">
      <c r="A104" s="220" t="s">
        <v>307</v>
      </c>
      <c r="B104" s="221" t="s">
        <v>308</v>
      </c>
      <c r="C104" s="199">
        <f t="array" ref="C104">SUMPRODUCT(('Diário 1º PA'!$E$4:$E$2977='Analítico Cx.'!$B104)*('Diário 1º PA'!$B$4:$B$2977&gt;=C$4)*('Diário 1º PA'!$B$4:$B$2977&lt;=EOMONTH(C$4,0))*('Diário 1º PA'!$F$4:$F$2977)*(IF(Resumo!$Q$5="",1,'Diário 1º PA'!$O$4:$O$2977=Resumo!$Q$5)))
+SUMPRODUCT(('Diário 2º PA'!$E$4:$E$2000='Analítico Cx.'!$B104)*('Diário 2º PA'!$B$4:$B$2000&gt;=C$4)*('Diário 2º PA'!$B$4:$B$2000&lt;=EOMONTH(C$4,0))*('Diário 2º PA'!$F$4:$F$2000)*(IF(Resumo!$Q$5="",1,'Diário 2º PA'!$O$4:$O$2000=Resumo!$Q$5)))
+SUMPRODUCT(('Diário 3º PA'!$E$4:$E$2000='Analítico Cx.'!$B104)*('Diário 3º PA'!$B$4:$B$2000&gt;=C$4)*('Diário 3º PA'!$B$4:$B$2000&lt;=EOMONTH(C$4,0))*('Diário 3º PA'!$F$4:$F$2000)*(IF(Resumo!$Q$5="",1,'Diário 3º PA'!$O$4:$O$2000=Resumo!$Q$5)))
+SUMPRODUCT(('Diário 4º PA'!$E$4:$E$2000='Analítico Cx.'!$B104)*('Diário 4º PA'!$B$4:$B$2000&gt;=C$4)*('Diário 4º PA'!$B$4:$B$2000&lt;=EOMONTH(C$4,0))*('Diário 4º PA'!$F$4:$F$2000)*(IF(Resumo!$Q$5="",1,'Diário 4º PA'!$O$4:$O$2000=Resumo!$Q$5)))</f>
        <v>0</v>
      </c>
      <c r="D104" s="199">
        <f t="array" ref="D104">SUMPRODUCT(('Diário 1º PA'!$E$4:$E$2977='Analítico Cx.'!$B104)*('Diário 1º PA'!$B$4:$B$2977&gt;=D$4)*('Diário 1º PA'!$B$4:$B$2977&lt;=EOMONTH(D$4,0))*('Diário 1º PA'!$F$4:$F$2977)*(IF(Resumo!$Q$5="",1,'Diário 1º PA'!$O$4:$O$2977=Resumo!$Q$5)))
+SUMPRODUCT(('Diário 2º PA'!$E$4:$E$2000='Analítico Cx.'!$B104)*('Diário 2º PA'!$B$4:$B$2000&gt;=D$4)*('Diário 2º PA'!$B$4:$B$2000&lt;=EOMONTH(D$4,0))*('Diário 2º PA'!$F$4:$F$2000)*(IF(Resumo!$Q$5="",1,'Diário 2º PA'!$O$4:$O$2000=Resumo!$Q$5)))
+SUMPRODUCT(('Diário 3º PA'!$E$4:$E$2000='Analítico Cx.'!$B104)*('Diário 3º PA'!$B$4:$B$2000&gt;=D$4)*('Diário 3º PA'!$B$4:$B$2000&lt;=EOMONTH(D$4,0))*('Diário 3º PA'!$F$4:$F$2000)*(IF(Resumo!$Q$5="",1,'Diário 3º PA'!$O$4:$O$2000=Resumo!$Q$5)))
+SUMPRODUCT(('Diário 4º PA'!$E$4:$E$2000='Analítico Cx.'!$B104)*('Diário 4º PA'!$B$4:$B$2000&gt;=D$4)*('Diário 4º PA'!$B$4:$B$2000&lt;=EOMONTH(D$4,0))*('Diário 4º PA'!$F$4:$F$2000)*(IF(Resumo!$Q$5="",1,'Diário 4º PA'!$O$4:$O$2000=Resumo!$Q$5)))</f>
        <v>0</v>
      </c>
      <c r="E104" s="199">
        <f t="array" ref="E104">SUMPRODUCT(('Diário 1º PA'!$E$4:$E$2977='Analítico Cx.'!$B104)*('Diário 1º PA'!$B$4:$B$2977&gt;=E$4)*('Diário 1º PA'!$B$4:$B$2977&lt;=EOMONTH(E$4,0))*('Diário 1º PA'!$F$4:$F$2977)*(IF(Resumo!$Q$5="",1,'Diário 1º PA'!$O$4:$O$2977=Resumo!$Q$5)))
+SUMPRODUCT(('Diário 2º PA'!$E$4:$E$2000='Analítico Cx.'!$B104)*('Diário 2º PA'!$B$4:$B$2000&gt;=E$4)*('Diário 2º PA'!$B$4:$B$2000&lt;=EOMONTH(E$4,0))*('Diário 2º PA'!$F$4:$F$2000)*(IF(Resumo!$Q$5="",1,'Diário 2º PA'!$O$4:$O$2000=Resumo!$Q$5)))
+SUMPRODUCT(('Diário 3º PA'!$E$4:$E$2000='Analítico Cx.'!$B104)*('Diário 3º PA'!$B$4:$B$2000&gt;=E$4)*('Diário 3º PA'!$B$4:$B$2000&lt;=EOMONTH(E$4,0))*('Diário 3º PA'!$F$4:$F$2000)*(IF(Resumo!$Q$5="",1,'Diário 3º PA'!$O$4:$O$2000=Resumo!$Q$5)))
+SUMPRODUCT(('Diário 4º PA'!$E$4:$E$2000='Analítico Cx.'!$B104)*('Diário 4º PA'!$B$4:$B$2000&gt;=E$4)*('Diário 4º PA'!$B$4:$B$2000&lt;=EOMONTH(E$4,0))*('Diário 4º PA'!$F$4:$F$2000)*(IF(Resumo!$Q$5="",1,'Diário 4º PA'!$O$4:$O$2000=Resumo!$Q$5)))</f>
        <v>0</v>
      </c>
      <c r="F104" s="199">
        <f t="array" ref="F104">SUMPRODUCT(('Diário 1º PA'!$E$4:$E$2977='Analítico Cx.'!$B104)*('Diário 1º PA'!$B$4:$B$2977&gt;=F$4)*('Diário 1º PA'!$B$4:$B$2977&lt;=EOMONTH(F$4,0))*('Diário 1º PA'!$F$4:$F$2977)*(IF(Resumo!$Q$5="",1,'Diário 1º PA'!$O$4:$O$2977=Resumo!$Q$5)))
+SUMPRODUCT(('Diário 2º PA'!$E$4:$E$2000='Analítico Cx.'!$B104)*('Diário 2º PA'!$B$4:$B$2000&gt;=F$4)*('Diário 2º PA'!$B$4:$B$2000&lt;=EOMONTH(F$4,0))*('Diário 2º PA'!$F$4:$F$2000)*(IF(Resumo!$Q$5="",1,'Diário 2º PA'!$O$4:$O$2000=Resumo!$Q$5)))
+SUMPRODUCT(('Diário 3º PA'!$E$4:$E$2000='Analítico Cx.'!$B104)*('Diário 3º PA'!$B$4:$B$2000&gt;=F$4)*('Diário 3º PA'!$B$4:$B$2000&lt;=EOMONTH(F$4,0))*('Diário 3º PA'!$F$4:$F$2000)*(IF(Resumo!$Q$5="",1,'Diário 3º PA'!$O$4:$O$2000=Resumo!$Q$5)))
+SUMPRODUCT(('Diário 4º PA'!$E$4:$E$2000='Analítico Cx.'!$B104)*('Diário 4º PA'!$B$4:$B$2000&gt;=F$4)*('Diário 4º PA'!$B$4:$B$2000&lt;=EOMONTH(F$4,0))*('Diário 4º PA'!$F$4:$F$2000)*(IF(Resumo!$Q$5="",1,'Diário 4º PA'!$O$4:$O$2000=Resumo!$Q$5)))</f>
        <v>0</v>
      </c>
      <c r="G104" s="199">
        <f t="array" ref="G104">SUMPRODUCT(('Diário 1º PA'!$E$4:$E$2977='Analítico Cx.'!$B104)*('Diário 1º PA'!$B$4:$B$2977&gt;=G$4)*('Diário 1º PA'!$B$4:$B$2977&lt;=EOMONTH(G$4,0))*('Diário 1º PA'!$F$4:$F$2977)*(IF(Resumo!$Q$5="",1,'Diário 1º PA'!$O$4:$O$2977=Resumo!$Q$5)))
+SUMPRODUCT(('Diário 2º PA'!$E$4:$E$2000='Analítico Cx.'!$B104)*('Diário 2º PA'!$B$4:$B$2000&gt;=G$4)*('Diário 2º PA'!$B$4:$B$2000&lt;=EOMONTH(G$4,0))*('Diário 2º PA'!$F$4:$F$2000)*(IF(Resumo!$Q$5="",1,'Diário 2º PA'!$O$4:$O$2000=Resumo!$Q$5)))
+SUMPRODUCT(('Diário 3º PA'!$E$4:$E$2000='Analítico Cx.'!$B104)*('Diário 3º PA'!$B$4:$B$2000&gt;=G$4)*('Diário 3º PA'!$B$4:$B$2000&lt;=EOMONTH(G$4,0))*('Diário 3º PA'!$F$4:$F$2000)*(IF(Resumo!$Q$5="",1,'Diário 3º PA'!$O$4:$O$2000=Resumo!$Q$5)))
+SUMPRODUCT(('Diário 4º PA'!$E$4:$E$2000='Analítico Cx.'!$B104)*('Diário 4º PA'!$B$4:$B$2000&gt;=G$4)*('Diário 4º PA'!$B$4:$B$2000&lt;=EOMONTH(G$4,0))*('Diário 4º PA'!$F$4:$F$2000)*(IF(Resumo!$Q$5="",1,'Diário 4º PA'!$O$4:$O$2000=Resumo!$Q$5)))</f>
        <v>0</v>
      </c>
      <c r="H104" s="199">
        <f t="array" ref="H104">SUMPRODUCT(('Diário 1º PA'!$E$4:$E$2977='Analítico Cx.'!$B104)*('Diário 1º PA'!$B$4:$B$2977&gt;=H$4)*('Diário 1º PA'!$B$4:$B$2977&lt;=EOMONTH(H$4,0))*('Diário 1º PA'!$F$4:$F$2977)*(IF(Resumo!$Q$5="",1,'Diário 1º PA'!$O$4:$O$2977=Resumo!$Q$5)))
+SUMPRODUCT(('Diário 2º PA'!$E$4:$E$2000='Analítico Cx.'!$B104)*('Diário 2º PA'!$B$4:$B$2000&gt;=H$4)*('Diário 2º PA'!$B$4:$B$2000&lt;=EOMONTH(H$4,0))*('Diário 2º PA'!$F$4:$F$2000)*(IF(Resumo!$Q$5="",1,'Diário 2º PA'!$O$4:$O$2000=Resumo!$Q$5)))
+SUMPRODUCT(('Diário 3º PA'!$E$4:$E$2000='Analítico Cx.'!$B104)*('Diário 3º PA'!$B$4:$B$2000&gt;=H$4)*('Diário 3º PA'!$B$4:$B$2000&lt;=EOMONTH(H$4,0))*('Diário 3º PA'!$F$4:$F$2000)*(IF(Resumo!$Q$5="",1,'Diário 3º PA'!$O$4:$O$2000=Resumo!$Q$5)))
+SUMPRODUCT(('Diário 4º PA'!$E$4:$E$2000='Analítico Cx.'!$B104)*('Diário 4º PA'!$B$4:$B$2000&gt;=H$4)*('Diário 4º PA'!$B$4:$B$2000&lt;=EOMONTH(H$4,0))*('Diário 4º PA'!$F$4:$F$2000)*(IF(Resumo!$Q$5="",1,'Diário 4º PA'!$O$4:$O$2000=Resumo!$Q$5)))</f>
        <v>0</v>
      </c>
      <c r="I104" s="199">
        <f t="array" ref="I104">SUMPRODUCT(('Diário 1º PA'!$E$4:$E$2977='Analítico Cx.'!$B104)*('Diário 1º PA'!$B$4:$B$2977&gt;=I$4)*('Diário 1º PA'!$B$4:$B$2977&lt;=EOMONTH(I$4,0))*('Diário 1º PA'!$F$4:$F$2977)*(IF(Resumo!$Q$5="",1,'Diário 1º PA'!$O$4:$O$2977=Resumo!$Q$5)))
+SUMPRODUCT(('Diário 2º PA'!$E$4:$E$2000='Analítico Cx.'!$B104)*('Diário 2º PA'!$B$4:$B$2000&gt;=I$4)*('Diário 2º PA'!$B$4:$B$2000&lt;=EOMONTH(I$4,0))*('Diário 2º PA'!$F$4:$F$2000)*(IF(Resumo!$Q$5="",1,'Diário 2º PA'!$O$4:$O$2000=Resumo!$Q$5)))
+SUMPRODUCT(('Diário 3º PA'!$E$4:$E$2000='Analítico Cx.'!$B104)*('Diário 3º PA'!$B$4:$B$2000&gt;=I$4)*('Diário 3º PA'!$B$4:$B$2000&lt;=EOMONTH(I$4,0))*('Diário 3º PA'!$F$4:$F$2000)*(IF(Resumo!$Q$5="",1,'Diário 3º PA'!$O$4:$O$2000=Resumo!$Q$5)))
+SUMPRODUCT(('Diário 4º PA'!$E$4:$E$2000='Analítico Cx.'!$B104)*('Diário 4º PA'!$B$4:$B$2000&gt;=I$4)*('Diário 4º PA'!$B$4:$B$2000&lt;=EOMONTH(I$4,0))*('Diário 4º PA'!$F$4:$F$2000)*(IF(Resumo!$Q$5="",1,'Diário 4º PA'!$O$4:$O$2000=Resumo!$Q$5)))</f>
        <v>0</v>
      </c>
      <c r="J104" s="199">
        <f t="array" ref="J104">SUMPRODUCT(('Diário 1º PA'!$E$4:$E$2977='Analítico Cx.'!$B104)*('Diário 1º PA'!$B$4:$B$2977&gt;=J$4)*('Diário 1º PA'!$B$4:$B$2977&lt;=EOMONTH(J$4,0))*('Diário 1º PA'!$F$4:$F$2977)*(IF(Resumo!$Q$5="",1,'Diário 1º PA'!$O$4:$O$2977=Resumo!$Q$5)))
+SUMPRODUCT(('Diário 2º PA'!$E$4:$E$2000='Analítico Cx.'!$B104)*('Diário 2º PA'!$B$4:$B$2000&gt;=J$4)*('Diário 2º PA'!$B$4:$B$2000&lt;=EOMONTH(J$4,0))*('Diário 2º PA'!$F$4:$F$2000)*(IF(Resumo!$Q$5="",1,'Diário 2º PA'!$O$4:$O$2000=Resumo!$Q$5)))
+SUMPRODUCT(('Diário 3º PA'!$E$4:$E$2000='Analítico Cx.'!$B104)*('Diário 3º PA'!$B$4:$B$2000&gt;=J$4)*('Diário 3º PA'!$B$4:$B$2000&lt;=EOMONTH(J$4,0))*('Diário 3º PA'!$F$4:$F$2000)*(IF(Resumo!$Q$5="",1,'Diário 3º PA'!$O$4:$O$2000=Resumo!$Q$5)))
+SUMPRODUCT(('Diário 4º PA'!$E$4:$E$2000='Analítico Cx.'!$B104)*('Diário 4º PA'!$B$4:$B$2000&gt;=J$4)*('Diário 4º PA'!$B$4:$B$2000&lt;=EOMONTH(J$4,0))*('Diário 4º PA'!$F$4:$F$2000)*(IF(Resumo!$Q$5="",1,'Diário 4º PA'!$O$4:$O$2000=Resumo!$Q$5)))</f>
        <v>0</v>
      </c>
      <c r="K104" s="199">
        <f t="array" ref="K104">SUMPRODUCT(('Diário 1º PA'!$E$4:$E$2977='Analítico Cx.'!$B104)*('Diário 1º PA'!$B$4:$B$2977&gt;=K$4)*('Diário 1º PA'!$B$4:$B$2977&lt;=EOMONTH(K$4,0))*('Diário 1º PA'!$F$4:$F$2977)*(IF(Resumo!$Q$5="",1,'Diário 1º PA'!$O$4:$O$2977=Resumo!$Q$5)))
+SUMPRODUCT(('Diário 2º PA'!$E$4:$E$2000='Analítico Cx.'!$B104)*('Diário 2º PA'!$B$4:$B$2000&gt;=K$4)*('Diário 2º PA'!$B$4:$B$2000&lt;=EOMONTH(K$4,0))*('Diário 2º PA'!$F$4:$F$2000)*(IF(Resumo!$Q$5="",1,'Diário 2º PA'!$O$4:$O$2000=Resumo!$Q$5)))
+SUMPRODUCT(('Diário 3º PA'!$E$4:$E$2000='Analítico Cx.'!$B104)*('Diário 3º PA'!$B$4:$B$2000&gt;=K$4)*('Diário 3º PA'!$B$4:$B$2000&lt;=EOMONTH(K$4,0))*('Diário 3º PA'!$F$4:$F$2000)*(IF(Resumo!$Q$5="",1,'Diário 3º PA'!$O$4:$O$2000=Resumo!$Q$5)))
+SUMPRODUCT(('Diário 4º PA'!$E$4:$E$2000='Analítico Cx.'!$B104)*('Diário 4º PA'!$B$4:$B$2000&gt;=K$4)*('Diário 4º PA'!$B$4:$B$2000&lt;=EOMONTH(K$4,0))*('Diário 4º PA'!$F$4:$F$2000)*(IF(Resumo!$Q$5="",1,'Diário 4º PA'!$O$4:$O$2000=Resumo!$Q$5)))</f>
        <v>0</v>
      </c>
      <c r="L104" s="199">
        <f t="array" ref="L104">SUMPRODUCT(('Diário 1º PA'!$E$4:$E$2977='Analítico Cx.'!$B104)*('Diário 1º PA'!$B$4:$B$2977&gt;=L$4)*('Diário 1º PA'!$B$4:$B$2977&lt;=EOMONTH(L$4,0))*('Diário 1º PA'!$F$4:$F$2977)*(IF(Resumo!$Q$5="",1,'Diário 1º PA'!$O$4:$O$2977=Resumo!$Q$5)))
+SUMPRODUCT(('Diário 2º PA'!$E$4:$E$2000='Analítico Cx.'!$B104)*('Diário 2º PA'!$B$4:$B$2000&gt;=L$4)*('Diário 2º PA'!$B$4:$B$2000&lt;=EOMONTH(L$4,0))*('Diário 2º PA'!$F$4:$F$2000)*(IF(Resumo!$Q$5="",1,'Diário 2º PA'!$O$4:$O$2000=Resumo!$Q$5)))
+SUMPRODUCT(('Diário 3º PA'!$E$4:$E$2000='Analítico Cx.'!$B104)*('Diário 3º PA'!$B$4:$B$2000&gt;=L$4)*('Diário 3º PA'!$B$4:$B$2000&lt;=EOMONTH(L$4,0))*('Diário 3º PA'!$F$4:$F$2000)*(IF(Resumo!$Q$5="",1,'Diário 3º PA'!$O$4:$O$2000=Resumo!$Q$5)))
+SUMPRODUCT(('Diário 4º PA'!$E$4:$E$2000='Analítico Cx.'!$B104)*('Diário 4º PA'!$B$4:$B$2000&gt;=L$4)*('Diário 4º PA'!$B$4:$B$2000&lt;=EOMONTH(L$4,0))*('Diário 4º PA'!$F$4:$F$2000)*(IF(Resumo!$Q$5="",1,'Diário 4º PA'!$O$4:$O$2000=Resumo!$Q$5)))</f>
        <v>0</v>
      </c>
      <c r="M104" s="199">
        <f t="array" ref="M104">SUMPRODUCT(('Diário 1º PA'!$E$4:$E$2977='Analítico Cx.'!$B104)*('Diário 1º PA'!$B$4:$B$2977&gt;=M$4)*('Diário 1º PA'!$B$4:$B$2977&lt;=EOMONTH(M$4,0))*('Diário 1º PA'!$F$4:$F$2977)*(IF(Resumo!$Q$5="",1,'Diário 1º PA'!$O$4:$O$2977=Resumo!$Q$5)))
+SUMPRODUCT(('Diário 2º PA'!$E$4:$E$2000='Analítico Cx.'!$B104)*('Diário 2º PA'!$B$4:$B$2000&gt;=M$4)*('Diário 2º PA'!$B$4:$B$2000&lt;=EOMONTH(M$4,0))*('Diário 2º PA'!$F$4:$F$2000)*(IF(Resumo!$Q$5="",1,'Diário 2º PA'!$O$4:$O$2000=Resumo!$Q$5)))
+SUMPRODUCT(('Diário 3º PA'!$E$4:$E$2000='Analítico Cx.'!$B104)*('Diário 3º PA'!$B$4:$B$2000&gt;=M$4)*('Diário 3º PA'!$B$4:$B$2000&lt;=EOMONTH(M$4,0))*('Diário 3º PA'!$F$4:$F$2000)*(IF(Resumo!$Q$5="",1,'Diário 3º PA'!$O$4:$O$2000=Resumo!$Q$5)))
+SUMPRODUCT(('Diário 4º PA'!$E$4:$E$2000='Analítico Cx.'!$B104)*('Diário 4º PA'!$B$4:$B$2000&gt;=M$4)*('Diário 4º PA'!$B$4:$B$2000&lt;=EOMONTH(M$4,0))*('Diário 4º PA'!$F$4:$F$2000)*(IF(Resumo!$Q$5="",1,'Diário 4º PA'!$O$4:$O$2000=Resumo!$Q$5)))</f>
        <v>0</v>
      </c>
      <c r="N104" s="199">
        <f t="array" ref="N104">SUMPRODUCT(('Diário 1º PA'!$E$4:$E$2977='Analítico Cx.'!$B104)*('Diário 1º PA'!$B$4:$B$2977&gt;=N$4)*('Diário 1º PA'!$B$4:$B$2977&lt;=EOMONTH(N$4,0))*('Diário 1º PA'!$F$4:$F$2977)*(IF(Resumo!$Q$5="",1,'Diário 1º PA'!$O$4:$O$2977=Resumo!$Q$5)))
+SUMPRODUCT(('Diário 2º PA'!$E$4:$E$2000='Analítico Cx.'!$B104)*('Diário 2º PA'!$B$4:$B$2000&gt;=N$4)*('Diário 2º PA'!$B$4:$B$2000&lt;=EOMONTH(N$4,0))*('Diário 2º PA'!$F$4:$F$2000)*(IF(Resumo!$Q$5="",1,'Diário 2º PA'!$O$4:$O$2000=Resumo!$Q$5)))
+SUMPRODUCT(('Diário 3º PA'!$E$4:$E$2000='Analítico Cx.'!$B104)*('Diário 3º PA'!$B$4:$B$2000&gt;=N$4)*('Diário 3º PA'!$B$4:$B$2000&lt;=EOMONTH(N$4,0))*('Diário 3º PA'!$F$4:$F$2000)*(IF(Resumo!$Q$5="",1,'Diário 3º PA'!$O$4:$O$2000=Resumo!$Q$5)))
+SUMPRODUCT(('Diário 4º PA'!$E$4:$E$2000='Analítico Cx.'!$B104)*('Diário 4º PA'!$B$4:$B$2000&gt;=N$4)*('Diário 4º PA'!$B$4:$B$2000&lt;=EOMONTH(N$4,0))*('Diário 4º PA'!$F$4:$F$2000)*(IF(Resumo!$Q$5="",1,'Diário 4º PA'!$O$4:$O$2000=Resumo!$Q$5)))</f>
        <v>0</v>
      </c>
      <c r="O104" s="200">
        <f t="shared" si="13"/>
        <v>0</v>
      </c>
      <c r="P104" s="201">
        <f t="shared" si="14"/>
        <v>0</v>
      </c>
      <c r="Q104" s="174"/>
      <c r="R104" s="174"/>
      <c r="S104" s="174"/>
      <c r="T104" s="174"/>
      <c r="U104" s="174"/>
      <c r="V104" s="174"/>
      <c r="W104" s="174"/>
      <c r="X104" s="174"/>
      <c r="Y104" s="174"/>
      <c r="Z104" s="174"/>
    </row>
    <row r="105" spans="1:26" ht="23.25" customHeight="1" x14ac:dyDescent="0.2">
      <c r="A105" s="220" t="s">
        <v>309</v>
      </c>
      <c r="B105" s="84" t="s">
        <v>310</v>
      </c>
      <c r="C105" s="199">
        <f t="array" ref="C105">SUMPRODUCT(('Diário 1º PA'!$E$4:$E$2977='Analítico Cx.'!$B105)*('Diário 1º PA'!$B$4:$B$2977&gt;=C$4)*('Diário 1º PA'!$B$4:$B$2977&lt;=EOMONTH(C$4,0))*('Diário 1º PA'!$F$4:$F$2977)*(IF(Resumo!$Q$5="",1,'Diário 1º PA'!$O$4:$O$2977=Resumo!$Q$5)))
+SUMPRODUCT(('Diário 2º PA'!$E$4:$E$2000='Analítico Cx.'!$B105)*('Diário 2º PA'!$B$4:$B$2000&gt;=C$4)*('Diário 2º PA'!$B$4:$B$2000&lt;=EOMONTH(C$4,0))*('Diário 2º PA'!$F$4:$F$2000)*(IF(Resumo!$Q$5="",1,'Diário 2º PA'!$O$4:$O$2000=Resumo!$Q$5)))
+SUMPRODUCT(('Diário 3º PA'!$E$4:$E$2000='Analítico Cx.'!$B105)*('Diário 3º PA'!$B$4:$B$2000&gt;=C$4)*('Diário 3º PA'!$B$4:$B$2000&lt;=EOMONTH(C$4,0))*('Diário 3º PA'!$F$4:$F$2000)*(IF(Resumo!$Q$5="",1,'Diário 3º PA'!$O$4:$O$2000=Resumo!$Q$5)))
+SUMPRODUCT(('Diário 4º PA'!$E$4:$E$2000='Analítico Cx.'!$B105)*('Diário 4º PA'!$B$4:$B$2000&gt;=C$4)*('Diário 4º PA'!$B$4:$B$2000&lt;=EOMONTH(C$4,0))*('Diário 4º PA'!$F$4:$F$2000)*(IF(Resumo!$Q$5="",1,'Diário 4º PA'!$O$4:$O$2000=Resumo!$Q$5)))</f>
        <v>0</v>
      </c>
      <c r="D105" s="199">
        <f t="array" ref="D105">SUMPRODUCT(('Diário 1º PA'!$E$4:$E$2977='Analítico Cx.'!$B105)*('Diário 1º PA'!$B$4:$B$2977&gt;=D$4)*('Diário 1º PA'!$B$4:$B$2977&lt;=EOMONTH(D$4,0))*('Diário 1º PA'!$F$4:$F$2977)*(IF(Resumo!$Q$5="",1,'Diário 1º PA'!$O$4:$O$2977=Resumo!$Q$5)))
+SUMPRODUCT(('Diário 2º PA'!$E$4:$E$2000='Analítico Cx.'!$B105)*('Diário 2º PA'!$B$4:$B$2000&gt;=D$4)*('Diário 2º PA'!$B$4:$B$2000&lt;=EOMONTH(D$4,0))*('Diário 2º PA'!$F$4:$F$2000)*(IF(Resumo!$Q$5="",1,'Diário 2º PA'!$O$4:$O$2000=Resumo!$Q$5)))
+SUMPRODUCT(('Diário 3º PA'!$E$4:$E$2000='Analítico Cx.'!$B105)*('Diário 3º PA'!$B$4:$B$2000&gt;=D$4)*('Diário 3º PA'!$B$4:$B$2000&lt;=EOMONTH(D$4,0))*('Diário 3º PA'!$F$4:$F$2000)*(IF(Resumo!$Q$5="",1,'Diário 3º PA'!$O$4:$O$2000=Resumo!$Q$5)))
+SUMPRODUCT(('Diário 4º PA'!$E$4:$E$2000='Analítico Cx.'!$B105)*('Diário 4º PA'!$B$4:$B$2000&gt;=D$4)*('Diário 4º PA'!$B$4:$B$2000&lt;=EOMONTH(D$4,0))*('Diário 4º PA'!$F$4:$F$2000)*(IF(Resumo!$Q$5="",1,'Diário 4º PA'!$O$4:$O$2000=Resumo!$Q$5)))</f>
        <v>0</v>
      </c>
      <c r="E105" s="199">
        <f t="array" ref="E105">SUMPRODUCT(('Diário 1º PA'!$E$4:$E$2977='Analítico Cx.'!$B105)*('Diário 1º PA'!$B$4:$B$2977&gt;=E$4)*('Diário 1º PA'!$B$4:$B$2977&lt;=EOMONTH(E$4,0))*('Diário 1º PA'!$F$4:$F$2977)*(IF(Resumo!$Q$5="",1,'Diário 1º PA'!$O$4:$O$2977=Resumo!$Q$5)))
+SUMPRODUCT(('Diário 2º PA'!$E$4:$E$2000='Analítico Cx.'!$B105)*('Diário 2º PA'!$B$4:$B$2000&gt;=E$4)*('Diário 2º PA'!$B$4:$B$2000&lt;=EOMONTH(E$4,0))*('Diário 2º PA'!$F$4:$F$2000)*(IF(Resumo!$Q$5="",1,'Diário 2º PA'!$O$4:$O$2000=Resumo!$Q$5)))
+SUMPRODUCT(('Diário 3º PA'!$E$4:$E$2000='Analítico Cx.'!$B105)*('Diário 3º PA'!$B$4:$B$2000&gt;=E$4)*('Diário 3º PA'!$B$4:$B$2000&lt;=EOMONTH(E$4,0))*('Diário 3º PA'!$F$4:$F$2000)*(IF(Resumo!$Q$5="",1,'Diário 3º PA'!$O$4:$O$2000=Resumo!$Q$5)))
+SUMPRODUCT(('Diário 4º PA'!$E$4:$E$2000='Analítico Cx.'!$B105)*('Diário 4º PA'!$B$4:$B$2000&gt;=E$4)*('Diário 4º PA'!$B$4:$B$2000&lt;=EOMONTH(E$4,0))*('Diário 4º PA'!$F$4:$F$2000)*(IF(Resumo!$Q$5="",1,'Diário 4º PA'!$O$4:$O$2000=Resumo!$Q$5)))</f>
        <v>0</v>
      </c>
      <c r="F105" s="199">
        <f t="array" ref="F105">SUMPRODUCT(('Diário 1º PA'!$E$4:$E$2977='Analítico Cx.'!$B105)*('Diário 1º PA'!$B$4:$B$2977&gt;=F$4)*('Diário 1º PA'!$B$4:$B$2977&lt;=EOMONTH(F$4,0))*('Diário 1º PA'!$F$4:$F$2977)*(IF(Resumo!$Q$5="",1,'Diário 1º PA'!$O$4:$O$2977=Resumo!$Q$5)))
+SUMPRODUCT(('Diário 2º PA'!$E$4:$E$2000='Analítico Cx.'!$B105)*('Diário 2º PA'!$B$4:$B$2000&gt;=F$4)*('Diário 2º PA'!$B$4:$B$2000&lt;=EOMONTH(F$4,0))*('Diário 2º PA'!$F$4:$F$2000)*(IF(Resumo!$Q$5="",1,'Diário 2º PA'!$O$4:$O$2000=Resumo!$Q$5)))
+SUMPRODUCT(('Diário 3º PA'!$E$4:$E$2000='Analítico Cx.'!$B105)*('Diário 3º PA'!$B$4:$B$2000&gt;=F$4)*('Diário 3º PA'!$B$4:$B$2000&lt;=EOMONTH(F$4,0))*('Diário 3º PA'!$F$4:$F$2000)*(IF(Resumo!$Q$5="",1,'Diário 3º PA'!$O$4:$O$2000=Resumo!$Q$5)))
+SUMPRODUCT(('Diário 4º PA'!$E$4:$E$2000='Analítico Cx.'!$B105)*('Diário 4º PA'!$B$4:$B$2000&gt;=F$4)*('Diário 4º PA'!$B$4:$B$2000&lt;=EOMONTH(F$4,0))*('Diário 4º PA'!$F$4:$F$2000)*(IF(Resumo!$Q$5="",1,'Diário 4º PA'!$O$4:$O$2000=Resumo!$Q$5)))</f>
        <v>0</v>
      </c>
      <c r="G105" s="199">
        <f t="array" ref="G105">SUMPRODUCT(('Diário 1º PA'!$E$4:$E$2977='Analítico Cx.'!$B105)*('Diário 1º PA'!$B$4:$B$2977&gt;=G$4)*('Diário 1º PA'!$B$4:$B$2977&lt;=EOMONTH(G$4,0))*('Diário 1º PA'!$F$4:$F$2977)*(IF(Resumo!$Q$5="",1,'Diário 1º PA'!$O$4:$O$2977=Resumo!$Q$5)))
+SUMPRODUCT(('Diário 2º PA'!$E$4:$E$2000='Analítico Cx.'!$B105)*('Diário 2º PA'!$B$4:$B$2000&gt;=G$4)*('Diário 2º PA'!$B$4:$B$2000&lt;=EOMONTH(G$4,0))*('Diário 2º PA'!$F$4:$F$2000)*(IF(Resumo!$Q$5="",1,'Diário 2º PA'!$O$4:$O$2000=Resumo!$Q$5)))
+SUMPRODUCT(('Diário 3º PA'!$E$4:$E$2000='Analítico Cx.'!$B105)*('Diário 3º PA'!$B$4:$B$2000&gt;=G$4)*('Diário 3º PA'!$B$4:$B$2000&lt;=EOMONTH(G$4,0))*('Diário 3º PA'!$F$4:$F$2000)*(IF(Resumo!$Q$5="",1,'Diário 3º PA'!$O$4:$O$2000=Resumo!$Q$5)))
+SUMPRODUCT(('Diário 4º PA'!$E$4:$E$2000='Analítico Cx.'!$B105)*('Diário 4º PA'!$B$4:$B$2000&gt;=G$4)*('Diário 4º PA'!$B$4:$B$2000&lt;=EOMONTH(G$4,0))*('Diário 4º PA'!$F$4:$F$2000)*(IF(Resumo!$Q$5="",1,'Diário 4º PA'!$O$4:$O$2000=Resumo!$Q$5)))</f>
        <v>0</v>
      </c>
      <c r="H105" s="199">
        <f t="array" ref="H105">SUMPRODUCT(('Diário 1º PA'!$E$4:$E$2977='Analítico Cx.'!$B105)*('Diário 1º PA'!$B$4:$B$2977&gt;=H$4)*('Diário 1º PA'!$B$4:$B$2977&lt;=EOMONTH(H$4,0))*('Diário 1º PA'!$F$4:$F$2977)*(IF(Resumo!$Q$5="",1,'Diário 1º PA'!$O$4:$O$2977=Resumo!$Q$5)))
+SUMPRODUCT(('Diário 2º PA'!$E$4:$E$2000='Analítico Cx.'!$B105)*('Diário 2º PA'!$B$4:$B$2000&gt;=H$4)*('Diário 2º PA'!$B$4:$B$2000&lt;=EOMONTH(H$4,0))*('Diário 2º PA'!$F$4:$F$2000)*(IF(Resumo!$Q$5="",1,'Diário 2º PA'!$O$4:$O$2000=Resumo!$Q$5)))
+SUMPRODUCT(('Diário 3º PA'!$E$4:$E$2000='Analítico Cx.'!$B105)*('Diário 3º PA'!$B$4:$B$2000&gt;=H$4)*('Diário 3º PA'!$B$4:$B$2000&lt;=EOMONTH(H$4,0))*('Diário 3º PA'!$F$4:$F$2000)*(IF(Resumo!$Q$5="",1,'Diário 3º PA'!$O$4:$O$2000=Resumo!$Q$5)))
+SUMPRODUCT(('Diário 4º PA'!$E$4:$E$2000='Analítico Cx.'!$B105)*('Diário 4º PA'!$B$4:$B$2000&gt;=H$4)*('Diário 4º PA'!$B$4:$B$2000&lt;=EOMONTH(H$4,0))*('Diário 4º PA'!$F$4:$F$2000)*(IF(Resumo!$Q$5="",1,'Diário 4º PA'!$O$4:$O$2000=Resumo!$Q$5)))</f>
        <v>0</v>
      </c>
      <c r="I105" s="199">
        <f t="array" ref="I105">SUMPRODUCT(('Diário 1º PA'!$E$4:$E$2977='Analítico Cx.'!$B105)*('Diário 1º PA'!$B$4:$B$2977&gt;=I$4)*('Diário 1º PA'!$B$4:$B$2977&lt;=EOMONTH(I$4,0))*('Diário 1º PA'!$F$4:$F$2977)*(IF(Resumo!$Q$5="",1,'Diário 1º PA'!$O$4:$O$2977=Resumo!$Q$5)))
+SUMPRODUCT(('Diário 2º PA'!$E$4:$E$2000='Analítico Cx.'!$B105)*('Diário 2º PA'!$B$4:$B$2000&gt;=I$4)*('Diário 2º PA'!$B$4:$B$2000&lt;=EOMONTH(I$4,0))*('Diário 2º PA'!$F$4:$F$2000)*(IF(Resumo!$Q$5="",1,'Diário 2º PA'!$O$4:$O$2000=Resumo!$Q$5)))
+SUMPRODUCT(('Diário 3º PA'!$E$4:$E$2000='Analítico Cx.'!$B105)*('Diário 3º PA'!$B$4:$B$2000&gt;=I$4)*('Diário 3º PA'!$B$4:$B$2000&lt;=EOMONTH(I$4,0))*('Diário 3º PA'!$F$4:$F$2000)*(IF(Resumo!$Q$5="",1,'Diário 3º PA'!$O$4:$O$2000=Resumo!$Q$5)))
+SUMPRODUCT(('Diário 4º PA'!$E$4:$E$2000='Analítico Cx.'!$B105)*('Diário 4º PA'!$B$4:$B$2000&gt;=I$4)*('Diário 4º PA'!$B$4:$B$2000&lt;=EOMONTH(I$4,0))*('Diário 4º PA'!$F$4:$F$2000)*(IF(Resumo!$Q$5="",1,'Diário 4º PA'!$O$4:$O$2000=Resumo!$Q$5)))</f>
        <v>0</v>
      </c>
      <c r="J105" s="199">
        <f t="array" ref="J105">SUMPRODUCT(('Diário 1º PA'!$E$4:$E$2977='Analítico Cx.'!$B105)*('Diário 1º PA'!$B$4:$B$2977&gt;=J$4)*('Diário 1º PA'!$B$4:$B$2977&lt;=EOMONTH(J$4,0))*('Diário 1º PA'!$F$4:$F$2977)*(IF(Resumo!$Q$5="",1,'Diário 1º PA'!$O$4:$O$2977=Resumo!$Q$5)))
+SUMPRODUCT(('Diário 2º PA'!$E$4:$E$2000='Analítico Cx.'!$B105)*('Diário 2º PA'!$B$4:$B$2000&gt;=J$4)*('Diário 2º PA'!$B$4:$B$2000&lt;=EOMONTH(J$4,0))*('Diário 2º PA'!$F$4:$F$2000)*(IF(Resumo!$Q$5="",1,'Diário 2º PA'!$O$4:$O$2000=Resumo!$Q$5)))
+SUMPRODUCT(('Diário 3º PA'!$E$4:$E$2000='Analítico Cx.'!$B105)*('Diário 3º PA'!$B$4:$B$2000&gt;=J$4)*('Diário 3º PA'!$B$4:$B$2000&lt;=EOMONTH(J$4,0))*('Diário 3º PA'!$F$4:$F$2000)*(IF(Resumo!$Q$5="",1,'Diário 3º PA'!$O$4:$O$2000=Resumo!$Q$5)))
+SUMPRODUCT(('Diário 4º PA'!$E$4:$E$2000='Analítico Cx.'!$B105)*('Diário 4º PA'!$B$4:$B$2000&gt;=J$4)*('Diário 4º PA'!$B$4:$B$2000&lt;=EOMONTH(J$4,0))*('Diário 4º PA'!$F$4:$F$2000)*(IF(Resumo!$Q$5="",1,'Diário 4º PA'!$O$4:$O$2000=Resumo!$Q$5)))</f>
        <v>0</v>
      </c>
      <c r="K105" s="199">
        <f t="array" ref="K105">SUMPRODUCT(('Diário 1º PA'!$E$4:$E$2977='Analítico Cx.'!$B105)*('Diário 1º PA'!$B$4:$B$2977&gt;=K$4)*('Diário 1º PA'!$B$4:$B$2977&lt;=EOMONTH(K$4,0))*('Diário 1º PA'!$F$4:$F$2977)*(IF(Resumo!$Q$5="",1,'Diário 1º PA'!$O$4:$O$2977=Resumo!$Q$5)))
+SUMPRODUCT(('Diário 2º PA'!$E$4:$E$2000='Analítico Cx.'!$B105)*('Diário 2º PA'!$B$4:$B$2000&gt;=K$4)*('Diário 2º PA'!$B$4:$B$2000&lt;=EOMONTH(K$4,0))*('Diário 2º PA'!$F$4:$F$2000)*(IF(Resumo!$Q$5="",1,'Diário 2º PA'!$O$4:$O$2000=Resumo!$Q$5)))
+SUMPRODUCT(('Diário 3º PA'!$E$4:$E$2000='Analítico Cx.'!$B105)*('Diário 3º PA'!$B$4:$B$2000&gt;=K$4)*('Diário 3º PA'!$B$4:$B$2000&lt;=EOMONTH(K$4,0))*('Diário 3º PA'!$F$4:$F$2000)*(IF(Resumo!$Q$5="",1,'Diário 3º PA'!$O$4:$O$2000=Resumo!$Q$5)))
+SUMPRODUCT(('Diário 4º PA'!$E$4:$E$2000='Analítico Cx.'!$B105)*('Diário 4º PA'!$B$4:$B$2000&gt;=K$4)*('Diário 4º PA'!$B$4:$B$2000&lt;=EOMONTH(K$4,0))*('Diário 4º PA'!$F$4:$F$2000)*(IF(Resumo!$Q$5="",1,'Diário 4º PA'!$O$4:$O$2000=Resumo!$Q$5)))</f>
        <v>0</v>
      </c>
      <c r="L105" s="199">
        <f t="array" ref="L105">SUMPRODUCT(('Diário 1º PA'!$E$4:$E$2977='Analítico Cx.'!$B105)*('Diário 1º PA'!$B$4:$B$2977&gt;=L$4)*('Diário 1º PA'!$B$4:$B$2977&lt;=EOMONTH(L$4,0))*('Diário 1º PA'!$F$4:$F$2977)*(IF(Resumo!$Q$5="",1,'Diário 1º PA'!$O$4:$O$2977=Resumo!$Q$5)))
+SUMPRODUCT(('Diário 2º PA'!$E$4:$E$2000='Analítico Cx.'!$B105)*('Diário 2º PA'!$B$4:$B$2000&gt;=L$4)*('Diário 2º PA'!$B$4:$B$2000&lt;=EOMONTH(L$4,0))*('Diário 2º PA'!$F$4:$F$2000)*(IF(Resumo!$Q$5="",1,'Diário 2º PA'!$O$4:$O$2000=Resumo!$Q$5)))
+SUMPRODUCT(('Diário 3º PA'!$E$4:$E$2000='Analítico Cx.'!$B105)*('Diário 3º PA'!$B$4:$B$2000&gt;=L$4)*('Diário 3º PA'!$B$4:$B$2000&lt;=EOMONTH(L$4,0))*('Diário 3º PA'!$F$4:$F$2000)*(IF(Resumo!$Q$5="",1,'Diário 3º PA'!$O$4:$O$2000=Resumo!$Q$5)))
+SUMPRODUCT(('Diário 4º PA'!$E$4:$E$2000='Analítico Cx.'!$B105)*('Diário 4º PA'!$B$4:$B$2000&gt;=L$4)*('Diário 4º PA'!$B$4:$B$2000&lt;=EOMONTH(L$4,0))*('Diário 4º PA'!$F$4:$F$2000)*(IF(Resumo!$Q$5="",1,'Diário 4º PA'!$O$4:$O$2000=Resumo!$Q$5)))</f>
        <v>0</v>
      </c>
      <c r="M105" s="199">
        <f t="array" ref="M105">SUMPRODUCT(('Diário 1º PA'!$E$4:$E$2977='Analítico Cx.'!$B105)*('Diário 1º PA'!$B$4:$B$2977&gt;=M$4)*('Diário 1º PA'!$B$4:$B$2977&lt;=EOMONTH(M$4,0))*('Diário 1º PA'!$F$4:$F$2977)*(IF(Resumo!$Q$5="",1,'Diário 1º PA'!$O$4:$O$2977=Resumo!$Q$5)))
+SUMPRODUCT(('Diário 2º PA'!$E$4:$E$2000='Analítico Cx.'!$B105)*('Diário 2º PA'!$B$4:$B$2000&gt;=M$4)*('Diário 2º PA'!$B$4:$B$2000&lt;=EOMONTH(M$4,0))*('Diário 2º PA'!$F$4:$F$2000)*(IF(Resumo!$Q$5="",1,'Diário 2º PA'!$O$4:$O$2000=Resumo!$Q$5)))
+SUMPRODUCT(('Diário 3º PA'!$E$4:$E$2000='Analítico Cx.'!$B105)*('Diário 3º PA'!$B$4:$B$2000&gt;=M$4)*('Diário 3º PA'!$B$4:$B$2000&lt;=EOMONTH(M$4,0))*('Diário 3º PA'!$F$4:$F$2000)*(IF(Resumo!$Q$5="",1,'Diário 3º PA'!$O$4:$O$2000=Resumo!$Q$5)))
+SUMPRODUCT(('Diário 4º PA'!$E$4:$E$2000='Analítico Cx.'!$B105)*('Diário 4º PA'!$B$4:$B$2000&gt;=M$4)*('Diário 4º PA'!$B$4:$B$2000&lt;=EOMONTH(M$4,0))*('Diário 4º PA'!$F$4:$F$2000)*(IF(Resumo!$Q$5="",1,'Diário 4º PA'!$O$4:$O$2000=Resumo!$Q$5)))</f>
        <v>0</v>
      </c>
      <c r="N105" s="199">
        <f t="array" ref="N105">SUMPRODUCT(('Diário 1º PA'!$E$4:$E$2977='Analítico Cx.'!$B105)*('Diário 1º PA'!$B$4:$B$2977&gt;=N$4)*('Diário 1º PA'!$B$4:$B$2977&lt;=EOMONTH(N$4,0))*('Diário 1º PA'!$F$4:$F$2977)*(IF(Resumo!$Q$5="",1,'Diário 1º PA'!$O$4:$O$2977=Resumo!$Q$5)))
+SUMPRODUCT(('Diário 2º PA'!$E$4:$E$2000='Analítico Cx.'!$B105)*('Diário 2º PA'!$B$4:$B$2000&gt;=N$4)*('Diário 2º PA'!$B$4:$B$2000&lt;=EOMONTH(N$4,0))*('Diário 2º PA'!$F$4:$F$2000)*(IF(Resumo!$Q$5="",1,'Diário 2º PA'!$O$4:$O$2000=Resumo!$Q$5)))
+SUMPRODUCT(('Diário 3º PA'!$E$4:$E$2000='Analítico Cx.'!$B105)*('Diário 3º PA'!$B$4:$B$2000&gt;=N$4)*('Diário 3º PA'!$B$4:$B$2000&lt;=EOMONTH(N$4,0))*('Diário 3º PA'!$F$4:$F$2000)*(IF(Resumo!$Q$5="",1,'Diário 3º PA'!$O$4:$O$2000=Resumo!$Q$5)))
+SUMPRODUCT(('Diário 4º PA'!$E$4:$E$2000='Analítico Cx.'!$B105)*('Diário 4º PA'!$B$4:$B$2000&gt;=N$4)*('Diário 4º PA'!$B$4:$B$2000&lt;=EOMONTH(N$4,0))*('Diário 4º PA'!$F$4:$F$2000)*(IF(Resumo!$Q$5="",1,'Diário 4º PA'!$O$4:$O$2000=Resumo!$Q$5)))</f>
        <v>0</v>
      </c>
      <c r="O105" s="200">
        <f t="shared" si="13"/>
        <v>0</v>
      </c>
      <c r="P105" s="201">
        <f t="shared" si="14"/>
        <v>0</v>
      </c>
      <c r="Q105" s="174"/>
      <c r="R105" s="174"/>
      <c r="S105" s="174"/>
      <c r="T105" s="174"/>
      <c r="U105" s="174"/>
      <c r="V105" s="174"/>
      <c r="W105" s="174"/>
      <c r="X105" s="174"/>
      <c r="Y105" s="174"/>
      <c r="Z105" s="174"/>
    </row>
    <row r="106" spans="1:26" ht="23.25" customHeight="1" x14ac:dyDescent="0.2">
      <c r="A106" s="220" t="s">
        <v>311</v>
      </c>
      <c r="B106" s="221" t="s">
        <v>312</v>
      </c>
      <c r="C106" s="199">
        <f t="array" ref="C106">SUMPRODUCT(('Diário 1º PA'!$E$4:$E$2977='Analítico Cx.'!$B106)*('Diário 1º PA'!$B$4:$B$2977&gt;=C$4)*('Diário 1º PA'!$B$4:$B$2977&lt;=EOMONTH(C$4,0))*('Diário 1º PA'!$F$4:$F$2977)*(IF(Resumo!$Q$5="",1,'Diário 1º PA'!$O$4:$O$2977=Resumo!$Q$5)))
+SUMPRODUCT(('Diário 2º PA'!$E$4:$E$2000='Analítico Cx.'!$B106)*('Diário 2º PA'!$B$4:$B$2000&gt;=C$4)*('Diário 2º PA'!$B$4:$B$2000&lt;=EOMONTH(C$4,0))*('Diário 2º PA'!$F$4:$F$2000)*(IF(Resumo!$Q$5="",1,'Diário 2º PA'!$O$4:$O$2000=Resumo!$Q$5)))
+SUMPRODUCT(('Diário 3º PA'!$E$4:$E$2000='Analítico Cx.'!$B106)*('Diário 3º PA'!$B$4:$B$2000&gt;=C$4)*('Diário 3º PA'!$B$4:$B$2000&lt;=EOMONTH(C$4,0))*('Diário 3º PA'!$F$4:$F$2000)*(IF(Resumo!$Q$5="",1,'Diário 3º PA'!$O$4:$O$2000=Resumo!$Q$5)))
+SUMPRODUCT(('Diário 4º PA'!$E$4:$E$2000='Analítico Cx.'!$B106)*('Diário 4º PA'!$B$4:$B$2000&gt;=C$4)*('Diário 4º PA'!$B$4:$B$2000&lt;=EOMONTH(C$4,0))*('Diário 4º PA'!$F$4:$F$2000)*(IF(Resumo!$Q$5="",1,'Diário 4º PA'!$O$4:$O$2000=Resumo!$Q$5)))</f>
        <v>0</v>
      </c>
      <c r="D106" s="199">
        <f t="array" ref="D106">SUMPRODUCT(('Diário 1º PA'!$E$4:$E$2977='Analítico Cx.'!$B106)*('Diário 1º PA'!$B$4:$B$2977&gt;=D$4)*('Diário 1º PA'!$B$4:$B$2977&lt;=EOMONTH(D$4,0))*('Diário 1º PA'!$F$4:$F$2977)*(IF(Resumo!$Q$5="",1,'Diário 1º PA'!$O$4:$O$2977=Resumo!$Q$5)))
+SUMPRODUCT(('Diário 2º PA'!$E$4:$E$2000='Analítico Cx.'!$B106)*('Diário 2º PA'!$B$4:$B$2000&gt;=D$4)*('Diário 2º PA'!$B$4:$B$2000&lt;=EOMONTH(D$4,0))*('Diário 2º PA'!$F$4:$F$2000)*(IF(Resumo!$Q$5="",1,'Diário 2º PA'!$O$4:$O$2000=Resumo!$Q$5)))
+SUMPRODUCT(('Diário 3º PA'!$E$4:$E$2000='Analítico Cx.'!$B106)*('Diário 3º PA'!$B$4:$B$2000&gt;=D$4)*('Diário 3º PA'!$B$4:$B$2000&lt;=EOMONTH(D$4,0))*('Diário 3º PA'!$F$4:$F$2000)*(IF(Resumo!$Q$5="",1,'Diário 3º PA'!$O$4:$O$2000=Resumo!$Q$5)))
+SUMPRODUCT(('Diário 4º PA'!$E$4:$E$2000='Analítico Cx.'!$B106)*('Diário 4º PA'!$B$4:$B$2000&gt;=D$4)*('Diário 4º PA'!$B$4:$B$2000&lt;=EOMONTH(D$4,0))*('Diário 4º PA'!$F$4:$F$2000)*(IF(Resumo!$Q$5="",1,'Diário 4º PA'!$O$4:$O$2000=Resumo!$Q$5)))</f>
        <v>0</v>
      </c>
      <c r="E106" s="199">
        <f t="array" ref="E106">SUMPRODUCT(('Diário 1º PA'!$E$4:$E$2977='Analítico Cx.'!$B106)*('Diário 1º PA'!$B$4:$B$2977&gt;=E$4)*('Diário 1º PA'!$B$4:$B$2977&lt;=EOMONTH(E$4,0))*('Diário 1º PA'!$F$4:$F$2977)*(IF(Resumo!$Q$5="",1,'Diário 1º PA'!$O$4:$O$2977=Resumo!$Q$5)))
+SUMPRODUCT(('Diário 2º PA'!$E$4:$E$2000='Analítico Cx.'!$B106)*('Diário 2º PA'!$B$4:$B$2000&gt;=E$4)*('Diário 2º PA'!$B$4:$B$2000&lt;=EOMONTH(E$4,0))*('Diário 2º PA'!$F$4:$F$2000)*(IF(Resumo!$Q$5="",1,'Diário 2º PA'!$O$4:$O$2000=Resumo!$Q$5)))
+SUMPRODUCT(('Diário 3º PA'!$E$4:$E$2000='Analítico Cx.'!$B106)*('Diário 3º PA'!$B$4:$B$2000&gt;=E$4)*('Diário 3º PA'!$B$4:$B$2000&lt;=EOMONTH(E$4,0))*('Diário 3º PA'!$F$4:$F$2000)*(IF(Resumo!$Q$5="",1,'Diário 3º PA'!$O$4:$O$2000=Resumo!$Q$5)))
+SUMPRODUCT(('Diário 4º PA'!$E$4:$E$2000='Analítico Cx.'!$B106)*('Diário 4º PA'!$B$4:$B$2000&gt;=E$4)*('Diário 4º PA'!$B$4:$B$2000&lt;=EOMONTH(E$4,0))*('Diário 4º PA'!$F$4:$F$2000)*(IF(Resumo!$Q$5="",1,'Diário 4º PA'!$O$4:$O$2000=Resumo!$Q$5)))</f>
        <v>0</v>
      </c>
      <c r="F106" s="199">
        <f t="array" ref="F106">SUMPRODUCT(('Diário 1º PA'!$E$4:$E$2977='Analítico Cx.'!$B106)*('Diário 1º PA'!$B$4:$B$2977&gt;=F$4)*('Diário 1º PA'!$B$4:$B$2977&lt;=EOMONTH(F$4,0))*('Diário 1º PA'!$F$4:$F$2977)*(IF(Resumo!$Q$5="",1,'Diário 1º PA'!$O$4:$O$2977=Resumo!$Q$5)))
+SUMPRODUCT(('Diário 2º PA'!$E$4:$E$2000='Analítico Cx.'!$B106)*('Diário 2º PA'!$B$4:$B$2000&gt;=F$4)*('Diário 2º PA'!$B$4:$B$2000&lt;=EOMONTH(F$4,0))*('Diário 2º PA'!$F$4:$F$2000)*(IF(Resumo!$Q$5="",1,'Diário 2º PA'!$O$4:$O$2000=Resumo!$Q$5)))
+SUMPRODUCT(('Diário 3º PA'!$E$4:$E$2000='Analítico Cx.'!$B106)*('Diário 3º PA'!$B$4:$B$2000&gt;=F$4)*('Diário 3º PA'!$B$4:$B$2000&lt;=EOMONTH(F$4,0))*('Diário 3º PA'!$F$4:$F$2000)*(IF(Resumo!$Q$5="",1,'Diário 3º PA'!$O$4:$O$2000=Resumo!$Q$5)))
+SUMPRODUCT(('Diário 4º PA'!$E$4:$E$2000='Analítico Cx.'!$B106)*('Diário 4º PA'!$B$4:$B$2000&gt;=F$4)*('Diário 4º PA'!$B$4:$B$2000&lt;=EOMONTH(F$4,0))*('Diário 4º PA'!$F$4:$F$2000)*(IF(Resumo!$Q$5="",1,'Diário 4º PA'!$O$4:$O$2000=Resumo!$Q$5)))</f>
        <v>0</v>
      </c>
      <c r="G106" s="199">
        <f t="array" ref="G106">SUMPRODUCT(('Diário 1º PA'!$E$4:$E$2977='Analítico Cx.'!$B106)*('Diário 1º PA'!$B$4:$B$2977&gt;=G$4)*('Diário 1º PA'!$B$4:$B$2977&lt;=EOMONTH(G$4,0))*('Diário 1º PA'!$F$4:$F$2977)*(IF(Resumo!$Q$5="",1,'Diário 1º PA'!$O$4:$O$2977=Resumo!$Q$5)))
+SUMPRODUCT(('Diário 2º PA'!$E$4:$E$2000='Analítico Cx.'!$B106)*('Diário 2º PA'!$B$4:$B$2000&gt;=G$4)*('Diário 2º PA'!$B$4:$B$2000&lt;=EOMONTH(G$4,0))*('Diário 2º PA'!$F$4:$F$2000)*(IF(Resumo!$Q$5="",1,'Diário 2º PA'!$O$4:$O$2000=Resumo!$Q$5)))
+SUMPRODUCT(('Diário 3º PA'!$E$4:$E$2000='Analítico Cx.'!$B106)*('Diário 3º PA'!$B$4:$B$2000&gt;=G$4)*('Diário 3º PA'!$B$4:$B$2000&lt;=EOMONTH(G$4,0))*('Diário 3º PA'!$F$4:$F$2000)*(IF(Resumo!$Q$5="",1,'Diário 3º PA'!$O$4:$O$2000=Resumo!$Q$5)))
+SUMPRODUCT(('Diário 4º PA'!$E$4:$E$2000='Analítico Cx.'!$B106)*('Diário 4º PA'!$B$4:$B$2000&gt;=G$4)*('Diário 4º PA'!$B$4:$B$2000&lt;=EOMONTH(G$4,0))*('Diário 4º PA'!$F$4:$F$2000)*(IF(Resumo!$Q$5="",1,'Diário 4º PA'!$O$4:$O$2000=Resumo!$Q$5)))</f>
        <v>0</v>
      </c>
      <c r="H106" s="199">
        <f t="array" ref="H106">SUMPRODUCT(('Diário 1º PA'!$E$4:$E$2977='Analítico Cx.'!$B106)*('Diário 1º PA'!$B$4:$B$2977&gt;=H$4)*('Diário 1º PA'!$B$4:$B$2977&lt;=EOMONTH(H$4,0))*('Diário 1º PA'!$F$4:$F$2977)*(IF(Resumo!$Q$5="",1,'Diário 1º PA'!$O$4:$O$2977=Resumo!$Q$5)))
+SUMPRODUCT(('Diário 2º PA'!$E$4:$E$2000='Analítico Cx.'!$B106)*('Diário 2º PA'!$B$4:$B$2000&gt;=H$4)*('Diário 2º PA'!$B$4:$B$2000&lt;=EOMONTH(H$4,0))*('Diário 2º PA'!$F$4:$F$2000)*(IF(Resumo!$Q$5="",1,'Diário 2º PA'!$O$4:$O$2000=Resumo!$Q$5)))
+SUMPRODUCT(('Diário 3º PA'!$E$4:$E$2000='Analítico Cx.'!$B106)*('Diário 3º PA'!$B$4:$B$2000&gt;=H$4)*('Diário 3º PA'!$B$4:$B$2000&lt;=EOMONTH(H$4,0))*('Diário 3º PA'!$F$4:$F$2000)*(IF(Resumo!$Q$5="",1,'Diário 3º PA'!$O$4:$O$2000=Resumo!$Q$5)))
+SUMPRODUCT(('Diário 4º PA'!$E$4:$E$2000='Analítico Cx.'!$B106)*('Diário 4º PA'!$B$4:$B$2000&gt;=H$4)*('Diário 4º PA'!$B$4:$B$2000&lt;=EOMONTH(H$4,0))*('Diário 4º PA'!$F$4:$F$2000)*(IF(Resumo!$Q$5="",1,'Diário 4º PA'!$O$4:$O$2000=Resumo!$Q$5)))</f>
        <v>0</v>
      </c>
      <c r="I106" s="199">
        <f t="array" ref="I106">SUMPRODUCT(('Diário 1º PA'!$E$4:$E$2977='Analítico Cx.'!$B106)*('Diário 1º PA'!$B$4:$B$2977&gt;=I$4)*('Diário 1º PA'!$B$4:$B$2977&lt;=EOMONTH(I$4,0))*('Diário 1º PA'!$F$4:$F$2977)*(IF(Resumo!$Q$5="",1,'Diário 1º PA'!$O$4:$O$2977=Resumo!$Q$5)))
+SUMPRODUCT(('Diário 2º PA'!$E$4:$E$2000='Analítico Cx.'!$B106)*('Diário 2º PA'!$B$4:$B$2000&gt;=I$4)*('Diário 2º PA'!$B$4:$B$2000&lt;=EOMONTH(I$4,0))*('Diário 2º PA'!$F$4:$F$2000)*(IF(Resumo!$Q$5="",1,'Diário 2º PA'!$O$4:$O$2000=Resumo!$Q$5)))
+SUMPRODUCT(('Diário 3º PA'!$E$4:$E$2000='Analítico Cx.'!$B106)*('Diário 3º PA'!$B$4:$B$2000&gt;=I$4)*('Diário 3º PA'!$B$4:$B$2000&lt;=EOMONTH(I$4,0))*('Diário 3º PA'!$F$4:$F$2000)*(IF(Resumo!$Q$5="",1,'Diário 3º PA'!$O$4:$O$2000=Resumo!$Q$5)))
+SUMPRODUCT(('Diário 4º PA'!$E$4:$E$2000='Analítico Cx.'!$B106)*('Diário 4º PA'!$B$4:$B$2000&gt;=I$4)*('Diário 4º PA'!$B$4:$B$2000&lt;=EOMONTH(I$4,0))*('Diário 4º PA'!$F$4:$F$2000)*(IF(Resumo!$Q$5="",1,'Diário 4º PA'!$O$4:$O$2000=Resumo!$Q$5)))</f>
        <v>0</v>
      </c>
      <c r="J106" s="199">
        <f t="array" ref="J106">SUMPRODUCT(('Diário 1º PA'!$E$4:$E$2977='Analítico Cx.'!$B106)*('Diário 1º PA'!$B$4:$B$2977&gt;=J$4)*('Diário 1º PA'!$B$4:$B$2977&lt;=EOMONTH(J$4,0))*('Diário 1º PA'!$F$4:$F$2977)*(IF(Resumo!$Q$5="",1,'Diário 1º PA'!$O$4:$O$2977=Resumo!$Q$5)))
+SUMPRODUCT(('Diário 2º PA'!$E$4:$E$2000='Analítico Cx.'!$B106)*('Diário 2º PA'!$B$4:$B$2000&gt;=J$4)*('Diário 2º PA'!$B$4:$B$2000&lt;=EOMONTH(J$4,0))*('Diário 2º PA'!$F$4:$F$2000)*(IF(Resumo!$Q$5="",1,'Diário 2º PA'!$O$4:$O$2000=Resumo!$Q$5)))
+SUMPRODUCT(('Diário 3º PA'!$E$4:$E$2000='Analítico Cx.'!$B106)*('Diário 3º PA'!$B$4:$B$2000&gt;=J$4)*('Diário 3º PA'!$B$4:$B$2000&lt;=EOMONTH(J$4,0))*('Diário 3º PA'!$F$4:$F$2000)*(IF(Resumo!$Q$5="",1,'Diário 3º PA'!$O$4:$O$2000=Resumo!$Q$5)))
+SUMPRODUCT(('Diário 4º PA'!$E$4:$E$2000='Analítico Cx.'!$B106)*('Diário 4º PA'!$B$4:$B$2000&gt;=J$4)*('Diário 4º PA'!$B$4:$B$2000&lt;=EOMONTH(J$4,0))*('Diário 4º PA'!$F$4:$F$2000)*(IF(Resumo!$Q$5="",1,'Diário 4º PA'!$O$4:$O$2000=Resumo!$Q$5)))</f>
        <v>0</v>
      </c>
      <c r="K106" s="199">
        <f t="array" ref="K106">SUMPRODUCT(('Diário 1º PA'!$E$4:$E$2977='Analítico Cx.'!$B106)*('Diário 1º PA'!$B$4:$B$2977&gt;=K$4)*('Diário 1º PA'!$B$4:$B$2977&lt;=EOMONTH(K$4,0))*('Diário 1º PA'!$F$4:$F$2977)*(IF(Resumo!$Q$5="",1,'Diário 1º PA'!$O$4:$O$2977=Resumo!$Q$5)))
+SUMPRODUCT(('Diário 2º PA'!$E$4:$E$2000='Analítico Cx.'!$B106)*('Diário 2º PA'!$B$4:$B$2000&gt;=K$4)*('Diário 2º PA'!$B$4:$B$2000&lt;=EOMONTH(K$4,0))*('Diário 2º PA'!$F$4:$F$2000)*(IF(Resumo!$Q$5="",1,'Diário 2º PA'!$O$4:$O$2000=Resumo!$Q$5)))
+SUMPRODUCT(('Diário 3º PA'!$E$4:$E$2000='Analítico Cx.'!$B106)*('Diário 3º PA'!$B$4:$B$2000&gt;=K$4)*('Diário 3º PA'!$B$4:$B$2000&lt;=EOMONTH(K$4,0))*('Diário 3º PA'!$F$4:$F$2000)*(IF(Resumo!$Q$5="",1,'Diário 3º PA'!$O$4:$O$2000=Resumo!$Q$5)))
+SUMPRODUCT(('Diário 4º PA'!$E$4:$E$2000='Analítico Cx.'!$B106)*('Diário 4º PA'!$B$4:$B$2000&gt;=K$4)*('Diário 4º PA'!$B$4:$B$2000&lt;=EOMONTH(K$4,0))*('Diário 4º PA'!$F$4:$F$2000)*(IF(Resumo!$Q$5="",1,'Diário 4º PA'!$O$4:$O$2000=Resumo!$Q$5)))</f>
        <v>0</v>
      </c>
      <c r="L106" s="199">
        <f t="array" ref="L106">SUMPRODUCT(('Diário 1º PA'!$E$4:$E$2977='Analítico Cx.'!$B106)*('Diário 1º PA'!$B$4:$B$2977&gt;=L$4)*('Diário 1º PA'!$B$4:$B$2977&lt;=EOMONTH(L$4,0))*('Diário 1º PA'!$F$4:$F$2977)*(IF(Resumo!$Q$5="",1,'Diário 1º PA'!$O$4:$O$2977=Resumo!$Q$5)))
+SUMPRODUCT(('Diário 2º PA'!$E$4:$E$2000='Analítico Cx.'!$B106)*('Diário 2º PA'!$B$4:$B$2000&gt;=L$4)*('Diário 2º PA'!$B$4:$B$2000&lt;=EOMONTH(L$4,0))*('Diário 2º PA'!$F$4:$F$2000)*(IF(Resumo!$Q$5="",1,'Diário 2º PA'!$O$4:$O$2000=Resumo!$Q$5)))
+SUMPRODUCT(('Diário 3º PA'!$E$4:$E$2000='Analítico Cx.'!$B106)*('Diário 3º PA'!$B$4:$B$2000&gt;=L$4)*('Diário 3º PA'!$B$4:$B$2000&lt;=EOMONTH(L$4,0))*('Diário 3º PA'!$F$4:$F$2000)*(IF(Resumo!$Q$5="",1,'Diário 3º PA'!$O$4:$O$2000=Resumo!$Q$5)))
+SUMPRODUCT(('Diário 4º PA'!$E$4:$E$2000='Analítico Cx.'!$B106)*('Diário 4º PA'!$B$4:$B$2000&gt;=L$4)*('Diário 4º PA'!$B$4:$B$2000&lt;=EOMONTH(L$4,0))*('Diário 4º PA'!$F$4:$F$2000)*(IF(Resumo!$Q$5="",1,'Diário 4º PA'!$O$4:$O$2000=Resumo!$Q$5)))</f>
        <v>0</v>
      </c>
      <c r="M106" s="199">
        <f t="array" ref="M106">SUMPRODUCT(('Diário 1º PA'!$E$4:$E$2977='Analítico Cx.'!$B106)*('Diário 1º PA'!$B$4:$B$2977&gt;=M$4)*('Diário 1º PA'!$B$4:$B$2977&lt;=EOMONTH(M$4,0))*('Diário 1º PA'!$F$4:$F$2977)*(IF(Resumo!$Q$5="",1,'Diário 1º PA'!$O$4:$O$2977=Resumo!$Q$5)))
+SUMPRODUCT(('Diário 2º PA'!$E$4:$E$2000='Analítico Cx.'!$B106)*('Diário 2º PA'!$B$4:$B$2000&gt;=M$4)*('Diário 2º PA'!$B$4:$B$2000&lt;=EOMONTH(M$4,0))*('Diário 2º PA'!$F$4:$F$2000)*(IF(Resumo!$Q$5="",1,'Diário 2º PA'!$O$4:$O$2000=Resumo!$Q$5)))
+SUMPRODUCT(('Diário 3º PA'!$E$4:$E$2000='Analítico Cx.'!$B106)*('Diário 3º PA'!$B$4:$B$2000&gt;=M$4)*('Diário 3º PA'!$B$4:$B$2000&lt;=EOMONTH(M$4,0))*('Diário 3º PA'!$F$4:$F$2000)*(IF(Resumo!$Q$5="",1,'Diário 3º PA'!$O$4:$O$2000=Resumo!$Q$5)))
+SUMPRODUCT(('Diário 4º PA'!$E$4:$E$2000='Analítico Cx.'!$B106)*('Diário 4º PA'!$B$4:$B$2000&gt;=M$4)*('Diário 4º PA'!$B$4:$B$2000&lt;=EOMONTH(M$4,0))*('Diário 4º PA'!$F$4:$F$2000)*(IF(Resumo!$Q$5="",1,'Diário 4º PA'!$O$4:$O$2000=Resumo!$Q$5)))</f>
        <v>0</v>
      </c>
      <c r="N106" s="199">
        <f t="array" ref="N106">SUMPRODUCT(('Diário 1º PA'!$E$4:$E$2977='Analítico Cx.'!$B106)*('Diário 1º PA'!$B$4:$B$2977&gt;=N$4)*('Diário 1º PA'!$B$4:$B$2977&lt;=EOMONTH(N$4,0))*('Diário 1º PA'!$F$4:$F$2977)*(IF(Resumo!$Q$5="",1,'Diário 1º PA'!$O$4:$O$2977=Resumo!$Q$5)))
+SUMPRODUCT(('Diário 2º PA'!$E$4:$E$2000='Analítico Cx.'!$B106)*('Diário 2º PA'!$B$4:$B$2000&gt;=N$4)*('Diário 2º PA'!$B$4:$B$2000&lt;=EOMONTH(N$4,0))*('Diário 2º PA'!$F$4:$F$2000)*(IF(Resumo!$Q$5="",1,'Diário 2º PA'!$O$4:$O$2000=Resumo!$Q$5)))
+SUMPRODUCT(('Diário 3º PA'!$E$4:$E$2000='Analítico Cx.'!$B106)*('Diário 3º PA'!$B$4:$B$2000&gt;=N$4)*('Diário 3º PA'!$B$4:$B$2000&lt;=EOMONTH(N$4,0))*('Diário 3º PA'!$F$4:$F$2000)*(IF(Resumo!$Q$5="",1,'Diário 3º PA'!$O$4:$O$2000=Resumo!$Q$5)))
+SUMPRODUCT(('Diário 4º PA'!$E$4:$E$2000='Analítico Cx.'!$B106)*('Diário 4º PA'!$B$4:$B$2000&gt;=N$4)*('Diário 4º PA'!$B$4:$B$2000&lt;=EOMONTH(N$4,0))*('Diário 4º PA'!$F$4:$F$2000)*(IF(Resumo!$Q$5="",1,'Diário 4º PA'!$O$4:$O$2000=Resumo!$Q$5)))</f>
        <v>0</v>
      </c>
      <c r="O106" s="200">
        <f t="shared" si="13"/>
        <v>0</v>
      </c>
      <c r="P106" s="201">
        <f t="shared" si="14"/>
        <v>0</v>
      </c>
      <c r="Q106" s="174"/>
      <c r="R106" s="174"/>
      <c r="S106" s="174"/>
      <c r="T106" s="174"/>
      <c r="U106" s="174"/>
      <c r="V106" s="174"/>
      <c r="W106" s="174"/>
      <c r="X106" s="174"/>
      <c r="Y106" s="174"/>
      <c r="Z106" s="174"/>
    </row>
    <row r="107" spans="1:26" ht="23.25" customHeight="1" x14ac:dyDescent="0.2">
      <c r="A107" s="220" t="s">
        <v>313</v>
      </c>
      <c r="B107" s="84" t="s">
        <v>314</v>
      </c>
      <c r="C107" s="199">
        <f t="array" ref="C107">SUMPRODUCT(('Diário 1º PA'!$E$4:$E$2977='Analítico Cx.'!$B107)*('Diário 1º PA'!$B$4:$B$2977&gt;=C$4)*('Diário 1º PA'!$B$4:$B$2977&lt;=EOMONTH(C$4,0))*('Diário 1º PA'!$F$4:$F$2977)*(IF(Resumo!$Q$5="",1,'Diário 1º PA'!$O$4:$O$2977=Resumo!$Q$5)))
+SUMPRODUCT(('Diário 2º PA'!$E$4:$E$2000='Analítico Cx.'!$B107)*('Diário 2º PA'!$B$4:$B$2000&gt;=C$4)*('Diário 2º PA'!$B$4:$B$2000&lt;=EOMONTH(C$4,0))*('Diário 2º PA'!$F$4:$F$2000)*(IF(Resumo!$Q$5="",1,'Diário 2º PA'!$O$4:$O$2000=Resumo!$Q$5)))
+SUMPRODUCT(('Diário 3º PA'!$E$4:$E$2000='Analítico Cx.'!$B107)*('Diário 3º PA'!$B$4:$B$2000&gt;=C$4)*('Diário 3º PA'!$B$4:$B$2000&lt;=EOMONTH(C$4,0))*('Diário 3º PA'!$F$4:$F$2000)*(IF(Resumo!$Q$5="",1,'Diário 3º PA'!$O$4:$O$2000=Resumo!$Q$5)))
+SUMPRODUCT(('Diário 4º PA'!$E$4:$E$2000='Analítico Cx.'!$B107)*('Diário 4º PA'!$B$4:$B$2000&gt;=C$4)*('Diário 4º PA'!$B$4:$B$2000&lt;=EOMONTH(C$4,0))*('Diário 4º PA'!$F$4:$F$2000)*(IF(Resumo!$Q$5="",1,'Diário 4º PA'!$O$4:$O$2000=Resumo!$Q$5)))</f>
        <v>0</v>
      </c>
      <c r="D107" s="199">
        <f t="array" ref="D107">SUMPRODUCT(('Diário 1º PA'!$E$4:$E$2977='Analítico Cx.'!$B107)*('Diário 1º PA'!$B$4:$B$2977&gt;=D$4)*('Diário 1º PA'!$B$4:$B$2977&lt;=EOMONTH(D$4,0))*('Diário 1º PA'!$F$4:$F$2977)*(IF(Resumo!$Q$5="",1,'Diário 1º PA'!$O$4:$O$2977=Resumo!$Q$5)))
+SUMPRODUCT(('Diário 2º PA'!$E$4:$E$2000='Analítico Cx.'!$B107)*('Diário 2º PA'!$B$4:$B$2000&gt;=D$4)*('Diário 2º PA'!$B$4:$B$2000&lt;=EOMONTH(D$4,0))*('Diário 2º PA'!$F$4:$F$2000)*(IF(Resumo!$Q$5="",1,'Diário 2º PA'!$O$4:$O$2000=Resumo!$Q$5)))
+SUMPRODUCT(('Diário 3º PA'!$E$4:$E$2000='Analítico Cx.'!$B107)*('Diário 3º PA'!$B$4:$B$2000&gt;=D$4)*('Diário 3º PA'!$B$4:$B$2000&lt;=EOMONTH(D$4,0))*('Diário 3º PA'!$F$4:$F$2000)*(IF(Resumo!$Q$5="",1,'Diário 3º PA'!$O$4:$O$2000=Resumo!$Q$5)))
+SUMPRODUCT(('Diário 4º PA'!$E$4:$E$2000='Analítico Cx.'!$B107)*('Diário 4º PA'!$B$4:$B$2000&gt;=D$4)*('Diário 4º PA'!$B$4:$B$2000&lt;=EOMONTH(D$4,0))*('Diário 4º PA'!$F$4:$F$2000)*(IF(Resumo!$Q$5="",1,'Diário 4º PA'!$O$4:$O$2000=Resumo!$Q$5)))</f>
        <v>0</v>
      </c>
      <c r="E107" s="199">
        <f t="array" ref="E107">SUMPRODUCT(('Diário 1º PA'!$E$4:$E$2977='Analítico Cx.'!$B107)*('Diário 1º PA'!$B$4:$B$2977&gt;=E$4)*('Diário 1º PA'!$B$4:$B$2977&lt;=EOMONTH(E$4,0))*('Diário 1º PA'!$F$4:$F$2977)*(IF(Resumo!$Q$5="",1,'Diário 1º PA'!$O$4:$O$2977=Resumo!$Q$5)))
+SUMPRODUCT(('Diário 2º PA'!$E$4:$E$2000='Analítico Cx.'!$B107)*('Diário 2º PA'!$B$4:$B$2000&gt;=E$4)*('Diário 2º PA'!$B$4:$B$2000&lt;=EOMONTH(E$4,0))*('Diário 2º PA'!$F$4:$F$2000)*(IF(Resumo!$Q$5="",1,'Diário 2º PA'!$O$4:$O$2000=Resumo!$Q$5)))
+SUMPRODUCT(('Diário 3º PA'!$E$4:$E$2000='Analítico Cx.'!$B107)*('Diário 3º PA'!$B$4:$B$2000&gt;=E$4)*('Diário 3º PA'!$B$4:$B$2000&lt;=EOMONTH(E$4,0))*('Diário 3º PA'!$F$4:$F$2000)*(IF(Resumo!$Q$5="",1,'Diário 3º PA'!$O$4:$O$2000=Resumo!$Q$5)))
+SUMPRODUCT(('Diário 4º PA'!$E$4:$E$2000='Analítico Cx.'!$B107)*('Diário 4º PA'!$B$4:$B$2000&gt;=E$4)*('Diário 4º PA'!$B$4:$B$2000&lt;=EOMONTH(E$4,0))*('Diário 4º PA'!$F$4:$F$2000)*(IF(Resumo!$Q$5="",1,'Diário 4º PA'!$O$4:$O$2000=Resumo!$Q$5)))</f>
        <v>0</v>
      </c>
      <c r="F107" s="199">
        <f t="array" ref="F107">SUMPRODUCT(('Diário 1º PA'!$E$4:$E$2977='Analítico Cx.'!$B107)*('Diário 1º PA'!$B$4:$B$2977&gt;=F$4)*('Diário 1º PA'!$B$4:$B$2977&lt;=EOMONTH(F$4,0))*('Diário 1º PA'!$F$4:$F$2977)*(IF(Resumo!$Q$5="",1,'Diário 1º PA'!$O$4:$O$2977=Resumo!$Q$5)))
+SUMPRODUCT(('Diário 2º PA'!$E$4:$E$2000='Analítico Cx.'!$B107)*('Diário 2º PA'!$B$4:$B$2000&gt;=F$4)*('Diário 2º PA'!$B$4:$B$2000&lt;=EOMONTH(F$4,0))*('Diário 2º PA'!$F$4:$F$2000)*(IF(Resumo!$Q$5="",1,'Diário 2º PA'!$O$4:$O$2000=Resumo!$Q$5)))
+SUMPRODUCT(('Diário 3º PA'!$E$4:$E$2000='Analítico Cx.'!$B107)*('Diário 3º PA'!$B$4:$B$2000&gt;=F$4)*('Diário 3º PA'!$B$4:$B$2000&lt;=EOMONTH(F$4,0))*('Diário 3º PA'!$F$4:$F$2000)*(IF(Resumo!$Q$5="",1,'Diário 3º PA'!$O$4:$O$2000=Resumo!$Q$5)))
+SUMPRODUCT(('Diário 4º PA'!$E$4:$E$2000='Analítico Cx.'!$B107)*('Diário 4º PA'!$B$4:$B$2000&gt;=F$4)*('Diário 4º PA'!$B$4:$B$2000&lt;=EOMONTH(F$4,0))*('Diário 4º PA'!$F$4:$F$2000)*(IF(Resumo!$Q$5="",1,'Diário 4º PA'!$O$4:$O$2000=Resumo!$Q$5)))</f>
        <v>0</v>
      </c>
      <c r="G107" s="199">
        <f t="array" ref="G107">SUMPRODUCT(('Diário 1º PA'!$E$4:$E$2977='Analítico Cx.'!$B107)*('Diário 1º PA'!$B$4:$B$2977&gt;=G$4)*('Diário 1º PA'!$B$4:$B$2977&lt;=EOMONTH(G$4,0))*('Diário 1º PA'!$F$4:$F$2977)*(IF(Resumo!$Q$5="",1,'Diário 1º PA'!$O$4:$O$2977=Resumo!$Q$5)))
+SUMPRODUCT(('Diário 2º PA'!$E$4:$E$2000='Analítico Cx.'!$B107)*('Diário 2º PA'!$B$4:$B$2000&gt;=G$4)*('Diário 2º PA'!$B$4:$B$2000&lt;=EOMONTH(G$4,0))*('Diário 2º PA'!$F$4:$F$2000)*(IF(Resumo!$Q$5="",1,'Diário 2º PA'!$O$4:$O$2000=Resumo!$Q$5)))
+SUMPRODUCT(('Diário 3º PA'!$E$4:$E$2000='Analítico Cx.'!$B107)*('Diário 3º PA'!$B$4:$B$2000&gt;=G$4)*('Diário 3º PA'!$B$4:$B$2000&lt;=EOMONTH(G$4,0))*('Diário 3º PA'!$F$4:$F$2000)*(IF(Resumo!$Q$5="",1,'Diário 3º PA'!$O$4:$O$2000=Resumo!$Q$5)))
+SUMPRODUCT(('Diário 4º PA'!$E$4:$E$2000='Analítico Cx.'!$B107)*('Diário 4º PA'!$B$4:$B$2000&gt;=G$4)*('Diário 4º PA'!$B$4:$B$2000&lt;=EOMONTH(G$4,0))*('Diário 4º PA'!$F$4:$F$2000)*(IF(Resumo!$Q$5="",1,'Diário 4º PA'!$O$4:$O$2000=Resumo!$Q$5)))</f>
        <v>0</v>
      </c>
      <c r="H107" s="199">
        <f t="array" ref="H107">SUMPRODUCT(('Diário 1º PA'!$E$4:$E$2977='Analítico Cx.'!$B107)*('Diário 1º PA'!$B$4:$B$2977&gt;=H$4)*('Diário 1º PA'!$B$4:$B$2977&lt;=EOMONTH(H$4,0))*('Diário 1º PA'!$F$4:$F$2977)*(IF(Resumo!$Q$5="",1,'Diário 1º PA'!$O$4:$O$2977=Resumo!$Q$5)))
+SUMPRODUCT(('Diário 2º PA'!$E$4:$E$2000='Analítico Cx.'!$B107)*('Diário 2º PA'!$B$4:$B$2000&gt;=H$4)*('Diário 2º PA'!$B$4:$B$2000&lt;=EOMONTH(H$4,0))*('Diário 2º PA'!$F$4:$F$2000)*(IF(Resumo!$Q$5="",1,'Diário 2º PA'!$O$4:$O$2000=Resumo!$Q$5)))
+SUMPRODUCT(('Diário 3º PA'!$E$4:$E$2000='Analítico Cx.'!$B107)*('Diário 3º PA'!$B$4:$B$2000&gt;=H$4)*('Diário 3º PA'!$B$4:$B$2000&lt;=EOMONTH(H$4,0))*('Diário 3º PA'!$F$4:$F$2000)*(IF(Resumo!$Q$5="",1,'Diário 3º PA'!$O$4:$O$2000=Resumo!$Q$5)))
+SUMPRODUCT(('Diário 4º PA'!$E$4:$E$2000='Analítico Cx.'!$B107)*('Diário 4º PA'!$B$4:$B$2000&gt;=H$4)*('Diário 4º PA'!$B$4:$B$2000&lt;=EOMONTH(H$4,0))*('Diário 4º PA'!$F$4:$F$2000)*(IF(Resumo!$Q$5="",1,'Diário 4º PA'!$O$4:$O$2000=Resumo!$Q$5)))</f>
        <v>0</v>
      </c>
      <c r="I107" s="199">
        <f t="array" ref="I107">SUMPRODUCT(('Diário 1º PA'!$E$4:$E$2977='Analítico Cx.'!$B107)*('Diário 1º PA'!$B$4:$B$2977&gt;=I$4)*('Diário 1º PA'!$B$4:$B$2977&lt;=EOMONTH(I$4,0))*('Diário 1º PA'!$F$4:$F$2977)*(IF(Resumo!$Q$5="",1,'Diário 1º PA'!$O$4:$O$2977=Resumo!$Q$5)))
+SUMPRODUCT(('Diário 2º PA'!$E$4:$E$2000='Analítico Cx.'!$B107)*('Diário 2º PA'!$B$4:$B$2000&gt;=I$4)*('Diário 2º PA'!$B$4:$B$2000&lt;=EOMONTH(I$4,0))*('Diário 2º PA'!$F$4:$F$2000)*(IF(Resumo!$Q$5="",1,'Diário 2º PA'!$O$4:$O$2000=Resumo!$Q$5)))
+SUMPRODUCT(('Diário 3º PA'!$E$4:$E$2000='Analítico Cx.'!$B107)*('Diário 3º PA'!$B$4:$B$2000&gt;=I$4)*('Diário 3º PA'!$B$4:$B$2000&lt;=EOMONTH(I$4,0))*('Diário 3º PA'!$F$4:$F$2000)*(IF(Resumo!$Q$5="",1,'Diário 3º PA'!$O$4:$O$2000=Resumo!$Q$5)))
+SUMPRODUCT(('Diário 4º PA'!$E$4:$E$2000='Analítico Cx.'!$B107)*('Diário 4º PA'!$B$4:$B$2000&gt;=I$4)*('Diário 4º PA'!$B$4:$B$2000&lt;=EOMONTH(I$4,0))*('Diário 4º PA'!$F$4:$F$2000)*(IF(Resumo!$Q$5="",1,'Diário 4º PA'!$O$4:$O$2000=Resumo!$Q$5)))</f>
        <v>0</v>
      </c>
      <c r="J107" s="199">
        <f t="array" ref="J107">SUMPRODUCT(('Diário 1º PA'!$E$4:$E$2977='Analítico Cx.'!$B107)*('Diário 1º PA'!$B$4:$B$2977&gt;=J$4)*('Diário 1º PA'!$B$4:$B$2977&lt;=EOMONTH(J$4,0))*('Diário 1º PA'!$F$4:$F$2977)*(IF(Resumo!$Q$5="",1,'Diário 1º PA'!$O$4:$O$2977=Resumo!$Q$5)))
+SUMPRODUCT(('Diário 2º PA'!$E$4:$E$2000='Analítico Cx.'!$B107)*('Diário 2º PA'!$B$4:$B$2000&gt;=J$4)*('Diário 2º PA'!$B$4:$B$2000&lt;=EOMONTH(J$4,0))*('Diário 2º PA'!$F$4:$F$2000)*(IF(Resumo!$Q$5="",1,'Diário 2º PA'!$O$4:$O$2000=Resumo!$Q$5)))
+SUMPRODUCT(('Diário 3º PA'!$E$4:$E$2000='Analítico Cx.'!$B107)*('Diário 3º PA'!$B$4:$B$2000&gt;=J$4)*('Diário 3º PA'!$B$4:$B$2000&lt;=EOMONTH(J$4,0))*('Diário 3º PA'!$F$4:$F$2000)*(IF(Resumo!$Q$5="",1,'Diário 3º PA'!$O$4:$O$2000=Resumo!$Q$5)))
+SUMPRODUCT(('Diário 4º PA'!$E$4:$E$2000='Analítico Cx.'!$B107)*('Diário 4º PA'!$B$4:$B$2000&gt;=J$4)*('Diário 4º PA'!$B$4:$B$2000&lt;=EOMONTH(J$4,0))*('Diário 4º PA'!$F$4:$F$2000)*(IF(Resumo!$Q$5="",1,'Diário 4º PA'!$O$4:$O$2000=Resumo!$Q$5)))</f>
        <v>0</v>
      </c>
      <c r="K107" s="199">
        <f t="array" ref="K107">SUMPRODUCT(('Diário 1º PA'!$E$4:$E$2977='Analítico Cx.'!$B107)*('Diário 1º PA'!$B$4:$B$2977&gt;=K$4)*('Diário 1º PA'!$B$4:$B$2977&lt;=EOMONTH(K$4,0))*('Diário 1º PA'!$F$4:$F$2977)*(IF(Resumo!$Q$5="",1,'Diário 1º PA'!$O$4:$O$2977=Resumo!$Q$5)))
+SUMPRODUCT(('Diário 2º PA'!$E$4:$E$2000='Analítico Cx.'!$B107)*('Diário 2º PA'!$B$4:$B$2000&gt;=K$4)*('Diário 2º PA'!$B$4:$B$2000&lt;=EOMONTH(K$4,0))*('Diário 2º PA'!$F$4:$F$2000)*(IF(Resumo!$Q$5="",1,'Diário 2º PA'!$O$4:$O$2000=Resumo!$Q$5)))
+SUMPRODUCT(('Diário 3º PA'!$E$4:$E$2000='Analítico Cx.'!$B107)*('Diário 3º PA'!$B$4:$B$2000&gt;=K$4)*('Diário 3º PA'!$B$4:$B$2000&lt;=EOMONTH(K$4,0))*('Diário 3º PA'!$F$4:$F$2000)*(IF(Resumo!$Q$5="",1,'Diário 3º PA'!$O$4:$O$2000=Resumo!$Q$5)))
+SUMPRODUCT(('Diário 4º PA'!$E$4:$E$2000='Analítico Cx.'!$B107)*('Diário 4º PA'!$B$4:$B$2000&gt;=K$4)*('Diário 4º PA'!$B$4:$B$2000&lt;=EOMONTH(K$4,0))*('Diário 4º PA'!$F$4:$F$2000)*(IF(Resumo!$Q$5="",1,'Diário 4º PA'!$O$4:$O$2000=Resumo!$Q$5)))</f>
        <v>0</v>
      </c>
      <c r="L107" s="199">
        <f t="array" ref="L107">SUMPRODUCT(('Diário 1º PA'!$E$4:$E$2977='Analítico Cx.'!$B107)*('Diário 1º PA'!$B$4:$B$2977&gt;=L$4)*('Diário 1º PA'!$B$4:$B$2977&lt;=EOMONTH(L$4,0))*('Diário 1º PA'!$F$4:$F$2977)*(IF(Resumo!$Q$5="",1,'Diário 1º PA'!$O$4:$O$2977=Resumo!$Q$5)))
+SUMPRODUCT(('Diário 2º PA'!$E$4:$E$2000='Analítico Cx.'!$B107)*('Diário 2º PA'!$B$4:$B$2000&gt;=L$4)*('Diário 2º PA'!$B$4:$B$2000&lt;=EOMONTH(L$4,0))*('Diário 2º PA'!$F$4:$F$2000)*(IF(Resumo!$Q$5="",1,'Diário 2º PA'!$O$4:$O$2000=Resumo!$Q$5)))
+SUMPRODUCT(('Diário 3º PA'!$E$4:$E$2000='Analítico Cx.'!$B107)*('Diário 3º PA'!$B$4:$B$2000&gt;=L$4)*('Diário 3º PA'!$B$4:$B$2000&lt;=EOMONTH(L$4,0))*('Diário 3º PA'!$F$4:$F$2000)*(IF(Resumo!$Q$5="",1,'Diário 3º PA'!$O$4:$O$2000=Resumo!$Q$5)))
+SUMPRODUCT(('Diário 4º PA'!$E$4:$E$2000='Analítico Cx.'!$B107)*('Diário 4º PA'!$B$4:$B$2000&gt;=L$4)*('Diário 4º PA'!$B$4:$B$2000&lt;=EOMONTH(L$4,0))*('Diário 4º PA'!$F$4:$F$2000)*(IF(Resumo!$Q$5="",1,'Diário 4º PA'!$O$4:$O$2000=Resumo!$Q$5)))</f>
        <v>0</v>
      </c>
      <c r="M107" s="199">
        <f t="array" ref="M107">SUMPRODUCT(('Diário 1º PA'!$E$4:$E$2977='Analítico Cx.'!$B107)*('Diário 1º PA'!$B$4:$B$2977&gt;=M$4)*('Diário 1º PA'!$B$4:$B$2977&lt;=EOMONTH(M$4,0))*('Diário 1º PA'!$F$4:$F$2977)*(IF(Resumo!$Q$5="",1,'Diário 1º PA'!$O$4:$O$2977=Resumo!$Q$5)))
+SUMPRODUCT(('Diário 2º PA'!$E$4:$E$2000='Analítico Cx.'!$B107)*('Diário 2º PA'!$B$4:$B$2000&gt;=M$4)*('Diário 2º PA'!$B$4:$B$2000&lt;=EOMONTH(M$4,0))*('Diário 2º PA'!$F$4:$F$2000)*(IF(Resumo!$Q$5="",1,'Diário 2º PA'!$O$4:$O$2000=Resumo!$Q$5)))
+SUMPRODUCT(('Diário 3º PA'!$E$4:$E$2000='Analítico Cx.'!$B107)*('Diário 3º PA'!$B$4:$B$2000&gt;=M$4)*('Diário 3º PA'!$B$4:$B$2000&lt;=EOMONTH(M$4,0))*('Diário 3º PA'!$F$4:$F$2000)*(IF(Resumo!$Q$5="",1,'Diário 3º PA'!$O$4:$O$2000=Resumo!$Q$5)))
+SUMPRODUCT(('Diário 4º PA'!$E$4:$E$2000='Analítico Cx.'!$B107)*('Diário 4º PA'!$B$4:$B$2000&gt;=M$4)*('Diário 4º PA'!$B$4:$B$2000&lt;=EOMONTH(M$4,0))*('Diário 4º PA'!$F$4:$F$2000)*(IF(Resumo!$Q$5="",1,'Diário 4º PA'!$O$4:$O$2000=Resumo!$Q$5)))</f>
        <v>0</v>
      </c>
      <c r="N107" s="199">
        <f t="array" ref="N107">SUMPRODUCT(('Diário 1º PA'!$E$4:$E$2977='Analítico Cx.'!$B107)*('Diário 1º PA'!$B$4:$B$2977&gt;=N$4)*('Diário 1º PA'!$B$4:$B$2977&lt;=EOMONTH(N$4,0))*('Diário 1º PA'!$F$4:$F$2977)*(IF(Resumo!$Q$5="",1,'Diário 1º PA'!$O$4:$O$2977=Resumo!$Q$5)))
+SUMPRODUCT(('Diário 2º PA'!$E$4:$E$2000='Analítico Cx.'!$B107)*('Diário 2º PA'!$B$4:$B$2000&gt;=N$4)*('Diário 2º PA'!$B$4:$B$2000&lt;=EOMONTH(N$4,0))*('Diário 2º PA'!$F$4:$F$2000)*(IF(Resumo!$Q$5="",1,'Diário 2º PA'!$O$4:$O$2000=Resumo!$Q$5)))
+SUMPRODUCT(('Diário 3º PA'!$E$4:$E$2000='Analítico Cx.'!$B107)*('Diário 3º PA'!$B$4:$B$2000&gt;=N$4)*('Diário 3º PA'!$B$4:$B$2000&lt;=EOMONTH(N$4,0))*('Diário 3º PA'!$F$4:$F$2000)*(IF(Resumo!$Q$5="",1,'Diário 3º PA'!$O$4:$O$2000=Resumo!$Q$5)))
+SUMPRODUCT(('Diário 4º PA'!$E$4:$E$2000='Analítico Cx.'!$B107)*('Diário 4º PA'!$B$4:$B$2000&gt;=N$4)*('Diário 4º PA'!$B$4:$B$2000&lt;=EOMONTH(N$4,0))*('Diário 4º PA'!$F$4:$F$2000)*(IF(Resumo!$Q$5="",1,'Diário 4º PA'!$O$4:$O$2000=Resumo!$Q$5)))</f>
        <v>0</v>
      </c>
      <c r="O107" s="200">
        <f t="shared" si="13"/>
        <v>0</v>
      </c>
      <c r="P107" s="201">
        <f t="shared" si="14"/>
        <v>0</v>
      </c>
      <c r="Q107" s="174"/>
      <c r="R107" s="174"/>
      <c r="S107" s="174"/>
      <c r="T107" s="174"/>
      <c r="U107" s="174"/>
      <c r="V107" s="174"/>
      <c r="W107" s="174"/>
      <c r="X107" s="174"/>
      <c r="Y107" s="174"/>
      <c r="Z107" s="174"/>
    </row>
    <row r="108" spans="1:26" ht="23.25" customHeight="1" x14ac:dyDescent="0.2">
      <c r="A108" s="220" t="s">
        <v>315</v>
      </c>
      <c r="B108" s="84" t="s">
        <v>316</v>
      </c>
      <c r="C108" s="199">
        <f t="array" ref="C108">SUMPRODUCT(('Diário 1º PA'!$E$4:$E$2977='Analítico Cx.'!$B108)*('Diário 1º PA'!$B$4:$B$2977&gt;=C$4)*('Diário 1º PA'!$B$4:$B$2977&lt;=EOMONTH(C$4,0))*('Diário 1º PA'!$F$4:$F$2977)*(IF(Resumo!$Q$5="",1,'Diário 1º PA'!$O$4:$O$2977=Resumo!$Q$5)))
+SUMPRODUCT(('Diário 2º PA'!$E$4:$E$2000='Analítico Cx.'!$B108)*('Diário 2º PA'!$B$4:$B$2000&gt;=C$4)*('Diário 2º PA'!$B$4:$B$2000&lt;=EOMONTH(C$4,0))*('Diário 2º PA'!$F$4:$F$2000)*(IF(Resumo!$Q$5="",1,'Diário 2º PA'!$O$4:$O$2000=Resumo!$Q$5)))
+SUMPRODUCT(('Diário 3º PA'!$E$4:$E$2000='Analítico Cx.'!$B108)*('Diário 3º PA'!$B$4:$B$2000&gt;=C$4)*('Diário 3º PA'!$B$4:$B$2000&lt;=EOMONTH(C$4,0))*('Diário 3º PA'!$F$4:$F$2000)*(IF(Resumo!$Q$5="",1,'Diário 3º PA'!$O$4:$O$2000=Resumo!$Q$5)))
+SUMPRODUCT(('Diário 4º PA'!$E$4:$E$2000='Analítico Cx.'!$B108)*('Diário 4º PA'!$B$4:$B$2000&gt;=C$4)*('Diário 4º PA'!$B$4:$B$2000&lt;=EOMONTH(C$4,0))*('Diário 4º PA'!$F$4:$F$2000)*(IF(Resumo!$Q$5="",1,'Diário 4º PA'!$O$4:$O$2000=Resumo!$Q$5)))</f>
        <v>0</v>
      </c>
      <c r="D108" s="199">
        <f t="array" ref="D108">SUMPRODUCT(('Diário 1º PA'!$E$4:$E$2977='Analítico Cx.'!$B108)*('Diário 1º PA'!$B$4:$B$2977&gt;=D$4)*('Diário 1º PA'!$B$4:$B$2977&lt;=EOMONTH(D$4,0))*('Diário 1º PA'!$F$4:$F$2977)*(IF(Resumo!$Q$5="",1,'Diário 1º PA'!$O$4:$O$2977=Resumo!$Q$5)))
+SUMPRODUCT(('Diário 2º PA'!$E$4:$E$2000='Analítico Cx.'!$B108)*('Diário 2º PA'!$B$4:$B$2000&gt;=D$4)*('Diário 2º PA'!$B$4:$B$2000&lt;=EOMONTH(D$4,0))*('Diário 2º PA'!$F$4:$F$2000)*(IF(Resumo!$Q$5="",1,'Diário 2º PA'!$O$4:$O$2000=Resumo!$Q$5)))
+SUMPRODUCT(('Diário 3º PA'!$E$4:$E$2000='Analítico Cx.'!$B108)*('Diário 3º PA'!$B$4:$B$2000&gt;=D$4)*('Diário 3º PA'!$B$4:$B$2000&lt;=EOMONTH(D$4,0))*('Diário 3º PA'!$F$4:$F$2000)*(IF(Resumo!$Q$5="",1,'Diário 3º PA'!$O$4:$O$2000=Resumo!$Q$5)))
+SUMPRODUCT(('Diário 4º PA'!$E$4:$E$2000='Analítico Cx.'!$B108)*('Diário 4º PA'!$B$4:$B$2000&gt;=D$4)*('Diário 4º PA'!$B$4:$B$2000&lt;=EOMONTH(D$4,0))*('Diário 4º PA'!$F$4:$F$2000)*(IF(Resumo!$Q$5="",1,'Diário 4º PA'!$O$4:$O$2000=Resumo!$Q$5)))</f>
        <v>0</v>
      </c>
      <c r="E108" s="199">
        <f t="array" ref="E108">SUMPRODUCT(('Diário 1º PA'!$E$4:$E$2977='Analítico Cx.'!$B108)*('Diário 1º PA'!$B$4:$B$2977&gt;=E$4)*('Diário 1º PA'!$B$4:$B$2977&lt;=EOMONTH(E$4,0))*('Diário 1º PA'!$F$4:$F$2977)*(IF(Resumo!$Q$5="",1,'Diário 1º PA'!$O$4:$O$2977=Resumo!$Q$5)))
+SUMPRODUCT(('Diário 2º PA'!$E$4:$E$2000='Analítico Cx.'!$B108)*('Diário 2º PA'!$B$4:$B$2000&gt;=E$4)*('Diário 2º PA'!$B$4:$B$2000&lt;=EOMONTH(E$4,0))*('Diário 2º PA'!$F$4:$F$2000)*(IF(Resumo!$Q$5="",1,'Diário 2º PA'!$O$4:$O$2000=Resumo!$Q$5)))
+SUMPRODUCT(('Diário 3º PA'!$E$4:$E$2000='Analítico Cx.'!$B108)*('Diário 3º PA'!$B$4:$B$2000&gt;=E$4)*('Diário 3º PA'!$B$4:$B$2000&lt;=EOMONTH(E$4,0))*('Diário 3º PA'!$F$4:$F$2000)*(IF(Resumo!$Q$5="",1,'Diário 3º PA'!$O$4:$O$2000=Resumo!$Q$5)))
+SUMPRODUCT(('Diário 4º PA'!$E$4:$E$2000='Analítico Cx.'!$B108)*('Diário 4º PA'!$B$4:$B$2000&gt;=E$4)*('Diário 4º PA'!$B$4:$B$2000&lt;=EOMONTH(E$4,0))*('Diário 4º PA'!$F$4:$F$2000)*(IF(Resumo!$Q$5="",1,'Diário 4º PA'!$O$4:$O$2000=Resumo!$Q$5)))</f>
        <v>0</v>
      </c>
      <c r="F108" s="199">
        <f t="array" ref="F108">SUMPRODUCT(('Diário 1º PA'!$E$4:$E$2977='Analítico Cx.'!$B108)*('Diário 1º PA'!$B$4:$B$2977&gt;=F$4)*('Diário 1º PA'!$B$4:$B$2977&lt;=EOMONTH(F$4,0))*('Diário 1º PA'!$F$4:$F$2977)*(IF(Resumo!$Q$5="",1,'Diário 1º PA'!$O$4:$O$2977=Resumo!$Q$5)))
+SUMPRODUCT(('Diário 2º PA'!$E$4:$E$2000='Analítico Cx.'!$B108)*('Diário 2º PA'!$B$4:$B$2000&gt;=F$4)*('Diário 2º PA'!$B$4:$B$2000&lt;=EOMONTH(F$4,0))*('Diário 2º PA'!$F$4:$F$2000)*(IF(Resumo!$Q$5="",1,'Diário 2º PA'!$O$4:$O$2000=Resumo!$Q$5)))
+SUMPRODUCT(('Diário 3º PA'!$E$4:$E$2000='Analítico Cx.'!$B108)*('Diário 3º PA'!$B$4:$B$2000&gt;=F$4)*('Diário 3º PA'!$B$4:$B$2000&lt;=EOMONTH(F$4,0))*('Diário 3º PA'!$F$4:$F$2000)*(IF(Resumo!$Q$5="",1,'Diário 3º PA'!$O$4:$O$2000=Resumo!$Q$5)))
+SUMPRODUCT(('Diário 4º PA'!$E$4:$E$2000='Analítico Cx.'!$B108)*('Diário 4º PA'!$B$4:$B$2000&gt;=F$4)*('Diário 4º PA'!$B$4:$B$2000&lt;=EOMONTH(F$4,0))*('Diário 4º PA'!$F$4:$F$2000)*(IF(Resumo!$Q$5="",1,'Diário 4º PA'!$O$4:$O$2000=Resumo!$Q$5)))</f>
        <v>0</v>
      </c>
      <c r="G108" s="199">
        <f t="array" ref="G108">SUMPRODUCT(('Diário 1º PA'!$E$4:$E$2977='Analítico Cx.'!$B108)*('Diário 1º PA'!$B$4:$B$2977&gt;=G$4)*('Diário 1º PA'!$B$4:$B$2977&lt;=EOMONTH(G$4,0))*('Diário 1º PA'!$F$4:$F$2977)*(IF(Resumo!$Q$5="",1,'Diário 1º PA'!$O$4:$O$2977=Resumo!$Q$5)))
+SUMPRODUCT(('Diário 2º PA'!$E$4:$E$2000='Analítico Cx.'!$B108)*('Diário 2º PA'!$B$4:$B$2000&gt;=G$4)*('Diário 2º PA'!$B$4:$B$2000&lt;=EOMONTH(G$4,0))*('Diário 2º PA'!$F$4:$F$2000)*(IF(Resumo!$Q$5="",1,'Diário 2º PA'!$O$4:$O$2000=Resumo!$Q$5)))
+SUMPRODUCT(('Diário 3º PA'!$E$4:$E$2000='Analítico Cx.'!$B108)*('Diário 3º PA'!$B$4:$B$2000&gt;=G$4)*('Diário 3º PA'!$B$4:$B$2000&lt;=EOMONTH(G$4,0))*('Diário 3º PA'!$F$4:$F$2000)*(IF(Resumo!$Q$5="",1,'Diário 3º PA'!$O$4:$O$2000=Resumo!$Q$5)))
+SUMPRODUCT(('Diário 4º PA'!$E$4:$E$2000='Analítico Cx.'!$B108)*('Diário 4º PA'!$B$4:$B$2000&gt;=G$4)*('Diário 4º PA'!$B$4:$B$2000&lt;=EOMONTH(G$4,0))*('Diário 4º PA'!$F$4:$F$2000)*(IF(Resumo!$Q$5="",1,'Diário 4º PA'!$O$4:$O$2000=Resumo!$Q$5)))</f>
        <v>0</v>
      </c>
      <c r="H108" s="199">
        <f t="array" ref="H108">SUMPRODUCT(('Diário 1º PA'!$E$4:$E$2977='Analítico Cx.'!$B108)*('Diário 1º PA'!$B$4:$B$2977&gt;=H$4)*('Diário 1º PA'!$B$4:$B$2977&lt;=EOMONTH(H$4,0))*('Diário 1º PA'!$F$4:$F$2977)*(IF(Resumo!$Q$5="",1,'Diário 1º PA'!$O$4:$O$2977=Resumo!$Q$5)))
+SUMPRODUCT(('Diário 2º PA'!$E$4:$E$2000='Analítico Cx.'!$B108)*('Diário 2º PA'!$B$4:$B$2000&gt;=H$4)*('Diário 2º PA'!$B$4:$B$2000&lt;=EOMONTH(H$4,0))*('Diário 2º PA'!$F$4:$F$2000)*(IF(Resumo!$Q$5="",1,'Diário 2º PA'!$O$4:$O$2000=Resumo!$Q$5)))
+SUMPRODUCT(('Diário 3º PA'!$E$4:$E$2000='Analítico Cx.'!$B108)*('Diário 3º PA'!$B$4:$B$2000&gt;=H$4)*('Diário 3º PA'!$B$4:$B$2000&lt;=EOMONTH(H$4,0))*('Diário 3º PA'!$F$4:$F$2000)*(IF(Resumo!$Q$5="",1,'Diário 3º PA'!$O$4:$O$2000=Resumo!$Q$5)))
+SUMPRODUCT(('Diário 4º PA'!$E$4:$E$2000='Analítico Cx.'!$B108)*('Diário 4º PA'!$B$4:$B$2000&gt;=H$4)*('Diário 4º PA'!$B$4:$B$2000&lt;=EOMONTH(H$4,0))*('Diário 4º PA'!$F$4:$F$2000)*(IF(Resumo!$Q$5="",1,'Diário 4º PA'!$O$4:$O$2000=Resumo!$Q$5)))</f>
        <v>0</v>
      </c>
      <c r="I108" s="199">
        <f t="array" ref="I108">SUMPRODUCT(('Diário 1º PA'!$E$4:$E$2977='Analítico Cx.'!$B108)*('Diário 1º PA'!$B$4:$B$2977&gt;=I$4)*('Diário 1º PA'!$B$4:$B$2977&lt;=EOMONTH(I$4,0))*('Diário 1º PA'!$F$4:$F$2977)*(IF(Resumo!$Q$5="",1,'Diário 1º PA'!$O$4:$O$2977=Resumo!$Q$5)))
+SUMPRODUCT(('Diário 2º PA'!$E$4:$E$2000='Analítico Cx.'!$B108)*('Diário 2º PA'!$B$4:$B$2000&gt;=I$4)*('Diário 2º PA'!$B$4:$B$2000&lt;=EOMONTH(I$4,0))*('Diário 2º PA'!$F$4:$F$2000)*(IF(Resumo!$Q$5="",1,'Diário 2º PA'!$O$4:$O$2000=Resumo!$Q$5)))
+SUMPRODUCT(('Diário 3º PA'!$E$4:$E$2000='Analítico Cx.'!$B108)*('Diário 3º PA'!$B$4:$B$2000&gt;=I$4)*('Diário 3º PA'!$B$4:$B$2000&lt;=EOMONTH(I$4,0))*('Diário 3º PA'!$F$4:$F$2000)*(IF(Resumo!$Q$5="",1,'Diário 3º PA'!$O$4:$O$2000=Resumo!$Q$5)))
+SUMPRODUCT(('Diário 4º PA'!$E$4:$E$2000='Analítico Cx.'!$B108)*('Diário 4º PA'!$B$4:$B$2000&gt;=I$4)*('Diário 4º PA'!$B$4:$B$2000&lt;=EOMONTH(I$4,0))*('Diário 4º PA'!$F$4:$F$2000)*(IF(Resumo!$Q$5="",1,'Diário 4º PA'!$O$4:$O$2000=Resumo!$Q$5)))</f>
        <v>0</v>
      </c>
      <c r="J108" s="199">
        <f t="array" ref="J108">SUMPRODUCT(('Diário 1º PA'!$E$4:$E$2977='Analítico Cx.'!$B108)*('Diário 1º PA'!$B$4:$B$2977&gt;=J$4)*('Diário 1º PA'!$B$4:$B$2977&lt;=EOMONTH(J$4,0))*('Diário 1º PA'!$F$4:$F$2977)*(IF(Resumo!$Q$5="",1,'Diário 1º PA'!$O$4:$O$2977=Resumo!$Q$5)))
+SUMPRODUCT(('Diário 2º PA'!$E$4:$E$2000='Analítico Cx.'!$B108)*('Diário 2º PA'!$B$4:$B$2000&gt;=J$4)*('Diário 2º PA'!$B$4:$B$2000&lt;=EOMONTH(J$4,0))*('Diário 2º PA'!$F$4:$F$2000)*(IF(Resumo!$Q$5="",1,'Diário 2º PA'!$O$4:$O$2000=Resumo!$Q$5)))
+SUMPRODUCT(('Diário 3º PA'!$E$4:$E$2000='Analítico Cx.'!$B108)*('Diário 3º PA'!$B$4:$B$2000&gt;=J$4)*('Diário 3º PA'!$B$4:$B$2000&lt;=EOMONTH(J$4,0))*('Diário 3º PA'!$F$4:$F$2000)*(IF(Resumo!$Q$5="",1,'Diário 3º PA'!$O$4:$O$2000=Resumo!$Q$5)))
+SUMPRODUCT(('Diário 4º PA'!$E$4:$E$2000='Analítico Cx.'!$B108)*('Diário 4º PA'!$B$4:$B$2000&gt;=J$4)*('Diário 4º PA'!$B$4:$B$2000&lt;=EOMONTH(J$4,0))*('Diário 4º PA'!$F$4:$F$2000)*(IF(Resumo!$Q$5="",1,'Diário 4º PA'!$O$4:$O$2000=Resumo!$Q$5)))</f>
        <v>0</v>
      </c>
      <c r="K108" s="199">
        <f t="array" ref="K108">SUMPRODUCT(('Diário 1º PA'!$E$4:$E$2977='Analítico Cx.'!$B108)*('Diário 1º PA'!$B$4:$B$2977&gt;=K$4)*('Diário 1º PA'!$B$4:$B$2977&lt;=EOMONTH(K$4,0))*('Diário 1º PA'!$F$4:$F$2977)*(IF(Resumo!$Q$5="",1,'Diário 1º PA'!$O$4:$O$2977=Resumo!$Q$5)))
+SUMPRODUCT(('Diário 2º PA'!$E$4:$E$2000='Analítico Cx.'!$B108)*('Diário 2º PA'!$B$4:$B$2000&gt;=K$4)*('Diário 2º PA'!$B$4:$B$2000&lt;=EOMONTH(K$4,0))*('Diário 2º PA'!$F$4:$F$2000)*(IF(Resumo!$Q$5="",1,'Diário 2º PA'!$O$4:$O$2000=Resumo!$Q$5)))
+SUMPRODUCT(('Diário 3º PA'!$E$4:$E$2000='Analítico Cx.'!$B108)*('Diário 3º PA'!$B$4:$B$2000&gt;=K$4)*('Diário 3º PA'!$B$4:$B$2000&lt;=EOMONTH(K$4,0))*('Diário 3º PA'!$F$4:$F$2000)*(IF(Resumo!$Q$5="",1,'Diário 3º PA'!$O$4:$O$2000=Resumo!$Q$5)))
+SUMPRODUCT(('Diário 4º PA'!$E$4:$E$2000='Analítico Cx.'!$B108)*('Diário 4º PA'!$B$4:$B$2000&gt;=K$4)*('Diário 4º PA'!$B$4:$B$2000&lt;=EOMONTH(K$4,0))*('Diário 4º PA'!$F$4:$F$2000)*(IF(Resumo!$Q$5="",1,'Diário 4º PA'!$O$4:$O$2000=Resumo!$Q$5)))</f>
        <v>0</v>
      </c>
      <c r="L108" s="199">
        <f t="array" ref="L108">SUMPRODUCT(('Diário 1º PA'!$E$4:$E$2977='Analítico Cx.'!$B108)*('Diário 1º PA'!$B$4:$B$2977&gt;=L$4)*('Diário 1º PA'!$B$4:$B$2977&lt;=EOMONTH(L$4,0))*('Diário 1º PA'!$F$4:$F$2977)*(IF(Resumo!$Q$5="",1,'Diário 1º PA'!$O$4:$O$2977=Resumo!$Q$5)))
+SUMPRODUCT(('Diário 2º PA'!$E$4:$E$2000='Analítico Cx.'!$B108)*('Diário 2º PA'!$B$4:$B$2000&gt;=L$4)*('Diário 2º PA'!$B$4:$B$2000&lt;=EOMONTH(L$4,0))*('Diário 2º PA'!$F$4:$F$2000)*(IF(Resumo!$Q$5="",1,'Diário 2º PA'!$O$4:$O$2000=Resumo!$Q$5)))
+SUMPRODUCT(('Diário 3º PA'!$E$4:$E$2000='Analítico Cx.'!$B108)*('Diário 3º PA'!$B$4:$B$2000&gt;=L$4)*('Diário 3º PA'!$B$4:$B$2000&lt;=EOMONTH(L$4,0))*('Diário 3º PA'!$F$4:$F$2000)*(IF(Resumo!$Q$5="",1,'Diário 3º PA'!$O$4:$O$2000=Resumo!$Q$5)))
+SUMPRODUCT(('Diário 4º PA'!$E$4:$E$2000='Analítico Cx.'!$B108)*('Diário 4º PA'!$B$4:$B$2000&gt;=L$4)*('Diário 4º PA'!$B$4:$B$2000&lt;=EOMONTH(L$4,0))*('Diário 4º PA'!$F$4:$F$2000)*(IF(Resumo!$Q$5="",1,'Diário 4º PA'!$O$4:$O$2000=Resumo!$Q$5)))</f>
        <v>0</v>
      </c>
      <c r="M108" s="199">
        <f t="array" ref="M108">SUMPRODUCT(('Diário 1º PA'!$E$4:$E$2977='Analítico Cx.'!$B108)*('Diário 1º PA'!$B$4:$B$2977&gt;=M$4)*('Diário 1º PA'!$B$4:$B$2977&lt;=EOMONTH(M$4,0))*('Diário 1º PA'!$F$4:$F$2977)*(IF(Resumo!$Q$5="",1,'Diário 1º PA'!$O$4:$O$2977=Resumo!$Q$5)))
+SUMPRODUCT(('Diário 2º PA'!$E$4:$E$2000='Analítico Cx.'!$B108)*('Diário 2º PA'!$B$4:$B$2000&gt;=M$4)*('Diário 2º PA'!$B$4:$B$2000&lt;=EOMONTH(M$4,0))*('Diário 2º PA'!$F$4:$F$2000)*(IF(Resumo!$Q$5="",1,'Diário 2º PA'!$O$4:$O$2000=Resumo!$Q$5)))
+SUMPRODUCT(('Diário 3º PA'!$E$4:$E$2000='Analítico Cx.'!$B108)*('Diário 3º PA'!$B$4:$B$2000&gt;=M$4)*('Diário 3º PA'!$B$4:$B$2000&lt;=EOMONTH(M$4,0))*('Diário 3º PA'!$F$4:$F$2000)*(IF(Resumo!$Q$5="",1,'Diário 3º PA'!$O$4:$O$2000=Resumo!$Q$5)))
+SUMPRODUCT(('Diário 4º PA'!$E$4:$E$2000='Analítico Cx.'!$B108)*('Diário 4º PA'!$B$4:$B$2000&gt;=M$4)*('Diário 4º PA'!$B$4:$B$2000&lt;=EOMONTH(M$4,0))*('Diário 4º PA'!$F$4:$F$2000)*(IF(Resumo!$Q$5="",1,'Diário 4º PA'!$O$4:$O$2000=Resumo!$Q$5)))</f>
        <v>0</v>
      </c>
      <c r="N108" s="199">
        <f t="array" ref="N108">SUMPRODUCT(('Diário 1º PA'!$E$4:$E$2977='Analítico Cx.'!$B108)*('Diário 1º PA'!$B$4:$B$2977&gt;=N$4)*('Diário 1º PA'!$B$4:$B$2977&lt;=EOMONTH(N$4,0))*('Diário 1º PA'!$F$4:$F$2977)*(IF(Resumo!$Q$5="",1,'Diário 1º PA'!$O$4:$O$2977=Resumo!$Q$5)))
+SUMPRODUCT(('Diário 2º PA'!$E$4:$E$2000='Analítico Cx.'!$B108)*('Diário 2º PA'!$B$4:$B$2000&gt;=N$4)*('Diário 2º PA'!$B$4:$B$2000&lt;=EOMONTH(N$4,0))*('Diário 2º PA'!$F$4:$F$2000)*(IF(Resumo!$Q$5="",1,'Diário 2º PA'!$O$4:$O$2000=Resumo!$Q$5)))
+SUMPRODUCT(('Diário 3º PA'!$E$4:$E$2000='Analítico Cx.'!$B108)*('Diário 3º PA'!$B$4:$B$2000&gt;=N$4)*('Diário 3º PA'!$B$4:$B$2000&lt;=EOMONTH(N$4,0))*('Diário 3º PA'!$F$4:$F$2000)*(IF(Resumo!$Q$5="",1,'Diário 3º PA'!$O$4:$O$2000=Resumo!$Q$5)))
+SUMPRODUCT(('Diário 4º PA'!$E$4:$E$2000='Analítico Cx.'!$B108)*('Diário 4º PA'!$B$4:$B$2000&gt;=N$4)*('Diário 4º PA'!$B$4:$B$2000&lt;=EOMONTH(N$4,0))*('Diário 4º PA'!$F$4:$F$2000)*(IF(Resumo!$Q$5="",1,'Diário 4º PA'!$O$4:$O$2000=Resumo!$Q$5)))</f>
        <v>0</v>
      </c>
      <c r="O108" s="200">
        <f t="shared" si="13"/>
        <v>0</v>
      </c>
      <c r="P108" s="201">
        <f t="shared" si="14"/>
        <v>0</v>
      </c>
      <c r="Q108" s="174"/>
      <c r="R108" s="174"/>
      <c r="S108" s="174"/>
      <c r="T108" s="174"/>
      <c r="U108" s="174"/>
      <c r="V108" s="174"/>
      <c r="W108" s="174"/>
      <c r="X108" s="174"/>
      <c r="Y108" s="174"/>
      <c r="Z108" s="174"/>
    </row>
    <row r="109" spans="1:26" ht="23.25" customHeight="1" x14ac:dyDescent="0.2">
      <c r="A109" s="220" t="s">
        <v>317</v>
      </c>
      <c r="B109" s="84" t="s">
        <v>318</v>
      </c>
      <c r="C109" s="199">
        <f t="array" ref="C109">SUMPRODUCT(('Diário 1º PA'!$E$4:$E$2977='Analítico Cx.'!$B109)*('Diário 1º PA'!$B$4:$B$2977&gt;=C$4)*('Diário 1º PA'!$B$4:$B$2977&lt;=EOMONTH(C$4,0))*('Diário 1º PA'!$F$4:$F$2977)*(IF(Resumo!$Q$5="",1,'Diário 1º PA'!$O$4:$O$2977=Resumo!$Q$5)))
+SUMPRODUCT(('Diário 2º PA'!$E$4:$E$2000='Analítico Cx.'!$B109)*('Diário 2º PA'!$B$4:$B$2000&gt;=C$4)*('Diário 2º PA'!$B$4:$B$2000&lt;=EOMONTH(C$4,0))*('Diário 2º PA'!$F$4:$F$2000)*(IF(Resumo!$Q$5="",1,'Diário 2º PA'!$O$4:$O$2000=Resumo!$Q$5)))
+SUMPRODUCT(('Diário 3º PA'!$E$4:$E$2000='Analítico Cx.'!$B109)*('Diário 3º PA'!$B$4:$B$2000&gt;=C$4)*('Diário 3º PA'!$B$4:$B$2000&lt;=EOMONTH(C$4,0))*('Diário 3º PA'!$F$4:$F$2000)*(IF(Resumo!$Q$5="",1,'Diário 3º PA'!$O$4:$O$2000=Resumo!$Q$5)))
+SUMPRODUCT(('Diário 4º PA'!$E$4:$E$2000='Analítico Cx.'!$B109)*('Diário 4º PA'!$B$4:$B$2000&gt;=C$4)*('Diário 4º PA'!$B$4:$B$2000&lt;=EOMONTH(C$4,0))*('Diário 4º PA'!$F$4:$F$2000)*(IF(Resumo!$Q$5="",1,'Diário 4º PA'!$O$4:$O$2000=Resumo!$Q$5)))</f>
        <v>565.44999999999993</v>
      </c>
      <c r="D109" s="199">
        <f t="array" ref="D109">SUMPRODUCT(('Diário 1º PA'!$E$4:$E$2977='Analítico Cx.'!$B109)*('Diário 1º PA'!$B$4:$B$2977&gt;=D$4)*('Diário 1º PA'!$B$4:$B$2977&lt;=EOMONTH(D$4,0))*('Diário 1º PA'!$F$4:$F$2977)*(IF(Resumo!$Q$5="",1,'Diário 1º PA'!$O$4:$O$2977=Resumo!$Q$5)))
+SUMPRODUCT(('Diário 2º PA'!$E$4:$E$2000='Analítico Cx.'!$B109)*('Diário 2º PA'!$B$4:$B$2000&gt;=D$4)*('Diário 2º PA'!$B$4:$B$2000&lt;=EOMONTH(D$4,0))*('Diário 2º PA'!$F$4:$F$2000)*(IF(Resumo!$Q$5="",1,'Diário 2º PA'!$O$4:$O$2000=Resumo!$Q$5)))
+SUMPRODUCT(('Diário 3º PA'!$E$4:$E$2000='Analítico Cx.'!$B109)*('Diário 3º PA'!$B$4:$B$2000&gt;=D$4)*('Diário 3º PA'!$B$4:$B$2000&lt;=EOMONTH(D$4,0))*('Diário 3º PA'!$F$4:$F$2000)*(IF(Resumo!$Q$5="",1,'Diário 3º PA'!$O$4:$O$2000=Resumo!$Q$5)))
+SUMPRODUCT(('Diário 4º PA'!$E$4:$E$2000='Analítico Cx.'!$B109)*('Diário 4º PA'!$B$4:$B$2000&gt;=D$4)*('Diário 4º PA'!$B$4:$B$2000&lt;=EOMONTH(D$4,0))*('Diário 4º PA'!$F$4:$F$2000)*(IF(Resumo!$Q$5="",1,'Diário 4º PA'!$O$4:$O$2000=Resumo!$Q$5)))</f>
        <v>21.239999999999988</v>
      </c>
      <c r="E109" s="199">
        <f t="array" ref="E109">SUMPRODUCT(('Diário 1º PA'!$E$4:$E$2977='Analítico Cx.'!$B109)*('Diário 1º PA'!$B$4:$B$2977&gt;=E$4)*('Diário 1º PA'!$B$4:$B$2977&lt;=EOMONTH(E$4,0))*('Diário 1º PA'!$F$4:$F$2977)*(IF(Resumo!$Q$5="",1,'Diário 1º PA'!$O$4:$O$2977=Resumo!$Q$5)))
+SUMPRODUCT(('Diário 2º PA'!$E$4:$E$2000='Analítico Cx.'!$B109)*('Diário 2º PA'!$B$4:$B$2000&gt;=E$4)*('Diário 2º PA'!$B$4:$B$2000&lt;=EOMONTH(E$4,0))*('Diário 2º PA'!$F$4:$F$2000)*(IF(Resumo!$Q$5="",1,'Diário 2º PA'!$O$4:$O$2000=Resumo!$Q$5)))
+SUMPRODUCT(('Diário 3º PA'!$E$4:$E$2000='Analítico Cx.'!$B109)*('Diário 3º PA'!$B$4:$B$2000&gt;=E$4)*('Diário 3º PA'!$B$4:$B$2000&lt;=EOMONTH(E$4,0))*('Diário 3º PA'!$F$4:$F$2000)*(IF(Resumo!$Q$5="",1,'Diário 3º PA'!$O$4:$O$2000=Resumo!$Q$5)))
+SUMPRODUCT(('Diário 4º PA'!$E$4:$E$2000='Analítico Cx.'!$B109)*('Diário 4º PA'!$B$4:$B$2000&gt;=E$4)*('Diário 4º PA'!$B$4:$B$2000&lt;=EOMONTH(E$4,0))*('Diário 4º PA'!$F$4:$F$2000)*(IF(Resumo!$Q$5="",1,'Diário 4º PA'!$O$4:$O$2000=Resumo!$Q$5)))</f>
        <v>568.94999999999993</v>
      </c>
      <c r="F109" s="199">
        <f t="array" ref="F109">SUMPRODUCT(('Diário 1º PA'!$E$4:$E$2977='Analítico Cx.'!$B109)*('Diário 1º PA'!$B$4:$B$2977&gt;=F$4)*('Diário 1º PA'!$B$4:$B$2977&lt;=EOMONTH(F$4,0))*('Diário 1º PA'!$F$4:$F$2977)*(IF(Resumo!$Q$5="",1,'Diário 1º PA'!$O$4:$O$2977=Resumo!$Q$5)))
+SUMPRODUCT(('Diário 2º PA'!$E$4:$E$2000='Analítico Cx.'!$B109)*('Diário 2º PA'!$B$4:$B$2000&gt;=F$4)*('Diário 2º PA'!$B$4:$B$2000&lt;=EOMONTH(F$4,0))*('Diário 2º PA'!$F$4:$F$2000)*(IF(Resumo!$Q$5="",1,'Diário 2º PA'!$O$4:$O$2000=Resumo!$Q$5)))
+SUMPRODUCT(('Diário 3º PA'!$E$4:$E$2000='Analítico Cx.'!$B109)*('Diário 3º PA'!$B$4:$B$2000&gt;=F$4)*('Diário 3º PA'!$B$4:$B$2000&lt;=EOMONTH(F$4,0))*('Diário 3º PA'!$F$4:$F$2000)*(IF(Resumo!$Q$5="",1,'Diário 3º PA'!$O$4:$O$2000=Resumo!$Q$5)))
+SUMPRODUCT(('Diário 4º PA'!$E$4:$E$2000='Analítico Cx.'!$B109)*('Diário 4º PA'!$B$4:$B$2000&gt;=F$4)*('Diário 4º PA'!$B$4:$B$2000&lt;=EOMONTH(F$4,0))*('Diário 4º PA'!$F$4:$F$2000)*(IF(Resumo!$Q$5="",1,'Diário 4º PA'!$O$4:$O$2000=Resumo!$Q$5)))</f>
        <v>0</v>
      </c>
      <c r="G109" s="199">
        <f t="array" ref="G109">SUMPRODUCT(('Diário 1º PA'!$E$4:$E$2977='Analítico Cx.'!$B109)*('Diário 1º PA'!$B$4:$B$2977&gt;=G$4)*('Diário 1º PA'!$B$4:$B$2977&lt;=EOMONTH(G$4,0))*('Diário 1º PA'!$F$4:$F$2977)*(IF(Resumo!$Q$5="",1,'Diário 1º PA'!$O$4:$O$2977=Resumo!$Q$5)))
+SUMPRODUCT(('Diário 2º PA'!$E$4:$E$2000='Analítico Cx.'!$B109)*('Diário 2º PA'!$B$4:$B$2000&gt;=G$4)*('Diário 2º PA'!$B$4:$B$2000&lt;=EOMONTH(G$4,0))*('Diário 2º PA'!$F$4:$F$2000)*(IF(Resumo!$Q$5="",1,'Diário 2º PA'!$O$4:$O$2000=Resumo!$Q$5)))
+SUMPRODUCT(('Diário 3º PA'!$E$4:$E$2000='Analítico Cx.'!$B109)*('Diário 3º PA'!$B$4:$B$2000&gt;=G$4)*('Diário 3º PA'!$B$4:$B$2000&lt;=EOMONTH(G$4,0))*('Diário 3º PA'!$F$4:$F$2000)*(IF(Resumo!$Q$5="",1,'Diário 3º PA'!$O$4:$O$2000=Resumo!$Q$5)))
+SUMPRODUCT(('Diário 4º PA'!$E$4:$E$2000='Analítico Cx.'!$B109)*('Diário 4º PA'!$B$4:$B$2000&gt;=G$4)*('Diário 4º PA'!$B$4:$B$2000&lt;=EOMONTH(G$4,0))*('Diário 4º PA'!$F$4:$F$2000)*(IF(Resumo!$Q$5="",1,'Diário 4º PA'!$O$4:$O$2000=Resumo!$Q$5)))</f>
        <v>0</v>
      </c>
      <c r="H109" s="199">
        <f t="array" ref="H109">SUMPRODUCT(('Diário 1º PA'!$E$4:$E$2977='Analítico Cx.'!$B109)*('Diário 1º PA'!$B$4:$B$2977&gt;=H$4)*('Diário 1º PA'!$B$4:$B$2977&lt;=EOMONTH(H$4,0))*('Diário 1º PA'!$F$4:$F$2977)*(IF(Resumo!$Q$5="",1,'Diário 1º PA'!$O$4:$O$2977=Resumo!$Q$5)))
+SUMPRODUCT(('Diário 2º PA'!$E$4:$E$2000='Analítico Cx.'!$B109)*('Diário 2º PA'!$B$4:$B$2000&gt;=H$4)*('Diário 2º PA'!$B$4:$B$2000&lt;=EOMONTH(H$4,0))*('Diário 2º PA'!$F$4:$F$2000)*(IF(Resumo!$Q$5="",1,'Diário 2º PA'!$O$4:$O$2000=Resumo!$Q$5)))
+SUMPRODUCT(('Diário 3º PA'!$E$4:$E$2000='Analítico Cx.'!$B109)*('Diário 3º PA'!$B$4:$B$2000&gt;=H$4)*('Diário 3º PA'!$B$4:$B$2000&lt;=EOMONTH(H$4,0))*('Diário 3º PA'!$F$4:$F$2000)*(IF(Resumo!$Q$5="",1,'Diário 3º PA'!$O$4:$O$2000=Resumo!$Q$5)))
+SUMPRODUCT(('Diário 4º PA'!$E$4:$E$2000='Analítico Cx.'!$B109)*('Diário 4º PA'!$B$4:$B$2000&gt;=H$4)*('Diário 4º PA'!$B$4:$B$2000&lt;=EOMONTH(H$4,0))*('Diário 4º PA'!$F$4:$F$2000)*(IF(Resumo!$Q$5="",1,'Diário 4º PA'!$O$4:$O$2000=Resumo!$Q$5)))</f>
        <v>0</v>
      </c>
      <c r="I109" s="199">
        <f t="array" ref="I109">SUMPRODUCT(('Diário 1º PA'!$E$4:$E$2977='Analítico Cx.'!$B109)*('Diário 1º PA'!$B$4:$B$2977&gt;=I$4)*('Diário 1º PA'!$B$4:$B$2977&lt;=EOMONTH(I$4,0))*('Diário 1º PA'!$F$4:$F$2977)*(IF(Resumo!$Q$5="",1,'Diário 1º PA'!$O$4:$O$2977=Resumo!$Q$5)))
+SUMPRODUCT(('Diário 2º PA'!$E$4:$E$2000='Analítico Cx.'!$B109)*('Diário 2º PA'!$B$4:$B$2000&gt;=I$4)*('Diário 2º PA'!$B$4:$B$2000&lt;=EOMONTH(I$4,0))*('Diário 2º PA'!$F$4:$F$2000)*(IF(Resumo!$Q$5="",1,'Diário 2º PA'!$O$4:$O$2000=Resumo!$Q$5)))
+SUMPRODUCT(('Diário 3º PA'!$E$4:$E$2000='Analítico Cx.'!$B109)*('Diário 3º PA'!$B$4:$B$2000&gt;=I$4)*('Diário 3º PA'!$B$4:$B$2000&lt;=EOMONTH(I$4,0))*('Diário 3º PA'!$F$4:$F$2000)*(IF(Resumo!$Q$5="",1,'Diário 3º PA'!$O$4:$O$2000=Resumo!$Q$5)))
+SUMPRODUCT(('Diário 4º PA'!$E$4:$E$2000='Analítico Cx.'!$B109)*('Diário 4º PA'!$B$4:$B$2000&gt;=I$4)*('Diário 4º PA'!$B$4:$B$2000&lt;=EOMONTH(I$4,0))*('Diário 4º PA'!$F$4:$F$2000)*(IF(Resumo!$Q$5="",1,'Diário 4º PA'!$O$4:$O$2000=Resumo!$Q$5)))</f>
        <v>0</v>
      </c>
      <c r="J109" s="199">
        <f t="array" ref="J109">SUMPRODUCT(('Diário 1º PA'!$E$4:$E$2977='Analítico Cx.'!$B109)*('Diário 1º PA'!$B$4:$B$2977&gt;=J$4)*('Diário 1º PA'!$B$4:$B$2977&lt;=EOMONTH(J$4,0))*('Diário 1º PA'!$F$4:$F$2977)*(IF(Resumo!$Q$5="",1,'Diário 1º PA'!$O$4:$O$2977=Resumo!$Q$5)))
+SUMPRODUCT(('Diário 2º PA'!$E$4:$E$2000='Analítico Cx.'!$B109)*('Diário 2º PA'!$B$4:$B$2000&gt;=J$4)*('Diário 2º PA'!$B$4:$B$2000&lt;=EOMONTH(J$4,0))*('Diário 2º PA'!$F$4:$F$2000)*(IF(Resumo!$Q$5="",1,'Diário 2º PA'!$O$4:$O$2000=Resumo!$Q$5)))
+SUMPRODUCT(('Diário 3º PA'!$E$4:$E$2000='Analítico Cx.'!$B109)*('Diário 3º PA'!$B$4:$B$2000&gt;=J$4)*('Diário 3º PA'!$B$4:$B$2000&lt;=EOMONTH(J$4,0))*('Diário 3º PA'!$F$4:$F$2000)*(IF(Resumo!$Q$5="",1,'Diário 3º PA'!$O$4:$O$2000=Resumo!$Q$5)))
+SUMPRODUCT(('Diário 4º PA'!$E$4:$E$2000='Analítico Cx.'!$B109)*('Diário 4º PA'!$B$4:$B$2000&gt;=J$4)*('Diário 4º PA'!$B$4:$B$2000&lt;=EOMONTH(J$4,0))*('Diário 4º PA'!$F$4:$F$2000)*(IF(Resumo!$Q$5="",1,'Diário 4º PA'!$O$4:$O$2000=Resumo!$Q$5)))</f>
        <v>0</v>
      </c>
      <c r="K109" s="199">
        <f t="array" ref="K109">SUMPRODUCT(('Diário 1º PA'!$E$4:$E$2977='Analítico Cx.'!$B109)*('Diário 1º PA'!$B$4:$B$2977&gt;=K$4)*('Diário 1º PA'!$B$4:$B$2977&lt;=EOMONTH(K$4,0))*('Diário 1º PA'!$F$4:$F$2977)*(IF(Resumo!$Q$5="",1,'Diário 1º PA'!$O$4:$O$2977=Resumo!$Q$5)))
+SUMPRODUCT(('Diário 2º PA'!$E$4:$E$2000='Analítico Cx.'!$B109)*('Diário 2º PA'!$B$4:$B$2000&gt;=K$4)*('Diário 2º PA'!$B$4:$B$2000&lt;=EOMONTH(K$4,0))*('Diário 2º PA'!$F$4:$F$2000)*(IF(Resumo!$Q$5="",1,'Diário 2º PA'!$O$4:$O$2000=Resumo!$Q$5)))
+SUMPRODUCT(('Diário 3º PA'!$E$4:$E$2000='Analítico Cx.'!$B109)*('Diário 3º PA'!$B$4:$B$2000&gt;=K$4)*('Diário 3º PA'!$B$4:$B$2000&lt;=EOMONTH(K$4,0))*('Diário 3º PA'!$F$4:$F$2000)*(IF(Resumo!$Q$5="",1,'Diário 3º PA'!$O$4:$O$2000=Resumo!$Q$5)))
+SUMPRODUCT(('Diário 4º PA'!$E$4:$E$2000='Analítico Cx.'!$B109)*('Diário 4º PA'!$B$4:$B$2000&gt;=K$4)*('Diário 4º PA'!$B$4:$B$2000&lt;=EOMONTH(K$4,0))*('Diário 4º PA'!$F$4:$F$2000)*(IF(Resumo!$Q$5="",1,'Diário 4º PA'!$O$4:$O$2000=Resumo!$Q$5)))</f>
        <v>0</v>
      </c>
      <c r="L109" s="199">
        <f t="array" ref="L109">SUMPRODUCT(('Diário 1º PA'!$E$4:$E$2977='Analítico Cx.'!$B109)*('Diário 1º PA'!$B$4:$B$2977&gt;=L$4)*('Diário 1º PA'!$B$4:$B$2977&lt;=EOMONTH(L$4,0))*('Diário 1º PA'!$F$4:$F$2977)*(IF(Resumo!$Q$5="",1,'Diário 1º PA'!$O$4:$O$2977=Resumo!$Q$5)))
+SUMPRODUCT(('Diário 2º PA'!$E$4:$E$2000='Analítico Cx.'!$B109)*('Diário 2º PA'!$B$4:$B$2000&gt;=L$4)*('Diário 2º PA'!$B$4:$B$2000&lt;=EOMONTH(L$4,0))*('Diário 2º PA'!$F$4:$F$2000)*(IF(Resumo!$Q$5="",1,'Diário 2º PA'!$O$4:$O$2000=Resumo!$Q$5)))
+SUMPRODUCT(('Diário 3º PA'!$E$4:$E$2000='Analítico Cx.'!$B109)*('Diário 3º PA'!$B$4:$B$2000&gt;=L$4)*('Diário 3º PA'!$B$4:$B$2000&lt;=EOMONTH(L$4,0))*('Diário 3º PA'!$F$4:$F$2000)*(IF(Resumo!$Q$5="",1,'Diário 3º PA'!$O$4:$O$2000=Resumo!$Q$5)))
+SUMPRODUCT(('Diário 4º PA'!$E$4:$E$2000='Analítico Cx.'!$B109)*('Diário 4º PA'!$B$4:$B$2000&gt;=L$4)*('Diário 4º PA'!$B$4:$B$2000&lt;=EOMONTH(L$4,0))*('Diário 4º PA'!$F$4:$F$2000)*(IF(Resumo!$Q$5="",1,'Diário 4º PA'!$O$4:$O$2000=Resumo!$Q$5)))</f>
        <v>0</v>
      </c>
      <c r="M109" s="199">
        <f t="array" ref="M109">SUMPRODUCT(('Diário 1º PA'!$E$4:$E$2977='Analítico Cx.'!$B109)*('Diário 1º PA'!$B$4:$B$2977&gt;=M$4)*('Diário 1º PA'!$B$4:$B$2977&lt;=EOMONTH(M$4,0))*('Diário 1º PA'!$F$4:$F$2977)*(IF(Resumo!$Q$5="",1,'Diário 1º PA'!$O$4:$O$2977=Resumo!$Q$5)))
+SUMPRODUCT(('Diário 2º PA'!$E$4:$E$2000='Analítico Cx.'!$B109)*('Diário 2º PA'!$B$4:$B$2000&gt;=M$4)*('Diário 2º PA'!$B$4:$B$2000&lt;=EOMONTH(M$4,0))*('Diário 2º PA'!$F$4:$F$2000)*(IF(Resumo!$Q$5="",1,'Diário 2º PA'!$O$4:$O$2000=Resumo!$Q$5)))
+SUMPRODUCT(('Diário 3º PA'!$E$4:$E$2000='Analítico Cx.'!$B109)*('Diário 3º PA'!$B$4:$B$2000&gt;=M$4)*('Diário 3º PA'!$B$4:$B$2000&lt;=EOMONTH(M$4,0))*('Diário 3º PA'!$F$4:$F$2000)*(IF(Resumo!$Q$5="",1,'Diário 3º PA'!$O$4:$O$2000=Resumo!$Q$5)))
+SUMPRODUCT(('Diário 4º PA'!$E$4:$E$2000='Analítico Cx.'!$B109)*('Diário 4º PA'!$B$4:$B$2000&gt;=M$4)*('Diário 4º PA'!$B$4:$B$2000&lt;=EOMONTH(M$4,0))*('Diário 4º PA'!$F$4:$F$2000)*(IF(Resumo!$Q$5="",1,'Diário 4º PA'!$O$4:$O$2000=Resumo!$Q$5)))</f>
        <v>0</v>
      </c>
      <c r="N109" s="199">
        <f t="array" ref="N109">SUMPRODUCT(('Diário 1º PA'!$E$4:$E$2977='Analítico Cx.'!$B109)*('Diário 1º PA'!$B$4:$B$2977&gt;=N$4)*('Diário 1º PA'!$B$4:$B$2977&lt;=EOMONTH(N$4,0))*('Diário 1º PA'!$F$4:$F$2977)*(IF(Resumo!$Q$5="",1,'Diário 1º PA'!$O$4:$O$2977=Resumo!$Q$5)))
+SUMPRODUCT(('Diário 2º PA'!$E$4:$E$2000='Analítico Cx.'!$B109)*('Diário 2º PA'!$B$4:$B$2000&gt;=N$4)*('Diário 2º PA'!$B$4:$B$2000&lt;=EOMONTH(N$4,0))*('Diário 2º PA'!$F$4:$F$2000)*(IF(Resumo!$Q$5="",1,'Diário 2º PA'!$O$4:$O$2000=Resumo!$Q$5)))
+SUMPRODUCT(('Diário 3º PA'!$E$4:$E$2000='Analítico Cx.'!$B109)*('Diário 3º PA'!$B$4:$B$2000&gt;=N$4)*('Diário 3º PA'!$B$4:$B$2000&lt;=EOMONTH(N$4,0))*('Diário 3º PA'!$F$4:$F$2000)*(IF(Resumo!$Q$5="",1,'Diário 3º PA'!$O$4:$O$2000=Resumo!$Q$5)))
+SUMPRODUCT(('Diário 4º PA'!$E$4:$E$2000='Analítico Cx.'!$B109)*('Diário 4º PA'!$B$4:$B$2000&gt;=N$4)*('Diário 4º PA'!$B$4:$B$2000&lt;=EOMONTH(N$4,0))*('Diário 4º PA'!$F$4:$F$2000)*(IF(Resumo!$Q$5="",1,'Diário 4º PA'!$O$4:$O$2000=Resumo!$Q$5)))</f>
        <v>0</v>
      </c>
      <c r="O109" s="200">
        <f t="shared" si="13"/>
        <v>1155.6399999999999</v>
      </c>
      <c r="P109" s="201">
        <f t="shared" si="14"/>
        <v>2.4453475642782774E-4</v>
      </c>
      <c r="Q109" s="174"/>
      <c r="R109" s="174"/>
      <c r="S109" s="174"/>
      <c r="T109" s="174"/>
      <c r="U109" s="174"/>
      <c r="V109" s="174"/>
      <c r="W109" s="174"/>
      <c r="X109" s="174"/>
      <c r="Y109" s="174"/>
      <c r="Z109" s="174"/>
    </row>
    <row r="110" spans="1:26" ht="23.25" customHeight="1" x14ac:dyDescent="0.2">
      <c r="A110" s="220" t="s">
        <v>319</v>
      </c>
      <c r="B110" s="84" t="s">
        <v>320</v>
      </c>
      <c r="C110" s="199">
        <f t="array" ref="C110">SUMPRODUCT(('Diário 1º PA'!$E$4:$E$2977='Analítico Cx.'!$B110)*('Diário 1º PA'!$B$4:$B$2977&gt;=C$4)*('Diário 1º PA'!$B$4:$B$2977&lt;=EOMONTH(C$4,0))*('Diário 1º PA'!$F$4:$F$2977)*(IF(Resumo!$Q$5="",1,'Diário 1º PA'!$O$4:$O$2977=Resumo!$Q$5)))
+SUMPRODUCT(('Diário 2º PA'!$E$4:$E$2000='Analítico Cx.'!$B110)*('Diário 2º PA'!$B$4:$B$2000&gt;=C$4)*('Diário 2º PA'!$B$4:$B$2000&lt;=EOMONTH(C$4,0))*('Diário 2º PA'!$F$4:$F$2000)*(IF(Resumo!$Q$5="",1,'Diário 2º PA'!$O$4:$O$2000=Resumo!$Q$5)))
+SUMPRODUCT(('Diário 3º PA'!$E$4:$E$2000='Analítico Cx.'!$B110)*('Diário 3º PA'!$B$4:$B$2000&gt;=C$4)*('Diário 3º PA'!$B$4:$B$2000&lt;=EOMONTH(C$4,0))*('Diário 3º PA'!$F$4:$F$2000)*(IF(Resumo!$Q$5="",1,'Diário 3º PA'!$O$4:$O$2000=Resumo!$Q$5)))
+SUMPRODUCT(('Diário 4º PA'!$E$4:$E$2000='Analítico Cx.'!$B110)*('Diário 4º PA'!$B$4:$B$2000&gt;=C$4)*('Diário 4º PA'!$B$4:$B$2000&lt;=EOMONTH(C$4,0))*('Diário 4º PA'!$F$4:$F$2000)*(IF(Resumo!$Q$5="",1,'Diário 4º PA'!$O$4:$O$2000=Resumo!$Q$5)))</f>
        <v>0</v>
      </c>
      <c r="D110" s="199">
        <f t="array" ref="D110">SUMPRODUCT(('Diário 1º PA'!$E$4:$E$2977='Analítico Cx.'!$B110)*('Diário 1º PA'!$B$4:$B$2977&gt;=D$4)*('Diário 1º PA'!$B$4:$B$2977&lt;=EOMONTH(D$4,0))*('Diário 1º PA'!$F$4:$F$2977)*(IF(Resumo!$Q$5="",1,'Diário 1º PA'!$O$4:$O$2977=Resumo!$Q$5)))
+SUMPRODUCT(('Diário 2º PA'!$E$4:$E$2000='Analítico Cx.'!$B110)*('Diário 2º PA'!$B$4:$B$2000&gt;=D$4)*('Diário 2º PA'!$B$4:$B$2000&lt;=EOMONTH(D$4,0))*('Diário 2º PA'!$F$4:$F$2000)*(IF(Resumo!$Q$5="",1,'Diário 2º PA'!$O$4:$O$2000=Resumo!$Q$5)))
+SUMPRODUCT(('Diário 3º PA'!$E$4:$E$2000='Analítico Cx.'!$B110)*('Diário 3º PA'!$B$4:$B$2000&gt;=D$4)*('Diário 3º PA'!$B$4:$B$2000&lt;=EOMONTH(D$4,0))*('Diário 3º PA'!$F$4:$F$2000)*(IF(Resumo!$Q$5="",1,'Diário 3º PA'!$O$4:$O$2000=Resumo!$Q$5)))
+SUMPRODUCT(('Diário 4º PA'!$E$4:$E$2000='Analítico Cx.'!$B110)*('Diário 4º PA'!$B$4:$B$2000&gt;=D$4)*('Diário 4º PA'!$B$4:$B$2000&lt;=EOMONTH(D$4,0))*('Diário 4º PA'!$F$4:$F$2000)*(IF(Resumo!$Q$5="",1,'Diário 4º PA'!$O$4:$O$2000=Resumo!$Q$5)))</f>
        <v>0</v>
      </c>
      <c r="E110" s="199">
        <f t="array" ref="E110">SUMPRODUCT(('Diário 1º PA'!$E$4:$E$2977='Analítico Cx.'!$B110)*('Diário 1º PA'!$B$4:$B$2977&gt;=E$4)*('Diário 1º PA'!$B$4:$B$2977&lt;=EOMONTH(E$4,0))*('Diário 1º PA'!$F$4:$F$2977)*(IF(Resumo!$Q$5="",1,'Diário 1º PA'!$O$4:$O$2977=Resumo!$Q$5)))
+SUMPRODUCT(('Diário 2º PA'!$E$4:$E$2000='Analítico Cx.'!$B110)*('Diário 2º PA'!$B$4:$B$2000&gt;=E$4)*('Diário 2º PA'!$B$4:$B$2000&lt;=EOMONTH(E$4,0))*('Diário 2º PA'!$F$4:$F$2000)*(IF(Resumo!$Q$5="",1,'Diário 2º PA'!$O$4:$O$2000=Resumo!$Q$5)))
+SUMPRODUCT(('Diário 3º PA'!$E$4:$E$2000='Analítico Cx.'!$B110)*('Diário 3º PA'!$B$4:$B$2000&gt;=E$4)*('Diário 3º PA'!$B$4:$B$2000&lt;=EOMONTH(E$4,0))*('Diário 3º PA'!$F$4:$F$2000)*(IF(Resumo!$Q$5="",1,'Diário 3º PA'!$O$4:$O$2000=Resumo!$Q$5)))
+SUMPRODUCT(('Diário 4º PA'!$E$4:$E$2000='Analítico Cx.'!$B110)*('Diário 4º PA'!$B$4:$B$2000&gt;=E$4)*('Diário 4º PA'!$B$4:$B$2000&lt;=EOMONTH(E$4,0))*('Diário 4º PA'!$F$4:$F$2000)*(IF(Resumo!$Q$5="",1,'Diário 4º PA'!$O$4:$O$2000=Resumo!$Q$5)))</f>
        <v>0</v>
      </c>
      <c r="F110" s="199">
        <f t="array" ref="F110">SUMPRODUCT(('Diário 1º PA'!$E$4:$E$2977='Analítico Cx.'!$B110)*('Diário 1º PA'!$B$4:$B$2977&gt;=F$4)*('Diário 1º PA'!$B$4:$B$2977&lt;=EOMONTH(F$4,0))*('Diário 1º PA'!$F$4:$F$2977)*(IF(Resumo!$Q$5="",1,'Diário 1º PA'!$O$4:$O$2977=Resumo!$Q$5)))
+SUMPRODUCT(('Diário 2º PA'!$E$4:$E$2000='Analítico Cx.'!$B110)*('Diário 2º PA'!$B$4:$B$2000&gt;=F$4)*('Diário 2º PA'!$B$4:$B$2000&lt;=EOMONTH(F$4,0))*('Diário 2º PA'!$F$4:$F$2000)*(IF(Resumo!$Q$5="",1,'Diário 2º PA'!$O$4:$O$2000=Resumo!$Q$5)))
+SUMPRODUCT(('Diário 3º PA'!$E$4:$E$2000='Analítico Cx.'!$B110)*('Diário 3º PA'!$B$4:$B$2000&gt;=F$4)*('Diário 3º PA'!$B$4:$B$2000&lt;=EOMONTH(F$4,0))*('Diário 3º PA'!$F$4:$F$2000)*(IF(Resumo!$Q$5="",1,'Diário 3º PA'!$O$4:$O$2000=Resumo!$Q$5)))
+SUMPRODUCT(('Diário 4º PA'!$E$4:$E$2000='Analítico Cx.'!$B110)*('Diário 4º PA'!$B$4:$B$2000&gt;=F$4)*('Diário 4º PA'!$B$4:$B$2000&lt;=EOMONTH(F$4,0))*('Diário 4º PA'!$F$4:$F$2000)*(IF(Resumo!$Q$5="",1,'Diário 4º PA'!$O$4:$O$2000=Resumo!$Q$5)))</f>
        <v>0</v>
      </c>
      <c r="G110" s="199">
        <f t="array" ref="G110">SUMPRODUCT(('Diário 1º PA'!$E$4:$E$2977='Analítico Cx.'!$B110)*('Diário 1º PA'!$B$4:$B$2977&gt;=G$4)*('Diário 1º PA'!$B$4:$B$2977&lt;=EOMONTH(G$4,0))*('Diário 1º PA'!$F$4:$F$2977)*(IF(Resumo!$Q$5="",1,'Diário 1º PA'!$O$4:$O$2977=Resumo!$Q$5)))
+SUMPRODUCT(('Diário 2º PA'!$E$4:$E$2000='Analítico Cx.'!$B110)*('Diário 2º PA'!$B$4:$B$2000&gt;=G$4)*('Diário 2º PA'!$B$4:$B$2000&lt;=EOMONTH(G$4,0))*('Diário 2º PA'!$F$4:$F$2000)*(IF(Resumo!$Q$5="",1,'Diário 2º PA'!$O$4:$O$2000=Resumo!$Q$5)))
+SUMPRODUCT(('Diário 3º PA'!$E$4:$E$2000='Analítico Cx.'!$B110)*('Diário 3º PA'!$B$4:$B$2000&gt;=G$4)*('Diário 3º PA'!$B$4:$B$2000&lt;=EOMONTH(G$4,0))*('Diário 3º PA'!$F$4:$F$2000)*(IF(Resumo!$Q$5="",1,'Diário 3º PA'!$O$4:$O$2000=Resumo!$Q$5)))
+SUMPRODUCT(('Diário 4º PA'!$E$4:$E$2000='Analítico Cx.'!$B110)*('Diário 4º PA'!$B$4:$B$2000&gt;=G$4)*('Diário 4º PA'!$B$4:$B$2000&lt;=EOMONTH(G$4,0))*('Diário 4º PA'!$F$4:$F$2000)*(IF(Resumo!$Q$5="",1,'Diário 4º PA'!$O$4:$O$2000=Resumo!$Q$5)))</f>
        <v>0</v>
      </c>
      <c r="H110" s="199">
        <f t="array" ref="H110">SUMPRODUCT(('Diário 1º PA'!$E$4:$E$2977='Analítico Cx.'!$B110)*('Diário 1º PA'!$B$4:$B$2977&gt;=H$4)*('Diário 1º PA'!$B$4:$B$2977&lt;=EOMONTH(H$4,0))*('Diário 1º PA'!$F$4:$F$2977)*(IF(Resumo!$Q$5="",1,'Diário 1º PA'!$O$4:$O$2977=Resumo!$Q$5)))
+SUMPRODUCT(('Diário 2º PA'!$E$4:$E$2000='Analítico Cx.'!$B110)*('Diário 2º PA'!$B$4:$B$2000&gt;=H$4)*('Diário 2º PA'!$B$4:$B$2000&lt;=EOMONTH(H$4,0))*('Diário 2º PA'!$F$4:$F$2000)*(IF(Resumo!$Q$5="",1,'Diário 2º PA'!$O$4:$O$2000=Resumo!$Q$5)))
+SUMPRODUCT(('Diário 3º PA'!$E$4:$E$2000='Analítico Cx.'!$B110)*('Diário 3º PA'!$B$4:$B$2000&gt;=H$4)*('Diário 3º PA'!$B$4:$B$2000&lt;=EOMONTH(H$4,0))*('Diário 3º PA'!$F$4:$F$2000)*(IF(Resumo!$Q$5="",1,'Diário 3º PA'!$O$4:$O$2000=Resumo!$Q$5)))
+SUMPRODUCT(('Diário 4º PA'!$E$4:$E$2000='Analítico Cx.'!$B110)*('Diário 4º PA'!$B$4:$B$2000&gt;=H$4)*('Diário 4º PA'!$B$4:$B$2000&lt;=EOMONTH(H$4,0))*('Diário 4º PA'!$F$4:$F$2000)*(IF(Resumo!$Q$5="",1,'Diário 4º PA'!$O$4:$O$2000=Resumo!$Q$5)))</f>
        <v>0</v>
      </c>
      <c r="I110" s="199">
        <f t="array" ref="I110">SUMPRODUCT(('Diário 1º PA'!$E$4:$E$2977='Analítico Cx.'!$B110)*('Diário 1º PA'!$B$4:$B$2977&gt;=I$4)*('Diário 1º PA'!$B$4:$B$2977&lt;=EOMONTH(I$4,0))*('Diário 1º PA'!$F$4:$F$2977)*(IF(Resumo!$Q$5="",1,'Diário 1º PA'!$O$4:$O$2977=Resumo!$Q$5)))
+SUMPRODUCT(('Diário 2º PA'!$E$4:$E$2000='Analítico Cx.'!$B110)*('Diário 2º PA'!$B$4:$B$2000&gt;=I$4)*('Diário 2º PA'!$B$4:$B$2000&lt;=EOMONTH(I$4,0))*('Diário 2º PA'!$F$4:$F$2000)*(IF(Resumo!$Q$5="",1,'Diário 2º PA'!$O$4:$O$2000=Resumo!$Q$5)))
+SUMPRODUCT(('Diário 3º PA'!$E$4:$E$2000='Analítico Cx.'!$B110)*('Diário 3º PA'!$B$4:$B$2000&gt;=I$4)*('Diário 3º PA'!$B$4:$B$2000&lt;=EOMONTH(I$4,0))*('Diário 3º PA'!$F$4:$F$2000)*(IF(Resumo!$Q$5="",1,'Diário 3º PA'!$O$4:$O$2000=Resumo!$Q$5)))
+SUMPRODUCT(('Diário 4º PA'!$E$4:$E$2000='Analítico Cx.'!$B110)*('Diário 4º PA'!$B$4:$B$2000&gt;=I$4)*('Diário 4º PA'!$B$4:$B$2000&lt;=EOMONTH(I$4,0))*('Diário 4º PA'!$F$4:$F$2000)*(IF(Resumo!$Q$5="",1,'Diário 4º PA'!$O$4:$O$2000=Resumo!$Q$5)))</f>
        <v>0</v>
      </c>
      <c r="J110" s="199">
        <f t="array" ref="J110">SUMPRODUCT(('Diário 1º PA'!$E$4:$E$2977='Analítico Cx.'!$B110)*('Diário 1º PA'!$B$4:$B$2977&gt;=J$4)*('Diário 1º PA'!$B$4:$B$2977&lt;=EOMONTH(J$4,0))*('Diário 1º PA'!$F$4:$F$2977)*(IF(Resumo!$Q$5="",1,'Diário 1º PA'!$O$4:$O$2977=Resumo!$Q$5)))
+SUMPRODUCT(('Diário 2º PA'!$E$4:$E$2000='Analítico Cx.'!$B110)*('Diário 2º PA'!$B$4:$B$2000&gt;=J$4)*('Diário 2º PA'!$B$4:$B$2000&lt;=EOMONTH(J$4,0))*('Diário 2º PA'!$F$4:$F$2000)*(IF(Resumo!$Q$5="",1,'Diário 2º PA'!$O$4:$O$2000=Resumo!$Q$5)))
+SUMPRODUCT(('Diário 3º PA'!$E$4:$E$2000='Analítico Cx.'!$B110)*('Diário 3º PA'!$B$4:$B$2000&gt;=J$4)*('Diário 3º PA'!$B$4:$B$2000&lt;=EOMONTH(J$4,0))*('Diário 3º PA'!$F$4:$F$2000)*(IF(Resumo!$Q$5="",1,'Diário 3º PA'!$O$4:$O$2000=Resumo!$Q$5)))
+SUMPRODUCT(('Diário 4º PA'!$E$4:$E$2000='Analítico Cx.'!$B110)*('Diário 4º PA'!$B$4:$B$2000&gt;=J$4)*('Diário 4º PA'!$B$4:$B$2000&lt;=EOMONTH(J$4,0))*('Diário 4º PA'!$F$4:$F$2000)*(IF(Resumo!$Q$5="",1,'Diário 4º PA'!$O$4:$O$2000=Resumo!$Q$5)))</f>
        <v>0</v>
      </c>
      <c r="K110" s="199">
        <f t="array" ref="K110">SUMPRODUCT(('Diário 1º PA'!$E$4:$E$2977='Analítico Cx.'!$B110)*('Diário 1º PA'!$B$4:$B$2977&gt;=K$4)*('Diário 1º PA'!$B$4:$B$2977&lt;=EOMONTH(K$4,0))*('Diário 1º PA'!$F$4:$F$2977)*(IF(Resumo!$Q$5="",1,'Diário 1º PA'!$O$4:$O$2977=Resumo!$Q$5)))
+SUMPRODUCT(('Diário 2º PA'!$E$4:$E$2000='Analítico Cx.'!$B110)*('Diário 2º PA'!$B$4:$B$2000&gt;=K$4)*('Diário 2º PA'!$B$4:$B$2000&lt;=EOMONTH(K$4,0))*('Diário 2º PA'!$F$4:$F$2000)*(IF(Resumo!$Q$5="",1,'Diário 2º PA'!$O$4:$O$2000=Resumo!$Q$5)))
+SUMPRODUCT(('Diário 3º PA'!$E$4:$E$2000='Analítico Cx.'!$B110)*('Diário 3º PA'!$B$4:$B$2000&gt;=K$4)*('Diário 3º PA'!$B$4:$B$2000&lt;=EOMONTH(K$4,0))*('Diário 3º PA'!$F$4:$F$2000)*(IF(Resumo!$Q$5="",1,'Diário 3º PA'!$O$4:$O$2000=Resumo!$Q$5)))
+SUMPRODUCT(('Diário 4º PA'!$E$4:$E$2000='Analítico Cx.'!$B110)*('Diário 4º PA'!$B$4:$B$2000&gt;=K$4)*('Diário 4º PA'!$B$4:$B$2000&lt;=EOMONTH(K$4,0))*('Diário 4º PA'!$F$4:$F$2000)*(IF(Resumo!$Q$5="",1,'Diário 4º PA'!$O$4:$O$2000=Resumo!$Q$5)))</f>
        <v>0</v>
      </c>
      <c r="L110" s="199">
        <f t="array" ref="L110">SUMPRODUCT(('Diário 1º PA'!$E$4:$E$2977='Analítico Cx.'!$B110)*('Diário 1º PA'!$B$4:$B$2977&gt;=L$4)*('Diário 1º PA'!$B$4:$B$2977&lt;=EOMONTH(L$4,0))*('Diário 1º PA'!$F$4:$F$2977)*(IF(Resumo!$Q$5="",1,'Diário 1º PA'!$O$4:$O$2977=Resumo!$Q$5)))
+SUMPRODUCT(('Diário 2º PA'!$E$4:$E$2000='Analítico Cx.'!$B110)*('Diário 2º PA'!$B$4:$B$2000&gt;=L$4)*('Diário 2º PA'!$B$4:$B$2000&lt;=EOMONTH(L$4,0))*('Diário 2º PA'!$F$4:$F$2000)*(IF(Resumo!$Q$5="",1,'Diário 2º PA'!$O$4:$O$2000=Resumo!$Q$5)))
+SUMPRODUCT(('Diário 3º PA'!$E$4:$E$2000='Analítico Cx.'!$B110)*('Diário 3º PA'!$B$4:$B$2000&gt;=L$4)*('Diário 3º PA'!$B$4:$B$2000&lt;=EOMONTH(L$4,0))*('Diário 3º PA'!$F$4:$F$2000)*(IF(Resumo!$Q$5="",1,'Diário 3º PA'!$O$4:$O$2000=Resumo!$Q$5)))
+SUMPRODUCT(('Diário 4º PA'!$E$4:$E$2000='Analítico Cx.'!$B110)*('Diário 4º PA'!$B$4:$B$2000&gt;=L$4)*('Diário 4º PA'!$B$4:$B$2000&lt;=EOMONTH(L$4,0))*('Diário 4º PA'!$F$4:$F$2000)*(IF(Resumo!$Q$5="",1,'Diário 4º PA'!$O$4:$O$2000=Resumo!$Q$5)))</f>
        <v>0</v>
      </c>
      <c r="M110" s="199">
        <f t="array" ref="M110">SUMPRODUCT(('Diário 1º PA'!$E$4:$E$2977='Analítico Cx.'!$B110)*('Diário 1º PA'!$B$4:$B$2977&gt;=M$4)*('Diário 1º PA'!$B$4:$B$2977&lt;=EOMONTH(M$4,0))*('Diário 1º PA'!$F$4:$F$2977)*(IF(Resumo!$Q$5="",1,'Diário 1º PA'!$O$4:$O$2977=Resumo!$Q$5)))
+SUMPRODUCT(('Diário 2º PA'!$E$4:$E$2000='Analítico Cx.'!$B110)*('Diário 2º PA'!$B$4:$B$2000&gt;=M$4)*('Diário 2º PA'!$B$4:$B$2000&lt;=EOMONTH(M$4,0))*('Diário 2º PA'!$F$4:$F$2000)*(IF(Resumo!$Q$5="",1,'Diário 2º PA'!$O$4:$O$2000=Resumo!$Q$5)))
+SUMPRODUCT(('Diário 3º PA'!$E$4:$E$2000='Analítico Cx.'!$B110)*('Diário 3º PA'!$B$4:$B$2000&gt;=M$4)*('Diário 3º PA'!$B$4:$B$2000&lt;=EOMONTH(M$4,0))*('Diário 3º PA'!$F$4:$F$2000)*(IF(Resumo!$Q$5="",1,'Diário 3º PA'!$O$4:$O$2000=Resumo!$Q$5)))
+SUMPRODUCT(('Diário 4º PA'!$E$4:$E$2000='Analítico Cx.'!$B110)*('Diário 4º PA'!$B$4:$B$2000&gt;=M$4)*('Diário 4º PA'!$B$4:$B$2000&lt;=EOMONTH(M$4,0))*('Diário 4º PA'!$F$4:$F$2000)*(IF(Resumo!$Q$5="",1,'Diário 4º PA'!$O$4:$O$2000=Resumo!$Q$5)))</f>
        <v>0</v>
      </c>
      <c r="N110" s="199">
        <f t="array" ref="N110">SUMPRODUCT(('Diário 1º PA'!$E$4:$E$2977='Analítico Cx.'!$B110)*('Diário 1º PA'!$B$4:$B$2977&gt;=N$4)*('Diário 1º PA'!$B$4:$B$2977&lt;=EOMONTH(N$4,0))*('Diário 1º PA'!$F$4:$F$2977)*(IF(Resumo!$Q$5="",1,'Diário 1º PA'!$O$4:$O$2977=Resumo!$Q$5)))
+SUMPRODUCT(('Diário 2º PA'!$E$4:$E$2000='Analítico Cx.'!$B110)*('Diário 2º PA'!$B$4:$B$2000&gt;=N$4)*('Diário 2º PA'!$B$4:$B$2000&lt;=EOMONTH(N$4,0))*('Diário 2º PA'!$F$4:$F$2000)*(IF(Resumo!$Q$5="",1,'Diário 2º PA'!$O$4:$O$2000=Resumo!$Q$5)))
+SUMPRODUCT(('Diário 3º PA'!$E$4:$E$2000='Analítico Cx.'!$B110)*('Diário 3º PA'!$B$4:$B$2000&gt;=N$4)*('Diário 3º PA'!$B$4:$B$2000&lt;=EOMONTH(N$4,0))*('Diário 3º PA'!$F$4:$F$2000)*(IF(Resumo!$Q$5="",1,'Diário 3º PA'!$O$4:$O$2000=Resumo!$Q$5)))
+SUMPRODUCT(('Diário 4º PA'!$E$4:$E$2000='Analítico Cx.'!$B110)*('Diário 4º PA'!$B$4:$B$2000&gt;=N$4)*('Diário 4º PA'!$B$4:$B$2000&lt;=EOMONTH(N$4,0))*('Diário 4º PA'!$F$4:$F$2000)*(IF(Resumo!$Q$5="",1,'Diário 4º PA'!$O$4:$O$2000=Resumo!$Q$5)))</f>
        <v>0</v>
      </c>
      <c r="O110" s="200">
        <f t="shared" si="13"/>
        <v>0</v>
      </c>
      <c r="P110" s="201">
        <f t="shared" si="14"/>
        <v>0</v>
      </c>
      <c r="Q110" s="174"/>
      <c r="R110" s="174"/>
      <c r="S110" s="174"/>
      <c r="T110" s="174"/>
      <c r="U110" s="174"/>
      <c r="V110" s="174"/>
      <c r="W110" s="174"/>
      <c r="X110" s="174"/>
      <c r="Y110" s="174"/>
      <c r="Z110" s="174"/>
    </row>
    <row r="111" spans="1:26" ht="23.25" customHeight="1" x14ac:dyDescent="0.2">
      <c r="A111" s="220" t="s">
        <v>321</v>
      </c>
      <c r="B111" s="84" t="s">
        <v>322</v>
      </c>
      <c r="C111" s="199">
        <f t="array" ref="C111">SUMPRODUCT(('Diário 1º PA'!$E$4:$E$2977='Analítico Cx.'!$B111)*('Diário 1º PA'!$B$4:$B$2977&gt;=C$4)*('Diário 1º PA'!$B$4:$B$2977&lt;=EOMONTH(C$4,0))*('Diário 1º PA'!$F$4:$F$2977)*(IF(Resumo!$Q$5="",1,'Diário 1º PA'!$O$4:$O$2977=Resumo!$Q$5)))
+SUMPRODUCT(('Diário 2º PA'!$E$4:$E$2000='Analítico Cx.'!$B111)*('Diário 2º PA'!$B$4:$B$2000&gt;=C$4)*('Diário 2º PA'!$B$4:$B$2000&lt;=EOMONTH(C$4,0))*('Diário 2º PA'!$F$4:$F$2000)*(IF(Resumo!$Q$5="",1,'Diário 2º PA'!$O$4:$O$2000=Resumo!$Q$5)))
+SUMPRODUCT(('Diário 3º PA'!$E$4:$E$2000='Analítico Cx.'!$B111)*('Diário 3º PA'!$B$4:$B$2000&gt;=C$4)*('Diário 3º PA'!$B$4:$B$2000&lt;=EOMONTH(C$4,0))*('Diário 3º PA'!$F$4:$F$2000)*(IF(Resumo!$Q$5="",1,'Diário 3º PA'!$O$4:$O$2000=Resumo!$Q$5)))
+SUMPRODUCT(('Diário 4º PA'!$E$4:$E$2000='Analítico Cx.'!$B111)*('Diário 4º PA'!$B$4:$B$2000&gt;=C$4)*('Diário 4º PA'!$B$4:$B$2000&lt;=EOMONTH(C$4,0))*('Diário 4º PA'!$F$4:$F$2000)*(IF(Resumo!$Q$5="",1,'Diário 4º PA'!$O$4:$O$2000=Resumo!$Q$5)))</f>
        <v>66.5</v>
      </c>
      <c r="D111" s="199">
        <f t="array" ref="D111">SUMPRODUCT(('Diário 1º PA'!$E$4:$E$2977='Analítico Cx.'!$B111)*('Diário 1º PA'!$B$4:$B$2977&gt;=D$4)*('Diário 1º PA'!$B$4:$B$2977&lt;=EOMONTH(D$4,0))*('Diário 1º PA'!$F$4:$F$2977)*(IF(Resumo!$Q$5="",1,'Diário 1º PA'!$O$4:$O$2977=Resumo!$Q$5)))
+SUMPRODUCT(('Diário 2º PA'!$E$4:$E$2000='Analítico Cx.'!$B111)*('Diário 2º PA'!$B$4:$B$2000&gt;=D$4)*('Diário 2º PA'!$B$4:$B$2000&lt;=EOMONTH(D$4,0))*('Diário 2º PA'!$F$4:$F$2000)*(IF(Resumo!$Q$5="",1,'Diário 2º PA'!$O$4:$O$2000=Resumo!$Q$5)))
+SUMPRODUCT(('Diário 3º PA'!$E$4:$E$2000='Analítico Cx.'!$B111)*('Diário 3º PA'!$B$4:$B$2000&gt;=D$4)*('Diário 3º PA'!$B$4:$B$2000&lt;=EOMONTH(D$4,0))*('Diário 3º PA'!$F$4:$F$2000)*(IF(Resumo!$Q$5="",1,'Diário 3º PA'!$O$4:$O$2000=Resumo!$Q$5)))
+SUMPRODUCT(('Diário 4º PA'!$E$4:$E$2000='Analítico Cx.'!$B111)*('Diário 4º PA'!$B$4:$B$2000&gt;=D$4)*('Diário 4º PA'!$B$4:$B$2000&lt;=EOMONTH(D$4,0))*('Diário 4º PA'!$F$4:$F$2000)*(IF(Resumo!$Q$5="",1,'Diário 4º PA'!$O$4:$O$2000=Resumo!$Q$5)))</f>
        <v>3474</v>
      </c>
      <c r="E111" s="199">
        <f t="array" ref="E111">SUMPRODUCT(('Diário 1º PA'!$E$4:$E$2977='Analítico Cx.'!$B111)*('Diário 1º PA'!$B$4:$B$2977&gt;=E$4)*('Diário 1º PA'!$B$4:$B$2977&lt;=EOMONTH(E$4,0))*('Diário 1º PA'!$F$4:$F$2977)*(IF(Resumo!$Q$5="",1,'Diário 1º PA'!$O$4:$O$2977=Resumo!$Q$5)))
+SUMPRODUCT(('Diário 2º PA'!$E$4:$E$2000='Analítico Cx.'!$B111)*('Diário 2º PA'!$B$4:$B$2000&gt;=E$4)*('Diário 2º PA'!$B$4:$B$2000&lt;=EOMONTH(E$4,0))*('Diário 2º PA'!$F$4:$F$2000)*(IF(Resumo!$Q$5="",1,'Diário 2º PA'!$O$4:$O$2000=Resumo!$Q$5)))
+SUMPRODUCT(('Diário 3º PA'!$E$4:$E$2000='Analítico Cx.'!$B111)*('Diário 3º PA'!$B$4:$B$2000&gt;=E$4)*('Diário 3º PA'!$B$4:$B$2000&lt;=EOMONTH(E$4,0))*('Diário 3º PA'!$F$4:$F$2000)*(IF(Resumo!$Q$5="",1,'Diário 3º PA'!$O$4:$O$2000=Resumo!$Q$5)))
+SUMPRODUCT(('Diário 4º PA'!$E$4:$E$2000='Analítico Cx.'!$B111)*('Diário 4º PA'!$B$4:$B$2000&gt;=E$4)*('Diário 4º PA'!$B$4:$B$2000&lt;=EOMONTH(E$4,0))*('Diário 4º PA'!$F$4:$F$2000)*(IF(Resumo!$Q$5="",1,'Diário 4º PA'!$O$4:$O$2000=Resumo!$Q$5)))</f>
        <v>1926</v>
      </c>
      <c r="F111" s="199">
        <f t="array" ref="F111">SUMPRODUCT(('Diário 1º PA'!$E$4:$E$2977='Analítico Cx.'!$B111)*('Diário 1º PA'!$B$4:$B$2977&gt;=F$4)*('Diário 1º PA'!$B$4:$B$2977&lt;=EOMONTH(F$4,0))*('Diário 1º PA'!$F$4:$F$2977)*(IF(Resumo!$Q$5="",1,'Diário 1º PA'!$O$4:$O$2977=Resumo!$Q$5)))
+SUMPRODUCT(('Diário 2º PA'!$E$4:$E$2000='Analítico Cx.'!$B111)*('Diário 2º PA'!$B$4:$B$2000&gt;=F$4)*('Diário 2º PA'!$B$4:$B$2000&lt;=EOMONTH(F$4,0))*('Diário 2º PA'!$F$4:$F$2000)*(IF(Resumo!$Q$5="",1,'Diário 2º PA'!$O$4:$O$2000=Resumo!$Q$5)))
+SUMPRODUCT(('Diário 3º PA'!$E$4:$E$2000='Analítico Cx.'!$B111)*('Diário 3º PA'!$B$4:$B$2000&gt;=F$4)*('Diário 3º PA'!$B$4:$B$2000&lt;=EOMONTH(F$4,0))*('Diário 3º PA'!$F$4:$F$2000)*(IF(Resumo!$Q$5="",1,'Diário 3º PA'!$O$4:$O$2000=Resumo!$Q$5)))
+SUMPRODUCT(('Diário 4º PA'!$E$4:$E$2000='Analítico Cx.'!$B111)*('Diário 4º PA'!$B$4:$B$2000&gt;=F$4)*('Diário 4º PA'!$B$4:$B$2000&lt;=EOMONTH(F$4,0))*('Diário 4º PA'!$F$4:$F$2000)*(IF(Resumo!$Q$5="",1,'Diário 4º PA'!$O$4:$O$2000=Resumo!$Q$5)))</f>
        <v>0</v>
      </c>
      <c r="G111" s="199">
        <f t="array" ref="G111">SUMPRODUCT(('Diário 1º PA'!$E$4:$E$2977='Analítico Cx.'!$B111)*('Diário 1º PA'!$B$4:$B$2977&gt;=G$4)*('Diário 1º PA'!$B$4:$B$2977&lt;=EOMONTH(G$4,0))*('Diário 1º PA'!$F$4:$F$2977)*(IF(Resumo!$Q$5="",1,'Diário 1º PA'!$O$4:$O$2977=Resumo!$Q$5)))
+SUMPRODUCT(('Diário 2º PA'!$E$4:$E$2000='Analítico Cx.'!$B111)*('Diário 2º PA'!$B$4:$B$2000&gt;=G$4)*('Diário 2º PA'!$B$4:$B$2000&lt;=EOMONTH(G$4,0))*('Diário 2º PA'!$F$4:$F$2000)*(IF(Resumo!$Q$5="",1,'Diário 2º PA'!$O$4:$O$2000=Resumo!$Q$5)))
+SUMPRODUCT(('Diário 3º PA'!$E$4:$E$2000='Analítico Cx.'!$B111)*('Diário 3º PA'!$B$4:$B$2000&gt;=G$4)*('Diário 3º PA'!$B$4:$B$2000&lt;=EOMONTH(G$4,0))*('Diário 3º PA'!$F$4:$F$2000)*(IF(Resumo!$Q$5="",1,'Diário 3º PA'!$O$4:$O$2000=Resumo!$Q$5)))
+SUMPRODUCT(('Diário 4º PA'!$E$4:$E$2000='Analítico Cx.'!$B111)*('Diário 4º PA'!$B$4:$B$2000&gt;=G$4)*('Diário 4º PA'!$B$4:$B$2000&lt;=EOMONTH(G$4,0))*('Diário 4º PA'!$F$4:$F$2000)*(IF(Resumo!$Q$5="",1,'Diário 4º PA'!$O$4:$O$2000=Resumo!$Q$5)))</f>
        <v>0</v>
      </c>
      <c r="H111" s="199">
        <f t="array" ref="H111">SUMPRODUCT(('Diário 1º PA'!$E$4:$E$2977='Analítico Cx.'!$B111)*('Diário 1º PA'!$B$4:$B$2977&gt;=H$4)*('Diário 1º PA'!$B$4:$B$2977&lt;=EOMONTH(H$4,0))*('Diário 1º PA'!$F$4:$F$2977)*(IF(Resumo!$Q$5="",1,'Diário 1º PA'!$O$4:$O$2977=Resumo!$Q$5)))
+SUMPRODUCT(('Diário 2º PA'!$E$4:$E$2000='Analítico Cx.'!$B111)*('Diário 2º PA'!$B$4:$B$2000&gt;=H$4)*('Diário 2º PA'!$B$4:$B$2000&lt;=EOMONTH(H$4,0))*('Diário 2º PA'!$F$4:$F$2000)*(IF(Resumo!$Q$5="",1,'Diário 2º PA'!$O$4:$O$2000=Resumo!$Q$5)))
+SUMPRODUCT(('Diário 3º PA'!$E$4:$E$2000='Analítico Cx.'!$B111)*('Diário 3º PA'!$B$4:$B$2000&gt;=H$4)*('Diário 3º PA'!$B$4:$B$2000&lt;=EOMONTH(H$4,0))*('Diário 3º PA'!$F$4:$F$2000)*(IF(Resumo!$Q$5="",1,'Diário 3º PA'!$O$4:$O$2000=Resumo!$Q$5)))
+SUMPRODUCT(('Diário 4º PA'!$E$4:$E$2000='Analítico Cx.'!$B111)*('Diário 4º PA'!$B$4:$B$2000&gt;=H$4)*('Diário 4º PA'!$B$4:$B$2000&lt;=EOMONTH(H$4,0))*('Diário 4º PA'!$F$4:$F$2000)*(IF(Resumo!$Q$5="",1,'Diário 4º PA'!$O$4:$O$2000=Resumo!$Q$5)))</f>
        <v>0</v>
      </c>
      <c r="I111" s="199">
        <f t="array" ref="I111">SUMPRODUCT(('Diário 1º PA'!$E$4:$E$2977='Analítico Cx.'!$B111)*('Diário 1º PA'!$B$4:$B$2977&gt;=I$4)*('Diário 1º PA'!$B$4:$B$2977&lt;=EOMONTH(I$4,0))*('Diário 1º PA'!$F$4:$F$2977)*(IF(Resumo!$Q$5="",1,'Diário 1º PA'!$O$4:$O$2977=Resumo!$Q$5)))
+SUMPRODUCT(('Diário 2º PA'!$E$4:$E$2000='Analítico Cx.'!$B111)*('Diário 2º PA'!$B$4:$B$2000&gt;=I$4)*('Diário 2º PA'!$B$4:$B$2000&lt;=EOMONTH(I$4,0))*('Diário 2º PA'!$F$4:$F$2000)*(IF(Resumo!$Q$5="",1,'Diário 2º PA'!$O$4:$O$2000=Resumo!$Q$5)))
+SUMPRODUCT(('Diário 3º PA'!$E$4:$E$2000='Analítico Cx.'!$B111)*('Diário 3º PA'!$B$4:$B$2000&gt;=I$4)*('Diário 3º PA'!$B$4:$B$2000&lt;=EOMONTH(I$4,0))*('Diário 3º PA'!$F$4:$F$2000)*(IF(Resumo!$Q$5="",1,'Diário 3º PA'!$O$4:$O$2000=Resumo!$Q$5)))
+SUMPRODUCT(('Diário 4º PA'!$E$4:$E$2000='Analítico Cx.'!$B111)*('Diário 4º PA'!$B$4:$B$2000&gt;=I$4)*('Diário 4º PA'!$B$4:$B$2000&lt;=EOMONTH(I$4,0))*('Diário 4º PA'!$F$4:$F$2000)*(IF(Resumo!$Q$5="",1,'Diário 4º PA'!$O$4:$O$2000=Resumo!$Q$5)))</f>
        <v>0</v>
      </c>
      <c r="J111" s="199">
        <f t="array" ref="J111">SUMPRODUCT(('Diário 1º PA'!$E$4:$E$2977='Analítico Cx.'!$B111)*('Diário 1º PA'!$B$4:$B$2977&gt;=J$4)*('Diário 1º PA'!$B$4:$B$2977&lt;=EOMONTH(J$4,0))*('Diário 1º PA'!$F$4:$F$2977)*(IF(Resumo!$Q$5="",1,'Diário 1º PA'!$O$4:$O$2977=Resumo!$Q$5)))
+SUMPRODUCT(('Diário 2º PA'!$E$4:$E$2000='Analítico Cx.'!$B111)*('Diário 2º PA'!$B$4:$B$2000&gt;=J$4)*('Diário 2º PA'!$B$4:$B$2000&lt;=EOMONTH(J$4,0))*('Diário 2º PA'!$F$4:$F$2000)*(IF(Resumo!$Q$5="",1,'Diário 2º PA'!$O$4:$O$2000=Resumo!$Q$5)))
+SUMPRODUCT(('Diário 3º PA'!$E$4:$E$2000='Analítico Cx.'!$B111)*('Diário 3º PA'!$B$4:$B$2000&gt;=J$4)*('Diário 3º PA'!$B$4:$B$2000&lt;=EOMONTH(J$4,0))*('Diário 3º PA'!$F$4:$F$2000)*(IF(Resumo!$Q$5="",1,'Diário 3º PA'!$O$4:$O$2000=Resumo!$Q$5)))
+SUMPRODUCT(('Diário 4º PA'!$E$4:$E$2000='Analítico Cx.'!$B111)*('Diário 4º PA'!$B$4:$B$2000&gt;=J$4)*('Diário 4º PA'!$B$4:$B$2000&lt;=EOMONTH(J$4,0))*('Diário 4º PA'!$F$4:$F$2000)*(IF(Resumo!$Q$5="",1,'Diário 4º PA'!$O$4:$O$2000=Resumo!$Q$5)))</f>
        <v>0</v>
      </c>
      <c r="K111" s="199">
        <f t="array" ref="K111">SUMPRODUCT(('Diário 1º PA'!$E$4:$E$2977='Analítico Cx.'!$B111)*('Diário 1º PA'!$B$4:$B$2977&gt;=K$4)*('Diário 1º PA'!$B$4:$B$2977&lt;=EOMONTH(K$4,0))*('Diário 1º PA'!$F$4:$F$2977)*(IF(Resumo!$Q$5="",1,'Diário 1º PA'!$O$4:$O$2977=Resumo!$Q$5)))
+SUMPRODUCT(('Diário 2º PA'!$E$4:$E$2000='Analítico Cx.'!$B111)*('Diário 2º PA'!$B$4:$B$2000&gt;=K$4)*('Diário 2º PA'!$B$4:$B$2000&lt;=EOMONTH(K$4,0))*('Diário 2º PA'!$F$4:$F$2000)*(IF(Resumo!$Q$5="",1,'Diário 2º PA'!$O$4:$O$2000=Resumo!$Q$5)))
+SUMPRODUCT(('Diário 3º PA'!$E$4:$E$2000='Analítico Cx.'!$B111)*('Diário 3º PA'!$B$4:$B$2000&gt;=K$4)*('Diário 3º PA'!$B$4:$B$2000&lt;=EOMONTH(K$4,0))*('Diário 3º PA'!$F$4:$F$2000)*(IF(Resumo!$Q$5="",1,'Diário 3º PA'!$O$4:$O$2000=Resumo!$Q$5)))
+SUMPRODUCT(('Diário 4º PA'!$E$4:$E$2000='Analítico Cx.'!$B111)*('Diário 4º PA'!$B$4:$B$2000&gt;=K$4)*('Diário 4º PA'!$B$4:$B$2000&lt;=EOMONTH(K$4,0))*('Diário 4º PA'!$F$4:$F$2000)*(IF(Resumo!$Q$5="",1,'Diário 4º PA'!$O$4:$O$2000=Resumo!$Q$5)))</f>
        <v>0</v>
      </c>
      <c r="L111" s="199">
        <f t="array" ref="L111">SUMPRODUCT(('Diário 1º PA'!$E$4:$E$2977='Analítico Cx.'!$B111)*('Diário 1º PA'!$B$4:$B$2977&gt;=L$4)*('Diário 1º PA'!$B$4:$B$2977&lt;=EOMONTH(L$4,0))*('Diário 1º PA'!$F$4:$F$2977)*(IF(Resumo!$Q$5="",1,'Diário 1º PA'!$O$4:$O$2977=Resumo!$Q$5)))
+SUMPRODUCT(('Diário 2º PA'!$E$4:$E$2000='Analítico Cx.'!$B111)*('Diário 2º PA'!$B$4:$B$2000&gt;=L$4)*('Diário 2º PA'!$B$4:$B$2000&lt;=EOMONTH(L$4,0))*('Diário 2º PA'!$F$4:$F$2000)*(IF(Resumo!$Q$5="",1,'Diário 2º PA'!$O$4:$O$2000=Resumo!$Q$5)))
+SUMPRODUCT(('Diário 3º PA'!$E$4:$E$2000='Analítico Cx.'!$B111)*('Diário 3º PA'!$B$4:$B$2000&gt;=L$4)*('Diário 3º PA'!$B$4:$B$2000&lt;=EOMONTH(L$4,0))*('Diário 3º PA'!$F$4:$F$2000)*(IF(Resumo!$Q$5="",1,'Diário 3º PA'!$O$4:$O$2000=Resumo!$Q$5)))
+SUMPRODUCT(('Diário 4º PA'!$E$4:$E$2000='Analítico Cx.'!$B111)*('Diário 4º PA'!$B$4:$B$2000&gt;=L$4)*('Diário 4º PA'!$B$4:$B$2000&lt;=EOMONTH(L$4,0))*('Diário 4º PA'!$F$4:$F$2000)*(IF(Resumo!$Q$5="",1,'Diário 4º PA'!$O$4:$O$2000=Resumo!$Q$5)))</f>
        <v>0</v>
      </c>
      <c r="M111" s="199">
        <f t="array" ref="M111">SUMPRODUCT(('Diário 1º PA'!$E$4:$E$2977='Analítico Cx.'!$B111)*('Diário 1º PA'!$B$4:$B$2977&gt;=M$4)*('Diário 1º PA'!$B$4:$B$2977&lt;=EOMONTH(M$4,0))*('Diário 1º PA'!$F$4:$F$2977)*(IF(Resumo!$Q$5="",1,'Diário 1º PA'!$O$4:$O$2977=Resumo!$Q$5)))
+SUMPRODUCT(('Diário 2º PA'!$E$4:$E$2000='Analítico Cx.'!$B111)*('Diário 2º PA'!$B$4:$B$2000&gt;=M$4)*('Diário 2º PA'!$B$4:$B$2000&lt;=EOMONTH(M$4,0))*('Diário 2º PA'!$F$4:$F$2000)*(IF(Resumo!$Q$5="",1,'Diário 2º PA'!$O$4:$O$2000=Resumo!$Q$5)))
+SUMPRODUCT(('Diário 3º PA'!$E$4:$E$2000='Analítico Cx.'!$B111)*('Diário 3º PA'!$B$4:$B$2000&gt;=M$4)*('Diário 3º PA'!$B$4:$B$2000&lt;=EOMONTH(M$4,0))*('Diário 3º PA'!$F$4:$F$2000)*(IF(Resumo!$Q$5="",1,'Diário 3º PA'!$O$4:$O$2000=Resumo!$Q$5)))
+SUMPRODUCT(('Diário 4º PA'!$E$4:$E$2000='Analítico Cx.'!$B111)*('Diário 4º PA'!$B$4:$B$2000&gt;=M$4)*('Diário 4º PA'!$B$4:$B$2000&lt;=EOMONTH(M$4,0))*('Diário 4º PA'!$F$4:$F$2000)*(IF(Resumo!$Q$5="",1,'Diário 4º PA'!$O$4:$O$2000=Resumo!$Q$5)))</f>
        <v>0</v>
      </c>
      <c r="N111" s="199">
        <f t="array" ref="N111">SUMPRODUCT(('Diário 1º PA'!$E$4:$E$2977='Analítico Cx.'!$B111)*('Diário 1º PA'!$B$4:$B$2977&gt;=N$4)*('Diário 1º PA'!$B$4:$B$2977&lt;=EOMONTH(N$4,0))*('Diário 1º PA'!$F$4:$F$2977)*(IF(Resumo!$Q$5="",1,'Diário 1º PA'!$O$4:$O$2977=Resumo!$Q$5)))
+SUMPRODUCT(('Diário 2º PA'!$E$4:$E$2000='Analítico Cx.'!$B111)*('Diário 2º PA'!$B$4:$B$2000&gt;=N$4)*('Diário 2º PA'!$B$4:$B$2000&lt;=EOMONTH(N$4,0))*('Diário 2º PA'!$F$4:$F$2000)*(IF(Resumo!$Q$5="",1,'Diário 2º PA'!$O$4:$O$2000=Resumo!$Q$5)))
+SUMPRODUCT(('Diário 3º PA'!$E$4:$E$2000='Analítico Cx.'!$B111)*('Diário 3º PA'!$B$4:$B$2000&gt;=N$4)*('Diário 3º PA'!$B$4:$B$2000&lt;=EOMONTH(N$4,0))*('Diário 3º PA'!$F$4:$F$2000)*(IF(Resumo!$Q$5="",1,'Diário 3º PA'!$O$4:$O$2000=Resumo!$Q$5)))
+SUMPRODUCT(('Diário 4º PA'!$E$4:$E$2000='Analítico Cx.'!$B111)*('Diário 4º PA'!$B$4:$B$2000&gt;=N$4)*('Diário 4º PA'!$B$4:$B$2000&lt;=EOMONTH(N$4,0))*('Diário 4º PA'!$F$4:$F$2000)*(IF(Resumo!$Q$5="",1,'Diário 4º PA'!$O$4:$O$2000=Resumo!$Q$5)))</f>
        <v>0</v>
      </c>
      <c r="O111" s="200">
        <f t="shared" si="13"/>
        <v>5466.5</v>
      </c>
      <c r="P111" s="201">
        <f t="shared" si="14"/>
        <v>1.1567177027558067E-3</v>
      </c>
      <c r="Q111" s="174"/>
      <c r="R111" s="174"/>
      <c r="S111" s="174"/>
      <c r="T111" s="174"/>
      <c r="U111" s="174"/>
      <c r="V111" s="174"/>
      <c r="W111" s="174"/>
      <c r="X111" s="174"/>
      <c r="Y111" s="174"/>
      <c r="Z111" s="174"/>
    </row>
    <row r="112" spans="1:26" ht="23.25" customHeight="1" x14ac:dyDescent="0.2">
      <c r="A112" s="220" t="s">
        <v>323</v>
      </c>
      <c r="B112" s="84" t="s">
        <v>324</v>
      </c>
      <c r="C112" s="199">
        <f t="array" ref="C112">SUMPRODUCT(('Diário 1º PA'!$E$4:$E$2977='Analítico Cx.'!$B112)*('Diário 1º PA'!$B$4:$B$2977&gt;=C$4)*('Diário 1º PA'!$B$4:$B$2977&lt;=EOMONTH(C$4,0))*('Diário 1º PA'!$F$4:$F$2977)*(IF(Resumo!$Q$5="",1,'Diário 1º PA'!$O$4:$O$2977=Resumo!$Q$5)))
+SUMPRODUCT(('Diário 2º PA'!$E$4:$E$2000='Analítico Cx.'!$B112)*('Diário 2º PA'!$B$4:$B$2000&gt;=C$4)*('Diário 2º PA'!$B$4:$B$2000&lt;=EOMONTH(C$4,0))*('Diário 2º PA'!$F$4:$F$2000)*(IF(Resumo!$Q$5="",1,'Diário 2º PA'!$O$4:$O$2000=Resumo!$Q$5)))
+SUMPRODUCT(('Diário 3º PA'!$E$4:$E$2000='Analítico Cx.'!$B112)*('Diário 3º PA'!$B$4:$B$2000&gt;=C$4)*('Diário 3º PA'!$B$4:$B$2000&lt;=EOMONTH(C$4,0))*('Diário 3º PA'!$F$4:$F$2000)*(IF(Resumo!$Q$5="",1,'Diário 3º PA'!$O$4:$O$2000=Resumo!$Q$5)))
+SUMPRODUCT(('Diário 4º PA'!$E$4:$E$2000='Analítico Cx.'!$B112)*('Diário 4º PA'!$B$4:$B$2000&gt;=C$4)*('Diário 4º PA'!$B$4:$B$2000&lt;=EOMONTH(C$4,0))*('Diário 4º PA'!$F$4:$F$2000)*(IF(Resumo!$Q$5="",1,'Diário 4º PA'!$O$4:$O$2000=Resumo!$Q$5)))</f>
        <v>500.52</v>
      </c>
      <c r="D112" s="199">
        <f t="array" ref="D112">SUMPRODUCT(('Diário 1º PA'!$E$4:$E$2977='Analítico Cx.'!$B112)*('Diário 1º PA'!$B$4:$B$2977&gt;=D$4)*('Diário 1º PA'!$B$4:$B$2977&lt;=EOMONTH(D$4,0))*('Diário 1º PA'!$F$4:$F$2977)*(IF(Resumo!$Q$5="",1,'Diário 1º PA'!$O$4:$O$2977=Resumo!$Q$5)))
+SUMPRODUCT(('Diário 2º PA'!$E$4:$E$2000='Analítico Cx.'!$B112)*('Diário 2º PA'!$B$4:$B$2000&gt;=D$4)*('Diário 2º PA'!$B$4:$B$2000&lt;=EOMONTH(D$4,0))*('Diário 2º PA'!$F$4:$F$2000)*(IF(Resumo!$Q$5="",1,'Diário 2º PA'!$O$4:$O$2000=Resumo!$Q$5)))
+SUMPRODUCT(('Diário 3º PA'!$E$4:$E$2000='Analítico Cx.'!$B112)*('Diário 3º PA'!$B$4:$B$2000&gt;=D$4)*('Diário 3º PA'!$B$4:$B$2000&lt;=EOMONTH(D$4,0))*('Diário 3º PA'!$F$4:$F$2000)*(IF(Resumo!$Q$5="",1,'Diário 3º PA'!$O$4:$O$2000=Resumo!$Q$5)))
+SUMPRODUCT(('Diário 4º PA'!$E$4:$E$2000='Analítico Cx.'!$B112)*('Diário 4º PA'!$B$4:$B$2000&gt;=D$4)*('Diário 4º PA'!$B$4:$B$2000&lt;=EOMONTH(D$4,0))*('Diário 4º PA'!$F$4:$F$2000)*(IF(Resumo!$Q$5="",1,'Diário 4º PA'!$O$4:$O$2000=Resumo!$Q$5)))</f>
        <v>6312.3099999999995</v>
      </c>
      <c r="E112" s="199">
        <f t="array" ref="E112">SUMPRODUCT(('Diário 1º PA'!$E$4:$E$2977='Analítico Cx.'!$B112)*('Diário 1º PA'!$B$4:$B$2977&gt;=E$4)*('Diário 1º PA'!$B$4:$B$2977&lt;=EOMONTH(E$4,0))*('Diário 1º PA'!$F$4:$F$2977)*(IF(Resumo!$Q$5="",1,'Diário 1º PA'!$O$4:$O$2977=Resumo!$Q$5)))
+SUMPRODUCT(('Diário 2º PA'!$E$4:$E$2000='Analítico Cx.'!$B112)*('Diário 2º PA'!$B$4:$B$2000&gt;=E$4)*('Diário 2º PA'!$B$4:$B$2000&lt;=EOMONTH(E$4,0))*('Diário 2º PA'!$F$4:$F$2000)*(IF(Resumo!$Q$5="",1,'Diário 2º PA'!$O$4:$O$2000=Resumo!$Q$5)))
+SUMPRODUCT(('Diário 3º PA'!$E$4:$E$2000='Analítico Cx.'!$B112)*('Diário 3º PA'!$B$4:$B$2000&gt;=E$4)*('Diário 3º PA'!$B$4:$B$2000&lt;=EOMONTH(E$4,0))*('Diário 3º PA'!$F$4:$F$2000)*(IF(Resumo!$Q$5="",1,'Diário 3º PA'!$O$4:$O$2000=Resumo!$Q$5)))
+SUMPRODUCT(('Diário 4º PA'!$E$4:$E$2000='Analítico Cx.'!$B112)*('Diário 4º PA'!$B$4:$B$2000&gt;=E$4)*('Diário 4º PA'!$B$4:$B$2000&lt;=EOMONTH(E$4,0))*('Diário 4º PA'!$F$4:$F$2000)*(IF(Resumo!$Q$5="",1,'Diário 4º PA'!$O$4:$O$2000=Resumo!$Q$5)))</f>
        <v>2908.19</v>
      </c>
      <c r="F112" s="199">
        <f t="array" ref="F112">SUMPRODUCT(('Diário 1º PA'!$E$4:$E$2977='Analítico Cx.'!$B112)*('Diário 1º PA'!$B$4:$B$2977&gt;=F$4)*('Diário 1º PA'!$B$4:$B$2977&lt;=EOMONTH(F$4,0))*('Diário 1º PA'!$F$4:$F$2977)*(IF(Resumo!$Q$5="",1,'Diário 1º PA'!$O$4:$O$2977=Resumo!$Q$5)))
+SUMPRODUCT(('Diário 2º PA'!$E$4:$E$2000='Analítico Cx.'!$B112)*('Diário 2º PA'!$B$4:$B$2000&gt;=F$4)*('Diário 2º PA'!$B$4:$B$2000&lt;=EOMONTH(F$4,0))*('Diário 2º PA'!$F$4:$F$2000)*(IF(Resumo!$Q$5="",1,'Diário 2º PA'!$O$4:$O$2000=Resumo!$Q$5)))
+SUMPRODUCT(('Diário 3º PA'!$E$4:$E$2000='Analítico Cx.'!$B112)*('Diário 3º PA'!$B$4:$B$2000&gt;=F$4)*('Diário 3º PA'!$B$4:$B$2000&lt;=EOMONTH(F$4,0))*('Diário 3º PA'!$F$4:$F$2000)*(IF(Resumo!$Q$5="",1,'Diário 3º PA'!$O$4:$O$2000=Resumo!$Q$5)))
+SUMPRODUCT(('Diário 4º PA'!$E$4:$E$2000='Analítico Cx.'!$B112)*('Diário 4º PA'!$B$4:$B$2000&gt;=F$4)*('Diário 4º PA'!$B$4:$B$2000&lt;=EOMONTH(F$4,0))*('Diário 4º PA'!$F$4:$F$2000)*(IF(Resumo!$Q$5="",1,'Diário 4º PA'!$O$4:$O$2000=Resumo!$Q$5)))</f>
        <v>0</v>
      </c>
      <c r="G112" s="199">
        <f t="array" ref="G112">SUMPRODUCT(('Diário 1º PA'!$E$4:$E$2977='Analítico Cx.'!$B112)*('Diário 1º PA'!$B$4:$B$2977&gt;=G$4)*('Diário 1º PA'!$B$4:$B$2977&lt;=EOMONTH(G$4,0))*('Diário 1º PA'!$F$4:$F$2977)*(IF(Resumo!$Q$5="",1,'Diário 1º PA'!$O$4:$O$2977=Resumo!$Q$5)))
+SUMPRODUCT(('Diário 2º PA'!$E$4:$E$2000='Analítico Cx.'!$B112)*('Diário 2º PA'!$B$4:$B$2000&gt;=G$4)*('Diário 2º PA'!$B$4:$B$2000&lt;=EOMONTH(G$4,0))*('Diário 2º PA'!$F$4:$F$2000)*(IF(Resumo!$Q$5="",1,'Diário 2º PA'!$O$4:$O$2000=Resumo!$Q$5)))
+SUMPRODUCT(('Diário 3º PA'!$E$4:$E$2000='Analítico Cx.'!$B112)*('Diário 3º PA'!$B$4:$B$2000&gt;=G$4)*('Diário 3º PA'!$B$4:$B$2000&lt;=EOMONTH(G$4,0))*('Diário 3º PA'!$F$4:$F$2000)*(IF(Resumo!$Q$5="",1,'Diário 3º PA'!$O$4:$O$2000=Resumo!$Q$5)))
+SUMPRODUCT(('Diário 4º PA'!$E$4:$E$2000='Analítico Cx.'!$B112)*('Diário 4º PA'!$B$4:$B$2000&gt;=G$4)*('Diário 4º PA'!$B$4:$B$2000&lt;=EOMONTH(G$4,0))*('Diário 4º PA'!$F$4:$F$2000)*(IF(Resumo!$Q$5="",1,'Diário 4º PA'!$O$4:$O$2000=Resumo!$Q$5)))</f>
        <v>0</v>
      </c>
      <c r="H112" s="199">
        <f t="array" ref="H112">SUMPRODUCT(('Diário 1º PA'!$E$4:$E$2977='Analítico Cx.'!$B112)*('Diário 1º PA'!$B$4:$B$2977&gt;=H$4)*('Diário 1º PA'!$B$4:$B$2977&lt;=EOMONTH(H$4,0))*('Diário 1º PA'!$F$4:$F$2977)*(IF(Resumo!$Q$5="",1,'Diário 1º PA'!$O$4:$O$2977=Resumo!$Q$5)))
+SUMPRODUCT(('Diário 2º PA'!$E$4:$E$2000='Analítico Cx.'!$B112)*('Diário 2º PA'!$B$4:$B$2000&gt;=H$4)*('Diário 2º PA'!$B$4:$B$2000&lt;=EOMONTH(H$4,0))*('Diário 2º PA'!$F$4:$F$2000)*(IF(Resumo!$Q$5="",1,'Diário 2º PA'!$O$4:$O$2000=Resumo!$Q$5)))
+SUMPRODUCT(('Diário 3º PA'!$E$4:$E$2000='Analítico Cx.'!$B112)*('Diário 3º PA'!$B$4:$B$2000&gt;=H$4)*('Diário 3º PA'!$B$4:$B$2000&lt;=EOMONTH(H$4,0))*('Diário 3º PA'!$F$4:$F$2000)*(IF(Resumo!$Q$5="",1,'Diário 3º PA'!$O$4:$O$2000=Resumo!$Q$5)))
+SUMPRODUCT(('Diário 4º PA'!$E$4:$E$2000='Analítico Cx.'!$B112)*('Diário 4º PA'!$B$4:$B$2000&gt;=H$4)*('Diário 4º PA'!$B$4:$B$2000&lt;=EOMONTH(H$4,0))*('Diário 4º PA'!$F$4:$F$2000)*(IF(Resumo!$Q$5="",1,'Diário 4º PA'!$O$4:$O$2000=Resumo!$Q$5)))</f>
        <v>0</v>
      </c>
      <c r="I112" s="199">
        <f t="array" ref="I112">SUMPRODUCT(('Diário 1º PA'!$E$4:$E$2977='Analítico Cx.'!$B112)*('Diário 1º PA'!$B$4:$B$2977&gt;=I$4)*('Diário 1º PA'!$B$4:$B$2977&lt;=EOMONTH(I$4,0))*('Diário 1º PA'!$F$4:$F$2977)*(IF(Resumo!$Q$5="",1,'Diário 1º PA'!$O$4:$O$2977=Resumo!$Q$5)))
+SUMPRODUCT(('Diário 2º PA'!$E$4:$E$2000='Analítico Cx.'!$B112)*('Diário 2º PA'!$B$4:$B$2000&gt;=I$4)*('Diário 2º PA'!$B$4:$B$2000&lt;=EOMONTH(I$4,0))*('Diário 2º PA'!$F$4:$F$2000)*(IF(Resumo!$Q$5="",1,'Diário 2º PA'!$O$4:$O$2000=Resumo!$Q$5)))
+SUMPRODUCT(('Diário 3º PA'!$E$4:$E$2000='Analítico Cx.'!$B112)*('Diário 3º PA'!$B$4:$B$2000&gt;=I$4)*('Diário 3º PA'!$B$4:$B$2000&lt;=EOMONTH(I$4,0))*('Diário 3º PA'!$F$4:$F$2000)*(IF(Resumo!$Q$5="",1,'Diário 3º PA'!$O$4:$O$2000=Resumo!$Q$5)))
+SUMPRODUCT(('Diário 4º PA'!$E$4:$E$2000='Analítico Cx.'!$B112)*('Diário 4º PA'!$B$4:$B$2000&gt;=I$4)*('Diário 4º PA'!$B$4:$B$2000&lt;=EOMONTH(I$4,0))*('Diário 4º PA'!$F$4:$F$2000)*(IF(Resumo!$Q$5="",1,'Diário 4º PA'!$O$4:$O$2000=Resumo!$Q$5)))</f>
        <v>0</v>
      </c>
      <c r="J112" s="199">
        <f t="array" ref="J112">SUMPRODUCT(('Diário 1º PA'!$E$4:$E$2977='Analítico Cx.'!$B112)*('Diário 1º PA'!$B$4:$B$2977&gt;=J$4)*('Diário 1º PA'!$B$4:$B$2977&lt;=EOMONTH(J$4,0))*('Diário 1º PA'!$F$4:$F$2977)*(IF(Resumo!$Q$5="",1,'Diário 1º PA'!$O$4:$O$2977=Resumo!$Q$5)))
+SUMPRODUCT(('Diário 2º PA'!$E$4:$E$2000='Analítico Cx.'!$B112)*('Diário 2º PA'!$B$4:$B$2000&gt;=J$4)*('Diário 2º PA'!$B$4:$B$2000&lt;=EOMONTH(J$4,0))*('Diário 2º PA'!$F$4:$F$2000)*(IF(Resumo!$Q$5="",1,'Diário 2º PA'!$O$4:$O$2000=Resumo!$Q$5)))
+SUMPRODUCT(('Diário 3º PA'!$E$4:$E$2000='Analítico Cx.'!$B112)*('Diário 3º PA'!$B$4:$B$2000&gt;=J$4)*('Diário 3º PA'!$B$4:$B$2000&lt;=EOMONTH(J$4,0))*('Diário 3º PA'!$F$4:$F$2000)*(IF(Resumo!$Q$5="",1,'Diário 3º PA'!$O$4:$O$2000=Resumo!$Q$5)))
+SUMPRODUCT(('Diário 4º PA'!$E$4:$E$2000='Analítico Cx.'!$B112)*('Diário 4º PA'!$B$4:$B$2000&gt;=J$4)*('Diário 4º PA'!$B$4:$B$2000&lt;=EOMONTH(J$4,0))*('Diário 4º PA'!$F$4:$F$2000)*(IF(Resumo!$Q$5="",1,'Diário 4º PA'!$O$4:$O$2000=Resumo!$Q$5)))</f>
        <v>0</v>
      </c>
      <c r="K112" s="199">
        <f t="array" ref="K112">SUMPRODUCT(('Diário 1º PA'!$E$4:$E$2977='Analítico Cx.'!$B112)*('Diário 1º PA'!$B$4:$B$2977&gt;=K$4)*('Diário 1º PA'!$B$4:$B$2977&lt;=EOMONTH(K$4,0))*('Diário 1º PA'!$F$4:$F$2977)*(IF(Resumo!$Q$5="",1,'Diário 1º PA'!$O$4:$O$2977=Resumo!$Q$5)))
+SUMPRODUCT(('Diário 2º PA'!$E$4:$E$2000='Analítico Cx.'!$B112)*('Diário 2º PA'!$B$4:$B$2000&gt;=K$4)*('Diário 2º PA'!$B$4:$B$2000&lt;=EOMONTH(K$4,0))*('Diário 2º PA'!$F$4:$F$2000)*(IF(Resumo!$Q$5="",1,'Diário 2º PA'!$O$4:$O$2000=Resumo!$Q$5)))
+SUMPRODUCT(('Diário 3º PA'!$E$4:$E$2000='Analítico Cx.'!$B112)*('Diário 3º PA'!$B$4:$B$2000&gt;=K$4)*('Diário 3º PA'!$B$4:$B$2000&lt;=EOMONTH(K$4,0))*('Diário 3º PA'!$F$4:$F$2000)*(IF(Resumo!$Q$5="",1,'Diário 3º PA'!$O$4:$O$2000=Resumo!$Q$5)))
+SUMPRODUCT(('Diário 4º PA'!$E$4:$E$2000='Analítico Cx.'!$B112)*('Diário 4º PA'!$B$4:$B$2000&gt;=K$4)*('Diário 4º PA'!$B$4:$B$2000&lt;=EOMONTH(K$4,0))*('Diário 4º PA'!$F$4:$F$2000)*(IF(Resumo!$Q$5="",1,'Diário 4º PA'!$O$4:$O$2000=Resumo!$Q$5)))</f>
        <v>0</v>
      </c>
      <c r="L112" s="199">
        <f t="array" ref="L112">SUMPRODUCT(('Diário 1º PA'!$E$4:$E$2977='Analítico Cx.'!$B112)*('Diário 1º PA'!$B$4:$B$2977&gt;=L$4)*('Diário 1º PA'!$B$4:$B$2977&lt;=EOMONTH(L$4,0))*('Diário 1º PA'!$F$4:$F$2977)*(IF(Resumo!$Q$5="",1,'Diário 1º PA'!$O$4:$O$2977=Resumo!$Q$5)))
+SUMPRODUCT(('Diário 2º PA'!$E$4:$E$2000='Analítico Cx.'!$B112)*('Diário 2º PA'!$B$4:$B$2000&gt;=L$4)*('Diário 2º PA'!$B$4:$B$2000&lt;=EOMONTH(L$4,0))*('Diário 2º PA'!$F$4:$F$2000)*(IF(Resumo!$Q$5="",1,'Diário 2º PA'!$O$4:$O$2000=Resumo!$Q$5)))
+SUMPRODUCT(('Diário 3º PA'!$E$4:$E$2000='Analítico Cx.'!$B112)*('Diário 3º PA'!$B$4:$B$2000&gt;=L$4)*('Diário 3º PA'!$B$4:$B$2000&lt;=EOMONTH(L$4,0))*('Diário 3º PA'!$F$4:$F$2000)*(IF(Resumo!$Q$5="",1,'Diário 3º PA'!$O$4:$O$2000=Resumo!$Q$5)))
+SUMPRODUCT(('Diário 4º PA'!$E$4:$E$2000='Analítico Cx.'!$B112)*('Diário 4º PA'!$B$4:$B$2000&gt;=L$4)*('Diário 4º PA'!$B$4:$B$2000&lt;=EOMONTH(L$4,0))*('Diário 4º PA'!$F$4:$F$2000)*(IF(Resumo!$Q$5="",1,'Diário 4º PA'!$O$4:$O$2000=Resumo!$Q$5)))</f>
        <v>0</v>
      </c>
      <c r="M112" s="199">
        <f t="array" ref="M112">SUMPRODUCT(('Diário 1º PA'!$E$4:$E$2977='Analítico Cx.'!$B112)*('Diário 1º PA'!$B$4:$B$2977&gt;=M$4)*('Diário 1º PA'!$B$4:$B$2977&lt;=EOMONTH(M$4,0))*('Diário 1º PA'!$F$4:$F$2977)*(IF(Resumo!$Q$5="",1,'Diário 1º PA'!$O$4:$O$2977=Resumo!$Q$5)))
+SUMPRODUCT(('Diário 2º PA'!$E$4:$E$2000='Analítico Cx.'!$B112)*('Diário 2º PA'!$B$4:$B$2000&gt;=M$4)*('Diário 2º PA'!$B$4:$B$2000&lt;=EOMONTH(M$4,0))*('Diário 2º PA'!$F$4:$F$2000)*(IF(Resumo!$Q$5="",1,'Diário 2º PA'!$O$4:$O$2000=Resumo!$Q$5)))
+SUMPRODUCT(('Diário 3º PA'!$E$4:$E$2000='Analítico Cx.'!$B112)*('Diário 3º PA'!$B$4:$B$2000&gt;=M$4)*('Diário 3º PA'!$B$4:$B$2000&lt;=EOMONTH(M$4,0))*('Diário 3º PA'!$F$4:$F$2000)*(IF(Resumo!$Q$5="",1,'Diário 3º PA'!$O$4:$O$2000=Resumo!$Q$5)))
+SUMPRODUCT(('Diário 4º PA'!$E$4:$E$2000='Analítico Cx.'!$B112)*('Diário 4º PA'!$B$4:$B$2000&gt;=M$4)*('Diário 4º PA'!$B$4:$B$2000&lt;=EOMONTH(M$4,0))*('Diário 4º PA'!$F$4:$F$2000)*(IF(Resumo!$Q$5="",1,'Diário 4º PA'!$O$4:$O$2000=Resumo!$Q$5)))</f>
        <v>0</v>
      </c>
      <c r="N112" s="199">
        <f t="array" ref="N112">SUMPRODUCT(('Diário 1º PA'!$E$4:$E$2977='Analítico Cx.'!$B112)*('Diário 1º PA'!$B$4:$B$2977&gt;=N$4)*('Diário 1º PA'!$B$4:$B$2977&lt;=EOMONTH(N$4,0))*('Diário 1º PA'!$F$4:$F$2977)*(IF(Resumo!$Q$5="",1,'Diário 1º PA'!$O$4:$O$2977=Resumo!$Q$5)))
+SUMPRODUCT(('Diário 2º PA'!$E$4:$E$2000='Analítico Cx.'!$B112)*('Diário 2º PA'!$B$4:$B$2000&gt;=N$4)*('Diário 2º PA'!$B$4:$B$2000&lt;=EOMONTH(N$4,0))*('Diário 2º PA'!$F$4:$F$2000)*(IF(Resumo!$Q$5="",1,'Diário 2º PA'!$O$4:$O$2000=Resumo!$Q$5)))
+SUMPRODUCT(('Diário 3º PA'!$E$4:$E$2000='Analítico Cx.'!$B112)*('Diário 3º PA'!$B$4:$B$2000&gt;=N$4)*('Diário 3º PA'!$B$4:$B$2000&lt;=EOMONTH(N$4,0))*('Diário 3º PA'!$F$4:$F$2000)*(IF(Resumo!$Q$5="",1,'Diário 3º PA'!$O$4:$O$2000=Resumo!$Q$5)))
+SUMPRODUCT(('Diário 4º PA'!$E$4:$E$2000='Analítico Cx.'!$B112)*('Diário 4º PA'!$B$4:$B$2000&gt;=N$4)*('Diário 4º PA'!$B$4:$B$2000&lt;=EOMONTH(N$4,0))*('Diário 4º PA'!$F$4:$F$2000)*(IF(Resumo!$Q$5="",1,'Diário 4º PA'!$O$4:$O$2000=Resumo!$Q$5)))</f>
        <v>0</v>
      </c>
      <c r="O112" s="200">
        <f t="shared" si="13"/>
        <v>9721.02</v>
      </c>
      <c r="P112" s="201">
        <f t="shared" si="14"/>
        <v>2.0569790401249888E-3</v>
      </c>
      <c r="Q112" s="174"/>
      <c r="R112" s="174"/>
      <c r="S112" s="174"/>
      <c r="T112" s="174"/>
      <c r="U112" s="174"/>
      <c r="V112" s="174"/>
      <c r="W112" s="174"/>
      <c r="X112" s="174"/>
      <c r="Y112" s="174"/>
      <c r="Z112" s="174"/>
    </row>
    <row r="113" spans="1:26" ht="23.25" customHeight="1" x14ac:dyDescent="0.2">
      <c r="A113" s="220" t="s">
        <v>325</v>
      </c>
      <c r="B113" s="84" t="s">
        <v>326</v>
      </c>
      <c r="C113" s="199">
        <f t="array" ref="C113">SUMPRODUCT(('Diário 1º PA'!$E$4:$E$2977='Analítico Cx.'!$B113)*('Diário 1º PA'!$B$4:$B$2977&gt;=C$4)*('Diário 1º PA'!$B$4:$B$2977&lt;=EOMONTH(C$4,0))*('Diário 1º PA'!$F$4:$F$2977)*(IF(Resumo!$Q$5="",1,'Diário 1º PA'!$O$4:$O$2977=Resumo!$Q$5)))
+SUMPRODUCT(('Diário 2º PA'!$E$4:$E$2000='Analítico Cx.'!$B113)*('Diário 2º PA'!$B$4:$B$2000&gt;=C$4)*('Diário 2º PA'!$B$4:$B$2000&lt;=EOMONTH(C$4,0))*('Diário 2º PA'!$F$4:$F$2000)*(IF(Resumo!$Q$5="",1,'Diário 2º PA'!$O$4:$O$2000=Resumo!$Q$5)))
+SUMPRODUCT(('Diário 3º PA'!$E$4:$E$2000='Analítico Cx.'!$B113)*('Diário 3º PA'!$B$4:$B$2000&gt;=C$4)*('Diário 3º PA'!$B$4:$B$2000&lt;=EOMONTH(C$4,0))*('Diário 3º PA'!$F$4:$F$2000)*(IF(Resumo!$Q$5="",1,'Diário 3º PA'!$O$4:$O$2000=Resumo!$Q$5)))
+SUMPRODUCT(('Diário 4º PA'!$E$4:$E$2000='Analítico Cx.'!$B113)*('Diário 4º PA'!$B$4:$B$2000&gt;=C$4)*('Diário 4º PA'!$B$4:$B$2000&lt;=EOMONTH(C$4,0))*('Diário 4º PA'!$F$4:$F$2000)*(IF(Resumo!$Q$5="",1,'Diário 4º PA'!$O$4:$O$2000=Resumo!$Q$5)))</f>
        <v>0</v>
      </c>
      <c r="D113" s="199">
        <f t="array" ref="D113">SUMPRODUCT(('Diário 1º PA'!$E$4:$E$2977='Analítico Cx.'!$B113)*('Diário 1º PA'!$B$4:$B$2977&gt;=D$4)*('Diário 1º PA'!$B$4:$B$2977&lt;=EOMONTH(D$4,0))*('Diário 1º PA'!$F$4:$F$2977)*(IF(Resumo!$Q$5="",1,'Diário 1º PA'!$O$4:$O$2977=Resumo!$Q$5)))
+SUMPRODUCT(('Diário 2º PA'!$E$4:$E$2000='Analítico Cx.'!$B113)*('Diário 2º PA'!$B$4:$B$2000&gt;=D$4)*('Diário 2º PA'!$B$4:$B$2000&lt;=EOMONTH(D$4,0))*('Diário 2º PA'!$F$4:$F$2000)*(IF(Resumo!$Q$5="",1,'Diário 2º PA'!$O$4:$O$2000=Resumo!$Q$5)))
+SUMPRODUCT(('Diário 3º PA'!$E$4:$E$2000='Analítico Cx.'!$B113)*('Diário 3º PA'!$B$4:$B$2000&gt;=D$4)*('Diário 3º PA'!$B$4:$B$2000&lt;=EOMONTH(D$4,0))*('Diário 3º PA'!$F$4:$F$2000)*(IF(Resumo!$Q$5="",1,'Diário 3º PA'!$O$4:$O$2000=Resumo!$Q$5)))
+SUMPRODUCT(('Diário 4º PA'!$E$4:$E$2000='Analítico Cx.'!$B113)*('Diário 4º PA'!$B$4:$B$2000&gt;=D$4)*('Diário 4º PA'!$B$4:$B$2000&lt;=EOMONTH(D$4,0))*('Diário 4º PA'!$F$4:$F$2000)*(IF(Resumo!$Q$5="",1,'Diário 4º PA'!$O$4:$O$2000=Resumo!$Q$5)))</f>
        <v>0</v>
      </c>
      <c r="E113" s="199">
        <f t="array" ref="E113">SUMPRODUCT(('Diário 1º PA'!$E$4:$E$2977='Analítico Cx.'!$B113)*('Diário 1º PA'!$B$4:$B$2977&gt;=E$4)*('Diário 1º PA'!$B$4:$B$2977&lt;=EOMONTH(E$4,0))*('Diário 1º PA'!$F$4:$F$2977)*(IF(Resumo!$Q$5="",1,'Diário 1º PA'!$O$4:$O$2977=Resumo!$Q$5)))
+SUMPRODUCT(('Diário 2º PA'!$E$4:$E$2000='Analítico Cx.'!$B113)*('Diário 2º PA'!$B$4:$B$2000&gt;=E$4)*('Diário 2º PA'!$B$4:$B$2000&lt;=EOMONTH(E$4,0))*('Diário 2º PA'!$F$4:$F$2000)*(IF(Resumo!$Q$5="",1,'Diário 2º PA'!$O$4:$O$2000=Resumo!$Q$5)))
+SUMPRODUCT(('Diário 3º PA'!$E$4:$E$2000='Analítico Cx.'!$B113)*('Diário 3º PA'!$B$4:$B$2000&gt;=E$4)*('Diário 3º PA'!$B$4:$B$2000&lt;=EOMONTH(E$4,0))*('Diário 3º PA'!$F$4:$F$2000)*(IF(Resumo!$Q$5="",1,'Diário 3º PA'!$O$4:$O$2000=Resumo!$Q$5)))
+SUMPRODUCT(('Diário 4º PA'!$E$4:$E$2000='Analítico Cx.'!$B113)*('Diário 4º PA'!$B$4:$B$2000&gt;=E$4)*('Diário 4º PA'!$B$4:$B$2000&lt;=EOMONTH(E$4,0))*('Diário 4º PA'!$F$4:$F$2000)*(IF(Resumo!$Q$5="",1,'Diário 4º PA'!$O$4:$O$2000=Resumo!$Q$5)))</f>
        <v>0</v>
      </c>
      <c r="F113" s="199">
        <f t="array" ref="F113">SUMPRODUCT(('Diário 1º PA'!$E$4:$E$2977='Analítico Cx.'!$B113)*('Diário 1º PA'!$B$4:$B$2977&gt;=F$4)*('Diário 1º PA'!$B$4:$B$2977&lt;=EOMONTH(F$4,0))*('Diário 1º PA'!$F$4:$F$2977)*(IF(Resumo!$Q$5="",1,'Diário 1º PA'!$O$4:$O$2977=Resumo!$Q$5)))
+SUMPRODUCT(('Diário 2º PA'!$E$4:$E$2000='Analítico Cx.'!$B113)*('Diário 2º PA'!$B$4:$B$2000&gt;=F$4)*('Diário 2º PA'!$B$4:$B$2000&lt;=EOMONTH(F$4,0))*('Diário 2º PA'!$F$4:$F$2000)*(IF(Resumo!$Q$5="",1,'Diário 2º PA'!$O$4:$O$2000=Resumo!$Q$5)))
+SUMPRODUCT(('Diário 3º PA'!$E$4:$E$2000='Analítico Cx.'!$B113)*('Diário 3º PA'!$B$4:$B$2000&gt;=F$4)*('Diário 3º PA'!$B$4:$B$2000&lt;=EOMONTH(F$4,0))*('Diário 3º PA'!$F$4:$F$2000)*(IF(Resumo!$Q$5="",1,'Diário 3º PA'!$O$4:$O$2000=Resumo!$Q$5)))
+SUMPRODUCT(('Diário 4º PA'!$E$4:$E$2000='Analítico Cx.'!$B113)*('Diário 4º PA'!$B$4:$B$2000&gt;=F$4)*('Diário 4º PA'!$B$4:$B$2000&lt;=EOMONTH(F$4,0))*('Diário 4º PA'!$F$4:$F$2000)*(IF(Resumo!$Q$5="",1,'Diário 4º PA'!$O$4:$O$2000=Resumo!$Q$5)))</f>
        <v>0</v>
      </c>
      <c r="G113" s="199">
        <f t="array" ref="G113">SUMPRODUCT(('Diário 1º PA'!$E$4:$E$2977='Analítico Cx.'!$B113)*('Diário 1º PA'!$B$4:$B$2977&gt;=G$4)*('Diário 1º PA'!$B$4:$B$2977&lt;=EOMONTH(G$4,0))*('Diário 1º PA'!$F$4:$F$2977)*(IF(Resumo!$Q$5="",1,'Diário 1º PA'!$O$4:$O$2977=Resumo!$Q$5)))
+SUMPRODUCT(('Diário 2º PA'!$E$4:$E$2000='Analítico Cx.'!$B113)*('Diário 2º PA'!$B$4:$B$2000&gt;=G$4)*('Diário 2º PA'!$B$4:$B$2000&lt;=EOMONTH(G$4,0))*('Diário 2º PA'!$F$4:$F$2000)*(IF(Resumo!$Q$5="",1,'Diário 2º PA'!$O$4:$O$2000=Resumo!$Q$5)))
+SUMPRODUCT(('Diário 3º PA'!$E$4:$E$2000='Analítico Cx.'!$B113)*('Diário 3º PA'!$B$4:$B$2000&gt;=G$4)*('Diário 3º PA'!$B$4:$B$2000&lt;=EOMONTH(G$4,0))*('Diário 3º PA'!$F$4:$F$2000)*(IF(Resumo!$Q$5="",1,'Diário 3º PA'!$O$4:$O$2000=Resumo!$Q$5)))
+SUMPRODUCT(('Diário 4º PA'!$E$4:$E$2000='Analítico Cx.'!$B113)*('Diário 4º PA'!$B$4:$B$2000&gt;=G$4)*('Diário 4º PA'!$B$4:$B$2000&lt;=EOMONTH(G$4,0))*('Diário 4º PA'!$F$4:$F$2000)*(IF(Resumo!$Q$5="",1,'Diário 4º PA'!$O$4:$O$2000=Resumo!$Q$5)))</f>
        <v>0</v>
      </c>
      <c r="H113" s="199">
        <f t="array" ref="H113">SUMPRODUCT(('Diário 1º PA'!$E$4:$E$2977='Analítico Cx.'!$B113)*('Diário 1º PA'!$B$4:$B$2977&gt;=H$4)*('Diário 1º PA'!$B$4:$B$2977&lt;=EOMONTH(H$4,0))*('Diário 1º PA'!$F$4:$F$2977)*(IF(Resumo!$Q$5="",1,'Diário 1º PA'!$O$4:$O$2977=Resumo!$Q$5)))
+SUMPRODUCT(('Diário 2º PA'!$E$4:$E$2000='Analítico Cx.'!$B113)*('Diário 2º PA'!$B$4:$B$2000&gt;=H$4)*('Diário 2º PA'!$B$4:$B$2000&lt;=EOMONTH(H$4,0))*('Diário 2º PA'!$F$4:$F$2000)*(IF(Resumo!$Q$5="",1,'Diário 2º PA'!$O$4:$O$2000=Resumo!$Q$5)))
+SUMPRODUCT(('Diário 3º PA'!$E$4:$E$2000='Analítico Cx.'!$B113)*('Diário 3º PA'!$B$4:$B$2000&gt;=H$4)*('Diário 3º PA'!$B$4:$B$2000&lt;=EOMONTH(H$4,0))*('Diário 3º PA'!$F$4:$F$2000)*(IF(Resumo!$Q$5="",1,'Diário 3º PA'!$O$4:$O$2000=Resumo!$Q$5)))
+SUMPRODUCT(('Diário 4º PA'!$E$4:$E$2000='Analítico Cx.'!$B113)*('Diário 4º PA'!$B$4:$B$2000&gt;=H$4)*('Diário 4º PA'!$B$4:$B$2000&lt;=EOMONTH(H$4,0))*('Diário 4º PA'!$F$4:$F$2000)*(IF(Resumo!$Q$5="",1,'Diário 4º PA'!$O$4:$O$2000=Resumo!$Q$5)))</f>
        <v>0</v>
      </c>
      <c r="I113" s="199">
        <f t="array" ref="I113">SUMPRODUCT(('Diário 1º PA'!$E$4:$E$2977='Analítico Cx.'!$B113)*('Diário 1º PA'!$B$4:$B$2977&gt;=I$4)*('Diário 1º PA'!$B$4:$B$2977&lt;=EOMONTH(I$4,0))*('Diário 1º PA'!$F$4:$F$2977)*(IF(Resumo!$Q$5="",1,'Diário 1º PA'!$O$4:$O$2977=Resumo!$Q$5)))
+SUMPRODUCT(('Diário 2º PA'!$E$4:$E$2000='Analítico Cx.'!$B113)*('Diário 2º PA'!$B$4:$B$2000&gt;=I$4)*('Diário 2º PA'!$B$4:$B$2000&lt;=EOMONTH(I$4,0))*('Diário 2º PA'!$F$4:$F$2000)*(IF(Resumo!$Q$5="",1,'Diário 2º PA'!$O$4:$O$2000=Resumo!$Q$5)))
+SUMPRODUCT(('Diário 3º PA'!$E$4:$E$2000='Analítico Cx.'!$B113)*('Diário 3º PA'!$B$4:$B$2000&gt;=I$4)*('Diário 3º PA'!$B$4:$B$2000&lt;=EOMONTH(I$4,0))*('Diário 3º PA'!$F$4:$F$2000)*(IF(Resumo!$Q$5="",1,'Diário 3º PA'!$O$4:$O$2000=Resumo!$Q$5)))
+SUMPRODUCT(('Diário 4º PA'!$E$4:$E$2000='Analítico Cx.'!$B113)*('Diário 4º PA'!$B$4:$B$2000&gt;=I$4)*('Diário 4º PA'!$B$4:$B$2000&lt;=EOMONTH(I$4,0))*('Diário 4º PA'!$F$4:$F$2000)*(IF(Resumo!$Q$5="",1,'Diário 4º PA'!$O$4:$O$2000=Resumo!$Q$5)))</f>
        <v>0</v>
      </c>
      <c r="J113" s="199">
        <f t="array" ref="J113">SUMPRODUCT(('Diário 1º PA'!$E$4:$E$2977='Analítico Cx.'!$B113)*('Diário 1º PA'!$B$4:$B$2977&gt;=J$4)*('Diário 1º PA'!$B$4:$B$2977&lt;=EOMONTH(J$4,0))*('Diário 1º PA'!$F$4:$F$2977)*(IF(Resumo!$Q$5="",1,'Diário 1º PA'!$O$4:$O$2977=Resumo!$Q$5)))
+SUMPRODUCT(('Diário 2º PA'!$E$4:$E$2000='Analítico Cx.'!$B113)*('Diário 2º PA'!$B$4:$B$2000&gt;=J$4)*('Diário 2º PA'!$B$4:$B$2000&lt;=EOMONTH(J$4,0))*('Diário 2º PA'!$F$4:$F$2000)*(IF(Resumo!$Q$5="",1,'Diário 2º PA'!$O$4:$O$2000=Resumo!$Q$5)))
+SUMPRODUCT(('Diário 3º PA'!$E$4:$E$2000='Analítico Cx.'!$B113)*('Diário 3º PA'!$B$4:$B$2000&gt;=J$4)*('Diário 3º PA'!$B$4:$B$2000&lt;=EOMONTH(J$4,0))*('Diário 3º PA'!$F$4:$F$2000)*(IF(Resumo!$Q$5="",1,'Diário 3º PA'!$O$4:$O$2000=Resumo!$Q$5)))
+SUMPRODUCT(('Diário 4º PA'!$E$4:$E$2000='Analítico Cx.'!$B113)*('Diário 4º PA'!$B$4:$B$2000&gt;=J$4)*('Diário 4º PA'!$B$4:$B$2000&lt;=EOMONTH(J$4,0))*('Diário 4º PA'!$F$4:$F$2000)*(IF(Resumo!$Q$5="",1,'Diário 4º PA'!$O$4:$O$2000=Resumo!$Q$5)))</f>
        <v>0</v>
      </c>
      <c r="K113" s="199">
        <f t="array" ref="K113">SUMPRODUCT(('Diário 1º PA'!$E$4:$E$2977='Analítico Cx.'!$B113)*('Diário 1º PA'!$B$4:$B$2977&gt;=K$4)*('Diário 1º PA'!$B$4:$B$2977&lt;=EOMONTH(K$4,0))*('Diário 1º PA'!$F$4:$F$2977)*(IF(Resumo!$Q$5="",1,'Diário 1º PA'!$O$4:$O$2977=Resumo!$Q$5)))
+SUMPRODUCT(('Diário 2º PA'!$E$4:$E$2000='Analítico Cx.'!$B113)*('Diário 2º PA'!$B$4:$B$2000&gt;=K$4)*('Diário 2º PA'!$B$4:$B$2000&lt;=EOMONTH(K$4,0))*('Diário 2º PA'!$F$4:$F$2000)*(IF(Resumo!$Q$5="",1,'Diário 2º PA'!$O$4:$O$2000=Resumo!$Q$5)))
+SUMPRODUCT(('Diário 3º PA'!$E$4:$E$2000='Analítico Cx.'!$B113)*('Diário 3º PA'!$B$4:$B$2000&gt;=K$4)*('Diário 3º PA'!$B$4:$B$2000&lt;=EOMONTH(K$4,0))*('Diário 3º PA'!$F$4:$F$2000)*(IF(Resumo!$Q$5="",1,'Diário 3º PA'!$O$4:$O$2000=Resumo!$Q$5)))
+SUMPRODUCT(('Diário 4º PA'!$E$4:$E$2000='Analítico Cx.'!$B113)*('Diário 4º PA'!$B$4:$B$2000&gt;=K$4)*('Diário 4º PA'!$B$4:$B$2000&lt;=EOMONTH(K$4,0))*('Diário 4º PA'!$F$4:$F$2000)*(IF(Resumo!$Q$5="",1,'Diário 4º PA'!$O$4:$O$2000=Resumo!$Q$5)))</f>
        <v>0</v>
      </c>
      <c r="L113" s="199">
        <f t="array" ref="L113">SUMPRODUCT(('Diário 1º PA'!$E$4:$E$2977='Analítico Cx.'!$B113)*('Diário 1º PA'!$B$4:$B$2977&gt;=L$4)*('Diário 1º PA'!$B$4:$B$2977&lt;=EOMONTH(L$4,0))*('Diário 1º PA'!$F$4:$F$2977)*(IF(Resumo!$Q$5="",1,'Diário 1º PA'!$O$4:$O$2977=Resumo!$Q$5)))
+SUMPRODUCT(('Diário 2º PA'!$E$4:$E$2000='Analítico Cx.'!$B113)*('Diário 2º PA'!$B$4:$B$2000&gt;=L$4)*('Diário 2º PA'!$B$4:$B$2000&lt;=EOMONTH(L$4,0))*('Diário 2º PA'!$F$4:$F$2000)*(IF(Resumo!$Q$5="",1,'Diário 2º PA'!$O$4:$O$2000=Resumo!$Q$5)))
+SUMPRODUCT(('Diário 3º PA'!$E$4:$E$2000='Analítico Cx.'!$B113)*('Diário 3º PA'!$B$4:$B$2000&gt;=L$4)*('Diário 3º PA'!$B$4:$B$2000&lt;=EOMONTH(L$4,0))*('Diário 3º PA'!$F$4:$F$2000)*(IF(Resumo!$Q$5="",1,'Diário 3º PA'!$O$4:$O$2000=Resumo!$Q$5)))
+SUMPRODUCT(('Diário 4º PA'!$E$4:$E$2000='Analítico Cx.'!$B113)*('Diário 4º PA'!$B$4:$B$2000&gt;=L$4)*('Diário 4º PA'!$B$4:$B$2000&lt;=EOMONTH(L$4,0))*('Diário 4º PA'!$F$4:$F$2000)*(IF(Resumo!$Q$5="",1,'Diário 4º PA'!$O$4:$O$2000=Resumo!$Q$5)))</f>
        <v>0</v>
      </c>
      <c r="M113" s="199">
        <f t="array" ref="M113">SUMPRODUCT(('Diário 1º PA'!$E$4:$E$2977='Analítico Cx.'!$B113)*('Diário 1º PA'!$B$4:$B$2977&gt;=M$4)*('Diário 1º PA'!$B$4:$B$2977&lt;=EOMONTH(M$4,0))*('Diário 1º PA'!$F$4:$F$2977)*(IF(Resumo!$Q$5="",1,'Diário 1º PA'!$O$4:$O$2977=Resumo!$Q$5)))
+SUMPRODUCT(('Diário 2º PA'!$E$4:$E$2000='Analítico Cx.'!$B113)*('Diário 2º PA'!$B$4:$B$2000&gt;=M$4)*('Diário 2º PA'!$B$4:$B$2000&lt;=EOMONTH(M$4,0))*('Diário 2º PA'!$F$4:$F$2000)*(IF(Resumo!$Q$5="",1,'Diário 2º PA'!$O$4:$O$2000=Resumo!$Q$5)))
+SUMPRODUCT(('Diário 3º PA'!$E$4:$E$2000='Analítico Cx.'!$B113)*('Diário 3º PA'!$B$4:$B$2000&gt;=M$4)*('Diário 3º PA'!$B$4:$B$2000&lt;=EOMONTH(M$4,0))*('Diário 3º PA'!$F$4:$F$2000)*(IF(Resumo!$Q$5="",1,'Diário 3º PA'!$O$4:$O$2000=Resumo!$Q$5)))
+SUMPRODUCT(('Diário 4º PA'!$E$4:$E$2000='Analítico Cx.'!$B113)*('Diário 4º PA'!$B$4:$B$2000&gt;=M$4)*('Diário 4º PA'!$B$4:$B$2000&lt;=EOMONTH(M$4,0))*('Diário 4º PA'!$F$4:$F$2000)*(IF(Resumo!$Q$5="",1,'Diário 4º PA'!$O$4:$O$2000=Resumo!$Q$5)))</f>
        <v>0</v>
      </c>
      <c r="N113" s="199">
        <f t="array" ref="N113">SUMPRODUCT(('Diário 1º PA'!$E$4:$E$2977='Analítico Cx.'!$B113)*('Diário 1º PA'!$B$4:$B$2977&gt;=N$4)*('Diário 1º PA'!$B$4:$B$2977&lt;=EOMONTH(N$4,0))*('Diário 1º PA'!$F$4:$F$2977)*(IF(Resumo!$Q$5="",1,'Diário 1º PA'!$O$4:$O$2977=Resumo!$Q$5)))
+SUMPRODUCT(('Diário 2º PA'!$E$4:$E$2000='Analítico Cx.'!$B113)*('Diário 2º PA'!$B$4:$B$2000&gt;=N$4)*('Diário 2º PA'!$B$4:$B$2000&lt;=EOMONTH(N$4,0))*('Diário 2º PA'!$F$4:$F$2000)*(IF(Resumo!$Q$5="",1,'Diário 2º PA'!$O$4:$O$2000=Resumo!$Q$5)))
+SUMPRODUCT(('Diário 3º PA'!$E$4:$E$2000='Analítico Cx.'!$B113)*('Diário 3º PA'!$B$4:$B$2000&gt;=N$4)*('Diário 3º PA'!$B$4:$B$2000&lt;=EOMONTH(N$4,0))*('Diário 3º PA'!$F$4:$F$2000)*(IF(Resumo!$Q$5="",1,'Diário 3º PA'!$O$4:$O$2000=Resumo!$Q$5)))
+SUMPRODUCT(('Diário 4º PA'!$E$4:$E$2000='Analítico Cx.'!$B113)*('Diário 4º PA'!$B$4:$B$2000&gt;=N$4)*('Diário 4º PA'!$B$4:$B$2000&lt;=EOMONTH(N$4,0))*('Diário 4º PA'!$F$4:$F$2000)*(IF(Resumo!$Q$5="",1,'Diário 4º PA'!$O$4:$O$2000=Resumo!$Q$5)))</f>
        <v>0</v>
      </c>
      <c r="O113" s="200">
        <f t="shared" si="13"/>
        <v>0</v>
      </c>
      <c r="P113" s="201">
        <f t="shared" si="14"/>
        <v>0</v>
      </c>
      <c r="Q113" s="174"/>
      <c r="R113" s="174"/>
      <c r="S113" s="174"/>
      <c r="T113" s="174"/>
      <c r="U113" s="174"/>
      <c r="V113" s="174"/>
      <c r="W113" s="174"/>
      <c r="X113" s="174"/>
      <c r="Y113" s="174"/>
      <c r="Z113" s="174"/>
    </row>
    <row r="114" spans="1:26" ht="23.25" customHeight="1" x14ac:dyDescent="0.2">
      <c r="A114" s="220" t="s">
        <v>327</v>
      </c>
      <c r="B114" s="84" t="s">
        <v>328</v>
      </c>
      <c r="C114" s="199">
        <f t="array" ref="C114">SUMPRODUCT(('Diário 1º PA'!$E$4:$E$2977='Analítico Cx.'!$B114)*('Diário 1º PA'!$B$4:$B$2977&gt;=C$4)*('Diário 1º PA'!$B$4:$B$2977&lt;=EOMONTH(C$4,0))*('Diário 1º PA'!$F$4:$F$2977)*(IF(Resumo!$Q$5="",1,'Diário 1º PA'!$O$4:$O$2977=Resumo!$Q$5)))
+SUMPRODUCT(('Diário 2º PA'!$E$4:$E$2000='Analítico Cx.'!$B114)*('Diário 2º PA'!$B$4:$B$2000&gt;=C$4)*('Diário 2º PA'!$B$4:$B$2000&lt;=EOMONTH(C$4,0))*('Diário 2º PA'!$F$4:$F$2000)*(IF(Resumo!$Q$5="",1,'Diário 2º PA'!$O$4:$O$2000=Resumo!$Q$5)))
+SUMPRODUCT(('Diário 3º PA'!$E$4:$E$2000='Analítico Cx.'!$B114)*('Diário 3º PA'!$B$4:$B$2000&gt;=C$4)*('Diário 3º PA'!$B$4:$B$2000&lt;=EOMONTH(C$4,0))*('Diário 3º PA'!$F$4:$F$2000)*(IF(Resumo!$Q$5="",1,'Diário 3º PA'!$O$4:$O$2000=Resumo!$Q$5)))
+SUMPRODUCT(('Diário 4º PA'!$E$4:$E$2000='Analítico Cx.'!$B114)*('Diário 4º PA'!$B$4:$B$2000&gt;=C$4)*('Diário 4º PA'!$B$4:$B$2000&lt;=EOMONTH(C$4,0))*('Diário 4º PA'!$F$4:$F$2000)*(IF(Resumo!$Q$5="",1,'Diário 4º PA'!$O$4:$O$2000=Resumo!$Q$5)))</f>
        <v>0</v>
      </c>
      <c r="D114" s="199">
        <f t="array" ref="D114">SUMPRODUCT(('Diário 1º PA'!$E$4:$E$2977='Analítico Cx.'!$B114)*('Diário 1º PA'!$B$4:$B$2977&gt;=D$4)*('Diário 1º PA'!$B$4:$B$2977&lt;=EOMONTH(D$4,0))*('Diário 1º PA'!$F$4:$F$2977)*(IF(Resumo!$Q$5="",1,'Diário 1º PA'!$O$4:$O$2977=Resumo!$Q$5)))
+SUMPRODUCT(('Diário 2º PA'!$E$4:$E$2000='Analítico Cx.'!$B114)*('Diário 2º PA'!$B$4:$B$2000&gt;=D$4)*('Diário 2º PA'!$B$4:$B$2000&lt;=EOMONTH(D$4,0))*('Diário 2º PA'!$F$4:$F$2000)*(IF(Resumo!$Q$5="",1,'Diário 2º PA'!$O$4:$O$2000=Resumo!$Q$5)))
+SUMPRODUCT(('Diário 3º PA'!$E$4:$E$2000='Analítico Cx.'!$B114)*('Diário 3º PA'!$B$4:$B$2000&gt;=D$4)*('Diário 3º PA'!$B$4:$B$2000&lt;=EOMONTH(D$4,0))*('Diário 3º PA'!$F$4:$F$2000)*(IF(Resumo!$Q$5="",1,'Diário 3º PA'!$O$4:$O$2000=Resumo!$Q$5)))
+SUMPRODUCT(('Diário 4º PA'!$E$4:$E$2000='Analítico Cx.'!$B114)*('Diário 4º PA'!$B$4:$B$2000&gt;=D$4)*('Diário 4º PA'!$B$4:$B$2000&lt;=EOMONTH(D$4,0))*('Diário 4º PA'!$F$4:$F$2000)*(IF(Resumo!$Q$5="",1,'Diário 4º PA'!$O$4:$O$2000=Resumo!$Q$5)))</f>
        <v>0</v>
      </c>
      <c r="E114" s="199">
        <f t="array" ref="E114">SUMPRODUCT(('Diário 1º PA'!$E$4:$E$2977='Analítico Cx.'!$B114)*('Diário 1º PA'!$B$4:$B$2977&gt;=E$4)*('Diário 1º PA'!$B$4:$B$2977&lt;=EOMONTH(E$4,0))*('Diário 1º PA'!$F$4:$F$2977)*(IF(Resumo!$Q$5="",1,'Diário 1º PA'!$O$4:$O$2977=Resumo!$Q$5)))
+SUMPRODUCT(('Diário 2º PA'!$E$4:$E$2000='Analítico Cx.'!$B114)*('Diário 2º PA'!$B$4:$B$2000&gt;=E$4)*('Diário 2º PA'!$B$4:$B$2000&lt;=EOMONTH(E$4,0))*('Diário 2º PA'!$F$4:$F$2000)*(IF(Resumo!$Q$5="",1,'Diário 2º PA'!$O$4:$O$2000=Resumo!$Q$5)))
+SUMPRODUCT(('Diário 3º PA'!$E$4:$E$2000='Analítico Cx.'!$B114)*('Diário 3º PA'!$B$4:$B$2000&gt;=E$4)*('Diário 3º PA'!$B$4:$B$2000&lt;=EOMONTH(E$4,0))*('Diário 3º PA'!$F$4:$F$2000)*(IF(Resumo!$Q$5="",1,'Diário 3º PA'!$O$4:$O$2000=Resumo!$Q$5)))
+SUMPRODUCT(('Diário 4º PA'!$E$4:$E$2000='Analítico Cx.'!$B114)*('Diário 4º PA'!$B$4:$B$2000&gt;=E$4)*('Diário 4º PA'!$B$4:$B$2000&lt;=EOMONTH(E$4,0))*('Diário 4º PA'!$F$4:$F$2000)*(IF(Resumo!$Q$5="",1,'Diário 4º PA'!$O$4:$O$2000=Resumo!$Q$5)))</f>
        <v>0</v>
      </c>
      <c r="F114" s="199">
        <f t="array" ref="F114">SUMPRODUCT(('Diário 1º PA'!$E$4:$E$2977='Analítico Cx.'!$B114)*('Diário 1º PA'!$B$4:$B$2977&gt;=F$4)*('Diário 1º PA'!$B$4:$B$2977&lt;=EOMONTH(F$4,0))*('Diário 1º PA'!$F$4:$F$2977)*(IF(Resumo!$Q$5="",1,'Diário 1º PA'!$O$4:$O$2977=Resumo!$Q$5)))
+SUMPRODUCT(('Diário 2º PA'!$E$4:$E$2000='Analítico Cx.'!$B114)*('Diário 2º PA'!$B$4:$B$2000&gt;=F$4)*('Diário 2º PA'!$B$4:$B$2000&lt;=EOMONTH(F$4,0))*('Diário 2º PA'!$F$4:$F$2000)*(IF(Resumo!$Q$5="",1,'Diário 2º PA'!$O$4:$O$2000=Resumo!$Q$5)))
+SUMPRODUCT(('Diário 3º PA'!$E$4:$E$2000='Analítico Cx.'!$B114)*('Diário 3º PA'!$B$4:$B$2000&gt;=F$4)*('Diário 3º PA'!$B$4:$B$2000&lt;=EOMONTH(F$4,0))*('Diário 3º PA'!$F$4:$F$2000)*(IF(Resumo!$Q$5="",1,'Diário 3º PA'!$O$4:$O$2000=Resumo!$Q$5)))
+SUMPRODUCT(('Diário 4º PA'!$E$4:$E$2000='Analítico Cx.'!$B114)*('Diário 4º PA'!$B$4:$B$2000&gt;=F$4)*('Diário 4º PA'!$B$4:$B$2000&lt;=EOMONTH(F$4,0))*('Diário 4º PA'!$F$4:$F$2000)*(IF(Resumo!$Q$5="",1,'Diário 4º PA'!$O$4:$O$2000=Resumo!$Q$5)))</f>
        <v>0</v>
      </c>
      <c r="G114" s="199">
        <f t="array" ref="G114">SUMPRODUCT(('Diário 1º PA'!$E$4:$E$2977='Analítico Cx.'!$B114)*('Diário 1º PA'!$B$4:$B$2977&gt;=G$4)*('Diário 1º PA'!$B$4:$B$2977&lt;=EOMONTH(G$4,0))*('Diário 1º PA'!$F$4:$F$2977)*(IF(Resumo!$Q$5="",1,'Diário 1º PA'!$O$4:$O$2977=Resumo!$Q$5)))
+SUMPRODUCT(('Diário 2º PA'!$E$4:$E$2000='Analítico Cx.'!$B114)*('Diário 2º PA'!$B$4:$B$2000&gt;=G$4)*('Diário 2º PA'!$B$4:$B$2000&lt;=EOMONTH(G$4,0))*('Diário 2º PA'!$F$4:$F$2000)*(IF(Resumo!$Q$5="",1,'Diário 2º PA'!$O$4:$O$2000=Resumo!$Q$5)))
+SUMPRODUCT(('Diário 3º PA'!$E$4:$E$2000='Analítico Cx.'!$B114)*('Diário 3º PA'!$B$4:$B$2000&gt;=G$4)*('Diário 3º PA'!$B$4:$B$2000&lt;=EOMONTH(G$4,0))*('Diário 3º PA'!$F$4:$F$2000)*(IF(Resumo!$Q$5="",1,'Diário 3º PA'!$O$4:$O$2000=Resumo!$Q$5)))
+SUMPRODUCT(('Diário 4º PA'!$E$4:$E$2000='Analítico Cx.'!$B114)*('Diário 4º PA'!$B$4:$B$2000&gt;=G$4)*('Diário 4º PA'!$B$4:$B$2000&lt;=EOMONTH(G$4,0))*('Diário 4º PA'!$F$4:$F$2000)*(IF(Resumo!$Q$5="",1,'Diário 4º PA'!$O$4:$O$2000=Resumo!$Q$5)))</f>
        <v>0</v>
      </c>
      <c r="H114" s="199">
        <f t="array" ref="H114">SUMPRODUCT(('Diário 1º PA'!$E$4:$E$2977='Analítico Cx.'!$B114)*('Diário 1º PA'!$B$4:$B$2977&gt;=H$4)*('Diário 1º PA'!$B$4:$B$2977&lt;=EOMONTH(H$4,0))*('Diário 1º PA'!$F$4:$F$2977)*(IF(Resumo!$Q$5="",1,'Diário 1º PA'!$O$4:$O$2977=Resumo!$Q$5)))
+SUMPRODUCT(('Diário 2º PA'!$E$4:$E$2000='Analítico Cx.'!$B114)*('Diário 2º PA'!$B$4:$B$2000&gt;=H$4)*('Diário 2º PA'!$B$4:$B$2000&lt;=EOMONTH(H$4,0))*('Diário 2º PA'!$F$4:$F$2000)*(IF(Resumo!$Q$5="",1,'Diário 2º PA'!$O$4:$O$2000=Resumo!$Q$5)))
+SUMPRODUCT(('Diário 3º PA'!$E$4:$E$2000='Analítico Cx.'!$B114)*('Diário 3º PA'!$B$4:$B$2000&gt;=H$4)*('Diário 3º PA'!$B$4:$B$2000&lt;=EOMONTH(H$4,0))*('Diário 3º PA'!$F$4:$F$2000)*(IF(Resumo!$Q$5="",1,'Diário 3º PA'!$O$4:$O$2000=Resumo!$Q$5)))
+SUMPRODUCT(('Diário 4º PA'!$E$4:$E$2000='Analítico Cx.'!$B114)*('Diário 4º PA'!$B$4:$B$2000&gt;=H$4)*('Diário 4º PA'!$B$4:$B$2000&lt;=EOMONTH(H$4,0))*('Diário 4º PA'!$F$4:$F$2000)*(IF(Resumo!$Q$5="",1,'Diário 4º PA'!$O$4:$O$2000=Resumo!$Q$5)))</f>
        <v>0</v>
      </c>
      <c r="I114" s="199">
        <f t="array" ref="I114">SUMPRODUCT(('Diário 1º PA'!$E$4:$E$2977='Analítico Cx.'!$B114)*('Diário 1º PA'!$B$4:$B$2977&gt;=I$4)*('Diário 1º PA'!$B$4:$B$2977&lt;=EOMONTH(I$4,0))*('Diário 1º PA'!$F$4:$F$2977)*(IF(Resumo!$Q$5="",1,'Diário 1º PA'!$O$4:$O$2977=Resumo!$Q$5)))
+SUMPRODUCT(('Diário 2º PA'!$E$4:$E$2000='Analítico Cx.'!$B114)*('Diário 2º PA'!$B$4:$B$2000&gt;=I$4)*('Diário 2º PA'!$B$4:$B$2000&lt;=EOMONTH(I$4,0))*('Diário 2º PA'!$F$4:$F$2000)*(IF(Resumo!$Q$5="",1,'Diário 2º PA'!$O$4:$O$2000=Resumo!$Q$5)))
+SUMPRODUCT(('Diário 3º PA'!$E$4:$E$2000='Analítico Cx.'!$B114)*('Diário 3º PA'!$B$4:$B$2000&gt;=I$4)*('Diário 3º PA'!$B$4:$B$2000&lt;=EOMONTH(I$4,0))*('Diário 3º PA'!$F$4:$F$2000)*(IF(Resumo!$Q$5="",1,'Diário 3º PA'!$O$4:$O$2000=Resumo!$Q$5)))
+SUMPRODUCT(('Diário 4º PA'!$E$4:$E$2000='Analítico Cx.'!$B114)*('Diário 4º PA'!$B$4:$B$2000&gt;=I$4)*('Diário 4º PA'!$B$4:$B$2000&lt;=EOMONTH(I$4,0))*('Diário 4º PA'!$F$4:$F$2000)*(IF(Resumo!$Q$5="",1,'Diário 4º PA'!$O$4:$O$2000=Resumo!$Q$5)))</f>
        <v>0</v>
      </c>
      <c r="J114" s="199">
        <f t="array" ref="J114">SUMPRODUCT(('Diário 1º PA'!$E$4:$E$2977='Analítico Cx.'!$B114)*('Diário 1º PA'!$B$4:$B$2977&gt;=J$4)*('Diário 1º PA'!$B$4:$B$2977&lt;=EOMONTH(J$4,0))*('Diário 1º PA'!$F$4:$F$2977)*(IF(Resumo!$Q$5="",1,'Diário 1º PA'!$O$4:$O$2977=Resumo!$Q$5)))
+SUMPRODUCT(('Diário 2º PA'!$E$4:$E$2000='Analítico Cx.'!$B114)*('Diário 2º PA'!$B$4:$B$2000&gt;=J$4)*('Diário 2º PA'!$B$4:$B$2000&lt;=EOMONTH(J$4,0))*('Diário 2º PA'!$F$4:$F$2000)*(IF(Resumo!$Q$5="",1,'Diário 2º PA'!$O$4:$O$2000=Resumo!$Q$5)))
+SUMPRODUCT(('Diário 3º PA'!$E$4:$E$2000='Analítico Cx.'!$B114)*('Diário 3º PA'!$B$4:$B$2000&gt;=J$4)*('Diário 3º PA'!$B$4:$B$2000&lt;=EOMONTH(J$4,0))*('Diário 3º PA'!$F$4:$F$2000)*(IF(Resumo!$Q$5="",1,'Diário 3º PA'!$O$4:$O$2000=Resumo!$Q$5)))
+SUMPRODUCT(('Diário 4º PA'!$E$4:$E$2000='Analítico Cx.'!$B114)*('Diário 4º PA'!$B$4:$B$2000&gt;=J$4)*('Diário 4º PA'!$B$4:$B$2000&lt;=EOMONTH(J$4,0))*('Diário 4º PA'!$F$4:$F$2000)*(IF(Resumo!$Q$5="",1,'Diário 4º PA'!$O$4:$O$2000=Resumo!$Q$5)))</f>
        <v>0</v>
      </c>
      <c r="K114" s="199">
        <f t="array" ref="K114">SUMPRODUCT(('Diário 1º PA'!$E$4:$E$2977='Analítico Cx.'!$B114)*('Diário 1º PA'!$B$4:$B$2977&gt;=K$4)*('Diário 1º PA'!$B$4:$B$2977&lt;=EOMONTH(K$4,0))*('Diário 1º PA'!$F$4:$F$2977)*(IF(Resumo!$Q$5="",1,'Diário 1º PA'!$O$4:$O$2977=Resumo!$Q$5)))
+SUMPRODUCT(('Diário 2º PA'!$E$4:$E$2000='Analítico Cx.'!$B114)*('Diário 2º PA'!$B$4:$B$2000&gt;=K$4)*('Diário 2º PA'!$B$4:$B$2000&lt;=EOMONTH(K$4,0))*('Diário 2º PA'!$F$4:$F$2000)*(IF(Resumo!$Q$5="",1,'Diário 2º PA'!$O$4:$O$2000=Resumo!$Q$5)))
+SUMPRODUCT(('Diário 3º PA'!$E$4:$E$2000='Analítico Cx.'!$B114)*('Diário 3º PA'!$B$4:$B$2000&gt;=K$4)*('Diário 3º PA'!$B$4:$B$2000&lt;=EOMONTH(K$4,0))*('Diário 3º PA'!$F$4:$F$2000)*(IF(Resumo!$Q$5="",1,'Diário 3º PA'!$O$4:$O$2000=Resumo!$Q$5)))
+SUMPRODUCT(('Diário 4º PA'!$E$4:$E$2000='Analítico Cx.'!$B114)*('Diário 4º PA'!$B$4:$B$2000&gt;=K$4)*('Diário 4º PA'!$B$4:$B$2000&lt;=EOMONTH(K$4,0))*('Diário 4º PA'!$F$4:$F$2000)*(IF(Resumo!$Q$5="",1,'Diário 4º PA'!$O$4:$O$2000=Resumo!$Q$5)))</f>
        <v>0</v>
      </c>
      <c r="L114" s="199">
        <f t="array" ref="L114">SUMPRODUCT(('Diário 1º PA'!$E$4:$E$2977='Analítico Cx.'!$B114)*('Diário 1º PA'!$B$4:$B$2977&gt;=L$4)*('Diário 1º PA'!$B$4:$B$2977&lt;=EOMONTH(L$4,0))*('Diário 1º PA'!$F$4:$F$2977)*(IF(Resumo!$Q$5="",1,'Diário 1º PA'!$O$4:$O$2977=Resumo!$Q$5)))
+SUMPRODUCT(('Diário 2º PA'!$E$4:$E$2000='Analítico Cx.'!$B114)*('Diário 2º PA'!$B$4:$B$2000&gt;=L$4)*('Diário 2º PA'!$B$4:$B$2000&lt;=EOMONTH(L$4,0))*('Diário 2º PA'!$F$4:$F$2000)*(IF(Resumo!$Q$5="",1,'Diário 2º PA'!$O$4:$O$2000=Resumo!$Q$5)))
+SUMPRODUCT(('Diário 3º PA'!$E$4:$E$2000='Analítico Cx.'!$B114)*('Diário 3º PA'!$B$4:$B$2000&gt;=L$4)*('Diário 3º PA'!$B$4:$B$2000&lt;=EOMONTH(L$4,0))*('Diário 3º PA'!$F$4:$F$2000)*(IF(Resumo!$Q$5="",1,'Diário 3º PA'!$O$4:$O$2000=Resumo!$Q$5)))
+SUMPRODUCT(('Diário 4º PA'!$E$4:$E$2000='Analítico Cx.'!$B114)*('Diário 4º PA'!$B$4:$B$2000&gt;=L$4)*('Diário 4º PA'!$B$4:$B$2000&lt;=EOMONTH(L$4,0))*('Diário 4º PA'!$F$4:$F$2000)*(IF(Resumo!$Q$5="",1,'Diário 4º PA'!$O$4:$O$2000=Resumo!$Q$5)))</f>
        <v>0</v>
      </c>
      <c r="M114" s="199">
        <f t="array" ref="M114">SUMPRODUCT(('Diário 1º PA'!$E$4:$E$2977='Analítico Cx.'!$B114)*('Diário 1º PA'!$B$4:$B$2977&gt;=M$4)*('Diário 1º PA'!$B$4:$B$2977&lt;=EOMONTH(M$4,0))*('Diário 1º PA'!$F$4:$F$2977)*(IF(Resumo!$Q$5="",1,'Diário 1º PA'!$O$4:$O$2977=Resumo!$Q$5)))
+SUMPRODUCT(('Diário 2º PA'!$E$4:$E$2000='Analítico Cx.'!$B114)*('Diário 2º PA'!$B$4:$B$2000&gt;=M$4)*('Diário 2º PA'!$B$4:$B$2000&lt;=EOMONTH(M$4,0))*('Diário 2º PA'!$F$4:$F$2000)*(IF(Resumo!$Q$5="",1,'Diário 2º PA'!$O$4:$O$2000=Resumo!$Q$5)))
+SUMPRODUCT(('Diário 3º PA'!$E$4:$E$2000='Analítico Cx.'!$B114)*('Diário 3º PA'!$B$4:$B$2000&gt;=M$4)*('Diário 3º PA'!$B$4:$B$2000&lt;=EOMONTH(M$4,0))*('Diário 3º PA'!$F$4:$F$2000)*(IF(Resumo!$Q$5="",1,'Diário 3º PA'!$O$4:$O$2000=Resumo!$Q$5)))
+SUMPRODUCT(('Diário 4º PA'!$E$4:$E$2000='Analítico Cx.'!$B114)*('Diário 4º PA'!$B$4:$B$2000&gt;=M$4)*('Diário 4º PA'!$B$4:$B$2000&lt;=EOMONTH(M$4,0))*('Diário 4º PA'!$F$4:$F$2000)*(IF(Resumo!$Q$5="",1,'Diário 4º PA'!$O$4:$O$2000=Resumo!$Q$5)))</f>
        <v>0</v>
      </c>
      <c r="N114" s="199">
        <f t="array" ref="N114">SUMPRODUCT(('Diário 1º PA'!$E$4:$E$2977='Analítico Cx.'!$B114)*('Diário 1º PA'!$B$4:$B$2977&gt;=N$4)*('Diário 1º PA'!$B$4:$B$2977&lt;=EOMONTH(N$4,0))*('Diário 1º PA'!$F$4:$F$2977)*(IF(Resumo!$Q$5="",1,'Diário 1º PA'!$O$4:$O$2977=Resumo!$Q$5)))
+SUMPRODUCT(('Diário 2º PA'!$E$4:$E$2000='Analítico Cx.'!$B114)*('Diário 2º PA'!$B$4:$B$2000&gt;=N$4)*('Diário 2º PA'!$B$4:$B$2000&lt;=EOMONTH(N$4,0))*('Diário 2º PA'!$F$4:$F$2000)*(IF(Resumo!$Q$5="",1,'Diário 2º PA'!$O$4:$O$2000=Resumo!$Q$5)))
+SUMPRODUCT(('Diário 3º PA'!$E$4:$E$2000='Analítico Cx.'!$B114)*('Diário 3º PA'!$B$4:$B$2000&gt;=N$4)*('Diário 3º PA'!$B$4:$B$2000&lt;=EOMONTH(N$4,0))*('Diário 3º PA'!$F$4:$F$2000)*(IF(Resumo!$Q$5="",1,'Diário 3º PA'!$O$4:$O$2000=Resumo!$Q$5)))
+SUMPRODUCT(('Diário 4º PA'!$E$4:$E$2000='Analítico Cx.'!$B114)*('Diário 4º PA'!$B$4:$B$2000&gt;=N$4)*('Diário 4º PA'!$B$4:$B$2000&lt;=EOMONTH(N$4,0))*('Diário 4º PA'!$F$4:$F$2000)*(IF(Resumo!$Q$5="",1,'Diário 4º PA'!$O$4:$O$2000=Resumo!$Q$5)))</f>
        <v>0</v>
      </c>
      <c r="O114" s="200">
        <f t="shared" si="13"/>
        <v>0</v>
      </c>
      <c r="P114" s="201">
        <f t="shared" si="14"/>
        <v>0</v>
      </c>
      <c r="Q114" s="174"/>
      <c r="R114" s="174"/>
      <c r="S114" s="174"/>
      <c r="T114" s="174"/>
      <c r="U114" s="174"/>
      <c r="V114" s="174"/>
      <c r="W114" s="174"/>
      <c r="X114" s="174"/>
      <c r="Y114" s="174"/>
      <c r="Z114" s="174"/>
    </row>
    <row r="115" spans="1:26" ht="23.25" customHeight="1" x14ac:dyDescent="0.2">
      <c r="A115" s="220" t="s">
        <v>329</v>
      </c>
      <c r="B115" s="84" t="s">
        <v>330</v>
      </c>
      <c r="C115" s="199">
        <f t="array" ref="C115">SUMPRODUCT(('Diário 1º PA'!$E$4:$E$2977='Analítico Cx.'!$B115)*('Diário 1º PA'!$B$4:$B$2977&gt;=C$4)*('Diário 1º PA'!$B$4:$B$2977&lt;=EOMONTH(C$4,0))*('Diário 1º PA'!$F$4:$F$2977)*(IF(Resumo!$Q$5="",1,'Diário 1º PA'!$O$4:$O$2977=Resumo!$Q$5)))
+SUMPRODUCT(('Diário 2º PA'!$E$4:$E$2000='Analítico Cx.'!$B115)*('Diário 2º PA'!$B$4:$B$2000&gt;=C$4)*('Diário 2º PA'!$B$4:$B$2000&lt;=EOMONTH(C$4,0))*('Diário 2º PA'!$F$4:$F$2000)*(IF(Resumo!$Q$5="",1,'Diário 2º PA'!$O$4:$O$2000=Resumo!$Q$5)))
+SUMPRODUCT(('Diário 3º PA'!$E$4:$E$2000='Analítico Cx.'!$B115)*('Diário 3º PA'!$B$4:$B$2000&gt;=C$4)*('Diário 3º PA'!$B$4:$B$2000&lt;=EOMONTH(C$4,0))*('Diário 3º PA'!$F$4:$F$2000)*(IF(Resumo!$Q$5="",1,'Diário 3º PA'!$O$4:$O$2000=Resumo!$Q$5)))
+SUMPRODUCT(('Diário 4º PA'!$E$4:$E$2000='Analítico Cx.'!$B115)*('Diário 4º PA'!$B$4:$B$2000&gt;=C$4)*('Diário 4º PA'!$B$4:$B$2000&lt;=EOMONTH(C$4,0))*('Diário 4º PA'!$F$4:$F$2000)*(IF(Resumo!$Q$5="",1,'Diário 4º PA'!$O$4:$O$2000=Resumo!$Q$5)))</f>
        <v>0</v>
      </c>
      <c r="D115" s="199">
        <f t="array" ref="D115">SUMPRODUCT(('Diário 1º PA'!$E$4:$E$2977='Analítico Cx.'!$B115)*('Diário 1º PA'!$B$4:$B$2977&gt;=D$4)*('Diário 1º PA'!$B$4:$B$2977&lt;=EOMONTH(D$4,0))*('Diário 1º PA'!$F$4:$F$2977)*(IF(Resumo!$Q$5="",1,'Diário 1º PA'!$O$4:$O$2977=Resumo!$Q$5)))
+SUMPRODUCT(('Diário 2º PA'!$E$4:$E$2000='Analítico Cx.'!$B115)*('Diário 2º PA'!$B$4:$B$2000&gt;=D$4)*('Diário 2º PA'!$B$4:$B$2000&lt;=EOMONTH(D$4,0))*('Diário 2º PA'!$F$4:$F$2000)*(IF(Resumo!$Q$5="",1,'Diário 2º PA'!$O$4:$O$2000=Resumo!$Q$5)))
+SUMPRODUCT(('Diário 3º PA'!$E$4:$E$2000='Analítico Cx.'!$B115)*('Diário 3º PA'!$B$4:$B$2000&gt;=D$4)*('Diário 3º PA'!$B$4:$B$2000&lt;=EOMONTH(D$4,0))*('Diário 3º PA'!$F$4:$F$2000)*(IF(Resumo!$Q$5="",1,'Diário 3º PA'!$O$4:$O$2000=Resumo!$Q$5)))
+SUMPRODUCT(('Diário 4º PA'!$E$4:$E$2000='Analítico Cx.'!$B115)*('Diário 4º PA'!$B$4:$B$2000&gt;=D$4)*('Diário 4º PA'!$B$4:$B$2000&lt;=EOMONTH(D$4,0))*('Diário 4º PA'!$F$4:$F$2000)*(IF(Resumo!$Q$5="",1,'Diário 4º PA'!$O$4:$O$2000=Resumo!$Q$5)))</f>
        <v>0</v>
      </c>
      <c r="E115" s="199">
        <f t="array" ref="E115">SUMPRODUCT(('Diário 1º PA'!$E$4:$E$2977='Analítico Cx.'!$B115)*('Diário 1º PA'!$B$4:$B$2977&gt;=E$4)*('Diário 1º PA'!$B$4:$B$2977&lt;=EOMONTH(E$4,0))*('Diário 1º PA'!$F$4:$F$2977)*(IF(Resumo!$Q$5="",1,'Diário 1º PA'!$O$4:$O$2977=Resumo!$Q$5)))
+SUMPRODUCT(('Diário 2º PA'!$E$4:$E$2000='Analítico Cx.'!$B115)*('Diário 2º PA'!$B$4:$B$2000&gt;=E$4)*('Diário 2º PA'!$B$4:$B$2000&lt;=EOMONTH(E$4,0))*('Diário 2º PA'!$F$4:$F$2000)*(IF(Resumo!$Q$5="",1,'Diário 2º PA'!$O$4:$O$2000=Resumo!$Q$5)))
+SUMPRODUCT(('Diário 3º PA'!$E$4:$E$2000='Analítico Cx.'!$B115)*('Diário 3º PA'!$B$4:$B$2000&gt;=E$4)*('Diário 3º PA'!$B$4:$B$2000&lt;=EOMONTH(E$4,0))*('Diário 3º PA'!$F$4:$F$2000)*(IF(Resumo!$Q$5="",1,'Diário 3º PA'!$O$4:$O$2000=Resumo!$Q$5)))
+SUMPRODUCT(('Diário 4º PA'!$E$4:$E$2000='Analítico Cx.'!$B115)*('Diário 4º PA'!$B$4:$B$2000&gt;=E$4)*('Diário 4º PA'!$B$4:$B$2000&lt;=EOMONTH(E$4,0))*('Diário 4º PA'!$F$4:$F$2000)*(IF(Resumo!$Q$5="",1,'Diário 4º PA'!$O$4:$O$2000=Resumo!$Q$5)))</f>
        <v>0</v>
      </c>
      <c r="F115" s="199">
        <f t="array" ref="F115">SUMPRODUCT(('Diário 1º PA'!$E$4:$E$2977='Analítico Cx.'!$B115)*('Diário 1º PA'!$B$4:$B$2977&gt;=F$4)*('Diário 1º PA'!$B$4:$B$2977&lt;=EOMONTH(F$4,0))*('Diário 1º PA'!$F$4:$F$2977)*(IF(Resumo!$Q$5="",1,'Diário 1º PA'!$O$4:$O$2977=Resumo!$Q$5)))
+SUMPRODUCT(('Diário 2º PA'!$E$4:$E$2000='Analítico Cx.'!$B115)*('Diário 2º PA'!$B$4:$B$2000&gt;=F$4)*('Diário 2º PA'!$B$4:$B$2000&lt;=EOMONTH(F$4,0))*('Diário 2º PA'!$F$4:$F$2000)*(IF(Resumo!$Q$5="",1,'Diário 2º PA'!$O$4:$O$2000=Resumo!$Q$5)))
+SUMPRODUCT(('Diário 3º PA'!$E$4:$E$2000='Analítico Cx.'!$B115)*('Diário 3º PA'!$B$4:$B$2000&gt;=F$4)*('Diário 3º PA'!$B$4:$B$2000&lt;=EOMONTH(F$4,0))*('Diário 3º PA'!$F$4:$F$2000)*(IF(Resumo!$Q$5="",1,'Diário 3º PA'!$O$4:$O$2000=Resumo!$Q$5)))
+SUMPRODUCT(('Diário 4º PA'!$E$4:$E$2000='Analítico Cx.'!$B115)*('Diário 4º PA'!$B$4:$B$2000&gt;=F$4)*('Diário 4º PA'!$B$4:$B$2000&lt;=EOMONTH(F$4,0))*('Diário 4º PA'!$F$4:$F$2000)*(IF(Resumo!$Q$5="",1,'Diário 4º PA'!$O$4:$O$2000=Resumo!$Q$5)))</f>
        <v>0</v>
      </c>
      <c r="G115" s="199">
        <f t="array" ref="G115">SUMPRODUCT(('Diário 1º PA'!$E$4:$E$2977='Analítico Cx.'!$B115)*('Diário 1º PA'!$B$4:$B$2977&gt;=G$4)*('Diário 1º PA'!$B$4:$B$2977&lt;=EOMONTH(G$4,0))*('Diário 1º PA'!$F$4:$F$2977)*(IF(Resumo!$Q$5="",1,'Diário 1º PA'!$O$4:$O$2977=Resumo!$Q$5)))
+SUMPRODUCT(('Diário 2º PA'!$E$4:$E$2000='Analítico Cx.'!$B115)*('Diário 2º PA'!$B$4:$B$2000&gt;=G$4)*('Diário 2º PA'!$B$4:$B$2000&lt;=EOMONTH(G$4,0))*('Diário 2º PA'!$F$4:$F$2000)*(IF(Resumo!$Q$5="",1,'Diário 2º PA'!$O$4:$O$2000=Resumo!$Q$5)))
+SUMPRODUCT(('Diário 3º PA'!$E$4:$E$2000='Analítico Cx.'!$B115)*('Diário 3º PA'!$B$4:$B$2000&gt;=G$4)*('Diário 3º PA'!$B$4:$B$2000&lt;=EOMONTH(G$4,0))*('Diário 3º PA'!$F$4:$F$2000)*(IF(Resumo!$Q$5="",1,'Diário 3º PA'!$O$4:$O$2000=Resumo!$Q$5)))
+SUMPRODUCT(('Diário 4º PA'!$E$4:$E$2000='Analítico Cx.'!$B115)*('Diário 4º PA'!$B$4:$B$2000&gt;=G$4)*('Diário 4º PA'!$B$4:$B$2000&lt;=EOMONTH(G$4,0))*('Diário 4º PA'!$F$4:$F$2000)*(IF(Resumo!$Q$5="",1,'Diário 4º PA'!$O$4:$O$2000=Resumo!$Q$5)))</f>
        <v>0</v>
      </c>
      <c r="H115" s="199">
        <f t="array" ref="H115">SUMPRODUCT(('Diário 1º PA'!$E$4:$E$2977='Analítico Cx.'!$B115)*('Diário 1º PA'!$B$4:$B$2977&gt;=H$4)*('Diário 1º PA'!$B$4:$B$2977&lt;=EOMONTH(H$4,0))*('Diário 1º PA'!$F$4:$F$2977)*(IF(Resumo!$Q$5="",1,'Diário 1º PA'!$O$4:$O$2977=Resumo!$Q$5)))
+SUMPRODUCT(('Diário 2º PA'!$E$4:$E$2000='Analítico Cx.'!$B115)*('Diário 2º PA'!$B$4:$B$2000&gt;=H$4)*('Diário 2º PA'!$B$4:$B$2000&lt;=EOMONTH(H$4,0))*('Diário 2º PA'!$F$4:$F$2000)*(IF(Resumo!$Q$5="",1,'Diário 2º PA'!$O$4:$O$2000=Resumo!$Q$5)))
+SUMPRODUCT(('Diário 3º PA'!$E$4:$E$2000='Analítico Cx.'!$B115)*('Diário 3º PA'!$B$4:$B$2000&gt;=H$4)*('Diário 3º PA'!$B$4:$B$2000&lt;=EOMONTH(H$4,0))*('Diário 3º PA'!$F$4:$F$2000)*(IF(Resumo!$Q$5="",1,'Diário 3º PA'!$O$4:$O$2000=Resumo!$Q$5)))
+SUMPRODUCT(('Diário 4º PA'!$E$4:$E$2000='Analítico Cx.'!$B115)*('Diário 4º PA'!$B$4:$B$2000&gt;=H$4)*('Diário 4º PA'!$B$4:$B$2000&lt;=EOMONTH(H$4,0))*('Diário 4º PA'!$F$4:$F$2000)*(IF(Resumo!$Q$5="",1,'Diário 4º PA'!$O$4:$O$2000=Resumo!$Q$5)))</f>
        <v>0</v>
      </c>
      <c r="I115" s="199">
        <f t="array" ref="I115">SUMPRODUCT(('Diário 1º PA'!$E$4:$E$2977='Analítico Cx.'!$B115)*('Diário 1º PA'!$B$4:$B$2977&gt;=I$4)*('Diário 1º PA'!$B$4:$B$2977&lt;=EOMONTH(I$4,0))*('Diário 1º PA'!$F$4:$F$2977)*(IF(Resumo!$Q$5="",1,'Diário 1º PA'!$O$4:$O$2977=Resumo!$Q$5)))
+SUMPRODUCT(('Diário 2º PA'!$E$4:$E$2000='Analítico Cx.'!$B115)*('Diário 2º PA'!$B$4:$B$2000&gt;=I$4)*('Diário 2º PA'!$B$4:$B$2000&lt;=EOMONTH(I$4,0))*('Diário 2º PA'!$F$4:$F$2000)*(IF(Resumo!$Q$5="",1,'Diário 2º PA'!$O$4:$O$2000=Resumo!$Q$5)))
+SUMPRODUCT(('Diário 3º PA'!$E$4:$E$2000='Analítico Cx.'!$B115)*('Diário 3º PA'!$B$4:$B$2000&gt;=I$4)*('Diário 3º PA'!$B$4:$B$2000&lt;=EOMONTH(I$4,0))*('Diário 3º PA'!$F$4:$F$2000)*(IF(Resumo!$Q$5="",1,'Diário 3º PA'!$O$4:$O$2000=Resumo!$Q$5)))
+SUMPRODUCT(('Diário 4º PA'!$E$4:$E$2000='Analítico Cx.'!$B115)*('Diário 4º PA'!$B$4:$B$2000&gt;=I$4)*('Diário 4º PA'!$B$4:$B$2000&lt;=EOMONTH(I$4,0))*('Diário 4º PA'!$F$4:$F$2000)*(IF(Resumo!$Q$5="",1,'Diário 4º PA'!$O$4:$O$2000=Resumo!$Q$5)))</f>
        <v>0</v>
      </c>
      <c r="J115" s="199">
        <f t="array" ref="J115">SUMPRODUCT(('Diário 1º PA'!$E$4:$E$2977='Analítico Cx.'!$B115)*('Diário 1º PA'!$B$4:$B$2977&gt;=J$4)*('Diário 1º PA'!$B$4:$B$2977&lt;=EOMONTH(J$4,0))*('Diário 1º PA'!$F$4:$F$2977)*(IF(Resumo!$Q$5="",1,'Diário 1º PA'!$O$4:$O$2977=Resumo!$Q$5)))
+SUMPRODUCT(('Diário 2º PA'!$E$4:$E$2000='Analítico Cx.'!$B115)*('Diário 2º PA'!$B$4:$B$2000&gt;=J$4)*('Diário 2º PA'!$B$4:$B$2000&lt;=EOMONTH(J$4,0))*('Diário 2º PA'!$F$4:$F$2000)*(IF(Resumo!$Q$5="",1,'Diário 2º PA'!$O$4:$O$2000=Resumo!$Q$5)))
+SUMPRODUCT(('Diário 3º PA'!$E$4:$E$2000='Analítico Cx.'!$B115)*('Diário 3º PA'!$B$4:$B$2000&gt;=J$4)*('Diário 3º PA'!$B$4:$B$2000&lt;=EOMONTH(J$4,0))*('Diário 3º PA'!$F$4:$F$2000)*(IF(Resumo!$Q$5="",1,'Diário 3º PA'!$O$4:$O$2000=Resumo!$Q$5)))
+SUMPRODUCT(('Diário 4º PA'!$E$4:$E$2000='Analítico Cx.'!$B115)*('Diário 4º PA'!$B$4:$B$2000&gt;=J$4)*('Diário 4º PA'!$B$4:$B$2000&lt;=EOMONTH(J$4,0))*('Diário 4º PA'!$F$4:$F$2000)*(IF(Resumo!$Q$5="",1,'Diário 4º PA'!$O$4:$O$2000=Resumo!$Q$5)))</f>
        <v>0</v>
      </c>
      <c r="K115" s="199">
        <f t="array" ref="K115">SUMPRODUCT(('Diário 1º PA'!$E$4:$E$2977='Analítico Cx.'!$B115)*('Diário 1º PA'!$B$4:$B$2977&gt;=K$4)*('Diário 1º PA'!$B$4:$B$2977&lt;=EOMONTH(K$4,0))*('Diário 1º PA'!$F$4:$F$2977)*(IF(Resumo!$Q$5="",1,'Diário 1º PA'!$O$4:$O$2977=Resumo!$Q$5)))
+SUMPRODUCT(('Diário 2º PA'!$E$4:$E$2000='Analítico Cx.'!$B115)*('Diário 2º PA'!$B$4:$B$2000&gt;=K$4)*('Diário 2º PA'!$B$4:$B$2000&lt;=EOMONTH(K$4,0))*('Diário 2º PA'!$F$4:$F$2000)*(IF(Resumo!$Q$5="",1,'Diário 2º PA'!$O$4:$O$2000=Resumo!$Q$5)))
+SUMPRODUCT(('Diário 3º PA'!$E$4:$E$2000='Analítico Cx.'!$B115)*('Diário 3º PA'!$B$4:$B$2000&gt;=K$4)*('Diário 3º PA'!$B$4:$B$2000&lt;=EOMONTH(K$4,0))*('Diário 3º PA'!$F$4:$F$2000)*(IF(Resumo!$Q$5="",1,'Diário 3º PA'!$O$4:$O$2000=Resumo!$Q$5)))
+SUMPRODUCT(('Diário 4º PA'!$E$4:$E$2000='Analítico Cx.'!$B115)*('Diário 4º PA'!$B$4:$B$2000&gt;=K$4)*('Diário 4º PA'!$B$4:$B$2000&lt;=EOMONTH(K$4,0))*('Diário 4º PA'!$F$4:$F$2000)*(IF(Resumo!$Q$5="",1,'Diário 4º PA'!$O$4:$O$2000=Resumo!$Q$5)))</f>
        <v>0</v>
      </c>
      <c r="L115" s="199">
        <f t="array" ref="L115">SUMPRODUCT(('Diário 1º PA'!$E$4:$E$2977='Analítico Cx.'!$B115)*('Diário 1º PA'!$B$4:$B$2977&gt;=L$4)*('Diário 1º PA'!$B$4:$B$2977&lt;=EOMONTH(L$4,0))*('Diário 1º PA'!$F$4:$F$2977)*(IF(Resumo!$Q$5="",1,'Diário 1º PA'!$O$4:$O$2977=Resumo!$Q$5)))
+SUMPRODUCT(('Diário 2º PA'!$E$4:$E$2000='Analítico Cx.'!$B115)*('Diário 2º PA'!$B$4:$B$2000&gt;=L$4)*('Diário 2º PA'!$B$4:$B$2000&lt;=EOMONTH(L$4,0))*('Diário 2º PA'!$F$4:$F$2000)*(IF(Resumo!$Q$5="",1,'Diário 2º PA'!$O$4:$O$2000=Resumo!$Q$5)))
+SUMPRODUCT(('Diário 3º PA'!$E$4:$E$2000='Analítico Cx.'!$B115)*('Diário 3º PA'!$B$4:$B$2000&gt;=L$4)*('Diário 3º PA'!$B$4:$B$2000&lt;=EOMONTH(L$4,0))*('Diário 3º PA'!$F$4:$F$2000)*(IF(Resumo!$Q$5="",1,'Diário 3º PA'!$O$4:$O$2000=Resumo!$Q$5)))
+SUMPRODUCT(('Diário 4º PA'!$E$4:$E$2000='Analítico Cx.'!$B115)*('Diário 4º PA'!$B$4:$B$2000&gt;=L$4)*('Diário 4º PA'!$B$4:$B$2000&lt;=EOMONTH(L$4,0))*('Diário 4º PA'!$F$4:$F$2000)*(IF(Resumo!$Q$5="",1,'Diário 4º PA'!$O$4:$O$2000=Resumo!$Q$5)))</f>
        <v>0</v>
      </c>
      <c r="M115" s="199">
        <f t="array" ref="M115">SUMPRODUCT(('Diário 1º PA'!$E$4:$E$2977='Analítico Cx.'!$B115)*('Diário 1º PA'!$B$4:$B$2977&gt;=M$4)*('Diário 1º PA'!$B$4:$B$2977&lt;=EOMONTH(M$4,0))*('Diário 1º PA'!$F$4:$F$2977)*(IF(Resumo!$Q$5="",1,'Diário 1º PA'!$O$4:$O$2977=Resumo!$Q$5)))
+SUMPRODUCT(('Diário 2º PA'!$E$4:$E$2000='Analítico Cx.'!$B115)*('Diário 2º PA'!$B$4:$B$2000&gt;=M$4)*('Diário 2º PA'!$B$4:$B$2000&lt;=EOMONTH(M$4,0))*('Diário 2º PA'!$F$4:$F$2000)*(IF(Resumo!$Q$5="",1,'Diário 2º PA'!$O$4:$O$2000=Resumo!$Q$5)))
+SUMPRODUCT(('Diário 3º PA'!$E$4:$E$2000='Analítico Cx.'!$B115)*('Diário 3º PA'!$B$4:$B$2000&gt;=M$4)*('Diário 3º PA'!$B$4:$B$2000&lt;=EOMONTH(M$4,0))*('Diário 3º PA'!$F$4:$F$2000)*(IF(Resumo!$Q$5="",1,'Diário 3º PA'!$O$4:$O$2000=Resumo!$Q$5)))
+SUMPRODUCT(('Diário 4º PA'!$E$4:$E$2000='Analítico Cx.'!$B115)*('Diário 4º PA'!$B$4:$B$2000&gt;=M$4)*('Diário 4º PA'!$B$4:$B$2000&lt;=EOMONTH(M$4,0))*('Diário 4º PA'!$F$4:$F$2000)*(IF(Resumo!$Q$5="",1,'Diário 4º PA'!$O$4:$O$2000=Resumo!$Q$5)))</f>
        <v>0</v>
      </c>
      <c r="N115" s="199">
        <f t="array" ref="N115">SUMPRODUCT(('Diário 1º PA'!$E$4:$E$2977='Analítico Cx.'!$B115)*('Diário 1º PA'!$B$4:$B$2977&gt;=N$4)*('Diário 1º PA'!$B$4:$B$2977&lt;=EOMONTH(N$4,0))*('Diário 1º PA'!$F$4:$F$2977)*(IF(Resumo!$Q$5="",1,'Diário 1º PA'!$O$4:$O$2977=Resumo!$Q$5)))
+SUMPRODUCT(('Diário 2º PA'!$E$4:$E$2000='Analítico Cx.'!$B115)*('Diário 2º PA'!$B$4:$B$2000&gt;=N$4)*('Diário 2º PA'!$B$4:$B$2000&lt;=EOMONTH(N$4,0))*('Diário 2º PA'!$F$4:$F$2000)*(IF(Resumo!$Q$5="",1,'Diário 2º PA'!$O$4:$O$2000=Resumo!$Q$5)))
+SUMPRODUCT(('Diário 3º PA'!$E$4:$E$2000='Analítico Cx.'!$B115)*('Diário 3º PA'!$B$4:$B$2000&gt;=N$4)*('Diário 3º PA'!$B$4:$B$2000&lt;=EOMONTH(N$4,0))*('Diário 3º PA'!$F$4:$F$2000)*(IF(Resumo!$Q$5="",1,'Diário 3º PA'!$O$4:$O$2000=Resumo!$Q$5)))
+SUMPRODUCT(('Diário 4º PA'!$E$4:$E$2000='Analítico Cx.'!$B115)*('Diário 4º PA'!$B$4:$B$2000&gt;=N$4)*('Diário 4º PA'!$B$4:$B$2000&lt;=EOMONTH(N$4,0))*('Diário 4º PA'!$F$4:$F$2000)*(IF(Resumo!$Q$5="",1,'Diário 4º PA'!$O$4:$O$2000=Resumo!$Q$5)))</f>
        <v>0</v>
      </c>
      <c r="O115" s="200">
        <f t="shared" si="13"/>
        <v>0</v>
      </c>
      <c r="P115" s="201">
        <f t="shared" si="14"/>
        <v>0</v>
      </c>
      <c r="Q115" s="174"/>
      <c r="R115" s="174"/>
      <c r="S115" s="174"/>
      <c r="T115" s="174"/>
      <c r="U115" s="174"/>
      <c r="V115" s="174"/>
      <c r="W115" s="174"/>
      <c r="X115" s="174"/>
      <c r="Y115" s="174"/>
      <c r="Z115" s="174"/>
    </row>
    <row r="116" spans="1:26" ht="23.25" customHeight="1" x14ac:dyDescent="0.2">
      <c r="A116" s="220" t="s">
        <v>331</v>
      </c>
      <c r="B116" s="84" t="s">
        <v>332</v>
      </c>
      <c r="C116" s="199">
        <f t="array" ref="C116">SUMPRODUCT(('Diário 1º PA'!$E$4:$E$2977='Analítico Cx.'!$B116)*('Diário 1º PA'!$B$4:$B$2977&gt;=C$4)*('Diário 1º PA'!$B$4:$B$2977&lt;=EOMONTH(C$4,0))*('Diário 1º PA'!$F$4:$F$2977)*(IF(Resumo!$Q$5="",1,'Diário 1º PA'!$O$4:$O$2977=Resumo!$Q$5)))
+SUMPRODUCT(('Diário 2º PA'!$E$4:$E$2000='Analítico Cx.'!$B116)*('Diário 2º PA'!$B$4:$B$2000&gt;=C$4)*('Diário 2º PA'!$B$4:$B$2000&lt;=EOMONTH(C$4,0))*('Diário 2º PA'!$F$4:$F$2000)*(IF(Resumo!$Q$5="",1,'Diário 2º PA'!$O$4:$O$2000=Resumo!$Q$5)))
+SUMPRODUCT(('Diário 3º PA'!$E$4:$E$2000='Analítico Cx.'!$B116)*('Diário 3º PA'!$B$4:$B$2000&gt;=C$4)*('Diário 3º PA'!$B$4:$B$2000&lt;=EOMONTH(C$4,0))*('Diário 3º PA'!$F$4:$F$2000)*(IF(Resumo!$Q$5="",1,'Diário 3º PA'!$O$4:$O$2000=Resumo!$Q$5)))
+SUMPRODUCT(('Diário 4º PA'!$E$4:$E$2000='Analítico Cx.'!$B116)*('Diário 4º PA'!$B$4:$B$2000&gt;=C$4)*('Diário 4º PA'!$B$4:$B$2000&lt;=EOMONTH(C$4,0))*('Diário 4º PA'!$F$4:$F$2000)*(IF(Resumo!$Q$5="",1,'Diário 4º PA'!$O$4:$O$2000=Resumo!$Q$5)))</f>
        <v>0</v>
      </c>
      <c r="D116" s="199">
        <f t="array" ref="D116">SUMPRODUCT(('Diário 1º PA'!$E$4:$E$2977='Analítico Cx.'!$B116)*('Diário 1º PA'!$B$4:$B$2977&gt;=D$4)*('Diário 1º PA'!$B$4:$B$2977&lt;=EOMONTH(D$4,0))*('Diário 1º PA'!$F$4:$F$2977)*(IF(Resumo!$Q$5="",1,'Diário 1º PA'!$O$4:$O$2977=Resumo!$Q$5)))
+SUMPRODUCT(('Diário 2º PA'!$E$4:$E$2000='Analítico Cx.'!$B116)*('Diário 2º PA'!$B$4:$B$2000&gt;=D$4)*('Diário 2º PA'!$B$4:$B$2000&lt;=EOMONTH(D$4,0))*('Diário 2º PA'!$F$4:$F$2000)*(IF(Resumo!$Q$5="",1,'Diário 2º PA'!$O$4:$O$2000=Resumo!$Q$5)))
+SUMPRODUCT(('Diário 3º PA'!$E$4:$E$2000='Analítico Cx.'!$B116)*('Diário 3º PA'!$B$4:$B$2000&gt;=D$4)*('Diário 3º PA'!$B$4:$B$2000&lt;=EOMONTH(D$4,0))*('Diário 3º PA'!$F$4:$F$2000)*(IF(Resumo!$Q$5="",1,'Diário 3º PA'!$O$4:$O$2000=Resumo!$Q$5)))
+SUMPRODUCT(('Diário 4º PA'!$E$4:$E$2000='Analítico Cx.'!$B116)*('Diário 4º PA'!$B$4:$B$2000&gt;=D$4)*('Diário 4º PA'!$B$4:$B$2000&lt;=EOMONTH(D$4,0))*('Diário 4º PA'!$F$4:$F$2000)*(IF(Resumo!$Q$5="",1,'Diário 4º PA'!$O$4:$O$2000=Resumo!$Q$5)))</f>
        <v>0</v>
      </c>
      <c r="E116" s="199">
        <f t="array" ref="E116">SUMPRODUCT(('Diário 1º PA'!$E$4:$E$2977='Analítico Cx.'!$B116)*('Diário 1º PA'!$B$4:$B$2977&gt;=E$4)*('Diário 1º PA'!$B$4:$B$2977&lt;=EOMONTH(E$4,0))*('Diário 1º PA'!$F$4:$F$2977)*(IF(Resumo!$Q$5="",1,'Diário 1º PA'!$O$4:$O$2977=Resumo!$Q$5)))
+SUMPRODUCT(('Diário 2º PA'!$E$4:$E$2000='Analítico Cx.'!$B116)*('Diário 2º PA'!$B$4:$B$2000&gt;=E$4)*('Diário 2º PA'!$B$4:$B$2000&lt;=EOMONTH(E$4,0))*('Diário 2º PA'!$F$4:$F$2000)*(IF(Resumo!$Q$5="",1,'Diário 2º PA'!$O$4:$O$2000=Resumo!$Q$5)))
+SUMPRODUCT(('Diário 3º PA'!$E$4:$E$2000='Analítico Cx.'!$B116)*('Diário 3º PA'!$B$4:$B$2000&gt;=E$4)*('Diário 3º PA'!$B$4:$B$2000&lt;=EOMONTH(E$4,0))*('Diário 3º PA'!$F$4:$F$2000)*(IF(Resumo!$Q$5="",1,'Diário 3º PA'!$O$4:$O$2000=Resumo!$Q$5)))
+SUMPRODUCT(('Diário 4º PA'!$E$4:$E$2000='Analítico Cx.'!$B116)*('Diário 4º PA'!$B$4:$B$2000&gt;=E$4)*('Diário 4º PA'!$B$4:$B$2000&lt;=EOMONTH(E$4,0))*('Diário 4º PA'!$F$4:$F$2000)*(IF(Resumo!$Q$5="",1,'Diário 4º PA'!$O$4:$O$2000=Resumo!$Q$5)))</f>
        <v>0</v>
      </c>
      <c r="F116" s="199">
        <f t="array" ref="F116">SUMPRODUCT(('Diário 1º PA'!$E$4:$E$2977='Analítico Cx.'!$B116)*('Diário 1º PA'!$B$4:$B$2977&gt;=F$4)*('Diário 1º PA'!$B$4:$B$2977&lt;=EOMONTH(F$4,0))*('Diário 1º PA'!$F$4:$F$2977)*(IF(Resumo!$Q$5="",1,'Diário 1º PA'!$O$4:$O$2977=Resumo!$Q$5)))
+SUMPRODUCT(('Diário 2º PA'!$E$4:$E$2000='Analítico Cx.'!$B116)*('Diário 2º PA'!$B$4:$B$2000&gt;=F$4)*('Diário 2º PA'!$B$4:$B$2000&lt;=EOMONTH(F$4,0))*('Diário 2º PA'!$F$4:$F$2000)*(IF(Resumo!$Q$5="",1,'Diário 2º PA'!$O$4:$O$2000=Resumo!$Q$5)))
+SUMPRODUCT(('Diário 3º PA'!$E$4:$E$2000='Analítico Cx.'!$B116)*('Diário 3º PA'!$B$4:$B$2000&gt;=F$4)*('Diário 3º PA'!$B$4:$B$2000&lt;=EOMONTH(F$4,0))*('Diário 3º PA'!$F$4:$F$2000)*(IF(Resumo!$Q$5="",1,'Diário 3º PA'!$O$4:$O$2000=Resumo!$Q$5)))
+SUMPRODUCT(('Diário 4º PA'!$E$4:$E$2000='Analítico Cx.'!$B116)*('Diário 4º PA'!$B$4:$B$2000&gt;=F$4)*('Diário 4º PA'!$B$4:$B$2000&lt;=EOMONTH(F$4,0))*('Diário 4º PA'!$F$4:$F$2000)*(IF(Resumo!$Q$5="",1,'Diário 4º PA'!$O$4:$O$2000=Resumo!$Q$5)))</f>
        <v>0</v>
      </c>
      <c r="G116" s="199">
        <f t="array" ref="G116">SUMPRODUCT(('Diário 1º PA'!$E$4:$E$2977='Analítico Cx.'!$B116)*('Diário 1º PA'!$B$4:$B$2977&gt;=G$4)*('Diário 1º PA'!$B$4:$B$2977&lt;=EOMONTH(G$4,0))*('Diário 1º PA'!$F$4:$F$2977)*(IF(Resumo!$Q$5="",1,'Diário 1º PA'!$O$4:$O$2977=Resumo!$Q$5)))
+SUMPRODUCT(('Diário 2º PA'!$E$4:$E$2000='Analítico Cx.'!$B116)*('Diário 2º PA'!$B$4:$B$2000&gt;=G$4)*('Diário 2º PA'!$B$4:$B$2000&lt;=EOMONTH(G$4,0))*('Diário 2º PA'!$F$4:$F$2000)*(IF(Resumo!$Q$5="",1,'Diário 2º PA'!$O$4:$O$2000=Resumo!$Q$5)))
+SUMPRODUCT(('Diário 3º PA'!$E$4:$E$2000='Analítico Cx.'!$B116)*('Diário 3º PA'!$B$4:$B$2000&gt;=G$4)*('Diário 3º PA'!$B$4:$B$2000&lt;=EOMONTH(G$4,0))*('Diário 3º PA'!$F$4:$F$2000)*(IF(Resumo!$Q$5="",1,'Diário 3º PA'!$O$4:$O$2000=Resumo!$Q$5)))
+SUMPRODUCT(('Diário 4º PA'!$E$4:$E$2000='Analítico Cx.'!$B116)*('Diário 4º PA'!$B$4:$B$2000&gt;=G$4)*('Diário 4º PA'!$B$4:$B$2000&lt;=EOMONTH(G$4,0))*('Diário 4º PA'!$F$4:$F$2000)*(IF(Resumo!$Q$5="",1,'Diário 4º PA'!$O$4:$O$2000=Resumo!$Q$5)))</f>
        <v>0</v>
      </c>
      <c r="H116" s="199">
        <f t="array" ref="H116">SUMPRODUCT(('Diário 1º PA'!$E$4:$E$2977='Analítico Cx.'!$B116)*('Diário 1º PA'!$B$4:$B$2977&gt;=H$4)*('Diário 1º PA'!$B$4:$B$2977&lt;=EOMONTH(H$4,0))*('Diário 1º PA'!$F$4:$F$2977)*(IF(Resumo!$Q$5="",1,'Diário 1º PA'!$O$4:$O$2977=Resumo!$Q$5)))
+SUMPRODUCT(('Diário 2º PA'!$E$4:$E$2000='Analítico Cx.'!$B116)*('Diário 2º PA'!$B$4:$B$2000&gt;=H$4)*('Diário 2º PA'!$B$4:$B$2000&lt;=EOMONTH(H$4,0))*('Diário 2º PA'!$F$4:$F$2000)*(IF(Resumo!$Q$5="",1,'Diário 2º PA'!$O$4:$O$2000=Resumo!$Q$5)))
+SUMPRODUCT(('Diário 3º PA'!$E$4:$E$2000='Analítico Cx.'!$B116)*('Diário 3º PA'!$B$4:$B$2000&gt;=H$4)*('Diário 3º PA'!$B$4:$B$2000&lt;=EOMONTH(H$4,0))*('Diário 3º PA'!$F$4:$F$2000)*(IF(Resumo!$Q$5="",1,'Diário 3º PA'!$O$4:$O$2000=Resumo!$Q$5)))
+SUMPRODUCT(('Diário 4º PA'!$E$4:$E$2000='Analítico Cx.'!$B116)*('Diário 4º PA'!$B$4:$B$2000&gt;=H$4)*('Diário 4º PA'!$B$4:$B$2000&lt;=EOMONTH(H$4,0))*('Diário 4º PA'!$F$4:$F$2000)*(IF(Resumo!$Q$5="",1,'Diário 4º PA'!$O$4:$O$2000=Resumo!$Q$5)))</f>
        <v>0</v>
      </c>
      <c r="I116" s="199">
        <f t="array" ref="I116">SUMPRODUCT(('Diário 1º PA'!$E$4:$E$2977='Analítico Cx.'!$B116)*('Diário 1º PA'!$B$4:$B$2977&gt;=I$4)*('Diário 1º PA'!$B$4:$B$2977&lt;=EOMONTH(I$4,0))*('Diário 1º PA'!$F$4:$F$2977)*(IF(Resumo!$Q$5="",1,'Diário 1º PA'!$O$4:$O$2977=Resumo!$Q$5)))
+SUMPRODUCT(('Diário 2º PA'!$E$4:$E$2000='Analítico Cx.'!$B116)*('Diário 2º PA'!$B$4:$B$2000&gt;=I$4)*('Diário 2º PA'!$B$4:$B$2000&lt;=EOMONTH(I$4,0))*('Diário 2º PA'!$F$4:$F$2000)*(IF(Resumo!$Q$5="",1,'Diário 2º PA'!$O$4:$O$2000=Resumo!$Q$5)))
+SUMPRODUCT(('Diário 3º PA'!$E$4:$E$2000='Analítico Cx.'!$B116)*('Diário 3º PA'!$B$4:$B$2000&gt;=I$4)*('Diário 3º PA'!$B$4:$B$2000&lt;=EOMONTH(I$4,0))*('Diário 3º PA'!$F$4:$F$2000)*(IF(Resumo!$Q$5="",1,'Diário 3º PA'!$O$4:$O$2000=Resumo!$Q$5)))
+SUMPRODUCT(('Diário 4º PA'!$E$4:$E$2000='Analítico Cx.'!$B116)*('Diário 4º PA'!$B$4:$B$2000&gt;=I$4)*('Diário 4º PA'!$B$4:$B$2000&lt;=EOMONTH(I$4,0))*('Diário 4º PA'!$F$4:$F$2000)*(IF(Resumo!$Q$5="",1,'Diário 4º PA'!$O$4:$O$2000=Resumo!$Q$5)))</f>
        <v>0</v>
      </c>
      <c r="J116" s="199">
        <f t="array" ref="J116">SUMPRODUCT(('Diário 1º PA'!$E$4:$E$2977='Analítico Cx.'!$B116)*('Diário 1º PA'!$B$4:$B$2977&gt;=J$4)*('Diário 1º PA'!$B$4:$B$2977&lt;=EOMONTH(J$4,0))*('Diário 1º PA'!$F$4:$F$2977)*(IF(Resumo!$Q$5="",1,'Diário 1º PA'!$O$4:$O$2977=Resumo!$Q$5)))
+SUMPRODUCT(('Diário 2º PA'!$E$4:$E$2000='Analítico Cx.'!$B116)*('Diário 2º PA'!$B$4:$B$2000&gt;=J$4)*('Diário 2º PA'!$B$4:$B$2000&lt;=EOMONTH(J$4,0))*('Diário 2º PA'!$F$4:$F$2000)*(IF(Resumo!$Q$5="",1,'Diário 2º PA'!$O$4:$O$2000=Resumo!$Q$5)))
+SUMPRODUCT(('Diário 3º PA'!$E$4:$E$2000='Analítico Cx.'!$B116)*('Diário 3º PA'!$B$4:$B$2000&gt;=J$4)*('Diário 3º PA'!$B$4:$B$2000&lt;=EOMONTH(J$4,0))*('Diário 3º PA'!$F$4:$F$2000)*(IF(Resumo!$Q$5="",1,'Diário 3º PA'!$O$4:$O$2000=Resumo!$Q$5)))
+SUMPRODUCT(('Diário 4º PA'!$E$4:$E$2000='Analítico Cx.'!$B116)*('Diário 4º PA'!$B$4:$B$2000&gt;=J$4)*('Diário 4º PA'!$B$4:$B$2000&lt;=EOMONTH(J$4,0))*('Diário 4º PA'!$F$4:$F$2000)*(IF(Resumo!$Q$5="",1,'Diário 4º PA'!$O$4:$O$2000=Resumo!$Q$5)))</f>
        <v>0</v>
      </c>
      <c r="K116" s="199">
        <f t="array" ref="K116">SUMPRODUCT(('Diário 1º PA'!$E$4:$E$2977='Analítico Cx.'!$B116)*('Diário 1º PA'!$B$4:$B$2977&gt;=K$4)*('Diário 1º PA'!$B$4:$B$2977&lt;=EOMONTH(K$4,0))*('Diário 1º PA'!$F$4:$F$2977)*(IF(Resumo!$Q$5="",1,'Diário 1º PA'!$O$4:$O$2977=Resumo!$Q$5)))
+SUMPRODUCT(('Diário 2º PA'!$E$4:$E$2000='Analítico Cx.'!$B116)*('Diário 2º PA'!$B$4:$B$2000&gt;=K$4)*('Diário 2º PA'!$B$4:$B$2000&lt;=EOMONTH(K$4,0))*('Diário 2º PA'!$F$4:$F$2000)*(IF(Resumo!$Q$5="",1,'Diário 2º PA'!$O$4:$O$2000=Resumo!$Q$5)))
+SUMPRODUCT(('Diário 3º PA'!$E$4:$E$2000='Analítico Cx.'!$B116)*('Diário 3º PA'!$B$4:$B$2000&gt;=K$4)*('Diário 3º PA'!$B$4:$B$2000&lt;=EOMONTH(K$4,0))*('Diário 3º PA'!$F$4:$F$2000)*(IF(Resumo!$Q$5="",1,'Diário 3º PA'!$O$4:$O$2000=Resumo!$Q$5)))
+SUMPRODUCT(('Diário 4º PA'!$E$4:$E$2000='Analítico Cx.'!$B116)*('Diário 4º PA'!$B$4:$B$2000&gt;=K$4)*('Diário 4º PA'!$B$4:$B$2000&lt;=EOMONTH(K$4,0))*('Diário 4º PA'!$F$4:$F$2000)*(IF(Resumo!$Q$5="",1,'Diário 4º PA'!$O$4:$O$2000=Resumo!$Q$5)))</f>
        <v>0</v>
      </c>
      <c r="L116" s="199">
        <f t="array" ref="L116">SUMPRODUCT(('Diário 1º PA'!$E$4:$E$2977='Analítico Cx.'!$B116)*('Diário 1º PA'!$B$4:$B$2977&gt;=L$4)*('Diário 1º PA'!$B$4:$B$2977&lt;=EOMONTH(L$4,0))*('Diário 1º PA'!$F$4:$F$2977)*(IF(Resumo!$Q$5="",1,'Diário 1º PA'!$O$4:$O$2977=Resumo!$Q$5)))
+SUMPRODUCT(('Diário 2º PA'!$E$4:$E$2000='Analítico Cx.'!$B116)*('Diário 2º PA'!$B$4:$B$2000&gt;=L$4)*('Diário 2º PA'!$B$4:$B$2000&lt;=EOMONTH(L$4,0))*('Diário 2º PA'!$F$4:$F$2000)*(IF(Resumo!$Q$5="",1,'Diário 2º PA'!$O$4:$O$2000=Resumo!$Q$5)))
+SUMPRODUCT(('Diário 3º PA'!$E$4:$E$2000='Analítico Cx.'!$B116)*('Diário 3º PA'!$B$4:$B$2000&gt;=L$4)*('Diário 3º PA'!$B$4:$B$2000&lt;=EOMONTH(L$4,0))*('Diário 3º PA'!$F$4:$F$2000)*(IF(Resumo!$Q$5="",1,'Diário 3º PA'!$O$4:$O$2000=Resumo!$Q$5)))
+SUMPRODUCT(('Diário 4º PA'!$E$4:$E$2000='Analítico Cx.'!$B116)*('Diário 4º PA'!$B$4:$B$2000&gt;=L$4)*('Diário 4º PA'!$B$4:$B$2000&lt;=EOMONTH(L$4,0))*('Diário 4º PA'!$F$4:$F$2000)*(IF(Resumo!$Q$5="",1,'Diário 4º PA'!$O$4:$O$2000=Resumo!$Q$5)))</f>
        <v>0</v>
      </c>
      <c r="M116" s="199">
        <f t="array" ref="M116">SUMPRODUCT(('Diário 1º PA'!$E$4:$E$2977='Analítico Cx.'!$B116)*('Diário 1º PA'!$B$4:$B$2977&gt;=M$4)*('Diário 1º PA'!$B$4:$B$2977&lt;=EOMONTH(M$4,0))*('Diário 1º PA'!$F$4:$F$2977)*(IF(Resumo!$Q$5="",1,'Diário 1º PA'!$O$4:$O$2977=Resumo!$Q$5)))
+SUMPRODUCT(('Diário 2º PA'!$E$4:$E$2000='Analítico Cx.'!$B116)*('Diário 2º PA'!$B$4:$B$2000&gt;=M$4)*('Diário 2º PA'!$B$4:$B$2000&lt;=EOMONTH(M$4,0))*('Diário 2º PA'!$F$4:$F$2000)*(IF(Resumo!$Q$5="",1,'Diário 2º PA'!$O$4:$O$2000=Resumo!$Q$5)))
+SUMPRODUCT(('Diário 3º PA'!$E$4:$E$2000='Analítico Cx.'!$B116)*('Diário 3º PA'!$B$4:$B$2000&gt;=M$4)*('Diário 3º PA'!$B$4:$B$2000&lt;=EOMONTH(M$4,0))*('Diário 3º PA'!$F$4:$F$2000)*(IF(Resumo!$Q$5="",1,'Diário 3º PA'!$O$4:$O$2000=Resumo!$Q$5)))
+SUMPRODUCT(('Diário 4º PA'!$E$4:$E$2000='Analítico Cx.'!$B116)*('Diário 4º PA'!$B$4:$B$2000&gt;=M$4)*('Diário 4º PA'!$B$4:$B$2000&lt;=EOMONTH(M$4,0))*('Diário 4º PA'!$F$4:$F$2000)*(IF(Resumo!$Q$5="",1,'Diário 4º PA'!$O$4:$O$2000=Resumo!$Q$5)))</f>
        <v>0</v>
      </c>
      <c r="N116" s="199">
        <f t="array" ref="N116">SUMPRODUCT(('Diário 1º PA'!$E$4:$E$2977='Analítico Cx.'!$B116)*('Diário 1º PA'!$B$4:$B$2977&gt;=N$4)*('Diário 1º PA'!$B$4:$B$2977&lt;=EOMONTH(N$4,0))*('Diário 1º PA'!$F$4:$F$2977)*(IF(Resumo!$Q$5="",1,'Diário 1º PA'!$O$4:$O$2977=Resumo!$Q$5)))
+SUMPRODUCT(('Diário 2º PA'!$E$4:$E$2000='Analítico Cx.'!$B116)*('Diário 2º PA'!$B$4:$B$2000&gt;=N$4)*('Diário 2º PA'!$B$4:$B$2000&lt;=EOMONTH(N$4,0))*('Diário 2º PA'!$F$4:$F$2000)*(IF(Resumo!$Q$5="",1,'Diário 2º PA'!$O$4:$O$2000=Resumo!$Q$5)))
+SUMPRODUCT(('Diário 3º PA'!$E$4:$E$2000='Analítico Cx.'!$B116)*('Diário 3º PA'!$B$4:$B$2000&gt;=N$4)*('Diário 3º PA'!$B$4:$B$2000&lt;=EOMONTH(N$4,0))*('Diário 3º PA'!$F$4:$F$2000)*(IF(Resumo!$Q$5="",1,'Diário 3º PA'!$O$4:$O$2000=Resumo!$Q$5)))
+SUMPRODUCT(('Diário 4º PA'!$E$4:$E$2000='Analítico Cx.'!$B116)*('Diário 4º PA'!$B$4:$B$2000&gt;=N$4)*('Diário 4º PA'!$B$4:$B$2000&lt;=EOMONTH(N$4,0))*('Diário 4º PA'!$F$4:$F$2000)*(IF(Resumo!$Q$5="",1,'Diário 4º PA'!$O$4:$O$2000=Resumo!$Q$5)))</f>
        <v>0</v>
      </c>
      <c r="O116" s="200">
        <f t="shared" si="13"/>
        <v>0</v>
      </c>
      <c r="P116" s="201">
        <f t="shared" si="14"/>
        <v>0</v>
      </c>
      <c r="Q116" s="174"/>
      <c r="R116" s="174"/>
      <c r="S116" s="174"/>
      <c r="T116" s="174"/>
      <c r="U116" s="174"/>
      <c r="V116" s="174"/>
      <c r="W116" s="174"/>
      <c r="X116" s="174"/>
      <c r="Y116" s="174"/>
      <c r="Z116" s="174"/>
    </row>
    <row r="117" spans="1:26" ht="23.25" customHeight="1" x14ac:dyDescent="0.2">
      <c r="A117" s="220" t="s">
        <v>333</v>
      </c>
      <c r="B117" s="84" t="s">
        <v>334</v>
      </c>
      <c r="C117" s="199">
        <f t="array" ref="C117">SUMPRODUCT(('Diário 1º PA'!$E$4:$E$2977='Analítico Cx.'!$B117)*('Diário 1º PA'!$B$4:$B$2977&gt;=C$4)*('Diário 1º PA'!$B$4:$B$2977&lt;=EOMONTH(C$4,0))*('Diário 1º PA'!$F$4:$F$2977)*(IF(Resumo!$Q$5="",1,'Diário 1º PA'!$O$4:$O$2977=Resumo!$Q$5)))
+SUMPRODUCT(('Diário 2º PA'!$E$4:$E$2000='Analítico Cx.'!$B117)*('Diário 2º PA'!$B$4:$B$2000&gt;=C$4)*('Diário 2º PA'!$B$4:$B$2000&lt;=EOMONTH(C$4,0))*('Diário 2º PA'!$F$4:$F$2000)*(IF(Resumo!$Q$5="",1,'Diário 2º PA'!$O$4:$O$2000=Resumo!$Q$5)))
+SUMPRODUCT(('Diário 3º PA'!$E$4:$E$2000='Analítico Cx.'!$B117)*('Diário 3º PA'!$B$4:$B$2000&gt;=C$4)*('Diário 3º PA'!$B$4:$B$2000&lt;=EOMONTH(C$4,0))*('Diário 3º PA'!$F$4:$F$2000)*(IF(Resumo!$Q$5="",1,'Diário 3º PA'!$O$4:$O$2000=Resumo!$Q$5)))
+SUMPRODUCT(('Diário 4º PA'!$E$4:$E$2000='Analítico Cx.'!$B117)*('Diário 4º PA'!$B$4:$B$2000&gt;=C$4)*('Diário 4º PA'!$B$4:$B$2000&lt;=EOMONTH(C$4,0))*('Diário 4º PA'!$F$4:$F$2000)*(IF(Resumo!$Q$5="",1,'Diário 4º PA'!$O$4:$O$2000=Resumo!$Q$5)))</f>
        <v>0</v>
      </c>
      <c r="D117" s="199">
        <f t="array" ref="D117">SUMPRODUCT(('Diário 1º PA'!$E$4:$E$2977='Analítico Cx.'!$B117)*('Diário 1º PA'!$B$4:$B$2977&gt;=D$4)*('Diário 1º PA'!$B$4:$B$2977&lt;=EOMONTH(D$4,0))*('Diário 1º PA'!$F$4:$F$2977)*(IF(Resumo!$Q$5="",1,'Diário 1º PA'!$O$4:$O$2977=Resumo!$Q$5)))
+SUMPRODUCT(('Diário 2º PA'!$E$4:$E$2000='Analítico Cx.'!$B117)*('Diário 2º PA'!$B$4:$B$2000&gt;=D$4)*('Diário 2º PA'!$B$4:$B$2000&lt;=EOMONTH(D$4,0))*('Diário 2º PA'!$F$4:$F$2000)*(IF(Resumo!$Q$5="",1,'Diário 2º PA'!$O$4:$O$2000=Resumo!$Q$5)))
+SUMPRODUCT(('Diário 3º PA'!$E$4:$E$2000='Analítico Cx.'!$B117)*('Diário 3º PA'!$B$4:$B$2000&gt;=D$4)*('Diário 3º PA'!$B$4:$B$2000&lt;=EOMONTH(D$4,0))*('Diário 3º PA'!$F$4:$F$2000)*(IF(Resumo!$Q$5="",1,'Diário 3º PA'!$O$4:$O$2000=Resumo!$Q$5)))
+SUMPRODUCT(('Diário 4º PA'!$E$4:$E$2000='Analítico Cx.'!$B117)*('Diário 4º PA'!$B$4:$B$2000&gt;=D$4)*('Diário 4º PA'!$B$4:$B$2000&lt;=EOMONTH(D$4,0))*('Diário 4º PA'!$F$4:$F$2000)*(IF(Resumo!$Q$5="",1,'Diário 4º PA'!$O$4:$O$2000=Resumo!$Q$5)))</f>
        <v>0</v>
      </c>
      <c r="E117" s="199">
        <f t="array" ref="E117">SUMPRODUCT(('Diário 1º PA'!$E$4:$E$2977='Analítico Cx.'!$B117)*('Diário 1º PA'!$B$4:$B$2977&gt;=E$4)*('Diário 1º PA'!$B$4:$B$2977&lt;=EOMONTH(E$4,0))*('Diário 1º PA'!$F$4:$F$2977)*(IF(Resumo!$Q$5="",1,'Diário 1º PA'!$O$4:$O$2977=Resumo!$Q$5)))
+SUMPRODUCT(('Diário 2º PA'!$E$4:$E$2000='Analítico Cx.'!$B117)*('Diário 2º PA'!$B$4:$B$2000&gt;=E$4)*('Diário 2º PA'!$B$4:$B$2000&lt;=EOMONTH(E$4,0))*('Diário 2º PA'!$F$4:$F$2000)*(IF(Resumo!$Q$5="",1,'Diário 2º PA'!$O$4:$O$2000=Resumo!$Q$5)))
+SUMPRODUCT(('Diário 3º PA'!$E$4:$E$2000='Analítico Cx.'!$B117)*('Diário 3º PA'!$B$4:$B$2000&gt;=E$4)*('Diário 3º PA'!$B$4:$B$2000&lt;=EOMONTH(E$4,0))*('Diário 3º PA'!$F$4:$F$2000)*(IF(Resumo!$Q$5="",1,'Diário 3º PA'!$O$4:$O$2000=Resumo!$Q$5)))
+SUMPRODUCT(('Diário 4º PA'!$E$4:$E$2000='Analítico Cx.'!$B117)*('Diário 4º PA'!$B$4:$B$2000&gt;=E$4)*('Diário 4º PA'!$B$4:$B$2000&lt;=EOMONTH(E$4,0))*('Diário 4º PA'!$F$4:$F$2000)*(IF(Resumo!$Q$5="",1,'Diário 4º PA'!$O$4:$O$2000=Resumo!$Q$5)))</f>
        <v>0</v>
      </c>
      <c r="F117" s="199">
        <f t="array" ref="F117">SUMPRODUCT(('Diário 1º PA'!$E$4:$E$2977='Analítico Cx.'!$B117)*('Diário 1º PA'!$B$4:$B$2977&gt;=F$4)*('Diário 1º PA'!$B$4:$B$2977&lt;=EOMONTH(F$4,0))*('Diário 1º PA'!$F$4:$F$2977)*(IF(Resumo!$Q$5="",1,'Diário 1º PA'!$O$4:$O$2977=Resumo!$Q$5)))
+SUMPRODUCT(('Diário 2º PA'!$E$4:$E$2000='Analítico Cx.'!$B117)*('Diário 2º PA'!$B$4:$B$2000&gt;=F$4)*('Diário 2º PA'!$B$4:$B$2000&lt;=EOMONTH(F$4,0))*('Diário 2º PA'!$F$4:$F$2000)*(IF(Resumo!$Q$5="",1,'Diário 2º PA'!$O$4:$O$2000=Resumo!$Q$5)))
+SUMPRODUCT(('Diário 3º PA'!$E$4:$E$2000='Analítico Cx.'!$B117)*('Diário 3º PA'!$B$4:$B$2000&gt;=F$4)*('Diário 3º PA'!$B$4:$B$2000&lt;=EOMONTH(F$4,0))*('Diário 3º PA'!$F$4:$F$2000)*(IF(Resumo!$Q$5="",1,'Diário 3º PA'!$O$4:$O$2000=Resumo!$Q$5)))
+SUMPRODUCT(('Diário 4º PA'!$E$4:$E$2000='Analítico Cx.'!$B117)*('Diário 4º PA'!$B$4:$B$2000&gt;=F$4)*('Diário 4º PA'!$B$4:$B$2000&lt;=EOMONTH(F$4,0))*('Diário 4º PA'!$F$4:$F$2000)*(IF(Resumo!$Q$5="",1,'Diário 4º PA'!$O$4:$O$2000=Resumo!$Q$5)))</f>
        <v>0</v>
      </c>
      <c r="G117" s="199">
        <f t="array" ref="G117">SUMPRODUCT(('Diário 1º PA'!$E$4:$E$2977='Analítico Cx.'!$B117)*('Diário 1º PA'!$B$4:$B$2977&gt;=G$4)*('Diário 1º PA'!$B$4:$B$2977&lt;=EOMONTH(G$4,0))*('Diário 1º PA'!$F$4:$F$2977)*(IF(Resumo!$Q$5="",1,'Diário 1º PA'!$O$4:$O$2977=Resumo!$Q$5)))
+SUMPRODUCT(('Diário 2º PA'!$E$4:$E$2000='Analítico Cx.'!$B117)*('Diário 2º PA'!$B$4:$B$2000&gt;=G$4)*('Diário 2º PA'!$B$4:$B$2000&lt;=EOMONTH(G$4,0))*('Diário 2º PA'!$F$4:$F$2000)*(IF(Resumo!$Q$5="",1,'Diário 2º PA'!$O$4:$O$2000=Resumo!$Q$5)))
+SUMPRODUCT(('Diário 3º PA'!$E$4:$E$2000='Analítico Cx.'!$B117)*('Diário 3º PA'!$B$4:$B$2000&gt;=G$4)*('Diário 3º PA'!$B$4:$B$2000&lt;=EOMONTH(G$4,0))*('Diário 3º PA'!$F$4:$F$2000)*(IF(Resumo!$Q$5="",1,'Diário 3º PA'!$O$4:$O$2000=Resumo!$Q$5)))
+SUMPRODUCT(('Diário 4º PA'!$E$4:$E$2000='Analítico Cx.'!$B117)*('Diário 4º PA'!$B$4:$B$2000&gt;=G$4)*('Diário 4º PA'!$B$4:$B$2000&lt;=EOMONTH(G$4,0))*('Diário 4º PA'!$F$4:$F$2000)*(IF(Resumo!$Q$5="",1,'Diário 4º PA'!$O$4:$O$2000=Resumo!$Q$5)))</f>
        <v>0</v>
      </c>
      <c r="H117" s="199">
        <f t="array" ref="H117">SUMPRODUCT(('Diário 1º PA'!$E$4:$E$2977='Analítico Cx.'!$B117)*('Diário 1º PA'!$B$4:$B$2977&gt;=H$4)*('Diário 1º PA'!$B$4:$B$2977&lt;=EOMONTH(H$4,0))*('Diário 1º PA'!$F$4:$F$2977)*(IF(Resumo!$Q$5="",1,'Diário 1º PA'!$O$4:$O$2977=Resumo!$Q$5)))
+SUMPRODUCT(('Diário 2º PA'!$E$4:$E$2000='Analítico Cx.'!$B117)*('Diário 2º PA'!$B$4:$B$2000&gt;=H$4)*('Diário 2º PA'!$B$4:$B$2000&lt;=EOMONTH(H$4,0))*('Diário 2º PA'!$F$4:$F$2000)*(IF(Resumo!$Q$5="",1,'Diário 2º PA'!$O$4:$O$2000=Resumo!$Q$5)))
+SUMPRODUCT(('Diário 3º PA'!$E$4:$E$2000='Analítico Cx.'!$B117)*('Diário 3º PA'!$B$4:$B$2000&gt;=H$4)*('Diário 3º PA'!$B$4:$B$2000&lt;=EOMONTH(H$4,0))*('Diário 3º PA'!$F$4:$F$2000)*(IF(Resumo!$Q$5="",1,'Diário 3º PA'!$O$4:$O$2000=Resumo!$Q$5)))
+SUMPRODUCT(('Diário 4º PA'!$E$4:$E$2000='Analítico Cx.'!$B117)*('Diário 4º PA'!$B$4:$B$2000&gt;=H$4)*('Diário 4º PA'!$B$4:$B$2000&lt;=EOMONTH(H$4,0))*('Diário 4º PA'!$F$4:$F$2000)*(IF(Resumo!$Q$5="",1,'Diário 4º PA'!$O$4:$O$2000=Resumo!$Q$5)))</f>
        <v>0</v>
      </c>
      <c r="I117" s="199">
        <f t="array" ref="I117">SUMPRODUCT(('Diário 1º PA'!$E$4:$E$2977='Analítico Cx.'!$B117)*('Diário 1º PA'!$B$4:$B$2977&gt;=I$4)*('Diário 1º PA'!$B$4:$B$2977&lt;=EOMONTH(I$4,0))*('Diário 1º PA'!$F$4:$F$2977)*(IF(Resumo!$Q$5="",1,'Diário 1º PA'!$O$4:$O$2977=Resumo!$Q$5)))
+SUMPRODUCT(('Diário 2º PA'!$E$4:$E$2000='Analítico Cx.'!$B117)*('Diário 2º PA'!$B$4:$B$2000&gt;=I$4)*('Diário 2º PA'!$B$4:$B$2000&lt;=EOMONTH(I$4,0))*('Diário 2º PA'!$F$4:$F$2000)*(IF(Resumo!$Q$5="",1,'Diário 2º PA'!$O$4:$O$2000=Resumo!$Q$5)))
+SUMPRODUCT(('Diário 3º PA'!$E$4:$E$2000='Analítico Cx.'!$B117)*('Diário 3º PA'!$B$4:$B$2000&gt;=I$4)*('Diário 3º PA'!$B$4:$B$2000&lt;=EOMONTH(I$4,0))*('Diário 3º PA'!$F$4:$F$2000)*(IF(Resumo!$Q$5="",1,'Diário 3º PA'!$O$4:$O$2000=Resumo!$Q$5)))
+SUMPRODUCT(('Diário 4º PA'!$E$4:$E$2000='Analítico Cx.'!$B117)*('Diário 4º PA'!$B$4:$B$2000&gt;=I$4)*('Diário 4º PA'!$B$4:$B$2000&lt;=EOMONTH(I$4,0))*('Diário 4º PA'!$F$4:$F$2000)*(IF(Resumo!$Q$5="",1,'Diário 4º PA'!$O$4:$O$2000=Resumo!$Q$5)))</f>
        <v>0</v>
      </c>
      <c r="J117" s="199">
        <f t="array" ref="J117">SUMPRODUCT(('Diário 1º PA'!$E$4:$E$2977='Analítico Cx.'!$B117)*('Diário 1º PA'!$B$4:$B$2977&gt;=J$4)*('Diário 1º PA'!$B$4:$B$2977&lt;=EOMONTH(J$4,0))*('Diário 1º PA'!$F$4:$F$2977)*(IF(Resumo!$Q$5="",1,'Diário 1º PA'!$O$4:$O$2977=Resumo!$Q$5)))
+SUMPRODUCT(('Diário 2º PA'!$E$4:$E$2000='Analítico Cx.'!$B117)*('Diário 2º PA'!$B$4:$B$2000&gt;=J$4)*('Diário 2º PA'!$B$4:$B$2000&lt;=EOMONTH(J$4,0))*('Diário 2º PA'!$F$4:$F$2000)*(IF(Resumo!$Q$5="",1,'Diário 2º PA'!$O$4:$O$2000=Resumo!$Q$5)))
+SUMPRODUCT(('Diário 3º PA'!$E$4:$E$2000='Analítico Cx.'!$B117)*('Diário 3º PA'!$B$4:$B$2000&gt;=J$4)*('Diário 3º PA'!$B$4:$B$2000&lt;=EOMONTH(J$4,0))*('Diário 3º PA'!$F$4:$F$2000)*(IF(Resumo!$Q$5="",1,'Diário 3º PA'!$O$4:$O$2000=Resumo!$Q$5)))
+SUMPRODUCT(('Diário 4º PA'!$E$4:$E$2000='Analítico Cx.'!$B117)*('Diário 4º PA'!$B$4:$B$2000&gt;=J$4)*('Diário 4º PA'!$B$4:$B$2000&lt;=EOMONTH(J$4,0))*('Diário 4º PA'!$F$4:$F$2000)*(IF(Resumo!$Q$5="",1,'Diário 4º PA'!$O$4:$O$2000=Resumo!$Q$5)))</f>
        <v>0</v>
      </c>
      <c r="K117" s="199">
        <f t="array" ref="K117">SUMPRODUCT(('Diário 1º PA'!$E$4:$E$2977='Analítico Cx.'!$B117)*('Diário 1º PA'!$B$4:$B$2977&gt;=K$4)*('Diário 1º PA'!$B$4:$B$2977&lt;=EOMONTH(K$4,0))*('Diário 1º PA'!$F$4:$F$2977)*(IF(Resumo!$Q$5="",1,'Diário 1º PA'!$O$4:$O$2977=Resumo!$Q$5)))
+SUMPRODUCT(('Diário 2º PA'!$E$4:$E$2000='Analítico Cx.'!$B117)*('Diário 2º PA'!$B$4:$B$2000&gt;=K$4)*('Diário 2º PA'!$B$4:$B$2000&lt;=EOMONTH(K$4,0))*('Diário 2º PA'!$F$4:$F$2000)*(IF(Resumo!$Q$5="",1,'Diário 2º PA'!$O$4:$O$2000=Resumo!$Q$5)))
+SUMPRODUCT(('Diário 3º PA'!$E$4:$E$2000='Analítico Cx.'!$B117)*('Diário 3º PA'!$B$4:$B$2000&gt;=K$4)*('Diário 3º PA'!$B$4:$B$2000&lt;=EOMONTH(K$4,0))*('Diário 3º PA'!$F$4:$F$2000)*(IF(Resumo!$Q$5="",1,'Diário 3º PA'!$O$4:$O$2000=Resumo!$Q$5)))
+SUMPRODUCT(('Diário 4º PA'!$E$4:$E$2000='Analítico Cx.'!$B117)*('Diário 4º PA'!$B$4:$B$2000&gt;=K$4)*('Diário 4º PA'!$B$4:$B$2000&lt;=EOMONTH(K$4,0))*('Diário 4º PA'!$F$4:$F$2000)*(IF(Resumo!$Q$5="",1,'Diário 4º PA'!$O$4:$O$2000=Resumo!$Q$5)))</f>
        <v>0</v>
      </c>
      <c r="L117" s="199">
        <f t="array" ref="L117">SUMPRODUCT(('Diário 1º PA'!$E$4:$E$2977='Analítico Cx.'!$B117)*('Diário 1º PA'!$B$4:$B$2977&gt;=L$4)*('Diário 1º PA'!$B$4:$B$2977&lt;=EOMONTH(L$4,0))*('Diário 1º PA'!$F$4:$F$2977)*(IF(Resumo!$Q$5="",1,'Diário 1º PA'!$O$4:$O$2977=Resumo!$Q$5)))
+SUMPRODUCT(('Diário 2º PA'!$E$4:$E$2000='Analítico Cx.'!$B117)*('Diário 2º PA'!$B$4:$B$2000&gt;=L$4)*('Diário 2º PA'!$B$4:$B$2000&lt;=EOMONTH(L$4,0))*('Diário 2º PA'!$F$4:$F$2000)*(IF(Resumo!$Q$5="",1,'Diário 2º PA'!$O$4:$O$2000=Resumo!$Q$5)))
+SUMPRODUCT(('Diário 3º PA'!$E$4:$E$2000='Analítico Cx.'!$B117)*('Diário 3º PA'!$B$4:$B$2000&gt;=L$4)*('Diário 3º PA'!$B$4:$B$2000&lt;=EOMONTH(L$4,0))*('Diário 3º PA'!$F$4:$F$2000)*(IF(Resumo!$Q$5="",1,'Diário 3º PA'!$O$4:$O$2000=Resumo!$Q$5)))
+SUMPRODUCT(('Diário 4º PA'!$E$4:$E$2000='Analítico Cx.'!$B117)*('Diário 4º PA'!$B$4:$B$2000&gt;=L$4)*('Diário 4º PA'!$B$4:$B$2000&lt;=EOMONTH(L$4,0))*('Diário 4º PA'!$F$4:$F$2000)*(IF(Resumo!$Q$5="",1,'Diário 4º PA'!$O$4:$O$2000=Resumo!$Q$5)))</f>
        <v>0</v>
      </c>
      <c r="M117" s="199">
        <f t="array" ref="M117">SUMPRODUCT(('Diário 1º PA'!$E$4:$E$2977='Analítico Cx.'!$B117)*('Diário 1º PA'!$B$4:$B$2977&gt;=M$4)*('Diário 1º PA'!$B$4:$B$2977&lt;=EOMONTH(M$4,0))*('Diário 1º PA'!$F$4:$F$2977)*(IF(Resumo!$Q$5="",1,'Diário 1º PA'!$O$4:$O$2977=Resumo!$Q$5)))
+SUMPRODUCT(('Diário 2º PA'!$E$4:$E$2000='Analítico Cx.'!$B117)*('Diário 2º PA'!$B$4:$B$2000&gt;=M$4)*('Diário 2º PA'!$B$4:$B$2000&lt;=EOMONTH(M$4,0))*('Diário 2º PA'!$F$4:$F$2000)*(IF(Resumo!$Q$5="",1,'Diário 2º PA'!$O$4:$O$2000=Resumo!$Q$5)))
+SUMPRODUCT(('Diário 3º PA'!$E$4:$E$2000='Analítico Cx.'!$B117)*('Diário 3º PA'!$B$4:$B$2000&gt;=M$4)*('Diário 3º PA'!$B$4:$B$2000&lt;=EOMONTH(M$4,0))*('Diário 3º PA'!$F$4:$F$2000)*(IF(Resumo!$Q$5="",1,'Diário 3º PA'!$O$4:$O$2000=Resumo!$Q$5)))
+SUMPRODUCT(('Diário 4º PA'!$E$4:$E$2000='Analítico Cx.'!$B117)*('Diário 4º PA'!$B$4:$B$2000&gt;=M$4)*('Diário 4º PA'!$B$4:$B$2000&lt;=EOMONTH(M$4,0))*('Diário 4º PA'!$F$4:$F$2000)*(IF(Resumo!$Q$5="",1,'Diário 4º PA'!$O$4:$O$2000=Resumo!$Q$5)))</f>
        <v>0</v>
      </c>
      <c r="N117" s="199">
        <f t="array" ref="N117">SUMPRODUCT(('Diário 1º PA'!$E$4:$E$2977='Analítico Cx.'!$B117)*('Diário 1º PA'!$B$4:$B$2977&gt;=N$4)*('Diário 1º PA'!$B$4:$B$2977&lt;=EOMONTH(N$4,0))*('Diário 1º PA'!$F$4:$F$2977)*(IF(Resumo!$Q$5="",1,'Diário 1º PA'!$O$4:$O$2977=Resumo!$Q$5)))
+SUMPRODUCT(('Diário 2º PA'!$E$4:$E$2000='Analítico Cx.'!$B117)*('Diário 2º PA'!$B$4:$B$2000&gt;=N$4)*('Diário 2º PA'!$B$4:$B$2000&lt;=EOMONTH(N$4,0))*('Diário 2º PA'!$F$4:$F$2000)*(IF(Resumo!$Q$5="",1,'Diário 2º PA'!$O$4:$O$2000=Resumo!$Q$5)))
+SUMPRODUCT(('Diário 3º PA'!$E$4:$E$2000='Analítico Cx.'!$B117)*('Diário 3º PA'!$B$4:$B$2000&gt;=N$4)*('Diário 3º PA'!$B$4:$B$2000&lt;=EOMONTH(N$4,0))*('Diário 3º PA'!$F$4:$F$2000)*(IF(Resumo!$Q$5="",1,'Diário 3º PA'!$O$4:$O$2000=Resumo!$Q$5)))
+SUMPRODUCT(('Diário 4º PA'!$E$4:$E$2000='Analítico Cx.'!$B117)*('Diário 4º PA'!$B$4:$B$2000&gt;=N$4)*('Diário 4º PA'!$B$4:$B$2000&lt;=EOMONTH(N$4,0))*('Diário 4º PA'!$F$4:$F$2000)*(IF(Resumo!$Q$5="",1,'Diário 4º PA'!$O$4:$O$2000=Resumo!$Q$5)))</f>
        <v>0</v>
      </c>
      <c r="O117" s="200">
        <f t="shared" si="13"/>
        <v>0</v>
      </c>
      <c r="P117" s="201">
        <f t="shared" si="14"/>
        <v>0</v>
      </c>
      <c r="Q117" s="174"/>
      <c r="R117" s="174"/>
      <c r="S117" s="174"/>
      <c r="T117" s="174"/>
      <c r="U117" s="174"/>
      <c r="V117" s="174"/>
      <c r="W117" s="174"/>
      <c r="X117" s="174"/>
      <c r="Y117" s="174"/>
      <c r="Z117" s="174"/>
    </row>
    <row r="118" spans="1:26" ht="23.25" customHeight="1" x14ac:dyDescent="0.2">
      <c r="A118" s="220" t="s">
        <v>335</v>
      </c>
      <c r="B118" s="84" t="s">
        <v>336</v>
      </c>
      <c r="C118" s="199">
        <f t="array" ref="C118">SUMPRODUCT(('Diário 1º PA'!$E$4:$E$2977='Analítico Cx.'!$B118)*('Diário 1º PA'!$B$4:$B$2977&gt;=C$4)*('Diário 1º PA'!$B$4:$B$2977&lt;=EOMONTH(C$4,0))*('Diário 1º PA'!$F$4:$F$2977)*(IF(Resumo!$Q$5="",1,'Diário 1º PA'!$O$4:$O$2977=Resumo!$Q$5)))
+SUMPRODUCT(('Diário 2º PA'!$E$4:$E$2000='Analítico Cx.'!$B118)*('Diário 2º PA'!$B$4:$B$2000&gt;=C$4)*('Diário 2º PA'!$B$4:$B$2000&lt;=EOMONTH(C$4,0))*('Diário 2º PA'!$F$4:$F$2000)*(IF(Resumo!$Q$5="",1,'Diário 2º PA'!$O$4:$O$2000=Resumo!$Q$5)))
+SUMPRODUCT(('Diário 3º PA'!$E$4:$E$2000='Analítico Cx.'!$B118)*('Diário 3º PA'!$B$4:$B$2000&gt;=C$4)*('Diário 3º PA'!$B$4:$B$2000&lt;=EOMONTH(C$4,0))*('Diário 3º PA'!$F$4:$F$2000)*(IF(Resumo!$Q$5="",1,'Diário 3º PA'!$O$4:$O$2000=Resumo!$Q$5)))
+SUMPRODUCT(('Diário 4º PA'!$E$4:$E$2000='Analítico Cx.'!$B118)*('Diário 4º PA'!$B$4:$B$2000&gt;=C$4)*('Diário 4º PA'!$B$4:$B$2000&lt;=EOMONTH(C$4,0))*('Diário 4º PA'!$F$4:$F$2000)*(IF(Resumo!$Q$5="",1,'Diário 4º PA'!$O$4:$O$2000=Resumo!$Q$5)))</f>
        <v>2145.4699999999998</v>
      </c>
      <c r="D118" s="199">
        <f t="array" ref="D118">SUMPRODUCT(('Diário 1º PA'!$E$4:$E$2977='Analítico Cx.'!$B118)*('Diário 1º PA'!$B$4:$B$2977&gt;=D$4)*('Diário 1º PA'!$B$4:$B$2977&lt;=EOMONTH(D$4,0))*('Diário 1º PA'!$F$4:$F$2977)*(IF(Resumo!$Q$5="",1,'Diário 1º PA'!$O$4:$O$2977=Resumo!$Q$5)))
+SUMPRODUCT(('Diário 2º PA'!$E$4:$E$2000='Analítico Cx.'!$B118)*('Diário 2º PA'!$B$4:$B$2000&gt;=D$4)*('Diário 2º PA'!$B$4:$B$2000&lt;=EOMONTH(D$4,0))*('Diário 2º PA'!$F$4:$F$2000)*(IF(Resumo!$Q$5="",1,'Diário 2º PA'!$O$4:$O$2000=Resumo!$Q$5)))
+SUMPRODUCT(('Diário 3º PA'!$E$4:$E$2000='Analítico Cx.'!$B118)*('Diário 3º PA'!$B$4:$B$2000&gt;=D$4)*('Diário 3º PA'!$B$4:$B$2000&lt;=EOMONTH(D$4,0))*('Diário 3º PA'!$F$4:$F$2000)*(IF(Resumo!$Q$5="",1,'Diário 3º PA'!$O$4:$O$2000=Resumo!$Q$5)))
+SUMPRODUCT(('Diário 4º PA'!$E$4:$E$2000='Analítico Cx.'!$B118)*('Diário 4º PA'!$B$4:$B$2000&gt;=D$4)*('Diário 4º PA'!$B$4:$B$2000&lt;=EOMONTH(D$4,0))*('Diário 4º PA'!$F$4:$F$2000)*(IF(Resumo!$Q$5="",1,'Diário 4º PA'!$O$4:$O$2000=Resumo!$Q$5)))</f>
        <v>728.05</v>
      </c>
      <c r="E118" s="199">
        <f t="array" ref="E118">SUMPRODUCT(('Diário 1º PA'!$E$4:$E$2977='Analítico Cx.'!$B118)*('Diário 1º PA'!$B$4:$B$2977&gt;=E$4)*('Diário 1º PA'!$B$4:$B$2977&lt;=EOMONTH(E$4,0))*('Diário 1º PA'!$F$4:$F$2977)*(IF(Resumo!$Q$5="",1,'Diário 1º PA'!$O$4:$O$2977=Resumo!$Q$5)))
+SUMPRODUCT(('Diário 2º PA'!$E$4:$E$2000='Analítico Cx.'!$B118)*('Diário 2º PA'!$B$4:$B$2000&gt;=E$4)*('Diário 2º PA'!$B$4:$B$2000&lt;=EOMONTH(E$4,0))*('Diário 2º PA'!$F$4:$F$2000)*(IF(Resumo!$Q$5="",1,'Diário 2º PA'!$O$4:$O$2000=Resumo!$Q$5)))
+SUMPRODUCT(('Diário 3º PA'!$E$4:$E$2000='Analítico Cx.'!$B118)*('Diário 3º PA'!$B$4:$B$2000&gt;=E$4)*('Diário 3º PA'!$B$4:$B$2000&lt;=EOMONTH(E$4,0))*('Diário 3º PA'!$F$4:$F$2000)*(IF(Resumo!$Q$5="",1,'Diário 3º PA'!$O$4:$O$2000=Resumo!$Q$5)))
+SUMPRODUCT(('Diário 4º PA'!$E$4:$E$2000='Analítico Cx.'!$B118)*('Diário 4º PA'!$B$4:$B$2000&gt;=E$4)*('Diário 4º PA'!$B$4:$B$2000&lt;=EOMONTH(E$4,0))*('Diário 4º PA'!$F$4:$F$2000)*(IF(Resumo!$Q$5="",1,'Diário 4º PA'!$O$4:$O$2000=Resumo!$Q$5)))</f>
        <v>2481.98</v>
      </c>
      <c r="F118" s="199">
        <f t="array" ref="F118">SUMPRODUCT(('Diário 1º PA'!$E$4:$E$2977='Analítico Cx.'!$B118)*('Diário 1º PA'!$B$4:$B$2977&gt;=F$4)*('Diário 1º PA'!$B$4:$B$2977&lt;=EOMONTH(F$4,0))*('Diário 1º PA'!$F$4:$F$2977)*(IF(Resumo!$Q$5="",1,'Diário 1º PA'!$O$4:$O$2977=Resumo!$Q$5)))
+SUMPRODUCT(('Diário 2º PA'!$E$4:$E$2000='Analítico Cx.'!$B118)*('Diário 2º PA'!$B$4:$B$2000&gt;=F$4)*('Diário 2º PA'!$B$4:$B$2000&lt;=EOMONTH(F$4,0))*('Diário 2º PA'!$F$4:$F$2000)*(IF(Resumo!$Q$5="",1,'Diário 2º PA'!$O$4:$O$2000=Resumo!$Q$5)))
+SUMPRODUCT(('Diário 3º PA'!$E$4:$E$2000='Analítico Cx.'!$B118)*('Diário 3º PA'!$B$4:$B$2000&gt;=F$4)*('Diário 3º PA'!$B$4:$B$2000&lt;=EOMONTH(F$4,0))*('Diário 3º PA'!$F$4:$F$2000)*(IF(Resumo!$Q$5="",1,'Diário 3º PA'!$O$4:$O$2000=Resumo!$Q$5)))
+SUMPRODUCT(('Diário 4º PA'!$E$4:$E$2000='Analítico Cx.'!$B118)*('Diário 4º PA'!$B$4:$B$2000&gt;=F$4)*('Diário 4º PA'!$B$4:$B$2000&lt;=EOMONTH(F$4,0))*('Diário 4º PA'!$F$4:$F$2000)*(IF(Resumo!$Q$5="",1,'Diário 4º PA'!$O$4:$O$2000=Resumo!$Q$5)))</f>
        <v>0</v>
      </c>
      <c r="G118" s="199">
        <f t="array" ref="G118">SUMPRODUCT(('Diário 1º PA'!$E$4:$E$2977='Analítico Cx.'!$B118)*('Diário 1º PA'!$B$4:$B$2977&gt;=G$4)*('Diário 1º PA'!$B$4:$B$2977&lt;=EOMONTH(G$4,0))*('Diário 1º PA'!$F$4:$F$2977)*(IF(Resumo!$Q$5="",1,'Diário 1º PA'!$O$4:$O$2977=Resumo!$Q$5)))
+SUMPRODUCT(('Diário 2º PA'!$E$4:$E$2000='Analítico Cx.'!$B118)*('Diário 2º PA'!$B$4:$B$2000&gt;=G$4)*('Diário 2º PA'!$B$4:$B$2000&lt;=EOMONTH(G$4,0))*('Diário 2º PA'!$F$4:$F$2000)*(IF(Resumo!$Q$5="",1,'Diário 2º PA'!$O$4:$O$2000=Resumo!$Q$5)))
+SUMPRODUCT(('Diário 3º PA'!$E$4:$E$2000='Analítico Cx.'!$B118)*('Diário 3º PA'!$B$4:$B$2000&gt;=G$4)*('Diário 3º PA'!$B$4:$B$2000&lt;=EOMONTH(G$4,0))*('Diário 3º PA'!$F$4:$F$2000)*(IF(Resumo!$Q$5="",1,'Diário 3º PA'!$O$4:$O$2000=Resumo!$Q$5)))
+SUMPRODUCT(('Diário 4º PA'!$E$4:$E$2000='Analítico Cx.'!$B118)*('Diário 4º PA'!$B$4:$B$2000&gt;=G$4)*('Diário 4º PA'!$B$4:$B$2000&lt;=EOMONTH(G$4,0))*('Diário 4º PA'!$F$4:$F$2000)*(IF(Resumo!$Q$5="",1,'Diário 4º PA'!$O$4:$O$2000=Resumo!$Q$5)))</f>
        <v>0</v>
      </c>
      <c r="H118" s="199">
        <f t="array" ref="H118">SUMPRODUCT(('Diário 1º PA'!$E$4:$E$2977='Analítico Cx.'!$B118)*('Diário 1º PA'!$B$4:$B$2977&gt;=H$4)*('Diário 1º PA'!$B$4:$B$2977&lt;=EOMONTH(H$4,0))*('Diário 1º PA'!$F$4:$F$2977)*(IF(Resumo!$Q$5="",1,'Diário 1º PA'!$O$4:$O$2977=Resumo!$Q$5)))
+SUMPRODUCT(('Diário 2º PA'!$E$4:$E$2000='Analítico Cx.'!$B118)*('Diário 2º PA'!$B$4:$B$2000&gt;=H$4)*('Diário 2º PA'!$B$4:$B$2000&lt;=EOMONTH(H$4,0))*('Diário 2º PA'!$F$4:$F$2000)*(IF(Resumo!$Q$5="",1,'Diário 2º PA'!$O$4:$O$2000=Resumo!$Q$5)))
+SUMPRODUCT(('Diário 3º PA'!$E$4:$E$2000='Analítico Cx.'!$B118)*('Diário 3º PA'!$B$4:$B$2000&gt;=H$4)*('Diário 3º PA'!$B$4:$B$2000&lt;=EOMONTH(H$4,0))*('Diário 3º PA'!$F$4:$F$2000)*(IF(Resumo!$Q$5="",1,'Diário 3º PA'!$O$4:$O$2000=Resumo!$Q$5)))
+SUMPRODUCT(('Diário 4º PA'!$E$4:$E$2000='Analítico Cx.'!$B118)*('Diário 4º PA'!$B$4:$B$2000&gt;=H$4)*('Diário 4º PA'!$B$4:$B$2000&lt;=EOMONTH(H$4,0))*('Diário 4º PA'!$F$4:$F$2000)*(IF(Resumo!$Q$5="",1,'Diário 4º PA'!$O$4:$O$2000=Resumo!$Q$5)))</f>
        <v>0</v>
      </c>
      <c r="I118" s="199">
        <f t="array" ref="I118">SUMPRODUCT(('Diário 1º PA'!$E$4:$E$2977='Analítico Cx.'!$B118)*('Diário 1º PA'!$B$4:$B$2977&gt;=I$4)*('Diário 1º PA'!$B$4:$B$2977&lt;=EOMONTH(I$4,0))*('Diário 1º PA'!$F$4:$F$2977)*(IF(Resumo!$Q$5="",1,'Diário 1º PA'!$O$4:$O$2977=Resumo!$Q$5)))
+SUMPRODUCT(('Diário 2º PA'!$E$4:$E$2000='Analítico Cx.'!$B118)*('Diário 2º PA'!$B$4:$B$2000&gt;=I$4)*('Diário 2º PA'!$B$4:$B$2000&lt;=EOMONTH(I$4,0))*('Diário 2º PA'!$F$4:$F$2000)*(IF(Resumo!$Q$5="",1,'Diário 2º PA'!$O$4:$O$2000=Resumo!$Q$5)))
+SUMPRODUCT(('Diário 3º PA'!$E$4:$E$2000='Analítico Cx.'!$B118)*('Diário 3º PA'!$B$4:$B$2000&gt;=I$4)*('Diário 3º PA'!$B$4:$B$2000&lt;=EOMONTH(I$4,0))*('Diário 3º PA'!$F$4:$F$2000)*(IF(Resumo!$Q$5="",1,'Diário 3º PA'!$O$4:$O$2000=Resumo!$Q$5)))
+SUMPRODUCT(('Diário 4º PA'!$E$4:$E$2000='Analítico Cx.'!$B118)*('Diário 4º PA'!$B$4:$B$2000&gt;=I$4)*('Diário 4º PA'!$B$4:$B$2000&lt;=EOMONTH(I$4,0))*('Diário 4º PA'!$F$4:$F$2000)*(IF(Resumo!$Q$5="",1,'Diário 4º PA'!$O$4:$O$2000=Resumo!$Q$5)))</f>
        <v>0</v>
      </c>
      <c r="J118" s="199">
        <f t="array" ref="J118">SUMPRODUCT(('Diário 1º PA'!$E$4:$E$2977='Analítico Cx.'!$B118)*('Diário 1º PA'!$B$4:$B$2977&gt;=J$4)*('Diário 1º PA'!$B$4:$B$2977&lt;=EOMONTH(J$4,0))*('Diário 1º PA'!$F$4:$F$2977)*(IF(Resumo!$Q$5="",1,'Diário 1º PA'!$O$4:$O$2977=Resumo!$Q$5)))
+SUMPRODUCT(('Diário 2º PA'!$E$4:$E$2000='Analítico Cx.'!$B118)*('Diário 2º PA'!$B$4:$B$2000&gt;=J$4)*('Diário 2º PA'!$B$4:$B$2000&lt;=EOMONTH(J$4,0))*('Diário 2º PA'!$F$4:$F$2000)*(IF(Resumo!$Q$5="",1,'Diário 2º PA'!$O$4:$O$2000=Resumo!$Q$5)))
+SUMPRODUCT(('Diário 3º PA'!$E$4:$E$2000='Analítico Cx.'!$B118)*('Diário 3º PA'!$B$4:$B$2000&gt;=J$4)*('Diário 3º PA'!$B$4:$B$2000&lt;=EOMONTH(J$4,0))*('Diário 3º PA'!$F$4:$F$2000)*(IF(Resumo!$Q$5="",1,'Diário 3º PA'!$O$4:$O$2000=Resumo!$Q$5)))
+SUMPRODUCT(('Diário 4º PA'!$E$4:$E$2000='Analítico Cx.'!$B118)*('Diário 4º PA'!$B$4:$B$2000&gt;=J$4)*('Diário 4º PA'!$B$4:$B$2000&lt;=EOMONTH(J$4,0))*('Diário 4º PA'!$F$4:$F$2000)*(IF(Resumo!$Q$5="",1,'Diário 4º PA'!$O$4:$O$2000=Resumo!$Q$5)))</f>
        <v>0</v>
      </c>
      <c r="K118" s="199">
        <f t="array" ref="K118">SUMPRODUCT(('Diário 1º PA'!$E$4:$E$2977='Analítico Cx.'!$B118)*('Diário 1º PA'!$B$4:$B$2977&gt;=K$4)*('Diário 1º PA'!$B$4:$B$2977&lt;=EOMONTH(K$4,0))*('Diário 1º PA'!$F$4:$F$2977)*(IF(Resumo!$Q$5="",1,'Diário 1º PA'!$O$4:$O$2977=Resumo!$Q$5)))
+SUMPRODUCT(('Diário 2º PA'!$E$4:$E$2000='Analítico Cx.'!$B118)*('Diário 2º PA'!$B$4:$B$2000&gt;=K$4)*('Diário 2º PA'!$B$4:$B$2000&lt;=EOMONTH(K$4,0))*('Diário 2º PA'!$F$4:$F$2000)*(IF(Resumo!$Q$5="",1,'Diário 2º PA'!$O$4:$O$2000=Resumo!$Q$5)))
+SUMPRODUCT(('Diário 3º PA'!$E$4:$E$2000='Analítico Cx.'!$B118)*('Diário 3º PA'!$B$4:$B$2000&gt;=K$4)*('Diário 3º PA'!$B$4:$B$2000&lt;=EOMONTH(K$4,0))*('Diário 3º PA'!$F$4:$F$2000)*(IF(Resumo!$Q$5="",1,'Diário 3º PA'!$O$4:$O$2000=Resumo!$Q$5)))
+SUMPRODUCT(('Diário 4º PA'!$E$4:$E$2000='Analítico Cx.'!$B118)*('Diário 4º PA'!$B$4:$B$2000&gt;=K$4)*('Diário 4º PA'!$B$4:$B$2000&lt;=EOMONTH(K$4,0))*('Diário 4º PA'!$F$4:$F$2000)*(IF(Resumo!$Q$5="",1,'Diário 4º PA'!$O$4:$O$2000=Resumo!$Q$5)))</f>
        <v>0</v>
      </c>
      <c r="L118" s="199">
        <f t="array" ref="L118">SUMPRODUCT(('Diário 1º PA'!$E$4:$E$2977='Analítico Cx.'!$B118)*('Diário 1º PA'!$B$4:$B$2977&gt;=L$4)*('Diário 1º PA'!$B$4:$B$2977&lt;=EOMONTH(L$4,0))*('Diário 1º PA'!$F$4:$F$2977)*(IF(Resumo!$Q$5="",1,'Diário 1º PA'!$O$4:$O$2977=Resumo!$Q$5)))
+SUMPRODUCT(('Diário 2º PA'!$E$4:$E$2000='Analítico Cx.'!$B118)*('Diário 2º PA'!$B$4:$B$2000&gt;=L$4)*('Diário 2º PA'!$B$4:$B$2000&lt;=EOMONTH(L$4,0))*('Diário 2º PA'!$F$4:$F$2000)*(IF(Resumo!$Q$5="",1,'Diário 2º PA'!$O$4:$O$2000=Resumo!$Q$5)))
+SUMPRODUCT(('Diário 3º PA'!$E$4:$E$2000='Analítico Cx.'!$B118)*('Diário 3º PA'!$B$4:$B$2000&gt;=L$4)*('Diário 3º PA'!$B$4:$B$2000&lt;=EOMONTH(L$4,0))*('Diário 3º PA'!$F$4:$F$2000)*(IF(Resumo!$Q$5="",1,'Diário 3º PA'!$O$4:$O$2000=Resumo!$Q$5)))
+SUMPRODUCT(('Diário 4º PA'!$E$4:$E$2000='Analítico Cx.'!$B118)*('Diário 4º PA'!$B$4:$B$2000&gt;=L$4)*('Diário 4º PA'!$B$4:$B$2000&lt;=EOMONTH(L$4,0))*('Diário 4º PA'!$F$4:$F$2000)*(IF(Resumo!$Q$5="",1,'Diário 4º PA'!$O$4:$O$2000=Resumo!$Q$5)))</f>
        <v>0</v>
      </c>
      <c r="M118" s="199">
        <f t="array" ref="M118">SUMPRODUCT(('Diário 1º PA'!$E$4:$E$2977='Analítico Cx.'!$B118)*('Diário 1º PA'!$B$4:$B$2977&gt;=M$4)*('Diário 1º PA'!$B$4:$B$2977&lt;=EOMONTH(M$4,0))*('Diário 1º PA'!$F$4:$F$2977)*(IF(Resumo!$Q$5="",1,'Diário 1º PA'!$O$4:$O$2977=Resumo!$Q$5)))
+SUMPRODUCT(('Diário 2º PA'!$E$4:$E$2000='Analítico Cx.'!$B118)*('Diário 2º PA'!$B$4:$B$2000&gt;=M$4)*('Diário 2º PA'!$B$4:$B$2000&lt;=EOMONTH(M$4,0))*('Diário 2º PA'!$F$4:$F$2000)*(IF(Resumo!$Q$5="",1,'Diário 2º PA'!$O$4:$O$2000=Resumo!$Q$5)))
+SUMPRODUCT(('Diário 3º PA'!$E$4:$E$2000='Analítico Cx.'!$B118)*('Diário 3º PA'!$B$4:$B$2000&gt;=M$4)*('Diário 3º PA'!$B$4:$B$2000&lt;=EOMONTH(M$4,0))*('Diário 3º PA'!$F$4:$F$2000)*(IF(Resumo!$Q$5="",1,'Diário 3º PA'!$O$4:$O$2000=Resumo!$Q$5)))
+SUMPRODUCT(('Diário 4º PA'!$E$4:$E$2000='Analítico Cx.'!$B118)*('Diário 4º PA'!$B$4:$B$2000&gt;=M$4)*('Diário 4º PA'!$B$4:$B$2000&lt;=EOMONTH(M$4,0))*('Diário 4º PA'!$F$4:$F$2000)*(IF(Resumo!$Q$5="",1,'Diário 4º PA'!$O$4:$O$2000=Resumo!$Q$5)))</f>
        <v>0</v>
      </c>
      <c r="N118" s="199">
        <f t="array" ref="N118">SUMPRODUCT(('Diário 1º PA'!$E$4:$E$2977='Analítico Cx.'!$B118)*('Diário 1º PA'!$B$4:$B$2977&gt;=N$4)*('Diário 1º PA'!$B$4:$B$2977&lt;=EOMONTH(N$4,0))*('Diário 1º PA'!$F$4:$F$2977)*(IF(Resumo!$Q$5="",1,'Diário 1º PA'!$O$4:$O$2977=Resumo!$Q$5)))
+SUMPRODUCT(('Diário 2º PA'!$E$4:$E$2000='Analítico Cx.'!$B118)*('Diário 2º PA'!$B$4:$B$2000&gt;=N$4)*('Diário 2º PA'!$B$4:$B$2000&lt;=EOMONTH(N$4,0))*('Diário 2º PA'!$F$4:$F$2000)*(IF(Resumo!$Q$5="",1,'Diário 2º PA'!$O$4:$O$2000=Resumo!$Q$5)))
+SUMPRODUCT(('Diário 3º PA'!$E$4:$E$2000='Analítico Cx.'!$B118)*('Diário 3º PA'!$B$4:$B$2000&gt;=N$4)*('Diário 3º PA'!$B$4:$B$2000&lt;=EOMONTH(N$4,0))*('Diário 3º PA'!$F$4:$F$2000)*(IF(Resumo!$Q$5="",1,'Diário 3º PA'!$O$4:$O$2000=Resumo!$Q$5)))
+SUMPRODUCT(('Diário 4º PA'!$E$4:$E$2000='Analítico Cx.'!$B118)*('Diário 4º PA'!$B$4:$B$2000&gt;=N$4)*('Diário 4º PA'!$B$4:$B$2000&lt;=EOMONTH(N$4,0))*('Diário 4º PA'!$F$4:$F$2000)*(IF(Resumo!$Q$5="",1,'Diário 4º PA'!$O$4:$O$2000=Resumo!$Q$5)))</f>
        <v>0</v>
      </c>
      <c r="O118" s="200">
        <f t="shared" si="13"/>
        <v>5355.5</v>
      </c>
      <c r="P118" s="201">
        <f t="shared" si="14"/>
        <v>1.1332299747752168E-3</v>
      </c>
      <c r="Q118" s="174"/>
      <c r="R118" s="174"/>
      <c r="S118" s="174"/>
      <c r="T118" s="174"/>
      <c r="U118" s="174"/>
      <c r="V118" s="174"/>
      <c r="W118" s="174"/>
      <c r="X118" s="174"/>
      <c r="Y118" s="174"/>
      <c r="Z118" s="174"/>
    </row>
    <row r="119" spans="1:26" ht="23.25" customHeight="1" x14ac:dyDescent="0.2">
      <c r="A119" s="220" t="s">
        <v>337</v>
      </c>
      <c r="B119" s="84" t="s">
        <v>338</v>
      </c>
      <c r="C119" s="199">
        <f t="array" ref="C119">SUMPRODUCT(('Diário 1º PA'!$E$4:$E$2977='Analítico Cx.'!$B119)*('Diário 1º PA'!$B$4:$B$2977&gt;=C$4)*('Diário 1º PA'!$B$4:$B$2977&lt;=EOMONTH(C$4,0))*('Diário 1º PA'!$F$4:$F$2977)*(IF(Resumo!$Q$5="",1,'Diário 1º PA'!$O$4:$O$2977=Resumo!$Q$5)))
+SUMPRODUCT(('Diário 2º PA'!$E$4:$E$2000='Analítico Cx.'!$B119)*('Diário 2º PA'!$B$4:$B$2000&gt;=C$4)*('Diário 2º PA'!$B$4:$B$2000&lt;=EOMONTH(C$4,0))*('Diário 2º PA'!$F$4:$F$2000)*(IF(Resumo!$Q$5="",1,'Diário 2º PA'!$O$4:$O$2000=Resumo!$Q$5)))
+SUMPRODUCT(('Diário 3º PA'!$E$4:$E$2000='Analítico Cx.'!$B119)*('Diário 3º PA'!$B$4:$B$2000&gt;=C$4)*('Diário 3º PA'!$B$4:$B$2000&lt;=EOMONTH(C$4,0))*('Diário 3º PA'!$F$4:$F$2000)*(IF(Resumo!$Q$5="",1,'Diário 3º PA'!$O$4:$O$2000=Resumo!$Q$5)))
+SUMPRODUCT(('Diário 4º PA'!$E$4:$E$2000='Analítico Cx.'!$B119)*('Diário 4º PA'!$B$4:$B$2000&gt;=C$4)*('Diário 4º PA'!$B$4:$B$2000&lt;=EOMONTH(C$4,0))*('Diário 4º PA'!$F$4:$F$2000)*(IF(Resumo!$Q$5="",1,'Diário 4º PA'!$O$4:$O$2000=Resumo!$Q$5)))</f>
        <v>0</v>
      </c>
      <c r="D119" s="199">
        <f t="array" ref="D119">SUMPRODUCT(('Diário 1º PA'!$E$4:$E$2977='Analítico Cx.'!$B119)*('Diário 1º PA'!$B$4:$B$2977&gt;=D$4)*('Diário 1º PA'!$B$4:$B$2977&lt;=EOMONTH(D$4,0))*('Diário 1º PA'!$F$4:$F$2977)*(IF(Resumo!$Q$5="",1,'Diário 1º PA'!$O$4:$O$2977=Resumo!$Q$5)))
+SUMPRODUCT(('Diário 2º PA'!$E$4:$E$2000='Analítico Cx.'!$B119)*('Diário 2º PA'!$B$4:$B$2000&gt;=D$4)*('Diário 2º PA'!$B$4:$B$2000&lt;=EOMONTH(D$4,0))*('Diário 2º PA'!$F$4:$F$2000)*(IF(Resumo!$Q$5="",1,'Diário 2º PA'!$O$4:$O$2000=Resumo!$Q$5)))
+SUMPRODUCT(('Diário 3º PA'!$E$4:$E$2000='Analítico Cx.'!$B119)*('Diário 3º PA'!$B$4:$B$2000&gt;=D$4)*('Diário 3º PA'!$B$4:$B$2000&lt;=EOMONTH(D$4,0))*('Diário 3º PA'!$F$4:$F$2000)*(IF(Resumo!$Q$5="",1,'Diário 3º PA'!$O$4:$O$2000=Resumo!$Q$5)))
+SUMPRODUCT(('Diário 4º PA'!$E$4:$E$2000='Analítico Cx.'!$B119)*('Diário 4º PA'!$B$4:$B$2000&gt;=D$4)*('Diário 4º PA'!$B$4:$B$2000&lt;=EOMONTH(D$4,0))*('Diário 4º PA'!$F$4:$F$2000)*(IF(Resumo!$Q$5="",1,'Diário 4º PA'!$O$4:$O$2000=Resumo!$Q$5)))</f>
        <v>0</v>
      </c>
      <c r="E119" s="199">
        <f t="array" ref="E119">SUMPRODUCT(('Diário 1º PA'!$E$4:$E$2977='Analítico Cx.'!$B119)*('Diário 1º PA'!$B$4:$B$2977&gt;=E$4)*('Diário 1º PA'!$B$4:$B$2977&lt;=EOMONTH(E$4,0))*('Diário 1º PA'!$F$4:$F$2977)*(IF(Resumo!$Q$5="",1,'Diário 1º PA'!$O$4:$O$2977=Resumo!$Q$5)))
+SUMPRODUCT(('Diário 2º PA'!$E$4:$E$2000='Analítico Cx.'!$B119)*('Diário 2º PA'!$B$4:$B$2000&gt;=E$4)*('Diário 2º PA'!$B$4:$B$2000&lt;=EOMONTH(E$4,0))*('Diário 2º PA'!$F$4:$F$2000)*(IF(Resumo!$Q$5="",1,'Diário 2º PA'!$O$4:$O$2000=Resumo!$Q$5)))
+SUMPRODUCT(('Diário 3º PA'!$E$4:$E$2000='Analítico Cx.'!$B119)*('Diário 3º PA'!$B$4:$B$2000&gt;=E$4)*('Diário 3º PA'!$B$4:$B$2000&lt;=EOMONTH(E$4,0))*('Diário 3º PA'!$F$4:$F$2000)*(IF(Resumo!$Q$5="",1,'Diário 3º PA'!$O$4:$O$2000=Resumo!$Q$5)))
+SUMPRODUCT(('Diário 4º PA'!$E$4:$E$2000='Analítico Cx.'!$B119)*('Diário 4º PA'!$B$4:$B$2000&gt;=E$4)*('Diário 4º PA'!$B$4:$B$2000&lt;=EOMONTH(E$4,0))*('Diário 4º PA'!$F$4:$F$2000)*(IF(Resumo!$Q$5="",1,'Diário 4º PA'!$O$4:$O$2000=Resumo!$Q$5)))</f>
        <v>0</v>
      </c>
      <c r="F119" s="199">
        <f t="array" ref="F119">SUMPRODUCT(('Diário 1º PA'!$E$4:$E$2977='Analítico Cx.'!$B119)*('Diário 1º PA'!$B$4:$B$2977&gt;=F$4)*('Diário 1º PA'!$B$4:$B$2977&lt;=EOMONTH(F$4,0))*('Diário 1º PA'!$F$4:$F$2977)*(IF(Resumo!$Q$5="",1,'Diário 1º PA'!$O$4:$O$2977=Resumo!$Q$5)))
+SUMPRODUCT(('Diário 2º PA'!$E$4:$E$2000='Analítico Cx.'!$B119)*('Diário 2º PA'!$B$4:$B$2000&gt;=F$4)*('Diário 2º PA'!$B$4:$B$2000&lt;=EOMONTH(F$4,0))*('Diário 2º PA'!$F$4:$F$2000)*(IF(Resumo!$Q$5="",1,'Diário 2º PA'!$O$4:$O$2000=Resumo!$Q$5)))
+SUMPRODUCT(('Diário 3º PA'!$E$4:$E$2000='Analítico Cx.'!$B119)*('Diário 3º PA'!$B$4:$B$2000&gt;=F$4)*('Diário 3º PA'!$B$4:$B$2000&lt;=EOMONTH(F$4,0))*('Diário 3º PA'!$F$4:$F$2000)*(IF(Resumo!$Q$5="",1,'Diário 3º PA'!$O$4:$O$2000=Resumo!$Q$5)))
+SUMPRODUCT(('Diário 4º PA'!$E$4:$E$2000='Analítico Cx.'!$B119)*('Diário 4º PA'!$B$4:$B$2000&gt;=F$4)*('Diário 4º PA'!$B$4:$B$2000&lt;=EOMONTH(F$4,0))*('Diário 4º PA'!$F$4:$F$2000)*(IF(Resumo!$Q$5="",1,'Diário 4º PA'!$O$4:$O$2000=Resumo!$Q$5)))</f>
        <v>0</v>
      </c>
      <c r="G119" s="199">
        <f t="array" ref="G119">SUMPRODUCT(('Diário 1º PA'!$E$4:$E$2977='Analítico Cx.'!$B119)*('Diário 1º PA'!$B$4:$B$2977&gt;=G$4)*('Diário 1º PA'!$B$4:$B$2977&lt;=EOMONTH(G$4,0))*('Diário 1º PA'!$F$4:$F$2977)*(IF(Resumo!$Q$5="",1,'Diário 1º PA'!$O$4:$O$2977=Resumo!$Q$5)))
+SUMPRODUCT(('Diário 2º PA'!$E$4:$E$2000='Analítico Cx.'!$B119)*('Diário 2º PA'!$B$4:$B$2000&gt;=G$4)*('Diário 2º PA'!$B$4:$B$2000&lt;=EOMONTH(G$4,0))*('Diário 2º PA'!$F$4:$F$2000)*(IF(Resumo!$Q$5="",1,'Diário 2º PA'!$O$4:$O$2000=Resumo!$Q$5)))
+SUMPRODUCT(('Diário 3º PA'!$E$4:$E$2000='Analítico Cx.'!$B119)*('Diário 3º PA'!$B$4:$B$2000&gt;=G$4)*('Diário 3º PA'!$B$4:$B$2000&lt;=EOMONTH(G$4,0))*('Diário 3º PA'!$F$4:$F$2000)*(IF(Resumo!$Q$5="",1,'Diário 3º PA'!$O$4:$O$2000=Resumo!$Q$5)))
+SUMPRODUCT(('Diário 4º PA'!$E$4:$E$2000='Analítico Cx.'!$B119)*('Diário 4º PA'!$B$4:$B$2000&gt;=G$4)*('Diário 4º PA'!$B$4:$B$2000&lt;=EOMONTH(G$4,0))*('Diário 4º PA'!$F$4:$F$2000)*(IF(Resumo!$Q$5="",1,'Diário 4º PA'!$O$4:$O$2000=Resumo!$Q$5)))</f>
        <v>0</v>
      </c>
      <c r="H119" s="199">
        <f t="array" ref="H119">SUMPRODUCT(('Diário 1º PA'!$E$4:$E$2977='Analítico Cx.'!$B119)*('Diário 1º PA'!$B$4:$B$2977&gt;=H$4)*('Diário 1º PA'!$B$4:$B$2977&lt;=EOMONTH(H$4,0))*('Diário 1º PA'!$F$4:$F$2977)*(IF(Resumo!$Q$5="",1,'Diário 1º PA'!$O$4:$O$2977=Resumo!$Q$5)))
+SUMPRODUCT(('Diário 2º PA'!$E$4:$E$2000='Analítico Cx.'!$B119)*('Diário 2º PA'!$B$4:$B$2000&gt;=H$4)*('Diário 2º PA'!$B$4:$B$2000&lt;=EOMONTH(H$4,0))*('Diário 2º PA'!$F$4:$F$2000)*(IF(Resumo!$Q$5="",1,'Diário 2º PA'!$O$4:$O$2000=Resumo!$Q$5)))
+SUMPRODUCT(('Diário 3º PA'!$E$4:$E$2000='Analítico Cx.'!$B119)*('Diário 3º PA'!$B$4:$B$2000&gt;=H$4)*('Diário 3º PA'!$B$4:$B$2000&lt;=EOMONTH(H$4,0))*('Diário 3º PA'!$F$4:$F$2000)*(IF(Resumo!$Q$5="",1,'Diário 3º PA'!$O$4:$O$2000=Resumo!$Q$5)))
+SUMPRODUCT(('Diário 4º PA'!$E$4:$E$2000='Analítico Cx.'!$B119)*('Diário 4º PA'!$B$4:$B$2000&gt;=H$4)*('Diário 4º PA'!$B$4:$B$2000&lt;=EOMONTH(H$4,0))*('Diário 4º PA'!$F$4:$F$2000)*(IF(Resumo!$Q$5="",1,'Diário 4º PA'!$O$4:$O$2000=Resumo!$Q$5)))</f>
        <v>0</v>
      </c>
      <c r="I119" s="199">
        <f t="array" ref="I119">SUMPRODUCT(('Diário 1º PA'!$E$4:$E$2977='Analítico Cx.'!$B119)*('Diário 1º PA'!$B$4:$B$2977&gt;=I$4)*('Diário 1º PA'!$B$4:$B$2977&lt;=EOMONTH(I$4,0))*('Diário 1º PA'!$F$4:$F$2977)*(IF(Resumo!$Q$5="",1,'Diário 1º PA'!$O$4:$O$2977=Resumo!$Q$5)))
+SUMPRODUCT(('Diário 2º PA'!$E$4:$E$2000='Analítico Cx.'!$B119)*('Diário 2º PA'!$B$4:$B$2000&gt;=I$4)*('Diário 2º PA'!$B$4:$B$2000&lt;=EOMONTH(I$4,0))*('Diário 2º PA'!$F$4:$F$2000)*(IF(Resumo!$Q$5="",1,'Diário 2º PA'!$O$4:$O$2000=Resumo!$Q$5)))
+SUMPRODUCT(('Diário 3º PA'!$E$4:$E$2000='Analítico Cx.'!$B119)*('Diário 3º PA'!$B$4:$B$2000&gt;=I$4)*('Diário 3º PA'!$B$4:$B$2000&lt;=EOMONTH(I$4,0))*('Diário 3º PA'!$F$4:$F$2000)*(IF(Resumo!$Q$5="",1,'Diário 3º PA'!$O$4:$O$2000=Resumo!$Q$5)))
+SUMPRODUCT(('Diário 4º PA'!$E$4:$E$2000='Analítico Cx.'!$B119)*('Diário 4º PA'!$B$4:$B$2000&gt;=I$4)*('Diário 4º PA'!$B$4:$B$2000&lt;=EOMONTH(I$4,0))*('Diário 4º PA'!$F$4:$F$2000)*(IF(Resumo!$Q$5="",1,'Diário 4º PA'!$O$4:$O$2000=Resumo!$Q$5)))</f>
        <v>0</v>
      </c>
      <c r="J119" s="199">
        <f t="array" ref="J119">SUMPRODUCT(('Diário 1º PA'!$E$4:$E$2977='Analítico Cx.'!$B119)*('Diário 1º PA'!$B$4:$B$2977&gt;=J$4)*('Diário 1º PA'!$B$4:$B$2977&lt;=EOMONTH(J$4,0))*('Diário 1º PA'!$F$4:$F$2977)*(IF(Resumo!$Q$5="",1,'Diário 1º PA'!$O$4:$O$2977=Resumo!$Q$5)))
+SUMPRODUCT(('Diário 2º PA'!$E$4:$E$2000='Analítico Cx.'!$B119)*('Diário 2º PA'!$B$4:$B$2000&gt;=J$4)*('Diário 2º PA'!$B$4:$B$2000&lt;=EOMONTH(J$4,0))*('Diário 2º PA'!$F$4:$F$2000)*(IF(Resumo!$Q$5="",1,'Diário 2º PA'!$O$4:$O$2000=Resumo!$Q$5)))
+SUMPRODUCT(('Diário 3º PA'!$E$4:$E$2000='Analítico Cx.'!$B119)*('Diário 3º PA'!$B$4:$B$2000&gt;=J$4)*('Diário 3º PA'!$B$4:$B$2000&lt;=EOMONTH(J$4,0))*('Diário 3º PA'!$F$4:$F$2000)*(IF(Resumo!$Q$5="",1,'Diário 3º PA'!$O$4:$O$2000=Resumo!$Q$5)))
+SUMPRODUCT(('Diário 4º PA'!$E$4:$E$2000='Analítico Cx.'!$B119)*('Diário 4º PA'!$B$4:$B$2000&gt;=J$4)*('Diário 4º PA'!$B$4:$B$2000&lt;=EOMONTH(J$4,0))*('Diário 4º PA'!$F$4:$F$2000)*(IF(Resumo!$Q$5="",1,'Diário 4º PA'!$O$4:$O$2000=Resumo!$Q$5)))</f>
        <v>0</v>
      </c>
      <c r="K119" s="199">
        <f t="array" ref="K119">SUMPRODUCT(('Diário 1º PA'!$E$4:$E$2977='Analítico Cx.'!$B119)*('Diário 1º PA'!$B$4:$B$2977&gt;=K$4)*('Diário 1º PA'!$B$4:$B$2977&lt;=EOMONTH(K$4,0))*('Diário 1º PA'!$F$4:$F$2977)*(IF(Resumo!$Q$5="",1,'Diário 1º PA'!$O$4:$O$2977=Resumo!$Q$5)))
+SUMPRODUCT(('Diário 2º PA'!$E$4:$E$2000='Analítico Cx.'!$B119)*('Diário 2º PA'!$B$4:$B$2000&gt;=K$4)*('Diário 2º PA'!$B$4:$B$2000&lt;=EOMONTH(K$4,0))*('Diário 2º PA'!$F$4:$F$2000)*(IF(Resumo!$Q$5="",1,'Diário 2º PA'!$O$4:$O$2000=Resumo!$Q$5)))
+SUMPRODUCT(('Diário 3º PA'!$E$4:$E$2000='Analítico Cx.'!$B119)*('Diário 3º PA'!$B$4:$B$2000&gt;=K$4)*('Diário 3º PA'!$B$4:$B$2000&lt;=EOMONTH(K$4,0))*('Diário 3º PA'!$F$4:$F$2000)*(IF(Resumo!$Q$5="",1,'Diário 3º PA'!$O$4:$O$2000=Resumo!$Q$5)))
+SUMPRODUCT(('Diário 4º PA'!$E$4:$E$2000='Analítico Cx.'!$B119)*('Diário 4º PA'!$B$4:$B$2000&gt;=K$4)*('Diário 4º PA'!$B$4:$B$2000&lt;=EOMONTH(K$4,0))*('Diário 4º PA'!$F$4:$F$2000)*(IF(Resumo!$Q$5="",1,'Diário 4º PA'!$O$4:$O$2000=Resumo!$Q$5)))</f>
        <v>0</v>
      </c>
      <c r="L119" s="199">
        <f t="array" ref="L119">SUMPRODUCT(('Diário 1º PA'!$E$4:$E$2977='Analítico Cx.'!$B119)*('Diário 1º PA'!$B$4:$B$2977&gt;=L$4)*('Diário 1º PA'!$B$4:$B$2977&lt;=EOMONTH(L$4,0))*('Diário 1º PA'!$F$4:$F$2977)*(IF(Resumo!$Q$5="",1,'Diário 1º PA'!$O$4:$O$2977=Resumo!$Q$5)))
+SUMPRODUCT(('Diário 2º PA'!$E$4:$E$2000='Analítico Cx.'!$B119)*('Diário 2º PA'!$B$4:$B$2000&gt;=L$4)*('Diário 2º PA'!$B$4:$B$2000&lt;=EOMONTH(L$4,0))*('Diário 2º PA'!$F$4:$F$2000)*(IF(Resumo!$Q$5="",1,'Diário 2º PA'!$O$4:$O$2000=Resumo!$Q$5)))
+SUMPRODUCT(('Diário 3º PA'!$E$4:$E$2000='Analítico Cx.'!$B119)*('Diário 3º PA'!$B$4:$B$2000&gt;=L$4)*('Diário 3º PA'!$B$4:$B$2000&lt;=EOMONTH(L$4,0))*('Diário 3º PA'!$F$4:$F$2000)*(IF(Resumo!$Q$5="",1,'Diário 3º PA'!$O$4:$O$2000=Resumo!$Q$5)))
+SUMPRODUCT(('Diário 4º PA'!$E$4:$E$2000='Analítico Cx.'!$B119)*('Diário 4º PA'!$B$4:$B$2000&gt;=L$4)*('Diário 4º PA'!$B$4:$B$2000&lt;=EOMONTH(L$4,0))*('Diário 4º PA'!$F$4:$F$2000)*(IF(Resumo!$Q$5="",1,'Diário 4º PA'!$O$4:$O$2000=Resumo!$Q$5)))</f>
        <v>0</v>
      </c>
      <c r="M119" s="199">
        <f t="array" ref="M119">SUMPRODUCT(('Diário 1º PA'!$E$4:$E$2977='Analítico Cx.'!$B119)*('Diário 1º PA'!$B$4:$B$2977&gt;=M$4)*('Diário 1º PA'!$B$4:$B$2977&lt;=EOMONTH(M$4,0))*('Diário 1º PA'!$F$4:$F$2977)*(IF(Resumo!$Q$5="",1,'Diário 1º PA'!$O$4:$O$2977=Resumo!$Q$5)))
+SUMPRODUCT(('Diário 2º PA'!$E$4:$E$2000='Analítico Cx.'!$B119)*('Diário 2º PA'!$B$4:$B$2000&gt;=M$4)*('Diário 2º PA'!$B$4:$B$2000&lt;=EOMONTH(M$4,0))*('Diário 2º PA'!$F$4:$F$2000)*(IF(Resumo!$Q$5="",1,'Diário 2º PA'!$O$4:$O$2000=Resumo!$Q$5)))
+SUMPRODUCT(('Diário 3º PA'!$E$4:$E$2000='Analítico Cx.'!$B119)*('Diário 3º PA'!$B$4:$B$2000&gt;=M$4)*('Diário 3º PA'!$B$4:$B$2000&lt;=EOMONTH(M$4,0))*('Diário 3º PA'!$F$4:$F$2000)*(IF(Resumo!$Q$5="",1,'Diário 3º PA'!$O$4:$O$2000=Resumo!$Q$5)))
+SUMPRODUCT(('Diário 4º PA'!$E$4:$E$2000='Analítico Cx.'!$B119)*('Diário 4º PA'!$B$4:$B$2000&gt;=M$4)*('Diário 4º PA'!$B$4:$B$2000&lt;=EOMONTH(M$4,0))*('Diário 4º PA'!$F$4:$F$2000)*(IF(Resumo!$Q$5="",1,'Diário 4º PA'!$O$4:$O$2000=Resumo!$Q$5)))</f>
        <v>0</v>
      </c>
      <c r="N119" s="199">
        <f t="array" ref="N119">SUMPRODUCT(('Diário 1º PA'!$E$4:$E$2977='Analítico Cx.'!$B119)*('Diário 1º PA'!$B$4:$B$2977&gt;=N$4)*('Diário 1º PA'!$B$4:$B$2977&lt;=EOMONTH(N$4,0))*('Diário 1º PA'!$F$4:$F$2977)*(IF(Resumo!$Q$5="",1,'Diário 1º PA'!$O$4:$O$2977=Resumo!$Q$5)))
+SUMPRODUCT(('Diário 2º PA'!$E$4:$E$2000='Analítico Cx.'!$B119)*('Diário 2º PA'!$B$4:$B$2000&gt;=N$4)*('Diário 2º PA'!$B$4:$B$2000&lt;=EOMONTH(N$4,0))*('Diário 2º PA'!$F$4:$F$2000)*(IF(Resumo!$Q$5="",1,'Diário 2º PA'!$O$4:$O$2000=Resumo!$Q$5)))
+SUMPRODUCT(('Diário 3º PA'!$E$4:$E$2000='Analítico Cx.'!$B119)*('Diário 3º PA'!$B$4:$B$2000&gt;=N$4)*('Diário 3º PA'!$B$4:$B$2000&lt;=EOMONTH(N$4,0))*('Diário 3º PA'!$F$4:$F$2000)*(IF(Resumo!$Q$5="",1,'Diário 3º PA'!$O$4:$O$2000=Resumo!$Q$5)))
+SUMPRODUCT(('Diário 4º PA'!$E$4:$E$2000='Analítico Cx.'!$B119)*('Diário 4º PA'!$B$4:$B$2000&gt;=N$4)*('Diário 4º PA'!$B$4:$B$2000&lt;=EOMONTH(N$4,0))*('Diário 4º PA'!$F$4:$F$2000)*(IF(Resumo!$Q$5="",1,'Diário 4º PA'!$O$4:$O$2000=Resumo!$Q$5)))</f>
        <v>0</v>
      </c>
      <c r="O119" s="200">
        <f t="shared" si="13"/>
        <v>0</v>
      </c>
      <c r="P119" s="201">
        <f t="shared" si="14"/>
        <v>0</v>
      </c>
      <c r="Q119" s="174"/>
      <c r="R119" s="174"/>
      <c r="S119" s="174"/>
      <c r="T119" s="174"/>
      <c r="U119" s="174"/>
      <c r="V119" s="174"/>
      <c r="W119" s="174"/>
      <c r="X119" s="174"/>
      <c r="Y119" s="174"/>
      <c r="Z119" s="174"/>
    </row>
    <row r="120" spans="1:26" ht="23.25" customHeight="1" x14ac:dyDescent="0.2">
      <c r="A120" s="220" t="s">
        <v>339</v>
      </c>
      <c r="B120" s="84" t="s">
        <v>340</v>
      </c>
      <c r="C120" s="199">
        <f t="array" ref="C120">SUMPRODUCT(('Diário 1º PA'!$E$4:$E$2977='Analítico Cx.'!$B120)*('Diário 1º PA'!$B$4:$B$2977&gt;=C$4)*('Diário 1º PA'!$B$4:$B$2977&lt;=EOMONTH(C$4,0))*('Diário 1º PA'!$F$4:$F$2977)*(IF(Resumo!$Q$5="",1,'Diário 1º PA'!$O$4:$O$2977=Resumo!$Q$5)))
+SUMPRODUCT(('Diário 2º PA'!$E$4:$E$2000='Analítico Cx.'!$B120)*('Diário 2º PA'!$B$4:$B$2000&gt;=C$4)*('Diário 2º PA'!$B$4:$B$2000&lt;=EOMONTH(C$4,0))*('Diário 2º PA'!$F$4:$F$2000)*(IF(Resumo!$Q$5="",1,'Diário 2º PA'!$O$4:$O$2000=Resumo!$Q$5)))
+SUMPRODUCT(('Diário 3º PA'!$E$4:$E$2000='Analítico Cx.'!$B120)*('Diário 3º PA'!$B$4:$B$2000&gt;=C$4)*('Diário 3º PA'!$B$4:$B$2000&lt;=EOMONTH(C$4,0))*('Diário 3º PA'!$F$4:$F$2000)*(IF(Resumo!$Q$5="",1,'Diário 3º PA'!$O$4:$O$2000=Resumo!$Q$5)))
+SUMPRODUCT(('Diário 4º PA'!$E$4:$E$2000='Analítico Cx.'!$B120)*('Diário 4º PA'!$B$4:$B$2000&gt;=C$4)*('Diário 4º PA'!$B$4:$B$2000&lt;=EOMONTH(C$4,0))*('Diário 4º PA'!$F$4:$F$2000)*(IF(Resumo!$Q$5="",1,'Diário 4º PA'!$O$4:$O$2000=Resumo!$Q$5)))</f>
        <v>1100</v>
      </c>
      <c r="D120" s="199">
        <f t="array" ref="D120">SUMPRODUCT(('Diário 1º PA'!$E$4:$E$2977='Analítico Cx.'!$B120)*('Diário 1º PA'!$B$4:$B$2977&gt;=D$4)*('Diário 1º PA'!$B$4:$B$2977&lt;=EOMONTH(D$4,0))*('Diário 1º PA'!$F$4:$F$2977)*(IF(Resumo!$Q$5="",1,'Diário 1º PA'!$O$4:$O$2977=Resumo!$Q$5)))
+SUMPRODUCT(('Diário 2º PA'!$E$4:$E$2000='Analítico Cx.'!$B120)*('Diário 2º PA'!$B$4:$B$2000&gt;=D$4)*('Diário 2º PA'!$B$4:$B$2000&lt;=EOMONTH(D$4,0))*('Diário 2º PA'!$F$4:$F$2000)*(IF(Resumo!$Q$5="",1,'Diário 2º PA'!$O$4:$O$2000=Resumo!$Q$5)))
+SUMPRODUCT(('Diário 3º PA'!$E$4:$E$2000='Analítico Cx.'!$B120)*('Diário 3º PA'!$B$4:$B$2000&gt;=D$4)*('Diário 3º PA'!$B$4:$B$2000&lt;=EOMONTH(D$4,0))*('Diário 3º PA'!$F$4:$F$2000)*(IF(Resumo!$Q$5="",1,'Diário 3º PA'!$O$4:$O$2000=Resumo!$Q$5)))
+SUMPRODUCT(('Diário 4º PA'!$E$4:$E$2000='Analítico Cx.'!$B120)*('Diário 4º PA'!$B$4:$B$2000&gt;=D$4)*('Diário 4º PA'!$B$4:$B$2000&lt;=EOMONTH(D$4,0))*('Diário 4º PA'!$F$4:$F$2000)*(IF(Resumo!$Q$5="",1,'Diário 4º PA'!$O$4:$O$2000=Resumo!$Q$5)))</f>
        <v>0</v>
      </c>
      <c r="E120" s="199">
        <f t="array" ref="E120">SUMPRODUCT(('Diário 1º PA'!$E$4:$E$2977='Analítico Cx.'!$B120)*('Diário 1º PA'!$B$4:$B$2977&gt;=E$4)*('Diário 1º PA'!$B$4:$B$2977&lt;=EOMONTH(E$4,0))*('Diário 1º PA'!$F$4:$F$2977)*(IF(Resumo!$Q$5="",1,'Diário 1º PA'!$O$4:$O$2977=Resumo!$Q$5)))
+SUMPRODUCT(('Diário 2º PA'!$E$4:$E$2000='Analítico Cx.'!$B120)*('Diário 2º PA'!$B$4:$B$2000&gt;=E$4)*('Diário 2º PA'!$B$4:$B$2000&lt;=EOMONTH(E$4,0))*('Diário 2º PA'!$F$4:$F$2000)*(IF(Resumo!$Q$5="",1,'Diário 2º PA'!$O$4:$O$2000=Resumo!$Q$5)))
+SUMPRODUCT(('Diário 3º PA'!$E$4:$E$2000='Analítico Cx.'!$B120)*('Diário 3º PA'!$B$4:$B$2000&gt;=E$4)*('Diário 3º PA'!$B$4:$B$2000&lt;=EOMONTH(E$4,0))*('Diário 3º PA'!$F$4:$F$2000)*(IF(Resumo!$Q$5="",1,'Diário 3º PA'!$O$4:$O$2000=Resumo!$Q$5)))
+SUMPRODUCT(('Diário 4º PA'!$E$4:$E$2000='Analítico Cx.'!$B120)*('Diário 4º PA'!$B$4:$B$2000&gt;=E$4)*('Diário 4º PA'!$B$4:$B$2000&lt;=EOMONTH(E$4,0))*('Diário 4º PA'!$F$4:$F$2000)*(IF(Resumo!$Q$5="",1,'Diário 4º PA'!$O$4:$O$2000=Resumo!$Q$5)))</f>
        <v>0</v>
      </c>
      <c r="F120" s="199">
        <f t="array" ref="F120">SUMPRODUCT(('Diário 1º PA'!$E$4:$E$2977='Analítico Cx.'!$B120)*('Diário 1º PA'!$B$4:$B$2977&gt;=F$4)*('Diário 1º PA'!$B$4:$B$2977&lt;=EOMONTH(F$4,0))*('Diário 1º PA'!$F$4:$F$2977)*(IF(Resumo!$Q$5="",1,'Diário 1º PA'!$O$4:$O$2977=Resumo!$Q$5)))
+SUMPRODUCT(('Diário 2º PA'!$E$4:$E$2000='Analítico Cx.'!$B120)*('Diário 2º PA'!$B$4:$B$2000&gt;=F$4)*('Diário 2º PA'!$B$4:$B$2000&lt;=EOMONTH(F$4,0))*('Diário 2º PA'!$F$4:$F$2000)*(IF(Resumo!$Q$5="",1,'Diário 2º PA'!$O$4:$O$2000=Resumo!$Q$5)))
+SUMPRODUCT(('Diário 3º PA'!$E$4:$E$2000='Analítico Cx.'!$B120)*('Diário 3º PA'!$B$4:$B$2000&gt;=F$4)*('Diário 3º PA'!$B$4:$B$2000&lt;=EOMONTH(F$4,0))*('Diário 3º PA'!$F$4:$F$2000)*(IF(Resumo!$Q$5="",1,'Diário 3º PA'!$O$4:$O$2000=Resumo!$Q$5)))
+SUMPRODUCT(('Diário 4º PA'!$E$4:$E$2000='Analítico Cx.'!$B120)*('Diário 4º PA'!$B$4:$B$2000&gt;=F$4)*('Diário 4º PA'!$B$4:$B$2000&lt;=EOMONTH(F$4,0))*('Diário 4º PA'!$F$4:$F$2000)*(IF(Resumo!$Q$5="",1,'Diário 4º PA'!$O$4:$O$2000=Resumo!$Q$5)))</f>
        <v>0</v>
      </c>
      <c r="G120" s="199">
        <f t="array" ref="G120">SUMPRODUCT(('Diário 1º PA'!$E$4:$E$2977='Analítico Cx.'!$B120)*('Diário 1º PA'!$B$4:$B$2977&gt;=G$4)*('Diário 1º PA'!$B$4:$B$2977&lt;=EOMONTH(G$4,0))*('Diário 1º PA'!$F$4:$F$2977)*(IF(Resumo!$Q$5="",1,'Diário 1º PA'!$O$4:$O$2977=Resumo!$Q$5)))
+SUMPRODUCT(('Diário 2º PA'!$E$4:$E$2000='Analítico Cx.'!$B120)*('Diário 2º PA'!$B$4:$B$2000&gt;=G$4)*('Diário 2º PA'!$B$4:$B$2000&lt;=EOMONTH(G$4,0))*('Diário 2º PA'!$F$4:$F$2000)*(IF(Resumo!$Q$5="",1,'Diário 2º PA'!$O$4:$O$2000=Resumo!$Q$5)))
+SUMPRODUCT(('Diário 3º PA'!$E$4:$E$2000='Analítico Cx.'!$B120)*('Diário 3º PA'!$B$4:$B$2000&gt;=G$4)*('Diário 3º PA'!$B$4:$B$2000&lt;=EOMONTH(G$4,0))*('Diário 3º PA'!$F$4:$F$2000)*(IF(Resumo!$Q$5="",1,'Diário 3º PA'!$O$4:$O$2000=Resumo!$Q$5)))
+SUMPRODUCT(('Diário 4º PA'!$E$4:$E$2000='Analítico Cx.'!$B120)*('Diário 4º PA'!$B$4:$B$2000&gt;=G$4)*('Diário 4º PA'!$B$4:$B$2000&lt;=EOMONTH(G$4,0))*('Diário 4º PA'!$F$4:$F$2000)*(IF(Resumo!$Q$5="",1,'Diário 4º PA'!$O$4:$O$2000=Resumo!$Q$5)))</f>
        <v>0</v>
      </c>
      <c r="H120" s="199">
        <f t="array" ref="H120">SUMPRODUCT(('Diário 1º PA'!$E$4:$E$2977='Analítico Cx.'!$B120)*('Diário 1º PA'!$B$4:$B$2977&gt;=H$4)*('Diário 1º PA'!$B$4:$B$2977&lt;=EOMONTH(H$4,0))*('Diário 1º PA'!$F$4:$F$2977)*(IF(Resumo!$Q$5="",1,'Diário 1º PA'!$O$4:$O$2977=Resumo!$Q$5)))
+SUMPRODUCT(('Diário 2º PA'!$E$4:$E$2000='Analítico Cx.'!$B120)*('Diário 2º PA'!$B$4:$B$2000&gt;=H$4)*('Diário 2º PA'!$B$4:$B$2000&lt;=EOMONTH(H$4,0))*('Diário 2º PA'!$F$4:$F$2000)*(IF(Resumo!$Q$5="",1,'Diário 2º PA'!$O$4:$O$2000=Resumo!$Q$5)))
+SUMPRODUCT(('Diário 3º PA'!$E$4:$E$2000='Analítico Cx.'!$B120)*('Diário 3º PA'!$B$4:$B$2000&gt;=H$4)*('Diário 3º PA'!$B$4:$B$2000&lt;=EOMONTH(H$4,0))*('Diário 3º PA'!$F$4:$F$2000)*(IF(Resumo!$Q$5="",1,'Diário 3º PA'!$O$4:$O$2000=Resumo!$Q$5)))
+SUMPRODUCT(('Diário 4º PA'!$E$4:$E$2000='Analítico Cx.'!$B120)*('Diário 4º PA'!$B$4:$B$2000&gt;=H$4)*('Diário 4º PA'!$B$4:$B$2000&lt;=EOMONTH(H$4,0))*('Diário 4º PA'!$F$4:$F$2000)*(IF(Resumo!$Q$5="",1,'Diário 4º PA'!$O$4:$O$2000=Resumo!$Q$5)))</f>
        <v>0</v>
      </c>
      <c r="I120" s="199">
        <f t="array" ref="I120">SUMPRODUCT(('Diário 1º PA'!$E$4:$E$2977='Analítico Cx.'!$B120)*('Diário 1º PA'!$B$4:$B$2977&gt;=I$4)*('Diário 1º PA'!$B$4:$B$2977&lt;=EOMONTH(I$4,0))*('Diário 1º PA'!$F$4:$F$2977)*(IF(Resumo!$Q$5="",1,'Diário 1º PA'!$O$4:$O$2977=Resumo!$Q$5)))
+SUMPRODUCT(('Diário 2º PA'!$E$4:$E$2000='Analítico Cx.'!$B120)*('Diário 2º PA'!$B$4:$B$2000&gt;=I$4)*('Diário 2º PA'!$B$4:$B$2000&lt;=EOMONTH(I$4,0))*('Diário 2º PA'!$F$4:$F$2000)*(IF(Resumo!$Q$5="",1,'Diário 2º PA'!$O$4:$O$2000=Resumo!$Q$5)))
+SUMPRODUCT(('Diário 3º PA'!$E$4:$E$2000='Analítico Cx.'!$B120)*('Diário 3º PA'!$B$4:$B$2000&gt;=I$4)*('Diário 3º PA'!$B$4:$B$2000&lt;=EOMONTH(I$4,0))*('Diário 3º PA'!$F$4:$F$2000)*(IF(Resumo!$Q$5="",1,'Diário 3º PA'!$O$4:$O$2000=Resumo!$Q$5)))
+SUMPRODUCT(('Diário 4º PA'!$E$4:$E$2000='Analítico Cx.'!$B120)*('Diário 4º PA'!$B$4:$B$2000&gt;=I$4)*('Diário 4º PA'!$B$4:$B$2000&lt;=EOMONTH(I$4,0))*('Diário 4º PA'!$F$4:$F$2000)*(IF(Resumo!$Q$5="",1,'Diário 4º PA'!$O$4:$O$2000=Resumo!$Q$5)))</f>
        <v>0</v>
      </c>
      <c r="J120" s="199">
        <f t="array" ref="J120">SUMPRODUCT(('Diário 1º PA'!$E$4:$E$2977='Analítico Cx.'!$B120)*('Diário 1º PA'!$B$4:$B$2977&gt;=J$4)*('Diário 1º PA'!$B$4:$B$2977&lt;=EOMONTH(J$4,0))*('Diário 1º PA'!$F$4:$F$2977)*(IF(Resumo!$Q$5="",1,'Diário 1º PA'!$O$4:$O$2977=Resumo!$Q$5)))
+SUMPRODUCT(('Diário 2º PA'!$E$4:$E$2000='Analítico Cx.'!$B120)*('Diário 2º PA'!$B$4:$B$2000&gt;=J$4)*('Diário 2º PA'!$B$4:$B$2000&lt;=EOMONTH(J$4,0))*('Diário 2º PA'!$F$4:$F$2000)*(IF(Resumo!$Q$5="",1,'Diário 2º PA'!$O$4:$O$2000=Resumo!$Q$5)))
+SUMPRODUCT(('Diário 3º PA'!$E$4:$E$2000='Analítico Cx.'!$B120)*('Diário 3º PA'!$B$4:$B$2000&gt;=J$4)*('Diário 3º PA'!$B$4:$B$2000&lt;=EOMONTH(J$4,0))*('Diário 3º PA'!$F$4:$F$2000)*(IF(Resumo!$Q$5="",1,'Diário 3º PA'!$O$4:$O$2000=Resumo!$Q$5)))
+SUMPRODUCT(('Diário 4º PA'!$E$4:$E$2000='Analítico Cx.'!$B120)*('Diário 4º PA'!$B$4:$B$2000&gt;=J$4)*('Diário 4º PA'!$B$4:$B$2000&lt;=EOMONTH(J$4,0))*('Diário 4º PA'!$F$4:$F$2000)*(IF(Resumo!$Q$5="",1,'Diário 4º PA'!$O$4:$O$2000=Resumo!$Q$5)))</f>
        <v>0</v>
      </c>
      <c r="K120" s="199">
        <f t="array" ref="K120">SUMPRODUCT(('Diário 1º PA'!$E$4:$E$2977='Analítico Cx.'!$B120)*('Diário 1º PA'!$B$4:$B$2977&gt;=K$4)*('Diário 1º PA'!$B$4:$B$2977&lt;=EOMONTH(K$4,0))*('Diário 1º PA'!$F$4:$F$2977)*(IF(Resumo!$Q$5="",1,'Diário 1º PA'!$O$4:$O$2977=Resumo!$Q$5)))
+SUMPRODUCT(('Diário 2º PA'!$E$4:$E$2000='Analítico Cx.'!$B120)*('Diário 2º PA'!$B$4:$B$2000&gt;=K$4)*('Diário 2º PA'!$B$4:$B$2000&lt;=EOMONTH(K$4,0))*('Diário 2º PA'!$F$4:$F$2000)*(IF(Resumo!$Q$5="",1,'Diário 2º PA'!$O$4:$O$2000=Resumo!$Q$5)))
+SUMPRODUCT(('Diário 3º PA'!$E$4:$E$2000='Analítico Cx.'!$B120)*('Diário 3º PA'!$B$4:$B$2000&gt;=K$4)*('Diário 3º PA'!$B$4:$B$2000&lt;=EOMONTH(K$4,0))*('Diário 3º PA'!$F$4:$F$2000)*(IF(Resumo!$Q$5="",1,'Diário 3º PA'!$O$4:$O$2000=Resumo!$Q$5)))
+SUMPRODUCT(('Diário 4º PA'!$E$4:$E$2000='Analítico Cx.'!$B120)*('Diário 4º PA'!$B$4:$B$2000&gt;=K$4)*('Diário 4º PA'!$B$4:$B$2000&lt;=EOMONTH(K$4,0))*('Diário 4º PA'!$F$4:$F$2000)*(IF(Resumo!$Q$5="",1,'Diário 4º PA'!$O$4:$O$2000=Resumo!$Q$5)))</f>
        <v>0</v>
      </c>
      <c r="L120" s="199">
        <f t="array" ref="L120">SUMPRODUCT(('Diário 1º PA'!$E$4:$E$2977='Analítico Cx.'!$B120)*('Diário 1º PA'!$B$4:$B$2977&gt;=L$4)*('Diário 1º PA'!$B$4:$B$2977&lt;=EOMONTH(L$4,0))*('Diário 1º PA'!$F$4:$F$2977)*(IF(Resumo!$Q$5="",1,'Diário 1º PA'!$O$4:$O$2977=Resumo!$Q$5)))
+SUMPRODUCT(('Diário 2º PA'!$E$4:$E$2000='Analítico Cx.'!$B120)*('Diário 2º PA'!$B$4:$B$2000&gt;=L$4)*('Diário 2º PA'!$B$4:$B$2000&lt;=EOMONTH(L$4,0))*('Diário 2º PA'!$F$4:$F$2000)*(IF(Resumo!$Q$5="",1,'Diário 2º PA'!$O$4:$O$2000=Resumo!$Q$5)))
+SUMPRODUCT(('Diário 3º PA'!$E$4:$E$2000='Analítico Cx.'!$B120)*('Diário 3º PA'!$B$4:$B$2000&gt;=L$4)*('Diário 3º PA'!$B$4:$B$2000&lt;=EOMONTH(L$4,0))*('Diário 3º PA'!$F$4:$F$2000)*(IF(Resumo!$Q$5="",1,'Diário 3º PA'!$O$4:$O$2000=Resumo!$Q$5)))
+SUMPRODUCT(('Diário 4º PA'!$E$4:$E$2000='Analítico Cx.'!$B120)*('Diário 4º PA'!$B$4:$B$2000&gt;=L$4)*('Diário 4º PA'!$B$4:$B$2000&lt;=EOMONTH(L$4,0))*('Diário 4º PA'!$F$4:$F$2000)*(IF(Resumo!$Q$5="",1,'Diário 4º PA'!$O$4:$O$2000=Resumo!$Q$5)))</f>
        <v>0</v>
      </c>
      <c r="M120" s="199">
        <f t="array" ref="M120">SUMPRODUCT(('Diário 1º PA'!$E$4:$E$2977='Analítico Cx.'!$B120)*('Diário 1º PA'!$B$4:$B$2977&gt;=M$4)*('Diário 1º PA'!$B$4:$B$2977&lt;=EOMONTH(M$4,0))*('Diário 1º PA'!$F$4:$F$2977)*(IF(Resumo!$Q$5="",1,'Diário 1º PA'!$O$4:$O$2977=Resumo!$Q$5)))
+SUMPRODUCT(('Diário 2º PA'!$E$4:$E$2000='Analítico Cx.'!$B120)*('Diário 2º PA'!$B$4:$B$2000&gt;=M$4)*('Diário 2º PA'!$B$4:$B$2000&lt;=EOMONTH(M$4,0))*('Diário 2º PA'!$F$4:$F$2000)*(IF(Resumo!$Q$5="",1,'Diário 2º PA'!$O$4:$O$2000=Resumo!$Q$5)))
+SUMPRODUCT(('Diário 3º PA'!$E$4:$E$2000='Analítico Cx.'!$B120)*('Diário 3º PA'!$B$4:$B$2000&gt;=M$4)*('Diário 3º PA'!$B$4:$B$2000&lt;=EOMONTH(M$4,0))*('Diário 3º PA'!$F$4:$F$2000)*(IF(Resumo!$Q$5="",1,'Diário 3º PA'!$O$4:$O$2000=Resumo!$Q$5)))
+SUMPRODUCT(('Diário 4º PA'!$E$4:$E$2000='Analítico Cx.'!$B120)*('Diário 4º PA'!$B$4:$B$2000&gt;=M$4)*('Diário 4º PA'!$B$4:$B$2000&lt;=EOMONTH(M$4,0))*('Diário 4º PA'!$F$4:$F$2000)*(IF(Resumo!$Q$5="",1,'Diário 4º PA'!$O$4:$O$2000=Resumo!$Q$5)))</f>
        <v>0</v>
      </c>
      <c r="N120" s="199">
        <f t="array" ref="N120">SUMPRODUCT(('Diário 1º PA'!$E$4:$E$2977='Analítico Cx.'!$B120)*('Diário 1º PA'!$B$4:$B$2977&gt;=N$4)*('Diário 1º PA'!$B$4:$B$2977&lt;=EOMONTH(N$4,0))*('Diário 1º PA'!$F$4:$F$2977)*(IF(Resumo!$Q$5="",1,'Diário 1º PA'!$O$4:$O$2977=Resumo!$Q$5)))
+SUMPRODUCT(('Diário 2º PA'!$E$4:$E$2000='Analítico Cx.'!$B120)*('Diário 2º PA'!$B$4:$B$2000&gt;=N$4)*('Diário 2º PA'!$B$4:$B$2000&lt;=EOMONTH(N$4,0))*('Diário 2º PA'!$F$4:$F$2000)*(IF(Resumo!$Q$5="",1,'Diário 2º PA'!$O$4:$O$2000=Resumo!$Q$5)))
+SUMPRODUCT(('Diário 3º PA'!$E$4:$E$2000='Analítico Cx.'!$B120)*('Diário 3º PA'!$B$4:$B$2000&gt;=N$4)*('Diário 3º PA'!$B$4:$B$2000&lt;=EOMONTH(N$4,0))*('Diário 3º PA'!$F$4:$F$2000)*(IF(Resumo!$Q$5="",1,'Diário 3º PA'!$O$4:$O$2000=Resumo!$Q$5)))
+SUMPRODUCT(('Diário 4º PA'!$E$4:$E$2000='Analítico Cx.'!$B120)*('Diário 4º PA'!$B$4:$B$2000&gt;=N$4)*('Diário 4º PA'!$B$4:$B$2000&lt;=EOMONTH(N$4,0))*('Diário 4º PA'!$F$4:$F$2000)*(IF(Resumo!$Q$5="",1,'Diário 4º PA'!$O$4:$O$2000=Resumo!$Q$5)))</f>
        <v>0</v>
      </c>
      <c r="O120" s="200">
        <f t="shared" si="13"/>
        <v>1100</v>
      </c>
      <c r="P120" s="201">
        <f t="shared" si="14"/>
        <v>2.3276126827611584E-4</v>
      </c>
      <c r="Q120" s="174"/>
      <c r="R120" s="174"/>
      <c r="S120" s="174"/>
      <c r="T120" s="174"/>
      <c r="U120" s="174"/>
      <c r="V120" s="174"/>
      <c r="W120" s="174"/>
      <c r="X120" s="174"/>
      <c r="Y120" s="174"/>
      <c r="Z120" s="174"/>
    </row>
    <row r="121" spans="1:26" ht="23.25" customHeight="1" x14ac:dyDescent="0.2">
      <c r="A121" s="220" t="s">
        <v>341</v>
      </c>
      <c r="B121" s="84" t="s">
        <v>342</v>
      </c>
      <c r="C121" s="199">
        <f t="array" ref="C121">SUMPRODUCT(('Diário 1º PA'!$E$4:$E$2977='Analítico Cx.'!$B121)*('Diário 1º PA'!$B$4:$B$2977&gt;=C$4)*('Diário 1º PA'!$B$4:$B$2977&lt;=EOMONTH(C$4,0))*('Diário 1º PA'!$F$4:$F$2977)*(IF(Resumo!$Q$5="",1,'Diário 1º PA'!$O$4:$O$2977=Resumo!$Q$5)))
+SUMPRODUCT(('Diário 2º PA'!$E$4:$E$2000='Analítico Cx.'!$B121)*('Diário 2º PA'!$B$4:$B$2000&gt;=C$4)*('Diário 2º PA'!$B$4:$B$2000&lt;=EOMONTH(C$4,0))*('Diário 2º PA'!$F$4:$F$2000)*(IF(Resumo!$Q$5="",1,'Diário 2º PA'!$O$4:$O$2000=Resumo!$Q$5)))
+SUMPRODUCT(('Diário 3º PA'!$E$4:$E$2000='Analítico Cx.'!$B121)*('Diário 3º PA'!$B$4:$B$2000&gt;=C$4)*('Diário 3º PA'!$B$4:$B$2000&lt;=EOMONTH(C$4,0))*('Diário 3º PA'!$F$4:$F$2000)*(IF(Resumo!$Q$5="",1,'Diário 3º PA'!$O$4:$O$2000=Resumo!$Q$5)))
+SUMPRODUCT(('Diário 4º PA'!$E$4:$E$2000='Analítico Cx.'!$B121)*('Diário 4º PA'!$B$4:$B$2000&gt;=C$4)*('Diário 4º PA'!$B$4:$B$2000&lt;=EOMONTH(C$4,0))*('Diário 4º PA'!$F$4:$F$2000)*(IF(Resumo!$Q$5="",1,'Diário 4º PA'!$O$4:$O$2000=Resumo!$Q$5)))</f>
        <v>696847.95000000019</v>
      </c>
      <c r="D121" s="199">
        <f t="array" ref="D121">SUMPRODUCT(('Diário 1º PA'!$E$4:$E$2977='Analítico Cx.'!$B121)*('Diário 1º PA'!$B$4:$B$2977&gt;=D$4)*('Diário 1º PA'!$B$4:$B$2977&lt;=EOMONTH(D$4,0))*('Diário 1º PA'!$F$4:$F$2977)*(IF(Resumo!$Q$5="",1,'Diário 1º PA'!$O$4:$O$2977=Resumo!$Q$5)))
+SUMPRODUCT(('Diário 2º PA'!$E$4:$E$2000='Analítico Cx.'!$B121)*('Diário 2º PA'!$B$4:$B$2000&gt;=D$4)*('Diário 2º PA'!$B$4:$B$2000&lt;=EOMONTH(D$4,0))*('Diário 2º PA'!$F$4:$F$2000)*(IF(Resumo!$Q$5="",1,'Diário 2º PA'!$O$4:$O$2000=Resumo!$Q$5)))
+SUMPRODUCT(('Diário 3º PA'!$E$4:$E$2000='Analítico Cx.'!$B121)*('Diário 3º PA'!$B$4:$B$2000&gt;=D$4)*('Diário 3º PA'!$B$4:$B$2000&lt;=EOMONTH(D$4,0))*('Diário 3º PA'!$F$4:$F$2000)*(IF(Resumo!$Q$5="",1,'Diário 3º PA'!$O$4:$O$2000=Resumo!$Q$5)))
+SUMPRODUCT(('Diário 4º PA'!$E$4:$E$2000='Analítico Cx.'!$B121)*('Diário 4º PA'!$B$4:$B$2000&gt;=D$4)*('Diário 4º PA'!$B$4:$B$2000&lt;=EOMONTH(D$4,0))*('Diário 4º PA'!$F$4:$F$2000)*(IF(Resumo!$Q$5="",1,'Diário 4º PA'!$O$4:$O$2000=Resumo!$Q$5)))</f>
        <v>680046.85000000044</v>
      </c>
      <c r="E121" s="199">
        <f t="array" ref="E121">SUMPRODUCT(('Diário 1º PA'!$E$4:$E$2977='Analítico Cx.'!$B121)*('Diário 1º PA'!$B$4:$B$2977&gt;=E$4)*('Diário 1º PA'!$B$4:$B$2977&lt;=EOMONTH(E$4,0))*('Diário 1º PA'!$F$4:$F$2977)*(IF(Resumo!$Q$5="",1,'Diário 1º PA'!$O$4:$O$2977=Resumo!$Q$5)))
+SUMPRODUCT(('Diário 2º PA'!$E$4:$E$2000='Analítico Cx.'!$B121)*('Diário 2º PA'!$B$4:$B$2000&gt;=E$4)*('Diário 2º PA'!$B$4:$B$2000&lt;=EOMONTH(E$4,0))*('Diário 2º PA'!$F$4:$F$2000)*(IF(Resumo!$Q$5="",1,'Diário 2º PA'!$O$4:$O$2000=Resumo!$Q$5)))
+SUMPRODUCT(('Diário 3º PA'!$E$4:$E$2000='Analítico Cx.'!$B121)*('Diário 3º PA'!$B$4:$B$2000&gt;=E$4)*('Diário 3º PA'!$B$4:$B$2000&lt;=EOMONTH(E$4,0))*('Diário 3º PA'!$F$4:$F$2000)*(IF(Resumo!$Q$5="",1,'Diário 3º PA'!$O$4:$O$2000=Resumo!$Q$5)))
+SUMPRODUCT(('Diário 4º PA'!$E$4:$E$2000='Analítico Cx.'!$B121)*('Diário 4º PA'!$B$4:$B$2000&gt;=E$4)*('Diário 4º PA'!$B$4:$B$2000&lt;=EOMONTH(E$4,0))*('Diário 4º PA'!$F$4:$F$2000)*(IF(Resumo!$Q$5="",1,'Diário 4º PA'!$O$4:$O$2000=Resumo!$Q$5)))</f>
        <v>902572.12999999977</v>
      </c>
      <c r="F121" s="199">
        <f t="array" ref="F121">SUMPRODUCT(('Diário 1º PA'!$E$4:$E$2977='Analítico Cx.'!$B121)*('Diário 1º PA'!$B$4:$B$2977&gt;=F$4)*('Diário 1º PA'!$B$4:$B$2977&lt;=EOMONTH(F$4,0))*('Diário 1º PA'!$F$4:$F$2977)*(IF(Resumo!$Q$5="",1,'Diário 1º PA'!$O$4:$O$2977=Resumo!$Q$5)))
+SUMPRODUCT(('Diário 2º PA'!$E$4:$E$2000='Analítico Cx.'!$B121)*('Diário 2º PA'!$B$4:$B$2000&gt;=F$4)*('Diário 2º PA'!$B$4:$B$2000&lt;=EOMONTH(F$4,0))*('Diário 2º PA'!$F$4:$F$2000)*(IF(Resumo!$Q$5="",1,'Diário 2º PA'!$O$4:$O$2000=Resumo!$Q$5)))
+SUMPRODUCT(('Diário 3º PA'!$E$4:$E$2000='Analítico Cx.'!$B121)*('Diário 3º PA'!$B$4:$B$2000&gt;=F$4)*('Diário 3º PA'!$B$4:$B$2000&lt;=EOMONTH(F$4,0))*('Diário 3º PA'!$F$4:$F$2000)*(IF(Resumo!$Q$5="",1,'Diário 3º PA'!$O$4:$O$2000=Resumo!$Q$5)))
+SUMPRODUCT(('Diário 4º PA'!$E$4:$E$2000='Analítico Cx.'!$B121)*('Diário 4º PA'!$B$4:$B$2000&gt;=F$4)*('Diário 4º PA'!$B$4:$B$2000&lt;=EOMONTH(F$4,0))*('Diário 4º PA'!$F$4:$F$2000)*(IF(Resumo!$Q$5="",1,'Diário 4º PA'!$O$4:$O$2000=Resumo!$Q$5)))</f>
        <v>0</v>
      </c>
      <c r="G121" s="199">
        <f t="array" ref="G121">SUMPRODUCT(('Diário 1º PA'!$E$4:$E$2977='Analítico Cx.'!$B121)*('Diário 1º PA'!$B$4:$B$2977&gt;=G$4)*('Diário 1º PA'!$B$4:$B$2977&lt;=EOMONTH(G$4,0))*('Diário 1º PA'!$F$4:$F$2977)*(IF(Resumo!$Q$5="",1,'Diário 1º PA'!$O$4:$O$2977=Resumo!$Q$5)))
+SUMPRODUCT(('Diário 2º PA'!$E$4:$E$2000='Analítico Cx.'!$B121)*('Diário 2º PA'!$B$4:$B$2000&gt;=G$4)*('Diário 2º PA'!$B$4:$B$2000&lt;=EOMONTH(G$4,0))*('Diário 2º PA'!$F$4:$F$2000)*(IF(Resumo!$Q$5="",1,'Diário 2º PA'!$O$4:$O$2000=Resumo!$Q$5)))
+SUMPRODUCT(('Diário 3º PA'!$E$4:$E$2000='Analítico Cx.'!$B121)*('Diário 3º PA'!$B$4:$B$2000&gt;=G$4)*('Diário 3º PA'!$B$4:$B$2000&lt;=EOMONTH(G$4,0))*('Diário 3º PA'!$F$4:$F$2000)*(IF(Resumo!$Q$5="",1,'Diário 3º PA'!$O$4:$O$2000=Resumo!$Q$5)))
+SUMPRODUCT(('Diário 4º PA'!$E$4:$E$2000='Analítico Cx.'!$B121)*('Diário 4º PA'!$B$4:$B$2000&gt;=G$4)*('Diário 4º PA'!$B$4:$B$2000&lt;=EOMONTH(G$4,0))*('Diário 4º PA'!$F$4:$F$2000)*(IF(Resumo!$Q$5="",1,'Diário 4º PA'!$O$4:$O$2000=Resumo!$Q$5)))</f>
        <v>0</v>
      </c>
      <c r="H121" s="199">
        <f t="array" ref="H121">SUMPRODUCT(('Diário 1º PA'!$E$4:$E$2977='Analítico Cx.'!$B121)*('Diário 1º PA'!$B$4:$B$2977&gt;=H$4)*('Diário 1º PA'!$B$4:$B$2977&lt;=EOMONTH(H$4,0))*('Diário 1º PA'!$F$4:$F$2977)*(IF(Resumo!$Q$5="",1,'Diário 1º PA'!$O$4:$O$2977=Resumo!$Q$5)))
+SUMPRODUCT(('Diário 2º PA'!$E$4:$E$2000='Analítico Cx.'!$B121)*('Diário 2º PA'!$B$4:$B$2000&gt;=H$4)*('Diário 2º PA'!$B$4:$B$2000&lt;=EOMONTH(H$4,0))*('Diário 2º PA'!$F$4:$F$2000)*(IF(Resumo!$Q$5="",1,'Diário 2º PA'!$O$4:$O$2000=Resumo!$Q$5)))
+SUMPRODUCT(('Diário 3º PA'!$E$4:$E$2000='Analítico Cx.'!$B121)*('Diário 3º PA'!$B$4:$B$2000&gt;=H$4)*('Diário 3º PA'!$B$4:$B$2000&lt;=EOMONTH(H$4,0))*('Diário 3º PA'!$F$4:$F$2000)*(IF(Resumo!$Q$5="",1,'Diário 3º PA'!$O$4:$O$2000=Resumo!$Q$5)))
+SUMPRODUCT(('Diário 4º PA'!$E$4:$E$2000='Analítico Cx.'!$B121)*('Diário 4º PA'!$B$4:$B$2000&gt;=H$4)*('Diário 4º PA'!$B$4:$B$2000&lt;=EOMONTH(H$4,0))*('Diário 4º PA'!$F$4:$F$2000)*(IF(Resumo!$Q$5="",1,'Diário 4º PA'!$O$4:$O$2000=Resumo!$Q$5)))</f>
        <v>0</v>
      </c>
      <c r="I121" s="199">
        <f t="array" ref="I121">SUMPRODUCT(('Diário 1º PA'!$E$4:$E$2977='Analítico Cx.'!$B121)*('Diário 1º PA'!$B$4:$B$2977&gt;=I$4)*('Diário 1º PA'!$B$4:$B$2977&lt;=EOMONTH(I$4,0))*('Diário 1º PA'!$F$4:$F$2977)*(IF(Resumo!$Q$5="",1,'Diário 1º PA'!$O$4:$O$2977=Resumo!$Q$5)))
+SUMPRODUCT(('Diário 2º PA'!$E$4:$E$2000='Analítico Cx.'!$B121)*('Diário 2º PA'!$B$4:$B$2000&gt;=I$4)*('Diário 2º PA'!$B$4:$B$2000&lt;=EOMONTH(I$4,0))*('Diário 2º PA'!$F$4:$F$2000)*(IF(Resumo!$Q$5="",1,'Diário 2º PA'!$O$4:$O$2000=Resumo!$Q$5)))
+SUMPRODUCT(('Diário 3º PA'!$E$4:$E$2000='Analítico Cx.'!$B121)*('Diário 3º PA'!$B$4:$B$2000&gt;=I$4)*('Diário 3º PA'!$B$4:$B$2000&lt;=EOMONTH(I$4,0))*('Diário 3º PA'!$F$4:$F$2000)*(IF(Resumo!$Q$5="",1,'Diário 3º PA'!$O$4:$O$2000=Resumo!$Q$5)))
+SUMPRODUCT(('Diário 4º PA'!$E$4:$E$2000='Analítico Cx.'!$B121)*('Diário 4º PA'!$B$4:$B$2000&gt;=I$4)*('Diário 4º PA'!$B$4:$B$2000&lt;=EOMONTH(I$4,0))*('Diário 4º PA'!$F$4:$F$2000)*(IF(Resumo!$Q$5="",1,'Diário 4º PA'!$O$4:$O$2000=Resumo!$Q$5)))</f>
        <v>0</v>
      </c>
      <c r="J121" s="199">
        <f t="array" ref="J121">SUMPRODUCT(('Diário 1º PA'!$E$4:$E$2977='Analítico Cx.'!$B121)*('Diário 1º PA'!$B$4:$B$2977&gt;=J$4)*('Diário 1º PA'!$B$4:$B$2977&lt;=EOMONTH(J$4,0))*('Diário 1º PA'!$F$4:$F$2977)*(IF(Resumo!$Q$5="",1,'Diário 1º PA'!$O$4:$O$2977=Resumo!$Q$5)))
+SUMPRODUCT(('Diário 2º PA'!$E$4:$E$2000='Analítico Cx.'!$B121)*('Diário 2º PA'!$B$4:$B$2000&gt;=J$4)*('Diário 2º PA'!$B$4:$B$2000&lt;=EOMONTH(J$4,0))*('Diário 2º PA'!$F$4:$F$2000)*(IF(Resumo!$Q$5="",1,'Diário 2º PA'!$O$4:$O$2000=Resumo!$Q$5)))
+SUMPRODUCT(('Diário 3º PA'!$E$4:$E$2000='Analítico Cx.'!$B121)*('Diário 3º PA'!$B$4:$B$2000&gt;=J$4)*('Diário 3º PA'!$B$4:$B$2000&lt;=EOMONTH(J$4,0))*('Diário 3º PA'!$F$4:$F$2000)*(IF(Resumo!$Q$5="",1,'Diário 3º PA'!$O$4:$O$2000=Resumo!$Q$5)))
+SUMPRODUCT(('Diário 4º PA'!$E$4:$E$2000='Analítico Cx.'!$B121)*('Diário 4º PA'!$B$4:$B$2000&gt;=J$4)*('Diário 4º PA'!$B$4:$B$2000&lt;=EOMONTH(J$4,0))*('Diário 4º PA'!$F$4:$F$2000)*(IF(Resumo!$Q$5="",1,'Diário 4º PA'!$O$4:$O$2000=Resumo!$Q$5)))</f>
        <v>0</v>
      </c>
      <c r="K121" s="199">
        <f t="array" ref="K121">SUMPRODUCT(('Diário 1º PA'!$E$4:$E$2977='Analítico Cx.'!$B121)*('Diário 1º PA'!$B$4:$B$2977&gt;=K$4)*('Diário 1º PA'!$B$4:$B$2977&lt;=EOMONTH(K$4,0))*('Diário 1º PA'!$F$4:$F$2977)*(IF(Resumo!$Q$5="",1,'Diário 1º PA'!$O$4:$O$2977=Resumo!$Q$5)))
+SUMPRODUCT(('Diário 2º PA'!$E$4:$E$2000='Analítico Cx.'!$B121)*('Diário 2º PA'!$B$4:$B$2000&gt;=K$4)*('Diário 2º PA'!$B$4:$B$2000&lt;=EOMONTH(K$4,0))*('Diário 2º PA'!$F$4:$F$2000)*(IF(Resumo!$Q$5="",1,'Diário 2º PA'!$O$4:$O$2000=Resumo!$Q$5)))
+SUMPRODUCT(('Diário 3º PA'!$E$4:$E$2000='Analítico Cx.'!$B121)*('Diário 3º PA'!$B$4:$B$2000&gt;=K$4)*('Diário 3º PA'!$B$4:$B$2000&lt;=EOMONTH(K$4,0))*('Diário 3º PA'!$F$4:$F$2000)*(IF(Resumo!$Q$5="",1,'Diário 3º PA'!$O$4:$O$2000=Resumo!$Q$5)))
+SUMPRODUCT(('Diário 4º PA'!$E$4:$E$2000='Analítico Cx.'!$B121)*('Diário 4º PA'!$B$4:$B$2000&gt;=K$4)*('Diário 4º PA'!$B$4:$B$2000&lt;=EOMONTH(K$4,0))*('Diário 4º PA'!$F$4:$F$2000)*(IF(Resumo!$Q$5="",1,'Diário 4º PA'!$O$4:$O$2000=Resumo!$Q$5)))</f>
        <v>0</v>
      </c>
      <c r="L121" s="199">
        <f t="array" ref="L121">SUMPRODUCT(('Diário 1º PA'!$E$4:$E$2977='Analítico Cx.'!$B121)*('Diário 1º PA'!$B$4:$B$2977&gt;=L$4)*('Diário 1º PA'!$B$4:$B$2977&lt;=EOMONTH(L$4,0))*('Diário 1º PA'!$F$4:$F$2977)*(IF(Resumo!$Q$5="",1,'Diário 1º PA'!$O$4:$O$2977=Resumo!$Q$5)))
+SUMPRODUCT(('Diário 2º PA'!$E$4:$E$2000='Analítico Cx.'!$B121)*('Diário 2º PA'!$B$4:$B$2000&gt;=L$4)*('Diário 2º PA'!$B$4:$B$2000&lt;=EOMONTH(L$4,0))*('Diário 2º PA'!$F$4:$F$2000)*(IF(Resumo!$Q$5="",1,'Diário 2º PA'!$O$4:$O$2000=Resumo!$Q$5)))
+SUMPRODUCT(('Diário 3º PA'!$E$4:$E$2000='Analítico Cx.'!$B121)*('Diário 3º PA'!$B$4:$B$2000&gt;=L$4)*('Diário 3º PA'!$B$4:$B$2000&lt;=EOMONTH(L$4,0))*('Diário 3º PA'!$F$4:$F$2000)*(IF(Resumo!$Q$5="",1,'Diário 3º PA'!$O$4:$O$2000=Resumo!$Q$5)))
+SUMPRODUCT(('Diário 4º PA'!$E$4:$E$2000='Analítico Cx.'!$B121)*('Diário 4º PA'!$B$4:$B$2000&gt;=L$4)*('Diário 4º PA'!$B$4:$B$2000&lt;=EOMONTH(L$4,0))*('Diário 4º PA'!$F$4:$F$2000)*(IF(Resumo!$Q$5="",1,'Diário 4º PA'!$O$4:$O$2000=Resumo!$Q$5)))</f>
        <v>0</v>
      </c>
      <c r="M121" s="199">
        <f t="array" ref="M121">SUMPRODUCT(('Diário 1º PA'!$E$4:$E$2977='Analítico Cx.'!$B121)*('Diário 1º PA'!$B$4:$B$2977&gt;=M$4)*('Diário 1º PA'!$B$4:$B$2977&lt;=EOMONTH(M$4,0))*('Diário 1º PA'!$F$4:$F$2977)*(IF(Resumo!$Q$5="",1,'Diário 1º PA'!$O$4:$O$2977=Resumo!$Q$5)))
+SUMPRODUCT(('Diário 2º PA'!$E$4:$E$2000='Analítico Cx.'!$B121)*('Diário 2º PA'!$B$4:$B$2000&gt;=M$4)*('Diário 2º PA'!$B$4:$B$2000&lt;=EOMONTH(M$4,0))*('Diário 2º PA'!$F$4:$F$2000)*(IF(Resumo!$Q$5="",1,'Diário 2º PA'!$O$4:$O$2000=Resumo!$Q$5)))
+SUMPRODUCT(('Diário 3º PA'!$E$4:$E$2000='Analítico Cx.'!$B121)*('Diário 3º PA'!$B$4:$B$2000&gt;=M$4)*('Diário 3º PA'!$B$4:$B$2000&lt;=EOMONTH(M$4,0))*('Diário 3º PA'!$F$4:$F$2000)*(IF(Resumo!$Q$5="",1,'Diário 3º PA'!$O$4:$O$2000=Resumo!$Q$5)))
+SUMPRODUCT(('Diário 4º PA'!$E$4:$E$2000='Analítico Cx.'!$B121)*('Diário 4º PA'!$B$4:$B$2000&gt;=M$4)*('Diário 4º PA'!$B$4:$B$2000&lt;=EOMONTH(M$4,0))*('Diário 4º PA'!$F$4:$F$2000)*(IF(Resumo!$Q$5="",1,'Diário 4º PA'!$O$4:$O$2000=Resumo!$Q$5)))</f>
        <v>0</v>
      </c>
      <c r="N121" s="199">
        <f t="array" ref="N121">SUMPRODUCT(('Diário 1º PA'!$E$4:$E$2977='Analítico Cx.'!$B121)*('Diário 1º PA'!$B$4:$B$2977&gt;=N$4)*('Diário 1º PA'!$B$4:$B$2977&lt;=EOMONTH(N$4,0))*('Diário 1º PA'!$F$4:$F$2977)*(IF(Resumo!$Q$5="",1,'Diário 1º PA'!$O$4:$O$2977=Resumo!$Q$5)))
+SUMPRODUCT(('Diário 2º PA'!$E$4:$E$2000='Analítico Cx.'!$B121)*('Diário 2º PA'!$B$4:$B$2000&gt;=N$4)*('Diário 2º PA'!$B$4:$B$2000&lt;=EOMONTH(N$4,0))*('Diário 2º PA'!$F$4:$F$2000)*(IF(Resumo!$Q$5="",1,'Diário 2º PA'!$O$4:$O$2000=Resumo!$Q$5)))
+SUMPRODUCT(('Diário 3º PA'!$E$4:$E$2000='Analítico Cx.'!$B121)*('Diário 3º PA'!$B$4:$B$2000&gt;=N$4)*('Diário 3º PA'!$B$4:$B$2000&lt;=EOMONTH(N$4,0))*('Diário 3º PA'!$F$4:$F$2000)*(IF(Resumo!$Q$5="",1,'Diário 3º PA'!$O$4:$O$2000=Resumo!$Q$5)))
+SUMPRODUCT(('Diário 4º PA'!$E$4:$E$2000='Analítico Cx.'!$B121)*('Diário 4º PA'!$B$4:$B$2000&gt;=N$4)*('Diário 4º PA'!$B$4:$B$2000&lt;=EOMONTH(N$4,0))*('Diário 4º PA'!$F$4:$F$2000)*(IF(Resumo!$Q$5="",1,'Diário 4º PA'!$O$4:$O$2000=Resumo!$Q$5)))</f>
        <v>0</v>
      </c>
      <c r="O121" s="200">
        <f t="shared" si="13"/>
        <v>2279466.9300000006</v>
      </c>
      <c r="P121" s="201">
        <f t="shared" si="14"/>
        <v>0.48233783056387669</v>
      </c>
      <c r="Q121" s="174"/>
      <c r="R121" s="174"/>
      <c r="S121" s="174"/>
      <c r="T121" s="174"/>
      <c r="U121" s="174"/>
      <c r="V121" s="174"/>
      <c r="W121" s="174"/>
      <c r="X121" s="174"/>
      <c r="Y121" s="174"/>
      <c r="Z121" s="174"/>
    </row>
    <row r="122" spans="1:26" ht="23.25" customHeight="1" x14ac:dyDescent="0.2">
      <c r="A122" s="220" t="s">
        <v>343</v>
      </c>
      <c r="B122" s="84" t="s">
        <v>344</v>
      </c>
      <c r="C122" s="199">
        <f t="array" ref="C122">SUMPRODUCT(('Diário 1º PA'!$E$4:$E$2977='Analítico Cx.'!$B122)*('Diário 1º PA'!$B$4:$B$2977&gt;=C$4)*('Diário 1º PA'!$B$4:$B$2977&lt;=EOMONTH(C$4,0))*('Diário 1º PA'!$F$4:$F$2977)*(IF(Resumo!$Q$5="",1,'Diário 1º PA'!$O$4:$O$2977=Resumo!$Q$5)))
+SUMPRODUCT(('Diário 2º PA'!$E$4:$E$2000='Analítico Cx.'!$B122)*('Diário 2º PA'!$B$4:$B$2000&gt;=C$4)*('Diário 2º PA'!$B$4:$B$2000&lt;=EOMONTH(C$4,0))*('Diário 2º PA'!$F$4:$F$2000)*(IF(Resumo!$Q$5="",1,'Diário 2º PA'!$O$4:$O$2000=Resumo!$Q$5)))
+SUMPRODUCT(('Diário 3º PA'!$E$4:$E$2000='Analítico Cx.'!$B122)*('Diário 3º PA'!$B$4:$B$2000&gt;=C$4)*('Diário 3º PA'!$B$4:$B$2000&lt;=EOMONTH(C$4,0))*('Diário 3º PA'!$F$4:$F$2000)*(IF(Resumo!$Q$5="",1,'Diário 3º PA'!$O$4:$O$2000=Resumo!$Q$5)))
+SUMPRODUCT(('Diário 4º PA'!$E$4:$E$2000='Analítico Cx.'!$B122)*('Diário 4º PA'!$B$4:$B$2000&gt;=C$4)*('Diário 4º PA'!$B$4:$B$2000&lt;=EOMONTH(C$4,0))*('Diário 4º PA'!$F$4:$F$2000)*(IF(Resumo!$Q$5="",1,'Diário 4º PA'!$O$4:$O$2000=Resumo!$Q$5)))</f>
        <v>0</v>
      </c>
      <c r="D122" s="199">
        <f t="array" ref="D122">SUMPRODUCT(('Diário 1º PA'!$E$4:$E$2977='Analítico Cx.'!$B122)*('Diário 1º PA'!$B$4:$B$2977&gt;=D$4)*('Diário 1º PA'!$B$4:$B$2977&lt;=EOMONTH(D$4,0))*('Diário 1º PA'!$F$4:$F$2977)*(IF(Resumo!$Q$5="",1,'Diário 1º PA'!$O$4:$O$2977=Resumo!$Q$5)))
+SUMPRODUCT(('Diário 2º PA'!$E$4:$E$2000='Analítico Cx.'!$B122)*('Diário 2º PA'!$B$4:$B$2000&gt;=D$4)*('Diário 2º PA'!$B$4:$B$2000&lt;=EOMONTH(D$4,0))*('Diário 2º PA'!$F$4:$F$2000)*(IF(Resumo!$Q$5="",1,'Diário 2º PA'!$O$4:$O$2000=Resumo!$Q$5)))
+SUMPRODUCT(('Diário 3º PA'!$E$4:$E$2000='Analítico Cx.'!$B122)*('Diário 3º PA'!$B$4:$B$2000&gt;=D$4)*('Diário 3º PA'!$B$4:$B$2000&lt;=EOMONTH(D$4,0))*('Diário 3º PA'!$F$4:$F$2000)*(IF(Resumo!$Q$5="",1,'Diário 3º PA'!$O$4:$O$2000=Resumo!$Q$5)))
+SUMPRODUCT(('Diário 4º PA'!$E$4:$E$2000='Analítico Cx.'!$B122)*('Diário 4º PA'!$B$4:$B$2000&gt;=D$4)*('Diário 4º PA'!$B$4:$B$2000&lt;=EOMONTH(D$4,0))*('Diário 4º PA'!$F$4:$F$2000)*(IF(Resumo!$Q$5="",1,'Diário 4º PA'!$O$4:$O$2000=Resumo!$Q$5)))</f>
        <v>0</v>
      </c>
      <c r="E122" s="199">
        <f t="array" ref="E122">SUMPRODUCT(('Diário 1º PA'!$E$4:$E$2977='Analítico Cx.'!$B122)*('Diário 1º PA'!$B$4:$B$2977&gt;=E$4)*('Diário 1º PA'!$B$4:$B$2977&lt;=EOMONTH(E$4,0))*('Diário 1º PA'!$F$4:$F$2977)*(IF(Resumo!$Q$5="",1,'Diário 1º PA'!$O$4:$O$2977=Resumo!$Q$5)))
+SUMPRODUCT(('Diário 2º PA'!$E$4:$E$2000='Analítico Cx.'!$B122)*('Diário 2º PA'!$B$4:$B$2000&gt;=E$4)*('Diário 2º PA'!$B$4:$B$2000&lt;=EOMONTH(E$4,0))*('Diário 2º PA'!$F$4:$F$2000)*(IF(Resumo!$Q$5="",1,'Diário 2º PA'!$O$4:$O$2000=Resumo!$Q$5)))
+SUMPRODUCT(('Diário 3º PA'!$E$4:$E$2000='Analítico Cx.'!$B122)*('Diário 3º PA'!$B$4:$B$2000&gt;=E$4)*('Diário 3º PA'!$B$4:$B$2000&lt;=EOMONTH(E$4,0))*('Diário 3º PA'!$F$4:$F$2000)*(IF(Resumo!$Q$5="",1,'Diário 3º PA'!$O$4:$O$2000=Resumo!$Q$5)))
+SUMPRODUCT(('Diário 4º PA'!$E$4:$E$2000='Analítico Cx.'!$B122)*('Diário 4º PA'!$B$4:$B$2000&gt;=E$4)*('Diário 4º PA'!$B$4:$B$2000&lt;=EOMONTH(E$4,0))*('Diário 4º PA'!$F$4:$F$2000)*(IF(Resumo!$Q$5="",1,'Diário 4º PA'!$O$4:$O$2000=Resumo!$Q$5)))</f>
        <v>6832</v>
      </c>
      <c r="F122" s="199">
        <f t="array" ref="F122">SUMPRODUCT(('Diário 1º PA'!$E$4:$E$2977='Analítico Cx.'!$B122)*('Diário 1º PA'!$B$4:$B$2977&gt;=F$4)*('Diário 1º PA'!$B$4:$B$2977&lt;=EOMONTH(F$4,0))*('Diário 1º PA'!$F$4:$F$2977)*(IF(Resumo!$Q$5="",1,'Diário 1º PA'!$O$4:$O$2977=Resumo!$Q$5)))
+SUMPRODUCT(('Diário 2º PA'!$E$4:$E$2000='Analítico Cx.'!$B122)*('Diário 2º PA'!$B$4:$B$2000&gt;=F$4)*('Diário 2º PA'!$B$4:$B$2000&lt;=EOMONTH(F$4,0))*('Diário 2º PA'!$F$4:$F$2000)*(IF(Resumo!$Q$5="",1,'Diário 2º PA'!$O$4:$O$2000=Resumo!$Q$5)))
+SUMPRODUCT(('Diário 3º PA'!$E$4:$E$2000='Analítico Cx.'!$B122)*('Diário 3º PA'!$B$4:$B$2000&gt;=F$4)*('Diário 3º PA'!$B$4:$B$2000&lt;=EOMONTH(F$4,0))*('Diário 3º PA'!$F$4:$F$2000)*(IF(Resumo!$Q$5="",1,'Diário 3º PA'!$O$4:$O$2000=Resumo!$Q$5)))
+SUMPRODUCT(('Diário 4º PA'!$E$4:$E$2000='Analítico Cx.'!$B122)*('Diário 4º PA'!$B$4:$B$2000&gt;=F$4)*('Diário 4º PA'!$B$4:$B$2000&lt;=EOMONTH(F$4,0))*('Diário 4º PA'!$F$4:$F$2000)*(IF(Resumo!$Q$5="",1,'Diário 4º PA'!$O$4:$O$2000=Resumo!$Q$5)))</f>
        <v>0</v>
      </c>
      <c r="G122" s="199">
        <f t="array" ref="G122">SUMPRODUCT(('Diário 1º PA'!$E$4:$E$2977='Analítico Cx.'!$B122)*('Diário 1º PA'!$B$4:$B$2977&gt;=G$4)*('Diário 1º PA'!$B$4:$B$2977&lt;=EOMONTH(G$4,0))*('Diário 1º PA'!$F$4:$F$2977)*(IF(Resumo!$Q$5="",1,'Diário 1º PA'!$O$4:$O$2977=Resumo!$Q$5)))
+SUMPRODUCT(('Diário 2º PA'!$E$4:$E$2000='Analítico Cx.'!$B122)*('Diário 2º PA'!$B$4:$B$2000&gt;=G$4)*('Diário 2º PA'!$B$4:$B$2000&lt;=EOMONTH(G$4,0))*('Diário 2º PA'!$F$4:$F$2000)*(IF(Resumo!$Q$5="",1,'Diário 2º PA'!$O$4:$O$2000=Resumo!$Q$5)))
+SUMPRODUCT(('Diário 3º PA'!$E$4:$E$2000='Analítico Cx.'!$B122)*('Diário 3º PA'!$B$4:$B$2000&gt;=G$4)*('Diário 3º PA'!$B$4:$B$2000&lt;=EOMONTH(G$4,0))*('Diário 3º PA'!$F$4:$F$2000)*(IF(Resumo!$Q$5="",1,'Diário 3º PA'!$O$4:$O$2000=Resumo!$Q$5)))
+SUMPRODUCT(('Diário 4º PA'!$E$4:$E$2000='Analítico Cx.'!$B122)*('Diário 4º PA'!$B$4:$B$2000&gt;=G$4)*('Diário 4º PA'!$B$4:$B$2000&lt;=EOMONTH(G$4,0))*('Diário 4º PA'!$F$4:$F$2000)*(IF(Resumo!$Q$5="",1,'Diário 4º PA'!$O$4:$O$2000=Resumo!$Q$5)))</f>
        <v>0</v>
      </c>
      <c r="H122" s="199">
        <f t="array" ref="H122">SUMPRODUCT(('Diário 1º PA'!$E$4:$E$2977='Analítico Cx.'!$B122)*('Diário 1º PA'!$B$4:$B$2977&gt;=H$4)*('Diário 1º PA'!$B$4:$B$2977&lt;=EOMONTH(H$4,0))*('Diário 1º PA'!$F$4:$F$2977)*(IF(Resumo!$Q$5="",1,'Diário 1º PA'!$O$4:$O$2977=Resumo!$Q$5)))
+SUMPRODUCT(('Diário 2º PA'!$E$4:$E$2000='Analítico Cx.'!$B122)*('Diário 2º PA'!$B$4:$B$2000&gt;=H$4)*('Diário 2º PA'!$B$4:$B$2000&lt;=EOMONTH(H$4,0))*('Diário 2º PA'!$F$4:$F$2000)*(IF(Resumo!$Q$5="",1,'Diário 2º PA'!$O$4:$O$2000=Resumo!$Q$5)))
+SUMPRODUCT(('Diário 3º PA'!$E$4:$E$2000='Analítico Cx.'!$B122)*('Diário 3º PA'!$B$4:$B$2000&gt;=H$4)*('Diário 3º PA'!$B$4:$B$2000&lt;=EOMONTH(H$4,0))*('Diário 3º PA'!$F$4:$F$2000)*(IF(Resumo!$Q$5="",1,'Diário 3º PA'!$O$4:$O$2000=Resumo!$Q$5)))
+SUMPRODUCT(('Diário 4º PA'!$E$4:$E$2000='Analítico Cx.'!$B122)*('Diário 4º PA'!$B$4:$B$2000&gt;=H$4)*('Diário 4º PA'!$B$4:$B$2000&lt;=EOMONTH(H$4,0))*('Diário 4º PA'!$F$4:$F$2000)*(IF(Resumo!$Q$5="",1,'Diário 4º PA'!$O$4:$O$2000=Resumo!$Q$5)))</f>
        <v>0</v>
      </c>
      <c r="I122" s="199">
        <f t="array" ref="I122">SUMPRODUCT(('Diário 1º PA'!$E$4:$E$2977='Analítico Cx.'!$B122)*('Diário 1º PA'!$B$4:$B$2977&gt;=I$4)*('Diário 1º PA'!$B$4:$B$2977&lt;=EOMONTH(I$4,0))*('Diário 1º PA'!$F$4:$F$2977)*(IF(Resumo!$Q$5="",1,'Diário 1º PA'!$O$4:$O$2977=Resumo!$Q$5)))
+SUMPRODUCT(('Diário 2º PA'!$E$4:$E$2000='Analítico Cx.'!$B122)*('Diário 2º PA'!$B$4:$B$2000&gt;=I$4)*('Diário 2º PA'!$B$4:$B$2000&lt;=EOMONTH(I$4,0))*('Diário 2º PA'!$F$4:$F$2000)*(IF(Resumo!$Q$5="",1,'Diário 2º PA'!$O$4:$O$2000=Resumo!$Q$5)))
+SUMPRODUCT(('Diário 3º PA'!$E$4:$E$2000='Analítico Cx.'!$B122)*('Diário 3º PA'!$B$4:$B$2000&gt;=I$4)*('Diário 3º PA'!$B$4:$B$2000&lt;=EOMONTH(I$4,0))*('Diário 3º PA'!$F$4:$F$2000)*(IF(Resumo!$Q$5="",1,'Diário 3º PA'!$O$4:$O$2000=Resumo!$Q$5)))
+SUMPRODUCT(('Diário 4º PA'!$E$4:$E$2000='Analítico Cx.'!$B122)*('Diário 4º PA'!$B$4:$B$2000&gt;=I$4)*('Diário 4º PA'!$B$4:$B$2000&lt;=EOMONTH(I$4,0))*('Diário 4º PA'!$F$4:$F$2000)*(IF(Resumo!$Q$5="",1,'Diário 4º PA'!$O$4:$O$2000=Resumo!$Q$5)))</f>
        <v>0</v>
      </c>
      <c r="J122" s="199">
        <f t="array" ref="J122">SUMPRODUCT(('Diário 1º PA'!$E$4:$E$2977='Analítico Cx.'!$B122)*('Diário 1º PA'!$B$4:$B$2977&gt;=J$4)*('Diário 1º PA'!$B$4:$B$2977&lt;=EOMONTH(J$4,0))*('Diário 1º PA'!$F$4:$F$2977)*(IF(Resumo!$Q$5="",1,'Diário 1º PA'!$O$4:$O$2977=Resumo!$Q$5)))
+SUMPRODUCT(('Diário 2º PA'!$E$4:$E$2000='Analítico Cx.'!$B122)*('Diário 2º PA'!$B$4:$B$2000&gt;=J$4)*('Diário 2º PA'!$B$4:$B$2000&lt;=EOMONTH(J$4,0))*('Diário 2º PA'!$F$4:$F$2000)*(IF(Resumo!$Q$5="",1,'Diário 2º PA'!$O$4:$O$2000=Resumo!$Q$5)))
+SUMPRODUCT(('Diário 3º PA'!$E$4:$E$2000='Analítico Cx.'!$B122)*('Diário 3º PA'!$B$4:$B$2000&gt;=J$4)*('Diário 3º PA'!$B$4:$B$2000&lt;=EOMONTH(J$4,0))*('Diário 3º PA'!$F$4:$F$2000)*(IF(Resumo!$Q$5="",1,'Diário 3º PA'!$O$4:$O$2000=Resumo!$Q$5)))
+SUMPRODUCT(('Diário 4º PA'!$E$4:$E$2000='Analítico Cx.'!$B122)*('Diário 4º PA'!$B$4:$B$2000&gt;=J$4)*('Diário 4º PA'!$B$4:$B$2000&lt;=EOMONTH(J$4,0))*('Diário 4º PA'!$F$4:$F$2000)*(IF(Resumo!$Q$5="",1,'Diário 4º PA'!$O$4:$O$2000=Resumo!$Q$5)))</f>
        <v>0</v>
      </c>
      <c r="K122" s="199">
        <f t="array" ref="K122">SUMPRODUCT(('Diário 1º PA'!$E$4:$E$2977='Analítico Cx.'!$B122)*('Diário 1º PA'!$B$4:$B$2977&gt;=K$4)*('Diário 1º PA'!$B$4:$B$2977&lt;=EOMONTH(K$4,0))*('Diário 1º PA'!$F$4:$F$2977)*(IF(Resumo!$Q$5="",1,'Diário 1º PA'!$O$4:$O$2977=Resumo!$Q$5)))
+SUMPRODUCT(('Diário 2º PA'!$E$4:$E$2000='Analítico Cx.'!$B122)*('Diário 2º PA'!$B$4:$B$2000&gt;=K$4)*('Diário 2º PA'!$B$4:$B$2000&lt;=EOMONTH(K$4,0))*('Diário 2º PA'!$F$4:$F$2000)*(IF(Resumo!$Q$5="",1,'Diário 2º PA'!$O$4:$O$2000=Resumo!$Q$5)))
+SUMPRODUCT(('Diário 3º PA'!$E$4:$E$2000='Analítico Cx.'!$B122)*('Diário 3º PA'!$B$4:$B$2000&gt;=K$4)*('Diário 3º PA'!$B$4:$B$2000&lt;=EOMONTH(K$4,0))*('Diário 3º PA'!$F$4:$F$2000)*(IF(Resumo!$Q$5="",1,'Diário 3º PA'!$O$4:$O$2000=Resumo!$Q$5)))
+SUMPRODUCT(('Diário 4º PA'!$E$4:$E$2000='Analítico Cx.'!$B122)*('Diário 4º PA'!$B$4:$B$2000&gt;=K$4)*('Diário 4º PA'!$B$4:$B$2000&lt;=EOMONTH(K$4,0))*('Diário 4º PA'!$F$4:$F$2000)*(IF(Resumo!$Q$5="",1,'Diário 4º PA'!$O$4:$O$2000=Resumo!$Q$5)))</f>
        <v>0</v>
      </c>
      <c r="L122" s="199">
        <f t="array" ref="L122">SUMPRODUCT(('Diário 1º PA'!$E$4:$E$2977='Analítico Cx.'!$B122)*('Diário 1º PA'!$B$4:$B$2977&gt;=L$4)*('Diário 1º PA'!$B$4:$B$2977&lt;=EOMONTH(L$4,0))*('Diário 1º PA'!$F$4:$F$2977)*(IF(Resumo!$Q$5="",1,'Diário 1º PA'!$O$4:$O$2977=Resumo!$Q$5)))
+SUMPRODUCT(('Diário 2º PA'!$E$4:$E$2000='Analítico Cx.'!$B122)*('Diário 2º PA'!$B$4:$B$2000&gt;=L$4)*('Diário 2º PA'!$B$4:$B$2000&lt;=EOMONTH(L$4,0))*('Diário 2º PA'!$F$4:$F$2000)*(IF(Resumo!$Q$5="",1,'Diário 2º PA'!$O$4:$O$2000=Resumo!$Q$5)))
+SUMPRODUCT(('Diário 3º PA'!$E$4:$E$2000='Analítico Cx.'!$B122)*('Diário 3º PA'!$B$4:$B$2000&gt;=L$4)*('Diário 3º PA'!$B$4:$B$2000&lt;=EOMONTH(L$4,0))*('Diário 3º PA'!$F$4:$F$2000)*(IF(Resumo!$Q$5="",1,'Diário 3º PA'!$O$4:$O$2000=Resumo!$Q$5)))
+SUMPRODUCT(('Diário 4º PA'!$E$4:$E$2000='Analítico Cx.'!$B122)*('Diário 4º PA'!$B$4:$B$2000&gt;=L$4)*('Diário 4º PA'!$B$4:$B$2000&lt;=EOMONTH(L$4,0))*('Diário 4º PA'!$F$4:$F$2000)*(IF(Resumo!$Q$5="",1,'Diário 4º PA'!$O$4:$O$2000=Resumo!$Q$5)))</f>
        <v>0</v>
      </c>
      <c r="M122" s="199">
        <f t="array" ref="M122">SUMPRODUCT(('Diário 1º PA'!$E$4:$E$2977='Analítico Cx.'!$B122)*('Diário 1º PA'!$B$4:$B$2977&gt;=M$4)*('Diário 1º PA'!$B$4:$B$2977&lt;=EOMONTH(M$4,0))*('Diário 1º PA'!$F$4:$F$2977)*(IF(Resumo!$Q$5="",1,'Diário 1º PA'!$O$4:$O$2977=Resumo!$Q$5)))
+SUMPRODUCT(('Diário 2º PA'!$E$4:$E$2000='Analítico Cx.'!$B122)*('Diário 2º PA'!$B$4:$B$2000&gt;=M$4)*('Diário 2º PA'!$B$4:$B$2000&lt;=EOMONTH(M$4,0))*('Diário 2º PA'!$F$4:$F$2000)*(IF(Resumo!$Q$5="",1,'Diário 2º PA'!$O$4:$O$2000=Resumo!$Q$5)))
+SUMPRODUCT(('Diário 3º PA'!$E$4:$E$2000='Analítico Cx.'!$B122)*('Diário 3º PA'!$B$4:$B$2000&gt;=M$4)*('Diário 3º PA'!$B$4:$B$2000&lt;=EOMONTH(M$4,0))*('Diário 3º PA'!$F$4:$F$2000)*(IF(Resumo!$Q$5="",1,'Diário 3º PA'!$O$4:$O$2000=Resumo!$Q$5)))
+SUMPRODUCT(('Diário 4º PA'!$E$4:$E$2000='Analítico Cx.'!$B122)*('Diário 4º PA'!$B$4:$B$2000&gt;=M$4)*('Diário 4º PA'!$B$4:$B$2000&lt;=EOMONTH(M$4,0))*('Diário 4º PA'!$F$4:$F$2000)*(IF(Resumo!$Q$5="",1,'Diário 4º PA'!$O$4:$O$2000=Resumo!$Q$5)))</f>
        <v>0</v>
      </c>
      <c r="N122" s="199">
        <f t="array" ref="N122">SUMPRODUCT(('Diário 1º PA'!$E$4:$E$2977='Analítico Cx.'!$B122)*('Diário 1º PA'!$B$4:$B$2977&gt;=N$4)*('Diário 1º PA'!$B$4:$B$2977&lt;=EOMONTH(N$4,0))*('Diário 1º PA'!$F$4:$F$2977)*(IF(Resumo!$Q$5="",1,'Diário 1º PA'!$O$4:$O$2977=Resumo!$Q$5)))
+SUMPRODUCT(('Diário 2º PA'!$E$4:$E$2000='Analítico Cx.'!$B122)*('Diário 2º PA'!$B$4:$B$2000&gt;=N$4)*('Diário 2º PA'!$B$4:$B$2000&lt;=EOMONTH(N$4,0))*('Diário 2º PA'!$F$4:$F$2000)*(IF(Resumo!$Q$5="",1,'Diário 2º PA'!$O$4:$O$2000=Resumo!$Q$5)))
+SUMPRODUCT(('Diário 3º PA'!$E$4:$E$2000='Analítico Cx.'!$B122)*('Diário 3º PA'!$B$4:$B$2000&gt;=N$4)*('Diário 3º PA'!$B$4:$B$2000&lt;=EOMONTH(N$4,0))*('Diário 3º PA'!$F$4:$F$2000)*(IF(Resumo!$Q$5="",1,'Diário 3º PA'!$O$4:$O$2000=Resumo!$Q$5)))
+SUMPRODUCT(('Diário 4º PA'!$E$4:$E$2000='Analítico Cx.'!$B122)*('Diário 4º PA'!$B$4:$B$2000&gt;=N$4)*('Diário 4º PA'!$B$4:$B$2000&lt;=EOMONTH(N$4,0))*('Diário 4º PA'!$F$4:$F$2000)*(IF(Resumo!$Q$5="",1,'Diário 4º PA'!$O$4:$O$2000=Resumo!$Q$5)))</f>
        <v>0</v>
      </c>
      <c r="O122" s="200">
        <f t="shared" si="13"/>
        <v>6832</v>
      </c>
      <c r="P122" s="201">
        <f t="shared" si="14"/>
        <v>1.4456590771476578E-3</v>
      </c>
      <c r="Q122" s="174"/>
      <c r="R122" s="174"/>
      <c r="S122" s="174"/>
      <c r="T122" s="174"/>
      <c r="U122" s="174"/>
      <c r="V122" s="174"/>
      <c r="W122" s="174"/>
      <c r="X122" s="174"/>
      <c r="Y122" s="174"/>
      <c r="Z122" s="174"/>
    </row>
    <row r="123" spans="1:26" ht="23.25" customHeight="1" x14ac:dyDescent="0.2">
      <c r="A123" s="220" t="s">
        <v>345</v>
      </c>
      <c r="B123" s="84" t="s">
        <v>346</v>
      </c>
      <c r="C123" s="199">
        <f t="array" ref="C123">SUMPRODUCT(('Diário 1º PA'!$E$4:$E$2977='Analítico Cx.'!$B123)*('Diário 1º PA'!$B$4:$B$2977&gt;=C$4)*('Diário 1º PA'!$B$4:$B$2977&lt;=EOMONTH(C$4,0))*('Diário 1º PA'!$F$4:$F$2977)*(IF(Resumo!$Q$5="",1,'Diário 1º PA'!$O$4:$O$2977=Resumo!$Q$5)))
+SUMPRODUCT(('Diário 2º PA'!$E$4:$E$2000='Analítico Cx.'!$B123)*('Diário 2º PA'!$B$4:$B$2000&gt;=C$4)*('Diário 2º PA'!$B$4:$B$2000&lt;=EOMONTH(C$4,0))*('Diário 2º PA'!$F$4:$F$2000)*(IF(Resumo!$Q$5="",1,'Diário 2º PA'!$O$4:$O$2000=Resumo!$Q$5)))
+SUMPRODUCT(('Diário 3º PA'!$E$4:$E$2000='Analítico Cx.'!$B123)*('Diário 3º PA'!$B$4:$B$2000&gt;=C$4)*('Diário 3º PA'!$B$4:$B$2000&lt;=EOMONTH(C$4,0))*('Diário 3º PA'!$F$4:$F$2000)*(IF(Resumo!$Q$5="",1,'Diário 3º PA'!$O$4:$O$2000=Resumo!$Q$5)))
+SUMPRODUCT(('Diário 4º PA'!$E$4:$E$2000='Analítico Cx.'!$B123)*('Diário 4º PA'!$B$4:$B$2000&gt;=C$4)*('Diário 4º PA'!$B$4:$B$2000&lt;=EOMONTH(C$4,0))*('Diário 4º PA'!$F$4:$F$2000)*(IF(Resumo!$Q$5="",1,'Diário 4º PA'!$O$4:$O$2000=Resumo!$Q$5)))</f>
        <v>0</v>
      </c>
      <c r="D123" s="199">
        <f t="array" ref="D123">SUMPRODUCT(('Diário 1º PA'!$E$4:$E$2977='Analítico Cx.'!$B123)*('Diário 1º PA'!$B$4:$B$2977&gt;=D$4)*('Diário 1º PA'!$B$4:$B$2977&lt;=EOMONTH(D$4,0))*('Diário 1º PA'!$F$4:$F$2977)*(IF(Resumo!$Q$5="",1,'Diário 1º PA'!$O$4:$O$2977=Resumo!$Q$5)))
+SUMPRODUCT(('Diário 2º PA'!$E$4:$E$2000='Analítico Cx.'!$B123)*('Diário 2º PA'!$B$4:$B$2000&gt;=D$4)*('Diário 2º PA'!$B$4:$B$2000&lt;=EOMONTH(D$4,0))*('Diário 2º PA'!$F$4:$F$2000)*(IF(Resumo!$Q$5="",1,'Diário 2º PA'!$O$4:$O$2000=Resumo!$Q$5)))
+SUMPRODUCT(('Diário 3º PA'!$E$4:$E$2000='Analítico Cx.'!$B123)*('Diário 3º PA'!$B$4:$B$2000&gt;=D$4)*('Diário 3º PA'!$B$4:$B$2000&lt;=EOMONTH(D$4,0))*('Diário 3º PA'!$F$4:$F$2000)*(IF(Resumo!$Q$5="",1,'Diário 3º PA'!$O$4:$O$2000=Resumo!$Q$5)))
+SUMPRODUCT(('Diário 4º PA'!$E$4:$E$2000='Analítico Cx.'!$B123)*('Diário 4º PA'!$B$4:$B$2000&gt;=D$4)*('Diário 4º PA'!$B$4:$B$2000&lt;=EOMONTH(D$4,0))*('Diário 4º PA'!$F$4:$F$2000)*(IF(Resumo!$Q$5="",1,'Diário 4º PA'!$O$4:$O$2000=Resumo!$Q$5)))</f>
        <v>0</v>
      </c>
      <c r="E123" s="199">
        <f t="array" ref="E123">SUMPRODUCT(('Diário 1º PA'!$E$4:$E$2977='Analítico Cx.'!$B123)*('Diário 1º PA'!$B$4:$B$2977&gt;=E$4)*('Diário 1º PA'!$B$4:$B$2977&lt;=EOMONTH(E$4,0))*('Diário 1º PA'!$F$4:$F$2977)*(IF(Resumo!$Q$5="",1,'Diário 1º PA'!$O$4:$O$2977=Resumo!$Q$5)))
+SUMPRODUCT(('Diário 2º PA'!$E$4:$E$2000='Analítico Cx.'!$B123)*('Diário 2º PA'!$B$4:$B$2000&gt;=E$4)*('Diário 2º PA'!$B$4:$B$2000&lt;=EOMONTH(E$4,0))*('Diário 2º PA'!$F$4:$F$2000)*(IF(Resumo!$Q$5="",1,'Diário 2º PA'!$O$4:$O$2000=Resumo!$Q$5)))
+SUMPRODUCT(('Diário 3º PA'!$E$4:$E$2000='Analítico Cx.'!$B123)*('Diário 3º PA'!$B$4:$B$2000&gt;=E$4)*('Diário 3º PA'!$B$4:$B$2000&lt;=EOMONTH(E$4,0))*('Diário 3º PA'!$F$4:$F$2000)*(IF(Resumo!$Q$5="",1,'Diário 3º PA'!$O$4:$O$2000=Resumo!$Q$5)))
+SUMPRODUCT(('Diário 4º PA'!$E$4:$E$2000='Analítico Cx.'!$B123)*('Diário 4º PA'!$B$4:$B$2000&gt;=E$4)*('Diário 4º PA'!$B$4:$B$2000&lt;=EOMONTH(E$4,0))*('Diário 4º PA'!$F$4:$F$2000)*(IF(Resumo!$Q$5="",1,'Diário 4º PA'!$O$4:$O$2000=Resumo!$Q$5)))</f>
        <v>0</v>
      </c>
      <c r="F123" s="199">
        <f t="array" ref="F123">SUMPRODUCT(('Diário 1º PA'!$E$4:$E$2977='Analítico Cx.'!$B123)*('Diário 1º PA'!$B$4:$B$2977&gt;=F$4)*('Diário 1º PA'!$B$4:$B$2977&lt;=EOMONTH(F$4,0))*('Diário 1º PA'!$F$4:$F$2977)*(IF(Resumo!$Q$5="",1,'Diário 1º PA'!$O$4:$O$2977=Resumo!$Q$5)))
+SUMPRODUCT(('Diário 2º PA'!$E$4:$E$2000='Analítico Cx.'!$B123)*('Diário 2º PA'!$B$4:$B$2000&gt;=F$4)*('Diário 2º PA'!$B$4:$B$2000&lt;=EOMONTH(F$4,0))*('Diário 2º PA'!$F$4:$F$2000)*(IF(Resumo!$Q$5="",1,'Diário 2º PA'!$O$4:$O$2000=Resumo!$Q$5)))
+SUMPRODUCT(('Diário 3º PA'!$E$4:$E$2000='Analítico Cx.'!$B123)*('Diário 3º PA'!$B$4:$B$2000&gt;=F$4)*('Diário 3º PA'!$B$4:$B$2000&lt;=EOMONTH(F$4,0))*('Diário 3º PA'!$F$4:$F$2000)*(IF(Resumo!$Q$5="",1,'Diário 3º PA'!$O$4:$O$2000=Resumo!$Q$5)))
+SUMPRODUCT(('Diário 4º PA'!$E$4:$E$2000='Analítico Cx.'!$B123)*('Diário 4º PA'!$B$4:$B$2000&gt;=F$4)*('Diário 4º PA'!$B$4:$B$2000&lt;=EOMONTH(F$4,0))*('Diário 4º PA'!$F$4:$F$2000)*(IF(Resumo!$Q$5="",1,'Diário 4º PA'!$O$4:$O$2000=Resumo!$Q$5)))</f>
        <v>0</v>
      </c>
      <c r="G123" s="199">
        <f t="array" ref="G123">SUMPRODUCT(('Diário 1º PA'!$E$4:$E$2977='Analítico Cx.'!$B123)*('Diário 1º PA'!$B$4:$B$2977&gt;=G$4)*('Diário 1º PA'!$B$4:$B$2977&lt;=EOMONTH(G$4,0))*('Diário 1º PA'!$F$4:$F$2977)*(IF(Resumo!$Q$5="",1,'Diário 1º PA'!$O$4:$O$2977=Resumo!$Q$5)))
+SUMPRODUCT(('Diário 2º PA'!$E$4:$E$2000='Analítico Cx.'!$B123)*('Diário 2º PA'!$B$4:$B$2000&gt;=G$4)*('Diário 2º PA'!$B$4:$B$2000&lt;=EOMONTH(G$4,0))*('Diário 2º PA'!$F$4:$F$2000)*(IF(Resumo!$Q$5="",1,'Diário 2º PA'!$O$4:$O$2000=Resumo!$Q$5)))
+SUMPRODUCT(('Diário 3º PA'!$E$4:$E$2000='Analítico Cx.'!$B123)*('Diário 3º PA'!$B$4:$B$2000&gt;=G$4)*('Diário 3º PA'!$B$4:$B$2000&lt;=EOMONTH(G$4,0))*('Diário 3º PA'!$F$4:$F$2000)*(IF(Resumo!$Q$5="",1,'Diário 3º PA'!$O$4:$O$2000=Resumo!$Q$5)))
+SUMPRODUCT(('Diário 4º PA'!$E$4:$E$2000='Analítico Cx.'!$B123)*('Diário 4º PA'!$B$4:$B$2000&gt;=G$4)*('Diário 4º PA'!$B$4:$B$2000&lt;=EOMONTH(G$4,0))*('Diário 4º PA'!$F$4:$F$2000)*(IF(Resumo!$Q$5="",1,'Diário 4º PA'!$O$4:$O$2000=Resumo!$Q$5)))</f>
        <v>0</v>
      </c>
      <c r="H123" s="199">
        <f t="array" ref="H123">SUMPRODUCT(('Diário 1º PA'!$E$4:$E$2977='Analítico Cx.'!$B123)*('Diário 1º PA'!$B$4:$B$2977&gt;=H$4)*('Diário 1º PA'!$B$4:$B$2977&lt;=EOMONTH(H$4,0))*('Diário 1º PA'!$F$4:$F$2977)*(IF(Resumo!$Q$5="",1,'Diário 1º PA'!$O$4:$O$2977=Resumo!$Q$5)))
+SUMPRODUCT(('Diário 2º PA'!$E$4:$E$2000='Analítico Cx.'!$B123)*('Diário 2º PA'!$B$4:$B$2000&gt;=H$4)*('Diário 2º PA'!$B$4:$B$2000&lt;=EOMONTH(H$4,0))*('Diário 2º PA'!$F$4:$F$2000)*(IF(Resumo!$Q$5="",1,'Diário 2º PA'!$O$4:$O$2000=Resumo!$Q$5)))
+SUMPRODUCT(('Diário 3º PA'!$E$4:$E$2000='Analítico Cx.'!$B123)*('Diário 3º PA'!$B$4:$B$2000&gt;=H$4)*('Diário 3º PA'!$B$4:$B$2000&lt;=EOMONTH(H$4,0))*('Diário 3º PA'!$F$4:$F$2000)*(IF(Resumo!$Q$5="",1,'Diário 3º PA'!$O$4:$O$2000=Resumo!$Q$5)))
+SUMPRODUCT(('Diário 4º PA'!$E$4:$E$2000='Analítico Cx.'!$B123)*('Diário 4º PA'!$B$4:$B$2000&gt;=H$4)*('Diário 4º PA'!$B$4:$B$2000&lt;=EOMONTH(H$4,0))*('Diário 4º PA'!$F$4:$F$2000)*(IF(Resumo!$Q$5="",1,'Diário 4º PA'!$O$4:$O$2000=Resumo!$Q$5)))</f>
        <v>0</v>
      </c>
      <c r="I123" s="199">
        <f t="array" ref="I123">SUMPRODUCT(('Diário 1º PA'!$E$4:$E$2977='Analítico Cx.'!$B123)*('Diário 1º PA'!$B$4:$B$2977&gt;=I$4)*('Diário 1º PA'!$B$4:$B$2977&lt;=EOMONTH(I$4,0))*('Diário 1º PA'!$F$4:$F$2977)*(IF(Resumo!$Q$5="",1,'Diário 1º PA'!$O$4:$O$2977=Resumo!$Q$5)))
+SUMPRODUCT(('Diário 2º PA'!$E$4:$E$2000='Analítico Cx.'!$B123)*('Diário 2º PA'!$B$4:$B$2000&gt;=I$4)*('Diário 2º PA'!$B$4:$B$2000&lt;=EOMONTH(I$4,0))*('Diário 2º PA'!$F$4:$F$2000)*(IF(Resumo!$Q$5="",1,'Diário 2º PA'!$O$4:$O$2000=Resumo!$Q$5)))
+SUMPRODUCT(('Diário 3º PA'!$E$4:$E$2000='Analítico Cx.'!$B123)*('Diário 3º PA'!$B$4:$B$2000&gt;=I$4)*('Diário 3º PA'!$B$4:$B$2000&lt;=EOMONTH(I$4,0))*('Diário 3º PA'!$F$4:$F$2000)*(IF(Resumo!$Q$5="",1,'Diário 3º PA'!$O$4:$O$2000=Resumo!$Q$5)))
+SUMPRODUCT(('Diário 4º PA'!$E$4:$E$2000='Analítico Cx.'!$B123)*('Diário 4º PA'!$B$4:$B$2000&gt;=I$4)*('Diário 4º PA'!$B$4:$B$2000&lt;=EOMONTH(I$4,0))*('Diário 4º PA'!$F$4:$F$2000)*(IF(Resumo!$Q$5="",1,'Diário 4º PA'!$O$4:$O$2000=Resumo!$Q$5)))</f>
        <v>0</v>
      </c>
      <c r="J123" s="199">
        <f t="array" ref="J123">SUMPRODUCT(('Diário 1º PA'!$E$4:$E$2977='Analítico Cx.'!$B123)*('Diário 1º PA'!$B$4:$B$2977&gt;=J$4)*('Diário 1º PA'!$B$4:$B$2977&lt;=EOMONTH(J$4,0))*('Diário 1º PA'!$F$4:$F$2977)*(IF(Resumo!$Q$5="",1,'Diário 1º PA'!$O$4:$O$2977=Resumo!$Q$5)))
+SUMPRODUCT(('Diário 2º PA'!$E$4:$E$2000='Analítico Cx.'!$B123)*('Diário 2º PA'!$B$4:$B$2000&gt;=J$4)*('Diário 2º PA'!$B$4:$B$2000&lt;=EOMONTH(J$4,0))*('Diário 2º PA'!$F$4:$F$2000)*(IF(Resumo!$Q$5="",1,'Diário 2º PA'!$O$4:$O$2000=Resumo!$Q$5)))
+SUMPRODUCT(('Diário 3º PA'!$E$4:$E$2000='Analítico Cx.'!$B123)*('Diário 3º PA'!$B$4:$B$2000&gt;=J$4)*('Diário 3º PA'!$B$4:$B$2000&lt;=EOMONTH(J$4,0))*('Diário 3º PA'!$F$4:$F$2000)*(IF(Resumo!$Q$5="",1,'Diário 3º PA'!$O$4:$O$2000=Resumo!$Q$5)))
+SUMPRODUCT(('Diário 4º PA'!$E$4:$E$2000='Analítico Cx.'!$B123)*('Diário 4º PA'!$B$4:$B$2000&gt;=J$4)*('Diário 4º PA'!$B$4:$B$2000&lt;=EOMONTH(J$4,0))*('Diário 4º PA'!$F$4:$F$2000)*(IF(Resumo!$Q$5="",1,'Diário 4º PA'!$O$4:$O$2000=Resumo!$Q$5)))</f>
        <v>0</v>
      </c>
      <c r="K123" s="199">
        <f t="array" ref="K123">SUMPRODUCT(('Diário 1º PA'!$E$4:$E$2977='Analítico Cx.'!$B123)*('Diário 1º PA'!$B$4:$B$2977&gt;=K$4)*('Diário 1º PA'!$B$4:$B$2977&lt;=EOMONTH(K$4,0))*('Diário 1º PA'!$F$4:$F$2977)*(IF(Resumo!$Q$5="",1,'Diário 1º PA'!$O$4:$O$2977=Resumo!$Q$5)))
+SUMPRODUCT(('Diário 2º PA'!$E$4:$E$2000='Analítico Cx.'!$B123)*('Diário 2º PA'!$B$4:$B$2000&gt;=K$4)*('Diário 2º PA'!$B$4:$B$2000&lt;=EOMONTH(K$4,0))*('Diário 2º PA'!$F$4:$F$2000)*(IF(Resumo!$Q$5="",1,'Diário 2º PA'!$O$4:$O$2000=Resumo!$Q$5)))
+SUMPRODUCT(('Diário 3º PA'!$E$4:$E$2000='Analítico Cx.'!$B123)*('Diário 3º PA'!$B$4:$B$2000&gt;=K$4)*('Diário 3º PA'!$B$4:$B$2000&lt;=EOMONTH(K$4,0))*('Diário 3º PA'!$F$4:$F$2000)*(IF(Resumo!$Q$5="",1,'Diário 3º PA'!$O$4:$O$2000=Resumo!$Q$5)))
+SUMPRODUCT(('Diário 4º PA'!$E$4:$E$2000='Analítico Cx.'!$B123)*('Diário 4º PA'!$B$4:$B$2000&gt;=K$4)*('Diário 4º PA'!$B$4:$B$2000&lt;=EOMONTH(K$4,0))*('Diário 4º PA'!$F$4:$F$2000)*(IF(Resumo!$Q$5="",1,'Diário 4º PA'!$O$4:$O$2000=Resumo!$Q$5)))</f>
        <v>0</v>
      </c>
      <c r="L123" s="199">
        <f t="array" ref="L123">SUMPRODUCT(('Diário 1º PA'!$E$4:$E$2977='Analítico Cx.'!$B123)*('Diário 1º PA'!$B$4:$B$2977&gt;=L$4)*('Diário 1º PA'!$B$4:$B$2977&lt;=EOMONTH(L$4,0))*('Diário 1º PA'!$F$4:$F$2977)*(IF(Resumo!$Q$5="",1,'Diário 1º PA'!$O$4:$O$2977=Resumo!$Q$5)))
+SUMPRODUCT(('Diário 2º PA'!$E$4:$E$2000='Analítico Cx.'!$B123)*('Diário 2º PA'!$B$4:$B$2000&gt;=L$4)*('Diário 2º PA'!$B$4:$B$2000&lt;=EOMONTH(L$4,0))*('Diário 2º PA'!$F$4:$F$2000)*(IF(Resumo!$Q$5="",1,'Diário 2º PA'!$O$4:$O$2000=Resumo!$Q$5)))
+SUMPRODUCT(('Diário 3º PA'!$E$4:$E$2000='Analítico Cx.'!$B123)*('Diário 3º PA'!$B$4:$B$2000&gt;=L$4)*('Diário 3º PA'!$B$4:$B$2000&lt;=EOMONTH(L$4,0))*('Diário 3º PA'!$F$4:$F$2000)*(IF(Resumo!$Q$5="",1,'Diário 3º PA'!$O$4:$O$2000=Resumo!$Q$5)))
+SUMPRODUCT(('Diário 4º PA'!$E$4:$E$2000='Analítico Cx.'!$B123)*('Diário 4º PA'!$B$4:$B$2000&gt;=L$4)*('Diário 4º PA'!$B$4:$B$2000&lt;=EOMONTH(L$4,0))*('Diário 4º PA'!$F$4:$F$2000)*(IF(Resumo!$Q$5="",1,'Diário 4º PA'!$O$4:$O$2000=Resumo!$Q$5)))</f>
        <v>0</v>
      </c>
      <c r="M123" s="199">
        <f t="array" ref="M123">SUMPRODUCT(('Diário 1º PA'!$E$4:$E$2977='Analítico Cx.'!$B123)*('Diário 1º PA'!$B$4:$B$2977&gt;=M$4)*('Diário 1º PA'!$B$4:$B$2977&lt;=EOMONTH(M$4,0))*('Diário 1º PA'!$F$4:$F$2977)*(IF(Resumo!$Q$5="",1,'Diário 1º PA'!$O$4:$O$2977=Resumo!$Q$5)))
+SUMPRODUCT(('Diário 2º PA'!$E$4:$E$2000='Analítico Cx.'!$B123)*('Diário 2º PA'!$B$4:$B$2000&gt;=M$4)*('Diário 2º PA'!$B$4:$B$2000&lt;=EOMONTH(M$4,0))*('Diário 2º PA'!$F$4:$F$2000)*(IF(Resumo!$Q$5="",1,'Diário 2º PA'!$O$4:$O$2000=Resumo!$Q$5)))
+SUMPRODUCT(('Diário 3º PA'!$E$4:$E$2000='Analítico Cx.'!$B123)*('Diário 3º PA'!$B$4:$B$2000&gt;=M$4)*('Diário 3º PA'!$B$4:$B$2000&lt;=EOMONTH(M$4,0))*('Diário 3º PA'!$F$4:$F$2000)*(IF(Resumo!$Q$5="",1,'Diário 3º PA'!$O$4:$O$2000=Resumo!$Q$5)))
+SUMPRODUCT(('Diário 4º PA'!$E$4:$E$2000='Analítico Cx.'!$B123)*('Diário 4º PA'!$B$4:$B$2000&gt;=M$4)*('Diário 4º PA'!$B$4:$B$2000&lt;=EOMONTH(M$4,0))*('Diário 4º PA'!$F$4:$F$2000)*(IF(Resumo!$Q$5="",1,'Diário 4º PA'!$O$4:$O$2000=Resumo!$Q$5)))</f>
        <v>0</v>
      </c>
      <c r="N123" s="199">
        <f t="array" ref="N123">SUMPRODUCT(('Diário 1º PA'!$E$4:$E$2977='Analítico Cx.'!$B123)*('Diário 1º PA'!$B$4:$B$2977&gt;=N$4)*('Diário 1º PA'!$B$4:$B$2977&lt;=EOMONTH(N$4,0))*('Diário 1º PA'!$F$4:$F$2977)*(IF(Resumo!$Q$5="",1,'Diário 1º PA'!$O$4:$O$2977=Resumo!$Q$5)))
+SUMPRODUCT(('Diário 2º PA'!$E$4:$E$2000='Analítico Cx.'!$B123)*('Diário 2º PA'!$B$4:$B$2000&gt;=N$4)*('Diário 2º PA'!$B$4:$B$2000&lt;=EOMONTH(N$4,0))*('Diário 2º PA'!$F$4:$F$2000)*(IF(Resumo!$Q$5="",1,'Diário 2º PA'!$O$4:$O$2000=Resumo!$Q$5)))
+SUMPRODUCT(('Diário 3º PA'!$E$4:$E$2000='Analítico Cx.'!$B123)*('Diário 3º PA'!$B$4:$B$2000&gt;=N$4)*('Diário 3º PA'!$B$4:$B$2000&lt;=EOMONTH(N$4,0))*('Diário 3º PA'!$F$4:$F$2000)*(IF(Resumo!$Q$5="",1,'Diário 3º PA'!$O$4:$O$2000=Resumo!$Q$5)))
+SUMPRODUCT(('Diário 4º PA'!$E$4:$E$2000='Analítico Cx.'!$B123)*('Diário 4º PA'!$B$4:$B$2000&gt;=N$4)*('Diário 4º PA'!$B$4:$B$2000&lt;=EOMONTH(N$4,0))*('Diário 4º PA'!$F$4:$F$2000)*(IF(Resumo!$Q$5="",1,'Diário 4º PA'!$O$4:$O$2000=Resumo!$Q$5)))</f>
        <v>0</v>
      </c>
      <c r="O123" s="200">
        <f t="shared" si="13"/>
        <v>0</v>
      </c>
      <c r="P123" s="201">
        <f t="shared" si="14"/>
        <v>0</v>
      </c>
      <c r="Q123" s="174"/>
      <c r="R123" s="174"/>
      <c r="S123" s="174"/>
      <c r="T123" s="174"/>
      <c r="U123" s="174"/>
      <c r="V123" s="174"/>
      <c r="W123" s="174"/>
      <c r="X123" s="174"/>
      <c r="Y123" s="174"/>
      <c r="Z123" s="174"/>
    </row>
    <row r="124" spans="1:26" ht="23.25" customHeight="1" x14ac:dyDescent="0.2">
      <c r="A124" s="220" t="s">
        <v>347</v>
      </c>
      <c r="B124" s="84" t="s">
        <v>348</v>
      </c>
      <c r="C124" s="199">
        <f t="array" ref="C124">SUMPRODUCT(('Diário 1º PA'!$E$4:$E$2977='Analítico Cx.'!$B124)*('Diário 1º PA'!$B$4:$B$2977&gt;=C$4)*('Diário 1º PA'!$B$4:$B$2977&lt;=EOMONTH(C$4,0))*('Diário 1º PA'!$F$4:$F$2977)*(IF(Resumo!$Q$5="",1,'Diário 1º PA'!$O$4:$O$2977=Resumo!$Q$5)))
+SUMPRODUCT(('Diário 2º PA'!$E$4:$E$2000='Analítico Cx.'!$B124)*('Diário 2º PA'!$B$4:$B$2000&gt;=C$4)*('Diário 2º PA'!$B$4:$B$2000&lt;=EOMONTH(C$4,0))*('Diário 2º PA'!$F$4:$F$2000)*(IF(Resumo!$Q$5="",1,'Diário 2º PA'!$O$4:$O$2000=Resumo!$Q$5)))
+SUMPRODUCT(('Diário 3º PA'!$E$4:$E$2000='Analítico Cx.'!$B124)*('Diário 3º PA'!$B$4:$B$2000&gt;=C$4)*('Diário 3º PA'!$B$4:$B$2000&lt;=EOMONTH(C$4,0))*('Diário 3º PA'!$F$4:$F$2000)*(IF(Resumo!$Q$5="",1,'Diário 3º PA'!$O$4:$O$2000=Resumo!$Q$5)))
+SUMPRODUCT(('Diário 4º PA'!$E$4:$E$2000='Analítico Cx.'!$B124)*('Diário 4º PA'!$B$4:$B$2000&gt;=C$4)*('Diário 4º PA'!$B$4:$B$2000&lt;=EOMONTH(C$4,0))*('Diário 4º PA'!$F$4:$F$2000)*(IF(Resumo!$Q$5="",1,'Diário 4º PA'!$O$4:$O$2000=Resumo!$Q$5)))</f>
        <v>20060</v>
      </c>
      <c r="D124" s="199">
        <f t="array" ref="D124">SUMPRODUCT(('Diário 1º PA'!$E$4:$E$2977='Analítico Cx.'!$B124)*('Diário 1º PA'!$B$4:$B$2977&gt;=D$4)*('Diário 1º PA'!$B$4:$B$2977&lt;=EOMONTH(D$4,0))*('Diário 1º PA'!$F$4:$F$2977)*(IF(Resumo!$Q$5="",1,'Diário 1º PA'!$O$4:$O$2977=Resumo!$Q$5)))
+SUMPRODUCT(('Diário 2º PA'!$E$4:$E$2000='Analítico Cx.'!$B124)*('Diário 2º PA'!$B$4:$B$2000&gt;=D$4)*('Diário 2º PA'!$B$4:$B$2000&lt;=EOMONTH(D$4,0))*('Diário 2º PA'!$F$4:$F$2000)*(IF(Resumo!$Q$5="",1,'Diário 2º PA'!$O$4:$O$2000=Resumo!$Q$5)))
+SUMPRODUCT(('Diário 3º PA'!$E$4:$E$2000='Analítico Cx.'!$B124)*('Diário 3º PA'!$B$4:$B$2000&gt;=D$4)*('Diário 3º PA'!$B$4:$B$2000&lt;=EOMONTH(D$4,0))*('Diário 3º PA'!$F$4:$F$2000)*(IF(Resumo!$Q$5="",1,'Diário 3º PA'!$O$4:$O$2000=Resumo!$Q$5)))
+SUMPRODUCT(('Diário 4º PA'!$E$4:$E$2000='Analítico Cx.'!$B124)*('Diário 4º PA'!$B$4:$B$2000&gt;=D$4)*('Diário 4º PA'!$B$4:$B$2000&lt;=EOMONTH(D$4,0))*('Diário 4º PA'!$F$4:$F$2000)*(IF(Resumo!$Q$5="",1,'Diário 4º PA'!$O$4:$O$2000=Resumo!$Q$5)))</f>
        <v>0</v>
      </c>
      <c r="E124" s="199">
        <f t="array" ref="E124">SUMPRODUCT(('Diário 1º PA'!$E$4:$E$2977='Analítico Cx.'!$B124)*('Diário 1º PA'!$B$4:$B$2977&gt;=E$4)*('Diário 1º PA'!$B$4:$B$2977&lt;=EOMONTH(E$4,0))*('Diário 1º PA'!$F$4:$F$2977)*(IF(Resumo!$Q$5="",1,'Diário 1º PA'!$O$4:$O$2977=Resumo!$Q$5)))
+SUMPRODUCT(('Diário 2º PA'!$E$4:$E$2000='Analítico Cx.'!$B124)*('Diário 2º PA'!$B$4:$B$2000&gt;=E$4)*('Diário 2º PA'!$B$4:$B$2000&lt;=EOMONTH(E$4,0))*('Diário 2º PA'!$F$4:$F$2000)*(IF(Resumo!$Q$5="",1,'Diário 2º PA'!$O$4:$O$2000=Resumo!$Q$5)))
+SUMPRODUCT(('Diário 3º PA'!$E$4:$E$2000='Analítico Cx.'!$B124)*('Diário 3º PA'!$B$4:$B$2000&gt;=E$4)*('Diário 3º PA'!$B$4:$B$2000&lt;=EOMONTH(E$4,0))*('Diário 3º PA'!$F$4:$F$2000)*(IF(Resumo!$Q$5="",1,'Diário 3º PA'!$O$4:$O$2000=Resumo!$Q$5)))
+SUMPRODUCT(('Diário 4º PA'!$E$4:$E$2000='Analítico Cx.'!$B124)*('Diário 4º PA'!$B$4:$B$2000&gt;=E$4)*('Diário 4º PA'!$B$4:$B$2000&lt;=EOMONTH(E$4,0))*('Diário 4º PA'!$F$4:$F$2000)*(IF(Resumo!$Q$5="",1,'Diário 4º PA'!$O$4:$O$2000=Resumo!$Q$5)))</f>
        <v>0</v>
      </c>
      <c r="F124" s="199">
        <f t="array" ref="F124">SUMPRODUCT(('Diário 1º PA'!$E$4:$E$2977='Analítico Cx.'!$B124)*('Diário 1º PA'!$B$4:$B$2977&gt;=F$4)*('Diário 1º PA'!$B$4:$B$2977&lt;=EOMONTH(F$4,0))*('Diário 1º PA'!$F$4:$F$2977)*(IF(Resumo!$Q$5="",1,'Diário 1º PA'!$O$4:$O$2977=Resumo!$Q$5)))
+SUMPRODUCT(('Diário 2º PA'!$E$4:$E$2000='Analítico Cx.'!$B124)*('Diário 2º PA'!$B$4:$B$2000&gt;=F$4)*('Diário 2º PA'!$B$4:$B$2000&lt;=EOMONTH(F$4,0))*('Diário 2º PA'!$F$4:$F$2000)*(IF(Resumo!$Q$5="",1,'Diário 2º PA'!$O$4:$O$2000=Resumo!$Q$5)))
+SUMPRODUCT(('Diário 3º PA'!$E$4:$E$2000='Analítico Cx.'!$B124)*('Diário 3º PA'!$B$4:$B$2000&gt;=F$4)*('Diário 3º PA'!$B$4:$B$2000&lt;=EOMONTH(F$4,0))*('Diário 3º PA'!$F$4:$F$2000)*(IF(Resumo!$Q$5="",1,'Diário 3º PA'!$O$4:$O$2000=Resumo!$Q$5)))
+SUMPRODUCT(('Diário 4º PA'!$E$4:$E$2000='Analítico Cx.'!$B124)*('Diário 4º PA'!$B$4:$B$2000&gt;=F$4)*('Diário 4º PA'!$B$4:$B$2000&lt;=EOMONTH(F$4,0))*('Diário 4º PA'!$F$4:$F$2000)*(IF(Resumo!$Q$5="",1,'Diário 4º PA'!$O$4:$O$2000=Resumo!$Q$5)))</f>
        <v>0</v>
      </c>
      <c r="G124" s="199">
        <f t="array" ref="G124">SUMPRODUCT(('Diário 1º PA'!$E$4:$E$2977='Analítico Cx.'!$B124)*('Diário 1º PA'!$B$4:$B$2977&gt;=G$4)*('Diário 1º PA'!$B$4:$B$2977&lt;=EOMONTH(G$4,0))*('Diário 1º PA'!$F$4:$F$2977)*(IF(Resumo!$Q$5="",1,'Diário 1º PA'!$O$4:$O$2977=Resumo!$Q$5)))
+SUMPRODUCT(('Diário 2º PA'!$E$4:$E$2000='Analítico Cx.'!$B124)*('Diário 2º PA'!$B$4:$B$2000&gt;=G$4)*('Diário 2º PA'!$B$4:$B$2000&lt;=EOMONTH(G$4,0))*('Diário 2º PA'!$F$4:$F$2000)*(IF(Resumo!$Q$5="",1,'Diário 2º PA'!$O$4:$O$2000=Resumo!$Q$5)))
+SUMPRODUCT(('Diário 3º PA'!$E$4:$E$2000='Analítico Cx.'!$B124)*('Diário 3º PA'!$B$4:$B$2000&gt;=G$4)*('Diário 3º PA'!$B$4:$B$2000&lt;=EOMONTH(G$4,0))*('Diário 3º PA'!$F$4:$F$2000)*(IF(Resumo!$Q$5="",1,'Diário 3º PA'!$O$4:$O$2000=Resumo!$Q$5)))
+SUMPRODUCT(('Diário 4º PA'!$E$4:$E$2000='Analítico Cx.'!$B124)*('Diário 4º PA'!$B$4:$B$2000&gt;=G$4)*('Diário 4º PA'!$B$4:$B$2000&lt;=EOMONTH(G$4,0))*('Diário 4º PA'!$F$4:$F$2000)*(IF(Resumo!$Q$5="",1,'Diário 4º PA'!$O$4:$O$2000=Resumo!$Q$5)))</f>
        <v>0</v>
      </c>
      <c r="H124" s="199">
        <f t="array" ref="H124">SUMPRODUCT(('Diário 1º PA'!$E$4:$E$2977='Analítico Cx.'!$B124)*('Diário 1º PA'!$B$4:$B$2977&gt;=H$4)*('Diário 1º PA'!$B$4:$B$2977&lt;=EOMONTH(H$4,0))*('Diário 1º PA'!$F$4:$F$2977)*(IF(Resumo!$Q$5="",1,'Diário 1º PA'!$O$4:$O$2977=Resumo!$Q$5)))
+SUMPRODUCT(('Diário 2º PA'!$E$4:$E$2000='Analítico Cx.'!$B124)*('Diário 2º PA'!$B$4:$B$2000&gt;=H$4)*('Diário 2º PA'!$B$4:$B$2000&lt;=EOMONTH(H$4,0))*('Diário 2º PA'!$F$4:$F$2000)*(IF(Resumo!$Q$5="",1,'Diário 2º PA'!$O$4:$O$2000=Resumo!$Q$5)))
+SUMPRODUCT(('Diário 3º PA'!$E$4:$E$2000='Analítico Cx.'!$B124)*('Diário 3º PA'!$B$4:$B$2000&gt;=H$4)*('Diário 3º PA'!$B$4:$B$2000&lt;=EOMONTH(H$4,0))*('Diário 3º PA'!$F$4:$F$2000)*(IF(Resumo!$Q$5="",1,'Diário 3º PA'!$O$4:$O$2000=Resumo!$Q$5)))
+SUMPRODUCT(('Diário 4º PA'!$E$4:$E$2000='Analítico Cx.'!$B124)*('Diário 4º PA'!$B$4:$B$2000&gt;=H$4)*('Diário 4º PA'!$B$4:$B$2000&lt;=EOMONTH(H$4,0))*('Diário 4º PA'!$F$4:$F$2000)*(IF(Resumo!$Q$5="",1,'Diário 4º PA'!$O$4:$O$2000=Resumo!$Q$5)))</f>
        <v>0</v>
      </c>
      <c r="I124" s="199">
        <f t="array" ref="I124">SUMPRODUCT(('Diário 1º PA'!$E$4:$E$2977='Analítico Cx.'!$B124)*('Diário 1º PA'!$B$4:$B$2977&gt;=I$4)*('Diário 1º PA'!$B$4:$B$2977&lt;=EOMONTH(I$4,0))*('Diário 1º PA'!$F$4:$F$2977)*(IF(Resumo!$Q$5="",1,'Diário 1º PA'!$O$4:$O$2977=Resumo!$Q$5)))
+SUMPRODUCT(('Diário 2º PA'!$E$4:$E$2000='Analítico Cx.'!$B124)*('Diário 2º PA'!$B$4:$B$2000&gt;=I$4)*('Diário 2º PA'!$B$4:$B$2000&lt;=EOMONTH(I$4,0))*('Diário 2º PA'!$F$4:$F$2000)*(IF(Resumo!$Q$5="",1,'Diário 2º PA'!$O$4:$O$2000=Resumo!$Q$5)))
+SUMPRODUCT(('Diário 3º PA'!$E$4:$E$2000='Analítico Cx.'!$B124)*('Diário 3º PA'!$B$4:$B$2000&gt;=I$4)*('Diário 3º PA'!$B$4:$B$2000&lt;=EOMONTH(I$4,0))*('Diário 3º PA'!$F$4:$F$2000)*(IF(Resumo!$Q$5="",1,'Diário 3º PA'!$O$4:$O$2000=Resumo!$Q$5)))
+SUMPRODUCT(('Diário 4º PA'!$E$4:$E$2000='Analítico Cx.'!$B124)*('Diário 4º PA'!$B$4:$B$2000&gt;=I$4)*('Diário 4º PA'!$B$4:$B$2000&lt;=EOMONTH(I$4,0))*('Diário 4º PA'!$F$4:$F$2000)*(IF(Resumo!$Q$5="",1,'Diário 4º PA'!$O$4:$O$2000=Resumo!$Q$5)))</f>
        <v>0</v>
      </c>
      <c r="J124" s="199">
        <f t="array" ref="J124">SUMPRODUCT(('Diário 1º PA'!$E$4:$E$2977='Analítico Cx.'!$B124)*('Diário 1º PA'!$B$4:$B$2977&gt;=J$4)*('Diário 1º PA'!$B$4:$B$2977&lt;=EOMONTH(J$4,0))*('Diário 1º PA'!$F$4:$F$2977)*(IF(Resumo!$Q$5="",1,'Diário 1º PA'!$O$4:$O$2977=Resumo!$Q$5)))
+SUMPRODUCT(('Diário 2º PA'!$E$4:$E$2000='Analítico Cx.'!$B124)*('Diário 2º PA'!$B$4:$B$2000&gt;=J$4)*('Diário 2º PA'!$B$4:$B$2000&lt;=EOMONTH(J$4,0))*('Diário 2º PA'!$F$4:$F$2000)*(IF(Resumo!$Q$5="",1,'Diário 2º PA'!$O$4:$O$2000=Resumo!$Q$5)))
+SUMPRODUCT(('Diário 3º PA'!$E$4:$E$2000='Analítico Cx.'!$B124)*('Diário 3º PA'!$B$4:$B$2000&gt;=J$4)*('Diário 3º PA'!$B$4:$B$2000&lt;=EOMONTH(J$4,0))*('Diário 3º PA'!$F$4:$F$2000)*(IF(Resumo!$Q$5="",1,'Diário 3º PA'!$O$4:$O$2000=Resumo!$Q$5)))
+SUMPRODUCT(('Diário 4º PA'!$E$4:$E$2000='Analítico Cx.'!$B124)*('Diário 4º PA'!$B$4:$B$2000&gt;=J$4)*('Diário 4º PA'!$B$4:$B$2000&lt;=EOMONTH(J$4,0))*('Diário 4º PA'!$F$4:$F$2000)*(IF(Resumo!$Q$5="",1,'Diário 4º PA'!$O$4:$O$2000=Resumo!$Q$5)))</f>
        <v>0</v>
      </c>
      <c r="K124" s="199">
        <f t="array" ref="K124">SUMPRODUCT(('Diário 1º PA'!$E$4:$E$2977='Analítico Cx.'!$B124)*('Diário 1º PA'!$B$4:$B$2977&gt;=K$4)*('Diário 1º PA'!$B$4:$B$2977&lt;=EOMONTH(K$4,0))*('Diário 1º PA'!$F$4:$F$2977)*(IF(Resumo!$Q$5="",1,'Diário 1º PA'!$O$4:$O$2977=Resumo!$Q$5)))
+SUMPRODUCT(('Diário 2º PA'!$E$4:$E$2000='Analítico Cx.'!$B124)*('Diário 2º PA'!$B$4:$B$2000&gt;=K$4)*('Diário 2º PA'!$B$4:$B$2000&lt;=EOMONTH(K$4,0))*('Diário 2º PA'!$F$4:$F$2000)*(IF(Resumo!$Q$5="",1,'Diário 2º PA'!$O$4:$O$2000=Resumo!$Q$5)))
+SUMPRODUCT(('Diário 3º PA'!$E$4:$E$2000='Analítico Cx.'!$B124)*('Diário 3º PA'!$B$4:$B$2000&gt;=K$4)*('Diário 3º PA'!$B$4:$B$2000&lt;=EOMONTH(K$4,0))*('Diário 3º PA'!$F$4:$F$2000)*(IF(Resumo!$Q$5="",1,'Diário 3º PA'!$O$4:$O$2000=Resumo!$Q$5)))
+SUMPRODUCT(('Diário 4º PA'!$E$4:$E$2000='Analítico Cx.'!$B124)*('Diário 4º PA'!$B$4:$B$2000&gt;=K$4)*('Diário 4º PA'!$B$4:$B$2000&lt;=EOMONTH(K$4,0))*('Diário 4º PA'!$F$4:$F$2000)*(IF(Resumo!$Q$5="",1,'Diário 4º PA'!$O$4:$O$2000=Resumo!$Q$5)))</f>
        <v>0</v>
      </c>
      <c r="L124" s="199">
        <f t="array" ref="L124">SUMPRODUCT(('Diário 1º PA'!$E$4:$E$2977='Analítico Cx.'!$B124)*('Diário 1º PA'!$B$4:$B$2977&gt;=L$4)*('Diário 1º PA'!$B$4:$B$2977&lt;=EOMONTH(L$4,0))*('Diário 1º PA'!$F$4:$F$2977)*(IF(Resumo!$Q$5="",1,'Diário 1º PA'!$O$4:$O$2977=Resumo!$Q$5)))
+SUMPRODUCT(('Diário 2º PA'!$E$4:$E$2000='Analítico Cx.'!$B124)*('Diário 2º PA'!$B$4:$B$2000&gt;=L$4)*('Diário 2º PA'!$B$4:$B$2000&lt;=EOMONTH(L$4,0))*('Diário 2º PA'!$F$4:$F$2000)*(IF(Resumo!$Q$5="",1,'Diário 2º PA'!$O$4:$O$2000=Resumo!$Q$5)))
+SUMPRODUCT(('Diário 3º PA'!$E$4:$E$2000='Analítico Cx.'!$B124)*('Diário 3º PA'!$B$4:$B$2000&gt;=L$4)*('Diário 3º PA'!$B$4:$B$2000&lt;=EOMONTH(L$4,0))*('Diário 3º PA'!$F$4:$F$2000)*(IF(Resumo!$Q$5="",1,'Diário 3º PA'!$O$4:$O$2000=Resumo!$Q$5)))
+SUMPRODUCT(('Diário 4º PA'!$E$4:$E$2000='Analítico Cx.'!$B124)*('Diário 4º PA'!$B$4:$B$2000&gt;=L$4)*('Diário 4º PA'!$B$4:$B$2000&lt;=EOMONTH(L$4,0))*('Diário 4º PA'!$F$4:$F$2000)*(IF(Resumo!$Q$5="",1,'Diário 4º PA'!$O$4:$O$2000=Resumo!$Q$5)))</f>
        <v>0</v>
      </c>
      <c r="M124" s="199">
        <f t="array" ref="M124">SUMPRODUCT(('Diário 1º PA'!$E$4:$E$2977='Analítico Cx.'!$B124)*('Diário 1º PA'!$B$4:$B$2977&gt;=M$4)*('Diário 1º PA'!$B$4:$B$2977&lt;=EOMONTH(M$4,0))*('Diário 1º PA'!$F$4:$F$2977)*(IF(Resumo!$Q$5="",1,'Diário 1º PA'!$O$4:$O$2977=Resumo!$Q$5)))
+SUMPRODUCT(('Diário 2º PA'!$E$4:$E$2000='Analítico Cx.'!$B124)*('Diário 2º PA'!$B$4:$B$2000&gt;=M$4)*('Diário 2º PA'!$B$4:$B$2000&lt;=EOMONTH(M$4,0))*('Diário 2º PA'!$F$4:$F$2000)*(IF(Resumo!$Q$5="",1,'Diário 2º PA'!$O$4:$O$2000=Resumo!$Q$5)))
+SUMPRODUCT(('Diário 3º PA'!$E$4:$E$2000='Analítico Cx.'!$B124)*('Diário 3º PA'!$B$4:$B$2000&gt;=M$4)*('Diário 3º PA'!$B$4:$B$2000&lt;=EOMONTH(M$4,0))*('Diário 3º PA'!$F$4:$F$2000)*(IF(Resumo!$Q$5="",1,'Diário 3º PA'!$O$4:$O$2000=Resumo!$Q$5)))
+SUMPRODUCT(('Diário 4º PA'!$E$4:$E$2000='Analítico Cx.'!$B124)*('Diário 4º PA'!$B$4:$B$2000&gt;=M$4)*('Diário 4º PA'!$B$4:$B$2000&lt;=EOMONTH(M$4,0))*('Diário 4º PA'!$F$4:$F$2000)*(IF(Resumo!$Q$5="",1,'Diário 4º PA'!$O$4:$O$2000=Resumo!$Q$5)))</f>
        <v>0</v>
      </c>
      <c r="N124" s="199">
        <f t="array" ref="N124">SUMPRODUCT(('Diário 1º PA'!$E$4:$E$2977='Analítico Cx.'!$B124)*('Diário 1º PA'!$B$4:$B$2977&gt;=N$4)*('Diário 1º PA'!$B$4:$B$2977&lt;=EOMONTH(N$4,0))*('Diário 1º PA'!$F$4:$F$2977)*(IF(Resumo!$Q$5="",1,'Diário 1º PA'!$O$4:$O$2977=Resumo!$Q$5)))
+SUMPRODUCT(('Diário 2º PA'!$E$4:$E$2000='Analítico Cx.'!$B124)*('Diário 2º PA'!$B$4:$B$2000&gt;=N$4)*('Diário 2º PA'!$B$4:$B$2000&lt;=EOMONTH(N$4,0))*('Diário 2º PA'!$F$4:$F$2000)*(IF(Resumo!$Q$5="",1,'Diário 2º PA'!$O$4:$O$2000=Resumo!$Q$5)))
+SUMPRODUCT(('Diário 3º PA'!$E$4:$E$2000='Analítico Cx.'!$B124)*('Diário 3º PA'!$B$4:$B$2000&gt;=N$4)*('Diário 3º PA'!$B$4:$B$2000&lt;=EOMONTH(N$4,0))*('Diário 3º PA'!$F$4:$F$2000)*(IF(Resumo!$Q$5="",1,'Diário 3º PA'!$O$4:$O$2000=Resumo!$Q$5)))
+SUMPRODUCT(('Diário 4º PA'!$E$4:$E$2000='Analítico Cx.'!$B124)*('Diário 4º PA'!$B$4:$B$2000&gt;=N$4)*('Diário 4º PA'!$B$4:$B$2000&lt;=EOMONTH(N$4,0))*('Diário 4º PA'!$F$4:$F$2000)*(IF(Resumo!$Q$5="",1,'Diário 4º PA'!$O$4:$O$2000=Resumo!$Q$5)))</f>
        <v>0</v>
      </c>
      <c r="O124" s="200">
        <f t="shared" si="13"/>
        <v>20060</v>
      </c>
      <c r="P124" s="201">
        <f t="shared" si="14"/>
        <v>4.2447191287444397E-3</v>
      </c>
      <c r="Q124" s="174"/>
      <c r="R124" s="174"/>
      <c r="S124" s="174"/>
      <c r="T124" s="174"/>
      <c r="U124" s="174"/>
      <c r="V124" s="174"/>
      <c r="W124" s="174"/>
      <c r="X124" s="174"/>
      <c r="Y124" s="174"/>
      <c r="Z124" s="174"/>
    </row>
    <row r="125" spans="1:26" ht="23.25" customHeight="1" x14ac:dyDescent="0.2">
      <c r="A125" s="220" t="s">
        <v>349</v>
      </c>
      <c r="B125" s="84" t="s">
        <v>350</v>
      </c>
      <c r="C125" s="199">
        <f t="array" ref="C125">SUMPRODUCT(('Diário 1º PA'!$E$4:$E$2977='Analítico Cx.'!$B125)*('Diário 1º PA'!$B$4:$B$2977&gt;=C$4)*('Diário 1º PA'!$B$4:$B$2977&lt;=EOMONTH(C$4,0))*('Diário 1º PA'!$F$4:$F$2977)*(IF(Resumo!$Q$5="",1,'Diário 1º PA'!$O$4:$O$2977=Resumo!$Q$5)))
+SUMPRODUCT(('Diário 2º PA'!$E$4:$E$2000='Analítico Cx.'!$B125)*('Diário 2º PA'!$B$4:$B$2000&gt;=C$4)*('Diário 2º PA'!$B$4:$B$2000&lt;=EOMONTH(C$4,0))*('Diário 2º PA'!$F$4:$F$2000)*(IF(Resumo!$Q$5="",1,'Diário 2º PA'!$O$4:$O$2000=Resumo!$Q$5)))
+SUMPRODUCT(('Diário 3º PA'!$E$4:$E$2000='Analítico Cx.'!$B125)*('Diário 3º PA'!$B$4:$B$2000&gt;=C$4)*('Diário 3º PA'!$B$4:$B$2000&lt;=EOMONTH(C$4,0))*('Diário 3º PA'!$F$4:$F$2000)*(IF(Resumo!$Q$5="",1,'Diário 3º PA'!$O$4:$O$2000=Resumo!$Q$5)))
+SUMPRODUCT(('Diário 4º PA'!$E$4:$E$2000='Analítico Cx.'!$B125)*('Diário 4º PA'!$B$4:$B$2000&gt;=C$4)*('Diário 4º PA'!$B$4:$B$2000&lt;=EOMONTH(C$4,0))*('Diário 4º PA'!$F$4:$F$2000)*(IF(Resumo!$Q$5="",1,'Diário 4º PA'!$O$4:$O$2000=Resumo!$Q$5)))</f>
        <v>227.85</v>
      </c>
      <c r="D125" s="199">
        <f t="array" ref="D125">SUMPRODUCT(('Diário 1º PA'!$E$4:$E$2977='Analítico Cx.'!$B125)*('Diário 1º PA'!$B$4:$B$2977&gt;=D$4)*('Diário 1º PA'!$B$4:$B$2977&lt;=EOMONTH(D$4,0))*('Diário 1º PA'!$F$4:$F$2977)*(IF(Resumo!$Q$5="",1,'Diário 1º PA'!$O$4:$O$2977=Resumo!$Q$5)))
+SUMPRODUCT(('Diário 2º PA'!$E$4:$E$2000='Analítico Cx.'!$B125)*('Diário 2º PA'!$B$4:$B$2000&gt;=D$4)*('Diário 2º PA'!$B$4:$B$2000&lt;=EOMONTH(D$4,0))*('Diário 2º PA'!$F$4:$F$2000)*(IF(Resumo!$Q$5="",1,'Diário 2º PA'!$O$4:$O$2000=Resumo!$Q$5)))
+SUMPRODUCT(('Diário 3º PA'!$E$4:$E$2000='Analítico Cx.'!$B125)*('Diário 3º PA'!$B$4:$B$2000&gt;=D$4)*('Diário 3º PA'!$B$4:$B$2000&lt;=EOMONTH(D$4,0))*('Diário 3º PA'!$F$4:$F$2000)*(IF(Resumo!$Q$5="",1,'Diário 3º PA'!$O$4:$O$2000=Resumo!$Q$5)))
+SUMPRODUCT(('Diário 4º PA'!$E$4:$E$2000='Analítico Cx.'!$B125)*('Diário 4º PA'!$B$4:$B$2000&gt;=D$4)*('Diário 4º PA'!$B$4:$B$2000&lt;=EOMONTH(D$4,0))*('Diário 4º PA'!$F$4:$F$2000)*(IF(Resumo!$Q$5="",1,'Diário 4º PA'!$O$4:$O$2000=Resumo!$Q$5)))</f>
        <v>0</v>
      </c>
      <c r="E125" s="199">
        <f t="array" ref="E125">SUMPRODUCT(('Diário 1º PA'!$E$4:$E$2977='Analítico Cx.'!$B125)*('Diário 1º PA'!$B$4:$B$2977&gt;=E$4)*('Diário 1º PA'!$B$4:$B$2977&lt;=EOMONTH(E$4,0))*('Diário 1º PA'!$F$4:$F$2977)*(IF(Resumo!$Q$5="",1,'Diário 1º PA'!$O$4:$O$2977=Resumo!$Q$5)))
+SUMPRODUCT(('Diário 2º PA'!$E$4:$E$2000='Analítico Cx.'!$B125)*('Diário 2º PA'!$B$4:$B$2000&gt;=E$4)*('Diário 2º PA'!$B$4:$B$2000&lt;=EOMONTH(E$4,0))*('Diário 2º PA'!$F$4:$F$2000)*(IF(Resumo!$Q$5="",1,'Diário 2º PA'!$O$4:$O$2000=Resumo!$Q$5)))
+SUMPRODUCT(('Diário 3º PA'!$E$4:$E$2000='Analítico Cx.'!$B125)*('Diário 3º PA'!$B$4:$B$2000&gt;=E$4)*('Diário 3º PA'!$B$4:$B$2000&lt;=EOMONTH(E$4,0))*('Diário 3º PA'!$F$4:$F$2000)*(IF(Resumo!$Q$5="",1,'Diário 3º PA'!$O$4:$O$2000=Resumo!$Q$5)))
+SUMPRODUCT(('Diário 4º PA'!$E$4:$E$2000='Analítico Cx.'!$B125)*('Diário 4º PA'!$B$4:$B$2000&gt;=E$4)*('Diário 4º PA'!$B$4:$B$2000&lt;=EOMONTH(E$4,0))*('Diário 4º PA'!$F$4:$F$2000)*(IF(Resumo!$Q$5="",1,'Diário 4º PA'!$O$4:$O$2000=Resumo!$Q$5)))</f>
        <v>6362.72</v>
      </c>
      <c r="F125" s="199">
        <f t="array" ref="F125">SUMPRODUCT(('Diário 1º PA'!$E$4:$E$2977='Analítico Cx.'!$B125)*('Diário 1º PA'!$B$4:$B$2977&gt;=F$4)*('Diário 1º PA'!$B$4:$B$2977&lt;=EOMONTH(F$4,0))*('Diário 1º PA'!$F$4:$F$2977)*(IF(Resumo!$Q$5="",1,'Diário 1º PA'!$O$4:$O$2977=Resumo!$Q$5)))
+SUMPRODUCT(('Diário 2º PA'!$E$4:$E$2000='Analítico Cx.'!$B125)*('Diário 2º PA'!$B$4:$B$2000&gt;=F$4)*('Diário 2º PA'!$B$4:$B$2000&lt;=EOMONTH(F$4,0))*('Diário 2º PA'!$F$4:$F$2000)*(IF(Resumo!$Q$5="",1,'Diário 2º PA'!$O$4:$O$2000=Resumo!$Q$5)))
+SUMPRODUCT(('Diário 3º PA'!$E$4:$E$2000='Analítico Cx.'!$B125)*('Diário 3º PA'!$B$4:$B$2000&gt;=F$4)*('Diário 3º PA'!$B$4:$B$2000&lt;=EOMONTH(F$4,0))*('Diário 3º PA'!$F$4:$F$2000)*(IF(Resumo!$Q$5="",1,'Diário 3º PA'!$O$4:$O$2000=Resumo!$Q$5)))
+SUMPRODUCT(('Diário 4º PA'!$E$4:$E$2000='Analítico Cx.'!$B125)*('Diário 4º PA'!$B$4:$B$2000&gt;=F$4)*('Diário 4º PA'!$B$4:$B$2000&lt;=EOMONTH(F$4,0))*('Diário 4º PA'!$F$4:$F$2000)*(IF(Resumo!$Q$5="",1,'Diário 4º PA'!$O$4:$O$2000=Resumo!$Q$5)))</f>
        <v>0</v>
      </c>
      <c r="G125" s="199">
        <f t="array" ref="G125">SUMPRODUCT(('Diário 1º PA'!$E$4:$E$2977='Analítico Cx.'!$B125)*('Diário 1º PA'!$B$4:$B$2977&gt;=G$4)*('Diário 1º PA'!$B$4:$B$2977&lt;=EOMONTH(G$4,0))*('Diário 1º PA'!$F$4:$F$2977)*(IF(Resumo!$Q$5="",1,'Diário 1º PA'!$O$4:$O$2977=Resumo!$Q$5)))
+SUMPRODUCT(('Diário 2º PA'!$E$4:$E$2000='Analítico Cx.'!$B125)*('Diário 2º PA'!$B$4:$B$2000&gt;=G$4)*('Diário 2º PA'!$B$4:$B$2000&lt;=EOMONTH(G$4,0))*('Diário 2º PA'!$F$4:$F$2000)*(IF(Resumo!$Q$5="",1,'Diário 2º PA'!$O$4:$O$2000=Resumo!$Q$5)))
+SUMPRODUCT(('Diário 3º PA'!$E$4:$E$2000='Analítico Cx.'!$B125)*('Diário 3º PA'!$B$4:$B$2000&gt;=G$4)*('Diário 3º PA'!$B$4:$B$2000&lt;=EOMONTH(G$4,0))*('Diário 3º PA'!$F$4:$F$2000)*(IF(Resumo!$Q$5="",1,'Diário 3º PA'!$O$4:$O$2000=Resumo!$Q$5)))
+SUMPRODUCT(('Diário 4º PA'!$E$4:$E$2000='Analítico Cx.'!$B125)*('Diário 4º PA'!$B$4:$B$2000&gt;=G$4)*('Diário 4º PA'!$B$4:$B$2000&lt;=EOMONTH(G$4,0))*('Diário 4º PA'!$F$4:$F$2000)*(IF(Resumo!$Q$5="",1,'Diário 4º PA'!$O$4:$O$2000=Resumo!$Q$5)))</f>
        <v>0</v>
      </c>
      <c r="H125" s="199">
        <f t="array" ref="H125">SUMPRODUCT(('Diário 1º PA'!$E$4:$E$2977='Analítico Cx.'!$B125)*('Diário 1º PA'!$B$4:$B$2977&gt;=H$4)*('Diário 1º PA'!$B$4:$B$2977&lt;=EOMONTH(H$4,0))*('Diário 1º PA'!$F$4:$F$2977)*(IF(Resumo!$Q$5="",1,'Diário 1º PA'!$O$4:$O$2977=Resumo!$Q$5)))
+SUMPRODUCT(('Diário 2º PA'!$E$4:$E$2000='Analítico Cx.'!$B125)*('Diário 2º PA'!$B$4:$B$2000&gt;=H$4)*('Diário 2º PA'!$B$4:$B$2000&lt;=EOMONTH(H$4,0))*('Diário 2º PA'!$F$4:$F$2000)*(IF(Resumo!$Q$5="",1,'Diário 2º PA'!$O$4:$O$2000=Resumo!$Q$5)))
+SUMPRODUCT(('Diário 3º PA'!$E$4:$E$2000='Analítico Cx.'!$B125)*('Diário 3º PA'!$B$4:$B$2000&gt;=H$4)*('Diário 3º PA'!$B$4:$B$2000&lt;=EOMONTH(H$4,0))*('Diário 3º PA'!$F$4:$F$2000)*(IF(Resumo!$Q$5="",1,'Diário 3º PA'!$O$4:$O$2000=Resumo!$Q$5)))
+SUMPRODUCT(('Diário 4º PA'!$E$4:$E$2000='Analítico Cx.'!$B125)*('Diário 4º PA'!$B$4:$B$2000&gt;=H$4)*('Diário 4º PA'!$B$4:$B$2000&lt;=EOMONTH(H$4,0))*('Diário 4º PA'!$F$4:$F$2000)*(IF(Resumo!$Q$5="",1,'Diário 4º PA'!$O$4:$O$2000=Resumo!$Q$5)))</f>
        <v>0</v>
      </c>
      <c r="I125" s="199">
        <f t="array" ref="I125">SUMPRODUCT(('Diário 1º PA'!$E$4:$E$2977='Analítico Cx.'!$B125)*('Diário 1º PA'!$B$4:$B$2977&gt;=I$4)*('Diário 1º PA'!$B$4:$B$2977&lt;=EOMONTH(I$4,0))*('Diário 1º PA'!$F$4:$F$2977)*(IF(Resumo!$Q$5="",1,'Diário 1º PA'!$O$4:$O$2977=Resumo!$Q$5)))
+SUMPRODUCT(('Diário 2º PA'!$E$4:$E$2000='Analítico Cx.'!$B125)*('Diário 2º PA'!$B$4:$B$2000&gt;=I$4)*('Diário 2º PA'!$B$4:$B$2000&lt;=EOMONTH(I$4,0))*('Diário 2º PA'!$F$4:$F$2000)*(IF(Resumo!$Q$5="",1,'Diário 2º PA'!$O$4:$O$2000=Resumo!$Q$5)))
+SUMPRODUCT(('Diário 3º PA'!$E$4:$E$2000='Analítico Cx.'!$B125)*('Diário 3º PA'!$B$4:$B$2000&gt;=I$4)*('Diário 3º PA'!$B$4:$B$2000&lt;=EOMONTH(I$4,0))*('Diário 3º PA'!$F$4:$F$2000)*(IF(Resumo!$Q$5="",1,'Diário 3º PA'!$O$4:$O$2000=Resumo!$Q$5)))
+SUMPRODUCT(('Diário 4º PA'!$E$4:$E$2000='Analítico Cx.'!$B125)*('Diário 4º PA'!$B$4:$B$2000&gt;=I$4)*('Diário 4º PA'!$B$4:$B$2000&lt;=EOMONTH(I$4,0))*('Diário 4º PA'!$F$4:$F$2000)*(IF(Resumo!$Q$5="",1,'Diário 4º PA'!$O$4:$O$2000=Resumo!$Q$5)))</f>
        <v>0</v>
      </c>
      <c r="J125" s="199">
        <f t="array" ref="J125">SUMPRODUCT(('Diário 1º PA'!$E$4:$E$2977='Analítico Cx.'!$B125)*('Diário 1º PA'!$B$4:$B$2977&gt;=J$4)*('Diário 1º PA'!$B$4:$B$2977&lt;=EOMONTH(J$4,0))*('Diário 1º PA'!$F$4:$F$2977)*(IF(Resumo!$Q$5="",1,'Diário 1º PA'!$O$4:$O$2977=Resumo!$Q$5)))
+SUMPRODUCT(('Diário 2º PA'!$E$4:$E$2000='Analítico Cx.'!$B125)*('Diário 2º PA'!$B$4:$B$2000&gt;=J$4)*('Diário 2º PA'!$B$4:$B$2000&lt;=EOMONTH(J$4,0))*('Diário 2º PA'!$F$4:$F$2000)*(IF(Resumo!$Q$5="",1,'Diário 2º PA'!$O$4:$O$2000=Resumo!$Q$5)))
+SUMPRODUCT(('Diário 3º PA'!$E$4:$E$2000='Analítico Cx.'!$B125)*('Diário 3º PA'!$B$4:$B$2000&gt;=J$4)*('Diário 3º PA'!$B$4:$B$2000&lt;=EOMONTH(J$4,0))*('Diário 3º PA'!$F$4:$F$2000)*(IF(Resumo!$Q$5="",1,'Diário 3º PA'!$O$4:$O$2000=Resumo!$Q$5)))
+SUMPRODUCT(('Diário 4º PA'!$E$4:$E$2000='Analítico Cx.'!$B125)*('Diário 4º PA'!$B$4:$B$2000&gt;=J$4)*('Diário 4º PA'!$B$4:$B$2000&lt;=EOMONTH(J$4,0))*('Diário 4º PA'!$F$4:$F$2000)*(IF(Resumo!$Q$5="",1,'Diário 4º PA'!$O$4:$O$2000=Resumo!$Q$5)))</f>
        <v>0</v>
      </c>
      <c r="K125" s="199">
        <f t="array" ref="K125">SUMPRODUCT(('Diário 1º PA'!$E$4:$E$2977='Analítico Cx.'!$B125)*('Diário 1º PA'!$B$4:$B$2977&gt;=K$4)*('Diário 1º PA'!$B$4:$B$2977&lt;=EOMONTH(K$4,0))*('Diário 1º PA'!$F$4:$F$2977)*(IF(Resumo!$Q$5="",1,'Diário 1º PA'!$O$4:$O$2977=Resumo!$Q$5)))
+SUMPRODUCT(('Diário 2º PA'!$E$4:$E$2000='Analítico Cx.'!$B125)*('Diário 2º PA'!$B$4:$B$2000&gt;=K$4)*('Diário 2º PA'!$B$4:$B$2000&lt;=EOMONTH(K$4,0))*('Diário 2º PA'!$F$4:$F$2000)*(IF(Resumo!$Q$5="",1,'Diário 2º PA'!$O$4:$O$2000=Resumo!$Q$5)))
+SUMPRODUCT(('Diário 3º PA'!$E$4:$E$2000='Analítico Cx.'!$B125)*('Diário 3º PA'!$B$4:$B$2000&gt;=K$4)*('Diário 3º PA'!$B$4:$B$2000&lt;=EOMONTH(K$4,0))*('Diário 3º PA'!$F$4:$F$2000)*(IF(Resumo!$Q$5="",1,'Diário 3º PA'!$O$4:$O$2000=Resumo!$Q$5)))
+SUMPRODUCT(('Diário 4º PA'!$E$4:$E$2000='Analítico Cx.'!$B125)*('Diário 4º PA'!$B$4:$B$2000&gt;=K$4)*('Diário 4º PA'!$B$4:$B$2000&lt;=EOMONTH(K$4,0))*('Diário 4º PA'!$F$4:$F$2000)*(IF(Resumo!$Q$5="",1,'Diário 4º PA'!$O$4:$O$2000=Resumo!$Q$5)))</f>
        <v>0</v>
      </c>
      <c r="L125" s="199">
        <f t="array" ref="L125">SUMPRODUCT(('Diário 1º PA'!$E$4:$E$2977='Analítico Cx.'!$B125)*('Diário 1º PA'!$B$4:$B$2977&gt;=L$4)*('Diário 1º PA'!$B$4:$B$2977&lt;=EOMONTH(L$4,0))*('Diário 1º PA'!$F$4:$F$2977)*(IF(Resumo!$Q$5="",1,'Diário 1º PA'!$O$4:$O$2977=Resumo!$Q$5)))
+SUMPRODUCT(('Diário 2º PA'!$E$4:$E$2000='Analítico Cx.'!$B125)*('Diário 2º PA'!$B$4:$B$2000&gt;=L$4)*('Diário 2º PA'!$B$4:$B$2000&lt;=EOMONTH(L$4,0))*('Diário 2º PA'!$F$4:$F$2000)*(IF(Resumo!$Q$5="",1,'Diário 2º PA'!$O$4:$O$2000=Resumo!$Q$5)))
+SUMPRODUCT(('Diário 3º PA'!$E$4:$E$2000='Analítico Cx.'!$B125)*('Diário 3º PA'!$B$4:$B$2000&gt;=L$4)*('Diário 3º PA'!$B$4:$B$2000&lt;=EOMONTH(L$4,0))*('Diário 3º PA'!$F$4:$F$2000)*(IF(Resumo!$Q$5="",1,'Diário 3º PA'!$O$4:$O$2000=Resumo!$Q$5)))
+SUMPRODUCT(('Diário 4º PA'!$E$4:$E$2000='Analítico Cx.'!$B125)*('Diário 4º PA'!$B$4:$B$2000&gt;=L$4)*('Diário 4º PA'!$B$4:$B$2000&lt;=EOMONTH(L$4,0))*('Diário 4º PA'!$F$4:$F$2000)*(IF(Resumo!$Q$5="",1,'Diário 4º PA'!$O$4:$O$2000=Resumo!$Q$5)))</f>
        <v>0</v>
      </c>
      <c r="M125" s="199">
        <f t="array" ref="M125">SUMPRODUCT(('Diário 1º PA'!$E$4:$E$2977='Analítico Cx.'!$B125)*('Diário 1º PA'!$B$4:$B$2977&gt;=M$4)*('Diário 1º PA'!$B$4:$B$2977&lt;=EOMONTH(M$4,0))*('Diário 1º PA'!$F$4:$F$2977)*(IF(Resumo!$Q$5="",1,'Diário 1º PA'!$O$4:$O$2977=Resumo!$Q$5)))
+SUMPRODUCT(('Diário 2º PA'!$E$4:$E$2000='Analítico Cx.'!$B125)*('Diário 2º PA'!$B$4:$B$2000&gt;=M$4)*('Diário 2º PA'!$B$4:$B$2000&lt;=EOMONTH(M$4,0))*('Diário 2º PA'!$F$4:$F$2000)*(IF(Resumo!$Q$5="",1,'Diário 2º PA'!$O$4:$O$2000=Resumo!$Q$5)))
+SUMPRODUCT(('Diário 3º PA'!$E$4:$E$2000='Analítico Cx.'!$B125)*('Diário 3º PA'!$B$4:$B$2000&gt;=M$4)*('Diário 3º PA'!$B$4:$B$2000&lt;=EOMONTH(M$4,0))*('Diário 3º PA'!$F$4:$F$2000)*(IF(Resumo!$Q$5="",1,'Diário 3º PA'!$O$4:$O$2000=Resumo!$Q$5)))
+SUMPRODUCT(('Diário 4º PA'!$E$4:$E$2000='Analítico Cx.'!$B125)*('Diário 4º PA'!$B$4:$B$2000&gt;=M$4)*('Diário 4º PA'!$B$4:$B$2000&lt;=EOMONTH(M$4,0))*('Diário 4º PA'!$F$4:$F$2000)*(IF(Resumo!$Q$5="",1,'Diário 4º PA'!$O$4:$O$2000=Resumo!$Q$5)))</f>
        <v>0</v>
      </c>
      <c r="N125" s="199">
        <f t="array" ref="N125">SUMPRODUCT(('Diário 1º PA'!$E$4:$E$2977='Analítico Cx.'!$B125)*('Diário 1º PA'!$B$4:$B$2977&gt;=N$4)*('Diário 1º PA'!$B$4:$B$2977&lt;=EOMONTH(N$4,0))*('Diário 1º PA'!$F$4:$F$2977)*(IF(Resumo!$Q$5="",1,'Diário 1º PA'!$O$4:$O$2977=Resumo!$Q$5)))
+SUMPRODUCT(('Diário 2º PA'!$E$4:$E$2000='Analítico Cx.'!$B125)*('Diário 2º PA'!$B$4:$B$2000&gt;=N$4)*('Diário 2º PA'!$B$4:$B$2000&lt;=EOMONTH(N$4,0))*('Diário 2º PA'!$F$4:$F$2000)*(IF(Resumo!$Q$5="",1,'Diário 2º PA'!$O$4:$O$2000=Resumo!$Q$5)))
+SUMPRODUCT(('Diário 3º PA'!$E$4:$E$2000='Analítico Cx.'!$B125)*('Diário 3º PA'!$B$4:$B$2000&gt;=N$4)*('Diário 3º PA'!$B$4:$B$2000&lt;=EOMONTH(N$4,0))*('Diário 3º PA'!$F$4:$F$2000)*(IF(Resumo!$Q$5="",1,'Diário 3º PA'!$O$4:$O$2000=Resumo!$Q$5)))
+SUMPRODUCT(('Diário 4º PA'!$E$4:$E$2000='Analítico Cx.'!$B125)*('Diário 4º PA'!$B$4:$B$2000&gt;=N$4)*('Diário 4º PA'!$B$4:$B$2000&lt;=EOMONTH(N$4,0))*('Diário 4º PA'!$F$4:$F$2000)*(IF(Resumo!$Q$5="",1,'Diário 4º PA'!$O$4:$O$2000=Resumo!$Q$5)))</f>
        <v>0</v>
      </c>
      <c r="O125" s="200">
        <f t="shared" si="13"/>
        <v>6590.5700000000006</v>
      </c>
      <c r="P125" s="201">
        <f t="shared" si="14"/>
        <v>1.39457221078411E-3</v>
      </c>
      <c r="Q125" s="174"/>
      <c r="R125" s="174"/>
      <c r="S125" s="174"/>
      <c r="T125" s="174"/>
      <c r="U125" s="174"/>
      <c r="V125" s="174"/>
      <c r="W125" s="174"/>
      <c r="X125" s="174"/>
      <c r="Y125" s="174"/>
      <c r="Z125" s="174"/>
    </row>
    <row r="126" spans="1:26" ht="23.25" customHeight="1" x14ac:dyDescent="0.2">
      <c r="A126" s="220" t="s">
        <v>351</v>
      </c>
      <c r="B126" s="84" t="s">
        <v>352</v>
      </c>
      <c r="C126" s="199">
        <f t="array" ref="C126">SUMPRODUCT(('Diário 1º PA'!$E$4:$E$2977='Analítico Cx.'!$B126)*('Diário 1º PA'!$B$4:$B$2977&gt;=C$4)*('Diário 1º PA'!$B$4:$B$2977&lt;=EOMONTH(C$4,0))*('Diário 1º PA'!$F$4:$F$2977)*(IF(Resumo!$Q$5="",1,'Diário 1º PA'!$O$4:$O$2977=Resumo!$Q$5)))
+SUMPRODUCT(('Diário 2º PA'!$E$4:$E$2000='Analítico Cx.'!$B126)*('Diário 2º PA'!$B$4:$B$2000&gt;=C$4)*('Diário 2º PA'!$B$4:$B$2000&lt;=EOMONTH(C$4,0))*('Diário 2º PA'!$F$4:$F$2000)*(IF(Resumo!$Q$5="",1,'Diário 2º PA'!$O$4:$O$2000=Resumo!$Q$5)))
+SUMPRODUCT(('Diário 3º PA'!$E$4:$E$2000='Analítico Cx.'!$B126)*('Diário 3º PA'!$B$4:$B$2000&gt;=C$4)*('Diário 3º PA'!$B$4:$B$2000&lt;=EOMONTH(C$4,0))*('Diário 3º PA'!$F$4:$F$2000)*(IF(Resumo!$Q$5="",1,'Diário 3º PA'!$O$4:$O$2000=Resumo!$Q$5)))
+SUMPRODUCT(('Diário 4º PA'!$E$4:$E$2000='Analítico Cx.'!$B126)*('Diário 4º PA'!$B$4:$B$2000&gt;=C$4)*('Diário 4º PA'!$B$4:$B$2000&lt;=EOMONTH(C$4,0))*('Diário 4º PA'!$F$4:$F$2000)*(IF(Resumo!$Q$5="",1,'Diário 4º PA'!$O$4:$O$2000=Resumo!$Q$5)))</f>
        <v>0</v>
      </c>
      <c r="D126" s="199">
        <f t="array" ref="D126">SUMPRODUCT(('Diário 1º PA'!$E$4:$E$2977='Analítico Cx.'!$B126)*('Diário 1º PA'!$B$4:$B$2977&gt;=D$4)*('Diário 1º PA'!$B$4:$B$2977&lt;=EOMONTH(D$4,0))*('Diário 1º PA'!$F$4:$F$2977)*(IF(Resumo!$Q$5="",1,'Diário 1º PA'!$O$4:$O$2977=Resumo!$Q$5)))
+SUMPRODUCT(('Diário 2º PA'!$E$4:$E$2000='Analítico Cx.'!$B126)*('Diário 2º PA'!$B$4:$B$2000&gt;=D$4)*('Diário 2º PA'!$B$4:$B$2000&lt;=EOMONTH(D$4,0))*('Diário 2º PA'!$F$4:$F$2000)*(IF(Resumo!$Q$5="",1,'Diário 2º PA'!$O$4:$O$2000=Resumo!$Q$5)))
+SUMPRODUCT(('Diário 3º PA'!$E$4:$E$2000='Analítico Cx.'!$B126)*('Diário 3º PA'!$B$4:$B$2000&gt;=D$4)*('Diário 3º PA'!$B$4:$B$2000&lt;=EOMONTH(D$4,0))*('Diário 3º PA'!$F$4:$F$2000)*(IF(Resumo!$Q$5="",1,'Diário 3º PA'!$O$4:$O$2000=Resumo!$Q$5)))
+SUMPRODUCT(('Diário 4º PA'!$E$4:$E$2000='Analítico Cx.'!$B126)*('Diário 4º PA'!$B$4:$B$2000&gt;=D$4)*('Diário 4º PA'!$B$4:$B$2000&lt;=EOMONTH(D$4,0))*('Diário 4º PA'!$F$4:$F$2000)*(IF(Resumo!$Q$5="",1,'Diário 4º PA'!$O$4:$O$2000=Resumo!$Q$5)))</f>
        <v>0</v>
      </c>
      <c r="E126" s="199">
        <f t="array" ref="E126">SUMPRODUCT(('Diário 1º PA'!$E$4:$E$2977='Analítico Cx.'!$B126)*('Diário 1º PA'!$B$4:$B$2977&gt;=E$4)*('Diário 1º PA'!$B$4:$B$2977&lt;=EOMONTH(E$4,0))*('Diário 1º PA'!$F$4:$F$2977)*(IF(Resumo!$Q$5="",1,'Diário 1º PA'!$O$4:$O$2977=Resumo!$Q$5)))
+SUMPRODUCT(('Diário 2º PA'!$E$4:$E$2000='Analítico Cx.'!$B126)*('Diário 2º PA'!$B$4:$B$2000&gt;=E$4)*('Diário 2º PA'!$B$4:$B$2000&lt;=EOMONTH(E$4,0))*('Diário 2º PA'!$F$4:$F$2000)*(IF(Resumo!$Q$5="",1,'Diário 2º PA'!$O$4:$O$2000=Resumo!$Q$5)))
+SUMPRODUCT(('Diário 3º PA'!$E$4:$E$2000='Analítico Cx.'!$B126)*('Diário 3º PA'!$B$4:$B$2000&gt;=E$4)*('Diário 3º PA'!$B$4:$B$2000&lt;=EOMONTH(E$4,0))*('Diário 3º PA'!$F$4:$F$2000)*(IF(Resumo!$Q$5="",1,'Diário 3º PA'!$O$4:$O$2000=Resumo!$Q$5)))
+SUMPRODUCT(('Diário 4º PA'!$E$4:$E$2000='Analítico Cx.'!$B126)*('Diário 4º PA'!$B$4:$B$2000&gt;=E$4)*('Diário 4º PA'!$B$4:$B$2000&lt;=EOMONTH(E$4,0))*('Diário 4º PA'!$F$4:$F$2000)*(IF(Resumo!$Q$5="",1,'Diário 4º PA'!$O$4:$O$2000=Resumo!$Q$5)))</f>
        <v>0</v>
      </c>
      <c r="F126" s="199">
        <f t="array" ref="F126">SUMPRODUCT(('Diário 1º PA'!$E$4:$E$2977='Analítico Cx.'!$B126)*('Diário 1º PA'!$B$4:$B$2977&gt;=F$4)*('Diário 1º PA'!$B$4:$B$2977&lt;=EOMONTH(F$4,0))*('Diário 1º PA'!$F$4:$F$2977)*(IF(Resumo!$Q$5="",1,'Diário 1º PA'!$O$4:$O$2977=Resumo!$Q$5)))
+SUMPRODUCT(('Diário 2º PA'!$E$4:$E$2000='Analítico Cx.'!$B126)*('Diário 2º PA'!$B$4:$B$2000&gt;=F$4)*('Diário 2º PA'!$B$4:$B$2000&lt;=EOMONTH(F$4,0))*('Diário 2º PA'!$F$4:$F$2000)*(IF(Resumo!$Q$5="",1,'Diário 2º PA'!$O$4:$O$2000=Resumo!$Q$5)))
+SUMPRODUCT(('Diário 3º PA'!$E$4:$E$2000='Analítico Cx.'!$B126)*('Diário 3º PA'!$B$4:$B$2000&gt;=F$4)*('Diário 3º PA'!$B$4:$B$2000&lt;=EOMONTH(F$4,0))*('Diário 3º PA'!$F$4:$F$2000)*(IF(Resumo!$Q$5="",1,'Diário 3º PA'!$O$4:$O$2000=Resumo!$Q$5)))
+SUMPRODUCT(('Diário 4º PA'!$E$4:$E$2000='Analítico Cx.'!$B126)*('Diário 4º PA'!$B$4:$B$2000&gt;=F$4)*('Diário 4º PA'!$B$4:$B$2000&lt;=EOMONTH(F$4,0))*('Diário 4º PA'!$F$4:$F$2000)*(IF(Resumo!$Q$5="",1,'Diário 4º PA'!$O$4:$O$2000=Resumo!$Q$5)))</f>
        <v>0</v>
      </c>
      <c r="G126" s="199">
        <f t="array" ref="G126">SUMPRODUCT(('Diário 1º PA'!$E$4:$E$2977='Analítico Cx.'!$B126)*('Diário 1º PA'!$B$4:$B$2977&gt;=G$4)*('Diário 1º PA'!$B$4:$B$2977&lt;=EOMONTH(G$4,0))*('Diário 1º PA'!$F$4:$F$2977)*(IF(Resumo!$Q$5="",1,'Diário 1º PA'!$O$4:$O$2977=Resumo!$Q$5)))
+SUMPRODUCT(('Diário 2º PA'!$E$4:$E$2000='Analítico Cx.'!$B126)*('Diário 2º PA'!$B$4:$B$2000&gt;=G$4)*('Diário 2º PA'!$B$4:$B$2000&lt;=EOMONTH(G$4,0))*('Diário 2º PA'!$F$4:$F$2000)*(IF(Resumo!$Q$5="",1,'Diário 2º PA'!$O$4:$O$2000=Resumo!$Q$5)))
+SUMPRODUCT(('Diário 3º PA'!$E$4:$E$2000='Analítico Cx.'!$B126)*('Diário 3º PA'!$B$4:$B$2000&gt;=G$4)*('Diário 3º PA'!$B$4:$B$2000&lt;=EOMONTH(G$4,0))*('Diário 3º PA'!$F$4:$F$2000)*(IF(Resumo!$Q$5="",1,'Diário 3º PA'!$O$4:$O$2000=Resumo!$Q$5)))
+SUMPRODUCT(('Diário 4º PA'!$E$4:$E$2000='Analítico Cx.'!$B126)*('Diário 4º PA'!$B$4:$B$2000&gt;=G$4)*('Diário 4º PA'!$B$4:$B$2000&lt;=EOMONTH(G$4,0))*('Diário 4º PA'!$F$4:$F$2000)*(IF(Resumo!$Q$5="",1,'Diário 4º PA'!$O$4:$O$2000=Resumo!$Q$5)))</f>
        <v>0</v>
      </c>
      <c r="H126" s="199">
        <f t="array" ref="H126">SUMPRODUCT(('Diário 1º PA'!$E$4:$E$2977='Analítico Cx.'!$B126)*('Diário 1º PA'!$B$4:$B$2977&gt;=H$4)*('Diário 1º PA'!$B$4:$B$2977&lt;=EOMONTH(H$4,0))*('Diário 1º PA'!$F$4:$F$2977)*(IF(Resumo!$Q$5="",1,'Diário 1º PA'!$O$4:$O$2977=Resumo!$Q$5)))
+SUMPRODUCT(('Diário 2º PA'!$E$4:$E$2000='Analítico Cx.'!$B126)*('Diário 2º PA'!$B$4:$B$2000&gt;=H$4)*('Diário 2º PA'!$B$4:$B$2000&lt;=EOMONTH(H$4,0))*('Diário 2º PA'!$F$4:$F$2000)*(IF(Resumo!$Q$5="",1,'Diário 2º PA'!$O$4:$O$2000=Resumo!$Q$5)))
+SUMPRODUCT(('Diário 3º PA'!$E$4:$E$2000='Analítico Cx.'!$B126)*('Diário 3º PA'!$B$4:$B$2000&gt;=H$4)*('Diário 3º PA'!$B$4:$B$2000&lt;=EOMONTH(H$4,0))*('Diário 3º PA'!$F$4:$F$2000)*(IF(Resumo!$Q$5="",1,'Diário 3º PA'!$O$4:$O$2000=Resumo!$Q$5)))
+SUMPRODUCT(('Diário 4º PA'!$E$4:$E$2000='Analítico Cx.'!$B126)*('Diário 4º PA'!$B$4:$B$2000&gt;=H$4)*('Diário 4º PA'!$B$4:$B$2000&lt;=EOMONTH(H$4,0))*('Diário 4º PA'!$F$4:$F$2000)*(IF(Resumo!$Q$5="",1,'Diário 4º PA'!$O$4:$O$2000=Resumo!$Q$5)))</f>
        <v>0</v>
      </c>
      <c r="I126" s="199">
        <f t="array" ref="I126">SUMPRODUCT(('Diário 1º PA'!$E$4:$E$2977='Analítico Cx.'!$B126)*('Diário 1º PA'!$B$4:$B$2977&gt;=I$4)*('Diário 1º PA'!$B$4:$B$2977&lt;=EOMONTH(I$4,0))*('Diário 1º PA'!$F$4:$F$2977)*(IF(Resumo!$Q$5="",1,'Diário 1º PA'!$O$4:$O$2977=Resumo!$Q$5)))
+SUMPRODUCT(('Diário 2º PA'!$E$4:$E$2000='Analítico Cx.'!$B126)*('Diário 2º PA'!$B$4:$B$2000&gt;=I$4)*('Diário 2º PA'!$B$4:$B$2000&lt;=EOMONTH(I$4,0))*('Diário 2º PA'!$F$4:$F$2000)*(IF(Resumo!$Q$5="",1,'Diário 2º PA'!$O$4:$O$2000=Resumo!$Q$5)))
+SUMPRODUCT(('Diário 3º PA'!$E$4:$E$2000='Analítico Cx.'!$B126)*('Diário 3º PA'!$B$4:$B$2000&gt;=I$4)*('Diário 3º PA'!$B$4:$B$2000&lt;=EOMONTH(I$4,0))*('Diário 3º PA'!$F$4:$F$2000)*(IF(Resumo!$Q$5="",1,'Diário 3º PA'!$O$4:$O$2000=Resumo!$Q$5)))
+SUMPRODUCT(('Diário 4º PA'!$E$4:$E$2000='Analítico Cx.'!$B126)*('Diário 4º PA'!$B$4:$B$2000&gt;=I$4)*('Diário 4º PA'!$B$4:$B$2000&lt;=EOMONTH(I$4,0))*('Diário 4º PA'!$F$4:$F$2000)*(IF(Resumo!$Q$5="",1,'Diário 4º PA'!$O$4:$O$2000=Resumo!$Q$5)))</f>
        <v>0</v>
      </c>
      <c r="J126" s="199">
        <f t="array" ref="J126">SUMPRODUCT(('Diário 1º PA'!$E$4:$E$2977='Analítico Cx.'!$B126)*('Diário 1º PA'!$B$4:$B$2977&gt;=J$4)*('Diário 1º PA'!$B$4:$B$2977&lt;=EOMONTH(J$4,0))*('Diário 1º PA'!$F$4:$F$2977)*(IF(Resumo!$Q$5="",1,'Diário 1º PA'!$O$4:$O$2977=Resumo!$Q$5)))
+SUMPRODUCT(('Diário 2º PA'!$E$4:$E$2000='Analítico Cx.'!$B126)*('Diário 2º PA'!$B$4:$B$2000&gt;=J$4)*('Diário 2º PA'!$B$4:$B$2000&lt;=EOMONTH(J$4,0))*('Diário 2º PA'!$F$4:$F$2000)*(IF(Resumo!$Q$5="",1,'Diário 2º PA'!$O$4:$O$2000=Resumo!$Q$5)))
+SUMPRODUCT(('Diário 3º PA'!$E$4:$E$2000='Analítico Cx.'!$B126)*('Diário 3º PA'!$B$4:$B$2000&gt;=J$4)*('Diário 3º PA'!$B$4:$B$2000&lt;=EOMONTH(J$4,0))*('Diário 3º PA'!$F$4:$F$2000)*(IF(Resumo!$Q$5="",1,'Diário 3º PA'!$O$4:$O$2000=Resumo!$Q$5)))
+SUMPRODUCT(('Diário 4º PA'!$E$4:$E$2000='Analítico Cx.'!$B126)*('Diário 4º PA'!$B$4:$B$2000&gt;=J$4)*('Diário 4º PA'!$B$4:$B$2000&lt;=EOMONTH(J$4,0))*('Diário 4º PA'!$F$4:$F$2000)*(IF(Resumo!$Q$5="",1,'Diário 4º PA'!$O$4:$O$2000=Resumo!$Q$5)))</f>
        <v>0</v>
      </c>
      <c r="K126" s="199">
        <f t="array" ref="K126">SUMPRODUCT(('Diário 1º PA'!$E$4:$E$2977='Analítico Cx.'!$B126)*('Diário 1º PA'!$B$4:$B$2977&gt;=K$4)*('Diário 1º PA'!$B$4:$B$2977&lt;=EOMONTH(K$4,0))*('Diário 1º PA'!$F$4:$F$2977)*(IF(Resumo!$Q$5="",1,'Diário 1º PA'!$O$4:$O$2977=Resumo!$Q$5)))
+SUMPRODUCT(('Diário 2º PA'!$E$4:$E$2000='Analítico Cx.'!$B126)*('Diário 2º PA'!$B$4:$B$2000&gt;=K$4)*('Diário 2º PA'!$B$4:$B$2000&lt;=EOMONTH(K$4,0))*('Diário 2º PA'!$F$4:$F$2000)*(IF(Resumo!$Q$5="",1,'Diário 2º PA'!$O$4:$O$2000=Resumo!$Q$5)))
+SUMPRODUCT(('Diário 3º PA'!$E$4:$E$2000='Analítico Cx.'!$B126)*('Diário 3º PA'!$B$4:$B$2000&gt;=K$4)*('Diário 3º PA'!$B$4:$B$2000&lt;=EOMONTH(K$4,0))*('Diário 3º PA'!$F$4:$F$2000)*(IF(Resumo!$Q$5="",1,'Diário 3º PA'!$O$4:$O$2000=Resumo!$Q$5)))
+SUMPRODUCT(('Diário 4º PA'!$E$4:$E$2000='Analítico Cx.'!$B126)*('Diário 4º PA'!$B$4:$B$2000&gt;=K$4)*('Diário 4º PA'!$B$4:$B$2000&lt;=EOMONTH(K$4,0))*('Diário 4º PA'!$F$4:$F$2000)*(IF(Resumo!$Q$5="",1,'Diário 4º PA'!$O$4:$O$2000=Resumo!$Q$5)))</f>
        <v>0</v>
      </c>
      <c r="L126" s="199">
        <f t="array" ref="L126">SUMPRODUCT(('Diário 1º PA'!$E$4:$E$2977='Analítico Cx.'!$B126)*('Diário 1º PA'!$B$4:$B$2977&gt;=L$4)*('Diário 1º PA'!$B$4:$B$2977&lt;=EOMONTH(L$4,0))*('Diário 1º PA'!$F$4:$F$2977)*(IF(Resumo!$Q$5="",1,'Diário 1º PA'!$O$4:$O$2977=Resumo!$Q$5)))
+SUMPRODUCT(('Diário 2º PA'!$E$4:$E$2000='Analítico Cx.'!$B126)*('Diário 2º PA'!$B$4:$B$2000&gt;=L$4)*('Diário 2º PA'!$B$4:$B$2000&lt;=EOMONTH(L$4,0))*('Diário 2º PA'!$F$4:$F$2000)*(IF(Resumo!$Q$5="",1,'Diário 2º PA'!$O$4:$O$2000=Resumo!$Q$5)))
+SUMPRODUCT(('Diário 3º PA'!$E$4:$E$2000='Analítico Cx.'!$B126)*('Diário 3º PA'!$B$4:$B$2000&gt;=L$4)*('Diário 3º PA'!$B$4:$B$2000&lt;=EOMONTH(L$4,0))*('Diário 3º PA'!$F$4:$F$2000)*(IF(Resumo!$Q$5="",1,'Diário 3º PA'!$O$4:$O$2000=Resumo!$Q$5)))
+SUMPRODUCT(('Diário 4º PA'!$E$4:$E$2000='Analítico Cx.'!$B126)*('Diário 4º PA'!$B$4:$B$2000&gt;=L$4)*('Diário 4º PA'!$B$4:$B$2000&lt;=EOMONTH(L$4,0))*('Diário 4º PA'!$F$4:$F$2000)*(IF(Resumo!$Q$5="",1,'Diário 4º PA'!$O$4:$O$2000=Resumo!$Q$5)))</f>
        <v>0</v>
      </c>
      <c r="M126" s="199">
        <f t="array" ref="M126">SUMPRODUCT(('Diário 1º PA'!$E$4:$E$2977='Analítico Cx.'!$B126)*('Diário 1º PA'!$B$4:$B$2977&gt;=M$4)*('Diário 1º PA'!$B$4:$B$2977&lt;=EOMONTH(M$4,0))*('Diário 1º PA'!$F$4:$F$2977)*(IF(Resumo!$Q$5="",1,'Diário 1º PA'!$O$4:$O$2977=Resumo!$Q$5)))
+SUMPRODUCT(('Diário 2º PA'!$E$4:$E$2000='Analítico Cx.'!$B126)*('Diário 2º PA'!$B$4:$B$2000&gt;=M$4)*('Diário 2º PA'!$B$4:$B$2000&lt;=EOMONTH(M$4,0))*('Diário 2º PA'!$F$4:$F$2000)*(IF(Resumo!$Q$5="",1,'Diário 2º PA'!$O$4:$O$2000=Resumo!$Q$5)))
+SUMPRODUCT(('Diário 3º PA'!$E$4:$E$2000='Analítico Cx.'!$B126)*('Diário 3º PA'!$B$4:$B$2000&gt;=M$4)*('Diário 3º PA'!$B$4:$B$2000&lt;=EOMONTH(M$4,0))*('Diário 3º PA'!$F$4:$F$2000)*(IF(Resumo!$Q$5="",1,'Diário 3º PA'!$O$4:$O$2000=Resumo!$Q$5)))
+SUMPRODUCT(('Diário 4º PA'!$E$4:$E$2000='Analítico Cx.'!$B126)*('Diário 4º PA'!$B$4:$B$2000&gt;=M$4)*('Diário 4º PA'!$B$4:$B$2000&lt;=EOMONTH(M$4,0))*('Diário 4º PA'!$F$4:$F$2000)*(IF(Resumo!$Q$5="",1,'Diário 4º PA'!$O$4:$O$2000=Resumo!$Q$5)))</f>
        <v>0</v>
      </c>
      <c r="N126" s="199">
        <f t="array" ref="N126">SUMPRODUCT(('Diário 1º PA'!$E$4:$E$2977='Analítico Cx.'!$B126)*('Diário 1º PA'!$B$4:$B$2977&gt;=N$4)*('Diário 1º PA'!$B$4:$B$2977&lt;=EOMONTH(N$4,0))*('Diário 1º PA'!$F$4:$F$2977)*(IF(Resumo!$Q$5="",1,'Diário 1º PA'!$O$4:$O$2977=Resumo!$Q$5)))
+SUMPRODUCT(('Diário 2º PA'!$E$4:$E$2000='Analítico Cx.'!$B126)*('Diário 2º PA'!$B$4:$B$2000&gt;=N$4)*('Diário 2º PA'!$B$4:$B$2000&lt;=EOMONTH(N$4,0))*('Diário 2º PA'!$F$4:$F$2000)*(IF(Resumo!$Q$5="",1,'Diário 2º PA'!$O$4:$O$2000=Resumo!$Q$5)))
+SUMPRODUCT(('Diário 3º PA'!$E$4:$E$2000='Analítico Cx.'!$B126)*('Diário 3º PA'!$B$4:$B$2000&gt;=N$4)*('Diário 3º PA'!$B$4:$B$2000&lt;=EOMONTH(N$4,0))*('Diário 3º PA'!$F$4:$F$2000)*(IF(Resumo!$Q$5="",1,'Diário 3º PA'!$O$4:$O$2000=Resumo!$Q$5)))
+SUMPRODUCT(('Diário 4º PA'!$E$4:$E$2000='Analítico Cx.'!$B126)*('Diário 4º PA'!$B$4:$B$2000&gt;=N$4)*('Diário 4º PA'!$B$4:$B$2000&lt;=EOMONTH(N$4,0))*('Diário 4º PA'!$F$4:$F$2000)*(IF(Resumo!$Q$5="",1,'Diário 4º PA'!$O$4:$O$2000=Resumo!$Q$5)))</f>
        <v>0</v>
      </c>
      <c r="O126" s="200">
        <f t="shared" si="13"/>
        <v>0</v>
      </c>
      <c r="P126" s="201">
        <f t="shared" si="14"/>
        <v>0</v>
      </c>
      <c r="Q126" s="174"/>
      <c r="R126" s="174"/>
      <c r="S126" s="174"/>
      <c r="T126" s="174"/>
      <c r="U126" s="174"/>
      <c r="V126" s="174"/>
      <c r="W126" s="174"/>
      <c r="X126" s="174"/>
      <c r="Y126" s="174"/>
      <c r="Z126" s="174"/>
    </row>
    <row r="127" spans="1:26" ht="23.25" customHeight="1" x14ac:dyDescent="0.2">
      <c r="A127" s="220" t="s">
        <v>353</v>
      </c>
      <c r="B127" s="84" t="s">
        <v>354</v>
      </c>
      <c r="C127" s="199">
        <f t="array" ref="C127">SUMPRODUCT(('Diário 1º PA'!$E$4:$E$2977='Analítico Cx.'!$B127)*('Diário 1º PA'!$B$4:$B$2977&gt;=C$4)*('Diário 1º PA'!$B$4:$B$2977&lt;=EOMONTH(C$4,0))*('Diário 1º PA'!$F$4:$F$2977)*(IF(Resumo!$Q$5="",1,'Diário 1º PA'!$O$4:$O$2977=Resumo!$Q$5)))
+SUMPRODUCT(('Diário 2º PA'!$E$4:$E$2000='Analítico Cx.'!$B127)*('Diário 2º PA'!$B$4:$B$2000&gt;=C$4)*('Diário 2º PA'!$B$4:$B$2000&lt;=EOMONTH(C$4,0))*('Diário 2º PA'!$F$4:$F$2000)*(IF(Resumo!$Q$5="",1,'Diário 2º PA'!$O$4:$O$2000=Resumo!$Q$5)))
+SUMPRODUCT(('Diário 3º PA'!$E$4:$E$2000='Analítico Cx.'!$B127)*('Diário 3º PA'!$B$4:$B$2000&gt;=C$4)*('Diário 3º PA'!$B$4:$B$2000&lt;=EOMONTH(C$4,0))*('Diário 3º PA'!$F$4:$F$2000)*(IF(Resumo!$Q$5="",1,'Diário 3º PA'!$O$4:$O$2000=Resumo!$Q$5)))
+SUMPRODUCT(('Diário 4º PA'!$E$4:$E$2000='Analítico Cx.'!$B127)*('Diário 4º PA'!$B$4:$B$2000&gt;=C$4)*('Diário 4º PA'!$B$4:$B$2000&lt;=EOMONTH(C$4,0))*('Diário 4º PA'!$F$4:$F$2000)*(IF(Resumo!$Q$5="",1,'Diário 4º PA'!$O$4:$O$2000=Resumo!$Q$5)))</f>
        <v>0</v>
      </c>
      <c r="D127" s="199">
        <f t="array" ref="D127">SUMPRODUCT(('Diário 1º PA'!$E$4:$E$2977='Analítico Cx.'!$B127)*('Diário 1º PA'!$B$4:$B$2977&gt;=D$4)*('Diário 1º PA'!$B$4:$B$2977&lt;=EOMONTH(D$4,0))*('Diário 1º PA'!$F$4:$F$2977)*(IF(Resumo!$Q$5="",1,'Diário 1º PA'!$O$4:$O$2977=Resumo!$Q$5)))
+SUMPRODUCT(('Diário 2º PA'!$E$4:$E$2000='Analítico Cx.'!$B127)*('Diário 2º PA'!$B$4:$B$2000&gt;=D$4)*('Diário 2º PA'!$B$4:$B$2000&lt;=EOMONTH(D$4,0))*('Diário 2º PA'!$F$4:$F$2000)*(IF(Resumo!$Q$5="",1,'Diário 2º PA'!$O$4:$O$2000=Resumo!$Q$5)))
+SUMPRODUCT(('Diário 3º PA'!$E$4:$E$2000='Analítico Cx.'!$B127)*('Diário 3º PA'!$B$4:$B$2000&gt;=D$4)*('Diário 3º PA'!$B$4:$B$2000&lt;=EOMONTH(D$4,0))*('Diário 3º PA'!$F$4:$F$2000)*(IF(Resumo!$Q$5="",1,'Diário 3º PA'!$O$4:$O$2000=Resumo!$Q$5)))
+SUMPRODUCT(('Diário 4º PA'!$E$4:$E$2000='Analítico Cx.'!$B127)*('Diário 4º PA'!$B$4:$B$2000&gt;=D$4)*('Diário 4º PA'!$B$4:$B$2000&lt;=EOMONTH(D$4,0))*('Diário 4º PA'!$F$4:$F$2000)*(IF(Resumo!$Q$5="",1,'Diário 4º PA'!$O$4:$O$2000=Resumo!$Q$5)))</f>
        <v>0</v>
      </c>
      <c r="E127" s="199">
        <f t="array" ref="E127">SUMPRODUCT(('Diário 1º PA'!$E$4:$E$2977='Analítico Cx.'!$B127)*('Diário 1º PA'!$B$4:$B$2977&gt;=E$4)*('Diário 1º PA'!$B$4:$B$2977&lt;=EOMONTH(E$4,0))*('Diário 1º PA'!$F$4:$F$2977)*(IF(Resumo!$Q$5="",1,'Diário 1º PA'!$O$4:$O$2977=Resumo!$Q$5)))
+SUMPRODUCT(('Diário 2º PA'!$E$4:$E$2000='Analítico Cx.'!$B127)*('Diário 2º PA'!$B$4:$B$2000&gt;=E$4)*('Diário 2º PA'!$B$4:$B$2000&lt;=EOMONTH(E$4,0))*('Diário 2º PA'!$F$4:$F$2000)*(IF(Resumo!$Q$5="",1,'Diário 2º PA'!$O$4:$O$2000=Resumo!$Q$5)))
+SUMPRODUCT(('Diário 3º PA'!$E$4:$E$2000='Analítico Cx.'!$B127)*('Diário 3º PA'!$B$4:$B$2000&gt;=E$4)*('Diário 3º PA'!$B$4:$B$2000&lt;=EOMONTH(E$4,0))*('Diário 3º PA'!$F$4:$F$2000)*(IF(Resumo!$Q$5="",1,'Diário 3º PA'!$O$4:$O$2000=Resumo!$Q$5)))
+SUMPRODUCT(('Diário 4º PA'!$E$4:$E$2000='Analítico Cx.'!$B127)*('Diário 4º PA'!$B$4:$B$2000&gt;=E$4)*('Diário 4º PA'!$B$4:$B$2000&lt;=EOMONTH(E$4,0))*('Diário 4º PA'!$F$4:$F$2000)*(IF(Resumo!$Q$5="",1,'Diário 4º PA'!$O$4:$O$2000=Resumo!$Q$5)))</f>
        <v>0</v>
      </c>
      <c r="F127" s="199">
        <f t="array" ref="F127">SUMPRODUCT(('Diário 1º PA'!$E$4:$E$2977='Analítico Cx.'!$B127)*('Diário 1º PA'!$B$4:$B$2977&gt;=F$4)*('Diário 1º PA'!$B$4:$B$2977&lt;=EOMONTH(F$4,0))*('Diário 1º PA'!$F$4:$F$2977)*(IF(Resumo!$Q$5="",1,'Diário 1º PA'!$O$4:$O$2977=Resumo!$Q$5)))
+SUMPRODUCT(('Diário 2º PA'!$E$4:$E$2000='Analítico Cx.'!$B127)*('Diário 2º PA'!$B$4:$B$2000&gt;=F$4)*('Diário 2º PA'!$B$4:$B$2000&lt;=EOMONTH(F$4,0))*('Diário 2º PA'!$F$4:$F$2000)*(IF(Resumo!$Q$5="",1,'Diário 2º PA'!$O$4:$O$2000=Resumo!$Q$5)))
+SUMPRODUCT(('Diário 3º PA'!$E$4:$E$2000='Analítico Cx.'!$B127)*('Diário 3º PA'!$B$4:$B$2000&gt;=F$4)*('Diário 3º PA'!$B$4:$B$2000&lt;=EOMONTH(F$4,0))*('Diário 3º PA'!$F$4:$F$2000)*(IF(Resumo!$Q$5="",1,'Diário 3º PA'!$O$4:$O$2000=Resumo!$Q$5)))
+SUMPRODUCT(('Diário 4º PA'!$E$4:$E$2000='Analítico Cx.'!$B127)*('Diário 4º PA'!$B$4:$B$2000&gt;=F$4)*('Diário 4º PA'!$B$4:$B$2000&lt;=EOMONTH(F$4,0))*('Diário 4º PA'!$F$4:$F$2000)*(IF(Resumo!$Q$5="",1,'Diário 4º PA'!$O$4:$O$2000=Resumo!$Q$5)))</f>
        <v>0</v>
      </c>
      <c r="G127" s="199">
        <f t="array" ref="G127">SUMPRODUCT(('Diário 1º PA'!$E$4:$E$2977='Analítico Cx.'!$B127)*('Diário 1º PA'!$B$4:$B$2977&gt;=G$4)*('Diário 1º PA'!$B$4:$B$2977&lt;=EOMONTH(G$4,0))*('Diário 1º PA'!$F$4:$F$2977)*(IF(Resumo!$Q$5="",1,'Diário 1º PA'!$O$4:$O$2977=Resumo!$Q$5)))
+SUMPRODUCT(('Diário 2º PA'!$E$4:$E$2000='Analítico Cx.'!$B127)*('Diário 2º PA'!$B$4:$B$2000&gt;=G$4)*('Diário 2º PA'!$B$4:$B$2000&lt;=EOMONTH(G$4,0))*('Diário 2º PA'!$F$4:$F$2000)*(IF(Resumo!$Q$5="",1,'Diário 2º PA'!$O$4:$O$2000=Resumo!$Q$5)))
+SUMPRODUCT(('Diário 3º PA'!$E$4:$E$2000='Analítico Cx.'!$B127)*('Diário 3º PA'!$B$4:$B$2000&gt;=G$4)*('Diário 3º PA'!$B$4:$B$2000&lt;=EOMONTH(G$4,0))*('Diário 3º PA'!$F$4:$F$2000)*(IF(Resumo!$Q$5="",1,'Diário 3º PA'!$O$4:$O$2000=Resumo!$Q$5)))
+SUMPRODUCT(('Diário 4º PA'!$E$4:$E$2000='Analítico Cx.'!$B127)*('Diário 4º PA'!$B$4:$B$2000&gt;=G$4)*('Diário 4º PA'!$B$4:$B$2000&lt;=EOMONTH(G$4,0))*('Diário 4º PA'!$F$4:$F$2000)*(IF(Resumo!$Q$5="",1,'Diário 4º PA'!$O$4:$O$2000=Resumo!$Q$5)))</f>
        <v>0</v>
      </c>
      <c r="H127" s="199">
        <f t="array" ref="H127">SUMPRODUCT(('Diário 1º PA'!$E$4:$E$2977='Analítico Cx.'!$B127)*('Diário 1º PA'!$B$4:$B$2977&gt;=H$4)*('Diário 1º PA'!$B$4:$B$2977&lt;=EOMONTH(H$4,0))*('Diário 1º PA'!$F$4:$F$2977)*(IF(Resumo!$Q$5="",1,'Diário 1º PA'!$O$4:$O$2977=Resumo!$Q$5)))
+SUMPRODUCT(('Diário 2º PA'!$E$4:$E$2000='Analítico Cx.'!$B127)*('Diário 2º PA'!$B$4:$B$2000&gt;=H$4)*('Diário 2º PA'!$B$4:$B$2000&lt;=EOMONTH(H$4,0))*('Diário 2º PA'!$F$4:$F$2000)*(IF(Resumo!$Q$5="",1,'Diário 2º PA'!$O$4:$O$2000=Resumo!$Q$5)))
+SUMPRODUCT(('Diário 3º PA'!$E$4:$E$2000='Analítico Cx.'!$B127)*('Diário 3º PA'!$B$4:$B$2000&gt;=H$4)*('Diário 3º PA'!$B$4:$B$2000&lt;=EOMONTH(H$4,0))*('Diário 3º PA'!$F$4:$F$2000)*(IF(Resumo!$Q$5="",1,'Diário 3º PA'!$O$4:$O$2000=Resumo!$Q$5)))
+SUMPRODUCT(('Diário 4º PA'!$E$4:$E$2000='Analítico Cx.'!$B127)*('Diário 4º PA'!$B$4:$B$2000&gt;=H$4)*('Diário 4º PA'!$B$4:$B$2000&lt;=EOMONTH(H$4,0))*('Diário 4º PA'!$F$4:$F$2000)*(IF(Resumo!$Q$5="",1,'Diário 4º PA'!$O$4:$O$2000=Resumo!$Q$5)))</f>
        <v>0</v>
      </c>
      <c r="I127" s="199">
        <f t="array" ref="I127">SUMPRODUCT(('Diário 1º PA'!$E$4:$E$2977='Analítico Cx.'!$B127)*('Diário 1º PA'!$B$4:$B$2977&gt;=I$4)*('Diário 1º PA'!$B$4:$B$2977&lt;=EOMONTH(I$4,0))*('Diário 1º PA'!$F$4:$F$2977)*(IF(Resumo!$Q$5="",1,'Diário 1º PA'!$O$4:$O$2977=Resumo!$Q$5)))
+SUMPRODUCT(('Diário 2º PA'!$E$4:$E$2000='Analítico Cx.'!$B127)*('Diário 2º PA'!$B$4:$B$2000&gt;=I$4)*('Diário 2º PA'!$B$4:$B$2000&lt;=EOMONTH(I$4,0))*('Diário 2º PA'!$F$4:$F$2000)*(IF(Resumo!$Q$5="",1,'Diário 2º PA'!$O$4:$O$2000=Resumo!$Q$5)))
+SUMPRODUCT(('Diário 3º PA'!$E$4:$E$2000='Analítico Cx.'!$B127)*('Diário 3º PA'!$B$4:$B$2000&gt;=I$4)*('Diário 3º PA'!$B$4:$B$2000&lt;=EOMONTH(I$4,0))*('Diário 3º PA'!$F$4:$F$2000)*(IF(Resumo!$Q$5="",1,'Diário 3º PA'!$O$4:$O$2000=Resumo!$Q$5)))
+SUMPRODUCT(('Diário 4º PA'!$E$4:$E$2000='Analítico Cx.'!$B127)*('Diário 4º PA'!$B$4:$B$2000&gt;=I$4)*('Diário 4º PA'!$B$4:$B$2000&lt;=EOMONTH(I$4,0))*('Diário 4º PA'!$F$4:$F$2000)*(IF(Resumo!$Q$5="",1,'Diário 4º PA'!$O$4:$O$2000=Resumo!$Q$5)))</f>
        <v>0</v>
      </c>
      <c r="J127" s="199">
        <f t="array" ref="J127">SUMPRODUCT(('Diário 1º PA'!$E$4:$E$2977='Analítico Cx.'!$B127)*('Diário 1º PA'!$B$4:$B$2977&gt;=J$4)*('Diário 1º PA'!$B$4:$B$2977&lt;=EOMONTH(J$4,0))*('Diário 1º PA'!$F$4:$F$2977)*(IF(Resumo!$Q$5="",1,'Diário 1º PA'!$O$4:$O$2977=Resumo!$Q$5)))
+SUMPRODUCT(('Diário 2º PA'!$E$4:$E$2000='Analítico Cx.'!$B127)*('Diário 2º PA'!$B$4:$B$2000&gt;=J$4)*('Diário 2º PA'!$B$4:$B$2000&lt;=EOMONTH(J$4,0))*('Diário 2º PA'!$F$4:$F$2000)*(IF(Resumo!$Q$5="",1,'Diário 2º PA'!$O$4:$O$2000=Resumo!$Q$5)))
+SUMPRODUCT(('Diário 3º PA'!$E$4:$E$2000='Analítico Cx.'!$B127)*('Diário 3º PA'!$B$4:$B$2000&gt;=J$4)*('Diário 3º PA'!$B$4:$B$2000&lt;=EOMONTH(J$4,0))*('Diário 3º PA'!$F$4:$F$2000)*(IF(Resumo!$Q$5="",1,'Diário 3º PA'!$O$4:$O$2000=Resumo!$Q$5)))
+SUMPRODUCT(('Diário 4º PA'!$E$4:$E$2000='Analítico Cx.'!$B127)*('Diário 4º PA'!$B$4:$B$2000&gt;=J$4)*('Diário 4º PA'!$B$4:$B$2000&lt;=EOMONTH(J$4,0))*('Diário 4º PA'!$F$4:$F$2000)*(IF(Resumo!$Q$5="",1,'Diário 4º PA'!$O$4:$O$2000=Resumo!$Q$5)))</f>
        <v>0</v>
      </c>
      <c r="K127" s="199">
        <f t="array" ref="K127">SUMPRODUCT(('Diário 1º PA'!$E$4:$E$2977='Analítico Cx.'!$B127)*('Diário 1º PA'!$B$4:$B$2977&gt;=K$4)*('Diário 1º PA'!$B$4:$B$2977&lt;=EOMONTH(K$4,0))*('Diário 1º PA'!$F$4:$F$2977)*(IF(Resumo!$Q$5="",1,'Diário 1º PA'!$O$4:$O$2977=Resumo!$Q$5)))
+SUMPRODUCT(('Diário 2º PA'!$E$4:$E$2000='Analítico Cx.'!$B127)*('Diário 2º PA'!$B$4:$B$2000&gt;=K$4)*('Diário 2º PA'!$B$4:$B$2000&lt;=EOMONTH(K$4,0))*('Diário 2º PA'!$F$4:$F$2000)*(IF(Resumo!$Q$5="",1,'Diário 2º PA'!$O$4:$O$2000=Resumo!$Q$5)))
+SUMPRODUCT(('Diário 3º PA'!$E$4:$E$2000='Analítico Cx.'!$B127)*('Diário 3º PA'!$B$4:$B$2000&gt;=K$4)*('Diário 3º PA'!$B$4:$B$2000&lt;=EOMONTH(K$4,0))*('Diário 3º PA'!$F$4:$F$2000)*(IF(Resumo!$Q$5="",1,'Diário 3º PA'!$O$4:$O$2000=Resumo!$Q$5)))
+SUMPRODUCT(('Diário 4º PA'!$E$4:$E$2000='Analítico Cx.'!$B127)*('Diário 4º PA'!$B$4:$B$2000&gt;=K$4)*('Diário 4º PA'!$B$4:$B$2000&lt;=EOMONTH(K$4,0))*('Diário 4º PA'!$F$4:$F$2000)*(IF(Resumo!$Q$5="",1,'Diário 4º PA'!$O$4:$O$2000=Resumo!$Q$5)))</f>
        <v>0</v>
      </c>
      <c r="L127" s="199">
        <f t="array" ref="L127">SUMPRODUCT(('Diário 1º PA'!$E$4:$E$2977='Analítico Cx.'!$B127)*('Diário 1º PA'!$B$4:$B$2977&gt;=L$4)*('Diário 1º PA'!$B$4:$B$2977&lt;=EOMONTH(L$4,0))*('Diário 1º PA'!$F$4:$F$2977)*(IF(Resumo!$Q$5="",1,'Diário 1º PA'!$O$4:$O$2977=Resumo!$Q$5)))
+SUMPRODUCT(('Diário 2º PA'!$E$4:$E$2000='Analítico Cx.'!$B127)*('Diário 2º PA'!$B$4:$B$2000&gt;=L$4)*('Diário 2º PA'!$B$4:$B$2000&lt;=EOMONTH(L$4,0))*('Diário 2º PA'!$F$4:$F$2000)*(IF(Resumo!$Q$5="",1,'Diário 2º PA'!$O$4:$O$2000=Resumo!$Q$5)))
+SUMPRODUCT(('Diário 3º PA'!$E$4:$E$2000='Analítico Cx.'!$B127)*('Diário 3º PA'!$B$4:$B$2000&gt;=L$4)*('Diário 3º PA'!$B$4:$B$2000&lt;=EOMONTH(L$4,0))*('Diário 3º PA'!$F$4:$F$2000)*(IF(Resumo!$Q$5="",1,'Diário 3º PA'!$O$4:$O$2000=Resumo!$Q$5)))
+SUMPRODUCT(('Diário 4º PA'!$E$4:$E$2000='Analítico Cx.'!$B127)*('Diário 4º PA'!$B$4:$B$2000&gt;=L$4)*('Diário 4º PA'!$B$4:$B$2000&lt;=EOMONTH(L$4,0))*('Diário 4º PA'!$F$4:$F$2000)*(IF(Resumo!$Q$5="",1,'Diário 4º PA'!$O$4:$O$2000=Resumo!$Q$5)))</f>
        <v>0</v>
      </c>
      <c r="M127" s="199">
        <f t="array" ref="M127">SUMPRODUCT(('Diário 1º PA'!$E$4:$E$2977='Analítico Cx.'!$B127)*('Diário 1º PA'!$B$4:$B$2977&gt;=M$4)*('Diário 1º PA'!$B$4:$B$2977&lt;=EOMONTH(M$4,0))*('Diário 1º PA'!$F$4:$F$2977)*(IF(Resumo!$Q$5="",1,'Diário 1º PA'!$O$4:$O$2977=Resumo!$Q$5)))
+SUMPRODUCT(('Diário 2º PA'!$E$4:$E$2000='Analítico Cx.'!$B127)*('Diário 2º PA'!$B$4:$B$2000&gt;=M$4)*('Diário 2º PA'!$B$4:$B$2000&lt;=EOMONTH(M$4,0))*('Diário 2º PA'!$F$4:$F$2000)*(IF(Resumo!$Q$5="",1,'Diário 2º PA'!$O$4:$O$2000=Resumo!$Q$5)))
+SUMPRODUCT(('Diário 3º PA'!$E$4:$E$2000='Analítico Cx.'!$B127)*('Diário 3º PA'!$B$4:$B$2000&gt;=M$4)*('Diário 3º PA'!$B$4:$B$2000&lt;=EOMONTH(M$4,0))*('Diário 3º PA'!$F$4:$F$2000)*(IF(Resumo!$Q$5="",1,'Diário 3º PA'!$O$4:$O$2000=Resumo!$Q$5)))
+SUMPRODUCT(('Diário 4º PA'!$E$4:$E$2000='Analítico Cx.'!$B127)*('Diário 4º PA'!$B$4:$B$2000&gt;=M$4)*('Diário 4º PA'!$B$4:$B$2000&lt;=EOMONTH(M$4,0))*('Diário 4º PA'!$F$4:$F$2000)*(IF(Resumo!$Q$5="",1,'Diário 4º PA'!$O$4:$O$2000=Resumo!$Q$5)))</f>
        <v>0</v>
      </c>
      <c r="N127" s="199">
        <f t="array" ref="N127">SUMPRODUCT(('Diário 1º PA'!$E$4:$E$2977='Analítico Cx.'!$B127)*('Diário 1º PA'!$B$4:$B$2977&gt;=N$4)*('Diário 1º PA'!$B$4:$B$2977&lt;=EOMONTH(N$4,0))*('Diário 1º PA'!$F$4:$F$2977)*(IF(Resumo!$Q$5="",1,'Diário 1º PA'!$O$4:$O$2977=Resumo!$Q$5)))
+SUMPRODUCT(('Diário 2º PA'!$E$4:$E$2000='Analítico Cx.'!$B127)*('Diário 2º PA'!$B$4:$B$2000&gt;=N$4)*('Diário 2º PA'!$B$4:$B$2000&lt;=EOMONTH(N$4,0))*('Diário 2º PA'!$F$4:$F$2000)*(IF(Resumo!$Q$5="",1,'Diário 2º PA'!$O$4:$O$2000=Resumo!$Q$5)))
+SUMPRODUCT(('Diário 3º PA'!$E$4:$E$2000='Analítico Cx.'!$B127)*('Diário 3º PA'!$B$4:$B$2000&gt;=N$4)*('Diário 3º PA'!$B$4:$B$2000&lt;=EOMONTH(N$4,0))*('Diário 3º PA'!$F$4:$F$2000)*(IF(Resumo!$Q$5="",1,'Diário 3º PA'!$O$4:$O$2000=Resumo!$Q$5)))
+SUMPRODUCT(('Diário 4º PA'!$E$4:$E$2000='Analítico Cx.'!$B127)*('Diário 4º PA'!$B$4:$B$2000&gt;=N$4)*('Diário 4º PA'!$B$4:$B$2000&lt;=EOMONTH(N$4,0))*('Diário 4º PA'!$F$4:$F$2000)*(IF(Resumo!$Q$5="",1,'Diário 4º PA'!$O$4:$O$2000=Resumo!$Q$5)))</f>
        <v>0</v>
      </c>
      <c r="O127" s="200">
        <f t="shared" si="13"/>
        <v>0</v>
      </c>
      <c r="P127" s="201">
        <f t="shared" si="14"/>
        <v>0</v>
      </c>
      <c r="Q127" s="174"/>
      <c r="R127" s="174"/>
      <c r="S127" s="174"/>
      <c r="T127" s="174"/>
      <c r="U127" s="174"/>
      <c r="V127" s="174"/>
      <c r="W127" s="174"/>
      <c r="X127" s="174"/>
      <c r="Y127" s="174"/>
      <c r="Z127" s="174"/>
    </row>
    <row r="128" spans="1:26" ht="23.25" customHeight="1" x14ac:dyDescent="0.2">
      <c r="A128" s="220" t="s">
        <v>355</v>
      </c>
      <c r="B128" s="84" t="s">
        <v>356</v>
      </c>
      <c r="C128" s="199">
        <f t="array" ref="C128">SUMPRODUCT(('Diário 1º PA'!$E$4:$E$2977='Analítico Cx.'!$B128)*('Diário 1º PA'!$B$4:$B$2977&gt;=C$4)*('Diário 1º PA'!$B$4:$B$2977&lt;=EOMONTH(C$4,0))*('Diário 1º PA'!$F$4:$F$2977)*(IF(Resumo!$Q$5="",1,'Diário 1º PA'!$O$4:$O$2977=Resumo!$Q$5)))
+SUMPRODUCT(('Diário 2º PA'!$E$4:$E$2000='Analítico Cx.'!$B128)*('Diário 2º PA'!$B$4:$B$2000&gt;=C$4)*('Diário 2º PA'!$B$4:$B$2000&lt;=EOMONTH(C$4,0))*('Diário 2º PA'!$F$4:$F$2000)*(IF(Resumo!$Q$5="",1,'Diário 2º PA'!$O$4:$O$2000=Resumo!$Q$5)))
+SUMPRODUCT(('Diário 3º PA'!$E$4:$E$2000='Analítico Cx.'!$B128)*('Diário 3º PA'!$B$4:$B$2000&gt;=C$4)*('Diário 3º PA'!$B$4:$B$2000&lt;=EOMONTH(C$4,0))*('Diário 3º PA'!$F$4:$F$2000)*(IF(Resumo!$Q$5="",1,'Diário 3º PA'!$O$4:$O$2000=Resumo!$Q$5)))
+SUMPRODUCT(('Diário 4º PA'!$E$4:$E$2000='Analítico Cx.'!$B128)*('Diário 4º PA'!$B$4:$B$2000&gt;=C$4)*('Diário 4º PA'!$B$4:$B$2000&lt;=EOMONTH(C$4,0))*('Diário 4º PA'!$F$4:$F$2000)*(IF(Resumo!$Q$5="",1,'Diário 4º PA'!$O$4:$O$2000=Resumo!$Q$5)))</f>
        <v>0</v>
      </c>
      <c r="D128" s="199">
        <f t="array" ref="D128">SUMPRODUCT(('Diário 1º PA'!$E$4:$E$2977='Analítico Cx.'!$B128)*('Diário 1º PA'!$B$4:$B$2977&gt;=D$4)*('Diário 1º PA'!$B$4:$B$2977&lt;=EOMONTH(D$4,0))*('Diário 1º PA'!$F$4:$F$2977)*(IF(Resumo!$Q$5="",1,'Diário 1º PA'!$O$4:$O$2977=Resumo!$Q$5)))
+SUMPRODUCT(('Diário 2º PA'!$E$4:$E$2000='Analítico Cx.'!$B128)*('Diário 2º PA'!$B$4:$B$2000&gt;=D$4)*('Diário 2º PA'!$B$4:$B$2000&lt;=EOMONTH(D$4,0))*('Diário 2º PA'!$F$4:$F$2000)*(IF(Resumo!$Q$5="",1,'Diário 2º PA'!$O$4:$O$2000=Resumo!$Q$5)))
+SUMPRODUCT(('Diário 3º PA'!$E$4:$E$2000='Analítico Cx.'!$B128)*('Diário 3º PA'!$B$4:$B$2000&gt;=D$4)*('Diário 3º PA'!$B$4:$B$2000&lt;=EOMONTH(D$4,0))*('Diário 3º PA'!$F$4:$F$2000)*(IF(Resumo!$Q$5="",1,'Diário 3º PA'!$O$4:$O$2000=Resumo!$Q$5)))
+SUMPRODUCT(('Diário 4º PA'!$E$4:$E$2000='Analítico Cx.'!$B128)*('Diário 4º PA'!$B$4:$B$2000&gt;=D$4)*('Diário 4º PA'!$B$4:$B$2000&lt;=EOMONTH(D$4,0))*('Diário 4º PA'!$F$4:$F$2000)*(IF(Resumo!$Q$5="",1,'Diário 4º PA'!$O$4:$O$2000=Resumo!$Q$5)))</f>
        <v>0</v>
      </c>
      <c r="E128" s="199">
        <f t="array" ref="E128">SUMPRODUCT(('Diário 1º PA'!$E$4:$E$2977='Analítico Cx.'!$B128)*('Diário 1º PA'!$B$4:$B$2977&gt;=E$4)*('Diário 1º PA'!$B$4:$B$2977&lt;=EOMONTH(E$4,0))*('Diário 1º PA'!$F$4:$F$2977)*(IF(Resumo!$Q$5="",1,'Diário 1º PA'!$O$4:$O$2977=Resumo!$Q$5)))
+SUMPRODUCT(('Diário 2º PA'!$E$4:$E$2000='Analítico Cx.'!$B128)*('Diário 2º PA'!$B$4:$B$2000&gt;=E$4)*('Diário 2º PA'!$B$4:$B$2000&lt;=EOMONTH(E$4,0))*('Diário 2º PA'!$F$4:$F$2000)*(IF(Resumo!$Q$5="",1,'Diário 2º PA'!$O$4:$O$2000=Resumo!$Q$5)))
+SUMPRODUCT(('Diário 3º PA'!$E$4:$E$2000='Analítico Cx.'!$B128)*('Diário 3º PA'!$B$4:$B$2000&gt;=E$4)*('Diário 3º PA'!$B$4:$B$2000&lt;=EOMONTH(E$4,0))*('Diário 3º PA'!$F$4:$F$2000)*(IF(Resumo!$Q$5="",1,'Diário 3º PA'!$O$4:$O$2000=Resumo!$Q$5)))
+SUMPRODUCT(('Diário 4º PA'!$E$4:$E$2000='Analítico Cx.'!$B128)*('Diário 4º PA'!$B$4:$B$2000&gt;=E$4)*('Diário 4º PA'!$B$4:$B$2000&lt;=EOMONTH(E$4,0))*('Diário 4º PA'!$F$4:$F$2000)*(IF(Resumo!$Q$5="",1,'Diário 4º PA'!$O$4:$O$2000=Resumo!$Q$5)))</f>
        <v>0</v>
      </c>
      <c r="F128" s="199">
        <f t="array" ref="F128">SUMPRODUCT(('Diário 1º PA'!$E$4:$E$2977='Analítico Cx.'!$B128)*('Diário 1º PA'!$B$4:$B$2977&gt;=F$4)*('Diário 1º PA'!$B$4:$B$2977&lt;=EOMONTH(F$4,0))*('Diário 1º PA'!$F$4:$F$2977)*(IF(Resumo!$Q$5="",1,'Diário 1º PA'!$O$4:$O$2977=Resumo!$Q$5)))
+SUMPRODUCT(('Diário 2º PA'!$E$4:$E$2000='Analítico Cx.'!$B128)*('Diário 2º PA'!$B$4:$B$2000&gt;=F$4)*('Diário 2º PA'!$B$4:$B$2000&lt;=EOMONTH(F$4,0))*('Diário 2º PA'!$F$4:$F$2000)*(IF(Resumo!$Q$5="",1,'Diário 2º PA'!$O$4:$O$2000=Resumo!$Q$5)))
+SUMPRODUCT(('Diário 3º PA'!$E$4:$E$2000='Analítico Cx.'!$B128)*('Diário 3º PA'!$B$4:$B$2000&gt;=F$4)*('Diário 3º PA'!$B$4:$B$2000&lt;=EOMONTH(F$4,0))*('Diário 3º PA'!$F$4:$F$2000)*(IF(Resumo!$Q$5="",1,'Diário 3º PA'!$O$4:$O$2000=Resumo!$Q$5)))
+SUMPRODUCT(('Diário 4º PA'!$E$4:$E$2000='Analítico Cx.'!$B128)*('Diário 4º PA'!$B$4:$B$2000&gt;=F$4)*('Diário 4º PA'!$B$4:$B$2000&lt;=EOMONTH(F$4,0))*('Diário 4º PA'!$F$4:$F$2000)*(IF(Resumo!$Q$5="",1,'Diário 4º PA'!$O$4:$O$2000=Resumo!$Q$5)))</f>
        <v>0</v>
      </c>
      <c r="G128" s="199">
        <f t="array" ref="G128">SUMPRODUCT(('Diário 1º PA'!$E$4:$E$2977='Analítico Cx.'!$B128)*('Diário 1º PA'!$B$4:$B$2977&gt;=G$4)*('Diário 1º PA'!$B$4:$B$2977&lt;=EOMONTH(G$4,0))*('Diário 1º PA'!$F$4:$F$2977)*(IF(Resumo!$Q$5="",1,'Diário 1º PA'!$O$4:$O$2977=Resumo!$Q$5)))
+SUMPRODUCT(('Diário 2º PA'!$E$4:$E$2000='Analítico Cx.'!$B128)*('Diário 2º PA'!$B$4:$B$2000&gt;=G$4)*('Diário 2º PA'!$B$4:$B$2000&lt;=EOMONTH(G$4,0))*('Diário 2º PA'!$F$4:$F$2000)*(IF(Resumo!$Q$5="",1,'Diário 2º PA'!$O$4:$O$2000=Resumo!$Q$5)))
+SUMPRODUCT(('Diário 3º PA'!$E$4:$E$2000='Analítico Cx.'!$B128)*('Diário 3º PA'!$B$4:$B$2000&gt;=G$4)*('Diário 3º PA'!$B$4:$B$2000&lt;=EOMONTH(G$4,0))*('Diário 3º PA'!$F$4:$F$2000)*(IF(Resumo!$Q$5="",1,'Diário 3º PA'!$O$4:$O$2000=Resumo!$Q$5)))
+SUMPRODUCT(('Diário 4º PA'!$E$4:$E$2000='Analítico Cx.'!$B128)*('Diário 4º PA'!$B$4:$B$2000&gt;=G$4)*('Diário 4º PA'!$B$4:$B$2000&lt;=EOMONTH(G$4,0))*('Diário 4º PA'!$F$4:$F$2000)*(IF(Resumo!$Q$5="",1,'Diário 4º PA'!$O$4:$O$2000=Resumo!$Q$5)))</f>
        <v>0</v>
      </c>
      <c r="H128" s="199">
        <f t="array" ref="H128">SUMPRODUCT(('Diário 1º PA'!$E$4:$E$2977='Analítico Cx.'!$B128)*('Diário 1º PA'!$B$4:$B$2977&gt;=H$4)*('Diário 1º PA'!$B$4:$B$2977&lt;=EOMONTH(H$4,0))*('Diário 1º PA'!$F$4:$F$2977)*(IF(Resumo!$Q$5="",1,'Diário 1º PA'!$O$4:$O$2977=Resumo!$Q$5)))
+SUMPRODUCT(('Diário 2º PA'!$E$4:$E$2000='Analítico Cx.'!$B128)*('Diário 2º PA'!$B$4:$B$2000&gt;=H$4)*('Diário 2º PA'!$B$4:$B$2000&lt;=EOMONTH(H$4,0))*('Diário 2º PA'!$F$4:$F$2000)*(IF(Resumo!$Q$5="",1,'Diário 2º PA'!$O$4:$O$2000=Resumo!$Q$5)))
+SUMPRODUCT(('Diário 3º PA'!$E$4:$E$2000='Analítico Cx.'!$B128)*('Diário 3º PA'!$B$4:$B$2000&gt;=H$4)*('Diário 3º PA'!$B$4:$B$2000&lt;=EOMONTH(H$4,0))*('Diário 3º PA'!$F$4:$F$2000)*(IF(Resumo!$Q$5="",1,'Diário 3º PA'!$O$4:$O$2000=Resumo!$Q$5)))
+SUMPRODUCT(('Diário 4º PA'!$E$4:$E$2000='Analítico Cx.'!$B128)*('Diário 4º PA'!$B$4:$B$2000&gt;=H$4)*('Diário 4º PA'!$B$4:$B$2000&lt;=EOMONTH(H$4,0))*('Diário 4º PA'!$F$4:$F$2000)*(IF(Resumo!$Q$5="",1,'Diário 4º PA'!$O$4:$O$2000=Resumo!$Q$5)))</f>
        <v>0</v>
      </c>
      <c r="I128" s="199">
        <f t="array" ref="I128">SUMPRODUCT(('Diário 1º PA'!$E$4:$E$2977='Analítico Cx.'!$B128)*('Diário 1º PA'!$B$4:$B$2977&gt;=I$4)*('Diário 1º PA'!$B$4:$B$2977&lt;=EOMONTH(I$4,0))*('Diário 1º PA'!$F$4:$F$2977)*(IF(Resumo!$Q$5="",1,'Diário 1º PA'!$O$4:$O$2977=Resumo!$Q$5)))
+SUMPRODUCT(('Diário 2º PA'!$E$4:$E$2000='Analítico Cx.'!$B128)*('Diário 2º PA'!$B$4:$B$2000&gt;=I$4)*('Diário 2º PA'!$B$4:$B$2000&lt;=EOMONTH(I$4,0))*('Diário 2º PA'!$F$4:$F$2000)*(IF(Resumo!$Q$5="",1,'Diário 2º PA'!$O$4:$O$2000=Resumo!$Q$5)))
+SUMPRODUCT(('Diário 3º PA'!$E$4:$E$2000='Analítico Cx.'!$B128)*('Diário 3º PA'!$B$4:$B$2000&gt;=I$4)*('Diário 3º PA'!$B$4:$B$2000&lt;=EOMONTH(I$4,0))*('Diário 3º PA'!$F$4:$F$2000)*(IF(Resumo!$Q$5="",1,'Diário 3º PA'!$O$4:$O$2000=Resumo!$Q$5)))
+SUMPRODUCT(('Diário 4º PA'!$E$4:$E$2000='Analítico Cx.'!$B128)*('Diário 4º PA'!$B$4:$B$2000&gt;=I$4)*('Diário 4º PA'!$B$4:$B$2000&lt;=EOMONTH(I$4,0))*('Diário 4º PA'!$F$4:$F$2000)*(IF(Resumo!$Q$5="",1,'Diário 4º PA'!$O$4:$O$2000=Resumo!$Q$5)))</f>
        <v>0</v>
      </c>
      <c r="J128" s="199">
        <f t="array" ref="J128">SUMPRODUCT(('Diário 1º PA'!$E$4:$E$2977='Analítico Cx.'!$B128)*('Diário 1º PA'!$B$4:$B$2977&gt;=J$4)*('Diário 1º PA'!$B$4:$B$2977&lt;=EOMONTH(J$4,0))*('Diário 1º PA'!$F$4:$F$2977)*(IF(Resumo!$Q$5="",1,'Diário 1º PA'!$O$4:$O$2977=Resumo!$Q$5)))
+SUMPRODUCT(('Diário 2º PA'!$E$4:$E$2000='Analítico Cx.'!$B128)*('Diário 2º PA'!$B$4:$B$2000&gt;=J$4)*('Diário 2º PA'!$B$4:$B$2000&lt;=EOMONTH(J$4,0))*('Diário 2º PA'!$F$4:$F$2000)*(IF(Resumo!$Q$5="",1,'Diário 2º PA'!$O$4:$O$2000=Resumo!$Q$5)))
+SUMPRODUCT(('Diário 3º PA'!$E$4:$E$2000='Analítico Cx.'!$B128)*('Diário 3º PA'!$B$4:$B$2000&gt;=J$4)*('Diário 3º PA'!$B$4:$B$2000&lt;=EOMONTH(J$4,0))*('Diário 3º PA'!$F$4:$F$2000)*(IF(Resumo!$Q$5="",1,'Diário 3º PA'!$O$4:$O$2000=Resumo!$Q$5)))
+SUMPRODUCT(('Diário 4º PA'!$E$4:$E$2000='Analítico Cx.'!$B128)*('Diário 4º PA'!$B$4:$B$2000&gt;=J$4)*('Diário 4º PA'!$B$4:$B$2000&lt;=EOMONTH(J$4,0))*('Diário 4º PA'!$F$4:$F$2000)*(IF(Resumo!$Q$5="",1,'Diário 4º PA'!$O$4:$O$2000=Resumo!$Q$5)))</f>
        <v>0</v>
      </c>
      <c r="K128" s="199">
        <f t="array" ref="K128">SUMPRODUCT(('Diário 1º PA'!$E$4:$E$2977='Analítico Cx.'!$B128)*('Diário 1º PA'!$B$4:$B$2977&gt;=K$4)*('Diário 1º PA'!$B$4:$B$2977&lt;=EOMONTH(K$4,0))*('Diário 1º PA'!$F$4:$F$2977)*(IF(Resumo!$Q$5="",1,'Diário 1º PA'!$O$4:$O$2977=Resumo!$Q$5)))
+SUMPRODUCT(('Diário 2º PA'!$E$4:$E$2000='Analítico Cx.'!$B128)*('Diário 2º PA'!$B$4:$B$2000&gt;=K$4)*('Diário 2º PA'!$B$4:$B$2000&lt;=EOMONTH(K$4,0))*('Diário 2º PA'!$F$4:$F$2000)*(IF(Resumo!$Q$5="",1,'Diário 2º PA'!$O$4:$O$2000=Resumo!$Q$5)))
+SUMPRODUCT(('Diário 3º PA'!$E$4:$E$2000='Analítico Cx.'!$B128)*('Diário 3º PA'!$B$4:$B$2000&gt;=K$4)*('Diário 3º PA'!$B$4:$B$2000&lt;=EOMONTH(K$4,0))*('Diário 3º PA'!$F$4:$F$2000)*(IF(Resumo!$Q$5="",1,'Diário 3º PA'!$O$4:$O$2000=Resumo!$Q$5)))
+SUMPRODUCT(('Diário 4º PA'!$E$4:$E$2000='Analítico Cx.'!$B128)*('Diário 4º PA'!$B$4:$B$2000&gt;=K$4)*('Diário 4º PA'!$B$4:$B$2000&lt;=EOMONTH(K$4,0))*('Diário 4º PA'!$F$4:$F$2000)*(IF(Resumo!$Q$5="",1,'Diário 4º PA'!$O$4:$O$2000=Resumo!$Q$5)))</f>
        <v>0</v>
      </c>
      <c r="L128" s="199">
        <f t="array" ref="L128">SUMPRODUCT(('Diário 1º PA'!$E$4:$E$2977='Analítico Cx.'!$B128)*('Diário 1º PA'!$B$4:$B$2977&gt;=L$4)*('Diário 1º PA'!$B$4:$B$2977&lt;=EOMONTH(L$4,0))*('Diário 1º PA'!$F$4:$F$2977)*(IF(Resumo!$Q$5="",1,'Diário 1º PA'!$O$4:$O$2977=Resumo!$Q$5)))
+SUMPRODUCT(('Diário 2º PA'!$E$4:$E$2000='Analítico Cx.'!$B128)*('Diário 2º PA'!$B$4:$B$2000&gt;=L$4)*('Diário 2º PA'!$B$4:$B$2000&lt;=EOMONTH(L$4,0))*('Diário 2º PA'!$F$4:$F$2000)*(IF(Resumo!$Q$5="",1,'Diário 2º PA'!$O$4:$O$2000=Resumo!$Q$5)))
+SUMPRODUCT(('Diário 3º PA'!$E$4:$E$2000='Analítico Cx.'!$B128)*('Diário 3º PA'!$B$4:$B$2000&gt;=L$4)*('Diário 3º PA'!$B$4:$B$2000&lt;=EOMONTH(L$4,0))*('Diário 3º PA'!$F$4:$F$2000)*(IF(Resumo!$Q$5="",1,'Diário 3º PA'!$O$4:$O$2000=Resumo!$Q$5)))
+SUMPRODUCT(('Diário 4º PA'!$E$4:$E$2000='Analítico Cx.'!$B128)*('Diário 4º PA'!$B$4:$B$2000&gt;=L$4)*('Diário 4º PA'!$B$4:$B$2000&lt;=EOMONTH(L$4,0))*('Diário 4º PA'!$F$4:$F$2000)*(IF(Resumo!$Q$5="",1,'Diário 4º PA'!$O$4:$O$2000=Resumo!$Q$5)))</f>
        <v>0</v>
      </c>
      <c r="M128" s="199">
        <f t="array" ref="M128">SUMPRODUCT(('Diário 1º PA'!$E$4:$E$2977='Analítico Cx.'!$B128)*('Diário 1º PA'!$B$4:$B$2977&gt;=M$4)*('Diário 1º PA'!$B$4:$B$2977&lt;=EOMONTH(M$4,0))*('Diário 1º PA'!$F$4:$F$2977)*(IF(Resumo!$Q$5="",1,'Diário 1º PA'!$O$4:$O$2977=Resumo!$Q$5)))
+SUMPRODUCT(('Diário 2º PA'!$E$4:$E$2000='Analítico Cx.'!$B128)*('Diário 2º PA'!$B$4:$B$2000&gt;=M$4)*('Diário 2º PA'!$B$4:$B$2000&lt;=EOMONTH(M$4,0))*('Diário 2º PA'!$F$4:$F$2000)*(IF(Resumo!$Q$5="",1,'Diário 2º PA'!$O$4:$O$2000=Resumo!$Q$5)))
+SUMPRODUCT(('Diário 3º PA'!$E$4:$E$2000='Analítico Cx.'!$B128)*('Diário 3º PA'!$B$4:$B$2000&gt;=M$4)*('Diário 3º PA'!$B$4:$B$2000&lt;=EOMONTH(M$4,0))*('Diário 3º PA'!$F$4:$F$2000)*(IF(Resumo!$Q$5="",1,'Diário 3º PA'!$O$4:$O$2000=Resumo!$Q$5)))
+SUMPRODUCT(('Diário 4º PA'!$E$4:$E$2000='Analítico Cx.'!$B128)*('Diário 4º PA'!$B$4:$B$2000&gt;=M$4)*('Diário 4º PA'!$B$4:$B$2000&lt;=EOMONTH(M$4,0))*('Diário 4º PA'!$F$4:$F$2000)*(IF(Resumo!$Q$5="",1,'Diário 4º PA'!$O$4:$O$2000=Resumo!$Q$5)))</f>
        <v>0</v>
      </c>
      <c r="N128" s="199">
        <f t="array" ref="N128">SUMPRODUCT(('Diário 1º PA'!$E$4:$E$2977='Analítico Cx.'!$B128)*('Diário 1º PA'!$B$4:$B$2977&gt;=N$4)*('Diário 1º PA'!$B$4:$B$2977&lt;=EOMONTH(N$4,0))*('Diário 1º PA'!$F$4:$F$2977)*(IF(Resumo!$Q$5="",1,'Diário 1º PA'!$O$4:$O$2977=Resumo!$Q$5)))
+SUMPRODUCT(('Diário 2º PA'!$E$4:$E$2000='Analítico Cx.'!$B128)*('Diário 2º PA'!$B$4:$B$2000&gt;=N$4)*('Diário 2º PA'!$B$4:$B$2000&lt;=EOMONTH(N$4,0))*('Diário 2º PA'!$F$4:$F$2000)*(IF(Resumo!$Q$5="",1,'Diário 2º PA'!$O$4:$O$2000=Resumo!$Q$5)))
+SUMPRODUCT(('Diário 3º PA'!$E$4:$E$2000='Analítico Cx.'!$B128)*('Diário 3º PA'!$B$4:$B$2000&gt;=N$4)*('Diário 3º PA'!$B$4:$B$2000&lt;=EOMONTH(N$4,0))*('Diário 3º PA'!$F$4:$F$2000)*(IF(Resumo!$Q$5="",1,'Diário 3º PA'!$O$4:$O$2000=Resumo!$Q$5)))
+SUMPRODUCT(('Diário 4º PA'!$E$4:$E$2000='Analítico Cx.'!$B128)*('Diário 4º PA'!$B$4:$B$2000&gt;=N$4)*('Diário 4º PA'!$B$4:$B$2000&lt;=EOMONTH(N$4,0))*('Diário 4º PA'!$F$4:$F$2000)*(IF(Resumo!$Q$5="",1,'Diário 4º PA'!$O$4:$O$2000=Resumo!$Q$5)))</f>
        <v>0</v>
      </c>
      <c r="O128" s="200">
        <f t="shared" si="13"/>
        <v>0</v>
      </c>
      <c r="P128" s="201">
        <f t="shared" si="14"/>
        <v>0</v>
      </c>
      <c r="Q128" s="174"/>
      <c r="R128" s="174"/>
      <c r="S128" s="174"/>
      <c r="T128" s="174"/>
      <c r="U128" s="174"/>
      <c r="V128" s="174"/>
      <c r="W128" s="174"/>
      <c r="X128" s="174"/>
      <c r="Y128" s="174"/>
      <c r="Z128" s="174"/>
    </row>
    <row r="129" spans="1:26" ht="23.25" customHeight="1" x14ac:dyDescent="0.2">
      <c r="A129" s="220" t="s">
        <v>357</v>
      </c>
      <c r="B129" s="84" t="s">
        <v>358</v>
      </c>
      <c r="C129" s="199">
        <f t="array" ref="C129">SUMPRODUCT(('Diário 1º PA'!$E$4:$E$2977='Analítico Cx.'!$B129)*('Diário 1º PA'!$B$4:$B$2977&gt;=C$4)*('Diário 1º PA'!$B$4:$B$2977&lt;=EOMONTH(C$4,0))*('Diário 1º PA'!$F$4:$F$2977)*(IF(Resumo!$Q$5="",1,'Diário 1º PA'!$O$4:$O$2977=Resumo!$Q$5)))
+SUMPRODUCT(('Diário 2º PA'!$E$4:$E$2000='Analítico Cx.'!$B129)*('Diário 2º PA'!$B$4:$B$2000&gt;=C$4)*('Diário 2º PA'!$B$4:$B$2000&lt;=EOMONTH(C$4,0))*('Diário 2º PA'!$F$4:$F$2000)*(IF(Resumo!$Q$5="",1,'Diário 2º PA'!$O$4:$O$2000=Resumo!$Q$5)))
+SUMPRODUCT(('Diário 3º PA'!$E$4:$E$2000='Analítico Cx.'!$B129)*('Diário 3º PA'!$B$4:$B$2000&gt;=C$4)*('Diário 3º PA'!$B$4:$B$2000&lt;=EOMONTH(C$4,0))*('Diário 3º PA'!$F$4:$F$2000)*(IF(Resumo!$Q$5="",1,'Diário 3º PA'!$O$4:$O$2000=Resumo!$Q$5)))
+SUMPRODUCT(('Diário 4º PA'!$E$4:$E$2000='Analítico Cx.'!$B129)*('Diário 4º PA'!$B$4:$B$2000&gt;=C$4)*('Diário 4º PA'!$B$4:$B$2000&lt;=EOMONTH(C$4,0))*('Diário 4º PA'!$F$4:$F$2000)*(IF(Resumo!$Q$5="",1,'Diário 4º PA'!$O$4:$O$2000=Resumo!$Q$5)))</f>
        <v>2541.67</v>
      </c>
      <c r="D129" s="199">
        <f t="array" ref="D129">SUMPRODUCT(('Diário 1º PA'!$E$4:$E$2977='Analítico Cx.'!$B129)*('Diário 1º PA'!$B$4:$B$2977&gt;=D$4)*('Diário 1º PA'!$B$4:$B$2977&lt;=EOMONTH(D$4,0))*('Diário 1º PA'!$F$4:$F$2977)*(IF(Resumo!$Q$5="",1,'Diário 1º PA'!$O$4:$O$2977=Resumo!$Q$5)))
+SUMPRODUCT(('Diário 2º PA'!$E$4:$E$2000='Analítico Cx.'!$B129)*('Diário 2º PA'!$B$4:$B$2000&gt;=D$4)*('Diário 2º PA'!$B$4:$B$2000&lt;=EOMONTH(D$4,0))*('Diário 2º PA'!$F$4:$F$2000)*(IF(Resumo!$Q$5="",1,'Diário 2º PA'!$O$4:$O$2000=Resumo!$Q$5)))
+SUMPRODUCT(('Diário 3º PA'!$E$4:$E$2000='Analítico Cx.'!$B129)*('Diário 3º PA'!$B$4:$B$2000&gt;=D$4)*('Diário 3º PA'!$B$4:$B$2000&lt;=EOMONTH(D$4,0))*('Diário 3º PA'!$F$4:$F$2000)*(IF(Resumo!$Q$5="",1,'Diário 3º PA'!$O$4:$O$2000=Resumo!$Q$5)))
+SUMPRODUCT(('Diário 4º PA'!$E$4:$E$2000='Analítico Cx.'!$B129)*('Diário 4º PA'!$B$4:$B$2000&gt;=D$4)*('Diário 4º PA'!$B$4:$B$2000&lt;=EOMONTH(D$4,0))*('Diário 4º PA'!$F$4:$F$2000)*(IF(Resumo!$Q$5="",1,'Diário 4º PA'!$O$4:$O$2000=Resumo!$Q$5)))</f>
        <v>0</v>
      </c>
      <c r="E129" s="199">
        <f t="array" ref="E129">SUMPRODUCT(('Diário 1º PA'!$E$4:$E$2977='Analítico Cx.'!$B129)*('Diário 1º PA'!$B$4:$B$2977&gt;=E$4)*('Diário 1º PA'!$B$4:$B$2977&lt;=EOMONTH(E$4,0))*('Diário 1º PA'!$F$4:$F$2977)*(IF(Resumo!$Q$5="",1,'Diário 1º PA'!$O$4:$O$2977=Resumo!$Q$5)))
+SUMPRODUCT(('Diário 2º PA'!$E$4:$E$2000='Analítico Cx.'!$B129)*('Diário 2º PA'!$B$4:$B$2000&gt;=E$4)*('Diário 2º PA'!$B$4:$B$2000&lt;=EOMONTH(E$4,0))*('Diário 2º PA'!$F$4:$F$2000)*(IF(Resumo!$Q$5="",1,'Diário 2º PA'!$O$4:$O$2000=Resumo!$Q$5)))
+SUMPRODUCT(('Diário 3º PA'!$E$4:$E$2000='Analítico Cx.'!$B129)*('Diário 3º PA'!$B$4:$B$2000&gt;=E$4)*('Diário 3º PA'!$B$4:$B$2000&lt;=EOMONTH(E$4,0))*('Diário 3º PA'!$F$4:$F$2000)*(IF(Resumo!$Q$5="",1,'Diário 3º PA'!$O$4:$O$2000=Resumo!$Q$5)))
+SUMPRODUCT(('Diário 4º PA'!$E$4:$E$2000='Analítico Cx.'!$B129)*('Diário 4º PA'!$B$4:$B$2000&gt;=E$4)*('Diário 4º PA'!$B$4:$B$2000&lt;=EOMONTH(E$4,0))*('Diário 4º PA'!$F$4:$F$2000)*(IF(Resumo!$Q$5="",1,'Diário 4º PA'!$O$4:$O$2000=Resumo!$Q$5)))</f>
        <v>0</v>
      </c>
      <c r="F129" s="199">
        <f t="array" ref="F129">SUMPRODUCT(('Diário 1º PA'!$E$4:$E$2977='Analítico Cx.'!$B129)*('Diário 1º PA'!$B$4:$B$2977&gt;=F$4)*('Diário 1º PA'!$B$4:$B$2977&lt;=EOMONTH(F$4,0))*('Diário 1º PA'!$F$4:$F$2977)*(IF(Resumo!$Q$5="",1,'Diário 1º PA'!$O$4:$O$2977=Resumo!$Q$5)))
+SUMPRODUCT(('Diário 2º PA'!$E$4:$E$2000='Analítico Cx.'!$B129)*('Diário 2º PA'!$B$4:$B$2000&gt;=F$4)*('Diário 2º PA'!$B$4:$B$2000&lt;=EOMONTH(F$4,0))*('Diário 2º PA'!$F$4:$F$2000)*(IF(Resumo!$Q$5="",1,'Diário 2º PA'!$O$4:$O$2000=Resumo!$Q$5)))
+SUMPRODUCT(('Diário 3º PA'!$E$4:$E$2000='Analítico Cx.'!$B129)*('Diário 3º PA'!$B$4:$B$2000&gt;=F$4)*('Diário 3º PA'!$B$4:$B$2000&lt;=EOMONTH(F$4,0))*('Diário 3º PA'!$F$4:$F$2000)*(IF(Resumo!$Q$5="",1,'Diário 3º PA'!$O$4:$O$2000=Resumo!$Q$5)))
+SUMPRODUCT(('Diário 4º PA'!$E$4:$E$2000='Analítico Cx.'!$B129)*('Diário 4º PA'!$B$4:$B$2000&gt;=F$4)*('Diário 4º PA'!$B$4:$B$2000&lt;=EOMONTH(F$4,0))*('Diário 4º PA'!$F$4:$F$2000)*(IF(Resumo!$Q$5="",1,'Diário 4º PA'!$O$4:$O$2000=Resumo!$Q$5)))</f>
        <v>0</v>
      </c>
      <c r="G129" s="199">
        <f t="array" ref="G129">SUMPRODUCT(('Diário 1º PA'!$E$4:$E$2977='Analítico Cx.'!$B129)*('Diário 1º PA'!$B$4:$B$2977&gt;=G$4)*('Diário 1º PA'!$B$4:$B$2977&lt;=EOMONTH(G$4,0))*('Diário 1º PA'!$F$4:$F$2977)*(IF(Resumo!$Q$5="",1,'Diário 1º PA'!$O$4:$O$2977=Resumo!$Q$5)))
+SUMPRODUCT(('Diário 2º PA'!$E$4:$E$2000='Analítico Cx.'!$B129)*('Diário 2º PA'!$B$4:$B$2000&gt;=G$4)*('Diário 2º PA'!$B$4:$B$2000&lt;=EOMONTH(G$4,0))*('Diário 2º PA'!$F$4:$F$2000)*(IF(Resumo!$Q$5="",1,'Diário 2º PA'!$O$4:$O$2000=Resumo!$Q$5)))
+SUMPRODUCT(('Diário 3º PA'!$E$4:$E$2000='Analítico Cx.'!$B129)*('Diário 3º PA'!$B$4:$B$2000&gt;=G$4)*('Diário 3º PA'!$B$4:$B$2000&lt;=EOMONTH(G$4,0))*('Diário 3º PA'!$F$4:$F$2000)*(IF(Resumo!$Q$5="",1,'Diário 3º PA'!$O$4:$O$2000=Resumo!$Q$5)))
+SUMPRODUCT(('Diário 4º PA'!$E$4:$E$2000='Analítico Cx.'!$B129)*('Diário 4º PA'!$B$4:$B$2000&gt;=G$4)*('Diário 4º PA'!$B$4:$B$2000&lt;=EOMONTH(G$4,0))*('Diário 4º PA'!$F$4:$F$2000)*(IF(Resumo!$Q$5="",1,'Diário 4º PA'!$O$4:$O$2000=Resumo!$Q$5)))</f>
        <v>0</v>
      </c>
      <c r="H129" s="199">
        <f t="array" ref="H129">SUMPRODUCT(('Diário 1º PA'!$E$4:$E$2977='Analítico Cx.'!$B129)*('Diário 1º PA'!$B$4:$B$2977&gt;=H$4)*('Diário 1º PA'!$B$4:$B$2977&lt;=EOMONTH(H$4,0))*('Diário 1º PA'!$F$4:$F$2977)*(IF(Resumo!$Q$5="",1,'Diário 1º PA'!$O$4:$O$2977=Resumo!$Q$5)))
+SUMPRODUCT(('Diário 2º PA'!$E$4:$E$2000='Analítico Cx.'!$B129)*('Diário 2º PA'!$B$4:$B$2000&gt;=H$4)*('Diário 2º PA'!$B$4:$B$2000&lt;=EOMONTH(H$4,0))*('Diário 2º PA'!$F$4:$F$2000)*(IF(Resumo!$Q$5="",1,'Diário 2º PA'!$O$4:$O$2000=Resumo!$Q$5)))
+SUMPRODUCT(('Diário 3º PA'!$E$4:$E$2000='Analítico Cx.'!$B129)*('Diário 3º PA'!$B$4:$B$2000&gt;=H$4)*('Diário 3º PA'!$B$4:$B$2000&lt;=EOMONTH(H$4,0))*('Diário 3º PA'!$F$4:$F$2000)*(IF(Resumo!$Q$5="",1,'Diário 3º PA'!$O$4:$O$2000=Resumo!$Q$5)))
+SUMPRODUCT(('Diário 4º PA'!$E$4:$E$2000='Analítico Cx.'!$B129)*('Diário 4º PA'!$B$4:$B$2000&gt;=H$4)*('Diário 4º PA'!$B$4:$B$2000&lt;=EOMONTH(H$4,0))*('Diário 4º PA'!$F$4:$F$2000)*(IF(Resumo!$Q$5="",1,'Diário 4º PA'!$O$4:$O$2000=Resumo!$Q$5)))</f>
        <v>0</v>
      </c>
      <c r="I129" s="199">
        <f t="array" ref="I129">SUMPRODUCT(('Diário 1º PA'!$E$4:$E$2977='Analítico Cx.'!$B129)*('Diário 1º PA'!$B$4:$B$2977&gt;=I$4)*('Diário 1º PA'!$B$4:$B$2977&lt;=EOMONTH(I$4,0))*('Diário 1º PA'!$F$4:$F$2977)*(IF(Resumo!$Q$5="",1,'Diário 1º PA'!$O$4:$O$2977=Resumo!$Q$5)))
+SUMPRODUCT(('Diário 2º PA'!$E$4:$E$2000='Analítico Cx.'!$B129)*('Diário 2º PA'!$B$4:$B$2000&gt;=I$4)*('Diário 2º PA'!$B$4:$B$2000&lt;=EOMONTH(I$4,0))*('Diário 2º PA'!$F$4:$F$2000)*(IF(Resumo!$Q$5="",1,'Diário 2º PA'!$O$4:$O$2000=Resumo!$Q$5)))
+SUMPRODUCT(('Diário 3º PA'!$E$4:$E$2000='Analítico Cx.'!$B129)*('Diário 3º PA'!$B$4:$B$2000&gt;=I$4)*('Diário 3º PA'!$B$4:$B$2000&lt;=EOMONTH(I$4,0))*('Diário 3º PA'!$F$4:$F$2000)*(IF(Resumo!$Q$5="",1,'Diário 3º PA'!$O$4:$O$2000=Resumo!$Q$5)))
+SUMPRODUCT(('Diário 4º PA'!$E$4:$E$2000='Analítico Cx.'!$B129)*('Diário 4º PA'!$B$4:$B$2000&gt;=I$4)*('Diário 4º PA'!$B$4:$B$2000&lt;=EOMONTH(I$4,0))*('Diário 4º PA'!$F$4:$F$2000)*(IF(Resumo!$Q$5="",1,'Diário 4º PA'!$O$4:$O$2000=Resumo!$Q$5)))</f>
        <v>0</v>
      </c>
      <c r="J129" s="199">
        <f t="array" ref="J129">SUMPRODUCT(('Diário 1º PA'!$E$4:$E$2977='Analítico Cx.'!$B129)*('Diário 1º PA'!$B$4:$B$2977&gt;=J$4)*('Diário 1º PA'!$B$4:$B$2977&lt;=EOMONTH(J$4,0))*('Diário 1º PA'!$F$4:$F$2977)*(IF(Resumo!$Q$5="",1,'Diário 1º PA'!$O$4:$O$2977=Resumo!$Q$5)))
+SUMPRODUCT(('Diário 2º PA'!$E$4:$E$2000='Analítico Cx.'!$B129)*('Diário 2º PA'!$B$4:$B$2000&gt;=J$4)*('Diário 2º PA'!$B$4:$B$2000&lt;=EOMONTH(J$4,0))*('Diário 2º PA'!$F$4:$F$2000)*(IF(Resumo!$Q$5="",1,'Diário 2º PA'!$O$4:$O$2000=Resumo!$Q$5)))
+SUMPRODUCT(('Diário 3º PA'!$E$4:$E$2000='Analítico Cx.'!$B129)*('Diário 3º PA'!$B$4:$B$2000&gt;=J$4)*('Diário 3º PA'!$B$4:$B$2000&lt;=EOMONTH(J$4,0))*('Diário 3º PA'!$F$4:$F$2000)*(IF(Resumo!$Q$5="",1,'Diário 3º PA'!$O$4:$O$2000=Resumo!$Q$5)))
+SUMPRODUCT(('Diário 4º PA'!$E$4:$E$2000='Analítico Cx.'!$B129)*('Diário 4º PA'!$B$4:$B$2000&gt;=J$4)*('Diário 4º PA'!$B$4:$B$2000&lt;=EOMONTH(J$4,0))*('Diário 4º PA'!$F$4:$F$2000)*(IF(Resumo!$Q$5="",1,'Diário 4º PA'!$O$4:$O$2000=Resumo!$Q$5)))</f>
        <v>0</v>
      </c>
      <c r="K129" s="199">
        <f t="array" ref="K129">SUMPRODUCT(('Diário 1º PA'!$E$4:$E$2977='Analítico Cx.'!$B129)*('Diário 1º PA'!$B$4:$B$2977&gt;=K$4)*('Diário 1º PA'!$B$4:$B$2977&lt;=EOMONTH(K$4,0))*('Diário 1º PA'!$F$4:$F$2977)*(IF(Resumo!$Q$5="",1,'Diário 1º PA'!$O$4:$O$2977=Resumo!$Q$5)))
+SUMPRODUCT(('Diário 2º PA'!$E$4:$E$2000='Analítico Cx.'!$B129)*('Diário 2º PA'!$B$4:$B$2000&gt;=K$4)*('Diário 2º PA'!$B$4:$B$2000&lt;=EOMONTH(K$4,0))*('Diário 2º PA'!$F$4:$F$2000)*(IF(Resumo!$Q$5="",1,'Diário 2º PA'!$O$4:$O$2000=Resumo!$Q$5)))
+SUMPRODUCT(('Diário 3º PA'!$E$4:$E$2000='Analítico Cx.'!$B129)*('Diário 3º PA'!$B$4:$B$2000&gt;=K$4)*('Diário 3º PA'!$B$4:$B$2000&lt;=EOMONTH(K$4,0))*('Diário 3º PA'!$F$4:$F$2000)*(IF(Resumo!$Q$5="",1,'Diário 3º PA'!$O$4:$O$2000=Resumo!$Q$5)))
+SUMPRODUCT(('Diário 4º PA'!$E$4:$E$2000='Analítico Cx.'!$B129)*('Diário 4º PA'!$B$4:$B$2000&gt;=K$4)*('Diário 4º PA'!$B$4:$B$2000&lt;=EOMONTH(K$4,0))*('Diário 4º PA'!$F$4:$F$2000)*(IF(Resumo!$Q$5="",1,'Diário 4º PA'!$O$4:$O$2000=Resumo!$Q$5)))</f>
        <v>0</v>
      </c>
      <c r="L129" s="199">
        <f t="array" ref="L129">SUMPRODUCT(('Diário 1º PA'!$E$4:$E$2977='Analítico Cx.'!$B129)*('Diário 1º PA'!$B$4:$B$2977&gt;=L$4)*('Diário 1º PA'!$B$4:$B$2977&lt;=EOMONTH(L$4,0))*('Diário 1º PA'!$F$4:$F$2977)*(IF(Resumo!$Q$5="",1,'Diário 1º PA'!$O$4:$O$2977=Resumo!$Q$5)))
+SUMPRODUCT(('Diário 2º PA'!$E$4:$E$2000='Analítico Cx.'!$B129)*('Diário 2º PA'!$B$4:$B$2000&gt;=L$4)*('Diário 2º PA'!$B$4:$B$2000&lt;=EOMONTH(L$4,0))*('Diário 2º PA'!$F$4:$F$2000)*(IF(Resumo!$Q$5="",1,'Diário 2º PA'!$O$4:$O$2000=Resumo!$Q$5)))
+SUMPRODUCT(('Diário 3º PA'!$E$4:$E$2000='Analítico Cx.'!$B129)*('Diário 3º PA'!$B$4:$B$2000&gt;=L$4)*('Diário 3º PA'!$B$4:$B$2000&lt;=EOMONTH(L$4,0))*('Diário 3º PA'!$F$4:$F$2000)*(IF(Resumo!$Q$5="",1,'Diário 3º PA'!$O$4:$O$2000=Resumo!$Q$5)))
+SUMPRODUCT(('Diário 4º PA'!$E$4:$E$2000='Analítico Cx.'!$B129)*('Diário 4º PA'!$B$4:$B$2000&gt;=L$4)*('Diário 4º PA'!$B$4:$B$2000&lt;=EOMONTH(L$4,0))*('Diário 4º PA'!$F$4:$F$2000)*(IF(Resumo!$Q$5="",1,'Diário 4º PA'!$O$4:$O$2000=Resumo!$Q$5)))</f>
        <v>0</v>
      </c>
      <c r="M129" s="199">
        <f t="array" ref="M129">SUMPRODUCT(('Diário 1º PA'!$E$4:$E$2977='Analítico Cx.'!$B129)*('Diário 1º PA'!$B$4:$B$2977&gt;=M$4)*('Diário 1º PA'!$B$4:$B$2977&lt;=EOMONTH(M$4,0))*('Diário 1º PA'!$F$4:$F$2977)*(IF(Resumo!$Q$5="",1,'Diário 1º PA'!$O$4:$O$2977=Resumo!$Q$5)))
+SUMPRODUCT(('Diário 2º PA'!$E$4:$E$2000='Analítico Cx.'!$B129)*('Diário 2º PA'!$B$4:$B$2000&gt;=M$4)*('Diário 2º PA'!$B$4:$B$2000&lt;=EOMONTH(M$4,0))*('Diário 2º PA'!$F$4:$F$2000)*(IF(Resumo!$Q$5="",1,'Diário 2º PA'!$O$4:$O$2000=Resumo!$Q$5)))
+SUMPRODUCT(('Diário 3º PA'!$E$4:$E$2000='Analítico Cx.'!$B129)*('Diário 3º PA'!$B$4:$B$2000&gt;=M$4)*('Diário 3º PA'!$B$4:$B$2000&lt;=EOMONTH(M$4,0))*('Diário 3º PA'!$F$4:$F$2000)*(IF(Resumo!$Q$5="",1,'Diário 3º PA'!$O$4:$O$2000=Resumo!$Q$5)))
+SUMPRODUCT(('Diário 4º PA'!$E$4:$E$2000='Analítico Cx.'!$B129)*('Diário 4º PA'!$B$4:$B$2000&gt;=M$4)*('Diário 4º PA'!$B$4:$B$2000&lt;=EOMONTH(M$4,0))*('Diário 4º PA'!$F$4:$F$2000)*(IF(Resumo!$Q$5="",1,'Diário 4º PA'!$O$4:$O$2000=Resumo!$Q$5)))</f>
        <v>0</v>
      </c>
      <c r="N129" s="199">
        <f t="array" ref="N129">SUMPRODUCT(('Diário 1º PA'!$E$4:$E$2977='Analítico Cx.'!$B129)*('Diário 1º PA'!$B$4:$B$2977&gt;=N$4)*('Diário 1º PA'!$B$4:$B$2977&lt;=EOMONTH(N$4,0))*('Diário 1º PA'!$F$4:$F$2977)*(IF(Resumo!$Q$5="",1,'Diário 1º PA'!$O$4:$O$2977=Resumo!$Q$5)))
+SUMPRODUCT(('Diário 2º PA'!$E$4:$E$2000='Analítico Cx.'!$B129)*('Diário 2º PA'!$B$4:$B$2000&gt;=N$4)*('Diário 2º PA'!$B$4:$B$2000&lt;=EOMONTH(N$4,0))*('Diário 2º PA'!$F$4:$F$2000)*(IF(Resumo!$Q$5="",1,'Diário 2º PA'!$O$4:$O$2000=Resumo!$Q$5)))
+SUMPRODUCT(('Diário 3º PA'!$E$4:$E$2000='Analítico Cx.'!$B129)*('Diário 3º PA'!$B$4:$B$2000&gt;=N$4)*('Diário 3º PA'!$B$4:$B$2000&lt;=EOMONTH(N$4,0))*('Diário 3º PA'!$F$4:$F$2000)*(IF(Resumo!$Q$5="",1,'Diário 3º PA'!$O$4:$O$2000=Resumo!$Q$5)))
+SUMPRODUCT(('Diário 4º PA'!$E$4:$E$2000='Analítico Cx.'!$B129)*('Diário 4º PA'!$B$4:$B$2000&gt;=N$4)*('Diário 4º PA'!$B$4:$B$2000&lt;=EOMONTH(N$4,0))*('Diário 4º PA'!$F$4:$F$2000)*(IF(Resumo!$Q$5="",1,'Diário 4º PA'!$O$4:$O$2000=Resumo!$Q$5)))</f>
        <v>0</v>
      </c>
      <c r="O129" s="200">
        <f t="shared" si="13"/>
        <v>2541.67</v>
      </c>
      <c r="P129" s="201">
        <f t="shared" si="14"/>
        <v>5.378203024903231E-4</v>
      </c>
      <c r="Q129" s="174"/>
      <c r="R129" s="174"/>
      <c r="S129" s="174"/>
      <c r="T129" s="174"/>
      <c r="U129" s="174"/>
      <c r="V129" s="174"/>
      <c r="W129" s="174"/>
      <c r="X129" s="174"/>
      <c r="Y129" s="174"/>
      <c r="Z129" s="174"/>
    </row>
    <row r="130" spans="1:26" ht="23.25" customHeight="1" x14ac:dyDescent="0.2">
      <c r="A130" s="220" t="s">
        <v>359</v>
      </c>
      <c r="B130" s="84" t="s">
        <v>360</v>
      </c>
      <c r="C130" s="199">
        <f t="array" ref="C130">SUMPRODUCT(('Diário 1º PA'!$E$4:$E$2977='Analítico Cx.'!$B130)*('Diário 1º PA'!$B$4:$B$2977&gt;=C$4)*('Diário 1º PA'!$B$4:$B$2977&lt;=EOMONTH(C$4,0))*('Diário 1º PA'!$F$4:$F$2977)*(IF(Resumo!$Q$5="",1,'Diário 1º PA'!$O$4:$O$2977=Resumo!$Q$5)))
+SUMPRODUCT(('Diário 2º PA'!$E$4:$E$2000='Analítico Cx.'!$B130)*('Diário 2º PA'!$B$4:$B$2000&gt;=C$4)*('Diário 2º PA'!$B$4:$B$2000&lt;=EOMONTH(C$4,0))*('Diário 2º PA'!$F$4:$F$2000)*(IF(Resumo!$Q$5="",1,'Diário 2º PA'!$O$4:$O$2000=Resumo!$Q$5)))
+SUMPRODUCT(('Diário 3º PA'!$E$4:$E$2000='Analítico Cx.'!$B130)*('Diário 3º PA'!$B$4:$B$2000&gt;=C$4)*('Diário 3º PA'!$B$4:$B$2000&lt;=EOMONTH(C$4,0))*('Diário 3º PA'!$F$4:$F$2000)*(IF(Resumo!$Q$5="",1,'Diário 3º PA'!$O$4:$O$2000=Resumo!$Q$5)))
+SUMPRODUCT(('Diário 4º PA'!$E$4:$E$2000='Analítico Cx.'!$B130)*('Diário 4º PA'!$B$4:$B$2000&gt;=C$4)*('Diário 4º PA'!$B$4:$B$2000&lt;=EOMONTH(C$4,0))*('Diário 4º PA'!$F$4:$F$2000)*(IF(Resumo!$Q$5="",1,'Diário 4º PA'!$O$4:$O$2000=Resumo!$Q$5)))</f>
        <v>0</v>
      </c>
      <c r="D130" s="199">
        <f t="array" ref="D130">SUMPRODUCT(('Diário 1º PA'!$E$4:$E$2977='Analítico Cx.'!$B130)*('Diário 1º PA'!$B$4:$B$2977&gt;=D$4)*('Diário 1º PA'!$B$4:$B$2977&lt;=EOMONTH(D$4,0))*('Diário 1º PA'!$F$4:$F$2977)*(IF(Resumo!$Q$5="",1,'Diário 1º PA'!$O$4:$O$2977=Resumo!$Q$5)))
+SUMPRODUCT(('Diário 2º PA'!$E$4:$E$2000='Analítico Cx.'!$B130)*('Diário 2º PA'!$B$4:$B$2000&gt;=D$4)*('Diário 2º PA'!$B$4:$B$2000&lt;=EOMONTH(D$4,0))*('Diário 2º PA'!$F$4:$F$2000)*(IF(Resumo!$Q$5="",1,'Diário 2º PA'!$O$4:$O$2000=Resumo!$Q$5)))
+SUMPRODUCT(('Diário 3º PA'!$E$4:$E$2000='Analítico Cx.'!$B130)*('Diário 3º PA'!$B$4:$B$2000&gt;=D$4)*('Diário 3º PA'!$B$4:$B$2000&lt;=EOMONTH(D$4,0))*('Diário 3º PA'!$F$4:$F$2000)*(IF(Resumo!$Q$5="",1,'Diário 3º PA'!$O$4:$O$2000=Resumo!$Q$5)))
+SUMPRODUCT(('Diário 4º PA'!$E$4:$E$2000='Analítico Cx.'!$B130)*('Diário 4º PA'!$B$4:$B$2000&gt;=D$4)*('Diário 4º PA'!$B$4:$B$2000&lt;=EOMONTH(D$4,0))*('Diário 4º PA'!$F$4:$F$2000)*(IF(Resumo!$Q$5="",1,'Diário 4º PA'!$O$4:$O$2000=Resumo!$Q$5)))</f>
        <v>0</v>
      </c>
      <c r="E130" s="199">
        <f t="array" ref="E130">SUMPRODUCT(('Diário 1º PA'!$E$4:$E$2977='Analítico Cx.'!$B130)*('Diário 1º PA'!$B$4:$B$2977&gt;=E$4)*('Diário 1º PA'!$B$4:$B$2977&lt;=EOMONTH(E$4,0))*('Diário 1º PA'!$F$4:$F$2977)*(IF(Resumo!$Q$5="",1,'Diário 1º PA'!$O$4:$O$2977=Resumo!$Q$5)))
+SUMPRODUCT(('Diário 2º PA'!$E$4:$E$2000='Analítico Cx.'!$B130)*('Diário 2º PA'!$B$4:$B$2000&gt;=E$4)*('Diário 2º PA'!$B$4:$B$2000&lt;=EOMONTH(E$4,0))*('Diário 2º PA'!$F$4:$F$2000)*(IF(Resumo!$Q$5="",1,'Diário 2º PA'!$O$4:$O$2000=Resumo!$Q$5)))
+SUMPRODUCT(('Diário 3º PA'!$E$4:$E$2000='Analítico Cx.'!$B130)*('Diário 3º PA'!$B$4:$B$2000&gt;=E$4)*('Diário 3º PA'!$B$4:$B$2000&lt;=EOMONTH(E$4,0))*('Diário 3º PA'!$F$4:$F$2000)*(IF(Resumo!$Q$5="",1,'Diário 3º PA'!$O$4:$O$2000=Resumo!$Q$5)))
+SUMPRODUCT(('Diário 4º PA'!$E$4:$E$2000='Analítico Cx.'!$B130)*('Diário 4º PA'!$B$4:$B$2000&gt;=E$4)*('Diário 4º PA'!$B$4:$B$2000&lt;=EOMONTH(E$4,0))*('Diário 4º PA'!$F$4:$F$2000)*(IF(Resumo!$Q$5="",1,'Diário 4º PA'!$O$4:$O$2000=Resumo!$Q$5)))</f>
        <v>25000</v>
      </c>
      <c r="F130" s="199">
        <f t="array" ref="F130">SUMPRODUCT(('Diário 1º PA'!$E$4:$E$2977='Analítico Cx.'!$B130)*('Diário 1º PA'!$B$4:$B$2977&gt;=F$4)*('Diário 1º PA'!$B$4:$B$2977&lt;=EOMONTH(F$4,0))*('Diário 1º PA'!$F$4:$F$2977)*(IF(Resumo!$Q$5="",1,'Diário 1º PA'!$O$4:$O$2977=Resumo!$Q$5)))
+SUMPRODUCT(('Diário 2º PA'!$E$4:$E$2000='Analítico Cx.'!$B130)*('Diário 2º PA'!$B$4:$B$2000&gt;=F$4)*('Diário 2º PA'!$B$4:$B$2000&lt;=EOMONTH(F$4,0))*('Diário 2º PA'!$F$4:$F$2000)*(IF(Resumo!$Q$5="",1,'Diário 2º PA'!$O$4:$O$2000=Resumo!$Q$5)))
+SUMPRODUCT(('Diário 3º PA'!$E$4:$E$2000='Analítico Cx.'!$B130)*('Diário 3º PA'!$B$4:$B$2000&gt;=F$4)*('Diário 3º PA'!$B$4:$B$2000&lt;=EOMONTH(F$4,0))*('Diário 3º PA'!$F$4:$F$2000)*(IF(Resumo!$Q$5="",1,'Diário 3º PA'!$O$4:$O$2000=Resumo!$Q$5)))
+SUMPRODUCT(('Diário 4º PA'!$E$4:$E$2000='Analítico Cx.'!$B130)*('Diário 4º PA'!$B$4:$B$2000&gt;=F$4)*('Diário 4º PA'!$B$4:$B$2000&lt;=EOMONTH(F$4,0))*('Diário 4º PA'!$F$4:$F$2000)*(IF(Resumo!$Q$5="",1,'Diário 4º PA'!$O$4:$O$2000=Resumo!$Q$5)))</f>
        <v>0</v>
      </c>
      <c r="G130" s="199">
        <f t="array" ref="G130">SUMPRODUCT(('Diário 1º PA'!$E$4:$E$2977='Analítico Cx.'!$B130)*('Diário 1º PA'!$B$4:$B$2977&gt;=G$4)*('Diário 1º PA'!$B$4:$B$2977&lt;=EOMONTH(G$4,0))*('Diário 1º PA'!$F$4:$F$2977)*(IF(Resumo!$Q$5="",1,'Diário 1º PA'!$O$4:$O$2977=Resumo!$Q$5)))
+SUMPRODUCT(('Diário 2º PA'!$E$4:$E$2000='Analítico Cx.'!$B130)*('Diário 2º PA'!$B$4:$B$2000&gt;=G$4)*('Diário 2º PA'!$B$4:$B$2000&lt;=EOMONTH(G$4,0))*('Diário 2º PA'!$F$4:$F$2000)*(IF(Resumo!$Q$5="",1,'Diário 2º PA'!$O$4:$O$2000=Resumo!$Q$5)))
+SUMPRODUCT(('Diário 3º PA'!$E$4:$E$2000='Analítico Cx.'!$B130)*('Diário 3º PA'!$B$4:$B$2000&gt;=G$4)*('Diário 3º PA'!$B$4:$B$2000&lt;=EOMONTH(G$4,0))*('Diário 3º PA'!$F$4:$F$2000)*(IF(Resumo!$Q$5="",1,'Diário 3º PA'!$O$4:$O$2000=Resumo!$Q$5)))
+SUMPRODUCT(('Diário 4º PA'!$E$4:$E$2000='Analítico Cx.'!$B130)*('Diário 4º PA'!$B$4:$B$2000&gt;=G$4)*('Diário 4º PA'!$B$4:$B$2000&lt;=EOMONTH(G$4,0))*('Diário 4º PA'!$F$4:$F$2000)*(IF(Resumo!$Q$5="",1,'Diário 4º PA'!$O$4:$O$2000=Resumo!$Q$5)))</f>
        <v>0</v>
      </c>
      <c r="H130" s="199">
        <f t="array" ref="H130">SUMPRODUCT(('Diário 1º PA'!$E$4:$E$2977='Analítico Cx.'!$B130)*('Diário 1º PA'!$B$4:$B$2977&gt;=H$4)*('Diário 1º PA'!$B$4:$B$2977&lt;=EOMONTH(H$4,0))*('Diário 1º PA'!$F$4:$F$2977)*(IF(Resumo!$Q$5="",1,'Diário 1º PA'!$O$4:$O$2977=Resumo!$Q$5)))
+SUMPRODUCT(('Diário 2º PA'!$E$4:$E$2000='Analítico Cx.'!$B130)*('Diário 2º PA'!$B$4:$B$2000&gt;=H$4)*('Diário 2º PA'!$B$4:$B$2000&lt;=EOMONTH(H$4,0))*('Diário 2º PA'!$F$4:$F$2000)*(IF(Resumo!$Q$5="",1,'Diário 2º PA'!$O$4:$O$2000=Resumo!$Q$5)))
+SUMPRODUCT(('Diário 3º PA'!$E$4:$E$2000='Analítico Cx.'!$B130)*('Diário 3º PA'!$B$4:$B$2000&gt;=H$4)*('Diário 3º PA'!$B$4:$B$2000&lt;=EOMONTH(H$4,0))*('Diário 3º PA'!$F$4:$F$2000)*(IF(Resumo!$Q$5="",1,'Diário 3º PA'!$O$4:$O$2000=Resumo!$Q$5)))
+SUMPRODUCT(('Diário 4º PA'!$E$4:$E$2000='Analítico Cx.'!$B130)*('Diário 4º PA'!$B$4:$B$2000&gt;=H$4)*('Diário 4º PA'!$B$4:$B$2000&lt;=EOMONTH(H$4,0))*('Diário 4º PA'!$F$4:$F$2000)*(IF(Resumo!$Q$5="",1,'Diário 4º PA'!$O$4:$O$2000=Resumo!$Q$5)))</f>
        <v>0</v>
      </c>
      <c r="I130" s="199">
        <f t="array" ref="I130">SUMPRODUCT(('Diário 1º PA'!$E$4:$E$2977='Analítico Cx.'!$B130)*('Diário 1º PA'!$B$4:$B$2977&gt;=I$4)*('Diário 1º PA'!$B$4:$B$2977&lt;=EOMONTH(I$4,0))*('Diário 1º PA'!$F$4:$F$2977)*(IF(Resumo!$Q$5="",1,'Diário 1º PA'!$O$4:$O$2977=Resumo!$Q$5)))
+SUMPRODUCT(('Diário 2º PA'!$E$4:$E$2000='Analítico Cx.'!$B130)*('Diário 2º PA'!$B$4:$B$2000&gt;=I$4)*('Diário 2º PA'!$B$4:$B$2000&lt;=EOMONTH(I$4,0))*('Diário 2º PA'!$F$4:$F$2000)*(IF(Resumo!$Q$5="",1,'Diário 2º PA'!$O$4:$O$2000=Resumo!$Q$5)))
+SUMPRODUCT(('Diário 3º PA'!$E$4:$E$2000='Analítico Cx.'!$B130)*('Diário 3º PA'!$B$4:$B$2000&gt;=I$4)*('Diário 3º PA'!$B$4:$B$2000&lt;=EOMONTH(I$4,0))*('Diário 3º PA'!$F$4:$F$2000)*(IF(Resumo!$Q$5="",1,'Diário 3º PA'!$O$4:$O$2000=Resumo!$Q$5)))
+SUMPRODUCT(('Diário 4º PA'!$E$4:$E$2000='Analítico Cx.'!$B130)*('Diário 4º PA'!$B$4:$B$2000&gt;=I$4)*('Diário 4º PA'!$B$4:$B$2000&lt;=EOMONTH(I$4,0))*('Diário 4º PA'!$F$4:$F$2000)*(IF(Resumo!$Q$5="",1,'Diário 4º PA'!$O$4:$O$2000=Resumo!$Q$5)))</f>
        <v>0</v>
      </c>
      <c r="J130" s="199">
        <f t="array" ref="J130">SUMPRODUCT(('Diário 1º PA'!$E$4:$E$2977='Analítico Cx.'!$B130)*('Diário 1º PA'!$B$4:$B$2977&gt;=J$4)*('Diário 1º PA'!$B$4:$B$2977&lt;=EOMONTH(J$4,0))*('Diário 1º PA'!$F$4:$F$2977)*(IF(Resumo!$Q$5="",1,'Diário 1º PA'!$O$4:$O$2977=Resumo!$Q$5)))
+SUMPRODUCT(('Diário 2º PA'!$E$4:$E$2000='Analítico Cx.'!$B130)*('Diário 2º PA'!$B$4:$B$2000&gt;=J$4)*('Diário 2º PA'!$B$4:$B$2000&lt;=EOMONTH(J$4,0))*('Diário 2º PA'!$F$4:$F$2000)*(IF(Resumo!$Q$5="",1,'Diário 2º PA'!$O$4:$O$2000=Resumo!$Q$5)))
+SUMPRODUCT(('Diário 3º PA'!$E$4:$E$2000='Analítico Cx.'!$B130)*('Diário 3º PA'!$B$4:$B$2000&gt;=J$4)*('Diário 3º PA'!$B$4:$B$2000&lt;=EOMONTH(J$4,0))*('Diário 3º PA'!$F$4:$F$2000)*(IF(Resumo!$Q$5="",1,'Diário 3º PA'!$O$4:$O$2000=Resumo!$Q$5)))
+SUMPRODUCT(('Diário 4º PA'!$E$4:$E$2000='Analítico Cx.'!$B130)*('Diário 4º PA'!$B$4:$B$2000&gt;=J$4)*('Diário 4º PA'!$B$4:$B$2000&lt;=EOMONTH(J$4,0))*('Diário 4º PA'!$F$4:$F$2000)*(IF(Resumo!$Q$5="",1,'Diário 4º PA'!$O$4:$O$2000=Resumo!$Q$5)))</f>
        <v>0</v>
      </c>
      <c r="K130" s="199">
        <f t="array" ref="K130">SUMPRODUCT(('Diário 1º PA'!$E$4:$E$2977='Analítico Cx.'!$B130)*('Diário 1º PA'!$B$4:$B$2977&gt;=K$4)*('Diário 1º PA'!$B$4:$B$2977&lt;=EOMONTH(K$4,0))*('Diário 1º PA'!$F$4:$F$2977)*(IF(Resumo!$Q$5="",1,'Diário 1º PA'!$O$4:$O$2977=Resumo!$Q$5)))
+SUMPRODUCT(('Diário 2º PA'!$E$4:$E$2000='Analítico Cx.'!$B130)*('Diário 2º PA'!$B$4:$B$2000&gt;=K$4)*('Diário 2º PA'!$B$4:$B$2000&lt;=EOMONTH(K$4,0))*('Diário 2º PA'!$F$4:$F$2000)*(IF(Resumo!$Q$5="",1,'Diário 2º PA'!$O$4:$O$2000=Resumo!$Q$5)))
+SUMPRODUCT(('Diário 3º PA'!$E$4:$E$2000='Analítico Cx.'!$B130)*('Diário 3º PA'!$B$4:$B$2000&gt;=K$4)*('Diário 3º PA'!$B$4:$B$2000&lt;=EOMONTH(K$4,0))*('Diário 3º PA'!$F$4:$F$2000)*(IF(Resumo!$Q$5="",1,'Diário 3º PA'!$O$4:$O$2000=Resumo!$Q$5)))
+SUMPRODUCT(('Diário 4º PA'!$E$4:$E$2000='Analítico Cx.'!$B130)*('Diário 4º PA'!$B$4:$B$2000&gt;=K$4)*('Diário 4º PA'!$B$4:$B$2000&lt;=EOMONTH(K$4,0))*('Diário 4º PA'!$F$4:$F$2000)*(IF(Resumo!$Q$5="",1,'Diário 4º PA'!$O$4:$O$2000=Resumo!$Q$5)))</f>
        <v>0</v>
      </c>
      <c r="L130" s="199">
        <f t="array" ref="L130">SUMPRODUCT(('Diário 1º PA'!$E$4:$E$2977='Analítico Cx.'!$B130)*('Diário 1º PA'!$B$4:$B$2977&gt;=L$4)*('Diário 1º PA'!$B$4:$B$2977&lt;=EOMONTH(L$4,0))*('Diário 1º PA'!$F$4:$F$2977)*(IF(Resumo!$Q$5="",1,'Diário 1º PA'!$O$4:$O$2977=Resumo!$Q$5)))
+SUMPRODUCT(('Diário 2º PA'!$E$4:$E$2000='Analítico Cx.'!$B130)*('Diário 2º PA'!$B$4:$B$2000&gt;=L$4)*('Diário 2º PA'!$B$4:$B$2000&lt;=EOMONTH(L$4,0))*('Diário 2º PA'!$F$4:$F$2000)*(IF(Resumo!$Q$5="",1,'Diário 2º PA'!$O$4:$O$2000=Resumo!$Q$5)))
+SUMPRODUCT(('Diário 3º PA'!$E$4:$E$2000='Analítico Cx.'!$B130)*('Diário 3º PA'!$B$4:$B$2000&gt;=L$4)*('Diário 3º PA'!$B$4:$B$2000&lt;=EOMONTH(L$4,0))*('Diário 3º PA'!$F$4:$F$2000)*(IF(Resumo!$Q$5="",1,'Diário 3º PA'!$O$4:$O$2000=Resumo!$Q$5)))
+SUMPRODUCT(('Diário 4º PA'!$E$4:$E$2000='Analítico Cx.'!$B130)*('Diário 4º PA'!$B$4:$B$2000&gt;=L$4)*('Diário 4º PA'!$B$4:$B$2000&lt;=EOMONTH(L$4,0))*('Diário 4º PA'!$F$4:$F$2000)*(IF(Resumo!$Q$5="",1,'Diário 4º PA'!$O$4:$O$2000=Resumo!$Q$5)))</f>
        <v>0</v>
      </c>
      <c r="M130" s="199">
        <f t="array" ref="M130">SUMPRODUCT(('Diário 1º PA'!$E$4:$E$2977='Analítico Cx.'!$B130)*('Diário 1º PA'!$B$4:$B$2977&gt;=M$4)*('Diário 1º PA'!$B$4:$B$2977&lt;=EOMONTH(M$4,0))*('Diário 1º PA'!$F$4:$F$2977)*(IF(Resumo!$Q$5="",1,'Diário 1º PA'!$O$4:$O$2977=Resumo!$Q$5)))
+SUMPRODUCT(('Diário 2º PA'!$E$4:$E$2000='Analítico Cx.'!$B130)*('Diário 2º PA'!$B$4:$B$2000&gt;=M$4)*('Diário 2º PA'!$B$4:$B$2000&lt;=EOMONTH(M$4,0))*('Diário 2º PA'!$F$4:$F$2000)*(IF(Resumo!$Q$5="",1,'Diário 2º PA'!$O$4:$O$2000=Resumo!$Q$5)))
+SUMPRODUCT(('Diário 3º PA'!$E$4:$E$2000='Analítico Cx.'!$B130)*('Diário 3º PA'!$B$4:$B$2000&gt;=M$4)*('Diário 3º PA'!$B$4:$B$2000&lt;=EOMONTH(M$4,0))*('Diário 3º PA'!$F$4:$F$2000)*(IF(Resumo!$Q$5="",1,'Diário 3º PA'!$O$4:$O$2000=Resumo!$Q$5)))
+SUMPRODUCT(('Diário 4º PA'!$E$4:$E$2000='Analítico Cx.'!$B130)*('Diário 4º PA'!$B$4:$B$2000&gt;=M$4)*('Diário 4º PA'!$B$4:$B$2000&lt;=EOMONTH(M$4,0))*('Diário 4º PA'!$F$4:$F$2000)*(IF(Resumo!$Q$5="",1,'Diário 4º PA'!$O$4:$O$2000=Resumo!$Q$5)))</f>
        <v>0</v>
      </c>
      <c r="N130" s="199">
        <f t="array" ref="N130">SUMPRODUCT(('Diário 1º PA'!$E$4:$E$2977='Analítico Cx.'!$B130)*('Diário 1º PA'!$B$4:$B$2977&gt;=N$4)*('Diário 1º PA'!$B$4:$B$2977&lt;=EOMONTH(N$4,0))*('Diário 1º PA'!$F$4:$F$2977)*(IF(Resumo!$Q$5="",1,'Diário 1º PA'!$O$4:$O$2977=Resumo!$Q$5)))
+SUMPRODUCT(('Diário 2º PA'!$E$4:$E$2000='Analítico Cx.'!$B130)*('Diário 2º PA'!$B$4:$B$2000&gt;=N$4)*('Diário 2º PA'!$B$4:$B$2000&lt;=EOMONTH(N$4,0))*('Diário 2º PA'!$F$4:$F$2000)*(IF(Resumo!$Q$5="",1,'Diário 2º PA'!$O$4:$O$2000=Resumo!$Q$5)))
+SUMPRODUCT(('Diário 3º PA'!$E$4:$E$2000='Analítico Cx.'!$B130)*('Diário 3º PA'!$B$4:$B$2000&gt;=N$4)*('Diário 3º PA'!$B$4:$B$2000&lt;=EOMONTH(N$4,0))*('Diário 3º PA'!$F$4:$F$2000)*(IF(Resumo!$Q$5="",1,'Diário 3º PA'!$O$4:$O$2000=Resumo!$Q$5)))
+SUMPRODUCT(('Diário 4º PA'!$E$4:$E$2000='Analítico Cx.'!$B130)*('Diário 4º PA'!$B$4:$B$2000&gt;=N$4)*('Diário 4º PA'!$B$4:$B$2000&lt;=EOMONTH(N$4,0))*('Diário 4º PA'!$F$4:$F$2000)*(IF(Resumo!$Q$5="",1,'Diário 4º PA'!$O$4:$O$2000=Resumo!$Q$5)))</f>
        <v>0</v>
      </c>
      <c r="O130" s="200">
        <f t="shared" si="13"/>
        <v>25000</v>
      </c>
      <c r="P130" s="201">
        <f t="shared" si="14"/>
        <v>5.2900288244571783E-3</v>
      </c>
      <c r="Q130" s="174"/>
      <c r="R130" s="174"/>
      <c r="S130" s="174"/>
      <c r="T130" s="174"/>
      <c r="U130" s="174"/>
      <c r="V130" s="174"/>
      <c r="W130" s="174"/>
      <c r="X130" s="174"/>
      <c r="Y130" s="174"/>
      <c r="Z130" s="174"/>
    </row>
    <row r="131" spans="1:26" ht="23.25" customHeight="1" x14ac:dyDescent="0.2">
      <c r="A131" s="220" t="s">
        <v>361</v>
      </c>
      <c r="B131" s="84" t="s">
        <v>362</v>
      </c>
      <c r="C131" s="199">
        <f t="array" ref="C131">SUMPRODUCT(('Diário 1º PA'!$E$4:$E$2977='Analítico Cx.'!$B131)*('Diário 1º PA'!$B$4:$B$2977&gt;=C$4)*('Diário 1º PA'!$B$4:$B$2977&lt;=EOMONTH(C$4,0))*('Diário 1º PA'!$F$4:$F$2977)*(IF(Resumo!$Q$5="",1,'Diário 1º PA'!$O$4:$O$2977=Resumo!$Q$5)))
+SUMPRODUCT(('Diário 2º PA'!$E$4:$E$2000='Analítico Cx.'!$B131)*('Diário 2º PA'!$B$4:$B$2000&gt;=C$4)*('Diário 2º PA'!$B$4:$B$2000&lt;=EOMONTH(C$4,0))*('Diário 2º PA'!$F$4:$F$2000)*(IF(Resumo!$Q$5="",1,'Diário 2º PA'!$O$4:$O$2000=Resumo!$Q$5)))
+SUMPRODUCT(('Diário 3º PA'!$E$4:$E$2000='Analítico Cx.'!$B131)*('Diário 3º PA'!$B$4:$B$2000&gt;=C$4)*('Diário 3º PA'!$B$4:$B$2000&lt;=EOMONTH(C$4,0))*('Diário 3º PA'!$F$4:$F$2000)*(IF(Resumo!$Q$5="",1,'Diário 3º PA'!$O$4:$O$2000=Resumo!$Q$5)))
+SUMPRODUCT(('Diário 4º PA'!$E$4:$E$2000='Analítico Cx.'!$B131)*('Diário 4º PA'!$B$4:$B$2000&gt;=C$4)*('Diário 4º PA'!$B$4:$B$2000&lt;=EOMONTH(C$4,0))*('Diário 4º PA'!$F$4:$F$2000)*(IF(Resumo!$Q$5="",1,'Diário 4º PA'!$O$4:$O$2000=Resumo!$Q$5)))</f>
        <v>10314.66</v>
      </c>
      <c r="D131" s="199">
        <f t="array" ref="D131">SUMPRODUCT(('Diário 1º PA'!$E$4:$E$2977='Analítico Cx.'!$B131)*('Diário 1º PA'!$B$4:$B$2977&gt;=D$4)*('Diário 1º PA'!$B$4:$B$2977&lt;=EOMONTH(D$4,0))*('Diário 1º PA'!$F$4:$F$2977)*(IF(Resumo!$Q$5="",1,'Diário 1º PA'!$O$4:$O$2977=Resumo!$Q$5)))
+SUMPRODUCT(('Diário 2º PA'!$E$4:$E$2000='Analítico Cx.'!$B131)*('Diário 2º PA'!$B$4:$B$2000&gt;=D$4)*('Diário 2º PA'!$B$4:$B$2000&lt;=EOMONTH(D$4,0))*('Diário 2º PA'!$F$4:$F$2000)*(IF(Resumo!$Q$5="",1,'Diário 2º PA'!$O$4:$O$2000=Resumo!$Q$5)))
+SUMPRODUCT(('Diário 3º PA'!$E$4:$E$2000='Analítico Cx.'!$B131)*('Diário 3º PA'!$B$4:$B$2000&gt;=D$4)*('Diário 3º PA'!$B$4:$B$2000&lt;=EOMONTH(D$4,0))*('Diário 3º PA'!$F$4:$F$2000)*(IF(Resumo!$Q$5="",1,'Diário 3º PA'!$O$4:$O$2000=Resumo!$Q$5)))
+SUMPRODUCT(('Diário 4º PA'!$E$4:$E$2000='Analítico Cx.'!$B131)*('Diário 4º PA'!$B$4:$B$2000&gt;=D$4)*('Diário 4º PA'!$B$4:$B$2000&lt;=EOMONTH(D$4,0))*('Diário 4º PA'!$F$4:$F$2000)*(IF(Resumo!$Q$5="",1,'Diário 4º PA'!$O$4:$O$2000=Resumo!$Q$5)))</f>
        <v>8301.33</v>
      </c>
      <c r="E131" s="199">
        <f t="array" ref="E131">SUMPRODUCT(('Diário 1º PA'!$E$4:$E$2977='Analítico Cx.'!$B131)*('Diário 1º PA'!$B$4:$B$2977&gt;=E$4)*('Diário 1º PA'!$B$4:$B$2977&lt;=EOMONTH(E$4,0))*('Diário 1º PA'!$F$4:$F$2977)*(IF(Resumo!$Q$5="",1,'Diário 1º PA'!$O$4:$O$2977=Resumo!$Q$5)))
+SUMPRODUCT(('Diário 2º PA'!$E$4:$E$2000='Analítico Cx.'!$B131)*('Diário 2º PA'!$B$4:$B$2000&gt;=E$4)*('Diário 2º PA'!$B$4:$B$2000&lt;=EOMONTH(E$4,0))*('Diário 2º PA'!$F$4:$F$2000)*(IF(Resumo!$Q$5="",1,'Diário 2º PA'!$O$4:$O$2000=Resumo!$Q$5)))
+SUMPRODUCT(('Diário 3º PA'!$E$4:$E$2000='Analítico Cx.'!$B131)*('Diário 3º PA'!$B$4:$B$2000&gt;=E$4)*('Diário 3º PA'!$B$4:$B$2000&lt;=EOMONTH(E$4,0))*('Diário 3º PA'!$F$4:$F$2000)*(IF(Resumo!$Q$5="",1,'Diário 3º PA'!$O$4:$O$2000=Resumo!$Q$5)))
+SUMPRODUCT(('Diário 4º PA'!$E$4:$E$2000='Analítico Cx.'!$B131)*('Diário 4º PA'!$B$4:$B$2000&gt;=E$4)*('Diário 4º PA'!$B$4:$B$2000&lt;=EOMONTH(E$4,0))*('Diário 4º PA'!$F$4:$F$2000)*(IF(Resumo!$Q$5="",1,'Diário 4º PA'!$O$4:$O$2000=Resumo!$Q$5)))</f>
        <v>1698.67</v>
      </c>
      <c r="F131" s="199">
        <f t="array" ref="F131">SUMPRODUCT(('Diário 1º PA'!$E$4:$E$2977='Analítico Cx.'!$B131)*('Diário 1º PA'!$B$4:$B$2977&gt;=F$4)*('Diário 1º PA'!$B$4:$B$2977&lt;=EOMONTH(F$4,0))*('Diário 1º PA'!$F$4:$F$2977)*(IF(Resumo!$Q$5="",1,'Diário 1º PA'!$O$4:$O$2977=Resumo!$Q$5)))
+SUMPRODUCT(('Diário 2º PA'!$E$4:$E$2000='Analítico Cx.'!$B131)*('Diário 2º PA'!$B$4:$B$2000&gt;=F$4)*('Diário 2º PA'!$B$4:$B$2000&lt;=EOMONTH(F$4,0))*('Diário 2º PA'!$F$4:$F$2000)*(IF(Resumo!$Q$5="",1,'Diário 2º PA'!$O$4:$O$2000=Resumo!$Q$5)))
+SUMPRODUCT(('Diário 3º PA'!$E$4:$E$2000='Analítico Cx.'!$B131)*('Diário 3º PA'!$B$4:$B$2000&gt;=F$4)*('Diário 3º PA'!$B$4:$B$2000&lt;=EOMONTH(F$4,0))*('Diário 3º PA'!$F$4:$F$2000)*(IF(Resumo!$Q$5="",1,'Diário 3º PA'!$O$4:$O$2000=Resumo!$Q$5)))
+SUMPRODUCT(('Diário 4º PA'!$E$4:$E$2000='Analítico Cx.'!$B131)*('Diário 4º PA'!$B$4:$B$2000&gt;=F$4)*('Diário 4º PA'!$B$4:$B$2000&lt;=EOMONTH(F$4,0))*('Diário 4º PA'!$F$4:$F$2000)*(IF(Resumo!$Q$5="",1,'Diário 4º PA'!$O$4:$O$2000=Resumo!$Q$5)))</f>
        <v>0</v>
      </c>
      <c r="G131" s="199">
        <f t="array" ref="G131">SUMPRODUCT(('Diário 1º PA'!$E$4:$E$2977='Analítico Cx.'!$B131)*('Diário 1º PA'!$B$4:$B$2977&gt;=G$4)*('Diário 1º PA'!$B$4:$B$2977&lt;=EOMONTH(G$4,0))*('Diário 1º PA'!$F$4:$F$2977)*(IF(Resumo!$Q$5="",1,'Diário 1º PA'!$O$4:$O$2977=Resumo!$Q$5)))
+SUMPRODUCT(('Diário 2º PA'!$E$4:$E$2000='Analítico Cx.'!$B131)*('Diário 2º PA'!$B$4:$B$2000&gt;=G$4)*('Diário 2º PA'!$B$4:$B$2000&lt;=EOMONTH(G$4,0))*('Diário 2º PA'!$F$4:$F$2000)*(IF(Resumo!$Q$5="",1,'Diário 2º PA'!$O$4:$O$2000=Resumo!$Q$5)))
+SUMPRODUCT(('Diário 3º PA'!$E$4:$E$2000='Analítico Cx.'!$B131)*('Diário 3º PA'!$B$4:$B$2000&gt;=G$4)*('Diário 3º PA'!$B$4:$B$2000&lt;=EOMONTH(G$4,0))*('Diário 3º PA'!$F$4:$F$2000)*(IF(Resumo!$Q$5="",1,'Diário 3º PA'!$O$4:$O$2000=Resumo!$Q$5)))
+SUMPRODUCT(('Diário 4º PA'!$E$4:$E$2000='Analítico Cx.'!$B131)*('Diário 4º PA'!$B$4:$B$2000&gt;=G$4)*('Diário 4º PA'!$B$4:$B$2000&lt;=EOMONTH(G$4,0))*('Diário 4º PA'!$F$4:$F$2000)*(IF(Resumo!$Q$5="",1,'Diário 4º PA'!$O$4:$O$2000=Resumo!$Q$5)))</f>
        <v>0</v>
      </c>
      <c r="H131" s="199">
        <f t="array" ref="H131">SUMPRODUCT(('Diário 1º PA'!$E$4:$E$2977='Analítico Cx.'!$B131)*('Diário 1º PA'!$B$4:$B$2977&gt;=H$4)*('Diário 1º PA'!$B$4:$B$2977&lt;=EOMONTH(H$4,0))*('Diário 1º PA'!$F$4:$F$2977)*(IF(Resumo!$Q$5="",1,'Diário 1º PA'!$O$4:$O$2977=Resumo!$Q$5)))
+SUMPRODUCT(('Diário 2º PA'!$E$4:$E$2000='Analítico Cx.'!$B131)*('Diário 2º PA'!$B$4:$B$2000&gt;=H$4)*('Diário 2º PA'!$B$4:$B$2000&lt;=EOMONTH(H$4,0))*('Diário 2º PA'!$F$4:$F$2000)*(IF(Resumo!$Q$5="",1,'Diário 2º PA'!$O$4:$O$2000=Resumo!$Q$5)))
+SUMPRODUCT(('Diário 3º PA'!$E$4:$E$2000='Analítico Cx.'!$B131)*('Diário 3º PA'!$B$4:$B$2000&gt;=H$4)*('Diário 3º PA'!$B$4:$B$2000&lt;=EOMONTH(H$4,0))*('Diário 3º PA'!$F$4:$F$2000)*(IF(Resumo!$Q$5="",1,'Diário 3º PA'!$O$4:$O$2000=Resumo!$Q$5)))
+SUMPRODUCT(('Diário 4º PA'!$E$4:$E$2000='Analítico Cx.'!$B131)*('Diário 4º PA'!$B$4:$B$2000&gt;=H$4)*('Diário 4º PA'!$B$4:$B$2000&lt;=EOMONTH(H$4,0))*('Diário 4º PA'!$F$4:$F$2000)*(IF(Resumo!$Q$5="",1,'Diário 4º PA'!$O$4:$O$2000=Resumo!$Q$5)))</f>
        <v>0</v>
      </c>
      <c r="I131" s="199">
        <f t="array" ref="I131">SUMPRODUCT(('Diário 1º PA'!$E$4:$E$2977='Analítico Cx.'!$B131)*('Diário 1º PA'!$B$4:$B$2977&gt;=I$4)*('Diário 1º PA'!$B$4:$B$2977&lt;=EOMONTH(I$4,0))*('Diário 1º PA'!$F$4:$F$2977)*(IF(Resumo!$Q$5="",1,'Diário 1º PA'!$O$4:$O$2977=Resumo!$Q$5)))
+SUMPRODUCT(('Diário 2º PA'!$E$4:$E$2000='Analítico Cx.'!$B131)*('Diário 2º PA'!$B$4:$B$2000&gt;=I$4)*('Diário 2º PA'!$B$4:$B$2000&lt;=EOMONTH(I$4,0))*('Diário 2º PA'!$F$4:$F$2000)*(IF(Resumo!$Q$5="",1,'Diário 2º PA'!$O$4:$O$2000=Resumo!$Q$5)))
+SUMPRODUCT(('Diário 3º PA'!$E$4:$E$2000='Analítico Cx.'!$B131)*('Diário 3º PA'!$B$4:$B$2000&gt;=I$4)*('Diário 3º PA'!$B$4:$B$2000&lt;=EOMONTH(I$4,0))*('Diário 3º PA'!$F$4:$F$2000)*(IF(Resumo!$Q$5="",1,'Diário 3º PA'!$O$4:$O$2000=Resumo!$Q$5)))
+SUMPRODUCT(('Diário 4º PA'!$E$4:$E$2000='Analítico Cx.'!$B131)*('Diário 4º PA'!$B$4:$B$2000&gt;=I$4)*('Diário 4º PA'!$B$4:$B$2000&lt;=EOMONTH(I$4,0))*('Diário 4º PA'!$F$4:$F$2000)*(IF(Resumo!$Q$5="",1,'Diário 4º PA'!$O$4:$O$2000=Resumo!$Q$5)))</f>
        <v>0</v>
      </c>
      <c r="J131" s="199">
        <f t="array" ref="J131">SUMPRODUCT(('Diário 1º PA'!$E$4:$E$2977='Analítico Cx.'!$B131)*('Diário 1º PA'!$B$4:$B$2977&gt;=J$4)*('Diário 1º PA'!$B$4:$B$2977&lt;=EOMONTH(J$4,0))*('Diário 1º PA'!$F$4:$F$2977)*(IF(Resumo!$Q$5="",1,'Diário 1º PA'!$O$4:$O$2977=Resumo!$Q$5)))
+SUMPRODUCT(('Diário 2º PA'!$E$4:$E$2000='Analítico Cx.'!$B131)*('Diário 2º PA'!$B$4:$B$2000&gt;=J$4)*('Diário 2º PA'!$B$4:$B$2000&lt;=EOMONTH(J$4,0))*('Diário 2º PA'!$F$4:$F$2000)*(IF(Resumo!$Q$5="",1,'Diário 2º PA'!$O$4:$O$2000=Resumo!$Q$5)))
+SUMPRODUCT(('Diário 3º PA'!$E$4:$E$2000='Analítico Cx.'!$B131)*('Diário 3º PA'!$B$4:$B$2000&gt;=J$4)*('Diário 3º PA'!$B$4:$B$2000&lt;=EOMONTH(J$4,0))*('Diário 3º PA'!$F$4:$F$2000)*(IF(Resumo!$Q$5="",1,'Diário 3º PA'!$O$4:$O$2000=Resumo!$Q$5)))
+SUMPRODUCT(('Diário 4º PA'!$E$4:$E$2000='Analítico Cx.'!$B131)*('Diário 4º PA'!$B$4:$B$2000&gt;=J$4)*('Diário 4º PA'!$B$4:$B$2000&lt;=EOMONTH(J$4,0))*('Diário 4º PA'!$F$4:$F$2000)*(IF(Resumo!$Q$5="",1,'Diário 4º PA'!$O$4:$O$2000=Resumo!$Q$5)))</f>
        <v>0</v>
      </c>
      <c r="K131" s="199">
        <f t="array" ref="K131">SUMPRODUCT(('Diário 1º PA'!$E$4:$E$2977='Analítico Cx.'!$B131)*('Diário 1º PA'!$B$4:$B$2977&gt;=K$4)*('Diário 1º PA'!$B$4:$B$2977&lt;=EOMONTH(K$4,0))*('Diário 1º PA'!$F$4:$F$2977)*(IF(Resumo!$Q$5="",1,'Diário 1º PA'!$O$4:$O$2977=Resumo!$Q$5)))
+SUMPRODUCT(('Diário 2º PA'!$E$4:$E$2000='Analítico Cx.'!$B131)*('Diário 2º PA'!$B$4:$B$2000&gt;=K$4)*('Diário 2º PA'!$B$4:$B$2000&lt;=EOMONTH(K$4,0))*('Diário 2º PA'!$F$4:$F$2000)*(IF(Resumo!$Q$5="",1,'Diário 2º PA'!$O$4:$O$2000=Resumo!$Q$5)))
+SUMPRODUCT(('Diário 3º PA'!$E$4:$E$2000='Analítico Cx.'!$B131)*('Diário 3º PA'!$B$4:$B$2000&gt;=K$4)*('Diário 3º PA'!$B$4:$B$2000&lt;=EOMONTH(K$4,0))*('Diário 3º PA'!$F$4:$F$2000)*(IF(Resumo!$Q$5="",1,'Diário 3º PA'!$O$4:$O$2000=Resumo!$Q$5)))
+SUMPRODUCT(('Diário 4º PA'!$E$4:$E$2000='Analítico Cx.'!$B131)*('Diário 4º PA'!$B$4:$B$2000&gt;=K$4)*('Diário 4º PA'!$B$4:$B$2000&lt;=EOMONTH(K$4,0))*('Diário 4º PA'!$F$4:$F$2000)*(IF(Resumo!$Q$5="",1,'Diário 4º PA'!$O$4:$O$2000=Resumo!$Q$5)))</f>
        <v>0</v>
      </c>
      <c r="L131" s="199">
        <f t="array" ref="L131">SUMPRODUCT(('Diário 1º PA'!$E$4:$E$2977='Analítico Cx.'!$B131)*('Diário 1º PA'!$B$4:$B$2977&gt;=L$4)*('Diário 1º PA'!$B$4:$B$2977&lt;=EOMONTH(L$4,0))*('Diário 1º PA'!$F$4:$F$2977)*(IF(Resumo!$Q$5="",1,'Diário 1º PA'!$O$4:$O$2977=Resumo!$Q$5)))
+SUMPRODUCT(('Diário 2º PA'!$E$4:$E$2000='Analítico Cx.'!$B131)*('Diário 2º PA'!$B$4:$B$2000&gt;=L$4)*('Diário 2º PA'!$B$4:$B$2000&lt;=EOMONTH(L$4,0))*('Diário 2º PA'!$F$4:$F$2000)*(IF(Resumo!$Q$5="",1,'Diário 2º PA'!$O$4:$O$2000=Resumo!$Q$5)))
+SUMPRODUCT(('Diário 3º PA'!$E$4:$E$2000='Analítico Cx.'!$B131)*('Diário 3º PA'!$B$4:$B$2000&gt;=L$4)*('Diário 3º PA'!$B$4:$B$2000&lt;=EOMONTH(L$4,0))*('Diário 3º PA'!$F$4:$F$2000)*(IF(Resumo!$Q$5="",1,'Diário 3º PA'!$O$4:$O$2000=Resumo!$Q$5)))
+SUMPRODUCT(('Diário 4º PA'!$E$4:$E$2000='Analítico Cx.'!$B131)*('Diário 4º PA'!$B$4:$B$2000&gt;=L$4)*('Diário 4º PA'!$B$4:$B$2000&lt;=EOMONTH(L$4,0))*('Diário 4º PA'!$F$4:$F$2000)*(IF(Resumo!$Q$5="",1,'Diário 4º PA'!$O$4:$O$2000=Resumo!$Q$5)))</f>
        <v>0</v>
      </c>
      <c r="M131" s="199">
        <f t="array" ref="M131">SUMPRODUCT(('Diário 1º PA'!$E$4:$E$2977='Analítico Cx.'!$B131)*('Diário 1º PA'!$B$4:$B$2977&gt;=M$4)*('Diário 1º PA'!$B$4:$B$2977&lt;=EOMONTH(M$4,0))*('Diário 1º PA'!$F$4:$F$2977)*(IF(Resumo!$Q$5="",1,'Diário 1º PA'!$O$4:$O$2977=Resumo!$Q$5)))
+SUMPRODUCT(('Diário 2º PA'!$E$4:$E$2000='Analítico Cx.'!$B131)*('Diário 2º PA'!$B$4:$B$2000&gt;=M$4)*('Diário 2º PA'!$B$4:$B$2000&lt;=EOMONTH(M$4,0))*('Diário 2º PA'!$F$4:$F$2000)*(IF(Resumo!$Q$5="",1,'Diário 2º PA'!$O$4:$O$2000=Resumo!$Q$5)))
+SUMPRODUCT(('Diário 3º PA'!$E$4:$E$2000='Analítico Cx.'!$B131)*('Diário 3º PA'!$B$4:$B$2000&gt;=M$4)*('Diário 3º PA'!$B$4:$B$2000&lt;=EOMONTH(M$4,0))*('Diário 3º PA'!$F$4:$F$2000)*(IF(Resumo!$Q$5="",1,'Diário 3º PA'!$O$4:$O$2000=Resumo!$Q$5)))
+SUMPRODUCT(('Diário 4º PA'!$E$4:$E$2000='Analítico Cx.'!$B131)*('Diário 4º PA'!$B$4:$B$2000&gt;=M$4)*('Diário 4º PA'!$B$4:$B$2000&lt;=EOMONTH(M$4,0))*('Diário 4º PA'!$F$4:$F$2000)*(IF(Resumo!$Q$5="",1,'Diário 4º PA'!$O$4:$O$2000=Resumo!$Q$5)))</f>
        <v>0</v>
      </c>
      <c r="N131" s="199">
        <f t="array" ref="N131">SUMPRODUCT(('Diário 1º PA'!$E$4:$E$2977='Analítico Cx.'!$B131)*('Diário 1º PA'!$B$4:$B$2977&gt;=N$4)*('Diário 1º PA'!$B$4:$B$2977&lt;=EOMONTH(N$4,0))*('Diário 1º PA'!$F$4:$F$2977)*(IF(Resumo!$Q$5="",1,'Diário 1º PA'!$O$4:$O$2977=Resumo!$Q$5)))
+SUMPRODUCT(('Diário 2º PA'!$E$4:$E$2000='Analítico Cx.'!$B131)*('Diário 2º PA'!$B$4:$B$2000&gt;=N$4)*('Diário 2º PA'!$B$4:$B$2000&lt;=EOMONTH(N$4,0))*('Diário 2º PA'!$F$4:$F$2000)*(IF(Resumo!$Q$5="",1,'Diário 2º PA'!$O$4:$O$2000=Resumo!$Q$5)))
+SUMPRODUCT(('Diário 3º PA'!$E$4:$E$2000='Analítico Cx.'!$B131)*('Diário 3º PA'!$B$4:$B$2000&gt;=N$4)*('Diário 3º PA'!$B$4:$B$2000&lt;=EOMONTH(N$4,0))*('Diário 3º PA'!$F$4:$F$2000)*(IF(Resumo!$Q$5="",1,'Diário 3º PA'!$O$4:$O$2000=Resumo!$Q$5)))
+SUMPRODUCT(('Diário 4º PA'!$E$4:$E$2000='Analítico Cx.'!$B131)*('Diário 4º PA'!$B$4:$B$2000&gt;=N$4)*('Diário 4º PA'!$B$4:$B$2000&lt;=EOMONTH(N$4,0))*('Diário 4º PA'!$F$4:$F$2000)*(IF(Resumo!$Q$5="",1,'Diário 4º PA'!$O$4:$O$2000=Resumo!$Q$5)))</f>
        <v>0</v>
      </c>
      <c r="O131" s="200">
        <f t="shared" si="13"/>
        <v>20314.659999999996</v>
      </c>
      <c r="P131" s="201">
        <f t="shared" si="14"/>
        <v>4.2986054783618896E-3</v>
      </c>
      <c r="Q131" s="174"/>
      <c r="R131" s="174"/>
      <c r="S131" s="174"/>
      <c r="T131" s="174"/>
      <c r="U131" s="174"/>
      <c r="V131" s="174"/>
      <c r="W131" s="174"/>
      <c r="X131" s="174"/>
      <c r="Y131" s="174"/>
      <c r="Z131" s="174"/>
    </row>
    <row r="132" spans="1:26" ht="23.25" customHeight="1" x14ac:dyDescent="0.2">
      <c r="A132" s="220" t="s">
        <v>363</v>
      </c>
      <c r="B132" s="84" t="s">
        <v>364</v>
      </c>
      <c r="C132" s="199">
        <f t="array" ref="C132">SUMPRODUCT(('Diário 1º PA'!$E$4:$E$2977='Analítico Cx.'!$B132)*('Diário 1º PA'!$B$4:$B$2977&gt;=C$4)*('Diário 1º PA'!$B$4:$B$2977&lt;=EOMONTH(C$4,0))*('Diário 1º PA'!$F$4:$F$2977)*(IF(Resumo!$Q$5="",1,'Diário 1º PA'!$O$4:$O$2977=Resumo!$Q$5)))
+SUMPRODUCT(('Diário 2º PA'!$E$4:$E$2000='Analítico Cx.'!$B132)*('Diário 2º PA'!$B$4:$B$2000&gt;=C$4)*('Diário 2º PA'!$B$4:$B$2000&lt;=EOMONTH(C$4,0))*('Diário 2º PA'!$F$4:$F$2000)*(IF(Resumo!$Q$5="",1,'Diário 2º PA'!$O$4:$O$2000=Resumo!$Q$5)))
+SUMPRODUCT(('Diário 3º PA'!$E$4:$E$2000='Analítico Cx.'!$B132)*('Diário 3º PA'!$B$4:$B$2000&gt;=C$4)*('Diário 3º PA'!$B$4:$B$2000&lt;=EOMONTH(C$4,0))*('Diário 3º PA'!$F$4:$F$2000)*(IF(Resumo!$Q$5="",1,'Diário 3º PA'!$O$4:$O$2000=Resumo!$Q$5)))
+SUMPRODUCT(('Diário 4º PA'!$E$4:$E$2000='Analítico Cx.'!$B132)*('Diário 4º PA'!$B$4:$B$2000&gt;=C$4)*('Diário 4º PA'!$B$4:$B$2000&lt;=EOMONTH(C$4,0))*('Diário 4º PA'!$F$4:$F$2000)*(IF(Resumo!$Q$5="",1,'Diário 4º PA'!$O$4:$O$2000=Resumo!$Q$5)))</f>
        <v>72952.97</v>
      </c>
      <c r="D132" s="199">
        <f t="array" ref="D132">SUMPRODUCT(('Diário 1º PA'!$E$4:$E$2977='Analítico Cx.'!$B132)*('Diário 1º PA'!$B$4:$B$2977&gt;=D$4)*('Diário 1º PA'!$B$4:$B$2977&lt;=EOMONTH(D$4,0))*('Diário 1º PA'!$F$4:$F$2977)*(IF(Resumo!$Q$5="",1,'Diário 1º PA'!$O$4:$O$2977=Resumo!$Q$5)))
+SUMPRODUCT(('Diário 2º PA'!$E$4:$E$2000='Analítico Cx.'!$B132)*('Diário 2º PA'!$B$4:$B$2000&gt;=D$4)*('Diário 2º PA'!$B$4:$B$2000&lt;=EOMONTH(D$4,0))*('Diário 2º PA'!$F$4:$F$2000)*(IF(Resumo!$Q$5="",1,'Diário 2º PA'!$O$4:$O$2000=Resumo!$Q$5)))
+SUMPRODUCT(('Diário 3º PA'!$E$4:$E$2000='Analítico Cx.'!$B132)*('Diário 3º PA'!$B$4:$B$2000&gt;=D$4)*('Diário 3º PA'!$B$4:$B$2000&lt;=EOMONTH(D$4,0))*('Diário 3º PA'!$F$4:$F$2000)*(IF(Resumo!$Q$5="",1,'Diário 3º PA'!$O$4:$O$2000=Resumo!$Q$5)))
+SUMPRODUCT(('Diário 4º PA'!$E$4:$E$2000='Analítico Cx.'!$B132)*('Diário 4º PA'!$B$4:$B$2000&gt;=D$4)*('Diário 4º PA'!$B$4:$B$2000&lt;=EOMONTH(D$4,0))*('Diário 4º PA'!$F$4:$F$2000)*(IF(Resumo!$Q$5="",1,'Diário 4º PA'!$O$4:$O$2000=Resumo!$Q$5)))</f>
        <v>2290.25</v>
      </c>
      <c r="E132" s="199">
        <f t="array" ref="E132">SUMPRODUCT(('Diário 1º PA'!$E$4:$E$2977='Analítico Cx.'!$B132)*('Diário 1º PA'!$B$4:$B$2977&gt;=E$4)*('Diário 1º PA'!$B$4:$B$2977&lt;=EOMONTH(E$4,0))*('Diário 1º PA'!$F$4:$F$2977)*(IF(Resumo!$Q$5="",1,'Diário 1º PA'!$O$4:$O$2977=Resumo!$Q$5)))
+SUMPRODUCT(('Diário 2º PA'!$E$4:$E$2000='Analítico Cx.'!$B132)*('Diário 2º PA'!$B$4:$B$2000&gt;=E$4)*('Diário 2º PA'!$B$4:$B$2000&lt;=EOMONTH(E$4,0))*('Diário 2º PA'!$F$4:$F$2000)*(IF(Resumo!$Q$5="",1,'Diário 2º PA'!$O$4:$O$2000=Resumo!$Q$5)))
+SUMPRODUCT(('Diário 3º PA'!$E$4:$E$2000='Analítico Cx.'!$B132)*('Diário 3º PA'!$B$4:$B$2000&gt;=E$4)*('Diário 3º PA'!$B$4:$B$2000&lt;=EOMONTH(E$4,0))*('Diário 3º PA'!$F$4:$F$2000)*(IF(Resumo!$Q$5="",1,'Diário 3º PA'!$O$4:$O$2000=Resumo!$Q$5)))
+SUMPRODUCT(('Diário 4º PA'!$E$4:$E$2000='Analítico Cx.'!$B132)*('Diário 4º PA'!$B$4:$B$2000&gt;=E$4)*('Diário 4º PA'!$B$4:$B$2000&lt;=EOMONTH(E$4,0))*('Diário 4º PA'!$F$4:$F$2000)*(IF(Resumo!$Q$5="",1,'Diário 4º PA'!$O$4:$O$2000=Resumo!$Q$5)))</f>
        <v>0</v>
      </c>
      <c r="F132" s="199">
        <f t="array" ref="F132">SUMPRODUCT(('Diário 1º PA'!$E$4:$E$2977='Analítico Cx.'!$B132)*('Diário 1º PA'!$B$4:$B$2977&gt;=F$4)*('Diário 1º PA'!$B$4:$B$2977&lt;=EOMONTH(F$4,0))*('Diário 1º PA'!$F$4:$F$2977)*(IF(Resumo!$Q$5="",1,'Diário 1º PA'!$O$4:$O$2977=Resumo!$Q$5)))
+SUMPRODUCT(('Diário 2º PA'!$E$4:$E$2000='Analítico Cx.'!$B132)*('Diário 2º PA'!$B$4:$B$2000&gt;=F$4)*('Diário 2º PA'!$B$4:$B$2000&lt;=EOMONTH(F$4,0))*('Diário 2º PA'!$F$4:$F$2000)*(IF(Resumo!$Q$5="",1,'Diário 2º PA'!$O$4:$O$2000=Resumo!$Q$5)))
+SUMPRODUCT(('Diário 3º PA'!$E$4:$E$2000='Analítico Cx.'!$B132)*('Diário 3º PA'!$B$4:$B$2000&gt;=F$4)*('Diário 3º PA'!$B$4:$B$2000&lt;=EOMONTH(F$4,0))*('Diário 3º PA'!$F$4:$F$2000)*(IF(Resumo!$Q$5="",1,'Diário 3º PA'!$O$4:$O$2000=Resumo!$Q$5)))
+SUMPRODUCT(('Diário 4º PA'!$E$4:$E$2000='Analítico Cx.'!$B132)*('Diário 4º PA'!$B$4:$B$2000&gt;=F$4)*('Diário 4º PA'!$B$4:$B$2000&lt;=EOMONTH(F$4,0))*('Diário 4º PA'!$F$4:$F$2000)*(IF(Resumo!$Q$5="",1,'Diário 4º PA'!$O$4:$O$2000=Resumo!$Q$5)))</f>
        <v>0</v>
      </c>
      <c r="G132" s="199">
        <f t="array" ref="G132">SUMPRODUCT(('Diário 1º PA'!$E$4:$E$2977='Analítico Cx.'!$B132)*('Diário 1º PA'!$B$4:$B$2977&gt;=G$4)*('Diário 1º PA'!$B$4:$B$2977&lt;=EOMONTH(G$4,0))*('Diário 1º PA'!$F$4:$F$2977)*(IF(Resumo!$Q$5="",1,'Diário 1º PA'!$O$4:$O$2977=Resumo!$Q$5)))
+SUMPRODUCT(('Diário 2º PA'!$E$4:$E$2000='Analítico Cx.'!$B132)*('Diário 2º PA'!$B$4:$B$2000&gt;=G$4)*('Diário 2º PA'!$B$4:$B$2000&lt;=EOMONTH(G$4,0))*('Diário 2º PA'!$F$4:$F$2000)*(IF(Resumo!$Q$5="",1,'Diário 2º PA'!$O$4:$O$2000=Resumo!$Q$5)))
+SUMPRODUCT(('Diário 3º PA'!$E$4:$E$2000='Analítico Cx.'!$B132)*('Diário 3º PA'!$B$4:$B$2000&gt;=G$4)*('Diário 3º PA'!$B$4:$B$2000&lt;=EOMONTH(G$4,0))*('Diário 3º PA'!$F$4:$F$2000)*(IF(Resumo!$Q$5="",1,'Diário 3º PA'!$O$4:$O$2000=Resumo!$Q$5)))
+SUMPRODUCT(('Diário 4º PA'!$E$4:$E$2000='Analítico Cx.'!$B132)*('Diário 4º PA'!$B$4:$B$2000&gt;=G$4)*('Diário 4º PA'!$B$4:$B$2000&lt;=EOMONTH(G$4,0))*('Diário 4º PA'!$F$4:$F$2000)*(IF(Resumo!$Q$5="",1,'Diário 4º PA'!$O$4:$O$2000=Resumo!$Q$5)))</f>
        <v>0</v>
      </c>
      <c r="H132" s="199">
        <f t="array" ref="H132">SUMPRODUCT(('Diário 1º PA'!$E$4:$E$2977='Analítico Cx.'!$B132)*('Diário 1º PA'!$B$4:$B$2977&gt;=H$4)*('Diário 1º PA'!$B$4:$B$2977&lt;=EOMONTH(H$4,0))*('Diário 1º PA'!$F$4:$F$2977)*(IF(Resumo!$Q$5="",1,'Diário 1º PA'!$O$4:$O$2977=Resumo!$Q$5)))
+SUMPRODUCT(('Diário 2º PA'!$E$4:$E$2000='Analítico Cx.'!$B132)*('Diário 2º PA'!$B$4:$B$2000&gt;=H$4)*('Diário 2º PA'!$B$4:$B$2000&lt;=EOMONTH(H$4,0))*('Diário 2º PA'!$F$4:$F$2000)*(IF(Resumo!$Q$5="",1,'Diário 2º PA'!$O$4:$O$2000=Resumo!$Q$5)))
+SUMPRODUCT(('Diário 3º PA'!$E$4:$E$2000='Analítico Cx.'!$B132)*('Diário 3º PA'!$B$4:$B$2000&gt;=H$4)*('Diário 3º PA'!$B$4:$B$2000&lt;=EOMONTH(H$4,0))*('Diário 3º PA'!$F$4:$F$2000)*(IF(Resumo!$Q$5="",1,'Diário 3º PA'!$O$4:$O$2000=Resumo!$Q$5)))
+SUMPRODUCT(('Diário 4º PA'!$E$4:$E$2000='Analítico Cx.'!$B132)*('Diário 4º PA'!$B$4:$B$2000&gt;=H$4)*('Diário 4º PA'!$B$4:$B$2000&lt;=EOMONTH(H$4,0))*('Diário 4º PA'!$F$4:$F$2000)*(IF(Resumo!$Q$5="",1,'Diário 4º PA'!$O$4:$O$2000=Resumo!$Q$5)))</f>
        <v>0</v>
      </c>
      <c r="I132" s="199">
        <f t="array" ref="I132">SUMPRODUCT(('Diário 1º PA'!$E$4:$E$2977='Analítico Cx.'!$B132)*('Diário 1º PA'!$B$4:$B$2977&gt;=I$4)*('Diário 1º PA'!$B$4:$B$2977&lt;=EOMONTH(I$4,0))*('Diário 1º PA'!$F$4:$F$2977)*(IF(Resumo!$Q$5="",1,'Diário 1º PA'!$O$4:$O$2977=Resumo!$Q$5)))
+SUMPRODUCT(('Diário 2º PA'!$E$4:$E$2000='Analítico Cx.'!$B132)*('Diário 2º PA'!$B$4:$B$2000&gt;=I$4)*('Diário 2º PA'!$B$4:$B$2000&lt;=EOMONTH(I$4,0))*('Diário 2º PA'!$F$4:$F$2000)*(IF(Resumo!$Q$5="",1,'Diário 2º PA'!$O$4:$O$2000=Resumo!$Q$5)))
+SUMPRODUCT(('Diário 3º PA'!$E$4:$E$2000='Analítico Cx.'!$B132)*('Diário 3º PA'!$B$4:$B$2000&gt;=I$4)*('Diário 3º PA'!$B$4:$B$2000&lt;=EOMONTH(I$4,0))*('Diário 3º PA'!$F$4:$F$2000)*(IF(Resumo!$Q$5="",1,'Diário 3º PA'!$O$4:$O$2000=Resumo!$Q$5)))
+SUMPRODUCT(('Diário 4º PA'!$E$4:$E$2000='Analítico Cx.'!$B132)*('Diário 4º PA'!$B$4:$B$2000&gt;=I$4)*('Diário 4º PA'!$B$4:$B$2000&lt;=EOMONTH(I$4,0))*('Diário 4º PA'!$F$4:$F$2000)*(IF(Resumo!$Q$5="",1,'Diário 4º PA'!$O$4:$O$2000=Resumo!$Q$5)))</f>
        <v>0</v>
      </c>
      <c r="J132" s="199">
        <f t="array" ref="J132">SUMPRODUCT(('Diário 1º PA'!$E$4:$E$2977='Analítico Cx.'!$B132)*('Diário 1º PA'!$B$4:$B$2977&gt;=J$4)*('Diário 1º PA'!$B$4:$B$2977&lt;=EOMONTH(J$4,0))*('Diário 1º PA'!$F$4:$F$2977)*(IF(Resumo!$Q$5="",1,'Diário 1º PA'!$O$4:$O$2977=Resumo!$Q$5)))
+SUMPRODUCT(('Diário 2º PA'!$E$4:$E$2000='Analítico Cx.'!$B132)*('Diário 2º PA'!$B$4:$B$2000&gt;=J$4)*('Diário 2º PA'!$B$4:$B$2000&lt;=EOMONTH(J$4,0))*('Diário 2º PA'!$F$4:$F$2000)*(IF(Resumo!$Q$5="",1,'Diário 2º PA'!$O$4:$O$2000=Resumo!$Q$5)))
+SUMPRODUCT(('Diário 3º PA'!$E$4:$E$2000='Analítico Cx.'!$B132)*('Diário 3º PA'!$B$4:$B$2000&gt;=J$4)*('Diário 3º PA'!$B$4:$B$2000&lt;=EOMONTH(J$4,0))*('Diário 3º PA'!$F$4:$F$2000)*(IF(Resumo!$Q$5="",1,'Diário 3º PA'!$O$4:$O$2000=Resumo!$Q$5)))
+SUMPRODUCT(('Diário 4º PA'!$E$4:$E$2000='Analítico Cx.'!$B132)*('Diário 4º PA'!$B$4:$B$2000&gt;=J$4)*('Diário 4º PA'!$B$4:$B$2000&lt;=EOMONTH(J$4,0))*('Diário 4º PA'!$F$4:$F$2000)*(IF(Resumo!$Q$5="",1,'Diário 4º PA'!$O$4:$O$2000=Resumo!$Q$5)))</f>
        <v>0</v>
      </c>
      <c r="K132" s="199">
        <f t="array" ref="K132">SUMPRODUCT(('Diário 1º PA'!$E$4:$E$2977='Analítico Cx.'!$B132)*('Diário 1º PA'!$B$4:$B$2977&gt;=K$4)*('Diário 1º PA'!$B$4:$B$2977&lt;=EOMONTH(K$4,0))*('Diário 1º PA'!$F$4:$F$2977)*(IF(Resumo!$Q$5="",1,'Diário 1º PA'!$O$4:$O$2977=Resumo!$Q$5)))
+SUMPRODUCT(('Diário 2º PA'!$E$4:$E$2000='Analítico Cx.'!$B132)*('Diário 2º PA'!$B$4:$B$2000&gt;=K$4)*('Diário 2º PA'!$B$4:$B$2000&lt;=EOMONTH(K$4,0))*('Diário 2º PA'!$F$4:$F$2000)*(IF(Resumo!$Q$5="",1,'Diário 2º PA'!$O$4:$O$2000=Resumo!$Q$5)))
+SUMPRODUCT(('Diário 3º PA'!$E$4:$E$2000='Analítico Cx.'!$B132)*('Diário 3º PA'!$B$4:$B$2000&gt;=K$4)*('Diário 3º PA'!$B$4:$B$2000&lt;=EOMONTH(K$4,0))*('Diário 3º PA'!$F$4:$F$2000)*(IF(Resumo!$Q$5="",1,'Diário 3º PA'!$O$4:$O$2000=Resumo!$Q$5)))
+SUMPRODUCT(('Diário 4º PA'!$E$4:$E$2000='Analítico Cx.'!$B132)*('Diário 4º PA'!$B$4:$B$2000&gt;=K$4)*('Diário 4º PA'!$B$4:$B$2000&lt;=EOMONTH(K$4,0))*('Diário 4º PA'!$F$4:$F$2000)*(IF(Resumo!$Q$5="",1,'Diário 4º PA'!$O$4:$O$2000=Resumo!$Q$5)))</f>
        <v>0</v>
      </c>
      <c r="L132" s="199">
        <f t="array" ref="L132">SUMPRODUCT(('Diário 1º PA'!$E$4:$E$2977='Analítico Cx.'!$B132)*('Diário 1º PA'!$B$4:$B$2977&gt;=L$4)*('Diário 1º PA'!$B$4:$B$2977&lt;=EOMONTH(L$4,0))*('Diário 1º PA'!$F$4:$F$2977)*(IF(Resumo!$Q$5="",1,'Diário 1º PA'!$O$4:$O$2977=Resumo!$Q$5)))
+SUMPRODUCT(('Diário 2º PA'!$E$4:$E$2000='Analítico Cx.'!$B132)*('Diário 2º PA'!$B$4:$B$2000&gt;=L$4)*('Diário 2º PA'!$B$4:$B$2000&lt;=EOMONTH(L$4,0))*('Diário 2º PA'!$F$4:$F$2000)*(IF(Resumo!$Q$5="",1,'Diário 2º PA'!$O$4:$O$2000=Resumo!$Q$5)))
+SUMPRODUCT(('Diário 3º PA'!$E$4:$E$2000='Analítico Cx.'!$B132)*('Diário 3º PA'!$B$4:$B$2000&gt;=L$4)*('Diário 3º PA'!$B$4:$B$2000&lt;=EOMONTH(L$4,0))*('Diário 3º PA'!$F$4:$F$2000)*(IF(Resumo!$Q$5="",1,'Diário 3º PA'!$O$4:$O$2000=Resumo!$Q$5)))
+SUMPRODUCT(('Diário 4º PA'!$E$4:$E$2000='Analítico Cx.'!$B132)*('Diário 4º PA'!$B$4:$B$2000&gt;=L$4)*('Diário 4º PA'!$B$4:$B$2000&lt;=EOMONTH(L$4,0))*('Diário 4º PA'!$F$4:$F$2000)*(IF(Resumo!$Q$5="",1,'Diário 4º PA'!$O$4:$O$2000=Resumo!$Q$5)))</f>
        <v>0</v>
      </c>
      <c r="M132" s="199">
        <f t="array" ref="M132">SUMPRODUCT(('Diário 1º PA'!$E$4:$E$2977='Analítico Cx.'!$B132)*('Diário 1º PA'!$B$4:$B$2977&gt;=M$4)*('Diário 1º PA'!$B$4:$B$2977&lt;=EOMONTH(M$4,0))*('Diário 1º PA'!$F$4:$F$2977)*(IF(Resumo!$Q$5="",1,'Diário 1º PA'!$O$4:$O$2977=Resumo!$Q$5)))
+SUMPRODUCT(('Diário 2º PA'!$E$4:$E$2000='Analítico Cx.'!$B132)*('Diário 2º PA'!$B$4:$B$2000&gt;=M$4)*('Diário 2º PA'!$B$4:$B$2000&lt;=EOMONTH(M$4,0))*('Diário 2º PA'!$F$4:$F$2000)*(IF(Resumo!$Q$5="",1,'Diário 2º PA'!$O$4:$O$2000=Resumo!$Q$5)))
+SUMPRODUCT(('Diário 3º PA'!$E$4:$E$2000='Analítico Cx.'!$B132)*('Diário 3º PA'!$B$4:$B$2000&gt;=M$4)*('Diário 3º PA'!$B$4:$B$2000&lt;=EOMONTH(M$4,0))*('Diário 3º PA'!$F$4:$F$2000)*(IF(Resumo!$Q$5="",1,'Diário 3º PA'!$O$4:$O$2000=Resumo!$Q$5)))
+SUMPRODUCT(('Diário 4º PA'!$E$4:$E$2000='Analítico Cx.'!$B132)*('Diário 4º PA'!$B$4:$B$2000&gt;=M$4)*('Diário 4º PA'!$B$4:$B$2000&lt;=EOMONTH(M$4,0))*('Diário 4º PA'!$F$4:$F$2000)*(IF(Resumo!$Q$5="",1,'Diário 4º PA'!$O$4:$O$2000=Resumo!$Q$5)))</f>
        <v>0</v>
      </c>
      <c r="N132" s="199">
        <f t="array" ref="N132">SUMPRODUCT(('Diário 1º PA'!$E$4:$E$2977='Analítico Cx.'!$B132)*('Diário 1º PA'!$B$4:$B$2977&gt;=N$4)*('Diário 1º PA'!$B$4:$B$2977&lt;=EOMONTH(N$4,0))*('Diário 1º PA'!$F$4:$F$2977)*(IF(Resumo!$Q$5="",1,'Diário 1º PA'!$O$4:$O$2977=Resumo!$Q$5)))
+SUMPRODUCT(('Diário 2º PA'!$E$4:$E$2000='Analítico Cx.'!$B132)*('Diário 2º PA'!$B$4:$B$2000&gt;=N$4)*('Diário 2º PA'!$B$4:$B$2000&lt;=EOMONTH(N$4,0))*('Diário 2º PA'!$F$4:$F$2000)*(IF(Resumo!$Q$5="",1,'Diário 2º PA'!$O$4:$O$2000=Resumo!$Q$5)))
+SUMPRODUCT(('Diário 3º PA'!$E$4:$E$2000='Analítico Cx.'!$B132)*('Diário 3º PA'!$B$4:$B$2000&gt;=N$4)*('Diário 3º PA'!$B$4:$B$2000&lt;=EOMONTH(N$4,0))*('Diário 3º PA'!$F$4:$F$2000)*(IF(Resumo!$Q$5="",1,'Diário 3º PA'!$O$4:$O$2000=Resumo!$Q$5)))
+SUMPRODUCT(('Diário 4º PA'!$E$4:$E$2000='Analítico Cx.'!$B132)*('Diário 4º PA'!$B$4:$B$2000&gt;=N$4)*('Diário 4º PA'!$B$4:$B$2000&lt;=EOMONTH(N$4,0))*('Diário 4º PA'!$F$4:$F$2000)*(IF(Resumo!$Q$5="",1,'Diário 4º PA'!$O$4:$O$2000=Resumo!$Q$5)))</f>
        <v>0</v>
      </c>
      <c r="O132" s="200">
        <f t="shared" si="13"/>
        <v>75243.22</v>
      </c>
      <c r="P132" s="201">
        <f t="shared" si="14"/>
        <v>1.5921552105798913E-2</v>
      </c>
      <c r="Q132" s="174"/>
      <c r="R132" s="174"/>
      <c r="S132" s="174"/>
      <c r="T132" s="174"/>
      <c r="U132" s="174"/>
      <c r="V132" s="174"/>
      <c r="W132" s="174"/>
      <c r="X132" s="174"/>
      <c r="Y132" s="174"/>
      <c r="Z132" s="174"/>
    </row>
    <row r="133" spans="1:26" ht="23.25" customHeight="1" x14ac:dyDescent="0.2">
      <c r="A133" s="220" t="s">
        <v>365</v>
      </c>
      <c r="B133" s="84" t="s">
        <v>366</v>
      </c>
      <c r="C133" s="199">
        <f t="array" ref="C133">SUMPRODUCT(('Diário 1º PA'!$E$4:$E$2977='Analítico Cx.'!$B133)*('Diário 1º PA'!$B$4:$B$2977&gt;=C$4)*('Diário 1º PA'!$B$4:$B$2977&lt;=EOMONTH(C$4,0))*('Diário 1º PA'!$F$4:$F$2977)*(IF(Resumo!$Q$5="",1,'Diário 1º PA'!$O$4:$O$2977=Resumo!$Q$5)))
+SUMPRODUCT(('Diário 2º PA'!$E$4:$E$2000='Analítico Cx.'!$B133)*('Diário 2º PA'!$B$4:$B$2000&gt;=C$4)*('Diário 2º PA'!$B$4:$B$2000&lt;=EOMONTH(C$4,0))*('Diário 2º PA'!$F$4:$F$2000)*(IF(Resumo!$Q$5="",1,'Diário 2º PA'!$O$4:$O$2000=Resumo!$Q$5)))
+SUMPRODUCT(('Diário 3º PA'!$E$4:$E$2000='Analítico Cx.'!$B133)*('Diário 3º PA'!$B$4:$B$2000&gt;=C$4)*('Diário 3º PA'!$B$4:$B$2000&lt;=EOMONTH(C$4,0))*('Diário 3º PA'!$F$4:$F$2000)*(IF(Resumo!$Q$5="",1,'Diário 3º PA'!$O$4:$O$2000=Resumo!$Q$5)))
+SUMPRODUCT(('Diário 4º PA'!$E$4:$E$2000='Analítico Cx.'!$B133)*('Diário 4º PA'!$B$4:$B$2000&gt;=C$4)*('Diário 4º PA'!$B$4:$B$2000&lt;=EOMONTH(C$4,0))*('Diário 4º PA'!$F$4:$F$2000)*(IF(Resumo!$Q$5="",1,'Diário 4º PA'!$O$4:$O$2000=Resumo!$Q$5)))</f>
        <v>25.12</v>
      </c>
      <c r="D133" s="199">
        <f t="array" ref="D133">SUMPRODUCT(('Diário 1º PA'!$E$4:$E$2977='Analítico Cx.'!$B133)*('Diário 1º PA'!$B$4:$B$2977&gt;=D$4)*('Diário 1º PA'!$B$4:$B$2977&lt;=EOMONTH(D$4,0))*('Diário 1º PA'!$F$4:$F$2977)*(IF(Resumo!$Q$5="",1,'Diário 1º PA'!$O$4:$O$2977=Resumo!$Q$5)))
+SUMPRODUCT(('Diário 2º PA'!$E$4:$E$2000='Analítico Cx.'!$B133)*('Diário 2º PA'!$B$4:$B$2000&gt;=D$4)*('Diário 2º PA'!$B$4:$B$2000&lt;=EOMONTH(D$4,0))*('Diário 2º PA'!$F$4:$F$2000)*(IF(Resumo!$Q$5="",1,'Diário 2º PA'!$O$4:$O$2000=Resumo!$Q$5)))
+SUMPRODUCT(('Diário 3º PA'!$E$4:$E$2000='Analítico Cx.'!$B133)*('Diário 3º PA'!$B$4:$B$2000&gt;=D$4)*('Diário 3º PA'!$B$4:$B$2000&lt;=EOMONTH(D$4,0))*('Diário 3º PA'!$F$4:$F$2000)*(IF(Resumo!$Q$5="",1,'Diário 3º PA'!$O$4:$O$2000=Resumo!$Q$5)))
+SUMPRODUCT(('Diário 4º PA'!$E$4:$E$2000='Analítico Cx.'!$B133)*('Diário 4º PA'!$B$4:$B$2000&gt;=D$4)*('Diário 4º PA'!$B$4:$B$2000&lt;=EOMONTH(D$4,0))*('Diário 4º PA'!$F$4:$F$2000)*(IF(Resumo!$Q$5="",1,'Diário 4º PA'!$O$4:$O$2000=Resumo!$Q$5)))</f>
        <v>0</v>
      </c>
      <c r="E133" s="199">
        <f t="array" ref="E133">SUMPRODUCT(('Diário 1º PA'!$E$4:$E$2977='Analítico Cx.'!$B133)*('Diário 1º PA'!$B$4:$B$2977&gt;=E$4)*('Diário 1º PA'!$B$4:$B$2977&lt;=EOMONTH(E$4,0))*('Diário 1º PA'!$F$4:$F$2977)*(IF(Resumo!$Q$5="",1,'Diário 1º PA'!$O$4:$O$2977=Resumo!$Q$5)))
+SUMPRODUCT(('Diário 2º PA'!$E$4:$E$2000='Analítico Cx.'!$B133)*('Diário 2º PA'!$B$4:$B$2000&gt;=E$4)*('Diário 2º PA'!$B$4:$B$2000&lt;=EOMONTH(E$4,0))*('Diário 2º PA'!$F$4:$F$2000)*(IF(Resumo!$Q$5="",1,'Diário 2º PA'!$O$4:$O$2000=Resumo!$Q$5)))
+SUMPRODUCT(('Diário 3º PA'!$E$4:$E$2000='Analítico Cx.'!$B133)*('Diário 3º PA'!$B$4:$B$2000&gt;=E$4)*('Diário 3º PA'!$B$4:$B$2000&lt;=EOMONTH(E$4,0))*('Diário 3º PA'!$F$4:$F$2000)*(IF(Resumo!$Q$5="",1,'Diário 3º PA'!$O$4:$O$2000=Resumo!$Q$5)))
+SUMPRODUCT(('Diário 4º PA'!$E$4:$E$2000='Analítico Cx.'!$B133)*('Diário 4º PA'!$B$4:$B$2000&gt;=E$4)*('Diário 4º PA'!$B$4:$B$2000&lt;=EOMONTH(E$4,0))*('Diário 4º PA'!$F$4:$F$2000)*(IF(Resumo!$Q$5="",1,'Diário 4º PA'!$O$4:$O$2000=Resumo!$Q$5)))</f>
        <v>0</v>
      </c>
      <c r="F133" s="199">
        <f t="array" ref="F133">SUMPRODUCT(('Diário 1º PA'!$E$4:$E$2977='Analítico Cx.'!$B133)*('Diário 1º PA'!$B$4:$B$2977&gt;=F$4)*('Diário 1º PA'!$B$4:$B$2977&lt;=EOMONTH(F$4,0))*('Diário 1º PA'!$F$4:$F$2977)*(IF(Resumo!$Q$5="",1,'Diário 1º PA'!$O$4:$O$2977=Resumo!$Q$5)))
+SUMPRODUCT(('Diário 2º PA'!$E$4:$E$2000='Analítico Cx.'!$B133)*('Diário 2º PA'!$B$4:$B$2000&gt;=F$4)*('Diário 2º PA'!$B$4:$B$2000&lt;=EOMONTH(F$4,0))*('Diário 2º PA'!$F$4:$F$2000)*(IF(Resumo!$Q$5="",1,'Diário 2º PA'!$O$4:$O$2000=Resumo!$Q$5)))
+SUMPRODUCT(('Diário 3º PA'!$E$4:$E$2000='Analítico Cx.'!$B133)*('Diário 3º PA'!$B$4:$B$2000&gt;=F$4)*('Diário 3º PA'!$B$4:$B$2000&lt;=EOMONTH(F$4,0))*('Diário 3º PA'!$F$4:$F$2000)*(IF(Resumo!$Q$5="",1,'Diário 3º PA'!$O$4:$O$2000=Resumo!$Q$5)))
+SUMPRODUCT(('Diário 4º PA'!$E$4:$E$2000='Analítico Cx.'!$B133)*('Diário 4º PA'!$B$4:$B$2000&gt;=F$4)*('Diário 4º PA'!$B$4:$B$2000&lt;=EOMONTH(F$4,0))*('Diário 4º PA'!$F$4:$F$2000)*(IF(Resumo!$Q$5="",1,'Diário 4º PA'!$O$4:$O$2000=Resumo!$Q$5)))</f>
        <v>0</v>
      </c>
      <c r="G133" s="199">
        <f t="array" ref="G133">SUMPRODUCT(('Diário 1º PA'!$E$4:$E$2977='Analítico Cx.'!$B133)*('Diário 1º PA'!$B$4:$B$2977&gt;=G$4)*('Diário 1º PA'!$B$4:$B$2977&lt;=EOMONTH(G$4,0))*('Diário 1º PA'!$F$4:$F$2977)*(IF(Resumo!$Q$5="",1,'Diário 1º PA'!$O$4:$O$2977=Resumo!$Q$5)))
+SUMPRODUCT(('Diário 2º PA'!$E$4:$E$2000='Analítico Cx.'!$B133)*('Diário 2º PA'!$B$4:$B$2000&gt;=G$4)*('Diário 2º PA'!$B$4:$B$2000&lt;=EOMONTH(G$4,0))*('Diário 2º PA'!$F$4:$F$2000)*(IF(Resumo!$Q$5="",1,'Diário 2º PA'!$O$4:$O$2000=Resumo!$Q$5)))
+SUMPRODUCT(('Diário 3º PA'!$E$4:$E$2000='Analítico Cx.'!$B133)*('Diário 3º PA'!$B$4:$B$2000&gt;=G$4)*('Diário 3º PA'!$B$4:$B$2000&lt;=EOMONTH(G$4,0))*('Diário 3º PA'!$F$4:$F$2000)*(IF(Resumo!$Q$5="",1,'Diário 3º PA'!$O$4:$O$2000=Resumo!$Q$5)))
+SUMPRODUCT(('Diário 4º PA'!$E$4:$E$2000='Analítico Cx.'!$B133)*('Diário 4º PA'!$B$4:$B$2000&gt;=G$4)*('Diário 4º PA'!$B$4:$B$2000&lt;=EOMONTH(G$4,0))*('Diário 4º PA'!$F$4:$F$2000)*(IF(Resumo!$Q$5="",1,'Diário 4º PA'!$O$4:$O$2000=Resumo!$Q$5)))</f>
        <v>0</v>
      </c>
      <c r="H133" s="199">
        <f t="array" ref="H133">SUMPRODUCT(('Diário 1º PA'!$E$4:$E$2977='Analítico Cx.'!$B133)*('Diário 1º PA'!$B$4:$B$2977&gt;=H$4)*('Diário 1º PA'!$B$4:$B$2977&lt;=EOMONTH(H$4,0))*('Diário 1º PA'!$F$4:$F$2977)*(IF(Resumo!$Q$5="",1,'Diário 1º PA'!$O$4:$O$2977=Resumo!$Q$5)))
+SUMPRODUCT(('Diário 2º PA'!$E$4:$E$2000='Analítico Cx.'!$B133)*('Diário 2º PA'!$B$4:$B$2000&gt;=H$4)*('Diário 2º PA'!$B$4:$B$2000&lt;=EOMONTH(H$4,0))*('Diário 2º PA'!$F$4:$F$2000)*(IF(Resumo!$Q$5="",1,'Diário 2º PA'!$O$4:$O$2000=Resumo!$Q$5)))
+SUMPRODUCT(('Diário 3º PA'!$E$4:$E$2000='Analítico Cx.'!$B133)*('Diário 3º PA'!$B$4:$B$2000&gt;=H$4)*('Diário 3º PA'!$B$4:$B$2000&lt;=EOMONTH(H$4,0))*('Diário 3º PA'!$F$4:$F$2000)*(IF(Resumo!$Q$5="",1,'Diário 3º PA'!$O$4:$O$2000=Resumo!$Q$5)))
+SUMPRODUCT(('Diário 4º PA'!$E$4:$E$2000='Analítico Cx.'!$B133)*('Diário 4º PA'!$B$4:$B$2000&gt;=H$4)*('Diário 4º PA'!$B$4:$B$2000&lt;=EOMONTH(H$4,0))*('Diário 4º PA'!$F$4:$F$2000)*(IF(Resumo!$Q$5="",1,'Diário 4º PA'!$O$4:$O$2000=Resumo!$Q$5)))</f>
        <v>0</v>
      </c>
      <c r="I133" s="199">
        <f t="array" ref="I133">SUMPRODUCT(('Diário 1º PA'!$E$4:$E$2977='Analítico Cx.'!$B133)*('Diário 1º PA'!$B$4:$B$2977&gt;=I$4)*('Diário 1º PA'!$B$4:$B$2977&lt;=EOMONTH(I$4,0))*('Diário 1º PA'!$F$4:$F$2977)*(IF(Resumo!$Q$5="",1,'Diário 1º PA'!$O$4:$O$2977=Resumo!$Q$5)))
+SUMPRODUCT(('Diário 2º PA'!$E$4:$E$2000='Analítico Cx.'!$B133)*('Diário 2º PA'!$B$4:$B$2000&gt;=I$4)*('Diário 2º PA'!$B$4:$B$2000&lt;=EOMONTH(I$4,0))*('Diário 2º PA'!$F$4:$F$2000)*(IF(Resumo!$Q$5="",1,'Diário 2º PA'!$O$4:$O$2000=Resumo!$Q$5)))
+SUMPRODUCT(('Diário 3º PA'!$E$4:$E$2000='Analítico Cx.'!$B133)*('Diário 3º PA'!$B$4:$B$2000&gt;=I$4)*('Diário 3º PA'!$B$4:$B$2000&lt;=EOMONTH(I$4,0))*('Diário 3º PA'!$F$4:$F$2000)*(IF(Resumo!$Q$5="",1,'Diário 3º PA'!$O$4:$O$2000=Resumo!$Q$5)))
+SUMPRODUCT(('Diário 4º PA'!$E$4:$E$2000='Analítico Cx.'!$B133)*('Diário 4º PA'!$B$4:$B$2000&gt;=I$4)*('Diário 4º PA'!$B$4:$B$2000&lt;=EOMONTH(I$4,0))*('Diário 4º PA'!$F$4:$F$2000)*(IF(Resumo!$Q$5="",1,'Diário 4º PA'!$O$4:$O$2000=Resumo!$Q$5)))</f>
        <v>0</v>
      </c>
      <c r="J133" s="199">
        <f t="array" ref="J133">SUMPRODUCT(('Diário 1º PA'!$E$4:$E$2977='Analítico Cx.'!$B133)*('Diário 1º PA'!$B$4:$B$2977&gt;=J$4)*('Diário 1º PA'!$B$4:$B$2977&lt;=EOMONTH(J$4,0))*('Diário 1º PA'!$F$4:$F$2977)*(IF(Resumo!$Q$5="",1,'Diário 1º PA'!$O$4:$O$2977=Resumo!$Q$5)))
+SUMPRODUCT(('Diário 2º PA'!$E$4:$E$2000='Analítico Cx.'!$B133)*('Diário 2º PA'!$B$4:$B$2000&gt;=J$4)*('Diário 2º PA'!$B$4:$B$2000&lt;=EOMONTH(J$4,0))*('Diário 2º PA'!$F$4:$F$2000)*(IF(Resumo!$Q$5="",1,'Diário 2º PA'!$O$4:$O$2000=Resumo!$Q$5)))
+SUMPRODUCT(('Diário 3º PA'!$E$4:$E$2000='Analítico Cx.'!$B133)*('Diário 3º PA'!$B$4:$B$2000&gt;=J$4)*('Diário 3º PA'!$B$4:$B$2000&lt;=EOMONTH(J$4,0))*('Diário 3º PA'!$F$4:$F$2000)*(IF(Resumo!$Q$5="",1,'Diário 3º PA'!$O$4:$O$2000=Resumo!$Q$5)))
+SUMPRODUCT(('Diário 4º PA'!$E$4:$E$2000='Analítico Cx.'!$B133)*('Diário 4º PA'!$B$4:$B$2000&gt;=J$4)*('Diário 4º PA'!$B$4:$B$2000&lt;=EOMONTH(J$4,0))*('Diário 4º PA'!$F$4:$F$2000)*(IF(Resumo!$Q$5="",1,'Diário 4º PA'!$O$4:$O$2000=Resumo!$Q$5)))</f>
        <v>0</v>
      </c>
      <c r="K133" s="199">
        <f t="array" ref="K133">SUMPRODUCT(('Diário 1º PA'!$E$4:$E$2977='Analítico Cx.'!$B133)*('Diário 1º PA'!$B$4:$B$2977&gt;=K$4)*('Diário 1º PA'!$B$4:$B$2977&lt;=EOMONTH(K$4,0))*('Diário 1º PA'!$F$4:$F$2977)*(IF(Resumo!$Q$5="",1,'Diário 1º PA'!$O$4:$O$2977=Resumo!$Q$5)))
+SUMPRODUCT(('Diário 2º PA'!$E$4:$E$2000='Analítico Cx.'!$B133)*('Diário 2º PA'!$B$4:$B$2000&gt;=K$4)*('Diário 2º PA'!$B$4:$B$2000&lt;=EOMONTH(K$4,0))*('Diário 2º PA'!$F$4:$F$2000)*(IF(Resumo!$Q$5="",1,'Diário 2º PA'!$O$4:$O$2000=Resumo!$Q$5)))
+SUMPRODUCT(('Diário 3º PA'!$E$4:$E$2000='Analítico Cx.'!$B133)*('Diário 3º PA'!$B$4:$B$2000&gt;=K$4)*('Diário 3º PA'!$B$4:$B$2000&lt;=EOMONTH(K$4,0))*('Diário 3º PA'!$F$4:$F$2000)*(IF(Resumo!$Q$5="",1,'Diário 3º PA'!$O$4:$O$2000=Resumo!$Q$5)))
+SUMPRODUCT(('Diário 4º PA'!$E$4:$E$2000='Analítico Cx.'!$B133)*('Diário 4º PA'!$B$4:$B$2000&gt;=K$4)*('Diário 4º PA'!$B$4:$B$2000&lt;=EOMONTH(K$4,0))*('Diário 4º PA'!$F$4:$F$2000)*(IF(Resumo!$Q$5="",1,'Diário 4º PA'!$O$4:$O$2000=Resumo!$Q$5)))</f>
        <v>0</v>
      </c>
      <c r="L133" s="199">
        <f t="array" ref="L133">SUMPRODUCT(('Diário 1º PA'!$E$4:$E$2977='Analítico Cx.'!$B133)*('Diário 1º PA'!$B$4:$B$2977&gt;=L$4)*('Diário 1º PA'!$B$4:$B$2977&lt;=EOMONTH(L$4,0))*('Diário 1º PA'!$F$4:$F$2977)*(IF(Resumo!$Q$5="",1,'Diário 1º PA'!$O$4:$O$2977=Resumo!$Q$5)))
+SUMPRODUCT(('Diário 2º PA'!$E$4:$E$2000='Analítico Cx.'!$B133)*('Diário 2º PA'!$B$4:$B$2000&gt;=L$4)*('Diário 2º PA'!$B$4:$B$2000&lt;=EOMONTH(L$4,0))*('Diário 2º PA'!$F$4:$F$2000)*(IF(Resumo!$Q$5="",1,'Diário 2º PA'!$O$4:$O$2000=Resumo!$Q$5)))
+SUMPRODUCT(('Diário 3º PA'!$E$4:$E$2000='Analítico Cx.'!$B133)*('Diário 3º PA'!$B$4:$B$2000&gt;=L$4)*('Diário 3º PA'!$B$4:$B$2000&lt;=EOMONTH(L$4,0))*('Diário 3º PA'!$F$4:$F$2000)*(IF(Resumo!$Q$5="",1,'Diário 3º PA'!$O$4:$O$2000=Resumo!$Q$5)))
+SUMPRODUCT(('Diário 4º PA'!$E$4:$E$2000='Analítico Cx.'!$B133)*('Diário 4º PA'!$B$4:$B$2000&gt;=L$4)*('Diário 4º PA'!$B$4:$B$2000&lt;=EOMONTH(L$4,0))*('Diário 4º PA'!$F$4:$F$2000)*(IF(Resumo!$Q$5="",1,'Diário 4º PA'!$O$4:$O$2000=Resumo!$Q$5)))</f>
        <v>0</v>
      </c>
      <c r="M133" s="199">
        <f t="array" ref="M133">SUMPRODUCT(('Diário 1º PA'!$E$4:$E$2977='Analítico Cx.'!$B133)*('Diário 1º PA'!$B$4:$B$2977&gt;=M$4)*('Diário 1º PA'!$B$4:$B$2977&lt;=EOMONTH(M$4,0))*('Diário 1º PA'!$F$4:$F$2977)*(IF(Resumo!$Q$5="",1,'Diário 1º PA'!$O$4:$O$2977=Resumo!$Q$5)))
+SUMPRODUCT(('Diário 2º PA'!$E$4:$E$2000='Analítico Cx.'!$B133)*('Diário 2º PA'!$B$4:$B$2000&gt;=M$4)*('Diário 2º PA'!$B$4:$B$2000&lt;=EOMONTH(M$4,0))*('Diário 2º PA'!$F$4:$F$2000)*(IF(Resumo!$Q$5="",1,'Diário 2º PA'!$O$4:$O$2000=Resumo!$Q$5)))
+SUMPRODUCT(('Diário 3º PA'!$E$4:$E$2000='Analítico Cx.'!$B133)*('Diário 3º PA'!$B$4:$B$2000&gt;=M$4)*('Diário 3º PA'!$B$4:$B$2000&lt;=EOMONTH(M$4,0))*('Diário 3º PA'!$F$4:$F$2000)*(IF(Resumo!$Q$5="",1,'Diário 3º PA'!$O$4:$O$2000=Resumo!$Q$5)))
+SUMPRODUCT(('Diário 4º PA'!$E$4:$E$2000='Analítico Cx.'!$B133)*('Diário 4º PA'!$B$4:$B$2000&gt;=M$4)*('Diário 4º PA'!$B$4:$B$2000&lt;=EOMONTH(M$4,0))*('Diário 4º PA'!$F$4:$F$2000)*(IF(Resumo!$Q$5="",1,'Diário 4º PA'!$O$4:$O$2000=Resumo!$Q$5)))</f>
        <v>0</v>
      </c>
      <c r="N133" s="199">
        <f t="array" ref="N133">SUMPRODUCT(('Diário 1º PA'!$E$4:$E$2977='Analítico Cx.'!$B133)*('Diário 1º PA'!$B$4:$B$2977&gt;=N$4)*('Diário 1º PA'!$B$4:$B$2977&lt;=EOMONTH(N$4,0))*('Diário 1º PA'!$F$4:$F$2977)*(IF(Resumo!$Q$5="",1,'Diário 1º PA'!$O$4:$O$2977=Resumo!$Q$5)))
+SUMPRODUCT(('Diário 2º PA'!$E$4:$E$2000='Analítico Cx.'!$B133)*('Diário 2º PA'!$B$4:$B$2000&gt;=N$4)*('Diário 2º PA'!$B$4:$B$2000&lt;=EOMONTH(N$4,0))*('Diário 2º PA'!$F$4:$F$2000)*(IF(Resumo!$Q$5="",1,'Diário 2º PA'!$O$4:$O$2000=Resumo!$Q$5)))
+SUMPRODUCT(('Diário 3º PA'!$E$4:$E$2000='Analítico Cx.'!$B133)*('Diário 3º PA'!$B$4:$B$2000&gt;=N$4)*('Diário 3º PA'!$B$4:$B$2000&lt;=EOMONTH(N$4,0))*('Diário 3º PA'!$F$4:$F$2000)*(IF(Resumo!$Q$5="",1,'Diário 3º PA'!$O$4:$O$2000=Resumo!$Q$5)))
+SUMPRODUCT(('Diário 4º PA'!$E$4:$E$2000='Analítico Cx.'!$B133)*('Diário 4º PA'!$B$4:$B$2000&gt;=N$4)*('Diário 4º PA'!$B$4:$B$2000&lt;=EOMONTH(N$4,0))*('Diário 4º PA'!$F$4:$F$2000)*(IF(Resumo!$Q$5="",1,'Diário 4º PA'!$O$4:$O$2000=Resumo!$Q$5)))</f>
        <v>0</v>
      </c>
      <c r="O133" s="200">
        <f t="shared" si="13"/>
        <v>25.12</v>
      </c>
      <c r="P133" s="201">
        <f t="shared" si="14"/>
        <v>5.3154209628145734E-6</v>
      </c>
      <c r="Q133" s="174"/>
      <c r="R133" s="174"/>
      <c r="S133" s="174"/>
      <c r="T133" s="174"/>
      <c r="U133" s="174"/>
      <c r="V133" s="174"/>
      <c r="W133" s="174"/>
      <c r="X133" s="174"/>
      <c r="Y133" s="174"/>
      <c r="Z133" s="174"/>
    </row>
    <row r="134" spans="1:26" ht="23.25" customHeight="1" x14ac:dyDescent="0.2">
      <c r="A134" s="220" t="s">
        <v>367</v>
      </c>
      <c r="B134" s="84" t="s">
        <v>368</v>
      </c>
      <c r="C134" s="199">
        <f t="array" ref="C134">SUMPRODUCT(('Diário 1º PA'!$E$4:$E$2977='Analítico Cx.'!$B134)*('Diário 1º PA'!$B$4:$B$2977&gt;=C$4)*('Diário 1º PA'!$B$4:$B$2977&lt;=EOMONTH(C$4,0))*('Diário 1º PA'!$F$4:$F$2977)*(IF(Resumo!$Q$5="",1,'Diário 1º PA'!$O$4:$O$2977=Resumo!$Q$5)))
+SUMPRODUCT(('Diário 2º PA'!$E$4:$E$2000='Analítico Cx.'!$B134)*('Diário 2º PA'!$B$4:$B$2000&gt;=C$4)*('Diário 2º PA'!$B$4:$B$2000&lt;=EOMONTH(C$4,0))*('Diário 2º PA'!$F$4:$F$2000)*(IF(Resumo!$Q$5="",1,'Diário 2º PA'!$O$4:$O$2000=Resumo!$Q$5)))
+SUMPRODUCT(('Diário 3º PA'!$E$4:$E$2000='Analítico Cx.'!$B134)*('Diário 3º PA'!$B$4:$B$2000&gt;=C$4)*('Diário 3º PA'!$B$4:$B$2000&lt;=EOMONTH(C$4,0))*('Diário 3º PA'!$F$4:$F$2000)*(IF(Resumo!$Q$5="",1,'Diário 3º PA'!$O$4:$O$2000=Resumo!$Q$5)))
+SUMPRODUCT(('Diário 4º PA'!$E$4:$E$2000='Analítico Cx.'!$B134)*('Diário 4º PA'!$B$4:$B$2000&gt;=C$4)*('Diário 4º PA'!$B$4:$B$2000&lt;=EOMONTH(C$4,0))*('Diário 4º PA'!$F$4:$F$2000)*(IF(Resumo!$Q$5="",1,'Diário 4º PA'!$O$4:$O$2000=Resumo!$Q$5)))</f>
        <v>0</v>
      </c>
      <c r="D134" s="199">
        <f t="array" ref="D134">SUMPRODUCT(('Diário 1º PA'!$E$4:$E$2977='Analítico Cx.'!$B134)*('Diário 1º PA'!$B$4:$B$2977&gt;=D$4)*('Diário 1º PA'!$B$4:$B$2977&lt;=EOMONTH(D$4,0))*('Diário 1º PA'!$F$4:$F$2977)*(IF(Resumo!$Q$5="",1,'Diário 1º PA'!$O$4:$O$2977=Resumo!$Q$5)))
+SUMPRODUCT(('Diário 2º PA'!$E$4:$E$2000='Analítico Cx.'!$B134)*('Diário 2º PA'!$B$4:$B$2000&gt;=D$4)*('Diário 2º PA'!$B$4:$B$2000&lt;=EOMONTH(D$4,0))*('Diário 2º PA'!$F$4:$F$2000)*(IF(Resumo!$Q$5="",1,'Diário 2º PA'!$O$4:$O$2000=Resumo!$Q$5)))
+SUMPRODUCT(('Diário 3º PA'!$E$4:$E$2000='Analítico Cx.'!$B134)*('Diário 3º PA'!$B$4:$B$2000&gt;=D$4)*('Diário 3º PA'!$B$4:$B$2000&lt;=EOMONTH(D$4,0))*('Diário 3º PA'!$F$4:$F$2000)*(IF(Resumo!$Q$5="",1,'Diário 3º PA'!$O$4:$O$2000=Resumo!$Q$5)))
+SUMPRODUCT(('Diário 4º PA'!$E$4:$E$2000='Analítico Cx.'!$B134)*('Diário 4º PA'!$B$4:$B$2000&gt;=D$4)*('Diário 4º PA'!$B$4:$B$2000&lt;=EOMONTH(D$4,0))*('Diário 4º PA'!$F$4:$F$2000)*(IF(Resumo!$Q$5="",1,'Diário 4º PA'!$O$4:$O$2000=Resumo!$Q$5)))</f>
        <v>31010</v>
      </c>
      <c r="E134" s="199">
        <f t="array" ref="E134">SUMPRODUCT(('Diário 1º PA'!$E$4:$E$2977='Analítico Cx.'!$B134)*('Diário 1º PA'!$B$4:$B$2977&gt;=E$4)*('Diário 1º PA'!$B$4:$B$2977&lt;=EOMONTH(E$4,0))*('Diário 1º PA'!$F$4:$F$2977)*(IF(Resumo!$Q$5="",1,'Diário 1º PA'!$O$4:$O$2977=Resumo!$Q$5)))
+SUMPRODUCT(('Diário 2º PA'!$E$4:$E$2000='Analítico Cx.'!$B134)*('Diário 2º PA'!$B$4:$B$2000&gt;=E$4)*('Diário 2º PA'!$B$4:$B$2000&lt;=EOMONTH(E$4,0))*('Diário 2º PA'!$F$4:$F$2000)*(IF(Resumo!$Q$5="",1,'Diário 2º PA'!$O$4:$O$2000=Resumo!$Q$5)))
+SUMPRODUCT(('Diário 3º PA'!$E$4:$E$2000='Analítico Cx.'!$B134)*('Diário 3º PA'!$B$4:$B$2000&gt;=E$4)*('Diário 3º PA'!$B$4:$B$2000&lt;=EOMONTH(E$4,0))*('Diário 3º PA'!$F$4:$F$2000)*(IF(Resumo!$Q$5="",1,'Diário 3º PA'!$O$4:$O$2000=Resumo!$Q$5)))
+SUMPRODUCT(('Diário 4º PA'!$E$4:$E$2000='Analítico Cx.'!$B134)*('Diário 4º PA'!$B$4:$B$2000&gt;=E$4)*('Diário 4º PA'!$B$4:$B$2000&lt;=EOMONTH(E$4,0))*('Diário 4º PA'!$F$4:$F$2000)*(IF(Resumo!$Q$5="",1,'Diário 4º PA'!$O$4:$O$2000=Resumo!$Q$5)))</f>
        <v>0</v>
      </c>
      <c r="F134" s="199">
        <f t="array" ref="F134">SUMPRODUCT(('Diário 1º PA'!$E$4:$E$2977='Analítico Cx.'!$B134)*('Diário 1º PA'!$B$4:$B$2977&gt;=F$4)*('Diário 1º PA'!$B$4:$B$2977&lt;=EOMONTH(F$4,0))*('Diário 1º PA'!$F$4:$F$2977)*(IF(Resumo!$Q$5="",1,'Diário 1º PA'!$O$4:$O$2977=Resumo!$Q$5)))
+SUMPRODUCT(('Diário 2º PA'!$E$4:$E$2000='Analítico Cx.'!$B134)*('Diário 2º PA'!$B$4:$B$2000&gt;=F$4)*('Diário 2º PA'!$B$4:$B$2000&lt;=EOMONTH(F$4,0))*('Diário 2º PA'!$F$4:$F$2000)*(IF(Resumo!$Q$5="",1,'Diário 2º PA'!$O$4:$O$2000=Resumo!$Q$5)))
+SUMPRODUCT(('Diário 3º PA'!$E$4:$E$2000='Analítico Cx.'!$B134)*('Diário 3º PA'!$B$4:$B$2000&gt;=F$4)*('Diário 3º PA'!$B$4:$B$2000&lt;=EOMONTH(F$4,0))*('Diário 3º PA'!$F$4:$F$2000)*(IF(Resumo!$Q$5="",1,'Diário 3º PA'!$O$4:$O$2000=Resumo!$Q$5)))
+SUMPRODUCT(('Diário 4º PA'!$E$4:$E$2000='Analítico Cx.'!$B134)*('Diário 4º PA'!$B$4:$B$2000&gt;=F$4)*('Diário 4º PA'!$B$4:$B$2000&lt;=EOMONTH(F$4,0))*('Diário 4º PA'!$F$4:$F$2000)*(IF(Resumo!$Q$5="",1,'Diário 4º PA'!$O$4:$O$2000=Resumo!$Q$5)))</f>
        <v>0</v>
      </c>
      <c r="G134" s="199">
        <f t="array" ref="G134">SUMPRODUCT(('Diário 1º PA'!$E$4:$E$2977='Analítico Cx.'!$B134)*('Diário 1º PA'!$B$4:$B$2977&gt;=G$4)*('Diário 1º PA'!$B$4:$B$2977&lt;=EOMONTH(G$4,0))*('Diário 1º PA'!$F$4:$F$2977)*(IF(Resumo!$Q$5="",1,'Diário 1º PA'!$O$4:$O$2977=Resumo!$Q$5)))
+SUMPRODUCT(('Diário 2º PA'!$E$4:$E$2000='Analítico Cx.'!$B134)*('Diário 2º PA'!$B$4:$B$2000&gt;=G$4)*('Diário 2º PA'!$B$4:$B$2000&lt;=EOMONTH(G$4,0))*('Diário 2º PA'!$F$4:$F$2000)*(IF(Resumo!$Q$5="",1,'Diário 2º PA'!$O$4:$O$2000=Resumo!$Q$5)))
+SUMPRODUCT(('Diário 3º PA'!$E$4:$E$2000='Analítico Cx.'!$B134)*('Diário 3º PA'!$B$4:$B$2000&gt;=G$4)*('Diário 3º PA'!$B$4:$B$2000&lt;=EOMONTH(G$4,0))*('Diário 3º PA'!$F$4:$F$2000)*(IF(Resumo!$Q$5="",1,'Diário 3º PA'!$O$4:$O$2000=Resumo!$Q$5)))
+SUMPRODUCT(('Diário 4º PA'!$E$4:$E$2000='Analítico Cx.'!$B134)*('Diário 4º PA'!$B$4:$B$2000&gt;=G$4)*('Diário 4º PA'!$B$4:$B$2000&lt;=EOMONTH(G$4,0))*('Diário 4º PA'!$F$4:$F$2000)*(IF(Resumo!$Q$5="",1,'Diário 4º PA'!$O$4:$O$2000=Resumo!$Q$5)))</f>
        <v>0</v>
      </c>
      <c r="H134" s="199">
        <f t="array" ref="H134">SUMPRODUCT(('Diário 1º PA'!$E$4:$E$2977='Analítico Cx.'!$B134)*('Diário 1º PA'!$B$4:$B$2977&gt;=H$4)*('Diário 1º PA'!$B$4:$B$2977&lt;=EOMONTH(H$4,0))*('Diário 1º PA'!$F$4:$F$2977)*(IF(Resumo!$Q$5="",1,'Diário 1º PA'!$O$4:$O$2977=Resumo!$Q$5)))
+SUMPRODUCT(('Diário 2º PA'!$E$4:$E$2000='Analítico Cx.'!$B134)*('Diário 2º PA'!$B$4:$B$2000&gt;=H$4)*('Diário 2º PA'!$B$4:$B$2000&lt;=EOMONTH(H$4,0))*('Diário 2º PA'!$F$4:$F$2000)*(IF(Resumo!$Q$5="",1,'Diário 2º PA'!$O$4:$O$2000=Resumo!$Q$5)))
+SUMPRODUCT(('Diário 3º PA'!$E$4:$E$2000='Analítico Cx.'!$B134)*('Diário 3º PA'!$B$4:$B$2000&gt;=H$4)*('Diário 3º PA'!$B$4:$B$2000&lt;=EOMONTH(H$4,0))*('Diário 3º PA'!$F$4:$F$2000)*(IF(Resumo!$Q$5="",1,'Diário 3º PA'!$O$4:$O$2000=Resumo!$Q$5)))
+SUMPRODUCT(('Diário 4º PA'!$E$4:$E$2000='Analítico Cx.'!$B134)*('Diário 4º PA'!$B$4:$B$2000&gt;=H$4)*('Diário 4º PA'!$B$4:$B$2000&lt;=EOMONTH(H$4,0))*('Diário 4º PA'!$F$4:$F$2000)*(IF(Resumo!$Q$5="",1,'Diário 4º PA'!$O$4:$O$2000=Resumo!$Q$5)))</f>
        <v>0</v>
      </c>
      <c r="I134" s="199">
        <f t="array" ref="I134">SUMPRODUCT(('Diário 1º PA'!$E$4:$E$2977='Analítico Cx.'!$B134)*('Diário 1º PA'!$B$4:$B$2977&gt;=I$4)*('Diário 1º PA'!$B$4:$B$2977&lt;=EOMONTH(I$4,0))*('Diário 1º PA'!$F$4:$F$2977)*(IF(Resumo!$Q$5="",1,'Diário 1º PA'!$O$4:$O$2977=Resumo!$Q$5)))
+SUMPRODUCT(('Diário 2º PA'!$E$4:$E$2000='Analítico Cx.'!$B134)*('Diário 2º PA'!$B$4:$B$2000&gt;=I$4)*('Diário 2º PA'!$B$4:$B$2000&lt;=EOMONTH(I$4,0))*('Diário 2º PA'!$F$4:$F$2000)*(IF(Resumo!$Q$5="",1,'Diário 2º PA'!$O$4:$O$2000=Resumo!$Q$5)))
+SUMPRODUCT(('Diário 3º PA'!$E$4:$E$2000='Analítico Cx.'!$B134)*('Diário 3º PA'!$B$4:$B$2000&gt;=I$4)*('Diário 3º PA'!$B$4:$B$2000&lt;=EOMONTH(I$4,0))*('Diário 3º PA'!$F$4:$F$2000)*(IF(Resumo!$Q$5="",1,'Diário 3º PA'!$O$4:$O$2000=Resumo!$Q$5)))
+SUMPRODUCT(('Diário 4º PA'!$E$4:$E$2000='Analítico Cx.'!$B134)*('Diário 4º PA'!$B$4:$B$2000&gt;=I$4)*('Diário 4º PA'!$B$4:$B$2000&lt;=EOMONTH(I$4,0))*('Diário 4º PA'!$F$4:$F$2000)*(IF(Resumo!$Q$5="",1,'Diário 4º PA'!$O$4:$O$2000=Resumo!$Q$5)))</f>
        <v>0</v>
      </c>
      <c r="J134" s="199">
        <f t="array" ref="J134">SUMPRODUCT(('Diário 1º PA'!$E$4:$E$2977='Analítico Cx.'!$B134)*('Diário 1º PA'!$B$4:$B$2977&gt;=J$4)*('Diário 1º PA'!$B$4:$B$2977&lt;=EOMONTH(J$4,0))*('Diário 1º PA'!$F$4:$F$2977)*(IF(Resumo!$Q$5="",1,'Diário 1º PA'!$O$4:$O$2977=Resumo!$Q$5)))
+SUMPRODUCT(('Diário 2º PA'!$E$4:$E$2000='Analítico Cx.'!$B134)*('Diário 2º PA'!$B$4:$B$2000&gt;=J$4)*('Diário 2º PA'!$B$4:$B$2000&lt;=EOMONTH(J$4,0))*('Diário 2º PA'!$F$4:$F$2000)*(IF(Resumo!$Q$5="",1,'Diário 2º PA'!$O$4:$O$2000=Resumo!$Q$5)))
+SUMPRODUCT(('Diário 3º PA'!$E$4:$E$2000='Analítico Cx.'!$B134)*('Diário 3º PA'!$B$4:$B$2000&gt;=J$4)*('Diário 3º PA'!$B$4:$B$2000&lt;=EOMONTH(J$4,0))*('Diário 3º PA'!$F$4:$F$2000)*(IF(Resumo!$Q$5="",1,'Diário 3º PA'!$O$4:$O$2000=Resumo!$Q$5)))
+SUMPRODUCT(('Diário 4º PA'!$E$4:$E$2000='Analítico Cx.'!$B134)*('Diário 4º PA'!$B$4:$B$2000&gt;=J$4)*('Diário 4º PA'!$B$4:$B$2000&lt;=EOMONTH(J$4,0))*('Diário 4º PA'!$F$4:$F$2000)*(IF(Resumo!$Q$5="",1,'Diário 4º PA'!$O$4:$O$2000=Resumo!$Q$5)))</f>
        <v>0</v>
      </c>
      <c r="K134" s="199">
        <f t="array" ref="K134">SUMPRODUCT(('Diário 1º PA'!$E$4:$E$2977='Analítico Cx.'!$B134)*('Diário 1º PA'!$B$4:$B$2977&gt;=K$4)*('Diário 1º PA'!$B$4:$B$2977&lt;=EOMONTH(K$4,0))*('Diário 1º PA'!$F$4:$F$2977)*(IF(Resumo!$Q$5="",1,'Diário 1º PA'!$O$4:$O$2977=Resumo!$Q$5)))
+SUMPRODUCT(('Diário 2º PA'!$E$4:$E$2000='Analítico Cx.'!$B134)*('Diário 2º PA'!$B$4:$B$2000&gt;=K$4)*('Diário 2º PA'!$B$4:$B$2000&lt;=EOMONTH(K$4,0))*('Diário 2º PA'!$F$4:$F$2000)*(IF(Resumo!$Q$5="",1,'Diário 2º PA'!$O$4:$O$2000=Resumo!$Q$5)))
+SUMPRODUCT(('Diário 3º PA'!$E$4:$E$2000='Analítico Cx.'!$B134)*('Diário 3º PA'!$B$4:$B$2000&gt;=K$4)*('Diário 3º PA'!$B$4:$B$2000&lt;=EOMONTH(K$4,0))*('Diário 3º PA'!$F$4:$F$2000)*(IF(Resumo!$Q$5="",1,'Diário 3º PA'!$O$4:$O$2000=Resumo!$Q$5)))
+SUMPRODUCT(('Diário 4º PA'!$E$4:$E$2000='Analítico Cx.'!$B134)*('Diário 4º PA'!$B$4:$B$2000&gt;=K$4)*('Diário 4º PA'!$B$4:$B$2000&lt;=EOMONTH(K$4,0))*('Diário 4º PA'!$F$4:$F$2000)*(IF(Resumo!$Q$5="",1,'Diário 4º PA'!$O$4:$O$2000=Resumo!$Q$5)))</f>
        <v>0</v>
      </c>
      <c r="L134" s="199">
        <f t="array" ref="L134">SUMPRODUCT(('Diário 1º PA'!$E$4:$E$2977='Analítico Cx.'!$B134)*('Diário 1º PA'!$B$4:$B$2977&gt;=L$4)*('Diário 1º PA'!$B$4:$B$2977&lt;=EOMONTH(L$4,0))*('Diário 1º PA'!$F$4:$F$2977)*(IF(Resumo!$Q$5="",1,'Diário 1º PA'!$O$4:$O$2977=Resumo!$Q$5)))
+SUMPRODUCT(('Diário 2º PA'!$E$4:$E$2000='Analítico Cx.'!$B134)*('Diário 2º PA'!$B$4:$B$2000&gt;=L$4)*('Diário 2º PA'!$B$4:$B$2000&lt;=EOMONTH(L$4,0))*('Diário 2º PA'!$F$4:$F$2000)*(IF(Resumo!$Q$5="",1,'Diário 2º PA'!$O$4:$O$2000=Resumo!$Q$5)))
+SUMPRODUCT(('Diário 3º PA'!$E$4:$E$2000='Analítico Cx.'!$B134)*('Diário 3º PA'!$B$4:$B$2000&gt;=L$4)*('Diário 3º PA'!$B$4:$B$2000&lt;=EOMONTH(L$4,0))*('Diário 3º PA'!$F$4:$F$2000)*(IF(Resumo!$Q$5="",1,'Diário 3º PA'!$O$4:$O$2000=Resumo!$Q$5)))
+SUMPRODUCT(('Diário 4º PA'!$E$4:$E$2000='Analítico Cx.'!$B134)*('Diário 4º PA'!$B$4:$B$2000&gt;=L$4)*('Diário 4º PA'!$B$4:$B$2000&lt;=EOMONTH(L$4,0))*('Diário 4º PA'!$F$4:$F$2000)*(IF(Resumo!$Q$5="",1,'Diário 4º PA'!$O$4:$O$2000=Resumo!$Q$5)))</f>
        <v>0</v>
      </c>
      <c r="M134" s="199">
        <f t="array" ref="M134">SUMPRODUCT(('Diário 1º PA'!$E$4:$E$2977='Analítico Cx.'!$B134)*('Diário 1º PA'!$B$4:$B$2977&gt;=M$4)*('Diário 1º PA'!$B$4:$B$2977&lt;=EOMONTH(M$4,0))*('Diário 1º PA'!$F$4:$F$2977)*(IF(Resumo!$Q$5="",1,'Diário 1º PA'!$O$4:$O$2977=Resumo!$Q$5)))
+SUMPRODUCT(('Diário 2º PA'!$E$4:$E$2000='Analítico Cx.'!$B134)*('Diário 2º PA'!$B$4:$B$2000&gt;=M$4)*('Diário 2º PA'!$B$4:$B$2000&lt;=EOMONTH(M$4,0))*('Diário 2º PA'!$F$4:$F$2000)*(IF(Resumo!$Q$5="",1,'Diário 2º PA'!$O$4:$O$2000=Resumo!$Q$5)))
+SUMPRODUCT(('Diário 3º PA'!$E$4:$E$2000='Analítico Cx.'!$B134)*('Diário 3º PA'!$B$4:$B$2000&gt;=M$4)*('Diário 3º PA'!$B$4:$B$2000&lt;=EOMONTH(M$4,0))*('Diário 3º PA'!$F$4:$F$2000)*(IF(Resumo!$Q$5="",1,'Diário 3º PA'!$O$4:$O$2000=Resumo!$Q$5)))
+SUMPRODUCT(('Diário 4º PA'!$E$4:$E$2000='Analítico Cx.'!$B134)*('Diário 4º PA'!$B$4:$B$2000&gt;=M$4)*('Diário 4º PA'!$B$4:$B$2000&lt;=EOMONTH(M$4,0))*('Diário 4º PA'!$F$4:$F$2000)*(IF(Resumo!$Q$5="",1,'Diário 4º PA'!$O$4:$O$2000=Resumo!$Q$5)))</f>
        <v>0</v>
      </c>
      <c r="N134" s="199">
        <f t="array" ref="N134">SUMPRODUCT(('Diário 1º PA'!$E$4:$E$2977='Analítico Cx.'!$B134)*('Diário 1º PA'!$B$4:$B$2977&gt;=N$4)*('Diário 1º PA'!$B$4:$B$2977&lt;=EOMONTH(N$4,0))*('Diário 1º PA'!$F$4:$F$2977)*(IF(Resumo!$Q$5="",1,'Diário 1º PA'!$O$4:$O$2977=Resumo!$Q$5)))
+SUMPRODUCT(('Diário 2º PA'!$E$4:$E$2000='Analítico Cx.'!$B134)*('Diário 2º PA'!$B$4:$B$2000&gt;=N$4)*('Diário 2º PA'!$B$4:$B$2000&lt;=EOMONTH(N$4,0))*('Diário 2º PA'!$F$4:$F$2000)*(IF(Resumo!$Q$5="",1,'Diário 2º PA'!$O$4:$O$2000=Resumo!$Q$5)))
+SUMPRODUCT(('Diário 3º PA'!$E$4:$E$2000='Analítico Cx.'!$B134)*('Diário 3º PA'!$B$4:$B$2000&gt;=N$4)*('Diário 3º PA'!$B$4:$B$2000&lt;=EOMONTH(N$4,0))*('Diário 3º PA'!$F$4:$F$2000)*(IF(Resumo!$Q$5="",1,'Diário 3º PA'!$O$4:$O$2000=Resumo!$Q$5)))
+SUMPRODUCT(('Diário 4º PA'!$E$4:$E$2000='Analítico Cx.'!$B134)*('Diário 4º PA'!$B$4:$B$2000&gt;=N$4)*('Diário 4º PA'!$B$4:$B$2000&lt;=EOMONTH(N$4,0))*('Diário 4º PA'!$F$4:$F$2000)*(IF(Resumo!$Q$5="",1,'Diário 4º PA'!$O$4:$O$2000=Resumo!$Q$5)))</f>
        <v>0</v>
      </c>
      <c r="O134" s="200">
        <f t="shared" si="13"/>
        <v>31010</v>
      </c>
      <c r="P134" s="201">
        <f t="shared" si="14"/>
        <v>6.5617517538566839E-3</v>
      </c>
      <c r="Q134" s="174"/>
      <c r="R134" s="174"/>
      <c r="S134" s="174"/>
      <c r="T134" s="174"/>
      <c r="U134" s="174"/>
      <c r="V134" s="174"/>
      <c r="W134" s="174"/>
      <c r="X134" s="174"/>
      <c r="Y134" s="174"/>
      <c r="Z134" s="174"/>
    </row>
    <row r="135" spans="1:26" ht="23.25" customHeight="1" x14ac:dyDescent="0.2">
      <c r="A135" s="220" t="s">
        <v>369</v>
      </c>
      <c r="B135" s="84" t="s">
        <v>370</v>
      </c>
      <c r="C135" s="199">
        <f t="array" ref="C135">SUMPRODUCT(('Diário 1º PA'!$E$4:$E$2977='Analítico Cx.'!$B135)*('Diário 1º PA'!$B$4:$B$2977&gt;=C$4)*('Diário 1º PA'!$B$4:$B$2977&lt;=EOMONTH(C$4,0))*('Diário 1º PA'!$F$4:$F$2977)*(IF(Resumo!$Q$5="",1,'Diário 1º PA'!$O$4:$O$2977=Resumo!$Q$5)))
+SUMPRODUCT(('Diário 2º PA'!$E$4:$E$2000='Analítico Cx.'!$B135)*('Diário 2º PA'!$B$4:$B$2000&gt;=C$4)*('Diário 2º PA'!$B$4:$B$2000&lt;=EOMONTH(C$4,0))*('Diário 2º PA'!$F$4:$F$2000)*(IF(Resumo!$Q$5="",1,'Diário 2º PA'!$O$4:$O$2000=Resumo!$Q$5)))
+SUMPRODUCT(('Diário 3º PA'!$E$4:$E$2000='Analítico Cx.'!$B135)*('Diário 3º PA'!$B$4:$B$2000&gt;=C$4)*('Diário 3º PA'!$B$4:$B$2000&lt;=EOMONTH(C$4,0))*('Diário 3º PA'!$F$4:$F$2000)*(IF(Resumo!$Q$5="",1,'Diário 3º PA'!$O$4:$O$2000=Resumo!$Q$5)))
+SUMPRODUCT(('Diário 4º PA'!$E$4:$E$2000='Analítico Cx.'!$B135)*('Diário 4º PA'!$B$4:$B$2000&gt;=C$4)*('Diário 4º PA'!$B$4:$B$2000&lt;=EOMONTH(C$4,0))*('Diário 4º PA'!$F$4:$F$2000)*(IF(Resumo!$Q$5="",1,'Diário 4º PA'!$O$4:$O$2000=Resumo!$Q$5)))</f>
        <v>264.18</v>
      </c>
      <c r="D135" s="199">
        <f t="array" ref="D135">SUMPRODUCT(('Diário 1º PA'!$E$4:$E$2977='Analítico Cx.'!$B135)*('Diário 1º PA'!$B$4:$B$2977&gt;=D$4)*('Diário 1º PA'!$B$4:$B$2977&lt;=EOMONTH(D$4,0))*('Diário 1º PA'!$F$4:$F$2977)*(IF(Resumo!$Q$5="",1,'Diário 1º PA'!$O$4:$O$2977=Resumo!$Q$5)))
+SUMPRODUCT(('Diário 2º PA'!$E$4:$E$2000='Analítico Cx.'!$B135)*('Diário 2º PA'!$B$4:$B$2000&gt;=D$4)*('Diário 2º PA'!$B$4:$B$2000&lt;=EOMONTH(D$4,0))*('Diário 2º PA'!$F$4:$F$2000)*(IF(Resumo!$Q$5="",1,'Diário 2º PA'!$O$4:$O$2000=Resumo!$Q$5)))
+SUMPRODUCT(('Diário 3º PA'!$E$4:$E$2000='Analítico Cx.'!$B135)*('Diário 3º PA'!$B$4:$B$2000&gt;=D$4)*('Diário 3º PA'!$B$4:$B$2000&lt;=EOMONTH(D$4,0))*('Diário 3º PA'!$F$4:$F$2000)*(IF(Resumo!$Q$5="",1,'Diário 3º PA'!$O$4:$O$2000=Resumo!$Q$5)))
+SUMPRODUCT(('Diário 4º PA'!$E$4:$E$2000='Analítico Cx.'!$B135)*('Diário 4º PA'!$B$4:$B$2000&gt;=D$4)*('Diário 4º PA'!$B$4:$B$2000&lt;=EOMONTH(D$4,0))*('Diário 4º PA'!$F$4:$F$2000)*(IF(Resumo!$Q$5="",1,'Diário 4º PA'!$O$4:$O$2000=Resumo!$Q$5)))</f>
        <v>1580</v>
      </c>
      <c r="E135" s="199">
        <f t="array" ref="E135">SUMPRODUCT(('Diário 1º PA'!$E$4:$E$2977='Analítico Cx.'!$B135)*('Diário 1º PA'!$B$4:$B$2977&gt;=E$4)*('Diário 1º PA'!$B$4:$B$2977&lt;=EOMONTH(E$4,0))*('Diário 1º PA'!$F$4:$F$2977)*(IF(Resumo!$Q$5="",1,'Diário 1º PA'!$O$4:$O$2977=Resumo!$Q$5)))
+SUMPRODUCT(('Diário 2º PA'!$E$4:$E$2000='Analítico Cx.'!$B135)*('Diário 2º PA'!$B$4:$B$2000&gt;=E$4)*('Diário 2º PA'!$B$4:$B$2000&lt;=EOMONTH(E$4,0))*('Diário 2º PA'!$F$4:$F$2000)*(IF(Resumo!$Q$5="",1,'Diário 2º PA'!$O$4:$O$2000=Resumo!$Q$5)))
+SUMPRODUCT(('Diário 3º PA'!$E$4:$E$2000='Analítico Cx.'!$B135)*('Diário 3º PA'!$B$4:$B$2000&gt;=E$4)*('Diário 3º PA'!$B$4:$B$2000&lt;=EOMONTH(E$4,0))*('Diário 3º PA'!$F$4:$F$2000)*(IF(Resumo!$Q$5="",1,'Diário 3º PA'!$O$4:$O$2000=Resumo!$Q$5)))
+SUMPRODUCT(('Diário 4º PA'!$E$4:$E$2000='Analítico Cx.'!$B135)*('Diário 4º PA'!$B$4:$B$2000&gt;=E$4)*('Diário 4º PA'!$B$4:$B$2000&lt;=EOMONTH(E$4,0))*('Diário 4º PA'!$F$4:$F$2000)*(IF(Resumo!$Q$5="",1,'Diário 4º PA'!$O$4:$O$2000=Resumo!$Q$5)))</f>
        <v>0</v>
      </c>
      <c r="F135" s="199">
        <f t="array" ref="F135">SUMPRODUCT(('Diário 1º PA'!$E$4:$E$2977='Analítico Cx.'!$B135)*('Diário 1º PA'!$B$4:$B$2977&gt;=F$4)*('Diário 1º PA'!$B$4:$B$2977&lt;=EOMONTH(F$4,0))*('Diário 1º PA'!$F$4:$F$2977)*(IF(Resumo!$Q$5="",1,'Diário 1º PA'!$O$4:$O$2977=Resumo!$Q$5)))
+SUMPRODUCT(('Diário 2º PA'!$E$4:$E$2000='Analítico Cx.'!$B135)*('Diário 2º PA'!$B$4:$B$2000&gt;=F$4)*('Diário 2º PA'!$B$4:$B$2000&lt;=EOMONTH(F$4,0))*('Diário 2º PA'!$F$4:$F$2000)*(IF(Resumo!$Q$5="",1,'Diário 2º PA'!$O$4:$O$2000=Resumo!$Q$5)))
+SUMPRODUCT(('Diário 3º PA'!$E$4:$E$2000='Analítico Cx.'!$B135)*('Diário 3º PA'!$B$4:$B$2000&gt;=F$4)*('Diário 3º PA'!$B$4:$B$2000&lt;=EOMONTH(F$4,0))*('Diário 3º PA'!$F$4:$F$2000)*(IF(Resumo!$Q$5="",1,'Diário 3º PA'!$O$4:$O$2000=Resumo!$Q$5)))
+SUMPRODUCT(('Diário 4º PA'!$E$4:$E$2000='Analítico Cx.'!$B135)*('Diário 4º PA'!$B$4:$B$2000&gt;=F$4)*('Diário 4º PA'!$B$4:$B$2000&lt;=EOMONTH(F$4,0))*('Diário 4º PA'!$F$4:$F$2000)*(IF(Resumo!$Q$5="",1,'Diário 4º PA'!$O$4:$O$2000=Resumo!$Q$5)))</f>
        <v>0</v>
      </c>
      <c r="G135" s="199">
        <f t="array" ref="G135">SUMPRODUCT(('Diário 1º PA'!$E$4:$E$2977='Analítico Cx.'!$B135)*('Diário 1º PA'!$B$4:$B$2977&gt;=G$4)*('Diário 1º PA'!$B$4:$B$2977&lt;=EOMONTH(G$4,0))*('Diário 1º PA'!$F$4:$F$2977)*(IF(Resumo!$Q$5="",1,'Diário 1º PA'!$O$4:$O$2977=Resumo!$Q$5)))
+SUMPRODUCT(('Diário 2º PA'!$E$4:$E$2000='Analítico Cx.'!$B135)*('Diário 2º PA'!$B$4:$B$2000&gt;=G$4)*('Diário 2º PA'!$B$4:$B$2000&lt;=EOMONTH(G$4,0))*('Diário 2º PA'!$F$4:$F$2000)*(IF(Resumo!$Q$5="",1,'Diário 2º PA'!$O$4:$O$2000=Resumo!$Q$5)))
+SUMPRODUCT(('Diário 3º PA'!$E$4:$E$2000='Analítico Cx.'!$B135)*('Diário 3º PA'!$B$4:$B$2000&gt;=G$4)*('Diário 3º PA'!$B$4:$B$2000&lt;=EOMONTH(G$4,0))*('Diário 3º PA'!$F$4:$F$2000)*(IF(Resumo!$Q$5="",1,'Diário 3º PA'!$O$4:$O$2000=Resumo!$Q$5)))
+SUMPRODUCT(('Diário 4º PA'!$E$4:$E$2000='Analítico Cx.'!$B135)*('Diário 4º PA'!$B$4:$B$2000&gt;=G$4)*('Diário 4º PA'!$B$4:$B$2000&lt;=EOMONTH(G$4,0))*('Diário 4º PA'!$F$4:$F$2000)*(IF(Resumo!$Q$5="",1,'Diário 4º PA'!$O$4:$O$2000=Resumo!$Q$5)))</f>
        <v>0</v>
      </c>
      <c r="H135" s="199">
        <f t="array" ref="H135">SUMPRODUCT(('Diário 1º PA'!$E$4:$E$2977='Analítico Cx.'!$B135)*('Diário 1º PA'!$B$4:$B$2977&gt;=H$4)*('Diário 1º PA'!$B$4:$B$2977&lt;=EOMONTH(H$4,0))*('Diário 1º PA'!$F$4:$F$2977)*(IF(Resumo!$Q$5="",1,'Diário 1º PA'!$O$4:$O$2977=Resumo!$Q$5)))
+SUMPRODUCT(('Diário 2º PA'!$E$4:$E$2000='Analítico Cx.'!$B135)*('Diário 2º PA'!$B$4:$B$2000&gt;=H$4)*('Diário 2º PA'!$B$4:$B$2000&lt;=EOMONTH(H$4,0))*('Diário 2º PA'!$F$4:$F$2000)*(IF(Resumo!$Q$5="",1,'Diário 2º PA'!$O$4:$O$2000=Resumo!$Q$5)))
+SUMPRODUCT(('Diário 3º PA'!$E$4:$E$2000='Analítico Cx.'!$B135)*('Diário 3º PA'!$B$4:$B$2000&gt;=H$4)*('Diário 3º PA'!$B$4:$B$2000&lt;=EOMONTH(H$4,0))*('Diário 3º PA'!$F$4:$F$2000)*(IF(Resumo!$Q$5="",1,'Diário 3º PA'!$O$4:$O$2000=Resumo!$Q$5)))
+SUMPRODUCT(('Diário 4º PA'!$E$4:$E$2000='Analítico Cx.'!$B135)*('Diário 4º PA'!$B$4:$B$2000&gt;=H$4)*('Diário 4º PA'!$B$4:$B$2000&lt;=EOMONTH(H$4,0))*('Diário 4º PA'!$F$4:$F$2000)*(IF(Resumo!$Q$5="",1,'Diário 4º PA'!$O$4:$O$2000=Resumo!$Q$5)))</f>
        <v>0</v>
      </c>
      <c r="I135" s="199">
        <f t="array" ref="I135">SUMPRODUCT(('Diário 1º PA'!$E$4:$E$2977='Analítico Cx.'!$B135)*('Diário 1º PA'!$B$4:$B$2977&gt;=I$4)*('Diário 1º PA'!$B$4:$B$2977&lt;=EOMONTH(I$4,0))*('Diário 1º PA'!$F$4:$F$2977)*(IF(Resumo!$Q$5="",1,'Diário 1º PA'!$O$4:$O$2977=Resumo!$Q$5)))
+SUMPRODUCT(('Diário 2º PA'!$E$4:$E$2000='Analítico Cx.'!$B135)*('Diário 2º PA'!$B$4:$B$2000&gt;=I$4)*('Diário 2º PA'!$B$4:$B$2000&lt;=EOMONTH(I$4,0))*('Diário 2º PA'!$F$4:$F$2000)*(IF(Resumo!$Q$5="",1,'Diário 2º PA'!$O$4:$O$2000=Resumo!$Q$5)))
+SUMPRODUCT(('Diário 3º PA'!$E$4:$E$2000='Analítico Cx.'!$B135)*('Diário 3º PA'!$B$4:$B$2000&gt;=I$4)*('Diário 3º PA'!$B$4:$B$2000&lt;=EOMONTH(I$4,0))*('Diário 3º PA'!$F$4:$F$2000)*(IF(Resumo!$Q$5="",1,'Diário 3º PA'!$O$4:$O$2000=Resumo!$Q$5)))
+SUMPRODUCT(('Diário 4º PA'!$E$4:$E$2000='Analítico Cx.'!$B135)*('Diário 4º PA'!$B$4:$B$2000&gt;=I$4)*('Diário 4º PA'!$B$4:$B$2000&lt;=EOMONTH(I$4,0))*('Diário 4º PA'!$F$4:$F$2000)*(IF(Resumo!$Q$5="",1,'Diário 4º PA'!$O$4:$O$2000=Resumo!$Q$5)))</f>
        <v>0</v>
      </c>
      <c r="J135" s="199">
        <f t="array" ref="J135">SUMPRODUCT(('Diário 1º PA'!$E$4:$E$2977='Analítico Cx.'!$B135)*('Diário 1º PA'!$B$4:$B$2977&gt;=J$4)*('Diário 1º PA'!$B$4:$B$2977&lt;=EOMONTH(J$4,0))*('Diário 1º PA'!$F$4:$F$2977)*(IF(Resumo!$Q$5="",1,'Diário 1º PA'!$O$4:$O$2977=Resumo!$Q$5)))
+SUMPRODUCT(('Diário 2º PA'!$E$4:$E$2000='Analítico Cx.'!$B135)*('Diário 2º PA'!$B$4:$B$2000&gt;=J$4)*('Diário 2º PA'!$B$4:$B$2000&lt;=EOMONTH(J$4,0))*('Diário 2º PA'!$F$4:$F$2000)*(IF(Resumo!$Q$5="",1,'Diário 2º PA'!$O$4:$O$2000=Resumo!$Q$5)))
+SUMPRODUCT(('Diário 3º PA'!$E$4:$E$2000='Analítico Cx.'!$B135)*('Diário 3º PA'!$B$4:$B$2000&gt;=J$4)*('Diário 3º PA'!$B$4:$B$2000&lt;=EOMONTH(J$4,0))*('Diário 3º PA'!$F$4:$F$2000)*(IF(Resumo!$Q$5="",1,'Diário 3º PA'!$O$4:$O$2000=Resumo!$Q$5)))
+SUMPRODUCT(('Diário 4º PA'!$E$4:$E$2000='Analítico Cx.'!$B135)*('Diário 4º PA'!$B$4:$B$2000&gt;=J$4)*('Diário 4º PA'!$B$4:$B$2000&lt;=EOMONTH(J$4,0))*('Diário 4º PA'!$F$4:$F$2000)*(IF(Resumo!$Q$5="",1,'Diário 4º PA'!$O$4:$O$2000=Resumo!$Q$5)))</f>
        <v>0</v>
      </c>
      <c r="K135" s="199">
        <f t="array" ref="K135">SUMPRODUCT(('Diário 1º PA'!$E$4:$E$2977='Analítico Cx.'!$B135)*('Diário 1º PA'!$B$4:$B$2977&gt;=K$4)*('Diário 1º PA'!$B$4:$B$2977&lt;=EOMONTH(K$4,0))*('Diário 1º PA'!$F$4:$F$2977)*(IF(Resumo!$Q$5="",1,'Diário 1º PA'!$O$4:$O$2977=Resumo!$Q$5)))
+SUMPRODUCT(('Diário 2º PA'!$E$4:$E$2000='Analítico Cx.'!$B135)*('Diário 2º PA'!$B$4:$B$2000&gt;=K$4)*('Diário 2º PA'!$B$4:$B$2000&lt;=EOMONTH(K$4,0))*('Diário 2º PA'!$F$4:$F$2000)*(IF(Resumo!$Q$5="",1,'Diário 2º PA'!$O$4:$O$2000=Resumo!$Q$5)))
+SUMPRODUCT(('Diário 3º PA'!$E$4:$E$2000='Analítico Cx.'!$B135)*('Diário 3º PA'!$B$4:$B$2000&gt;=K$4)*('Diário 3º PA'!$B$4:$B$2000&lt;=EOMONTH(K$4,0))*('Diário 3º PA'!$F$4:$F$2000)*(IF(Resumo!$Q$5="",1,'Diário 3º PA'!$O$4:$O$2000=Resumo!$Q$5)))
+SUMPRODUCT(('Diário 4º PA'!$E$4:$E$2000='Analítico Cx.'!$B135)*('Diário 4º PA'!$B$4:$B$2000&gt;=K$4)*('Diário 4º PA'!$B$4:$B$2000&lt;=EOMONTH(K$4,0))*('Diário 4º PA'!$F$4:$F$2000)*(IF(Resumo!$Q$5="",1,'Diário 4º PA'!$O$4:$O$2000=Resumo!$Q$5)))</f>
        <v>0</v>
      </c>
      <c r="L135" s="199">
        <f t="array" ref="L135">SUMPRODUCT(('Diário 1º PA'!$E$4:$E$2977='Analítico Cx.'!$B135)*('Diário 1º PA'!$B$4:$B$2977&gt;=L$4)*('Diário 1º PA'!$B$4:$B$2977&lt;=EOMONTH(L$4,0))*('Diário 1º PA'!$F$4:$F$2977)*(IF(Resumo!$Q$5="",1,'Diário 1º PA'!$O$4:$O$2977=Resumo!$Q$5)))
+SUMPRODUCT(('Diário 2º PA'!$E$4:$E$2000='Analítico Cx.'!$B135)*('Diário 2º PA'!$B$4:$B$2000&gt;=L$4)*('Diário 2º PA'!$B$4:$B$2000&lt;=EOMONTH(L$4,0))*('Diário 2º PA'!$F$4:$F$2000)*(IF(Resumo!$Q$5="",1,'Diário 2º PA'!$O$4:$O$2000=Resumo!$Q$5)))
+SUMPRODUCT(('Diário 3º PA'!$E$4:$E$2000='Analítico Cx.'!$B135)*('Diário 3º PA'!$B$4:$B$2000&gt;=L$4)*('Diário 3º PA'!$B$4:$B$2000&lt;=EOMONTH(L$4,0))*('Diário 3º PA'!$F$4:$F$2000)*(IF(Resumo!$Q$5="",1,'Diário 3º PA'!$O$4:$O$2000=Resumo!$Q$5)))
+SUMPRODUCT(('Diário 4º PA'!$E$4:$E$2000='Analítico Cx.'!$B135)*('Diário 4º PA'!$B$4:$B$2000&gt;=L$4)*('Diário 4º PA'!$B$4:$B$2000&lt;=EOMONTH(L$4,0))*('Diário 4º PA'!$F$4:$F$2000)*(IF(Resumo!$Q$5="",1,'Diário 4º PA'!$O$4:$O$2000=Resumo!$Q$5)))</f>
        <v>0</v>
      </c>
      <c r="M135" s="199">
        <f t="array" ref="M135">SUMPRODUCT(('Diário 1º PA'!$E$4:$E$2977='Analítico Cx.'!$B135)*('Diário 1º PA'!$B$4:$B$2977&gt;=M$4)*('Diário 1º PA'!$B$4:$B$2977&lt;=EOMONTH(M$4,0))*('Diário 1º PA'!$F$4:$F$2977)*(IF(Resumo!$Q$5="",1,'Diário 1º PA'!$O$4:$O$2977=Resumo!$Q$5)))
+SUMPRODUCT(('Diário 2º PA'!$E$4:$E$2000='Analítico Cx.'!$B135)*('Diário 2º PA'!$B$4:$B$2000&gt;=M$4)*('Diário 2º PA'!$B$4:$B$2000&lt;=EOMONTH(M$4,0))*('Diário 2º PA'!$F$4:$F$2000)*(IF(Resumo!$Q$5="",1,'Diário 2º PA'!$O$4:$O$2000=Resumo!$Q$5)))
+SUMPRODUCT(('Diário 3º PA'!$E$4:$E$2000='Analítico Cx.'!$B135)*('Diário 3º PA'!$B$4:$B$2000&gt;=M$4)*('Diário 3º PA'!$B$4:$B$2000&lt;=EOMONTH(M$4,0))*('Diário 3º PA'!$F$4:$F$2000)*(IF(Resumo!$Q$5="",1,'Diário 3º PA'!$O$4:$O$2000=Resumo!$Q$5)))
+SUMPRODUCT(('Diário 4º PA'!$E$4:$E$2000='Analítico Cx.'!$B135)*('Diário 4º PA'!$B$4:$B$2000&gt;=M$4)*('Diário 4º PA'!$B$4:$B$2000&lt;=EOMONTH(M$4,0))*('Diário 4º PA'!$F$4:$F$2000)*(IF(Resumo!$Q$5="",1,'Diário 4º PA'!$O$4:$O$2000=Resumo!$Q$5)))</f>
        <v>0</v>
      </c>
      <c r="N135" s="199">
        <f t="array" ref="N135">SUMPRODUCT(('Diário 1º PA'!$E$4:$E$2977='Analítico Cx.'!$B135)*('Diário 1º PA'!$B$4:$B$2977&gt;=N$4)*('Diário 1º PA'!$B$4:$B$2977&lt;=EOMONTH(N$4,0))*('Diário 1º PA'!$F$4:$F$2977)*(IF(Resumo!$Q$5="",1,'Diário 1º PA'!$O$4:$O$2977=Resumo!$Q$5)))
+SUMPRODUCT(('Diário 2º PA'!$E$4:$E$2000='Analítico Cx.'!$B135)*('Diário 2º PA'!$B$4:$B$2000&gt;=N$4)*('Diário 2º PA'!$B$4:$B$2000&lt;=EOMONTH(N$4,0))*('Diário 2º PA'!$F$4:$F$2000)*(IF(Resumo!$Q$5="",1,'Diário 2º PA'!$O$4:$O$2000=Resumo!$Q$5)))
+SUMPRODUCT(('Diário 3º PA'!$E$4:$E$2000='Analítico Cx.'!$B135)*('Diário 3º PA'!$B$4:$B$2000&gt;=N$4)*('Diário 3º PA'!$B$4:$B$2000&lt;=EOMONTH(N$4,0))*('Diário 3º PA'!$F$4:$F$2000)*(IF(Resumo!$Q$5="",1,'Diário 3º PA'!$O$4:$O$2000=Resumo!$Q$5)))
+SUMPRODUCT(('Diário 4º PA'!$E$4:$E$2000='Analítico Cx.'!$B135)*('Diário 4º PA'!$B$4:$B$2000&gt;=N$4)*('Diário 4º PA'!$B$4:$B$2000&lt;=EOMONTH(N$4,0))*('Diário 4º PA'!$F$4:$F$2000)*(IF(Resumo!$Q$5="",1,'Diário 4º PA'!$O$4:$O$2000=Resumo!$Q$5)))</f>
        <v>0</v>
      </c>
      <c r="O135" s="200">
        <f t="shared" si="13"/>
        <v>1844.18</v>
      </c>
      <c r="P135" s="201">
        <f t="shared" si="14"/>
        <v>3.9023061429949759E-4</v>
      </c>
      <c r="Q135" s="174"/>
      <c r="R135" s="174"/>
      <c r="S135" s="174"/>
      <c r="T135" s="174"/>
      <c r="U135" s="174"/>
      <c r="V135" s="174"/>
      <c r="W135" s="174"/>
      <c r="X135" s="174"/>
      <c r="Y135" s="174"/>
      <c r="Z135" s="174"/>
    </row>
    <row r="136" spans="1:26" ht="23.25" customHeight="1" x14ac:dyDescent="0.2">
      <c r="A136" s="220" t="s">
        <v>371</v>
      </c>
      <c r="B136" s="84" t="s">
        <v>372</v>
      </c>
      <c r="C136" s="199">
        <f t="array" ref="C136">SUMPRODUCT(('Diário 1º PA'!$E$4:$E$2977='Analítico Cx.'!$B136)*('Diário 1º PA'!$B$4:$B$2977&gt;=C$4)*('Diário 1º PA'!$B$4:$B$2977&lt;=EOMONTH(C$4,0))*('Diário 1º PA'!$F$4:$F$2977)*(IF(Resumo!$Q$5="",1,'Diário 1º PA'!$O$4:$O$2977=Resumo!$Q$5)))
+SUMPRODUCT(('Diário 2º PA'!$E$4:$E$2000='Analítico Cx.'!$B136)*('Diário 2º PA'!$B$4:$B$2000&gt;=C$4)*('Diário 2º PA'!$B$4:$B$2000&lt;=EOMONTH(C$4,0))*('Diário 2º PA'!$F$4:$F$2000)*(IF(Resumo!$Q$5="",1,'Diário 2º PA'!$O$4:$O$2000=Resumo!$Q$5)))
+SUMPRODUCT(('Diário 3º PA'!$E$4:$E$2000='Analítico Cx.'!$B136)*('Diário 3º PA'!$B$4:$B$2000&gt;=C$4)*('Diário 3º PA'!$B$4:$B$2000&lt;=EOMONTH(C$4,0))*('Diário 3º PA'!$F$4:$F$2000)*(IF(Resumo!$Q$5="",1,'Diário 3º PA'!$O$4:$O$2000=Resumo!$Q$5)))
+SUMPRODUCT(('Diário 4º PA'!$E$4:$E$2000='Analítico Cx.'!$B136)*('Diário 4º PA'!$B$4:$B$2000&gt;=C$4)*('Diário 4º PA'!$B$4:$B$2000&lt;=EOMONTH(C$4,0))*('Diário 4º PA'!$F$4:$F$2000)*(IF(Resumo!$Q$5="",1,'Diário 4º PA'!$O$4:$O$2000=Resumo!$Q$5)))</f>
        <v>1313.69</v>
      </c>
      <c r="D136" s="199">
        <f t="array" ref="D136">SUMPRODUCT(('Diário 1º PA'!$E$4:$E$2977='Analítico Cx.'!$B136)*('Diário 1º PA'!$B$4:$B$2977&gt;=D$4)*('Diário 1º PA'!$B$4:$B$2977&lt;=EOMONTH(D$4,0))*('Diário 1º PA'!$F$4:$F$2977)*(IF(Resumo!$Q$5="",1,'Diário 1º PA'!$O$4:$O$2977=Resumo!$Q$5)))
+SUMPRODUCT(('Diário 2º PA'!$E$4:$E$2000='Analítico Cx.'!$B136)*('Diário 2º PA'!$B$4:$B$2000&gt;=D$4)*('Diário 2º PA'!$B$4:$B$2000&lt;=EOMONTH(D$4,0))*('Diário 2º PA'!$F$4:$F$2000)*(IF(Resumo!$Q$5="",1,'Diário 2º PA'!$O$4:$O$2000=Resumo!$Q$5)))
+SUMPRODUCT(('Diário 3º PA'!$E$4:$E$2000='Analítico Cx.'!$B136)*('Diário 3º PA'!$B$4:$B$2000&gt;=D$4)*('Diário 3º PA'!$B$4:$B$2000&lt;=EOMONTH(D$4,0))*('Diário 3º PA'!$F$4:$F$2000)*(IF(Resumo!$Q$5="",1,'Diário 3º PA'!$O$4:$O$2000=Resumo!$Q$5)))
+SUMPRODUCT(('Diário 4º PA'!$E$4:$E$2000='Analítico Cx.'!$B136)*('Diário 4º PA'!$B$4:$B$2000&gt;=D$4)*('Diário 4º PA'!$B$4:$B$2000&lt;=EOMONTH(D$4,0))*('Diário 4º PA'!$F$4:$F$2000)*(IF(Resumo!$Q$5="",1,'Diário 4º PA'!$O$4:$O$2000=Resumo!$Q$5)))</f>
        <v>0</v>
      </c>
      <c r="E136" s="199">
        <f t="array" ref="E136">SUMPRODUCT(('Diário 1º PA'!$E$4:$E$2977='Analítico Cx.'!$B136)*('Diário 1º PA'!$B$4:$B$2977&gt;=E$4)*('Diário 1º PA'!$B$4:$B$2977&lt;=EOMONTH(E$4,0))*('Diário 1º PA'!$F$4:$F$2977)*(IF(Resumo!$Q$5="",1,'Diário 1º PA'!$O$4:$O$2977=Resumo!$Q$5)))
+SUMPRODUCT(('Diário 2º PA'!$E$4:$E$2000='Analítico Cx.'!$B136)*('Diário 2º PA'!$B$4:$B$2000&gt;=E$4)*('Diário 2º PA'!$B$4:$B$2000&lt;=EOMONTH(E$4,0))*('Diário 2º PA'!$F$4:$F$2000)*(IF(Resumo!$Q$5="",1,'Diário 2º PA'!$O$4:$O$2000=Resumo!$Q$5)))
+SUMPRODUCT(('Diário 3º PA'!$E$4:$E$2000='Analítico Cx.'!$B136)*('Diário 3º PA'!$B$4:$B$2000&gt;=E$4)*('Diário 3º PA'!$B$4:$B$2000&lt;=EOMONTH(E$4,0))*('Diário 3º PA'!$F$4:$F$2000)*(IF(Resumo!$Q$5="",1,'Diário 3º PA'!$O$4:$O$2000=Resumo!$Q$5)))
+SUMPRODUCT(('Diário 4º PA'!$E$4:$E$2000='Analítico Cx.'!$B136)*('Diário 4º PA'!$B$4:$B$2000&gt;=E$4)*('Diário 4º PA'!$B$4:$B$2000&lt;=EOMONTH(E$4,0))*('Diário 4º PA'!$F$4:$F$2000)*(IF(Resumo!$Q$5="",1,'Diário 4º PA'!$O$4:$O$2000=Resumo!$Q$5)))</f>
        <v>0</v>
      </c>
      <c r="F136" s="199">
        <f t="array" ref="F136">SUMPRODUCT(('Diário 1º PA'!$E$4:$E$2977='Analítico Cx.'!$B136)*('Diário 1º PA'!$B$4:$B$2977&gt;=F$4)*('Diário 1º PA'!$B$4:$B$2977&lt;=EOMONTH(F$4,0))*('Diário 1º PA'!$F$4:$F$2977)*(IF(Resumo!$Q$5="",1,'Diário 1º PA'!$O$4:$O$2977=Resumo!$Q$5)))
+SUMPRODUCT(('Diário 2º PA'!$E$4:$E$2000='Analítico Cx.'!$B136)*('Diário 2º PA'!$B$4:$B$2000&gt;=F$4)*('Diário 2º PA'!$B$4:$B$2000&lt;=EOMONTH(F$4,0))*('Diário 2º PA'!$F$4:$F$2000)*(IF(Resumo!$Q$5="",1,'Diário 2º PA'!$O$4:$O$2000=Resumo!$Q$5)))
+SUMPRODUCT(('Diário 3º PA'!$E$4:$E$2000='Analítico Cx.'!$B136)*('Diário 3º PA'!$B$4:$B$2000&gt;=F$4)*('Diário 3º PA'!$B$4:$B$2000&lt;=EOMONTH(F$4,0))*('Diário 3º PA'!$F$4:$F$2000)*(IF(Resumo!$Q$5="",1,'Diário 3º PA'!$O$4:$O$2000=Resumo!$Q$5)))
+SUMPRODUCT(('Diário 4º PA'!$E$4:$E$2000='Analítico Cx.'!$B136)*('Diário 4º PA'!$B$4:$B$2000&gt;=F$4)*('Diário 4º PA'!$B$4:$B$2000&lt;=EOMONTH(F$4,0))*('Diário 4º PA'!$F$4:$F$2000)*(IF(Resumo!$Q$5="",1,'Diário 4º PA'!$O$4:$O$2000=Resumo!$Q$5)))</f>
        <v>0</v>
      </c>
      <c r="G136" s="199">
        <f t="array" ref="G136">SUMPRODUCT(('Diário 1º PA'!$E$4:$E$2977='Analítico Cx.'!$B136)*('Diário 1º PA'!$B$4:$B$2977&gt;=G$4)*('Diário 1º PA'!$B$4:$B$2977&lt;=EOMONTH(G$4,0))*('Diário 1º PA'!$F$4:$F$2977)*(IF(Resumo!$Q$5="",1,'Diário 1º PA'!$O$4:$O$2977=Resumo!$Q$5)))
+SUMPRODUCT(('Diário 2º PA'!$E$4:$E$2000='Analítico Cx.'!$B136)*('Diário 2º PA'!$B$4:$B$2000&gt;=G$4)*('Diário 2º PA'!$B$4:$B$2000&lt;=EOMONTH(G$4,0))*('Diário 2º PA'!$F$4:$F$2000)*(IF(Resumo!$Q$5="",1,'Diário 2º PA'!$O$4:$O$2000=Resumo!$Q$5)))
+SUMPRODUCT(('Diário 3º PA'!$E$4:$E$2000='Analítico Cx.'!$B136)*('Diário 3º PA'!$B$4:$B$2000&gt;=G$4)*('Diário 3º PA'!$B$4:$B$2000&lt;=EOMONTH(G$4,0))*('Diário 3º PA'!$F$4:$F$2000)*(IF(Resumo!$Q$5="",1,'Diário 3º PA'!$O$4:$O$2000=Resumo!$Q$5)))
+SUMPRODUCT(('Diário 4º PA'!$E$4:$E$2000='Analítico Cx.'!$B136)*('Diário 4º PA'!$B$4:$B$2000&gt;=G$4)*('Diário 4º PA'!$B$4:$B$2000&lt;=EOMONTH(G$4,0))*('Diário 4º PA'!$F$4:$F$2000)*(IF(Resumo!$Q$5="",1,'Diário 4º PA'!$O$4:$O$2000=Resumo!$Q$5)))</f>
        <v>0</v>
      </c>
      <c r="H136" s="199">
        <f t="array" ref="H136">SUMPRODUCT(('Diário 1º PA'!$E$4:$E$2977='Analítico Cx.'!$B136)*('Diário 1º PA'!$B$4:$B$2977&gt;=H$4)*('Diário 1º PA'!$B$4:$B$2977&lt;=EOMONTH(H$4,0))*('Diário 1º PA'!$F$4:$F$2977)*(IF(Resumo!$Q$5="",1,'Diário 1º PA'!$O$4:$O$2977=Resumo!$Q$5)))
+SUMPRODUCT(('Diário 2º PA'!$E$4:$E$2000='Analítico Cx.'!$B136)*('Diário 2º PA'!$B$4:$B$2000&gt;=H$4)*('Diário 2º PA'!$B$4:$B$2000&lt;=EOMONTH(H$4,0))*('Diário 2º PA'!$F$4:$F$2000)*(IF(Resumo!$Q$5="",1,'Diário 2º PA'!$O$4:$O$2000=Resumo!$Q$5)))
+SUMPRODUCT(('Diário 3º PA'!$E$4:$E$2000='Analítico Cx.'!$B136)*('Diário 3º PA'!$B$4:$B$2000&gt;=H$4)*('Diário 3º PA'!$B$4:$B$2000&lt;=EOMONTH(H$4,0))*('Diário 3º PA'!$F$4:$F$2000)*(IF(Resumo!$Q$5="",1,'Diário 3º PA'!$O$4:$O$2000=Resumo!$Q$5)))
+SUMPRODUCT(('Diário 4º PA'!$E$4:$E$2000='Analítico Cx.'!$B136)*('Diário 4º PA'!$B$4:$B$2000&gt;=H$4)*('Diário 4º PA'!$B$4:$B$2000&lt;=EOMONTH(H$4,0))*('Diário 4º PA'!$F$4:$F$2000)*(IF(Resumo!$Q$5="",1,'Diário 4º PA'!$O$4:$O$2000=Resumo!$Q$5)))</f>
        <v>0</v>
      </c>
      <c r="I136" s="199">
        <f t="array" ref="I136">SUMPRODUCT(('Diário 1º PA'!$E$4:$E$2977='Analítico Cx.'!$B136)*('Diário 1º PA'!$B$4:$B$2977&gt;=I$4)*('Diário 1º PA'!$B$4:$B$2977&lt;=EOMONTH(I$4,0))*('Diário 1º PA'!$F$4:$F$2977)*(IF(Resumo!$Q$5="",1,'Diário 1º PA'!$O$4:$O$2977=Resumo!$Q$5)))
+SUMPRODUCT(('Diário 2º PA'!$E$4:$E$2000='Analítico Cx.'!$B136)*('Diário 2º PA'!$B$4:$B$2000&gt;=I$4)*('Diário 2º PA'!$B$4:$B$2000&lt;=EOMONTH(I$4,0))*('Diário 2º PA'!$F$4:$F$2000)*(IF(Resumo!$Q$5="",1,'Diário 2º PA'!$O$4:$O$2000=Resumo!$Q$5)))
+SUMPRODUCT(('Diário 3º PA'!$E$4:$E$2000='Analítico Cx.'!$B136)*('Diário 3º PA'!$B$4:$B$2000&gt;=I$4)*('Diário 3º PA'!$B$4:$B$2000&lt;=EOMONTH(I$4,0))*('Diário 3º PA'!$F$4:$F$2000)*(IF(Resumo!$Q$5="",1,'Diário 3º PA'!$O$4:$O$2000=Resumo!$Q$5)))
+SUMPRODUCT(('Diário 4º PA'!$E$4:$E$2000='Analítico Cx.'!$B136)*('Diário 4º PA'!$B$4:$B$2000&gt;=I$4)*('Diário 4º PA'!$B$4:$B$2000&lt;=EOMONTH(I$4,0))*('Diário 4º PA'!$F$4:$F$2000)*(IF(Resumo!$Q$5="",1,'Diário 4º PA'!$O$4:$O$2000=Resumo!$Q$5)))</f>
        <v>0</v>
      </c>
      <c r="J136" s="199">
        <f t="array" ref="J136">SUMPRODUCT(('Diário 1º PA'!$E$4:$E$2977='Analítico Cx.'!$B136)*('Diário 1º PA'!$B$4:$B$2977&gt;=J$4)*('Diário 1º PA'!$B$4:$B$2977&lt;=EOMONTH(J$4,0))*('Diário 1º PA'!$F$4:$F$2977)*(IF(Resumo!$Q$5="",1,'Diário 1º PA'!$O$4:$O$2977=Resumo!$Q$5)))
+SUMPRODUCT(('Diário 2º PA'!$E$4:$E$2000='Analítico Cx.'!$B136)*('Diário 2º PA'!$B$4:$B$2000&gt;=J$4)*('Diário 2º PA'!$B$4:$B$2000&lt;=EOMONTH(J$4,0))*('Diário 2º PA'!$F$4:$F$2000)*(IF(Resumo!$Q$5="",1,'Diário 2º PA'!$O$4:$O$2000=Resumo!$Q$5)))
+SUMPRODUCT(('Diário 3º PA'!$E$4:$E$2000='Analítico Cx.'!$B136)*('Diário 3º PA'!$B$4:$B$2000&gt;=J$4)*('Diário 3º PA'!$B$4:$B$2000&lt;=EOMONTH(J$4,0))*('Diário 3º PA'!$F$4:$F$2000)*(IF(Resumo!$Q$5="",1,'Diário 3º PA'!$O$4:$O$2000=Resumo!$Q$5)))
+SUMPRODUCT(('Diário 4º PA'!$E$4:$E$2000='Analítico Cx.'!$B136)*('Diário 4º PA'!$B$4:$B$2000&gt;=J$4)*('Diário 4º PA'!$B$4:$B$2000&lt;=EOMONTH(J$4,0))*('Diário 4º PA'!$F$4:$F$2000)*(IF(Resumo!$Q$5="",1,'Diário 4º PA'!$O$4:$O$2000=Resumo!$Q$5)))</f>
        <v>0</v>
      </c>
      <c r="K136" s="199">
        <f t="array" ref="K136">SUMPRODUCT(('Diário 1º PA'!$E$4:$E$2977='Analítico Cx.'!$B136)*('Diário 1º PA'!$B$4:$B$2977&gt;=K$4)*('Diário 1º PA'!$B$4:$B$2977&lt;=EOMONTH(K$4,0))*('Diário 1º PA'!$F$4:$F$2977)*(IF(Resumo!$Q$5="",1,'Diário 1º PA'!$O$4:$O$2977=Resumo!$Q$5)))
+SUMPRODUCT(('Diário 2º PA'!$E$4:$E$2000='Analítico Cx.'!$B136)*('Diário 2º PA'!$B$4:$B$2000&gt;=K$4)*('Diário 2º PA'!$B$4:$B$2000&lt;=EOMONTH(K$4,0))*('Diário 2º PA'!$F$4:$F$2000)*(IF(Resumo!$Q$5="",1,'Diário 2º PA'!$O$4:$O$2000=Resumo!$Q$5)))
+SUMPRODUCT(('Diário 3º PA'!$E$4:$E$2000='Analítico Cx.'!$B136)*('Diário 3º PA'!$B$4:$B$2000&gt;=K$4)*('Diário 3º PA'!$B$4:$B$2000&lt;=EOMONTH(K$4,0))*('Diário 3º PA'!$F$4:$F$2000)*(IF(Resumo!$Q$5="",1,'Diário 3º PA'!$O$4:$O$2000=Resumo!$Q$5)))
+SUMPRODUCT(('Diário 4º PA'!$E$4:$E$2000='Analítico Cx.'!$B136)*('Diário 4º PA'!$B$4:$B$2000&gt;=K$4)*('Diário 4º PA'!$B$4:$B$2000&lt;=EOMONTH(K$4,0))*('Diário 4º PA'!$F$4:$F$2000)*(IF(Resumo!$Q$5="",1,'Diário 4º PA'!$O$4:$O$2000=Resumo!$Q$5)))</f>
        <v>0</v>
      </c>
      <c r="L136" s="199">
        <f t="array" ref="L136">SUMPRODUCT(('Diário 1º PA'!$E$4:$E$2977='Analítico Cx.'!$B136)*('Diário 1º PA'!$B$4:$B$2977&gt;=L$4)*('Diário 1º PA'!$B$4:$B$2977&lt;=EOMONTH(L$4,0))*('Diário 1º PA'!$F$4:$F$2977)*(IF(Resumo!$Q$5="",1,'Diário 1º PA'!$O$4:$O$2977=Resumo!$Q$5)))
+SUMPRODUCT(('Diário 2º PA'!$E$4:$E$2000='Analítico Cx.'!$B136)*('Diário 2º PA'!$B$4:$B$2000&gt;=L$4)*('Diário 2º PA'!$B$4:$B$2000&lt;=EOMONTH(L$4,0))*('Diário 2º PA'!$F$4:$F$2000)*(IF(Resumo!$Q$5="",1,'Diário 2º PA'!$O$4:$O$2000=Resumo!$Q$5)))
+SUMPRODUCT(('Diário 3º PA'!$E$4:$E$2000='Analítico Cx.'!$B136)*('Diário 3º PA'!$B$4:$B$2000&gt;=L$4)*('Diário 3º PA'!$B$4:$B$2000&lt;=EOMONTH(L$4,0))*('Diário 3º PA'!$F$4:$F$2000)*(IF(Resumo!$Q$5="",1,'Diário 3º PA'!$O$4:$O$2000=Resumo!$Q$5)))
+SUMPRODUCT(('Diário 4º PA'!$E$4:$E$2000='Analítico Cx.'!$B136)*('Diário 4º PA'!$B$4:$B$2000&gt;=L$4)*('Diário 4º PA'!$B$4:$B$2000&lt;=EOMONTH(L$4,0))*('Diário 4º PA'!$F$4:$F$2000)*(IF(Resumo!$Q$5="",1,'Diário 4º PA'!$O$4:$O$2000=Resumo!$Q$5)))</f>
        <v>0</v>
      </c>
      <c r="M136" s="199">
        <f t="array" ref="M136">SUMPRODUCT(('Diário 1º PA'!$E$4:$E$2977='Analítico Cx.'!$B136)*('Diário 1º PA'!$B$4:$B$2977&gt;=M$4)*('Diário 1º PA'!$B$4:$B$2977&lt;=EOMONTH(M$4,0))*('Diário 1º PA'!$F$4:$F$2977)*(IF(Resumo!$Q$5="",1,'Diário 1º PA'!$O$4:$O$2977=Resumo!$Q$5)))
+SUMPRODUCT(('Diário 2º PA'!$E$4:$E$2000='Analítico Cx.'!$B136)*('Diário 2º PA'!$B$4:$B$2000&gt;=M$4)*('Diário 2º PA'!$B$4:$B$2000&lt;=EOMONTH(M$4,0))*('Diário 2º PA'!$F$4:$F$2000)*(IF(Resumo!$Q$5="",1,'Diário 2º PA'!$O$4:$O$2000=Resumo!$Q$5)))
+SUMPRODUCT(('Diário 3º PA'!$E$4:$E$2000='Analítico Cx.'!$B136)*('Diário 3º PA'!$B$4:$B$2000&gt;=M$4)*('Diário 3º PA'!$B$4:$B$2000&lt;=EOMONTH(M$4,0))*('Diário 3º PA'!$F$4:$F$2000)*(IF(Resumo!$Q$5="",1,'Diário 3º PA'!$O$4:$O$2000=Resumo!$Q$5)))
+SUMPRODUCT(('Diário 4º PA'!$E$4:$E$2000='Analítico Cx.'!$B136)*('Diário 4º PA'!$B$4:$B$2000&gt;=M$4)*('Diário 4º PA'!$B$4:$B$2000&lt;=EOMONTH(M$4,0))*('Diário 4º PA'!$F$4:$F$2000)*(IF(Resumo!$Q$5="",1,'Diário 4º PA'!$O$4:$O$2000=Resumo!$Q$5)))</f>
        <v>0</v>
      </c>
      <c r="N136" s="199">
        <f t="array" ref="N136">SUMPRODUCT(('Diário 1º PA'!$E$4:$E$2977='Analítico Cx.'!$B136)*('Diário 1º PA'!$B$4:$B$2977&gt;=N$4)*('Diário 1º PA'!$B$4:$B$2977&lt;=EOMONTH(N$4,0))*('Diário 1º PA'!$F$4:$F$2977)*(IF(Resumo!$Q$5="",1,'Diário 1º PA'!$O$4:$O$2977=Resumo!$Q$5)))
+SUMPRODUCT(('Diário 2º PA'!$E$4:$E$2000='Analítico Cx.'!$B136)*('Diário 2º PA'!$B$4:$B$2000&gt;=N$4)*('Diário 2º PA'!$B$4:$B$2000&lt;=EOMONTH(N$4,0))*('Diário 2º PA'!$F$4:$F$2000)*(IF(Resumo!$Q$5="",1,'Diário 2º PA'!$O$4:$O$2000=Resumo!$Q$5)))
+SUMPRODUCT(('Diário 3º PA'!$E$4:$E$2000='Analítico Cx.'!$B136)*('Diário 3º PA'!$B$4:$B$2000&gt;=N$4)*('Diário 3º PA'!$B$4:$B$2000&lt;=EOMONTH(N$4,0))*('Diário 3º PA'!$F$4:$F$2000)*(IF(Resumo!$Q$5="",1,'Diário 3º PA'!$O$4:$O$2000=Resumo!$Q$5)))
+SUMPRODUCT(('Diário 4º PA'!$E$4:$E$2000='Analítico Cx.'!$B136)*('Diário 4º PA'!$B$4:$B$2000&gt;=N$4)*('Diário 4º PA'!$B$4:$B$2000&lt;=EOMONTH(N$4,0))*('Diário 4º PA'!$F$4:$F$2000)*(IF(Resumo!$Q$5="",1,'Diário 4º PA'!$O$4:$O$2000=Resumo!$Q$5)))</f>
        <v>0</v>
      </c>
      <c r="O136" s="200">
        <f t="shared" si="13"/>
        <v>1313.69</v>
      </c>
      <c r="P136" s="201">
        <f t="shared" si="14"/>
        <v>2.7797831865604606E-4</v>
      </c>
      <c r="Q136" s="174"/>
      <c r="R136" s="174"/>
      <c r="S136" s="174"/>
      <c r="T136" s="174"/>
      <c r="U136" s="174"/>
      <c r="V136" s="174"/>
      <c r="W136" s="174"/>
      <c r="X136" s="174"/>
      <c r="Y136" s="174"/>
      <c r="Z136" s="174"/>
    </row>
    <row r="137" spans="1:26" ht="23.25" customHeight="1" x14ac:dyDescent="0.2">
      <c r="A137" s="220" t="s">
        <v>373</v>
      </c>
      <c r="B137" s="84" t="s">
        <v>374</v>
      </c>
      <c r="C137" s="199">
        <f t="array" ref="C137">SUMPRODUCT(('Diário 1º PA'!$E$4:$E$2977='Analítico Cx.'!$B137)*('Diário 1º PA'!$B$4:$B$2977&gt;=C$4)*('Diário 1º PA'!$B$4:$B$2977&lt;=EOMONTH(C$4,0))*('Diário 1º PA'!$F$4:$F$2977)*(IF(Resumo!$Q$5="",1,'Diário 1º PA'!$O$4:$O$2977=Resumo!$Q$5)))
+SUMPRODUCT(('Diário 2º PA'!$E$4:$E$2000='Analítico Cx.'!$B137)*('Diário 2º PA'!$B$4:$B$2000&gt;=C$4)*('Diário 2º PA'!$B$4:$B$2000&lt;=EOMONTH(C$4,0))*('Diário 2º PA'!$F$4:$F$2000)*(IF(Resumo!$Q$5="",1,'Diário 2º PA'!$O$4:$O$2000=Resumo!$Q$5)))
+SUMPRODUCT(('Diário 3º PA'!$E$4:$E$2000='Analítico Cx.'!$B137)*('Diário 3º PA'!$B$4:$B$2000&gt;=C$4)*('Diário 3º PA'!$B$4:$B$2000&lt;=EOMONTH(C$4,0))*('Diário 3º PA'!$F$4:$F$2000)*(IF(Resumo!$Q$5="",1,'Diário 3º PA'!$O$4:$O$2000=Resumo!$Q$5)))
+SUMPRODUCT(('Diário 4º PA'!$E$4:$E$2000='Analítico Cx.'!$B137)*('Diário 4º PA'!$B$4:$B$2000&gt;=C$4)*('Diário 4º PA'!$B$4:$B$2000&lt;=EOMONTH(C$4,0))*('Diário 4º PA'!$F$4:$F$2000)*(IF(Resumo!$Q$5="",1,'Diário 4º PA'!$O$4:$O$2000=Resumo!$Q$5)))</f>
        <v>0</v>
      </c>
      <c r="D137" s="199">
        <f t="array" ref="D137">SUMPRODUCT(('Diário 1º PA'!$E$4:$E$2977='Analítico Cx.'!$B137)*('Diário 1º PA'!$B$4:$B$2977&gt;=D$4)*('Diário 1º PA'!$B$4:$B$2977&lt;=EOMONTH(D$4,0))*('Diário 1º PA'!$F$4:$F$2977)*(IF(Resumo!$Q$5="",1,'Diário 1º PA'!$O$4:$O$2977=Resumo!$Q$5)))
+SUMPRODUCT(('Diário 2º PA'!$E$4:$E$2000='Analítico Cx.'!$B137)*('Diário 2º PA'!$B$4:$B$2000&gt;=D$4)*('Diário 2º PA'!$B$4:$B$2000&lt;=EOMONTH(D$4,0))*('Diário 2º PA'!$F$4:$F$2000)*(IF(Resumo!$Q$5="",1,'Diário 2º PA'!$O$4:$O$2000=Resumo!$Q$5)))
+SUMPRODUCT(('Diário 3º PA'!$E$4:$E$2000='Analítico Cx.'!$B137)*('Diário 3º PA'!$B$4:$B$2000&gt;=D$4)*('Diário 3º PA'!$B$4:$B$2000&lt;=EOMONTH(D$4,0))*('Diário 3º PA'!$F$4:$F$2000)*(IF(Resumo!$Q$5="",1,'Diário 3º PA'!$O$4:$O$2000=Resumo!$Q$5)))
+SUMPRODUCT(('Diário 4º PA'!$E$4:$E$2000='Analítico Cx.'!$B137)*('Diário 4º PA'!$B$4:$B$2000&gt;=D$4)*('Diário 4º PA'!$B$4:$B$2000&lt;=EOMONTH(D$4,0))*('Diário 4º PA'!$F$4:$F$2000)*(IF(Resumo!$Q$5="",1,'Diário 4º PA'!$O$4:$O$2000=Resumo!$Q$5)))</f>
        <v>0</v>
      </c>
      <c r="E137" s="199">
        <f t="array" ref="E137">SUMPRODUCT(('Diário 1º PA'!$E$4:$E$2977='Analítico Cx.'!$B137)*('Diário 1º PA'!$B$4:$B$2977&gt;=E$4)*('Diário 1º PA'!$B$4:$B$2977&lt;=EOMONTH(E$4,0))*('Diário 1º PA'!$F$4:$F$2977)*(IF(Resumo!$Q$5="",1,'Diário 1º PA'!$O$4:$O$2977=Resumo!$Q$5)))
+SUMPRODUCT(('Diário 2º PA'!$E$4:$E$2000='Analítico Cx.'!$B137)*('Diário 2º PA'!$B$4:$B$2000&gt;=E$4)*('Diário 2º PA'!$B$4:$B$2000&lt;=EOMONTH(E$4,0))*('Diário 2º PA'!$F$4:$F$2000)*(IF(Resumo!$Q$5="",1,'Diário 2º PA'!$O$4:$O$2000=Resumo!$Q$5)))
+SUMPRODUCT(('Diário 3º PA'!$E$4:$E$2000='Analítico Cx.'!$B137)*('Diário 3º PA'!$B$4:$B$2000&gt;=E$4)*('Diário 3º PA'!$B$4:$B$2000&lt;=EOMONTH(E$4,0))*('Diário 3º PA'!$F$4:$F$2000)*(IF(Resumo!$Q$5="",1,'Diário 3º PA'!$O$4:$O$2000=Resumo!$Q$5)))
+SUMPRODUCT(('Diário 4º PA'!$E$4:$E$2000='Analítico Cx.'!$B137)*('Diário 4º PA'!$B$4:$B$2000&gt;=E$4)*('Diário 4º PA'!$B$4:$B$2000&lt;=EOMONTH(E$4,0))*('Diário 4º PA'!$F$4:$F$2000)*(IF(Resumo!$Q$5="",1,'Diário 4º PA'!$O$4:$O$2000=Resumo!$Q$5)))</f>
        <v>0</v>
      </c>
      <c r="F137" s="199">
        <f t="array" ref="F137">SUMPRODUCT(('Diário 1º PA'!$E$4:$E$2977='Analítico Cx.'!$B137)*('Diário 1º PA'!$B$4:$B$2977&gt;=F$4)*('Diário 1º PA'!$B$4:$B$2977&lt;=EOMONTH(F$4,0))*('Diário 1º PA'!$F$4:$F$2977)*(IF(Resumo!$Q$5="",1,'Diário 1º PA'!$O$4:$O$2977=Resumo!$Q$5)))
+SUMPRODUCT(('Diário 2º PA'!$E$4:$E$2000='Analítico Cx.'!$B137)*('Diário 2º PA'!$B$4:$B$2000&gt;=F$4)*('Diário 2º PA'!$B$4:$B$2000&lt;=EOMONTH(F$4,0))*('Diário 2º PA'!$F$4:$F$2000)*(IF(Resumo!$Q$5="",1,'Diário 2º PA'!$O$4:$O$2000=Resumo!$Q$5)))
+SUMPRODUCT(('Diário 3º PA'!$E$4:$E$2000='Analítico Cx.'!$B137)*('Diário 3º PA'!$B$4:$B$2000&gt;=F$4)*('Diário 3º PA'!$B$4:$B$2000&lt;=EOMONTH(F$4,0))*('Diário 3º PA'!$F$4:$F$2000)*(IF(Resumo!$Q$5="",1,'Diário 3º PA'!$O$4:$O$2000=Resumo!$Q$5)))
+SUMPRODUCT(('Diário 4º PA'!$E$4:$E$2000='Analítico Cx.'!$B137)*('Diário 4º PA'!$B$4:$B$2000&gt;=F$4)*('Diário 4º PA'!$B$4:$B$2000&lt;=EOMONTH(F$4,0))*('Diário 4º PA'!$F$4:$F$2000)*(IF(Resumo!$Q$5="",1,'Diário 4º PA'!$O$4:$O$2000=Resumo!$Q$5)))</f>
        <v>0</v>
      </c>
      <c r="G137" s="199">
        <f t="array" ref="G137">SUMPRODUCT(('Diário 1º PA'!$E$4:$E$2977='Analítico Cx.'!$B137)*('Diário 1º PA'!$B$4:$B$2977&gt;=G$4)*('Diário 1º PA'!$B$4:$B$2977&lt;=EOMONTH(G$4,0))*('Diário 1º PA'!$F$4:$F$2977)*(IF(Resumo!$Q$5="",1,'Diário 1º PA'!$O$4:$O$2977=Resumo!$Q$5)))
+SUMPRODUCT(('Diário 2º PA'!$E$4:$E$2000='Analítico Cx.'!$B137)*('Diário 2º PA'!$B$4:$B$2000&gt;=G$4)*('Diário 2º PA'!$B$4:$B$2000&lt;=EOMONTH(G$4,0))*('Diário 2º PA'!$F$4:$F$2000)*(IF(Resumo!$Q$5="",1,'Diário 2º PA'!$O$4:$O$2000=Resumo!$Q$5)))
+SUMPRODUCT(('Diário 3º PA'!$E$4:$E$2000='Analítico Cx.'!$B137)*('Diário 3º PA'!$B$4:$B$2000&gt;=G$4)*('Diário 3º PA'!$B$4:$B$2000&lt;=EOMONTH(G$4,0))*('Diário 3º PA'!$F$4:$F$2000)*(IF(Resumo!$Q$5="",1,'Diário 3º PA'!$O$4:$O$2000=Resumo!$Q$5)))
+SUMPRODUCT(('Diário 4º PA'!$E$4:$E$2000='Analítico Cx.'!$B137)*('Diário 4º PA'!$B$4:$B$2000&gt;=G$4)*('Diário 4º PA'!$B$4:$B$2000&lt;=EOMONTH(G$4,0))*('Diário 4º PA'!$F$4:$F$2000)*(IF(Resumo!$Q$5="",1,'Diário 4º PA'!$O$4:$O$2000=Resumo!$Q$5)))</f>
        <v>0</v>
      </c>
      <c r="H137" s="199">
        <f t="array" ref="H137">SUMPRODUCT(('Diário 1º PA'!$E$4:$E$2977='Analítico Cx.'!$B137)*('Diário 1º PA'!$B$4:$B$2977&gt;=H$4)*('Diário 1º PA'!$B$4:$B$2977&lt;=EOMONTH(H$4,0))*('Diário 1º PA'!$F$4:$F$2977)*(IF(Resumo!$Q$5="",1,'Diário 1º PA'!$O$4:$O$2977=Resumo!$Q$5)))
+SUMPRODUCT(('Diário 2º PA'!$E$4:$E$2000='Analítico Cx.'!$B137)*('Diário 2º PA'!$B$4:$B$2000&gt;=H$4)*('Diário 2º PA'!$B$4:$B$2000&lt;=EOMONTH(H$4,0))*('Diário 2º PA'!$F$4:$F$2000)*(IF(Resumo!$Q$5="",1,'Diário 2º PA'!$O$4:$O$2000=Resumo!$Q$5)))
+SUMPRODUCT(('Diário 3º PA'!$E$4:$E$2000='Analítico Cx.'!$B137)*('Diário 3º PA'!$B$4:$B$2000&gt;=H$4)*('Diário 3º PA'!$B$4:$B$2000&lt;=EOMONTH(H$4,0))*('Diário 3º PA'!$F$4:$F$2000)*(IF(Resumo!$Q$5="",1,'Diário 3º PA'!$O$4:$O$2000=Resumo!$Q$5)))
+SUMPRODUCT(('Diário 4º PA'!$E$4:$E$2000='Analítico Cx.'!$B137)*('Diário 4º PA'!$B$4:$B$2000&gt;=H$4)*('Diário 4º PA'!$B$4:$B$2000&lt;=EOMONTH(H$4,0))*('Diário 4º PA'!$F$4:$F$2000)*(IF(Resumo!$Q$5="",1,'Diário 4º PA'!$O$4:$O$2000=Resumo!$Q$5)))</f>
        <v>0</v>
      </c>
      <c r="I137" s="199">
        <f t="array" ref="I137">SUMPRODUCT(('Diário 1º PA'!$E$4:$E$2977='Analítico Cx.'!$B137)*('Diário 1º PA'!$B$4:$B$2977&gt;=I$4)*('Diário 1º PA'!$B$4:$B$2977&lt;=EOMONTH(I$4,0))*('Diário 1º PA'!$F$4:$F$2977)*(IF(Resumo!$Q$5="",1,'Diário 1º PA'!$O$4:$O$2977=Resumo!$Q$5)))
+SUMPRODUCT(('Diário 2º PA'!$E$4:$E$2000='Analítico Cx.'!$B137)*('Diário 2º PA'!$B$4:$B$2000&gt;=I$4)*('Diário 2º PA'!$B$4:$B$2000&lt;=EOMONTH(I$4,0))*('Diário 2º PA'!$F$4:$F$2000)*(IF(Resumo!$Q$5="",1,'Diário 2º PA'!$O$4:$O$2000=Resumo!$Q$5)))
+SUMPRODUCT(('Diário 3º PA'!$E$4:$E$2000='Analítico Cx.'!$B137)*('Diário 3º PA'!$B$4:$B$2000&gt;=I$4)*('Diário 3º PA'!$B$4:$B$2000&lt;=EOMONTH(I$4,0))*('Diário 3º PA'!$F$4:$F$2000)*(IF(Resumo!$Q$5="",1,'Diário 3º PA'!$O$4:$O$2000=Resumo!$Q$5)))
+SUMPRODUCT(('Diário 4º PA'!$E$4:$E$2000='Analítico Cx.'!$B137)*('Diário 4º PA'!$B$4:$B$2000&gt;=I$4)*('Diário 4º PA'!$B$4:$B$2000&lt;=EOMONTH(I$4,0))*('Diário 4º PA'!$F$4:$F$2000)*(IF(Resumo!$Q$5="",1,'Diário 4º PA'!$O$4:$O$2000=Resumo!$Q$5)))</f>
        <v>0</v>
      </c>
      <c r="J137" s="199">
        <f t="array" ref="J137">SUMPRODUCT(('Diário 1º PA'!$E$4:$E$2977='Analítico Cx.'!$B137)*('Diário 1º PA'!$B$4:$B$2977&gt;=J$4)*('Diário 1º PA'!$B$4:$B$2977&lt;=EOMONTH(J$4,0))*('Diário 1º PA'!$F$4:$F$2977)*(IF(Resumo!$Q$5="",1,'Diário 1º PA'!$O$4:$O$2977=Resumo!$Q$5)))
+SUMPRODUCT(('Diário 2º PA'!$E$4:$E$2000='Analítico Cx.'!$B137)*('Diário 2º PA'!$B$4:$B$2000&gt;=J$4)*('Diário 2º PA'!$B$4:$B$2000&lt;=EOMONTH(J$4,0))*('Diário 2º PA'!$F$4:$F$2000)*(IF(Resumo!$Q$5="",1,'Diário 2º PA'!$O$4:$O$2000=Resumo!$Q$5)))
+SUMPRODUCT(('Diário 3º PA'!$E$4:$E$2000='Analítico Cx.'!$B137)*('Diário 3º PA'!$B$4:$B$2000&gt;=J$4)*('Diário 3º PA'!$B$4:$B$2000&lt;=EOMONTH(J$4,0))*('Diário 3º PA'!$F$4:$F$2000)*(IF(Resumo!$Q$5="",1,'Diário 3º PA'!$O$4:$O$2000=Resumo!$Q$5)))
+SUMPRODUCT(('Diário 4º PA'!$E$4:$E$2000='Analítico Cx.'!$B137)*('Diário 4º PA'!$B$4:$B$2000&gt;=J$4)*('Diário 4º PA'!$B$4:$B$2000&lt;=EOMONTH(J$4,0))*('Diário 4º PA'!$F$4:$F$2000)*(IF(Resumo!$Q$5="",1,'Diário 4º PA'!$O$4:$O$2000=Resumo!$Q$5)))</f>
        <v>0</v>
      </c>
      <c r="K137" s="199">
        <f t="array" ref="K137">SUMPRODUCT(('Diário 1º PA'!$E$4:$E$2977='Analítico Cx.'!$B137)*('Diário 1º PA'!$B$4:$B$2977&gt;=K$4)*('Diário 1º PA'!$B$4:$B$2977&lt;=EOMONTH(K$4,0))*('Diário 1º PA'!$F$4:$F$2977)*(IF(Resumo!$Q$5="",1,'Diário 1º PA'!$O$4:$O$2977=Resumo!$Q$5)))
+SUMPRODUCT(('Diário 2º PA'!$E$4:$E$2000='Analítico Cx.'!$B137)*('Diário 2º PA'!$B$4:$B$2000&gt;=K$4)*('Diário 2º PA'!$B$4:$B$2000&lt;=EOMONTH(K$4,0))*('Diário 2º PA'!$F$4:$F$2000)*(IF(Resumo!$Q$5="",1,'Diário 2º PA'!$O$4:$O$2000=Resumo!$Q$5)))
+SUMPRODUCT(('Diário 3º PA'!$E$4:$E$2000='Analítico Cx.'!$B137)*('Diário 3º PA'!$B$4:$B$2000&gt;=K$4)*('Diário 3º PA'!$B$4:$B$2000&lt;=EOMONTH(K$4,0))*('Diário 3º PA'!$F$4:$F$2000)*(IF(Resumo!$Q$5="",1,'Diário 3º PA'!$O$4:$O$2000=Resumo!$Q$5)))
+SUMPRODUCT(('Diário 4º PA'!$E$4:$E$2000='Analítico Cx.'!$B137)*('Diário 4º PA'!$B$4:$B$2000&gt;=K$4)*('Diário 4º PA'!$B$4:$B$2000&lt;=EOMONTH(K$4,0))*('Diário 4º PA'!$F$4:$F$2000)*(IF(Resumo!$Q$5="",1,'Diário 4º PA'!$O$4:$O$2000=Resumo!$Q$5)))</f>
        <v>0</v>
      </c>
      <c r="L137" s="199">
        <f t="array" ref="L137">SUMPRODUCT(('Diário 1º PA'!$E$4:$E$2977='Analítico Cx.'!$B137)*('Diário 1º PA'!$B$4:$B$2977&gt;=L$4)*('Diário 1º PA'!$B$4:$B$2977&lt;=EOMONTH(L$4,0))*('Diário 1º PA'!$F$4:$F$2977)*(IF(Resumo!$Q$5="",1,'Diário 1º PA'!$O$4:$O$2977=Resumo!$Q$5)))
+SUMPRODUCT(('Diário 2º PA'!$E$4:$E$2000='Analítico Cx.'!$B137)*('Diário 2º PA'!$B$4:$B$2000&gt;=L$4)*('Diário 2º PA'!$B$4:$B$2000&lt;=EOMONTH(L$4,0))*('Diário 2º PA'!$F$4:$F$2000)*(IF(Resumo!$Q$5="",1,'Diário 2º PA'!$O$4:$O$2000=Resumo!$Q$5)))
+SUMPRODUCT(('Diário 3º PA'!$E$4:$E$2000='Analítico Cx.'!$B137)*('Diário 3º PA'!$B$4:$B$2000&gt;=L$4)*('Diário 3º PA'!$B$4:$B$2000&lt;=EOMONTH(L$4,0))*('Diário 3º PA'!$F$4:$F$2000)*(IF(Resumo!$Q$5="",1,'Diário 3º PA'!$O$4:$O$2000=Resumo!$Q$5)))
+SUMPRODUCT(('Diário 4º PA'!$E$4:$E$2000='Analítico Cx.'!$B137)*('Diário 4º PA'!$B$4:$B$2000&gt;=L$4)*('Diário 4º PA'!$B$4:$B$2000&lt;=EOMONTH(L$4,0))*('Diário 4º PA'!$F$4:$F$2000)*(IF(Resumo!$Q$5="",1,'Diário 4º PA'!$O$4:$O$2000=Resumo!$Q$5)))</f>
        <v>0</v>
      </c>
      <c r="M137" s="199">
        <f t="array" ref="M137">SUMPRODUCT(('Diário 1º PA'!$E$4:$E$2977='Analítico Cx.'!$B137)*('Diário 1º PA'!$B$4:$B$2977&gt;=M$4)*('Diário 1º PA'!$B$4:$B$2977&lt;=EOMONTH(M$4,0))*('Diário 1º PA'!$F$4:$F$2977)*(IF(Resumo!$Q$5="",1,'Diário 1º PA'!$O$4:$O$2977=Resumo!$Q$5)))
+SUMPRODUCT(('Diário 2º PA'!$E$4:$E$2000='Analítico Cx.'!$B137)*('Diário 2º PA'!$B$4:$B$2000&gt;=M$4)*('Diário 2º PA'!$B$4:$B$2000&lt;=EOMONTH(M$4,0))*('Diário 2º PA'!$F$4:$F$2000)*(IF(Resumo!$Q$5="",1,'Diário 2º PA'!$O$4:$O$2000=Resumo!$Q$5)))
+SUMPRODUCT(('Diário 3º PA'!$E$4:$E$2000='Analítico Cx.'!$B137)*('Diário 3º PA'!$B$4:$B$2000&gt;=M$4)*('Diário 3º PA'!$B$4:$B$2000&lt;=EOMONTH(M$4,0))*('Diário 3º PA'!$F$4:$F$2000)*(IF(Resumo!$Q$5="",1,'Diário 3º PA'!$O$4:$O$2000=Resumo!$Q$5)))
+SUMPRODUCT(('Diário 4º PA'!$E$4:$E$2000='Analítico Cx.'!$B137)*('Diário 4º PA'!$B$4:$B$2000&gt;=M$4)*('Diário 4º PA'!$B$4:$B$2000&lt;=EOMONTH(M$4,0))*('Diário 4º PA'!$F$4:$F$2000)*(IF(Resumo!$Q$5="",1,'Diário 4º PA'!$O$4:$O$2000=Resumo!$Q$5)))</f>
        <v>0</v>
      </c>
      <c r="N137" s="199">
        <f t="array" ref="N137">SUMPRODUCT(('Diário 1º PA'!$E$4:$E$2977='Analítico Cx.'!$B137)*('Diário 1º PA'!$B$4:$B$2977&gt;=N$4)*('Diário 1º PA'!$B$4:$B$2977&lt;=EOMONTH(N$4,0))*('Diário 1º PA'!$F$4:$F$2977)*(IF(Resumo!$Q$5="",1,'Diário 1º PA'!$O$4:$O$2977=Resumo!$Q$5)))
+SUMPRODUCT(('Diário 2º PA'!$E$4:$E$2000='Analítico Cx.'!$B137)*('Diário 2º PA'!$B$4:$B$2000&gt;=N$4)*('Diário 2º PA'!$B$4:$B$2000&lt;=EOMONTH(N$4,0))*('Diário 2º PA'!$F$4:$F$2000)*(IF(Resumo!$Q$5="",1,'Diário 2º PA'!$O$4:$O$2000=Resumo!$Q$5)))
+SUMPRODUCT(('Diário 3º PA'!$E$4:$E$2000='Analítico Cx.'!$B137)*('Diário 3º PA'!$B$4:$B$2000&gt;=N$4)*('Diário 3º PA'!$B$4:$B$2000&lt;=EOMONTH(N$4,0))*('Diário 3º PA'!$F$4:$F$2000)*(IF(Resumo!$Q$5="",1,'Diário 3º PA'!$O$4:$O$2000=Resumo!$Q$5)))
+SUMPRODUCT(('Diário 4º PA'!$E$4:$E$2000='Analítico Cx.'!$B137)*('Diário 4º PA'!$B$4:$B$2000&gt;=N$4)*('Diário 4º PA'!$B$4:$B$2000&lt;=EOMONTH(N$4,0))*('Diário 4º PA'!$F$4:$F$2000)*(IF(Resumo!$Q$5="",1,'Diário 4º PA'!$O$4:$O$2000=Resumo!$Q$5)))</f>
        <v>0</v>
      </c>
      <c r="O137" s="200">
        <f t="shared" si="13"/>
        <v>0</v>
      </c>
      <c r="P137" s="201">
        <f t="shared" si="14"/>
        <v>0</v>
      </c>
      <c r="Q137" s="174"/>
      <c r="R137" s="174"/>
      <c r="S137" s="174"/>
      <c r="T137" s="174"/>
      <c r="U137" s="174"/>
      <c r="V137" s="174"/>
      <c r="W137" s="174"/>
      <c r="X137" s="174"/>
      <c r="Y137" s="174"/>
      <c r="Z137" s="174"/>
    </row>
    <row r="138" spans="1:26" ht="23.25" customHeight="1" x14ac:dyDescent="0.2">
      <c r="A138" s="220" t="s">
        <v>375</v>
      </c>
      <c r="B138" s="84" t="s">
        <v>376</v>
      </c>
      <c r="C138" s="199">
        <f t="array" ref="C138">SUMPRODUCT(('Diário 1º PA'!$E$4:$E$2977='Analítico Cx.'!$B138)*('Diário 1º PA'!$B$4:$B$2977&gt;=C$4)*('Diário 1º PA'!$B$4:$B$2977&lt;=EOMONTH(C$4,0))*('Diário 1º PA'!$F$4:$F$2977)*(IF(Resumo!$Q$5="",1,'Diário 1º PA'!$O$4:$O$2977=Resumo!$Q$5)))
+SUMPRODUCT(('Diário 2º PA'!$E$4:$E$2000='Analítico Cx.'!$B138)*('Diário 2º PA'!$B$4:$B$2000&gt;=C$4)*('Diário 2º PA'!$B$4:$B$2000&lt;=EOMONTH(C$4,0))*('Diário 2º PA'!$F$4:$F$2000)*(IF(Resumo!$Q$5="",1,'Diário 2º PA'!$O$4:$O$2000=Resumo!$Q$5)))
+SUMPRODUCT(('Diário 3º PA'!$E$4:$E$2000='Analítico Cx.'!$B138)*('Diário 3º PA'!$B$4:$B$2000&gt;=C$4)*('Diário 3º PA'!$B$4:$B$2000&lt;=EOMONTH(C$4,0))*('Diário 3º PA'!$F$4:$F$2000)*(IF(Resumo!$Q$5="",1,'Diário 3º PA'!$O$4:$O$2000=Resumo!$Q$5)))
+SUMPRODUCT(('Diário 4º PA'!$E$4:$E$2000='Analítico Cx.'!$B138)*('Diário 4º PA'!$B$4:$B$2000&gt;=C$4)*('Diário 4º PA'!$B$4:$B$2000&lt;=EOMONTH(C$4,0))*('Diário 4º PA'!$F$4:$F$2000)*(IF(Resumo!$Q$5="",1,'Diário 4º PA'!$O$4:$O$2000=Resumo!$Q$5)))</f>
        <v>3390</v>
      </c>
      <c r="D138" s="199">
        <f t="array" ref="D138">SUMPRODUCT(('Diário 1º PA'!$E$4:$E$2977='Analítico Cx.'!$B138)*('Diário 1º PA'!$B$4:$B$2977&gt;=D$4)*('Diário 1º PA'!$B$4:$B$2977&lt;=EOMONTH(D$4,0))*('Diário 1º PA'!$F$4:$F$2977)*(IF(Resumo!$Q$5="",1,'Diário 1º PA'!$O$4:$O$2977=Resumo!$Q$5)))
+SUMPRODUCT(('Diário 2º PA'!$E$4:$E$2000='Analítico Cx.'!$B138)*('Diário 2º PA'!$B$4:$B$2000&gt;=D$4)*('Diário 2º PA'!$B$4:$B$2000&lt;=EOMONTH(D$4,0))*('Diário 2º PA'!$F$4:$F$2000)*(IF(Resumo!$Q$5="",1,'Diário 2º PA'!$O$4:$O$2000=Resumo!$Q$5)))
+SUMPRODUCT(('Diário 3º PA'!$E$4:$E$2000='Analítico Cx.'!$B138)*('Diário 3º PA'!$B$4:$B$2000&gt;=D$4)*('Diário 3º PA'!$B$4:$B$2000&lt;=EOMONTH(D$4,0))*('Diário 3º PA'!$F$4:$F$2000)*(IF(Resumo!$Q$5="",1,'Diário 3º PA'!$O$4:$O$2000=Resumo!$Q$5)))
+SUMPRODUCT(('Diário 4º PA'!$E$4:$E$2000='Analítico Cx.'!$B138)*('Diário 4º PA'!$B$4:$B$2000&gt;=D$4)*('Diário 4º PA'!$B$4:$B$2000&lt;=EOMONTH(D$4,0))*('Diário 4º PA'!$F$4:$F$2000)*(IF(Resumo!$Q$5="",1,'Diário 4º PA'!$O$4:$O$2000=Resumo!$Q$5)))</f>
        <v>3392.1400000000003</v>
      </c>
      <c r="E138" s="199">
        <f t="array" ref="E138">SUMPRODUCT(('Diário 1º PA'!$E$4:$E$2977='Analítico Cx.'!$B138)*('Diário 1º PA'!$B$4:$B$2977&gt;=E$4)*('Diário 1º PA'!$B$4:$B$2977&lt;=EOMONTH(E$4,0))*('Diário 1º PA'!$F$4:$F$2977)*(IF(Resumo!$Q$5="",1,'Diário 1º PA'!$O$4:$O$2977=Resumo!$Q$5)))
+SUMPRODUCT(('Diário 2º PA'!$E$4:$E$2000='Analítico Cx.'!$B138)*('Diário 2º PA'!$B$4:$B$2000&gt;=E$4)*('Diário 2º PA'!$B$4:$B$2000&lt;=EOMONTH(E$4,0))*('Diário 2º PA'!$F$4:$F$2000)*(IF(Resumo!$Q$5="",1,'Diário 2º PA'!$O$4:$O$2000=Resumo!$Q$5)))
+SUMPRODUCT(('Diário 3º PA'!$E$4:$E$2000='Analítico Cx.'!$B138)*('Diário 3º PA'!$B$4:$B$2000&gt;=E$4)*('Diário 3º PA'!$B$4:$B$2000&lt;=EOMONTH(E$4,0))*('Diário 3º PA'!$F$4:$F$2000)*(IF(Resumo!$Q$5="",1,'Diário 3º PA'!$O$4:$O$2000=Resumo!$Q$5)))
+SUMPRODUCT(('Diário 4º PA'!$E$4:$E$2000='Analítico Cx.'!$B138)*('Diário 4º PA'!$B$4:$B$2000&gt;=E$4)*('Diário 4º PA'!$B$4:$B$2000&lt;=EOMONTH(E$4,0))*('Diário 4º PA'!$F$4:$F$2000)*(IF(Resumo!$Q$5="",1,'Diário 4º PA'!$O$4:$O$2000=Resumo!$Q$5)))</f>
        <v>18702.07</v>
      </c>
      <c r="F138" s="199">
        <f t="array" ref="F138">SUMPRODUCT(('Diário 1º PA'!$E$4:$E$2977='Analítico Cx.'!$B138)*('Diário 1º PA'!$B$4:$B$2977&gt;=F$4)*('Diário 1º PA'!$B$4:$B$2977&lt;=EOMONTH(F$4,0))*('Diário 1º PA'!$F$4:$F$2977)*(IF(Resumo!$Q$5="",1,'Diário 1º PA'!$O$4:$O$2977=Resumo!$Q$5)))
+SUMPRODUCT(('Diário 2º PA'!$E$4:$E$2000='Analítico Cx.'!$B138)*('Diário 2º PA'!$B$4:$B$2000&gt;=F$4)*('Diário 2º PA'!$B$4:$B$2000&lt;=EOMONTH(F$4,0))*('Diário 2º PA'!$F$4:$F$2000)*(IF(Resumo!$Q$5="",1,'Diário 2º PA'!$O$4:$O$2000=Resumo!$Q$5)))
+SUMPRODUCT(('Diário 3º PA'!$E$4:$E$2000='Analítico Cx.'!$B138)*('Diário 3º PA'!$B$4:$B$2000&gt;=F$4)*('Diário 3º PA'!$B$4:$B$2000&lt;=EOMONTH(F$4,0))*('Diário 3º PA'!$F$4:$F$2000)*(IF(Resumo!$Q$5="",1,'Diário 3º PA'!$O$4:$O$2000=Resumo!$Q$5)))
+SUMPRODUCT(('Diário 4º PA'!$E$4:$E$2000='Analítico Cx.'!$B138)*('Diário 4º PA'!$B$4:$B$2000&gt;=F$4)*('Diário 4º PA'!$B$4:$B$2000&lt;=EOMONTH(F$4,0))*('Diário 4º PA'!$F$4:$F$2000)*(IF(Resumo!$Q$5="",1,'Diário 4º PA'!$O$4:$O$2000=Resumo!$Q$5)))</f>
        <v>0</v>
      </c>
      <c r="G138" s="199">
        <f t="array" ref="G138">SUMPRODUCT(('Diário 1º PA'!$E$4:$E$2977='Analítico Cx.'!$B138)*('Diário 1º PA'!$B$4:$B$2977&gt;=G$4)*('Diário 1º PA'!$B$4:$B$2977&lt;=EOMONTH(G$4,0))*('Diário 1º PA'!$F$4:$F$2977)*(IF(Resumo!$Q$5="",1,'Diário 1º PA'!$O$4:$O$2977=Resumo!$Q$5)))
+SUMPRODUCT(('Diário 2º PA'!$E$4:$E$2000='Analítico Cx.'!$B138)*('Diário 2º PA'!$B$4:$B$2000&gt;=G$4)*('Diário 2º PA'!$B$4:$B$2000&lt;=EOMONTH(G$4,0))*('Diário 2º PA'!$F$4:$F$2000)*(IF(Resumo!$Q$5="",1,'Diário 2º PA'!$O$4:$O$2000=Resumo!$Q$5)))
+SUMPRODUCT(('Diário 3º PA'!$E$4:$E$2000='Analítico Cx.'!$B138)*('Diário 3º PA'!$B$4:$B$2000&gt;=G$4)*('Diário 3º PA'!$B$4:$B$2000&lt;=EOMONTH(G$4,0))*('Diário 3º PA'!$F$4:$F$2000)*(IF(Resumo!$Q$5="",1,'Diário 3º PA'!$O$4:$O$2000=Resumo!$Q$5)))
+SUMPRODUCT(('Diário 4º PA'!$E$4:$E$2000='Analítico Cx.'!$B138)*('Diário 4º PA'!$B$4:$B$2000&gt;=G$4)*('Diário 4º PA'!$B$4:$B$2000&lt;=EOMONTH(G$4,0))*('Diário 4º PA'!$F$4:$F$2000)*(IF(Resumo!$Q$5="",1,'Diário 4º PA'!$O$4:$O$2000=Resumo!$Q$5)))</f>
        <v>0</v>
      </c>
      <c r="H138" s="199">
        <f t="array" ref="H138">SUMPRODUCT(('Diário 1º PA'!$E$4:$E$2977='Analítico Cx.'!$B138)*('Diário 1º PA'!$B$4:$B$2977&gt;=H$4)*('Diário 1º PA'!$B$4:$B$2977&lt;=EOMONTH(H$4,0))*('Diário 1º PA'!$F$4:$F$2977)*(IF(Resumo!$Q$5="",1,'Diário 1º PA'!$O$4:$O$2977=Resumo!$Q$5)))
+SUMPRODUCT(('Diário 2º PA'!$E$4:$E$2000='Analítico Cx.'!$B138)*('Diário 2º PA'!$B$4:$B$2000&gt;=H$4)*('Diário 2º PA'!$B$4:$B$2000&lt;=EOMONTH(H$4,0))*('Diário 2º PA'!$F$4:$F$2000)*(IF(Resumo!$Q$5="",1,'Diário 2º PA'!$O$4:$O$2000=Resumo!$Q$5)))
+SUMPRODUCT(('Diário 3º PA'!$E$4:$E$2000='Analítico Cx.'!$B138)*('Diário 3º PA'!$B$4:$B$2000&gt;=H$4)*('Diário 3º PA'!$B$4:$B$2000&lt;=EOMONTH(H$4,0))*('Diário 3º PA'!$F$4:$F$2000)*(IF(Resumo!$Q$5="",1,'Diário 3º PA'!$O$4:$O$2000=Resumo!$Q$5)))
+SUMPRODUCT(('Diário 4º PA'!$E$4:$E$2000='Analítico Cx.'!$B138)*('Diário 4º PA'!$B$4:$B$2000&gt;=H$4)*('Diário 4º PA'!$B$4:$B$2000&lt;=EOMONTH(H$4,0))*('Diário 4º PA'!$F$4:$F$2000)*(IF(Resumo!$Q$5="",1,'Diário 4º PA'!$O$4:$O$2000=Resumo!$Q$5)))</f>
        <v>0</v>
      </c>
      <c r="I138" s="199">
        <f t="array" ref="I138">SUMPRODUCT(('Diário 1º PA'!$E$4:$E$2977='Analítico Cx.'!$B138)*('Diário 1º PA'!$B$4:$B$2977&gt;=I$4)*('Diário 1º PA'!$B$4:$B$2977&lt;=EOMONTH(I$4,0))*('Diário 1º PA'!$F$4:$F$2977)*(IF(Resumo!$Q$5="",1,'Diário 1º PA'!$O$4:$O$2977=Resumo!$Q$5)))
+SUMPRODUCT(('Diário 2º PA'!$E$4:$E$2000='Analítico Cx.'!$B138)*('Diário 2º PA'!$B$4:$B$2000&gt;=I$4)*('Diário 2º PA'!$B$4:$B$2000&lt;=EOMONTH(I$4,0))*('Diário 2º PA'!$F$4:$F$2000)*(IF(Resumo!$Q$5="",1,'Diário 2º PA'!$O$4:$O$2000=Resumo!$Q$5)))
+SUMPRODUCT(('Diário 3º PA'!$E$4:$E$2000='Analítico Cx.'!$B138)*('Diário 3º PA'!$B$4:$B$2000&gt;=I$4)*('Diário 3º PA'!$B$4:$B$2000&lt;=EOMONTH(I$4,0))*('Diário 3º PA'!$F$4:$F$2000)*(IF(Resumo!$Q$5="",1,'Diário 3º PA'!$O$4:$O$2000=Resumo!$Q$5)))
+SUMPRODUCT(('Diário 4º PA'!$E$4:$E$2000='Analítico Cx.'!$B138)*('Diário 4º PA'!$B$4:$B$2000&gt;=I$4)*('Diário 4º PA'!$B$4:$B$2000&lt;=EOMONTH(I$4,0))*('Diário 4º PA'!$F$4:$F$2000)*(IF(Resumo!$Q$5="",1,'Diário 4º PA'!$O$4:$O$2000=Resumo!$Q$5)))</f>
        <v>0</v>
      </c>
      <c r="J138" s="199">
        <f t="array" ref="J138">SUMPRODUCT(('Diário 1º PA'!$E$4:$E$2977='Analítico Cx.'!$B138)*('Diário 1º PA'!$B$4:$B$2977&gt;=J$4)*('Diário 1º PA'!$B$4:$B$2977&lt;=EOMONTH(J$4,0))*('Diário 1º PA'!$F$4:$F$2977)*(IF(Resumo!$Q$5="",1,'Diário 1º PA'!$O$4:$O$2977=Resumo!$Q$5)))
+SUMPRODUCT(('Diário 2º PA'!$E$4:$E$2000='Analítico Cx.'!$B138)*('Diário 2º PA'!$B$4:$B$2000&gt;=J$4)*('Diário 2º PA'!$B$4:$B$2000&lt;=EOMONTH(J$4,0))*('Diário 2º PA'!$F$4:$F$2000)*(IF(Resumo!$Q$5="",1,'Diário 2º PA'!$O$4:$O$2000=Resumo!$Q$5)))
+SUMPRODUCT(('Diário 3º PA'!$E$4:$E$2000='Analítico Cx.'!$B138)*('Diário 3º PA'!$B$4:$B$2000&gt;=J$4)*('Diário 3º PA'!$B$4:$B$2000&lt;=EOMONTH(J$4,0))*('Diário 3º PA'!$F$4:$F$2000)*(IF(Resumo!$Q$5="",1,'Diário 3º PA'!$O$4:$O$2000=Resumo!$Q$5)))
+SUMPRODUCT(('Diário 4º PA'!$E$4:$E$2000='Analítico Cx.'!$B138)*('Diário 4º PA'!$B$4:$B$2000&gt;=J$4)*('Diário 4º PA'!$B$4:$B$2000&lt;=EOMONTH(J$4,0))*('Diário 4º PA'!$F$4:$F$2000)*(IF(Resumo!$Q$5="",1,'Diário 4º PA'!$O$4:$O$2000=Resumo!$Q$5)))</f>
        <v>0</v>
      </c>
      <c r="K138" s="199">
        <f t="array" ref="K138">SUMPRODUCT(('Diário 1º PA'!$E$4:$E$2977='Analítico Cx.'!$B138)*('Diário 1º PA'!$B$4:$B$2977&gt;=K$4)*('Diário 1º PA'!$B$4:$B$2977&lt;=EOMONTH(K$4,0))*('Diário 1º PA'!$F$4:$F$2977)*(IF(Resumo!$Q$5="",1,'Diário 1º PA'!$O$4:$O$2977=Resumo!$Q$5)))
+SUMPRODUCT(('Diário 2º PA'!$E$4:$E$2000='Analítico Cx.'!$B138)*('Diário 2º PA'!$B$4:$B$2000&gt;=K$4)*('Diário 2º PA'!$B$4:$B$2000&lt;=EOMONTH(K$4,0))*('Diário 2º PA'!$F$4:$F$2000)*(IF(Resumo!$Q$5="",1,'Diário 2º PA'!$O$4:$O$2000=Resumo!$Q$5)))
+SUMPRODUCT(('Diário 3º PA'!$E$4:$E$2000='Analítico Cx.'!$B138)*('Diário 3º PA'!$B$4:$B$2000&gt;=K$4)*('Diário 3º PA'!$B$4:$B$2000&lt;=EOMONTH(K$4,0))*('Diário 3º PA'!$F$4:$F$2000)*(IF(Resumo!$Q$5="",1,'Diário 3º PA'!$O$4:$O$2000=Resumo!$Q$5)))
+SUMPRODUCT(('Diário 4º PA'!$E$4:$E$2000='Analítico Cx.'!$B138)*('Diário 4º PA'!$B$4:$B$2000&gt;=K$4)*('Diário 4º PA'!$B$4:$B$2000&lt;=EOMONTH(K$4,0))*('Diário 4º PA'!$F$4:$F$2000)*(IF(Resumo!$Q$5="",1,'Diário 4º PA'!$O$4:$O$2000=Resumo!$Q$5)))</f>
        <v>0</v>
      </c>
      <c r="L138" s="199">
        <f t="array" ref="L138">SUMPRODUCT(('Diário 1º PA'!$E$4:$E$2977='Analítico Cx.'!$B138)*('Diário 1º PA'!$B$4:$B$2977&gt;=L$4)*('Diário 1º PA'!$B$4:$B$2977&lt;=EOMONTH(L$4,0))*('Diário 1º PA'!$F$4:$F$2977)*(IF(Resumo!$Q$5="",1,'Diário 1º PA'!$O$4:$O$2977=Resumo!$Q$5)))
+SUMPRODUCT(('Diário 2º PA'!$E$4:$E$2000='Analítico Cx.'!$B138)*('Diário 2º PA'!$B$4:$B$2000&gt;=L$4)*('Diário 2º PA'!$B$4:$B$2000&lt;=EOMONTH(L$4,0))*('Diário 2º PA'!$F$4:$F$2000)*(IF(Resumo!$Q$5="",1,'Diário 2º PA'!$O$4:$O$2000=Resumo!$Q$5)))
+SUMPRODUCT(('Diário 3º PA'!$E$4:$E$2000='Analítico Cx.'!$B138)*('Diário 3º PA'!$B$4:$B$2000&gt;=L$4)*('Diário 3º PA'!$B$4:$B$2000&lt;=EOMONTH(L$4,0))*('Diário 3º PA'!$F$4:$F$2000)*(IF(Resumo!$Q$5="",1,'Diário 3º PA'!$O$4:$O$2000=Resumo!$Q$5)))
+SUMPRODUCT(('Diário 4º PA'!$E$4:$E$2000='Analítico Cx.'!$B138)*('Diário 4º PA'!$B$4:$B$2000&gt;=L$4)*('Diário 4º PA'!$B$4:$B$2000&lt;=EOMONTH(L$4,0))*('Diário 4º PA'!$F$4:$F$2000)*(IF(Resumo!$Q$5="",1,'Diário 4º PA'!$O$4:$O$2000=Resumo!$Q$5)))</f>
        <v>0</v>
      </c>
      <c r="M138" s="199">
        <f t="array" ref="M138">SUMPRODUCT(('Diário 1º PA'!$E$4:$E$2977='Analítico Cx.'!$B138)*('Diário 1º PA'!$B$4:$B$2977&gt;=M$4)*('Diário 1º PA'!$B$4:$B$2977&lt;=EOMONTH(M$4,0))*('Diário 1º PA'!$F$4:$F$2977)*(IF(Resumo!$Q$5="",1,'Diário 1º PA'!$O$4:$O$2977=Resumo!$Q$5)))
+SUMPRODUCT(('Diário 2º PA'!$E$4:$E$2000='Analítico Cx.'!$B138)*('Diário 2º PA'!$B$4:$B$2000&gt;=M$4)*('Diário 2º PA'!$B$4:$B$2000&lt;=EOMONTH(M$4,0))*('Diário 2º PA'!$F$4:$F$2000)*(IF(Resumo!$Q$5="",1,'Diário 2º PA'!$O$4:$O$2000=Resumo!$Q$5)))
+SUMPRODUCT(('Diário 3º PA'!$E$4:$E$2000='Analítico Cx.'!$B138)*('Diário 3º PA'!$B$4:$B$2000&gt;=M$4)*('Diário 3º PA'!$B$4:$B$2000&lt;=EOMONTH(M$4,0))*('Diário 3º PA'!$F$4:$F$2000)*(IF(Resumo!$Q$5="",1,'Diário 3º PA'!$O$4:$O$2000=Resumo!$Q$5)))
+SUMPRODUCT(('Diário 4º PA'!$E$4:$E$2000='Analítico Cx.'!$B138)*('Diário 4º PA'!$B$4:$B$2000&gt;=M$4)*('Diário 4º PA'!$B$4:$B$2000&lt;=EOMONTH(M$4,0))*('Diário 4º PA'!$F$4:$F$2000)*(IF(Resumo!$Q$5="",1,'Diário 4º PA'!$O$4:$O$2000=Resumo!$Q$5)))</f>
        <v>0</v>
      </c>
      <c r="N138" s="199">
        <f t="array" ref="N138">SUMPRODUCT(('Diário 1º PA'!$E$4:$E$2977='Analítico Cx.'!$B138)*('Diário 1º PA'!$B$4:$B$2977&gt;=N$4)*('Diário 1º PA'!$B$4:$B$2977&lt;=EOMONTH(N$4,0))*('Diário 1º PA'!$F$4:$F$2977)*(IF(Resumo!$Q$5="",1,'Diário 1º PA'!$O$4:$O$2977=Resumo!$Q$5)))
+SUMPRODUCT(('Diário 2º PA'!$E$4:$E$2000='Analítico Cx.'!$B138)*('Diário 2º PA'!$B$4:$B$2000&gt;=N$4)*('Diário 2º PA'!$B$4:$B$2000&lt;=EOMONTH(N$4,0))*('Diário 2º PA'!$F$4:$F$2000)*(IF(Resumo!$Q$5="",1,'Diário 2º PA'!$O$4:$O$2000=Resumo!$Q$5)))
+SUMPRODUCT(('Diário 3º PA'!$E$4:$E$2000='Analítico Cx.'!$B138)*('Diário 3º PA'!$B$4:$B$2000&gt;=N$4)*('Diário 3º PA'!$B$4:$B$2000&lt;=EOMONTH(N$4,0))*('Diário 3º PA'!$F$4:$F$2000)*(IF(Resumo!$Q$5="",1,'Diário 3º PA'!$O$4:$O$2000=Resumo!$Q$5)))
+SUMPRODUCT(('Diário 4º PA'!$E$4:$E$2000='Analítico Cx.'!$B138)*('Diário 4º PA'!$B$4:$B$2000&gt;=N$4)*('Diário 4º PA'!$B$4:$B$2000&lt;=EOMONTH(N$4,0))*('Diário 4º PA'!$F$4:$F$2000)*(IF(Resumo!$Q$5="",1,'Diário 4º PA'!$O$4:$O$2000=Resumo!$Q$5)))</f>
        <v>0</v>
      </c>
      <c r="O138" s="200">
        <f t="shared" si="13"/>
        <v>25484.21</v>
      </c>
      <c r="P138" s="201">
        <f t="shared" si="14"/>
        <v>5.3924882187407945E-3</v>
      </c>
      <c r="Q138" s="174"/>
      <c r="R138" s="174"/>
      <c r="S138" s="174"/>
      <c r="T138" s="174"/>
      <c r="U138" s="174"/>
      <c r="V138" s="174"/>
      <c r="W138" s="174"/>
      <c r="X138" s="174"/>
      <c r="Y138" s="174"/>
      <c r="Z138" s="174"/>
    </row>
    <row r="139" spans="1:26" ht="23.25" customHeight="1" x14ac:dyDescent="0.2">
      <c r="A139" s="220" t="s">
        <v>377</v>
      </c>
      <c r="B139" s="84" t="s">
        <v>378</v>
      </c>
      <c r="C139" s="199">
        <f t="array" ref="C139">SUMPRODUCT(('Diário 1º PA'!$E$4:$E$2977='Analítico Cx.'!$B139)*('Diário 1º PA'!$B$4:$B$2977&gt;=C$4)*('Diário 1º PA'!$B$4:$B$2977&lt;=EOMONTH(C$4,0))*('Diário 1º PA'!$F$4:$F$2977)*(IF(Resumo!$Q$5="",1,'Diário 1º PA'!$O$4:$O$2977=Resumo!$Q$5)))
+SUMPRODUCT(('Diário 2º PA'!$E$4:$E$2000='Analítico Cx.'!$B139)*('Diário 2º PA'!$B$4:$B$2000&gt;=C$4)*('Diário 2º PA'!$B$4:$B$2000&lt;=EOMONTH(C$4,0))*('Diário 2º PA'!$F$4:$F$2000)*(IF(Resumo!$Q$5="",1,'Diário 2º PA'!$O$4:$O$2000=Resumo!$Q$5)))
+SUMPRODUCT(('Diário 3º PA'!$E$4:$E$2000='Analítico Cx.'!$B139)*('Diário 3º PA'!$B$4:$B$2000&gt;=C$4)*('Diário 3º PA'!$B$4:$B$2000&lt;=EOMONTH(C$4,0))*('Diário 3º PA'!$F$4:$F$2000)*(IF(Resumo!$Q$5="",1,'Diário 3º PA'!$O$4:$O$2000=Resumo!$Q$5)))
+SUMPRODUCT(('Diário 4º PA'!$E$4:$E$2000='Analítico Cx.'!$B139)*('Diário 4º PA'!$B$4:$B$2000&gt;=C$4)*('Diário 4º PA'!$B$4:$B$2000&lt;=EOMONTH(C$4,0))*('Diário 4º PA'!$F$4:$F$2000)*(IF(Resumo!$Q$5="",1,'Diário 4º PA'!$O$4:$O$2000=Resumo!$Q$5)))</f>
        <v>0</v>
      </c>
      <c r="D139" s="199">
        <f t="array" ref="D139">SUMPRODUCT(('Diário 1º PA'!$E$4:$E$2977='Analítico Cx.'!$B139)*('Diário 1º PA'!$B$4:$B$2977&gt;=D$4)*('Diário 1º PA'!$B$4:$B$2977&lt;=EOMONTH(D$4,0))*('Diário 1º PA'!$F$4:$F$2977)*(IF(Resumo!$Q$5="",1,'Diário 1º PA'!$O$4:$O$2977=Resumo!$Q$5)))
+SUMPRODUCT(('Diário 2º PA'!$E$4:$E$2000='Analítico Cx.'!$B139)*('Diário 2º PA'!$B$4:$B$2000&gt;=D$4)*('Diário 2º PA'!$B$4:$B$2000&lt;=EOMONTH(D$4,0))*('Diário 2º PA'!$F$4:$F$2000)*(IF(Resumo!$Q$5="",1,'Diário 2º PA'!$O$4:$O$2000=Resumo!$Q$5)))
+SUMPRODUCT(('Diário 3º PA'!$E$4:$E$2000='Analítico Cx.'!$B139)*('Diário 3º PA'!$B$4:$B$2000&gt;=D$4)*('Diário 3º PA'!$B$4:$B$2000&lt;=EOMONTH(D$4,0))*('Diário 3º PA'!$F$4:$F$2000)*(IF(Resumo!$Q$5="",1,'Diário 3º PA'!$O$4:$O$2000=Resumo!$Q$5)))
+SUMPRODUCT(('Diário 4º PA'!$E$4:$E$2000='Analítico Cx.'!$B139)*('Diário 4º PA'!$B$4:$B$2000&gt;=D$4)*('Diário 4º PA'!$B$4:$B$2000&lt;=EOMONTH(D$4,0))*('Diário 4º PA'!$F$4:$F$2000)*(IF(Resumo!$Q$5="",1,'Diário 4º PA'!$O$4:$O$2000=Resumo!$Q$5)))</f>
        <v>0</v>
      </c>
      <c r="E139" s="199">
        <f t="array" ref="E139">SUMPRODUCT(('Diário 1º PA'!$E$4:$E$2977='Analítico Cx.'!$B139)*('Diário 1º PA'!$B$4:$B$2977&gt;=E$4)*('Diário 1º PA'!$B$4:$B$2977&lt;=EOMONTH(E$4,0))*('Diário 1º PA'!$F$4:$F$2977)*(IF(Resumo!$Q$5="",1,'Diário 1º PA'!$O$4:$O$2977=Resumo!$Q$5)))
+SUMPRODUCT(('Diário 2º PA'!$E$4:$E$2000='Analítico Cx.'!$B139)*('Diário 2º PA'!$B$4:$B$2000&gt;=E$4)*('Diário 2º PA'!$B$4:$B$2000&lt;=EOMONTH(E$4,0))*('Diário 2º PA'!$F$4:$F$2000)*(IF(Resumo!$Q$5="",1,'Diário 2º PA'!$O$4:$O$2000=Resumo!$Q$5)))
+SUMPRODUCT(('Diário 3º PA'!$E$4:$E$2000='Analítico Cx.'!$B139)*('Diário 3º PA'!$B$4:$B$2000&gt;=E$4)*('Diário 3º PA'!$B$4:$B$2000&lt;=EOMONTH(E$4,0))*('Diário 3º PA'!$F$4:$F$2000)*(IF(Resumo!$Q$5="",1,'Diário 3º PA'!$O$4:$O$2000=Resumo!$Q$5)))
+SUMPRODUCT(('Diário 4º PA'!$E$4:$E$2000='Analítico Cx.'!$B139)*('Diário 4º PA'!$B$4:$B$2000&gt;=E$4)*('Diário 4º PA'!$B$4:$B$2000&lt;=EOMONTH(E$4,0))*('Diário 4º PA'!$F$4:$F$2000)*(IF(Resumo!$Q$5="",1,'Diário 4º PA'!$O$4:$O$2000=Resumo!$Q$5)))</f>
        <v>0</v>
      </c>
      <c r="F139" s="199">
        <f t="array" ref="F139">SUMPRODUCT(('Diário 1º PA'!$E$4:$E$2977='Analítico Cx.'!$B139)*('Diário 1º PA'!$B$4:$B$2977&gt;=F$4)*('Diário 1º PA'!$B$4:$B$2977&lt;=EOMONTH(F$4,0))*('Diário 1º PA'!$F$4:$F$2977)*(IF(Resumo!$Q$5="",1,'Diário 1º PA'!$O$4:$O$2977=Resumo!$Q$5)))
+SUMPRODUCT(('Diário 2º PA'!$E$4:$E$2000='Analítico Cx.'!$B139)*('Diário 2º PA'!$B$4:$B$2000&gt;=F$4)*('Diário 2º PA'!$B$4:$B$2000&lt;=EOMONTH(F$4,0))*('Diário 2º PA'!$F$4:$F$2000)*(IF(Resumo!$Q$5="",1,'Diário 2º PA'!$O$4:$O$2000=Resumo!$Q$5)))
+SUMPRODUCT(('Diário 3º PA'!$E$4:$E$2000='Analítico Cx.'!$B139)*('Diário 3º PA'!$B$4:$B$2000&gt;=F$4)*('Diário 3º PA'!$B$4:$B$2000&lt;=EOMONTH(F$4,0))*('Diário 3º PA'!$F$4:$F$2000)*(IF(Resumo!$Q$5="",1,'Diário 3º PA'!$O$4:$O$2000=Resumo!$Q$5)))
+SUMPRODUCT(('Diário 4º PA'!$E$4:$E$2000='Analítico Cx.'!$B139)*('Diário 4º PA'!$B$4:$B$2000&gt;=F$4)*('Diário 4º PA'!$B$4:$B$2000&lt;=EOMONTH(F$4,0))*('Diário 4º PA'!$F$4:$F$2000)*(IF(Resumo!$Q$5="",1,'Diário 4º PA'!$O$4:$O$2000=Resumo!$Q$5)))</f>
        <v>0</v>
      </c>
      <c r="G139" s="199">
        <f t="array" ref="G139">SUMPRODUCT(('Diário 1º PA'!$E$4:$E$2977='Analítico Cx.'!$B139)*('Diário 1º PA'!$B$4:$B$2977&gt;=G$4)*('Diário 1º PA'!$B$4:$B$2977&lt;=EOMONTH(G$4,0))*('Diário 1º PA'!$F$4:$F$2977)*(IF(Resumo!$Q$5="",1,'Diário 1º PA'!$O$4:$O$2977=Resumo!$Q$5)))
+SUMPRODUCT(('Diário 2º PA'!$E$4:$E$2000='Analítico Cx.'!$B139)*('Diário 2º PA'!$B$4:$B$2000&gt;=G$4)*('Diário 2º PA'!$B$4:$B$2000&lt;=EOMONTH(G$4,0))*('Diário 2º PA'!$F$4:$F$2000)*(IF(Resumo!$Q$5="",1,'Diário 2º PA'!$O$4:$O$2000=Resumo!$Q$5)))
+SUMPRODUCT(('Diário 3º PA'!$E$4:$E$2000='Analítico Cx.'!$B139)*('Diário 3º PA'!$B$4:$B$2000&gt;=G$4)*('Diário 3º PA'!$B$4:$B$2000&lt;=EOMONTH(G$4,0))*('Diário 3º PA'!$F$4:$F$2000)*(IF(Resumo!$Q$5="",1,'Diário 3º PA'!$O$4:$O$2000=Resumo!$Q$5)))
+SUMPRODUCT(('Diário 4º PA'!$E$4:$E$2000='Analítico Cx.'!$B139)*('Diário 4º PA'!$B$4:$B$2000&gt;=G$4)*('Diário 4º PA'!$B$4:$B$2000&lt;=EOMONTH(G$4,0))*('Diário 4º PA'!$F$4:$F$2000)*(IF(Resumo!$Q$5="",1,'Diário 4º PA'!$O$4:$O$2000=Resumo!$Q$5)))</f>
        <v>0</v>
      </c>
      <c r="H139" s="199">
        <f t="array" ref="H139">SUMPRODUCT(('Diário 1º PA'!$E$4:$E$2977='Analítico Cx.'!$B139)*('Diário 1º PA'!$B$4:$B$2977&gt;=H$4)*('Diário 1º PA'!$B$4:$B$2977&lt;=EOMONTH(H$4,0))*('Diário 1º PA'!$F$4:$F$2977)*(IF(Resumo!$Q$5="",1,'Diário 1º PA'!$O$4:$O$2977=Resumo!$Q$5)))
+SUMPRODUCT(('Diário 2º PA'!$E$4:$E$2000='Analítico Cx.'!$B139)*('Diário 2º PA'!$B$4:$B$2000&gt;=H$4)*('Diário 2º PA'!$B$4:$B$2000&lt;=EOMONTH(H$4,0))*('Diário 2º PA'!$F$4:$F$2000)*(IF(Resumo!$Q$5="",1,'Diário 2º PA'!$O$4:$O$2000=Resumo!$Q$5)))
+SUMPRODUCT(('Diário 3º PA'!$E$4:$E$2000='Analítico Cx.'!$B139)*('Diário 3º PA'!$B$4:$B$2000&gt;=H$4)*('Diário 3º PA'!$B$4:$B$2000&lt;=EOMONTH(H$4,0))*('Diário 3º PA'!$F$4:$F$2000)*(IF(Resumo!$Q$5="",1,'Diário 3º PA'!$O$4:$O$2000=Resumo!$Q$5)))
+SUMPRODUCT(('Diário 4º PA'!$E$4:$E$2000='Analítico Cx.'!$B139)*('Diário 4º PA'!$B$4:$B$2000&gt;=H$4)*('Diário 4º PA'!$B$4:$B$2000&lt;=EOMONTH(H$4,0))*('Diário 4º PA'!$F$4:$F$2000)*(IF(Resumo!$Q$5="",1,'Diário 4º PA'!$O$4:$O$2000=Resumo!$Q$5)))</f>
        <v>0</v>
      </c>
      <c r="I139" s="199">
        <f t="array" ref="I139">SUMPRODUCT(('Diário 1º PA'!$E$4:$E$2977='Analítico Cx.'!$B139)*('Diário 1º PA'!$B$4:$B$2977&gt;=I$4)*('Diário 1º PA'!$B$4:$B$2977&lt;=EOMONTH(I$4,0))*('Diário 1º PA'!$F$4:$F$2977)*(IF(Resumo!$Q$5="",1,'Diário 1º PA'!$O$4:$O$2977=Resumo!$Q$5)))
+SUMPRODUCT(('Diário 2º PA'!$E$4:$E$2000='Analítico Cx.'!$B139)*('Diário 2º PA'!$B$4:$B$2000&gt;=I$4)*('Diário 2º PA'!$B$4:$B$2000&lt;=EOMONTH(I$4,0))*('Diário 2º PA'!$F$4:$F$2000)*(IF(Resumo!$Q$5="",1,'Diário 2º PA'!$O$4:$O$2000=Resumo!$Q$5)))
+SUMPRODUCT(('Diário 3º PA'!$E$4:$E$2000='Analítico Cx.'!$B139)*('Diário 3º PA'!$B$4:$B$2000&gt;=I$4)*('Diário 3º PA'!$B$4:$B$2000&lt;=EOMONTH(I$4,0))*('Diário 3º PA'!$F$4:$F$2000)*(IF(Resumo!$Q$5="",1,'Diário 3º PA'!$O$4:$O$2000=Resumo!$Q$5)))
+SUMPRODUCT(('Diário 4º PA'!$E$4:$E$2000='Analítico Cx.'!$B139)*('Diário 4º PA'!$B$4:$B$2000&gt;=I$4)*('Diário 4º PA'!$B$4:$B$2000&lt;=EOMONTH(I$4,0))*('Diário 4º PA'!$F$4:$F$2000)*(IF(Resumo!$Q$5="",1,'Diário 4º PA'!$O$4:$O$2000=Resumo!$Q$5)))</f>
        <v>0</v>
      </c>
      <c r="J139" s="199">
        <f t="array" ref="J139">SUMPRODUCT(('Diário 1º PA'!$E$4:$E$2977='Analítico Cx.'!$B139)*('Diário 1º PA'!$B$4:$B$2977&gt;=J$4)*('Diário 1º PA'!$B$4:$B$2977&lt;=EOMONTH(J$4,0))*('Diário 1º PA'!$F$4:$F$2977)*(IF(Resumo!$Q$5="",1,'Diário 1º PA'!$O$4:$O$2977=Resumo!$Q$5)))
+SUMPRODUCT(('Diário 2º PA'!$E$4:$E$2000='Analítico Cx.'!$B139)*('Diário 2º PA'!$B$4:$B$2000&gt;=J$4)*('Diário 2º PA'!$B$4:$B$2000&lt;=EOMONTH(J$4,0))*('Diário 2º PA'!$F$4:$F$2000)*(IF(Resumo!$Q$5="",1,'Diário 2º PA'!$O$4:$O$2000=Resumo!$Q$5)))
+SUMPRODUCT(('Diário 3º PA'!$E$4:$E$2000='Analítico Cx.'!$B139)*('Diário 3º PA'!$B$4:$B$2000&gt;=J$4)*('Diário 3º PA'!$B$4:$B$2000&lt;=EOMONTH(J$4,0))*('Diário 3º PA'!$F$4:$F$2000)*(IF(Resumo!$Q$5="",1,'Diário 3º PA'!$O$4:$O$2000=Resumo!$Q$5)))
+SUMPRODUCT(('Diário 4º PA'!$E$4:$E$2000='Analítico Cx.'!$B139)*('Diário 4º PA'!$B$4:$B$2000&gt;=J$4)*('Diário 4º PA'!$B$4:$B$2000&lt;=EOMONTH(J$4,0))*('Diário 4º PA'!$F$4:$F$2000)*(IF(Resumo!$Q$5="",1,'Diário 4º PA'!$O$4:$O$2000=Resumo!$Q$5)))</f>
        <v>0</v>
      </c>
      <c r="K139" s="199">
        <f t="array" ref="K139">SUMPRODUCT(('Diário 1º PA'!$E$4:$E$2977='Analítico Cx.'!$B139)*('Diário 1º PA'!$B$4:$B$2977&gt;=K$4)*('Diário 1º PA'!$B$4:$B$2977&lt;=EOMONTH(K$4,0))*('Diário 1º PA'!$F$4:$F$2977)*(IF(Resumo!$Q$5="",1,'Diário 1º PA'!$O$4:$O$2977=Resumo!$Q$5)))
+SUMPRODUCT(('Diário 2º PA'!$E$4:$E$2000='Analítico Cx.'!$B139)*('Diário 2º PA'!$B$4:$B$2000&gt;=K$4)*('Diário 2º PA'!$B$4:$B$2000&lt;=EOMONTH(K$4,0))*('Diário 2º PA'!$F$4:$F$2000)*(IF(Resumo!$Q$5="",1,'Diário 2º PA'!$O$4:$O$2000=Resumo!$Q$5)))
+SUMPRODUCT(('Diário 3º PA'!$E$4:$E$2000='Analítico Cx.'!$B139)*('Diário 3º PA'!$B$4:$B$2000&gt;=K$4)*('Diário 3º PA'!$B$4:$B$2000&lt;=EOMONTH(K$4,0))*('Diário 3º PA'!$F$4:$F$2000)*(IF(Resumo!$Q$5="",1,'Diário 3º PA'!$O$4:$O$2000=Resumo!$Q$5)))
+SUMPRODUCT(('Diário 4º PA'!$E$4:$E$2000='Analítico Cx.'!$B139)*('Diário 4º PA'!$B$4:$B$2000&gt;=K$4)*('Diário 4º PA'!$B$4:$B$2000&lt;=EOMONTH(K$4,0))*('Diário 4º PA'!$F$4:$F$2000)*(IF(Resumo!$Q$5="",1,'Diário 4º PA'!$O$4:$O$2000=Resumo!$Q$5)))</f>
        <v>0</v>
      </c>
      <c r="L139" s="199">
        <f t="array" ref="L139">SUMPRODUCT(('Diário 1º PA'!$E$4:$E$2977='Analítico Cx.'!$B139)*('Diário 1º PA'!$B$4:$B$2977&gt;=L$4)*('Diário 1º PA'!$B$4:$B$2977&lt;=EOMONTH(L$4,0))*('Diário 1º PA'!$F$4:$F$2977)*(IF(Resumo!$Q$5="",1,'Diário 1º PA'!$O$4:$O$2977=Resumo!$Q$5)))
+SUMPRODUCT(('Diário 2º PA'!$E$4:$E$2000='Analítico Cx.'!$B139)*('Diário 2º PA'!$B$4:$B$2000&gt;=L$4)*('Diário 2º PA'!$B$4:$B$2000&lt;=EOMONTH(L$4,0))*('Diário 2º PA'!$F$4:$F$2000)*(IF(Resumo!$Q$5="",1,'Diário 2º PA'!$O$4:$O$2000=Resumo!$Q$5)))
+SUMPRODUCT(('Diário 3º PA'!$E$4:$E$2000='Analítico Cx.'!$B139)*('Diário 3º PA'!$B$4:$B$2000&gt;=L$4)*('Diário 3º PA'!$B$4:$B$2000&lt;=EOMONTH(L$4,0))*('Diário 3º PA'!$F$4:$F$2000)*(IF(Resumo!$Q$5="",1,'Diário 3º PA'!$O$4:$O$2000=Resumo!$Q$5)))
+SUMPRODUCT(('Diário 4º PA'!$E$4:$E$2000='Analítico Cx.'!$B139)*('Diário 4º PA'!$B$4:$B$2000&gt;=L$4)*('Diário 4º PA'!$B$4:$B$2000&lt;=EOMONTH(L$4,0))*('Diário 4º PA'!$F$4:$F$2000)*(IF(Resumo!$Q$5="",1,'Diário 4º PA'!$O$4:$O$2000=Resumo!$Q$5)))</f>
        <v>0</v>
      </c>
      <c r="M139" s="199">
        <f t="array" ref="M139">SUMPRODUCT(('Diário 1º PA'!$E$4:$E$2977='Analítico Cx.'!$B139)*('Diário 1º PA'!$B$4:$B$2977&gt;=M$4)*('Diário 1º PA'!$B$4:$B$2977&lt;=EOMONTH(M$4,0))*('Diário 1º PA'!$F$4:$F$2977)*(IF(Resumo!$Q$5="",1,'Diário 1º PA'!$O$4:$O$2977=Resumo!$Q$5)))
+SUMPRODUCT(('Diário 2º PA'!$E$4:$E$2000='Analítico Cx.'!$B139)*('Diário 2º PA'!$B$4:$B$2000&gt;=M$4)*('Diário 2º PA'!$B$4:$B$2000&lt;=EOMONTH(M$4,0))*('Diário 2º PA'!$F$4:$F$2000)*(IF(Resumo!$Q$5="",1,'Diário 2º PA'!$O$4:$O$2000=Resumo!$Q$5)))
+SUMPRODUCT(('Diário 3º PA'!$E$4:$E$2000='Analítico Cx.'!$B139)*('Diário 3º PA'!$B$4:$B$2000&gt;=M$4)*('Diário 3º PA'!$B$4:$B$2000&lt;=EOMONTH(M$4,0))*('Diário 3º PA'!$F$4:$F$2000)*(IF(Resumo!$Q$5="",1,'Diário 3º PA'!$O$4:$O$2000=Resumo!$Q$5)))
+SUMPRODUCT(('Diário 4º PA'!$E$4:$E$2000='Analítico Cx.'!$B139)*('Diário 4º PA'!$B$4:$B$2000&gt;=M$4)*('Diário 4º PA'!$B$4:$B$2000&lt;=EOMONTH(M$4,0))*('Diário 4º PA'!$F$4:$F$2000)*(IF(Resumo!$Q$5="",1,'Diário 4º PA'!$O$4:$O$2000=Resumo!$Q$5)))</f>
        <v>0</v>
      </c>
      <c r="N139" s="199">
        <f t="array" ref="N139">SUMPRODUCT(('Diário 1º PA'!$E$4:$E$2977='Analítico Cx.'!$B139)*('Diário 1º PA'!$B$4:$B$2977&gt;=N$4)*('Diário 1º PA'!$B$4:$B$2977&lt;=EOMONTH(N$4,0))*('Diário 1º PA'!$F$4:$F$2977)*(IF(Resumo!$Q$5="",1,'Diário 1º PA'!$O$4:$O$2977=Resumo!$Q$5)))
+SUMPRODUCT(('Diário 2º PA'!$E$4:$E$2000='Analítico Cx.'!$B139)*('Diário 2º PA'!$B$4:$B$2000&gt;=N$4)*('Diário 2º PA'!$B$4:$B$2000&lt;=EOMONTH(N$4,0))*('Diário 2º PA'!$F$4:$F$2000)*(IF(Resumo!$Q$5="",1,'Diário 2º PA'!$O$4:$O$2000=Resumo!$Q$5)))
+SUMPRODUCT(('Diário 3º PA'!$E$4:$E$2000='Analítico Cx.'!$B139)*('Diário 3º PA'!$B$4:$B$2000&gt;=N$4)*('Diário 3º PA'!$B$4:$B$2000&lt;=EOMONTH(N$4,0))*('Diário 3º PA'!$F$4:$F$2000)*(IF(Resumo!$Q$5="",1,'Diário 3º PA'!$O$4:$O$2000=Resumo!$Q$5)))
+SUMPRODUCT(('Diário 4º PA'!$E$4:$E$2000='Analítico Cx.'!$B139)*('Diário 4º PA'!$B$4:$B$2000&gt;=N$4)*('Diário 4º PA'!$B$4:$B$2000&lt;=EOMONTH(N$4,0))*('Diário 4º PA'!$F$4:$F$2000)*(IF(Resumo!$Q$5="",1,'Diário 4º PA'!$O$4:$O$2000=Resumo!$Q$5)))</f>
        <v>0</v>
      </c>
      <c r="O139" s="200">
        <f t="shared" si="13"/>
        <v>0</v>
      </c>
      <c r="P139" s="201">
        <f t="shared" si="14"/>
        <v>0</v>
      </c>
      <c r="Q139" s="174"/>
      <c r="R139" s="174"/>
      <c r="S139" s="174"/>
      <c r="T139" s="174"/>
      <c r="U139" s="174"/>
      <c r="V139" s="174"/>
      <c r="W139" s="174"/>
      <c r="X139" s="174"/>
      <c r="Y139" s="174"/>
      <c r="Z139" s="174"/>
    </row>
    <row r="140" spans="1:26" ht="23.25" customHeight="1" x14ac:dyDescent="0.2">
      <c r="A140" s="220" t="s">
        <v>379</v>
      </c>
      <c r="B140" s="84" t="s">
        <v>380</v>
      </c>
      <c r="C140" s="199">
        <f t="array" ref="C140">SUMPRODUCT(('Diário 1º PA'!$E$4:$E$2977='Analítico Cx.'!$B140)*('Diário 1º PA'!$B$4:$B$2977&gt;=C$4)*('Diário 1º PA'!$B$4:$B$2977&lt;=EOMONTH(C$4,0))*('Diário 1º PA'!$F$4:$F$2977)*(IF(Resumo!$Q$5="",1,'Diário 1º PA'!$O$4:$O$2977=Resumo!$Q$5)))
+SUMPRODUCT(('Diário 2º PA'!$E$4:$E$2000='Analítico Cx.'!$B140)*('Diário 2º PA'!$B$4:$B$2000&gt;=C$4)*('Diário 2º PA'!$B$4:$B$2000&lt;=EOMONTH(C$4,0))*('Diário 2º PA'!$F$4:$F$2000)*(IF(Resumo!$Q$5="",1,'Diário 2º PA'!$O$4:$O$2000=Resumo!$Q$5)))
+SUMPRODUCT(('Diário 3º PA'!$E$4:$E$2000='Analítico Cx.'!$B140)*('Diário 3º PA'!$B$4:$B$2000&gt;=C$4)*('Diário 3º PA'!$B$4:$B$2000&lt;=EOMONTH(C$4,0))*('Diário 3º PA'!$F$4:$F$2000)*(IF(Resumo!$Q$5="",1,'Diário 3º PA'!$O$4:$O$2000=Resumo!$Q$5)))
+SUMPRODUCT(('Diário 4º PA'!$E$4:$E$2000='Analítico Cx.'!$B140)*('Diário 4º PA'!$B$4:$B$2000&gt;=C$4)*('Diário 4º PA'!$B$4:$B$2000&lt;=EOMONTH(C$4,0))*('Diário 4º PA'!$F$4:$F$2000)*(IF(Resumo!$Q$5="",1,'Diário 4º PA'!$O$4:$O$2000=Resumo!$Q$5)))</f>
        <v>0</v>
      </c>
      <c r="D140" s="199">
        <f t="array" ref="D140">SUMPRODUCT(('Diário 1º PA'!$E$4:$E$2977='Analítico Cx.'!$B140)*('Diário 1º PA'!$B$4:$B$2977&gt;=D$4)*('Diário 1º PA'!$B$4:$B$2977&lt;=EOMONTH(D$4,0))*('Diário 1º PA'!$F$4:$F$2977)*(IF(Resumo!$Q$5="",1,'Diário 1º PA'!$O$4:$O$2977=Resumo!$Q$5)))
+SUMPRODUCT(('Diário 2º PA'!$E$4:$E$2000='Analítico Cx.'!$B140)*('Diário 2º PA'!$B$4:$B$2000&gt;=D$4)*('Diário 2º PA'!$B$4:$B$2000&lt;=EOMONTH(D$4,0))*('Diário 2º PA'!$F$4:$F$2000)*(IF(Resumo!$Q$5="",1,'Diário 2º PA'!$O$4:$O$2000=Resumo!$Q$5)))
+SUMPRODUCT(('Diário 3º PA'!$E$4:$E$2000='Analítico Cx.'!$B140)*('Diário 3º PA'!$B$4:$B$2000&gt;=D$4)*('Diário 3º PA'!$B$4:$B$2000&lt;=EOMONTH(D$4,0))*('Diário 3º PA'!$F$4:$F$2000)*(IF(Resumo!$Q$5="",1,'Diário 3º PA'!$O$4:$O$2000=Resumo!$Q$5)))
+SUMPRODUCT(('Diário 4º PA'!$E$4:$E$2000='Analítico Cx.'!$B140)*('Diário 4º PA'!$B$4:$B$2000&gt;=D$4)*('Diário 4º PA'!$B$4:$B$2000&lt;=EOMONTH(D$4,0))*('Diário 4º PA'!$F$4:$F$2000)*(IF(Resumo!$Q$5="",1,'Diário 4º PA'!$O$4:$O$2000=Resumo!$Q$5)))</f>
        <v>0</v>
      </c>
      <c r="E140" s="199">
        <f t="array" ref="E140">SUMPRODUCT(('Diário 1º PA'!$E$4:$E$2977='Analítico Cx.'!$B140)*('Diário 1º PA'!$B$4:$B$2977&gt;=E$4)*('Diário 1º PA'!$B$4:$B$2977&lt;=EOMONTH(E$4,0))*('Diário 1º PA'!$F$4:$F$2977)*(IF(Resumo!$Q$5="",1,'Diário 1º PA'!$O$4:$O$2977=Resumo!$Q$5)))
+SUMPRODUCT(('Diário 2º PA'!$E$4:$E$2000='Analítico Cx.'!$B140)*('Diário 2º PA'!$B$4:$B$2000&gt;=E$4)*('Diário 2º PA'!$B$4:$B$2000&lt;=EOMONTH(E$4,0))*('Diário 2º PA'!$F$4:$F$2000)*(IF(Resumo!$Q$5="",1,'Diário 2º PA'!$O$4:$O$2000=Resumo!$Q$5)))
+SUMPRODUCT(('Diário 3º PA'!$E$4:$E$2000='Analítico Cx.'!$B140)*('Diário 3º PA'!$B$4:$B$2000&gt;=E$4)*('Diário 3º PA'!$B$4:$B$2000&lt;=EOMONTH(E$4,0))*('Diário 3º PA'!$F$4:$F$2000)*(IF(Resumo!$Q$5="",1,'Diário 3º PA'!$O$4:$O$2000=Resumo!$Q$5)))
+SUMPRODUCT(('Diário 4º PA'!$E$4:$E$2000='Analítico Cx.'!$B140)*('Diário 4º PA'!$B$4:$B$2000&gt;=E$4)*('Diário 4º PA'!$B$4:$B$2000&lt;=EOMONTH(E$4,0))*('Diário 4º PA'!$F$4:$F$2000)*(IF(Resumo!$Q$5="",1,'Diário 4º PA'!$O$4:$O$2000=Resumo!$Q$5)))</f>
        <v>300</v>
      </c>
      <c r="F140" s="199">
        <f t="array" ref="F140">SUMPRODUCT(('Diário 1º PA'!$E$4:$E$2977='Analítico Cx.'!$B140)*('Diário 1º PA'!$B$4:$B$2977&gt;=F$4)*('Diário 1º PA'!$B$4:$B$2977&lt;=EOMONTH(F$4,0))*('Diário 1º PA'!$F$4:$F$2977)*(IF(Resumo!$Q$5="",1,'Diário 1º PA'!$O$4:$O$2977=Resumo!$Q$5)))
+SUMPRODUCT(('Diário 2º PA'!$E$4:$E$2000='Analítico Cx.'!$B140)*('Diário 2º PA'!$B$4:$B$2000&gt;=F$4)*('Diário 2º PA'!$B$4:$B$2000&lt;=EOMONTH(F$4,0))*('Diário 2º PA'!$F$4:$F$2000)*(IF(Resumo!$Q$5="",1,'Diário 2º PA'!$O$4:$O$2000=Resumo!$Q$5)))
+SUMPRODUCT(('Diário 3º PA'!$E$4:$E$2000='Analítico Cx.'!$B140)*('Diário 3º PA'!$B$4:$B$2000&gt;=F$4)*('Diário 3º PA'!$B$4:$B$2000&lt;=EOMONTH(F$4,0))*('Diário 3º PA'!$F$4:$F$2000)*(IF(Resumo!$Q$5="",1,'Diário 3º PA'!$O$4:$O$2000=Resumo!$Q$5)))
+SUMPRODUCT(('Diário 4º PA'!$E$4:$E$2000='Analítico Cx.'!$B140)*('Diário 4º PA'!$B$4:$B$2000&gt;=F$4)*('Diário 4º PA'!$B$4:$B$2000&lt;=EOMONTH(F$4,0))*('Diário 4º PA'!$F$4:$F$2000)*(IF(Resumo!$Q$5="",1,'Diário 4º PA'!$O$4:$O$2000=Resumo!$Q$5)))</f>
        <v>0</v>
      </c>
      <c r="G140" s="199">
        <f t="array" ref="G140">SUMPRODUCT(('Diário 1º PA'!$E$4:$E$2977='Analítico Cx.'!$B140)*('Diário 1º PA'!$B$4:$B$2977&gt;=G$4)*('Diário 1º PA'!$B$4:$B$2977&lt;=EOMONTH(G$4,0))*('Diário 1º PA'!$F$4:$F$2977)*(IF(Resumo!$Q$5="",1,'Diário 1º PA'!$O$4:$O$2977=Resumo!$Q$5)))
+SUMPRODUCT(('Diário 2º PA'!$E$4:$E$2000='Analítico Cx.'!$B140)*('Diário 2º PA'!$B$4:$B$2000&gt;=G$4)*('Diário 2º PA'!$B$4:$B$2000&lt;=EOMONTH(G$4,0))*('Diário 2º PA'!$F$4:$F$2000)*(IF(Resumo!$Q$5="",1,'Diário 2º PA'!$O$4:$O$2000=Resumo!$Q$5)))
+SUMPRODUCT(('Diário 3º PA'!$E$4:$E$2000='Analítico Cx.'!$B140)*('Diário 3º PA'!$B$4:$B$2000&gt;=G$4)*('Diário 3º PA'!$B$4:$B$2000&lt;=EOMONTH(G$4,0))*('Diário 3º PA'!$F$4:$F$2000)*(IF(Resumo!$Q$5="",1,'Diário 3º PA'!$O$4:$O$2000=Resumo!$Q$5)))
+SUMPRODUCT(('Diário 4º PA'!$E$4:$E$2000='Analítico Cx.'!$B140)*('Diário 4º PA'!$B$4:$B$2000&gt;=G$4)*('Diário 4º PA'!$B$4:$B$2000&lt;=EOMONTH(G$4,0))*('Diário 4º PA'!$F$4:$F$2000)*(IF(Resumo!$Q$5="",1,'Diário 4º PA'!$O$4:$O$2000=Resumo!$Q$5)))</f>
        <v>0</v>
      </c>
      <c r="H140" s="199">
        <f t="array" ref="H140">SUMPRODUCT(('Diário 1º PA'!$E$4:$E$2977='Analítico Cx.'!$B140)*('Diário 1º PA'!$B$4:$B$2977&gt;=H$4)*('Diário 1º PA'!$B$4:$B$2977&lt;=EOMONTH(H$4,0))*('Diário 1º PA'!$F$4:$F$2977)*(IF(Resumo!$Q$5="",1,'Diário 1º PA'!$O$4:$O$2977=Resumo!$Q$5)))
+SUMPRODUCT(('Diário 2º PA'!$E$4:$E$2000='Analítico Cx.'!$B140)*('Diário 2º PA'!$B$4:$B$2000&gt;=H$4)*('Diário 2º PA'!$B$4:$B$2000&lt;=EOMONTH(H$4,0))*('Diário 2º PA'!$F$4:$F$2000)*(IF(Resumo!$Q$5="",1,'Diário 2º PA'!$O$4:$O$2000=Resumo!$Q$5)))
+SUMPRODUCT(('Diário 3º PA'!$E$4:$E$2000='Analítico Cx.'!$B140)*('Diário 3º PA'!$B$4:$B$2000&gt;=H$4)*('Diário 3º PA'!$B$4:$B$2000&lt;=EOMONTH(H$4,0))*('Diário 3º PA'!$F$4:$F$2000)*(IF(Resumo!$Q$5="",1,'Diário 3º PA'!$O$4:$O$2000=Resumo!$Q$5)))
+SUMPRODUCT(('Diário 4º PA'!$E$4:$E$2000='Analítico Cx.'!$B140)*('Diário 4º PA'!$B$4:$B$2000&gt;=H$4)*('Diário 4º PA'!$B$4:$B$2000&lt;=EOMONTH(H$4,0))*('Diário 4º PA'!$F$4:$F$2000)*(IF(Resumo!$Q$5="",1,'Diário 4º PA'!$O$4:$O$2000=Resumo!$Q$5)))</f>
        <v>0</v>
      </c>
      <c r="I140" s="199">
        <f t="array" ref="I140">SUMPRODUCT(('Diário 1º PA'!$E$4:$E$2977='Analítico Cx.'!$B140)*('Diário 1º PA'!$B$4:$B$2977&gt;=I$4)*('Diário 1º PA'!$B$4:$B$2977&lt;=EOMONTH(I$4,0))*('Diário 1º PA'!$F$4:$F$2977)*(IF(Resumo!$Q$5="",1,'Diário 1º PA'!$O$4:$O$2977=Resumo!$Q$5)))
+SUMPRODUCT(('Diário 2º PA'!$E$4:$E$2000='Analítico Cx.'!$B140)*('Diário 2º PA'!$B$4:$B$2000&gt;=I$4)*('Diário 2º PA'!$B$4:$B$2000&lt;=EOMONTH(I$4,0))*('Diário 2º PA'!$F$4:$F$2000)*(IF(Resumo!$Q$5="",1,'Diário 2º PA'!$O$4:$O$2000=Resumo!$Q$5)))
+SUMPRODUCT(('Diário 3º PA'!$E$4:$E$2000='Analítico Cx.'!$B140)*('Diário 3º PA'!$B$4:$B$2000&gt;=I$4)*('Diário 3º PA'!$B$4:$B$2000&lt;=EOMONTH(I$4,0))*('Diário 3º PA'!$F$4:$F$2000)*(IF(Resumo!$Q$5="",1,'Diário 3º PA'!$O$4:$O$2000=Resumo!$Q$5)))
+SUMPRODUCT(('Diário 4º PA'!$E$4:$E$2000='Analítico Cx.'!$B140)*('Diário 4º PA'!$B$4:$B$2000&gt;=I$4)*('Diário 4º PA'!$B$4:$B$2000&lt;=EOMONTH(I$4,0))*('Diário 4º PA'!$F$4:$F$2000)*(IF(Resumo!$Q$5="",1,'Diário 4º PA'!$O$4:$O$2000=Resumo!$Q$5)))</f>
        <v>0</v>
      </c>
      <c r="J140" s="199">
        <f t="array" ref="J140">SUMPRODUCT(('Diário 1º PA'!$E$4:$E$2977='Analítico Cx.'!$B140)*('Diário 1º PA'!$B$4:$B$2977&gt;=J$4)*('Diário 1º PA'!$B$4:$B$2977&lt;=EOMONTH(J$4,0))*('Diário 1º PA'!$F$4:$F$2977)*(IF(Resumo!$Q$5="",1,'Diário 1º PA'!$O$4:$O$2977=Resumo!$Q$5)))
+SUMPRODUCT(('Diário 2º PA'!$E$4:$E$2000='Analítico Cx.'!$B140)*('Diário 2º PA'!$B$4:$B$2000&gt;=J$4)*('Diário 2º PA'!$B$4:$B$2000&lt;=EOMONTH(J$4,0))*('Diário 2º PA'!$F$4:$F$2000)*(IF(Resumo!$Q$5="",1,'Diário 2º PA'!$O$4:$O$2000=Resumo!$Q$5)))
+SUMPRODUCT(('Diário 3º PA'!$E$4:$E$2000='Analítico Cx.'!$B140)*('Diário 3º PA'!$B$4:$B$2000&gt;=J$4)*('Diário 3º PA'!$B$4:$B$2000&lt;=EOMONTH(J$4,0))*('Diário 3º PA'!$F$4:$F$2000)*(IF(Resumo!$Q$5="",1,'Diário 3º PA'!$O$4:$O$2000=Resumo!$Q$5)))
+SUMPRODUCT(('Diário 4º PA'!$E$4:$E$2000='Analítico Cx.'!$B140)*('Diário 4º PA'!$B$4:$B$2000&gt;=J$4)*('Diário 4º PA'!$B$4:$B$2000&lt;=EOMONTH(J$4,0))*('Diário 4º PA'!$F$4:$F$2000)*(IF(Resumo!$Q$5="",1,'Diário 4º PA'!$O$4:$O$2000=Resumo!$Q$5)))</f>
        <v>0</v>
      </c>
      <c r="K140" s="199">
        <f t="array" ref="K140">SUMPRODUCT(('Diário 1º PA'!$E$4:$E$2977='Analítico Cx.'!$B140)*('Diário 1º PA'!$B$4:$B$2977&gt;=K$4)*('Diário 1º PA'!$B$4:$B$2977&lt;=EOMONTH(K$4,0))*('Diário 1º PA'!$F$4:$F$2977)*(IF(Resumo!$Q$5="",1,'Diário 1º PA'!$O$4:$O$2977=Resumo!$Q$5)))
+SUMPRODUCT(('Diário 2º PA'!$E$4:$E$2000='Analítico Cx.'!$B140)*('Diário 2º PA'!$B$4:$B$2000&gt;=K$4)*('Diário 2º PA'!$B$4:$B$2000&lt;=EOMONTH(K$4,0))*('Diário 2º PA'!$F$4:$F$2000)*(IF(Resumo!$Q$5="",1,'Diário 2º PA'!$O$4:$O$2000=Resumo!$Q$5)))
+SUMPRODUCT(('Diário 3º PA'!$E$4:$E$2000='Analítico Cx.'!$B140)*('Diário 3º PA'!$B$4:$B$2000&gt;=K$4)*('Diário 3º PA'!$B$4:$B$2000&lt;=EOMONTH(K$4,0))*('Diário 3º PA'!$F$4:$F$2000)*(IF(Resumo!$Q$5="",1,'Diário 3º PA'!$O$4:$O$2000=Resumo!$Q$5)))
+SUMPRODUCT(('Diário 4º PA'!$E$4:$E$2000='Analítico Cx.'!$B140)*('Diário 4º PA'!$B$4:$B$2000&gt;=K$4)*('Diário 4º PA'!$B$4:$B$2000&lt;=EOMONTH(K$4,0))*('Diário 4º PA'!$F$4:$F$2000)*(IF(Resumo!$Q$5="",1,'Diário 4º PA'!$O$4:$O$2000=Resumo!$Q$5)))</f>
        <v>0</v>
      </c>
      <c r="L140" s="199">
        <f t="array" ref="L140">SUMPRODUCT(('Diário 1º PA'!$E$4:$E$2977='Analítico Cx.'!$B140)*('Diário 1º PA'!$B$4:$B$2977&gt;=L$4)*('Diário 1º PA'!$B$4:$B$2977&lt;=EOMONTH(L$4,0))*('Diário 1º PA'!$F$4:$F$2977)*(IF(Resumo!$Q$5="",1,'Diário 1º PA'!$O$4:$O$2977=Resumo!$Q$5)))
+SUMPRODUCT(('Diário 2º PA'!$E$4:$E$2000='Analítico Cx.'!$B140)*('Diário 2º PA'!$B$4:$B$2000&gt;=L$4)*('Diário 2º PA'!$B$4:$B$2000&lt;=EOMONTH(L$4,0))*('Diário 2º PA'!$F$4:$F$2000)*(IF(Resumo!$Q$5="",1,'Diário 2º PA'!$O$4:$O$2000=Resumo!$Q$5)))
+SUMPRODUCT(('Diário 3º PA'!$E$4:$E$2000='Analítico Cx.'!$B140)*('Diário 3º PA'!$B$4:$B$2000&gt;=L$4)*('Diário 3º PA'!$B$4:$B$2000&lt;=EOMONTH(L$4,0))*('Diário 3º PA'!$F$4:$F$2000)*(IF(Resumo!$Q$5="",1,'Diário 3º PA'!$O$4:$O$2000=Resumo!$Q$5)))
+SUMPRODUCT(('Diário 4º PA'!$E$4:$E$2000='Analítico Cx.'!$B140)*('Diário 4º PA'!$B$4:$B$2000&gt;=L$4)*('Diário 4º PA'!$B$4:$B$2000&lt;=EOMONTH(L$4,0))*('Diário 4º PA'!$F$4:$F$2000)*(IF(Resumo!$Q$5="",1,'Diário 4º PA'!$O$4:$O$2000=Resumo!$Q$5)))</f>
        <v>0</v>
      </c>
      <c r="M140" s="199">
        <f t="array" ref="M140">SUMPRODUCT(('Diário 1º PA'!$E$4:$E$2977='Analítico Cx.'!$B140)*('Diário 1º PA'!$B$4:$B$2977&gt;=M$4)*('Diário 1º PA'!$B$4:$B$2977&lt;=EOMONTH(M$4,0))*('Diário 1º PA'!$F$4:$F$2977)*(IF(Resumo!$Q$5="",1,'Diário 1º PA'!$O$4:$O$2977=Resumo!$Q$5)))
+SUMPRODUCT(('Diário 2º PA'!$E$4:$E$2000='Analítico Cx.'!$B140)*('Diário 2º PA'!$B$4:$B$2000&gt;=M$4)*('Diário 2º PA'!$B$4:$B$2000&lt;=EOMONTH(M$4,0))*('Diário 2º PA'!$F$4:$F$2000)*(IF(Resumo!$Q$5="",1,'Diário 2º PA'!$O$4:$O$2000=Resumo!$Q$5)))
+SUMPRODUCT(('Diário 3º PA'!$E$4:$E$2000='Analítico Cx.'!$B140)*('Diário 3º PA'!$B$4:$B$2000&gt;=M$4)*('Diário 3º PA'!$B$4:$B$2000&lt;=EOMONTH(M$4,0))*('Diário 3º PA'!$F$4:$F$2000)*(IF(Resumo!$Q$5="",1,'Diário 3º PA'!$O$4:$O$2000=Resumo!$Q$5)))
+SUMPRODUCT(('Diário 4º PA'!$E$4:$E$2000='Analítico Cx.'!$B140)*('Diário 4º PA'!$B$4:$B$2000&gt;=M$4)*('Diário 4º PA'!$B$4:$B$2000&lt;=EOMONTH(M$4,0))*('Diário 4º PA'!$F$4:$F$2000)*(IF(Resumo!$Q$5="",1,'Diário 4º PA'!$O$4:$O$2000=Resumo!$Q$5)))</f>
        <v>0</v>
      </c>
      <c r="N140" s="199">
        <f t="array" ref="N140">SUMPRODUCT(('Diário 1º PA'!$E$4:$E$2977='Analítico Cx.'!$B140)*('Diário 1º PA'!$B$4:$B$2977&gt;=N$4)*('Diário 1º PA'!$B$4:$B$2977&lt;=EOMONTH(N$4,0))*('Diário 1º PA'!$F$4:$F$2977)*(IF(Resumo!$Q$5="",1,'Diário 1º PA'!$O$4:$O$2977=Resumo!$Q$5)))
+SUMPRODUCT(('Diário 2º PA'!$E$4:$E$2000='Analítico Cx.'!$B140)*('Diário 2º PA'!$B$4:$B$2000&gt;=N$4)*('Diário 2º PA'!$B$4:$B$2000&lt;=EOMONTH(N$4,0))*('Diário 2º PA'!$F$4:$F$2000)*(IF(Resumo!$Q$5="",1,'Diário 2º PA'!$O$4:$O$2000=Resumo!$Q$5)))
+SUMPRODUCT(('Diário 3º PA'!$E$4:$E$2000='Analítico Cx.'!$B140)*('Diário 3º PA'!$B$4:$B$2000&gt;=N$4)*('Diário 3º PA'!$B$4:$B$2000&lt;=EOMONTH(N$4,0))*('Diário 3º PA'!$F$4:$F$2000)*(IF(Resumo!$Q$5="",1,'Diário 3º PA'!$O$4:$O$2000=Resumo!$Q$5)))
+SUMPRODUCT(('Diário 4º PA'!$E$4:$E$2000='Analítico Cx.'!$B140)*('Diário 4º PA'!$B$4:$B$2000&gt;=N$4)*('Diário 4º PA'!$B$4:$B$2000&lt;=EOMONTH(N$4,0))*('Diário 4º PA'!$F$4:$F$2000)*(IF(Resumo!$Q$5="",1,'Diário 4º PA'!$O$4:$O$2000=Resumo!$Q$5)))</f>
        <v>0</v>
      </c>
      <c r="O140" s="200">
        <f t="shared" si="13"/>
        <v>300</v>
      </c>
      <c r="P140" s="201">
        <f t="shared" si="14"/>
        <v>6.3480345893486144E-5</v>
      </c>
      <c r="Q140" s="174"/>
      <c r="R140" s="174"/>
      <c r="S140" s="174"/>
      <c r="T140" s="174"/>
      <c r="U140" s="174"/>
      <c r="V140" s="174"/>
      <c r="W140" s="174"/>
      <c r="X140" s="174"/>
      <c r="Y140" s="174"/>
      <c r="Z140" s="174"/>
    </row>
    <row r="141" spans="1:26" ht="23.25" customHeight="1" x14ac:dyDescent="0.2">
      <c r="A141" s="220" t="s">
        <v>381</v>
      </c>
      <c r="B141" s="84" t="s">
        <v>382</v>
      </c>
      <c r="C141" s="199">
        <f t="array" ref="C141">SUMPRODUCT(('Diário 1º PA'!$E$4:$E$2977='Analítico Cx.'!$B141)*('Diário 1º PA'!$B$4:$B$2977&gt;=C$4)*('Diário 1º PA'!$B$4:$B$2977&lt;=EOMONTH(C$4,0))*('Diário 1º PA'!$F$4:$F$2977)*(IF(Resumo!$Q$5="",1,'Diário 1º PA'!$O$4:$O$2977=Resumo!$Q$5)))
+SUMPRODUCT(('Diário 2º PA'!$E$4:$E$2000='Analítico Cx.'!$B141)*('Diário 2º PA'!$B$4:$B$2000&gt;=C$4)*('Diário 2º PA'!$B$4:$B$2000&lt;=EOMONTH(C$4,0))*('Diário 2º PA'!$F$4:$F$2000)*(IF(Resumo!$Q$5="",1,'Diário 2º PA'!$O$4:$O$2000=Resumo!$Q$5)))
+SUMPRODUCT(('Diário 3º PA'!$E$4:$E$2000='Analítico Cx.'!$B141)*('Diário 3º PA'!$B$4:$B$2000&gt;=C$4)*('Diário 3º PA'!$B$4:$B$2000&lt;=EOMONTH(C$4,0))*('Diário 3º PA'!$F$4:$F$2000)*(IF(Resumo!$Q$5="",1,'Diário 3º PA'!$O$4:$O$2000=Resumo!$Q$5)))
+SUMPRODUCT(('Diário 4º PA'!$E$4:$E$2000='Analítico Cx.'!$B141)*('Diário 4º PA'!$B$4:$B$2000&gt;=C$4)*('Diário 4º PA'!$B$4:$B$2000&lt;=EOMONTH(C$4,0))*('Diário 4º PA'!$F$4:$F$2000)*(IF(Resumo!$Q$5="",1,'Diário 4º PA'!$O$4:$O$2000=Resumo!$Q$5)))</f>
        <v>31725</v>
      </c>
      <c r="D141" s="199">
        <f t="array" ref="D141">SUMPRODUCT(('Diário 1º PA'!$E$4:$E$2977='Analítico Cx.'!$B141)*('Diário 1º PA'!$B$4:$B$2977&gt;=D$4)*('Diário 1º PA'!$B$4:$B$2977&lt;=EOMONTH(D$4,0))*('Diário 1º PA'!$F$4:$F$2977)*(IF(Resumo!$Q$5="",1,'Diário 1º PA'!$O$4:$O$2977=Resumo!$Q$5)))
+SUMPRODUCT(('Diário 2º PA'!$E$4:$E$2000='Analítico Cx.'!$B141)*('Diário 2º PA'!$B$4:$B$2000&gt;=D$4)*('Diário 2º PA'!$B$4:$B$2000&lt;=EOMONTH(D$4,0))*('Diário 2º PA'!$F$4:$F$2000)*(IF(Resumo!$Q$5="",1,'Diário 2º PA'!$O$4:$O$2000=Resumo!$Q$5)))
+SUMPRODUCT(('Diário 3º PA'!$E$4:$E$2000='Analítico Cx.'!$B141)*('Diário 3º PA'!$B$4:$B$2000&gt;=D$4)*('Diário 3º PA'!$B$4:$B$2000&lt;=EOMONTH(D$4,0))*('Diário 3º PA'!$F$4:$F$2000)*(IF(Resumo!$Q$5="",1,'Diário 3º PA'!$O$4:$O$2000=Resumo!$Q$5)))
+SUMPRODUCT(('Diário 4º PA'!$E$4:$E$2000='Analítico Cx.'!$B141)*('Diário 4º PA'!$B$4:$B$2000&gt;=D$4)*('Diário 4º PA'!$B$4:$B$2000&lt;=EOMONTH(D$4,0))*('Diário 4º PA'!$F$4:$F$2000)*(IF(Resumo!$Q$5="",1,'Diário 4º PA'!$O$4:$O$2000=Resumo!$Q$5)))</f>
        <v>775</v>
      </c>
      <c r="E141" s="199">
        <f t="array" ref="E141">SUMPRODUCT(('Diário 1º PA'!$E$4:$E$2977='Analítico Cx.'!$B141)*('Diário 1º PA'!$B$4:$B$2977&gt;=E$4)*('Diário 1º PA'!$B$4:$B$2977&lt;=EOMONTH(E$4,0))*('Diário 1º PA'!$F$4:$F$2977)*(IF(Resumo!$Q$5="",1,'Diário 1º PA'!$O$4:$O$2977=Resumo!$Q$5)))
+SUMPRODUCT(('Diário 2º PA'!$E$4:$E$2000='Analítico Cx.'!$B141)*('Diário 2º PA'!$B$4:$B$2000&gt;=E$4)*('Diário 2º PA'!$B$4:$B$2000&lt;=EOMONTH(E$4,0))*('Diário 2º PA'!$F$4:$F$2000)*(IF(Resumo!$Q$5="",1,'Diário 2º PA'!$O$4:$O$2000=Resumo!$Q$5)))
+SUMPRODUCT(('Diário 3º PA'!$E$4:$E$2000='Analítico Cx.'!$B141)*('Diário 3º PA'!$B$4:$B$2000&gt;=E$4)*('Diário 3º PA'!$B$4:$B$2000&lt;=EOMONTH(E$4,0))*('Diário 3º PA'!$F$4:$F$2000)*(IF(Resumo!$Q$5="",1,'Diário 3º PA'!$O$4:$O$2000=Resumo!$Q$5)))
+SUMPRODUCT(('Diário 4º PA'!$E$4:$E$2000='Analítico Cx.'!$B141)*('Diário 4º PA'!$B$4:$B$2000&gt;=E$4)*('Diário 4º PA'!$B$4:$B$2000&lt;=EOMONTH(E$4,0))*('Diário 4º PA'!$F$4:$F$2000)*(IF(Resumo!$Q$5="",1,'Diário 4º PA'!$O$4:$O$2000=Resumo!$Q$5)))</f>
        <v>0</v>
      </c>
      <c r="F141" s="199">
        <f t="array" ref="F141">SUMPRODUCT(('Diário 1º PA'!$E$4:$E$2977='Analítico Cx.'!$B141)*('Diário 1º PA'!$B$4:$B$2977&gt;=F$4)*('Diário 1º PA'!$B$4:$B$2977&lt;=EOMONTH(F$4,0))*('Diário 1º PA'!$F$4:$F$2977)*(IF(Resumo!$Q$5="",1,'Diário 1º PA'!$O$4:$O$2977=Resumo!$Q$5)))
+SUMPRODUCT(('Diário 2º PA'!$E$4:$E$2000='Analítico Cx.'!$B141)*('Diário 2º PA'!$B$4:$B$2000&gt;=F$4)*('Diário 2º PA'!$B$4:$B$2000&lt;=EOMONTH(F$4,0))*('Diário 2º PA'!$F$4:$F$2000)*(IF(Resumo!$Q$5="",1,'Diário 2º PA'!$O$4:$O$2000=Resumo!$Q$5)))
+SUMPRODUCT(('Diário 3º PA'!$E$4:$E$2000='Analítico Cx.'!$B141)*('Diário 3º PA'!$B$4:$B$2000&gt;=F$4)*('Diário 3º PA'!$B$4:$B$2000&lt;=EOMONTH(F$4,0))*('Diário 3º PA'!$F$4:$F$2000)*(IF(Resumo!$Q$5="",1,'Diário 3º PA'!$O$4:$O$2000=Resumo!$Q$5)))
+SUMPRODUCT(('Diário 4º PA'!$E$4:$E$2000='Analítico Cx.'!$B141)*('Diário 4º PA'!$B$4:$B$2000&gt;=F$4)*('Diário 4º PA'!$B$4:$B$2000&lt;=EOMONTH(F$4,0))*('Diário 4º PA'!$F$4:$F$2000)*(IF(Resumo!$Q$5="",1,'Diário 4º PA'!$O$4:$O$2000=Resumo!$Q$5)))</f>
        <v>0</v>
      </c>
      <c r="G141" s="199">
        <f t="array" ref="G141">SUMPRODUCT(('Diário 1º PA'!$E$4:$E$2977='Analítico Cx.'!$B141)*('Diário 1º PA'!$B$4:$B$2977&gt;=G$4)*('Diário 1º PA'!$B$4:$B$2977&lt;=EOMONTH(G$4,0))*('Diário 1º PA'!$F$4:$F$2977)*(IF(Resumo!$Q$5="",1,'Diário 1º PA'!$O$4:$O$2977=Resumo!$Q$5)))
+SUMPRODUCT(('Diário 2º PA'!$E$4:$E$2000='Analítico Cx.'!$B141)*('Diário 2º PA'!$B$4:$B$2000&gt;=G$4)*('Diário 2º PA'!$B$4:$B$2000&lt;=EOMONTH(G$4,0))*('Diário 2º PA'!$F$4:$F$2000)*(IF(Resumo!$Q$5="",1,'Diário 2º PA'!$O$4:$O$2000=Resumo!$Q$5)))
+SUMPRODUCT(('Diário 3º PA'!$E$4:$E$2000='Analítico Cx.'!$B141)*('Diário 3º PA'!$B$4:$B$2000&gt;=G$4)*('Diário 3º PA'!$B$4:$B$2000&lt;=EOMONTH(G$4,0))*('Diário 3º PA'!$F$4:$F$2000)*(IF(Resumo!$Q$5="",1,'Diário 3º PA'!$O$4:$O$2000=Resumo!$Q$5)))
+SUMPRODUCT(('Diário 4º PA'!$E$4:$E$2000='Analítico Cx.'!$B141)*('Diário 4º PA'!$B$4:$B$2000&gt;=G$4)*('Diário 4º PA'!$B$4:$B$2000&lt;=EOMONTH(G$4,0))*('Diário 4º PA'!$F$4:$F$2000)*(IF(Resumo!$Q$5="",1,'Diário 4º PA'!$O$4:$O$2000=Resumo!$Q$5)))</f>
        <v>0</v>
      </c>
      <c r="H141" s="199">
        <f t="array" ref="H141">SUMPRODUCT(('Diário 1º PA'!$E$4:$E$2977='Analítico Cx.'!$B141)*('Diário 1º PA'!$B$4:$B$2977&gt;=H$4)*('Diário 1º PA'!$B$4:$B$2977&lt;=EOMONTH(H$4,0))*('Diário 1º PA'!$F$4:$F$2977)*(IF(Resumo!$Q$5="",1,'Diário 1º PA'!$O$4:$O$2977=Resumo!$Q$5)))
+SUMPRODUCT(('Diário 2º PA'!$E$4:$E$2000='Analítico Cx.'!$B141)*('Diário 2º PA'!$B$4:$B$2000&gt;=H$4)*('Diário 2º PA'!$B$4:$B$2000&lt;=EOMONTH(H$4,0))*('Diário 2º PA'!$F$4:$F$2000)*(IF(Resumo!$Q$5="",1,'Diário 2º PA'!$O$4:$O$2000=Resumo!$Q$5)))
+SUMPRODUCT(('Diário 3º PA'!$E$4:$E$2000='Analítico Cx.'!$B141)*('Diário 3º PA'!$B$4:$B$2000&gt;=H$4)*('Diário 3º PA'!$B$4:$B$2000&lt;=EOMONTH(H$4,0))*('Diário 3º PA'!$F$4:$F$2000)*(IF(Resumo!$Q$5="",1,'Diário 3º PA'!$O$4:$O$2000=Resumo!$Q$5)))
+SUMPRODUCT(('Diário 4º PA'!$E$4:$E$2000='Analítico Cx.'!$B141)*('Diário 4º PA'!$B$4:$B$2000&gt;=H$4)*('Diário 4º PA'!$B$4:$B$2000&lt;=EOMONTH(H$4,0))*('Diário 4º PA'!$F$4:$F$2000)*(IF(Resumo!$Q$5="",1,'Diário 4º PA'!$O$4:$O$2000=Resumo!$Q$5)))</f>
        <v>0</v>
      </c>
      <c r="I141" s="199">
        <f t="array" ref="I141">SUMPRODUCT(('Diário 1º PA'!$E$4:$E$2977='Analítico Cx.'!$B141)*('Diário 1º PA'!$B$4:$B$2977&gt;=I$4)*('Diário 1º PA'!$B$4:$B$2977&lt;=EOMONTH(I$4,0))*('Diário 1º PA'!$F$4:$F$2977)*(IF(Resumo!$Q$5="",1,'Diário 1º PA'!$O$4:$O$2977=Resumo!$Q$5)))
+SUMPRODUCT(('Diário 2º PA'!$E$4:$E$2000='Analítico Cx.'!$B141)*('Diário 2º PA'!$B$4:$B$2000&gt;=I$4)*('Diário 2º PA'!$B$4:$B$2000&lt;=EOMONTH(I$4,0))*('Diário 2º PA'!$F$4:$F$2000)*(IF(Resumo!$Q$5="",1,'Diário 2º PA'!$O$4:$O$2000=Resumo!$Q$5)))
+SUMPRODUCT(('Diário 3º PA'!$E$4:$E$2000='Analítico Cx.'!$B141)*('Diário 3º PA'!$B$4:$B$2000&gt;=I$4)*('Diário 3º PA'!$B$4:$B$2000&lt;=EOMONTH(I$4,0))*('Diário 3º PA'!$F$4:$F$2000)*(IF(Resumo!$Q$5="",1,'Diário 3º PA'!$O$4:$O$2000=Resumo!$Q$5)))
+SUMPRODUCT(('Diário 4º PA'!$E$4:$E$2000='Analítico Cx.'!$B141)*('Diário 4º PA'!$B$4:$B$2000&gt;=I$4)*('Diário 4º PA'!$B$4:$B$2000&lt;=EOMONTH(I$4,0))*('Diário 4º PA'!$F$4:$F$2000)*(IF(Resumo!$Q$5="",1,'Diário 4º PA'!$O$4:$O$2000=Resumo!$Q$5)))</f>
        <v>0</v>
      </c>
      <c r="J141" s="199">
        <f t="array" ref="J141">SUMPRODUCT(('Diário 1º PA'!$E$4:$E$2977='Analítico Cx.'!$B141)*('Diário 1º PA'!$B$4:$B$2977&gt;=J$4)*('Diário 1º PA'!$B$4:$B$2977&lt;=EOMONTH(J$4,0))*('Diário 1º PA'!$F$4:$F$2977)*(IF(Resumo!$Q$5="",1,'Diário 1º PA'!$O$4:$O$2977=Resumo!$Q$5)))
+SUMPRODUCT(('Diário 2º PA'!$E$4:$E$2000='Analítico Cx.'!$B141)*('Diário 2º PA'!$B$4:$B$2000&gt;=J$4)*('Diário 2º PA'!$B$4:$B$2000&lt;=EOMONTH(J$4,0))*('Diário 2º PA'!$F$4:$F$2000)*(IF(Resumo!$Q$5="",1,'Diário 2º PA'!$O$4:$O$2000=Resumo!$Q$5)))
+SUMPRODUCT(('Diário 3º PA'!$E$4:$E$2000='Analítico Cx.'!$B141)*('Diário 3º PA'!$B$4:$B$2000&gt;=J$4)*('Diário 3º PA'!$B$4:$B$2000&lt;=EOMONTH(J$4,0))*('Diário 3º PA'!$F$4:$F$2000)*(IF(Resumo!$Q$5="",1,'Diário 3º PA'!$O$4:$O$2000=Resumo!$Q$5)))
+SUMPRODUCT(('Diário 4º PA'!$E$4:$E$2000='Analítico Cx.'!$B141)*('Diário 4º PA'!$B$4:$B$2000&gt;=J$4)*('Diário 4º PA'!$B$4:$B$2000&lt;=EOMONTH(J$4,0))*('Diário 4º PA'!$F$4:$F$2000)*(IF(Resumo!$Q$5="",1,'Diário 4º PA'!$O$4:$O$2000=Resumo!$Q$5)))</f>
        <v>0</v>
      </c>
      <c r="K141" s="199">
        <f t="array" ref="K141">SUMPRODUCT(('Diário 1º PA'!$E$4:$E$2977='Analítico Cx.'!$B141)*('Diário 1º PA'!$B$4:$B$2977&gt;=K$4)*('Diário 1º PA'!$B$4:$B$2977&lt;=EOMONTH(K$4,0))*('Diário 1º PA'!$F$4:$F$2977)*(IF(Resumo!$Q$5="",1,'Diário 1º PA'!$O$4:$O$2977=Resumo!$Q$5)))
+SUMPRODUCT(('Diário 2º PA'!$E$4:$E$2000='Analítico Cx.'!$B141)*('Diário 2º PA'!$B$4:$B$2000&gt;=K$4)*('Diário 2º PA'!$B$4:$B$2000&lt;=EOMONTH(K$4,0))*('Diário 2º PA'!$F$4:$F$2000)*(IF(Resumo!$Q$5="",1,'Diário 2º PA'!$O$4:$O$2000=Resumo!$Q$5)))
+SUMPRODUCT(('Diário 3º PA'!$E$4:$E$2000='Analítico Cx.'!$B141)*('Diário 3º PA'!$B$4:$B$2000&gt;=K$4)*('Diário 3º PA'!$B$4:$B$2000&lt;=EOMONTH(K$4,0))*('Diário 3º PA'!$F$4:$F$2000)*(IF(Resumo!$Q$5="",1,'Diário 3º PA'!$O$4:$O$2000=Resumo!$Q$5)))
+SUMPRODUCT(('Diário 4º PA'!$E$4:$E$2000='Analítico Cx.'!$B141)*('Diário 4º PA'!$B$4:$B$2000&gt;=K$4)*('Diário 4º PA'!$B$4:$B$2000&lt;=EOMONTH(K$4,0))*('Diário 4º PA'!$F$4:$F$2000)*(IF(Resumo!$Q$5="",1,'Diário 4º PA'!$O$4:$O$2000=Resumo!$Q$5)))</f>
        <v>0</v>
      </c>
      <c r="L141" s="199">
        <f t="array" ref="L141">SUMPRODUCT(('Diário 1º PA'!$E$4:$E$2977='Analítico Cx.'!$B141)*('Diário 1º PA'!$B$4:$B$2977&gt;=L$4)*('Diário 1º PA'!$B$4:$B$2977&lt;=EOMONTH(L$4,0))*('Diário 1º PA'!$F$4:$F$2977)*(IF(Resumo!$Q$5="",1,'Diário 1º PA'!$O$4:$O$2977=Resumo!$Q$5)))
+SUMPRODUCT(('Diário 2º PA'!$E$4:$E$2000='Analítico Cx.'!$B141)*('Diário 2º PA'!$B$4:$B$2000&gt;=L$4)*('Diário 2º PA'!$B$4:$B$2000&lt;=EOMONTH(L$4,0))*('Diário 2º PA'!$F$4:$F$2000)*(IF(Resumo!$Q$5="",1,'Diário 2º PA'!$O$4:$O$2000=Resumo!$Q$5)))
+SUMPRODUCT(('Diário 3º PA'!$E$4:$E$2000='Analítico Cx.'!$B141)*('Diário 3º PA'!$B$4:$B$2000&gt;=L$4)*('Diário 3º PA'!$B$4:$B$2000&lt;=EOMONTH(L$4,0))*('Diário 3º PA'!$F$4:$F$2000)*(IF(Resumo!$Q$5="",1,'Diário 3º PA'!$O$4:$O$2000=Resumo!$Q$5)))
+SUMPRODUCT(('Diário 4º PA'!$E$4:$E$2000='Analítico Cx.'!$B141)*('Diário 4º PA'!$B$4:$B$2000&gt;=L$4)*('Diário 4º PA'!$B$4:$B$2000&lt;=EOMONTH(L$4,0))*('Diário 4º PA'!$F$4:$F$2000)*(IF(Resumo!$Q$5="",1,'Diário 4º PA'!$O$4:$O$2000=Resumo!$Q$5)))</f>
        <v>0</v>
      </c>
      <c r="M141" s="199">
        <f t="array" ref="M141">SUMPRODUCT(('Diário 1º PA'!$E$4:$E$2977='Analítico Cx.'!$B141)*('Diário 1º PA'!$B$4:$B$2977&gt;=M$4)*('Diário 1º PA'!$B$4:$B$2977&lt;=EOMONTH(M$4,0))*('Diário 1º PA'!$F$4:$F$2977)*(IF(Resumo!$Q$5="",1,'Diário 1º PA'!$O$4:$O$2977=Resumo!$Q$5)))
+SUMPRODUCT(('Diário 2º PA'!$E$4:$E$2000='Analítico Cx.'!$B141)*('Diário 2º PA'!$B$4:$B$2000&gt;=M$4)*('Diário 2º PA'!$B$4:$B$2000&lt;=EOMONTH(M$4,0))*('Diário 2º PA'!$F$4:$F$2000)*(IF(Resumo!$Q$5="",1,'Diário 2º PA'!$O$4:$O$2000=Resumo!$Q$5)))
+SUMPRODUCT(('Diário 3º PA'!$E$4:$E$2000='Analítico Cx.'!$B141)*('Diário 3º PA'!$B$4:$B$2000&gt;=M$4)*('Diário 3º PA'!$B$4:$B$2000&lt;=EOMONTH(M$4,0))*('Diário 3º PA'!$F$4:$F$2000)*(IF(Resumo!$Q$5="",1,'Diário 3º PA'!$O$4:$O$2000=Resumo!$Q$5)))
+SUMPRODUCT(('Diário 4º PA'!$E$4:$E$2000='Analítico Cx.'!$B141)*('Diário 4º PA'!$B$4:$B$2000&gt;=M$4)*('Diário 4º PA'!$B$4:$B$2000&lt;=EOMONTH(M$4,0))*('Diário 4º PA'!$F$4:$F$2000)*(IF(Resumo!$Q$5="",1,'Diário 4º PA'!$O$4:$O$2000=Resumo!$Q$5)))</f>
        <v>0</v>
      </c>
      <c r="N141" s="199">
        <f t="array" ref="N141">SUMPRODUCT(('Diário 1º PA'!$E$4:$E$2977='Analítico Cx.'!$B141)*('Diário 1º PA'!$B$4:$B$2977&gt;=N$4)*('Diário 1º PA'!$B$4:$B$2977&lt;=EOMONTH(N$4,0))*('Diário 1º PA'!$F$4:$F$2977)*(IF(Resumo!$Q$5="",1,'Diário 1º PA'!$O$4:$O$2977=Resumo!$Q$5)))
+SUMPRODUCT(('Diário 2º PA'!$E$4:$E$2000='Analítico Cx.'!$B141)*('Diário 2º PA'!$B$4:$B$2000&gt;=N$4)*('Diário 2º PA'!$B$4:$B$2000&lt;=EOMONTH(N$4,0))*('Diário 2º PA'!$F$4:$F$2000)*(IF(Resumo!$Q$5="",1,'Diário 2º PA'!$O$4:$O$2000=Resumo!$Q$5)))
+SUMPRODUCT(('Diário 3º PA'!$E$4:$E$2000='Analítico Cx.'!$B141)*('Diário 3º PA'!$B$4:$B$2000&gt;=N$4)*('Diário 3º PA'!$B$4:$B$2000&lt;=EOMONTH(N$4,0))*('Diário 3º PA'!$F$4:$F$2000)*(IF(Resumo!$Q$5="",1,'Diário 3º PA'!$O$4:$O$2000=Resumo!$Q$5)))
+SUMPRODUCT(('Diário 4º PA'!$E$4:$E$2000='Analítico Cx.'!$B141)*('Diário 4º PA'!$B$4:$B$2000&gt;=N$4)*('Diário 4º PA'!$B$4:$B$2000&lt;=EOMONTH(N$4,0))*('Diário 4º PA'!$F$4:$F$2000)*(IF(Resumo!$Q$5="",1,'Diário 4º PA'!$O$4:$O$2000=Resumo!$Q$5)))</f>
        <v>0</v>
      </c>
      <c r="O141" s="200">
        <f t="shared" si="13"/>
        <v>32500</v>
      </c>
      <c r="P141" s="201">
        <f t="shared" si="14"/>
        <v>6.8770374717943318E-3</v>
      </c>
      <c r="Q141" s="174"/>
      <c r="R141" s="174"/>
      <c r="S141" s="174"/>
      <c r="T141" s="174"/>
      <c r="U141" s="174"/>
      <c r="V141" s="174"/>
      <c r="W141" s="174"/>
      <c r="X141" s="174"/>
      <c r="Y141" s="174"/>
      <c r="Z141" s="174"/>
    </row>
    <row r="142" spans="1:26" ht="23.25" customHeight="1" x14ac:dyDescent="0.2">
      <c r="A142" s="220" t="s">
        <v>383</v>
      </c>
      <c r="B142" s="84" t="s">
        <v>384</v>
      </c>
      <c r="C142" s="199">
        <f t="array" ref="C142">SUMPRODUCT(('Diário 1º PA'!$E$4:$E$2977='Analítico Cx.'!$B142)*('Diário 1º PA'!$B$4:$B$2977&gt;=C$4)*('Diário 1º PA'!$B$4:$B$2977&lt;=EOMONTH(C$4,0))*('Diário 1º PA'!$F$4:$F$2977)*(IF(Resumo!$Q$5="",1,'Diário 1º PA'!$O$4:$O$2977=Resumo!$Q$5)))
+SUMPRODUCT(('Diário 2º PA'!$E$4:$E$2000='Analítico Cx.'!$B142)*('Diário 2º PA'!$B$4:$B$2000&gt;=C$4)*('Diário 2º PA'!$B$4:$B$2000&lt;=EOMONTH(C$4,0))*('Diário 2º PA'!$F$4:$F$2000)*(IF(Resumo!$Q$5="",1,'Diário 2º PA'!$O$4:$O$2000=Resumo!$Q$5)))
+SUMPRODUCT(('Diário 3º PA'!$E$4:$E$2000='Analítico Cx.'!$B142)*('Diário 3º PA'!$B$4:$B$2000&gt;=C$4)*('Diário 3º PA'!$B$4:$B$2000&lt;=EOMONTH(C$4,0))*('Diário 3º PA'!$F$4:$F$2000)*(IF(Resumo!$Q$5="",1,'Diário 3º PA'!$O$4:$O$2000=Resumo!$Q$5)))
+SUMPRODUCT(('Diário 4º PA'!$E$4:$E$2000='Analítico Cx.'!$B142)*('Diário 4º PA'!$B$4:$B$2000&gt;=C$4)*('Diário 4º PA'!$B$4:$B$2000&lt;=EOMONTH(C$4,0))*('Diário 4º PA'!$F$4:$F$2000)*(IF(Resumo!$Q$5="",1,'Diário 4º PA'!$O$4:$O$2000=Resumo!$Q$5)))</f>
        <v>0</v>
      </c>
      <c r="D142" s="199">
        <f t="array" ref="D142">SUMPRODUCT(('Diário 1º PA'!$E$4:$E$2977='Analítico Cx.'!$B142)*('Diário 1º PA'!$B$4:$B$2977&gt;=D$4)*('Diário 1º PA'!$B$4:$B$2977&lt;=EOMONTH(D$4,0))*('Diário 1º PA'!$F$4:$F$2977)*(IF(Resumo!$Q$5="",1,'Diário 1º PA'!$O$4:$O$2977=Resumo!$Q$5)))
+SUMPRODUCT(('Diário 2º PA'!$E$4:$E$2000='Analítico Cx.'!$B142)*('Diário 2º PA'!$B$4:$B$2000&gt;=D$4)*('Diário 2º PA'!$B$4:$B$2000&lt;=EOMONTH(D$4,0))*('Diário 2º PA'!$F$4:$F$2000)*(IF(Resumo!$Q$5="",1,'Diário 2º PA'!$O$4:$O$2000=Resumo!$Q$5)))
+SUMPRODUCT(('Diário 3º PA'!$E$4:$E$2000='Analítico Cx.'!$B142)*('Diário 3º PA'!$B$4:$B$2000&gt;=D$4)*('Diário 3º PA'!$B$4:$B$2000&lt;=EOMONTH(D$4,0))*('Diário 3º PA'!$F$4:$F$2000)*(IF(Resumo!$Q$5="",1,'Diário 3º PA'!$O$4:$O$2000=Resumo!$Q$5)))
+SUMPRODUCT(('Diário 4º PA'!$E$4:$E$2000='Analítico Cx.'!$B142)*('Diário 4º PA'!$B$4:$B$2000&gt;=D$4)*('Diário 4º PA'!$B$4:$B$2000&lt;=EOMONTH(D$4,0))*('Diário 4º PA'!$F$4:$F$2000)*(IF(Resumo!$Q$5="",1,'Diário 4º PA'!$O$4:$O$2000=Resumo!$Q$5)))</f>
        <v>0</v>
      </c>
      <c r="E142" s="199">
        <f t="array" ref="E142">SUMPRODUCT(('Diário 1º PA'!$E$4:$E$2977='Analítico Cx.'!$B142)*('Diário 1º PA'!$B$4:$B$2977&gt;=E$4)*('Diário 1º PA'!$B$4:$B$2977&lt;=EOMONTH(E$4,0))*('Diário 1º PA'!$F$4:$F$2977)*(IF(Resumo!$Q$5="",1,'Diário 1º PA'!$O$4:$O$2977=Resumo!$Q$5)))
+SUMPRODUCT(('Diário 2º PA'!$E$4:$E$2000='Analítico Cx.'!$B142)*('Diário 2º PA'!$B$4:$B$2000&gt;=E$4)*('Diário 2º PA'!$B$4:$B$2000&lt;=EOMONTH(E$4,0))*('Diário 2º PA'!$F$4:$F$2000)*(IF(Resumo!$Q$5="",1,'Diário 2º PA'!$O$4:$O$2000=Resumo!$Q$5)))
+SUMPRODUCT(('Diário 3º PA'!$E$4:$E$2000='Analítico Cx.'!$B142)*('Diário 3º PA'!$B$4:$B$2000&gt;=E$4)*('Diário 3º PA'!$B$4:$B$2000&lt;=EOMONTH(E$4,0))*('Diário 3º PA'!$F$4:$F$2000)*(IF(Resumo!$Q$5="",1,'Diário 3º PA'!$O$4:$O$2000=Resumo!$Q$5)))
+SUMPRODUCT(('Diário 4º PA'!$E$4:$E$2000='Analítico Cx.'!$B142)*('Diário 4º PA'!$B$4:$B$2000&gt;=E$4)*('Diário 4º PA'!$B$4:$B$2000&lt;=EOMONTH(E$4,0))*('Diário 4º PA'!$F$4:$F$2000)*(IF(Resumo!$Q$5="",1,'Diário 4º PA'!$O$4:$O$2000=Resumo!$Q$5)))</f>
        <v>0</v>
      </c>
      <c r="F142" s="199">
        <f t="array" ref="F142">SUMPRODUCT(('Diário 1º PA'!$E$4:$E$2977='Analítico Cx.'!$B142)*('Diário 1º PA'!$B$4:$B$2977&gt;=F$4)*('Diário 1º PA'!$B$4:$B$2977&lt;=EOMONTH(F$4,0))*('Diário 1º PA'!$F$4:$F$2977)*(IF(Resumo!$Q$5="",1,'Diário 1º PA'!$O$4:$O$2977=Resumo!$Q$5)))
+SUMPRODUCT(('Diário 2º PA'!$E$4:$E$2000='Analítico Cx.'!$B142)*('Diário 2º PA'!$B$4:$B$2000&gt;=F$4)*('Diário 2º PA'!$B$4:$B$2000&lt;=EOMONTH(F$4,0))*('Diário 2º PA'!$F$4:$F$2000)*(IF(Resumo!$Q$5="",1,'Diário 2º PA'!$O$4:$O$2000=Resumo!$Q$5)))
+SUMPRODUCT(('Diário 3º PA'!$E$4:$E$2000='Analítico Cx.'!$B142)*('Diário 3º PA'!$B$4:$B$2000&gt;=F$4)*('Diário 3º PA'!$B$4:$B$2000&lt;=EOMONTH(F$4,0))*('Diário 3º PA'!$F$4:$F$2000)*(IF(Resumo!$Q$5="",1,'Diário 3º PA'!$O$4:$O$2000=Resumo!$Q$5)))
+SUMPRODUCT(('Diário 4º PA'!$E$4:$E$2000='Analítico Cx.'!$B142)*('Diário 4º PA'!$B$4:$B$2000&gt;=F$4)*('Diário 4º PA'!$B$4:$B$2000&lt;=EOMONTH(F$4,0))*('Diário 4º PA'!$F$4:$F$2000)*(IF(Resumo!$Q$5="",1,'Diário 4º PA'!$O$4:$O$2000=Resumo!$Q$5)))</f>
        <v>0</v>
      </c>
      <c r="G142" s="199">
        <f t="array" ref="G142">SUMPRODUCT(('Diário 1º PA'!$E$4:$E$2977='Analítico Cx.'!$B142)*('Diário 1º PA'!$B$4:$B$2977&gt;=G$4)*('Diário 1º PA'!$B$4:$B$2977&lt;=EOMONTH(G$4,0))*('Diário 1º PA'!$F$4:$F$2977)*(IF(Resumo!$Q$5="",1,'Diário 1º PA'!$O$4:$O$2977=Resumo!$Q$5)))
+SUMPRODUCT(('Diário 2º PA'!$E$4:$E$2000='Analítico Cx.'!$B142)*('Diário 2º PA'!$B$4:$B$2000&gt;=G$4)*('Diário 2º PA'!$B$4:$B$2000&lt;=EOMONTH(G$4,0))*('Diário 2º PA'!$F$4:$F$2000)*(IF(Resumo!$Q$5="",1,'Diário 2º PA'!$O$4:$O$2000=Resumo!$Q$5)))
+SUMPRODUCT(('Diário 3º PA'!$E$4:$E$2000='Analítico Cx.'!$B142)*('Diário 3º PA'!$B$4:$B$2000&gt;=G$4)*('Diário 3º PA'!$B$4:$B$2000&lt;=EOMONTH(G$4,0))*('Diário 3º PA'!$F$4:$F$2000)*(IF(Resumo!$Q$5="",1,'Diário 3º PA'!$O$4:$O$2000=Resumo!$Q$5)))
+SUMPRODUCT(('Diário 4º PA'!$E$4:$E$2000='Analítico Cx.'!$B142)*('Diário 4º PA'!$B$4:$B$2000&gt;=G$4)*('Diário 4º PA'!$B$4:$B$2000&lt;=EOMONTH(G$4,0))*('Diário 4º PA'!$F$4:$F$2000)*(IF(Resumo!$Q$5="",1,'Diário 4º PA'!$O$4:$O$2000=Resumo!$Q$5)))</f>
        <v>0</v>
      </c>
      <c r="H142" s="199">
        <f t="array" ref="H142">SUMPRODUCT(('Diário 1º PA'!$E$4:$E$2977='Analítico Cx.'!$B142)*('Diário 1º PA'!$B$4:$B$2977&gt;=H$4)*('Diário 1º PA'!$B$4:$B$2977&lt;=EOMONTH(H$4,0))*('Diário 1º PA'!$F$4:$F$2977)*(IF(Resumo!$Q$5="",1,'Diário 1º PA'!$O$4:$O$2977=Resumo!$Q$5)))
+SUMPRODUCT(('Diário 2º PA'!$E$4:$E$2000='Analítico Cx.'!$B142)*('Diário 2º PA'!$B$4:$B$2000&gt;=H$4)*('Diário 2º PA'!$B$4:$B$2000&lt;=EOMONTH(H$4,0))*('Diário 2º PA'!$F$4:$F$2000)*(IF(Resumo!$Q$5="",1,'Diário 2º PA'!$O$4:$O$2000=Resumo!$Q$5)))
+SUMPRODUCT(('Diário 3º PA'!$E$4:$E$2000='Analítico Cx.'!$B142)*('Diário 3º PA'!$B$4:$B$2000&gt;=H$4)*('Diário 3º PA'!$B$4:$B$2000&lt;=EOMONTH(H$4,0))*('Diário 3º PA'!$F$4:$F$2000)*(IF(Resumo!$Q$5="",1,'Diário 3º PA'!$O$4:$O$2000=Resumo!$Q$5)))
+SUMPRODUCT(('Diário 4º PA'!$E$4:$E$2000='Analítico Cx.'!$B142)*('Diário 4º PA'!$B$4:$B$2000&gt;=H$4)*('Diário 4º PA'!$B$4:$B$2000&lt;=EOMONTH(H$4,0))*('Diário 4º PA'!$F$4:$F$2000)*(IF(Resumo!$Q$5="",1,'Diário 4º PA'!$O$4:$O$2000=Resumo!$Q$5)))</f>
        <v>0</v>
      </c>
      <c r="I142" s="199">
        <f t="array" ref="I142">SUMPRODUCT(('Diário 1º PA'!$E$4:$E$2977='Analítico Cx.'!$B142)*('Diário 1º PA'!$B$4:$B$2977&gt;=I$4)*('Diário 1º PA'!$B$4:$B$2977&lt;=EOMONTH(I$4,0))*('Diário 1º PA'!$F$4:$F$2977)*(IF(Resumo!$Q$5="",1,'Diário 1º PA'!$O$4:$O$2977=Resumo!$Q$5)))
+SUMPRODUCT(('Diário 2º PA'!$E$4:$E$2000='Analítico Cx.'!$B142)*('Diário 2º PA'!$B$4:$B$2000&gt;=I$4)*('Diário 2º PA'!$B$4:$B$2000&lt;=EOMONTH(I$4,0))*('Diário 2º PA'!$F$4:$F$2000)*(IF(Resumo!$Q$5="",1,'Diário 2º PA'!$O$4:$O$2000=Resumo!$Q$5)))
+SUMPRODUCT(('Diário 3º PA'!$E$4:$E$2000='Analítico Cx.'!$B142)*('Diário 3º PA'!$B$4:$B$2000&gt;=I$4)*('Diário 3º PA'!$B$4:$B$2000&lt;=EOMONTH(I$4,0))*('Diário 3º PA'!$F$4:$F$2000)*(IF(Resumo!$Q$5="",1,'Diário 3º PA'!$O$4:$O$2000=Resumo!$Q$5)))
+SUMPRODUCT(('Diário 4º PA'!$E$4:$E$2000='Analítico Cx.'!$B142)*('Diário 4º PA'!$B$4:$B$2000&gt;=I$4)*('Diário 4º PA'!$B$4:$B$2000&lt;=EOMONTH(I$4,0))*('Diário 4º PA'!$F$4:$F$2000)*(IF(Resumo!$Q$5="",1,'Diário 4º PA'!$O$4:$O$2000=Resumo!$Q$5)))</f>
        <v>0</v>
      </c>
      <c r="J142" s="199">
        <f t="array" ref="J142">SUMPRODUCT(('Diário 1º PA'!$E$4:$E$2977='Analítico Cx.'!$B142)*('Diário 1º PA'!$B$4:$B$2977&gt;=J$4)*('Diário 1º PA'!$B$4:$B$2977&lt;=EOMONTH(J$4,0))*('Diário 1º PA'!$F$4:$F$2977)*(IF(Resumo!$Q$5="",1,'Diário 1º PA'!$O$4:$O$2977=Resumo!$Q$5)))
+SUMPRODUCT(('Diário 2º PA'!$E$4:$E$2000='Analítico Cx.'!$B142)*('Diário 2º PA'!$B$4:$B$2000&gt;=J$4)*('Diário 2º PA'!$B$4:$B$2000&lt;=EOMONTH(J$4,0))*('Diário 2º PA'!$F$4:$F$2000)*(IF(Resumo!$Q$5="",1,'Diário 2º PA'!$O$4:$O$2000=Resumo!$Q$5)))
+SUMPRODUCT(('Diário 3º PA'!$E$4:$E$2000='Analítico Cx.'!$B142)*('Diário 3º PA'!$B$4:$B$2000&gt;=J$4)*('Diário 3º PA'!$B$4:$B$2000&lt;=EOMONTH(J$4,0))*('Diário 3º PA'!$F$4:$F$2000)*(IF(Resumo!$Q$5="",1,'Diário 3º PA'!$O$4:$O$2000=Resumo!$Q$5)))
+SUMPRODUCT(('Diário 4º PA'!$E$4:$E$2000='Analítico Cx.'!$B142)*('Diário 4º PA'!$B$4:$B$2000&gt;=J$4)*('Diário 4º PA'!$B$4:$B$2000&lt;=EOMONTH(J$4,0))*('Diário 4º PA'!$F$4:$F$2000)*(IF(Resumo!$Q$5="",1,'Diário 4º PA'!$O$4:$O$2000=Resumo!$Q$5)))</f>
        <v>0</v>
      </c>
      <c r="K142" s="199">
        <f t="array" ref="K142">SUMPRODUCT(('Diário 1º PA'!$E$4:$E$2977='Analítico Cx.'!$B142)*('Diário 1º PA'!$B$4:$B$2977&gt;=K$4)*('Diário 1º PA'!$B$4:$B$2977&lt;=EOMONTH(K$4,0))*('Diário 1º PA'!$F$4:$F$2977)*(IF(Resumo!$Q$5="",1,'Diário 1º PA'!$O$4:$O$2977=Resumo!$Q$5)))
+SUMPRODUCT(('Diário 2º PA'!$E$4:$E$2000='Analítico Cx.'!$B142)*('Diário 2º PA'!$B$4:$B$2000&gt;=K$4)*('Diário 2º PA'!$B$4:$B$2000&lt;=EOMONTH(K$4,0))*('Diário 2º PA'!$F$4:$F$2000)*(IF(Resumo!$Q$5="",1,'Diário 2º PA'!$O$4:$O$2000=Resumo!$Q$5)))
+SUMPRODUCT(('Diário 3º PA'!$E$4:$E$2000='Analítico Cx.'!$B142)*('Diário 3º PA'!$B$4:$B$2000&gt;=K$4)*('Diário 3º PA'!$B$4:$B$2000&lt;=EOMONTH(K$4,0))*('Diário 3º PA'!$F$4:$F$2000)*(IF(Resumo!$Q$5="",1,'Diário 3º PA'!$O$4:$O$2000=Resumo!$Q$5)))
+SUMPRODUCT(('Diário 4º PA'!$E$4:$E$2000='Analítico Cx.'!$B142)*('Diário 4º PA'!$B$4:$B$2000&gt;=K$4)*('Diário 4º PA'!$B$4:$B$2000&lt;=EOMONTH(K$4,0))*('Diário 4º PA'!$F$4:$F$2000)*(IF(Resumo!$Q$5="",1,'Diário 4º PA'!$O$4:$O$2000=Resumo!$Q$5)))</f>
        <v>0</v>
      </c>
      <c r="L142" s="199">
        <f t="array" ref="L142">SUMPRODUCT(('Diário 1º PA'!$E$4:$E$2977='Analítico Cx.'!$B142)*('Diário 1º PA'!$B$4:$B$2977&gt;=L$4)*('Diário 1º PA'!$B$4:$B$2977&lt;=EOMONTH(L$4,0))*('Diário 1º PA'!$F$4:$F$2977)*(IF(Resumo!$Q$5="",1,'Diário 1º PA'!$O$4:$O$2977=Resumo!$Q$5)))
+SUMPRODUCT(('Diário 2º PA'!$E$4:$E$2000='Analítico Cx.'!$B142)*('Diário 2º PA'!$B$4:$B$2000&gt;=L$4)*('Diário 2º PA'!$B$4:$B$2000&lt;=EOMONTH(L$4,0))*('Diário 2º PA'!$F$4:$F$2000)*(IF(Resumo!$Q$5="",1,'Diário 2º PA'!$O$4:$O$2000=Resumo!$Q$5)))
+SUMPRODUCT(('Diário 3º PA'!$E$4:$E$2000='Analítico Cx.'!$B142)*('Diário 3º PA'!$B$4:$B$2000&gt;=L$4)*('Diário 3º PA'!$B$4:$B$2000&lt;=EOMONTH(L$4,0))*('Diário 3º PA'!$F$4:$F$2000)*(IF(Resumo!$Q$5="",1,'Diário 3º PA'!$O$4:$O$2000=Resumo!$Q$5)))
+SUMPRODUCT(('Diário 4º PA'!$E$4:$E$2000='Analítico Cx.'!$B142)*('Diário 4º PA'!$B$4:$B$2000&gt;=L$4)*('Diário 4º PA'!$B$4:$B$2000&lt;=EOMONTH(L$4,0))*('Diário 4º PA'!$F$4:$F$2000)*(IF(Resumo!$Q$5="",1,'Diário 4º PA'!$O$4:$O$2000=Resumo!$Q$5)))</f>
        <v>0</v>
      </c>
      <c r="M142" s="199">
        <f t="array" ref="M142">SUMPRODUCT(('Diário 1º PA'!$E$4:$E$2977='Analítico Cx.'!$B142)*('Diário 1º PA'!$B$4:$B$2977&gt;=M$4)*('Diário 1º PA'!$B$4:$B$2977&lt;=EOMONTH(M$4,0))*('Diário 1º PA'!$F$4:$F$2977)*(IF(Resumo!$Q$5="",1,'Diário 1º PA'!$O$4:$O$2977=Resumo!$Q$5)))
+SUMPRODUCT(('Diário 2º PA'!$E$4:$E$2000='Analítico Cx.'!$B142)*('Diário 2º PA'!$B$4:$B$2000&gt;=M$4)*('Diário 2º PA'!$B$4:$B$2000&lt;=EOMONTH(M$4,0))*('Diário 2º PA'!$F$4:$F$2000)*(IF(Resumo!$Q$5="",1,'Diário 2º PA'!$O$4:$O$2000=Resumo!$Q$5)))
+SUMPRODUCT(('Diário 3º PA'!$E$4:$E$2000='Analítico Cx.'!$B142)*('Diário 3º PA'!$B$4:$B$2000&gt;=M$4)*('Diário 3º PA'!$B$4:$B$2000&lt;=EOMONTH(M$4,0))*('Diário 3º PA'!$F$4:$F$2000)*(IF(Resumo!$Q$5="",1,'Diário 3º PA'!$O$4:$O$2000=Resumo!$Q$5)))
+SUMPRODUCT(('Diário 4º PA'!$E$4:$E$2000='Analítico Cx.'!$B142)*('Diário 4º PA'!$B$4:$B$2000&gt;=M$4)*('Diário 4º PA'!$B$4:$B$2000&lt;=EOMONTH(M$4,0))*('Diário 4º PA'!$F$4:$F$2000)*(IF(Resumo!$Q$5="",1,'Diário 4º PA'!$O$4:$O$2000=Resumo!$Q$5)))</f>
        <v>0</v>
      </c>
      <c r="N142" s="199">
        <f t="array" ref="N142">SUMPRODUCT(('Diário 1º PA'!$E$4:$E$2977='Analítico Cx.'!$B142)*('Diário 1º PA'!$B$4:$B$2977&gt;=N$4)*('Diário 1º PA'!$B$4:$B$2977&lt;=EOMONTH(N$4,0))*('Diário 1º PA'!$F$4:$F$2977)*(IF(Resumo!$Q$5="",1,'Diário 1º PA'!$O$4:$O$2977=Resumo!$Q$5)))
+SUMPRODUCT(('Diário 2º PA'!$E$4:$E$2000='Analítico Cx.'!$B142)*('Diário 2º PA'!$B$4:$B$2000&gt;=N$4)*('Diário 2º PA'!$B$4:$B$2000&lt;=EOMONTH(N$4,0))*('Diário 2º PA'!$F$4:$F$2000)*(IF(Resumo!$Q$5="",1,'Diário 2º PA'!$O$4:$O$2000=Resumo!$Q$5)))
+SUMPRODUCT(('Diário 3º PA'!$E$4:$E$2000='Analítico Cx.'!$B142)*('Diário 3º PA'!$B$4:$B$2000&gt;=N$4)*('Diário 3º PA'!$B$4:$B$2000&lt;=EOMONTH(N$4,0))*('Diário 3º PA'!$F$4:$F$2000)*(IF(Resumo!$Q$5="",1,'Diário 3º PA'!$O$4:$O$2000=Resumo!$Q$5)))
+SUMPRODUCT(('Diário 4º PA'!$E$4:$E$2000='Analítico Cx.'!$B142)*('Diário 4º PA'!$B$4:$B$2000&gt;=N$4)*('Diário 4º PA'!$B$4:$B$2000&lt;=EOMONTH(N$4,0))*('Diário 4º PA'!$F$4:$F$2000)*(IF(Resumo!$Q$5="",1,'Diário 4º PA'!$O$4:$O$2000=Resumo!$Q$5)))</f>
        <v>0</v>
      </c>
      <c r="O142" s="200">
        <f t="shared" si="13"/>
        <v>0</v>
      </c>
      <c r="P142" s="201">
        <f t="shared" si="14"/>
        <v>0</v>
      </c>
      <c r="Q142" s="174"/>
      <c r="R142" s="174"/>
      <c r="S142" s="174"/>
      <c r="T142" s="174"/>
      <c r="U142" s="174"/>
      <c r="V142" s="174"/>
      <c r="W142" s="174"/>
      <c r="X142" s="174"/>
      <c r="Y142" s="174"/>
      <c r="Z142" s="174"/>
    </row>
    <row r="143" spans="1:26" ht="33.75" x14ac:dyDescent="0.2">
      <c r="A143" s="220" t="s">
        <v>385</v>
      </c>
      <c r="B143" s="84" t="s">
        <v>386</v>
      </c>
      <c r="C143" s="199">
        <f t="array" ref="C143">SUMPRODUCT(('Diário 1º PA'!$E$4:$E$2977='Analítico Cx.'!$B143)*('Diário 1º PA'!$B$4:$B$2977&gt;=C$4)*('Diário 1º PA'!$B$4:$B$2977&lt;=EOMONTH(C$4,0))*('Diário 1º PA'!$F$4:$F$2977)*(IF(Resumo!$Q$5="",1,'Diário 1º PA'!$O$4:$O$2977=Resumo!$Q$5)))
+SUMPRODUCT(('Diário 2º PA'!$E$4:$E$2000='Analítico Cx.'!$B143)*('Diário 2º PA'!$B$4:$B$2000&gt;=C$4)*('Diário 2º PA'!$B$4:$B$2000&lt;=EOMONTH(C$4,0))*('Diário 2º PA'!$F$4:$F$2000)*(IF(Resumo!$Q$5="",1,'Diário 2º PA'!$O$4:$O$2000=Resumo!$Q$5)))
+SUMPRODUCT(('Diário 3º PA'!$E$4:$E$2000='Analítico Cx.'!$B143)*('Diário 3º PA'!$B$4:$B$2000&gt;=C$4)*('Diário 3º PA'!$B$4:$B$2000&lt;=EOMONTH(C$4,0))*('Diário 3º PA'!$F$4:$F$2000)*(IF(Resumo!$Q$5="",1,'Diário 3º PA'!$O$4:$O$2000=Resumo!$Q$5)))
+SUMPRODUCT(('Diário 4º PA'!$E$4:$E$2000='Analítico Cx.'!$B143)*('Diário 4º PA'!$B$4:$B$2000&gt;=C$4)*('Diário 4º PA'!$B$4:$B$2000&lt;=EOMONTH(C$4,0))*('Diário 4º PA'!$F$4:$F$2000)*(IF(Resumo!$Q$5="",1,'Diário 4º PA'!$O$4:$O$2000=Resumo!$Q$5)))</f>
        <v>0</v>
      </c>
      <c r="D143" s="199">
        <f t="array" ref="D143">SUMPRODUCT(('Diário 1º PA'!$E$4:$E$2977='Analítico Cx.'!$B143)*('Diário 1º PA'!$B$4:$B$2977&gt;=D$4)*('Diário 1º PA'!$B$4:$B$2977&lt;=EOMONTH(D$4,0))*('Diário 1º PA'!$F$4:$F$2977)*(IF(Resumo!$Q$5="",1,'Diário 1º PA'!$O$4:$O$2977=Resumo!$Q$5)))
+SUMPRODUCT(('Diário 2º PA'!$E$4:$E$2000='Analítico Cx.'!$B143)*('Diário 2º PA'!$B$4:$B$2000&gt;=D$4)*('Diário 2º PA'!$B$4:$B$2000&lt;=EOMONTH(D$4,0))*('Diário 2º PA'!$F$4:$F$2000)*(IF(Resumo!$Q$5="",1,'Diário 2º PA'!$O$4:$O$2000=Resumo!$Q$5)))
+SUMPRODUCT(('Diário 3º PA'!$E$4:$E$2000='Analítico Cx.'!$B143)*('Diário 3º PA'!$B$4:$B$2000&gt;=D$4)*('Diário 3º PA'!$B$4:$B$2000&lt;=EOMONTH(D$4,0))*('Diário 3º PA'!$F$4:$F$2000)*(IF(Resumo!$Q$5="",1,'Diário 3º PA'!$O$4:$O$2000=Resumo!$Q$5)))
+SUMPRODUCT(('Diário 4º PA'!$E$4:$E$2000='Analítico Cx.'!$B143)*('Diário 4º PA'!$B$4:$B$2000&gt;=D$4)*('Diário 4º PA'!$B$4:$B$2000&lt;=EOMONTH(D$4,0))*('Diário 4º PA'!$F$4:$F$2000)*(IF(Resumo!$Q$5="",1,'Diário 4º PA'!$O$4:$O$2000=Resumo!$Q$5)))</f>
        <v>0</v>
      </c>
      <c r="E143" s="199">
        <f t="array" ref="E143">SUMPRODUCT(('Diário 1º PA'!$E$4:$E$2977='Analítico Cx.'!$B143)*('Diário 1º PA'!$B$4:$B$2977&gt;=E$4)*('Diário 1º PA'!$B$4:$B$2977&lt;=EOMONTH(E$4,0))*('Diário 1º PA'!$F$4:$F$2977)*(IF(Resumo!$Q$5="",1,'Diário 1º PA'!$O$4:$O$2977=Resumo!$Q$5)))
+SUMPRODUCT(('Diário 2º PA'!$E$4:$E$2000='Analítico Cx.'!$B143)*('Diário 2º PA'!$B$4:$B$2000&gt;=E$4)*('Diário 2º PA'!$B$4:$B$2000&lt;=EOMONTH(E$4,0))*('Diário 2º PA'!$F$4:$F$2000)*(IF(Resumo!$Q$5="",1,'Diário 2º PA'!$O$4:$O$2000=Resumo!$Q$5)))
+SUMPRODUCT(('Diário 3º PA'!$E$4:$E$2000='Analítico Cx.'!$B143)*('Diário 3º PA'!$B$4:$B$2000&gt;=E$4)*('Diário 3º PA'!$B$4:$B$2000&lt;=EOMONTH(E$4,0))*('Diário 3º PA'!$F$4:$F$2000)*(IF(Resumo!$Q$5="",1,'Diário 3º PA'!$O$4:$O$2000=Resumo!$Q$5)))
+SUMPRODUCT(('Diário 4º PA'!$E$4:$E$2000='Analítico Cx.'!$B143)*('Diário 4º PA'!$B$4:$B$2000&gt;=E$4)*('Diário 4º PA'!$B$4:$B$2000&lt;=EOMONTH(E$4,0))*('Diário 4º PA'!$F$4:$F$2000)*(IF(Resumo!$Q$5="",1,'Diário 4º PA'!$O$4:$O$2000=Resumo!$Q$5)))</f>
        <v>0</v>
      </c>
      <c r="F143" s="199">
        <f t="array" ref="F143">SUMPRODUCT(('Diário 1º PA'!$E$4:$E$2977='Analítico Cx.'!$B143)*('Diário 1º PA'!$B$4:$B$2977&gt;=F$4)*('Diário 1º PA'!$B$4:$B$2977&lt;=EOMONTH(F$4,0))*('Diário 1º PA'!$F$4:$F$2977)*(IF(Resumo!$Q$5="",1,'Diário 1º PA'!$O$4:$O$2977=Resumo!$Q$5)))
+SUMPRODUCT(('Diário 2º PA'!$E$4:$E$2000='Analítico Cx.'!$B143)*('Diário 2º PA'!$B$4:$B$2000&gt;=F$4)*('Diário 2º PA'!$B$4:$B$2000&lt;=EOMONTH(F$4,0))*('Diário 2º PA'!$F$4:$F$2000)*(IF(Resumo!$Q$5="",1,'Diário 2º PA'!$O$4:$O$2000=Resumo!$Q$5)))
+SUMPRODUCT(('Diário 3º PA'!$E$4:$E$2000='Analítico Cx.'!$B143)*('Diário 3º PA'!$B$4:$B$2000&gt;=F$4)*('Diário 3º PA'!$B$4:$B$2000&lt;=EOMONTH(F$4,0))*('Diário 3º PA'!$F$4:$F$2000)*(IF(Resumo!$Q$5="",1,'Diário 3º PA'!$O$4:$O$2000=Resumo!$Q$5)))
+SUMPRODUCT(('Diário 4º PA'!$E$4:$E$2000='Analítico Cx.'!$B143)*('Diário 4º PA'!$B$4:$B$2000&gt;=F$4)*('Diário 4º PA'!$B$4:$B$2000&lt;=EOMONTH(F$4,0))*('Diário 4º PA'!$F$4:$F$2000)*(IF(Resumo!$Q$5="",1,'Diário 4º PA'!$O$4:$O$2000=Resumo!$Q$5)))</f>
        <v>0</v>
      </c>
      <c r="G143" s="199">
        <f t="array" ref="G143">SUMPRODUCT(('Diário 1º PA'!$E$4:$E$2977='Analítico Cx.'!$B143)*('Diário 1º PA'!$B$4:$B$2977&gt;=G$4)*('Diário 1º PA'!$B$4:$B$2977&lt;=EOMONTH(G$4,0))*('Diário 1º PA'!$F$4:$F$2977)*(IF(Resumo!$Q$5="",1,'Diário 1º PA'!$O$4:$O$2977=Resumo!$Q$5)))
+SUMPRODUCT(('Diário 2º PA'!$E$4:$E$2000='Analítico Cx.'!$B143)*('Diário 2º PA'!$B$4:$B$2000&gt;=G$4)*('Diário 2º PA'!$B$4:$B$2000&lt;=EOMONTH(G$4,0))*('Diário 2º PA'!$F$4:$F$2000)*(IF(Resumo!$Q$5="",1,'Diário 2º PA'!$O$4:$O$2000=Resumo!$Q$5)))
+SUMPRODUCT(('Diário 3º PA'!$E$4:$E$2000='Analítico Cx.'!$B143)*('Diário 3º PA'!$B$4:$B$2000&gt;=G$4)*('Diário 3º PA'!$B$4:$B$2000&lt;=EOMONTH(G$4,0))*('Diário 3º PA'!$F$4:$F$2000)*(IF(Resumo!$Q$5="",1,'Diário 3º PA'!$O$4:$O$2000=Resumo!$Q$5)))
+SUMPRODUCT(('Diário 4º PA'!$E$4:$E$2000='Analítico Cx.'!$B143)*('Diário 4º PA'!$B$4:$B$2000&gt;=G$4)*('Diário 4º PA'!$B$4:$B$2000&lt;=EOMONTH(G$4,0))*('Diário 4º PA'!$F$4:$F$2000)*(IF(Resumo!$Q$5="",1,'Diário 4º PA'!$O$4:$O$2000=Resumo!$Q$5)))</f>
        <v>0</v>
      </c>
      <c r="H143" s="199">
        <f t="array" ref="H143">SUMPRODUCT(('Diário 1º PA'!$E$4:$E$2977='Analítico Cx.'!$B143)*('Diário 1º PA'!$B$4:$B$2977&gt;=H$4)*('Diário 1º PA'!$B$4:$B$2977&lt;=EOMONTH(H$4,0))*('Diário 1º PA'!$F$4:$F$2977)*(IF(Resumo!$Q$5="",1,'Diário 1º PA'!$O$4:$O$2977=Resumo!$Q$5)))
+SUMPRODUCT(('Diário 2º PA'!$E$4:$E$2000='Analítico Cx.'!$B143)*('Diário 2º PA'!$B$4:$B$2000&gt;=H$4)*('Diário 2º PA'!$B$4:$B$2000&lt;=EOMONTH(H$4,0))*('Diário 2º PA'!$F$4:$F$2000)*(IF(Resumo!$Q$5="",1,'Diário 2º PA'!$O$4:$O$2000=Resumo!$Q$5)))
+SUMPRODUCT(('Diário 3º PA'!$E$4:$E$2000='Analítico Cx.'!$B143)*('Diário 3º PA'!$B$4:$B$2000&gt;=H$4)*('Diário 3º PA'!$B$4:$B$2000&lt;=EOMONTH(H$4,0))*('Diário 3º PA'!$F$4:$F$2000)*(IF(Resumo!$Q$5="",1,'Diário 3º PA'!$O$4:$O$2000=Resumo!$Q$5)))
+SUMPRODUCT(('Diário 4º PA'!$E$4:$E$2000='Analítico Cx.'!$B143)*('Diário 4º PA'!$B$4:$B$2000&gt;=H$4)*('Diário 4º PA'!$B$4:$B$2000&lt;=EOMONTH(H$4,0))*('Diário 4º PA'!$F$4:$F$2000)*(IF(Resumo!$Q$5="",1,'Diário 4º PA'!$O$4:$O$2000=Resumo!$Q$5)))</f>
        <v>0</v>
      </c>
      <c r="I143" s="199">
        <f t="array" ref="I143">SUMPRODUCT(('Diário 1º PA'!$E$4:$E$2977='Analítico Cx.'!$B143)*('Diário 1º PA'!$B$4:$B$2977&gt;=I$4)*('Diário 1º PA'!$B$4:$B$2977&lt;=EOMONTH(I$4,0))*('Diário 1º PA'!$F$4:$F$2977)*(IF(Resumo!$Q$5="",1,'Diário 1º PA'!$O$4:$O$2977=Resumo!$Q$5)))
+SUMPRODUCT(('Diário 2º PA'!$E$4:$E$2000='Analítico Cx.'!$B143)*('Diário 2º PA'!$B$4:$B$2000&gt;=I$4)*('Diário 2º PA'!$B$4:$B$2000&lt;=EOMONTH(I$4,0))*('Diário 2º PA'!$F$4:$F$2000)*(IF(Resumo!$Q$5="",1,'Diário 2º PA'!$O$4:$O$2000=Resumo!$Q$5)))
+SUMPRODUCT(('Diário 3º PA'!$E$4:$E$2000='Analítico Cx.'!$B143)*('Diário 3º PA'!$B$4:$B$2000&gt;=I$4)*('Diário 3º PA'!$B$4:$B$2000&lt;=EOMONTH(I$4,0))*('Diário 3º PA'!$F$4:$F$2000)*(IF(Resumo!$Q$5="",1,'Diário 3º PA'!$O$4:$O$2000=Resumo!$Q$5)))
+SUMPRODUCT(('Diário 4º PA'!$E$4:$E$2000='Analítico Cx.'!$B143)*('Diário 4º PA'!$B$4:$B$2000&gt;=I$4)*('Diário 4º PA'!$B$4:$B$2000&lt;=EOMONTH(I$4,0))*('Diário 4º PA'!$F$4:$F$2000)*(IF(Resumo!$Q$5="",1,'Diário 4º PA'!$O$4:$O$2000=Resumo!$Q$5)))</f>
        <v>0</v>
      </c>
      <c r="J143" s="199">
        <f t="array" ref="J143">SUMPRODUCT(('Diário 1º PA'!$E$4:$E$2977='Analítico Cx.'!$B143)*('Diário 1º PA'!$B$4:$B$2977&gt;=J$4)*('Diário 1º PA'!$B$4:$B$2977&lt;=EOMONTH(J$4,0))*('Diário 1º PA'!$F$4:$F$2977)*(IF(Resumo!$Q$5="",1,'Diário 1º PA'!$O$4:$O$2977=Resumo!$Q$5)))
+SUMPRODUCT(('Diário 2º PA'!$E$4:$E$2000='Analítico Cx.'!$B143)*('Diário 2º PA'!$B$4:$B$2000&gt;=J$4)*('Diário 2º PA'!$B$4:$B$2000&lt;=EOMONTH(J$4,0))*('Diário 2º PA'!$F$4:$F$2000)*(IF(Resumo!$Q$5="",1,'Diário 2º PA'!$O$4:$O$2000=Resumo!$Q$5)))
+SUMPRODUCT(('Diário 3º PA'!$E$4:$E$2000='Analítico Cx.'!$B143)*('Diário 3º PA'!$B$4:$B$2000&gt;=J$4)*('Diário 3º PA'!$B$4:$B$2000&lt;=EOMONTH(J$4,0))*('Diário 3º PA'!$F$4:$F$2000)*(IF(Resumo!$Q$5="",1,'Diário 3º PA'!$O$4:$O$2000=Resumo!$Q$5)))
+SUMPRODUCT(('Diário 4º PA'!$E$4:$E$2000='Analítico Cx.'!$B143)*('Diário 4º PA'!$B$4:$B$2000&gt;=J$4)*('Diário 4º PA'!$B$4:$B$2000&lt;=EOMONTH(J$4,0))*('Diário 4º PA'!$F$4:$F$2000)*(IF(Resumo!$Q$5="",1,'Diário 4º PA'!$O$4:$O$2000=Resumo!$Q$5)))</f>
        <v>0</v>
      </c>
      <c r="K143" s="199">
        <f t="array" ref="K143">SUMPRODUCT(('Diário 1º PA'!$E$4:$E$2977='Analítico Cx.'!$B143)*('Diário 1º PA'!$B$4:$B$2977&gt;=K$4)*('Diário 1º PA'!$B$4:$B$2977&lt;=EOMONTH(K$4,0))*('Diário 1º PA'!$F$4:$F$2977)*(IF(Resumo!$Q$5="",1,'Diário 1º PA'!$O$4:$O$2977=Resumo!$Q$5)))
+SUMPRODUCT(('Diário 2º PA'!$E$4:$E$2000='Analítico Cx.'!$B143)*('Diário 2º PA'!$B$4:$B$2000&gt;=K$4)*('Diário 2º PA'!$B$4:$B$2000&lt;=EOMONTH(K$4,0))*('Diário 2º PA'!$F$4:$F$2000)*(IF(Resumo!$Q$5="",1,'Diário 2º PA'!$O$4:$O$2000=Resumo!$Q$5)))
+SUMPRODUCT(('Diário 3º PA'!$E$4:$E$2000='Analítico Cx.'!$B143)*('Diário 3º PA'!$B$4:$B$2000&gt;=K$4)*('Diário 3º PA'!$B$4:$B$2000&lt;=EOMONTH(K$4,0))*('Diário 3º PA'!$F$4:$F$2000)*(IF(Resumo!$Q$5="",1,'Diário 3º PA'!$O$4:$O$2000=Resumo!$Q$5)))
+SUMPRODUCT(('Diário 4º PA'!$E$4:$E$2000='Analítico Cx.'!$B143)*('Diário 4º PA'!$B$4:$B$2000&gt;=K$4)*('Diário 4º PA'!$B$4:$B$2000&lt;=EOMONTH(K$4,0))*('Diário 4º PA'!$F$4:$F$2000)*(IF(Resumo!$Q$5="",1,'Diário 4º PA'!$O$4:$O$2000=Resumo!$Q$5)))</f>
        <v>0</v>
      </c>
      <c r="L143" s="199">
        <f t="array" ref="L143">SUMPRODUCT(('Diário 1º PA'!$E$4:$E$2977='Analítico Cx.'!$B143)*('Diário 1º PA'!$B$4:$B$2977&gt;=L$4)*('Diário 1º PA'!$B$4:$B$2977&lt;=EOMONTH(L$4,0))*('Diário 1º PA'!$F$4:$F$2977)*(IF(Resumo!$Q$5="",1,'Diário 1º PA'!$O$4:$O$2977=Resumo!$Q$5)))
+SUMPRODUCT(('Diário 2º PA'!$E$4:$E$2000='Analítico Cx.'!$B143)*('Diário 2º PA'!$B$4:$B$2000&gt;=L$4)*('Diário 2º PA'!$B$4:$B$2000&lt;=EOMONTH(L$4,0))*('Diário 2º PA'!$F$4:$F$2000)*(IF(Resumo!$Q$5="",1,'Diário 2º PA'!$O$4:$O$2000=Resumo!$Q$5)))
+SUMPRODUCT(('Diário 3º PA'!$E$4:$E$2000='Analítico Cx.'!$B143)*('Diário 3º PA'!$B$4:$B$2000&gt;=L$4)*('Diário 3º PA'!$B$4:$B$2000&lt;=EOMONTH(L$4,0))*('Diário 3º PA'!$F$4:$F$2000)*(IF(Resumo!$Q$5="",1,'Diário 3º PA'!$O$4:$O$2000=Resumo!$Q$5)))
+SUMPRODUCT(('Diário 4º PA'!$E$4:$E$2000='Analítico Cx.'!$B143)*('Diário 4º PA'!$B$4:$B$2000&gt;=L$4)*('Diário 4º PA'!$B$4:$B$2000&lt;=EOMONTH(L$4,0))*('Diário 4º PA'!$F$4:$F$2000)*(IF(Resumo!$Q$5="",1,'Diário 4º PA'!$O$4:$O$2000=Resumo!$Q$5)))</f>
        <v>0</v>
      </c>
      <c r="M143" s="199">
        <f t="array" ref="M143">SUMPRODUCT(('Diário 1º PA'!$E$4:$E$2977='Analítico Cx.'!$B143)*('Diário 1º PA'!$B$4:$B$2977&gt;=M$4)*('Diário 1º PA'!$B$4:$B$2977&lt;=EOMONTH(M$4,0))*('Diário 1º PA'!$F$4:$F$2977)*(IF(Resumo!$Q$5="",1,'Diário 1º PA'!$O$4:$O$2977=Resumo!$Q$5)))
+SUMPRODUCT(('Diário 2º PA'!$E$4:$E$2000='Analítico Cx.'!$B143)*('Diário 2º PA'!$B$4:$B$2000&gt;=M$4)*('Diário 2º PA'!$B$4:$B$2000&lt;=EOMONTH(M$4,0))*('Diário 2º PA'!$F$4:$F$2000)*(IF(Resumo!$Q$5="",1,'Diário 2º PA'!$O$4:$O$2000=Resumo!$Q$5)))
+SUMPRODUCT(('Diário 3º PA'!$E$4:$E$2000='Analítico Cx.'!$B143)*('Diário 3º PA'!$B$4:$B$2000&gt;=M$4)*('Diário 3º PA'!$B$4:$B$2000&lt;=EOMONTH(M$4,0))*('Diário 3º PA'!$F$4:$F$2000)*(IF(Resumo!$Q$5="",1,'Diário 3º PA'!$O$4:$O$2000=Resumo!$Q$5)))
+SUMPRODUCT(('Diário 4º PA'!$E$4:$E$2000='Analítico Cx.'!$B143)*('Diário 4º PA'!$B$4:$B$2000&gt;=M$4)*('Diário 4º PA'!$B$4:$B$2000&lt;=EOMONTH(M$4,0))*('Diário 4º PA'!$F$4:$F$2000)*(IF(Resumo!$Q$5="",1,'Diário 4º PA'!$O$4:$O$2000=Resumo!$Q$5)))</f>
        <v>0</v>
      </c>
      <c r="N143" s="199">
        <f t="array" ref="N143">SUMPRODUCT(('Diário 1º PA'!$E$4:$E$2977='Analítico Cx.'!$B143)*('Diário 1º PA'!$B$4:$B$2977&gt;=N$4)*('Diário 1º PA'!$B$4:$B$2977&lt;=EOMONTH(N$4,0))*('Diário 1º PA'!$F$4:$F$2977)*(IF(Resumo!$Q$5="",1,'Diário 1º PA'!$O$4:$O$2977=Resumo!$Q$5)))
+SUMPRODUCT(('Diário 2º PA'!$E$4:$E$2000='Analítico Cx.'!$B143)*('Diário 2º PA'!$B$4:$B$2000&gt;=N$4)*('Diário 2º PA'!$B$4:$B$2000&lt;=EOMONTH(N$4,0))*('Diário 2º PA'!$F$4:$F$2000)*(IF(Resumo!$Q$5="",1,'Diário 2º PA'!$O$4:$O$2000=Resumo!$Q$5)))
+SUMPRODUCT(('Diário 3º PA'!$E$4:$E$2000='Analítico Cx.'!$B143)*('Diário 3º PA'!$B$4:$B$2000&gt;=N$4)*('Diário 3º PA'!$B$4:$B$2000&lt;=EOMONTH(N$4,0))*('Diário 3º PA'!$F$4:$F$2000)*(IF(Resumo!$Q$5="",1,'Diário 3º PA'!$O$4:$O$2000=Resumo!$Q$5)))
+SUMPRODUCT(('Diário 4º PA'!$E$4:$E$2000='Analítico Cx.'!$B143)*('Diário 4º PA'!$B$4:$B$2000&gt;=N$4)*('Diário 4º PA'!$B$4:$B$2000&lt;=EOMONTH(N$4,0))*('Diário 4º PA'!$F$4:$F$2000)*(IF(Resumo!$Q$5="",1,'Diário 4º PA'!$O$4:$O$2000=Resumo!$Q$5)))</f>
        <v>0</v>
      </c>
      <c r="O143" s="200">
        <f t="shared" si="13"/>
        <v>0</v>
      </c>
      <c r="P143" s="201">
        <f t="shared" si="14"/>
        <v>0</v>
      </c>
      <c r="Q143" s="174"/>
      <c r="R143" s="174"/>
      <c r="S143" s="174"/>
      <c r="T143" s="174"/>
      <c r="U143" s="174"/>
      <c r="V143" s="174"/>
      <c r="W143" s="174"/>
      <c r="X143" s="174"/>
      <c r="Y143" s="174"/>
      <c r="Z143" s="174"/>
    </row>
    <row r="144" spans="1:26" ht="23.25" customHeight="1" x14ac:dyDescent="0.2">
      <c r="A144" s="220" t="s">
        <v>387</v>
      </c>
      <c r="B144" s="84" t="s">
        <v>388</v>
      </c>
      <c r="C144" s="199">
        <f t="array" ref="C144">SUMPRODUCT(('Diário 1º PA'!$E$4:$E$2977='Analítico Cx.'!$B144)*('Diário 1º PA'!$B$4:$B$2977&gt;=C$4)*('Diário 1º PA'!$B$4:$B$2977&lt;=EOMONTH(C$4,0))*('Diário 1º PA'!$F$4:$F$2977)*(IF(Resumo!$Q$5="",1,'Diário 1º PA'!$O$4:$O$2977=Resumo!$Q$5)))
+SUMPRODUCT(('Diário 2º PA'!$E$4:$E$2000='Analítico Cx.'!$B144)*('Diário 2º PA'!$B$4:$B$2000&gt;=C$4)*('Diário 2º PA'!$B$4:$B$2000&lt;=EOMONTH(C$4,0))*('Diário 2º PA'!$F$4:$F$2000)*(IF(Resumo!$Q$5="",1,'Diário 2º PA'!$O$4:$O$2000=Resumo!$Q$5)))
+SUMPRODUCT(('Diário 3º PA'!$E$4:$E$2000='Analítico Cx.'!$B144)*('Diário 3º PA'!$B$4:$B$2000&gt;=C$4)*('Diário 3º PA'!$B$4:$B$2000&lt;=EOMONTH(C$4,0))*('Diário 3º PA'!$F$4:$F$2000)*(IF(Resumo!$Q$5="",1,'Diário 3º PA'!$O$4:$O$2000=Resumo!$Q$5)))
+SUMPRODUCT(('Diário 4º PA'!$E$4:$E$2000='Analítico Cx.'!$B144)*('Diário 4º PA'!$B$4:$B$2000&gt;=C$4)*('Diário 4º PA'!$B$4:$B$2000&lt;=EOMONTH(C$4,0))*('Diário 4º PA'!$F$4:$F$2000)*(IF(Resumo!$Q$5="",1,'Diário 4º PA'!$O$4:$O$2000=Resumo!$Q$5)))</f>
        <v>8</v>
      </c>
      <c r="D144" s="199">
        <f t="array" ref="D144">SUMPRODUCT(('Diário 1º PA'!$E$4:$E$2977='Analítico Cx.'!$B144)*('Diário 1º PA'!$B$4:$B$2977&gt;=D$4)*('Diário 1º PA'!$B$4:$B$2977&lt;=EOMONTH(D$4,0))*('Diário 1º PA'!$F$4:$F$2977)*(IF(Resumo!$Q$5="",1,'Diário 1º PA'!$O$4:$O$2977=Resumo!$Q$5)))
+SUMPRODUCT(('Diário 2º PA'!$E$4:$E$2000='Analítico Cx.'!$B144)*('Diário 2º PA'!$B$4:$B$2000&gt;=D$4)*('Diário 2º PA'!$B$4:$B$2000&lt;=EOMONTH(D$4,0))*('Diário 2º PA'!$F$4:$F$2000)*(IF(Resumo!$Q$5="",1,'Diário 2º PA'!$O$4:$O$2000=Resumo!$Q$5)))
+SUMPRODUCT(('Diário 3º PA'!$E$4:$E$2000='Analítico Cx.'!$B144)*('Diário 3º PA'!$B$4:$B$2000&gt;=D$4)*('Diário 3º PA'!$B$4:$B$2000&lt;=EOMONTH(D$4,0))*('Diário 3º PA'!$F$4:$F$2000)*(IF(Resumo!$Q$5="",1,'Diário 3º PA'!$O$4:$O$2000=Resumo!$Q$5)))
+SUMPRODUCT(('Diário 4º PA'!$E$4:$E$2000='Analítico Cx.'!$B144)*('Diário 4º PA'!$B$4:$B$2000&gt;=D$4)*('Diário 4º PA'!$B$4:$B$2000&lt;=EOMONTH(D$4,0))*('Diário 4º PA'!$F$4:$F$2000)*(IF(Resumo!$Q$5="",1,'Diário 4º PA'!$O$4:$O$2000=Resumo!$Q$5)))</f>
        <v>3920</v>
      </c>
      <c r="E144" s="199">
        <f t="array" ref="E144">SUMPRODUCT(('Diário 1º PA'!$E$4:$E$2977='Analítico Cx.'!$B144)*('Diário 1º PA'!$B$4:$B$2977&gt;=E$4)*('Diário 1º PA'!$B$4:$B$2977&lt;=EOMONTH(E$4,0))*('Diário 1º PA'!$F$4:$F$2977)*(IF(Resumo!$Q$5="",1,'Diário 1º PA'!$O$4:$O$2977=Resumo!$Q$5)))
+SUMPRODUCT(('Diário 2º PA'!$E$4:$E$2000='Analítico Cx.'!$B144)*('Diário 2º PA'!$B$4:$B$2000&gt;=E$4)*('Diário 2º PA'!$B$4:$B$2000&lt;=EOMONTH(E$4,0))*('Diário 2º PA'!$F$4:$F$2000)*(IF(Resumo!$Q$5="",1,'Diário 2º PA'!$O$4:$O$2000=Resumo!$Q$5)))
+SUMPRODUCT(('Diário 3º PA'!$E$4:$E$2000='Analítico Cx.'!$B144)*('Diário 3º PA'!$B$4:$B$2000&gt;=E$4)*('Diário 3º PA'!$B$4:$B$2000&lt;=EOMONTH(E$4,0))*('Diário 3º PA'!$F$4:$F$2000)*(IF(Resumo!$Q$5="",1,'Diário 3º PA'!$O$4:$O$2000=Resumo!$Q$5)))
+SUMPRODUCT(('Diário 4º PA'!$E$4:$E$2000='Analítico Cx.'!$B144)*('Diário 4º PA'!$B$4:$B$2000&gt;=E$4)*('Diário 4º PA'!$B$4:$B$2000&lt;=EOMONTH(E$4,0))*('Diário 4º PA'!$F$4:$F$2000)*(IF(Resumo!$Q$5="",1,'Diário 4º PA'!$O$4:$O$2000=Resumo!$Q$5)))</f>
        <v>1981.25</v>
      </c>
      <c r="F144" s="199">
        <f t="array" ref="F144">SUMPRODUCT(('Diário 1º PA'!$E$4:$E$2977='Analítico Cx.'!$B144)*('Diário 1º PA'!$B$4:$B$2977&gt;=F$4)*('Diário 1º PA'!$B$4:$B$2977&lt;=EOMONTH(F$4,0))*('Diário 1º PA'!$F$4:$F$2977)*(IF(Resumo!$Q$5="",1,'Diário 1º PA'!$O$4:$O$2977=Resumo!$Q$5)))
+SUMPRODUCT(('Diário 2º PA'!$E$4:$E$2000='Analítico Cx.'!$B144)*('Diário 2º PA'!$B$4:$B$2000&gt;=F$4)*('Diário 2º PA'!$B$4:$B$2000&lt;=EOMONTH(F$4,0))*('Diário 2º PA'!$F$4:$F$2000)*(IF(Resumo!$Q$5="",1,'Diário 2º PA'!$O$4:$O$2000=Resumo!$Q$5)))
+SUMPRODUCT(('Diário 3º PA'!$E$4:$E$2000='Analítico Cx.'!$B144)*('Diário 3º PA'!$B$4:$B$2000&gt;=F$4)*('Diário 3º PA'!$B$4:$B$2000&lt;=EOMONTH(F$4,0))*('Diário 3º PA'!$F$4:$F$2000)*(IF(Resumo!$Q$5="",1,'Diário 3º PA'!$O$4:$O$2000=Resumo!$Q$5)))
+SUMPRODUCT(('Diário 4º PA'!$E$4:$E$2000='Analítico Cx.'!$B144)*('Diário 4º PA'!$B$4:$B$2000&gt;=F$4)*('Diário 4º PA'!$B$4:$B$2000&lt;=EOMONTH(F$4,0))*('Diário 4º PA'!$F$4:$F$2000)*(IF(Resumo!$Q$5="",1,'Diário 4º PA'!$O$4:$O$2000=Resumo!$Q$5)))</f>
        <v>0</v>
      </c>
      <c r="G144" s="199">
        <f t="array" ref="G144">SUMPRODUCT(('Diário 1º PA'!$E$4:$E$2977='Analítico Cx.'!$B144)*('Diário 1º PA'!$B$4:$B$2977&gt;=G$4)*('Diário 1º PA'!$B$4:$B$2977&lt;=EOMONTH(G$4,0))*('Diário 1º PA'!$F$4:$F$2977)*(IF(Resumo!$Q$5="",1,'Diário 1º PA'!$O$4:$O$2977=Resumo!$Q$5)))
+SUMPRODUCT(('Diário 2º PA'!$E$4:$E$2000='Analítico Cx.'!$B144)*('Diário 2º PA'!$B$4:$B$2000&gt;=G$4)*('Diário 2º PA'!$B$4:$B$2000&lt;=EOMONTH(G$4,0))*('Diário 2º PA'!$F$4:$F$2000)*(IF(Resumo!$Q$5="",1,'Diário 2º PA'!$O$4:$O$2000=Resumo!$Q$5)))
+SUMPRODUCT(('Diário 3º PA'!$E$4:$E$2000='Analítico Cx.'!$B144)*('Diário 3º PA'!$B$4:$B$2000&gt;=G$4)*('Diário 3º PA'!$B$4:$B$2000&lt;=EOMONTH(G$4,0))*('Diário 3º PA'!$F$4:$F$2000)*(IF(Resumo!$Q$5="",1,'Diário 3º PA'!$O$4:$O$2000=Resumo!$Q$5)))
+SUMPRODUCT(('Diário 4º PA'!$E$4:$E$2000='Analítico Cx.'!$B144)*('Diário 4º PA'!$B$4:$B$2000&gt;=G$4)*('Diário 4º PA'!$B$4:$B$2000&lt;=EOMONTH(G$4,0))*('Diário 4º PA'!$F$4:$F$2000)*(IF(Resumo!$Q$5="",1,'Diário 4º PA'!$O$4:$O$2000=Resumo!$Q$5)))</f>
        <v>0</v>
      </c>
      <c r="H144" s="199">
        <f t="array" ref="H144">SUMPRODUCT(('Diário 1º PA'!$E$4:$E$2977='Analítico Cx.'!$B144)*('Diário 1º PA'!$B$4:$B$2977&gt;=H$4)*('Diário 1º PA'!$B$4:$B$2977&lt;=EOMONTH(H$4,0))*('Diário 1º PA'!$F$4:$F$2977)*(IF(Resumo!$Q$5="",1,'Diário 1º PA'!$O$4:$O$2977=Resumo!$Q$5)))
+SUMPRODUCT(('Diário 2º PA'!$E$4:$E$2000='Analítico Cx.'!$B144)*('Diário 2º PA'!$B$4:$B$2000&gt;=H$4)*('Diário 2º PA'!$B$4:$B$2000&lt;=EOMONTH(H$4,0))*('Diário 2º PA'!$F$4:$F$2000)*(IF(Resumo!$Q$5="",1,'Diário 2º PA'!$O$4:$O$2000=Resumo!$Q$5)))
+SUMPRODUCT(('Diário 3º PA'!$E$4:$E$2000='Analítico Cx.'!$B144)*('Diário 3º PA'!$B$4:$B$2000&gt;=H$4)*('Diário 3º PA'!$B$4:$B$2000&lt;=EOMONTH(H$4,0))*('Diário 3º PA'!$F$4:$F$2000)*(IF(Resumo!$Q$5="",1,'Diário 3º PA'!$O$4:$O$2000=Resumo!$Q$5)))
+SUMPRODUCT(('Diário 4º PA'!$E$4:$E$2000='Analítico Cx.'!$B144)*('Diário 4º PA'!$B$4:$B$2000&gt;=H$4)*('Diário 4º PA'!$B$4:$B$2000&lt;=EOMONTH(H$4,0))*('Diário 4º PA'!$F$4:$F$2000)*(IF(Resumo!$Q$5="",1,'Diário 4º PA'!$O$4:$O$2000=Resumo!$Q$5)))</f>
        <v>0</v>
      </c>
      <c r="I144" s="199">
        <f t="array" ref="I144">SUMPRODUCT(('Diário 1º PA'!$E$4:$E$2977='Analítico Cx.'!$B144)*('Diário 1º PA'!$B$4:$B$2977&gt;=I$4)*('Diário 1º PA'!$B$4:$B$2977&lt;=EOMONTH(I$4,0))*('Diário 1º PA'!$F$4:$F$2977)*(IF(Resumo!$Q$5="",1,'Diário 1º PA'!$O$4:$O$2977=Resumo!$Q$5)))
+SUMPRODUCT(('Diário 2º PA'!$E$4:$E$2000='Analítico Cx.'!$B144)*('Diário 2º PA'!$B$4:$B$2000&gt;=I$4)*('Diário 2º PA'!$B$4:$B$2000&lt;=EOMONTH(I$4,0))*('Diário 2º PA'!$F$4:$F$2000)*(IF(Resumo!$Q$5="",1,'Diário 2º PA'!$O$4:$O$2000=Resumo!$Q$5)))
+SUMPRODUCT(('Diário 3º PA'!$E$4:$E$2000='Analítico Cx.'!$B144)*('Diário 3º PA'!$B$4:$B$2000&gt;=I$4)*('Diário 3º PA'!$B$4:$B$2000&lt;=EOMONTH(I$4,0))*('Diário 3º PA'!$F$4:$F$2000)*(IF(Resumo!$Q$5="",1,'Diário 3º PA'!$O$4:$O$2000=Resumo!$Q$5)))
+SUMPRODUCT(('Diário 4º PA'!$E$4:$E$2000='Analítico Cx.'!$B144)*('Diário 4º PA'!$B$4:$B$2000&gt;=I$4)*('Diário 4º PA'!$B$4:$B$2000&lt;=EOMONTH(I$4,0))*('Diário 4º PA'!$F$4:$F$2000)*(IF(Resumo!$Q$5="",1,'Diário 4º PA'!$O$4:$O$2000=Resumo!$Q$5)))</f>
        <v>0</v>
      </c>
      <c r="J144" s="199">
        <f t="array" ref="J144">SUMPRODUCT(('Diário 1º PA'!$E$4:$E$2977='Analítico Cx.'!$B144)*('Diário 1º PA'!$B$4:$B$2977&gt;=J$4)*('Diário 1º PA'!$B$4:$B$2977&lt;=EOMONTH(J$4,0))*('Diário 1º PA'!$F$4:$F$2977)*(IF(Resumo!$Q$5="",1,'Diário 1º PA'!$O$4:$O$2977=Resumo!$Q$5)))
+SUMPRODUCT(('Diário 2º PA'!$E$4:$E$2000='Analítico Cx.'!$B144)*('Diário 2º PA'!$B$4:$B$2000&gt;=J$4)*('Diário 2º PA'!$B$4:$B$2000&lt;=EOMONTH(J$4,0))*('Diário 2º PA'!$F$4:$F$2000)*(IF(Resumo!$Q$5="",1,'Diário 2º PA'!$O$4:$O$2000=Resumo!$Q$5)))
+SUMPRODUCT(('Diário 3º PA'!$E$4:$E$2000='Analítico Cx.'!$B144)*('Diário 3º PA'!$B$4:$B$2000&gt;=J$4)*('Diário 3º PA'!$B$4:$B$2000&lt;=EOMONTH(J$4,0))*('Diário 3º PA'!$F$4:$F$2000)*(IF(Resumo!$Q$5="",1,'Diário 3º PA'!$O$4:$O$2000=Resumo!$Q$5)))
+SUMPRODUCT(('Diário 4º PA'!$E$4:$E$2000='Analítico Cx.'!$B144)*('Diário 4º PA'!$B$4:$B$2000&gt;=J$4)*('Diário 4º PA'!$B$4:$B$2000&lt;=EOMONTH(J$4,0))*('Diário 4º PA'!$F$4:$F$2000)*(IF(Resumo!$Q$5="",1,'Diário 4º PA'!$O$4:$O$2000=Resumo!$Q$5)))</f>
        <v>0</v>
      </c>
      <c r="K144" s="199">
        <f t="array" ref="K144">SUMPRODUCT(('Diário 1º PA'!$E$4:$E$2977='Analítico Cx.'!$B144)*('Diário 1º PA'!$B$4:$B$2977&gt;=K$4)*('Diário 1º PA'!$B$4:$B$2977&lt;=EOMONTH(K$4,0))*('Diário 1º PA'!$F$4:$F$2977)*(IF(Resumo!$Q$5="",1,'Diário 1º PA'!$O$4:$O$2977=Resumo!$Q$5)))
+SUMPRODUCT(('Diário 2º PA'!$E$4:$E$2000='Analítico Cx.'!$B144)*('Diário 2º PA'!$B$4:$B$2000&gt;=K$4)*('Diário 2º PA'!$B$4:$B$2000&lt;=EOMONTH(K$4,0))*('Diário 2º PA'!$F$4:$F$2000)*(IF(Resumo!$Q$5="",1,'Diário 2º PA'!$O$4:$O$2000=Resumo!$Q$5)))
+SUMPRODUCT(('Diário 3º PA'!$E$4:$E$2000='Analítico Cx.'!$B144)*('Diário 3º PA'!$B$4:$B$2000&gt;=K$4)*('Diário 3º PA'!$B$4:$B$2000&lt;=EOMONTH(K$4,0))*('Diário 3º PA'!$F$4:$F$2000)*(IF(Resumo!$Q$5="",1,'Diário 3º PA'!$O$4:$O$2000=Resumo!$Q$5)))
+SUMPRODUCT(('Diário 4º PA'!$E$4:$E$2000='Analítico Cx.'!$B144)*('Diário 4º PA'!$B$4:$B$2000&gt;=K$4)*('Diário 4º PA'!$B$4:$B$2000&lt;=EOMONTH(K$4,0))*('Diário 4º PA'!$F$4:$F$2000)*(IF(Resumo!$Q$5="",1,'Diário 4º PA'!$O$4:$O$2000=Resumo!$Q$5)))</f>
        <v>0</v>
      </c>
      <c r="L144" s="199">
        <f t="array" ref="L144">SUMPRODUCT(('Diário 1º PA'!$E$4:$E$2977='Analítico Cx.'!$B144)*('Diário 1º PA'!$B$4:$B$2977&gt;=L$4)*('Diário 1º PA'!$B$4:$B$2977&lt;=EOMONTH(L$4,0))*('Diário 1º PA'!$F$4:$F$2977)*(IF(Resumo!$Q$5="",1,'Diário 1º PA'!$O$4:$O$2977=Resumo!$Q$5)))
+SUMPRODUCT(('Diário 2º PA'!$E$4:$E$2000='Analítico Cx.'!$B144)*('Diário 2º PA'!$B$4:$B$2000&gt;=L$4)*('Diário 2º PA'!$B$4:$B$2000&lt;=EOMONTH(L$4,0))*('Diário 2º PA'!$F$4:$F$2000)*(IF(Resumo!$Q$5="",1,'Diário 2º PA'!$O$4:$O$2000=Resumo!$Q$5)))
+SUMPRODUCT(('Diário 3º PA'!$E$4:$E$2000='Analítico Cx.'!$B144)*('Diário 3º PA'!$B$4:$B$2000&gt;=L$4)*('Diário 3º PA'!$B$4:$B$2000&lt;=EOMONTH(L$4,0))*('Diário 3º PA'!$F$4:$F$2000)*(IF(Resumo!$Q$5="",1,'Diário 3º PA'!$O$4:$O$2000=Resumo!$Q$5)))
+SUMPRODUCT(('Diário 4º PA'!$E$4:$E$2000='Analítico Cx.'!$B144)*('Diário 4º PA'!$B$4:$B$2000&gt;=L$4)*('Diário 4º PA'!$B$4:$B$2000&lt;=EOMONTH(L$4,0))*('Diário 4º PA'!$F$4:$F$2000)*(IF(Resumo!$Q$5="",1,'Diário 4º PA'!$O$4:$O$2000=Resumo!$Q$5)))</f>
        <v>0</v>
      </c>
      <c r="M144" s="199">
        <f t="array" ref="M144">SUMPRODUCT(('Diário 1º PA'!$E$4:$E$2977='Analítico Cx.'!$B144)*('Diário 1º PA'!$B$4:$B$2977&gt;=M$4)*('Diário 1º PA'!$B$4:$B$2977&lt;=EOMONTH(M$4,0))*('Diário 1º PA'!$F$4:$F$2977)*(IF(Resumo!$Q$5="",1,'Diário 1º PA'!$O$4:$O$2977=Resumo!$Q$5)))
+SUMPRODUCT(('Diário 2º PA'!$E$4:$E$2000='Analítico Cx.'!$B144)*('Diário 2º PA'!$B$4:$B$2000&gt;=M$4)*('Diário 2º PA'!$B$4:$B$2000&lt;=EOMONTH(M$4,0))*('Diário 2º PA'!$F$4:$F$2000)*(IF(Resumo!$Q$5="",1,'Diário 2º PA'!$O$4:$O$2000=Resumo!$Q$5)))
+SUMPRODUCT(('Diário 3º PA'!$E$4:$E$2000='Analítico Cx.'!$B144)*('Diário 3º PA'!$B$4:$B$2000&gt;=M$4)*('Diário 3º PA'!$B$4:$B$2000&lt;=EOMONTH(M$4,0))*('Diário 3º PA'!$F$4:$F$2000)*(IF(Resumo!$Q$5="",1,'Diário 3º PA'!$O$4:$O$2000=Resumo!$Q$5)))
+SUMPRODUCT(('Diário 4º PA'!$E$4:$E$2000='Analítico Cx.'!$B144)*('Diário 4º PA'!$B$4:$B$2000&gt;=M$4)*('Diário 4º PA'!$B$4:$B$2000&lt;=EOMONTH(M$4,0))*('Diário 4º PA'!$F$4:$F$2000)*(IF(Resumo!$Q$5="",1,'Diário 4º PA'!$O$4:$O$2000=Resumo!$Q$5)))</f>
        <v>0</v>
      </c>
      <c r="N144" s="199">
        <f t="array" ref="N144">SUMPRODUCT(('Diário 1º PA'!$E$4:$E$2977='Analítico Cx.'!$B144)*('Diário 1º PA'!$B$4:$B$2977&gt;=N$4)*('Diário 1º PA'!$B$4:$B$2977&lt;=EOMONTH(N$4,0))*('Diário 1º PA'!$F$4:$F$2977)*(IF(Resumo!$Q$5="",1,'Diário 1º PA'!$O$4:$O$2977=Resumo!$Q$5)))
+SUMPRODUCT(('Diário 2º PA'!$E$4:$E$2000='Analítico Cx.'!$B144)*('Diário 2º PA'!$B$4:$B$2000&gt;=N$4)*('Diário 2º PA'!$B$4:$B$2000&lt;=EOMONTH(N$4,0))*('Diário 2º PA'!$F$4:$F$2000)*(IF(Resumo!$Q$5="",1,'Diário 2º PA'!$O$4:$O$2000=Resumo!$Q$5)))
+SUMPRODUCT(('Diário 3º PA'!$E$4:$E$2000='Analítico Cx.'!$B144)*('Diário 3º PA'!$B$4:$B$2000&gt;=N$4)*('Diário 3º PA'!$B$4:$B$2000&lt;=EOMONTH(N$4,0))*('Diário 3º PA'!$F$4:$F$2000)*(IF(Resumo!$Q$5="",1,'Diário 3º PA'!$O$4:$O$2000=Resumo!$Q$5)))
+SUMPRODUCT(('Diário 4º PA'!$E$4:$E$2000='Analítico Cx.'!$B144)*('Diário 4º PA'!$B$4:$B$2000&gt;=N$4)*('Diário 4º PA'!$B$4:$B$2000&lt;=EOMONTH(N$4,0))*('Diário 4º PA'!$F$4:$F$2000)*(IF(Resumo!$Q$5="",1,'Diário 4º PA'!$O$4:$O$2000=Resumo!$Q$5)))</f>
        <v>0</v>
      </c>
      <c r="O144" s="200">
        <f t="shared" si="13"/>
        <v>5909.25</v>
      </c>
      <c r="P144" s="201">
        <f t="shared" si="14"/>
        <v>1.2504041132369434E-3</v>
      </c>
      <c r="Q144" s="174"/>
      <c r="R144" s="174"/>
      <c r="S144" s="174"/>
      <c r="T144" s="174"/>
      <c r="U144" s="174"/>
      <c r="V144" s="174"/>
      <c r="W144" s="174"/>
      <c r="X144" s="174"/>
      <c r="Y144" s="174"/>
      <c r="Z144" s="174"/>
    </row>
    <row r="145" spans="1:26" ht="23.25" customHeight="1" x14ac:dyDescent="0.2">
      <c r="A145" s="220" t="s">
        <v>389</v>
      </c>
      <c r="B145" s="84" t="s">
        <v>390</v>
      </c>
      <c r="C145" s="199">
        <f t="array" ref="C145">SUMPRODUCT(('Diário 1º PA'!$E$4:$E$2977='Analítico Cx.'!$B145)*('Diário 1º PA'!$B$4:$B$2977&gt;=C$4)*('Diário 1º PA'!$B$4:$B$2977&lt;=EOMONTH(C$4,0))*('Diário 1º PA'!$F$4:$F$2977)*(IF(Resumo!$Q$5="",1,'Diário 1º PA'!$O$4:$O$2977=Resumo!$Q$5)))
+SUMPRODUCT(('Diário 2º PA'!$E$4:$E$2000='Analítico Cx.'!$B145)*('Diário 2º PA'!$B$4:$B$2000&gt;=C$4)*('Diário 2º PA'!$B$4:$B$2000&lt;=EOMONTH(C$4,0))*('Diário 2º PA'!$F$4:$F$2000)*(IF(Resumo!$Q$5="",1,'Diário 2º PA'!$O$4:$O$2000=Resumo!$Q$5)))
+SUMPRODUCT(('Diário 3º PA'!$E$4:$E$2000='Analítico Cx.'!$B145)*('Diário 3º PA'!$B$4:$B$2000&gt;=C$4)*('Diário 3º PA'!$B$4:$B$2000&lt;=EOMONTH(C$4,0))*('Diário 3º PA'!$F$4:$F$2000)*(IF(Resumo!$Q$5="",1,'Diário 3º PA'!$O$4:$O$2000=Resumo!$Q$5)))
+SUMPRODUCT(('Diário 4º PA'!$E$4:$E$2000='Analítico Cx.'!$B145)*('Diário 4º PA'!$B$4:$B$2000&gt;=C$4)*('Diário 4º PA'!$B$4:$B$2000&lt;=EOMONTH(C$4,0))*('Diário 4º PA'!$F$4:$F$2000)*(IF(Resumo!$Q$5="",1,'Diário 4º PA'!$O$4:$O$2000=Resumo!$Q$5)))</f>
        <v>0</v>
      </c>
      <c r="D145" s="199">
        <f t="array" ref="D145">SUMPRODUCT(('Diário 1º PA'!$E$4:$E$2977='Analítico Cx.'!$B145)*('Diário 1º PA'!$B$4:$B$2977&gt;=D$4)*('Diário 1º PA'!$B$4:$B$2977&lt;=EOMONTH(D$4,0))*('Diário 1º PA'!$F$4:$F$2977)*(IF(Resumo!$Q$5="",1,'Diário 1º PA'!$O$4:$O$2977=Resumo!$Q$5)))
+SUMPRODUCT(('Diário 2º PA'!$E$4:$E$2000='Analítico Cx.'!$B145)*('Diário 2º PA'!$B$4:$B$2000&gt;=D$4)*('Diário 2º PA'!$B$4:$B$2000&lt;=EOMONTH(D$4,0))*('Diário 2º PA'!$F$4:$F$2000)*(IF(Resumo!$Q$5="",1,'Diário 2º PA'!$O$4:$O$2000=Resumo!$Q$5)))
+SUMPRODUCT(('Diário 3º PA'!$E$4:$E$2000='Analítico Cx.'!$B145)*('Diário 3º PA'!$B$4:$B$2000&gt;=D$4)*('Diário 3º PA'!$B$4:$B$2000&lt;=EOMONTH(D$4,0))*('Diário 3º PA'!$F$4:$F$2000)*(IF(Resumo!$Q$5="",1,'Diário 3º PA'!$O$4:$O$2000=Resumo!$Q$5)))
+SUMPRODUCT(('Diário 4º PA'!$E$4:$E$2000='Analítico Cx.'!$B145)*('Diário 4º PA'!$B$4:$B$2000&gt;=D$4)*('Diário 4º PA'!$B$4:$B$2000&lt;=EOMONTH(D$4,0))*('Diário 4º PA'!$F$4:$F$2000)*(IF(Resumo!$Q$5="",1,'Diário 4º PA'!$O$4:$O$2000=Resumo!$Q$5)))</f>
        <v>0</v>
      </c>
      <c r="E145" s="199">
        <f t="array" ref="E145">SUMPRODUCT(('Diário 1º PA'!$E$4:$E$2977='Analítico Cx.'!$B145)*('Diário 1º PA'!$B$4:$B$2977&gt;=E$4)*('Diário 1º PA'!$B$4:$B$2977&lt;=EOMONTH(E$4,0))*('Diário 1º PA'!$F$4:$F$2977)*(IF(Resumo!$Q$5="",1,'Diário 1º PA'!$O$4:$O$2977=Resumo!$Q$5)))
+SUMPRODUCT(('Diário 2º PA'!$E$4:$E$2000='Analítico Cx.'!$B145)*('Diário 2º PA'!$B$4:$B$2000&gt;=E$4)*('Diário 2º PA'!$B$4:$B$2000&lt;=EOMONTH(E$4,0))*('Diário 2º PA'!$F$4:$F$2000)*(IF(Resumo!$Q$5="",1,'Diário 2º PA'!$O$4:$O$2000=Resumo!$Q$5)))
+SUMPRODUCT(('Diário 3º PA'!$E$4:$E$2000='Analítico Cx.'!$B145)*('Diário 3º PA'!$B$4:$B$2000&gt;=E$4)*('Diário 3º PA'!$B$4:$B$2000&lt;=EOMONTH(E$4,0))*('Diário 3º PA'!$F$4:$F$2000)*(IF(Resumo!$Q$5="",1,'Diário 3º PA'!$O$4:$O$2000=Resumo!$Q$5)))
+SUMPRODUCT(('Diário 4º PA'!$E$4:$E$2000='Analítico Cx.'!$B145)*('Diário 4º PA'!$B$4:$B$2000&gt;=E$4)*('Diário 4º PA'!$B$4:$B$2000&lt;=EOMONTH(E$4,0))*('Diário 4º PA'!$F$4:$F$2000)*(IF(Resumo!$Q$5="",1,'Diário 4º PA'!$O$4:$O$2000=Resumo!$Q$5)))</f>
        <v>0</v>
      </c>
      <c r="F145" s="199">
        <f t="array" ref="F145">SUMPRODUCT(('Diário 1º PA'!$E$4:$E$2977='Analítico Cx.'!$B145)*('Diário 1º PA'!$B$4:$B$2977&gt;=F$4)*('Diário 1º PA'!$B$4:$B$2977&lt;=EOMONTH(F$4,0))*('Diário 1º PA'!$F$4:$F$2977)*(IF(Resumo!$Q$5="",1,'Diário 1º PA'!$O$4:$O$2977=Resumo!$Q$5)))
+SUMPRODUCT(('Diário 2º PA'!$E$4:$E$2000='Analítico Cx.'!$B145)*('Diário 2º PA'!$B$4:$B$2000&gt;=F$4)*('Diário 2º PA'!$B$4:$B$2000&lt;=EOMONTH(F$4,0))*('Diário 2º PA'!$F$4:$F$2000)*(IF(Resumo!$Q$5="",1,'Diário 2º PA'!$O$4:$O$2000=Resumo!$Q$5)))
+SUMPRODUCT(('Diário 3º PA'!$E$4:$E$2000='Analítico Cx.'!$B145)*('Diário 3º PA'!$B$4:$B$2000&gt;=F$4)*('Diário 3º PA'!$B$4:$B$2000&lt;=EOMONTH(F$4,0))*('Diário 3º PA'!$F$4:$F$2000)*(IF(Resumo!$Q$5="",1,'Diário 3º PA'!$O$4:$O$2000=Resumo!$Q$5)))
+SUMPRODUCT(('Diário 4º PA'!$E$4:$E$2000='Analítico Cx.'!$B145)*('Diário 4º PA'!$B$4:$B$2000&gt;=F$4)*('Diário 4º PA'!$B$4:$B$2000&lt;=EOMONTH(F$4,0))*('Diário 4º PA'!$F$4:$F$2000)*(IF(Resumo!$Q$5="",1,'Diário 4º PA'!$O$4:$O$2000=Resumo!$Q$5)))</f>
        <v>0</v>
      </c>
      <c r="G145" s="199">
        <f t="array" ref="G145">SUMPRODUCT(('Diário 1º PA'!$E$4:$E$2977='Analítico Cx.'!$B145)*('Diário 1º PA'!$B$4:$B$2977&gt;=G$4)*('Diário 1º PA'!$B$4:$B$2977&lt;=EOMONTH(G$4,0))*('Diário 1º PA'!$F$4:$F$2977)*(IF(Resumo!$Q$5="",1,'Diário 1º PA'!$O$4:$O$2977=Resumo!$Q$5)))
+SUMPRODUCT(('Diário 2º PA'!$E$4:$E$2000='Analítico Cx.'!$B145)*('Diário 2º PA'!$B$4:$B$2000&gt;=G$4)*('Diário 2º PA'!$B$4:$B$2000&lt;=EOMONTH(G$4,0))*('Diário 2º PA'!$F$4:$F$2000)*(IF(Resumo!$Q$5="",1,'Diário 2º PA'!$O$4:$O$2000=Resumo!$Q$5)))
+SUMPRODUCT(('Diário 3º PA'!$E$4:$E$2000='Analítico Cx.'!$B145)*('Diário 3º PA'!$B$4:$B$2000&gt;=G$4)*('Diário 3º PA'!$B$4:$B$2000&lt;=EOMONTH(G$4,0))*('Diário 3º PA'!$F$4:$F$2000)*(IF(Resumo!$Q$5="",1,'Diário 3º PA'!$O$4:$O$2000=Resumo!$Q$5)))
+SUMPRODUCT(('Diário 4º PA'!$E$4:$E$2000='Analítico Cx.'!$B145)*('Diário 4º PA'!$B$4:$B$2000&gt;=G$4)*('Diário 4º PA'!$B$4:$B$2000&lt;=EOMONTH(G$4,0))*('Diário 4º PA'!$F$4:$F$2000)*(IF(Resumo!$Q$5="",1,'Diário 4º PA'!$O$4:$O$2000=Resumo!$Q$5)))</f>
        <v>0</v>
      </c>
      <c r="H145" s="199">
        <f t="array" ref="H145">SUMPRODUCT(('Diário 1º PA'!$E$4:$E$2977='Analítico Cx.'!$B145)*('Diário 1º PA'!$B$4:$B$2977&gt;=H$4)*('Diário 1º PA'!$B$4:$B$2977&lt;=EOMONTH(H$4,0))*('Diário 1º PA'!$F$4:$F$2977)*(IF(Resumo!$Q$5="",1,'Diário 1º PA'!$O$4:$O$2977=Resumo!$Q$5)))
+SUMPRODUCT(('Diário 2º PA'!$E$4:$E$2000='Analítico Cx.'!$B145)*('Diário 2º PA'!$B$4:$B$2000&gt;=H$4)*('Diário 2º PA'!$B$4:$B$2000&lt;=EOMONTH(H$4,0))*('Diário 2º PA'!$F$4:$F$2000)*(IF(Resumo!$Q$5="",1,'Diário 2º PA'!$O$4:$O$2000=Resumo!$Q$5)))
+SUMPRODUCT(('Diário 3º PA'!$E$4:$E$2000='Analítico Cx.'!$B145)*('Diário 3º PA'!$B$4:$B$2000&gt;=H$4)*('Diário 3º PA'!$B$4:$B$2000&lt;=EOMONTH(H$4,0))*('Diário 3º PA'!$F$4:$F$2000)*(IF(Resumo!$Q$5="",1,'Diário 3º PA'!$O$4:$O$2000=Resumo!$Q$5)))
+SUMPRODUCT(('Diário 4º PA'!$E$4:$E$2000='Analítico Cx.'!$B145)*('Diário 4º PA'!$B$4:$B$2000&gt;=H$4)*('Diário 4º PA'!$B$4:$B$2000&lt;=EOMONTH(H$4,0))*('Diário 4º PA'!$F$4:$F$2000)*(IF(Resumo!$Q$5="",1,'Diário 4º PA'!$O$4:$O$2000=Resumo!$Q$5)))</f>
        <v>0</v>
      </c>
      <c r="I145" s="199">
        <f t="array" ref="I145">SUMPRODUCT(('Diário 1º PA'!$E$4:$E$2977='Analítico Cx.'!$B145)*('Diário 1º PA'!$B$4:$B$2977&gt;=I$4)*('Diário 1º PA'!$B$4:$B$2977&lt;=EOMONTH(I$4,0))*('Diário 1º PA'!$F$4:$F$2977)*(IF(Resumo!$Q$5="",1,'Diário 1º PA'!$O$4:$O$2977=Resumo!$Q$5)))
+SUMPRODUCT(('Diário 2º PA'!$E$4:$E$2000='Analítico Cx.'!$B145)*('Diário 2º PA'!$B$4:$B$2000&gt;=I$4)*('Diário 2º PA'!$B$4:$B$2000&lt;=EOMONTH(I$4,0))*('Diário 2º PA'!$F$4:$F$2000)*(IF(Resumo!$Q$5="",1,'Diário 2º PA'!$O$4:$O$2000=Resumo!$Q$5)))
+SUMPRODUCT(('Diário 3º PA'!$E$4:$E$2000='Analítico Cx.'!$B145)*('Diário 3º PA'!$B$4:$B$2000&gt;=I$4)*('Diário 3º PA'!$B$4:$B$2000&lt;=EOMONTH(I$4,0))*('Diário 3º PA'!$F$4:$F$2000)*(IF(Resumo!$Q$5="",1,'Diário 3º PA'!$O$4:$O$2000=Resumo!$Q$5)))
+SUMPRODUCT(('Diário 4º PA'!$E$4:$E$2000='Analítico Cx.'!$B145)*('Diário 4º PA'!$B$4:$B$2000&gt;=I$4)*('Diário 4º PA'!$B$4:$B$2000&lt;=EOMONTH(I$4,0))*('Diário 4º PA'!$F$4:$F$2000)*(IF(Resumo!$Q$5="",1,'Diário 4º PA'!$O$4:$O$2000=Resumo!$Q$5)))</f>
        <v>0</v>
      </c>
      <c r="J145" s="199">
        <f t="array" ref="J145">SUMPRODUCT(('Diário 1º PA'!$E$4:$E$2977='Analítico Cx.'!$B145)*('Diário 1º PA'!$B$4:$B$2977&gt;=J$4)*('Diário 1º PA'!$B$4:$B$2977&lt;=EOMONTH(J$4,0))*('Diário 1º PA'!$F$4:$F$2977)*(IF(Resumo!$Q$5="",1,'Diário 1º PA'!$O$4:$O$2977=Resumo!$Q$5)))
+SUMPRODUCT(('Diário 2º PA'!$E$4:$E$2000='Analítico Cx.'!$B145)*('Diário 2º PA'!$B$4:$B$2000&gt;=J$4)*('Diário 2º PA'!$B$4:$B$2000&lt;=EOMONTH(J$4,0))*('Diário 2º PA'!$F$4:$F$2000)*(IF(Resumo!$Q$5="",1,'Diário 2º PA'!$O$4:$O$2000=Resumo!$Q$5)))
+SUMPRODUCT(('Diário 3º PA'!$E$4:$E$2000='Analítico Cx.'!$B145)*('Diário 3º PA'!$B$4:$B$2000&gt;=J$4)*('Diário 3º PA'!$B$4:$B$2000&lt;=EOMONTH(J$4,0))*('Diário 3º PA'!$F$4:$F$2000)*(IF(Resumo!$Q$5="",1,'Diário 3º PA'!$O$4:$O$2000=Resumo!$Q$5)))
+SUMPRODUCT(('Diário 4º PA'!$E$4:$E$2000='Analítico Cx.'!$B145)*('Diário 4º PA'!$B$4:$B$2000&gt;=J$4)*('Diário 4º PA'!$B$4:$B$2000&lt;=EOMONTH(J$4,0))*('Diário 4º PA'!$F$4:$F$2000)*(IF(Resumo!$Q$5="",1,'Diário 4º PA'!$O$4:$O$2000=Resumo!$Q$5)))</f>
        <v>0</v>
      </c>
      <c r="K145" s="199">
        <f t="array" ref="K145">SUMPRODUCT(('Diário 1º PA'!$E$4:$E$2977='Analítico Cx.'!$B145)*('Diário 1º PA'!$B$4:$B$2977&gt;=K$4)*('Diário 1º PA'!$B$4:$B$2977&lt;=EOMONTH(K$4,0))*('Diário 1º PA'!$F$4:$F$2977)*(IF(Resumo!$Q$5="",1,'Diário 1º PA'!$O$4:$O$2977=Resumo!$Q$5)))
+SUMPRODUCT(('Diário 2º PA'!$E$4:$E$2000='Analítico Cx.'!$B145)*('Diário 2º PA'!$B$4:$B$2000&gt;=K$4)*('Diário 2º PA'!$B$4:$B$2000&lt;=EOMONTH(K$4,0))*('Diário 2º PA'!$F$4:$F$2000)*(IF(Resumo!$Q$5="",1,'Diário 2º PA'!$O$4:$O$2000=Resumo!$Q$5)))
+SUMPRODUCT(('Diário 3º PA'!$E$4:$E$2000='Analítico Cx.'!$B145)*('Diário 3º PA'!$B$4:$B$2000&gt;=K$4)*('Diário 3º PA'!$B$4:$B$2000&lt;=EOMONTH(K$4,0))*('Diário 3º PA'!$F$4:$F$2000)*(IF(Resumo!$Q$5="",1,'Diário 3º PA'!$O$4:$O$2000=Resumo!$Q$5)))
+SUMPRODUCT(('Diário 4º PA'!$E$4:$E$2000='Analítico Cx.'!$B145)*('Diário 4º PA'!$B$4:$B$2000&gt;=K$4)*('Diário 4º PA'!$B$4:$B$2000&lt;=EOMONTH(K$4,0))*('Diário 4º PA'!$F$4:$F$2000)*(IF(Resumo!$Q$5="",1,'Diário 4º PA'!$O$4:$O$2000=Resumo!$Q$5)))</f>
        <v>0</v>
      </c>
      <c r="L145" s="199">
        <f t="array" ref="L145">SUMPRODUCT(('Diário 1º PA'!$E$4:$E$2977='Analítico Cx.'!$B145)*('Diário 1º PA'!$B$4:$B$2977&gt;=L$4)*('Diário 1º PA'!$B$4:$B$2977&lt;=EOMONTH(L$4,0))*('Diário 1º PA'!$F$4:$F$2977)*(IF(Resumo!$Q$5="",1,'Diário 1º PA'!$O$4:$O$2977=Resumo!$Q$5)))
+SUMPRODUCT(('Diário 2º PA'!$E$4:$E$2000='Analítico Cx.'!$B145)*('Diário 2º PA'!$B$4:$B$2000&gt;=L$4)*('Diário 2º PA'!$B$4:$B$2000&lt;=EOMONTH(L$4,0))*('Diário 2º PA'!$F$4:$F$2000)*(IF(Resumo!$Q$5="",1,'Diário 2º PA'!$O$4:$O$2000=Resumo!$Q$5)))
+SUMPRODUCT(('Diário 3º PA'!$E$4:$E$2000='Analítico Cx.'!$B145)*('Diário 3º PA'!$B$4:$B$2000&gt;=L$4)*('Diário 3º PA'!$B$4:$B$2000&lt;=EOMONTH(L$4,0))*('Diário 3º PA'!$F$4:$F$2000)*(IF(Resumo!$Q$5="",1,'Diário 3º PA'!$O$4:$O$2000=Resumo!$Q$5)))
+SUMPRODUCT(('Diário 4º PA'!$E$4:$E$2000='Analítico Cx.'!$B145)*('Diário 4º PA'!$B$4:$B$2000&gt;=L$4)*('Diário 4º PA'!$B$4:$B$2000&lt;=EOMONTH(L$4,0))*('Diário 4º PA'!$F$4:$F$2000)*(IF(Resumo!$Q$5="",1,'Diário 4º PA'!$O$4:$O$2000=Resumo!$Q$5)))</f>
        <v>0</v>
      </c>
      <c r="M145" s="199">
        <f t="array" ref="M145">SUMPRODUCT(('Diário 1º PA'!$E$4:$E$2977='Analítico Cx.'!$B145)*('Diário 1º PA'!$B$4:$B$2977&gt;=M$4)*('Diário 1º PA'!$B$4:$B$2977&lt;=EOMONTH(M$4,0))*('Diário 1º PA'!$F$4:$F$2977)*(IF(Resumo!$Q$5="",1,'Diário 1º PA'!$O$4:$O$2977=Resumo!$Q$5)))
+SUMPRODUCT(('Diário 2º PA'!$E$4:$E$2000='Analítico Cx.'!$B145)*('Diário 2º PA'!$B$4:$B$2000&gt;=M$4)*('Diário 2º PA'!$B$4:$B$2000&lt;=EOMONTH(M$4,0))*('Diário 2º PA'!$F$4:$F$2000)*(IF(Resumo!$Q$5="",1,'Diário 2º PA'!$O$4:$O$2000=Resumo!$Q$5)))
+SUMPRODUCT(('Diário 3º PA'!$E$4:$E$2000='Analítico Cx.'!$B145)*('Diário 3º PA'!$B$4:$B$2000&gt;=M$4)*('Diário 3º PA'!$B$4:$B$2000&lt;=EOMONTH(M$4,0))*('Diário 3º PA'!$F$4:$F$2000)*(IF(Resumo!$Q$5="",1,'Diário 3º PA'!$O$4:$O$2000=Resumo!$Q$5)))
+SUMPRODUCT(('Diário 4º PA'!$E$4:$E$2000='Analítico Cx.'!$B145)*('Diário 4º PA'!$B$4:$B$2000&gt;=M$4)*('Diário 4º PA'!$B$4:$B$2000&lt;=EOMONTH(M$4,0))*('Diário 4º PA'!$F$4:$F$2000)*(IF(Resumo!$Q$5="",1,'Diário 4º PA'!$O$4:$O$2000=Resumo!$Q$5)))</f>
        <v>0</v>
      </c>
      <c r="N145" s="199">
        <f t="array" ref="N145">SUMPRODUCT(('Diário 1º PA'!$E$4:$E$2977='Analítico Cx.'!$B145)*('Diário 1º PA'!$B$4:$B$2977&gt;=N$4)*('Diário 1º PA'!$B$4:$B$2977&lt;=EOMONTH(N$4,0))*('Diário 1º PA'!$F$4:$F$2977)*(IF(Resumo!$Q$5="",1,'Diário 1º PA'!$O$4:$O$2977=Resumo!$Q$5)))
+SUMPRODUCT(('Diário 2º PA'!$E$4:$E$2000='Analítico Cx.'!$B145)*('Diário 2º PA'!$B$4:$B$2000&gt;=N$4)*('Diário 2º PA'!$B$4:$B$2000&lt;=EOMONTH(N$4,0))*('Diário 2º PA'!$F$4:$F$2000)*(IF(Resumo!$Q$5="",1,'Diário 2º PA'!$O$4:$O$2000=Resumo!$Q$5)))
+SUMPRODUCT(('Diário 3º PA'!$E$4:$E$2000='Analítico Cx.'!$B145)*('Diário 3º PA'!$B$4:$B$2000&gt;=N$4)*('Diário 3º PA'!$B$4:$B$2000&lt;=EOMONTH(N$4,0))*('Diário 3º PA'!$F$4:$F$2000)*(IF(Resumo!$Q$5="",1,'Diário 3º PA'!$O$4:$O$2000=Resumo!$Q$5)))
+SUMPRODUCT(('Diário 4º PA'!$E$4:$E$2000='Analítico Cx.'!$B145)*('Diário 4º PA'!$B$4:$B$2000&gt;=N$4)*('Diário 4º PA'!$B$4:$B$2000&lt;=EOMONTH(N$4,0))*('Diário 4º PA'!$F$4:$F$2000)*(IF(Resumo!$Q$5="",1,'Diário 4º PA'!$O$4:$O$2000=Resumo!$Q$5)))</f>
        <v>0</v>
      </c>
      <c r="O145" s="200">
        <f t="shared" si="13"/>
        <v>0</v>
      </c>
      <c r="P145" s="201">
        <f t="shared" si="14"/>
        <v>0</v>
      </c>
      <c r="Q145" s="174"/>
      <c r="R145" s="174"/>
      <c r="S145" s="174"/>
      <c r="T145" s="174"/>
      <c r="U145" s="174"/>
      <c r="V145" s="174"/>
      <c r="W145" s="174"/>
      <c r="X145" s="174"/>
      <c r="Y145" s="174"/>
      <c r="Z145" s="174"/>
    </row>
    <row r="146" spans="1:26" ht="23.25" customHeight="1" x14ac:dyDescent="0.2">
      <c r="A146" s="220" t="s">
        <v>391</v>
      </c>
      <c r="B146" s="84" t="s">
        <v>392</v>
      </c>
      <c r="C146" s="199">
        <f t="array" ref="C146">SUMPRODUCT(('Diário 1º PA'!$E$4:$E$2977='Analítico Cx.'!$B146)*('Diário 1º PA'!$B$4:$B$2977&gt;=C$4)*('Diário 1º PA'!$B$4:$B$2977&lt;=EOMONTH(C$4,0))*('Diário 1º PA'!$F$4:$F$2977)*(IF(Resumo!$Q$5="",1,'Diário 1º PA'!$O$4:$O$2977=Resumo!$Q$5)))
+SUMPRODUCT(('Diário 2º PA'!$E$4:$E$2000='Analítico Cx.'!$B146)*('Diário 2º PA'!$B$4:$B$2000&gt;=C$4)*('Diário 2º PA'!$B$4:$B$2000&lt;=EOMONTH(C$4,0))*('Diário 2º PA'!$F$4:$F$2000)*(IF(Resumo!$Q$5="",1,'Diário 2º PA'!$O$4:$O$2000=Resumo!$Q$5)))
+SUMPRODUCT(('Diário 3º PA'!$E$4:$E$2000='Analítico Cx.'!$B146)*('Diário 3º PA'!$B$4:$B$2000&gt;=C$4)*('Diário 3º PA'!$B$4:$B$2000&lt;=EOMONTH(C$4,0))*('Diário 3º PA'!$F$4:$F$2000)*(IF(Resumo!$Q$5="",1,'Diário 3º PA'!$O$4:$O$2000=Resumo!$Q$5)))
+SUMPRODUCT(('Diário 4º PA'!$E$4:$E$2000='Analítico Cx.'!$B146)*('Diário 4º PA'!$B$4:$B$2000&gt;=C$4)*('Diário 4º PA'!$B$4:$B$2000&lt;=EOMONTH(C$4,0))*('Diário 4º PA'!$F$4:$F$2000)*(IF(Resumo!$Q$5="",1,'Diário 4º PA'!$O$4:$O$2000=Resumo!$Q$5)))</f>
        <v>0</v>
      </c>
      <c r="D146" s="199">
        <f t="array" ref="D146">SUMPRODUCT(('Diário 1º PA'!$E$4:$E$2977='Analítico Cx.'!$B146)*('Diário 1º PA'!$B$4:$B$2977&gt;=D$4)*('Diário 1º PA'!$B$4:$B$2977&lt;=EOMONTH(D$4,0))*('Diário 1º PA'!$F$4:$F$2977)*(IF(Resumo!$Q$5="",1,'Diário 1º PA'!$O$4:$O$2977=Resumo!$Q$5)))
+SUMPRODUCT(('Diário 2º PA'!$E$4:$E$2000='Analítico Cx.'!$B146)*('Diário 2º PA'!$B$4:$B$2000&gt;=D$4)*('Diário 2º PA'!$B$4:$B$2000&lt;=EOMONTH(D$4,0))*('Diário 2º PA'!$F$4:$F$2000)*(IF(Resumo!$Q$5="",1,'Diário 2º PA'!$O$4:$O$2000=Resumo!$Q$5)))
+SUMPRODUCT(('Diário 3º PA'!$E$4:$E$2000='Analítico Cx.'!$B146)*('Diário 3º PA'!$B$4:$B$2000&gt;=D$4)*('Diário 3º PA'!$B$4:$B$2000&lt;=EOMONTH(D$4,0))*('Diário 3º PA'!$F$4:$F$2000)*(IF(Resumo!$Q$5="",1,'Diário 3º PA'!$O$4:$O$2000=Resumo!$Q$5)))
+SUMPRODUCT(('Diário 4º PA'!$E$4:$E$2000='Analítico Cx.'!$B146)*('Diário 4º PA'!$B$4:$B$2000&gt;=D$4)*('Diário 4º PA'!$B$4:$B$2000&lt;=EOMONTH(D$4,0))*('Diário 4º PA'!$F$4:$F$2000)*(IF(Resumo!$Q$5="",1,'Diário 4º PA'!$O$4:$O$2000=Resumo!$Q$5)))</f>
        <v>0</v>
      </c>
      <c r="E146" s="199">
        <f t="array" ref="E146">SUMPRODUCT(('Diário 1º PA'!$E$4:$E$2977='Analítico Cx.'!$B146)*('Diário 1º PA'!$B$4:$B$2977&gt;=E$4)*('Diário 1º PA'!$B$4:$B$2977&lt;=EOMONTH(E$4,0))*('Diário 1º PA'!$F$4:$F$2977)*(IF(Resumo!$Q$5="",1,'Diário 1º PA'!$O$4:$O$2977=Resumo!$Q$5)))
+SUMPRODUCT(('Diário 2º PA'!$E$4:$E$2000='Analítico Cx.'!$B146)*('Diário 2º PA'!$B$4:$B$2000&gt;=E$4)*('Diário 2º PA'!$B$4:$B$2000&lt;=EOMONTH(E$4,0))*('Diário 2º PA'!$F$4:$F$2000)*(IF(Resumo!$Q$5="",1,'Diário 2º PA'!$O$4:$O$2000=Resumo!$Q$5)))
+SUMPRODUCT(('Diário 3º PA'!$E$4:$E$2000='Analítico Cx.'!$B146)*('Diário 3º PA'!$B$4:$B$2000&gt;=E$4)*('Diário 3º PA'!$B$4:$B$2000&lt;=EOMONTH(E$4,0))*('Diário 3º PA'!$F$4:$F$2000)*(IF(Resumo!$Q$5="",1,'Diário 3º PA'!$O$4:$O$2000=Resumo!$Q$5)))
+SUMPRODUCT(('Diário 4º PA'!$E$4:$E$2000='Analítico Cx.'!$B146)*('Diário 4º PA'!$B$4:$B$2000&gt;=E$4)*('Diário 4º PA'!$B$4:$B$2000&lt;=EOMONTH(E$4,0))*('Diário 4º PA'!$F$4:$F$2000)*(IF(Resumo!$Q$5="",1,'Diário 4º PA'!$O$4:$O$2000=Resumo!$Q$5)))</f>
        <v>0</v>
      </c>
      <c r="F146" s="199">
        <f t="array" ref="F146">SUMPRODUCT(('Diário 1º PA'!$E$4:$E$2977='Analítico Cx.'!$B146)*('Diário 1º PA'!$B$4:$B$2977&gt;=F$4)*('Diário 1º PA'!$B$4:$B$2977&lt;=EOMONTH(F$4,0))*('Diário 1º PA'!$F$4:$F$2977)*(IF(Resumo!$Q$5="",1,'Diário 1º PA'!$O$4:$O$2977=Resumo!$Q$5)))
+SUMPRODUCT(('Diário 2º PA'!$E$4:$E$2000='Analítico Cx.'!$B146)*('Diário 2º PA'!$B$4:$B$2000&gt;=F$4)*('Diário 2º PA'!$B$4:$B$2000&lt;=EOMONTH(F$4,0))*('Diário 2º PA'!$F$4:$F$2000)*(IF(Resumo!$Q$5="",1,'Diário 2º PA'!$O$4:$O$2000=Resumo!$Q$5)))
+SUMPRODUCT(('Diário 3º PA'!$E$4:$E$2000='Analítico Cx.'!$B146)*('Diário 3º PA'!$B$4:$B$2000&gt;=F$4)*('Diário 3º PA'!$B$4:$B$2000&lt;=EOMONTH(F$4,0))*('Diário 3º PA'!$F$4:$F$2000)*(IF(Resumo!$Q$5="",1,'Diário 3º PA'!$O$4:$O$2000=Resumo!$Q$5)))
+SUMPRODUCT(('Diário 4º PA'!$E$4:$E$2000='Analítico Cx.'!$B146)*('Diário 4º PA'!$B$4:$B$2000&gt;=F$4)*('Diário 4º PA'!$B$4:$B$2000&lt;=EOMONTH(F$4,0))*('Diário 4º PA'!$F$4:$F$2000)*(IF(Resumo!$Q$5="",1,'Diário 4º PA'!$O$4:$O$2000=Resumo!$Q$5)))</f>
        <v>0</v>
      </c>
      <c r="G146" s="199">
        <f t="array" ref="G146">SUMPRODUCT(('Diário 1º PA'!$E$4:$E$2977='Analítico Cx.'!$B146)*('Diário 1º PA'!$B$4:$B$2977&gt;=G$4)*('Diário 1º PA'!$B$4:$B$2977&lt;=EOMONTH(G$4,0))*('Diário 1º PA'!$F$4:$F$2977)*(IF(Resumo!$Q$5="",1,'Diário 1º PA'!$O$4:$O$2977=Resumo!$Q$5)))
+SUMPRODUCT(('Diário 2º PA'!$E$4:$E$2000='Analítico Cx.'!$B146)*('Diário 2º PA'!$B$4:$B$2000&gt;=G$4)*('Diário 2º PA'!$B$4:$B$2000&lt;=EOMONTH(G$4,0))*('Diário 2º PA'!$F$4:$F$2000)*(IF(Resumo!$Q$5="",1,'Diário 2º PA'!$O$4:$O$2000=Resumo!$Q$5)))
+SUMPRODUCT(('Diário 3º PA'!$E$4:$E$2000='Analítico Cx.'!$B146)*('Diário 3º PA'!$B$4:$B$2000&gt;=G$4)*('Diário 3º PA'!$B$4:$B$2000&lt;=EOMONTH(G$4,0))*('Diário 3º PA'!$F$4:$F$2000)*(IF(Resumo!$Q$5="",1,'Diário 3º PA'!$O$4:$O$2000=Resumo!$Q$5)))
+SUMPRODUCT(('Diário 4º PA'!$E$4:$E$2000='Analítico Cx.'!$B146)*('Diário 4º PA'!$B$4:$B$2000&gt;=G$4)*('Diário 4º PA'!$B$4:$B$2000&lt;=EOMONTH(G$4,0))*('Diário 4º PA'!$F$4:$F$2000)*(IF(Resumo!$Q$5="",1,'Diário 4º PA'!$O$4:$O$2000=Resumo!$Q$5)))</f>
        <v>0</v>
      </c>
      <c r="H146" s="199">
        <f t="array" ref="H146">SUMPRODUCT(('Diário 1º PA'!$E$4:$E$2977='Analítico Cx.'!$B146)*('Diário 1º PA'!$B$4:$B$2977&gt;=H$4)*('Diário 1º PA'!$B$4:$B$2977&lt;=EOMONTH(H$4,0))*('Diário 1º PA'!$F$4:$F$2977)*(IF(Resumo!$Q$5="",1,'Diário 1º PA'!$O$4:$O$2977=Resumo!$Q$5)))
+SUMPRODUCT(('Diário 2º PA'!$E$4:$E$2000='Analítico Cx.'!$B146)*('Diário 2º PA'!$B$4:$B$2000&gt;=H$4)*('Diário 2º PA'!$B$4:$B$2000&lt;=EOMONTH(H$4,0))*('Diário 2º PA'!$F$4:$F$2000)*(IF(Resumo!$Q$5="",1,'Diário 2º PA'!$O$4:$O$2000=Resumo!$Q$5)))
+SUMPRODUCT(('Diário 3º PA'!$E$4:$E$2000='Analítico Cx.'!$B146)*('Diário 3º PA'!$B$4:$B$2000&gt;=H$4)*('Diário 3º PA'!$B$4:$B$2000&lt;=EOMONTH(H$4,0))*('Diário 3º PA'!$F$4:$F$2000)*(IF(Resumo!$Q$5="",1,'Diário 3º PA'!$O$4:$O$2000=Resumo!$Q$5)))
+SUMPRODUCT(('Diário 4º PA'!$E$4:$E$2000='Analítico Cx.'!$B146)*('Diário 4º PA'!$B$4:$B$2000&gt;=H$4)*('Diário 4º PA'!$B$4:$B$2000&lt;=EOMONTH(H$4,0))*('Diário 4º PA'!$F$4:$F$2000)*(IF(Resumo!$Q$5="",1,'Diário 4º PA'!$O$4:$O$2000=Resumo!$Q$5)))</f>
        <v>0</v>
      </c>
      <c r="I146" s="199">
        <f t="array" ref="I146">SUMPRODUCT(('Diário 1º PA'!$E$4:$E$2977='Analítico Cx.'!$B146)*('Diário 1º PA'!$B$4:$B$2977&gt;=I$4)*('Diário 1º PA'!$B$4:$B$2977&lt;=EOMONTH(I$4,0))*('Diário 1º PA'!$F$4:$F$2977)*(IF(Resumo!$Q$5="",1,'Diário 1º PA'!$O$4:$O$2977=Resumo!$Q$5)))
+SUMPRODUCT(('Diário 2º PA'!$E$4:$E$2000='Analítico Cx.'!$B146)*('Diário 2º PA'!$B$4:$B$2000&gt;=I$4)*('Diário 2º PA'!$B$4:$B$2000&lt;=EOMONTH(I$4,0))*('Diário 2º PA'!$F$4:$F$2000)*(IF(Resumo!$Q$5="",1,'Diário 2º PA'!$O$4:$O$2000=Resumo!$Q$5)))
+SUMPRODUCT(('Diário 3º PA'!$E$4:$E$2000='Analítico Cx.'!$B146)*('Diário 3º PA'!$B$4:$B$2000&gt;=I$4)*('Diário 3º PA'!$B$4:$B$2000&lt;=EOMONTH(I$4,0))*('Diário 3º PA'!$F$4:$F$2000)*(IF(Resumo!$Q$5="",1,'Diário 3º PA'!$O$4:$O$2000=Resumo!$Q$5)))
+SUMPRODUCT(('Diário 4º PA'!$E$4:$E$2000='Analítico Cx.'!$B146)*('Diário 4º PA'!$B$4:$B$2000&gt;=I$4)*('Diário 4º PA'!$B$4:$B$2000&lt;=EOMONTH(I$4,0))*('Diário 4º PA'!$F$4:$F$2000)*(IF(Resumo!$Q$5="",1,'Diário 4º PA'!$O$4:$O$2000=Resumo!$Q$5)))</f>
        <v>0</v>
      </c>
      <c r="J146" s="199">
        <f t="array" ref="J146">SUMPRODUCT(('Diário 1º PA'!$E$4:$E$2977='Analítico Cx.'!$B146)*('Diário 1º PA'!$B$4:$B$2977&gt;=J$4)*('Diário 1º PA'!$B$4:$B$2977&lt;=EOMONTH(J$4,0))*('Diário 1º PA'!$F$4:$F$2977)*(IF(Resumo!$Q$5="",1,'Diário 1º PA'!$O$4:$O$2977=Resumo!$Q$5)))
+SUMPRODUCT(('Diário 2º PA'!$E$4:$E$2000='Analítico Cx.'!$B146)*('Diário 2º PA'!$B$4:$B$2000&gt;=J$4)*('Diário 2º PA'!$B$4:$B$2000&lt;=EOMONTH(J$4,0))*('Diário 2º PA'!$F$4:$F$2000)*(IF(Resumo!$Q$5="",1,'Diário 2º PA'!$O$4:$O$2000=Resumo!$Q$5)))
+SUMPRODUCT(('Diário 3º PA'!$E$4:$E$2000='Analítico Cx.'!$B146)*('Diário 3º PA'!$B$4:$B$2000&gt;=J$4)*('Diário 3º PA'!$B$4:$B$2000&lt;=EOMONTH(J$4,0))*('Diário 3º PA'!$F$4:$F$2000)*(IF(Resumo!$Q$5="",1,'Diário 3º PA'!$O$4:$O$2000=Resumo!$Q$5)))
+SUMPRODUCT(('Diário 4º PA'!$E$4:$E$2000='Analítico Cx.'!$B146)*('Diário 4º PA'!$B$4:$B$2000&gt;=J$4)*('Diário 4º PA'!$B$4:$B$2000&lt;=EOMONTH(J$4,0))*('Diário 4º PA'!$F$4:$F$2000)*(IF(Resumo!$Q$5="",1,'Diário 4º PA'!$O$4:$O$2000=Resumo!$Q$5)))</f>
        <v>0</v>
      </c>
      <c r="K146" s="199">
        <f t="array" ref="K146">SUMPRODUCT(('Diário 1º PA'!$E$4:$E$2977='Analítico Cx.'!$B146)*('Diário 1º PA'!$B$4:$B$2977&gt;=K$4)*('Diário 1º PA'!$B$4:$B$2977&lt;=EOMONTH(K$4,0))*('Diário 1º PA'!$F$4:$F$2977)*(IF(Resumo!$Q$5="",1,'Diário 1º PA'!$O$4:$O$2977=Resumo!$Q$5)))
+SUMPRODUCT(('Diário 2º PA'!$E$4:$E$2000='Analítico Cx.'!$B146)*('Diário 2º PA'!$B$4:$B$2000&gt;=K$4)*('Diário 2º PA'!$B$4:$B$2000&lt;=EOMONTH(K$4,0))*('Diário 2º PA'!$F$4:$F$2000)*(IF(Resumo!$Q$5="",1,'Diário 2º PA'!$O$4:$O$2000=Resumo!$Q$5)))
+SUMPRODUCT(('Diário 3º PA'!$E$4:$E$2000='Analítico Cx.'!$B146)*('Diário 3º PA'!$B$4:$B$2000&gt;=K$4)*('Diário 3º PA'!$B$4:$B$2000&lt;=EOMONTH(K$4,0))*('Diário 3º PA'!$F$4:$F$2000)*(IF(Resumo!$Q$5="",1,'Diário 3º PA'!$O$4:$O$2000=Resumo!$Q$5)))
+SUMPRODUCT(('Diário 4º PA'!$E$4:$E$2000='Analítico Cx.'!$B146)*('Diário 4º PA'!$B$4:$B$2000&gt;=K$4)*('Diário 4º PA'!$B$4:$B$2000&lt;=EOMONTH(K$4,0))*('Diário 4º PA'!$F$4:$F$2000)*(IF(Resumo!$Q$5="",1,'Diário 4º PA'!$O$4:$O$2000=Resumo!$Q$5)))</f>
        <v>0</v>
      </c>
      <c r="L146" s="199">
        <f t="array" ref="L146">SUMPRODUCT(('Diário 1º PA'!$E$4:$E$2977='Analítico Cx.'!$B146)*('Diário 1º PA'!$B$4:$B$2977&gt;=L$4)*('Diário 1º PA'!$B$4:$B$2977&lt;=EOMONTH(L$4,0))*('Diário 1º PA'!$F$4:$F$2977)*(IF(Resumo!$Q$5="",1,'Diário 1º PA'!$O$4:$O$2977=Resumo!$Q$5)))
+SUMPRODUCT(('Diário 2º PA'!$E$4:$E$2000='Analítico Cx.'!$B146)*('Diário 2º PA'!$B$4:$B$2000&gt;=L$4)*('Diário 2º PA'!$B$4:$B$2000&lt;=EOMONTH(L$4,0))*('Diário 2º PA'!$F$4:$F$2000)*(IF(Resumo!$Q$5="",1,'Diário 2º PA'!$O$4:$O$2000=Resumo!$Q$5)))
+SUMPRODUCT(('Diário 3º PA'!$E$4:$E$2000='Analítico Cx.'!$B146)*('Diário 3º PA'!$B$4:$B$2000&gt;=L$4)*('Diário 3º PA'!$B$4:$B$2000&lt;=EOMONTH(L$4,0))*('Diário 3º PA'!$F$4:$F$2000)*(IF(Resumo!$Q$5="",1,'Diário 3º PA'!$O$4:$O$2000=Resumo!$Q$5)))
+SUMPRODUCT(('Diário 4º PA'!$E$4:$E$2000='Analítico Cx.'!$B146)*('Diário 4º PA'!$B$4:$B$2000&gt;=L$4)*('Diário 4º PA'!$B$4:$B$2000&lt;=EOMONTH(L$4,0))*('Diário 4º PA'!$F$4:$F$2000)*(IF(Resumo!$Q$5="",1,'Diário 4º PA'!$O$4:$O$2000=Resumo!$Q$5)))</f>
        <v>0</v>
      </c>
      <c r="M146" s="199">
        <f t="array" ref="M146">SUMPRODUCT(('Diário 1º PA'!$E$4:$E$2977='Analítico Cx.'!$B146)*('Diário 1º PA'!$B$4:$B$2977&gt;=M$4)*('Diário 1º PA'!$B$4:$B$2977&lt;=EOMONTH(M$4,0))*('Diário 1º PA'!$F$4:$F$2977)*(IF(Resumo!$Q$5="",1,'Diário 1º PA'!$O$4:$O$2977=Resumo!$Q$5)))
+SUMPRODUCT(('Diário 2º PA'!$E$4:$E$2000='Analítico Cx.'!$B146)*('Diário 2º PA'!$B$4:$B$2000&gt;=M$4)*('Diário 2º PA'!$B$4:$B$2000&lt;=EOMONTH(M$4,0))*('Diário 2º PA'!$F$4:$F$2000)*(IF(Resumo!$Q$5="",1,'Diário 2º PA'!$O$4:$O$2000=Resumo!$Q$5)))
+SUMPRODUCT(('Diário 3º PA'!$E$4:$E$2000='Analítico Cx.'!$B146)*('Diário 3º PA'!$B$4:$B$2000&gt;=M$4)*('Diário 3º PA'!$B$4:$B$2000&lt;=EOMONTH(M$4,0))*('Diário 3º PA'!$F$4:$F$2000)*(IF(Resumo!$Q$5="",1,'Diário 3º PA'!$O$4:$O$2000=Resumo!$Q$5)))
+SUMPRODUCT(('Diário 4º PA'!$E$4:$E$2000='Analítico Cx.'!$B146)*('Diário 4º PA'!$B$4:$B$2000&gt;=M$4)*('Diário 4º PA'!$B$4:$B$2000&lt;=EOMONTH(M$4,0))*('Diário 4º PA'!$F$4:$F$2000)*(IF(Resumo!$Q$5="",1,'Diário 4º PA'!$O$4:$O$2000=Resumo!$Q$5)))</f>
        <v>0</v>
      </c>
      <c r="N146" s="199">
        <f t="array" ref="N146">SUMPRODUCT(('Diário 1º PA'!$E$4:$E$2977='Analítico Cx.'!$B146)*('Diário 1º PA'!$B$4:$B$2977&gt;=N$4)*('Diário 1º PA'!$B$4:$B$2977&lt;=EOMONTH(N$4,0))*('Diário 1º PA'!$F$4:$F$2977)*(IF(Resumo!$Q$5="",1,'Diário 1º PA'!$O$4:$O$2977=Resumo!$Q$5)))
+SUMPRODUCT(('Diário 2º PA'!$E$4:$E$2000='Analítico Cx.'!$B146)*('Diário 2º PA'!$B$4:$B$2000&gt;=N$4)*('Diário 2º PA'!$B$4:$B$2000&lt;=EOMONTH(N$4,0))*('Diário 2º PA'!$F$4:$F$2000)*(IF(Resumo!$Q$5="",1,'Diário 2º PA'!$O$4:$O$2000=Resumo!$Q$5)))
+SUMPRODUCT(('Diário 3º PA'!$E$4:$E$2000='Analítico Cx.'!$B146)*('Diário 3º PA'!$B$4:$B$2000&gt;=N$4)*('Diário 3º PA'!$B$4:$B$2000&lt;=EOMONTH(N$4,0))*('Diário 3º PA'!$F$4:$F$2000)*(IF(Resumo!$Q$5="",1,'Diário 3º PA'!$O$4:$O$2000=Resumo!$Q$5)))
+SUMPRODUCT(('Diário 4º PA'!$E$4:$E$2000='Analítico Cx.'!$B146)*('Diário 4º PA'!$B$4:$B$2000&gt;=N$4)*('Diário 4º PA'!$B$4:$B$2000&lt;=EOMONTH(N$4,0))*('Diário 4º PA'!$F$4:$F$2000)*(IF(Resumo!$Q$5="",1,'Diário 4º PA'!$O$4:$O$2000=Resumo!$Q$5)))</f>
        <v>0</v>
      </c>
      <c r="O146" s="200">
        <f t="shared" si="13"/>
        <v>0</v>
      </c>
      <c r="P146" s="201">
        <f t="shared" si="14"/>
        <v>0</v>
      </c>
      <c r="Q146" s="174"/>
      <c r="R146" s="174"/>
      <c r="S146" s="174"/>
      <c r="T146" s="174"/>
      <c r="U146" s="174"/>
      <c r="V146" s="174"/>
      <c r="W146" s="174"/>
      <c r="X146" s="174"/>
      <c r="Y146" s="174"/>
      <c r="Z146" s="174"/>
    </row>
    <row r="147" spans="1:26" ht="23.25" customHeight="1" x14ac:dyDescent="0.2">
      <c r="A147" s="220" t="s">
        <v>393</v>
      </c>
      <c r="B147" s="84" t="s">
        <v>394</v>
      </c>
      <c r="C147" s="199">
        <f t="array" ref="C147">SUMPRODUCT(('Diário 1º PA'!$E$4:$E$2977='Analítico Cx.'!$B147)*('Diário 1º PA'!$B$4:$B$2977&gt;=C$4)*('Diário 1º PA'!$B$4:$B$2977&lt;=EOMONTH(C$4,0))*('Diário 1º PA'!$F$4:$F$2977)*(IF(Resumo!$Q$5="",1,'Diário 1º PA'!$O$4:$O$2977=Resumo!$Q$5)))
+SUMPRODUCT(('Diário 2º PA'!$E$4:$E$2000='Analítico Cx.'!$B147)*('Diário 2º PA'!$B$4:$B$2000&gt;=C$4)*('Diário 2º PA'!$B$4:$B$2000&lt;=EOMONTH(C$4,0))*('Diário 2º PA'!$F$4:$F$2000)*(IF(Resumo!$Q$5="",1,'Diário 2º PA'!$O$4:$O$2000=Resumo!$Q$5)))
+SUMPRODUCT(('Diário 3º PA'!$E$4:$E$2000='Analítico Cx.'!$B147)*('Diário 3º PA'!$B$4:$B$2000&gt;=C$4)*('Diário 3º PA'!$B$4:$B$2000&lt;=EOMONTH(C$4,0))*('Diário 3º PA'!$F$4:$F$2000)*(IF(Resumo!$Q$5="",1,'Diário 3º PA'!$O$4:$O$2000=Resumo!$Q$5)))
+SUMPRODUCT(('Diário 4º PA'!$E$4:$E$2000='Analítico Cx.'!$B147)*('Diário 4º PA'!$B$4:$B$2000&gt;=C$4)*('Diário 4º PA'!$B$4:$B$2000&lt;=EOMONTH(C$4,0))*('Diário 4º PA'!$F$4:$F$2000)*(IF(Resumo!$Q$5="",1,'Diário 4º PA'!$O$4:$O$2000=Resumo!$Q$5)))</f>
        <v>1202.78</v>
      </c>
      <c r="D147" s="199">
        <f t="array" ref="D147">SUMPRODUCT(('Diário 1º PA'!$E$4:$E$2977='Analítico Cx.'!$B147)*('Diário 1º PA'!$B$4:$B$2977&gt;=D$4)*('Diário 1º PA'!$B$4:$B$2977&lt;=EOMONTH(D$4,0))*('Diário 1º PA'!$F$4:$F$2977)*(IF(Resumo!$Q$5="",1,'Diário 1º PA'!$O$4:$O$2977=Resumo!$Q$5)))
+SUMPRODUCT(('Diário 2º PA'!$E$4:$E$2000='Analítico Cx.'!$B147)*('Diário 2º PA'!$B$4:$B$2000&gt;=D$4)*('Diário 2º PA'!$B$4:$B$2000&lt;=EOMONTH(D$4,0))*('Diário 2º PA'!$F$4:$F$2000)*(IF(Resumo!$Q$5="",1,'Diário 2º PA'!$O$4:$O$2000=Resumo!$Q$5)))
+SUMPRODUCT(('Diário 3º PA'!$E$4:$E$2000='Analítico Cx.'!$B147)*('Diário 3º PA'!$B$4:$B$2000&gt;=D$4)*('Diário 3º PA'!$B$4:$B$2000&lt;=EOMONTH(D$4,0))*('Diário 3º PA'!$F$4:$F$2000)*(IF(Resumo!$Q$5="",1,'Diário 3º PA'!$O$4:$O$2000=Resumo!$Q$5)))
+SUMPRODUCT(('Diário 4º PA'!$E$4:$E$2000='Analítico Cx.'!$B147)*('Diário 4º PA'!$B$4:$B$2000&gt;=D$4)*('Diário 4º PA'!$B$4:$B$2000&lt;=EOMONTH(D$4,0))*('Diário 4º PA'!$F$4:$F$2000)*(IF(Resumo!$Q$5="",1,'Diário 4º PA'!$O$4:$O$2000=Resumo!$Q$5)))</f>
        <v>2150.5699999999997</v>
      </c>
      <c r="E147" s="199">
        <f t="array" ref="E147">SUMPRODUCT(('Diário 1º PA'!$E$4:$E$2977='Analítico Cx.'!$B147)*('Diário 1º PA'!$B$4:$B$2977&gt;=E$4)*('Diário 1º PA'!$B$4:$B$2977&lt;=EOMONTH(E$4,0))*('Diário 1º PA'!$F$4:$F$2977)*(IF(Resumo!$Q$5="",1,'Diário 1º PA'!$O$4:$O$2977=Resumo!$Q$5)))
+SUMPRODUCT(('Diário 2º PA'!$E$4:$E$2000='Analítico Cx.'!$B147)*('Diário 2º PA'!$B$4:$B$2000&gt;=E$4)*('Diário 2º PA'!$B$4:$B$2000&lt;=EOMONTH(E$4,0))*('Diário 2º PA'!$F$4:$F$2000)*(IF(Resumo!$Q$5="",1,'Diário 2º PA'!$O$4:$O$2000=Resumo!$Q$5)))
+SUMPRODUCT(('Diário 3º PA'!$E$4:$E$2000='Analítico Cx.'!$B147)*('Diário 3º PA'!$B$4:$B$2000&gt;=E$4)*('Diário 3º PA'!$B$4:$B$2000&lt;=EOMONTH(E$4,0))*('Diário 3º PA'!$F$4:$F$2000)*(IF(Resumo!$Q$5="",1,'Diário 3º PA'!$O$4:$O$2000=Resumo!$Q$5)))
+SUMPRODUCT(('Diário 4º PA'!$E$4:$E$2000='Analítico Cx.'!$B147)*('Diário 4º PA'!$B$4:$B$2000&gt;=E$4)*('Diário 4º PA'!$B$4:$B$2000&lt;=EOMONTH(E$4,0))*('Diário 4º PA'!$F$4:$F$2000)*(IF(Resumo!$Q$5="",1,'Diário 4º PA'!$O$4:$O$2000=Resumo!$Q$5)))</f>
        <v>72.989999999999995</v>
      </c>
      <c r="F147" s="199">
        <f t="array" ref="F147">SUMPRODUCT(('Diário 1º PA'!$E$4:$E$2977='Analítico Cx.'!$B147)*('Diário 1º PA'!$B$4:$B$2977&gt;=F$4)*('Diário 1º PA'!$B$4:$B$2977&lt;=EOMONTH(F$4,0))*('Diário 1º PA'!$F$4:$F$2977)*(IF(Resumo!$Q$5="",1,'Diário 1º PA'!$O$4:$O$2977=Resumo!$Q$5)))
+SUMPRODUCT(('Diário 2º PA'!$E$4:$E$2000='Analítico Cx.'!$B147)*('Diário 2º PA'!$B$4:$B$2000&gt;=F$4)*('Diário 2º PA'!$B$4:$B$2000&lt;=EOMONTH(F$4,0))*('Diário 2º PA'!$F$4:$F$2000)*(IF(Resumo!$Q$5="",1,'Diário 2º PA'!$O$4:$O$2000=Resumo!$Q$5)))
+SUMPRODUCT(('Diário 3º PA'!$E$4:$E$2000='Analítico Cx.'!$B147)*('Diário 3º PA'!$B$4:$B$2000&gt;=F$4)*('Diário 3º PA'!$B$4:$B$2000&lt;=EOMONTH(F$4,0))*('Diário 3º PA'!$F$4:$F$2000)*(IF(Resumo!$Q$5="",1,'Diário 3º PA'!$O$4:$O$2000=Resumo!$Q$5)))
+SUMPRODUCT(('Diário 4º PA'!$E$4:$E$2000='Analítico Cx.'!$B147)*('Diário 4º PA'!$B$4:$B$2000&gt;=F$4)*('Diário 4º PA'!$B$4:$B$2000&lt;=EOMONTH(F$4,0))*('Diário 4º PA'!$F$4:$F$2000)*(IF(Resumo!$Q$5="",1,'Diário 4º PA'!$O$4:$O$2000=Resumo!$Q$5)))</f>
        <v>0</v>
      </c>
      <c r="G147" s="199">
        <f t="array" ref="G147">SUMPRODUCT(('Diário 1º PA'!$E$4:$E$2977='Analítico Cx.'!$B147)*('Diário 1º PA'!$B$4:$B$2977&gt;=G$4)*('Diário 1º PA'!$B$4:$B$2977&lt;=EOMONTH(G$4,0))*('Diário 1º PA'!$F$4:$F$2977)*(IF(Resumo!$Q$5="",1,'Diário 1º PA'!$O$4:$O$2977=Resumo!$Q$5)))
+SUMPRODUCT(('Diário 2º PA'!$E$4:$E$2000='Analítico Cx.'!$B147)*('Diário 2º PA'!$B$4:$B$2000&gt;=G$4)*('Diário 2º PA'!$B$4:$B$2000&lt;=EOMONTH(G$4,0))*('Diário 2º PA'!$F$4:$F$2000)*(IF(Resumo!$Q$5="",1,'Diário 2º PA'!$O$4:$O$2000=Resumo!$Q$5)))
+SUMPRODUCT(('Diário 3º PA'!$E$4:$E$2000='Analítico Cx.'!$B147)*('Diário 3º PA'!$B$4:$B$2000&gt;=G$4)*('Diário 3º PA'!$B$4:$B$2000&lt;=EOMONTH(G$4,0))*('Diário 3º PA'!$F$4:$F$2000)*(IF(Resumo!$Q$5="",1,'Diário 3º PA'!$O$4:$O$2000=Resumo!$Q$5)))
+SUMPRODUCT(('Diário 4º PA'!$E$4:$E$2000='Analítico Cx.'!$B147)*('Diário 4º PA'!$B$4:$B$2000&gt;=G$4)*('Diário 4º PA'!$B$4:$B$2000&lt;=EOMONTH(G$4,0))*('Diário 4º PA'!$F$4:$F$2000)*(IF(Resumo!$Q$5="",1,'Diário 4º PA'!$O$4:$O$2000=Resumo!$Q$5)))</f>
        <v>0</v>
      </c>
      <c r="H147" s="199">
        <f t="array" ref="H147">SUMPRODUCT(('Diário 1º PA'!$E$4:$E$2977='Analítico Cx.'!$B147)*('Diário 1º PA'!$B$4:$B$2977&gt;=H$4)*('Diário 1º PA'!$B$4:$B$2977&lt;=EOMONTH(H$4,0))*('Diário 1º PA'!$F$4:$F$2977)*(IF(Resumo!$Q$5="",1,'Diário 1º PA'!$O$4:$O$2977=Resumo!$Q$5)))
+SUMPRODUCT(('Diário 2º PA'!$E$4:$E$2000='Analítico Cx.'!$B147)*('Diário 2º PA'!$B$4:$B$2000&gt;=H$4)*('Diário 2º PA'!$B$4:$B$2000&lt;=EOMONTH(H$4,0))*('Diário 2º PA'!$F$4:$F$2000)*(IF(Resumo!$Q$5="",1,'Diário 2º PA'!$O$4:$O$2000=Resumo!$Q$5)))
+SUMPRODUCT(('Diário 3º PA'!$E$4:$E$2000='Analítico Cx.'!$B147)*('Diário 3º PA'!$B$4:$B$2000&gt;=H$4)*('Diário 3º PA'!$B$4:$B$2000&lt;=EOMONTH(H$4,0))*('Diário 3º PA'!$F$4:$F$2000)*(IF(Resumo!$Q$5="",1,'Diário 3º PA'!$O$4:$O$2000=Resumo!$Q$5)))
+SUMPRODUCT(('Diário 4º PA'!$E$4:$E$2000='Analítico Cx.'!$B147)*('Diário 4º PA'!$B$4:$B$2000&gt;=H$4)*('Diário 4º PA'!$B$4:$B$2000&lt;=EOMONTH(H$4,0))*('Diário 4º PA'!$F$4:$F$2000)*(IF(Resumo!$Q$5="",1,'Diário 4º PA'!$O$4:$O$2000=Resumo!$Q$5)))</f>
        <v>0</v>
      </c>
      <c r="I147" s="199">
        <f t="array" ref="I147">SUMPRODUCT(('Diário 1º PA'!$E$4:$E$2977='Analítico Cx.'!$B147)*('Diário 1º PA'!$B$4:$B$2977&gt;=I$4)*('Diário 1º PA'!$B$4:$B$2977&lt;=EOMONTH(I$4,0))*('Diário 1º PA'!$F$4:$F$2977)*(IF(Resumo!$Q$5="",1,'Diário 1º PA'!$O$4:$O$2977=Resumo!$Q$5)))
+SUMPRODUCT(('Diário 2º PA'!$E$4:$E$2000='Analítico Cx.'!$B147)*('Diário 2º PA'!$B$4:$B$2000&gt;=I$4)*('Diário 2º PA'!$B$4:$B$2000&lt;=EOMONTH(I$4,0))*('Diário 2º PA'!$F$4:$F$2000)*(IF(Resumo!$Q$5="",1,'Diário 2º PA'!$O$4:$O$2000=Resumo!$Q$5)))
+SUMPRODUCT(('Diário 3º PA'!$E$4:$E$2000='Analítico Cx.'!$B147)*('Diário 3º PA'!$B$4:$B$2000&gt;=I$4)*('Diário 3º PA'!$B$4:$B$2000&lt;=EOMONTH(I$4,0))*('Diário 3º PA'!$F$4:$F$2000)*(IF(Resumo!$Q$5="",1,'Diário 3º PA'!$O$4:$O$2000=Resumo!$Q$5)))
+SUMPRODUCT(('Diário 4º PA'!$E$4:$E$2000='Analítico Cx.'!$B147)*('Diário 4º PA'!$B$4:$B$2000&gt;=I$4)*('Diário 4º PA'!$B$4:$B$2000&lt;=EOMONTH(I$4,0))*('Diário 4º PA'!$F$4:$F$2000)*(IF(Resumo!$Q$5="",1,'Diário 4º PA'!$O$4:$O$2000=Resumo!$Q$5)))</f>
        <v>0</v>
      </c>
      <c r="J147" s="199">
        <f t="array" ref="J147">SUMPRODUCT(('Diário 1º PA'!$E$4:$E$2977='Analítico Cx.'!$B147)*('Diário 1º PA'!$B$4:$B$2977&gt;=J$4)*('Diário 1º PA'!$B$4:$B$2977&lt;=EOMONTH(J$4,0))*('Diário 1º PA'!$F$4:$F$2977)*(IF(Resumo!$Q$5="",1,'Diário 1º PA'!$O$4:$O$2977=Resumo!$Q$5)))
+SUMPRODUCT(('Diário 2º PA'!$E$4:$E$2000='Analítico Cx.'!$B147)*('Diário 2º PA'!$B$4:$B$2000&gt;=J$4)*('Diário 2º PA'!$B$4:$B$2000&lt;=EOMONTH(J$4,0))*('Diário 2º PA'!$F$4:$F$2000)*(IF(Resumo!$Q$5="",1,'Diário 2º PA'!$O$4:$O$2000=Resumo!$Q$5)))
+SUMPRODUCT(('Diário 3º PA'!$E$4:$E$2000='Analítico Cx.'!$B147)*('Diário 3º PA'!$B$4:$B$2000&gt;=J$4)*('Diário 3º PA'!$B$4:$B$2000&lt;=EOMONTH(J$4,0))*('Diário 3º PA'!$F$4:$F$2000)*(IF(Resumo!$Q$5="",1,'Diário 3º PA'!$O$4:$O$2000=Resumo!$Q$5)))
+SUMPRODUCT(('Diário 4º PA'!$E$4:$E$2000='Analítico Cx.'!$B147)*('Diário 4º PA'!$B$4:$B$2000&gt;=J$4)*('Diário 4º PA'!$B$4:$B$2000&lt;=EOMONTH(J$4,0))*('Diário 4º PA'!$F$4:$F$2000)*(IF(Resumo!$Q$5="",1,'Diário 4º PA'!$O$4:$O$2000=Resumo!$Q$5)))</f>
        <v>0</v>
      </c>
      <c r="K147" s="199">
        <f t="array" ref="K147">SUMPRODUCT(('Diário 1º PA'!$E$4:$E$2977='Analítico Cx.'!$B147)*('Diário 1º PA'!$B$4:$B$2977&gt;=K$4)*('Diário 1º PA'!$B$4:$B$2977&lt;=EOMONTH(K$4,0))*('Diário 1º PA'!$F$4:$F$2977)*(IF(Resumo!$Q$5="",1,'Diário 1º PA'!$O$4:$O$2977=Resumo!$Q$5)))
+SUMPRODUCT(('Diário 2º PA'!$E$4:$E$2000='Analítico Cx.'!$B147)*('Diário 2º PA'!$B$4:$B$2000&gt;=K$4)*('Diário 2º PA'!$B$4:$B$2000&lt;=EOMONTH(K$4,0))*('Diário 2º PA'!$F$4:$F$2000)*(IF(Resumo!$Q$5="",1,'Diário 2º PA'!$O$4:$O$2000=Resumo!$Q$5)))
+SUMPRODUCT(('Diário 3º PA'!$E$4:$E$2000='Analítico Cx.'!$B147)*('Diário 3º PA'!$B$4:$B$2000&gt;=K$4)*('Diário 3º PA'!$B$4:$B$2000&lt;=EOMONTH(K$4,0))*('Diário 3º PA'!$F$4:$F$2000)*(IF(Resumo!$Q$5="",1,'Diário 3º PA'!$O$4:$O$2000=Resumo!$Q$5)))
+SUMPRODUCT(('Diário 4º PA'!$E$4:$E$2000='Analítico Cx.'!$B147)*('Diário 4º PA'!$B$4:$B$2000&gt;=K$4)*('Diário 4º PA'!$B$4:$B$2000&lt;=EOMONTH(K$4,0))*('Diário 4º PA'!$F$4:$F$2000)*(IF(Resumo!$Q$5="",1,'Diário 4º PA'!$O$4:$O$2000=Resumo!$Q$5)))</f>
        <v>0</v>
      </c>
      <c r="L147" s="199">
        <f t="array" ref="L147">SUMPRODUCT(('Diário 1º PA'!$E$4:$E$2977='Analítico Cx.'!$B147)*('Diário 1º PA'!$B$4:$B$2977&gt;=L$4)*('Diário 1º PA'!$B$4:$B$2977&lt;=EOMONTH(L$4,0))*('Diário 1º PA'!$F$4:$F$2977)*(IF(Resumo!$Q$5="",1,'Diário 1º PA'!$O$4:$O$2977=Resumo!$Q$5)))
+SUMPRODUCT(('Diário 2º PA'!$E$4:$E$2000='Analítico Cx.'!$B147)*('Diário 2º PA'!$B$4:$B$2000&gt;=L$4)*('Diário 2º PA'!$B$4:$B$2000&lt;=EOMONTH(L$4,0))*('Diário 2º PA'!$F$4:$F$2000)*(IF(Resumo!$Q$5="",1,'Diário 2º PA'!$O$4:$O$2000=Resumo!$Q$5)))
+SUMPRODUCT(('Diário 3º PA'!$E$4:$E$2000='Analítico Cx.'!$B147)*('Diário 3º PA'!$B$4:$B$2000&gt;=L$4)*('Diário 3º PA'!$B$4:$B$2000&lt;=EOMONTH(L$4,0))*('Diário 3º PA'!$F$4:$F$2000)*(IF(Resumo!$Q$5="",1,'Diário 3º PA'!$O$4:$O$2000=Resumo!$Q$5)))
+SUMPRODUCT(('Diário 4º PA'!$E$4:$E$2000='Analítico Cx.'!$B147)*('Diário 4º PA'!$B$4:$B$2000&gt;=L$4)*('Diário 4º PA'!$B$4:$B$2000&lt;=EOMONTH(L$4,0))*('Diário 4º PA'!$F$4:$F$2000)*(IF(Resumo!$Q$5="",1,'Diário 4º PA'!$O$4:$O$2000=Resumo!$Q$5)))</f>
        <v>0</v>
      </c>
      <c r="M147" s="199">
        <f t="array" ref="M147">SUMPRODUCT(('Diário 1º PA'!$E$4:$E$2977='Analítico Cx.'!$B147)*('Diário 1º PA'!$B$4:$B$2977&gt;=M$4)*('Diário 1º PA'!$B$4:$B$2977&lt;=EOMONTH(M$4,0))*('Diário 1º PA'!$F$4:$F$2977)*(IF(Resumo!$Q$5="",1,'Diário 1º PA'!$O$4:$O$2977=Resumo!$Q$5)))
+SUMPRODUCT(('Diário 2º PA'!$E$4:$E$2000='Analítico Cx.'!$B147)*('Diário 2º PA'!$B$4:$B$2000&gt;=M$4)*('Diário 2º PA'!$B$4:$B$2000&lt;=EOMONTH(M$4,0))*('Diário 2º PA'!$F$4:$F$2000)*(IF(Resumo!$Q$5="",1,'Diário 2º PA'!$O$4:$O$2000=Resumo!$Q$5)))
+SUMPRODUCT(('Diário 3º PA'!$E$4:$E$2000='Analítico Cx.'!$B147)*('Diário 3º PA'!$B$4:$B$2000&gt;=M$4)*('Diário 3º PA'!$B$4:$B$2000&lt;=EOMONTH(M$4,0))*('Diário 3º PA'!$F$4:$F$2000)*(IF(Resumo!$Q$5="",1,'Diário 3º PA'!$O$4:$O$2000=Resumo!$Q$5)))
+SUMPRODUCT(('Diário 4º PA'!$E$4:$E$2000='Analítico Cx.'!$B147)*('Diário 4º PA'!$B$4:$B$2000&gt;=M$4)*('Diário 4º PA'!$B$4:$B$2000&lt;=EOMONTH(M$4,0))*('Diário 4º PA'!$F$4:$F$2000)*(IF(Resumo!$Q$5="",1,'Diário 4º PA'!$O$4:$O$2000=Resumo!$Q$5)))</f>
        <v>0</v>
      </c>
      <c r="N147" s="199">
        <f t="array" ref="N147">SUMPRODUCT(('Diário 1º PA'!$E$4:$E$2977='Analítico Cx.'!$B147)*('Diário 1º PA'!$B$4:$B$2977&gt;=N$4)*('Diário 1º PA'!$B$4:$B$2977&lt;=EOMONTH(N$4,0))*('Diário 1º PA'!$F$4:$F$2977)*(IF(Resumo!$Q$5="",1,'Diário 1º PA'!$O$4:$O$2977=Resumo!$Q$5)))
+SUMPRODUCT(('Diário 2º PA'!$E$4:$E$2000='Analítico Cx.'!$B147)*('Diário 2º PA'!$B$4:$B$2000&gt;=N$4)*('Diário 2º PA'!$B$4:$B$2000&lt;=EOMONTH(N$4,0))*('Diário 2º PA'!$F$4:$F$2000)*(IF(Resumo!$Q$5="",1,'Diário 2º PA'!$O$4:$O$2000=Resumo!$Q$5)))
+SUMPRODUCT(('Diário 3º PA'!$E$4:$E$2000='Analítico Cx.'!$B147)*('Diário 3º PA'!$B$4:$B$2000&gt;=N$4)*('Diário 3º PA'!$B$4:$B$2000&lt;=EOMONTH(N$4,0))*('Diário 3º PA'!$F$4:$F$2000)*(IF(Resumo!$Q$5="",1,'Diário 3º PA'!$O$4:$O$2000=Resumo!$Q$5)))
+SUMPRODUCT(('Diário 4º PA'!$E$4:$E$2000='Analítico Cx.'!$B147)*('Diário 4º PA'!$B$4:$B$2000&gt;=N$4)*('Diário 4º PA'!$B$4:$B$2000&lt;=EOMONTH(N$4,0))*('Diário 4º PA'!$F$4:$F$2000)*(IF(Resumo!$Q$5="",1,'Diário 4º PA'!$O$4:$O$2000=Resumo!$Q$5)))</f>
        <v>0</v>
      </c>
      <c r="O147" s="200">
        <f t="shared" si="13"/>
        <v>3426.3399999999992</v>
      </c>
      <c r="P147" s="201">
        <f t="shared" si="14"/>
        <v>7.2501749449562424E-4</v>
      </c>
      <c r="Q147" s="174"/>
      <c r="R147" s="174"/>
      <c r="S147" s="174"/>
      <c r="T147" s="174"/>
      <c r="U147" s="174"/>
      <c r="V147" s="174"/>
      <c r="W147" s="174"/>
      <c r="X147" s="174"/>
      <c r="Y147" s="174"/>
      <c r="Z147" s="174"/>
    </row>
    <row r="148" spans="1:26" ht="23.25" customHeight="1" x14ac:dyDescent="0.2">
      <c r="A148" s="220" t="s">
        <v>395</v>
      </c>
      <c r="B148" s="84" t="s">
        <v>396</v>
      </c>
      <c r="C148" s="199">
        <f t="array" ref="C148">SUMPRODUCT(('Diário 1º PA'!$E$4:$E$2977='Analítico Cx.'!$B148)*('Diário 1º PA'!$B$4:$B$2977&gt;=C$4)*('Diário 1º PA'!$B$4:$B$2977&lt;=EOMONTH(C$4,0))*('Diário 1º PA'!$F$4:$F$2977)*(IF(Resumo!$Q$5="",1,'Diário 1º PA'!$O$4:$O$2977=Resumo!$Q$5)))
+SUMPRODUCT(('Diário 2º PA'!$E$4:$E$2000='Analítico Cx.'!$B148)*('Diário 2º PA'!$B$4:$B$2000&gt;=C$4)*('Diário 2º PA'!$B$4:$B$2000&lt;=EOMONTH(C$4,0))*('Diário 2º PA'!$F$4:$F$2000)*(IF(Resumo!$Q$5="",1,'Diário 2º PA'!$O$4:$O$2000=Resumo!$Q$5)))
+SUMPRODUCT(('Diário 3º PA'!$E$4:$E$2000='Analítico Cx.'!$B148)*('Diário 3º PA'!$B$4:$B$2000&gt;=C$4)*('Diário 3º PA'!$B$4:$B$2000&lt;=EOMONTH(C$4,0))*('Diário 3º PA'!$F$4:$F$2000)*(IF(Resumo!$Q$5="",1,'Diário 3º PA'!$O$4:$O$2000=Resumo!$Q$5)))
+SUMPRODUCT(('Diário 4º PA'!$E$4:$E$2000='Analítico Cx.'!$B148)*('Diário 4º PA'!$B$4:$B$2000&gt;=C$4)*('Diário 4º PA'!$B$4:$B$2000&lt;=EOMONTH(C$4,0))*('Diário 4º PA'!$F$4:$F$2000)*(IF(Resumo!$Q$5="",1,'Diário 4º PA'!$O$4:$O$2000=Resumo!$Q$5)))</f>
        <v>0</v>
      </c>
      <c r="D148" s="199">
        <f t="array" ref="D148">SUMPRODUCT(('Diário 1º PA'!$E$4:$E$2977='Analítico Cx.'!$B148)*('Diário 1º PA'!$B$4:$B$2977&gt;=D$4)*('Diário 1º PA'!$B$4:$B$2977&lt;=EOMONTH(D$4,0))*('Diário 1º PA'!$F$4:$F$2977)*(IF(Resumo!$Q$5="",1,'Diário 1º PA'!$O$4:$O$2977=Resumo!$Q$5)))
+SUMPRODUCT(('Diário 2º PA'!$E$4:$E$2000='Analítico Cx.'!$B148)*('Diário 2º PA'!$B$4:$B$2000&gt;=D$4)*('Diário 2º PA'!$B$4:$B$2000&lt;=EOMONTH(D$4,0))*('Diário 2º PA'!$F$4:$F$2000)*(IF(Resumo!$Q$5="",1,'Diário 2º PA'!$O$4:$O$2000=Resumo!$Q$5)))
+SUMPRODUCT(('Diário 3º PA'!$E$4:$E$2000='Analítico Cx.'!$B148)*('Diário 3º PA'!$B$4:$B$2000&gt;=D$4)*('Diário 3º PA'!$B$4:$B$2000&lt;=EOMONTH(D$4,0))*('Diário 3º PA'!$F$4:$F$2000)*(IF(Resumo!$Q$5="",1,'Diário 3º PA'!$O$4:$O$2000=Resumo!$Q$5)))
+SUMPRODUCT(('Diário 4º PA'!$E$4:$E$2000='Analítico Cx.'!$B148)*('Diário 4º PA'!$B$4:$B$2000&gt;=D$4)*('Diário 4º PA'!$B$4:$B$2000&lt;=EOMONTH(D$4,0))*('Diário 4º PA'!$F$4:$F$2000)*(IF(Resumo!$Q$5="",1,'Diário 4º PA'!$O$4:$O$2000=Resumo!$Q$5)))</f>
        <v>0</v>
      </c>
      <c r="E148" s="199">
        <f t="array" ref="E148">SUMPRODUCT(('Diário 1º PA'!$E$4:$E$2977='Analítico Cx.'!$B148)*('Diário 1º PA'!$B$4:$B$2977&gt;=E$4)*('Diário 1º PA'!$B$4:$B$2977&lt;=EOMONTH(E$4,0))*('Diário 1º PA'!$F$4:$F$2977)*(IF(Resumo!$Q$5="",1,'Diário 1º PA'!$O$4:$O$2977=Resumo!$Q$5)))
+SUMPRODUCT(('Diário 2º PA'!$E$4:$E$2000='Analítico Cx.'!$B148)*('Diário 2º PA'!$B$4:$B$2000&gt;=E$4)*('Diário 2º PA'!$B$4:$B$2000&lt;=EOMONTH(E$4,0))*('Diário 2º PA'!$F$4:$F$2000)*(IF(Resumo!$Q$5="",1,'Diário 2º PA'!$O$4:$O$2000=Resumo!$Q$5)))
+SUMPRODUCT(('Diário 3º PA'!$E$4:$E$2000='Analítico Cx.'!$B148)*('Diário 3º PA'!$B$4:$B$2000&gt;=E$4)*('Diário 3º PA'!$B$4:$B$2000&lt;=EOMONTH(E$4,0))*('Diário 3º PA'!$F$4:$F$2000)*(IF(Resumo!$Q$5="",1,'Diário 3º PA'!$O$4:$O$2000=Resumo!$Q$5)))
+SUMPRODUCT(('Diário 4º PA'!$E$4:$E$2000='Analítico Cx.'!$B148)*('Diário 4º PA'!$B$4:$B$2000&gt;=E$4)*('Diário 4º PA'!$B$4:$B$2000&lt;=EOMONTH(E$4,0))*('Diário 4º PA'!$F$4:$F$2000)*(IF(Resumo!$Q$5="",1,'Diário 4º PA'!$O$4:$O$2000=Resumo!$Q$5)))</f>
        <v>0</v>
      </c>
      <c r="F148" s="199">
        <f t="array" ref="F148">SUMPRODUCT(('Diário 1º PA'!$E$4:$E$2977='Analítico Cx.'!$B148)*('Diário 1º PA'!$B$4:$B$2977&gt;=F$4)*('Diário 1º PA'!$B$4:$B$2977&lt;=EOMONTH(F$4,0))*('Diário 1º PA'!$F$4:$F$2977)*(IF(Resumo!$Q$5="",1,'Diário 1º PA'!$O$4:$O$2977=Resumo!$Q$5)))
+SUMPRODUCT(('Diário 2º PA'!$E$4:$E$2000='Analítico Cx.'!$B148)*('Diário 2º PA'!$B$4:$B$2000&gt;=F$4)*('Diário 2º PA'!$B$4:$B$2000&lt;=EOMONTH(F$4,0))*('Diário 2º PA'!$F$4:$F$2000)*(IF(Resumo!$Q$5="",1,'Diário 2º PA'!$O$4:$O$2000=Resumo!$Q$5)))
+SUMPRODUCT(('Diário 3º PA'!$E$4:$E$2000='Analítico Cx.'!$B148)*('Diário 3º PA'!$B$4:$B$2000&gt;=F$4)*('Diário 3º PA'!$B$4:$B$2000&lt;=EOMONTH(F$4,0))*('Diário 3º PA'!$F$4:$F$2000)*(IF(Resumo!$Q$5="",1,'Diário 3º PA'!$O$4:$O$2000=Resumo!$Q$5)))
+SUMPRODUCT(('Diário 4º PA'!$E$4:$E$2000='Analítico Cx.'!$B148)*('Diário 4º PA'!$B$4:$B$2000&gt;=F$4)*('Diário 4º PA'!$B$4:$B$2000&lt;=EOMONTH(F$4,0))*('Diário 4º PA'!$F$4:$F$2000)*(IF(Resumo!$Q$5="",1,'Diário 4º PA'!$O$4:$O$2000=Resumo!$Q$5)))</f>
        <v>0</v>
      </c>
      <c r="G148" s="199">
        <f t="array" ref="G148">SUMPRODUCT(('Diário 1º PA'!$E$4:$E$2977='Analítico Cx.'!$B148)*('Diário 1º PA'!$B$4:$B$2977&gt;=G$4)*('Diário 1º PA'!$B$4:$B$2977&lt;=EOMONTH(G$4,0))*('Diário 1º PA'!$F$4:$F$2977)*(IF(Resumo!$Q$5="",1,'Diário 1º PA'!$O$4:$O$2977=Resumo!$Q$5)))
+SUMPRODUCT(('Diário 2º PA'!$E$4:$E$2000='Analítico Cx.'!$B148)*('Diário 2º PA'!$B$4:$B$2000&gt;=G$4)*('Diário 2º PA'!$B$4:$B$2000&lt;=EOMONTH(G$4,0))*('Diário 2º PA'!$F$4:$F$2000)*(IF(Resumo!$Q$5="",1,'Diário 2º PA'!$O$4:$O$2000=Resumo!$Q$5)))
+SUMPRODUCT(('Diário 3º PA'!$E$4:$E$2000='Analítico Cx.'!$B148)*('Diário 3º PA'!$B$4:$B$2000&gt;=G$4)*('Diário 3º PA'!$B$4:$B$2000&lt;=EOMONTH(G$4,0))*('Diário 3º PA'!$F$4:$F$2000)*(IF(Resumo!$Q$5="",1,'Diário 3º PA'!$O$4:$O$2000=Resumo!$Q$5)))
+SUMPRODUCT(('Diário 4º PA'!$E$4:$E$2000='Analítico Cx.'!$B148)*('Diário 4º PA'!$B$4:$B$2000&gt;=G$4)*('Diário 4º PA'!$B$4:$B$2000&lt;=EOMONTH(G$4,0))*('Diário 4º PA'!$F$4:$F$2000)*(IF(Resumo!$Q$5="",1,'Diário 4º PA'!$O$4:$O$2000=Resumo!$Q$5)))</f>
        <v>0</v>
      </c>
      <c r="H148" s="199">
        <f t="array" ref="H148">SUMPRODUCT(('Diário 1º PA'!$E$4:$E$2977='Analítico Cx.'!$B148)*('Diário 1º PA'!$B$4:$B$2977&gt;=H$4)*('Diário 1º PA'!$B$4:$B$2977&lt;=EOMONTH(H$4,0))*('Diário 1º PA'!$F$4:$F$2977)*(IF(Resumo!$Q$5="",1,'Diário 1º PA'!$O$4:$O$2977=Resumo!$Q$5)))
+SUMPRODUCT(('Diário 2º PA'!$E$4:$E$2000='Analítico Cx.'!$B148)*('Diário 2º PA'!$B$4:$B$2000&gt;=H$4)*('Diário 2º PA'!$B$4:$B$2000&lt;=EOMONTH(H$4,0))*('Diário 2º PA'!$F$4:$F$2000)*(IF(Resumo!$Q$5="",1,'Diário 2º PA'!$O$4:$O$2000=Resumo!$Q$5)))
+SUMPRODUCT(('Diário 3º PA'!$E$4:$E$2000='Analítico Cx.'!$B148)*('Diário 3º PA'!$B$4:$B$2000&gt;=H$4)*('Diário 3º PA'!$B$4:$B$2000&lt;=EOMONTH(H$4,0))*('Diário 3º PA'!$F$4:$F$2000)*(IF(Resumo!$Q$5="",1,'Diário 3º PA'!$O$4:$O$2000=Resumo!$Q$5)))
+SUMPRODUCT(('Diário 4º PA'!$E$4:$E$2000='Analítico Cx.'!$B148)*('Diário 4º PA'!$B$4:$B$2000&gt;=H$4)*('Diário 4º PA'!$B$4:$B$2000&lt;=EOMONTH(H$4,0))*('Diário 4º PA'!$F$4:$F$2000)*(IF(Resumo!$Q$5="",1,'Diário 4º PA'!$O$4:$O$2000=Resumo!$Q$5)))</f>
        <v>0</v>
      </c>
      <c r="I148" s="199">
        <f t="array" ref="I148">SUMPRODUCT(('Diário 1º PA'!$E$4:$E$2977='Analítico Cx.'!$B148)*('Diário 1º PA'!$B$4:$B$2977&gt;=I$4)*('Diário 1º PA'!$B$4:$B$2977&lt;=EOMONTH(I$4,0))*('Diário 1º PA'!$F$4:$F$2977)*(IF(Resumo!$Q$5="",1,'Diário 1º PA'!$O$4:$O$2977=Resumo!$Q$5)))
+SUMPRODUCT(('Diário 2º PA'!$E$4:$E$2000='Analítico Cx.'!$B148)*('Diário 2º PA'!$B$4:$B$2000&gt;=I$4)*('Diário 2º PA'!$B$4:$B$2000&lt;=EOMONTH(I$4,0))*('Diário 2º PA'!$F$4:$F$2000)*(IF(Resumo!$Q$5="",1,'Diário 2º PA'!$O$4:$O$2000=Resumo!$Q$5)))
+SUMPRODUCT(('Diário 3º PA'!$E$4:$E$2000='Analítico Cx.'!$B148)*('Diário 3º PA'!$B$4:$B$2000&gt;=I$4)*('Diário 3º PA'!$B$4:$B$2000&lt;=EOMONTH(I$4,0))*('Diário 3º PA'!$F$4:$F$2000)*(IF(Resumo!$Q$5="",1,'Diário 3º PA'!$O$4:$O$2000=Resumo!$Q$5)))
+SUMPRODUCT(('Diário 4º PA'!$E$4:$E$2000='Analítico Cx.'!$B148)*('Diário 4º PA'!$B$4:$B$2000&gt;=I$4)*('Diário 4º PA'!$B$4:$B$2000&lt;=EOMONTH(I$4,0))*('Diário 4º PA'!$F$4:$F$2000)*(IF(Resumo!$Q$5="",1,'Diário 4º PA'!$O$4:$O$2000=Resumo!$Q$5)))</f>
        <v>0</v>
      </c>
      <c r="J148" s="199">
        <f t="array" ref="J148">SUMPRODUCT(('Diário 1º PA'!$E$4:$E$2977='Analítico Cx.'!$B148)*('Diário 1º PA'!$B$4:$B$2977&gt;=J$4)*('Diário 1º PA'!$B$4:$B$2977&lt;=EOMONTH(J$4,0))*('Diário 1º PA'!$F$4:$F$2977)*(IF(Resumo!$Q$5="",1,'Diário 1º PA'!$O$4:$O$2977=Resumo!$Q$5)))
+SUMPRODUCT(('Diário 2º PA'!$E$4:$E$2000='Analítico Cx.'!$B148)*('Diário 2º PA'!$B$4:$B$2000&gt;=J$4)*('Diário 2º PA'!$B$4:$B$2000&lt;=EOMONTH(J$4,0))*('Diário 2º PA'!$F$4:$F$2000)*(IF(Resumo!$Q$5="",1,'Diário 2º PA'!$O$4:$O$2000=Resumo!$Q$5)))
+SUMPRODUCT(('Diário 3º PA'!$E$4:$E$2000='Analítico Cx.'!$B148)*('Diário 3º PA'!$B$4:$B$2000&gt;=J$4)*('Diário 3º PA'!$B$4:$B$2000&lt;=EOMONTH(J$4,0))*('Diário 3º PA'!$F$4:$F$2000)*(IF(Resumo!$Q$5="",1,'Diário 3º PA'!$O$4:$O$2000=Resumo!$Q$5)))
+SUMPRODUCT(('Diário 4º PA'!$E$4:$E$2000='Analítico Cx.'!$B148)*('Diário 4º PA'!$B$4:$B$2000&gt;=J$4)*('Diário 4º PA'!$B$4:$B$2000&lt;=EOMONTH(J$4,0))*('Diário 4º PA'!$F$4:$F$2000)*(IF(Resumo!$Q$5="",1,'Diário 4º PA'!$O$4:$O$2000=Resumo!$Q$5)))</f>
        <v>0</v>
      </c>
      <c r="K148" s="199">
        <f t="array" ref="K148">SUMPRODUCT(('Diário 1º PA'!$E$4:$E$2977='Analítico Cx.'!$B148)*('Diário 1º PA'!$B$4:$B$2977&gt;=K$4)*('Diário 1º PA'!$B$4:$B$2977&lt;=EOMONTH(K$4,0))*('Diário 1º PA'!$F$4:$F$2977)*(IF(Resumo!$Q$5="",1,'Diário 1º PA'!$O$4:$O$2977=Resumo!$Q$5)))
+SUMPRODUCT(('Diário 2º PA'!$E$4:$E$2000='Analítico Cx.'!$B148)*('Diário 2º PA'!$B$4:$B$2000&gt;=K$4)*('Diário 2º PA'!$B$4:$B$2000&lt;=EOMONTH(K$4,0))*('Diário 2º PA'!$F$4:$F$2000)*(IF(Resumo!$Q$5="",1,'Diário 2º PA'!$O$4:$O$2000=Resumo!$Q$5)))
+SUMPRODUCT(('Diário 3º PA'!$E$4:$E$2000='Analítico Cx.'!$B148)*('Diário 3º PA'!$B$4:$B$2000&gt;=K$4)*('Diário 3º PA'!$B$4:$B$2000&lt;=EOMONTH(K$4,0))*('Diário 3º PA'!$F$4:$F$2000)*(IF(Resumo!$Q$5="",1,'Diário 3º PA'!$O$4:$O$2000=Resumo!$Q$5)))
+SUMPRODUCT(('Diário 4º PA'!$E$4:$E$2000='Analítico Cx.'!$B148)*('Diário 4º PA'!$B$4:$B$2000&gt;=K$4)*('Diário 4º PA'!$B$4:$B$2000&lt;=EOMONTH(K$4,0))*('Diário 4º PA'!$F$4:$F$2000)*(IF(Resumo!$Q$5="",1,'Diário 4º PA'!$O$4:$O$2000=Resumo!$Q$5)))</f>
        <v>0</v>
      </c>
      <c r="L148" s="199">
        <f t="array" ref="L148">SUMPRODUCT(('Diário 1º PA'!$E$4:$E$2977='Analítico Cx.'!$B148)*('Diário 1º PA'!$B$4:$B$2977&gt;=L$4)*('Diário 1º PA'!$B$4:$B$2977&lt;=EOMONTH(L$4,0))*('Diário 1º PA'!$F$4:$F$2977)*(IF(Resumo!$Q$5="",1,'Diário 1º PA'!$O$4:$O$2977=Resumo!$Q$5)))
+SUMPRODUCT(('Diário 2º PA'!$E$4:$E$2000='Analítico Cx.'!$B148)*('Diário 2º PA'!$B$4:$B$2000&gt;=L$4)*('Diário 2º PA'!$B$4:$B$2000&lt;=EOMONTH(L$4,0))*('Diário 2º PA'!$F$4:$F$2000)*(IF(Resumo!$Q$5="",1,'Diário 2º PA'!$O$4:$O$2000=Resumo!$Q$5)))
+SUMPRODUCT(('Diário 3º PA'!$E$4:$E$2000='Analítico Cx.'!$B148)*('Diário 3º PA'!$B$4:$B$2000&gt;=L$4)*('Diário 3º PA'!$B$4:$B$2000&lt;=EOMONTH(L$4,0))*('Diário 3º PA'!$F$4:$F$2000)*(IF(Resumo!$Q$5="",1,'Diário 3º PA'!$O$4:$O$2000=Resumo!$Q$5)))
+SUMPRODUCT(('Diário 4º PA'!$E$4:$E$2000='Analítico Cx.'!$B148)*('Diário 4º PA'!$B$4:$B$2000&gt;=L$4)*('Diário 4º PA'!$B$4:$B$2000&lt;=EOMONTH(L$4,0))*('Diário 4º PA'!$F$4:$F$2000)*(IF(Resumo!$Q$5="",1,'Diário 4º PA'!$O$4:$O$2000=Resumo!$Q$5)))</f>
        <v>0</v>
      </c>
      <c r="M148" s="199">
        <f t="array" ref="M148">SUMPRODUCT(('Diário 1º PA'!$E$4:$E$2977='Analítico Cx.'!$B148)*('Diário 1º PA'!$B$4:$B$2977&gt;=M$4)*('Diário 1º PA'!$B$4:$B$2977&lt;=EOMONTH(M$4,0))*('Diário 1º PA'!$F$4:$F$2977)*(IF(Resumo!$Q$5="",1,'Diário 1º PA'!$O$4:$O$2977=Resumo!$Q$5)))
+SUMPRODUCT(('Diário 2º PA'!$E$4:$E$2000='Analítico Cx.'!$B148)*('Diário 2º PA'!$B$4:$B$2000&gt;=M$4)*('Diário 2º PA'!$B$4:$B$2000&lt;=EOMONTH(M$4,0))*('Diário 2º PA'!$F$4:$F$2000)*(IF(Resumo!$Q$5="",1,'Diário 2º PA'!$O$4:$O$2000=Resumo!$Q$5)))
+SUMPRODUCT(('Diário 3º PA'!$E$4:$E$2000='Analítico Cx.'!$B148)*('Diário 3º PA'!$B$4:$B$2000&gt;=M$4)*('Diário 3º PA'!$B$4:$B$2000&lt;=EOMONTH(M$4,0))*('Diário 3º PA'!$F$4:$F$2000)*(IF(Resumo!$Q$5="",1,'Diário 3º PA'!$O$4:$O$2000=Resumo!$Q$5)))
+SUMPRODUCT(('Diário 4º PA'!$E$4:$E$2000='Analítico Cx.'!$B148)*('Diário 4º PA'!$B$4:$B$2000&gt;=M$4)*('Diário 4º PA'!$B$4:$B$2000&lt;=EOMONTH(M$4,0))*('Diário 4º PA'!$F$4:$F$2000)*(IF(Resumo!$Q$5="",1,'Diário 4º PA'!$O$4:$O$2000=Resumo!$Q$5)))</f>
        <v>0</v>
      </c>
      <c r="N148" s="199">
        <f t="array" ref="N148">SUMPRODUCT(('Diário 1º PA'!$E$4:$E$2977='Analítico Cx.'!$B148)*('Diário 1º PA'!$B$4:$B$2977&gt;=N$4)*('Diário 1º PA'!$B$4:$B$2977&lt;=EOMONTH(N$4,0))*('Diário 1º PA'!$F$4:$F$2977)*(IF(Resumo!$Q$5="",1,'Diário 1º PA'!$O$4:$O$2977=Resumo!$Q$5)))
+SUMPRODUCT(('Diário 2º PA'!$E$4:$E$2000='Analítico Cx.'!$B148)*('Diário 2º PA'!$B$4:$B$2000&gt;=N$4)*('Diário 2º PA'!$B$4:$B$2000&lt;=EOMONTH(N$4,0))*('Diário 2º PA'!$F$4:$F$2000)*(IF(Resumo!$Q$5="",1,'Diário 2º PA'!$O$4:$O$2000=Resumo!$Q$5)))
+SUMPRODUCT(('Diário 3º PA'!$E$4:$E$2000='Analítico Cx.'!$B148)*('Diário 3º PA'!$B$4:$B$2000&gt;=N$4)*('Diário 3º PA'!$B$4:$B$2000&lt;=EOMONTH(N$4,0))*('Diário 3º PA'!$F$4:$F$2000)*(IF(Resumo!$Q$5="",1,'Diário 3º PA'!$O$4:$O$2000=Resumo!$Q$5)))
+SUMPRODUCT(('Diário 4º PA'!$E$4:$E$2000='Analítico Cx.'!$B148)*('Diário 4º PA'!$B$4:$B$2000&gt;=N$4)*('Diário 4º PA'!$B$4:$B$2000&lt;=EOMONTH(N$4,0))*('Diário 4º PA'!$F$4:$F$2000)*(IF(Resumo!$Q$5="",1,'Diário 4º PA'!$O$4:$O$2000=Resumo!$Q$5)))</f>
        <v>0</v>
      </c>
      <c r="O148" s="200">
        <f t="shared" si="13"/>
        <v>0</v>
      </c>
      <c r="P148" s="201">
        <f t="shared" si="14"/>
        <v>0</v>
      </c>
      <c r="Q148" s="174"/>
      <c r="R148" s="174"/>
      <c r="S148" s="174"/>
      <c r="T148" s="174"/>
      <c r="U148" s="174"/>
      <c r="V148" s="174"/>
      <c r="W148" s="174"/>
      <c r="X148" s="174"/>
      <c r="Y148" s="174"/>
      <c r="Z148" s="174"/>
    </row>
    <row r="149" spans="1:26" ht="23.25" customHeight="1" x14ac:dyDescent="0.2">
      <c r="A149" s="220" t="s">
        <v>397</v>
      </c>
      <c r="B149" s="84" t="s">
        <v>398</v>
      </c>
      <c r="C149" s="199">
        <f t="array" ref="C149">SUMPRODUCT(('Diário 1º PA'!$E$4:$E$2977='Analítico Cx.'!$B149)*('Diário 1º PA'!$B$4:$B$2977&gt;=C$4)*('Diário 1º PA'!$B$4:$B$2977&lt;=EOMONTH(C$4,0))*('Diário 1º PA'!$F$4:$F$2977)*(IF(Resumo!$Q$5="",1,'Diário 1º PA'!$O$4:$O$2977=Resumo!$Q$5)))
+SUMPRODUCT(('Diário 2º PA'!$E$4:$E$2000='Analítico Cx.'!$B149)*('Diário 2º PA'!$B$4:$B$2000&gt;=C$4)*('Diário 2º PA'!$B$4:$B$2000&lt;=EOMONTH(C$4,0))*('Diário 2º PA'!$F$4:$F$2000)*(IF(Resumo!$Q$5="",1,'Diário 2º PA'!$O$4:$O$2000=Resumo!$Q$5)))
+SUMPRODUCT(('Diário 3º PA'!$E$4:$E$2000='Analítico Cx.'!$B149)*('Diário 3º PA'!$B$4:$B$2000&gt;=C$4)*('Diário 3º PA'!$B$4:$B$2000&lt;=EOMONTH(C$4,0))*('Diário 3º PA'!$F$4:$F$2000)*(IF(Resumo!$Q$5="",1,'Diário 3º PA'!$O$4:$O$2000=Resumo!$Q$5)))
+SUMPRODUCT(('Diário 4º PA'!$E$4:$E$2000='Analítico Cx.'!$B149)*('Diário 4º PA'!$B$4:$B$2000&gt;=C$4)*('Diário 4º PA'!$B$4:$B$2000&lt;=EOMONTH(C$4,0))*('Diário 4º PA'!$F$4:$F$2000)*(IF(Resumo!$Q$5="",1,'Diário 4º PA'!$O$4:$O$2000=Resumo!$Q$5)))</f>
        <v>0</v>
      </c>
      <c r="D149" s="199">
        <f t="array" ref="D149">SUMPRODUCT(('Diário 1º PA'!$E$4:$E$2977='Analítico Cx.'!$B149)*('Diário 1º PA'!$B$4:$B$2977&gt;=D$4)*('Diário 1º PA'!$B$4:$B$2977&lt;=EOMONTH(D$4,0))*('Diário 1º PA'!$F$4:$F$2977)*(IF(Resumo!$Q$5="",1,'Diário 1º PA'!$O$4:$O$2977=Resumo!$Q$5)))
+SUMPRODUCT(('Diário 2º PA'!$E$4:$E$2000='Analítico Cx.'!$B149)*('Diário 2º PA'!$B$4:$B$2000&gt;=D$4)*('Diário 2º PA'!$B$4:$B$2000&lt;=EOMONTH(D$4,0))*('Diário 2º PA'!$F$4:$F$2000)*(IF(Resumo!$Q$5="",1,'Diário 2º PA'!$O$4:$O$2000=Resumo!$Q$5)))
+SUMPRODUCT(('Diário 3º PA'!$E$4:$E$2000='Analítico Cx.'!$B149)*('Diário 3º PA'!$B$4:$B$2000&gt;=D$4)*('Diário 3º PA'!$B$4:$B$2000&lt;=EOMONTH(D$4,0))*('Diário 3º PA'!$F$4:$F$2000)*(IF(Resumo!$Q$5="",1,'Diário 3º PA'!$O$4:$O$2000=Resumo!$Q$5)))
+SUMPRODUCT(('Diário 4º PA'!$E$4:$E$2000='Analítico Cx.'!$B149)*('Diário 4º PA'!$B$4:$B$2000&gt;=D$4)*('Diário 4º PA'!$B$4:$B$2000&lt;=EOMONTH(D$4,0))*('Diário 4º PA'!$F$4:$F$2000)*(IF(Resumo!$Q$5="",1,'Diário 4º PA'!$O$4:$O$2000=Resumo!$Q$5)))</f>
        <v>0</v>
      </c>
      <c r="E149" s="199">
        <f t="array" ref="E149">SUMPRODUCT(('Diário 1º PA'!$E$4:$E$2977='Analítico Cx.'!$B149)*('Diário 1º PA'!$B$4:$B$2977&gt;=E$4)*('Diário 1º PA'!$B$4:$B$2977&lt;=EOMONTH(E$4,0))*('Diário 1º PA'!$F$4:$F$2977)*(IF(Resumo!$Q$5="",1,'Diário 1º PA'!$O$4:$O$2977=Resumo!$Q$5)))
+SUMPRODUCT(('Diário 2º PA'!$E$4:$E$2000='Analítico Cx.'!$B149)*('Diário 2º PA'!$B$4:$B$2000&gt;=E$4)*('Diário 2º PA'!$B$4:$B$2000&lt;=EOMONTH(E$4,0))*('Diário 2º PA'!$F$4:$F$2000)*(IF(Resumo!$Q$5="",1,'Diário 2º PA'!$O$4:$O$2000=Resumo!$Q$5)))
+SUMPRODUCT(('Diário 3º PA'!$E$4:$E$2000='Analítico Cx.'!$B149)*('Diário 3º PA'!$B$4:$B$2000&gt;=E$4)*('Diário 3º PA'!$B$4:$B$2000&lt;=EOMONTH(E$4,0))*('Diário 3º PA'!$F$4:$F$2000)*(IF(Resumo!$Q$5="",1,'Diário 3º PA'!$O$4:$O$2000=Resumo!$Q$5)))
+SUMPRODUCT(('Diário 4º PA'!$E$4:$E$2000='Analítico Cx.'!$B149)*('Diário 4º PA'!$B$4:$B$2000&gt;=E$4)*('Diário 4º PA'!$B$4:$B$2000&lt;=EOMONTH(E$4,0))*('Diário 4º PA'!$F$4:$F$2000)*(IF(Resumo!$Q$5="",1,'Diário 4º PA'!$O$4:$O$2000=Resumo!$Q$5)))</f>
        <v>0</v>
      </c>
      <c r="F149" s="199">
        <f t="array" ref="F149">SUMPRODUCT(('Diário 1º PA'!$E$4:$E$2977='Analítico Cx.'!$B149)*('Diário 1º PA'!$B$4:$B$2977&gt;=F$4)*('Diário 1º PA'!$B$4:$B$2977&lt;=EOMONTH(F$4,0))*('Diário 1º PA'!$F$4:$F$2977)*(IF(Resumo!$Q$5="",1,'Diário 1º PA'!$O$4:$O$2977=Resumo!$Q$5)))
+SUMPRODUCT(('Diário 2º PA'!$E$4:$E$2000='Analítico Cx.'!$B149)*('Diário 2º PA'!$B$4:$B$2000&gt;=F$4)*('Diário 2º PA'!$B$4:$B$2000&lt;=EOMONTH(F$4,0))*('Diário 2º PA'!$F$4:$F$2000)*(IF(Resumo!$Q$5="",1,'Diário 2º PA'!$O$4:$O$2000=Resumo!$Q$5)))
+SUMPRODUCT(('Diário 3º PA'!$E$4:$E$2000='Analítico Cx.'!$B149)*('Diário 3º PA'!$B$4:$B$2000&gt;=F$4)*('Diário 3º PA'!$B$4:$B$2000&lt;=EOMONTH(F$4,0))*('Diário 3º PA'!$F$4:$F$2000)*(IF(Resumo!$Q$5="",1,'Diário 3º PA'!$O$4:$O$2000=Resumo!$Q$5)))
+SUMPRODUCT(('Diário 4º PA'!$E$4:$E$2000='Analítico Cx.'!$B149)*('Diário 4º PA'!$B$4:$B$2000&gt;=F$4)*('Diário 4º PA'!$B$4:$B$2000&lt;=EOMONTH(F$4,0))*('Diário 4º PA'!$F$4:$F$2000)*(IF(Resumo!$Q$5="",1,'Diário 4º PA'!$O$4:$O$2000=Resumo!$Q$5)))</f>
        <v>0</v>
      </c>
      <c r="G149" s="199">
        <f t="array" ref="G149">SUMPRODUCT(('Diário 1º PA'!$E$4:$E$2977='Analítico Cx.'!$B149)*('Diário 1º PA'!$B$4:$B$2977&gt;=G$4)*('Diário 1º PA'!$B$4:$B$2977&lt;=EOMONTH(G$4,0))*('Diário 1º PA'!$F$4:$F$2977)*(IF(Resumo!$Q$5="",1,'Diário 1º PA'!$O$4:$O$2977=Resumo!$Q$5)))
+SUMPRODUCT(('Diário 2º PA'!$E$4:$E$2000='Analítico Cx.'!$B149)*('Diário 2º PA'!$B$4:$B$2000&gt;=G$4)*('Diário 2º PA'!$B$4:$B$2000&lt;=EOMONTH(G$4,0))*('Diário 2º PA'!$F$4:$F$2000)*(IF(Resumo!$Q$5="",1,'Diário 2º PA'!$O$4:$O$2000=Resumo!$Q$5)))
+SUMPRODUCT(('Diário 3º PA'!$E$4:$E$2000='Analítico Cx.'!$B149)*('Diário 3º PA'!$B$4:$B$2000&gt;=G$4)*('Diário 3º PA'!$B$4:$B$2000&lt;=EOMONTH(G$4,0))*('Diário 3º PA'!$F$4:$F$2000)*(IF(Resumo!$Q$5="",1,'Diário 3º PA'!$O$4:$O$2000=Resumo!$Q$5)))
+SUMPRODUCT(('Diário 4º PA'!$E$4:$E$2000='Analítico Cx.'!$B149)*('Diário 4º PA'!$B$4:$B$2000&gt;=G$4)*('Diário 4º PA'!$B$4:$B$2000&lt;=EOMONTH(G$4,0))*('Diário 4º PA'!$F$4:$F$2000)*(IF(Resumo!$Q$5="",1,'Diário 4º PA'!$O$4:$O$2000=Resumo!$Q$5)))</f>
        <v>0</v>
      </c>
      <c r="H149" s="199">
        <f t="array" ref="H149">SUMPRODUCT(('Diário 1º PA'!$E$4:$E$2977='Analítico Cx.'!$B149)*('Diário 1º PA'!$B$4:$B$2977&gt;=H$4)*('Diário 1º PA'!$B$4:$B$2977&lt;=EOMONTH(H$4,0))*('Diário 1º PA'!$F$4:$F$2977)*(IF(Resumo!$Q$5="",1,'Diário 1º PA'!$O$4:$O$2977=Resumo!$Q$5)))
+SUMPRODUCT(('Diário 2º PA'!$E$4:$E$2000='Analítico Cx.'!$B149)*('Diário 2º PA'!$B$4:$B$2000&gt;=H$4)*('Diário 2º PA'!$B$4:$B$2000&lt;=EOMONTH(H$4,0))*('Diário 2º PA'!$F$4:$F$2000)*(IF(Resumo!$Q$5="",1,'Diário 2º PA'!$O$4:$O$2000=Resumo!$Q$5)))
+SUMPRODUCT(('Diário 3º PA'!$E$4:$E$2000='Analítico Cx.'!$B149)*('Diário 3º PA'!$B$4:$B$2000&gt;=H$4)*('Diário 3º PA'!$B$4:$B$2000&lt;=EOMONTH(H$4,0))*('Diário 3º PA'!$F$4:$F$2000)*(IF(Resumo!$Q$5="",1,'Diário 3º PA'!$O$4:$O$2000=Resumo!$Q$5)))
+SUMPRODUCT(('Diário 4º PA'!$E$4:$E$2000='Analítico Cx.'!$B149)*('Diário 4º PA'!$B$4:$B$2000&gt;=H$4)*('Diário 4º PA'!$B$4:$B$2000&lt;=EOMONTH(H$4,0))*('Diário 4º PA'!$F$4:$F$2000)*(IF(Resumo!$Q$5="",1,'Diário 4º PA'!$O$4:$O$2000=Resumo!$Q$5)))</f>
        <v>0</v>
      </c>
      <c r="I149" s="199">
        <f t="array" ref="I149">SUMPRODUCT(('Diário 1º PA'!$E$4:$E$2977='Analítico Cx.'!$B149)*('Diário 1º PA'!$B$4:$B$2977&gt;=I$4)*('Diário 1º PA'!$B$4:$B$2977&lt;=EOMONTH(I$4,0))*('Diário 1º PA'!$F$4:$F$2977)*(IF(Resumo!$Q$5="",1,'Diário 1º PA'!$O$4:$O$2977=Resumo!$Q$5)))
+SUMPRODUCT(('Diário 2º PA'!$E$4:$E$2000='Analítico Cx.'!$B149)*('Diário 2º PA'!$B$4:$B$2000&gt;=I$4)*('Diário 2º PA'!$B$4:$B$2000&lt;=EOMONTH(I$4,0))*('Diário 2º PA'!$F$4:$F$2000)*(IF(Resumo!$Q$5="",1,'Diário 2º PA'!$O$4:$O$2000=Resumo!$Q$5)))
+SUMPRODUCT(('Diário 3º PA'!$E$4:$E$2000='Analítico Cx.'!$B149)*('Diário 3º PA'!$B$4:$B$2000&gt;=I$4)*('Diário 3º PA'!$B$4:$B$2000&lt;=EOMONTH(I$4,0))*('Diário 3º PA'!$F$4:$F$2000)*(IF(Resumo!$Q$5="",1,'Diário 3º PA'!$O$4:$O$2000=Resumo!$Q$5)))
+SUMPRODUCT(('Diário 4º PA'!$E$4:$E$2000='Analítico Cx.'!$B149)*('Diário 4º PA'!$B$4:$B$2000&gt;=I$4)*('Diário 4º PA'!$B$4:$B$2000&lt;=EOMONTH(I$4,0))*('Diário 4º PA'!$F$4:$F$2000)*(IF(Resumo!$Q$5="",1,'Diário 4º PA'!$O$4:$O$2000=Resumo!$Q$5)))</f>
        <v>0</v>
      </c>
      <c r="J149" s="199">
        <f t="array" ref="J149">SUMPRODUCT(('Diário 1º PA'!$E$4:$E$2977='Analítico Cx.'!$B149)*('Diário 1º PA'!$B$4:$B$2977&gt;=J$4)*('Diário 1º PA'!$B$4:$B$2977&lt;=EOMONTH(J$4,0))*('Diário 1º PA'!$F$4:$F$2977)*(IF(Resumo!$Q$5="",1,'Diário 1º PA'!$O$4:$O$2977=Resumo!$Q$5)))
+SUMPRODUCT(('Diário 2º PA'!$E$4:$E$2000='Analítico Cx.'!$B149)*('Diário 2º PA'!$B$4:$B$2000&gt;=J$4)*('Diário 2º PA'!$B$4:$B$2000&lt;=EOMONTH(J$4,0))*('Diário 2º PA'!$F$4:$F$2000)*(IF(Resumo!$Q$5="",1,'Diário 2º PA'!$O$4:$O$2000=Resumo!$Q$5)))
+SUMPRODUCT(('Diário 3º PA'!$E$4:$E$2000='Analítico Cx.'!$B149)*('Diário 3º PA'!$B$4:$B$2000&gt;=J$4)*('Diário 3º PA'!$B$4:$B$2000&lt;=EOMONTH(J$4,0))*('Diário 3º PA'!$F$4:$F$2000)*(IF(Resumo!$Q$5="",1,'Diário 3º PA'!$O$4:$O$2000=Resumo!$Q$5)))
+SUMPRODUCT(('Diário 4º PA'!$E$4:$E$2000='Analítico Cx.'!$B149)*('Diário 4º PA'!$B$4:$B$2000&gt;=J$4)*('Diário 4º PA'!$B$4:$B$2000&lt;=EOMONTH(J$4,0))*('Diário 4º PA'!$F$4:$F$2000)*(IF(Resumo!$Q$5="",1,'Diário 4º PA'!$O$4:$O$2000=Resumo!$Q$5)))</f>
        <v>0</v>
      </c>
      <c r="K149" s="199">
        <f t="array" ref="K149">SUMPRODUCT(('Diário 1º PA'!$E$4:$E$2977='Analítico Cx.'!$B149)*('Diário 1º PA'!$B$4:$B$2977&gt;=K$4)*('Diário 1º PA'!$B$4:$B$2977&lt;=EOMONTH(K$4,0))*('Diário 1º PA'!$F$4:$F$2977)*(IF(Resumo!$Q$5="",1,'Diário 1º PA'!$O$4:$O$2977=Resumo!$Q$5)))
+SUMPRODUCT(('Diário 2º PA'!$E$4:$E$2000='Analítico Cx.'!$B149)*('Diário 2º PA'!$B$4:$B$2000&gt;=K$4)*('Diário 2º PA'!$B$4:$B$2000&lt;=EOMONTH(K$4,0))*('Diário 2º PA'!$F$4:$F$2000)*(IF(Resumo!$Q$5="",1,'Diário 2º PA'!$O$4:$O$2000=Resumo!$Q$5)))
+SUMPRODUCT(('Diário 3º PA'!$E$4:$E$2000='Analítico Cx.'!$B149)*('Diário 3º PA'!$B$4:$B$2000&gt;=K$4)*('Diário 3º PA'!$B$4:$B$2000&lt;=EOMONTH(K$4,0))*('Diário 3º PA'!$F$4:$F$2000)*(IF(Resumo!$Q$5="",1,'Diário 3º PA'!$O$4:$O$2000=Resumo!$Q$5)))
+SUMPRODUCT(('Diário 4º PA'!$E$4:$E$2000='Analítico Cx.'!$B149)*('Diário 4º PA'!$B$4:$B$2000&gt;=K$4)*('Diário 4º PA'!$B$4:$B$2000&lt;=EOMONTH(K$4,0))*('Diário 4º PA'!$F$4:$F$2000)*(IF(Resumo!$Q$5="",1,'Diário 4º PA'!$O$4:$O$2000=Resumo!$Q$5)))</f>
        <v>0</v>
      </c>
      <c r="L149" s="199">
        <f t="array" ref="L149">SUMPRODUCT(('Diário 1º PA'!$E$4:$E$2977='Analítico Cx.'!$B149)*('Diário 1º PA'!$B$4:$B$2977&gt;=L$4)*('Diário 1º PA'!$B$4:$B$2977&lt;=EOMONTH(L$4,0))*('Diário 1º PA'!$F$4:$F$2977)*(IF(Resumo!$Q$5="",1,'Diário 1º PA'!$O$4:$O$2977=Resumo!$Q$5)))
+SUMPRODUCT(('Diário 2º PA'!$E$4:$E$2000='Analítico Cx.'!$B149)*('Diário 2º PA'!$B$4:$B$2000&gt;=L$4)*('Diário 2º PA'!$B$4:$B$2000&lt;=EOMONTH(L$4,0))*('Diário 2º PA'!$F$4:$F$2000)*(IF(Resumo!$Q$5="",1,'Diário 2º PA'!$O$4:$O$2000=Resumo!$Q$5)))
+SUMPRODUCT(('Diário 3º PA'!$E$4:$E$2000='Analítico Cx.'!$B149)*('Diário 3º PA'!$B$4:$B$2000&gt;=L$4)*('Diário 3º PA'!$B$4:$B$2000&lt;=EOMONTH(L$4,0))*('Diário 3º PA'!$F$4:$F$2000)*(IF(Resumo!$Q$5="",1,'Diário 3º PA'!$O$4:$O$2000=Resumo!$Q$5)))
+SUMPRODUCT(('Diário 4º PA'!$E$4:$E$2000='Analítico Cx.'!$B149)*('Diário 4º PA'!$B$4:$B$2000&gt;=L$4)*('Diário 4º PA'!$B$4:$B$2000&lt;=EOMONTH(L$4,0))*('Diário 4º PA'!$F$4:$F$2000)*(IF(Resumo!$Q$5="",1,'Diário 4º PA'!$O$4:$O$2000=Resumo!$Q$5)))</f>
        <v>0</v>
      </c>
      <c r="M149" s="199">
        <f t="array" ref="M149">SUMPRODUCT(('Diário 1º PA'!$E$4:$E$2977='Analítico Cx.'!$B149)*('Diário 1º PA'!$B$4:$B$2977&gt;=M$4)*('Diário 1º PA'!$B$4:$B$2977&lt;=EOMONTH(M$4,0))*('Diário 1º PA'!$F$4:$F$2977)*(IF(Resumo!$Q$5="",1,'Diário 1º PA'!$O$4:$O$2977=Resumo!$Q$5)))
+SUMPRODUCT(('Diário 2º PA'!$E$4:$E$2000='Analítico Cx.'!$B149)*('Diário 2º PA'!$B$4:$B$2000&gt;=M$4)*('Diário 2º PA'!$B$4:$B$2000&lt;=EOMONTH(M$4,0))*('Diário 2º PA'!$F$4:$F$2000)*(IF(Resumo!$Q$5="",1,'Diário 2º PA'!$O$4:$O$2000=Resumo!$Q$5)))
+SUMPRODUCT(('Diário 3º PA'!$E$4:$E$2000='Analítico Cx.'!$B149)*('Diário 3º PA'!$B$4:$B$2000&gt;=M$4)*('Diário 3º PA'!$B$4:$B$2000&lt;=EOMONTH(M$4,0))*('Diário 3º PA'!$F$4:$F$2000)*(IF(Resumo!$Q$5="",1,'Diário 3º PA'!$O$4:$O$2000=Resumo!$Q$5)))
+SUMPRODUCT(('Diário 4º PA'!$E$4:$E$2000='Analítico Cx.'!$B149)*('Diário 4º PA'!$B$4:$B$2000&gt;=M$4)*('Diário 4º PA'!$B$4:$B$2000&lt;=EOMONTH(M$4,0))*('Diário 4º PA'!$F$4:$F$2000)*(IF(Resumo!$Q$5="",1,'Diário 4º PA'!$O$4:$O$2000=Resumo!$Q$5)))</f>
        <v>0</v>
      </c>
      <c r="N149" s="199">
        <f t="array" ref="N149">SUMPRODUCT(('Diário 1º PA'!$E$4:$E$2977='Analítico Cx.'!$B149)*('Diário 1º PA'!$B$4:$B$2977&gt;=N$4)*('Diário 1º PA'!$B$4:$B$2977&lt;=EOMONTH(N$4,0))*('Diário 1º PA'!$F$4:$F$2977)*(IF(Resumo!$Q$5="",1,'Diário 1º PA'!$O$4:$O$2977=Resumo!$Q$5)))
+SUMPRODUCT(('Diário 2º PA'!$E$4:$E$2000='Analítico Cx.'!$B149)*('Diário 2º PA'!$B$4:$B$2000&gt;=N$4)*('Diário 2º PA'!$B$4:$B$2000&lt;=EOMONTH(N$4,0))*('Diário 2º PA'!$F$4:$F$2000)*(IF(Resumo!$Q$5="",1,'Diário 2º PA'!$O$4:$O$2000=Resumo!$Q$5)))
+SUMPRODUCT(('Diário 3º PA'!$E$4:$E$2000='Analítico Cx.'!$B149)*('Diário 3º PA'!$B$4:$B$2000&gt;=N$4)*('Diário 3º PA'!$B$4:$B$2000&lt;=EOMONTH(N$4,0))*('Diário 3º PA'!$F$4:$F$2000)*(IF(Resumo!$Q$5="",1,'Diário 3º PA'!$O$4:$O$2000=Resumo!$Q$5)))
+SUMPRODUCT(('Diário 4º PA'!$E$4:$E$2000='Analítico Cx.'!$B149)*('Diário 4º PA'!$B$4:$B$2000&gt;=N$4)*('Diário 4º PA'!$B$4:$B$2000&lt;=EOMONTH(N$4,0))*('Diário 4º PA'!$F$4:$F$2000)*(IF(Resumo!$Q$5="",1,'Diário 4º PA'!$O$4:$O$2000=Resumo!$Q$5)))</f>
        <v>0</v>
      </c>
      <c r="O149" s="200">
        <f t="shared" si="13"/>
        <v>0</v>
      </c>
      <c r="P149" s="201">
        <f t="shared" si="14"/>
        <v>0</v>
      </c>
      <c r="Q149" s="174"/>
      <c r="R149" s="174"/>
      <c r="S149" s="174"/>
      <c r="T149" s="174"/>
      <c r="U149" s="174"/>
      <c r="V149" s="174"/>
      <c r="W149" s="174"/>
      <c r="X149" s="174"/>
      <c r="Y149" s="174"/>
      <c r="Z149" s="174"/>
    </row>
    <row r="150" spans="1:26" ht="23.25" customHeight="1" x14ac:dyDescent="0.2">
      <c r="A150" s="234"/>
      <c r="B150" s="235" t="s">
        <v>399</v>
      </c>
      <c r="C150" s="236">
        <f t="shared" ref="C150:O150" si="15">SUBTOTAL(109,C60:C149)</f>
        <v>1100738.1300000004</v>
      </c>
      <c r="D150" s="236">
        <f t="shared" si="15"/>
        <v>1004841.7800000004</v>
      </c>
      <c r="E150" s="236">
        <f t="shared" si="15"/>
        <v>1078933.7699999998</v>
      </c>
      <c r="F150" s="236">
        <f t="shared" si="15"/>
        <v>0</v>
      </c>
      <c r="G150" s="236">
        <f t="shared" si="15"/>
        <v>0</v>
      </c>
      <c r="H150" s="236">
        <f t="shared" si="15"/>
        <v>0</v>
      </c>
      <c r="I150" s="236">
        <f t="shared" si="15"/>
        <v>0</v>
      </c>
      <c r="J150" s="236">
        <f t="shared" si="15"/>
        <v>0</v>
      </c>
      <c r="K150" s="236">
        <f t="shared" si="15"/>
        <v>0</v>
      </c>
      <c r="L150" s="236">
        <f t="shared" si="15"/>
        <v>0</v>
      </c>
      <c r="M150" s="236">
        <f t="shared" si="15"/>
        <v>0</v>
      </c>
      <c r="N150" s="236">
        <f t="shared" si="15"/>
        <v>0</v>
      </c>
      <c r="O150" s="236">
        <f t="shared" si="15"/>
        <v>3184513.6800000006</v>
      </c>
      <c r="P150" s="237">
        <f t="shared" si="14"/>
        <v>0.67384676636312824</v>
      </c>
      <c r="Q150" s="174"/>
      <c r="R150" s="174"/>
      <c r="S150" s="174"/>
      <c r="T150" s="174"/>
      <c r="U150" s="174"/>
      <c r="V150" s="174"/>
      <c r="W150" s="174"/>
      <c r="X150" s="174"/>
      <c r="Y150" s="174"/>
      <c r="Z150" s="174"/>
    </row>
    <row r="151" spans="1:26" ht="23.25" customHeight="1" x14ac:dyDescent="0.2">
      <c r="A151" s="231" t="s">
        <v>115</v>
      </c>
      <c r="B151" s="192" t="s">
        <v>116</v>
      </c>
      <c r="C151" s="232"/>
      <c r="D151" s="232"/>
      <c r="E151" s="232"/>
      <c r="F151" s="232"/>
      <c r="G151" s="232"/>
      <c r="H151" s="232"/>
      <c r="I151" s="232"/>
      <c r="J151" s="232"/>
      <c r="K151" s="232"/>
      <c r="L151" s="232"/>
      <c r="M151" s="232"/>
      <c r="N151" s="232"/>
      <c r="O151" s="232"/>
      <c r="P151" s="233"/>
      <c r="Q151" s="174"/>
      <c r="R151" s="174"/>
      <c r="S151" s="174"/>
      <c r="T151" s="174"/>
      <c r="U151" s="174"/>
      <c r="V151" s="174"/>
      <c r="W151" s="174"/>
      <c r="X151" s="174"/>
      <c r="Y151" s="174"/>
      <c r="Z151" s="174"/>
    </row>
    <row r="152" spans="1:26" ht="23.25" customHeight="1" x14ac:dyDescent="0.2">
      <c r="A152" s="220" t="s">
        <v>400</v>
      </c>
      <c r="B152" s="221" t="s">
        <v>401</v>
      </c>
      <c r="C152" s="199">
        <f t="array" ref="C152">SUMPRODUCT(('Diário 1º PA'!$E$4:$E$2977='Analítico Cx.'!$B152)*('Diário 1º PA'!$B$4:$B$2977&gt;=C$4)*('Diário 1º PA'!$B$4:$B$2977&lt;=EOMONTH(C$4,0))*('Diário 1º PA'!$F$4:$F$2977)*(IF(Resumo!$Q$5="",1,'Diário 1º PA'!$O$4:$O$2977=Resumo!$Q$5)))
+SUMPRODUCT(('Diário 2º PA'!$E$4:$E$2000='Analítico Cx.'!$B152)*('Diário 2º PA'!$B$4:$B$2000&gt;=C$4)*('Diário 2º PA'!$B$4:$B$2000&lt;=EOMONTH(C$4,0))*('Diário 2º PA'!$F$4:$F$2000)*(IF(Resumo!$Q$5="",1,'Diário 2º PA'!$O$4:$O$2000=Resumo!$Q$5)))
+SUMPRODUCT(('Diário 3º PA'!$E$4:$E$2000='Analítico Cx.'!$B152)*('Diário 3º PA'!$B$4:$B$2000&gt;=C$4)*('Diário 3º PA'!$B$4:$B$2000&lt;=EOMONTH(C$4,0))*('Diário 3º PA'!$F$4:$F$2000)*(IF(Resumo!$Q$5="",1,'Diário 3º PA'!$O$4:$O$2000=Resumo!$Q$5)))
+SUMPRODUCT(('Diário 4º PA'!$E$4:$E$2000='Analítico Cx.'!$B152)*('Diário 4º PA'!$B$4:$B$2000&gt;=C$4)*('Diário 4º PA'!$B$4:$B$2000&lt;=EOMONTH(C$4,0))*('Diário 4º PA'!$F$4:$F$2000)*(IF(Resumo!$Q$5="",1,'Diário 4º PA'!$O$4:$O$2000=Resumo!$Q$5)))</f>
        <v>0</v>
      </c>
      <c r="D152" s="199">
        <f t="array" ref="D152">SUMPRODUCT(('Diário 1º PA'!$E$4:$E$2977='Analítico Cx.'!$B152)*('Diário 1º PA'!$B$4:$B$2977&gt;=D$4)*('Diário 1º PA'!$B$4:$B$2977&lt;=EOMONTH(D$4,0))*('Diário 1º PA'!$F$4:$F$2977)*(IF(Resumo!$Q$5="",1,'Diário 1º PA'!$O$4:$O$2977=Resumo!$Q$5)))
+SUMPRODUCT(('Diário 2º PA'!$E$4:$E$2000='Analítico Cx.'!$B152)*('Diário 2º PA'!$B$4:$B$2000&gt;=D$4)*('Diário 2º PA'!$B$4:$B$2000&lt;=EOMONTH(D$4,0))*('Diário 2º PA'!$F$4:$F$2000)*(IF(Resumo!$Q$5="",1,'Diário 2º PA'!$O$4:$O$2000=Resumo!$Q$5)))
+SUMPRODUCT(('Diário 3º PA'!$E$4:$E$2000='Analítico Cx.'!$B152)*('Diário 3º PA'!$B$4:$B$2000&gt;=D$4)*('Diário 3º PA'!$B$4:$B$2000&lt;=EOMONTH(D$4,0))*('Diário 3º PA'!$F$4:$F$2000)*(IF(Resumo!$Q$5="",1,'Diário 3º PA'!$O$4:$O$2000=Resumo!$Q$5)))
+SUMPRODUCT(('Diário 4º PA'!$E$4:$E$2000='Analítico Cx.'!$B152)*('Diário 4º PA'!$B$4:$B$2000&gt;=D$4)*('Diário 4º PA'!$B$4:$B$2000&lt;=EOMONTH(D$4,0))*('Diário 4º PA'!$F$4:$F$2000)*(IF(Resumo!$Q$5="",1,'Diário 4º PA'!$O$4:$O$2000=Resumo!$Q$5)))</f>
        <v>0</v>
      </c>
      <c r="E152" s="199">
        <f t="array" ref="E152">SUMPRODUCT(('Diário 1º PA'!$E$4:$E$2977='Analítico Cx.'!$B152)*('Diário 1º PA'!$B$4:$B$2977&gt;=E$4)*('Diário 1º PA'!$B$4:$B$2977&lt;=EOMONTH(E$4,0))*('Diário 1º PA'!$F$4:$F$2977)*(IF(Resumo!$Q$5="",1,'Diário 1º PA'!$O$4:$O$2977=Resumo!$Q$5)))
+SUMPRODUCT(('Diário 2º PA'!$E$4:$E$2000='Analítico Cx.'!$B152)*('Diário 2º PA'!$B$4:$B$2000&gt;=E$4)*('Diário 2º PA'!$B$4:$B$2000&lt;=EOMONTH(E$4,0))*('Diário 2º PA'!$F$4:$F$2000)*(IF(Resumo!$Q$5="",1,'Diário 2º PA'!$O$4:$O$2000=Resumo!$Q$5)))
+SUMPRODUCT(('Diário 3º PA'!$E$4:$E$2000='Analítico Cx.'!$B152)*('Diário 3º PA'!$B$4:$B$2000&gt;=E$4)*('Diário 3º PA'!$B$4:$B$2000&lt;=EOMONTH(E$4,0))*('Diário 3º PA'!$F$4:$F$2000)*(IF(Resumo!$Q$5="",1,'Diário 3º PA'!$O$4:$O$2000=Resumo!$Q$5)))
+SUMPRODUCT(('Diário 4º PA'!$E$4:$E$2000='Analítico Cx.'!$B152)*('Diário 4º PA'!$B$4:$B$2000&gt;=E$4)*('Diário 4º PA'!$B$4:$B$2000&lt;=EOMONTH(E$4,0))*('Diário 4º PA'!$F$4:$F$2000)*(IF(Resumo!$Q$5="",1,'Diário 4º PA'!$O$4:$O$2000=Resumo!$Q$5)))</f>
        <v>0</v>
      </c>
      <c r="F152" s="199">
        <f t="array" ref="F152">SUMPRODUCT(('Diário 1º PA'!$E$4:$E$2977='Analítico Cx.'!$B152)*('Diário 1º PA'!$B$4:$B$2977&gt;=F$4)*('Diário 1º PA'!$B$4:$B$2977&lt;=EOMONTH(F$4,0))*('Diário 1º PA'!$F$4:$F$2977)*(IF(Resumo!$Q$5="",1,'Diário 1º PA'!$O$4:$O$2977=Resumo!$Q$5)))
+SUMPRODUCT(('Diário 2º PA'!$E$4:$E$2000='Analítico Cx.'!$B152)*('Diário 2º PA'!$B$4:$B$2000&gt;=F$4)*('Diário 2º PA'!$B$4:$B$2000&lt;=EOMONTH(F$4,0))*('Diário 2º PA'!$F$4:$F$2000)*(IF(Resumo!$Q$5="",1,'Diário 2º PA'!$O$4:$O$2000=Resumo!$Q$5)))
+SUMPRODUCT(('Diário 3º PA'!$E$4:$E$2000='Analítico Cx.'!$B152)*('Diário 3º PA'!$B$4:$B$2000&gt;=F$4)*('Diário 3º PA'!$B$4:$B$2000&lt;=EOMONTH(F$4,0))*('Diário 3º PA'!$F$4:$F$2000)*(IF(Resumo!$Q$5="",1,'Diário 3º PA'!$O$4:$O$2000=Resumo!$Q$5)))
+SUMPRODUCT(('Diário 4º PA'!$E$4:$E$2000='Analítico Cx.'!$B152)*('Diário 4º PA'!$B$4:$B$2000&gt;=F$4)*('Diário 4º PA'!$B$4:$B$2000&lt;=EOMONTH(F$4,0))*('Diário 4º PA'!$F$4:$F$2000)*(IF(Resumo!$Q$5="",1,'Diário 4º PA'!$O$4:$O$2000=Resumo!$Q$5)))</f>
        <v>0</v>
      </c>
      <c r="G152" s="199">
        <f t="array" ref="G152">SUMPRODUCT(('Diário 1º PA'!$E$4:$E$2977='Analítico Cx.'!$B152)*('Diário 1º PA'!$B$4:$B$2977&gt;=G$4)*('Diário 1º PA'!$B$4:$B$2977&lt;=EOMONTH(G$4,0))*('Diário 1º PA'!$F$4:$F$2977)*(IF(Resumo!$Q$5="",1,'Diário 1º PA'!$O$4:$O$2977=Resumo!$Q$5)))
+SUMPRODUCT(('Diário 2º PA'!$E$4:$E$2000='Analítico Cx.'!$B152)*('Diário 2º PA'!$B$4:$B$2000&gt;=G$4)*('Diário 2º PA'!$B$4:$B$2000&lt;=EOMONTH(G$4,0))*('Diário 2º PA'!$F$4:$F$2000)*(IF(Resumo!$Q$5="",1,'Diário 2º PA'!$O$4:$O$2000=Resumo!$Q$5)))
+SUMPRODUCT(('Diário 3º PA'!$E$4:$E$2000='Analítico Cx.'!$B152)*('Diário 3º PA'!$B$4:$B$2000&gt;=G$4)*('Diário 3º PA'!$B$4:$B$2000&lt;=EOMONTH(G$4,0))*('Diário 3º PA'!$F$4:$F$2000)*(IF(Resumo!$Q$5="",1,'Diário 3º PA'!$O$4:$O$2000=Resumo!$Q$5)))
+SUMPRODUCT(('Diário 4º PA'!$E$4:$E$2000='Analítico Cx.'!$B152)*('Diário 4º PA'!$B$4:$B$2000&gt;=G$4)*('Diário 4º PA'!$B$4:$B$2000&lt;=EOMONTH(G$4,0))*('Diário 4º PA'!$F$4:$F$2000)*(IF(Resumo!$Q$5="",1,'Diário 4º PA'!$O$4:$O$2000=Resumo!$Q$5)))</f>
        <v>0</v>
      </c>
      <c r="H152" s="199">
        <f t="array" ref="H152">SUMPRODUCT(('Diário 1º PA'!$E$4:$E$2977='Analítico Cx.'!$B152)*('Diário 1º PA'!$B$4:$B$2977&gt;=H$4)*('Diário 1º PA'!$B$4:$B$2977&lt;=EOMONTH(H$4,0))*('Diário 1º PA'!$F$4:$F$2977)*(IF(Resumo!$Q$5="",1,'Diário 1º PA'!$O$4:$O$2977=Resumo!$Q$5)))
+SUMPRODUCT(('Diário 2º PA'!$E$4:$E$2000='Analítico Cx.'!$B152)*('Diário 2º PA'!$B$4:$B$2000&gt;=H$4)*('Diário 2º PA'!$B$4:$B$2000&lt;=EOMONTH(H$4,0))*('Diário 2º PA'!$F$4:$F$2000)*(IF(Resumo!$Q$5="",1,'Diário 2º PA'!$O$4:$O$2000=Resumo!$Q$5)))
+SUMPRODUCT(('Diário 3º PA'!$E$4:$E$2000='Analítico Cx.'!$B152)*('Diário 3º PA'!$B$4:$B$2000&gt;=H$4)*('Diário 3º PA'!$B$4:$B$2000&lt;=EOMONTH(H$4,0))*('Diário 3º PA'!$F$4:$F$2000)*(IF(Resumo!$Q$5="",1,'Diário 3º PA'!$O$4:$O$2000=Resumo!$Q$5)))
+SUMPRODUCT(('Diário 4º PA'!$E$4:$E$2000='Analítico Cx.'!$B152)*('Diário 4º PA'!$B$4:$B$2000&gt;=H$4)*('Diário 4º PA'!$B$4:$B$2000&lt;=EOMONTH(H$4,0))*('Diário 4º PA'!$F$4:$F$2000)*(IF(Resumo!$Q$5="",1,'Diário 4º PA'!$O$4:$O$2000=Resumo!$Q$5)))</f>
        <v>0</v>
      </c>
      <c r="I152" s="199">
        <f t="array" ref="I152">SUMPRODUCT(('Diário 1º PA'!$E$4:$E$2977='Analítico Cx.'!$B152)*('Diário 1º PA'!$B$4:$B$2977&gt;=I$4)*('Diário 1º PA'!$B$4:$B$2977&lt;=EOMONTH(I$4,0))*('Diário 1º PA'!$F$4:$F$2977)*(IF(Resumo!$Q$5="",1,'Diário 1º PA'!$O$4:$O$2977=Resumo!$Q$5)))
+SUMPRODUCT(('Diário 2º PA'!$E$4:$E$2000='Analítico Cx.'!$B152)*('Diário 2º PA'!$B$4:$B$2000&gt;=I$4)*('Diário 2º PA'!$B$4:$B$2000&lt;=EOMONTH(I$4,0))*('Diário 2º PA'!$F$4:$F$2000)*(IF(Resumo!$Q$5="",1,'Diário 2º PA'!$O$4:$O$2000=Resumo!$Q$5)))
+SUMPRODUCT(('Diário 3º PA'!$E$4:$E$2000='Analítico Cx.'!$B152)*('Diário 3º PA'!$B$4:$B$2000&gt;=I$4)*('Diário 3º PA'!$B$4:$B$2000&lt;=EOMONTH(I$4,0))*('Diário 3º PA'!$F$4:$F$2000)*(IF(Resumo!$Q$5="",1,'Diário 3º PA'!$O$4:$O$2000=Resumo!$Q$5)))
+SUMPRODUCT(('Diário 4º PA'!$E$4:$E$2000='Analítico Cx.'!$B152)*('Diário 4º PA'!$B$4:$B$2000&gt;=I$4)*('Diário 4º PA'!$B$4:$B$2000&lt;=EOMONTH(I$4,0))*('Diário 4º PA'!$F$4:$F$2000)*(IF(Resumo!$Q$5="",1,'Diário 4º PA'!$O$4:$O$2000=Resumo!$Q$5)))</f>
        <v>0</v>
      </c>
      <c r="J152" s="199">
        <f t="array" ref="J152">SUMPRODUCT(('Diário 1º PA'!$E$4:$E$2977='Analítico Cx.'!$B152)*('Diário 1º PA'!$B$4:$B$2977&gt;=J$4)*('Diário 1º PA'!$B$4:$B$2977&lt;=EOMONTH(J$4,0))*('Diário 1º PA'!$F$4:$F$2977)*(IF(Resumo!$Q$5="",1,'Diário 1º PA'!$O$4:$O$2977=Resumo!$Q$5)))
+SUMPRODUCT(('Diário 2º PA'!$E$4:$E$2000='Analítico Cx.'!$B152)*('Diário 2º PA'!$B$4:$B$2000&gt;=J$4)*('Diário 2º PA'!$B$4:$B$2000&lt;=EOMONTH(J$4,0))*('Diário 2º PA'!$F$4:$F$2000)*(IF(Resumo!$Q$5="",1,'Diário 2º PA'!$O$4:$O$2000=Resumo!$Q$5)))
+SUMPRODUCT(('Diário 3º PA'!$E$4:$E$2000='Analítico Cx.'!$B152)*('Diário 3º PA'!$B$4:$B$2000&gt;=J$4)*('Diário 3º PA'!$B$4:$B$2000&lt;=EOMONTH(J$4,0))*('Diário 3º PA'!$F$4:$F$2000)*(IF(Resumo!$Q$5="",1,'Diário 3º PA'!$O$4:$O$2000=Resumo!$Q$5)))
+SUMPRODUCT(('Diário 4º PA'!$E$4:$E$2000='Analítico Cx.'!$B152)*('Diário 4º PA'!$B$4:$B$2000&gt;=J$4)*('Diário 4º PA'!$B$4:$B$2000&lt;=EOMONTH(J$4,0))*('Diário 4º PA'!$F$4:$F$2000)*(IF(Resumo!$Q$5="",1,'Diário 4º PA'!$O$4:$O$2000=Resumo!$Q$5)))</f>
        <v>0</v>
      </c>
      <c r="K152" s="199">
        <f t="array" ref="K152">SUMPRODUCT(('Diário 1º PA'!$E$4:$E$2977='Analítico Cx.'!$B152)*('Diário 1º PA'!$B$4:$B$2977&gt;=K$4)*('Diário 1º PA'!$B$4:$B$2977&lt;=EOMONTH(K$4,0))*('Diário 1º PA'!$F$4:$F$2977)*(IF(Resumo!$Q$5="",1,'Diário 1º PA'!$O$4:$O$2977=Resumo!$Q$5)))
+SUMPRODUCT(('Diário 2º PA'!$E$4:$E$2000='Analítico Cx.'!$B152)*('Diário 2º PA'!$B$4:$B$2000&gt;=K$4)*('Diário 2º PA'!$B$4:$B$2000&lt;=EOMONTH(K$4,0))*('Diário 2º PA'!$F$4:$F$2000)*(IF(Resumo!$Q$5="",1,'Diário 2º PA'!$O$4:$O$2000=Resumo!$Q$5)))
+SUMPRODUCT(('Diário 3º PA'!$E$4:$E$2000='Analítico Cx.'!$B152)*('Diário 3º PA'!$B$4:$B$2000&gt;=K$4)*('Diário 3º PA'!$B$4:$B$2000&lt;=EOMONTH(K$4,0))*('Diário 3º PA'!$F$4:$F$2000)*(IF(Resumo!$Q$5="",1,'Diário 3º PA'!$O$4:$O$2000=Resumo!$Q$5)))
+SUMPRODUCT(('Diário 4º PA'!$E$4:$E$2000='Analítico Cx.'!$B152)*('Diário 4º PA'!$B$4:$B$2000&gt;=K$4)*('Diário 4º PA'!$B$4:$B$2000&lt;=EOMONTH(K$4,0))*('Diário 4º PA'!$F$4:$F$2000)*(IF(Resumo!$Q$5="",1,'Diário 4º PA'!$O$4:$O$2000=Resumo!$Q$5)))</f>
        <v>0</v>
      </c>
      <c r="L152" s="199">
        <f t="array" ref="L152">SUMPRODUCT(('Diário 1º PA'!$E$4:$E$2977='Analítico Cx.'!$B152)*('Diário 1º PA'!$B$4:$B$2977&gt;=L$4)*('Diário 1º PA'!$B$4:$B$2977&lt;=EOMONTH(L$4,0))*('Diário 1º PA'!$F$4:$F$2977)*(IF(Resumo!$Q$5="",1,'Diário 1º PA'!$O$4:$O$2977=Resumo!$Q$5)))
+SUMPRODUCT(('Diário 2º PA'!$E$4:$E$2000='Analítico Cx.'!$B152)*('Diário 2º PA'!$B$4:$B$2000&gt;=L$4)*('Diário 2º PA'!$B$4:$B$2000&lt;=EOMONTH(L$4,0))*('Diário 2º PA'!$F$4:$F$2000)*(IF(Resumo!$Q$5="",1,'Diário 2º PA'!$O$4:$O$2000=Resumo!$Q$5)))
+SUMPRODUCT(('Diário 3º PA'!$E$4:$E$2000='Analítico Cx.'!$B152)*('Diário 3º PA'!$B$4:$B$2000&gt;=L$4)*('Diário 3º PA'!$B$4:$B$2000&lt;=EOMONTH(L$4,0))*('Diário 3º PA'!$F$4:$F$2000)*(IF(Resumo!$Q$5="",1,'Diário 3º PA'!$O$4:$O$2000=Resumo!$Q$5)))
+SUMPRODUCT(('Diário 4º PA'!$E$4:$E$2000='Analítico Cx.'!$B152)*('Diário 4º PA'!$B$4:$B$2000&gt;=L$4)*('Diário 4º PA'!$B$4:$B$2000&lt;=EOMONTH(L$4,0))*('Diário 4º PA'!$F$4:$F$2000)*(IF(Resumo!$Q$5="",1,'Diário 4º PA'!$O$4:$O$2000=Resumo!$Q$5)))</f>
        <v>0</v>
      </c>
      <c r="M152" s="199">
        <f t="array" ref="M152">SUMPRODUCT(('Diário 1º PA'!$E$4:$E$2977='Analítico Cx.'!$B152)*('Diário 1º PA'!$B$4:$B$2977&gt;=M$4)*('Diário 1º PA'!$B$4:$B$2977&lt;=EOMONTH(M$4,0))*('Diário 1º PA'!$F$4:$F$2977)*(IF(Resumo!$Q$5="",1,'Diário 1º PA'!$O$4:$O$2977=Resumo!$Q$5)))
+SUMPRODUCT(('Diário 2º PA'!$E$4:$E$2000='Analítico Cx.'!$B152)*('Diário 2º PA'!$B$4:$B$2000&gt;=M$4)*('Diário 2º PA'!$B$4:$B$2000&lt;=EOMONTH(M$4,0))*('Diário 2º PA'!$F$4:$F$2000)*(IF(Resumo!$Q$5="",1,'Diário 2º PA'!$O$4:$O$2000=Resumo!$Q$5)))
+SUMPRODUCT(('Diário 3º PA'!$E$4:$E$2000='Analítico Cx.'!$B152)*('Diário 3º PA'!$B$4:$B$2000&gt;=M$4)*('Diário 3º PA'!$B$4:$B$2000&lt;=EOMONTH(M$4,0))*('Diário 3º PA'!$F$4:$F$2000)*(IF(Resumo!$Q$5="",1,'Diário 3º PA'!$O$4:$O$2000=Resumo!$Q$5)))
+SUMPRODUCT(('Diário 4º PA'!$E$4:$E$2000='Analítico Cx.'!$B152)*('Diário 4º PA'!$B$4:$B$2000&gt;=M$4)*('Diário 4º PA'!$B$4:$B$2000&lt;=EOMONTH(M$4,0))*('Diário 4º PA'!$F$4:$F$2000)*(IF(Resumo!$Q$5="",1,'Diário 4º PA'!$O$4:$O$2000=Resumo!$Q$5)))</f>
        <v>0</v>
      </c>
      <c r="N152" s="199">
        <f t="array" ref="N152">SUMPRODUCT(('Diário 1º PA'!$E$4:$E$2977='Analítico Cx.'!$B152)*('Diário 1º PA'!$B$4:$B$2977&gt;=N$4)*('Diário 1º PA'!$B$4:$B$2977&lt;=EOMONTH(N$4,0))*('Diário 1º PA'!$F$4:$F$2977)*(IF(Resumo!$Q$5="",1,'Diário 1º PA'!$O$4:$O$2977=Resumo!$Q$5)))
+SUMPRODUCT(('Diário 2º PA'!$E$4:$E$2000='Analítico Cx.'!$B152)*('Diário 2º PA'!$B$4:$B$2000&gt;=N$4)*('Diário 2º PA'!$B$4:$B$2000&lt;=EOMONTH(N$4,0))*('Diário 2º PA'!$F$4:$F$2000)*(IF(Resumo!$Q$5="",1,'Diário 2º PA'!$O$4:$O$2000=Resumo!$Q$5)))
+SUMPRODUCT(('Diário 3º PA'!$E$4:$E$2000='Analítico Cx.'!$B152)*('Diário 3º PA'!$B$4:$B$2000&gt;=N$4)*('Diário 3º PA'!$B$4:$B$2000&lt;=EOMONTH(N$4,0))*('Diário 3º PA'!$F$4:$F$2000)*(IF(Resumo!$Q$5="",1,'Diário 3º PA'!$O$4:$O$2000=Resumo!$Q$5)))
+SUMPRODUCT(('Diário 4º PA'!$E$4:$E$2000='Analítico Cx.'!$B152)*('Diário 4º PA'!$B$4:$B$2000&gt;=N$4)*('Diário 4º PA'!$B$4:$B$2000&lt;=EOMONTH(N$4,0))*('Diário 4º PA'!$F$4:$F$2000)*(IF(Resumo!$Q$5="",1,'Diário 4º PA'!$O$4:$O$2000=Resumo!$Q$5)))</f>
        <v>0</v>
      </c>
      <c r="O152" s="200">
        <f t="shared" ref="O152:O165" si="16">SUM(C152:N152)</f>
        <v>0</v>
      </c>
      <c r="P152" s="201">
        <f t="shared" ref="P152:P168" si="17">IF($O$168=0,0,O152/$O$168)</f>
        <v>0</v>
      </c>
      <c r="Q152" s="174"/>
      <c r="R152" s="174"/>
      <c r="S152" s="174"/>
      <c r="T152" s="174"/>
      <c r="U152" s="174"/>
      <c r="V152" s="174"/>
      <c r="W152" s="174"/>
      <c r="X152" s="174"/>
      <c r="Y152" s="174"/>
      <c r="Z152" s="174"/>
    </row>
    <row r="153" spans="1:26" ht="23.25" customHeight="1" x14ac:dyDescent="0.2">
      <c r="A153" s="220" t="s">
        <v>402</v>
      </c>
      <c r="B153" s="221" t="s">
        <v>403</v>
      </c>
      <c r="C153" s="199">
        <f t="array" ref="C153">SUMPRODUCT(('Diário 1º PA'!$E$4:$E$2977='Analítico Cx.'!$B153)*('Diário 1º PA'!$B$4:$B$2977&gt;=C$4)*('Diário 1º PA'!$B$4:$B$2977&lt;=EOMONTH(C$4,0))*('Diário 1º PA'!$F$4:$F$2977)*(IF(Resumo!$Q$5="",1,'Diário 1º PA'!$O$4:$O$2977=Resumo!$Q$5)))
+SUMPRODUCT(('Diário 2º PA'!$E$4:$E$2000='Analítico Cx.'!$B153)*('Diário 2º PA'!$B$4:$B$2000&gt;=C$4)*('Diário 2º PA'!$B$4:$B$2000&lt;=EOMONTH(C$4,0))*('Diário 2º PA'!$F$4:$F$2000)*(IF(Resumo!$Q$5="",1,'Diário 2º PA'!$O$4:$O$2000=Resumo!$Q$5)))
+SUMPRODUCT(('Diário 3º PA'!$E$4:$E$2000='Analítico Cx.'!$B153)*('Diário 3º PA'!$B$4:$B$2000&gt;=C$4)*('Diário 3º PA'!$B$4:$B$2000&lt;=EOMONTH(C$4,0))*('Diário 3º PA'!$F$4:$F$2000)*(IF(Resumo!$Q$5="",1,'Diário 3º PA'!$O$4:$O$2000=Resumo!$Q$5)))
+SUMPRODUCT(('Diário 4º PA'!$E$4:$E$2000='Analítico Cx.'!$B153)*('Diário 4º PA'!$B$4:$B$2000&gt;=C$4)*('Diário 4º PA'!$B$4:$B$2000&lt;=EOMONTH(C$4,0))*('Diário 4º PA'!$F$4:$F$2000)*(IF(Resumo!$Q$5="",1,'Diário 4º PA'!$O$4:$O$2000=Resumo!$Q$5)))</f>
        <v>0</v>
      </c>
      <c r="D153" s="199">
        <f t="array" ref="D153">SUMPRODUCT(('Diário 1º PA'!$E$4:$E$2977='Analítico Cx.'!$B153)*('Diário 1º PA'!$B$4:$B$2977&gt;=D$4)*('Diário 1º PA'!$B$4:$B$2977&lt;=EOMONTH(D$4,0))*('Diário 1º PA'!$F$4:$F$2977)*(IF(Resumo!$Q$5="",1,'Diário 1º PA'!$O$4:$O$2977=Resumo!$Q$5)))
+SUMPRODUCT(('Diário 2º PA'!$E$4:$E$2000='Analítico Cx.'!$B153)*('Diário 2º PA'!$B$4:$B$2000&gt;=D$4)*('Diário 2º PA'!$B$4:$B$2000&lt;=EOMONTH(D$4,0))*('Diário 2º PA'!$F$4:$F$2000)*(IF(Resumo!$Q$5="",1,'Diário 2º PA'!$O$4:$O$2000=Resumo!$Q$5)))
+SUMPRODUCT(('Diário 3º PA'!$E$4:$E$2000='Analítico Cx.'!$B153)*('Diário 3º PA'!$B$4:$B$2000&gt;=D$4)*('Diário 3º PA'!$B$4:$B$2000&lt;=EOMONTH(D$4,0))*('Diário 3º PA'!$F$4:$F$2000)*(IF(Resumo!$Q$5="",1,'Diário 3º PA'!$O$4:$O$2000=Resumo!$Q$5)))
+SUMPRODUCT(('Diário 4º PA'!$E$4:$E$2000='Analítico Cx.'!$B153)*('Diário 4º PA'!$B$4:$B$2000&gt;=D$4)*('Diário 4º PA'!$B$4:$B$2000&lt;=EOMONTH(D$4,0))*('Diário 4º PA'!$F$4:$F$2000)*(IF(Resumo!$Q$5="",1,'Diário 4º PA'!$O$4:$O$2000=Resumo!$Q$5)))</f>
        <v>0</v>
      </c>
      <c r="E153" s="199">
        <f t="array" ref="E153">SUMPRODUCT(('Diário 1º PA'!$E$4:$E$2977='Analítico Cx.'!$B153)*('Diário 1º PA'!$B$4:$B$2977&gt;=E$4)*('Diário 1º PA'!$B$4:$B$2977&lt;=EOMONTH(E$4,0))*('Diário 1º PA'!$F$4:$F$2977)*(IF(Resumo!$Q$5="",1,'Diário 1º PA'!$O$4:$O$2977=Resumo!$Q$5)))
+SUMPRODUCT(('Diário 2º PA'!$E$4:$E$2000='Analítico Cx.'!$B153)*('Diário 2º PA'!$B$4:$B$2000&gt;=E$4)*('Diário 2º PA'!$B$4:$B$2000&lt;=EOMONTH(E$4,0))*('Diário 2º PA'!$F$4:$F$2000)*(IF(Resumo!$Q$5="",1,'Diário 2º PA'!$O$4:$O$2000=Resumo!$Q$5)))
+SUMPRODUCT(('Diário 3º PA'!$E$4:$E$2000='Analítico Cx.'!$B153)*('Diário 3º PA'!$B$4:$B$2000&gt;=E$4)*('Diário 3º PA'!$B$4:$B$2000&lt;=EOMONTH(E$4,0))*('Diário 3º PA'!$F$4:$F$2000)*(IF(Resumo!$Q$5="",1,'Diário 3º PA'!$O$4:$O$2000=Resumo!$Q$5)))
+SUMPRODUCT(('Diário 4º PA'!$E$4:$E$2000='Analítico Cx.'!$B153)*('Diário 4º PA'!$B$4:$B$2000&gt;=E$4)*('Diário 4º PA'!$B$4:$B$2000&lt;=EOMONTH(E$4,0))*('Diário 4º PA'!$F$4:$F$2000)*(IF(Resumo!$Q$5="",1,'Diário 4º PA'!$O$4:$O$2000=Resumo!$Q$5)))</f>
        <v>0</v>
      </c>
      <c r="F153" s="199">
        <f t="array" ref="F153">SUMPRODUCT(('Diário 1º PA'!$E$4:$E$2977='Analítico Cx.'!$B153)*('Diário 1º PA'!$B$4:$B$2977&gt;=F$4)*('Diário 1º PA'!$B$4:$B$2977&lt;=EOMONTH(F$4,0))*('Diário 1º PA'!$F$4:$F$2977)*(IF(Resumo!$Q$5="",1,'Diário 1º PA'!$O$4:$O$2977=Resumo!$Q$5)))
+SUMPRODUCT(('Diário 2º PA'!$E$4:$E$2000='Analítico Cx.'!$B153)*('Diário 2º PA'!$B$4:$B$2000&gt;=F$4)*('Diário 2º PA'!$B$4:$B$2000&lt;=EOMONTH(F$4,0))*('Diário 2º PA'!$F$4:$F$2000)*(IF(Resumo!$Q$5="",1,'Diário 2º PA'!$O$4:$O$2000=Resumo!$Q$5)))
+SUMPRODUCT(('Diário 3º PA'!$E$4:$E$2000='Analítico Cx.'!$B153)*('Diário 3º PA'!$B$4:$B$2000&gt;=F$4)*('Diário 3º PA'!$B$4:$B$2000&lt;=EOMONTH(F$4,0))*('Diário 3º PA'!$F$4:$F$2000)*(IF(Resumo!$Q$5="",1,'Diário 3º PA'!$O$4:$O$2000=Resumo!$Q$5)))
+SUMPRODUCT(('Diário 4º PA'!$E$4:$E$2000='Analítico Cx.'!$B153)*('Diário 4º PA'!$B$4:$B$2000&gt;=F$4)*('Diário 4º PA'!$B$4:$B$2000&lt;=EOMONTH(F$4,0))*('Diário 4º PA'!$F$4:$F$2000)*(IF(Resumo!$Q$5="",1,'Diário 4º PA'!$O$4:$O$2000=Resumo!$Q$5)))</f>
        <v>0</v>
      </c>
      <c r="G153" s="199">
        <f t="array" ref="G153">SUMPRODUCT(('Diário 1º PA'!$E$4:$E$2977='Analítico Cx.'!$B153)*('Diário 1º PA'!$B$4:$B$2977&gt;=G$4)*('Diário 1º PA'!$B$4:$B$2977&lt;=EOMONTH(G$4,0))*('Diário 1º PA'!$F$4:$F$2977)*(IF(Resumo!$Q$5="",1,'Diário 1º PA'!$O$4:$O$2977=Resumo!$Q$5)))
+SUMPRODUCT(('Diário 2º PA'!$E$4:$E$2000='Analítico Cx.'!$B153)*('Diário 2º PA'!$B$4:$B$2000&gt;=G$4)*('Diário 2º PA'!$B$4:$B$2000&lt;=EOMONTH(G$4,0))*('Diário 2º PA'!$F$4:$F$2000)*(IF(Resumo!$Q$5="",1,'Diário 2º PA'!$O$4:$O$2000=Resumo!$Q$5)))
+SUMPRODUCT(('Diário 3º PA'!$E$4:$E$2000='Analítico Cx.'!$B153)*('Diário 3º PA'!$B$4:$B$2000&gt;=G$4)*('Diário 3º PA'!$B$4:$B$2000&lt;=EOMONTH(G$4,0))*('Diário 3º PA'!$F$4:$F$2000)*(IF(Resumo!$Q$5="",1,'Diário 3º PA'!$O$4:$O$2000=Resumo!$Q$5)))
+SUMPRODUCT(('Diário 4º PA'!$E$4:$E$2000='Analítico Cx.'!$B153)*('Diário 4º PA'!$B$4:$B$2000&gt;=G$4)*('Diário 4º PA'!$B$4:$B$2000&lt;=EOMONTH(G$4,0))*('Diário 4º PA'!$F$4:$F$2000)*(IF(Resumo!$Q$5="",1,'Diário 4º PA'!$O$4:$O$2000=Resumo!$Q$5)))</f>
        <v>0</v>
      </c>
      <c r="H153" s="199">
        <f t="array" ref="H153">SUMPRODUCT(('Diário 1º PA'!$E$4:$E$2977='Analítico Cx.'!$B153)*('Diário 1º PA'!$B$4:$B$2977&gt;=H$4)*('Diário 1º PA'!$B$4:$B$2977&lt;=EOMONTH(H$4,0))*('Diário 1º PA'!$F$4:$F$2977)*(IF(Resumo!$Q$5="",1,'Diário 1º PA'!$O$4:$O$2977=Resumo!$Q$5)))
+SUMPRODUCT(('Diário 2º PA'!$E$4:$E$2000='Analítico Cx.'!$B153)*('Diário 2º PA'!$B$4:$B$2000&gt;=H$4)*('Diário 2º PA'!$B$4:$B$2000&lt;=EOMONTH(H$4,0))*('Diário 2º PA'!$F$4:$F$2000)*(IF(Resumo!$Q$5="",1,'Diário 2º PA'!$O$4:$O$2000=Resumo!$Q$5)))
+SUMPRODUCT(('Diário 3º PA'!$E$4:$E$2000='Analítico Cx.'!$B153)*('Diário 3º PA'!$B$4:$B$2000&gt;=H$4)*('Diário 3º PA'!$B$4:$B$2000&lt;=EOMONTH(H$4,0))*('Diário 3º PA'!$F$4:$F$2000)*(IF(Resumo!$Q$5="",1,'Diário 3º PA'!$O$4:$O$2000=Resumo!$Q$5)))
+SUMPRODUCT(('Diário 4º PA'!$E$4:$E$2000='Analítico Cx.'!$B153)*('Diário 4º PA'!$B$4:$B$2000&gt;=H$4)*('Diário 4º PA'!$B$4:$B$2000&lt;=EOMONTH(H$4,0))*('Diário 4º PA'!$F$4:$F$2000)*(IF(Resumo!$Q$5="",1,'Diário 4º PA'!$O$4:$O$2000=Resumo!$Q$5)))</f>
        <v>0</v>
      </c>
      <c r="I153" s="199">
        <f t="array" ref="I153">SUMPRODUCT(('Diário 1º PA'!$E$4:$E$2977='Analítico Cx.'!$B153)*('Diário 1º PA'!$B$4:$B$2977&gt;=I$4)*('Diário 1º PA'!$B$4:$B$2977&lt;=EOMONTH(I$4,0))*('Diário 1º PA'!$F$4:$F$2977)*(IF(Resumo!$Q$5="",1,'Diário 1º PA'!$O$4:$O$2977=Resumo!$Q$5)))
+SUMPRODUCT(('Diário 2º PA'!$E$4:$E$2000='Analítico Cx.'!$B153)*('Diário 2º PA'!$B$4:$B$2000&gt;=I$4)*('Diário 2º PA'!$B$4:$B$2000&lt;=EOMONTH(I$4,0))*('Diário 2º PA'!$F$4:$F$2000)*(IF(Resumo!$Q$5="",1,'Diário 2º PA'!$O$4:$O$2000=Resumo!$Q$5)))
+SUMPRODUCT(('Diário 3º PA'!$E$4:$E$2000='Analítico Cx.'!$B153)*('Diário 3º PA'!$B$4:$B$2000&gt;=I$4)*('Diário 3º PA'!$B$4:$B$2000&lt;=EOMONTH(I$4,0))*('Diário 3º PA'!$F$4:$F$2000)*(IF(Resumo!$Q$5="",1,'Diário 3º PA'!$O$4:$O$2000=Resumo!$Q$5)))
+SUMPRODUCT(('Diário 4º PA'!$E$4:$E$2000='Analítico Cx.'!$B153)*('Diário 4º PA'!$B$4:$B$2000&gt;=I$4)*('Diário 4º PA'!$B$4:$B$2000&lt;=EOMONTH(I$4,0))*('Diário 4º PA'!$F$4:$F$2000)*(IF(Resumo!$Q$5="",1,'Diário 4º PA'!$O$4:$O$2000=Resumo!$Q$5)))</f>
        <v>0</v>
      </c>
      <c r="J153" s="199">
        <f t="array" ref="J153">SUMPRODUCT(('Diário 1º PA'!$E$4:$E$2977='Analítico Cx.'!$B153)*('Diário 1º PA'!$B$4:$B$2977&gt;=J$4)*('Diário 1º PA'!$B$4:$B$2977&lt;=EOMONTH(J$4,0))*('Diário 1º PA'!$F$4:$F$2977)*(IF(Resumo!$Q$5="",1,'Diário 1º PA'!$O$4:$O$2977=Resumo!$Q$5)))
+SUMPRODUCT(('Diário 2º PA'!$E$4:$E$2000='Analítico Cx.'!$B153)*('Diário 2º PA'!$B$4:$B$2000&gt;=J$4)*('Diário 2º PA'!$B$4:$B$2000&lt;=EOMONTH(J$4,0))*('Diário 2º PA'!$F$4:$F$2000)*(IF(Resumo!$Q$5="",1,'Diário 2º PA'!$O$4:$O$2000=Resumo!$Q$5)))
+SUMPRODUCT(('Diário 3º PA'!$E$4:$E$2000='Analítico Cx.'!$B153)*('Diário 3º PA'!$B$4:$B$2000&gt;=J$4)*('Diário 3º PA'!$B$4:$B$2000&lt;=EOMONTH(J$4,0))*('Diário 3º PA'!$F$4:$F$2000)*(IF(Resumo!$Q$5="",1,'Diário 3º PA'!$O$4:$O$2000=Resumo!$Q$5)))
+SUMPRODUCT(('Diário 4º PA'!$E$4:$E$2000='Analítico Cx.'!$B153)*('Diário 4º PA'!$B$4:$B$2000&gt;=J$4)*('Diário 4º PA'!$B$4:$B$2000&lt;=EOMONTH(J$4,0))*('Diário 4º PA'!$F$4:$F$2000)*(IF(Resumo!$Q$5="",1,'Diário 4º PA'!$O$4:$O$2000=Resumo!$Q$5)))</f>
        <v>0</v>
      </c>
      <c r="K153" s="199">
        <f t="array" ref="K153">SUMPRODUCT(('Diário 1º PA'!$E$4:$E$2977='Analítico Cx.'!$B153)*('Diário 1º PA'!$B$4:$B$2977&gt;=K$4)*('Diário 1º PA'!$B$4:$B$2977&lt;=EOMONTH(K$4,0))*('Diário 1º PA'!$F$4:$F$2977)*(IF(Resumo!$Q$5="",1,'Diário 1º PA'!$O$4:$O$2977=Resumo!$Q$5)))
+SUMPRODUCT(('Diário 2º PA'!$E$4:$E$2000='Analítico Cx.'!$B153)*('Diário 2º PA'!$B$4:$B$2000&gt;=K$4)*('Diário 2º PA'!$B$4:$B$2000&lt;=EOMONTH(K$4,0))*('Diário 2º PA'!$F$4:$F$2000)*(IF(Resumo!$Q$5="",1,'Diário 2º PA'!$O$4:$O$2000=Resumo!$Q$5)))
+SUMPRODUCT(('Diário 3º PA'!$E$4:$E$2000='Analítico Cx.'!$B153)*('Diário 3º PA'!$B$4:$B$2000&gt;=K$4)*('Diário 3º PA'!$B$4:$B$2000&lt;=EOMONTH(K$4,0))*('Diário 3º PA'!$F$4:$F$2000)*(IF(Resumo!$Q$5="",1,'Diário 3º PA'!$O$4:$O$2000=Resumo!$Q$5)))
+SUMPRODUCT(('Diário 4º PA'!$E$4:$E$2000='Analítico Cx.'!$B153)*('Diário 4º PA'!$B$4:$B$2000&gt;=K$4)*('Diário 4º PA'!$B$4:$B$2000&lt;=EOMONTH(K$4,0))*('Diário 4º PA'!$F$4:$F$2000)*(IF(Resumo!$Q$5="",1,'Diário 4º PA'!$O$4:$O$2000=Resumo!$Q$5)))</f>
        <v>0</v>
      </c>
      <c r="L153" s="199">
        <f t="array" ref="L153">SUMPRODUCT(('Diário 1º PA'!$E$4:$E$2977='Analítico Cx.'!$B153)*('Diário 1º PA'!$B$4:$B$2977&gt;=L$4)*('Diário 1º PA'!$B$4:$B$2977&lt;=EOMONTH(L$4,0))*('Diário 1º PA'!$F$4:$F$2977)*(IF(Resumo!$Q$5="",1,'Diário 1º PA'!$O$4:$O$2977=Resumo!$Q$5)))
+SUMPRODUCT(('Diário 2º PA'!$E$4:$E$2000='Analítico Cx.'!$B153)*('Diário 2º PA'!$B$4:$B$2000&gt;=L$4)*('Diário 2º PA'!$B$4:$B$2000&lt;=EOMONTH(L$4,0))*('Diário 2º PA'!$F$4:$F$2000)*(IF(Resumo!$Q$5="",1,'Diário 2º PA'!$O$4:$O$2000=Resumo!$Q$5)))
+SUMPRODUCT(('Diário 3º PA'!$E$4:$E$2000='Analítico Cx.'!$B153)*('Diário 3º PA'!$B$4:$B$2000&gt;=L$4)*('Diário 3º PA'!$B$4:$B$2000&lt;=EOMONTH(L$4,0))*('Diário 3º PA'!$F$4:$F$2000)*(IF(Resumo!$Q$5="",1,'Diário 3º PA'!$O$4:$O$2000=Resumo!$Q$5)))
+SUMPRODUCT(('Diário 4º PA'!$E$4:$E$2000='Analítico Cx.'!$B153)*('Diário 4º PA'!$B$4:$B$2000&gt;=L$4)*('Diário 4º PA'!$B$4:$B$2000&lt;=EOMONTH(L$4,0))*('Diário 4º PA'!$F$4:$F$2000)*(IF(Resumo!$Q$5="",1,'Diário 4º PA'!$O$4:$O$2000=Resumo!$Q$5)))</f>
        <v>0</v>
      </c>
      <c r="M153" s="199">
        <f t="array" ref="M153">SUMPRODUCT(('Diário 1º PA'!$E$4:$E$2977='Analítico Cx.'!$B153)*('Diário 1º PA'!$B$4:$B$2977&gt;=M$4)*('Diário 1º PA'!$B$4:$B$2977&lt;=EOMONTH(M$4,0))*('Diário 1º PA'!$F$4:$F$2977)*(IF(Resumo!$Q$5="",1,'Diário 1º PA'!$O$4:$O$2977=Resumo!$Q$5)))
+SUMPRODUCT(('Diário 2º PA'!$E$4:$E$2000='Analítico Cx.'!$B153)*('Diário 2º PA'!$B$4:$B$2000&gt;=M$4)*('Diário 2º PA'!$B$4:$B$2000&lt;=EOMONTH(M$4,0))*('Diário 2º PA'!$F$4:$F$2000)*(IF(Resumo!$Q$5="",1,'Diário 2º PA'!$O$4:$O$2000=Resumo!$Q$5)))
+SUMPRODUCT(('Diário 3º PA'!$E$4:$E$2000='Analítico Cx.'!$B153)*('Diário 3º PA'!$B$4:$B$2000&gt;=M$4)*('Diário 3º PA'!$B$4:$B$2000&lt;=EOMONTH(M$4,0))*('Diário 3º PA'!$F$4:$F$2000)*(IF(Resumo!$Q$5="",1,'Diário 3º PA'!$O$4:$O$2000=Resumo!$Q$5)))
+SUMPRODUCT(('Diário 4º PA'!$E$4:$E$2000='Analítico Cx.'!$B153)*('Diário 4º PA'!$B$4:$B$2000&gt;=M$4)*('Diário 4º PA'!$B$4:$B$2000&lt;=EOMONTH(M$4,0))*('Diário 4º PA'!$F$4:$F$2000)*(IF(Resumo!$Q$5="",1,'Diário 4º PA'!$O$4:$O$2000=Resumo!$Q$5)))</f>
        <v>0</v>
      </c>
      <c r="N153" s="199">
        <f t="array" ref="N153">SUMPRODUCT(('Diário 1º PA'!$E$4:$E$2977='Analítico Cx.'!$B153)*('Diário 1º PA'!$B$4:$B$2977&gt;=N$4)*('Diário 1º PA'!$B$4:$B$2977&lt;=EOMONTH(N$4,0))*('Diário 1º PA'!$F$4:$F$2977)*(IF(Resumo!$Q$5="",1,'Diário 1º PA'!$O$4:$O$2977=Resumo!$Q$5)))
+SUMPRODUCT(('Diário 2º PA'!$E$4:$E$2000='Analítico Cx.'!$B153)*('Diário 2º PA'!$B$4:$B$2000&gt;=N$4)*('Diário 2º PA'!$B$4:$B$2000&lt;=EOMONTH(N$4,0))*('Diário 2º PA'!$F$4:$F$2000)*(IF(Resumo!$Q$5="",1,'Diário 2º PA'!$O$4:$O$2000=Resumo!$Q$5)))
+SUMPRODUCT(('Diário 3º PA'!$E$4:$E$2000='Analítico Cx.'!$B153)*('Diário 3º PA'!$B$4:$B$2000&gt;=N$4)*('Diário 3º PA'!$B$4:$B$2000&lt;=EOMONTH(N$4,0))*('Diário 3º PA'!$F$4:$F$2000)*(IF(Resumo!$Q$5="",1,'Diário 3º PA'!$O$4:$O$2000=Resumo!$Q$5)))
+SUMPRODUCT(('Diário 4º PA'!$E$4:$E$2000='Analítico Cx.'!$B153)*('Diário 4º PA'!$B$4:$B$2000&gt;=N$4)*('Diário 4º PA'!$B$4:$B$2000&lt;=EOMONTH(N$4,0))*('Diário 4º PA'!$F$4:$F$2000)*(IF(Resumo!$Q$5="",1,'Diário 4º PA'!$O$4:$O$2000=Resumo!$Q$5)))</f>
        <v>0</v>
      </c>
      <c r="O153" s="200">
        <f t="shared" si="16"/>
        <v>0</v>
      </c>
      <c r="P153" s="201">
        <f t="shared" si="17"/>
        <v>0</v>
      </c>
      <c r="Q153" s="174"/>
      <c r="R153" s="174"/>
      <c r="S153" s="174"/>
      <c r="T153" s="174"/>
      <c r="U153" s="174"/>
      <c r="V153" s="174"/>
      <c r="W153" s="174"/>
      <c r="X153" s="174"/>
      <c r="Y153" s="174"/>
      <c r="Z153" s="174"/>
    </row>
    <row r="154" spans="1:26" ht="23.25" customHeight="1" x14ac:dyDescent="0.2">
      <c r="A154" s="220" t="s">
        <v>404</v>
      </c>
      <c r="B154" s="221" t="s">
        <v>405</v>
      </c>
      <c r="C154" s="199">
        <f t="array" ref="C154">SUMPRODUCT(('Diário 1º PA'!$E$4:$E$2977='Analítico Cx.'!$B154)*('Diário 1º PA'!$B$4:$B$2977&gt;=C$4)*('Diário 1º PA'!$B$4:$B$2977&lt;=EOMONTH(C$4,0))*('Diário 1º PA'!$F$4:$F$2977)*(IF(Resumo!$Q$5="",1,'Diário 1º PA'!$O$4:$O$2977=Resumo!$Q$5)))
+SUMPRODUCT(('Diário 2º PA'!$E$4:$E$2000='Analítico Cx.'!$B154)*('Diário 2º PA'!$B$4:$B$2000&gt;=C$4)*('Diário 2º PA'!$B$4:$B$2000&lt;=EOMONTH(C$4,0))*('Diário 2º PA'!$F$4:$F$2000)*(IF(Resumo!$Q$5="",1,'Diário 2º PA'!$O$4:$O$2000=Resumo!$Q$5)))
+SUMPRODUCT(('Diário 3º PA'!$E$4:$E$2000='Analítico Cx.'!$B154)*('Diário 3º PA'!$B$4:$B$2000&gt;=C$4)*('Diário 3º PA'!$B$4:$B$2000&lt;=EOMONTH(C$4,0))*('Diário 3º PA'!$F$4:$F$2000)*(IF(Resumo!$Q$5="",1,'Diário 3º PA'!$O$4:$O$2000=Resumo!$Q$5)))
+SUMPRODUCT(('Diário 4º PA'!$E$4:$E$2000='Analítico Cx.'!$B154)*('Diário 4º PA'!$B$4:$B$2000&gt;=C$4)*('Diário 4º PA'!$B$4:$B$2000&lt;=EOMONTH(C$4,0))*('Diário 4º PA'!$F$4:$F$2000)*(IF(Resumo!$Q$5="",1,'Diário 4º PA'!$O$4:$O$2000=Resumo!$Q$5)))</f>
        <v>0</v>
      </c>
      <c r="D154" s="199">
        <f t="array" ref="D154">SUMPRODUCT(('Diário 1º PA'!$E$4:$E$2977='Analítico Cx.'!$B154)*('Diário 1º PA'!$B$4:$B$2977&gt;=D$4)*('Diário 1º PA'!$B$4:$B$2977&lt;=EOMONTH(D$4,0))*('Diário 1º PA'!$F$4:$F$2977)*(IF(Resumo!$Q$5="",1,'Diário 1º PA'!$O$4:$O$2977=Resumo!$Q$5)))
+SUMPRODUCT(('Diário 2º PA'!$E$4:$E$2000='Analítico Cx.'!$B154)*('Diário 2º PA'!$B$4:$B$2000&gt;=D$4)*('Diário 2º PA'!$B$4:$B$2000&lt;=EOMONTH(D$4,0))*('Diário 2º PA'!$F$4:$F$2000)*(IF(Resumo!$Q$5="",1,'Diário 2º PA'!$O$4:$O$2000=Resumo!$Q$5)))
+SUMPRODUCT(('Diário 3º PA'!$E$4:$E$2000='Analítico Cx.'!$B154)*('Diário 3º PA'!$B$4:$B$2000&gt;=D$4)*('Diário 3º PA'!$B$4:$B$2000&lt;=EOMONTH(D$4,0))*('Diário 3º PA'!$F$4:$F$2000)*(IF(Resumo!$Q$5="",1,'Diário 3º PA'!$O$4:$O$2000=Resumo!$Q$5)))
+SUMPRODUCT(('Diário 4º PA'!$E$4:$E$2000='Analítico Cx.'!$B154)*('Diário 4º PA'!$B$4:$B$2000&gt;=D$4)*('Diário 4º PA'!$B$4:$B$2000&lt;=EOMONTH(D$4,0))*('Diário 4º PA'!$F$4:$F$2000)*(IF(Resumo!$Q$5="",1,'Diário 4º PA'!$O$4:$O$2000=Resumo!$Q$5)))</f>
        <v>0</v>
      </c>
      <c r="E154" s="199">
        <f t="array" ref="E154">SUMPRODUCT(('Diário 1º PA'!$E$4:$E$2977='Analítico Cx.'!$B154)*('Diário 1º PA'!$B$4:$B$2977&gt;=E$4)*('Diário 1º PA'!$B$4:$B$2977&lt;=EOMONTH(E$4,0))*('Diário 1º PA'!$F$4:$F$2977)*(IF(Resumo!$Q$5="",1,'Diário 1º PA'!$O$4:$O$2977=Resumo!$Q$5)))
+SUMPRODUCT(('Diário 2º PA'!$E$4:$E$2000='Analítico Cx.'!$B154)*('Diário 2º PA'!$B$4:$B$2000&gt;=E$4)*('Diário 2º PA'!$B$4:$B$2000&lt;=EOMONTH(E$4,0))*('Diário 2º PA'!$F$4:$F$2000)*(IF(Resumo!$Q$5="",1,'Diário 2º PA'!$O$4:$O$2000=Resumo!$Q$5)))
+SUMPRODUCT(('Diário 3º PA'!$E$4:$E$2000='Analítico Cx.'!$B154)*('Diário 3º PA'!$B$4:$B$2000&gt;=E$4)*('Diário 3º PA'!$B$4:$B$2000&lt;=EOMONTH(E$4,0))*('Diário 3º PA'!$F$4:$F$2000)*(IF(Resumo!$Q$5="",1,'Diário 3º PA'!$O$4:$O$2000=Resumo!$Q$5)))
+SUMPRODUCT(('Diário 4º PA'!$E$4:$E$2000='Analítico Cx.'!$B154)*('Diário 4º PA'!$B$4:$B$2000&gt;=E$4)*('Diário 4º PA'!$B$4:$B$2000&lt;=EOMONTH(E$4,0))*('Diário 4º PA'!$F$4:$F$2000)*(IF(Resumo!$Q$5="",1,'Diário 4º PA'!$O$4:$O$2000=Resumo!$Q$5)))</f>
        <v>0</v>
      </c>
      <c r="F154" s="199">
        <f t="array" ref="F154">SUMPRODUCT(('Diário 1º PA'!$E$4:$E$2977='Analítico Cx.'!$B154)*('Diário 1º PA'!$B$4:$B$2977&gt;=F$4)*('Diário 1º PA'!$B$4:$B$2977&lt;=EOMONTH(F$4,0))*('Diário 1º PA'!$F$4:$F$2977)*(IF(Resumo!$Q$5="",1,'Diário 1º PA'!$O$4:$O$2977=Resumo!$Q$5)))
+SUMPRODUCT(('Diário 2º PA'!$E$4:$E$2000='Analítico Cx.'!$B154)*('Diário 2º PA'!$B$4:$B$2000&gt;=F$4)*('Diário 2º PA'!$B$4:$B$2000&lt;=EOMONTH(F$4,0))*('Diário 2º PA'!$F$4:$F$2000)*(IF(Resumo!$Q$5="",1,'Diário 2º PA'!$O$4:$O$2000=Resumo!$Q$5)))
+SUMPRODUCT(('Diário 3º PA'!$E$4:$E$2000='Analítico Cx.'!$B154)*('Diário 3º PA'!$B$4:$B$2000&gt;=F$4)*('Diário 3º PA'!$B$4:$B$2000&lt;=EOMONTH(F$4,0))*('Diário 3º PA'!$F$4:$F$2000)*(IF(Resumo!$Q$5="",1,'Diário 3º PA'!$O$4:$O$2000=Resumo!$Q$5)))
+SUMPRODUCT(('Diário 4º PA'!$E$4:$E$2000='Analítico Cx.'!$B154)*('Diário 4º PA'!$B$4:$B$2000&gt;=F$4)*('Diário 4º PA'!$B$4:$B$2000&lt;=EOMONTH(F$4,0))*('Diário 4º PA'!$F$4:$F$2000)*(IF(Resumo!$Q$5="",1,'Diário 4º PA'!$O$4:$O$2000=Resumo!$Q$5)))</f>
        <v>0</v>
      </c>
      <c r="G154" s="199">
        <f t="array" ref="G154">SUMPRODUCT(('Diário 1º PA'!$E$4:$E$2977='Analítico Cx.'!$B154)*('Diário 1º PA'!$B$4:$B$2977&gt;=G$4)*('Diário 1º PA'!$B$4:$B$2977&lt;=EOMONTH(G$4,0))*('Diário 1º PA'!$F$4:$F$2977)*(IF(Resumo!$Q$5="",1,'Diário 1º PA'!$O$4:$O$2977=Resumo!$Q$5)))
+SUMPRODUCT(('Diário 2º PA'!$E$4:$E$2000='Analítico Cx.'!$B154)*('Diário 2º PA'!$B$4:$B$2000&gt;=G$4)*('Diário 2º PA'!$B$4:$B$2000&lt;=EOMONTH(G$4,0))*('Diário 2º PA'!$F$4:$F$2000)*(IF(Resumo!$Q$5="",1,'Diário 2º PA'!$O$4:$O$2000=Resumo!$Q$5)))
+SUMPRODUCT(('Diário 3º PA'!$E$4:$E$2000='Analítico Cx.'!$B154)*('Diário 3º PA'!$B$4:$B$2000&gt;=G$4)*('Diário 3º PA'!$B$4:$B$2000&lt;=EOMONTH(G$4,0))*('Diário 3º PA'!$F$4:$F$2000)*(IF(Resumo!$Q$5="",1,'Diário 3º PA'!$O$4:$O$2000=Resumo!$Q$5)))
+SUMPRODUCT(('Diário 4º PA'!$E$4:$E$2000='Analítico Cx.'!$B154)*('Diário 4º PA'!$B$4:$B$2000&gt;=G$4)*('Diário 4º PA'!$B$4:$B$2000&lt;=EOMONTH(G$4,0))*('Diário 4º PA'!$F$4:$F$2000)*(IF(Resumo!$Q$5="",1,'Diário 4º PA'!$O$4:$O$2000=Resumo!$Q$5)))</f>
        <v>0</v>
      </c>
      <c r="H154" s="199">
        <f t="array" ref="H154">SUMPRODUCT(('Diário 1º PA'!$E$4:$E$2977='Analítico Cx.'!$B154)*('Diário 1º PA'!$B$4:$B$2977&gt;=H$4)*('Diário 1º PA'!$B$4:$B$2977&lt;=EOMONTH(H$4,0))*('Diário 1º PA'!$F$4:$F$2977)*(IF(Resumo!$Q$5="",1,'Diário 1º PA'!$O$4:$O$2977=Resumo!$Q$5)))
+SUMPRODUCT(('Diário 2º PA'!$E$4:$E$2000='Analítico Cx.'!$B154)*('Diário 2º PA'!$B$4:$B$2000&gt;=H$4)*('Diário 2º PA'!$B$4:$B$2000&lt;=EOMONTH(H$4,0))*('Diário 2º PA'!$F$4:$F$2000)*(IF(Resumo!$Q$5="",1,'Diário 2º PA'!$O$4:$O$2000=Resumo!$Q$5)))
+SUMPRODUCT(('Diário 3º PA'!$E$4:$E$2000='Analítico Cx.'!$B154)*('Diário 3º PA'!$B$4:$B$2000&gt;=H$4)*('Diário 3º PA'!$B$4:$B$2000&lt;=EOMONTH(H$4,0))*('Diário 3º PA'!$F$4:$F$2000)*(IF(Resumo!$Q$5="",1,'Diário 3º PA'!$O$4:$O$2000=Resumo!$Q$5)))
+SUMPRODUCT(('Diário 4º PA'!$E$4:$E$2000='Analítico Cx.'!$B154)*('Diário 4º PA'!$B$4:$B$2000&gt;=H$4)*('Diário 4º PA'!$B$4:$B$2000&lt;=EOMONTH(H$4,0))*('Diário 4º PA'!$F$4:$F$2000)*(IF(Resumo!$Q$5="",1,'Diário 4º PA'!$O$4:$O$2000=Resumo!$Q$5)))</f>
        <v>0</v>
      </c>
      <c r="I154" s="199">
        <f t="array" ref="I154">SUMPRODUCT(('Diário 1º PA'!$E$4:$E$2977='Analítico Cx.'!$B154)*('Diário 1º PA'!$B$4:$B$2977&gt;=I$4)*('Diário 1º PA'!$B$4:$B$2977&lt;=EOMONTH(I$4,0))*('Diário 1º PA'!$F$4:$F$2977)*(IF(Resumo!$Q$5="",1,'Diário 1º PA'!$O$4:$O$2977=Resumo!$Q$5)))
+SUMPRODUCT(('Diário 2º PA'!$E$4:$E$2000='Analítico Cx.'!$B154)*('Diário 2º PA'!$B$4:$B$2000&gt;=I$4)*('Diário 2º PA'!$B$4:$B$2000&lt;=EOMONTH(I$4,0))*('Diário 2º PA'!$F$4:$F$2000)*(IF(Resumo!$Q$5="",1,'Diário 2º PA'!$O$4:$O$2000=Resumo!$Q$5)))
+SUMPRODUCT(('Diário 3º PA'!$E$4:$E$2000='Analítico Cx.'!$B154)*('Diário 3º PA'!$B$4:$B$2000&gt;=I$4)*('Diário 3º PA'!$B$4:$B$2000&lt;=EOMONTH(I$4,0))*('Diário 3º PA'!$F$4:$F$2000)*(IF(Resumo!$Q$5="",1,'Diário 3º PA'!$O$4:$O$2000=Resumo!$Q$5)))
+SUMPRODUCT(('Diário 4º PA'!$E$4:$E$2000='Analítico Cx.'!$B154)*('Diário 4º PA'!$B$4:$B$2000&gt;=I$4)*('Diário 4º PA'!$B$4:$B$2000&lt;=EOMONTH(I$4,0))*('Diário 4º PA'!$F$4:$F$2000)*(IF(Resumo!$Q$5="",1,'Diário 4º PA'!$O$4:$O$2000=Resumo!$Q$5)))</f>
        <v>0</v>
      </c>
      <c r="J154" s="199">
        <f t="array" ref="J154">SUMPRODUCT(('Diário 1º PA'!$E$4:$E$2977='Analítico Cx.'!$B154)*('Diário 1º PA'!$B$4:$B$2977&gt;=J$4)*('Diário 1º PA'!$B$4:$B$2977&lt;=EOMONTH(J$4,0))*('Diário 1º PA'!$F$4:$F$2977)*(IF(Resumo!$Q$5="",1,'Diário 1º PA'!$O$4:$O$2977=Resumo!$Q$5)))
+SUMPRODUCT(('Diário 2º PA'!$E$4:$E$2000='Analítico Cx.'!$B154)*('Diário 2º PA'!$B$4:$B$2000&gt;=J$4)*('Diário 2º PA'!$B$4:$B$2000&lt;=EOMONTH(J$4,0))*('Diário 2º PA'!$F$4:$F$2000)*(IF(Resumo!$Q$5="",1,'Diário 2º PA'!$O$4:$O$2000=Resumo!$Q$5)))
+SUMPRODUCT(('Diário 3º PA'!$E$4:$E$2000='Analítico Cx.'!$B154)*('Diário 3º PA'!$B$4:$B$2000&gt;=J$4)*('Diário 3º PA'!$B$4:$B$2000&lt;=EOMONTH(J$4,0))*('Diário 3º PA'!$F$4:$F$2000)*(IF(Resumo!$Q$5="",1,'Diário 3º PA'!$O$4:$O$2000=Resumo!$Q$5)))
+SUMPRODUCT(('Diário 4º PA'!$E$4:$E$2000='Analítico Cx.'!$B154)*('Diário 4º PA'!$B$4:$B$2000&gt;=J$4)*('Diário 4º PA'!$B$4:$B$2000&lt;=EOMONTH(J$4,0))*('Diário 4º PA'!$F$4:$F$2000)*(IF(Resumo!$Q$5="",1,'Diário 4º PA'!$O$4:$O$2000=Resumo!$Q$5)))</f>
        <v>0</v>
      </c>
      <c r="K154" s="199">
        <f t="array" ref="K154">SUMPRODUCT(('Diário 1º PA'!$E$4:$E$2977='Analítico Cx.'!$B154)*('Diário 1º PA'!$B$4:$B$2977&gt;=K$4)*('Diário 1º PA'!$B$4:$B$2977&lt;=EOMONTH(K$4,0))*('Diário 1º PA'!$F$4:$F$2977)*(IF(Resumo!$Q$5="",1,'Diário 1º PA'!$O$4:$O$2977=Resumo!$Q$5)))
+SUMPRODUCT(('Diário 2º PA'!$E$4:$E$2000='Analítico Cx.'!$B154)*('Diário 2º PA'!$B$4:$B$2000&gt;=K$4)*('Diário 2º PA'!$B$4:$B$2000&lt;=EOMONTH(K$4,0))*('Diário 2º PA'!$F$4:$F$2000)*(IF(Resumo!$Q$5="",1,'Diário 2º PA'!$O$4:$O$2000=Resumo!$Q$5)))
+SUMPRODUCT(('Diário 3º PA'!$E$4:$E$2000='Analítico Cx.'!$B154)*('Diário 3º PA'!$B$4:$B$2000&gt;=K$4)*('Diário 3º PA'!$B$4:$B$2000&lt;=EOMONTH(K$4,0))*('Diário 3º PA'!$F$4:$F$2000)*(IF(Resumo!$Q$5="",1,'Diário 3º PA'!$O$4:$O$2000=Resumo!$Q$5)))
+SUMPRODUCT(('Diário 4º PA'!$E$4:$E$2000='Analítico Cx.'!$B154)*('Diário 4º PA'!$B$4:$B$2000&gt;=K$4)*('Diário 4º PA'!$B$4:$B$2000&lt;=EOMONTH(K$4,0))*('Diário 4º PA'!$F$4:$F$2000)*(IF(Resumo!$Q$5="",1,'Diário 4º PA'!$O$4:$O$2000=Resumo!$Q$5)))</f>
        <v>0</v>
      </c>
      <c r="L154" s="199">
        <f t="array" ref="L154">SUMPRODUCT(('Diário 1º PA'!$E$4:$E$2977='Analítico Cx.'!$B154)*('Diário 1º PA'!$B$4:$B$2977&gt;=L$4)*('Diário 1º PA'!$B$4:$B$2977&lt;=EOMONTH(L$4,0))*('Diário 1º PA'!$F$4:$F$2977)*(IF(Resumo!$Q$5="",1,'Diário 1º PA'!$O$4:$O$2977=Resumo!$Q$5)))
+SUMPRODUCT(('Diário 2º PA'!$E$4:$E$2000='Analítico Cx.'!$B154)*('Diário 2º PA'!$B$4:$B$2000&gt;=L$4)*('Diário 2º PA'!$B$4:$B$2000&lt;=EOMONTH(L$4,0))*('Diário 2º PA'!$F$4:$F$2000)*(IF(Resumo!$Q$5="",1,'Diário 2º PA'!$O$4:$O$2000=Resumo!$Q$5)))
+SUMPRODUCT(('Diário 3º PA'!$E$4:$E$2000='Analítico Cx.'!$B154)*('Diário 3º PA'!$B$4:$B$2000&gt;=L$4)*('Diário 3º PA'!$B$4:$B$2000&lt;=EOMONTH(L$4,0))*('Diário 3º PA'!$F$4:$F$2000)*(IF(Resumo!$Q$5="",1,'Diário 3º PA'!$O$4:$O$2000=Resumo!$Q$5)))
+SUMPRODUCT(('Diário 4º PA'!$E$4:$E$2000='Analítico Cx.'!$B154)*('Diário 4º PA'!$B$4:$B$2000&gt;=L$4)*('Diário 4º PA'!$B$4:$B$2000&lt;=EOMONTH(L$4,0))*('Diário 4º PA'!$F$4:$F$2000)*(IF(Resumo!$Q$5="",1,'Diário 4º PA'!$O$4:$O$2000=Resumo!$Q$5)))</f>
        <v>0</v>
      </c>
      <c r="M154" s="199">
        <f t="array" ref="M154">SUMPRODUCT(('Diário 1º PA'!$E$4:$E$2977='Analítico Cx.'!$B154)*('Diário 1º PA'!$B$4:$B$2977&gt;=M$4)*('Diário 1º PA'!$B$4:$B$2977&lt;=EOMONTH(M$4,0))*('Diário 1º PA'!$F$4:$F$2977)*(IF(Resumo!$Q$5="",1,'Diário 1º PA'!$O$4:$O$2977=Resumo!$Q$5)))
+SUMPRODUCT(('Diário 2º PA'!$E$4:$E$2000='Analítico Cx.'!$B154)*('Diário 2º PA'!$B$4:$B$2000&gt;=M$4)*('Diário 2º PA'!$B$4:$B$2000&lt;=EOMONTH(M$4,0))*('Diário 2º PA'!$F$4:$F$2000)*(IF(Resumo!$Q$5="",1,'Diário 2º PA'!$O$4:$O$2000=Resumo!$Q$5)))
+SUMPRODUCT(('Diário 3º PA'!$E$4:$E$2000='Analítico Cx.'!$B154)*('Diário 3º PA'!$B$4:$B$2000&gt;=M$4)*('Diário 3º PA'!$B$4:$B$2000&lt;=EOMONTH(M$4,0))*('Diário 3º PA'!$F$4:$F$2000)*(IF(Resumo!$Q$5="",1,'Diário 3º PA'!$O$4:$O$2000=Resumo!$Q$5)))
+SUMPRODUCT(('Diário 4º PA'!$E$4:$E$2000='Analítico Cx.'!$B154)*('Diário 4º PA'!$B$4:$B$2000&gt;=M$4)*('Diário 4º PA'!$B$4:$B$2000&lt;=EOMONTH(M$4,0))*('Diário 4º PA'!$F$4:$F$2000)*(IF(Resumo!$Q$5="",1,'Diário 4º PA'!$O$4:$O$2000=Resumo!$Q$5)))</f>
        <v>0</v>
      </c>
      <c r="N154" s="199">
        <f t="array" ref="N154">SUMPRODUCT(('Diário 1º PA'!$E$4:$E$2977='Analítico Cx.'!$B154)*('Diário 1º PA'!$B$4:$B$2977&gt;=N$4)*('Diário 1º PA'!$B$4:$B$2977&lt;=EOMONTH(N$4,0))*('Diário 1º PA'!$F$4:$F$2977)*(IF(Resumo!$Q$5="",1,'Diário 1º PA'!$O$4:$O$2977=Resumo!$Q$5)))
+SUMPRODUCT(('Diário 2º PA'!$E$4:$E$2000='Analítico Cx.'!$B154)*('Diário 2º PA'!$B$4:$B$2000&gt;=N$4)*('Diário 2º PA'!$B$4:$B$2000&lt;=EOMONTH(N$4,0))*('Diário 2º PA'!$F$4:$F$2000)*(IF(Resumo!$Q$5="",1,'Diário 2º PA'!$O$4:$O$2000=Resumo!$Q$5)))
+SUMPRODUCT(('Diário 3º PA'!$E$4:$E$2000='Analítico Cx.'!$B154)*('Diário 3º PA'!$B$4:$B$2000&gt;=N$4)*('Diário 3º PA'!$B$4:$B$2000&lt;=EOMONTH(N$4,0))*('Diário 3º PA'!$F$4:$F$2000)*(IF(Resumo!$Q$5="",1,'Diário 3º PA'!$O$4:$O$2000=Resumo!$Q$5)))
+SUMPRODUCT(('Diário 4º PA'!$E$4:$E$2000='Analítico Cx.'!$B154)*('Diário 4º PA'!$B$4:$B$2000&gt;=N$4)*('Diário 4º PA'!$B$4:$B$2000&lt;=EOMONTH(N$4,0))*('Diário 4º PA'!$F$4:$F$2000)*(IF(Resumo!$Q$5="",1,'Diário 4º PA'!$O$4:$O$2000=Resumo!$Q$5)))</f>
        <v>0</v>
      </c>
      <c r="O154" s="200">
        <f t="shared" si="16"/>
        <v>0</v>
      </c>
      <c r="P154" s="201">
        <f t="shared" si="17"/>
        <v>0</v>
      </c>
      <c r="Q154" s="174"/>
      <c r="R154" s="174"/>
      <c r="S154" s="174"/>
      <c r="T154" s="174"/>
      <c r="U154" s="174"/>
      <c r="V154" s="174"/>
      <c r="W154" s="174"/>
      <c r="X154" s="174"/>
      <c r="Y154" s="174"/>
      <c r="Z154" s="174"/>
    </row>
    <row r="155" spans="1:26" ht="23.25" customHeight="1" x14ac:dyDescent="0.2">
      <c r="A155" s="220" t="s">
        <v>406</v>
      </c>
      <c r="B155" s="221" t="s">
        <v>407</v>
      </c>
      <c r="C155" s="199">
        <f t="array" ref="C155">SUMPRODUCT(('Diário 1º PA'!$E$4:$E$2977='Analítico Cx.'!$B155)*('Diário 1º PA'!$B$4:$B$2977&gt;=C$4)*('Diário 1º PA'!$B$4:$B$2977&lt;=EOMONTH(C$4,0))*('Diário 1º PA'!$F$4:$F$2977)*(IF(Resumo!$Q$5="",1,'Diário 1º PA'!$O$4:$O$2977=Resumo!$Q$5)))
+SUMPRODUCT(('Diário 2º PA'!$E$4:$E$2000='Analítico Cx.'!$B155)*('Diário 2º PA'!$B$4:$B$2000&gt;=C$4)*('Diário 2º PA'!$B$4:$B$2000&lt;=EOMONTH(C$4,0))*('Diário 2º PA'!$F$4:$F$2000)*(IF(Resumo!$Q$5="",1,'Diário 2º PA'!$O$4:$O$2000=Resumo!$Q$5)))
+SUMPRODUCT(('Diário 3º PA'!$E$4:$E$2000='Analítico Cx.'!$B155)*('Diário 3º PA'!$B$4:$B$2000&gt;=C$4)*('Diário 3º PA'!$B$4:$B$2000&lt;=EOMONTH(C$4,0))*('Diário 3º PA'!$F$4:$F$2000)*(IF(Resumo!$Q$5="",1,'Diário 3º PA'!$O$4:$O$2000=Resumo!$Q$5)))
+SUMPRODUCT(('Diário 4º PA'!$E$4:$E$2000='Analítico Cx.'!$B155)*('Diário 4º PA'!$B$4:$B$2000&gt;=C$4)*('Diário 4º PA'!$B$4:$B$2000&lt;=EOMONTH(C$4,0))*('Diário 4º PA'!$F$4:$F$2000)*(IF(Resumo!$Q$5="",1,'Diário 4º PA'!$O$4:$O$2000=Resumo!$Q$5)))</f>
        <v>0</v>
      </c>
      <c r="D155" s="199">
        <f t="array" ref="D155">SUMPRODUCT(('Diário 1º PA'!$E$4:$E$2977='Analítico Cx.'!$B155)*('Diário 1º PA'!$B$4:$B$2977&gt;=D$4)*('Diário 1º PA'!$B$4:$B$2977&lt;=EOMONTH(D$4,0))*('Diário 1º PA'!$F$4:$F$2977)*(IF(Resumo!$Q$5="",1,'Diário 1º PA'!$O$4:$O$2977=Resumo!$Q$5)))
+SUMPRODUCT(('Diário 2º PA'!$E$4:$E$2000='Analítico Cx.'!$B155)*('Diário 2º PA'!$B$4:$B$2000&gt;=D$4)*('Diário 2º PA'!$B$4:$B$2000&lt;=EOMONTH(D$4,0))*('Diário 2º PA'!$F$4:$F$2000)*(IF(Resumo!$Q$5="",1,'Diário 2º PA'!$O$4:$O$2000=Resumo!$Q$5)))
+SUMPRODUCT(('Diário 3º PA'!$E$4:$E$2000='Analítico Cx.'!$B155)*('Diário 3º PA'!$B$4:$B$2000&gt;=D$4)*('Diário 3º PA'!$B$4:$B$2000&lt;=EOMONTH(D$4,0))*('Diário 3º PA'!$F$4:$F$2000)*(IF(Resumo!$Q$5="",1,'Diário 3º PA'!$O$4:$O$2000=Resumo!$Q$5)))
+SUMPRODUCT(('Diário 4º PA'!$E$4:$E$2000='Analítico Cx.'!$B155)*('Diário 4º PA'!$B$4:$B$2000&gt;=D$4)*('Diário 4º PA'!$B$4:$B$2000&lt;=EOMONTH(D$4,0))*('Diário 4º PA'!$F$4:$F$2000)*(IF(Resumo!$Q$5="",1,'Diário 4º PA'!$O$4:$O$2000=Resumo!$Q$5)))</f>
        <v>0</v>
      </c>
      <c r="E155" s="199">
        <f t="array" ref="E155">SUMPRODUCT(('Diário 1º PA'!$E$4:$E$2977='Analítico Cx.'!$B155)*('Diário 1º PA'!$B$4:$B$2977&gt;=E$4)*('Diário 1º PA'!$B$4:$B$2977&lt;=EOMONTH(E$4,0))*('Diário 1º PA'!$F$4:$F$2977)*(IF(Resumo!$Q$5="",1,'Diário 1º PA'!$O$4:$O$2977=Resumo!$Q$5)))
+SUMPRODUCT(('Diário 2º PA'!$E$4:$E$2000='Analítico Cx.'!$B155)*('Diário 2º PA'!$B$4:$B$2000&gt;=E$4)*('Diário 2º PA'!$B$4:$B$2000&lt;=EOMONTH(E$4,0))*('Diário 2º PA'!$F$4:$F$2000)*(IF(Resumo!$Q$5="",1,'Diário 2º PA'!$O$4:$O$2000=Resumo!$Q$5)))
+SUMPRODUCT(('Diário 3º PA'!$E$4:$E$2000='Analítico Cx.'!$B155)*('Diário 3º PA'!$B$4:$B$2000&gt;=E$4)*('Diário 3º PA'!$B$4:$B$2000&lt;=EOMONTH(E$4,0))*('Diário 3º PA'!$F$4:$F$2000)*(IF(Resumo!$Q$5="",1,'Diário 3º PA'!$O$4:$O$2000=Resumo!$Q$5)))
+SUMPRODUCT(('Diário 4º PA'!$E$4:$E$2000='Analítico Cx.'!$B155)*('Diário 4º PA'!$B$4:$B$2000&gt;=E$4)*('Diário 4º PA'!$B$4:$B$2000&lt;=EOMONTH(E$4,0))*('Diário 4º PA'!$F$4:$F$2000)*(IF(Resumo!$Q$5="",1,'Diário 4º PA'!$O$4:$O$2000=Resumo!$Q$5)))</f>
        <v>0</v>
      </c>
      <c r="F155" s="199">
        <f t="array" ref="F155">SUMPRODUCT(('Diário 1º PA'!$E$4:$E$2977='Analítico Cx.'!$B155)*('Diário 1º PA'!$B$4:$B$2977&gt;=F$4)*('Diário 1º PA'!$B$4:$B$2977&lt;=EOMONTH(F$4,0))*('Diário 1º PA'!$F$4:$F$2977)*(IF(Resumo!$Q$5="",1,'Diário 1º PA'!$O$4:$O$2977=Resumo!$Q$5)))
+SUMPRODUCT(('Diário 2º PA'!$E$4:$E$2000='Analítico Cx.'!$B155)*('Diário 2º PA'!$B$4:$B$2000&gt;=F$4)*('Diário 2º PA'!$B$4:$B$2000&lt;=EOMONTH(F$4,0))*('Diário 2º PA'!$F$4:$F$2000)*(IF(Resumo!$Q$5="",1,'Diário 2º PA'!$O$4:$O$2000=Resumo!$Q$5)))
+SUMPRODUCT(('Diário 3º PA'!$E$4:$E$2000='Analítico Cx.'!$B155)*('Diário 3º PA'!$B$4:$B$2000&gt;=F$4)*('Diário 3º PA'!$B$4:$B$2000&lt;=EOMONTH(F$4,0))*('Diário 3º PA'!$F$4:$F$2000)*(IF(Resumo!$Q$5="",1,'Diário 3º PA'!$O$4:$O$2000=Resumo!$Q$5)))
+SUMPRODUCT(('Diário 4º PA'!$E$4:$E$2000='Analítico Cx.'!$B155)*('Diário 4º PA'!$B$4:$B$2000&gt;=F$4)*('Diário 4º PA'!$B$4:$B$2000&lt;=EOMONTH(F$4,0))*('Diário 4º PA'!$F$4:$F$2000)*(IF(Resumo!$Q$5="",1,'Diário 4º PA'!$O$4:$O$2000=Resumo!$Q$5)))</f>
        <v>0</v>
      </c>
      <c r="G155" s="199">
        <f t="array" ref="G155">SUMPRODUCT(('Diário 1º PA'!$E$4:$E$2977='Analítico Cx.'!$B155)*('Diário 1º PA'!$B$4:$B$2977&gt;=G$4)*('Diário 1º PA'!$B$4:$B$2977&lt;=EOMONTH(G$4,0))*('Diário 1º PA'!$F$4:$F$2977)*(IF(Resumo!$Q$5="",1,'Diário 1º PA'!$O$4:$O$2977=Resumo!$Q$5)))
+SUMPRODUCT(('Diário 2º PA'!$E$4:$E$2000='Analítico Cx.'!$B155)*('Diário 2º PA'!$B$4:$B$2000&gt;=G$4)*('Diário 2º PA'!$B$4:$B$2000&lt;=EOMONTH(G$4,0))*('Diário 2º PA'!$F$4:$F$2000)*(IF(Resumo!$Q$5="",1,'Diário 2º PA'!$O$4:$O$2000=Resumo!$Q$5)))
+SUMPRODUCT(('Diário 3º PA'!$E$4:$E$2000='Analítico Cx.'!$B155)*('Diário 3º PA'!$B$4:$B$2000&gt;=G$4)*('Diário 3º PA'!$B$4:$B$2000&lt;=EOMONTH(G$4,0))*('Diário 3º PA'!$F$4:$F$2000)*(IF(Resumo!$Q$5="",1,'Diário 3º PA'!$O$4:$O$2000=Resumo!$Q$5)))
+SUMPRODUCT(('Diário 4º PA'!$E$4:$E$2000='Analítico Cx.'!$B155)*('Diário 4º PA'!$B$4:$B$2000&gt;=G$4)*('Diário 4º PA'!$B$4:$B$2000&lt;=EOMONTH(G$4,0))*('Diário 4º PA'!$F$4:$F$2000)*(IF(Resumo!$Q$5="",1,'Diário 4º PA'!$O$4:$O$2000=Resumo!$Q$5)))</f>
        <v>0</v>
      </c>
      <c r="H155" s="199">
        <f t="array" ref="H155">SUMPRODUCT(('Diário 1º PA'!$E$4:$E$2977='Analítico Cx.'!$B155)*('Diário 1º PA'!$B$4:$B$2977&gt;=H$4)*('Diário 1º PA'!$B$4:$B$2977&lt;=EOMONTH(H$4,0))*('Diário 1º PA'!$F$4:$F$2977)*(IF(Resumo!$Q$5="",1,'Diário 1º PA'!$O$4:$O$2977=Resumo!$Q$5)))
+SUMPRODUCT(('Diário 2º PA'!$E$4:$E$2000='Analítico Cx.'!$B155)*('Diário 2º PA'!$B$4:$B$2000&gt;=H$4)*('Diário 2º PA'!$B$4:$B$2000&lt;=EOMONTH(H$4,0))*('Diário 2º PA'!$F$4:$F$2000)*(IF(Resumo!$Q$5="",1,'Diário 2º PA'!$O$4:$O$2000=Resumo!$Q$5)))
+SUMPRODUCT(('Diário 3º PA'!$E$4:$E$2000='Analítico Cx.'!$B155)*('Diário 3º PA'!$B$4:$B$2000&gt;=H$4)*('Diário 3º PA'!$B$4:$B$2000&lt;=EOMONTH(H$4,0))*('Diário 3º PA'!$F$4:$F$2000)*(IF(Resumo!$Q$5="",1,'Diário 3º PA'!$O$4:$O$2000=Resumo!$Q$5)))
+SUMPRODUCT(('Diário 4º PA'!$E$4:$E$2000='Analítico Cx.'!$B155)*('Diário 4º PA'!$B$4:$B$2000&gt;=H$4)*('Diário 4º PA'!$B$4:$B$2000&lt;=EOMONTH(H$4,0))*('Diário 4º PA'!$F$4:$F$2000)*(IF(Resumo!$Q$5="",1,'Diário 4º PA'!$O$4:$O$2000=Resumo!$Q$5)))</f>
        <v>0</v>
      </c>
      <c r="I155" s="199">
        <f t="array" ref="I155">SUMPRODUCT(('Diário 1º PA'!$E$4:$E$2977='Analítico Cx.'!$B155)*('Diário 1º PA'!$B$4:$B$2977&gt;=I$4)*('Diário 1º PA'!$B$4:$B$2977&lt;=EOMONTH(I$4,0))*('Diário 1º PA'!$F$4:$F$2977)*(IF(Resumo!$Q$5="",1,'Diário 1º PA'!$O$4:$O$2977=Resumo!$Q$5)))
+SUMPRODUCT(('Diário 2º PA'!$E$4:$E$2000='Analítico Cx.'!$B155)*('Diário 2º PA'!$B$4:$B$2000&gt;=I$4)*('Diário 2º PA'!$B$4:$B$2000&lt;=EOMONTH(I$4,0))*('Diário 2º PA'!$F$4:$F$2000)*(IF(Resumo!$Q$5="",1,'Diário 2º PA'!$O$4:$O$2000=Resumo!$Q$5)))
+SUMPRODUCT(('Diário 3º PA'!$E$4:$E$2000='Analítico Cx.'!$B155)*('Diário 3º PA'!$B$4:$B$2000&gt;=I$4)*('Diário 3º PA'!$B$4:$B$2000&lt;=EOMONTH(I$4,0))*('Diário 3º PA'!$F$4:$F$2000)*(IF(Resumo!$Q$5="",1,'Diário 3º PA'!$O$4:$O$2000=Resumo!$Q$5)))
+SUMPRODUCT(('Diário 4º PA'!$E$4:$E$2000='Analítico Cx.'!$B155)*('Diário 4º PA'!$B$4:$B$2000&gt;=I$4)*('Diário 4º PA'!$B$4:$B$2000&lt;=EOMONTH(I$4,0))*('Diário 4º PA'!$F$4:$F$2000)*(IF(Resumo!$Q$5="",1,'Diário 4º PA'!$O$4:$O$2000=Resumo!$Q$5)))</f>
        <v>0</v>
      </c>
      <c r="J155" s="199">
        <f t="array" ref="J155">SUMPRODUCT(('Diário 1º PA'!$E$4:$E$2977='Analítico Cx.'!$B155)*('Diário 1º PA'!$B$4:$B$2977&gt;=J$4)*('Diário 1º PA'!$B$4:$B$2977&lt;=EOMONTH(J$4,0))*('Diário 1º PA'!$F$4:$F$2977)*(IF(Resumo!$Q$5="",1,'Diário 1º PA'!$O$4:$O$2977=Resumo!$Q$5)))
+SUMPRODUCT(('Diário 2º PA'!$E$4:$E$2000='Analítico Cx.'!$B155)*('Diário 2º PA'!$B$4:$B$2000&gt;=J$4)*('Diário 2º PA'!$B$4:$B$2000&lt;=EOMONTH(J$4,0))*('Diário 2º PA'!$F$4:$F$2000)*(IF(Resumo!$Q$5="",1,'Diário 2º PA'!$O$4:$O$2000=Resumo!$Q$5)))
+SUMPRODUCT(('Diário 3º PA'!$E$4:$E$2000='Analítico Cx.'!$B155)*('Diário 3º PA'!$B$4:$B$2000&gt;=J$4)*('Diário 3º PA'!$B$4:$B$2000&lt;=EOMONTH(J$4,0))*('Diário 3º PA'!$F$4:$F$2000)*(IF(Resumo!$Q$5="",1,'Diário 3º PA'!$O$4:$O$2000=Resumo!$Q$5)))
+SUMPRODUCT(('Diário 4º PA'!$E$4:$E$2000='Analítico Cx.'!$B155)*('Diário 4º PA'!$B$4:$B$2000&gt;=J$4)*('Diário 4º PA'!$B$4:$B$2000&lt;=EOMONTH(J$4,0))*('Diário 4º PA'!$F$4:$F$2000)*(IF(Resumo!$Q$5="",1,'Diário 4º PA'!$O$4:$O$2000=Resumo!$Q$5)))</f>
        <v>0</v>
      </c>
      <c r="K155" s="199">
        <f t="array" ref="K155">SUMPRODUCT(('Diário 1º PA'!$E$4:$E$2977='Analítico Cx.'!$B155)*('Diário 1º PA'!$B$4:$B$2977&gt;=K$4)*('Diário 1º PA'!$B$4:$B$2977&lt;=EOMONTH(K$4,0))*('Diário 1º PA'!$F$4:$F$2977)*(IF(Resumo!$Q$5="",1,'Diário 1º PA'!$O$4:$O$2977=Resumo!$Q$5)))
+SUMPRODUCT(('Diário 2º PA'!$E$4:$E$2000='Analítico Cx.'!$B155)*('Diário 2º PA'!$B$4:$B$2000&gt;=K$4)*('Diário 2º PA'!$B$4:$B$2000&lt;=EOMONTH(K$4,0))*('Diário 2º PA'!$F$4:$F$2000)*(IF(Resumo!$Q$5="",1,'Diário 2º PA'!$O$4:$O$2000=Resumo!$Q$5)))
+SUMPRODUCT(('Diário 3º PA'!$E$4:$E$2000='Analítico Cx.'!$B155)*('Diário 3º PA'!$B$4:$B$2000&gt;=K$4)*('Diário 3º PA'!$B$4:$B$2000&lt;=EOMONTH(K$4,0))*('Diário 3º PA'!$F$4:$F$2000)*(IF(Resumo!$Q$5="",1,'Diário 3º PA'!$O$4:$O$2000=Resumo!$Q$5)))
+SUMPRODUCT(('Diário 4º PA'!$E$4:$E$2000='Analítico Cx.'!$B155)*('Diário 4º PA'!$B$4:$B$2000&gt;=K$4)*('Diário 4º PA'!$B$4:$B$2000&lt;=EOMONTH(K$4,0))*('Diário 4º PA'!$F$4:$F$2000)*(IF(Resumo!$Q$5="",1,'Diário 4º PA'!$O$4:$O$2000=Resumo!$Q$5)))</f>
        <v>0</v>
      </c>
      <c r="L155" s="199">
        <f t="array" ref="L155">SUMPRODUCT(('Diário 1º PA'!$E$4:$E$2977='Analítico Cx.'!$B155)*('Diário 1º PA'!$B$4:$B$2977&gt;=L$4)*('Diário 1º PA'!$B$4:$B$2977&lt;=EOMONTH(L$4,0))*('Diário 1º PA'!$F$4:$F$2977)*(IF(Resumo!$Q$5="",1,'Diário 1º PA'!$O$4:$O$2977=Resumo!$Q$5)))
+SUMPRODUCT(('Diário 2º PA'!$E$4:$E$2000='Analítico Cx.'!$B155)*('Diário 2º PA'!$B$4:$B$2000&gt;=L$4)*('Diário 2º PA'!$B$4:$B$2000&lt;=EOMONTH(L$4,0))*('Diário 2º PA'!$F$4:$F$2000)*(IF(Resumo!$Q$5="",1,'Diário 2º PA'!$O$4:$O$2000=Resumo!$Q$5)))
+SUMPRODUCT(('Diário 3º PA'!$E$4:$E$2000='Analítico Cx.'!$B155)*('Diário 3º PA'!$B$4:$B$2000&gt;=L$4)*('Diário 3º PA'!$B$4:$B$2000&lt;=EOMONTH(L$4,0))*('Diário 3º PA'!$F$4:$F$2000)*(IF(Resumo!$Q$5="",1,'Diário 3º PA'!$O$4:$O$2000=Resumo!$Q$5)))
+SUMPRODUCT(('Diário 4º PA'!$E$4:$E$2000='Analítico Cx.'!$B155)*('Diário 4º PA'!$B$4:$B$2000&gt;=L$4)*('Diário 4º PA'!$B$4:$B$2000&lt;=EOMONTH(L$4,0))*('Diário 4º PA'!$F$4:$F$2000)*(IF(Resumo!$Q$5="",1,'Diário 4º PA'!$O$4:$O$2000=Resumo!$Q$5)))</f>
        <v>0</v>
      </c>
      <c r="M155" s="199">
        <f t="array" ref="M155">SUMPRODUCT(('Diário 1º PA'!$E$4:$E$2977='Analítico Cx.'!$B155)*('Diário 1º PA'!$B$4:$B$2977&gt;=M$4)*('Diário 1º PA'!$B$4:$B$2977&lt;=EOMONTH(M$4,0))*('Diário 1º PA'!$F$4:$F$2977)*(IF(Resumo!$Q$5="",1,'Diário 1º PA'!$O$4:$O$2977=Resumo!$Q$5)))
+SUMPRODUCT(('Diário 2º PA'!$E$4:$E$2000='Analítico Cx.'!$B155)*('Diário 2º PA'!$B$4:$B$2000&gt;=M$4)*('Diário 2º PA'!$B$4:$B$2000&lt;=EOMONTH(M$4,0))*('Diário 2º PA'!$F$4:$F$2000)*(IF(Resumo!$Q$5="",1,'Diário 2º PA'!$O$4:$O$2000=Resumo!$Q$5)))
+SUMPRODUCT(('Diário 3º PA'!$E$4:$E$2000='Analítico Cx.'!$B155)*('Diário 3º PA'!$B$4:$B$2000&gt;=M$4)*('Diário 3º PA'!$B$4:$B$2000&lt;=EOMONTH(M$4,0))*('Diário 3º PA'!$F$4:$F$2000)*(IF(Resumo!$Q$5="",1,'Diário 3º PA'!$O$4:$O$2000=Resumo!$Q$5)))
+SUMPRODUCT(('Diário 4º PA'!$E$4:$E$2000='Analítico Cx.'!$B155)*('Diário 4º PA'!$B$4:$B$2000&gt;=M$4)*('Diário 4º PA'!$B$4:$B$2000&lt;=EOMONTH(M$4,0))*('Diário 4º PA'!$F$4:$F$2000)*(IF(Resumo!$Q$5="",1,'Diário 4º PA'!$O$4:$O$2000=Resumo!$Q$5)))</f>
        <v>0</v>
      </c>
      <c r="N155" s="199">
        <f t="array" ref="N155">SUMPRODUCT(('Diário 1º PA'!$E$4:$E$2977='Analítico Cx.'!$B155)*('Diário 1º PA'!$B$4:$B$2977&gt;=N$4)*('Diário 1º PA'!$B$4:$B$2977&lt;=EOMONTH(N$4,0))*('Diário 1º PA'!$F$4:$F$2977)*(IF(Resumo!$Q$5="",1,'Diário 1º PA'!$O$4:$O$2977=Resumo!$Q$5)))
+SUMPRODUCT(('Diário 2º PA'!$E$4:$E$2000='Analítico Cx.'!$B155)*('Diário 2º PA'!$B$4:$B$2000&gt;=N$4)*('Diário 2º PA'!$B$4:$B$2000&lt;=EOMONTH(N$4,0))*('Diário 2º PA'!$F$4:$F$2000)*(IF(Resumo!$Q$5="",1,'Diário 2º PA'!$O$4:$O$2000=Resumo!$Q$5)))
+SUMPRODUCT(('Diário 3º PA'!$E$4:$E$2000='Analítico Cx.'!$B155)*('Diário 3º PA'!$B$4:$B$2000&gt;=N$4)*('Diário 3º PA'!$B$4:$B$2000&lt;=EOMONTH(N$4,0))*('Diário 3º PA'!$F$4:$F$2000)*(IF(Resumo!$Q$5="",1,'Diário 3º PA'!$O$4:$O$2000=Resumo!$Q$5)))
+SUMPRODUCT(('Diário 4º PA'!$E$4:$E$2000='Analítico Cx.'!$B155)*('Diário 4º PA'!$B$4:$B$2000&gt;=N$4)*('Diário 4º PA'!$B$4:$B$2000&lt;=EOMONTH(N$4,0))*('Diário 4º PA'!$F$4:$F$2000)*(IF(Resumo!$Q$5="",1,'Diário 4º PA'!$O$4:$O$2000=Resumo!$Q$5)))</f>
        <v>0</v>
      </c>
      <c r="O155" s="200">
        <f t="shared" si="16"/>
        <v>0</v>
      </c>
      <c r="P155" s="201">
        <f t="shared" si="17"/>
        <v>0</v>
      </c>
      <c r="Q155" s="174"/>
      <c r="R155" s="174"/>
      <c r="S155" s="174"/>
      <c r="T155" s="174"/>
      <c r="U155" s="174"/>
      <c r="V155" s="174"/>
      <c r="W155" s="174"/>
      <c r="X155" s="174"/>
      <c r="Y155" s="174"/>
      <c r="Z155" s="174"/>
    </row>
    <row r="156" spans="1:26" ht="23.25" customHeight="1" x14ac:dyDescent="0.2">
      <c r="A156" s="220" t="s">
        <v>408</v>
      </c>
      <c r="B156" s="221" t="s">
        <v>409</v>
      </c>
      <c r="C156" s="199">
        <f t="array" ref="C156">SUMPRODUCT(('Diário 1º PA'!$E$4:$E$2977='Analítico Cx.'!$B156)*('Diário 1º PA'!$B$4:$B$2977&gt;=C$4)*('Diário 1º PA'!$B$4:$B$2977&lt;=EOMONTH(C$4,0))*('Diário 1º PA'!$F$4:$F$2977)*(IF(Resumo!$Q$5="",1,'Diário 1º PA'!$O$4:$O$2977=Resumo!$Q$5)))
+SUMPRODUCT(('Diário 2º PA'!$E$4:$E$2000='Analítico Cx.'!$B156)*('Diário 2º PA'!$B$4:$B$2000&gt;=C$4)*('Diário 2º PA'!$B$4:$B$2000&lt;=EOMONTH(C$4,0))*('Diário 2º PA'!$F$4:$F$2000)*(IF(Resumo!$Q$5="",1,'Diário 2º PA'!$O$4:$O$2000=Resumo!$Q$5)))
+SUMPRODUCT(('Diário 3º PA'!$E$4:$E$2000='Analítico Cx.'!$B156)*('Diário 3º PA'!$B$4:$B$2000&gt;=C$4)*('Diário 3º PA'!$B$4:$B$2000&lt;=EOMONTH(C$4,0))*('Diário 3º PA'!$F$4:$F$2000)*(IF(Resumo!$Q$5="",1,'Diário 3º PA'!$O$4:$O$2000=Resumo!$Q$5)))
+SUMPRODUCT(('Diário 4º PA'!$E$4:$E$2000='Analítico Cx.'!$B156)*('Diário 4º PA'!$B$4:$B$2000&gt;=C$4)*('Diário 4º PA'!$B$4:$B$2000&lt;=EOMONTH(C$4,0))*('Diário 4º PA'!$F$4:$F$2000)*(IF(Resumo!$Q$5="",1,'Diário 4º PA'!$O$4:$O$2000=Resumo!$Q$5)))</f>
        <v>0</v>
      </c>
      <c r="D156" s="199">
        <f t="array" ref="D156">SUMPRODUCT(('Diário 1º PA'!$E$4:$E$2977='Analítico Cx.'!$B156)*('Diário 1º PA'!$B$4:$B$2977&gt;=D$4)*('Diário 1º PA'!$B$4:$B$2977&lt;=EOMONTH(D$4,0))*('Diário 1º PA'!$F$4:$F$2977)*(IF(Resumo!$Q$5="",1,'Diário 1º PA'!$O$4:$O$2977=Resumo!$Q$5)))
+SUMPRODUCT(('Diário 2º PA'!$E$4:$E$2000='Analítico Cx.'!$B156)*('Diário 2º PA'!$B$4:$B$2000&gt;=D$4)*('Diário 2º PA'!$B$4:$B$2000&lt;=EOMONTH(D$4,0))*('Diário 2º PA'!$F$4:$F$2000)*(IF(Resumo!$Q$5="",1,'Diário 2º PA'!$O$4:$O$2000=Resumo!$Q$5)))
+SUMPRODUCT(('Diário 3º PA'!$E$4:$E$2000='Analítico Cx.'!$B156)*('Diário 3º PA'!$B$4:$B$2000&gt;=D$4)*('Diário 3º PA'!$B$4:$B$2000&lt;=EOMONTH(D$4,0))*('Diário 3º PA'!$F$4:$F$2000)*(IF(Resumo!$Q$5="",1,'Diário 3º PA'!$O$4:$O$2000=Resumo!$Q$5)))
+SUMPRODUCT(('Diário 4º PA'!$E$4:$E$2000='Analítico Cx.'!$B156)*('Diário 4º PA'!$B$4:$B$2000&gt;=D$4)*('Diário 4º PA'!$B$4:$B$2000&lt;=EOMONTH(D$4,0))*('Diário 4º PA'!$F$4:$F$2000)*(IF(Resumo!$Q$5="",1,'Diário 4º PA'!$O$4:$O$2000=Resumo!$Q$5)))</f>
        <v>0</v>
      </c>
      <c r="E156" s="199">
        <f t="array" ref="E156">SUMPRODUCT(('Diário 1º PA'!$E$4:$E$2977='Analítico Cx.'!$B156)*('Diário 1º PA'!$B$4:$B$2977&gt;=E$4)*('Diário 1º PA'!$B$4:$B$2977&lt;=EOMONTH(E$4,0))*('Diário 1º PA'!$F$4:$F$2977)*(IF(Resumo!$Q$5="",1,'Diário 1º PA'!$O$4:$O$2977=Resumo!$Q$5)))
+SUMPRODUCT(('Diário 2º PA'!$E$4:$E$2000='Analítico Cx.'!$B156)*('Diário 2º PA'!$B$4:$B$2000&gt;=E$4)*('Diário 2º PA'!$B$4:$B$2000&lt;=EOMONTH(E$4,0))*('Diário 2º PA'!$F$4:$F$2000)*(IF(Resumo!$Q$5="",1,'Diário 2º PA'!$O$4:$O$2000=Resumo!$Q$5)))
+SUMPRODUCT(('Diário 3º PA'!$E$4:$E$2000='Analítico Cx.'!$B156)*('Diário 3º PA'!$B$4:$B$2000&gt;=E$4)*('Diário 3º PA'!$B$4:$B$2000&lt;=EOMONTH(E$4,0))*('Diário 3º PA'!$F$4:$F$2000)*(IF(Resumo!$Q$5="",1,'Diário 3º PA'!$O$4:$O$2000=Resumo!$Q$5)))
+SUMPRODUCT(('Diário 4º PA'!$E$4:$E$2000='Analítico Cx.'!$B156)*('Diário 4º PA'!$B$4:$B$2000&gt;=E$4)*('Diário 4º PA'!$B$4:$B$2000&lt;=EOMONTH(E$4,0))*('Diário 4º PA'!$F$4:$F$2000)*(IF(Resumo!$Q$5="",1,'Diário 4º PA'!$O$4:$O$2000=Resumo!$Q$5)))</f>
        <v>0</v>
      </c>
      <c r="F156" s="199">
        <f t="array" ref="F156">SUMPRODUCT(('Diário 1º PA'!$E$4:$E$2977='Analítico Cx.'!$B156)*('Diário 1º PA'!$B$4:$B$2977&gt;=F$4)*('Diário 1º PA'!$B$4:$B$2977&lt;=EOMONTH(F$4,0))*('Diário 1º PA'!$F$4:$F$2977)*(IF(Resumo!$Q$5="",1,'Diário 1º PA'!$O$4:$O$2977=Resumo!$Q$5)))
+SUMPRODUCT(('Diário 2º PA'!$E$4:$E$2000='Analítico Cx.'!$B156)*('Diário 2º PA'!$B$4:$B$2000&gt;=F$4)*('Diário 2º PA'!$B$4:$B$2000&lt;=EOMONTH(F$4,0))*('Diário 2º PA'!$F$4:$F$2000)*(IF(Resumo!$Q$5="",1,'Diário 2º PA'!$O$4:$O$2000=Resumo!$Q$5)))
+SUMPRODUCT(('Diário 3º PA'!$E$4:$E$2000='Analítico Cx.'!$B156)*('Diário 3º PA'!$B$4:$B$2000&gt;=F$4)*('Diário 3º PA'!$B$4:$B$2000&lt;=EOMONTH(F$4,0))*('Diário 3º PA'!$F$4:$F$2000)*(IF(Resumo!$Q$5="",1,'Diário 3º PA'!$O$4:$O$2000=Resumo!$Q$5)))
+SUMPRODUCT(('Diário 4º PA'!$E$4:$E$2000='Analítico Cx.'!$B156)*('Diário 4º PA'!$B$4:$B$2000&gt;=F$4)*('Diário 4º PA'!$B$4:$B$2000&lt;=EOMONTH(F$4,0))*('Diário 4º PA'!$F$4:$F$2000)*(IF(Resumo!$Q$5="",1,'Diário 4º PA'!$O$4:$O$2000=Resumo!$Q$5)))</f>
        <v>0</v>
      </c>
      <c r="G156" s="199">
        <f t="array" ref="G156">SUMPRODUCT(('Diário 1º PA'!$E$4:$E$2977='Analítico Cx.'!$B156)*('Diário 1º PA'!$B$4:$B$2977&gt;=G$4)*('Diário 1º PA'!$B$4:$B$2977&lt;=EOMONTH(G$4,0))*('Diário 1º PA'!$F$4:$F$2977)*(IF(Resumo!$Q$5="",1,'Diário 1º PA'!$O$4:$O$2977=Resumo!$Q$5)))
+SUMPRODUCT(('Diário 2º PA'!$E$4:$E$2000='Analítico Cx.'!$B156)*('Diário 2º PA'!$B$4:$B$2000&gt;=G$4)*('Diário 2º PA'!$B$4:$B$2000&lt;=EOMONTH(G$4,0))*('Diário 2º PA'!$F$4:$F$2000)*(IF(Resumo!$Q$5="",1,'Diário 2º PA'!$O$4:$O$2000=Resumo!$Q$5)))
+SUMPRODUCT(('Diário 3º PA'!$E$4:$E$2000='Analítico Cx.'!$B156)*('Diário 3º PA'!$B$4:$B$2000&gt;=G$4)*('Diário 3º PA'!$B$4:$B$2000&lt;=EOMONTH(G$4,0))*('Diário 3º PA'!$F$4:$F$2000)*(IF(Resumo!$Q$5="",1,'Diário 3º PA'!$O$4:$O$2000=Resumo!$Q$5)))
+SUMPRODUCT(('Diário 4º PA'!$E$4:$E$2000='Analítico Cx.'!$B156)*('Diário 4º PA'!$B$4:$B$2000&gt;=G$4)*('Diário 4º PA'!$B$4:$B$2000&lt;=EOMONTH(G$4,0))*('Diário 4º PA'!$F$4:$F$2000)*(IF(Resumo!$Q$5="",1,'Diário 4º PA'!$O$4:$O$2000=Resumo!$Q$5)))</f>
        <v>0</v>
      </c>
      <c r="H156" s="199">
        <f t="array" ref="H156">SUMPRODUCT(('Diário 1º PA'!$E$4:$E$2977='Analítico Cx.'!$B156)*('Diário 1º PA'!$B$4:$B$2977&gt;=H$4)*('Diário 1º PA'!$B$4:$B$2977&lt;=EOMONTH(H$4,0))*('Diário 1º PA'!$F$4:$F$2977)*(IF(Resumo!$Q$5="",1,'Diário 1º PA'!$O$4:$O$2977=Resumo!$Q$5)))
+SUMPRODUCT(('Diário 2º PA'!$E$4:$E$2000='Analítico Cx.'!$B156)*('Diário 2º PA'!$B$4:$B$2000&gt;=H$4)*('Diário 2º PA'!$B$4:$B$2000&lt;=EOMONTH(H$4,0))*('Diário 2º PA'!$F$4:$F$2000)*(IF(Resumo!$Q$5="",1,'Diário 2º PA'!$O$4:$O$2000=Resumo!$Q$5)))
+SUMPRODUCT(('Diário 3º PA'!$E$4:$E$2000='Analítico Cx.'!$B156)*('Diário 3º PA'!$B$4:$B$2000&gt;=H$4)*('Diário 3º PA'!$B$4:$B$2000&lt;=EOMONTH(H$4,0))*('Diário 3º PA'!$F$4:$F$2000)*(IF(Resumo!$Q$5="",1,'Diário 3º PA'!$O$4:$O$2000=Resumo!$Q$5)))
+SUMPRODUCT(('Diário 4º PA'!$E$4:$E$2000='Analítico Cx.'!$B156)*('Diário 4º PA'!$B$4:$B$2000&gt;=H$4)*('Diário 4º PA'!$B$4:$B$2000&lt;=EOMONTH(H$4,0))*('Diário 4º PA'!$F$4:$F$2000)*(IF(Resumo!$Q$5="",1,'Diário 4º PA'!$O$4:$O$2000=Resumo!$Q$5)))</f>
        <v>0</v>
      </c>
      <c r="I156" s="199">
        <f t="array" ref="I156">SUMPRODUCT(('Diário 1º PA'!$E$4:$E$2977='Analítico Cx.'!$B156)*('Diário 1º PA'!$B$4:$B$2977&gt;=I$4)*('Diário 1º PA'!$B$4:$B$2977&lt;=EOMONTH(I$4,0))*('Diário 1º PA'!$F$4:$F$2977)*(IF(Resumo!$Q$5="",1,'Diário 1º PA'!$O$4:$O$2977=Resumo!$Q$5)))
+SUMPRODUCT(('Diário 2º PA'!$E$4:$E$2000='Analítico Cx.'!$B156)*('Diário 2º PA'!$B$4:$B$2000&gt;=I$4)*('Diário 2º PA'!$B$4:$B$2000&lt;=EOMONTH(I$4,0))*('Diário 2º PA'!$F$4:$F$2000)*(IF(Resumo!$Q$5="",1,'Diário 2º PA'!$O$4:$O$2000=Resumo!$Q$5)))
+SUMPRODUCT(('Diário 3º PA'!$E$4:$E$2000='Analítico Cx.'!$B156)*('Diário 3º PA'!$B$4:$B$2000&gt;=I$4)*('Diário 3º PA'!$B$4:$B$2000&lt;=EOMONTH(I$4,0))*('Diário 3º PA'!$F$4:$F$2000)*(IF(Resumo!$Q$5="",1,'Diário 3º PA'!$O$4:$O$2000=Resumo!$Q$5)))
+SUMPRODUCT(('Diário 4º PA'!$E$4:$E$2000='Analítico Cx.'!$B156)*('Diário 4º PA'!$B$4:$B$2000&gt;=I$4)*('Diário 4º PA'!$B$4:$B$2000&lt;=EOMONTH(I$4,0))*('Diário 4º PA'!$F$4:$F$2000)*(IF(Resumo!$Q$5="",1,'Diário 4º PA'!$O$4:$O$2000=Resumo!$Q$5)))</f>
        <v>0</v>
      </c>
      <c r="J156" s="199">
        <f t="array" ref="J156">SUMPRODUCT(('Diário 1º PA'!$E$4:$E$2977='Analítico Cx.'!$B156)*('Diário 1º PA'!$B$4:$B$2977&gt;=J$4)*('Diário 1º PA'!$B$4:$B$2977&lt;=EOMONTH(J$4,0))*('Diário 1º PA'!$F$4:$F$2977)*(IF(Resumo!$Q$5="",1,'Diário 1º PA'!$O$4:$O$2977=Resumo!$Q$5)))
+SUMPRODUCT(('Diário 2º PA'!$E$4:$E$2000='Analítico Cx.'!$B156)*('Diário 2º PA'!$B$4:$B$2000&gt;=J$4)*('Diário 2º PA'!$B$4:$B$2000&lt;=EOMONTH(J$4,0))*('Diário 2º PA'!$F$4:$F$2000)*(IF(Resumo!$Q$5="",1,'Diário 2º PA'!$O$4:$O$2000=Resumo!$Q$5)))
+SUMPRODUCT(('Diário 3º PA'!$E$4:$E$2000='Analítico Cx.'!$B156)*('Diário 3º PA'!$B$4:$B$2000&gt;=J$4)*('Diário 3º PA'!$B$4:$B$2000&lt;=EOMONTH(J$4,0))*('Diário 3º PA'!$F$4:$F$2000)*(IF(Resumo!$Q$5="",1,'Diário 3º PA'!$O$4:$O$2000=Resumo!$Q$5)))
+SUMPRODUCT(('Diário 4º PA'!$E$4:$E$2000='Analítico Cx.'!$B156)*('Diário 4º PA'!$B$4:$B$2000&gt;=J$4)*('Diário 4º PA'!$B$4:$B$2000&lt;=EOMONTH(J$4,0))*('Diário 4º PA'!$F$4:$F$2000)*(IF(Resumo!$Q$5="",1,'Diário 4º PA'!$O$4:$O$2000=Resumo!$Q$5)))</f>
        <v>0</v>
      </c>
      <c r="K156" s="199">
        <f t="array" ref="K156">SUMPRODUCT(('Diário 1º PA'!$E$4:$E$2977='Analítico Cx.'!$B156)*('Diário 1º PA'!$B$4:$B$2977&gt;=K$4)*('Diário 1º PA'!$B$4:$B$2977&lt;=EOMONTH(K$4,0))*('Diário 1º PA'!$F$4:$F$2977)*(IF(Resumo!$Q$5="",1,'Diário 1º PA'!$O$4:$O$2977=Resumo!$Q$5)))
+SUMPRODUCT(('Diário 2º PA'!$E$4:$E$2000='Analítico Cx.'!$B156)*('Diário 2º PA'!$B$4:$B$2000&gt;=K$4)*('Diário 2º PA'!$B$4:$B$2000&lt;=EOMONTH(K$4,0))*('Diário 2º PA'!$F$4:$F$2000)*(IF(Resumo!$Q$5="",1,'Diário 2º PA'!$O$4:$O$2000=Resumo!$Q$5)))
+SUMPRODUCT(('Diário 3º PA'!$E$4:$E$2000='Analítico Cx.'!$B156)*('Diário 3º PA'!$B$4:$B$2000&gt;=K$4)*('Diário 3º PA'!$B$4:$B$2000&lt;=EOMONTH(K$4,0))*('Diário 3º PA'!$F$4:$F$2000)*(IF(Resumo!$Q$5="",1,'Diário 3º PA'!$O$4:$O$2000=Resumo!$Q$5)))
+SUMPRODUCT(('Diário 4º PA'!$E$4:$E$2000='Analítico Cx.'!$B156)*('Diário 4º PA'!$B$4:$B$2000&gt;=K$4)*('Diário 4º PA'!$B$4:$B$2000&lt;=EOMONTH(K$4,0))*('Diário 4º PA'!$F$4:$F$2000)*(IF(Resumo!$Q$5="",1,'Diário 4º PA'!$O$4:$O$2000=Resumo!$Q$5)))</f>
        <v>0</v>
      </c>
      <c r="L156" s="199">
        <f t="array" ref="L156">SUMPRODUCT(('Diário 1º PA'!$E$4:$E$2977='Analítico Cx.'!$B156)*('Diário 1º PA'!$B$4:$B$2977&gt;=L$4)*('Diário 1º PA'!$B$4:$B$2977&lt;=EOMONTH(L$4,0))*('Diário 1º PA'!$F$4:$F$2977)*(IF(Resumo!$Q$5="",1,'Diário 1º PA'!$O$4:$O$2977=Resumo!$Q$5)))
+SUMPRODUCT(('Diário 2º PA'!$E$4:$E$2000='Analítico Cx.'!$B156)*('Diário 2º PA'!$B$4:$B$2000&gt;=L$4)*('Diário 2º PA'!$B$4:$B$2000&lt;=EOMONTH(L$4,0))*('Diário 2º PA'!$F$4:$F$2000)*(IF(Resumo!$Q$5="",1,'Diário 2º PA'!$O$4:$O$2000=Resumo!$Q$5)))
+SUMPRODUCT(('Diário 3º PA'!$E$4:$E$2000='Analítico Cx.'!$B156)*('Diário 3º PA'!$B$4:$B$2000&gt;=L$4)*('Diário 3º PA'!$B$4:$B$2000&lt;=EOMONTH(L$4,0))*('Diário 3º PA'!$F$4:$F$2000)*(IF(Resumo!$Q$5="",1,'Diário 3º PA'!$O$4:$O$2000=Resumo!$Q$5)))
+SUMPRODUCT(('Diário 4º PA'!$E$4:$E$2000='Analítico Cx.'!$B156)*('Diário 4º PA'!$B$4:$B$2000&gt;=L$4)*('Diário 4º PA'!$B$4:$B$2000&lt;=EOMONTH(L$4,0))*('Diário 4º PA'!$F$4:$F$2000)*(IF(Resumo!$Q$5="",1,'Diário 4º PA'!$O$4:$O$2000=Resumo!$Q$5)))</f>
        <v>0</v>
      </c>
      <c r="M156" s="199">
        <f t="array" ref="M156">SUMPRODUCT(('Diário 1º PA'!$E$4:$E$2977='Analítico Cx.'!$B156)*('Diário 1º PA'!$B$4:$B$2977&gt;=M$4)*('Diário 1º PA'!$B$4:$B$2977&lt;=EOMONTH(M$4,0))*('Diário 1º PA'!$F$4:$F$2977)*(IF(Resumo!$Q$5="",1,'Diário 1º PA'!$O$4:$O$2977=Resumo!$Q$5)))
+SUMPRODUCT(('Diário 2º PA'!$E$4:$E$2000='Analítico Cx.'!$B156)*('Diário 2º PA'!$B$4:$B$2000&gt;=M$4)*('Diário 2º PA'!$B$4:$B$2000&lt;=EOMONTH(M$4,0))*('Diário 2º PA'!$F$4:$F$2000)*(IF(Resumo!$Q$5="",1,'Diário 2º PA'!$O$4:$O$2000=Resumo!$Q$5)))
+SUMPRODUCT(('Diário 3º PA'!$E$4:$E$2000='Analítico Cx.'!$B156)*('Diário 3º PA'!$B$4:$B$2000&gt;=M$4)*('Diário 3º PA'!$B$4:$B$2000&lt;=EOMONTH(M$4,0))*('Diário 3º PA'!$F$4:$F$2000)*(IF(Resumo!$Q$5="",1,'Diário 3º PA'!$O$4:$O$2000=Resumo!$Q$5)))
+SUMPRODUCT(('Diário 4º PA'!$E$4:$E$2000='Analítico Cx.'!$B156)*('Diário 4º PA'!$B$4:$B$2000&gt;=M$4)*('Diário 4º PA'!$B$4:$B$2000&lt;=EOMONTH(M$4,0))*('Diário 4º PA'!$F$4:$F$2000)*(IF(Resumo!$Q$5="",1,'Diário 4º PA'!$O$4:$O$2000=Resumo!$Q$5)))</f>
        <v>0</v>
      </c>
      <c r="N156" s="199">
        <f t="array" ref="N156">SUMPRODUCT(('Diário 1º PA'!$E$4:$E$2977='Analítico Cx.'!$B156)*('Diário 1º PA'!$B$4:$B$2977&gt;=N$4)*('Diário 1º PA'!$B$4:$B$2977&lt;=EOMONTH(N$4,0))*('Diário 1º PA'!$F$4:$F$2977)*(IF(Resumo!$Q$5="",1,'Diário 1º PA'!$O$4:$O$2977=Resumo!$Q$5)))
+SUMPRODUCT(('Diário 2º PA'!$E$4:$E$2000='Analítico Cx.'!$B156)*('Diário 2º PA'!$B$4:$B$2000&gt;=N$4)*('Diário 2º PA'!$B$4:$B$2000&lt;=EOMONTH(N$4,0))*('Diário 2º PA'!$F$4:$F$2000)*(IF(Resumo!$Q$5="",1,'Diário 2º PA'!$O$4:$O$2000=Resumo!$Q$5)))
+SUMPRODUCT(('Diário 3º PA'!$E$4:$E$2000='Analítico Cx.'!$B156)*('Diário 3º PA'!$B$4:$B$2000&gt;=N$4)*('Diário 3º PA'!$B$4:$B$2000&lt;=EOMONTH(N$4,0))*('Diário 3º PA'!$F$4:$F$2000)*(IF(Resumo!$Q$5="",1,'Diário 3º PA'!$O$4:$O$2000=Resumo!$Q$5)))
+SUMPRODUCT(('Diário 4º PA'!$E$4:$E$2000='Analítico Cx.'!$B156)*('Diário 4º PA'!$B$4:$B$2000&gt;=N$4)*('Diário 4º PA'!$B$4:$B$2000&lt;=EOMONTH(N$4,0))*('Diário 4º PA'!$F$4:$F$2000)*(IF(Resumo!$Q$5="",1,'Diário 4º PA'!$O$4:$O$2000=Resumo!$Q$5)))</f>
        <v>0</v>
      </c>
      <c r="O156" s="200">
        <f t="shared" si="16"/>
        <v>0</v>
      </c>
      <c r="P156" s="201">
        <f t="shared" si="17"/>
        <v>0</v>
      </c>
      <c r="Q156" s="174"/>
      <c r="R156" s="174"/>
      <c r="S156" s="174"/>
      <c r="T156" s="174"/>
      <c r="U156" s="174"/>
      <c r="V156" s="174"/>
      <c r="W156" s="174"/>
      <c r="X156" s="174"/>
      <c r="Y156" s="174"/>
      <c r="Z156" s="174"/>
    </row>
    <row r="157" spans="1:26" ht="23.25" customHeight="1" x14ac:dyDescent="0.2">
      <c r="A157" s="220" t="s">
        <v>410</v>
      </c>
      <c r="B157" s="221" t="s">
        <v>411</v>
      </c>
      <c r="C157" s="199">
        <f t="array" ref="C157">SUMPRODUCT(('Diário 1º PA'!$E$4:$E$2977='Analítico Cx.'!$B157)*('Diário 1º PA'!$B$4:$B$2977&gt;=C$4)*('Diário 1º PA'!$B$4:$B$2977&lt;=EOMONTH(C$4,0))*('Diário 1º PA'!$F$4:$F$2977)*(IF(Resumo!$Q$5="",1,'Diário 1º PA'!$O$4:$O$2977=Resumo!$Q$5)))
+SUMPRODUCT(('Diário 2º PA'!$E$4:$E$2000='Analítico Cx.'!$B157)*('Diário 2º PA'!$B$4:$B$2000&gt;=C$4)*('Diário 2º PA'!$B$4:$B$2000&lt;=EOMONTH(C$4,0))*('Diário 2º PA'!$F$4:$F$2000)*(IF(Resumo!$Q$5="",1,'Diário 2º PA'!$O$4:$O$2000=Resumo!$Q$5)))
+SUMPRODUCT(('Diário 3º PA'!$E$4:$E$2000='Analítico Cx.'!$B157)*('Diário 3º PA'!$B$4:$B$2000&gt;=C$4)*('Diário 3º PA'!$B$4:$B$2000&lt;=EOMONTH(C$4,0))*('Diário 3º PA'!$F$4:$F$2000)*(IF(Resumo!$Q$5="",1,'Diário 3º PA'!$O$4:$O$2000=Resumo!$Q$5)))
+SUMPRODUCT(('Diário 4º PA'!$E$4:$E$2000='Analítico Cx.'!$B157)*('Diário 4º PA'!$B$4:$B$2000&gt;=C$4)*('Diário 4º PA'!$B$4:$B$2000&lt;=EOMONTH(C$4,0))*('Diário 4º PA'!$F$4:$F$2000)*(IF(Resumo!$Q$5="",1,'Diário 4º PA'!$O$4:$O$2000=Resumo!$Q$5)))</f>
        <v>0</v>
      </c>
      <c r="D157" s="199">
        <f t="array" ref="D157">SUMPRODUCT(('Diário 1º PA'!$E$4:$E$2977='Analítico Cx.'!$B157)*('Diário 1º PA'!$B$4:$B$2977&gt;=D$4)*('Diário 1º PA'!$B$4:$B$2977&lt;=EOMONTH(D$4,0))*('Diário 1º PA'!$F$4:$F$2977)*(IF(Resumo!$Q$5="",1,'Diário 1º PA'!$O$4:$O$2977=Resumo!$Q$5)))
+SUMPRODUCT(('Diário 2º PA'!$E$4:$E$2000='Analítico Cx.'!$B157)*('Diário 2º PA'!$B$4:$B$2000&gt;=D$4)*('Diário 2º PA'!$B$4:$B$2000&lt;=EOMONTH(D$4,0))*('Diário 2º PA'!$F$4:$F$2000)*(IF(Resumo!$Q$5="",1,'Diário 2º PA'!$O$4:$O$2000=Resumo!$Q$5)))
+SUMPRODUCT(('Diário 3º PA'!$E$4:$E$2000='Analítico Cx.'!$B157)*('Diário 3º PA'!$B$4:$B$2000&gt;=D$4)*('Diário 3º PA'!$B$4:$B$2000&lt;=EOMONTH(D$4,0))*('Diário 3º PA'!$F$4:$F$2000)*(IF(Resumo!$Q$5="",1,'Diário 3º PA'!$O$4:$O$2000=Resumo!$Q$5)))
+SUMPRODUCT(('Diário 4º PA'!$E$4:$E$2000='Analítico Cx.'!$B157)*('Diário 4º PA'!$B$4:$B$2000&gt;=D$4)*('Diário 4º PA'!$B$4:$B$2000&lt;=EOMONTH(D$4,0))*('Diário 4º PA'!$F$4:$F$2000)*(IF(Resumo!$Q$5="",1,'Diário 4º PA'!$O$4:$O$2000=Resumo!$Q$5)))</f>
        <v>0</v>
      </c>
      <c r="E157" s="199">
        <f t="array" ref="E157">SUMPRODUCT(('Diário 1º PA'!$E$4:$E$2977='Analítico Cx.'!$B157)*('Diário 1º PA'!$B$4:$B$2977&gt;=E$4)*('Diário 1º PA'!$B$4:$B$2977&lt;=EOMONTH(E$4,0))*('Diário 1º PA'!$F$4:$F$2977)*(IF(Resumo!$Q$5="",1,'Diário 1º PA'!$O$4:$O$2977=Resumo!$Q$5)))
+SUMPRODUCT(('Diário 2º PA'!$E$4:$E$2000='Analítico Cx.'!$B157)*('Diário 2º PA'!$B$4:$B$2000&gt;=E$4)*('Diário 2º PA'!$B$4:$B$2000&lt;=EOMONTH(E$4,0))*('Diário 2º PA'!$F$4:$F$2000)*(IF(Resumo!$Q$5="",1,'Diário 2º PA'!$O$4:$O$2000=Resumo!$Q$5)))
+SUMPRODUCT(('Diário 3º PA'!$E$4:$E$2000='Analítico Cx.'!$B157)*('Diário 3º PA'!$B$4:$B$2000&gt;=E$4)*('Diário 3º PA'!$B$4:$B$2000&lt;=EOMONTH(E$4,0))*('Diário 3º PA'!$F$4:$F$2000)*(IF(Resumo!$Q$5="",1,'Diário 3º PA'!$O$4:$O$2000=Resumo!$Q$5)))
+SUMPRODUCT(('Diário 4º PA'!$E$4:$E$2000='Analítico Cx.'!$B157)*('Diário 4º PA'!$B$4:$B$2000&gt;=E$4)*('Diário 4º PA'!$B$4:$B$2000&lt;=EOMONTH(E$4,0))*('Diário 4º PA'!$F$4:$F$2000)*(IF(Resumo!$Q$5="",1,'Diário 4º PA'!$O$4:$O$2000=Resumo!$Q$5)))</f>
        <v>0</v>
      </c>
      <c r="F157" s="199">
        <f t="array" ref="F157">SUMPRODUCT(('Diário 1º PA'!$E$4:$E$2977='Analítico Cx.'!$B157)*('Diário 1º PA'!$B$4:$B$2977&gt;=F$4)*('Diário 1º PA'!$B$4:$B$2977&lt;=EOMONTH(F$4,0))*('Diário 1º PA'!$F$4:$F$2977)*(IF(Resumo!$Q$5="",1,'Diário 1º PA'!$O$4:$O$2977=Resumo!$Q$5)))
+SUMPRODUCT(('Diário 2º PA'!$E$4:$E$2000='Analítico Cx.'!$B157)*('Diário 2º PA'!$B$4:$B$2000&gt;=F$4)*('Diário 2º PA'!$B$4:$B$2000&lt;=EOMONTH(F$4,0))*('Diário 2º PA'!$F$4:$F$2000)*(IF(Resumo!$Q$5="",1,'Diário 2º PA'!$O$4:$O$2000=Resumo!$Q$5)))
+SUMPRODUCT(('Diário 3º PA'!$E$4:$E$2000='Analítico Cx.'!$B157)*('Diário 3º PA'!$B$4:$B$2000&gt;=F$4)*('Diário 3º PA'!$B$4:$B$2000&lt;=EOMONTH(F$4,0))*('Diário 3º PA'!$F$4:$F$2000)*(IF(Resumo!$Q$5="",1,'Diário 3º PA'!$O$4:$O$2000=Resumo!$Q$5)))
+SUMPRODUCT(('Diário 4º PA'!$E$4:$E$2000='Analítico Cx.'!$B157)*('Diário 4º PA'!$B$4:$B$2000&gt;=F$4)*('Diário 4º PA'!$B$4:$B$2000&lt;=EOMONTH(F$4,0))*('Diário 4º PA'!$F$4:$F$2000)*(IF(Resumo!$Q$5="",1,'Diário 4º PA'!$O$4:$O$2000=Resumo!$Q$5)))</f>
        <v>0</v>
      </c>
      <c r="G157" s="199">
        <f t="array" ref="G157">SUMPRODUCT(('Diário 1º PA'!$E$4:$E$2977='Analítico Cx.'!$B157)*('Diário 1º PA'!$B$4:$B$2977&gt;=G$4)*('Diário 1º PA'!$B$4:$B$2977&lt;=EOMONTH(G$4,0))*('Diário 1º PA'!$F$4:$F$2977)*(IF(Resumo!$Q$5="",1,'Diário 1º PA'!$O$4:$O$2977=Resumo!$Q$5)))
+SUMPRODUCT(('Diário 2º PA'!$E$4:$E$2000='Analítico Cx.'!$B157)*('Diário 2º PA'!$B$4:$B$2000&gt;=G$4)*('Diário 2º PA'!$B$4:$B$2000&lt;=EOMONTH(G$4,0))*('Diário 2º PA'!$F$4:$F$2000)*(IF(Resumo!$Q$5="",1,'Diário 2º PA'!$O$4:$O$2000=Resumo!$Q$5)))
+SUMPRODUCT(('Diário 3º PA'!$E$4:$E$2000='Analítico Cx.'!$B157)*('Diário 3º PA'!$B$4:$B$2000&gt;=G$4)*('Diário 3º PA'!$B$4:$B$2000&lt;=EOMONTH(G$4,0))*('Diário 3º PA'!$F$4:$F$2000)*(IF(Resumo!$Q$5="",1,'Diário 3º PA'!$O$4:$O$2000=Resumo!$Q$5)))
+SUMPRODUCT(('Diário 4º PA'!$E$4:$E$2000='Analítico Cx.'!$B157)*('Diário 4º PA'!$B$4:$B$2000&gt;=G$4)*('Diário 4º PA'!$B$4:$B$2000&lt;=EOMONTH(G$4,0))*('Diário 4º PA'!$F$4:$F$2000)*(IF(Resumo!$Q$5="",1,'Diário 4º PA'!$O$4:$O$2000=Resumo!$Q$5)))</f>
        <v>0</v>
      </c>
      <c r="H157" s="199">
        <f t="array" ref="H157">SUMPRODUCT(('Diário 1º PA'!$E$4:$E$2977='Analítico Cx.'!$B157)*('Diário 1º PA'!$B$4:$B$2977&gt;=H$4)*('Diário 1º PA'!$B$4:$B$2977&lt;=EOMONTH(H$4,0))*('Diário 1º PA'!$F$4:$F$2977)*(IF(Resumo!$Q$5="",1,'Diário 1º PA'!$O$4:$O$2977=Resumo!$Q$5)))
+SUMPRODUCT(('Diário 2º PA'!$E$4:$E$2000='Analítico Cx.'!$B157)*('Diário 2º PA'!$B$4:$B$2000&gt;=H$4)*('Diário 2º PA'!$B$4:$B$2000&lt;=EOMONTH(H$4,0))*('Diário 2º PA'!$F$4:$F$2000)*(IF(Resumo!$Q$5="",1,'Diário 2º PA'!$O$4:$O$2000=Resumo!$Q$5)))
+SUMPRODUCT(('Diário 3º PA'!$E$4:$E$2000='Analítico Cx.'!$B157)*('Diário 3º PA'!$B$4:$B$2000&gt;=H$4)*('Diário 3º PA'!$B$4:$B$2000&lt;=EOMONTH(H$4,0))*('Diário 3º PA'!$F$4:$F$2000)*(IF(Resumo!$Q$5="",1,'Diário 3º PA'!$O$4:$O$2000=Resumo!$Q$5)))
+SUMPRODUCT(('Diário 4º PA'!$E$4:$E$2000='Analítico Cx.'!$B157)*('Diário 4º PA'!$B$4:$B$2000&gt;=H$4)*('Diário 4º PA'!$B$4:$B$2000&lt;=EOMONTH(H$4,0))*('Diário 4º PA'!$F$4:$F$2000)*(IF(Resumo!$Q$5="",1,'Diário 4º PA'!$O$4:$O$2000=Resumo!$Q$5)))</f>
        <v>0</v>
      </c>
      <c r="I157" s="199">
        <f t="array" ref="I157">SUMPRODUCT(('Diário 1º PA'!$E$4:$E$2977='Analítico Cx.'!$B157)*('Diário 1º PA'!$B$4:$B$2977&gt;=I$4)*('Diário 1º PA'!$B$4:$B$2977&lt;=EOMONTH(I$4,0))*('Diário 1º PA'!$F$4:$F$2977)*(IF(Resumo!$Q$5="",1,'Diário 1º PA'!$O$4:$O$2977=Resumo!$Q$5)))
+SUMPRODUCT(('Diário 2º PA'!$E$4:$E$2000='Analítico Cx.'!$B157)*('Diário 2º PA'!$B$4:$B$2000&gt;=I$4)*('Diário 2º PA'!$B$4:$B$2000&lt;=EOMONTH(I$4,0))*('Diário 2º PA'!$F$4:$F$2000)*(IF(Resumo!$Q$5="",1,'Diário 2º PA'!$O$4:$O$2000=Resumo!$Q$5)))
+SUMPRODUCT(('Diário 3º PA'!$E$4:$E$2000='Analítico Cx.'!$B157)*('Diário 3º PA'!$B$4:$B$2000&gt;=I$4)*('Diário 3º PA'!$B$4:$B$2000&lt;=EOMONTH(I$4,0))*('Diário 3º PA'!$F$4:$F$2000)*(IF(Resumo!$Q$5="",1,'Diário 3º PA'!$O$4:$O$2000=Resumo!$Q$5)))
+SUMPRODUCT(('Diário 4º PA'!$E$4:$E$2000='Analítico Cx.'!$B157)*('Diário 4º PA'!$B$4:$B$2000&gt;=I$4)*('Diário 4º PA'!$B$4:$B$2000&lt;=EOMONTH(I$4,0))*('Diário 4º PA'!$F$4:$F$2000)*(IF(Resumo!$Q$5="",1,'Diário 4º PA'!$O$4:$O$2000=Resumo!$Q$5)))</f>
        <v>0</v>
      </c>
      <c r="J157" s="199">
        <f t="array" ref="J157">SUMPRODUCT(('Diário 1º PA'!$E$4:$E$2977='Analítico Cx.'!$B157)*('Diário 1º PA'!$B$4:$B$2977&gt;=J$4)*('Diário 1º PA'!$B$4:$B$2977&lt;=EOMONTH(J$4,0))*('Diário 1º PA'!$F$4:$F$2977)*(IF(Resumo!$Q$5="",1,'Diário 1º PA'!$O$4:$O$2977=Resumo!$Q$5)))
+SUMPRODUCT(('Diário 2º PA'!$E$4:$E$2000='Analítico Cx.'!$B157)*('Diário 2º PA'!$B$4:$B$2000&gt;=J$4)*('Diário 2º PA'!$B$4:$B$2000&lt;=EOMONTH(J$4,0))*('Diário 2º PA'!$F$4:$F$2000)*(IF(Resumo!$Q$5="",1,'Diário 2º PA'!$O$4:$O$2000=Resumo!$Q$5)))
+SUMPRODUCT(('Diário 3º PA'!$E$4:$E$2000='Analítico Cx.'!$B157)*('Diário 3º PA'!$B$4:$B$2000&gt;=J$4)*('Diário 3º PA'!$B$4:$B$2000&lt;=EOMONTH(J$4,0))*('Diário 3º PA'!$F$4:$F$2000)*(IF(Resumo!$Q$5="",1,'Diário 3º PA'!$O$4:$O$2000=Resumo!$Q$5)))
+SUMPRODUCT(('Diário 4º PA'!$E$4:$E$2000='Analítico Cx.'!$B157)*('Diário 4º PA'!$B$4:$B$2000&gt;=J$4)*('Diário 4º PA'!$B$4:$B$2000&lt;=EOMONTH(J$4,0))*('Diário 4º PA'!$F$4:$F$2000)*(IF(Resumo!$Q$5="",1,'Diário 4º PA'!$O$4:$O$2000=Resumo!$Q$5)))</f>
        <v>0</v>
      </c>
      <c r="K157" s="199">
        <f t="array" ref="K157">SUMPRODUCT(('Diário 1º PA'!$E$4:$E$2977='Analítico Cx.'!$B157)*('Diário 1º PA'!$B$4:$B$2977&gt;=K$4)*('Diário 1º PA'!$B$4:$B$2977&lt;=EOMONTH(K$4,0))*('Diário 1º PA'!$F$4:$F$2977)*(IF(Resumo!$Q$5="",1,'Diário 1º PA'!$O$4:$O$2977=Resumo!$Q$5)))
+SUMPRODUCT(('Diário 2º PA'!$E$4:$E$2000='Analítico Cx.'!$B157)*('Diário 2º PA'!$B$4:$B$2000&gt;=K$4)*('Diário 2º PA'!$B$4:$B$2000&lt;=EOMONTH(K$4,0))*('Diário 2º PA'!$F$4:$F$2000)*(IF(Resumo!$Q$5="",1,'Diário 2º PA'!$O$4:$O$2000=Resumo!$Q$5)))
+SUMPRODUCT(('Diário 3º PA'!$E$4:$E$2000='Analítico Cx.'!$B157)*('Diário 3º PA'!$B$4:$B$2000&gt;=K$4)*('Diário 3º PA'!$B$4:$B$2000&lt;=EOMONTH(K$4,0))*('Diário 3º PA'!$F$4:$F$2000)*(IF(Resumo!$Q$5="",1,'Diário 3º PA'!$O$4:$O$2000=Resumo!$Q$5)))
+SUMPRODUCT(('Diário 4º PA'!$E$4:$E$2000='Analítico Cx.'!$B157)*('Diário 4º PA'!$B$4:$B$2000&gt;=K$4)*('Diário 4º PA'!$B$4:$B$2000&lt;=EOMONTH(K$4,0))*('Diário 4º PA'!$F$4:$F$2000)*(IF(Resumo!$Q$5="",1,'Diário 4º PA'!$O$4:$O$2000=Resumo!$Q$5)))</f>
        <v>0</v>
      </c>
      <c r="L157" s="199">
        <f t="array" ref="L157">SUMPRODUCT(('Diário 1º PA'!$E$4:$E$2977='Analítico Cx.'!$B157)*('Diário 1º PA'!$B$4:$B$2977&gt;=L$4)*('Diário 1º PA'!$B$4:$B$2977&lt;=EOMONTH(L$4,0))*('Diário 1º PA'!$F$4:$F$2977)*(IF(Resumo!$Q$5="",1,'Diário 1º PA'!$O$4:$O$2977=Resumo!$Q$5)))
+SUMPRODUCT(('Diário 2º PA'!$E$4:$E$2000='Analítico Cx.'!$B157)*('Diário 2º PA'!$B$4:$B$2000&gt;=L$4)*('Diário 2º PA'!$B$4:$B$2000&lt;=EOMONTH(L$4,0))*('Diário 2º PA'!$F$4:$F$2000)*(IF(Resumo!$Q$5="",1,'Diário 2º PA'!$O$4:$O$2000=Resumo!$Q$5)))
+SUMPRODUCT(('Diário 3º PA'!$E$4:$E$2000='Analítico Cx.'!$B157)*('Diário 3º PA'!$B$4:$B$2000&gt;=L$4)*('Diário 3º PA'!$B$4:$B$2000&lt;=EOMONTH(L$4,0))*('Diário 3º PA'!$F$4:$F$2000)*(IF(Resumo!$Q$5="",1,'Diário 3º PA'!$O$4:$O$2000=Resumo!$Q$5)))
+SUMPRODUCT(('Diário 4º PA'!$E$4:$E$2000='Analítico Cx.'!$B157)*('Diário 4º PA'!$B$4:$B$2000&gt;=L$4)*('Diário 4º PA'!$B$4:$B$2000&lt;=EOMONTH(L$4,0))*('Diário 4º PA'!$F$4:$F$2000)*(IF(Resumo!$Q$5="",1,'Diário 4º PA'!$O$4:$O$2000=Resumo!$Q$5)))</f>
        <v>0</v>
      </c>
      <c r="M157" s="199">
        <f t="array" ref="M157">SUMPRODUCT(('Diário 1º PA'!$E$4:$E$2977='Analítico Cx.'!$B157)*('Diário 1º PA'!$B$4:$B$2977&gt;=M$4)*('Diário 1º PA'!$B$4:$B$2977&lt;=EOMONTH(M$4,0))*('Diário 1º PA'!$F$4:$F$2977)*(IF(Resumo!$Q$5="",1,'Diário 1º PA'!$O$4:$O$2977=Resumo!$Q$5)))
+SUMPRODUCT(('Diário 2º PA'!$E$4:$E$2000='Analítico Cx.'!$B157)*('Diário 2º PA'!$B$4:$B$2000&gt;=M$4)*('Diário 2º PA'!$B$4:$B$2000&lt;=EOMONTH(M$4,0))*('Diário 2º PA'!$F$4:$F$2000)*(IF(Resumo!$Q$5="",1,'Diário 2º PA'!$O$4:$O$2000=Resumo!$Q$5)))
+SUMPRODUCT(('Diário 3º PA'!$E$4:$E$2000='Analítico Cx.'!$B157)*('Diário 3º PA'!$B$4:$B$2000&gt;=M$4)*('Diário 3º PA'!$B$4:$B$2000&lt;=EOMONTH(M$4,0))*('Diário 3º PA'!$F$4:$F$2000)*(IF(Resumo!$Q$5="",1,'Diário 3º PA'!$O$4:$O$2000=Resumo!$Q$5)))
+SUMPRODUCT(('Diário 4º PA'!$E$4:$E$2000='Analítico Cx.'!$B157)*('Diário 4º PA'!$B$4:$B$2000&gt;=M$4)*('Diário 4º PA'!$B$4:$B$2000&lt;=EOMONTH(M$4,0))*('Diário 4º PA'!$F$4:$F$2000)*(IF(Resumo!$Q$5="",1,'Diário 4º PA'!$O$4:$O$2000=Resumo!$Q$5)))</f>
        <v>0</v>
      </c>
      <c r="N157" s="199">
        <f t="array" ref="N157">SUMPRODUCT(('Diário 1º PA'!$E$4:$E$2977='Analítico Cx.'!$B157)*('Diário 1º PA'!$B$4:$B$2977&gt;=N$4)*('Diário 1º PA'!$B$4:$B$2977&lt;=EOMONTH(N$4,0))*('Diário 1º PA'!$F$4:$F$2977)*(IF(Resumo!$Q$5="",1,'Diário 1º PA'!$O$4:$O$2977=Resumo!$Q$5)))
+SUMPRODUCT(('Diário 2º PA'!$E$4:$E$2000='Analítico Cx.'!$B157)*('Diário 2º PA'!$B$4:$B$2000&gt;=N$4)*('Diário 2º PA'!$B$4:$B$2000&lt;=EOMONTH(N$4,0))*('Diário 2º PA'!$F$4:$F$2000)*(IF(Resumo!$Q$5="",1,'Diário 2º PA'!$O$4:$O$2000=Resumo!$Q$5)))
+SUMPRODUCT(('Diário 3º PA'!$E$4:$E$2000='Analítico Cx.'!$B157)*('Diário 3º PA'!$B$4:$B$2000&gt;=N$4)*('Diário 3º PA'!$B$4:$B$2000&lt;=EOMONTH(N$4,0))*('Diário 3º PA'!$F$4:$F$2000)*(IF(Resumo!$Q$5="",1,'Diário 3º PA'!$O$4:$O$2000=Resumo!$Q$5)))
+SUMPRODUCT(('Diário 4º PA'!$E$4:$E$2000='Analítico Cx.'!$B157)*('Diário 4º PA'!$B$4:$B$2000&gt;=N$4)*('Diário 4º PA'!$B$4:$B$2000&lt;=EOMONTH(N$4,0))*('Diário 4º PA'!$F$4:$F$2000)*(IF(Resumo!$Q$5="",1,'Diário 4º PA'!$O$4:$O$2000=Resumo!$Q$5)))</f>
        <v>0</v>
      </c>
      <c r="O157" s="200">
        <f t="shared" si="16"/>
        <v>0</v>
      </c>
      <c r="P157" s="201">
        <f t="shared" si="17"/>
        <v>0</v>
      </c>
      <c r="Q157" s="174"/>
      <c r="R157" s="174"/>
      <c r="S157" s="174"/>
      <c r="T157" s="174"/>
      <c r="U157" s="174"/>
      <c r="V157" s="174"/>
      <c r="W157" s="174"/>
      <c r="X157" s="174"/>
      <c r="Y157" s="174"/>
      <c r="Z157" s="174"/>
    </row>
    <row r="158" spans="1:26" ht="23.25" customHeight="1" x14ac:dyDescent="0.2">
      <c r="A158" s="220" t="s">
        <v>412</v>
      </c>
      <c r="B158" s="221" t="s">
        <v>413</v>
      </c>
      <c r="C158" s="199">
        <f t="array" ref="C158">SUMPRODUCT(('Diário 1º PA'!$E$4:$E$2977='Analítico Cx.'!$B158)*('Diário 1º PA'!$B$4:$B$2977&gt;=C$4)*('Diário 1º PA'!$B$4:$B$2977&lt;=EOMONTH(C$4,0))*('Diário 1º PA'!$F$4:$F$2977)*(IF(Resumo!$Q$5="",1,'Diário 1º PA'!$O$4:$O$2977=Resumo!$Q$5)))
+SUMPRODUCT(('Diário 2º PA'!$E$4:$E$2000='Analítico Cx.'!$B158)*('Diário 2º PA'!$B$4:$B$2000&gt;=C$4)*('Diário 2º PA'!$B$4:$B$2000&lt;=EOMONTH(C$4,0))*('Diário 2º PA'!$F$4:$F$2000)*(IF(Resumo!$Q$5="",1,'Diário 2º PA'!$O$4:$O$2000=Resumo!$Q$5)))
+SUMPRODUCT(('Diário 3º PA'!$E$4:$E$2000='Analítico Cx.'!$B158)*('Diário 3º PA'!$B$4:$B$2000&gt;=C$4)*('Diário 3º PA'!$B$4:$B$2000&lt;=EOMONTH(C$4,0))*('Diário 3º PA'!$F$4:$F$2000)*(IF(Resumo!$Q$5="",1,'Diário 3º PA'!$O$4:$O$2000=Resumo!$Q$5)))
+SUMPRODUCT(('Diário 4º PA'!$E$4:$E$2000='Analítico Cx.'!$B158)*('Diário 4º PA'!$B$4:$B$2000&gt;=C$4)*('Diário 4º PA'!$B$4:$B$2000&lt;=EOMONTH(C$4,0))*('Diário 4º PA'!$F$4:$F$2000)*(IF(Resumo!$Q$5="",1,'Diário 4º PA'!$O$4:$O$2000=Resumo!$Q$5)))</f>
        <v>0</v>
      </c>
      <c r="D158" s="199">
        <f t="array" ref="D158">SUMPRODUCT(('Diário 1º PA'!$E$4:$E$2977='Analítico Cx.'!$B158)*('Diário 1º PA'!$B$4:$B$2977&gt;=D$4)*('Diário 1º PA'!$B$4:$B$2977&lt;=EOMONTH(D$4,0))*('Diário 1º PA'!$F$4:$F$2977)*(IF(Resumo!$Q$5="",1,'Diário 1º PA'!$O$4:$O$2977=Resumo!$Q$5)))
+SUMPRODUCT(('Diário 2º PA'!$E$4:$E$2000='Analítico Cx.'!$B158)*('Diário 2º PA'!$B$4:$B$2000&gt;=D$4)*('Diário 2º PA'!$B$4:$B$2000&lt;=EOMONTH(D$4,0))*('Diário 2º PA'!$F$4:$F$2000)*(IF(Resumo!$Q$5="",1,'Diário 2º PA'!$O$4:$O$2000=Resumo!$Q$5)))
+SUMPRODUCT(('Diário 3º PA'!$E$4:$E$2000='Analítico Cx.'!$B158)*('Diário 3º PA'!$B$4:$B$2000&gt;=D$4)*('Diário 3º PA'!$B$4:$B$2000&lt;=EOMONTH(D$4,0))*('Diário 3º PA'!$F$4:$F$2000)*(IF(Resumo!$Q$5="",1,'Diário 3º PA'!$O$4:$O$2000=Resumo!$Q$5)))
+SUMPRODUCT(('Diário 4º PA'!$E$4:$E$2000='Analítico Cx.'!$B158)*('Diário 4º PA'!$B$4:$B$2000&gt;=D$4)*('Diário 4º PA'!$B$4:$B$2000&lt;=EOMONTH(D$4,0))*('Diário 4º PA'!$F$4:$F$2000)*(IF(Resumo!$Q$5="",1,'Diário 4º PA'!$O$4:$O$2000=Resumo!$Q$5)))</f>
        <v>0</v>
      </c>
      <c r="E158" s="199">
        <f t="array" ref="E158">SUMPRODUCT(('Diário 1º PA'!$E$4:$E$2977='Analítico Cx.'!$B158)*('Diário 1º PA'!$B$4:$B$2977&gt;=E$4)*('Diário 1º PA'!$B$4:$B$2977&lt;=EOMONTH(E$4,0))*('Diário 1º PA'!$F$4:$F$2977)*(IF(Resumo!$Q$5="",1,'Diário 1º PA'!$O$4:$O$2977=Resumo!$Q$5)))
+SUMPRODUCT(('Diário 2º PA'!$E$4:$E$2000='Analítico Cx.'!$B158)*('Diário 2º PA'!$B$4:$B$2000&gt;=E$4)*('Diário 2º PA'!$B$4:$B$2000&lt;=EOMONTH(E$4,0))*('Diário 2º PA'!$F$4:$F$2000)*(IF(Resumo!$Q$5="",1,'Diário 2º PA'!$O$4:$O$2000=Resumo!$Q$5)))
+SUMPRODUCT(('Diário 3º PA'!$E$4:$E$2000='Analítico Cx.'!$B158)*('Diário 3º PA'!$B$4:$B$2000&gt;=E$4)*('Diário 3º PA'!$B$4:$B$2000&lt;=EOMONTH(E$4,0))*('Diário 3º PA'!$F$4:$F$2000)*(IF(Resumo!$Q$5="",1,'Diário 3º PA'!$O$4:$O$2000=Resumo!$Q$5)))
+SUMPRODUCT(('Diário 4º PA'!$E$4:$E$2000='Analítico Cx.'!$B158)*('Diário 4º PA'!$B$4:$B$2000&gt;=E$4)*('Diário 4º PA'!$B$4:$B$2000&lt;=EOMONTH(E$4,0))*('Diário 4º PA'!$F$4:$F$2000)*(IF(Resumo!$Q$5="",1,'Diário 4º PA'!$O$4:$O$2000=Resumo!$Q$5)))</f>
        <v>0</v>
      </c>
      <c r="F158" s="199">
        <f t="array" ref="F158">SUMPRODUCT(('Diário 1º PA'!$E$4:$E$2977='Analítico Cx.'!$B158)*('Diário 1º PA'!$B$4:$B$2977&gt;=F$4)*('Diário 1º PA'!$B$4:$B$2977&lt;=EOMONTH(F$4,0))*('Diário 1º PA'!$F$4:$F$2977)*(IF(Resumo!$Q$5="",1,'Diário 1º PA'!$O$4:$O$2977=Resumo!$Q$5)))
+SUMPRODUCT(('Diário 2º PA'!$E$4:$E$2000='Analítico Cx.'!$B158)*('Diário 2º PA'!$B$4:$B$2000&gt;=F$4)*('Diário 2º PA'!$B$4:$B$2000&lt;=EOMONTH(F$4,0))*('Diário 2º PA'!$F$4:$F$2000)*(IF(Resumo!$Q$5="",1,'Diário 2º PA'!$O$4:$O$2000=Resumo!$Q$5)))
+SUMPRODUCT(('Diário 3º PA'!$E$4:$E$2000='Analítico Cx.'!$B158)*('Diário 3º PA'!$B$4:$B$2000&gt;=F$4)*('Diário 3º PA'!$B$4:$B$2000&lt;=EOMONTH(F$4,0))*('Diário 3º PA'!$F$4:$F$2000)*(IF(Resumo!$Q$5="",1,'Diário 3º PA'!$O$4:$O$2000=Resumo!$Q$5)))
+SUMPRODUCT(('Diário 4º PA'!$E$4:$E$2000='Analítico Cx.'!$B158)*('Diário 4º PA'!$B$4:$B$2000&gt;=F$4)*('Diário 4º PA'!$B$4:$B$2000&lt;=EOMONTH(F$4,0))*('Diário 4º PA'!$F$4:$F$2000)*(IF(Resumo!$Q$5="",1,'Diário 4º PA'!$O$4:$O$2000=Resumo!$Q$5)))</f>
        <v>0</v>
      </c>
      <c r="G158" s="199">
        <f t="array" ref="G158">SUMPRODUCT(('Diário 1º PA'!$E$4:$E$2977='Analítico Cx.'!$B158)*('Diário 1º PA'!$B$4:$B$2977&gt;=G$4)*('Diário 1º PA'!$B$4:$B$2977&lt;=EOMONTH(G$4,0))*('Diário 1º PA'!$F$4:$F$2977)*(IF(Resumo!$Q$5="",1,'Diário 1º PA'!$O$4:$O$2977=Resumo!$Q$5)))
+SUMPRODUCT(('Diário 2º PA'!$E$4:$E$2000='Analítico Cx.'!$B158)*('Diário 2º PA'!$B$4:$B$2000&gt;=G$4)*('Diário 2º PA'!$B$4:$B$2000&lt;=EOMONTH(G$4,0))*('Diário 2º PA'!$F$4:$F$2000)*(IF(Resumo!$Q$5="",1,'Diário 2º PA'!$O$4:$O$2000=Resumo!$Q$5)))
+SUMPRODUCT(('Diário 3º PA'!$E$4:$E$2000='Analítico Cx.'!$B158)*('Diário 3º PA'!$B$4:$B$2000&gt;=G$4)*('Diário 3º PA'!$B$4:$B$2000&lt;=EOMONTH(G$4,0))*('Diário 3º PA'!$F$4:$F$2000)*(IF(Resumo!$Q$5="",1,'Diário 3º PA'!$O$4:$O$2000=Resumo!$Q$5)))
+SUMPRODUCT(('Diário 4º PA'!$E$4:$E$2000='Analítico Cx.'!$B158)*('Diário 4º PA'!$B$4:$B$2000&gt;=G$4)*('Diário 4º PA'!$B$4:$B$2000&lt;=EOMONTH(G$4,0))*('Diário 4º PA'!$F$4:$F$2000)*(IF(Resumo!$Q$5="",1,'Diário 4º PA'!$O$4:$O$2000=Resumo!$Q$5)))</f>
        <v>0</v>
      </c>
      <c r="H158" s="199">
        <f t="array" ref="H158">SUMPRODUCT(('Diário 1º PA'!$E$4:$E$2977='Analítico Cx.'!$B158)*('Diário 1º PA'!$B$4:$B$2977&gt;=H$4)*('Diário 1º PA'!$B$4:$B$2977&lt;=EOMONTH(H$4,0))*('Diário 1º PA'!$F$4:$F$2977)*(IF(Resumo!$Q$5="",1,'Diário 1º PA'!$O$4:$O$2977=Resumo!$Q$5)))
+SUMPRODUCT(('Diário 2º PA'!$E$4:$E$2000='Analítico Cx.'!$B158)*('Diário 2º PA'!$B$4:$B$2000&gt;=H$4)*('Diário 2º PA'!$B$4:$B$2000&lt;=EOMONTH(H$4,0))*('Diário 2º PA'!$F$4:$F$2000)*(IF(Resumo!$Q$5="",1,'Diário 2º PA'!$O$4:$O$2000=Resumo!$Q$5)))
+SUMPRODUCT(('Diário 3º PA'!$E$4:$E$2000='Analítico Cx.'!$B158)*('Diário 3º PA'!$B$4:$B$2000&gt;=H$4)*('Diário 3º PA'!$B$4:$B$2000&lt;=EOMONTH(H$4,0))*('Diário 3º PA'!$F$4:$F$2000)*(IF(Resumo!$Q$5="",1,'Diário 3º PA'!$O$4:$O$2000=Resumo!$Q$5)))
+SUMPRODUCT(('Diário 4º PA'!$E$4:$E$2000='Analítico Cx.'!$B158)*('Diário 4º PA'!$B$4:$B$2000&gt;=H$4)*('Diário 4º PA'!$B$4:$B$2000&lt;=EOMONTH(H$4,0))*('Diário 4º PA'!$F$4:$F$2000)*(IF(Resumo!$Q$5="",1,'Diário 4º PA'!$O$4:$O$2000=Resumo!$Q$5)))</f>
        <v>0</v>
      </c>
      <c r="I158" s="199">
        <f t="array" ref="I158">SUMPRODUCT(('Diário 1º PA'!$E$4:$E$2977='Analítico Cx.'!$B158)*('Diário 1º PA'!$B$4:$B$2977&gt;=I$4)*('Diário 1º PA'!$B$4:$B$2977&lt;=EOMONTH(I$4,0))*('Diário 1º PA'!$F$4:$F$2977)*(IF(Resumo!$Q$5="",1,'Diário 1º PA'!$O$4:$O$2977=Resumo!$Q$5)))
+SUMPRODUCT(('Diário 2º PA'!$E$4:$E$2000='Analítico Cx.'!$B158)*('Diário 2º PA'!$B$4:$B$2000&gt;=I$4)*('Diário 2º PA'!$B$4:$B$2000&lt;=EOMONTH(I$4,0))*('Diário 2º PA'!$F$4:$F$2000)*(IF(Resumo!$Q$5="",1,'Diário 2º PA'!$O$4:$O$2000=Resumo!$Q$5)))
+SUMPRODUCT(('Diário 3º PA'!$E$4:$E$2000='Analítico Cx.'!$B158)*('Diário 3º PA'!$B$4:$B$2000&gt;=I$4)*('Diário 3º PA'!$B$4:$B$2000&lt;=EOMONTH(I$4,0))*('Diário 3º PA'!$F$4:$F$2000)*(IF(Resumo!$Q$5="",1,'Diário 3º PA'!$O$4:$O$2000=Resumo!$Q$5)))
+SUMPRODUCT(('Diário 4º PA'!$E$4:$E$2000='Analítico Cx.'!$B158)*('Diário 4º PA'!$B$4:$B$2000&gt;=I$4)*('Diário 4º PA'!$B$4:$B$2000&lt;=EOMONTH(I$4,0))*('Diário 4º PA'!$F$4:$F$2000)*(IF(Resumo!$Q$5="",1,'Diário 4º PA'!$O$4:$O$2000=Resumo!$Q$5)))</f>
        <v>0</v>
      </c>
      <c r="J158" s="199">
        <f t="array" ref="J158">SUMPRODUCT(('Diário 1º PA'!$E$4:$E$2977='Analítico Cx.'!$B158)*('Diário 1º PA'!$B$4:$B$2977&gt;=J$4)*('Diário 1º PA'!$B$4:$B$2977&lt;=EOMONTH(J$4,0))*('Diário 1º PA'!$F$4:$F$2977)*(IF(Resumo!$Q$5="",1,'Diário 1º PA'!$O$4:$O$2977=Resumo!$Q$5)))
+SUMPRODUCT(('Diário 2º PA'!$E$4:$E$2000='Analítico Cx.'!$B158)*('Diário 2º PA'!$B$4:$B$2000&gt;=J$4)*('Diário 2º PA'!$B$4:$B$2000&lt;=EOMONTH(J$4,0))*('Diário 2º PA'!$F$4:$F$2000)*(IF(Resumo!$Q$5="",1,'Diário 2º PA'!$O$4:$O$2000=Resumo!$Q$5)))
+SUMPRODUCT(('Diário 3º PA'!$E$4:$E$2000='Analítico Cx.'!$B158)*('Diário 3º PA'!$B$4:$B$2000&gt;=J$4)*('Diário 3º PA'!$B$4:$B$2000&lt;=EOMONTH(J$4,0))*('Diário 3º PA'!$F$4:$F$2000)*(IF(Resumo!$Q$5="",1,'Diário 3º PA'!$O$4:$O$2000=Resumo!$Q$5)))
+SUMPRODUCT(('Diário 4º PA'!$E$4:$E$2000='Analítico Cx.'!$B158)*('Diário 4º PA'!$B$4:$B$2000&gt;=J$4)*('Diário 4º PA'!$B$4:$B$2000&lt;=EOMONTH(J$4,0))*('Diário 4º PA'!$F$4:$F$2000)*(IF(Resumo!$Q$5="",1,'Diário 4º PA'!$O$4:$O$2000=Resumo!$Q$5)))</f>
        <v>0</v>
      </c>
      <c r="K158" s="199">
        <f t="array" ref="K158">SUMPRODUCT(('Diário 1º PA'!$E$4:$E$2977='Analítico Cx.'!$B158)*('Diário 1º PA'!$B$4:$B$2977&gt;=K$4)*('Diário 1º PA'!$B$4:$B$2977&lt;=EOMONTH(K$4,0))*('Diário 1º PA'!$F$4:$F$2977)*(IF(Resumo!$Q$5="",1,'Diário 1º PA'!$O$4:$O$2977=Resumo!$Q$5)))
+SUMPRODUCT(('Diário 2º PA'!$E$4:$E$2000='Analítico Cx.'!$B158)*('Diário 2º PA'!$B$4:$B$2000&gt;=K$4)*('Diário 2º PA'!$B$4:$B$2000&lt;=EOMONTH(K$4,0))*('Diário 2º PA'!$F$4:$F$2000)*(IF(Resumo!$Q$5="",1,'Diário 2º PA'!$O$4:$O$2000=Resumo!$Q$5)))
+SUMPRODUCT(('Diário 3º PA'!$E$4:$E$2000='Analítico Cx.'!$B158)*('Diário 3º PA'!$B$4:$B$2000&gt;=K$4)*('Diário 3º PA'!$B$4:$B$2000&lt;=EOMONTH(K$4,0))*('Diário 3º PA'!$F$4:$F$2000)*(IF(Resumo!$Q$5="",1,'Diário 3º PA'!$O$4:$O$2000=Resumo!$Q$5)))
+SUMPRODUCT(('Diário 4º PA'!$E$4:$E$2000='Analítico Cx.'!$B158)*('Diário 4º PA'!$B$4:$B$2000&gt;=K$4)*('Diário 4º PA'!$B$4:$B$2000&lt;=EOMONTH(K$4,0))*('Diário 4º PA'!$F$4:$F$2000)*(IF(Resumo!$Q$5="",1,'Diário 4º PA'!$O$4:$O$2000=Resumo!$Q$5)))</f>
        <v>0</v>
      </c>
      <c r="L158" s="199">
        <f t="array" ref="L158">SUMPRODUCT(('Diário 1º PA'!$E$4:$E$2977='Analítico Cx.'!$B158)*('Diário 1º PA'!$B$4:$B$2977&gt;=L$4)*('Diário 1º PA'!$B$4:$B$2977&lt;=EOMONTH(L$4,0))*('Diário 1º PA'!$F$4:$F$2977)*(IF(Resumo!$Q$5="",1,'Diário 1º PA'!$O$4:$O$2977=Resumo!$Q$5)))
+SUMPRODUCT(('Diário 2º PA'!$E$4:$E$2000='Analítico Cx.'!$B158)*('Diário 2º PA'!$B$4:$B$2000&gt;=L$4)*('Diário 2º PA'!$B$4:$B$2000&lt;=EOMONTH(L$4,0))*('Diário 2º PA'!$F$4:$F$2000)*(IF(Resumo!$Q$5="",1,'Diário 2º PA'!$O$4:$O$2000=Resumo!$Q$5)))
+SUMPRODUCT(('Diário 3º PA'!$E$4:$E$2000='Analítico Cx.'!$B158)*('Diário 3º PA'!$B$4:$B$2000&gt;=L$4)*('Diário 3º PA'!$B$4:$B$2000&lt;=EOMONTH(L$4,0))*('Diário 3º PA'!$F$4:$F$2000)*(IF(Resumo!$Q$5="",1,'Diário 3º PA'!$O$4:$O$2000=Resumo!$Q$5)))
+SUMPRODUCT(('Diário 4º PA'!$E$4:$E$2000='Analítico Cx.'!$B158)*('Diário 4º PA'!$B$4:$B$2000&gt;=L$4)*('Diário 4º PA'!$B$4:$B$2000&lt;=EOMONTH(L$4,0))*('Diário 4º PA'!$F$4:$F$2000)*(IF(Resumo!$Q$5="",1,'Diário 4º PA'!$O$4:$O$2000=Resumo!$Q$5)))</f>
        <v>0</v>
      </c>
      <c r="M158" s="199">
        <f t="array" ref="M158">SUMPRODUCT(('Diário 1º PA'!$E$4:$E$2977='Analítico Cx.'!$B158)*('Diário 1º PA'!$B$4:$B$2977&gt;=M$4)*('Diário 1º PA'!$B$4:$B$2977&lt;=EOMONTH(M$4,0))*('Diário 1º PA'!$F$4:$F$2977)*(IF(Resumo!$Q$5="",1,'Diário 1º PA'!$O$4:$O$2977=Resumo!$Q$5)))
+SUMPRODUCT(('Diário 2º PA'!$E$4:$E$2000='Analítico Cx.'!$B158)*('Diário 2º PA'!$B$4:$B$2000&gt;=M$4)*('Diário 2º PA'!$B$4:$B$2000&lt;=EOMONTH(M$4,0))*('Diário 2º PA'!$F$4:$F$2000)*(IF(Resumo!$Q$5="",1,'Diário 2º PA'!$O$4:$O$2000=Resumo!$Q$5)))
+SUMPRODUCT(('Diário 3º PA'!$E$4:$E$2000='Analítico Cx.'!$B158)*('Diário 3º PA'!$B$4:$B$2000&gt;=M$4)*('Diário 3º PA'!$B$4:$B$2000&lt;=EOMONTH(M$4,0))*('Diário 3º PA'!$F$4:$F$2000)*(IF(Resumo!$Q$5="",1,'Diário 3º PA'!$O$4:$O$2000=Resumo!$Q$5)))
+SUMPRODUCT(('Diário 4º PA'!$E$4:$E$2000='Analítico Cx.'!$B158)*('Diário 4º PA'!$B$4:$B$2000&gt;=M$4)*('Diário 4º PA'!$B$4:$B$2000&lt;=EOMONTH(M$4,0))*('Diário 4º PA'!$F$4:$F$2000)*(IF(Resumo!$Q$5="",1,'Diário 4º PA'!$O$4:$O$2000=Resumo!$Q$5)))</f>
        <v>0</v>
      </c>
      <c r="N158" s="199">
        <f t="array" ref="N158">SUMPRODUCT(('Diário 1º PA'!$E$4:$E$2977='Analítico Cx.'!$B158)*('Diário 1º PA'!$B$4:$B$2977&gt;=N$4)*('Diário 1º PA'!$B$4:$B$2977&lt;=EOMONTH(N$4,0))*('Diário 1º PA'!$F$4:$F$2977)*(IF(Resumo!$Q$5="",1,'Diário 1º PA'!$O$4:$O$2977=Resumo!$Q$5)))
+SUMPRODUCT(('Diário 2º PA'!$E$4:$E$2000='Analítico Cx.'!$B158)*('Diário 2º PA'!$B$4:$B$2000&gt;=N$4)*('Diário 2º PA'!$B$4:$B$2000&lt;=EOMONTH(N$4,0))*('Diário 2º PA'!$F$4:$F$2000)*(IF(Resumo!$Q$5="",1,'Diário 2º PA'!$O$4:$O$2000=Resumo!$Q$5)))
+SUMPRODUCT(('Diário 3º PA'!$E$4:$E$2000='Analítico Cx.'!$B158)*('Diário 3º PA'!$B$4:$B$2000&gt;=N$4)*('Diário 3º PA'!$B$4:$B$2000&lt;=EOMONTH(N$4,0))*('Diário 3º PA'!$F$4:$F$2000)*(IF(Resumo!$Q$5="",1,'Diário 3º PA'!$O$4:$O$2000=Resumo!$Q$5)))
+SUMPRODUCT(('Diário 4º PA'!$E$4:$E$2000='Analítico Cx.'!$B158)*('Diário 4º PA'!$B$4:$B$2000&gt;=N$4)*('Diário 4º PA'!$B$4:$B$2000&lt;=EOMONTH(N$4,0))*('Diário 4º PA'!$F$4:$F$2000)*(IF(Resumo!$Q$5="",1,'Diário 4º PA'!$O$4:$O$2000=Resumo!$Q$5)))</f>
        <v>0</v>
      </c>
      <c r="O158" s="200">
        <f t="shared" si="16"/>
        <v>0</v>
      </c>
      <c r="P158" s="201">
        <f t="shared" si="17"/>
        <v>0</v>
      </c>
      <c r="Q158" s="174"/>
      <c r="R158" s="174"/>
      <c r="S158" s="174"/>
      <c r="T158" s="174"/>
      <c r="U158" s="174"/>
      <c r="V158" s="174"/>
      <c r="W158" s="174"/>
      <c r="X158" s="174"/>
      <c r="Y158" s="174"/>
      <c r="Z158" s="174"/>
    </row>
    <row r="159" spans="1:26" ht="23.25" customHeight="1" x14ac:dyDescent="0.2">
      <c r="A159" s="220" t="s">
        <v>414</v>
      </c>
      <c r="B159" s="221" t="s">
        <v>415</v>
      </c>
      <c r="C159" s="199">
        <f t="array" ref="C159">SUMPRODUCT(('Diário 1º PA'!$E$4:$E$2977='Analítico Cx.'!$B159)*('Diário 1º PA'!$B$4:$B$2977&gt;=C$4)*('Diário 1º PA'!$B$4:$B$2977&lt;=EOMONTH(C$4,0))*('Diário 1º PA'!$F$4:$F$2977)*(IF(Resumo!$Q$5="",1,'Diário 1º PA'!$O$4:$O$2977=Resumo!$Q$5)))
+SUMPRODUCT(('Diário 2º PA'!$E$4:$E$2000='Analítico Cx.'!$B159)*('Diário 2º PA'!$B$4:$B$2000&gt;=C$4)*('Diário 2º PA'!$B$4:$B$2000&lt;=EOMONTH(C$4,0))*('Diário 2º PA'!$F$4:$F$2000)*(IF(Resumo!$Q$5="",1,'Diário 2º PA'!$O$4:$O$2000=Resumo!$Q$5)))
+SUMPRODUCT(('Diário 3º PA'!$E$4:$E$2000='Analítico Cx.'!$B159)*('Diário 3º PA'!$B$4:$B$2000&gt;=C$4)*('Diário 3º PA'!$B$4:$B$2000&lt;=EOMONTH(C$4,0))*('Diário 3º PA'!$F$4:$F$2000)*(IF(Resumo!$Q$5="",1,'Diário 3º PA'!$O$4:$O$2000=Resumo!$Q$5)))
+SUMPRODUCT(('Diário 4º PA'!$E$4:$E$2000='Analítico Cx.'!$B159)*('Diário 4º PA'!$B$4:$B$2000&gt;=C$4)*('Diário 4º PA'!$B$4:$B$2000&lt;=EOMONTH(C$4,0))*('Diário 4º PA'!$F$4:$F$2000)*(IF(Resumo!$Q$5="",1,'Diário 4º PA'!$O$4:$O$2000=Resumo!$Q$5)))</f>
        <v>0</v>
      </c>
      <c r="D159" s="199">
        <f t="array" ref="D159">SUMPRODUCT(('Diário 1º PA'!$E$4:$E$2977='Analítico Cx.'!$B159)*('Diário 1º PA'!$B$4:$B$2977&gt;=D$4)*('Diário 1º PA'!$B$4:$B$2977&lt;=EOMONTH(D$4,0))*('Diário 1º PA'!$F$4:$F$2977)*(IF(Resumo!$Q$5="",1,'Diário 1º PA'!$O$4:$O$2977=Resumo!$Q$5)))
+SUMPRODUCT(('Diário 2º PA'!$E$4:$E$2000='Analítico Cx.'!$B159)*('Diário 2º PA'!$B$4:$B$2000&gt;=D$4)*('Diário 2º PA'!$B$4:$B$2000&lt;=EOMONTH(D$4,0))*('Diário 2º PA'!$F$4:$F$2000)*(IF(Resumo!$Q$5="",1,'Diário 2º PA'!$O$4:$O$2000=Resumo!$Q$5)))
+SUMPRODUCT(('Diário 3º PA'!$E$4:$E$2000='Analítico Cx.'!$B159)*('Diário 3º PA'!$B$4:$B$2000&gt;=D$4)*('Diário 3º PA'!$B$4:$B$2000&lt;=EOMONTH(D$4,0))*('Diário 3º PA'!$F$4:$F$2000)*(IF(Resumo!$Q$5="",1,'Diário 3º PA'!$O$4:$O$2000=Resumo!$Q$5)))
+SUMPRODUCT(('Diário 4º PA'!$E$4:$E$2000='Analítico Cx.'!$B159)*('Diário 4º PA'!$B$4:$B$2000&gt;=D$4)*('Diário 4º PA'!$B$4:$B$2000&lt;=EOMONTH(D$4,0))*('Diário 4º PA'!$F$4:$F$2000)*(IF(Resumo!$Q$5="",1,'Diário 4º PA'!$O$4:$O$2000=Resumo!$Q$5)))</f>
        <v>0</v>
      </c>
      <c r="E159" s="199">
        <f t="array" ref="E159">SUMPRODUCT(('Diário 1º PA'!$E$4:$E$2977='Analítico Cx.'!$B159)*('Diário 1º PA'!$B$4:$B$2977&gt;=E$4)*('Diário 1º PA'!$B$4:$B$2977&lt;=EOMONTH(E$4,0))*('Diário 1º PA'!$F$4:$F$2977)*(IF(Resumo!$Q$5="",1,'Diário 1º PA'!$O$4:$O$2977=Resumo!$Q$5)))
+SUMPRODUCT(('Diário 2º PA'!$E$4:$E$2000='Analítico Cx.'!$B159)*('Diário 2º PA'!$B$4:$B$2000&gt;=E$4)*('Diário 2º PA'!$B$4:$B$2000&lt;=EOMONTH(E$4,0))*('Diário 2º PA'!$F$4:$F$2000)*(IF(Resumo!$Q$5="",1,'Diário 2º PA'!$O$4:$O$2000=Resumo!$Q$5)))
+SUMPRODUCT(('Diário 3º PA'!$E$4:$E$2000='Analítico Cx.'!$B159)*('Diário 3º PA'!$B$4:$B$2000&gt;=E$4)*('Diário 3º PA'!$B$4:$B$2000&lt;=EOMONTH(E$4,0))*('Diário 3º PA'!$F$4:$F$2000)*(IF(Resumo!$Q$5="",1,'Diário 3º PA'!$O$4:$O$2000=Resumo!$Q$5)))
+SUMPRODUCT(('Diário 4º PA'!$E$4:$E$2000='Analítico Cx.'!$B159)*('Diário 4º PA'!$B$4:$B$2000&gt;=E$4)*('Diário 4º PA'!$B$4:$B$2000&lt;=EOMONTH(E$4,0))*('Diário 4º PA'!$F$4:$F$2000)*(IF(Resumo!$Q$5="",1,'Diário 4º PA'!$O$4:$O$2000=Resumo!$Q$5)))</f>
        <v>0</v>
      </c>
      <c r="F159" s="199">
        <f t="array" ref="F159">SUMPRODUCT(('Diário 1º PA'!$E$4:$E$2977='Analítico Cx.'!$B159)*('Diário 1º PA'!$B$4:$B$2977&gt;=F$4)*('Diário 1º PA'!$B$4:$B$2977&lt;=EOMONTH(F$4,0))*('Diário 1º PA'!$F$4:$F$2977)*(IF(Resumo!$Q$5="",1,'Diário 1º PA'!$O$4:$O$2977=Resumo!$Q$5)))
+SUMPRODUCT(('Diário 2º PA'!$E$4:$E$2000='Analítico Cx.'!$B159)*('Diário 2º PA'!$B$4:$B$2000&gt;=F$4)*('Diário 2º PA'!$B$4:$B$2000&lt;=EOMONTH(F$4,0))*('Diário 2º PA'!$F$4:$F$2000)*(IF(Resumo!$Q$5="",1,'Diário 2º PA'!$O$4:$O$2000=Resumo!$Q$5)))
+SUMPRODUCT(('Diário 3º PA'!$E$4:$E$2000='Analítico Cx.'!$B159)*('Diário 3º PA'!$B$4:$B$2000&gt;=F$4)*('Diário 3º PA'!$B$4:$B$2000&lt;=EOMONTH(F$4,0))*('Diário 3º PA'!$F$4:$F$2000)*(IF(Resumo!$Q$5="",1,'Diário 3º PA'!$O$4:$O$2000=Resumo!$Q$5)))
+SUMPRODUCT(('Diário 4º PA'!$E$4:$E$2000='Analítico Cx.'!$B159)*('Diário 4º PA'!$B$4:$B$2000&gt;=F$4)*('Diário 4º PA'!$B$4:$B$2000&lt;=EOMONTH(F$4,0))*('Diário 4º PA'!$F$4:$F$2000)*(IF(Resumo!$Q$5="",1,'Diário 4º PA'!$O$4:$O$2000=Resumo!$Q$5)))</f>
        <v>0</v>
      </c>
      <c r="G159" s="199">
        <f t="array" ref="G159">SUMPRODUCT(('Diário 1º PA'!$E$4:$E$2977='Analítico Cx.'!$B159)*('Diário 1º PA'!$B$4:$B$2977&gt;=G$4)*('Diário 1º PA'!$B$4:$B$2977&lt;=EOMONTH(G$4,0))*('Diário 1º PA'!$F$4:$F$2977)*(IF(Resumo!$Q$5="",1,'Diário 1º PA'!$O$4:$O$2977=Resumo!$Q$5)))
+SUMPRODUCT(('Diário 2º PA'!$E$4:$E$2000='Analítico Cx.'!$B159)*('Diário 2º PA'!$B$4:$B$2000&gt;=G$4)*('Diário 2º PA'!$B$4:$B$2000&lt;=EOMONTH(G$4,0))*('Diário 2º PA'!$F$4:$F$2000)*(IF(Resumo!$Q$5="",1,'Diário 2º PA'!$O$4:$O$2000=Resumo!$Q$5)))
+SUMPRODUCT(('Diário 3º PA'!$E$4:$E$2000='Analítico Cx.'!$B159)*('Diário 3º PA'!$B$4:$B$2000&gt;=G$4)*('Diário 3º PA'!$B$4:$B$2000&lt;=EOMONTH(G$4,0))*('Diário 3º PA'!$F$4:$F$2000)*(IF(Resumo!$Q$5="",1,'Diário 3º PA'!$O$4:$O$2000=Resumo!$Q$5)))
+SUMPRODUCT(('Diário 4º PA'!$E$4:$E$2000='Analítico Cx.'!$B159)*('Diário 4º PA'!$B$4:$B$2000&gt;=G$4)*('Diário 4º PA'!$B$4:$B$2000&lt;=EOMONTH(G$4,0))*('Diário 4º PA'!$F$4:$F$2000)*(IF(Resumo!$Q$5="",1,'Diário 4º PA'!$O$4:$O$2000=Resumo!$Q$5)))</f>
        <v>0</v>
      </c>
      <c r="H159" s="199">
        <f t="array" ref="H159">SUMPRODUCT(('Diário 1º PA'!$E$4:$E$2977='Analítico Cx.'!$B159)*('Diário 1º PA'!$B$4:$B$2977&gt;=H$4)*('Diário 1º PA'!$B$4:$B$2977&lt;=EOMONTH(H$4,0))*('Diário 1º PA'!$F$4:$F$2977)*(IF(Resumo!$Q$5="",1,'Diário 1º PA'!$O$4:$O$2977=Resumo!$Q$5)))
+SUMPRODUCT(('Diário 2º PA'!$E$4:$E$2000='Analítico Cx.'!$B159)*('Diário 2º PA'!$B$4:$B$2000&gt;=H$4)*('Diário 2º PA'!$B$4:$B$2000&lt;=EOMONTH(H$4,0))*('Diário 2º PA'!$F$4:$F$2000)*(IF(Resumo!$Q$5="",1,'Diário 2º PA'!$O$4:$O$2000=Resumo!$Q$5)))
+SUMPRODUCT(('Diário 3º PA'!$E$4:$E$2000='Analítico Cx.'!$B159)*('Diário 3º PA'!$B$4:$B$2000&gt;=H$4)*('Diário 3º PA'!$B$4:$B$2000&lt;=EOMONTH(H$4,0))*('Diário 3º PA'!$F$4:$F$2000)*(IF(Resumo!$Q$5="",1,'Diário 3º PA'!$O$4:$O$2000=Resumo!$Q$5)))
+SUMPRODUCT(('Diário 4º PA'!$E$4:$E$2000='Analítico Cx.'!$B159)*('Diário 4º PA'!$B$4:$B$2000&gt;=H$4)*('Diário 4º PA'!$B$4:$B$2000&lt;=EOMONTH(H$4,0))*('Diário 4º PA'!$F$4:$F$2000)*(IF(Resumo!$Q$5="",1,'Diário 4º PA'!$O$4:$O$2000=Resumo!$Q$5)))</f>
        <v>0</v>
      </c>
      <c r="I159" s="199">
        <f t="array" ref="I159">SUMPRODUCT(('Diário 1º PA'!$E$4:$E$2977='Analítico Cx.'!$B159)*('Diário 1º PA'!$B$4:$B$2977&gt;=I$4)*('Diário 1º PA'!$B$4:$B$2977&lt;=EOMONTH(I$4,0))*('Diário 1º PA'!$F$4:$F$2977)*(IF(Resumo!$Q$5="",1,'Diário 1º PA'!$O$4:$O$2977=Resumo!$Q$5)))
+SUMPRODUCT(('Diário 2º PA'!$E$4:$E$2000='Analítico Cx.'!$B159)*('Diário 2º PA'!$B$4:$B$2000&gt;=I$4)*('Diário 2º PA'!$B$4:$B$2000&lt;=EOMONTH(I$4,0))*('Diário 2º PA'!$F$4:$F$2000)*(IF(Resumo!$Q$5="",1,'Diário 2º PA'!$O$4:$O$2000=Resumo!$Q$5)))
+SUMPRODUCT(('Diário 3º PA'!$E$4:$E$2000='Analítico Cx.'!$B159)*('Diário 3º PA'!$B$4:$B$2000&gt;=I$4)*('Diário 3º PA'!$B$4:$B$2000&lt;=EOMONTH(I$4,0))*('Diário 3º PA'!$F$4:$F$2000)*(IF(Resumo!$Q$5="",1,'Diário 3º PA'!$O$4:$O$2000=Resumo!$Q$5)))
+SUMPRODUCT(('Diário 4º PA'!$E$4:$E$2000='Analítico Cx.'!$B159)*('Diário 4º PA'!$B$4:$B$2000&gt;=I$4)*('Diário 4º PA'!$B$4:$B$2000&lt;=EOMONTH(I$4,0))*('Diário 4º PA'!$F$4:$F$2000)*(IF(Resumo!$Q$5="",1,'Diário 4º PA'!$O$4:$O$2000=Resumo!$Q$5)))</f>
        <v>0</v>
      </c>
      <c r="J159" s="199">
        <f t="array" ref="J159">SUMPRODUCT(('Diário 1º PA'!$E$4:$E$2977='Analítico Cx.'!$B159)*('Diário 1º PA'!$B$4:$B$2977&gt;=J$4)*('Diário 1º PA'!$B$4:$B$2977&lt;=EOMONTH(J$4,0))*('Diário 1º PA'!$F$4:$F$2977)*(IF(Resumo!$Q$5="",1,'Diário 1º PA'!$O$4:$O$2977=Resumo!$Q$5)))
+SUMPRODUCT(('Diário 2º PA'!$E$4:$E$2000='Analítico Cx.'!$B159)*('Diário 2º PA'!$B$4:$B$2000&gt;=J$4)*('Diário 2º PA'!$B$4:$B$2000&lt;=EOMONTH(J$4,0))*('Diário 2º PA'!$F$4:$F$2000)*(IF(Resumo!$Q$5="",1,'Diário 2º PA'!$O$4:$O$2000=Resumo!$Q$5)))
+SUMPRODUCT(('Diário 3º PA'!$E$4:$E$2000='Analítico Cx.'!$B159)*('Diário 3º PA'!$B$4:$B$2000&gt;=J$4)*('Diário 3º PA'!$B$4:$B$2000&lt;=EOMONTH(J$4,0))*('Diário 3º PA'!$F$4:$F$2000)*(IF(Resumo!$Q$5="",1,'Diário 3º PA'!$O$4:$O$2000=Resumo!$Q$5)))
+SUMPRODUCT(('Diário 4º PA'!$E$4:$E$2000='Analítico Cx.'!$B159)*('Diário 4º PA'!$B$4:$B$2000&gt;=J$4)*('Diário 4º PA'!$B$4:$B$2000&lt;=EOMONTH(J$4,0))*('Diário 4º PA'!$F$4:$F$2000)*(IF(Resumo!$Q$5="",1,'Diário 4º PA'!$O$4:$O$2000=Resumo!$Q$5)))</f>
        <v>0</v>
      </c>
      <c r="K159" s="199">
        <f t="array" ref="K159">SUMPRODUCT(('Diário 1º PA'!$E$4:$E$2977='Analítico Cx.'!$B159)*('Diário 1º PA'!$B$4:$B$2977&gt;=K$4)*('Diário 1º PA'!$B$4:$B$2977&lt;=EOMONTH(K$4,0))*('Diário 1º PA'!$F$4:$F$2977)*(IF(Resumo!$Q$5="",1,'Diário 1º PA'!$O$4:$O$2977=Resumo!$Q$5)))
+SUMPRODUCT(('Diário 2º PA'!$E$4:$E$2000='Analítico Cx.'!$B159)*('Diário 2º PA'!$B$4:$B$2000&gt;=K$4)*('Diário 2º PA'!$B$4:$B$2000&lt;=EOMONTH(K$4,0))*('Diário 2º PA'!$F$4:$F$2000)*(IF(Resumo!$Q$5="",1,'Diário 2º PA'!$O$4:$O$2000=Resumo!$Q$5)))
+SUMPRODUCT(('Diário 3º PA'!$E$4:$E$2000='Analítico Cx.'!$B159)*('Diário 3º PA'!$B$4:$B$2000&gt;=K$4)*('Diário 3º PA'!$B$4:$B$2000&lt;=EOMONTH(K$4,0))*('Diário 3º PA'!$F$4:$F$2000)*(IF(Resumo!$Q$5="",1,'Diário 3º PA'!$O$4:$O$2000=Resumo!$Q$5)))
+SUMPRODUCT(('Diário 4º PA'!$E$4:$E$2000='Analítico Cx.'!$B159)*('Diário 4º PA'!$B$4:$B$2000&gt;=K$4)*('Diário 4º PA'!$B$4:$B$2000&lt;=EOMONTH(K$4,0))*('Diário 4º PA'!$F$4:$F$2000)*(IF(Resumo!$Q$5="",1,'Diário 4º PA'!$O$4:$O$2000=Resumo!$Q$5)))</f>
        <v>0</v>
      </c>
      <c r="L159" s="199">
        <f t="array" ref="L159">SUMPRODUCT(('Diário 1º PA'!$E$4:$E$2977='Analítico Cx.'!$B159)*('Diário 1º PA'!$B$4:$B$2977&gt;=L$4)*('Diário 1º PA'!$B$4:$B$2977&lt;=EOMONTH(L$4,0))*('Diário 1º PA'!$F$4:$F$2977)*(IF(Resumo!$Q$5="",1,'Diário 1º PA'!$O$4:$O$2977=Resumo!$Q$5)))
+SUMPRODUCT(('Diário 2º PA'!$E$4:$E$2000='Analítico Cx.'!$B159)*('Diário 2º PA'!$B$4:$B$2000&gt;=L$4)*('Diário 2º PA'!$B$4:$B$2000&lt;=EOMONTH(L$4,0))*('Diário 2º PA'!$F$4:$F$2000)*(IF(Resumo!$Q$5="",1,'Diário 2º PA'!$O$4:$O$2000=Resumo!$Q$5)))
+SUMPRODUCT(('Diário 3º PA'!$E$4:$E$2000='Analítico Cx.'!$B159)*('Diário 3º PA'!$B$4:$B$2000&gt;=L$4)*('Diário 3º PA'!$B$4:$B$2000&lt;=EOMONTH(L$4,0))*('Diário 3º PA'!$F$4:$F$2000)*(IF(Resumo!$Q$5="",1,'Diário 3º PA'!$O$4:$O$2000=Resumo!$Q$5)))
+SUMPRODUCT(('Diário 4º PA'!$E$4:$E$2000='Analítico Cx.'!$B159)*('Diário 4º PA'!$B$4:$B$2000&gt;=L$4)*('Diário 4º PA'!$B$4:$B$2000&lt;=EOMONTH(L$4,0))*('Diário 4º PA'!$F$4:$F$2000)*(IF(Resumo!$Q$5="",1,'Diário 4º PA'!$O$4:$O$2000=Resumo!$Q$5)))</f>
        <v>0</v>
      </c>
      <c r="M159" s="199">
        <f t="array" ref="M159">SUMPRODUCT(('Diário 1º PA'!$E$4:$E$2977='Analítico Cx.'!$B159)*('Diário 1º PA'!$B$4:$B$2977&gt;=M$4)*('Diário 1º PA'!$B$4:$B$2977&lt;=EOMONTH(M$4,0))*('Diário 1º PA'!$F$4:$F$2977)*(IF(Resumo!$Q$5="",1,'Diário 1º PA'!$O$4:$O$2977=Resumo!$Q$5)))
+SUMPRODUCT(('Diário 2º PA'!$E$4:$E$2000='Analítico Cx.'!$B159)*('Diário 2º PA'!$B$4:$B$2000&gt;=M$4)*('Diário 2º PA'!$B$4:$B$2000&lt;=EOMONTH(M$4,0))*('Diário 2º PA'!$F$4:$F$2000)*(IF(Resumo!$Q$5="",1,'Diário 2º PA'!$O$4:$O$2000=Resumo!$Q$5)))
+SUMPRODUCT(('Diário 3º PA'!$E$4:$E$2000='Analítico Cx.'!$B159)*('Diário 3º PA'!$B$4:$B$2000&gt;=M$4)*('Diário 3º PA'!$B$4:$B$2000&lt;=EOMONTH(M$4,0))*('Diário 3º PA'!$F$4:$F$2000)*(IF(Resumo!$Q$5="",1,'Diário 3º PA'!$O$4:$O$2000=Resumo!$Q$5)))
+SUMPRODUCT(('Diário 4º PA'!$E$4:$E$2000='Analítico Cx.'!$B159)*('Diário 4º PA'!$B$4:$B$2000&gt;=M$4)*('Diário 4º PA'!$B$4:$B$2000&lt;=EOMONTH(M$4,0))*('Diário 4º PA'!$F$4:$F$2000)*(IF(Resumo!$Q$5="",1,'Diário 4º PA'!$O$4:$O$2000=Resumo!$Q$5)))</f>
        <v>0</v>
      </c>
      <c r="N159" s="199">
        <f t="array" ref="N159">SUMPRODUCT(('Diário 1º PA'!$E$4:$E$2977='Analítico Cx.'!$B159)*('Diário 1º PA'!$B$4:$B$2977&gt;=N$4)*('Diário 1º PA'!$B$4:$B$2977&lt;=EOMONTH(N$4,0))*('Diário 1º PA'!$F$4:$F$2977)*(IF(Resumo!$Q$5="",1,'Diário 1º PA'!$O$4:$O$2977=Resumo!$Q$5)))
+SUMPRODUCT(('Diário 2º PA'!$E$4:$E$2000='Analítico Cx.'!$B159)*('Diário 2º PA'!$B$4:$B$2000&gt;=N$4)*('Diário 2º PA'!$B$4:$B$2000&lt;=EOMONTH(N$4,0))*('Diário 2º PA'!$F$4:$F$2000)*(IF(Resumo!$Q$5="",1,'Diário 2º PA'!$O$4:$O$2000=Resumo!$Q$5)))
+SUMPRODUCT(('Diário 3º PA'!$E$4:$E$2000='Analítico Cx.'!$B159)*('Diário 3º PA'!$B$4:$B$2000&gt;=N$4)*('Diário 3º PA'!$B$4:$B$2000&lt;=EOMONTH(N$4,0))*('Diário 3º PA'!$F$4:$F$2000)*(IF(Resumo!$Q$5="",1,'Diário 3º PA'!$O$4:$O$2000=Resumo!$Q$5)))
+SUMPRODUCT(('Diário 4º PA'!$E$4:$E$2000='Analítico Cx.'!$B159)*('Diário 4º PA'!$B$4:$B$2000&gt;=N$4)*('Diário 4º PA'!$B$4:$B$2000&lt;=EOMONTH(N$4,0))*('Diário 4º PA'!$F$4:$F$2000)*(IF(Resumo!$Q$5="",1,'Diário 4º PA'!$O$4:$O$2000=Resumo!$Q$5)))</f>
        <v>0</v>
      </c>
      <c r="O159" s="200">
        <f t="shared" si="16"/>
        <v>0</v>
      </c>
      <c r="P159" s="201">
        <f t="shared" si="17"/>
        <v>0</v>
      </c>
      <c r="Q159" s="174"/>
      <c r="R159" s="174"/>
      <c r="S159" s="174"/>
      <c r="T159" s="174"/>
      <c r="U159" s="174"/>
      <c r="V159" s="174"/>
      <c r="W159" s="174"/>
      <c r="X159" s="174"/>
      <c r="Y159" s="174"/>
      <c r="Z159" s="174"/>
    </row>
    <row r="160" spans="1:26" ht="23.25" customHeight="1" x14ac:dyDescent="0.2">
      <c r="A160" s="220" t="s">
        <v>416</v>
      </c>
      <c r="B160" s="221" t="s">
        <v>417</v>
      </c>
      <c r="C160" s="199">
        <f t="array" ref="C160">SUMPRODUCT(('Diário 1º PA'!$E$4:$E$2977='Analítico Cx.'!$B160)*('Diário 1º PA'!$B$4:$B$2977&gt;=C$4)*('Diário 1º PA'!$B$4:$B$2977&lt;=EOMONTH(C$4,0))*('Diário 1º PA'!$F$4:$F$2977)*(IF(Resumo!$Q$5="",1,'Diário 1º PA'!$O$4:$O$2977=Resumo!$Q$5)))
+SUMPRODUCT(('Diário 2º PA'!$E$4:$E$2000='Analítico Cx.'!$B160)*('Diário 2º PA'!$B$4:$B$2000&gt;=C$4)*('Diário 2º PA'!$B$4:$B$2000&lt;=EOMONTH(C$4,0))*('Diário 2º PA'!$F$4:$F$2000)*(IF(Resumo!$Q$5="",1,'Diário 2º PA'!$O$4:$O$2000=Resumo!$Q$5)))
+SUMPRODUCT(('Diário 3º PA'!$E$4:$E$2000='Analítico Cx.'!$B160)*('Diário 3º PA'!$B$4:$B$2000&gt;=C$4)*('Diário 3º PA'!$B$4:$B$2000&lt;=EOMONTH(C$4,0))*('Diário 3º PA'!$F$4:$F$2000)*(IF(Resumo!$Q$5="",1,'Diário 3º PA'!$O$4:$O$2000=Resumo!$Q$5)))
+SUMPRODUCT(('Diário 4º PA'!$E$4:$E$2000='Analítico Cx.'!$B160)*('Diário 4º PA'!$B$4:$B$2000&gt;=C$4)*('Diário 4º PA'!$B$4:$B$2000&lt;=EOMONTH(C$4,0))*('Diário 4º PA'!$F$4:$F$2000)*(IF(Resumo!$Q$5="",1,'Diário 4º PA'!$O$4:$O$2000=Resumo!$Q$5)))</f>
        <v>0</v>
      </c>
      <c r="D160" s="199">
        <f t="array" ref="D160">SUMPRODUCT(('Diário 1º PA'!$E$4:$E$2977='Analítico Cx.'!$B160)*('Diário 1º PA'!$B$4:$B$2977&gt;=D$4)*('Diário 1º PA'!$B$4:$B$2977&lt;=EOMONTH(D$4,0))*('Diário 1º PA'!$F$4:$F$2977)*(IF(Resumo!$Q$5="",1,'Diário 1º PA'!$O$4:$O$2977=Resumo!$Q$5)))
+SUMPRODUCT(('Diário 2º PA'!$E$4:$E$2000='Analítico Cx.'!$B160)*('Diário 2º PA'!$B$4:$B$2000&gt;=D$4)*('Diário 2º PA'!$B$4:$B$2000&lt;=EOMONTH(D$4,0))*('Diário 2º PA'!$F$4:$F$2000)*(IF(Resumo!$Q$5="",1,'Diário 2º PA'!$O$4:$O$2000=Resumo!$Q$5)))
+SUMPRODUCT(('Diário 3º PA'!$E$4:$E$2000='Analítico Cx.'!$B160)*('Diário 3º PA'!$B$4:$B$2000&gt;=D$4)*('Diário 3º PA'!$B$4:$B$2000&lt;=EOMONTH(D$4,0))*('Diário 3º PA'!$F$4:$F$2000)*(IF(Resumo!$Q$5="",1,'Diário 3º PA'!$O$4:$O$2000=Resumo!$Q$5)))
+SUMPRODUCT(('Diário 4º PA'!$E$4:$E$2000='Analítico Cx.'!$B160)*('Diário 4º PA'!$B$4:$B$2000&gt;=D$4)*('Diário 4º PA'!$B$4:$B$2000&lt;=EOMONTH(D$4,0))*('Diário 4º PA'!$F$4:$F$2000)*(IF(Resumo!$Q$5="",1,'Diário 4º PA'!$O$4:$O$2000=Resumo!$Q$5)))</f>
        <v>0</v>
      </c>
      <c r="E160" s="199">
        <f t="array" ref="E160">SUMPRODUCT(('Diário 1º PA'!$E$4:$E$2977='Analítico Cx.'!$B160)*('Diário 1º PA'!$B$4:$B$2977&gt;=E$4)*('Diário 1º PA'!$B$4:$B$2977&lt;=EOMONTH(E$4,0))*('Diário 1º PA'!$F$4:$F$2977)*(IF(Resumo!$Q$5="",1,'Diário 1º PA'!$O$4:$O$2977=Resumo!$Q$5)))
+SUMPRODUCT(('Diário 2º PA'!$E$4:$E$2000='Analítico Cx.'!$B160)*('Diário 2º PA'!$B$4:$B$2000&gt;=E$4)*('Diário 2º PA'!$B$4:$B$2000&lt;=EOMONTH(E$4,0))*('Diário 2º PA'!$F$4:$F$2000)*(IF(Resumo!$Q$5="",1,'Diário 2º PA'!$O$4:$O$2000=Resumo!$Q$5)))
+SUMPRODUCT(('Diário 3º PA'!$E$4:$E$2000='Analítico Cx.'!$B160)*('Diário 3º PA'!$B$4:$B$2000&gt;=E$4)*('Diário 3º PA'!$B$4:$B$2000&lt;=EOMONTH(E$4,0))*('Diário 3º PA'!$F$4:$F$2000)*(IF(Resumo!$Q$5="",1,'Diário 3º PA'!$O$4:$O$2000=Resumo!$Q$5)))
+SUMPRODUCT(('Diário 4º PA'!$E$4:$E$2000='Analítico Cx.'!$B160)*('Diário 4º PA'!$B$4:$B$2000&gt;=E$4)*('Diário 4º PA'!$B$4:$B$2000&lt;=EOMONTH(E$4,0))*('Diário 4º PA'!$F$4:$F$2000)*(IF(Resumo!$Q$5="",1,'Diário 4º PA'!$O$4:$O$2000=Resumo!$Q$5)))</f>
        <v>0</v>
      </c>
      <c r="F160" s="199">
        <f t="array" ref="F160">SUMPRODUCT(('Diário 1º PA'!$E$4:$E$2977='Analítico Cx.'!$B160)*('Diário 1º PA'!$B$4:$B$2977&gt;=F$4)*('Diário 1º PA'!$B$4:$B$2977&lt;=EOMONTH(F$4,0))*('Diário 1º PA'!$F$4:$F$2977)*(IF(Resumo!$Q$5="",1,'Diário 1º PA'!$O$4:$O$2977=Resumo!$Q$5)))
+SUMPRODUCT(('Diário 2º PA'!$E$4:$E$2000='Analítico Cx.'!$B160)*('Diário 2º PA'!$B$4:$B$2000&gt;=F$4)*('Diário 2º PA'!$B$4:$B$2000&lt;=EOMONTH(F$4,0))*('Diário 2º PA'!$F$4:$F$2000)*(IF(Resumo!$Q$5="",1,'Diário 2º PA'!$O$4:$O$2000=Resumo!$Q$5)))
+SUMPRODUCT(('Diário 3º PA'!$E$4:$E$2000='Analítico Cx.'!$B160)*('Diário 3º PA'!$B$4:$B$2000&gt;=F$4)*('Diário 3º PA'!$B$4:$B$2000&lt;=EOMONTH(F$4,0))*('Diário 3º PA'!$F$4:$F$2000)*(IF(Resumo!$Q$5="",1,'Diário 3º PA'!$O$4:$O$2000=Resumo!$Q$5)))
+SUMPRODUCT(('Diário 4º PA'!$E$4:$E$2000='Analítico Cx.'!$B160)*('Diário 4º PA'!$B$4:$B$2000&gt;=F$4)*('Diário 4º PA'!$B$4:$B$2000&lt;=EOMONTH(F$4,0))*('Diário 4º PA'!$F$4:$F$2000)*(IF(Resumo!$Q$5="",1,'Diário 4º PA'!$O$4:$O$2000=Resumo!$Q$5)))</f>
        <v>0</v>
      </c>
      <c r="G160" s="199">
        <f t="array" ref="G160">SUMPRODUCT(('Diário 1º PA'!$E$4:$E$2977='Analítico Cx.'!$B160)*('Diário 1º PA'!$B$4:$B$2977&gt;=G$4)*('Diário 1º PA'!$B$4:$B$2977&lt;=EOMONTH(G$4,0))*('Diário 1º PA'!$F$4:$F$2977)*(IF(Resumo!$Q$5="",1,'Diário 1º PA'!$O$4:$O$2977=Resumo!$Q$5)))
+SUMPRODUCT(('Diário 2º PA'!$E$4:$E$2000='Analítico Cx.'!$B160)*('Diário 2º PA'!$B$4:$B$2000&gt;=G$4)*('Diário 2º PA'!$B$4:$B$2000&lt;=EOMONTH(G$4,0))*('Diário 2º PA'!$F$4:$F$2000)*(IF(Resumo!$Q$5="",1,'Diário 2º PA'!$O$4:$O$2000=Resumo!$Q$5)))
+SUMPRODUCT(('Diário 3º PA'!$E$4:$E$2000='Analítico Cx.'!$B160)*('Diário 3º PA'!$B$4:$B$2000&gt;=G$4)*('Diário 3º PA'!$B$4:$B$2000&lt;=EOMONTH(G$4,0))*('Diário 3º PA'!$F$4:$F$2000)*(IF(Resumo!$Q$5="",1,'Diário 3º PA'!$O$4:$O$2000=Resumo!$Q$5)))
+SUMPRODUCT(('Diário 4º PA'!$E$4:$E$2000='Analítico Cx.'!$B160)*('Diário 4º PA'!$B$4:$B$2000&gt;=G$4)*('Diário 4º PA'!$B$4:$B$2000&lt;=EOMONTH(G$4,0))*('Diário 4º PA'!$F$4:$F$2000)*(IF(Resumo!$Q$5="",1,'Diário 4º PA'!$O$4:$O$2000=Resumo!$Q$5)))</f>
        <v>0</v>
      </c>
      <c r="H160" s="199">
        <f t="array" ref="H160">SUMPRODUCT(('Diário 1º PA'!$E$4:$E$2977='Analítico Cx.'!$B160)*('Diário 1º PA'!$B$4:$B$2977&gt;=H$4)*('Diário 1º PA'!$B$4:$B$2977&lt;=EOMONTH(H$4,0))*('Diário 1º PA'!$F$4:$F$2977)*(IF(Resumo!$Q$5="",1,'Diário 1º PA'!$O$4:$O$2977=Resumo!$Q$5)))
+SUMPRODUCT(('Diário 2º PA'!$E$4:$E$2000='Analítico Cx.'!$B160)*('Diário 2º PA'!$B$4:$B$2000&gt;=H$4)*('Diário 2º PA'!$B$4:$B$2000&lt;=EOMONTH(H$4,0))*('Diário 2º PA'!$F$4:$F$2000)*(IF(Resumo!$Q$5="",1,'Diário 2º PA'!$O$4:$O$2000=Resumo!$Q$5)))
+SUMPRODUCT(('Diário 3º PA'!$E$4:$E$2000='Analítico Cx.'!$B160)*('Diário 3º PA'!$B$4:$B$2000&gt;=H$4)*('Diário 3º PA'!$B$4:$B$2000&lt;=EOMONTH(H$4,0))*('Diário 3º PA'!$F$4:$F$2000)*(IF(Resumo!$Q$5="",1,'Diário 3º PA'!$O$4:$O$2000=Resumo!$Q$5)))
+SUMPRODUCT(('Diário 4º PA'!$E$4:$E$2000='Analítico Cx.'!$B160)*('Diário 4º PA'!$B$4:$B$2000&gt;=H$4)*('Diário 4º PA'!$B$4:$B$2000&lt;=EOMONTH(H$4,0))*('Diário 4º PA'!$F$4:$F$2000)*(IF(Resumo!$Q$5="",1,'Diário 4º PA'!$O$4:$O$2000=Resumo!$Q$5)))</f>
        <v>0</v>
      </c>
      <c r="I160" s="199">
        <f t="array" ref="I160">SUMPRODUCT(('Diário 1º PA'!$E$4:$E$2977='Analítico Cx.'!$B160)*('Diário 1º PA'!$B$4:$B$2977&gt;=I$4)*('Diário 1º PA'!$B$4:$B$2977&lt;=EOMONTH(I$4,0))*('Diário 1º PA'!$F$4:$F$2977)*(IF(Resumo!$Q$5="",1,'Diário 1º PA'!$O$4:$O$2977=Resumo!$Q$5)))
+SUMPRODUCT(('Diário 2º PA'!$E$4:$E$2000='Analítico Cx.'!$B160)*('Diário 2º PA'!$B$4:$B$2000&gt;=I$4)*('Diário 2º PA'!$B$4:$B$2000&lt;=EOMONTH(I$4,0))*('Diário 2º PA'!$F$4:$F$2000)*(IF(Resumo!$Q$5="",1,'Diário 2º PA'!$O$4:$O$2000=Resumo!$Q$5)))
+SUMPRODUCT(('Diário 3º PA'!$E$4:$E$2000='Analítico Cx.'!$B160)*('Diário 3º PA'!$B$4:$B$2000&gt;=I$4)*('Diário 3º PA'!$B$4:$B$2000&lt;=EOMONTH(I$4,0))*('Diário 3º PA'!$F$4:$F$2000)*(IF(Resumo!$Q$5="",1,'Diário 3º PA'!$O$4:$O$2000=Resumo!$Q$5)))
+SUMPRODUCT(('Diário 4º PA'!$E$4:$E$2000='Analítico Cx.'!$B160)*('Diário 4º PA'!$B$4:$B$2000&gt;=I$4)*('Diário 4º PA'!$B$4:$B$2000&lt;=EOMONTH(I$4,0))*('Diário 4º PA'!$F$4:$F$2000)*(IF(Resumo!$Q$5="",1,'Diário 4º PA'!$O$4:$O$2000=Resumo!$Q$5)))</f>
        <v>0</v>
      </c>
      <c r="J160" s="199">
        <f t="array" ref="J160">SUMPRODUCT(('Diário 1º PA'!$E$4:$E$2977='Analítico Cx.'!$B160)*('Diário 1º PA'!$B$4:$B$2977&gt;=J$4)*('Diário 1º PA'!$B$4:$B$2977&lt;=EOMONTH(J$4,0))*('Diário 1º PA'!$F$4:$F$2977)*(IF(Resumo!$Q$5="",1,'Diário 1º PA'!$O$4:$O$2977=Resumo!$Q$5)))
+SUMPRODUCT(('Diário 2º PA'!$E$4:$E$2000='Analítico Cx.'!$B160)*('Diário 2º PA'!$B$4:$B$2000&gt;=J$4)*('Diário 2º PA'!$B$4:$B$2000&lt;=EOMONTH(J$4,0))*('Diário 2º PA'!$F$4:$F$2000)*(IF(Resumo!$Q$5="",1,'Diário 2º PA'!$O$4:$O$2000=Resumo!$Q$5)))
+SUMPRODUCT(('Diário 3º PA'!$E$4:$E$2000='Analítico Cx.'!$B160)*('Diário 3º PA'!$B$4:$B$2000&gt;=J$4)*('Diário 3º PA'!$B$4:$B$2000&lt;=EOMONTH(J$4,0))*('Diário 3º PA'!$F$4:$F$2000)*(IF(Resumo!$Q$5="",1,'Diário 3º PA'!$O$4:$O$2000=Resumo!$Q$5)))
+SUMPRODUCT(('Diário 4º PA'!$E$4:$E$2000='Analítico Cx.'!$B160)*('Diário 4º PA'!$B$4:$B$2000&gt;=J$4)*('Diário 4º PA'!$B$4:$B$2000&lt;=EOMONTH(J$4,0))*('Diário 4º PA'!$F$4:$F$2000)*(IF(Resumo!$Q$5="",1,'Diário 4º PA'!$O$4:$O$2000=Resumo!$Q$5)))</f>
        <v>0</v>
      </c>
      <c r="K160" s="199">
        <f t="array" ref="K160">SUMPRODUCT(('Diário 1º PA'!$E$4:$E$2977='Analítico Cx.'!$B160)*('Diário 1º PA'!$B$4:$B$2977&gt;=K$4)*('Diário 1º PA'!$B$4:$B$2977&lt;=EOMONTH(K$4,0))*('Diário 1º PA'!$F$4:$F$2977)*(IF(Resumo!$Q$5="",1,'Diário 1º PA'!$O$4:$O$2977=Resumo!$Q$5)))
+SUMPRODUCT(('Diário 2º PA'!$E$4:$E$2000='Analítico Cx.'!$B160)*('Diário 2º PA'!$B$4:$B$2000&gt;=K$4)*('Diário 2º PA'!$B$4:$B$2000&lt;=EOMONTH(K$4,0))*('Diário 2º PA'!$F$4:$F$2000)*(IF(Resumo!$Q$5="",1,'Diário 2º PA'!$O$4:$O$2000=Resumo!$Q$5)))
+SUMPRODUCT(('Diário 3º PA'!$E$4:$E$2000='Analítico Cx.'!$B160)*('Diário 3º PA'!$B$4:$B$2000&gt;=K$4)*('Diário 3º PA'!$B$4:$B$2000&lt;=EOMONTH(K$4,0))*('Diário 3º PA'!$F$4:$F$2000)*(IF(Resumo!$Q$5="",1,'Diário 3º PA'!$O$4:$O$2000=Resumo!$Q$5)))
+SUMPRODUCT(('Diário 4º PA'!$E$4:$E$2000='Analítico Cx.'!$B160)*('Diário 4º PA'!$B$4:$B$2000&gt;=K$4)*('Diário 4º PA'!$B$4:$B$2000&lt;=EOMONTH(K$4,0))*('Diário 4º PA'!$F$4:$F$2000)*(IF(Resumo!$Q$5="",1,'Diário 4º PA'!$O$4:$O$2000=Resumo!$Q$5)))</f>
        <v>0</v>
      </c>
      <c r="L160" s="199">
        <f t="array" ref="L160">SUMPRODUCT(('Diário 1º PA'!$E$4:$E$2977='Analítico Cx.'!$B160)*('Diário 1º PA'!$B$4:$B$2977&gt;=L$4)*('Diário 1º PA'!$B$4:$B$2977&lt;=EOMONTH(L$4,0))*('Diário 1º PA'!$F$4:$F$2977)*(IF(Resumo!$Q$5="",1,'Diário 1º PA'!$O$4:$O$2977=Resumo!$Q$5)))
+SUMPRODUCT(('Diário 2º PA'!$E$4:$E$2000='Analítico Cx.'!$B160)*('Diário 2º PA'!$B$4:$B$2000&gt;=L$4)*('Diário 2º PA'!$B$4:$B$2000&lt;=EOMONTH(L$4,0))*('Diário 2º PA'!$F$4:$F$2000)*(IF(Resumo!$Q$5="",1,'Diário 2º PA'!$O$4:$O$2000=Resumo!$Q$5)))
+SUMPRODUCT(('Diário 3º PA'!$E$4:$E$2000='Analítico Cx.'!$B160)*('Diário 3º PA'!$B$4:$B$2000&gt;=L$4)*('Diário 3º PA'!$B$4:$B$2000&lt;=EOMONTH(L$4,0))*('Diário 3º PA'!$F$4:$F$2000)*(IF(Resumo!$Q$5="",1,'Diário 3º PA'!$O$4:$O$2000=Resumo!$Q$5)))
+SUMPRODUCT(('Diário 4º PA'!$E$4:$E$2000='Analítico Cx.'!$B160)*('Diário 4º PA'!$B$4:$B$2000&gt;=L$4)*('Diário 4º PA'!$B$4:$B$2000&lt;=EOMONTH(L$4,0))*('Diário 4º PA'!$F$4:$F$2000)*(IF(Resumo!$Q$5="",1,'Diário 4º PA'!$O$4:$O$2000=Resumo!$Q$5)))</f>
        <v>0</v>
      </c>
      <c r="M160" s="199">
        <f t="array" ref="M160">SUMPRODUCT(('Diário 1º PA'!$E$4:$E$2977='Analítico Cx.'!$B160)*('Diário 1º PA'!$B$4:$B$2977&gt;=M$4)*('Diário 1º PA'!$B$4:$B$2977&lt;=EOMONTH(M$4,0))*('Diário 1º PA'!$F$4:$F$2977)*(IF(Resumo!$Q$5="",1,'Diário 1º PA'!$O$4:$O$2977=Resumo!$Q$5)))
+SUMPRODUCT(('Diário 2º PA'!$E$4:$E$2000='Analítico Cx.'!$B160)*('Diário 2º PA'!$B$4:$B$2000&gt;=M$4)*('Diário 2º PA'!$B$4:$B$2000&lt;=EOMONTH(M$4,0))*('Diário 2º PA'!$F$4:$F$2000)*(IF(Resumo!$Q$5="",1,'Diário 2º PA'!$O$4:$O$2000=Resumo!$Q$5)))
+SUMPRODUCT(('Diário 3º PA'!$E$4:$E$2000='Analítico Cx.'!$B160)*('Diário 3º PA'!$B$4:$B$2000&gt;=M$4)*('Diário 3º PA'!$B$4:$B$2000&lt;=EOMONTH(M$4,0))*('Diário 3º PA'!$F$4:$F$2000)*(IF(Resumo!$Q$5="",1,'Diário 3º PA'!$O$4:$O$2000=Resumo!$Q$5)))
+SUMPRODUCT(('Diário 4º PA'!$E$4:$E$2000='Analítico Cx.'!$B160)*('Diário 4º PA'!$B$4:$B$2000&gt;=M$4)*('Diário 4º PA'!$B$4:$B$2000&lt;=EOMONTH(M$4,0))*('Diário 4º PA'!$F$4:$F$2000)*(IF(Resumo!$Q$5="",1,'Diário 4º PA'!$O$4:$O$2000=Resumo!$Q$5)))</f>
        <v>0</v>
      </c>
      <c r="N160" s="199">
        <f t="array" ref="N160">SUMPRODUCT(('Diário 1º PA'!$E$4:$E$2977='Analítico Cx.'!$B160)*('Diário 1º PA'!$B$4:$B$2977&gt;=N$4)*('Diário 1º PA'!$B$4:$B$2977&lt;=EOMONTH(N$4,0))*('Diário 1º PA'!$F$4:$F$2977)*(IF(Resumo!$Q$5="",1,'Diário 1º PA'!$O$4:$O$2977=Resumo!$Q$5)))
+SUMPRODUCT(('Diário 2º PA'!$E$4:$E$2000='Analítico Cx.'!$B160)*('Diário 2º PA'!$B$4:$B$2000&gt;=N$4)*('Diário 2º PA'!$B$4:$B$2000&lt;=EOMONTH(N$4,0))*('Diário 2º PA'!$F$4:$F$2000)*(IF(Resumo!$Q$5="",1,'Diário 2º PA'!$O$4:$O$2000=Resumo!$Q$5)))
+SUMPRODUCT(('Diário 3º PA'!$E$4:$E$2000='Analítico Cx.'!$B160)*('Diário 3º PA'!$B$4:$B$2000&gt;=N$4)*('Diário 3º PA'!$B$4:$B$2000&lt;=EOMONTH(N$4,0))*('Diário 3º PA'!$F$4:$F$2000)*(IF(Resumo!$Q$5="",1,'Diário 3º PA'!$O$4:$O$2000=Resumo!$Q$5)))
+SUMPRODUCT(('Diário 4º PA'!$E$4:$E$2000='Analítico Cx.'!$B160)*('Diário 4º PA'!$B$4:$B$2000&gt;=N$4)*('Diário 4º PA'!$B$4:$B$2000&lt;=EOMONTH(N$4,0))*('Diário 4º PA'!$F$4:$F$2000)*(IF(Resumo!$Q$5="",1,'Diário 4º PA'!$O$4:$O$2000=Resumo!$Q$5)))</f>
        <v>0</v>
      </c>
      <c r="O160" s="200">
        <f t="shared" si="16"/>
        <v>0</v>
      </c>
      <c r="P160" s="201">
        <f t="shared" si="17"/>
        <v>0</v>
      </c>
      <c r="Q160" s="174"/>
      <c r="R160" s="174"/>
      <c r="S160" s="174"/>
      <c r="T160" s="174"/>
      <c r="U160" s="174"/>
      <c r="V160" s="174"/>
      <c r="W160" s="174"/>
      <c r="X160" s="174"/>
      <c r="Y160" s="174"/>
      <c r="Z160" s="174"/>
    </row>
    <row r="161" spans="1:26" ht="23.25" customHeight="1" x14ac:dyDescent="0.2">
      <c r="A161" s="220" t="s">
        <v>418</v>
      </c>
      <c r="B161" s="221" t="s">
        <v>419</v>
      </c>
      <c r="C161" s="199">
        <f t="array" ref="C161">SUMPRODUCT(('Diário 1º PA'!$E$4:$E$2977='Analítico Cx.'!$B161)*('Diário 1º PA'!$B$4:$B$2977&gt;=C$4)*('Diário 1º PA'!$B$4:$B$2977&lt;=EOMONTH(C$4,0))*('Diário 1º PA'!$F$4:$F$2977)*(IF(Resumo!$Q$5="",1,'Diário 1º PA'!$O$4:$O$2977=Resumo!$Q$5)))
+SUMPRODUCT(('Diário 2º PA'!$E$4:$E$2000='Analítico Cx.'!$B161)*('Diário 2º PA'!$B$4:$B$2000&gt;=C$4)*('Diário 2º PA'!$B$4:$B$2000&lt;=EOMONTH(C$4,0))*('Diário 2º PA'!$F$4:$F$2000)*(IF(Resumo!$Q$5="",1,'Diário 2º PA'!$O$4:$O$2000=Resumo!$Q$5)))
+SUMPRODUCT(('Diário 3º PA'!$E$4:$E$2000='Analítico Cx.'!$B161)*('Diário 3º PA'!$B$4:$B$2000&gt;=C$4)*('Diário 3º PA'!$B$4:$B$2000&lt;=EOMONTH(C$4,0))*('Diário 3º PA'!$F$4:$F$2000)*(IF(Resumo!$Q$5="",1,'Diário 3º PA'!$O$4:$O$2000=Resumo!$Q$5)))
+SUMPRODUCT(('Diário 4º PA'!$E$4:$E$2000='Analítico Cx.'!$B161)*('Diário 4º PA'!$B$4:$B$2000&gt;=C$4)*('Diário 4º PA'!$B$4:$B$2000&lt;=EOMONTH(C$4,0))*('Diário 4º PA'!$F$4:$F$2000)*(IF(Resumo!$Q$5="",1,'Diário 4º PA'!$O$4:$O$2000=Resumo!$Q$5)))</f>
        <v>0</v>
      </c>
      <c r="D161" s="199">
        <f t="array" ref="D161">SUMPRODUCT(('Diário 1º PA'!$E$4:$E$2977='Analítico Cx.'!$B161)*('Diário 1º PA'!$B$4:$B$2977&gt;=D$4)*('Diário 1º PA'!$B$4:$B$2977&lt;=EOMONTH(D$4,0))*('Diário 1º PA'!$F$4:$F$2977)*(IF(Resumo!$Q$5="",1,'Diário 1º PA'!$O$4:$O$2977=Resumo!$Q$5)))
+SUMPRODUCT(('Diário 2º PA'!$E$4:$E$2000='Analítico Cx.'!$B161)*('Diário 2º PA'!$B$4:$B$2000&gt;=D$4)*('Diário 2º PA'!$B$4:$B$2000&lt;=EOMONTH(D$4,0))*('Diário 2º PA'!$F$4:$F$2000)*(IF(Resumo!$Q$5="",1,'Diário 2º PA'!$O$4:$O$2000=Resumo!$Q$5)))
+SUMPRODUCT(('Diário 3º PA'!$E$4:$E$2000='Analítico Cx.'!$B161)*('Diário 3º PA'!$B$4:$B$2000&gt;=D$4)*('Diário 3º PA'!$B$4:$B$2000&lt;=EOMONTH(D$4,0))*('Diário 3º PA'!$F$4:$F$2000)*(IF(Resumo!$Q$5="",1,'Diário 3º PA'!$O$4:$O$2000=Resumo!$Q$5)))
+SUMPRODUCT(('Diário 4º PA'!$E$4:$E$2000='Analítico Cx.'!$B161)*('Diário 4º PA'!$B$4:$B$2000&gt;=D$4)*('Diário 4º PA'!$B$4:$B$2000&lt;=EOMONTH(D$4,0))*('Diário 4º PA'!$F$4:$F$2000)*(IF(Resumo!$Q$5="",1,'Diário 4º PA'!$O$4:$O$2000=Resumo!$Q$5)))</f>
        <v>0</v>
      </c>
      <c r="E161" s="199">
        <f t="array" ref="E161">SUMPRODUCT(('Diário 1º PA'!$E$4:$E$2977='Analítico Cx.'!$B161)*('Diário 1º PA'!$B$4:$B$2977&gt;=E$4)*('Diário 1º PA'!$B$4:$B$2977&lt;=EOMONTH(E$4,0))*('Diário 1º PA'!$F$4:$F$2977)*(IF(Resumo!$Q$5="",1,'Diário 1º PA'!$O$4:$O$2977=Resumo!$Q$5)))
+SUMPRODUCT(('Diário 2º PA'!$E$4:$E$2000='Analítico Cx.'!$B161)*('Diário 2º PA'!$B$4:$B$2000&gt;=E$4)*('Diário 2º PA'!$B$4:$B$2000&lt;=EOMONTH(E$4,0))*('Diário 2º PA'!$F$4:$F$2000)*(IF(Resumo!$Q$5="",1,'Diário 2º PA'!$O$4:$O$2000=Resumo!$Q$5)))
+SUMPRODUCT(('Diário 3º PA'!$E$4:$E$2000='Analítico Cx.'!$B161)*('Diário 3º PA'!$B$4:$B$2000&gt;=E$4)*('Diário 3º PA'!$B$4:$B$2000&lt;=EOMONTH(E$4,0))*('Diário 3º PA'!$F$4:$F$2000)*(IF(Resumo!$Q$5="",1,'Diário 3º PA'!$O$4:$O$2000=Resumo!$Q$5)))
+SUMPRODUCT(('Diário 4º PA'!$E$4:$E$2000='Analítico Cx.'!$B161)*('Diário 4º PA'!$B$4:$B$2000&gt;=E$4)*('Diário 4º PA'!$B$4:$B$2000&lt;=EOMONTH(E$4,0))*('Diário 4º PA'!$F$4:$F$2000)*(IF(Resumo!$Q$5="",1,'Diário 4º PA'!$O$4:$O$2000=Resumo!$Q$5)))</f>
        <v>0</v>
      </c>
      <c r="F161" s="199">
        <f t="array" ref="F161">SUMPRODUCT(('Diário 1º PA'!$E$4:$E$2977='Analítico Cx.'!$B161)*('Diário 1º PA'!$B$4:$B$2977&gt;=F$4)*('Diário 1º PA'!$B$4:$B$2977&lt;=EOMONTH(F$4,0))*('Diário 1º PA'!$F$4:$F$2977)*(IF(Resumo!$Q$5="",1,'Diário 1º PA'!$O$4:$O$2977=Resumo!$Q$5)))
+SUMPRODUCT(('Diário 2º PA'!$E$4:$E$2000='Analítico Cx.'!$B161)*('Diário 2º PA'!$B$4:$B$2000&gt;=F$4)*('Diário 2º PA'!$B$4:$B$2000&lt;=EOMONTH(F$4,0))*('Diário 2º PA'!$F$4:$F$2000)*(IF(Resumo!$Q$5="",1,'Diário 2º PA'!$O$4:$O$2000=Resumo!$Q$5)))
+SUMPRODUCT(('Diário 3º PA'!$E$4:$E$2000='Analítico Cx.'!$B161)*('Diário 3º PA'!$B$4:$B$2000&gt;=F$4)*('Diário 3º PA'!$B$4:$B$2000&lt;=EOMONTH(F$4,0))*('Diário 3º PA'!$F$4:$F$2000)*(IF(Resumo!$Q$5="",1,'Diário 3º PA'!$O$4:$O$2000=Resumo!$Q$5)))
+SUMPRODUCT(('Diário 4º PA'!$E$4:$E$2000='Analítico Cx.'!$B161)*('Diário 4º PA'!$B$4:$B$2000&gt;=F$4)*('Diário 4º PA'!$B$4:$B$2000&lt;=EOMONTH(F$4,0))*('Diário 4º PA'!$F$4:$F$2000)*(IF(Resumo!$Q$5="",1,'Diário 4º PA'!$O$4:$O$2000=Resumo!$Q$5)))</f>
        <v>0</v>
      </c>
      <c r="G161" s="199">
        <f t="array" ref="G161">SUMPRODUCT(('Diário 1º PA'!$E$4:$E$2977='Analítico Cx.'!$B161)*('Diário 1º PA'!$B$4:$B$2977&gt;=G$4)*('Diário 1º PA'!$B$4:$B$2977&lt;=EOMONTH(G$4,0))*('Diário 1º PA'!$F$4:$F$2977)*(IF(Resumo!$Q$5="",1,'Diário 1º PA'!$O$4:$O$2977=Resumo!$Q$5)))
+SUMPRODUCT(('Diário 2º PA'!$E$4:$E$2000='Analítico Cx.'!$B161)*('Diário 2º PA'!$B$4:$B$2000&gt;=G$4)*('Diário 2º PA'!$B$4:$B$2000&lt;=EOMONTH(G$4,0))*('Diário 2º PA'!$F$4:$F$2000)*(IF(Resumo!$Q$5="",1,'Diário 2º PA'!$O$4:$O$2000=Resumo!$Q$5)))
+SUMPRODUCT(('Diário 3º PA'!$E$4:$E$2000='Analítico Cx.'!$B161)*('Diário 3º PA'!$B$4:$B$2000&gt;=G$4)*('Diário 3º PA'!$B$4:$B$2000&lt;=EOMONTH(G$4,0))*('Diário 3º PA'!$F$4:$F$2000)*(IF(Resumo!$Q$5="",1,'Diário 3º PA'!$O$4:$O$2000=Resumo!$Q$5)))
+SUMPRODUCT(('Diário 4º PA'!$E$4:$E$2000='Analítico Cx.'!$B161)*('Diário 4º PA'!$B$4:$B$2000&gt;=G$4)*('Diário 4º PA'!$B$4:$B$2000&lt;=EOMONTH(G$4,0))*('Diário 4º PA'!$F$4:$F$2000)*(IF(Resumo!$Q$5="",1,'Diário 4º PA'!$O$4:$O$2000=Resumo!$Q$5)))</f>
        <v>0</v>
      </c>
      <c r="H161" s="199">
        <f t="array" ref="H161">SUMPRODUCT(('Diário 1º PA'!$E$4:$E$2977='Analítico Cx.'!$B161)*('Diário 1º PA'!$B$4:$B$2977&gt;=H$4)*('Diário 1º PA'!$B$4:$B$2977&lt;=EOMONTH(H$4,0))*('Diário 1º PA'!$F$4:$F$2977)*(IF(Resumo!$Q$5="",1,'Diário 1º PA'!$O$4:$O$2977=Resumo!$Q$5)))
+SUMPRODUCT(('Diário 2º PA'!$E$4:$E$2000='Analítico Cx.'!$B161)*('Diário 2º PA'!$B$4:$B$2000&gt;=H$4)*('Diário 2º PA'!$B$4:$B$2000&lt;=EOMONTH(H$4,0))*('Diário 2º PA'!$F$4:$F$2000)*(IF(Resumo!$Q$5="",1,'Diário 2º PA'!$O$4:$O$2000=Resumo!$Q$5)))
+SUMPRODUCT(('Diário 3º PA'!$E$4:$E$2000='Analítico Cx.'!$B161)*('Diário 3º PA'!$B$4:$B$2000&gt;=H$4)*('Diário 3º PA'!$B$4:$B$2000&lt;=EOMONTH(H$4,0))*('Diário 3º PA'!$F$4:$F$2000)*(IF(Resumo!$Q$5="",1,'Diário 3º PA'!$O$4:$O$2000=Resumo!$Q$5)))
+SUMPRODUCT(('Diário 4º PA'!$E$4:$E$2000='Analítico Cx.'!$B161)*('Diário 4º PA'!$B$4:$B$2000&gt;=H$4)*('Diário 4º PA'!$B$4:$B$2000&lt;=EOMONTH(H$4,0))*('Diário 4º PA'!$F$4:$F$2000)*(IF(Resumo!$Q$5="",1,'Diário 4º PA'!$O$4:$O$2000=Resumo!$Q$5)))</f>
        <v>0</v>
      </c>
      <c r="I161" s="199">
        <f t="array" ref="I161">SUMPRODUCT(('Diário 1º PA'!$E$4:$E$2977='Analítico Cx.'!$B161)*('Diário 1º PA'!$B$4:$B$2977&gt;=I$4)*('Diário 1º PA'!$B$4:$B$2977&lt;=EOMONTH(I$4,0))*('Diário 1º PA'!$F$4:$F$2977)*(IF(Resumo!$Q$5="",1,'Diário 1º PA'!$O$4:$O$2977=Resumo!$Q$5)))
+SUMPRODUCT(('Diário 2º PA'!$E$4:$E$2000='Analítico Cx.'!$B161)*('Diário 2º PA'!$B$4:$B$2000&gt;=I$4)*('Diário 2º PA'!$B$4:$B$2000&lt;=EOMONTH(I$4,0))*('Diário 2º PA'!$F$4:$F$2000)*(IF(Resumo!$Q$5="",1,'Diário 2º PA'!$O$4:$O$2000=Resumo!$Q$5)))
+SUMPRODUCT(('Diário 3º PA'!$E$4:$E$2000='Analítico Cx.'!$B161)*('Diário 3º PA'!$B$4:$B$2000&gt;=I$4)*('Diário 3º PA'!$B$4:$B$2000&lt;=EOMONTH(I$4,0))*('Diário 3º PA'!$F$4:$F$2000)*(IF(Resumo!$Q$5="",1,'Diário 3º PA'!$O$4:$O$2000=Resumo!$Q$5)))
+SUMPRODUCT(('Diário 4º PA'!$E$4:$E$2000='Analítico Cx.'!$B161)*('Diário 4º PA'!$B$4:$B$2000&gt;=I$4)*('Diário 4º PA'!$B$4:$B$2000&lt;=EOMONTH(I$4,0))*('Diário 4º PA'!$F$4:$F$2000)*(IF(Resumo!$Q$5="",1,'Diário 4º PA'!$O$4:$O$2000=Resumo!$Q$5)))</f>
        <v>0</v>
      </c>
      <c r="J161" s="199">
        <f t="array" ref="J161">SUMPRODUCT(('Diário 1º PA'!$E$4:$E$2977='Analítico Cx.'!$B161)*('Diário 1º PA'!$B$4:$B$2977&gt;=J$4)*('Diário 1º PA'!$B$4:$B$2977&lt;=EOMONTH(J$4,0))*('Diário 1º PA'!$F$4:$F$2977)*(IF(Resumo!$Q$5="",1,'Diário 1º PA'!$O$4:$O$2977=Resumo!$Q$5)))
+SUMPRODUCT(('Diário 2º PA'!$E$4:$E$2000='Analítico Cx.'!$B161)*('Diário 2º PA'!$B$4:$B$2000&gt;=J$4)*('Diário 2º PA'!$B$4:$B$2000&lt;=EOMONTH(J$4,0))*('Diário 2º PA'!$F$4:$F$2000)*(IF(Resumo!$Q$5="",1,'Diário 2º PA'!$O$4:$O$2000=Resumo!$Q$5)))
+SUMPRODUCT(('Diário 3º PA'!$E$4:$E$2000='Analítico Cx.'!$B161)*('Diário 3º PA'!$B$4:$B$2000&gt;=J$4)*('Diário 3º PA'!$B$4:$B$2000&lt;=EOMONTH(J$4,0))*('Diário 3º PA'!$F$4:$F$2000)*(IF(Resumo!$Q$5="",1,'Diário 3º PA'!$O$4:$O$2000=Resumo!$Q$5)))
+SUMPRODUCT(('Diário 4º PA'!$E$4:$E$2000='Analítico Cx.'!$B161)*('Diário 4º PA'!$B$4:$B$2000&gt;=J$4)*('Diário 4º PA'!$B$4:$B$2000&lt;=EOMONTH(J$4,0))*('Diário 4º PA'!$F$4:$F$2000)*(IF(Resumo!$Q$5="",1,'Diário 4º PA'!$O$4:$O$2000=Resumo!$Q$5)))</f>
        <v>0</v>
      </c>
      <c r="K161" s="199">
        <f t="array" ref="K161">SUMPRODUCT(('Diário 1º PA'!$E$4:$E$2977='Analítico Cx.'!$B161)*('Diário 1º PA'!$B$4:$B$2977&gt;=K$4)*('Diário 1º PA'!$B$4:$B$2977&lt;=EOMONTH(K$4,0))*('Diário 1º PA'!$F$4:$F$2977)*(IF(Resumo!$Q$5="",1,'Diário 1º PA'!$O$4:$O$2977=Resumo!$Q$5)))
+SUMPRODUCT(('Diário 2º PA'!$E$4:$E$2000='Analítico Cx.'!$B161)*('Diário 2º PA'!$B$4:$B$2000&gt;=K$4)*('Diário 2º PA'!$B$4:$B$2000&lt;=EOMONTH(K$4,0))*('Diário 2º PA'!$F$4:$F$2000)*(IF(Resumo!$Q$5="",1,'Diário 2º PA'!$O$4:$O$2000=Resumo!$Q$5)))
+SUMPRODUCT(('Diário 3º PA'!$E$4:$E$2000='Analítico Cx.'!$B161)*('Diário 3º PA'!$B$4:$B$2000&gt;=K$4)*('Diário 3º PA'!$B$4:$B$2000&lt;=EOMONTH(K$4,0))*('Diário 3º PA'!$F$4:$F$2000)*(IF(Resumo!$Q$5="",1,'Diário 3º PA'!$O$4:$O$2000=Resumo!$Q$5)))
+SUMPRODUCT(('Diário 4º PA'!$E$4:$E$2000='Analítico Cx.'!$B161)*('Diário 4º PA'!$B$4:$B$2000&gt;=K$4)*('Diário 4º PA'!$B$4:$B$2000&lt;=EOMONTH(K$4,0))*('Diário 4º PA'!$F$4:$F$2000)*(IF(Resumo!$Q$5="",1,'Diário 4º PA'!$O$4:$O$2000=Resumo!$Q$5)))</f>
        <v>0</v>
      </c>
      <c r="L161" s="199">
        <f t="array" ref="L161">SUMPRODUCT(('Diário 1º PA'!$E$4:$E$2977='Analítico Cx.'!$B161)*('Diário 1º PA'!$B$4:$B$2977&gt;=L$4)*('Diário 1º PA'!$B$4:$B$2977&lt;=EOMONTH(L$4,0))*('Diário 1º PA'!$F$4:$F$2977)*(IF(Resumo!$Q$5="",1,'Diário 1º PA'!$O$4:$O$2977=Resumo!$Q$5)))
+SUMPRODUCT(('Diário 2º PA'!$E$4:$E$2000='Analítico Cx.'!$B161)*('Diário 2º PA'!$B$4:$B$2000&gt;=L$4)*('Diário 2º PA'!$B$4:$B$2000&lt;=EOMONTH(L$4,0))*('Diário 2º PA'!$F$4:$F$2000)*(IF(Resumo!$Q$5="",1,'Diário 2º PA'!$O$4:$O$2000=Resumo!$Q$5)))
+SUMPRODUCT(('Diário 3º PA'!$E$4:$E$2000='Analítico Cx.'!$B161)*('Diário 3º PA'!$B$4:$B$2000&gt;=L$4)*('Diário 3º PA'!$B$4:$B$2000&lt;=EOMONTH(L$4,0))*('Diário 3º PA'!$F$4:$F$2000)*(IF(Resumo!$Q$5="",1,'Diário 3º PA'!$O$4:$O$2000=Resumo!$Q$5)))
+SUMPRODUCT(('Diário 4º PA'!$E$4:$E$2000='Analítico Cx.'!$B161)*('Diário 4º PA'!$B$4:$B$2000&gt;=L$4)*('Diário 4º PA'!$B$4:$B$2000&lt;=EOMONTH(L$4,0))*('Diário 4º PA'!$F$4:$F$2000)*(IF(Resumo!$Q$5="",1,'Diário 4º PA'!$O$4:$O$2000=Resumo!$Q$5)))</f>
        <v>0</v>
      </c>
      <c r="M161" s="199">
        <f t="array" ref="M161">SUMPRODUCT(('Diário 1º PA'!$E$4:$E$2977='Analítico Cx.'!$B161)*('Diário 1º PA'!$B$4:$B$2977&gt;=M$4)*('Diário 1º PA'!$B$4:$B$2977&lt;=EOMONTH(M$4,0))*('Diário 1º PA'!$F$4:$F$2977)*(IF(Resumo!$Q$5="",1,'Diário 1º PA'!$O$4:$O$2977=Resumo!$Q$5)))
+SUMPRODUCT(('Diário 2º PA'!$E$4:$E$2000='Analítico Cx.'!$B161)*('Diário 2º PA'!$B$4:$B$2000&gt;=M$4)*('Diário 2º PA'!$B$4:$B$2000&lt;=EOMONTH(M$4,0))*('Diário 2º PA'!$F$4:$F$2000)*(IF(Resumo!$Q$5="",1,'Diário 2º PA'!$O$4:$O$2000=Resumo!$Q$5)))
+SUMPRODUCT(('Diário 3º PA'!$E$4:$E$2000='Analítico Cx.'!$B161)*('Diário 3º PA'!$B$4:$B$2000&gt;=M$4)*('Diário 3º PA'!$B$4:$B$2000&lt;=EOMONTH(M$4,0))*('Diário 3º PA'!$F$4:$F$2000)*(IF(Resumo!$Q$5="",1,'Diário 3º PA'!$O$4:$O$2000=Resumo!$Q$5)))
+SUMPRODUCT(('Diário 4º PA'!$E$4:$E$2000='Analítico Cx.'!$B161)*('Diário 4º PA'!$B$4:$B$2000&gt;=M$4)*('Diário 4º PA'!$B$4:$B$2000&lt;=EOMONTH(M$4,0))*('Diário 4º PA'!$F$4:$F$2000)*(IF(Resumo!$Q$5="",1,'Diário 4º PA'!$O$4:$O$2000=Resumo!$Q$5)))</f>
        <v>0</v>
      </c>
      <c r="N161" s="199">
        <f t="array" ref="N161">SUMPRODUCT(('Diário 1º PA'!$E$4:$E$2977='Analítico Cx.'!$B161)*('Diário 1º PA'!$B$4:$B$2977&gt;=N$4)*('Diário 1º PA'!$B$4:$B$2977&lt;=EOMONTH(N$4,0))*('Diário 1º PA'!$F$4:$F$2977)*(IF(Resumo!$Q$5="",1,'Diário 1º PA'!$O$4:$O$2977=Resumo!$Q$5)))
+SUMPRODUCT(('Diário 2º PA'!$E$4:$E$2000='Analítico Cx.'!$B161)*('Diário 2º PA'!$B$4:$B$2000&gt;=N$4)*('Diário 2º PA'!$B$4:$B$2000&lt;=EOMONTH(N$4,0))*('Diário 2º PA'!$F$4:$F$2000)*(IF(Resumo!$Q$5="",1,'Diário 2º PA'!$O$4:$O$2000=Resumo!$Q$5)))
+SUMPRODUCT(('Diário 3º PA'!$E$4:$E$2000='Analítico Cx.'!$B161)*('Diário 3º PA'!$B$4:$B$2000&gt;=N$4)*('Diário 3º PA'!$B$4:$B$2000&lt;=EOMONTH(N$4,0))*('Diário 3º PA'!$F$4:$F$2000)*(IF(Resumo!$Q$5="",1,'Diário 3º PA'!$O$4:$O$2000=Resumo!$Q$5)))
+SUMPRODUCT(('Diário 4º PA'!$E$4:$E$2000='Analítico Cx.'!$B161)*('Diário 4º PA'!$B$4:$B$2000&gt;=N$4)*('Diário 4º PA'!$B$4:$B$2000&lt;=EOMONTH(N$4,0))*('Diário 4º PA'!$F$4:$F$2000)*(IF(Resumo!$Q$5="",1,'Diário 4º PA'!$O$4:$O$2000=Resumo!$Q$5)))</f>
        <v>0</v>
      </c>
      <c r="O161" s="200">
        <f t="shared" si="16"/>
        <v>0</v>
      </c>
      <c r="P161" s="201">
        <f t="shared" si="17"/>
        <v>0</v>
      </c>
      <c r="Q161" s="174"/>
      <c r="R161" s="174"/>
      <c r="S161" s="174"/>
      <c r="T161" s="174"/>
      <c r="U161" s="174"/>
      <c r="V161" s="174"/>
      <c r="W161" s="174"/>
      <c r="X161" s="174"/>
      <c r="Y161" s="174"/>
      <c r="Z161" s="174"/>
    </row>
    <row r="162" spans="1:26" ht="23.25" customHeight="1" x14ac:dyDescent="0.2">
      <c r="A162" s="220" t="s">
        <v>420</v>
      </c>
      <c r="B162" s="221" t="s">
        <v>421</v>
      </c>
      <c r="C162" s="199">
        <f t="array" ref="C162">SUMPRODUCT(('Diário 1º PA'!$E$4:$E$2977='Analítico Cx.'!$B162)*('Diário 1º PA'!$B$4:$B$2977&gt;=C$4)*('Diário 1º PA'!$B$4:$B$2977&lt;=EOMONTH(C$4,0))*('Diário 1º PA'!$F$4:$F$2977)*(IF(Resumo!$Q$5="",1,'Diário 1º PA'!$O$4:$O$2977=Resumo!$Q$5)))
+SUMPRODUCT(('Diário 2º PA'!$E$4:$E$2000='Analítico Cx.'!$B162)*('Diário 2º PA'!$B$4:$B$2000&gt;=C$4)*('Diário 2º PA'!$B$4:$B$2000&lt;=EOMONTH(C$4,0))*('Diário 2º PA'!$F$4:$F$2000)*(IF(Resumo!$Q$5="",1,'Diário 2º PA'!$O$4:$O$2000=Resumo!$Q$5)))
+SUMPRODUCT(('Diário 3º PA'!$E$4:$E$2000='Analítico Cx.'!$B162)*('Diário 3º PA'!$B$4:$B$2000&gt;=C$4)*('Diário 3º PA'!$B$4:$B$2000&lt;=EOMONTH(C$4,0))*('Diário 3º PA'!$F$4:$F$2000)*(IF(Resumo!$Q$5="",1,'Diário 3º PA'!$O$4:$O$2000=Resumo!$Q$5)))
+SUMPRODUCT(('Diário 4º PA'!$E$4:$E$2000='Analítico Cx.'!$B162)*('Diário 4º PA'!$B$4:$B$2000&gt;=C$4)*('Diário 4º PA'!$B$4:$B$2000&lt;=EOMONTH(C$4,0))*('Diário 4º PA'!$F$4:$F$2000)*(IF(Resumo!$Q$5="",1,'Diário 4º PA'!$O$4:$O$2000=Resumo!$Q$5)))</f>
        <v>0</v>
      </c>
      <c r="D162" s="199">
        <f t="array" ref="D162">SUMPRODUCT(('Diário 1º PA'!$E$4:$E$2977='Analítico Cx.'!$B162)*('Diário 1º PA'!$B$4:$B$2977&gt;=D$4)*('Diário 1º PA'!$B$4:$B$2977&lt;=EOMONTH(D$4,0))*('Diário 1º PA'!$F$4:$F$2977)*(IF(Resumo!$Q$5="",1,'Diário 1º PA'!$O$4:$O$2977=Resumo!$Q$5)))
+SUMPRODUCT(('Diário 2º PA'!$E$4:$E$2000='Analítico Cx.'!$B162)*('Diário 2º PA'!$B$4:$B$2000&gt;=D$4)*('Diário 2º PA'!$B$4:$B$2000&lt;=EOMONTH(D$4,0))*('Diário 2º PA'!$F$4:$F$2000)*(IF(Resumo!$Q$5="",1,'Diário 2º PA'!$O$4:$O$2000=Resumo!$Q$5)))
+SUMPRODUCT(('Diário 3º PA'!$E$4:$E$2000='Analítico Cx.'!$B162)*('Diário 3º PA'!$B$4:$B$2000&gt;=D$4)*('Diário 3º PA'!$B$4:$B$2000&lt;=EOMONTH(D$4,0))*('Diário 3º PA'!$F$4:$F$2000)*(IF(Resumo!$Q$5="",1,'Diário 3º PA'!$O$4:$O$2000=Resumo!$Q$5)))
+SUMPRODUCT(('Diário 4º PA'!$E$4:$E$2000='Analítico Cx.'!$B162)*('Diário 4º PA'!$B$4:$B$2000&gt;=D$4)*('Diário 4º PA'!$B$4:$B$2000&lt;=EOMONTH(D$4,0))*('Diário 4º PA'!$F$4:$F$2000)*(IF(Resumo!$Q$5="",1,'Diário 4º PA'!$O$4:$O$2000=Resumo!$Q$5)))</f>
        <v>0</v>
      </c>
      <c r="E162" s="199">
        <f t="array" ref="E162">SUMPRODUCT(('Diário 1º PA'!$E$4:$E$2977='Analítico Cx.'!$B162)*('Diário 1º PA'!$B$4:$B$2977&gt;=E$4)*('Diário 1º PA'!$B$4:$B$2977&lt;=EOMONTH(E$4,0))*('Diário 1º PA'!$F$4:$F$2977)*(IF(Resumo!$Q$5="",1,'Diário 1º PA'!$O$4:$O$2977=Resumo!$Q$5)))
+SUMPRODUCT(('Diário 2º PA'!$E$4:$E$2000='Analítico Cx.'!$B162)*('Diário 2º PA'!$B$4:$B$2000&gt;=E$4)*('Diário 2º PA'!$B$4:$B$2000&lt;=EOMONTH(E$4,0))*('Diário 2º PA'!$F$4:$F$2000)*(IF(Resumo!$Q$5="",1,'Diário 2º PA'!$O$4:$O$2000=Resumo!$Q$5)))
+SUMPRODUCT(('Diário 3º PA'!$E$4:$E$2000='Analítico Cx.'!$B162)*('Diário 3º PA'!$B$4:$B$2000&gt;=E$4)*('Diário 3º PA'!$B$4:$B$2000&lt;=EOMONTH(E$4,0))*('Diário 3º PA'!$F$4:$F$2000)*(IF(Resumo!$Q$5="",1,'Diário 3º PA'!$O$4:$O$2000=Resumo!$Q$5)))
+SUMPRODUCT(('Diário 4º PA'!$E$4:$E$2000='Analítico Cx.'!$B162)*('Diário 4º PA'!$B$4:$B$2000&gt;=E$4)*('Diário 4º PA'!$B$4:$B$2000&lt;=EOMONTH(E$4,0))*('Diário 4º PA'!$F$4:$F$2000)*(IF(Resumo!$Q$5="",1,'Diário 4º PA'!$O$4:$O$2000=Resumo!$Q$5)))</f>
        <v>0</v>
      </c>
      <c r="F162" s="199">
        <f t="array" ref="F162">SUMPRODUCT(('Diário 1º PA'!$E$4:$E$2977='Analítico Cx.'!$B162)*('Diário 1º PA'!$B$4:$B$2977&gt;=F$4)*('Diário 1º PA'!$B$4:$B$2977&lt;=EOMONTH(F$4,0))*('Diário 1º PA'!$F$4:$F$2977)*(IF(Resumo!$Q$5="",1,'Diário 1º PA'!$O$4:$O$2977=Resumo!$Q$5)))
+SUMPRODUCT(('Diário 2º PA'!$E$4:$E$2000='Analítico Cx.'!$B162)*('Diário 2º PA'!$B$4:$B$2000&gt;=F$4)*('Diário 2º PA'!$B$4:$B$2000&lt;=EOMONTH(F$4,0))*('Diário 2º PA'!$F$4:$F$2000)*(IF(Resumo!$Q$5="",1,'Diário 2º PA'!$O$4:$O$2000=Resumo!$Q$5)))
+SUMPRODUCT(('Diário 3º PA'!$E$4:$E$2000='Analítico Cx.'!$B162)*('Diário 3º PA'!$B$4:$B$2000&gt;=F$4)*('Diário 3º PA'!$B$4:$B$2000&lt;=EOMONTH(F$4,0))*('Diário 3º PA'!$F$4:$F$2000)*(IF(Resumo!$Q$5="",1,'Diário 3º PA'!$O$4:$O$2000=Resumo!$Q$5)))
+SUMPRODUCT(('Diário 4º PA'!$E$4:$E$2000='Analítico Cx.'!$B162)*('Diário 4º PA'!$B$4:$B$2000&gt;=F$4)*('Diário 4º PA'!$B$4:$B$2000&lt;=EOMONTH(F$4,0))*('Diário 4º PA'!$F$4:$F$2000)*(IF(Resumo!$Q$5="",1,'Diário 4º PA'!$O$4:$O$2000=Resumo!$Q$5)))</f>
        <v>0</v>
      </c>
      <c r="G162" s="199">
        <f t="array" ref="G162">SUMPRODUCT(('Diário 1º PA'!$E$4:$E$2977='Analítico Cx.'!$B162)*('Diário 1º PA'!$B$4:$B$2977&gt;=G$4)*('Diário 1º PA'!$B$4:$B$2977&lt;=EOMONTH(G$4,0))*('Diário 1º PA'!$F$4:$F$2977)*(IF(Resumo!$Q$5="",1,'Diário 1º PA'!$O$4:$O$2977=Resumo!$Q$5)))
+SUMPRODUCT(('Diário 2º PA'!$E$4:$E$2000='Analítico Cx.'!$B162)*('Diário 2º PA'!$B$4:$B$2000&gt;=G$4)*('Diário 2º PA'!$B$4:$B$2000&lt;=EOMONTH(G$4,0))*('Diário 2º PA'!$F$4:$F$2000)*(IF(Resumo!$Q$5="",1,'Diário 2º PA'!$O$4:$O$2000=Resumo!$Q$5)))
+SUMPRODUCT(('Diário 3º PA'!$E$4:$E$2000='Analítico Cx.'!$B162)*('Diário 3º PA'!$B$4:$B$2000&gt;=G$4)*('Diário 3º PA'!$B$4:$B$2000&lt;=EOMONTH(G$4,0))*('Diário 3º PA'!$F$4:$F$2000)*(IF(Resumo!$Q$5="",1,'Diário 3º PA'!$O$4:$O$2000=Resumo!$Q$5)))
+SUMPRODUCT(('Diário 4º PA'!$E$4:$E$2000='Analítico Cx.'!$B162)*('Diário 4º PA'!$B$4:$B$2000&gt;=G$4)*('Diário 4º PA'!$B$4:$B$2000&lt;=EOMONTH(G$4,0))*('Diário 4º PA'!$F$4:$F$2000)*(IF(Resumo!$Q$5="",1,'Diário 4º PA'!$O$4:$O$2000=Resumo!$Q$5)))</f>
        <v>0</v>
      </c>
      <c r="H162" s="199">
        <f t="array" ref="H162">SUMPRODUCT(('Diário 1º PA'!$E$4:$E$2977='Analítico Cx.'!$B162)*('Diário 1º PA'!$B$4:$B$2977&gt;=H$4)*('Diário 1º PA'!$B$4:$B$2977&lt;=EOMONTH(H$4,0))*('Diário 1º PA'!$F$4:$F$2977)*(IF(Resumo!$Q$5="",1,'Diário 1º PA'!$O$4:$O$2977=Resumo!$Q$5)))
+SUMPRODUCT(('Diário 2º PA'!$E$4:$E$2000='Analítico Cx.'!$B162)*('Diário 2º PA'!$B$4:$B$2000&gt;=H$4)*('Diário 2º PA'!$B$4:$B$2000&lt;=EOMONTH(H$4,0))*('Diário 2º PA'!$F$4:$F$2000)*(IF(Resumo!$Q$5="",1,'Diário 2º PA'!$O$4:$O$2000=Resumo!$Q$5)))
+SUMPRODUCT(('Diário 3º PA'!$E$4:$E$2000='Analítico Cx.'!$B162)*('Diário 3º PA'!$B$4:$B$2000&gt;=H$4)*('Diário 3º PA'!$B$4:$B$2000&lt;=EOMONTH(H$4,0))*('Diário 3º PA'!$F$4:$F$2000)*(IF(Resumo!$Q$5="",1,'Diário 3º PA'!$O$4:$O$2000=Resumo!$Q$5)))
+SUMPRODUCT(('Diário 4º PA'!$E$4:$E$2000='Analítico Cx.'!$B162)*('Diário 4º PA'!$B$4:$B$2000&gt;=H$4)*('Diário 4º PA'!$B$4:$B$2000&lt;=EOMONTH(H$4,0))*('Diário 4º PA'!$F$4:$F$2000)*(IF(Resumo!$Q$5="",1,'Diário 4º PA'!$O$4:$O$2000=Resumo!$Q$5)))</f>
        <v>0</v>
      </c>
      <c r="I162" s="199">
        <f t="array" ref="I162">SUMPRODUCT(('Diário 1º PA'!$E$4:$E$2977='Analítico Cx.'!$B162)*('Diário 1º PA'!$B$4:$B$2977&gt;=I$4)*('Diário 1º PA'!$B$4:$B$2977&lt;=EOMONTH(I$4,0))*('Diário 1º PA'!$F$4:$F$2977)*(IF(Resumo!$Q$5="",1,'Diário 1º PA'!$O$4:$O$2977=Resumo!$Q$5)))
+SUMPRODUCT(('Diário 2º PA'!$E$4:$E$2000='Analítico Cx.'!$B162)*('Diário 2º PA'!$B$4:$B$2000&gt;=I$4)*('Diário 2º PA'!$B$4:$B$2000&lt;=EOMONTH(I$4,0))*('Diário 2º PA'!$F$4:$F$2000)*(IF(Resumo!$Q$5="",1,'Diário 2º PA'!$O$4:$O$2000=Resumo!$Q$5)))
+SUMPRODUCT(('Diário 3º PA'!$E$4:$E$2000='Analítico Cx.'!$B162)*('Diário 3º PA'!$B$4:$B$2000&gt;=I$4)*('Diário 3º PA'!$B$4:$B$2000&lt;=EOMONTH(I$4,0))*('Diário 3º PA'!$F$4:$F$2000)*(IF(Resumo!$Q$5="",1,'Diário 3º PA'!$O$4:$O$2000=Resumo!$Q$5)))
+SUMPRODUCT(('Diário 4º PA'!$E$4:$E$2000='Analítico Cx.'!$B162)*('Diário 4º PA'!$B$4:$B$2000&gt;=I$4)*('Diário 4º PA'!$B$4:$B$2000&lt;=EOMONTH(I$4,0))*('Diário 4º PA'!$F$4:$F$2000)*(IF(Resumo!$Q$5="",1,'Diário 4º PA'!$O$4:$O$2000=Resumo!$Q$5)))</f>
        <v>0</v>
      </c>
      <c r="J162" s="199">
        <f t="array" ref="J162">SUMPRODUCT(('Diário 1º PA'!$E$4:$E$2977='Analítico Cx.'!$B162)*('Diário 1º PA'!$B$4:$B$2977&gt;=J$4)*('Diário 1º PA'!$B$4:$B$2977&lt;=EOMONTH(J$4,0))*('Diário 1º PA'!$F$4:$F$2977)*(IF(Resumo!$Q$5="",1,'Diário 1º PA'!$O$4:$O$2977=Resumo!$Q$5)))
+SUMPRODUCT(('Diário 2º PA'!$E$4:$E$2000='Analítico Cx.'!$B162)*('Diário 2º PA'!$B$4:$B$2000&gt;=J$4)*('Diário 2º PA'!$B$4:$B$2000&lt;=EOMONTH(J$4,0))*('Diário 2º PA'!$F$4:$F$2000)*(IF(Resumo!$Q$5="",1,'Diário 2º PA'!$O$4:$O$2000=Resumo!$Q$5)))
+SUMPRODUCT(('Diário 3º PA'!$E$4:$E$2000='Analítico Cx.'!$B162)*('Diário 3º PA'!$B$4:$B$2000&gt;=J$4)*('Diário 3º PA'!$B$4:$B$2000&lt;=EOMONTH(J$4,0))*('Diário 3º PA'!$F$4:$F$2000)*(IF(Resumo!$Q$5="",1,'Diário 3º PA'!$O$4:$O$2000=Resumo!$Q$5)))
+SUMPRODUCT(('Diário 4º PA'!$E$4:$E$2000='Analítico Cx.'!$B162)*('Diário 4º PA'!$B$4:$B$2000&gt;=J$4)*('Diário 4º PA'!$B$4:$B$2000&lt;=EOMONTH(J$4,0))*('Diário 4º PA'!$F$4:$F$2000)*(IF(Resumo!$Q$5="",1,'Diário 4º PA'!$O$4:$O$2000=Resumo!$Q$5)))</f>
        <v>0</v>
      </c>
      <c r="K162" s="199">
        <f t="array" ref="K162">SUMPRODUCT(('Diário 1º PA'!$E$4:$E$2977='Analítico Cx.'!$B162)*('Diário 1º PA'!$B$4:$B$2977&gt;=K$4)*('Diário 1º PA'!$B$4:$B$2977&lt;=EOMONTH(K$4,0))*('Diário 1º PA'!$F$4:$F$2977)*(IF(Resumo!$Q$5="",1,'Diário 1º PA'!$O$4:$O$2977=Resumo!$Q$5)))
+SUMPRODUCT(('Diário 2º PA'!$E$4:$E$2000='Analítico Cx.'!$B162)*('Diário 2º PA'!$B$4:$B$2000&gt;=K$4)*('Diário 2º PA'!$B$4:$B$2000&lt;=EOMONTH(K$4,0))*('Diário 2º PA'!$F$4:$F$2000)*(IF(Resumo!$Q$5="",1,'Diário 2º PA'!$O$4:$O$2000=Resumo!$Q$5)))
+SUMPRODUCT(('Diário 3º PA'!$E$4:$E$2000='Analítico Cx.'!$B162)*('Diário 3º PA'!$B$4:$B$2000&gt;=K$4)*('Diário 3º PA'!$B$4:$B$2000&lt;=EOMONTH(K$4,0))*('Diário 3º PA'!$F$4:$F$2000)*(IF(Resumo!$Q$5="",1,'Diário 3º PA'!$O$4:$O$2000=Resumo!$Q$5)))
+SUMPRODUCT(('Diário 4º PA'!$E$4:$E$2000='Analítico Cx.'!$B162)*('Diário 4º PA'!$B$4:$B$2000&gt;=K$4)*('Diário 4º PA'!$B$4:$B$2000&lt;=EOMONTH(K$4,0))*('Diário 4º PA'!$F$4:$F$2000)*(IF(Resumo!$Q$5="",1,'Diário 4º PA'!$O$4:$O$2000=Resumo!$Q$5)))</f>
        <v>0</v>
      </c>
      <c r="L162" s="199">
        <f t="array" ref="L162">SUMPRODUCT(('Diário 1º PA'!$E$4:$E$2977='Analítico Cx.'!$B162)*('Diário 1º PA'!$B$4:$B$2977&gt;=L$4)*('Diário 1º PA'!$B$4:$B$2977&lt;=EOMONTH(L$4,0))*('Diário 1º PA'!$F$4:$F$2977)*(IF(Resumo!$Q$5="",1,'Diário 1º PA'!$O$4:$O$2977=Resumo!$Q$5)))
+SUMPRODUCT(('Diário 2º PA'!$E$4:$E$2000='Analítico Cx.'!$B162)*('Diário 2º PA'!$B$4:$B$2000&gt;=L$4)*('Diário 2º PA'!$B$4:$B$2000&lt;=EOMONTH(L$4,0))*('Diário 2º PA'!$F$4:$F$2000)*(IF(Resumo!$Q$5="",1,'Diário 2º PA'!$O$4:$O$2000=Resumo!$Q$5)))
+SUMPRODUCT(('Diário 3º PA'!$E$4:$E$2000='Analítico Cx.'!$B162)*('Diário 3º PA'!$B$4:$B$2000&gt;=L$4)*('Diário 3º PA'!$B$4:$B$2000&lt;=EOMONTH(L$4,0))*('Diário 3º PA'!$F$4:$F$2000)*(IF(Resumo!$Q$5="",1,'Diário 3º PA'!$O$4:$O$2000=Resumo!$Q$5)))
+SUMPRODUCT(('Diário 4º PA'!$E$4:$E$2000='Analítico Cx.'!$B162)*('Diário 4º PA'!$B$4:$B$2000&gt;=L$4)*('Diário 4º PA'!$B$4:$B$2000&lt;=EOMONTH(L$4,0))*('Diário 4º PA'!$F$4:$F$2000)*(IF(Resumo!$Q$5="",1,'Diário 4º PA'!$O$4:$O$2000=Resumo!$Q$5)))</f>
        <v>0</v>
      </c>
      <c r="M162" s="199">
        <f t="array" ref="M162">SUMPRODUCT(('Diário 1º PA'!$E$4:$E$2977='Analítico Cx.'!$B162)*('Diário 1º PA'!$B$4:$B$2977&gt;=M$4)*('Diário 1º PA'!$B$4:$B$2977&lt;=EOMONTH(M$4,0))*('Diário 1º PA'!$F$4:$F$2977)*(IF(Resumo!$Q$5="",1,'Diário 1º PA'!$O$4:$O$2977=Resumo!$Q$5)))
+SUMPRODUCT(('Diário 2º PA'!$E$4:$E$2000='Analítico Cx.'!$B162)*('Diário 2º PA'!$B$4:$B$2000&gt;=M$4)*('Diário 2º PA'!$B$4:$B$2000&lt;=EOMONTH(M$4,0))*('Diário 2º PA'!$F$4:$F$2000)*(IF(Resumo!$Q$5="",1,'Diário 2º PA'!$O$4:$O$2000=Resumo!$Q$5)))
+SUMPRODUCT(('Diário 3º PA'!$E$4:$E$2000='Analítico Cx.'!$B162)*('Diário 3º PA'!$B$4:$B$2000&gt;=M$4)*('Diário 3º PA'!$B$4:$B$2000&lt;=EOMONTH(M$4,0))*('Diário 3º PA'!$F$4:$F$2000)*(IF(Resumo!$Q$5="",1,'Diário 3º PA'!$O$4:$O$2000=Resumo!$Q$5)))
+SUMPRODUCT(('Diário 4º PA'!$E$4:$E$2000='Analítico Cx.'!$B162)*('Diário 4º PA'!$B$4:$B$2000&gt;=M$4)*('Diário 4º PA'!$B$4:$B$2000&lt;=EOMONTH(M$4,0))*('Diário 4º PA'!$F$4:$F$2000)*(IF(Resumo!$Q$5="",1,'Diário 4º PA'!$O$4:$O$2000=Resumo!$Q$5)))</f>
        <v>0</v>
      </c>
      <c r="N162" s="199">
        <f t="array" ref="N162">SUMPRODUCT(('Diário 1º PA'!$E$4:$E$2977='Analítico Cx.'!$B162)*('Diário 1º PA'!$B$4:$B$2977&gt;=N$4)*('Diário 1º PA'!$B$4:$B$2977&lt;=EOMONTH(N$4,0))*('Diário 1º PA'!$F$4:$F$2977)*(IF(Resumo!$Q$5="",1,'Diário 1º PA'!$O$4:$O$2977=Resumo!$Q$5)))
+SUMPRODUCT(('Diário 2º PA'!$E$4:$E$2000='Analítico Cx.'!$B162)*('Diário 2º PA'!$B$4:$B$2000&gt;=N$4)*('Diário 2º PA'!$B$4:$B$2000&lt;=EOMONTH(N$4,0))*('Diário 2º PA'!$F$4:$F$2000)*(IF(Resumo!$Q$5="",1,'Diário 2º PA'!$O$4:$O$2000=Resumo!$Q$5)))
+SUMPRODUCT(('Diário 3º PA'!$E$4:$E$2000='Analítico Cx.'!$B162)*('Diário 3º PA'!$B$4:$B$2000&gt;=N$4)*('Diário 3º PA'!$B$4:$B$2000&lt;=EOMONTH(N$4,0))*('Diário 3º PA'!$F$4:$F$2000)*(IF(Resumo!$Q$5="",1,'Diário 3º PA'!$O$4:$O$2000=Resumo!$Q$5)))
+SUMPRODUCT(('Diário 4º PA'!$E$4:$E$2000='Analítico Cx.'!$B162)*('Diário 4º PA'!$B$4:$B$2000&gt;=N$4)*('Diário 4º PA'!$B$4:$B$2000&lt;=EOMONTH(N$4,0))*('Diário 4º PA'!$F$4:$F$2000)*(IF(Resumo!$Q$5="",1,'Diário 4º PA'!$O$4:$O$2000=Resumo!$Q$5)))</f>
        <v>0</v>
      </c>
      <c r="O162" s="200">
        <f t="shared" si="16"/>
        <v>0</v>
      </c>
      <c r="P162" s="201">
        <f t="shared" si="17"/>
        <v>0</v>
      </c>
      <c r="Q162" s="174"/>
      <c r="R162" s="174"/>
      <c r="S162" s="174"/>
      <c r="T162" s="174"/>
      <c r="U162" s="174"/>
      <c r="V162" s="174"/>
      <c r="W162" s="174"/>
      <c r="X162" s="174"/>
      <c r="Y162" s="174"/>
      <c r="Z162" s="174"/>
    </row>
    <row r="163" spans="1:26" ht="23.25" customHeight="1" x14ac:dyDescent="0.2">
      <c r="A163" s="220" t="s">
        <v>422</v>
      </c>
      <c r="B163" s="221" t="s">
        <v>423</v>
      </c>
      <c r="C163" s="199">
        <f t="array" ref="C163">SUMPRODUCT(('Diário 1º PA'!$E$4:$E$2977='Analítico Cx.'!$B163)*('Diário 1º PA'!$B$4:$B$2977&gt;=C$4)*('Diário 1º PA'!$B$4:$B$2977&lt;=EOMONTH(C$4,0))*('Diário 1º PA'!$F$4:$F$2977)*(IF(Resumo!$Q$5="",1,'Diário 1º PA'!$O$4:$O$2977=Resumo!$Q$5)))
+SUMPRODUCT(('Diário 2º PA'!$E$4:$E$2000='Analítico Cx.'!$B163)*('Diário 2º PA'!$B$4:$B$2000&gt;=C$4)*('Diário 2º PA'!$B$4:$B$2000&lt;=EOMONTH(C$4,0))*('Diário 2º PA'!$F$4:$F$2000)*(IF(Resumo!$Q$5="",1,'Diário 2º PA'!$O$4:$O$2000=Resumo!$Q$5)))
+SUMPRODUCT(('Diário 3º PA'!$E$4:$E$2000='Analítico Cx.'!$B163)*('Diário 3º PA'!$B$4:$B$2000&gt;=C$4)*('Diário 3º PA'!$B$4:$B$2000&lt;=EOMONTH(C$4,0))*('Diário 3º PA'!$F$4:$F$2000)*(IF(Resumo!$Q$5="",1,'Diário 3º PA'!$O$4:$O$2000=Resumo!$Q$5)))
+SUMPRODUCT(('Diário 4º PA'!$E$4:$E$2000='Analítico Cx.'!$B163)*('Diário 4º PA'!$B$4:$B$2000&gt;=C$4)*('Diário 4º PA'!$B$4:$B$2000&lt;=EOMONTH(C$4,0))*('Diário 4º PA'!$F$4:$F$2000)*(IF(Resumo!$Q$5="",1,'Diário 4º PA'!$O$4:$O$2000=Resumo!$Q$5)))</f>
        <v>0</v>
      </c>
      <c r="D163" s="199">
        <f t="array" ref="D163">SUMPRODUCT(('Diário 1º PA'!$E$4:$E$2977='Analítico Cx.'!$B163)*('Diário 1º PA'!$B$4:$B$2977&gt;=D$4)*('Diário 1º PA'!$B$4:$B$2977&lt;=EOMONTH(D$4,0))*('Diário 1º PA'!$F$4:$F$2977)*(IF(Resumo!$Q$5="",1,'Diário 1º PA'!$O$4:$O$2977=Resumo!$Q$5)))
+SUMPRODUCT(('Diário 2º PA'!$E$4:$E$2000='Analítico Cx.'!$B163)*('Diário 2º PA'!$B$4:$B$2000&gt;=D$4)*('Diário 2º PA'!$B$4:$B$2000&lt;=EOMONTH(D$4,0))*('Diário 2º PA'!$F$4:$F$2000)*(IF(Resumo!$Q$5="",1,'Diário 2º PA'!$O$4:$O$2000=Resumo!$Q$5)))
+SUMPRODUCT(('Diário 3º PA'!$E$4:$E$2000='Analítico Cx.'!$B163)*('Diário 3º PA'!$B$4:$B$2000&gt;=D$4)*('Diário 3º PA'!$B$4:$B$2000&lt;=EOMONTH(D$4,0))*('Diário 3º PA'!$F$4:$F$2000)*(IF(Resumo!$Q$5="",1,'Diário 3º PA'!$O$4:$O$2000=Resumo!$Q$5)))
+SUMPRODUCT(('Diário 4º PA'!$E$4:$E$2000='Analítico Cx.'!$B163)*('Diário 4º PA'!$B$4:$B$2000&gt;=D$4)*('Diário 4º PA'!$B$4:$B$2000&lt;=EOMONTH(D$4,0))*('Diário 4º PA'!$F$4:$F$2000)*(IF(Resumo!$Q$5="",1,'Diário 4º PA'!$O$4:$O$2000=Resumo!$Q$5)))</f>
        <v>0</v>
      </c>
      <c r="E163" s="199">
        <f t="array" ref="E163">SUMPRODUCT(('Diário 1º PA'!$E$4:$E$2977='Analítico Cx.'!$B163)*('Diário 1º PA'!$B$4:$B$2977&gt;=E$4)*('Diário 1º PA'!$B$4:$B$2977&lt;=EOMONTH(E$4,0))*('Diário 1º PA'!$F$4:$F$2977)*(IF(Resumo!$Q$5="",1,'Diário 1º PA'!$O$4:$O$2977=Resumo!$Q$5)))
+SUMPRODUCT(('Diário 2º PA'!$E$4:$E$2000='Analítico Cx.'!$B163)*('Diário 2º PA'!$B$4:$B$2000&gt;=E$4)*('Diário 2º PA'!$B$4:$B$2000&lt;=EOMONTH(E$4,0))*('Diário 2º PA'!$F$4:$F$2000)*(IF(Resumo!$Q$5="",1,'Diário 2º PA'!$O$4:$O$2000=Resumo!$Q$5)))
+SUMPRODUCT(('Diário 3º PA'!$E$4:$E$2000='Analítico Cx.'!$B163)*('Diário 3º PA'!$B$4:$B$2000&gt;=E$4)*('Diário 3º PA'!$B$4:$B$2000&lt;=EOMONTH(E$4,0))*('Diário 3º PA'!$F$4:$F$2000)*(IF(Resumo!$Q$5="",1,'Diário 3º PA'!$O$4:$O$2000=Resumo!$Q$5)))
+SUMPRODUCT(('Diário 4º PA'!$E$4:$E$2000='Analítico Cx.'!$B163)*('Diário 4º PA'!$B$4:$B$2000&gt;=E$4)*('Diário 4º PA'!$B$4:$B$2000&lt;=EOMONTH(E$4,0))*('Diário 4º PA'!$F$4:$F$2000)*(IF(Resumo!$Q$5="",1,'Diário 4º PA'!$O$4:$O$2000=Resumo!$Q$5)))</f>
        <v>0</v>
      </c>
      <c r="F163" s="199">
        <f t="array" ref="F163">SUMPRODUCT(('Diário 1º PA'!$E$4:$E$2977='Analítico Cx.'!$B163)*('Diário 1º PA'!$B$4:$B$2977&gt;=F$4)*('Diário 1º PA'!$B$4:$B$2977&lt;=EOMONTH(F$4,0))*('Diário 1º PA'!$F$4:$F$2977)*(IF(Resumo!$Q$5="",1,'Diário 1º PA'!$O$4:$O$2977=Resumo!$Q$5)))
+SUMPRODUCT(('Diário 2º PA'!$E$4:$E$2000='Analítico Cx.'!$B163)*('Diário 2º PA'!$B$4:$B$2000&gt;=F$4)*('Diário 2º PA'!$B$4:$B$2000&lt;=EOMONTH(F$4,0))*('Diário 2º PA'!$F$4:$F$2000)*(IF(Resumo!$Q$5="",1,'Diário 2º PA'!$O$4:$O$2000=Resumo!$Q$5)))
+SUMPRODUCT(('Diário 3º PA'!$E$4:$E$2000='Analítico Cx.'!$B163)*('Diário 3º PA'!$B$4:$B$2000&gt;=F$4)*('Diário 3º PA'!$B$4:$B$2000&lt;=EOMONTH(F$4,0))*('Diário 3º PA'!$F$4:$F$2000)*(IF(Resumo!$Q$5="",1,'Diário 3º PA'!$O$4:$O$2000=Resumo!$Q$5)))
+SUMPRODUCT(('Diário 4º PA'!$E$4:$E$2000='Analítico Cx.'!$B163)*('Diário 4º PA'!$B$4:$B$2000&gt;=F$4)*('Diário 4º PA'!$B$4:$B$2000&lt;=EOMONTH(F$4,0))*('Diário 4º PA'!$F$4:$F$2000)*(IF(Resumo!$Q$5="",1,'Diário 4º PA'!$O$4:$O$2000=Resumo!$Q$5)))</f>
        <v>0</v>
      </c>
      <c r="G163" s="199">
        <f t="array" ref="G163">SUMPRODUCT(('Diário 1º PA'!$E$4:$E$2977='Analítico Cx.'!$B163)*('Diário 1º PA'!$B$4:$B$2977&gt;=G$4)*('Diário 1º PA'!$B$4:$B$2977&lt;=EOMONTH(G$4,0))*('Diário 1º PA'!$F$4:$F$2977)*(IF(Resumo!$Q$5="",1,'Diário 1º PA'!$O$4:$O$2977=Resumo!$Q$5)))
+SUMPRODUCT(('Diário 2º PA'!$E$4:$E$2000='Analítico Cx.'!$B163)*('Diário 2º PA'!$B$4:$B$2000&gt;=G$4)*('Diário 2º PA'!$B$4:$B$2000&lt;=EOMONTH(G$4,0))*('Diário 2º PA'!$F$4:$F$2000)*(IF(Resumo!$Q$5="",1,'Diário 2º PA'!$O$4:$O$2000=Resumo!$Q$5)))
+SUMPRODUCT(('Diário 3º PA'!$E$4:$E$2000='Analítico Cx.'!$B163)*('Diário 3º PA'!$B$4:$B$2000&gt;=G$4)*('Diário 3º PA'!$B$4:$B$2000&lt;=EOMONTH(G$4,0))*('Diário 3º PA'!$F$4:$F$2000)*(IF(Resumo!$Q$5="",1,'Diário 3º PA'!$O$4:$O$2000=Resumo!$Q$5)))
+SUMPRODUCT(('Diário 4º PA'!$E$4:$E$2000='Analítico Cx.'!$B163)*('Diário 4º PA'!$B$4:$B$2000&gt;=G$4)*('Diário 4º PA'!$B$4:$B$2000&lt;=EOMONTH(G$4,0))*('Diário 4º PA'!$F$4:$F$2000)*(IF(Resumo!$Q$5="",1,'Diário 4º PA'!$O$4:$O$2000=Resumo!$Q$5)))</f>
        <v>0</v>
      </c>
      <c r="H163" s="199">
        <f t="array" ref="H163">SUMPRODUCT(('Diário 1º PA'!$E$4:$E$2977='Analítico Cx.'!$B163)*('Diário 1º PA'!$B$4:$B$2977&gt;=H$4)*('Diário 1º PA'!$B$4:$B$2977&lt;=EOMONTH(H$4,0))*('Diário 1º PA'!$F$4:$F$2977)*(IF(Resumo!$Q$5="",1,'Diário 1º PA'!$O$4:$O$2977=Resumo!$Q$5)))
+SUMPRODUCT(('Diário 2º PA'!$E$4:$E$2000='Analítico Cx.'!$B163)*('Diário 2º PA'!$B$4:$B$2000&gt;=H$4)*('Diário 2º PA'!$B$4:$B$2000&lt;=EOMONTH(H$4,0))*('Diário 2º PA'!$F$4:$F$2000)*(IF(Resumo!$Q$5="",1,'Diário 2º PA'!$O$4:$O$2000=Resumo!$Q$5)))
+SUMPRODUCT(('Diário 3º PA'!$E$4:$E$2000='Analítico Cx.'!$B163)*('Diário 3º PA'!$B$4:$B$2000&gt;=H$4)*('Diário 3º PA'!$B$4:$B$2000&lt;=EOMONTH(H$4,0))*('Diário 3º PA'!$F$4:$F$2000)*(IF(Resumo!$Q$5="",1,'Diário 3º PA'!$O$4:$O$2000=Resumo!$Q$5)))
+SUMPRODUCT(('Diário 4º PA'!$E$4:$E$2000='Analítico Cx.'!$B163)*('Diário 4º PA'!$B$4:$B$2000&gt;=H$4)*('Diário 4º PA'!$B$4:$B$2000&lt;=EOMONTH(H$4,0))*('Diário 4º PA'!$F$4:$F$2000)*(IF(Resumo!$Q$5="",1,'Diário 4º PA'!$O$4:$O$2000=Resumo!$Q$5)))</f>
        <v>0</v>
      </c>
      <c r="I163" s="199">
        <f t="array" ref="I163">SUMPRODUCT(('Diário 1º PA'!$E$4:$E$2977='Analítico Cx.'!$B163)*('Diário 1º PA'!$B$4:$B$2977&gt;=I$4)*('Diário 1º PA'!$B$4:$B$2977&lt;=EOMONTH(I$4,0))*('Diário 1º PA'!$F$4:$F$2977)*(IF(Resumo!$Q$5="",1,'Diário 1º PA'!$O$4:$O$2977=Resumo!$Q$5)))
+SUMPRODUCT(('Diário 2º PA'!$E$4:$E$2000='Analítico Cx.'!$B163)*('Diário 2º PA'!$B$4:$B$2000&gt;=I$4)*('Diário 2º PA'!$B$4:$B$2000&lt;=EOMONTH(I$4,0))*('Diário 2º PA'!$F$4:$F$2000)*(IF(Resumo!$Q$5="",1,'Diário 2º PA'!$O$4:$O$2000=Resumo!$Q$5)))
+SUMPRODUCT(('Diário 3º PA'!$E$4:$E$2000='Analítico Cx.'!$B163)*('Diário 3º PA'!$B$4:$B$2000&gt;=I$4)*('Diário 3º PA'!$B$4:$B$2000&lt;=EOMONTH(I$4,0))*('Diário 3º PA'!$F$4:$F$2000)*(IF(Resumo!$Q$5="",1,'Diário 3º PA'!$O$4:$O$2000=Resumo!$Q$5)))
+SUMPRODUCT(('Diário 4º PA'!$E$4:$E$2000='Analítico Cx.'!$B163)*('Diário 4º PA'!$B$4:$B$2000&gt;=I$4)*('Diário 4º PA'!$B$4:$B$2000&lt;=EOMONTH(I$4,0))*('Diário 4º PA'!$F$4:$F$2000)*(IF(Resumo!$Q$5="",1,'Diário 4º PA'!$O$4:$O$2000=Resumo!$Q$5)))</f>
        <v>0</v>
      </c>
      <c r="J163" s="199">
        <f t="array" ref="J163">SUMPRODUCT(('Diário 1º PA'!$E$4:$E$2977='Analítico Cx.'!$B163)*('Diário 1º PA'!$B$4:$B$2977&gt;=J$4)*('Diário 1º PA'!$B$4:$B$2977&lt;=EOMONTH(J$4,0))*('Diário 1º PA'!$F$4:$F$2977)*(IF(Resumo!$Q$5="",1,'Diário 1º PA'!$O$4:$O$2977=Resumo!$Q$5)))
+SUMPRODUCT(('Diário 2º PA'!$E$4:$E$2000='Analítico Cx.'!$B163)*('Diário 2º PA'!$B$4:$B$2000&gt;=J$4)*('Diário 2º PA'!$B$4:$B$2000&lt;=EOMONTH(J$4,0))*('Diário 2º PA'!$F$4:$F$2000)*(IF(Resumo!$Q$5="",1,'Diário 2º PA'!$O$4:$O$2000=Resumo!$Q$5)))
+SUMPRODUCT(('Diário 3º PA'!$E$4:$E$2000='Analítico Cx.'!$B163)*('Diário 3º PA'!$B$4:$B$2000&gt;=J$4)*('Diário 3º PA'!$B$4:$B$2000&lt;=EOMONTH(J$4,0))*('Diário 3º PA'!$F$4:$F$2000)*(IF(Resumo!$Q$5="",1,'Diário 3º PA'!$O$4:$O$2000=Resumo!$Q$5)))
+SUMPRODUCT(('Diário 4º PA'!$E$4:$E$2000='Analítico Cx.'!$B163)*('Diário 4º PA'!$B$4:$B$2000&gt;=J$4)*('Diário 4º PA'!$B$4:$B$2000&lt;=EOMONTH(J$4,0))*('Diário 4º PA'!$F$4:$F$2000)*(IF(Resumo!$Q$5="",1,'Diário 4º PA'!$O$4:$O$2000=Resumo!$Q$5)))</f>
        <v>0</v>
      </c>
      <c r="K163" s="199">
        <f t="array" ref="K163">SUMPRODUCT(('Diário 1º PA'!$E$4:$E$2977='Analítico Cx.'!$B163)*('Diário 1º PA'!$B$4:$B$2977&gt;=K$4)*('Diário 1º PA'!$B$4:$B$2977&lt;=EOMONTH(K$4,0))*('Diário 1º PA'!$F$4:$F$2977)*(IF(Resumo!$Q$5="",1,'Diário 1º PA'!$O$4:$O$2977=Resumo!$Q$5)))
+SUMPRODUCT(('Diário 2º PA'!$E$4:$E$2000='Analítico Cx.'!$B163)*('Diário 2º PA'!$B$4:$B$2000&gt;=K$4)*('Diário 2º PA'!$B$4:$B$2000&lt;=EOMONTH(K$4,0))*('Diário 2º PA'!$F$4:$F$2000)*(IF(Resumo!$Q$5="",1,'Diário 2º PA'!$O$4:$O$2000=Resumo!$Q$5)))
+SUMPRODUCT(('Diário 3º PA'!$E$4:$E$2000='Analítico Cx.'!$B163)*('Diário 3º PA'!$B$4:$B$2000&gt;=K$4)*('Diário 3º PA'!$B$4:$B$2000&lt;=EOMONTH(K$4,0))*('Diário 3º PA'!$F$4:$F$2000)*(IF(Resumo!$Q$5="",1,'Diário 3º PA'!$O$4:$O$2000=Resumo!$Q$5)))
+SUMPRODUCT(('Diário 4º PA'!$E$4:$E$2000='Analítico Cx.'!$B163)*('Diário 4º PA'!$B$4:$B$2000&gt;=K$4)*('Diário 4º PA'!$B$4:$B$2000&lt;=EOMONTH(K$4,0))*('Diário 4º PA'!$F$4:$F$2000)*(IF(Resumo!$Q$5="",1,'Diário 4º PA'!$O$4:$O$2000=Resumo!$Q$5)))</f>
        <v>0</v>
      </c>
      <c r="L163" s="199">
        <f t="array" ref="L163">SUMPRODUCT(('Diário 1º PA'!$E$4:$E$2977='Analítico Cx.'!$B163)*('Diário 1º PA'!$B$4:$B$2977&gt;=L$4)*('Diário 1º PA'!$B$4:$B$2977&lt;=EOMONTH(L$4,0))*('Diário 1º PA'!$F$4:$F$2977)*(IF(Resumo!$Q$5="",1,'Diário 1º PA'!$O$4:$O$2977=Resumo!$Q$5)))
+SUMPRODUCT(('Diário 2º PA'!$E$4:$E$2000='Analítico Cx.'!$B163)*('Diário 2º PA'!$B$4:$B$2000&gt;=L$4)*('Diário 2º PA'!$B$4:$B$2000&lt;=EOMONTH(L$4,0))*('Diário 2º PA'!$F$4:$F$2000)*(IF(Resumo!$Q$5="",1,'Diário 2º PA'!$O$4:$O$2000=Resumo!$Q$5)))
+SUMPRODUCT(('Diário 3º PA'!$E$4:$E$2000='Analítico Cx.'!$B163)*('Diário 3º PA'!$B$4:$B$2000&gt;=L$4)*('Diário 3º PA'!$B$4:$B$2000&lt;=EOMONTH(L$4,0))*('Diário 3º PA'!$F$4:$F$2000)*(IF(Resumo!$Q$5="",1,'Diário 3º PA'!$O$4:$O$2000=Resumo!$Q$5)))
+SUMPRODUCT(('Diário 4º PA'!$E$4:$E$2000='Analítico Cx.'!$B163)*('Diário 4º PA'!$B$4:$B$2000&gt;=L$4)*('Diário 4º PA'!$B$4:$B$2000&lt;=EOMONTH(L$4,0))*('Diário 4º PA'!$F$4:$F$2000)*(IF(Resumo!$Q$5="",1,'Diário 4º PA'!$O$4:$O$2000=Resumo!$Q$5)))</f>
        <v>0</v>
      </c>
      <c r="M163" s="199">
        <f t="array" ref="M163">SUMPRODUCT(('Diário 1º PA'!$E$4:$E$2977='Analítico Cx.'!$B163)*('Diário 1º PA'!$B$4:$B$2977&gt;=M$4)*('Diário 1º PA'!$B$4:$B$2977&lt;=EOMONTH(M$4,0))*('Diário 1º PA'!$F$4:$F$2977)*(IF(Resumo!$Q$5="",1,'Diário 1º PA'!$O$4:$O$2977=Resumo!$Q$5)))
+SUMPRODUCT(('Diário 2º PA'!$E$4:$E$2000='Analítico Cx.'!$B163)*('Diário 2º PA'!$B$4:$B$2000&gt;=M$4)*('Diário 2º PA'!$B$4:$B$2000&lt;=EOMONTH(M$4,0))*('Diário 2º PA'!$F$4:$F$2000)*(IF(Resumo!$Q$5="",1,'Diário 2º PA'!$O$4:$O$2000=Resumo!$Q$5)))
+SUMPRODUCT(('Diário 3º PA'!$E$4:$E$2000='Analítico Cx.'!$B163)*('Diário 3º PA'!$B$4:$B$2000&gt;=M$4)*('Diário 3º PA'!$B$4:$B$2000&lt;=EOMONTH(M$4,0))*('Diário 3º PA'!$F$4:$F$2000)*(IF(Resumo!$Q$5="",1,'Diário 3º PA'!$O$4:$O$2000=Resumo!$Q$5)))
+SUMPRODUCT(('Diário 4º PA'!$E$4:$E$2000='Analítico Cx.'!$B163)*('Diário 4º PA'!$B$4:$B$2000&gt;=M$4)*('Diário 4º PA'!$B$4:$B$2000&lt;=EOMONTH(M$4,0))*('Diário 4º PA'!$F$4:$F$2000)*(IF(Resumo!$Q$5="",1,'Diário 4º PA'!$O$4:$O$2000=Resumo!$Q$5)))</f>
        <v>0</v>
      </c>
      <c r="N163" s="199">
        <f t="array" ref="N163">SUMPRODUCT(('Diário 1º PA'!$E$4:$E$2977='Analítico Cx.'!$B163)*('Diário 1º PA'!$B$4:$B$2977&gt;=N$4)*('Diário 1º PA'!$B$4:$B$2977&lt;=EOMONTH(N$4,0))*('Diário 1º PA'!$F$4:$F$2977)*(IF(Resumo!$Q$5="",1,'Diário 1º PA'!$O$4:$O$2977=Resumo!$Q$5)))
+SUMPRODUCT(('Diário 2º PA'!$E$4:$E$2000='Analítico Cx.'!$B163)*('Diário 2º PA'!$B$4:$B$2000&gt;=N$4)*('Diário 2º PA'!$B$4:$B$2000&lt;=EOMONTH(N$4,0))*('Diário 2º PA'!$F$4:$F$2000)*(IF(Resumo!$Q$5="",1,'Diário 2º PA'!$O$4:$O$2000=Resumo!$Q$5)))
+SUMPRODUCT(('Diário 3º PA'!$E$4:$E$2000='Analítico Cx.'!$B163)*('Diário 3º PA'!$B$4:$B$2000&gt;=N$4)*('Diário 3º PA'!$B$4:$B$2000&lt;=EOMONTH(N$4,0))*('Diário 3º PA'!$F$4:$F$2000)*(IF(Resumo!$Q$5="",1,'Diário 3º PA'!$O$4:$O$2000=Resumo!$Q$5)))
+SUMPRODUCT(('Diário 4º PA'!$E$4:$E$2000='Analítico Cx.'!$B163)*('Diário 4º PA'!$B$4:$B$2000&gt;=N$4)*('Diário 4º PA'!$B$4:$B$2000&lt;=EOMONTH(N$4,0))*('Diário 4º PA'!$F$4:$F$2000)*(IF(Resumo!$Q$5="",1,'Diário 4º PA'!$O$4:$O$2000=Resumo!$Q$5)))</f>
        <v>0</v>
      </c>
      <c r="O163" s="200">
        <f t="shared" si="16"/>
        <v>0</v>
      </c>
      <c r="P163" s="201">
        <f t="shared" si="17"/>
        <v>0</v>
      </c>
      <c r="Q163" s="174"/>
      <c r="R163" s="174"/>
      <c r="S163" s="174"/>
      <c r="T163" s="174"/>
      <c r="U163" s="174"/>
      <c r="V163" s="174"/>
      <c r="W163" s="174"/>
      <c r="X163" s="174"/>
      <c r="Y163" s="174"/>
      <c r="Z163" s="174"/>
    </row>
    <row r="164" spans="1:26" ht="23.25" customHeight="1" x14ac:dyDescent="0.2">
      <c r="A164" s="220" t="s">
        <v>424</v>
      </c>
      <c r="B164" s="221" t="s">
        <v>425</v>
      </c>
      <c r="C164" s="199">
        <f t="array" ref="C164">SUMPRODUCT(('Diário 1º PA'!$E$4:$E$2977='Analítico Cx.'!$B164)*('Diário 1º PA'!$B$4:$B$2977&gt;=C$4)*('Diário 1º PA'!$B$4:$B$2977&lt;=EOMONTH(C$4,0))*('Diário 1º PA'!$F$4:$F$2977)*(IF(Resumo!$Q$5="",1,'Diário 1º PA'!$O$4:$O$2977=Resumo!$Q$5)))
+SUMPRODUCT(('Diário 2º PA'!$E$4:$E$2000='Analítico Cx.'!$B164)*('Diário 2º PA'!$B$4:$B$2000&gt;=C$4)*('Diário 2º PA'!$B$4:$B$2000&lt;=EOMONTH(C$4,0))*('Diário 2º PA'!$F$4:$F$2000)*(IF(Resumo!$Q$5="",1,'Diário 2º PA'!$O$4:$O$2000=Resumo!$Q$5)))
+SUMPRODUCT(('Diário 3º PA'!$E$4:$E$2000='Analítico Cx.'!$B164)*('Diário 3º PA'!$B$4:$B$2000&gt;=C$4)*('Diário 3º PA'!$B$4:$B$2000&lt;=EOMONTH(C$4,0))*('Diário 3º PA'!$F$4:$F$2000)*(IF(Resumo!$Q$5="",1,'Diário 3º PA'!$O$4:$O$2000=Resumo!$Q$5)))
+SUMPRODUCT(('Diário 4º PA'!$E$4:$E$2000='Analítico Cx.'!$B164)*('Diário 4º PA'!$B$4:$B$2000&gt;=C$4)*('Diário 4º PA'!$B$4:$B$2000&lt;=EOMONTH(C$4,0))*('Diário 4º PA'!$F$4:$F$2000)*(IF(Resumo!$Q$5="",1,'Diário 4º PA'!$O$4:$O$2000=Resumo!$Q$5)))</f>
        <v>0</v>
      </c>
      <c r="D164" s="199">
        <f t="array" ref="D164">SUMPRODUCT(('Diário 1º PA'!$E$4:$E$2977='Analítico Cx.'!$B164)*('Diário 1º PA'!$B$4:$B$2977&gt;=D$4)*('Diário 1º PA'!$B$4:$B$2977&lt;=EOMONTH(D$4,0))*('Diário 1º PA'!$F$4:$F$2977)*(IF(Resumo!$Q$5="",1,'Diário 1º PA'!$O$4:$O$2977=Resumo!$Q$5)))
+SUMPRODUCT(('Diário 2º PA'!$E$4:$E$2000='Analítico Cx.'!$B164)*('Diário 2º PA'!$B$4:$B$2000&gt;=D$4)*('Diário 2º PA'!$B$4:$B$2000&lt;=EOMONTH(D$4,0))*('Diário 2º PA'!$F$4:$F$2000)*(IF(Resumo!$Q$5="",1,'Diário 2º PA'!$O$4:$O$2000=Resumo!$Q$5)))
+SUMPRODUCT(('Diário 3º PA'!$E$4:$E$2000='Analítico Cx.'!$B164)*('Diário 3º PA'!$B$4:$B$2000&gt;=D$4)*('Diário 3º PA'!$B$4:$B$2000&lt;=EOMONTH(D$4,0))*('Diário 3º PA'!$F$4:$F$2000)*(IF(Resumo!$Q$5="",1,'Diário 3º PA'!$O$4:$O$2000=Resumo!$Q$5)))
+SUMPRODUCT(('Diário 4º PA'!$E$4:$E$2000='Analítico Cx.'!$B164)*('Diário 4º PA'!$B$4:$B$2000&gt;=D$4)*('Diário 4º PA'!$B$4:$B$2000&lt;=EOMONTH(D$4,0))*('Diário 4º PA'!$F$4:$F$2000)*(IF(Resumo!$Q$5="",1,'Diário 4º PA'!$O$4:$O$2000=Resumo!$Q$5)))</f>
        <v>0</v>
      </c>
      <c r="E164" s="199">
        <f t="array" ref="E164">SUMPRODUCT(('Diário 1º PA'!$E$4:$E$2977='Analítico Cx.'!$B164)*('Diário 1º PA'!$B$4:$B$2977&gt;=E$4)*('Diário 1º PA'!$B$4:$B$2977&lt;=EOMONTH(E$4,0))*('Diário 1º PA'!$F$4:$F$2977)*(IF(Resumo!$Q$5="",1,'Diário 1º PA'!$O$4:$O$2977=Resumo!$Q$5)))
+SUMPRODUCT(('Diário 2º PA'!$E$4:$E$2000='Analítico Cx.'!$B164)*('Diário 2º PA'!$B$4:$B$2000&gt;=E$4)*('Diário 2º PA'!$B$4:$B$2000&lt;=EOMONTH(E$4,0))*('Diário 2º PA'!$F$4:$F$2000)*(IF(Resumo!$Q$5="",1,'Diário 2º PA'!$O$4:$O$2000=Resumo!$Q$5)))
+SUMPRODUCT(('Diário 3º PA'!$E$4:$E$2000='Analítico Cx.'!$B164)*('Diário 3º PA'!$B$4:$B$2000&gt;=E$4)*('Diário 3º PA'!$B$4:$B$2000&lt;=EOMONTH(E$4,0))*('Diário 3º PA'!$F$4:$F$2000)*(IF(Resumo!$Q$5="",1,'Diário 3º PA'!$O$4:$O$2000=Resumo!$Q$5)))
+SUMPRODUCT(('Diário 4º PA'!$E$4:$E$2000='Analítico Cx.'!$B164)*('Diário 4º PA'!$B$4:$B$2000&gt;=E$4)*('Diário 4º PA'!$B$4:$B$2000&lt;=EOMONTH(E$4,0))*('Diário 4º PA'!$F$4:$F$2000)*(IF(Resumo!$Q$5="",1,'Diário 4º PA'!$O$4:$O$2000=Resumo!$Q$5)))</f>
        <v>0</v>
      </c>
      <c r="F164" s="199">
        <f t="array" ref="F164">SUMPRODUCT(('Diário 1º PA'!$E$4:$E$2977='Analítico Cx.'!$B164)*('Diário 1º PA'!$B$4:$B$2977&gt;=F$4)*('Diário 1º PA'!$B$4:$B$2977&lt;=EOMONTH(F$4,0))*('Diário 1º PA'!$F$4:$F$2977)*(IF(Resumo!$Q$5="",1,'Diário 1º PA'!$O$4:$O$2977=Resumo!$Q$5)))
+SUMPRODUCT(('Diário 2º PA'!$E$4:$E$2000='Analítico Cx.'!$B164)*('Diário 2º PA'!$B$4:$B$2000&gt;=F$4)*('Diário 2º PA'!$B$4:$B$2000&lt;=EOMONTH(F$4,0))*('Diário 2º PA'!$F$4:$F$2000)*(IF(Resumo!$Q$5="",1,'Diário 2º PA'!$O$4:$O$2000=Resumo!$Q$5)))
+SUMPRODUCT(('Diário 3º PA'!$E$4:$E$2000='Analítico Cx.'!$B164)*('Diário 3º PA'!$B$4:$B$2000&gt;=F$4)*('Diário 3º PA'!$B$4:$B$2000&lt;=EOMONTH(F$4,0))*('Diário 3º PA'!$F$4:$F$2000)*(IF(Resumo!$Q$5="",1,'Diário 3º PA'!$O$4:$O$2000=Resumo!$Q$5)))
+SUMPRODUCT(('Diário 4º PA'!$E$4:$E$2000='Analítico Cx.'!$B164)*('Diário 4º PA'!$B$4:$B$2000&gt;=F$4)*('Diário 4º PA'!$B$4:$B$2000&lt;=EOMONTH(F$4,0))*('Diário 4º PA'!$F$4:$F$2000)*(IF(Resumo!$Q$5="",1,'Diário 4º PA'!$O$4:$O$2000=Resumo!$Q$5)))</f>
        <v>0</v>
      </c>
      <c r="G164" s="199">
        <f t="array" ref="G164">SUMPRODUCT(('Diário 1º PA'!$E$4:$E$2977='Analítico Cx.'!$B164)*('Diário 1º PA'!$B$4:$B$2977&gt;=G$4)*('Diário 1º PA'!$B$4:$B$2977&lt;=EOMONTH(G$4,0))*('Diário 1º PA'!$F$4:$F$2977)*(IF(Resumo!$Q$5="",1,'Diário 1º PA'!$O$4:$O$2977=Resumo!$Q$5)))
+SUMPRODUCT(('Diário 2º PA'!$E$4:$E$2000='Analítico Cx.'!$B164)*('Diário 2º PA'!$B$4:$B$2000&gt;=G$4)*('Diário 2º PA'!$B$4:$B$2000&lt;=EOMONTH(G$4,0))*('Diário 2º PA'!$F$4:$F$2000)*(IF(Resumo!$Q$5="",1,'Diário 2º PA'!$O$4:$O$2000=Resumo!$Q$5)))
+SUMPRODUCT(('Diário 3º PA'!$E$4:$E$2000='Analítico Cx.'!$B164)*('Diário 3º PA'!$B$4:$B$2000&gt;=G$4)*('Diário 3º PA'!$B$4:$B$2000&lt;=EOMONTH(G$4,0))*('Diário 3º PA'!$F$4:$F$2000)*(IF(Resumo!$Q$5="",1,'Diário 3º PA'!$O$4:$O$2000=Resumo!$Q$5)))
+SUMPRODUCT(('Diário 4º PA'!$E$4:$E$2000='Analítico Cx.'!$B164)*('Diário 4º PA'!$B$4:$B$2000&gt;=G$4)*('Diário 4º PA'!$B$4:$B$2000&lt;=EOMONTH(G$4,0))*('Diário 4º PA'!$F$4:$F$2000)*(IF(Resumo!$Q$5="",1,'Diário 4º PA'!$O$4:$O$2000=Resumo!$Q$5)))</f>
        <v>0</v>
      </c>
      <c r="H164" s="199">
        <f t="array" ref="H164">SUMPRODUCT(('Diário 1º PA'!$E$4:$E$2977='Analítico Cx.'!$B164)*('Diário 1º PA'!$B$4:$B$2977&gt;=H$4)*('Diário 1º PA'!$B$4:$B$2977&lt;=EOMONTH(H$4,0))*('Diário 1º PA'!$F$4:$F$2977)*(IF(Resumo!$Q$5="",1,'Diário 1º PA'!$O$4:$O$2977=Resumo!$Q$5)))
+SUMPRODUCT(('Diário 2º PA'!$E$4:$E$2000='Analítico Cx.'!$B164)*('Diário 2º PA'!$B$4:$B$2000&gt;=H$4)*('Diário 2º PA'!$B$4:$B$2000&lt;=EOMONTH(H$4,0))*('Diário 2º PA'!$F$4:$F$2000)*(IF(Resumo!$Q$5="",1,'Diário 2º PA'!$O$4:$O$2000=Resumo!$Q$5)))
+SUMPRODUCT(('Diário 3º PA'!$E$4:$E$2000='Analítico Cx.'!$B164)*('Diário 3º PA'!$B$4:$B$2000&gt;=H$4)*('Diário 3º PA'!$B$4:$B$2000&lt;=EOMONTH(H$4,0))*('Diário 3º PA'!$F$4:$F$2000)*(IF(Resumo!$Q$5="",1,'Diário 3º PA'!$O$4:$O$2000=Resumo!$Q$5)))
+SUMPRODUCT(('Diário 4º PA'!$E$4:$E$2000='Analítico Cx.'!$B164)*('Diário 4º PA'!$B$4:$B$2000&gt;=H$4)*('Diário 4º PA'!$B$4:$B$2000&lt;=EOMONTH(H$4,0))*('Diário 4º PA'!$F$4:$F$2000)*(IF(Resumo!$Q$5="",1,'Diário 4º PA'!$O$4:$O$2000=Resumo!$Q$5)))</f>
        <v>0</v>
      </c>
      <c r="I164" s="199">
        <f t="array" ref="I164">SUMPRODUCT(('Diário 1º PA'!$E$4:$E$2977='Analítico Cx.'!$B164)*('Diário 1º PA'!$B$4:$B$2977&gt;=I$4)*('Diário 1º PA'!$B$4:$B$2977&lt;=EOMONTH(I$4,0))*('Diário 1º PA'!$F$4:$F$2977)*(IF(Resumo!$Q$5="",1,'Diário 1º PA'!$O$4:$O$2977=Resumo!$Q$5)))
+SUMPRODUCT(('Diário 2º PA'!$E$4:$E$2000='Analítico Cx.'!$B164)*('Diário 2º PA'!$B$4:$B$2000&gt;=I$4)*('Diário 2º PA'!$B$4:$B$2000&lt;=EOMONTH(I$4,0))*('Diário 2º PA'!$F$4:$F$2000)*(IF(Resumo!$Q$5="",1,'Diário 2º PA'!$O$4:$O$2000=Resumo!$Q$5)))
+SUMPRODUCT(('Diário 3º PA'!$E$4:$E$2000='Analítico Cx.'!$B164)*('Diário 3º PA'!$B$4:$B$2000&gt;=I$4)*('Diário 3º PA'!$B$4:$B$2000&lt;=EOMONTH(I$4,0))*('Diário 3º PA'!$F$4:$F$2000)*(IF(Resumo!$Q$5="",1,'Diário 3º PA'!$O$4:$O$2000=Resumo!$Q$5)))
+SUMPRODUCT(('Diário 4º PA'!$E$4:$E$2000='Analítico Cx.'!$B164)*('Diário 4º PA'!$B$4:$B$2000&gt;=I$4)*('Diário 4º PA'!$B$4:$B$2000&lt;=EOMONTH(I$4,0))*('Diário 4º PA'!$F$4:$F$2000)*(IF(Resumo!$Q$5="",1,'Diário 4º PA'!$O$4:$O$2000=Resumo!$Q$5)))</f>
        <v>0</v>
      </c>
      <c r="J164" s="199">
        <f t="array" ref="J164">SUMPRODUCT(('Diário 1º PA'!$E$4:$E$2977='Analítico Cx.'!$B164)*('Diário 1º PA'!$B$4:$B$2977&gt;=J$4)*('Diário 1º PA'!$B$4:$B$2977&lt;=EOMONTH(J$4,0))*('Diário 1º PA'!$F$4:$F$2977)*(IF(Resumo!$Q$5="",1,'Diário 1º PA'!$O$4:$O$2977=Resumo!$Q$5)))
+SUMPRODUCT(('Diário 2º PA'!$E$4:$E$2000='Analítico Cx.'!$B164)*('Diário 2º PA'!$B$4:$B$2000&gt;=J$4)*('Diário 2º PA'!$B$4:$B$2000&lt;=EOMONTH(J$4,0))*('Diário 2º PA'!$F$4:$F$2000)*(IF(Resumo!$Q$5="",1,'Diário 2º PA'!$O$4:$O$2000=Resumo!$Q$5)))
+SUMPRODUCT(('Diário 3º PA'!$E$4:$E$2000='Analítico Cx.'!$B164)*('Diário 3º PA'!$B$4:$B$2000&gt;=J$4)*('Diário 3º PA'!$B$4:$B$2000&lt;=EOMONTH(J$4,0))*('Diário 3º PA'!$F$4:$F$2000)*(IF(Resumo!$Q$5="",1,'Diário 3º PA'!$O$4:$O$2000=Resumo!$Q$5)))
+SUMPRODUCT(('Diário 4º PA'!$E$4:$E$2000='Analítico Cx.'!$B164)*('Diário 4º PA'!$B$4:$B$2000&gt;=J$4)*('Diário 4º PA'!$B$4:$B$2000&lt;=EOMONTH(J$4,0))*('Diário 4º PA'!$F$4:$F$2000)*(IF(Resumo!$Q$5="",1,'Diário 4º PA'!$O$4:$O$2000=Resumo!$Q$5)))</f>
        <v>0</v>
      </c>
      <c r="K164" s="199">
        <f t="array" ref="K164">SUMPRODUCT(('Diário 1º PA'!$E$4:$E$2977='Analítico Cx.'!$B164)*('Diário 1º PA'!$B$4:$B$2977&gt;=K$4)*('Diário 1º PA'!$B$4:$B$2977&lt;=EOMONTH(K$4,0))*('Diário 1º PA'!$F$4:$F$2977)*(IF(Resumo!$Q$5="",1,'Diário 1º PA'!$O$4:$O$2977=Resumo!$Q$5)))
+SUMPRODUCT(('Diário 2º PA'!$E$4:$E$2000='Analítico Cx.'!$B164)*('Diário 2º PA'!$B$4:$B$2000&gt;=K$4)*('Diário 2º PA'!$B$4:$B$2000&lt;=EOMONTH(K$4,0))*('Diário 2º PA'!$F$4:$F$2000)*(IF(Resumo!$Q$5="",1,'Diário 2º PA'!$O$4:$O$2000=Resumo!$Q$5)))
+SUMPRODUCT(('Diário 3º PA'!$E$4:$E$2000='Analítico Cx.'!$B164)*('Diário 3º PA'!$B$4:$B$2000&gt;=K$4)*('Diário 3º PA'!$B$4:$B$2000&lt;=EOMONTH(K$4,0))*('Diário 3º PA'!$F$4:$F$2000)*(IF(Resumo!$Q$5="",1,'Diário 3º PA'!$O$4:$O$2000=Resumo!$Q$5)))
+SUMPRODUCT(('Diário 4º PA'!$E$4:$E$2000='Analítico Cx.'!$B164)*('Diário 4º PA'!$B$4:$B$2000&gt;=K$4)*('Diário 4º PA'!$B$4:$B$2000&lt;=EOMONTH(K$4,0))*('Diário 4º PA'!$F$4:$F$2000)*(IF(Resumo!$Q$5="",1,'Diário 4º PA'!$O$4:$O$2000=Resumo!$Q$5)))</f>
        <v>0</v>
      </c>
      <c r="L164" s="199">
        <f t="array" ref="L164">SUMPRODUCT(('Diário 1º PA'!$E$4:$E$2977='Analítico Cx.'!$B164)*('Diário 1º PA'!$B$4:$B$2977&gt;=L$4)*('Diário 1º PA'!$B$4:$B$2977&lt;=EOMONTH(L$4,0))*('Diário 1º PA'!$F$4:$F$2977)*(IF(Resumo!$Q$5="",1,'Diário 1º PA'!$O$4:$O$2977=Resumo!$Q$5)))
+SUMPRODUCT(('Diário 2º PA'!$E$4:$E$2000='Analítico Cx.'!$B164)*('Diário 2º PA'!$B$4:$B$2000&gt;=L$4)*('Diário 2º PA'!$B$4:$B$2000&lt;=EOMONTH(L$4,0))*('Diário 2º PA'!$F$4:$F$2000)*(IF(Resumo!$Q$5="",1,'Diário 2º PA'!$O$4:$O$2000=Resumo!$Q$5)))
+SUMPRODUCT(('Diário 3º PA'!$E$4:$E$2000='Analítico Cx.'!$B164)*('Diário 3º PA'!$B$4:$B$2000&gt;=L$4)*('Diário 3º PA'!$B$4:$B$2000&lt;=EOMONTH(L$4,0))*('Diário 3º PA'!$F$4:$F$2000)*(IF(Resumo!$Q$5="",1,'Diário 3º PA'!$O$4:$O$2000=Resumo!$Q$5)))
+SUMPRODUCT(('Diário 4º PA'!$E$4:$E$2000='Analítico Cx.'!$B164)*('Diário 4º PA'!$B$4:$B$2000&gt;=L$4)*('Diário 4º PA'!$B$4:$B$2000&lt;=EOMONTH(L$4,0))*('Diário 4º PA'!$F$4:$F$2000)*(IF(Resumo!$Q$5="",1,'Diário 4º PA'!$O$4:$O$2000=Resumo!$Q$5)))</f>
        <v>0</v>
      </c>
      <c r="M164" s="199">
        <f t="array" ref="M164">SUMPRODUCT(('Diário 1º PA'!$E$4:$E$2977='Analítico Cx.'!$B164)*('Diário 1º PA'!$B$4:$B$2977&gt;=M$4)*('Diário 1º PA'!$B$4:$B$2977&lt;=EOMONTH(M$4,0))*('Diário 1º PA'!$F$4:$F$2977)*(IF(Resumo!$Q$5="",1,'Diário 1º PA'!$O$4:$O$2977=Resumo!$Q$5)))
+SUMPRODUCT(('Diário 2º PA'!$E$4:$E$2000='Analítico Cx.'!$B164)*('Diário 2º PA'!$B$4:$B$2000&gt;=M$4)*('Diário 2º PA'!$B$4:$B$2000&lt;=EOMONTH(M$4,0))*('Diário 2º PA'!$F$4:$F$2000)*(IF(Resumo!$Q$5="",1,'Diário 2º PA'!$O$4:$O$2000=Resumo!$Q$5)))
+SUMPRODUCT(('Diário 3º PA'!$E$4:$E$2000='Analítico Cx.'!$B164)*('Diário 3º PA'!$B$4:$B$2000&gt;=M$4)*('Diário 3º PA'!$B$4:$B$2000&lt;=EOMONTH(M$4,0))*('Diário 3º PA'!$F$4:$F$2000)*(IF(Resumo!$Q$5="",1,'Diário 3º PA'!$O$4:$O$2000=Resumo!$Q$5)))
+SUMPRODUCT(('Diário 4º PA'!$E$4:$E$2000='Analítico Cx.'!$B164)*('Diário 4º PA'!$B$4:$B$2000&gt;=M$4)*('Diário 4º PA'!$B$4:$B$2000&lt;=EOMONTH(M$4,0))*('Diário 4º PA'!$F$4:$F$2000)*(IF(Resumo!$Q$5="",1,'Diário 4º PA'!$O$4:$O$2000=Resumo!$Q$5)))</f>
        <v>0</v>
      </c>
      <c r="N164" s="199">
        <f t="array" ref="N164">SUMPRODUCT(('Diário 1º PA'!$E$4:$E$2977='Analítico Cx.'!$B164)*('Diário 1º PA'!$B$4:$B$2977&gt;=N$4)*('Diário 1º PA'!$B$4:$B$2977&lt;=EOMONTH(N$4,0))*('Diário 1º PA'!$F$4:$F$2977)*(IF(Resumo!$Q$5="",1,'Diário 1º PA'!$O$4:$O$2977=Resumo!$Q$5)))
+SUMPRODUCT(('Diário 2º PA'!$E$4:$E$2000='Analítico Cx.'!$B164)*('Diário 2º PA'!$B$4:$B$2000&gt;=N$4)*('Diário 2º PA'!$B$4:$B$2000&lt;=EOMONTH(N$4,0))*('Diário 2º PA'!$F$4:$F$2000)*(IF(Resumo!$Q$5="",1,'Diário 2º PA'!$O$4:$O$2000=Resumo!$Q$5)))
+SUMPRODUCT(('Diário 3º PA'!$E$4:$E$2000='Analítico Cx.'!$B164)*('Diário 3º PA'!$B$4:$B$2000&gt;=N$4)*('Diário 3º PA'!$B$4:$B$2000&lt;=EOMONTH(N$4,0))*('Diário 3º PA'!$F$4:$F$2000)*(IF(Resumo!$Q$5="",1,'Diário 3º PA'!$O$4:$O$2000=Resumo!$Q$5)))
+SUMPRODUCT(('Diário 4º PA'!$E$4:$E$2000='Analítico Cx.'!$B164)*('Diário 4º PA'!$B$4:$B$2000&gt;=N$4)*('Diário 4º PA'!$B$4:$B$2000&lt;=EOMONTH(N$4,0))*('Diário 4º PA'!$F$4:$F$2000)*(IF(Resumo!$Q$5="",1,'Diário 4º PA'!$O$4:$O$2000=Resumo!$Q$5)))</f>
        <v>0</v>
      </c>
      <c r="O164" s="200">
        <f t="shared" si="16"/>
        <v>0</v>
      </c>
      <c r="P164" s="201">
        <f t="shared" si="17"/>
        <v>0</v>
      </c>
      <c r="Q164" s="174"/>
      <c r="R164" s="174"/>
      <c r="S164" s="174"/>
      <c r="T164" s="174"/>
      <c r="U164" s="174"/>
      <c r="V164" s="174"/>
      <c r="W164" s="174"/>
      <c r="X164" s="174"/>
      <c r="Y164" s="174"/>
      <c r="Z164" s="174"/>
    </row>
    <row r="165" spans="1:26" ht="23.25" customHeight="1" x14ac:dyDescent="0.2">
      <c r="A165" s="220" t="s">
        <v>426</v>
      </c>
      <c r="B165" s="227" t="s">
        <v>427</v>
      </c>
      <c r="C165" s="199">
        <f t="array" ref="C165">SUMPRODUCT(('Diário 1º PA'!$E$4:$E$2977='Analítico Cx.'!$B165)*('Diário 1º PA'!$B$4:$B$2977&gt;=C$4)*('Diário 1º PA'!$B$4:$B$2977&lt;=EOMONTH(C$4,0))*('Diário 1º PA'!$F$4:$F$2977)*(IF(Resumo!$Q$5="",1,'Diário 1º PA'!$O$4:$O$2977=Resumo!$Q$5)))
+SUMPRODUCT(('Diário 2º PA'!$E$4:$E$2000='Analítico Cx.'!$B165)*('Diário 2º PA'!$B$4:$B$2000&gt;=C$4)*('Diário 2º PA'!$B$4:$B$2000&lt;=EOMONTH(C$4,0))*('Diário 2º PA'!$F$4:$F$2000)*(IF(Resumo!$Q$5="",1,'Diário 2º PA'!$O$4:$O$2000=Resumo!$Q$5)))
+SUMPRODUCT(('Diário 3º PA'!$E$4:$E$2000='Analítico Cx.'!$B165)*('Diário 3º PA'!$B$4:$B$2000&gt;=C$4)*('Diário 3º PA'!$B$4:$B$2000&lt;=EOMONTH(C$4,0))*('Diário 3º PA'!$F$4:$F$2000)*(IF(Resumo!$Q$5="",1,'Diário 3º PA'!$O$4:$O$2000=Resumo!$Q$5)))
+SUMPRODUCT(('Diário 4º PA'!$E$4:$E$2000='Analítico Cx.'!$B165)*('Diário 4º PA'!$B$4:$B$2000&gt;=C$4)*('Diário 4º PA'!$B$4:$B$2000&lt;=EOMONTH(C$4,0))*('Diário 4º PA'!$F$4:$F$2000)*(IF(Resumo!$Q$5="",1,'Diário 4º PA'!$O$4:$O$2000=Resumo!$Q$5)))</f>
        <v>101842</v>
      </c>
      <c r="D165" s="199">
        <f t="array" ref="D165">SUMPRODUCT(('Diário 1º PA'!$E$4:$E$2977='Analítico Cx.'!$B165)*('Diário 1º PA'!$B$4:$B$2977&gt;=D$4)*('Diário 1º PA'!$B$4:$B$2977&lt;=EOMONTH(D$4,0))*('Diário 1º PA'!$F$4:$F$2977)*(IF(Resumo!$Q$5="",1,'Diário 1º PA'!$O$4:$O$2977=Resumo!$Q$5)))
+SUMPRODUCT(('Diário 2º PA'!$E$4:$E$2000='Analítico Cx.'!$B165)*('Diário 2º PA'!$B$4:$B$2000&gt;=D$4)*('Diário 2º PA'!$B$4:$B$2000&lt;=EOMONTH(D$4,0))*('Diário 2º PA'!$F$4:$F$2000)*(IF(Resumo!$Q$5="",1,'Diário 2º PA'!$O$4:$O$2000=Resumo!$Q$5)))
+SUMPRODUCT(('Diário 3º PA'!$E$4:$E$2000='Analítico Cx.'!$B165)*('Diário 3º PA'!$B$4:$B$2000&gt;=D$4)*('Diário 3º PA'!$B$4:$B$2000&lt;=EOMONTH(D$4,0))*('Diário 3º PA'!$F$4:$F$2000)*(IF(Resumo!$Q$5="",1,'Diário 3º PA'!$O$4:$O$2000=Resumo!$Q$5)))
+SUMPRODUCT(('Diário 4º PA'!$E$4:$E$2000='Analítico Cx.'!$B165)*('Diário 4º PA'!$B$4:$B$2000&gt;=D$4)*('Diário 4º PA'!$B$4:$B$2000&lt;=EOMONTH(D$4,0))*('Diário 4º PA'!$F$4:$F$2000)*(IF(Resumo!$Q$5="",1,'Diário 4º PA'!$O$4:$O$2000=Resumo!$Q$5)))</f>
        <v>0</v>
      </c>
      <c r="E165" s="199">
        <f t="array" ref="E165">SUMPRODUCT(('Diário 1º PA'!$E$4:$E$2977='Analítico Cx.'!$B165)*('Diário 1º PA'!$B$4:$B$2977&gt;=E$4)*('Diário 1º PA'!$B$4:$B$2977&lt;=EOMONTH(E$4,0))*('Diário 1º PA'!$F$4:$F$2977)*(IF(Resumo!$Q$5="",1,'Diário 1º PA'!$O$4:$O$2977=Resumo!$Q$5)))
+SUMPRODUCT(('Diário 2º PA'!$E$4:$E$2000='Analítico Cx.'!$B165)*('Diário 2º PA'!$B$4:$B$2000&gt;=E$4)*('Diário 2º PA'!$B$4:$B$2000&lt;=EOMONTH(E$4,0))*('Diário 2º PA'!$F$4:$F$2000)*(IF(Resumo!$Q$5="",1,'Diário 2º PA'!$O$4:$O$2000=Resumo!$Q$5)))
+SUMPRODUCT(('Diário 3º PA'!$E$4:$E$2000='Analítico Cx.'!$B165)*('Diário 3º PA'!$B$4:$B$2000&gt;=E$4)*('Diário 3º PA'!$B$4:$B$2000&lt;=EOMONTH(E$4,0))*('Diário 3º PA'!$F$4:$F$2000)*(IF(Resumo!$Q$5="",1,'Diário 3º PA'!$O$4:$O$2000=Resumo!$Q$5)))
+SUMPRODUCT(('Diário 4º PA'!$E$4:$E$2000='Analítico Cx.'!$B165)*('Diário 4º PA'!$B$4:$B$2000&gt;=E$4)*('Diário 4º PA'!$B$4:$B$2000&lt;=EOMONTH(E$4,0))*('Diário 4º PA'!$F$4:$F$2000)*(IF(Resumo!$Q$5="",1,'Diário 4º PA'!$O$4:$O$2000=Resumo!$Q$5)))</f>
        <v>0</v>
      </c>
      <c r="F165" s="199">
        <f t="array" ref="F165">SUMPRODUCT(('Diário 1º PA'!$E$4:$E$2977='Analítico Cx.'!$B165)*('Diário 1º PA'!$B$4:$B$2977&gt;=F$4)*('Diário 1º PA'!$B$4:$B$2977&lt;=EOMONTH(F$4,0))*('Diário 1º PA'!$F$4:$F$2977)*(IF(Resumo!$Q$5="",1,'Diário 1º PA'!$O$4:$O$2977=Resumo!$Q$5)))
+SUMPRODUCT(('Diário 2º PA'!$E$4:$E$2000='Analítico Cx.'!$B165)*('Diário 2º PA'!$B$4:$B$2000&gt;=F$4)*('Diário 2º PA'!$B$4:$B$2000&lt;=EOMONTH(F$4,0))*('Diário 2º PA'!$F$4:$F$2000)*(IF(Resumo!$Q$5="",1,'Diário 2º PA'!$O$4:$O$2000=Resumo!$Q$5)))
+SUMPRODUCT(('Diário 3º PA'!$E$4:$E$2000='Analítico Cx.'!$B165)*('Diário 3º PA'!$B$4:$B$2000&gt;=F$4)*('Diário 3º PA'!$B$4:$B$2000&lt;=EOMONTH(F$4,0))*('Diário 3º PA'!$F$4:$F$2000)*(IF(Resumo!$Q$5="",1,'Diário 3º PA'!$O$4:$O$2000=Resumo!$Q$5)))
+SUMPRODUCT(('Diário 4º PA'!$E$4:$E$2000='Analítico Cx.'!$B165)*('Diário 4º PA'!$B$4:$B$2000&gt;=F$4)*('Diário 4º PA'!$B$4:$B$2000&lt;=EOMONTH(F$4,0))*('Diário 4º PA'!$F$4:$F$2000)*(IF(Resumo!$Q$5="",1,'Diário 4º PA'!$O$4:$O$2000=Resumo!$Q$5)))</f>
        <v>0</v>
      </c>
      <c r="G165" s="199">
        <f t="array" ref="G165">SUMPRODUCT(('Diário 1º PA'!$E$4:$E$2977='Analítico Cx.'!$B165)*('Diário 1º PA'!$B$4:$B$2977&gt;=G$4)*('Diário 1º PA'!$B$4:$B$2977&lt;=EOMONTH(G$4,0))*('Diário 1º PA'!$F$4:$F$2977)*(IF(Resumo!$Q$5="",1,'Diário 1º PA'!$O$4:$O$2977=Resumo!$Q$5)))
+SUMPRODUCT(('Diário 2º PA'!$E$4:$E$2000='Analítico Cx.'!$B165)*('Diário 2º PA'!$B$4:$B$2000&gt;=G$4)*('Diário 2º PA'!$B$4:$B$2000&lt;=EOMONTH(G$4,0))*('Diário 2º PA'!$F$4:$F$2000)*(IF(Resumo!$Q$5="",1,'Diário 2º PA'!$O$4:$O$2000=Resumo!$Q$5)))
+SUMPRODUCT(('Diário 3º PA'!$E$4:$E$2000='Analítico Cx.'!$B165)*('Diário 3º PA'!$B$4:$B$2000&gt;=G$4)*('Diário 3º PA'!$B$4:$B$2000&lt;=EOMONTH(G$4,0))*('Diário 3º PA'!$F$4:$F$2000)*(IF(Resumo!$Q$5="",1,'Diário 3º PA'!$O$4:$O$2000=Resumo!$Q$5)))
+SUMPRODUCT(('Diário 4º PA'!$E$4:$E$2000='Analítico Cx.'!$B165)*('Diário 4º PA'!$B$4:$B$2000&gt;=G$4)*('Diário 4º PA'!$B$4:$B$2000&lt;=EOMONTH(G$4,0))*('Diário 4º PA'!$F$4:$F$2000)*(IF(Resumo!$Q$5="",1,'Diário 4º PA'!$O$4:$O$2000=Resumo!$Q$5)))</f>
        <v>0</v>
      </c>
      <c r="H165" s="199">
        <f t="array" ref="H165">SUMPRODUCT(('Diário 1º PA'!$E$4:$E$2977='Analítico Cx.'!$B165)*('Diário 1º PA'!$B$4:$B$2977&gt;=H$4)*('Diário 1º PA'!$B$4:$B$2977&lt;=EOMONTH(H$4,0))*('Diário 1º PA'!$F$4:$F$2977)*(IF(Resumo!$Q$5="",1,'Diário 1º PA'!$O$4:$O$2977=Resumo!$Q$5)))
+SUMPRODUCT(('Diário 2º PA'!$E$4:$E$2000='Analítico Cx.'!$B165)*('Diário 2º PA'!$B$4:$B$2000&gt;=H$4)*('Diário 2º PA'!$B$4:$B$2000&lt;=EOMONTH(H$4,0))*('Diário 2º PA'!$F$4:$F$2000)*(IF(Resumo!$Q$5="",1,'Diário 2º PA'!$O$4:$O$2000=Resumo!$Q$5)))
+SUMPRODUCT(('Diário 3º PA'!$E$4:$E$2000='Analítico Cx.'!$B165)*('Diário 3º PA'!$B$4:$B$2000&gt;=H$4)*('Diário 3º PA'!$B$4:$B$2000&lt;=EOMONTH(H$4,0))*('Diário 3º PA'!$F$4:$F$2000)*(IF(Resumo!$Q$5="",1,'Diário 3º PA'!$O$4:$O$2000=Resumo!$Q$5)))
+SUMPRODUCT(('Diário 4º PA'!$E$4:$E$2000='Analítico Cx.'!$B165)*('Diário 4º PA'!$B$4:$B$2000&gt;=H$4)*('Diário 4º PA'!$B$4:$B$2000&lt;=EOMONTH(H$4,0))*('Diário 4º PA'!$F$4:$F$2000)*(IF(Resumo!$Q$5="",1,'Diário 4º PA'!$O$4:$O$2000=Resumo!$Q$5)))</f>
        <v>0</v>
      </c>
      <c r="I165" s="199">
        <f t="array" ref="I165">SUMPRODUCT(('Diário 1º PA'!$E$4:$E$2977='Analítico Cx.'!$B165)*('Diário 1º PA'!$B$4:$B$2977&gt;=I$4)*('Diário 1º PA'!$B$4:$B$2977&lt;=EOMONTH(I$4,0))*('Diário 1º PA'!$F$4:$F$2977)*(IF(Resumo!$Q$5="",1,'Diário 1º PA'!$O$4:$O$2977=Resumo!$Q$5)))
+SUMPRODUCT(('Diário 2º PA'!$E$4:$E$2000='Analítico Cx.'!$B165)*('Diário 2º PA'!$B$4:$B$2000&gt;=I$4)*('Diário 2º PA'!$B$4:$B$2000&lt;=EOMONTH(I$4,0))*('Diário 2º PA'!$F$4:$F$2000)*(IF(Resumo!$Q$5="",1,'Diário 2º PA'!$O$4:$O$2000=Resumo!$Q$5)))
+SUMPRODUCT(('Diário 3º PA'!$E$4:$E$2000='Analítico Cx.'!$B165)*('Diário 3º PA'!$B$4:$B$2000&gt;=I$4)*('Diário 3º PA'!$B$4:$B$2000&lt;=EOMONTH(I$4,0))*('Diário 3º PA'!$F$4:$F$2000)*(IF(Resumo!$Q$5="",1,'Diário 3º PA'!$O$4:$O$2000=Resumo!$Q$5)))
+SUMPRODUCT(('Diário 4º PA'!$E$4:$E$2000='Analítico Cx.'!$B165)*('Diário 4º PA'!$B$4:$B$2000&gt;=I$4)*('Diário 4º PA'!$B$4:$B$2000&lt;=EOMONTH(I$4,0))*('Diário 4º PA'!$F$4:$F$2000)*(IF(Resumo!$Q$5="",1,'Diário 4º PA'!$O$4:$O$2000=Resumo!$Q$5)))</f>
        <v>0</v>
      </c>
      <c r="J165" s="199">
        <f t="array" ref="J165">SUMPRODUCT(('Diário 1º PA'!$E$4:$E$2977='Analítico Cx.'!$B165)*('Diário 1º PA'!$B$4:$B$2977&gt;=J$4)*('Diário 1º PA'!$B$4:$B$2977&lt;=EOMONTH(J$4,0))*('Diário 1º PA'!$F$4:$F$2977)*(IF(Resumo!$Q$5="",1,'Diário 1º PA'!$O$4:$O$2977=Resumo!$Q$5)))
+SUMPRODUCT(('Diário 2º PA'!$E$4:$E$2000='Analítico Cx.'!$B165)*('Diário 2º PA'!$B$4:$B$2000&gt;=J$4)*('Diário 2º PA'!$B$4:$B$2000&lt;=EOMONTH(J$4,0))*('Diário 2º PA'!$F$4:$F$2000)*(IF(Resumo!$Q$5="",1,'Diário 2º PA'!$O$4:$O$2000=Resumo!$Q$5)))
+SUMPRODUCT(('Diário 3º PA'!$E$4:$E$2000='Analítico Cx.'!$B165)*('Diário 3º PA'!$B$4:$B$2000&gt;=J$4)*('Diário 3º PA'!$B$4:$B$2000&lt;=EOMONTH(J$4,0))*('Diário 3º PA'!$F$4:$F$2000)*(IF(Resumo!$Q$5="",1,'Diário 3º PA'!$O$4:$O$2000=Resumo!$Q$5)))
+SUMPRODUCT(('Diário 4º PA'!$E$4:$E$2000='Analítico Cx.'!$B165)*('Diário 4º PA'!$B$4:$B$2000&gt;=J$4)*('Diário 4º PA'!$B$4:$B$2000&lt;=EOMONTH(J$4,0))*('Diário 4º PA'!$F$4:$F$2000)*(IF(Resumo!$Q$5="",1,'Diário 4º PA'!$O$4:$O$2000=Resumo!$Q$5)))</f>
        <v>0</v>
      </c>
      <c r="K165" s="199">
        <f t="array" ref="K165">SUMPRODUCT(('Diário 1º PA'!$E$4:$E$2977='Analítico Cx.'!$B165)*('Diário 1º PA'!$B$4:$B$2977&gt;=K$4)*('Diário 1º PA'!$B$4:$B$2977&lt;=EOMONTH(K$4,0))*('Diário 1º PA'!$F$4:$F$2977)*(IF(Resumo!$Q$5="",1,'Diário 1º PA'!$O$4:$O$2977=Resumo!$Q$5)))
+SUMPRODUCT(('Diário 2º PA'!$E$4:$E$2000='Analítico Cx.'!$B165)*('Diário 2º PA'!$B$4:$B$2000&gt;=K$4)*('Diário 2º PA'!$B$4:$B$2000&lt;=EOMONTH(K$4,0))*('Diário 2º PA'!$F$4:$F$2000)*(IF(Resumo!$Q$5="",1,'Diário 2º PA'!$O$4:$O$2000=Resumo!$Q$5)))
+SUMPRODUCT(('Diário 3º PA'!$E$4:$E$2000='Analítico Cx.'!$B165)*('Diário 3º PA'!$B$4:$B$2000&gt;=K$4)*('Diário 3º PA'!$B$4:$B$2000&lt;=EOMONTH(K$4,0))*('Diário 3º PA'!$F$4:$F$2000)*(IF(Resumo!$Q$5="",1,'Diário 3º PA'!$O$4:$O$2000=Resumo!$Q$5)))
+SUMPRODUCT(('Diário 4º PA'!$E$4:$E$2000='Analítico Cx.'!$B165)*('Diário 4º PA'!$B$4:$B$2000&gt;=K$4)*('Diário 4º PA'!$B$4:$B$2000&lt;=EOMONTH(K$4,0))*('Diário 4º PA'!$F$4:$F$2000)*(IF(Resumo!$Q$5="",1,'Diário 4º PA'!$O$4:$O$2000=Resumo!$Q$5)))</f>
        <v>0</v>
      </c>
      <c r="L165" s="199">
        <f t="array" ref="L165">SUMPRODUCT(('Diário 1º PA'!$E$4:$E$2977='Analítico Cx.'!$B165)*('Diário 1º PA'!$B$4:$B$2977&gt;=L$4)*('Diário 1º PA'!$B$4:$B$2977&lt;=EOMONTH(L$4,0))*('Diário 1º PA'!$F$4:$F$2977)*(IF(Resumo!$Q$5="",1,'Diário 1º PA'!$O$4:$O$2977=Resumo!$Q$5)))
+SUMPRODUCT(('Diário 2º PA'!$E$4:$E$2000='Analítico Cx.'!$B165)*('Diário 2º PA'!$B$4:$B$2000&gt;=L$4)*('Diário 2º PA'!$B$4:$B$2000&lt;=EOMONTH(L$4,0))*('Diário 2º PA'!$F$4:$F$2000)*(IF(Resumo!$Q$5="",1,'Diário 2º PA'!$O$4:$O$2000=Resumo!$Q$5)))
+SUMPRODUCT(('Diário 3º PA'!$E$4:$E$2000='Analítico Cx.'!$B165)*('Diário 3º PA'!$B$4:$B$2000&gt;=L$4)*('Diário 3º PA'!$B$4:$B$2000&lt;=EOMONTH(L$4,0))*('Diário 3º PA'!$F$4:$F$2000)*(IF(Resumo!$Q$5="",1,'Diário 3º PA'!$O$4:$O$2000=Resumo!$Q$5)))
+SUMPRODUCT(('Diário 4º PA'!$E$4:$E$2000='Analítico Cx.'!$B165)*('Diário 4º PA'!$B$4:$B$2000&gt;=L$4)*('Diário 4º PA'!$B$4:$B$2000&lt;=EOMONTH(L$4,0))*('Diário 4º PA'!$F$4:$F$2000)*(IF(Resumo!$Q$5="",1,'Diário 4º PA'!$O$4:$O$2000=Resumo!$Q$5)))</f>
        <v>0</v>
      </c>
      <c r="M165" s="199">
        <f t="array" ref="M165">SUMPRODUCT(('Diário 1º PA'!$E$4:$E$2977='Analítico Cx.'!$B165)*('Diário 1º PA'!$B$4:$B$2977&gt;=M$4)*('Diário 1º PA'!$B$4:$B$2977&lt;=EOMONTH(M$4,0))*('Diário 1º PA'!$F$4:$F$2977)*(IF(Resumo!$Q$5="",1,'Diário 1º PA'!$O$4:$O$2977=Resumo!$Q$5)))
+SUMPRODUCT(('Diário 2º PA'!$E$4:$E$2000='Analítico Cx.'!$B165)*('Diário 2º PA'!$B$4:$B$2000&gt;=M$4)*('Diário 2º PA'!$B$4:$B$2000&lt;=EOMONTH(M$4,0))*('Diário 2º PA'!$F$4:$F$2000)*(IF(Resumo!$Q$5="",1,'Diário 2º PA'!$O$4:$O$2000=Resumo!$Q$5)))
+SUMPRODUCT(('Diário 3º PA'!$E$4:$E$2000='Analítico Cx.'!$B165)*('Diário 3º PA'!$B$4:$B$2000&gt;=M$4)*('Diário 3º PA'!$B$4:$B$2000&lt;=EOMONTH(M$4,0))*('Diário 3º PA'!$F$4:$F$2000)*(IF(Resumo!$Q$5="",1,'Diário 3º PA'!$O$4:$O$2000=Resumo!$Q$5)))
+SUMPRODUCT(('Diário 4º PA'!$E$4:$E$2000='Analítico Cx.'!$B165)*('Diário 4º PA'!$B$4:$B$2000&gt;=M$4)*('Diário 4º PA'!$B$4:$B$2000&lt;=EOMONTH(M$4,0))*('Diário 4º PA'!$F$4:$F$2000)*(IF(Resumo!$Q$5="",1,'Diário 4º PA'!$O$4:$O$2000=Resumo!$Q$5)))</f>
        <v>0</v>
      </c>
      <c r="N165" s="199">
        <f t="array" ref="N165">SUMPRODUCT(('Diário 1º PA'!$E$4:$E$2977='Analítico Cx.'!$B165)*('Diário 1º PA'!$B$4:$B$2977&gt;=N$4)*('Diário 1º PA'!$B$4:$B$2977&lt;=EOMONTH(N$4,0))*('Diário 1º PA'!$F$4:$F$2977)*(IF(Resumo!$Q$5="",1,'Diário 1º PA'!$O$4:$O$2977=Resumo!$Q$5)))
+SUMPRODUCT(('Diário 2º PA'!$E$4:$E$2000='Analítico Cx.'!$B165)*('Diário 2º PA'!$B$4:$B$2000&gt;=N$4)*('Diário 2º PA'!$B$4:$B$2000&lt;=EOMONTH(N$4,0))*('Diário 2º PA'!$F$4:$F$2000)*(IF(Resumo!$Q$5="",1,'Diário 2º PA'!$O$4:$O$2000=Resumo!$Q$5)))
+SUMPRODUCT(('Diário 3º PA'!$E$4:$E$2000='Analítico Cx.'!$B165)*('Diário 3º PA'!$B$4:$B$2000&gt;=N$4)*('Diário 3º PA'!$B$4:$B$2000&lt;=EOMONTH(N$4,0))*('Diário 3º PA'!$F$4:$F$2000)*(IF(Resumo!$Q$5="",1,'Diário 3º PA'!$O$4:$O$2000=Resumo!$Q$5)))
+SUMPRODUCT(('Diário 4º PA'!$E$4:$E$2000='Analítico Cx.'!$B165)*('Diário 4º PA'!$B$4:$B$2000&gt;=N$4)*('Diário 4º PA'!$B$4:$B$2000&lt;=EOMONTH(N$4,0))*('Diário 4º PA'!$F$4:$F$2000)*(IF(Resumo!$Q$5="",1,'Diário 4º PA'!$O$4:$O$2000=Resumo!$Q$5)))</f>
        <v>0</v>
      </c>
      <c r="O165" s="200">
        <f t="shared" si="16"/>
        <v>101842</v>
      </c>
      <c r="P165" s="201">
        <f t="shared" si="17"/>
        <v>2.154988462161472E-2</v>
      </c>
      <c r="Q165" s="174"/>
      <c r="R165" s="174"/>
      <c r="S165" s="174"/>
      <c r="T165" s="174"/>
      <c r="U165" s="174"/>
      <c r="V165" s="174"/>
      <c r="W165" s="174"/>
      <c r="X165" s="174"/>
      <c r="Y165" s="174"/>
      <c r="Z165" s="174"/>
    </row>
    <row r="166" spans="1:26" ht="23.25" customHeight="1" x14ac:dyDescent="0.2">
      <c r="A166" s="234"/>
      <c r="B166" s="235" t="s">
        <v>428</v>
      </c>
      <c r="C166" s="236">
        <f t="shared" ref="C166:O166" si="18">SUBTOTAL(109,C152:C165)</f>
        <v>101842</v>
      </c>
      <c r="D166" s="236">
        <f t="shared" si="18"/>
        <v>0</v>
      </c>
      <c r="E166" s="236">
        <f t="shared" si="18"/>
        <v>0</v>
      </c>
      <c r="F166" s="236">
        <f t="shared" si="18"/>
        <v>0</v>
      </c>
      <c r="G166" s="236">
        <f t="shared" si="18"/>
        <v>0</v>
      </c>
      <c r="H166" s="236">
        <f t="shared" si="18"/>
        <v>0</v>
      </c>
      <c r="I166" s="236">
        <f t="shared" si="18"/>
        <v>0</v>
      </c>
      <c r="J166" s="236">
        <f t="shared" si="18"/>
        <v>0</v>
      </c>
      <c r="K166" s="236">
        <f t="shared" si="18"/>
        <v>0</v>
      </c>
      <c r="L166" s="236">
        <f t="shared" si="18"/>
        <v>0</v>
      </c>
      <c r="M166" s="236">
        <f t="shared" si="18"/>
        <v>0</v>
      </c>
      <c r="N166" s="236">
        <f t="shared" si="18"/>
        <v>0</v>
      </c>
      <c r="O166" s="236">
        <f t="shared" si="18"/>
        <v>101842</v>
      </c>
      <c r="P166" s="237">
        <f t="shared" si="17"/>
        <v>2.154988462161472E-2</v>
      </c>
      <c r="Q166" s="174"/>
      <c r="R166" s="174"/>
      <c r="S166" s="174"/>
      <c r="T166" s="174"/>
      <c r="U166" s="174"/>
      <c r="V166" s="174"/>
      <c r="W166" s="174"/>
      <c r="X166" s="174"/>
      <c r="Y166" s="174"/>
      <c r="Z166" s="174"/>
    </row>
    <row r="167" spans="1:26" ht="23.25" customHeight="1" x14ac:dyDescent="0.2">
      <c r="A167" s="231" t="s">
        <v>117</v>
      </c>
      <c r="B167" s="192" t="s">
        <v>52</v>
      </c>
      <c r="C167" s="238">
        <f t="array" ref="C167">SUMPRODUCT(('Diário 1º PA'!$E$4:$E$2977='Analítico Cx.'!$B167)*('Diário 1º PA'!$B$4:$B$2977&gt;=C$4)*('Diário 1º PA'!$B$4:$B$2977&lt;=EOMONTH(C$4,0))*('Diário 1º PA'!$F$4:$F$2977)*(IF(Resumo!$Q$5="",1,'Diário 1º PA'!$O$4:$O$2977=Resumo!$Q$5)))
+SUMPRODUCT(('Diário 2º PA'!$E$4:$E$2000='Analítico Cx.'!$B167)*('Diário 2º PA'!$B$4:$B$2000&gt;=C$4)*('Diário 2º PA'!$B$4:$B$2000&lt;=EOMONTH(C$4,0))*('Diário 2º PA'!$F$4:$F$2000)*(IF(Resumo!$Q$5="",1,'Diário 2º PA'!$O$4:$O$2000=Resumo!$Q$5)))
+SUMPRODUCT(('Diário 3º PA'!$E$4:$E$2000='Analítico Cx.'!$B167)*('Diário 3º PA'!$B$4:$B$2000&gt;=C$4)*('Diário 3º PA'!$B$4:$B$2000&lt;=EOMONTH(C$4,0))*('Diário 3º PA'!$F$4:$F$2000)*(IF(Resumo!$Q$5="",1,'Diário 3º PA'!$O$4:$O$2000=Resumo!$Q$5)))
+SUMPRODUCT(('Diário 4º PA'!$E$4:$E$2000='Analítico Cx.'!$B167)*('Diário 4º PA'!$B$4:$B$2000&gt;=C$4)*('Diário 4º PA'!$B$4:$B$2000&lt;=EOMONTH(C$4,0))*('Diário 4º PA'!$F$4:$F$2000)*(IF(Resumo!$Q$5="",1,'Diário 4º PA'!$O$4:$O$2000=Resumo!$Q$5)))</f>
        <v>0</v>
      </c>
      <c r="D167" s="238">
        <f t="array" ref="D167">SUMPRODUCT(('Diário 1º PA'!$E$4:$E$2977='Analítico Cx.'!$B167)*('Diário 1º PA'!$B$4:$B$2977&gt;=D$4)*('Diário 1º PA'!$B$4:$B$2977&lt;=EOMONTH(D$4,0))*('Diário 1º PA'!$F$4:$F$2977)*(IF(Resumo!$Q$5="",1,'Diário 1º PA'!$O$4:$O$2977=Resumo!$Q$5)))
+SUMPRODUCT(('Diário 2º PA'!$E$4:$E$2000='Analítico Cx.'!$B167)*('Diário 2º PA'!$B$4:$B$2000&gt;=D$4)*('Diário 2º PA'!$B$4:$B$2000&lt;=EOMONTH(D$4,0))*('Diário 2º PA'!$F$4:$F$2000)*(IF(Resumo!$Q$5="",1,'Diário 2º PA'!$O$4:$O$2000=Resumo!$Q$5)))
+SUMPRODUCT(('Diário 3º PA'!$E$4:$E$2000='Analítico Cx.'!$B167)*('Diário 3º PA'!$B$4:$B$2000&gt;=D$4)*('Diário 3º PA'!$B$4:$B$2000&lt;=EOMONTH(D$4,0))*('Diário 3º PA'!$F$4:$F$2000)*(IF(Resumo!$Q$5="",1,'Diário 3º PA'!$O$4:$O$2000=Resumo!$Q$5)))
+SUMPRODUCT(('Diário 4º PA'!$E$4:$E$2000='Analítico Cx.'!$B167)*('Diário 4º PA'!$B$4:$B$2000&gt;=D$4)*('Diário 4º PA'!$B$4:$B$2000&lt;=EOMONTH(D$4,0))*('Diário 4º PA'!$F$4:$F$2000)*(IF(Resumo!$Q$5="",1,'Diário 4º PA'!$O$4:$O$2000=Resumo!$Q$5)))</f>
        <v>30674.65</v>
      </c>
      <c r="E167" s="238">
        <f t="array" ref="E167">SUMPRODUCT(('Diário 1º PA'!$E$4:$E$2977='Analítico Cx.'!$B167)*('Diário 1º PA'!$B$4:$B$2977&gt;=E$4)*('Diário 1º PA'!$B$4:$B$2977&lt;=EOMONTH(E$4,0))*('Diário 1º PA'!$F$4:$F$2977)*(IF(Resumo!$Q$5="",1,'Diário 1º PA'!$O$4:$O$2977=Resumo!$Q$5)))
+SUMPRODUCT(('Diário 2º PA'!$E$4:$E$2000='Analítico Cx.'!$B167)*('Diário 2º PA'!$B$4:$B$2000&gt;=E$4)*('Diário 2º PA'!$B$4:$B$2000&lt;=EOMONTH(E$4,0))*('Diário 2º PA'!$F$4:$F$2000)*(IF(Resumo!$Q$5="",1,'Diário 2º PA'!$O$4:$O$2000=Resumo!$Q$5)))
+SUMPRODUCT(('Diário 3º PA'!$E$4:$E$2000='Analítico Cx.'!$B167)*('Diário 3º PA'!$B$4:$B$2000&gt;=E$4)*('Diário 3º PA'!$B$4:$B$2000&lt;=EOMONTH(E$4,0))*('Diário 3º PA'!$F$4:$F$2000)*(IF(Resumo!$Q$5="",1,'Diário 3º PA'!$O$4:$O$2000=Resumo!$Q$5)))
+SUMPRODUCT(('Diário 4º PA'!$E$4:$E$2000='Analítico Cx.'!$B167)*('Diário 4º PA'!$B$4:$B$2000&gt;=E$4)*('Diário 4º PA'!$B$4:$B$2000&lt;=EOMONTH(E$4,0))*('Diário 4º PA'!$F$4:$F$2000)*(IF(Resumo!$Q$5="",1,'Diário 4º PA'!$O$4:$O$2000=Resumo!$Q$5)))</f>
        <v>18857.13</v>
      </c>
      <c r="F167" s="238">
        <f t="array" ref="F167">SUMPRODUCT(('Diário 1º PA'!$E$4:$E$2977='Analítico Cx.'!$B167)*('Diário 1º PA'!$B$4:$B$2977&gt;=F$4)*('Diário 1º PA'!$B$4:$B$2977&lt;=EOMONTH(F$4,0))*('Diário 1º PA'!$F$4:$F$2977)*(IF(Resumo!$Q$5="",1,'Diário 1º PA'!$O$4:$O$2977=Resumo!$Q$5)))
+SUMPRODUCT(('Diário 2º PA'!$E$4:$E$2000='Analítico Cx.'!$B167)*('Diário 2º PA'!$B$4:$B$2000&gt;=F$4)*('Diário 2º PA'!$B$4:$B$2000&lt;=EOMONTH(F$4,0))*('Diário 2º PA'!$F$4:$F$2000)*(IF(Resumo!$Q$5="",1,'Diário 2º PA'!$O$4:$O$2000=Resumo!$Q$5)))
+SUMPRODUCT(('Diário 3º PA'!$E$4:$E$2000='Analítico Cx.'!$B167)*('Diário 3º PA'!$B$4:$B$2000&gt;=F$4)*('Diário 3º PA'!$B$4:$B$2000&lt;=EOMONTH(F$4,0))*('Diário 3º PA'!$F$4:$F$2000)*(IF(Resumo!$Q$5="",1,'Diário 3º PA'!$O$4:$O$2000=Resumo!$Q$5)))
+SUMPRODUCT(('Diário 4º PA'!$E$4:$E$2000='Analítico Cx.'!$B167)*('Diário 4º PA'!$B$4:$B$2000&gt;=F$4)*('Diário 4º PA'!$B$4:$B$2000&lt;=EOMONTH(F$4,0))*('Diário 4º PA'!$F$4:$F$2000)*(IF(Resumo!$Q$5="",1,'Diário 4º PA'!$O$4:$O$2000=Resumo!$Q$5)))</f>
        <v>0</v>
      </c>
      <c r="G167" s="238">
        <f t="array" ref="G167">SUMPRODUCT(('Diário 1º PA'!$E$4:$E$2977='Analítico Cx.'!$B167)*('Diário 1º PA'!$B$4:$B$2977&gt;=G$4)*('Diário 1º PA'!$B$4:$B$2977&lt;=EOMONTH(G$4,0))*('Diário 1º PA'!$F$4:$F$2977)*(IF(Resumo!$Q$5="",1,'Diário 1º PA'!$O$4:$O$2977=Resumo!$Q$5)))
+SUMPRODUCT(('Diário 2º PA'!$E$4:$E$2000='Analítico Cx.'!$B167)*('Diário 2º PA'!$B$4:$B$2000&gt;=G$4)*('Diário 2º PA'!$B$4:$B$2000&lt;=EOMONTH(G$4,0))*('Diário 2º PA'!$F$4:$F$2000)*(IF(Resumo!$Q$5="",1,'Diário 2º PA'!$O$4:$O$2000=Resumo!$Q$5)))
+SUMPRODUCT(('Diário 3º PA'!$E$4:$E$2000='Analítico Cx.'!$B167)*('Diário 3º PA'!$B$4:$B$2000&gt;=G$4)*('Diário 3º PA'!$B$4:$B$2000&lt;=EOMONTH(G$4,0))*('Diário 3º PA'!$F$4:$F$2000)*(IF(Resumo!$Q$5="",1,'Diário 3º PA'!$O$4:$O$2000=Resumo!$Q$5)))
+SUMPRODUCT(('Diário 4º PA'!$E$4:$E$2000='Analítico Cx.'!$B167)*('Diário 4º PA'!$B$4:$B$2000&gt;=G$4)*('Diário 4º PA'!$B$4:$B$2000&lt;=EOMONTH(G$4,0))*('Diário 4º PA'!$F$4:$F$2000)*(IF(Resumo!$Q$5="",1,'Diário 4º PA'!$O$4:$O$2000=Resumo!$Q$5)))</f>
        <v>0</v>
      </c>
      <c r="H167" s="238">
        <f t="array" ref="H167">SUMPRODUCT(('Diário 1º PA'!$E$4:$E$2977='Analítico Cx.'!$B167)*('Diário 1º PA'!$B$4:$B$2977&gt;=H$4)*('Diário 1º PA'!$B$4:$B$2977&lt;=EOMONTH(H$4,0))*('Diário 1º PA'!$F$4:$F$2977)*(IF(Resumo!$Q$5="",1,'Diário 1º PA'!$O$4:$O$2977=Resumo!$Q$5)))
+SUMPRODUCT(('Diário 2º PA'!$E$4:$E$2000='Analítico Cx.'!$B167)*('Diário 2º PA'!$B$4:$B$2000&gt;=H$4)*('Diário 2º PA'!$B$4:$B$2000&lt;=EOMONTH(H$4,0))*('Diário 2º PA'!$F$4:$F$2000)*(IF(Resumo!$Q$5="",1,'Diário 2º PA'!$O$4:$O$2000=Resumo!$Q$5)))
+SUMPRODUCT(('Diário 3º PA'!$E$4:$E$2000='Analítico Cx.'!$B167)*('Diário 3º PA'!$B$4:$B$2000&gt;=H$4)*('Diário 3º PA'!$B$4:$B$2000&lt;=EOMONTH(H$4,0))*('Diário 3º PA'!$F$4:$F$2000)*(IF(Resumo!$Q$5="",1,'Diário 3º PA'!$O$4:$O$2000=Resumo!$Q$5)))
+SUMPRODUCT(('Diário 4º PA'!$E$4:$E$2000='Analítico Cx.'!$B167)*('Diário 4º PA'!$B$4:$B$2000&gt;=H$4)*('Diário 4º PA'!$B$4:$B$2000&lt;=EOMONTH(H$4,0))*('Diário 4º PA'!$F$4:$F$2000)*(IF(Resumo!$Q$5="",1,'Diário 4º PA'!$O$4:$O$2000=Resumo!$Q$5)))</f>
        <v>0</v>
      </c>
      <c r="I167" s="238">
        <f t="array" ref="I167">SUMPRODUCT(('Diário 1º PA'!$E$4:$E$2977='Analítico Cx.'!$B167)*('Diário 1º PA'!$B$4:$B$2977&gt;=I$4)*('Diário 1º PA'!$B$4:$B$2977&lt;=EOMONTH(I$4,0))*('Diário 1º PA'!$F$4:$F$2977)*(IF(Resumo!$Q$5="",1,'Diário 1º PA'!$O$4:$O$2977=Resumo!$Q$5)))
+SUMPRODUCT(('Diário 2º PA'!$E$4:$E$2000='Analítico Cx.'!$B167)*('Diário 2º PA'!$B$4:$B$2000&gt;=I$4)*('Diário 2º PA'!$B$4:$B$2000&lt;=EOMONTH(I$4,0))*('Diário 2º PA'!$F$4:$F$2000)*(IF(Resumo!$Q$5="",1,'Diário 2º PA'!$O$4:$O$2000=Resumo!$Q$5)))
+SUMPRODUCT(('Diário 3º PA'!$E$4:$E$2000='Analítico Cx.'!$B167)*('Diário 3º PA'!$B$4:$B$2000&gt;=I$4)*('Diário 3º PA'!$B$4:$B$2000&lt;=EOMONTH(I$4,0))*('Diário 3º PA'!$F$4:$F$2000)*(IF(Resumo!$Q$5="",1,'Diário 3º PA'!$O$4:$O$2000=Resumo!$Q$5)))
+SUMPRODUCT(('Diário 4º PA'!$E$4:$E$2000='Analítico Cx.'!$B167)*('Diário 4º PA'!$B$4:$B$2000&gt;=I$4)*('Diário 4º PA'!$B$4:$B$2000&lt;=EOMONTH(I$4,0))*('Diário 4º PA'!$F$4:$F$2000)*(IF(Resumo!$Q$5="",1,'Diário 4º PA'!$O$4:$O$2000=Resumo!$Q$5)))</f>
        <v>0</v>
      </c>
      <c r="J167" s="238">
        <f t="array" ref="J167">SUMPRODUCT(('Diário 1º PA'!$E$4:$E$2977='Analítico Cx.'!$B167)*('Diário 1º PA'!$B$4:$B$2977&gt;=J$4)*('Diário 1º PA'!$B$4:$B$2977&lt;=EOMONTH(J$4,0))*('Diário 1º PA'!$F$4:$F$2977)*(IF(Resumo!$Q$5="",1,'Diário 1º PA'!$O$4:$O$2977=Resumo!$Q$5)))
+SUMPRODUCT(('Diário 2º PA'!$E$4:$E$2000='Analítico Cx.'!$B167)*('Diário 2º PA'!$B$4:$B$2000&gt;=J$4)*('Diário 2º PA'!$B$4:$B$2000&lt;=EOMONTH(J$4,0))*('Diário 2º PA'!$F$4:$F$2000)*(IF(Resumo!$Q$5="",1,'Diário 2º PA'!$O$4:$O$2000=Resumo!$Q$5)))
+SUMPRODUCT(('Diário 3º PA'!$E$4:$E$2000='Analítico Cx.'!$B167)*('Diário 3º PA'!$B$4:$B$2000&gt;=J$4)*('Diário 3º PA'!$B$4:$B$2000&lt;=EOMONTH(J$4,0))*('Diário 3º PA'!$F$4:$F$2000)*(IF(Resumo!$Q$5="",1,'Diário 3º PA'!$O$4:$O$2000=Resumo!$Q$5)))
+SUMPRODUCT(('Diário 4º PA'!$E$4:$E$2000='Analítico Cx.'!$B167)*('Diário 4º PA'!$B$4:$B$2000&gt;=J$4)*('Diário 4º PA'!$B$4:$B$2000&lt;=EOMONTH(J$4,0))*('Diário 4º PA'!$F$4:$F$2000)*(IF(Resumo!$Q$5="",1,'Diário 4º PA'!$O$4:$O$2000=Resumo!$Q$5)))</f>
        <v>0</v>
      </c>
      <c r="K167" s="238">
        <f t="array" ref="K167">SUMPRODUCT(('Diário 1º PA'!$E$4:$E$2977='Analítico Cx.'!$B167)*('Diário 1º PA'!$B$4:$B$2977&gt;=K$4)*('Diário 1º PA'!$B$4:$B$2977&lt;=EOMONTH(K$4,0))*('Diário 1º PA'!$F$4:$F$2977)*(IF(Resumo!$Q$5="",1,'Diário 1º PA'!$O$4:$O$2977=Resumo!$Q$5)))
+SUMPRODUCT(('Diário 2º PA'!$E$4:$E$2000='Analítico Cx.'!$B167)*('Diário 2º PA'!$B$4:$B$2000&gt;=K$4)*('Diário 2º PA'!$B$4:$B$2000&lt;=EOMONTH(K$4,0))*('Diário 2º PA'!$F$4:$F$2000)*(IF(Resumo!$Q$5="",1,'Diário 2º PA'!$O$4:$O$2000=Resumo!$Q$5)))
+SUMPRODUCT(('Diário 3º PA'!$E$4:$E$2000='Analítico Cx.'!$B167)*('Diário 3º PA'!$B$4:$B$2000&gt;=K$4)*('Diário 3º PA'!$B$4:$B$2000&lt;=EOMONTH(K$4,0))*('Diário 3º PA'!$F$4:$F$2000)*(IF(Resumo!$Q$5="",1,'Diário 3º PA'!$O$4:$O$2000=Resumo!$Q$5)))
+SUMPRODUCT(('Diário 4º PA'!$E$4:$E$2000='Analítico Cx.'!$B167)*('Diário 4º PA'!$B$4:$B$2000&gt;=K$4)*('Diário 4º PA'!$B$4:$B$2000&lt;=EOMONTH(K$4,0))*('Diário 4º PA'!$F$4:$F$2000)*(IF(Resumo!$Q$5="",1,'Diário 4º PA'!$O$4:$O$2000=Resumo!$Q$5)))</f>
        <v>0</v>
      </c>
      <c r="L167" s="238">
        <f t="array" ref="L167">SUMPRODUCT(('Diário 1º PA'!$E$4:$E$2977='Analítico Cx.'!$B167)*('Diário 1º PA'!$B$4:$B$2977&gt;=L$4)*('Diário 1º PA'!$B$4:$B$2977&lt;=EOMONTH(L$4,0))*('Diário 1º PA'!$F$4:$F$2977)*(IF(Resumo!$Q$5="",1,'Diário 1º PA'!$O$4:$O$2977=Resumo!$Q$5)))
+SUMPRODUCT(('Diário 2º PA'!$E$4:$E$2000='Analítico Cx.'!$B167)*('Diário 2º PA'!$B$4:$B$2000&gt;=L$4)*('Diário 2º PA'!$B$4:$B$2000&lt;=EOMONTH(L$4,0))*('Diário 2º PA'!$F$4:$F$2000)*(IF(Resumo!$Q$5="",1,'Diário 2º PA'!$O$4:$O$2000=Resumo!$Q$5)))
+SUMPRODUCT(('Diário 3º PA'!$E$4:$E$2000='Analítico Cx.'!$B167)*('Diário 3º PA'!$B$4:$B$2000&gt;=L$4)*('Diário 3º PA'!$B$4:$B$2000&lt;=EOMONTH(L$4,0))*('Diário 3º PA'!$F$4:$F$2000)*(IF(Resumo!$Q$5="",1,'Diário 3º PA'!$O$4:$O$2000=Resumo!$Q$5)))
+SUMPRODUCT(('Diário 4º PA'!$E$4:$E$2000='Analítico Cx.'!$B167)*('Diário 4º PA'!$B$4:$B$2000&gt;=L$4)*('Diário 4º PA'!$B$4:$B$2000&lt;=EOMONTH(L$4,0))*('Diário 4º PA'!$F$4:$F$2000)*(IF(Resumo!$Q$5="",1,'Diário 4º PA'!$O$4:$O$2000=Resumo!$Q$5)))</f>
        <v>0</v>
      </c>
      <c r="M167" s="238">
        <f t="array" ref="M167">SUMPRODUCT(('Diário 1º PA'!$E$4:$E$2977='Analítico Cx.'!$B167)*('Diário 1º PA'!$B$4:$B$2977&gt;=M$4)*('Diário 1º PA'!$B$4:$B$2977&lt;=EOMONTH(M$4,0))*('Diário 1º PA'!$F$4:$F$2977)*(IF(Resumo!$Q$5="",1,'Diário 1º PA'!$O$4:$O$2977=Resumo!$Q$5)))
+SUMPRODUCT(('Diário 2º PA'!$E$4:$E$2000='Analítico Cx.'!$B167)*('Diário 2º PA'!$B$4:$B$2000&gt;=M$4)*('Diário 2º PA'!$B$4:$B$2000&lt;=EOMONTH(M$4,0))*('Diário 2º PA'!$F$4:$F$2000)*(IF(Resumo!$Q$5="",1,'Diário 2º PA'!$O$4:$O$2000=Resumo!$Q$5)))
+SUMPRODUCT(('Diário 3º PA'!$E$4:$E$2000='Analítico Cx.'!$B167)*('Diário 3º PA'!$B$4:$B$2000&gt;=M$4)*('Diário 3º PA'!$B$4:$B$2000&lt;=EOMONTH(M$4,0))*('Diário 3º PA'!$F$4:$F$2000)*(IF(Resumo!$Q$5="",1,'Diário 3º PA'!$O$4:$O$2000=Resumo!$Q$5)))
+SUMPRODUCT(('Diário 4º PA'!$E$4:$E$2000='Analítico Cx.'!$B167)*('Diário 4º PA'!$B$4:$B$2000&gt;=M$4)*('Diário 4º PA'!$B$4:$B$2000&lt;=EOMONTH(M$4,0))*('Diário 4º PA'!$F$4:$F$2000)*(IF(Resumo!$Q$5="",1,'Diário 4º PA'!$O$4:$O$2000=Resumo!$Q$5)))</f>
        <v>0</v>
      </c>
      <c r="N167" s="238">
        <f t="array" ref="N167">SUMPRODUCT(('Diário 1º PA'!$E$4:$E$2977='Analítico Cx.'!$B167)*('Diário 1º PA'!$B$4:$B$2977&gt;=N$4)*('Diário 1º PA'!$B$4:$B$2977&lt;=EOMONTH(N$4,0))*('Diário 1º PA'!$F$4:$F$2977)*(IF(Resumo!$Q$5="",1,'Diário 1º PA'!$O$4:$O$2977=Resumo!$Q$5)))
+SUMPRODUCT(('Diário 2º PA'!$E$4:$E$2000='Analítico Cx.'!$B167)*('Diário 2º PA'!$B$4:$B$2000&gt;=N$4)*('Diário 2º PA'!$B$4:$B$2000&lt;=EOMONTH(N$4,0))*('Diário 2º PA'!$F$4:$F$2000)*(IF(Resumo!$Q$5="",1,'Diário 2º PA'!$O$4:$O$2000=Resumo!$Q$5)))
+SUMPRODUCT(('Diário 3º PA'!$E$4:$E$2000='Analítico Cx.'!$B167)*('Diário 3º PA'!$B$4:$B$2000&gt;=N$4)*('Diário 3º PA'!$B$4:$B$2000&lt;=EOMONTH(N$4,0))*('Diário 3º PA'!$F$4:$F$2000)*(IF(Resumo!$Q$5="",1,'Diário 3º PA'!$O$4:$O$2000=Resumo!$Q$5)))
+SUMPRODUCT(('Diário 4º PA'!$E$4:$E$2000='Analítico Cx.'!$B167)*('Diário 4º PA'!$B$4:$B$2000&gt;=N$4)*('Diário 4º PA'!$B$4:$B$2000&lt;=EOMONTH(N$4,0))*('Diário 4º PA'!$F$4:$F$2000)*(IF(Resumo!$Q$5="",1,'Diário 4º PA'!$O$4:$O$2000=Resumo!$Q$5)))</f>
        <v>0</v>
      </c>
      <c r="O167" s="194">
        <f>SUM(C167:N167)</f>
        <v>49531.78</v>
      </c>
      <c r="P167" s="195">
        <f t="shared" si="17"/>
        <v>1.0480981757066863E-2</v>
      </c>
      <c r="Q167" s="174"/>
      <c r="R167" s="174"/>
      <c r="S167" s="174"/>
      <c r="T167" s="174"/>
      <c r="U167" s="174"/>
      <c r="V167" s="174"/>
      <c r="W167" s="174"/>
      <c r="X167" s="174"/>
      <c r="Y167" s="174"/>
      <c r="Z167" s="174"/>
    </row>
    <row r="168" spans="1:26" ht="23.25" customHeight="1" x14ac:dyDescent="0.2">
      <c r="A168" s="212" t="s">
        <v>429</v>
      </c>
      <c r="B168" s="104"/>
      <c r="C168" s="180">
        <f t="shared" ref="C168:O168" si="19">SUBTOTAL(109,C20:C167)</f>
        <v>1758332.4800000004</v>
      </c>
      <c r="D168" s="180">
        <f t="shared" si="19"/>
        <v>1411708.5200000003</v>
      </c>
      <c r="E168" s="180">
        <f t="shared" si="19"/>
        <v>1555831.1699999997</v>
      </c>
      <c r="F168" s="180">
        <f t="shared" si="19"/>
        <v>0</v>
      </c>
      <c r="G168" s="180">
        <f t="shared" si="19"/>
        <v>0</v>
      </c>
      <c r="H168" s="180">
        <f t="shared" si="19"/>
        <v>0</v>
      </c>
      <c r="I168" s="180">
        <f t="shared" si="19"/>
        <v>0</v>
      </c>
      <c r="J168" s="180">
        <f t="shared" si="19"/>
        <v>0</v>
      </c>
      <c r="K168" s="180">
        <f t="shared" si="19"/>
        <v>0</v>
      </c>
      <c r="L168" s="180">
        <f t="shared" si="19"/>
        <v>0</v>
      </c>
      <c r="M168" s="180">
        <f t="shared" si="19"/>
        <v>0</v>
      </c>
      <c r="N168" s="180">
        <f t="shared" si="19"/>
        <v>0</v>
      </c>
      <c r="O168" s="239">
        <f t="shared" si="19"/>
        <v>4725872.1700000009</v>
      </c>
      <c r="P168" s="240">
        <f t="shared" si="17"/>
        <v>1</v>
      </c>
      <c r="Q168" s="174"/>
      <c r="R168" s="174"/>
      <c r="S168" s="174"/>
      <c r="T168" s="174"/>
      <c r="U168" s="174"/>
      <c r="V168" s="174"/>
      <c r="W168" s="174"/>
      <c r="X168" s="174"/>
      <c r="Y168" s="174"/>
      <c r="Z168" s="174"/>
    </row>
    <row r="169" spans="1:26" ht="12.75" customHeight="1" x14ac:dyDescent="0.2">
      <c r="A169" s="118"/>
      <c r="B169" s="241"/>
      <c r="C169" s="200"/>
      <c r="D169" s="200"/>
      <c r="E169" s="200"/>
      <c r="F169" s="200"/>
      <c r="G169" s="200"/>
      <c r="H169" s="200"/>
      <c r="I169" s="200"/>
      <c r="J169" s="200"/>
      <c r="K169" s="200"/>
      <c r="L169" s="200"/>
      <c r="M169" s="200"/>
      <c r="N169" s="200"/>
      <c r="O169" s="200"/>
      <c r="P169" s="174"/>
      <c r="Q169" s="174"/>
      <c r="R169" s="174"/>
      <c r="S169" s="174"/>
      <c r="T169" s="174"/>
      <c r="U169" s="174"/>
      <c r="V169" s="174"/>
      <c r="W169" s="174"/>
      <c r="X169" s="174"/>
      <c r="Y169" s="174"/>
      <c r="Z169" s="174"/>
    </row>
    <row r="170" spans="1:26" ht="12.75" customHeight="1" x14ac:dyDescent="0.2">
      <c r="A170" s="174"/>
      <c r="B170" s="174"/>
      <c r="C170" s="174"/>
      <c r="D170" s="174"/>
      <c r="E170" s="174"/>
      <c r="F170" s="174"/>
      <c r="G170" s="174"/>
      <c r="H170" s="174"/>
      <c r="I170" s="174"/>
      <c r="J170" s="174"/>
      <c r="K170" s="174"/>
      <c r="L170" s="174"/>
      <c r="M170" s="174"/>
      <c r="N170" s="174"/>
      <c r="O170" s="174"/>
      <c r="P170" s="174"/>
      <c r="Q170" s="174"/>
      <c r="R170" s="174"/>
      <c r="S170" s="174"/>
      <c r="T170" s="174"/>
      <c r="U170" s="174"/>
      <c r="V170" s="174"/>
      <c r="W170" s="174"/>
      <c r="X170" s="174"/>
      <c r="Y170" s="174"/>
      <c r="Z170" s="174"/>
    </row>
    <row r="171" spans="1:26" ht="12.75" customHeight="1" x14ac:dyDescent="0.2">
      <c r="A171" s="174"/>
      <c r="B171" s="174"/>
      <c r="C171" s="174"/>
      <c r="D171" s="174"/>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row>
    <row r="172" spans="1:26" ht="12.75" customHeight="1" x14ac:dyDescent="0.2">
      <c r="A172" s="174"/>
      <c r="B172" s="174"/>
      <c r="C172" s="174"/>
      <c r="D172" s="174"/>
      <c r="E172" s="174"/>
      <c r="F172" s="174"/>
      <c r="G172" s="174"/>
      <c r="H172" s="174"/>
      <c r="I172" s="174"/>
      <c r="J172" s="174"/>
      <c r="K172" s="174"/>
      <c r="L172" s="174"/>
      <c r="M172" s="174"/>
      <c r="N172" s="174"/>
      <c r="O172" s="174"/>
      <c r="P172" s="174"/>
      <c r="Q172" s="174"/>
      <c r="R172" s="174"/>
      <c r="S172" s="174"/>
      <c r="T172" s="174"/>
      <c r="U172" s="174"/>
      <c r="V172" s="174"/>
      <c r="W172" s="174"/>
      <c r="X172" s="174"/>
      <c r="Y172" s="174"/>
      <c r="Z172" s="174"/>
    </row>
    <row r="173" spans="1:26" ht="12.75" customHeight="1" x14ac:dyDescent="0.2">
      <c r="A173" s="174"/>
      <c r="B173" s="174"/>
      <c r="C173" s="174"/>
      <c r="D173" s="174"/>
      <c r="E173" s="174"/>
      <c r="F173" s="174"/>
      <c r="G173" s="174"/>
      <c r="H173" s="174"/>
      <c r="I173" s="174"/>
      <c r="J173" s="174"/>
      <c r="K173" s="174"/>
      <c r="L173" s="174"/>
      <c r="M173" s="174"/>
      <c r="N173" s="174"/>
      <c r="O173" s="174"/>
      <c r="P173" s="174"/>
      <c r="Q173" s="174"/>
      <c r="R173" s="174"/>
      <c r="S173" s="174"/>
      <c r="T173" s="174"/>
      <c r="U173" s="174"/>
      <c r="V173" s="174"/>
      <c r="W173" s="174"/>
      <c r="X173" s="174"/>
      <c r="Y173" s="174"/>
      <c r="Z173" s="174"/>
    </row>
    <row r="174" spans="1:26" ht="12.75" customHeight="1" x14ac:dyDescent="0.2">
      <c r="A174" s="174"/>
      <c r="B174" s="174"/>
      <c r="C174" s="174"/>
      <c r="D174" s="174"/>
      <c r="E174" s="174"/>
      <c r="F174" s="174"/>
      <c r="G174" s="174"/>
      <c r="H174" s="174"/>
      <c r="I174" s="174"/>
      <c r="J174" s="174"/>
      <c r="K174" s="174"/>
      <c r="L174" s="174"/>
      <c r="M174" s="174"/>
      <c r="N174" s="174"/>
      <c r="O174" s="174"/>
      <c r="P174" s="174"/>
      <c r="Q174" s="174"/>
      <c r="R174" s="174"/>
      <c r="S174" s="174"/>
      <c r="T174" s="174"/>
      <c r="U174" s="174"/>
      <c r="V174" s="174"/>
      <c r="W174" s="174"/>
      <c r="X174" s="174"/>
      <c r="Y174" s="174"/>
      <c r="Z174" s="174"/>
    </row>
    <row r="175" spans="1:26" ht="12.75" customHeight="1" x14ac:dyDescent="0.2">
      <c r="A175" s="174"/>
      <c r="B175" s="174"/>
      <c r="C175" s="174"/>
      <c r="D175" s="174"/>
      <c r="E175" s="174"/>
      <c r="F175" s="174"/>
      <c r="G175" s="174"/>
      <c r="H175" s="174"/>
      <c r="I175" s="174"/>
      <c r="J175" s="174"/>
      <c r="K175" s="174"/>
      <c r="L175" s="174"/>
      <c r="M175" s="174"/>
      <c r="N175" s="174"/>
      <c r="O175" s="174"/>
      <c r="P175" s="174"/>
      <c r="Q175" s="174"/>
      <c r="R175" s="174"/>
      <c r="S175" s="174"/>
      <c r="T175" s="174"/>
      <c r="U175" s="174"/>
      <c r="V175" s="174"/>
      <c r="W175" s="174"/>
      <c r="X175" s="174"/>
      <c r="Y175" s="174"/>
      <c r="Z175" s="174"/>
    </row>
    <row r="176" spans="1:26" ht="12.75" customHeight="1" x14ac:dyDescent="0.2">
      <c r="A176" s="174"/>
      <c r="B176" s="174"/>
      <c r="C176" s="174"/>
      <c r="D176" s="174"/>
      <c r="E176" s="174"/>
      <c r="F176" s="174"/>
      <c r="G176" s="174"/>
      <c r="H176" s="174"/>
      <c r="I176" s="174"/>
      <c r="J176" s="174"/>
      <c r="K176" s="174"/>
      <c r="L176" s="174"/>
      <c r="M176" s="174"/>
      <c r="N176" s="174"/>
      <c r="O176" s="174"/>
      <c r="P176" s="174"/>
      <c r="Q176" s="174"/>
      <c r="R176" s="174"/>
      <c r="S176" s="174"/>
      <c r="T176" s="174"/>
      <c r="U176" s="174"/>
      <c r="V176" s="174"/>
      <c r="W176" s="174"/>
      <c r="X176" s="174"/>
      <c r="Y176" s="174"/>
      <c r="Z176" s="174"/>
    </row>
    <row r="177" spans="1:26" ht="12.75" customHeight="1" x14ac:dyDescent="0.2">
      <c r="A177" s="174"/>
      <c r="B177" s="174"/>
      <c r="C177" s="174"/>
      <c r="D177" s="174"/>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row>
    <row r="178" spans="1:26" ht="12.75" customHeight="1" x14ac:dyDescent="0.2">
      <c r="A178" s="174"/>
      <c r="B178" s="174"/>
      <c r="C178" s="174"/>
      <c r="D178" s="174"/>
      <c r="E178" s="174"/>
      <c r="F178" s="174"/>
      <c r="G178" s="174"/>
      <c r="H178" s="174"/>
      <c r="I178" s="174"/>
      <c r="J178" s="174"/>
      <c r="K178" s="174"/>
      <c r="L178" s="174"/>
      <c r="M178" s="174"/>
      <c r="N178" s="174"/>
      <c r="O178" s="174"/>
      <c r="P178" s="174"/>
      <c r="Q178" s="174"/>
      <c r="R178" s="174"/>
      <c r="S178" s="174"/>
      <c r="T178" s="174"/>
      <c r="U178" s="174"/>
      <c r="V178" s="174"/>
      <c r="W178" s="174"/>
      <c r="X178" s="174"/>
      <c r="Y178" s="174"/>
      <c r="Z178" s="174"/>
    </row>
    <row r="179" spans="1:26" ht="12.75" customHeight="1" x14ac:dyDescent="0.2">
      <c r="A179" s="174"/>
      <c r="B179" s="174"/>
      <c r="C179" s="174"/>
      <c r="D179" s="174"/>
      <c r="E179" s="174"/>
      <c r="F179" s="174"/>
      <c r="G179" s="174"/>
      <c r="H179" s="174"/>
      <c r="I179" s="174"/>
      <c r="J179" s="174"/>
      <c r="K179" s="174"/>
      <c r="L179" s="174"/>
      <c r="M179" s="174"/>
      <c r="N179" s="174"/>
      <c r="O179" s="174"/>
      <c r="P179" s="174"/>
      <c r="Q179" s="174"/>
      <c r="R179" s="174"/>
      <c r="S179" s="174"/>
      <c r="T179" s="174"/>
      <c r="U179" s="174"/>
      <c r="V179" s="174"/>
      <c r="W179" s="174"/>
      <c r="X179" s="174"/>
      <c r="Y179" s="174"/>
      <c r="Z179" s="174"/>
    </row>
    <row r="180" spans="1:26" ht="12.75" customHeight="1" x14ac:dyDescent="0.2">
      <c r="A180" s="174"/>
      <c r="B180" s="174"/>
      <c r="C180" s="174"/>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row>
    <row r="181" spans="1:26" ht="12.75" customHeight="1" x14ac:dyDescent="0.2">
      <c r="A181" s="174"/>
      <c r="B181" s="174"/>
      <c r="C181" s="174"/>
      <c r="D181" s="174"/>
      <c r="E181" s="174"/>
      <c r="F181" s="174"/>
      <c r="G181" s="174"/>
      <c r="H181" s="174"/>
      <c r="I181" s="174"/>
      <c r="J181" s="174"/>
      <c r="K181" s="174"/>
      <c r="L181" s="174"/>
      <c r="M181" s="174"/>
      <c r="N181" s="174"/>
      <c r="O181" s="174"/>
      <c r="P181" s="174"/>
      <c r="Q181" s="174"/>
      <c r="R181" s="174"/>
      <c r="S181" s="174"/>
      <c r="T181" s="174"/>
      <c r="U181" s="174"/>
      <c r="V181" s="174"/>
      <c r="W181" s="174"/>
      <c r="X181" s="174"/>
      <c r="Y181" s="174"/>
      <c r="Z181" s="174"/>
    </row>
    <row r="182" spans="1:26" ht="12.75" customHeight="1" x14ac:dyDescent="0.2">
      <c r="A182" s="174"/>
      <c r="B182" s="174"/>
      <c r="C182" s="174"/>
      <c r="D182" s="174"/>
      <c r="E182" s="174"/>
      <c r="F182" s="174"/>
      <c r="G182" s="174"/>
      <c r="H182" s="174"/>
      <c r="I182" s="174"/>
      <c r="J182" s="174"/>
      <c r="K182" s="174"/>
      <c r="L182" s="174"/>
      <c r="M182" s="174"/>
      <c r="N182" s="174"/>
      <c r="O182" s="174"/>
      <c r="P182" s="174"/>
      <c r="Q182" s="174"/>
      <c r="R182" s="174"/>
      <c r="S182" s="174"/>
      <c r="T182" s="174"/>
      <c r="U182" s="174"/>
      <c r="V182" s="174"/>
      <c r="W182" s="174"/>
      <c r="X182" s="174"/>
      <c r="Y182" s="174"/>
      <c r="Z182" s="174"/>
    </row>
    <row r="183" spans="1:26" ht="12.75" customHeight="1" x14ac:dyDescent="0.2">
      <c r="A183" s="174"/>
      <c r="B183" s="17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row>
    <row r="184" spans="1:26" ht="12.75" customHeight="1" x14ac:dyDescent="0.2">
      <c r="A184" s="174"/>
      <c r="B184" s="174"/>
      <c r="C184" s="174"/>
      <c r="D184" s="174"/>
      <c r="E184" s="174"/>
      <c r="F184" s="174"/>
      <c r="G184" s="174"/>
      <c r="H184" s="174"/>
      <c r="I184" s="174"/>
      <c r="J184" s="174"/>
      <c r="K184" s="174"/>
      <c r="L184" s="174"/>
      <c r="M184" s="174"/>
      <c r="N184" s="174"/>
      <c r="O184" s="174"/>
      <c r="P184" s="174"/>
      <c r="Q184" s="174"/>
      <c r="R184" s="174"/>
      <c r="S184" s="174"/>
      <c r="T184" s="174"/>
      <c r="U184" s="174"/>
      <c r="V184" s="174"/>
      <c r="W184" s="174"/>
      <c r="X184" s="174"/>
      <c r="Y184" s="174"/>
      <c r="Z184" s="174"/>
    </row>
    <row r="185" spans="1:26" ht="12.75" customHeight="1" x14ac:dyDescent="0.2">
      <c r="A185" s="174"/>
      <c r="B185" s="174"/>
      <c r="C185" s="174"/>
      <c r="D185" s="174"/>
      <c r="E185" s="174"/>
      <c r="F185" s="174"/>
      <c r="G185" s="174"/>
      <c r="H185" s="174"/>
      <c r="I185" s="174"/>
      <c r="J185" s="174"/>
      <c r="K185" s="174"/>
      <c r="L185" s="174"/>
      <c r="M185" s="174"/>
      <c r="N185" s="174"/>
      <c r="O185" s="174"/>
      <c r="P185" s="174"/>
      <c r="Q185" s="174"/>
      <c r="R185" s="174"/>
      <c r="S185" s="174"/>
      <c r="T185" s="174"/>
      <c r="U185" s="174"/>
      <c r="V185" s="174"/>
      <c r="W185" s="174"/>
      <c r="X185" s="174"/>
      <c r="Y185" s="174"/>
      <c r="Z185" s="174"/>
    </row>
    <row r="186" spans="1:26" ht="12.75" customHeight="1" x14ac:dyDescent="0.2">
      <c r="A186" s="174"/>
      <c r="B186" s="174"/>
      <c r="C186" s="174"/>
      <c r="D186" s="17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row>
    <row r="187" spans="1:26" ht="12.75" customHeight="1" x14ac:dyDescent="0.2">
      <c r="A187" s="174"/>
      <c r="B187" s="174"/>
      <c r="C187" s="174"/>
      <c r="D187" s="174"/>
      <c r="E187" s="174"/>
      <c r="F187" s="174"/>
      <c r="G187" s="174"/>
      <c r="H187" s="174"/>
      <c r="I187" s="174"/>
      <c r="J187" s="174"/>
      <c r="K187" s="174"/>
      <c r="L187" s="174"/>
      <c r="M187" s="174"/>
      <c r="N187" s="174"/>
      <c r="O187" s="174"/>
      <c r="P187" s="174"/>
      <c r="Q187" s="174"/>
      <c r="R187" s="174"/>
      <c r="S187" s="174"/>
      <c r="T187" s="174"/>
      <c r="U187" s="174"/>
      <c r="V187" s="174"/>
      <c r="W187" s="174"/>
      <c r="X187" s="174"/>
      <c r="Y187" s="174"/>
      <c r="Z187" s="174"/>
    </row>
    <row r="188" spans="1:26" ht="12.75" customHeight="1" x14ac:dyDescent="0.2">
      <c r="A188" s="174"/>
      <c r="B188" s="174"/>
      <c r="C188" s="174"/>
      <c r="D188" s="174"/>
      <c r="E188" s="174"/>
      <c r="F188" s="174"/>
      <c r="G188" s="174"/>
      <c r="H188" s="174"/>
      <c r="I188" s="174"/>
      <c r="J188" s="174"/>
      <c r="K188" s="174"/>
      <c r="L188" s="174"/>
      <c r="M188" s="174"/>
      <c r="N188" s="174"/>
      <c r="O188" s="174"/>
      <c r="P188" s="174"/>
      <c r="Q188" s="174"/>
      <c r="R188" s="174"/>
      <c r="S188" s="174"/>
      <c r="T188" s="174"/>
      <c r="U188" s="174"/>
      <c r="V188" s="174"/>
      <c r="W188" s="174"/>
      <c r="X188" s="174"/>
      <c r="Y188" s="174"/>
      <c r="Z188" s="174"/>
    </row>
    <row r="189" spans="1:26" ht="12.75" customHeight="1" x14ac:dyDescent="0.2">
      <c r="A189" s="174"/>
      <c r="B189" s="174"/>
      <c r="C189" s="174"/>
      <c r="D189" s="174"/>
      <c r="E189" s="174"/>
      <c r="F189" s="174"/>
      <c r="G189" s="174"/>
      <c r="H189" s="174"/>
      <c r="I189" s="174"/>
      <c r="J189" s="174"/>
      <c r="K189" s="174"/>
      <c r="L189" s="174"/>
      <c r="M189" s="174"/>
      <c r="N189" s="174"/>
      <c r="O189" s="174"/>
      <c r="P189" s="174"/>
      <c r="Q189" s="174"/>
      <c r="R189" s="174"/>
      <c r="S189" s="174"/>
      <c r="T189" s="174"/>
      <c r="U189" s="174"/>
      <c r="V189" s="174"/>
      <c r="W189" s="174"/>
      <c r="X189" s="174"/>
      <c r="Y189" s="174"/>
      <c r="Z189" s="174"/>
    </row>
    <row r="190" spans="1:26" ht="12.75" customHeight="1" x14ac:dyDescent="0.2">
      <c r="A190" s="174"/>
      <c r="B190" s="174"/>
      <c r="C190" s="174"/>
      <c r="D190" s="174"/>
      <c r="E190" s="174"/>
      <c r="F190" s="174"/>
      <c r="G190" s="174"/>
      <c r="H190" s="174"/>
      <c r="I190" s="174"/>
      <c r="J190" s="174"/>
      <c r="K190" s="174"/>
      <c r="L190" s="174"/>
      <c r="M190" s="174"/>
      <c r="N190" s="174"/>
      <c r="O190" s="174"/>
      <c r="P190" s="174"/>
      <c r="Q190" s="174"/>
      <c r="R190" s="174"/>
      <c r="S190" s="174"/>
      <c r="T190" s="174"/>
      <c r="U190" s="174"/>
      <c r="V190" s="174"/>
      <c r="W190" s="174"/>
      <c r="X190" s="174"/>
      <c r="Y190" s="174"/>
      <c r="Z190" s="174"/>
    </row>
    <row r="191" spans="1:26" ht="12.75" customHeight="1" x14ac:dyDescent="0.2">
      <c r="A191" s="174"/>
      <c r="B191" s="174"/>
      <c r="C191" s="174"/>
      <c r="D191" s="174"/>
      <c r="E191" s="174"/>
      <c r="F191" s="174"/>
      <c r="G191" s="174"/>
      <c r="H191" s="174"/>
      <c r="I191" s="174"/>
      <c r="J191" s="174"/>
      <c r="K191" s="174"/>
      <c r="L191" s="174"/>
      <c r="M191" s="174"/>
      <c r="N191" s="174"/>
      <c r="O191" s="174"/>
      <c r="P191" s="174"/>
      <c r="Q191" s="174"/>
      <c r="R191" s="174"/>
      <c r="S191" s="174"/>
      <c r="T191" s="174"/>
      <c r="U191" s="174"/>
      <c r="V191" s="174"/>
      <c r="W191" s="174"/>
      <c r="X191" s="174"/>
      <c r="Y191" s="174"/>
      <c r="Z191" s="174"/>
    </row>
    <row r="192" spans="1:26" ht="12.75" customHeight="1" x14ac:dyDescent="0.2">
      <c r="A192" s="174"/>
      <c r="B192" s="174"/>
      <c r="C192" s="174"/>
      <c r="D192" s="174"/>
      <c r="E192" s="174"/>
      <c r="F192" s="174"/>
      <c r="G192" s="174"/>
      <c r="H192" s="174"/>
      <c r="I192" s="174"/>
      <c r="J192" s="174"/>
      <c r="K192" s="174"/>
      <c r="L192" s="174"/>
      <c r="M192" s="174"/>
      <c r="N192" s="174"/>
      <c r="O192" s="174"/>
      <c r="P192" s="174"/>
      <c r="Q192" s="174"/>
      <c r="R192" s="174"/>
      <c r="S192" s="174"/>
      <c r="T192" s="174"/>
      <c r="U192" s="174"/>
      <c r="V192" s="174"/>
      <c r="W192" s="174"/>
      <c r="X192" s="174"/>
      <c r="Y192" s="174"/>
      <c r="Z192" s="174"/>
    </row>
    <row r="193" spans="1:26" ht="12.75" customHeight="1" x14ac:dyDescent="0.2">
      <c r="A193" s="174"/>
      <c r="B193" s="174"/>
      <c r="C193" s="174"/>
      <c r="D193" s="174"/>
      <c r="E193" s="174"/>
      <c r="F193" s="174"/>
      <c r="G193" s="174"/>
      <c r="H193" s="174"/>
      <c r="I193" s="174"/>
      <c r="J193" s="174"/>
      <c r="K193" s="174"/>
      <c r="L193" s="174"/>
      <c r="M193" s="174"/>
      <c r="N193" s="174"/>
      <c r="O193" s="174"/>
      <c r="P193" s="174"/>
      <c r="Q193" s="174"/>
      <c r="R193" s="174"/>
      <c r="S193" s="174"/>
      <c r="T193" s="174"/>
      <c r="U193" s="174"/>
      <c r="V193" s="174"/>
      <c r="W193" s="174"/>
      <c r="X193" s="174"/>
      <c r="Y193" s="174"/>
      <c r="Z193" s="174"/>
    </row>
    <row r="194" spans="1:26" ht="12.75" customHeight="1" x14ac:dyDescent="0.2">
      <c r="A194" s="174"/>
      <c r="B194" s="174"/>
      <c r="C194" s="174"/>
      <c r="D194" s="174"/>
      <c r="E194" s="174"/>
      <c r="F194" s="174"/>
      <c r="G194" s="174"/>
      <c r="H194" s="174"/>
      <c r="I194" s="174"/>
      <c r="J194" s="174"/>
      <c r="K194" s="174"/>
      <c r="L194" s="174"/>
      <c r="M194" s="174"/>
      <c r="N194" s="174"/>
      <c r="O194" s="174"/>
      <c r="P194" s="174"/>
      <c r="Q194" s="174"/>
      <c r="R194" s="174"/>
      <c r="S194" s="174"/>
      <c r="T194" s="174"/>
      <c r="U194" s="174"/>
      <c r="V194" s="174"/>
      <c r="W194" s="174"/>
      <c r="X194" s="174"/>
      <c r="Y194" s="174"/>
      <c r="Z194" s="174"/>
    </row>
    <row r="195" spans="1:26" ht="12.75" customHeight="1" x14ac:dyDescent="0.2">
      <c r="A195" s="174"/>
      <c r="B195" s="174"/>
      <c r="C195" s="174"/>
      <c r="D195" s="174"/>
      <c r="E195" s="174"/>
      <c r="F195" s="174"/>
      <c r="G195" s="174"/>
      <c r="H195" s="174"/>
      <c r="I195" s="174"/>
      <c r="J195" s="174"/>
      <c r="K195" s="174"/>
      <c r="L195" s="174"/>
      <c r="M195" s="174"/>
      <c r="N195" s="174"/>
      <c r="O195" s="174"/>
      <c r="P195" s="174"/>
      <c r="Q195" s="174"/>
      <c r="R195" s="174"/>
      <c r="S195" s="174"/>
      <c r="T195" s="174"/>
      <c r="U195" s="174"/>
      <c r="V195" s="174"/>
      <c r="W195" s="174"/>
      <c r="X195" s="174"/>
      <c r="Y195" s="174"/>
      <c r="Z195" s="174"/>
    </row>
    <row r="196" spans="1:26" ht="12.75" customHeight="1" x14ac:dyDescent="0.2">
      <c r="A196" s="174"/>
      <c r="B196" s="174"/>
      <c r="C196" s="174"/>
      <c r="D196" s="174"/>
      <c r="E196" s="174"/>
      <c r="F196" s="174"/>
      <c r="G196" s="174"/>
      <c r="H196" s="174"/>
      <c r="I196" s="174"/>
      <c r="J196" s="174"/>
      <c r="K196" s="174"/>
      <c r="L196" s="174"/>
      <c r="M196" s="174"/>
      <c r="N196" s="174"/>
      <c r="O196" s="174"/>
      <c r="P196" s="174"/>
      <c r="Q196" s="174"/>
      <c r="R196" s="174"/>
      <c r="S196" s="174"/>
      <c r="T196" s="174"/>
      <c r="U196" s="174"/>
      <c r="V196" s="174"/>
      <c r="W196" s="174"/>
      <c r="X196" s="174"/>
      <c r="Y196" s="174"/>
      <c r="Z196" s="174"/>
    </row>
    <row r="197" spans="1:26" ht="12.75" customHeight="1" x14ac:dyDescent="0.2">
      <c r="A197" s="174"/>
      <c r="B197" s="174"/>
      <c r="C197" s="174"/>
      <c r="D197" s="174"/>
      <c r="E197" s="174"/>
      <c r="F197" s="174"/>
      <c r="G197" s="174"/>
      <c r="H197" s="174"/>
      <c r="I197" s="174"/>
      <c r="J197" s="174"/>
      <c r="K197" s="174"/>
      <c r="L197" s="174"/>
      <c r="M197" s="174"/>
      <c r="N197" s="174"/>
      <c r="O197" s="174"/>
      <c r="P197" s="174"/>
      <c r="Q197" s="174"/>
      <c r="R197" s="174"/>
      <c r="S197" s="174"/>
      <c r="T197" s="174"/>
      <c r="U197" s="174"/>
      <c r="V197" s="174"/>
      <c r="W197" s="174"/>
      <c r="X197" s="174"/>
      <c r="Y197" s="174"/>
      <c r="Z197" s="174"/>
    </row>
    <row r="198" spans="1:26" ht="12.75" customHeight="1" x14ac:dyDescent="0.2">
      <c r="A198" s="174"/>
      <c r="B198" s="174"/>
      <c r="C198" s="174"/>
      <c r="D198" s="174"/>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row>
    <row r="199" spans="1:26" ht="12.75" customHeight="1" x14ac:dyDescent="0.2">
      <c r="A199" s="174"/>
      <c r="B199" s="174"/>
      <c r="C199" s="174"/>
      <c r="D199" s="174"/>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row>
    <row r="200" spans="1:26" ht="12.75" customHeight="1" x14ac:dyDescent="0.2">
      <c r="A200" s="174"/>
      <c r="B200" s="174"/>
      <c r="C200" s="174"/>
      <c r="D200" s="174"/>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row>
    <row r="201" spans="1:26" ht="12.75" customHeight="1" x14ac:dyDescent="0.2">
      <c r="A201" s="174"/>
      <c r="B201" s="174"/>
      <c r="C201" s="174"/>
      <c r="D201" s="174"/>
      <c r="E201" s="174"/>
      <c r="F201" s="174"/>
      <c r="G201" s="174"/>
      <c r="H201" s="174"/>
      <c r="I201" s="174"/>
      <c r="J201" s="174"/>
      <c r="K201" s="174"/>
      <c r="L201" s="174"/>
      <c r="M201" s="174"/>
      <c r="N201" s="174"/>
      <c r="O201" s="174"/>
      <c r="P201" s="174"/>
      <c r="Q201" s="174"/>
      <c r="R201" s="174"/>
      <c r="S201" s="174"/>
      <c r="T201" s="174"/>
      <c r="U201" s="174"/>
      <c r="V201" s="174"/>
      <c r="W201" s="174"/>
      <c r="X201" s="174"/>
      <c r="Y201" s="174"/>
      <c r="Z201" s="174"/>
    </row>
    <row r="202" spans="1:26" ht="12.75" customHeight="1" x14ac:dyDescent="0.2">
      <c r="A202" s="174"/>
      <c r="B202" s="174"/>
      <c r="C202" s="174"/>
      <c r="D202" s="174"/>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row>
    <row r="203" spans="1:26" ht="12.75" customHeight="1" x14ac:dyDescent="0.2">
      <c r="A203" s="174"/>
      <c r="B203" s="174"/>
      <c r="C203" s="174"/>
      <c r="D203" s="174"/>
      <c r="E203" s="174"/>
      <c r="F203" s="174"/>
      <c r="G203" s="174"/>
      <c r="H203" s="174"/>
      <c r="I203" s="174"/>
      <c r="J203" s="174"/>
      <c r="K203" s="174"/>
      <c r="L203" s="174"/>
      <c r="M203" s="174"/>
      <c r="N203" s="174"/>
      <c r="O203" s="174"/>
      <c r="P203" s="174"/>
      <c r="Q203" s="174"/>
      <c r="R203" s="174"/>
      <c r="S203" s="174"/>
      <c r="T203" s="174"/>
      <c r="U203" s="174"/>
      <c r="V203" s="174"/>
      <c r="W203" s="174"/>
      <c r="X203" s="174"/>
      <c r="Y203" s="174"/>
      <c r="Z203" s="174"/>
    </row>
    <row r="204" spans="1:26" ht="12.75" customHeight="1" x14ac:dyDescent="0.2">
      <c r="A204" s="174"/>
      <c r="B204" s="174"/>
      <c r="C204" s="174"/>
      <c r="D204" s="174"/>
      <c r="E204" s="174"/>
      <c r="F204" s="174"/>
      <c r="G204" s="174"/>
      <c r="H204" s="174"/>
      <c r="I204" s="174"/>
      <c r="J204" s="174"/>
      <c r="K204" s="174"/>
      <c r="L204" s="174"/>
      <c r="M204" s="174"/>
      <c r="N204" s="174"/>
      <c r="O204" s="174"/>
      <c r="P204" s="174"/>
      <c r="Q204" s="174"/>
      <c r="R204" s="174"/>
      <c r="S204" s="174"/>
      <c r="T204" s="174"/>
      <c r="U204" s="174"/>
      <c r="V204" s="174"/>
      <c r="W204" s="174"/>
      <c r="X204" s="174"/>
      <c r="Y204" s="174"/>
      <c r="Z204" s="174"/>
    </row>
    <row r="205" spans="1:26" ht="12.75" customHeight="1" x14ac:dyDescent="0.2">
      <c r="A205" s="174"/>
      <c r="B205" s="174"/>
      <c r="C205" s="174"/>
      <c r="D205" s="174"/>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row>
    <row r="206" spans="1:26" ht="12.75" customHeight="1" x14ac:dyDescent="0.2">
      <c r="A206" s="174"/>
      <c r="B206" s="174"/>
      <c r="C206" s="174"/>
      <c r="D206" s="174"/>
      <c r="E206" s="174"/>
      <c r="F206" s="174"/>
      <c r="G206" s="174"/>
      <c r="H206" s="174"/>
      <c r="I206" s="174"/>
      <c r="J206" s="174"/>
      <c r="K206" s="174"/>
      <c r="L206" s="174"/>
      <c r="M206" s="174"/>
      <c r="N206" s="174"/>
      <c r="O206" s="174"/>
      <c r="P206" s="174"/>
      <c r="Q206" s="174"/>
      <c r="R206" s="174"/>
      <c r="S206" s="174"/>
      <c r="T206" s="174"/>
      <c r="U206" s="174"/>
      <c r="V206" s="174"/>
      <c r="W206" s="174"/>
      <c r="X206" s="174"/>
      <c r="Y206" s="174"/>
      <c r="Z206" s="174"/>
    </row>
    <row r="207" spans="1:26" ht="12.75" customHeight="1" x14ac:dyDescent="0.2">
      <c r="A207" s="174"/>
      <c r="B207" s="174"/>
      <c r="C207" s="174"/>
      <c r="D207" s="174"/>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row>
    <row r="208" spans="1:26" ht="12.75" customHeight="1" x14ac:dyDescent="0.2">
      <c r="A208" s="174"/>
      <c r="B208" s="174"/>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row>
    <row r="209" spans="1:26" ht="12.75" customHeight="1" x14ac:dyDescent="0.2">
      <c r="A209" s="174"/>
      <c r="B209" s="174"/>
      <c r="C209" s="174"/>
      <c r="D209" s="174"/>
      <c r="E209" s="174"/>
      <c r="F209" s="174"/>
      <c r="G209" s="174"/>
      <c r="H209" s="174"/>
      <c r="I209" s="174"/>
      <c r="J209" s="174"/>
      <c r="K209" s="174"/>
      <c r="L209" s="174"/>
      <c r="M209" s="174"/>
      <c r="N209" s="174"/>
      <c r="O209" s="174"/>
      <c r="P209" s="174"/>
      <c r="Q209" s="174"/>
      <c r="R209" s="174"/>
      <c r="S209" s="174"/>
      <c r="T209" s="174"/>
      <c r="U209" s="174"/>
      <c r="V209" s="174"/>
      <c r="W209" s="174"/>
      <c r="X209" s="174"/>
      <c r="Y209" s="174"/>
      <c r="Z209" s="174"/>
    </row>
    <row r="210" spans="1:26" ht="12.75" customHeight="1" x14ac:dyDescent="0.2">
      <c r="A210" s="174"/>
      <c r="B210" s="174"/>
      <c r="C210" s="174"/>
      <c r="D210" s="174"/>
      <c r="E210" s="174"/>
      <c r="F210" s="174"/>
      <c r="G210" s="174"/>
      <c r="H210" s="174"/>
      <c r="I210" s="174"/>
      <c r="J210" s="174"/>
      <c r="K210" s="174"/>
      <c r="L210" s="174"/>
      <c r="M210" s="174"/>
      <c r="N210" s="174"/>
      <c r="O210" s="174"/>
      <c r="P210" s="174"/>
      <c r="Q210" s="174"/>
      <c r="R210" s="174"/>
      <c r="S210" s="174"/>
      <c r="T210" s="174"/>
      <c r="U210" s="174"/>
      <c r="V210" s="174"/>
      <c r="W210" s="174"/>
      <c r="X210" s="174"/>
      <c r="Y210" s="174"/>
      <c r="Z210" s="174"/>
    </row>
    <row r="211" spans="1:26" ht="12.75" customHeight="1" x14ac:dyDescent="0.2">
      <c r="A211" s="174"/>
      <c r="B211" s="174"/>
      <c r="C211" s="174"/>
      <c r="D211" s="174"/>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row>
    <row r="212" spans="1:26" ht="12.75" customHeight="1" x14ac:dyDescent="0.2">
      <c r="A212" s="174"/>
      <c r="B212" s="174"/>
      <c r="C212" s="174"/>
      <c r="D212" s="174"/>
      <c r="E212" s="174"/>
      <c r="F212" s="174"/>
      <c r="G212" s="174"/>
      <c r="H212" s="174"/>
      <c r="I212" s="174"/>
      <c r="J212" s="174"/>
      <c r="K212" s="174"/>
      <c r="L212" s="174"/>
      <c r="M212" s="174"/>
      <c r="N212" s="174"/>
      <c r="O212" s="174"/>
      <c r="P212" s="174"/>
      <c r="Q212" s="174"/>
      <c r="R212" s="174"/>
      <c r="S212" s="174"/>
      <c r="T212" s="174"/>
      <c r="U212" s="174"/>
      <c r="V212" s="174"/>
      <c r="W212" s="174"/>
      <c r="X212" s="174"/>
      <c r="Y212" s="174"/>
      <c r="Z212" s="174"/>
    </row>
    <row r="213" spans="1:26" ht="12.75" customHeight="1" x14ac:dyDescent="0.2">
      <c r="A213" s="174"/>
      <c r="B213" s="174"/>
      <c r="C213" s="174"/>
      <c r="D213" s="174"/>
      <c r="E213" s="174"/>
      <c r="F213" s="174"/>
      <c r="G213" s="174"/>
      <c r="H213" s="174"/>
      <c r="I213" s="174"/>
      <c r="J213" s="174"/>
      <c r="K213" s="174"/>
      <c r="L213" s="174"/>
      <c r="M213" s="174"/>
      <c r="N213" s="174"/>
      <c r="O213" s="174"/>
      <c r="P213" s="174"/>
      <c r="Q213" s="174"/>
      <c r="R213" s="174"/>
      <c r="S213" s="174"/>
      <c r="T213" s="174"/>
      <c r="U213" s="174"/>
      <c r="V213" s="174"/>
      <c r="W213" s="174"/>
      <c r="X213" s="174"/>
      <c r="Y213" s="174"/>
      <c r="Z213" s="174"/>
    </row>
    <row r="214" spans="1:26" ht="12.75" customHeight="1" x14ac:dyDescent="0.2">
      <c r="A214" s="174"/>
      <c r="B214" s="174"/>
      <c r="C214" s="174"/>
      <c r="D214" s="174"/>
      <c r="E214" s="174"/>
      <c r="F214" s="174"/>
      <c r="G214" s="174"/>
      <c r="H214" s="174"/>
      <c r="I214" s="174"/>
      <c r="J214" s="174"/>
      <c r="K214" s="174"/>
      <c r="L214" s="174"/>
      <c r="M214" s="174"/>
      <c r="N214" s="174"/>
      <c r="O214" s="174"/>
      <c r="P214" s="174"/>
      <c r="Q214" s="174"/>
      <c r="R214" s="174"/>
      <c r="S214" s="174"/>
      <c r="T214" s="174"/>
      <c r="U214" s="174"/>
      <c r="V214" s="174"/>
      <c r="W214" s="174"/>
      <c r="X214" s="174"/>
      <c r="Y214" s="174"/>
      <c r="Z214" s="174"/>
    </row>
    <row r="215" spans="1:26" ht="12.75" customHeight="1" x14ac:dyDescent="0.2">
      <c r="A215" s="174"/>
      <c r="B215" s="174"/>
      <c r="C215" s="174"/>
      <c r="D215" s="174"/>
      <c r="E215" s="174"/>
      <c r="F215" s="174"/>
      <c r="G215" s="174"/>
      <c r="H215" s="174"/>
      <c r="I215" s="174"/>
      <c r="J215" s="174"/>
      <c r="K215" s="174"/>
      <c r="L215" s="174"/>
      <c r="M215" s="174"/>
      <c r="N215" s="174"/>
      <c r="O215" s="174"/>
      <c r="P215" s="174"/>
      <c r="Q215" s="174"/>
      <c r="R215" s="174"/>
      <c r="S215" s="174"/>
      <c r="T215" s="174"/>
      <c r="U215" s="174"/>
      <c r="V215" s="174"/>
      <c r="W215" s="174"/>
      <c r="X215" s="174"/>
      <c r="Y215" s="174"/>
      <c r="Z215" s="174"/>
    </row>
    <row r="216" spans="1:26" ht="12.75" customHeight="1" x14ac:dyDescent="0.2">
      <c r="A216" s="174"/>
      <c r="B216" s="174"/>
      <c r="C216" s="174"/>
      <c r="D216" s="174"/>
      <c r="E216" s="174"/>
      <c r="F216" s="174"/>
      <c r="G216" s="174"/>
      <c r="H216" s="174"/>
      <c r="I216" s="174"/>
      <c r="J216" s="174"/>
      <c r="K216" s="174"/>
      <c r="L216" s="174"/>
      <c r="M216" s="174"/>
      <c r="N216" s="174"/>
      <c r="O216" s="174"/>
      <c r="P216" s="174"/>
      <c r="Q216" s="174"/>
      <c r="R216" s="174"/>
      <c r="S216" s="174"/>
      <c r="T216" s="174"/>
      <c r="U216" s="174"/>
      <c r="V216" s="174"/>
      <c r="W216" s="174"/>
      <c r="X216" s="174"/>
      <c r="Y216" s="174"/>
      <c r="Z216" s="174"/>
    </row>
    <row r="217" spans="1:26" ht="12.75" customHeight="1" x14ac:dyDescent="0.2">
      <c r="A217" s="174"/>
      <c r="B217" s="174"/>
      <c r="C217" s="174"/>
      <c r="D217" s="174"/>
      <c r="E217" s="174"/>
      <c r="F217" s="174"/>
      <c r="G217" s="174"/>
      <c r="H217" s="174"/>
      <c r="I217" s="174"/>
      <c r="J217" s="174"/>
      <c r="K217" s="174"/>
      <c r="L217" s="174"/>
      <c r="M217" s="174"/>
      <c r="N217" s="174"/>
      <c r="O217" s="174"/>
      <c r="P217" s="174"/>
      <c r="Q217" s="174"/>
      <c r="R217" s="174"/>
      <c r="S217" s="174"/>
      <c r="T217" s="174"/>
      <c r="U217" s="174"/>
      <c r="V217" s="174"/>
      <c r="W217" s="174"/>
      <c r="X217" s="174"/>
      <c r="Y217" s="174"/>
      <c r="Z217" s="174"/>
    </row>
    <row r="218" spans="1:26" ht="12.75" customHeight="1" x14ac:dyDescent="0.2">
      <c r="A218" s="174"/>
      <c r="B218" s="174"/>
      <c r="C218" s="174"/>
      <c r="D218" s="174"/>
      <c r="E218" s="174"/>
      <c r="F218" s="174"/>
      <c r="G218" s="174"/>
      <c r="H218" s="174"/>
      <c r="I218" s="174"/>
      <c r="J218" s="174"/>
      <c r="K218" s="174"/>
      <c r="L218" s="174"/>
      <c r="M218" s="174"/>
      <c r="N218" s="174"/>
      <c r="O218" s="174"/>
      <c r="P218" s="174"/>
      <c r="Q218" s="174"/>
      <c r="R218" s="174"/>
      <c r="S218" s="174"/>
      <c r="T218" s="174"/>
      <c r="U218" s="174"/>
      <c r="V218" s="174"/>
      <c r="W218" s="174"/>
      <c r="X218" s="174"/>
      <c r="Y218" s="174"/>
      <c r="Z218" s="174"/>
    </row>
    <row r="219" spans="1:26" ht="12.75" customHeight="1" x14ac:dyDescent="0.2">
      <c r="A219" s="174"/>
      <c r="B219" s="174"/>
      <c r="C219" s="174"/>
      <c r="D219" s="174"/>
      <c r="E219" s="174"/>
      <c r="F219" s="174"/>
      <c r="G219" s="174"/>
      <c r="H219" s="174"/>
      <c r="I219" s="174"/>
      <c r="J219" s="174"/>
      <c r="K219" s="174"/>
      <c r="L219" s="174"/>
      <c r="M219" s="174"/>
      <c r="N219" s="174"/>
      <c r="O219" s="174"/>
      <c r="P219" s="174"/>
      <c r="Q219" s="174"/>
      <c r="R219" s="174"/>
      <c r="S219" s="174"/>
      <c r="T219" s="174"/>
      <c r="U219" s="174"/>
      <c r="V219" s="174"/>
      <c r="W219" s="174"/>
      <c r="X219" s="174"/>
      <c r="Y219" s="174"/>
      <c r="Z219" s="174"/>
    </row>
    <row r="220" spans="1:26" ht="12.75" customHeight="1" x14ac:dyDescent="0.2">
      <c r="A220" s="174"/>
      <c r="B220" s="174"/>
      <c r="C220" s="174"/>
      <c r="D220" s="174"/>
      <c r="E220" s="174"/>
      <c r="F220" s="174"/>
      <c r="G220" s="174"/>
      <c r="H220" s="174"/>
      <c r="I220" s="174"/>
      <c r="J220" s="174"/>
      <c r="K220" s="174"/>
      <c r="L220" s="174"/>
      <c r="M220" s="174"/>
      <c r="N220" s="174"/>
      <c r="O220" s="174"/>
      <c r="P220" s="174"/>
      <c r="Q220" s="174"/>
      <c r="R220" s="174"/>
      <c r="S220" s="174"/>
      <c r="T220" s="174"/>
      <c r="U220" s="174"/>
      <c r="V220" s="174"/>
      <c r="W220" s="174"/>
      <c r="X220" s="174"/>
      <c r="Y220" s="174"/>
      <c r="Z220" s="174"/>
    </row>
    <row r="221" spans="1:26" ht="12.75" customHeight="1" x14ac:dyDescent="0.2">
      <c r="A221" s="174"/>
      <c r="B221" s="174"/>
      <c r="C221" s="174"/>
      <c r="D221" s="174"/>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row>
    <row r="222" spans="1:26" ht="12.75" customHeight="1" x14ac:dyDescent="0.2">
      <c r="A222" s="174"/>
      <c r="B222" s="174"/>
      <c r="C222" s="174"/>
      <c r="D222" s="174"/>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row>
    <row r="223" spans="1:26" ht="12.75" customHeight="1" x14ac:dyDescent="0.2">
      <c r="A223" s="174"/>
      <c r="B223" s="174"/>
      <c r="C223" s="174"/>
      <c r="D223" s="174"/>
      <c r="E223" s="174"/>
      <c r="F223" s="174"/>
      <c r="G223" s="174"/>
      <c r="H223" s="174"/>
      <c r="I223" s="174"/>
      <c r="J223" s="174"/>
      <c r="K223" s="174"/>
      <c r="L223" s="174"/>
      <c r="M223" s="174"/>
      <c r="N223" s="174"/>
      <c r="O223" s="174"/>
      <c r="P223" s="174"/>
      <c r="Q223" s="174"/>
      <c r="R223" s="174"/>
      <c r="S223" s="174"/>
      <c r="T223" s="174"/>
      <c r="U223" s="174"/>
      <c r="V223" s="174"/>
      <c r="W223" s="174"/>
      <c r="X223" s="174"/>
      <c r="Y223" s="174"/>
      <c r="Z223" s="174"/>
    </row>
    <row r="224" spans="1:26" ht="12.75" customHeight="1" x14ac:dyDescent="0.2">
      <c r="A224" s="174"/>
      <c r="B224" s="174"/>
      <c r="C224" s="174"/>
      <c r="D224" s="174"/>
      <c r="E224" s="174"/>
      <c r="F224" s="174"/>
      <c r="G224" s="174"/>
      <c r="H224" s="174"/>
      <c r="I224" s="174"/>
      <c r="J224" s="174"/>
      <c r="K224" s="174"/>
      <c r="L224" s="174"/>
      <c r="M224" s="174"/>
      <c r="N224" s="174"/>
      <c r="O224" s="174"/>
      <c r="P224" s="174"/>
      <c r="Q224" s="174"/>
      <c r="R224" s="174"/>
      <c r="S224" s="174"/>
      <c r="T224" s="174"/>
      <c r="U224" s="174"/>
      <c r="V224" s="174"/>
      <c r="W224" s="174"/>
      <c r="X224" s="174"/>
      <c r="Y224" s="174"/>
      <c r="Z224" s="174"/>
    </row>
    <row r="225" spans="1:26" ht="12.75" customHeight="1" x14ac:dyDescent="0.2">
      <c r="A225" s="174"/>
      <c r="B225" s="174"/>
      <c r="C225" s="174"/>
      <c r="D225" s="174"/>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row>
    <row r="226" spans="1:26" ht="12.75" customHeight="1" x14ac:dyDescent="0.2">
      <c r="A226" s="174"/>
      <c r="B226" s="174"/>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row>
    <row r="227" spans="1:26" ht="12.75" customHeight="1" x14ac:dyDescent="0.2">
      <c r="A227" s="174"/>
      <c r="B227" s="174"/>
      <c r="C227" s="174"/>
      <c r="D227" s="174"/>
      <c r="E227" s="174"/>
      <c r="F227" s="174"/>
      <c r="G227" s="174"/>
      <c r="H227" s="174"/>
      <c r="I227" s="174"/>
      <c r="J227" s="174"/>
      <c r="K227" s="174"/>
      <c r="L227" s="174"/>
      <c r="M227" s="174"/>
      <c r="N227" s="174"/>
      <c r="O227" s="174"/>
      <c r="P227" s="174"/>
      <c r="Q227" s="174"/>
      <c r="R227" s="174"/>
      <c r="S227" s="174"/>
      <c r="T227" s="174"/>
      <c r="U227" s="174"/>
      <c r="V227" s="174"/>
      <c r="W227" s="174"/>
      <c r="X227" s="174"/>
      <c r="Y227" s="174"/>
      <c r="Z227" s="174"/>
    </row>
    <row r="228" spans="1:26" ht="12.75" customHeight="1" x14ac:dyDescent="0.2">
      <c r="A228" s="174"/>
      <c r="B228" s="174"/>
      <c r="C228" s="174"/>
      <c r="D228" s="174"/>
      <c r="E228" s="174"/>
      <c r="F228" s="174"/>
      <c r="G228" s="174"/>
      <c r="H228" s="174"/>
      <c r="I228" s="174"/>
      <c r="J228" s="174"/>
      <c r="K228" s="174"/>
      <c r="L228" s="174"/>
      <c r="M228" s="174"/>
      <c r="N228" s="174"/>
      <c r="O228" s="174"/>
      <c r="P228" s="174"/>
      <c r="Q228" s="174"/>
      <c r="R228" s="174"/>
      <c r="S228" s="174"/>
      <c r="T228" s="174"/>
      <c r="U228" s="174"/>
      <c r="V228" s="174"/>
      <c r="W228" s="174"/>
      <c r="X228" s="174"/>
      <c r="Y228" s="174"/>
      <c r="Z228" s="174"/>
    </row>
    <row r="229" spans="1:26" ht="12.75" customHeight="1" x14ac:dyDescent="0.2">
      <c r="A229" s="174"/>
      <c r="B229" s="174"/>
      <c r="C229" s="174"/>
      <c r="D229" s="174"/>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row>
    <row r="230" spans="1:26" ht="12.75" customHeight="1" x14ac:dyDescent="0.2">
      <c r="A230" s="174"/>
      <c r="B230" s="174"/>
      <c r="C230" s="174"/>
      <c r="D230" s="174"/>
      <c r="E230" s="174"/>
      <c r="F230" s="174"/>
      <c r="G230" s="174"/>
      <c r="H230" s="174"/>
      <c r="I230" s="174"/>
      <c r="J230" s="174"/>
      <c r="K230" s="174"/>
      <c r="L230" s="174"/>
      <c r="M230" s="174"/>
      <c r="N230" s="174"/>
      <c r="O230" s="174"/>
      <c r="P230" s="174"/>
      <c r="Q230" s="174"/>
      <c r="R230" s="174"/>
      <c r="S230" s="174"/>
      <c r="T230" s="174"/>
      <c r="U230" s="174"/>
      <c r="V230" s="174"/>
      <c r="W230" s="174"/>
      <c r="X230" s="174"/>
      <c r="Y230" s="174"/>
      <c r="Z230" s="174"/>
    </row>
    <row r="231" spans="1:26" ht="12.75" customHeight="1" x14ac:dyDescent="0.2">
      <c r="A231" s="174"/>
      <c r="B231" s="174"/>
      <c r="C231" s="174"/>
      <c r="D231" s="174"/>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row>
    <row r="232" spans="1:26" ht="12.75" customHeight="1" x14ac:dyDescent="0.2">
      <c r="A232" s="174"/>
      <c r="B232" s="174"/>
      <c r="C232" s="174"/>
      <c r="D232" s="174"/>
      <c r="E232" s="174"/>
      <c r="F232" s="174"/>
      <c r="G232" s="174"/>
      <c r="H232" s="174"/>
      <c r="I232" s="174"/>
      <c r="J232" s="174"/>
      <c r="K232" s="174"/>
      <c r="L232" s="174"/>
      <c r="M232" s="174"/>
      <c r="N232" s="174"/>
      <c r="O232" s="174"/>
      <c r="P232" s="174"/>
      <c r="Q232" s="174"/>
      <c r="R232" s="174"/>
      <c r="S232" s="174"/>
      <c r="T232" s="174"/>
      <c r="U232" s="174"/>
      <c r="V232" s="174"/>
      <c r="W232" s="174"/>
      <c r="X232" s="174"/>
      <c r="Y232" s="174"/>
      <c r="Z232" s="174"/>
    </row>
    <row r="233" spans="1:26" ht="12.75" customHeight="1" x14ac:dyDescent="0.2">
      <c r="A233" s="174"/>
      <c r="B233" s="174"/>
      <c r="C233" s="174"/>
      <c r="D233" s="174"/>
      <c r="E233" s="174"/>
      <c r="F233" s="174"/>
      <c r="G233" s="174"/>
      <c r="H233" s="174"/>
      <c r="I233" s="174"/>
      <c r="J233" s="174"/>
      <c r="K233" s="174"/>
      <c r="L233" s="174"/>
      <c r="M233" s="174"/>
      <c r="N233" s="174"/>
      <c r="O233" s="174"/>
      <c r="P233" s="174"/>
      <c r="Q233" s="174"/>
      <c r="R233" s="174"/>
      <c r="S233" s="174"/>
      <c r="T233" s="174"/>
      <c r="U233" s="174"/>
      <c r="V233" s="174"/>
      <c r="W233" s="174"/>
      <c r="X233" s="174"/>
      <c r="Y233" s="174"/>
      <c r="Z233" s="174"/>
    </row>
    <row r="234" spans="1:26" ht="12.75" customHeight="1" x14ac:dyDescent="0.2">
      <c r="A234" s="174"/>
      <c r="B234" s="174"/>
      <c r="C234" s="174"/>
      <c r="D234" s="174"/>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row>
    <row r="235" spans="1:26" ht="12.75" customHeight="1" x14ac:dyDescent="0.2">
      <c r="A235" s="174"/>
      <c r="B235" s="174"/>
      <c r="C235" s="174"/>
      <c r="D235" s="174"/>
      <c r="E235" s="174"/>
      <c r="F235" s="174"/>
      <c r="G235" s="174"/>
      <c r="H235" s="174"/>
      <c r="I235" s="174"/>
      <c r="J235" s="174"/>
      <c r="K235" s="174"/>
      <c r="L235" s="174"/>
      <c r="M235" s="174"/>
      <c r="N235" s="174"/>
      <c r="O235" s="174"/>
      <c r="P235" s="174"/>
      <c r="Q235" s="174"/>
      <c r="R235" s="174"/>
      <c r="S235" s="174"/>
      <c r="T235" s="174"/>
      <c r="U235" s="174"/>
      <c r="V235" s="174"/>
      <c r="W235" s="174"/>
      <c r="X235" s="174"/>
      <c r="Y235" s="174"/>
      <c r="Z235" s="174"/>
    </row>
    <row r="236" spans="1:26" ht="12.75" customHeight="1" x14ac:dyDescent="0.2">
      <c r="A236" s="174"/>
      <c r="B236" s="174"/>
      <c r="C236" s="174"/>
      <c r="D236" s="174"/>
      <c r="E236" s="174"/>
      <c r="F236" s="174"/>
      <c r="G236" s="174"/>
      <c r="H236" s="174"/>
      <c r="I236" s="174"/>
      <c r="J236" s="174"/>
      <c r="K236" s="174"/>
      <c r="L236" s="174"/>
      <c r="M236" s="174"/>
      <c r="N236" s="174"/>
      <c r="O236" s="174"/>
      <c r="P236" s="174"/>
      <c r="Q236" s="174"/>
      <c r="R236" s="174"/>
      <c r="S236" s="174"/>
      <c r="T236" s="174"/>
      <c r="U236" s="174"/>
      <c r="V236" s="174"/>
      <c r="W236" s="174"/>
      <c r="X236" s="174"/>
      <c r="Y236" s="174"/>
      <c r="Z236" s="174"/>
    </row>
    <row r="237" spans="1:26" ht="12.75" customHeight="1" x14ac:dyDescent="0.2">
      <c r="A237" s="174"/>
      <c r="B237" s="174"/>
      <c r="C237" s="174"/>
      <c r="D237" s="174"/>
      <c r="E237" s="174"/>
      <c r="F237" s="174"/>
      <c r="G237" s="174"/>
      <c r="H237" s="174"/>
      <c r="I237" s="174"/>
      <c r="J237" s="174"/>
      <c r="K237" s="174"/>
      <c r="L237" s="174"/>
      <c r="M237" s="174"/>
      <c r="N237" s="174"/>
      <c r="O237" s="174"/>
      <c r="P237" s="174"/>
      <c r="Q237" s="174"/>
      <c r="R237" s="174"/>
      <c r="S237" s="174"/>
      <c r="T237" s="174"/>
      <c r="U237" s="174"/>
      <c r="V237" s="174"/>
      <c r="W237" s="174"/>
      <c r="X237" s="174"/>
      <c r="Y237" s="174"/>
      <c r="Z237" s="174"/>
    </row>
    <row r="238" spans="1:26" ht="12.75" customHeight="1" x14ac:dyDescent="0.2">
      <c r="A238" s="174"/>
      <c r="B238" s="174"/>
      <c r="C238" s="174"/>
      <c r="D238" s="174"/>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row>
    <row r="239" spans="1:26" ht="12.75" customHeight="1" x14ac:dyDescent="0.2">
      <c r="A239" s="174"/>
      <c r="B239" s="174"/>
      <c r="C239" s="174"/>
      <c r="D239" s="174"/>
      <c r="E239" s="174"/>
      <c r="F239" s="174"/>
      <c r="G239" s="174"/>
      <c r="H239" s="174"/>
      <c r="I239" s="174"/>
      <c r="J239" s="174"/>
      <c r="K239" s="174"/>
      <c r="L239" s="174"/>
      <c r="M239" s="174"/>
      <c r="N239" s="174"/>
      <c r="O239" s="174"/>
      <c r="P239" s="174"/>
      <c r="Q239" s="174"/>
      <c r="R239" s="174"/>
      <c r="S239" s="174"/>
      <c r="T239" s="174"/>
      <c r="U239" s="174"/>
      <c r="V239" s="174"/>
      <c r="W239" s="174"/>
      <c r="X239" s="174"/>
      <c r="Y239" s="174"/>
      <c r="Z239" s="174"/>
    </row>
    <row r="240" spans="1:26" ht="12.75" customHeight="1" x14ac:dyDescent="0.2">
      <c r="A240" s="174"/>
      <c r="B240" s="174"/>
      <c r="C240" s="174"/>
      <c r="D240" s="174"/>
      <c r="E240" s="174"/>
      <c r="F240" s="174"/>
      <c r="G240" s="174"/>
      <c r="H240" s="174"/>
      <c r="I240" s="174"/>
      <c r="J240" s="174"/>
      <c r="K240" s="174"/>
      <c r="L240" s="174"/>
      <c r="M240" s="174"/>
      <c r="N240" s="174"/>
      <c r="O240" s="174"/>
      <c r="P240" s="174"/>
      <c r="Q240" s="174"/>
      <c r="R240" s="174"/>
      <c r="S240" s="174"/>
      <c r="T240" s="174"/>
      <c r="U240" s="174"/>
      <c r="V240" s="174"/>
      <c r="W240" s="174"/>
      <c r="X240" s="174"/>
      <c r="Y240" s="174"/>
      <c r="Z240" s="174"/>
    </row>
    <row r="241" spans="1:26" ht="12.75" customHeight="1" x14ac:dyDescent="0.2">
      <c r="A241" s="174"/>
      <c r="B241" s="174"/>
      <c r="C241" s="174"/>
      <c r="D241" s="174"/>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row>
    <row r="242" spans="1:26" ht="12.75" customHeight="1" x14ac:dyDescent="0.2">
      <c r="A242" s="174"/>
      <c r="B242" s="174"/>
      <c r="C242" s="174"/>
      <c r="D242" s="174"/>
      <c r="E242" s="174"/>
      <c r="F242" s="174"/>
      <c r="G242" s="174"/>
      <c r="H242" s="174"/>
      <c r="I242" s="174"/>
      <c r="J242" s="174"/>
      <c r="K242" s="174"/>
      <c r="L242" s="174"/>
      <c r="M242" s="174"/>
      <c r="N242" s="174"/>
      <c r="O242" s="174"/>
      <c r="P242" s="174"/>
      <c r="Q242" s="174"/>
      <c r="R242" s="174"/>
      <c r="S242" s="174"/>
      <c r="T242" s="174"/>
      <c r="U242" s="174"/>
      <c r="V242" s="174"/>
      <c r="W242" s="174"/>
      <c r="X242" s="174"/>
      <c r="Y242" s="174"/>
      <c r="Z242" s="174"/>
    </row>
    <row r="243" spans="1:26" ht="12.75" customHeight="1" x14ac:dyDescent="0.2">
      <c r="A243" s="174"/>
      <c r="B243" s="174"/>
      <c r="C243" s="174"/>
      <c r="D243" s="174"/>
      <c r="E243" s="174"/>
      <c r="F243" s="174"/>
      <c r="G243" s="174"/>
      <c r="H243" s="174"/>
      <c r="I243" s="174"/>
      <c r="J243" s="174"/>
      <c r="K243" s="174"/>
      <c r="L243" s="174"/>
      <c r="M243" s="174"/>
      <c r="N243" s="174"/>
      <c r="O243" s="174"/>
      <c r="P243" s="174"/>
      <c r="Q243" s="174"/>
      <c r="R243" s="174"/>
      <c r="S243" s="174"/>
      <c r="T243" s="174"/>
      <c r="U243" s="174"/>
      <c r="V243" s="174"/>
      <c r="W243" s="174"/>
      <c r="X243" s="174"/>
      <c r="Y243" s="174"/>
      <c r="Z243" s="174"/>
    </row>
    <row r="244" spans="1:26" ht="12.75" customHeight="1" x14ac:dyDescent="0.2">
      <c r="A244" s="174"/>
      <c r="B244" s="174"/>
      <c r="C244" s="174"/>
      <c r="D244" s="174"/>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row>
    <row r="245" spans="1:26" ht="12.75" customHeight="1" x14ac:dyDescent="0.2">
      <c r="A245" s="174"/>
      <c r="B245" s="174"/>
      <c r="C245" s="174"/>
      <c r="D245" s="174"/>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row>
    <row r="246" spans="1:26" ht="12.75" customHeight="1" x14ac:dyDescent="0.2">
      <c r="A246" s="174"/>
      <c r="B246" s="174"/>
      <c r="C246" s="174"/>
      <c r="D246" s="174"/>
      <c r="E246" s="174"/>
      <c r="F246" s="174"/>
      <c r="G246" s="174"/>
      <c r="H246" s="174"/>
      <c r="I246" s="174"/>
      <c r="J246" s="174"/>
      <c r="K246" s="174"/>
      <c r="L246" s="174"/>
      <c r="M246" s="174"/>
      <c r="N246" s="174"/>
      <c r="O246" s="174"/>
      <c r="P246" s="174"/>
      <c r="Q246" s="174"/>
      <c r="R246" s="174"/>
      <c r="S246" s="174"/>
      <c r="T246" s="174"/>
      <c r="U246" s="174"/>
      <c r="V246" s="174"/>
      <c r="W246" s="174"/>
      <c r="X246" s="174"/>
      <c r="Y246" s="174"/>
      <c r="Z246" s="174"/>
    </row>
    <row r="247" spans="1:26" ht="12.75" customHeight="1" x14ac:dyDescent="0.2">
      <c r="A247" s="174"/>
      <c r="B247" s="174"/>
      <c r="C247" s="174"/>
      <c r="D247" s="174"/>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row>
    <row r="248" spans="1:26" ht="12.75" customHeight="1" x14ac:dyDescent="0.2">
      <c r="A248" s="174"/>
      <c r="B248" s="174"/>
      <c r="C248" s="174"/>
      <c r="D248" s="174"/>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row>
    <row r="249" spans="1:26" ht="12.75" customHeight="1" x14ac:dyDescent="0.2">
      <c r="A249" s="174"/>
      <c r="B249" s="174"/>
      <c r="C249" s="174"/>
      <c r="D249" s="174"/>
      <c r="E249" s="174"/>
      <c r="F249" s="174"/>
      <c r="G249" s="174"/>
      <c r="H249" s="174"/>
      <c r="I249" s="174"/>
      <c r="J249" s="174"/>
      <c r="K249" s="174"/>
      <c r="L249" s="174"/>
      <c r="M249" s="174"/>
      <c r="N249" s="174"/>
      <c r="O249" s="174"/>
      <c r="P249" s="174"/>
      <c r="Q249" s="174"/>
      <c r="R249" s="174"/>
      <c r="S249" s="174"/>
      <c r="T249" s="174"/>
      <c r="U249" s="174"/>
      <c r="V249" s="174"/>
      <c r="W249" s="174"/>
      <c r="X249" s="174"/>
      <c r="Y249" s="174"/>
      <c r="Z249" s="174"/>
    </row>
    <row r="250" spans="1:26" ht="12.75" customHeight="1" x14ac:dyDescent="0.2">
      <c r="A250" s="174"/>
      <c r="B250" s="174"/>
      <c r="C250" s="174"/>
      <c r="D250" s="174"/>
      <c r="E250" s="174"/>
      <c r="F250" s="174"/>
      <c r="G250" s="174"/>
      <c r="H250" s="174"/>
      <c r="I250" s="174"/>
      <c r="J250" s="174"/>
      <c r="K250" s="174"/>
      <c r="L250" s="174"/>
      <c r="M250" s="174"/>
      <c r="N250" s="174"/>
      <c r="O250" s="174"/>
      <c r="P250" s="174"/>
      <c r="Q250" s="174"/>
      <c r="R250" s="174"/>
      <c r="S250" s="174"/>
      <c r="T250" s="174"/>
      <c r="U250" s="174"/>
      <c r="V250" s="174"/>
      <c r="W250" s="174"/>
      <c r="X250" s="174"/>
      <c r="Y250" s="174"/>
      <c r="Z250" s="174"/>
    </row>
    <row r="251" spans="1:26" ht="12.75" customHeight="1" x14ac:dyDescent="0.2">
      <c r="A251" s="174"/>
      <c r="B251" s="174"/>
      <c r="C251" s="174"/>
      <c r="D251" s="174"/>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row>
    <row r="252" spans="1:26" ht="12.75" customHeight="1" x14ac:dyDescent="0.2">
      <c r="A252" s="174"/>
      <c r="B252" s="174"/>
      <c r="C252" s="174"/>
      <c r="D252" s="174"/>
      <c r="E252" s="174"/>
      <c r="F252" s="174"/>
      <c r="G252" s="174"/>
      <c r="H252" s="174"/>
      <c r="I252" s="174"/>
      <c r="J252" s="174"/>
      <c r="K252" s="174"/>
      <c r="L252" s="174"/>
      <c r="M252" s="174"/>
      <c r="N252" s="174"/>
      <c r="O252" s="174"/>
      <c r="P252" s="174"/>
      <c r="Q252" s="174"/>
      <c r="R252" s="174"/>
      <c r="S252" s="174"/>
      <c r="T252" s="174"/>
      <c r="U252" s="174"/>
      <c r="V252" s="174"/>
      <c r="W252" s="174"/>
      <c r="X252" s="174"/>
      <c r="Y252" s="174"/>
      <c r="Z252" s="174"/>
    </row>
    <row r="253" spans="1:26" ht="12.75" customHeight="1" x14ac:dyDescent="0.2">
      <c r="A253" s="174"/>
      <c r="B253" s="174"/>
      <c r="C253" s="174"/>
      <c r="D253" s="174"/>
      <c r="E253" s="174"/>
      <c r="F253" s="174"/>
      <c r="G253" s="174"/>
      <c r="H253" s="174"/>
      <c r="I253" s="174"/>
      <c r="J253" s="174"/>
      <c r="K253" s="174"/>
      <c r="L253" s="174"/>
      <c r="M253" s="174"/>
      <c r="N253" s="174"/>
      <c r="O253" s="174"/>
      <c r="P253" s="174"/>
      <c r="Q253" s="174"/>
      <c r="R253" s="174"/>
      <c r="S253" s="174"/>
      <c r="T253" s="174"/>
      <c r="U253" s="174"/>
      <c r="V253" s="174"/>
      <c r="W253" s="174"/>
      <c r="X253" s="174"/>
      <c r="Y253" s="174"/>
      <c r="Z253" s="174"/>
    </row>
    <row r="254" spans="1:26" ht="12.75" customHeight="1" x14ac:dyDescent="0.2">
      <c r="A254" s="174"/>
      <c r="B254" s="174"/>
      <c r="C254" s="174"/>
      <c r="D254" s="174"/>
      <c r="E254" s="174"/>
      <c r="F254" s="174"/>
      <c r="G254" s="174"/>
      <c r="H254" s="174"/>
      <c r="I254" s="174"/>
      <c r="J254" s="174"/>
      <c r="K254" s="174"/>
      <c r="L254" s="174"/>
      <c r="M254" s="174"/>
      <c r="N254" s="174"/>
      <c r="O254" s="174"/>
      <c r="P254" s="174"/>
      <c r="Q254" s="174"/>
      <c r="R254" s="174"/>
      <c r="S254" s="174"/>
      <c r="T254" s="174"/>
      <c r="U254" s="174"/>
      <c r="V254" s="174"/>
      <c r="W254" s="174"/>
      <c r="X254" s="174"/>
      <c r="Y254" s="174"/>
      <c r="Z254" s="174"/>
    </row>
    <row r="255" spans="1:26" ht="12.75" customHeight="1" x14ac:dyDescent="0.2">
      <c r="A255" s="174"/>
      <c r="B255" s="174"/>
      <c r="C255" s="174"/>
      <c r="D255" s="174"/>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row>
    <row r="256" spans="1:26" ht="12.75" customHeight="1" x14ac:dyDescent="0.2">
      <c r="A256" s="174"/>
      <c r="B256" s="174"/>
      <c r="C256" s="174"/>
      <c r="D256" s="174"/>
      <c r="E256" s="174"/>
      <c r="F256" s="174"/>
      <c r="G256" s="174"/>
      <c r="H256" s="174"/>
      <c r="I256" s="174"/>
      <c r="J256" s="174"/>
      <c r="K256" s="174"/>
      <c r="L256" s="174"/>
      <c r="M256" s="174"/>
      <c r="N256" s="174"/>
      <c r="O256" s="174"/>
      <c r="P256" s="174"/>
      <c r="Q256" s="174"/>
      <c r="R256" s="174"/>
      <c r="S256" s="174"/>
      <c r="T256" s="174"/>
      <c r="U256" s="174"/>
      <c r="V256" s="174"/>
      <c r="W256" s="174"/>
      <c r="X256" s="174"/>
      <c r="Y256" s="174"/>
      <c r="Z256" s="174"/>
    </row>
    <row r="257" spans="1:26" ht="12.75" customHeight="1" x14ac:dyDescent="0.2">
      <c r="A257" s="174"/>
      <c r="B257" s="174"/>
      <c r="C257" s="174"/>
      <c r="D257" s="174"/>
      <c r="E257" s="174"/>
      <c r="F257" s="174"/>
      <c r="G257" s="174"/>
      <c r="H257" s="174"/>
      <c r="I257" s="174"/>
      <c r="J257" s="174"/>
      <c r="K257" s="174"/>
      <c r="L257" s="174"/>
      <c r="M257" s="174"/>
      <c r="N257" s="174"/>
      <c r="O257" s="174"/>
      <c r="P257" s="174"/>
      <c r="Q257" s="174"/>
      <c r="R257" s="174"/>
      <c r="S257" s="174"/>
      <c r="T257" s="174"/>
      <c r="U257" s="174"/>
      <c r="V257" s="174"/>
      <c r="W257" s="174"/>
      <c r="X257" s="174"/>
      <c r="Y257" s="174"/>
      <c r="Z257" s="174"/>
    </row>
    <row r="258" spans="1:26" ht="12.75" customHeight="1" x14ac:dyDescent="0.2">
      <c r="A258" s="174"/>
      <c r="B258" s="174"/>
      <c r="C258" s="174"/>
      <c r="D258" s="174"/>
      <c r="E258" s="174"/>
      <c r="F258" s="174"/>
      <c r="G258" s="174"/>
      <c r="H258" s="174"/>
      <c r="I258" s="174"/>
      <c r="J258" s="174"/>
      <c r="K258" s="174"/>
      <c r="L258" s="174"/>
      <c r="M258" s="174"/>
      <c r="N258" s="174"/>
      <c r="O258" s="174"/>
      <c r="P258" s="174"/>
      <c r="Q258" s="174"/>
      <c r="R258" s="174"/>
      <c r="S258" s="174"/>
      <c r="T258" s="174"/>
      <c r="U258" s="174"/>
      <c r="V258" s="174"/>
      <c r="W258" s="174"/>
      <c r="X258" s="174"/>
      <c r="Y258" s="174"/>
      <c r="Z258" s="174"/>
    </row>
    <row r="259" spans="1:26" ht="12.75" customHeight="1" x14ac:dyDescent="0.2">
      <c r="A259" s="174"/>
      <c r="B259" s="174"/>
      <c r="C259" s="174"/>
      <c r="D259" s="174"/>
      <c r="E259" s="174"/>
      <c r="F259" s="174"/>
      <c r="G259" s="174"/>
      <c r="H259" s="174"/>
      <c r="I259" s="174"/>
      <c r="J259" s="174"/>
      <c r="K259" s="174"/>
      <c r="L259" s="174"/>
      <c r="M259" s="174"/>
      <c r="N259" s="174"/>
      <c r="O259" s="174"/>
      <c r="P259" s="174"/>
      <c r="Q259" s="174"/>
      <c r="R259" s="174"/>
      <c r="S259" s="174"/>
      <c r="T259" s="174"/>
      <c r="U259" s="174"/>
      <c r="V259" s="174"/>
      <c r="W259" s="174"/>
      <c r="X259" s="174"/>
      <c r="Y259" s="174"/>
      <c r="Z259" s="174"/>
    </row>
    <row r="260" spans="1:26" ht="12.75" customHeight="1" x14ac:dyDescent="0.2">
      <c r="A260" s="174"/>
      <c r="B260" s="174"/>
      <c r="C260" s="174"/>
      <c r="D260" s="174"/>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row>
    <row r="261" spans="1:26" ht="12.75" customHeight="1" x14ac:dyDescent="0.2">
      <c r="A261" s="174"/>
      <c r="B261" s="174"/>
      <c r="C261" s="174"/>
      <c r="D261" s="174"/>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row>
    <row r="262" spans="1:26" ht="12.75" customHeight="1" x14ac:dyDescent="0.2">
      <c r="A262" s="174"/>
      <c r="B262" s="174"/>
      <c r="C262" s="174"/>
      <c r="D262" s="174"/>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row>
    <row r="263" spans="1:26" ht="12.75" customHeight="1" x14ac:dyDescent="0.2">
      <c r="A263" s="174"/>
      <c r="B263" s="174"/>
      <c r="C263" s="174"/>
      <c r="D263" s="174"/>
      <c r="E263" s="174"/>
      <c r="F263" s="174"/>
      <c r="G263" s="174"/>
      <c r="H263" s="174"/>
      <c r="I263" s="174"/>
      <c r="J263" s="174"/>
      <c r="K263" s="174"/>
      <c r="L263" s="174"/>
      <c r="M263" s="174"/>
      <c r="N263" s="174"/>
      <c r="O263" s="174"/>
      <c r="P263" s="174"/>
      <c r="Q263" s="174"/>
      <c r="R263" s="174"/>
      <c r="S263" s="174"/>
      <c r="T263" s="174"/>
      <c r="U263" s="174"/>
      <c r="V263" s="174"/>
      <c r="W263" s="174"/>
      <c r="X263" s="174"/>
      <c r="Y263" s="174"/>
      <c r="Z263" s="174"/>
    </row>
    <row r="264" spans="1:26" ht="12.75" customHeight="1" x14ac:dyDescent="0.2">
      <c r="A264" s="174"/>
      <c r="B264" s="174"/>
      <c r="C264" s="174"/>
      <c r="D264" s="174"/>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row>
    <row r="265" spans="1:26" ht="12.75" customHeight="1" x14ac:dyDescent="0.2">
      <c r="A265" s="174"/>
      <c r="B265" s="174"/>
      <c r="C265" s="174"/>
      <c r="D265" s="174"/>
      <c r="E265" s="174"/>
      <c r="F265" s="174"/>
      <c r="G265" s="174"/>
      <c r="H265" s="174"/>
      <c r="I265" s="174"/>
      <c r="J265" s="174"/>
      <c r="K265" s="174"/>
      <c r="L265" s="174"/>
      <c r="M265" s="174"/>
      <c r="N265" s="174"/>
      <c r="O265" s="174"/>
      <c r="P265" s="174"/>
      <c r="Q265" s="174"/>
      <c r="R265" s="174"/>
      <c r="S265" s="174"/>
      <c r="T265" s="174"/>
      <c r="U265" s="174"/>
      <c r="V265" s="174"/>
      <c r="W265" s="174"/>
      <c r="X265" s="174"/>
      <c r="Y265" s="174"/>
      <c r="Z265" s="174"/>
    </row>
    <row r="266" spans="1:26" ht="12.75" customHeight="1" x14ac:dyDescent="0.2">
      <c r="A266" s="174"/>
      <c r="B266" s="174"/>
      <c r="C266" s="174"/>
      <c r="D266" s="174"/>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row>
    <row r="267" spans="1:26" ht="12.75" customHeight="1" x14ac:dyDescent="0.2">
      <c r="A267" s="174"/>
      <c r="B267" s="174"/>
      <c r="C267" s="174"/>
      <c r="D267" s="174"/>
      <c r="E267" s="174"/>
      <c r="F267" s="174"/>
      <c r="G267" s="174"/>
      <c r="H267" s="174"/>
      <c r="I267" s="174"/>
      <c r="J267" s="174"/>
      <c r="K267" s="174"/>
      <c r="L267" s="174"/>
      <c r="M267" s="174"/>
      <c r="N267" s="174"/>
      <c r="O267" s="174"/>
      <c r="P267" s="174"/>
      <c r="Q267" s="174"/>
      <c r="R267" s="174"/>
      <c r="S267" s="174"/>
      <c r="T267" s="174"/>
      <c r="U267" s="174"/>
      <c r="V267" s="174"/>
      <c r="W267" s="174"/>
      <c r="X267" s="174"/>
      <c r="Y267" s="174"/>
      <c r="Z267" s="174"/>
    </row>
    <row r="268" spans="1:26" ht="12.75" customHeight="1" x14ac:dyDescent="0.2">
      <c r="A268" s="174"/>
      <c r="B268" s="174"/>
      <c r="C268" s="174"/>
      <c r="D268" s="174"/>
      <c r="E268" s="174"/>
      <c r="F268" s="174"/>
      <c r="G268" s="174"/>
      <c r="H268" s="174"/>
      <c r="I268" s="174"/>
      <c r="J268" s="174"/>
      <c r="K268" s="174"/>
      <c r="L268" s="174"/>
      <c r="M268" s="174"/>
      <c r="N268" s="174"/>
      <c r="O268" s="174"/>
      <c r="P268" s="174"/>
      <c r="Q268" s="174"/>
      <c r="R268" s="174"/>
      <c r="S268" s="174"/>
      <c r="T268" s="174"/>
      <c r="U268" s="174"/>
      <c r="V268" s="174"/>
      <c r="W268" s="174"/>
      <c r="X268" s="174"/>
      <c r="Y268" s="174"/>
      <c r="Z268" s="174"/>
    </row>
    <row r="269" spans="1:26" ht="12.75" customHeight="1" x14ac:dyDescent="0.2">
      <c r="A269" s="174"/>
      <c r="B269" s="174"/>
      <c r="C269" s="174"/>
      <c r="D269" s="174"/>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row>
    <row r="270" spans="1:26" ht="12.75" customHeight="1" x14ac:dyDescent="0.2">
      <c r="A270" s="174"/>
      <c r="B270" s="174"/>
      <c r="C270" s="174"/>
      <c r="D270" s="174"/>
      <c r="E270" s="174"/>
      <c r="F270" s="174"/>
      <c r="G270" s="174"/>
      <c r="H270" s="174"/>
      <c r="I270" s="174"/>
      <c r="J270" s="174"/>
      <c r="K270" s="174"/>
      <c r="L270" s="174"/>
      <c r="M270" s="174"/>
      <c r="N270" s="174"/>
      <c r="O270" s="174"/>
      <c r="P270" s="174"/>
      <c r="Q270" s="174"/>
      <c r="R270" s="174"/>
      <c r="S270" s="174"/>
      <c r="T270" s="174"/>
      <c r="U270" s="174"/>
      <c r="V270" s="174"/>
      <c r="W270" s="174"/>
      <c r="X270" s="174"/>
      <c r="Y270" s="174"/>
      <c r="Z270" s="174"/>
    </row>
    <row r="271" spans="1:26" ht="12.75" customHeight="1" x14ac:dyDescent="0.2">
      <c r="A271" s="174"/>
      <c r="B271" s="174"/>
      <c r="C271" s="174"/>
      <c r="D271" s="174"/>
      <c r="E271" s="174"/>
      <c r="F271" s="174"/>
      <c r="G271" s="174"/>
      <c r="H271" s="174"/>
      <c r="I271" s="174"/>
      <c r="J271" s="174"/>
      <c r="K271" s="174"/>
      <c r="L271" s="174"/>
      <c r="M271" s="174"/>
      <c r="N271" s="174"/>
      <c r="O271" s="174"/>
      <c r="P271" s="174"/>
      <c r="Q271" s="174"/>
      <c r="R271" s="174"/>
      <c r="S271" s="174"/>
      <c r="T271" s="174"/>
      <c r="U271" s="174"/>
      <c r="V271" s="174"/>
      <c r="W271" s="174"/>
      <c r="X271" s="174"/>
      <c r="Y271" s="174"/>
      <c r="Z271" s="174"/>
    </row>
    <row r="272" spans="1:26" ht="12.75" customHeight="1" x14ac:dyDescent="0.2">
      <c r="A272" s="174"/>
      <c r="B272" s="174"/>
      <c r="C272" s="174"/>
      <c r="D272" s="174"/>
      <c r="E272" s="174"/>
      <c r="F272" s="174"/>
      <c r="G272" s="174"/>
      <c r="H272" s="174"/>
      <c r="I272" s="174"/>
      <c r="J272" s="174"/>
      <c r="K272" s="174"/>
      <c r="L272" s="174"/>
      <c r="M272" s="174"/>
      <c r="N272" s="174"/>
      <c r="O272" s="174"/>
      <c r="P272" s="174"/>
      <c r="Q272" s="174"/>
      <c r="R272" s="174"/>
      <c r="S272" s="174"/>
      <c r="T272" s="174"/>
      <c r="U272" s="174"/>
      <c r="V272" s="174"/>
      <c r="W272" s="174"/>
      <c r="X272" s="174"/>
      <c r="Y272" s="174"/>
      <c r="Z272" s="174"/>
    </row>
    <row r="273" spans="1:26" ht="12.75" customHeight="1" x14ac:dyDescent="0.2">
      <c r="A273" s="174"/>
      <c r="B273" s="174"/>
      <c r="C273" s="174"/>
      <c r="D273" s="174"/>
      <c r="E273" s="174"/>
      <c r="F273" s="174"/>
      <c r="G273" s="174"/>
      <c r="H273" s="174"/>
      <c r="I273" s="174"/>
      <c r="J273" s="174"/>
      <c r="K273" s="174"/>
      <c r="L273" s="174"/>
      <c r="M273" s="174"/>
      <c r="N273" s="174"/>
      <c r="O273" s="174"/>
      <c r="P273" s="174"/>
      <c r="Q273" s="174"/>
      <c r="R273" s="174"/>
      <c r="S273" s="174"/>
      <c r="T273" s="174"/>
      <c r="U273" s="174"/>
      <c r="V273" s="174"/>
      <c r="W273" s="174"/>
      <c r="X273" s="174"/>
      <c r="Y273" s="174"/>
      <c r="Z273" s="174"/>
    </row>
    <row r="274" spans="1:26" ht="12.75" customHeight="1" x14ac:dyDescent="0.2">
      <c r="A274" s="174"/>
      <c r="B274" s="174"/>
      <c r="C274" s="174"/>
      <c r="D274" s="174"/>
      <c r="E274" s="174"/>
      <c r="F274" s="174"/>
      <c r="G274" s="174"/>
      <c r="H274" s="174"/>
      <c r="I274" s="174"/>
      <c r="J274" s="174"/>
      <c r="K274" s="174"/>
      <c r="L274" s="174"/>
      <c r="M274" s="174"/>
      <c r="N274" s="174"/>
      <c r="O274" s="174"/>
      <c r="P274" s="174"/>
      <c r="Q274" s="174"/>
      <c r="R274" s="174"/>
      <c r="S274" s="174"/>
      <c r="T274" s="174"/>
      <c r="U274" s="174"/>
      <c r="V274" s="174"/>
      <c r="W274" s="174"/>
      <c r="X274" s="174"/>
      <c r="Y274" s="174"/>
      <c r="Z274" s="174"/>
    </row>
    <row r="275" spans="1:26" ht="12.75" customHeight="1" x14ac:dyDescent="0.2">
      <c r="A275" s="174"/>
      <c r="B275" s="174"/>
      <c r="C275" s="174"/>
      <c r="D275" s="174"/>
      <c r="E275" s="174"/>
      <c r="F275" s="174"/>
      <c r="G275" s="174"/>
      <c r="H275" s="174"/>
      <c r="I275" s="174"/>
      <c r="J275" s="174"/>
      <c r="K275" s="174"/>
      <c r="L275" s="174"/>
      <c r="M275" s="174"/>
      <c r="N275" s="174"/>
      <c r="O275" s="174"/>
      <c r="P275" s="174"/>
      <c r="Q275" s="174"/>
      <c r="R275" s="174"/>
      <c r="S275" s="174"/>
      <c r="T275" s="174"/>
      <c r="U275" s="174"/>
      <c r="V275" s="174"/>
      <c r="W275" s="174"/>
      <c r="X275" s="174"/>
      <c r="Y275" s="174"/>
      <c r="Z275" s="174"/>
    </row>
    <row r="276" spans="1:26" ht="12.75" customHeight="1" x14ac:dyDescent="0.2">
      <c r="A276" s="174"/>
      <c r="B276" s="174"/>
      <c r="C276" s="174"/>
      <c r="D276" s="174"/>
      <c r="E276" s="174"/>
      <c r="F276" s="174"/>
      <c r="G276" s="174"/>
      <c r="H276" s="174"/>
      <c r="I276" s="174"/>
      <c r="J276" s="174"/>
      <c r="K276" s="174"/>
      <c r="L276" s="174"/>
      <c r="M276" s="174"/>
      <c r="N276" s="174"/>
      <c r="O276" s="174"/>
      <c r="P276" s="174"/>
      <c r="Q276" s="174"/>
      <c r="R276" s="174"/>
      <c r="S276" s="174"/>
      <c r="T276" s="174"/>
      <c r="U276" s="174"/>
      <c r="V276" s="174"/>
      <c r="W276" s="174"/>
      <c r="X276" s="174"/>
      <c r="Y276" s="174"/>
      <c r="Z276" s="174"/>
    </row>
    <row r="277" spans="1:26" ht="12.75" customHeight="1" x14ac:dyDescent="0.2">
      <c r="A277" s="174"/>
      <c r="B277" s="174"/>
      <c r="C277" s="174"/>
      <c r="D277" s="174"/>
      <c r="E277" s="174"/>
      <c r="F277" s="174"/>
      <c r="G277" s="174"/>
      <c r="H277" s="174"/>
      <c r="I277" s="174"/>
      <c r="J277" s="174"/>
      <c r="K277" s="174"/>
      <c r="L277" s="174"/>
      <c r="M277" s="174"/>
      <c r="N277" s="174"/>
      <c r="O277" s="174"/>
      <c r="P277" s="174"/>
      <c r="Q277" s="174"/>
      <c r="R277" s="174"/>
      <c r="S277" s="174"/>
      <c r="T277" s="174"/>
      <c r="U277" s="174"/>
      <c r="V277" s="174"/>
      <c r="W277" s="174"/>
      <c r="X277" s="174"/>
      <c r="Y277" s="174"/>
      <c r="Z277" s="174"/>
    </row>
    <row r="278" spans="1:26" ht="12.75" customHeight="1" x14ac:dyDescent="0.2">
      <c r="A278" s="174"/>
      <c r="B278" s="174"/>
      <c r="C278" s="174"/>
      <c r="D278" s="174"/>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row>
    <row r="279" spans="1:26" ht="12.75" customHeight="1" x14ac:dyDescent="0.2">
      <c r="A279" s="174"/>
      <c r="B279" s="174"/>
      <c r="C279" s="174"/>
      <c r="D279" s="174"/>
      <c r="E279" s="174"/>
      <c r="F279" s="174"/>
      <c r="G279" s="174"/>
      <c r="H279" s="174"/>
      <c r="I279" s="174"/>
      <c r="J279" s="174"/>
      <c r="K279" s="174"/>
      <c r="L279" s="174"/>
      <c r="M279" s="174"/>
      <c r="N279" s="174"/>
      <c r="O279" s="174"/>
      <c r="P279" s="174"/>
      <c r="Q279" s="174"/>
      <c r="R279" s="174"/>
      <c r="S279" s="174"/>
      <c r="T279" s="174"/>
      <c r="U279" s="174"/>
      <c r="V279" s="174"/>
      <c r="W279" s="174"/>
      <c r="X279" s="174"/>
      <c r="Y279" s="174"/>
      <c r="Z279" s="174"/>
    </row>
    <row r="280" spans="1:26" ht="12.75" customHeight="1" x14ac:dyDescent="0.2">
      <c r="A280" s="174"/>
      <c r="B280" s="174"/>
      <c r="C280" s="174"/>
      <c r="D280" s="174"/>
      <c r="E280" s="174"/>
      <c r="F280" s="174"/>
      <c r="G280" s="174"/>
      <c r="H280" s="174"/>
      <c r="I280" s="174"/>
      <c r="J280" s="174"/>
      <c r="K280" s="174"/>
      <c r="L280" s="174"/>
      <c r="M280" s="174"/>
      <c r="N280" s="174"/>
      <c r="O280" s="174"/>
      <c r="P280" s="174"/>
      <c r="Q280" s="174"/>
      <c r="R280" s="174"/>
      <c r="S280" s="174"/>
      <c r="T280" s="174"/>
      <c r="U280" s="174"/>
      <c r="V280" s="174"/>
      <c r="W280" s="174"/>
      <c r="X280" s="174"/>
      <c r="Y280" s="174"/>
      <c r="Z280" s="174"/>
    </row>
    <row r="281" spans="1:26" ht="12.75" customHeight="1" x14ac:dyDescent="0.2">
      <c r="A281" s="174"/>
      <c r="B281" s="174"/>
      <c r="C281" s="174"/>
      <c r="D281" s="174"/>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row>
    <row r="282" spans="1:26" ht="12.75" customHeight="1" x14ac:dyDescent="0.2">
      <c r="A282" s="174"/>
      <c r="B282" s="174"/>
      <c r="C282" s="174"/>
      <c r="D282" s="174"/>
      <c r="E282" s="174"/>
      <c r="F282" s="174"/>
      <c r="G282" s="174"/>
      <c r="H282" s="174"/>
      <c r="I282" s="174"/>
      <c r="J282" s="174"/>
      <c r="K282" s="174"/>
      <c r="L282" s="174"/>
      <c r="M282" s="174"/>
      <c r="N282" s="174"/>
      <c r="O282" s="174"/>
      <c r="P282" s="174"/>
      <c r="Q282" s="174"/>
      <c r="R282" s="174"/>
      <c r="S282" s="174"/>
      <c r="T282" s="174"/>
      <c r="U282" s="174"/>
      <c r="V282" s="174"/>
      <c r="W282" s="174"/>
      <c r="X282" s="174"/>
      <c r="Y282" s="174"/>
      <c r="Z282" s="174"/>
    </row>
    <row r="283" spans="1:26" ht="12.75" customHeight="1" x14ac:dyDescent="0.2">
      <c r="A283" s="174"/>
      <c r="B283" s="174"/>
      <c r="C283" s="174"/>
      <c r="D283" s="174"/>
      <c r="E283" s="174"/>
      <c r="F283" s="174"/>
      <c r="G283" s="174"/>
      <c r="H283" s="174"/>
      <c r="I283" s="174"/>
      <c r="J283" s="174"/>
      <c r="K283" s="174"/>
      <c r="L283" s="174"/>
      <c r="M283" s="174"/>
      <c r="N283" s="174"/>
      <c r="O283" s="174"/>
      <c r="P283" s="174"/>
      <c r="Q283" s="174"/>
      <c r="R283" s="174"/>
      <c r="S283" s="174"/>
      <c r="T283" s="174"/>
      <c r="U283" s="174"/>
      <c r="V283" s="174"/>
      <c r="W283" s="174"/>
      <c r="X283" s="174"/>
      <c r="Y283" s="174"/>
      <c r="Z283" s="174"/>
    </row>
    <row r="284" spans="1:26" ht="12.75" customHeight="1" x14ac:dyDescent="0.2">
      <c r="A284" s="174"/>
      <c r="B284" s="174"/>
      <c r="C284" s="174"/>
      <c r="D284" s="174"/>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row>
    <row r="285" spans="1:26" ht="12.75" customHeight="1" x14ac:dyDescent="0.2">
      <c r="A285" s="174"/>
      <c r="B285" s="174"/>
      <c r="C285" s="174"/>
      <c r="D285" s="174"/>
      <c r="E285" s="174"/>
      <c r="F285" s="174"/>
      <c r="G285" s="174"/>
      <c r="H285" s="174"/>
      <c r="I285" s="174"/>
      <c r="J285" s="174"/>
      <c r="K285" s="174"/>
      <c r="L285" s="174"/>
      <c r="M285" s="174"/>
      <c r="N285" s="174"/>
      <c r="O285" s="174"/>
      <c r="P285" s="174"/>
      <c r="Q285" s="174"/>
      <c r="R285" s="174"/>
      <c r="S285" s="174"/>
      <c r="T285" s="174"/>
      <c r="U285" s="174"/>
      <c r="V285" s="174"/>
      <c r="W285" s="174"/>
      <c r="X285" s="174"/>
      <c r="Y285" s="174"/>
      <c r="Z285" s="174"/>
    </row>
    <row r="286" spans="1:26" ht="12.75" customHeight="1" x14ac:dyDescent="0.2">
      <c r="A286" s="174"/>
      <c r="B286" s="174"/>
      <c r="C286" s="174"/>
      <c r="D286" s="174"/>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row>
    <row r="287" spans="1:26" ht="12.75" customHeight="1" x14ac:dyDescent="0.2">
      <c r="A287" s="174"/>
      <c r="B287" s="174"/>
      <c r="C287" s="174"/>
      <c r="D287" s="174"/>
      <c r="E287" s="174"/>
      <c r="F287" s="174"/>
      <c r="G287" s="174"/>
      <c r="H287" s="174"/>
      <c r="I287" s="174"/>
      <c r="J287" s="174"/>
      <c r="K287" s="174"/>
      <c r="L287" s="174"/>
      <c r="M287" s="174"/>
      <c r="N287" s="174"/>
      <c r="O287" s="174"/>
      <c r="P287" s="174"/>
      <c r="Q287" s="174"/>
      <c r="R287" s="174"/>
      <c r="S287" s="174"/>
      <c r="T287" s="174"/>
      <c r="U287" s="174"/>
      <c r="V287" s="174"/>
      <c r="W287" s="174"/>
      <c r="X287" s="174"/>
      <c r="Y287" s="174"/>
      <c r="Z287" s="174"/>
    </row>
    <row r="288" spans="1:26" ht="12.75" customHeight="1" x14ac:dyDescent="0.2">
      <c r="A288" s="174"/>
      <c r="B288" s="174"/>
      <c r="C288" s="174"/>
      <c r="D288" s="174"/>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row>
    <row r="289" spans="1:26" ht="12.75" customHeight="1" x14ac:dyDescent="0.2">
      <c r="A289" s="174"/>
      <c r="B289" s="174"/>
      <c r="C289" s="174"/>
      <c r="D289" s="174"/>
      <c r="E289" s="174"/>
      <c r="F289" s="174"/>
      <c r="G289" s="174"/>
      <c r="H289" s="174"/>
      <c r="I289" s="174"/>
      <c r="J289" s="174"/>
      <c r="K289" s="174"/>
      <c r="L289" s="174"/>
      <c r="M289" s="174"/>
      <c r="N289" s="174"/>
      <c r="O289" s="174"/>
      <c r="P289" s="174"/>
      <c r="Q289" s="174"/>
      <c r="R289" s="174"/>
      <c r="S289" s="174"/>
      <c r="T289" s="174"/>
      <c r="U289" s="174"/>
      <c r="V289" s="174"/>
      <c r="W289" s="174"/>
      <c r="X289" s="174"/>
      <c r="Y289" s="174"/>
      <c r="Z289" s="174"/>
    </row>
    <row r="290" spans="1:26" ht="12.75" customHeight="1" x14ac:dyDescent="0.2">
      <c r="A290" s="174"/>
      <c r="B290" s="174"/>
      <c r="C290" s="174"/>
      <c r="D290" s="174"/>
      <c r="E290" s="174"/>
      <c r="F290" s="174"/>
      <c r="G290" s="174"/>
      <c r="H290" s="174"/>
      <c r="I290" s="174"/>
      <c r="J290" s="174"/>
      <c r="K290" s="174"/>
      <c r="L290" s="174"/>
      <c r="M290" s="174"/>
      <c r="N290" s="174"/>
      <c r="O290" s="174"/>
      <c r="P290" s="174"/>
      <c r="Q290" s="174"/>
      <c r="R290" s="174"/>
      <c r="S290" s="174"/>
      <c r="T290" s="174"/>
      <c r="U290" s="174"/>
      <c r="V290" s="174"/>
      <c r="W290" s="174"/>
      <c r="X290" s="174"/>
      <c r="Y290" s="174"/>
      <c r="Z290" s="174"/>
    </row>
    <row r="291" spans="1:26" ht="12.75" customHeight="1" x14ac:dyDescent="0.2">
      <c r="A291" s="174"/>
      <c r="B291" s="174"/>
      <c r="C291" s="174"/>
      <c r="D291" s="174"/>
      <c r="E291" s="174"/>
      <c r="F291" s="174"/>
      <c r="G291" s="174"/>
      <c r="H291" s="174"/>
      <c r="I291" s="174"/>
      <c r="J291" s="174"/>
      <c r="K291" s="174"/>
      <c r="L291" s="174"/>
      <c r="M291" s="174"/>
      <c r="N291" s="174"/>
      <c r="O291" s="174"/>
      <c r="P291" s="174"/>
      <c r="Q291" s="174"/>
      <c r="R291" s="174"/>
      <c r="S291" s="174"/>
      <c r="T291" s="174"/>
      <c r="U291" s="174"/>
      <c r="V291" s="174"/>
      <c r="W291" s="174"/>
      <c r="X291" s="174"/>
      <c r="Y291" s="174"/>
      <c r="Z291" s="174"/>
    </row>
    <row r="292" spans="1:26" ht="12.75" customHeight="1" x14ac:dyDescent="0.2">
      <c r="A292" s="174"/>
      <c r="B292" s="174"/>
      <c r="C292" s="174"/>
      <c r="D292" s="174"/>
      <c r="E292" s="174"/>
      <c r="F292" s="174"/>
      <c r="G292" s="174"/>
      <c r="H292" s="174"/>
      <c r="I292" s="174"/>
      <c r="J292" s="174"/>
      <c r="K292" s="174"/>
      <c r="L292" s="174"/>
      <c r="M292" s="174"/>
      <c r="N292" s="174"/>
      <c r="O292" s="174"/>
      <c r="P292" s="174"/>
      <c r="Q292" s="174"/>
      <c r="R292" s="174"/>
      <c r="S292" s="174"/>
      <c r="T292" s="174"/>
      <c r="U292" s="174"/>
      <c r="V292" s="174"/>
      <c r="W292" s="174"/>
      <c r="X292" s="174"/>
      <c r="Y292" s="174"/>
      <c r="Z292" s="174"/>
    </row>
    <row r="293" spans="1:26" ht="12.75" customHeight="1" x14ac:dyDescent="0.2">
      <c r="A293" s="174"/>
      <c r="B293" s="174"/>
      <c r="C293" s="174"/>
      <c r="D293" s="174"/>
      <c r="E293" s="174"/>
      <c r="F293" s="174"/>
      <c r="G293" s="174"/>
      <c r="H293" s="174"/>
      <c r="I293" s="174"/>
      <c r="J293" s="174"/>
      <c r="K293" s="174"/>
      <c r="L293" s="174"/>
      <c r="M293" s="174"/>
      <c r="N293" s="174"/>
      <c r="O293" s="174"/>
      <c r="P293" s="174"/>
      <c r="Q293" s="174"/>
      <c r="R293" s="174"/>
      <c r="S293" s="174"/>
      <c r="T293" s="174"/>
      <c r="U293" s="174"/>
      <c r="V293" s="174"/>
      <c r="W293" s="174"/>
      <c r="X293" s="174"/>
      <c r="Y293" s="174"/>
      <c r="Z293" s="174"/>
    </row>
    <row r="294" spans="1:26" ht="12.75" customHeight="1" x14ac:dyDescent="0.2">
      <c r="A294" s="174"/>
      <c r="B294" s="174"/>
      <c r="C294" s="174"/>
      <c r="D294" s="174"/>
      <c r="E294" s="174"/>
      <c r="F294" s="174"/>
      <c r="G294" s="174"/>
      <c r="H294" s="174"/>
      <c r="I294" s="174"/>
      <c r="J294" s="174"/>
      <c r="K294" s="174"/>
      <c r="L294" s="174"/>
      <c r="M294" s="174"/>
      <c r="N294" s="174"/>
      <c r="O294" s="174"/>
      <c r="P294" s="174"/>
      <c r="Q294" s="174"/>
      <c r="R294" s="174"/>
      <c r="S294" s="174"/>
      <c r="T294" s="174"/>
      <c r="U294" s="174"/>
      <c r="V294" s="174"/>
      <c r="W294" s="174"/>
      <c r="X294" s="174"/>
      <c r="Y294" s="174"/>
      <c r="Z294" s="174"/>
    </row>
    <row r="295" spans="1:26" ht="12.75" customHeight="1" x14ac:dyDescent="0.2">
      <c r="A295" s="174"/>
      <c r="B295" s="174"/>
      <c r="C295" s="174"/>
      <c r="D295" s="174"/>
      <c r="E295" s="174"/>
      <c r="F295" s="174"/>
      <c r="G295" s="174"/>
      <c r="H295" s="174"/>
      <c r="I295" s="174"/>
      <c r="J295" s="174"/>
      <c r="K295" s="174"/>
      <c r="L295" s="174"/>
      <c r="M295" s="174"/>
      <c r="N295" s="174"/>
      <c r="O295" s="174"/>
      <c r="P295" s="174"/>
      <c r="Q295" s="174"/>
      <c r="R295" s="174"/>
      <c r="S295" s="174"/>
      <c r="T295" s="174"/>
      <c r="U295" s="174"/>
      <c r="V295" s="174"/>
      <c r="W295" s="174"/>
      <c r="X295" s="174"/>
      <c r="Y295" s="174"/>
      <c r="Z295" s="174"/>
    </row>
    <row r="296" spans="1:26" ht="12.75" customHeight="1" x14ac:dyDescent="0.2">
      <c r="A296" s="174"/>
      <c r="B296" s="174"/>
      <c r="C296" s="174"/>
      <c r="D296" s="174"/>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row>
    <row r="297" spans="1:26" ht="12.75" customHeight="1" x14ac:dyDescent="0.2">
      <c r="A297" s="174"/>
      <c r="B297" s="174"/>
      <c r="C297" s="174"/>
      <c r="D297" s="174"/>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row>
    <row r="298" spans="1:26" ht="12.75" customHeight="1" x14ac:dyDescent="0.2">
      <c r="A298" s="174"/>
      <c r="B298" s="174"/>
      <c r="C298" s="174"/>
      <c r="D298" s="174"/>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row>
    <row r="299" spans="1:26" ht="12.75" customHeight="1" x14ac:dyDescent="0.2">
      <c r="A299" s="174"/>
      <c r="B299" s="174"/>
      <c r="C299" s="174"/>
      <c r="D299" s="174"/>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row>
    <row r="300" spans="1:26" ht="12.75" customHeight="1" x14ac:dyDescent="0.2">
      <c r="A300" s="174"/>
      <c r="B300" s="174"/>
      <c r="C300" s="174"/>
      <c r="D300" s="174"/>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row>
    <row r="301" spans="1:26" ht="12.75" customHeight="1" x14ac:dyDescent="0.2">
      <c r="A301" s="174"/>
      <c r="B301" s="174"/>
      <c r="C301" s="174"/>
      <c r="D301" s="174"/>
      <c r="E301" s="174"/>
      <c r="F301" s="174"/>
      <c r="G301" s="174"/>
      <c r="H301" s="174"/>
      <c r="I301" s="174"/>
      <c r="J301" s="174"/>
      <c r="K301" s="174"/>
      <c r="L301" s="174"/>
      <c r="M301" s="174"/>
      <c r="N301" s="174"/>
      <c r="O301" s="174"/>
      <c r="P301" s="174"/>
      <c r="Q301" s="174"/>
      <c r="R301" s="174"/>
      <c r="S301" s="174"/>
      <c r="T301" s="174"/>
      <c r="U301" s="174"/>
      <c r="V301" s="174"/>
      <c r="W301" s="174"/>
      <c r="X301" s="174"/>
      <c r="Y301" s="174"/>
      <c r="Z301" s="174"/>
    </row>
    <row r="302" spans="1:26" ht="12.75" customHeight="1" x14ac:dyDescent="0.2">
      <c r="A302" s="174"/>
      <c r="B302" s="174"/>
      <c r="C302" s="174"/>
      <c r="D302" s="174"/>
      <c r="E302" s="174"/>
      <c r="F302" s="174"/>
      <c r="G302" s="174"/>
      <c r="H302" s="174"/>
      <c r="I302" s="174"/>
      <c r="J302" s="174"/>
      <c r="K302" s="174"/>
      <c r="L302" s="174"/>
      <c r="M302" s="174"/>
      <c r="N302" s="174"/>
      <c r="O302" s="174"/>
      <c r="P302" s="174"/>
      <c r="Q302" s="174"/>
      <c r="R302" s="174"/>
      <c r="S302" s="174"/>
      <c r="T302" s="174"/>
      <c r="U302" s="174"/>
      <c r="V302" s="174"/>
      <c r="W302" s="174"/>
      <c r="X302" s="174"/>
      <c r="Y302" s="174"/>
      <c r="Z302" s="174"/>
    </row>
    <row r="303" spans="1:26" ht="12.75" customHeight="1" x14ac:dyDescent="0.2">
      <c r="A303" s="174"/>
      <c r="B303" s="174"/>
      <c r="C303" s="174"/>
      <c r="D303" s="174"/>
      <c r="E303" s="174"/>
      <c r="F303" s="174"/>
      <c r="G303" s="174"/>
      <c r="H303" s="174"/>
      <c r="I303" s="174"/>
      <c r="J303" s="174"/>
      <c r="K303" s="174"/>
      <c r="L303" s="174"/>
      <c r="M303" s="174"/>
      <c r="N303" s="174"/>
      <c r="O303" s="174"/>
      <c r="P303" s="174"/>
      <c r="Q303" s="174"/>
      <c r="R303" s="174"/>
      <c r="S303" s="174"/>
      <c r="T303" s="174"/>
      <c r="U303" s="174"/>
      <c r="V303" s="174"/>
      <c r="W303" s="174"/>
      <c r="X303" s="174"/>
      <c r="Y303" s="174"/>
      <c r="Z303" s="174"/>
    </row>
    <row r="304" spans="1:26" ht="12.75" customHeight="1" x14ac:dyDescent="0.2">
      <c r="A304" s="174"/>
      <c r="B304" s="174"/>
      <c r="C304" s="174"/>
      <c r="D304" s="174"/>
      <c r="E304" s="174"/>
      <c r="F304" s="174"/>
      <c r="G304" s="174"/>
      <c r="H304" s="174"/>
      <c r="I304" s="174"/>
      <c r="J304" s="174"/>
      <c r="K304" s="174"/>
      <c r="L304" s="174"/>
      <c r="M304" s="174"/>
      <c r="N304" s="174"/>
      <c r="O304" s="174"/>
      <c r="P304" s="174"/>
      <c r="Q304" s="174"/>
      <c r="R304" s="174"/>
      <c r="S304" s="174"/>
      <c r="T304" s="174"/>
      <c r="U304" s="174"/>
      <c r="V304" s="174"/>
      <c r="W304" s="174"/>
      <c r="X304" s="174"/>
      <c r="Y304" s="174"/>
      <c r="Z304" s="174"/>
    </row>
    <row r="305" spans="1:26" ht="12.75" customHeight="1" x14ac:dyDescent="0.2">
      <c r="A305" s="174"/>
      <c r="B305" s="174"/>
      <c r="C305" s="174"/>
      <c r="D305" s="174"/>
      <c r="E305" s="174"/>
      <c r="F305" s="174"/>
      <c r="G305" s="174"/>
      <c r="H305" s="174"/>
      <c r="I305" s="174"/>
      <c r="J305" s="174"/>
      <c r="K305" s="174"/>
      <c r="L305" s="174"/>
      <c r="M305" s="174"/>
      <c r="N305" s="174"/>
      <c r="O305" s="174"/>
      <c r="P305" s="174"/>
      <c r="Q305" s="174"/>
      <c r="R305" s="174"/>
      <c r="S305" s="174"/>
      <c r="T305" s="174"/>
      <c r="U305" s="174"/>
      <c r="V305" s="174"/>
      <c r="W305" s="174"/>
      <c r="X305" s="174"/>
      <c r="Y305" s="174"/>
      <c r="Z305" s="174"/>
    </row>
    <row r="306" spans="1:26" ht="12.75" customHeight="1" x14ac:dyDescent="0.2">
      <c r="A306" s="174"/>
      <c r="B306" s="174"/>
      <c r="C306" s="174"/>
      <c r="D306" s="174"/>
      <c r="E306" s="174"/>
      <c r="F306" s="174"/>
      <c r="G306" s="174"/>
      <c r="H306" s="174"/>
      <c r="I306" s="174"/>
      <c r="J306" s="174"/>
      <c r="K306" s="174"/>
      <c r="L306" s="174"/>
      <c r="M306" s="174"/>
      <c r="N306" s="174"/>
      <c r="O306" s="174"/>
      <c r="P306" s="174"/>
      <c r="Q306" s="174"/>
      <c r="R306" s="174"/>
      <c r="S306" s="174"/>
      <c r="T306" s="174"/>
      <c r="U306" s="174"/>
      <c r="V306" s="174"/>
      <c r="W306" s="174"/>
      <c r="X306" s="174"/>
      <c r="Y306" s="174"/>
      <c r="Z306" s="174"/>
    </row>
    <row r="307" spans="1:26" ht="12.75" customHeight="1" x14ac:dyDescent="0.2">
      <c r="A307" s="174"/>
      <c r="B307" s="174"/>
      <c r="C307" s="174"/>
      <c r="D307" s="174"/>
      <c r="E307" s="174"/>
      <c r="F307" s="174"/>
      <c r="G307" s="174"/>
      <c r="H307" s="174"/>
      <c r="I307" s="174"/>
      <c r="J307" s="174"/>
      <c r="K307" s="174"/>
      <c r="L307" s="174"/>
      <c r="M307" s="174"/>
      <c r="N307" s="174"/>
      <c r="O307" s="174"/>
      <c r="P307" s="174"/>
      <c r="Q307" s="174"/>
      <c r="R307" s="174"/>
      <c r="S307" s="174"/>
      <c r="T307" s="174"/>
      <c r="U307" s="174"/>
      <c r="V307" s="174"/>
      <c r="W307" s="174"/>
      <c r="X307" s="174"/>
      <c r="Y307" s="174"/>
      <c r="Z307" s="174"/>
    </row>
    <row r="308" spans="1:26" ht="12.75" customHeight="1" x14ac:dyDescent="0.2">
      <c r="A308" s="174"/>
      <c r="B308" s="174"/>
      <c r="C308" s="174"/>
      <c r="D308" s="174"/>
      <c r="E308" s="174"/>
      <c r="F308" s="174"/>
      <c r="G308" s="174"/>
      <c r="H308" s="174"/>
      <c r="I308" s="174"/>
      <c r="J308" s="174"/>
      <c r="K308" s="174"/>
      <c r="L308" s="174"/>
      <c r="M308" s="174"/>
      <c r="N308" s="174"/>
      <c r="O308" s="174"/>
      <c r="P308" s="174"/>
      <c r="Q308" s="174"/>
      <c r="R308" s="174"/>
      <c r="S308" s="174"/>
      <c r="T308" s="174"/>
      <c r="U308" s="174"/>
      <c r="V308" s="174"/>
      <c r="W308" s="174"/>
      <c r="X308" s="174"/>
      <c r="Y308" s="174"/>
      <c r="Z308" s="174"/>
    </row>
    <row r="309" spans="1:26" ht="12.75" customHeight="1" x14ac:dyDescent="0.2">
      <c r="A309" s="174"/>
      <c r="B309" s="174"/>
      <c r="C309" s="174"/>
      <c r="D309" s="174"/>
      <c r="E309" s="174"/>
      <c r="F309" s="174"/>
      <c r="G309" s="174"/>
      <c r="H309" s="174"/>
      <c r="I309" s="174"/>
      <c r="J309" s="174"/>
      <c r="K309" s="174"/>
      <c r="L309" s="174"/>
      <c r="M309" s="174"/>
      <c r="N309" s="174"/>
      <c r="O309" s="174"/>
      <c r="P309" s="174"/>
      <c r="Q309" s="174"/>
      <c r="R309" s="174"/>
      <c r="S309" s="174"/>
      <c r="T309" s="174"/>
      <c r="U309" s="174"/>
      <c r="V309" s="174"/>
      <c r="W309" s="174"/>
      <c r="X309" s="174"/>
      <c r="Y309" s="174"/>
      <c r="Z309" s="174"/>
    </row>
    <row r="310" spans="1:26" ht="12.75" customHeight="1" x14ac:dyDescent="0.2">
      <c r="A310" s="174"/>
      <c r="B310" s="174"/>
      <c r="C310" s="174"/>
      <c r="D310" s="174"/>
      <c r="E310" s="174"/>
      <c r="F310" s="174"/>
      <c r="G310" s="174"/>
      <c r="H310" s="174"/>
      <c r="I310" s="174"/>
      <c r="J310" s="174"/>
      <c r="K310" s="174"/>
      <c r="L310" s="174"/>
      <c r="M310" s="174"/>
      <c r="N310" s="174"/>
      <c r="O310" s="174"/>
      <c r="P310" s="174"/>
      <c r="Q310" s="174"/>
      <c r="R310" s="174"/>
      <c r="S310" s="174"/>
      <c r="T310" s="174"/>
      <c r="U310" s="174"/>
      <c r="V310" s="174"/>
      <c r="W310" s="174"/>
      <c r="X310" s="174"/>
      <c r="Y310" s="174"/>
      <c r="Z310" s="174"/>
    </row>
    <row r="311" spans="1:26" ht="12.75" customHeight="1" x14ac:dyDescent="0.2">
      <c r="A311" s="174"/>
      <c r="B311" s="174"/>
      <c r="C311" s="174"/>
      <c r="D311" s="174"/>
      <c r="E311" s="174"/>
      <c r="F311" s="174"/>
      <c r="G311" s="174"/>
      <c r="H311" s="174"/>
      <c r="I311" s="174"/>
      <c r="J311" s="174"/>
      <c r="K311" s="174"/>
      <c r="L311" s="174"/>
      <c r="M311" s="174"/>
      <c r="N311" s="174"/>
      <c r="O311" s="174"/>
      <c r="P311" s="174"/>
      <c r="Q311" s="174"/>
      <c r="R311" s="174"/>
      <c r="S311" s="174"/>
      <c r="T311" s="174"/>
      <c r="U311" s="174"/>
      <c r="V311" s="174"/>
      <c r="W311" s="174"/>
      <c r="X311" s="174"/>
      <c r="Y311" s="174"/>
      <c r="Z311" s="174"/>
    </row>
    <row r="312" spans="1:26" ht="12.75" customHeight="1" x14ac:dyDescent="0.2">
      <c r="A312" s="174"/>
      <c r="B312" s="174"/>
      <c r="C312" s="174"/>
      <c r="D312" s="174"/>
      <c r="E312" s="174"/>
      <c r="F312" s="174"/>
      <c r="G312" s="174"/>
      <c r="H312" s="174"/>
      <c r="I312" s="174"/>
      <c r="J312" s="174"/>
      <c r="K312" s="174"/>
      <c r="L312" s="174"/>
      <c r="M312" s="174"/>
      <c r="N312" s="174"/>
      <c r="O312" s="174"/>
      <c r="P312" s="174"/>
      <c r="Q312" s="174"/>
      <c r="R312" s="174"/>
      <c r="S312" s="174"/>
      <c r="T312" s="174"/>
      <c r="U312" s="174"/>
      <c r="V312" s="174"/>
      <c r="W312" s="174"/>
      <c r="X312" s="174"/>
      <c r="Y312" s="174"/>
      <c r="Z312" s="174"/>
    </row>
    <row r="313" spans="1:26" ht="12.75" customHeight="1" x14ac:dyDescent="0.2">
      <c r="A313" s="174"/>
      <c r="B313" s="174"/>
      <c r="C313" s="174"/>
      <c r="D313" s="174"/>
      <c r="E313" s="174"/>
      <c r="F313" s="174"/>
      <c r="G313" s="174"/>
      <c r="H313" s="174"/>
      <c r="I313" s="174"/>
      <c r="J313" s="174"/>
      <c r="K313" s="174"/>
      <c r="L313" s="174"/>
      <c r="M313" s="174"/>
      <c r="N313" s="174"/>
      <c r="O313" s="174"/>
      <c r="P313" s="174"/>
      <c r="Q313" s="174"/>
      <c r="R313" s="174"/>
      <c r="S313" s="174"/>
      <c r="T313" s="174"/>
      <c r="U313" s="174"/>
      <c r="V313" s="174"/>
      <c r="W313" s="174"/>
      <c r="X313" s="174"/>
      <c r="Y313" s="174"/>
      <c r="Z313" s="174"/>
    </row>
    <row r="314" spans="1:26" ht="12.75" customHeight="1" x14ac:dyDescent="0.2">
      <c r="A314" s="174"/>
      <c r="B314" s="174"/>
      <c r="C314" s="174"/>
      <c r="D314" s="174"/>
      <c r="E314" s="174"/>
      <c r="F314" s="174"/>
      <c r="G314" s="174"/>
      <c r="H314" s="174"/>
      <c r="I314" s="174"/>
      <c r="J314" s="174"/>
      <c r="K314" s="174"/>
      <c r="L314" s="174"/>
      <c r="M314" s="174"/>
      <c r="N314" s="174"/>
      <c r="O314" s="174"/>
      <c r="P314" s="174"/>
      <c r="Q314" s="174"/>
      <c r="R314" s="174"/>
      <c r="S314" s="174"/>
      <c r="T314" s="174"/>
      <c r="U314" s="174"/>
      <c r="V314" s="174"/>
      <c r="W314" s="174"/>
      <c r="X314" s="174"/>
      <c r="Y314" s="174"/>
      <c r="Z314" s="174"/>
    </row>
    <row r="315" spans="1:26" ht="12.75" customHeight="1" x14ac:dyDescent="0.2">
      <c r="A315" s="174"/>
      <c r="B315" s="174"/>
      <c r="C315" s="174"/>
      <c r="D315" s="174"/>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row>
    <row r="316" spans="1:26" ht="12.75" customHeight="1" x14ac:dyDescent="0.2">
      <c r="A316" s="174"/>
      <c r="B316" s="174"/>
      <c r="C316" s="174"/>
      <c r="D316" s="174"/>
      <c r="E316" s="174"/>
      <c r="F316" s="174"/>
      <c r="G316" s="174"/>
      <c r="H316" s="174"/>
      <c r="I316" s="174"/>
      <c r="J316" s="174"/>
      <c r="K316" s="174"/>
      <c r="L316" s="174"/>
      <c r="M316" s="174"/>
      <c r="N316" s="174"/>
      <c r="O316" s="174"/>
      <c r="P316" s="174"/>
      <c r="Q316" s="174"/>
      <c r="R316" s="174"/>
      <c r="S316" s="174"/>
      <c r="T316" s="174"/>
      <c r="U316" s="174"/>
      <c r="V316" s="174"/>
      <c r="W316" s="174"/>
      <c r="X316" s="174"/>
      <c r="Y316" s="174"/>
      <c r="Z316" s="174"/>
    </row>
    <row r="317" spans="1:26" ht="12.75" customHeight="1" x14ac:dyDescent="0.2">
      <c r="A317" s="174"/>
      <c r="B317" s="174"/>
      <c r="C317" s="174"/>
      <c r="D317" s="174"/>
      <c r="E317" s="174"/>
      <c r="F317" s="174"/>
      <c r="G317" s="174"/>
      <c r="H317" s="174"/>
      <c r="I317" s="174"/>
      <c r="J317" s="174"/>
      <c r="K317" s="174"/>
      <c r="L317" s="174"/>
      <c r="M317" s="174"/>
      <c r="N317" s="174"/>
      <c r="O317" s="174"/>
      <c r="P317" s="174"/>
      <c r="Q317" s="174"/>
      <c r="R317" s="174"/>
      <c r="S317" s="174"/>
      <c r="T317" s="174"/>
      <c r="U317" s="174"/>
      <c r="V317" s="174"/>
      <c r="W317" s="174"/>
      <c r="X317" s="174"/>
      <c r="Y317" s="174"/>
      <c r="Z317" s="174"/>
    </row>
    <row r="318" spans="1:26" ht="12.75" customHeight="1" x14ac:dyDescent="0.2">
      <c r="A318" s="174"/>
      <c r="B318" s="174"/>
      <c r="C318" s="174"/>
      <c r="D318" s="174"/>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row>
    <row r="319" spans="1:26" ht="12.75" customHeight="1" x14ac:dyDescent="0.2">
      <c r="A319" s="174"/>
      <c r="B319" s="174"/>
      <c r="C319" s="174"/>
      <c r="D319" s="174"/>
      <c r="E319" s="174"/>
      <c r="F319" s="174"/>
      <c r="G319" s="174"/>
      <c r="H319" s="174"/>
      <c r="I319" s="174"/>
      <c r="J319" s="174"/>
      <c r="K319" s="174"/>
      <c r="L319" s="174"/>
      <c r="M319" s="174"/>
      <c r="N319" s="174"/>
      <c r="O319" s="174"/>
      <c r="P319" s="174"/>
      <c r="Q319" s="174"/>
      <c r="R319" s="174"/>
      <c r="S319" s="174"/>
      <c r="T319" s="174"/>
      <c r="U319" s="174"/>
      <c r="V319" s="174"/>
      <c r="W319" s="174"/>
      <c r="X319" s="174"/>
      <c r="Y319" s="174"/>
      <c r="Z319" s="174"/>
    </row>
    <row r="320" spans="1:26" ht="12.75" customHeight="1" x14ac:dyDescent="0.2">
      <c r="A320" s="174"/>
      <c r="B320" s="174"/>
      <c r="C320" s="174"/>
      <c r="D320" s="174"/>
      <c r="E320" s="174"/>
      <c r="F320" s="174"/>
      <c r="G320" s="174"/>
      <c r="H320" s="174"/>
      <c r="I320" s="174"/>
      <c r="J320" s="174"/>
      <c r="K320" s="174"/>
      <c r="L320" s="174"/>
      <c r="M320" s="174"/>
      <c r="N320" s="174"/>
      <c r="O320" s="174"/>
      <c r="P320" s="174"/>
      <c r="Q320" s="174"/>
      <c r="R320" s="174"/>
      <c r="S320" s="174"/>
      <c r="T320" s="174"/>
      <c r="U320" s="174"/>
      <c r="V320" s="174"/>
      <c r="W320" s="174"/>
      <c r="X320" s="174"/>
      <c r="Y320" s="174"/>
      <c r="Z320" s="174"/>
    </row>
    <row r="321" spans="1:26" ht="12.75" customHeight="1" x14ac:dyDescent="0.2">
      <c r="A321" s="174"/>
      <c r="B321" s="174"/>
      <c r="C321" s="174"/>
      <c r="D321" s="174"/>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row>
    <row r="322" spans="1:26" ht="12.75" customHeight="1" x14ac:dyDescent="0.2">
      <c r="A322" s="174"/>
      <c r="B322" s="174"/>
      <c r="C322" s="174"/>
      <c r="D322" s="174"/>
      <c r="E322" s="174"/>
      <c r="F322" s="174"/>
      <c r="G322" s="174"/>
      <c r="H322" s="174"/>
      <c r="I322" s="174"/>
      <c r="J322" s="174"/>
      <c r="K322" s="174"/>
      <c r="L322" s="174"/>
      <c r="M322" s="174"/>
      <c r="N322" s="174"/>
      <c r="O322" s="174"/>
      <c r="P322" s="174"/>
      <c r="Q322" s="174"/>
      <c r="R322" s="174"/>
      <c r="S322" s="174"/>
      <c r="T322" s="174"/>
      <c r="U322" s="174"/>
      <c r="V322" s="174"/>
      <c r="W322" s="174"/>
      <c r="X322" s="174"/>
      <c r="Y322" s="174"/>
      <c r="Z322" s="174"/>
    </row>
    <row r="323" spans="1:26" ht="12.75" customHeight="1" x14ac:dyDescent="0.2">
      <c r="A323" s="174"/>
      <c r="B323" s="174"/>
      <c r="C323" s="174"/>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row>
    <row r="324" spans="1:26" ht="12.75" customHeight="1" x14ac:dyDescent="0.2">
      <c r="A324" s="174"/>
      <c r="B324" s="174"/>
      <c r="C324" s="174"/>
      <c r="D324" s="174"/>
      <c r="E324" s="174"/>
      <c r="F324" s="174"/>
      <c r="G324" s="174"/>
      <c r="H324" s="174"/>
      <c r="I324" s="174"/>
      <c r="J324" s="174"/>
      <c r="K324" s="174"/>
      <c r="L324" s="174"/>
      <c r="M324" s="174"/>
      <c r="N324" s="174"/>
      <c r="O324" s="174"/>
      <c r="P324" s="174"/>
      <c r="Q324" s="174"/>
      <c r="R324" s="174"/>
      <c r="S324" s="174"/>
      <c r="T324" s="174"/>
      <c r="U324" s="174"/>
      <c r="V324" s="174"/>
      <c r="W324" s="174"/>
      <c r="X324" s="174"/>
      <c r="Y324" s="174"/>
      <c r="Z324" s="174"/>
    </row>
    <row r="325" spans="1:26" ht="12.75" customHeight="1" x14ac:dyDescent="0.2">
      <c r="A325" s="174"/>
      <c r="B325" s="174"/>
      <c r="C325" s="174"/>
      <c r="D325" s="174"/>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row>
    <row r="326" spans="1:26" ht="12.75" customHeight="1" x14ac:dyDescent="0.2">
      <c r="A326" s="174"/>
      <c r="B326" s="174"/>
      <c r="C326" s="174"/>
      <c r="D326" s="174"/>
      <c r="E326" s="174"/>
      <c r="F326" s="174"/>
      <c r="G326" s="174"/>
      <c r="H326" s="174"/>
      <c r="I326" s="174"/>
      <c r="J326" s="174"/>
      <c r="K326" s="174"/>
      <c r="L326" s="174"/>
      <c r="M326" s="174"/>
      <c r="N326" s="174"/>
      <c r="O326" s="174"/>
      <c r="P326" s="174"/>
      <c r="Q326" s="174"/>
      <c r="R326" s="174"/>
      <c r="S326" s="174"/>
      <c r="T326" s="174"/>
      <c r="U326" s="174"/>
      <c r="V326" s="174"/>
      <c r="W326" s="174"/>
      <c r="X326" s="174"/>
      <c r="Y326" s="174"/>
      <c r="Z326" s="174"/>
    </row>
    <row r="327" spans="1:26" ht="12.75" customHeight="1" x14ac:dyDescent="0.2">
      <c r="A327" s="174"/>
      <c r="B327" s="174"/>
      <c r="C327" s="174"/>
      <c r="D327" s="174"/>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row>
    <row r="328" spans="1:26" ht="12.75" customHeight="1" x14ac:dyDescent="0.2">
      <c r="A328" s="174"/>
      <c r="B328" s="174"/>
      <c r="C328" s="174"/>
      <c r="D328" s="174"/>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row>
    <row r="329" spans="1:26" ht="12.75" customHeight="1" x14ac:dyDescent="0.2">
      <c r="A329" s="174"/>
      <c r="B329" s="174"/>
      <c r="C329" s="174"/>
      <c r="D329" s="174"/>
      <c r="E329" s="174"/>
      <c r="F329" s="174"/>
      <c r="G329" s="174"/>
      <c r="H329" s="174"/>
      <c r="I329" s="174"/>
      <c r="J329" s="174"/>
      <c r="K329" s="174"/>
      <c r="L329" s="174"/>
      <c r="M329" s="174"/>
      <c r="N329" s="174"/>
      <c r="O329" s="174"/>
      <c r="P329" s="174"/>
      <c r="Q329" s="174"/>
      <c r="R329" s="174"/>
      <c r="S329" s="174"/>
      <c r="T329" s="174"/>
      <c r="U329" s="174"/>
      <c r="V329" s="174"/>
      <c r="W329" s="174"/>
      <c r="X329" s="174"/>
      <c r="Y329" s="174"/>
      <c r="Z329" s="174"/>
    </row>
    <row r="330" spans="1:26" ht="12.75" customHeight="1" x14ac:dyDescent="0.2">
      <c r="A330" s="174"/>
      <c r="B330" s="174"/>
      <c r="C330" s="174"/>
      <c r="D330" s="174"/>
      <c r="E330" s="174"/>
      <c r="F330" s="174"/>
      <c r="G330" s="174"/>
      <c r="H330" s="174"/>
      <c r="I330" s="174"/>
      <c r="J330" s="174"/>
      <c r="K330" s="174"/>
      <c r="L330" s="174"/>
      <c r="M330" s="174"/>
      <c r="N330" s="174"/>
      <c r="O330" s="174"/>
      <c r="P330" s="174"/>
      <c r="Q330" s="174"/>
      <c r="R330" s="174"/>
      <c r="S330" s="174"/>
      <c r="T330" s="174"/>
      <c r="U330" s="174"/>
      <c r="V330" s="174"/>
      <c r="W330" s="174"/>
      <c r="X330" s="174"/>
      <c r="Y330" s="174"/>
      <c r="Z330" s="174"/>
    </row>
    <row r="331" spans="1:26" ht="12.75" customHeight="1" x14ac:dyDescent="0.2">
      <c r="A331" s="174"/>
      <c r="B331" s="174"/>
      <c r="C331" s="174"/>
      <c r="D331" s="174"/>
      <c r="E331" s="174"/>
      <c r="F331" s="174"/>
      <c r="G331" s="174"/>
      <c r="H331" s="174"/>
      <c r="I331" s="174"/>
      <c r="J331" s="174"/>
      <c r="K331" s="174"/>
      <c r="L331" s="174"/>
      <c r="M331" s="174"/>
      <c r="N331" s="174"/>
      <c r="O331" s="174"/>
      <c r="P331" s="174"/>
      <c r="Q331" s="174"/>
      <c r="R331" s="174"/>
      <c r="S331" s="174"/>
      <c r="T331" s="174"/>
      <c r="U331" s="174"/>
      <c r="V331" s="174"/>
      <c r="W331" s="174"/>
      <c r="X331" s="174"/>
      <c r="Y331" s="174"/>
      <c r="Z331" s="174"/>
    </row>
    <row r="332" spans="1:26" ht="12.75" customHeight="1" x14ac:dyDescent="0.2">
      <c r="A332" s="174"/>
      <c r="B332" s="174"/>
      <c r="C332" s="174"/>
      <c r="D332" s="174"/>
      <c r="E332" s="174"/>
      <c r="F332" s="174"/>
      <c r="G332" s="174"/>
      <c r="H332" s="174"/>
      <c r="I332" s="174"/>
      <c r="J332" s="174"/>
      <c r="K332" s="174"/>
      <c r="L332" s="174"/>
      <c r="M332" s="174"/>
      <c r="N332" s="174"/>
      <c r="O332" s="174"/>
      <c r="P332" s="174"/>
      <c r="Q332" s="174"/>
      <c r="R332" s="174"/>
      <c r="S332" s="174"/>
      <c r="T332" s="174"/>
      <c r="U332" s="174"/>
      <c r="V332" s="174"/>
      <c r="W332" s="174"/>
      <c r="X332" s="174"/>
      <c r="Y332" s="174"/>
      <c r="Z332" s="174"/>
    </row>
    <row r="333" spans="1:26" ht="12.75" customHeight="1" x14ac:dyDescent="0.2">
      <c r="A333" s="174"/>
      <c r="B333" s="174"/>
      <c r="C333" s="174"/>
      <c r="D333" s="174"/>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row>
    <row r="334" spans="1:26" ht="12.75" customHeight="1" x14ac:dyDescent="0.2">
      <c r="A334" s="174"/>
      <c r="B334" s="174"/>
      <c r="C334" s="174"/>
      <c r="D334" s="174"/>
      <c r="E334" s="174"/>
      <c r="F334" s="174"/>
      <c r="G334" s="174"/>
      <c r="H334" s="174"/>
      <c r="I334" s="174"/>
      <c r="J334" s="174"/>
      <c r="K334" s="174"/>
      <c r="L334" s="174"/>
      <c r="M334" s="174"/>
      <c r="N334" s="174"/>
      <c r="O334" s="174"/>
      <c r="P334" s="174"/>
      <c r="Q334" s="174"/>
      <c r="R334" s="174"/>
      <c r="S334" s="174"/>
      <c r="T334" s="174"/>
      <c r="U334" s="174"/>
      <c r="V334" s="174"/>
      <c r="W334" s="174"/>
      <c r="X334" s="174"/>
      <c r="Y334" s="174"/>
      <c r="Z334" s="174"/>
    </row>
    <row r="335" spans="1:26" ht="12.75" customHeight="1" x14ac:dyDescent="0.2">
      <c r="A335" s="174"/>
      <c r="B335" s="174"/>
      <c r="C335" s="174"/>
      <c r="D335" s="174"/>
      <c r="E335" s="174"/>
      <c r="F335" s="174"/>
      <c r="G335" s="174"/>
      <c r="H335" s="174"/>
      <c r="I335" s="174"/>
      <c r="J335" s="174"/>
      <c r="K335" s="174"/>
      <c r="L335" s="174"/>
      <c r="M335" s="174"/>
      <c r="N335" s="174"/>
      <c r="O335" s="174"/>
      <c r="P335" s="174"/>
      <c r="Q335" s="174"/>
      <c r="R335" s="174"/>
      <c r="S335" s="174"/>
      <c r="T335" s="174"/>
      <c r="U335" s="174"/>
      <c r="V335" s="174"/>
      <c r="W335" s="174"/>
      <c r="X335" s="174"/>
      <c r="Y335" s="174"/>
      <c r="Z335" s="174"/>
    </row>
    <row r="336" spans="1:26" ht="12.75" customHeight="1" x14ac:dyDescent="0.2">
      <c r="A336" s="174"/>
      <c r="B336" s="174"/>
      <c r="C336" s="174"/>
      <c r="D336" s="174"/>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row>
    <row r="337" spans="1:26" ht="12.75" customHeight="1" x14ac:dyDescent="0.2">
      <c r="A337" s="174"/>
      <c r="B337" s="174"/>
      <c r="C337" s="174"/>
      <c r="D337" s="174"/>
      <c r="E337" s="174"/>
      <c r="F337" s="174"/>
      <c r="G337" s="174"/>
      <c r="H337" s="174"/>
      <c r="I337" s="174"/>
      <c r="J337" s="174"/>
      <c r="K337" s="174"/>
      <c r="L337" s="174"/>
      <c r="M337" s="174"/>
      <c r="N337" s="174"/>
      <c r="O337" s="174"/>
      <c r="P337" s="174"/>
      <c r="Q337" s="174"/>
      <c r="R337" s="174"/>
      <c r="S337" s="174"/>
      <c r="T337" s="174"/>
      <c r="U337" s="174"/>
      <c r="V337" s="174"/>
      <c r="W337" s="174"/>
      <c r="X337" s="174"/>
      <c r="Y337" s="174"/>
      <c r="Z337" s="174"/>
    </row>
    <row r="338" spans="1:26" ht="12.75" customHeight="1" x14ac:dyDescent="0.2">
      <c r="A338" s="174"/>
      <c r="B338" s="174"/>
      <c r="C338" s="174"/>
      <c r="D338" s="174"/>
      <c r="E338" s="174"/>
      <c r="F338" s="174"/>
      <c r="G338" s="174"/>
      <c r="H338" s="174"/>
      <c r="I338" s="174"/>
      <c r="J338" s="174"/>
      <c r="K338" s="174"/>
      <c r="L338" s="174"/>
      <c r="M338" s="174"/>
      <c r="N338" s="174"/>
      <c r="O338" s="174"/>
      <c r="P338" s="174"/>
      <c r="Q338" s="174"/>
      <c r="R338" s="174"/>
      <c r="S338" s="174"/>
      <c r="T338" s="174"/>
      <c r="U338" s="174"/>
      <c r="V338" s="174"/>
      <c r="W338" s="174"/>
      <c r="X338" s="174"/>
      <c r="Y338" s="174"/>
      <c r="Z338" s="174"/>
    </row>
    <row r="339" spans="1:26" ht="12.75" customHeight="1" x14ac:dyDescent="0.2">
      <c r="A339" s="174"/>
      <c r="B339" s="174"/>
      <c r="C339" s="174"/>
      <c r="D339" s="174"/>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row>
    <row r="340" spans="1:26" ht="12.75" customHeight="1" x14ac:dyDescent="0.2">
      <c r="A340" s="174"/>
      <c r="B340" s="174"/>
      <c r="C340" s="174"/>
      <c r="D340" s="174"/>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row>
    <row r="341" spans="1:26" ht="12.75" customHeight="1" x14ac:dyDescent="0.2">
      <c r="A341" s="174"/>
      <c r="B341" s="174"/>
      <c r="C341" s="174"/>
      <c r="D341" s="174"/>
      <c r="E341" s="174"/>
      <c r="F341" s="174"/>
      <c r="G341" s="174"/>
      <c r="H341" s="174"/>
      <c r="I341" s="174"/>
      <c r="J341" s="174"/>
      <c r="K341" s="174"/>
      <c r="L341" s="174"/>
      <c r="M341" s="174"/>
      <c r="N341" s="174"/>
      <c r="O341" s="174"/>
      <c r="P341" s="174"/>
      <c r="Q341" s="174"/>
      <c r="R341" s="174"/>
      <c r="S341" s="174"/>
      <c r="T341" s="174"/>
      <c r="U341" s="174"/>
      <c r="V341" s="174"/>
      <c r="W341" s="174"/>
      <c r="X341" s="174"/>
      <c r="Y341" s="174"/>
      <c r="Z341" s="174"/>
    </row>
    <row r="342" spans="1:26" ht="12.75" customHeight="1" x14ac:dyDescent="0.2">
      <c r="A342" s="174"/>
      <c r="B342" s="174"/>
      <c r="C342" s="174"/>
      <c r="D342" s="174"/>
      <c r="E342" s="174"/>
      <c r="F342" s="174"/>
      <c r="G342" s="174"/>
      <c r="H342" s="174"/>
      <c r="I342" s="174"/>
      <c r="J342" s="174"/>
      <c r="K342" s="174"/>
      <c r="L342" s="174"/>
      <c r="M342" s="174"/>
      <c r="N342" s="174"/>
      <c r="O342" s="174"/>
      <c r="P342" s="174"/>
      <c r="Q342" s="174"/>
      <c r="R342" s="174"/>
      <c r="S342" s="174"/>
      <c r="T342" s="174"/>
      <c r="U342" s="174"/>
      <c r="V342" s="174"/>
      <c r="W342" s="174"/>
      <c r="X342" s="174"/>
      <c r="Y342" s="174"/>
      <c r="Z342" s="174"/>
    </row>
    <row r="343" spans="1:26" ht="12.75" customHeight="1" x14ac:dyDescent="0.2">
      <c r="A343" s="174"/>
      <c r="B343" s="174"/>
      <c r="C343" s="174"/>
      <c r="D343" s="174"/>
      <c r="E343" s="174"/>
      <c r="F343" s="174"/>
      <c r="G343" s="174"/>
      <c r="H343" s="174"/>
      <c r="I343" s="174"/>
      <c r="J343" s="174"/>
      <c r="K343" s="174"/>
      <c r="L343" s="174"/>
      <c r="M343" s="174"/>
      <c r="N343" s="174"/>
      <c r="O343" s="174"/>
      <c r="P343" s="174"/>
      <c r="Q343" s="174"/>
      <c r="R343" s="174"/>
      <c r="S343" s="174"/>
      <c r="T343" s="174"/>
      <c r="U343" s="174"/>
      <c r="V343" s="174"/>
      <c r="W343" s="174"/>
      <c r="X343" s="174"/>
      <c r="Y343" s="174"/>
      <c r="Z343" s="174"/>
    </row>
    <row r="344" spans="1:26" ht="12.75" customHeight="1" x14ac:dyDescent="0.2">
      <c r="A344" s="174"/>
      <c r="B344" s="174"/>
      <c r="C344" s="174"/>
      <c r="D344" s="174"/>
      <c r="E344" s="174"/>
      <c r="F344" s="174"/>
      <c r="G344" s="174"/>
      <c r="H344" s="174"/>
      <c r="I344" s="174"/>
      <c r="J344" s="174"/>
      <c r="K344" s="174"/>
      <c r="L344" s="174"/>
      <c r="M344" s="174"/>
      <c r="N344" s="174"/>
      <c r="O344" s="174"/>
      <c r="P344" s="174"/>
      <c r="Q344" s="174"/>
      <c r="R344" s="174"/>
      <c r="S344" s="174"/>
      <c r="T344" s="174"/>
      <c r="U344" s="174"/>
      <c r="V344" s="174"/>
      <c r="W344" s="174"/>
      <c r="X344" s="174"/>
      <c r="Y344" s="174"/>
      <c r="Z344" s="174"/>
    </row>
    <row r="345" spans="1:26" ht="12.75" customHeight="1" x14ac:dyDescent="0.2">
      <c r="A345" s="174"/>
      <c r="B345" s="174"/>
      <c r="C345" s="174"/>
      <c r="D345" s="174"/>
      <c r="E345" s="174"/>
      <c r="F345" s="174"/>
      <c r="G345" s="174"/>
      <c r="H345" s="174"/>
      <c r="I345" s="174"/>
      <c r="J345" s="174"/>
      <c r="K345" s="174"/>
      <c r="L345" s="174"/>
      <c r="M345" s="174"/>
      <c r="N345" s="174"/>
      <c r="O345" s="174"/>
      <c r="P345" s="174"/>
      <c r="Q345" s="174"/>
      <c r="R345" s="174"/>
      <c r="S345" s="174"/>
      <c r="T345" s="174"/>
      <c r="U345" s="174"/>
      <c r="V345" s="174"/>
      <c r="W345" s="174"/>
      <c r="X345" s="174"/>
      <c r="Y345" s="174"/>
      <c r="Z345" s="174"/>
    </row>
    <row r="346" spans="1:26" ht="12.75" customHeight="1" x14ac:dyDescent="0.2">
      <c r="A346" s="174"/>
      <c r="B346" s="174"/>
      <c r="C346" s="174"/>
      <c r="D346" s="174"/>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row>
    <row r="347" spans="1:26" ht="12.75" customHeight="1" x14ac:dyDescent="0.2">
      <c r="A347" s="174"/>
      <c r="B347" s="174"/>
      <c r="C347" s="174"/>
      <c r="D347" s="174"/>
      <c r="E347" s="174"/>
      <c r="F347" s="174"/>
      <c r="G347" s="174"/>
      <c r="H347" s="174"/>
      <c r="I347" s="174"/>
      <c r="J347" s="174"/>
      <c r="K347" s="174"/>
      <c r="L347" s="174"/>
      <c r="M347" s="174"/>
      <c r="N347" s="174"/>
      <c r="O347" s="174"/>
      <c r="P347" s="174"/>
      <c r="Q347" s="174"/>
      <c r="R347" s="174"/>
      <c r="S347" s="174"/>
      <c r="T347" s="174"/>
      <c r="U347" s="174"/>
      <c r="V347" s="174"/>
      <c r="W347" s="174"/>
      <c r="X347" s="174"/>
      <c r="Y347" s="174"/>
      <c r="Z347" s="174"/>
    </row>
    <row r="348" spans="1:26" ht="12.75" customHeight="1" x14ac:dyDescent="0.2">
      <c r="A348" s="174"/>
      <c r="B348" s="174"/>
      <c r="C348" s="174"/>
      <c r="D348" s="174"/>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row>
    <row r="349" spans="1:26" ht="12.75" customHeight="1" x14ac:dyDescent="0.2">
      <c r="A349" s="174"/>
      <c r="B349" s="174"/>
      <c r="C349" s="174"/>
      <c r="D349" s="174"/>
      <c r="E349" s="174"/>
      <c r="F349" s="174"/>
      <c r="G349" s="174"/>
      <c r="H349" s="174"/>
      <c r="I349" s="174"/>
      <c r="J349" s="174"/>
      <c r="K349" s="174"/>
      <c r="L349" s="174"/>
      <c r="M349" s="174"/>
      <c r="N349" s="174"/>
      <c r="O349" s="174"/>
      <c r="P349" s="174"/>
      <c r="Q349" s="174"/>
      <c r="R349" s="174"/>
      <c r="S349" s="174"/>
      <c r="T349" s="174"/>
      <c r="U349" s="174"/>
      <c r="V349" s="174"/>
      <c r="W349" s="174"/>
      <c r="X349" s="174"/>
      <c r="Y349" s="174"/>
      <c r="Z349" s="174"/>
    </row>
    <row r="350" spans="1:26" ht="12.75" customHeight="1" x14ac:dyDescent="0.2">
      <c r="A350" s="174"/>
      <c r="B350" s="174"/>
      <c r="C350" s="174"/>
      <c r="D350" s="174"/>
      <c r="E350" s="174"/>
      <c r="F350" s="174"/>
      <c r="G350" s="174"/>
      <c r="H350" s="174"/>
      <c r="I350" s="174"/>
      <c r="J350" s="174"/>
      <c r="K350" s="174"/>
      <c r="L350" s="174"/>
      <c r="M350" s="174"/>
      <c r="N350" s="174"/>
      <c r="O350" s="174"/>
      <c r="P350" s="174"/>
      <c r="Q350" s="174"/>
      <c r="R350" s="174"/>
      <c r="S350" s="174"/>
      <c r="T350" s="174"/>
      <c r="U350" s="174"/>
      <c r="V350" s="174"/>
      <c r="W350" s="174"/>
      <c r="X350" s="174"/>
      <c r="Y350" s="174"/>
      <c r="Z350" s="174"/>
    </row>
    <row r="351" spans="1:26" ht="12.75" customHeight="1" x14ac:dyDescent="0.2">
      <c r="A351" s="174"/>
      <c r="B351" s="174"/>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row>
    <row r="352" spans="1:26" ht="12.75" customHeight="1" x14ac:dyDescent="0.2">
      <c r="A352" s="174"/>
      <c r="B352" s="174"/>
      <c r="C352" s="174"/>
      <c r="D352" s="174"/>
      <c r="E352" s="174"/>
      <c r="F352" s="174"/>
      <c r="G352" s="174"/>
      <c r="H352" s="174"/>
      <c r="I352" s="174"/>
      <c r="J352" s="174"/>
      <c r="K352" s="174"/>
      <c r="L352" s="174"/>
      <c r="M352" s="174"/>
      <c r="N352" s="174"/>
      <c r="O352" s="174"/>
      <c r="P352" s="174"/>
      <c r="Q352" s="174"/>
      <c r="R352" s="174"/>
      <c r="S352" s="174"/>
      <c r="T352" s="174"/>
      <c r="U352" s="174"/>
      <c r="V352" s="174"/>
      <c r="W352" s="174"/>
      <c r="X352" s="174"/>
      <c r="Y352" s="174"/>
      <c r="Z352" s="174"/>
    </row>
    <row r="353" spans="1:26" ht="12.75" customHeight="1" x14ac:dyDescent="0.2">
      <c r="A353" s="174"/>
      <c r="B353" s="174"/>
      <c r="C353" s="174"/>
      <c r="D353" s="174"/>
      <c r="E353" s="174"/>
      <c r="F353" s="174"/>
      <c r="G353" s="174"/>
      <c r="H353" s="174"/>
      <c r="I353" s="174"/>
      <c r="J353" s="174"/>
      <c r="K353" s="174"/>
      <c r="L353" s="174"/>
      <c r="M353" s="174"/>
      <c r="N353" s="174"/>
      <c r="O353" s="174"/>
      <c r="P353" s="174"/>
      <c r="Q353" s="174"/>
      <c r="R353" s="174"/>
      <c r="S353" s="174"/>
      <c r="T353" s="174"/>
      <c r="U353" s="174"/>
      <c r="V353" s="174"/>
      <c r="W353" s="174"/>
      <c r="X353" s="174"/>
      <c r="Y353" s="174"/>
      <c r="Z353" s="174"/>
    </row>
    <row r="354" spans="1:26" ht="12.75" customHeight="1" x14ac:dyDescent="0.2">
      <c r="A354" s="174"/>
      <c r="B354" s="174"/>
      <c r="C354" s="174"/>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row>
    <row r="355" spans="1:26" ht="12.75" customHeight="1" x14ac:dyDescent="0.2">
      <c r="A355" s="174"/>
      <c r="B355" s="174"/>
      <c r="C355" s="174"/>
      <c r="D355" s="174"/>
      <c r="E355" s="174"/>
      <c r="F355" s="174"/>
      <c r="G355" s="174"/>
      <c r="H355" s="174"/>
      <c r="I355" s="174"/>
      <c r="J355" s="174"/>
      <c r="K355" s="174"/>
      <c r="L355" s="174"/>
      <c r="M355" s="174"/>
      <c r="N355" s="174"/>
      <c r="O355" s="174"/>
      <c r="P355" s="174"/>
      <c r="Q355" s="174"/>
      <c r="R355" s="174"/>
      <c r="S355" s="174"/>
      <c r="T355" s="174"/>
      <c r="U355" s="174"/>
      <c r="V355" s="174"/>
      <c r="W355" s="174"/>
      <c r="X355" s="174"/>
      <c r="Y355" s="174"/>
      <c r="Z355" s="174"/>
    </row>
    <row r="356" spans="1:26" ht="12.75" customHeight="1" x14ac:dyDescent="0.2">
      <c r="A356" s="174"/>
      <c r="B356" s="174"/>
      <c r="C356" s="174"/>
      <c r="D356" s="174"/>
      <c r="E356" s="174"/>
      <c r="F356" s="174"/>
      <c r="G356" s="174"/>
      <c r="H356" s="174"/>
      <c r="I356" s="174"/>
      <c r="J356" s="174"/>
      <c r="K356" s="174"/>
      <c r="L356" s="174"/>
      <c r="M356" s="174"/>
      <c r="N356" s="174"/>
      <c r="O356" s="174"/>
      <c r="P356" s="174"/>
      <c r="Q356" s="174"/>
      <c r="R356" s="174"/>
      <c r="S356" s="174"/>
      <c r="T356" s="174"/>
      <c r="U356" s="174"/>
      <c r="V356" s="174"/>
      <c r="W356" s="174"/>
      <c r="X356" s="174"/>
      <c r="Y356" s="174"/>
      <c r="Z356" s="174"/>
    </row>
    <row r="357" spans="1:26" ht="12.75" customHeight="1" x14ac:dyDescent="0.2">
      <c r="A357" s="174"/>
      <c r="B357" s="174"/>
      <c r="C357" s="174"/>
      <c r="D357" s="174"/>
      <c r="E357" s="174"/>
      <c r="F357" s="174"/>
      <c r="G357" s="174"/>
      <c r="H357" s="174"/>
      <c r="I357" s="174"/>
      <c r="J357" s="174"/>
      <c r="K357" s="174"/>
      <c r="L357" s="174"/>
      <c r="M357" s="174"/>
      <c r="N357" s="174"/>
      <c r="O357" s="174"/>
      <c r="P357" s="174"/>
      <c r="Q357" s="174"/>
      <c r="R357" s="174"/>
      <c r="S357" s="174"/>
      <c r="T357" s="174"/>
      <c r="U357" s="174"/>
      <c r="V357" s="174"/>
      <c r="W357" s="174"/>
      <c r="X357" s="174"/>
      <c r="Y357" s="174"/>
      <c r="Z357" s="174"/>
    </row>
    <row r="358" spans="1:26" ht="12.75" customHeight="1" x14ac:dyDescent="0.2">
      <c r="A358" s="174"/>
      <c r="B358" s="174"/>
      <c r="C358" s="174"/>
      <c r="D358" s="174"/>
      <c r="E358" s="174"/>
      <c r="F358" s="174"/>
      <c r="G358" s="174"/>
      <c r="H358" s="174"/>
      <c r="I358" s="174"/>
      <c r="J358" s="174"/>
      <c r="K358" s="174"/>
      <c r="L358" s="174"/>
      <c r="M358" s="174"/>
      <c r="N358" s="174"/>
      <c r="O358" s="174"/>
      <c r="P358" s="174"/>
      <c r="Q358" s="174"/>
      <c r="R358" s="174"/>
      <c r="S358" s="174"/>
      <c r="T358" s="174"/>
      <c r="U358" s="174"/>
      <c r="V358" s="174"/>
      <c r="W358" s="174"/>
      <c r="X358" s="174"/>
      <c r="Y358" s="174"/>
      <c r="Z358" s="174"/>
    </row>
    <row r="359" spans="1:26" ht="12.75" customHeight="1" x14ac:dyDescent="0.2">
      <c r="A359" s="174"/>
      <c r="B359" s="174"/>
      <c r="C359" s="174"/>
      <c r="D359" s="174"/>
      <c r="E359" s="174"/>
      <c r="F359" s="174"/>
      <c r="G359" s="174"/>
      <c r="H359" s="174"/>
      <c r="I359" s="174"/>
      <c r="J359" s="174"/>
      <c r="K359" s="174"/>
      <c r="L359" s="174"/>
      <c r="M359" s="174"/>
      <c r="N359" s="174"/>
      <c r="O359" s="174"/>
      <c r="P359" s="174"/>
      <c r="Q359" s="174"/>
      <c r="R359" s="174"/>
      <c r="S359" s="174"/>
      <c r="T359" s="174"/>
      <c r="U359" s="174"/>
      <c r="V359" s="174"/>
      <c r="W359" s="174"/>
      <c r="X359" s="174"/>
      <c r="Y359" s="174"/>
      <c r="Z359" s="174"/>
    </row>
    <row r="360" spans="1:26" ht="12.75" customHeight="1" x14ac:dyDescent="0.2">
      <c r="A360" s="174"/>
      <c r="B360" s="174"/>
      <c r="C360" s="174"/>
      <c r="D360" s="174"/>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row>
    <row r="361" spans="1:26" ht="12.75" customHeight="1" x14ac:dyDescent="0.2">
      <c r="A361" s="174"/>
      <c r="B361" s="174"/>
      <c r="C361" s="174"/>
      <c r="D361" s="174"/>
      <c r="E361" s="174"/>
      <c r="F361" s="174"/>
      <c r="G361" s="174"/>
      <c r="H361" s="174"/>
      <c r="I361" s="174"/>
      <c r="J361" s="174"/>
      <c r="K361" s="174"/>
      <c r="L361" s="174"/>
      <c r="M361" s="174"/>
      <c r="N361" s="174"/>
      <c r="O361" s="174"/>
      <c r="P361" s="174"/>
      <c r="Q361" s="174"/>
      <c r="R361" s="174"/>
      <c r="S361" s="174"/>
      <c r="T361" s="174"/>
      <c r="U361" s="174"/>
      <c r="V361" s="174"/>
      <c r="W361" s="174"/>
      <c r="X361" s="174"/>
      <c r="Y361" s="174"/>
      <c r="Z361" s="174"/>
    </row>
    <row r="362" spans="1:26" ht="12.75" customHeight="1" x14ac:dyDescent="0.2">
      <c r="A362" s="174"/>
      <c r="B362" s="174"/>
      <c r="C362" s="174"/>
      <c r="D362" s="174"/>
      <c r="E362" s="174"/>
      <c r="F362" s="174"/>
      <c r="G362" s="174"/>
      <c r="H362" s="174"/>
      <c r="I362" s="174"/>
      <c r="J362" s="174"/>
      <c r="K362" s="174"/>
      <c r="L362" s="174"/>
      <c r="M362" s="174"/>
      <c r="N362" s="174"/>
      <c r="O362" s="174"/>
      <c r="P362" s="174"/>
      <c r="Q362" s="174"/>
      <c r="R362" s="174"/>
      <c r="S362" s="174"/>
      <c r="T362" s="174"/>
      <c r="U362" s="174"/>
      <c r="V362" s="174"/>
      <c r="W362" s="174"/>
      <c r="X362" s="174"/>
      <c r="Y362" s="174"/>
      <c r="Z362" s="174"/>
    </row>
    <row r="363" spans="1:26" ht="12.75" customHeight="1" x14ac:dyDescent="0.2">
      <c r="A363" s="174"/>
      <c r="B363" s="174"/>
      <c r="C363" s="174"/>
      <c r="D363" s="174"/>
      <c r="E363" s="174"/>
      <c r="F363" s="174"/>
      <c r="G363" s="174"/>
      <c r="H363" s="174"/>
      <c r="I363" s="174"/>
      <c r="J363" s="174"/>
      <c r="K363" s="174"/>
      <c r="L363" s="174"/>
      <c r="M363" s="174"/>
      <c r="N363" s="174"/>
      <c r="O363" s="174"/>
      <c r="P363" s="174"/>
      <c r="Q363" s="174"/>
      <c r="R363" s="174"/>
      <c r="S363" s="174"/>
      <c r="T363" s="174"/>
      <c r="U363" s="174"/>
      <c r="V363" s="174"/>
      <c r="W363" s="174"/>
      <c r="X363" s="174"/>
      <c r="Y363" s="174"/>
      <c r="Z363" s="174"/>
    </row>
    <row r="364" spans="1:26" ht="12.75" customHeight="1" x14ac:dyDescent="0.2">
      <c r="A364" s="174"/>
      <c r="B364" s="174"/>
      <c r="C364" s="174"/>
      <c r="D364" s="174"/>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row>
    <row r="365" spans="1:26" ht="12.75" customHeight="1" x14ac:dyDescent="0.2">
      <c r="A365" s="174"/>
      <c r="B365" s="174"/>
      <c r="C365" s="174"/>
      <c r="D365" s="174"/>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row>
    <row r="366" spans="1:26" ht="12.75" customHeight="1" x14ac:dyDescent="0.2">
      <c r="A366" s="174"/>
      <c r="B366" s="174"/>
      <c r="C366" s="174"/>
      <c r="D366" s="174"/>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row>
    <row r="367" spans="1:26" ht="12.75" customHeight="1" x14ac:dyDescent="0.2">
      <c r="A367" s="174"/>
      <c r="B367" s="174"/>
      <c r="C367" s="174"/>
      <c r="D367" s="174"/>
      <c r="E367" s="174"/>
      <c r="F367" s="174"/>
      <c r="G367" s="174"/>
      <c r="H367" s="174"/>
      <c r="I367" s="174"/>
      <c r="J367" s="174"/>
      <c r="K367" s="174"/>
      <c r="L367" s="174"/>
      <c r="M367" s="174"/>
      <c r="N367" s="174"/>
      <c r="O367" s="174"/>
      <c r="P367" s="174"/>
      <c r="Q367" s="174"/>
      <c r="R367" s="174"/>
      <c r="S367" s="174"/>
      <c r="T367" s="174"/>
      <c r="U367" s="174"/>
      <c r="V367" s="174"/>
      <c r="W367" s="174"/>
      <c r="X367" s="174"/>
      <c r="Y367" s="174"/>
      <c r="Z367" s="174"/>
    </row>
    <row r="368" spans="1:26" ht="12.75" customHeight="1" x14ac:dyDescent="0.2">
      <c r="A368" s="174"/>
      <c r="B368" s="174"/>
      <c r="C368" s="174"/>
      <c r="D368" s="174"/>
      <c r="E368" s="174"/>
      <c r="F368" s="174"/>
      <c r="G368" s="174"/>
      <c r="H368" s="174"/>
      <c r="I368" s="174"/>
      <c r="J368" s="174"/>
      <c r="K368" s="174"/>
      <c r="L368" s="174"/>
      <c r="M368" s="174"/>
      <c r="N368" s="174"/>
      <c r="O368" s="174"/>
      <c r="P368" s="174"/>
      <c r="Q368" s="174"/>
      <c r="R368" s="174"/>
      <c r="S368" s="174"/>
      <c r="T368" s="174"/>
      <c r="U368" s="174"/>
      <c r="V368" s="174"/>
      <c r="W368" s="174"/>
      <c r="X368" s="174"/>
      <c r="Y368" s="174"/>
      <c r="Z368" s="174"/>
    </row>
    <row r="369" spans="1:26" ht="12.75" customHeight="1" x14ac:dyDescent="0.2">
      <c r="A369" s="174"/>
      <c r="B369" s="174"/>
      <c r="C369" s="174"/>
      <c r="D369" s="174"/>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row>
    <row r="370" spans="1:26" ht="12.75" customHeight="1" x14ac:dyDescent="0.2">
      <c r="A370" s="174"/>
      <c r="B370" s="174"/>
      <c r="C370" s="174"/>
      <c r="D370" s="174"/>
      <c r="E370" s="174"/>
      <c r="F370" s="174"/>
      <c r="G370" s="174"/>
      <c r="H370" s="174"/>
      <c r="I370" s="174"/>
      <c r="J370" s="174"/>
      <c r="K370" s="174"/>
      <c r="L370" s="174"/>
      <c r="M370" s="174"/>
      <c r="N370" s="174"/>
      <c r="O370" s="174"/>
      <c r="P370" s="174"/>
      <c r="Q370" s="174"/>
      <c r="R370" s="174"/>
      <c r="S370" s="174"/>
      <c r="T370" s="174"/>
      <c r="U370" s="174"/>
      <c r="V370" s="174"/>
      <c r="W370" s="174"/>
      <c r="X370" s="174"/>
      <c r="Y370" s="174"/>
      <c r="Z370" s="174"/>
    </row>
    <row r="371" spans="1:26" ht="12.75" customHeight="1" x14ac:dyDescent="0.2">
      <c r="A371" s="174"/>
      <c r="B371" s="174"/>
      <c r="C371" s="174"/>
      <c r="D371" s="174"/>
      <c r="E371" s="174"/>
      <c r="F371" s="174"/>
      <c r="G371" s="174"/>
      <c r="H371" s="174"/>
      <c r="I371" s="174"/>
      <c r="J371" s="174"/>
      <c r="K371" s="174"/>
      <c r="L371" s="174"/>
      <c r="M371" s="174"/>
      <c r="N371" s="174"/>
      <c r="O371" s="174"/>
      <c r="P371" s="174"/>
      <c r="Q371" s="174"/>
      <c r="R371" s="174"/>
      <c r="S371" s="174"/>
      <c r="T371" s="174"/>
      <c r="U371" s="174"/>
      <c r="V371" s="174"/>
      <c r="W371" s="174"/>
      <c r="X371" s="174"/>
      <c r="Y371" s="174"/>
      <c r="Z371" s="174"/>
    </row>
    <row r="372" spans="1:26" ht="12.75" customHeight="1" x14ac:dyDescent="0.2">
      <c r="A372" s="174"/>
      <c r="B372" s="174"/>
      <c r="C372" s="174"/>
      <c r="D372" s="174"/>
      <c r="E372" s="174"/>
      <c r="F372" s="174"/>
      <c r="G372" s="174"/>
      <c r="H372" s="174"/>
      <c r="I372" s="174"/>
      <c r="J372" s="174"/>
      <c r="K372" s="174"/>
      <c r="L372" s="174"/>
      <c r="M372" s="174"/>
      <c r="N372" s="174"/>
      <c r="O372" s="174"/>
      <c r="P372" s="174"/>
      <c r="Q372" s="174"/>
      <c r="R372" s="174"/>
      <c r="S372" s="174"/>
      <c r="T372" s="174"/>
      <c r="U372" s="174"/>
      <c r="V372" s="174"/>
      <c r="W372" s="174"/>
      <c r="X372" s="174"/>
      <c r="Y372" s="174"/>
      <c r="Z372" s="174"/>
    </row>
    <row r="373" spans="1:26" ht="12.75" customHeight="1" x14ac:dyDescent="0.2">
      <c r="A373" s="174"/>
      <c r="B373" s="174"/>
      <c r="C373" s="174"/>
      <c r="D373" s="174"/>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row>
    <row r="374" spans="1:26" ht="12.75" customHeight="1" x14ac:dyDescent="0.2">
      <c r="A374" s="174"/>
      <c r="B374" s="174"/>
      <c r="C374" s="174"/>
      <c r="D374" s="174"/>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row>
    <row r="375" spans="1:26" ht="12.75" customHeight="1" x14ac:dyDescent="0.2">
      <c r="A375" s="174"/>
      <c r="B375" s="174"/>
      <c r="C375" s="174"/>
      <c r="D375" s="174"/>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row>
    <row r="376" spans="1:26" ht="12.75" customHeight="1" x14ac:dyDescent="0.2">
      <c r="A376" s="174"/>
      <c r="B376" s="174"/>
      <c r="C376" s="174"/>
      <c r="D376" s="174"/>
      <c r="E376" s="174"/>
      <c r="F376" s="174"/>
      <c r="G376" s="174"/>
      <c r="H376" s="174"/>
      <c r="I376" s="174"/>
      <c r="J376" s="174"/>
      <c r="K376" s="174"/>
      <c r="L376" s="174"/>
      <c r="M376" s="174"/>
      <c r="N376" s="174"/>
      <c r="O376" s="174"/>
      <c r="P376" s="174"/>
      <c r="Q376" s="174"/>
      <c r="R376" s="174"/>
      <c r="S376" s="174"/>
      <c r="T376" s="174"/>
      <c r="U376" s="174"/>
      <c r="V376" s="174"/>
      <c r="W376" s="174"/>
      <c r="X376" s="174"/>
      <c r="Y376" s="174"/>
      <c r="Z376" s="174"/>
    </row>
    <row r="377" spans="1:26" ht="12.75" customHeight="1" x14ac:dyDescent="0.2">
      <c r="A377" s="174"/>
      <c r="B377" s="174"/>
      <c r="C377" s="174"/>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row>
    <row r="378" spans="1:26" ht="12.75" customHeight="1" x14ac:dyDescent="0.2">
      <c r="A378" s="174"/>
      <c r="B378" s="174"/>
      <c r="C378" s="174"/>
      <c r="D378" s="174"/>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row>
    <row r="379" spans="1:26" ht="12.75" customHeight="1" x14ac:dyDescent="0.2">
      <c r="A379" s="174"/>
      <c r="B379" s="174"/>
      <c r="C379" s="174"/>
      <c r="D379" s="174"/>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row>
    <row r="380" spans="1:26" ht="12.75" customHeight="1" x14ac:dyDescent="0.2">
      <c r="A380" s="174"/>
      <c r="B380" s="174"/>
      <c r="C380" s="174"/>
      <c r="D380" s="174"/>
      <c r="E380" s="174"/>
      <c r="F380" s="174"/>
      <c r="G380" s="174"/>
      <c r="H380" s="174"/>
      <c r="I380" s="174"/>
      <c r="J380" s="174"/>
      <c r="K380" s="174"/>
      <c r="L380" s="174"/>
      <c r="M380" s="174"/>
      <c r="N380" s="174"/>
      <c r="O380" s="174"/>
      <c r="P380" s="174"/>
      <c r="Q380" s="174"/>
      <c r="R380" s="174"/>
      <c r="S380" s="174"/>
      <c r="T380" s="174"/>
      <c r="U380" s="174"/>
      <c r="V380" s="174"/>
      <c r="W380" s="174"/>
      <c r="X380" s="174"/>
      <c r="Y380" s="174"/>
      <c r="Z380" s="174"/>
    </row>
    <row r="381" spans="1:26" ht="12.75" customHeight="1" x14ac:dyDescent="0.2">
      <c r="A381" s="174"/>
      <c r="B381" s="174"/>
      <c r="C381" s="174"/>
      <c r="D381" s="174"/>
      <c r="E381" s="174"/>
      <c r="F381" s="174"/>
      <c r="G381" s="174"/>
      <c r="H381" s="174"/>
      <c r="I381" s="174"/>
      <c r="J381" s="174"/>
      <c r="K381" s="174"/>
      <c r="L381" s="174"/>
      <c r="M381" s="174"/>
      <c r="N381" s="174"/>
      <c r="O381" s="174"/>
      <c r="P381" s="174"/>
      <c r="Q381" s="174"/>
      <c r="R381" s="174"/>
      <c r="S381" s="174"/>
      <c r="T381" s="174"/>
      <c r="U381" s="174"/>
      <c r="V381" s="174"/>
      <c r="W381" s="174"/>
      <c r="X381" s="174"/>
      <c r="Y381" s="174"/>
      <c r="Z381" s="174"/>
    </row>
    <row r="382" spans="1:26" ht="12.75" customHeight="1" x14ac:dyDescent="0.2">
      <c r="A382" s="174"/>
      <c r="B382" s="174"/>
      <c r="C382" s="174"/>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row>
    <row r="383" spans="1:26" ht="12.75" customHeight="1" x14ac:dyDescent="0.2">
      <c r="A383" s="174"/>
      <c r="B383" s="174"/>
      <c r="C383" s="174"/>
      <c r="D383" s="174"/>
      <c r="E383" s="174"/>
      <c r="F383" s="174"/>
      <c r="G383" s="174"/>
      <c r="H383" s="174"/>
      <c r="I383" s="174"/>
      <c r="J383" s="174"/>
      <c r="K383" s="174"/>
      <c r="L383" s="174"/>
      <c r="M383" s="174"/>
      <c r="N383" s="174"/>
      <c r="O383" s="174"/>
      <c r="P383" s="174"/>
      <c r="Q383" s="174"/>
      <c r="R383" s="174"/>
      <c r="S383" s="174"/>
      <c r="T383" s="174"/>
      <c r="U383" s="174"/>
      <c r="V383" s="174"/>
      <c r="W383" s="174"/>
      <c r="X383" s="174"/>
      <c r="Y383" s="174"/>
      <c r="Z383" s="174"/>
    </row>
    <row r="384" spans="1:26" ht="12.75" customHeight="1" x14ac:dyDescent="0.2">
      <c r="A384" s="174"/>
      <c r="B384" s="174"/>
      <c r="C384" s="174"/>
      <c r="D384" s="174"/>
      <c r="E384" s="174"/>
      <c r="F384" s="174"/>
      <c r="G384" s="174"/>
      <c r="H384" s="174"/>
      <c r="I384" s="174"/>
      <c r="J384" s="174"/>
      <c r="K384" s="174"/>
      <c r="L384" s="174"/>
      <c r="M384" s="174"/>
      <c r="N384" s="174"/>
      <c r="O384" s="174"/>
      <c r="P384" s="174"/>
      <c r="Q384" s="174"/>
      <c r="R384" s="174"/>
      <c r="S384" s="174"/>
      <c r="T384" s="174"/>
      <c r="U384" s="174"/>
      <c r="V384" s="174"/>
      <c r="W384" s="174"/>
      <c r="X384" s="174"/>
      <c r="Y384" s="174"/>
      <c r="Z384" s="174"/>
    </row>
    <row r="385" spans="1:26" ht="12.75" customHeight="1" x14ac:dyDescent="0.2">
      <c r="A385" s="174"/>
      <c r="B385" s="174"/>
      <c r="C385" s="174"/>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row>
    <row r="386" spans="1:26" ht="12.75" customHeight="1" x14ac:dyDescent="0.2">
      <c r="A386" s="174"/>
      <c r="B386" s="174"/>
      <c r="C386" s="174"/>
      <c r="D386" s="174"/>
      <c r="E386" s="174"/>
      <c r="F386" s="174"/>
      <c r="G386" s="174"/>
      <c r="H386" s="174"/>
      <c r="I386" s="174"/>
      <c r="J386" s="174"/>
      <c r="K386" s="174"/>
      <c r="L386" s="174"/>
      <c r="M386" s="174"/>
      <c r="N386" s="174"/>
      <c r="O386" s="174"/>
      <c r="P386" s="174"/>
      <c r="Q386" s="174"/>
      <c r="R386" s="174"/>
      <c r="S386" s="174"/>
      <c r="T386" s="174"/>
      <c r="U386" s="174"/>
      <c r="V386" s="174"/>
      <c r="W386" s="174"/>
      <c r="X386" s="174"/>
      <c r="Y386" s="174"/>
      <c r="Z386" s="174"/>
    </row>
    <row r="387" spans="1:26" ht="12.75" customHeight="1" x14ac:dyDescent="0.2">
      <c r="A387" s="174"/>
      <c r="B387" s="174"/>
      <c r="C387" s="174"/>
      <c r="D387" s="174"/>
      <c r="E387" s="174"/>
      <c r="F387" s="174"/>
      <c r="G387" s="174"/>
      <c r="H387" s="174"/>
      <c r="I387" s="174"/>
      <c r="J387" s="174"/>
      <c r="K387" s="174"/>
      <c r="L387" s="174"/>
      <c r="M387" s="174"/>
      <c r="N387" s="174"/>
      <c r="O387" s="174"/>
      <c r="P387" s="174"/>
      <c r="Q387" s="174"/>
      <c r="R387" s="174"/>
      <c r="S387" s="174"/>
      <c r="T387" s="174"/>
      <c r="U387" s="174"/>
      <c r="V387" s="174"/>
      <c r="W387" s="174"/>
      <c r="X387" s="174"/>
      <c r="Y387" s="174"/>
      <c r="Z387" s="174"/>
    </row>
    <row r="388" spans="1:26" ht="12.75" customHeight="1" x14ac:dyDescent="0.2">
      <c r="A388" s="174"/>
      <c r="B388" s="174"/>
      <c r="C388" s="174"/>
      <c r="D388" s="174"/>
      <c r="E388" s="174"/>
      <c r="F388" s="174"/>
      <c r="G388" s="174"/>
      <c r="H388" s="174"/>
      <c r="I388" s="174"/>
      <c r="J388" s="174"/>
      <c r="K388" s="174"/>
      <c r="L388" s="174"/>
      <c r="M388" s="174"/>
      <c r="N388" s="174"/>
      <c r="O388" s="174"/>
      <c r="P388" s="174"/>
      <c r="Q388" s="174"/>
      <c r="R388" s="174"/>
      <c r="S388" s="174"/>
      <c r="T388" s="174"/>
      <c r="U388" s="174"/>
      <c r="V388" s="174"/>
      <c r="W388" s="174"/>
      <c r="X388" s="174"/>
      <c r="Y388" s="174"/>
      <c r="Z388" s="174"/>
    </row>
    <row r="389" spans="1:26" ht="12.75" customHeight="1" x14ac:dyDescent="0.2">
      <c r="A389" s="174"/>
      <c r="B389" s="174"/>
      <c r="C389" s="174"/>
      <c r="D389" s="174"/>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row>
    <row r="390" spans="1:26" ht="12.75" customHeight="1" x14ac:dyDescent="0.2">
      <c r="A390" s="174"/>
      <c r="B390" s="174"/>
      <c r="C390" s="174"/>
      <c r="D390" s="174"/>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74"/>
    </row>
    <row r="391" spans="1:26" ht="12.75" customHeight="1" x14ac:dyDescent="0.2">
      <c r="A391" s="174"/>
      <c r="B391" s="174"/>
      <c r="C391" s="174"/>
      <c r="D391" s="174"/>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74"/>
    </row>
    <row r="392" spans="1:26" ht="12.75" customHeight="1" x14ac:dyDescent="0.2">
      <c r="A392" s="174"/>
      <c r="B392" s="174"/>
      <c r="C392" s="174"/>
      <c r="D392" s="174"/>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row>
    <row r="393" spans="1:26" ht="12.75" customHeight="1" x14ac:dyDescent="0.2">
      <c r="A393" s="174"/>
      <c r="B393" s="174"/>
      <c r="C393" s="174"/>
      <c r="D393" s="174"/>
      <c r="E393" s="174"/>
      <c r="F393" s="174"/>
      <c r="G393" s="174"/>
      <c r="H393" s="174"/>
      <c r="I393" s="174"/>
      <c r="J393" s="174"/>
      <c r="K393" s="174"/>
      <c r="L393" s="174"/>
      <c r="M393" s="174"/>
      <c r="N393" s="174"/>
      <c r="O393" s="174"/>
      <c r="P393" s="174"/>
      <c r="Q393" s="174"/>
      <c r="R393" s="174"/>
      <c r="S393" s="174"/>
      <c r="T393" s="174"/>
      <c r="U393" s="174"/>
      <c r="V393" s="174"/>
      <c r="W393" s="174"/>
      <c r="X393" s="174"/>
      <c r="Y393" s="174"/>
      <c r="Z393" s="174"/>
    </row>
    <row r="394" spans="1:26" ht="12.75" customHeight="1" x14ac:dyDescent="0.2">
      <c r="A394" s="174"/>
      <c r="B394" s="174"/>
      <c r="C394" s="174"/>
      <c r="D394" s="174"/>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row>
    <row r="395" spans="1:26" ht="12.75" customHeight="1" x14ac:dyDescent="0.2">
      <c r="A395" s="174"/>
      <c r="B395" s="174"/>
      <c r="C395" s="174"/>
      <c r="D395" s="174"/>
      <c r="E395" s="174"/>
      <c r="F395" s="174"/>
      <c r="G395" s="174"/>
      <c r="H395" s="174"/>
      <c r="I395" s="174"/>
      <c r="J395" s="174"/>
      <c r="K395" s="174"/>
      <c r="L395" s="174"/>
      <c r="M395" s="174"/>
      <c r="N395" s="174"/>
      <c r="O395" s="174"/>
      <c r="P395" s="174"/>
      <c r="Q395" s="174"/>
      <c r="R395" s="174"/>
      <c r="S395" s="174"/>
      <c r="T395" s="174"/>
      <c r="U395" s="174"/>
      <c r="V395" s="174"/>
      <c r="W395" s="174"/>
      <c r="X395" s="174"/>
      <c r="Y395" s="174"/>
      <c r="Z395" s="174"/>
    </row>
    <row r="396" spans="1:26" ht="12.75" customHeight="1" x14ac:dyDescent="0.2">
      <c r="A396" s="174"/>
      <c r="B396" s="174"/>
      <c r="C396" s="174"/>
      <c r="D396" s="174"/>
      <c r="E396" s="174"/>
      <c r="F396" s="174"/>
      <c r="G396" s="174"/>
      <c r="H396" s="174"/>
      <c r="I396" s="174"/>
      <c r="J396" s="174"/>
      <c r="K396" s="174"/>
      <c r="L396" s="174"/>
      <c r="M396" s="174"/>
      <c r="N396" s="174"/>
      <c r="O396" s="174"/>
      <c r="P396" s="174"/>
      <c r="Q396" s="174"/>
      <c r="R396" s="174"/>
      <c r="S396" s="174"/>
      <c r="T396" s="174"/>
      <c r="U396" s="174"/>
      <c r="V396" s="174"/>
      <c r="W396" s="174"/>
      <c r="X396" s="174"/>
      <c r="Y396" s="174"/>
      <c r="Z396" s="174"/>
    </row>
    <row r="397" spans="1:26" ht="12.75" customHeight="1" x14ac:dyDescent="0.2">
      <c r="A397" s="174"/>
      <c r="B397" s="174"/>
      <c r="C397" s="174"/>
      <c r="D397" s="174"/>
      <c r="E397" s="174"/>
      <c r="F397" s="174"/>
      <c r="G397" s="174"/>
      <c r="H397" s="174"/>
      <c r="I397" s="174"/>
      <c r="J397" s="174"/>
      <c r="K397" s="174"/>
      <c r="L397" s="174"/>
      <c r="M397" s="174"/>
      <c r="N397" s="174"/>
      <c r="O397" s="174"/>
      <c r="P397" s="174"/>
      <c r="Q397" s="174"/>
      <c r="R397" s="174"/>
      <c r="S397" s="174"/>
      <c r="T397" s="174"/>
      <c r="U397" s="174"/>
      <c r="V397" s="174"/>
      <c r="W397" s="174"/>
      <c r="X397" s="174"/>
      <c r="Y397" s="174"/>
      <c r="Z397" s="174"/>
    </row>
    <row r="398" spans="1:26" ht="12.75" customHeight="1" x14ac:dyDescent="0.2">
      <c r="A398" s="174"/>
      <c r="B398" s="174"/>
      <c r="C398" s="174"/>
      <c r="D398" s="174"/>
      <c r="E398" s="174"/>
      <c r="F398" s="174"/>
      <c r="G398" s="174"/>
      <c r="H398" s="174"/>
      <c r="I398" s="174"/>
      <c r="J398" s="174"/>
      <c r="K398" s="174"/>
      <c r="L398" s="174"/>
      <c r="M398" s="174"/>
      <c r="N398" s="174"/>
      <c r="O398" s="174"/>
      <c r="P398" s="174"/>
      <c r="Q398" s="174"/>
      <c r="R398" s="174"/>
      <c r="S398" s="174"/>
      <c r="T398" s="174"/>
      <c r="U398" s="174"/>
      <c r="V398" s="174"/>
      <c r="W398" s="174"/>
      <c r="X398" s="174"/>
      <c r="Y398" s="174"/>
      <c r="Z398" s="174"/>
    </row>
    <row r="399" spans="1:26" ht="12.75" customHeight="1" x14ac:dyDescent="0.2">
      <c r="A399" s="174"/>
      <c r="B399" s="174"/>
      <c r="C399" s="174"/>
      <c r="D399" s="174"/>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row>
    <row r="400" spans="1:26" ht="12.75" customHeight="1" x14ac:dyDescent="0.2">
      <c r="A400" s="174"/>
      <c r="B400" s="174"/>
      <c r="C400" s="174"/>
      <c r="D400" s="174"/>
      <c r="E400" s="174"/>
      <c r="F400" s="174"/>
      <c r="G400" s="174"/>
      <c r="H400" s="174"/>
      <c r="I400" s="174"/>
      <c r="J400" s="174"/>
      <c r="K400" s="174"/>
      <c r="L400" s="174"/>
      <c r="M400" s="174"/>
      <c r="N400" s="174"/>
      <c r="O400" s="174"/>
      <c r="P400" s="174"/>
      <c r="Q400" s="174"/>
      <c r="R400" s="174"/>
      <c r="S400" s="174"/>
      <c r="T400" s="174"/>
      <c r="U400" s="174"/>
      <c r="V400" s="174"/>
      <c r="W400" s="174"/>
      <c r="X400" s="174"/>
      <c r="Y400" s="174"/>
      <c r="Z400" s="174"/>
    </row>
    <row r="401" spans="1:26" ht="12.75" customHeight="1" x14ac:dyDescent="0.2">
      <c r="A401" s="174"/>
      <c r="B401" s="174"/>
      <c r="C401" s="174"/>
      <c r="D401" s="174"/>
      <c r="E401" s="174"/>
      <c r="F401" s="174"/>
      <c r="G401" s="174"/>
      <c r="H401" s="174"/>
      <c r="I401" s="174"/>
      <c r="J401" s="174"/>
      <c r="K401" s="174"/>
      <c r="L401" s="174"/>
      <c r="M401" s="174"/>
      <c r="N401" s="174"/>
      <c r="O401" s="174"/>
      <c r="P401" s="174"/>
      <c r="Q401" s="174"/>
      <c r="R401" s="174"/>
      <c r="S401" s="174"/>
      <c r="T401" s="174"/>
      <c r="U401" s="174"/>
      <c r="V401" s="174"/>
      <c r="W401" s="174"/>
      <c r="X401" s="174"/>
      <c r="Y401" s="174"/>
      <c r="Z401" s="174"/>
    </row>
    <row r="402" spans="1:26" ht="12.75" customHeight="1" x14ac:dyDescent="0.2">
      <c r="A402" s="174"/>
      <c r="B402" s="174"/>
      <c r="C402" s="174"/>
      <c r="D402" s="174"/>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row>
    <row r="403" spans="1:26" ht="12.75" customHeight="1" x14ac:dyDescent="0.2">
      <c r="A403" s="174"/>
      <c r="B403" s="174"/>
      <c r="C403" s="174"/>
      <c r="D403" s="174"/>
      <c r="E403" s="174"/>
      <c r="F403" s="174"/>
      <c r="G403" s="174"/>
      <c r="H403" s="174"/>
      <c r="I403" s="174"/>
      <c r="J403" s="174"/>
      <c r="K403" s="174"/>
      <c r="L403" s="174"/>
      <c r="M403" s="174"/>
      <c r="N403" s="174"/>
      <c r="O403" s="174"/>
      <c r="P403" s="174"/>
      <c r="Q403" s="174"/>
      <c r="R403" s="174"/>
      <c r="S403" s="174"/>
      <c r="T403" s="174"/>
      <c r="U403" s="174"/>
      <c r="V403" s="174"/>
      <c r="W403" s="174"/>
      <c r="X403" s="174"/>
      <c r="Y403" s="174"/>
      <c r="Z403" s="174"/>
    </row>
    <row r="404" spans="1:26" ht="12.75" customHeight="1" x14ac:dyDescent="0.2">
      <c r="A404" s="174"/>
      <c r="B404" s="174"/>
      <c r="C404" s="174"/>
      <c r="D404" s="174"/>
      <c r="E404" s="174"/>
      <c r="F404" s="174"/>
      <c r="G404" s="174"/>
      <c r="H404" s="174"/>
      <c r="I404" s="174"/>
      <c r="J404" s="174"/>
      <c r="K404" s="174"/>
      <c r="L404" s="174"/>
      <c r="M404" s="174"/>
      <c r="N404" s="174"/>
      <c r="O404" s="174"/>
      <c r="P404" s="174"/>
      <c r="Q404" s="174"/>
      <c r="R404" s="174"/>
      <c r="S404" s="174"/>
      <c r="T404" s="174"/>
      <c r="U404" s="174"/>
      <c r="V404" s="174"/>
      <c r="W404" s="174"/>
      <c r="X404" s="174"/>
      <c r="Y404" s="174"/>
      <c r="Z404" s="174"/>
    </row>
    <row r="405" spans="1:26" ht="12.75" customHeight="1" x14ac:dyDescent="0.2">
      <c r="A405" s="174"/>
      <c r="B405" s="174"/>
      <c r="C405" s="174"/>
      <c r="D405" s="174"/>
      <c r="E405" s="174"/>
      <c r="F405" s="174"/>
      <c r="G405" s="174"/>
      <c r="H405" s="174"/>
      <c r="I405" s="174"/>
      <c r="J405" s="174"/>
      <c r="K405" s="174"/>
      <c r="L405" s="174"/>
      <c r="M405" s="174"/>
      <c r="N405" s="174"/>
      <c r="O405" s="174"/>
      <c r="P405" s="174"/>
      <c r="Q405" s="174"/>
      <c r="R405" s="174"/>
      <c r="S405" s="174"/>
      <c r="T405" s="174"/>
      <c r="U405" s="174"/>
      <c r="V405" s="174"/>
      <c r="W405" s="174"/>
      <c r="X405" s="174"/>
      <c r="Y405" s="174"/>
      <c r="Z405" s="174"/>
    </row>
    <row r="406" spans="1:26" ht="12.75" customHeight="1" x14ac:dyDescent="0.2">
      <c r="A406" s="174"/>
      <c r="B406" s="174"/>
      <c r="C406" s="174"/>
      <c r="D406" s="174"/>
      <c r="E406" s="174"/>
      <c r="F406" s="174"/>
      <c r="G406" s="174"/>
      <c r="H406" s="174"/>
      <c r="I406" s="174"/>
      <c r="J406" s="174"/>
      <c r="K406" s="174"/>
      <c r="L406" s="174"/>
      <c r="M406" s="174"/>
      <c r="N406" s="174"/>
      <c r="O406" s="174"/>
      <c r="P406" s="174"/>
      <c r="Q406" s="174"/>
      <c r="R406" s="174"/>
      <c r="S406" s="174"/>
      <c r="T406" s="174"/>
      <c r="U406" s="174"/>
      <c r="V406" s="174"/>
      <c r="W406" s="174"/>
      <c r="X406" s="174"/>
      <c r="Y406" s="174"/>
      <c r="Z406" s="174"/>
    </row>
    <row r="407" spans="1:26" ht="12.75" customHeight="1" x14ac:dyDescent="0.2">
      <c r="A407" s="174"/>
      <c r="B407" s="174"/>
      <c r="C407" s="174"/>
      <c r="D407" s="174"/>
      <c r="E407" s="174"/>
      <c r="F407" s="174"/>
      <c r="G407" s="174"/>
      <c r="H407" s="174"/>
      <c r="I407" s="174"/>
      <c r="J407" s="174"/>
      <c r="K407" s="174"/>
      <c r="L407" s="174"/>
      <c r="M407" s="174"/>
      <c r="N407" s="174"/>
      <c r="O407" s="174"/>
      <c r="P407" s="174"/>
      <c r="Q407" s="174"/>
      <c r="R407" s="174"/>
      <c r="S407" s="174"/>
      <c r="T407" s="174"/>
      <c r="U407" s="174"/>
      <c r="V407" s="174"/>
      <c r="W407" s="174"/>
      <c r="X407" s="174"/>
      <c r="Y407" s="174"/>
      <c r="Z407" s="174"/>
    </row>
    <row r="408" spans="1:26" ht="12.75" customHeight="1" x14ac:dyDescent="0.2">
      <c r="A408" s="174"/>
      <c r="B408" s="174"/>
      <c r="C408" s="174"/>
      <c r="D408" s="174"/>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row>
    <row r="409" spans="1:26" ht="12.75" customHeight="1" x14ac:dyDescent="0.2">
      <c r="A409" s="174"/>
      <c r="B409" s="174"/>
      <c r="C409" s="174"/>
      <c r="D409" s="174"/>
      <c r="E409" s="174"/>
      <c r="F409" s="174"/>
      <c r="G409" s="174"/>
      <c r="H409" s="174"/>
      <c r="I409" s="174"/>
      <c r="J409" s="174"/>
      <c r="K409" s="174"/>
      <c r="L409" s="174"/>
      <c r="M409" s="174"/>
      <c r="N409" s="174"/>
      <c r="O409" s="174"/>
      <c r="P409" s="174"/>
      <c r="Q409" s="174"/>
      <c r="R409" s="174"/>
      <c r="S409" s="174"/>
      <c r="T409" s="174"/>
      <c r="U409" s="174"/>
      <c r="V409" s="174"/>
      <c r="W409" s="174"/>
      <c r="X409" s="174"/>
      <c r="Y409" s="174"/>
      <c r="Z409" s="174"/>
    </row>
    <row r="410" spans="1:26" ht="12.75" customHeight="1" x14ac:dyDescent="0.2">
      <c r="A410" s="174"/>
      <c r="B410" s="174"/>
      <c r="C410" s="174"/>
      <c r="D410" s="174"/>
      <c r="E410" s="174"/>
      <c r="F410" s="174"/>
      <c r="G410" s="174"/>
      <c r="H410" s="174"/>
      <c r="I410" s="174"/>
      <c r="J410" s="174"/>
      <c r="K410" s="174"/>
      <c r="L410" s="174"/>
      <c r="M410" s="174"/>
      <c r="N410" s="174"/>
      <c r="O410" s="174"/>
      <c r="P410" s="174"/>
      <c r="Q410" s="174"/>
      <c r="R410" s="174"/>
      <c r="S410" s="174"/>
      <c r="T410" s="174"/>
      <c r="U410" s="174"/>
      <c r="V410" s="174"/>
      <c r="W410" s="174"/>
      <c r="X410" s="174"/>
      <c r="Y410" s="174"/>
      <c r="Z410" s="174"/>
    </row>
    <row r="411" spans="1:26" ht="12.75" customHeight="1" x14ac:dyDescent="0.2">
      <c r="A411" s="174"/>
      <c r="B411" s="174"/>
      <c r="C411" s="174"/>
      <c r="D411" s="174"/>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row>
    <row r="412" spans="1:26" ht="12.75" customHeight="1" x14ac:dyDescent="0.2">
      <c r="A412" s="174"/>
      <c r="B412" s="174"/>
      <c r="C412" s="174"/>
      <c r="D412" s="174"/>
      <c r="E412" s="174"/>
      <c r="F412" s="174"/>
      <c r="G412" s="174"/>
      <c r="H412" s="174"/>
      <c r="I412" s="174"/>
      <c r="J412" s="174"/>
      <c r="K412" s="174"/>
      <c r="L412" s="174"/>
      <c r="M412" s="174"/>
      <c r="N412" s="174"/>
      <c r="O412" s="174"/>
      <c r="P412" s="174"/>
      <c r="Q412" s="174"/>
      <c r="R412" s="174"/>
      <c r="S412" s="174"/>
      <c r="T412" s="174"/>
      <c r="U412" s="174"/>
      <c r="V412" s="174"/>
      <c r="W412" s="174"/>
      <c r="X412" s="174"/>
      <c r="Y412" s="174"/>
      <c r="Z412" s="174"/>
    </row>
    <row r="413" spans="1:26" ht="12.75" customHeight="1" x14ac:dyDescent="0.2">
      <c r="A413" s="174"/>
      <c r="B413" s="174"/>
      <c r="C413" s="174"/>
      <c r="D413" s="174"/>
      <c r="E413" s="174"/>
      <c r="F413" s="174"/>
      <c r="G413" s="174"/>
      <c r="H413" s="174"/>
      <c r="I413" s="174"/>
      <c r="J413" s="174"/>
      <c r="K413" s="174"/>
      <c r="L413" s="174"/>
      <c r="M413" s="174"/>
      <c r="N413" s="174"/>
      <c r="O413" s="174"/>
      <c r="P413" s="174"/>
      <c r="Q413" s="174"/>
      <c r="R413" s="174"/>
      <c r="S413" s="174"/>
      <c r="T413" s="174"/>
      <c r="U413" s="174"/>
      <c r="V413" s="174"/>
      <c r="W413" s="174"/>
      <c r="X413" s="174"/>
      <c r="Y413" s="174"/>
      <c r="Z413" s="174"/>
    </row>
    <row r="414" spans="1:26" ht="12.75" customHeight="1" x14ac:dyDescent="0.2">
      <c r="A414" s="174"/>
      <c r="B414" s="174"/>
      <c r="C414" s="174"/>
      <c r="D414" s="174"/>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row>
    <row r="415" spans="1:26" ht="12.75" customHeight="1" x14ac:dyDescent="0.2">
      <c r="A415" s="174"/>
      <c r="B415" s="174"/>
      <c r="C415" s="174"/>
      <c r="D415" s="174"/>
      <c r="E415" s="174"/>
      <c r="F415" s="174"/>
      <c r="G415" s="174"/>
      <c r="H415" s="174"/>
      <c r="I415" s="174"/>
      <c r="J415" s="174"/>
      <c r="K415" s="174"/>
      <c r="L415" s="174"/>
      <c r="M415" s="174"/>
      <c r="N415" s="174"/>
      <c r="O415" s="174"/>
      <c r="P415" s="174"/>
      <c r="Q415" s="174"/>
      <c r="R415" s="174"/>
      <c r="S415" s="174"/>
      <c r="T415" s="174"/>
      <c r="U415" s="174"/>
      <c r="V415" s="174"/>
      <c r="W415" s="174"/>
      <c r="X415" s="174"/>
      <c r="Y415" s="174"/>
      <c r="Z415" s="174"/>
    </row>
    <row r="416" spans="1:26" ht="12.75" customHeight="1" x14ac:dyDescent="0.2">
      <c r="A416" s="174"/>
      <c r="B416" s="174"/>
      <c r="C416" s="174"/>
      <c r="D416" s="174"/>
      <c r="E416" s="174"/>
      <c r="F416" s="174"/>
      <c r="G416" s="174"/>
      <c r="H416" s="174"/>
      <c r="I416" s="174"/>
      <c r="J416" s="174"/>
      <c r="K416" s="174"/>
      <c r="L416" s="174"/>
      <c r="M416" s="174"/>
      <c r="N416" s="174"/>
      <c r="O416" s="174"/>
      <c r="P416" s="174"/>
      <c r="Q416" s="174"/>
      <c r="R416" s="174"/>
      <c r="S416" s="174"/>
      <c r="T416" s="174"/>
      <c r="U416" s="174"/>
      <c r="V416" s="174"/>
      <c r="W416" s="174"/>
      <c r="X416" s="174"/>
      <c r="Y416" s="174"/>
      <c r="Z416" s="174"/>
    </row>
    <row r="417" spans="1:26" ht="12.75" customHeight="1" x14ac:dyDescent="0.2">
      <c r="A417" s="174"/>
      <c r="B417" s="174"/>
      <c r="C417" s="174"/>
      <c r="D417" s="174"/>
      <c r="E417" s="174"/>
      <c r="F417" s="174"/>
      <c r="G417" s="174"/>
      <c r="H417" s="174"/>
      <c r="I417" s="174"/>
      <c r="J417" s="174"/>
      <c r="K417" s="174"/>
      <c r="L417" s="174"/>
      <c r="M417" s="174"/>
      <c r="N417" s="174"/>
      <c r="O417" s="174"/>
      <c r="P417" s="174"/>
      <c r="Q417" s="174"/>
      <c r="R417" s="174"/>
      <c r="S417" s="174"/>
      <c r="T417" s="174"/>
      <c r="U417" s="174"/>
      <c r="V417" s="174"/>
      <c r="W417" s="174"/>
      <c r="X417" s="174"/>
      <c r="Y417" s="174"/>
      <c r="Z417" s="174"/>
    </row>
    <row r="418" spans="1:26" ht="12.75" customHeight="1" x14ac:dyDescent="0.2">
      <c r="A418" s="174"/>
      <c r="B418" s="174"/>
      <c r="C418" s="174"/>
      <c r="D418" s="174"/>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row>
    <row r="419" spans="1:26" ht="12.75" customHeight="1" x14ac:dyDescent="0.2">
      <c r="A419" s="174"/>
      <c r="B419" s="174"/>
      <c r="C419" s="174"/>
      <c r="D419" s="174"/>
      <c r="E419" s="174"/>
      <c r="F419" s="174"/>
      <c r="G419" s="174"/>
      <c r="H419" s="174"/>
      <c r="I419" s="174"/>
      <c r="J419" s="174"/>
      <c r="K419" s="174"/>
      <c r="L419" s="174"/>
      <c r="M419" s="174"/>
      <c r="N419" s="174"/>
      <c r="O419" s="174"/>
      <c r="P419" s="174"/>
      <c r="Q419" s="174"/>
      <c r="R419" s="174"/>
      <c r="S419" s="174"/>
      <c r="T419" s="174"/>
      <c r="U419" s="174"/>
      <c r="V419" s="174"/>
      <c r="W419" s="174"/>
      <c r="X419" s="174"/>
      <c r="Y419" s="174"/>
      <c r="Z419" s="174"/>
    </row>
    <row r="420" spans="1:26" ht="12.75" customHeight="1" x14ac:dyDescent="0.2">
      <c r="A420" s="174"/>
      <c r="B420" s="174"/>
      <c r="C420" s="174"/>
      <c r="D420" s="174"/>
      <c r="E420" s="174"/>
      <c r="F420" s="174"/>
      <c r="G420" s="174"/>
      <c r="H420" s="174"/>
      <c r="I420" s="174"/>
      <c r="J420" s="174"/>
      <c r="K420" s="174"/>
      <c r="L420" s="174"/>
      <c r="M420" s="174"/>
      <c r="N420" s="174"/>
      <c r="O420" s="174"/>
      <c r="P420" s="174"/>
      <c r="Q420" s="174"/>
      <c r="R420" s="174"/>
      <c r="S420" s="174"/>
      <c r="T420" s="174"/>
      <c r="U420" s="174"/>
      <c r="V420" s="174"/>
      <c r="W420" s="174"/>
      <c r="X420" s="174"/>
      <c r="Y420" s="174"/>
      <c r="Z420" s="174"/>
    </row>
    <row r="421" spans="1:26" ht="12.75" customHeight="1" x14ac:dyDescent="0.2">
      <c r="A421" s="174"/>
      <c r="B421" s="174"/>
      <c r="C421" s="174"/>
      <c r="D421" s="174"/>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row>
    <row r="422" spans="1:26" ht="12.75" customHeight="1" x14ac:dyDescent="0.2">
      <c r="A422" s="174"/>
      <c r="B422" s="174"/>
      <c r="C422" s="174"/>
      <c r="D422" s="174"/>
      <c r="E422" s="174"/>
      <c r="F422" s="174"/>
      <c r="G422" s="174"/>
      <c r="H422" s="174"/>
      <c r="I422" s="174"/>
      <c r="J422" s="174"/>
      <c r="K422" s="174"/>
      <c r="L422" s="174"/>
      <c r="M422" s="174"/>
      <c r="N422" s="174"/>
      <c r="O422" s="174"/>
      <c r="P422" s="174"/>
      <c r="Q422" s="174"/>
      <c r="R422" s="174"/>
      <c r="S422" s="174"/>
      <c r="T422" s="174"/>
      <c r="U422" s="174"/>
      <c r="V422" s="174"/>
      <c r="W422" s="174"/>
      <c r="X422" s="174"/>
      <c r="Y422" s="174"/>
      <c r="Z422" s="174"/>
    </row>
    <row r="423" spans="1:26" ht="12.75" customHeight="1" x14ac:dyDescent="0.2">
      <c r="A423" s="174"/>
      <c r="B423" s="174"/>
      <c r="C423" s="174"/>
      <c r="D423" s="174"/>
      <c r="E423" s="174"/>
      <c r="F423" s="174"/>
      <c r="G423" s="174"/>
      <c r="H423" s="174"/>
      <c r="I423" s="174"/>
      <c r="J423" s="174"/>
      <c r="K423" s="174"/>
      <c r="L423" s="174"/>
      <c r="M423" s="174"/>
      <c r="N423" s="174"/>
      <c r="O423" s="174"/>
      <c r="P423" s="174"/>
      <c r="Q423" s="174"/>
      <c r="R423" s="174"/>
      <c r="S423" s="174"/>
      <c r="T423" s="174"/>
      <c r="U423" s="174"/>
      <c r="V423" s="174"/>
      <c r="W423" s="174"/>
      <c r="X423" s="174"/>
      <c r="Y423" s="174"/>
      <c r="Z423" s="174"/>
    </row>
    <row r="424" spans="1:26" ht="12.75" customHeight="1" x14ac:dyDescent="0.2">
      <c r="A424" s="174"/>
      <c r="B424" s="174"/>
      <c r="C424" s="174"/>
      <c r="D424" s="174"/>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row>
    <row r="425" spans="1:26" ht="12.75" customHeight="1" x14ac:dyDescent="0.2">
      <c r="A425" s="174"/>
      <c r="B425" s="174"/>
      <c r="C425" s="17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row>
    <row r="426" spans="1:26" ht="12.75" customHeight="1" x14ac:dyDescent="0.2">
      <c r="A426" s="174"/>
      <c r="B426" s="174"/>
      <c r="C426" s="174"/>
      <c r="D426" s="174"/>
      <c r="E426" s="174"/>
      <c r="F426" s="174"/>
      <c r="G426" s="174"/>
      <c r="H426" s="174"/>
      <c r="I426" s="174"/>
      <c r="J426" s="174"/>
      <c r="K426" s="174"/>
      <c r="L426" s="174"/>
      <c r="M426" s="174"/>
      <c r="N426" s="174"/>
      <c r="O426" s="174"/>
      <c r="P426" s="174"/>
      <c r="Q426" s="174"/>
      <c r="R426" s="174"/>
      <c r="S426" s="174"/>
      <c r="T426" s="174"/>
      <c r="U426" s="174"/>
      <c r="V426" s="174"/>
      <c r="W426" s="174"/>
      <c r="X426" s="174"/>
      <c r="Y426" s="174"/>
      <c r="Z426" s="174"/>
    </row>
    <row r="427" spans="1:26" ht="12.75" customHeight="1" x14ac:dyDescent="0.2">
      <c r="A427" s="174"/>
      <c r="B427" s="174"/>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row>
    <row r="428" spans="1:26" ht="12.75" customHeight="1" x14ac:dyDescent="0.2">
      <c r="A428" s="174"/>
      <c r="B428" s="174"/>
      <c r="C428" s="174"/>
      <c r="D428" s="174"/>
      <c r="E428" s="174"/>
      <c r="F428" s="174"/>
      <c r="G428" s="174"/>
      <c r="H428" s="174"/>
      <c r="I428" s="174"/>
      <c r="J428" s="174"/>
      <c r="K428" s="174"/>
      <c r="L428" s="174"/>
      <c r="M428" s="174"/>
      <c r="N428" s="174"/>
      <c r="O428" s="174"/>
      <c r="P428" s="174"/>
      <c r="Q428" s="174"/>
      <c r="R428" s="174"/>
      <c r="S428" s="174"/>
      <c r="T428" s="174"/>
      <c r="U428" s="174"/>
      <c r="V428" s="174"/>
      <c r="W428" s="174"/>
      <c r="X428" s="174"/>
      <c r="Y428" s="174"/>
      <c r="Z428" s="174"/>
    </row>
    <row r="429" spans="1:26" ht="12.75" customHeight="1" x14ac:dyDescent="0.2">
      <c r="A429" s="174"/>
      <c r="B429" s="174"/>
      <c r="C429" s="174"/>
      <c r="D429" s="174"/>
      <c r="E429" s="174"/>
      <c r="F429" s="174"/>
      <c r="G429" s="174"/>
      <c r="H429" s="174"/>
      <c r="I429" s="174"/>
      <c r="J429" s="174"/>
      <c r="K429" s="174"/>
      <c r="L429" s="174"/>
      <c r="M429" s="174"/>
      <c r="N429" s="174"/>
      <c r="O429" s="174"/>
      <c r="P429" s="174"/>
      <c r="Q429" s="174"/>
      <c r="R429" s="174"/>
      <c r="S429" s="174"/>
      <c r="T429" s="174"/>
      <c r="U429" s="174"/>
      <c r="V429" s="174"/>
      <c r="W429" s="174"/>
      <c r="X429" s="174"/>
      <c r="Y429" s="174"/>
      <c r="Z429" s="174"/>
    </row>
    <row r="430" spans="1:26" ht="12.75" customHeight="1" x14ac:dyDescent="0.2">
      <c r="A430" s="174"/>
      <c r="B430" s="174"/>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row>
    <row r="431" spans="1:26" ht="12.75" customHeight="1" x14ac:dyDescent="0.2">
      <c r="A431" s="174"/>
      <c r="B431" s="174"/>
      <c r="C431" s="174"/>
      <c r="D431" s="174"/>
      <c r="E431" s="174"/>
      <c r="F431" s="174"/>
      <c r="G431" s="174"/>
      <c r="H431" s="174"/>
      <c r="I431" s="174"/>
      <c r="J431" s="174"/>
      <c r="K431" s="174"/>
      <c r="L431" s="174"/>
      <c r="M431" s="174"/>
      <c r="N431" s="174"/>
      <c r="O431" s="174"/>
      <c r="P431" s="174"/>
      <c r="Q431" s="174"/>
      <c r="R431" s="174"/>
      <c r="S431" s="174"/>
      <c r="T431" s="174"/>
      <c r="U431" s="174"/>
      <c r="V431" s="174"/>
      <c r="W431" s="174"/>
      <c r="X431" s="174"/>
      <c r="Y431" s="174"/>
      <c r="Z431" s="174"/>
    </row>
    <row r="432" spans="1:26" ht="12.75" customHeight="1" x14ac:dyDescent="0.2">
      <c r="A432" s="174"/>
      <c r="B432" s="174"/>
      <c r="C432" s="174"/>
      <c r="D432" s="174"/>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row>
    <row r="433" spans="1:26" ht="12.75" customHeight="1" x14ac:dyDescent="0.2">
      <c r="A433" s="174"/>
      <c r="B433" s="174"/>
      <c r="C433" s="174"/>
      <c r="D433" s="174"/>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row>
    <row r="434" spans="1:26" ht="12.75" customHeight="1" x14ac:dyDescent="0.2">
      <c r="A434" s="174"/>
      <c r="B434" s="174"/>
      <c r="C434" s="174"/>
      <c r="D434" s="174"/>
      <c r="E434" s="174"/>
      <c r="F434" s="174"/>
      <c r="G434" s="174"/>
      <c r="H434" s="174"/>
      <c r="I434" s="174"/>
      <c r="J434" s="174"/>
      <c r="K434" s="174"/>
      <c r="L434" s="174"/>
      <c r="M434" s="174"/>
      <c r="N434" s="174"/>
      <c r="O434" s="174"/>
      <c r="P434" s="174"/>
      <c r="Q434" s="174"/>
      <c r="R434" s="174"/>
      <c r="S434" s="174"/>
      <c r="T434" s="174"/>
      <c r="U434" s="174"/>
      <c r="V434" s="174"/>
      <c r="W434" s="174"/>
      <c r="X434" s="174"/>
      <c r="Y434" s="174"/>
      <c r="Z434" s="174"/>
    </row>
    <row r="435" spans="1:26" ht="12.75" customHeight="1" x14ac:dyDescent="0.2">
      <c r="A435" s="174"/>
      <c r="B435" s="174"/>
      <c r="C435" s="174"/>
      <c r="D435" s="174"/>
      <c r="E435" s="174"/>
      <c r="F435" s="174"/>
      <c r="G435" s="174"/>
      <c r="H435" s="174"/>
      <c r="I435" s="174"/>
      <c r="J435" s="174"/>
      <c r="K435" s="174"/>
      <c r="L435" s="174"/>
      <c r="M435" s="174"/>
      <c r="N435" s="174"/>
      <c r="O435" s="174"/>
      <c r="P435" s="174"/>
      <c r="Q435" s="174"/>
      <c r="R435" s="174"/>
      <c r="S435" s="174"/>
      <c r="T435" s="174"/>
      <c r="U435" s="174"/>
      <c r="V435" s="174"/>
      <c r="W435" s="174"/>
      <c r="X435" s="174"/>
      <c r="Y435" s="174"/>
      <c r="Z435" s="174"/>
    </row>
    <row r="436" spans="1:26" ht="12.75" customHeight="1" x14ac:dyDescent="0.2">
      <c r="A436" s="174"/>
      <c r="B436" s="174"/>
      <c r="C436" s="174"/>
      <c r="D436" s="174"/>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row>
    <row r="437" spans="1:26" ht="12.75" customHeight="1" x14ac:dyDescent="0.2">
      <c r="A437" s="174"/>
      <c r="B437" s="174"/>
      <c r="C437" s="174"/>
      <c r="D437" s="174"/>
      <c r="E437" s="174"/>
      <c r="F437" s="174"/>
      <c r="G437" s="174"/>
      <c r="H437" s="174"/>
      <c r="I437" s="174"/>
      <c r="J437" s="174"/>
      <c r="K437" s="174"/>
      <c r="L437" s="174"/>
      <c r="M437" s="174"/>
      <c r="N437" s="174"/>
      <c r="O437" s="174"/>
      <c r="P437" s="174"/>
      <c r="Q437" s="174"/>
      <c r="R437" s="174"/>
      <c r="S437" s="174"/>
      <c r="T437" s="174"/>
      <c r="U437" s="174"/>
      <c r="V437" s="174"/>
      <c r="W437" s="174"/>
      <c r="X437" s="174"/>
      <c r="Y437" s="174"/>
      <c r="Z437" s="174"/>
    </row>
    <row r="438" spans="1:26" ht="12.75" customHeight="1" x14ac:dyDescent="0.2">
      <c r="A438" s="174"/>
      <c r="B438" s="174"/>
      <c r="C438" s="174"/>
      <c r="D438" s="174"/>
      <c r="E438" s="174"/>
      <c r="F438" s="174"/>
      <c r="G438" s="174"/>
      <c r="H438" s="174"/>
      <c r="I438" s="174"/>
      <c r="J438" s="174"/>
      <c r="K438" s="174"/>
      <c r="L438" s="174"/>
      <c r="M438" s="174"/>
      <c r="N438" s="174"/>
      <c r="O438" s="174"/>
      <c r="P438" s="174"/>
      <c r="Q438" s="174"/>
      <c r="R438" s="174"/>
      <c r="S438" s="174"/>
      <c r="T438" s="174"/>
      <c r="U438" s="174"/>
      <c r="V438" s="174"/>
      <c r="W438" s="174"/>
      <c r="X438" s="174"/>
      <c r="Y438" s="174"/>
      <c r="Z438" s="174"/>
    </row>
    <row r="439" spans="1:26" ht="12.75" customHeight="1" x14ac:dyDescent="0.2">
      <c r="A439" s="174"/>
      <c r="B439" s="174"/>
      <c r="C439" s="174"/>
      <c r="D439" s="174"/>
      <c r="E439" s="174"/>
      <c r="F439" s="174"/>
      <c r="G439" s="174"/>
      <c r="H439" s="174"/>
      <c r="I439" s="174"/>
      <c r="J439" s="174"/>
      <c r="K439" s="174"/>
      <c r="L439" s="174"/>
      <c r="M439" s="174"/>
      <c r="N439" s="174"/>
      <c r="O439" s="174"/>
      <c r="P439" s="174"/>
      <c r="Q439" s="174"/>
      <c r="R439" s="174"/>
      <c r="S439" s="174"/>
      <c r="T439" s="174"/>
      <c r="U439" s="174"/>
      <c r="V439" s="174"/>
      <c r="W439" s="174"/>
      <c r="X439" s="174"/>
      <c r="Y439" s="174"/>
      <c r="Z439" s="174"/>
    </row>
    <row r="440" spans="1:26" ht="12.75" customHeight="1" x14ac:dyDescent="0.2">
      <c r="A440" s="174"/>
      <c r="B440" s="174"/>
      <c r="C440" s="174"/>
      <c r="D440" s="174"/>
      <c r="E440" s="174"/>
      <c r="F440" s="174"/>
      <c r="G440" s="174"/>
      <c r="H440" s="174"/>
      <c r="I440" s="174"/>
      <c r="J440" s="174"/>
      <c r="K440" s="174"/>
      <c r="L440" s="174"/>
      <c r="M440" s="174"/>
      <c r="N440" s="174"/>
      <c r="O440" s="174"/>
      <c r="P440" s="174"/>
      <c r="Q440" s="174"/>
      <c r="R440" s="174"/>
      <c r="S440" s="174"/>
      <c r="T440" s="174"/>
      <c r="U440" s="174"/>
      <c r="V440" s="174"/>
      <c r="W440" s="174"/>
      <c r="X440" s="174"/>
      <c r="Y440" s="174"/>
      <c r="Z440" s="174"/>
    </row>
    <row r="441" spans="1:26" ht="12.75" customHeight="1" x14ac:dyDescent="0.2">
      <c r="A441" s="174"/>
      <c r="B441" s="174"/>
      <c r="C441" s="174"/>
      <c r="D441" s="174"/>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row>
    <row r="442" spans="1:26" ht="12.75" customHeight="1" x14ac:dyDescent="0.2">
      <c r="A442" s="174"/>
      <c r="B442" s="174"/>
      <c r="C442" s="174"/>
      <c r="D442" s="174"/>
      <c r="E442" s="174"/>
      <c r="F442" s="174"/>
      <c r="G442" s="174"/>
      <c r="H442" s="174"/>
      <c r="I442" s="174"/>
      <c r="J442" s="174"/>
      <c r="K442" s="174"/>
      <c r="L442" s="174"/>
      <c r="M442" s="174"/>
      <c r="N442" s="174"/>
      <c r="O442" s="174"/>
      <c r="P442" s="174"/>
      <c r="Q442" s="174"/>
      <c r="R442" s="174"/>
      <c r="S442" s="174"/>
      <c r="T442" s="174"/>
      <c r="U442" s="174"/>
      <c r="V442" s="174"/>
      <c r="W442" s="174"/>
      <c r="X442" s="174"/>
      <c r="Y442" s="174"/>
      <c r="Z442" s="174"/>
    </row>
    <row r="443" spans="1:26" ht="12.75" customHeight="1" x14ac:dyDescent="0.2">
      <c r="A443" s="174"/>
      <c r="B443" s="174"/>
      <c r="C443" s="174"/>
      <c r="D443" s="174"/>
      <c r="E443" s="174"/>
      <c r="F443" s="174"/>
      <c r="G443" s="174"/>
      <c r="H443" s="174"/>
      <c r="I443" s="174"/>
      <c r="J443" s="174"/>
      <c r="K443" s="174"/>
      <c r="L443" s="174"/>
      <c r="M443" s="174"/>
      <c r="N443" s="174"/>
      <c r="O443" s="174"/>
      <c r="P443" s="174"/>
      <c r="Q443" s="174"/>
      <c r="R443" s="174"/>
      <c r="S443" s="174"/>
      <c r="T443" s="174"/>
      <c r="U443" s="174"/>
      <c r="V443" s="174"/>
      <c r="W443" s="174"/>
      <c r="X443" s="174"/>
      <c r="Y443" s="174"/>
      <c r="Z443" s="174"/>
    </row>
    <row r="444" spans="1:26" ht="12.75" customHeight="1" x14ac:dyDescent="0.2">
      <c r="A444" s="174"/>
      <c r="B444" s="174"/>
      <c r="C444" s="174"/>
      <c r="D444" s="174"/>
      <c r="E444" s="174"/>
      <c r="F444" s="174"/>
      <c r="G444" s="174"/>
      <c r="H444" s="174"/>
      <c r="I444" s="174"/>
      <c r="J444" s="174"/>
      <c r="K444" s="174"/>
      <c r="L444" s="174"/>
      <c r="M444" s="174"/>
      <c r="N444" s="174"/>
      <c r="O444" s="174"/>
      <c r="P444" s="174"/>
      <c r="Q444" s="174"/>
      <c r="R444" s="174"/>
      <c r="S444" s="174"/>
      <c r="T444" s="174"/>
      <c r="U444" s="174"/>
      <c r="V444" s="174"/>
      <c r="W444" s="174"/>
      <c r="X444" s="174"/>
      <c r="Y444" s="174"/>
      <c r="Z444" s="174"/>
    </row>
    <row r="445" spans="1:26" ht="12.75" customHeight="1" x14ac:dyDescent="0.2">
      <c r="A445" s="174"/>
      <c r="B445" s="174"/>
      <c r="C445" s="174"/>
      <c r="D445" s="174"/>
      <c r="E445" s="174"/>
      <c r="F445" s="174"/>
      <c r="G445" s="174"/>
      <c r="H445" s="174"/>
      <c r="I445" s="174"/>
      <c r="J445" s="174"/>
      <c r="K445" s="174"/>
      <c r="L445" s="174"/>
      <c r="M445" s="174"/>
      <c r="N445" s="174"/>
      <c r="O445" s="174"/>
      <c r="P445" s="174"/>
      <c r="Q445" s="174"/>
      <c r="R445" s="174"/>
      <c r="S445" s="174"/>
      <c r="T445" s="174"/>
      <c r="U445" s="174"/>
      <c r="V445" s="174"/>
      <c r="W445" s="174"/>
      <c r="X445" s="174"/>
      <c r="Y445" s="174"/>
      <c r="Z445" s="174"/>
    </row>
    <row r="446" spans="1:26" ht="12.75" customHeight="1" x14ac:dyDescent="0.2">
      <c r="A446" s="174"/>
      <c r="B446" s="174"/>
      <c r="C446" s="174"/>
      <c r="D446" s="174"/>
      <c r="E446" s="174"/>
      <c r="F446" s="174"/>
      <c r="G446" s="174"/>
      <c r="H446" s="174"/>
      <c r="I446" s="174"/>
      <c r="J446" s="174"/>
      <c r="K446" s="174"/>
      <c r="L446" s="174"/>
      <c r="M446" s="174"/>
      <c r="N446" s="174"/>
      <c r="O446" s="174"/>
      <c r="P446" s="174"/>
      <c r="Q446" s="174"/>
      <c r="R446" s="174"/>
      <c r="S446" s="174"/>
      <c r="T446" s="174"/>
      <c r="U446" s="174"/>
      <c r="V446" s="174"/>
      <c r="W446" s="174"/>
      <c r="X446" s="174"/>
      <c r="Y446" s="174"/>
      <c r="Z446" s="174"/>
    </row>
    <row r="447" spans="1:26" ht="12.75" customHeight="1" x14ac:dyDescent="0.2">
      <c r="A447" s="174"/>
      <c r="B447" s="174"/>
      <c r="C447" s="174"/>
      <c r="D447" s="174"/>
      <c r="E447" s="174"/>
      <c r="F447" s="174"/>
      <c r="G447" s="174"/>
      <c r="H447" s="174"/>
      <c r="I447" s="174"/>
      <c r="J447" s="174"/>
      <c r="K447" s="174"/>
      <c r="L447" s="174"/>
      <c r="M447" s="174"/>
      <c r="N447" s="174"/>
      <c r="O447" s="174"/>
      <c r="P447" s="174"/>
      <c r="Q447" s="174"/>
      <c r="R447" s="174"/>
      <c r="S447" s="174"/>
      <c r="T447" s="174"/>
      <c r="U447" s="174"/>
      <c r="V447" s="174"/>
      <c r="W447" s="174"/>
      <c r="X447" s="174"/>
      <c r="Y447" s="174"/>
      <c r="Z447" s="174"/>
    </row>
    <row r="448" spans="1:26" ht="12.75" customHeight="1" x14ac:dyDescent="0.2">
      <c r="A448" s="174"/>
      <c r="B448" s="174"/>
      <c r="C448" s="174"/>
      <c r="D448" s="174"/>
      <c r="E448" s="174"/>
      <c r="F448" s="174"/>
      <c r="G448" s="174"/>
      <c r="H448" s="174"/>
      <c r="I448" s="174"/>
      <c r="J448" s="174"/>
      <c r="K448" s="174"/>
      <c r="L448" s="174"/>
      <c r="M448" s="174"/>
      <c r="N448" s="174"/>
      <c r="O448" s="174"/>
      <c r="P448" s="174"/>
      <c r="Q448" s="174"/>
      <c r="R448" s="174"/>
      <c r="S448" s="174"/>
      <c r="T448" s="174"/>
      <c r="U448" s="174"/>
      <c r="V448" s="174"/>
      <c r="W448" s="174"/>
      <c r="X448" s="174"/>
      <c r="Y448" s="174"/>
      <c r="Z448" s="174"/>
    </row>
    <row r="449" spans="1:26" ht="12.75" customHeight="1" x14ac:dyDescent="0.2">
      <c r="A449" s="174"/>
      <c r="B449" s="174"/>
      <c r="C449" s="174"/>
      <c r="D449" s="174"/>
      <c r="E449" s="174"/>
      <c r="F449" s="174"/>
      <c r="G449" s="174"/>
      <c r="H449" s="174"/>
      <c r="I449" s="174"/>
      <c r="J449" s="174"/>
      <c r="K449" s="174"/>
      <c r="L449" s="174"/>
      <c r="M449" s="174"/>
      <c r="N449" s="174"/>
      <c r="O449" s="174"/>
      <c r="P449" s="174"/>
      <c r="Q449" s="174"/>
      <c r="R449" s="174"/>
      <c r="S449" s="174"/>
      <c r="T449" s="174"/>
      <c r="U449" s="174"/>
      <c r="V449" s="174"/>
      <c r="W449" s="174"/>
      <c r="X449" s="174"/>
      <c r="Y449" s="174"/>
      <c r="Z449" s="174"/>
    </row>
    <row r="450" spans="1:26" ht="12.75" customHeight="1" x14ac:dyDescent="0.2">
      <c r="A450" s="174"/>
      <c r="B450" s="174"/>
      <c r="C450" s="174"/>
      <c r="D450" s="174"/>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row>
    <row r="451" spans="1:26" ht="12.75" customHeight="1" x14ac:dyDescent="0.2">
      <c r="A451" s="174"/>
      <c r="B451" s="174"/>
      <c r="C451" s="174"/>
      <c r="D451" s="174"/>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row>
    <row r="452" spans="1:26" ht="12.75" customHeight="1" x14ac:dyDescent="0.2">
      <c r="A452" s="174"/>
      <c r="B452" s="174"/>
      <c r="C452" s="174"/>
      <c r="D452" s="174"/>
      <c r="E452" s="174"/>
      <c r="F452" s="174"/>
      <c r="G452" s="174"/>
      <c r="H452" s="174"/>
      <c r="I452" s="174"/>
      <c r="J452" s="174"/>
      <c r="K452" s="174"/>
      <c r="L452" s="174"/>
      <c r="M452" s="174"/>
      <c r="N452" s="174"/>
      <c r="O452" s="174"/>
      <c r="P452" s="174"/>
      <c r="Q452" s="174"/>
      <c r="R452" s="174"/>
      <c r="S452" s="174"/>
      <c r="T452" s="174"/>
      <c r="U452" s="174"/>
      <c r="V452" s="174"/>
      <c r="W452" s="174"/>
      <c r="X452" s="174"/>
      <c r="Y452" s="174"/>
      <c r="Z452" s="174"/>
    </row>
    <row r="453" spans="1:26" ht="12.75" customHeight="1" x14ac:dyDescent="0.2">
      <c r="A453" s="174"/>
      <c r="B453" s="174"/>
      <c r="C453" s="174"/>
      <c r="D453" s="174"/>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row>
    <row r="454" spans="1:26" ht="12.75" customHeight="1" x14ac:dyDescent="0.2">
      <c r="A454" s="174"/>
      <c r="B454" s="174"/>
      <c r="C454" s="174"/>
      <c r="D454" s="174"/>
      <c r="E454" s="174"/>
      <c r="F454" s="174"/>
      <c r="G454" s="174"/>
      <c r="H454" s="174"/>
      <c r="I454" s="174"/>
      <c r="J454" s="174"/>
      <c r="K454" s="174"/>
      <c r="L454" s="174"/>
      <c r="M454" s="174"/>
      <c r="N454" s="174"/>
      <c r="O454" s="174"/>
      <c r="P454" s="174"/>
      <c r="Q454" s="174"/>
      <c r="R454" s="174"/>
      <c r="S454" s="174"/>
      <c r="T454" s="174"/>
      <c r="U454" s="174"/>
      <c r="V454" s="174"/>
      <c r="W454" s="174"/>
      <c r="X454" s="174"/>
      <c r="Y454" s="174"/>
      <c r="Z454" s="174"/>
    </row>
    <row r="455" spans="1:26" ht="12.75" customHeight="1" x14ac:dyDescent="0.2">
      <c r="A455" s="174"/>
      <c r="B455" s="174"/>
      <c r="C455" s="174"/>
      <c r="D455" s="174"/>
      <c r="E455" s="174"/>
      <c r="F455" s="174"/>
      <c r="G455" s="174"/>
      <c r="H455" s="174"/>
      <c r="I455" s="174"/>
      <c r="J455" s="174"/>
      <c r="K455" s="174"/>
      <c r="L455" s="174"/>
      <c r="M455" s="174"/>
      <c r="N455" s="174"/>
      <c r="O455" s="174"/>
      <c r="P455" s="174"/>
      <c r="Q455" s="174"/>
      <c r="R455" s="174"/>
      <c r="S455" s="174"/>
      <c r="T455" s="174"/>
      <c r="U455" s="174"/>
      <c r="V455" s="174"/>
      <c r="W455" s="174"/>
      <c r="X455" s="174"/>
      <c r="Y455" s="174"/>
      <c r="Z455" s="174"/>
    </row>
    <row r="456" spans="1:26" ht="12.75" customHeight="1" x14ac:dyDescent="0.2">
      <c r="A456" s="174"/>
      <c r="B456" s="174"/>
      <c r="C456" s="174"/>
      <c r="D456" s="174"/>
      <c r="E456" s="174"/>
      <c r="F456" s="174"/>
      <c r="G456" s="174"/>
      <c r="H456" s="174"/>
      <c r="I456" s="174"/>
      <c r="J456" s="174"/>
      <c r="K456" s="174"/>
      <c r="L456" s="174"/>
      <c r="M456" s="174"/>
      <c r="N456" s="174"/>
      <c r="O456" s="174"/>
      <c r="P456" s="174"/>
      <c r="Q456" s="174"/>
      <c r="R456" s="174"/>
      <c r="S456" s="174"/>
      <c r="T456" s="174"/>
      <c r="U456" s="174"/>
      <c r="V456" s="174"/>
      <c r="W456" s="174"/>
      <c r="X456" s="174"/>
      <c r="Y456" s="174"/>
      <c r="Z456" s="174"/>
    </row>
    <row r="457" spans="1:26" ht="12.75" customHeight="1" x14ac:dyDescent="0.2">
      <c r="A457" s="174"/>
      <c r="B457" s="174"/>
      <c r="C457" s="174"/>
      <c r="D457" s="174"/>
      <c r="E457" s="174"/>
      <c r="F457" s="174"/>
      <c r="G457" s="174"/>
      <c r="H457" s="174"/>
      <c r="I457" s="174"/>
      <c r="J457" s="174"/>
      <c r="K457" s="174"/>
      <c r="L457" s="174"/>
      <c r="M457" s="174"/>
      <c r="N457" s="174"/>
      <c r="O457" s="174"/>
      <c r="P457" s="174"/>
      <c r="Q457" s="174"/>
      <c r="R457" s="174"/>
      <c r="S457" s="174"/>
      <c r="T457" s="174"/>
      <c r="U457" s="174"/>
      <c r="V457" s="174"/>
      <c r="W457" s="174"/>
      <c r="X457" s="174"/>
      <c r="Y457" s="174"/>
      <c r="Z457" s="174"/>
    </row>
    <row r="458" spans="1:26" ht="12.75" customHeight="1" x14ac:dyDescent="0.2">
      <c r="A458" s="174"/>
      <c r="B458" s="174"/>
      <c r="C458" s="174"/>
      <c r="D458" s="174"/>
      <c r="E458" s="174"/>
      <c r="F458" s="174"/>
      <c r="G458" s="174"/>
      <c r="H458" s="174"/>
      <c r="I458" s="174"/>
      <c r="J458" s="174"/>
      <c r="K458" s="174"/>
      <c r="L458" s="174"/>
      <c r="M458" s="174"/>
      <c r="N458" s="174"/>
      <c r="O458" s="174"/>
      <c r="P458" s="174"/>
      <c r="Q458" s="174"/>
      <c r="R458" s="174"/>
      <c r="S458" s="174"/>
      <c r="T458" s="174"/>
      <c r="U458" s="174"/>
      <c r="V458" s="174"/>
      <c r="W458" s="174"/>
      <c r="X458" s="174"/>
      <c r="Y458" s="174"/>
      <c r="Z458" s="174"/>
    </row>
    <row r="459" spans="1:26" ht="12.75" customHeight="1" x14ac:dyDescent="0.2">
      <c r="A459" s="174"/>
      <c r="B459" s="174"/>
      <c r="C459" s="174"/>
      <c r="D459" s="174"/>
      <c r="E459" s="174"/>
      <c r="F459" s="174"/>
      <c r="G459" s="174"/>
      <c r="H459" s="174"/>
      <c r="I459" s="174"/>
      <c r="J459" s="174"/>
      <c r="K459" s="174"/>
      <c r="L459" s="174"/>
      <c r="M459" s="174"/>
      <c r="N459" s="174"/>
      <c r="O459" s="174"/>
      <c r="P459" s="174"/>
      <c r="Q459" s="174"/>
      <c r="R459" s="174"/>
      <c r="S459" s="174"/>
      <c r="T459" s="174"/>
      <c r="U459" s="174"/>
      <c r="V459" s="174"/>
      <c r="W459" s="174"/>
      <c r="X459" s="174"/>
      <c r="Y459" s="174"/>
      <c r="Z459" s="174"/>
    </row>
    <row r="460" spans="1:26" ht="12.75" customHeight="1" x14ac:dyDescent="0.2">
      <c r="A460" s="174"/>
      <c r="B460" s="174"/>
      <c r="C460" s="174"/>
      <c r="D460" s="174"/>
      <c r="E460" s="174"/>
      <c r="F460" s="174"/>
      <c r="G460" s="174"/>
      <c r="H460" s="174"/>
      <c r="I460" s="174"/>
      <c r="J460" s="174"/>
      <c r="K460" s="174"/>
      <c r="L460" s="174"/>
      <c r="M460" s="174"/>
      <c r="N460" s="174"/>
      <c r="O460" s="174"/>
      <c r="P460" s="174"/>
      <c r="Q460" s="174"/>
      <c r="R460" s="174"/>
      <c r="S460" s="174"/>
      <c r="T460" s="174"/>
      <c r="U460" s="174"/>
      <c r="V460" s="174"/>
      <c r="W460" s="174"/>
      <c r="X460" s="174"/>
      <c r="Y460" s="174"/>
      <c r="Z460" s="174"/>
    </row>
    <row r="461" spans="1:26" ht="12.75" customHeight="1" x14ac:dyDescent="0.2">
      <c r="A461" s="174"/>
      <c r="B461" s="174"/>
      <c r="C461" s="174"/>
      <c r="D461" s="174"/>
      <c r="E461" s="174"/>
      <c r="F461" s="174"/>
      <c r="G461" s="174"/>
      <c r="H461" s="174"/>
      <c r="I461" s="174"/>
      <c r="J461" s="174"/>
      <c r="K461" s="174"/>
      <c r="L461" s="174"/>
      <c r="M461" s="174"/>
      <c r="N461" s="174"/>
      <c r="O461" s="174"/>
      <c r="P461" s="174"/>
      <c r="Q461" s="174"/>
      <c r="R461" s="174"/>
      <c r="S461" s="174"/>
      <c r="T461" s="174"/>
      <c r="U461" s="174"/>
      <c r="V461" s="174"/>
      <c r="W461" s="174"/>
      <c r="X461" s="174"/>
      <c r="Y461" s="174"/>
      <c r="Z461" s="174"/>
    </row>
    <row r="462" spans="1:26" ht="12.75" customHeight="1" x14ac:dyDescent="0.2">
      <c r="A462" s="174"/>
      <c r="B462" s="174"/>
      <c r="C462" s="174"/>
      <c r="D462" s="174"/>
      <c r="E462" s="174"/>
      <c r="F462" s="174"/>
      <c r="G462" s="174"/>
      <c r="H462" s="174"/>
      <c r="I462" s="174"/>
      <c r="J462" s="174"/>
      <c r="K462" s="174"/>
      <c r="L462" s="174"/>
      <c r="M462" s="174"/>
      <c r="N462" s="174"/>
      <c r="O462" s="174"/>
      <c r="P462" s="174"/>
      <c r="Q462" s="174"/>
      <c r="R462" s="174"/>
      <c r="S462" s="174"/>
      <c r="T462" s="174"/>
      <c r="U462" s="174"/>
      <c r="V462" s="174"/>
      <c r="W462" s="174"/>
      <c r="X462" s="174"/>
      <c r="Y462" s="174"/>
      <c r="Z462" s="174"/>
    </row>
    <row r="463" spans="1:26" ht="12.75" customHeight="1" x14ac:dyDescent="0.2">
      <c r="A463" s="174"/>
      <c r="B463" s="174"/>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row>
    <row r="464" spans="1:26" ht="12.75" customHeight="1" x14ac:dyDescent="0.2">
      <c r="A464" s="174"/>
      <c r="B464" s="174"/>
      <c r="C464" s="174"/>
      <c r="D464" s="174"/>
      <c r="E464" s="174"/>
      <c r="F464" s="174"/>
      <c r="G464" s="174"/>
      <c r="H464" s="174"/>
      <c r="I464" s="174"/>
      <c r="J464" s="174"/>
      <c r="K464" s="174"/>
      <c r="L464" s="174"/>
      <c r="M464" s="174"/>
      <c r="N464" s="174"/>
      <c r="O464" s="174"/>
      <c r="P464" s="174"/>
      <c r="Q464" s="174"/>
      <c r="R464" s="174"/>
      <c r="S464" s="174"/>
      <c r="T464" s="174"/>
      <c r="U464" s="174"/>
      <c r="V464" s="174"/>
      <c r="W464" s="174"/>
      <c r="X464" s="174"/>
      <c r="Y464" s="174"/>
      <c r="Z464" s="174"/>
    </row>
    <row r="465" spans="1:26" ht="12.75" customHeight="1" x14ac:dyDescent="0.2">
      <c r="A465" s="174"/>
      <c r="B465" s="174"/>
      <c r="C465" s="174"/>
      <c r="D465" s="174"/>
      <c r="E465" s="174"/>
      <c r="F465" s="174"/>
      <c r="G465" s="174"/>
      <c r="H465" s="174"/>
      <c r="I465" s="174"/>
      <c r="J465" s="174"/>
      <c r="K465" s="174"/>
      <c r="L465" s="174"/>
      <c r="M465" s="174"/>
      <c r="N465" s="174"/>
      <c r="O465" s="174"/>
      <c r="P465" s="174"/>
      <c r="Q465" s="174"/>
      <c r="R465" s="174"/>
      <c r="S465" s="174"/>
      <c r="T465" s="174"/>
      <c r="U465" s="174"/>
      <c r="V465" s="174"/>
      <c r="W465" s="174"/>
      <c r="X465" s="174"/>
      <c r="Y465" s="174"/>
      <c r="Z465" s="174"/>
    </row>
    <row r="466" spans="1:26" ht="12.75" customHeight="1" x14ac:dyDescent="0.2">
      <c r="A466" s="174"/>
      <c r="B466" s="174"/>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row>
    <row r="467" spans="1:26" ht="12.75" customHeight="1" x14ac:dyDescent="0.2">
      <c r="A467" s="174"/>
      <c r="B467" s="174"/>
      <c r="C467" s="174"/>
      <c r="D467" s="174"/>
      <c r="E467" s="174"/>
      <c r="F467" s="174"/>
      <c r="G467" s="174"/>
      <c r="H467" s="174"/>
      <c r="I467" s="174"/>
      <c r="J467" s="174"/>
      <c r="K467" s="174"/>
      <c r="L467" s="174"/>
      <c r="M467" s="174"/>
      <c r="N467" s="174"/>
      <c r="O467" s="174"/>
      <c r="P467" s="174"/>
      <c r="Q467" s="174"/>
      <c r="R467" s="174"/>
      <c r="S467" s="174"/>
      <c r="T467" s="174"/>
      <c r="U467" s="174"/>
      <c r="V467" s="174"/>
      <c r="W467" s="174"/>
      <c r="X467" s="174"/>
      <c r="Y467" s="174"/>
      <c r="Z467" s="174"/>
    </row>
    <row r="468" spans="1:26" ht="12.75" customHeight="1" x14ac:dyDescent="0.2">
      <c r="A468" s="174"/>
      <c r="B468" s="174"/>
      <c r="C468" s="174"/>
      <c r="D468" s="174"/>
      <c r="E468" s="174"/>
      <c r="F468" s="174"/>
      <c r="G468" s="174"/>
      <c r="H468" s="174"/>
      <c r="I468" s="174"/>
      <c r="J468" s="174"/>
      <c r="K468" s="174"/>
      <c r="L468" s="174"/>
      <c r="M468" s="174"/>
      <c r="N468" s="174"/>
      <c r="O468" s="174"/>
      <c r="P468" s="174"/>
      <c r="Q468" s="174"/>
      <c r="R468" s="174"/>
      <c r="S468" s="174"/>
      <c r="T468" s="174"/>
      <c r="U468" s="174"/>
      <c r="V468" s="174"/>
      <c r="W468" s="174"/>
      <c r="X468" s="174"/>
      <c r="Y468" s="174"/>
      <c r="Z468" s="174"/>
    </row>
    <row r="469" spans="1:26" ht="12.75" customHeight="1" x14ac:dyDescent="0.2">
      <c r="A469" s="174"/>
      <c r="B469" s="174"/>
      <c r="C469" s="174"/>
      <c r="D469" s="174"/>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row>
    <row r="470" spans="1:26" ht="12.75" customHeight="1" x14ac:dyDescent="0.2">
      <c r="A470" s="174"/>
      <c r="B470" s="174"/>
      <c r="C470" s="174"/>
      <c r="D470" s="174"/>
      <c r="E470" s="174"/>
      <c r="F470" s="174"/>
      <c r="G470" s="174"/>
      <c r="H470" s="174"/>
      <c r="I470" s="174"/>
      <c r="J470" s="174"/>
      <c r="K470" s="174"/>
      <c r="L470" s="174"/>
      <c r="M470" s="174"/>
      <c r="N470" s="174"/>
      <c r="O470" s="174"/>
      <c r="P470" s="174"/>
      <c r="Q470" s="174"/>
      <c r="R470" s="174"/>
      <c r="S470" s="174"/>
      <c r="T470" s="174"/>
      <c r="U470" s="174"/>
      <c r="V470" s="174"/>
      <c r="W470" s="174"/>
      <c r="X470" s="174"/>
      <c r="Y470" s="174"/>
      <c r="Z470" s="174"/>
    </row>
    <row r="471" spans="1:26" ht="12.75" customHeight="1" x14ac:dyDescent="0.2">
      <c r="A471" s="174"/>
      <c r="B471" s="174"/>
      <c r="C471" s="174"/>
      <c r="D471" s="174"/>
      <c r="E471" s="174"/>
      <c r="F471" s="174"/>
      <c r="G471" s="174"/>
      <c r="H471" s="174"/>
      <c r="I471" s="174"/>
      <c r="J471" s="174"/>
      <c r="K471" s="174"/>
      <c r="L471" s="174"/>
      <c r="M471" s="174"/>
      <c r="N471" s="174"/>
      <c r="O471" s="174"/>
      <c r="P471" s="174"/>
      <c r="Q471" s="174"/>
      <c r="R471" s="174"/>
      <c r="S471" s="174"/>
      <c r="T471" s="174"/>
      <c r="U471" s="174"/>
      <c r="V471" s="174"/>
      <c r="W471" s="174"/>
      <c r="X471" s="174"/>
      <c r="Y471" s="174"/>
      <c r="Z471" s="174"/>
    </row>
    <row r="472" spans="1:26" ht="12.75" customHeight="1" x14ac:dyDescent="0.2">
      <c r="A472" s="174"/>
      <c r="B472" s="174"/>
      <c r="C472" s="174"/>
      <c r="D472" s="174"/>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row>
    <row r="473" spans="1:26" ht="12.75" customHeight="1" x14ac:dyDescent="0.2">
      <c r="A473" s="174"/>
      <c r="B473" s="174"/>
      <c r="C473" s="174"/>
      <c r="D473" s="174"/>
      <c r="E473" s="174"/>
      <c r="F473" s="174"/>
      <c r="G473" s="174"/>
      <c r="H473" s="174"/>
      <c r="I473" s="174"/>
      <c r="J473" s="174"/>
      <c r="K473" s="174"/>
      <c r="L473" s="174"/>
      <c r="M473" s="174"/>
      <c r="N473" s="174"/>
      <c r="O473" s="174"/>
      <c r="P473" s="174"/>
      <c r="Q473" s="174"/>
      <c r="R473" s="174"/>
      <c r="S473" s="174"/>
      <c r="T473" s="174"/>
      <c r="U473" s="174"/>
      <c r="V473" s="174"/>
      <c r="W473" s="174"/>
      <c r="X473" s="174"/>
      <c r="Y473" s="174"/>
      <c r="Z473" s="174"/>
    </row>
    <row r="474" spans="1:26" ht="12.75" customHeight="1" x14ac:dyDescent="0.2">
      <c r="A474" s="174"/>
      <c r="B474" s="174"/>
      <c r="C474" s="174"/>
      <c r="D474" s="174"/>
      <c r="E474" s="174"/>
      <c r="F474" s="174"/>
      <c r="G474" s="174"/>
      <c r="H474" s="174"/>
      <c r="I474" s="174"/>
      <c r="J474" s="174"/>
      <c r="K474" s="174"/>
      <c r="L474" s="174"/>
      <c r="M474" s="174"/>
      <c r="N474" s="174"/>
      <c r="O474" s="174"/>
      <c r="P474" s="174"/>
      <c r="Q474" s="174"/>
      <c r="R474" s="174"/>
      <c r="S474" s="174"/>
      <c r="T474" s="174"/>
      <c r="U474" s="174"/>
      <c r="V474" s="174"/>
      <c r="W474" s="174"/>
      <c r="X474" s="174"/>
      <c r="Y474" s="174"/>
      <c r="Z474" s="174"/>
    </row>
    <row r="475" spans="1:26" ht="12.75" customHeight="1" x14ac:dyDescent="0.2">
      <c r="A475" s="174"/>
      <c r="B475" s="174"/>
      <c r="C475" s="174"/>
      <c r="D475" s="174"/>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row>
    <row r="476" spans="1:26" ht="12.75" customHeight="1" x14ac:dyDescent="0.2">
      <c r="A476" s="174"/>
      <c r="B476" s="174"/>
      <c r="C476" s="174"/>
      <c r="D476" s="174"/>
      <c r="E476" s="174"/>
      <c r="F476" s="174"/>
      <c r="G476" s="174"/>
      <c r="H476" s="174"/>
      <c r="I476" s="174"/>
      <c r="J476" s="174"/>
      <c r="K476" s="174"/>
      <c r="L476" s="174"/>
      <c r="M476" s="174"/>
      <c r="N476" s="174"/>
      <c r="O476" s="174"/>
      <c r="P476" s="174"/>
      <c r="Q476" s="174"/>
      <c r="R476" s="174"/>
      <c r="S476" s="174"/>
      <c r="T476" s="174"/>
      <c r="U476" s="174"/>
      <c r="V476" s="174"/>
      <c r="W476" s="174"/>
      <c r="X476" s="174"/>
      <c r="Y476" s="174"/>
      <c r="Z476" s="174"/>
    </row>
    <row r="477" spans="1:26" ht="12.75" customHeight="1" x14ac:dyDescent="0.2">
      <c r="A477" s="174"/>
      <c r="B477" s="174"/>
      <c r="C477" s="174"/>
      <c r="D477" s="174"/>
      <c r="E477" s="174"/>
      <c r="F477" s="174"/>
      <c r="G477" s="174"/>
      <c r="H477" s="174"/>
      <c r="I477" s="174"/>
      <c r="J477" s="174"/>
      <c r="K477" s="174"/>
      <c r="L477" s="174"/>
      <c r="M477" s="174"/>
      <c r="N477" s="174"/>
      <c r="O477" s="174"/>
      <c r="P477" s="174"/>
      <c r="Q477" s="174"/>
      <c r="R477" s="174"/>
      <c r="S477" s="174"/>
      <c r="T477" s="174"/>
      <c r="U477" s="174"/>
      <c r="V477" s="174"/>
      <c r="W477" s="174"/>
      <c r="X477" s="174"/>
      <c r="Y477" s="174"/>
      <c r="Z477" s="174"/>
    </row>
    <row r="478" spans="1:26" ht="12.75" customHeight="1" x14ac:dyDescent="0.2">
      <c r="A478" s="174"/>
      <c r="B478" s="174"/>
      <c r="C478" s="174"/>
      <c r="D478" s="174"/>
      <c r="E478" s="174"/>
      <c r="F478" s="174"/>
      <c r="G478" s="174"/>
      <c r="H478" s="174"/>
      <c r="I478" s="174"/>
      <c r="J478" s="174"/>
      <c r="K478" s="174"/>
      <c r="L478" s="174"/>
      <c r="M478" s="174"/>
      <c r="N478" s="174"/>
      <c r="O478" s="174"/>
      <c r="P478" s="174"/>
      <c r="Q478" s="174"/>
      <c r="R478" s="174"/>
      <c r="S478" s="174"/>
      <c r="T478" s="174"/>
      <c r="U478" s="174"/>
      <c r="V478" s="174"/>
      <c r="W478" s="174"/>
      <c r="X478" s="174"/>
      <c r="Y478" s="174"/>
      <c r="Z478" s="174"/>
    </row>
    <row r="479" spans="1:26" ht="12.75" customHeight="1" x14ac:dyDescent="0.2">
      <c r="A479" s="174"/>
      <c r="B479" s="174"/>
      <c r="C479" s="174"/>
      <c r="D479" s="174"/>
      <c r="E479" s="174"/>
      <c r="F479" s="174"/>
      <c r="G479" s="174"/>
      <c r="H479" s="174"/>
      <c r="I479" s="174"/>
      <c r="J479" s="174"/>
      <c r="K479" s="174"/>
      <c r="L479" s="174"/>
      <c r="M479" s="174"/>
      <c r="N479" s="174"/>
      <c r="O479" s="174"/>
      <c r="P479" s="174"/>
      <c r="Q479" s="174"/>
      <c r="R479" s="174"/>
      <c r="S479" s="174"/>
      <c r="T479" s="174"/>
      <c r="U479" s="174"/>
      <c r="V479" s="174"/>
      <c r="W479" s="174"/>
      <c r="X479" s="174"/>
      <c r="Y479" s="174"/>
      <c r="Z479" s="174"/>
    </row>
    <row r="480" spans="1:26" ht="12.75" customHeight="1" x14ac:dyDescent="0.2">
      <c r="A480" s="174"/>
      <c r="B480" s="174"/>
      <c r="C480" s="174"/>
      <c r="D480" s="174"/>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row>
    <row r="481" spans="1:26" ht="12.75" customHeight="1" x14ac:dyDescent="0.2">
      <c r="A481" s="174"/>
      <c r="B481" s="174"/>
      <c r="C481" s="174"/>
      <c r="D481" s="174"/>
      <c r="E481" s="174"/>
      <c r="F481" s="174"/>
      <c r="G481" s="174"/>
      <c r="H481" s="174"/>
      <c r="I481" s="174"/>
      <c r="J481" s="174"/>
      <c r="K481" s="174"/>
      <c r="L481" s="174"/>
      <c r="M481" s="174"/>
      <c r="N481" s="174"/>
      <c r="O481" s="174"/>
      <c r="P481" s="174"/>
      <c r="Q481" s="174"/>
      <c r="R481" s="174"/>
      <c r="S481" s="174"/>
      <c r="T481" s="174"/>
      <c r="U481" s="174"/>
      <c r="V481" s="174"/>
      <c r="W481" s="174"/>
      <c r="X481" s="174"/>
      <c r="Y481" s="174"/>
      <c r="Z481" s="174"/>
    </row>
    <row r="482" spans="1:26" ht="12.75" customHeight="1" x14ac:dyDescent="0.2">
      <c r="A482" s="174"/>
      <c r="B482" s="174"/>
      <c r="C482" s="174"/>
      <c r="D482" s="174"/>
      <c r="E482" s="174"/>
      <c r="F482" s="174"/>
      <c r="G482" s="174"/>
      <c r="H482" s="174"/>
      <c r="I482" s="174"/>
      <c r="J482" s="174"/>
      <c r="K482" s="174"/>
      <c r="L482" s="174"/>
      <c r="M482" s="174"/>
      <c r="N482" s="174"/>
      <c r="O482" s="174"/>
      <c r="P482" s="174"/>
      <c r="Q482" s="174"/>
      <c r="R482" s="174"/>
      <c r="S482" s="174"/>
      <c r="T482" s="174"/>
      <c r="U482" s="174"/>
      <c r="V482" s="174"/>
      <c r="W482" s="174"/>
      <c r="X482" s="174"/>
      <c r="Y482" s="174"/>
      <c r="Z482" s="174"/>
    </row>
    <row r="483" spans="1:26" ht="12.75" customHeight="1" x14ac:dyDescent="0.2">
      <c r="A483" s="174"/>
      <c r="B483" s="174"/>
      <c r="C483" s="174"/>
      <c r="D483" s="174"/>
      <c r="E483" s="174"/>
      <c r="F483" s="174"/>
      <c r="G483" s="174"/>
      <c r="H483" s="174"/>
      <c r="I483" s="174"/>
      <c r="J483" s="174"/>
      <c r="K483" s="174"/>
      <c r="L483" s="174"/>
      <c r="M483" s="174"/>
      <c r="N483" s="174"/>
      <c r="O483" s="174"/>
      <c r="P483" s="174"/>
      <c r="Q483" s="174"/>
      <c r="R483" s="174"/>
      <c r="S483" s="174"/>
      <c r="T483" s="174"/>
      <c r="U483" s="174"/>
      <c r="V483" s="174"/>
      <c r="W483" s="174"/>
      <c r="X483" s="174"/>
      <c r="Y483" s="174"/>
      <c r="Z483" s="174"/>
    </row>
    <row r="484" spans="1:26" ht="12.75" customHeight="1" x14ac:dyDescent="0.2">
      <c r="A484" s="174"/>
      <c r="B484" s="174"/>
      <c r="C484" s="174"/>
      <c r="D484" s="174"/>
      <c r="E484" s="174"/>
      <c r="F484" s="174"/>
      <c r="G484" s="174"/>
      <c r="H484" s="174"/>
      <c r="I484" s="174"/>
      <c r="J484" s="174"/>
      <c r="K484" s="174"/>
      <c r="L484" s="174"/>
      <c r="M484" s="174"/>
      <c r="N484" s="174"/>
      <c r="O484" s="174"/>
      <c r="P484" s="174"/>
      <c r="Q484" s="174"/>
      <c r="R484" s="174"/>
      <c r="S484" s="174"/>
      <c r="T484" s="174"/>
      <c r="U484" s="174"/>
      <c r="V484" s="174"/>
      <c r="W484" s="174"/>
      <c r="X484" s="174"/>
      <c r="Y484" s="174"/>
      <c r="Z484" s="174"/>
    </row>
    <row r="485" spans="1:26" ht="12.75" customHeight="1" x14ac:dyDescent="0.2">
      <c r="A485" s="174"/>
      <c r="B485" s="174"/>
      <c r="C485" s="174"/>
      <c r="D485" s="174"/>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row>
    <row r="486" spans="1:26" ht="12.75" customHeight="1" x14ac:dyDescent="0.2">
      <c r="A486" s="174"/>
      <c r="B486" s="174"/>
      <c r="C486" s="174"/>
      <c r="D486" s="174"/>
      <c r="E486" s="174"/>
      <c r="F486" s="174"/>
      <c r="G486" s="174"/>
      <c r="H486" s="174"/>
      <c r="I486" s="174"/>
      <c r="J486" s="174"/>
      <c r="K486" s="174"/>
      <c r="L486" s="174"/>
      <c r="M486" s="174"/>
      <c r="N486" s="174"/>
      <c r="O486" s="174"/>
      <c r="P486" s="174"/>
      <c r="Q486" s="174"/>
      <c r="R486" s="174"/>
      <c r="S486" s="174"/>
      <c r="T486" s="174"/>
      <c r="U486" s="174"/>
      <c r="V486" s="174"/>
      <c r="W486" s="174"/>
      <c r="X486" s="174"/>
      <c r="Y486" s="174"/>
      <c r="Z486" s="174"/>
    </row>
    <row r="487" spans="1:26" ht="12.75" customHeight="1" x14ac:dyDescent="0.2">
      <c r="A487" s="174"/>
      <c r="B487" s="174"/>
      <c r="C487" s="174"/>
      <c r="D487" s="174"/>
      <c r="E487" s="174"/>
      <c r="F487" s="174"/>
      <c r="G487" s="174"/>
      <c r="H487" s="174"/>
      <c r="I487" s="174"/>
      <c r="J487" s="174"/>
      <c r="K487" s="174"/>
      <c r="L487" s="174"/>
      <c r="M487" s="174"/>
      <c r="N487" s="174"/>
      <c r="O487" s="174"/>
      <c r="P487" s="174"/>
      <c r="Q487" s="174"/>
      <c r="R487" s="174"/>
      <c r="S487" s="174"/>
      <c r="T487" s="174"/>
      <c r="U487" s="174"/>
      <c r="V487" s="174"/>
      <c r="W487" s="174"/>
      <c r="X487" s="174"/>
      <c r="Y487" s="174"/>
      <c r="Z487" s="174"/>
    </row>
    <row r="488" spans="1:26" ht="12.75" customHeight="1" x14ac:dyDescent="0.2">
      <c r="A488" s="174"/>
      <c r="B488" s="174"/>
      <c r="C488" s="174"/>
      <c r="D488" s="174"/>
      <c r="E488" s="174"/>
      <c r="F488" s="174"/>
      <c r="G488" s="174"/>
      <c r="H488" s="174"/>
      <c r="I488" s="174"/>
      <c r="J488" s="174"/>
      <c r="K488" s="174"/>
      <c r="L488" s="174"/>
      <c r="M488" s="174"/>
      <c r="N488" s="174"/>
      <c r="O488" s="174"/>
      <c r="P488" s="174"/>
      <c r="Q488" s="174"/>
      <c r="R488" s="174"/>
      <c r="S488" s="174"/>
      <c r="T488" s="174"/>
      <c r="U488" s="174"/>
      <c r="V488" s="174"/>
      <c r="W488" s="174"/>
      <c r="X488" s="174"/>
      <c r="Y488" s="174"/>
      <c r="Z488" s="174"/>
    </row>
    <row r="489" spans="1:26" ht="12.75" customHeight="1" x14ac:dyDescent="0.2">
      <c r="A489" s="174"/>
      <c r="B489" s="174"/>
      <c r="C489" s="174"/>
      <c r="D489" s="174"/>
      <c r="E489" s="174"/>
      <c r="F489" s="174"/>
      <c r="G489" s="174"/>
      <c r="H489" s="174"/>
      <c r="I489" s="174"/>
      <c r="J489" s="174"/>
      <c r="K489" s="174"/>
      <c r="L489" s="174"/>
      <c r="M489" s="174"/>
      <c r="N489" s="174"/>
      <c r="O489" s="174"/>
      <c r="P489" s="174"/>
      <c r="Q489" s="174"/>
      <c r="R489" s="174"/>
      <c r="S489" s="174"/>
      <c r="T489" s="174"/>
      <c r="U489" s="174"/>
      <c r="V489" s="174"/>
      <c r="W489" s="174"/>
      <c r="X489" s="174"/>
      <c r="Y489" s="174"/>
      <c r="Z489" s="174"/>
    </row>
    <row r="490" spans="1:26" ht="12.75" customHeight="1" x14ac:dyDescent="0.2">
      <c r="A490" s="174"/>
      <c r="B490" s="174"/>
      <c r="C490" s="174"/>
      <c r="D490" s="174"/>
      <c r="E490" s="174"/>
      <c r="F490" s="174"/>
      <c r="G490" s="174"/>
      <c r="H490" s="174"/>
      <c r="I490" s="174"/>
      <c r="J490" s="174"/>
      <c r="K490" s="174"/>
      <c r="L490" s="174"/>
      <c r="M490" s="174"/>
      <c r="N490" s="174"/>
      <c r="O490" s="174"/>
      <c r="P490" s="174"/>
      <c r="Q490" s="174"/>
      <c r="R490" s="174"/>
      <c r="S490" s="174"/>
      <c r="T490" s="174"/>
      <c r="U490" s="174"/>
      <c r="V490" s="174"/>
      <c r="W490" s="174"/>
      <c r="X490" s="174"/>
      <c r="Y490" s="174"/>
      <c r="Z490" s="174"/>
    </row>
    <row r="491" spans="1:26" ht="12.75" customHeight="1" x14ac:dyDescent="0.2">
      <c r="A491" s="174"/>
      <c r="B491" s="174"/>
      <c r="C491" s="174"/>
      <c r="D491" s="174"/>
      <c r="E491" s="174"/>
      <c r="F491" s="174"/>
      <c r="G491" s="174"/>
      <c r="H491" s="174"/>
      <c r="I491" s="174"/>
      <c r="J491" s="174"/>
      <c r="K491" s="174"/>
      <c r="L491" s="174"/>
      <c r="M491" s="174"/>
      <c r="N491" s="174"/>
      <c r="O491" s="174"/>
      <c r="P491" s="174"/>
      <c r="Q491" s="174"/>
      <c r="R491" s="174"/>
      <c r="S491" s="174"/>
      <c r="T491" s="174"/>
      <c r="U491" s="174"/>
      <c r="V491" s="174"/>
      <c r="W491" s="174"/>
      <c r="X491" s="174"/>
      <c r="Y491" s="174"/>
      <c r="Z491" s="174"/>
    </row>
    <row r="492" spans="1:26" ht="12.75" customHeight="1" x14ac:dyDescent="0.2">
      <c r="A492" s="174"/>
      <c r="B492" s="174"/>
      <c r="C492" s="174"/>
      <c r="D492" s="174"/>
      <c r="E492" s="174"/>
      <c r="F492" s="174"/>
      <c r="G492" s="174"/>
      <c r="H492" s="174"/>
      <c r="I492" s="174"/>
      <c r="J492" s="174"/>
      <c r="K492" s="174"/>
      <c r="L492" s="174"/>
      <c r="M492" s="174"/>
      <c r="N492" s="174"/>
      <c r="O492" s="174"/>
      <c r="P492" s="174"/>
      <c r="Q492" s="174"/>
      <c r="R492" s="174"/>
      <c r="S492" s="174"/>
      <c r="T492" s="174"/>
      <c r="U492" s="174"/>
      <c r="V492" s="174"/>
      <c r="W492" s="174"/>
      <c r="X492" s="174"/>
      <c r="Y492" s="174"/>
      <c r="Z492" s="174"/>
    </row>
    <row r="493" spans="1:26" ht="12.75" customHeight="1" x14ac:dyDescent="0.2">
      <c r="A493" s="174"/>
      <c r="B493" s="174"/>
      <c r="C493" s="174"/>
      <c r="D493" s="174"/>
      <c r="E493" s="174"/>
      <c r="F493" s="174"/>
      <c r="G493" s="174"/>
      <c r="H493" s="174"/>
      <c r="I493" s="174"/>
      <c r="J493" s="174"/>
      <c r="K493" s="174"/>
      <c r="L493" s="174"/>
      <c r="M493" s="174"/>
      <c r="N493" s="174"/>
      <c r="O493" s="174"/>
      <c r="P493" s="174"/>
      <c r="Q493" s="174"/>
      <c r="R493" s="174"/>
      <c r="S493" s="174"/>
      <c r="T493" s="174"/>
      <c r="U493" s="174"/>
      <c r="V493" s="174"/>
      <c r="W493" s="174"/>
      <c r="X493" s="174"/>
      <c r="Y493" s="174"/>
      <c r="Z493" s="174"/>
    </row>
    <row r="494" spans="1:26" ht="12.75" customHeight="1" x14ac:dyDescent="0.2">
      <c r="A494" s="174"/>
      <c r="B494" s="174"/>
      <c r="C494" s="174"/>
      <c r="D494" s="174"/>
      <c r="E494" s="174"/>
      <c r="F494" s="174"/>
      <c r="G494" s="174"/>
      <c r="H494" s="174"/>
      <c r="I494" s="174"/>
      <c r="J494" s="174"/>
      <c r="K494" s="174"/>
      <c r="L494" s="174"/>
      <c r="M494" s="174"/>
      <c r="N494" s="174"/>
      <c r="O494" s="174"/>
      <c r="P494" s="174"/>
      <c r="Q494" s="174"/>
      <c r="R494" s="174"/>
      <c r="S494" s="174"/>
      <c r="T494" s="174"/>
      <c r="U494" s="174"/>
      <c r="V494" s="174"/>
      <c r="W494" s="174"/>
      <c r="X494" s="174"/>
      <c r="Y494" s="174"/>
      <c r="Z494" s="174"/>
    </row>
    <row r="495" spans="1:26" ht="12.75" customHeight="1" x14ac:dyDescent="0.2">
      <c r="A495" s="174"/>
      <c r="B495" s="174"/>
      <c r="C495" s="174"/>
      <c r="D495" s="174"/>
      <c r="E495" s="174"/>
      <c r="F495" s="174"/>
      <c r="G495" s="174"/>
      <c r="H495" s="174"/>
      <c r="I495" s="174"/>
      <c r="J495" s="174"/>
      <c r="K495" s="174"/>
      <c r="L495" s="174"/>
      <c r="M495" s="174"/>
      <c r="N495" s="174"/>
      <c r="O495" s="174"/>
      <c r="P495" s="174"/>
      <c r="Q495" s="174"/>
      <c r="R495" s="174"/>
      <c r="S495" s="174"/>
      <c r="T495" s="174"/>
      <c r="U495" s="174"/>
      <c r="V495" s="174"/>
      <c r="W495" s="174"/>
      <c r="X495" s="174"/>
      <c r="Y495" s="174"/>
      <c r="Z495" s="174"/>
    </row>
    <row r="496" spans="1:26" ht="12.75" customHeight="1" x14ac:dyDescent="0.2">
      <c r="A496" s="174"/>
      <c r="B496" s="174"/>
      <c r="C496" s="174"/>
      <c r="D496" s="174"/>
      <c r="E496" s="174"/>
      <c r="F496" s="174"/>
      <c r="G496" s="174"/>
      <c r="H496" s="174"/>
      <c r="I496" s="174"/>
      <c r="J496" s="174"/>
      <c r="K496" s="174"/>
      <c r="L496" s="174"/>
      <c r="M496" s="174"/>
      <c r="N496" s="174"/>
      <c r="O496" s="174"/>
      <c r="P496" s="174"/>
      <c r="Q496" s="174"/>
      <c r="R496" s="174"/>
      <c r="S496" s="174"/>
      <c r="T496" s="174"/>
      <c r="U496" s="174"/>
      <c r="V496" s="174"/>
      <c r="W496" s="174"/>
      <c r="X496" s="174"/>
      <c r="Y496" s="174"/>
      <c r="Z496" s="174"/>
    </row>
    <row r="497" spans="1:26" ht="12.75" customHeight="1" x14ac:dyDescent="0.2">
      <c r="A497" s="174"/>
      <c r="B497" s="174"/>
      <c r="C497" s="174"/>
      <c r="D497" s="174"/>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row>
    <row r="498" spans="1:26" ht="12.75" customHeight="1" x14ac:dyDescent="0.2">
      <c r="A498" s="174"/>
      <c r="B498" s="174"/>
      <c r="C498" s="174"/>
      <c r="D498" s="174"/>
      <c r="E498" s="174"/>
      <c r="F498" s="174"/>
      <c r="G498" s="174"/>
      <c r="H498" s="174"/>
      <c r="I498" s="174"/>
      <c r="J498" s="174"/>
      <c r="K498" s="174"/>
      <c r="L498" s="174"/>
      <c r="M498" s="174"/>
      <c r="N498" s="174"/>
      <c r="O498" s="174"/>
      <c r="P498" s="174"/>
      <c r="Q498" s="174"/>
      <c r="R498" s="174"/>
      <c r="S498" s="174"/>
      <c r="T498" s="174"/>
      <c r="U498" s="174"/>
      <c r="V498" s="174"/>
      <c r="W498" s="174"/>
      <c r="X498" s="174"/>
      <c r="Y498" s="174"/>
      <c r="Z498" s="174"/>
    </row>
    <row r="499" spans="1:26" ht="12.75" customHeight="1" x14ac:dyDescent="0.2">
      <c r="A499" s="174"/>
      <c r="B499" s="174"/>
      <c r="C499" s="174"/>
      <c r="D499" s="174"/>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row>
    <row r="500" spans="1:26" ht="12.75" customHeight="1" x14ac:dyDescent="0.2">
      <c r="A500" s="174"/>
      <c r="B500" s="174"/>
      <c r="C500" s="174"/>
      <c r="D500" s="174"/>
      <c r="E500" s="174"/>
      <c r="F500" s="174"/>
      <c r="G500" s="174"/>
      <c r="H500" s="174"/>
      <c r="I500" s="174"/>
      <c r="J500" s="174"/>
      <c r="K500" s="174"/>
      <c r="L500" s="174"/>
      <c r="M500" s="174"/>
      <c r="N500" s="174"/>
      <c r="O500" s="174"/>
      <c r="P500" s="174"/>
      <c r="Q500" s="174"/>
      <c r="R500" s="174"/>
      <c r="S500" s="174"/>
      <c r="T500" s="174"/>
      <c r="U500" s="174"/>
      <c r="V500" s="174"/>
      <c r="W500" s="174"/>
      <c r="X500" s="174"/>
      <c r="Y500" s="174"/>
      <c r="Z500" s="174"/>
    </row>
    <row r="501" spans="1:26" ht="12.75" customHeight="1" x14ac:dyDescent="0.2">
      <c r="A501" s="174"/>
      <c r="B501" s="174"/>
      <c r="C501" s="174"/>
      <c r="D501" s="174"/>
      <c r="E501" s="174"/>
      <c r="F501" s="174"/>
      <c r="G501" s="174"/>
      <c r="H501" s="174"/>
      <c r="I501" s="174"/>
      <c r="J501" s="174"/>
      <c r="K501" s="174"/>
      <c r="L501" s="174"/>
      <c r="M501" s="174"/>
      <c r="N501" s="174"/>
      <c r="O501" s="174"/>
      <c r="P501" s="174"/>
      <c r="Q501" s="174"/>
      <c r="R501" s="174"/>
      <c r="S501" s="174"/>
      <c r="T501" s="174"/>
      <c r="U501" s="174"/>
      <c r="V501" s="174"/>
      <c r="W501" s="174"/>
      <c r="X501" s="174"/>
      <c r="Y501" s="174"/>
      <c r="Z501" s="174"/>
    </row>
    <row r="502" spans="1:26" ht="12.75" customHeight="1" x14ac:dyDescent="0.2">
      <c r="A502" s="174"/>
      <c r="B502" s="174"/>
      <c r="C502" s="174"/>
      <c r="D502" s="174"/>
      <c r="E502" s="174"/>
      <c r="F502" s="174"/>
      <c r="G502" s="174"/>
      <c r="H502" s="174"/>
      <c r="I502" s="174"/>
      <c r="J502" s="174"/>
      <c r="K502" s="174"/>
      <c r="L502" s="174"/>
      <c r="M502" s="174"/>
      <c r="N502" s="174"/>
      <c r="O502" s="174"/>
      <c r="P502" s="174"/>
      <c r="Q502" s="174"/>
      <c r="R502" s="174"/>
      <c r="S502" s="174"/>
      <c r="T502" s="174"/>
      <c r="U502" s="174"/>
      <c r="V502" s="174"/>
      <c r="W502" s="174"/>
      <c r="X502" s="174"/>
      <c r="Y502" s="174"/>
      <c r="Z502" s="174"/>
    </row>
    <row r="503" spans="1:26" ht="12.75" customHeight="1" x14ac:dyDescent="0.2">
      <c r="A503" s="174"/>
      <c r="B503" s="174"/>
      <c r="C503" s="174"/>
      <c r="D503" s="174"/>
      <c r="E503" s="174"/>
      <c r="F503" s="174"/>
      <c r="G503" s="174"/>
      <c r="H503" s="174"/>
      <c r="I503" s="174"/>
      <c r="J503" s="174"/>
      <c r="K503" s="174"/>
      <c r="L503" s="174"/>
      <c r="M503" s="174"/>
      <c r="N503" s="174"/>
      <c r="O503" s="174"/>
      <c r="P503" s="174"/>
      <c r="Q503" s="174"/>
      <c r="R503" s="174"/>
      <c r="S503" s="174"/>
      <c r="T503" s="174"/>
      <c r="U503" s="174"/>
      <c r="V503" s="174"/>
      <c r="W503" s="174"/>
      <c r="X503" s="174"/>
      <c r="Y503" s="174"/>
      <c r="Z503" s="174"/>
    </row>
    <row r="504" spans="1:26" ht="12.75" customHeight="1" x14ac:dyDescent="0.2">
      <c r="A504" s="174"/>
      <c r="B504" s="174"/>
      <c r="C504" s="174"/>
      <c r="D504" s="174"/>
      <c r="E504" s="174"/>
      <c r="F504" s="174"/>
      <c r="G504" s="174"/>
      <c r="H504" s="174"/>
      <c r="I504" s="174"/>
      <c r="J504" s="174"/>
      <c r="K504" s="174"/>
      <c r="L504" s="174"/>
      <c r="M504" s="174"/>
      <c r="N504" s="174"/>
      <c r="O504" s="174"/>
      <c r="P504" s="174"/>
      <c r="Q504" s="174"/>
      <c r="R504" s="174"/>
      <c r="S504" s="174"/>
      <c r="T504" s="174"/>
      <c r="U504" s="174"/>
      <c r="V504" s="174"/>
      <c r="W504" s="174"/>
      <c r="X504" s="174"/>
      <c r="Y504" s="174"/>
      <c r="Z504" s="174"/>
    </row>
    <row r="505" spans="1:26" ht="12.75" customHeight="1" x14ac:dyDescent="0.2">
      <c r="A505" s="174"/>
      <c r="B505" s="174"/>
      <c r="C505" s="174"/>
      <c r="D505" s="174"/>
      <c r="E505" s="174"/>
      <c r="F505" s="174"/>
      <c r="G505" s="174"/>
      <c r="H505" s="174"/>
      <c r="I505" s="174"/>
      <c r="J505" s="174"/>
      <c r="K505" s="174"/>
      <c r="L505" s="174"/>
      <c r="M505" s="174"/>
      <c r="N505" s="174"/>
      <c r="O505" s="174"/>
      <c r="P505" s="174"/>
      <c r="Q505" s="174"/>
      <c r="R505" s="174"/>
      <c r="S505" s="174"/>
      <c r="T505" s="174"/>
      <c r="U505" s="174"/>
      <c r="V505" s="174"/>
      <c r="W505" s="174"/>
      <c r="X505" s="174"/>
      <c r="Y505" s="174"/>
      <c r="Z505" s="174"/>
    </row>
    <row r="506" spans="1:26" ht="12.75" customHeight="1" x14ac:dyDescent="0.2">
      <c r="A506" s="174"/>
      <c r="B506" s="174"/>
      <c r="C506" s="174"/>
      <c r="D506" s="174"/>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row>
    <row r="507" spans="1:26" ht="12.75" customHeight="1" x14ac:dyDescent="0.2">
      <c r="A507" s="174"/>
      <c r="B507" s="174"/>
      <c r="C507" s="174"/>
      <c r="D507" s="174"/>
      <c r="E507" s="174"/>
      <c r="F507" s="174"/>
      <c r="G507" s="174"/>
      <c r="H507" s="174"/>
      <c r="I507" s="174"/>
      <c r="J507" s="174"/>
      <c r="K507" s="174"/>
      <c r="L507" s="174"/>
      <c r="M507" s="174"/>
      <c r="N507" s="174"/>
      <c r="O507" s="174"/>
      <c r="P507" s="174"/>
      <c r="Q507" s="174"/>
      <c r="R507" s="174"/>
      <c r="S507" s="174"/>
      <c r="T507" s="174"/>
      <c r="U507" s="174"/>
      <c r="V507" s="174"/>
      <c r="W507" s="174"/>
      <c r="X507" s="174"/>
      <c r="Y507" s="174"/>
      <c r="Z507" s="174"/>
    </row>
    <row r="508" spans="1:26" ht="12.75" customHeight="1" x14ac:dyDescent="0.2">
      <c r="A508" s="174"/>
      <c r="B508" s="174"/>
      <c r="C508" s="174"/>
      <c r="D508" s="174"/>
      <c r="E508" s="174"/>
      <c r="F508" s="174"/>
      <c r="G508" s="174"/>
      <c r="H508" s="174"/>
      <c r="I508" s="174"/>
      <c r="J508" s="174"/>
      <c r="K508" s="174"/>
      <c r="L508" s="174"/>
      <c r="M508" s="174"/>
      <c r="N508" s="174"/>
      <c r="O508" s="174"/>
      <c r="P508" s="174"/>
      <c r="Q508" s="174"/>
      <c r="R508" s="174"/>
      <c r="S508" s="174"/>
      <c r="T508" s="174"/>
      <c r="U508" s="174"/>
      <c r="V508" s="174"/>
      <c r="W508" s="174"/>
      <c r="X508" s="174"/>
      <c r="Y508" s="174"/>
      <c r="Z508" s="174"/>
    </row>
    <row r="509" spans="1:26" ht="12.75" customHeight="1" x14ac:dyDescent="0.2">
      <c r="A509" s="174"/>
      <c r="B509" s="174"/>
      <c r="C509" s="174"/>
      <c r="D509" s="174"/>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row>
    <row r="510" spans="1:26" ht="12.75" customHeight="1" x14ac:dyDescent="0.2">
      <c r="A510" s="174"/>
      <c r="B510" s="174"/>
      <c r="C510" s="174"/>
      <c r="D510" s="174"/>
      <c r="E510" s="174"/>
      <c r="F510" s="174"/>
      <c r="G510" s="174"/>
      <c r="H510" s="174"/>
      <c r="I510" s="174"/>
      <c r="J510" s="174"/>
      <c r="K510" s="174"/>
      <c r="L510" s="174"/>
      <c r="M510" s="174"/>
      <c r="N510" s="174"/>
      <c r="O510" s="174"/>
      <c r="P510" s="174"/>
      <c r="Q510" s="174"/>
      <c r="R510" s="174"/>
      <c r="S510" s="174"/>
      <c r="T510" s="174"/>
      <c r="U510" s="174"/>
      <c r="V510" s="174"/>
      <c r="W510" s="174"/>
      <c r="X510" s="174"/>
      <c r="Y510" s="174"/>
      <c r="Z510" s="174"/>
    </row>
    <row r="511" spans="1:26" ht="12.75" customHeight="1" x14ac:dyDescent="0.2">
      <c r="A511" s="174"/>
      <c r="B511" s="174"/>
      <c r="C511" s="174"/>
      <c r="D511" s="174"/>
      <c r="E511" s="174"/>
      <c r="F511" s="174"/>
      <c r="G511" s="174"/>
      <c r="H511" s="174"/>
      <c r="I511" s="174"/>
      <c r="J511" s="174"/>
      <c r="K511" s="174"/>
      <c r="L511" s="174"/>
      <c r="M511" s="174"/>
      <c r="N511" s="174"/>
      <c r="O511" s="174"/>
      <c r="P511" s="174"/>
      <c r="Q511" s="174"/>
      <c r="R511" s="174"/>
      <c r="S511" s="174"/>
      <c r="T511" s="174"/>
      <c r="U511" s="174"/>
      <c r="V511" s="174"/>
      <c r="W511" s="174"/>
      <c r="X511" s="174"/>
      <c r="Y511" s="174"/>
      <c r="Z511" s="174"/>
    </row>
    <row r="512" spans="1:26" ht="12.75" customHeight="1" x14ac:dyDescent="0.2">
      <c r="A512" s="174"/>
      <c r="B512" s="174"/>
      <c r="C512" s="174"/>
      <c r="D512" s="174"/>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row>
    <row r="513" spans="1:26" ht="12.75" customHeight="1" x14ac:dyDescent="0.2">
      <c r="A513" s="174"/>
      <c r="B513" s="174"/>
      <c r="C513" s="174"/>
      <c r="D513" s="174"/>
      <c r="E513" s="174"/>
      <c r="F513" s="174"/>
      <c r="G513" s="174"/>
      <c r="H513" s="174"/>
      <c r="I513" s="174"/>
      <c r="J513" s="174"/>
      <c r="K513" s="174"/>
      <c r="L513" s="174"/>
      <c r="M513" s="174"/>
      <c r="N513" s="174"/>
      <c r="O513" s="174"/>
      <c r="P513" s="174"/>
      <c r="Q513" s="174"/>
      <c r="R513" s="174"/>
      <c r="S513" s="174"/>
      <c r="T513" s="174"/>
      <c r="U513" s="174"/>
      <c r="V513" s="174"/>
      <c r="W513" s="174"/>
      <c r="X513" s="174"/>
      <c r="Y513" s="174"/>
      <c r="Z513" s="174"/>
    </row>
    <row r="514" spans="1:26" ht="12.75" customHeight="1" x14ac:dyDescent="0.2">
      <c r="A514" s="174"/>
      <c r="B514" s="174"/>
      <c r="C514" s="174"/>
      <c r="D514" s="174"/>
      <c r="E514" s="174"/>
      <c r="F514" s="174"/>
      <c r="G514" s="174"/>
      <c r="H514" s="174"/>
      <c r="I514" s="174"/>
      <c r="J514" s="174"/>
      <c r="K514" s="174"/>
      <c r="L514" s="174"/>
      <c r="M514" s="174"/>
      <c r="N514" s="174"/>
      <c r="O514" s="174"/>
      <c r="P514" s="174"/>
      <c r="Q514" s="174"/>
      <c r="R514" s="174"/>
      <c r="S514" s="174"/>
      <c r="T514" s="174"/>
      <c r="U514" s="174"/>
      <c r="V514" s="174"/>
      <c r="W514" s="174"/>
      <c r="X514" s="174"/>
      <c r="Y514" s="174"/>
      <c r="Z514" s="174"/>
    </row>
    <row r="515" spans="1:26" ht="12.75" customHeight="1" x14ac:dyDescent="0.2">
      <c r="A515" s="174"/>
      <c r="B515" s="174"/>
      <c r="C515" s="174"/>
      <c r="D515" s="174"/>
      <c r="E515" s="174"/>
      <c r="F515" s="174"/>
      <c r="G515" s="174"/>
      <c r="H515" s="174"/>
      <c r="I515" s="174"/>
      <c r="J515" s="174"/>
      <c r="K515" s="174"/>
      <c r="L515" s="174"/>
      <c r="M515" s="174"/>
      <c r="N515" s="174"/>
      <c r="O515" s="174"/>
      <c r="P515" s="174"/>
      <c r="Q515" s="174"/>
      <c r="R515" s="174"/>
      <c r="S515" s="174"/>
      <c r="T515" s="174"/>
      <c r="U515" s="174"/>
      <c r="V515" s="174"/>
      <c r="W515" s="174"/>
      <c r="X515" s="174"/>
      <c r="Y515" s="174"/>
      <c r="Z515" s="174"/>
    </row>
    <row r="516" spans="1:26" ht="12.75" customHeight="1" x14ac:dyDescent="0.2">
      <c r="A516" s="174"/>
      <c r="B516" s="174"/>
      <c r="C516" s="174"/>
      <c r="D516" s="174"/>
      <c r="E516" s="174"/>
      <c r="F516" s="174"/>
      <c r="G516" s="174"/>
      <c r="H516" s="174"/>
      <c r="I516" s="174"/>
      <c r="J516" s="174"/>
      <c r="K516" s="174"/>
      <c r="L516" s="174"/>
      <c r="M516" s="174"/>
      <c r="N516" s="174"/>
      <c r="O516" s="174"/>
      <c r="P516" s="174"/>
      <c r="Q516" s="174"/>
      <c r="R516" s="174"/>
      <c r="S516" s="174"/>
      <c r="T516" s="174"/>
      <c r="U516" s="174"/>
      <c r="V516" s="174"/>
      <c r="W516" s="174"/>
      <c r="X516" s="174"/>
      <c r="Y516" s="174"/>
      <c r="Z516" s="174"/>
    </row>
    <row r="517" spans="1:26" ht="12.75" customHeight="1" x14ac:dyDescent="0.2">
      <c r="A517" s="174"/>
      <c r="B517" s="174"/>
      <c r="C517" s="174"/>
      <c r="D517" s="174"/>
      <c r="E517" s="174"/>
      <c r="F517" s="174"/>
      <c r="G517" s="174"/>
      <c r="H517" s="174"/>
      <c r="I517" s="174"/>
      <c r="J517" s="174"/>
      <c r="K517" s="174"/>
      <c r="L517" s="174"/>
      <c r="M517" s="174"/>
      <c r="N517" s="174"/>
      <c r="O517" s="174"/>
      <c r="P517" s="174"/>
      <c r="Q517" s="174"/>
      <c r="R517" s="174"/>
      <c r="S517" s="174"/>
      <c r="T517" s="174"/>
      <c r="U517" s="174"/>
      <c r="V517" s="174"/>
      <c r="W517" s="174"/>
      <c r="X517" s="174"/>
      <c r="Y517" s="174"/>
      <c r="Z517" s="174"/>
    </row>
    <row r="518" spans="1:26" ht="12.75" customHeight="1" x14ac:dyDescent="0.2">
      <c r="A518" s="174"/>
      <c r="B518" s="174"/>
      <c r="C518" s="174"/>
      <c r="D518" s="174"/>
      <c r="E518" s="174"/>
      <c r="F518" s="174"/>
      <c r="G518" s="174"/>
      <c r="H518" s="174"/>
      <c r="I518" s="174"/>
      <c r="J518" s="174"/>
      <c r="K518" s="174"/>
      <c r="L518" s="174"/>
      <c r="M518" s="174"/>
      <c r="N518" s="174"/>
      <c r="O518" s="174"/>
      <c r="P518" s="174"/>
      <c r="Q518" s="174"/>
      <c r="R518" s="174"/>
      <c r="S518" s="174"/>
      <c r="T518" s="174"/>
      <c r="U518" s="174"/>
      <c r="V518" s="174"/>
      <c r="W518" s="174"/>
      <c r="X518" s="174"/>
      <c r="Y518" s="174"/>
      <c r="Z518" s="174"/>
    </row>
    <row r="519" spans="1:26" ht="12.75" customHeight="1" x14ac:dyDescent="0.2">
      <c r="A519" s="174"/>
      <c r="B519" s="174"/>
      <c r="C519" s="174"/>
      <c r="D519" s="174"/>
      <c r="E519" s="174"/>
      <c r="F519" s="174"/>
      <c r="G519" s="174"/>
      <c r="H519" s="174"/>
      <c r="I519" s="174"/>
      <c r="J519" s="174"/>
      <c r="K519" s="174"/>
      <c r="L519" s="174"/>
      <c r="M519" s="174"/>
      <c r="N519" s="174"/>
      <c r="O519" s="174"/>
      <c r="P519" s="174"/>
      <c r="Q519" s="174"/>
      <c r="R519" s="174"/>
      <c r="S519" s="174"/>
      <c r="T519" s="174"/>
      <c r="U519" s="174"/>
      <c r="V519" s="174"/>
      <c r="W519" s="174"/>
      <c r="X519" s="174"/>
      <c r="Y519" s="174"/>
      <c r="Z519" s="174"/>
    </row>
    <row r="520" spans="1:26" ht="12.75" customHeight="1" x14ac:dyDescent="0.2">
      <c r="A520" s="174"/>
      <c r="B520" s="174"/>
      <c r="C520" s="174"/>
      <c r="D520" s="174"/>
      <c r="E520" s="174"/>
      <c r="F520" s="174"/>
      <c r="G520" s="174"/>
      <c r="H520" s="174"/>
      <c r="I520" s="174"/>
      <c r="J520" s="174"/>
      <c r="K520" s="174"/>
      <c r="L520" s="174"/>
      <c r="M520" s="174"/>
      <c r="N520" s="174"/>
      <c r="O520" s="174"/>
      <c r="P520" s="174"/>
      <c r="Q520" s="174"/>
      <c r="R520" s="174"/>
      <c r="S520" s="174"/>
      <c r="T520" s="174"/>
      <c r="U520" s="174"/>
      <c r="V520" s="174"/>
      <c r="W520" s="174"/>
      <c r="X520" s="174"/>
      <c r="Y520" s="174"/>
      <c r="Z520" s="174"/>
    </row>
    <row r="521" spans="1:26" ht="12.75" customHeight="1" x14ac:dyDescent="0.2">
      <c r="A521" s="174"/>
      <c r="B521" s="174"/>
      <c r="C521" s="174"/>
      <c r="D521" s="174"/>
      <c r="E521" s="174"/>
      <c r="F521" s="174"/>
      <c r="G521" s="174"/>
      <c r="H521" s="174"/>
      <c r="I521" s="174"/>
      <c r="J521" s="174"/>
      <c r="K521" s="174"/>
      <c r="L521" s="174"/>
      <c r="M521" s="174"/>
      <c r="N521" s="174"/>
      <c r="O521" s="174"/>
      <c r="P521" s="174"/>
      <c r="Q521" s="174"/>
      <c r="R521" s="174"/>
      <c r="S521" s="174"/>
      <c r="T521" s="174"/>
      <c r="U521" s="174"/>
      <c r="V521" s="174"/>
      <c r="W521" s="174"/>
      <c r="X521" s="174"/>
      <c r="Y521" s="174"/>
      <c r="Z521" s="174"/>
    </row>
    <row r="522" spans="1:26" ht="12.75" customHeight="1" x14ac:dyDescent="0.2">
      <c r="A522" s="174"/>
      <c r="B522" s="174"/>
      <c r="C522" s="174"/>
      <c r="D522" s="174"/>
      <c r="E522" s="174"/>
      <c r="F522" s="174"/>
      <c r="G522" s="174"/>
      <c r="H522" s="174"/>
      <c r="I522" s="174"/>
      <c r="J522" s="174"/>
      <c r="K522" s="174"/>
      <c r="L522" s="174"/>
      <c r="M522" s="174"/>
      <c r="N522" s="174"/>
      <c r="O522" s="174"/>
      <c r="P522" s="174"/>
      <c r="Q522" s="174"/>
      <c r="R522" s="174"/>
      <c r="S522" s="174"/>
      <c r="T522" s="174"/>
      <c r="U522" s="174"/>
      <c r="V522" s="174"/>
      <c r="W522" s="174"/>
      <c r="X522" s="174"/>
      <c r="Y522" s="174"/>
      <c r="Z522" s="174"/>
    </row>
    <row r="523" spans="1:26" ht="12.75" customHeight="1" x14ac:dyDescent="0.2">
      <c r="A523" s="174"/>
      <c r="B523" s="174"/>
      <c r="C523" s="174"/>
      <c r="D523" s="174"/>
      <c r="E523" s="174"/>
      <c r="F523" s="174"/>
      <c r="G523" s="174"/>
      <c r="H523" s="174"/>
      <c r="I523" s="174"/>
      <c r="J523" s="174"/>
      <c r="K523" s="174"/>
      <c r="L523" s="174"/>
      <c r="M523" s="174"/>
      <c r="N523" s="174"/>
      <c r="O523" s="174"/>
      <c r="P523" s="174"/>
      <c r="Q523" s="174"/>
      <c r="R523" s="174"/>
      <c r="S523" s="174"/>
      <c r="T523" s="174"/>
      <c r="U523" s="174"/>
      <c r="V523" s="174"/>
      <c r="W523" s="174"/>
      <c r="X523" s="174"/>
      <c r="Y523" s="174"/>
      <c r="Z523" s="174"/>
    </row>
    <row r="524" spans="1:26" ht="12.75" customHeight="1" x14ac:dyDescent="0.2">
      <c r="A524" s="174"/>
      <c r="B524" s="174"/>
      <c r="C524" s="174"/>
      <c r="D524" s="174"/>
      <c r="E524" s="174"/>
      <c r="F524" s="174"/>
      <c r="G524" s="174"/>
      <c r="H524" s="174"/>
      <c r="I524" s="174"/>
      <c r="J524" s="174"/>
      <c r="K524" s="174"/>
      <c r="L524" s="174"/>
      <c r="M524" s="174"/>
      <c r="N524" s="174"/>
      <c r="O524" s="174"/>
      <c r="P524" s="174"/>
      <c r="Q524" s="174"/>
      <c r="R524" s="174"/>
      <c r="S524" s="174"/>
      <c r="T524" s="174"/>
      <c r="U524" s="174"/>
      <c r="V524" s="174"/>
      <c r="W524" s="174"/>
      <c r="X524" s="174"/>
      <c r="Y524" s="174"/>
      <c r="Z524" s="174"/>
    </row>
    <row r="525" spans="1:26" ht="12.75" customHeight="1" x14ac:dyDescent="0.2">
      <c r="A525" s="174"/>
      <c r="B525" s="174"/>
      <c r="C525" s="174"/>
      <c r="D525" s="174"/>
      <c r="E525" s="174"/>
      <c r="F525" s="174"/>
      <c r="G525" s="174"/>
      <c r="H525" s="174"/>
      <c r="I525" s="174"/>
      <c r="J525" s="174"/>
      <c r="K525" s="174"/>
      <c r="L525" s="174"/>
      <c r="M525" s="174"/>
      <c r="N525" s="174"/>
      <c r="O525" s="174"/>
      <c r="P525" s="174"/>
      <c r="Q525" s="174"/>
      <c r="R525" s="174"/>
      <c r="S525" s="174"/>
      <c r="T525" s="174"/>
      <c r="U525" s="174"/>
      <c r="V525" s="174"/>
      <c r="W525" s="174"/>
      <c r="X525" s="174"/>
      <c r="Y525" s="174"/>
      <c r="Z525" s="174"/>
    </row>
    <row r="526" spans="1:26" ht="12.75" customHeight="1" x14ac:dyDescent="0.2">
      <c r="A526" s="174"/>
      <c r="B526" s="174"/>
      <c r="C526" s="174"/>
      <c r="D526" s="174"/>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row>
    <row r="527" spans="1:26" ht="12.75" customHeight="1" x14ac:dyDescent="0.2">
      <c r="A527" s="174"/>
      <c r="B527" s="174"/>
      <c r="C527" s="174"/>
      <c r="D527" s="174"/>
      <c r="E527" s="174"/>
      <c r="F527" s="174"/>
      <c r="G527" s="174"/>
      <c r="H527" s="174"/>
      <c r="I527" s="174"/>
      <c r="J527" s="174"/>
      <c r="K527" s="174"/>
      <c r="L527" s="174"/>
      <c r="M527" s="174"/>
      <c r="N527" s="174"/>
      <c r="O527" s="174"/>
      <c r="P527" s="174"/>
      <c r="Q527" s="174"/>
      <c r="R527" s="174"/>
      <c r="S527" s="174"/>
      <c r="T527" s="174"/>
      <c r="U527" s="174"/>
      <c r="V527" s="174"/>
      <c r="W527" s="174"/>
      <c r="X527" s="174"/>
      <c r="Y527" s="174"/>
      <c r="Z527" s="174"/>
    </row>
    <row r="528" spans="1:26" ht="12.75" customHeight="1" x14ac:dyDescent="0.2">
      <c r="A528" s="174"/>
      <c r="B528" s="174"/>
      <c r="C528" s="174"/>
      <c r="D528" s="174"/>
      <c r="E528" s="174"/>
      <c r="F528" s="174"/>
      <c r="G528" s="174"/>
      <c r="H528" s="174"/>
      <c r="I528" s="174"/>
      <c r="J528" s="174"/>
      <c r="K528" s="174"/>
      <c r="L528" s="174"/>
      <c r="M528" s="174"/>
      <c r="N528" s="174"/>
      <c r="O528" s="174"/>
      <c r="P528" s="174"/>
      <c r="Q528" s="174"/>
      <c r="R528" s="174"/>
      <c r="S528" s="174"/>
      <c r="T528" s="174"/>
      <c r="U528" s="174"/>
      <c r="V528" s="174"/>
      <c r="W528" s="174"/>
      <c r="X528" s="174"/>
      <c r="Y528" s="174"/>
      <c r="Z528" s="174"/>
    </row>
    <row r="529" spans="1:26" ht="12.75" customHeight="1" x14ac:dyDescent="0.2">
      <c r="A529" s="174"/>
      <c r="B529" s="174"/>
      <c r="C529" s="174"/>
      <c r="D529" s="174"/>
      <c r="E529" s="174"/>
      <c r="F529" s="174"/>
      <c r="G529" s="174"/>
      <c r="H529" s="174"/>
      <c r="I529" s="174"/>
      <c r="J529" s="174"/>
      <c r="K529" s="174"/>
      <c r="L529" s="174"/>
      <c r="M529" s="174"/>
      <c r="N529" s="174"/>
      <c r="O529" s="174"/>
      <c r="P529" s="174"/>
      <c r="Q529" s="174"/>
      <c r="R529" s="174"/>
      <c r="S529" s="174"/>
      <c r="T529" s="174"/>
      <c r="U529" s="174"/>
      <c r="V529" s="174"/>
      <c r="W529" s="174"/>
      <c r="X529" s="174"/>
      <c r="Y529" s="174"/>
      <c r="Z529" s="174"/>
    </row>
    <row r="530" spans="1:26" ht="12.75" customHeight="1" x14ac:dyDescent="0.2">
      <c r="A530" s="174"/>
      <c r="B530" s="174"/>
      <c r="C530" s="174"/>
      <c r="D530" s="174"/>
      <c r="E530" s="174"/>
      <c r="F530" s="174"/>
      <c r="G530" s="174"/>
      <c r="H530" s="174"/>
      <c r="I530" s="174"/>
      <c r="J530" s="174"/>
      <c r="K530" s="174"/>
      <c r="L530" s="174"/>
      <c r="M530" s="174"/>
      <c r="N530" s="174"/>
      <c r="O530" s="174"/>
      <c r="P530" s="174"/>
      <c r="Q530" s="174"/>
      <c r="R530" s="174"/>
      <c r="S530" s="174"/>
      <c r="T530" s="174"/>
      <c r="U530" s="174"/>
      <c r="V530" s="174"/>
      <c r="W530" s="174"/>
      <c r="X530" s="174"/>
      <c r="Y530" s="174"/>
      <c r="Z530" s="174"/>
    </row>
    <row r="531" spans="1:26" ht="12.75" customHeight="1" x14ac:dyDescent="0.2">
      <c r="A531" s="174"/>
      <c r="B531" s="174"/>
      <c r="C531" s="174"/>
      <c r="D531" s="174"/>
      <c r="E531" s="174"/>
      <c r="F531" s="174"/>
      <c r="G531" s="174"/>
      <c r="H531" s="174"/>
      <c r="I531" s="174"/>
      <c r="J531" s="174"/>
      <c r="K531" s="174"/>
      <c r="L531" s="174"/>
      <c r="M531" s="174"/>
      <c r="N531" s="174"/>
      <c r="O531" s="174"/>
      <c r="P531" s="174"/>
      <c r="Q531" s="174"/>
      <c r="R531" s="174"/>
      <c r="S531" s="174"/>
      <c r="T531" s="174"/>
      <c r="U531" s="174"/>
      <c r="V531" s="174"/>
      <c r="W531" s="174"/>
      <c r="X531" s="174"/>
      <c r="Y531" s="174"/>
      <c r="Z531" s="174"/>
    </row>
    <row r="532" spans="1:26" ht="12.75" customHeight="1" x14ac:dyDescent="0.2">
      <c r="A532" s="174"/>
      <c r="B532" s="174"/>
      <c r="C532" s="174"/>
      <c r="D532" s="174"/>
      <c r="E532" s="174"/>
      <c r="F532" s="174"/>
      <c r="G532" s="174"/>
      <c r="H532" s="174"/>
      <c r="I532" s="174"/>
      <c r="J532" s="174"/>
      <c r="K532" s="174"/>
      <c r="L532" s="174"/>
      <c r="M532" s="174"/>
      <c r="N532" s="174"/>
      <c r="O532" s="174"/>
      <c r="P532" s="174"/>
      <c r="Q532" s="174"/>
      <c r="R532" s="174"/>
      <c r="S532" s="174"/>
      <c r="T532" s="174"/>
      <c r="U532" s="174"/>
      <c r="V532" s="174"/>
      <c r="W532" s="174"/>
      <c r="X532" s="174"/>
      <c r="Y532" s="174"/>
      <c r="Z532" s="174"/>
    </row>
    <row r="533" spans="1:26" ht="12.75" customHeight="1" x14ac:dyDescent="0.2">
      <c r="A533" s="174"/>
      <c r="B533" s="174"/>
      <c r="C533" s="174"/>
      <c r="D533" s="174"/>
      <c r="E533" s="174"/>
      <c r="F533" s="174"/>
      <c r="G533" s="174"/>
      <c r="H533" s="174"/>
      <c r="I533" s="174"/>
      <c r="J533" s="174"/>
      <c r="K533" s="174"/>
      <c r="L533" s="174"/>
      <c r="M533" s="174"/>
      <c r="N533" s="174"/>
      <c r="O533" s="174"/>
      <c r="P533" s="174"/>
      <c r="Q533" s="174"/>
      <c r="R533" s="174"/>
      <c r="S533" s="174"/>
      <c r="T533" s="174"/>
      <c r="U533" s="174"/>
      <c r="V533" s="174"/>
      <c r="W533" s="174"/>
      <c r="X533" s="174"/>
      <c r="Y533" s="174"/>
      <c r="Z533" s="174"/>
    </row>
    <row r="534" spans="1:26" ht="12.75" customHeight="1" x14ac:dyDescent="0.2">
      <c r="A534" s="174"/>
      <c r="B534" s="174"/>
      <c r="C534" s="174"/>
      <c r="D534" s="174"/>
      <c r="E534" s="174"/>
      <c r="F534" s="174"/>
      <c r="G534" s="174"/>
      <c r="H534" s="174"/>
      <c r="I534" s="174"/>
      <c r="J534" s="174"/>
      <c r="K534" s="174"/>
      <c r="L534" s="174"/>
      <c r="M534" s="174"/>
      <c r="N534" s="174"/>
      <c r="O534" s="174"/>
      <c r="P534" s="174"/>
      <c r="Q534" s="174"/>
      <c r="R534" s="174"/>
      <c r="S534" s="174"/>
      <c r="T534" s="174"/>
      <c r="U534" s="174"/>
      <c r="V534" s="174"/>
      <c r="W534" s="174"/>
      <c r="X534" s="174"/>
      <c r="Y534" s="174"/>
      <c r="Z534" s="174"/>
    </row>
    <row r="535" spans="1:26" ht="12.75" customHeight="1" x14ac:dyDescent="0.2">
      <c r="A535" s="174"/>
      <c r="B535" s="174"/>
      <c r="C535" s="174"/>
      <c r="D535" s="174"/>
      <c r="E535" s="174"/>
      <c r="F535" s="174"/>
      <c r="G535" s="174"/>
      <c r="H535" s="174"/>
      <c r="I535" s="174"/>
      <c r="J535" s="174"/>
      <c r="K535" s="174"/>
      <c r="L535" s="174"/>
      <c r="M535" s="174"/>
      <c r="N535" s="174"/>
      <c r="O535" s="174"/>
      <c r="P535" s="174"/>
      <c r="Q535" s="174"/>
      <c r="R535" s="174"/>
      <c r="S535" s="174"/>
      <c r="T535" s="174"/>
      <c r="U535" s="174"/>
      <c r="V535" s="174"/>
      <c r="W535" s="174"/>
      <c r="X535" s="174"/>
      <c r="Y535" s="174"/>
      <c r="Z535" s="174"/>
    </row>
    <row r="536" spans="1:26" ht="12.75" customHeight="1" x14ac:dyDescent="0.2">
      <c r="A536" s="174"/>
      <c r="B536" s="174"/>
      <c r="C536" s="174"/>
      <c r="D536" s="174"/>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row>
    <row r="537" spans="1:26" ht="12.75" customHeight="1" x14ac:dyDescent="0.2">
      <c r="A537" s="174"/>
      <c r="B537" s="174"/>
      <c r="C537" s="174"/>
      <c r="D537" s="174"/>
      <c r="E537" s="174"/>
      <c r="F537" s="174"/>
      <c r="G537" s="174"/>
      <c r="H537" s="174"/>
      <c r="I537" s="174"/>
      <c r="J537" s="174"/>
      <c r="K537" s="174"/>
      <c r="L537" s="174"/>
      <c r="M537" s="174"/>
      <c r="N537" s="174"/>
      <c r="O537" s="174"/>
      <c r="P537" s="174"/>
      <c r="Q537" s="174"/>
      <c r="R537" s="174"/>
      <c r="S537" s="174"/>
      <c r="T537" s="174"/>
      <c r="U537" s="174"/>
      <c r="V537" s="174"/>
      <c r="W537" s="174"/>
      <c r="X537" s="174"/>
      <c r="Y537" s="174"/>
      <c r="Z537" s="174"/>
    </row>
    <row r="538" spans="1:26" ht="12.75" customHeight="1" x14ac:dyDescent="0.2">
      <c r="A538" s="174"/>
      <c r="B538" s="174"/>
      <c r="C538" s="174"/>
      <c r="D538" s="174"/>
      <c r="E538" s="174"/>
      <c r="F538" s="174"/>
      <c r="G538" s="174"/>
      <c r="H538" s="174"/>
      <c r="I538" s="174"/>
      <c r="J538" s="174"/>
      <c r="K538" s="174"/>
      <c r="L538" s="174"/>
      <c r="M538" s="174"/>
      <c r="N538" s="174"/>
      <c r="O538" s="174"/>
      <c r="P538" s="174"/>
      <c r="Q538" s="174"/>
      <c r="R538" s="174"/>
      <c r="S538" s="174"/>
      <c r="T538" s="174"/>
      <c r="U538" s="174"/>
      <c r="V538" s="174"/>
      <c r="W538" s="174"/>
      <c r="X538" s="174"/>
      <c r="Y538" s="174"/>
      <c r="Z538" s="174"/>
    </row>
    <row r="539" spans="1:26" ht="12.75" customHeight="1" x14ac:dyDescent="0.2">
      <c r="A539" s="174"/>
      <c r="B539" s="174"/>
      <c r="C539" s="174"/>
      <c r="D539" s="174"/>
      <c r="E539" s="174"/>
      <c r="F539" s="174"/>
      <c r="G539" s="174"/>
      <c r="H539" s="174"/>
      <c r="I539" s="174"/>
      <c r="J539" s="174"/>
      <c r="K539" s="174"/>
      <c r="L539" s="174"/>
      <c r="M539" s="174"/>
      <c r="N539" s="174"/>
      <c r="O539" s="174"/>
      <c r="P539" s="174"/>
      <c r="Q539" s="174"/>
      <c r="R539" s="174"/>
      <c r="S539" s="174"/>
      <c r="T539" s="174"/>
      <c r="U539" s="174"/>
      <c r="V539" s="174"/>
      <c r="W539" s="174"/>
      <c r="X539" s="174"/>
      <c r="Y539" s="174"/>
      <c r="Z539" s="174"/>
    </row>
    <row r="540" spans="1:26" ht="12.75" customHeight="1" x14ac:dyDescent="0.2">
      <c r="A540" s="174"/>
      <c r="B540" s="174"/>
      <c r="C540" s="174"/>
      <c r="D540" s="174"/>
      <c r="E540" s="174"/>
      <c r="F540" s="174"/>
      <c r="G540" s="174"/>
      <c r="H540" s="174"/>
      <c r="I540" s="174"/>
      <c r="J540" s="174"/>
      <c r="K540" s="174"/>
      <c r="L540" s="174"/>
      <c r="M540" s="174"/>
      <c r="N540" s="174"/>
      <c r="O540" s="174"/>
      <c r="P540" s="174"/>
      <c r="Q540" s="174"/>
      <c r="R540" s="174"/>
      <c r="S540" s="174"/>
      <c r="T540" s="174"/>
      <c r="U540" s="174"/>
      <c r="V540" s="174"/>
      <c r="W540" s="174"/>
      <c r="X540" s="174"/>
      <c r="Y540" s="174"/>
      <c r="Z540" s="174"/>
    </row>
    <row r="541" spans="1:26" ht="12.75" customHeight="1" x14ac:dyDescent="0.2">
      <c r="A541" s="174"/>
      <c r="B541" s="174"/>
      <c r="C541" s="174"/>
      <c r="D541" s="174"/>
      <c r="E541" s="174"/>
      <c r="F541" s="174"/>
      <c r="G541" s="174"/>
      <c r="H541" s="174"/>
      <c r="I541" s="174"/>
      <c r="J541" s="174"/>
      <c r="K541" s="174"/>
      <c r="L541" s="174"/>
      <c r="M541" s="174"/>
      <c r="N541" s="174"/>
      <c r="O541" s="174"/>
      <c r="P541" s="174"/>
      <c r="Q541" s="174"/>
      <c r="R541" s="174"/>
      <c r="S541" s="174"/>
      <c r="T541" s="174"/>
      <c r="U541" s="174"/>
      <c r="V541" s="174"/>
      <c r="W541" s="174"/>
      <c r="X541" s="174"/>
      <c r="Y541" s="174"/>
      <c r="Z541" s="174"/>
    </row>
    <row r="542" spans="1:26" ht="12.75" customHeight="1" x14ac:dyDescent="0.2">
      <c r="A542" s="174"/>
      <c r="B542" s="174"/>
      <c r="C542" s="174"/>
      <c r="D542" s="174"/>
      <c r="E542" s="174"/>
      <c r="F542" s="174"/>
      <c r="G542" s="174"/>
      <c r="H542" s="174"/>
      <c r="I542" s="174"/>
      <c r="J542" s="174"/>
      <c r="K542" s="174"/>
      <c r="L542" s="174"/>
      <c r="M542" s="174"/>
      <c r="N542" s="174"/>
      <c r="O542" s="174"/>
      <c r="P542" s="174"/>
      <c r="Q542" s="174"/>
      <c r="R542" s="174"/>
      <c r="S542" s="174"/>
      <c r="T542" s="174"/>
      <c r="U542" s="174"/>
      <c r="V542" s="174"/>
      <c r="W542" s="174"/>
      <c r="X542" s="174"/>
      <c r="Y542" s="174"/>
      <c r="Z542" s="174"/>
    </row>
    <row r="543" spans="1:26" ht="12.75" customHeight="1" x14ac:dyDescent="0.2">
      <c r="A543" s="174"/>
      <c r="B543" s="174"/>
      <c r="C543" s="174"/>
      <c r="D543" s="174"/>
      <c r="E543" s="174"/>
      <c r="F543" s="174"/>
      <c r="G543" s="174"/>
      <c r="H543" s="174"/>
      <c r="I543" s="174"/>
      <c r="J543" s="174"/>
      <c r="K543" s="174"/>
      <c r="L543" s="174"/>
      <c r="M543" s="174"/>
      <c r="N543" s="174"/>
      <c r="O543" s="174"/>
      <c r="P543" s="174"/>
      <c r="Q543" s="174"/>
      <c r="R543" s="174"/>
      <c r="S543" s="174"/>
      <c r="T543" s="174"/>
      <c r="U543" s="174"/>
      <c r="V543" s="174"/>
      <c r="W543" s="174"/>
      <c r="X543" s="174"/>
      <c r="Y543" s="174"/>
      <c r="Z543" s="174"/>
    </row>
    <row r="544" spans="1:26" ht="12.75" customHeight="1" x14ac:dyDescent="0.2">
      <c r="A544" s="174"/>
      <c r="B544" s="174"/>
      <c r="C544" s="174"/>
      <c r="D544" s="174"/>
      <c r="E544" s="174"/>
      <c r="F544" s="174"/>
      <c r="G544" s="174"/>
      <c r="H544" s="174"/>
      <c r="I544" s="174"/>
      <c r="J544" s="174"/>
      <c r="K544" s="174"/>
      <c r="L544" s="174"/>
      <c r="M544" s="174"/>
      <c r="N544" s="174"/>
      <c r="O544" s="174"/>
      <c r="P544" s="174"/>
      <c r="Q544" s="174"/>
      <c r="R544" s="174"/>
      <c r="S544" s="174"/>
      <c r="T544" s="174"/>
      <c r="U544" s="174"/>
      <c r="V544" s="174"/>
      <c r="W544" s="174"/>
      <c r="X544" s="174"/>
      <c r="Y544" s="174"/>
      <c r="Z544" s="174"/>
    </row>
    <row r="545" spans="1:26" ht="12.75" customHeight="1" x14ac:dyDescent="0.2">
      <c r="A545" s="174"/>
      <c r="B545" s="174"/>
      <c r="C545" s="174"/>
      <c r="D545" s="174"/>
      <c r="E545" s="174"/>
      <c r="F545" s="174"/>
      <c r="G545" s="174"/>
      <c r="H545" s="174"/>
      <c r="I545" s="174"/>
      <c r="J545" s="174"/>
      <c r="K545" s="174"/>
      <c r="L545" s="174"/>
      <c r="M545" s="174"/>
      <c r="N545" s="174"/>
      <c r="O545" s="174"/>
      <c r="P545" s="174"/>
      <c r="Q545" s="174"/>
      <c r="R545" s="174"/>
      <c r="S545" s="174"/>
      <c r="T545" s="174"/>
      <c r="U545" s="174"/>
      <c r="V545" s="174"/>
      <c r="W545" s="174"/>
      <c r="X545" s="174"/>
      <c r="Y545" s="174"/>
      <c r="Z545" s="174"/>
    </row>
    <row r="546" spans="1:26" ht="12.75" customHeight="1" x14ac:dyDescent="0.2">
      <c r="A546" s="174"/>
      <c r="B546" s="174"/>
      <c r="C546" s="174"/>
      <c r="D546" s="174"/>
      <c r="E546" s="174"/>
      <c r="F546" s="174"/>
      <c r="G546" s="174"/>
      <c r="H546" s="174"/>
      <c r="I546" s="174"/>
      <c r="J546" s="174"/>
      <c r="K546" s="174"/>
      <c r="L546" s="174"/>
      <c r="M546" s="174"/>
      <c r="N546" s="174"/>
      <c r="O546" s="174"/>
      <c r="P546" s="174"/>
      <c r="Q546" s="174"/>
      <c r="R546" s="174"/>
      <c r="S546" s="174"/>
      <c r="T546" s="174"/>
      <c r="U546" s="174"/>
      <c r="V546" s="174"/>
      <c r="W546" s="174"/>
      <c r="X546" s="174"/>
      <c r="Y546" s="174"/>
      <c r="Z546" s="174"/>
    </row>
    <row r="547" spans="1:26" ht="12.75" customHeight="1" x14ac:dyDescent="0.2">
      <c r="A547" s="174"/>
      <c r="B547" s="174"/>
      <c r="C547" s="174"/>
      <c r="D547" s="174"/>
      <c r="E547" s="174"/>
      <c r="F547" s="174"/>
      <c r="G547" s="174"/>
      <c r="H547" s="174"/>
      <c r="I547" s="174"/>
      <c r="J547" s="174"/>
      <c r="K547" s="174"/>
      <c r="L547" s="174"/>
      <c r="M547" s="174"/>
      <c r="N547" s="174"/>
      <c r="O547" s="174"/>
      <c r="P547" s="174"/>
      <c r="Q547" s="174"/>
      <c r="R547" s="174"/>
      <c r="S547" s="174"/>
      <c r="T547" s="174"/>
      <c r="U547" s="174"/>
      <c r="V547" s="174"/>
      <c r="W547" s="174"/>
      <c r="X547" s="174"/>
      <c r="Y547" s="174"/>
      <c r="Z547" s="174"/>
    </row>
    <row r="548" spans="1:26" ht="12.75" customHeight="1" x14ac:dyDescent="0.2">
      <c r="A548" s="174"/>
      <c r="B548" s="174"/>
      <c r="C548" s="174"/>
      <c r="D548" s="174"/>
      <c r="E548" s="174"/>
      <c r="F548" s="174"/>
      <c r="G548" s="174"/>
      <c r="H548" s="174"/>
      <c r="I548" s="174"/>
      <c r="J548" s="174"/>
      <c r="K548" s="174"/>
      <c r="L548" s="174"/>
      <c r="M548" s="174"/>
      <c r="N548" s="174"/>
      <c r="O548" s="174"/>
      <c r="P548" s="174"/>
      <c r="Q548" s="174"/>
      <c r="R548" s="174"/>
      <c r="S548" s="174"/>
      <c r="T548" s="174"/>
      <c r="U548" s="174"/>
      <c r="V548" s="174"/>
      <c r="W548" s="174"/>
      <c r="X548" s="174"/>
      <c r="Y548" s="174"/>
      <c r="Z548" s="174"/>
    </row>
    <row r="549" spans="1:26" ht="12.75" customHeight="1" x14ac:dyDescent="0.2">
      <c r="A549" s="174"/>
      <c r="B549" s="174"/>
      <c r="C549" s="174"/>
      <c r="D549" s="174"/>
      <c r="E549" s="174"/>
      <c r="F549" s="174"/>
      <c r="G549" s="174"/>
      <c r="H549" s="174"/>
      <c r="I549" s="174"/>
      <c r="J549" s="174"/>
      <c r="K549" s="174"/>
      <c r="L549" s="174"/>
      <c r="M549" s="174"/>
      <c r="N549" s="174"/>
      <c r="O549" s="174"/>
      <c r="P549" s="174"/>
      <c r="Q549" s="174"/>
      <c r="R549" s="174"/>
      <c r="S549" s="174"/>
      <c r="T549" s="174"/>
      <c r="U549" s="174"/>
      <c r="V549" s="174"/>
      <c r="W549" s="174"/>
      <c r="X549" s="174"/>
      <c r="Y549" s="174"/>
      <c r="Z549" s="174"/>
    </row>
    <row r="550" spans="1:26" ht="12.75" customHeight="1" x14ac:dyDescent="0.2">
      <c r="A550" s="174"/>
      <c r="B550" s="174"/>
      <c r="C550" s="174"/>
      <c r="D550" s="174"/>
      <c r="E550" s="174"/>
      <c r="F550" s="174"/>
      <c r="G550" s="174"/>
      <c r="H550" s="174"/>
      <c r="I550" s="174"/>
      <c r="J550" s="174"/>
      <c r="K550" s="174"/>
      <c r="L550" s="174"/>
      <c r="M550" s="174"/>
      <c r="N550" s="174"/>
      <c r="O550" s="174"/>
      <c r="P550" s="174"/>
      <c r="Q550" s="174"/>
      <c r="R550" s="174"/>
      <c r="S550" s="174"/>
      <c r="T550" s="174"/>
      <c r="U550" s="174"/>
      <c r="V550" s="174"/>
      <c r="W550" s="174"/>
      <c r="X550" s="174"/>
      <c r="Y550" s="174"/>
      <c r="Z550" s="174"/>
    </row>
    <row r="551" spans="1:26" ht="12.75" customHeight="1" x14ac:dyDescent="0.2">
      <c r="A551" s="174"/>
      <c r="B551" s="174"/>
      <c r="C551" s="174"/>
      <c r="D551" s="174"/>
      <c r="E551" s="174"/>
      <c r="F551" s="174"/>
      <c r="G551" s="174"/>
      <c r="H551" s="174"/>
      <c r="I551" s="174"/>
      <c r="J551" s="174"/>
      <c r="K551" s="174"/>
      <c r="L551" s="174"/>
      <c r="M551" s="174"/>
      <c r="N551" s="174"/>
      <c r="O551" s="174"/>
      <c r="P551" s="174"/>
      <c r="Q551" s="174"/>
      <c r="R551" s="174"/>
      <c r="S551" s="174"/>
      <c r="T551" s="174"/>
      <c r="U551" s="174"/>
      <c r="V551" s="174"/>
      <c r="W551" s="174"/>
      <c r="X551" s="174"/>
      <c r="Y551" s="174"/>
      <c r="Z551" s="174"/>
    </row>
    <row r="552" spans="1:26" ht="12.75" customHeight="1" x14ac:dyDescent="0.2">
      <c r="A552" s="174"/>
      <c r="B552" s="174"/>
      <c r="C552" s="174"/>
      <c r="D552" s="174"/>
      <c r="E552" s="174"/>
      <c r="F552" s="174"/>
      <c r="G552" s="174"/>
      <c r="H552" s="174"/>
      <c r="I552" s="174"/>
      <c r="J552" s="174"/>
      <c r="K552" s="174"/>
      <c r="L552" s="174"/>
      <c r="M552" s="174"/>
      <c r="N552" s="174"/>
      <c r="O552" s="174"/>
      <c r="P552" s="174"/>
      <c r="Q552" s="174"/>
      <c r="R552" s="174"/>
      <c r="S552" s="174"/>
      <c r="T552" s="174"/>
      <c r="U552" s="174"/>
      <c r="V552" s="174"/>
      <c r="W552" s="174"/>
      <c r="X552" s="174"/>
      <c r="Y552" s="174"/>
      <c r="Z552" s="174"/>
    </row>
    <row r="553" spans="1:26" ht="12.75" customHeight="1" x14ac:dyDescent="0.2">
      <c r="A553" s="174"/>
      <c r="B553" s="174"/>
      <c r="C553" s="174"/>
      <c r="D553" s="174"/>
      <c r="E553" s="174"/>
      <c r="F553" s="174"/>
      <c r="G553" s="174"/>
      <c r="H553" s="174"/>
      <c r="I553" s="174"/>
      <c r="J553" s="174"/>
      <c r="K553" s="174"/>
      <c r="L553" s="174"/>
      <c r="M553" s="174"/>
      <c r="N553" s="174"/>
      <c r="O553" s="174"/>
      <c r="P553" s="174"/>
      <c r="Q553" s="174"/>
      <c r="R553" s="174"/>
      <c r="S553" s="174"/>
      <c r="T553" s="174"/>
      <c r="U553" s="174"/>
      <c r="V553" s="174"/>
      <c r="W553" s="174"/>
      <c r="X553" s="174"/>
      <c r="Y553" s="174"/>
      <c r="Z553" s="174"/>
    </row>
    <row r="554" spans="1:26" ht="12.75" customHeight="1" x14ac:dyDescent="0.2">
      <c r="A554" s="174"/>
      <c r="B554" s="174"/>
      <c r="C554" s="174"/>
      <c r="D554" s="174"/>
      <c r="E554" s="174"/>
      <c r="F554" s="174"/>
      <c r="G554" s="174"/>
      <c r="H554" s="174"/>
      <c r="I554" s="174"/>
      <c r="J554" s="174"/>
      <c r="K554" s="174"/>
      <c r="L554" s="174"/>
      <c r="M554" s="174"/>
      <c r="N554" s="174"/>
      <c r="O554" s="174"/>
      <c r="P554" s="174"/>
      <c r="Q554" s="174"/>
      <c r="R554" s="174"/>
      <c r="S554" s="174"/>
      <c r="T554" s="174"/>
      <c r="U554" s="174"/>
      <c r="V554" s="174"/>
      <c r="W554" s="174"/>
      <c r="X554" s="174"/>
      <c r="Y554" s="174"/>
      <c r="Z554" s="174"/>
    </row>
    <row r="555" spans="1:26" ht="12.75" customHeight="1" x14ac:dyDescent="0.2">
      <c r="A555" s="174"/>
      <c r="B555" s="174"/>
      <c r="C555" s="174"/>
      <c r="D555" s="174"/>
      <c r="E555" s="174"/>
      <c r="F555" s="174"/>
      <c r="G555" s="174"/>
      <c r="H555" s="174"/>
      <c r="I555" s="174"/>
      <c r="J555" s="174"/>
      <c r="K555" s="174"/>
      <c r="L555" s="174"/>
      <c r="M555" s="174"/>
      <c r="N555" s="174"/>
      <c r="O555" s="174"/>
      <c r="P555" s="174"/>
      <c r="Q555" s="174"/>
      <c r="R555" s="174"/>
      <c r="S555" s="174"/>
      <c r="T555" s="174"/>
      <c r="U555" s="174"/>
      <c r="V555" s="174"/>
      <c r="W555" s="174"/>
      <c r="X555" s="174"/>
      <c r="Y555" s="174"/>
      <c r="Z555" s="174"/>
    </row>
    <row r="556" spans="1:26" ht="12.75" customHeight="1" x14ac:dyDescent="0.2">
      <c r="A556" s="174"/>
      <c r="B556" s="174"/>
      <c r="C556" s="174"/>
      <c r="D556" s="174"/>
      <c r="E556" s="174"/>
      <c r="F556" s="174"/>
      <c r="G556" s="174"/>
      <c r="H556" s="174"/>
      <c r="I556" s="174"/>
      <c r="J556" s="174"/>
      <c r="K556" s="174"/>
      <c r="L556" s="174"/>
      <c r="M556" s="174"/>
      <c r="N556" s="174"/>
      <c r="O556" s="174"/>
      <c r="P556" s="174"/>
      <c r="Q556" s="174"/>
      <c r="R556" s="174"/>
      <c r="S556" s="174"/>
      <c r="T556" s="174"/>
      <c r="U556" s="174"/>
      <c r="V556" s="174"/>
      <c r="W556" s="174"/>
      <c r="X556" s="174"/>
      <c r="Y556" s="174"/>
      <c r="Z556" s="174"/>
    </row>
    <row r="557" spans="1:26" ht="12.75" customHeight="1" x14ac:dyDescent="0.2">
      <c r="A557" s="174"/>
      <c r="B557" s="174"/>
      <c r="C557" s="174"/>
      <c r="D557" s="174"/>
      <c r="E557" s="174"/>
      <c r="F557" s="174"/>
      <c r="G557" s="174"/>
      <c r="H557" s="174"/>
      <c r="I557" s="174"/>
      <c r="J557" s="174"/>
      <c r="K557" s="174"/>
      <c r="L557" s="174"/>
      <c r="M557" s="174"/>
      <c r="N557" s="174"/>
      <c r="O557" s="174"/>
      <c r="P557" s="174"/>
      <c r="Q557" s="174"/>
      <c r="R557" s="174"/>
      <c r="S557" s="174"/>
      <c r="T557" s="174"/>
      <c r="U557" s="174"/>
      <c r="V557" s="174"/>
      <c r="W557" s="174"/>
      <c r="X557" s="174"/>
      <c r="Y557" s="174"/>
      <c r="Z557" s="174"/>
    </row>
    <row r="558" spans="1:26" ht="12.75" customHeight="1" x14ac:dyDescent="0.2">
      <c r="A558" s="174"/>
      <c r="B558" s="174"/>
      <c r="C558" s="174"/>
      <c r="D558" s="174"/>
      <c r="E558" s="174"/>
      <c r="F558" s="174"/>
      <c r="G558" s="174"/>
      <c r="H558" s="174"/>
      <c r="I558" s="174"/>
      <c r="J558" s="174"/>
      <c r="K558" s="174"/>
      <c r="L558" s="174"/>
      <c r="M558" s="174"/>
      <c r="N558" s="174"/>
      <c r="O558" s="174"/>
      <c r="P558" s="174"/>
      <c r="Q558" s="174"/>
      <c r="R558" s="174"/>
      <c r="S558" s="174"/>
      <c r="T558" s="174"/>
      <c r="U558" s="174"/>
      <c r="V558" s="174"/>
      <c r="W558" s="174"/>
      <c r="X558" s="174"/>
      <c r="Y558" s="174"/>
      <c r="Z558" s="174"/>
    </row>
    <row r="559" spans="1:26" ht="12.75" customHeight="1" x14ac:dyDescent="0.2">
      <c r="A559" s="174"/>
      <c r="B559" s="174"/>
      <c r="C559" s="174"/>
      <c r="D559" s="174"/>
      <c r="E559" s="174"/>
      <c r="F559" s="174"/>
      <c r="G559" s="174"/>
      <c r="H559" s="174"/>
      <c r="I559" s="174"/>
      <c r="J559" s="174"/>
      <c r="K559" s="174"/>
      <c r="L559" s="174"/>
      <c r="M559" s="174"/>
      <c r="N559" s="174"/>
      <c r="O559" s="174"/>
      <c r="P559" s="174"/>
      <c r="Q559" s="174"/>
      <c r="R559" s="174"/>
      <c r="S559" s="174"/>
      <c r="T559" s="174"/>
      <c r="U559" s="174"/>
      <c r="V559" s="174"/>
      <c r="W559" s="174"/>
      <c r="X559" s="174"/>
      <c r="Y559" s="174"/>
      <c r="Z559" s="174"/>
    </row>
    <row r="560" spans="1:26" ht="12.75" customHeight="1" x14ac:dyDescent="0.2">
      <c r="A560" s="174"/>
      <c r="B560" s="174"/>
      <c r="C560" s="174"/>
      <c r="D560" s="174"/>
      <c r="E560" s="174"/>
      <c r="F560" s="174"/>
      <c r="G560" s="174"/>
      <c r="H560" s="174"/>
      <c r="I560" s="174"/>
      <c r="J560" s="174"/>
      <c r="K560" s="174"/>
      <c r="L560" s="174"/>
      <c r="M560" s="174"/>
      <c r="N560" s="174"/>
      <c r="O560" s="174"/>
      <c r="P560" s="174"/>
      <c r="Q560" s="174"/>
      <c r="R560" s="174"/>
      <c r="S560" s="174"/>
      <c r="T560" s="174"/>
      <c r="U560" s="174"/>
      <c r="V560" s="174"/>
      <c r="W560" s="174"/>
      <c r="X560" s="174"/>
      <c r="Y560" s="174"/>
      <c r="Z560" s="174"/>
    </row>
    <row r="561" spans="1:26" ht="12.75" customHeight="1" x14ac:dyDescent="0.2">
      <c r="A561" s="174"/>
      <c r="B561" s="174"/>
      <c r="C561" s="174"/>
      <c r="D561" s="174"/>
      <c r="E561" s="174"/>
      <c r="F561" s="174"/>
      <c r="G561" s="174"/>
      <c r="H561" s="174"/>
      <c r="I561" s="174"/>
      <c r="J561" s="174"/>
      <c r="K561" s="174"/>
      <c r="L561" s="174"/>
      <c r="M561" s="174"/>
      <c r="N561" s="174"/>
      <c r="O561" s="174"/>
      <c r="P561" s="174"/>
      <c r="Q561" s="174"/>
      <c r="R561" s="174"/>
      <c r="S561" s="174"/>
      <c r="T561" s="174"/>
      <c r="U561" s="174"/>
      <c r="V561" s="174"/>
      <c r="W561" s="174"/>
      <c r="X561" s="174"/>
      <c r="Y561" s="174"/>
      <c r="Z561" s="174"/>
    </row>
    <row r="562" spans="1:26" ht="12.75" customHeight="1" x14ac:dyDescent="0.2">
      <c r="A562" s="174"/>
      <c r="B562" s="174"/>
      <c r="C562" s="174"/>
      <c r="D562" s="174"/>
      <c r="E562" s="174"/>
      <c r="F562" s="174"/>
      <c r="G562" s="174"/>
      <c r="H562" s="174"/>
      <c r="I562" s="174"/>
      <c r="J562" s="174"/>
      <c r="K562" s="174"/>
      <c r="L562" s="174"/>
      <c r="M562" s="174"/>
      <c r="N562" s="174"/>
      <c r="O562" s="174"/>
      <c r="P562" s="174"/>
      <c r="Q562" s="174"/>
      <c r="R562" s="174"/>
      <c r="S562" s="174"/>
      <c r="T562" s="174"/>
      <c r="U562" s="174"/>
      <c r="V562" s="174"/>
      <c r="W562" s="174"/>
      <c r="X562" s="174"/>
      <c r="Y562" s="174"/>
      <c r="Z562" s="174"/>
    </row>
    <row r="563" spans="1:26" ht="12.75" customHeight="1" x14ac:dyDescent="0.2">
      <c r="A563" s="174"/>
      <c r="B563" s="174"/>
      <c r="C563" s="174"/>
      <c r="D563" s="174"/>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row>
    <row r="564" spans="1:26" ht="12.75" customHeight="1" x14ac:dyDescent="0.2">
      <c r="A564" s="174"/>
      <c r="B564" s="174"/>
      <c r="C564" s="174"/>
      <c r="D564" s="174"/>
      <c r="E564" s="174"/>
      <c r="F564" s="174"/>
      <c r="G564" s="174"/>
      <c r="H564" s="174"/>
      <c r="I564" s="174"/>
      <c r="J564" s="174"/>
      <c r="K564" s="174"/>
      <c r="L564" s="174"/>
      <c r="M564" s="174"/>
      <c r="N564" s="174"/>
      <c r="O564" s="174"/>
      <c r="P564" s="174"/>
      <c r="Q564" s="174"/>
      <c r="R564" s="174"/>
      <c r="S564" s="174"/>
      <c r="T564" s="174"/>
      <c r="U564" s="174"/>
      <c r="V564" s="174"/>
      <c r="W564" s="174"/>
      <c r="X564" s="174"/>
      <c r="Y564" s="174"/>
      <c r="Z564" s="174"/>
    </row>
    <row r="565" spans="1:26" ht="12.75" customHeight="1" x14ac:dyDescent="0.2">
      <c r="A565" s="174"/>
      <c r="B565" s="174"/>
      <c r="C565" s="174"/>
      <c r="D565" s="174"/>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row>
    <row r="566" spans="1:26" ht="12.75" customHeight="1" x14ac:dyDescent="0.2">
      <c r="A566" s="174"/>
      <c r="B566" s="174"/>
      <c r="C566" s="174"/>
      <c r="D566" s="174"/>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row>
    <row r="567" spans="1:26" ht="12.75" customHeight="1" x14ac:dyDescent="0.2">
      <c r="A567" s="174"/>
      <c r="B567" s="174"/>
      <c r="C567" s="174"/>
      <c r="D567" s="174"/>
      <c r="E567" s="174"/>
      <c r="F567" s="174"/>
      <c r="G567" s="174"/>
      <c r="H567" s="174"/>
      <c r="I567" s="174"/>
      <c r="J567" s="174"/>
      <c r="K567" s="174"/>
      <c r="L567" s="174"/>
      <c r="M567" s="174"/>
      <c r="N567" s="174"/>
      <c r="O567" s="174"/>
      <c r="P567" s="174"/>
      <c r="Q567" s="174"/>
      <c r="R567" s="174"/>
      <c r="S567" s="174"/>
      <c r="T567" s="174"/>
      <c r="U567" s="174"/>
      <c r="V567" s="174"/>
      <c r="W567" s="174"/>
      <c r="X567" s="174"/>
      <c r="Y567" s="174"/>
      <c r="Z567" s="174"/>
    </row>
    <row r="568" spans="1:26" ht="12.75" customHeight="1" x14ac:dyDescent="0.2">
      <c r="A568" s="174"/>
      <c r="B568" s="174"/>
      <c r="C568" s="174"/>
      <c r="D568" s="174"/>
      <c r="E568" s="174"/>
      <c r="F568" s="174"/>
      <c r="G568" s="174"/>
      <c r="H568" s="174"/>
      <c r="I568" s="174"/>
      <c r="J568" s="174"/>
      <c r="K568" s="174"/>
      <c r="L568" s="174"/>
      <c r="M568" s="174"/>
      <c r="N568" s="174"/>
      <c r="O568" s="174"/>
      <c r="P568" s="174"/>
      <c r="Q568" s="174"/>
      <c r="R568" s="174"/>
      <c r="S568" s="174"/>
      <c r="T568" s="174"/>
      <c r="U568" s="174"/>
      <c r="V568" s="174"/>
      <c r="W568" s="174"/>
      <c r="X568" s="174"/>
      <c r="Y568" s="174"/>
      <c r="Z568" s="174"/>
    </row>
    <row r="569" spans="1:26" ht="12.75" customHeight="1" x14ac:dyDescent="0.2">
      <c r="A569" s="174"/>
      <c r="B569" s="174"/>
      <c r="C569" s="174"/>
      <c r="D569" s="174"/>
      <c r="E569" s="174"/>
      <c r="F569" s="174"/>
      <c r="G569" s="174"/>
      <c r="H569" s="174"/>
      <c r="I569" s="174"/>
      <c r="J569" s="174"/>
      <c r="K569" s="174"/>
      <c r="L569" s="174"/>
      <c r="M569" s="174"/>
      <c r="N569" s="174"/>
      <c r="O569" s="174"/>
      <c r="P569" s="174"/>
      <c r="Q569" s="174"/>
      <c r="R569" s="174"/>
      <c r="S569" s="174"/>
      <c r="T569" s="174"/>
      <c r="U569" s="174"/>
      <c r="V569" s="174"/>
      <c r="W569" s="174"/>
      <c r="X569" s="174"/>
      <c r="Y569" s="174"/>
      <c r="Z569" s="174"/>
    </row>
    <row r="570" spans="1:26" ht="12.75" customHeight="1" x14ac:dyDescent="0.2">
      <c r="A570" s="174"/>
      <c r="B570" s="174"/>
      <c r="C570" s="174"/>
      <c r="D570" s="174"/>
      <c r="E570" s="174"/>
      <c r="F570" s="174"/>
      <c r="G570" s="174"/>
      <c r="H570" s="174"/>
      <c r="I570" s="174"/>
      <c r="J570" s="174"/>
      <c r="K570" s="174"/>
      <c r="L570" s="174"/>
      <c r="M570" s="174"/>
      <c r="N570" s="174"/>
      <c r="O570" s="174"/>
      <c r="P570" s="174"/>
      <c r="Q570" s="174"/>
      <c r="R570" s="174"/>
      <c r="S570" s="174"/>
      <c r="T570" s="174"/>
      <c r="U570" s="174"/>
      <c r="V570" s="174"/>
      <c r="W570" s="174"/>
      <c r="X570" s="174"/>
      <c r="Y570" s="174"/>
      <c r="Z570" s="174"/>
    </row>
    <row r="571" spans="1:26" ht="12.75" customHeight="1" x14ac:dyDescent="0.2">
      <c r="A571" s="174"/>
      <c r="B571" s="174"/>
      <c r="C571" s="174"/>
      <c r="D571" s="174"/>
      <c r="E571" s="174"/>
      <c r="F571" s="174"/>
      <c r="G571" s="174"/>
      <c r="H571" s="174"/>
      <c r="I571" s="174"/>
      <c r="J571" s="174"/>
      <c r="K571" s="174"/>
      <c r="L571" s="174"/>
      <c r="M571" s="174"/>
      <c r="N571" s="174"/>
      <c r="O571" s="174"/>
      <c r="P571" s="174"/>
      <c r="Q571" s="174"/>
      <c r="R571" s="174"/>
      <c r="S571" s="174"/>
      <c r="T571" s="174"/>
      <c r="U571" s="174"/>
      <c r="V571" s="174"/>
      <c r="W571" s="174"/>
      <c r="X571" s="174"/>
      <c r="Y571" s="174"/>
      <c r="Z571" s="174"/>
    </row>
    <row r="572" spans="1:26" ht="12.75" customHeight="1" x14ac:dyDescent="0.2">
      <c r="A572" s="174"/>
      <c r="B572" s="174"/>
      <c r="C572" s="174"/>
      <c r="D572" s="174"/>
      <c r="E572" s="174"/>
      <c r="F572" s="174"/>
      <c r="G572" s="174"/>
      <c r="H572" s="174"/>
      <c r="I572" s="174"/>
      <c r="J572" s="174"/>
      <c r="K572" s="174"/>
      <c r="L572" s="174"/>
      <c r="M572" s="174"/>
      <c r="N572" s="174"/>
      <c r="O572" s="174"/>
      <c r="P572" s="174"/>
      <c r="Q572" s="174"/>
      <c r="R572" s="174"/>
      <c r="S572" s="174"/>
      <c r="T572" s="174"/>
      <c r="U572" s="174"/>
      <c r="V572" s="174"/>
      <c r="W572" s="174"/>
      <c r="X572" s="174"/>
      <c r="Y572" s="174"/>
      <c r="Z572" s="174"/>
    </row>
    <row r="573" spans="1:26" ht="12.75" customHeight="1" x14ac:dyDescent="0.2">
      <c r="A573" s="174"/>
      <c r="B573" s="174"/>
      <c r="C573" s="174"/>
      <c r="D573" s="174"/>
      <c r="E573" s="174"/>
      <c r="F573" s="174"/>
      <c r="G573" s="174"/>
      <c r="H573" s="174"/>
      <c r="I573" s="174"/>
      <c r="J573" s="174"/>
      <c r="K573" s="174"/>
      <c r="L573" s="174"/>
      <c r="M573" s="174"/>
      <c r="N573" s="174"/>
      <c r="O573" s="174"/>
      <c r="P573" s="174"/>
      <c r="Q573" s="174"/>
      <c r="R573" s="174"/>
      <c r="S573" s="174"/>
      <c r="T573" s="174"/>
      <c r="U573" s="174"/>
      <c r="V573" s="174"/>
      <c r="W573" s="174"/>
      <c r="X573" s="174"/>
      <c r="Y573" s="174"/>
      <c r="Z573" s="174"/>
    </row>
    <row r="574" spans="1:26" ht="12.75" customHeight="1" x14ac:dyDescent="0.2">
      <c r="A574" s="174"/>
      <c r="B574" s="174"/>
      <c r="C574" s="174"/>
      <c r="D574" s="174"/>
      <c r="E574" s="174"/>
      <c r="F574" s="174"/>
      <c r="G574" s="174"/>
      <c r="H574" s="174"/>
      <c r="I574" s="174"/>
      <c r="J574" s="174"/>
      <c r="K574" s="174"/>
      <c r="L574" s="174"/>
      <c r="M574" s="174"/>
      <c r="N574" s="174"/>
      <c r="O574" s="174"/>
      <c r="P574" s="174"/>
      <c r="Q574" s="174"/>
      <c r="R574" s="174"/>
      <c r="S574" s="174"/>
      <c r="T574" s="174"/>
      <c r="U574" s="174"/>
      <c r="V574" s="174"/>
      <c r="W574" s="174"/>
      <c r="X574" s="174"/>
      <c r="Y574" s="174"/>
      <c r="Z574" s="174"/>
    </row>
    <row r="575" spans="1:26" ht="12.75" customHeight="1" x14ac:dyDescent="0.2">
      <c r="A575" s="174"/>
      <c r="B575" s="174"/>
      <c r="C575" s="174"/>
      <c r="D575" s="174"/>
      <c r="E575" s="174"/>
      <c r="F575" s="174"/>
      <c r="G575" s="174"/>
      <c r="H575" s="174"/>
      <c r="I575" s="174"/>
      <c r="J575" s="174"/>
      <c r="K575" s="174"/>
      <c r="L575" s="174"/>
      <c r="M575" s="174"/>
      <c r="N575" s="174"/>
      <c r="O575" s="174"/>
      <c r="P575" s="174"/>
      <c r="Q575" s="174"/>
      <c r="R575" s="174"/>
      <c r="S575" s="174"/>
      <c r="T575" s="174"/>
      <c r="U575" s="174"/>
      <c r="V575" s="174"/>
      <c r="W575" s="174"/>
      <c r="X575" s="174"/>
      <c r="Y575" s="174"/>
      <c r="Z575" s="174"/>
    </row>
    <row r="576" spans="1:26" ht="12.75" customHeight="1" x14ac:dyDescent="0.2">
      <c r="A576" s="174"/>
      <c r="B576" s="174"/>
      <c r="C576" s="174"/>
      <c r="D576" s="174"/>
      <c r="E576" s="174"/>
      <c r="F576" s="174"/>
      <c r="G576" s="174"/>
      <c r="H576" s="174"/>
      <c r="I576" s="174"/>
      <c r="J576" s="174"/>
      <c r="K576" s="174"/>
      <c r="L576" s="174"/>
      <c r="M576" s="174"/>
      <c r="N576" s="174"/>
      <c r="O576" s="174"/>
      <c r="P576" s="174"/>
      <c r="Q576" s="174"/>
      <c r="R576" s="174"/>
      <c r="S576" s="174"/>
      <c r="T576" s="174"/>
      <c r="U576" s="174"/>
      <c r="V576" s="174"/>
      <c r="W576" s="174"/>
      <c r="X576" s="174"/>
      <c r="Y576" s="174"/>
      <c r="Z576" s="174"/>
    </row>
    <row r="577" spans="1:26" ht="12.75" customHeight="1" x14ac:dyDescent="0.2">
      <c r="A577" s="174"/>
      <c r="B577" s="174"/>
      <c r="C577" s="174"/>
      <c r="D577" s="174"/>
      <c r="E577" s="174"/>
      <c r="F577" s="174"/>
      <c r="G577" s="174"/>
      <c r="H577" s="174"/>
      <c r="I577" s="174"/>
      <c r="J577" s="174"/>
      <c r="K577" s="174"/>
      <c r="L577" s="174"/>
      <c r="M577" s="174"/>
      <c r="N577" s="174"/>
      <c r="O577" s="174"/>
      <c r="P577" s="174"/>
      <c r="Q577" s="174"/>
      <c r="R577" s="174"/>
      <c r="S577" s="174"/>
      <c r="T577" s="174"/>
      <c r="U577" s="174"/>
      <c r="V577" s="174"/>
      <c r="W577" s="174"/>
      <c r="X577" s="174"/>
      <c r="Y577" s="174"/>
      <c r="Z577" s="174"/>
    </row>
    <row r="578" spans="1:26" ht="12.75" customHeight="1" x14ac:dyDescent="0.2">
      <c r="A578" s="174"/>
      <c r="B578" s="174"/>
      <c r="C578" s="174"/>
      <c r="D578" s="174"/>
      <c r="E578" s="174"/>
      <c r="F578" s="174"/>
      <c r="G578" s="174"/>
      <c r="H578" s="174"/>
      <c r="I578" s="174"/>
      <c r="J578" s="174"/>
      <c r="K578" s="174"/>
      <c r="L578" s="174"/>
      <c r="M578" s="174"/>
      <c r="N578" s="174"/>
      <c r="O578" s="174"/>
      <c r="P578" s="174"/>
      <c r="Q578" s="174"/>
      <c r="R578" s="174"/>
      <c r="S578" s="174"/>
      <c r="T578" s="174"/>
      <c r="U578" s="174"/>
      <c r="V578" s="174"/>
      <c r="W578" s="174"/>
      <c r="X578" s="174"/>
      <c r="Y578" s="174"/>
      <c r="Z578" s="174"/>
    </row>
    <row r="579" spans="1:26" ht="12.75" customHeight="1" x14ac:dyDescent="0.2">
      <c r="A579" s="174"/>
      <c r="B579" s="174"/>
      <c r="C579" s="174"/>
      <c r="D579" s="174"/>
      <c r="E579" s="174"/>
      <c r="F579" s="174"/>
      <c r="G579" s="174"/>
      <c r="H579" s="174"/>
      <c r="I579" s="174"/>
      <c r="J579" s="174"/>
      <c r="K579" s="174"/>
      <c r="L579" s="174"/>
      <c r="M579" s="174"/>
      <c r="N579" s="174"/>
      <c r="O579" s="174"/>
      <c r="P579" s="174"/>
      <c r="Q579" s="174"/>
      <c r="R579" s="174"/>
      <c r="S579" s="174"/>
      <c r="T579" s="174"/>
      <c r="U579" s="174"/>
      <c r="V579" s="174"/>
      <c r="W579" s="174"/>
      <c r="X579" s="174"/>
      <c r="Y579" s="174"/>
      <c r="Z579" s="174"/>
    </row>
    <row r="580" spans="1:26" ht="12.75" customHeight="1" x14ac:dyDescent="0.2">
      <c r="A580" s="174"/>
      <c r="B580" s="174"/>
      <c r="C580" s="174"/>
      <c r="D580" s="174"/>
      <c r="E580" s="174"/>
      <c r="F580" s="174"/>
      <c r="G580" s="174"/>
      <c r="H580" s="174"/>
      <c r="I580" s="174"/>
      <c r="J580" s="174"/>
      <c r="K580" s="174"/>
      <c r="L580" s="174"/>
      <c r="M580" s="174"/>
      <c r="N580" s="174"/>
      <c r="O580" s="174"/>
      <c r="P580" s="174"/>
      <c r="Q580" s="174"/>
      <c r="R580" s="174"/>
      <c r="S580" s="174"/>
      <c r="T580" s="174"/>
      <c r="U580" s="174"/>
      <c r="V580" s="174"/>
      <c r="W580" s="174"/>
      <c r="X580" s="174"/>
      <c r="Y580" s="174"/>
      <c r="Z580" s="174"/>
    </row>
    <row r="581" spans="1:26" ht="12.75" customHeight="1" x14ac:dyDescent="0.2">
      <c r="A581" s="174"/>
      <c r="B581" s="174"/>
      <c r="C581" s="174"/>
      <c r="D581" s="174"/>
      <c r="E581" s="174"/>
      <c r="F581" s="174"/>
      <c r="G581" s="174"/>
      <c r="H581" s="174"/>
      <c r="I581" s="174"/>
      <c r="J581" s="174"/>
      <c r="K581" s="174"/>
      <c r="L581" s="174"/>
      <c r="M581" s="174"/>
      <c r="N581" s="174"/>
      <c r="O581" s="174"/>
      <c r="P581" s="174"/>
      <c r="Q581" s="174"/>
      <c r="R581" s="174"/>
      <c r="S581" s="174"/>
      <c r="T581" s="174"/>
      <c r="U581" s="174"/>
      <c r="V581" s="174"/>
      <c r="W581" s="174"/>
      <c r="X581" s="174"/>
      <c r="Y581" s="174"/>
      <c r="Z581" s="174"/>
    </row>
    <row r="582" spans="1:26" ht="12.75" customHeight="1" x14ac:dyDescent="0.2">
      <c r="A582" s="174"/>
      <c r="B582" s="174"/>
      <c r="C582" s="174"/>
      <c r="D582" s="174"/>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row>
    <row r="583" spans="1:26" ht="12.75" customHeight="1" x14ac:dyDescent="0.2">
      <c r="A583" s="174"/>
      <c r="B583" s="174"/>
      <c r="C583" s="174"/>
      <c r="D583" s="174"/>
      <c r="E583" s="174"/>
      <c r="F583" s="174"/>
      <c r="G583" s="174"/>
      <c r="H583" s="174"/>
      <c r="I583" s="174"/>
      <c r="J583" s="174"/>
      <c r="K583" s="174"/>
      <c r="L583" s="174"/>
      <c r="M583" s="174"/>
      <c r="N583" s="174"/>
      <c r="O583" s="174"/>
      <c r="P583" s="174"/>
      <c r="Q583" s="174"/>
      <c r="R583" s="174"/>
      <c r="S583" s="174"/>
      <c r="T583" s="174"/>
      <c r="U583" s="174"/>
      <c r="V583" s="174"/>
      <c r="W583" s="174"/>
      <c r="X583" s="174"/>
      <c r="Y583" s="174"/>
      <c r="Z583" s="174"/>
    </row>
    <row r="584" spans="1:26" ht="12.75" customHeight="1" x14ac:dyDescent="0.2">
      <c r="A584" s="174"/>
      <c r="B584" s="174"/>
      <c r="C584" s="174"/>
      <c r="D584" s="174"/>
      <c r="E584" s="174"/>
      <c r="F584" s="174"/>
      <c r="G584" s="174"/>
      <c r="H584" s="174"/>
      <c r="I584" s="174"/>
      <c r="J584" s="174"/>
      <c r="K584" s="174"/>
      <c r="L584" s="174"/>
      <c r="M584" s="174"/>
      <c r="N584" s="174"/>
      <c r="O584" s="174"/>
      <c r="P584" s="174"/>
      <c r="Q584" s="174"/>
      <c r="R584" s="174"/>
      <c r="S584" s="174"/>
      <c r="T584" s="174"/>
      <c r="U584" s="174"/>
      <c r="V584" s="174"/>
      <c r="W584" s="174"/>
      <c r="X584" s="174"/>
      <c r="Y584" s="174"/>
      <c r="Z584" s="174"/>
    </row>
    <row r="585" spans="1:26" ht="12.75" customHeight="1" x14ac:dyDescent="0.2">
      <c r="A585" s="174"/>
      <c r="B585" s="174"/>
      <c r="C585" s="174"/>
      <c r="D585" s="174"/>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row>
    <row r="586" spans="1:26" ht="12.75" customHeight="1" x14ac:dyDescent="0.2">
      <c r="A586" s="174"/>
      <c r="B586" s="174"/>
      <c r="C586" s="174"/>
      <c r="D586" s="174"/>
      <c r="E586" s="174"/>
      <c r="F586" s="174"/>
      <c r="G586" s="174"/>
      <c r="H586" s="174"/>
      <c r="I586" s="174"/>
      <c r="J586" s="174"/>
      <c r="K586" s="174"/>
      <c r="L586" s="174"/>
      <c r="M586" s="174"/>
      <c r="N586" s="174"/>
      <c r="O586" s="174"/>
      <c r="P586" s="174"/>
      <c r="Q586" s="174"/>
      <c r="R586" s="174"/>
      <c r="S586" s="174"/>
      <c r="T586" s="174"/>
      <c r="U586" s="174"/>
      <c r="V586" s="174"/>
      <c r="W586" s="174"/>
      <c r="X586" s="174"/>
      <c r="Y586" s="174"/>
      <c r="Z586" s="174"/>
    </row>
    <row r="587" spans="1:26" ht="12.75" customHeight="1" x14ac:dyDescent="0.2">
      <c r="A587" s="174"/>
      <c r="B587" s="174"/>
      <c r="C587" s="174"/>
      <c r="D587" s="174"/>
      <c r="E587" s="174"/>
      <c r="F587" s="174"/>
      <c r="G587" s="174"/>
      <c r="H587" s="174"/>
      <c r="I587" s="174"/>
      <c r="J587" s="174"/>
      <c r="K587" s="174"/>
      <c r="L587" s="174"/>
      <c r="M587" s="174"/>
      <c r="N587" s="174"/>
      <c r="O587" s="174"/>
      <c r="P587" s="174"/>
      <c r="Q587" s="174"/>
      <c r="R587" s="174"/>
      <c r="S587" s="174"/>
      <c r="T587" s="174"/>
      <c r="U587" s="174"/>
      <c r="V587" s="174"/>
      <c r="W587" s="174"/>
      <c r="X587" s="174"/>
      <c r="Y587" s="174"/>
      <c r="Z587" s="174"/>
    </row>
    <row r="588" spans="1:26" ht="12.75" customHeight="1" x14ac:dyDescent="0.2">
      <c r="A588" s="174"/>
      <c r="B588" s="174"/>
      <c r="C588" s="174"/>
      <c r="D588" s="174"/>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row>
    <row r="589" spans="1:26" ht="12.75" customHeight="1" x14ac:dyDescent="0.2">
      <c r="A589" s="174"/>
      <c r="B589" s="174"/>
      <c r="C589" s="174"/>
      <c r="D589" s="174"/>
      <c r="E589" s="174"/>
      <c r="F589" s="174"/>
      <c r="G589" s="174"/>
      <c r="H589" s="174"/>
      <c r="I589" s="174"/>
      <c r="J589" s="174"/>
      <c r="K589" s="174"/>
      <c r="L589" s="174"/>
      <c r="M589" s="174"/>
      <c r="N589" s="174"/>
      <c r="O589" s="174"/>
      <c r="P589" s="174"/>
      <c r="Q589" s="174"/>
      <c r="R589" s="174"/>
      <c r="S589" s="174"/>
      <c r="T589" s="174"/>
      <c r="U589" s="174"/>
      <c r="V589" s="174"/>
      <c r="W589" s="174"/>
      <c r="X589" s="174"/>
      <c r="Y589" s="174"/>
      <c r="Z589" s="174"/>
    </row>
    <row r="590" spans="1:26" ht="12.75" customHeight="1" x14ac:dyDescent="0.2">
      <c r="A590" s="174"/>
      <c r="B590" s="174"/>
      <c r="C590" s="174"/>
      <c r="D590" s="174"/>
      <c r="E590" s="174"/>
      <c r="F590" s="174"/>
      <c r="G590" s="174"/>
      <c r="H590" s="174"/>
      <c r="I590" s="174"/>
      <c r="J590" s="174"/>
      <c r="K590" s="174"/>
      <c r="L590" s="174"/>
      <c r="M590" s="174"/>
      <c r="N590" s="174"/>
      <c r="O590" s="174"/>
      <c r="P590" s="174"/>
      <c r="Q590" s="174"/>
      <c r="R590" s="174"/>
      <c r="S590" s="174"/>
      <c r="T590" s="174"/>
      <c r="U590" s="174"/>
      <c r="V590" s="174"/>
      <c r="W590" s="174"/>
      <c r="X590" s="174"/>
      <c r="Y590" s="174"/>
      <c r="Z590" s="174"/>
    </row>
    <row r="591" spans="1:26" ht="12.75" customHeight="1" x14ac:dyDescent="0.2">
      <c r="A591" s="174"/>
      <c r="B591" s="174"/>
      <c r="C591" s="174"/>
      <c r="D591" s="174"/>
      <c r="E591" s="174"/>
      <c r="F591" s="174"/>
      <c r="G591" s="174"/>
      <c r="H591" s="174"/>
      <c r="I591" s="174"/>
      <c r="J591" s="174"/>
      <c r="K591" s="174"/>
      <c r="L591" s="174"/>
      <c r="M591" s="174"/>
      <c r="N591" s="174"/>
      <c r="O591" s="174"/>
      <c r="P591" s="174"/>
      <c r="Q591" s="174"/>
      <c r="R591" s="174"/>
      <c r="S591" s="174"/>
      <c r="T591" s="174"/>
      <c r="U591" s="174"/>
      <c r="V591" s="174"/>
      <c r="W591" s="174"/>
      <c r="X591" s="174"/>
      <c r="Y591" s="174"/>
      <c r="Z591" s="174"/>
    </row>
    <row r="592" spans="1:26" ht="12.75" customHeight="1" x14ac:dyDescent="0.2">
      <c r="A592" s="174"/>
      <c r="B592" s="174"/>
      <c r="C592" s="174"/>
      <c r="D592" s="174"/>
      <c r="E592" s="174"/>
      <c r="F592" s="174"/>
      <c r="G592" s="174"/>
      <c r="H592" s="174"/>
      <c r="I592" s="174"/>
      <c r="J592" s="174"/>
      <c r="K592" s="174"/>
      <c r="L592" s="174"/>
      <c r="M592" s="174"/>
      <c r="N592" s="174"/>
      <c r="O592" s="174"/>
      <c r="P592" s="174"/>
      <c r="Q592" s="174"/>
      <c r="R592" s="174"/>
      <c r="S592" s="174"/>
      <c r="T592" s="174"/>
      <c r="U592" s="174"/>
      <c r="V592" s="174"/>
      <c r="W592" s="174"/>
      <c r="X592" s="174"/>
      <c r="Y592" s="174"/>
      <c r="Z592" s="174"/>
    </row>
    <row r="593" spans="1:26" ht="12.75" customHeight="1" x14ac:dyDescent="0.2">
      <c r="A593" s="174"/>
      <c r="B593" s="174"/>
      <c r="C593" s="174"/>
      <c r="D593" s="174"/>
      <c r="E593" s="174"/>
      <c r="F593" s="174"/>
      <c r="G593" s="174"/>
      <c r="H593" s="174"/>
      <c r="I593" s="174"/>
      <c r="J593" s="174"/>
      <c r="K593" s="174"/>
      <c r="L593" s="174"/>
      <c r="M593" s="174"/>
      <c r="N593" s="174"/>
      <c r="O593" s="174"/>
      <c r="P593" s="174"/>
      <c r="Q593" s="174"/>
      <c r="R593" s="174"/>
      <c r="S593" s="174"/>
      <c r="T593" s="174"/>
      <c r="U593" s="174"/>
      <c r="V593" s="174"/>
      <c r="W593" s="174"/>
      <c r="X593" s="174"/>
      <c r="Y593" s="174"/>
      <c r="Z593" s="174"/>
    </row>
    <row r="594" spans="1:26" ht="12.75" customHeight="1" x14ac:dyDescent="0.2">
      <c r="A594" s="174"/>
      <c r="B594" s="174"/>
      <c r="C594" s="174"/>
      <c r="D594" s="174"/>
      <c r="E594" s="174"/>
      <c r="F594" s="174"/>
      <c r="G594" s="174"/>
      <c r="H594" s="174"/>
      <c r="I594" s="174"/>
      <c r="J594" s="174"/>
      <c r="K594" s="174"/>
      <c r="L594" s="174"/>
      <c r="M594" s="174"/>
      <c r="N594" s="174"/>
      <c r="O594" s="174"/>
      <c r="P594" s="174"/>
      <c r="Q594" s="174"/>
      <c r="R594" s="174"/>
      <c r="S594" s="174"/>
      <c r="T594" s="174"/>
      <c r="U594" s="174"/>
      <c r="V594" s="174"/>
      <c r="W594" s="174"/>
      <c r="X594" s="174"/>
      <c r="Y594" s="174"/>
      <c r="Z594" s="174"/>
    </row>
    <row r="595" spans="1:26" ht="12.75" customHeight="1" x14ac:dyDescent="0.2">
      <c r="A595" s="174"/>
      <c r="B595" s="174"/>
      <c r="C595" s="174"/>
      <c r="D595" s="174"/>
      <c r="E595" s="174"/>
      <c r="F595" s="174"/>
      <c r="G595" s="174"/>
      <c r="H595" s="174"/>
      <c r="I595" s="174"/>
      <c r="J595" s="174"/>
      <c r="K595" s="174"/>
      <c r="L595" s="174"/>
      <c r="M595" s="174"/>
      <c r="N595" s="174"/>
      <c r="O595" s="174"/>
      <c r="P595" s="174"/>
      <c r="Q595" s="174"/>
      <c r="R595" s="174"/>
      <c r="S595" s="174"/>
      <c r="T595" s="174"/>
      <c r="U595" s="174"/>
      <c r="V595" s="174"/>
      <c r="W595" s="174"/>
      <c r="X595" s="174"/>
      <c r="Y595" s="174"/>
      <c r="Z595" s="174"/>
    </row>
    <row r="596" spans="1:26" ht="12.75" customHeight="1" x14ac:dyDescent="0.2">
      <c r="A596" s="174"/>
      <c r="B596" s="174"/>
      <c r="C596" s="174"/>
      <c r="D596" s="174"/>
      <c r="E596" s="174"/>
      <c r="F596" s="174"/>
      <c r="G596" s="174"/>
      <c r="H596" s="174"/>
      <c r="I596" s="174"/>
      <c r="J596" s="174"/>
      <c r="K596" s="174"/>
      <c r="L596" s="174"/>
      <c r="M596" s="174"/>
      <c r="N596" s="174"/>
      <c r="O596" s="174"/>
      <c r="P596" s="174"/>
      <c r="Q596" s="174"/>
      <c r="R596" s="174"/>
      <c r="S596" s="174"/>
      <c r="T596" s="174"/>
      <c r="U596" s="174"/>
      <c r="V596" s="174"/>
      <c r="W596" s="174"/>
      <c r="X596" s="174"/>
      <c r="Y596" s="174"/>
      <c r="Z596" s="174"/>
    </row>
    <row r="597" spans="1:26" ht="12.75" customHeight="1" x14ac:dyDescent="0.2">
      <c r="A597" s="174"/>
      <c r="B597" s="174"/>
      <c r="C597" s="174"/>
      <c r="D597" s="174"/>
      <c r="E597" s="174"/>
      <c r="F597" s="174"/>
      <c r="G597" s="174"/>
      <c r="H597" s="174"/>
      <c r="I597" s="174"/>
      <c r="J597" s="174"/>
      <c r="K597" s="174"/>
      <c r="L597" s="174"/>
      <c r="M597" s="174"/>
      <c r="N597" s="174"/>
      <c r="O597" s="174"/>
      <c r="P597" s="174"/>
      <c r="Q597" s="174"/>
      <c r="R597" s="174"/>
      <c r="S597" s="174"/>
      <c r="T597" s="174"/>
      <c r="U597" s="174"/>
      <c r="V597" s="174"/>
      <c r="W597" s="174"/>
      <c r="X597" s="174"/>
      <c r="Y597" s="174"/>
      <c r="Z597" s="174"/>
    </row>
    <row r="598" spans="1:26" ht="12.75" customHeight="1" x14ac:dyDescent="0.2">
      <c r="A598" s="174"/>
      <c r="B598" s="174"/>
      <c r="C598" s="174"/>
      <c r="D598" s="174"/>
      <c r="E598" s="174"/>
      <c r="F598" s="174"/>
      <c r="G598" s="174"/>
      <c r="H598" s="174"/>
      <c r="I598" s="174"/>
      <c r="J598" s="174"/>
      <c r="K598" s="174"/>
      <c r="L598" s="174"/>
      <c r="M598" s="174"/>
      <c r="N598" s="174"/>
      <c r="O598" s="174"/>
      <c r="P598" s="174"/>
      <c r="Q598" s="174"/>
      <c r="R598" s="174"/>
      <c r="S598" s="174"/>
      <c r="T598" s="174"/>
      <c r="U598" s="174"/>
      <c r="V598" s="174"/>
      <c r="W598" s="174"/>
      <c r="X598" s="174"/>
      <c r="Y598" s="174"/>
      <c r="Z598" s="174"/>
    </row>
    <row r="599" spans="1:26" ht="12.75" customHeight="1" x14ac:dyDescent="0.2">
      <c r="A599" s="174"/>
      <c r="B599" s="174"/>
      <c r="C599" s="174"/>
      <c r="D599" s="174"/>
      <c r="E599" s="174"/>
      <c r="F599" s="174"/>
      <c r="G599" s="174"/>
      <c r="H599" s="174"/>
      <c r="I599" s="174"/>
      <c r="J599" s="174"/>
      <c r="K599" s="174"/>
      <c r="L599" s="174"/>
      <c r="M599" s="174"/>
      <c r="N599" s="174"/>
      <c r="O599" s="174"/>
      <c r="P599" s="174"/>
      <c r="Q599" s="174"/>
      <c r="R599" s="174"/>
      <c r="S599" s="174"/>
      <c r="T599" s="174"/>
      <c r="U599" s="174"/>
      <c r="V599" s="174"/>
      <c r="W599" s="174"/>
      <c r="X599" s="174"/>
      <c r="Y599" s="174"/>
      <c r="Z599" s="174"/>
    </row>
    <row r="600" spans="1:26" ht="12.75" customHeight="1" x14ac:dyDescent="0.2">
      <c r="A600" s="174"/>
      <c r="B600" s="174"/>
      <c r="C600" s="174"/>
      <c r="D600" s="174"/>
      <c r="E600" s="174"/>
      <c r="F600" s="174"/>
      <c r="G600" s="174"/>
      <c r="H600" s="174"/>
      <c r="I600" s="174"/>
      <c r="J600" s="174"/>
      <c r="K600" s="174"/>
      <c r="L600" s="174"/>
      <c r="M600" s="174"/>
      <c r="N600" s="174"/>
      <c r="O600" s="174"/>
      <c r="P600" s="174"/>
      <c r="Q600" s="174"/>
      <c r="R600" s="174"/>
      <c r="S600" s="174"/>
      <c r="T600" s="174"/>
      <c r="U600" s="174"/>
      <c r="V600" s="174"/>
      <c r="W600" s="174"/>
      <c r="X600" s="174"/>
      <c r="Y600" s="174"/>
      <c r="Z600" s="174"/>
    </row>
    <row r="601" spans="1:26" ht="12.75" customHeight="1" x14ac:dyDescent="0.2">
      <c r="A601" s="174"/>
      <c r="B601" s="174"/>
      <c r="C601" s="174"/>
      <c r="D601" s="174"/>
      <c r="E601" s="174"/>
      <c r="F601" s="174"/>
      <c r="G601" s="174"/>
      <c r="H601" s="174"/>
      <c r="I601" s="174"/>
      <c r="J601" s="174"/>
      <c r="K601" s="174"/>
      <c r="L601" s="174"/>
      <c r="M601" s="174"/>
      <c r="N601" s="174"/>
      <c r="O601" s="174"/>
      <c r="P601" s="174"/>
      <c r="Q601" s="174"/>
      <c r="R601" s="174"/>
      <c r="S601" s="174"/>
      <c r="T601" s="174"/>
      <c r="U601" s="174"/>
      <c r="V601" s="174"/>
      <c r="W601" s="174"/>
      <c r="X601" s="174"/>
      <c r="Y601" s="174"/>
      <c r="Z601" s="174"/>
    </row>
    <row r="602" spans="1:26" ht="12.75" customHeight="1" x14ac:dyDescent="0.2">
      <c r="A602" s="174"/>
      <c r="B602" s="174"/>
      <c r="C602" s="174"/>
      <c r="D602" s="174"/>
      <c r="E602" s="174"/>
      <c r="F602" s="174"/>
      <c r="G602" s="174"/>
      <c r="H602" s="174"/>
      <c r="I602" s="174"/>
      <c r="J602" s="174"/>
      <c r="K602" s="174"/>
      <c r="L602" s="174"/>
      <c r="M602" s="174"/>
      <c r="N602" s="174"/>
      <c r="O602" s="174"/>
      <c r="P602" s="174"/>
      <c r="Q602" s="174"/>
      <c r="R602" s="174"/>
      <c r="S602" s="174"/>
      <c r="T602" s="174"/>
      <c r="U602" s="174"/>
      <c r="V602" s="174"/>
      <c r="W602" s="174"/>
      <c r="X602" s="174"/>
      <c r="Y602" s="174"/>
      <c r="Z602" s="174"/>
    </row>
    <row r="603" spans="1:26" ht="12.75" customHeight="1" x14ac:dyDescent="0.2">
      <c r="A603" s="174"/>
      <c r="B603" s="174"/>
      <c r="C603" s="174"/>
      <c r="D603" s="174"/>
      <c r="E603" s="174"/>
      <c r="F603" s="174"/>
      <c r="G603" s="174"/>
      <c r="H603" s="174"/>
      <c r="I603" s="174"/>
      <c r="J603" s="174"/>
      <c r="K603" s="174"/>
      <c r="L603" s="174"/>
      <c r="M603" s="174"/>
      <c r="N603" s="174"/>
      <c r="O603" s="174"/>
      <c r="P603" s="174"/>
      <c r="Q603" s="174"/>
      <c r="R603" s="174"/>
      <c r="S603" s="174"/>
      <c r="T603" s="174"/>
      <c r="U603" s="174"/>
      <c r="V603" s="174"/>
      <c r="W603" s="174"/>
      <c r="X603" s="174"/>
      <c r="Y603" s="174"/>
      <c r="Z603" s="174"/>
    </row>
    <row r="604" spans="1:26" ht="12.75" customHeight="1" x14ac:dyDescent="0.2">
      <c r="A604" s="174"/>
      <c r="B604" s="174"/>
      <c r="C604" s="174"/>
      <c r="D604" s="174"/>
      <c r="E604" s="174"/>
      <c r="F604" s="174"/>
      <c r="G604" s="174"/>
      <c r="H604" s="174"/>
      <c r="I604" s="174"/>
      <c r="J604" s="174"/>
      <c r="K604" s="174"/>
      <c r="L604" s="174"/>
      <c r="M604" s="174"/>
      <c r="N604" s="174"/>
      <c r="O604" s="174"/>
      <c r="P604" s="174"/>
      <c r="Q604" s="174"/>
      <c r="R604" s="174"/>
      <c r="S604" s="174"/>
      <c r="T604" s="174"/>
      <c r="U604" s="174"/>
      <c r="V604" s="174"/>
      <c r="W604" s="174"/>
      <c r="X604" s="174"/>
      <c r="Y604" s="174"/>
      <c r="Z604" s="174"/>
    </row>
    <row r="605" spans="1:26" ht="12.75" customHeight="1" x14ac:dyDescent="0.2">
      <c r="A605" s="174"/>
      <c r="B605" s="174"/>
      <c r="C605" s="174"/>
      <c r="D605" s="174"/>
      <c r="E605" s="174"/>
      <c r="F605" s="174"/>
      <c r="G605" s="174"/>
      <c r="H605" s="174"/>
      <c r="I605" s="174"/>
      <c r="J605" s="174"/>
      <c r="K605" s="174"/>
      <c r="L605" s="174"/>
      <c r="M605" s="174"/>
      <c r="N605" s="174"/>
      <c r="O605" s="174"/>
      <c r="P605" s="174"/>
      <c r="Q605" s="174"/>
      <c r="R605" s="174"/>
      <c r="S605" s="174"/>
      <c r="T605" s="174"/>
      <c r="U605" s="174"/>
      <c r="V605" s="174"/>
      <c r="W605" s="174"/>
      <c r="X605" s="174"/>
      <c r="Y605" s="174"/>
      <c r="Z605" s="174"/>
    </row>
    <row r="606" spans="1:26" ht="12.75" customHeight="1" x14ac:dyDescent="0.2">
      <c r="A606" s="174"/>
      <c r="B606" s="174"/>
      <c r="C606" s="174"/>
      <c r="D606" s="174"/>
      <c r="E606" s="174"/>
      <c r="F606" s="174"/>
      <c r="G606" s="174"/>
      <c r="H606" s="174"/>
      <c r="I606" s="174"/>
      <c r="J606" s="174"/>
      <c r="K606" s="174"/>
      <c r="L606" s="174"/>
      <c r="M606" s="174"/>
      <c r="N606" s="174"/>
      <c r="O606" s="174"/>
      <c r="P606" s="174"/>
      <c r="Q606" s="174"/>
      <c r="R606" s="174"/>
      <c r="S606" s="174"/>
      <c r="T606" s="174"/>
      <c r="U606" s="174"/>
      <c r="V606" s="174"/>
      <c r="W606" s="174"/>
      <c r="X606" s="174"/>
      <c r="Y606" s="174"/>
      <c r="Z606" s="174"/>
    </row>
    <row r="607" spans="1:26" ht="12.75" customHeight="1" x14ac:dyDescent="0.2">
      <c r="A607" s="174"/>
      <c r="B607" s="174"/>
      <c r="C607" s="174"/>
      <c r="D607" s="174"/>
      <c r="E607" s="174"/>
      <c r="F607" s="174"/>
      <c r="G607" s="174"/>
      <c r="H607" s="174"/>
      <c r="I607" s="174"/>
      <c r="J607" s="174"/>
      <c r="K607" s="174"/>
      <c r="L607" s="174"/>
      <c r="M607" s="174"/>
      <c r="N607" s="174"/>
      <c r="O607" s="174"/>
      <c r="P607" s="174"/>
      <c r="Q607" s="174"/>
      <c r="R607" s="174"/>
      <c r="S607" s="174"/>
      <c r="T607" s="174"/>
      <c r="U607" s="174"/>
      <c r="V607" s="174"/>
      <c r="W607" s="174"/>
      <c r="X607" s="174"/>
      <c r="Y607" s="174"/>
      <c r="Z607" s="174"/>
    </row>
    <row r="608" spans="1:26" ht="12.75" customHeight="1" x14ac:dyDescent="0.2">
      <c r="A608" s="174"/>
      <c r="B608" s="174"/>
      <c r="C608" s="174"/>
      <c r="D608" s="174"/>
      <c r="E608" s="174"/>
      <c r="F608" s="174"/>
      <c r="G608" s="174"/>
      <c r="H608" s="174"/>
      <c r="I608" s="174"/>
      <c r="J608" s="174"/>
      <c r="K608" s="174"/>
      <c r="L608" s="174"/>
      <c r="M608" s="174"/>
      <c r="N608" s="174"/>
      <c r="O608" s="174"/>
      <c r="P608" s="174"/>
      <c r="Q608" s="174"/>
      <c r="R608" s="174"/>
      <c r="S608" s="174"/>
      <c r="T608" s="174"/>
      <c r="U608" s="174"/>
      <c r="V608" s="174"/>
      <c r="W608" s="174"/>
      <c r="X608" s="174"/>
      <c r="Y608" s="174"/>
      <c r="Z608" s="174"/>
    </row>
    <row r="609" spans="1:26" ht="12.75" customHeight="1" x14ac:dyDescent="0.2">
      <c r="A609" s="174"/>
      <c r="B609" s="174"/>
      <c r="C609" s="174"/>
      <c r="D609" s="174"/>
      <c r="E609" s="174"/>
      <c r="F609" s="174"/>
      <c r="G609" s="174"/>
      <c r="H609" s="174"/>
      <c r="I609" s="174"/>
      <c r="J609" s="174"/>
      <c r="K609" s="174"/>
      <c r="L609" s="174"/>
      <c r="M609" s="174"/>
      <c r="N609" s="174"/>
      <c r="O609" s="174"/>
      <c r="P609" s="174"/>
      <c r="Q609" s="174"/>
      <c r="R609" s="174"/>
      <c r="S609" s="174"/>
      <c r="T609" s="174"/>
      <c r="U609" s="174"/>
      <c r="V609" s="174"/>
      <c r="W609" s="174"/>
      <c r="X609" s="174"/>
      <c r="Y609" s="174"/>
      <c r="Z609" s="174"/>
    </row>
    <row r="610" spans="1:26" ht="12.75" customHeight="1" x14ac:dyDescent="0.2">
      <c r="A610" s="174"/>
      <c r="B610" s="174"/>
      <c r="C610" s="174"/>
      <c r="D610" s="174"/>
      <c r="E610" s="174"/>
      <c r="F610" s="174"/>
      <c r="G610" s="174"/>
      <c r="H610" s="174"/>
      <c r="I610" s="174"/>
      <c r="J610" s="174"/>
      <c r="K610" s="174"/>
      <c r="L610" s="174"/>
      <c r="M610" s="174"/>
      <c r="N610" s="174"/>
      <c r="O610" s="174"/>
      <c r="P610" s="174"/>
      <c r="Q610" s="174"/>
      <c r="R610" s="174"/>
      <c r="S610" s="174"/>
      <c r="T610" s="174"/>
      <c r="U610" s="174"/>
      <c r="V610" s="174"/>
      <c r="W610" s="174"/>
      <c r="X610" s="174"/>
      <c r="Y610" s="174"/>
      <c r="Z610" s="174"/>
    </row>
    <row r="611" spans="1:26" ht="12.75" customHeight="1" x14ac:dyDescent="0.2">
      <c r="A611" s="174"/>
      <c r="B611" s="174"/>
      <c r="C611" s="174"/>
      <c r="D611" s="174"/>
      <c r="E611" s="174"/>
      <c r="F611" s="174"/>
      <c r="G611" s="174"/>
      <c r="H611" s="174"/>
      <c r="I611" s="174"/>
      <c r="J611" s="174"/>
      <c r="K611" s="174"/>
      <c r="L611" s="174"/>
      <c r="M611" s="174"/>
      <c r="N611" s="174"/>
      <c r="O611" s="174"/>
      <c r="P611" s="174"/>
      <c r="Q611" s="174"/>
      <c r="R611" s="174"/>
      <c r="S611" s="174"/>
      <c r="T611" s="174"/>
      <c r="U611" s="174"/>
      <c r="V611" s="174"/>
      <c r="W611" s="174"/>
      <c r="X611" s="174"/>
      <c r="Y611" s="174"/>
      <c r="Z611" s="174"/>
    </row>
    <row r="612" spans="1:26" ht="12.75" customHeight="1" x14ac:dyDescent="0.2">
      <c r="A612" s="174"/>
      <c r="B612" s="174"/>
      <c r="C612" s="174"/>
      <c r="D612" s="174"/>
      <c r="E612" s="174"/>
      <c r="F612" s="174"/>
      <c r="G612" s="174"/>
      <c r="H612" s="174"/>
      <c r="I612" s="174"/>
      <c r="J612" s="174"/>
      <c r="K612" s="174"/>
      <c r="L612" s="174"/>
      <c r="M612" s="174"/>
      <c r="N612" s="174"/>
      <c r="O612" s="174"/>
      <c r="P612" s="174"/>
      <c r="Q612" s="174"/>
      <c r="R612" s="174"/>
      <c r="S612" s="174"/>
      <c r="T612" s="174"/>
      <c r="U612" s="174"/>
      <c r="V612" s="174"/>
      <c r="W612" s="174"/>
      <c r="X612" s="174"/>
      <c r="Y612" s="174"/>
      <c r="Z612" s="174"/>
    </row>
    <row r="613" spans="1:26" ht="12.75" customHeight="1" x14ac:dyDescent="0.2">
      <c r="A613" s="174"/>
      <c r="B613" s="174"/>
      <c r="C613" s="174"/>
      <c r="D613" s="174"/>
      <c r="E613" s="174"/>
      <c r="F613" s="174"/>
      <c r="G613" s="174"/>
      <c r="H613" s="174"/>
      <c r="I613" s="174"/>
      <c r="J613" s="174"/>
      <c r="K613" s="174"/>
      <c r="L613" s="174"/>
      <c r="M613" s="174"/>
      <c r="N613" s="174"/>
      <c r="O613" s="174"/>
      <c r="P613" s="174"/>
      <c r="Q613" s="174"/>
      <c r="R613" s="174"/>
      <c r="S613" s="174"/>
      <c r="T613" s="174"/>
      <c r="U613" s="174"/>
      <c r="V613" s="174"/>
      <c r="W613" s="174"/>
      <c r="X613" s="174"/>
      <c r="Y613" s="174"/>
      <c r="Z613" s="174"/>
    </row>
    <row r="614" spans="1:26" ht="12.75" customHeight="1" x14ac:dyDescent="0.2">
      <c r="A614" s="174"/>
      <c r="B614" s="174"/>
      <c r="C614" s="174"/>
      <c r="D614" s="174"/>
      <c r="E614" s="174"/>
      <c r="F614" s="174"/>
      <c r="G614" s="174"/>
      <c r="H614" s="174"/>
      <c r="I614" s="174"/>
      <c r="J614" s="174"/>
      <c r="K614" s="174"/>
      <c r="L614" s="174"/>
      <c r="M614" s="174"/>
      <c r="N614" s="174"/>
      <c r="O614" s="174"/>
      <c r="P614" s="174"/>
      <c r="Q614" s="174"/>
      <c r="R614" s="174"/>
      <c r="S614" s="174"/>
      <c r="T614" s="174"/>
      <c r="U614" s="174"/>
      <c r="V614" s="174"/>
      <c r="W614" s="174"/>
      <c r="X614" s="174"/>
      <c r="Y614" s="174"/>
      <c r="Z614" s="174"/>
    </row>
    <row r="615" spans="1:26" ht="12.75" customHeight="1" x14ac:dyDescent="0.2">
      <c r="A615" s="174"/>
      <c r="B615" s="174"/>
      <c r="C615" s="174"/>
      <c r="D615" s="174"/>
      <c r="E615" s="174"/>
      <c r="F615" s="174"/>
      <c r="G615" s="174"/>
      <c r="H615" s="174"/>
      <c r="I615" s="174"/>
      <c r="J615" s="174"/>
      <c r="K615" s="174"/>
      <c r="L615" s="174"/>
      <c r="M615" s="174"/>
      <c r="N615" s="174"/>
      <c r="O615" s="174"/>
      <c r="P615" s="174"/>
      <c r="Q615" s="174"/>
      <c r="R615" s="174"/>
      <c r="S615" s="174"/>
      <c r="T615" s="174"/>
      <c r="U615" s="174"/>
      <c r="V615" s="174"/>
      <c r="W615" s="174"/>
      <c r="X615" s="174"/>
      <c r="Y615" s="174"/>
      <c r="Z615" s="174"/>
    </row>
    <row r="616" spans="1:26" ht="12.75" customHeight="1" x14ac:dyDescent="0.2">
      <c r="A616" s="174"/>
      <c r="B616" s="174"/>
      <c r="C616" s="174"/>
      <c r="D616" s="174"/>
      <c r="E616" s="174"/>
      <c r="F616" s="174"/>
      <c r="G616" s="174"/>
      <c r="H616" s="174"/>
      <c r="I616" s="174"/>
      <c r="J616" s="174"/>
      <c r="K616" s="174"/>
      <c r="L616" s="174"/>
      <c r="M616" s="174"/>
      <c r="N616" s="174"/>
      <c r="O616" s="174"/>
      <c r="P616" s="174"/>
      <c r="Q616" s="174"/>
      <c r="R616" s="174"/>
      <c r="S616" s="174"/>
      <c r="T616" s="174"/>
      <c r="U616" s="174"/>
      <c r="V616" s="174"/>
      <c r="W616" s="174"/>
      <c r="X616" s="174"/>
      <c r="Y616" s="174"/>
      <c r="Z616" s="174"/>
    </row>
    <row r="617" spans="1:26" ht="12.75" customHeight="1" x14ac:dyDescent="0.2">
      <c r="A617" s="174"/>
      <c r="B617" s="174"/>
      <c r="C617" s="174"/>
      <c r="D617" s="174"/>
      <c r="E617" s="174"/>
      <c r="F617" s="174"/>
      <c r="G617" s="174"/>
      <c r="H617" s="174"/>
      <c r="I617" s="174"/>
      <c r="J617" s="174"/>
      <c r="K617" s="174"/>
      <c r="L617" s="174"/>
      <c r="M617" s="174"/>
      <c r="N617" s="174"/>
      <c r="O617" s="174"/>
      <c r="P617" s="174"/>
      <c r="Q617" s="174"/>
      <c r="R617" s="174"/>
      <c r="S617" s="174"/>
      <c r="T617" s="174"/>
      <c r="U617" s="174"/>
      <c r="V617" s="174"/>
      <c r="W617" s="174"/>
      <c r="X617" s="174"/>
      <c r="Y617" s="174"/>
      <c r="Z617" s="174"/>
    </row>
    <row r="618" spans="1:26" ht="12.75" customHeight="1" x14ac:dyDescent="0.2">
      <c r="A618" s="174"/>
      <c r="B618" s="174"/>
      <c r="C618" s="174"/>
      <c r="D618" s="174"/>
      <c r="E618" s="174"/>
      <c r="F618" s="174"/>
      <c r="G618" s="174"/>
      <c r="H618" s="174"/>
      <c r="I618" s="174"/>
      <c r="J618" s="174"/>
      <c r="K618" s="174"/>
      <c r="L618" s="174"/>
      <c r="M618" s="174"/>
      <c r="N618" s="174"/>
      <c r="O618" s="174"/>
      <c r="P618" s="174"/>
      <c r="Q618" s="174"/>
      <c r="R618" s="174"/>
      <c r="S618" s="174"/>
      <c r="T618" s="174"/>
      <c r="U618" s="174"/>
      <c r="V618" s="174"/>
      <c r="W618" s="174"/>
      <c r="X618" s="174"/>
      <c r="Y618" s="174"/>
      <c r="Z618" s="174"/>
    </row>
    <row r="619" spans="1:26" ht="12.75" customHeight="1" x14ac:dyDescent="0.2">
      <c r="A619" s="174"/>
      <c r="B619" s="174"/>
      <c r="C619" s="174"/>
      <c r="D619" s="174"/>
      <c r="E619" s="174"/>
      <c r="F619" s="174"/>
      <c r="G619" s="174"/>
      <c r="H619" s="174"/>
      <c r="I619" s="174"/>
      <c r="J619" s="174"/>
      <c r="K619" s="174"/>
      <c r="L619" s="174"/>
      <c r="M619" s="174"/>
      <c r="N619" s="174"/>
      <c r="O619" s="174"/>
      <c r="P619" s="174"/>
      <c r="Q619" s="174"/>
      <c r="R619" s="174"/>
      <c r="S619" s="174"/>
      <c r="T619" s="174"/>
      <c r="U619" s="174"/>
      <c r="V619" s="174"/>
      <c r="W619" s="174"/>
      <c r="X619" s="174"/>
      <c r="Y619" s="174"/>
      <c r="Z619" s="174"/>
    </row>
    <row r="620" spans="1:26" ht="12.75" customHeight="1" x14ac:dyDescent="0.2">
      <c r="A620" s="174"/>
      <c r="B620" s="174"/>
      <c r="C620" s="174"/>
      <c r="D620" s="174"/>
      <c r="E620" s="174"/>
      <c r="F620" s="174"/>
      <c r="G620" s="174"/>
      <c r="H620" s="174"/>
      <c r="I620" s="174"/>
      <c r="J620" s="174"/>
      <c r="K620" s="174"/>
      <c r="L620" s="174"/>
      <c r="M620" s="174"/>
      <c r="N620" s="174"/>
      <c r="O620" s="174"/>
      <c r="P620" s="174"/>
      <c r="Q620" s="174"/>
      <c r="R620" s="174"/>
      <c r="S620" s="174"/>
      <c r="T620" s="174"/>
      <c r="U620" s="174"/>
      <c r="V620" s="174"/>
      <c r="W620" s="174"/>
      <c r="X620" s="174"/>
      <c r="Y620" s="174"/>
      <c r="Z620" s="174"/>
    </row>
    <row r="621" spans="1:26" ht="12.75" customHeight="1" x14ac:dyDescent="0.2">
      <c r="A621" s="174"/>
      <c r="B621" s="174"/>
      <c r="C621" s="174"/>
      <c r="D621" s="174"/>
      <c r="E621" s="174"/>
      <c r="F621" s="174"/>
      <c r="G621" s="174"/>
      <c r="H621" s="174"/>
      <c r="I621" s="174"/>
      <c r="J621" s="174"/>
      <c r="K621" s="174"/>
      <c r="L621" s="174"/>
      <c r="M621" s="174"/>
      <c r="N621" s="174"/>
      <c r="O621" s="174"/>
      <c r="P621" s="174"/>
      <c r="Q621" s="174"/>
      <c r="R621" s="174"/>
      <c r="S621" s="174"/>
      <c r="T621" s="174"/>
      <c r="U621" s="174"/>
      <c r="V621" s="174"/>
      <c r="W621" s="174"/>
      <c r="X621" s="174"/>
      <c r="Y621" s="174"/>
      <c r="Z621" s="174"/>
    </row>
    <row r="622" spans="1:26" ht="12.75" customHeight="1" x14ac:dyDescent="0.2">
      <c r="A622" s="174"/>
      <c r="B622" s="174"/>
      <c r="C622" s="174"/>
      <c r="D622" s="174"/>
      <c r="E622" s="174"/>
      <c r="F622" s="174"/>
      <c r="G622" s="174"/>
      <c r="H622" s="174"/>
      <c r="I622" s="174"/>
      <c r="J622" s="174"/>
      <c r="K622" s="174"/>
      <c r="L622" s="174"/>
      <c r="M622" s="174"/>
      <c r="N622" s="174"/>
      <c r="O622" s="174"/>
      <c r="P622" s="174"/>
      <c r="Q622" s="174"/>
      <c r="R622" s="174"/>
      <c r="S622" s="174"/>
      <c r="T622" s="174"/>
      <c r="U622" s="174"/>
      <c r="V622" s="174"/>
      <c r="W622" s="174"/>
      <c r="X622" s="174"/>
      <c r="Y622" s="174"/>
      <c r="Z622" s="174"/>
    </row>
    <row r="623" spans="1:26" ht="12.75" customHeight="1" x14ac:dyDescent="0.2">
      <c r="A623" s="174"/>
      <c r="B623" s="174"/>
      <c r="C623" s="174"/>
      <c r="D623" s="174"/>
      <c r="E623" s="174"/>
      <c r="F623" s="174"/>
      <c r="G623" s="174"/>
      <c r="H623" s="174"/>
      <c r="I623" s="174"/>
      <c r="J623" s="174"/>
      <c r="K623" s="174"/>
      <c r="L623" s="174"/>
      <c r="M623" s="174"/>
      <c r="N623" s="174"/>
      <c r="O623" s="174"/>
      <c r="P623" s="174"/>
      <c r="Q623" s="174"/>
      <c r="R623" s="174"/>
      <c r="S623" s="174"/>
      <c r="T623" s="174"/>
      <c r="U623" s="174"/>
      <c r="V623" s="174"/>
      <c r="W623" s="174"/>
      <c r="X623" s="174"/>
      <c r="Y623" s="174"/>
      <c r="Z623" s="174"/>
    </row>
    <row r="624" spans="1:26" ht="12.75" customHeight="1" x14ac:dyDescent="0.2">
      <c r="A624" s="174"/>
      <c r="B624" s="174"/>
      <c r="C624" s="174"/>
      <c r="D624" s="174"/>
      <c r="E624" s="174"/>
      <c r="F624" s="174"/>
      <c r="G624" s="174"/>
      <c r="H624" s="174"/>
      <c r="I624" s="174"/>
      <c r="J624" s="174"/>
      <c r="K624" s="174"/>
      <c r="L624" s="174"/>
      <c r="M624" s="174"/>
      <c r="N624" s="174"/>
      <c r="O624" s="174"/>
      <c r="P624" s="174"/>
      <c r="Q624" s="174"/>
      <c r="R624" s="174"/>
      <c r="S624" s="174"/>
      <c r="T624" s="174"/>
      <c r="U624" s="174"/>
      <c r="V624" s="174"/>
      <c r="W624" s="174"/>
      <c r="X624" s="174"/>
      <c r="Y624" s="174"/>
      <c r="Z624" s="174"/>
    </row>
    <row r="625" spans="1:26" ht="12.75" customHeight="1" x14ac:dyDescent="0.2">
      <c r="A625" s="174"/>
      <c r="B625" s="174"/>
      <c r="C625" s="174"/>
      <c r="D625" s="174"/>
      <c r="E625" s="174"/>
      <c r="F625" s="174"/>
      <c r="G625" s="174"/>
      <c r="H625" s="174"/>
      <c r="I625" s="174"/>
      <c r="J625" s="174"/>
      <c r="K625" s="174"/>
      <c r="L625" s="174"/>
      <c r="M625" s="174"/>
      <c r="N625" s="174"/>
      <c r="O625" s="174"/>
      <c r="P625" s="174"/>
      <c r="Q625" s="174"/>
      <c r="R625" s="174"/>
      <c r="S625" s="174"/>
      <c r="T625" s="174"/>
      <c r="U625" s="174"/>
      <c r="V625" s="174"/>
      <c r="W625" s="174"/>
      <c r="X625" s="174"/>
      <c r="Y625" s="174"/>
      <c r="Z625" s="174"/>
    </row>
    <row r="626" spans="1:26" ht="12.75" customHeight="1" x14ac:dyDescent="0.2">
      <c r="A626" s="174"/>
      <c r="B626" s="174"/>
      <c r="C626" s="174"/>
      <c r="D626" s="174"/>
      <c r="E626" s="174"/>
      <c r="F626" s="174"/>
      <c r="G626" s="174"/>
      <c r="H626" s="174"/>
      <c r="I626" s="174"/>
      <c r="J626" s="174"/>
      <c r="K626" s="174"/>
      <c r="L626" s="174"/>
      <c r="M626" s="174"/>
      <c r="N626" s="174"/>
      <c r="O626" s="174"/>
      <c r="P626" s="174"/>
      <c r="Q626" s="174"/>
      <c r="R626" s="174"/>
      <c r="S626" s="174"/>
      <c r="T626" s="174"/>
      <c r="U626" s="174"/>
      <c r="V626" s="174"/>
      <c r="W626" s="174"/>
      <c r="X626" s="174"/>
      <c r="Y626" s="174"/>
      <c r="Z626" s="174"/>
    </row>
    <row r="627" spans="1:26" ht="12.75" customHeight="1" x14ac:dyDescent="0.2">
      <c r="A627" s="174"/>
      <c r="B627" s="174"/>
      <c r="C627" s="174"/>
      <c r="D627" s="174"/>
      <c r="E627" s="174"/>
      <c r="F627" s="174"/>
      <c r="G627" s="174"/>
      <c r="H627" s="174"/>
      <c r="I627" s="174"/>
      <c r="J627" s="174"/>
      <c r="K627" s="174"/>
      <c r="L627" s="174"/>
      <c r="M627" s="174"/>
      <c r="N627" s="174"/>
      <c r="O627" s="174"/>
      <c r="P627" s="174"/>
      <c r="Q627" s="174"/>
      <c r="R627" s="174"/>
      <c r="S627" s="174"/>
      <c r="T627" s="174"/>
      <c r="U627" s="174"/>
      <c r="V627" s="174"/>
      <c r="W627" s="174"/>
      <c r="X627" s="174"/>
      <c r="Y627" s="174"/>
      <c r="Z627" s="174"/>
    </row>
    <row r="628" spans="1:26" ht="12.75" customHeight="1" x14ac:dyDescent="0.2">
      <c r="A628" s="174"/>
      <c r="B628" s="174"/>
      <c r="C628" s="174"/>
      <c r="D628" s="174"/>
      <c r="E628" s="174"/>
      <c r="F628" s="174"/>
      <c r="G628" s="174"/>
      <c r="H628" s="174"/>
      <c r="I628" s="174"/>
      <c r="J628" s="174"/>
      <c r="K628" s="174"/>
      <c r="L628" s="174"/>
      <c r="M628" s="174"/>
      <c r="N628" s="174"/>
      <c r="O628" s="174"/>
      <c r="P628" s="174"/>
      <c r="Q628" s="174"/>
      <c r="R628" s="174"/>
      <c r="S628" s="174"/>
      <c r="T628" s="174"/>
      <c r="U628" s="174"/>
      <c r="V628" s="174"/>
      <c r="W628" s="174"/>
      <c r="X628" s="174"/>
      <c r="Y628" s="174"/>
      <c r="Z628" s="174"/>
    </row>
    <row r="629" spans="1:26" ht="12.75" customHeight="1" x14ac:dyDescent="0.2">
      <c r="A629" s="174"/>
      <c r="B629" s="174"/>
      <c r="C629" s="174"/>
      <c r="D629" s="174"/>
      <c r="E629" s="174"/>
      <c r="F629" s="174"/>
      <c r="G629" s="174"/>
      <c r="H629" s="174"/>
      <c r="I629" s="174"/>
      <c r="J629" s="174"/>
      <c r="K629" s="174"/>
      <c r="L629" s="174"/>
      <c r="M629" s="174"/>
      <c r="N629" s="174"/>
      <c r="O629" s="174"/>
      <c r="P629" s="174"/>
      <c r="Q629" s="174"/>
      <c r="R629" s="174"/>
      <c r="S629" s="174"/>
      <c r="T629" s="174"/>
      <c r="U629" s="174"/>
      <c r="V629" s="174"/>
      <c r="W629" s="174"/>
      <c r="X629" s="174"/>
      <c r="Y629" s="174"/>
      <c r="Z629" s="174"/>
    </row>
    <row r="630" spans="1:26" ht="12.75" customHeight="1" x14ac:dyDescent="0.2">
      <c r="A630" s="174"/>
      <c r="B630" s="174"/>
      <c r="C630" s="174"/>
      <c r="D630" s="174"/>
      <c r="E630" s="174"/>
      <c r="F630" s="174"/>
      <c r="G630" s="174"/>
      <c r="H630" s="174"/>
      <c r="I630" s="174"/>
      <c r="J630" s="174"/>
      <c r="K630" s="174"/>
      <c r="L630" s="174"/>
      <c r="M630" s="174"/>
      <c r="N630" s="174"/>
      <c r="O630" s="174"/>
      <c r="P630" s="174"/>
      <c r="Q630" s="174"/>
      <c r="R630" s="174"/>
      <c r="S630" s="174"/>
      <c r="T630" s="174"/>
      <c r="U630" s="174"/>
      <c r="V630" s="174"/>
      <c r="W630" s="174"/>
      <c r="X630" s="174"/>
      <c r="Y630" s="174"/>
      <c r="Z630" s="174"/>
    </row>
    <row r="631" spans="1:26" ht="12.75" customHeight="1" x14ac:dyDescent="0.2">
      <c r="A631" s="174"/>
      <c r="B631" s="174"/>
      <c r="C631" s="174"/>
      <c r="D631" s="174"/>
      <c r="E631" s="174"/>
      <c r="F631" s="174"/>
      <c r="G631" s="174"/>
      <c r="H631" s="174"/>
      <c r="I631" s="174"/>
      <c r="J631" s="174"/>
      <c r="K631" s="174"/>
      <c r="L631" s="174"/>
      <c r="M631" s="174"/>
      <c r="N631" s="174"/>
      <c r="O631" s="174"/>
      <c r="P631" s="174"/>
      <c r="Q631" s="174"/>
      <c r="R631" s="174"/>
      <c r="S631" s="174"/>
      <c r="T631" s="174"/>
      <c r="U631" s="174"/>
      <c r="V631" s="174"/>
      <c r="W631" s="174"/>
      <c r="X631" s="174"/>
      <c r="Y631" s="174"/>
      <c r="Z631" s="174"/>
    </row>
    <row r="632" spans="1:26" ht="12.75" customHeight="1" x14ac:dyDescent="0.2">
      <c r="A632" s="174"/>
      <c r="B632" s="174"/>
      <c r="C632" s="174"/>
      <c r="D632" s="174"/>
      <c r="E632" s="174"/>
      <c r="F632" s="174"/>
      <c r="G632" s="174"/>
      <c r="H632" s="174"/>
      <c r="I632" s="174"/>
      <c r="J632" s="174"/>
      <c r="K632" s="174"/>
      <c r="L632" s="174"/>
      <c r="M632" s="174"/>
      <c r="N632" s="174"/>
      <c r="O632" s="174"/>
      <c r="P632" s="174"/>
      <c r="Q632" s="174"/>
      <c r="R632" s="174"/>
      <c r="S632" s="174"/>
      <c r="T632" s="174"/>
      <c r="U632" s="174"/>
      <c r="V632" s="174"/>
      <c r="W632" s="174"/>
      <c r="X632" s="174"/>
      <c r="Y632" s="174"/>
      <c r="Z632" s="174"/>
    </row>
    <row r="633" spans="1:26" ht="12.75" customHeight="1" x14ac:dyDescent="0.2">
      <c r="A633" s="174"/>
      <c r="B633" s="174"/>
      <c r="C633" s="174"/>
      <c r="D633" s="174"/>
      <c r="E633" s="174"/>
      <c r="F633" s="174"/>
      <c r="G633" s="174"/>
      <c r="H633" s="174"/>
      <c r="I633" s="174"/>
      <c r="J633" s="174"/>
      <c r="K633" s="174"/>
      <c r="L633" s="174"/>
      <c r="M633" s="174"/>
      <c r="N633" s="174"/>
      <c r="O633" s="174"/>
      <c r="P633" s="174"/>
      <c r="Q633" s="174"/>
      <c r="R633" s="174"/>
      <c r="S633" s="174"/>
      <c r="T633" s="174"/>
      <c r="U633" s="174"/>
      <c r="V633" s="174"/>
      <c r="W633" s="174"/>
      <c r="X633" s="174"/>
      <c r="Y633" s="174"/>
      <c r="Z633" s="174"/>
    </row>
    <row r="634" spans="1:26" ht="12.75" customHeight="1" x14ac:dyDescent="0.2">
      <c r="A634" s="174"/>
      <c r="B634" s="174"/>
      <c r="C634" s="174"/>
      <c r="D634" s="174"/>
      <c r="E634" s="174"/>
      <c r="F634" s="174"/>
      <c r="G634" s="174"/>
      <c r="H634" s="174"/>
      <c r="I634" s="174"/>
      <c r="J634" s="174"/>
      <c r="K634" s="174"/>
      <c r="L634" s="174"/>
      <c r="M634" s="174"/>
      <c r="N634" s="174"/>
      <c r="O634" s="174"/>
      <c r="P634" s="174"/>
      <c r="Q634" s="174"/>
      <c r="R634" s="174"/>
      <c r="S634" s="174"/>
      <c r="T634" s="174"/>
      <c r="U634" s="174"/>
      <c r="V634" s="174"/>
      <c r="W634" s="174"/>
      <c r="X634" s="174"/>
      <c r="Y634" s="174"/>
      <c r="Z634" s="174"/>
    </row>
    <row r="635" spans="1:26" ht="12.75" customHeight="1" x14ac:dyDescent="0.2">
      <c r="A635" s="174"/>
      <c r="B635" s="174"/>
      <c r="C635" s="174"/>
      <c r="D635" s="174"/>
      <c r="E635" s="174"/>
      <c r="F635" s="174"/>
      <c r="G635" s="174"/>
      <c r="H635" s="174"/>
      <c r="I635" s="174"/>
      <c r="J635" s="174"/>
      <c r="K635" s="174"/>
      <c r="L635" s="174"/>
      <c r="M635" s="174"/>
      <c r="N635" s="174"/>
      <c r="O635" s="174"/>
      <c r="P635" s="174"/>
      <c r="Q635" s="174"/>
      <c r="R635" s="174"/>
      <c r="S635" s="174"/>
      <c r="T635" s="174"/>
      <c r="U635" s="174"/>
      <c r="V635" s="174"/>
      <c r="W635" s="174"/>
      <c r="X635" s="174"/>
      <c r="Y635" s="174"/>
      <c r="Z635" s="174"/>
    </row>
    <row r="636" spans="1:26" ht="12.75" customHeight="1" x14ac:dyDescent="0.2">
      <c r="A636" s="174"/>
      <c r="B636" s="174"/>
      <c r="C636" s="174"/>
      <c r="D636" s="174"/>
      <c r="E636" s="174"/>
      <c r="F636" s="174"/>
      <c r="G636" s="174"/>
      <c r="H636" s="174"/>
      <c r="I636" s="174"/>
      <c r="J636" s="174"/>
      <c r="K636" s="174"/>
      <c r="L636" s="174"/>
      <c r="M636" s="174"/>
      <c r="N636" s="174"/>
      <c r="O636" s="174"/>
      <c r="P636" s="174"/>
      <c r="Q636" s="174"/>
      <c r="R636" s="174"/>
      <c r="S636" s="174"/>
      <c r="T636" s="174"/>
      <c r="U636" s="174"/>
      <c r="V636" s="174"/>
      <c r="W636" s="174"/>
      <c r="X636" s="174"/>
      <c r="Y636" s="174"/>
      <c r="Z636" s="174"/>
    </row>
    <row r="637" spans="1:26" ht="12.75" customHeight="1" x14ac:dyDescent="0.2">
      <c r="A637" s="174"/>
      <c r="B637" s="174"/>
      <c r="C637" s="174"/>
      <c r="D637" s="174"/>
      <c r="E637" s="174"/>
      <c r="F637" s="174"/>
      <c r="G637" s="174"/>
      <c r="H637" s="174"/>
      <c r="I637" s="174"/>
      <c r="J637" s="174"/>
      <c r="K637" s="174"/>
      <c r="L637" s="174"/>
      <c r="M637" s="174"/>
      <c r="N637" s="174"/>
      <c r="O637" s="174"/>
      <c r="P637" s="174"/>
      <c r="Q637" s="174"/>
      <c r="R637" s="174"/>
      <c r="S637" s="174"/>
      <c r="T637" s="174"/>
      <c r="U637" s="174"/>
      <c r="V637" s="174"/>
      <c r="W637" s="174"/>
      <c r="X637" s="174"/>
      <c r="Y637" s="174"/>
      <c r="Z637" s="174"/>
    </row>
    <row r="638" spans="1:26" ht="12.75" customHeight="1" x14ac:dyDescent="0.2">
      <c r="A638" s="174"/>
      <c r="B638" s="174"/>
      <c r="C638" s="174"/>
      <c r="D638" s="174"/>
      <c r="E638" s="174"/>
      <c r="F638" s="174"/>
      <c r="G638" s="174"/>
      <c r="H638" s="174"/>
      <c r="I638" s="174"/>
      <c r="J638" s="174"/>
      <c r="K638" s="174"/>
      <c r="L638" s="174"/>
      <c r="M638" s="174"/>
      <c r="N638" s="174"/>
      <c r="O638" s="174"/>
      <c r="P638" s="174"/>
      <c r="Q638" s="174"/>
      <c r="R638" s="174"/>
      <c r="S638" s="174"/>
      <c r="T638" s="174"/>
      <c r="U638" s="174"/>
      <c r="V638" s="174"/>
      <c r="W638" s="174"/>
      <c r="X638" s="174"/>
      <c r="Y638" s="174"/>
      <c r="Z638" s="174"/>
    </row>
    <row r="639" spans="1:26" ht="12.75" customHeight="1" x14ac:dyDescent="0.2">
      <c r="A639" s="174"/>
      <c r="B639" s="174"/>
      <c r="C639" s="174"/>
      <c r="D639" s="174"/>
      <c r="E639" s="174"/>
      <c r="F639" s="174"/>
      <c r="G639" s="174"/>
      <c r="H639" s="174"/>
      <c r="I639" s="174"/>
      <c r="J639" s="174"/>
      <c r="K639" s="174"/>
      <c r="L639" s="174"/>
      <c r="M639" s="174"/>
      <c r="N639" s="174"/>
      <c r="O639" s="174"/>
      <c r="P639" s="174"/>
      <c r="Q639" s="174"/>
      <c r="R639" s="174"/>
      <c r="S639" s="174"/>
      <c r="T639" s="174"/>
      <c r="U639" s="174"/>
      <c r="V639" s="174"/>
      <c r="W639" s="174"/>
      <c r="X639" s="174"/>
      <c r="Y639" s="174"/>
      <c r="Z639" s="174"/>
    </row>
    <row r="640" spans="1:26" ht="12.75" customHeight="1" x14ac:dyDescent="0.2">
      <c r="A640" s="174"/>
      <c r="B640" s="174"/>
      <c r="C640" s="174"/>
      <c r="D640" s="174"/>
      <c r="E640" s="174"/>
      <c r="F640" s="174"/>
      <c r="G640" s="174"/>
      <c r="H640" s="174"/>
      <c r="I640" s="174"/>
      <c r="J640" s="174"/>
      <c r="K640" s="174"/>
      <c r="L640" s="174"/>
      <c r="M640" s="174"/>
      <c r="N640" s="174"/>
      <c r="O640" s="174"/>
      <c r="P640" s="174"/>
      <c r="Q640" s="174"/>
      <c r="R640" s="174"/>
      <c r="S640" s="174"/>
      <c r="T640" s="174"/>
      <c r="U640" s="174"/>
      <c r="V640" s="174"/>
      <c r="W640" s="174"/>
      <c r="X640" s="174"/>
      <c r="Y640" s="174"/>
      <c r="Z640" s="174"/>
    </row>
    <row r="641" spans="1:26" ht="12.75" customHeight="1" x14ac:dyDescent="0.2">
      <c r="A641" s="174"/>
      <c r="B641" s="174"/>
      <c r="C641" s="174"/>
      <c r="D641" s="174"/>
      <c r="E641" s="174"/>
      <c r="F641" s="174"/>
      <c r="G641" s="174"/>
      <c r="H641" s="174"/>
      <c r="I641" s="174"/>
      <c r="J641" s="174"/>
      <c r="K641" s="174"/>
      <c r="L641" s="174"/>
      <c r="M641" s="174"/>
      <c r="N641" s="174"/>
      <c r="O641" s="174"/>
      <c r="P641" s="174"/>
      <c r="Q641" s="174"/>
      <c r="R641" s="174"/>
      <c r="S641" s="174"/>
      <c r="T641" s="174"/>
      <c r="U641" s="174"/>
      <c r="V641" s="174"/>
      <c r="W641" s="174"/>
      <c r="X641" s="174"/>
      <c r="Y641" s="174"/>
      <c r="Z641" s="174"/>
    </row>
    <row r="642" spans="1:26" ht="12.75" customHeight="1" x14ac:dyDescent="0.2">
      <c r="A642" s="174"/>
      <c r="B642" s="174"/>
      <c r="C642" s="174"/>
      <c r="D642" s="174"/>
      <c r="E642" s="174"/>
      <c r="F642" s="174"/>
      <c r="G642" s="174"/>
      <c r="H642" s="174"/>
      <c r="I642" s="174"/>
      <c r="J642" s="174"/>
      <c r="K642" s="174"/>
      <c r="L642" s="174"/>
      <c r="M642" s="174"/>
      <c r="N642" s="174"/>
      <c r="O642" s="174"/>
      <c r="P642" s="174"/>
      <c r="Q642" s="174"/>
      <c r="R642" s="174"/>
      <c r="S642" s="174"/>
      <c r="T642" s="174"/>
      <c r="U642" s="174"/>
      <c r="V642" s="174"/>
      <c r="W642" s="174"/>
      <c r="X642" s="174"/>
      <c r="Y642" s="174"/>
      <c r="Z642" s="174"/>
    </row>
    <row r="643" spans="1:26" ht="12.75" customHeight="1" x14ac:dyDescent="0.2">
      <c r="A643" s="174"/>
      <c r="B643" s="174"/>
      <c r="C643" s="174"/>
      <c r="D643" s="174"/>
      <c r="E643" s="174"/>
      <c r="F643" s="174"/>
      <c r="G643" s="174"/>
      <c r="H643" s="174"/>
      <c r="I643" s="174"/>
      <c r="J643" s="174"/>
      <c r="K643" s="174"/>
      <c r="L643" s="174"/>
      <c r="M643" s="174"/>
      <c r="N643" s="174"/>
      <c r="O643" s="174"/>
      <c r="P643" s="174"/>
      <c r="Q643" s="174"/>
      <c r="R643" s="174"/>
      <c r="S643" s="174"/>
      <c r="T643" s="174"/>
      <c r="U643" s="174"/>
      <c r="V643" s="174"/>
      <c r="W643" s="174"/>
      <c r="X643" s="174"/>
      <c r="Y643" s="174"/>
      <c r="Z643" s="174"/>
    </row>
    <row r="644" spans="1:26" ht="12.75" customHeight="1" x14ac:dyDescent="0.2">
      <c r="A644" s="174"/>
      <c r="B644" s="174"/>
      <c r="C644" s="174"/>
      <c r="D644" s="174"/>
      <c r="E644" s="174"/>
      <c r="F644" s="174"/>
      <c r="G644" s="174"/>
      <c r="H644" s="174"/>
      <c r="I644" s="174"/>
      <c r="J644" s="174"/>
      <c r="K644" s="174"/>
      <c r="L644" s="174"/>
      <c r="M644" s="174"/>
      <c r="N644" s="174"/>
      <c r="O644" s="174"/>
      <c r="P644" s="174"/>
      <c r="Q644" s="174"/>
      <c r="R644" s="174"/>
      <c r="S644" s="174"/>
      <c r="T644" s="174"/>
      <c r="U644" s="174"/>
      <c r="V644" s="174"/>
      <c r="W644" s="174"/>
      <c r="X644" s="174"/>
      <c r="Y644" s="174"/>
      <c r="Z644" s="174"/>
    </row>
    <row r="645" spans="1:26" ht="12.75" customHeight="1" x14ac:dyDescent="0.2">
      <c r="A645" s="174"/>
      <c r="B645" s="174"/>
      <c r="C645" s="174"/>
      <c r="D645" s="174"/>
      <c r="E645" s="174"/>
      <c r="F645" s="174"/>
      <c r="G645" s="174"/>
      <c r="H645" s="174"/>
      <c r="I645" s="174"/>
      <c r="J645" s="174"/>
      <c r="K645" s="174"/>
      <c r="L645" s="174"/>
      <c r="M645" s="174"/>
      <c r="N645" s="174"/>
      <c r="O645" s="174"/>
      <c r="P645" s="174"/>
      <c r="Q645" s="174"/>
      <c r="R645" s="174"/>
      <c r="S645" s="174"/>
      <c r="T645" s="174"/>
      <c r="U645" s="174"/>
      <c r="V645" s="174"/>
      <c r="W645" s="174"/>
      <c r="X645" s="174"/>
      <c r="Y645" s="174"/>
      <c r="Z645" s="174"/>
    </row>
    <row r="646" spans="1:26" ht="12.75" customHeight="1" x14ac:dyDescent="0.2">
      <c r="A646" s="174"/>
      <c r="B646" s="174"/>
      <c r="C646" s="174"/>
      <c r="D646" s="174"/>
      <c r="E646" s="174"/>
      <c r="F646" s="174"/>
      <c r="G646" s="174"/>
      <c r="H646" s="174"/>
      <c r="I646" s="174"/>
      <c r="J646" s="174"/>
      <c r="K646" s="174"/>
      <c r="L646" s="174"/>
      <c r="M646" s="174"/>
      <c r="N646" s="174"/>
      <c r="O646" s="174"/>
      <c r="P646" s="174"/>
      <c r="Q646" s="174"/>
      <c r="R646" s="174"/>
      <c r="S646" s="174"/>
      <c r="T646" s="174"/>
      <c r="U646" s="174"/>
      <c r="V646" s="174"/>
      <c r="W646" s="174"/>
      <c r="X646" s="174"/>
      <c r="Y646" s="174"/>
      <c r="Z646" s="174"/>
    </row>
    <row r="647" spans="1:26" ht="12.75" customHeight="1" x14ac:dyDescent="0.2">
      <c r="A647" s="174"/>
      <c r="B647" s="174"/>
      <c r="C647" s="174"/>
      <c r="D647" s="174"/>
      <c r="E647" s="174"/>
      <c r="F647" s="174"/>
      <c r="G647" s="174"/>
      <c r="H647" s="174"/>
      <c r="I647" s="174"/>
      <c r="J647" s="174"/>
      <c r="K647" s="174"/>
      <c r="L647" s="174"/>
      <c r="M647" s="174"/>
      <c r="N647" s="174"/>
      <c r="O647" s="174"/>
      <c r="P647" s="174"/>
      <c r="Q647" s="174"/>
      <c r="R647" s="174"/>
      <c r="S647" s="174"/>
      <c r="T647" s="174"/>
      <c r="U647" s="174"/>
      <c r="V647" s="174"/>
      <c r="W647" s="174"/>
      <c r="X647" s="174"/>
      <c r="Y647" s="174"/>
      <c r="Z647" s="174"/>
    </row>
    <row r="648" spans="1:26" ht="12.75" customHeight="1" x14ac:dyDescent="0.2">
      <c r="A648" s="174"/>
      <c r="B648" s="174"/>
      <c r="C648" s="174"/>
      <c r="D648" s="174"/>
      <c r="E648" s="174"/>
      <c r="F648" s="174"/>
      <c r="G648" s="174"/>
      <c r="H648" s="174"/>
      <c r="I648" s="174"/>
      <c r="J648" s="174"/>
      <c r="K648" s="174"/>
      <c r="L648" s="174"/>
      <c r="M648" s="174"/>
      <c r="N648" s="174"/>
      <c r="O648" s="174"/>
      <c r="P648" s="174"/>
      <c r="Q648" s="174"/>
      <c r="R648" s="174"/>
      <c r="S648" s="174"/>
      <c r="T648" s="174"/>
      <c r="U648" s="174"/>
      <c r="V648" s="174"/>
      <c r="W648" s="174"/>
      <c r="X648" s="174"/>
      <c r="Y648" s="174"/>
      <c r="Z648" s="174"/>
    </row>
    <row r="649" spans="1:26" ht="12.75" customHeight="1" x14ac:dyDescent="0.2">
      <c r="A649" s="174"/>
      <c r="B649" s="174"/>
      <c r="C649" s="174"/>
      <c r="D649" s="174"/>
      <c r="E649" s="174"/>
      <c r="F649" s="174"/>
      <c r="G649" s="174"/>
      <c r="H649" s="174"/>
      <c r="I649" s="174"/>
      <c r="J649" s="174"/>
      <c r="K649" s="174"/>
      <c r="L649" s="174"/>
      <c r="M649" s="174"/>
      <c r="N649" s="174"/>
      <c r="O649" s="174"/>
      <c r="P649" s="174"/>
      <c r="Q649" s="174"/>
      <c r="R649" s="174"/>
      <c r="S649" s="174"/>
      <c r="T649" s="174"/>
      <c r="U649" s="174"/>
      <c r="V649" s="174"/>
      <c r="W649" s="174"/>
      <c r="X649" s="174"/>
      <c r="Y649" s="174"/>
      <c r="Z649" s="174"/>
    </row>
    <row r="650" spans="1:26" ht="12.75" customHeight="1" x14ac:dyDescent="0.2">
      <c r="A650" s="174"/>
      <c r="B650" s="174"/>
      <c r="C650" s="174"/>
      <c r="D650" s="174"/>
      <c r="E650" s="174"/>
      <c r="F650" s="174"/>
      <c r="G650" s="174"/>
      <c r="H650" s="174"/>
      <c r="I650" s="174"/>
      <c r="J650" s="174"/>
      <c r="K650" s="174"/>
      <c r="L650" s="174"/>
      <c r="M650" s="174"/>
      <c r="N650" s="174"/>
      <c r="O650" s="174"/>
      <c r="P650" s="174"/>
      <c r="Q650" s="174"/>
      <c r="R650" s="174"/>
      <c r="S650" s="174"/>
      <c r="T650" s="174"/>
      <c r="U650" s="174"/>
      <c r="V650" s="174"/>
      <c r="W650" s="174"/>
      <c r="X650" s="174"/>
      <c r="Y650" s="174"/>
      <c r="Z650" s="174"/>
    </row>
    <row r="651" spans="1:26" ht="12.75" customHeight="1" x14ac:dyDescent="0.2">
      <c r="A651" s="174"/>
      <c r="B651" s="174"/>
      <c r="C651" s="174"/>
      <c r="D651" s="174"/>
      <c r="E651" s="174"/>
      <c r="F651" s="174"/>
      <c r="G651" s="174"/>
      <c r="H651" s="174"/>
      <c r="I651" s="174"/>
      <c r="J651" s="174"/>
      <c r="K651" s="174"/>
      <c r="L651" s="174"/>
      <c r="M651" s="174"/>
      <c r="N651" s="174"/>
      <c r="O651" s="174"/>
      <c r="P651" s="174"/>
      <c r="Q651" s="174"/>
      <c r="R651" s="174"/>
      <c r="S651" s="174"/>
      <c r="T651" s="174"/>
      <c r="U651" s="174"/>
      <c r="V651" s="174"/>
      <c r="W651" s="174"/>
      <c r="X651" s="174"/>
      <c r="Y651" s="174"/>
      <c r="Z651" s="174"/>
    </row>
    <row r="652" spans="1:26" ht="12.75" customHeight="1" x14ac:dyDescent="0.2">
      <c r="A652" s="174"/>
      <c r="B652" s="174"/>
      <c r="C652" s="174"/>
      <c r="D652" s="174"/>
      <c r="E652" s="174"/>
      <c r="F652" s="174"/>
      <c r="G652" s="174"/>
      <c r="H652" s="174"/>
      <c r="I652" s="174"/>
      <c r="J652" s="174"/>
      <c r="K652" s="174"/>
      <c r="L652" s="174"/>
      <c r="M652" s="174"/>
      <c r="N652" s="174"/>
      <c r="O652" s="174"/>
      <c r="P652" s="174"/>
      <c r="Q652" s="174"/>
      <c r="R652" s="174"/>
      <c r="S652" s="174"/>
      <c r="T652" s="174"/>
      <c r="U652" s="174"/>
      <c r="V652" s="174"/>
      <c r="W652" s="174"/>
      <c r="X652" s="174"/>
      <c r="Y652" s="174"/>
      <c r="Z652" s="174"/>
    </row>
    <row r="653" spans="1:26" ht="12.75" customHeight="1" x14ac:dyDescent="0.2">
      <c r="A653" s="174"/>
      <c r="B653" s="174"/>
      <c r="C653" s="174"/>
      <c r="D653" s="174"/>
      <c r="E653" s="174"/>
      <c r="F653" s="174"/>
      <c r="G653" s="174"/>
      <c r="H653" s="174"/>
      <c r="I653" s="174"/>
      <c r="J653" s="174"/>
      <c r="K653" s="174"/>
      <c r="L653" s="174"/>
      <c r="M653" s="174"/>
      <c r="N653" s="174"/>
      <c r="O653" s="174"/>
      <c r="P653" s="174"/>
      <c r="Q653" s="174"/>
      <c r="R653" s="174"/>
      <c r="S653" s="174"/>
      <c r="T653" s="174"/>
      <c r="U653" s="174"/>
      <c r="V653" s="174"/>
      <c r="W653" s="174"/>
      <c r="X653" s="174"/>
      <c r="Y653" s="174"/>
      <c r="Z653" s="174"/>
    </row>
    <row r="654" spans="1:26" ht="12.75" customHeight="1" x14ac:dyDescent="0.2">
      <c r="A654" s="174"/>
      <c r="B654" s="174"/>
      <c r="C654" s="174"/>
      <c r="D654" s="174"/>
      <c r="E654" s="174"/>
      <c r="F654" s="174"/>
      <c r="G654" s="174"/>
      <c r="H654" s="174"/>
      <c r="I654" s="174"/>
      <c r="J654" s="174"/>
      <c r="K654" s="174"/>
      <c r="L654" s="174"/>
      <c r="M654" s="174"/>
      <c r="N654" s="174"/>
      <c r="O654" s="174"/>
      <c r="P654" s="174"/>
      <c r="Q654" s="174"/>
      <c r="R654" s="174"/>
      <c r="S654" s="174"/>
      <c r="T654" s="174"/>
      <c r="U654" s="174"/>
      <c r="V654" s="174"/>
      <c r="W654" s="174"/>
      <c r="X654" s="174"/>
      <c r="Y654" s="174"/>
      <c r="Z654" s="174"/>
    </row>
    <row r="655" spans="1:26" ht="12.75" customHeight="1" x14ac:dyDescent="0.2">
      <c r="A655" s="174"/>
      <c r="B655" s="174"/>
      <c r="C655" s="174"/>
      <c r="D655" s="174"/>
      <c r="E655" s="174"/>
      <c r="F655" s="174"/>
      <c r="G655" s="174"/>
      <c r="H655" s="174"/>
      <c r="I655" s="174"/>
      <c r="J655" s="174"/>
      <c r="K655" s="174"/>
      <c r="L655" s="174"/>
      <c r="M655" s="174"/>
      <c r="N655" s="174"/>
      <c r="O655" s="174"/>
      <c r="P655" s="174"/>
      <c r="Q655" s="174"/>
      <c r="R655" s="174"/>
      <c r="S655" s="174"/>
      <c r="T655" s="174"/>
      <c r="U655" s="174"/>
      <c r="V655" s="174"/>
      <c r="W655" s="174"/>
      <c r="X655" s="174"/>
      <c r="Y655" s="174"/>
      <c r="Z655" s="174"/>
    </row>
    <row r="656" spans="1:26" ht="12.75" customHeight="1" x14ac:dyDescent="0.2">
      <c r="A656" s="174"/>
      <c r="B656" s="174"/>
      <c r="C656" s="174"/>
      <c r="D656" s="174"/>
      <c r="E656" s="174"/>
      <c r="F656" s="174"/>
      <c r="G656" s="174"/>
      <c r="H656" s="174"/>
      <c r="I656" s="174"/>
      <c r="J656" s="174"/>
      <c r="K656" s="174"/>
      <c r="L656" s="174"/>
      <c r="M656" s="174"/>
      <c r="N656" s="174"/>
      <c r="O656" s="174"/>
      <c r="P656" s="174"/>
      <c r="Q656" s="174"/>
      <c r="R656" s="174"/>
      <c r="S656" s="174"/>
      <c r="T656" s="174"/>
      <c r="U656" s="174"/>
      <c r="V656" s="174"/>
      <c r="W656" s="174"/>
      <c r="X656" s="174"/>
      <c r="Y656" s="174"/>
      <c r="Z656" s="174"/>
    </row>
    <row r="657" spans="1:26" ht="12.75" customHeight="1" x14ac:dyDescent="0.2">
      <c r="A657" s="174"/>
      <c r="B657" s="174"/>
      <c r="C657" s="174"/>
      <c r="D657" s="174"/>
      <c r="E657" s="174"/>
      <c r="F657" s="174"/>
      <c r="G657" s="174"/>
      <c r="H657" s="174"/>
      <c r="I657" s="174"/>
      <c r="J657" s="174"/>
      <c r="K657" s="174"/>
      <c r="L657" s="174"/>
      <c r="M657" s="174"/>
      <c r="N657" s="174"/>
      <c r="O657" s="174"/>
      <c r="P657" s="174"/>
      <c r="Q657" s="174"/>
      <c r="R657" s="174"/>
      <c r="S657" s="174"/>
      <c r="T657" s="174"/>
      <c r="U657" s="174"/>
      <c r="V657" s="174"/>
      <c r="W657" s="174"/>
      <c r="X657" s="174"/>
      <c r="Y657" s="174"/>
      <c r="Z657" s="174"/>
    </row>
    <row r="658" spans="1:26" ht="12.75" customHeight="1" x14ac:dyDescent="0.2">
      <c r="A658" s="174"/>
      <c r="B658" s="174"/>
      <c r="C658" s="174"/>
      <c r="D658" s="174"/>
      <c r="E658" s="174"/>
      <c r="F658" s="174"/>
      <c r="G658" s="174"/>
      <c r="H658" s="174"/>
      <c r="I658" s="174"/>
      <c r="J658" s="174"/>
      <c r="K658" s="174"/>
      <c r="L658" s="174"/>
      <c r="M658" s="174"/>
      <c r="N658" s="174"/>
      <c r="O658" s="174"/>
      <c r="P658" s="174"/>
      <c r="Q658" s="174"/>
      <c r="R658" s="174"/>
      <c r="S658" s="174"/>
      <c r="T658" s="174"/>
      <c r="U658" s="174"/>
      <c r="V658" s="174"/>
      <c r="W658" s="174"/>
      <c r="X658" s="174"/>
      <c r="Y658" s="174"/>
      <c r="Z658" s="174"/>
    </row>
    <row r="659" spans="1:26" ht="12.75" customHeight="1" x14ac:dyDescent="0.2">
      <c r="A659" s="174"/>
      <c r="B659" s="174"/>
      <c r="C659" s="174"/>
      <c r="D659" s="174"/>
      <c r="E659" s="174"/>
      <c r="F659" s="174"/>
      <c r="G659" s="174"/>
      <c r="H659" s="174"/>
      <c r="I659" s="174"/>
      <c r="J659" s="174"/>
      <c r="K659" s="174"/>
      <c r="L659" s="174"/>
      <c r="M659" s="174"/>
      <c r="N659" s="174"/>
      <c r="O659" s="174"/>
      <c r="P659" s="174"/>
      <c r="Q659" s="174"/>
      <c r="R659" s="174"/>
      <c r="S659" s="174"/>
      <c r="T659" s="174"/>
      <c r="U659" s="174"/>
      <c r="V659" s="174"/>
      <c r="W659" s="174"/>
      <c r="X659" s="174"/>
      <c r="Y659" s="174"/>
      <c r="Z659" s="174"/>
    </row>
    <row r="660" spans="1:26" ht="12.75" customHeight="1" x14ac:dyDescent="0.2">
      <c r="A660" s="174"/>
      <c r="B660" s="174"/>
      <c r="C660" s="174"/>
      <c r="D660" s="174"/>
      <c r="E660" s="174"/>
      <c r="F660" s="174"/>
      <c r="G660" s="174"/>
      <c r="H660" s="174"/>
      <c r="I660" s="174"/>
      <c r="J660" s="174"/>
      <c r="K660" s="174"/>
      <c r="L660" s="174"/>
      <c r="M660" s="174"/>
      <c r="N660" s="174"/>
      <c r="O660" s="174"/>
      <c r="P660" s="174"/>
      <c r="Q660" s="174"/>
      <c r="R660" s="174"/>
      <c r="S660" s="174"/>
      <c r="T660" s="174"/>
      <c r="U660" s="174"/>
      <c r="V660" s="174"/>
      <c r="W660" s="174"/>
      <c r="X660" s="174"/>
      <c r="Y660" s="174"/>
      <c r="Z660" s="174"/>
    </row>
    <row r="661" spans="1:26" ht="12.75" customHeight="1" x14ac:dyDescent="0.2">
      <c r="A661" s="174"/>
      <c r="B661" s="174"/>
      <c r="C661" s="174"/>
      <c r="D661" s="174"/>
      <c r="E661" s="174"/>
      <c r="F661" s="174"/>
      <c r="G661" s="174"/>
      <c r="H661" s="174"/>
      <c r="I661" s="174"/>
      <c r="J661" s="174"/>
      <c r="K661" s="174"/>
      <c r="L661" s="174"/>
      <c r="M661" s="174"/>
      <c r="N661" s="174"/>
      <c r="O661" s="174"/>
      <c r="P661" s="174"/>
      <c r="Q661" s="174"/>
      <c r="R661" s="174"/>
      <c r="S661" s="174"/>
      <c r="T661" s="174"/>
      <c r="U661" s="174"/>
      <c r="V661" s="174"/>
      <c r="W661" s="174"/>
      <c r="X661" s="174"/>
      <c r="Y661" s="174"/>
      <c r="Z661" s="174"/>
    </row>
    <row r="662" spans="1:26" ht="12.75" customHeight="1" x14ac:dyDescent="0.2">
      <c r="A662" s="174"/>
      <c r="B662" s="174"/>
      <c r="C662" s="174"/>
      <c r="D662" s="174"/>
      <c r="E662" s="174"/>
      <c r="F662" s="174"/>
      <c r="G662" s="174"/>
      <c r="H662" s="174"/>
      <c r="I662" s="174"/>
      <c r="J662" s="174"/>
      <c r="K662" s="174"/>
      <c r="L662" s="174"/>
      <c r="M662" s="174"/>
      <c r="N662" s="174"/>
      <c r="O662" s="174"/>
      <c r="P662" s="174"/>
      <c r="Q662" s="174"/>
      <c r="R662" s="174"/>
      <c r="S662" s="174"/>
      <c r="T662" s="174"/>
      <c r="U662" s="174"/>
      <c r="V662" s="174"/>
      <c r="W662" s="174"/>
      <c r="X662" s="174"/>
      <c r="Y662" s="174"/>
      <c r="Z662" s="174"/>
    </row>
    <row r="663" spans="1:26" ht="12.75" customHeight="1" x14ac:dyDescent="0.2">
      <c r="A663" s="174"/>
      <c r="B663" s="174"/>
      <c r="C663" s="174"/>
      <c r="D663" s="174"/>
      <c r="E663" s="174"/>
      <c r="F663" s="174"/>
      <c r="G663" s="174"/>
      <c r="H663" s="174"/>
      <c r="I663" s="174"/>
      <c r="J663" s="174"/>
      <c r="K663" s="174"/>
      <c r="L663" s="174"/>
      <c r="M663" s="174"/>
      <c r="N663" s="174"/>
      <c r="O663" s="174"/>
      <c r="P663" s="174"/>
      <c r="Q663" s="174"/>
      <c r="R663" s="174"/>
      <c r="S663" s="174"/>
      <c r="T663" s="174"/>
      <c r="U663" s="174"/>
      <c r="V663" s="174"/>
      <c r="W663" s="174"/>
      <c r="X663" s="174"/>
      <c r="Y663" s="174"/>
      <c r="Z663" s="174"/>
    </row>
    <row r="664" spans="1:26" ht="12.75" customHeight="1" x14ac:dyDescent="0.2">
      <c r="A664" s="174"/>
      <c r="B664" s="174"/>
      <c r="C664" s="174"/>
      <c r="D664" s="174"/>
      <c r="E664" s="174"/>
      <c r="F664" s="174"/>
      <c r="G664" s="174"/>
      <c r="H664" s="174"/>
      <c r="I664" s="174"/>
      <c r="J664" s="174"/>
      <c r="K664" s="174"/>
      <c r="L664" s="174"/>
      <c r="M664" s="174"/>
      <c r="N664" s="174"/>
      <c r="O664" s="174"/>
      <c r="P664" s="174"/>
      <c r="Q664" s="174"/>
      <c r="R664" s="174"/>
      <c r="S664" s="174"/>
      <c r="T664" s="174"/>
      <c r="U664" s="174"/>
      <c r="V664" s="174"/>
      <c r="W664" s="174"/>
      <c r="X664" s="174"/>
      <c r="Y664" s="174"/>
      <c r="Z664" s="174"/>
    </row>
    <row r="665" spans="1:26" ht="12.75" customHeight="1" x14ac:dyDescent="0.2">
      <c r="A665" s="174"/>
      <c r="B665" s="174"/>
      <c r="C665" s="174"/>
      <c r="D665" s="174"/>
      <c r="E665" s="174"/>
      <c r="F665" s="174"/>
      <c r="G665" s="174"/>
      <c r="H665" s="174"/>
      <c r="I665" s="174"/>
      <c r="J665" s="174"/>
      <c r="K665" s="174"/>
      <c r="L665" s="174"/>
      <c r="M665" s="174"/>
      <c r="N665" s="174"/>
      <c r="O665" s="174"/>
      <c r="P665" s="174"/>
      <c r="Q665" s="174"/>
      <c r="R665" s="174"/>
      <c r="S665" s="174"/>
      <c r="T665" s="174"/>
      <c r="U665" s="174"/>
      <c r="V665" s="174"/>
      <c r="W665" s="174"/>
      <c r="X665" s="174"/>
      <c r="Y665" s="174"/>
      <c r="Z665" s="174"/>
    </row>
    <row r="666" spans="1:26" ht="12.75" customHeight="1" x14ac:dyDescent="0.2">
      <c r="A666" s="174"/>
      <c r="B666" s="174"/>
      <c r="C666" s="174"/>
      <c r="D666" s="174"/>
      <c r="E666" s="174"/>
      <c r="F666" s="174"/>
      <c r="G666" s="174"/>
      <c r="H666" s="174"/>
      <c r="I666" s="174"/>
      <c r="J666" s="174"/>
      <c r="K666" s="174"/>
      <c r="L666" s="174"/>
      <c r="M666" s="174"/>
      <c r="N666" s="174"/>
      <c r="O666" s="174"/>
      <c r="P666" s="174"/>
      <c r="Q666" s="174"/>
      <c r="R666" s="174"/>
      <c r="S666" s="174"/>
      <c r="T666" s="174"/>
      <c r="U666" s="174"/>
      <c r="V666" s="174"/>
      <c r="W666" s="174"/>
      <c r="X666" s="174"/>
      <c r="Y666" s="174"/>
      <c r="Z666" s="174"/>
    </row>
    <row r="667" spans="1:26" ht="12.75" customHeight="1" x14ac:dyDescent="0.2">
      <c r="A667" s="174"/>
      <c r="B667" s="174"/>
      <c r="C667" s="174"/>
      <c r="D667" s="174"/>
      <c r="E667" s="174"/>
      <c r="F667" s="174"/>
      <c r="G667" s="174"/>
      <c r="H667" s="174"/>
      <c r="I667" s="174"/>
      <c r="J667" s="174"/>
      <c r="K667" s="174"/>
      <c r="L667" s="174"/>
      <c r="M667" s="174"/>
      <c r="N667" s="174"/>
      <c r="O667" s="174"/>
      <c r="P667" s="174"/>
      <c r="Q667" s="174"/>
      <c r="R667" s="174"/>
      <c r="S667" s="174"/>
      <c r="T667" s="174"/>
      <c r="U667" s="174"/>
      <c r="V667" s="174"/>
      <c r="W667" s="174"/>
      <c r="X667" s="174"/>
      <c r="Y667" s="174"/>
      <c r="Z667" s="174"/>
    </row>
    <row r="668" spans="1:26" ht="12.75" customHeight="1" x14ac:dyDescent="0.2">
      <c r="A668" s="174"/>
      <c r="B668" s="174"/>
      <c r="C668" s="174"/>
      <c r="D668" s="174"/>
      <c r="E668" s="174"/>
      <c r="F668" s="174"/>
      <c r="G668" s="174"/>
      <c r="H668" s="174"/>
      <c r="I668" s="174"/>
      <c r="J668" s="174"/>
      <c r="K668" s="174"/>
      <c r="L668" s="174"/>
      <c r="M668" s="174"/>
      <c r="N668" s="174"/>
      <c r="O668" s="174"/>
      <c r="P668" s="174"/>
      <c r="Q668" s="174"/>
      <c r="R668" s="174"/>
      <c r="S668" s="174"/>
      <c r="T668" s="174"/>
      <c r="U668" s="174"/>
      <c r="V668" s="174"/>
      <c r="W668" s="174"/>
      <c r="X668" s="174"/>
      <c r="Y668" s="174"/>
      <c r="Z668" s="174"/>
    </row>
    <row r="669" spans="1:26" ht="12.75" customHeight="1" x14ac:dyDescent="0.2">
      <c r="A669" s="174"/>
      <c r="B669" s="174"/>
      <c r="C669" s="174"/>
      <c r="D669" s="174"/>
      <c r="E669" s="174"/>
      <c r="F669" s="174"/>
      <c r="G669" s="174"/>
      <c r="H669" s="174"/>
      <c r="I669" s="174"/>
      <c r="J669" s="174"/>
      <c r="K669" s="174"/>
      <c r="L669" s="174"/>
      <c r="M669" s="174"/>
      <c r="N669" s="174"/>
      <c r="O669" s="174"/>
      <c r="P669" s="174"/>
      <c r="Q669" s="174"/>
      <c r="R669" s="174"/>
      <c r="S669" s="174"/>
      <c r="T669" s="174"/>
      <c r="U669" s="174"/>
      <c r="V669" s="174"/>
      <c r="W669" s="174"/>
      <c r="X669" s="174"/>
      <c r="Y669" s="174"/>
      <c r="Z669" s="174"/>
    </row>
    <row r="670" spans="1:26" ht="12.75" customHeight="1" x14ac:dyDescent="0.2">
      <c r="A670" s="174"/>
      <c r="B670" s="174"/>
      <c r="C670" s="174"/>
      <c r="D670" s="174"/>
      <c r="E670" s="174"/>
      <c r="F670" s="174"/>
      <c r="G670" s="174"/>
      <c r="H670" s="174"/>
      <c r="I670" s="174"/>
      <c r="J670" s="174"/>
      <c r="K670" s="174"/>
      <c r="L670" s="174"/>
      <c r="M670" s="174"/>
      <c r="N670" s="174"/>
      <c r="O670" s="174"/>
      <c r="P670" s="174"/>
      <c r="Q670" s="174"/>
      <c r="R670" s="174"/>
      <c r="S670" s="174"/>
      <c r="T670" s="174"/>
      <c r="U670" s="174"/>
      <c r="V670" s="174"/>
      <c r="W670" s="174"/>
      <c r="X670" s="174"/>
      <c r="Y670" s="174"/>
      <c r="Z670" s="174"/>
    </row>
    <row r="671" spans="1:26" ht="12.75" customHeight="1" x14ac:dyDescent="0.2">
      <c r="A671" s="174"/>
      <c r="B671" s="174"/>
      <c r="C671" s="174"/>
      <c r="D671" s="174"/>
      <c r="E671" s="174"/>
      <c r="F671" s="174"/>
      <c r="G671" s="174"/>
      <c r="H671" s="174"/>
      <c r="I671" s="174"/>
      <c r="J671" s="174"/>
      <c r="K671" s="174"/>
      <c r="L671" s="174"/>
      <c r="M671" s="174"/>
      <c r="N671" s="174"/>
      <c r="O671" s="174"/>
      <c r="P671" s="174"/>
      <c r="Q671" s="174"/>
      <c r="R671" s="174"/>
      <c r="S671" s="174"/>
      <c r="T671" s="174"/>
      <c r="U671" s="174"/>
      <c r="V671" s="174"/>
      <c r="W671" s="174"/>
      <c r="X671" s="174"/>
      <c r="Y671" s="174"/>
      <c r="Z671" s="174"/>
    </row>
    <row r="672" spans="1:26" ht="12.75" customHeight="1" x14ac:dyDescent="0.2">
      <c r="A672" s="174"/>
      <c r="B672" s="174"/>
      <c r="C672" s="174"/>
      <c r="D672" s="174"/>
      <c r="E672" s="174"/>
      <c r="F672" s="174"/>
      <c r="G672" s="174"/>
      <c r="H672" s="174"/>
      <c r="I672" s="174"/>
      <c r="J672" s="174"/>
      <c r="K672" s="174"/>
      <c r="L672" s="174"/>
      <c r="M672" s="174"/>
      <c r="N672" s="174"/>
      <c r="O672" s="174"/>
      <c r="P672" s="174"/>
      <c r="Q672" s="174"/>
      <c r="R672" s="174"/>
      <c r="S672" s="174"/>
      <c r="T672" s="174"/>
      <c r="U672" s="174"/>
      <c r="V672" s="174"/>
      <c r="W672" s="174"/>
      <c r="X672" s="174"/>
      <c r="Y672" s="174"/>
      <c r="Z672" s="174"/>
    </row>
    <row r="673" spans="1:26" ht="12.75" customHeight="1" x14ac:dyDescent="0.2">
      <c r="A673" s="174"/>
      <c r="B673" s="174"/>
      <c r="C673" s="174"/>
      <c r="D673" s="174"/>
      <c r="E673" s="174"/>
      <c r="F673" s="174"/>
      <c r="G673" s="174"/>
      <c r="H673" s="174"/>
      <c r="I673" s="174"/>
      <c r="J673" s="174"/>
      <c r="K673" s="174"/>
      <c r="L673" s="174"/>
      <c r="M673" s="174"/>
      <c r="N673" s="174"/>
      <c r="O673" s="174"/>
      <c r="P673" s="174"/>
      <c r="Q673" s="174"/>
      <c r="R673" s="174"/>
      <c r="S673" s="174"/>
      <c r="T673" s="174"/>
      <c r="U673" s="174"/>
      <c r="V673" s="174"/>
      <c r="W673" s="174"/>
      <c r="X673" s="174"/>
      <c r="Y673" s="174"/>
      <c r="Z673" s="174"/>
    </row>
    <row r="674" spans="1:26" ht="12.75" customHeight="1" x14ac:dyDescent="0.2">
      <c r="A674" s="174"/>
      <c r="B674" s="174"/>
      <c r="C674" s="174"/>
      <c r="D674" s="174"/>
      <c r="E674" s="174"/>
      <c r="F674" s="174"/>
      <c r="G674" s="174"/>
      <c r="H674" s="174"/>
      <c r="I674" s="174"/>
      <c r="J674" s="174"/>
      <c r="K674" s="174"/>
      <c r="L674" s="174"/>
      <c r="M674" s="174"/>
      <c r="N674" s="174"/>
      <c r="O674" s="174"/>
      <c r="P674" s="174"/>
      <c r="Q674" s="174"/>
      <c r="R674" s="174"/>
      <c r="S674" s="174"/>
      <c r="T674" s="174"/>
      <c r="U674" s="174"/>
      <c r="V674" s="174"/>
      <c r="W674" s="174"/>
      <c r="X674" s="174"/>
      <c r="Y674" s="174"/>
      <c r="Z674" s="174"/>
    </row>
    <row r="675" spans="1:26" ht="12.75" customHeight="1" x14ac:dyDescent="0.2">
      <c r="A675" s="174"/>
      <c r="B675" s="174"/>
      <c r="C675" s="174"/>
      <c r="D675" s="174"/>
      <c r="E675" s="174"/>
      <c r="F675" s="174"/>
      <c r="G675" s="174"/>
      <c r="H675" s="174"/>
      <c r="I675" s="174"/>
      <c r="J675" s="174"/>
      <c r="K675" s="174"/>
      <c r="L675" s="174"/>
      <c r="M675" s="174"/>
      <c r="N675" s="174"/>
      <c r="O675" s="174"/>
      <c r="P675" s="174"/>
      <c r="Q675" s="174"/>
      <c r="R675" s="174"/>
      <c r="S675" s="174"/>
      <c r="T675" s="174"/>
      <c r="U675" s="174"/>
      <c r="V675" s="174"/>
      <c r="W675" s="174"/>
      <c r="X675" s="174"/>
      <c r="Y675" s="174"/>
      <c r="Z675" s="174"/>
    </row>
    <row r="676" spans="1:26" ht="12.75" customHeight="1" x14ac:dyDescent="0.2">
      <c r="A676" s="174"/>
      <c r="B676" s="174"/>
      <c r="C676" s="174"/>
      <c r="D676" s="174"/>
      <c r="E676" s="174"/>
      <c r="F676" s="174"/>
      <c r="G676" s="174"/>
      <c r="H676" s="174"/>
      <c r="I676" s="174"/>
      <c r="J676" s="174"/>
      <c r="K676" s="174"/>
      <c r="L676" s="174"/>
      <c r="M676" s="174"/>
      <c r="N676" s="174"/>
      <c r="O676" s="174"/>
      <c r="P676" s="174"/>
      <c r="Q676" s="174"/>
      <c r="R676" s="174"/>
      <c r="S676" s="174"/>
      <c r="T676" s="174"/>
      <c r="U676" s="174"/>
      <c r="V676" s="174"/>
      <c r="W676" s="174"/>
      <c r="X676" s="174"/>
      <c r="Y676" s="174"/>
      <c r="Z676" s="174"/>
    </row>
    <row r="677" spans="1:26" ht="12.75" customHeight="1" x14ac:dyDescent="0.2">
      <c r="A677" s="174"/>
      <c r="B677" s="174"/>
      <c r="C677" s="174"/>
      <c r="D677" s="174"/>
      <c r="E677" s="174"/>
      <c r="F677" s="174"/>
      <c r="G677" s="174"/>
      <c r="H677" s="174"/>
      <c r="I677" s="174"/>
      <c r="J677" s="174"/>
      <c r="K677" s="174"/>
      <c r="L677" s="174"/>
      <c r="M677" s="174"/>
      <c r="N677" s="174"/>
      <c r="O677" s="174"/>
      <c r="P677" s="174"/>
      <c r="Q677" s="174"/>
      <c r="R677" s="174"/>
      <c r="S677" s="174"/>
      <c r="T677" s="174"/>
      <c r="U677" s="174"/>
      <c r="V677" s="174"/>
      <c r="W677" s="174"/>
      <c r="X677" s="174"/>
      <c r="Y677" s="174"/>
      <c r="Z677" s="174"/>
    </row>
    <row r="678" spans="1:26" ht="12.75" customHeight="1" x14ac:dyDescent="0.2">
      <c r="A678" s="174"/>
      <c r="B678" s="174"/>
      <c r="C678" s="174"/>
      <c r="D678" s="174"/>
      <c r="E678" s="174"/>
      <c r="F678" s="174"/>
      <c r="G678" s="174"/>
      <c r="H678" s="174"/>
      <c r="I678" s="174"/>
      <c r="J678" s="174"/>
      <c r="K678" s="174"/>
      <c r="L678" s="174"/>
      <c r="M678" s="174"/>
      <c r="N678" s="174"/>
      <c r="O678" s="174"/>
      <c r="P678" s="174"/>
      <c r="Q678" s="174"/>
      <c r="R678" s="174"/>
      <c r="S678" s="174"/>
      <c r="T678" s="174"/>
      <c r="U678" s="174"/>
      <c r="V678" s="174"/>
      <c r="W678" s="174"/>
      <c r="X678" s="174"/>
      <c r="Y678" s="174"/>
      <c r="Z678" s="174"/>
    </row>
    <row r="679" spans="1:26" ht="12.75" customHeight="1" x14ac:dyDescent="0.2">
      <c r="A679" s="174"/>
      <c r="B679" s="174"/>
      <c r="C679" s="174"/>
      <c r="D679" s="174"/>
      <c r="E679" s="174"/>
      <c r="F679" s="174"/>
      <c r="G679" s="174"/>
      <c r="H679" s="174"/>
      <c r="I679" s="174"/>
      <c r="J679" s="174"/>
      <c r="K679" s="174"/>
      <c r="L679" s="174"/>
      <c r="M679" s="174"/>
      <c r="N679" s="174"/>
      <c r="O679" s="174"/>
      <c r="P679" s="174"/>
      <c r="Q679" s="174"/>
      <c r="R679" s="174"/>
      <c r="S679" s="174"/>
      <c r="T679" s="174"/>
      <c r="U679" s="174"/>
      <c r="V679" s="174"/>
      <c r="W679" s="174"/>
      <c r="X679" s="174"/>
      <c r="Y679" s="174"/>
      <c r="Z679" s="174"/>
    </row>
    <row r="680" spans="1:26" ht="12.75" customHeight="1" x14ac:dyDescent="0.2">
      <c r="A680" s="174"/>
      <c r="B680" s="174"/>
      <c r="C680" s="174"/>
      <c r="D680" s="174"/>
      <c r="E680" s="174"/>
      <c r="F680" s="174"/>
      <c r="G680" s="174"/>
      <c r="H680" s="174"/>
      <c r="I680" s="174"/>
      <c r="J680" s="174"/>
      <c r="K680" s="174"/>
      <c r="L680" s="174"/>
      <c r="M680" s="174"/>
      <c r="N680" s="174"/>
      <c r="O680" s="174"/>
      <c r="P680" s="174"/>
      <c r="Q680" s="174"/>
      <c r="R680" s="174"/>
      <c r="S680" s="174"/>
      <c r="T680" s="174"/>
      <c r="U680" s="174"/>
      <c r="V680" s="174"/>
      <c r="W680" s="174"/>
      <c r="X680" s="174"/>
      <c r="Y680" s="174"/>
      <c r="Z680" s="174"/>
    </row>
    <row r="681" spans="1:26" ht="12.75" customHeight="1" x14ac:dyDescent="0.2">
      <c r="A681" s="174"/>
      <c r="B681" s="174"/>
      <c r="C681" s="174"/>
      <c r="D681" s="174"/>
      <c r="E681" s="174"/>
      <c r="F681" s="174"/>
      <c r="G681" s="174"/>
      <c r="H681" s="174"/>
      <c r="I681" s="174"/>
      <c r="J681" s="174"/>
      <c r="K681" s="174"/>
      <c r="L681" s="174"/>
      <c r="M681" s="174"/>
      <c r="N681" s="174"/>
      <c r="O681" s="174"/>
      <c r="P681" s="174"/>
      <c r="Q681" s="174"/>
      <c r="R681" s="174"/>
      <c r="S681" s="174"/>
      <c r="T681" s="174"/>
      <c r="U681" s="174"/>
      <c r="V681" s="174"/>
      <c r="W681" s="174"/>
      <c r="X681" s="174"/>
      <c r="Y681" s="174"/>
      <c r="Z681" s="174"/>
    </row>
    <row r="682" spans="1:26" ht="12.75" customHeight="1" x14ac:dyDescent="0.2">
      <c r="A682" s="174"/>
      <c r="B682" s="174"/>
      <c r="C682" s="174"/>
      <c r="D682" s="174"/>
      <c r="E682" s="174"/>
      <c r="F682" s="174"/>
      <c r="G682" s="174"/>
      <c r="H682" s="174"/>
      <c r="I682" s="174"/>
      <c r="J682" s="174"/>
      <c r="K682" s="174"/>
      <c r="L682" s="174"/>
      <c r="M682" s="174"/>
      <c r="N682" s="174"/>
      <c r="O682" s="174"/>
      <c r="P682" s="174"/>
      <c r="Q682" s="174"/>
      <c r="R682" s="174"/>
      <c r="S682" s="174"/>
      <c r="T682" s="174"/>
      <c r="U682" s="174"/>
      <c r="V682" s="174"/>
      <c r="W682" s="174"/>
      <c r="X682" s="174"/>
      <c r="Y682" s="174"/>
      <c r="Z682" s="174"/>
    </row>
    <row r="683" spans="1:26" ht="12.75" customHeight="1" x14ac:dyDescent="0.2">
      <c r="A683" s="174"/>
      <c r="B683" s="174"/>
      <c r="C683" s="174"/>
      <c r="D683" s="174"/>
      <c r="E683" s="174"/>
      <c r="F683" s="174"/>
      <c r="G683" s="174"/>
      <c r="H683" s="174"/>
      <c r="I683" s="174"/>
      <c r="J683" s="174"/>
      <c r="K683" s="174"/>
      <c r="L683" s="174"/>
      <c r="M683" s="174"/>
      <c r="N683" s="174"/>
      <c r="O683" s="174"/>
      <c r="P683" s="174"/>
      <c r="Q683" s="174"/>
      <c r="R683" s="174"/>
      <c r="S683" s="174"/>
      <c r="T683" s="174"/>
      <c r="U683" s="174"/>
      <c r="V683" s="174"/>
      <c r="W683" s="174"/>
      <c r="X683" s="174"/>
      <c r="Y683" s="174"/>
      <c r="Z683" s="174"/>
    </row>
    <row r="684" spans="1:26" ht="12.75" customHeight="1" x14ac:dyDescent="0.2">
      <c r="A684" s="174"/>
      <c r="B684" s="174"/>
      <c r="C684" s="174"/>
      <c r="D684" s="174"/>
      <c r="E684" s="174"/>
      <c r="F684" s="174"/>
      <c r="G684" s="174"/>
      <c r="H684" s="174"/>
      <c r="I684" s="174"/>
      <c r="J684" s="174"/>
      <c r="K684" s="174"/>
      <c r="L684" s="174"/>
      <c r="M684" s="174"/>
      <c r="N684" s="174"/>
      <c r="O684" s="174"/>
      <c r="P684" s="174"/>
      <c r="Q684" s="174"/>
      <c r="R684" s="174"/>
      <c r="S684" s="174"/>
      <c r="T684" s="174"/>
      <c r="U684" s="174"/>
      <c r="V684" s="174"/>
      <c r="W684" s="174"/>
      <c r="X684" s="174"/>
      <c r="Y684" s="174"/>
      <c r="Z684" s="174"/>
    </row>
    <row r="685" spans="1:26" ht="12.75" customHeight="1" x14ac:dyDescent="0.2">
      <c r="A685" s="174"/>
      <c r="B685" s="174"/>
      <c r="C685" s="174"/>
      <c r="D685" s="174"/>
      <c r="E685" s="174"/>
      <c r="F685" s="174"/>
      <c r="G685" s="174"/>
      <c r="H685" s="174"/>
      <c r="I685" s="174"/>
      <c r="J685" s="174"/>
      <c r="K685" s="174"/>
      <c r="L685" s="174"/>
      <c r="M685" s="174"/>
      <c r="N685" s="174"/>
      <c r="O685" s="174"/>
      <c r="P685" s="174"/>
      <c r="Q685" s="174"/>
      <c r="R685" s="174"/>
      <c r="S685" s="174"/>
      <c r="T685" s="174"/>
      <c r="U685" s="174"/>
      <c r="V685" s="174"/>
      <c r="W685" s="174"/>
      <c r="X685" s="174"/>
      <c r="Y685" s="174"/>
      <c r="Z685" s="174"/>
    </row>
    <row r="686" spans="1:26" ht="12.75" customHeight="1" x14ac:dyDescent="0.2">
      <c r="A686" s="174"/>
      <c r="B686" s="174"/>
      <c r="C686" s="174"/>
      <c r="D686" s="174"/>
      <c r="E686" s="174"/>
      <c r="F686" s="174"/>
      <c r="G686" s="174"/>
      <c r="H686" s="174"/>
      <c r="I686" s="174"/>
      <c r="J686" s="174"/>
      <c r="K686" s="174"/>
      <c r="L686" s="174"/>
      <c r="M686" s="174"/>
      <c r="N686" s="174"/>
      <c r="O686" s="174"/>
      <c r="P686" s="174"/>
      <c r="Q686" s="174"/>
      <c r="R686" s="174"/>
      <c r="S686" s="174"/>
      <c r="T686" s="174"/>
      <c r="U686" s="174"/>
      <c r="V686" s="174"/>
      <c r="W686" s="174"/>
      <c r="X686" s="174"/>
      <c r="Y686" s="174"/>
      <c r="Z686" s="174"/>
    </row>
    <row r="687" spans="1:26" ht="12.75" customHeight="1" x14ac:dyDescent="0.2">
      <c r="A687" s="174"/>
      <c r="B687" s="174"/>
      <c r="C687" s="174"/>
      <c r="D687" s="174"/>
      <c r="E687" s="174"/>
      <c r="F687" s="174"/>
      <c r="G687" s="174"/>
      <c r="H687" s="174"/>
      <c r="I687" s="174"/>
      <c r="J687" s="174"/>
      <c r="K687" s="174"/>
      <c r="L687" s="174"/>
      <c r="M687" s="174"/>
      <c r="N687" s="174"/>
      <c r="O687" s="174"/>
      <c r="P687" s="174"/>
      <c r="Q687" s="174"/>
      <c r="R687" s="174"/>
      <c r="S687" s="174"/>
      <c r="T687" s="174"/>
      <c r="U687" s="174"/>
      <c r="V687" s="174"/>
      <c r="W687" s="174"/>
      <c r="X687" s="174"/>
      <c r="Y687" s="174"/>
      <c r="Z687" s="174"/>
    </row>
    <row r="688" spans="1:26" ht="12.75" customHeight="1" x14ac:dyDescent="0.2">
      <c r="A688" s="174"/>
      <c r="B688" s="174"/>
      <c r="C688" s="174"/>
      <c r="D688" s="174"/>
      <c r="E688" s="174"/>
      <c r="F688" s="174"/>
      <c r="G688" s="174"/>
      <c r="H688" s="174"/>
      <c r="I688" s="174"/>
      <c r="J688" s="174"/>
      <c r="K688" s="174"/>
      <c r="L688" s="174"/>
      <c r="M688" s="174"/>
      <c r="N688" s="174"/>
      <c r="O688" s="174"/>
      <c r="P688" s="174"/>
      <c r="Q688" s="174"/>
      <c r="R688" s="174"/>
      <c r="S688" s="174"/>
      <c r="T688" s="174"/>
      <c r="U688" s="174"/>
      <c r="V688" s="174"/>
      <c r="W688" s="174"/>
      <c r="X688" s="174"/>
      <c r="Y688" s="174"/>
      <c r="Z688" s="174"/>
    </row>
    <row r="689" spans="1:26" ht="12.75" customHeight="1" x14ac:dyDescent="0.2">
      <c r="A689" s="174"/>
      <c r="B689" s="174"/>
      <c r="C689" s="174"/>
      <c r="D689" s="174"/>
      <c r="E689" s="174"/>
      <c r="F689" s="174"/>
      <c r="G689" s="174"/>
      <c r="H689" s="174"/>
      <c r="I689" s="174"/>
      <c r="J689" s="174"/>
      <c r="K689" s="174"/>
      <c r="L689" s="174"/>
      <c r="M689" s="174"/>
      <c r="N689" s="174"/>
      <c r="O689" s="174"/>
      <c r="P689" s="174"/>
      <c r="Q689" s="174"/>
      <c r="R689" s="174"/>
      <c r="S689" s="174"/>
      <c r="T689" s="174"/>
      <c r="U689" s="174"/>
      <c r="V689" s="174"/>
      <c r="W689" s="174"/>
      <c r="X689" s="174"/>
      <c r="Y689" s="174"/>
      <c r="Z689" s="174"/>
    </row>
    <row r="690" spans="1:26" ht="12.75" customHeight="1" x14ac:dyDescent="0.2">
      <c r="A690" s="174"/>
      <c r="B690" s="174"/>
      <c r="C690" s="174"/>
      <c r="D690" s="174"/>
      <c r="E690" s="174"/>
      <c r="F690" s="174"/>
      <c r="G690" s="174"/>
      <c r="H690" s="174"/>
      <c r="I690" s="174"/>
      <c r="J690" s="174"/>
      <c r="K690" s="174"/>
      <c r="L690" s="174"/>
      <c r="M690" s="174"/>
      <c r="N690" s="174"/>
      <c r="O690" s="174"/>
      <c r="P690" s="174"/>
      <c r="Q690" s="174"/>
      <c r="R690" s="174"/>
      <c r="S690" s="174"/>
      <c r="T690" s="174"/>
      <c r="U690" s="174"/>
      <c r="V690" s="174"/>
      <c r="W690" s="174"/>
      <c r="X690" s="174"/>
      <c r="Y690" s="174"/>
      <c r="Z690" s="174"/>
    </row>
    <row r="691" spans="1:26" ht="12.75" customHeight="1" x14ac:dyDescent="0.2">
      <c r="A691" s="174"/>
      <c r="B691" s="174"/>
      <c r="C691" s="174"/>
      <c r="D691" s="174"/>
      <c r="E691" s="174"/>
      <c r="F691" s="174"/>
      <c r="G691" s="174"/>
      <c r="H691" s="174"/>
      <c r="I691" s="174"/>
      <c r="J691" s="174"/>
      <c r="K691" s="174"/>
      <c r="L691" s="174"/>
      <c r="M691" s="174"/>
      <c r="N691" s="174"/>
      <c r="O691" s="174"/>
      <c r="P691" s="174"/>
      <c r="Q691" s="174"/>
      <c r="R691" s="174"/>
      <c r="S691" s="174"/>
      <c r="T691" s="174"/>
      <c r="U691" s="174"/>
      <c r="V691" s="174"/>
      <c r="W691" s="174"/>
      <c r="X691" s="174"/>
      <c r="Y691" s="174"/>
      <c r="Z691" s="174"/>
    </row>
    <row r="692" spans="1:26" ht="12.75" customHeight="1" x14ac:dyDescent="0.2">
      <c r="A692" s="174"/>
      <c r="B692" s="174"/>
      <c r="C692" s="174"/>
      <c r="D692" s="174"/>
      <c r="E692" s="174"/>
      <c r="F692" s="174"/>
      <c r="G692" s="174"/>
      <c r="H692" s="174"/>
      <c r="I692" s="174"/>
      <c r="J692" s="174"/>
      <c r="K692" s="174"/>
      <c r="L692" s="174"/>
      <c r="M692" s="174"/>
      <c r="N692" s="174"/>
      <c r="O692" s="174"/>
      <c r="P692" s="174"/>
      <c r="Q692" s="174"/>
      <c r="R692" s="174"/>
      <c r="S692" s="174"/>
      <c r="T692" s="174"/>
      <c r="U692" s="174"/>
      <c r="V692" s="174"/>
      <c r="W692" s="174"/>
      <c r="X692" s="174"/>
      <c r="Y692" s="174"/>
      <c r="Z692" s="174"/>
    </row>
    <row r="693" spans="1:26" ht="12.75" customHeight="1" x14ac:dyDescent="0.2">
      <c r="A693" s="174"/>
      <c r="B693" s="174"/>
      <c r="C693" s="174"/>
      <c r="D693" s="174"/>
      <c r="E693" s="174"/>
      <c r="F693" s="174"/>
      <c r="G693" s="174"/>
      <c r="H693" s="174"/>
      <c r="I693" s="174"/>
      <c r="J693" s="174"/>
      <c r="K693" s="174"/>
      <c r="L693" s="174"/>
      <c r="M693" s="174"/>
      <c r="N693" s="174"/>
      <c r="O693" s="174"/>
      <c r="P693" s="174"/>
      <c r="Q693" s="174"/>
      <c r="R693" s="174"/>
      <c r="S693" s="174"/>
      <c r="T693" s="174"/>
      <c r="U693" s="174"/>
      <c r="V693" s="174"/>
      <c r="W693" s="174"/>
      <c r="X693" s="174"/>
      <c r="Y693" s="174"/>
      <c r="Z693" s="174"/>
    </row>
    <row r="694" spans="1:26" ht="12.75" customHeight="1" x14ac:dyDescent="0.2">
      <c r="A694" s="174"/>
      <c r="B694" s="174"/>
      <c r="C694" s="174"/>
      <c r="D694" s="174"/>
      <c r="E694" s="174"/>
      <c r="F694" s="174"/>
      <c r="G694" s="174"/>
      <c r="H694" s="174"/>
      <c r="I694" s="174"/>
      <c r="J694" s="174"/>
      <c r="K694" s="174"/>
      <c r="L694" s="174"/>
      <c r="M694" s="174"/>
      <c r="N694" s="174"/>
      <c r="O694" s="174"/>
      <c r="P694" s="174"/>
      <c r="Q694" s="174"/>
      <c r="R694" s="174"/>
      <c r="S694" s="174"/>
      <c r="T694" s="174"/>
      <c r="U694" s="174"/>
      <c r="V694" s="174"/>
      <c r="W694" s="174"/>
      <c r="X694" s="174"/>
      <c r="Y694" s="174"/>
      <c r="Z694" s="174"/>
    </row>
    <row r="695" spans="1:26" ht="12.75" customHeight="1" x14ac:dyDescent="0.2">
      <c r="A695" s="174"/>
      <c r="B695" s="174"/>
      <c r="C695" s="174"/>
      <c r="D695" s="174"/>
      <c r="E695" s="174"/>
      <c r="F695" s="174"/>
      <c r="G695" s="174"/>
      <c r="H695" s="174"/>
      <c r="I695" s="174"/>
      <c r="J695" s="174"/>
      <c r="K695" s="174"/>
      <c r="L695" s="174"/>
      <c r="M695" s="174"/>
      <c r="N695" s="174"/>
      <c r="O695" s="174"/>
      <c r="P695" s="174"/>
      <c r="Q695" s="174"/>
      <c r="R695" s="174"/>
      <c r="S695" s="174"/>
      <c r="T695" s="174"/>
      <c r="U695" s="174"/>
      <c r="V695" s="174"/>
      <c r="W695" s="174"/>
      <c r="X695" s="174"/>
      <c r="Y695" s="174"/>
      <c r="Z695" s="174"/>
    </row>
    <row r="696" spans="1:26" ht="12.75" customHeight="1" x14ac:dyDescent="0.2">
      <c r="A696" s="174"/>
      <c r="B696" s="174"/>
      <c r="C696" s="174"/>
      <c r="D696" s="174"/>
      <c r="E696" s="174"/>
      <c r="F696" s="174"/>
      <c r="G696" s="174"/>
      <c r="H696" s="174"/>
      <c r="I696" s="174"/>
      <c r="J696" s="174"/>
      <c r="K696" s="174"/>
      <c r="L696" s="174"/>
      <c r="M696" s="174"/>
      <c r="N696" s="174"/>
      <c r="O696" s="174"/>
      <c r="P696" s="174"/>
      <c r="Q696" s="174"/>
      <c r="R696" s="174"/>
      <c r="S696" s="174"/>
      <c r="T696" s="174"/>
      <c r="U696" s="174"/>
      <c r="V696" s="174"/>
      <c r="W696" s="174"/>
      <c r="X696" s="174"/>
      <c r="Y696" s="174"/>
      <c r="Z696" s="174"/>
    </row>
    <row r="697" spans="1:26" ht="12.75" customHeight="1" x14ac:dyDescent="0.2">
      <c r="A697" s="174"/>
      <c r="B697" s="174"/>
      <c r="C697" s="174"/>
      <c r="D697" s="174"/>
      <c r="E697" s="174"/>
      <c r="F697" s="174"/>
      <c r="G697" s="174"/>
      <c r="H697" s="174"/>
      <c r="I697" s="174"/>
      <c r="J697" s="174"/>
      <c r="K697" s="174"/>
      <c r="L697" s="174"/>
      <c r="M697" s="174"/>
      <c r="N697" s="174"/>
      <c r="O697" s="174"/>
      <c r="P697" s="174"/>
      <c r="Q697" s="174"/>
      <c r="R697" s="174"/>
      <c r="S697" s="174"/>
      <c r="T697" s="174"/>
      <c r="U697" s="174"/>
      <c r="V697" s="174"/>
      <c r="W697" s="174"/>
      <c r="X697" s="174"/>
      <c r="Y697" s="174"/>
      <c r="Z697" s="174"/>
    </row>
    <row r="698" spans="1:26" ht="12.75" customHeight="1" x14ac:dyDescent="0.2">
      <c r="A698" s="174"/>
      <c r="B698" s="174"/>
      <c r="C698" s="174"/>
      <c r="D698" s="174"/>
      <c r="E698" s="174"/>
      <c r="F698" s="174"/>
      <c r="G698" s="174"/>
      <c r="H698" s="174"/>
      <c r="I698" s="174"/>
      <c r="J698" s="174"/>
      <c r="K698" s="174"/>
      <c r="L698" s="174"/>
      <c r="M698" s="174"/>
      <c r="N698" s="174"/>
      <c r="O698" s="174"/>
      <c r="P698" s="174"/>
      <c r="Q698" s="174"/>
      <c r="R698" s="174"/>
      <c r="S698" s="174"/>
      <c r="T698" s="174"/>
      <c r="U698" s="174"/>
      <c r="V698" s="174"/>
      <c r="W698" s="174"/>
      <c r="X698" s="174"/>
      <c r="Y698" s="174"/>
      <c r="Z698" s="174"/>
    </row>
    <row r="699" spans="1:26" ht="12.75" customHeight="1" x14ac:dyDescent="0.2">
      <c r="A699" s="174"/>
      <c r="B699" s="174"/>
      <c r="C699" s="174"/>
      <c r="D699" s="174"/>
      <c r="E699" s="174"/>
      <c r="F699" s="174"/>
      <c r="G699" s="174"/>
      <c r="H699" s="174"/>
      <c r="I699" s="174"/>
      <c r="J699" s="174"/>
      <c r="K699" s="174"/>
      <c r="L699" s="174"/>
      <c r="M699" s="174"/>
      <c r="N699" s="174"/>
      <c r="O699" s="174"/>
      <c r="P699" s="174"/>
      <c r="Q699" s="174"/>
      <c r="R699" s="174"/>
      <c r="S699" s="174"/>
      <c r="T699" s="174"/>
      <c r="U699" s="174"/>
      <c r="V699" s="174"/>
      <c r="W699" s="174"/>
      <c r="X699" s="174"/>
      <c r="Y699" s="174"/>
      <c r="Z699" s="174"/>
    </row>
    <row r="700" spans="1:26" ht="12.75" customHeight="1" x14ac:dyDescent="0.2">
      <c r="A700" s="174"/>
      <c r="B700" s="174"/>
      <c r="C700" s="174"/>
      <c r="D700" s="174"/>
      <c r="E700" s="174"/>
      <c r="F700" s="174"/>
      <c r="G700" s="174"/>
      <c r="H700" s="174"/>
      <c r="I700" s="174"/>
      <c r="J700" s="174"/>
      <c r="K700" s="174"/>
      <c r="L700" s="174"/>
      <c r="M700" s="174"/>
      <c r="N700" s="174"/>
      <c r="O700" s="174"/>
      <c r="P700" s="174"/>
      <c r="Q700" s="174"/>
      <c r="R700" s="174"/>
      <c r="S700" s="174"/>
      <c r="T700" s="174"/>
      <c r="U700" s="174"/>
      <c r="V700" s="174"/>
      <c r="W700" s="174"/>
      <c r="X700" s="174"/>
      <c r="Y700" s="174"/>
      <c r="Z700" s="174"/>
    </row>
    <row r="701" spans="1:26" ht="12.75" customHeight="1" x14ac:dyDescent="0.2">
      <c r="A701" s="174"/>
      <c r="B701" s="174"/>
      <c r="C701" s="174"/>
      <c r="D701" s="174"/>
      <c r="E701" s="174"/>
      <c r="F701" s="174"/>
      <c r="G701" s="174"/>
      <c r="H701" s="174"/>
      <c r="I701" s="174"/>
      <c r="J701" s="174"/>
      <c r="K701" s="174"/>
      <c r="L701" s="174"/>
      <c r="M701" s="174"/>
      <c r="N701" s="174"/>
      <c r="O701" s="174"/>
      <c r="P701" s="174"/>
      <c r="Q701" s="174"/>
      <c r="R701" s="174"/>
      <c r="S701" s="174"/>
      <c r="T701" s="174"/>
      <c r="U701" s="174"/>
      <c r="V701" s="174"/>
      <c r="W701" s="174"/>
      <c r="X701" s="174"/>
      <c r="Y701" s="174"/>
      <c r="Z701" s="174"/>
    </row>
    <row r="702" spans="1:26" ht="12.75" customHeight="1" x14ac:dyDescent="0.2">
      <c r="A702" s="174"/>
      <c r="B702" s="174"/>
      <c r="C702" s="174"/>
      <c r="D702" s="174"/>
      <c r="E702" s="174"/>
      <c r="F702" s="174"/>
      <c r="G702" s="174"/>
      <c r="H702" s="174"/>
      <c r="I702" s="174"/>
      <c r="J702" s="174"/>
      <c r="K702" s="174"/>
      <c r="L702" s="174"/>
      <c r="M702" s="174"/>
      <c r="N702" s="174"/>
      <c r="O702" s="174"/>
      <c r="P702" s="174"/>
      <c r="Q702" s="174"/>
      <c r="R702" s="174"/>
      <c r="S702" s="174"/>
      <c r="T702" s="174"/>
      <c r="U702" s="174"/>
      <c r="V702" s="174"/>
      <c r="W702" s="174"/>
      <c r="X702" s="174"/>
      <c r="Y702" s="174"/>
      <c r="Z702" s="174"/>
    </row>
    <row r="703" spans="1:26" ht="12.75" customHeight="1" x14ac:dyDescent="0.2">
      <c r="A703" s="174"/>
      <c r="B703" s="174"/>
      <c r="C703" s="174"/>
      <c r="D703" s="174"/>
      <c r="E703" s="174"/>
      <c r="F703" s="174"/>
      <c r="G703" s="174"/>
      <c r="H703" s="174"/>
      <c r="I703" s="174"/>
      <c r="J703" s="174"/>
      <c r="K703" s="174"/>
      <c r="L703" s="174"/>
      <c r="M703" s="174"/>
      <c r="N703" s="174"/>
      <c r="O703" s="174"/>
      <c r="P703" s="174"/>
      <c r="Q703" s="174"/>
      <c r="R703" s="174"/>
      <c r="S703" s="174"/>
      <c r="T703" s="174"/>
      <c r="U703" s="174"/>
      <c r="V703" s="174"/>
      <c r="W703" s="174"/>
      <c r="X703" s="174"/>
      <c r="Y703" s="174"/>
      <c r="Z703" s="174"/>
    </row>
    <row r="704" spans="1:26" ht="12.75" customHeight="1" x14ac:dyDescent="0.2">
      <c r="A704" s="174"/>
      <c r="B704" s="174"/>
      <c r="C704" s="174"/>
      <c r="D704" s="174"/>
      <c r="E704" s="174"/>
      <c r="F704" s="174"/>
      <c r="G704" s="174"/>
      <c r="H704" s="174"/>
      <c r="I704" s="174"/>
      <c r="J704" s="174"/>
      <c r="K704" s="174"/>
      <c r="L704" s="174"/>
      <c r="M704" s="174"/>
      <c r="N704" s="174"/>
      <c r="O704" s="174"/>
      <c r="P704" s="174"/>
      <c r="Q704" s="174"/>
      <c r="R704" s="174"/>
      <c r="S704" s="174"/>
      <c r="T704" s="174"/>
      <c r="U704" s="174"/>
      <c r="V704" s="174"/>
      <c r="W704" s="174"/>
      <c r="X704" s="174"/>
      <c r="Y704" s="174"/>
      <c r="Z704" s="174"/>
    </row>
    <row r="705" spans="1:26" ht="12.75" customHeight="1" x14ac:dyDescent="0.2">
      <c r="A705" s="174"/>
      <c r="B705" s="174"/>
      <c r="C705" s="174"/>
      <c r="D705" s="174"/>
      <c r="E705" s="174"/>
      <c r="F705" s="174"/>
      <c r="G705" s="174"/>
      <c r="H705" s="174"/>
      <c r="I705" s="174"/>
      <c r="J705" s="174"/>
      <c r="K705" s="174"/>
      <c r="L705" s="174"/>
      <c r="M705" s="174"/>
      <c r="N705" s="174"/>
      <c r="O705" s="174"/>
      <c r="P705" s="174"/>
      <c r="Q705" s="174"/>
      <c r="R705" s="174"/>
      <c r="S705" s="174"/>
      <c r="T705" s="174"/>
      <c r="U705" s="174"/>
      <c r="V705" s="174"/>
      <c r="W705" s="174"/>
      <c r="X705" s="174"/>
      <c r="Y705" s="174"/>
      <c r="Z705" s="174"/>
    </row>
    <row r="706" spans="1:26" ht="12.75" customHeight="1" x14ac:dyDescent="0.2">
      <c r="A706" s="174"/>
      <c r="B706" s="174"/>
      <c r="C706" s="174"/>
      <c r="D706" s="174"/>
      <c r="E706" s="174"/>
      <c r="F706" s="174"/>
      <c r="G706" s="174"/>
      <c r="H706" s="174"/>
      <c r="I706" s="174"/>
      <c r="J706" s="174"/>
      <c r="K706" s="174"/>
      <c r="L706" s="174"/>
      <c r="M706" s="174"/>
      <c r="N706" s="174"/>
      <c r="O706" s="174"/>
      <c r="P706" s="174"/>
      <c r="Q706" s="174"/>
      <c r="R706" s="174"/>
      <c r="S706" s="174"/>
      <c r="T706" s="174"/>
      <c r="U706" s="174"/>
      <c r="V706" s="174"/>
      <c r="W706" s="174"/>
      <c r="X706" s="174"/>
      <c r="Y706" s="174"/>
      <c r="Z706" s="174"/>
    </row>
    <row r="707" spans="1:26" ht="12.75" customHeight="1" x14ac:dyDescent="0.2">
      <c r="A707" s="174"/>
      <c r="B707" s="174"/>
      <c r="C707" s="174"/>
      <c r="D707" s="174"/>
      <c r="E707" s="174"/>
      <c r="F707" s="174"/>
      <c r="G707" s="174"/>
      <c r="H707" s="174"/>
      <c r="I707" s="174"/>
      <c r="J707" s="174"/>
      <c r="K707" s="174"/>
      <c r="L707" s="174"/>
      <c r="M707" s="174"/>
      <c r="N707" s="174"/>
      <c r="O707" s="174"/>
      <c r="P707" s="174"/>
      <c r="Q707" s="174"/>
      <c r="R707" s="174"/>
      <c r="S707" s="174"/>
      <c r="T707" s="174"/>
      <c r="U707" s="174"/>
      <c r="V707" s="174"/>
      <c r="W707" s="174"/>
      <c r="X707" s="174"/>
      <c r="Y707" s="174"/>
      <c r="Z707" s="174"/>
    </row>
    <row r="708" spans="1:26" ht="12.75" customHeight="1" x14ac:dyDescent="0.2">
      <c r="A708" s="174"/>
      <c r="B708" s="174"/>
      <c r="C708" s="174"/>
      <c r="D708" s="174"/>
      <c r="E708" s="174"/>
      <c r="F708" s="174"/>
      <c r="G708" s="174"/>
      <c r="H708" s="174"/>
      <c r="I708" s="174"/>
      <c r="J708" s="174"/>
      <c r="K708" s="174"/>
      <c r="L708" s="174"/>
      <c r="M708" s="174"/>
      <c r="N708" s="174"/>
      <c r="O708" s="174"/>
      <c r="P708" s="174"/>
      <c r="Q708" s="174"/>
      <c r="R708" s="174"/>
      <c r="S708" s="174"/>
      <c r="T708" s="174"/>
      <c r="U708" s="174"/>
      <c r="V708" s="174"/>
      <c r="W708" s="174"/>
      <c r="X708" s="174"/>
      <c r="Y708" s="174"/>
      <c r="Z708" s="174"/>
    </row>
    <row r="709" spans="1:26" ht="12.75" customHeight="1" x14ac:dyDescent="0.2">
      <c r="A709" s="174"/>
      <c r="B709" s="174"/>
      <c r="C709" s="174"/>
      <c r="D709" s="174"/>
      <c r="E709" s="174"/>
      <c r="F709" s="174"/>
      <c r="G709" s="174"/>
      <c r="H709" s="174"/>
      <c r="I709" s="174"/>
      <c r="J709" s="174"/>
      <c r="K709" s="174"/>
      <c r="L709" s="174"/>
      <c r="M709" s="174"/>
      <c r="N709" s="174"/>
      <c r="O709" s="174"/>
      <c r="P709" s="174"/>
      <c r="Q709" s="174"/>
      <c r="R709" s="174"/>
      <c r="S709" s="174"/>
      <c r="T709" s="174"/>
      <c r="U709" s="174"/>
      <c r="V709" s="174"/>
      <c r="W709" s="174"/>
      <c r="X709" s="174"/>
      <c r="Y709" s="174"/>
      <c r="Z709" s="174"/>
    </row>
    <row r="710" spans="1:26" ht="12.75" customHeight="1" x14ac:dyDescent="0.2">
      <c r="A710" s="174"/>
      <c r="B710" s="174"/>
      <c r="C710" s="174"/>
      <c r="D710" s="174"/>
      <c r="E710" s="174"/>
      <c r="F710" s="174"/>
      <c r="G710" s="174"/>
      <c r="H710" s="174"/>
      <c r="I710" s="174"/>
      <c r="J710" s="174"/>
      <c r="K710" s="174"/>
      <c r="L710" s="174"/>
      <c r="M710" s="174"/>
      <c r="N710" s="174"/>
      <c r="O710" s="174"/>
      <c r="P710" s="174"/>
      <c r="Q710" s="174"/>
      <c r="R710" s="174"/>
      <c r="S710" s="174"/>
      <c r="T710" s="174"/>
      <c r="U710" s="174"/>
      <c r="V710" s="174"/>
      <c r="W710" s="174"/>
      <c r="X710" s="174"/>
      <c r="Y710" s="174"/>
      <c r="Z710" s="174"/>
    </row>
    <row r="711" spans="1:26" ht="12.75" customHeight="1" x14ac:dyDescent="0.2">
      <c r="A711" s="174"/>
      <c r="B711" s="174"/>
      <c r="C711" s="174"/>
      <c r="D711" s="174"/>
      <c r="E711" s="174"/>
      <c r="F711" s="174"/>
      <c r="G711" s="174"/>
      <c r="H711" s="174"/>
      <c r="I711" s="174"/>
      <c r="J711" s="174"/>
      <c r="K711" s="174"/>
      <c r="L711" s="174"/>
      <c r="M711" s="174"/>
      <c r="N711" s="174"/>
      <c r="O711" s="174"/>
      <c r="P711" s="174"/>
      <c r="Q711" s="174"/>
      <c r="R711" s="174"/>
      <c r="S711" s="174"/>
      <c r="T711" s="174"/>
      <c r="U711" s="174"/>
      <c r="V711" s="174"/>
      <c r="W711" s="174"/>
      <c r="X711" s="174"/>
      <c r="Y711" s="174"/>
      <c r="Z711" s="174"/>
    </row>
    <row r="712" spans="1:26" ht="12.75" customHeight="1" x14ac:dyDescent="0.2">
      <c r="A712" s="174"/>
      <c r="B712" s="174"/>
      <c r="C712" s="174"/>
      <c r="D712" s="174"/>
      <c r="E712" s="174"/>
      <c r="F712" s="174"/>
      <c r="G712" s="174"/>
      <c r="H712" s="174"/>
      <c r="I712" s="174"/>
      <c r="J712" s="174"/>
      <c r="K712" s="174"/>
      <c r="L712" s="174"/>
      <c r="M712" s="174"/>
      <c r="N712" s="174"/>
      <c r="O712" s="174"/>
      <c r="P712" s="174"/>
      <c r="Q712" s="174"/>
      <c r="R712" s="174"/>
      <c r="S712" s="174"/>
      <c r="T712" s="174"/>
      <c r="U712" s="174"/>
      <c r="V712" s="174"/>
      <c r="W712" s="174"/>
      <c r="X712" s="174"/>
      <c r="Y712" s="174"/>
      <c r="Z712" s="174"/>
    </row>
    <row r="713" spans="1:26" ht="12.75" customHeight="1" x14ac:dyDescent="0.2">
      <c r="A713" s="174"/>
      <c r="B713" s="174"/>
      <c r="C713" s="174"/>
      <c r="D713" s="174"/>
      <c r="E713" s="174"/>
      <c r="F713" s="174"/>
      <c r="G713" s="174"/>
      <c r="H713" s="174"/>
      <c r="I713" s="174"/>
      <c r="J713" s="174"/>
      <c r="K713" s="174"/>
      <c r="L713" s="174"/>
      <c r="M713" s="174"/>
      <c r="N713" s="174"/>
      <c r="O713" s="174"/>
      <c r="P713" s="174"/>
      <c r="Q713" s="174"/>
      <c r="R713" s="174"/>
      <c r="S713" s="174"/>
      <c r="T713" s="174"/>
      <c r="U713" s="174"/>
      <c r="V713" s="174"/>
      <c r="W713" s="174"/>
      <c r="X713" s="174"/>
      <c r="Y713" s="174"/>
      <c r="Z713" s="174"/>
    </row>
    <row r="714" spans="1:26" ht="12.75" customHeight="1" x14ac:dyDescent="0.2">
      <c r="A714" s="174"/>
      <c r="B714" s="174"/>
      <c r="C714" s="174"/>
      <c r="D714" s="174"/>
      <c r="E714" s="174"/>
      <c r="F714" s="174"/>
      <c r="G714" s="174"/>
      <c r="H714" s="174"/>
      <c r="I714" s="174"/>
      <c r="J714" s="174"/>
      <c r="K714" s="174"/>
      <c r="L714" s="174"/>
      <c r="M714" s="174"/>
      <c r="N714" s="174"/>
      <c r="O714" s="174"/>
      <c r="P714" s="174"/>
      <c r="Q714" s="174"/>
      <c r="R714" s="174"/>
      <c r="S714" s="174"/>
      <c r="T714" s="174"/>
      <c r="U714" s="174"/>
      <c r="V714" s="174"/>
      <c r="W714" s="174"/>
      <c r="X714" s="174"/>
      <c r="Y714" s="174"/>
      <c r="Z714" s="174"/>
    </row>
    <row r="715" spans="1:26" ht="12.75" customHeight="1" x14ac:dyDescent="0.2">
      <c r="A715" s="174"/>
      <c r="B715" s="174"/>
      <c r="C715" s="174"/>
      <c r="D715" s="174"/>
      <c r="E715" s="174"/>
      <c r="F715" s="174"/>
      <c r="G715" s="174"/>
      <c r="H715" s="174"/>
      <c r="I715" s="174"/>
      <c r="J715" s="174"/>
      <c r="K715" s="174"/>
      <c r="L715" s="174"/>
      <c r="M715" s="174"/>
      <c r="N715" s="174"/>
      <c r="O715" s="174"/>
      <c r="P715" s="174"/>
      <c r="Q715" s="174"/>
      <c r="R715" s="174"/>
      <c r="S715" s="174"/>
      <c r="T715" s="174"/>
      <c r="U715" s="174"/>
      <c r="V715" s="174"/>
      <c r="W715" s="174"/>
      <c r="X715" s="174"/>
      <c r="Y715" s="174"/>
      <c r="Z715" s="174"/>
    </row>
    <row r="716" spans="1:26" ht="12.75" customHeight="1" x14ac:dyDescent="0.2">
      <c r="A716" s="174"/>
      <c r="B716" s="174"/>
      <c r="C716" s="174"/>
      <c r="D716" s="174"/>
      <c r="E716" s="174"/>
      <c r="F716" s="174"/>
      <c r="G716" s="174"/>
      <c r="H716" s="174"/>
      <c r="I716" s="174"/>
      <c r="J716" s="174"/>
      <c r="K716" s="174"/>
      <c r="L716" s="174"/>
      <c r="M716" s="174"/>
      <c r="N716" s="174"/>
      <c r="O716" s="174"/>
      <c r="P716" s="174"/>
      <c r="Q716" s="174"/>
      <c r="R716" s="174"/>
      <c r="S716" s="174"/>
      <c r="T716" s="174"/>
      <c r="U716" s="174"/>
      <c r="V716" s="174"/>
      <c r="W716" s="174"/>
      <c r="X716" s="174"/>
      <c r="Y716" s="174"/>
      <c r="Z716" s="174"/>
    </row>
    <row r="717" spans="1:26" ht="12.75" customHeight="1" x14ac:dyDescent="0.2">
      <c r="A717" s="174"/>
      <c r="B717" s="174"/>
      <c r="C717" s="174"/>
      <c r="D717" s="174"/>
      <c r="E717" s="174"/>
      <c r="F717" s="174"/>
      <c r="G717" s="174"/>
      <c r="H717" s="174"/>
      <c r="I717" s="174"/>
      <c r="J717" s="174"/>
      <c r="K717" s="174"/>
      <c r="L717" s="174"/>
      <c r="M717" s="174"/>
      <c r="N717" s="174"/>
      <c r="O717" s="174"/>
      <c r="P717" s="174"/>
      <c r="Q717" s="174"/>
      <c r="R717" s="174"/>
      <c r="S717" s="174"/>
      <c r="T717" s="174"/>
      <c r="U717" s="174"/>
      <c r="V717" s="174"/>
      <c r="W717" s="174"/>
      <c r="X717" s="174"/>
      <c r="Y717" s="174"/>
      <c r="Z717" s="174"/>
    </row>
    <row r="718" spans="1:26" ht="12.75" customHeight="1" x14ac:dyDescent="0.2">
      <c r="A718" s="174"/>
      <c r="B718" s="174"/>
      <c r="C718" s="174"/>
      <c r="D718" s="174"/>
      <c r="E718" s="174"/>
      <c r="F718" s="174"/>
      <c r="G718" s="174"/>
      <c r="H718" s="174"/>
      <c r="I718" s="174"/>
      <c r="J718" s="174"/>
      <c r="K718" s="174"/>
      <c r="L718" s="174"/>
      <c r="M718" s="174"/>
      <c r="N718" s="174"/>
      <c r="O718" s="174"/>
      <c r="P718" s="174"/>
      <c r="Q718" s="174"/>
      <c r="R718" s="174"/>
      <c r="S718" s="174"/>
      <c r="T718" s="174"/>
      <c r="U718" s="174"/>
      <c r="V718" s="174"/>
      <c r="W718" s="174"/>
      <c r="X718" s="174"/>
      <c r="Y718" s="174"/>
      <c r="Z718" s="174"/>
    </row>
    <row r="719" spans="1:26" ht="12.75" customHeight="1" x14ac:dyDescent="0.2">
      <c r="A719" s="174"/>
      <c r="B719" s="174"/>
      <c r="C719" s="174"/>
      <c r="D719" s="174"/>
      <c r="E719" s="174"/>
      <c r="F719" s="174"/>
      <c r="G719" s="174"/>
      <c r="H719" s="174"/>
      <c r="I719" s="174"/>
      <c r="J719" s="174"/>
      <c r="K719" s="174"/>
      <c r="L719" s="174"/>
      <c r="M719" s="174"/>
      <c r="N719" s="174"/>
      <c r="O719" s="174"/>
      <c r="P719" s="174"/>
      <c r="Q719" s="174"/>
      <c r="R719" s="174"/>
      <c r="S719" s="174"/>
      <c r="T719" s="174"/>
      <c r="U719" s="174"/>
      <c r="V719" s="174"/>
      <c r="W719" s="174"/>
      <c r="X719" s="174"/>
      <c r="Y719" s="174"/>
      <c r="Z719" s="174"/>
    </row>
    <row r="720" spans="1:26" ht="12.75" customHeight="1" x14ac:dyDescent="0.2">
      <c r="A720" s="174"/>
      <c r="B720" s="174"/>
      <c r="C720" s="174"/>
      <c r="D720" s="174"/>
      <c r="E720" s="174"/>
      <c r="F720" s="174"/>
      <c r="G720" s="174"/>
      <c r="H720" s="174"/>
      <c r="I720" s="174"/>
      <c r="J720" s="174"/>
      <c r="K720" s="174"/>
      <c r="L720" s="174"/>
      <c r="M720" s="174"/>
      <c r="N720" s="174"/>
      <c r="O720" s="174"/>
      <c r="P720" s="174"/>
      <c r="Q720" s="174"/>
      <c r="R720" s="174"/>
      <c r="S720" s="174"/>
      <c r="T720" s="174"/>
      <c r="U720" s="174"/>
      <c r="V720" s="174"/>
      <c r="W720" s="174"/>
      <c r="X720" s="174"/>
      <c r="Y720" s="174"/>
      <c r="Z720" s="174"/>
    </row>
    <row r="721" spans="1:26" ht="12.75" customHeight="1" x14ac:dyDescent="0.2">
      <c r="A721" s="174"/>
      <c r="B721" s="174"/>
      <c r="C721" s="174"/>
      <c r="D721" s="174"/>
      <c r="E721" s="174"/>
      <c r="F721" s="174"/>
      <c r="G721" s="174"/>
      <c r="H721" s="174"/>
      <c r="I721" s="174"/>
      <c r="J721" s="174"/>
      <c r="K721" s="174"/>
      <c r="L721" s="174"/>
      <c r="M721" s="174"/>
      <c r="N721" s="174"/>
      <c r="O721" s="174"/>
      <c r="P721" s="174"/>
      <c r="Q721" s="174"/>
      <c r="R721" s="174"/>
      <c r="S721" s="174"/>
      <c r="T721" s="174"/>
      <c r="U721" s="174"/>
      <c r="V721" s="174"/>
      <c r="W721" s="174"/>
      <c r="X721" s="174"/>
      <c r="Y721" s="174"/>
      <c r="Z721" s="174"/>
    </row>
    <row r="722" spans="1:26" ht="12.75" customHeight="1" x14ac:dyDescent="0.2">
      <c r="A722" s="174"/>
      <c r="B722" s="174"/>
      <c r="C722" s="174"/>
      <c r="D722" s="174"/>
      <c r="E722" s="174"/>
      <c r="F722" s="174"/>
      <c r="G722" s="174"/>
      <c r="H722" s="174"/>
      <c r="I722" s="174"/>
      <c r="J722" s="174"/>
      <c r="K722" s="174"/>
      <c r="L722" s="174"/>
      <c r="M722" s="174"/>
      <c r="N722" s="174"/>
      <c r="O722" s="174"/>
      <c r="P722" s="174"/>
      <c r="Q722" s="174"/>
      <c r="R722" s="174"/>
      <c r="S722" s="174"/>
      <c r="T722" s="174"/>
      <c r="U722" s="174"/>
      <c r="V722" s="174"/>
      <c r="W722" s="174"/>
      <c r="X722" s="174"/>
      <c r="Y722" s="174"/>
      <c r="Z722" s="174"/>
    </row>
    <row r="723" spans="1:26" ht="12.75" customHeight="1" x14ac:dyDescent="0.2">
      <c r="A723" s="174"/>
      <c r="B723" s="174"/>
      <c r="C723" s="174"/>
      <c r="D723" s="174"/>
      <c r="E723" s="174"/>
      <c r="F723" s="174"/>
      <c r="G723" s="174"/>
      <c r="H723" s="174"/>
      <c r="I723" s="174"/>
      <c r="J723" s="174"/>
      <c r="K723" s="174"/>
      <c r="L723" s="174"/>
      <c r="M723" s="174"/>
      <c r="N723" s="174"/>
      <c r="O723" s="174"/>
      <c r="P723" s="174"/>
      <c r="Q723" s="174"/>
      <c r="R723" s="174"/>
      <c r="S723" s="174"/>
      <c r="T723" s="174"/>
      <c r="U723" s="174"/>
      <c r="V723" s="174"/>
      <c r="W723" s="174"/>
      <c r="X723" s="174"/>
      <c r="Y723" s="174"/>
      <c r="Z723" s="174"/>
    </row>
    <row r="724" spans="1:26" ht="12.75" customHeight="1" x14ac:dyDescent="0.2">
      <c r="A724" s="174"/>
      <c r="B724" s="174"/>
      <c r="C724" s="174"/>
      <c r="D724" s="174"/>
      <c r="E724" s="174"/>
      <c r="F724" s="174"/>
      <c r="G724" s="174"/>
      <c r="H724" s="174"/>
      <c r="I724" s="174"/>
      <c r="J724" s="174"/>
      <c r="K724" s="174"/>
      <c r="L724" s="174"/>
      <c r="M724" s="174"/>
      <c r="N724" s="174"/>
      <c r="O724" s="174"/>
      <c r="P724" s="174"/>
      <c r="Q724" s="174"/>
      <c r="R724" s="174"/>
      <c r="S724" s="174"/>
      <c r="T724" s="174"/>
      <c r="U724" s="174"/>
      <c r="V724" s="174"/>
      <c r="W724" s="174"/>
      <c r="X724" s="174"/>
      <c r="Y724" s="174"/>
      <c r="Z724" s="174"/>
    </row>
    <row r="725" spans="1:26" ht="12.75" customHeight="1" x14ac:dyDescent="0.2">
      <c r="A725" s="174"/>
      <c r="B725" s="174"/>
      <c r="C725" s="174"/>
      <c r="D725" s="174"/>
      <c r="E725" s="174"/>
      <c r="F725" s="174"/>
      <c r="G725" s="174"/>
      <c r="H725" s="174"/>
      <c r="I725" s="174"/>
      <c r="J725" s="174"/>
      <c r="K725" s="174"/>
      <c r="L725" s="174"/>
      <c r="M725" s="174"/>
      <c r="N725" s="174"/>
      <c r="O725" s="174"/>
      <c r="P725" s="174"/>
      <c r="Q725" s="174"/>
      <c r="R725" s="174"/>
      <c r="S725" s="174"/>
      <c r="T725" s="174"/>
      <c r="U725" s="174"/>
      <c r="V725" s="174"/>
      <c r="W725" s="174"/>
      <c r="X725" s="174"/>
      <c r="Y725" s="174"/>
      <c r="Z725" s="174"/>
    </row>
    <row r="726" spans="1:26" ht="12.75" customHeight="1" x14ac:dyDescent="0.2">
      <c r="A726" s="174"/>
      <c r="B726" s="174"/>
      <c r="C726" s="174"/>
      <c r="D726" s="174"/>
      <c r="E726" s="174"/>
      <c r="F726" s="174"/>
      <c r="G726" s="174"/>
      <c r="H726" s="174"/>
      <c r="I726" s="174"/>
      <c r="J726" s="174"/>
      <c r="K726" s="174"/>
      <c r="L726" s="174"/>
      <c r="M726" s="174"/>
      <c r="N726" s="174"/>
      <c r="O726" s="174"/>
      <c r="P726" s="174"/>
      <c r="Q726" s="174"/>
      <c r="R726" s="174"/>
      <c r="S726" s="174"/>
      <c r="T726" s="174"/>
      <c r="U726" s="174"/>
      <c r="V726" s="174"/>
      <c r="W726" s="174"/>
      <c r="X726" s="174"/>
      <c r="Y726" s="174"/>
      <c r="Z726" s="174"/>
    </row>
    <row r="727" spans="1:26" ht="12.75" customHeight="1" x14ac:dyDescent="0.2">
      <c r="A727" s="174"/>
      <c r="B727" s="174"/>
      <c r="C727" s="174"/>
      <c r="D727" s="174"/>
      <c r="E727" s="174"/>
      <c r="F727" s="174"/>
      <c r="G727" s="174"/>
      <c r="H727" s="174"/>
      <c r="I727" s="174"/>
      <c r="J727" s="174"/>
      <c r="K727" s="174"/>
      <c r="L727" s="174"/>
      <c r="M727" s="174"/>
      <c r="N727" s="174"/>
      <c r="O727" s="174"/>
      <c r="P727" s="174"/>
      <c r="Q727" s="174"/>
      <c r="R727" s="174"/>
      <c r="S727" s="174"/>
      <c r="T727" s="174"/>
      <c r="U727" s="174"/>
      <c r="V727" s="174"/>
      <c r="W727" s="174"/>
      <c r="X727" s="174"/>
      <c r="Y727" s="174"/>
      <c r="Z727" s="174"/>
    </row>
    <row r="728" spans="1:26" ht="12.75" customHeight="1" x14ac:dyDescent="0.2">
      <c r="A728" s="174"/>
      <c r="B728" s="174"/>
      <c r="C728" s="174"/>
      <c r="D728" s="174"/>
      <c r="E728" s="174"/>
      <c r="F728" s="174"/>
      <c r="G728" s="174"/>
      <c r="H728" s="174"/>
      <c r="I728" s="174"/>
      <c r="J728" s="174"/>
      <c r="K728" s="174"/>
      <c r="L728" s="174"/>
      <c r="M728" s="174"/>
      <c r="N728" s="174"/>
      <c r="O728" s="174"/>
      <c r="P728" s="174"/>
      <c r="Q728" s="174"/>
      <c r="R728" s="174"/>
      <c r="S728" s="174"/>
      <c r="T728" s="174"/>
      <c r="U728" s="174"/>
      <c r="V728" s="174"/>
      <c r="W728" s="174"/>
      <c r="X728" s="174"/>
      <c r="Y728" s="174"/>
      <c r="Z728" s="174"/>
    </row>
    <row r="729" spans="1:26" ht="12.75" customHeight="1" x14ac:dyDescent="0.2">
      <c r="A729" s="174"/>
      <c r="B729" s="174"/>
      <c r="C729" s="174"/>
      <c r="D729" s="174"/>
      <c r="E729" s="174"/>
      <c r="F729" s="174"/>
      <c r="G729" s="174"/>
      <c r="H729" s="174"/>
      <c r="I729" s="174"/>
      <c r="J729" s="174"/>
      <c r="K729" s="174"/>
      <c r="L729" s="174"/>
      <c r="M729" s="174"/>
      <c r="N729" s="174"/>
      <c r="O729" s="174"/>
      <c r="P729" s="174"/>
      <c r="Q729" s="174"/>
      <c r="R729" s="174"/>
      <c r="S729" s="174"/>
      <c r="T729" s="174"/>
      <c r="U729" s="174"/>
      <c r="V729" s="174"/>
      <c r="W729" s="174"/>
      <c r="X729" s="174"/>
      <c r="Y729" s="174"/>
      <c r="Z729" s="174"/>
    </row>
    <row r="730" spans="1:26" ht="12.75" customHeight="1" x14ac:dyDescent="0.2">
      <c r="A730" s="174"/>
      <c r="B730" s="174"/>
      <c r="C730" s="174"/>
      <c r="D730" s="174"/>
      <c r="E730" s="174"/>
      <c r="F730" s="174"/>
      <c r="G730" s="174"/>
      <c r="H730" s="174"/>
      <c r="I730" s="174"/>
      <c r="J730" s="174"/>
      <c r="K730" s="174"/>
      <c r="L730" s="174"/>
      <c r="M730" s="174"/>
      <c r="N730" s="174"/>
      <c r="O730" s="174"/>
      <c r="P730" s="174"/>
      <c r="Q730" s="174"/>
      <c r="R730" s="174"/>
      <c r="S730" s="174"/>
      <c r="T730" s="174"/>
      <c r="U730" s="174"/>
      <c r="V730" s="174"/>
      <c r="W730" s="174"/>
      <c r="X730" s="174"/>
      <c r="Y730" s="174"/>
      <c r="Z730" s="174"/>
    </row>
    <row r="731" spans="1:26" ht="12.75" customHeight="1" x14ac:dyDescent="0.2">
      <c r="A731" s="174"/>
      <c r="B731" s="174"/>
      <c r="C731" s="174"/>
      <c r="D731" s="174"/>
      <c r="E731" s="174"/>
      <c r="F731" s="174"/>
      <c r="G731" s="174"/>
      <c r="H731" s="174"/>
      <c r="I731" s="174"/>
      <c r="J731" s="174"/>
      <c r="K731" s="174"/>
      <c r="L731" s="174"/>
      <c r="M731" s="174"/>
      <c r="N731" s="174"/>
      <c r="O731" s="174"/>
      <c r="P731" s="174"/>
      <c r="Q731" s="174"/>
      <c r="R731" s="174"/>
      <c r="S731" s="174"/>
      <c r="T731" s="174"/>
      <c r="U731" s="174"/>
      <c r="V731" s="174"/>
      <c r="W731" s="174"/>
      <c r="X731" s="174"/>
      <c r="Y731" s="174"/>
      <c r="Z731" s="174"/>
    </row>
    <row r="732" spans="1:26" ht="12.75" customHeight="1" x14ac:dyDescent="0.2">
      <c r="A732" s="174"/>
      <c r="B732" s="174"/>
      <c r="C732" s="174"/>
      <c r="D732" s="174"/>
      <c r="E732" s="174"/>
      <c r="F732" s="174"/>
      <c r="G732" s="174"/>
      <c r="H732" s="174"/>
      <c r="I732" s="174"/>
      <c r="J732" s="174"/>
      <c r="K732" s="174"/>
      <c r="L732" s="174"/>
      <c r="M732" s="174"/>
      <c r="N732" s="174"/>
      <c r="O732" s="174"/>
      <c r="P732" s="174"/>
      <c r="Q732" s="174"/>
      <c r="R732" s="174"/>
      <c r="S732" s="174"/>
      <c r="T732" s="174"/>
      <c r="U732" s="174"/>
      <c r="V732" s="174"/>
      <c r="W732" s="174"/>
      <c r="X732" s="174"/>
      <c r="Y732" s="174"/>
      <c r="Z732" s="174"/>
    </row>
    <row r="733" spans="1:26" ht="12.75" customHeight="1" x14ac:dyDescent="0.2">
      <c r="A733" s="174"/>
      <c r="B733" s="174"/>
      <c r="C733" s="174"/>
      <c r="D733" s="174"/>
      <c r="E733" s="174"/>
      <c r="F733" s="174"/>
      <c r="G733" s="174"/>
      <c r="H733" s="174"/>
      <c r="I733" s="174"/>
      <c r="J733" s="174"/>
      <c r="K733" s="174"/>
      <c r="L733" s="174"/>
      <c r="M733" s="174"/>
      <c r="N733" s="174"/>
      <c r="O733" s="174"/>
      <c r="P733" s="174"/>
      <c r="Q733" s="174"/>
      <c r="R733" s="174"/>
      <c r="S733" s="174"/>
      <c r="T733" s="174"/>
      <c r="U733" s="174"/>
      <c r="V733" s="174"/>
      <c r="W733" s="174"/>
      <c r="X733" s="174"/>
      <c r="Y733" s="174"/>
      <c r="Z733" s="174"/>
    </row>
    <row r="734" spans="1:26" ht="12.75" customHeight="1" x14ac:dyDescent="0.2">
      <c r="A734" s="174"/>
      <c r="B734" s="174"/>
      <c r="C734" s="174"/>
      <c r="D734" s="174"/>
      <c r="E734" s="174"/>
      <c r="F734" s="174"/>
      <c r="G734" s="174"/>
      <c r="H734" s="174"/>
      <c r="I734" s="174"/>
      <c r="J734" s="174"/>
      <c r="K734" s="174"/>
      <c r="L734" s="174"/>
      <c r="M734" s="174"/>
      <c r="N734" s="174"/>
      <c r="O734" s="174"/>
      <c r="P734" s="174"/>
      <c r="Q734" s="174"/>
      <c r="R734" s="174"/>
      <c r="S734" s="174"/>
      <c r="T734" s="174"/>
      <c r="U734" s="174"/>
      <c r="V734" s="174"/>
      <c r="W734" s="174"/>
      <c r="X734" s="174"/>
      <c r="Y734" s="174"/>
      <c r="Z734" s="174"/>
    </row>
    <row r="735" spans="1:26" ht="12.75" customHeight="1" x14ac:dyDescent="0.2">
      <c r="A735" s="174"/>
      <c r="B735" s="174"/>
      <c r="C735" s="174"/>
      <c r="D735" s="174"/>
      <c r="E735" s="174"/>
      <c r="F735" s="174"/>
      <c r="G735" s="174"/>
      <c r="H735" s="174"/>
      <c r="I735" s="174"/>
      <c r="J735" s="174"/>
      <c r="K735" s="174"/>
      <c r="L735" s="174"/>
      <c r="M735" s="174"/>
      <c r="N735" s="174"/>
      <c r="O735" s="174"/>
      <c r="P735" s="174"/>
      <c r="Q735" s="174"/>
      <c r="R735" s="174"/>
      <c r="S735" s="174"/>
      <c r="T735" s="174"/>
      <c r="U735" s="174"/>
      <c r="V735" s="174"/>
      <c r="W735" s="174"/>
      <c r="X735" s="174"/>
      <c r="Y735" s="174"/>
      <c r="Z735" s="174"/>
    </row>
    <row r="736" spans="1:26" ht="12.75" customHeight="1" x14ac:dyDescent="0.2">
      <c r="A736" s="174"/>
      <c r="B736" s="174"/>
      <c r="C736" s="174"/>
      <c r="D736" s="174"/>
      <c r="E736" s="174"/>
      <c r="F736" s="174"/>
      <c r="G736" s="174"/>
      <c r="H736" s="174"/>
      <c r="I736" s="174"/>
      <c r="J736" s="174"/>
      <c r="K736" s="174"/>
      <c r="L736" s="174"/>
      <c r="M736" s="174"/>
      <c r="N736" s="174"/>
      <c r="O736" s="174"/>
      <c r="P736" s="174"/>
      <c r="Q736" s="174"/>
      <c r="R736" s="174"/>
      <c r="S736" s="174"/>
      <c r="T736" s="174"/>
      <c r="U736" s="174"/>
      <c r="V736" s="174"/>
      <c r="W736" s="174"/>
      <c r="X736" s="174"/>
      <c r="Y736" s="174"/>
      <c r="Z736" s="174"/>
    </row>
    <row r="737" spans="1:26" ht="12.75" customHeight="1" x14ac:dyDescent="0.2">
      <c r="A737" s="174"/>
      <c r="B737" s="174"/>
      <c r="C737" s="174"/>
      <c r="D737" s="174"/>
      <c r="E737" s="174"/>
      <c r="F737" s="174"/>
      <c r="G737" s="174"/>
      <c r="H737" s="174"/>
      <c r="I737" s="174"/>
      <c r="J737" s="174"/>
      <c r="K737" s="174"/>
      <c r="L737" s="174"/>
      <c r="M737" s="174"/>
      <c r="N737" s="174"/>
      <c r="O737" s="174"/>
      <c r="P737" s="174"/>
      <c r="Q737" s="174"/>
      <c r="R737" s="174"/>
      <c r="S737" s="174"/>
      <c r="T737" s="174"/>
      <c r="U737" s="174"/>
      <c r="V737" s="174"/>
      <c r="W737" s="174"/>
      <c r="X737" s="174"/>
      <c r="Y737" s="174"/>
      <c r="Z737" s="174"/>
    </row>
    <row r="738" spans="1:26" ht="12.75" customHeight="1" x14ac:dyDescent="0.2">
      <c r="A738" s="174"/>
      <c r="B738" s="174"/>
      <c r="C738" s="174"/>
      <c r="D738" s="174"/>
      <c r="E738" s="174"/>
      <c r="F738" s="174"/>
      <c r="G738" s="174"/>
      <c r="H738" s="174"/>
      <c r="I738" s="174"/>
      <c r="J738" s="174"/>
      <c r="K738" s="174"/>
      <c r="L738" s="174"/>
      <c r="M738" s="174"/>
      <c r="N738" s="174"/>
      <c r="O738" s="174"/>
      <c r="P738" s="174"/>
      <c r="Q738" s="174"/>
      <c r="R738" s="174"/>
      <c r="S738" s="174"/>
      <c r="T738" s="174"/>
      <c r="U738" s="174"/>
      <c r="V738" s="174"/>
      <c r="W738" s="174"/>
      <c r="X738" s="174"/>
      <c r="Y738" s="174"/>
      <c r="Z738" s="174"/>
    </row>
    <row r="739" spans="1:26" ht="12.75" customHeight="1" x14ac:dyDescent="0.2">
      <c r="A739" s="174"/>
      <c r="B739" s="174"/>
      <c r="C739" s="174"/>
      <c r="D739" s="174"/>
      <c r="E739" s="174"/>
      <c r="F739" s="174"/>
      <c r="G739" s="174"/>
      <c r="H739" s="174"/>
      <c r="I739" s="174"/>
      <c r="J739" s="174"/>
      <c r="K739" s="174"/>
      <c r="L739" s="174"/>
      <c r="M739" s="174"/>
      <c r="N739" s="174"/>
      <c r="O739" s="174"/>
      <c r="P739" s="174"/>
      <c r="Q739" s="174"/>
      <c r="R739" s="174"/>
      <c r="S739" s="174"/>
      <c r="T739" s="174"/>
      <c r="U739" s="174"/>
      <c r="V739" s="174"/>
      <c r="W739" s="174"/>
      <c r="X739" s="174"/>
      <c r="Y739" s="174"/>
      <c r="Z739" s="174"/>
    </row>
    <row r="740" spans="1:26" ht="12.75" customHeight="1" x14ac:dyDescent="0.2">
      <c r="A740" s="174"/>
      <c r="B740" s="174"/>
      <c r="C740" s="174"/>
      <c r="D740" s="174"/>
      <c r="E740" s="174"/>
      <c r="F740" s="174"/>
      <c r="G740" s="174"/>
      <c r="H740" s="174"/>
      <c r="I740" s="174"/>
      <c r="J740" s="174"/>
      <c r="K740" s="174"/>
      <c r="L740" s="174"/>
      <c r="M740" s="174"/>
      <c r="N740" s="174"/>
      <c r="O740" s="174"/>
      <c r="P740" s="174"/>
      <c r="Q740" s="174"/>
      <c r="R740" s="174"/>
      <c r="S740" s="174"/>
      <c r="T740" s="174"/>
      <c r="U740" s="174"/>
      <c r="V740" s="174"/>
      <c r="W740" s="174"/>
      <c r="X740" s="174"/>
      <c r="Y740" s="174"/>
      <c r="Z740" s="174"/>
    </row>
    <row r="741" spans="1:26" ht="12.75" customHeight="1" x14ac:dyDescent="0.2">
      <c r="A741" s="174"/>
      <c r="B741" s="174"/>
      <c r="C741" s="174"/>
      <c r="D741" s="174"/>
      <c r="E741" s="174"/>
      <c r="F741" s="174"/>
      <c r="G741" s="174"/>
      <c r="H741" s="174"/>
      <c r="I741" s="174"/>
      <c r="J741" s="174"/>
      <c r="K741" s="174"/>
      <c r="L741" s="174"/>
      <c r="M741" s="174"/>
      <c r="N741" s="174"/>
      <c r="O741" s="174"/>
      <c r="P741" s="174"/>
      <c r="Q741" s="174"/>
      <c r="R741" s="174"/>
      <c r="S741" s="174"/>
      <c r="T741" s="174"/>
      <c r="U741" s="174"/>
      <c r="V741" s="174"/>
      <c r="W741" s="174"/>
      <c r="X741" s="174"/>
      <c r="Y741" s="174"/>
      <c r="Z741" s="174"/>
    </row>
    <row r="742" spans="1:26" ht="12.75" customHeight="1" x14ac:dyDescent="0.2">
      <c r="A742" s="174"/>
      <c r="B742" s="174"/>
      <c r="C742" s="174"/>
      <c r="D742" s="174"/>
      <c r="E742" s="174"/>
      <c r="F742" s="174"/>
      <c r="G742" s="174"/>
      <c r="H742" s="174"/>
      <c r="I742" s="174"/>
      <c r="J742" s="174"/>
      <c r="K742" s="174"/>
      <c r="L742" s="174"/>
      <c r="M742" s="174"/>
      <c r="N742" s="174"/>
      <c r="O742" s="174"/>
      <c r="P742" s="174"/>
      <c r="Q742" s="174"/>
      <c r="R742" s="174"/>
      <c r="S742" s="174"/>
      <c r="T742" s="174"/>
      <c r="U742" s="174"/>
      <c r="V742" s="174"/>
      <c r="W742" s="174"/>
      <c r="X742" s="174"/>
      <c r="Y742" s="174"/>
      <c r="Z742" s="174"/>
    </row>
    <row r="743" spans="1:26" ht="12.75" customHeight="1" x14ac:dyDescent="0.2">
      <c r="A743" s="174"/>
      <c r="B743" s="174"/>
      <c r="C743" s="174"/>
      <c r="D743" s="174"/>
      <c r="E743" s="174"/>
      <c r="F743" s="174"/>
      <c r="G743" s="174"/>
      <c r="H743" s="174"/>
      <c r="I743" s="174"/>
      <c r="J743" s="174"/>
      <c r="K743" s="174"/>
      <c r="L743" s="174"/>
      <c r="M743" s="174"/>
      <c r="N743" s="174"/>
      <c r="O743" s="174"/>
      <c r="P743" s="174"/>
      <c r="Q743" s="174"/>
      <c r="R743" s="174"/>
      <c r="S743" s="174"/>
      <c r="T743" s="174"/>
      <c r="U743" s="174"/>
      <c r="V743" s="174"/>
      <c r="W743" s="174"/>
      <c r="X743" s="174"/>
      <c r="Y743" s="174"/>
      <c r="Z743" s="174"/>
    </row>
    <row r="744" spans="1:26" ht="12.75" customHeight="1" x14ac:dyDescent="0.2">
      <c r="A744" s="174"/>
      <c r="B744" s="174"/>
      <c r="C744" s="174"/>
      <c r="D744" s="174"/>
      <c r="E744" s="174"/>
      <c r="F744" s="174"/>
      <c r="G744" s="174"/>
      <c r="H744" s="174"/>
      <c r="I744" s="174"/>
      <c r="J744" s="174"/>
      <c r="K744" s="174"/>
      <c r="L744" s="174"/>
      <c r="M744" s="174"/>
      <c r="N744" s="174"/>
      <c r="O744" s="174"/>
      <c r="P744" s="174"/>
      <c r="Q744" s="174"/>
      <c r="R744" s="174"/>
      <c r="S744" s="174"/>
      <c r="T744" s="174"/>
      <c r="U744" s="174"/>
      <c r="V744" s="174"/>
      <c r="W744" s="174"/>
      <c r="X744" s="174"/>
      <c r="Y744" s="174"/>
      <c r="Z744" s="174"/>
    </row>
    <row r="745" spans="1:26" ht="12.75" customHeight="1" x14ac:dyDescent="0.2">
      <c r="A745" s="174"/>
      <c r="B745" s="174"/>
      <c r="C745" s="174"/>
      <c r="D745" s="174"/>
      <c r="E745" s="174"/>
      <c r="F745" s="174"/>
      <c r="G745" s="174"/>
      <c r="H745" s="174"/>
      <c r="I745" s="174"/>
      <c r="J745" s="174"/>
      <c r="K745" s="174"/>
      <c r="L745" s="174"/>
      <c r="M745" s="174"/>
      <c r="N745" s="174"/>
      <c r="O745" s="174"/>
      <c r="P745" s="174"/>
      <c r="Q745" s="174"/>
      <c r="R745" s="174"/>
      <c r="S745" s="174"/>
      <c r="T745" s="174"/>
      <c r="U745" s="174"/>
      <c r="V745" s="174"/>
      <c r="W745" s="174"/>
      <c r="X745" s="174"/>
      <c r="Y745" s="174"/>
      <c r="Z745" s="174"/>
    </row>
    <row r="746" spans="1:26" ht="12.75" customHeight="1" x14ac:dyDescent="0.2">
      <c r="A746" s="174"/>
      <c r="B746" s="174"/>
      <c r="C746" s="174"/>
      <c r="D746" s="174"/>
      <c r="E746" s="174"/>
      <c r="F746" s="174"/>
      <c r="G746" s="174"/>
      <c r="H746" s="174"/>
      <c r="I746" s="174"/>
      <c r="J746" s="174"/>
      <c r="K746" s="174"/>
      <c r="L746" s="174"/>
      <c r="M746" s="174"/>
      <c r="N746" s="174"/>
      <c r="O746" s="174"/>
      <c r="P746" s="174"/>
      <c r="Q746" s="174"/>
      <c r="R746" s="174"/>
      <c r="S746" s="174"/>
      <c r="T746" s="174"/>
      <c r="U746" s="174"/>
      <c r="V746" s="174"/>
      <c r="W746" s="174"/>
      <c r="X746" s="174"/>
      <c r="Y746" s="174"/>
      <c r="Z746" s="174"/>
    </row>
    <row r="747" spans="1:26" ht="12.75" customHeight="1" x14ac:dyDescent="0.2">
      <c r="A747" s="174"/>
      <c r="B747" s="174"/>
      <c r="C747" s="174"/>
      <c r="D747" s="174"/>
      <c r="E747" s="174"/>
      <c r="F747" s="174"/>
      <c r="G747" s="174"/>
      <c r="H747" s="174"/>
      <c r="I747" s="174"/>
      <c r="J747" s="174"/>
      <c r="K747" s="174"/>
      <c r="L747" s="174"/>
      <c r="M747" s="174"/>
      <c r="N747" s="174"/>
      <c r="O747" s="174"/>
      <c r="P747" s="174"/>
      <c r="Q747" s="174"/>
      <c r="R747" s="174"/>
      <c r="S747" s="174"/>
      <c r="T747" s="174"/>
      <c r="U747" s="174"/>
      <c r="V747" s="174"/>
      <c r="W747" s="174"/>
      <c r="X747" s="174"/>
      <c r="Y747" s="174"/>
      <c r="Z747" s="174"/>
    </row>
    <row r="748" spans="1:26" ht="12.75" customHeight="1" x14ac:dyDescent="0.2">
      <c r="A748" s="174"/>
      <c r="B748" s="174"/>
      <c r="C748" s="174"/>
      <c r="D748" s="174"/>
      <c r="E748" s="174"/>
      <c r="F748" s="174"/>
      <c r="G748" s="174"/>
      <c r="H748" s="174"/>
      <c r="I748" s="174"/>
      <c r="J748" s="174"/>
      <c r="K748" s="174"/>
      <c r="L748" s="174"/>
      <c r="M748" s="174"/>
      <c r="N748" s="174"/>
      <c r="O748" s="174"/>
      <c r="P748" s="174"/>
      <c r="Q748" s="174"/>
      <c r="R748" s="174"/>
      <c r="S748" s="174"/>
      <c r="T748" s="174"/>
      <c r="U748" s="174"/>
      <c r="V748" s="174"/>
      <c r="W748" s="174"/>
      <c r="X748" s="174"/>
      <c r="Y748" s="174"/>
      <c r="Z748" s="174"/>
    </row>
    <row r="749" spans="1:26" ht="12.75" customHeight="1" x14ac:dyDescent="0.2">
      <c r="A749" s="174"/>
      <c r="B749" s="174"/>
      <c r="C749" s="174"/>
      <c r="D749" s="174"/>
      <c r="E749" s="174"/>
      <c r="F749" s="174"/>
      <c r="G749" s="174"/>
      <c r="H749" s="174"/>
      <c r="I749" s="174"/>
      <c r="J749" s="174"/>
      <c r="K749" s="174"/>
      <c r="L749" s="174"/>
      <c r="M749" s="174"/>
      <c r="N749" s="174"/>
      <c r="O749" s="174"/>
      <c r="P749" s="174"/>
      <c r="Q749" s="174"/>
      <c r="R749" s="174"/>
      <c r="S749" s="174"/>
      <c r="T749" s="174"/>
      <c r="U749" s="174"/>
      <c r="V749" s="174"/>
      <c r="W749" s="174"/>
      <c r="X749" s="174"/>
      <c r="Y749" s="174"/>
      <c r="Z749" s="174"/>
    </row>
    <row r="750" spans="1:26" ht="12.75" customHeight="1" x14ac:dyDescent="0.2">
      <c r="A750" s="174"/>
      <c r="B750" s="174"/>
      <c r="C750" s="174"/>
      <c r="D750" s="174"/>
      <c r="E750" s="174"/>
      <c r="F750" s="174"/>
      <c r="G750" s="174"/>
      <c r="H750" s="174"/>
      <c r="I750" s="174"/>
      <c r="J750" s="174"/>
      <c r="K750" s="174"/>
      <c r="L750" s="174"/>
      <c r="M750" s="174"/>
      <c r="N750" s="174"/>
      <c r="O750" s="174"/>
      <c r="P750" s="174"/>
      <c r="Q750" s="174"/>
      <c r="R750" s="174"/>
      <c r="S750" s="174"/>
      <c r="T750" s="174"/>
      <c r="U750" s="174"/>
      <c r="V750" s="174"/>
      <c r="W750" s="174"/>
      <c r="X750" s="174"/>
      <c r="Y750" s="174"/>
      <c r="Z750" s="174"/>
    </row>
    <row r="751" spans="1:26" ht="12.75" customHeight="1" x14ac:dyDescent="0.2">
      <c r="A751" s="174"/>
      <c r="B751" s="174"/>
      <c r="C751" s="174"/>
      <c r="D751" s="174"/>
      <c r="E751" s="174"/>
      <c r="F751" s="174"/>
      <c r="G751" s="174"/>
      <c r="H751" s="174"/>
      <c r="I751" s="174"/>
      <c r="J751" s="174"/>
      <c r="K751" s="174"/>
      <c r="L751" s="174"/>
      <c r="M751" s="174"/>
      <c r="N751" s="174"/>
      <c r="O751" s="174"/>
      <c r="P751" s="174"/>
      <c r="Q751" s="174"/>
      <c r="R751" s="174"/>
      <c r="S751" s="174"/>
      <c r="T751" s="174"/>
      <c r="U751" s="174"/>
      <c r="V751" s="174"/>
      <c r="W751" s="174"/>
      <c r="X751" s="174"/>
      <c r="Y751" s="174"/>
      <c r="Z751" s="174"/>
    </row>
    <row r="752" spans="1:26" ht="12.75" customHeight="1" x14ac:dyDescent="0.2">
      <c r="A752" s="174"/>
      <c r="B752" s="174"/>
      <c r="C752" s="174"/>
      <c r="D752" s="174"/>
      <c r="E752" s="174"/>
      <c r="F752" s="174"/>
      <c r="G752" s="174"/>
      <c r="H752" s="174"/>
      <c r="I752" s="174"/>
      <c r="J752" s="174"/>
      <c r="K752" s="174"/>
      <c r="L752" s="174"/>
      <c r="M752" s="174"/>
      <c r="N752" s="174"/>
      <c r="O752" s="174"/>
      <c r="P752" s="174"/>
      <c r="Q752" s="174"/>
      <c r="R752" s="174"/>
      <c r="S752" s="174"/>
      <c r="T752" s="174"/>
      <c r="U752" s="174"/>
      <c r="V752" s="174"/>
      <c r="W752" s="174"/>
      <c r="X752" s="174"/>
      <c r="Y752" s="174"/>
      <c r="Z752" s="174"/>
    </row>
    <row r="753" spans="1:26" ht="12.75" customHeight="1" x14ac:dyDescent="0.2">
      <c r="A753" s="174"/>
      <c r="B753" s="174"/>
      <c r="C753" s="174"/>
      <c r="D753" s="174"/>
      <c r="E753" s="174"/>
      <c r="F753" s="174"/>
      <c r="G753" s="174"/>
      <c r="H753" s="174"/>
      <c r="I753" s="174"/>
      <c r="J753" s="174"/>
      <c r="K753" s="174"/>
      <c r="L753" s="174"/>
      <c r="M753" s="174"/>
      <c r="N753" s="174"/>
      <c r="O753" s="174"/>
      <c r="P753" s="174"/>
      <c r="Q753" s="174"/>
      <c r="R753" s="174"/>
      <c r="S753" s="174"/>
      <c r="T753" s="174"/>
      <c r="U753" s="174"/>
      <c r="V753" s="174"/>
      <c r="W753" s="174"/>
      <c r="X753" s="174"/>
      <c r="Y753" s="174"/>
      <c r="Z753" s="174"/>
    </row>
    <row r="754" spans="1:26" ht="12.75" customHeight="1" x14ac:dyDescent="0.2">
      <c r="A754" s="174"/>
      <c r="B754" s="174"/>
      <c r="C754" s="174"/>
      <c r="D754" s="174"/>
      <c r="E754" s="174"/>
      <c r="F754" s="174"/>
      <c r="G754" s="174"/>
      <c r="H754" s="174"/>
      <c r="I754" s="174"/>
      <c r="J754" s="174"/>
      <c r="K754" s="174"/>
      <c r="L754" s="174"/>
      <c r="M754" s="174"/>
      <c r="N754" s="174"/>
      <c r="O754" s="174"/>
      <c r="P754" s="174"/>
      <c r="Q754" s="174"/>
      <c r="R754" s="174"/>
      <c r="S754" s="174"/>
      <c r="T754" s="174"/>
      <c r="U754" s="174"/>
      <c r="V754" s="174"/>
      <c r="W754" s="174"/>
      <c r="X754" s="174"/>
      <c r="Y754" s="174"/>
      <c r="Z754" s="174"/>
    </row>
    <row r="755" spans="1:26" ht="12.75" customHeight="1" x14ac:dyDescent="0.2">
      <c r="A755" s="174"/>
      <c r="B755" s="174"/>
      <c r="C755" s="174"/>
      <c r="D755" s="174"/>
      <c r="E755" s="174"/>
      <c r="F755" s="174"/>
      <c r="G755" s="174"/>
      <c r="H755" s="174"/>
      <c r="I755" s="174"/>
      <c r="J755" s="174"/>
      <c r="K755" s="174"/>
      <c r="L755" s="174"/>
      <c r="M755" s="174"/>
      <c r="N755" s="174"/>
      <c r="O755" s="174"/>
      <c r="P755" s="174"/>
      <c r="Q755" s="174"/>
      <c r="R755" s="174"/>
      <c r="S755" s="174"/>
      <c r="T755" s="174"/>
      <c r="U755" s="174"/>
      <c r="V755" s="174"/>
      <c r="W755" s="174"/>
      <c r="X755" s="174"/>
      <c r="Y755" s="174"/>
      <c r="Z755" s="174"/>
    </row>
    <row r="756" spans="1:26" ht="12.75" customHeight="1" x14ac:dyDescent="0.2">
      <c r="A756" s="174"/>
      <c r="B756" s="174"/>
      <c r="C756" s="174"/>
      <c r="D756" s="174"/>
      <c r="E756" s="174"/>
      <c r="F756" s="174"/>
      <c r="G756" s="174"/>
      <c r="H756" s="174"/>
      <c r="I756" s="174"/>
      <c r="J756" s="174"/>
      <c r="K756" s="174"/>
      <c r="L756" s="174"/>
      <c r="M756" s="174"/>
      <c r="N756" s="174"/>
      <c r="O756" s="174"/>
      <c r="P756" s="174"/>
      <c r="Q756" s="174"/>
      <c r="R756" s="174"/>
      <c r="S756" s="174"/>
      <c r="T756" s="174"/>
      <c r="U756" s="174"/>
      <c r="V756" s="174"/>
      <c r="W756" s="174"/>
      <c r="X756" s="174"/>
      <c r="Y756" s="174"/>
      <c r="Z756" s="174"/>
    </row>
    <row r="757" spans="1:26" ht="12.75" customHeight="1" x14ac:dyDescent="0.2">
      <c r="A757" s="174"/>
      <c r="B757" s="174"/>
      <c r="C757" s="174"/>
      <c r="D757" s="174"/>
      <c r="E757" s="174"/>
      <c r="F757" s="174"/>
      <c r="G757" s="174"/>
      <c r="H757" s="174"/>
      <c r="I757" s="174"/>
      <c r="J757" s="174"/>
      <c r="K757" s="174"/>
      <c r="L757" s="174"/>
      <c r="M757" s="174"/>
      <c r="N757" s="174"/>
      <c r="O757" s="174"/>
      <c r="P757" s="174"/>
      <c r="Q757" s="174"/>
      <c r="R757" s="174"/>
      <c r="S757" s="174"/>
      <c r="T757" s="174"/>
      <c r="U757" s="174"/>
      <c r="V757" s="174"/>
      <c r="W757" s="174"/>
      <c r="X757" s="174"/>
      <c r="Y757" s="174"/>
      <c r="Z757" s="174"/>
    </row>
    <row r="758" spans="1:26" ht="12.75" customHeight="1" x14ac:dyDescent="0.2">
      <c r="A758" s="174"/>
      <c r="B758" s="174"/>
      <c r="C758" s="174"/>
      <c r="D758" s="174"/>
      <c r="E758" s="174"/>
      <c r="F758" s="174"/>
      <c r="G758" s="174"/>
      <c r="H758" s="174"/>
      <c r="I758" s="174"/>
      <c r="J758" s="174"/>
      <c r="K758" s="174"/>
      <c r="L758" s="174"/>
      <c r="M758" s="174"/>
      <c r="N758" s="174"/>
      <c r="O758" s="174"/>
      <c r="P758" s="174"/>
      <c r="Q758" s="174"/>
      <c r="R758" s="174"/>
      <c r="S758" s="174"/>
      <c r="T758" s="174"/>
      <c r="U758" s="174"/>
      <c r="V758" s="174"/>
      <c r="W758" s="174"/>
      <c r="X758" s="174"/>
      <c r="Y758" s="174"/>
      <c r="Z758" s="174"/>
    </row>
    <row r="759" spans="1:26" ht="12.75" customHeight="1" x14ac:dyDescent="0.2">
      <c r="A759" s="174"/>
      <c r="B759" s="174"/>
      <c r="C759" s="174"/>
      <c r="D759" s="174"/>
      <c r="E759" s="174"/>
      <c r="F759" s="174"/>
      <c r="G759" s="174"/>
      <c r="H759" s="174"/>
      <c r="I759" s="174"/>
      <c r="J759" s="174"/>
      <c r="K759" s="174"/>
      <c r="L759" s="174"/>
      <c r="M759" s="174"/>
      <c r="N759" s="174"/>
      <c r="O759" s="174"/>
      <c r="P759" s="174"/>
      <c r="Q759" s="174"/>
      <c r="R759" s="174"/>
      <c r="S759" s="174"/>
      <c r="T759" s="174"/>
      <c r="U759" s="174"/>
      <c r="V759" s="174"/>
      <c r="W759" s="174"/>
      <c r="X759" s="174"/>
      <c r="Y759" s="174"/>
      <c r="Z759" s="174"/>
    </row>
    <row r="760" spans="1:26" ht="12.75" customHeight="1" x14ac:dyDescent="0.2">
      <c r="A760" s="174"/>
      <c r="B760" s="174"/>
      <c r="C760" s="174"/>
      <c r="D760" s="174"/>
      <c r="E760" s="174"/>
      <c r="F760" s="174"/>
      <c r="G760" s="174"/>
      <c r="H760" s="174"/>
      <c r="I760" s="174"/>
      <c r="J760" s="174"/>
      <c r="K760" s="174"/>
      <c r="L760" s="174"/>
      <c r="M760" s="174"/>
      <c r="N760" s="174"/>
      <c r="O760" s="174"/>
      <c r="P760" s="174"/>
      <c r="Q760" s="174"/>
      <c r="R760" s="174"/>
      <c r="S760" s="174"/>
      <c r="T760" s="174"/>
      <c r="U760" s="174"/>
      <c r="V760" s="174"/>
      <c r="W760" s="174"/>
      <c r="X760" s="174"/>
      <c r="Y760" s="174"/>
      <c r="Z760" s="174"/>
    </row>
    <row r="761" spans="1:26" ht="12.75" customHeight="1" x14ac:dyDescent="0.2">
      <c r="A761" s="174"/>
      <c r="B761" s="174"/>
      <c r="C761" s="174"/>
      <c r="D761" s="174"/>
      <c r="E761" s="174"/>
      <c r="F761" s="174"/>
      <c r="G761" s="174"/>
      <c r="H761" s="174"/>
      <c r="I761" s="174"/>
      <c r="J761" s="174"/>
      <c r="K761" s="174"/>
      <c r="L761" s="174"/>
      <c r="M761" s="174"/>
      <c r="N761" s="174"/>
      <c r="O761" s="174"/>
      <c r="P761" s="174"/>
      <c r="Q761" s="174"/>
      <c r="R761" s="174"/>
      <c r="S761" s="174"/>
      <c r="T761" s="174"/>
      <c r="U761" s="174"/>
      <c r="V761" s="174"/>
      <c r="W761" s="174"/>
      <c r="X761" s="174"/>
      <c r="Y761" s="174"/>
      <c r="Z761" s="174"/>
    </row>
    <row r="762" spans="1:26" ht="12.75" customHeight="1" x14ac:dyDescent="0.2">
      <c r="A762" s="174"/>
      <c r="B762" s="174"/>
      <c r="C762" s="174"/>
      <c r="D762" s="174"/>
      <c r="E762" s="174"/>
      <c r="F762" s="174"/>
      <c r="G762" s="174"/>
      <c r="H762" s="174"/>
      <c r="I762" s="174"/>
      <c r="J762" s="174"/>
      <c r="K762" s="174"/>
      <c r="L762" s="174"/>
      <c r="M762" s="174"/>
      <c r="N762" s="174"/>
      <c r="O762" s="174"/>
      <c r="P762" s="174"/>
      <c r="Q762" s="174"/>
      <c r="R762" s="174"/>
      <c r="S762" s="174"/>
      <c r="T762" s="174"/>
      <c r="U762" s="174"/>
      <c r="V762" s="174"/>
      <c r="W762" s="174"/>
      <c r="X762" s="174"/>
      <c r="Y762" s="174"/>
      <c r="Z762" s="174"/>
    </row>
    <row r="763" spans="1:26" ht="12.75" customHeight="1" x14ac:dyDescent="0.2">
      <c r="A763" s="174"/>
      <c r="B763" s="174"/>
      <c r="C763" s="174"/>
      <c r="D763" s="174"/>
      <c r="E763" s="174"/>
      <c r="F763" s="174"/>
      <c r="G763" s="174"/>
      <c r="H763" s="174"/>
      <c r="I763" s="174"/>
      <c r="J763" s="174"/>
      <c r="K763" s="174"/>
      <c r="L763" s="174"/>
      <c r="M763" s="174"/>
      <c r="N763" s="174"/>
      <c r="O763" s="174"/>
      <c r="P763" s="174"/>
      <c r="Q763" s="174"/>
      <c r="R763" s="174"/>
      <c r="S763" s="174"/>
      <c r="T763" s="174"/>
      <c r="U763" s="174"/>
      <c r="V763" s="174"/>
      <c r="W763" s="174"/>
      <c r="X763" s="174"/>
      <c r="Y763" s="174"/>
      <c r="Z763" s="174"/>
    </row>
    <row r="764" spans="1:26" ht="12.75" customHeight="1" x14ac:dyDescent="0.2">
      <c r="A764" s="174"/>
      <c r="B764" s="174"/>
      <c r="C764" s="174"/>
      <c r="D764" s="174"/>
      <c r="E764" s="174"/>
      <c r="F764" s="174"/>
      <c r="G764" s="174"/>
      <c r="H764" s="174"/>
      <c r="I764" s="174"/>
      <c r="J764" s="174"/>
      <c r="K764" s="174"/>
      <c r="L764" s="174"/>
      <c r="M764" s="174"/>
      <c r="N764" s="174"/>
      <c r="O764" s="174"/>
      <c r="P764" s="174"/>
      <c r="Q764" s="174"/>
      <c r="R764" s="174"/>
      <c r="S764" s="174"/>
      <c r="T764" s="174"/>
      <c r="U764" s="174"/>
      <c r="V764" s="174"/>
      <c r="W764" s="174"/>
      <c r="X764" s="174"/>
      <c r="Y764" s="174"/>
      <c r="Z764" s="174"/>
    </row>
    <row r="765" spans="1:26" ht="12.75" customHeight="1" x14ac:dyDescent="0.2">
      <c r="A765" s="174"/>
      <c r="B765" s="174"/>
      <c r="C765" s="174"/>
      <c r="D765" s="174"/>
      <c r="E765" s="174"/>
      <c r="F765" s="174"/>
      <c r="G765" s="174"/>
      <c r="H765" s="174"/>
      <c r="I765" s="174"/>
      <c r="J765" s="174"/>
      <c r="K765" s="174"/>
      <c r="L765" s="174"/>
      <c r="M765" s="174"/>
      <c r="N765" s="174"/>
      <c r="O765" s="174"/>
      <c r="P765" s="174"/>
      <c r="Q765" s="174"/>
      <c r="R765" s="174"/>
      <c r="S765" s="174"/>
      <c r="T765" s="174"/>
      <c r="U765" s="174"/>
      <c r="V765" s="174"/>
      <c r="W765" s="174"/>
      <c r="X765" s="174"/>
      <c r="Y765" s="174"/>
      <c r="Z765" s="174"/>
    </row>
    <row r="766" spans="1:26" ht="12.75" customHeight="1" x14ac:dyDescent="0.2">
      <c r="A766" s="174"/>
      <c r="B766" s="174"/>
      <c r="C766" s="174"/>
      <c r="D766" s="174"/>
      <c r="E766" s="174"/>
      <c r="F766" s="174"/>
      <c r="G766" s="174"/>
      <c r="H766" s="174"/>
      <c r="I766" s="174"/>
      <c r="J766" s="174"/>
      <c r="K766" s="174"/>
      <c r="L766" s="174"/>
      <c r="M766" s="174"/>
      <c r="N766" s="174"/>
      <c r="O766" s="174"/>
      <c r="P766" s="174"/>
      <c r="Q766" s="174"/>
      <c r="R766" s="174"/>
      <c r="S766" s="174"/>
      <c r="T766" s="174"/>
      <c r="U766" s="174"/>
      <c r="V766" s="174"/>
      <c r="W766" s="174"/>
      <c r="X766" s="174"/>
      <c r="Y766" s="174"/>
      <c r="Z766" s="174"/>
    </row>
    <row r="767" spans="1:26" ht="12.75" customHeight="1" x14ac:dyDescent="0.2">
      <c r="A767" s="174"/>
      <c r="B767" s="174"/>
      <c r="C767" s="174"/>
      <c r="D767" s="174"/>
      <c r="E767" s="174"/>
      <c r="F767" s="174"/>
      <c r="G767" s="174"/>
      <c r="H767" s="174"/>
      <c r="I767" s="174"/>
      <c r="J767" s="174"/>
      <c r="K767" s="174"/>
      <c r="L767" s="174"/>
      <c r="M767" s="174"/>
      <c r="N767" s="174"/>
      <c r="O767" s="174"/>
      <c r="P767" s="174"/>
      <c r="Q767" s="174"/>
      <c r="R767" s="174"/>
      <c r="S767" s="174"/>
      <c r="T767" s="174"/>
      <c r="U767" s="174"/>
      <c r="V767" s="174"/>
      <c r="W767" s="174"/>
      <c r="X767" s="174"/>
      <c r="Y767" s="174"/>
      <c r="Z767" s="174"/>
    </row>
    <row r="768" spans="1:26" ht="12.75" customHeight="1" x14ac:dyDescent="0.2">
      <c r="A768" s="174"/>
      <c r="B768" s="174"/>
      <c r="C768" s="174"/>
      <c r="D768" s="174"/>
      <c r="E768" s="174"/>
      <c r="F768" s="174"/>
      <c r="G768" s="174"/>
      <c r="H768" s="174"/>
      <c r="I768" s="174"/>
      <c r="J768" s="174"/>
      <c r="K768" s="174"/>
      <c r="L768" s="174"/>
      <c r="M768" s="174"/>
      <c r="N768" s="174"/>
      <c r="O768" s="174"/>
      <c r="P768" s="174"/>
      <c r="Q768" s="174"/>
      <c r="R768" s="174"/>
      <c r="S768" s="174"/>
      <c r="T768" s="174"/>
      <c r="U768" s="174"/>
      <c r="V768" s="174"/>
      <c r="W768" s="174"/>
      <c r="X768" s="174"/>
      <c r="Y768" s="174"/>
      <c r="Z768" s="174"/>
    </row>
    <row r="769" spans="1:26" ht="12.75" customHeight="1" x14ac:dyDescent="0.2">
      <c r="A769" s="174"/>
      <c r="B769" s="174"/>
      <c r="C769" s="174"/>
      <c r="D769" s="174"/>
      <c r="E769" s="174"/>
      <c r="F769" s="174"/>
      <c r="G769" s="174"/>
      <c r="H769" s="174"/>
      <c r="I769" s="174"/>
      <c r="J769" s="174"/>
      <c r="K769" s="174"/>
      <c r="L769" s="174"/>
      <c r="M769" s="174"/>
      <c r="N769" s="174"/>
      <c r="O769" s="174"/>
      <c r="P769" s="174"/>
      <c r="Q769" s="174"/>
      <c r="R769" s="174"/>
      <c r="S769" s="174"/>
      <c r="T769" s="174"/>
      <c r="U769" s="174"/>
      <c r="V769" s="174"/>
      <c r="W769" s="174"/>
      <c r="X769" s="174"/>
      <c r="Y769" s="174"/>
      <c r="Z769" s="174"/>
    </row>
    <row r="770" spans="1:26" ht="12.75" customHeight="1" x14ac:dyDescent="0.2">
      <c r="A770" s="174"/>
      <c r="B770" s="174"/>
      <c r="C770" s="174"/>
      <c r="D770" s="174"/>
      <c r="E770" s="174"/>
      <c r="F770" s="174"/>
      <c r="G770" s="174"/>
      <c r="H770" s="174"/>
      <c r="I770" s="174"/>
      <c r="J770" s="174"/>
      <c r="K770" s="174"/>
      <c r="L770" s="174"/>
      <c r="M770" s="174"/>
      <c r="N770" s="174"/>
      <c r="O770" s="174"/>
      <c r="P770" s="174"/>
      <c r="Q770" s="174"/>
      <c r="R770" s="174"/>
      <c r="S770" s="174"/>
      <c r="T770" s="174"/>
      <c r="U770" s="174"/>
      <c r="V770" s="174"/>
      <c r="W770" s="174"/>
      <c r="X770" s="174"/>
      <c r="Y770" s="174"/>
      <c r="Z770" s="174"/>
    </row>
    <row r="771" spans="1:26" ht="12.75" customHeight="1" x14ac:dyDescent="0.2">
      <c r="A771" s="174"/>
      <c r="B771" s="174"/>
      <c r="C771" s="174"/>
      <c r="D771" s="174"/>
      <c r="E771" s="174"/>
      <c r="F771" s="174"/>
      <c r="G771" s="174"/>
      <c r="H771" s="174"/>
      <c r="I771" s="174"/>
      <c r="J771" s="174"/>
      <c r="K771" s="174"/>
      <c r="L771" s="174"/>
      <c r="M771" s="174"/>
      <c r="N771" s="174"/>
      <c r="O771" s="174"/>
      <c r="P771" s="174"/>
      <c r="Q771" s="174"/>
      <c r="R771" s="174"/>
      <c r="S771" s="174"/>
      <c r="T771" s="174"/>
      <c r="U771" s="174"/>
      <c r="V771" s="174"/>
      <c r="W771" s="174"/>
      <c r="X771" s="174"/>
      <c r="Y771" s="174"/>
      <c r="Z771" s="174"/>
    </row>
    <row r="772" spans="1:26" ht="12.75" customHeight="1" x14ac:dyDescent="0.2">
      <c r="A772" s="174"/>
      <c r="B772" s="174"/>
      <c r="C772" s="174"/>
      <c r="D772" s="174"/>
      <c r="E772" s="174"/>
      <c r="F772" s="174"/>
      <c r="G772" s="174"/>
      <c r="H772" s="174"/>
      <c r="I772" s="174"/>
      <c r="J772" s="174"/>
      <c r="K772" s="174"/>
      <c r="L772" s="174"/>
      <c r="M772" s="174"/>
      <c r="N772" s="174"/>
      <c r="O772" s="174"/>
      <c r="P772" s="174"/>
      <c r="Q772" s="174"/>
      <c r="R772" s="174"/>
      <c r="S772" s="174"/>
      <c r="T772" s="174"/>
      <c r="U772" s="174"/>
      <c r="V772" s="174"/>
      <c r="W772" s="174"/>
      <c r="X772" s="174"/>
      <c r="Y772" s="174"/>
      <c r="Z772" s="174"/>
    </row>
    <row r="773" spans="1:26" ht="12.75" customHeight="1" x14ac:dyDescent="0.2">
      <c r="A773" s="174"/>
      <c r="B773" s="174"/>
      <c r="C773" s="174"/>
      <c r="D773" s="174"/>
      <c r="E773" s="174"/>
      <c r="F773" s="174"/>
      <c r="G773" s="174"/>
      <c r="H773" s="174"/>
      <c r="I773" s="174"/>
      <c r="J773" s="174"/>
      <c r="K773" s="174"/>
      <c r="L773" s="174"/>
      <c r="M773" s="174"/>
      <c r="N773" s="174"/>
      <c r="O773" s="174"/>
      <c r="P773" s="174"/>
      <c r="Q773" s="174"/>
      <c r="R773" s="174"/>
      <c r="S773" s="174"/>
      <c r="T773" s="174"/>
      <c r="U773" s="174"/>
      <c r="V773" s="174"/>
      <c r="W773" s="174"/>
      <c r="X773" s="174"/>
      <c r="Y773" s="174"/>
      <c r="Z773" s="174"/>
    </row>
    <row r="774" spans="1:26" ht="12.75" customHeight="1" x14ac:dyDescent="0.2">
      <c r="A774" s="174"/>
      <c r="B774" s="174"/>
      <c r="C774" s="174"/>
      <c r="D774" s="174"/>
      <c r="E774" s="174"/>
      <c r="F774" s="174"/>
      <c r="G774" s="174"/>
      <c r="H774" s="174"/>
      <c r="I774" s="174"/>
      <c r="J774" s="174"/>
      <c r="K774" s="174"/>
      <c r="L774" s="174"/>
      <c r="M774" s="174"/>
      <c r="N774" s="174"/>
      <c r="O774" s="174"/>
      <c r="P774" s="174"/>
      <c r="Q774" s="174"/>
      <c r="R774" s="174"/>
      <c r="S774" s="174"/>
      <c r="T774" s="174"/>
      <c r="U774" s="174"/>
      <c r="V774" s="174"/>
      <c r="W774" s="174"/>
      <c r="X774" s="174"/>
      <c r="Y774" s="174"/>
      <c r="Z774" s="174"/>
    </row>
    <row r="775" spans="1:26" ht="12.75" customHeight="1" x14ac:dyDescent="0.2">
      <c r="A775" s="174"/>
      <c r="B775" s="174"/>
      <c r="C775" s="174"/>
      <c r="D775" s="174"/>
      <c r="E775" s="174"/>
      <c r="F775" s="174"/>
      <c r="G775" s="174"/>
      <c r="H775" s="174"/>
      <c r="I775" s="174"/>
      <c r="J775" s="174"/>
      <c r="K775" s="174"/>
      <c r="L775" s="174"/>
      <c r="M775" s="174"/>
      <c r="N775" s="174"/>
      <c r="O775" s="174"/>
      <c r="P775" s="174"/>
      <c r="Q775" s="174"/>
      <c r="R775" s="174"/>
      <c r="S775" s="174"/>
      <c r="T775" s="174"/>
      <c r="U775" s="174"/>
      <c r="V775" s="174"/>
      <c r="W775" s="174"/>
      <c r="X775" s="174"/>
      <c r="Y775" s="174"/>
      <c r="Z775" s="174"/>
    </row>
    <row r="776" spans="1:26" ht="12.75" customHeight="1" x14ac:dyDescent="0.2">
      <c r="A776" s="174"/>
      <c r="B776" s="174"/>
      <c r="C776" s="174"/>
      <c r="D776" s="174"/>
      <c r="E776" s="174"/>
      <c r="F776" s="174"/>
      <c r="G776" s="174"/>
      <c r="H776" s="174"/>
      <c r="I776" s="174"/>
      <c r="J776" s="174"/>
      <c r="K776" s="174"/>
      <c r="L776" s="174"/>
      <c r="M776" s="174"/>
      <c r="N776" s="174"/>
      <c r="O776" s="174"/>
      <c r="P776" s="174"/>
      <c r="Q776" s="174"/>
      <c r="R776" s="174"/>
      <c r="S776" s="174"/>
      <c r="T776" s="174"/>
      <c r="U776" s="174"/>
      <c r="V776" s="174"/>
      <c r="W776" s="174"/>
      <c r="X776" s="174"/>
      <c r="Y776" s="174"/>
      <c r="Z776" s="174"/>
    </row>
    <row r="777" spans="1:26" ht="12.75" customHeight="1" x14ac:dyDescent="0.2">
      <c r="A777" s="174"/>
      <c r="B777" s="174"/>
      <c r="C777" s="174"/>
      <c r="D777" s="174"/>
      <c r="E777" s="174"/>
      <c r="F777" s="174"/>
      <c r="G777" s="174"/>
      <c r="H777" s="174"/>
      <c r="I777" s="174"/>
      <c r="J777" s="174"/>
      <c r="K777" s="174"/>
      <c r="L777" s="174"/>
      <c r="M777" s="174"/>
      <c r="N777" s="174"/>
      <c r="O777" s="174"/>
      <c r="P777" s="174"/>
      <c r="Q777" s="174"/>
      <c r="R777" s="174"/>
      <c r="S777" s="174"/>
      <c r="T777" s="174"/>
      <c r="U777" s="174"/>
      <c r="V777" s="174"/>
      <c r="W777" s="174"/>
      <c r="X777" s="174"/>
      <c r="Y777" s="174"/>
      <c r="Z777" s="174"/>
    </row>
    <row r="778" spans="1:26" ht="12.75" customHeight="1" x14ac:dyDescent="0.2">
      <c r="A778" s="174"/>
      <c r="B778" s="174"/>
      <c r="C778" s="174"/>
      <c r="D778" s="174"/>
      <c r="E778" s="174"/>
      <c r="F778" s="174"/>
      <c r="G778" s="174"/>
      <c r="H778" s="174"/>
      <c r="I778" s="174"/>
      <c r="J778" s="174"/>
      <c r="K778" s="174"/>
      <c r="L778" s="174"/>
      <c r="M778" s="174"/>
      <c r="N778" s="174"/>
      <c r="O778" s="174"/>
      <c r="P778" s="174"/>
      <c r="Q778" s="174"/>
      <c r="R778" s="174"/>
      <c r="S778" s="174"/>
      <c r="T778" s="174"/>
      <c r="U778" s="174"/>
      <c r="V778" s="174"/>
      <c r="W778" s="174"/>
      <c r="X778" s="174"/>
      <c r="Y778" s="174"/>
      <c r="Z778" s="174"/>
    </row>
    <row r="779" spans="1:26" ht="12.75" customHeight="1" x14ac:dyDescent="0.2">
      <c r="A779" s="174"/>
      <c r="B779" s="174"/>
      <c r="C779" s="174"/>
      <c r="D779" s="174"/>
      <c r="E779" s="174"/>
      <c r="F779" s="174"/>
      <c r="G779" s="174"/>
      <c r="H779" s="174"/>
      <c r="I779" s="174"/>
      <c r="J779" s="174"/>
      <c r="K779" s="174"/>
      <c r="L779" s="174"/>
      <c r="M779" s="174"/>
      <c r="N779" s="174"/>
      <c r="O779" s="174"/>
      <c r="P779" s="174"/>
      <c r="Q779" s="174"/>
      <c r="R779" s="174"/>
      <c r="S779" s="174"/>
      <c r="T779" s="174"/>
      <c r="U779" s="174"/>
      <c r="V779" s="174"/>
      <c r="W779" s="174"/>
      <c r="X779" s="174"/>
      <c r="Y779" s="174"/>
      <c r="Z779" s="174"/>
    </row>
    <row r="780" spans="1:26" ht="12.75" customHeight="1" x14ac:dyDescent="0.2">
      <c r="A780" s="174"/>
      <c r="B780" s="174"/>
      <c r="C780" s="174"/>
      <c r="D780" s="174"/>
      <c r="E780" s="174"/>
      <c r="F780" s="174"/>
      <c r="G780" s="174"/>
      <c r="H780" s="174"/>
      <c r="I780" s="174"/>
      <c r="J780" s="174"/>
      <c r="K780" s="174"/>
      <c r="L780" s="174"/>
      <c r="M780" s="174"/>
      <c r="N780" s="174"/>
      <c r="O780" s="174"/>
      <c r="P780" s="174"/>
      <c r="Q780" s="174"/>
      <c r="R780" s="174"/>
      <c r="S780" s="174"/>
      <c r="T780" s="174"/>
      <c r="U780" s="174"/>
      <c r="V780" s="174"/>
      <c r="W780" s="174"/>
      <c r="X780" s="174"/>
      <c r="Y780" s="174"/>
      <c r="Z780" s="174"/>
    </row>
    <row r="781" spans="1:26" ht="12.75" customHeight="1" x14ac:dyDescent="0.2">
      <c r="A781" s="174"/>
      <c r="B781" s="174"/>
      <c r="C781" s="174"/>
      <c r="D781" s="174"/>
      <c r="E781" s="174"/>
      <c r="F781" s="174"/>
      <c r="G781" s="174"/>
      <c r="H781" s="174"/>
      <c r="I781" s="174"/>
      <c r="J781" s="174"/>
      <c r="K781" s="174"/>
      <c r="L781" s="174"/>
      <c r="M781" s="174"/>
      <c r="N781" s="174"/>
      <c r="O781" s="174"/>
      <c r="P781" s="174"/>
      <c r="Q781" s="174"/>
      <c r="R781" s="174"/>
      <c r="S781" s="174"/>
      <c r="T781" s="174"/>
      <c r="U781" s="174"/>
      <c r="V781" s="174"/>
      <c r="W781" s="174"/>
      <c r="X781" s="174"/>
      <c r="Y781" s="174"/>
      <c r="Z781" s="174"/>
    </row>
    <row r="782" spans="1:26" ht="12.75" customHeight="1" x14ac:dyDescent="0.2">
      <c r="A782" s="174"/>
      <c r="B782" s="174"/>
      <c r="C782" s="174"/>
      <c r="D782" s="174"/>
      <c r="E782" s="174"/>
      <c r="F782" s="174"/>
      <c r="G782" s="174"/>
      <c r="H782" s="174"/>
      <c r="I782" s="174"/>
      <c r="J782" s="174"/>
      <c r="K782" s="174"/>
      <c r="L782" s="174"/>
      <c r="M782" s="174"/>
      <c r="N782" s="174"/>
      <c r="O782" s="174"/>
      <c r="P782" s="174"/>
      <c r="Q782" s="174"/>
      <c r="R782" s="174"/>
      <c r="S782" s="174"/>
      <c r="T782" s="174"/>
      <c r="U782" s="174"/>
      <c r="V782" s="174"/>
      <c r="W782" s="174"/>
      <c r="X782" s="174"/>
      <c r="Y782" s="174"/>
      <c r="Z782" s="174"/>
    </row>
    <row r="783" spans="1:26" ht="12.75" customHeight="1" x14ac:dyDescent="0.2">
      <c r="A783" s="174"/>
      <c r="B783" s="174"/>
      <c r="C783" s="174"/>
      <c r="D783" s="174"/>
      <c r="E783" s="174"/>
      <c r="F783" s="174"/>
      <c r="G783" s="174"/>
      <c r="H783" s="174"/>
      <c r="I783" s="174"/>
      <c r="J783" s="174"/>
      <c r="K783" s="174"/>
      <c r="L783" s="174"/>
      <c r="M783" s="174"/>
      <c r="N783" s="174"/>
      <c r="O783" s="174"/>
      <c r="P783" s="174"/>
      <c r="Q783" s="174"/>
      <c r="R783" s="174"/>
      <c r="S783" s="174"/>
      <c r="T783" s="174"/>
      <c r="U783" s="174"/>
      <c r="V783" s="174"/>
      <c r="W783" s="174"/>
      <c r="X783" s="174"/>
      <c r="Y783" s="174"/>
      <c r="Z783" s="174"/>
    </row>
    <row r="784" spans="1:26" ht="12.75" customHeight="1" x14ac:dyDescent="0.2">
      <c r="A784" s="174"/>
      <c r="B784" s="174"/>
      <c r="C784" s="174"/>
      <c r="D784" s="174"/>
      <c r="E784" s="174"/>
      <c r="F784" s="174"/>
      <c r="G784" s="174"/>
      <c r="H784" s="174"/>
      <c r="I784" s="174"/>
      <c r="J784" s="174"/>
      <c r="K784" s="174"/>
      <c r="L784" s="174"/>
      <c r="M784" s="174"/>
      <c r="N784" s="174"/>
      <c r="O784" s="174"/>
      <c r="P784" s="174"/>
      <c r="Q784" s="174"/>
      <c r="R784" s="174"/>
      <c r="S784" s="174"/>
      <c r="T784" s="174"/>
      <c r="U784" s="174"/>
      <c r="V784" s="174"/>
      <c r="W784" s="174"/>
      <c r="X784" s="174"/>
      <c r="Y784" s="174"/>
      <c r="Z784" s="174"/>
    </row>
    <row r="785" spans="1:26" ht="12.75" customHeight="1" x14ac:dyDescent="0.2">
      <c r="A785" s="174"/>
      <c r="B785" s="174"/>
      <c r="C785" s="174"/>
      <c r="D785" s="174"/>
      <c r="E785" s="174"/>
      <c r="F785" s="174"/>
      <c r="G785" s="174"/>
      <c r="H785" s="174"/>
      <c r="I785" s="174"/>
      <c r="J785" s="174"/>
      <c r="K785" s="174"/>
      <c r="L785" s="174"/>
      <c r="M785" s="174"/>
      <c r="N785" s="174"/>
      <c r="O785" s="174"/>
      <c r="P785" s="174"/>
      <c r="Q785" s="174"/>
      <c r="R785" s="174"/>
      <c r="S785" s="174"/>
      <c r="T785" s="174"/>
      <c r="U785" s="174"/>
      <c r="V785" s="174"/>
      <c r="W785" s="174"/>
      <c r="X785" s="174"/>
      <c r="Y785" s="174"/>
      <c r="Z785" s="174"/>
    </row>
    <row r="786" spans="1:26" ht="12.75" customHeight="1" x14ac:dyDescent="0.2">
      <c r="A786" s="174"/>
      <c r="B786" s="174"/>
      <c r="C786" s="174"/>
      <c r="D786" s="174"/>
      <c r="E786" s="174"/>
      <c r="F786" s="174"/>
      <c r="G786" s="174"/>
      <c r="H786" s="174"/>
      <c r="I786" s="174"/>
      <c r="J786" s="174"/>
      <c r="K786" s="174"/>
      <c r="L786" s="174"/>
      <c r="M786" s="174"/>
      <c r="N786" s="174"/>
      <c r="O786" s="174"/>
      <c r="P786" s="174"/>
      <c r="Q786" s="174"/>
      <c r="R786" s="174"/>
      <c r="S786" s="174"/>
      <c r="T786" s="174"/>
      <c r="U786" s="174"/>
      <c r="V786" s="174"/>
      <c r="W786" s="174"/>
      <c r="X786" s="174"/>
      <c r="Y786" s="174"/>
      <c r="Z786" s="174"/>
    </row>
    <row r="787" spans="1:26" ht="12.75" customHeight="1" x14ac:dyDescent="0.2">
      <c r="A787" s="174"/>
      <c r="B787" s="174"/>
      <c r="C787" s="174"/>
      <c r="D787" s="174"/>
      <c r="E787" s="174"/>
      <c r="F787" s="174"/>
      <c r="G787" s="174"/>
      <c r="H787" s="174"/>
      <c r="I787" s="174"/>
      <c r="J787" s="174"/>
      <c r="K787" s="174"/>
      <c r="L787" s="174"/>
      <c r="M787" s="174"/>
      <c r="N787" s="174"/>
      <c r="O787" s="174"/>
      <c r="P787" s="174"/>
      <c r="Q787" s="174"/>
      <c r="R787" s="174"/>
      <c r="S787" s="174"/>
      <c r="T787" s="174"/>
      <c r="U787" s="174"/>
      <c r="V787" s="174"/>
      <c r="W787" s="174"/>
      <c r="X787" s="174"/>
      <c r="Y787" s="174"/>
      <c r="Z787" s="174"/>
    </row>
    <row r="788" spans="1:26" ht="12.75" customHeight="1" x14ac:dyDescent="0.2">
      <c r="A788" s="174"/>
      <c r="B788" s="174"/>
      <c r="C788" s="174"/>
      <c r="D788" s="174"/>
      <c r="E788" s="174"/>
      <c r="F788" s="174"/>
      <c r="G788" s="174"/>
      <c r="H788" s="174"/>
      <c r="I788" s="174"/>
      <c r="J788" s="174"/>
      <c r="K788" s="174"/>
      <c r="L788" s="174"/>
      <c r="M788" s="174"/>
      <c r="N788" s="174"/>
      <c r="O788" s="174"/>
      <c r="P788" s="174"/>
      <c r="Q788" s="174"/>
      <c r="R788" s="174"/>
      <c r="S788" s="174"/>
      <c r="T788" s="174"/>
      <c r="U788" s="174"/>
      <c r="V788" s="174"/>
      <c r="W788" s="174"/>
      <c r="X788" s="174"/>
      <c r="Y788" s="174"/>
      <c r="Z788" s="174"/>
    </row>
    <row r="789" spans="1:26" ht="12.75" customHeight="1" x14ac:dyDescent="0.2">
      <c r="A789" s="174"/>
      <c r="B789" s="174"/>
      <c r="C789" s="174"/>
      <c r="D789" s="174"/>
      <c r="E789" s="174"/>
      <c r="F789" s="174"/>
      <c r="G789" s="174"/>
      <c r="H789" s="174"/>
      <c r="I789" s="174"/>
      <c r="J789" s="174"/>
      <c r="K789" s="174"/>
      <c r="L789" s="174"/>
      <c r="M789" s="174"/>
      <c r="N789" s="174"/>
      <c r="O789" s="174"/>
      <c r="P789" s="174"/>
      <c r="Q789" s="174"/>
      <c r="R789" s="174"/>
      <c r="S789" s="174"/>
      <c r="T789" s="174"/>
      <c r="U789" s="174"/>
      <c r="V789" s="174"/>
      <c r="W789" s="174"/>
      <c r="X789" s="174"/>
      <c r="Y789" s="174"/>
      <c r="Z789" s="174"/>
    </row>
    <row r="790" spans="1:26" ht="12.75" customHeight="1" x14ac:dyDescent="0.2">
      <c r="A790" s="174"/>
      <c r="B790" s="174"/>
      <c r="C790" s="174"/>
      <c r="D790" s="174"/>
      <c r="E790" s="174"/>
      <c r="F790" s="174"/>
      <c r="G790" s="174"/>
      <c r="H790" s="174"/>
      <c r="I790" s="174"/>
      <c r="J790" s="174"/>
      <c r="K790" s="174"/>
      <c r="L790" s="174"/>
      <c r="M790" s="174"/>
      <c r="N790" s="174"/>
      <c r="O790" s="174"/>
      <c r="P790" s="174"/>
      <c r="Q790" s="174"/>
      <c r="R790" s="174"/>
      <c r="S790" s="174"/>
      <c r="T790" s="174"/>
      <c r="U790" s="174"/>
      <c r="V790" s="174"/>
      <c r="W790" s="174"/>
      <c r="X790" s="174"/>
      <c r="Y790" s="174"/>
      <c r="Z790" s="174"/>
    </row>
    <row r="791" spans="1:26" ht="12.75" customHeight="1" x14ac:dyDescent="0.2">
      <c r="A791" s="174"/>
      <c r="B791" s="174"/>
      <c r="C791" s="174"/>
      <c r="D791" s="174"/>
      <c r="E791" s="174"/>
      <c r="F791" s="174"/>
      <c r="G791" s="174"/>
      <c r="H791" s="174"/>
      <c r="I791" s="174"/>
      <c r="J791" s="174"/>
      <c r="K791" s="174"/>
      <c r="L791" s="174"/>
      <c r="M791" s="174"/>
      <c r="N791" s="174"/>
      <c r="O791" s="174"/>
      <c r="P791" s="174"/>
      <c r="Q791" s="174"/>
      <c r="R791" s="174"/>
      <c r="S791" s="174"/>
      <c r="T791" s="174"/>
      <c r="U791" s="174"/>
      <c r="V791" s="174"/>
      <c r="W791" s="174"/>
      <c r="X791" s="174"/>
      <c r="Y791" s="174"/>
      <c r="Z791" s="174"/>
    </row>
    <row r="792" spans="1:26" ht="12.75" customHeight="1" x14ac:dyDescent="0.2">
      <c r="A792" s="174"/>
      <c r="B792" s="174"/>
      <c r="C792" s="174"/>
      <c r="D792" s="174"/>
      <c r="E792" s="174"/>
      <c r="F792" s="174"/>
      <c r="G792" s="174"/>
      <c r="H792" s="174"/>
      <c r="I792" s="174"/>
      <c r="J792" s="174"/>
      <c r="K792" s="174"/>
      <c r="L792" s="174"/>
      <c r="M792" s="174"/>
      <c r="N792" s="174"/>
      <c r="O792" s="174"/>
      <c r="P792" s="174"/>
      <c r="Q792" s="174"/>
      <c r="R792" s="174"/>
      <c r="S792" s="174"/>
      <c r="T792" s="174"/>
      <c r="U792" s="174"/>
      <c r="V792" s="174"/>
      <c r="W792" s="174"/>
      <c r="X792" s="174"/>
      <c r="Y792" s="174"/>
      <c r="Z792" s="174"/>
    </row>
    <row r="793" spans="1:26" ht="12.75" customHeight="1" x14ac:dyDescent="0.2">
      <c r="A793" s="174"/>
      <c r="B793" s="174"/>
      <c r="C793" s="174"/>
      <c r="D793" s="174"/>
      <c r="E793" s="174"/>
      <c r="F793" s="174"/>
      <c r="G793" s="174"/>
      <c r="H793" s="174"/>
      <c r="I793" s="174"/>
      <c r="J793" s="174"/>
      <c r="K793" s="174"/>
      <c r="L793" s="174"/>
      <c r="M793" s="174"/>
      <c r="N793" s="174"/>
      <c r="O793" s="174"/>
      <c r="P793" s="174"/>
      <c r="Q793" s="174"/>
      <c r="R793" s="174"/>
      <c r="S793" s="174"/>
      <c r="T793" s="174"/>
      <c r="U793" s="174"/>
      <c r="V793" s="174"/>
      <c r="W793" s="174"/>
      <c r="X793" s="174"/>
      <c r="Y793" s="174"/>
      <c r="Z793" s="174"/>
    </row>
    <row r="794" spans="1:26" ht="12.75" customHeight="1" x14ac:dyDescent="0.2">
      <c r="A794" s="174"/>
      <c r="B794" s="174"/>
      <c r="C794" s="174"/>
      <c r="D794" s="174"/>
      <c r="E794" s="174"/>
      <c r="F794" s="174"/>
      <c r="G794" s="174"/>
      <c r="H794" s="174"/>
      <c r="I794" s="174"/>
      <c r="J794" s="174"/>
      <c r="K794" s="174"/>
      <c r="L794" s="174"/>
      <c r="M794" s="174"/>
      <c r="N794" s="174"/>
      <c r="O794" s="174"/>
      <c r="P794" s="174"/>
      <c r="Q794" s="174"/>
      <c r="R794" s="174"/>
      <c r="S794" s="174"/>
      <c r="T794" s="174"/>
      <c r="U794" s="174"/>
      <c r="V794" s="174"/>
      <c r="W794" s="174"/>
      <c r="X794" s="174"/>
      <c r="Y794" s="174"/>
      <c r="Z794" s="174"/>
    </row>
    <row r="795" spans="1:26" ht="12.75" customHeight="1" x14ac:dyDescent="0.2">
      <c r="A795" s="174"/>
      <c r="B795" s="174"/>
      <c r="C795" s="174"/>
      <c r="D795" s="174"/>
      <c r="E795" s="174"/>
      <c r="F795" s="174"/>
      <c r="G795" s="174"/>
      <c r="H795" s="174"/>
      <c r="I795" s="174"/>
      <c r="J795" s="174"/>
      <c r="K795" s="174"/>
      <c r="L795" s="174"/>
      <c r="M795" s="174"/>
      <c r="N795" s="174"/>
      <c r="O795" s="174"/>
      <c r="P795" s="174"/>
      <c r="Q795" s="174"/>
      <c r="R795" s="174"/>
      <c r="S795" s="174"/>
      <c r="T795" s="174"/>
      <c r="U795" s="174"/>
      <c r="V795" s="174"/>
      <c r="W795" s="174"/>
      <c r="X795" s="174"/>
      <c r="Y795" s="174"/>
      <c r="Z795" s="174"/>
    </row>
    <row r="796" spans="1:26" ht="12.75" customHeight="1" x14ac:dyDescent="0.2">
      <c r="A796" s="174"/>
      <c r="B796" s="174"/>
      <c r="C796" s="174"/>
      <c r="D796" s="174"/>
      <c r="E796" s="174"/>
      <c r="F796" s="174"/>
      <c r="G796" s="174"/>
      <c r="H796" s="174"/>
      <c r="I796" s="174"/>
      <c r="J796" s="174"/>
      <c r="K796" s="174"/>
      <c r="L796" s="174"/>
      <c r="M796" s="174"/>
      <c r="N796" s="174"/>
      <c r="O796" s="174"/>
      <c r="P796" s="174"/>
      <c r="Q796" s="174"/>
      <c r="R796" s="174"/>
      <c r="S796" s="174"/>
      <c r="T796" s="174"/>
      <c r="U796" s="174"/>
      <c r="V796" s="174"/>
      <c r="W796" s="174"/>
      <c r="X796" s="174"/>
      <c r="Y796" s="174"/>
      <c r="Z796" s="174"/>
    </row>
    <row r="797" spans="1:26" ht="12.75" customHeight="1" x14ac:dyDescent="0.2">
      <c r="A797" s="174"/>
      <c r="B797" s="174"/>
      <c r="C797" s="174"/>
      <c r="D797" s="174"/>
      <c r="E797" s="174"/>
      <c r="F797" s="174"/>
      <c r="G797" s="174"/>
      <c r="H797" s="174"/>
      <c r="I797" s="174"/>
      <c r="J797" s="174"/>
      <c r="K797" s="174"/>
      <c r="L797" s="174"/>
      <c r="M797" s="174"/>
      <c r="N797" s="174"/>
      <c r="O797" s="174"/>
      <c r="P797" s="174"/>
      <c r="Q797" s="174"/>
      <c r="R797" s="174"/>
      <c r="S797" s="174"/>
      <c r="T797" s="174"/>
      <c r="U797" s="174"/>
      <c r="V797" s="174"/>
      <c r="W797" s="174"/>
      <c r="X797" s="174"/>
      <c r="Y797" s="174"/>
      <c r="Z797" s="174"/>
    </row>
    <row r="798" spans="1:26" ht="12.75" customHeight="1" x14ac:dyDescent="0.2">
      <c r="A798" s="174"/>
      <c r="B798" s="174"/>
      <c r="C798" s="174"/>
      <c r="D798" s="174"/>
      <c r="E798" s="174"/>
      <c r="F798" s="174"/>
      <c r="G798" s="174"/>
      <c r="H798" s="174"/>
      <c r="I798" s="174"/>
      <c r="J798" s="174"/>
      <c r="K798" s="174"/>
      <c r="L798" s="174"/>
      <c r="M798" s="174"/>
      <c r="N798" s="174"/>
      <c r="O798" s="174"/>
      <c r="P798" s="174"/>
      <c r="Q798" s="174"/>
      <c r="R798" s="174"/>
      <c r="S798" s="174"/>
      <c r="T798" s="174"/>
      <c r="U798" s="174"/>
      <c r="V798" s="174"/>
      <c r="W798" s="174"/>
      <c r="X798" s="174"/>
      <c r="Y798" s="174"/>
      <c r="Z798" s="174"/>
    </row>
    <row r="799" spans="1:26" ht="12.75" customHeight="1" x14ac:dyDescent="0.2">
      <c r="A799" s="174"/>
      <c r="B799" s="174"/>
      <c r="C799" s="174"/>
      <c r="D799" s="174"/>
      <c r="E799" s="174"/>
      <c r="F799" s="174"/>
      <c r="G799" s="174"/>
      <c r="H799" s="174"/>
      <c r="I799" s="174"/>
      <c r="J799" s="174"/>
      <c r="K799" s="174"/>
      <c r="L799" s="174"/>
      <c r="M799" s="174"/>
      <c r="N799" s="174"/>
      <c r="O799" s="174"/>
      <c r="P799" s="174"/>
      <c r="Q799" s="174"/>
      <c r="R799" s="174"/>
      <c r="S799" s="174"/>
      <c r="T799" s="174"/>
      <c r="U799" s="174"/>
      <c r="V799" s="174"/>
      <c r="W799" s="174"/>
      <c r="X799" s="174"/>
      <c r="Y799" s="174"/>
      <c r="Z799" s="174"/>
    </row>
    <row r="800" spans="1:26" ht="12.75" customHeight="1" x14ac:dyDescent="0.2">
      <c r="A800" s="174"/>
      <c r="B800" s="174"/>
      <c r="C800" s="174"/>
      <c r="D800" s="174"/>
      <c r="E800" s="174"/>
      <c r="F800" s="174"/>
      <c r="G800" s="174"/>
      <c r="H800" s="174"/>
      <c r="I800" s="174"/>
      <c r="J800" s="174"/>
      <c r="K800" s="174"/>
      <c r="L800" s="174"/>
      <c r="M800" s="174"/>
      <c r="N800" s="174"/>
      <c r="O800" s="174"/>
      <c r="P800" s="174"/>
      <c r="Q800" s="174"/>
      <c r="R800" s="174"/>
      <c r="S800" s="174"/>
      <c r="T800" s="174"/>
      <c r="U800" s="174"/>
      <c r="V800" s="174"/>
      <c r="W800" s="174"/>
      <c r="X800" s="174"/>
      <c r="Y800" s="174"/>
      <c r="Z800" s="174"/>
    </row>
    <row r="801" spans="1:26" ht="12.75" customHeight="1" x14ac:dyDescent="0.2">
      <c r="A801" s="174"/>
      <c r="B801" s="174"/>
      <c r="C801" s="174"/>
      <c r="D801" s="174"/>
      <c r="E801" s="174"/>
      <c r="F801" s="174"/>
      <c r="G801" s="174"/>
      <c r="H801" s="174"/>
      <c r="I801" s="174"/>
      <c r="J801" s="174"/>
      <c r="K801" s="174"/>
      <c r="L801" s="174"/>
      <c r="M801" s="174"/>
      <c r="N801" s="174"/>
      <c r="O801" s="174"/>
      <c r="P801" s="174"/>
      <c r="Q801" s="174"/>
      <c r="R801" s="174"/>
      <c r="S801" s="174"/>
      <c r="T801" s="174"/>
      <c r="U801" s="174"/>
      <c r="V801" s="174"/>
      <c r="W801" s="174"/>
      <c r="X801" s="174"/>
      <c r="Y801" s="174"/>
      <c r="Z801" s="174"/>
    </row>
    <row r="802" spans="1:26" ht="12.75" customHeight="1" x14ac:dyDescent="0.2">
      <c r="A802" s="174"/>
      <c r="B802" s="174"/>
      <c r="C802" s="174"/>
      <c r="D802" s="174"/>
      <c r="E802" s="174"/>
      <c r="F802" s="174"/>
      <c r="G802" s="174"/>
      <c r="H802" s="174"/>
      <c r="I802" s="174"/>
      <c r="J802" s="174"/>
      <c r="K802" s="174"/>
      <c r="L802" s="174"/>
      <c r="M802" s="174"/>
      <c r="N802" s="174"/>
      <c r="O802" s="174"/>
      <c r="P802" s="174"/>
      <c r="Q802" s="174"/>
      <c r="R802" s="174"/>
      <c r="S802" s="174"/>
      <c r="T802" s="174"/>
      <c r="U802" s="174"/>
      <c r="V802" s="174"/>
      <c r="W802" s="174"/>
      <c r="X802" s="174"/>
      <c r="Y802" s="174"/>
      <c r="Z802" s="174"/>
    </row>
    <row r="803" spans="1:26" ht="12.75" customHeight="1" x14ac:dyDescent="0.2">
      <c r="A803" s="174"/>
      <c r="B803" s="174"/>
      <c r="C803" s="174"/>
      <c r="D803" s="174"/>
      <c r="E803" s="174"/>
      <c r="F803" s="174"/>
      <c r="G803" s="174"/>
      <c r="H803" s="174"/>
      <c r="I803" s="174"/>
      <c r="J803" s="174"/>
      <c r="K803" s="174"/>
      <c r="L803" s="174"/>
      <c r="M803" s="174"/>
      <c r="N803" s="174"/>
      <c r="O803" s="174"/>
      <c r="P803" s="174"/>
      <c r="Q803" s="174"/>
      <c r="R803" s="174"/>
      <c r="S803" s="174"/>
      <c r="T803" s="174"/>
      <c r="U803" s="174"/>
      <c r="V803" s="174"/>
      <c r="W803" s="174"/>
      <c r="X803" s="174"/>
      <c r="Y803" s="174"/>
      <c r="Z803" s="174"/>
    </row>
    <row r="804" spans="1:26" ht="12.75" customHeight="1" x14ac:dyDescent="0.2">
      <c r="A804" s="174"/>
      <c r="B804" s="174"/>
      <c r="C804" s="174"/>
      <c r="D804" s="174"/>
      <c r="E804" s="174"/>
      <c r="F804" s="174"/>
      <c r="G804" s="174"/>
      <c r="H804" s="174"/>
      <c r="I804" s="174"/>
      <c r="J804" s="174"/>
      <c r="K804" s="174"/>
      <c r="L804" s="174"/>
      <c r="M804" s="174"/>
      <c r="N804" s="174"/>
      <c r="O804" s="174"/>
      <c r="P804" s="174"/>
      <c r="Q804" s="174"/>
      <c r="R804" s="174"/>
      <c r="S804" s="174"/>
      <c r="T804" s="174"/>
      <c r="U804" s="174"/>
      <c r="V804" s="174"/>
      <c r="W804" s="174"/>
      <c r="X804" s="174"/>
      <c r="Y804" s="174"/>
      <c r="Z804" s="174"/>
    </row>
    <row r="805" spans="1:26" ht="12.75" customHeight="1" x14ac:dyDescent="0.2">
      <c r="A805" s="174"/>
      <c r="B805" s="174"/>
      <c r="C805" s="174"/>
      <c r="D805" s="174"/>
      <c r="E805" s="174"/>
      <c r="F805" s="174"/>
      <c r="G805" s="174"/>
      <c r="H805" s="174"/>
      <c r="I805" s="174"/>
      <c r="J805" s="174"/>
      <c r="K805" s="174"/>
      <c r="L805" s="174"/>
      <c r="M805" s="174"/>
      <c r="N805" s="174"/>
      <c r="O805" s="174"/>
      <c r="P805" s="174"/>
      <c r="Q805" s="174"/>
      <c r="R805" s="174"/>
      <c r="S805" s="174"/>
      <c r="T805" s="174"/>
      <c r="U805" s="174"/>
      <c r="V805" s="174"/>
      <c r="W805" s="174"/>
      <c r="X805" s="174"/>
      <c r="Y805" s="174"/>
      <c r="Z805" s="174"/>
    </row>
    <row r="806" spans="1:26" ht="12.75" customHeight="1" x14ac:dyDescent="0.2">
      <c r="A806" s="174"/>
      <c r="B806" s="174"/>
      <c r="C806" s="174"/>
      <c r="D806" s="174"/>
      <c r="E806" s="174"/>
      <c r="F806" s="174"/>
      <c r="G806" s="174"/>
      <c r="H806" s="174"/>
      <c r="I806" s="174"/>
      <c r="J806" s="174"/>
      <c r="K806" s="174"/>
      <c r="L806" s="174"/>
      <c r="M806" s="174"/>
      <c r="N806" s="174"/>
      <c r="O806" s="174"/>
      <c r="P806" s="174"/>
      <c r="Q806" s="174"/>
      <c r="R806" s="174"/>
      <c r="S806" s="174"/>
      <c r="T806" s="174"/>
      <c r="U806" s="174"/>
      <c r="V806" s="174"/>
      <c r="W806" s="174"/>
      <c r="X806" s="174"/>
      <c r="Y806" s="174"/>
      <c r="Z806" s="174"/>
    </row>
    <row r="807" spans="1:26" ht="12.75" customHeight="1" x14ac:dyDescent="0.2">
      <c r="A807" s="174"/>
      <c r="B807" s="174"/>
      <c r="C807" s="174"/>
      <c r="D807" s="174"/>
      <c r="E807" s="174"/>
      <c r="F807" s="174"/>
      <c r="G807" s="174"/>
      <c r="H807" s="174"/>
      <c r="I807" s="174"/>
      <c r="J807" s="174"/>
      <c r="K807" s="174"/>
      <c r="L807" s="174"/>
      <c r="M807" s="174"/>
      <c r="N807" s="174"/>
      <c r="O807" s="174"/>
      <c r="P807" s="174"/>
      <c r="Q807" s="174"/>
      <c r="R807" s="174"/>
      <c r="S807" s="174"/>
      <c r="T807" s="174"/>
      <c r="U807" s="174"/>
      <c r="V807" s="174"/>
      <c r="W807" s="174"/>
      <c r="X807" s="174"/>
      <c r="Y807" s="174"/>
      <c r="Z807" s="174"/>
    </row>
    <row r="808" spans="1:26" ht="12.75" customHeight="1" x14ac:dyDescent="0.2">
      <c r="A808" s="174"/>
      <c r="B808" s="174"/>
      <c r="C808" s="174"/>
      <c r="D808" s="174"/>
      <c r="E808" s="174"/>
      <c r="F808" s="174"/>
      <c r="G808" s="174"/>
      <c r="H808" s="174"/>
      <c r="I808" s="174"/>
      <c r="J808" s="174"/>
      <c r="K808" s="174"/>
      <c r="L808" s="174"/>
      <c r="M808" s="174"/>
      <c r="N808" s="174"/>
      <c r="O808" s="174"/>
      <c r="P808" s="174"/>
      <c r="Q808" s="174"/>
      <c r="R808" s="174"/>
      <c r="S808" s="174"/>
      <c r="T808" s="174"/>
      <c r="U808" s="174"/>
      <c r="V808" s="174"/>
      <c r="W808" s="174"/>
      <c r="X808" s="174"/>
      <c r="Y808" s="174"/>
      <c r="Z808" s="174"/>
    </row>
    <row r="809" spans="1:26" ht="12.75" customHeight="1" x14ac:dyDescent="0.2">
      <c r="A809" s="174"/>
      <c r="B809" s="174"/>
      <c r="C809" s="174"/>
      <c r="D809" s="174"/>
      <c r="E809" s="174"/>
      <c r="F809" s="174"/>
      <c r="G809" s="174"/>
      <c r="H809" s="174"/>
      <c r="I809" s="174"/>
      <c r="J809" s="174"/>
      <c r="K809" s="174"/>
      <c r="L809" s="174"/>
      <c r="M809" s="174"/>
      <c r="N809" s="174"/>
      <c r="O809" s="174"/>
      <c r="P809" s="174"/>
      <c r="Q809" s="174"/>
      <c r="R809" s="174"/>
      <c r="S809" s="174"/>
      <c r="T809" s="174"/>
      <c r="U809" s="174"/>
      <c r="V809" s="174"/>
      <c r="W809" s="174"/>
      <c r="X809" s="174"/>
      <c r="Y809" s="174"/>
      <c r="Z809" s="174"/>
    </row>
    <row r="810" spans="1:26" ht="12.75" customHeight="1" x14ac:dyDescent="0.2">
      <c r="A810" s="174"/>
      <c r="B810" s="174"/>
      <c r="C810" s="174"/>
      <c r="D810" s="174"/>
      <c r="E810" s="174"/>
      <c r="F810" s="174"/>
      <c r="G810" s="174"/>
      <c r="H810" s="174"/>
      <c r="I810" s="174"/>
      <c r="J810" s="174"/>
      <c r="K810" s="174"/>
      <c r="L810" s="174"/>
      <c r="M810" s="174"/>
      <c r="N810" s="174"/>
      <c r="O810" s="174"/>
      <c r="P810" s="174"/>
      <c r="Q810" s="174"/>
      <c r="R810" s="174"/>
      <c r="S810" s="174"/>
      <c r="T810" s="174"/>
      <c r="U810" s="174"/>
      <c r="V810" s="174"/>
      <c r="W810" s="174"/>
      <c r="X810" s="174"/>
      <c r="Y810" s="174"/>
      <c r="Z810" s="174"/>
    </row>
    <row r="811" spans="1:26" ht="12.75" customHeight="1" x14ac:dyDescent="0.2">
      <c r="A811" s="174"/>
      <c r="B811" s="174"/>
      <c r="C811" s="174"/>
      <c r="D811" s="174"/>
      <c r="E811" s="174"/>
      <c r="F811" s="174"/>
      <c r="G811" s="174"/>
      <c r="H811" s="174"/>
      <c r="I811" s="174"/>
      <c r="J811" s="174"/>
      <c r="K811" s="174"/>
      <c r="L811" s="174"/>
      <c r="M811" s="174"/>
      <c r="N811" s="174"/>
      <c r="O811" s="174"/>
      <c r="P811" s="174"/>
      <c r="Q811" s="174"/>
      <c r="R811" s="174"/>
      <c r="S811" s="174"/>
      <c r="T811" s="174"/>
      <c r="U811" s="174"/>
      <c r="V811" s="174"/>
      <c r="W811" s="174"/>
      <c r="X811" s="174"/>
      <c r="Y811" s="174"/>
      <c r="Z811" s="174"/>
    </row>
    <row r="812" spans="1:26" ht="12.75" customHeight="1" x14ac:dyDescent="0.2">
      <c r="A812" s="174"/>
      <c r="B812" s="174"/>
      <c r="C812" s="174"/>
      <c r="D812" s="174"/>
      <c r="E812" s="174"/>
      <c r="F812" s="174"/>
      <c r="G812" s="174"/>
      <c r="H812" s="174"/>
      <c r="I812" s="174"/>
      <c r="J812" s="174"/>
      <c r="K812" s="174"/>
      <c r="L812" s="174"/>
      <c r="M812" s="174"/>
      <c r="N812" s="174"/>
      <c r="O812" s="174"/>
      <c r="P812" s="174"/>
      <c r="Q812" s="174"/>
      <c r="R812" s="174"/>
      <c r="S812" s="174"/>
      <c r="T812" s="174"/>
      <c r="U812" s="174"/>
      <c r="V812" s="174"/>
      <c r="W812" s="174"/>
      <c r="X812" s="174"/>
      <c r="Y812" s="174"/>
      <c r="Z812" s="174"/>
    </row>
    <row r="813" spans="1:26" ht="12.75" customHeight="1" x14ac:dyDescent="0.2">
      <c r="A813" s="174"/>
      <c r="B813" s="174"/>
      <c r="C813" s="174"/>
      <c r="D813" s="174"/>
      <c r="E813" s="174"/>
      <c r="F813" s="174"/>
      <c r="G813" s="174"/>
      <c r="H813" s="174"/>
      <c r="I813" s="174"/>
      <c r="J813" s="174"/>
      <c r="K813" s="174"/>
      <c r="L813" s="174"/>
      <c r="M813" s="174"/>
      <c r="N813" s="174"/>
      <c r="O813" s="174"/>
      <c r="P813" s="174"/>
      <c r="Q813" s="174"/>
      <c r="R813" s="174"/>
      <c r="S813" s="174"/>
      <c r="T813" s="174"/>
      <c r="U813" s="174"/>
      <c r="V813" s="174"/>
      <c r="W813" s="174"/>
      <c r="X813" s="174"/>
      <c r="Y813" s="174"/>
      <c r="Z813" s="174"/>
    </row>
    <row r="814" spans="1:26" ht="12.75" customHeight="1" x14ac:dyDescent="0.2">
      <c r="A814" s="174"/>
      <c r="B814" s="174"/>
      <c r="C814" s="174"/>
      <c r="D814" s="174"/>
      <c r="E814" s="174"/>
      <c r="F814" s="174"/>
      <c r="G814" s="174"/>
      <c r="H814" s="174"/>
      <c r="I814" s="174"/>
      <c r="J814" s="174"/>
      <c r="K814" s="174"/>
      <c r="L814" s="174"/>
      <c r="M814" s="174"/>
      <c r="N814" s="174"/>
      <c r="O814" s="174"/>
      <c r="P814" s="174"/>
      <c r="Q814" s="174"/>
      <c r="R814" s="174"/>
      <c r="S814" s="174"/>
      <c r="T814" s="174"/>
      <c r="U814" s="174"/>
      <c r="V814" s="174"/>
      <c r="W814" s="174"/>
      <c r="X814" s="174"/>
      <c r="Y814" s="174"/>
      <c r="Z814" s="174"/>
    </row>
    <row r="815" spans="1:26" ht="12.75" customHeight="1" x14ac:dyDescent="0.2">
      <c r="A815" s="174"/>
      <c r="B815" s="174"/>
      <c r="C815" s="174"/>
      <c r="D815" s="174"/>
      <c r="E815" s="174"/>
      <c r="F815" s="174"/>
      <c r="G815" s="174"/>
      <c r="H815" s="174"/>
      <c r="I815" s="174"/>
      <c r="J815" s="174"/>
      <c r="K815" s="174"/>
      <c r="L815" s="174"/>
      <c r="M815" s="174"/>
      <c r="N815" s="174"/>
      <c r="O815" s="174"/>
      <c r="P815" s="174"/>
      <c r="Q815" s="174"/>
      <c r="R815" s="174"/>
      <c r="S815" s="174"/>
      <c r="T815" s="174"/>
      <c r="U815" s="174"/>
      <c r="V815" s="174"/>
      <c r="W815" s="174"/>
      <c r="X815" s="174"/>
      <c r="Y815" s="174"/>
      <c r="Z815" s="174"/>
    </row>
    <row r="816" spans="1:26" ht="12.75" customHeight="1" x14ac:dyDescent="0.2">
      <c r="A816" s="174"/>
      <c r="B816" s="174"/>
      <c r="C816" s="174"/>
      <c r="D816" s="174"/>
      <c r="E816" s="174"/>
      <c r="F816" s="174"/>
      <c r="G816" s="174"/>
      <c r="H816" s="174"/>
      <c r="I816" s="174"/>
      <c r="J816" s="174"/>
      <c r="K816" s="174"/>
      <c r="L816" s="174"/>
      <c r="M816" s="174"/>
      <c r="N816" s="174"/>
      <c r="O816" s="174"/>
      <c r="P816" s="174"/>
      <c r="Q816" s="174"/>
      <c r="R816" s="174"/>
      <c r="S816" s="174"/>
      <c r="T816" s="174"/>
      <c r="U816" s="174"/>
      <c r="V816" s="174"/>
      <c r="W816" s="174"/>
      <c r="X816" s="174"/>
      <c r="Y816" s="174"/>
      <c r="Z816" s="174"/>
    </row>
    <row r="817" spans="1:26" ht="12.75" customHeight="1" x14ac:dyDescent="0.2">
      <c r="A817" s="174"/>
      <c r="B817" s="174"/>
      <c r="C817" s="174"/>
      <c r="D817" s="174"/>
      <c r="E817" s="174"/>
      <c r="F817" s="174"/>
      <c r="G817" s="174"/>
      <c r="H817" s="174"/>
      <c r="I817" s="174"/>
      <c r="J817" s="174"/>
      <c r="K817" s="174"/>
      <c r="L817" s="174"/>
      <c r="M817" s="174"/>
      <c r="N817" s="174"/>
      <c r="O817" s="174"/>
      <c r="P817" s="174"/>
      <c r="Q817" s="174"/>
      <c r="R817" s="174"/>
      <c r="S817" s="174"/>
      <c r="T817" s="174"/>
      <c r="U817" s="174"/>
      <c r="V817" s="174"/>
      <c r="W817" s="174"/>
      <c r="X817" s="174"/>
      <c r="Y817" s="174"/>
      <c r="Z817" s="174"/>
    </row>
    <row r="818" spans="1:26" ht="12.75" customHeight="1" x14ac:dyDescent="0.2">
      <c r="A818" s="174"/>
      <c r="B818" s="174"/>
      <c r="C818" s="174"/>
      <c r="D818" s="174"/>
      <c r="E818" s="174"/>
      <c r="F818" s="174"/>
      <c r="G818" s="174"/>
      <c r="H818" s="174"/>
      <c r="I818" s="174"/>
      <c r="J818" s="174"/>
      <c r="K818" s="174"/>
      <c r="L818" s="174"/>
      <c r="M818" s="174"/>
      <c r="N818" s="174"/>
      <c r="O818" s="174"/>
      <c r="P818" s="174"/>
      <c r="Q818" s="174"/>
      <c r="R818" s="174"/>
      <c r="S818" s="174"/>
      <c r="T818" s="174"/>
      <c r="U818" s="174"/>
      <c r="V818" s="174"/>
      <c r="W818" s="174"/>
      <c r="X818" s="174"/>
      <c r="Y818" s="174"/>
      <c r="Z818" s="174"/>
    </row>
    <row r="819" spans="1:26" ht="12.75" customHeight="1" x14ac:dyDescent="0.2">
      <c r="A819" s="174"/>
      <c r="B819" s="174"/>
      <c r="C819" s="174"/>
      <c r="D819" s="174"/>
      <c r="E819" s="174"/>
      <c r="F819" s="174"/>
      <c r="G819" s="174"/>
      <c r="H819" s="174"/>
      <c r="I819" s="174"/>
      <c r="J819" s="174"/>
      <c r="K819" s="174"/>
      <c r="L819" s="174"/>
      <c r="M819" s="174"/>
      <c r="N819" s="174"/>
      <c r="O819" s="174"/>
      <c r="P819" s="174"/>
      <c r="Q819" s="174"/>
      <c r="R819" s="174"/>
      <c r="S819" s="174"/>
      <c r="T819" s="174"/>
      <c r="U819" s="174"/>
      <c r="V819" s="174"/>
      <c r="W819" s="174"/>
      <c r="X819" s="174"/>
      <c r="Y819" s="174"/>
      <c r="Z819" s="174"/>
    </row>
    <row r="820" spans="1:26" ht="12.75" customHeight="1" x14ac:dyDescent="0.2">
      <c r="A820" s="174"/>
      <c r="B820" s="174"/>
      <c r="C820" s="174"/>
      <c r="D820" s="174"/>
      <c r="E820" s="174"/>
      <c r="F820" s="174"/>
      <c r="G820" s="174"/>
      <c r="H820" s="174"/>
      <c r="I820" s="174"/>
      <c r="J820" s="174"/>
      <c r="K820" s="174"/>
      <c r="L820" s="174"/>
      <c r="M820" s="174"/>
      <c r="N820" s="174"/>
      <c r="O820" s="174"/>
      <c r="P820" s="174"/>
      <c r="Q820" s="174"/>
      <c r="R820" s="174"/>
      <c r="S820" s="174"/>
      <c r="T820" s="174"/>
      <c r="U820" s="174"/>
      <c r="V820" s="174"/>
      <c r="W820" s="174"/>
      <c r="X820" s="174"/>
      <c r="Y820" s="174"/>
      <c r="Z820" s="174"/>
    </row>
    <row r="821" spans="1:26" ht="12.75" customHeight="1" x14ac:dyDescent="0.2">
      <c r="A821" s="174"/>
      <c r="B821" s="174"/>
      <c r="C821" s="174"/>
      <c r="D821" s="174"/>
      <c r="E821" s="174"/>
      <c r="F821" s="174"/>
      <c r="G821" s="174"/>
      <c r="H821" s="174"/>
      <c r="I821" s="174"/>
      <c r="J821" s="174"/>
      <c r="K821" s="174"/>
      <c r="L821" s="174"/>
      <c r="M821" s="174"/>
      <c r="N821" s="174"/>
      <c r="O821" s="174"/>
      <c r="P821" s="174"/>
      <c r="Q821" s="174"/>
      <c r="R821" s="174"/>
      <c r="S821" s="174"/>
      <c r="T821" s="174"/>
      <c r="U821" s="174"/>
      <c r="V821" s="174"/>
      <c r="W821" s="174"/>
      <c r="X821" s="174"/>
      <c r="Y821" s="174"/>
      <c r="Z821" s="174"/>
    </row>
    <row r="822" spans="1:26" ht="12.75" customHeight="1" x14ac:dyDescent="0.2">
      <c r="A822" s="174"/>
      <c r="B822" s="174"/>
      <c r="C822" s="174"/>
      <c r="D822" s="174"/>
      <c r="E822" s="174"/>
      <c r="F822" s="174"/>
      <c r="G822" s="174"/>
      <c r="H822" s="174"/>
      <c r="I822" s="174"/>
      <c r="J822" s="174"/>
      <c r="K822" s="174"/>
      <c r="L822" s="174"/>
      <c r="M822" s="174"/>
      <c r="N822" s="174"/>
      <c r="O822" s="174"/>
      <c r="P822" s="174"/>
      <c r="Q822" s="174"/>
      <c r="R822" s="174"/>
      <c r="S822" s="174"/>
      <c r="T822" s="174"/>
      <c r="U822" s="174"/>
      <c r="V822" s="174"/>
      <c r="W822" s="174"/>
      <c r="X822" s="174"/>
      <c r="Y822" s="174"/>
      <c r="Z822" s="174"/>
    </row>
    <row r="823" spans="1:26" ht="12.75" customHeight="1" x14ac:dyDescent="0.2">
      <c r="A823" s="174"/>
      <c r="B823" s="174"/>
      <c r="C823" s="174"/>
      <c r="D823" s="174"/>
      <c r="E823" s="174"/>
      <c r="F823" s="174"/>
      <c r="G823" s="174"/>
      <c r="H823" s="174"/>
      <c r="I823" s="174"/>
      <c r="J823" s="174"/>
      <c r="K823" s="174"/>
      <c r="L823" s="174"/>
      <c r="M823" s="174"/>
      <c r="N823" s="174"/>
      <c r="O823" s="174"/>
      <c r="P823" s="174"/>
      <c r="Q823" s="174"/>
      <c r="R823" s="174"/>
      <c r="S823" s="174"/>
      <c r="T823" s="174"/>
      <c r="U823" s="174"/>
      <c r="V823" s="174"/>
      <c r="W823" s="174"/>
      <c r="X823" s="174"/>
      <c r="Y823" s="174"/>
      <c r="Z823" s="174"/>
    </row>
    <row r="824" spans="1:26" ht="12.75" customHeight="1" x14ac:dyDescent="0.2">
      <c r="A824" s="174"/>
      <c r="B824" s="174"/>
      <c r="C824" s="174"/>
      <c r="D824" s="174"/>
      <c r="E824" s="174"/>
      <c r="F824" s="174"/>
      <c r="G824" s="174"/>
      <c r="H824" s="174"/>
      <c r="I824" s="174"/>
      <c r="J824" s="174"/>
      <c r="K824" s="174"/>
      <c r="L824" s="174"/>
      <c r="M824" s="174"/>
      <c r="N824" s="174"/>
      <c r="O824" s="174"/>
      <c r="P824" s="174"/>
      <c r="Q824" s="174"/>
      <c r="R824" s="174"/>
      <c r="S824" s="174"/>
      <c r="T824" s="174"/>
      <c r="U824" s="174"/>
      <c r="V824" s="174"/>
      <c r="W824" s="174"/>
      <c r="X824" s="174"/>
      <c r="Y824" s="174"/>
      <c r="Z824" s="174"/>
    </row>
    <row r="825" spans="1:26" ht="12.75" customHeight="1" x14ac:dyDescent="0.2">
      <c r="A825" s="174"/>
      <c r="B825" s="174"/>
      <c r="C825" s="174"/>
      <c r="D825" s="174"/>
      <c r="E825" s="174"/>
      <c r="F825" s="174"/>
      <c r="G825" s="174"/>
      <c r="H825" s="174"/>
      <c r="I825" s="174"/>
      <c r="J825" s="174"/>
      <c r="K825" s="174"/>
      <c r="L825" s="174"/>
      <c r="M825" s="174"/>
      <c r="N825" s="174"/>
      <c r="O825" s="174"/>
      <c r="P825" s="174"/>
      <c r="Q825" s="174"/>
      <c r="R825" s="174"/>
      <c r="S825" s="174"/>
      <c r="T825" s="174"/>
      <c r="U825" s="174"/>
      <c r="V825" s="174"/>
      <c r="W825" s="174"/>
      <c r="X825" s="174"/>
      <c r="Y825" s="174"/>
      <c r="Z825" s="174"/>
    </row>
    <row r="826" spans="1:26" ht="12.75" customHeight="1" x14ac:dyDescent="0.2">
      <c r="A826" s="174"/>
      <c r="B826" s="174"/>
      <c r="C826" s="174"/>
      <c r="D826" s="174"/>
      <c r="E826" s="174"/>
      <c r="F826" s="174"/>
      <c r="G826" s="174"/>
      <c r="H826" s="174"/>
      <c r="I826" s="174"/>
      <c r="J826" s="174"/>
      <c r="K826" s="174"/>
      <c r="L826" s="174"/>
      <c r="M826" s="174"/>
      <c r="N826" s="174"/>
      <c r="O826" s="174"/>
      <c r="P826" s="174"/>
      <c r="Q826" s="174"/>
      <c r="R826" s="174"/>
      <c r="S826" s="174"/>
      <c r="T826" s="174"/>
      <c r="U826" s="174"/>
      <c r="V826" s="174"/>
      <c r="W826" s="174"/>
      <c r="X826" s="174"/>
      <c r="Y826" s="174"/>
      <c r="Z826" s="174"/>
    </row>
    <row r="827" spans="1:26" ht="12.75" customHeight="1" x14ac:dyDescent="0.2">
      <c r="A827" s="174"/>
      <c r="B827" s="174"/>
      <c r="C827" s="174"/>
      <c r="D827" s="174"/>
      <c r="E827" s="174"/>
      <c r="F827" s="174"/>
      <c r="G827" s="174"/>
      <c r="H827" s="174"/>
      <c r="I827" s="174"/>
      <c r="J827" s="174"/>
      <c r="K827" s="174"/>
      <c r="L827" s="174"/>
      <c r="M827" s="174"/>
      <c r="N827" s="174"/>
      <c r="O827" s="174"/>
      <c r="P827" s="174"/>
      <c r="Q827" s="174"/>
      <c r="R827" s="174"/>
      <c r="S827" s="174"/>
      <c r="T827" s="174"/>
      <c r="U827" s="174"/>
      <c r="V827" s="174"/>
      <c r="W827" s="174"/>
      <c r="X827" s="174"/>
      <c r="Y827" s="174"/>
      <c r="Z827" s="174"/>
    </row>
    <row r="828" spans="1:26" ht="12.75" customHeight="1" x14ac:dyDescent="0.2">
      <c r="A828" s="174"/>
      <c r="B828" s="174"/>
      <c r="C828" s="174"/>
      <c r="D828" s="174"/>
      <c r="E828" s="174"/>
      <c r="F828" s="174"/>
      <c r="G828" s="174"/>
      <c r="H828" s="174"/>
      <c r="I828" s="174"/>
      <c r="J828" s="174"/>
      <c r="K828" s="174"/>
      <c r="L828" s="174"/>
      <c r="M828" s="174"/>
      <c r="N828" s="174"/>
      <c r="O828" s="174"/>
      <c r="P828" s="174"/>
      <c r="Q828" s="174"/>
      <c r="R828" s="174"/>
      <c r="S828" s="174"/>
      <c r="T828" s="174"/>
      <c r="U828" s="174"/>
      <c r="V828" s="174"/>
      <c r="W828" s="174"/>
      <c r="X828" s="174"/>
      <c r="Y828" s="174"/>
      <c r="Z828" s="174"/>
    </row>
    <row r="829" spans="1:26" ht="12.75" customHeight="1" x14ac:dyDescent="0.2">
      <c r="A829" s="174"/>
      <c r="B829" s="174"/>
      <c r="C829" s="174"/>
      <c r="D829" s="174"/>
      <c r="E829" s="174"/>
      <c r="F829" s="174"/>
      <c r="G829" s="174"/>
      <c r="H829" s="174"/>
      <c r="I829" s="174"/>
      <c r="J829" s="174"/>
      <c r="K829" s="174"/>
      <c r="L829" s="174"/>
      <c r="M829" s="174"/>
      <c r="N829" s="174"/>
      <c r="O829" s="174"/>
      <c r="P829" s="174"/>
      <c r="Q829" s="174"/>
      <c r="R829" s="174"/>
      <c r="S829" s="174"/>
      <c r="T829" s="174"/>
      <c r="U829" s="174"/>
      <c r="V829" s="174"/>
      <c r="W829" s="174"/>
      <c r="X829" s="174"/>
      <c r="Y829" s="174"/>
      <c r="Z829" s="174"/>
    </row>
    <row r="830" spans="1:26" ht="12.75" customHeight="1" x14ac:dyDescent="0.2">
      <c r="A830" s="174"/>
      <c r="B830" s="174"/>
      <c r="C830" s="174"/>
      <c r="D830" s="174"/>
      <c r="E830" s="174"/>
      <c r="F830" s="174"/>
      <c r="G830" s="174"/>
      <c r="H830" s="174"/>
      <c r="I830" s="174"/>
      <c r="J830" s="174"/>
      <c r="K830" s="174"/>
      <c r="L830" s="174"/>
      <c r="M830" s="174"/>
      <c r="N830" s="174"/>
      <c r="O830" s="174"/>
      <c r="P830" s="174"/>
      <c r="Q830" s="174"/>
      <c r="R830" s="174"/>
      <c r="S830" s="174"/>
      <c r="T830" s="174"/>
      <c r="U830" s="174"/>
      <c r="V830" s="174"/>
      <c r="W830" s="174"/>
      <c r="X830" s="174"/>
      <c r="Y830" s="174"/>
      <c r="Z830" s="174"/>
    </row>
    <row r="831" spans="1:26" ht="12.75" customHeight="1" x14ac:dyDescent="0.2">
      <c r="A831" s="174"/>
      <c r="B831" s="174"/>
      <c r="C831" s="174"/>
      <c r="D831" s="174"/>
      <c r="E831" s="174"/>
      <c r="F831" s="174"/>
      <c r="G831" s="174"/>
      <c r="H831" s="174"/>
      <c r="I831" s="174"/>
      <c r="J831" s="174"/>
      <c r="K831" s="174"/>
      <c r="L831" s="174"/>
      <c r="M831" s="174"/>
      <c r="N831" s="174"/>
      <c r="O831" s="174"/>
      <c r="P831" s="174"/>
      <c r="Q831" s="174"/>
      <c r="R831" s="174"/>
      <c r="S831" s="174"/>
      <c r="T831" s="174"/>
      <c r="U831" s="174"/>
      <c r="V831" s="174"/>
      <c r="W831" s="174"/>
      <c r="X831" s="174"/>
      <c r="Y831" s="174"/>
      <c r="Z831" s="174"/>
    </row>
    <row r="832" spans="1:26" ht="12.75" customHeight="1" x14ac:dyDescent="0.2">
      <c r="A832" s="174"/>
      <c r="B832" s="174"/>
      <c r="C832" s="174"/>
      <c r="D832" s="174"/>
      <c r="E832" s="174"/>
      <c r="F832" s="174"/>
      <c r="G832" s="174"/>
      <c r="H832" s="174"/>
      <c r="I832" s="174"/>
      <c r="J832" s="174"/>
      <c r="K832" s="174"/>
      <c r="L832" s="174"/>
      <c r="M832" s="174"/>
      <c r="N832" s="174"/>
      <c r="O832" s="174"/>
      <c r="P832" s="174"/>
      <c r="Q832" s="174"/>
      <c r="R832" s="174"/>
      <c r="S832" s="174"/>
      <c r="T832" s="174"/>
      <c r="U832" s="174"/>
      <c r="V832" s="174"/>
      <c r="W832" s="174"/>
      <c r="X832" s="174"/>
      <c r="Y832" s="174"/>
      <c r="Z832" s="174"/>
    </row>
    <row r="833" spans="1:26" ht="12.75" customHeight="1" x14ac:dyDescent="0.2">
      <c r="A833" s="174"/>
      <c r="B833" s="174"/>
      <c r="C833" s="174"/>
      <c r="D833" s="174"/>
      <c r="E833" s="174"/>
      <c r="F833" s="174"/>
      <c r="G833" s="174"/>
      <c r="H833" s="174"/>
      <c r="I833" s="174"/>
      <c r="J833" s="174"/>
      <c r="K833" s="174"/>
      <c r="L833" s="174"/>
      <c r="M833" s="174"/>
      <c r="N833" s="174"/>
      <c r="O833" s="174"/>
      <c r="P833" s="174"/>
      <c r="Q833" s="174"/>
      <c r="R833" s="174"/>
      <c r="S833" s="174"/>
      <c r="T833" s="174"/>
      <c r="U833" s="174"/>
      <c r="V833" s="174"/>
      <c r="W833" s="174"/>
      <c r="X833" s="174"/>
      <c r="Y833" s="174"/>
      <c r="Z833" s="174"/>
    </row>
    <row r="834" spans="1:26" ht="12.75" customHeight="1" x14ac:dyDescent="0.2">
      <c r="A834" s="174"/>
      <c r="B834" s="174"/>
      <c r="C834" s="174"/>
      <c r="D834" s="174"/>
      <c r="E834" s="174"/>
      <c r="F834" s="174"/>
      <c r="G834" s="174"/>
      <c r="H834" s="174"/>
      <c r="I834" s="174"/>
      <c r="J834" s="174"/>
      <c r="K834" s="174"/>
      <c r="L834" s="174"/>
      <c r="M834" s="174"/>
      <c r="N834" s="174"/>
      <c r="O834" s="174"/>
      <c r="P834" s="174"/>
      <c r="Q834" s="174"/>
      <c r="R834" s="174"/>
      <c r="S834" s="174"/>
      <c r="T834" s="174"/>
      <c r="U834" s="174"/>
      <c r="V834" s="174"/>
      <c r="W834" s="174"/>
      <c r="X834" s="174"/>
      <c r="Y834" s="174"/>
      <c r="Z834" s="174"/>
    </row>
    <row r="835" spans="1:26" ht="12.75" customHeight="1" x14ac:dyDescent="0.2">
      <c r="A835" s="174"/>
      <c r="B835" s="174"/>
      <c r="C835" s="174"/>
      <c r="D835" s="174"/>
      <c r="E835" s="174"/>
      <c r="F835" s="174"/>
      <c r="G835" s="174"/>
      <c r="H835" s="174"/>
      <c r="I835" s="174"/>
      <c r="J835" s="174"/>
      <c r="K835" s="174"/>
      <c r="L835" s="174"/>
      <c r="M835" s="174"/>
      <c r="N835" s="174"/>
      <c r="O835" s="174"/>
      <c r="P835" s="174"/>
      <c r="Q835" s="174"/>
      <c r="R835" s="174"/>
      <c r="S835" s="174"/>
      <c r="T835" s="174"/>
      <c r="U835" s="174"/>
      <c r="V835" s="174"/>
      <c r="W835" s="174"/>
      <c r="X835" s="174"/>
      <c r="Y835" s="174"/>
      <c r="Z835" s="174"/>
    </row>
    <row r="836" spans="1:26" ht="12.75" customHeight="1" x14ac:dyDescent="0.2">
      <c r="A836" s="174"/>
      <c r="B836" s="174"/>
      <c r="C836" s="174"/>
      <c r="D836" s="174"/>
      <c r="E836" s="174"/>
      <c r="F836" s="174"/>
      <c r="G836" s="174"/>
      <c r="H836" s="174"/>
      <c r="I836" s="174"/>
      <c r="J836" s="174"/>
      <c r="K836" s="174"/>
      <c r="L836" s="174"/>
      <c r="M836" s="174"/>
      <c r="N836" s="174"/>
      <c r="O836" s="174"/>
      <c r="P836" s="174"/>
      <c r="Q836" s="174"/>
      <c r="R836" s="174"/>
      <c r="S836" s="174"/>
      <c r="T836" s="174"/>
      <c r="U836" s="174"/>
      <c r="V836" s="174"/>
      <c r="W836" s="174"/>
      <c r="X836" s="174"/>
      <c r="Y836" s="174"/>
      <c r="Z836" s="174"/>
    </row>
    <row r="837" spans="1:26" ht="12.75" customHeight="1" x14ac:dyDescent="0.2">
      <c r="A837" s="174"/>
      <c r="B837" s="174"/>
      <c r="C837" s="174"/>
      <c r="D837" s="174"/>
      <c r="E837" s="174"/>
      <c r="F837" s="174"/>
      <c r="G837" s="174"/>
      <c r="H837" s="174"/>
      <c r="I837" s="174"/>
      <c r="J837" s="174"/>
      <c r="K837" s="174"/>
      <c r="L837" s="174"/>
      <c r="M837" s="174"/>
      <c r="N837" s="174"/>
      <c r="O837" s="174"/>
      <c r="P837" s="174"/>
      <c r="Q837" s="174"/>
      <c r="R837" s="174"/>
      <c r="S837" s="174"/>
      <c r="T837" s="174"/>
      <c r="U837" s="174"/>
      <c r="V837" s="174"/>
      <c r="W837" s="174"/>
      <c r="X837" s="174"/>
      <c r="Y837" s="174"/>
      <c r="Z837" s="174"/>
    </row>
    <row r="838" spans="1:26" ht="12.75" customHeight="1" x14ac:dyDescent="0.2">
      <c r="A838" s="174"/>
      <c r="B838" s="174"/>
      <c r="C838" s="174"/>
      <c r="D838" s="174"/>
      <c r="E838" s="174"/>
      <c r="F838" s="174"/>
      <c r="G838" s="174"/>
      <c r="H838" s="174"/>
      <c r="I838" s="174"/>
      <c r="J838" s="174"/>
      <c r="K838" s="174"/>
      <c r="L838" s="174"/>
      <c r="M838" s="174"/>
      <c r="N838" s="174"/>
      <c r="O838" s="174"/>
      <c r="P838" s="174"/>
      <c r="Q838" s="174"/>
      <c r="R838" s="174"/>
      <c r="S838" s="174"/>
      <c r="T838" s="174"/>
      <c r="U838" s="174"/>
      <c r="V838" s="174"/>
      <c r="W838" s="174"/>
      <c r="X838" s="174"/>
      <c r="Y838" s="174"/>
      <c r="Z838" s="174"/>
    </row>
    <row r="839" spans="1:26" ht="12.75" customHeight="1" x14ac:dyDescent="0.2">
      <c r="A839" s="174"/>
      <c r="B839" s="174"/>
      <c r="C839" s="174"/>
      <c r="D839" s="174"/>
      <c r="E839" s="174"/>
      <c r="F839" s="174"/>
      <c r="G839" s="174"/>
      <c r="H839" s="174"/>
      <c r="I839" s="174"/>
      <c r="J839" s="174"/>
      <c r="K839" s="174"/>
      <c r="L839" s="174"/>
      <c r="M839" s="174"/>
      <c r="N839" s="174"/>
      <c r="O839" s="174"/>
      <c r="P839" s="174"/>
      <c r="Q839" s="174"/>
      <c r="R839" s="174"/>
      <c r="S839" s="174"/>
      <c r="T839" s="174"/>
      <c r="U839" s="174"/>
      <c r="V839" s="174"/>
      <c r="W839" s="174"/>
      <c r="X839" s="174"/>
      <c r="Y839" s="174"/>
      <c r="Z839" s="174"/>
    </row>
    <row r="840" spans="1:26" ht="12.75" customHeight="1" x14ac:dyDescent="0.2">
      <c r="A840" s="174"/>
      <c r="B840" s="174"/>
      <c r="C840" s="174"/>
      <c r="D840" s="174"/>
      <c r="E840" s="174"/>
      <c r="F840" s="174"/>
      <c r="G840" s="174"/>
      <c r="H840" s="174"/>
      <c r="I840" s="174"/>
      <c r="J840" s="174"/>
      <c r="K840" s="174"/>
      <c r="L840" s="174"/>
      <c r="M840" s="174"/>
      <c r="N840" s="174"/>
      <c r="O840" s="174"/>
      <c r="P840" s="174"/>
      <c r="Q840" s="174"/>
      <c r="R840" s="174"/>
      <c r="S840" s="174"/>
      <c r="T840" s="174"/>
      <c r="U840" s="174"/>
      <c r="V840" s="174"/>
      <c r="W840" s="174"/>
      <c r="X840" s="174"/>
      <c r="Y840" s="174"/>
      <c r="Z840" s="174"/>
    </row>
    <row r="841" spans="1:26" ht="12.75" customHeight="1" x14ac:dyDescent="0.2">
      <c r="A841" s="174"/>
      <c r="B841" s="174"/>
      <c r="C841" s="174"/>
      <c r="D841" s="174"/>
      <c r="E841" s="174"/>
      <c r="F841" s="174"/>
      <c r="G841" s="174"/>
      <c r="H841" s="174"/>
      <c r="I841" s="174"/>
      <c r="J841" s="174"/>
      <c r="K841" s="174"/>
      <c r="L841" s="174"/>
      <c r="M841" s="174"/>
      <c r="N841" s="174"/>
      <c r="O841" s="174"/>
      <c r="P841" s="174"/>
      <c r="Q841" s="174"/>
      <c r="R841" s="174"/>
      <c r="S841" s="174"/>
      <c r="T841" s="174"/>
      <c r="U841" s="174"/>
      <c r="V841" s="174"/>
      <c r="W841" s="174"/>
      <c r="X841" s="174"/>
      <c r="Y841" s="174"/>
      <c r="Z841" s="174"/>
    </row>
    <row r="842" spans="1:26" ht="12.75" customHeight="1" x14ac:dyDescent="0.2">
      <c r="A842" s="174"/>
      <c r="B842" s="174"/>
      <c r="C842" s="174"/>
      <c r="D842" s="174"/>
      <c r="E842" s="174"/>
      <c r="F842" s="174"/>
      <c r="G842" s="174"/>
      <c r="H842" s="174"/>
      <c r="I842" s="174"/>
      <c r="J842" s="174"/>
      <c r="K842" s="174"/>
      <c r="L842" s="174"/>
      <c r="M842" s="174"/>
      <c r="N842" s="174"/>
      <c r="O842" s="174"/>
      <c r="P842" s="174"/>
      <c r="Q842" s="174"/>
      <c r="R842" s="174"/>
      <c r="S842" s="174"/>
      <c r="T842" s="174"/>
      <c r="U842" s="174"/>
      <c r="V842" s="174"/>
      <c r="W842" s="174"/>
      <c r="X842" s="174"/>
      <c r="Y842" s="174"/>
      <c r="Z842" s="174"/>
    </row>
    <row r="843" spans="1:26" ht="12.75" customHeight="1" x14ac:dyDescent="0.2">
      <c r="A843" s="174"/>
      <c r="B843" s="174"/>
      <c r="C843" s="174"/>
      <c r="D843" s="174"/>
      <c r="E843" s="174"/>
      <c r="F843" s="174"/>
      <c r="G843" s="174"/>
      <c r="H843" s="174"/>
      <c r="I843" s="174"/>
      <c r="J843" s="174"/>
      <c r="K843" s="174"/>
      <c r="L843" s="174"/>
      <c r="M843" s="174"/>
      <c r="N843" s="174"/>
      <c r="O843" s="174"/>
      <c r="P843" s="174"/>
      <c r="Q843" s="174"/>
      <c r="R843" s="174"/>
      <c r="S843" s="174"/>
      <c r="T843" s="174"/>
      <c r="U843" s="174"/>
      <c r="V843" s="174"/>
      <c r="W843" s="174"/>
      <c r="X843" s="174"/>
      <c r="Y843" s="174"/>
      <c r="Z843" s="174"/>
    </row>
    <row r="844" spans="1:26" ht="12.75" customHeight="1" x14ac:dyDescent="0.2">
      <c r="A844" s="174"/>
      <c r="B844" s="174"/>
      <c r="C844" s="174"/>
      <c r="D844" s="174"/>
      <c r="E844" s="174"/>
      <c r="F844" s="174"/>
      <c r="G844" s="174"/>
      <c r="H844" s="174"/>
      <c r="I844" s="174"/>
      <c r="J844" s="174"/>
      <c r="K844" s="174"/>
      <c r="L844" s="174"/>
      <c r="M844" s="174"/>
      <c r="N844" s="174"/>
      <c r="O844" s="174"/>
      <c r="P844" s="174"/>
      <c r="Q844" s="174"/>
      <c r="R844" s="174"/>
      <c r="S844" s="174"/>
      <c r="T844" s="174"/>
      <c r="U844" s="174"/>
      <c r="V844" s="174"/>
      <c r="W844" s="174"/>
      <c r="X844" s="174"/>
      <c r="Y844" s="174"/>
      <c r="Z844" s="174"/>
    </row>
    <row r="845" spans="1:26" ht="12.75" customHeight="1" x14ac:dyDescent="0.2">
      <c r="A845" s="174"/>
      <c r="B845" s="174"/>
      <c r="C845" s="174"/>
      <c r="D845" s="174"/>
      <c r="E845" s="174"/>
      <c r="F845" s="174"/>
      <c r="G845" s="174"/>
      <c r="H845" s="174"/>
      <c r="I845" s="174"/>
      <c r="J845" s="174"/>
      <c r="K845" s="174"/>
      <c r="L845" s="174"/>
      <c r="M845" s="174"/>
      <c r="N845" s="174"/>
      <c r="O845" s="174"/>
      <c r="P845" s="174"/>
      <c r="Q845" s="174"/>
      <c r="R845" s="174"/>
      <c r="S845" s="174"/>
      <c r="T845" s="174"/>
      <c r="U845" s="174"/>
      <c r="V845" s="174"/>
      <c r="W845" s="174"/>
      <c r="X845" s="174"/>
      <c r="Y845" s="174"/>
      <c r="Z845" s="174"/>
    </row>
    <row r="846" spans="1:26" ht="12.75" customHeight="1" x14ac:dyDescent="0.2">
      <c r="A846" s="174"/>
      <c r="B846" s="174"/>
      <c r="C846" s="174"/>
      <c r="D846" s="174"/>
      <c r="E846" s="174"/>
      <c r="F846" s="174"/>
      <c r="G846" s="174"/>
      <c r="H846" s="174"/>
      <c r="I846" s="174"/>
      <c r="J846" s="174"/>
      <c r="K846" s="174"/>
      <c r="L846" s="174"/>
      <c r="M846" s="174"/>
      <c r="N846" s="174"/>
      <c r="O846" s="174"/>
      <c r="P846" s="174"/>
      <c r="Q846" s="174"/>
      <c r="R846" s="174"/>
      <c r="S846" s="174"/>
      <c r="T846" s="174"/>
      <c r="U846" s="174"/>
      <c r="V846" s="174"/>
      <c r="W846" s="174"/>
      <c r="X846" s="174"/>
      <c r="Y846" s="174"/>
      <c r="Z846" s="174"/>
    </row>
    <row r="847" spans="1:26" ht="12.75" customHeight="1" x14ac:dyDescent="0.2">
      <c r="A847" s="174"/>
      <c r="B847" s="174"/>
      <c r="C847" s="174"/>
      <c r="D847" s="174"/>
      <c r="E847" s="174"/>
      <c r="F847" s="174"/>
      <c r="G847" s="174"/>
      <c r="H847" s="174"/>
      <c r="I847" s="174"/>
      <c r="J847" s="174"/>
      <c r="K847" s="174"/>
      <c r="L847" s="174"/>
      <c r="M847" s="174"/>
      <c r="N847" s="174"/>
      <c r="O847" s="174"/>
      <c r="P847" s="174"/>
      <c r="Q847" s="174"/>
      <c r="R847" s="174"/>
      <c r="S847" s="174"/>
      <c r="T847" s="174"/>
      <c r="U847" s="174"/>
      <c r="V847" s="174"/>
      <c r="W847" s="174"/>
      <c r="X847" s="174"/>
      <c r="Y847" s="174"/>
      <c r="Z847" s="174"/>
    </row>
    <row r="848" spans="1:26" ht="12.75" customHeight="1" x14ac:dyDescent="0.2">
      <c r="A848" s="174"/>
      <c r="B848" s="174"/>
      <c r="C848" s="174"/>
      <c r="D848" s="174"/>
      <c r="E848" s="174"/>
      <c r="F848" s="174"/>
      <c r="G848" s="174"/>
      <c r="H848" s="174"/>
      <c r="I848" s="174"/>
      <c r="J848" s="174"/>
      <c r="K848" s="174"/>
      <c r="L848" s="174"/>
      <c r="M848" s="174"/>
      <c r="N848" s="174"/>
      <c r="O848" s="174"/>
      <c r="P848" s="174"/>
      <c r="Q848" s="174"/>
      <c r="R848" s="174"/>
      <c r="S848" s="174"/>
      <c r="T848" s="174"/>
      <c r="U848" s="174"/>
      <c r="V848" s="174"/>
      <c r="W848" s="174"/>
      <c r="X848" s="174"/>
      <c r="Y848" s="174"/>
      <c r="Z848" s="174"/>
    </row>
    <row r="849" spans="1:26" ht="12.75" customHeight="1" x14ac:dyDescent="0.2">
      <c r="A849" s="174"/>
      <c r="B849" s="174"/>
      <c r="C849" s="174"/>
      <c r="D849" s="174"/>
      <c r="E849" s="174"/>
      <c r="F849" s="174"/>
      <c r="G849" s="174"/>
      <c r="H849" s="174"/>
      <c r="I849" s="174"/>
      <c r="J849" s="174"/>
      <c r="K849" s="174"/>
      <c r="L849" s="174"/>
      <c r="M849" s="174"/>
      <c r="N849" s="174"/>
      <c r="O849" s="174"/>
      <c r="P849" s="174"/>
      <c r="Q849" s="174"/>
      <c r="R849" s="174"/>
      <c r="S849" s="174"/>
      <c r="T849" s="174"/>
      <c r="U849" s="174"/>
      <c r="V849" s="174"/>
      <c r="W849" s="174"/>
      <c r="X849" s="174"/>
      <c r="Y849" s="174"/>
      <c r="Z849" s="174"/>
    </row>
    <row r="850" spans="1:26" ht="12.75" customHeight="1" x14ac:dyDescent="0.2">
      <c r="A850" s="174"/>
      <c r="B850" s="174"/>
      <c r="C850" s="174"/>
      <c r="D850" s="174"/>
      <c r="E850" s="174"/>
      <c r="F850" s="174"/>
      <c r="G850" s="174"/>
      <c r="H850" s="174"/>
      <c r="I850" s="174"/>
      <c r="J850" s="174"/>
      <c r="K850" s="174"/>
      <c r="L850" s="174"/>
      <c r="M850" s="174"/>
      <c r="N850" s="174"/>
      <c r="O850" s="174"/>
      <c r="P850" s="174"/>
      <c r="Q850" s="174"/>
      <c r="R850" s="174"/>
      <c r="S850" s="174"/>
      <c r="T850" s="174"/>
      <c r="U850" s="174"/>
      <c r="V850" s="174"/>
      <c r="W850" s="174"/>
      <c r="X850" s="174"/>
      <c r="Y850" s="174"/>
      <c r="Z850" s="174"/>
    </row>
    <row r="851" spans="1:26" ht="12.75" customHeight="1" x14ac:dyDescent="0.2">
      <c r="A851" s="174"/>
      <c r="B851" s="174"/>
      <c r="C851" s="174"/>
      <c r="D851" s="174"/>
      <c r="E851" s="174"/>
      <c r="F851" s="174"/>
      <c r="G851" s="174"/>
      <c r="H851" s="174"/>
      <c r="I851" s="174"/>
      <c r="J851" s="174"/>
      <c r="K851" s="174"/>
      <c r="L851" s="174"/>
      <c r="M851" s="174"/>
      <c r="N851" s="174"/>
      <c r="O851" s="174"/>
      <c r="P851" s="174"/>
      <c r="Q851" s="174"/>
      <c r="R851" s="174"/>
      <c r="S851" s="174"/>
      <c r="T851" s="174"/>
      <c r="U851" s="174"/>
      <c r="V851" s="174"/>
      <c r="W851" s="174"/>
      <c r="X851" s="174"/>
      <c r="Y851" s="174"/>
      <c r="Z851" s="174"/>
    </row>
    <row r="852" spans="1:26" ht="12.75" customHeight="1" x14ac:dyDescent="0.2">
      <c r="A852" s="174"/>
      <c r="B852" s="174"/>
      <c r="C852" s="174"/>
      <c r="D852" s="174"/>
      <c r="E852" s="174"/>
      <c r="F852" s="174"/>
      <c r="G852" s="174"/>
      <c r="H852" s="174"/>
      <c r="I852" s="174"/>
      <c r="J852" s="174"/>
      <c r="K852" s="174"/>
      <c r="L852" s="174"/>
      <c r="M852" s="174"/>
      <c r="N852" s="174"/>
      <c r="O852" s="174"/>
      <c r="P852" s="174"/>
      <c r="Q852" s="174"/>
      <c r="R852" s="174"/>
      <c r="S852" s="174"/>
      <c r="T852" s="174"/>
      <c r="U852" s="174"/>
      <c r="V852" s="174"/>
      <c r="W852" s="174"/>
      <c r="X852" s="174"/>
      <c r="Y852" s="174"/>
      <c r="Z852" s="174"/>
    </row>
    <row r="853" spans="1:26" ht="12.75" customHeight="1" x14ac:dyDescent="0.2">
      <c r="A853" s="174"/>
      <c r="B853" s="174"/>
      <c r="C853" s="174"/>
      <c r="D853" s="174"/>
      <c r="E853" s="174"/>
      <c r="F853" s="174"/>
      <c r="G853" s="174"/>
      <c r="H853" s="174"/>
      <c r="I853" s="174"/>
      <c r="J853" s="174"/>
      <c r="K853" s="174"/>
      <c r="L853" s="174"/>
      <c r="M853" s="174"/>
      <c r="N853" s="174"/>
      <c r="O853" s="174"/>
      <c r="P853" s="174"/>
      <c r="Q853" s="174"/>
      <c r="R853" s="174"/>
      <c r="S853" s="174"/>
      <c r="T853" s="174"/>
      <c r="U853" s="174"/>
      <c r="V853" s="174"/>
      <c r="W853" s="174"/>
      <c r="X853" s="174"/>
      <c r="Y853" s="174"/>
      <c r="Z853" s="174"/>
    </row>
    <row r="854" spans="1:26" ht="12.75" customHeight="1" x14ac:dyDescent="0.2">
      <c r="A854" s="174"/>
      <c r="B854" s="174"/>
      <c r="C854" s="174"/>
      <c r="D854" s="174"/>
      <c r="E854" s="174"/>
      <c r="F854" s="174"/>
      <c r="G854" s="174"/>
      <c r="H854" s="174"/>
      <c r="I854" s="174"/>
      <c r="J854" s="174"/>
      <c r="K854" s="174"/>
      <c r="L854" s="174"/>
      <c r="M854" s="174"/>
      <c r="N854" s="174"/>
      <c r="O854" s="174"/>
      <c r="P854" s="174"/>
      <c r="Q854" s="174"/>
      <c r="R854" s="174"/>
      <c r="S854" s="174"/>
      <c r="T854" s="174"/>
      <c r="U854" s="174"/>
      <c r="V854" s="174"/>
      <c r="W854" s="174"/>
      <c r="X854" s="174"/>
      <c r="Y854" s="174"/>
      <c r="Z854" s="174"/>
    </row>
    <row r="855" spans="1:26" ht="12.75" customHeight="1" x14ac:dyDescent="0.2">
      <c r="A855" s="174"/>
      <c r="B855" s="174"/>
      <c r="C855" s="174"/>
      <c r="D855" s="174"/>
      <c r="E855" s="174"/>
      <c r="F855" s="174"/>
      <c r="G855" s="174"/>
      <c r="H855" s="174"/>
      <c r="I855" s="174"/>
      <c r="J855" s="174"/>
      <c r="K855" s="174"/>
      <c r="L855" s="174"/>
      <c r="M855" s="174"/>
      <c r="N855" s="174"/>
      <c r="O855" s="174"/>
      <c r="P855" s="174"/>
      <c r="Q855" s="174"/>
      <c r="R855" s="174"/>
      <c r="S855" s="174"/>
      <c r="T855" s="174"/>
      <c r="U855" s="174"/>
      <c r="V855" s="174"/>
      <c r="W855" s="174"/>
      <c r="X855" s="174"/>
      <c r="Y855" s="174"/>
      <c r="Z855" s="174"/>
    </row>
    <row r="856" spans="1:26" ht="12.75" customHeight="1" x14ac:dyDescent="0.2">
      <c r="A856" s="174"/>
      <c r="B856" s="174"/>
      <c r="C856" s="174"/>
      <c r="D856" s="174"/>
      <c r="E856" s="174"/>
      <c r="F856" s="174"/>
      <c r="G856" s="174"/>
      <c r="H856" s="174"/>
      <c r="I856" s="174"/>
      <c r="J856" s="174"/>
      <c r="K856" s="174"/>
      <c r="L856" s="174"/>
      <c r="M856" s="174"/>
      <c r="N856" s="174"/>
      <c r="O856" s="174"/>
      <c r="P856" s="174"/>
      <c r="Q856" s="174"/>
      <c r="R856" s="174"/>
      <c r="S856" s="174"/>
      <c r="T856" s="174"/>
      <c r="U856" s="174"/>
      <c r="V856" s="174"/>
      <c r="W856" s="174"/>
      <c r="X856" s="174"/>
      <c r="Y856" s="174"/>
      <c r="Z856" s="174"/>
    </row>
    <row r="857" spans="1:26" ht="12.75" customHeight="1" x14ac:dyDescent="0.2">
      <c r="A857" s="174"/>
      <c r="B857" s="174"/>
      <c r="C857" s="174"/>
      <c r="D857" s="174"/>
      <c r="E857" s="174"/>
      <c r="F857" s="174"/>
      <c r="G857" s="174"/>
      <c r="H857" s="174"/>
      <c r="I857" s="174"/>
      <c r="J857" s="174"/>
      <c r="K857" s="174"/>
      <c r="L857" s="174"/>
      <c r="M857" s="174"/>
      <c r="N857" s="174"/>
      <c r="O857" s="174"/>
      <c r="P857" s="174"/>
      <c r="Q857" s="174"/>
      <c r="R857" s="174"/>
      <c r="S857" s="174"/>
      <c r="T857" s="174"/>
      <c r="U857" s="174"/>
      <c r="V857" s="174"/>
      <c r="W857" s="174"/>
      <c r="X857" s="174"/>
      <c r="Y857" s="174"/>
      <c r="Z857" s="174"/>
    </row>
    <row r="858" spans="1:26" ht="12.75" customHeight="1" x14ac:dyDescent="0.2">
      <c r="A858" s="174"/>
      <c r="B858" s="174"/>
      <c r="C858" s="174"/>
      <c r="D858" s="174"/>
      <c r="E858" s="174"/>
      <c r="F858" s="174"/>
      <c r="G858" s="174"/>
      <c r="H858" s="174"/>
      <c r="I858" s="174"/>
      <c r="J858" s="174"/>
      <c r="K858" s="174"/>
      <c r="L858" s="174"/>
      <c r="M858" s="174"/>
      <c r="N858" s="174"/>
      <c r="O858" s="174"/>
      <c r="P858" s="174"/>
      <c r="Q858" s="174"/>
      <c r="R858" s="174"/>
      <c r="S858" s="174"/>
      <c r="T858" s="174"/>
      <c r="U858" s="174"/>
      <c r="V858" s="174"/>
      <c r="W858" s="174"/>
      <c r="X858" s="174"/>
      <c r="Y858" s="174"/>
      <c r="Z858" s="174"/>
    </row>
    <row r="859" spans="1:26" ht="12.75" customHeight="1" x14ac:dyDescent="0.2">
      <c r="A859" s="174"/>
      <c r="B859" s="174"/>
      <c r="C859" s="174"/>
      <c r="D859" s="174"/>
      <c r="E859" s="174"/>
      <c r="F859" s="174"/>
      <c r="G859" s="174"/>
      <c r="H859" s="174"/>
      <c r="I859" s="174"/>
      <c r="J859" s="174"/>
      <c r="K859" s="174"/>
      <c r="L859" s="174"/>
      <c r="M859" s="174"/>
      <c r="N859" s="174"/>
      <c r="O859" s="174"/>
      <c r="P859" s="174"/>
      <c r="Q859" s="174"/>
      <c r="R859" s="174"/>
      <c r="S859" s="174"/>
      <c r="T859" s="174"/>
      <c r="U859" s="174"/>
      <c r="V859" s="174"/>
      <c r="W859" s="174"/>
      <c r="X859" s="174"/>
      <c r="Y859" s="174"/>
      <c r="Z859" s="174"/>
    </row>
    <row r="860" spans="1:26" ht="12.75" customHeight="1" x14ac:dyDescent="0.2">
      <c r="A860" s="174"/>
      <c r="B860" s="174"/>
      <c r="C860" s="174"/>
      <c r="D860" s="174"/>
      <c r="E860" s="174"/>
      <c r="F860" s="174"/>
      <c r="G860" s="174"/>
      <c r="H860" s="174"/>
      <c r="I860" s="174"/>
      <c r="J860" s="174"/>
      <c r="K860" s="174"/>
      <c r="L860" s="174"/>
      <c r="M860" s="174"/>
      <c r="N860" s="174"/>
      <c r="O860" s="174"/>
      <c r="P860" s="174"/>
      <c r="Q860" s="174"/>
      <c r="R860" s="174"/>
      <c r="S860" s="174"/>
      <c r="T860" s="174"/>
      <c r="U860" s="174"/>
      <c r="V860" s="174"/>
      <c r="W860" s="174"/>
      <c r="X860" s="174"/>
      <c r="Y860" s="174"/>
      <c r="Z860" s="174"/>
    </row>
    <row r="861" spans="1:26" ht="12.75" customHeight="1" x14ac:dyDescent="0.2">
      <c r="A861" s="174"/>
      <c r="B861" s="174"/>
      <c r="C861" s="174"/>
      <c r="D861" s="174"/>
      <c r="E861" s="174"/>
      <c r="F861" s="174"/>
      <c r="G861" s="174"/>
      <c r="H861" s="174"/>
      <c r="I861" s="174"/>
      <c r="J861" s="174"/>
      <c r="K861" s="174"/>
      <c r="L861" s="174"/>
      <c r="M861" s="174"/>
      <c r="N861" s="174"/>
      <c r="O861" s="174"/>
      <c r="P861" s="174"/>
      <c r="Q861" s="174"/>
      <c r="R861" s="174"/>
      <c r="S861" s="174"/>
      <c r="T861" s="174"/>
      <c r="U861" s="174"/>
      <c r="V861" s="174"/>
      <c r="W861" s="174"/>
      <c r="X861" s="174"/>
      <c r="Y861" s="174"/>
      <c r="Z861" s="174"/>
    </row>
    <row r="862" spans="1:26" ht="12.75" customHeight="1" x14ac:dyDescent="0.2">
      <c r="A862" s="174"/>
      <c r="B862" s="174"/>
      <c r="C862" s="174"/>
      <c r="D862" s="174"/>
      <c r="E862" s="174"/>
      <c r="F862" s="174"/>
      <c r="G862" s="174"/>
      <c r="H862" s="174"/>
      <c r="I862" s="174"/>
      <c r="J862" s="174"/>
      <c r="K862" s="174"/>
      <c r="L862" s="174"/>
      <c r="M862" s="174"/>
      <c r="N862" s="174"/>
      <c r="O862" s="174"/>
      <c r="P862" s="174"/>
      <c r="Q862" s="174"/>
      <c r="R862" s="174"/>
      <c r="S862" s="174"/>
      <c r="T862" s="174"/>
      <c r="U862" s="174"/>
      <c r="V862" s="174"/>
      <c r="W862" s="174"/>
      <c r="X862" s="174"/>
      <c r="Y862" s="174"/>
      <c r="Z862" s="174"/>
    </row>
    <row r="863" spans="1:26" ht="12.75" customHeight="1" x14ac:dyDescent="0.2">
      <c r="A863" s="174"/>
      <c r="B863" s="174"/>
      <c r="C863" s="174"/>
      <c r="D863" s="174"/>
      <c r="E863" s="174"/>
      <c r="F863" s="174"/>
      <c r="G863" s="174"/>
      <c r="H863" s="174"/>
      <c r="I863" s="174"/>
      <c r="J863" s="174"/>
      <c r="K863" s="174"/>
      <c r="L863" s="174"/>
      <c r="M863" s="174"/>
      <c r="N863" s="174"/>
      <c r="O863" s="174"/>
      <c r="P863" s="174"/>
      <c r="Q863" s="174"/>
      <c r="R863" s="174"/>
      <c r="S863" s="174"/>
      <c r="T863" s="174"/>
      <c r="U863" s="174"/>
      <c r="V863" s="174"/>
      <c r="W863" s="174"/>
      <c r="X863" s="174"/>
      <c r="Y863" s="174"/>
      <c r="Z863" s="174"/>
    </row>
    <row r="864" spans="1:26" ht="12.75" customHeight="1" x14ac:dyDescent="0.2">
      <c r="A864" s="174"/>
      <c r="B864" s="174"/>
      <c r="C864" s="174"/>
      <c r="D864" s="174"/>
      <c r="E864" s="174"/>
      <c r="F864" s="174"/>
      <c r="G864" s="174"/>
      <c r="H864" s="174"/>
      <c r="I864" s="174"/>
      <c r="J864" s="174"/>
      <c r="K864" s="174"/>
      <c r="L864" s="174"/>
      <c r="M864" s="174"/>
      <c r="N864" s="174"/>
      <c r="O864" s="174"/>
      <c r="P864" s="174"/>
      <c r="Q864" s="174"/>
      <c r="R864" s="174"/>
      <c r="S864" s="174"/>
      <c r="T864" s="174"/>
      <c r="U864" s="174"/>
      <c r="V864" s="174"/>
      <c r="W864" s="174"/>
      <c r="X864" s="174"/>
      <c r="Y864" s="174"/>
      <c r="Z864" s="174"/>
    </row>
    <row r="865" spans="1:26" ht="12.75" customHeight="1" x14ac:dyDescent="0.2">
      <c r="A865" s="174"/>
      <c r="B865" s="174"/>
      <c r="C865" s="174"/>
      <c r="D865" s="174"/>
      <c r="E865" s="174"/>
      <c r="F865" s="174"/>
      <c r="G865" s="174"/>
      <c r="H865" s="174"/>
      <c r="I865" s="174"/>
      <c r="J865" s="174"/>
      <c r="K865" s="174"/>
      <c r="L865" s="174"/>
      <c r="M865" s="174"/>
      <c r="N865" s="174"/>
      <c r="O865" s="174"/>
      <c r="P865" s="174"/>
      <c r="Q865" s="174"/>
      <c r="R865" s="174"/>
      <c r="S865" s="174"/>
      <c r="T865" s="174"/>
      <c r="U865" s="174"/>
      <c r="V865" s="174"/>
      <c r="W865" s="174"/>
      <c r="X865" s="174"/>
      <c r="Y865" s="174"/>
      <c r="Z865" s="174"/>
    </row>
    <row r="866" spans="1:26" ht="12.75" customHeight="1" x14ac:dyDescent="0.2">
      <c r="A866" s="174"/>
      <c r="B866" s="174"/>
      <c r="C866" s="174"/>
      <c r="D866" s="174"/>
      <c r="E866" s="174"/>
      <c r="F866" s="174"/>
      <c r="G866" s="174"/>
      <c r="H866" s="174"/>
      <c r="I866" s="174"/>
      <c r="J866" s="174"/>
      <c r="K866" s="174"/>
      <c r="L866" s="174"/>
      <c r="M866" s="174"/>
      <c r="N866" s="174"/>
      <c r="O866" s="174"/>
      <c r="P866" s="174"/>
      <c r="Q866" s="174"/>
      <c r="R866" s="174"/>
      <c r="S866" s="174"/>
      <c r="T866" s="174"/>
      <c r="U866" s="174"/>
      <c r="V866" s="174"/>
      <c r="W866" s="174"/>
      <c r="X866" s="174"/>
      <c r="Y866" s="174"/>
      <c r="Z866" s="174"/>
    </row>
    <row r="867" spans="1:26" ht="12.75" customHeight="1" x14ac:dyDescent="0.2">
      <c r="A867" s="174"/>
      <c r="B867" s="174"/>
      <c r="C867" s="174"/>
      <c r="D867" s="174"/>
      <c r="E867" s="174"/>
      <c r="F867" s="174"/>
      <c r="G867" s="174"/>
      <c r="H867" s="174"/>
      <c r="I867" s="174"/>
      <c r="J867" s="174"/>
      <c r="K867" s="174"/>
      <c r="L867" s="174"/>
      <c r="M867" s="174"/>
      <c r="N867" s="174"/>
      <c r="O867" s="174"/>
      <c r="P867" s="174"/>
      <c r="Q867" s="174"/>
      <c r="R867" s="174"/>
      <c r="S867" s="174"/>
      <c r="T867" s="174"/>
      <c r="U867" s="174"/>
      <c r="V867" s="174"/>
      <c r="W867" s="174"/>
      <c r="X867" s="174"/>
      <c r="Y867" s="174"/>
      <c r="Z867" s="174"/>
    </row>
    <row r="868" spans="1:26" ht="12.75" customHeight="1" x14ac:dyDescent="0.2">
      <c r="A868" s="174"/>
      <c r="B868" s="174"/>
      <c r="C868" s="174"/>
      <c r="D868" s="174"/>
      <c r="E868" s="174"/>
      <c r="F868" s="174"/>
      <c r="G868" s="174"/>
      <c r="H868" s="174"/>
      <c r="I868" s="174"/>
      <c r="J868" s="174"/>
      <c r="K868" s="174"/>
      <c r="L868" s="174"/>
      <c r="M868" s="174"/>
      <c r="N868" s="174"/>
      <c r="O868" s="174"/>
      <c r="P868" s="174"/>
      <c r="Q868" s="174"/>
      <c r="R868" s="174"/>
      <c r="S868" s="174"/>
      <c r="T868" s="174"/>
      <c r="U868" s="174"/>
      <c r="V868" s="174"/>
      <c r="W868" s="174"/>
      <c r="X868" s="174"/>
      <c r="Y868" s="174"/>
      <c r="Z868" s="174"/>
    </row>
    <row r="869" spans="1:26" ht="12.75" customHeight="1" x14ac:dyDescent="0.2">
      <c r="A869" s="174"/>
      <c r="B869" s="174"/>
      <c r="C869" s="174"/>
      <c r="D869" s="174"/>
      <c r="E869" s="174"/>
      <c r="F869" s="174"/>
      <c r="G869" s="174"/>
      <c r="H869" s="174"/>
      <c r="I869" s="174"/>
      <c r="J869" s="174"/>
      <c r="K869" s="174"/>
      <c r="L869" s="174"/>
      <c r="M869" s="174"/>
      <c r="N869" s="174"/>
      <c r="O869" s="174"/>
      <c r="P869" s="174"/>
      <c r="Q869" s="174"/>
      <c r="R869" s="174"/>
      <c r="S869" s="174"/>
      <c r="T869" s="174"/>
      <c r="U869" s="174"/>
      <c r="V869" s="174"/>
      <c r="W869" s="174"/>
      <c r="X869" s="174"/>
      <c r="Y869" s="174"/>
      <c r="Z869" s="174"/>
    </row>
    <row r="870" spans="1:26" ht="12.75" customHeight="1" x14ac:dyDescent="0.2">
      <c r="A870" s="174"/>
      <c r="B870" s="174"/>
      <c r="C870" s="174"/>
      <c r="D870" s="174"/>
      <c r="E870" s="174"/>
      <c r="F870" s="174"/>
      <c r="G870" s="174"/>
      <c r="H870" s="174"/>
      <c r="I870" s="174"/>
      <c r="J870" s="174"/>
      <c r="K870" s="174"/>
      <c r="L870" s="174"/>
      <c r="M870" s="174"/>
      <c r="N870" s="174"/>
      <c r="O870" s="174"/>
      <c r="P870" s="174"/>
      <c r="Q870" s="174"/>
      <c r="R870" s="174"/>
      <c r="S870" s="174"/>
      <c r="T870" s="174"/>
      <c r="U870" s="174"/>
      <c r="V870" s="174"/>
      <c r="W870" s="174"/>
      <c r="X870" s="174"/>
      <c r="Y870" s="174"/>
      <c r="Z870" s="174"/>
    </row>
    <row r="871" spans="1:26" ht="12.75" customHeight="1" x14ac:dyDescent="0.2">
      <c r="A871" s="174"/>
      <c r="B871" s="174"/>
      <c r="C871" s="174"/>
      <c r="D871" s="174"/>
      <c r="E871" s="174"/>
      <c r="F871" s="174"/>
      <c r="G871" s="174"/>
      <c r="H871" s="174"/>
      <c r="I871" s="174"/>
      <c r="J871" s="174"/>
      <c r="K871" s="174"/>
      <c r="L871" s="174"/>
      <c r="M871" s="174"/>
      <c r="N871" s="174"/>
      <c r="O871" s="174"/>
      <c r="P871" s="174"/>
      <c r="Q871" s="174"/>
      <c r="R871" s="174"/>
      <c r="S871" s="174"/>
      <c r="T871" s="174"/>
      <c r="U871" s="174"/>
      <c r="V871" s="174"/>
      <c r="W871" s="174"/>
      <c r="X871" s="174"/>
      <c r="Y871" s="174"/>
      <c r="Z871" s="174"/>
    </row>
    <row r="872" spans="1:26" ht="12.75" customHeight="1" x14ac:dyDescent="0.2">
      <c r="A872" s="174"/>
      <c r="B872" s="174"/>
      <c r="C872" s="174"/>
      <c r="D872" s="174"/>
      <c r="E872" s="174"/>
      <c r="F872" s="174"/>
      <c r="G872" s="174"/>
      <c r="H872" s="174"/>
      <c r="I872" s="174"/>
      <c r="J872" s="174"/>
      <c r="K872" s="174"/>
      <c r="L872" s="174"/>
      <c r="M872" s="174"/>
      <c r="N872" s="174"/>
      <c r="O872" s="174"/>
      <c r="P872" s="174"/>
      <c r="Q872" s="174"/>
      <c r="R872" s="174"/>
      <c r="S872" s="174"/>
      <c r="T872" s="174"/>
      <c r="U872" s="174"/>
      <c r="V872" s="174"/>
      <c r="W872" s="174"/>
      <c r="X872" s="174"/>
      <c r="Y872" s="174"/>
      <c r="Z872" s="174"/>
    </row>
    <row r="873" spans="1:26" ht="12.75" customHeight="1" x14ac:dyDescent="0.2">
      <c r="A873" s="174"/>
      <c r="B873" s="174"/>
      <c r="C873" s="174"/>
      <c r="D873" s="174"/>
      <c r="E873" s="174"/>
      <c r="F873" s="174"/>
      <c r="G873" s="174"/>
      <c r="H873" s="174"/>
      <c r="I873" s="174"/>
      <c r="J873" s="174"/>
      <c r="K873" s="174"/>
      <c r="L873" s="174"/>
      <c r="M873" s="174"/>
      <c r="N873" s="174"/>
      <c r="O873" s="174"/>
      <c r="P873" s="174"/>
      <c r="Q873" s="174"/>
      <c r="R873" s="174"/>
      <c r="S873" s="174"/>
      <c r="T873" s="174"/>
      <c r="U873" s="174"/>
      <c r="V873" s="174"/>
      <c r="W873" s="174"/>
      <c r="X873" s="174"/>
      <c r="Y873" s="174"/>
      <c r="Z873" s="174"/>
    </row>
    <row r="874" spans="1:26" ht="12.75" customHeight="1" x14ac:dyDescent="0.2">
      <c r="A874" s="174"/>
      <c r="B874" s="174"/>
      <c r="C874" s="174"/>
      <c r="D874" s="174"/>
      <c r="E874" s="174"/>
      <c r="F874" s="174"/>
      <c r="G874" s="174"/>
      <c r="H874" s="174"/>
      <c r="I874" s="174"/>
      <c r="J874" s="174"/>
      <c r="K874" s="174"/>
      <c r="L874" s="174"/>
      <c r="M874" s="174"/>
      <c r="N874" s="174"/>
      <c r="O874" s="174"/>
      <c r="P874" s="174"/>
      <c r="Q874" s="174"/>
      <c r="R874" s="174"/>
      <c r="S874" s="174"/>
      <c r="T874" s="174"/>
      <c r="U874" s="174"/>
      <c r="V874" s="174"/>
      <c r="W874" s="174"/>
      <c r="X874" s="174"/>
      <c r="Y874" s="174"/>
      <c r="Z874" s="174"/>
    </row>
    <row r="875" spans="1:26" ht="12.75" customHeight="1" x14ac:dyDescent="0.2">
      <c r="A875" s="174"/>
      <c r="B875" s="174"/>
      <c r="C875" s="174"/>
      <c r="D875" s="174"/>
      <c r="E875" s="174"/>
      <c r="F875" s="174"/>
      <c r="G875" s="174"/>
      <c r="H875" s="174"/>
      <c r="I875" s="174"/>
      <c r="J875" s="174"/>
      <c r="K875" s="174"/>
      <c r="L875" s="174"/>
      <c r="M875" s="174"/>
      <c r="N875" s="174"/>
      <c r="O875" s="174"/>
      <c r="P875" s="174"/>
      <c r="Q875" s="174"/>
      <c r="R875" s="174"/>
      <c r="S875" s="174"/>
      <c r="T875" s="174"/>
      <c r="U875" s="174"/>
      <c r="V875" s="174"/>
      <c r="W875" s="174"/>
      <c r="X875" s="174"/>
      <c r="Y875" s="174"/>
      <c r="Z875" s="174"/>
    </row>
    <row r="876" spans="1:26" ht="12.75" customHeight="1" x14ac:dyDescent="0.2">
      <c r="A876" s="174"/>
      <c r="B876" s="174"/>
      <c r="C876" s="174"/>
      <c r="D876" s="174"/>
      <c r="E876" s="174"/>
      <c r="F876" s="174"/>
      <c r="G876" s="174"/>
      <c r="H876" s="174"/>
      <c r="I876" s="174"/>
      <c r="J876" s="174"/>
      <c r="K876" s="174"/>
      <c r="L876" s="174"/>
      <c r="M876" s="174"/>
      <c r="N876" s="174"/>
      <c r="O876" s="174"/>
      <c r="P876" s="174"/>
      <c r="Q876" s="174"/>
      <c r="R876" s="174"/>
      <c r="S876" s="174"/>
      <c r="T876" s="174"/>
      <c r="U876" s="174"/>
      <c r="V876" s="174"/>
      <c r="W876" s="174"/>
      <c r="X876" s="174"/>
      <c r="Y876" s="174"/>
      <c r="Z876" s="174"/>
    </row>
    <row r="877" spans="1:26" ht="12.75" customHeight="1" x14ac:dyDescent="0.2">
      <c r="A877" s="174"/>
      <c r="B877" s="174"/>
      <c r="C877" s="174"/>
      <c r="D877" s="174"/>
      <c r="E877" s="174"/>
      <c r="F877" s="174"/>
      <c r="G877" s="174"/>
      <c r="H877" s="174"/>
      <c r="I877" s="174"/>
      <c r="J877" s="174"/>
      <c r="K877" s="174"/>
      <c r="L877" s="174"/>
      <c r="M877" s="174"/>
      <c r="N877" s="174"/>
      <c r="O877" s="174"/>
      <c r="P877" s="174"/>
      <c r="Q877" s="174"/>
      <c r="R877" s="174"/>
      <c r="S877" s="174"/>
      <c r="T877" s="174"/>
      <c r="U877" s="174"/>
      <c r="V877" s="174"/>
      <c r="W877" s="174"/>
      <c r="X877" s="174"/>
      <c r="Y877" s="174"/>
      <c r="Z877" s="174"/>
    </row>
    <row r="878" spans="1:26" ht="12.75" customHeight="1" x14ac:dyDescent="0.2">
      <c r="A878" s="174"/>
      <c r="B878" s="174"/>
      <c r="C878" s="174"/>
      <c r="D878" s="174"/>
      <c r="E878" s="174"/>
      <c r="F878" s="174"/>
      <c r="G878" s="174"/>
      <c r="H878" s="174"/>
      <c r="I878" s="174"/>
      <c r="J878" s="174"/>
      <c r="K878" s="174"/>
      <c r="L878" s="174"/>
      <c r="M878" s="174"/>
      <c r="N878" s="174"/>
      <c r="O878" s="174"/>
      <c r="P878" s="174"/>
      <c r="Q878" s="174"/>
      <c r="R878" s="174"/>
      <c r="S878" s="174"/>
      <c r="T878" s="174"/>
      <c r="U878" s="174"/>
      <c r="V878" s="174"/>
      <c r="W878" s="174"/>
      <c r="X878" s="174"/>
      <c r="Y878" s="174"/>
      <c r="Z878" s="174"/>
    </row>
    <row r="879" spans="1:26" ht="12.75" customHeight="1" x14ac:dyDescent="0.2">
      <c r="A879" s="174"/>
      <c r="B879" s="174"/>
      <c r="C879" s="174"/>
      <c r="D879" s="174"/>
      <c r="E879" s="174"/>
      <c r="F879" s="174"/>
      <c r="G879" s="174"/>
      <c r="H879" s="174"/>
      <c r="I879" s="174"/>
      <c r="J879" s="174"/>
      <c r="K879" s="174"/>
      <c r="L879" s="174"/>
      <c r="M879" s="174"/>
      <c r="N879" s="174"/>
      <c r="O879" s="174"/>
      <c r="P879" s="174"/>
      <c r="Q879" s="174"/>
      <c r="R879" s="174"/>
      <c r="S879" s="174"/>
      <c r="T879" s="174"/>
      <c r="U879" s="174"/>
      <c r="V879" s="174"/>
      <c r="W879" s="174"/>
      <c r="X879" s="174"/>
      <c r="Y879" s="174"/>
      <c r="Z879" s="174"/>
    </row>
    <row r="880" spans="1:26" ht="12.75" customHeight="1" x14ac:dyDescent="0.2">
      <c r="A880" s="174"/>
      <c r="B880" s="174"/>
      <c r="C880" s="174"/>
      <c r="D880" s="174"/>
      <c r="E880" s="174"/>
      <c r="F880" s="174"/>
      <c r="G880" s="174"/>
      <c r="H880" s="174"/>
      <c r="I880" s="174"/>
      <c r="J880" s="174"/>
      <c r="K880" s="174"/>
      <c r="L880" s="174"/>
      <c r="M880" s="174"/>
      <c r="N880" s="174"/>
      <c r="O880" s="174"/>
      <c r="P880" s="174"/>
      <c r="Q880" s="174"/>
      <c r="R880" s="174"/>
      <c r="S880" s="174"/>
      <c r="T880" s="174"/>
      <c r="U880" s="174"/>
      <c r="V880" s="174"/>
      <c r="W880" s="174"/>
      <c r="X880" s="174"/>
      <c r="Y880" s="174"/>
      <c r="Z880" s="174"/>
    </row>
    <row r="881" spans="1:26" ht="12.75" customHeight="1" x14ac:dyDescent="0.2">
      <c r="A881" s="174"/>
      <c r="B881" s="174"/>
      <c r="C881" s="174"/>
      <c r="D881" s="174"/>
      <c r="E881" s="174"/>
      <c r="F881" s="174"/>
      <c r="G881" s="174"/>
      <c r="H881" s="174"/>
      <c r="I881" s="174"/>
      <c r="J881" s="174"/>
      <c r="K881" s="174"/>
      <c r="L881" s="174"/>
      <c r="M881" s="174"/>
      <c r="N881" s="174"/>
      <c r="O881" s="174"/>
      <c r="P881" s="174"/>
      <c r="Q881" s="174"/>
      <c r="R881" s="174"/>
      <c r="S881" s="174"/>
      <c r="T881" s="174"/>
      <c r="U881" s="174"/>
      <c r="V881" s="174"/>
      <c r="W881" s="174"/>
      <c r="X881" s="174"/>
      <c r="Y881" s="174"/>
      <c r="Z881" s="174"/>
    </row>
    <row r="882" spans="1:26" ht="12.75" customHeight="1" x14ac:dyDescent="0.2">
      <c r="A882" s="174"/>
      <c r="B882" s="174"/>
      <c r="C882" s="174"/>
      <c r="D882" s="174"/>
      <c r="E882" s="174"/>
      <c r="F882" s="174"/>
      <c r="G882" s="174"/>
      <c r="H882" s="174"/>
      <c r="I882" s="174"/>
      <c r="J882" s="174"/>
      <c r="K882" s="174"/>
      <c r="L882" s="174"/>
      <c r="M882" s="174"/>
      <c r="N882" s="174"/>
      <c r="O882" s="174"/>
      <c r="P882" s="174"/>
      <c r="Q882" s="174"/>
      <c r="R882" s="174"/>
      <c r="S882" s="174"/>
      <c r="T882" s="174"/>
      <c r="U882" s="174"/>
      <c r="V882" s="174"/>
      <c r="W882" s="174"/>
      <c r="X882" s="174"/>
      <c r="Y882" s="174"/>
      <c r="Z882" s="174"/>
    </row>
    <row r="883" spans="1:26" ht="12.75" customHeight="1" x14ac:dyDescent="0.2">
      <c r="A883" s="174"/>
      <c r="B883" s="174"/>
      <c r="C883" s="174"/>
      <c r="D883" s="174"/>
      <c r="E883" s="174"/>
      <c r="F883" s="174"/>
      <c r="G883" s="174"/>
      <c r="H883" s="174"/>
      <c r="I883" s="174"/>
      <c r="J883" s="174"/>
      <c r="K883" s="174"/>
      <c r="L883" s="174"/>
      <c r="M883" s="174"/>
      <c r="N883" s="174"/>
      <c r="O883" s="174"/>
      <c r="P883" s="174"/>
      <c r="Q883" s="174"/>
      <c r="R883" s="174"/>
      <c r="S883" s="174"/>
      <c r="T883" s="174"/>
      <c r="U883" s="174"/>
      <c r="V883" s="174"/>
      <c r="W883" s="174"/>
      <c r="X883" s="174"/>
      <c r="Y883" s="174"/>
      <c r="Z883" s="174"/>
    </row>
    <row r="884" spans="1:26" ht="12.75" customHeight="1" x14ac:dyDescent="0.2">
      <c r="A884" s="174"/>
      <c r="B884" s="174"/>
      <c r="C884" s="174"/>
      <c r="D884" s="174"/>
      <c r="E884" s="174"/>
      <c r="F884" s="174"/>
      <c r="G884" s="174"/>
      <c r="H884" s="174"/>
      <c r="I884" s="174"/>
      <c r="J884" s="174"/>
      <c r="K884" s="174"/>
      <c r="L884" s="174"/>
      <c r="M884" s="174"/>
      <c r="N884" s="174"/>
      <c r="O884" s="174"/>
      <c r="P884" s="174"/>
      <c r="Q884" s="174"/>
      <c r="R884" s="174"/>
      <c r="S884" s="174"/>
      <c r="T884" s="174"/>
      <c r="U884" s="174"/>
      <c r="V884" s="174"/>
      <c r="W884" s="174"/>
      <c r="X884" s="174"/>
      <c r="Y884" s="174"/>
      <c r="Z884" s="174"/>
    </row>
    <row r="885" spans="1:26" ht="12.75" customHeight="1" x14ac:dyDescent="0.2">
      <c r="A885" s="174"/>
      <c r="B885" s="174"/>
      <c r="C885" s="174"/>
      <c r="D885" s="174"/>
      <c r="E885" s="174"/>
      <c r="F885" s="174"/>
      <c r="G885" s="174"/>
      <c r="H885" s="174"/>
      <c r="I885" s="174"/>
      <c r="J885" s="174"/>
      <c r="K885" s="174"/>
      <c r="L885" s="174"/>
      <c r="M885" s="174"/>
      <c r="N885" s="174"/>
      <c r="O885" s="174"/>
      <c r="P885" s="174"/>
      <c r="Q885" s="174"/>
      <c r="R885" s="174"/>
      <c r="S885" s="174"/>
      <c r="T885" s="174"/>
      <c r="U885" s="174"/>
      <c r="V885" s="174"/>
      <c r="W885" s="174"/>
      <c r="X885" s="174"/>
      <c r="Y885" s="174"/>
      <c r="Z885" s="174"/>
    </row>
    <row r="886" spans="1:26" ht="12.75" customHeight="1" x14ac:dyDescent="0.2">
      <c r="A886" s="174"/>
      <c r="B886" s="174"/>
      <c r="C886" s="174"/>
      <c r="D886" s="174"/>
      <c r="E886" s="174"/>
      <c r="F886" s="174"/>
      <c r="G886" s="174"/>
      <c r="H886" s="174"/>
      <c r="I886" s="174"/>
      <c r="J886" s="174"/>
      <c r="K886" s="174"/>
      <c r="L886" s="174"/>
      <c r="M886" s="174"/>
      <c r="N886" s="174"/>
      <c r="O886" s="174"/>
      <c r="P886" s="174"/>
      <c r="Q886" s="174"/>
      <c r="R886" s="174"/>
      <c r="S886" s="174"/>
      <c r="T886" s="174"/>
      <c r="U886" s="174"/>
      <c r="V886" s="174"/>
      <c r="W886" s="174"/>
      <c r="X886" s="174"/>
      <c r="Y886" s="174"/>
      <c r="Z886" s="174"/>
    </row>
    <row r="887" spans="1:26" ht="12.75" customHeight="1" x14ac:dyDescent="0.2">
      <c r="A887" s="174"/>
      <c r="B887" s="174"/>
      <c r="C887" s="174"/>
      <c r="D887" s="174"/>
      <c r="E887" s="174"/>
      <c r="F887" s="174"/>
      <c r="G887" s="174"/>
      <c r="H887" s="174"/>
      <c r="I887" s="174"/>
      <c r="J887" s="174"/>
      <c r="K887" s="174"/>
      <c r="L887" s="174"/>
      <c r="M887" s="174"/>
      <c r="N887" s="174"/>
      <c r="O887" s="174"/>
      <c r="P887" s="174"/>
      <c r="Q887" s="174"/>
      <c r="R887" s="174"/>
      <c r="S887" s="174"/>
      <c r="T887" s="174"/>
      <c r="U887" s="174"/>
      <c r="V887" s="174"/>
      <c r="W887" s="174"/>
      <c r="X887" s="174"/>
      <c r="Y887" s="174"/>
      <c r="Z887" s="174"/>
    </row>
    <row r="888" spans="1:26" ht="12.75" customHeight="1" x14ac:dyDescent="0.2">
      <c r="A888" s="174"/>
      <c r="B888" s="174"/>
      <c r="C888" s="174"/>
      <c r="D888" s="174"/>
      <c r="E888" s="174"/>
      <c r="F888" s="174"/>
      <c r="G888" s="174"/>
      <c r="H888" s="174"/>
      <c r="I888" s="174"/>
      <c r="J888" s="174"/>
      <c r="K888" s="174"/>
      <c r="L888" s="174"/>
      <c r="M888" s="174"/>
      <c r="N888" s="174"/>
      <c r="O888" s="174"/>
      <c r="P888" s="174"/>
      <c r="Q888" s="174"/>
      <c r="R888" s="174"/>
      <c r="S888" s="174"/>
      <c r="T888" s="174"/>
      <c r="U888" s="174"/>
      <c r="V888" s="174"/>
      <c r="W888" s="174"/>
      <c r="X888" s="174"/>
      <c r="Y888" s="174"/>
      <c r="Z888" s="174"/>
    </row>
    <row r="889" spans="1:26" ht="12.75" customHeight="1" x14ac:dyDescent="0.2">
      <c r="A889" s="174"/>
      <c r="B889" s="174"/>
      <c r="C889" s="174"/>
      <c r="D889" s="174"/>
      <c r="E889" s="174"/>
      <c r="F889" s="174"/>
      <c r="G889" s="174"/>
      <c r="H889" s="174"/>
      <c r="I889" s="174"/>
      <c r="J889" s="174"/>
      <c r="K889" s="174"/>
      <c r="L889" s="174"/>
      <c r="M889" s="174"/>
      <c r="N889" s="174"/>
      <c r="O889" s="174"/>
      <c r="P889" s="174"/>
      <c r="Q889" s="174"/>
      <c r="R889" s="174"/>
      <c r="S889" s="174"/>
      <c r="T889" s="174"/>
      <c r="U889" s="174"/>
      <c r="V889" s="174"/>
      <c r="W889" s="174"/>
      <c r="X889" s="174"/>
      <c r="Y889" s="174"/>
      <c r="Z889" s="174"/>
    </row>
    <row r="890" spans="1:26" ht="12.75" customHeight="1" x14ac:dyDescent="0.2">
      <c r="A890" s="174"/>
      <c r="B890" s="174"/>
      <c r="C890" s="174"/>
      <c r="D890" s="174"/>
      <c r="E890" s="174"/>
      <c r="F890" s="174"/>
      <c r="G890" s="174"/>
      <c r="H890" s="174"/>
      <c r="I890" s="174"/>
      <c r="J890" s="174"/>
      <c r="K890" s="174"/>
      <c r="L890" s="174"/>
      <c r="M890" s="174"/>
      <c r="N890" s="174"/>
      <c r="O890" s="174"/>
      <c r="P890" s="174"/>
      <c r="Q890" s="174"/>
      <c r="R890" s="174"/>
      <c r="S890" s="174"/>
      <c r="T890" s="174"/>
      <c r="U890" s="174"/>
      <c r="V890" s="174"/>
      <c r="W890" s="174"/>
      <c r="X890" s="174"/>
      <c r="Y890" s="174"/>
      <c r="Z890" s="174"/>
    </row>
    <row r="891" spans="1:26" ht="12.75" customHeight="1" x14ac:dyDescent="0.2">
      <c r="A891" s="174"/>
      <c r="B891" s="174"/>
      <c r="C891" s="174"/>
      <c r="D891" s="174"/>
      <c r="E891" s="174"/>
      <c r="F891" s="174"/>
      <c r="G891" s="174"/>
      <c r="H891" s="174"/>
      <c r="I891" s="174"/>
      <c r="J891" s="174"/>
      <c r="K891" s="174"/>
      <c r="L891" s="174"/>
      <c r="M891" s="174"/>
      <c r="N891" s="174"/>
      <c r="O891" s="174"/>
      <c r="P891" s="174"/>
      <c r="Q891" s="174"/>
      <c r="R891" s="174"/>
      <c r="S891" s="174"/>
      <c r="T891" s="174"/>
      <c r="U891" s="174"/>
      <c r="V891" s="174"/>
      <c r="W891" s="174"/>
      <c r="X891" s="174"/>
      <c r="Y891" s="174"/>
      <c r="Z891" s="174"/>
    </row>
    <row r="892" spans="1:26" ht="12.75" customHeight="1" x14ac:dyDescent="0.2">
      <c r="A892" s="174"/>
      <c r="B892" s="174"/>
      <c r="C892" s="174"/>
      <c r="D892" s="174"/>
      <c r="E892" s="174"/>
      <c r="F892" s="174"/>
      <c r="G892" s="174"/>
      <c r="H892" s="174"/>
      <c r="I892" s="174"/>
      <c r="J892" s="174"/>
      <c r="K892" s="174"/>
      <c r="L892" s="174"/>
      <c r="M892" s="174"/>
      <c r="N892" s="174"/>
      <c r="O892" s="174"/>
      <c r="P892" s="174"/>
      <c r="Q892" s="174"/>
      <c r="R892" s="174"/>
      <c r="S892" s="174"/>
      <c r="T892" s="174"/>
      <c r="U892" s="174"/>
      <c r="V892" s="174"/>
      <c r="W892" s="174"/>
      <c r="X892" s="174"/>
      <c r="Y892" s="174"/>
      <c r="Z892" s="174"/>
    </row>
    <row r="893" spans="1:26" ht="12.75" customHeight="1" x14ac:dyDescent="0.2">
      <c r="A893" s="174"/>
      <c r="B893" s="174"/>
      <c r="C893" s="174"/>
      <c r="D893" s="174"/>
      <c r="E893" s="174"/>
      <c r="F893" s="174"/>
      <c r="G893" s="174"/>
      <c r="H893" s="174"/>
      <c r="I893" s="174"/>
      <c r="J893" s="174"/>
      <c r="K893" s="174"/>
      <c r="L893" s="174"/>
      <c r="M893" s="174"/>
      <c r="N893" s="174"/>
      <c r="O893" s="174"/>
      <c r="P893" s="174"/>
      <c r="Q893" s="174"/>
      <c r="R893" s="174"/>
      <c r="S893" s="174"/>
      <c r="T893" s="174"/>
      <c r="U893" s="174"/>
      <c r="V893" s="174"/>
      <c r="W893" s="174"/>
      <c r="X893" s="174"/>
      <c r="Y893" s="174"/>
      <c r="Z893" s="174"/>
    </row>
    <row r="894" spans="1:26" ht="12.75" customHeight="1" x14ac:dyDescent="0.2">
      <c r="A894" s="174"/>
      <c r="B894" s="174"/>
      <c r="C894" s="174"/>
      <c r="D894" s="174"/>
      <c r="E894" s="174"/>
      <c r="F894" s="174"/>
      <c r="G894" s="174"/>
      <c r="H894" s="174"/>
      <c r="I894" s="174"/>
      <c r="J894" s="174"/>
      <c r="K894" s="174"/>
      <c r="L894" s="174"/>
      <c r="M894" s="174"/>
      <c r="N894" s="174"/>
      <c r="O894" s="174"/>
      <c r="P894" s="174"/>
      <c r="Q894" s="174"/>
      <c r="R894" s="174"/>
      <c r="S894" s="174"/>
      <c r="T894" s="174"/>
      <c r="U894" s="174"/>
      <c r="V894" s="174"/>
      <c r="W894" s="174"/>
      <c r="X894" s="174"/>
      <c r="Y894" s="174"/>
      <c r="Z894" s="174"/>
    </row>
    <row r="895" spans="1:26" ht="12.75" customHeight="1" x14ac:dyDescent="0.2">
      <c r="A895" s="174"/>
      <c r="B895" s="174"/>
      <c r="C895" s="174"/>
      <c r="D895" s="174"/>
      <c r="E895" s="174"/>
      <c r="F895" s="174"/>
      <c r="G895" s="174"/>
      <c r="H895" s="174"/>
      <c r="I895" s="174"/>
      <c r="J895" s="174"/>
      <c r="K895" s="174"/>
      <c r="L895" s="174"/>
      <c r="M895" s="174"/>
      <c r="N895" s="174"/>
      <c r="O895" s="174"/>
      <c r="P895" s="174"/>
      <c r="Q895" s="174"/>
      <c r="R895" s="174"/>
      <c r="S895" s="174"/>
      <c r="T895" s="174"/>
      <c r="U895" s="174"/>
      <c r="V895" s="174"/>
      <c r="W895" s="174"/>
      <c r="X895" s="174"/>
      <c r="Y895" s="174"/>
      <c r="Z895" s="174"/>
    </row>
    <row r="896" spans="1:26" ht="12.75" customHeight="1" x14ac:dyDescent="0.2">
      <c r="A896" s="174"/>
      <c r="B896" s="174"/>
      <c r="C896" s="174"/>
      <c r="D896" s="174"/>
      <c r="E896" s="174"/>
      <c r="F896" s="174"/>
      <c r="G896" s="174"/>
      <c r="H896" s="174"/>
      <c r="I896" s="174"/>
      <c r="J896" s="174"/>
      <c r="K896" s="174"/>
      <c r="L896" s="174"/>
      <c r="M896" s="174"/>
      <c r="N896" s="174"/>
      <c r="O896" s="174"/>
      <c r="P896" s="174"/>
      <c r="Q896" s="174"/>
      <c r="R896" s="174"/>
      <c r="S896" s="174"/>
      <c r="T896" s="174"/>
      <c r="U896" s="174"/>
      <c r="V896" s="174"/>
      <c r="W896" s="174"/>
      <c r="X896" s="174"/>
      <c r="Y896" s="174"/>
      <c r="Z896" s="174"/>
    </row>
    <row r="897" spans="1:26" ht="12.75" customHeight="1" x14ac:dyDescent="0.2">
      <c r="A897" s="174"/>
      <c r="B897" s="174"/>
      <c r="C897" s="174"/>
      <c r="D897" s="174"/>
      <c r="E897" s="174"/>
      <c r="F897" s="174"/>
      <c r="G897" s="174"/>
      <c r="H897" s="174"/>
      <c r="I897" s="174"/>
      <c r="J897" s="174"/>
      <c r="K897" s="174"/>
      <c r="L897" s="174"/>
      <c r="M897" s="174"/>
      <c r="N897" s="174"/>
      <c r="O897" s="174"/>
      <c r="P897" s="174"/>
      <c r="Q897" s="174"/>
      <c r="R897" s="174"/>
      <c r="S897" s="174"/>
      <c r="T897" s="174"/>
      <c r="U897" s="174"/>
      <c r="V897" s="174"/>
      <c r="W897" s="174"/>
      <c r="X897" s="174"/>
      <c r="Y897" s="174"/>
      <c r="Z897" s="174"/>
    </row>
    <row r="898" spans="1:26" ht="12.75" customHeight="1" x14ac:dyDescent="0.2">
      <c r="A898" s="174"/>
      <c r="B898" s="174"/>
      <c r="C898" s="174"/>
      <c r="D898" s="174"/>
      <c r="E898" s="174"/>
      <c r="F898" s="174"/>
      <c r="G898" s="174"/>
      <c r="H898" s="174"/>
      <c r="I898" s="174"/>
      <c r="J898" s="174"/>
      <c r="K898" s="174"/>
      <c r="L898" s="174"/>
      <c r="M898" s="174"/>
      <c r="N898" s="174"/>
      <c r="O898" s="174"/>
      <c r="P898" s="174"/>
      <c r="Q898" s="174"/>
      <c r="R898" s="174"/>
      <c r="S898" s="174"/>
      <c r="T898" s="174"/>
      <c r="U898" s="174"/>
      <c r="V898" s="174"/>
      <c r="W898" s="174"/>
      <c r="X898" s="174"/>
      <c r="Y898" s="174"/>
      <c r="Z898" s="174"/>
    </row>
    <row r="899" spans="1:26" ht="12.75" customHeight="1" x14ac:dyDescent="0.2">
      <c r="A899" s="174"/>
      <c r="B899" s="174"/>
      <c r="C899" s="174"/>
      <c r="D899" s="174"/>
      <c r="E899" s="174"/>
      <c r="F899" s="174"/>
      <c r="G899" s="174"/>
      <c r="H899" s="174"/>
      <c r="I899" s="174"/>
      <c r="J899" s="174"/>
      <c r="K899" s="174"/>
      <c r="L899" s="174"/>
      <c r="M899" s="174"/>
      <c r="N899" s="174"/>
      <c r="O899" s="174"/>
      <c r="P899" s="174"/>
      <c r="Q899" s="174"/>
      <c r="R899" s="174"/>
      <c r="S899" s="174"/>
      <c r="T899" s="174"/>
      <c r="U899" s="174"/>
      <c r="V899" s="174"/>
      <c r="W899" s="174"/>
      <c r="X899" s="174"/>
      <c r="Y899" s="174"/>
      <c r="Z899" s="174"/>
    </row>
    <row r="900" spans="1:26" ht="12.75" customHeight="1" x14ac:dyDescent="0.2">
      <c r="A900" s="174"/>
      <c r="B900" s="174"/>
      <c r="C900" s="174"/>
      <c r="D900" s="174"/>
      <c r="E900" s="174"/>
      <c r="F900" s="174"/>
      <c r="G900" s="174"/>
      <c r="H900" s="174"/>
      <c r="I900" s="174"/>
      <c r="J900" s="174"/>
      <c r="K900" s="174"/>
      <c r="L900" s="174"/>
      <c r="M900" s="174"/>
      <c r="N900" s="174"/>
      <c r="O900" s="174"/>
      <c r="P900" s="174"/>
      <c r="Q900" s="174"/>
      <c r="R900" s="174"/>
      <c r="S900" s="174"/>
      <c r="T900" s="174"/>
      <c r="U900" s="174"/>
      <c r="V900" s="174"/>
      <c r="W900" s="174"/>
      <c r="X900" s="174"/>
      <c r="Y900" s="174"/>
      <c r="Z900" s="174"/>
    </row>
    <row r="901" spans="1:26" ht="12.75" customHeight="1" x14ac:dyDescent="0.2">
      <c r="A901" s="174"/>
      <c r="B901" s="174"/>
      <c r="C901" s="174"/>
      <c r="D901" s="174"/>
      <c r="E901" s="174"/>
      <c r="F901" s="174"/>
      <c r="G901" s="174"/>
      <c r="H901" s="174"/>
      <c r="I901" s="174"/>
      <c r="J901" s="174"/>
      <c r="K901" s="174"/>
      <c r="L901" s="174"/>
      <c r="M901" s="174"/>
      <c r="N901" s="174"/>
      <c r="O901" s="174"/>
      <c r="P901" s="174"/>
      <c r="Q901" s="174"/>
      <c r="R901" s="174"/>
      <c r="S901" s="174"/>
      <c r="T901" s="174"/>
      <c r="U901" s="174"/>
      <c r="V901" s="174"/>
      <c r="W901" s="174"/>
      <c r="X901" s="174"/>
      <c r="Y901" s="174"/>
      <c r="Z901" s="174"/>
    </row>
    <row r="902" spans="1:26" ht="12.75" customHeight="1" x14ac:dyDescent="0.2">
      <c r="A902" s="174"/>
      <c r="B902" s="174"/>
      <c r="C902" s="174"/>
      <c r="D902" s="174"/>
      <c r="E902" s="174"/>
      <c r="F902" s="174"/>
      <c r="G902" s="174"/>
      <c r="H902" s="174"/>
      <c r="I902" s="174"/>
      <c r="J902" s="174"/>
      <c r="K902" s="174"/>
      <c r="L902" s="174"/>
      <c r="M902" s="174"/>
      <c r="N902" s="174"/>
      <c r="O902" s="174"/>
      <c r="P902" s="174"/>
      <c r="Q902" s="174"/>
      <c r="R902" s="174"/>
      <c r="S902" s="174"/>
      <c r="T902" s="174"/>
      <c r="U902" s="174"/>
      <c r="V902" s="174"/>
      <c r="W902" s="174"/>
      <c r="X902" s="174"/>
      <c r="Y902" s="174"/>
      <c r="Z902" s="174"/>
    </row>
    <row r="903" spans="1:26" ht="12.75" customHeight="1" x14ac:dyDescent="0.2">
      <c r="A903" s="174"/>
      <c r="B903" s="174"/>
      <c r="C903" s="174"/>
      <c r="D903" s="174"/>
      <c r="E903" s="174"/>
      <c r="F903" s="174"/>
      <c r="G903" s="174"/>
      <c r="H903" s="174"/>
      <c r="I903" s="174"/>
      <c r="J903" s="174"/>
      <c r="K903" s="174"/>
      <c r="L903" s="174"/>
      <c r="M903" s="174"/>
      <c r="N903" s="174"/>
      <c r="O903" s="174"/>
      <c r="P903" s="174"/>
      <c r="Q903" s="174"/>
      <c r="R903" s="174"/>
      <c r="S903" s="174"/>
      <c r="T903" s="174"/>
      <c r="U903" s="174"/>
      <c r="V903" s="174"/>
      <c r="W903" s="174"/>
      <c r="X903" s="174"/>
      <c r="Y903" s="174"/>
      <c r="Z903" s="174"/>
    </row>
    <row r="904" spans="1:26" ht="12.75" customHeight="1" x14ac:dyDescent="0.2">
      <c r="A904" s="174"/>
      <c r="B904" s="174"/>
      <c r="C904" s="174"/>
      <c r="D904" s="174"/>
      <c r="E904" s="174"/>
      <c r="F904" s="174"/>
      <c r="G904" s="174"/>
      <c r="H904" s="174"/>
      <c r="I904" s="174"/>
      <c r="J904" s="174"/>
      <c r="K904" s="174"/>
      <c r="L904" s="174"/>
      <c r="M904" s="174"/>
      <c r="N904" s="174"/>
      <c r="O904" s="174"/>
      <c r="P904" s="174"/>
      <c r="Q904" s="174"/>
      <c r="R904" s="174"/>
      <c r="S904" s="174"/>
      <c r="T904" s="174"/>
      <c r="U904" s="174"/>
      <c r="V904" s="174"/>
      <c r="W904" s="174"/>
      <c r="X904" s="174"/>
      <c r="Y904" s="174"/>
      <c r="Z904" s="174"/>
    </row>
    <row r="905" spans="1:26" ht="12.75" customHeight="1" x14ac:dyDescent="0.2">
      <c r="A905" s="174"/>
      <c r="B905" s="174"/>
      <c r="C905" s="174"/>
      <c r="D905" s="174"/>
      <c r="E905" s="174"/>
      <c r="F905" s="174"/>
      <c r="G905" s="174"/>
      <c r="H905" s="174"/>
      <c r="I905" s="174"/>
      <c r="J905" s="174"/>
      <c r="K905" s="174"/>
      <c r="L905" s="174"/>
      <c r="M905" s="174"/>
      <c r="N905" s="174"/>
      <c r="O905" s="174"/>
      <c r="P905" s="174"/>
      <c r="Q905" s="174"/>
      <c r="R905" s="174"/>
      <c r="S905" s="174"/>
      <c r="T905" s="174"/>
      <c r="U905" s="174"/>
      <c r="V905" s="174"/>
      <c r="W905" s="174"/>
      <c r="X905" s="174"/>
      <c r="Y905" s="174"/>
      <c r="Z905" s="174"/>
    </row>
    <row r="906" spans="1:26" ht="12.75" customHeight="1" x14ac:dyDescent="0.2">
      <c r="A906" s="174"/>
      <c r="B906" s="174"/>
      <c r="C906" s="174"/>
      <c r="D906" s="174"/>
      <c r="E906" s="174"/>
      <c r="F906" s="174"/>
      <c r="G906" s="174"/>
      <c r="H906" s="174"/>
      <c r="I906" s="174"/>
      <c r="J906" s="174"/>
      <c r="K906" s="174"/>
      <c r="L906" s="174"/>
      <c r="M906" s="174"/>
      <c r="N906" s="174"/>
      <c r="O906" s="174"/>
      <c r="P906" s="174"/>
      <c r="Q906" s="174"/>
      <c r="R906" s="174"/>
      <c r="S906" s="174"/>
      <c r="T906" s="174"/>
      <c r="U906" s="174"/>
      <c r="V906" s="174"/>
      <c r="W906" s="174"/>
      <c r="X906" s="174"/>
      <c r="Y906" s="174"/>
      <c r="Z906" s="174"/>
    </row>
    <row r="907" spans="1:26" ht="12.75" customHeight="1" x14ac:dyDescent="0.2">
      <c r="A907" s="174"/>
      <c r="B907" s="174"/>
      <c r="C907" s="174"/>
      <c r="D907" s="174"/>
      <c r="E907" s="174"/>
      <c r="F907" s="174"/>
      <c r="G907" s="174"/>
      <c r="H907" s="174"/>
      <c r="I907" s="174"/>
      <c r="J907" s="174"/>
      <c r="K907" s="174"/>
      <c r="L907" s="174"/>
      <c r="M907" s="174"/>
      <c r="N907" s="174"/>
      <c r="O907" s="174"/>
      <c r="P907" s="174"/>
      <c r="Q907" s="174"/>
      <c r="R907" s="174"/>
      <c r="S907" s="174"/>
      <c r="T907" s="174"/>
      <c r="U907" s="174"/>
      <c r="V907" s="174"/>
      <c r="W907" s="174"/>
      <c r="X907" s="174"/>
      <c r="Y907" s="174"/>
      <c r="Z907" s="174"/>
    </row>
    <row r="908" spans="1:26" ht="12.75" customHeight="1" x14ac:dyDescent="0.2">
      <c r="A908" s="174"/>
      <c r="B908" s="174"/>
      <c r="C908" s="174"/>
      <c r="D908" s="174"/>
      <c r="E908" s="174"/>
      <c r="F908" s="174"/>
      <c r="G908" s="174"/>
      <c r="H908" s="174"/>
      <c r="I908" s="174"/>
      <c r="J908" s="174"/>
      <c r="K908" s="174"/>
      <c r="L908" s="174"/>
      <c r="M908" s="174"/>
      <c r="N908" s="174"/>
      <c r="O908" s="174"/>
      <c r="P908" s="174"/>
      <c r="Q908" s="174"/>
      <c r="R908" s="174"/>
      <c r="S908" s="174"/>
      <c r="T908" s="174"/>
      <c r="U908" s="174"/>
      <c r="V908" s="174"/>
      <c r="W908" s="174"/>
      <c r="X908" s="174"/>
      <c r="Y908" s="174"/>
      <c r="Z908" s="174"/>
    </row>
    <row r="909" spans="1:26" ht="12.75" customHeight="1" x14ac:dyDescent="0.2">
      <c r="A909" s="174"/>
      <c r="B909" s="174"/>
      <c r="C909" s="174"/>
      <c r="D909" s="174"/>
      <c r="E909" s="174"/>
      <c r="F909" s="174"/>
      <c r="G909" s="174"/>
      <c r="H909" s="174"/>
      <c r="I909" s="174"/>
      <c r="J909" s="174"/>
      <c r="K909" s="174"/>
      <c r="L909" s="174"/>
      <c r="M909" s="174"/>
      <c r="N909" s="174"/>
      <c r="O909" s="174"/>
      <c r="P909" s="174"/>
      <c r="Q909" s="174"/>
      <c r="R909" s="174"/>
      <c r="S909" s="174"/>
      <c r="T909" s="174"/>
      <c r="U909" s="174"/>
      <c r="V909" s="174"/>
      <c r="W909" s="174"/>
      <c r="X909" s="174"/>
      <c r="Y909" s="174"/>
      <c r="Z909" s="174"/>
    </row>
    <row r="910" spans="1:26" ht="12.75" customHeight="1" x14ac:dyDescent="0.2">
      <c r="A910" s="174"/>
      <c r="B910" s="174"/>
      <c r="C910" s="174"/>
      <c r="D910" s="174"/>
      <c r="E910" s="174"/>
      <c r="F910" s="174"/>
      <c r="G910" s="174"/>
      <c r="H910" s="174"/>
      <c r="I910" s="174"/>
      <c r="J910" s="174"/>
      <c r="K910" s="174"/>
      <c r="L910" s="174"/>
      <c r="M910" s="174"/>
      <c r="N910" s="174"/>
      <c r="O910" s="174"/>
      <c r="P910" s="174"/>
      <c r="Q910" s="174"/>
      <c r="R910" s="174"/>
      <c r="S910" s="174"/>
      <c r="T910" s="174"/>
      <c r="U910" s="174"/>
      <c r="V910" s="174"/>
      <c r="W910" s="174"/>
      <c r="X910" s="174"/>
      <c r="Y910" s="174"/>
      <c r="Z910" s="174"/>
    </row>
    <row r="911" spans="1:26" ht="12.75" customHeight="1" x14ac:dyDescent="0.2">
      <c r="A911" s="174"/>
      <c r="B911" s="174"/>
      <c r="C911" s="174"/>
      <c r="D911" s="174"/>
      <c r="E911" s="174"/>
      <c r="F911" s="174"/>
      <c r="G911" s="174"/>
      <c r="H911" s="174"/>
      <c r="I911" s="174"/>
      <c r="J911" s="174"/>
      <c r="K911" s="174"/>
      <c r="L911" s="174"/>
      <c r="M911" s="174"/>
      <c r="N911" s="174"/>
      <c r="O911" s="174"/>
      <c r="P911" s="174"/>
      <c r="Q911" s="174"/>
      <c r="R911" s="174"/>
      <c r="S911" s="174"/>
      <c r="T911" s="174"/>
      <c r="U911" s="174"/>
      <c r="V911" s="174"/>
      <c r="W911" s="174"/>
      <c r="X911" s="174"/>
      <c r="Y911" s="174"/>
      <c r="Z911" s="174"/>
    </row>
    <row r="912" spans="1:26" ht="12.75" customHeight="1" x14ac:dyDescent="0.2">
      <c r="A912" s="174"/>
      <c r="B912" s="174"/>
      <c r="C912" s="174"/>
      <c r="D912" s="174"/>
      <c r="E912" s="174"/>
      <c r="F912" s="174"/>
      <c r="G912" s="174"/>
      <c r="H912" s="174"/>
      <c r="I912" s="174"/>
      <c r="J912" s="174"/>
      <c r="K912" s="174"/>
      <c r="L912" s="174"/>
      <c r="M912" s="174"/>
      <c r="N912" s="174"/>
      <c r="O912" s="174"/>
      <c r="P912" s="174"/>
      <c r="Q912" s="174"/>
      <c r="R912" s="174"/>
      <c r="S912" s="174"/>
      <c r="T912" s="174"/>
      <c r="U912" s="174"/>
      <c r="V912" s="174"/>
      <c r="W912" s="174"/>
      <c r="X912" s="174"/>
      <c r="Y912" s="174"/>
      <c r="Z912" s="174"/>
    </row>
    <row r="913" spans="1:26" ht="12.75" customHeight="1" x14ac:dyDescent="0.2">
      <c r="A913" s="174"/>
      <c r="B913" s="174"/>
      <c r="C913" s="174"/>
      <c r="D913" s="174"/>
      <c r="E913" s="174"/>
      <c r="F913" s="174"/>
      <c r="G913" s="174"/>
      <c r="H913" s="174"/>
      <c r="I913" s="174"/>
      <c r="J913" s="174"/>
      <c r="K913" s="174"/>
      <c r="L913" s="174"/>
      <c r="M913" s="174"/>
      <c r="N913" s="174"/>
      <c r="O913" s="174"/>
      <c r="P913" s="174"/>
      <c r="Q913" s="174"/>
      <c r="R913" s="174"/>
      <c r="S913" s="174"/>
      <c r="T913" s="174"/>
      <c r="U913" s="174"/>
      <c r="V913" s="174"/>
      <c r="W913" s="174"/>
      <c r="X913" s="174"/>
      <c r="Y913" s="174"/>
      <c r="Z913" s="174"/>
    </row>
    <row r="914" spans="1:26" ht="12.75" customHeight="1" x14ac:dyDescent="0.2">
      <c r="A914" s="174"/>
      <c r="B914" s="174"/>
      <c r="C914" s="174"/>
      <c r="D914" s="174"/>
      <c r="E914" s="174"/>
      <c r="F914" s="174"/>
      <c r="G914" s="174"/>
      <c r="H914" s="174"/>
      <c r="I914" s="174"/>
      <c r="J914" s="174"/>
      <c r="K914" s="174"/>
      <c r="L914" s="174"/>
      <c r="M914" s="174"/>
      <c r="N914" s="174"/>
      <c r="O914" s="174"/>
      <c r="P914" s="174"/>
      <c r="Q914" s="174"/>
      <c r="R914" s="174"/>
      <c r="S914" s="174"/>
      <c r="T914" s="174"/>
      <c r="U914" s="174"/>
      <c r="V914" s="174"/>
      <c r="W914" s="174"/>
      <c r="X914" s="174"/>
      <c r="Y914" s="174"/>
      <c r="Z914" s="174"/>
    </row>
    <row r="915" spans="1:26" ht="12.75" customHeight="1" x14ac:dyDescent="0.2">
      <c r="A915" s="174"/>
      <c r="B915" s="174"/>
      <c r="C915" s="174"/>
      <c r="D915" s="174"/>
      <c r="E915" s="174"/>
      <c r="F915" s="174"/>
      <c r="G915" s="174"/>
      <c r="H915" s="174"/>
      <c r="I915" s="174"/>
      <c r="J915" s="174"/>
      <c r="K915" s="174"/>
      <c r="L915" s="174"/>
      <c r="M915" s="174"/>
      <c r="N915" s="174"/>
      <c r="O915" s="174"/>
      <c r="P915" s="174"/>
      <c r="Q915" s="174"/>
      <c r="R915" s="174"/>
      <c r="S915" s="174"/>
      <c r="T915" s="174"/>
      <c r="U915" s="174"/>
      <c r="V915" s="174"/>
      <c r="W915" s="174"/>
      <c r="X915" s="174"/>
      <c r="Y915" s="174"/>
      <c r="Z915" s="174"/>
    </row>
    <row r="916" spans="1:26" ht="12.75" customHeight="1" x14ac:dyDescent="0.2">
      <c r="A916" s="174"/>
      <c r="B916" s="174"/>
      <c r="C916" s="174"/>
      <c r="D916" s="174"/>
      <c r="E916" s="174"/>
      <c r="F916" s="174"/>
      <c r="G916" s="174"/>
      <c r="H916" s="174"/>
      <c r="I916" s="174"/>
      <c r="J916" s="174"/>
      <c r="K916" s="174"/>
      <c r="L916" s="174"/>
      <c r="M916" s="174"/>
      <c r="N916" s="174"/>
      <c r="O916" s="174"/>
      <c r="P916" s="174"/>
      <c r="Q916" s="174"/>
      <c r="R916" s="174"/>
      <c r="S916" s="174"/>
      <c r="T916" s="174"/>
      <c r="U916" s="174"/>
      <c r="V916" s="174"/>
      <c r="W916" s="174"/>
      <c r="X916" s="174"/>
      <c r="Y916" s="174"/>
      <c r="Z916" s="174"/>
    </row>
    <row r="917" spans="1:26" ht="12.75" customHeight="1" x14ac:dyDescent="0.2">
      <c r="A917" s="174"/>
      <c r="B917" s="174"/>
      <c r="C917" s="174"/>
      <c r="D917" s="174"/>
      <c r="E917" s="174"/>
      <c r="F917" s="174"/>
      <c r="G917" s="174"/>
      <c r="H917" s="174"/>
      <c r="I917" s="174"/>
      <c r="J917" s="174"/>
      <c r="K917" s="174"/>
      <c r="L917" s="174"/>
      <c r="M917" s="174"/>
      <c r="N917" s="174"/>
      <c r="O917" s="174"/>
      <c r="P917" s="174"/>
      <c r="Q917" s="174"/>
      <c r="R917" s="174"/>
      <c r="S917" s="174"/>
      <c r="T917" s="174"/>
      <c r="U917" s="174"/>
      <c r="V917" s="174"/>
      <c r="W917" s="174"/>
      <c r="X917" s="174"/>
      <c r="Y917" s="174"/>
      <c r="Z917" s="174"/>
    </row>
    <row r="918" spans="1:26" ht="12.75" customHeight="1" x14ac:dyDescent="0.2">
      <c r="A918" s="174"/>
      <c r="B918" s="174"/>
      <c r="C918" s="174"/>
      <c r="D918" s="174"/>
      <c r="E918" s="174"/>
      <c r="F918" s="174"/>
      <c r="G918" s="174"/>
      <c r="H918" s="174"/>
      <c r="I918" s="174"/>
      <c r="J918" s="174"/>
      <c r="K918" s="174"/>
      <c r="L918" s="174"/>
      <c r="M918" s="174"/>
      <c r="N918" s="174"/>
      <c r="O918" s="174"/>
      <c r="P918" s="174"/>
      <c r="Q918" s="174"/>
      <c r="R918" s="174"/>
      <c r="S918" s="174"/>
      <c r="T918" s="174"/>
      <c r="U918" s="174"/>
      <c r="V918" s="174"/>
      <c r="W918" s="174"/>
      <c r="X918" s="174"/>
      <c r="Y918" s="174"/>
      <c r="Z918" s="174"/>
    </row>
    <row r="919" spans="1:26" ht="12.75" customHeight="1" x14ac:dyDescent="0.2">
      <c r="A919" s="174"/>
      <c r="B919" s="174"/>
      <c r="C919" s="174"/>
      <c r="D919" s="174"/>
      <c r="E919" s="174"/>
      <c r="F919" s="174"/>
      <c r="G919" s="174"/>
      <c r="H919" s="174"/>
      <c r="I919" s="174"/>
      <c r="J919" s="174"/>
      <c r="K919" s="174"/>
      <c r="L919" s="174"/>
      <c r="M919" s="174"/>
      <c r="N919" s="174"/>
      <c r="O919" s="174"/>
      <c r="P919" s="174"/>
      <c r="Q919" s="174"/>
      <c r="R919" s="174"/>
      <c r="S919" s="174"/>
      <c r="T919" s="174"/>
      <c r="U919" s="174"/>
      <c r="V919" s="174"/>
      <c r="W919" s="174"/>
      <c r="X919" s="174"/>
      <c r="Y919" s="174"/>
      <c r="Z919" s="174"/>
    </row>
    <row r="920" spans="1:26" ht="12.75" customHeight="1" x14ac:dyDescent="0.2">
      <c r="A920" s="174"/>
      <c r="B920" s="174"/>
      <c r="C920" s="174"/>
      <c r="D920" s="174"/>
      <c r="E920" s="174"/>
      <c r="F920" s="174"/>
      <c r="G920" s="174"/>
      <c r="H920" s="174"/>
      <c r="I920" s="174"/>
      <c r="J920" s="174"/>
      <c r="K920" s="174"/>
      <c r="L920" s="174"/>
      <c r="M920" s="174"/>
      <c r="N920" s="174"/>
      <c r="O920" s="174"/>
      <c r="P920" s="174"/>
      <c r="Q920" s="174"/>
      <c r="R920" s="174"/>
      <c r="S920" s="174"/>
      <c r="T920" s="174"/>
      <c r="U920" s="174"/>
      <c r="V920" s="174"/>
      <c r="W920" s="174"/>
      <c r="X920" s="174"/>
      <c r="Y920" s="174"/>
      <c r="Z920" s="174"/>
    </row>
    <row r="921" spans="1:26" ht="12.75" customHeight="1" x14ac:dyDescent="0.2">
      <c r="A921" s="174"/>
      <c r="B921" s="174"/>
      <c r="C921" s="174"/>
      <c r="D921" s="174"/>
      <c r="E921" s="174"/>
      <c r="F921" s="174"/>
      <c r="G921" s="174"/>
      <c r="H921" s="174"/>
      <c r="I921" s="174"/>
      <c r="J921" s="174"/>
      <c r="K921" s="174"/>
      <c r="L921" s="174"/>
      <c r="M921" s="174"/>
      <c r="N921" s="174"/>
      <c r="O921" s="174"/>
      <c r="P921" s="174"/>
      <c r="Q921" s="174"/>
      <c r="R921" s="174"/>
      <c r="S921" s="174"/>
      <c r="T921" s="174"/>
      <c r="U921" s="174"/>
      <c r="V921" s="174"/>
      <c r="W921" s="174"/>
      <c r="X921" s="174"/>
      <c r="Y921" s="174"/>
      <c r="Z921" s="174"/>
    </row>
    <row r="922" spans="1:26" ht="12.75" customHeight="1" x14ac:dyDescent="0.2">
      <c r="A922" s="174"/>
      <c r="B922" s="174"/>
      <c r="C922" s="174"/>
      <c r="D922" s="174"/>
      <c r="E922" s="174"/>
      <c r="F922" s="174"/>
      <c r="G922" s="174"/>
      <c r="H922" s="174"/>
      <c r="I922" s="174"/>
      <c r="J922" s="174"/>
      <c r="K922" s="174"/>
      <c r="L922" s="174"/>
      <c r="M922" s="174"/>
      <c r="N922" s="174"/>
      <c r="O922" s="174"/>
      <c r="P922" s="174"/>
      <c r="Q922" s="174"/>
      <c r="R922" s="174"/>
      <c r="S922" s="174"/>
      <c r="T922" s="174"/>
      <c r="U922" s="174"/>
      <c r="V922" s="174"/>
      <c r="W922" s="174"/>
      <c r="X922" s="174"/>
      <c r="Y922" s="174"/>
      <c r="Z922" s="174"/>
    </row>
    <row r="923" spans="1:26" ht="12.75" customHeight="1" x14ac:dyDescent="0.2">
      <c r="A923" s="174"/>
      <c r="B923" s="174"/>
      <c r="C923" s="174"/>
      <c r="D923" s="174"/>
      <c r="E923" s="174"/>
      <c r="F923" s="174"/>
      <c r="G923" s="174"/>
      <c r="H923" s="174"/>
      <c r="I923" s="174"/>
      <c r="J923" s="174"/>
      <c r="K923" s="174"/>
      <c r="L923" s="174"/>
      <c r="M923" s="174"/>
      <c r="N923" s="174"/>
      <c r="O923" s="174"/>
      <c r="P923" s="174"/>
      <c r="Q923" s="174"/>
      <c r="R923" s="174"/>
      <c r="S923" s="174"/>
      <c r="T923" s="174"/>
      <c r="U923" s="174"/>
      <c r="V923" s="174"/>
      <c r="W923" s="174"/>
      <c r="X923" s="174"/>
      <c r="Y923" s="174"/>
      <c r="Z923" s="174"/>
    </row>
    <row r="924" spans="1:26" ht="12.75" customHeight="1" x14ac:dyDescent="0.2">
      <c r="A924" s="174"/>
      <c r="B924" s="174"/>
      <c r="C924" s="174"/>
      <c r="D924" s="174"/>
      <c r="E924" s="174"/>
      <c r="F924" s="174"/>
      <c r="G924" s="174"/>
      <c r="H924" s="174"/>
      <c r="I924" s="174"/>
      <c r="J924" s="174"/>
      <c r="K924" s="174"/>
      <c r="L924" s="174"/>
      <c r="M924" s="174"/>
      <c r="N924" s="174"/>
      <c r="O924" s="174"/>
      <c r="P924" s="174"/>
      <c r="Q924" s="174"/>
      <c r="R924" s="174"/>
      <c r="S924" s="174"/>
      <c r="T924" s="174"/>
      <c r="U924" s="174"/>
      <c r="V924" s="174"/>
      <c r="W924" s="174"/>
      <c r="X924" s="174"/>
      <c r="Y924" s="174"/>
      <c r="Z924" s="174"/>
    </row>
    <row r="925" spans="1:26" ht="12.75" customHeight="1" x14ac:dyDescent="0.2">
      <c r="A925" s="174"/>
      <c r="B925" s="174"/>
      <c r="C925" s="174"/>
      <c r="D925" s="174"/>
      <c r="E925" s="174"/>
      <c r="F925" s="174"/>
      <c r="G925" s="174"/>
      <c r="H925" s="174"/>
      <c r="I925" s="174"/>
      <c r="J925" s="174"/>
      <c r="K925" s="174"/>
      <c r="L925" s="174"/>
      <c r="M925" s="174"/>
      <c r="N925" s="174"/>
      <c r="O925" s="174"/>
      <c r="P925" s="174"/>
      <c r="Q925" s="174"/>
      <c r="R925" s="174"/>
      <c r="S925" s="174"/>
      <c r="T925" s="174"/>
      <c r="U925" s="174"/>
      <c r="V925" s="174"/>
      <c r="W925" s="174"/>
      <c r="X925" s="174"/>
      <c r="Y925" s="174"/>
      <c r="Z925" s="174"/>
    </row>
    <row r="926" spans="1:26" ht="12.75" customHeight="1" x14ac:dyDescent="0.2">
      <c r="A926" s="174"/>
      <c r="B926" s="174"/>
      <c r="C926" s="174"/>
      <c r="D926" s="174"/>
      <c r="E926" s="174"/>
      <c r="F926" s="174"/>
      <c r="G926" s="174"/>
      <c r="H926" s="174"/>
      <c r="I926" s="174"/>
      <c r="J926" s="174"/>
      <c r="K926" s="174"/>
      <c r="L926" s="174"/>
      <c r="M926" s="174"/>
      <c r="N926" s="174"/>
      <c r="O926" s="174"/>
      <c r="P926" s="174"/>
      <c r="Q926" s="174"/>
      <c r="R926" s="174"/>
      <c r="S926" s="174"/>
      <c r="T926" s="174"/>
      <c r="U926" s="174"/>
      <c r="V926" s="174"/>
      <c r="W926" s="174"/>
      <c r="X926" s="174"/>
      <c r="Y926" s="174"/>
      <c r="Z926" s="174"/>
    </row>
    <row r="927" spans="1:26" ht="12.75" customHeight="1" x14ac:dyDescent="0.2">
      <c r="A927" s="174"/>
      <c r="B927" s="174"/>
      <c r="C927" s="174"/>
      <c r="D927" s="174"/>
      <c r="E927" s="174"/>
      <c r="F927" s="174"/>
      <c r="G927" s="174"/>
      <c r="H927" s="174"/>
      <c r="I927" s="174"/>
      <c r="J927" s="174"/>
      <c r="K927" s="174"/>
      <c r="L927" s="174"/>
      <c r="M927" s="174"/>
      <c r="N927" s="174"/>
      <c r="O927" s="174"/>
      <c r="P927" s="174"/>
      <c r="Q927" s="174"/>
      <c r="R927" s="174"/>
      <c r="S927" s="174"/>
      <c r="T927" s="174"/>
      <c r="U927" s="174"/>
      <c r="V927" s="174"/>
      <c r="W927" s="174"/>
      <c r="X927" s="174"/>
      <c r="Y927" s="174"/>
      <c r="Z927" s="174"/>
    </row>
    <row r="928" spans="1:26" ht="12.75" customHeight="1" x14ac:dyDescent="0.2">
      <c r="A928" s="174"/>
      <c r="B928" s="174"/>
      <c r="C928" s="174"/>
      <c r="D928" s="174"/>
      <c r="E928" s="174"/>
      <c r="F928" s="174"/>
      <c r="G928" s="174"/>
      <c r="H928" s="174"/>
      <c r="I928" s="174"/>
      <c r="J928" s="174"/>
      <c r="K928" s="174"/>
      <c r="L928" s="174"/>
      <c r="M928" s="174"/>
      <c r="N928" s="174"/>
      <c r="O928" s="174"/>
      <c r="P928" s="174"/>
      <c r="Q928" s="174"/>
      <c r="R928" s="174"/>
      <c r="S928" s="174"/>
      <c r="T928" s="174"/>
      <c r="U928" s="174"/>
      <c r="V928" s="174"/>
      <c r="W928" s="174"/>
      <c r="X928" s="174"/>
      <c r="Y928" s="174"/>
      <c r="Z928" s="174"/>
    </row>
    <row r="929" spans="1:26" ht="12.75" customHeight="1" x14ac:dyDescent="0.2">
      <c r="A929" s="174"/>
      <c r="B929" s="174"/>
      <c r="C929" s="174"/>
      <c r="D929" s="174"/>
      <c r="E929" s="174"/>
      <c r="F929" s="174"/>
      <c r="G929" s="174"/>
      <c r="H929" s="174"/>
      <c r="I929" s="174"/>
      <c r="J929" s="174"/>
      <c r="K929" s="174"/>
      <c r="L929" s="174"/>
      <c r="M929" s="174"/>
      <c r="N929" s="174"/>
      <c r="O929" s="174"/>
      <c r="P929" s="174"/>
      <c r="Q929" s="174"/>
      <c r="R929" s="174"/>
      <c r="S929" s="174"/>
      <c r="T929" s="174"/>
      <c r="U929" s="174"/>
      <c r="V929" s="174"/>
      <c r="W929" s="174"/>
      <c r="X929" s="174"/>
      <c r="Y929" s="174"/>
      <c r="Z929" s="174"/>
    </row>
    <row r="930" spans="1:26" ht="12.75" customHeight="1" x14ac:dyDescent="0.2">
      <c r="A930" s="174"/>
      <c r="B930" s="174"/>
      <c r="C930" s="174"/>
      <c r="D930" s="174"/>
      <c r="E930" s="174"/>
      <c r="F930" s="174"/>
      <c r="G930" s="174"/>
      <c r="H930" s="174"/>
      <c r="I930" s="174"/>
      <c r="J930" s="174"/>
      <c r="K930" s="174"/>
      <c r="L930" s="174"/>
      <c r="M930" s="174"/>
      <c r="N930" s="174"/>
      <c r="O930" s="174"/>
      <c r="P930" s="174"/>
      <c r="Q930" s="174"/>
      <c r="R930" s="174"/>
      <c r="S930" s="174"/>
      <c r="T930" s="174"/>
      <c r="U930" s="174"/>
      <c r="V930" s="174"/>
      <c r="W930" s="174"/>
      <c r="X930" s="174"/>
      <c r="Y930" s="174"/>
      <c r="Z930" s="174"/>
    </row>
    <row r="931" spans="1:26" ht="12.75" customHeight="1" x14ac:dyDescent="0.2">
      <c r="A931" s="174"/>
      <c r="B931" s="174"/>
      <c r="C931" s="174"/>
      <c r="D931" s="174"/>
      <c r="E931" s="174"/>
      <c r="F931" s="174"/>
      <c r="G931" s="174"/>
      <c r="H931" s="174"/>
      <c r="I931" s="174"/>
      <c r="J931" s="174"/>
      <c r="K931" s="174"/>
      <c r="L931" s="174"/>
      <c r="M931" s="174"/>
      <c r="N931" s="174"/>
      <c r="O931" s="174"/>
      <c r="P931" s="174"/>
      <c r="Q931" s="174"/>
      <c r="R931" s="174"/>
      <c r="S931" s="174"/>
      <c r="T931" s="174"/>
      <c r="U931" s="174"/>
      <c r="V931" s="174"/>
      <c r="W931" s="174"/>
      <c r="X931" s="174"/>
      <c r="Y931" s="174"/>
      <c r="Z931" s="174"/>
    </row>
    <row r="932" spans="1:26" ht="12.75" customHeight="1" x14ac:dyDescent="0.2">
      <c r="A932" s="174"/>
      <c r="B932" s="174"/>
      <c r="C932" s="174"/>
      <c r="D932" s="174"/>
      <c r="E932" s="174"/>
      <c r="F932" s="174"/>
      <c r="G932" s="174"/>
      <c r="H932" s="174"/>
      <c r="I932" s="174"/>
      <c r="J932" s="174"/>
      <c r="K932" s="174"/>
      <c r="L932" s="174"/>
      <c r="M932" s="174"/>
      <c r="N932" s="174"/>
      <c r="O932" s="174"/>
      <c r="P932" s="174"/>
      <c r="Q932" s="174"/>
      <c r="R932" s="174"/>
      <c r="S932" s="174"/>
      <c r="T932" s="174"/>
      <c r="U932" s="174"/>
      <c r="V932" s="174"/>
      <c r="W932" s="174"/>
      <c r="X932" s="174"/>
      <c r="Y932" s="174"/>
      <c r="Z932" s="174"/>
    </row>
    <row r="933" spans="1:26" ht="12.75" customHeight="1" x14ac:dyDescent="0.2">
      <c r="A933" s="174"/>
      <c r="B933" s="174"/>
      <c r="C933" s="174"/>
      <c r="D933" s="174"/>
      <c r="E933" s="174"/>
      <c r="F933" s="174"/>
      <c r="G933" s="174"/>
      <c r="H933" s="174"/>
      <c r="I933" s="174"/>
      <c r="J933" s="174"/>
      <c r="K933" s="174"/>
      <c r="L933" s="174"/>
      <c r="M933" s="174"/>
      <c r="N933" s="174"/>
      <c r="O933" s="174"/>
      <c r="P933" s="174"/>
      <c r="Q933" s="174"/>
      <c r="R933" s="174"/>
      <c r="S933" s="174"/>
      <c r="T933" s="174"/>
      <c r="U933" s="174"/>
      <c r="V933" s="174"/>
      <c r="W933" s="174"/>
      <c r="X933" s="174"/>
      <c r="Y933" s="174"/>
      <c r="Z933" s="174"/>
    </row>
    <row r="934" spans="1:26" ht="12.75" customHeight="1" x14ac:dyDescent="0.2">
      <c r="A934" s="174"/>
      <c r="B934" s="174"/>
      <c r="C934" s="174"/>
      <c r="D934" s="174"/>
      <c r="E934" s="174"/>
      <c r="F934" s="174"/>
      <c r="G934" s="174"/>
      <c r="H934" s="174"/>
      <c r="I934" s="174"/>
      <c r="J934" s="174"/>
      <c r="K934" s="174"/>
      <c r="L934" s="174"/>
      <c r="M934" s="174"/>
      <c r="N934" s="174"/>
      <c r="O934" s="174"/>
      <c r="P934" s="174"/>
      <c r="Q934" s="174"/>
      <c r="R934" s="174"/>
      <c r="S934" s="174"/>
      <c r="T934" s="174"/>
      <c r="U934" s="174"/>
      <c r="V934" s="174"/>
      <c r="W934" s="174"/>
      <c r="X934" s="174"/>
      <c r="Y934" s="174"/>
      <c r="Z934" s="174"/>
    </row>
    <row r="935" spans="1:26" ht="12.75" customHeight="1" x14ac:dyDescent="0.2">
      <c r="A935" s="174"/>
      <c r="B935" s="174"/>
      <c r="C935" s="174"/>
      <c r="D935" s="174"/>
      <c r="E935" s="174"/>
      <c r="F935" s="174"/>
      <c r="G935" s="174"/>
      <c r="H935" s="174"/>
      <c r="I935" s="174"/>
      <c r="J935" s="174"/>
      <c r="K935" s="174"/>
      <c r="L935" s="174"/>
      <c r="M935" s="174"/>
      <c r="N935" s="174"/>
      <c r="O935" s="174"/>
      <c r="P935" s="174"/>
      <c r="Q935" s="174"/>
      <c r="R935" s="174"/>
      <c r="S935" s="174"/>
      <c r="T935" s="174"/>
      <c r="U935" s="174"/>
      <c r="V935" s="174"/>
      <c r="W935" s="174"/>
      <c r="X935" s="174"/>
      <c r="Y935" s="174"/>
      <c r="Z935" s="174"/>
    </row>
    <row r="936" spans="1:26" ht="12.75" customHeight="1" x14ac:dyDescent="0.2">
      <c r="A936" s="174"/>
      <c r="B936" s="174"/>
      <c r="C936" s="174"/>
      <c r="D936" s="174"/>
      <c r="E936" s="174"/>
      <c r="F936" s="174"/>
      <c r="G936" s="174"/>
      <c r="H936" s="174"/>
      <c r="I936" s="174"/>
      <c r="J936" s="174"/>
      <c r="K936" s="174"/>
      <c r="L936" s="174"/>
      <c r="M936" s="174"/>
      <c r="N936" s="174"/>
      <c r="O936" s="174"/>
      <c r="P936" s="174"/>
      <c r="Q936" s="174"/>
      <c r="R936" s="174"/>
      <c r="S936" s="174"/>
      <c r="T936" s="174"/>
      <c r="U936" s="174"/>
      <c r="V936" s="174"/>
      <c r="W936" s="174"/>
      <c r="X936" s="174"/>
      <c r="Y936" s="174"/>
      <c r="Z936" s="174"/>
    </row>
    <row r="937" spans="1:26" ht="12.75" customHeight="1" x14ac:dyDescent="0.2">
      <c r="A937" s="174"/>
      <c r="B937" s="174"/>
      <c r="C937" s="174"/>
      <c r="D937" s="174"/>
      <c r="E937" s="174"/>
      <c r="F937" s="174"/>
      <c r="G937" s="174"/>
      <c r="H937" s="174"/>
      <c r="I937" s="174"/>
      <c r="J937" s="174"/>
      <c r="K937" s="174"/>
      <c r="L937" s="174"/>
      <c r="M937" s="174"/>
      <c r="N937" s="174"/>
      <c r="O937" s="174"/>
      <c r="P937" s="174"/>
      <c r="Q937" s="174"/>
      <c r="R937" s="174"/>
      <c r="S937" s="174"/>
      <c r="T937" s="174"/>
      <c r="U937" s="174"/>
      <c r="V937" s="174"/>
      <c r="W937" s="174"/>
      <c r="X937" s="174"/>
      <c r="Y937" s="174"/>
      <c r="Z937" s="174"/>
    </row>
    <row r="938" spans="1:26" ht="12.75" customHeight="1" x14ac:dyDescent="0.2">
      <c r="A938" s="174"/>
      <c r="B938" s="174"/>
      <c r="C938" s="174"/>
      <c r="D938" s="174"/>
      <c r="E938" s="174"/>
      <c r="F938" s="174"/>
      <c r="G938" s="174"/>
      <c r="H938" s="174"/>
      <c r="I938" s="174"/>
      <c r="J938" s="174"/>
      <c r="K938" s="174"/>
      <c r="L938" s="174"/>
      <c r="M938" s="174"/>
      <c r="N938" s="174"/>
      <c r="O938" s="174"/>
      <c r="P938" s="174"/>
      <c r="Q938" s="174"/>
      <c r="R938" s="174"/>
      <c r="S938" s="174"/>
      <c r="T938" s="174"/>
      <c r="U938" s="174"/>
      <c r="V938" s="174"/>
      <c r="W938" s="174"/>
      <c r="X938" s="174"/>
      <c r="Y938" s="174"/>
      <c r="Z938" s="174"/>
    </row>
    <row r="939" spans="1:26" ht="12.75" customHeight="1" x14ac:dyDescent="0.2">
      <c r="A939" s="174"/>
      <c r="B939" s="174"/>
      <c r="C939" s="174"/>
      <c r="D939" s="174"/>
      <c r="E939" s="174"/>
      <c r="F939" s="174"/>
      <c r="G939" s="174"/>
      <c r="H939" s="174"/>
      <c r="I939" s="174"/>
      <c r="J939" s="174"/>
      <c r="K939" s="174"/>
      <c r="L939" s="174"/>
      <c r="M939" s="174"/>
      <c r="N939" s="174"/>
      <c r="O939" s="174"/>
      <c r="P939" s="174"/>
      <c r="Q939" s="174"/>
      <c r="R939" s="174"/>
      <c r="S939" s="174"/>
      <c r="T939" s="174"/>
      <c r="U939" s="174"/>
      <c r="V939" s="174"/>
      <c r="W939" s="174"/>
      <c r="X939" s="174"/>
      <c r="Y939" s="174"/>
      <c r="Z939" s="174"/>
    </row>
    <row r="940" spans="1:26" ht="12.75" customHeight="1" x14ac:dyDescent="0.2">
      <c r="A940" s="174"/>
      <c r="B940" s="174"/>
      <c r="C940" s="174"/>
      <c r="D940" s="174"/>
      <c r="E940" s="174"/>
      <c r="F940" s="174"/>
      <c r="G940" s="174"/>
      <c r="H940" s="174"/>
      <c r="I940" s="174"/>
      <c r="J940" s="174"/>
      <c r="K940" s="174"/>
      <c r="L940" s="174"/>
      <c r="M940" s="174"/>
      <c r="N940" s="174"/>
      <c r="O940" s="174"/>
      <c r="P940" s="174"/>
      <c r="Q940" s="174"/>
      <c r="R940" s="174"/>
      <c r="S940" s="174"/>
      <c r="T940" s="174"/>
      <c r="U940" s="174"/>
      <c r="V940" s="174"/>
      <c r="W940" s="174"/>
      <c r="X940" s="174"/>
      <c r="Y940" s="174"/>
      <c r="Z940" s="174"/>
    </row>
    <row r="941" spans="1:26" ht="12.75" customHeight="1" x14ac:dyDescent="0.2">
      <c r="A941" s="174"/>
      <c r="B941" s="174"/>
      <c r="C941" s="174"/>
      <c r="D941" s="174"/>
      <c r="E941" s="174"/>
      <c r="F941" s="174"/>
      <c r="G941" s="174"/>
      <c r="H941" s="174"/>
      <c r="I941" s="174"/>
      <c r="J941" s="174"/>
      <c r="K941" s="174"/>
      <c r="L941" s="174"/>
      <c r="M941" s="174"/>
      <c r="N941" s="174"/>
      <c r="O941" s="174"/>
      <c r="P941" s="174"/>
      <c r="Q941" s="174"/>
      <c r="R941" s="174"/>
      <c r="S941" s="174"/>
      <c r="T941" s="174"/>
      <c r="U941" s="174"/>
      <c r="V941" s="174"/>
      <c r="W941" s="174"/>
      <c r="X941" s="174"/>
      <c r="Y941" s="174"/>
      <c r="Z941" s="174"/>
    </row>
    <row r="942" spans="1:26" ht="12.75" customHeight="1" x14ac:dyDescent="0.2">
      <c r="A942" s="174"/>
      <c r="B942" s="174"/>
      <c r="C942" s="174"/>
      <c r="D942" s="174"/>
      <c r="E942" s="174"/>
      <c r="F942" s="174"/>
      <c r="G942" s="174"/>
      <c r="H942" s="174"/>
      <c r="I942" s="174"/>
      <c r="J942" s="174"/>
      <c r="K942" s="174"/>
      <c r="L942" s="174"/>
      <c r="M942" s="174"/>
      <c r="N942" s="174"/>
      <c r="O942" s="174"/>
      <c r="P942" s="174"/>
      <c r="Q942" s="174"/>
      <c r="R942" s="174"/>
      <c r="S942" s="174"/>
      <c r="T942" s="174"/>
      <c r="U942" s="174"/>
      <c r="V942" s="174"/>
      <c r="W942" s="174"/>
      <c r="X942" s="174"/>
      <c r="Y942" s="174"/>
      <c r="Z942" s="174"/>
    </row>
    <row r="943" spans="1:26" ht="12.75" customHeight="1" x14ac:dyDescent="0.2">
      <c r="A943" s="174"/>
      <c r="B943" s="174"/>
      <c r="C943" s="174"/>
      <c r="D943" s="174"/>
      <c r="E943" s="174"/>
      <c r="F943" s="174"/>
      <c r="G943" s="174"/>
      <c r="H943" s="174"/>
      <c r="I943" s="174"/>
      <c r="J943" s="174"/>
      <c r="K943" s="174"/>
      <c r="L943" s="174"/>
      <c r="M943" s="174"/>
      <c r="N943" s="174"/>
      <c r="O943" s="174"/>
      <c r="P943" s="174"/>
      <c r="Q943" s="174"/>
      <c r="R943" s="174"/>
      <c r="S943" s="174"/>
      <c r="T943" s="174"/>
      <c r="U943" s="174"/>
      <c r="V943" s="174"/>
      <c r="W943" s="174"/>
      <c r="X943" s="174"/>
      <c r="Y943" s="174"/>
      <c r="Z943" s="174"/>
    </row>
    <row r="944" spans="1:26" ht="12.75" customHeight="1" x14ac:dyDescent="0.2">
      <c r="A944" s="174"/>
      <c r="B944" s="174"/>
      <c r="C944" s="174"/>
      <c r="D944" s="174"/>
      <c r="E944" s="174"/>
      <c r="F944" s="174"/>
      <c r="G944" s="174"/>
      <c r="H944" s="174"/>
      <c r="I944" s="174"/>
      <c r="J944" s="174"/>
      <c r="K944" s="174"/>
      <c r="L944" s="174"/>
      <c r="M944" s="174"/>
      <c r="N944" s="174"/>
      <c r="O944" s="174"/>
      <c r="P944" s="174"/>
      <c r="Q944" s="174"/>
      <c r="R944" s="174"/>
      <c r="S944" s="174"/>
      <c r="T944" s="174"/>
      <c r="U944" s="174"/>
      <c r="V944" s="174"/>
      <c r="W944" s="174"/>
      <c r="X944" s="174"/>
      <c r="Y944" s="174"/>
      <c r="Z944" s="174"/>
    </row>
    <row r="945" spans="1:26" ht="12.75" customHeight="1" x14ac:dyDescent="0.2">
      <c r="A945" s="174"/>
      <c r="B945" s="174"/>
      <c r="C945" s="174"/>
      <c r="D945" s="174"/>
      <c r="E945" s="174"/>
      <c r="F945" s="174"/>
      <c r="G945" s="174"/>
      <c r="H945" s="174"/>
      <c r="I945" s="174"/>
      <c r="J945" s="174"/>
      <c r="K945" s="174"/>
      <c r="L945" s="174"/>
      <c r="M945" s="174"/>
      <c r="N945" s="174"/>
      <c r="O945" s="174"/>
      <c r="P945" s="174"/>
      <c r="Q945" s="174"/>
      <c r="R945" s="174"/>
      <c r="S945" s="174"/>
      <c r="T945" s="174"/>
      <c r="U945" s="174"/>
      <c r="V945" s="174"/>
      <c r="W945" s="174"/>
      <c r="X945" s="174"/>
      <c r="Y945" s="174"/>
      <c r="Z945" s="174"/>
    </row>
    <row r="946" spans="1:26" ht="12.75" customHeight="1" x14ac:dyDescent="0.2">
      <c r="A946" s="174"/>
      <c r="B946" s="174"/>
      <c r="C946" s="174"/>
      <c r="D946" s="174"/>
      <c r="E946" s="174"/>
      <c r="F946" s="174"/>
      <c r="G946" s="174"/>
      <c r="H946" s="174"/>
      <c r="I946" s="174"/>
      <c r="J946" s="174"/>
      <c r="K946" s="174"/>
      <c r="L946" s="174"/>
      <c r="M946" s="174"/>
      <c r="N946" s="174"/>
      <c r="O946" s="174"/>
      <c r="P946" s="174"/>
      <c r="Q946" s="174"/>
      <c r="R946" s="174"/>
      <c r="S946" s="174"/>
      <c r="T946" s="174"/>
      <c r="U946" s="174"/>
      <c r="V946" s="174"/>
      <c r="W946" s="174"/>
      <c r="X946" s="174"/>
      <c r="Y946" s="174"/>
      <c r="Z946" s="174"/>
    </row>
    <row r="947" spans="1:26" ht="12.75" customHeight="1" x14ac:dyDescent="0.2">
      <c r="A947" s="174"/>
      <c r="B947" s="174"/>
      <c r="C947" s="174"/>
      <c r="D947" s="174"/>
      <c r="E947" s="174"/>
      <c r="F947" s="174"/>
      <c r="G947" s="174"/>
      <c r="H947" s="174"/>
      <c r="I947" s="174"/>
      <c r="J947" s="174"/>
      <c r="K947" s="174"/>
      <c r="L947" s="174"/>
      <c r="M947" s="174"/>
      <c r="N947" s="174"/>
      <c r="O947" s="174"/>
      <c r="P947" s="174"/>
      <c r="Q947" s="174"/>
      <c r="R947" s="174"/>
      <c r="S947" s="174"/>
      <c r="T947" s="174"/>
      <c r="U947" s="174"/>
      <c r="V947" s="174"/>
      <c r="W947" s="174"/>
      <c r="X947" s="174"/>
      <c r="Y947" s="174"/>
      <c r="Z947" s="174"/>
    </row>
    <row r="948" spans="1:26" ht="12.75" customHeight="1" x14ac:dyDescent="0.2">
      <c r="A948" s="174"/>
      <c r="B948" s="174"/>
      <c r="C948" s="174"/>
      <c r="D948" s="174"/>
      <c r="E948" s="174"/>
      <c r="F948" s="174"/>
      <c r="G948" s="174"/>
      <c r="H948" s="174"/>
      <c r="I948" s="174"/>
      <c r="J948" s="174"/>
      <c r="K948" s="174"/>
      <c r="L948" s="174"/>
      <c r="M948" s="174"/>
      <c r="N948" s="174"/>
      <c r="O948" s="174"/>
      <c r="P948" s="174"/>
      <c r="Q948" s="174"/>
      <c r="R948" s="174"/>
      <c r="S948" s="174"/>
      <c r="T948" s="174"/>
      <c r="U948" s="174"/>
      <c r="V948" s="174"/>
      <c r="W948" s="174"/>
      <c r="X948" s="174"/>
      <c r="Y948" s="174"/>
      <c r="Z948" s="174"/>
    </row>
    <row r="949" spans="1:26" ht="12.75" customHeight="1" x14ac:dyDescent="0.2">
      <c r="A949" s="174"/>
      <c r="B949" s="174"/>
      <c r="C949" s="174"/>
      <c r="D949" s="174"/>
      <c r="E949" s="174"/>
      <c r="F949" s="174"/>
      <c r="G949" s="174"/>
      <c r="H949" s="174"/>
      <c r="I949" s="174"/>
      <c r="J949" s="174"/>
      <c r="K949" s="174"/>
      <c r="L949" s="174"/>
      <c r="M949" s="174"/>
      <c r="N949" s="174"/>
      <c r="O949" s="174"/>
      <c r="P949" s="174"/>
      <c r="Q949" s="174"/>
      <c r="R949" s="174"/>
      <c r="S949" s="174"/>
      <c r="T949" s="174"/>
      <c r="U949" s="174"/>
      <c r="V949" s="174"/>
      <c r="W949" s="174"/>
      <c r="X949" s="174"/>
      <c r="Y949" s="174"/>
      <c r="Z949" s="174"/>
    </row>
    <row r="950" spans="1:26" ht="12.75" customHeight="1" x14ac:dyDescent="0.2">
      <c r="A950" s="174"/>
      <c r="B950" s="174"/>
      <c r="C950" s="174"/>
      <c r="D950" s="174"/>
      <c r="E950" s="174"/>
      <c r="F950" s="174"/>
      <c r="G950" s="174"/>
      <c r="H950" s="174"/>
      <c r="I950" s="174"/>
      <c r="J950" s="174"/>
      <c r="K950" s="174"/>
      <c r="L950" s="174"/>
      <c r="M950" s="174"/>
      <c r="N950" s="174"/>
      <c r="O950" s="174"/>
      <c r="P950" s="174"/>
      <c r="Q950" s="174"/>
      <c r="R950" s="174"/>
      <c r="S950" s="174"/>
      <c r="T950" s="174"/>
      <c r="U950" s="174"/>
      <c r="V950" s="174"/>
      <c r="W950" s="174"/>
      <c r="X950" s="174"/>
      <c r="Y950" s="174"/>
      <c r="Z950" s="174"/>
    </row>
    <row r="951" spans="1:26" ht="12.75" customHeight="1" x14ac:dyDescent="0.2">
      <c r="A951" s="174"/>
      <c r="B951" s="174"/>
      <c r="C951" s="174"/>
      <c r="D951" s="174"/>
      <c r="E951" s="174"/>
      <c r="F951" s="174"/>
      <c r="G951" s="174"/>
      <c r="H951" s="174"/>
      <c r="I951" s="174"/>
      <c r="J951" s="174"/>
      <c r="K951" s="174"/>
      <c r="L951" s="174"/>
      <c r="M951" s="174"/>
      <c r="N951" s="174"/>
      <c r="O951" s="174"/>
      <c r="P951" s="174"/>
      <c r="Q951" s="174"/>
      <c r="R951" s="174"/>
      <c r="S951" s="174"/>
      <c r="T951" s="174"/>
      <c r="U951" s="174"/>
      <c r="V951" s="174"/>
      <c r="W951" s="174"/>
      <c r="X951" s="174"/>
      <c r="Y951" s="174"/>
      <c r="Z951" s="174"/>
    </row>
    <row r="952" spans="1:26" ht="12.75" customHeight="1" x14ac:dyDescent="0.2">
      <c r="A952" s="174"/>
      <c r="B952" s="174"/>
      <c r="C952" s="174"/>
      <c r="D952" s="174"/>
      <c r="E952" s="174"/>
      <c r="F952" s="174"/>
      <c r="G952" s="174"/>
      <c r="H952" s="174"/>
      <c r="I952" s="174"/>
      <c r="J952" s="174"/>
      <c r="K952" s="174"/>
      <c r="L952" s="174"/>
      <c r="M952" s="174"/>
      <c r="N952" s="174"/>
      <c r="O952" s="174"/>
      <c r="P952" s="174"/>
      <c r="Q952" s="174"/>
      <c r="R952" s="174"/>
      <c r="S952" s="174"/>
      <c r="T952" s="174"/>
      <c r="U952" s="174"/>
      <c r="V952" s="174"/>
      <c r="W952" s="174"/>
      <c r="X952" s="174"/>
      <c r="Y952" s="174"/>
      <c r="Z952" s="174"/>
    </row>
    <row r="953" spans="1:26" ht="12.75" customHeight="1" x14ac:dyDescent="0.2">
      <c r="A953" s="174"/>
      <c r="B953" s="174"/>
      <c r="C953" s="174"/>
      <c r="D953" s="174"/>
      <c r="E953" s="174"/>
      <c r="F953" s="174"/>
      <c r="G953" s="174"/>
      <c r="H953" s="174"/>
      <c r="I953" s="174"/>
      <c r="J953" s="174"/>
      <c r="K953" s="174"/>
      <c r="L953" s="174"/>
      <c r="M953" s="174"/>
      <c r="N953" s="174"/>
      <c r="O953" s="174"/>
      <c r="P953" s="174"/>
      <c r="Q953" s="174"/>
      <c r="R953" s="174"/>
      <c r="S953" s="174"/>
      <c r="T953" s="174"/>
      <c r="U953" s="174"/>
      <c r="V953" s="174"/>
      <c r="W953" s="174"/>
      <c r="X953" s="174"/>
      <c r="Y953" s="174"/>
      <c r="Z953" s="174"/>
    </row>
    <row r="954" spans="1:26" ht="12.75" customHeight="1" x14ac:dyDescent="0.2">
      <c r="A954" s="174"/>
      <c r="B954" s="174"/>
      <c r="C954" s="174"/>
      <c r="D954" s="174"/>
      <c r="E954" s="174"/>
      <c r="F954" s="174"/>
      <c r="G954" s="174"/>
      <c r="H954" s="174"/>
      <c r="I954" s="174"/>
      <c r="J954" s="174"/>
      <c r="K954" s="174"/>
      <c r="L954" s="174"/>
      <c r="M954" s="174"/>
      <c r="N954" s="174"/>
      <c r="O954" s="174"/>
      <c r="P954" s="174"/>
      <c r="Q954" s="174"/>
      <c r="R954" s="174"/>
      <c r="S954" s="174"/>
      <c r="T954" s="174"/>
      <c r="U954" s="174"/>
      <c r="V954" s="174"/>
      <c r="W954" s="174"/>
      <c r="X954" s="174"/>
      <c r="Y954" s="174"/>
      <c r="Z954" s="174"/>
    </row>
    <row r="955" spans="1:26" ht="12.75" customHeight="1" x14ac:dyDescent="0.2">
      <c r="A955" s="174"/>
      <c r="B955" s="174"/>
      <c r="C955" s="174"/>
      <c r="D955" s="174"/>
      <c r="E955" s="174"/>
      <c r="F955" s="174"/>
      <c r="G955" s="174"/>
      <c r="H955" s="174"/>
      <c r="I955" s="174"/>
      <c r="J955" s="174"/>
      <c r="K955" s="174"/>
      <c r="L955" s="174"/>
      <c r="M955" s="174"/>
      <c r="N955" s="174"/>
      <c r="O955" s="174"/>
      <c r="P955" s="174"/>
      <c r="Q955" s="174"/>
      <c r="R955" s="174"/>
      <c r="S955" s="174"/>
      <c r="T955" s="174"/>
      <c r="U955" s="174"/>
      <c r="V955" s="174"/>
      <c r="W955" s="174"/>
      <c r="X955" s="174"/>
      <c r="Y955" s="174"/>
      <c r="Z955" s="174"/>
    </row>
    <row r="956" spans="1:26" ht="12.75" customHeight="1" x14ac:dyDescent="0.2">
      <c r="A956" s="174"/>
      <c r="B956" s="174"/>
      <c r="C956" s="174"/>
      <c r="D956" s="174"/>
      <c r="E956" s="174"/>
      <c r="F956" s="174"/>
      <c r="G956" s="174"/>
      <c r="H956" s="174"/>
      <c r="I956" s="174"/>
      <c r="J956" s="174"/>
      <c r="K956" s="174"/>
      <c r="L956" s="174"/>
      <c r="M956" s="174"/>
      <c r="N956" s="174"/>
      <c r="O956" s="174"/>
      <c r="P956" s="174"/>
      <c r="Q956" s="174"/>
      <c r="R956" s="174"/>
      <c r="S956" s="174"/>
      <c r="T956" s="174"/>
      <c r="U956" s="174"/>
      <c r="V956" s="174"/>
      <c r="W956" s="174"/>
      <c r="X956" s="174"/>
      <c r="Y956" s="174"/>
      <c r="Z956" s="174"/>
    </row>
    <row r="957" spans="1:26" ht="12.75" customHeight="1" x14ac:dyDescent="0.2">
      <c r="A957" s="174"/>
      <c r="B957" s="174"/>
      <c r="C957" s="174"/>
      <c r="D957" s="174"/>
      <c r="E957" s="174"/>
      <c r="F957" s="174"/>
      <c r="G957" s="174"/>
      <c r="H957" s="174"/>
      <c r="I957" s="174"/>
      <c r="J957" s="174"/>
      <c r="K957" s="174"/>
      <c r="L957" s="174"/>
      <c r="M957" s="174"/>
      <c r="N957" s="174"/>
      <c r="O957" s="174"/>
      <c r="P957" s="174"/>
      <c r="Q957" s="174"/>
      <c r="R957" s="174"/>
      <c r="S957" s="174"/>
      <c r="T957" s="174"/>
      <c r="U957" s="174"/>
      <c r="V957" s="174"/>
      <c r="W957" s="174"/>
      <c r="X957" s="174"/>
      <c r="Y957" s="174"/>
      <c r="Z957" s="174"/>
    </row>
    <row r="958" spans="1:26" ht="12.75" customHeight="1" x14ac:dyDescent="0.2">
      <c r="A958" s="174"/>
      <c r="B958" s="174"/>
      <c r="C958" s="174"/>
      <c r="D958" s="174"/>
      <c r="E958" s="174"/>
      <c r="F958" s="174"/>
      <c r="G958" s="174"/>
      <c r="H958" s="174"/>
      <c r="I958" s="174"/>
      <c r="J958" s="174"/>
      <c r="K958" s="174"/>
      <c r="L958" s="174"/>
      <c r="M958" s="174"/>
      <c r="N958" s="174"/>
      <c r="O958" s="174"/>
      <c r="P958" s="174"/>
      <c r="Q958" s="174"/>
      <c r="R958" s="174"/>
      <c r="S958" s="174"/>
      <c r="T958" s="174"/>
      <c r="U958" s="174"/>
      <c r="V958" s="174"/>
      <c r="W958" s="174"/>
      <c r="X958" s="174"/>
      <c r="Y958" s="174"/>
      <c r="Z958" s="174"/>
    </row>
    <row r="959" spans="1:26" ht="12.75" customHeight="1" x14ac:dyDescent="0.2">
      <c r="A959" s="174"/>
      <c r="B959" s="174"/>
      <c r="C959" s="174"/>
      <c r="D959" s="174"/>
      <c r="E959" s="174"/>
      <c r="F959" s="174"/>
      <c r="G959" s="174"/>
      <c r="H959" s="174"/>
      <c r="I959" s="174"/>
      <c r="J959" s="174"/>
      <c r="K959" s="174"/>
      <c r="L959" s="174"/>
      <c r="M959" s="174"/>
      <c r="N959" s="174"/>
      <c r="O959" s="174"/>
      <c r="P959" s="174"/>
      <c r="Q959" s="174"/>
      <c r="R959" s="174"/>
      <c r="S959" s="174"/>
      <c r="T959" s="174"/>
      <c r="U959" s="174"/>
      <c r="V959" s="174"/>
      <c r="W959" s="174"/>
      <c r="X959" s="174"/>
      <c r="Y959" s="174"/>
      <c r="Z959" s="174"/>
    </row>
    <row r="960" spans="1:26" ht="12.75" customHeight="1" x14ac:dyDescent="0.2">
      <c r="A960" s="174"/>
      <c r="B960" s="174"/>
      <c r="C960" s="174"/>
      <c r="D960" s="174"/>
      <c r="E960" s="174"/>
      <c r="F960" s="174"/>
      <c r="G960" s="174"/>
      <c r="H960" s="174"/>
      <c r="I960" s="174"/>
      <c r="J960" s="174"/>
      <c r="K960" s="174"/>
      <c r="L960" s="174"/>
      <c r="M960" s="174"/>
      <c r="N960" s="174"/>
      <c r="O960" s="174"/>
      <c r="P960" s="174"/>
      <c r="Q960" s="174"/>
      <c r="R960" s="174"/>
      <c r="S960" s="174"/>
      <c r="T960" s="174"/>
      <c r="U960" s="174"/>
      <c r="V960" s="174"/>
      <c r="W960" s="174"/>
      <c r="X960" s="174"/>
      <c r="Y960" s="174"/>
      <c r="Z960" s="174"/>
    </row>
    <row r="961" spans="1:26" ht="12.75" customHeight="1" x14ac:dyDescent="0.2">
      <c r="A961" s="174"/>
      <c r="B961" s="174"/>
      <c r="C961" s="174"/>
      <c r="D961" s="174"/>
      <c r="E961" s="174"/>
      <c r="F961" s="174"/>
      <c r="G961" s="174"/>
      <c r="H961" s="174"/>
      <c r="I961" s="174"/>
      <c r="J961" s="174"/>
      <c r="K961" s="174"/>
      <c r="L961" s="174"/>
      <c r="M961" s="174"/>
      <c r="N961" s="174"/>
      <c r="O961" s="174"/>
      <c r="P961" s="174"/>
      <c r="Q961" s="174"/>
      <c r="R961" s="174"/>
      <c r="S961" s="174"/>
      <c r="T961" s="174"/>
      <c r="U961" s="174"/>
      <c r="V961" s="174"/>
      <c r="W961" s="174"/>
      <c r="X961" s="174"/>
      <c r="Y961" s="174"/>
      <c r="Z961" s="174"/>
    </row>
    <row r="962" spans="1:26" ht="12.75" customHeight="1" x14ac:dyDescent="0.2">
      <c r="A962" s="174"/>
      <c r="B962" s="174"/>
      <c r="C962" s="174"/>
      <c r="D962" s="174"/>
      <c r="E962" s="174"/>
      <c r="F962" s="174"/>
      <c r="G962" s="174"/>
      <c r="H962" s="174"/>
      <c r="I962" s="174"/>
      <c r="J962" s="174"/>
      <c r="K962" s="174"/>
      <c r="L962" s="174"/>
      <c r="M962" s="174"/>
      <c r="N962" s="174"/>
      <c r="O962" s="174"/>
      <c r="P962" s="174"/>
      <c r="Q962" s="174"/>
      <c r="R962" s="174"/>
      <c r="S962" s="174"/>
      <c r="T962" s="174"/>
      <c r="U962" s="174"/>
      <c r="V962" s="174"/>
      <c r="W962" s="174"/>
      <c r="X962" s="174"/>
      <c r="Y962" s="174"/>
      <c r="Z962" s="174"/>
    </row>
    <row r="963" spans="1:26" ht="12.75" customHeight="1" x14ac:dyDescent="0.2">
      <c r="A963" s="174"/>
      <c r="B963" s="174"/>
      <c r="C963" s="174"/>
      <c r="D963" s="174"/>
      <c r="E963" s="174"/>
      <c r="F963" s="174"/>
      <c r="G963" s="174"/>
      <c r="H963" s="174"/>
      <c r="I963" s="174"/>
      <c r="J963" s="174"/>
      <c r="K963" s="174"/>
      <c r="L963" s="174"/>
      <c r="M963" s="174"/>
      <c r="N963" s="174"/>
      <c r="O963" s="174"/>
      <c r="P963" s="174"/>
      <c r="Q963" s="174"/>
      <c r="R963" s="174"/>
      <c r="S963" s="174"/>
      <c r="T963" s="174"/>
      <c r="U963" s="174"/>
      <c r="V963" s="174"/>
      <c r="W963" s="174"/>
      <c r="X963" s="174"/>
      <c r="Y963" s="174"/>
      <c r="Z963" s="174"/>
    </row>
    <row r="964" spans="1:26" ht="12.75" customHeight="1" x14ac:dyDescent="0.2">
      <c r="A964" s="174"/>
      <c r="B964" s="174"/>
      <c r="C964" s="174"/>
      <c r="D964" s="174"/>
      <c r="E964" s="174"/>
      <c r="F964" s="174"/>
      <c r="G964" s="174"/>
      <c r="H964" s="174"/>
      <c r="I964" s="174"/>
      <c r="J964" s="174"/>
      <c r="K964" s="174"/>
      <c r="L964" s="174"/>
      <c r="M964" s="174"/>
      <c r="N964" s="174"/>
      <c r="O964" s="174"/>
      <c r="P964" s="174"/>
      <c r="Q964" s="174"/>
      <c r="R964" s="174"/>
      <c r="S964" s="174"/>
      <c r="T964" s="174"/>
      <c r="U964" s="174"/>
      <c r="V964" s="174"/>
      <c r="W964" s="174"/>
      <c r="X964" s="174"/>
      <c r="Y964" s="174"/>
      <c r="Z964" s="174"/>
    </row>
    <row r="965" spans="1:26" ht="12.75" customHeight="1" x14ac:dyDescent="0.2">
      <c r="A965" s="174"/>
      <c r="B965" s="174"/>
      <c r="C965" s="174"/>
      <c r="D965" s="174"/>
      <c r="E965" s="174"/>
      <c r="F965" s="174"/>
      <c r="G965" s="174"/>
      <c r="H965" s="174"/>
      <c r="I965" s="174"/>
      <c r="J965" s="174"/>
      <c r="K965" s="174"/>
      <c r="L965" s="174"/>
      <c r="M965" s="174"/>
      <c r="N965" s="174"/>
      <c r="O965" s="174"/>
      <c r="P965" s="174"/>
      <c r="Q965" s="174"/>
      <c r="R965" s="174"/>
      <c r="S965" s="174"/>
      <c r="T965" s="174"/>
      <c r="U965" s="174"/>
      <c r="V965" s="174"/>
      <c r="W965" s="174"/>
      <c r="X965" s="174"/>
      <c r="Y965" s="174"/>
      <c r="Z965" s="174"/>
    </row>
    <row r="966" spans="1:26" ht="12.75" customHeight="1" x14ac:dyDescent="0.2">
      <c r="A966" s="174"/>
      <c r="B966" s="174"/>
      <c r="C966" s="174"/>
      <c r="D966" s="174"/>
      <c r="E966" s="174"/>
      <c r="F966" s="174"/>
      <c r="G966" s="174"/>
      <c r="H966" s="174"/>
      <c r="I966" s="174"/>
      <c r="J966" s="174"/>
      <c r="K966" s="174"/>
      <c r="L966" s="174"/>
      <c r="M966" s="174"/>
      <c r="N966" s="174"/>
      <c r="O966" s="174"/>
      <c r="P966" s="174"/>
      <c r="Q966" s="174"/>
      <c r="R966" s="174"/>
      <c r="S966" s="174"/>
      <c r="T966" s="174"/>
      <c r="U966" s="174"/>
      <c r="V966" s="174"/>
      <c r="W966" s="174"/>
      <c r="X966" s="174"/>
      <c r="Y966" s="174"/>
      <c r="Z966" s="174"/>
    </row>
    <row r="967" spans="1:26" ht="12.75" customHeight="1" x14ac:dyDescent="0.2">
      <c r="A967" s="174"/>
      <c r="B967" s="174"/>
      <c r="C967" s="174"/>
      <c r="D967" s="174"/>
      <c r="E967" s="174"/>
      <c r="F967" s="174"/>
      <c r="G967" s="174"/>
      <c r="H967" s="174"/>
      <c r="I967" s="174"/>
      <c r="J967" s="174"/>
      <c r="K967" s="174"/>
      <c r="L967" s="174"/>
      <c r="M967" s="174"/>
      <c r="N967" s="174"/>
      <c r="O967" s="174"/>
      <c r="P967" s="174"/>
      <c r="Q967" s="174"/>
      <c r="R967" s="174"/>
      <c r="S967" s="174"/>
      <c r="T967" s="174"/>
      <c r="U967" s="174"/>
      <c r="V967" s="174"/>
      <c r="W967" s="174"/>
      <c r="X967" s="174"/>
      <c r="Y967" s="174"/>
      <c r="Z967" s="174"/>
    </row>
    <row r="968" spans="1:26" ht="12.75" customHeight="1" x14ac:dyDescent="0.2">
      <c r="A968" s="174"/>
      <c r="B968" s="174"/>
      <c r="C968" s="174"/>
      <c r="D968" s="174"/>
      <c r="E968" s="174"/>
      <c r="F968" s="174"/>
      <c r="G968" s="174"/>
      <c r="H968" s="174"/>
      <c r="I968" s="174"/>
      <c r="J968" s="174"/>
      <c r="K968" s="174"/>
      <c r="L968" s="174"/>
      <c r="M968" s="174"/>
      <c r="N968" s="174"/>
      <c r="O968" s="174"/>
      <c r="P968" s="174"/>
      <c r="Q968" s="174"/>
      <c r="R968" s="174"/>
      <c r="S968" s="174"/>
      <c r="T968" s="174"/>
      <c r="U968" s="174"/>
      <c r="V968" s="174"/>
      <c r="W968" s="174"/>
      <c r="X968" s="174"/>
      <c r="Y968" s="174"/>
      <c r="Z968" s="174"/>
    </row>
    <row r="969" spans="1:26" ht="12.75" customHeight="1" x14ac:dyDescent="0.2">
      <c r="A969" s="174"/>
      <c r="B969" s="174"/>
      <c r="C969" s="174"/>
      <c r="D969" s="174"/>
      <c r="E969" s="174"/>
      <c r="F969" s="174"/>
      <c r="G969" s="174"/>
      <c r="H969" s="174"/>
      <c r="I969" s="174"/>
      <c r="J969" s="174"/>
      <c r="K969" s="174"/>
      <c r="L969" s="174"/>
      <c r="M969" s="174"/>
      <c r="N969" s="174"/>
      <c r="O969" s="174"/>
      <c r="P969" s="174"/>
      <c r="Q969" s="174"/>
      <c r="R969" s="174"/>
      <c r="S969" s="174"/>
      <c r="T969" s="174"/>
      <c r="U969" s="174"/>
      <c r="V969" s="174"/>
      <c r="W969" s="174"/>
      <c r="X969" s="174"/>
      <c r="Y969" s="174"/>
      <c r="Z969" s="174"/>
    </row>
    <row r="970" spans="1:26" ht="12.75" customHeight="1" x14ac:dyDescent="0.2">
      <c r="A970" s="174"/>
      <c r="B970" s="174"/>
      <c r="C970" s="174"/>
      <c r="D970" s="174"/>
      <c r="E970" s="174"/>
      <c r="F970" s="174"/>
      <c r="G970" s="174"/>
      <c r="H970" s="174"/>
      <c r="I970" s="174"/>
      <c r="J970" s="174"/>
      <c r="K970" s="174"/>
      <c r="L970" s="174"/>
      <c r="M970" s="174"/>
      <c r="N970" s="174"/>
      <c r="O970" s="174"/>
      <c r="P970" s="174"/>
      <c r="Q970" s="174"/>
      <c r="R970" s="174"/>
      <c r="S970" s="174"/>
      <c r="T970" s="174"/>
      <c r="U970" s="174"/>
      <c r="V970" s="174"/>
      <c r="W970" s="174"/>
      <c r="X970" s="174"/>
      <c r="Y970" s="174"/>
      <c r="Z970" s="174"/>
    </row>
    <row r="971" spans="1:26" ht="12.75" customHeight="1" x14ac:dyDescent="0.2">
      <c r="A971" s="174"/>
      <c r="B971" s="174"/>
      <c r="C971" s="174"/>
      <c r="D971" s="174"/>
      <c r="E971" s="174"/>
      <c r="F971" s="174"/>
      <c r="G971" s="174"/>
      <c r="H971" s="174"/>
      <c r="I971" s="174"/>
      <c r="J971" s="174"/>
      <c r="K971" s="174"/>
      <c r="L971" s="174"/>
      <c r="M971" s="174"/>
      <c r="N971" s="174"/>
      <c r="O971" s="174"/>
      <c r="P971" s="174"/>
      <c r="Q971" s="174"/>
      <c r="R971" s="174"/>
      <c r="S971" s="174"/>
      <c r="T971" s="174"/>
      <c r="U971" s="174"/>
      <c r="V971" s="174"/>
      <c r="W971" s="174"/>
      <c r="X971" s="174"/>
      <c r="Y971" s="174"/>
      <c r="Z971" s="174"/>
    </row>
    <row r="972" spans="1:26" ht="12.75" customHeight="1" x14ac:dyDescent="0.2">
      <c r="A972" s="174"/>
      <c r="B972" s="174"/>
      <c r="C972" s="174"/>
      <c r="D972" s="174"/>
      <c r="E972" s="174"/>
      <c r="F972" s="174"/>
      <c r="G972" s="174"/>
      <c r="H972" s="174"/>
      <c r="I972" s="174"/>
      <c r="J972" s="174"/>
      <c r="K972" s="174"/>
      <c r="L972" s="174"/>
      <c r="M972" s="174"/>
      <c r="N972" s="174"/>
      <c r="O972" s="174"/>
      <c r="P972" s="174"/>
      <c r="Q972" s="174"/>
      <c r="R972" s="174"/>
      <c r="S972" s="174"/>
      <c r="T972" s="174"/>
      <c r="U972" s="174"/>
      <c r="V972" s="174"/>
      <c r="W972" s="174"/>
      <c r="X972" s="174"/>
      <c r="Y972" s="174"/>
      <c r="Z972" s="174"/>
    </row>
    <row r="973" spans="1:26" ht="12.75" customHeight="1" x14ac:dyDescent="0.2">
      <c r="A973" s="174"/>
      <c r="B973" s="174"/>
      <c r="C973" s="174"/>
      <c r="D973" s="174"/>
      <c r="E973" s="174"/>
      <c r="F973" s="174"/>
      <c r="G973" s="174"/>
      <c r="H973" s="174"/>
      <c r="I973" s="174"/>
      <c r="J973" s="174"/>
      <c r="K973" s="174"/>
      <c r="L973" s="174"/>
      <c r="M973" s="174"/>
      <c r="N973" s="174"/>
      <c r="O973" s="174"/>
      <c r="P973" s="174"/>
      <c r="Q973" s="174"/>
      <c r="R973" s="174"/>
      <c r="S973" s="174"/>
      <c r="T973" s="174"/>
      <c r="U973" s="174"/>
      <c r="V973" s="174"/>
      <c r="W973" s="174"/>
      <c r="X973" s="174"/>
      <c r="Y973" s="174"/>
      <c r="Z973" s="174"/>
    </row>
    <row r="974" spans="1:26" ht="12.75" customHeight="1" x14ac:dyDescent="0.2">
      <c r="A974" s="174"/>
      <c r="B974" s="174"/>
      <c r="C974" s="174"/>
      <c r="D974" s="174"/>
      <c r="E974" s="174"/>
      <c r="F974" s="174"/>
      <c r="G974" s="174"/>
      <c r="H974" s="174"/>
      <c r="I974" s="174"/>
      <c r="J974" s="174"/>
      <c r="K974" s="174"/>
      <c r="L974" s="174"/>
      <c r="M974" s="174"/>
      <c r="N974" s="174"/>
      <c r="O974" s="174"/>
      <c r="P974" s="174"/>
      <c r="Q974" s="174"/>
      <c r="R974" s="174"/>
      <c r="S974" s="174"/>
      <c r="T974" s="174"/>
      <c r="U974" s="174"/>
      <c r="V974" s="174"/>
      <c r="W974" s="174"/>
      <c r="X974" s="174"/>
      <c r="Y974" s="174"/>
      <c r="Z974" s="174"/>
    </row>
    <row r="975" spans="1:26" ht="12.75" customHeight="1" x14ac:dyDescent="0.2">
      <c r="A975" s="174"/>
      <c r="B975" s="174"/>
      <c r="C975" s="174"/>
      <c r="D975" s="174"/>
      <c r="E975" s="174"/>
      <c r="F975" s="174"/>
      <c r="G975" s="174"/>
      <c r="H975" s="174"/>
      <c r="I975" s="174"/>
      <c r="J975" s="174"/>
      <c r="K975" s="174"/>
      <c r="L975" s="174"/>
      <c r="M975" s="174"/>
      <c r="N975" s="174"/>
      <c r="O975" s="174"/>
      <c r="P975" s="174"/>
      <c r="Q975" s="174"/>
      <c r="R975" s="174"/>
      <c r="S975" s="174"/>
      <c r="T975" s="174"/>
      <c r="U975" s="174"/>
      <c r="V975" s="174"/>
      <c r="W975" s="174"/>
      <c r="X975" s="174"/>
      <c r="Y975" s="174"/>
      <c r="Z975" s="174"/>
    </row>
    <row r="976" spans="1:26" ht="12.75" customHeight="1" x14ac:dyDescent="0.2">
      <c r="A976" s="174"/>
      <c r="B976" s="174"/>
      <c r="C976" s="174"/>
      <c r="D976" s="174"/>
      <c r="E976" s="174"/>
      <c r="F976" s="174"/>
      <c r="G976" s="174"/>
      <c r="H976" s="174"/>
      <c r="I976" s="174"/>
      <c r="J976" s="174"/>
      <c r="K976" s="174"/>
      <c r="L976" s="174"/>
      <c r="M976" s="174"/>
      <c r="N976" s="174"/>
      <c r="O976" s="174"/>
      <c r="P976" s="174"/>
      <c r="Q976" s="174"/>
      <c r="R976" s="174"/>
      <c r="S976" s="174"/>
      <c r="T976" s="174"/>
      <c r="U976" s="174"/>
      <c r="V976" s="174"/>
      <c r="W976" s="174"/>
      <c r="X976" s="174"/>
      <c r="Y976" s="174"/>
      <c r="Z976" s="174"/>
    </row>
    <row r="977" spans="1:26" ht="12.75" customHeight="1" x14ac:dyDescent="0.2">
      <c r="A977" s="174"/>
      <c r="B977" s="174"/>
      <c r="C977" s="174"/>
      <c r="D977" s="174"/>
      <c r="E977" s="174"/>
      <c r="F977" s="174"/>
      <c r="G977" s="174"/>
      <c r="H977" s="174"/>
      <c r="I977" s="174"/>
      <c r="J977" s="174"/>
      <c r="K977" s="174"/>
      <c r="L977" s="174"/>
      <c r="M977" s="174"/>
      <c r="N977" s="174"/>
      <c r="O977" s="174"/>
      <c r="P977" s="174"/>
      <c r="Q977" s="174"/>
      <c r="R977" s="174"/>
      <c r="S977" s="174"/>
      <c r="T977" s="174"/>
      <c r="U977" s="174"/>
      <c r="V977" s="174"/>
      <c r="W977" s="174"/>
      <c r="X977" s="174"/>
      <c r="Y977" s="174"/>
      <c r="Z977" s="174"/>
    </row>
    <row r="978" spans="1:26" ht="12.75" customHeight="1" x14ac:dyDescent="0.2">
      <c r="A978" s="174"/>
      <c r="B978" s="174"/>
      <c r="C978" s="174"/>
      <c r="D978" s="174"/>
      <c r="E978" s="174"/>
      <c r="F978" s="174"/>
      <c r="G978" s="174"/>
      <c r="H978" s="174"/>
      <c r="I978" s="174"/>
      <c r="J978" s="174"/>
      <c r="K978" s="174"/>
      <c r="L978" s="174"/>
      <c r="M978" s="174"/>
      <c r="N978" s="174"/>
      <c r="O978" s="174"/>
      <c r="P978" s="174"/>
      <c r="Q978" s="174"/>
      <c r="R978" s="174"/>
      <c r="S978" s="174"/>
      <c r="T978" s="174"/>
      <c r="U978" s="174"/>
      <c r="V978" s="174"/>
      <c r="W978" s="174"/>
      <c r="X978" s="174"/>
      <c r="Y978" s="174"/>
      <c r="Z978" s="174"/>
    </row>
    <row r="979" spans="1:26" ht="12.75" customHeight="1" x14ac:dyDescent="0.2">
      <c r="A979" s="174"/>
      <c r="B979" s="174"/>
      <c r="C979" s="174"/>
      <c r="D979" s="174"/>
      <c r="E979" s="174"/>
      <c r="F979" s="174"/>
      <c r="G979" s="174"/>
      <c r="H979" s="174"/>
      <c r="I979" s="174"/>
      <c r="J979" s="174"/>
      <c r="K979" s="174"/>
      <c r="L979" s="174"/>
      <c r="M979" s="174"/>
      <c r="N979" s="174"/>
      <c r="O979" s="174"/>
      <c r="P979" s="174"/>
      <c r="Q979" s="174"/>
      <c r="R979" s="174"/>
      <c r="S979" s="174"/>
      <c r="T979" s="174"/>
      <c r="U979" s="174"/>
      <c r="V979" s="174"/>
      <c r="W979" s="174"/>
      <c r="X979" s="174"/>
      <c r="Y979" s="174"/>
      <c r="Z979" s="174"/>
    </row>
    <row r="980" spans="1:26" ht="12.75" customHeight="1" x14ac:dyDescent="0.2">
      <c r="A980" s="174"/>
      <c r="B980" s="174"/>
      <c r="C980" s="174"/>
      <c r="D980" s="174"/>
      <c r="E980" s="174"/>
      <c r="F980" s="174"/>
      <c r="G980" s="174"/>
      <c r="H980" s="174"/>
      <c r="I980" s="174"/>
      <c r="J980" s="174"/>
      <c r="K980" s="174"/>
      <c r="L980" s="174"/>
      <c r="M980" s="174"/>
      <c r="N980" s="174"/>
      <c r="O980" s="174"/>
      <c r="P980" s="174"/>
      <c r="Q980" s="174"/>
      <c r="R980" s="174"/>
      <c r="S980" s="174"/>
      <c r="T980" s="174"/>
      <c r="U980" s="174"/>
      <c r="V980" s="174"/>
      <c r="W980" s="174"/>
      <c r="X980" s="174"/>
      <c r="Y980" s="174"/>
      <c r="Z980" s="174"/>
    </row>
    <row r="981" spans="1:26" ht="12.75" customHeight="1" x14ac:dyDescent="0.2">
      <c r="A981" s="174"/>
      <c r="B981" s="174"/>
      <c r="C981" s="174"/>
      <c r="D981" s="174"/>
      <c r="E981" s="174"/>
      <c r="F981" s="174"/>
      <c r="G981" s="174"/>
      <c r="H981" s="174"/>
      <c r="I981" s="174"/>
      <c r="J981" s="174"/>
      <c r="K981" s="174"/>
      <c r="L981" s="174"/>
      <c r="M981" s="174"/>
      <c r="N981" s="174"/>
      <c r="O981" s="174"/>
      <c r="P981" s="174"/>
      <c r="Q981" s="174"/>
      <c r="R981" s="174"/>
      <c r="S981" s="174"/>
      <c r="T981" s="174"/>
      <c r="U981" s="174"/>
      <c r="V981" s="174"/>
      <c r="W981" s="174"/>
      <c r="X981" s="174"/>
      <c r="Y981" s="174"/>
      <c r="Z981" s="174"/>
    </row>
    <row r="982" spans="1:26" ht="12.75" customHeight="1" x14ac:dyDescent="0.2">
      <c r="A982" s="174"/>
      <c r="B982" s="174"/>
      <c r="C982" s="174"/>
      <c r="D982" s="174"/>
      <c r="E982" s="174"/>
      <c r="F982" s="174"/>
      <c r="G982" s="174"/>
      <c r="H982" s="174"/>
      <c r="I982" s="174"/>
      <c r="J982" s="174"/>
      <c r="K982" s="174"/>
      <c r="L982" s="174"/>
      <c r="M982" s="174"/>
      <c r="N982" s="174"/>
      <c r="O982" s="174"/>
      <c r="P982" s="174"/>
      <c r="Q982" s="174"/>
      <c r="R982" s="174"/>
      <c r="S982" s="174"/>
      <c r="T982" s="174"/>
      <c r="U982" s="174"/>
      <c r="V982" s="174"/>
      <c r="W982" s="174"/>
      <c r="X982" s="174"/>
      <c r="Y982" s="174"/>
      <c r="Z982" s="174"/>
    </row>
    <row r="983" spans="1:26" ht="12.75" customHeight="1" x14ac:dyDescent="0.2">
      <c r="A983" s="174"/>
      <c r="B983" s="174"/>
      <c r="C983" s="174"/>
      <c r="D983" s="174"/>
      <c r="E983" s="174"/>
      <c r="F983" s="174"/>
      <c r="G983" s="174"/>
      <c r="H983" s="174"/>
      <c r="I983" s="174"/>
      <c r="J983" s="174"/>
      <c r="K983" s="174"/>
      <c r="L983" s="174"/>
      <c r="M983" s="174"/>
      <c r="N983" s="174"/>
      <c r="O983" s="174"/>
      <c r="P983" s="174"/>
      <c r="Q983" s="174"/>
      <c r="R983" s="174"/>
      <c r="S983" s="174"/>
      <c r="T983" s="174"/>
      <c r="U983" s="174"/>
      <c r="V983" s="174"/>
      <c r="W983" s="174"/>
      <c r="X983" s="174"/>
      <c r="Y983" s="174"/>
      <c r="Z983" s="174"/>
    </row>
    <row r="984" spans="1:26" ht="12.75" customHeight="1" x14ac:dyDescent="0.2">
      <c r="A984" s="174"/>
      <c r="B984" s="174"/>
      <c r="C984" s="174"/>
      <c r="D984" s="174"/>
      <c r="E984" s="174"/>
      <c r="F984" s="174"/>
      <c r="G984" s="174"/>
      <c r="H984" s="174"/>
      <c r="I984" s="174"/>
      <c r="J984" s="174"/>
      <c r="K984" s="174"/>
      <c r="L984" s="174"/>
      <c r="M984" s="174"/>
      <c r="N984" s="174"/>
      <c r="O984" s="174"/>
      <c r="P984" s="174"/>
      <c r="Q984" s="174"/>
      <c r="R984" s="174"/>
      <c r="S984" s="174"/>
      <c r="T984" s="174"/>
      <c r="U984" s="174"/>
      <c r="V984" s="174"/>
      <c r="W984" s="174"/>
      <c r="X984" s="174"/>
      <c r="Y984" s="174"/>
      <c r="Z984" s="174"/>
    </row>
    <row r="985" spans="1:26" ht="12.75" customHeight="1" x14ac:dyDescent="0.2">
      <c r="A985" s="174"/>
      <c r="B985" s="174"/>
      <c r="C985" s="174"/>
      <c r="D985" s="174"/>
      <c r="E985" s="174"/>
      <c r="F985" s="174"/>
      <c r="G985" s="174"/>
      <c r="H985" s="174"/>
      <c r="I985" s="174"/>
      <c r="J985" s="174"/>
      <c r="K985" s="174"/>
      <c r="L985" s="174"/>
      <c r="M985" s="174"/>
      <c r="N985" s="174"/>
      <c r="O985" s="174"/>
      <c r="P985" s="174"/>
      <c r="Q985" s="174"/>
      <c r="R985" s="174"/>
      <c r="S985" s="174"/>
      <c r="T985" s="174"/>
      <c r="U985" s="174"/>
      <c r="V985" s="174"/>
      <c r="W985" s="174"/>
      <c r="X985" s="174"/>
      <c r="Y985" s="174"/>
      <c r="Z985" s="174"/>
    </row>
    <row r="986" spans="1:26" ht="12.75" customHeight="1" x14ac:dyDescent="0.2">
      <c r="A986" s="174"/>
      <c r="B986" s="174"/>
      <c r="C986" s="174"/>
      <c r="D986" s="174"/>
      <c r="E986" s="174"/>
      <c r="F986" s="174"/>
      <c r="G986" s="174"/>
      <c r="H986" s="174"/>
      <c r="I986" s="174"/>
      <c r="J986" s="174"/>
      <c r="K986" s="174"/>
      <c r="L986" s="174"/>
      <c r="M986" s="174"/>
      <c r="N986" s="174"/>
      <c r="O986" s="174"/>
      <c r="P986" s="174"/>
      <c r="Q986" s="174"/>
      <c r="R986" s="174"/>
      <c r="S986" s="174"/>
      <c r="T986" s="174"/>
      <c r="U986" s="174"/>
      <c r="V986" s="174"/>
      <c r="W986" s="174"/>
      <c r="X986" s="174"/>
      <c r="Y986" s="174"/>
      <c r="Z986" s="174"/>
    </row>
    <row r="987" spans="1:26" ht="12.75" customHeight="1" x14ac:dyDescent="0.2">
      <c r="A987" s="174"/>
      <c r="B987" s="174"/>
      <c r="C987" s="174"/>
      <c r="D987" s="174"/>
      <c r="E987" s="174"/>
      <c r="F987" s="174"/>
      <c r="G987" s="174"/>
      <c r="H987" s="174"/>
      <c r="I987" s="174"/>
      <c r="J987" s="174"/>
      <c r="K987" s="174"/>
      <c r="L987" s="174"/>
      <c r="M987" s="174"/>
      <c r="N987" s="174"/>
      <c r="O987" s="174"/>
      <c r="P987" s="174"/>
      <c r="Q987" s="174"/>
      <c r="R987" s="174"/>
      <c r="S987" s="174"/>
      <c r="T987" s="174"/>
      <c r="U987" s="174"/>
      <c r="V987" s="174"/>
      <c r="W987" s="174"/>
      <c r="X987" s="174"/>
      <c r="Y987" s="174"/>
      <c r="Z987" s="174"/>
    </row>
    <row r="988" spans="1:26" ht="12.75" customHeight="1" x14ac:dyDescent="0.2">
      <c r="A988" s="174"/>
      <c r="B988" s="174"/>
      <c r="C988" s="174"/>
      <c r="D988" s="174"/>
      <c r="E988" s="174"/>
      <c r="F988" s="174"/>
      <c r="G988" s="174"/>
      <c r="H988" s="174"/>
      <c r="I988" s="174"/>
      <c r="J988" s="174"/>
      <c r="K988" s="174"/>
      <c r="L988" s="174"/>
      <c r="M988" s="174"/>
      <c r="N988" s="174"/>
      <c r="O988" s="174"/>
      <c r="P988" s="174"/>
      <c r="Q988" s="174"/>
      <c r="R988" s="174"/>
      <c r="S988" s="174"/>
      <c r="T988" s="174"/>
      <c r="U988" s="174"/>
      <c r="V988" s="174"/>
      <c r="W988" s="174"/>
      <c r="X988" s="174"/>
      <c r="Y988" s="174"/>
      <c r="Z988" s="174"/>
    </row>
    <row r="989" spans="1:26" ht="12.75" customHeight="1" x14ac:dyDescent="0.2">
      <c r="A989" s="174"/>
      <c r="B989" s="174"/>
      <c r="C989" s="174"/>
      <c r="D989" s="174"/>
      <c r="E989" s="174"/>
      <c r="F989" s="174"/>
      <c r="G989" s="174"/>
      <c r="H989" s="174"/>
      <c r="I989" s="174"/>
      <c r="J989" s="174"/>
      <c r="K989" s="174"/>
      <c r="L989" s="174"/>
      <c r="M989" s="174"/>
      <c r="N989" s="174"/>
      <c r="O989" s="174"/>
      <c r="P989" s="174"/>
      <c r="Q989" s="174"/>
      <c r="R989" s="174"/>
      <c r="S989" s="174"/>
      <c r="T989" s="174"/>
      <c r="U989" s="174"/>
      <c r="V989" s="174"/>
      <c r="W989" s="174"/>
      <c r="X989" s="174"/>
      <c r="Y989" s="174"/>
      <c r="Z989" s="174"/>
    </row>
    <row r="990" spans="1:26" ht="12.75" customHeight="1" x14ac:dyDescent="0.2">
      <c r="A990" s="174"/>
      <c r="B990" s="174"/>
      <c r="C990" s="174"/>
      <c r="D990" s="174"/>
      <c r="E990" s="174"/>
      <c r="F990" s="174"/>
      <c r="G990" s="174"/>
      <c r="H990" s="174"/>
      <c r="I990" s="174"/>
      <c r="J990" s="174"/>
      <c r="K990" s="174"/>
      <c r="L990" s="174"/>
      <c r="M990" s="174"/>
      <c r="N990" s="174"/>
      <c r="O990" s="174"/>
      <c r="P990" s="174"/>
      <c r="Q990" s="174"/>
      <c r="R990" s="174"/>
      <c r="S990" s="174"/>
      <c r="T990" s="174"/>
      <c r="U990" s="174"/>
      <c r="V990" s="174"/>
      <c r="W990" s="174"/>
      <c r="X990" s="174"/>
      <c r="Y990" s="174"/>
      <c r="Z990" s="174"/>
    </row>
    <row r="991" spans="1:26" ht="12.75" customHeight="1" x14ac:dyDescent="0.2">
      <c r="A991" s="174"/>
      <c r="B991" s="174"/>
      <c r="C991" s="174"/>
      <c r="D991" s="174"/>
      <c r="E991" s="174"/>
      <c r="F991" s="174"/>
      <c r="G991" s="174"/>
      <c r="H991" s="174"/>
      <c r="I991" s="174"/>
      <c r="J991" s="174"/>
      <c r="K991" s="174"/>
      <c r="L991" s="174"/>
      <c r="M991" s="174"/>
      <c r="N991" s="174"/>
      <c r="O991" s="174"/>
      <c r="P991" s="174"/>
      <c r="Q991" s="174"/>
      <c r="R991" s="174"/>
      <c r="S991" s="174"/>
      <c r="T991" s="174"/>
      <c r="U991" s="174"/>
      <c r="V991" s="174"/>
      <c r="W991" s="174"/>
      <c r="X991" s="174"/>
      <c r="Y991" s="174"/>
      <c r="Z991" s="174"/>
    </row>
    <row r="992" spans="1:26" ht="12.75" customHeight="1" x14ac:dyDescent="0.2">
      <c r="A992" s="174"/>
      <c r="B992" s="174"/>
      <c r="C992" s="174"/>
      <c r="D992" s="174"/>
      <c r="E992" s="174"/>
      <c r="F992" s="174"/>
      <c r="G992" s="174"/>
      <c r="H992" s="174"/>
      <c r="I992" s="174"/>
      <c r="J992" s="174"/>
      <c r="K992" s="174"/>
      <c r="L992" s="174"/>
      <c r="M992" s="174"/>
      <c r="N992" s="174"/>
      <c r="O992" s="174"/>
      <c r="P992" s="174"/>
      <c r="Q992" s="174"/>
      <c r="R992" s="174"/>
      <c r="S992" s="174"/>
      <c r="T992" s="174"/>
      <c r="U992" s="174"/>
      <c r="V992" s="174"/>
      <c r="W992" s="174"/>
      <c r="X992" s="174"/>
      <c r="Y992" s="174"/>
      <c r="Z992" s="174"/>
    </row>
    <row r="993" spans="1:26" ht="12.75" customHeight="1" x14ac:dyDescent="0.2">
      <c r="A993" s="174"/>
      <c r="B993" s="174"/>
      <c r="C993" s="174"/>
      <c r="D993" s="174"/>
      <c r="E993" s="174"/>
      <c r="F993" s="174"/>
      <c r="G993" s="174"/>
      <c r="H993" s="174"/>
      <c r="I993" s="174"/>
      <c r="J993" s="174"/>
      <c r="K993" s="174"/>
      <c r="L993" s="174"/>
      <c r="M993" s="174"/>
      <c r="N993" s="174"/>
      <c r="O993" s="174"/>
      <c r="P993" s="174"/>
      <c r="Q993" s="174"/>
      <c r="R993" s="174"/>
      <c r="S993" s="174"/>
      <c r="T993" s="174"/>
      <c r="U993" s="174"/>
      <c r="V993" s="174"/>
      <c r="W993" s="174"/>
      <c r="X993" s="174"/>
      <c r="Y993" s="174"/>
      <c r="Z993" s="174"/>
    </row>
    <row r="994" spans="1:26" ht="12.75" customHeight="1" x14ac:dyDescent="0.2">
      <c r="A994" s="174"/>
      <c r="B994" s="174"/>
      <c r="C994" s="174"/>
      <c r="D994" s="174"/>
      <c r="E994" s="174"/>
      <c r="F994" s="174"/>
      <c r="G994" s="174"/>
      <c r="H994" s="174"/>
      <c r="I994" s="174"/>
      <c r="J994" s="174"/>
      <c r="K994" s="174"/>
      <c r="L994" s="174"/>
      <c r="M994" s="174"/>
      <c r="N994" s="174"/>
      <c r="O994" s="174"/>
      <c r="P994" s="174"/>
      <c r="Q994" s="174"/>
      <c r="R994" s="174"/>
      <c r="S994" s="174"/>
      <c r="T994" s="174"/>
      <c r="U994" s="174"/>
      <c r="V994" s="174"/>
      <c r="W994" s="174"/>
      <c r="X994" s="174"/>
      <c r="Y994" s="174"/>
      <c r="Z994" s="174"/>
    </row>
    <row r="995" spans="1:26" ht="12.75" customHeight="1" x14ac:dyDescent="0.2">
      <c r="A995" s="174"/>
      <c r="B995" s="174"/>
      <c r="C995" s="174"/>
      <c r="D995" s="174"/>
      <c r="E995" s="174"/>
      <c r="F995" s="174"/>
      <c r="G995" s="174"/>
      <c r="H995" s="174"/>
      <c r="I995" s="174"/>
      <c r="J995" s="174"/>
      <c r="K995" s="174"/>
      <c r="L995" s="174"/>
      <c r="M995" s="174"/>
      <c r="N995" s="174"/>
      <c r="O995" s="174"/>
      <c r="P995" s="174"/>
      <c r="Q995" s="174"/>
      <c r="R995" s="174"/>
      <c r="S995" s="174"/>
      <c r="T995" s="174"/>
      <c r="U995" s="174"/>
      <c r="V995" s="174"/>
      <c r="W995" s="174"/>
      <c r="X995" s="174"/>
      <c r="Y995" s="174"/>
      <c r="Z995" s="174"/>
    </row>
    <row r="996" spans="1:26" ht="12.75" customHeight="1" x14ac:dyDescent="0.2">
      <c r="A996" s="174"/>
      <c r="B996" s="174"/>
      <c r="C996" s="174"/>
      <c r="D996" s="174"/>
      <c r="E996" s="174"/>
      <c r="F996" s="174"/>
      <c r="G996" s="174"/>
      <c r="H996" s="174"/>
      <c r="I996" s="174"/>
      <c r="J996" s="174"/>
      <c r="K996" s="174"/>
      <c r="L996" s="174"/>
      <c r="M996" s="174"/>
      <c r="N996" s="174"/>
      <c r="O996" s="174"/>
      <c r="P996" s="174"/>
      <c r="Q996" s="174"/>
      <c r="R996" s="174"/>
      <c r="S996" s="174"/>
      <c r="T996" s="174"/>
      <c r="U996" s="174"/>
      <c r="V996" s="174"/>
      <c r="W996" s="174"/>
      <c r="X996" s="174"/>
      <c r="Y996" s="174"/>
      <c r="Z996" s="174"/>
    </row>
    <row r="997" spans="1:26" ht="12.75" customHeight="1" x14ac:dyDescent="0.2">
      <c r="A997" s="174"/>
      <c r="B997" s="174"/>
      <c r="C997" s="174"/>
      <c r="D997" s="174"/>
      <c r="E997" s="174"/>
      <c r="F997" s="174"/>
      <c r="G997" s="174"/>
      <c r="H997" s="174"/>
      <c r="I997" s="174"/>
      <c r="J997" s="174"/>
      <c r="K997" s="174"/>
      <c r="L997" s="174"/>
      <c r="M997" s="174"/>
      <c r="N997" s="174"/>
      <c r="O997" s="174"/>
      <c r="P997" s="174"/>
      <c r="Q997" s="174"/>
      <c r="R997" s="174"/>
      <c r="S997" s="174"/>
      <c r="T997" s="174"/>
      <c r="U997" s="174"/>
      <c r="V997" s="174"/>
      <c r="W997" s="174"/>
      <c r="X997" s="174"/>
      <c r="Y997" s="174"/>
      <c r="Z997" s="174"/>
    </row>
    <row r="998" spans="1:26" ht="12.75" customHeight="1" x14ac:dyDescent="0.2">
      <c r="A998" s="174"/>
      <c r="B998" s="174"/>
      <c r="C998" s="174"/>
      <c r="D998" s="174"/>
      <c r="E998" s="174"/>
      <c r="F998" s="174"/>
      <c r="G998" s="174"/>
      <c r="H998" s="174"/>
      <c r="I998" s="174"/>
      <c r="J998" s="174"/>
      <c r="K998" s="174"/>
      <c r="L998" s="174"/>
      <c r="M998" s="174"/>
      <c r="N998" s="174"/>
      <c r="O998" s="174"/>
      <c r="P998" s="174"/>
      <c r="Q998" s="174"/>
      <c r="R998" s="174"/>
      <c r="S998" s="174"/>
      <c r="T998" s="174"/>
      <c r="U998" s="174"/>
      <c r="V998" s="174"/>
      <c r="W998" s="174"/>
      <c r="X998" s="174"/>
      <c r="Y998" s="174"/>
      <c r="Z998" s="174"/>
    </row>
    <row r="999" spans="1:26" ht="12.75" customHeight="1" x14ac:dyDescent="0.2">
      <c r="A999" s="174"/>
      <c r="B999" s="174"/>
      <c r="C999" s="174"/>
      <c r="D999" s="174"/>
      <c r="E999" s="174"/>
      <c r="F999" s="174"/>
      <c r="G999" s="174"/>
      <c r="H999" s="174"/>
      <c r="I999" s="174"/>
      <c r="J999" s="174"/>
      <c r="K999" s="174"/>
      <c r="L999" s="174"/>
      <c r="M999" s="174"/>
      <c r="N999" s="174"/>
      <c r="O999" s="174"/>
      <c r="P999" s="174"/>
      <c r="Q999" s="174"/>
      <c r="R999" s="174"/>
      <c r="S999" s="174"/>
      <c r="T999" s="174"/>
      <c r="U999" s="174"/>
      <c r="V999" s="174"/>
      <c r="W999" s="174"/>
      <c r="X999" s="174"/>
      <c r="Y999" s="174"/>
      <c r="Z999" s="174"/>
    </row>
    <row r="1000" spans="1:26" ht="12.75" customHeight="1" x14ac:dyDescent="0.2">
      <c r="A1000" s="174"/>
      <c r="B1000" s="174"/>
      <c r="C1000" s="174"/>
      <c r="D1000" s="174"/>
      <c r="E1000" s="174"/>
      <c r="F1000" s="174"/>
      <c r="G1000" s="174"/>
      <c r="H1000" s="174"/>
      <c r="I1000" s="174"/>
      <c r="J1000" s="174"/>
      <c r="K1000" s="174"/>
      <c r="L1000" s="174"/>
      <c r="M1000" s="174"/>
      <c r="N1000" s="174"/>
      <c r="O1000" s="174"/>
      <c r="P1000" s="174"/>
      <c r="Q1000" s="174"/>
      <c r="R1000" s="174"/>
      <c r="S1000" s="174"/>
      <c r="T1000" s="174"/>
      <c r="U1000" s="174"/>
      <c r="V1000" s="174"/>
      <c r="W1000" s="174"/>
      <c r="X1000" s="174"/>
      <c r="Y1000" s="174"/>
      <c r="Z1000" s="174"/>
    </row>
  </sheetData>
  <sheetProtection algorithmName="SHA-512" hashValue="mmQ3XPtdhRJnMHP7yzS9r5TW2chrQVB8fKYDgkuT39+WNvDHha6iGPYr9ArR/rrcgaNunqvIWg0WZcbyG1aknA==" saltValue="coVhYbC0I0k548E2CeciRw==" spinCount="100000" sheet="1" objects="1" scenarios="1" formatColumns="0"/>
  <mergeCells count="3">
    <mergeCell ref="A1:P1"/>
    <mergeCell ref="A2:P2"/>
    <mergeCell ref="A3:P3"/>
  </mergeCells>
  <printOptions horizontalCentered="1"/>
  <pageMargins left="0.19685039370078741" right="0.19685039370078741" top="0.59055118110236227" bottom="0.59055118110236227" header="0" footer="0"/>
  <pageSetup paperSize="9" fitToHeight="0" pageOrder="overThenDown"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2D69B"/>
    <pageSetUpPr fitToPage="1"/>
  </sheetPr>
  <dimension ref="A1:Z1000"/>
  <sheetViews>
    <sheetView showGridLines="0" workbookViewId="0">
      <pane xSplit="2" ySplit="4" topLeftCell="C159" activePane="bottomRight" state="frozen"/>
      <selection pane="topRight" activeCell="C1" sqref="C1"/>
      <selection pane="bottomLeft" activeCell="A5" sqref="A5"/>
      <selection pane="bottomRight" sqref="A1:P166"/>
    </sheetView>
  </sheetViews>
  <sheetFormatPr defaultColWidth="12.7109375" defaultRowHeight="15" customHeight="1" x14ac:dyDescent="0.2"/>
  <cols>
    <col min="1" max="1" width="7.42578125" customWidth="1"/>
    <col min="2" max="2" width="25.42578125" customWidth="1"/>
    <col min="3" max="5" width="12.42578125" customWidth="1"/>
    <col min="6" max="14" width="12.42578125" hidden="1" customWidth="1"/>
    <col min="15" max="16" width="12" customWidth="1"/>
    <col min="17" max="26" width="9.140625" customWidth="1"/>
  </cols>
  <sheetData>
    <row r="1" spans="1:26" ht="28.5" customHeight="1" x14ac:dyDescent="0.2">
      <c r="A1" s="525" t="str">
        <f>Capa!A1</f>
        <v>Contrato de Gestão nº. 05/19 celebrado entre a Fundação Clóvis Salgado e a Associação Pró-Cultura e Promoção das Artes</v>
      </c>
      <c r="B1" s="526"/>
      <c r="C1" s="526"/>
      <c r="D1" s="526"/>
      <c r="E1" s="526"/>
      <c r="F1" s="526"/>
      <c r="G1" s="526"/>
      <c r="H1" s="526"/>
      <c r="I1" s="526"/>
      <c r="J1" s="526"/>
      <c r="K1" s="526"/>
      <c r="L1" s="526"/>
      <c r="M1" s="526"/>
      <c r="N1" s="526"/>
      <c r="O1" s="526"/>
      <c r="P1" s="527"/>
      <c r="Q1" s="174"/>
      <c r="R1" s="174"/>
      <c r="S1" s="174"/>
      <c r="T1" s="174"/>
      <c r="U1" s="174"/>
      <c r="V1" s="174"/>
      <c r="W1" s="174"/>
      <c r="X1" s="174"/>
      <c r="Y1" s="174"/>
      <c r="Z1" s="174"/>
    </row>
    <row r="2" spans="1:26" ht="18.75" customHeight="1" x14ac:dyDescent="0.2">
      <c r="A2" s="525" t="str">
        <f>Capa!A3</f>
        <v>17º Relatório Gerencial Financeiro</v>
      </c>
      <c r="B2" s="526"/>
      <c r="C2" s="526"/>
      <c r="D2" s="526"/>
      <c r="E2" s="526"/>
      <c r="F2" s="526"/>
      <c r="G2" s="526"/>
      <c r="H2" s="526"/>
      <c r="I2" s="526"/>
      <c r="J2" s="526"/>
      <c r="K2" s="526"/>
      <c r="L2" s="526"/>
      <c r="M2" s="526"/>
      <c r="N2" s="526"/>
      <c r="O2" s="526"/>
      <c r="P2" s="527"/>
      <c r="Q2" s="174"/>
      <c r="R2" s="174"/>
      <c r="S2" s="174"/>
      <c r="T2" s="174"/>
      <c r="U2" s="174"/>
      <c r="V2" s="174"/>
      <c r="W2" s="174"/>
      <c r="X2" s="174"/>
      <c r="Y2" s="174"/>
      <c r="Z2" s="174"/>
    </row>
    <row r="3" spans="1:26" ht="18.75" customHeight="1" x14ac:dyDescent="0.2">
      <c r="A3" s="559" t="s">
        <v>430</v>
      </c>
      <c r="B3" s="552"/>
      <c r="C3" s="552"/>
      <c r="D3" s="552"/>
      <c r="E3" s="552"/>
      <c r="F3" s="552"/>
      <c r="G3" s="552"/>
      <c r="H3" s="552"/>
      <c r="I3" s="552"/>
      <c r="J3" s="552"/>
      <c r="K3" s="552"/>
      <c r="L3" s="552"/>
      <c r="M3" s="552"/>
      <c r="N3" s="552"/>
      <c r="O3" s="552"/>
      <c r="P3" s="553"/>
      <c r="Q3" s="174"/>
      <c r="R3" s="174"/>
      <c r="S3" s="174"/>
      <c r="T3" s="174"/>
      <c r="U3" s="174"/>
      <c r="V3" s="174"/>
      <c r="W3" s="174"/>
      <c r="X3" s="174"/>
      <c r="Y3" s="174"/>
      <c r="Z3" s="174"/>
    </row>
    <row r="4" spans="1:26" ht="30" customHeight="1" x14ac:dyDescent="0.2">
      <c r="A4" s="175"/>
      <c r="B4" s="175"/>
      <c r="C4" s="176">
        <f>Resumo!C4</f>
        <v>45292</v>
      </c>
      <c r="D4" s="176">
        <f>Resumo!D4</f>
        <v>45323</v>
      </c>
      <c r="E4" s="176">
        <f>Resumo!E4</f>
        <v>45352</v>
      </c>
      <c r="F4" s="176">
        <f>Resumo!F4</f>
        <v>45383</v>
      </c>
      <c r="G4" s="176">
        <f>Resumo!G4</f>
        <v>45413</v>
      </c>
      <c r="H4" s="176">
        <f>Resumo!H4</f>
        <v>45444</v>
      </c>
      <c r="I4" s="176">
        <f>Resumo!I4</f>
        <v>45474</v>
      </c>
      <c r="J4" s="176">
        <f>Resumo!J4</f>
        <v>45505</v>
      </c>
      <c r="K4" s="176">
        <f>Resumo!K4</f>
        <v>45536</v>
      </c>
      <c r="L4" s="176">
        <f>Resumo!L4</f>
        <v>45566</v>
      </c>
      <c r="M4" s="176">
        <f>Resumo!M4</f>
        <v>45597</v>
      </c>
      <c r="N4" s="176">
        <f>Resumo!N4</f>
        <v>45627</v>
      </c>
      <c r="O4" s="177" t="s">
        <v>82</v>
      </c>
      <c r="P4" s="178" t="s">
        <v>147</v>
      </c>
      <c r="Q4" s="174"/>
      <c r="R4" s="174"/>
      <c r="S4" s="174"/>
      <c r="T4" s="174"/>
      <c r="U4" s="174"/>
      <c r="V4" s="174"/>
      <c r="W4" s="174"/>
      <c r="X4" s="174"/>
      <c r="Y4" s="174"/>
      <c r="Z4" s="174"/>
    </row>
    <row r="5" spans="1:26" ht="23.25" customHeight="1" x14ac:dyDescent="0.2">
      <c r="A5" s="81">
        <v>1</v>
      </c>
      <c r="B5" s="81" t="s">
        <v>86</v>
      </c>
      <c r="C5" s="184"/>
      <c r="D5" s="184"/>
      <c r="E5" s="184"/>
      <c r="F5" s="184"/>
      <c r="G5" s="184"/>
      <c r="H5" s="184"/>
      <c r="I5" s="184"/>
      <c r="J5" s="184"/>
      <c r="K5" s="184"/>
      <c r="L5" s="184"/>
      <c r="M5" s="184"/>
      <c r="N5" s="184"/>
      <c r="O5" s="184"/>
      <c r="P5" s="185"/>
      <c r="Q5" s="174"/>
      <c r="R5" s="174"/>
      <c r="S5" s="174"/>
      <c r="T5" s="174"/>
      <c r="U5" s="174"/>
      <c r="V5" s="174"/>
      <c r="W5" s="174"/>
      <c r="X5" s="174"/>
      <c r="Y5" s="174"/>
      <c r="Z5" s="174"/>
    </row>
    <row r="6" spans="1:26" ht="23.25" customHeight="1" x14ac:dyDescent="0.2">
      <c r="A6" s="186" t="s">
        <v>87</v>
      </c>
      <c r="B6" s="187" t="s">
        <v>88</v>
      </c>
      <c r="C6" s="188">
        <f t="array" ref="C6">SUMPRODUCT(('Diário 1º PA'!$E$4:$E$2977='Analítico Cp.'!$B6)*('Diário 1º PA'!$C$4:$C$2977&gt;=C$4)*('Diário 1º PA'!$C$4:$C$2977&lt;=EOMONTH(C$4,0))*('Diário 1º PA'!$F$4:$F$2977)*(IF(Resumo!$Q$5="",1,'Diário 1º PA'!$O$4:$O$2977=Resumo!$Q$5)))
+SUMPRODUCT(('Diário 2º PA'!$E$4:$E$2000='Analítico Cp.'!$B6)*('Diário 2º PA'!$C$4:$C$2000&gt;=C$4)*('Diário 2º PA'!$C$4:$C$2000&lt;=EOMONTH(C$4,0))*('Diário 2º PA'!$F$4:$F$2000)*(IF(Resumo!$Q$5="",1,'Diário 2º PA'!$O$4:$O$2000=Resumo!$Q$5)))
+SUMPRODUCT(('Diário 3º PA'!$E$4:$E$2000='Analítico Cp.'!$B6)*('Diário 3º PA'!$C$4:$C$2000&gt;=C$4)*('Diário 3º PA'!$C$4:$C$2000&lt;=EOMONTH(C$4,0))*('Diário 3º PA'!$F$4:$F$2000)*(IF(Resumo!$Q$5="",1,'Diário 3º PA'!$O$4:$O$2000=Resumo!$Q$5)))
+SUMPRODUCT(('Diário 4º PA'!$E$4:$E$2000='Analítico Cp.'!$B6)*('Diário 4º PA'!$C$4:$C$2000&gt;=C$4)*('Diário 4º PA'!$C$4:$C$2000&lt;=EOMONTH(C$4,0))*('Diário 4º PA'!$F$4:$F$2000)*(IF(Resumo!$Q$5="",1,'Diário 4º PA'!$O$4:$O$2000=Resumo!$Q$5)))
+SUMPRODUCT(('Comp.'!$D$5:$D$763=$B6)*('Comp.'!$B$5:$B$763&gt;=C$4)*('Comp.'!$B$5:$B$763&lt;=EOMONTH(C$4,0))*('Comp.'!$E$5:$E$763)*(IF(Resumo!$Q$5="",1,'Comp.'!$K$5:$K$763=Resumo!$Q$5)))</f>
        <v>2766251.27</v>
      </c>
      <c r="D6" s="188">
        <f t="array" ref="D6">SUMPRODUCT(('Diário 1º PA'!$E$4:$E$2977='Analítico Cp.'!$B6)*('Diário 1º PA'!$C$4:$C$2977&gt;=D$4)*('Diário 1º PA'!$C$4:$C$2977&lt;=EOMONTH(D$4,0))*('Diário 1º PA'!$F$4:$F$2977)*(IF(Resumo!$Q$5="",1,'Diário 1º PA'!$O$4:$O$2977=Resumo!$Q$5)))
+SUMPRODUCT(('Diário 2º PA'!$E$4:$E$2000='Analítico Cp.'!$B6)*('Diário 2º PA'!$C$4:$C$2000&gt;=D$4)*('Diário 2º PA'!$C$4:$C$2000&lt;=EOMONTH(D$4,0))*('Diário 2º PA'!$F$4:$F$2000)*(IF(Resumo!$Q$5="",1,'Diário 2º PA'!$O$4:$O$2000=Resumo!$Q$5)))
+SUMPRODUCT(('Diário 3º PA'!$E$4:$E$2000='Analítico Cp.'!$B6)*('Diário 3º PA'!$C$4:$C$2000&gt;=D$4)*('Diário 3º PA'!$C$4:$C$2000&lt;=EOMONTH(D$4,0))*('Diário 3º PA'!$F$4:$F$2000)*(IF(Resumo!$Q$5="",1,'Diário 3º PA'!$O$4:$O$2000=Resumo!$Q$5)))
+SUMPRODUCT(('Diário 4º PA'!$E$4:$E$2000='Analítico Cp.'!$B6)*('Diário 4º PA'!$C$4:$C$2000&gt;=D$4)*('Diário 4º PA'!$C$4:$C$2000&lt;=EOMONTH(D$4,0))*('Diário 4º PA'!$F$4:$F$2000)*(IF(Resumo!$Q$5="",1,'Diário 4º PA'!$O$4:$O$2000=Resumo!$Q$5)))
+SUMPRODUCT(('Comp.'!$D$5:$D$763=$B6)*('Comp.'!$B$5:$B$763&gt;=D$4)*('Comp.'!$B$5:$B$763&lt;=EOMONTH(D$4,0))*('Comp.'!$E$5:$E$763)*(IF(Resumo!$Q$5="",1,'Comp.'!$K$5:$K$763=Resumo!$Q$5)))</f>
        <v>0</v>
      </c>
      <c r="E6" s="188">
        <f t="array" ref="E6">SUMPRODUCT(('Diário 1º PA'!$E$4:$E$2977='Analítico Cp.'!$B6)*('Diário 1º PA'!$C$4:$C$2977&gt;=E$4)*('Diário 1º PA'!$C$4:$C$2977&lt;=EOMONTH(E$4,0))*('Diário 1º PA'!$F$4:$F$2977)*(IF(Resumo!$Q$5="",1,'Diário 1º PA'!$O$4:$O$2977=Resumo!$Q$5)))
+SUMPRODUCT(('Diário 2º PA'!$E$4:$E$2000='Analítico Cp.'!$B6)*('Diário 2º PA'!$C$4:$C$2000&gt;=E$4)*('Diário 2º PA'!$C$4:$C$2000&lt;=EOMONTH(E$4,0))*('Diário 2º PA'!$F$4:$F$2000)*(IF(Resumo!$Q$5="",1,'Diário 2º PA'!$O$4:$O$2000=Resumo!$Q$5)))
+SUMPRODUCT(('Diário 3º PA'!$E$4:$E$2000='Analítico Cp.'!$B6)*('Diário 3º PA'!$C$4:$C$2000&gt;=E$4)*('Diário 3º PA'!$C$4:$C$2000&lt;=EOMONTH(E$4,0))*('Diário 3º PA'!$F$4:$F$2000)*(IF(Resumo!$Q$5="",1,'Diário 3º PA'!$O$4:$O$2000=Resumo!$Q$5)))
+SUMPRODUCT(('Diário 4º PA'!$E$4:$E$2000='Analítico Cp.'!$B6)*('Diário 4º PA'!$C$4:$C$2000&gt;=E$4)*('Diário 4º PA'!$C$4:$C$2000&lt;=EOMONTH(E$4,0))*('Diário 4º PA'!$F$4:$F$2000)*(IF(Resumo!$Q$5="",1,'Diário 4º PA'!$O$4:$O$2000=Resumo!$Q$5)))
+SUMPRODUCT(('Comp.'!$D$5:$D$763=$B6)*('Comp.'!$B$5:$B$763&gt;=E$4)*('Comp.'!$B$5:$B$763&lt;=EOMONTH(E$4,0))*('Comp.'!$E$5:$E$763)*(IF(Resumo!$Q$5="",1,'Comp.'!$K$5:$K$763=Resumo!$Q$5)))</f>
        <v>0</v>
      </c>
      <c r="F6" s="188">
        <f t="array" ref="F6">SUMPRODUCT(('Diário 1º PA'!$E$4:$E$2977='Analítico Cp.'!$B6)*('Diário 1º PA'!$C$4:$C$2977&gt;=F$4)*('Diário 1º PA'!$C$4:$C$2977&lt;=EOMONTH(F$4,0))*('Diário 1º PA'!$F$4:$F$2977)*(IF(Resumo!$Q$5="",1,'Diário 1º PA'!$O$4:$O$2977=Resumo!$Q$5)))
+SUMPRODUCT(('Diário 2º PA'!$E$4:$E$2000='Analítico Cp.'!$B6)*('Diário 2º PA'!$C$4:$C$2000&gt;=F$4)*('Diário 2º PA'!$C$4:$C$2000&lt;=EOMONTH(F$4,0))*('Diário 2º PA'!$F$4:$F$2000)*(IF(Resumo!$Q$5="",1,'Diário 2º PA'!$O$4:$O$2000=Resumo!$Q$5)))
+SUMPRODUCT(('Diário 3º PA'!$E$4:$E$2000='Analítico Cp.'!$B6)*('Diário 3º PA'!$C$4:$C$2000&gt;=F$4)*('Diário 3º PA'!$C$4:$C$2000&lt;=EOMONTH(F$4,0))*('Diário 3º PA'!$F$4:$F$2000)*(IF(Resumo!$Q$5="",1,'Diário 3º PA'!$O$4:$O$2000=Resumo!$Q$5)))
+SUMPRODUCT(('Diário 4º PA'!$E$4:$E$2000='Analítico Cp.'!$B6)*('Diário 4º PA'!$C$4:$C$2000&gt;=F$4)*('Diário 4º PA'!$C$4:$C$2000&lt;=EOMONTH(F$4,0))*('Diário 4º PA'!$F$4:$F$2000)*(IF(Resumo!$Q$5="",1,'Diário 4º PA'!$O$4:$O$2000=Resumo!$Q$5)))
+SUMPRODUCT(('Comp.'!$D$5:$D$763=$B6)*('Comp.'!$B$5:$B$763&gt;=F$4)*('Comp.'!$B$5:$B$763&lt;=EOMONTH(F$4,0))*('Comp.'!$E$5:$E$763)*(IF(Resumo!$Q$5="",1,'Comp.'!$K$5:$K$763=Resumo!$Q$5)))</f>
        <v>0</v>
      </c>
      <c r="G6" s="188">
        <f t="array" ref="G6">SUMPRODUCT(('Diário 1º PA'!$E$4:$E$2977='Analítico Cp.'!$B6)*('Diário 1º PA'!$C$4:$C$2977&gt;=G$4)*('Diário 1º PA'!$C$4:$C$2977&lt;=EOMONTH(G$4,0))*('Diário 1º PA'!$F$4:$F$2977)*(IF(Resumo!$Q$5="",1,'Diário 1º PA'!$O$4:$O$2977=Resumo!$Q$5)))
+SUMPRODUCT(('Diário 2º PA'!$E$4:$E$2000='Analítico Cp.'!$B6)*('Diário 2º PA'!$C$4:$C$2000&gt;=G$4)*('Diário 2º PA'!$C$4:$C$2000&lt;=EOMONTH(G$4,0))*('Diário 2º PA'!$F$4:$F$2000)*(IF(Resumo!$Q$5="",1,'Diário 2º PA'!$O$4:$O$2000=Resumo!$Q$5)))
+SUMPRODUCT(('Diário 3º PA'!$E$4:$E$2000='Analítico Cp.'!$B6)*('Diário 3º PA'!$C$4:$C$2000&gt;=G$4)*('Diário 3º PA'!$C$4:$C$2000&lt;=EOMONTH(G$4,0))*('Diário 3º PA'!$F$4:$F$2000)*(IF(Resumo!$Q$5="",1,'Diário 3º PA'!$O$4:$O$2000=Resumo!$Q$5)))
+SUMPRODUCT(('Diário 4º PA'!$E$4:$E$2000='Analítico Cp.'!$B6)*('Diário 4º PA'!$C$4:$C$2000&gt;=G$4)*('Diário 4º PA'!$C$4:$C$2000&lt;=EOMONTH(G$4,0))*('Diário 4º PA'!$F$4:$F$2000)*(IF(Resumo!$Q$5="",1,'Diário 4º PA'!$O$4:$O$2000=Resumo!$Q$5)))
+SUMPRODUCT(('Comp.'!$D$5:$D$763=$B6)*('Comp.'!$B$5:$B$763&gt;=G$4)*('Comp.'!$B$5:$B$763&lt;=EOMONTH(G$4,0))*('Comp.'!$E$5:$E$763)*(IF(Resumo!$Q$5="",1,'Comp.'!$K$5:$K$763=Resumo!$Q$5)))</f>
        <v>0</v>
      </c>
      <c r="H6" s="188">
        <f t="array" ref="H6">SUMPRODUCT(('Diário 1º PA'!$E$4:$E$2977='Analítico Cp.'!$B6)*('Diário 1º PA'!$C$4:$C$2977&gt;=H$4)*('Diário 1º PA'!$C$4:$C$2977&lt;=EOMONTH(H$4,0))*('Diário 1º PA'!$F$4:$F$2977)*(IF(Resumo!$Q$5="",1,'Diário 1º PA'!$O$4:$O$2977=Resumo!$Q$5)))
+SUMPRODUCT(('Diário 2º PA'!$E$4:$E$2000='Analítico Cp.'!$B6)*('Diário 2º PA'!$C$4:$C$2000&gt;=H$4)*('Diário 2º PA'!$C$4:$C$2000&lt;=EOMONTH(H$4,0))*('Diário 2º PA'!$F$4:$F$2000)*(IF(Resumo!$Q$5="",1,'Diário 2º PA'!$O$4:$O$2000=Resumo!$Q$5)))
+SUMPRODUCT(('Diário 3º PA'!$E$4:$E$2000='Analítico Cp.'!$B6)*('Diário 3º PA'!$C$4:$C$2000&gt;=H$4)*('Diário 3º PA'!$C$4:$C$2000&lt;=EOMONTH(H$4,0))*('Diário 3º PA'!$F$4:$F$2000)*(IF(Resumo!$Q$5="",1,'Diário 3º PA'!$O$4:$O$2000=Resumo!$Q$5)))
+SUMPRODUCT(('Diário 4º PA'!$E$4:$E$2000='Analítico Cp.'!$B6)*('Diário 4º PA'!$C$4:$C$2000&gt;=H$4)*('Diário 4º PA'!$C$4:$C$2000&lt;=EOMONTH(H$4,0))*('Diário 4º PA'!$F$4:$F$2000)*(IF(Resumo!$Q$5="",1,'Diário 4º PA'!$O$4:$O$2000=Resumo!$Q$5)))
+SUMPRODUCT(('Comp.'!$D$5:$D$763=$B6)*('Comp.'!$B$5:$B$763&gt;=H$4)*('Comp.'!$B$5:$B$763&lt;=EOMONTH(H$4,0))*('Comp.'!$E$5:$E$763)*(IF(Resumo!$Q$5="",1,'Comp.'!$K$5:$K$763=Resumo!$Q$5)))</f>
        <v>0</v>
      </c>
      <c r="I6" s="188">
        <f t="array" ref="I6">SUMPRODUCT(('Diário 1º PA'!$E$4:$E$2977='Analítico Cp.'!$B6)*('Diário 1º PA'!$C$4:$C$2977&gt;=I$4)*('Diário 1º PA'!$C$4:$C$2977&lt;=EOMONTH(I$4,0))*('Diário 1º PA'!$F$4:$F$2977)*(IF(Resumo!$Q$5="",1,'Diário 1º PA'!$O$4:$O$2977=Resumo!$Q$5)))
+SUMPRODUCT(('Diário 2º PA'!$E$4:$E$2000='Analítico Cp.'!$B6)*('Diário 2º PA'!$C$4:$C$2000&gt;=I$4)*('Diário 2º PA'!$C$4:$C$2000&lt;=EOMONTH(I$4,0))*('Diário 2º PA'!$F$4:$F$2000)*(IF(Resumo!$Q$5="",1,'Diário 2º PA'!$O$4:$O$2000=Resumo!$Q$5)))
+SUMPRODUCT(('Diário 3º PA'!$E$4:$E$2000='Analítico Cp.'!$B6)*('Diário 3º PA'!$C$4:$C$2000&gt;=I$4)*('Diário 3º PA'!$C$4:$C$2000&lt;=EOMONTH(I$4,0))*('Diário 3º PA'!$F$4:$F$2000)*(IF(Resumo!$Q$5="",1,'Diário 3º PA'!$O$4:$O$2000=Resumo!$Q$5)))
+SUMPRODUCT(('Diário 4º PA'!$E$4:$E$2000='Analítico Cp.'!$B6)*('Diário 4º PA'!$C$4:$C$2000&gt;=I$4)*('Diário 4º PA'!$C$4:$C$2000&lt;=EOMONTH(I$4,0))*('Diário 4º PA'!$F$4:$F$2000)*(IF(Resumo!$Q$5="",1,'Diário 4º PA'!$O$4:$O$2000=Resumo!$Q$5)))
+SUMPRODUCT(('Comp.'!$D$5:$D$763=$B6)*('Comp.'!$B$5:$B$763&gt;=I$4)*('Comp.'!$B$5:$B$763&lt;=EOMONTH(I$4,0))*('Comp.'!$E$5:$E$763)*(IF(Resumo!$Q$5="",1,'Comp.'!$K$5:$K$763=Resumo!$Q$5)))</f>
        <v>0</v>
      </c>
      <c r="J6" s="188">
        <f t="array" ref="J6">SUMPRODUCT(('Diário 1º PA'!$E$4:$E$2977='Analítico Cp.'!$B6)*('Diário 1º PA'!$C$4:$C$2977&gt;=J$4)*('Diário 1º PA'!$C$4:$C$2977&lt;=EOMONTH(J$4,0))*('Diário 1º PA'!$F$4:$F$2977)*(IF(Resumo!$Q$5="",1,'Diário 1º PA'!$O$4:$O$2977=Resumo!$Q$5)))
+SUMPRODUCT(('Diário 2º PA'!$E$4:$E$2000='Analítico Cp.'!$B6)*('Diário 2º PA'!$C$4:$C$2000&gt;=J$4)*('Diário 2º PA'!$C$4:$C$2000&lt;=EOMONTH(J$4,0))*('Diário 2º PA'!$F$4:$F$2000)*(IF(Resumo!$Q$5="",1,'Diário 2º PA'!$O$4:$O$2000=Resumo!$Q$5)))
+SUMPRODUCT(('Diário 3º PA'!$E$4:$E$2000='Analítico Cp.'!$B6)*('Diário 3º PA'!$C$4:$C$2000&gt;=J$4)*('Diário 3º PA'!$C$4:$C$2000&lt;=EOMONTH(J$4,0))*('Diário 3º PA'!$F$4:$F$2000)*(IF(Resumo!$Q$5="",1,'Diário 3º PA'!$O$4:$O$2000=Resumo!$Q$5)))
+SUMPRODUCT(('Diário 4º PA'!$E$4:$E$2000='Analítico Cp.'!$B6)*('Diário 4º PA'!$C$4:$C$2000&gt;=J$4)*('Diário 4º PA'!$C$4:$C$2000&lt;=EOMONTH(J$4,0))*('Diário 4º PA'!$F$4:$F$2000)*(IF(Resumo!$Q$5="",1,'Diário 4º PA'!$O$4:$O$2000=Resumo!$Q$5)))
+SUMPRODUCT(('Comp.'!$D$5:$D$763=$B6)*('Comp.'!$B$5:$B$763&gt;=J$4)*('Comp.'!$B$5:$B$763&lt;=EOMONTH(J$4,0))*('Comp.'!$E$5:$E$763)*(IF(Resumo!$Q$5="",1,'Comp.'!$K$5:$K$763=Resumo!$Q$5)))</f>
        <v>0</v>
      </c>
      <c r="K6" s="188">
        <f t="array" ref="K6">SUMPRODUCT(('Diário 1º PA'!$E$4:$E$2977='Analítico Cp.'!$B6)*('Diário 1º PA'!$C$4:$C$2977&gt;=K$4)*('Diário 1º PA'!$C$4:$C$2977&lt;=EOMONTH(K$4,0))*('Diário 1º PA'!$F$4:$F$2977)*(IF(Resumo!$Q$5="",1,'Diário 1º PA'!$O$4:$O$2977=Resumo!$Q$5)))
+SUMPRODUCT(('Diário 2º PA'!$E$4:$E$2000='Analítico Cp.'!$B6)*('Diário 2º PA'!$C$4:$C$2000&gt;=K$4)*('Diário 2º PA'!$C$4:$C$2000&lt;=EOMONTH(K$4,0))*('Diário 2º PA'!$F$4:$F$2000)*(IF(Resumo!$Q$5="",1,'Diário 2º PA'!$O$4:$O$2000=Resumo!$Q$5)))
+SUMPRODUCT(('Diário 3º PA'!$E$4:$E$2000='Analítico Cp.'!$B6)*('Diário 3º PA'!$C$4:$C$2000&gt;=K$4)*('Diário 3º PA'!$C$4:$C$2000&lt;=EOMONTH(K$4,0))*('Diário 3º PA'!$F$4:$F$2000)*(IF(Resumo!$Q$5="",1,'Diário 3º PA'!$O$4:$O$2000=Resumo!$Q$5)))
+SUMPRODUCT(('Diário 4º PA'!$E$4:$E$2000='Analítico Cp.'!$B6)*('Diário 4º PA'!$C$4:$C$2000&gt;=K$4)*('Diário 4º PA'!$C$4:$C$2000&lt;=EOMONTH(K$4,0))*('Diário 4º PA'!$F$4:$F$2000)*(IF(Resumo!$Q$5="",1,'Diário 4º PA'!$O$4:$O$2000=Resumo!$Q$5)))
+SUMPRODUCT(('Comp.'!$D$5:$D$763=$B6)*('Comp.'!$B$5:$B$763&gt;=K$4)*('Comp.'!$B$5:$B$763&lt;=EOMONTH(K$4,0))*('Comp.'!$E$5:$E$763)*(IF(Resumo!$Q$5="",1,'Comp.'!$K$5:$K$763=Resumo!$Q$5)))</f>
        <v>0</v>
      </c>
      <c r="L6" s="188">
        <f t="array" ref="L6">SUMPRODUCT(('Diário 1º PA'!$E$4:$E$2977='Analítico Cp.'!$B6)*('Diário 1º PA'!$C$4:$C$2977&gt;=L$4)*('Diário 1º PA'!$C$4:$C$2977&lt;=EOMONTH(L$4,0))*('Diário 1º PA'!$F$4:$F$2977)*(IF(Resumo!$Q$5="",1,'Diário 1º PA'!$O$4:$O$2977=Resumo!$Q$5)))
+SUMPRODUCT(('Diário 2º PA'!$E$4:$E$2000='Analítico Cp.'!$B6)*('Diário 2º PA'!$C$4:$C$2000&gt;=L$4)*('Diário 2º PA'!$C$4:$C$2000&lt;=EOMONTH(L$4,0))*('Diário 2º PA'!$F$4:$F$2000)*(IF(Resumo!$Q$5="",1,'Diário 2º PA'!$O$4:$O$2000=Resumo!$Q$5)))
+SUMPRODUCT(('Diário 3º PA'!$E$4:$E$2000='Analítico Cp.'!$B6)*('Diário 3º PA'!$C$4:$C$2000&gt;=L$4)*('Diário 3º PA'!$C$4:$C$2000&lt;=EOMONTH(L$4,0))*('Diário 3º PA'!$F$4:$F$2000)*(IF(Resumo!$Q$5="",1,'Diário 3º PA'!$O$4:$O$2000=Resumo!$Q$5)))
+SUMPRODUCT(('Diário 4º PA'!$E$4:$E$2000='Analítico Cp.'!$B6)*('Diário 4º PA'!$C$4:$C$2000&gt;=L$4)*('Diário 4º PA'!$C$4:$C$2000&lt;=EOMONTH(L$4,0))*('Diário 4º PA'!$F$4:$F$2000)*(IF(Resumo!$Q$5="",1,'Diário 4º PA'!$O$4:$O$2000=Resumo!$Q$5)))
+SUMPRODUCT(('Comp.'!$D$5:$D$763=$B6)*('Comp.'!$B$5:$B$763&gt;=L$4)*('Comp.'!$B$5:$B$763&lt;=EOMONTH(L$4,0))*('Comp.'!$E$5:$E$763)*(IF(Resumo!$Q$5="",1,'Comp.'!$K$5:$K$763=Resumo!$Q$5)))</f>
        <v>0</v>
      </c>
      <c r="M6" s="188">
        <f t="array" ref="M6">SUMPRODUCT(('Diário 1º PA'!$E$4:$E$2977='Analítico Cp.'!$B6)*('Diário 1º PA'!$C$4:$C$2977&gt;=M$4)*('Diário 1º PA'!$C$4:$C$2977&lt;=EOMONTH(M$4,0))*('Diário 1º PA'!$F$4:$F$2977)*(IF(Resumo!$Q$5="",1,'Diário 1º PA'!$O$4:$O$2977=Resumo!$Q$5)))
+SUMPRODUCT(('Diário 2º PA'!$E$4:$E$2000='Analítico Cp.'!$B6)*('Diário 2º PA'!$C$4:$C$2000&gt;=M$4)*('Diário 2º PA'!$C$4:$C$2000&lt;=EOMONTH(M$4,0))*('Diário 2º PA'!$F$4:$F$2000)*(IF(Resumo!$Q$5="",1,'Diário 2º PA'!$O$4:$O$2000=Resumo!$Q$5)))
+SUMPRODUCT(('Diário 3º PA'!$E$4:$E$2000='Analítico Cp.'!$B6)*('Diário 3º PA'!$C$4:$C$2000&gt;=M$4)*('Diário 3º PA'!$C$4:$C$2000&lt;=EOMONTH(M$4,0))*('Diário 3º PA'!$F$4:$F$2000)*(IF(Resumo!$Q$5="",1,'Diário 3º PA'!$O$4:$O$2000=Resumo!$Q$5)))
+SUMPRODUCT(('Diário 4º PA'!$E$4:$E$2000='Analítico Cp.'!$B6)*('Diário 4º PA'!$C$4:$C$2000&gt;=M$4)*('Diário 4º PA'!$C$4:$C$2000&lt;=EOMONTH(M$4,0))*('Diário 4º PA'!$F$4:$F$2000)*(IF(Resumo!$Q$5="",1,'Diário 4º PA'!$O$4:$O$2000=Resumo!$Q$5)))
+SUMPRODUCT(('Comp.'!$D$5:$D$763=$B6)*('Comp.'!$B$5:$B$763&gt;=M$4)*('Comp.'!$B$5:$B$763&lt;=EOMONTH(M$4,0))*('Comp.'!$E$5:$E$763)*(IF(Resumo!$Q$5="",1,'Comp.'!$K$5:$K$763=Resumo!$Q$5)))</f>
        <v>0</v>
      </c>
      <c r="N6" s="188">
        <f t="array" ref="N6">SUMPRODUCT(('Diário 1º PA'!$E$4:$E$2977='Analítico Cp.'!$B6)*('Diário 1º PA'!$C$4:$C$2977&gt;=N$4)*('Diário 1º PA'!$C$4:$C$2977&lt;=EOMONTH(N$4,0))*('Diário 1º PA'!$F$4:$F$2977)*(IF(Resumo!$Q$5="",1,'Diário 1º PA'!$O$4:$O$2977=Resumo!$Q$5)))
+SUMPRODUCT(('Diário 2º PA'!$E$4:$E$2000='Analítico Cp.'!$B6)*('Diário 2º PA'!$C$4:$C$2000&gt;=N$4)*('Diário 2º PA'!$C$4:$C$2000&lt;=EOMONTH(N$4,0))*('Diário 2º PA'!$F$4:$F$2000)*(IF(Resumo!$Q$5="",1,'Diário 2º PA'!$O$4:$O$2000=Resumo!$Q$5)))
+SUMPRODUCT(('Diário 3º PA'!$E$4:$E$2000='Analítico Cp.'!$B6)*('Diário 3º PA'!$C$4:$C$2000&gt;=N$4)*('Diário 3º PA'!$C$4:$C$2000&lt;=EOMONTH(N$4,0))*('Diário 3º PA'!$F$4:$F$2000)*(IF(Resumo!$Q$5="",1,'Diário 3º PA'!$O$4:$O$2000=Resumo!$Q$5)))
+SUMPRODUCT(('Diário 4º PA'!$E$4:$E$2000='Analítico Cp.'!$B6)*('Diário 4º PA'!$C$4:$C$2000&gt;=N$4)*('Diário 4º PA'!$C$4:$C$2000&lt;=EOMONTH(N$4,0))*('Diário 4º PA'!$F$4:$F$2000)*(IF(Resumo!$Q$5="",1,'Diário 4º PA'!$O$4:$O$2000=Resumo!$Q$5)))
+SUMPRODUCT(('Comp.'!$D$5:$D$763=$B6)*('Comp.'!$B$5:$B$763&gt;=N$4)*('Comp.'!$B$5:$B$763&lt;=EOMONTH(N$4,0))*('Comp.'!$E$5:$E$763)*(IF(Resumo!$Q$5="",1,'Comp.'!$K$5:$K$763=Resumo!$Q$5)))</f>
        <v>0</v>
      </c>
      <c r="O6" s="189">
        <f>SUM(C6:N6)</f>
        <v>2766251.27</v>
      </c>
      <c r="P6" s="190">
        <f>IF($O$13=0,0,O6/$O$13)</f>
        <v>0.69866293062608242</v>
      </c>
      <c r="Q6" s="174"/>
      <c r="R6" s="174"/>
      <c r="S6" s="174"/>
      <c r="T6" s="174"/>
      <c r="U6" s="174"/>
      <c r="V6" s="174"/>
      <c r="W6" s="174"/>
      <c r="X6" s="174"/>
      <c r="Y6" s="174"/>
      <c r="Z6" s="174"/>
    </row>
    <row r="7" spans="1:26" ht="23.25" customHeight="1" x14ac:dyDescent="0.2">
      <c r="A7" s="191" t="s">
        <v>89</v>
      </c>
      <c r="B7" s="192" t="s">
        <v>90</v>
      </c>
      <c r="C7" s="193">
        <f t="array" ref="C7">SUMPRODUCT(('Diário 1º PA'!$E$4:$E$2977='Analítico Cp.'!$B7)*('Diário 1º PA'!$C$4:$C$2977&gt;=C$4)*('Diário 1º PA'!$C$4:$C$2977&lt;=EOMONTH(C$4,0))*('Diário 1º PA'!$F$4:$F$2977)*(IF(Resumo!$Q$5="",1,'Diário 1º PA'!$O$4:$O$2977=Resumo!$Q$5)))
+SUMPRODUCT(('Diário 2º PA'!$E$4:$E$2000='Analítico Cp.'!$B7)*('Diário 2º PA'!$C$4:$C$2000&gt;=C$4)*('Diário 2º PA'!$C$4:$C$2000&lt;=EOMONTH(C$4,0))*('Diário 2º PA'!$F$4:$F$2000)*(IF(Resumo!$Q$5="",1,'Diário 2º PA'!$O$4:$O$2000=Resumo!$Q$5)))
+SUMPRODUCT(('Diário 3º PA'!$E$4:$E$2000='Analítico Cp.'!$B7)*('Diário 3º PA'!$C$4:$C$2000&gt;=C$4)*('Diário 3º PA'!$C$4:$C$2000&lt;=EOMONTH(C$4,0))*('Diário 3º PA'!$F$4:$F$2000)*(IF(Resumo!$Q$5="",1,'Diário 3º PA'!$O$4:$O$2000=Resumo!$Q$5)))
+SUMPRODUCT(('Diário 4º PA'!$E$4:$E$2000='Analítico Cp.'!$B7)*('Diário 4º PA'!$C$4:$C$2000&gt;=C$4)*('Diário 4º PA'!$C$4:$C$2000&lt;=EOMONTH(C$4,0))*('Diário 4º PA'!$F$4:$F$2000)*(IF(Resumo!$Q$5="",1,'Diário 4º PA'!$O$4:$O$2000=Resumo!$Q$5)))
+SUMPRODUCT(('Comp.'!$D$5:$D$763=$B7)*('Comp.'!$B$5:$B$763&gt;=C$4)*('Comp.'!$B$5:$B$763&lt;=EOMONTH(C$4,0))*('Comp.'!$E$5:$E$763)*(IF(Resumo!$Q$5="",1,'Comp.'!$K$5:$K$763=Resumo!$Q$5)))</f>
        <v>31050.639999999999</v>
      </c>
      <c r="D7" s="193">
        <f t="array" ref="D7">SUMPRODUCT(('Diário 1º PA'!$E$4:$E$2977='Analítico Cp.'!$B7)*('Diário 1º PA'!$C$4:$C$2977&gt;=D$4)*('Diário 1º PA'!$C$4:$C$2977&lt;=EOMONTH(D$4,0))*('Diário 1º PA'!$F$4:$F$2977)*(IF(Resumo!$Q$5="",1,'Diário 1º PA'!$O$4:$O$2977=Resumo!$Q$5)))
+SUMPRODUCT(('Diário 2º PA'!$E$4:$E$2000='Analítico Cp.'!$B7)*('Diário 2º PA'!$C$4:$C$2000&gt;=D$4)*('Diário 2º PA'!$C$4:$C$2000&lt;=EOMONTH(D$4,0))*('Diário 2º PA'!$F$4:$F$2000)*(IF(Resumo!$Q$5="",1,'Diário 2º PA'!$O$4:$O$2000=Resumo!$Q$5)))
+SUMPRODUCT(('Diário 3º PA'!$E$4:$E$2000='Analítico Cp.'!$B7)*('Diário 3º PA'!$C$4:$C$2000&gt;=D$4)*('Diário 3º PA'!$C$4:$C$2000&lt;=EOMONTH(D$4,0))*('Diário 3º PA'!$F$4:$F$2000)*(IF(Resumo!$Q$5="",1,'Diário 3º PA'!$O$4:$O$2000=Resumo!$Q$5)))
+SUMPRODUCT(('Diário 4º PA'!$E$4:$E$2000='Analítico Cp.'!$B7)*('Diário 4º PA'!$C$4:$C$2000&gt;=D$4)*('Diário 4º PA'!$C$4:$C$2000&lt;=EOMONTH(D$4,0))*('Diário 4º PA'!$F$4:$F$2000)*(IF(Resumo!$Q$5="",1,'Diário 4º PA'!$O$4:$O$2000=Resumo!$Q$5)))
+SUMPRODUCT(('Comp.'!$D$5:$D$763=$B7)*('Comp.'!$B$5:$B$763&gt;=D$4)*('Comp.'!$B$5:$B$763&lt;=EOMONTH(D$4,0))*('Comp.'!$E$5:$E$763)*(IF(Resumo!$Q$5="",1,'Comp.'!$K$5:$K$763=Resumo!$Q$5)))</f>
        <v>105455.29999999999</v>
      </c>
      <c r="E7" s="193">
        <f t="array" ref="E7">SUMPRODUCT(('Diário 1º PA'!$E$4:$E$2977='Analítico Cp.'!$B7)*('Diário 1º PA'!$C$4:$C$2977&gt;=E$4)*('Diário 1º PA'!$C$4:$C$2977&lt;=EOMONTH(E$4,0))*('Diário 1º PA'!$F$4:$F$2977)*(IF(Resumo!$Q$5="",1,'Diário 1º PA'!$O$4:$O$2977=Resumo!$Q$5)))
+SUMPRODUCT(('Diário 2º PA'!$E$4:$E$2000='Analítico Cp.'!$B7)*('Diário 2º PA'!$C$4:$C$2000&gt;=E$4)*('Diário 2º PA'!$C$4:$C$2000&lt;=EOMONTH(E$4,0))*('Diário 2º PA'!$F$4:$F$2000)*(IF(Resumo!$Q$5="",1,'Diário 2º PA'!$O$4:$O$2000=Resumo!$Q$5)))
+SUMPRODUCT(('Diário 3º PA'!$E$4:$E$2000='Analítico Cp.'!$B7)*('Diário 3º PA'!$C$4:$C$2000&gt;=E$4)*('Diário 3º PA'!$C$4:$C$2000&lt;=EOMONTH(E$4,0))*('Diário 3º PA'!$F$4:$F$2000)*(IF(Resumo!$Q$5="",1,'Diário 3º PA'!$O$4:$O$2000=Resumo!$Q$5)))
+SUMPRODUCT(('Diário 4º PA'!$E$4:$E$2000='Analítico Cp.'!$B7)*('Diário 4º PA'!$C$4:$C$2000&gt;=E$4)*('Diário 4º PA'!$C$4:$C$2000&lt;=EOMONTH(E$4,0))*('Diário 4º PA'!$F$4:$F$2000)*(IF(Resumo!$Q$5="",1,'Diário 4º PA'!$O$4:$O$2000=Resumo!$Q$5)))
+SUMPRODUCT(('Comp.'!$D$5:$D$763=$B7)*('Comp.'!$B$5:$B$763&gt;=E$4)*('Comp.'!$B$5:$B$763&lt;=EOMONTH(E$4,0))*('Comp.'!$E$5:$E$763)*(IF(Resumo!$Q$5="",1,'Comp.'!$K$5:$K$763=Resumo!$Q$5)))</f>
        <v>55318.07</v>
      </c>
      <c r="F7" s="193">
        <f t="array" ref="F7">SUMPRODUCT(('Diário 1º PA'!$E$4:$E$2977='Analítico Cp.'!$B7)*('Diário 1º PA'!$C$4:$C$2977&gt;=F$4)*('Diário 1º PA'!$C$4:$C$2977&lt;=EOMONTH(F$4,0))*('Diário 1º PA'!$F$4:$F$2977)*(IF(Resumo!$Q$5="",1,'Diário 1º PA'!$O$4:$O$2977=Resumo!$Q$5)))
+SUMPRODUCT(('Diário 2º PA'!$E$4:$E$2000='Analítico Cp.'!$B7)*('Diário 2º PA'!$C$4:$C$2000&gt;=F$4)*('Diário 2º PA'!$C$4:$C$2000&lt;=EOMONTH(F$4,0))*('Diário 2º PA'!$F$4:$F$2000)*(IF(Resumo!$Q$5="",1,'Diário 2º PA'!$O$4:$O$2000=Resumo!$Q$5)))
+SUMPRODUCT(('Diário 3º PA'!$E$4:$E$2000='Analítico Cp.'!$B7)*('Diário 3º PA'!$C$4:$C$2000&gt;=F$4)*('Diário 3º PA'!$C$4:$C$2000&lt;=EOMONTH(F$4,0))*('Diário 3º PA'!$F$4:$F$2000)*(IF(Resumo!$Q$5="",1,'Diário 3º PA'!$O$4:$O$2000=Resumo!$Q$5)))
+SUMPRODUCT(('Diário 4º PA'!$E$4:$E$2000='Analítico Cp.'!$B7)*('Diário 4º PA'!$C$4:$C$2000&gt;=F$4)*('Diário 4º PA'!$C$4:$C$2000&lt;=EOMONTH(F$4,0))*('Diário 4º PA'!$F$4:$F$2000)*(IF(Resumo!$Q$5="",1,'Diário 4º PA'!$O$4:$O$2000=Resumo!$Q$5)))
+SUMPRODUCT(('Comp.'!$D$5:$D$763=$B7)*('Comp.'!$B$5:$B$763&gt;=F$4)*('Comp.'!$B$5:$B$763&lt;=EOMONTH(F$4,0))*('Comp.'!$E$5:$E$763)*(IF(Resumo!$Q$5="",1,'Comp.'!$K$5:$K$763=Resumo!$Q$5)))</f>
        <v>0</v>
      </c>
      <c r="G7" s="193">
        <f t="array" ref="G7">SUMPRODUCT(('Diário 1º PA'!$E$4:$E$2977='Analítico Cp.'!$B7)*('Diário 1º PA'!$C$4:$C$2977&gt;=G$4)*('Diário 1º PA'!$C$4:$C$2977&lt;=EOMONTH(G$4,0))*('Diário 1º PA'!$F$4:$F$2977)*(IF(Resumo!$Q$5="",1,'Diário 1º PA'!$O$4:$O$2977=Resumo!$Q$5)))
+SUMPRODUCT(('Diário 2º PA'!$E$4:$E$2000='Analítico Cp.'!$B7)*('Diário 2º PA'!$C$4:$C$2000&gt;=G$4)*('Diário 2º PA'!$C$4:$C$2000&lt;=EOMONTH(G$4,0))*('Diário 2º PA'!$F$4:$F$2000)*(IF(Resumo!$Q$5="",1,'Diário 2º PA'!$O$4:$O$2000=Resumo!$Q$5)))
+SUMPRODUCT(('Diário 3º PA'!$E$4:$E$2000='Analítico Cp.'!$B7)*('Diário 3º PA'!$C$4:$C$2000&gt;=G$4)*('Diário 3º PA'!$C$4:$C$2000&lt;=EOMONTH(G$4,0))*('Diário 3º PA'!$F$4:$F$2000)*(IF(Resumo!$Q$5="",1,'Diário 3º PA'!$O$4:$O$2000=Resumo!$Q$5)))
+SUMPRODUCT(('Diário 4º PA'!$E$4:$E$2000='Analítico Cp.'!$B7)*('Diário 4º PA'!$C$4:$C$2000&gt;=G$4)*('Diário 4º PA'!$C$4:$C$2000&lt;=EOMONTH(G$4,0))*('Diário 4º PA'!$F$4:$F$2000)*(IF(Resumo!$Q$5="",1,'Diário 4º PA'!$O$4:$O$2000=Resumo!$Q$5)))
+SUMPRODUCT(('Comp.'!$D$5:$D$763=$B7)*('Comp.'!$B$5:$B$763&gt;=G$4)*('Comp.'!$B$5:$B$763&lt;=EOMONTH(G$4,0))*('Comp.'!$E$5:$E$763)*(IF(Resumo!$Q$5="",1,'Comp.'!$K$5:$K$763=Resumo!$Q$5)))</f>
        <v>0</v>
      </c>
      <c r="H7" s="193">
        <f t="array" ref="H7">SUMPRODUCT(('Diário 1º PA'!$E$4:$E$2977='Analítico Cp.'!$B7)*('Diário 1º PA'!$C$4:$C$2977&gt;=H$4)*('Diário 1º PA'!$C$4:$C$2977&lt;=EOMONTH(H$4,0))*('Diário 1º PA'!$F$4:$F$2977)*(IF(Resumo!$Q$5="",1,'Diário 1º PA'!$O$4:$O$2977=Resumo!$Q$5)))
+SUMPRODUCT(('Diário 2º PA'!$E$4:$E$2000='Analítico Cp.'!$B7)*('Diário 2º PA'!$C$4:$C$2000&gt;=H$4)*('Diário 2º PA'!$C$4:$C$2000&lt;=EOMONTH(H$4,0))*('Diário 2º PA'!$F$4:$F$2000)*(IF(Resumo!$Q$5="",1,'Diário 2º PA'!$O$4:$O$2000=Resumo!$Q$5)))
+SUMPRODUCT(('Diário 3º PA'!$E$4:$E$2000='Analítico Cp.'!$B7)*('Diário 3º PA'!$C$4:$C$2000&gt;=H$4)*('Diário 3º PA'!$C$4:$C$2000&lt;=EOMONTH(H$4,0))*('Diário 3º PA'!$F$4:$F$2000)*(IF(Resumo!$Q$5="",1,'Diário 3º PA'!$O$4:$O$2000=Resumo!$Q$5)))
+SUMPRODUCT(('Diário 4º PA'!$E$4:$E$2000='Analítico Cp.'!$B7)*('Diário 4º PA'!$C$4:$C$2000&gt;=H$4)*('Diário 4º PA'!$C$4:$C$2000&lt;=EOMONTH(H$4,0))*('Diário 4º PA'!$F$4:$F$2000)*(IF(Resumo!$Q$5="",1,'Diário 4º PA'!$O$4:$O$2000=Resumo!$Q$5)))
+SUMPRODUCT(('Comp.'!$D$5:$D$763=$B7)*('Comp.'!$B$5:$B$763&gt;=H$4)*('Comp.'!$B$5:$B$763&lt;=EOMONTH(H$4,0))*('Comp.'!$E$5:$E$763)*(IF(Resumo!$Q$5="",1,'Comp.'!$K$5:$K$763=Resumo!$Q$5)))</f>
        <v>0</v>
      </c>
      <c r="I7" s="193">
        <f t="array" ref="I7">SUMPRODUCT(('Diário 1º PA'!$E$4:$E$2977='Analítico Cp.'!$B7)*('Diário 1º PA'!$C$4:$C$2977&gt;=I$4)*('Diário 1º PA'!$C$4:$C$2977&lt;=EOMONTH(I$4,0))*('Diário 1º PA'!$F$4:$F$2977)*(IF(Resumo!$Q$5="",1,'Diário 1º PA'!$O$4:$O$2977=Resumo!$Q$5)))
+SUMPRODUCT(('Diário 2º PA'!$E$4:$E$2000='Analítico Cp.'!$B7)*('Diário 2º PA'!$C$4:$C$2000&gt;=I$4)*('Diário 2º PA'!$C$4:$C$2000&lt;=EOMONTH(I$4,0))*('Diário 2º PA'!$F$4:$F$2000)*(IF(Resumo!$Q$5="",1,'Diário 2º PA'!$O$4:$O$2000=Resumo!$Q$5)))
+SUMPRODUCT(('Diário 3º PA'!$E$4:$E$2000='Analítico Cp.'!$B7)*('Diário 3º PA'!$C$4:$C$2000&gt;=I$4)*('Diário 3º PA'!$C$4:$C$2000&lt;=EOMONTH(I$4,0))*('Diário 3º PA'!$F$4:$F$2000)*(IF(Resumo!$Q$5="",1,'Diário 3º PA'!$O$4:$O$2000=Resumo!$Q$5)))
+SUMPRODUCT(('Diário 4º PA'!$E$4:$E$2000='Analítico Cp.'!$B7)*('Diário 4º PA'!$C$4:$C$2000&gt;=I$4)*('Diário 4º PA'!$C$4:$C$2000&lt;=EOMONTH(I$4,0))*('Diário 4º PA'!$F$4:$F$2000)*(IF(Resumo!$Q$5="",1,'Diário 4º PA'!$O$4:$O$2000=Resumo!$Q$5)))
+SUMPRODUCT(('Comp.'!$D$5:$D$763=$B7)*('Comp.'!$B$5:$B$763&gt;=I$4)*('Comp.'!$B$5:$B$763&lt;=EOMONTH(I$4,0))*('Comp.'!$E$5:$E$763)*(IF(Resumo!$Q$5="",1,'Comp.'!$K$5:$K$763=Resumo!$Q$5)))</f>
        <v>0</v>
      </c>
      <c r="J7" s="193">
        <f t="array" ref="J7">SUMPRODUCT(('Diário 1º PA'!$E$4:$E$2977='Analítico Cp.'!$B7)*('Diário 1º PA'!$C$4:$C$2977&gt;=J$4)*('Diário 1º PA'!$C$4:$C$2977&lt;=EOMONTH(J$4,0))*('Diário 1º PA'!$F$4:$F$2977)*(IF(Resumo!$Q$5="",1,'Diário 1º PA'!$O$4:$O$2977=Resumo!$Q$5)))
+SUMPRODUCT(('Diário 2º PA'!$E$4:$E$2000='Analítico Cp.'!$B7)*('Diário 2º PA'!$C$4:$C$2000&gt;=J$4)*('Diário 2º PA'!$C$4:$C$2000&lt;=EOMONTH(J$4,0))*('Diário 2º PA'!$F$4:$F$2000)*(IF(Resumo!$Q$5="",1,'Diário 2º PA'!$O$4:$O$2000=Resumo!$Q$5)))
+SUMPRODUCT(('Diário 3º PA'!$E$4:$E$2000='Analítico Cp.'!$B7)*('Diário 3º PA'!$C$4:$C$2000&gt;=J$4)*('Diário 3º PA'!$C$4:$C$2000&lt;=EOMONTH(J$4,0))*('Diário 3º PA'!$F$4:$F$2000)*(IF(Resumo!$Q$5="",1,'Diário 3º PA'!$O$4:$O$2000=Resumo!$Q$5)))
+SUMPRODUCT(('Diário 4º PA'!$E$4:$E$2000='Analítico Cp.'!$B7)*('Diário 4º PA'!$C$4:$C$2000&gt;=J$4)*('Diário 4º PA'!$C$4:$C$2000&lt;=EOMONTH(J$4,0))*('Diário 4º PA'!$F$4:$F$2000)*(IF(Resumo!$Q$5="",1,'Diário 4º PA'!$O$4:$O$2000=Resumo!$Q$5)))
+SUMPRODUCT(('Comp.'!$D$5:$D$763=$B7)*('Comp.'!$B$5:$B$763&gt;=J$4)*('Comp.'!$B$5:$B$763&lt;=EOMONTH(J$4,0))*('Comp.'!$E$5:$E$763)*(IF(Resumo!$Q$5="",1,'Comp.'!$K$5:$K$763=Resumo!$Q$5)))</f>
        <v>0</v>
      </c>
      <c r="K7" s="193">
        <f t="array" ref="K7">SUMPRODUCT(('Diário 1º PA'!$E$4:$E$2977='Analítico Cp.'!$B7)*('Diário 1º PA'!$C$4:$C$2977&gt;=K$4)*('Diário 1º PA'!$C$4:$C$2977&lt;=EOMONTH(K$4,0))*('Diário 1º PA'!$F$4:$F$2977)*(IF(Resumo!$Q$5="",1,'Diário 1º PA'!$O$4:$O$2977=Resumo!$Q$5)))
+SUMPRODUCT(('Diário 2º PA'!$E$4:$E$2000='Analítico Cp.'!$B7)*('Diário 2º PA'!$C$4:$C$2000&gt;=K$4)*('Diário 2º PA'!$C$4:$C$2000&lt;=EOMONTH(K$4,0))*('Diário 2º PA'!$F$4:$F$2000)*(IF(Resumo!$Q$5="",1,'Diário 2º PA'!$O$4:$O$2000=Resumo!$Q$5)))
+SUMPRODUCT(('Diário 3º PA'!$E$4:$E$2000='Analítico Cp.'!$B7)*('Diário 3º PA'!$C$4:$C$2000&gt;=K$4)*('Diário 3º PA'!$C$4:$C$2000&lt;=EOMONTH(K$4,0))*('Diário 3º PA'!$F$4:$F$2000)*(IF(Resumo!$Q$5="",1,'Diário 3º PA'!$O$4:$O$2000=Resumo!$Q$5)))
+SUMPRODUCT(('Diário 4º PA'!$E$4:$E$2000='Analítico Cp.'!$B7)*('Diário 4º PA'!$C$4:$C$2000&gt;=K$4)*('Diário 4º PA'!$C$4:$C$2000&lt;=EOMONTH(K$4,0))*('Diário 4º PA'!$F$4:$F$2000)*(IF(Resumo!$Q$5="",1,'Diário 4º PA'!$O$4:$O$2000=Resumo!$Q$5)))
+SUMPRODUCT(('Comp.'!$D$5:$D$763=$B7)*('Comp.'!$B$5:$B$763&gt;=K$4)*('Comp.'!$B$5:$B$763&lt;=EOMONTH(K$4,0))*('Comp.'!$E$5:$E$763)*(IF(Resumo!$Q$5="",1,'Comp.'!$K$5:$K$763=Resumo!$Q$5)))</f>
        <v>0</v>
      </c>
      <c r="L7" s="193">
        <f t="array" ref="L7">SUMPRODUCT(('Diário 1º PA'!$E$4:$E$2977='Analítico Cp.'!$B7)*('Diário 1º PA'!$C$4:$C$2977&gt;=L$4)*('Diário 1º PA'!$C$4:$C$2977&lt;=EOMONTH(L$4,0))*('Diário 1º PA'!$F$4:$F$2977)*(IF(Resumo!$Q$5="",1,'Diário 1º PA'!$O$4:$O$2977=Resumo!$Q$5)))
+SUMPRODUCT(('Diário 2º PA'!$E$4:$E$2000='Analítico Cp.'!$B7)*('Diário 2º PA'!$C$4:$C$2000&gt;=L$4)*('Diário 2º PA'!$C$4:$C$2000&lt;=EOMONTH(L$4,0))*('Diário 2º PA'!$F$4:$F$2000)*(IF(Resumo!$Q$5="",1,'Diário 2º PA'!$O$4:$O$2000=Resumo!$Q$5)))
+SUMPRODUCT(('Diário 3º PA'!$E$4:$E$2000='Analítico Cp.'!$B7)*('Diário 3º PA'!$C$4:$C$2000&gt;=L$4)*('Diário 3º PA'!$C$4:$C$2000&lt;=EOMONTH(L$4,0))*('Diário 3º PA'!$F$4:$F$2000)*(IF(Resumo!$Q$5="",1,'Diário 3º PA'!$O$4:$O$2000=Resumo!$Q$5)))
+SUMPRODUCT(('Diário 4º PA'!$E$4:$E$2000='Analítico Cp.'!$B7)*('Diário 4º PA'!$C$4:$C$2000&gt;=L$4)*('Diário 4º PA'!$C$4:$C$2000&lt;=EOMONTH(L$4,0))*('Diário 4º PA'!$F$4:$F$2000)*(IF(Resumo!$Q$5="",1,'Diário 4º PA'!$O$4:$O$2000=Resumo!$Q$5)))
+SUMPRODUCT(('Comp.'!$D$5:$D$763=$B7)*('Comp.'!$B$5:$B$763&gt;=L$4)*('Comp.'!$B$5:$B$763&lt;=EOMONTH(L$4,0))*('Comp.'!$E$5:$E$763)*(IF(Resumo!$Q$5="",1,'Comp.'!$K$5:$K$763=Resumo!$Q$5)))</f>
        <v>0</v>
      </c>
      <c r="M7" s="193">
        <f t="array" ref="M7">SUMPRODUCT(('Diário 1º PA'!$E$4:$E$2977='Analítico Cp.'!$B7)*('Diário 1º PA'!$C$4:$C$2977&gt;=M$4)*('Diário 1º PA'!$C$4:$C$2977&lt;=EOMONTH(M$4,0))*('Diário 1º PA'!$F$4:$F$2977)*(IF(Resumo!$Q$5="",1,'Diário 1º PA'!$O$4:$O$2977=Resumo!$Q$5)))
+SUMPRODUCT(('Diário 2º PA'!$E$4:$E$2000='Analítico Cp.'!$B7)*('Diário 2º PA'!$C$4:$C$2000&gt;=M$4)*('Diário 2º PA'!$C$4:$C$2000&lt;=EOMONTH(M$4,0))*('Diário 2º PA'!$F$4:$F$2000)*(IF(Resumo!$Q$5="",1,'Diário 2º PA'!$O$4:$O$2000=Resumo!$Q$5)))
+SUMPRODUCT(('Diário 3º PA'!$E$4:$E$2000='Analítico Cp.'!$B7)*('Diário 3º PA'!$C$4:$C$2000&gt;=M$4)*('Diário 3º PA'!$C$4:$C$2000&lt;=EOMONTH(M$4,0))*('Diário 3º PA'!$F$4:$F$2000)*(IF(Resumo!$Q$5="",1,'Diário 3º PA'!$O$4:$O$2000=Resumo!$Q$5)))
+SUMPRODUCT(('Diário 4º PA'!$E$4:$E$2000='Analítico Cp.'!$B7)*('Diário 4º PA'!$C$4:$C$2000&gt;=M$4)*('Diário 4º PA'!$C$4:$C$2000&lt;=EOMONTH(M$4,0))*('Diário 4º PA'!$F$4:$F$2000)*(IF(Resumo!$Q$5="",1,'Diário 4º PA'!$O$4:$O$2000=Resumo!$Q$5)))
+SUMPRODUCT(('Comp.'!$D$5:$D$763=$B7)*('Comp.'!$B$5:$B$763&gt;=M$4)*('Comp.'!$B$5:$B$763&lt;=EOMONTH(M$4,0))*('Comp.'!$E$5:$E$763)*(IF(Resumo!$Q$5="",1,'Comp.'!$K$5:$K$763=Resumo!$Q$5)))</f>
        <v>0</v>
      </c>
      <c r="N7" s="193">
        <f t="array" ref="N7">SUMPRODUCT(('Diário 1º PA'!$E$4:$E$2977='Analítico Cp.'!$B7)*('Diário 1º PA'!$C$4:$C$2977&gt;=N$4)*('Diário 1º PA'!$C$4:$C$2977&lt;=EOMONTH(N$4,0))*('Diário 1º PA'!$F$4:$F$2977)*(IF(Resumo!$Q$5="",1,'Diário 1º PA'!$O$4:$O$2977=Resumo!$Q$5)))
+SUMPRODUCT(('Diário 2º PA'!$E$4:$E$2000='Analítico Cp.'!$B7)*('Diário 2º PA'!$C$4:$C$2000&gt;=N$4)*('Diário 2º PA'!$C$4:$C$2000&lt;=EOMONTH(N$4,0))*('Diário 2º PA'!$F$4:$F$2000)*(IF(Resumo!$Q$5="",1,'Diário 2º PA'!$O$4:$O$2000=Resumo!$Q$5)))
+SUMPRODUCT(('Diário 3º PA'!$E$4:$E$2000='Analítico Cp.'!$B7)*('Diário 3º PA'!$C$4:$C$2000&gt;=N$4)*('Diário 3º PA'!$C$4:$C$2000&lt;=EOMONTH(N$4,0))*('Diário 3º PA'!$F$4:$F$2000)*(IF(Resumo!$Q$5="",1,'Diário 3º PA'!$O$4:$O$2000=Resumo!$Q$5)))
+SUMPRODUCT(('Diário 4º PA'!$E$4:$E$2000='Analítico Cp.'!$B7)*('Diário 4º PA'!$C$4:$C$2000&gt;=N$4)*('Diário 4º PA'!$C$4:$C$2000&lt;=EOMONTH(N$4,0))*('Diário 4º PA'!$F$4:$F$2000)*(IF(Resumo!$Q$5="",1,'Diário 4º PA'!$O$4:$O$2000=Resumo!$Q$5)))
+SUMPRODUCT(('Comp.'!$D$5:$D$763=$B7)*('Comp.'!$B$5:$B$763&gt;=N$4)*('Comp.'!$B$5:$B$763&lt;=EOMONTH(N$4,0))*('Comp.'!$E$5:$E$763)*(IF(Resumo!$Q$5="",1,'Comp.'!$K$5:$K$763=Resumo!$Q$5)))</f>
        <v>0</v>
      </c>
      <c r="O7" s="194">
        <f>SUM(C7:N7)</f>
        <v>191824.01</v>
      </c>
      <c r="P7" s="195">
        <f>IF($O$13=0,0,O7/$O$13)</f>
        <v>4.8448355521603405E-2</v>
      </c>
      <c r="Q7" s="174"/>
      <c r="R7" s="174"/>
      <c r="S7" s="174"/>
      <c r="T7" s="174"/>
      <c r="U7" s="174"/>
      <c r="V7" s="174"/>
      <c r="W7" s="174"/>
      <c r="X7" s="174"/>
      <c r="Y7" s="174"/>
      <c r="Z7" s="174"/>
    </row>
    <row r="8" spans="1:26" ht="23.25" customHeight="1" x14ac:dyDescent="0.2">
      <c r="A8" s="196" t="s">
        <v>91</v>
      </c>
      <c r="B8" s="196" t="s">
        <v>150</v>
      </c>
      <c r="C8" s="197"/>
      <c r="D8" s="197"/>
      <c r="E8" s="197"/>
      <c r="F8" s="197"/>
      <c r="G8" s="197"/>
      <c r="H8" s="197"/>
      <c r="I8" s="197"/>
      <c r="J8" s="197"/>
      <c r="K8" s="197"/>
      <c r="L8" s="197"/>
      <c r="M8" s="197"/>
      <c r="N8" s="197"/>
      <c r="O8" s="197"/>
      <c r="P8" s="198"/>
      <c r="Q8" s="174"/>
      <c r="R8" s="174"/>
      <c r="S8" s="174"/>
      <c r="T8" s="174"/>
      <c r="U8" s="174"/>
      <c r="V8" s="174"/>
      <c r="W8" s="174"/>
      <c r="X8" s="174"/>
      <c r="Y8" s="174"/>
      <c r="Z8" s="174"/>
    </row>
    <row r="9" spans="1:26" ht="23.25" customHeight="1" x14ac:dyDescent="0.2">
      <c r="A9" s="83" t="s">
        <v>93</v>
      </c>
      <c r="B9" s="84" t="s">
        <v>94</v>
      </c>
      <c r="C9" s="199">
        <f t="array" ref="C9">SUMPRODUCT(('Diário 1º PA'!$E$4:$E$2977='Analítico Cp.'!$B9)*('Diário 1º PA'!$C$4:$C$2977&gt;=C$4)*('Diário 1º PA'!$C$4:$C$2977&lt;=EOMONTH(C$4,0))*('Diário 1º PA'!$F$4:$F$2977)*(IF(Resumo!$Q$5="",1,'Diário 1º PA'!$O$4:$O$2977=Resumo!$Q$5)))
+SUMPRODUCT(('Diário 2º PA'!$E$4:$E$2000='Analítico Cp.'!$B9)*('Diário 2º PA'!$C$4:$C$2000&gt;=C$4)*('Diário 2º PA'!$C$4:$C$2000&lt;=EOMONTH(C$4,0))*('Diário 2º PA'!$F$4:$F$2000)*(IF(Resumo!$Q$5="",1,'Diário 2º PA'!$O$4:$O$2000=Resumo!$Q$5)))
+SUMPRODUCT(('Diário 3º PA'!$E$4:$E$2000='Analítico Cp.'!$B9)*('Diário 3º PA'!$C$4:$C$2000&gt;=C$4)*('Diário 3º PA'!$C$4:$C$2000&lt;=EOMONTH(C$4,0))*('Diário 3º PA'!$F$4:$F$2000)*(IF(Resumo!$Q$5="",1,'Diário 3º PA'!$O$4:$O$2000=Resumo!$Q$5)))
+SUMPRODUCT(('Diário 4º PA'!$E$4:$E$2000='Analítico Cp.'!$B9)*('Diário 4º PA'!$C$4:$C$2000&gt;=C$4)*('Diário 4º PA'!$C$4:$C$2000&lt;=EOMONTH(C$4,0))*('Diário 4º PA'!$F$4:$F$2000)*(IF(Resumo!$Q$5="",1,'Diário 4º PA'!$O$4:$O$2000=Resumo!$Q$5)))
+SUMPRODUCT(('Comp.'!$D$5:$D$763=$B9)*('Comp.'!$B$5:$B$763&gt;=C$4)*('Comp.'!$B$5:$B$763&lt;=EOMONTH(C$4,0))*('Comp.'!$E$5:$E$763)*(IF(Resumo!$Q$5="",1,'Comp.'!$K$5:$K$763=Resumo!$Q$5)))</f>
        <v>0</v>
      </c>
      <c r="D9" s="199">
        <f t="array" ref="D9">SUMPRODUCT(('Diário 1º PA'!$E$4:$E$2977='Analítico Cp.'!$B9)*('Diário 1º PA'!$C$4:$C$2977&gt;=D$4)*('Diário 1º PA'!$C$4:$C$2977&lt;=EOMONTH(D$4,0))*('Diário 1º PA'!$F$4:$F$2977)*(IF(Resumo!$Q$5="",1,'Diário 1º PA'!$O$4:$O$2977=Resumo!$Q$5)))
+SUMPRODUCT(('Diário 2º PA'!$E$4:$E$2000='Analítico Cp.'!$B9)*('Diário 2º PA'!$C$4:$C$2000&gt;=D$4)*('Diário 2º PA'!$C$4:$C$2000&lt;=EOMONTH(D$4,0))*('Diário 2º PA'!$F$4:$F$2000)*(IF(Resumo!$Q$5="",1,'Diário 2º PA'!$O$4:$O$2000=Resumo!$Q$5)))
+SUMPRODUCT(('Diário 3º PA'!$E$4:$E$2000='Analítico Cp.'!$B9)*('Diário 3º PA'!$C$4:$C$2000&gt;=D$4)*('Diário 3º PA'!$C$4:$C$2000&lt;=EOMONTH(D$4,0))*('Diário 3º PA'!$F$4:$F$2000)*(IF(Resumo!$Q$5="",1,'Diário 3º PA'!$O$4:$O$2000=Resumo!$Q$5)))
+SUMPRODUCT(('Diário 4º PA'!$E$4:$E$2000='Analítico Cp.'!$B9)*('Diário 4º PA'!$C$4:$C$2000&gt;=D$4)*('Diário 4º PA'!$C$4:$C$2000&lt;=EOMONTH(D$4,0))*('Diário 4º PA'!$F$4:$F$2000)*(IF(Resumo!$Q$5="",1,'Diário 4º PA'!$O$4:$O$2000=Resumo!$Q$5)))
+SUMPRODUCT(('Comp.'!$D$5:$D$763=$B9)*('Comp.'!$B$5:$B$763&gt;=D$4)*('Comp.'!$B$5:$B$763&lt;=EOMONTH(D$4,0))*('Comp.'!$E$5:$E$763)*(IF(Resumo!$Q$5="",1,'Comp.'!$K$5:$K$763=Resumo!$Q$5)))</f>
        <v>0</v>
      </c>
      <c r="E9" s="199">
        <f t="array" ref="E9">SUMPRODUCT(('Diário 1º PA'!$E$4:$E$2977='Analítico Cp.'!$B9)*('Diário 1º PA'!$C$4:$C$2977&gt;=E$4)*('Diário 1º PA'!$C$4:$C$2977&lt;=EOMONTH(E$4,0))*('Diário 1º PA'!$F$4:$F$2977)*(IF(Resumo!$Q$5="",1,'Diário 1º PA'!$O$4:$O$2977=Resumo!$Q$5)))
+SUMPRODUCT(('Diário 2º PA'!$E$4:$E$2000='Analítico Cp.'!$B9)*('Diário 2º PA'!$C$4:$C$2000&gt;=E$4)*('Diário 2º PA'!$C$4:$C$2000&lt;=EOMONTH(E$4,0))*('Diário 2º PA'!$F$4:$F$2000)*(IF(Resumo!$Q$5="",1,'Diário 2º PA'!$O$4:$O$2000=Resumo!$Q$5)))
+SUMPRODUCT(('Diário 3º PA'!$E$4:$E$2000='Analítico Cp.'!$B9)*('Diário 3º PA'!$C$4:$C$2000&gt;=E$4)*('Diário 3º PA'!$C$4:$C$2000&lt;=EOMONTH(E$4,0))*('Diário 3º PA'!$F$4:$F$2000)*(IF(Resumo!$Q$5="",1,'Diário 3º PA'!$O$4:$O$2000=Resumo!$Q$5)))
+SUMPRODUCT(('Diário 4º PA'!$E$4:$E$2000='Analítico Cp.'!$B9)*('Diário 4º PA'!$C$4:$C$2000&gt;=E$4)*('Diário 4º PA'!$C$4:$C$2000&lt;=EOMONTH(E$4,0))*('Diário 4º PA'!$F$4:$F$2000)*(IF(Resumo!$Q$5="",1,'Diário 4º PA'!$O$4:$O$2000=Resumo!$Q$5)))
+SUMPRODUCT(('Comp.'!$D$5:$D$763=$B9)*('Comp.'!$B$5:$B$763&gt;=E$4)*('Comp.'!$B$5:$B$763&lt;=EOMONTH(E$4,0))*('Comp.'!$E$5:$E$763)*(IF(Resumo!$Q$5="",1,'Comp.'!$K$5:$K$763=Resumo!$Q$5)))</f>
        <v>1000000</v>
      </c>
      <c r="F9" s="199">
        <f t="array" ref="F9">SUMPRODUCT(('Diário 1º PA'!$E$4:$E$2977='Analítico Cp.'!$B9)*('Diário 1º PA'!$C$4:$C$2977&gt;=F$4)*('Diário 1º PA'!$C$4:$C$2977&lt;=EOMONTH(F$4,0))*('Diário 1º PA'!$F$4:$F$2977)*(IF(Resumo!$Q$5="",1,'Diário 1º PA'!$O$4:$O$2977=Resumo!$Q$5)))
+SUMPRODUCT(('Diário 2º PA'!$E$4:$E$2000='Analítico Cp.'!$B9)*('Diário 2º PA'!$C$4:$C$2000&gt;=F$4)*('Diário 2º PA'!$C$4:$C$2000&lt;=EOMONTH(F$4,0))*('Diário 2º PA'!$F$4:$F$2000)*(IF(Resumo!$Q$5="",1,'Diário 2º PA'!$O$4:$O$2000=Resumo!$Q$5)))
+SUMPRODUCT(('Diário 3º PA'!$E$4:$E$2000='Analítico Cp.'!$B9)*('Diário 3º PA'!$C$4:$C$2000&gt;=F$4)*('Diário 3º PA'!$C$4:$C$2000&lt;=EOMONTH(F$4,0))*('Diário 3º PA'!$F$4:$F$2000)*(IF(Resumo!$Q$5="",1,'Diário 3º PA'!$O$4:$O$2000=Resumo!$Q$5)))
+SUMPRODUCT(('Diário 4º PA'!$E$4:$E$2000='Analítico Cp.'!$B9)*('Diário 4º PA'!$C$4:$C$2000&gt;=F$4)*('Diário 4º PA'!$C$4:$C$2000&lt;=EOMONTH(F$4,0))*('Diário 4º PA'!$F$4:$F$2000)*(IF(Resumo!$Q$5="",1,'Diário 4º PA'!$O$4:$O$2000=Resumo!$Q$5)))
+SUMPRODUCT(('Comp.'!$D$5:$D$763=$B9)*('Comp.'!$B$5:$B$763&gt;=F$4)*('Comp.'!$B$5:$B$763&lt;=EOMONTH(F$4,0))*('Comp.'!$E$5:$E$763)*(IF(Resumo!$Q$5="",1,'Comp.'!$K$5:$K$763=Resumo!$Q$5)))</f>
        <v>0</v>
      </c>
      <c r="G9" s="199">
        <f t="array" ref="G9">SUMPRODUCT(('Diário 1º PA'!$E$4:$E$2977='Analítico Cp.'!$B9)*('Diário 1º PA'!$C$4:$C$2977&gt;=G$4)*('Diário 1º PA'!$C$4:$C$2977&lt;=EOMONTH(G$4,0))*('Diário 1º PA'!$F$4:$F$2977)*(IF(Resumo!$Q$5="",1,'Diário 1º PA'!$O$4:$O$2977=Resumo!$Q$5)))
+SUMPRODUCT(('Diário 2º PA'!$E$4:$E$2000='Analítico Cp.'!$B9)*('Diário 2º PA'!$C$4:$C$2000&gt;=G$4)*('Diário 2º PA'!$C$4:$C$2000&lt;=EOMONTH(G$4,0))*('Diário 2º PA'!$F$4:$F$2000)*(IF(Resumo!$Q$5="",1,'Diário 2º PA'!$O$4:$O$2000=Resumo!$Q$5)))
+SUMPRODUCT(('Diário 3º PA'!$E$4:$E$2000='Analítico Cp.'!$B9)*('Diário 3º PA'!$C$4:$C$2000&gt;=G$4)*('Diário 3º PA'!$C$4:$C$2000&lt;=EOMONTH(G$4,0))*('Diário 3º PA'!$F$4:$F$2000)*(IF(Resumo!$Q$5="",1,'Diário 3º PA'!$O$4:$O$2000=Resumo!$Q$5)))
+SUMPRODUCT(('Diário 4º PA'!$E$4:$E$2000='Analítico Cp.'!$B9)*('Diário 4º PA'!$C$4:$C$2000&gt;=G$4)*('Diário 4º PA'!$C$4:$C$2000&lt;=EOMONTH(G$4,0))*('Diário 4º PA'!$F$4:$F$2000)*(IF(Resumo!$Q$5="",1,'Diário 4º PA'!$O$4:$O$2000=Resumo!$Q$5)))
+SUMPRODUCT(('Comp.'!$D$5:$D$763=$B9)*('Comp.'!$B$5:$B$763&gt;=G$4)*('Comp.'!$B$5:$B$763&lt;=EOMONTH(G$4,0))*('Comp.'!$E$5:$E$763)*(IF(Resumo!$Q$5="",1,'Comp.'!$K$5:$K$763=Resumo!$Q$5)))</f>
        <v>0</v>
      </c>
      <c r="H9" s="199">
        <f t="array" ref="H9">SUMPRODUCT(('Diário 1º PA'!$E$4:$E$2977='Analítico Cp.'!$B9)*('Diário 1º PA'!$C$4:$C$2977&gt;=H$4)*('Diário 1º PA'!$C$4:$C$2977&lt;=EOMONTH(H$4,0))*('Diário 1º PA'!$F$4:$F$2977)*(IF(Resumo!$Q$5="",1,'Diário 1º PA'!$O$4:$O$2977=Resumo!$Q$5)))
+SUMPRODUCT(('Diário 2º PA'!$E$4:$E$2000='Analítico Cp.'!$B9)*('Diário 2º PA'!$C$4:$C$2000&gt;=H$4)*('Diário 2º PA'!$C$4:$C$2000&lt;=EOMONTH(H$4,0))*('Diário 2º PA'!$F$4:$F$2000)*(IF(Resumo!$Q$5="",1,'Diário 2º PA'!$O$4:$O$2000=Resumo!$Q$5)))
+SUMPRODUCT(('Diário 3º PA'!$E$4:$E$2000='Analítico Cp.'!$B9)*('Diário 3º PA'!$C$4:$C$2000&gt;=H$4)*('Diário 3º PA'!$C$4:$C$2000&lt;=EOMONTH(H$4,0))*('Diário 3º PA'!$F$4:$F$2000)*(IF(Resumo!$Q$5="",1,'Diário 3º PA'!$O$4:$O$2000=Resumo!$Q$5)))
+SUMPRODUCT(('Diário 4º PA'!$E$4:$E$2000='Analítico Cp.'!$B9)*('Diário 4º PA'!$C$4:$C$2000&gt;=H$4)*('Diário 4º PA'!$C$4:$C$2000&lt;=EOMONTH(H$4,0))*('Diário 4º PA'!$F$4:$F$2000)*(IF(Resumo!$Q$5="",1,'Diário 4º PA'!$O$4:$O$2000=Resumo!$Q$5)))
+SUMPRODUCT(('Comp.'!$D$5:$D$763=$B9)*('Comp.'!$B$5:$B$763&gt;=H$4)*('Comp.'!$B$5:$B$763&lt;=EOMONTH(H$4,0))*('Comp.'!$E$5:$E$763)*(IF(Resumo!$Q$5="",1,'Comp.'!$K$5:$K$763=Resumo!$Q$5)))</f>
        <v>0</v>
      </c>
      <c r="I9" s="199">
        <f t="array" ref="I9">SUMPRODUCT(('Diário 1º PA'!$E$4:$E$2977='Analítico Cp.'!$B9)*('Diário 1º PA'!$C$4:$C$2977&gt;=I$4)*('Diário 1º PA'!$C$4:$C$2977&lt;=EOMONTH(I$4,0))*('Diário 1º PA'!$F$4:$F$2977)*(IF(Resumo!$Q$5="",1,'Diário 1º PA'!$O$4:$O$2977=Resumo!$Q$5)))
+SUMPRODUCT(('Diário 2º PA'!$E$4:$E$2000='Analítico Cp.'!$B9)*('Diário 2º PA'!$C$4:$C$2000&gt;=I$4)*('Diário 2º PA'!$C$4:$C$2000&lt;=EOMONTH(I$4,0))*('Diário 2º PA'!$F$4:$F$2000)*(IF(Resumo!$Q$5="",1,'Diário 2º PA'!$O$4:$O$2000=Resumo!$Q$5)))
+SUMPRODUCT(('Diário 3º PA'!$E$4:$E$2000='Analítico Cp.'!$B9)*('Diário 3º PA'!$C$4:$C$2000&gt;=I$4)*('Diário 3º PA'!$C$4:$C$2000&lt;=EOMONTH(I$4,0))*('Diário 3º PA'!$F$4:$F$2000)*(IF(Resumo!$Q$5="",1,'Diário 3º PA'!$O$4:$O$2000=Resumo!$Q$5)))
+SUMPRODUCT(('Diário 4º PA'!$E$4:$E$2000='Analítico Cp.'!$B9)*('Diário 4º PA'!$C$4:$C$2000&gt;=I$4)*('Diário 4º PA'!$C$4:$C$2000&lt;=EOMONTH(I$4,0))*('Diário 4º PA'!$F$4:$F$2000)*(IF(Resumo!$Q$5="",1,'Diário 4º PA'!$O$4:$O$2000=Resumo!$Q$5)))
+SUMPRODUCT(('Comp.'!$D$5:$D$763=$B9)*('Comp.'!$B$5:$B$763&gt;=I$4)*('Comp.'!$B$5:$B$763&lt;=EOMONTH(I$4,0))*('Comp.'!$E$5:$E$763)*(IF(Resumo!$Q$5="",1,'Comp.'!$K$5:$K$763=Resumo!$Q$5)))</f>
        <v>0</v>
      </c>
      <c r="J9" s="199">
        <f t="array" ref="J9">SUMPRODUCT(('Diário 1º PA'!$E$4:$E$2977='Analítico Cp.'!$B9)*('Diário 1º PA'!$C$4:$C$2977&gt;=J$4)*('Diário 1º PA'!$C$4:$C$2977&lt;=EOMONTH(J$4,0))*('Diário 1º PA'!$F$4:$F$2977)*(IF(Resumo!$Q$5="",1,'Diário 1º PA'!$O$4:$O$2977=Resumo!$Q$5)))
+SUMPRODUCT(('Diário 2º PA'!$E$4:$E$2000='Analítico Cp.'!$B9)*('Diário 2º PA'!$C$4:$C$2000&gt;=J$4)*('Diário 2º PA'!$C$4:$C$2000&lt;=EOMONTH(J$4,0))*('Diário 2º PA'!$F$4:$F$2000)*(IF(Resumo!$Q$5="",1,'Diário 2º PA'!$O$4:$O$2000=Resumo!$Q$5)))
+SUMPRODUCT(('Diário 3º PA'!$E$4:$E$2000='Analítico Cp.'!$B9)*('Diário 3º PA'!$C$4:$C$2000&gt;=J$4)*('Diário 3º PA'!$C$4:$C$2000&lt;=EOMONTH(J$4,0))*('Diário 3º PA'!$F$4:$F$2000)*(IF(Resumo!$Q$5="",1,'Diário 3º PA'!$O$4:$O$2000=Resumo!$Q$5)))
+SUMPRODUCT(('Diário 4º PA'!$E$4:$E$2000='Analítico Cp.'!$B9)*('Diário 4º PA'!$C$4:$C$2000&gt;=J$4)*('Diário 4º PA'!$C$4:$C$2000&lt;=EOMONTH(J$4,0))*('Diário 4º PA'!$F$4:$F$2000)*(IF(Resumo!$Q$5="",1,'Diário 4º PA'!$O$4:$O$2000=Resumo!$Q$5)))
+SUMPRODUCT(('Comp.'!$D$5:$D$763=$B9)*('Comp.'!$B$5:$B$763&gt;=J$4)*('Comp.'!$B$5:$B$763&lt;=EOMONTH(J$4,0))*('Comp.'!$E$5:$E$763)*(IF(Resumo!$Q$5="",1,'Comp.'!$K$5:$K$763=Resumo!$Q$5)))</f>
        <v>0</v>
      </c>
      <c r="K9" s="199">
        <f t="array" ref="K9">SUMPRODUCT(('Diário 1º PA'!$E$4:$E$2977='Analítico Cp.'!$B9)*('Diário 1º PA'!$C$4:$C$2977&gt;=K$4)*('Diário 1º PA'!$C$4:$C$2977&lt;=EOMONTH(K$4,0))*('Diário 1º PA'!$F$4:$F$2977)*(IF(Resumo!$Q$5="",1,'Diário 1º PA'!$O$4:$O$2977=Resumo!$Q$5)))
+SUMPRODUCT(('Diário 2º PA'!$E$4:$E$2000='Analítico Cp.'!$B9)*('Diário 2º PA'!$C$4:$C$2000&gt;=K$4)*('Diário 2º PA'!$C$4:$C$2000&lt;=EOMONTH(K$4,0))*('Diário 2º PA'!$F$4:$F$2000)*(IF(Resumo!$Q$5="",1,'Diário 2º PA'!$O$4:$O$2000=Resumo!$Q$5)))
+SUMPRODUCT(('Diário 3º PA'!$E$4:$E$2000='Analítico Cp.'!$B9)*('Diário 3º PA'!$C$4:$C$2000&gt;=K$4)*('Diário 3º PA'!$C$4:$C$2000&lt;=EOMONTH(K$4,0))*('Diário 3º PA'!$F$4:$F$2000)*(IF(Resumo!$Q$5="",1,'Diário 3º PA'!$O$4:$O$2000=Resumo!$Q$5)))
+SUMPRODUCT(('Diário 4º PA'!$E$4:$E$2000='Analítico Cp.'!$B9)*('Diário 4º PA'!$C$4:$C$2000&gt;=K$4)*('Diário 4º PA'!$C$4:$C$2000&lt;=EOMONTH(K$4,0))*('Diário 4º PA'!$F$4:$F$2000)*(IF(Resumo!$Q$5="",1,'Diário 4º PA'!$O$4:$O$2000=Resumo!$Q$5)))
+SUMPRODUCT(('Comp.'!$D$5:$D$763=$B9)*('Comp.'!$B$5:$B$763&gt;=K$4)*('Comp.'!$B$5:$B$763&lt;=EOMONTH(K$4,0))*('Comp.'!$E$5:$E$763)*(IF(Resumo!$Q$5="",1,'Comp.'!$K$5:$K$763=Resumo!$Q$5)))</f>
        <v>0</v>
      </c>
      <c r="L9" s="199">
        <f t="array" ref="L9">SUMPRODUCT(('Diário 1º PA'!$E$4:$E$2977='Analítico Cp.'!$B9)*('Diário 1º PA'!$C$4:$C$2977&gt;=L$4)*('Diário 1º PA'!$C$4:$C$2977&lt;=EOMONTH(L$4,0))*('Diário 1º PA'!$F$4:$F$2977)*(IF(Resumo!$Q$5="",1,'Diário 1º PA'!$O$4:$O$2977=Resumo!$Q$5)))
+SUMPRODUCT(('Diário 2º PA'!$E$4:$E$2000='Analítico Cp.'!$B9)*('Diário 2º PA'!$C$4:$C$2000&gt;=L$4)*('Diário 2º PA'!$C$4:$C$2000&lt;=EOMONTH(L$4,0))*('Diário 2º PA'!$F$4:$F$2000)*(IF(Resumo!$Q$5="",1,'Diário 2º PA'!$O$4:$O$2000=Resumo!$Q$5)))
+SUMPRODUCT(('Diário 3º PA'!$E$4:$E$2000='Analítico Cp.'!$B9)*('Diário 3º PA'!$C$4:$C$2000&gt;=L$4)*('Diário 3º PA'!$C$4:$C$2000&lt;=EOMONTH(L$4,0))*('Diário 3º PA'!$F$4:$F$2000)*(IF(Resumo!$Q$5="",1,'Diário 3º PA'!$O$4:$O$2000=Resumo!$Q$5)))
+SUMPRODUCT(('Diário 4º PA'!$E$4:$E$2000='Analítico Cp.'!$B9)*('Diário 4º PA'!$C$4:$C$2000&gt;=L$4)*('Diário 4º PA'!$C$4:$C$2000&lt;=EOMONTH(L$4,0))*('Diário 4º PA'!$F$4:$F$2000)*(IF(Resumo!$Q$5="",1,'Diário 4º PA'!$O$4:$O$2000=Resumo!$Q$5)))
+SUMPRODUCT(('Comp.'!$D$5:$D$763=$B9)*('Comp.'!$B$5:$B$763&gt;=L$4)*('Comp.'!$B$5:$B$763&lt;=EOMONTH(L$4,0))*('Comp.'!$E$5:$E$763)*(IF(Resumo!$Q$5="",1,'Comp.'!$K$5:$K$763=Resumo!$Q$5)))</f>
        <v>0</v>
      </c>
      <c r="M9" s="199">
        <f t="array" ref="M9">SUMPRODUCT(('Diário 1º PA'!$E$4:$E$2977='Analítico Cp.'!$B9)*('Diário 1º PA'!$C$4:$C$2977&gt;=M$4)*('Diário 1º PA'!$C$4:$C$2977&lt;=EOMONTH(M$4,0))*('Diário 1º PA'!$F$4:$F$2977)*(IF(Resumo!$Q$5="",1,'Diário 1º PA'!$O$4:$O$2977=Resumo!$Q$5)))
+SUMPRODUCT(('Diário 2º PA'!$E$4:$E$2000='Analítico Cp.'!$B9)*('Diário 2º PA'!$C$4:$C$2000&gt;=M$4)*('Diário 2º PA'!$C$4:$C$2000&lt;=EOMONTH(M$4,0))*('Diário 2º PA'!$F$4:$F$2000)*(IF(Resumo!$Q$5="",1,'Diário 2º PA'!$O$4:$O$2000=Resumo!$Q$5)))
+SUMPRODUCT(('Diário 3º PA'!$E$4:$E$2000='Analítico Cp.'!$B9)*('Diário 3º PA'!$C$4:$C$2000&gt;=M$4)*('Diário 3º PA'!$C$4:$C$2000&lt;=EOMONTH(M$4,0))*('Diário 3º PA'!$F$4:$F$2000)*(IF(Resumo!$Q$5="",1,'Diário 3º PA'!$O$4:$O$2000=Resumo!$Q$5)))
+SUMPRODUCT(('Diário 4º PA'!$E$4:$E$2000='Analítico Cp.'!$B9)*('Diário 4º PA'!$C$4:$C$2000&gt;=M$4)*('Diário 4º PA'!$C$4:$C$2000&lt;=EOMONTH(M$4,0))*('Diário 4º PA'!$F$4:$F$2000)*(IF(Resumo!$Q$5="",1,'Diário 4º PA'!$O$4:$O$2000=Resumo!$Q$5)))
+SUMPRODUCT(('Comp.'!$D$5:$D$763=$B9)*('Comp.'!$B$5:$B$763&gt;=M$4)*('Comp.'!$B$5:$B$763&lt;=EOMONTH(M$4,0))*('Comp.'!$E$5:$E$763)*(IF(Resumo!$Q$5="",1,'Comp.'!$K$5:$K$763=Resumo!$Q$5)))</f>
        <v>0</v>
      </c>
      <c r="N9" s="199">
        <f t="array" ref="N9">SUMPRODUCT(('Diário 1º PA'!$E$4:$E$2977='Analítico Cp.'!$B9)*('Diário 1º PA'!$C$4:$C$2977&gt;=N$4)*('Diário 1º PA'!$C$4:$C$2977&lt;=EOMONTH(N$4,0))*('Diário 1º PA'!$F$4:$F$2977)*(IF(Resumo!$Q$5="",1,'Diário 1º PA'!$O$4:$O$2977=Resumo!$Q$5)))
+SUMPRODUCT(('Diário 2º PA'!$E$4:$E$2000='Analítico Cp.'!$B9)*('Diário 2º PA'!$C$4:$C$2000&gt;=N$4)*('Diário 2º PA'!$C$4:$C$2000&lt;=EOMONTH(N$4,0))*('Diário 2º PA'!$F$4:$F$2000)*(IF(Resumo!$Q$5="",1,'Diário 2º PA'!$O$4:$O$2000=Resumo!$Q$5)))
+SUMPRODUCT(('Diário 3º PA'!$E$4:$E$2000='Analítico Cp.'!$B9)*('Diário 3º PA'!$C$4:$C$2000&gt;=N$4)*('Diário 3º PA'!$C$4:$C$2000&lt;=EOMONTH(N$4,0))*('Diário 3º PA'!$F$4:$F$2000)*(IF(Resumo!$Q$5="",1,'Diário 3º PA'!$O$4:$O$2000=Resumo!$Q$5)))
+SUMPRODUCT(('Diário 4º PA'!$E$4:$E$2000='Analítico Cp.'!$B9)*('Diário 4º PA'!$C$4:$C$2000&gt;=N$4)*('Diário 4º PA'!$C$4:$C$2000&lt;=EOMONTH(N$4,0))*('Diário 4º PA'!$F$4:$F$2000)*(IF(Resumo!$Q$5="",1,'Diário 4º PA'!$O$4:$O$2000=Resumo!$Q$5)))
+SUMPRODUCT(('Comp.'!$D$5:$D$763=$B9)*('Comp.'!$B$5:$B$763&gt;=N$4)*('Comp.'!$B$5:$B$763&lt;=EOMONTH(N$4,0))*('Comp.'!$E$5:$E$763)*(IF(Resumo!$Q$5="",1,'Comp.'!$K$5:$K$763=Resumo!$Q$5)))</f>
        <v>0</v>
      </c>
      <c r="O9" s="200">
        <f>SUM(C9:N9)</f>
        <v>1000000</v>
      </c>
      <c r="P9" s="201">
        <f>IF($O$13=0,0,O9/$O$13)</f>
        <v>0.25256669132088005</v>
      </c>
      <c r="Q9" s="174"/>
      <c r="R9" s="174"/>
      <c r="S9" s="174"/>
      <c r="T9" s="174"/>
      <c r="U9" s="174"/>
      <c r="V9" s="174"/>
      <c r="W9" s="174"/>
      <c r="X9" s="174"/>
      <c r="Y9" s="174"/>
      <c r="Z9" s="174"/>
    </row>
    <row r="10" spans="1:26" ht="23.25" customHeight="1" x14ac:dyDescent="0.2">
      <c r="A10" s="83" t="s">
        <v>95</v>
      </c>
      <c r="B10" s="84" t="s">
        <v>96</v>
      </c>
      <c r="C10" s="199">
        <f t="array" ref="C10">SUMPRODUCT(('Diário 1º PA'!$E$4:$E$2977='Analítico Cp.'!$B10)*('Diário 1º PA'!$C$4:$C$2977&gt;=C$4)*('Diário 1º PA'!$C$4:$C$2977&lt;=EOMONTH(C$4,0))*('Diário 1º PA'!$F$4:$F$2977)*(IF(Resumo!$Q$5="",1,'Diário 1º PA'!$O$4:$O$2977=Resumo!$Q$5)))
+SUMPRODUCT(('Diário 2º PA'!$E$4:$E$2000='Analítico Cp.'!$B10)*('Diário 2º PA'!$C$4:$C$2000&gt;=C$4)*('Diário 2º PA'!$C$4:$C$2000&lt;=EOMONTH(C$4,0))*('Diário 2º PA'!$F$4:$F$2000)*(IF(Resumo!$Q$5="",1,'Diário 2º PA'!$O$4:$O$2000=Resumo!$Q$5)))
+SUMPRODUCT(('Diário 3º PA'!$E$4:$E$2000='Analítico Cp.'!$B10)*('Diário 3º PA'!$C$4:$C$2000&gt;=C$4)*('Diário 3º PA'!$C$4:$C$2000&lt;=EOMONTH(C$4,0))*('Diário 3º PA'!$F$4:$F$2000)*(IF(Resumo!$Q$5="",1,'Diário 3º PA'!$O$4:$O$2000=Resumo!$Q$5)))
+SUMPRODUCT(('Diário 4º PA'!$E$4:$E$2000='Analítico Cp.'!$B10)*('Diário 4º PA'!$C$4:$C$2000&gt;=C$4)*('Diário 4º PA'!$C$4:$C$2000&lt;=EOMONTH(C$4,0))*('Diário 4º PA'!$F$4:$F$2000)*(IF(Resumo!$Q$5="",1,'Diário 4º PA'!$O$4:$O$2000=Resumo!$Q$5)))
+SUMPRODUCT(('Comp.'!$D$5:$D$763=$B10)*('Comp.'!$B$5:$B$763&gt;=C$4)*('Comp.'!$B$5:$B$763&lt;=EOMONTH(C$4,0))*('Comp.'!$E$5:$E$763)*(IF(Resumo!$Q$5="",1,'Comp.'!$K$5:$K$763=Resumo!$Q$5)))</f>
        <v>0</v>
      </c>
      <c r="D10" s="199">
        <f t="array" ref="D10">SUMPRODUCT(('Diário 1º PA'!$E$4:$E$2977='Analítico Cp.'!$B10)*('Diário 1º PA'!$C$4:$C$2977&gt;=D$4)*('Diário 1º PA'!$C$4:$C$2977&lt;=EOMONTH(D$4,0))*('Diário 1º PA'!$F$4:$F$2977)*(IF(Resumo!$Q$5="",1,'Diário 1º PA'!$O$4:$O$2977=Resumo!$Q$5)))
+SUMPRODUCT(('Diário 2º PA'!$E$4:$E$2000='Analítico Cp.'!$B10)*('Diário 2º PA'!$C$4:$C$2000&gt;=D$4)*('Diário 2º PA'!$C$4:$C$2000&lt;=EOMONTH(D$4,0))*('Diário 2º PA'!$F$4:$F$2000)*(IF(Resumo!$Q$5="",1,'Diário 2º PA'!$O$4:$O$2000=Resumo!$Q$5)))
+SUMPRODUCT(('Diário 3º PA'!$E$4:$E$2000='Analítico Cp.'!$B10)*('Diário 3º PA'!$C$4:$C$2000&gt;=D$4)*('Diário 3º PA'!$C$4:$C$2000&lt;=EOMONTH(D$4,0))*('Diário 3º PA'!$F$4:$F$2000)*(IF(Resumo!$Q$5="",1,'Diário 3º PA'!$O$4:$O$2000=Resumo!$Q$5)))
+SUMPRODUCT(('Diário 4º PA'!$E$4:$E$2000='Analítico Cp.'!$B10)*('Diário 4º PA'!$C$4:$C$2000&gt;=D$4)*('Diário 4º PA'!$C$4:$C$2000&lt;=EOMONTH(D$4,0))*('Diário 4º PA'!$F$4:$F$2000)*(IF(Resumo!$Q$5="",1,'Diário 4º PA'!$O$4:$O$2000=Resumo!$Q$5)))
+SUMPRODUCT(('Comp.'!$D$5:$D$763=$B10)*('Comp.'!$B$5:$B$763&gt;=D$4)*('Comp.'!$B$5:$B$763&lt;=EOMONTH(D$4,0))*('Comp.'!$E$5:$E$763)*(IF(Resumo!$Q$5="",1,'Comp.'!$K$5:$K$763=Resumo!$Q$5)))</f>
        <v>0</v>
      </c>
      <c r="E10" s="199">
        <f t="array" ref="E10">SUMPRODUCT(('Diário 1º PA'!$E$4:$E$2977='Analítico Cp.'!$B10)*('Diário 1º PA'!$C$4:$C$2977&gt;=E$4)*('Diário 1º PA'!$C$4:$C$2977&lt;=EOMONTH(E$4,0))*('Diário 1º PA'!$F$4:$F$2977)*(IF(Resumo!$Q$5="",1,'Diário 1º PA'!$O$4:$O$2977=Resumo!$Q$5)))
+SUMPRODUCT(('Diário 2º PA'!$E$4:$E$2000='Analítico Cp.'!$B10)*('Diário 2º PA'!$C$4:$C$2000&gt;=E$4)*('Diário 2º PA'!$C$4:$C$2000&lt;=EOMONTH(E$4,0))*('Diário 2º PA'!$F$4:$F$2000)*(IF(Resumo!$Q$5="",1,'Diário 2º PA'!$O$4:$O$2000=Resumo!$Q$5)))
+SUMPRODUCT(('Diário 3º PA'!$E$4:$E$2000='Analítico Cp.'!$B10)*('Diário 3º PA'!$C$4:$C$2000&gt;=E$4)*('Diário 3º PA'!$C$4:$C$2000&lt;=EOMONTH(E$4,0))*('Diário 3º PA'!$F$4:$F$2000)*(IF(Resumo!$Q$5="",1,'Diário 3º PA'!$O$4:$O$2000=Resumo!$Q$5)))
+SUMPRODUCT(('Diário 4º PA'!$E$4:$E$2000='Analítico Cp.'!$B10)*('Diário 4º PA'!$C$4:$C$2000&gt;=E$4)*('Diário 4º PA'!$C$4:$C$2000&lt;=EOMONTH(E$4,0))*('Diário 4º PA'!$F$4:$F$2000)*(IF(Resumo!$Q$5="",1,'Diário 4º PA'!$O$4:$O$2000=Resumo!$Q$5)))
+SUMPRODUCT(('Comp.'!$D$5:$D$763=$B10)*('Comp.'!$B$5:$B$763&gt;=E$4)*('Comp.'!$B$5:$B$763&lt;=EOMONTH(E$4,0))*('Comp.'!$E$5:$E$763)*(IF(Resumo!$Q$5="",1,'Comp.'!$K$5:$K$763=Resumo!$Q$5)))</f>
        <v>0</v>
      </c>
      <c r="F10" s="199">
        <f t="array" ref="F10">SUMPRODUCT(('Diário 1º PA'!$E$4:$E$2977='Analítico Cp.'!$B10)*('Diário 1º PA'!$C$4:$C$2977&gt;=F$4)*('Diário 1º PA'!$C$4:$C$2977&lt;=EOMONTH(F$4,0))*('Diário 1º PA'!$F$4:$F$2977)*(IF(Resumo!$Q$5="",1,'Diário 1º PA'!$O$4:$O$2977=Resumo!$Q$5)))
+SUMPRODUCT(('Diário 2º PA'!$E$4:$E$2000='Analítico Cp.'!$B10)*('Diário 2º PA'!$C$4:$C$2000&gt;=F$4)*('Diário 2º PA'!$C$4:$C$2000&lt;=EOMONTH(F$4,0))*('Diário 2º PA'!$F$4:$F$2000)*(IF(Resumo!$Q$5="",1,'Diário 2º PA'!$O$4:$O$2000=Resumo!$Q$5)))
+SUMPRODUCT(('Diário 3º PA'!$E$4:$E$2000='Analítico Cp.'!$B10)*('Diário 3º PA'!$C$4:$C$2000&gt;=F$4)*('Diário 3º PA'!$C$4:$C$2000&lt;=EOMONTH(F$4,0))*('Diário 3º PA'!$F$4:$F$2000)*(IF(Resumo!$Q$5="",1,'Diário 3º PA'!$O$4:$O$2000=Resumo!$Q$5)))
+SUMPRODUCT(('Diário 4º PA'!$E$4:$E$2000='Analítico Cp.'!$B10)*('Diário 4º PA'!$C$4:$C$2000&gt;=F$4)*('Diário 4º PA'!$C$4:$C$2000&lt;=EOMONTH(F$4,0))*('Diário 4º PA'!$F$4:$F$2000)*(IF(Resumo!$Q$5="",1,'Diário 4º PA'!$O$4:$O$2000=Resumo!$Q$5)))
+SUMPRODUCT(('Comp.'!$D$5:$D$763=$B10)*('Comp.'!$B$5:$B$763&gt;=F$4)*('Comp.'!$B$5:$B$763&lt;=EOMONTH(F$4,0))*('Comp.'!$E$5:$E$763)*(IF(Resumo!$Q$5="",1,'Comp.'!$K$5:$K$763=Resumo!$Q$5)))</f>
        <v>0</v>
      </c>
      <c r="G10" s="199">
        <f t="array" ref="G10">SUMPRODUCT(('Diário 1º PA'!$E$4:$E$2977='Analítico Cp.'!$B10)*('Diário 1º PA'!$C$4:$C$2977&gt;=G$4)*('Diário 1º PA'!$C$4:$C$2977&lt;=EOMONTH(G$4,0))*('Diário 1º PA'!$F$4:$F$2977)*(IF(Resumo!$Q$5="",1,'Diário 1º PA'!$O$4:$O$2977=Resumo!$Q$5)))
+SUMPRODUCT(('Diário 2º PA'!$E$4:$E$2000='Analítico Cp.'!$B10)*('Diário 2º PA'!$C$4:$C$2000&gt;=G$4)*('Diário 2º PA'!$C$4:$C$2000&lt;=EOMONTH(G$4,0))*('Diário 2º PA'!$F$4:$F$2000)*(IF(Resumo!$Q$5="",1,'Diário 2º PA'!$O$4:$O$2000=Resumo!$Q$5)))
+SUMPRODUCT(('Diário 3º PA'!$E$4:$E$2000='Analítico Cp.'!$B10)*('Diário 3º PA'!$C$4:$C$2000&gt;=G$4)*('Diário 3º PA'!$C$4:$C$2000&lt;=EOMONTH(G$4,0))*('Diário 3º PA'!$F$4:$F$2000)*(IF(Resumo!$Q$5="",1,'Diário 3º PA'!$O$4:$O$2000=Resumo!$Q$5)))
+SUMPRODUCT(('Diário 4º PA'!$E$4:$E$2000='Analítico Cp.'!$B10)*('Diário 4º PA'!$C$4:$C$2000&gt;=G$4)*('Diário 4º PA'!$C$4:$C$2000&lt;=EOMONTH(G$4,0))*('Diário 4º PA'!$F$4:$F$2000)*(IF(Resumo!$Q$5="",1,'Diário 4º PA'!$O$4:$O$2000=Resumo!$Q$5)))
+SUMPRODUCT(('Comp.'!$D$5:$D$763=$B10)*('Comp.'!$B$5:$B$763&gt;=G$4)*('Comp.'!$B$5:$B$763&lt;=EOMONTH(G$4,0))*('Comp.'!$E$5:$E$763)*(IF(Resumo!$Q$5="",1,'Comp.'!$K$5:$K$763=Resumo!$Q$5)))</f>
        <v>0</v>
      </c>
      <c r="H10" s="199">
        <f t="array" ref="H10">SUMPRODUCT(('Diário 1º PA'!$E$4:$E$2977='Analítico Cp.'!$B10)*('Diário 1º PA'!$C$4:$C$2977&gt;=H$4)*('Diário 1º PA'!$C$4:$C$2977&lt;=EOMONTH(H$4,0))*('Diário 1º PA'!$F$4:$F$2977)*(IF(Resumo!$Q$5="",1,'Diário 1º PA'!$O$4:$O$2977=Resumo!$Q$5)))
+SUMPRODUCT(('Diário 2º PA'!$E$4:$E$2000='Analítico Cp.'!$B10)*('Diário 2º PA'!$C$4:$C$2000&gt;=H$4)*('Diário 2º PA'!$C$4:$C$2000&lt;=EOMONTH(H$4,0))*('Diário 2º PA'!$F$4:$F$2000)*(IF(Resumo!$Q$5="",1,'Diário 2º PA'!$O$4:$O$2000=Resumo!$Q$5)))
+SUMPRODUCT(('Diário 3º PA'!$E$4:$E$2000='Analítico Cp.'!$B10)*('Diário 3º PA'!$C$4:$C$2000&gt;=H$4)*('Diário 3º PA'!$C$4:$C$2000&lt;=EOMONTH(H$4,0))*('Diário 3º PA'!$F$4:$F$2000)*(IF(Resumo!$Q$5="",1,'Diário 3º PA'!$O$4:$O$2000=Resumo!$Q$5)))
+SUMPRODUCT(('Diário 4º PA'!$E$4:$E$2000='Analítico Cp.'!$B10)*('Diário 4º PA'!$C$4:$C$2000&gt;=H$4)*('Diário 4º PA'!$C$4:$C$2000&lt;=EOMONTH(H$4,0))*('Diário 4º PA'!$F$4:$F$2000)*(IF(Resumo!$Q$5="",1,'Diário 4º PA'!$O$4:$O$2000=Resumo!$Q$5)))
+SUMPRODUCT(('Comp.'!$D$5:$D$763=$B10)*('Comp.'!$B$5:$B$763&gt;=H$4)*('Comp.'!$B$5:$B$763&lt;=EOMONTH(H$4,0))*('Comp.'!$E$5:$E$763)*(IF(Resumo!$Q$5="",1,'Comp.'!$K$5:$K$763=Resumo!$Q$5)))</f>
        <v>0</v>
      </c>
      <c r="I10" s="199">
        <f t="array" ref="I10">SUMPRODUCT(('Diário 1º PA'!$E$4:$E$2977='Analítico Cp.'!$B10)*('Diário 1º PA'!$C$4:$C$2977&gt;=I$4)*('Diário 1º PA'!$C$4:$C$2977&lt;=EOMONTH(I$4,0))*('Diário 1º PA'!$F$4:$F$2977)*(IF(Resumo!$Q$5="",1,'Diário 1º PA'!$O$4:$O$2977=Resumo!$Q$5)))
+SUMPRODUCT(('Diário 2º PA'!$E$4:$E$2000='Analítico Cp.'!$B10)*('Diário 2º PA'!$C$4:$C$2000&gt;=I$4)*('Diário 2º PA'!$C$4:$C$2000&lt;=EOMONTH(I$4,0))*('Diário 2º PA'!$F$4:$F$2000)*(IF(Resumo!$Q$5="",1,'Diário 2º PA'!$O$4:$O$2000=Resumo!$Q$5)))
+SUMPRODUCT(('Diário 3º PA'!$E$4:$E$2000='Analítico Cp.'!$B10)*('Diário 3º PA'!$C$4:$C$2000&gt;=I$4)*('Diário 3º PA'!$C$4:$C$2000&lt;=EOMONTH(I$4,0))*('Diário 3º PA'!$F$4:$F$2000)*(IF(Resumo!$Q$5="",1,'Diário 3º PA'!$O$4:$O$2000=Resumo!$Q$5)))
+SUMPRODUCT(('Diário 4º PA'!$E$4:$E$2000='Analítico Cp.'!$B10)*('Diário 4º PA'!$C$4:$C$2000&gt;=I$4)*('Diário 4º PA'!$C$4:$C$2000&lt;=EOMONTH(I$4,0))*('Diário 4º PA'!$F$4:$F$2000)*(IF(Resumo!$Q$5="",1,'Diário 4º PA'!$O$4:$O$2000=Resumo!$Q$5)))
+SUMPRODUCT(('Comp.'!$D$5:$D$763=$B10)*('Comp.'!$B$5:$B$763&gt;=I$4)*('Comp.'!$B$5:$B$763&lt;=EOMONTH(I$4,0))*('Comp.'!$E$5:$E$763)*(IF(Resumo!$Q$5="",1,'Comp.'!$K$5:$K$763=Resumo!$Q$5)))</f>
        <v>0</v>
      </c>
      <c r="J10" s="199">
        <f t="array" ref="J10">SUMPRODUCT(('Diário 1º PA'!$E$4:$E$2977='Analítico Cp.'!$B10)*('Diário 1º PA'!$C$4:$C$2977&gt;=J$4)*('Diário 1º PA'!$C$4:$C$2977&lt;=EOMONTH(J$4,0))*('Diário 1º PA'!$F$4:$F$2977)*(IF(Resumo!$Q$5="",1,'Diário 1º PA'!$O$4:$O$2977=Resumo!$Q$5)))
+SUMPRODUCT(('Diário 2º PA'!$E$4:$E$2000='Analítico Cp.'!$B10)*('Diário 2º PA'!$C$4:$C$2000&gt;=J$4)*('Diário 2º PA'!$C$4:$C$2000&lt;=EOMONTH(J$4,0))*('Diário 2º PA'!$F$4:$F$2000)*(IF(Resumo!$Q$5="",1,'Diário 2º PA'!$O$4:$O$2000=Resumo!$Q$5)))
+SUMPRODUCT(('Diário 3º PA'!$E$4:$E$2000='Analítico Cp.'!$B10)*('Diário 3º PA'!$C$4:$C$2000&gt;=J$4)*('Diário 3º PA'!$C$4:$C$2000&lt;=EOMONTH(J$4,0))*('Diário 3º PA'!$F$4:$F$2000)*(IF(Resumo!$Q$5="",1,'Diário 3º PA'!$O$4:$O$2000=Resumo!$Q$5)))
+SUMPRODUCT(('Diário 4º PA'!$E$4:$E$2000='Analítico Cp.'!$B10)*('Diário 4º PA'!$C$4:$C$2000&gt;=J$4)*('Diário 4º PA'!$C$4:$C$2000&lt;=EOMONTH(J$4,0))*('Diário 4º PA'!$F$4:$F$2000)*(IF(Resumo!$Q$5="",1,'Diário 4º PA'!$O$4:$O$2000=Resumo!$Q$5)))
+SUMPRODUCT(('Comp.'!$D$5:$D$763=$B10)*('Comp.'!$B$5:$B$763&gt;=J$4)*('Comp.'!$B$5:$B$763&lt;=EOMONTH(J$4,0))*('Comp.'!$E$5:$E$763)*(IF(Resumo!$Q$5="",1,'Comp.'!$K$5:$K$763=Resumo!$Q$5)))</f>
        <v>0</v>
      </c>
      <c r="K10" s="199">
        <f t="array" ref="K10">SUMPRODUCT(('Diário 1º PA'!$E$4:$E$2977='Analítico Cp.'!$B10)*('Diário 1º PA'!$C$4:$C$2977&gt;=K$4)*('Diário 1º PA'!$C$4:$C$2977&lt;=EOMONTH(K$4,0))*('Diário 1º PA'!$F$4:$F$2977)*(IF(Resumo!$Q$5="",1,'Diário 1º PA'!$O$4:$O$2977=Resumo!$Q$5)))
+SUMPRODUCT(('Diário 2º PA'!$E$4:$E$2000='Analítico Cp.'!$B10)*('Diário 2º PA'!$C$4:$C$2000&gt;=K$4)*('Diário 2º PA'!$C$4:$C$2000&lt;=EOMONTH(K$4,0))*('Diário 2º PA'!$F$4:$F$2000)*(IF(Resumo!$Q$5="",1,'Diário 2º PA'!$O$4:$O$2000=Resumo!$Q$5)))
+SUMPRODUCT(('Diário 3º PA'!$E$4:$E$2000='Analítico Cp.'!$B10)*('Diário 3º PA'!$C$4:$C$2000&gt;=K$4)*('Diário 3º PA'!$C$4:$C$2000&lt;=EOMONTH(K$4,0))*('Diário 3º PA'!$F$4:$F$2000)*(IF(Resumo!$Q$5="",1,'Diário 3º PA'!$O$4:$O$2000=Resumo!$Q$5)))
+SUMPRODUCT(('Diário 4º PA'!$E$4:$E$2000='Analítico Cp.'!$B10)*('Diário 4º PA'!$C$4:$C$2000&gt;=K$4)*('Diário 4º PA'!$C$4:$C$2000&lt;=EOMONTH(K$4,0))*('Diário 4º PA'!$F$4:$F$2000)*(IF(Resumo!$Q$5="",1,'Diário 4º PA'!$O$4:$O$2000=Resumo!$Q$5)))
+SUMPRODUCT(('Comp.'!$D$5:$D$763=$B10)*('Comp.'!$B$5:$B$763&gt;=K$4)*('Comp.'!$B$5:$B$763&lt;=EOMONTH(K$4,0))*('Comp.'!$E$5:$E$763)*(IF(Resumo!$Q$5="",1,'Comp.'!$K$5:$K$763=Resumo!$Q$5)))</f>
        <v>0</v>
      </c>
      <c r="L10" s="199">
        <f t="array" ref="L10">SUMPRODUCT(('Diário 1º PA'!$E$4:$E$2977='Analítico Cp.'!$B10)*('Diário 1º PA'!$C$4:$C$2977&gt;=L$4)*('Diário 1º PA'!$C$4:$C$2977&lt;=EOMONTH(L$4,0))*('Diário 1º PA'!$F$4:$F$2977)*(IF(Resumo!$Q$5="",1,'Diário 1º PA'!$O$4:$O$2977=Resumo!$Q$5)))
+SUMPRODUCT(('Diário 2º PA'!$E$4:$E$2000='Analítico Cp.'!$B10)*('Diário 2º PA'!$C$4:$C$2000&gt;=L$4)*('Diário 2º PA'!$C$4:$C$2000&lt;=EOMONTH(L$4,0))*('Diário 2º PA'!$F$4:$F$2000)*(IF(Resumo!$Q$5="",1,'Diário 2º PA'!$O$4:$O$2000=Resumo!$Q$5)))
+SUMPRODUCT(('Diário 3º PA'!$E$4:$E$2000='Analítico Cp.'!$B10)*('Diário 3º PA'!$C$4:$C$2000&gt;=L$4)*('Diário 3º PA'!$C$4:$C$2000&lt;=EOMONTH(L$4,0))*('Diário 3º PA'!$F$4:$F$2000)*(IF(Resumo!$Q$5="",1,'Diário 3º PA'!$O$4:$O$2000=Resumo!$Q$5)))
+SUMPRODUCT(('Diário 4º PA'!$E$4:$E$2000='Analítico Cp.'!$B10)*('Diário 4º PA'!$C$4:$C$2000&gt;=L$4)*('Diário 4º PA'!$C$4:$C$2000&lt;=EOMONTH(L$4,0))*('Diário 4º PA'!$F$4:$F$2000)*(IF(Resumo!$Q$5="",1,'Diário 4º PA'!$O$4:$O$2000=Resumo!$Q$5)))
+SUMPRODUCT(('Comp.'!$D$5:$D$763=$B10)*('Comp.'!$B$5:$B$763&gt;=L$4)*('Comp.'!$B$5:$B$763&lt;=EOMONTH(L$4,0))*('Comp.'!$E$5:$E$763)*(IF(Resumo!$Q$5="",1,'Comp.'!$K$5:$K$763=Resumo!$Q$5)))</f>
        <v>0</v>
      </c>
      <c r="M10" s="199">
        <f t="array" ref="M10">SUMPRODUCT(('Diário 1º PA'!$E$4:$E$2977='Analítico Cp.'!$B10)*('Diário 1º PA'!$C$4:$C$2977&gt;=M$4)*('Diário 1º PA'!$C$4:$C$2977&lt;=EOMONTH(M$4,0))*('Diário 1º PA'!$F$4:$F$2977)*(IF(Resumo!$Q$5="",1,'Diário 1º PA'!$O$4:$O$2977=Resumo!$Q$5)))
+SUMPRODUCT(('Diário 2º PA'!$E$4:$E$2000='Analítico Cp.'!$B10)*('Diário 2º PA'!$C$4:$C$2000&gt;=M$4)*('Diário 2º PA'!$C$4:$C$2000&lt;=EOMONTH(M$4,0))*('Diário 2º PA'!$F$4:$F$2000)*(IF(Resumo!$Q$5="",1,'Diário 2º PA'!$O$4:$O$2000=Resumo!$Q$5)))
+SUMPRODUCT(('Diário 3º PA'!$E$4:$E$2000='Analítico Cp.'!$B10)*('Diário 3º PA'!$C$4:$C$2000&gt;=M$4)*('Diário 3º PA'!$C$4:$C$2000&lt;=EOMONTH(M$4,0))*('Diário 3º PA'!$F$4:$F$2000)*(IF(Resumo!$Q$5="",1,'Diário 3º PA'!$O$4:$O$2000=Resumo!$Q$5)))
+SUMPRODUCT(('Diário 4º PA'!$E$4:$E$2000='Analítico Cp.'!$B10)*('Diário 4º PA'!$C$4:$C$2000&gt;=M$4)*('Diário 4º PA'!$C$4:$C$2000&lt;=EOMONTH(M$4,0))*('Diário 4º PA'!$F$4:$F$2000)*(IF(Resumo!$Q$5="",1,'Diário 4º PA'!$O$4:$O$2000=Resumo!$Q$5)))
+SUMPRODUCT(('Comp.'!$D$5:$D$763=$B10)*('Comp.'!$B$5:$B$763&gt;=M$4)*('Comp.'!$B$5:$B$763&lt;=EOMONTH(M$4,0))*('Comp.'!$E$5:$E$763)*(IF(Resumo!$Q$5="",1,'Comp.'!$K$5:$K$763=Resumo!$Q$5)))</f>
        <v>0</v>
      </c>
      <c r="N10" s="199">
        <f t="array" ref="N10">SUMPRODUCT(('Diário 1º PA'!$E$4:$E$2977='Analítico Cp.'!$B10)*('Diário 1º PA'!$C$4:$C$2977&gt;=N$4)*('Diário 1º PA'!$C$4:$C$2977&lt;=EOMONTH(N$4,0))*('Diário 1º PA'!$F$4:$F$2977)*(IF(Resumo!$Q$5="",1,'Diário 1º PA'!$O$4:$O$2977=Resumo!$Q$5)))
+SUMPRODUCT(('Diário 2º PA'!$E$4:$E$2000='Analítico Cp.'!$B10)*('Diário 2º PA'!$C$4:$C$2000&gt;=N$4)*('Diário 2º PA'!$C$4:$C$2000&lt;=EOMONTH(N$4,0))*('Diário 2º PA'!$F$4:$F$2000)*(IF(Resumo!$Q$5="",1,'Diário 2º PA'!$O$4:$O$2000=Resumo!$Q$5)))
+SUMPRODUCT(('Diário 3º PA'!$E$4:$E$2000='Analítico Cp.'!$B10)*('Diário 3º PA'!$C$4:$C$2000&gt;=N$4)*('Diário 3º PA'!$C$4:$C$2000&lt;=EOMONTH(N$4,0))*('Diário 3º PA'!$F$4:$F$2000)*(IF(Resumo!$Q$5="",1,'Diário 3º PA'!$O$4:$O$2000=Resumo!$Q$5)))
+SUMPRODUCT(('Diário 4º PA'!$E$4:$E$2000='Analítico Cp.'!$B10)*('Diário 4º PA'!$C$4:$C$2000&gt;=N$4)*('Diário 4º PA'!$C$4:$C$2000&lt;=EOMONTH(N$4,0))*('Diário 4º PA'!$F$4:$F$2000)*(IF(Resumo!$Q$5="",1,'Diário 4º PA'!$O$4:$O$2000=Resumo!$Q$5)))
+SUMPRODUCT(('Comp.'!$D$5:$D$763=$B10)*('Comp.'!$B$5:$B$763&gt;=N$4)*('Comp.'!$B$5:$B$763&lt;=EOMONTH(N$4,0))*('Comp.'!$E$5:$E$763)*(IF(Resumo!$Q$5="",1,'Comp.'!$K$5:$K$763=Resumo!$Q$5)))</f>
        <v>0</v>
      </c>
      <c r="O10" s="200">
        <f>SUM(C10:N10)</f>
        <v>0</v>
      </c>
      <c r="P10" s="201">
        <f>IF($O$13=0,0,O10/$O$13)</f>
        <v>0</v>
      </c>
      <c r="Q10" s="174"/>
      <c r="R10" s="174"/>
      <c r="S10" s="174"/>
      <c r="T10" s="174"/>
      <c r="U10" s="174"/>
      <c r="V10" s="174"/>
      <c r="W10" s="174"/>
      <c r="X10" s="174"/>
      <c r="Y10" s="174"/>
      <c r="Z10" s="174"/>
    </row>
    <row r="11" spans="1:26" ht="23.25" customHeight="1" x14ac:dyDescent="0.2">
      <c r="A11" s="83" t="s">
        <v>97</v>
      </c>
      <c r="B11" s="84" t="s">
        <v>98</v>
      </c>
      <c r="C11" s="199">
        <f t="array" ref="C11">SUMPRODUCT(('Diário 1º PA'!$E$4:$E$2977='Analítico Cp.'!$B11)*('Diário 1º PA'!$C$4:$C$2977&gt;=C$4)*('Diário 1º PA'!$C$4:$C$2977&lt;=EOMONTH(C$4,0))*('Diário 1º PA'!$F$4:$F$2977)*(IF(Resumo!$Q$5="",1,'Diário 1º PA'!$O$4:$O$2977=Resumo!$Q$5)))
+SUMPRODUCT(('Diário 2º PA'!$E$4:$E$2000='Analítico Cp.'!$B11)*('Diário 2º PA'!$C$4:$C$2000&gt;=C$4)*('Diário 2º PA'!$C$4:$C$2000&lt;=EOMONTH(C$4,0))*('Diário 2º PA'!$F$4:$F$2000)*(IF(Resumo!$Q$5="",1,'Diário 2º PA'!$O$4:$O$2000=Resumo!$Q$5)))
+SUMPRODUCT(('Diário 3º PA'!$E$4:$E$2000='Analítico Cp.'!$B11)*('Diário 3º PA'!$C$4:$C$2000&gt;=C$4)*('Diário 3º PA'!$C$4:$C$2000&lt;=EOMONTH(C$4,0))*('Diário 3º PA'!$F$4:$F$2000)*(IF(Resumo!$Q$5="",1,'Diário 3º PA'!$O$4:$O$2000=Resumo!$Q$5)))
+SUMPRODUCT(('Diário 4º PA'!$E$4:$E$2000='Analítico Cp.'!$B11)*('Diário 4º PA'!$C$4:$C$2000&gt;=C$4)*('Diário 4º PA'!$C$4:$C$2000&lt;=EOMONTH(C$4,0))*('Diário 4º PA'!$F$4:$F$2000)*(IF(Resumo!$Q$5="",1,'Diário 4º PA'!$O$4:$O$2000=Resumo!$Q$5)))
+SUMPRODUCT(('Comp.'!$D$5:$D$763=$B11)*('Comp.'!$B$5:$B$763&gt;=C$4)*('Comp.'!$B$5:$B$763&lt;=EOMONTH(C$4,0))*('Comp.'!$E$5:$E$763)*(IF(Resumo!$Q$5="",1,'Comp.'!$K$5:$K$763=Resumo!$Q$5)))</f>
        <v>0</v>
      </c>
      <c r="D11" s="199">
        <f t="array" ref="D11">SUMPRODUCT(('Diário 1º PA'!$E$4:$E$2977='Analítico Cp.'!$B11)*('Diário 1º PA'!$C$4:$C$2977&gt;=D$4)*('Diário 1º PA'!$C$4:$C$2977&lt;=EOMONTH(D$4,0))*('Diário 1º PA'!$F$4:$F$2977)*(IF(Resumo!$Q$5="",1,'Diário 1º PA'!$O$4:$O$2977=Resumo!$Q$5)))
+SUMPRODUCT(('Diário 2º PA'!$E$4:$E$2000='Analítico Cp.'!$B11)*('Diário 2º PA'!$C$4:$C$2000&gt;=D$4)*('Diário 2º PA'!$C$4:$C$2000&lt;=EOMONTH(D$4,0))*('Diário 2º PA'!$F$4:$F$2000)*(IF(Resumo!$Q$5="",1,'Diário 2º PA'!$O$4:$O$2000=Resumo!$Q$5)))
+SUMPRODUCT(('Diário 3º PA'!$E$4:$E$2000='Analítico Cp.'!$B11)*('Diário 3º PA'!$C$4:$C$2000&gt;=D$4)*('Diário 3º PA'!$C$4:$C$2000&lt;=EOMONTH(D$4,0))*('Diário 3º PA'!$F$4:$F$2000)*(IF(Resumo!$Q$5="",1,'Diário 3º PA'!$O$4:$O$2000=Resumo!$Q$5)))
+SUMPRODUCT(('Diário 4º PA'!$E$4:$E$2000='Analítico Cp.'!$B11)*('Diário 4º PA'!$C$4:$C$2000&gt;=D$4)*('Diário 4º PA'!$C$4:$C$2000&lt;=EOMONTH(D$4,0))*('Diário 4º PA'!$F$4:$F$2000)*(IF(Resumo!$Q$5="",1,'Diário 4º PA'!$O$4:$O$2000=Resumo!$Q$5)))
+SUMPRODUCT(('Comp.'!$D$5:$D$763=$B11)*('Comp.'!$B$5:$B$763&gt;=D$4)*('Comp.'!$B$5:$B$763&lt;=EOMONTH(D$4,0))*('Comp.'!$E$5:$E$763)*(IF(Resumo!$Q$5="",1,'Comp.'!$K$5:$K$763=Resumo!$Q$5)))</f>
        <v>1275</v>
      </c>
      <c r="E11" s="199">
        <f t="array" ref="E11">SUMPRODUCT(('Diário 1º PA'!$E$4:$E$2977='Analítico Cp.'!$B11)*('Diário 1º PA'!$C$4:$C$2977&gt;=E$4)*('Diário 1º PA'!$C$4:$C$2977&lt;=EOMONTH(E$4,0))*('Diário 1º PA'!$F$4:$F$2977)*(IF(Resumo!$Q$5="",1,'Diário 1º PA'!$O$4:$O$2977=Resumo!$Q$5)))
+SUMPRODUCT(('Diário 2º PA'!$E$4:$E$2000='Analítico Cp.'!$B11)*('Diário 2º PA'!$C$4:$C$2000&gt;=E$4)*('Diário 2º PA'!$C$4:$C$2000&lt;=EOMONTH(E$4,0))*('Diário 2º PA'!$F$4:$F$2000)*(IF(Resumo!$Q$5="",1,'Diário 2º PA'!$O$4:$O$2000=Resumo!$Q$5)))
+SUMPRODUCT(('Diário 3º PA'!$E$4:$E$2000='Analítico Cp.'!$B11)*('Diário 3º PA'!$C$4:$C$2000&gt;=E$4)*('Diário 3º PA'!$C$4:$C$2000&lt;=EOMONTH(E$4,0))*('Diário 3º PA'!$F$4:$F$2000)*(IF(Resumo!$Q$5="",1,'Diário 3º PA'!$O$4:$O$2000=Resumo!$Q$5)))
+SUMPRODUCT(('Diário 4º PA'!$E$4:$E$2000='Analítico Cp.'!$B11)*('Diário 4º PA'!$C$4:$C$2000&gt;=E$4)*('Diário 4º PA'!$C$4:$C$2000&lt;=EOMONTH(E$4,0))*('Diário 4º PA'!$F$4:$F$2000)*(IF(Resumo!$Q$5="",1,'Diário 4º PA'!$O$4:$O$2000=Resumo!$Q$5)))
+SUMPRODUCT(('Comp.'!$D$5:$D$763=$B11)*('Comp.'!$B$5:$B$763&gt;=E$4)*('Comp.'!$B$5:$B$763&lt;=EOMONTH(E$4,0))*('Comp.'!$E$5:$E$763)*(IF(Resumo!$Q$5="",1,'Comp.'!$K$5:$K$763=Resumo!$Q$5)))</f>
        <v>0</v>
      </c>
      <c r="F11" s="199">
        <f t="array" ref="F11">SUMPRODUCT(('Diário 1º PA'!$E$4:$E$2977='Analítico Cp.'!$B11)*('Diário 1º PA'!$C$4:$C$2977&gt;=F$4)*('Diário 1º PA'!$C$4:$C$2977&lt;=EOMONTH(F$4,0))*('Diário 1º PA'!$F$4:$F$2977)*(IF(Resumo!$Q$5="",1,'Diário 1º PA'!$O$4:$O$2977=Resumo!$Q$5)))
+SUMPRODUCT(('Diário 2º PA'!$E$4:$E$2000='Analítico Cp.'!$B11)*('Diário 2º PA'!$C$4:$C$2000&gt;=F$4)*('Diário 2º PA'!$C$4:$C$2000&lt;=EOMONTH(F$4,0))*('Diário 2º PA'!$F$4:$F$2000)*(IF(Resumo!$Q$5="",1,'Diário 2º PA'!$O$4:$O$2000=Resumo!$Q$5)))
+SUMPRODUCT(('Diário 3º PA'!$E$4:$E$2000='Analítico Cp.'!$B11)*('Diário 3º PA'!$C$4:$C$2000&gt;=F$4)*('Diário 3º PA'!$C$4:$C$2000&lt;=EOMONTH(F$4,0))*('Diário 3º PA'!$F$4:$F$2000)*(IF(Resumo!$Q$5="",1,'Diário 3º PA'!$O$4:$O$2000=Resumo!$Q$5)))
+SUMPRODUCT(('Diário 4º PA'!$E$4:$E$2000='Analítico Cp.'!$B11)*('Diário 4º PA'!$C$4:$C$2000&gt;=F$4)*('Diário 4º PA'!$C$4:$C$2000&lt;=EOMONTH(F$4,0))*('Diário 4º PA'!$F$4:$F$2000)*(IF(Resumo!$Q$5="",1,'Diário 4º PA'!$O$4:$O$2000=Resumo!$Q$5)))
+SUMPRODUCT(('Comp.'!$D$5:$D$763=$B11)*('Comp.'!$B$5:$B$763&gt;=F$4)*('Comp.'!$B$5:$B$763&lt;=EOMONTH(F$4,0))*('Comp.'!$E$5:$E$763)*(IF(Resumo!$Q$5="",1,'Comp.'!$K$5:$K$763=Resumo!$Q$5)))</f>
        <v>0</v>
      </c>
      <c r="G11" s="199">
        <f t="array" ref="G11">SUMPRODUCT(('Diário 1º PA'!$E$4:$E$2977='Analítico Cp.'!$B11)*('Diário 1º PA'!$C$4:$C$2977&gt;=G$4)*('Diário 1º PA'!$C$4:$C$2977&lt;=EOMONTH(G$4,0))*('Diário 1º PA'!$F$4:$F$2977)*(IF(Resumo!$Q$5="",1,'Diário 1º PA'!$O$4:$O$2977=Resumo!$Q$5)))
+SUMPRODUCT(('Diário 2º PA'!$E$4:$E$2000='Analítico Cp.'!$B11)*('Diário 2º PA'!$C$4:$C$2000&gt;=G$4)*('Diário 2º PA'!$C$4:$C$2000&lt;=EOMONTH(G$4,0))*('Diário 2º PA'!$F$4:$F$2000)*(IF(Resumo!$Q$5="",1,'Diário 2º PA'!$O$4:$O$2000=Resumo!$Q$5)))
+SUMPRODUCT(('Diário 3º PA'!$E$4:$E$2000='Analítico Cp.'!$B11)*('Diário 3º PA'!$C$4:$C$2000&gt;=G$4)*('Diário 3º PA'!$C$4:$C$2000&lt;=EOMONTH(G$4,0))*('Diário 3º PA'!$F$4:$F$2000)*(IF(Resumo!$Q$5="",1,'Diário 3º PA'!$O$4:$O$2000=Resumo!$Q$5)))
+SUMPRODUCT(('Diário 4º PA'!$E$4:$E$2000='Analítico Cp.'!$B11)*('Diário 4º PA'!$C$4:$C$2000&gt;=G$4)*('Diário 4º PA'!$C$4:$C$2000&lt;=EOMONTH(G$4,0))*('Diário 4º PA'!$F$4:$F$2000)*(IF(Resumo!$Q$5="",1,'Diário 4º PA'!$O$4:$O$2000=Resumo!$Q$5)))
+SUMPRODUCT(('Comp.'!$D$5:$D$763=$B11)*('Comp.'!$B$5:$B$763&gt;=G$4)*('Comp.'!$B$5:$B$763&lt;=EOMONTH(G$4,0))*('Comp.'!$E$5:$E$763)*(IF(Resumo!$Q$5="",1,'Comp.'!$K$5:$K$763=Resumo!$Q$5)))</f>
        <v>0</v>
      </c>
      <c r="H11" s="199">
        <f t="array" ref="H11">SUMPRODUCT(('Diário 1º PA'!$E$4:$E$2977='Analítico Cp.'!$B11)*('Diário 1º PA'!$C$4:$C$2977&gt;=H$4)*('Diário 1º PA'!$C$4:$C$2977&lt;=EOMONTH(H$4,0))*('Diário 1º PA'!$F$4:$F$2977)*(IF(Resumo!$Q$5="",1,'Diário 1º PA'!$O$4:$O$2977=Resumo!$Q$5)))
+SUMPRODUCT(('Diário 2º PA'!$E$4:$E$2000='Analítico Cp.'!$B11)*('Diário 2º PA'!$C$4:$C$2000&gt;=H$4)*('Diário 2º PA'!$C$4:$C$2000&lt;=EOMONTH(H$4,0))*('Diário 2º PA'!$F$4:$F$2000)*(IF(Resumo!$Q$5="",1,'Diário 2º PA'!$O$4:$O$2000=Resumo!$Q$5)))
+SUMPRODUCT(('Diário 3º PA'!$E$4:$E$2000='Analítico Cp.'!$B11)*('Diário 3º PA'!$C$4:$C$2000&gt;=H$4)*('Diário 3º PA'!$C$4:$C$2000&lt;=EOMONTH(H$4,0))*('Diário 3º PA'!$F$4:$F$2000)*(IF(Resumo!$Q$5="",1,'Diário 3º PA'!$O$4:$O$2000=Resumo!$Q$5)))
+SUMPRODUCT(('Diário 4º PA'!$E$4:$E$2000='Analítico Cp.'!$B11)*('Diário 4º PA'!$C$4:$C$2000&gt;=H$4)*('Diário 4º PA'!$C$4:$C$2000&lt;=EOMONTH(H$4,0))*('Diário 4º PA'!$F$4:$F$2000)*(IF(Resumo!$Q$5="",1,'Diário 4º PA'!$O$4:$O$2000=Resumo!$Q$5)))
+SUMPRODUCT(('Comp.'!$D$5:$D$763=$B11)*('Comp.'!$B$5:$B$763&gt;=H$4)*('Comp.'!$B$5:$B$763&lt;=EOMONTH(H$4,0))*('Comp.'!$E$5:$E$763)*(IF(Resumo!$Q$5="",1,'Comp.'!$K$5:$K$763=Resumo!$Q$5)))</f>
        <v>0</v>
      </c>
      <c r="I11" s="199">
        <f t="array" ref="I11">SUMPRODUCT(('Diário 1º PA'!$E$4:$E$2977='Analítico Cp.'!$B11)*('Diário 1º PA'!$C$4:$C$2977&gt;=I$4)*('Diário 1º PA'!$C$4:$C$2977&lt;=EOMONTH(I$4,0))*('Diário 1º PA'!$F$4:$F$2977)*(IF(Resumo!$Q$5="",1,'Diário 1º PA'!$O$4:$O$2977=Resumo!$Q$5)))
+SUMPRODUCT(('Diário 2º PA'!$E$4:$E$2000='Analítico Cp.'!$B11)*('Diário 2º PA'!$C$4:$C$2000&gt;=I$4)*('Diário 2º PA'!$C$4:$C$2000&lt;=EOMONTH(I$4,0))*('Diário 2º PA'!$F$4:$F$2000)*(IF(Resumo!$Q$5="",1,'Diário 2º PA'!$O$4:$O$2000=Resumo!$Q$5)))
+SUMPRODUCT(('Diário 3º PA'!$E$4:$E$2000='Analítico Cp.'!$B11)*('Diário 3º PA'!$C$4:$C$2000&gt;=I$4)*('Diário 3º PA'!$C$4:$C$2000&lt;=EOMONTH(I$4,0))*('Diário 3º PA'!$F$4:$F$2000)*(IF(Resumo!$Q$5="",1,'Diário 3º PA'!$O$4:$O$2000=Resumo!$Q$5)))
+SUMPRODUCT(('Diário 4º PA'!$E$4:$E$2000='Analítico Cp.'!$B11)*('Diário 4º PA'!$C$4:$C$2000&gt;=I$4)*('Diário 4º PA'!$C$4:$C$2000&lt;=EOMONTH(I$4,0))*('Diário 4º PA'!$F$4:$F$2000)*(IF(Resumo!$Q$5="",1,'Diário 4º PA'!$O$4:$O$2000=Resumo!$Q$5)))
+SUMPRODUCT(('Comp.'!$D$5:$D$763=$B11)*('Comp.'!$B$5:$B$763&gt;=I$4)*('Comp.'!$B$5:$B$763&lt;=EOMONTH(I$4,0))*('Comp.'!$E$5:$E$763)*(IF(Resumo!$Q$5="",1,'Comp.'!$K$5:$K$763=Resumo!$Q$5)))</f>
        <v>0</v>
      </c>
      <c r="J11" s="199">
        <f t="array" ref="J11">SUMPRODUCT(('Diário 1º PA'!$E$4:$E$2977='Analítico Cp.'!$B11)*('Diário 1º PA'!$C$4:$C$2977&gt;=J$4)*('Diário 1º PA'!$C$4:$C$2977&lt;=EOMONTH(J$4,0))*('Diário 1º PA'!$F$4:$F$2977)*(IF(Resumo!$Q$5="",1,'Diário 1º PA'!$O$4:$O$2977=Resumo!$Q$5)))
+SUMPRODUCT(('Diário 2º PA'!$E$4:$E$2000='Analítico Cp.'!$B11)*('Diário 2º PA'!$C$4:$C$2000&gt;=J$4)*('Diário 2º PA'!$C$4:$C$2000&lt;=EOMONTH(J$4,0))*('Diário 2º PA'!$F$4:$F$2000)*(IF(Resumo!$Q$5="",1,'Diário 2º PA'!$O$4:$O$2000=Resumo!$Q$5)))
+SUMPRODUCT(('Diário 3º PA'!$E$4:$E$2000='Analítico Cp.'!$B11)*('Diário 3º PA'!$C$4:$C$2000&gt;=J$4)*('Diário 3º PA'!$C$4:$C$2000&lt;=EOMONTH(J$4,0))*('Diário 3º PA'!$F$4:$F$2000)*(IF(Resumo!$Q$5="",1,'Diário 3º PA'!$O$4:$O$2000=Resumo!$Q$5)))
+SUMPRODUCT(('Diário 4º PA'!$E$4:$E$2000='Analítico Cp.'!$B11)*('Diário 4º PA'!$C$4:$C$2000&gt;=J$4)*('Diário 4º PA'!$C$4:$C$2000&lt;=EOMONTH(J$4,0))*('Diário 4º PA'!$F$4:$F$2000)*(IF(Resumo!$Q$5="",1,'Diário 4º PA'!$O$4:$O$2000=Resumo!$Q$5)))
+SUMPRODUCT(('Comp.'!$D$5:$D$763=$B11)*('Comp.'!$B$5:$B$763&gt;=J$4)*('Comp.'!$B$5:$B$763&lt;=EOMONTH(J$4,0))*('Comp.'!$E$5:$E$763)*(IF(Resumo!$Q$5="",1,'Comp.'!$K$5:$K$763=Resumo!$Q$5)))</f>
        <v>0</v>
      </c>
      <c r="K11" s="199">
        <f t="array" ref="K11">SUMPRODUCT(('Diário 1º PA'!$E$4:$E$2977='Analítico Cp.'!$B11)*('Diário 1º PA'!$C$4:$C$2977&gt;=K$4)*('Diário 1º PA'!$C$4:$C$2977&lt;=EOMONTH(K$4,0))*('Diário 1º PA'!$F$4:$F$2977)*(IF(Resumo!$Q$5="",1,'Diário 1º PA'!$O$4:$O$2977=Resumo!$Q$5)))
+SUMPRODUCT(('Diário 2º PA'!$E$4:$E$2000='Analítico Cp.'!$B11)*('Diário 2º PA'!$C$4:$C$2000&gt;=K$4)*('Diário 2º PA'!$C$4:$C$2000&lt;=EOMONTH(K$4,0))*('Diário 2º PA'!$F$4:$F$2000)*(IF(Resumo!$Q$5="",1,'Diário 2º PA'!$O$4:$O$2000=Resumo!$Q$5)))
+SUMPRODUCT(('Diário 3º PA'!$E$4:$E$2000='Analítico Cp.'!$B11)*('Diário 3º PA'!$C$4:$C$2000&gt;=K$4)*('Diário 3º PA'!$C$4:$C$2000&lt;=EOMONTH(K$4,0))*('Diário 3º PA'!$F$4:$F$2000)*(IF(Resumo!$Q$5="",1,'Diário 3º PA'!$O$4:$O$2000=Resumo!$Q$5)))
+SUMPRODUCT(('Diário 4º PA'!$E$4:$E$2000='Analítico Cp.'!$B11)*('Diário 4º PA'!$C$4:$C$2000&gt;=K$4)*('Diário 4º PA'!$C$4:$C$2000&lt;=EOMONTH(K$4,0))*('Diário 4º PA'!$F$4:$F$2000)*(IF(Resumo!$Q$5="",1,'Diário 4º PA'!$O$4:$O$2000=Resumo!$Q$5)))
+SUMPRODUCT(('Comp.'!$D$5:$D$763=$B11)*('Comp.'!$B$5:$B$763&gt;=K$4)*('Comp.'!$B$5:$B$763&lt;=EOMONTH(K$4,0))*('Comp.'!$E$5:$E$763)*(IF(Resumo!$Q$5="",1,'Comp.'!$K$5:$K$763=Resumo!$Q$5)))</f>
        <v>0</v>
      </c>
      <c r="L11" s="199">
        <f t="array" ref="L11">SUMPRODUCT(('Diário 1º PA'!$E$4:$E$2977='Analítico Cp.'!$B11)*('Diário 1º PA'!$C$4:$C$2977&gt;=L$4)*('Diário 1º PA'!$C$4:$C$2977&lt;=EOMONTH(L$4,0))*('Diário 1º PA'!$F$4:$F$2977)*(IF(Resumo!$Q$5="",1,'Diário 1º PA'!$O$4:$O$2977=Resumo!$Q$5)))
+SUMPRODUCT(('Diário 2º PA'!$E$4:$E$2000='Analítico Cp.'!$B11)*('Diário 2º PA'!$C$4:$C$2000&gt;=L$4)*('Diário 2º PA'!$C$4:$C$2000&lt;=EOMONTH(L$4,0))*('Diário 2º PA'!$F$4:$F$2000)*(IF(Resumo!$Q$5="",1,'Diário 2º PA'!$O$4:$O$2000=Resumo!$Q$5)))
+SUMPRODUCT(('Diário 3º PA'!$E$4:$E$2000='Analítico Cp.'!$B11)*('Diário 3º PA'!$C$4:$C$2000&gt;=L$4)*('Diário 3º PA'!$C$4:$C$2000&lt;=EOMONTH(L$4,0))*('Diário 3º PA'!$F$4:$F$2000)*(IF(Resumo!$Q$5="",1,'Diário 3º PA'!$O$4:$O$2000=Resumo!$Q$5)))
+SUMPRODUCT(('Diário 4º PA'!$E$4:$E$2000='Analítico Cp.'!$B11)*('Diário 4º PA'!$C$4:$C$2000&gt;=L$4)*('Diário 4º PA'!$C$4:$C$2000&lt;=EOMONTH(L$4,0))*('Diário 4º PA'!$F$4:$F$2000)*(IF(Resumo!$Q$5="",1,'Diário 4º PA'!$O$4:$O$2000=Resumo!$Q$5)))
+SUMPRODUCT(('Comp.'!$D$5:$D$763=$B11)*('Comp.'!$B$5:$B$763&gt;=L$4)*('Comp.'!$B$5:$B$763&lt;=EOMONTH(L$4,0))*('Comp.'!$E$5:$E$763)*(IF(Resumo!$Q$5="",1,'Comp.'!$K$5:$K$763=Resumo!$Q$5)))</f>
        <v>0</v>
      </c>
      <c r="M11" s="199">
        <f t="array" ref="M11">SUMPRODUCT(('Diário 1º PA'!$E$4:$E$2977='Analítico Cp.'!$B11)*('Diário 1º PA'!$C$4:$C$2977&gt;=M$4)*('Diário 1º PA'!$C$4:$C$2977&lt;=EOMONTH(M$4,0))*('Diário 1º PA'!$F$4:$F$2977)*(IF(Resumo!$Q$5="",1,'Diário 1º PA'!$O$4:$O$2977=Resumo!$Q$5)))
+SUMPRODUCT(('Diário 2º PA'!$E$4:$E$2000='Analítico Cp.'!$B11)*('Diário 2º PA'!$C$4:$C$2000&gt;=M$4)*('Diário 2º PA'!$C$4:$C$2000&lt;=EOMONTH(M$4,0))*('Diário 2º PA'!$F$4:$F$2000)*(IF(Resumo!$Q$5="",1,'Diário 2º PA'!$O$4:$O$2000=Resumo!$Q$5)))
+SUMPRODUCT(('Diário 3º PA'!$E$4:$E$2000='Analítico Cp.'!$B11)*('Diário 3º PA'!$C$4:$C$2000&gt;=M$4)*('Diário 3º PA'!$C$4:$C$2000&lt;=EOMONTH(M$4,0))*('Diário 3º PA'!$F$4:$F$2000)*(IF(Resumo!$Q$5="",1,'Diário 3º PA'!$O$4:$O$2000=Resumo!$Q$5)))
+SUMPRODUCT(('Diário 4º PA'!$E$4:$E$2000='Analítico Cp.'!$B11)*('Diário 4º PA'!$C$4:$C$2000&gt;=M$4)*('Diário 4º PA'!$C$4:$C$2000&lt;=EOMONTH(M$4,0))*('Diário 4º PA'!$F$4:$F$2000)*(IF(Resumo!$Q$5="",1,'Diário 4º PA'!$O$4:$O$2000=Resumo!$Q$5)))
+SUMPRODUCT(('Comp.'!$D$5:$D$763=$B11)*('Comp.'!$B$5:$B$763&gt;=M$4)*('Comp.'!$B$5:$B$763&lt;=EOMONTH(M$4,0))*('Comp.'!$E$5:$E$763)*(IF(Resumo!$Q$5="",1,'Comp.'!$K$5:$K$763=Resumo!$Q$5)))</f>
        <v>0</v>
      </c>
      <c r="N11" s="199">
        <f t="array" ref="N11">SUMPRODUCT(('Diário 1º PA'!$E$4:$E$2977='Analítico Cp.'!$B11)*('Diário 1º PA'!$C$4:$C$2977&gt;=N$4)*('Diário 1º PA'!$C$4:$C$2977&lt;=EOMONTH(N$4,0))*('Diário 1º PA'!$F$4:$F$2977)*(IF(Resumo!$Q$5="",1,'Diário 1º PA'!$O$4:$O$2977=Resumo!$Q$5)))
+SUMPRODUCT(('Diário 2º PA'!$E$4:$E$2000='Analítico Cp.'!$B11)*('Diário 2º PA'!$C$4:$C$2000&gt;=N$4)*('Diário 2º PA'!$C$4:$C$2000&lt;=EOMONTH(N$4,0))*('Diário 2º PA'!$F$4:$F$2000)*(IF(Resumo!$Q$5="",1,'Diário 2º PA'!$O$4:$O$2000=Resumo!$Q$5)))
+SUMPRODUCT(('Diário 3º PA'!$E$4:$E$2000='Analítico Cp.'!$B11)*('Diário 3º PA'!$C$4:$C$2000&gt;=N$4)*('Diário 3º PA'!$C$4:$C$2000&lt;=EOMONTH(N$4,0))*('Diário 3º PA'!$F$4:$F$2000)*(IF(Resumo!$Q$5="",1,'Diário 3º PA'!$O$4:$O$2000=Resumo!$Q$5)))
+SUMPRODUCT(('Diário 4º PA'!$E$4:$E$2000='Analítico Cp.'!$B11)*('Diário 4º PA'!$C$4:$C$2000&gt;=N$4)*('Diário 4º PA'!$C$4:$C$2000&lt;=EOMONTH(N$4,0))*('Diário 4º PA'!$F$4:$F$2000)*(IF(Resumo!$Q$5="",1,'Diário 4º PA'!$O$4:$O$2000=Resumo!$Q$5)))
+SUMPRODUCT(('Comp.'!$D$5:$D$763=$B11)*('Comp.'!$B$5:$B$763&gt;=N$4)*('Comp.'!$B$5:$B$763&lt;=EOMONTH(N$4,0))*('Comp.'!$E$5:$E$763)*(IF(Resumo!$Q$5="",1,'Comp.'!$K$5:$K$763=Resumo!$Q$5)))</f>
        <v>0</v>
      </c>
      <c r="O11" s="200">
        <f>SUM(C11:N11)</f>
        <v>1275</v>
      </c>
      <c r="P11" s="201">
        <f>IF($O$13=0,0,O11/$O$13)</f>
        <v>3.2202253143412206E-4</v>
      </c>
      <c r="Q11" s="174"/>
      <c r="R11" s="174"/>
      <c r="S11" s="174"/>
      <c r="T11" s="174"/>
      <c r="U11" s="174"/>
      <c r="V11" s="174"/>
      <c r="W11" s="174"/>
      <c r="X11" s="174"/>
      <c r="Y11" s="174"/>
      <c r="Z11" s="174"/>
    </row>
    <row r="12" spans="1:26" ht="23.25" customHeight="1" x14ac:dyDescent="0.2">
      <c r="A12" s="203"/>
      <c r="B12" s="204" t="s">
        <v>99</v>
      </c>
      <c r="C12" s="205">
        <f t="shared" ref="C12:O12" si="0">SUBTOTAL(109,C10:C11)</f>
        <v>0</v>
      </c>
      <c r="D12" s="205">
        <f t="shared" si="0"/>
        <v>1275</v>
      </c>
      <c r="E12" s="205">
        <f t="shared" si="0"/>
        <v>0</v>
      </c>
      <c r="F12" s="205">
        <f t="shared" si="0"/>
        <v>0</v>
      </c>
      <c r="G12" s="205">
        <f t="shared" si="0"/>
        <v>0</v>
      </c>
      <c r="H12" s="205">
        <f t="shared" si="0"/>
        <v>0</v>
      </c>
      <c r="I12" s="205">
        <f t="shared" si="0"/>
        <v>0</v>
      </c>
      <c r="J12" s="205">
        <f t="shared" si="0"/>
        <v>0</v>
      </c>
      <c r="K12" s="205">
        <f t="shared" si="0"/>
        <v>0</v>
      </c>
      <c r="L12" s="205">
        <f t="shared" si="0"/>
        <v>0</v>
      </c>
      <c r="M12" s="205">
        <f t="shared" si="0"/>
        <v>0</v>
      </c>
      <c r="N12" s="205">
        <f t="shared" si="0"/>
        <v>0</v>
      </c>
      <c r="O12" s="205">
        <f t="shared" si="0"/>
        <v>1275</v>
      </c>
      <c r="P12" s="206">
        <f>IF($O$13=0,0,O12/$O$13)</f>
        <v>3.2202253143412206E-4</v>
      </c>
      <c r="Q12" s="174"/>
      <c r="R12" s="174"/>
      <c r="S12" s="174"/>
      <c r="T12" s="174"/>
      <c r="U12" s="174"/>
      <c r="V12" s="174"/>
      <c r="W12" s="174"/>
      <c r="X12" s="174"/>
      <c r="Y12" s="174"/>
      <c r="Z12" s="174"/>
    </row>
    <row r="13" spans="1:26" ht="23.25" customHeight="1" x14ac:dyDescent="0.2">
      <c r="A13" s="116" t="s">
        <v>151</v>
      </c>
      <c r="B13" s="207"/>
      <c r="C13" s="180">
        <f t="shared" ref="C13:O13" si="1">SUBTOTAL(109,C6:C11)</f>
        <v>2797301.91</v>
      </c>
      <c r="D13" s="180">
        <f t="shared" si="1"/>
        <v>106730.29999999999</v>
      </c>
      <c r="E13" s="180">
        <f t="shared" si="1"/>
        <v>1055318.07</v>
      </c>
      <c r="F13" s="180">
        <f t="shared" si="1"/>
        <v>0</v>
      </c>
      <c r="G13" s="180">
        <f t="shared" si="1"/>
        <v>0</v>
      </c>
      <c r="H13" s="180">
        <f t="shared" si="1"/>
        <v>0</v>
      </c>
      <c r="I13" s="180">
        <f t="shared" si="1"/>
        <v>0</v>
      </c>
      <c r="J13" s="180">
        <f t="shared" si="1"/>
        <v>0</v>
      </c>
      <c r="K13" s="180">
        <f t="shared" si="1"/>
        <v>0</v>
      </c>
      <c r="L13" s="180">
        <f t="shared" si="1"/>
        <v>0</v>
      </c>
      <c r="M13" s="180">
        <f t="shared" si="1"/>
        <v>0</v>
      </c>
      <c r="N13" s="180">
        <f t="shared" si="1"/>
        <v>0</v>
      </c>
      <c r="O13" s="180">
        <f t="shared" si="1"/>
        <v>3959350.2800000003</v>
      </c>
      <c r="P13" s="208">
        <f>IF($O$13=0,0,O13/$O$13)</f>
        <v>1</v>
      </c>
      <c r="Q13" s="174"/>
      <c r="R13" s="174"/>
      <c r="S13" s="174"/>
      <c r="T13" s="174"/>
      <c r="U13" s="174"/>
      <c r="V13" s="174"/>
      <c r="W13" s="174"/>
      <c r="X13" s="174"/>
      <c r="Y13" s="174"/>
      <c r="Z13" s="174"/>
    </row>
    <row r="14" spans="1:26" ht="23.25" customHeight="1" x14ac:dyDescent="0.2">
      <c r="A14" s="209"/>
      <c r="B14" s="210"/>
      <c r="C14" s="211"/>
      <c r="D14" s="211"/>
      <c r="E14" s="211"/>
      <c r="F14" s="211"/>
      <c r="G14" s="211"/>
      <c r="H14" s="211"/>
      <c r="I14" s="211"/>
      <c r="J14" s="211"/>
      <c r="K14" s="211"/>
      <c r="L14" s="211"/>
      <c r="M14" s="211"/>
      <c r="N14" s="211"/>
      <c r="O14" s="211"/>
      <c r="P14" s="174"/>
      <c r="Q14" s="174"/>
      <c r="R14" s="174"/>
      <c r="S14" s="174"/>
      <c r="T14" s="174"/>
      <c r="U14" s="174"/>
      <c r="V14" s="174"/>
      <c r="W14" s="174"/>
      <c r="X14" s="174"/>
      <c r="Y14" s="174"/>
      <c r="Z14" s="174"/>
    </row>
    <row r="15" spans="1:26" ht="23.25" customHeight="1" x14ac:dyDescent="0.2">
      <c r="A15" s="212">
        <v>2</v>
      </c>
      <c r="B15" s="104" t="s">
        <v>101</v>
      </c>
      <c r="C15" s="184"/>
      <c r="D15" s="184"/>
      <c r="E15" s="184"/>
      <c r="F15" s="184"/>
      <c r="G15" s="184"/>
      <c r="H15" s="184"/>
      <c r="I15" s="184"/>
      <c r="J15" s="184"/>
      <c r="K15" s="184"/>
      <c r="L15" s="184"/>
      <c r="M15" s="184"/>
      <c r="N15" s="184"/>
      <c r="O15" s="184"/>
      <c r="P15" s="184"/>
      <c r="Q15" s="174"/>
      <c r="R15" s="174"/>
      <c r="S15" s="174"/>
      <c r="T15" s="174"/>
      <c r="U15" s="174"/>
      <c r="V15" s="174"/>
      <c r="W15" s="174"/>
      <c r="X15" s="174"/>
      <c r="Y15" s="174"/>
      <c r="Z15" s="174"/>
    </row>
    <row r="16" spans="1:26" ht="23.25" customHeight="1" x14ac:dyDescent="0.2">
      <c r="A16" s="196" t="s">
        <v>102</v>
      </c>
      <c r="B16" s="213" t="s">
        <v>103</v>
      </c>
      <c r="C16" s="214"/>
      <c r="D16" s="214"/>
      <c r="E16" s="214"/>
      <c r="F16" s="214"/>
      <c r="G16" s="214"/>
      <c r="H16" s="214"/>
      <c r="I16" s="214"/>
      <c r="J16" s="214"/>
      <c r="K16" s="214"/>
      <c r="L16" s="214"/>
      <c r="M16" s="214"/>
      <c r="N16" s="214"/>
      <c r="O16" s="214"/>
      <c r="P16" s="215"/>
      <c r="Q16" s="174"/>
      <c r="R16" s="174"/>
      <c r="S16" s="174"/>
      <c r="T16" s="174"/>
      <c r="U16" s="174"/>
      <c r="V16" s="174"/>
      <c r="W16" s="174"/>
      <c r="X16" s="174"/>
      <c r="Y16" s="174"/>
      <c r="Z16" s="174"/>
    </row>
    <row r="17" spans="1:26" ht="23.25" customHeight="1" x14ac:dyDescent="0.2">
      <c r="A17" s="216" t="s">
        <v>104</v>
      </c>
      <c r="B17" s="217" t="s">
        <v>152</v>
      </c>
      <c r="C17" s="218"/>
      <c r="D17" s="218"/>
      <c r="E17" s="218"/>
      <c r="F17" s="218"/>
      <c r="G17" s="218"/>
      <c r="H17" s="218"/>
      <c r="I17" s="218"/>
      <c r="J17" s="218"/>
      <c r="K17" s="218"/>
      <c r="L17" s="218"/>
      <c r="M17" s="218"/>
      <c r="N17" s="218"/>
      <c r="O17" s="218"/>
      <c r="P17" s="219"/>
      <c r="Q17" s="174"/>
      <c r="R17" s="174"/>
      <c r="S17" s="174"/>
      <c r="T17" s="174"/>
      <c r="U17" s="174"/>
      <c r="V17" s="174"/>
      <c r="W17" s="174"/>
      <c r="X17" s="174"/>
      <c r="Y17" s="174"/>
      <c r="Z17" s="174"/>
    </row>
    <row r="18" spans="1:26" ht="23.25" customHeight="1" x14ac:dyDescent="0.2">
      <c r="A18" s="220" t="s">
        <v>153</v>
      </c>
      <c r="B18" s="84" t="s">
        <v>105</v>
      </c>
      <c r="C18" s="199">
        <f t="array" ref="C18">SUMPRODUCT(('Diário 1º PA'!$E$4:$E$2977='Analítico Cp.'!$B18)*('Diário 1º PA'!$C$4:$C$2977&gt;=C$4)*('Diário 1º PA'!$C$4:$C$2977&lt;=EOMONTH(C$4,0))*('Diário 1º PA'!$F$4:$F$2977)*(IF(Resumo!$Q$5="",1,'Diário 1º PA'!$O$4:$O$2977=Resumo!$Q$5)))
+SUMPRODUCT(('Diário 2º PA'!$E$4:$E$2000='Analítico Cp.'!$B18)*('Diário 2º PA'!$C$4:$C$2000&gt;=C$4)*('Diário 2º PA'!$C$4:$C$2000&lt;=EOMONTH(C$4,0))*('Diário 2º PA'!$F$4:$F$2000)*(IF(Resumo!$Q$5="",1,'Diário 2º PA'!$O$4:$O$2000=Resumo!$Q$5)))
+SUMPRODUCT(('Diário 3º PA'!$E$4:$E$2000='Analítico Cp.'!$B18)*('Diário 3º PA'!$C$4:$C$2000&gt;=C$4)*('Diário 3º PA'!$C$4:$C$2000&lt;=EOMONTH(C$4,0))*('Diário 3º PA'!$F$4:$F$2000)*(IF(Resumo!$Q$5="",1,'Diário 3º PA'!$O$4:$O$2000=Resumo!$Q$5)))
+SUMPRODUCT(('Diário 4º PA'!$E$4:$E$2000='Analítico Cp.'!$B18)*('Diário 4º PA'!$C$4:$C$2000&gt;=C$4)*('Diário 4º PA'!$C$4:$C$2000&lt;=EOMONTH(C$4,0))*('Diário 4º PA'!$F$4:$F$2000)*(IF(Resumo!$Q$5="",1,'Diário 4º PA'!$O$4:$O$2000=Resumo!$Q$5)))
+SUMPRODUCT(('Comp.'!$D$5:$D$763=$B18)*('Comp.'!$B$5:$B$763&gt;=C$4)*('Comp.'!$B$5:$B$763&lt;=EOMONTH(C$4,0))*('Comp.'!$E$5:$E$763)*(IF(Resumo!$Q$5="",1,'Comp.'!$K$5:$K$763=Resumo!$Q$5)))</f>
        <v>133846.17000000001</v>
      </c>
      <c r="D18" s="199">
        <f t="array" ref="D18">SUMPRODUCT(('Diário 1º PA'!$E$4:$E$2977='Analítico Cp.'!$B18)*('Diário 1º PA'!$C$4:$C$2977&gt;=D$4)*('Diário 1º PA'!$C$4:$C$2977&lt;=EOMONTH(D$4,0))*('Diário 1º PA'!$F$4:$F$2977)*(IF(Resumo!$Q$5="",1,'Diário 1º PA'!$O$4:$O$2977=Resumo!$Q$5)))
+SUMPRODUCT(('Diário 2º PA'!$E$4:$E$2000='Analítico Cp.'!$B18)*('Diário 2º PA'!$C$4:$C$2000&gt;=D$4)*('Diário 2º PA'!$C$4:$C$2000&lt;=EOMONTH(D$4,0))*('Diário 2º PA'!$F$4:$F$2000)*(IF(Resumo!$Q$5="",1,'Diário 2º PA'!$O$4:$O$2000=Resumo!$Q$5)))
+SUMPRODUCT(('Diário 3º PA'!$E$4:$E$2000='Analítico Cp.'!$B18)*('Diário 3º PA'!$C$4:$C$2000&gt;=D$4)*('Diário 3º PA'!$C$4:$C$2000&lt;=EOMONTH(D$4,0))*('Diário 3º PA'!$F$4:$F$2000)*(IF(Resumo!$Q$5="",1,'Diário 3º PA'!$O$4:$O$2000=Resumo!$Q$5)))
+SUMPRODUCT(('Diário 4º PA'!$E$4:$E$2000='Analítico Cp.'!$B18)*('Diário 4º PA'!$C$4:$C$2000&gt;=D$4)*('Diário 4º PA'!$C$4:$C$2000&lt;=EOMONTH(D$4,0))*('Diário 4º PA'!$F$4:$F$2000)*(IF(Resumo!$Q$5="",1,'Diário 4º PA'!$O$4:$O$2000=Resumo!$Q$5)))
+SUMPRODUCT(('Comp.'!$D$5:$D$763=$B18)*('Comp.'!$B$5:$B$763&gt;=D$4)*('Comp.'!$B$5:$B$763&lt;=EOMONTH(D$4,0))*('Comp.'!$E$5:$E$763)*(IF(Resumo!$Q$5="",1,'Comp.'!$K$5:$K$763=Resumo!$Q$5)))</f>
        <v>257420.35000000006</v>
      </c>
      <c r="E18" s="199">
        <f t="array" ref="E18">SUMPRODUCT(('Diário 1º PA'!$E$4:$E$2977='Analítico Cp.'!$B18)*('Diário 1º PA'!$C$4:$C$2977&gt;=E$4)*('Diário 1º PA'!$C$4:$C$2977&lt;=EOMONTH(E$4,0))*('Diário 1º PA'!$F$4:$F$2977)*(IF(Resumo!$Q$5="",1,'Diário 1º PA'!$O$4:$O$2977=Resumo!$Q$5)))
+SUMPRODUCT(('Diário 2º PA'!$E$4:$E$2000='Analítico Cp.'!$B18)*('Diário 2º PA'!$C$4:$C$2000&gt;=E$4)*('Diário 2º PA'!$C$4:$C$2000&lt;=EOMONTH(E$4,0))*('Diário 2º PA'!$F$4:$F$2000)*(IF(Resumo!$Q$5="",1,'Diário 2º PA'!$O$4:$O$2000=Resumo!$Q$5)))
+SUMPRODUCT(('Diário 3º PA'!$E$4:$E$2000='Analítico Cp.'!$B18)*('Diário 3º PA'!$C$4:$C$2000&gt;=E$4)*('Diário 3º PA'!$C$4:$C$2000&lt;=EOMONTH(E$4,0))*('Diário 3º PA'!$F$4:$F$2000)*(IF(Resumo!$Q$5="",1,'Diário 3º PA'!$O$4:$O$2000=Resumo!$Q$5)))
+SUMPRODUCT(('Diário 4º PA'!$E$4:$E$2000='Analítico Cp.'!$B18)*('Diário 4º PA'!$C$4:$C$2000&gt;=E$4)*('Diário 4º PA'!$C$4:$C$2000&lt;=EOMONTH(E$4,0))*('Diário 4º PA'!$F$4:$F$2000)*(IF(Resumo!$Q$5="",1,'Diário 4º PA'!$O$4:$O$2000=Resumo!$Q$5)))
+SUMPRODUCT(('Comp.'!$D$5:$D$763=$B18)*('Comp.'!$B$5:$B$763&gt;=E$4)*('Comp.'!$B$5:$B$763&lt;=EOMONTH(E$4,0))*('Comp.'!$E$5:$E$763)*(IF(Resumo!$Q$5="",1,'Comp.'!$K$5:$K$763=Resumo!$Q$5)))</f>
        <v>279198.53000000003</v>
      </c>
      <c r="F18" s="199">
        <f t="array" ref="F18">SUMPRODUCT(('Diário 1º PA'!$E$4:$E$2977='Analítico Cp.'!$B18)*('Diário 1º PA'!$C$4:$C$2977&gt;=F$4)*('Diário 1º PA'!$C$4:$C$2977&lt;=EOMONTH(F$4,0))*('Diário 1º PA'!$F$4:$F$2977)*(IF(Resumo!$Q$5="",1,'Diário 1º PA'!$O$4:$O$2977=Resumo!$Q$5)))
+SUMPRODUCT(('Diário 2º PA'!$E$4:$E$2000='Analítico Cp.'!$B18)*('Diário 2º PA'!$C$4:$C$2000&gt;=F$4)*('Diário 2º PA'!$C$4:$C$2000&lt;=EOMONTH(F$4,0))*('Diário 2º PA'!$F$4:$F$2000)*(IF(Resumo!$Q$5="",1,'Diário 2º PA'!$O$4:$O$2000=Resumo!$Q$5)))
+SUMPRODUCT(('Diário 3º PA'!$E$4:$E$2000='Analítico Cp.'!$B18)*('Diário 3º PA'!$C$4:$C$2000&gt;=F$4)*('Diário 3º PA'!$C$4:$C$2000&lt;=EOMONTH(F$4,0))*('Diário 3º PA'!$F$4:$F$2000)*(IF(Resumo!$Q$5="",1,'Diário 3º PA'!$O$4:$O$2000=Resumo!$Q$5)))
+SUMPRODUCT(('Diário 4º PA'!$E$4:$E$2000='Analítico Cp.'!$B18)*('Diário 4º PA'!$C$4:$C$2000&gt;=F$4)*('Diário 4º PA'!$C$4:$C$2000&lt;=EOMONTH(F$4,0))*('Diário 4º PA'!$F$4:$F$2000)*(IF(Resumo!$Q$5="",1,'Diário 4º PA'!$O$4:$O$2000=Resumo!$Q$5)))
+SUMPRODUCT(('Comp.'!$D$5:$D$763=$B18)*('Comp.'!$B$5:$B$763&gt;=F$4)*('Comp.'!$B$5:$B$763&lt;=EOMONTH(F$4,0))*('Comp.'!$E$5:$E$763)*(IF(Resumo!$Q$5="",1,'Comp.'!$K$5:$K$763=Resumo!$Q$5)))</f>
        <v>0</v>
      </c>
      <c r="G18" s="199">
        <f t="array" ref="G18">SUMPRODUCT(('Diário 1º PA'!$E$4:$E$2977='Analítico Cp.'!$B18)*('Diário 1º PA'!$C$4:$C$2977&gt;=G$4)*('Diário 1º PA'!$C$4:$C$2977&lt;=EOMONTH(G$4,0))*('Diário 1º PA'!$F$4:$F$2977)*(IF(Resumo!$Q$5="",1,'Diário 1º PA'!$O$4:$O$2977=Resumo!$Q$5)))
+SUMPRODUCT(('Diário 2º PA'!$E$4:$E$2000='Analítico Cp.'!$B18)*('Diário 2º PA'!$C$4:$C$2000&gt;=G$4)*('Diário 2º PA'!$C$4:$C$2000&lt;=EOMONTH(G$4,0))*('Diário 2º PA'!$F$4:$F$2000)*(IF(Resumo!$Q$5="",1,'Diário 2º PA'!$O$4:$O$2000=Resumo!$Q$5)))
+SUMPRODUCT(('Diário 3º PA'!$E$4:$E$2000='Analítico Cp.'!$B18)*('Diário 3º PA'!$C$4:$C$2000&gt;=G$4)*('Diário 3º PA'!$C$4:$C$2000&lt;=EOMONTH(G$4,0))*('Diário 3º PA'!$F$4:$F$2000)*(IF(Resumo!$Q$5="",1,'Diário 3º PA'!$O$4:$O$2000=Resumo!$Q$5)))
+SUMPRODUCT(('Diário 4º PA'!$E$4:$E$2000='Analítico Cp.'!$B18)*('Diário 4º PA'!$C$4:$C$2000&gt;=G$4)*('Diário 4º PA'!$C$4:$C$2000&lt;=EOMONTH(G$4,0))*('Diário 4º PA'!$F$4:$F$2000)*(IF(Resumo!$Q$5="",1,'Diário 4º PA'!$O$4:$O$2000=Resumo!$Q$5)))
+SUMPRODUCT(('Comp.'!$D$5:$D$763=$B18)*('Comp.'!$B$5:$B$763&gt;=G$4)*('Comp.'!$B$5:$B$763&lt;=EOMONTH(G$4,0))*('Comp.'!$E$5:$E$763)*(IF(Resumo!$Q$5="",1,'Comp.'!$K$5:$K$763=Resumo!$Q$5)))</f>
        <v>0</v>
      </c>
      <c r="H18" s="199">
        <f t="array" ref="H18">SUMPRODUCT(('Diário 1º PA'!$E$4:$E$2977='Analítico Cp.'!$B18)*('Diário 1º PA'!$C$4:$C$2977&gt;=H$4)*('Diário 1º PA'!$C$4:$C$2977&lt;=EOMONTH(H$4,0))*('Diário 1º PA'!$F$4:$F$2977)*(IF(Resumo!$Q$5="",1,'Diário 1º PA'!$O$4:$O$2977=Resumo!$Q$5)))
+SUMPRODUCT(('Diário 2º PA'!$E$4:$E$2000='Analítico Cp.'!$B18)*('Diário 2º PA'!$C$4:$C$2000&gt;=H$4)*('Diário 2º PA'!$C$4:$C$2000&lt;=EOMONTH(H$4,0))*('Diário 2º PA'!$F$4:$F$2000)*(IF(Resumo!$Q$5="",1,'Diário 2º PA'!$O$4:$O$2000=Resumo!$Q$5)))
+SUMPRODUCT(('Diário 3º PA'!$E$4:$E$2000='Analítico Cp.'!$B18)*('Diário 3º PA'!$C$4:$C$2000&gt;=H$4)*('Diário 3º PA'!$C$4:$C$2000&lt;=EOMONTH(H$4,0))*('Diário 3º PA'!$F$4:$F$2000)*(IF(Resumo!$Q$5="",1,'Diário 3º PA'!$O$4:$O$2000=Resumo!$Q$5)))
+SUMPRODUCT(('Diário 4º PA'!$E$4:$E$2000='Analítico Cp.'!$B18)*('Diário 4º PA'!$C$4:$C$2000&gt;=H$4)*('Diário 4º PA'!$C$4:$C$2000&lt;=EOMONTH(H$4,0))*('Diário 4º PA'!$F$4:$F$2000)*(IF(Resumo!$Q$5="",1,'Diário 4º PA'!$O$4:$O$2000=Resumo!$Q$5)))
+SUMPRODUCT(('Comp.'!$D$5:$D$763=$B18)*('Comp.'!$B$5:$B$763&gt;=H$4)*('Comp.'!$B$5:$B$763&lt;=EOMONTH(H$4,0))*('Comp.'!$E$5:$E$763)*(IF(Resumo!$Q$5="",1,'Comp.'!$K$5:$K$763=Resumo!$Q$5)))</f>
        <v>0</v>
      </c>
      <c r="I18" s="199">
        <f t="array" ref="I18">SUMPRODUCT(('Diário 1º PA'!$E$4:$E$2977='Analítico Cp.'!$B18)*('Diário 1º PA'!$C$4:$C$2977&gt;=I$4)*('Diário 1º PA'!$C$4:$C$2977&lt;=EOMONTH(I$4,0))*('Diário 1º PA'!$F$4:$F$2977)*(IF(Resumo!$Q$5="",1,'Diário 1º PA'!$O$4:$O$2977=Resumo!$Q$5)))
+SUMPRODUCT(('Diário 2º PA'!$E$4:$E$2000='Analítico Cp.'!$B18)*('Diário 2º PA'!$C$4:$C$2000&gt;=I$4)*('Diário 2º PA'!$C$4:$C$2000&lt;=EOMONTH(I$4,0))*('Diário 2º PA'!$F$4:$F$2000)*(IF(Resumo!$Q$5="",1,'Diário 2º PA'!$O$4:$O$2000=Resumo!$Q$5)))
+SUMPRODUCT(('Diário 3º PA'!$E$4:$E$2000='Analítico Cp.'!$B18)*('Diário 3º PA'!$C$4:$C$2000&gt;=I$4)*('Diário 3º PA'!$C$4:$C$2000&lt;=EOMONTH(I$4,0))*('Diário 3º PA'!$F$4:$F$2000)*(IF(Resumo!$Q$5="",1,'Diário 3º PA'!$O$4:$O$2000=Resumo!$Q$5)))
+SUMPRODUCT(('Diário 4º PA'!$E$4:$E$2000='Analítico Cp.'!$B18)*('Diário 4º PA'!$C$4:$C$2000&gt;=I$4)*('Diário 4º PA'!$C$4:$C$2000&lt;=EOMONTH(I$4,0))*('Diário 4º PA'!$F$4:$F$2000)*(IF(Resumo!$Q$5="",1,'Diário 4º PA'!$O$4:$O$2000=Resumo!$Q$5)))
+SUMPRODUCT(('Comp.'!$D$5:$D$763=$B18)*('Comp.'!$B$5:$B$763&gt;=I$4)*('Comp.'!$B$5:$B$763&lt;=EOMONTH(I$4,0))*('Comp.'!$E$5:$E$763)*(IF(Resumo!$Q$5="",1,'Comp.'!$K$5:$K$763=Resumo!$Q$5)))</f>
        <v>0</v>
      </c>
      <c r="J18" s="199">
        <f t="array" ref="J18">SUMPRODUCT(('Diário 1º PA'!$E$4:$E$2977='Analítico Cp.'!$B18)*('Diário 1º PA'!$C$4:$C$2977&gt;=J$4)*('Diário 1º PA'!$C$4:$C$2977&lt;=EOMONTH(J$4,0))*('Diário 1º PA'!$F$4:$F$2977)*(IF(Resumo!$Q$5="",1,'Diário 1º PA'!$O$4:$O$2977=Resumo!$Q$5)))
+SUMPRODUCT(('Diário 2º PA'!$E$4:$E$2000='Analítico Cp.'!$B18)*('Diário 2º PA'!$C$4:$C$2000&gt;=J$4)*('Diário 2º PA'!$C$4:$C$2000&lt;=EOMONTH(J$4,0))*('Diário 2º PA'!$F$4:$F$2000)*(IF(Resumo!$Q$5="",1,'Diário 2º PA'!$O$4:$O$2000=Resumo!$Q$5)))
+SUMPRODUCT(('Diário 3º PA'!$E$4:$E$2000='Analítico Cp.'!$B18)*('Diário 3º PA'!$C$4:$C$2000&gt;=J$4)*('Diário 3º PA'!$C$4:$C$2000&lt;=EOMONTH(J$4,0))*('Diário 3º PA'!$F$4:$F$2000)*(IF(Resumo!$Q$5="",1,'Diário 3º PA'!$O$4:$O$2000=Resumo!$Q$5)))
+SUMPRODUCT(('Diário 4º PA'!$E$4:$E$2000='Analítico Cp.'!$B18)*('Diário 4º PA'!$C$4:$C$2000&gt;=J$4)*('Diário 4º PA'!$C$4:$C$2000&lt;=EOMONTH(J$4,0))*('Diário 4º PA'!$F$4:$F$2000)*(IF(Resumo!$Q$5="",1,'Diário 4º PA'!$O$4:$O$2000=Resumo!$Q$5)))
+SUMPRODUCT(('Comp.'!$D$5:$D$763=$B18)*('Comp.'!$B$5:$B$763&gt;=J$4)*('Comp.'!$B$5:$B$763&lt;=EOMONTH(J$4,0))*('Comp.'!$E$5:$E$763)*(IF(Resumo!$Q$5="",1,'Comp.'!$K$5:$K$763=Resumo!$Q$5)))</f>
        <v>0</v>
      </c>
      <c r="K18" s="199">
        <f t="array" ref="K18">SUMPRODUCT(('Diário 1º PA'!$E$4:$E$2977='Analítico Cp.'!$B18)*('Diário 1º PA'!$C$4:$C$2977&gt;=K$4)*('Diário 1º PA'!$C$4:$C$2977&lt;=EOMONTH(K$4,0))*('Diário 1º PA'!$F$4:$F$2977)*(IF(Resumo!$Q$5="",1,'Diário 1º PA'!$O$4:$O$2977=Resumo!$Q$5)))
+SUMPRODUCT(('Diário 2º PA'!$E$4:$E$2000='Analítico Cp.'!$B18)*('Diário 2º PA'!$C$4:$C$2000&gt;=K$4)*('Diário 2º PA'!$C$4:$C$2000&lt;=EOMONTH(K$4,0))*('Diário 2º PA'!$F$4:$F$2000)*(IF(Resumo!$Q$5="",1,'Diário 2º PA'!$O$4:$O$2000=Resumo!$Q$5)))
+SUMPRODUCT(('Diário 3º PA'!$E$4:$E$2000='Analítico Cp.'!$B18)*('Diário 3º PA'!$C$4:$C$2000&gt;=K$4)*('Diário 3º PA'!$C$4:$C$2000&lt;=EOMONTH(K$4,0))*('Diário 3º PA'!$F$4:$F$2000)*(IF(Resumo!$Q$5="",1,'Diário 3º PA'!$O$4:$O$2000=Resumo!$Q$5)))
+SUMPRODUCT(('Diário 4º PA'!$E$4:$E$2000='Analítico Cp.'!$B18)*('Diário 4º PA'!$C$4:$C$2000&gt;=K$4)*('Diário 4º PA'!$C$4:$C$2000&lt;=EOMONTH(K$4,0))*('Diário 4º PA'!$F$4:$F$2000)*(IF(Resumo!$Q$5="",1,'Diário 4º PA'!$O$4:$O$2000=Resumo!$Q$5)))
+SUMPRODUCT(('Comp.'!$D$5:$D$763=$B18)*('Comp.'!$B$5:$B$763&gt;=K$4)*('Comp.'!$B$5:$B$763&lt;=EOMONTH(K$4,0))*('Comp.'!$E$5:$E$763)*(IF(Resumo!$Q$5="",1,'Comp.'!$K$5:$K$763=Resumo!$Q$5)))</f>
        <v>0</v>
      </c>
      <c r="L18" s="199">
        <f t="array" ref="L18">SUMPRODUCT(('Diário 1º PA'!$E$4:$E$2977='Analítico Cp.'!$B18)*('Diário 1º PA'!$C$4:$C$2977&gt;=L$4)*('Diário 1º PA'!$C$4:$C$2977&lt;=EOMONTH(L$4,0))*('Diário 1º PA'!$F$4:$F$2977)*(IF(Resumo!$Q$5="",1,'Diário 1º PA'!$O$4:$O$2977=Resumo!$Q$5)))
+SUMPRODUCT(('Diário 2º PA'!$E$4:$E$2000='Analítico Cp.'!$B18)*('Diário 2º PA'!$C$4:$C$2000&gt;=L$4)*('Diário 2º PA'!$C$4:$C$2000&lt;=EOMONTH(L$4,0))*('Diário 2º PA'!$F$4:$F$2000)*(IF(Resumo!$Q$5="",1,'Diário 2º PA'!$O$4:$O$2000=Resumo!$Q$5)))
+SUMPRODUCT(('Diário 3º PA'!$E$4:$E$2000='Analítico Cp.'!$B18)*('Diário 3º PA'!$C$4:$C$2000&gt;=L$4)*('Diário 3º PA'!$C$4:$C$2000&lt;=EOMONTH(L$4,0))*('Diário 3º PA'!$F$4:$F$2000)*(IF(Resumo!$Q$5="",1,'Diário 3º PA'!$O$4:$O$2000=Resumo!$Q$5)))
+SUMPRODUCT(('Diário 4º PA'!$E$4:$E$2000='Analítico Cp.'!$B18)*('Diário 4º PA'!$C$4:$C$2000&gt;=L$4)*('Diário 4º PA'!$C$4:$C$2000&lt;=EOMONTH(L$4,0))*('Diário 4º PA'!$F$4:$F$2000)*(IF(Resumo!$Q$5="",1,'Diário 4º PA'!$O$4:$O$2000=Resumo!$Q$5)))
+SUMPRODUCT(('Comp.'!$D$5:$D$763=$B18)*('Comp.'!$B$5:$B$763&gt;=L$4)*('Comp.'!$B$5:$B$763&lt;=EOMONTH(L$4,0))*('Comp.'!$E$5:$E$763)*(IF(Resumo!$Q$5="",1,'Comp.'!$K$5:$K$763=Resumo!$Q$5)))</f>
        <v>0</v>
      </c>
      <c r="M18" s="199">
        <f t="array" ref="M18">SUMPRODUCT(('Diário 1º PA'!$E$4:$E$2977='Analítico Cp.'!$B18)*('Diário 1º PA'!$C$4:$C$2977&gt;=M$4)*('Diário 1º PA'!$C$4:$C$2977&lt;=EOMONTH(M$4,0))*('Diário 1º PA'!$F$4:$F$2977)*(IF(Resumo!$Q$5="",1,'Diário 1º PA'!$O$4:$O$2977=Resumo!$Q$5)))
+SUMPRODUCT(('Diário 2º PA'!$E$4:$E$2000='Analítico Cp.'!$B18)*('Diário 2º PA'!$C$4:$C$2000&gt;=M$4)*('Diário 2º PA'!$C$4:$C$2000&lt;=EOMONTH(M$4,0))*('Diário 2º PA'!$F$4:$F$2000)*(IF(Resumo!$Q$5="",1,'Diário 2º PA'!$O$4:$O$2000=Resumo!$Q$5)))
+SUMPRODUCT(('Diário 3º PA'!$E$4:$E$2000='Analítico Cp.'!$B18)*('Diário 3º PA'!$C$4:$C$2000&gt;=M$4)*('Diário 3º PA'!$C$4:$C$2000&lt;=EOMONTH(M$4,0))*('Diário 3º PA'!$F$4:$F$2000)*(IF(Resumo!$Q$5="",1,'Diário 3º PA'!$O$4:$O$2000=Resumo!$Q$5)))
+SUMPRODUCT(('Diário 4º PA'!$E$4:$E$2000='Analítico Cp.'!$B18)*('Diário 4º PA'!$C$4:$C$2000&gt;=M$4)*('Diário 4º PA'!$C$4:$C$2000&lt;=EOMONTH(M$4,0))*('Diário 4º PA'!$F$4:$F$2000)*(IF(Resumo!$Q$5="",1,'Diário 4º PA'!$O$4:$O$2000=Resumo!$Q$5)))
+SUMPRODUCT(('Comp.'!$D$5:$D$763=$B18)*('Comp.'!$B$5:$B$763&gt;=M$4)*('Comp.'!$B$5:$B$763&lt;=EOMONTH(M$4,0))*('Comp.'!$E$5:$E$763)*(IF(Resumo!$Q$5="",1,'Comp.'!$K$5:$K$763=Resumo!$Q$5)))</f>
        <v>0</v>
      </c>
      <c r="N18" s="199">
        <f t="array" ref="N18">SUMPRODUCT(('Diário 1º PA'!$E$4:$E$2977='Analítico Cp.'!$B18)*('Diário 1º PA'!$C$4:$C$2977&gt;=N$4)*('Diário 1º PA'!$C$4:$C$2977&lt;=EOMONTH(N$4,0))*('Diário 1º PA'!$F$4:$F$2977)*(IF(Resumo!$Q$5="",1,'Diário 1º PA'!$O$4:$O$2977=Resumo!$Q$5)))
+SUMPRODUCT(('Diário 2º PA'!$E$4:$E$2000='Analítico Cp.'!$B18)*('Diário 2º PA'!$C$4:$C$2000&gt;=N$4)*('Diário 2º PA'!$C$4:$C$2000&lt;=EOMONTH(N$4,0))*('Diário 2º PA'!$F$4:$F$2000)*(IF(Resumo!$Q$5="",1,'Diário 2º PA'!$O$4:$O$2000=Resumo!$Q$5)))
+SUMPRODUCT(('Diário 3º PA'!$E$4:$E$2000='Analítico Cp.'!$B18)*('Diário 3º PA'!$C$4:$C$2000&gt;=N$4)*('Diário 3º PA'!$C$4:$C$2000&lt;=EOMONTH(N$4,0))*('Diário 3º PA'!$F$4:$F$2000)*(IF(Resumo!$Q$5="",1,'Diário 3º PA'!$O$4:$O$2000=Resumo!$Q$5)))
+SUMPRODUCT(('Diário 4º PA'!$E$4:$E$2000='Analítico Cp.'!$B18)*('Diário 4º PA'!$C$4:$C$2000&gt;=N$4)*('Diário 4º PA'!$C$4:$C$2000&lt;=EOMONTH(N$4,0))*('Diário 4º PA'!$F$4:$F$2000)*(IF(Resumo!$Q$5="",1,'Diário 4º PA'!$O$4:$O$2000=Resumo!$Q$5)))
+SUMPRODUCT(('Comp.'!$D$5:$D$763=$B18)*('Comp.'!$B$5:$B$763&gt;=N$4)*('Comp.'!$B$5:$B$763&lt;=EOMONTH(N$4,0))*('Comp.'!$E$5:$E$763)*(IF(Resumo!$Q$5="",1,'Comp.'!$K$5:$K$763=Resumo!$Q$5)))</f>
        <v>0</v>
      </c>
      <c r="O18" s="200">
        <f t="shared" ref="O18:O25" si="2">SUM(C18:N18)</f>
        <v>670465.05000000005</v>
      </c>
      <c r="P18" s="201">
        <f t="shared" ref="P18:P26" si="3">IF($O$166=0,0,O18/$O$166)</f>
        <v>0.13877513221181298</v>
      </c>
      <c r="Q18" s="174"/>
      <c r="R18" s="174"/>
      <c r="S18" s="174"/>
      <c r="T18" s="174"/>
      <c r="U18" s="174"/>
      <c r="V18" s="174"/>
      <c r="W18" s="174"/>
      <c r="X18" s="174"/>
      <c r="Y18" s="174"/>
      <c r="Z18" s="174"/>
    </row>
    <row r="19" spans="1:26" ht="23.25" customHeight="1" x14ac:dyDescent="0.2">
      <c r="A19" s="220" t="s">
        <v>154</v>
      </c>
      <c r="B19" s="221" t="s">
        <v>155</v>
      </c>
      <c r="C19" s="199">
        <f t="array" ref="C19">SUMPRODUCT(('Diário 1º PA'!$E$4:$E$2977='Analítico Cp.'!$B19)*('Diário 1º PA'!$C$4:$C$2977&gt;=C$4)*('Diário 1º PA'!$C$4:$C$2977&lt;=EOMONTH(C$4,0))*('Diário 1º PA'!$F$4:$F$2977)*(IF(Resumo!$Q$5="",1,'Diário 1º PA'!$O$4:$O$2977=Resumo!$Q$5)))
+SUMPRODUCT(('Diário 2º PA'!$E$4:$E$2000='Analítico Cp.'!$B19)*('Diário 2º PA'!$C$4:$C$2000&gt;=C$4)*('Diário 2º PA'!$C$4:$C$2000&lt;=EOMONTH(C$4,0))*('Diário 2º PA'!$F$4:$F$2000)*(IF(Resumo!$Q$5="",1,'Diário 2º PA'!$O$4:$O$2000=Resumo!$Q$5)))
+SUMPRODUCT(('Diário 3º PA'!$E$4:$E$2000='Analítico Cp.'!$B19)*('Diário 3º PA'!$C$4:$C$2000&gt;=C$4)*('Diário 3º PA'!$C$4:$C$2000&lt;=EOMONTH(C$4,0))*('Diário 3º PA'!$F$4:$F$2000)*(IF(Resumo!$Q$5="",1,'Diário 3º PA'!$O$4:$O$2000=Resumo!$Q$5)))
+SUMPRODUCT(('Diário 4º PA'!$E$4:$E$2000='Analítico Cp.'!$B19)*('Diário 4º PA'!$C$4:$C$2000&gt;=C$4)*('Diário 4º PA'!$C$4:$C$2000&lt;=EOMONTH(C$4,0))*('Diário 4º PA'!$F$4:$F$2000)*(IF(Resumo!$Q$5="",1,'Diário 4º PA'!$O$4:$O$2000=Resumo!$Q$5)))
+SUMPRODUCT(('Comp.'!$D$5:$D$763=$B19)*('Comp.'!$B$5:$B$763&gt;=C$4)*('Comp.'!$B$5:$B$763&lt;=EOMONTH(C$4,0))*('Comp.'!$E$5:$E$763)*(IF(Resumo!$Q$5="",1,'Comp.'!$K$5:$K$763=Resumo!$Q$5)))</f>
        <v>0</v>
      </c>
      <c r="D19" s="199">
        <f t="array" ref="D19">SUMPRODUCT(('Diário 1º PA'!$E$4:$E$2977='Analítico Cp.'!$B19)*('Diário 1º PA'!$C$4:$C$2977&gt;=D$4)*('Diário 1º PA'!$C$4:$C$2977&lt;=EOMONTH(D$4,0))*('Diário 1º PA'!$F$4:$F$2977)*(IF(Resumo!$Q$5="",1,'Diário 1º PA'!$O$4:$O$2977=Resumo!$Q$5)))
+SUMPRODUCT(('Diário 2º PA'!$E$4:$E$2000='Analítico Cp.'!$B19)*('Diário 2º PA'!$C$4:$C$2000&gt;=D$4)*('Diário 2º PA'!$C$4:$C$2000&lt;=EOMONTH(D$4,0))*('Diário 2º PA'!$F$4:$F$2000)*(IF(Resumo!$Q$5="",1,'Diário 2º PA'!$O$4:$O$2000=Resumo!$Q$5)))
+SUMPRODUCT(('Diário 3º PA'!$E$4:$E$2000='Analítico Cp.'!$B19)*('Diário 3º PA'!$C$4:$C$2000&gt;=D$4)*('Diário 3º PA'!$C$4:$C$2000&lt;=EOMONTH(D$4,0))*('Diário 3º PA'!$F$4:$F$2000)*(IF(Resumo!$Q$5="",1,'Diário 3º PA'!$O$4:$O$2000=Resumo!$Q$5)))
+SUMPRODUCT(('Diário 4º PA'!$E$4:$E$2000='Analítico Cp.'!$B19)*('Diário 4º PA'!$C$4:$C$2000&gt;=D$4)*('Diário 4º PA'!$C$4:$C$2000&lt;=EOMONTH(D$4,0))*('Diário 4º PA'!$F$4:$F$2000)*(IF(Resumo!$Q$5="",1,'Diário 4º PA'!$O$4:$O$2000=Resumo!$Q$5)))
+SUMPRODUCT(('Comp.'!$D$5:$D$763=$B19)*('Comp.'!$B$5:$B$763&gt;=D$4)*('Comp.'!$B$5:$B$763&lt;=EOMONTH(D$4,0))*('Comp.'!$E$5:$E$763)*(IF(Resumo!$Q$5="",1,'Comp.'!$K$5:$K$763=Resumo!$Q$5)))</f>
        <v>0</v>
      </c>
      <c r="E19" s="199">
        <f t="array" ref="E19">SUMPRODUCT(('Diário 1º PA'!$E$4:$E$2977='Analítico Cp.'!$B19)*('Diário 1º PA'!$C$4:$C$2977&gt;=E$4)*('Diário 1º PA'!$C$4:$C$2977&lt;=EOMONTH(E$4,0))*('Diário 1º PA'!$F$4:$F$2977)*(IF(Resumo!$Q$5="",1,'Diário 1º PA'!$O$4:$O$2977=Resumo!$Q$5)))
+SUMPRODUCT(('Diário 2º PA'!$E$4:$E$2000='Analítico Cp.'!$B19)*('Diário 2º PA'!$C$4:$C$2000&gt;=E$4)*('Diário 2º PA'!$C$4:$C$2000&lt;=EOMONTH(E$4,0))*('Diário 2º PA'!$F$4:$F$2000)*(IF(Resumo!$Q$5="",1,'Diário 2º PA'!$O$4:$O$2000=Resumo!$Q$5)))
+SUMPRODUCT(('Diário 3º PA'!$E$4:$E$2000='Analítico Cp.'!$B19)*('Diário 3º PA'!$C$4:$C$2000&gt;=E$4)*('Diário 3º PA'!$C$4:$C$2000&lt;=EOMONTH(E$4,0))*('Diário 3º PA'!$F$4:$F$2000)*(IF(Resumo!$Q$5="",1,'Diário 3º PA'!$O$4:$O$2000=Resumo!$Q$5)))
+SUMPRODUCT(('Diário 4º PA'!$E$4:$E$2000='Analítico Cp.'!$B19)*('Diário 4º PA'!$C$4:$C$2000&gt;=E$4)*('Diário 4º PA'!$C$4:$C$2000&lt;=EOMONTH(E$4,0))*('Diário 4º PA'!$F$4:$F$2000)*(IF(Resumo!$Q$5="",1,'Diário 4º PA'!$O$4:$O$2000=Resumo!$Q$5)))
+SUMPRODUCT(('Comp.'!$D$5:$D$763=$B19)*('Comp.'!$B$5:$B$763&gt;=E$4)*('Comp.'!$B$5:$B$763&lt;=EOMONTH(E$4,0))*('Comp.'!$E$5:$E$763)*(IF(Resumo!$Q$5="",1,'Comp.'!$K$5:$K$763=Resumo!$Q$5)))</f>
        <v>0</v>
      </c>
      <c r="F19" s="199">
        <f t="array" ref="F19">SUMPRODUCT(('Diário 1º PA'!$E$4:$E$2977='Analítico Cp.'!$B19)*('Diário 1º PA'!$C$4:$C$2977&gt;=F$4)*('Diário 1º PA'!$C$4:$C$2977&lt;=EOMONTH(F$4,0))*('Diário 1º PA'!$F$4:$F$2977)*(IF(Resumo!$Q$5="",1,'Diário 1º PA'!$O$4:$O$2977=Resumo!$Q$5)))
+SUMPRODUCT(('Diário 2º PA'!$E$4:$E$2000='Analítico Cp.'!$B19)*('Diário 2º PA'!$C$4:$C$2000&gt;=F$4)*('Diário 2º PA'!$C$4:$C$2000&lt;=EOMONTH(F$4,0))*('Diário 2º PA'!$F$4:$F$2000)*(IF(Resumo!$Q$5="",1,'Diário 2º PA'!$O$4:$O$2000=Resumo!$Q$5)))
+SUMPRODUCT(('Diário 3º PA'!$E$4:$E$2000='Analítico Cp.'!$B19)*('Diário 3º PA'!$C$4:$C$2000&gt;=F$4)*('Diário 3º PA'!$C$4:$C$2000&lt;=EOMONTH(F$4,0))*('Diário 3º PA'!$F$4:$F$2000)*(IF(Resumo!$Q$5="",1,'Diário 3º PA'!$O$4:$O$2000=Resumo!$Q$5)))
+SUMPRODUCT(('Diário 4º PA'!$E$4:$E$2000='Analítico Cp.'!$B19)*('Diário 4º PA'!$C$4:$C$2000&gt;=F$4)*('Diário 4º PA'!$C$4:$C$2000&lt;=EOMONTH(F$4,0))*('Diário 4º PA'!$F$4:$F$2000)*(IF(Resumo!$Q$5="",1,'Diário 4º PA'!$O$4:$O$2000=Resumo!$Q$5)))
+SUMPRODUCT(('Comp.'!$D$5:$D$763=$B19)*('Comp.'!$B$5:$B$763&gt;=F$4)*('Comp.'!$B$5:$B$763&lt;=EOMONTH(F$4,0))*('Comp.'!$E$5:$E$763)*(IF(Resumo!$Q$5="",1,'Comp.'!$K$5:$K$763=Resumo!$Q$5)))</f>
        <v>0</v>
      </c>
      <c r="G19" s="199">
        <f t="array" ref="G19">SUMPRODUCT(('Diário 1º PA'!$E$4:$E$2977='Analítico Cp.'!$B19)*('Diário 1º PA'!$C$4:$C$2977&gt;=G$4)*('Diário 1º PA'!$C$4:$C$2977&lt;=EOMONTH(G$4,0))*('Diário 1º PA'!$F$4:$F$2977)*(IF(Resumo!$Q$5="",1,'Diário 1º PA'!$O$4:$O$2977=Resumo!$Q$5)))
+SUMPRODUCT(('Diário 2º PA'!$E$4:$E$2000='Analítico Cp.'!$B19)*('Diário 2º PA'!$C$4:$C$2000&gt;=G$4)*('Diário 2º PA'!$C$4:$C$2000&lt;=EOMONTH(G$4,0))*('Diário 2º PA'!$F$4:$F$2000)*(IF(Resumo!$Q$5="",1,'Diário 2º PA'!$O$4:$O$2000=Resumo!$Q$5)))
+SUMPRODUCT(('Diário 3º PA'!$E$4:$E$2000='Analítico Cp.'!$B19)*('Diário 3º PA'!$C$4:$C$2000&gt;=G$4)*('Diário 3º PA'!$C$4:$C$2000&lt;=EOMONTH(G$4,0))*('Diário 3º PA'!$F$4:$F$2000)*(IF(Resumo!$Q$5="",1,'Diário 3º PA'!$O$4:$O$2000=Resumo!$Q$5)))
+SUMPRODUCT(('Diário 4º PA'!$E$4:$E$2000='Analítico Cp.'!$B19)*('Diário 4º PA'!$C$4:$C$2000&gt;=G$4)*('Diário 4º PA'!$C$4:$C$2000&lt;=EOMONTH(G$4,0))*('Diário 4º PA'!$F$4:$F$2000)*(IF(Resumo!$Q$5="",1,'Diário 4º PA'!$O$4:$O$2000=Resumo!$Q$5)))
+SUMPRODUCT(('Comp.'!$D$5:$D$763=$B19)*('Comp.'!$B$5:$B$763&gt;=G$4)*('Comp.'!$B$5:$B$763&lt;=EOMONTH(G$4,0))*('Comp.'!$E$5:$E$763)*(IF(Resumo!$Q$5="",1,'Comp.'!$K$5:$K$763=Resumo!$Q$5)))</f>
        <v>0</v>
      </c>
      <c r="H19" s="199">
        <f t="array" ref="H19">SUMPRODUCT(('Diário 1º PA'!$E$4:$E$2977='Analítico Cp.'!$B19)*('Diário 1º PA'!$C$4:$C$2977&gt;=H$4)*('Diário 1º PA'!$C$4:$C$2977&lt;=EOMONTH(H$4,0))*('Diário 1º PA'!$F$4:$F$2977)*(IF(Resumo!$Q$5="",1,'Diário 1º PA'!$O$4:$O$2977=Resumo!$Q$5)))
+SUMPRODUCT(('Diário 2º PA'!$E$4:$E$2000='Analítico Cp.'!$B19)*('Diário 2º PA'!$C$4:$C$2000&gt;=H$4)*('Diário 2º PA'!$C$4:$C$2000&lt;=EOMONTH(H$4,0))*('Diário 2º PA'!$F$4:$F$2000)*(IF(Resumo!$Q$5="",1,'Diário 2º PA'!$O$4:$O$2000=Resumo!$Q$5)))
+SUMPRODUCT(('Diário 3º PA'!$E$4:$E$2000='Analítico Cp.'!$B19)*('Diário 3º PA'!$C$4:$C$2000&gt;=H$4)*('Diário 3º PA'!$C$4:$C$2000&lt;=EOMONTH(H$4,0))*('Diário 3º PA'!$F$4:$F$2000)*(IF(Resumo!$Q$5="",1,'Diário 3º PA'!$O$4:$O$2000=Resumo!$Q$5)))
+SUMPRODUCT(('Diário 4º PA'!$E$4:$E$2000='Analítico Cp.'!$B19)*('Diário 4º PA'!$C$4:$C$2000&gt;=H$4)*('Diário 4º PA'!$C$4:$C$2000&lt;=EOMONTH(H$4,0))*('Diário 4º PA'!$F$4:$F$2000)*(IF(Resumo!$Q$5="",1,'Diário 4º PA'!$O$4:$O$2000=Resumo!$Q$5)))
+SUMPRODUCT(('Comp.'!$D$5:$D$763=$B19)*('Comp.'!$B$5:$B$763&gt;=H$4)*('Comp.'!$B$5:$B$763&lt;=EOMONTH(H$4,0))*('Comp.'!$E$5:$E$763)*(IF(Resumo!$Q$5="",1,'Comp.'!$K$5:$K$763=Resumo!$Q$5)))</f>
        <v>0</v>
      </c>
      <c r="I19" s="199">
        <f t="array" ref="I19">SUMPRODUCT(('Diário 1º PA'!$E$4:$E$2977='Analítico Cp.'!$B19)*('Diário 1º PA'!$C$4:$C$2977&gt;=I$4)*('Diário 1º PA'!$C$4:$C$2977&lt;=EOMONTH(I$4,0))*('Diário 1º PA'!$F$4:$F$2977)*(IF(Resumo!$Q$5="",1,'Diário 1º PA'!$O$4:$O$2977=Resumo!$Q$5)))
+SUMPRODUCT(('Diário 2º PA'!$E$4:$E$2000='Analítico Cp.'!$B19)*('Diário 2º PA'!$C$4:$C$2000&gt;=I$4)*('Diário 2º PA'!$C$4:$C$2000&lt;=EOMONTH(I$4,0))*('Diário 2º PA'!$F$4:$F$2000)*(IF(Resumo!$Q$5="",1,'Diário 2º PA'!$O$4:$O$2000=Resumo!$Q$5)))
+SUMPRODUCT(('Diário 3º PA'!$E$4:$E$2000='Analítico Cp.'!$B19)*('Diário 3º PA'!$C$4:$C$2000&gt;=I$4)*('Diário 3º PA'!$C$4:$C$2000&lt;=EOMONTH(I$4,0))*('Diário 3º PA'!$F$4:$F$2000)*(IF(Resumo!$Q$5="",1,'Diário 3º PA'!$O$4:$O$2000=Resumo!$Q$5)))
+SUMPRODUCT(('Diário 4º PA'!$E$4:$E$2000='Analítico Cp.'!$B19)*('Diário 4º PA'!$C$4:$C$2000&gt;=I$4)*('Diário 4º PA'!$C$4:$C$2000&lt;=EOMONTH(I$4,0))*('Diário 4º PA'!$F$4:$F$2000)*(IF(Resumo!$Q$5="",1,'Diário 4º PA'!$O$4:$O$2000=Resumo!$Q$5)))
+SUMPRODUCT(('Comp.'!$D$5:$D$763=$B19)*('Comp.'!$B$5:$B$763&gt;=I$4)*('Comp.'!$B$5:$B$763&lt;=EOMONTH(I$4,0))*('Comp.'!$E$5:$E$763)*(IF(Resumo!$Q$5="",1,'Comp.'!$K$5:$K$763=Resumo!$Q$5)))</f>
        <v>0</v>
      </c>
      <c r="J19" s="199">
        <f t="array" ref="J19">SUMPRODUCT(('Diário 1º PA'!$E$4:$E$2977='Analítico Cp.'!$B19)*('Diário 1º PA'!$C$4:$C$2977&gt;=J$4)*('Diário 1º PA'!$C$4:$C$2977&lt;=EOMONTH(J$4,0))*('Diário 1º PA'!$F$4:$F$2977)*(IF(Resumo!$Q$5="",1,'Diário 1º PA'!$O$4:$O$2977=Resumo!$Q$5)))
+SUMPRODUCT(('Diário 2º PA'!$E$4:$E$2000='Analítico Cp.'!$B19)*('Diário 2º PA'!$C$4:$C$2000&gt;=J$4)*('Diário 2º PA'!$C$4:$C$2000&lt;=EOMONTH(J$4,0))*('Diário 2º PA'!$F$4:$F$2000)*(IF(Resumo!$Q$5="",1,'Diário 2º PA'!$O$4:$O$2000=Resumo!$Q$5)))
+SUMPRODUCT(('Diário 3º PA'!$E$4:$E$2000='Analítico Cp.'!$B19)*('Diário 3º PA'!$C$4:$C$2000&gt;=J$4)*('Diário 3º PA'!$C$4:$C$2000&lt;=EOMONTH(J$4,0))*('Diário 3º PA'!$F$4:$F$2000)*(IF(Resumo!$Q$5="",1,'Diário 3º PA'!$O$4:$O$2000=Resumo!$Q$5)))
+SUMPRODUCT(('Diário 4º PA'!$E$4:$E$2000='Analítico Cp.'!$B19)*('Diário 4º PA'!$C$4:$C$2000&gt;=J$4)*('Diário 4º PA'!$C$4:$C$2000&lt;=EOMONTH(J$4,0))*('Diário 4º PA'!$F$4:$F$2000)*(IF(Resumo!$Q$5="",1,'Diário 4º PA'!$O$4:$O$2000=Resumo!$Q$5)))
+SUMPRODUCT(('Comp.'!$D$5:$D$763=$B19)*('Comp.'!$B$5:$B$763&gt;=J$4)*('Comp.'!$B$5:$B$763&lt;=EOMONTH(J$4,0))*('Comp.'!$E$5:$E$763)*(IF(Resumo!$Q$5="",1,'Comp.'!$K$5:$K$763=Resumo!$Q$5)))</f>
        <v>0</v>
      </c>
      <c r="K19" s="199">
        <f t="array" ref="K19">SUMPRODUCT(('Diário 1º PA'!$E$4:$E$2977='Analítico Cp.'!$B19)*('Diário 1º PA'!$C$4:$C$2977&gt;=K$4)*('Diário 1º PA'!$C$4:$C$2977&lt;=EOMONTH(K$4,0))*('Diário 1º PA'!$F$4:$F$2977)*(IF(Resumo!$Q$5="",1,'Diário 1º PA'!$O$4:$O$2977=Resumo!$Q$5)))
+SUMPRODUCT(('Diário 2º PA'!$E$4:$E$2000='Analítico Cp.'!$B19)*('Diário 2º PA'!$C$4:$C$2000&gt;=K$4)*('Diário 2º PA'!$C$4:$C$2000&lt;=EOMONTH(K$4,0))*('Diário 2º PA'!$F$4:$F$2000)*(IF(Resumo!$Q$5="",1,'Diário 2º PA'!$O$4:$O$2000=Resumo!$Q$5)))
+SUMPRODUCT(('Diário 3º PA'!$E$4:$E$2000='Analítico Cp.'!$B19)*('Diário 3º PA'!$C$4:$C$2000&gt;=K$4)*('Diário 3º PA'!$C$4:$C$2000&lt;=EOMONTH(K$4,0))*('Diário 3º PA'!$F$4:$F$2000)*(IF(Resumo!$Q$5="",1,'Diário 3º PA'!$O$4:$O$2000=Resumo!$Q$5)))
+SUMPRODUCT(('Diário 4º PA'!$E$4:$E$2000='Analítico Cp.'!$B19)*('Diário 4º PA'!$C$4:$C$2000&gt;=K$4)*('Diário 4º PA'!$C$4:$C$2000&lt;=EOMONTH(K$4,0))*('Diário 4º PA'!$F$4:$F$2000)*(IF(Resumo!$Q$5="",1,'Diário 4º PA'!$O$4:$O$2000=Resumo!$Q$5)))
+SUMPRODUCT(('Comp.'!$D$5:$D$763=$B19)*('Comp.'!$B$5:$B$763&gt;=K$4)*('Comp.'!$B$5:$B$763&lt;=EOMONTH(K$4,0))*('Comp.'!$E$5:$E$763)*(IF(Resumo!$Q$5="",1,'Comp.'!$K$5:$K$763=Resumo!$Q$5)))</f>
        <v>0</v>
      </c>
      <c r="L19" s="199">
        <f t="array" ref="L19">SUMPRODUCT(('Diário 1º PA'!$E$4:$E$2977='Analítico Cp.'!$B19)*('Diário 1º PA'!$C$4:$C$2977&gt;=L$4)*('Diário 1º PA'!$C$4:$C$2977&lt;=EOMONTH(L$4,0))*('Diário 1º PA'!$F$4:$F$2977)*(IF(Resumo!$Q$5="",1,'Diário 1º PA'!$O$4:$O$2977=Resumo!$Q$5)))
+SUMPRODUCT(('Diário 2º PA'!$E$4:$E$2000='Analítico Cp.'!$B19)*('Diário 2º PA'!$C$4:$C$2000&gt;=L$4)*('Diário 2º PA'!$C$4:$C$2000&lt;=EOMONTH(L$4,0))*('Diário 2º PA'!$F$4:$F$2000)*(IF(Resumo!$Q$5="",1,'Diário 2º PA'!$O$4:$O$2000=Resumo!$Q$5)))
+SUMPRODUCT(('Diário 3º PA'!$E$4:$E$2000='Analítico Cp.'!$B19)*('Diário 3º PA'!$C$4:$C$2000&gt;=L$4)*('Diário 3º PA'!$C$4:$C$2000&lt;=EOMONTH(L$4,0))*('Diário 3º PA'!$F$4:$F$2000)*(IF(Resumo!$Q$5="",1,'Diário 3º PA'!$O$4:$O$2000=Resumo!$Q$5)))
+SUMPRODUCT(('Diário 4º PA'!$E$4:$E$2000='Analítico Cp.'!$B19)*('Diário 4º PA'!$C$4:$C$2000&gt;=L$4)*('Diário 4º PA'!$C$4:$C$2000&lt;=EOMONTH(L$4,0))*('Diário 4º PA'!$F$4:$F$2000)*(IF(Resumo!$Q$5="",1,'Diário 4º PA'!$O$4:$O$2000=Resumo!$Q$5)))
+SUMPRODUCT(('Comp.'!$D$5:$D$763=$B19)*('Comp.'!$B$5:$B$763&gt;=L$4)*('Comp.'!$B$5:$B$763&lt;=EOMONTH(L$4,0))*('Comp.'!$E$5:$E$763)*(IF(Resumo!$Q$5="",1,'Comp.'!$K$5:$K$763=Resumo!$Q$5)))</f>
        <v>0</v>
      </c>
      <c r="M19" s="199">
        <f t="array" ref="M19">SUMPRODUCT(('Diário 1º PA'!$E$4:$E$2977='Analítico Cp.'!$B19)*('Diário 1º PA'!$C$4:$C$2977&gt;=M$4)*('Diário 1º PA'!$C$4:$C$2977&lt;=EOMONTH(M$4,0))*('Diário 1º PA'!$F$4:$F$2977)*(IF(Resumo!$Q$5="",1,'Diário 1º PA'!$O$4:$O$2977=Resumo!$Q$5)))
+SUMPRODUCT(('Diário 2º PA'!$E$4:$E$2000='Analítico Cp.'!$B19)*('Diário 2º PA'!$C$4:$C$2000&gt;=M$4)*('Diário 2º PA'!$C$4:$C$2000&lt;=EOMONTH(M$4,0))*('Diário 2º PA'!$F$4:$F$2000)*(IF(Resumo!$Q$5="",1,'Diário 2º PA'!$O$4:$O$2000=Resumo!$Q$5)))
+SUMPRODUCT(('Diário 3º PA'!$E$4:$E$2000='Analítico Cp.'!$B19)*('Diário 3º PA'!$C$4:$C$2000&gt;=M$4)*('Diário 3º PA'!$C$4:$C$2000&lt;=EOMONTH(M$4,0))*('Diário 3º PA'!$F$4:$F$2000)*(IF(Resumo!$Q$5="",1,'Diário 3º PA'!$O$4:$O$2000=Resumo!$Q$5)))
+SUMPRODUCT(('Diário 4º PA'!$E$4:$E$2000='Analítico Cp.'!$B19)*('Diário 4º PA'!$C$4:$C$2000&gt;=M$4)*('Diário 4º PA'!$C$4:$C$2000&lt;=EOMONTH(M$4,0))*('Diário 4º PA'!$F$4:$F$2000)*(IF(Resumo!$Q$5="",1,'Diário 4º PA'!$O$4:$O$2000=Resumo!$Q$5)))
+SUMPRODUCT(('Comp.'!$D$5:$D$763=$B19)*('Comp.'!$B$5:$B$763&gt;=M$4)*('Comp.'!$B$5:$B$763&lt;=EOMONTH(M$4,0))*('Comp.'!$E$5:$E$763)*(IF(Resumo!$Q$5="",1,'Comp.'!$K$5:$K$763=Resumo!$Q$5)))</f>
        <v>0</v>
      </c>
      <c r="N19" s="199">
        <f t="array" ref="N19">SUMPRODUCT(('Diário 1º PA'!$E$4:$E$2977='Analítico Cp.'!$B19)*('Diário 1º PA'!$C$4:$C$2977&gt;=N$4)*('Diário 1º PA'!$C$4:$C$2977&lt;=EOMONTH(N$4,0))*('Diário 1º PA'!$F$4:$F$2977)*(IF(Resumo!$Q$5="",1,'Diário 1º PA'!$O$4:$O$2977=Resumo!$Q$5)))
+SUMPRODUCT(('Diário 2º PA'!$E$4:$E$2000='Analítico Cp.'!$B19)*('Diário 2º PA'!$C$4:$C$2000&gt;=N$4)*('Diário 2º PA'!$C$4:$C$2000&lt;=EOMONTH(N$4,0))*('Diário 2º PA'!$F$4:$F$2000)*(IF(Resumo!$Q$5="",1,'Diário 2º PA'!$O$4:$O$2000=Resumo!$Q$5)))
+SUMPRODUCT(('Diário 3º PA'!$E$4:$E$2000='Analítico Cp.'!$B19)*('Diário 3º PA'!$C$4:$C$2000&gt;=N$4)*('Diário 3º PA'!$C$4:$C$2000&lt;=EOMONTH(N$4,0))*('Diário 3º PA'!$F$4:$F$2000)*(IF(Resumo!$Q$5="",1,'Diário 3º PA'!$O$4:$O$2000=Resumo!$Q$5)))
+SUMPRODUCT(('Diário 4º PA'!$E$4:$E$2000='Analítico Cp.'!$B19)*('Diário 4º PA'!$C$4:$C$2000&gt;=N$4)*('Diário 4º PA'!$C$4:$C$2000&lt;=EOMONTH(N$4,0))*('Diário 4º PA'!$F$4:$F$2000)*(IF(Resumo!$Q$5="",1,'Diário 4º PA'!$O$4:$O$2000=Resumo!$Q$5)))
+SUMPRODUCT(('Comp.'!$D$5:$D$763=$B19)*('Comp.'!$B$5:$B$763&gt;=N$4)*('Comp.'!$B$5:$B$763&lt;=EOMONTH(N$4,0))*('Comp.'!$E$5:$E$763)*(IF(Resumo!$Q$5="",1,'Comp.'!$K$5:$K$763=Resumo!$Q$5)))</f>
        <v>0</v>
      </c>
      <c r="O19" s="200">
        <f t="shared" si="2"/>
        <v>0</v>
      </c>
      <c r="P19" s="201">
        <f t="shared" si="3"/>
        <v>0</v>
      </c>
      <c r="Q19" s="174"/>
      <c r="R19" s="174"/>
      <c r="S19" s="174"/>
      <c r="T19" s="174"/>
      <c r="U19" s="174"/>
      <c r="V19" s="174"/>
      <c r="W19" s="174"/>
      <c r="X19" s="174"/>
      <c r="Y19" s="174"/>
      <c r="Z19" s="174"/>
    </row>
    <row r="20" spans="1:26" ht="23.25" customHeight="1" x14ac:dyDescent="0.2">
      <c r="A20" s="220" t="s">
        <v>156</v>
      </c>
      <c r="B20" s="221" t="s">
        <v>157</v>
      </c>
      <c r="C20" s="199">
        <f t="array" ref="C20">SUMPRODUCT(('Diário 1º PA'!$E$4:$E$2977='Analítico Cp.'!$B20)*('Diário 1º PA'!$C$4:$C$2977&gt;=C$4)*('Diário 1º PA'!$C$4:$C$2977&lt;=EOMONTH(C$4,0))*('Diário 1º PA'!$F$4:$F$2977)*(IF(Resumo!$Q$5="",1,'Diário 1º PA'!$O$4:$O$2977=Resumo!$Q$5)))
+SUMPRODUCT(('Diário 2º PA'!$E$4:$E$2000='Analítico Cp.'!$B20)*('Diário 2º PA'!$C$4:$C$2000&gt;=C$4)*('Diário 2º PA'!$C$4:$C$2000&lt;=EOMONTH(C$4,0))*('Diário 2º PA'!$F$4:$F$2000)*(IF(Resumo!$Q$5="",1,'Diário 2º PA'!$O$4:$O$2000=Resumo!$Q$5)))
+SUMPRODUCT(('Diário 3º PA'!$E$4:$E$2000='Analítico Cp.'!$B20)*('Diário 3º PA'!$C$4:$C$2000&gt;=C$4)*('Diário 3º PA'!$C$4:$C$2000&lt;=EOMONTH(C$4,0))*('Diário 3º PA'!$F$4:$F$2000)*(IF(Resumo!$Q$5="",1,'Diário 3º PA'!$O$4:$O$2000=Resumo!$Q$5)))
+SUMPRODUCT(('Diário 4º PA'!$E$4:$E$2000='Analítico Cp.'!$B20)*('Diário 4º PA'!$C$4:$C$2000&gt;=C$4)*('Diário 4º PA'!$C$4:$C$2000&lt;=EOMONTH(C$4,0))*('Diário 4º PA'!$F$4:$F$2000)*(IF(Resumo!$Q$5="",1,'Diário 4º PA'!$O$4:$O$2000=Resumo!$Q$5)))
+SUMPRODUCT(('Comp.'!$D$5:$D$763=$B20)*('Comp.'!$B$5:$B$763&gt;=C$4)*('Comp.'!$B$5:$B$763&lt;=EOMONTH(C$4,0))*('Comp.'!$E$5:$E$763)*(IF(Resumo!$Q$5="",1,'Comp.'!$K$5:$K$763=Resumo!$Q$5)))</f>
        <v>0</v>
      </c>
      <c r="D20" s="199">
        <f t="array" ref="D20">SUMPRODUCT(('Diário 1º PA'!$E$4:$E$2977='Analítico Cp.'!$B20)*('Diário 1º PA'!$C$4:$C$2977&gt;=D$4)*('Diário 1º PA'!$C$4:$C$2977&lt;=EOMONTH(D$4,0))*('Diário 1º PA'!$F$4:$F$2977)*(IF(Resumo!$Q$5="",1,'Diário 1º PA'!$O$4:$O$2977=Resumo!$Q$5)))
+SUMPRODUCT(('Diário 2º PA'!$E$4:$E$2000='Analítico Cp.'!$B20)*('Diário 2º PA'!$C$4:$C$2000&gt;=D$4)*('Diário 2º PA'!$C$4:$C$2000&lt;=EOMONTH(D$4,0))*('Diário 2º PA'!$F$4:$F$2000)*(IF(Resumo!$Q$5="",1,'Diário 2º PA'!$O$4:$O$2000=Resumo!$Q$5)))
+SUMPRODUCT(('Diário 3º PA'!$E$4:$E$2000='Analítico Cp.'!$B20)*('Diário 3º PA'!$C$4:$C$2000&gt;=D$4)*('Diário 3º PA'!$C$4:$C$2000&lt;=EOMONTH(D$4,0))*('Diário 3º PA'!$F$4:$F$2000)*(IF(Resumo!$Q$5="",1,'Diário 3º PA'!$O$4:$O$2000=Resumo!$Q$5)))
+SUMPRODUCT(('Diário 4º PA'!$E$4:$E$2000='Analítico Cp.'!$B20)*('Diário 4º PA'!$C$4:$C$2000&gt;=D$4)*('Diário 4º PA'!$C$4:$C$2000&lt;=EOMONTH(D$4,0))*('Diário 4º PA'!$F$4:$F$2000)*(IF(Resumo!$Q$5="",1,'Diário 4º PA'!$O$4:$O$2000=Resumo!$Q$5)))
+SUMPRODUCT(('Comp.'!$D$5:$D$763=$B20)*('Comp.'!$B$5:$B$763&gt;=D$4)*('Comp.'!$B$5:$B$763&lt;=EOMONTH(D$4,0))*('Comp.'!$E$5:$E$763)*(IF(Resumo!$Q$5="",1,'Comp.'!$K$5:$K$763=Resumo!$Q$5)))</f>
        <v>0</v>
      </c>
      <c r="E20" s="199">
        <f t="array" ref="E20">SUMPRODUCT(('Diário 1º PA'!$E$4:$E$2977='Analítico Cp.'!$B20)*('Diário 1º PA'!$C$4:$C$2977&gt;=E$4)*('Diário 1º PA'!$C$4:$C$2977&lt;=EOMONTH(E$4,0))*('Diário 1º PA'!$F$4:$F$2977)*(IF(Resumo!$Q$5="",1,'Diário 1º PA'!$O$4:$O$2977=Resumo!$Q$5)))
+SUMPRODUCT(('Diário 2º PA'!$E$4:$E$2000='Analítico Cp.'!$B20)*('Diário 2º PA'!$C$4:$C$2000&gt;=E$4)*('Diário 2º PA'!$C$4:$C$2000&lt;=EOMONTH(E$4,0))*('Diário 2º PA'!$F$4:$F$2000)*(IF(Resumo!$Q$5="",1,'Diário 2º PA'!$O$4:$O$2000=Resumo!$Q$5)))
+SUMPRODUCT(('Diário 3º PA'!$E$4:$E$2000='Analítico Cp.'!$B20)*('Diário 3º PA'!$C$4:$C$2000&gt;=E$4)*('Diário 3º PA'!$C$4:$C$2000&lt;=EOMONTH(E$4,0))*('Diário 3º PA'!$F$4:$F$2000)*(IF(Resumo!$Q$5="",1,'Diário 3º PA'!$O$4:$O$2000=Resumo!$Q$5)))
+SUMPRODUCT(('Diário 4º PA'!$E$4:$E$2000='Analítico Cp.'!$B20)*('Diário 4º PA'!$C$4:$C$2000&gt;=E$4)*('Diário 4º PA'!$C$4:$C$2000&lt;=EOMONTH(E$4,0))*('Diário 4º PA'!$F$4:$F$2000)*(IF(Resumo!$Q$5="",1,'Diário 4º PA'!$O$4:$O$2000=Resumo!$Q$5)))
+SUMPRODUCT(('Comp.'!$D$5:$D$763=$B20)*('Comp.'!$B$5:$B$763&gt;=E$4)*('Comp.'!$B$5:$B$763&lt;=EOMONTH(E$4,0))*('Comp.'!$E$5:$E$763)*(IF(Resumo!$Q$5="",1,'Comp.'!$K$5:$K$763=Resumo!$Q$5)))</f>
        <v>0</v>
      </c>
      <c r="F20" s="199">
        <f t="array" ref="F20">SUMPRODUCT(('Diário 1º PA'!$E$4:$E$2977='Analítico Cp.'!$B20)*('Diário 1º PA'!$C$4:$C$2977&gt;=F$4)*('Diário 1º PA'!$C$4:$C$2977&lt;=EOMONTH(F$4,0))*('Diário 1º PA'!$F$4:$F$2977)*(IF(Resumo!$Q$5="",1,'Diário 1º PA'!$O$4:$O$2977=Resumo!$Q$5)))
+SUMPRODUCT(('Diário 2º PA'!$E$4:$E$2000='Analítico Cp.'!$B20)*('Diário 2º PA'!$C$4:$C$2000&gt;=F$4)*('Diário 2º PA'!$C$4:$C$2000&lt;=EOMONTH(F$4,0))*('Diário 2º PA'!$F$4:$F$2000)*(IF(Resumo!$Q$5="",1,'Diário 2º PA'!$O$4:$O$2000=Resumo!$Q$5)))
+SUMPRODUCT(('Diário 3º PA'!$E$4:$E$2000='Analítico Cp.'!$B20)*('Diário 3º PA'!$C$4:$C$2000&gt;=F$4)*('Diário 3º PA'!$C$4:$C$2000&lt;=EOMONTH(F$4,0))*('Diário 3º PA'!$F$4:$F$2000)*(IF(Resumo!$Q$5="",1,'Diário 3º PA'!$O$4:$O$2000=Resumo!$Q$5)))
+SUMPRODUCT(('Diário 4º PA'!$E$4:$E$2000='Analítico Cp.'!$B20)*('Diário 4º PA'!$C$4:$C$2000&gt;=F$4)*('Diário 4º PA'!$C$4:$C$2000&lt;=EOMONTH(F$4,0))*('Diário 4º PA'!$F$4:$F$2000)*(IF(Resumo!$Q$5="",1,'Diário 4º PA'!$O$4:$O$2000=Resumo!$Q$5)))
+SUMPRODUCT(('Comp.'!$D$5:$D$763=$B20)*('Comp.'!$B$5:$B$763&gt;=F$4)*('Comp.'!$B$5:$B$763&lt;=EOMONTH(F$4,0))*('Comp.'!$E$5:$E$763)*(IF(Resumo!$Q$5="",1,'Comp.'!$K$5:$K$763=Resumo!$Q$5)))</f>
        <v>0</v>
      </c>
      <c r="G20" s="199">
        <f t="array" ref="G20">SUMPRODUCT(('Diário 1º PA'!$E$4:$E$2977='Analítico Cp.'!$B20)*('Diário 1º PA'!$C$4:$C$2977&gt;=G$4)*('Diário 1º PA'!$C$4:$C$2977&lt;=EOMONTH(G$4,0))*('Diário 1º PA'!$F$4:$F$2977)*(IF(Resumo!$Q$5="",1,'Diário 1º PA'!$O$4:$O$2977=Resumo!$Q$5)))
+SUMPRODUCT(('Diário 2º PA'!$E$4:$E$2000='Analítico Cp.'!$B20)*('Diário 2º PA'!$C$4:$C$2000&gt;=G$4)*('Diário 2º PA'!$C$4:$C$2000&lt;=EOMONTH(G$4,0))*('Diário 2º PA'!$F$4:$F$2000)*(IF(Resumo!$Q$5="",1,'Diário 2º PA'!$O$4:$O$2000=Resumo!$Q$5)))
+SUMPRODUCT(('Diário 3º PA'!$E$4:$E$2000='Analítico Cp.'!$B20)*('Diário 3º PA'!$C$4:$C$2000&gt;=G$4)*('Diário 3º PA'!$C$4:$C$2000&lt;=EOMONTH(G$4,0))*('Diário 3º PA'!$F$4:$F$2000)*(IF(Resumo!$Q$5="",1,'Diário 3º PA'!$O$4:$O$2000=Resumo!$Q$5)))
+SUMPRODUCT(('Diário 4º PA'!$E$4:$E$2000='Analítico Cp.'!$B20)*('Diário 4º PA'!$C$4:$C$2000&gt;=G$4)*('Diário 4º PA'!$C$4:$C$2000&lt;=EOMONTH(G$4,0))*('Diário 4º PA'!$F$4:$F$2000)*(IF(Resumo!$Q$5="",1,'Diário 4º PA'!$O$4:$O$2000=Resumo!$Q$5)))
+SUMPRODUCT(('Comp.'!$D$5:$D$763=$B20)*('Comp.'!$B$5:$B$763&gt;=G$4)*('Comp.'!$B$5:$B$763&lt;=EOMONTH(G$4,0))*('Comp.'!$E$5:$E$763)*(IF(Resumo!$Q$5="",1,'Comp.'!$K$5:$K$763=Resumo!$Q$5)))</f>
        <v>0</v>
      </c>
      <c r="H20" s="199">
        <f t="array" ref="H20">SUMPRODUCT(('Diário 1º PA'!$E$4:$E$2977='Analítico Cp.'!$B20)*('Diário 1º PA'!$C$4:$C$2977&gt;=H$4)*('Diário 1º PA'!$C$4:$C$2977&lt;=EOMONTH(H$4,0))*('Diário 1º PA'!$F$4:$F$2977)*(IF(Resumo!$Q$5="",1,'Diário 1º PA'!$O$4:$O$2977=Resumo!$Q$5)))
+SUMPRODUCT(('Diário 2º PA'!$E$4:$E$2000='Analítico Cp.'!$B20)*('Diário 2º PA'!$C$4:$C$2000&gt;=H$4)*('Diário 2º PA'!$C$4:$C$2000&lt;=EOMONTH(H$4,0))*('Diário 2º PA'!$F$4:$F$2000)*(IF(Resumo!$Q$5="",1,'Diário 2º PA'!$O$4:$O$2000=Resumo!$Q$5)))
+SUMPRODUCT(('Diário 3º PA'!$E$4:$E$2000='Analítico Cp.'!$B20)*('Diário 3º PA'!$C$4:$C$2000&gt;=H$4)*('Diário 3º PA'!$C$4:$C$2000&lt;=EOMONTH(H$4,0))*('Diário 3º PA'!$F$4:$F$2000)*(IF(Resumo!$Q$5="",1,'Diário 3º PA'!$O$4:$O$2000=Resumo!$Q$5)))
+SUMPRODUCT(('Diário 4º PA'!$E$4:$E$2000='Analítico Cp.'!$B20)*('Diário 4º PA'!$C$4:$C$2000&gt;=H$4)*('Diário 4º PA'!$C$4:$C$2000&lt;=EOMONTH(H$4,0))*('Diário 4º PA'!$F$4:$F$2000)*(IF(Resumo!$Q$5="",1,'Diário 4º PA'!$O$4:$O$2000=Resumo!$Q$5)))
+SUMPRODUCT(('Comp.'!$D$5:$D$763=$B20)*('Comp.'!$B$5:$B$763&gt;=H$4)*('Comp.'!$B$5:$B$763&lt;=EOMONTH(H$4,0))*('Comp.'!$E$5:$E$763)*(IF(Resumo!$Q$5="",1,'Comp.'!$K$5:$K$763=Resumo!$Q$5)))</f>
        <v>0</v>
      </c>
      <c r="I20" s="199">
        <f t="array" ref="I20">SUMPRODUCT(('Diário 1º PA'!$E$4:$E$2977='Analítico Cp.'!$B20)*('Diário 1º PA'!$C$4:$C$2977&gt;=I$4)*('Diário 1º PA'!$C$4:$C$2977&lt;=EOMONTH(I$4,0))*('Diário 1º PA'!$F$4:$F$2977)*(IF(Resumo!$Q$5="",1,'Diário 1º PA'!$O$4:$O$2977=Resumo!$Q$5)))
+SUMPRODUCT(('Diário 2º PA'!$E$4:$E$2000='Analítico Cp.'!$B20)*('Diário 2º PA'!$C$4:$C$2000&gt;=I$4)*('Diário 2º PA'!$C$4:$C$2000&lt;=EOMONTH(I$4,0))*('Diário 2º PA'!$F$4:$F$2000)*(IF(Resumo!$Q$5="",1,'Diário 2º PA'!$O$4:$O$2000=Resumo!$Q$5)))
+SUMPRODUCT(('Diário 3º PA'!$E$4:$E$2000='Analítico Cp.'!$B20)*('Diário 3º PA'!$C$4:$C$2000&gt;=I$4)*('Diário 3º PA'!$C$4:$C$2000&lt;=EOMONTH(I$4,0))*('Diário 3º PA'!$F$4:$F$2000)*(IF(Resumo!$Q$5="",1,'Diário 3º PA'!$O$4:$O$2000=Resumo!$Q$5)))
+SUMPRODUCT(('Diário 4º PA'!$E$4:$E$2000='Analítico Cp.'!$B20)*('Diário 4º PA'!$C$4:$C$2000&gt;=I$4)*('Diário 4º PA'!$C$4:$C$2000&lt;=EOMONTH(I$4,0))*('Diário 4º PA'!$F$4:$F$2000)*(IF(Resumo!$Q$5="",1,'Diário 4º PA'!$O$4:$O$2000=Resumo!$Q$5)))
+SUMPRODUCT(('Comp.'!$D$5:$D$763=$B20)*('Comp.'!$B$5:$B$763&gt;=I$4)*('Comp.'!$B$5:$B$763&lt;=EOMONTH(I$4,0))*('Comp.'!$E$5:$E$763)*(IF(Resumo!$Q$5="",1,'Comp.'!$K$5:$K$763=Resumo!$Q$5)))</f>
        <v>0</v>
      </c>
      <c r="J20" s="199">
        <f t="array" ref="J20">SUMPRODUCT(('Diário 1º PA'!$E$4:$E$2977='Analítico Cp.'!$B20)*('Diário 1º PA'!$C$4:$C$2977&gt;=J$4)*('Diário 1º PA'!$C$4:$C$2977&lt;=EOMONTH(J$4,0))*('Diário 1º PA'!$F$4:$F$2977)*(IF(Resumo!$Q$5="",1,'Diário 1º PA'!$O$4:$O$2977=Resumo!$Q$5)))
+SUMPRODUCT(('Diário 2º PA'!$E$4:$E$2000='Analítico Cp.'!$B20)*('Diário 2º PA'!$C$4:$C$2000&gt;=J$4)*('Diário 2º PA'!$C$4:$C$2000&lt;=EOMONTH(J$4,0))*('Diário 2º PA'!$F$4:$F$2000)*(IF(Resumo!$Q$5="",1,'Diário 2º PA'!$O$4:$O$2000=Resumo!$Q$5)))
+SUMPRODUCT(('Diário 3º PA'!$E$4:$E$2000='Analítico Cp.'!$B20)*('Diário 3º PA'!$C$4:$C$2000&gt;=J$4)*('Diário 3º PA'!$C$4:$C$2000&lt;=EOMONTH(J$4,0))*('Diário 3º PA'!$F$4:$F$2000)*(IF(Resumo!$Q$5="",1,'Diário 3º PA'!$O$4:$O$2000=Resumo!$Q$5)))
+SUMPRODUCT(('Diário 4º PA'!$E$4:$E$2000='Analítico Cp.'!$B20)*('Diário 4º PA'!$C$4:$C$2000&gt;=J$4)*('Diário 4º PA'!$C$4:$C$2000&lt;=EOMONTH(J$4,0))*('Diário 4º PA'!$F$4:$F$2000)*(IF(Resumo!$Q$5="",1,'Diário 4º PA'!$O$4:$O$2000=Resumo!$Q$5)))
+SUMPRODUCT(('Comp.'!$D$5:$D$763=$B20)*('Comp.'!$B$5:$B$763&gt;=J$4)*('Comp.'!$B$5:$B$763&lt;=EOMONTH(J$4,0))*('Comp.'!$E$5:$E$763)*(IF(Resumo!$Q$5="",1,'Comp.'!$K$5:$K$763=Resumo!$Q$5)))</f>
        <v>0</v>
      </c>
      <c r="K20" s="199">
        <f t="array" ref="K20">SUMPRODUCT(('Diário 1º PA'!$E$4:$E$2977='Analítico Cp.'!$B20)*('Diário 1º PA'!$C$4:$C$2977&gt;=K$4)*('Diário 1º PA'!$C$4:$C$2977&lt;=EOMONTH(K$4,0))*('Diário 1º PA'!$F$4:$F$2977)*(IF(Resumo!$Q$5="",1,'Diário 1º PA'!$O$4:$O$2977=Resumo!$Q$5)))
+SUMPRODUCT(('Diário 2º PA'!$E$4:$E$2000='Analítico Cp.'!$B20)*('Diário 2º PA'!$C$4:$C$2000&gt;=K$4)*('Diário 2º PA'!$C$4:$C$2000&lt;=EOMONTH(K$4,0))*('Diário 2º PA'!$F$4:$F$2000)*(IF(Resumo!$Q$5="",1,'Diário 2º PA'!$O$4:$O$2000=Resumo!$Q$5)))
+SUMPRODUCT(('Diário 3º PA'!$E$4:$E$2000='Analítico Cp.'!$B20)*('Diário 3º PA'!$C$4:$C$2000&gt;=K$4)*('Diário 3º PA'!$C$4:$C$2000&lt;=EOMONTH(K$4,0))*('Diário 3º PA'!$F$4:$F$2000)*(IF(Resumo!$Q$5="",1,'Diário 3º PA'!$O$4:$O$2000=Resumo!$Q$5)))
+SUMPRODUCT(('Diário 4º PA'!$E$4:$E$2000='Analítico Cp.'!$B20)*('Diário 4º PA'!$C$4:$C$2000&gt;=K$4)*('Diário 4º PA'!$C$4:$C$2000&lt;=EOMONTH(K$4,0))*('Diário 4º PA'!$F$4:$F$2000)*(IF(Resumo!$Q$5="",1,'Diário 4º PA'!$O$4:$O$2000=Resumo!$Q$5)))
+SUMPRODUCT(('Comp.'!$D$5:$D$763=$B20)*('Comp.'!$B$5:$B$763&gt;=K$4)*('Comp.'!$B$5:$B$763&lt;=EOMONTH(K$4,0))*('Comp.'!$E$5:$E$763)*(IF(Resumo!$Q$5="",1,'Comp.'!$K$5:$K$763=Resumo!$Q$5)))</f>
        <v>0</v>
      </c>
      <c r="L20" s="199">
        <f t="array" ref="L20">SUMPRODUCT(('Diário 1º PA'!$E$4:$E$2977='Analítico Cp.'!$B20)*('Diário 1º PA'!$C$4:$C$2977&gt;=L$4)*('Diário 1º PA'!$C$4:$C$2977&lt;=EOMONTH(L$4,0))*('Diário 1º PA'!$F$4:$F$2977)*(IF(Resumo!$Q$5="",1,'Diário 1º PA'!$O$4:$O$2977=Resumo!$Q$5)))
+SUMPRODUCT(('Diário 2º PA'!$E$4:$E$2000='Analítico Cp.'!$B20)*('Diário 2º PA'!$C$4:$C$2000&gt;=L$4)*('Diário 2º PA'!$C$4:$C$2000&lt;=EOMONTH(L$4,0))*('Diário 2º PA'!$F$4:$F$2000)*(IF(Resumo!$Q$5="",1,'Diário 2º PA'!$O$4:$O$2000=Resumo!$Q$5)))
+SUMPRODUCT(('Diário 3º PA'!$E$4:$E$2000='Analítico Cp.'!$B20)*('Diário 3º PA'!$C$4:$C$2000&gt;=L$4)*('Diário 3º PA'!$C$4:$C$2000&lt;=EOMONTH(L$4,0))*('Diário 3º PA'!$F$4:$F$2000)*(IF(Resumo!$Q$5="",1,'Diário 3º PA'!$O$4:$O$2000=Resumo!$Q$5)))
+SUMPRODUCT(('Diário 4º PA'!$E$4:$E$2000='Analítico Cp.'!$B20)*('Diário 4º PA'!$C$4:$C$2000&gt;=L$4)*('Diário 4º PA'!$C$4:$C$2000&lt;=EOMONTH(L$4,0))*('Diário 4º PA'!$F$4:$F$2000)*(IF(Resumo!$Q$5="",1,'Diário 4º PA'!$O$4:$O$2000=Resumo!$Q$5)))
+SUMPRODUCT(('Comp.'!$D$5:$D$763=$B20)*('Comp.'!$B$5:$B$763&gt;=L$4)*('Comp.'!$B$5:$B$763&lt;=EOMONTH(L$4,0))*('Comp.'!$E$5:$E$763)*(IF(Resumo!$Q$5="",1,'Comp.'!$K$5:$K$763=Resumo!$Q$5)))</f>
        <v>0</v>
      </c>
      <c r="M20" s="199">
        <f t="array" ref="M20">SUMPRODUCT(('Diário 1º PA'!$E$4:$E$2977='Analítico Cp.'!$B20)*('Diário 1º PA'!$C$4:$C$2977&gt;=M$4)*('Diário 1º PA'!$C$4:$C$2977&lt;=EOMONTH(M$4,0))*('Diário 1º PA'!$F$4:$F$2977)*(IF(Resumo!$Q$5="",1,'Diário 1º PA'!$O$4:$O$2977=Resumo!$Q$5)))
+SUMPRODUCT(('Diário 2º PA'!$E$4:$E$2000='Analítico Cp.'!$B20)*('Diário 2º PA'!$C$4:$C$2000&gt;=M$4)*('Diário 2º PA'!$C$4:$C$2000&lt;=EOMONTH(M$4,0))*('Diário 2º PA'!$F$4:$F$2000)*(IF(Resumo!$Q$5="",1,'Diário 2º PA'!$O$4:$O$2000=Resumo!$Q$5)))
+SUMPRODUCT(('Diário 3º PA'!$E$4:$E$2000='Analítico Cp.'!$B20)*('Diário 3º PA'!$C$4:$C$2000&gt;=M$4)*('Diário 3º PA'!$C$4:$C$2000&lt;=EOMONTH(M$4,0))*('Diário 3º PA'!$F$4:$F$2000)*(IF(Resumo!$Q$5="",1,'Diário 3º PA'!$O$4:$O$2000=Resumo!$Q$5)))
+SUMPRODUCT(('Diário 4º PA'!$E$4:$E$2000='Analítico Cp.'!$B20)*('Diário 4º PA'!$C$4:$C$2000&gt;=M$4)*('Diário 4º PA'!$C$4:$C$2000&lt;=EOMONTH(M$4,0))*('Diário 4º PA'!$F$4:$F$2000)*(IF(Resumo!$Q$5="",1,'Diário 4º PA'!$O$4:$O$2000=Resumo!$Q$5)))
+SUMPRODUCT(('Comp.'!$D$5:$D$763=$B20)*('Comp.'!$B$5:$B$763&gt;=M$4)*('Comp.'!$B$5:$B$763&lt;=EOMONTH(M$4,0))*('Comp.'!$E$5:$E$763)*(IF(Resumo!$Q$5="",1,'Comp.'!$K$5:$K$763=Resumo!$Q$5)))</f>
        <v>0</v>
      </c>
      <c r="N20" s="199">
        <f t="array" ref="N20">SUMPRODUCT(('Diário 1º PA'!$E$4:$E$2977='Analítico Cp.'!$B20)*('Diário 1º PA'!$C$4:$C$2977&gt;=N$4)*('Diário 1º PA'!$C$4:$C$2977&lt;=EOMONTH(N$4,0))*('Diário 1º PA'!$F$4:$F$2977)*(IF(Resumo!$Q$5="",1,'Diário 1º PA'!$O$4:$O$2977=Resumo!$Q$5)))
+SUMPRODUCT(('Diário 2º PA'!$E$4:$E$2000='Analítico Cp.'!$B20)*('Diário 2º PA'!$C$4:$C$2000&gt;=N$4)*('Diário 2º PA'!$C$4:$C$2000&lt;=EOMONTH(N$4,0))*('Diário 2º PA'!$F$4:$F$2000)*(IF(Resumo!$Q$5="",1,'Diário 2º PA'!$O$4:$O$2000=Resumo!$Q$5)))
+SUMPRODUCT(('Diário 3º PA'!$E$4:$E$2000='Analítico Cp.'!$B20)*('Diário 3º PA'!$C$4:$C$2000&gt;=N$4)*('Diário 3º PA'!$C$4:$C$2000&lt;=EOMONTH(N$4,0))*('Diário 3º PA'!$F$4:$F$2000)*(IF(Resumo!$Q$5="",1,'Diário 3º PA'!$O$4:$O$2000=Resumo!$Q$5)))
+SUMPRODUCT(('Diário 4º PA'!$E$4:$E$2000='Analítico Cp.'!$B20)*('Diário 4º PA'!$C$4:$C$2000&gt;=N$4)*('Diário 4º PA'!$C$4:$C$2000&lt;=EOMONTH(N$4,0))*('Diário 4º PA'!$F$4:$F$2000)*(IF(Resumo!$Q$5="",1,'Diário 4º PA'!$O$4:$O$2000=Resumo!$Q$5)))
+SUMPRODUCT(('Comp.'!$D$5:$D$763=$B20)*('Comp.'!$B$5:$B$763&gt;=N$4)*('Comp.'!$B$5:$B$763&lt;=EOMONTH(N$4,0))*('Comp.'!$E$5:$E$763)*(IF(Resumo!$Q$5="",1,'Comp.'!$K$5:$K$763=Resumo!$Q$5)))</f>
        <v>0</v>
      </c>
      <c r="O20" s="200">
        <f t="shared" si="2"/>
        <v>0</v>
      </c>
      <c r="P20" s="201">
        <f t="shared" si="3"/>
        <v>0</v>
      </c>
      <c r="Q20" s="174"/>
      <c r="R20" s="174"/>
      <c r="S20" s="174"/>
      <c r="T20" s="174"/>
      <c r="U20" s="174"/>
      <c r="V20" s="174"/>
      <c r="W20" s="174"/>
      <c r="X20" s="174"/>
      <c r="Y20" s="174"/>
      <c r="Z20" s="174"/>
    </row>
    <row r="21" spans="1:26" ht="23.25" customHeight="1" x14ac:dyDescent="0.2">
      <c r="A21" s="220" t="s">
        <v>158</v>
      </c>
      <c r="B21" s="221" t="s">
        <v>159</v>
      </c>
      <c r="C21" s="199">
        <f t="array" ref="C21">SUMPRODUCT(('Diário 1º PA'!$E$4:$E$2977='Analítico Cp.'!$B21)*('Diário 1º PA'!$C$4:$C$2977&gt;=C$4)*('Diário 1º PA'!$C$4:$C$2977&lt;=EOMONTH(C$4,0))*('Diário 1º PA'!$F$4:$F$2977)*(IF(Resumo!$Q$5="",1,'Diário 1º PA'!$O$4:$O$2977=Resumo!$Q$5)))
+SUMPRODUCT(('Diário 2º PA'!$E$4:$E$2000='Analítico Cp.'!$B21)*('Diário 2º PA'!$C$4:$C$2000&gt;=C$4)*('Diário 2º PA'!$C$4:$C$2000&lt;=EOMONTH(C$4,0))*('Diário 2º PA'!$F$4:$F$2000)*(IF(Resumo!$Q$5="",1,'Diário 2º PA'!$O$4:$O$2000=Resumo!$Q$5)))
+SUMPRODUCT(('Diário 3º PA'!$E$4:$E$2000='Analítico Cp.'!$B21)*('Diário 3º PA'!$C$4:$C$2000&gt;=C$4)*('Diário 3º PA'!$C$4:$C$2000&lt;=EOMONTH(C$4,0))*('Diário 3º PA'!$F$4:$F$2000)*(IF(Resumo!$Q$5="",1,'Diário 3º PA'!$O$4:$O$2000=Resumo!$Q$5)))
+SUMPRODUCT(('Diário 4º PA'!$E$4:$E$2000='Analítico Cp.'!$B21)*('Diário 4º PA'!$C$4:$C$2000&gt;=C$4)*('Diário 4º PA'!$C$4:$C$2000&lt;=EOMONTH(C$4,0))*('Diário 4º PA'!$F$4:$F$2000)*(IF(Resumo!$Q$5="",1,'Diário 4º PA'!$O$4:$O$2000=Resumo!$Q$5)))
+SUMPRODUCT(('Comp.'!$D$5:$D$763=$B21)*('Comp.'!$B$5:$B$763&gt;=C$4)*('Comp.'!$B$5:$B$763&lt;=EOMONTH(C$4,0))*('Comp.'!$E$5:$E$763)*(IF(Resumo!$Q$5="",1,'Comp.'!$K$5:$K$763=Resumo!$Q$5)))</f>
        <v>0</v>
      </c>
      <c r="D21" s="199">
        <f t="array" ref="D21">SUMPRODUCT(('Diário 1º PA'!$E$4:$E$2977='Analítico Cp.'!$B21)*('Diário 1º PA'!$C$4:$C$2977&gt;=D$4)*('Diário 1º PA'!$C$4:$C$2977&lt;=EOMONTH(D$4,0))*('Diário 1º PA'!$F$4:$F$2977)*(IF(Resumo!$Q$5="",1,'Diário 1º PA'!$O$4:$O$2977=Resumo!$Q$5)))
+SUMPRODUCT(('Diário 2º PA'!$E$4:$E$2000='Analítico Cp.'!$B21)*('Diário 2º PA'!$C$4:$C$2000&gt;=D$4)*('Diário 2º PA'!$C$4:$C$2000&lt;=EOMONTH(D$4,0))*('Diário 2º PA'!$F$4:$F$2000)*(IF(Resumo!$Q$5="",1,'Diário 2º PA'!$O$4:$O$2000=Resumo!$Q$5)))
+SUMPRODUCT(('Diário 3º PA'!$E$4:$E$2000='Analítico Cp.'!$B21)*('Diário 3º PA'!$C$4:$C$2000&gt;=D$4)*('Diário 3º PA'!$C$4:$C$2000&lt;=EOMONTH(D$4,0))*('Diário 3º PA'!$F$4:$F$2000)*(IF(Resumo!$Q$5="",1,'Diário 3º PA'!$O$4:$O$2000=Resumo!$Q$5)))
+SUMPRODUCT(('Diário 4º PA'!$E$4:$E$2000='Analítico Cp.'!$B21)*('Diário 4º PA'!$C$4:$C$2000&gt;=D$4)*('Diário 4º PA'!$C$4:$C$2000&lt;=EOMONTH(D$4,0))*('Diário 4º PA'!$F$4:$F$2000)*(IF(Resumo!$Q$5="",1,'Diário 4º PA'!$O$4:$O$2000=Resumo!$Q$5)))
+SUMPRODUCT(('Comp.'!$D$5:$D$763=$B21)*('Comp.'!$B$5:$B$763&gt;=D$4)*('Comp.'!$B$5:$B$763&lt;=EOMONTH(D$4,0))*('Comp.'!$E$5:$E$763)*(IF(Resumo!$Q$5="",1,'Comp.'!$K$5:$K$763=Resumo!$Q$5)))</f>
        <v>0</v>
      </c>
      <c r="E21" s="199">
        <f t="array" ref="E21">SUMPRODUCT(('Diário 1º PA'!$E$4:$E$2977='Analítico Cp.'!$B21)*('Diário 1º PA'!$C$4:$C$2977&gt;=E$4)*('Diário 1º PA'!$C$4:$C$2977&lt;=EOMONTH(E$4,0))*('Diário 1º PA'!$F$4:$F$2977)*(IF(Resumo!$Q$5="",1,'Diário 1º PA'!$O$4:$O$2977=Resumo!$Q$5)))
+SUMPRODUCT(('Diário 2º PA'!$E$4:$E$2000='Analítico Cp.'!$B21)*('Diário 2º PA'!$C$4:$C$2000&gt;=E$4)*('Diário 2º PA'!$C$4:$C$2000&lt;=EOMONTH(E$4,0))*('Diário 2º PA'!$F$4:$F$2000)*(IF(Resumo!$Q$5="",1,'Diário 2º PA'!$O$4:$O$2000=Resumo!$Q$5)))
+SUMPRODUCT(('Diário 3º PA'!$E$4:$E$2000='Analítico Cp.'!$B21)*('Diário 3º PA'!$C$4:$C$2000&gt;=E$4)*('Diário 3º PA'!$C$4:$C$2000&lt;=EOMONTH(E$4,0))*('Diário 3º PA'!$F$4:$F$2000)*(IF(Resumo!$Q$5="",1,'Diário 3º PA'!$O$4:$O$2000=Resumo!$Q$5)))
+SUMPRODUCT(('Diário 4º PA'!$E$4:$E$2000='Analítico Cp.'!$B21)*('Diário 4º PA'!$C$4:$C$2000&gt;=E$4)*('Diário 4º PA'!$C$4:$C$2000&lt;=EOMONTH(E$4,0))*('Diário 4º PA'!$F$4:$F$2000)*(IF(Resumo!$Q$5="",1,'Diário 4º PA'!$O$4:$O$2000=Resumo!$Q$5)))
+SUMPRODUCT(('Comp.'!$D$5:$D$763=$B21)*('Comp.'!$B$5:$B$763&gt;=E$4)*('Comp.'!$B$5:$B$763&lt;=EOMONTH(E$4,0))*('Comp.'!$E$5:$E$763)*(IF(Resumo!$Q$5="",1,'Comp.'!$K$5:$K$763=Resumo!$Q$5)))</f>
        <v>0</v>
      </c>
      <c r="F21" s="199">
        <f t="array" ref="F21">SUMPRODUCT(('Diário 1º PA'!$E$4:$E$2977='Analítico Cp.'!$B21)*('Diário 1º PA'!$C$4:$C$2977&gt;=F$4)*('Diário 1º PA'!$C$4:$C$2977&lt;=EOMONTH(F$4,0))*('Diário 1º PA'!$F$4:$F$2977)*(IF(Resumo!$Q$5="",1,'Diário 1º PA'!$O$4:$O$2977=Resumo!$Q$5)))
+SUMPRODUCT(('Diário 2º PA'!$E$4:$E$2000='Analítico Cp.'!$B21)*('Diário 2º PA'!$C$4:$C$2000&gt;=F$4)*('Diário 2º PA'!$C$4:$C$2000&lt;=EOMONTH(F$4,0))*('Diário 2º PA'!$F$4:$F$2000)*(IF(Resumo!$Q$5="",1,'Diário 2º PA'!$O$4:$O$2000=Resumo!$Q$5)))
+SUMPRODUCT(('Diário 3º PA'!$E$4:$E$2000='Analítico Cp.'!$B21)*('Diário 3º PA'!$C$4:$C$2000&gt;=F$4)*('Diário 3º PA'!$C$4:$C$2000&lt;=EOMONTH(F$4,0))*('Diário 3º PA'!$F$4:$F$2000)*(IF(Resumo!$Q$5="",1,'Diário 3º PA'!$O$4:$O$2000=Resumo!$Q$5)))
+SUMPRODUCT(('Diário 4º PA'!$E$4:$E$2000='Analítico Cp.'!$B21)*('Diário 4º PA'!$C$4:$C$2000&gt;=F$4)*('Diário 4º PA'!$C$4:$C$2000&lt;=EOMONTH(F$4,0))*('Diário 4º PA'!$F$4:$F$2000)*(IF(Resumo!$Q$5="",1,'Diário 4º PA'!$O$4:$O$2000=Resumo!$Q$5)))
+SUMPRODUCT(('Comp.'!$D$5:$D$763=$B21)*('Comp.'!$B$5:$B$763&gt;=F$4)*('Comp.'!$B$5:$B$763&lt;=EOMONTH(F$4,0))*('Comp.'!$E$5:$E$763)*(IF(Resumo!$Q$5="",1,'Comp.'!$K$5:$K$763=Resumo!$Q$5)))</f>
        <v>0</v>
      </c>
      <c r="G21" s="199">
        <f t="array" ref="G21">SUMPRODUCT(('Diário 1º PA'!$E$4:$E$2977='Analítico Cp.'!$B21)*('Diário 1º PA'!$C$4:$C$2977&gt;=G$4)*('Diário 1º PA'!$C$4:$C$2977&lt;=EOMONTH(G$4,0))*('Diário 1º PA'!$F$4:$F$2977)*(IF(Resumo!$Q$5="",1,'Diário 1º PA'!$O$4:$O$2977=Resumo!$Q$5)))
+SUMPRODUCT(('Diário 2º PA'!$E$4:$E$2000='Analítico Cp.'!$B21)*('Diário 2º PA'!$C$4:$C$2000&gt;=G$4)*('Diário 2º PA'!$C$4:$C$2000&lt;=EOMONTH(G$4,0))*('Diário 2º PA'!$F$4:$F$2000)*(IF(Resumo!$Q$5="",1,'Diário 2º PA'!$O$4:$O$2000=Resumo!$Q$5)))
+SUMPRODUCT(('Diário 3º PA'!$E$4:$E$2000='Analítico Cp.'!$B21)*('Diário 3º PA'!$C$4:$C$2000&gt;=G$4)*('Diário 3º PA'!$C$4:$C$2000&lt;=EOMONTH(G$4,0))*('Diário 3º PA'!$F$4:$F$2000)*(IF(Resumo!$Q$5="",1,'Diário 3º PA'!$O$4:$O$2000=Resumo!$Q$5)))
+SUMPRODUCT(('Diário 4º PA'!$E$4:$E$2000='Analítico Cp.'!$B21)*('Diário 4º PA'!$C$4:$C$2000&gt;=G$4)*('Diário 4º PA'!$C$4:$C$2000&lt;=EOMONTH(G$4,0))*('Diário 4º PA'!$F$4:$F$2000)*(IF(Resumo!$Q$5="",1,'Diário 4º PA'!$O$4:$O$2000=Resumo!$Q$5)))
+SUMPRODUCT(('Comp.'!$D$5:$D$763=$B21)*('Comp.'!$B$5:$B$763&gt;=G$4)*('Comp.'!$B$5:$B$763&lt;=EOMONTH(G$4,0))*('Comp.'!$E$5:$E$763)*(IF(Resumo!$Q$5="",1,'Comp.'!$K$5:$K$763=Resumo!$Q$5)))</f>
        <v>0</v>
      </c>
      <c r="H21" s="199">
        <f t="array" ref="H21">SUMPRODUCT(('Diário 1º PA'!$E$4:$E$2977='Analítico Cp.'!$B21)*('Diário 1º PA'!$C$4:$C$2977&gt;=H$4)*('Diário 1º PA'!$C$4:$C$2977&lt;=EOMONTH(H$4,0))*('Diário 1º PA'!$F$4:$F$2977)*(IF(Resumo!$Q$5="",1,'Diário 1º PA'!$O$4:$O$2977=Resumo!$Q$5)))
+SUMPRODUCT(('Diário 2º PA'!$E$4:$E$2000='Analítico Cp.'!$B21)*('Diário 2º PA'!$C$4:$C$2000&gt;=H$4)*('Diário 2º PA'!$C$4:$C$2000&lt;=EOMONTH(H$4,0))*('Diário 2º PA'!$F$4:$F$2000)*(IF(Resumo!$Q$5="",1,'Diário 2º PA'!$O$4:$O$2000=Resumo!$Q$5)))
+SUMPRODUCT(('Diário 3º PA'!$E$4:$E$2000='Analítico Cp.'!$B21)*('Diário 3º PA'!$C$4:$C$2000&gt;=H$4)*('Diário 3º PA'!$C$4:$C$2000&lt;=EOMONTH(H$4,0))*('Diário 3º PA'!$F$4:$F$2000)*(IF(Resumo!$Q$5="",1,'Diário 3º PA'!$O$4:$O$2000=Resumo!$Q$5)))
+SUMPRODUCT(('Diário 4º PA'!$E$4:$E$2000='Analítico Cp.'!$B21)*('Diário 4º PA'!$C$4:$C$2000&gt;=H$4)*('Diário 4º PA'!$C$4:$C$2000&lt;=EOMONTH(H$4,0))*('Diário 4º PA'!$F$4:$F$2000)*(IF(Resumo!$Q$5="",1,'Diário 4º PA'!$O$4:$O$2000=Resumo!$Q$5)))
+SUMPRODUCT(('Comp.'!$D$5:$D$763=$B21)*('Comp.'!$B$5:$B$763&gt;=H$4)*('Comp.'!$B$5:$B$763&lt;=EOMONTH(H$4,0))*('Comp.'!$E$5:$E$763)*(IF(Resumo!$Q$5="",1,'Comp.'!$K$5:$K$763=Resumo!$Q$5)))</f>
        <v>0</v>
      </c>
      <c r="I21" s="199">
        <f t="array" ref="I21">SUMPRODUCT(('Diário 1º PA'!$E$4:$E$2977='Analítico Cp.'!$B21)*('Diário 1º PA'!$C$4:$C$2977&gt;=I$4)*('Diário 1º PA'!$C$4:$C$2977&lt;=EOMONTH(I$4,0))*('Diário 1º PA'!$F$4:$F$2977)*(IF(Resumo!$Q$5="",1,'Diário 1º PA'!$O$4:$O$2977=Resumo!$Q$5)))
+SUMPRODUCT(('Diário 2º PA'!$E$4:$E$2000='Analítico Cp.'!$B21)*('Diário 2º PA'!$C$4:$C$2000&gt;=I$4)*('Diário 2º PA'!$C$4:$C$2000&lt;=EOMONTH(I$4,0))*('Diário 2º PA'!$F$4:$F$2000)*(IF(Resumo!$Q$5="",1,'Diário 2º PA'!$O$4:$O$2000=Resumo!$Q$5)))
+SUMPRODUCT(('Diário 3º PA'!$E$4:$E$2000='Analítico Cp.'!$B21)*('Diário 3º PA'!$C$4:$C$2000&gt;=I$4)*('Diário 3º PA'!$C$4:$C$2000&lt;=EOMONTH(I$4,0))*('Diário 3º PA'!$F$4:$F$2000)*(IF(Resumo!$Q$5="",1,'Diário 3º PA'!$O$4:$O$2000=Resumo!$Q$5)))
+SUMPRODUCT(('Diário 4º PA'!$E$4:$E$2000='Analítico Cp.'!$B21)*('Diário 4º PA'!$C$4:$C$2000&gt;=I$4)*('Diário 4º PA'!$C$4:$C$2000&lt;=EOMONTH(I$4,0))*('Diário 4º PA'!$F$4:$F$2000)*(IF(Resumo!$Q$5="",1,'Diário 4º PA'!$O$4:$O$2000=Resumo!$Q$5)))
+SUMPRODUCT(('Comp.'!$D$5:$D$763=$B21)*('Comp.'!$B$5:$B$763&gt;=I$4)*('Comp.'!$B$5:$B$763&lt;=EOMONTH(I$4,0))*('Comp.'!$E$5:$E$763)*(IF(Resumo!$Q$5="",1,'Comp.'!$K$5:$K$763=Resumo!$Q$5)))</f>
        <v>0</v>
      </c>
      <c r="J21" s="199">
        <f t="array" ref="J21">SUMPRODUCT(('Diário 1º PA'!$E$4:$E$2977='Analítico Cp.'!$B21)*('Diário 1º PA'!$C$4:$C$2977&gt;=J$4)*('Diário 1º PA'!$C$4:$C$2977&lt;=EOMONTH(J$4,0))*('Diário 1º PA'!$F$4:$F$2977)*(IF(Resumo!$Q$5="",1,'Diário 1º PA'!$O$4:$O$2977=Resumo!$Q$5)))
+SUMPRODUCT(('Diário 2º PA'!$E$4:$E$2000='Analítico Cp.'!$B21)*('Diário 2º PA'!$C$4:$C$2000&gt;=J$4)*('Diário 2º PA'!$C$4:$C$2000&lt;=EOMONTH(J$4,0))*('Diário 2º PA'!$F$4:$F$2000)*(IF(Resumo!$Q$5="",1,'Diário 2º PA'!$O$4:$O$2000=Resumo!$Q$5)))
+SUMPRODUCT(('Diário 3º PA'!$E$4:$E$2000='Analítico Cp.'!$B21)*('Diário 3º PA'!$C$4:$C$2000&gt;=J$4)*('Diário 3º PA'!$C$4:$C$2000&lt;=EOMONTH(J$4,0))*('Diário 3º PA'!$F$4:$F$2000)*(IF(Resumo!$Q$5="",1,'Diário 3º PA'!$O$4:$O$2000=Resumo!$Q$5)))
+SUMPRODUCT(('Diário 4º PA'!$E$4:$E$2000='Analítico Cp.'!$B21)*('Diário 4º PA'!$C$4:$C$2000&gt;=J$4)*('Diário 4º PA'!$C$4:$C$2000&lt;=EOMONTH(J$4,0))*('Diário 4º PA'!$F$4:$F$2000)*(IF(Resumo!$Q$5="",1,'Diário 4º PA'!$O$4:$O$2000=Resumo!$Q$5)))
+SUMPRODUCT(('Comp.'!$D$5:$D$763=$B21)*('Comp.'!$B$5:$B$763&gt;=J$4)*('Comp.'!$B$5:$B$763&lt;=EOMONTH(J$4,0))*('Comp.'!$E$5:$E$763)*(IF(Resumo!$Q$5="",1,'Comp.'!$K$5:$K$763=Resumo!$Q$5)))</f>
        <v>0</v>
      </c>
      <c r="K21" s="199">
        <f t="array" ref="K21">SUMPRODUCT(('Diário 1º PA'!$E$4:$E$2977='Analítico Cp.'!$B21)*('Diário 1º PA'!$C$4:$C$2977&gt;=K$4)*('Diário 1º PA'!$C$4:$C$2977&lt;=EOMONTH(K$4,0))*('Diário 1º PA'!$F$4:$F$2977)*(IF(Resumo!$Q$5="",1,'Diário 1º PA'!$O$4:$O$2977=Resumo!$Q$5)))
+SUMPRODUCT(('Diário 2º PA'!$E$4:$E$2000='Analítico Cp.'!$B21)*('Diário 2º PA'!$C$4:$C$2000&gt;=K$4)*('Diário 2º PA'!$C$4:$C$2000&lt;=EOMONTH(K$4,0))*('Diário 2º PA'!$F$4:$F$2000)*(IF(Resumo!$Q$5="",1,'Diário 2º PA'!$O$4:$O$2000=Resumo!$Q$5)))
+SUMPRODUCT(('Diário 3º PA'!$E$4:$E$2000='Analítico Cp.'!$B21)*('Diário 3º PA'!$C$4:$C$2000&gt;=K$4)*('Diário 3º PA'!$C$4:$C$2000&lt;=EOMONTH(K$4,0))*('Diário 3º PA'!$F$4:$F$2000)*(IF(Resumo!$Q$5="",1,'Diário 3º PA'!$O$4:$O$2000=Resumo!$Q$5)))
+SUMPRODUCT(('Diário 4º PA'!$E$4:$E$2000='Analítico Cp.'!$B21)*('Diário 4º PA'!$C$4:$C$2000&gt;=K$4)*('Diário 4º PA'!$C$4:$C$2000&lt;=EOMONTH(K$4,0))*('Diário 4º PA'!$F$4:$F$2000)*(IF(Resumo!$Q$5="",1,'Diário 4º PA'!$O$4:$O$2000=Resumo!$Q$5)))
+SUMPRODUCT(('Comp.'!$D$5:$D$763=$B21)*('Comp.'!$B$5:$B$763&gt;=K$4)*('Comp.'!$B$5:$B$763&lt;=EOMONTH(K$4,0))*('Comp.'!$E$5:$E$763)*(IF(Resumo!$Q$5="",1,'Comp.'!$K$5:$K$763=Resumo!$Q$5)))</f>
        <v>0</v>
      </c>
      <c r="L21" s="199">
        <f t="array" ref="L21">SUMPRODUCT(('Diário 1º PA'!$E$4:$E$2977='Analítico Cp.'!$B21)*('Diário 1º PA'!$C$4:$C$2977&gt;=L$4)*('Diário 1º PA'!$C$4:$C$2977&lt;=EOMONTH(L$4,0))*('Diário 1º PA'!$F$4:$F$2977)*(IF(Resumo!$Q$5="",1,'Diário 1º PA'!$O$4:$O$2977=Resumo!$Q$5)))
+SUMPRODUCT(('Diário 2º PA'!$E$4:$E$2000='Analítico Cp.'!$B21)*('Diário 2º PA'!$C$4:$C$2000&gt;=L$4)*('Diário 2º PA'!$C$4:$C$2000&lt;=EOMONTH(L$4,0))*('Diário 2º PA'!$F$4:$F$2000)*(IF(Resumo!$Q$5="",1,'Diário 2º PA'!$O$4:$O$2000=Resumo!$Q$5)))
+SUMPRODUCT(('Diário 3º PA'!$E$4:$E$2000='Analítico Cp.'!$B21)*('Diário 3º PA'!$C$4:$C$2000&gt;=L$4)*('Diário 3º PA'!$C$4:$C$2000&lt;=EOMONTH(L$4,0))*('Diário 3º PA'!$F$4:$F$2000)*(IF(Resumo!$Q$5="",1,'Diário 3º PA'!$O$4:$O$2000=Resumo!$Q$5)))
+SUMPRODUCT(('Diário 4º PA'!$E$4:$E$2000='Analítico Cp.'!$B21)*('Diário 4º PA'!$C$4:$C$2000&gt;=L$4)*('Diário 4º PA'!$C$4:$C$2000&lt;=EOMONTH(L$4,0))*('Diário 4º PA'!$F$4:$F$2000)*(IF(Resumo!$Q$5="",1,'Diário 4º PA'!$O$4:$O$2000=Resumo!$Q$5)))
+SUMPRODUCT(('Comp.'!$D$5:$D$763=$B21)*('Comp.'!$B$5:$B$763&gt;=L$4)*('Comp.'!$B$5:$B$763&lt;=EOMONTH(L$4,0))*('Comp.'!$E$5:$E$763)*(IF(Resumo!$Q$5="",1,'Comp.'!$K$5:$K$763=Resumo!$Q$5)))</f>
        <v>0</v>
      </c>
      <c r="M21" s="199">
        <f t="array" ref="M21">SUMPRODUCT(('Diário 1º PA'!$E$4:$E$2977='Analítico Cp.'!$B21)*('Diário 1º PA'!$C$4:$C$2977&gt;=M$4)*('Diário 1º PA'!$C$4:$C$2977&lt;=EOMONTH(M$4,0))*('Diário 1º PA'!$F$4:$F$2977)*(IF(Resumo!$Q$5="",1,'Diário 1º PA'!$O$4:$O$2977=Resumo!$Q$5)))
+SUMPRODUCT(('Diário 2º PA'!$E$4:$E$2000='Analítico Cp.'!$B21)*('Diário 2º PA'!$C$4:$C$2000&gt;=M$4)*('Diário 2º PA'!$C$4:$C$2000&lt;=EOMONTH(M$4,0))*('Diário 2º PA'!$F$4:$F$2000)*(IF(Resumo!$Q$5="",1,'Diário 2º PA'!$O$4:$O$2000=Resumo!$Q$5)))
+SUMPRODUCT(('Diário 3º PA'!$E$4:$E$2000='Analítico Cp.'!$B21)*('Diário 3º PA'!$C$4:$C$2000&gt;=M$4)*('Diário 3º PA'!$C$4:$C$2000&lt;=EOMONTH(M$4,0))*('Diário 3º PA'!$F$4:$F$2000)*(IF(Resumo!$Q$5="",1,'Diário 3º PA'!$O$4:$O$2000=Resumo!$Q$5)))
+SUMPRODUCT(('Diário 4º PA'!$E$4:$E$2000='Analítico Cp.'!$B21)*('Diário 4º PA'!$C$4:$C$2000&gt;=M$4)*('Diário 4º PA'!$C$4:$C$2000&lt;=EOMONTH(M$4,0))*('Diário 4º PA'!$F$4:$F$2000)*(IF(Resumo!$Q$5="",1,'Diário 4º PA'!$O$4:$O$2000=Resumo!$Q$5)))
+SUMPRODUCT(('Comp.'!$D$5:$D$763=$B21)*('Comp.'!$B$5:$B$763&gt;=M$4)*('Comp.'!$B$5:$B$763&lt;=EOMONTH(M$4,0))*('Comp.'!$E$5:$E$763)*(IF(Resumo!$Q$5="",1,'Comp.'!$K$5:$K$763=Resumo!$Q$5)))</f>
        <v>0</v>
      </c>
      <c r="N21" s="199">
        <f t="array" ref="N21">SUMPRODUCT(('Diário 1º PA'!$E$4:$E$2977='Analítico Cp.'!$B21)*('Diário 1º PA'!$C$4:$C$2977&gt;=N$4)*('Diário 1º PA'!$C$4:$C$2977&lt;=EOMONTH(N$4,0))*('Diário 1º PA'!$F$4:$F$2977)*(IF(Resumo!$Q$5="",1,'Diário 1º PA'!$O$4:$O$2977=Resumo!$Q$5)))
+SUMPRODUCT(('Diário 2º PA'!$E$4:$E$2000='Analítico Cp.'!$B21)*('Diário 2º PA'!$C$4:$C$2000&gt;=N$4)*('Diário 2º PA'!$C$4:$C$2000&lt;=EOMONTH(N$4,0))*('Diário 2º PA'!$F$4:$F$2000)*(IF(Resumo!$Q$5="",1,'Diário 2º PA'!$O$4:$O$2000=Resumo!$Q$5)))
+SUMPRODUCT(('Diário 3º PA'!$E$4:$E$2000='Analítico Cp.'!$B21)*('Diário 3º PA'!$C$4:$C$2000&gt;=N$4)*('Diário 3º PA'!$C$4:$C$2000&lt;=EOMONTH(N$4,0))*('Diário 3º PA'!$F$4:$F$2000)*(IF(Resumo!$Q$5="",1,'Diário 3º PA'!$O$4:$O$2000=Resumo!$Q$5)))
+SUMPRODUCT(('Diário 4º PA'!$E$4:$E$2000='Analítico Cp.'!$B21)*('Diário 4º PA'!$C$4:$C$2000&gt;=N$4)*('Diário 4º PA'!$C$4:$C$2000&lt;=EOMONTH(N$4,0))*('Diário 4º PA'!$F$4:$F$2000)*(IF(Resumo!$Q$5="",1,'Diário 4º PA'!$O$4:$O$2000=Resumo!$Q$5)))
+SUMPRODUCT(('Comp.'!$D$5:$D$763=$B21)*('Comp.'!$B$5:$B$763&gt;=N$4)*('Comp.'!$B$5:$B$763&lt;=EOMONTH(N$4,0))*('Comp.'!$E$5:$E$763)*(IF(Resumo!$Q$5="",1,'Comp.'!$K$5:$K$763=Resumo!$Q$5)))</f>
        <v>0</v>
      </c>
      <c r="O21" s="200">
        <f t="shared" si="2"/>
        <v>0</v>
      </c>
      <c r="P21" s="201">
        <f t="shared" si="3"/>
        <v>0</v>
      </c>
      <c r="Q21" s="174"/>
      <c r="R21" s="174"/>
      <c r="S21" s="174"/>
      <c r="T21" s="174"/>
      <c r="U21" s="174"/>
      <c r="V21" s="174"/>
      <c r="W21" s="174"/>
      <c r="X21" s="174"/>
      <c r="Y21" s="174"/>
      <c r="Z21" s="174"/>
    </row>
    <row r="22" spans="1:26" ht="23.25" customHeight="1" x14ac:dyDescent="0.2">
      <c r="A22" s="220" t="s">
        <v>160</v>
      </c>
      <c r="B22" s="221" t="s">
        <v>161</v>
      </c>
      <c r="C22" s="199">
        <f t="array" ref="C22">SUMPRODUCT(('Diário 1º PA'!$E$4:$E$2977='Analítico Cp.'!$B22)*('Diário 1º PA'!$C$4:$C$2977&gt;=C$4)*('Diário 1º PA'!$C$4:$C$2977&lt;=EOMONTH(C$4,0))*('Diário 1º PA'!$F$4:$F$2977)*(IF(Resumo!$Q$5="",1,'Diário 1º PA'!$O$4:$O$2977=Resumo!$Q$5)))
+SUMPRODUCT(('Diário 2º PA'!$E$4:$E$2000='Analítico Cp.'!$B22)*('Diário 2º PA'!$C$4:$C$2000&gt;=C$4)*('Diário 2º PA'!$C$4:$C$2000&lt;=EOMONTH(C$4,0))*('Diário 2º PA'!$F$4:$F$2000)*(IF(Resumo!$Q$5="",1,'Diário 2º PA'!$O$4:$O$2000=Resumo!$Q$5)))
+SUMPRODUCT(('Diário 3º PA'!$E$4:$E$2000='Analítico Cp.'!$B22)*('Diário 3º PA'!$C$4:$C$2000&gt;=C$4)*('Diário 3º PA'!$C$4:$C$2000&lt;=EOMONTH(C$4,0))*('Diário 3º PA'!$F$4:$F$2000)*(IF(Resumo!$Q$5="",1,'Diário 3º PA'!$O$4:$O$2000=Resumo!$Q$5)))
+SUMPRODUCT(('Diário 4º PA'!$E$4:$E$2000='Analítico Cp.'!$B22)*('Diário 4º PA'!$C$4:$C$2000&gt;=C$4)*('Diário 4º PA'!$C$4:$C$2000&lt;=EOMONTH(C$4,0))*('Diário 4º PA'!$F$4:$F$2000)*(IF(Resumo!$Q$5="",1,'Diário 4º PA'!$O$4:$O$2000=Resumo!$Q$5)))
+SUMPRODUCT(('Comp.'!$D$5:$D$763=$B22)*('Comp.'!$B$5:$B$763&gt;=C$4)*('Comp.'!$B$5:$B$763&lt;=EOMONTH(C$4,0))*('Comp.'!$E$5:$E$763)*(IF(Resumo!$Q$5="",1,'Comp.'!$K$5:$K$763=Resumo!$Q$5)))</f>
        <v>0</v>
      </c>
      <c r="D22" s="199">
        <f t="array" ref="D22">SUMPRODUCT(('Diário 1º PA'!$E$4:$E$2977='Analítico Cp.'!$B22)*('Diário 1º PA'!$C$4:$C$2977&gt;=D$4)*('Diário 1º PA'!$C$4:$C$2977&lt;=EOMONTH(D$4,0))*('Diário 1º PA'!$F$4:$F$2977)*(IF(Resumo!$Q$5="",1,'Diário 1º PA'!$O$4:$O$2977=Resumo!$Q$5)))
+SUMPRODUCT(('Diário 2º PA'!$E$4:$E$2000='Analítico Cp.'!$B22)*('Diário 2º PA'!$C$4:$C$2000&gt;=D$4)*('Diário 2º PA'!$C$4:$C$2000&lt;=EOMONTH(D$4,0))*('Diário 2º PA'!$F$4:$F$2000)*(IF(Resumo!$Q$5="",1,'Diário 2º PA'!$O$4:$O$2000=Resumo!$Q$5)))
+SUMPRODUCT(('Diário 3º PA'!$E$4:$E$2000='Analítico Cp.'!$B22)*('Diário 3º PA'!$C$4:$C$2000&gt;=D$4)*('Diário 3º PA'!$C$4:$C$2000&lt;=EOMONTH(D$4,0))*('Diário 3º PA'!$F$4:$F$2000)*(IF(Resumo!$Q$5="",1,'Diário 3º PA'!$O$4:$O$2000=Resumo!$Q$5)))
+SUMPRODUCT(('Diário 4º PA'!$E$4:$E$2000='Analítico Cp.'!$B22)*('Diário 4º PA'!$C$4:$C$2000&gt;=D$4)*('Diário 4º PA'!$C$4:$C$2000&lt;=EOMONTH(D$4,0))*('Diário 4º PA'!$F$4:$F$2000)*(IF(Resumo!$Q$5="",1,'Diário 4º PA'!$O$4:$O$2000=Resumo!$Q$5)))
+SUMPRODUCT(('Comp.'!$D$5:$D$763=$B22)*('Comp.'!$B$5:$B$763&gt;=D$4)*('Comp.'!$B$5:$B$763&lt;=EOMONTH(D$4,0))*('Comp.'!$E$5:$E$763)*(IF(Resumo!$Q$5="",1,'Comp.'!$K$5:$K$763=Resumo!$Q$5)))</f>
        <v>0</v>
      </c>
      <c r="E22" s="199">
        <f t="array" ref="E22">SUMPRODUCT(('Diário 1º PA'!$E$4:$E$2977='Analítico Cp.'!$B22)*('Diário 1º PA'!$C$4:$C$2977&gt;=E$4)*('Diário 1º PA'!$C$4:$C$2977&lt;=EOMONTH(E$4,0))*('Diário 1º PA'!$F$4:$F$2977)*(IF(Resumo!$Q$5="",1,'Diário 1º PA'!$O$4:$O$2977=Resumo!$Q$5)))
+SUMPRODUCT(('Diário 2º PA'!$E$4:$E$2000='Analítico Cp.'!$B22)*('Diário 2º PA'!$C$4:$C$2000&gt;=E$4)*('Diário 2º PA'!$C$4:$C$2000&lt;=EOMONTH(E$4,0))*('Diário 2º PA'!$F$4:$F$2000)*(IF(Resumo!$Q$5="",1,'Diário 2º PA'!$O$4:$O$2000=Resumo!$Q$5)))
+SUMPRODUCT(('Diário 3º PA'!$E$4:$E$2000='Analítico Cp.'!$B22)*('Diário 3º PA'!$C$4:$C$2000&gt;=E$4)*('Diário 3º PA'!$C$4:$C$2000&lt;=EOMONTH(E$4,0))*('Diário 3º PA'!$F$4:$F$2000)*(IF(Resumo!$Q$5="",1,'Diário 3º PA'!$O$4:$O$2000=Resumo!$Q$5)))
+SUMPRODUCT(('Diário 4º PA'!$E$4:$E$2000='Analítico Cp.'!$B22)*('Diário 4º PA'!$C$4:$C$2000&gt;=E$4)*('Diário 4º PA'!$C$4:$C$2000&lt;=EOMONTH(E$4,0))*('Diário 4º PA'!$F$4:$F$2000)*(IF(Resumo!$Q$5="",1,'Diário 4º PA'!$O$4:$O$2000=Resumo!$Q$5)))
+SUMPRODUCT(('Comp.'!$D$5:$D$763=$B22)*('Comp.'!$B$5:$B$763&gt;=E$4)*('Comp.'!$B$5:$B$763&lt;=EOMONTH(E$4,0))*('Comp.'!$E$5:$E$763)*(IF(Resumo!$Q$5="",1,'Comp.'!$K$5:$K$763=Resumo!$Q$5)))</f>
        <v>0</v>
      </c>
      <c r="F22" s="199">
        <f t="array" ref="F22">SUMPRODUCT(('Diário 1º PA'!$E$4:$E$2977='Analítico Cp.'!$B22)*('Diário 1º PA'!$C$4:$C$2977&gt;=F$4)*('Diário 1º PA'!$C$4:$C$2977&lt;=EOMONTH(F$4,0))*('Diário 1º PA'!$F$4:$F$2977)*(IF(Resumo!$Q$5="",1,'Diário 1º PA'!$O$4:$O$2977=Resumo!$Q$5)))
+SUMPRODUCT(('Diário 2º PA'!$E$4:$E$2000='Analítico Cp.'!$B22)*('Diário 2º PA'!$C$4:$C$2000&gt;=F$4)*('Diário 2º PA'!$C$4:$C$2000&lt;=EOMONTH(F$4,0))*('Diário 2º PA'!$F$4:$F$2000)*(IF(Resumo!$Q$5="",1,'Diário 2º PA'!$O$4:$O$2000=Resumo!$Q$5)))
+SUMPRODUCT(('Diário 3º PA'!$E$4:$E$2000='Analítico Cp.'!$B22)*('Diário 3º PA'!$C$4:$C$2000&gt;=F$4)*('Diário 3º PA'!$C$4:$C$2000&lt;=EOMONTH(F$4,0))*('Diário 3º PA'!$F$4:$F$2000)*(IF(Resumo!$Q$5="",1,'Diário 3º PA'!$O$4:$O$2000=Resumo!$Q$5)))
+SUMPRODUCT(('Diário 4º PA'!$E$4:$E$2000='Analítico Cp.'!$B22)*('Diário 4º PA'!$C$4:$C$2000&gt;=F$4)*('Diário 4º PA'!$C$4:$C$2000&lt;=EOMONTH(F$4,0))*('Diário 4º PA'!$F$4:$F$2000)*(IF(Resumo!$Q$5="",1,'Diário 4º PA'!$O$4:$O$2000=Resumo!$Q$5)))
+SUMPRODUCT(('Comp.'!$D$5:$D$763=$B22)*('Comp.'!$B$5:$B$763&gt;=F$4)*('Comp.'!$B$5:$B$763&lt;=EOMONTH(F$4,0))*('Comp.'!$E$5:$E$763)*(IF(Resumo!$Q$5="",1,'Comp.'!$K$5:$K$763=Resumo!$Q$5)))</f>
        <v>0</v>
      </c>
      <c r="G22" s="199">
        <f t="array" ref="G22">SUMPRODUCT(('Diário 1º PA'!$E$4:$E$2977='Analítico Cp.'!$B22)*('Diário 1º PA'!$C$4:$C$2977&gt;=G$4)*('Diário 1º PA'!$C$4:$C$2977&lt;=EOMONTH(G$4,0))*('Diário 1º PA'!$F$4:$F$2977)*(IF(Resumo!$Q$5="",1,'Diário 1º PA'!$O$4:$O$2977=Resumo!$Q$5)))
+SUMPRODUCT(('Diário 2º PA'!$E$4:$E$2000='Analítico Cp.'!$B22)*('Diário 2º PA'!$C$4:$C$2000&gt;=G$4)*('Diário 2º PA'!$C$4:$C$2000&lt;=EOMONTH(G$4,0))*('Diário 2º PA'!$F$4:$F$2000)*(IF(Resumo!$Q$5="",1,'Diário 2º PA'!$O$4:$O$2000=Resumo!$Q$5)))
+SUMPRODUCT(('Diário 3º PA'!$E$4:$E$2000='Analítico Cp.'!$B22)*('Diário 3º PA'!$C$4:$C$2000&gt;=G$4)*('Diário 3º PA'!$C$4:$C$2000&lt;=EOMONTH(G$4,0))*('Diário 3º PA'!$F$4:$F$2000)*(IF(Resumo!$Q$5="",1,'Diário 3º PA'!$O$4:$O$2000=Resumo!$Q$5)))
+SUMPRODUCT(('Diário 4º PA'!$E$4:$E$2000='Analítico Cp.'!$B22)*('Diário 4º PA'!$C$4:$C$2000&gt;=G$4)*('Diário 4º PA'!$C$4:$C$2000&lt;=EOMONTH(G$4,0))*('Diário 4º PA'!$F$4:$F$2000)*(IF(Resumo!$Q$5="",1,'Diário 4º PA'!$O$4:$O$2000=Resumo!$Q$5)))
+SUMPRODUCT(('Comp.'!$D$5:$D$763=$B22)*('Comp.'!$B$5:$B$763&gt;=G$4)*('Comp.'!$B$5:$B$763&lt;=EOMONTH(G$4,0))*('Comp.'!$E$5:$E$763)*(IF(Resumo!$Q$5="",1,'Comp.'!$K$5:$K$763=Resumo!$Q$5)))</f>
        <v>0</v>
      </c>
      <c r="H22" s="199">
        <f t="array" ref="H22">SUMPRODUCT(('Diário 1º PA'!$E$4:$E$2977='Analítico Cp.'!$B22)*('Diário 1º PA'!$C$4:$C$2977&gt;=H$4)*('Diário 1º PA'!$C$4:$C$2977&lt;=EOMONTH(H$4,0))*('Diário 1º PA'!$F$4:$F$2977)*(IF(Resumo!$Q$5="",1,'Diário 1º PA'!$O$4:$O$2977=Resumo!$Q$5)))
+SUMPRODUCT(('Diário 2º PA'!$E$4:$E$2000='Analítico Cp.'!$B22)*('Diário 2º PA'!$C$4:$C$2000&gt;=H$4)*('Diário 2º PA'!$C$4:$C$2000&lt;=EOMONTH(H$4,0))*('Diário 2º PA'!$F$4:$F$2000)*(IF(Resumo!$Q$5="",1,'Diário 2º PA'!$O$4:$O$2000=Resumo!$Q$5)))
+SUMPRODUCT(('Diário 3º PA'!$E$4:$E$2000='Analítico Cp.'!$B22)*('Diário 3º PA'!$C$4:$C$2000&gt;=H$4)*('Diário 3º PA'!$C$4:$C$2000&lt;=EOMONTH(H$4,0))*('Diário 3º PA'!$F$4:$F$2000)*(IF(Resumo!$Q$5="",1,'Diário 3º PA'!$O$4:$O$2000=Resumo!$Q$5)))
+SUMPRODUCT(('Diário 4º PA'!$E$4:$E$2000='Analítico Cp.'!$B22)*('Diário 4º PA'!$C$4:$C$2000&gt;=H$4)*('Diário 4º PA'!$C$4:$C$2000&lt;=EOMONTH(H$4,0))*('Diário 4º PA'!$F$4:$F$2000)*(IF(Resumo!$Q$5="",1,'Diário 4º PA'!$O$4:$O$2000=Resumo!$Q$5)))
+SUMPRODUCT(('Comp.'!$D$5:$D$763=$B22)*('Comp.'!$B$5:$B$763&gt;=H$4)*('Comp.'!$B$5:$B$763&lt;=EOMONTH(H$4,0))*('Comp.'!$E$5:$E$763)*(IF(Resumo!$Q$5="",1,'Comp.'!$K$5:$K$763=Resumo!$Q$5)))</f>
        <v>0</v>
      </c>
      <c r="I22" s="199">
        <f t="array" ref="I22">SUMPRODUCT(('Diário 1º PA'!$E$4:$E$2977='Analítico Cp.'!$B22)*('Diário 1º PA'!$C$4:$C$2977&gt;=I$4)*('Diário 1º PA'!$C$4:$C$2977&lt;=EOMONTH(I$4,0))*('Diário 1º PA'!$F$4:$F$2977)*(IF(Resumo!$Q$5="",1,'Diário 1º PA'!$O$4:$O$2977=Resumo!$Q$5)))
+SUMPRODUCT(('Diário 2º PA'!$E$4:$E$2000='Analítico Cp.'!$B22)*('Diário 2º PA'!$C$4:$C$2000&gt;=I$4)*('Diário 2º PA'!$C$4:$C$2000&lt;=EOMONTH(I$4,0))*('Diário 2º PA'!$F$4:$F$2000)*(IF(Resumo!$Q$5="",1,'Diário 2º PA'!$O$4:$O$2000=Resumo!$Q$5)))
+SUMPRODUCT(('Diário 3º PA'!$E$4:$E$2000='Analítico Cp.'!$B22)*('Diário 3º PA'!$C$4:$C$2000&gt;=I$4)*('Diário 3º PA'!$C$4:$C$2000&lt;=EOMONTH(I$4,0))*('Diário 3º PA'!$F$4:$F$2000)*(IF(Resumo!$Q$5="",1,'Diário 3º PA'!$O$4:$O$2000=Resumo!$Q$5)))
+SUMPRODUCT(('Diário 4º PA'!$E$4:$E$2000='Analítico Cp.'!$B22)*('Diário 4º PA'!$C$4:$C$2000&gt;=I$4)*('Diário 4º PA'!$C$4:$C$2000&lt;=EOMONTH(I$4,0))*('Diário 4º PA'!$F$4:$F$2000)*(IF(Resumo!$Q$5="",1,'Diário 4º PA'!$O$4:$O$2000=Resumo!$Q$5)))
+SUMPRODUCT(('Comp.'!$D$5:$D$763=$B22)*('Comp.'!$B$5:$B$763&gt;=I$4)*('Comp.'!$B$5:$B$763&lt;=EOMONTH(I$4,0))*('Comp.'!$E$5:$E$763)*(IF(Resumo!$Q$5="",1,'Comp.'!$K$5:$K$763=Resumo!$Q$5)))</f>
        <v>0</v>
      </c>
      <c r="J22" s="199">
        <f t="array" ref="J22">SUMPRODUCT(('Diário 1º PA'!$E$4:$E$2977='Analítico Cp.'!$B22)*('Diário 1º PA'!$C$4:$C$2977&gt;=J$4)*('Diário 1º PA'!$C$4:$C$2977&lt;=EOMONTH(J$4,0))*('Diário 1º PA'!$F$4:$F$2977)*(IF(Resumo!$Q$5="",1,'Diário 1º PA'!$O$4:$O$2977=Resumo!$Q$5)))
+SUMPRODUCT(('Diário 2º PA'!$E$4:$E$2000='Analítico Cp.'!$B22)*('Diário 2º PA'!$C$4:$C$2000&gt;=J$4)*('Diário 2º PA'!$C$4:$C$2000&lt;=EOMONTH(J$4,0))*('Diário 2º PA'!$F$4:$F$2000)*(IF(Resumo!$Q$5="",1,'Diário 2º PA'!$O$4:$O$2000=Resumo!$Q$5)))
+SUMPRODUCT(('Diário 3º PA'!$E$4:$E$2000='Analítico Cp.'!$B22)*('Diário 3º PA'!$C$4:$C$2000&gt;=J$4)*('Diário 3º PA'!$C$4:$C$2000&lt;=EOMONTH(J$4,0))*('Diário 3º PA'!$F$4:$F$2000)*(IF(Resumo!$Q$5="",1,'Diário 3º PA'!$O$4:$O$2000=Resumo!$Q$5)))
+SUMPRODUCT(('Diário 4º PA'!$E$4:$E$2000='Analítico Cp.'!$B22)*('Diário 4º PA'!$C$4:$C$2000&gt;=J$4)*('Diário 4º PA'!$C$4:$C$2000&lt;=EOMONTH(J$4,0))*('Diário 4º PA'!$F$4:$F$2000)*(IF(Resumo!$Q$5="",1,'Diário 4º PA'!$O$4:$O$2000=Resumo!$Q$5)))
+SUMPRODUCT(('Comp.'!$D$5:$D$763=$B22)*('Comp.'!$B$5:$B$763&gt;=J$4)*('Comp.'!$B$5:$B$763&lt;=EOMONTH(J$4,0))*('Comp.'!$E$5:$E$763)*(IF(Resumo!$Q$5="",1,'Comp.'!$K$5:$K$763=Resumo!$Q$5)))</f>
        <v>0</v>
      </c>
      <c r="K22" s="199">
        <f t="array" ref="K22">SUMPRODUCT(('Diário 1º PA'!$E$4:$E$2977='Analítico Cp.'!$B22)*('Diário 1º PA'!$C$4:$C$2977&gt;=K$4)*('Diário 1º PA'!$C$4:$C$2977&lt;=EOMONTH(K$4,0))*('Diário 1º PA'!$F$4:$F$2977)*(IF(Resumo!$Q$5="",1,'Diário 1º PA'!$O$4:$O$2977=Resumo!$Q$5)))
+SUMPRODUCT(('Diário 2º PA'!$E$4:$E$2000='Analítico Cp.'!$B22)*('Diário 2º PA'!$C$4:$C$2000&gt;=K$4)*('Diário 2º PA'!$C$4:$C$2000&lt;=EOMONTH(K$4,0))*('Diário 2º PA'!$F$4:$F$2000)*(IF(Resumo!$Q$5="",1,'Diário 2º PA'!$O$4:$O$2000=Resumo!$Q$5)))
+SUMPRODUCT(('Diário 3º PA'!$E$4:$E$2000='Analítico Cp.'!$B22)*('Diário 3º PA'!$C$4:$C$2000&gt;=K$4)*('Diário 3º PA'!$C$4:$C$2000&lt;=EOMONTH(K$4,0))*('Diário 3º PA'!$F$4:$F$2000)*(IF(Resumo!$Q$5="",1,'Diário 3º PA'!$O$4:$O$2000=Resumo!$Q$5)))
+SUMPRODUCT(('Diário 4º PA'!$E$4:$E$2000='Analítico Cp.'!$B22)*('Diário 4º PA'!$C$4:$C$2000&gt;=K$4)*('Diário 4º PA'!$C$4:$C$2000&lt;=EOMONTH(K$4,0))*('Diário 4º PA'!$F$4:$F$2000)*(IF(Resumo!$Q$5="",1,'Diário 4º PA'!$O$4:$O$2000=Resumo!$Q$5)))
+SUMPRODUCT(('Comp.'!$D$5:$D$763=$B22)*('Comp.'!$B$5:$B$763&gt;=K$4)*('Comp.'!$B$5:$B$763&lt;=EOMONTH(K$4,0))*('Comp.'!$E$5:$E$763)*(IF(Resumo!$Q$5="",1,'Comp.'!$K$5:$K$763=Resumo!$Q$5)))</f>
        <v>0</v>
      </c>
      <c r="L22" s="199">
        <f t="array" ref="L22">SUMPRODUCT(('Diário 1º PA'!$E$4:$E$2977='Analítico Cp.'!$B22)*('Diário 1º PA'!$C$4:$C$2977&gt;=L$4)*('Diário 1º PA'!$C$4:$C$2977&lt;=EOMONTH(L$4,0))*('Diário 1º PA'!$F$4:$F$2977)*(IF(Resumo!$Q$5="",1,'Diário 1º PA'!$O$4:$O$2977=Resumo!$Q$5)))
+SUMPRODUCT(('Diário 2º PA'!$E$4:$E$2000='Analítico Cp.'!$B22)*('Diário 2º PA'!$C$4:$C$2000&gt;=L$4)*('Diário 2º PA'!$C$4:$C$2000&lt;=EOMONTH(L$4,0))*('Diário 2º PA'!$F$4:$F$2000)*(IF(Resumo!$Q$5="",1,'Diário 2º PA'!$O$4:$O$2000=Resumo!$Q$5)))
+SUMPRODUCT(('Diário 3º PA'!$E$4:$E$2000='Analítico Cp.'!$B22)*('Diário 3º PA'!$C$4:$C$2000&gt;=L$4)*('Diário 3º PA'!$C$4:$C$2000&lt;=EOMONTH(L$4,0))*('Diário 3º PA'!$F$4:$F$2000)*(IF(Resumo!$Q$5="",1,'Diário 3º PA'!$O$4:$O$2000=Resumo!$Q$5)))
+SUMPRODUCT(('Diário 4º PA'!$E$4:$E$2000='Analítico Cp.'!$B22)*('Diário 4º PA'!$C$4:$C$2000&gt;=L$4)*('Diário 4º PA'!$C$4:$C$2000&lt;=EOMONTH(L$4,0))*('Diário 4º PA'!$F$4:$F$2000)*(IF(Resumo!$Q$5="",1,'Diário 4º PA'!$O$4:$O$2000=Resumo!$Q$5)))
+SUMPRODUCT(('Comp.'!$D$5:$D$763=$B22)*('Comp.'!$B$5:$B$763&gt;=L$4)*('Comp.'!$B$5:$B$763&lt;=EOMONTH(L$4,0))*('Comp.'!$E$5:$E$763)*(IF(Resumo!$Q$5="",1,'Comp.'!$K$5:$K$763=Resumo!$Q$5)))</f>
        <v>0</v>
      </c>
      <c r="M22" s="199">
        <f t="array" ref="M22">SUMPRODUCT(('Diário 1º PA'!$E$4:$E$2977='Analítico Cp.'!$B22)*('Diário 1º PA'!$C$4:$C$2977&gt;=M$4)*('Diário 1º PA'!$C$4:$C$2977&lt;=EOMONTH(M$4,0))*('Diário 1º PA'!$F$4:$F$2977)*(IF(Resumo!$Q$5="",1,'Diário 1º PA'!$O$4:$O$2977=Resumo!$Q$5)))
+SUMPRODUCT(('Diário 2º PA'!$E$4:$E$2000='Analítico Cp.'!$B22)*('Diário 2º PA'!$C$4:$C$2000&gt;=M$4)*('Diário 2º PA'!$C$4:$C$2000&lt;=EOMONTH(M$4,0))*('Diário 2º PA'!$F$4:$F$2000)*(IF(Resumo!$Q$5="",1,'Diário 2º PA'!$O$4:$O$2000=Resumo!$Q$5)))
+SUMPRODUCT(('Diário 3º PA'!$E$4:$E$2000='Analítico Cp.'!$B22)*('Diário 3º PA'!$C$4:$C$2000&gt;=M$4)*('Diário 3º PA'!$C$4:$C$2000&lt;=EOMONTH(M$4,0))*('Diário 3º PA'!$F$4:$F$2000)*(IF(Resumo!$Q$5="",1,'Diário 3º PA'!$O$4:$O$2000=Resumo!$Q$5)))
+SUMPRODUCT(('Diário 4º PA'!$E$4:$E$2000='Analítico Cp.'!$B22)*('Diário 4º PA'!$C$4:$C$2000&gt;=M$4)*('Diário 4º PA'!$C$4:$C$2000&lt;=EOMONTH(M$4,0))*('Diário 4º PA'!$F$4:$F$2000)*(IF(Resumo!$Q$5="",1,'Diário 4º PA'!$O$4:$O$2000=Resumo!$Q$5)))
+SUMPRODUCT(('Comp.'!$D$5:$D$763=$B22)*('Comp.'!$B$5:$B$763&gt;=M$4)*('Comp.'!$B$5:$B$763&lt;=EOMONTH(M$4,0))*('Comp.'!$E$5:$E$763)*(IF(Resumo!$Q$5="",1,'Comp.'!$K$5:$K$763=Resumo!$Q$5)))</f>
        <v>0</v>
      </c>
      <c r="N22" s="199">
        <f t="array" ref="N22">SUMPRODUCT(('Diário 1º PA'!$E$4:$E$2977='Analítico Cp.'!$B22)*('Diário 1º PA'!$C$4:$C$2977&gt;=N$4)*('Diário 1º PA'!$C$4:$C$2977&lt;=EOMONTH(N$4,0))*('Diário 1º PA'!$F$4:$F$2977)*(IF(Resumo!$Q$5="",1,'Diário 1º PA'!$O$4:$O$2977=Resumo!$Q$5)))
+SUMPRODUCT(('Diário 2º PA'!$E$4:$E$2000='Analítico Cp.'!$B22)*('Diário 2º PA'!$C$4:$C$2000&gt;=N$4)*('Diário 2º PA'!$C$4:$C$2000&lt;=EOMONTH(N$4,0))*('Diário 2º PA'!$F$4:$F$2000)*(IF(Resumo!$Q$5="",1,'Diário 2º PA'!$O$4:$O$2000=Resumo!$Q$5)))
+SUMPRODUCT(('Diário 3º PA'!$E$4:$E$2000='Analítico Cp.'!$B22)*('Diário 3º PA'!$C$4:$C$2000&gt;=N$4)*('Diário 3º PA'!$C$4:$C$2000&lt;=EOMONTH(N$4,0))*('Diário 3º PA'!$F$4:$F$2000)*(IF(Resumo!$Q$5="",1,'Diário 3º PA'!$O$4:$O$2000=Resumo!$Q$5)))
+SUMPRODUCT(('Diário 4º PA'!$E$4:$E$2000='Analítico Cp.'!$B22)*('Diário 4º PA'!$C$4:$C$2000&gt;=N$4)*('Diário 4º PA'!$C$4:$C$2000&lt;=EOMONTH(N$4,0))*('Diário 4º PA'!$F$4:$F$2000)*(IF(Resumo!$Q$5="",1,'Diário 4º PA'!$O$4:$O$2000=Resumo!$Q$5)))
+SUMPRODUCT(('Comp.'!$D$5:$D$763=$B22)*('Comp.'!$B$5:$B$763&gt;=N$4)*('Comp.'!$B$5:$B$763&lt;=EOMONTH(N$4,0))*('Comp.'!$E$5:$E$763)*(IF(Resumo!$Q$5="",1,'Comp.'!$K$5:$K$763=Resumo!$Q$5)))</f>
        <v>0</v>
      </c>
      <c r="O22" s="200">
        <f t="shared" si="2"/>
        <v>0</v>
      </c>
      <c r="P22" s="201">
        <f t="shared" si="3"/>
        <v>0</v>
      </c>
      <c r="Q22" s="174"/>
      <c r="R22" s="174"/>
      <c r="S22" s="174"/>
      <c r="T22" s="174"/>
      <c r="U22" s="174"/>
      <c r="V22" s="174"/>
      <c r="W22" s="174"/>
      <c r="X22" s="174"/>
      <c r="Y22" s="174"/>
      <c r="Z22" s="174"/>
    </row>
    <row r="23" spans="1:26" ht="23.25" customHeight="1" x14ac:dyDescent="0.2">
      <c r="A23" s="220" t="s">
        <v>162</v>
      </c>
      <c r="B23" s="221" t="s">
        <v>163</v>
      </c>
      <c r="C23" s="199">
        <f t="array" ref="C23">SUMPRODUCT(('Diário 1º PA'!$E$4:$E$2977='Analítico Cp.'!$B23)*('Diário 1º PA'!$C$4:$C$2977&gt;=C$4)*('Diário 1º PA'!$C$4:$C$2977&lt;=EOMONTH(C$4,0))*('Diário 1º PA'!$F$4:$F$2977)*(IF(Resumo!$Q$5="",1,'Diário 1º PA'!$O$4:$O$2977=Resumo!$Q$5)))
+SUMPRODUCT(('Diário 2º PA'!$E$4:$E$2000='Analítico Cp.'!$B23)*('Diário 2º PA'!$C$4:$C$2000&gt;=C$4)*('Diário 2º PA'!$C$4:$C$2000&lt;=EOMONTH(C$4,0))*('Diário 2º PA'!$F$4:$F$2000)*(IF(Resumo!$Q$5="",1,'Diário 2º PA'!$O$4:$O$2000=Resumo!$Q$5)))
+SUMPRODUCT(('Diário 3º PA'!$E$4:$E$2000='Analítico Cp.'!$B23)*('Diário 3º PA'!$C$4:$C$2000&gt;=C$4)*('Diário 3º PA'!$C$4:$C$2000&lt;=EOMONTH(C$4,0))*('Diário 3º PA'!$F$4:$F$2000)*(IF(Resumo!$Q$5="",1,'Diário 3º PA'!$O$4:$O$2000=Resumo!$Q$5)))
+SUMPRODUCT(('Diário 4º PA'!$E$4:$E$2000='Analítico Cp.'!$B23)*('Diário 4º PA'!$C$4:$C$2000&gt;=C$4)*('Diário 4º PA'!$C$4:$C$2000&lt;=EOMONTH(C$4,0))*('Diário 4º PA'!$F$4:$F$2000)*(IF(Resumo!$Q$5="",1,'Diário 4º PA'!$O$4:$O$2000=Resumo!$Q$5)))
+SUMPRODUCT(('Comp.'!$D$5:$D$763=$B23)*('Comp.'!$B$5:$B$763&gt;=C$4)*('Comp.'!$B$5:$B$763&lt;=EOMONTH(C$4,0))*('Comp.'!$E$5:$E$763)*(IF(Resumo!$Q$5="",1,'Comp.'!$K$5:$K$763=Resumo!$Q$5)))</f>
        <v>0</v>
      </c>
      <c r="D23" s="199">
        <f t="array" ref="D23">SUMPRODUCT(('Diário 1º PA'!$E$4:$E$2977='Analítico Cp.'!$B23)*('Diário 1º PA'!$C$4:$C$2977&gt;=D$4)*('Diário 1º PA'!$C$4:$C$2977&lt;=EOMONTH(D$4,0))*('Diário 1º PA'!$F$4:$F$2977)*(IF(Resumo!$Q$5="",1,'Diário 1º PA'!$O$4:$O$2977=Resumo!$Q$5)))
+SUMPRODUCT(('Diário 2º PA'!$E$4:$E$2000='Analítico Cp.'!$B23)*('Diário 2º PA'!$C$4:$C$2000&gt;=D$4)*('Diário 2º PA'!$C$4:$C$2000&lt;=EOMONTH(D$4,0))*('Diário 2º PA'!$F$4:$F$2000)*(IF(Resumo!$Q$5="",1,'Diário 2º PA'!$O$4:$O$2000=Resumo!$Q$5)))
+SUMPRODUCT(('Diário 3º PA'!$E$4:$E$2000='Analítico Cp.'!$B23)*('Diário 3º PA'!$C$4:$C$2000&gt;=D$4)*('Diário 3º PA'!$C$4:$C$2000&lt;=EOMONTH(D$4,0))*('Diário 3º PA'!$F$4:$F$2000)*(IF(Resumo!$Q$5="",1,'Diário 3º PA'!$O$4:$O$2000=Resumo!$Q$5)))
+SUMPRODUCT(('Diário 4º PA'!$E$4:$E$2000='Analítico Cp.'!$B23)*('Diário 4º PA'!$C$4:$C$2000&gt;=D$4)*('Diário 4º PA'!$C$4:$C$2000&lt;=EOMONTH(D$4,0))*('Diário 4º PA'!$F$4:$F$2000)*(IF(Resumo!$Q$5="",1,'Diário 4º PA'!$O$4:$O$2000=Resumo!$Q$5)))
+SUMPRODUCT(('Comp.'!$D$5:$D$763=$B23)*('Comp.'!$B$5:$B$763&gt;=D$4)*('Comp.'!$B$5:$B$763&lt;=EOMONTH(D$4,0))*('Comp.'!$E$5:$E$763)*(IF(Resumo!$Q$5="",1,'Comp.'!$K$5:$K$763=Resumo!$Q$5)))</f>
        <v>0</v>
      </c>
      <c r="E23" s="199">
        <f t="array" ref="E23">SUMPRODUCT(('Diário 1º PA'!$E$4:$E$2977='Analítico Cp.'!$B23)*('Diário 1º PA'!$C$4:$C$2977&gt;=E$4)*('Diário 1º PA'!$C$4:$C$2977&lt;=EOMONTH(E$4,0))*('Diário 1º PA'!$F$4:$F$2977)*(IF(Resumo!$Q$5="",1,'Diário 1º PA'!$O$4:$O$2977=Resumo!$Q$5)))
+SUMPRODUCT(('Diário 2º PA'!$E$4:$E$2000='Analítico Cp.'!$B23)*('Diário 2º PA'!$C$4:$C$2000&gt;=E$4)*('Diário 2º PA'!$C$4:$C$2000&lt;=EOMONTH(E$4,0))*('Diário 2º PA'!$F$4:$F$2000)*(IF(Resumo!$Q$5="",1,'Diário 2º PA'!$O$4:$O$2000=Resumo!$Q$5)))
+SUMPRODUCT(('Diário 3º PA'!$E$4:$E$2000='Analítico Cp.'!$B23)*('Diário 3º PA'!$C$4:$C$2000&gt;=E$4)*('Diário 3º PA'!$C$4:$C$2000&lt;=EOMONTH(E$4,0))*('Diário 3º PA'!$F$4:$F$2000)*(IF(Resumo!$Q$5="",1,'Diário 3º PA'!$O$4:$O$2000=Resumo!$Q$5)))
+SUMPRODUCT(('Diário 4º PA'!$E$4:$E$2000='Analítico Cp.'!$B23)*('Diário 4º PA'!$C$4:$C$2000&gt;=E$4)*('Diário 4º PA'!$C$4:$C$2000&lt;=EOMONTH(E$4,0))*('Diário 4º PA'!$F$4:$F$2000)*(IF(Resumo!$Q$5="",1,'Diário 4º PA'!$O$4:$O$2000=Resumo!$Q$5)))
+SUMPRODUCT(('Comp.'!$D$5:$D$763=$B23)*('Comp.'!$B$5:$B$763&gt;=E$4)*('Comp.'!$B$5:$B$763&lt;=EOMONTH(E$4,0))*('Comp.'!$E$5:$E$763)*(IF(Resumo!$Q$5="",1,'Comp.'!$K$5:$K$763=Resumo!$Q$5)))</f>
        <v>0</v>
      </c>
      <c r="F23" s="199">
        <f t="array" ref="F23">SUMPRODUCT(('Diário 1º PA'!$E$4:$E$2977='Analítico Cp.'!$B23)*('Diário 1º PA'!$C$4:$C$2977&gt;=F$4)*('Diário 1º PA'!$C$4:$C$2977&lt;=EOMONTH(F$4,0))*('Diário 1º PA'!$F$4:$F$2977)*(IF(Resumo!$Q$5="",1,'Diário 1º PA'!$O$4:$O$2977=Resumo!$Q$5)))
+SUMPRODUCT(('Diário 2º PA'!$E$4:$E$2000='Analítico Cp.'!$B23)*('Diário 2º PA'!$C$4:$C$2000&gt;=F$4)*('Diário 2º PA'!$C$4:$C$2000&lt;=EOMONTH(F$4,0))*('Diário 2º PA'!$F$4:$F$2000)*(IF(Resumo!$Q$5="",1,'Diário 2º PA'!$O$4:$O$2000=Resumo!$Q$5)))
+SUMPRODUCT(('Diário 3º PA'!$E$4:$E$2000='Analítico Cp.'!$B23)*('Diário 3º PA'!$C$4:$C$2000&gt;=F$4)*('Diário 3º PA'!$C$4:$C$2000&lt;=EOMONTH(F$4,0))*('Diário 3º PA'!$F$4:$F$2000)*(IF(Resumo!$Q$5="",1,'Diário 3º PA'!$O$4:$O$2000=Resumo!$Q$5)))
+SUMPRODUCT(('Diário 4º PA'!$E$4:$E$2000='Analítico Cp.'!$B23)*('Diário 4º PA'!$C$4:$C$2000&gt;=F$4)*('Diário 4º PA'!$C$4:$C$2000&lt;=EOMONTH(F$4,0))*('Diário 4º PA'!$F$4:$F$2000)*(IF(Resumo!$Q$5="",1,'Diário 4º PA'!$O$4:$O$2000=Resumo!$Q$5)))
+SUMPRODUCT(('Comp.'!$D$5:$D$763=$B23)*('Comp.'!$B$5:$B$763&gt;=F$4)*('Comp.'!$B$5:$B$763&lt;=EOMONTH(F$4,0))*('Comp.'!$E$5:$E$763)*(IF(Resumo!$Q$5="",1,'Comp.'!$K$5:$K$763=Resumo!$Q$5)))</f>
        <v>0</v>
      </c>
      <c r="G23" s="199">
        <f t="array" ref="G23">SUMPRODUCT(('Diário 1º PA'!$E$4:$E$2977='Analítico Cp.'!$B23)*('Diário 1º PA'!$C$4:$C$2977&gt;=G$4)*('Diário 1º PA'!$C$4:$C$2977&lt;=EOMONTH(G$4,0))*('Diário 1º PA'!$F$4:$F$2977)*(IF(Resumo!$Q$5="",1,'Diário 1º PA'!$O$4:$O$2977=Resumo!$Q$5)))
+SUMPRODUCT(('Diário 2º PA'!$E$4:$E$2000='Analítico Cp.'!$B23)*('Diário 2º PA'!$C$4:$C$2000&gt;=G$4)*('Diário 2º PA'!$C$4:$C$2000&lt;=EOMONTH(G$4,0))*('Diário 2º PA'!$F$4:$F$2000)*(IF(Resumo!$Q$5="",1,'Diário 2º PA'!$O$4:$O$2000=Resumo!$Q$5)))
+SUMPRODUCT(('Diário 3º PA'!$E$4:$E$2000='Analítico Cp.'!$B23)*('Diário 3º PA'!$C$4:$C$2000&gt;=G$4)*('Diário 3º PA'!$C$4:$C$2000&lt;=EOMONTH(G$4,0))*('Diário 3º PA'!$F$4:$F$2000)*(IF(Resumo!$Q$5="",1,'Diário 3º PA'!$O$4:$O$2000=Resumo!$Q$5)))
+SUMPRODUCT(('Diário 4º PA'!$E$4:$E$2000='Analítico Cp.'!$B23)*('Diário 4º PA'!$C$4:$C$2000&gt;=G$4)*('Diário 4º PA'!$C$4:$C$2000&lt;=EOMONTH(G$4,0))*('Diário 4º PA'!$F$4:$F$2000)*(IF(Resumo!$Q$5="",1,'Diário 4º PA'!$O$4:$O$2000=Resumo!$Q$5)))
+SUMPRODUCT(('Comp.'!$D$5:$D$763=$B23)*('Comp.'!$B$5:$B$763&gt;=G$4)*('Comp.'!$B$5:$B$763&lt;=EOMONTH(G$4,0))*('Comp.'!$E$5:$E$763)*(IF(Resumo!$Q$5="",1,'Comp.'!$K$5:$K$763=Resumo!$Q$5)))</f>
        <v>0</v>
      </c>
      <c r="H23" s="199">
        <f t="array" ref="H23">SUMPRODUCT(('Diário 1º PA'!$E$4:$E$2977='Analítico Cp.'!$B23)*('Diário 1º PA'!$C$4:$C$2977&gt;=H$4)*('Diário 1º PA'!$C$4:$C$2977&lt;=EOMONTH(H$4,0))*('Diário 1º PA'!$F$4:$F$2977)*(IF(Resumo!$Q$5="",1,'Diário 1º PA'!$O$4:$O$2977=Resumo!$Q$5)))
+SUMPRODUCT(('Diário 2º PA'!$E$4:$E$2000='Analítico Cp.'!$B23)*('Diário 2º PA'!$C$4:$C$2000&gt;=H$4)*('Diário 2º PA'!$C$4:$C$2000&lt;=EOMONTH(H$4,0))*('Diário 2º PA'!$F$4:$F$2000)*(IF(Resumo!$Q$5="",1,'Diário 2º PA'!$O$4:$O$2000=Resumo!$Q$5)))
+SUMPRODUCT(('Diário 3º PA'!$E$4:$E$2000='Analítico Cp.'!$B23)*('Diário 3º PA'!$C$4:$C$2000&gt;=H$4)*('Diário 3º PA'!$C$4:$C$2000&lt;=EOMONTH(H$4,0))*('Diário 3º PA'!$F$4:$F$2000)*(IF(Resumo!$Q$5="",1,'Diário 3º PA'!$O$4:$O$2000=Resumo!$Q$5)))
+SUMPRODUCT(('Diário 4º PA'!$E$4:$E$2000='Analítico Cp.'!$B23)*('Diário 4º PA'!$C$4:$C$2000&gt;=H$4)*('Diário 4º PA'!$C$4:$C$2000&lt;=EOMONTH(H$4,0))*('Diário 4º PA'!$F$4:$F$2000)*(IF(Resumo!$Q$5="",1,'Diário 4º PA'!$O$4:$O$2000=Resumo!$Q$5)))
+SUMPRODUCT(('Comp.'!$D$5:$D$763=$B23)*('Comp.'!$B$5:$B$763&gt;=H$4)*('Comp.'!$B$5:$B$763&lt;=EOMONTH(H$4,0))*('Comp.'!$E$5:$E$763)*(IF(Resumo!$Q$5="",1,'Comp.'!$K$5:$K$763=Resumo!$Q$5)))</f>
        <v>0</v>
      </c>
      <c r="I23" s="199">
        <f t="array" ref="I23">SUMPRODUCT(('Diário 1º PA'!$E$4:$E$2977='Analítico Cp.'!$B23)*('Diário 1º PA'!$C$4:$C$2977&gt;=I$4)*('Diário 1º PA'!$C$4:$C$2977&lt;=EOMONTH(I$4,0))*('Diário 1º PA'!$F$4:$F$2977)*(IF(Resumo!$Q$5="",1,'Diário 1º PA'!$O$4:$O$2977=Resumo!$Q$5)))
+SUMPRODUCT(('Diário 2º PA'!$E$4:$E$2000='Analítico Cp.'!$B23)*('Diário 2º PA'!$C$4:$C$2000&gt;=I$4)*('Diário 2º PA'!$C$4:$C$2000&lt;=EOMONTH(I$4,0))*('Diário 2º PA'!$F$4:$F$2000)*(IF(Resumo!$Q$5="",1,'Diário 2º PA'!$O$4:$O$2000=Resumo!$Q$5)))
+SUMPRODUCT(('Diário 3º PA'!$E$4:$E$2000='Analítico Cp.'!$B23)*('Diário 3º PA'!$C$4:$C$2000&gt;=I$4)*('Diário 3º PA'!$C$4:$C$2000&lt;=EOMONTH(I$4,0))*('Diário 3º PA'!$F$4:$F$2000)*(IF(Resumo!$Q$5="",1,'Diário 3º PA'!$O$4:$O$2000=Resumo!$Q$5)))
+SUMPRODUCT(('Diário 4º PA'!$E$4:$E$2000='Analítico Cp.'!$B23)*('Diário 4º PA'!$C$4:$C$2000&gt;=I$4)*('Diário 4º PA'!$C$4:$C$2000&lt;=EOMONTH(I$4,0))*('Diário 4º PA'!$F$4:$F$2000)*(IF(Resumo!$Q$5="",1,'Diário 4º PA'!$O$4:$O$2000=Resumo!$Q$5)))
+SUMPRODUCT(('Comp.'!$D$5:$D$763=$B23)*('Comp.'!$B$5:$B$763&gt;=I$4)*('Comp.'!$B$5:$B$763&lt;=EOMONTH(I$4,0))*('Comp.'!$E$5:$E$763)*(IF(Resumo!$Q$5="",1,'Comp.'!$K$5:$K$763=Resumo!$Q$5)))</f>
        <v>0</v>
      </c>
      <c r="J23" s="199">
        <f t="array" ref="J23">SUMPRODUCT(('Diário 1º PA'!$E$4:$E$2977='Analítico Cp.'!$B23)*('Diário 1º PA'!$C$4:$C$2977&gt;=J$4)*('Diário 1º PA'!$C$4:$C$2977&lt;=EOMONTH(J$4,0))*('Diário 1º PA'!$F$4:$F$2977)*(IF(Resumo!$Q$5="",1,'Diário 1º PA'!$O$4:$O$2977=Resumo!$Q$5)))
+SUMPRODUCT(('Diário 2º PA'!$E$4:$E$2000='Analítico Cp.'!$B23)*('Diário 2º PA'!$C$4:$C$2000&gt;=J$4)*('Diário 2º PA'!$C$4:$C$2000&lt;=EOMONTH(J$4,0))*('Diário 2º PA'!$F$4:$F$2000)*(IF(Resumo!$Q$5="",1,'Diário 2º PA'!$O$4:$O$2000=Resumo!$Q$5)))
+SUMPRODUCT(('Diário 3º PA'!$E$4:$E$2000='Analítico Cp.'!$B23)*('Diário 3º PA'!$C$4:$C$2000&gt;=J$4)*('Diário 3º PA'!$C$4:$C$2000&lt;=EOMONTH(J$4,0))*('Diário 3º PA'!$F$4:$F$2000)*(IF(Resumo!$Q$5="",1,'Diário 3º PA'!$O$4:$O$2000=Resumo!$Q$5)))
+SUMPRODUCT(('Diário 4º PA'!$E$4:$E$2000='Analítico Cp.'!$B23)*('Diário 4º PA'!$C$4:$C$2000&gt;=J$4)*('Diário 4º PA'!$C$4:$C$2000&lt;=EOMONTH(J$4,0))*('Diário 4º PA'!$F$4:$F$2000)*(IF(Resumo!$Q$5="",1,'Diário 4º PA'!$O$4:$O$2000=Resumo!$Q$5)))
+SUMPRODUCT(('Comp.'!$D$5:$D$763=$B23)*('Comp.'!$B$5:$B$763&gt;=J$4)*('Comp.'!$B$5:$B$763&lt;=EOMONTH(J$4,0))*('Comp.'!$E$5:$E$763)*(IF(Resumo!$Q$5="",1,'Comp.'!$K$5:$K$763=Resumo!$Q$5)))</f>
        <v>0</v>
      </c>
      <c r="K23" s="199">
        <f t="array" ref="K23">SUMPRODUCT(('Diário 1º PA'!$E$4:$E$2977='Analítico Cp.'!$B23)*('Diário 1º PA'!$C$4:$C$2977&gt;=K$4)*('Diário 1º PA'!$C$4:$C$2977&lt;=EOMONTH(K$4,0))*('Diário 1º PA'!$F$4:$F$2977)*(IF(Resumo!$Q$5="",1,'Diário 1º PA'!$O$4:$O$2977=Resumo!$Q$5)))
+SUMPRODUCT(('Diário 2º PA'!$E$4:$E$2000='Analítico Cp.'!$B23)*('Diário 2º PA'!$C$4:$C$2000&gt;=K$4)*('Diário 2º PA'!$C$4:$C$2000&lt;=EOMONTH(K$4,0))*('Diário 2º PA'!$F$4:$F$2000)*(IF(Resumo!$Q$5="",1,'Diário 2º PA'!$O$4:$O$2000=Resumo!$Q$5)))
+SUMPRODUCT(('Diário 3º PA'!$E$4:$E$2000='Analítico Cp.'!$B23)*('Diário 3º PA'!$C$4:$C$2000&gt;=K$4)*('Diário 3º PA'!$C$4:$C$2000&lt;=EOMONTH(K$4,0))*('Diário 3º PA'!$F$4:$F$2000)*(IF(Resumo!$Q$5="",1,'Diário 3º PA'!$O$4:$O$2000=Resumo!$Q$5)))
+SUMPRODUCT(('Diário 4º PA'!$E$4:$E$2000='Analítico Cp.'!$B23)*('Diário 4º PA'!$C$4:$C$2000&gt;=K$4)*('Diário 4º PA'!$C$4:$C$2000&lt;=EOMONTH(K$4,0))*('Diário 4º PA'!$F$4:$F$2000)*(IF(Resumo!$Q$5="",1,'Diário 4º PA'!$O$4:$O$2000=Resumo!$Q$5)))
+SUMPRODUCT(('Comp.'!$D$5:$D$763=$B23)*('Comp.'!$B$5:$B$763&gt;=K$4)*('Comp.'!$B$5:$B$763&lt;=EOMONTH(K$4,0))*('Comp.'!$E$5:$E$763)*(IF(Resumo!$Q$5="",1,'Comp.'!$K$5:$K$763=Resumo!$Q$5)))</f>
        <v>0</v>
      </c>
      <c r="L23" s="199">
        <f t="array" ref="L23">SUMPRODUCT(('Diário 1º PA'!$E$4:$E$2977='Analítico Cp.'!$B23)*('Diário 1º PA'!$C$4:$C$2977&gt;=L$4)*('Diário 1º PA'!$C$4:$C$2977&lt;=EOMONTH(L$4,0))*('Diário 1º PA'!$F$4:$F$2977)*(IF(Resumo!$Q$5="",1,'Diário 1º PA'!$O$4:$O$2977=Resumo!$Q$5)))
+SUMPRODUCT(('Diário 2º PA'!$E$4:$E$2000='Analítico Cp.'!$B23)*('Diário 2º PA'!$C$4:$C$2000&gt;=L$4)*('Diário 2º PA'!$C$4:$C$2000&lt;=EOMONTH(L$4,0))*('Diário 2º PA'!$F$4:$F$2000)*(IF(Resumo!$Q$5="",1,'Diário 2º PA'!$O$4:$O$2000=Resumo!$Q$5)))
+SUMPRODUCT(('Diário 3º PA'!$E$4:$E$2000='Analítico Cp.'!$B23)*('Diário 3º PA'!$C$4:$C$2000&gt;=L$4)*('Diário 3º PA'!$C$4:$C$2000&lt;=EOMONTH(L$4,0))*('Diário 3º PA'!$F$4:$F$2000)*(IF(Resumo!$Q$5="",1,'Diário 3º PA'!$O$4:$O$2000=Resumo!$Q$5)))
+SUMPRODUCT(('Diário 4º PA'!$E$4:$E$2000='Analítico Cp.'!$B23)*('Diário 4º PA'!$C$4:$C$2000&gt;=L$4)*('Diário 4º PA'!$C$4:$C$2000&lt;=EOMONTH(L$4,0))*('Diário 4º PA'!$F$4:$F$2000)*(IF(Resumo!$Q$5="",1,'Diário 4º PA'!$O$4:$O$2000=Resumo!$Q$5)))
+SUMPRODUCT(('Comp.'!$D$5:$D$763=$B23)*('Comp.'!$B$5:$B$763&gt;=L$4)*('Comp.'!$B$5:$B$763&lt;=EOMONTH(L$4,0))*('Comp.'!$E$5:$E$763)*(IF(Resumo!$Q$5="",1,'Comp.'!$K$5:$K$763=Resumo!$Q$5)))</f>
        <v>0</v>
      </c>
      <c r="M23" s="199">
        <f t="array" ref="M23">SUMPRODUCT(('Diário 1º PA'!$E$4:$E$2977='Analítico Cp.'!$B23)*('Diário 1º PA'!$C$4:$C$2977&gt;=M$4)*('Diário 1º PA'!$C$4:$C$2977&lt;=EOMONTH(M$4,0))*('Diário 1º PA'!$F$4:$F$2977)*(IF(Resumo!$Q$5="",1,'Diário 1º PA'!$O$4:$O$2977=Resumo!$Q$5)))
+SUMPRODUCT(('Diário 2º PA'!$E$4:$E$2000='Analítico Cp.'!$B23)*('Diário 2º PA'!$C$4:$C$2000&gt;=M$4)*('Diário 2º PA'!$C$4:$C$2000&lt;=EOMONTH(M$4,0))*('Diário 2º PA'!$F$4:$F$2000)*(IF(Resumo!$Q$5="",1,'Diário 2º PA'!$O$4:$O$2000=Resumo!$Q$5)))
+SUMPRODUCT(('Diário 3º PA'!$E$4:$E$2000='Analítico Cp.'!$B23)*('Diário 3º PA'!$C$4:$C$2000&gt;=M$4)*('Diário 3º PA'!$C$4:$C$2000&lt;=EOMONTH(M$4,0))*('Diário 3º PA'!$F$4:$F$2000)*(IF(Resumo!$Q$5="",1,'Diário 3º PA'!$O$4:$O$2000=Resumo!$Q$5)))
+SUMPRODUCT(('Diário 4º PA'!$E$4:$E$2000='Analítico Cp.'!$B23)*('Diário 4º PA'!$C$4:$C$2000&gt;=M$4)*('Diário 4º PA'!$C$4:$C$2000&lt;=EOMONTH(M$4,0))*('Diário 4º PA'!$F$4:$F$2000)*(IF(Resumo!$Q$5="",1,'Diário 4º PA'!$O$4:$O$2000=Resumo!$Q$5)))
+SUMPRODUCT(('Comp.'!$D$5:$D$763=$B23)*('Comp.'!$B$5:$B$763&gt;=M$4)*('Comp.'!$B$5:$B$763&lt;=EOMONTH(M$4,0))*('Comp.'!$E$5:$E$763)*(IF(Resumo!$Q$5="",1,'Comp.'!$K$5:$K$763=Resumo!$Q$5)))</f>
        <v>0</v>
      </c>
      <c r="N23" s="199">
        <f t="array" ref="N23">SUMPRODUCT(('Diário 1º PA'!$E$4:$E$2977='Analítico Cp.'!$B23)*('Diário 1º PA'!$C$4:$C$2977&gt;=N$4)*('Diário 1º PA'!$C$4:$C$2977&lt;=EOMONTH(N$4,0))*('Diário 1º PA'!$F$4:$F$2977)*(IF(Resumo!$Q$5="",1,'Diário 1º PA'!$O$4:$O$2977=Resumo!$Q$5)))
+SUMPRODUCT(('Diário 2º PA'!$E$4:$E$2000='Analítico Cp.'!$B23)*('Diário 2º PA'!$C$4:$C$2000&gt;=N$4)*('Diário 2º PA'!$C$4:$C$2000&lt;=EOMONTH(N$4,0))*('Diário 2º PA'!$F$4:$F$2000)*(IF(Resumo!$Q$5="",1,'Diário 2º PA'!$O$4:$O$2000=Resumo!$Q$5)))
+SUMPRODUCT(('Diário 3º PA'!$E$4:$E$2000='Analítico Cp.'!$B23)*('Diário 3º PA'!$C$4:$C$2000&gt;=N$4)*('Diário 3º PA'!$C$4:$C$2000&lt;=EOMONTH(N$4,0))*('Diário 3º PA'!$F$4:$F$2000)*(IF(Resumo!$Q$5="",1,'Diário 3º PA'!$O$4:$O$2000=Resumo!$Q$5)))
+SUMPRODUCT(('Diário 4º PA'!$E$4:$E$2000='Analítico Cp.'!$B23)*('Diário 4º PA'!$C$4:$C$2000&gt;=N$4)*('Diário 4º PA'!$C$4:$C$2000&lt;=EOMONTH(N$4,0))*('Diário 4º PA'!$F$4:$F$2000)*(IF(Resumo!$Q$5="",1,'Diário 4º PA'!$O$4:$O$2000=Resumo!$Q$5)))
+SUMPRODUCT(('Comp.'!$D$5:$D$763=$B23)*('Comp.'!$B$5:$B$763&gt;=N$4)*('Comp.'!$B$5:$B$763&lt;=EOMONTH(N$4,0))*('Comp.'!$E$5:$E$763)*(IF(Resumo!$Q$5="",1,'Comp.'!$K$5:$K$763=Resumo!$Q$5)))</f>
        <v>0</v>
      </c>
      <c r="O23" s="200">
        <f t="shared" si="2"/>
        <v>0</v>
      </c>
      <c r="P23" s="201">
        <f t="shared" si="3"/>
        <v>0</v>
      </c>
      <c r="Q23" s="174"/>
      <c r="R23" s="174"/>
      <c r="S23" s="174"/>
      <c r="T23" s="174"/>
      <c r="U23" s="174"/>
      <c r="V23" s="174"/>
      <c r="W23" s="174"/>
      <c r="X23" s="174"/>
      <c r="Y23" s="174"/>
      <c r="Z23" s="174"/>
    </row>
    <row r="24" spans="1:26" ht="23.25" customHeight="1" x14ac:dyDescent="0.2">
      <c r="A24" s="220" t="s">
        <v>164</v>
      </c>
      <c r="B24" s="221" t="s">
        <v>165</v>
      </c>
      <c r="C24" s="199">
        <f t="array" ref="C24">SUMPRODUCT(('Diário 1º PA'!$E$4:$E$2977='Analítico Cp.'!$B24)*('Diário 1º PA'!$C$4:$C$2977&gt;=C$4)*('Diário 1º PA'!$C$4:$C$2977&lt;=EOMONTH(C$4,0))*('Diário 1º PA'!$F$4:$F$2977)*(IF(Resumo!$Q$5="",1,'Diário 1º PA'!$O$4:$O$2977=Resumo!$Q$5)))
+SUMPRODUCT(('Diário 2º PA'!$E$4:$E$2000='Analítico Cp.'!$B24)*('Diário 2º PA'!$C$4:$C$2000&gt;=C$4)*('Diário 2º PA'!$C$4:$C$2000&lt;=EOMONTH(C$4,0))*('Diário 2º PA'!$F$4:$F$2000)*(IF(Resumo!$Q$5="",1,'Diário 2º PA'!$O$4:$O$2000=Resumo!$Q$5)))
+SUMPRODUCT(('Diário 3º PA'!$E$4:$E$2000='Analítico Cp.'!$B24)*('Diário 3º PA'!$C$4:$C$2000&gt;=C$4)*('Diário 3º PA'!$C$4:$C$2000&lt;=EOMONTH(C$4,0))*('Diário 3º PA'!$F$4:$F$2000)*(IF(Resumo!$Q$5="",1,'Diário 3º PA'!$O$4:$O$2000=Resumo!$Q$5)))
+SUMPRODUCT(('Diário 4º PA'!$E$4:$E$2000='Analítico Cp.'!$B24)*('Diário 4º PA'!$C$4:$C$2000&gt;=C$4)*('Diário 4º PA'!$C$4:$C$2000&lt;=EOMONTH(C$4,0))*('Diário 4º PA'!$F$4:$F$2000)*(IF(Resumo!$Q$5="",1,'Diário 4º PA'!$O$4:$O$2000=Resumo!$Q$5)))
+SUMPRODUCT(('Comp.'!$D$5:$D$763=$B24)*('Comp.'!$B$5:$B$763&gt;=C$4)*('Comp.'!$B$5:$B$763&lt;=EOMONTH(C$4,0))*('Comp.'!$E$5:$E$763)*(IF(Resumo!$Q$5="",1,'Comp.'!$K$5:$K$763=Resumo!$Q$5)))</f>
        <v>0</v>
      </c>
      <c r="D24" s="199">
        <f t="array" ref="D24">SUMPRODUCT(('Diário 1º PA'!$E$4:$E$2977='Analítico Cp.'!$B24)*('Diário 1º PA'!$C$4:$C$2977&gt;=D$4)*('Diário 1º PA'!$C$4:$C$2977&lt;=EOMONTH(D$4,0))*('Diário 1º PA'!$F$4:$F$2977)*(IF(Resumo!$Q$5="",1,'Diário 1º PA'!$O$4:$O$2977=Resumo!$Q$5)))
+SUMPRODUCT(('Diário 2º PA'!$E$4:$E$2000='Analítico Cp.'!$B24)*('Diário 2º PA'!$C$4:$C$2000&gt;=D$4)*('Diário 2º PA'!$C$4:$C$2000&lt;=EOMONTH(D$4,0))*('Diário 2º PA'!$F$4:$F$2000)*(IF(Resumo!$Q$5="",1,'Diário 2º PA'!$O$4:$O$2000=Resumo!$Q$5)))
+SUMPRODUCT(('Diário 3º PA'!$E$4:$E$2000='Analítico Cp.'!$B24)*('Diário 3º PA'!$C$4:$C$2000&gt;=D$4)*('Diário 3º PA'!$C$4:$C$2000&lt;=EOMONTH(D$4,0))*('Diário 3º PA'!$F$4:$F$2000)*(IF(Resumo!$Q$5="",1,'Diário 3º PA'!$O$4:$O$2000=Resumo!$Q$5)))
+SUMPRODUCT(('Diário 4º PA'!$E$4:$E$2000='Analítico Cp.'!$B24)*('Diário 4º PA'!$C$4:$C$2000&gt;=D$4)*('Diário 4º PA'!$C$4:$C$2000&lt;=EOMONTH(D$4,0))*('Diário 4º PA'!$F$4:$F$2000)*(IF(Resumo!$Q$5="",1,'Diário 4º PA'!$O$4:$O$2000=Resumo!$Q$5)))
+SUMPRODUCT(('Comp.'!$D$5:$D$763=$B24)*('Comp.'!$B$5:$B$763&gt;=D$4)*('Comp.'!$B$5:$B$763&lt;=EOMONTH(D$4,0))*('Comp.'!$E$5:$E$763)*(IF(Resumo!$Q$5="",1,'Comp.'!$K$5:$K$763=Resumo!$Q$5)))</f>
        <v>0</v>
      </c>
      <c r="E24" s="199">
        <f t="array" ref="E24">SUMPRODUCT(('Diário 1º PA'!$E$4:$E$2977='Analítico Cp.'!$B24)*('Diário 1º PA'!$C$4:$C$2977&gt;=E$4)*('Diário 1º PA'!$C$4:$C$2977&lt;=EOMONTH(E$4,0))*('Diário 1º PA'!$F$4:$F$2977)*(IF(Resumo!$Q$5="",1,'Diário 1º PA'!$O$4:$O$2977=Resumo!$Q$5)))
+SUMPRODUCT(('Diário 2º PA'!$E$4:$E$2000='Analítico Cp.'!$B24)*('Diário 2º PA'!$C$4:$C$2000&gt;=E$4)*('Diário 2º PA'!$C$4:$C$2000&lt;=EOMONTH(E$4,0))*('Diário 2º PA'!$F$4:$F$2000)*(IF(Resumo!$Q$5="",1,'Diário 2º PA'!$O$4:$O$2000=Resumo!$Q$5)))
+SUMPRODUCT(('Diário 3º PA'!$E$4:$E$2000='Analítico Cp.'!$B24)*('Diário 3º PA'!$C$4:$C$2000&gt;=E$4)*('Diário 3º PA'!$C$4:$C$2000&lt;=EOMONTH(E$4,0))*('Diário 3º PA'!$F$4:$F$2000)*(IF(Resumo!$Q$5="",1,'Diário 3º PA'!$O$4:$O$2000=Resumo!$Q$5)))
+SUMPRODUCT(('Diário 4º PA'!$E$4:$E$2000='Analítico Cp.'!$B24)*('Diário 4º PA'!$C$4:$C$2000&gt;=E$4)*('Diário 4º PA'!$C$4:$C$2000&lt;=EOMONTH(E$4,0))*('Diário 4º PA'!$F$4:$F$2000)*(IF(Resumo!$Q$5="",1,'Diário 4º PA'!$O$4:$O$2000=Resumo!$Q$5)))
+SUMPRODUCT(('Comp.'!$D$5:$D$763=$B24)*('Comp.'!$B$5:$B$763&gt;=E$4)*('Comp.'!$B$5:$B$763&lt;=EOMONTH(E$4,0))*('Comp.'!$E$5:$E$763)*(IF(Resumo!$Q$5="",1,'Comp.'!$K$5:$K$763=Resumo!$Q$5)))</f>
        <v>0</v>
      </c>
      <c r="F24" s="199">
        <f t="array" ref="F24">SUMPRODUCT(('Diário 1º PA'!$E$4:$E$2977='Analítico Cp.'!$B24)*('Diário 1º PA'!$C$4:$C$2977&gt;=F$4)*('Diário 1º PA'!$C$4:$C$2977&lt;=EOMONTH(F$4,0))*('Diário 1º PA'!$F$4:$F$2977)*(IF(Resumo!$Q$5="",1,'Diário 1º PA'!$O$4:$O$2977=Resumo!$Q$5)))
+SUMPRODUCT(('Diário 2º PA'!$E$4:$E$2000='Analítico Cp.'!$B24)*('Diário 2º PA'!$C$4:$C$2000&gt;=F$4)*('Diário 2º PA'!$C$4:$C$2000&lt;=EOMONTH(F$4,0))*('Diário 2º PA'!$F$4:$F$2000)*(IF(Resumo!$Q$5="",1,'Diário 2º PA'!$O$4:$O$2000=Resumo!$Q$5)))
+SUMPRODUCT(('Diário 3º PA'!$E$4:$E$2000='Analítico Cp.'!$B24)*('Diário 3º PA'!$C$4:$C$2000&gt;=F$4)*('Diário 3º PA'!$C$4:$C$2000&lt;=EOMONTH(F$4,0))*('Diário 3º PA'!$F$4:$F$2000)*(IF(Resumo!$Q$5="",1,'Diário 3º PA'!$O$4:$O$2000=Resumo!$Q$5)))
+SUMPRODUCT(('Diário 4º PA'!$E$4:$E$2000='Analítico Cp.'!$B24)*('Diário 4º PA'!$C$4:$C$2000&gt;=F$4)*('Diário 4º PA'!$C$4:$C$2000&lt;=EOMONTH(F$4,0))*('Diário 4º PA'!$F$4:$F$2000)*(IF(Resumo!$Q$5="",1,'Diário 4º PA'!$O$4:$O$2000=Resumo!$Q$5)))
+SUMPRODUCT(('Comp.'!$D$5:$D$763=$B24)*('Comp.'!$B$5:$B$763&gt;=F$4)*('Comp.'!$B$5:$B$763&lt;=EOMONTH(F$4,0))*('Comp.'!$E$5:$E$763)*(IF(Resumo!$Q$5="",1,'Comp.'!$K$5:$K$763=Resumo!$Q$5)))</f>
        <v>0</v>
      </c>
      <c r="G24" s="199">
        <f t="array" ref="G24">SUMPRODUCT(('Diário 1º PA'!$E$4:$E$2977='Analítico Cp.'!$B24)*('Diário 1º PA'!$C$4:$C$2977&gt;=G$4)*('Diário 1º PA'!$C$4:$C$2977&lt;=EOMONTH(G$4,0))*('Diário 1º PA'!$F$4:$F$2977)*(IF(Resumo!$Q$5="",1,'Diário 1º PA'!$O$4:$O$2977=Resumo!$Q$5)))
+SUMPRODUCT(('Diário 2º PA'!$E$4:$E$2000='Analítico Cp.'!$B24)*('Diário 2º PA'!$C$4:$C$2000&gt;=G$4)*('Diário 2º PA'!$C$4:$C$2000&lt;=EOMONTH(G$4,0))*('Diário 2º PA'!$F$4:$F$2000)*(IF(Resumo!$Q$5="",1,'Diário 2º PA'!$O$4:$O$2000=Resumo!$Q$5)))
+SUMPRODUCT(('Diário 3º PA'!$E$4:$E$2000='Analítico Cp.'!$B24)*('Diário 3º PA'!$C$4:$C$2000&gt;=G$4)*('Diário 3º PA'!$C$4:$C$2000&lt;=EOMONTH(G$4,0))*('Diário 3º PA'!$F$4:$F$2000)*(IF(Resumo!$Q$5="",1,'Diário 3º PA'!$O$4:$O$2000=Resumo!$Q$5)))
+SUMPRODUCT(('Diário 4º PA'!$E$4:$E$2000='Analítico Cp.'!$B24)*('Diário 4º PA'!$C$4:$C$2000&gt;=G$4)*('Diário 4º PA'!$C$4:$C$2000&lt;=EOMONTH(G$4,0))*('Diário 4º PA'!$F$4:$F$2000)*(IF(Resumo!$Q$5="",1,'Diário 4º PA'!$O$4:$O$2000=Resumo!$Q$5)))
+SUMPRODUCT(('Comp.'!$D$5:$D$763=$B24)*('Comp.'!$B$5:$B$763&gt;=G$4)*('Comp.'!$B$5:$B$763&lt;=EOMONTH(G$4,0))*('Comp.'!$E$5:$E$763)*(IF(Resumo!$Q$5="",1,'Comp.'!$K$5:$K$763=Resumo!$Q$5)))</f>
        <v>0</v>
      </c>
      <c r="H24" s="199">
        <f t="array" ref="H24">SUMPRODUCT(('Diário 1º PA'!$E$4:$E$2977='Analítico Cp.'!$B24)*('Diário 1º PA'!$C$4:$C$2977&gt;=H$4)*('Diário 1º PA'!$C$4:$C$2977&lt;=EOMONTH(H$4,0))*('Diário 1º PA'!$F$4:$F$2977)*(IF(Resumo!$Q$5="",1,'Diário 1º PA'!$O$4:$O$2977=Resumo!$Q$5)))
+SUMPRODUCT(('Diário 2º PA'!$E$4:$E$2000='Analítico Cp.'!$B24)*('Diário 2º PA'!$C$4:$C$2000&gt;=H$4)*('Diário 2º PA'!$C$4:$C$2000&lt;=EOMONTH(H$4,0))*('Diário 2º PA'!$F$4:$F$2000)*(IF(Resumo!$Q$5="",1,'Diário 2º PA'!$O$4:$O$2000=Resumo!$Q$5)))
+SUMPRODUCT(('Diário 3º PA'!$E$4:$E$2000='Analítico Cp.'!$B24)*('Diário 3º PA'!$C$4:$C$2000&gt;=H$4)*('Diário 3º PA'!$C$4:$C$2000&lt;=EOMONTH(H$4,0))*('Diário 3º PA'!$F$4:$F$2000)*(IF(Resumo!$Q$5="",1,'Diário 3º PA'!$O$4:$O$2000=Resumo!$Q$5)))
+SUMPRODUCT(('Diário 4º PA'!$E$4:$E$2000='Analítico Cp.'!$B24)*('Diário 4º PA'!$C$4:$C$2000&gt;=H$4)*('Diário 4º PA'!$C$4:$C$2000&lt;=EOMONTH(H$4,0))*('Diário 4º PA'!$F$4:$F$2000)*(IF(Resumo!$Q$5="",1,'Diário 4º PA'!$O$4:$O$2000=Resumo!$Q$5)))
+SUMPRODUCT(('Comp.'!$D$5:$D$763=$B24)*('Comp.'!$B$5:$B$763&gt;=H$4)*('Comp.'!$B$5:$B$763&lt;=EOMONTH(H$4,0))*('Comp.'!$E$5:$E$763)*(IF(Resumo!$Q$5="",1,'Comp.'!$K$5:$K$763=Resumo!$Q$5)))</f>
        <v>0</v>
      </c>
      <c r="I24" s="199">
        <f t="array" ref="I24">SUMPRODUCT(('Diário 1º PA'!$E$4:$E$2977='Analítico Cp.'!$B24)*('Diário 1º PA'!$C$4:$C$2977&gt;=I$4)*('Diário 1º PA'!$C$4:$C$2977&lt;=EOMONTH(I$4,0))*('Diário 1º PA'!$F$4:$F$2977)*(IF(Resumo!$Q$5="",1,'Diário 1º PA'!$O$4:$O$2977=Resumo!$Q$5)))
+SUMPRODUCT(('Diário 2º PA'!$E$4:$E$2000='Analítico Cp.'!$B24)*('Diário 2º PA'!$C$4:$C$2000&gt;=I$4)*('Diário 2º PA'!$C$4:$C$2000&lt;=EOMONTH(I$4,0))*('Diário 2º PA'!$F$4:$F$2000)*(IF(Resumo!$Q$5="",1,'Diário 2º PA'!$O$4:$O$2000=Resumo!$Q$5)))
+SUMPRODUCT(('Diário 3º PA'!$E$4:$E$2000='Analítico Cp.'!$B24)*('Diário 3º PA'!$C$4:$C$2000&gt;=I$4)*('Diário 3º PA'!$C$4:$C$2000&lt;=EOMONTH(I$4,0))*('Diário 3º PA'!$F$4:$F$2000)*(IF(Resumo!$Q$5="",1,'Diário 3º PA'!$O$4:$O$2000=Resumo!$Q$5)))
+SUMPRODUCT(('Diário 4º PA'!$E$4:$E$2000='Analítico Cp.'!$B24)*('Diário 4º PA'!$C$4:$C$2000&gt;=I$4)*('Diário 4º PA'!$C$4:$C$2000&lt;=EOMONTH(I$4,0))*('Diário 4º PA'!$F$4:$F$2000)*(IF(Resumo!$Q$5="",1,'Diário 4º PA'!$O$4:$O$2000=Resumo!$Q$5)))
+SUMPRODUCT(('Comp.'!$D$5:$D$763=$B24)*('Comp.'!$B$5:$B$763&gt;=I$4)*('Comp.'!$B$5:$B$763&lt;=EOMONTH(I$4,0))*('Comp.'!$E$5:$E$763)*(IF(Resumo!$Q$5="",1,'Comp.'!$K$5:$K$763=Resumo!$Q$5)))</f>
        <v>0</v>
      </c>
      <c r="J24" s="199">
        <f t="array" ref="J24">SUMPRODUCT(('Diário 1º PA'!$E$4:$E$2977='Analítico Cp.'!$B24)*('Diário 1º PA'!$C$4:$C$2977&gt;=J$4)*('Diário 1º PA'!$C$4:$C$2977&lt;=EOMONTH(J$4,0))*('Diário 1º PA'!$F$4:$F$2977)*(IF(Resumo!$Q$5="",1,'Diário 1º PA'!$O$4:$O$2977=Resumo!$Q$5)))
+SUMPRODUCT(('Diário 2º PA'!$E$4:$E$2000='Analítico Cp.'!$B24)*('Diário 2º PA'!$C$4:$C$2000&gt;=J$4)*('Diário 2º PA'!$C$4:$C$2000&lt;=EOMONTH(J$4,0))*('Diário 2º PA'!$F$4:$F$2000)*(IF(Resumo!$Q$5="",1,'Diário 2º PA'!$O$4:$O$2000=Resumo!$Q$5)))
+SUMPRODUCT(('Diário 3º PA'!$E$4:$E$2000='Analítico Cp.'!$B24)*('Diário 3º PA'!$C$4:$C$2000&gt;=J$4)*('Diário 3º PA'!$C$4:$C$2000&lt;=EOMONTH(J$4,0))*('Diário 3º PA'!$F$4:$F$2000)*(IF(Resumo!$Q$5="",1,'Diário 3º PA'!$O$4:$O$2000=Resumo!$Q$5)))
+SUMPRODUCT(('Diário 4º PA'!$E$4:$E$2000='Analítico Cp.'!$B24)*('Diário 4º PA'!$C$4:$C$2000&gt;=J$4)*('Diário 4º PA'!$C$4:$C$2000&lt;=EOMONTH(J$4,0))*('Diário 4º PA'!$F$4:$F$2000)*(IF(Resumo!$Q$5="",1,'Diário 4º PA'!$O$4:$O$2000=Resumo!$Q$5)))
+SUMPRODUCT(('Comp.'!$D$5:$D$763=$B24)*('Comp.'!$B$5:$B$763&gt;=J$4)*('Comp.'!$B$5:$B$763&lt;=EOMONTH(J$4,0))*('Comp.'!$E$5:$E$763)*(IF(Resumo!$Q$5="",1,'Comp.'!$K$5:$K$763=Resumo!$Q$5)))</f>
        <v>0</v>
      </c>
      <c r="K24" s="199">
        <f t="array" ref="K24">SUMPRODUCT(('Diário 1º PA'!$E$4:$E$2977='Analítico Cp.'!$B24)*('Diário 1º PA'!$C$4:$C$2977&gt;=K$4)*('Diário 1º PA'!$C$4:$C$2977&lt;=EOMONTH(K$4,0))*('Diário 1º PA'!$F$4:$F$2977)*(IF(Resumo!$Q$5="",1,'Diário 1º PA'!$O$4:$O$2977=Resumo!$Q$5)))
+SUMPRODUCT(('Diário 2º PA'!$E$4:$E$2000='Analítico Cp.'!$B24)*('Diário 2º PA'!$C$4:$C$2000&gt;=K$4)*('Diário 2º PA'!$C$4:$C$2000&lt;=EOMONTH(K$4,0))*('Diário 2º PA'!$F$4:$F$2000)*(IF(Resumo!$Q$5="",1,'Diário 2º PA'!$O$4:$O$2000=Resumo!$Q$5)))
+SUMPRODUCT(('Diário 3º PA'!$E$4:$E$2000='Analítico Cp.'!$B24)*('Diário 3º PA'!$C$4:$C$2000&gt;=K$4)*('Diário 3º PA'!$C$4:$C$2000&lt;=EOMONTH(K$4,0))*('Diário 3º PA'!$F$4:$F$2000)*(IF(Resumo!$Q$5="",1,'Diário 3º PA'!$O$4:$O$2000=Resumo!$Q$5)))
+SUMPRODUCT(('Diário 4º PA'!$E$4:$E$2000='Analítico Cp.'!$B24)*('Diário 4º PA'!$C$4:$C$2000&gt;=K$4)*('Diário 4º PA'!$C$4:$C$2000&lt;=EOMONTH(K$4,0))*('Diário 4º PA'!$F$4:$F$2000)*(IF(Resumo!$Q$5="",1,'Diário 4º PA'!$O$4:$O$2000=Resumo!$Q$5)))
+SUMPRODUCT(('Comp.'!$D$5:$D$763=$B24)*('Comp.'!$B$5:$B$763&gt;=K$4)*('Comp.'!$B$5:$B$763&lt;=EOMONTH(K$4,0))*('Comp.'!$E$5:$E$763)*(IF(Resumo!$Q$5="",1,'Comp.'!$K$5:$K$763=Resumo!$Q$5)))</f>
        <v>0</v>
      </c>
      <c r="L24" s="199">
        <f t="array" ref="L24">SUMPRODUCT(('Diário 1º PA'!$E$4:$E$2977='Analítico Cp.'!$B24)*('Diário 1º PA'!$C$4:$C$2977&gt;=L$4)*('Diário 1º PA'!$C$4:$C$2977&lt;=EOMONTH(L$4,0))*('Diário 1º PA'!$F$4:$F$2977)*(IF(Resumo!$Q$5="",1,'Diário 1º PA'!$O$4:$O$2977=Resumo!$Q$5)))
+SUMPRODUCT(('Diário 2º PA'!$E$4:$E$2000='Analítico Cp.'!$B24)*('Diário 2º PA'!$C$4:$C$2000&gt;=L$4)*('Diário 2º PA'!$C$4:$C$2000&lt;=EOMONTH(L$4,0))*('Diário 2º PA'!$F$4:$F$2000)*(IF(Resumo!$Q$5="",1,'Diário 2º PA'!$O$4:$O$2000=Resumo!$Q$5)))
+SUMPRODUCT(('Diário 3º PA'!$E$4:$E$2000='Analítico Cp.'!$B24)*('Diário 3º PA'!$C$4:$C$2000&gt;=L$4)*('Diário 3º PA'!$C$4:$C$2000&lt;=EOMONTH(L$4,0))*('Diário 3º PA'!$F$4:$F$2000)*(IF(Resumo!$Q$5="",1,'Diário 3º PA'!$O$4:$O$2000=Resumo!$Q$5)))
+SUMPRODUCT(('Diário 4º PA'!$E$4:$E$2000='Analítico Cp.'!$B24)*('Diário 4º PA'!$C$4:$C$2000&gt;=L$4)*('Diário 4º PA'!$C$4:$C$2000&lt;=EOMONTH(L$4,0))*('Diário 4º PA'!$F$4:$F$2000)*(IF(Resumo!$Q$5="",1,'Diário 4º PA'!$O$4:$O$2000=Resumo!$Q$5)))
+SUMPRODUCT(('Comp.'!$D$5:$D$763=$B24)*('Comp.'!$B$5:$B$763&gt;=L$4)*('Comp.'!$B$5:$B$763&lt;=EOMONTH(L$4,0))*('Comp.'!$E$5:$E$763)*(IF(Resumo!$Q$5="",1,'Comp.'!$K$5:$K$763=Resumo!$Q$5)))</f>
        <v>0</v>
      </c>
      <c r="M24" s="199">
        <f t="array" ref="M24">SUMPRODUCT(('Diário 1º PA'!$E$4:$E$2977='Analítico Cp.'!$B24)*('Diário 1º PA'!$C$4:$C$2977&gt;=M$4)*('Diário 1º PA'!$C$4:$C$2977&lt;=EOMONTH(M$4,0))*('Diário 1º PA'!$F$4:$F$2977)*(IF(Resumo!$Q$5="",1,'Diário 1º PA'!$O$4:$O$2977=Resumo!$Q$5)))
+SUMPRODUCT(('Diário 2º PA'!$E$4:$E$2000='Analítico Cp.'!$B24)*('Diário 2º PA'!$C$4:$C$2000&gt;=M$4)*('Diário 2º PA'!$C$4:$C$2000&lt;=EOMONTH(M$4,0))*('Diário 2º PA'!$F$4:$F$2000)*(IF(Resumo!$Q$5="",1,'Diário 2º PA'!$O$4:$O$2000=Resumo!$Q$5)))
+SUMPRODUCT(('Diário 3º PA'!$E$4:$E$2000='Analítico Cp.'!$B24)*('Diário 3º PA'!$C$4:$C$2000&gt;=M$4)*('Diário 3º PA'!$C$4:$C$2000&lt;=EOMONTH(M$4,0))*('Diário 3º PA'!$F$4:$F$2000)*(IF(Resumo!$Q$5="",1,'Diário 3º PA'!$O$4:$O$2000=Resumo!$Q$5)))
+SUMPRODUCT(('Diário 4º PA'!$E$4:$E$2000='Analítico Cp.'!$B24)*('Diário 4º PA'!$C$4:$C$2000&gt;=M$4)*('Diário 4º PA'!$C$4:$C$2000&lt;=EOMONTH(M$4,0))*('Diário 4º PA'!$F$4:$F$2000)*(IF(Resumo!$Q$5="",1,'Diário 4º PA'!$O$4:$O$2000=Resumo!$Q$5)))
+SUMPRODUCT(('Comp.'!$D$5:$D$763=$B24)*('Comp.'!$B$5:$B$763&gt;=M$4)*('Comp.'!$B$5:$B$763&lt;=EOMONTH(M$4,0))*('Comp.'!$E$5:$E$763)*(IF(Resumo!$Q$5="",1,'Comp.'!$K$5:$K$763=Resumo!$Q$5)))</f>
        <v>0</v>
      </c>
      <c r="N24" s="199">
        <f t="array" ref="N24">SUMPRODUCT(('Diário 1º PA'!$E$4:$E$2977='Analítico Cp.'!$B24)*('Diário 1º PA'!$C$4:$C$2977&gt;=N$4)*('Diário 1º PA'!$C$4:$C$2977&lt;=EOMONTH(N$4,0))*('Diário 1º PA'!$F$4:$F$2977)*(IF(Resumo!$Q$5="",1,'Diário 1º PA'!$O$4:$O$2977=Resumo!$Q$5)))
+SUMPRODUCT(('Diário 2º PA'!$E$4:$E$2000='Analítico Cp.'!$B24)*('Diário 2º PA'!$C$4:$C$2000&gt;=N$4)*('Diário 2º PA'!$C$4:$C$2000&lt;=EOMONTH(N$4,0))*('Diário 2º PA'!$F$4:$F$2000)*(IF(Resumo!$Q$5="",1,'Diário 2º PA'!$O$4:$O$2000=Resumo!$Q$5)))
+SUMPRODUCT(('Diário 3º PA'!$E$4:$E$2000='Analítico Cp.'!$B24)*('Diário 3º PA'!$C$4:$C$2000&gt;=N$4)*('Diário 3º PA'!$C$4:$C$2000&lt;=EOMONTH(N$4,0))*('Diário 3º PA'!$F$4:$F$2000)*(IF(Resumo!$Q$5="",1,'Diário 3º PA'!$O$4:$O$2000=Resumo!$Q$5)))
+SUMPRODUCT(('Diário 4º PA'!$E$4:$E$2000='Analítico Cp.'!$B24)*('Diário 4º PA'!$C$4:$C$2000&gt;=N$4)*('Diário 4º PA'!$C$4:$C$2000&lt;=EOMONTH(N$4,0))*('Diário 4º PA'!$F$4:$F$2000)*(IF(Resumo!$Q$5="",1,'Diário 4º PA'!$O$4:$O$2000=Resumo!$Q$5)))
+SUMPRODUCT(('Comp.'!$D$5:$D$763=$B24)*('Comp.'!$B$5:$B$763&gt;=N$4)*('Comp.'!$B$5:$B$763&lt;=EOMONTH(N$4,0))*('Comp.'!$E$5:$E$763)*(IF(Resumo!$Q$5="",1,'Comp.'!$K$5:$K$763=Resumo!$Q$5)))</f>
        <v>0</v>
      </c>
      <c r="O24" s="200">
        <f t="shared" si="2"/>
        <v>0</v>
      </c>
      <c r="P24" s="201">
        <f t="shared" si="3"/>
        <v>0</v>
      </c>
      <c r="Q24" s="174"/>
      <c r="R24" s="174"/>
      <c r="S24" s="174"/>
      <c r="T24" s="174"/>
      <c r="U24" s="174"/>
      <c r="V24" s="174"/>
      <c r="W24" s="174"/>
      <c r="X24" s="174"/>
      <c r="Y24" s="174"/>
      <c r="Z24" s="174"/>
    </row>
    <row r="25" spans="1:26" ht="23.25" customHeight="1" x14ac:dyDescent="0.2">
      <c r="A25" s="220" t="s">
        <v>166</v>
      </c>
      <c r="B25" s="221" t="s">
        <v>167</v>
      </c>
      <c r="C25" s="199">
        <f t="array" ref="C25">SUMPRODUCT(('Diário 1º PA'!$E$4:$E$2977='Analítico Cp.'!$B25)*('Diário 1º PA'!$C$4:$C$2977&gt;=C$4)*('Diário 1º PA'!$C$4:$C$2977&lt;=EOMONTH(C$4,0))*('Diário 1º PA'!$F$4:$F$2977)*(IF(Resumo!$Q$5="",1,'Diário 1º PA'!$O$4:$O$2977=Resumo!$Q$5)))
+SUMPRODUCT(('Diário 2º PA'!$E$4:$E$2000='Analítico Cp.'!$B25)*('Diário 2º PA'!$C$4:$C$2000&gt;=C$4)*('Diário 2º PA'!$C$4:$C$2000&lt;=EOMONTH(C$4,0))*('Diário 2º PA'!$F$4:$F$2000)*(IF(Resumo!$Q$5="",1,'Diário 2º PA'!$O$4:$O$2000=Resumo!$Q$5)))
+SUMPRODUCT(('Diário 3º PA'!$E$4:$E$2000='Analítico Cp.'!$B25)*('Diário 3º PA'!$C$4:$C$2000&gt;=C$4)*('Diário 3º PA'!$C$4:$C$2000&lt;=EOMONTH(C$4,0))*('Diário 3º PA'!$F$4:$F$2000)*(IF(Resumo!$Q$5="",1,'Diário 3º PA'!$O$4:$O$2000=Resumo!$Q$5)))
+SUMPRODUCT(('Diário 4º PA'!$E$4:$E$2000='Analítico Cp.'!$B25)*('Diário 4º PA'!$C$4:$C$2000&gt;=C$4)*('Diário 4º PA'!$C$4:$C$2000&lt;=EOMONTH(C$4,0))*('Diário 4º PA'!$F$4:$F$2000)*(IF(Resumo!$Q$5="",1,'Diário 4º PA'!$O$4:$O$2000=Resumo!$Q$5)))
+SUMPRODUCT(('Comp.'!$D$5:$D$763=$B25)*('Comp.'!$B$5:$B$763&gt;=C$4)*('Comp.'!$B$5:$B$763&lt;=EOMONTH(C$4,0))*('Comp.'!$E$5:$E$763)*(IF(Resumo!$Q$5="",1,'Comp.'!$K$5:$K$763=Resumo!$Q$5)))</f>
        <v>1590.34</v>
      </c>
      <c r="D25" s="199">
        <f t="array" ref="D25">SUMPRODUCT(('Diário 1º PA'!$E$4:$E$2977='Analítico Cp.'!$B25)*('Diário 1º PA'!$C$4:$C$2977&gt;=D$4)*('Diário 1º PA'!$C$4:$C$2977&lt;=EOMONTH(D$4,0))*('Diário 1º PA'!$F$4:$F$2977)*(IF(Resumo!$Q$5="",1,'Diário 1º PA'!$O$4:$O$2977=Resumo!$Q$5)))
+SUMPRODUCT(('Diário 2º PA'!$E$4:$E$2000='Analítico Cp.'!$B25)*('Diário 2º PA'!$C$4:$C$2000&gt;=D$4)*('Diário 2º PA'!$C$4:$C$2000&lt;=EOMONTH(D$4,0))*('Diário 2º PA'!$F$4:$F$2000)*(IF(Resumo!$Q$5="",1,'Diário 2º PA'!$O$4:$O$2000=Resumo!$Q$5)))
+SUMPRODUCT(('Diário 3º PA'!$E$4:$E$2000='Analítico Cp.'!$B25)*('Diário 3º PA'!$C$4:$C$2000&gt;=D$4)*('Diário 3º PA'!$C$4:$C$2000&lt;=EOMONTH(D$4,0))*('Diário 3º PA'!$F$4:$F$2000)*(IF(Resumo!$Q$5="",1,'Diário 3º PA'!$O$4:$O$2000=Resumo!$Q$5)))
+SUMPRODUCT(('Diário 4º PA'!$E$4:$E$2000='Analítico Cp.'!$B25)*('Diário 4º PA'!$C$4:$C$2000&gt;=D$4)*('Diário 4º PA'!$C$4:$C$2000&lt;=EOMONTH(D$4,0))*('Diário 4º PA'!$F$4:$F$2000)*(IF(Resumo!$Q$5="",1,'Diário 4º PA'!$O$4:$O$2000=Resumo!$Q$5)))
+SUMPRODUCT(('Comp.'!$D$5:$D$763=$B25)*('Comp.'!$B$5:$B$763&gt;=D$4)*('Comp.'!$B$5:$B$763&lt;=EOMONTH(D$4,0))*('Comp.'!$E$5:$E$763)*(IF(Resumo!$Q$5="",1,'Comp.'!$K$5:$K$763=Resumo!$Q$5)))</f>
        <v>1930.1200000000001</v>
      </c>
      <c r="E25" s="199">
        <f t="array" ref="E25">SUMPRODUCT(('Diário 1º PA'!$E$4:$E$2977='Analítico Cp.'!$B25)*('Diário 1º PA'!$C$4:$C$2977&gt;=E$4)*('Diário 1º PA'!$C$4:$C$2977&lt;=EOMONTH(E$4,0))*('Diário 1º PA'!$F$4:$F$2977)*(IF(Resumo!$Q$5="",1,'Diário 1º PA'!$O$4:$O$2977=Resumo!$Q$5)))
+SUMPRODUCT(('Diário 2º PA'!$E$4:$E$2000='Analítico Cp.'!$B25)*('Diário 2º PA'!$C$4:$C$2000&gt;=E$4)*('Diário 2º PA'!$C$4:$C$2000&lt;=EOMONTH(E$4,0))*('Diário 2º PA'!$F$4:$F$2000)*(IF(Resumo!$Q$5="",1,'Diário 2º PA'!$O$4:$O$2000=Resumo!$Q$5)))
+SUMPRODUCT(('Diário 3º PA'!$E$4:$E$2000='Analítico Cp.'!$B25)*('Diário 3º PA'!$C$4:$C$2000&gt;=E$4)*('Diário 3º PA'!$C$4:$C$2000&lt;=EOMONTH(E$4,0))*('Diário 3º PA'!$F$4:$F$2000)*(IF(Resumo!$Q$5="",1,'Diário 3º PA'!$O$4:$O$2000=Resumo!$Q$5)))
+SUMPRODUCT(('Diário 4º PA'!$E$4:$E$2000='Analítico Cp.'!$B25)*('Diário 4º PA'!$C$4:$C$2000&gt;=E$4)*('Diário 4º PA'!$C$4:$C$2000&lt;=EOMONTH(E$4,0))*('Diário 4º PA'!$F$4:$F$2000)*(IF(Resumo!$Q$5="",1,'Diário 4º PA'!$O$4:$O$2000=Resumo!$Q$5)))
+SUMPRODUCT(('Comp.'!$D$5:$D$763=$B25)*('Comp.'!$B$5:$B$763&gt;=E$4)*('Comp.'!$B$5:$B$763&lt;=EOMONTH(E$4,0))*('Comp.'!$E$5:$E$763)*(IF(Resumo!$Q$5="",1,'Comp.'!$K$5:$K$763=Resumo!$Q$5)))</f>
        <v>2756.85</v>
      </c>
      <c r="F25" s="199">
        <f t="array" ref="F25">SUMPRODUCT(('Diário 1º PA'!$E$4:$E$2977='Analítico Cp.'!$B25)*('Diário 1º PA'!$C$4:$C$2977&gt;=F$4)*('Diário 1º PA'!$C$4:$C$2977&lt;=EOMONTH(F$4,0))*('Diário 1º PA'!$F$4:$F$2977)*(IF(Resumo!$Q$5="",1,'Diário 1º PA'!$O$4:$O$2977=Resumo!$Q$5)))
+SUMPRODUCT(('Diário 2º PA'!$E$4:$E$2000='Analítico Cp.'!$B25)*('Diário 2º PA'!$C$4:$C$2000&gt;=F$4)*('Diário 2º PA'!$C$4:$C$2000&lt;=EOMONTH(F$4,0))*('Diário 2º PA'!$F$4:$F$2000)*(IF(Resumo!$Q$5="",1,'Diário 2º PA'!$O$4:$O$2000=Resumo!$Q$5)))
+SUMPRODUCT(('Diário 3º PA'!$E$4:$E$2000='Analítico Cp.'!$B25)*('Diário 3º PA'!$C$4:$C$2000&gt;=F$4)*('Diário 3º PA'!$C$4:$C$2000&lt;=EOMONTH(F$4,0))*('Diário 3º PA'!$F$4:$F$2000)*(IF(Resumo!$Q$5="",1,'Diário 3º PA'!$O$4:$O$2000=Resumo!$Q$5)))
+SUMPRODUCT(('Diário 4º PA'!$E$4:$E$2000='Analítico Cp.'!$B25)*('Diário 4º PA'!$C$4:$C$2000&gt;=F$4)*('Diário 4º PA'!$C$4:$C$2000&lt;=EOMONTH(F$4,0))*('Diário 4º PA'!$F$4:$F$2000)*(IF(Resumo!$Q$5="",1,'Diário 4º PA'!$O$4:$O$2000=Resumo!$Q$5)))
+SUMPRODUCT(('Comp.'!$D$5:$D$763=$B25)*('Comp.'!$B$5:$B$763&gt;=F$4)*('Comp.'!$B$5:$B$763&lt;=EOMONTH(F$4,0))*('Comp.'!$E$5:$E$763)*(IF(Resumo!$Q$5="",1,'Comp.'!$K$5:$K$763=Resumo!$Q$5)))</f>
        <v>0</v>
      </c>
      <c r="G25" s="199">
        <f t="array" ref="G25">SUMPRODUCT(('Diário 1º PA'!$E$4:$E$2977='Analítico Cp.'!$B25)*('Diário 1º PA'!$C$4:$C$2977&gt;=G$4)*('Diário 1º PA'!$C$4:$C$2977&lt;=EOMONTH(G$4,0))*('Diário 1º PA'!$F$4:$F$2977)*(IF(Resumo!$Q$5="",1,'Diário 1º PA'!$O$4:$O$2977=Resumo!$Q$5)))
+SUMPRODUCT(('Diário 2º PA'!$E$4:$E$2000='Analítico Cp.'!$B25)*('Diário 2º PA'!$C$4:$C$2000&gt;=G$4)*('Diário 2º PA'!$C$4:$C$2000&lt;=EOMONTH(G$4,0))*('Diário 2º PA'!$F$4:$F$2000)*(IF(Resumo!$Q$5="",1,'Diário 2º PA'!$O$4:$O$2000=Resumo!$Q$5)))
+SUMPRODUCT(('Diário 3º PA'!$E$4:$E$2000='Analítico Cp.'!$B25)*('Diário 3º PA'!$C$4:$C$2000&gt;=G$4)*('Diário 3º PA'!$C$4:$C$2000&lt;=EOMONTH(G$4,0))*('Diário 3º PA'!$F$4:$F$2000)*(IF(Resumo!$Q$5="",1,'Diário 3º PA'!$O$4:$O$2000=Resumo!$Q$5)))
+SUMPRODUCT(('Diário 4º PA'!$E$4:$E$2000='Analítico Cp.'!$B25)*('Diário 4º PA'!$C$4:$C$2000&gt;=G$4)*('Diário 4º PA'!$C$4:$C$2000&lt;=EOMONTH(G$4,0))*('Diário 4º PA'!$F$4:$F$2000)*(IF(Resumo!$Q$5="",1,'Diário 4º PA'!$O$4:$O$2000=Resumo!$Q$5)))
+SUMPRODUCT(('Comp.'!$D$5:$D$763=$B25)*('Comp.'!$B$5:$B$763&gt;=G$4)*('Comp.'!$B$5:$B$763&lt;=EOMONTH(G$4,0))*('Comp.'!$E$5:$E$763)*(IF(Resumo!$Q$5="",1,'Comp.'!$K$5:$K$763=Resumo!$Q$5)))</f>
        <v>0</v>
      </c>
      <c r="H25" s="199">
        <f t="array" ref="H25">SUMPRODUCT(('Diário 1º PA'!$E$4:$E$2977='Analítico Cp.'!$B25)*('Diário 1º PA'!$C$4:$C$2977&gt;=H$4)*('Diário 1º PA'!$C$4:$C$2977&lt;=EOMONTH(H$4,0))*('Diário 1º PA'!$F$4:$F$2977)*(IF(Resumo!$Q$5="",1,'Diário 1º PA'!$O$4:$O$2977=Resumo!$Q$5)))
+SUMPRODUCT(('Diário 2º PA'!$E$4:$E$2000='Analítico Cp.'!$B25)*('Diário 2º PA'!$C$4:$C$2000&gt;=H$4)*('Diário 2º PA'!$C$4:$C$2000&lt;=EOMONTH(H$4,0))*('Diário 2º PA'!$F$4:$F$2000)*(IF(Resumo!$Q$5="",1,'Diário 2º PA'!$O$4:$O$2000=Resumo!$Q$5)))
+SUMPRODUCT(('Diário 3º PA'!$E$4:$E$2000='Analítico Cp.'!$B25)*('Diário 3º PA'!$C$4:$C$2000&gt;=H$4)*('Diário 3º PA'!$C$4:$C$2000&lt;=EOMONTH(H$4,0))*('Diário 3º PA'!$F$4:$F$2000)*(IF(Resumo!$Q$5="",1,'Diário 3º PA'!$O$4:$O$2000=Resumo!$Q$5)))
+SUMPRODUCT(('Diário 4º PA'!$E$4:$E$2000='Analítico Cp.'!$B25)*('Diário 4º PA'!$C$4:$C$2000&gt;=H$4)*('Diário 4º PA'!$C$4:$C$2000&lt;=EOMONTH(H$4,0))*('Diário 4º PA'!$F$4:$F$2000)*(IF(Resumo!$Q$5="",1,'Diário 4º PA'!$O$4:$O$2000=Resumo!$Q$5)))
+SUMPRODUCT(('Comp.'!$D$5:$D$763=$B25)*('Comp.'!$B$5:$B$763&gt;=H$4)*('Comp.'!$B$5:$B$763&lt;=EOMONTH(H$4,0))*('Comp.'!$E$5:$E$763)*(IF(Resumo!$Q$5="",1,'Comp.'!$K$5:$K$763=Resumo!$Q$5)))</f>
        <v>0</v>
      </c>
      <c r="I25" s="199">
        <f t="array" ref="I25">SUMPRODUCT(('Diário 1º PA'!$E$4:$E$2977='Analítico Cp.'!$B25)*('Diário 1º PA'!$C$4:$C$2977&gt;=I$4)*('Diário 1º PA'!$C$4:$C$2977&lt;=EOMONTH(I$4,0))*('Diário 1º PA'!$F$4:$F$2977)*(IF(Resumo!$Q$5="",1,'Diário 1º PA'!$O$4:$O$2977=Resumo!$Q$5)))
+SUMPRODUCT(('Diário 2º PA'!$E$4:$E$2000='Analítico Cp.'!$B25)*('Diário 2º PA'!$C$4:$C$2000&gt;=I$4)*('Diário 2º PA'!$C$4:$C$2000&lt;=EOMONTH(I$4,0))*('Diário 2º PA'!$F$4:$F$2000)*(IF(Resumo!$Q$5="",1,'Diário 2º PA'!$O$4:$O$2000=Resumo!$Q$5)))
+SUMPRODUCT(('Diário 3º PA'!$E$4:$E$2000='Analítico Cp.'!$B25)*('Diário 3º PA'!$C$4:$C$2000&gt;=I$4)*('Diário 3º PA'!$C$4:$C$2000&lt;=EOMONTH(I$4,0))*('Diário 3º PA'!$F$4:$F$2000)*(IF(Resumo!$Q$5="",1,'Diário 3º PA'!$O$4:$O$2000=Resumo!$Q$5)))
+SUMPRODUCT(('Diário 4º PA'!$E$4:$E$2000='Analítico Cp.'!$B25)*('Diário 4º PA'!$C$4:$C$2000&gt;=I$4)*('Diário 4º PA'!$C$4:$C$2000&lt;=EOMONTH(I$4,0))*('Diário 4º PA'!$F$4:$F$2000)*(IF(Resumo!$Q$5="",1,'Diário 4º PA'!$O$4:$O$2000=Resumo!$Q$5)))
+SUMPRODUCT(('Comp.'!$D$5:$D$763=$B25)*('Comp.'!$B$5:$B$763&gt;=I$4)*('Comp.'!$B$5:$B$763&lt;=EOMONTH(I$4,0))*('Comp.'!$E$5:$E$763)*(IF(Resumo!$Q$5="",1,'Comp.'!$K$5:$K$763=Resumo!$Q$5)))</f>
        <v>0</v>
      </c>
      <c r="J25" s="199">
        <f t="array" ref="J25">SUMPRODUCT(('Diário 1º PA'!$E$4:$E$2977='Analítico Cp.'!$B25)*('Diário 1º PA'!$C$4:$C$2977&gt;=J$4)*('Diário 1º PA'!$C$4:$C$2977&lt;=EOMONTH(J$4,0))*('Diário 1º PA'!$F$4:$F$2977)*(IF(Resumo!$Q$5="",1,'Diário 1º PA'!$O$4:$O$2977=Resumo!$Q$5)))
+SUMPRODUCT(('Diário 2º PA'!$E$4:$E$2000='Analítico Cp.'!$B25)*('Diário 2º PA'!$C$4:$C$2000&gt;=J$4)*('Diário 2º PA'!$C$4:$C$2000&lt;=EOMONTH(J$4,0))*('Diário 2º PA'!$F$4:$F$2000)*(IF(Resumo!$Q$5="",1,'Diário 2º PA'!$O$4:$O$2000=Resumo!$Q$5)))
+SUMPRODUCT(('Diário 3º PA'!$E$4:$E$2000='Analítico Cp.'!$B25)*('Diário 3º PA'!$C$4:$C$2000&gt;=J$4)*('Diário 3º PA'!$C$4:$C$2000&lt;=EOMONTH(J$4,0))*('Diário 3º PA'!$F$4:$F$2000)*(IF(Resumo!$Q$5="",1,'Diário 3º PA'!$O$4:$O$2000=Resumo!$Q$5)))
+SUMPRODUCT(('Diário 4º PA'!$E$4:$E$2000='Analítico Cp.'!$B25)*('Diário 4º PA'!$C$4:$C$2000&gt;=J$4)*('Diário 4º PA'!$C$4:$C$2000&lt;=EOMONTH(J$4,0))*('Diário 4º PA'!$F$4:$F$2000)*(IF(Resumo!$Q$5="",1,'Diário 4º PA'!$O$4:$O$2000=Resumo!$Q$5)))
+SUMPRODUCT(('Comp.'!$D$5:$D$763=$B25)*('Comp.'!$B$5:$B$763&gt;=J$4)*('Comp.'!$B$5:$B$763&lt;=EOMONTH(J$4,0))*('Comp.'!$E$5:$E$763)*(IF(Resumo!$Q$5="",1,'Comp.'!$K$5:$K$763=Resumo!$Q$5)))</f>
        <v>0</v>
      </c>
      <c r="K25" s="199">
        <f t="array" ref="K25">SUMPRODUCT(('Diário 1º PA'!$E$4:$E$2977='Analítico Cp.'!$B25)*('Diário 1º PA'!$C$4:$C$2977&gt;=K$4)*('Diário 1º PA'!$C$4:$C$2977&lt;=EOMONTH(K$4,0))*('Diário 1º PA'!$F$4:$F$2977)*(IF(Resumo!$Q$5="",1,'Diário 1º PA'!$O$4:$O$2977=Resumo!$Q$5)))
+SUMPRODUCT(('Diário 2º PA'!$E$4:$E$2000='Analítico Cp.'!$B25)*('Diário 2º PA'!$C$4:$C$2000&gt;=K$4)*('Diário 2º PA'!$C$4:$C$2000&lt;=EOMONTH(K$4,0))*('Diário 2º PA'!$F$4:$F$2000)*(IF(Resumo!$Q$5="",1,'Diário 2º PA'!$O$4:$O$2000=Resumo!$Q$5)))
+SUMPRODUCT(('Diário 3º PA'!$E$4:$E$2000='Analítico Cp.'!$B25)*('Diário 3º PA'!$C$4:$C$2000&gt;=K$4)*('Diário 3º PA'!$C$4:$C$2000&lt;=EOMONTH(K$4,0))*('Diário 3º PA'!$F$4:$F$2000)*(IF(Resumo!$Q$5="",1,'Diário 3º PA'!$O$4:$O$2000=Resumo!$Q$5)))
+SUMPRODUCT(('Diário 4º PA'!$E$4:$E$2000='Analítico Cp.'!$B25)*('Diário 4º PA'!$C$4:$C$2000&gt;=K$4)*('Diário 4º PA'!$C$4:$C$2000&lt;=EOMONTH(K$4,0))*('Diário 4º PA'!$F$4:$F$2000)*(IF(Resumo!$Q$5="",1,'Diário 4º PA'!$O$4:$O$2000=Resumo!$Q$5)))
+SUMPRODUCT(('Comp.'!$D$5:$D$763=$B25)*('Comp.'!$B$5:$B$763&gt;=K$4)*('Comp.'!$B$5:$B$763&lt;=EOMONTH(K$4,0))*('Comp.'!$E$5:$E$763)*(IF(Resumo!$Q$5="",1,'Comp.'!$K$5:$K$763=Resumo!$Q$5)))</f>
        <v>0</v>
      </c>
      <c r="L25" s="199">
        <f t="array" ref="L25">SUMPRODUCT(('Diário 1º PA'!$E$4:$E$2977='Analítico Cp.'!$B25)*('Diário 1º PA'!$C$4:$C$2977&gt;=L$4)*('Diário 1º PA'!$C$4:$C$2977&lt;=EOMONTH(L$4,0))*('Diário 1º PA'!$F$4:$F$2977)*(IF(Resumo!$Q$5="",1,'Diário 1º PA'!$O$4:$O$2977=Resumo!$Q$5)))
+SUMPRODUCT(('Diário 2º PA'!$E$4:$E$2000='Analítico Cp.'!$B25)*('Diário 2º PA'!$C$4:$C$2000&gt;=L$4)*('Diário 2º PA'!$C$4:$C$2000&lt;=EOMONTH(L$4,0))*('Diário 2º PA'!$F$4:$F$2000)*(IF(Resumo!$Q$5="",1,'Diário 2º PA'!$O$4:$O$2000=Resumo!$Q$5)))
+SUMPRODUCT(('Diário 3º PA'!$E$4:$E$2000='Analítico Cp.'!$B25)*('Diário 3º PA'!$C$4:$C$2000&gt;=L$4)*('Diário 3º PA'!$C$4:$C$2000&lt;=EOMONTH(L$4,0))*('Diário 3º PA'!$F$4:$F$2000)*(IF(Resumo!$Q$5="",1,'Diário 3º PA'!$O$4:$O$2000=Resumo!$Q$5)))
+SUMPRODUCT(('Diário 4º PA'!$E$4:$E$2000='Analítico Cp.'!$B25)*('Diário 4º PA'!$C$4:$C$2000&gt;=L$4)*('Diário 4º PA'!$C$4:$C$2000&lt;=EOMONTH(L$4,0))*('Diário 4º PA'!$F$4:$F$2000)*(IF(Resumo!$Q$5="",1,'Diário 4º PA'!$O$4:$O$2000=Resumo!$Q$5)))
+SUMPRODUCT(('Comp.'!$D$5:$D$763=$B25)*('Comp.'!$B$5:$B$763&gt;=L$4)*('Comp.'!$B$5:$B$763&lt;=EOMONTH(L$4,0))*('Comp.'!$E$5:$E$763)*(IF(Resumo!$Q$5="",1,'Comp.'!$K$5:$K$763=Resumo!$Q$5)))</f>
        <v>0</v>
      </c>
      <c r="M25" s="199">
        <f t="array" ref="M25">SUMPRODUCT(('Diário 1º PA'!$E$4:$E$2977='Analítico Cp.'!$B25)*('Diário 1º PA'!$C$4:$C$2977&gt;=M$4)*('Diário 1º PA'!$C$4:$C$2977&lt;=EOMONTH(M$4,0))*('Diário 1º PA'!$F$4:$F$2977)*(IF(Resumo!$Q$5="",1,'Diário 1º PA'!$O$4:$O$2977=Resumo!$Q$5)))
+SUMPRODUCT(('Diário 2º PA'!$E$4:$E$2000='Analítico Cp.'!$B25)*('Diário 2º PA'!$C$4:$C$2000&gt;=M$4)*('Diário 2º PA'!$C$4:$C$2000&lt;=EOMONTH(M$4,0))*('Diário 2º PA'!$F$4:$F$2000)*(IF(Resumo!$Q$5="",1,'Diário 2º PA'!$O$4:$O$2000=Resumo!$Q$5)))
+SUMPRODUCT(('Diário 3º PA'!$E$4:$E$2000='Analítico Cp.'!$B25)*('Diário 3º PA'!$C$4:$C$2000&gt;=M$4)*('Diário 3º PA'!$C$4:$C$2000&lt;=EOMONTH(M$4,0))*('Diário 3º PA'!$F$4:$F$2000)*(IF(Resumo!$Q$5="",1,'Diário 3º PA'!$O$4:$O$2000=Resumo!$Q$5)))
+SUMPRODUCT(('Diário 4º PA'!$E$4:$E$2000='Analítico Cp.'!$B25)*('Diário 4º PA'!$C$4:$C$2000&gt;=M$4)*('Diário 4º PA'!$C$4:$C$2000&lt;=EOMONTH(M$4,0))*('Diário 4º PA'!$F$4:$F$2000)*(IF(Resumo!$Q$5="",1,'Diário 4º PA'!$O$4:$O$2000=Resumo!$Q$5)))
+SUMPRODUCT(('Comp.'!$D$5:$D$763=$B25)*('Comp.'!$B$5:$B$763&gt;=M$4)*('Comp.'!$B$5:$B$763&lt;=EOMONTH(M$4,0))*('Comp.'!$E$5:$E$763)*(IF(Resumo!$Q$5="",1,'Comp.'!$K$5:$K$763=Resumo!$Q$5)))</f>
        <v>0</v>
      </c>
      <c r="N25" s="199">
        <f t="array" ref="N25">SUMPRODUCT(('Diário 1º PA'!$E$4:$E$2977='Analítico Cp.'!$B25)*('Diário 1º PA'!$C$4:$C$2977&gt;=N$4)*('Diário 1º PA'!$C$4:$C$2977&lt;=EOMONTH(N$4,0))*('Diário 1º PA'!$F$4:$F$2977)*(IF(Resumo!$Q$5="",1,'Diário 1º PA'!$O$4:$O$2977=Resumo!$Q$5)))
+SUMPRODUCT(('Diário 2º PA'!$E$4:$E$2000='Analítico Cp.'!$B25)*('Diário 2º PA'!$C$4:$C$2000&gt;=N$4)*('Diário 2º PA'!$C$4:$C$2000&lt;=EOMONTH(N$4,0))*('Diário 2º PA'!$F$4:$F$2000)*(IF(Resumo!$Q$5="",1,'Diário 2º PA'!$O$4:$O$2000=Resumo!$Q$5)))
+SUMPRODUCT(('Diário 3º PA'!$E$4:$E$2000='Analítico Cp.'!$B25)*('Diário 3º PA'!$C$4:$C$2000&gt;=N$4)*('Diário 3º PA'!$C$4:$C$2000&lt;=EOMONTH(N$4,0))*('Diário 3º PA'!$F$4:$F$2000)*(IF(Resumo!$Q$5="",1,'Diário 3º PA'!$O$4:$O$2000=Resumo!$Q$5)))
+SUMPRODUCT(('Diário 4º PA'!$E$4:$E$2000='Analítico Cp.'!$B25)*('Diário 4º PA'!$C$4:$C$2000&gt;=N$4)*('Diário 4º PA'!$C$4:$C$2000&lt;=EOMONTH(N$4,0))*('Diário 4º PA'!$F$4:$F$2000)*(IF(Resumo!$Q$5="",1,'Diário 4º PA'!$O$4:$O$2000=Resumo!$Q$5)))
+SUMPRODUCT(('Comp.'!$D$5:$D$763=$B25)*('Comp.'!$B$5:$B$763&gt;=N$4)*('Comp.'!$B$5:$B$763&lt;=EOMONTH(N$4,0))*('Comp.'!$E$5:$E$763)*(IF(Resumo!$Q$5="",1,'Comp.'!$K$5:$K$763=Resumo!$Q$5)))</f>
        <v>0</v>
      </c>
      <c r="O25" s="200">
        <f t="shared" si="2"/>
        <v>6277.3099999999995</v>
      </c>
      <c r="P25" s="201">
        <f t="shared" si="3"/>
        <v>1.2992989346492195E-3</v>
      </c>
      <c r="Q25" s="174"/>
      <c r="R25" s="174"/>
      <c r="S25" s="174"/>
      <c r="T25" s="174"/>
      <c r="U25" s="174"/>
      <c r="V25" s="174"/>
      <c r="W25" s="174"/>
      <c r="X25" s="174"/>
      <c r="Y25" s="174"/>
      <c r="Z25" s="174"/>
    </row>
    <row r="26" spans="1:26" ht="23.25" customHeight="1" x14ac:dyDescent="0.2">
      <c r="A26" s="203"/>
      <c r="B26" s="204" t="s">
        <v>168</v>
      </c>
      <c r="C26" s="205">
        <f t="shared" ref="C26:O26" si="4">SUBTOTAL(109,C18:C25)</f>
        <v>135436.51</v>
      </c>
      <c r="D26" s="205">
        <f t="shared" si="4"/>
        <v>259350.47000000006</v>
      </c>
      <c r="E26" s="205">
        <f t="shared" si="4"/>
        <v>281955.38</v>
      </c>
      <c r="F26" s="205">
        <f t="shared" si="4"/>
        <v>0</v>
      </c>
      <c r="G26" s="205">
        <f t="shared" si="4"/>
        <v>0</v>
      </c>
      <c r="H26" s="205">
        <f t="shared" si="4"/>
        <v>0</v>
      </c>
      <c r="I26" s="205">
        <f t="shared" si="4"/>
        <v>0</v>
      </c>
      <c r="J26" s="205">
        <f t="shared" si="4"/>
        <v>0</v>
      </c>
      <c r="K26" s="205">
        <f t="shared" si="4"/>
        <v>0</v>
      </c>
      <c r="L26" s="205">
        <f t="shared" si="4"/>
        <v>0</v>
      </c>
      <c r="M26" s="205">
        <f t="shared" si="4"/>
        <v>0</v>
      </c>
      <c r="N26" s="205">
        <f t="shared" si="4"/>
        <v>0</v>
      </c>
      <c r="O26" s="205">
        <f t="shared" si="4"/>
        <v>676742.3600000001</v>
      </c>
      <c r="P26" s="206">
        <f t="shared" si="3"/>
        <v>0.14007443114646223</v>
      </c>
      <c r="Q26" s="174"/>
      <c r="R26" s="174"/>
      <c r="S26" s="174"/>
      <c r="T26" s="174"/>
      <c r="U26" s="174"/>
      <c r="V26" s="174"/>
      <c r="W26" s="174"/>
      <c r="X26" s="174"/>
      <c r="Y26" s="174"/>
      <c r="Z26" s="174"/>
    </row>
    <row r="27" spans="1:26" ht="23.25" customHeight="1" x14ac:dyDescent="0.2">
      <c r="A27" s="216" t="s">
        <v>106</v>
      </c>
      <c r="B27" s="217" t="s">
        <v>107</v>
      </c>
      <c r="C27" s="222"/>
      <c r="D27" s="222"/>
      <c r="E27" s="222"/>
      <c r="F27" s="222"/>
      <c r="G27" s="222"/>
      <c r="H27" s="222"/>
      <c r="I27" s="222"/>
      <c r="J27" s="222"/>
      <c r="K27" s="222"/>
      <c r="L27" s="222"/>
      <c r="M27" s="222"/>
      <c r="N27" s="222"/>
      <c r="O27" s="222"/>
      <c r="P27" s="223"/>
      <c r="Q27" s="50"/>
      <c r="R27" s="50"/>
      <c r="S27" s="50"/>
      <c r="T27" s="50"/>
      <c r="U27" s="50"/>
      <c r="V27" s="50"/>
      <c r="W27" s="50"/>
      <c r="X27" s="50"/>
      <c r="Y27" s="50"/>
      <c r="Z27" s="50"/>
    </row>
    <row r="28" spans="1:26" ht="23.25" customHeight="1" x14ac:dyDescent="0.2">
      <c r="A28" s="220" t="s">
        <v>169</v>
      </c>
      <c r="B28" s="84" t="s">
        <v>170</v>
      </c>
      <c r="C28" s="199">
        <f t="array" ref="C28">SUMPRODUCT(('Diário 1º PA'!$E$4:$E$2977='Analítico Cp.'!$B28)*('Diário 1º PA'!$C$4:$C$2977&gt;=C$4)*('Diário 1º PA'!$C$4:$C$2977&lt;=EOMONTH(C$4,0))*('Diário 1º PA'!$F$4:$F$2977)*(IF(Resumo!$Q$5="",1,'Diário 1º PA'!$O$4:$O$2977=Resumo!$Q$5)))
+SUMPRODUCT(('Diário 2º PA'!$E$4:$E$2000='Analítico Cp.'!$B28)*('Diário 2º PA'!$C$4:$C$2000&gt;=C$4)*('Diário 2º PA'!$C$4:$C$2000&lt;=EOMONTH(C$4,0))*('Diário 2º PA'!$F$4:$F$2000)*(IF(Resumo!$Q$5="",1,'Diário 2º PA'!$O$4:$O$2000=Resumo!$Q$5)))
+SUMPRODUCT(('Diário 3º PA'!$E$4:$E$2000='Analítico Cp.'!$B28)*('Diário 3º PA'!$C$4:$C$2000&gt;=C$4)*('Diário 3º PA'!$C$4:$C$2000&lt;=EOMONTH(C$4,0))*('Diário 3º PA'!$F$4:$F$2000)*(IF(Resumo!$Q$5="",1,'Diário 3º PA'!$O$4:$O$2000=Resumo!$Q$5)))
+SUMPRODUCT(('Diário 4º PA'!$E$4:$E$2000='Analítico Cp.'!$B28)*('Diário 4º PA'!$C$4:$C$2000&gt;=C$4)*('Diário 4º PA'!$C$4:$C$2000&lt;=EOMONTH(C$4,0))*('Diário 4º PA'!$F$4:$F$2000)*(IF(Resumo!$Q$5="",1,'Diário 4º PA'!$O$4:$O$2000=Resumo!$Q$5)))
+SUMPRODUCT(('Comp.'!$D$5:$D$763=$B28)*('Comp.'!$B$5:$B$763&gt;=C$4)*('Comp.'!$B$5:$B$763&lt;=EOMONTH(C$4,0))*('Comp.'!$E$5:$E$763)*(IF(Resumo!$Q$5="",1,'Comp.'!$K$5:$K$763=Resumo!$Q$5)))</f>
        <v>0</v>
      </c>
      <c r="D28" s="199">
        <f t="array" ref="D28">SUMPRODUCT(('Diário 1º PA'!$E$4:$E$2977='Analítico Cp.'!$B28)*('Diário 1º PA'!$C$4:$C$2977&gt;=D$4)*('Diário 1º PA'!$C$4:$C$2977&lt;=EOMONTH(D$4,0))*('Diário 1º PA'!$F$4:$F$2977)*(IF(Resumo!$Q$5="",1,'Diário 1º PA'!$O$4:$O$2977=Resumo!$Q$5)))
+SUMPRODUCT(('Diário 2º PA'!$E$4:$E$2000='Analítico Cp.'!$B28)*('Diário 2º PA'!$C$4:$C$2000&gt;=D$4)*('Diário 2º PA'!$C$4:$C$2000&lt;=EOMONTH(D$4,0))*('Diário 2º PA'!$F$4:$F$2000)*(IF(Resumo!$Q$5="",1,'Diário 2º PA'!$O$4:$O$2000=Resumo!$Q$5)))
+SUMPRODUCT(('Diário 3º PA'!$E$4:$E$2000='Analítico Cp.'!$B28)*('Diário 3º PA'!$C$4:$C$2000&gt;=D$4)*('Diário 3º PA'!$C$4:$C$2000&lt;=EOMONTH(D$4,0))*('Diário 3º PA'!$F$4:$F$2000)*(IF(Resumo!$Q$5="",1,'Diário 3º PA'!$O$4:$O$2000=Resumo!$Q$5)))
+SUMPRODUCT(('Diário 4º PA'!$E$4:$E$2000='Analítico Cp.'!$B28)*('Diário 4º PA'!$C$4:$C$2000&gt;=D$4)*('Diário 4º PA'!$C$4:$C$2000&lt;=EOMONTH(D$4,0))*('Diário 4º PA'!$F$4:$F$2000)*(IF(Resumo!$Q$5="",1,'Diário 4º PA'!$O$4:$O$2000=Resumo!$Q$5)))
+SUMPRODUCT(('Comp.'!$D$5:$D$763=$B28)*('Comp.'!$B$5:$B$763&gt;=D$4)*('Comp.'!$B$5:$B$763&lt;=EOMONTH(D$4,0))*('Comp.'!$E$5:$E$763)*(IF(Resumo!$Q$5="",1,'Comp.'!$K$5:$K$763=Resumo!$Q$5)))</f>
        <v>0</v>
      </c>
      <c r="E28" s="199">
        <f t="array" ref="E28">SUMPRODUCT(('Diário 1º PA'!$E$4:$E$2977='Analítico Cp.'!$B28)*('Diário 1º PA'!$C$4:$C$2977&gt;=E$4)*('Diário 1º PA'!$C$4:$C$2977&lt;=EOMONTH(E$4,0))*('Diário 1º PA'!$F$4:$F$2977)*(IF(Resumo!$Q$5="",1,'Diário 1º PA'!$O$4:$O$2977=Resumo!$Q$5)))
+SUMPRODUCT(('Diário 2º PA'!$E$4:$E$2000='Analítico Cp.'!$B28)*('Diário 2º PA'!$C$4:$C$2000&gt;=E$4)*('Diário 2º PA'!$C$4:$C$2000&lt;=EOMONTH(E$4,0))*('Diário 2º PA'!$F$4:$F$2000)*(IF(Resumo!$Q$5="",1,'Diário 2º PA'!$O$4:$O$2000=Resumo!$Q$5)))
+SUMPRODUCT(('Diário 3º PA'!$E$4:$E$2000='Analítico Cp.'!$B28)*('Diário 3º PA'!$C$4:$C$2000&gt;=E$4)*('Diário 3º PA'!$C$4:$C$2000&lt;=EOMONTH(E$4,0))*('Diário 3º PA'!$F$4:$F$2000)*(IF(Resumo!$Q$5="",1,'Diário 3º PA'!$O$4:$O$2000=Resumo!$Q$5)))
+SUMPRODUCT(('Diário 4º PA'!$E$4:$E$2000='Analítico Cp.'!$B28)*('Diário 4º PA'!$C$4:$C$2000&gt;=E$4)*('Diário 4º PA'!$C$4:$C$2000&lt;=EOMONTH(E$4,0))*('Diário 4º PA'!$F$4:$F$2000)*(IF(Resumo!$Q$5="",1,'Diário 4º PA'!$O$4:$O$2000=Resumo!$Q$5)))
+SUMPRODUCT(('Comp.'!$D$5:$D$763=$B28)*('Comp.'!$B$5:$B$763&gt;=E$4)*('Comp.'!$B$5:$B$763&lt;=EOMONTH(E$4,0))*('Comp.'!$E$5:$E$763)*(IF(Resumo!$Q$5="",1,'Comp.'!$K$5:$K$763=Resumo!$Q$5)))</f>
        <v>0</v>
      </c>
      <c r="F28" s="199">
        <f t="array" ref="F28">SUMPRODUCT(('Diário 1º PA'!$E$4:$E$2977='Analítico Cp.'!$B28)*('Diário 1º PA'!$C$4:$C$2977&gt;=F$4)*('Diário 1º PA'!$C$4:$C$2977&lt;=EOMONTH(F$4,0))*('Diário 1º PA'!$F$4:$F$2977)*(IF(Resumo!$Q$5="",1,'Diário 1º PA'!$O$4:$O$2977=Resumo!$Q$5)))
+SUMPRODUCT(('Diário 2º PA'!$E$4:$E$2000='Analítico Cp.'!$B28)*('Diário 2º PA'!$C$4:$C$2000&gt;=F$4)*('Diário 2º PA'!$C$4:$C$2000&lt;=EOMONTH(F$4,0))*('Diário 2º PA'!$F$4:$F$2000)*(IF(Resumo!$Q$5="",1,'Diário 2º PA'!$O$4:$O$2000=Resumo!$Q$5)))
+SUMPRODUCT(('Diário 3º PA'!$E$4:$E$2000='Analítico Cp.'!$B28)*('Diário 3º PA'!$C$4:$C$2000&gt;=F$4)*('Diário 3º PA'!$C$4:$C$2000&lt;=EOMONTH(F$4,0))*('Diário 3º PA'!$F$4:$F$2000)*(IF(Resumo!$Q$5="",1,'Diário 3º PA'!$O$4:$O$2000=Resumo!$Q$5)))
+SUMPRODUCT(('Diário 4º PA'!$E$4:$E$2000='Analítico Cp.'!$B28)*('Diário 4º PA'!$C$4:$C$2000&gt;=F$4)*('Diário 4º PA'!$C$4:$C$2000&lt;=EOMONTH(F$4,0))*('Diário 4º PA'!$F$4:$F$2000)*(IF(Resumo!$Q$5="",1,'Diário 4º PA'!$O$4:$O$2000=Resumo!$Q$5)))
+SUMPRODUCT(('Comp.'!$D$5:$D$763=$B28)*('Comp.'!$B$5:$B$763&gt;=F$4)*('Comp.'!$B$5:$B$763&lt;=EOMONTH(F$4,0))*('Comp.'!$E$5:$E$763)*(IF(Resumo!$Q$5="",1,'Comp.'!$K$5:$K$763=Resumo!$Q$5)))</f>
        <v>0</v>
      </c>
      <c r="G28" s="199">
        <f t="array" ref="G28">SUMPRODUCT(('Diário 1º PA'!$E$4:$E$2977='Analítico Cp.'!$B28)*('Diário 1º PA'!$C$4:$C$2977&gt;=G$4)*('Diário 1º PA'!$C$4:$C$2977&lt;=EOMONTH(G$4,0))*('Diário 1º PA'!$F$4:$F$2977)*(IF(Resumo!$Q$5="",1,'Diário 1º PA'!$O$4:$O$2977=Resumo!$Q$5)))
+SUMPRODUCT(('Diário 2º PA'!$E$4:$E$2000='Analítico Cp.'!$B28)*('Diário 2º PA'!$C$4:$C$2000&gt;=G$4)*('Diário 2º PA'!$C$4:$C$2000&lt;=EOMONTH(G$4,0))*('Diário 2º PA'!$F$4:$F$2000)*(IF(Resumo!$Q$5="",1,'Diário 2º PA'!$O$4:$O$2000=Resumo!$Q$5)))
+SUMPRODUCT(('Diário 3º PA'!$E$4:$E$2000='Analítico Cp.'!$B28)*('Diário 3º PA'!$C$4:$C$2000&gt;=G$4)*('Diário 3º PA'!$C$4:$C$2000&lt;=EOMONTH(G$4,0))*('Diário 3º PA'!$F$4:$F$2000)*(IF(Resumo!$Q$5="",1,'Diário 3º PA'!$O$4:$O$2000=Resumo!$Q$5)))
+SUMPRODUCT(('Diário 4º PA'!$E$4:$E$2000='Analítico Cp.'!$B28)*('Diário 4º PA'!$C$4:$C$2000&gt;=G$4)*('Diário 4º PA'!$C$4:$C$2000&lt;=EOMONTH(G$4,0))*('Diário 4º PA'!$F$4:$F$2000)*(IF(Resumo!$Q$5="",1,'Diário 4º PA'!$O$4:$O$2000=Resumo!$Q$5)))
+SUMPRODUCT(('Comp.'!$D$5:$D$763=$B28)*('Comp.'!$B$5:$B$763&gt;=G$4)*('Comp.'!$B$5:$B$763&lt;=EOMONTH(G$4,0))*('Comp.'!$E$5:$E$763)*(IF(Resumo!$Q$5="",1,'Comp.'!$K$5:$K$763=Resumo!$Q$5)))</f>
        <v>0</v>
      </c>
      <c r="H28" s="199">
        <f t="array" ref="H28">SUMPRODUCT(('Diário 1º PA'!$E$4:$E$2977='Analítico Cp.'!$B28)*('Diário 1º PA'!$C$4:$C$2977&gt;=H$4)*('Diário 1º PA'!$C$4:$C$2977&lt;=EOMONTH(H$4,0))*('Diário 1º PA'!$F$4:$F$2977)*(IF(Resumo!$Q$5="",1,'Diário 1º PA'!$O$4:$O$2977=Resumo!$Q$5)))
+SUMPRODUCT(('Diário 2º PA'!$E$4:$E$2000='Analítico Cp.'!$B28)*('Diário 2º PA'!$C$4:$C$2000&gt;=H$4)*('Diário 2º PA'!$C$4:$C$2000&lt;=EOMONTH(H$4,0))*('Diário 2º PA'!$F$4:$F$2000)*(IF(Resumo!$Q$5="",1,'Diário 2º PA'!$O$4:$O$2000=Resumo!$Q$5)))
+SUMPRODUCT(('Diário 3º PA'!$E$4:$E$2000='Analítico Cp.'!$B28)*('Diário 3º PA'!$C$4:$C$2000&gt;=H$4)*('Diário 3º PA'!$C$4:$C$2000&lt;=EOMONTH(H$4,0))*('Diário 3º PA'!$F$4:$F$2000)*(IF(Resumo!$Q$5="",1,'Diário 3º PA'!$O$4:$O$2000=Resumo!$Q$5)))
+SUMPRODUCT(('Diário 4º PA'!$E$4:$E$2000='Analítico Cp.'!$B28)*('Diário 4º PA'!$C$4:$C$2000&gt;=H$4)*('Diário 4º PA'!$C$4:$C$2000&lt;=EOMONTH(H$4,0))*('Diário 4º PA'!$F$4:$F$2000)*(IF(Resumo!$Q$5="",1,'Diário 4º PA'!$O$4:$O$2000=Resumo!$Q$5)))
+SUMPRODUCT(('Comp.'!$D$5:$D$763=$B28)*('Comp.'!$B$5:$B$763&gt;=H$4)*('Comp.'!$B$5:$B$763&lt;=EOMONTH(H$4,0))*('Comp.'!$E$5:$E$763)*(IF(Resumo!$Q$5="",1,'Comp.'!$K$5:$K$763=Resumo!$Q$5)))</f>
        <v>0</v>
      </c>
      <c r="I28" s="199">
        <f t="array" ref="I28">SUMPRODUCT(('Diário 1º PA'!$E$4:$E$2977='Analítico Cp.'!$B28)*('Diário 1º PA'!$C$4:$C$2977&gt;=I$4)*('Diário 1º PA'!$C$4:$C$2977&lt;=EOMONTH(I$4,0))*('Diário 1º PA'!$F$4:$F$2977)*(IF(Resumo!$Q$5="",1,'Diário 1º PA'!$O$4:$O$2977=Resumo!$Q$5)))
+SUMPRODUCT(('Diário 2º PA'!$E$4:$E$2000='Analítico Cp.'!$B28)*('Diário 2º PA'!$C$4:$C$2000&gt;=I$4)*('Diário 2º PA'!$C$4:$C$2000&lt;=EOMONTH(I$4,0))*('Diário 2º PA'!$F$4:$F$2000)*(IF(Resumo!$Q$5="",1,'Diário 2º PA'!$O$4:$O$2000=Resumo!$Q$5)))
+SUMPRODUCT(('Diário 3º PA'!$E$4:$E$2000='Analítico Cp.'!$B28)*('Diário 3º PA'!$C$4:$C$2000&gt;=I$4)*('Diário 3º PA'!$C$4:$C$2000&lt;=EOMONTH(I$4,0))*('Diário 3º PA'!$F$4:$F$2000)*(IF(Resumo!$Q$5="",1,'Diário 3º PA'!$O$4:$O$2000=Resumo!$Q$5)))
+SUMPRODUCT(('Diário 4º PA'!$E$4:$E$2000='Analítico Cp.'!$B28)*('Diário 4º PA'!$C$4:$C$2000&gt;=I$4)*('Diário 4º PA'!$C$4:$C$2000&lt;=EOMONTH(I$4,0))*('Diário 4º PA'!$F$4:$F$2000)*(IF(Resumo!$Q$5="",1,'Diário 4º PA'!$O$4:$O$2000=Resumo!$Q$5)))
+SUMPRODUCT(('Comp.'!$D$5:$D$763=$B28)*('Comp.'!$B$5:$B$763&gt;=I$4)*('Comp.'!$B$5:$B$763&lt;=EOMONTH(I$4,0))*('Comp.'!$E$5:$E$763)*(IF(Resumo!$Q$5="",1,'Comp.'!$K$5:$K$763=Resumo!$Q$5)))</f>
        <v>0</v>
      </c>
      <c r="J28" s="199">
        <f t="array" ref="J28">SUMPRODUCT(('Diário 1º PA'!$E$4:$E$2977='Analítico Cp.'!$B28)*('Diário 1º PA'!$C$4:$C$2977&gt;=J$4)*('Diário 1º PA'!$C$4:$C$2977&lt;=EOMONTH(J$4,0))*('Diário 1º PA'!$F$4:$F$2977)*(IF(Resumo!$Q$5="",1,'Diário 1º PA'!$O$4:$O$2977=Resumo!$Q$5)))
+SUMPRODUCT(('Diário 2º PA'!$E$4:$E$2000='Analítico Cp.'!$B28)*('Diário 2º PA'!$C$4:$C$2000&gt;=J$4)*('Diário 2º PA'!$C$4:$C$2000&lt;=EOMONTH(J$4,0))*('Diário 2º PA'!$F$4:$F$2000)*(IF(Resumo!$Q$5="",1,'Diário 2º PA'!$O$4:$O$2000=Resumo!$Q$5)))
+SUMPRODUCT(('Diário 3º PA'!$E$4:$E$2000='Analítico Cp.'!$B28)*('Diário 3º PA'!$C$4:$C$2000&gt;=J$4)*('Diário 3º PA'!$C$4:$C$2000&lt;=EOMONTH(J$4,0))*('Diário 3º PA'!$F$4:$F$2000)*(IF(Resumo!$Q$5="",1,'Diário 3º PA'!$O$4:$O$2000=Resumo!$Q$5)))
+SUMPRODUCT(('Diário 4º PA'!$E$4:$E$2000='Analítico Cp.'!$B28)*('Diário 4º PA'!$C$4:$C$2000&gt;=J$4)*('Diário 4º PA'!$C$4:$C$2000&lt;=EOMONTH(J$4,0))*('Diário 4º PA'!$F$4:$F$2000)*(IF(Resumo!$Q$5="",1,'Diário 4º PA'!$O$4:$O$2000=Resumo!$Q$5)))
+SUMPRODUCT(('Comp.'!$D$5:$D$763=$B28)*('Comp.'!$B$5:$B$763&gt;=J$4)*('Comp.'!$B$5:$B$763&lt;=EOMONTH(J$4,0))*('Comp.'!$E$5:$E$763)*(IF(Resumo!$Q$5="",1,'Comp.'!$K$5:$K$763=Resumo!$Q$5)))</f>
        <v>0</v>
      </c>
      <c r="K28" s="199">
        <f t="array" ref="K28">SUMPRODUCT(('Diário 1º PA'!$E$4:$E$2977='Analítico Cp.'!$B28)*('Diário 1º PA'!$C$4:$C$2977&gt;=K$4)*('Diário 1º PA'!$C$4:$C$2977&lt;=EOMONTH(K$4,0))*('Diário 1º PA'!$F$4:$F$2977)*(IF(Resumo!$Q$5="",1,'Diário 1º PA'!$O$4:$O$2977=Resumo!$Q$5)))
+SUMPRODUCT(('Diário 2º PA'!$E$4:$E$2000='Analítico Cp.'!$B28)*('Diário 2º PA'!$C$4:$C$2000&gt;=K$4)*('Diário 2º PA'!$C$4:$C$2000&lt;=EOMONTH(K$4,0))*('Diário 2º PA'!$F$4:$F$2000)*(IF(Resumo!$Q$5="",1,'Diário 2º PA'!$O$4:$O$2000=Resumo!$Q$5)))
+SUMPRODUCT(('Diário 3º PA'!$E$4:$E$2000='Analítico Cp.'!$B28)*('Diário 3º PA'!$C$4:$C$2000&gt;=K$4)*('Diário 3º PA'!$C$4:$C$2000&lt;=EOMONTH(K$4,0))*('Diário 3º PA'!$F$4:$F$2000)*(IF(Resumo!$Q$5="",1,'Diário 3º PA'!$O$4:$O$2000=Resumo!$Q$5)))
+SUMPRODUCT(('Diário 4º PA'!$E$4:$E$2000='Analítico Cp.'!$B28)*('Diário 4º PA'!$C$4:$C$2000&gt;=K$4)*('Diário 4º PA'!$C$4:$C$2000&lt;=EOMONTH(K$4,0))*('Diário 4º PA'!$F$4:$F$2000)*(IF(Resumo!$Q$5="",1,'Diário 4º PA'!$O$4:$O$2000=Resumo!$Q$5)))
+SUMPRODUCT(('Comp.'!$D$5:$D$763=$B28)*('Comp.'!$B$5:$B$763&gt;=K$4)*('Comp.'!$B$5:$B$763&lt;=EOMONTH(K$4,0))*('Comp.'!$E$5:$E$763)*(IF(Resumo!$Q$5="",1,'Comp.'!$K$5:$K$763=Resumo!$Q$5)))</f>
        <v>0</v>
      </c>
      <c r="L28" s="199">
        <f t="array" ref="L28">SUMPRODUCT(('Diário 1º PA'!$E$4:$E$2977='Analítico Cp.'!$B28)*('Diário 1º PA'!$C$4:$C$2977&gt;=L$4)*('Diário 1º PA'!$C$4:$C$2977&lt;=EOMONTH(L$4,0))*('Diário 1º PA'!$F$4:$F$2977)*(IF(Resumo!$Q$5="",1,'Diário 1º PA'!$O$4:$O$2977=Resumo!$Q$5)))
+SUMPRODUCT(('Diário 2º PA'!$E$4:$E$2000='Analítico Cp.'!$B28)*('Diário 2º PA'!$C$4:$C$2000&gt;=L$4)*('Diário 2º PA'!$C$4:$C$2000&lt;=EOMONTH(L$4,0))*('Diário 2º PA'!$F$4:$F$2000)*(IF(Resumo!$Q$5="",1,'Diário 2º PA'!$O$4:$O$2000=Resumo!$Q$5)))
+SUMPRODUCT(('Diário 3º PA'!$E$4:$E$2000='Analítico Cp.'!$B28)*('Diário 3º PA'!$C$4:$C$2000&gt;=L$4)*('Diário 3º PA'!$C$4:$C$2000&lt;=EOMONTH(L$4,0))*('Diário 3º PA'!$F$4:$F$2000)*(IF(Resumo!$Q$5="",1,'Diário 3º PA'!$O$4:$O$2000=Resumo!$Q$5)))
+SUMPRODUCT(('Diário 4º PA'!$E$4:$E$2000='Analítico Cp.'!$B28)*('Diário 4º PA'!$C$4:$C$2000&gt;=L$4)*('Diário 4º PA'!$C$4:$C$2000&lt;=EOMONTH(L$4,0))*('Diário 4º PA'!$F$4:$F$2000)*(IF(Resumo!$Q$5="",1,'Diário 4º PA'!$O$4:$O$2000=Resumo!$Q$5)))
+SUMPRODUCT(('Comp.'!$D$5:$D$763=$B28)*('Comp.'!$B$5:$B$763&gt;=L$4)*('Comp.'!$B$5:$B$763&lt;=EOMONTH(L$4,0))*('Comp.'!$E$5:$E$763)*(IF(Resumo!$Q$5="",1,'Comp.'!$K$5:$K$763=Resumo!$Q$5)))</f>
        <v>0</v>
      </c>
      <c r="M28" s="199">
        <f t="array" ref="M28">SUMPRODUCT(('Diário 1º PA'!$E$4:$E$2977='Analítico Cp.'!$B28)*('Diário 1º PA'!$C$4:$C$2977&gt;=M$4)*('Diário 1º PA'!$C$4:$C$2977&lt;=EOMONTH(M$4,0))*('Diário 1º PA'!$F$4:$F$2977)*(IF(Resumo!$Q$5="",1,'Diário 1º PA'!$O$4:$O$2977=Resumo!$Q$5)))
+SUMPRODUCT(('Diário 2º PA'!$E$4:$E$2000='Analítico Cp.'!$B28)*('Diário 2º PA'!$C$4:$C$2000&gt;=M$4)*('Diário 2º PA'!$C$4:$C$2000&lt;=EOMONTH(M$4,0))*('Diário 2º PA'!$F$4:$F$2000)*(IF(Resumo!$Q$5="",1,'Diário 2º PA'!$O$4:$O$2000=Resumo!$Q$5)))
+SUMPRODUCT(('Diário 3º PA'!$E$4:$E$2000='Analítico Cp.'!$B28)*('Diário 3º PA'!$C$4:$C$2000&gt;=M$4)*('Diário 3º PA'!$C$4:$C$2000&lt;=EOMONTH(M$4,0))*('Diário 3º PA'!$F$4:$F$2000)*(IF(Resumo!$Q$5="",1,'Diário 3º PA'!$O$4:$O$2000=Resumo!$Q$5)))
+SUMPRODUCT(('Diário 4º PA'!$E$4:$E$2000='Analítico Cp.'!$B28)*('Diário 4º PA'!$C$4:$C$2000&gt;=M$4)*('Diário 4º PA'!$C$4:$C$2000&lt;=EOMONTH(M$4,0))*('Diário 4º PA'!$F$4:$F$2000)*(IF(Resumo!$Q$5="",1,'Diário 4º PA'!$O$4:$O$2000=Resumo!$Q$5)))
+SUMPRODUCT(('Comp.'!$D$5:$D$763=$B28)*('Comp.'!$B$5:$B$763&gt;=M$4)*('Comp.'!$B$5:$B$763&lt;=EOMONTH(M$4,0))*('Comp.'!$E$5:$E$763)*(IF(Resumo!$Q$5="",1,'Comp.'!$K$5:$K$763=Resumo!$Q$5)))</f>
        <v>0</v>
      </c>
      <c r="N28" s="199">
        <f t="array" ref="N28">SUMPRODUCT(('Diário 1º PA'!$E$4:$E$2977='Analítico Cp.'!$B28)*('Diário 1º PA'!$C$4:$C$2977&gt;=N$4)*('Diário 1º PA'!$C$4:$C$2977&lt;=EOMONTH(N$4,0))*('Diário 1º PA'!$F$4:$F$2977)*(IF(Resumo!$Q$5="",1,'Diário 1º PA'!$O$4:$O$2977=Resumo!$Q$5)))
+SUMPRODUCT(('Diário 2º PA'!$E$4:$E$2000='Analítico Cp.'!$B28)*('Diário 2º PA'!$C$4:$C$2000&gt;=N$4)*('Diário 2º PA'!$C$4:$C$2000&lt;=EOMONTH(N$4,0))*('Diário 2º PA'!$F$4:$F$2000)*(IF(Resumo!$Q$5="",1,'Diário 2º PA'!$O$4:$O$2000=Resumo!$Q$5)))
+SUMPRODUCT(('Diário 3º PA'!$E$4:$E$2000='Analítico Cp.'!$B28)*('Diário 3º PA'!$C$4:$C$2000&gt;=N$4)*('Diário 3º PA'!$C$4:$C$2000&lt;=EOMONTH(N$4,0))*('Diário 3º PA'!$F$4:$F$2000)*(IF(Resumo!$Q$5="",1,'Diário 3º PA'!$O$4:$O$2000=Resumo!$Q$5)))
+SUMPRODUCT(('Diário 4º PA'!$E$4:$E$2000='Analítico Cp.'!$B28)*('Diário 4º PA'!$C$4:$C$2000&gt;=N$4)*('Diário 4º PA'!$C$4:$C$2000&lt;=EOMONTH(N$4,0))*('Diário 4º PA'!$F$4:$F$2000)*(IF(Resumo!$Q$5="",1,'Diário 4º PA'!$O$4:$O$2000=Resumo!$Q$5)))
+SUMPRODUCT(('Comp.'!$D$5:$D$763=$B28)*('Comp.'!$B$5:$B$763&gt;=N$4)*('Comp.'!$B$5:$B$763&lt;=EOMONTH(N$4,0))*('Comp.'!$E$5:$E$763)*(IF(Resumo!$Q$5="",1,'Comp.'!$K$5:$K$763=Resumo!$Q$5)))</f>
        <v>0</v>
      </c>
      <c r="O28" s="200">
        <f>SUM(C28:N28)</f>
        <v>0</v>
      </c>
      <c r="P28" s="201">
        <f>IF($O$166=0,0,O28/$O$166)</f>
        <v>0</v>
      </c>
      <c r="Q28" s="174"/>
      <c r="R28" s="174"/>
      <c r="S28" s="174"/>
      <c r="T28" s="174"/>
      <c r="U28" s="174"/>
      <c r="V28" s="174"/>
      <c r="W28" s="174"/>
      <c r="X28" s="174"/>
      <c r="Y28" s="174"/>
      <c r="Z28" s="174"/>
    </row>
    <row r="29" spans="1:26" ht="23.25" customHeight="1" x14ac:dyDescent="0.2">
      <c r="A29" s="220" t="s">
        <v>171</v>
      </c>
      <c r="B29" s="84" t="s">
        <v>172</v>
      </c>
      <c r="C29" s="199">
        <f t="array" ref="C29">SUMPRODUCT(('Diário 1º PA'!$E$4:$E$2977='Analítico Cp.'!$B29)*('Diário 1º PA'!$C$4:$C$2977&gt;=C$4)*('Diário 1º PA'!$C$4:$C$2977&lt;=EOMONTH(C$4,0))*('Diário 1º PA'!$F$4:$F$2977)*(IF(Resumo!$Q$5="",1,'Diário 1º PA'!$O$4:$O$2977=Resumo!$Q$5)))
+SUMPRODUCT(('Diário 2º PA'!$E$4:$E$2000='Analítico Cp.'!$B29)*('Diário 2º PA'!$C$4:$C$2000&gt;=C$4)*('Diário 2º PA'!$C$4:$C$2000&lt;=EOMONTH(C$4,0))*('Diário 2º PA'!$F$4:$F$2000)*(IF(Resumo!$Q$5="",1,'Diário 2º PA'!$O$4:$O$2000=Resumo!$Q$5)))
+SUMPRODUCT(('Diário 3º PA'!$E$4:$E$2000='Analítico Cp.'!$B29)*('Diário 3º PA'!$C$4:$C$2000&gt;=C$4)*('Diário 3º PA'!$C$4:$C$2000&lt;=EOMONTH(C$4,0))*('Diário 3º PA'!$F$4:$F$2000)*(IF(Resumo!$Q$5="",1,'Diário 3º PA'!$O$4:$O$2000=Resumo!$Q$5)))
+SUMPRODUCT(('Diário 4º PA'!$E$4:$E$2000='Analítico Cp.'!$B29)*('Diário 4º PA'!$C$4:$C$2000&gt;=C$4)*('Diário 4º PA'!$C$4:$C$2000&lt;=EOMONTH(C$4,0))*('Diário 4º PA'!$F$4:$F$2000)*(IF(Resumo!$Q$5="",1,'Diário 4º PA'!$O$4:$O$2000=Resumo!$Q$5)))
+SUMPRODUCT(('Comp.'!$D$5:$D$763=$B29)*('Comp.'!$B$5:$B$763&gt;=C$4)*('Comp.'!$B$5:$B$763&lt;=EOMONTH(C$4,0))*('Comp.'!$E$5:$E$763)*(IF(Resumo!$Q$5="",1,'Comp.'!$K$5:$K$763=Resumo!$Q$5)))</f>
        <v>0</v>
      </c>
      <c r="D29" s="199">
        <f t="array" ref="D29">SUMPRODUCT(('Diário 1º PA'!$E$4:$E$2977='Analítico Cp.'!$B29)*('Diário 1º PA'!$C$4:$C$2977&gt;=D$4)*('Diário 1º PA'!$C$4:$C$2977&lt;=EOMONTH(D$4,0))*('Diário 1º PA'!$F$4:$F$2977)*(IF(Resumo!$Q$5="",1,'Diário 1º PA'!$O$4:$O$2977=Resumo!$Q$5)))
+SUMPRODUCT(('Diário 2º PA'!$E$4:$E$2000='Analítico Cp.'!$B29)*('Diário 2º PA'!$C$4:$C$2000&gt;=D$4)*('Diário 2º PA'!$C$4:$C$2000&lt;=EOMONTH(D$4,0))*('Diário 2º PA'!$F$4:$F$2000)*(IF(Resumo!$Q$5="",1,'Diário 2º PA'!$O$4:$O$2000=Resumo!$Q$5)))
+SUMPRODUCT(('Diário 3º PA'!$E$4:$E$2000='Analítico Cp.'!$B29)*('Diário 3º PA'!$C$4:$C$2000&gt;=D$4)*('Diário 3º PA'!$C$4:$C$2000&lt;=EOMONTH(D$4,0))*('Diário 3º PA'!$F$4:$F$2000)*(IF(Resumo!$Q$5="",1,'Diário 3º PA'!$O$4:$O$2000=Resumo!$Q$5)))
+SUMPRODUCT(('Diário 4º PA'!$E$4:$E$2000='Analítico Cp.'!$B29)*('Diário 4º PA'!$C$4:$C$2000&gt;=D$4)*('Diário 4º PA'!$C$4:$C$2000&lt;=EOMONTH(D$4,0))*('Diário 4º PA'!$F$4:$F$2000)*(IF(Resumo!$Q$5="",1,'Diário 4º PA'!$O$4:$O$2000=Resumo!$Q$5)))
+SUMPRODUCT(('Comp.'!$D$5:$D$763=$B29)*('Comp.'!$B$5:$B$763&gt;=D$4)*('Comp.'!$B$5:$B$763&lt;=EOMONTH(D$4,0))*('Comp.'!$E$5:$E$763)*(IF(Resumo!$Q$5="",1,'Comp.'!$K$5:$K$763=Resumo!$Q$5)))</f>
        <v>0</v>
      </c>
      <c r="E29" s="199">
        <f t="array" ref="E29">SUMPRODUCT(('Diário 1º PA'!$E$4:$E$2977='Analítico Cp.'!$B29)*('Diário 1º PA'!$C$4:$C$2977&gt;=E$4)*('Diário 1º PA'!$C$4:$C$2977&lt;=EOMONTH(E$4,0))*('Diário 1º PA'!$F$4:$F$2977)*(IF(Resumo!$Q$5="",1,'Diário 1º PA'!$O$4:$O$2977=Resumo!$Q$5)))
+SUMPRODUCT(('Diário 2º PA'!$E$4:$E$2000='Analítico Cp.'!$B29)*('Diário 2º PA'!$C$4:$C$2000&gt;=E$4)*('Diário 2º PA'!$C$4:$C$2000&lt;=EOMONTH(E$4,0))*('Diário 2º PA'!$F$4:$F$2000)*(IF(Resumo!$Q$5="",1,'Diário 2º PA'!$O$4:$O$2000=Resumo!$Q$5)))
+SUMPRODUCT(('Diário 3º PA'!$E$4:$E$2000='Analítico Cp.'!$B29)*('Diário 3º PA'!$C$4:$C$2000&gt;=E$4)*('Diário 3º PA'!$C$4:$C$2000&lt;=EOMONTH(E$4,0))*('Diário 3º PA'!$F$4:$F$2000)*(IF(Resumo!$Q$5="",1,'Diário 3º PA'!$O$4:$O$2000=Resumo!$Q$5)))
+SUMPRODUCT(('Diário 4º PA'!$E$4:$E$2000='Analítico Cp.'!$B29)*('Diário 4º PA'!$C$4:$C$2000&gt;=E$4)*('Diário 4º PA'!$C$4:$C$2000&lt;=EOMONTH(E$4,0))*('Diário 4º PA'!$F$4:$F$2000)*(IF(Resumo!$Q$5="",1,'Diário 4º PA'!$O$4:$O$2000=Resumo!$Q$5)))
+SUMPRODUCT(('Comp.'!$D$5:$D$763=$B29)*('Comp.'!$B$5:$B$763&gt;=E$4)*('Comp.'!$B$5:$B$763&lt;=EOMONTH(E$4,0))*('Comp.'!$E$5:$E$763)*(IF(Resumo!$Q$5="",1,'Comp.'!$K$5:$K$763=Resumo!$Q$5)))</f>
        <v>0</v>
      </c>
      <c r="F29" s="199">
        <f t="array" ref="F29">SUMPRODUCT(('Diário 1º PA'!$E$4:$E$2977='Analítico Cp.'!$B29)*('Diário 1º PA'!$C$4:$C$2977&gt;=F$4)*('Diário 1º PA'!$C$4:$C$2977&lt;=EOMONTH(F$4,0))*('Diário 1º PA'!$F$4:$F$2977)*(IF(Resumo!$Q$5="",1,'Diário 1º PA'!$O$4:$O$2977=Resumo!$Q$5)))
+SUMPRODUCT(('Diário 2º PA'!$E$4:$E$2000='Analítico Cp.'!$B29)*('Diário 2º PA'!$C$4:$C$2000&gt;=F$4)*('Diário 2º PA'!$C$4:$C$2000&lt;=EOMONTH(F$4,0))*('Diário 2º PA'!$F$4:$F$2000)*(IF(Resumo!$Q$5="",1,'Diário 2º PA'!$O$4:$O$2000=Resumo!$Q$5)))
+SUMPRODUCT(('Diário 3º PA'!$E$4:$E$2000='Analítico Cp.'!$B29)*('Diário 3º PA'!$C$4:$C$2000&gt;=F$4)*('Diário 3º PA'!$C$4:$C$2000&lt;=EOMONTH(F$4,0))*('Diário 3º PA'!$F$4:$F$2000)*(IF(Resumo!$Q$5="",1,'Diário 3º PA'!$O$4:$O$2000=Resumo!$Q$5)))
+SUMPRODUCT(('Diário 4º PA'!$E$4:$E$2000='Analítico Cp.'!$B29)*('Diário 4º PA'!$C$4:$C$2000&gt;=F$4)*('Diário 4º PA'!$C$4:$C$2000&lt;=EOMONTH(F$4,0))*('Diário 4º PA'!$F$4:$F$2000)*(IF(Resumo!$Q$5="",1,'Diário 4º PA'!$O$4:$O$2000=Resumo!$Q$5)))
+SUMPRODUCT(('Comp.'!$D$5:$D$763=$B29)*('Comp.'!$B$5:$B$763&gt;=F$4)*('Comp.'!$B$5:$B$763&lt;=EOMONTH(F$4,0))*('Comp.'!$E$5:$E$763)*(IF(Resumo!$Q$5="",1,'Comp.'!$K$5:$K$763=Resumo!$Q$5)))</f>
        <v>0</v>
      </c>
      <c r="G29" s="199">
        <f t="array" ref="G29">SUMPRODUCT(('Diário 1º PA'!$E$4:$E$2977='Analítico Cp.'!$B29)*('Diário 1º PA'!$C$4:$C$2977&gt;=G$4)*('Diário 1º PA'!$C$4:$C$2977&lt;=EOMONTH(G$4,0))*('Diário 1º PA'!$F$4:$F$2977)*(IF(Resumo!$Q$5="",1,'Diário 1º PA'!$O$4:$O$2977=Resumo!$Q$5)))
+SUMPRODUCT(('Diário 2º PA'!$E$4:$E$2000='Analítico Cp.'!$B29)*('Diário 2º PA'!$C$4:$C$2000&gt;=G$4)*('Diário 2º PA'!$C$4:$C$2000&lt;=EOMONTH(G$4,0))*('Diário 2º PA'!$F$4:$F$2000)*(IF(Resumo!$Q$5="",1,'Diário 2º PA'!$O$4:$O$2000=Resumo!$Q$5)))
+SUMPRODUCT(('Diário 3º PA'!$E$4:$E$2000='Analítico Cp.'!$B29)*('Diário 3º PA'!$C$4:$C$2000&gt;=G$4)*('Diário 3º PA'!$C$4:$C$2000&lt;=EOMONTH(G$4,0))*('Diário 3º PA'!$F$4:$F$2000)*(IF(Resumo!$Q$5="",1,'Diário 3º PA'!$O$4:$O$2000=Resumo!$Q$5)))
+SUMPRODUCT(('Diário 4º PA'!$E$4:$E$2000='Analítico Cp.'!$B29)*('Diário 4º PA'!$C$4:$C$2000&gt;=G$4)*('Diário 4º PA'!$C$4:$C$2000&lt;=EOMONTH(G$4,0))*('Diário 4º PA'!$F$4:$F$2000)*(IF(Resumo!$Q$5="",1,'Diário 4º PA'!$O$4:$O$2000=Resumo!$Q$5)))
+SUMPRODUCT(('Comp.'!$D$5:$D$763=$B29)*('Comp.'!$B$5:$B$763&gt;=G$4)*('Comp.'!$B$5:$B$763&lt;=EOMONTH(G$4,0))*('Comp.'!$E$5:$E$763)*(IF(Resumo!$Q$5="",1,'Comp.'!$K$5:$K$763=Resumo!$Q$5)))</f>
        <v>0</v>
      </c>
      <c r="H29" s="199">
        <f t="array" ref="H29">SUMPRODUCT(('Diário 1º PA'!$E$4:$E$2977='Analítico Cp.'!$B29)*('Diário 1º PA'!$C$4:$C$2977&gt;=H$4)*('Diário 1º PA'!$C$4:$C$2977&lt;=EOMONTH(H$4,0))*('Diário 1º PA'!$F$4:$F$2977)*(IF(Resumo!$Q$5="",1,'Diário 1º PA'!$O$4:$O$2977=Resumo!$Q$5)))
+SUMPRODUCT(('Diário 2º PA'!$E$4:$E$2000='Analítico Cp.'!$B29)*('Diário 2º PA'!$C$4:$C$2000&gt;=H$4)*('Diário 2º PA'!$C$4:$C$2000&lt;=EOMONTH(H$4,0))*('Diário 2º PA'!$F$4:$F$2000)*(IF(Resumo!$Q$5="",1,'Diário 2º PA'!$O$4:$O$2000=Resumo!$Q$5)))
+SUMPRODUCT(('Diário 3º PA'!$E$4:$E$2000='Analítico Cp.'!$B29)*('Diário 3º PA'!$C$4:$C$2000&gt;=H$4)*('Diário 3º PA'!$C$4:$C$2000&lt;=EOMONTH(H$4,0))*('Diário 3º PA'!$F$4:$F$2000)*(IF(Resumo!$Q$5="",1,'Diário 3º PA'!$O$4:$O$2000=Resumo!$Q$5)))
+SUMPRODUCT(('Diário 4º PA'!$E$4:$E$2000='Analítico Cp.'!$B29)*('Diário 4º PA'!$C$4:$C$2000&gt;=H$4)*('Diário 4º PA'!$C$4:$C$2000&lt;=EOMONTH(H$4,0))*('Diário 4º PA'!$F$4:$F$2000)*(IF(Resumo!$Q$5="",1,'Diário 4º PA'!$O$4:$O$2000=Resumo!$Q$5)))
+SUMPRODUCT(('Comp.'!$D$5:$D$763=$B29)*('Comp.'!$B$5:$B$763&gt;=H$4)*('Comp.'!$B$5:$B$763&lt;=EOMONTH(H$4,0))*('Comp.'!$E$5:$E$763)*(IF(Resumo!$Q$5="",1,'Comp.'!$K$5:$K$763=Resumo!$Q$5)))</f>
        <v>0</v>
      </c>
      <c r="I29" s="199">
        <f t="array" ref="I29">SUMPRODUCT(('Diário 1º PA'!$E$4:$E$2977='Analítico Cp.'!$B29)*('Diário 1º PA'!$C$4:$C$2977&gt;=I$4)*('Diário 1º PA'!$C$4:$C$2977&lt;=EOMONTH(I$4,0))*('Diário 1º PA'!$F$4:$F$2977)*(IF(Resumo!$Q$5="",1,'Diário 1º PA'!$O$4:$O$2977=Resumo!$Q$5)))
+SUMPRODUCT(('Diário 2º PA'!$E$4:$E$2000='Analítico Cp.'!$B29)*('Diário 2º PA'!$C$4:$C$2000&gt;=I$4)*('Diário 2º PA'!$C$4:$C$2000&lt;=EOMONTH(I$4,0))*('Diário 2º PA'!$F$4:$F$2000)*(IF(Resumo!$Q$5="",1,'Diário 2º PA'!$O$4:$O$2000=Resumo!$Q$5)))
+SUMPRODUCT(('Diário 3º PA'!$E$4:$E$2000='Analítico Cp.'!$B29)*('Diário 3º PA'!$C$4:$C$2000&gt;=I$4)*('Diário 3º PA'!$C$4:$C$2000&lt;=EOMONTH(I$4,0))*('Diário 3º PA'!$F$4:$F$2000)*(IF(Resumo!$Q$5="",1,'Diário 3º PA'!$O$4:$O$2000=Resumo!$Q$5)))
+SUMPRODUCT(('Diário 4º PA'!$E$4:$E$2000='Analítico Cp.'!$B29)*('Diário 4º PA'!$C$4:$C$2000&gt;=I$4)*('Diário 4º PA'!$C$4:$C$2000&lt;=EOMONTH(I$4,0))*('Diário 4º PA'!$F$4:$F$2000)*(IF(Resumo!$Q$5="",1,'Diário 4º PA'!$O$4:$O$2000=Resumo!$Q$5)))
+SUMPRODUCT(('Comp.'!$D$5:$D$763=$B29)*('Comp.'!$B$5:$B$763&gt;=I$4)*('Comp.'!$B$5:$B$763&lt;=EOMONTH(I$4,0))*('Comp.'!$E$5:$E$763)*(IF(Resumo!$Q$5="",1,'Comp.'!$K$5:$K$763=Resumo!$Q$5)))</f>
        <v>0</v>
      </c>
      <c r="J29" s="199">
        <f t="array" ref="J29">SUMPRODUCT(('Diário 1º PA'!$E$4:$E$2977='Analítico Cp.'!$B29)*('Diário 1º PA'!$C$4:$C$2977&gt;=J$4)*('Diário 1º PA'!$C$4:$C$2977&lt;=EOMONTH(J$4,0))*('Diário 1º PA'!$F$4:$F$2977)*(IF(Resumo!$Q$5="",1,'Diário 1º PA'!$O$4:$O$2977=Resumo!$Q$5)))
+SUMPRODUCT(('Diário 2º PA'!$E$4:$E$2000='Analítico Cp.'!$B29)*('Diário 2º PA'!$C$4:$C$2000&gt;=J$4)*('Diário 2º PA'!$C$4:$C$2000&lt;=EOMONTH(J$4,0))*('Diário 2º PA'!$F$4:$F$2000)*(IF(Resumo!$Q$5="",1,'Diário 2º PA'!$O$4:$O$2000=Resumo!$Q$5)))
+SUMPRODUCT(('Diário 3º PA'!$E$4:$E$2000='Analítico Cp.'!$B29)*('Diário 3º PA'!$C$4:$C$2000&gt;=J$4)*('Diário 3º PA'!$C$4:$C$2000&lt;=EOMONTH(J$4,0))*('Diário 3º PA'!$F$4:$F$2000)*(IF(Resumo!$Q$5="",1,'Diário 3º PA'!$O$4:$O$2000=Resumo!$Q$5)))
+SUMPRODUCT(('Diário 4º PA'!$E$4:$E$2000='Analítico Cp.'!$B29)*('Diário 4º PA'!$C$4:$C$2000&gt;=J$4)*('Diário 4º PA'!$C$4:$C$2000&lt;=EOMONTH(J$4,0))*('Diário 4º PA'!$F$4:$F$2000)*(IF(Resumo!$Q$5="",1,'Diário 4º PA'!$O$4:$O$2000=Resumo!$Q$5)))
+SUMPRODUCT(('Comp.'!$D$5:$D$763=$B29)*('Comp.'!$B$5:$B$763&gt;=J$4)*('Comp.'!$B$5:$B$763&lt;=EOMONTH(J$4,0))*('Comp.'!$E$5:$E$763)*(IF(Resumo!$Q$5="",1,'Comp.'!$K$5:$K$763=Resumo!$Q$5)))</f>
        <v>0</v>
      </c>
      <c r="K29" s="199">
        <f t="array" ref="K29">SUMPRODUCT(('Diário 1º PA'!$E$4:$E$2977='Analítico Cp.'!$B29)*('Diário 1º PA'!$C$4:$C$2977&gt;=K$4)*('Diário 1º PA'!$C$4:$C$2977&lt;=EOMONTH(K$4,0))*('Diário 1º PA'!$F$4:$F$2977)*(IF(Resumo!$Q$5="",1,'Diário 1º PA'!$O$4:$O$2977=Resumo!$Q$5)))
+SUMPRODUCT(('Diário 2º PA'!$E$4:$E$2000='Analítico Cp.'!$B29)*('Diário 2º PA'!$C$4:$C$2000&gt;=K$4)*('Diário 2º PA'!$C$4:$C$2000&lt;=EOMONTH(K$4,0))*('Diário 2º PA'!$F$4:$F$2000)*(IF(Resumo!$Q$5="",1,'Diário 2º PA'!$O$4:$O$2000=Resumo!$Q$5)))
+SUMPRODUCT(('Diário 3º PA'!$E$4:$E$2000='Analítico Cp.'!$B29)*('Diário 3º PA'!$C$4:$C$2000&gt;=K$4)*('Diário 3º PA'!$C$4:$C$2000&lt;=EOMONTH(K$4,0))*('Diário 3º PA'!$F$4:$F$2000)*(IF(Resumo!$Q$5="",1,'Diário 3º PA'!$O$4:$O$2000=Resumo!$Q$5)))
+SUMPRODUCT(('Diário 4º PA'!$E$4:$E$2000='Analítico Cp.'!$B29)*('Diário 4º PA'!$C$4:$C$2000&gt;=K$4)*('Diário 4º PA'!$C$4:$C$2000&lt;=EOMONTH(K$4,0))*('Diário 4º PA'!$F$4:$F$2000)*(IF(Resumo!$Q$5="",1,'Diário 4º PA'!$O$4:$O$2000=Resumo!$Q$5)))
+SUMPRODUCT(('Comp.'!$D$5:$D$763=$B29)*('Comp.'!$B$5:$B$763&gt;=K$4)*('Comp.'!$B$5:$B$763&lt;=EOMONTH(K$4,0))*('Comp.'!$E$5:$E$763)*(IF(Resumo!$Q$5="",1,'Comp.'!$K$5:$K$763=Resumo!$Q$5)))</f>
        <v>0</v>
      </c>
      <c r="L29" s="199">
        <f t="array" ref="L29">SUMPRODUCT(('Diário 1º PA'!$E$4:$E$2977='Analítico Cp.'!$B29)*('Diário 1º PA'!$C$4:$C$2977&gt;=L$4)*('Diário 1º PA'!$C$4:$C$2977&lt;=EOMONTH(L$4,0))*('Diário 1º PA'!$F$4:$F$2977)*(IF(Resumo!$Q$5="",1,'Diário 1º PA'!$O$4:$O$2977=Resumo!$Q$5)))
+SUMPRODUCT(('Diário 2º PA'!$E$4:$E$2000='Analítico Cp.'!$B29)*('Diário 2º PA'!$C$4:$C$2000&gt;=L$4)*('Diário 2º PA'!$C$4:$C$2000&lt;=EOMONTH(L$4,0))*('Diário 2º PA'!$F$4:$F$2000)*(IF(Resumo!$Q$5="",1,'Diário 2º PA'!$O$4:$O$2000=Resumo!$Q$5)))
+SUMPRODUCT(('Diário 3º PA'!$E$4:$E$2000='Analítico Cp.'!$B29)*('Diário 3º PA'!$C$4:$C$2000&gt;=L$4)*('Diário 3º PA'!$C$4:$C$2000&lt;=EOMONTH(L$4,0))*('Diário 3º PA'!$F$4:$F$2000)*(IF(Resumo!$Q$5="",1,'Diário 3º PA'!$O$4:$O$2000=Resumo!$Q$5)))
+SUMPRODUCT(('Diário 4º PA'!$E$4:$E$2000='Analítico Cp.'!$B29)*('Diário 4º PA'!$C$4:$C$2000&gt;=L$4)*('Diário 4º PA'!$C$4:$C$2000&lt;=EOMONTH(L$4,0))*('Diário 4º PA'!$F$4:$F$2000)*(IF(Resumo!$Q$5="",1,'Diário 4º PA'!$O$4:$O$2000=Resumo!$Q$5)))
+SUMPRODUCT(('Comp.'!$D$5:$D$763=$B29)*('Comp.'!$B$5:$B$763&gt;=L$4)*('Comp.'!$B$5:$B$763&lt;=EOMONTH(L$4,0))*('Comp.'!$E$5:$E$763)*(IF(Resumo!$Q$5="",1,'Comp.'!$K$5:$K$763=Resumo!$Q$5)))</f>
        <v>0</v>
      </c>
      <c r="M29" s="199">
        <f t="array" ref="M29">SUMPRODUCT(('Diário 1º PA'!$E$4:$E$2977='Analítico Cp.'!$B29)*('Diário 1º PA'!$C$4:$C$2977&gt;=M$4)*('Diário 1º PA'!$C$4:$C$2977&lt;=EOMONTH(M$4,0))*('Diário 1º PA'!$F$4:$F$2977)*(IF(Resumo!$Q$5="",1,'Diário 1º PA'!$O$4:$O$2977=Resumo!$Q$5)))
+SUMPRODUCT(('Diário 2º PA'!$E$4:$E$2000='Analítico Cp.'!$B29)*('Diário 2º PA'!$C$4:$C$2000&gt;=M$4)*('Diário 2º PA'!$C$4:$C$2000&lt;=EOMONTH(M$4,0))*('Diário 2º PA'!$F$4:$F$2000)*(IF(Resumo!$Q$5="",1,'Diário 2º PA'!$O$4:$O$2000=Resumo!$Q$5)))
+SUMPRODUCT(('Diário 3º PA'!$E$4:$E$2000='Analítico Cp.'!$B29)*('Diário 3º PA'!$C$4:$C$2000&gt;=M$4)*('Diário 3º PA'!$C$4:$C$2000&lt;=EOMONTH(M$4,0))*('Diário 3º PA'!$F$4:$F$2000)*(IF(Resumo!$Q$5="",1,'Diário 3º PA'!$O$4:$O$2000=Resumo!$Q$5)))
+SUMPRODUCT(('Diário 4º PA'!$E$4:$E$2000='Analítico Cp.'!$B29)*('Diário 4º PA'!$C$4:$C$2000&gt;=M$4)*('Diário 4º PA'!$C$4:$C$2000&lt;=EOMONTH(M$4,0))*('Diário 4º PA'!$F$4:$F$2000)*(IF(Resumo!$Q$5="",1,'Diário 4º PA'!$O$4:$O$2000=Resumo!$Q$5)))
+SUMPRODUCT(('Comp.'!$D$5:$D$763=$B29)*('Comp.'!$B$5:$B$763&gt;=M$4)*('Comp.'!$B$5:$B$763&lt;=EOMONTH(M$4,0))*('Comp.'!$E$5:$E$763)*(IF(Resumo!$Q$5="",1,'Comp.'!$K$5:$K$763=Resumo!$Q$5)))</f>
        <v>0</v>
      </c>
      <c r="N29" s="199">
        <f t="array" ref="N29">SUMPRODUCT(('Diário 1º PA'!$E$4:$E$2977='Analítico Cp.'!$B29)*('Diário 1º PA'!$C$4:$C$2977&gt;=N$4)*('Diário 1º PA'!$C$4:$C$2977&lt;=EOMONTH(N$4,0))*('Diário 1º PA'!$F$4:$F$2977)*(IF(Resumo!$Q$5="",1,'Diário 1º PA'!$O$4:$O$2977=Resumo!$Q$5)))
+SUMPRODUCT(('Diário 2º PA'!$E$4:$E$2000='Analítico Cp.'!$B29)*('Diário 2º PA'!$C$4:$C$2000&gt;=N$4)*('Diário 2º PA'!$C$4:$C$2000&lt;=EOMONTH(N$4,0))*('Diário 2º PA'!$F$4:$F$2000)*(IF(Resumo!$Q$5="",1,'Diário 2º PA'!$O$4:$O$2000=Resumo!$Q$5)))
+SUMPRODUCT(('Diário 3º PA'!$E$4:$E$2000='Analítico Cp.'!$B29)*('Diário 3º PA'!$C$4:$C$2000&gt;=N$4)*('Diário 3º PA'!$C$4:$C$2000&lt;=EOMONTH(N$4,0))*('Diário 3º PA'!$F$4:$F$2000)*(IF(Resumo!$Q$5="",1,'Diário 3º PA'!$O$4:$O$2000=Resumo!$Q$5)))
+SUMPRODUCT(('Diário 4º PA'!$E$4:$E$2000='Analítico Cp.'!$B29)*('Diário 4º PA'!$C$4:$C$2000&gt;=N$4)*('Diário 4º PA'!$C$4:$C$2000&lt;=EOMONTH(N$4,0))*('Diário 4º PA'!$F$4:$F$2000)*(IF(Resumo!$Q$5="",1,'Diário 4º PA'!$O$4:$O$2000=Resumo!$Q$5)))
+SUMPRODUCT(('Comp.'!$D$5:$D$763=$B29)*('Comp.'!$B$5:$B$763&gt;=N$4)*('Comp.'!$B$5:$B$763&lt;=EOMONTH(N$4,0))*('Comp.'!$E$5:$E$763)*(IF(Resumo!$Q$5="",1,'Comp.'!$K$5:$K$763=Resumo!$Q$5)))</f>
        <v>0</v>
      </c>
      <c r="O29" s="200">
        <f>SUM(C29:N29)</f>
        <v>0</v>
      </c>
      <c r="P29" s="201">
        <f>IF($O$166=0,0,O29/$O$166)</f>
        <v>0</v>
      </c>
      <c r="Q29" s="174"/>
      <c r="R29" s="174"/>
      <c r="S29" s="174"/>
      <c r="T29" s="174"/>
      <c r="U29" s="174"/>
      <c r="V29" s="174"/>
      <c r="W29" s="174"/>
      <c r="X29" s="174"/>
      <c r="Y29" s="174"/>
      <c r="Z29" s="174"/>
    </row>
    <row r="30" spans="1:26" ht="23.25" customHeight="1" x14ac:dyDescent="0.2">
      <c r="A30" s="203"/>
      <c r="B30" s="204" t="s">
        <v>173</v>
      </c>
      <c r="C30" s="205">
        <f t="shared" ref="C30:O30" si="5">SUBTOTAL(109,C28:C29)</f>
        <v>0</v>
      </c>
      <c r="D30" s="205">
        <f t="shared" si="5"/>
        <v>0</v>
      </c>
      <c r="E30" s="205">
        <f t="shared" si="5"/>
        <v>0</v>
      </c>
      <c r="F30" s="205">
        <f t="shared" si="5"/>
        <v>0</v>
      </c>
      <c r="G30" s="205">
        <f t="shared" si="5"/>
        <v>0</v>
      </c>
      <c r="H30" s="205">
        <f t="shared" si="5"/>
        <v>0</v>
      </c>
      <c r="I30" s="205">
        <f t="shared" si="5"/>
        <v>0</v>
      </c>
      <c r="J30" s="205">
        <f t="shared" si="5"/>
        <v>0</v>
      </c>
      <c r="K30" s="205">
        <f t="shared" si="5"/>
        <v>0</v>
      </c>
      <c r="L30" s="205">
        <f t="shared" si="5"/>
        <v>0</v>
      </c>
      <c r="M30" s="205">
        <f t="shared" si="5"/>
        <v>0</v>
      </c>
      <c r="N30" s="205">
        <f t="shared" si="5"/>
        <v>0</v>
      </c>
      <c r="O30" s="205">
        <f t="shared" si="5"/>
        <v>0</v>
      </c>
      <c r="P30" s="206">
        <f>IF($O$166=0,0,O30/$O$166)</f>
        <v>0</v>
      </c>
      <c r="Q30" s="174"/>
      <c r="R30" s="174"/>
      <c r="S30" s="174"/>
      <c r="T30" s="174"/>
      <c r="U30" s="174"/>
      <c r="V30" s="174"/>
      <c r="W30" s="174"/>
      <c r="X30" s="174"/>
      <c r="Y30" s="174"/>
      <c r="Z30" s="174"/>
    </row>
    <row r="31" spans="1:26" ht="23.25" customHeight="1" x14ac:dyDescent="0.2">
      <c r="A31" s="224" t="s">
        <v>108</v>
      </c>
      <c r="B31" s="217" t="s">
        <v>109</v>
      </c>
      <c r="C31" s="222"/>
      <c r="D31" s="222"/>
      <c r="E31" s="222"/>
      <c r="F31" s="222"/>
      <c r="G31" s="222"/>
      <c r="H31" s="222"/>
      <c r="I31" s="222"/>
      <c r="J31" s="222"/>
      <c r="K31" s="222"/>
      <c r="L31" s="222"/>
      <c r="M31" s="222"/>
      <c r="N31" s="222"/>
      <c r="O31" s="222"/>
      <c r="P31" s="223"/>
      <c r="Q31" s="174"/>
      <c r="R31" s="174"/>
      <c r="S31" s="174"/>
      <c r="T31" s="174"/>
      <c r="U31" s="174"/>
      <c r="V31" s="174"/>
      <c r="W31" s="174"/>
      <c r="X31" s="174"/>
      <c r="Y31" s="174"/>
      <c r="Z31" s="174"/>
    </row>
    <row r="32" spans="1:26" ht="23.25" customHeight="1" x14ac:dyDescent="0.2">
      <c r="A32" s="220" t="s">
        <v>174</v>
      </c>
      <c r="B32" s="84" t="s">
        <v>175</v>
      </c>
      <c r="C32" s="199">
        <f>IF(Resumo!$Q$5="",'Prov. Pessoal'!C7-'Prov. Pessoal'!C17,0)</f>
        <v>88114.923987479982</v>
      </c>
      <c r="D32" s="199">
        <f>IF(Resumo!$Q$5="",'Prov. Pessoal'!D7-'Prov. Pessoal'!D17,0)</f>
        <v>79736.621550000069</v>
      </c>
      <c r="E32" s="199">
        <f>IF(Resumo!$Q$5="",'Prov. Pessoal'!E7-'Prov. Pessoal'!E17,0)</f>
        <v>79692.433325280072</v>
      </c>
      <c r="F32" s="199">
        <f>IF(Resumo!$Q$5="",'Prov. Pessoal'!F7-'Prov. Pessoal'!F17,0)</f>
        <v>0</v>
      </c>
      <c r="G32" s="199">
        <f>IF(Resumo!$Q$5="",'Prov. Pessoal'!G7-'Prov. Pessoal'!G17,0)</f>
        <v>0</v>
      </c>
      <c r="H32" s="199">
        <f>IF(Resumo!$Q$5="",'Prov. Pessoal'!H7-'Prov. Pessoal'!H17,0)</f>
        <v>0</v>
      </c>
      <c r="I32" s="199">
        <f>IF(Resumo!$Q$5="",'Prov. Pessoal'!I7-'Prov. Pessoal'!I17,0)</f>
        <v>0</v>
      </c>
      <c r="J32" s="199">
        <f>IF(Resumo!$Q$5="",'Prov. Pessoal'!J7-'Prov. Pessoal'!J17,0)</f>
        <v>0</v>
      </c>
      <c r="K32" s="199">
        <f>IF(Resumo!$Q$5="",'Prov. Pessoal'!K7-'Prov. Pessoal'!K17,0)</f>
        <v>0</v>
      </c>
      <c r="L32" s="199">
        <f>IF(Resumo!$Q$5="",'Prov. Pessoal'!L7-'Prov. Pessoal'!L17,0)</f>
        <v>0</v>
      </c>
      <c r="M32" s="199">
        <f>IF(Resumo!$Q$5="",'Prov. Pessoal'!M7-'Prov. Pessoal'!M17,0)</f>
        <v>0</v>
      </c>
      <c r="N32" s="199">
        <f>IF(Resumo!$Q$5="",'Prov. Pessoal'!N7-'Prov. Pessoal'!N17,0)</f>
        <v>0</v>
      </c>
      <c r="O32" s="200">
        <f t="shared" ref="O32:O43" si="6">SUM(C32:N32)</f>
        <v>247543.97886276012</v>
      </c>
      <c r="P32" s="201">
        <f t="shared" ref="P32:P44" si="7">IF($O$166=0,0,O32/$O$166)</f>
        <v>5.123749313244258E-2</v>
      </c>
      <c r="Q32" s="174"/>
      <c r="R32" s="174"/>
      <c r="S32" s="174"/>
      <c r="T32" s="174"/>
      <c r="U32" s="174"/>
      <c r="V32" s="174"/>
      <c r="W32" s="174"/>
      <c r="X32" s="174"/>
      <c r="Y32" s="174"/>
      <c r="Z32" s="174"/>
    </row>
    <row r="33" spans="1:26" ht="23.25" customHeight="1" x14ac:dyDescent="0.2">
      <c r="A33" s="220" t="s">
        <v>176</v>
      </c>
      <c r="B33" s="84" t="s">
        <v>177</v>
      </c>
      <c r="C33" s="199">
        <f>IF(Resumo!$Q$5="",'Prov. Pessoal'!C8-'Prov. Pessoal'!C18,0)</f>
        <v>3311.56</v>
      </c>
      <c r="D33" s="199">
        <f>IF(Resumo!$Q$5="",'Prov. Pessoal'!D8-'Prov. Pessoal'!D18,0)</f>
        <v>2953.6</v>
      </c>
      <c r="E33" s="199">
        <f>IF(Resumo!$Q$5="",'Prov. Pessoal'!E8-'Prov. Pessoal'!E18,0)</f>
        <v>2947.0451999999996</v>
      </c>
      <c r="F33" s="199">
        <f>IF(Resumo!$Q$5="",'Prov. Pessoal'!F8-'Prov. Pessoal'!F18,0)</f>
        <v>0</v>
      </c>
      <c r="G33" s="199">
        <f>IF(Resumo!$Q$5="",'Prov. Pessoal'!G8-'Prov. Pessoal'!G18,0)</f>
        <v>0</v>
      </c>
      <c r="H33" s="199">
        <f>IF(Resumo!$Q$5="",'Prov. Pessoal'!H8-'Prov. Pessoal'!H18,0)</f>
        <v>0</v>
      </c>
      <c r="I33" s="199">
        <f>IF(Resumo!$Q$5="",'Prov. Pessoal'!I8-'Prov. Pessoal'!I18,0)</f>
        <v>0</v>
      </c>
      <c r="J33" s="199">
        <f>IF(Resumo!$Q$5="",'Prov. Pessoal'!J8-'Prov. Pessoal'!J18,0)</f>
        <v>0</v>
      </c>
      <c r="K33" s="199">
        <f>IF(Resumo!$Q$5="",'Prov. Pessoal'!K8-'Prov. Pessoal'!K18,0)</f>
        <v>0</v>
      </c>
      <c r="L33" s="199">
        <f>IF(Resumo!$Q$5="",'Prov. Pessoal'!L8-'Prov. Pessoal'!L18,0)</f>
        <v>0</v>
      </c>
      <c r="M33" s="199">
        <f>IF(Resumo!$Q$5="",'Prov. Pessoal'!M8-'Prov. Pessoal'!M18,0)</f>
        <v>0</v>
      </c>
      <c r="N33" s="199">
        <f>IF(Resumo!$Q$5="",'Prov. Pessoal'!N8-'Prov. Pessoal'!N18,0)</f>
        <v>0</v>
      </c>
      <c r="O33" s="200">
        <f t="shared" si="6"/>
        <v>9212.2052000000003</v>
      </c>
      <c r="P33" s="201">
        <f t="shared" si="7"/>
        <v>1.906773506825376E-3</v>
      </c>
      <c r="Q33" s="174"/>
      <c r="R33" s="174"/>
      <c r="S33" s="174"/>
      <c r="T33" s="174"/>
      <c r="U33" s="174"/>
      <c r="V33" s="174"/>
      <c r="W33" s="174"/>
      <c r="X33" s="174"/>
      <c r="Y33" s="174"/>
      <c r="Z33" s="174"/>
    </row>
    <row r="34" spans="1:26" ht="23.25" customHeight="1" x14ac:dyDescent="0.2">
      <c r="A34" s="220" t="s">
        <v>178</v>
      </c>
      <c r="B34" s="84" t="s">
        <v>179</v>
      </c>
      <c r="C34" s="199">
        <f>IF(Resumo!$Q$5="",'Prov. Pessoal'!C9-'Prov. Pessoal'!C19,0)</f>
        <v>26595.053999999978</v>
      </c>
      <c r="D34" s="199">
        <f>IF(Resumo!$Q$5="",'Prov. Pessoal'!D9-'Prov. Pessoal'!D19,0)</f>
        <v>23586.084800000001</v>
      </c>
      <c r="E34" s="199">
        <f>IF(Resumo!$Q$5="",'Prov. Pessoal'!E9-'Prov. Pessoal'!E19,0)</f>
        <v>23390.670799999996</v>
      </c>
      <c r="F34" s="199">
        <f>IF(Resumo!$Q$5="",'Prov. Pessoal'!F9-'Prov. Pessoal'!F19,0)</f>
        <v>0</v>
      </c>
      <c r="G34" s="199">
        <f>IF(Resumo!$Q$5="",'Prov. Pessoal'!G9-'Prov. Pessoal'!G19,0)</f>
        <v>0</v>
      </c>
      <c r="H34" s="199">
        <f>IF(Resumo!$Q$5="",'Prov. Pessoal'!H9-'Prov. Pessoal'!H19,0)</f>
        <v>0</v>
      </c>
      <c r="I34" s="199">
        <f>IF(Resumo!$Q$5="",'Prov. Pessoal'!I9-'Prov. Pessoal'!I19,0)</f>
        <v>0</v>
      </c>
      <c r="J34" s="199">
        <f>IF(Resumo!$Q$5="",'Prov. Pessoal'!J9-'Prov. Pessoal'!J19,0)</f>
        <v>0</v>
      </c>
      <c r="K34" s="199">
        <f>IF(Resumo!$Q$5="",'Prov. Pessoal'!K9-'Prov. Pessoal'!K19,0)</f>
        <v>0</v>
      </c>
      <c r="L34" s="199">
        <f>IF(Resumo!$Q$5="",'Prov. Pessoal'!L9-'Prov. Pessoal'!L19,0)</f>
        <v>0</v>
      </c>
      <c r="M34" s="199">
        <f>IF(Resumo!$Q$5="",'Prov. Pessoal'!M9-'Prov. Pessoal'!M19,0)</f>
        <v>0</v>
      </c>
      <c r="N34" s="199">
        <f>IF(Resumo!$Q$5="",'Prov. Pessoal'!N9-'Prov. Pessoal'!N19,0)</f>
        <v>0</v>
      </c>
      <c r="O34" s="200">
        <f t="shared" si="6"/>
        <v>73571.809599999979</v>
      </c>
      <c r="P34" s="201">
        <f t="shared" si="7"/>
        <v>1.5228142920055756E-2</v>
      </c>
      <c r="Q34" s="174"/>
      <c r="R34" s="174"/>
      <c r="S34" s="174"/>
      <c r="T34" s="174"/>
      <c r="U34" s="174"/>
      <c r="V34" s="174"/>
      <c r="W34" s="174"/>
      <c r="X34" s="174"/>
      <c r="Y34" s="174"/>
      <c r="Z34" s="174"/>
    </row>
    <row r="35" spans="1:26" ht="23.25" customHeight="1" x14ac:dyDescent="0.2">
      <c r="A35" s="220" t="s">
        <v>180</v>
      </c>
      <c r="B35" s="84" t="s">
        <v>181</v>
      </c>
      <c r="C35" s="199">
        <f>IF(Resumo!$Q$5="",'Prov. Pessoal'!C10-'Prov. Pessoal'!C20,0)</f>
        <v>0</v>
      </c>
      <c r="D35" s="199">
        <f>IF(Resumo!$Q$5="",'Prov. Pessoal'!D10-'Prov. Pessoal'!D20,0)</f>
        <v>15142.23</v>
      </c>
      <c r="E35" s="199">
        <f>IF(Resumo!$Q$5="",'Prov. Pessoal'!E10-'Prov. Pessoal'!E20,0)</f>
        <v>5102.8500000000004</v>
      </c>
      <c r="F35" s="199">
        <f>IF(Resumo!$Q$5="",'Prov. Pessoal'!F10-'Prov. Pessoal'!F20,0)</f>
        <v>0</v>
      </c>
      <c r="G35" s="199">
        <f>IF(Resumo!$Q$5="",'Prov. Pessoal'!G10-'Prov. Pessoal'!G20,0)</f>
        <v>0</v>
      </c>
      <c r="H35" s="199">
        <f>IF(Resumo!$Q$5="",'Prov. Pessoal'!H10-'Prov. Pessoal'!H20,0)</f>
        <v>0</v>
      </c>
      <c r="I35" s="199">
        <f>IF(Resumo!$Q$5="",'Prov. Pessoal'!I10-'Prov. Pessoal'!I20,0)</f>
        <v>0</v>
      </c>
      <c r="J35" s="199">
        <f>IF(Resumo!$Q$5="",'Prov. Pessoal'!J10-'Prov. Pessoal'!J20,0)</f>
        <v>0</v>
      </c>
      <c r="K35" s="199">
        <f>IF(Resumo!$Q$5="",'Prov. Pessoal'!K10-'Prov. Pessoal'!K20,0)</f>
        <v>0</v>
      </c>
      <c r="L35" s="199">
        <f>IF(Resumo!$Q$5="",'Prov. Pessoal'!L10-'Prov. Pessoal'!L20,0)</f>
        <v>0</v>
      </c>
      <c r="M35" s="199">
        <f>IF(Resumo!$Q$5="",'Prov. Pessoal'!M10-'Prov. Pessoal'!M20,0)</f>
        <v>0</v>
      </c>
      <c r="N35" s="199">
        <f>IF(Resumo!$Q$5="",'Prov. Pessoal'!N10-'Prov. Pessoal'!N20,0)</f>
        <v>0</v>
      </c>
      <c r="O35" s="200">
        <f t="shared" si="6"/>
        <v>20245.080000000002</v>
      </c>
      <c r="P35" s="201">
        <f t="shared" si="7"/>
        <v>4.1903953884527331E-3</v>
      </c>
      <c r="Q35" s="174"/>
      <c r="R35" s="174"/>
      <c r="S35" s="174"/>
      <c r="T35" s="174"/>
      <c r="U35" s="174"/>
      <c r="V35" s="174"/>
      <c r="W35" s="174"/>
      <c r="X35" s="174"/>
      <c r="Y35" s="174"/>
      <c r="Z35" s="174"/>
    </row>
    <row r="36" spans="1:26" ht="23.25" customHeight="1" x14ac:dyDescent="0.2">
      <c r="A36" s="220" t="s">
        <v>182</v>
      </c>
      <c r="B36" s="84" t="s">
        <v>183</v>
      </c>
      <c r="C36" s="199">
        <f>IF(Resumo!$Q$5="",'Prov. Pessoal'!C11-'Prov. Pessoal'!C21,0)</f>
        <v>0</v>
      </c>
      <c r="D36" s="199">
        <f>IF(Resumo!$Q$5="",'Prov. Pessoal'!D11-'Prov. Pessoal'!D21,0)</f>
        <v>30250.52</v>
      </c>
      <c r="E36" s="199">
        <f>IF(Resumo!$Q$5="",'Prov. Pessoal'!E11-'Prov. Pessoal'!E21,0)</f>
        <v>32080.813016399996</v>
      </c>
      <c r="F36" s="199">
        <f>IF(Resumo!$Q$5="",'Prov. Pessoal'!F11-'Prov. Pessoal'!F21,0)</f>
        <v>0</v>
      </c>
      <c r="G36" s="199">
        <f>IF(Resumo!$Q$5="",'Prov. Pessoal'!G11-'Prov. Pessoal'!G21,0)</f>
        <v>0</v>
      </c>
      <c r="H36" s="199">
        <f>IF(Resumo!$Q$5="",'Prov. Pessoal'!H11-'Prov. Pessoal'!H21,0)</f>
        <v>0</v>
      </c>
      <c r="I36" s="199">
        <f>IF(Resumo!$Q$5="",'Prov. Pessoal'!I11-'Prov. Pessoal'!I21,0)</f>
        <v>0</v>
      </c>
      <c r="J36" s="199">
        <f>IF(Resumo!$Q$5="",'Prov. Pessoal'!J11-'Prov. Pessoal'!J21,0)</f>
        <v>0</v>
      </c>
      <c r="K36" s="199">
        <f>IF(Resumo!$Q$5="",'Prov. Pessoal'!K11-'Prov. Pessoal'!K21,0)</f>
        <v>0</v>
      </c>
      <c r="L36" s="199">
        <f>IF(Resumo!$Q$5="",'Prov. Pessoal'!L11-'Prov. Pessoal'!L21,0)</f>
        <v>0</v>
      </c>
      <c r="M36" s="199">
        <f>IF(Resumo!$Q$5="",'Prov. Pessoal'!M11-'Prov. Pessoal'!M21,0)</f>
        <v>0</v>
      </c>
      <c r="N36" s="199">
        <f>IF(Resumo!$Q$5="",'Prov. Pessoal'!N11-'Prov. Pessoal'!N21,0)</f>
        <v>0</v>
      </c>
      <c r="O36" s="200">
        <f t="shared" si="6"/>
        <v>62331.333016399993</v>
      </c>
      <c r="P36" s="201">
        <f t="shared" si="7"/>
        <v>1.2901550916471265E-2</v>
      </c>
      <c r="Q36" s="174"/>
      <c r="R36" s="174"/>
      <c r="S36" s="174"/>
      <c r="T36" s="174"/>
      <c r="U36" s="174"/>
      <c r="V36" s="174"/>
      <c r="W36" s="174"/>
      <c r="X36" s="174"/>
      <c r="Y36" s="174"/>
      <c r="Z36" s="174"/>
    </row>
    <row r="37" spans="1:26" ht="23.25" customHeight="1" x14ac:dyDescent="0.2">
      <c r="A37" s="220" t="s">
        <v>184</v>
      </c>
      <c r="B37" s="84" t="s">
        <v>185</v>
      </c>
      <c r="C37" s="199">
        <f>IF(Resumo!$Q$5="",'Prov. Pessoal'!C12-'Prov. Pessoal'!C22,0)</f>
        <v>-46697.66</v>
      </c>
      <c r="D37" s="199">
        <f>IF(Resumo!$Q$5="",'Prov. Pessoal'!D12-'Prov. Pessoal'!D22,0)</f>
        <v>22069.97</v>
      </c>
      <c r="E37" s="199">
        <f>IF(Resumo!$Q$5="",'Prov. Pessoal'!E12-'Prov. Pessoal'!E22,0)</f>
        <v>30163.17</v>
      </c>
      <c r="F37" s="199">
        <f>IF(Resumo!$Q$5="",'Prov. Pessoal'!F12-'Prov. Pessoal'!F22,0)</f>
        <v>0</v>
      </c>
      <c r="G37" s="199">
        <f>IF(Resumo!$Q$5="",'Prov. Pessoal'!G12-'Prov. Pessoal'!G22,0)</f>
        <v>0</v>
      </c>
      <c r="H37" s="199">
        <f>IF(Resumo!$Q$5="",'Prov. Pessoal'!H12-'Prov. Pessoal'!H22,0)</f>
        <v>0</v>
      </c>
      <c r="I37" s="199">
        <f>IF(Resumo!$Q$5="",'Prov. Pessoal'!I12-'Prov. Pessoal'!I22,0)</f>
        <v>0</v>
      </c>
      <c r="J37" s="199">
        <f>IF(Resumo!$Q$5="",'Prov. Pessoal'!J12-'Prov. Pessoal'!J22,0)</f>
        <v>0</v>
      </c>
      <c r="K37" s="199">
        <f>IF(Resumo!$Q$5="",'Prov. Pessoal'!K12-'Prov. Pessoal'!K22,0)</f>
        <v>0</v>
      </c>
      <c r="L37" s="199">
        <f>IF(Resumo!$Q$5="",'Prov. Pessoal'!L12-'Prov. Pessoal'!L22,0)</f>
        <v>0</v>
      </c>
      <c r="M37" s="199">
        <f>IF(Resumo!$Q$5="",'Prov. Pessoal'!M12-'Prov. Pessoal'!M22,0)</f>
        <v>0</v>
      </c>
      <c r="N37" s="199">
        <f>IF(Resumo!$Q$5="",'Prov. Pessoal'!N12-'Prov. Pessoal'!N22,0)</f>
        <v>0</v>
      </c>
      <c r="O37" s="200">
        <f t="shared" si="6"/>
        <v>5535.4799999999959</v>
      </c>
      <c r="P37" s="201">
        <f t="shared" si="7"/>
        <v>1.145752442809429E-3</v>
      </c>
      <c r="Q37" s="174"/>
      <c r="R37" s="174"/>
      <c r="S37" s="174"/>
      <c r="T37" s="174"/>
      <c r="U37" s="174"/>
      <c r="V37" s="174"/>
      <c r="W37" s="174"/>
      <c r="X37" s="174"/>
      <c r="Y37" s="174"/>
      <c r="Z37" s="174"/>
    </row>
    <row r="38" spans="1:26" ht="23.25" customHeight="1" x14ac:dyDescent="0.2">
      <c r="A38" s="220" t="s">
        <v>186</v>
      </c>
      <c r="B38" s="84" t="s">
        <v>187</v>
      </c>
      <c r="C38" s="199">
        <f>IF(Resumo!$Q$5="",'Prov. Pessoal'!C13-'Prov. Pessoal'!C23,0)</f>
        <v>0</v>
      </c>
      <c r="D38" s="199">
        <f>IF(Resumo!$Q$5="",'Prov. Pessoal'!D13-'Prov. Pessoal'!D23,0)</f>
        <v>11837.538536906155</v>
      </c>
      <c r="E38" s="199">
        <f>IF(Resumo!$Q$5="",'Prov. Pessoal'!E13-'Prov. Pessoal'!E23,0)</f>
        <v>24811.666197009414</v>
      </c>
      <c r="F38" s="199">
        <f>IF(Resumo!$Q$5="",'Prov. Pessoal'!F13-'Prov. Pessoal'!F23,0)</f>
        <v>0</v>
      </c>
      <c r="G38" s="199">
        <f>IF(Resumo!$Q$5="",'Prov. Pessoal'!G13-'Prov. Pessoal'!G23,0)</f>
        <v>0</v>
      </c>
      <c r="H38" s="199">
        <f>IF(Resumo!$Q$5="",'Prov. Pessoal'!H13-'Prov. Pessoal'!H23,0)</f>
        <v>0</v>
      </c>
      <c r="I38" s="199">
        <f>IF(Resumo!$Q$5="",'Prov. Pessoal'!I13-'Prov. Pessoal'!I23,0)</f>
        <v>0</v>
      </c>
      <c r="J38" s="199">
        <f>IF(Resumo!$Q$5="",'Prov. Pessoal'!J13-'Prov. Pessoal'!J23,0)</f>
        <v>0</v>
      </c>
      <c r="K38" s="199">
        <f>IF(Resumo!$Q$5="",'Prov. Pessoal'!K13-'Prov. Pessoal'!K23,0)</f>
        <v>0</v>
      </c>
      <c r="L38" s="199">
        <f>IF(Resumo!$Q$5="",'Prov. Pessoal'!L13-'Prov. Pessoal'!L23,0)</f>
        <v>0</v>
      </c>
      <c r="M38" s="199">
        <f>IF(Resumo!$Q$5="",'Prov. Pessoal'!M13-'Prov. Pessoal'!M23,0)</f>
        <v>0</v>
      </c>
      <c r="N38" s="199">
        <f>IF(Resumo!$Q$5="",'Prov. Pessoal'!N13-'Prov. Pessoal'!N23,0)</f>
        <v>0</v>
      </c>
      <c r="O38" s="200">
        <f t="shared" si="6"/>
        <v>36649.204733915569</v>
      </c>
      <c r="P38" s="201">
        <f t="shared" si="7"/>
        <v>7.5857768162664631E-3</v>
      </c>
      <c r="Q38" s="174"/>
      <c r="R38" s="174"/>
      <c r="S38" s="174"/>
      <c r="T38" s="174"/>
      <c r="U38" s="174"/>
      <c r="V38" s="174"/>
      <c r="W38" s="174"/>
      <c r="X38" s="174"/>
      <c r="Y38" s="174"/>
      <c r="Z38" s="174"/>
    </row>
    <row r="39" spans="1:26" ht="23.25" customHeight="1" x14ac:dyDescent="0.2">
      <c r="A39" s="220" t="s">
        <v>188</v>
      </c>
      <c r="B39" s="84" t="s">
        <v>189</v>
      </c>
      <c r="C39" s="199">
        <f>IF(Resumo!$Q$5="",'Prov. Pessoal'!C14-'Prov. Pessoal'!C24,0)</f>
        <v>-20434.850000000002</v>
      </c>
      <c r="D39" s="199">
        <f>IF(Resumo!$Q$5="",'Prov. Pessoal'!D14-'Prov. Pessoal'!D24,0)</f>
        <v>12585.07</v>
      </c>
      <c r="E39" s="199">
        <f>IF(Resumo!$Q$5="",'Prov. Pessoal'!E14-'Prov. Pessoal'!E24,0)</f>
        <v>11726.76</v>
      </c>
      <c r="F39" s="199">
        <f>IF(Resumo!$Q$5="",'Prov. Pessoal'!F14-'Prov. Pessoal'!F24,0)</f>
        <v>0</v>
      </c>
      <c r="G39" s="199">
        <f>IF(Resumo!$Q$5="",'Prov. Pessoal'!G14-'Prov. Pessoal'!G24,0)</f>
        <v>0</v>
      </c>
      <c r="H39" s="199">
        <f>IF(Resumo!$Q$5="",'Prov. Pessoal'!H14-'Prov. Pessoal'!H24,0)</f>
        <v>0</v>
      </c>
      <c r="I39" s="199">
        <f>IF(Resumo!$Q$5="",'Prov. Pessoal'!I14-'Prov. Pessoal'!I24,0)</f>
        <v>0</v>
      </c>
      <c r="J39" s="199">
        <f>IF(Resumo!$Q$5="",'Prov. Pessoal'!J14-'Prov. Pessoal'!J24,0)</f>
        <v>0</v>
      </c>
      <c r="K39" s="199">
        <f>IF(Resumo!$Q$5="",'Prov. Pessoal'!K14-'Prov. Pessoal'!K24,0)</f>
        <v>0</v>
      </c>
      <c r="L39" s="199">
        <f>IF(Resumo!$Q$5="",'Prov. Pessoal'!L14-'Prov. Pessoal'!L24,0)</f>
        <v>0</v>
      </c>
      <c r="M39" s="199">
        <f>IF(Resumo!$Q$5="",'Prov. Pessoal'!M14-'Prov. Pessoal'!M24,0)</f>
        <v>0</v>
      </c>
      <c r="N39" s="199">
        <f>IF(Resumo!$Q$5="",'Prov. Pessoal'!N14-'Prov. Pessoal'!N24,0)</f>
        <v>0</v>
      </c>
      <c r="O39" s="200">
        <f t="shared" si="6"/>
        <v>3876.9799999999977</v>
      </c>
      <c r="P39" s="201">
        <f t="shared" si="7"/>
        <v>8.0247048236526926E-4</v>
      </c>
      <c r="Q39" s="174"/>
      <c r="R39" s="174"/>
      <c r="S39" s="174"/>
      <c r="T39" s="174"/>
      <c r="U39" s="174"/>
      <c r="V39" s="174"/>
      <c r="W39" s="174"/>
      <c r="X39" s="174"/>
      <c r="Y39" s="174"/>
      <c r="Z39" s="174"/>
    </row>
    <row r="40" spans="1:26" ht="23.25" customHeight="1" x14ac:dyDescent="0.2">
      <c r="A40" s="220" t="s">
        <v>190</v>
      </c>
      <c r="B40" s="84" t="s">
        <v>191</v>
      </c>
      <c r="C40" s="199">
        <f t="array" ref="C40">SUMPRODUCT(('Diário 1º PA'!$E$4:$E$2977='Analítico Cp.'!$B40)*('Diário 1º PA'!$C$4:$C$2977&gt;=C$4)*('Diário 1º PA'!$C$4:$C$2977&lt;=EOMONTH(C$4,0))*('Diário 1º PA'!$F$4:$F$2977)*(IF(Resumo!$Q$5="",1,'Diário 1º PA'!$O$4:$O$2977=Resumo!$Q$5)))
+SUMPRODUCT(('Diário 2º PA'!$E$4:$E$2000='Analítico Cp.'!$B40)*('Diário 2º PA'!$C$4:$C$2000&gt;=C$4)*('Diário 2º PA'!$C$4:$C$2000&lt;=EOMONTH(C$4,0))*('Diário 2º PA'!$F$4:$F$2000)*(IF(Resumo!$Q$5="",1,'Diário 2º PA'!$O$4:$O$2000=Resumo!$Q$5)))
+SUMPRODUCT(('Diário 3º PA'!$E$4:$E$2000='Analítico Cp.'!$B40)*('Diário 3º PA'!$C$4:$C$2000&gt;=C$4)*('Diário 3º PA'!$C$4:$C$2000&lt;=EOMONTH(C$4,0))*('Diário 3º PA'!$F$4:$F$2000)*(IF(Resumo!$Q$5="",1,'Diário 3º PA'!$O$4:$O$2000=Resumo!$Q$5)))
+SUMPRODUCT(('Diário 4º PA'!$E$4:$E$2000='Analítico Cp.'!$B40)*('Diário 4º PA'!$C$4:$C$2000&gt;=C$4)*('Diário 4º PA'!$C$4:$C$2000&lt;=EOMONTH(C$4,0))*('Diário 4º PA'!$F$4:$F$2000)*(IF(Resumo!$Q$5="",1,'Diário 4º PA'!$O$4:$O$2000=Resumo!$Q$5)))
+SUMPRODUCT(('Comp.'!$D$5:$D$763=$B40)*('Comp.'!$B$5:$B$763&gt;=C$4)*('Comp.'!$B$5:$B$763&lt;=EOMONTH(C$4,0))*('Comp.'!$E$5:$E$763)*(IF(Resumo!$Q$5="",1,'Comp.'!$K$5:$K$763=Resumo!$Q$5)))</f>
        <v>1210.6400000000001</v>
      </c>
      <c r="D40" s="199">
        <f t="array" ref="D40">SUMPRODUCT(('Diário 1º PA'!$E$4:$E$2977='Analítico Cp.'!$B40)*('Diário 1º PA'!$C$4:$C$2977&gt;=D$4)*('Diário 1º PA'!$C$4:$C$2977&lt;=EOMONTH(D$4,0))*('Diário 1º PA'!$F$4:$F$2977)*(IF(Resumo!$Q$5="",1,'Diário 1º PA'!$O$4:$O$2977=Resumo!$Q$5)))
+SUMPRODUCT(('Diário 2º PA'!$E$4:$E$2000='Analítico Cp.'!$B40)*('Diário 2º PA'!$C$4:$C$2000&gt;=D$4)*('Diário 2º PA'!$C$4:$C$2000&lt;=EOMONTH(D$4,0))*('Diário 2º PA'!$F$4:$F$2000)*(IF(Resumo!$Q$5="",1,'Diário 2º PA'!$O$4:$O$2000=Resumo!$Q$5)))
+SUMPRODUCT(('Diário 3º PA'!$E$4:$E$2000='Analítico Cp.'!$B40)*('Diário 3º PA'!$C$4:$C$2000&gt;=D$4)*('Diário 3º PA'!$C$4:$C$2000&lt;=EOMONTH(D$4,0))*('Diário 3º PA'!$F$4:$F$2000)*(IF(Resumo!$Q$5="",1,'Diário 3º PA'!$O$4:$O$2000=Resumo!$Q$5)))
+SUMPRODUCT(('Diário 4º PA'!$E$4:$E$2000='Analítico Cp.'!$B40)*('Diário 4º PA'!$C$4:$C$2000&gt;=D$4)*('Diário 4º PA'!$C$4:$C$2000&lt;=EOMONTH(D$4,0))*('Diário 4º PA'!$F$4:$F$2000)*(IF(Resumo!$Q$5="",1,'Diário 4º PA'!$O$4:$O$2000=Resumo!$Q$5)))
+SUMPRODUCT(('Comp.'!$D$5:$D$763=$B40)*('Comp.'!$B$5:$B$763&gt;=D$4)*('Comp.'!$B$5:$B$763&lt;=EOMONTH(D$4,0))*('Comp.'!$E$5:$E$763)*(IF(Resumo!$Q$5="",1,'Comp.'!$K$5:$K$763=Resumo!$Q$5)))</f>
        <v>1341.36</v>
      </c>
      <c r="E40" s="199">
        <f t="array" ref="E40">SUMPRODUCT(('Diário 1º PA'!$E$4:$E$2977='Analítico Cp.'!$B40)*('Diário 1º PA'!$C$4:$C$2977&gt;=E$4)*('Diário 1º PA'!$C$4:$C$2977&lt;=EOMONTH(E$4,0))*('Diário 1º PA'!$F$4:$F$2977)*(IF(Resumo!$Q$5="",1,'Diário 1º PA'!$O$4:$O$2977=Resumo!$Q$5)))
+SUMPRODUCT(('Diário 2º PA'!$E$4:$E$2000='Analítico Cp.'!$B40)*('Diário 2º PA'!$C$4:$C$2000&gt;=E$4)*('Diário 2º PA'!$C$4:$C$2000&lt;=EOMONTH(E$4,0))*('Diário 2º PA'!$F$4:$F$2000)*(IF(Resumo!$Q$5="",1,'Diário 2º PA'!$O$4:$O$2000=Resumo!$Q$5)))
+SUMPRODUCT(('Diário 3º PA'!$E$4:$E$2000='Analítico Cp.'!$B40)*('Diário 3º PA'!$C$4:$C$2000&gt;=E$4)*('Diário 3º PA'!$C$4:$C$2000&lt;=EOMONTH(E$4,0))*('Diário 3º PA'!$F$4:$F$2000)*(IF(Resumo!$Q$5="",1,'Diário 3º PA'!$O$4:$O$2000=Resumo!$Q$5)))
+SUMPRODUCT(('Diário 4º PA'!$E$4:$E$2000='Analítico Cp.'!$B40)*('Diário 4º PA'!$C$4:$C$2000&gt;=E$4)*('Diário 4º PA'!$C$4:$C$2000&lt;=EOMONTH(E$4,0))*('Diário 4º PA'!$F$4:$F$2000)*(IF(Resumo!$Q$5="",1,'Diário 4º PA'!$O$4:$O$2000=Resumo!$Q$5)))
+SUMPRODUCT(('Comp.'!$D$5:$D$763=$B40)*('Comp.'!$B$5:$B$763&gt;=E$4)*('Comp.'!$B$5:$B$763&lt;=EOMONTH(E$4,0))*('Comp.'!$E$5:$E$763)*(IF(Resumo!$Q$5="",1,'Comp.'!$K$5:$K$763=Resumo!$Q$5)))</f>
        <v>1218.0999999999999</v>
      </c>
      <c r="F40" s="199">
        <f t="array" ref="F40">SUMPRODUCT(('Diário 1º PA'!$E$4:$E$2977='Analítico Cp.'!$B40)*('Diário 1º PA'!$C$4:$C$2977&gt;=F$4)*('Diário 1º PA'!$C$4:$C$2977&lt;=EOMONTH(F$4,0))*('Diário 1º PA'!$F$4:$F$2977)*(IF(Resumo!$Q$5="",1,'Diário 1º PA'!$O$4:$O$2977=Resumo!$Q$5)))
+SUMPRODUCT(('Diário 2º PA'!$E$4:$E$2000='Analítico Cp.'!$B40)*('Diário 2º PA'!$C$4:$C$2000&gt;=F$4)*('Diário 2º PA'!$C$4:$C$2000&lt;=EOMONTH(F$4,0))*('Diário 2º PA'!$F$4:$F$2000)*(IF(Resumo!$Q$5="",1,'Diário 2º PA'!$O$4:$O$2000=Resumo!$Q$5)))
+SUMPRODUCT(('Diário 3º PA'!$E$4:$E$2000='Analítico Cp.'!$B40)*('Diário 3º PA'!$C$4:$C$2000&gt;=F$4)*('Diário 3º PA'!$C$4:$C$2000&lt;=EOMONTH(F$4,0))*('Diário 3º PA'!$F$4:$F$2000)*(IF(Resumo!$Q$5="",1,'Diário 3º PA'!$O$4:$O$2000=Resumo!$Q$5)))
+SUMPRODUCT(('Diário 4º PA'!$E$4:$E$2000='Analítico Cp.'!$B40)*('Diário 4º PA'!$C$4:$C$2000&gt;=F$4)*('Diário 4º PA'!$C$4:$C$2000&lt;=EOMONTH(F$4,0))*('Diário 4º PA'!$F$4:$F$2000)*(IF(Resumo!$Q$5="",1,'Diário 4º PA'!$O$4:$O$2000=Resumo!$Q$5)))
+SUMPRODUCT(('Comp.'!$D$5:$D$763=$B40)*('Comp.'!$B$5:$B$763&gt;=F$4)*('Comp.'!$B$5:$B$763&lt;=EOMONTH(F$4,0))*('Comp.'!$E$5:$E$763)*(IF(Resumo!$Q$5="",1,'Comp.'!$K$5:$K$763=Resumo!$Q$5)))</f>
        <v>0</v>
      </c>
      <c r="G40" s="199">
        <f t="array" ref="G40">SUMPRODUCT(('Diário 1º PA'!$E$4:$E$2977='Analítico Cp.'!$B40)*('Diário 1º PA'!$C$4:$C$2977&gt;=G$4)*('Diário 1º PA'!$C$4:$C$2977&lt;=EOMONTH(G$4,0))*('Diário 1º PA'!$F$4:$F$2977)*(IF(Resumo!$Q$5="",1,'Diário 1º PA'!$O$4:$O$2977=Resumo!$Q$5)))
+SUMPRODUCT(('Diário 2º PA'!$E$4:$E$2000='Analítico Cp.'!$B40)*('Diário 2º PA'!$C$4:$C$2000&gt;=G$4)*('Diário 2º PA'!$C$4:$C$2000&lt;=EOMONTH(G$4,0))*('Diário 2º PA'!$F$4:$F$2000)*(IF(Resumo!$Q$5="",1,'Diário 2º PA'!$O$4:$O$2000=Resumo!$Q$5)))
+SUMPRODUCT(('Diário 3º PA'!$E$4:$E$2000='Analítico Cp.'!$B40)*('Diário 3º PA'!$C$4:$C$2000&gt;=G$4)*('Diário 3º PA'!$C$4:$C$2000&lt;=EOMONTH(G$4,0))*('Diário 3º PA'!$F$4:$F$2000)*(IF(Resumo!$Q$5="",1,'Diário 3º PA'!$O$4:$O$2000=Resumo!$Q$5)))
+SUMPRODUCT(('Diário 4º PA'!$E$4:$E$2000='Analítico Cp.'!$B40)*('Diário 4º PA'!$C$4:$C$2000&gt;=G$4)*('Diário 4º PA'!$C$4:$C$2000&lt;=EOMONTH(G$4,0))*('Diário 4º PA'!$F$4:$F$2000)*(IF(Resumo!$Q$5="",1,'Diário 4º PA'!$O$4:$O$2000=Resumo!$Q$5)))
+SUMPRODUCT(('Comp.'!$D$5:$D$763=$B40)*('Comp.'!$B$5:$B$763&gt;=G$4)*('Comp.'!$B$5:$B$763&lt;=EOMONTH(G$4,0))*('Comp.'!$E$5:$E$763)*(IF(Resumo!$Q$5="",1,'Comp.'!$K$5:$K$763=Resumo!$Q$5)))</f>
        <v>0</v>
      </c>
      <c r="H40" s="199">
        <f t="array" ref="H40">SUMPRODUCT(('Diário 1º PA'!$E$4:$E$2977='Analítico Cp.'!$B40)*('Diário 1º PA'!$C$4:$C$2977&gt;=H$4)*('Diário 1º PA'!$C$4:$C$2977&lt;=EOMONTH(H$4,0))*('Diário 1º PA'!$F$4:$F$2977)*(IF(Resumo!$Q$5="",1,'Diário 1º PA'!$O$4:$O$2977=Resumo!$Q$5)))
+SUMPRODUCT(('Diário 2º PA'!$E$4:$E$2000='Analítico Cp.'!$B40)*('Diário 2º PA'!$C$4:$C$2000&gt;=H$4)*('Diário 2º PA'!$C$4:$C$2000&lt;=EOMONTH(H$4,0))*('Diário 2º PA'!$F$4:$F$2000)*(IF(Resumo!$Q$5="",1,'Diário 2º PA'!$O$4:$O$2000=Resumo!$Q$5)))
+SUMPRODUCT(('Diário 3º PA'!$E$4:$E$2000='Analítico Cp.'!$B40)*('Diário 3º PA'!$C$4:$C$2000&gt;=H$4)*('Diário 3º PA'!$C$4:$C$2000&lt;=EOMONTH(H$4,0))*('Diário 3º PA'!$F$4:$F$2000)*(IF(Resumo!$Q$5="",1,'Diário 3º PA'!$O$4:$O$2000=Resumo!$Q$5)))
+SUMPRODUCT(('Diário 4º PA'!$E$4:$E$2000='Analítico Cp.'!$B40)*('Diário 4º PA'!$C$4:$C$2000&gt;=H$4)*('Diário 4º PA'!$C$4:$C$2000&lt;=EOMONTH(H$4,0))*('Diário 4º PA'!$F$4:$F$2000)*(IF(Resumo!$Q$5="",1,'Diário 4º PA'!$O$4:$O$2000=Resumo!$Q$5)))
+SUMPRODUCT(('Comp.'!$D$5:$D$763=$B40)*('Comp.'!$B$5:$B$763&gt;=H$4)*('Comp.'!$B$5:$B$763&lt;=EOMONTH(H$4,0))*('Comp.'!$E$5:$E$763)*(IF(Resumo!$Q$5="",1,'Comp.'!$K$5:$K$763=Resumo!$Q$5)))</f>
        <v>0</v>
      </c>
      <c r="I40" s="199">
        <f t="array" ref="I40">SUMPRODUCT(('Diário 1º PA'!$E$4:$E$2977='Analítico Cp.'!$B40)*('Diário 1º PA'!$C$4:$C$2977&gt;=I$4)*('Diário 1º PA'!$C$4:$C$2977&lt;=EOMONTH(I$4,0))*('Diário 1º PA'!$F$4:$F$2977)*(IF(Resumo!$Q$5="",1,'Diário 1º PA'!$O$4:$O$2977=Resumo!$Q$5)))
+SUMPRODUCT(('Diário 2º PA'!$E$4:$E$2000='Analítico Cp.'!$B40)*('Diário 2º PA'!$C$4:$C$2000&gt;=I$4)*('Diário 2º PA'!$C$4:$C$2000&lt;=EOMONTH(I$4,0))*('Diário 2º PA'!$F$4:$F$2000)*(IF(Resumo!$Q$5="",1,'Diário 2º PA'!$O$4:$O$2000=Resumo!$Q$5)))
+SUMPRODUCT(('Diário 3º PA'!$E$4:$E$2000='Analítico Cp.'!$B40)*('Diário 3º PA'!$C$4:$C$2000&gt;=I$4)*('Diário 3º PA'!$C$4:$C$2000&lt;=EOMONTH(I$4,0))*('Diário 3º PA'!$F$4:$F$2000)*(IF(Resumo!$Q$5="",1,'Diário 3º PA'!$O$4:$O$2000=Resumo!$Q$5)))
+SUMPRODUCT(('Diário 4º PA'!$E$4:$E$2000='Analítico Cp.'!$B40)*('Diário 4º PA'!$C$4:$C$2000&gt;=I$4)*('Diário 4º PA'!$C$4:$C$2000&lt;=EOMONTH(I$4,0))*('Diário 4º PA'!$F$4:$F$2000)*(IF(Resumo!$Q$5="",1,'Diário 4º PA'!$O$4:$O$2000=Resumo!$Q$5)))
+SUMPRODUCT(('Comp.'!$D$5:$D$763=$B40)*('Comp.'!$B$5:$B$763&gt;=I$4)*('Comp.'!$B$5:$B$763&lt;=EOMONTH(I$4,0))*('Comp.'!$E$5:$E$763)*(IF(Resumo!$Q$5="",1,'Comp.'!$K$5:$K$763=Resumo!$Q$5)))</f>
        <v>0</v>
      </c>
      <c r="J40" s="199">
        <f t="array" ref="J40">SUMPRODUCT(('Diário 1º PA'!$E$4:$E$2977='Analítico Cp.'!$B40)*('Diário 1º PA'!$C$4:$C$2977&gt;=J$4)*('Diário 1º PA'!$C$4:$C$2977&lt;=EOMONTH(J$4,0))*('Diário 1º PA'!$F$4:$F$2977)*(IF(Resumo!$Q$5="",1,'Diário 1º PA'!$O$4:$O$2977=Resumo!$Q$5)))
+SUMPRODUCT(('Diário 2º PA'!$E$4:$E$2000='Analítico Cp.'!$B40)*('Diário 2º PA'!$C$4:$C$2000&gt;=J$4)*('Diário 2º PA'!$C$4:$C$2000&lt;=EOMONTH(J$4,0))*('Diário 2º PA'!$F$4:$F$2000)*(IF(Resumo!$Q$5="",1,'Diário 2º PA'!$O$4:$O$2000=Resumo!$Q$5)))
+SUMPRODUCT(('Diário 3º PA'!$E$4:$E$2000='Analítico Cp.'!$B40)*('Diário 3º PA'!$C$4:$C$2000&gt;=J$4)*('Diário 3º PA'!$C$4:$C$2000&lt;=EOMONTH(J$4,0))*('Diário 3º PA'!$F$4:$F$2000)*(IF(Resumo!$Q$5="",1,'Diário 3º PA'!$O$4:$O$2000=Resumo!$Q$5)))
+SUMPRODUCT(('Diário 4º PA'!$E$4:$E$2000='Analítico Cp.'!$B40)*('Diário 4º PA'!$C$4:$C$2000&gt;=J$4)*('Diário 4º PA'!$C$4:$C$2000&lt;=EOMONTH(J$4,0))*('Diário 4º PA'!$F$4:$F$2000)*(IF(Resumo!$Q$5="",1,'Diário 4º PA'!$O$4:$O$2000=Resumo!$Q$5)))
+SUMPRODUCT(('Comp.'!$D$5:$D$763=$B40)*('Comp.'!$B$5:$B$763&gt;=J$4)*('Comp.'!$B$5:$B$763&lt;=EOMONTH(J$4,0))*('Comp.'!$E$5:$E$763)*(IF(Resumo!$Q$5="",1,'Comp.'!$K$5:$K$763=Resumo!$Q$5)))</f>
        <v>0</v>
      </c>
      <c r="K40" s="199">
        <f t="array" ref="K40">SUMPRODUCT(('Diário 1º PA'!$E$4:$E$2977='Analítico Cp.'!$B40)*('Diário 1º PA'!$C$4:$C$2977&gt;=K$4)*('Diário 1º PA'!$C$4:$C$2977&lt;=EOMONTH(K$4,0))*('Diário 1º PA'!$F$4:$F$2977)*(IF(Resumo!$Q$5="",1,'Diário 1º PA'!$O$4:$O$2977=Resumo!$Q$5)))
+SUMPRODUCT(('Diário 2º PA'!$E$4:$E$2000='Analítico Cp.'!$B40)*('Diário 2º PA'!$C$4:$C$2000&gt;=K$4)*('Diário 2º PA'!$C$4:$C$2000&lt;=EOMONTH(K$4,0))*('Diário 2º PA'!$F$4:$F$2000)*(IF(Resumo!$Q$5="",1,'Diário 2º PA'!$O$4:$O$2000=Resumo!$Q$5)))
+SUMPRODUCT(('Diário 3º PA'!$E$4:$E$2000='Analítico Cp.'!$B40)*('Diário 3º PA'!$C$4:$C$2000&gt;=K$4)*('Diário 3º PA'!$C$4:$C$2000&lt;=EOMONTH(K$4,0))*('Diário 3º PA'!$F$4:$F$2000)*(IF(Resumo!$Q$5="",1,'Diário 3º PA'!$O$4:$O$2000=Resumo!$Q$5)))
+SUMPRODUCT(('Diário 4º PA'!$E$4:$E$2000='Analítico Cp.'!$B40)*('Diário 4º PA'!$C$4:$C$2000&gt;=K$4)*('Diário 4º PA'!$C$4:$C$2000&lt;=EOMONTH(K$4,0))*('Diário 4º PA'!$F$4:$F$2000)*(IF(Resumo!$Q$5="",1,'Diário 4º PA'!$O$4:$O$2000=Resumo!$Q$5)))
+SUMPRODUCT(('Comp.'!$D$5:$D$763=$B40)*('Comp.'!$B$5:$B$763&gt;=K$4)*('Comp.'!$B$5:$B$763&lt;=EOMONTH(K$4,0))*('Comp.'!$E$5:$E$763)*(IF(Resumo!$Q$5="",1,'Comp.'!$K$5:$K$763=Resumo!$Q$5)))</f>
        <v>0</v>
      </c>
      <c r="L40" s="199">
        <f t="array" ref="L40">SUMPRODUCT(('Diário 1º PA'!$E$4:$E$2977='Analítico Cp.'!$B40)*('Diário 1º PA'!$C$4:$C$2977&gt;=L$4)*('Diário 1º PA'!$C$4:$C$2977&lt;=EOMONTH(L$4,0))*('Diário 1º PA'!$F$4:$F$2977)*(IF(Resumo!$Q$5="",1,'Diário 1º PA'!$O$4:$O$2977=Resumo!$Q$5)))
+SUMPRODUCT(('Diário 2º PA'!$E$4:$E$2000='Analítico Cp.'!$B40)*('Diário 2º PA'!$C$4:$C$2000&gt;=L$4)*('Diário 2º PA'!$C$4:$C$2000&lt;=EOMONTH(L$4,0))*('Diário 2º PA'!$F$4:$F$2000)*(IF(Resumo!$Q$5="",1,'Diário 2º PA'!$O$4:$O$2000=Resumo!$Q$5)))
+SUMPRODUCT(('Diário 3º PA'!$E$4:$E$2000='Analítico Cp.'!$B40)*('Diário 3º PA'!$C$4:$C$2000&gt;=L$4)*('Diário 3º PA'!$C$4:$C$2000&lt;=EOMONTH(L$4,0))*('Diário 3º PA'!$F$4:$F$2000)*(IF(Resumo!$Q$5="",1,'Diário 3º PA'!$O$4:$O$2000=Resumo!$Q$5)))
+SUMPRODUCT(('Diário 4º PA'!$E$4:$E$2000='Analítico Cp.'!$B40)*('Diário 4º PA'!$C$4:$C$2000&gt;=L$4)*('Diário 4º PA'!$C$4:$C$2000&lt;=EOMONTH(L$4,0))*('Diário 4º PA'!$F$4:$F$2000)*(IF(Resumo!$Q$5="",1,'Diário 4º PA'!$O$4:$O$2000=Resumo!$Q$5)))
+SUMPRODUCT(('Comp.'!$D$5:$D$763=$B40)*('Comp.'!$B$5:$B$763&gt;=L$4)*('Comp.'!$B$5:$B$763&lt;=EOMONTH(L$4,0))*('Comp.'!$E$5:$E$763)*(IF(Resumo!$Q$5="",1,'Comp.'!$K$5:$K$763=Resumo!$Q$5)))</f>
        <v>0</v>
      </c>
      <c r="M40" s="199">
        <f t="array" ref="M40">SUMPRODUCT(('Diário 1º PA'!$E$4:$E$2977='Analítico Cp.'!$B40)*('Diário 1º PA'!$C$4:$C$2977&gt;=M$4)*('Diário 1º PA'!$C$4:$C$2977&lt;=EOMONTH(M$4,0))*('Diário 1º PA'!$F$4:$F$2977)*(IF(Resumo!$Q$5="",1,'Diário 1º PA'!$O$4:$O$2977=Resumo!$Q$5)))
+SUMPRODUCT(('Diário 2º PA'!$E$4:$E$2000='Analítico Cp.'!$B40)*('Diário 2º PA'!$C$4:$C$2000&gt;=M$4)*('Diário 2º PA'!$C$4:$C$2000&lt;=EOMONTH(M$4,0))*('Diário 2º PA'!$F$4:$F$2000)*(IF(Resumo!$Q$5="",1,'Diário 2º PA'!$O$4:$O$2000=Resumo!$Q$5)))
+SUMPRODUCT(('Diário 3º PA'!$E$4:$E$2000='Analítico Cp.'!$B40)*('Diário 3º PA'!$C$4:$C$2000&gt;=M$4)*('Diário 3º PA'!$C$4:$C$2000&lt;=EOMONTH(M$4,0))*('Diário 3º PA'!$F$4:$F$2000)*(IF(Resumo!$Q$5="",1,'Diário 3º PA'!$O$4:$O$2000=Resumo!$Q$5)))
+SUMPRODUCT(('Diário 4º PA'!$E$4:$E$2000='Analítico Cp.'!$B40)*('Diário 4º PA'!$C$4:$C$2000&gt;=M$4)*('Diário 4º PA'!$C$4:$C$2000&lt;=EOMONTH(M$4,0))*('Diário 4º PA'!$F$4:$F$2000)*(IF(Resumo!$Q$5="",1,'Diário 4º PA'!$O$4:$O$2000=Resumo!$Q$5)))
+SUMPRODUCT(('Comp.'!$D$5:$D$763=$B40)*('Comp.'!$B$5:$B$763&gt;=M$4)*('Comp.'!$B$5:$B$763&lt;=EOMONTH(M$4,0))*('Comp.'!$E$5:$E$763)*(IF(Resumo!$Q$5="",1,'Comp.'!$K$5:$K$763=Resumo!$Q$5)))</f>
        <v>0</v>
      </c>
      <c r="N40" s="199">
        <f t="array" ref="N40">SUMPRODUCT(('Diário 1º PA'!$E$4:$E$2977='Analítico Cp.'!$B40)*('Diário 1º PA'!$C$4:$C$2977&gt;=N$4)*('Diário 1º PA'!$C$4:$C$2977&lt;=EOMONTH(N$4,0))*('Diário 1º PA'!$F$4:$F$2977)*(IF(Resumo!$Q$5="",1,'Diário 1º PA'!$O$4:$O$2977=Resumo!$Q$5)))
+SUMPRODUCT(('Diário 2º PA'!$E$4:$E$2000='Analítico Cp.'!$B40)*('Diário 2º PA'!$C$4:$C$2000&gt;=N$4)*('Diário 2º PA'!$C$4:$C$2000&lt;=EOMONTH(N$4,0))*('Diário 2º PA'!$F$4:$F$2000)*(IF(Resumo!$Q$5="",1,'Diário 2º PA'!$O$4:$O$2000=Resumo!$Q$5)))
+SUMPRODUCT(('Diário 3º PA'!$E$4:$E$2000='Analítico Cp.'!$B40)*('Diário 3º PA'!$C$4:$C$2000&gt;=N$4)*('Diário 3º PA'!$C$4:$C$2000&lt;=EOMONTH(N$4,0))*('Diário 3º PA'!$F$4:$F$2000)*(IF(Resumo!$Q$5="",1,'Diário 3º PA'!$O$4:$O$2000=Resumo!$Q$5)))
+SUMPRODUCT(('Diário 4º PA'!$E$4:$E$2000='Analítico Cp.'!$B40)*('Diário 4º PA'!$C$4:$C$2000&gt;=N$4)*('Diário 4º PA'!$C$4:$C$2000&lt;=EOMONTH(N$4,0))*('Diário 4º PA'!$F$4:$F$2000)*(IF(Resumo!$Q$5="",1,'Diário 4º PA'!$O$4:$O$2000=Resumo!$Q$5)))
+SUMPRODUCT(('Comp.'!$D$5:$D$763=$B40)*('Comp.'!$B$5:$B$763&gt;=N$4)*('Comp.'!$B$5:$B$763&lt;=EOMONTH(N$4,0))*('Comp.'!$E$5:$E$763)*(IF(Resumo!$Q$5="",1,'Comp.'!$K$5:$K$763=Resumo!$Q$5)))</f>
        <v>0</v>
      </c>
      <c r="O40" s="200">
        <f t="shared" si="6"/>
        <v>3770.1</v>
      </c>
      <c r="P40" s="201">
        <f t="shared" si="7"/>
        <v>7.8034809711819591E-4</v>
      </c>
      <c r="Q40" s="174"/>
      <c r="R40" s="174"/>
      <c r="S40" s="174"/>
      <c r="T40" s="174"/>
      <c r="U40" s="174"/>
      <c r="V40" s="174"/>
      <c r="W40" s="174"/>
      <c r="X40" s="174"/>
      <c r="Y40" s="174"/>
      <c r="Z40" s="174"/>
    </row>
    <row r="41" spans="1:26" ht="23.25" customHeight="1" x14ac:dyDescent="0.2">
      <c r="A41" s="220" t="s">
        <v>192</v>
      </c>
      <c r="B41" s="84" t="s">
        <v>193</v>
      </c>
      <c r="C41" s="199">
        <f t="array" ref="C41">SUMPRODUCT(('Diário 1º PA'!$E$4:$E$2977='Analítico Cp.'!$B41)*('Diário 1º PA'!$C$4:$C$2977&gt;=C$4)*('Diário 1º PA'!$C$4:$C$2977&lt;=EOMONTH(C$4,0))*('Diário 1º PA'!$F$4:$F$2977)*(IF(Resumo!$Q$5="",1,'Diário 1º PA'!$O$4:$O$2977=Resumo!$Q$5)))
+SUMPRODUCT(('Diário 2º PA'!$E$4:$E$2000='Analítico Cp.'!$B41)*('Diário 2º PA'!$C$4:$C$2000&gt;=C$4)*('Diário 2º PA'!$C$4:$C$2000&lt;=EOMONTH(C$4,0))*('Diário 2º PA'!$F$4:$F$2000)*(IF(Resumo!$Q$5="",1,'Diário 2º PA'!$O$4:$O$2000=Resumo!$Q$5)))
+SUMPRODUCT(('Diário 3º PA'!$E$4:$E$2000='Analítico Cp.'!$B41)*('Diário 3º PA'!$C$4:$C$2000&gt;=C$4)*('Diário 3º PA'!$C$4:$C$2000&lt;=EOMONTH(C$4,0))*('Diário 3º PA'!$F$4:$F$2000)*(IF(Resumo!$Q$5="",1,'Diário 3º PA'!$O$4:$O$2000=Resumo!$Q$5)))
+SUMPRODUCT(('Diário 4º PA'!$E$4:$E$2000='Analítico Cp.'!$B41)*('Diário 4º PA'!$C$4:$C$2000&gt;=C$4)*('Diário 4º PA'!$C$4:$C$2000&lt;=EOMONTH(C$4,0))*('Diário 4º PA'!$F$4:$F$2000)*(IF(Resumo!$Q$5="",1,'Diário 4º PA'!$O$4:$O$2000=Resumo!$Q$5)))
+SUMPRODUCT(('Comp.'!$D$5:$D$763=$B41)*('Comp.'!$B$5:$B$763&gt;=C$4)*('Comp.'!$B$5:$B$763&lt;=EOMONTH(C$4,0))*('Comp.'!$E$5:$E$763)*(IF(Resumo!$Q$5="",1,'Comp.'!$K$5:$K$763=Resumo!$Q$5)))</f>
        <v>0</v>
      </c>
      <c r="D41" s="199">
        <f t="array" ref="D41">SUMPRODUCT(('Diário 1º PA'!$E$4:$E$2977='Analítico Cp.'!$B41)*('Diário 1º PA'!$C$4:$C$2977&gt;=D$4)*('Diário 1º PA'!$C$4:$C$2977&lt;=EOMONTH(D$4,0))*('Diário 1º PA'!$F$4:$F$2977)*(IF(Resumo!$Q$5="",1,'Diário 1º PA'!$O$4:$O$2977=Resumo!$Q$5)))
+SUMPRODUCT(('Diário 2º PA'!$E$4:$E$2000='Analítico Cp.'!$B41)*('Diário 2º PA'!$C$4:$C$2000&gt;=D$4)*('Diário 2º PA'!$C$4:$C$2000&lt;=EOMONTH(D$4,0))*('Diário 2º PA'!$F$4:$F$2000)*(IF(Resumo!$Q$5="",1,'Diário 2º PA'!$O$4:$O$2000=Resumo!$Q$5)))
+SUMPRODUCT(('Diário 3º PA'!$E$4:$E$2000='Analítico Cp.'!$B41)*('Diário 3º PA'!$C$4:$C$2000&gt;=D$4)*('Diário 3º PA'!$C$4:$C$2000&lt;=EOMONTH(D$4,0))*('Diário 3º PA'!$F$4:$F$2000)*(IF(Resumo!$Q$5="",1,'Diário 3º PA'!$O$4:$O$2000=Resumo!$Q$5)))
+SUMPRODUCT(('Diário 4º PA'!$E$4:$E$2000='Analítico Cp.'!$B41)*('Diário 4º PA'!$C$4:$C$2000&gt;=D$4)*('Diário 4º PA'!$C$4:$C$2000&lt;=EOMONTH(D$4,0))*('Diário 4º PA'!$F$4:$F$2000)*(IF(Resumo!$Q$5="",1,'Diário 4º PA'!$O$4:$O$2000=Resumo!$Q$5)))
+SUMPRODUCT(('Comp.'!$D$5:$D$763=$B41)*('Comp.'!$B$5:$B$763&gt;=D$4)*('Comp.'!$B$5:$B$763&lt;=EOMONTH(D$4,0))*('Comp.'!$E$5:$E$763)*(IF(Resumo!$Q$5="",1,'Comp.'!$K$5:$K$763=Resumo!$Q$5)))</f>
        <v>0</v>
      </c>
      <c r="E41" s="199">
        <f t="array" ref="E41">SUMPRODUCT(('Diário 1º PA'!$E$4:$E$2977='Analítico Cp.'!$B41)*('Diário 1º PA'!$C$4:$C$2977&gt;=E$4)*('Diário 1º PA'!$C$4:$C$2977&lt;=EOMONTH(E$4,0))*('Diário 1º PA'!$F$4:$F$2977)*(IF(Resumo!$Q$5="",1,'Diário 1º PA'!$O$4:$O$2977=Resumo!$Q$5)))
+SUMPRODUCT(('Diário 2º PA'!$E$4:$E$2000='Analítico Cp.'!$B41)*('Diário 2º PA'!$C$4:$C$2000&gt;=E$4)*('Diário 2º PA'!$C$4:$C$2000&lt;=EOMONTH(E$4,0))*('Diário 2º PA'!$F$4:$F$2000)*(IF(Resumo!$Q$5="",1,'Diário 2º PA'!$O$4:$O$2000=Resumo!$Q$5)))
+SUMPRODUCT(('Diário 3º PA'!$E$4:$E$2000='Analítico Cp.'!$B41)*('Diário 3º PA'!$C$4:$C$2000&gt;=E$4)*('Diário 3º PA'!$C$4:$C$2000&lt;=EOMONTH(E$4,0))*('Diário 3º PA'!$F$4:$F$2000)*(IF(Resumo!$Q$5="",1,'Diário 3º PA'!$O$4:$O$2000=Resumo!$Q$5)))
+SUMPRODUCT(('Diário 4º PA'!$E$4:$E$2000='Analítico Cp.'!$B41)*('Diário 4º PA'!$C$4:$C$2000&gt;=E$4)*('Diário 4º PA'!$C$4:$C$2000&lt;=EOMONTH(E$4,0))*('Diário 4º PA'!$F$4:$F$2000)*(IF(Resumo!$Q$5="",1,'Diário 4º PA'!$O$4:$O$2000=Resumo!$Q$5)))
+SUMPRODUCT(('Comp.'!$D$5:$D$763=$B41)*('Comp.'!$B$5:$B$763&gt;=E$4)*('Comp.'!$B$5:$B$763&lt;=EOMONTH(E$4,0))*('Comp.'!$E$5:$E$763)*(IF(Resumo!$Q$5="",1,'Comp.'!$K$5:$K$763=Resumo!$Q$5)))</f>
        <v>0</v>
      </c>
      <c r="F41" s="199">
        <f t="array" ref="F41">SUMPRODUCT(('Diário 1º PA'!$E$4:$E$2977='Analítico Cp.'!$B41)*('Diário 1º PA'!$C$4:$C$2977&gt;=F$4)*('Diário 1º PA'!$C$4:$C$2977&lt;=EOMONTH(F$4,0))*('Diário 1º PA'!$F$4:$F$2977)*(IF(Resumo!$Q$5="",1,'Diário 1º PA'!$O$4:$O$2977=Resumo!$Q$5)))
+SUMPRODUCT(('Diário 2º PA'!$E$4:$E$2000='Analítico Cp.'!$B41)*('Diário 2º PA'!$C$4:$C$2000&gt;=F$4)*('Diário 2º PA'!$C$4:$C$2000&lt;=EOMONTH(F$4,0))*('Diário 2º PA'!$F$4:$F$2000)*(IF(Resumo!$Q$5="",1,'Diário 2º PA'!$O$4:$O$2000=Resumo!$Q$5)))
+SUMPRODUCT(('Diário 3º PA'!$E$4:$E$2000='Analítico Cp.'!$B41)*('Diário 3º PA'!$C$4:$C$2000&gt;=F$4)*('Diário 3º PA'!$C$4:$C$2000&lt;=EOMONTH(F$4,0))*('Diário 3º PA'!$F$4:$F$2000)*(IF(Resumo!$Q$5="",1,'Diário 3º PA'!$O$4:$O$2000=Resumo!$Q$5)))
+SUMPRODUCT(('Diário 4º PA'!$E$4:$E$2000='Analítico Cp.'!$B41)*('Diário 4º PA'!$C$4:$C$2000&gt;=F$4)*('Diário 4º PA'!$C$4:$C$2000&lt;=EOMONTH(F$4,0))*('Diário 4º PA'!$F$4:$F$2000)*(IF(Resumo!$Q$5="",1,'Diário 4º PA'!$O$4:$O$2000=Resumo!$Q$5)))
+SUMPRODUCT(('Comp.'!$D$5:$D$763=$B41)*('Comp.'!$B$5:$B$763&gt;=F$4)*('Comp.'!$B$5:$B$763&lt;=EOMONTH(F$4,0))*('Comp.'!$E$5:$E$763)*(IF(Resumo!$Q$5="",1,'Comp.'!$K$5:$K$763=Resumo!$Q$5)))</f>
        <v>0</v>
      </c>
      <c r="G41" s="199">
        <f t="array" ref="G41">SUMPRODUCT(('Diário 1º PA'!$E$4:$E$2977='Analítico Cp.'!$B41)*('Diário 1º PA'!$C$4:$C$2977&gt;=G$4)*('Diário 1º PA'!$C$4:$C$2977&lt;=EOMONTH(G$4,0))*('Diário 1º PA'!$F$4:$F$2977)*(IF(Resumo!$Q$5="",1,'Diário 1º PA'!$O$4:$O$2977=Resumo!$Q$5)))
+SUMPRODUCT(('Diário 2º PA'!$E$4:$E$2000='Analítico Cp.'!$B41)*('Diário 2º PA'!$C$4:$C$2000&gt;=G$4)*('Diário 2º PA'!$C$4:$C$2000&lt;=EOMONTH(G$4,0))*('Diário 2º PA'!$F$4:$F$2000)*(IF(Resumo!$Q$5="",1,'Diário 2º PA'!$O$4:$O$2000=Resumo!$Q$5)))
+SUMPRODUCT(('Diário 3º PA'!$E$4:$E$2000='Analítico Cp.'!$B41)*('Diário 3º PA'!$C$4:$C$2000&gt;=G$4)*('Diário 3º PA'!$C$4:$C$2000&lt;=EOMONTH(G$4,0))*('Diário 3º PA'!$F$4:$F$2000)*(IF(Resumo!$Q$5="",1,'Diário 3º PA'!$O$4:$O$2000=Resumo!$Q$5)))
+SUMPRODUCT(('Diário 4º PA'!$E$4:$E$2000='Analítico Cp.'!$B41)*('Diário 4º PA'!$C$4:$C$2000&gt;=G$4)*('Diário 4º PA'!$C$4:$C$2000&lt;=EOMONTH(G$4,0))*('Diário 4º PA'!$F$4:$F$2000)*(IF(Resumo!$Q$5="",1,'Diário 4º PA'!$O$4:$O$2000=Resumo!$Q$5)))
+SUMPRODUCT(('Comp.'!$D$5:$D$763=$B41)*('Comp.'!$B$5:$B$763&gt;=G$4)*('Comp.'!$B$5:$B$763&lt;=EOMONTH(G$4,0))*('Comp.'!$E$5:$E$763)*(IF(Resumo!$Q$5="",1,'Comp.'!$K$5:$K$763=Resumo!$Q$5)))</f>
        <v>0</v>
      </c>
      <c r="H41" s="199">
        <f t="array" ref="H41">SUMPRODUCT(('Diário 1º PA'!$E$4:$E$2977='Analítico Cp.'!$B41)*('Diário 1º PA'!$C$4:$C$2977&gt;=H$4)*('Diário 1º PA'!$C$4:$C$2977&lt;=EOMONTH(H$4,0))*('Diário 1º PA'!$F$4:$F$2977)*(IF(Resumo!$Q$5="",1,'Diário 1º PA'!$O$4:$O$2977=Resumo!$Q$5)))
+SUMPRODUCT(('Diário 2º PA'!$E$4:$E$2000='Analítico Cp.'!$B41)*('Diário 2º PA'!$C$4:$C$2000&gt;=H$4)*('Diário 2º PA'!$C$4:$C$2000&lt;=EOMONTH(H$4,0))*('Diário 2º PA'!$F$4:$F$2000)*(IF(Resumo!$Q$5="",1,'Diário 2º PA'!$O$4:$O$2000=Resumo!$Q$5)))
+SUMPRODUCT(('Diário 3º PA'!$E$4:$E$2000='Analítico Cp.'!$B41)*('Diário 3º PA'!$C$4:$C$2000&gt;=H$4)*('Diário 3º PA'!$C$4:$C$2000&lt;=EOMONTH(H$4,0))*('Diário 3º PA'!$F$4:$F$2000)*(IF(Resumo!$Q$5="",1,'Diário 3º PA'!$O$4:$O$2000=Resumo!$Q$5)))
+SUMPRODUCT(('Diário 4º PA'!$E$4:$E$2000='Analítico Cp.'!$B41)*('Diário 4º PA'!$C$4:$C$2000&gt;=H$4)*('Diário 4º PA'!$C$4:$C$2000&lt;=EOMONTH(H$4,0))*('Diário 4º PA'!$F$4:$F$2000)*(IF(Resumo!$Q$5="",1,'Diário 4º PA'!$O$4:$O$2000=Resumo!$Q$5)))
+SUMPRODUCT(('Comp.'!$D$5:$D$763=$B41)*('Comp.'!$B$5:$B$763&gt;=H$4)*('Comp.'!$B$5:$B$763&lt;=EOMONTH(H$4,0))*('Comp.'!$E$5:$E$763)*(IF(Resumo!$Q$5="",1,'Comp.'!$K$5:$K$763=Resumo!$Q$5)))</f>
        <v>0</v>
      </c>
      <c r="I41" s="199">
        <f t="array" ref="I41">SUMPRODUCT(('Diário 1º PA'!$E$4:$E$2977='Analítico Cp.'!$B41)*('Diário 1º PA'!$C$4:$C$2977&gt;=I$4)*('Diário 1º PA'!$C$4:$C$2977&lt;=EOMONTH(I$4,0))*('Diário 1º PA'!$F$4:$F$2977)*(IF(Resumo!$Q$5="",1,'Diário 1º PA'!$O$4:$O$2977=Resumo!$Q$5)))
+SUMPRODUCT(('Diário 2º PA'!$E$4:$E$2000='Analítico Cp.'!$B41)*('Diário 2º PA'!$C$4:$C$2000&gt;=I$4)*('Diário 2º PA'!$C$4:$C$2000&lt;=EOMONTH(I$4,0))*('Diário 2º PA'!$F$4:$F$2000)*(IF(Resumo!$Q$5="",1,'Diário 2º PA'!$O$4:$O$2000=Resumo!$Q$5)))
+SUMPRODUCT(('Diário 3º PA'!$E$4:$E$2000='Analítico Cp.'!$B41)*('Diário 3º PA'!$C$4:$C$2000&gt;=I$4)*('Diário 3º PA'!$C$4:$C$2000&lt;=EOMONTH(I$4,0))*('Diário 3º PA'!$F$4:$F$2000)*(IF(Resumo!$Q$5="",1,'Diário 3º PA'!$O$4:$O$2000=Resumo!$Q$5)))
+SUMPRODUCT(('Diário 4º PA'!$E$4:$E$2000='Analítico Cp.'!$B41)*('Diário 4º PA'!$C$4:$C$2000&gt;=I$4)*('Diário 4º PA'!$C$4:$C$2000&lt;=EOMONTH(I$4,0))*('Diário 4º PA'!$F$4:$F$2000)*(IF(Resumo!$Q$5="",1,'Diário 4º PA'!$O$4:$O$2000=Resumo!$Q$5)))
+SUMPRODUCT(('Comp.'!$D$5:$D$763=$B41)*('Comp.'!$B$5:$B$763&gt;=I$4)*('Comp.'!$B$5:$B$763&lt;=EOMONTH(I$4,0))*('Comp.'!$E$5:$E$763)*(IF(Resumo!$Q$5="",1,'Comp.'!$K$5:$K$763=Resumo!$Q$5)))</f>
        <v>0</v>
      </c>
      <c r="J41" s="199">
        <f t="array" ref="J41">SUMPRODUCT(('Diário 1º PA'!$E$4:$E$2977='Analítico Cp.'!$B41)*('Diário 1º PA'!$C$4:$C$2977&gt;=J$4)*('Diário 1º PA'!$C$4:$C$2977&lt;=EOMONTH(J$4,0))*('Diário 1º PA'!$F$4:$F$2977)*(IF(Resumo!$Q$5="",1,'Diário 1º PA'!$O$4:$O$2977=Resumo!$Q$5)))
+SUMPRODUCT(('Diário 2º PA'!$E$4:$E$2000='Analítico Cp.'!$B41)*('Diário 2º PA'!$C$4:$C$2000&gt;=J$4)*('Diário 2º PA'!$C$4:$C$2000&lt;=EOMONTH(J$4,0))*('Diário 2º PA'!$F$4:$F$2000)*(IF(Resumo!$Q$5="",1,'Diário 2º PA'!$O$4:$O$2000=Resumo!$Q$5)))
+SUMPRODUCT(('Diário 3º PA'!$E$4:$E$2000='Analítico Cp.'!$B41)*('Diário 3º PA'!$C$4:$C$2000&gt;=J$4)*('Diário 3º PA'!$C$4:$C$2000&lt;=EOMONTH(J$4,0))*('Diário 3º PA'!$F$4:$F$2000)*(IF(Resumo!$Q$5="",1,'Diário 3º PA'!$O$4:$O$2000=Resumo!$Q$5)))
+SUMPRODUCT(('Diário 4º PA'!$E$4:$E$2000='Analítico Cp.'!$B41)*('Diário 4º PA'!$C$4:$C$2000&gt;=J$4)*('Diário 4º PA'!$C$4:$C$2000&lt;=EOMONTH(J$4,0))*('Diário 4º PA'!$F$4:$F$2000)*(IF(Resumo!$Q$5="",1,'Diário 4º PA'!$O$4:$O$2000=Resumo!$Q$5)))
+SUMPRODUCT(('Comp.'!$D$5:$D$763=$B41)*('Comp.'!$B$5:$B$763&gt;=J$4)*('Comp.'!$B$5:$B$763&lt;=EOMONTH(J$4,0))*('Comp.'!$E$5:$E$763)*(IF(Resumo!$Q$5="",1,'Comp.'!$K$5:$K$763=Resumo!$Q$5)))</f>
        <v>0</v>
      </c>
      <c r="K41" s="199">
        <f t="array" ref="K41">SUMPRODUCT(('Diário 1º PA'!$E$4:$E$2977='Analítico Cp.'!$B41)*('Diário 1º PA'!$C$4:$C$2977&gt;=K$4)*('Diário 1º PA'!$C$4:$C$2977&lt;=EOMONTH(K$4,0))*('Diário 1º PA'!$F$4:$F$2977)*(IF(Resumo!$Q$5="",1,'Diário 1º PA'!$O$4:$O$2977=Resumo!$Q$5)))
+SUMPRODUCT(('Diário 2º PA'!$E$4:$E$2000='Analítico Cp.'!$B41)*('Diário 2º PA'!$C$4:$C$2000&gt;=K$4)*('Diário 2º PA'!$C$4:$C$2000&lt;=EOMONTH(K$4,0))*('Diário 2º PA'!$F$4:$F$2000)*(IF(Resumo!$Q$5="",1,'Diário 2º PA'!$O$4:$O$2000=Resumo!$Q$5)))
+SUMPRODUCT(('Diário 3º PA'!$E$4:$E$2000='Analítico Cp.'!$B41)*('Diário 3º PA'!$C$4:$C$2000&gt;=K$4)*('Diário 3º PA'!$C$4:$C$2000&lt;=EOMONTH(K$4,0))*('Diário 3º PA'!$F$4:$F$2000)*(IF(Resumo!$Q$5="",1,'Diário 3º PA'!$O$4:$O$2000=Resumo!$Q$5)))
+SUMPRODUCT(('Diário 4º PA'!$E$4:$E$2000='Analítico Cp.'!$B41)*('Diário 4º PA'!$C$4:$C$2000&gt;=K$4)*('Diário 4º PA'!$C$4:$C$2000&lt;=EOMONTH(K$4,0))*('Diário 4º PA'!$F$4:$F$2000)*(IF(Resumo!$Q$5="",1,'Diário 4º PA'!$O$4:$O$2000=Resumo!$Q$5)))
+SUMPRODUCT(('Comp.'!$D$5:$D$763=$B41)*('Comp.'!$B$5:$B$763&gt;=K$4)*('Comp.'!$B$5:$B$763&lt;=EOMONTH(K$4,0))*('Comp.'!$E$5:$E$763)*(IF(Resumo!$Q$5="",1,'Comp.'!$K$5:$K$763=Resumo!$Q$5)))</f>
        <v>0</v>
      </c>
      <c r="L41" s="199">
        <f t="array" ref="L41">SUMPRODUCT(('Diário 1º PA'!$E$4:$E$2977='Analítico Cp.'!$B41)*('Diário 1º PA'!$C$4:$C$2977&gt;=L$4)*('Diário 1º PA'!$C$4:$C$2977&lt;=EOMONTH(L$4,0))*('Diário 1º PA'!$F$4:$F$2977)*(IF(Resumo!$Q$5="",1,'Diário 1º PA'!$O$4:$O$2977=Resumo!$Q$5)))
+SUMPRODUCT(('Diário 2º PA'!$E$4:$E$2000='Analítico Cp.'!$B41)*('Diário 2º PA'!$C$4:$C$2000&gt;=L$4)*('Diário 2º PA'!$C$4:$C$2000&lt;=EOMONTH(L$4,0))*('Diário 2º PA'!$F$4:$F$2000)*(IF(Resumo!$Q$5="",1,'Diário 2º PA'!$O$4:$O$2000=Resumo!$Q$5)))
+SUMPRODUCT(('Diário 3º PA'!$E$4:$E$2000='Analítico Cp.'!$B41)*('Diário 3º PA'!$C$4:$C$2000&gt;=L$4)*('Diário 3º PA'!$C$4:$C$2000&lt;=EOMONTH(L$4,0))*('Diário 3º PA'!$F$4:$F$2000)*(IF(Resumo!$Q$5="",1,'Diário 3º PA'!$O$4:$O$2000=Resumo!$Q$5)))
+SUMPRODUCT(('Diário 4º PA'!$E$4:$E$2000='Analítico Cp.'!$B41)*('Diário 4º PA'!$C$4:$C$2000&gt;=L$4)*('Diário 4º PA'!$C$4:$C$2000&lt;=EOMONTH(L$4,0))*('Diário 4º PA'!$F$4:$F$2000)*(IF(Resumo!$Q$5="",1,'Diário 4º PA'!$O$4:$O$2000=Resumo!$Q$5)))
+SUMPRODUCT(('Comp.'!$D$5:$D$763=$B41)*('Comp.'!$B$5:$B$763&gt;=L$4)*('Comp.'!$B$5:$B$763&lt;=EOMONTH(L$4,0))*('Comp.'!$E$5:$E$763)*(IF(Resumo!$Q$5="",1,'Comp.'!$K$5:$K$763=Resumo!$Q$5)))</f>
        <v>0</v>
      </c>
      <c r="M41" s="199">
        <f t="array" ref="M41">SUMPRODUCT(('Diário 1º PA'!$E$4:$E$2977='Analítico Cp.'!$B41)*('Diário 1º PA'!$C$4:$C$2977&gt;=M$4)*('Diário 1º PA'!$C$4:$C$2977&lt;=EOMONTH(M$4,0))*('Diário 1º PA'!$F$4:$F$2977)*(IF(Resumo!$Q$5="",1,'Diário 1º PA'!$O$4:$O$2977=Resumo!$Q$5)))
+SUMPRODUCT(('Diário 2º PA'!$E$4:$E$2000='Analítico Cp.'!$B41)*('Diário 2º PA'!$C$4:$C$2000&gt;=M$4)*('Diário 2º PA'!$C$4:$C$2000&lt;=EOMONTH(M$4,0))*('Diário 2º PA'!$F$4:$F$2000)*(IF(Resumo!$Q$5="",1,'Diário 2º PA'!$O$4:$O$2000=Resumo!$Q$5)))
+SUMPRODUCT(('Diário 3º PA'!$E$4:$E$2000='Analítico Cp.'!$B41)*('Diário 3º PA'!$C$4:$C$2000&gt;=M$4)*('Diário 3º PA'!$C$4:$C$2000&lt;=EOMONTH(M$4,0))*('Diário 3º PA'!$F$4:$F$2000)*(IF(Resumo!$Q$5="",1,'Diário 3º PA'!$O$4:$O$2000=Resumo!$Q$5)))
+SUMPRODUCT(('Diário 4º PA'!$E$4:$E$2000='Analítico Cp.'!$B41)*('Diário 4º PA'!$C$4:$C$2000&gt;=M$4)*('Diário 4º PA'!$C$4:$C$2000&lt;=EOMONTH(M$4,0))*('Diário 4º PA'!$F$4:$F$2000)*(IF(Resumo!$Q$5="",1,'Diário 4º PA'!$O$4:$O$2000=Resumo!$Q$5)))
+SUMPRODUCT(('Comp.'!$D$5:$D$763=$B41)*('Comp.'!$B$5:$B$763&gt;=M$4)*('Comp.'!$B$5:$B$763&lt;=EOMONTH(M$4,0))*('Comp.'!$E$5:$E$763)*(IF(Resumo!$Q$5="",1,'Comp.'!$K$5:$K$763=Resumo!$Q$5)))</f>
        <v>0</v>
      </c>
      <c r="N41" s="199">
        <f t="array" ref="N41">SUMPRODUCT(('Diário 1º PA'!$E$4:$E$2977='Analítico Cp.'!$B41)*('Diário 1º PA'!$C$4:$C$2977&gt;=N$4)*('Diário 1º PA'!$C$4:$C$2977&lt;=EOMONTH(N$4,0))*('Diário 1º PA'!$F$4:$F$2977)*(IF(Resumo!$Q$5="",1,'Diário 1º PA'!$O$4:$O$2977=Resumo!$Q$5)))
+SUMPRODUCT(('Diário 2º PA'!$E$4:$E$2000='Analítico Cp.'!$B41)*('Diário 2º PA'!$C$4:$C$2000&gt;=N$4)*('Diário 2º PA'!$C$4:$C$2000&lt;=EOMONTH(N$4,0))*('Diário 2º PA'!$F$4:$F$2000)*(IF(Resumo!$Q$5="",1,'Diário 2º PA'!$O$4:$O$2000=Resumo!$Q$5)))
+SUMPRODUCT(('Diário 3º PA'!$E$4:$E$2000='Analítico Cp.'!$B41)*('Diário 3º PA'!$C$4:$C$2000&gt;=N$4)*('Diário 3º PA'!$C$4:$C$2000&lt;=EOMONTH(N$4,0))*('Diário 3º PA'!$F$4:$F$2000)*(IF(Resumo!$Q$5="",1,'Diário 3º PA'!$O$4:$O$2000=Resumo!$Q$5)))
+SUMPRODUCT(('Diário 4º PA'!$E$4:$E$2000='Analítico Cp.'!$B41)*('Diário 4º PA'!$C$4:$C$2000&gt;=N$4)*('Diário 4º PA'!$C$4:$C$2000&lt;=EOMONTH(N$4,0))*('Diário 4º PA'!$F$4:$F$2000)*(IF(Resumo!$Q$5="",1,'Diário 4º PA'!$O$4:$O$2000=Resumo!$Q$5)))
+SUMPRODUCT(('Comp.'!$D$5:$D$763=$B41)*('Comp.'!$B$5:$B$763&gt;=N$4)*('Comp.'!$B$5:$B$763&lt;=EOMONTH(N$4,0))*('Comp.'!$E$5:$E$763)*(IF(Resumo!$Q$5="",1,'Comp.'!$K$5:$K$763=Resumo!$Q$5)))</f>
        <v>0</v>
      </c>
      <c r="O41" s="200">
        <f t="shared" si="6"/>
        <v>0</v>
      </c>
      <c r="P41" s="201">
        <f t="shared" si="7"/>
        <v>0</v>
      </c>
      <c r="Q41" s="174"/>
      <c r="R41" s="174"/>
      <c r="S41" s="174"/>
      <c r="T41" s="174"/>
      <c r="U41" s="174"/>
      <c r="V41" s="174"/>
      <c r="W41" s="174"/>
      <c r="X41" s="174"/>
      <c r="Y41" s="174"/>
      <c r="Z41" s="174"/>
    </row>
    <row r="42" spans="1:26" ht="23.25" customHeight="1" x14ac:dyDescent="0.2">
      <c r="A42" s="220" t="s">
        <v>194</v>
      </c>
      <c r="B42" s="84" t="s">
        <v>195</v>
      </c>
      <c r="C42" s="199">
        <f t="array" ref="C42">SUMPRODUCT(('Diário 1º PA'!$E$4:$E$2977='Analítico Cp.'!$B42)*('Diário 1º PA'!$C$4:$C$2977&gt;=C$4)*('Diário 1º PA'!$C$4:$C$2977&lt;=EOMONTH(C$4,0))*('Diário 1º PA'!$F$4:$F$2977)*(IF(Resumo!$Q$5="",1,'Diário 1º PA'!$O$4:$O$2977=Resumo!$Q$5)))
+SUMPRODUCT(('Diário 2º PA'!$E$4:$E$2000='Analítico Cp.'!$B42)*('Diário 2º PA'!$C$4:$C$2000&gt;=C$4)*('Diário 2º PA'!$C$4:$C$2000&lt;=EOMONTH(C$4,0))*('Diário 2º PA'!$F$4:$F$2000)*(IF(Resumo!$Q$5="",1,'Diário 2º PA'!$O$4:$O$2000=Resumo!$Q$5)))
+SUMPRODUCT(('Diário 3º PA'!$E$4:$E$2000='Analítico Cp.'!$B42)*('Diário 3º PA'!$C$4:$C$2000&gt;=C$4)*('Diário 3º PA'!$C$4:$C$2000&lt;=EOMONTH(C$4,0))*('Diário 3º PA'!$F$4:$F$2000)*(IF(Resumo!$Q$5="",1,'Diário 3º PA'!$O$4:$O$2000=Resumo!$Q$5)))
+SUMPRODUCT(('Diário 4º PA'!$E$4:$E$2000='Analítico Cp.'!$B42)*('Diário 4º PA'!$C$4:$C$2000&gt;=C$4)*('Diário 4º PA'!$C$4:$C$2000&lt;=EOMONTH(C$4,0))*('Diário 4º PA'!$F$4:$F$2000)*(IF(Resumo!$Q$5="",1,'Diário 4º PA'!$O$4:$O$2000=Resumo!$Q$5)))
+SUMPRODUCT(('Comp.'!$D$5:$D$763=$B42)*('Comp.'!$B$5:$B$763&gt;=C$4)*('Comp.'!$B$5:$B$763&lt;=EOMONTH(C$4,0))*('Comp.'!$E$5:$E$763)*(IF(Resumo!$Q$5="",1,'Comp.'!$K$5:$K$763=Resumo!$Q$5)))</f>
        <v>0</v>
      </c>
      <c r="D42" s="199">
        <f t="array" ref="D42">SUMPRODUCT(('Diário 1º PA'!$E$4:$E$2977='Analítico Cp.'!$B42)*('Diário 1º PA'!$C$4:$C$2977&gt;=D$4)*('Diário 1º PA'!$C$4:$C$2977&lt;=EOMONTH(D$4,0))*('Diário 1º PA'!$F$4:$F$2977)*(IF(Resumo!$Q$5="",1,'Diário 1º PA'!$O$4:$O$2977=Resumo!$Q$5)))
+SUMPRODUCT(('Diário 2º PA'!$E$4:$E$2000='Analítico Cp.'!$B42)*('Diário 2º PA'!$C$4:$C$2000&gt;=D$4)*('Diário 2º PA'!$C$4:$C$2000&lt;=EOMONTH(D$4,0))*('Diário 2º PA'!$F$4:$F$2000)*(IF(Resumo!$Q$5="",1,'Diário 2º PA'!$O$4:$O$2000=Resumo!$Q$5)))
+SUMPRODUCT(('Diário 3º PA'!$E$4:$E$2000='Analítico Cp.'!$B42)*('Diário 3º PA'!$C$4:$C$2000&gt;=D$4)*('Diário 3º PA'!$C$4:$C$2000&lt;=EOMONTH(D$4,0))*('Diário 3º PA'!$F$4:$F$2000)*(IF(Resumo!$Q$5="",1,'Diário 3º PA'!$O$4:$O$2000=Resumo!$Q$5)))
+SUMPRODUCT(('Diário 4º PA'!$E$4:$E$2000='Analítico Cp.'!$B42)*('Diário 4º PA'!$C$4:$C$2000&gt;=D$4)*('Diário 4º PA'!$C$4:$C$2000&lt;=EOMONTH(D$4,0))*('Diário 4º PA'!$F$4:$F$2000)*(IF(Resumo!$Q$5="",1,'Diário 4º PA'!$O$4:$O$2000=Resumo!$Q$5)))
+SUMPRODUCT(('Comp.'!$D$5:$D$763=$B42)*('Comp.'!$B$5:$B$763&gt;=D$4)*('Comp.'!$B$5:$B$763&lt;=EOMONTH(D$4,0))*('Comp.'!$E$5:$E$763)*(IF(Resumo!$Q$5="",1,'Comp.'!$K$5:$K$763=Resumo!$Q$5)))</f>
        <v>0</v>
      </c>
      <c r="E42" s="199">
        <f t="array" ref="E42">SUMPRODUCT(('Diário 1º PA'!$E$4:$E$2977='Analítico Cp.'!$B42)*('Diário 1º PA'!$C$4:$C$2977&gt;=E$4)*('Diário 1º PA'!$C$4:$C$2977&lt;=EOMONTH(E$4,0))*('Diário 1º PA'!$F$4:$F$2977)*(IF(Resumo!$Q$5="",1,'Diário 1º PA'!$O$4:$O$2977=Resumo!$Q$5)))
+SUMPRODUCT(('Diário 2º PA'!$E$4:$E$2000='Analítico Cp.'!$B42)*('Diário 2º PA'!$C$4:$C$2000&gt;=E$4)*('Diário 2º PA'!$C$4:$C$2000&lt;=EOMONTH(E$4,0))*('Diário 2º PA'!$F$4:$F$2000)*(IF(Resumo!$Q$5="",1,'Diário 2º PA'!$O$4:$O$2000=Resumo!$Q$5)))
+SUMPRODUCT(('Diário 3º PA'!$E$4:$E$2000='Analítico Cp.'!$B42)*('Diário 3º PA'!$C$4:$C$2000&gt;=E$4)*('Diário 3º PA'!$C$4:$C$2000&lt;=EOMONTH(E$4,0))*('Diário 3º PA'!$F$4:$F$2000)*(IF(Resumo!$Q$5="",1,'Diário 3º PA'!$O$4:$O$2000=Resumo!$Q$5)))
+SUMPRODUCT(('Diário 4º PA'!$E$4:$E$2000='Analítico Cp.'!$B42)*('Diário 4º PA'!$C$4:$C$2000&gt;=E$4)*('Diário 4º PA'!$C$4:$C$2000&lt;=EOMONTH(E$4,0))*('Diário 4º PA'!$F$4:$F$2000)*(IF(Resumo!$Q$5="",1,'Diário 4º PA'!$O$4:$O$2000=Resumo!$Q$5)))
+SUMPRODUCT(('Comp.'!$D$5:$D$763=$B42)*('Comp.'!$B$5:$B$763&gt;=E$4)*('Comp.'!$B$5:$B$763&lt;=EOMONTH(E$4,0))*('Comp.'!$E$5:$E$763)*(IF(Resumo!$Q$5="",1,'Comp.'!$K$5:$K$763=Resumo!$Q$5)))</f>
        <v>0</v>
      </c>
      <c r="F42" s="199">
        <f t="array" ref="F42">SUMPRODUCT(('Diário 1º PA'!$E$4:$E$2977='Analítico Cp.'!$B42)*('Diário 1º PA'!$C$4:$C$2977&gt;=F$4)*('Diário 1º PA'!$C$4:$C$2977&lt;=EOMONTH(F$4,0))*('Diário 1º PA'!$F$4:$F$2977)*(IF(Resumo!$Q$5="",1,'Diário 1º PA'!$O$4:$O$2977=Resumo!$Q$5)))
+SUMPRODUCT(('Diário 2º PA'!$E$4:$E$2000='Analítico Cp.'!$B42)*('Diário 2º PA'!$C$4:$C$2000&gt;=F$4)*('Diário 2º PA'!$C$4:$C$2000&lt;=EOMONTH(F$4,0))*('Diário 2º PA'!$F$4:$F$2000)*(IF(Resumo!$Q$5="",1,'Diário 2º PA'!$O$4:$O$2000=Resumo!$Q$5)))
+SUMPRODUCT(('Diário 3º PA'!$E$4:$E$2000='Analítico Cp.'!$B42)*('Diário 3º PA'!$C$4:$C$2000&gt;=F$4)*('Diário 3º PA'!$C$4:$C$2000&lt;=EOMONTH(F$4,0))*('Diário 3º PA'!$F$4:$F$2000)*(IF(Resumo!$Q$5="",1,'Diário 3º PA'!$O$4:$O$2000=Resumo!$Q$5)))
+SUMPRODUCT(('Diário 4º PA'!$E$4:$E$2000='Analítico Cp.'!$B42)*('Diário 4º PA'!$C$4:$C$2000&gt;=F$4)*('Diário 4º PA'!$C$4:$C$2000&lt;=EOMONTH(F$4,0))*('Diário 4º PA'!$F$4:$F$2000)*(IF(Resumo!$Q$5="",1,'Diário 4º PA'!$O$4:$O$2000=Resumo!$Q$5)))
+SUMPRODUCT(('Comp.'!$D$5:$D$763=$B42)*('Comp.'!$B$5:$B$763&gt;=F$4)*('Comp.'!$B$5:$B$763&lt;=EOMONTH(F$4,0))*('Comp.'!$E$5:$E$763)*(IF(Resumo!$Q$5="",1,'Comp.'!$K$5:$K$763=Resumo!$Q$5)))</f>
        <v>0</v>
      </c>
      <c r="G42" s="199">
        <f t="array" ref="G42">SUMPRODUCT(('Diário 1º PA'!$E$4:$E$2977='Analítico Cp.'!$B42)*('Diário 1º PA'!$C$4:$C$2977&gt;=G$4)*('Diário 1º PA'!$C$4:$C$2977&lt;=EOMONTH(G$4,0))*('Diário 1º PA'!$F$4:$F$2977)*(IF(Resumo!$Q$5="",1,'Diário 1º PA'!$O$4:$O$2977=Resumo!$Q$5)))
+SUMPRODUCT(('Diário 2º PA'!$E$4:$E$2000='Analítico Cp.'!$B42)*('Diário 2º PA'!$C$4:$C$2000&gt;=G$4)*('Diário 2º PA'!$C$4:$C$2000&lt;=EOMONTH(G$4,0))*('Diário 2º PA'!$F$4:$F$2000)*(IF(Resumo!$Q$5="",1,'Diário 2º PA'!$O$4:$O$2000=Resumo!$Q$5)))
+SUMPRODUCT(('Diário 3º PA'!$E$4:$E$2000='Analítico Cp.'!$B42)*('Diário 3º PA'!$C$4:$C$2000&gt;=G$4)*('Diário 3º PA'!$C$4:$C$2000&lt;=EOMONTH(G$4,0))*('Diário 3º PA'!$F$4:$F$2000)*(IF(Resumo!$Q$5="",1,'Diário 3º PA'!$O$4:$O$2000=Resumo!$Q$5)))
+SUMPRODUCT(('Diário 4º PA'!$E$4:$E$2000='Analítico Cp.'!$B42)*('Diário 4º PA'!$C$4:$C$2000&gt;=G$4)*('Diário 4º PA'!$C$4:$C$2000&lt;=EOMONTH(G$4,0))*('Diário 4º PA'!$F$4:$F$2000)*(IF(Resumo!$Q$5="",1,'Diário 4º PA'!$O$4:$O$2000=Resumo!$Q$5)))
+SUMPRODUCT(('Comp.'!$D$5:$D$763=$B42)*('Comp.'!$B$5:$B$763&gt;=G$4)*('Comp.'!$B$5:$B$763&lt;=EOMONTH(G$4,0))*('Comp.'!$E$5:$E$763)*(IF(Resumo!$Q$5="",1,'Comp.'!$K$5:$K$763=Resumo!$Q$5)))</f>
        <v>0</v>
      </c>
      <c r="H42" s="199">
        <f t="array" ref="H42">SUMPRODUCT(('Diário 1º PA'!$E$4:$E$2977='Analítico Cp.'!$B42)*('Diário 1º PA'!$C$4:$C$2977&gt;=H$4)*('Diário 1º PA'!$C$4:$C$2977&lt;=EOMONTH(H$4,0))*('Diário 1º PA'!$F$4:$F$2977)*(IF(Resumo!$Q$5="",1,'Diário 1º PA'!$O$4:$O$2977=Resumo!$Q$5)))
+SUMPRODUCT(('Diário 2º PA'!$E$4:$E$2000='Analítico Cp.'!$B42)*('Diário 2º PA'!$C$4:$C$2000&gt;=H$4)*('Diário 2º PA'!$C$4:$C$2000&lt;=EOMONTH(H$4,0))*('Diário 2º PA'!$F$4:$F$2000)*(IF(Resumo!$Q$5="",1,'Diário 2º PA'!$O$4:$O$2000=Resumo!$Q$5)))
+SUMPRODUCT(('Diário 3º PA'!$E$4:$E$2000='Analítico Cp.'!$B42)*('Diário 3º PA'!$C$4:$C$2000&gt;=H$4)*('Diário 3º PA'!$C$4:$C$2000&lt;=EOMONTH(H$4,0))*('Diário 3º PA'!$F$4:$F$2000)*(IF(Resumo!$Q$5="",1,'Diário 3º PA'!$O$4:$O$2000=Resumo!$Q$5)))
+SUMPRODUCT(('Diário 4º PA'!$E$4:$E$2000='Analítico Cp.'!$B42)*('Diário 4º PA'!$C$4:$C$2000&gt;=H$4)*('Diário 4º PA'!$C$4:$C$2000&lt;=EOMONTH(H$4,0))*('Diário 4º PA'!$F$4:$F$2000)*(IF(Resumo!$Q$5="",1,'Diário 4º PA'!$O$4:$O$2000=Resumo!$Q$5)))
+SUMPRODUCT(('Comp.'!$D$5:$D$763=$B42)*('Comp.'!$B$5:$B$763&gt;=H$4)*('Comp.'!$B$5:$B$763&lt;=EOMONTH(H$4,0))*('Comp.'!$E$5:$E$763)*(IF(Resumo!$Q$5="",1,'Comp.'!$K$5:$K$763=Resumo!$Q$5)))</f>
        <v>0</v>
      </c>
      <c r="I42" s="199">
        <f t="array" ref="I42">SUMPRODUCT(('Diário 1º PA'!$E$4:$E$2977='Analítico Cp.'!$B42)*('Diário 1º PA'!$C$4:$C$2977&gt;=I$4)*('Diário 1º PA'!$C$4:$C$2977&lt;=EOMONTH(I$4,0))*('Diário 1º PA'!$F$4:$F$2977)*(IF(Resumo!$Q$5="",1,'Diário 1º PA'!$O$4:$O$2977=Resumo!$Q$5)))
+SUMPRODUCT(('Diário 2º PA'!$E$4:$E$2000='Analítico Cp.'!$B42)*('Diário 2º PA'!$C$4:$C$2000&gt;=I$4)*('Diário 2º PA'!$C$4:$C$2000&lt;=EOMONTH(I$4,0))*('Diário 2º PA'!$F$4:$F$2000)*(IF(Resumo!$Q$5="",1,'Diário 2º PA'!$O$4:$O$2000=Resumo!$Q$5)))
+SUMPRODUCT(('Diário 3º PA'!$E$4:$E$2000='Analítico Cp.'!$B42)*('Diário 3º PA'!$C$4:$C$2000&gt;=I$4)*('Diário 3º PA'!$C$4:$C$2000&lt;=EOMONTH(I$4,0))*('Diário 3º PA'!$F$4:$F$2000)*(IF(Resumo!$Q$5="",1,'Diário 3º PA'!$O$4:$O$2000=Resumo!$Q$5)))
+SUMPRODUCT(('Diário 4º PA'!$E$4:$E$2000='Analítico Cp.'!$B42)*('Diário 4º PA'!$C$4:$C$2000&gt;=I$4)*('Diário 4º PA'!$C$4:$C$2000&lt;=EOMONTH(I$4,0))*('Diário 4º PA'!$F$4:$F$2000)*(IF(Resumo!$Q$5="",1,'Diário 4º PA'!$O$4:$O$2000=Resumo!$Q$5)))
+SUMPRODUCT(('Comp.'!$D$5:$D$763=$B42)*('Comp.'!$B$5:$B$763&gt;=I$4)*('Comp.'!$B$5:$B$763&lt;=EOMONTH(I$4,0))*('Comp.'!$E$5:$E$763)*(IF(Resumo!$Q$5="",1,'Comp.'!$K$5:$K$763=Resumo!$Q$5)))</f>
        <v>0</v>
      </c>
      <c r="J42" s="199">
        <f t="array" ref="J42">SUMPRODUCT(('Diário 1º PA'!$E$4:$E$2977='Analítico Cp.'!$B42)*('Diário 1º PA'!$C$4:$C$2977&gt;=J$4)*('Diário 1º PA'!$C$4:$C$2977&lt;=EOMONTH(J$4,0))*('Diário 1º PA'!$F$4:$F$2977)*(IF(Resumo!$Q$5="",1,'Diário 1º PA'!$O$4:$O$2977=Resumo!$Q$5)))
+SUMPRODUCT(('Diário 2º PA'!$E$4:$E$2000='Analítico Cp.'!$B42)*('Diário 2º PA'!$C$4:$C$2000&gt;=J$4)*('Diário 2º PA'!$C$4:$C$2000&lt;=EOMONTH(J$4,0))*('Diário 2º PA'!$F$4:$F$2000)*(IF(Resumo!$Q$5="",1,'Diário 2º PA'!$O$4:$O$2000=Resumo!$Q$5)))
+SUMPRODUCT(('Diário 3º PA'!$E$4:$E$2000='Analítico Cp.'!$B42)*('Diário 3º PA'!$C$4:$C$2000&gt;=J$4)*('Diário 3º PA'!$C$4:$C$2000&lt;=EOMONTH(J$4,0))*('Diário 3º PA'!$F$4:$F$2000)*(IF(Resumo!$Q$5="",1,'Diário 3º PA'!$O$4:$O$2000=Resumo!$Q$5)))
+SUMPRODUCT(('Diário 4º PA'!$E$4:$E$2000='Analítico Cp.'!$B42)*('Diário 4º PA'!$C$4:$C$2000&gt;=J$4)*('Diário 4º PA'!$C$4:$C$2000&lt;=EOMONTH(J$4,0))*('Diário 4º PA'!$F$4:$F$2000)*(IF(Resumo!$Q$5="",1,'Diário 4º PA'!$O$4:$O$2000=Resumo!$Q$5)))
+SUMPRODUCT(('Comp.'!$D$5:$D$763=$B42)*('Comp.'!$B$5:$B$763&gt;=J$4)*('Comp.'!$B$5:$B$763&lt;=EOMONTH(J$4,0))*('Comp.'!$E$5:$E$763)*(IF(Resumo!$Q$5="",1,'Comp.'!$K$5:$K$763=Resumo!$Q$5)))</f>
        <v>0</v>
      </c>
      <c r="K42" s="199">
        <f t="array" ref="K42">SUMPRODUCT(('Diário 1º PA'!$E$4:$E$2977='Analítico Cp.'!$B42)*('Diário 1º PA'!$C$4:$C$2977&gt;=K$4)*('Diário 1º PA'!$C$4:$C$2977&lt;=EOMONTH(K$4,0))*('Diário 1º PA'!$F$4:$F$2977)*(IF(Resumo!$Q$5="",1,'Diário 1º PA'!$O$4:$O$2977=Resumo!$Q$5)))
+SUMPRODUCT(('Diário 2º PA'!$E$4:$E$2000='Analítico Cp.'!$B42)*('Diário 2º PA'!$C$4:$C$2000&gt;=K$4)*('Diário 2º PA'!$C$4:$C$2000&lt;=EOMONTH(K$4,0))*('Diário 2º PA'!$F$4:$F$2000)*(IF(Resumo!$Q$5="",1,'Diário 2º PA'!$O$4:$O$2000=Resumo!$Q$5)))
+SUMPRODUCT(('Diário 3º PA'!$E$4:$E$2000='Analítico Cp.'!$B42)*('Diário 3º PA'!$C$4:$C$2000&gt;=K$4)*('Diário 3º PA'!$C$4:$C$2000&lt;=EOMONTH(K$4,0))*('Diário 3º PA'!$F$4:$F$2000)*(IF(Resumo!$Q$5="",1,'Diário 3º PA'!$O$4:$O$2000=Resumo!$Q$5)))
+SUMPRODUCT(('Diário 4º PA'!$E$4:$E$2000='Analítico Cp.'!$B42)*('Diário 4º PA'!$C$4:$C$2000&gt;=K$4)*('Diário 4º PA'!$C$4:$C$2000&lt;=EOMONTH(K$4,0))*('Diário 4º PA'!$F$4:$F$2000)*(IF(Resumo!$Q$5="",1,'Diário 4º PA'!$O$4:$O$2000=Resumo!$Q$5)))
+SUMPRODUCT(('Comp.'!$D$5:$D$763=$B42)*('Comp.'!$B$5:$B$763&gt;=K$4)*('Comp.'!$B$5:$B$763&lt;=EOMONTH(K$4,0))*('Comp.'!$E$5:$E$763)*(IF(Resumo!$Q$5="",1,'Comp.'!$K$5:$K$763=Resumo!$Q$5)))</f>
        <v>0</v>
      </c>
      <c r="L42" s="199">
        <f t="array" ref="L42">SUMPRODUCT(('Diário 1º PA'!$E$4:$E$2977='Analítico Cp.'!$B42)*('Diário 1º PA'!$C$4:$C$2977&gt;=L$4)*('Diário 1º PA'!$C$4:$C$2977&lt;=EOMONTH(L$4,0))*('Diário 1º PA'!$F$4:$F$2977)*(IF(Resumo!$Q$5="",1,'Diário 1º PA'!$O$4:$O$2977=Resumo!$Q$5)))
+SUMPRODUCT(('Diário 2º PA'!$E$4:$E$2000='Analítico Cp.'!$B42)*('Diário 2º PA'!$C$4:$C$2000&gt;=L$4)*('Diário 2º PA'!$C$4:$C$2000&lt;=EOMONTH(L$4,0))*('Diário 2º PA'!$F$4:$F$2000)*(IF(Resumo!$Q$5="",1,'Diário 2º PA'!$O$4:$O$2000=Resumo!$Q$5)))
+SUMPRODUCT(('Diário 3º PA'!$E$4:$E$2000='Analítico Cp.'!$B42)*('Diário 3º PA'!$C$4:$C$2000&gt;=L$4)*('Diário 3º PA'!$C$4:$C$2000&lt;=EOMONTH(L$4,0))*('Diário 3º PA'!$F$4:$F$2000)*(IF(Resumo!$Q$5="",1,'Diário 3º PA'!$O$4:$O$2000=Resumo!$Q$5)))
+SUMPRODUCT(('Diário 4º PA'!$E$4:$E$2000='Analítico Cp.'!$B42)*('Diário 4º PA'!$C$4:$C$2000&gt;=L$4)*('Diário 4º PA'!$C$4:$C$2000&lt;=EOMONTH(L$4,0))*('Diário 4º PA'!$F$4:$F$2000)*(IF(Resumo!$Q$5="",1,'Diário 4º PA'!$O$4:$O$2000=Resumo!$Q$5)))
+SUMPRODUCT(('Comp.'!$D$5:$D$763=$B42)*('Comp.'!$B$5:$B$763&gt;=L$4)*('Comp.'!$B$5:$B$763&lt;=EOMONTH(L$4,0))*('Comp.'!$E$5:$E$763)*(IF(Resumo!$Q$5="",1,'Comp.'!$K$5:$K$763=Resumo!$Q$5)))</f>
        <v>0</v>
      </c>
      <c r="M42" s="199">
        <f t="array" ref="M42">SUMPRODUCT(('Diário 1º PA'!$E$4:$E$2977='Analítico Cp.'!$B42)*('Diário 1º PA'!$C$4:$C$2977&gt;=M$4)*('Diário 1º PA'!$C$4:$C$2977&lt;=EOMONTH(M$4,0))*('Diário 1º PA'!$F$4:$F$2977)*(IF(Resumo!$Q$5="",1,'Diário 1º PA'!$O$4:$O$2977=Resumo!$Q$5)))
+SUMPRODUCT(('Diário 2º PA'!$E$4:$E$2000='Analítico Cp.'!$B42)*('Diário 2º PA'!$C$4:$C$2000&gt;=M$4)*('Diário 2º PA'!$C$4:$C$2000&lt;=EOMONTH(M$4,0))*('Diário 2º PA'!$F$4:$F$2000)*(IF(Resumo!$Q$5="",1,'Diário 2º PA'!$O$4:$O$2000=Resumo!$Q$5)))
+SUMPRODUCT(('Diário 3º PA'!$E$4:$E$2000='Analítico Cp.'!$B42)*('Diário 3º PA'!$C$4:$C$2000&gt;=M$4)*('Diário 3º PA'!$C$4:$C$2000&lt;=EOMONTH(M$4,0))*('Diário 3º PA'!$F$4:$F$2000)*(IF(Resumo!$Q$5="",1,'Diário 3º PA'!$O$4:$O$2000=Resumo!$Q$5)))
+SUMPRODUCT(('Diário 4º PA'!$E$4:$E$2000='Analítico Cp.'!$B42)*('Diário 4º PA'!$C$4:$C$2000&gt;=M$4)*('Diário 4º PA'!$C$4:$C$2000&lt;=EOMONTH(M$4,0))*('Diário 4º PA'!$F$4:$F$2000)*(IF(Resumo!$Q$5="",1,'Diário 4º PA'!$O$4:$O$2000=Resumo!$Q$5)))
+SUMPRODUCT(('Comp.'!$D$5:$D$763=$B42)*('Comp.'!$B$5:$B$763&gt;=M$4)*('Comp.'!$B$5:$B$763&lt;=EOMONTH(M$4,0))*('Comp.'!$E$5:$E$763)*(IF(Resumo!$Q$5="",1,'Comp.'!$K$5:$K$763=Resumo!$Q$5)))</f>
        <v>0</v>
      </c>
      <c r="N42" s="199">
        <f t="array" ref="N42">SUMPRODUCT(('Diário 1º PA'!$E$4:$E$2977='Analítico Cp.'!$B42)*('Diário 1º PA'!$C$4:$C$2977&gt;=N$4)*('Diário 1º PA'!$C$4:$C$2977&lt;=EOMONTH(N$4,0))*('Diário 1º PA'!$F$4:$F$2977)*(IF(Resumo!$Q$5="",1,'Diário 1º PA'!$O$4:$O$2977=Resumo!$Q$5)))
+SUMPRODUCT(('Diário 2º PA'!$E$4:$E$2000='Analítico Cp.'!$B42)*('Diário 2º PA'!$C$4:$C$2000&gt;=N$4)*('Diário 2º PA'!$C$4:$C$2000&lt;=EOMONTH(N$4,0))*('Diário 2º PA'!$F$4:$F$2000)*(IF(Resumo!$Q$5="",1,'Diário 2º PA'!$O$4:$O$2000=Resumo!$Q$5)))
+SUMPRODUCT(('Diário 3º PA'!$E$4:$E$2000='Analítico Cp.'!$B42)*('Diário 3º PA'!$C$4:$C$2000&gt;=N$4)*('Diário 3º PA'!$C$4:$C$2000&lt;=EOMONTH(N$4,0))*('Diário 3º PA'!$F$4:$F$2000)*(IF(Resumo!$Q$5="",1,'Diário 3º PA'!$O$4:$O$2000=Resumo!$Q$5)))
+SUMPRODUCT(('Diário 4º PA'!$E$4:$E$2000='Analítico Cp.'!$B42)*('Diário 4º PA'!$C$4:$C$2000&gt;=N$4)*('Diário 4º PA'!$C$4:$C$2000&lt;=EOMONTH(N$4,0))*('Diário 4º PA'!$F$4:$F$2000)*(IF(Resumo!$Q$5="",1,'Diário 4º PA'!$O$4:$O$2000=Resumo!$Q$5)))
+SUMPRODUCT(('Comp.'!$D$5:$D$763=$B42)*('Comp.'!$B$5:$B$763&gt;=N$4)*('Comp.'!$B$5:$B$763&lt;=EOMONTH(N$4,0))*('Comp.'!$E$5:$E$763)*(IF(Resumo!$Q$5="",1,'Comp.'!$K$5:$K$763=Resumo!$Q$5)))</f>
        <v>0</v>
      </c>
      <c r="O42" s="200">
        <f t="shared" si="6"/>
        <v>0</v>
      </c>
      <c r="P42" s="201">
        <f t="shared" si="7"/>
        <v>0</v>
      </c>
      <c r="Q42" s="174"/>
      <c r="R42" s="174"/>
      <c r="S42" s="174"/>
      <c r="T42" s="174"/>
      <c r="U42" s="174"/>
      <c r="V42" s="174"/>
      <c r="W42" s="174"/>
      <c r="X42" s="174"/>
      <c r="Y42" s="174"/>
      <c r="Z42" s="174"/>
    </row>
    <row r="43" spans="1:26" ht="23.25" customHeight="1" x14ac:dyDescent="0.2">
      <c r="A43" s="220" t="s">
        <v>196</v>
      </c>
      <c r="B43" s="221" t="s">
        <v>197</v>
      </c>
      <c r="C43" s="199">
        <f t="array" ref="C43">SUMPRODUCT(('Diário 1º PA'!$E$4:$E$2977='Analítico Cp.'!$B43)*('Diário 1º PA'!$C$4:$C$2977&gt;=C$4)*('Diário 1º PA'!$C$4:$C$2977&lt;=EOMONTH(C$4,0))*('Diário 1º PA'!$F$4:$F$2977)*(IF(Resumo!$Q$5="",1,'Diário 1º PA'!$O$4:$O$2977=Resumo!$Q$5)))
+SUMPRODUCT(('Diário 2º PA'!$E$4:$E$2000='Analítico Cp.'!$B43)*('Diário 2º PA'!$C$4:$C$2000&gt;=C$4)*('Diário 2º PA'!$C$4:$C$2000&lt;=EOMONTH(C$4,0))*('Diário 2º PA'!$F$4:$F$2000)*(IF(Resumo!$Q$5="",1,'Diário 2º PA'!$O$4:$O$2000=Resumo!$Q$5)))
+SUMPRODUCT(('Diário 3º PA'!$E$4:$E$2000='Analítico Cp.'!$B43)*('Diário 3º PA'!$C$4:$C$2000&gt;=C$4)*('Diário 3º PA'!$C$4:$C$2000&lt;=EOMONTH(C$4,0))*('Diário 3º PA'!$F$4:$F$2000)*(IF(Resumo!$Q$5="",1,'Diário 3º PA'!$O$4:$O$2000=Resumo!$Q$5)))
+SUMPRODUCT(('Diário 4º PA'!$E$4:$E$2000='Analítico Cp.'!$B43)*('Diário 4º PA'!$C$4:$C$2000&gt;=C$4)*('Diário 4º PA'!$C$4:$C$2000&lt;=EOMONTH(C$4,0))*('Diário 4º PA'!$F$4:$F$2000)*(IF(Resumo!$Q$5="",1,'Diário 4º PA'!$O$4:$O$2000=Resumo!$Q$5)))
+SUMPRODUCT(('Comp.'!$D$5:$D$763=$B43)*('Comp.'!$B$5:$B$763&gt;=C$4)*('Comp.'!$B$5:$B$763&lt;=EOMONTH(C$4,0))*('Comp.'!$E$5:$E$763)*(IF(Resumo!$Q$5="",1,'Comp.'!$K$5:$K$763=Resumo!$Q$5)))</f>
        <v>0</v>
      </c>
      <c r="D43" s="199">
        <f t="array" ref="D43">SUMPRODUCT(('Diário 1º PA'!$E$4:$E$2977='Analítico Cp.'!$B43)*('Diário 1º PA'!$C$4:$C$2977&gt;=D$4)*('Diário 1º PA'!$C$4:$C$2977&lt;=EOMONTH(D$4,0))*('Diário 1º PA'!$F$4:$F$2977)*(IF(Resumo!$Q$5="",1,'Diário 1º PA'!$O$4:$O$2977=Resumo!$Q$5)))
+SUMPRODUCT(('Diário 2º PA'!$E$4:$E$2000='Analítico Cp.'!$B43)*('Diário 2º PA'!$C$4:$C$2000&gt;=D$4)*('Diário 2º PA'!$C$4:$C$2000&lt;=EOMONTH(D$4,0))*('Diário 2º PA'!$F$4:$F$2000)*(IF(Resumo!$Q$5="",1,'Diário 2º PA'!$O$4:$O$2000=Resumo!$Q$5)))
+SUMPRODUCT(('Diário 3º PA'!$E$4:$E$2000='Analítico Cp.'!$B43)*('Diário 3º PA'!$C$4:$C$2000&gt;=D$4)*('Diário 3º PA'!$C$4:$C$2000&lt;=EOMONTH(D$4,0))*('Diário 3º PA'!$F$4:$F$2000)*(IF(Resumo!$Q$5="",1,'Diário 3º PA'!$O$4:$O$2000=Resumo!$Q$5)))
+SUMPRODUCT(('Diário 4º PA'!$E$4:$E$2000='Analítico Cp.'!$B43)*('Diário 4º PA'!$C$4:$C$2000&gt;=D$4)*('Diário 4º PA'!$C$4:$C$2000&lt;=EOMONTH(D$4,0))*('Diário 4º PA'!$F$4:$F$2000)*(IF(Resumo!$Q$5="",1,'Diário 4º PA'!$O$4:$O$2000=Resumo!$Q$5)))
+SUMPRODUCT(('Comp.'!$D$5:$D$763=$B43)*('Comp.'!$B$5:$B$763&gt;=D$4)*('Comp.'!$B$5:$B$763&lt;=EOMONTH(D$4,0))*('Comp.'!$E$5:$E$763)*(IF(Resumo!$Q$5="",1,'Comp.'!$K$5:$K$763=Resumo!$Q$5)))</f>
        <v>0</v>
      </c>
      <c r="E43" s="199">
        <f t="array" ref="E43">SUMPRODUCT(('Diário 1º PA'!$E$4:$E$2977='Analítico Cp.'!$B43)*('Diário 1º PA'!$C$4:$C$2977&gt;=E$4)*('Diário 1º PA'!$C$4:$C$2977&lt;=EOMONTH(E$4,0))*('Diário 1º PA'!$F$4:$F$2977)*(IF(Resumo!$Q$5="",1,'Diário 1º PA'!$O$4:$O$2977=Resumo!$Q$5)))
+SUMPRODUCT(('Diário 2º PA'!$E$4:$E$2000='Analítico Cp.'!$B43)*('Diário 2º PA'!$C$4:$C$2000&gt;=E$4)*('Diário 2º PA'!$C$4:$C$2000&lt;=EOMONTH(E$4,0))*('Diário 2º PA'!$F$4:$F$2000)*(IF(Resumo!$Q$5="",1,'Diário 2º PA'!$O$4:$O$2000=Resumo!$Q$5)))
+SUMPRODUCT(('Diário 3º PA'!$E$4:$E$2000='Analítico Cp.'!$B43)*('Diário 3º PA'!$C$4:$C$2000&gt;=E$4)*('Diário 3º PA'!$C$4:$C$2000&lt;=EOMONTH(E$4,0))*('Diário 3º PA'!$F$4:$F$2000)*(IF(Resumo!$Q$5="",1,'Diário 3º PA'!$O$4:$O$2000=Resumo!$Q$5)))
+SUMPRODUCT(('Diário 4º PA'!$E$4:$E$2000='Analítico Cp.'!$B43)*('Diário 4º PA'!$C$4:$C$2000&gt;=E$4)*('Diário 4º PA'!$C$4:$C$2000&lt;=EOMONTH(E$4,0))*('Diário 4º PA'!$F$4:$F$2000)*(IF(Resumo!$Q$5="",1,'Diário 4º PA'!$O$4:$O$2000=Resumo!$Q$5)))
+SUMPRODUCT(('Comp.'!$D$5:$D$763=$B43)*('Comp.'!$B$5:$B$763&gt;=E$4)*('Comp.'!$B$5:$B$763&lt;=EOMONTH(E$4,0))*('Comp.'!$E$5:$E$763)*(IF(Resumo!$Q$5="",1,'Comp.'!$K$5:$K$763=Resumo!$Q$5)))</f>
        <v>0</v>
      </c>
      <c r="F43" s="199">
        <f t="array" ref="F43">SUMPRODUCT(('Diário 1º PA'!$E$4:$E$2977='Analítico Cp.'!$B43)*('Diário 1º PA'!$C$4:$C$2977&gt;=F$4)*('Diário 1º PA'!$C$4:$C$2977&lt;=EOMONTH(F$4,0))*('Diário 1º PA'!$F$4:$F$2977)*(IF(Resumo!$Q$5="",1,'Diário 1º PA'!$O$4:$O$2977=Resumo!$Q$5)))
+SUMPRODUCT(('Diário 2º PA'!$E$4:$E$2000='Analítico Cp.'!$B43)*('Diário 2º PA'!$C$4:$C$2000&gt;=F$4)*('Diário 2º PA'!$C$4:$C$2000&lt;=EOMONTH(F$4,0))*('Diário 2º PA'!$F$4:$F$2000)*(IF(Resumo!$Q$5="",1,'Diário 2º PA'!$O$4:$O$2000=Resumo!$Q$5)))
+SUMPRODUCT(('Diário 3º PA'!$E$4:$E$2000='Analítico Cp.'!$B43)*('Diário 3º PA'!$C$4:$C$2000&gt;=F$4)*('Diário 3º PA'!$C$4:$C$2000&lt;=EOMONTH(F$4,0))*('Diário 3º PA'!$F$4:$F$2000)*(IF(Resumo!$Q$5="",1,'Diário 3º PA'!$O$4:$O$2000=Resumo!$Q$5)))
+SUMPRODUCT(('Diário 4º PA'!$E$4:$E$2000='Analítico Cp.'!$B43)*('Diário 4º PA'!$C$4:$C$2000&gt;=F$4)*('Diário 4º PA'!$C$4:$C$2000&lt;=EOMONTH(F$4,0))*('Diário 4º PA'!$F$4:$F$2000)*(IF(Resumo!$Q$5="",1,'Diário 4º PA'!$O$4:$O$2000=Resumo!$Q$5)))
+SUMPRODUCT(('Comp.'!$D$5:$D$763=$B43)*('Comp.'!$B$5:$B$763&gt;=F$4)*('Comp.'!$B$5:$B$763&lt;=EOMONTH(F$4,0))*('Comp.'!$E$5:$E$763)*(IF(Resumo!$Q$5="",1,'Comp.'!$K$5:$K$763=Resumo!$Q$5)))</f>
        <v>0</v>
      </c>
      <c r="G43" s="199">
        <f t="array" ref="G43">SUMPRODUCT(('Diário 1º PA'!$E$4:$E$2977='Analítico Cp.'!$B43)*('Diário 1º PA'!$C$4:$C$2977&gt;=G$4)*('Diário 1º PA'!$C$4:$C$2977&lt;=EOMONTH(G$4,0))*('Diário 1º PA'!$F$4:$F$2977)*(IF(Resumo!$Q$5="",1,'Diário 1º PA'!$O$4:$O$2977=Resumo!$Q$5)))
+SUMPRODUCT(('Diário 2º PA'!$E$4:$E$2000='Analítico Cp.'!$B43)*('Diário 2º PA'!$C$4:$C$2000&gt;=G$4)*('Diário 2º PA'!$C$4:$C$2000&lt;=EOMONTH(G$4,0))*('Diário 2º PA'!$F$4:$F$2000)*(IF(Resumo!$Q$5="",1,'Diário 2º PA'!$O$4:$O$2000=Resumo!$Q$5)))
+SUMPRODUCT(('Diário 3º PA'!$E$4:$E$2000='Analítico Cp.'!$B43)*('Diário 3º PA'!$C$4:$C$2000&gt;=G$4)*('Diário 3º PA'!$C$4:$C$2000&lt;=EOMONTH(G$4,0))*('Diário 3º PA'!$F$4:$F$2000)*(IF(Resumo!$Q$5="",1,'Diário 3º PA'!$O$4:$O$2000=Resumo!$Q$5)))
+SUMPRODUCT(('Diário 4º PA'!$E$4:$E$2000='Analítico Cp.'!$B43)*('Diário 4º PA'!$C$4:$C$2000&gt;=G$4)*('Diário 4º PA'!$C$4:$C$2000&lt;=EOMONTH(G$4,0))*('Diário 4º PA'!$F$4:$F$2000)*(IF(Resumo!$Q$5="",1,'Diário 4º PA'!$O$4:$O$2000=Resumo!$Q$5)))
+SUMPRODUCT(('Comp.'!$D$5:$D$763=$B43)*('Comp.'!$B$5:$B$763&gt;=G$4)*('Comp.'!$B$5:$B$763&lt;=EOMONTH(G$4,0))*('Comp.'!$E$5:$E$763)*(IF(Resumo!$Q$5="",1,'Comp.'!$K$5:$K$763=Resumo!$Q$5)))</f>
        <v>0</v>
      </c>
      <c r="H43" s="199">
        <f t="array" ref="H43">SUMPRODUCT(('Diário 1º PA'!$E$4:$E$2977='Analítico Cp.'!$B43)*('Diário 1º PA'!$C$4:$C$2977&gt;=H$4)*('Diário 1º PA'!$C$4:$C$2977&lt;=EOMONTH(H$4,0))*('Diário 1º PA'!$F$4:$F$2977)*(IF(Resumo!$Q$5="",1,'Diário 1º PA'!$O$4:$O$2977=Resumo!$Q$5)))
+SUMPRODUCT(('Diário 2º PA'!$E$4:$E$2000='Analítico Cp.'!$B43)*('Diário 2º PA'!$C$4:$C$2000&gt;=H$4)*('Diário 2º PA'!$C$4:$C$2000&lt;=EOMONTH(H$4,0))*('Diário 2º PA'!$F$4:$F$2000)*(IF(Resumo!$Q$5="",1,'Diário 2º PA'!$O$4:$O$2000=Resumo!$Q$5)))
+SUMPRODUCT(('Diário 3º PA'!$E$4:$E$2000='Analítico Cp.'!$B43)*('Diário 3º PA'!$C$4:$C$2000&gt;=H$4)*('Diário 3º PA'!$C$4:$C$2000&lt;=EOMONTH(H$4,0))*('Diário 3º PA'!$F$4:$F$2000)*(IF(Resumo!$Q$5="",1,'Diário 3º PA'!$O$4:$O$2000=Resumo!$Q$5)))
+SUMPRODUCT(('Diário 4º PA'!$E$4:$E$2000='Analítico Cp.'!$B43)*('Diário 4º PA'!$C$4:$C$2000&gt;=H$4)*('Diário 4º PA'!$C$4:$C$2000&lt;=EOMONTH(H$4,0))*('Diário 4º PA'!$F$4:$F$2000)*(IF(Resumo!$Q$5="",1,'Diário 4º PA'!$O$4:$O$2000=Resumo!$Q$5)))
+SUMPRODUCT(('Comp.'!$D$5:$D$763=$B43)*('Comp.'!$B$5:$B$763&gt;=H$4)*('Comp.'!$B$5:$B$763&lt;=EOMONTH(H$4,0))*('Comp.'!$E$5:$E$763)*(IF(Resumo!$Q$5="",1,'Comp.'!$K$5:$K$763=Resumo!$Q$5)))</f>
        <v>0</v>
      </c>
      <c r="I43" s="199">
        <f t="array" ref="I43">SUMPRODUCT(('Diário 1º PA'!$E$4:$E$2977='Analítico Cp.'!$B43)*('Diário 1º PA'!$C$4:$C$2977&gt;=I$4)*('Diário 1º PA'!$C$4:$C$2977&lt;=EOMONTH(I$4,0))*('Diário 1º PA'!$F$4:$F$2977)*(IF(Resumo!$Q$5="",1,'Diário 1º PA'!$O$4:$O$2977=Resumo!$Q$5)))
+SUMPRODUCT(('Diário 2º PA'!$E$4:$E$2000='Analítico Cp.'!$B43)*('Diário 2º PA'!$C$4:$C$2000&gt;=I$4)*('Diário 2º PA'!$C$4:$C$2000&lt;=EOMONTH(I$4,0))*('Diário 2º PA'!$F$4:$F$2000)*(IF(Resumo!$Q$5="",1,'Diário 2º PA'!$O$4:$O$2000=Resumo!$Q$5)))
+SUMPRODUCT(('Diário 3º PA'!$E$4:$E$2000='Analítico Cp.'!$B43)*('Diário 3º PA'!$C$4:$C$2000&gt;=I$4)*('Diário 3º PA'!$C$4:$C$2000&lt;=EOMONTH(I$4,0))*('Diário 3º PA'!$F$4:$F$2000)*(IF(Resumo!$Q$5="",1,'Diário 3º PA'!$O$4:$O$2000=Resumo!$Q$5)))
+SUMPRODUCT(('Diário 4º PA'!$E$4:$E$2000='Analítico Cp.'!$B43)*('Diário 4º PA'!$C$4:$C$2000&gt;=I$4)*('Diário 4º PA'!$C$4:$C$2000&lt;=EOMONTH(I$4,0))*('Diário 4º PA'!$F$4:$F$2000)*(IF(Resumo!$Q$5="",1,'Diário 4º PA'!$O$4:$O$2000=Resumo!$Q$5)))
+SUMPRODUCT(('Comp.'!$D$5:$D$763=$B43)*('Comp.'!$B$5:$B$763&gt;=I$4)*('Comp.'!$B$5:$B$763&lt;=EOMONTH(I$4,0))*('Comp.'!$E$5:$E$763)*(IF(Resumo!$Q$5="",1,'Comp.'!$K$5:$K$763=Resumo!$Q$5)))</f>
        <v>0</v>
      </c>
      <c r="J43" s="199">
        <f t="array" ref="J43">SUMPRODUCT(('Diário 1º PA'!$E$4:$E$2977='Analítico Cp.'!$B43)*('Diário 1º PA'!$C$4:$C$2977&gt;=J$4)*('Diário 1º PA'!$C$4:$C$2977&lt;=EOMONTH(J$4,0))*('Diário 1º PA'!$F$4:$F$2977)*(IF(Resumo!$Q$5="",1,'Diário 1º PA'!$O$4:$O$2977=Resumo!$Q$5)))
+SUMPRODUCT(('Diário 2º PA'!$E$4:$E$2000='Analítico Cp.'!$B43)*('Diário 2º PA'!$C$4:$C$2000&gt;=J$4)*('Diário 2º PA'!$C$4:$C$2000&lt;=EOMONTH(J$4,0))*('Diário 2º PA'!$F$4:$F$2000)*(IF(Resumo!$Q$5="",1,'Diário 2º PA'!$O$4:$O$2000=Resumo!$Q$5)))
+SUMPRODUCT(('Diário 3º PA'!$E$4:$E$2000='Analítico Cp.'!$B43)*('Diário 3º PA'!$C$4:$C$2000&gt;=J$4)*('Diário 3º PA'!$C$4:$C$2000&lt;=EOMONTH(J$4,0))*('Diário 3º PA'!$F$4:$F$2000)*(IF(Resumo!$Q$5="",1,'Diário 3º PA'!$O$4:$O$2000=Resumo!$Q$5)))
+SUMPRODUCT(('Diário 4º PA'!$E$4:$E$2000='Analítico Cp.'!$B43)*('Diário 4º PA'!$C$4:$C$2000&gt;=J$4)*('Diário 4º PA'!$C$4:$C$2000&lt;=EOMONTH(J$4,0))*('Diário 4º PA'!$F$4:$F$2000)*(IF(Resumo!$Q$5="",1,'Diário 4º PA'!$O$4:$O$2000=Resumo!$Q$5)))
+SUMPRODUCT(('Comp.'!$D$5:$D$763=$B43)*('Comp.'!$B$5:$B$763&gt;=J$4)*('Comp.'!$B$5:$B$763&lt;=EOMONTH(J$4,0))*('Comp.'!$E$5:$E$763)*(IF(Resumo!$Q$5="",1,'Comp.'!$K$5:$K$763=Resumo!$Q$5)))</f>
        <v>0</v>
      </c>
      <c r="K43" s="199">
        <f t="array" ref="K43">SUMPRODUCT(('Diário 1º PA'!$E$4:$E$2977='Analítico Cp.'!$B43)*('Diário 1º PA'!$C$4:$C$2977&gt;=K$4)*('Diário 1º PA'!$C$4:$C$2977&lt;=EOMONTH(K$4,0))*('Diário 1º PA'!$F$4:$F$2977)*(IF(Resumo!$Q$5="",1,'Diário 1º PA'!$O$4:$O$2977=Resumo!$Q$5)))
+SUMPRODUCT(('Diário 2º PA'!$E$4:$E$2000='Analítico Cp.'!$B43)*('Diário 2º PA'!$C$4:$C$2000&gt;=K$4)*('Diário 2º PA'!$C$4:$C$2000&lt;=EOMONTH(K$4,0))*('Diário 2º PA'!$F$4:$F$2000)*(IF(Resumo!$Q$5="",1,'Diário 2º PA'!$O$4:$O$2000=Resumo!$Q$5)))
+SUMPRODUCT(('Diário 3º PA'!$E$4:$E$2000='Analítico Cp.'!$B43)*('Diário 3º PA'!$C$4:$C$2000&gt;=K$4)*('Diário 3º PA'!$C$4:$C$2000&lt;=EOMONTH(K$4,0))*('Diário 3º PA'!$F$4:$F$2000)*(IF(Resumo!$Q$5="",1,'Diário 3º PA'!$O$4:$O$2000=Resumo!$Q$5)))
+SUMPRODUCT(('Diário 4º PA'!$E$4:$E$2000='Analítico Cp.'!$B43)*('Diário 4º PA'!$C$4:$C$2000&gt;=K$4)*('Diário 4º PA'!$C$4:$C$2000&lt;=EOMONTH(K$4,0))*('Diário 4º PA'!$F$4:$F$2000)*(IF(Resumo!$Q$5="",1,'Diário 4º PA'!$O$4:$O$2000=Resumo!$Q$5)))
+SUMPRODUCT(('Comp.'!$D$5:$D$763=$B43)*('Comp.'!$B$5:$B$763&gt;=K$4)*('Comp.'!$B$5:$B$763&lt;=EOMONTH(K$4,0))*('Comp.'!$E$5:$E$763)*(IF(Resumo!$Q$5="",1,'Comp.'!$K$5:$K$763=Resumo!$Q$5)))</f>
        <v>0</v>
      </c>
      <c r="L43" s="199">
        <f t="array" ref="L43">SUMPRODUCT(('Diário 1º PA'!$E$4:$E$2977='Analítico Cp.'!$B43)*('Diário 1º PA'!$C$4:$C$2977&gt;=L$4)*('Diário 1º PA'!$C$4:$C$2977&lt;=EOMONTH(L$4,0))*('Diário 1º PA'!$F$4:$F$2977)*(IF(Resumo!$Q$5="",1,'Diário 1º PA'!$O$4:$O$2977=Resumo!$Q$5)))
+SUMPRODUCT(('Diário 2º PA'!$E$4:$E$2000='Analítico Cp.'!$B43)*('Diário 2º PA'!$C$4:$C$2000&gt;=L$4)*('Diário 2º PA'!$C$4:$C$2000&lt;=EOMONTH(L$4,0))*('Diário 2º PA'!$F$4:$F$2000)*(IF(Resumo!$Q$5="",1,'Diário 2º PA'!$O$4:$O$2000=Resumo!$Q$5)))
+SUMPRODUCT(('Diário 3º PA'!$E$4:$E$2000='Analítico Cp.'!$B43)*('Diário 3º PA'!$C$4:$C$2000&gt;=L$4)*('Diário 3º PA'!$C$4:$C$2000&lt;=EOMONTH(L$4,0))*('Diário 3º PA'!$F$4:$F$2000)*(IF(Resumo!$Q$5="",1,'Diário 3º PA'!$O$4:$O$2000=Resumo!$Q$5)))
+SUMPRODUCT(('Diário 4º PA'!$E$4:$E$2000='Analítico Cp.'!$B43)*('Diário 4º PA'!$C$4:$C$2000&gt;=L$4)*('Diário 4º PA'!$C$4:$C$2000&lt;=EOMONTH(L$4,0))*('Diário 4º PA'!$F$4:$F$2000)*(IF(Resumo!$Q$5="",1,'Diário 4º PA'!$O$4:$O$2000=Resumo!$Q$5)))
+SUMPRODUCT(('Comp.'!$D$5:$D$763=$B43)*('Comp.'!$B$5:$B$763&gt;=L$4)*('Comp.'!$B$5:$B$763&lt;=EOMONTH(L$4,0))*('Comp.'!$E$5:$E$763)*(IF(Resumo!$Q$5="",1,'Comp.'!$K$5:$K$763=Resumo!$Q$5)))</f>
        <v>0</v>
      </c>
      <c r="M43" s="199">
        <f t="array" ref="M43">SUMPRODUCT(('Diário 1º PA'!$E$4:$E$2977='Analítico Cp.'!$B43)*('Diário 1º PA'!$C$4:$C$2977&gt;=M$4)*('Diário 1º PA'!$C$4:$C$2977&lt;=EOMONTH(M$4,0))*('Diário 1º PA'!$F$4:$F$2977)*(IF(Resumo!$Q$5="",1,'Diário 1º PA'!$O$4:$O$2977=Resumo!$Q$5)))
+SUMPRODUCT(('Diário 2º PA'!$E$4:$E$2000='Analítico Cp.'!$B43)*('Diário 2º PA'!$C$4:$C$2000&gt;=M$4)*('Diário 2º PA'!$C$4:$C$2000&lt;=EOMONTH(M$4,0))*('Diário 2º PA'!$F$4:$F$2000)*(IF(Resumo!$Q$5="",1,'Diário 2º PA'!$O$4:$O$2000=Resumo!$Q$5)))
+SUMPRODUCT(('Diário 3º PA'!$E$4:$E$2000='Analítico Cp.'!$B43)*('Diário 3º PA'!$C$4:$C$2000&gt;=M$4)*('Diário 3º PA'!$C$4:$C$2000&lt;=EOMONTH(M$4,0))*('Diário 3º PA'!$F$4:$F$2000)*(IF(Resumo!$Q$5="",1,'Diário 3º PA'!$O$4:$O$2000=Resumo!$Q$5)))
+SUMPRODUCT(('Diário 4º PA'!$E$4:$E$2000='Analítico Cp.'!$B43)*('Diário 4º PA'!$C$4:$C$2000&gt;=M$4)*('Diário 4º PA'!$C$4:$C$2000&lt;=EOMONTH(M$4,0))*('Diário 4º PA'!$F$4:$F$2000)*(IF(Resumo!$Q$5="",1,'Diário 4º PA'!$O$4:$O$2000=Resumo!$Q$5)))
+SUMPRODUCT(('Comp.'!$D$5:$D$763=$B43)*('Comp.'!$B$5:$B$763&gt;=M$4)*('Comp.'!$B$5:$B$763&lt;=EOMONTH(M$4,0))*('Comp.'!$E$5:$E$763)*(IF(Resumo!$Q$5="",1,'Comp.'!$K$5:$K$763=Resumo!$Q$5)))</f>
        <v>0</v>
      </c>
      <c r="N43" s="199">
        <f t="array" ref="N43">SUMPRODUCT(('Diário 1º PA'!$E$4:$E$2977='Analítico Cp.'!$B43)*('Diário 1º PA'!$C$4:$C$2977&gt;=N$4)*('Diário 1º PA'!$C$4:$C$2977&lt;=EOMONTH(N$4,0))*('Diário 1º PA'!$F$4:$F$2977)*(IF(Resumo!$Q$5="",1,'Diário 1º PA'!$O$4:$O$2977=Resumo!$Q$5)))
+SUMPRODUCT(('Diário 2º PA'!$E$4:$E$2000='Analítico Cp.'!$B43)*('Diário 2º PA'!$C$4:$C$2000&gt;=N$4)*('Diário 2º PA'!$C$4:$C$2000&lt;=EOMONTH(N$4,0))*('Diário 2º PA'!$F$4:$F$2000)*(IF(Resumo!$Q$5="",1,'Diário 2º PA'!$O$4:$O$2000=Resumo!$Q$5)))
+SUMPRODUCT(('Diário 3º PA'!$E$4:$E$2000='Analítico Cp.'!$B43)*('Diário 3º PA'!$C$4:$C$2000&gt;=N$4)*('Diário 3º PA'!$C$4:$C$2000&lt;=EOMONTH(N$4,0))*('Diário 3º PA'!$F$4:$F$2000)*(IF(Resumo!$Q$5="",1,'Diário 3º PA'!$O$4:$O$2000=Resumo!$Q$5)))
+SUMPRODUCT(('Diário 4º PA'!$E$4:$E$2000='Analítico Cp.'!$B43)*('Diário 4º PA'!$C$4:$C$2000&gt;=N$4)*('Diário 4º PA'!$C$4:$C$2000&lt;=EOMONTH(N$4,0))*('Diário 4º PA'!$F$4:$F$2000)*(IF(Resumo!$Q$5="",1,'Diário 4º PA'!$O$4:$O$2000=Resumo!$Q$5)))
+SUMPRODUCT(('Comp.'!$D$5:$D$763=$B43)*('Comp.'!$B$5:$B$763&gt;=N$4)*('Comp.'!$B$5:$B$763&lt;=EOMONTH(N$4,0))*('Comp.'!$E$5:$E$763)*(IF(Resumo!$Q$5="",1,'Comp.'!$K$5:$K$763=Resumo!$Q$5)))</f>
        <v>0</v>
      </c>
      <c r="O43" s="200">
        <f t="shared" si="6"/>
        <v>0</v>
      </c>
      <c r="P43" s="201">
        <f t="shared" si="7"/>
        <v>0</v>
      </c>
      <c r="Q43" s="50"/>
      <c r="R43" s="50"/>
      <c r="S43" s="50"/>
      <c r="T43" s="50"/>
      <c r="U43" s="50"/>
      <c r="V43" s="50"/>
      <c r="W43" s="50"/>
      <c r="X43" s="50"/>
      <c r="Y43" s="50"/>
      <c r="Z43" s="50"/>
    </row>
    <row r="44" spans="1:26" ht="23.25" customHeight="1" x14ac:dyDescent="0.2">
      <c r="A44" s="203"/>
      <c r="B44" s="204" t="s">
        <v>198</v>
      </c>
      <c r="C44" s="205">
        <f t="shared" ref="C44:O44" si="8">SUBTOTAL(109,C32:C43)</f>
        <v>52099.667987479945</v>
      </c>
      <c r="D44" s="205">
        <f t="shared" si="8"/>
        <v>199502.99488690621</v>
      </c>
      <c r="E44" s="205">
        <f t="shared" si="8"/>
        <v>211133.50853868946</v>
      </c>
      <c r="F44" s="205">
        <f t="shared" si="8"/>
        <v>0</v>
      </c>
      <c r="G44" s="205">
        <f t="shared" si="8"/>
        <v>0</v>
      </c>
      <c r="H44" s="205">
        <f t="shared" si="8"/>
        <v>0</v>
      </c>
      <c r="I44" s="205">
        <f t="shared" si="8"/>
        <v>0</v>
      </c>
      <c r="J44" s="205">
        <f t="shared" si="8"/>
        <v>0</v>
      </c>
      <c r="K44" s="205">
        <f t="shared" si="8"/>
        <v>0</v>
      </c>
      <c r="L44" s="205">
        <f t="shared" si="8"/>
        <v>0</v>
      </c>
      <c r="M44" s="205">
        <f t="shared" si="8"/>
        <v>0</v>
      </c>
      <c r="N44" s="205">
        <f t="shared" si="8"/>
        <v>0</v>
      </c>
      <c r="O44" s="205">
        <f t="shared" si="8"/>
        <v>462736.17141307564</v>
      </c>
      <c r="P44" s="225">
        <f t="shared" si="7"/>
        <v>9.5778703702807069E-2</v>
      </c>
      <c r="Q44" s="174"/>
      <c r="R44" s="174"/>
      <c r="S44" s="174"/>
      <c r="T44" s="174"/>
      <c r="U44" s="174"/>
      <c r="V44" s="174"/>
      <c r="W44" s="174"/>
      <c r="X44" s="174"/>
      <c r="Y44" s="174"/>
      <c r="Z44" s="174"/>
    </row>
    <row r="45" spans="1:26" ht="23.25" customHeight="1" x14ac:dyDescent="0.2">
      <c r="A45" s="224" t="s">
        <v>110</v>
      </c>
      <c r="B45" s="217" t="s">
        <v>111</v>
      </c>
      <c r="C45" s="222"/>
      <c r="D45" s="222"/>
      <c r="E45" s="222"/>
      <c r="F45" s="222"/>
      <c r="G45" s="222"/>
      <c r="H45" s="222"/>
      <c r="I45" s="222"/>
      <c r="J45" s="222"/>
      <c r="K45" s="222"/>
      <c r="L45" s="222"/>
      <c r="M45" s="222"/>
      <c r="N45" s="222"/>
      <c r="O45" s="222"/>
      <c r="P45" s="226"/>
      <c r="Q45" s="174"/>
      <c r="R45" s="174"/>
      <c r="S45" s="174"/>
      <c r="T45" s="174"/>
      <c r="U45" s="174"/>
      <c r="V45" s="174"/>
      <c r="W45" s="174"/>
      <c r="X45" s="174"/>
      <c r="Y45" s="174"/>
      <c r="Z45" s="174"/>
    </row>
    <row r="46" spans="1:26" ht="23.25" customHeight="1" x14ac:dyDescent="0.2">
      <c r="A46" s="83" t="s">
        <v>199</v>
      </c>
      <c r="B46" s="84" t="s">
        <v>200</v>
      </c>
      <c r="C46" s="199">
        <f t="array" ref="C46">SUMPRODUCT(('Diário 1º PA'!$E$4:$E$2977='Analítico Cp.'!$B46)*('Diário 1º PA'!$C$4:$C$2977&gt;=C$4)*('Diário 1º PA'!$C$4:$C$2977&lt;=EOMONTH(C$4,0))*('Diário 1º PA'!$F$4:$F$2977)*(IF(Resumo!$Q$5="",1,'Diário 1º PA'!$O$4:$O$2977=Resumo!$Q$5)))
+SUMPRODUCT(('Diário 2º PA'!$E$4:$E$2000='Analítico Cp.'!$B46)*('Diário 2º PA'!$C$4:$C$2000&gt;=C$4)*('Diário 2º PA'!$C$4:$C$2000&lt;=EOMONTH(C$4,0))*('Diário 2º PA'!$F$4:$F$2000)*(IF(Resumo!$Q$5="",1,'Diário 2º PA'!$O$4:$O$2000=Resumo!$Q$5)))
+SUMPRODUCT(('Diário 3º PA'!$E$4:$E$2000='Analítico Cp.'!$B46)*('Diário 3º PA'!$C$4:$C$2000&gt;=C$4)*('Diário 3º PA'!$C$4:$C$2000&lt;=EOMONTH(C$4,0))*('Diário 3º PA'!$F$4:$F$2000)*(IF(Resumo!$Q$5="",1,'Diário 3º PA'!$O$4:$O$2000=Resumo!$Q$5)))
+SUMPRODUCT(('Diário 4º PA'!$E$4:$E$2000='Analítico Cp.'!$B46)*('Diário 4º PA'!$C$4:$C$2000&gt;=C$4)*('Diário 4º PA'!$C$4:$C$2000&lt;=EOMONTH(C$4,0))*('Diário 4º PA'!$F$4:$F$2000)*(IF(Resumo!$Q$5="",1,'Diário 4º PA'!$O$4:$O$2000=Resumo!$Q$5)))
+SUMPRODUCT(('Comp.'!$D$5:$D$763=$B46)*('Comp.'!$B$5:$B$763&gt;=C$4)*('Comp.'!$B$5:$B$763&lt;=EOMONTH(C$4,0))*('Comp.'!$E$5:$E$763)*(IF(Resumo!$Q$5="",1,'Comp.'!$K$5:$K$763=Resumo!$Q$5)))</f>
        <v>3590.25</v>
      </c>
      <c r="D46" s="199">
        <f t="array" ref="D46">SUMPRODUCT(('Diário 1º PA'!$E$4:$E$2977='Analítico Cp.'!$B46)*('Diário 1º PA'!$C$4:$C$2977&gt;=D$4)*('Diário 1º PA'!$C$4:$C$2977&lt;=EOMONTH(D$4,0))*('Diário 1º PA'!$F$4:$F$2977)*(IF(Resumo!$Q$5="",1,'Diário 1º PA'!$O$4:$O$2977=Resumo!$Q$5)))
+SUMPRODUCT(('Diário 2º PA'!$E$4:$E$2000='Analítico Cp.'!$B46)*('Diário 2º PA'!$C$4:$C$2000&gt;=D$4)*('Diário 2º PA'!$C$4:$C$2000&lt;=EOMONTH(D$4,0))*('Diário 2º PA'!$F$4:$F$2000)*(IF(Resumo!$Q$5="",1,'Diário 2º PA'!$O$4:$O$2000=Resumo!$Q$5)))
+SUMPRODUCT(('Diário 3º PA'!$E$4:$E$2000='Analítico Cp.'!$B46)*('Diário 3º PA'!$C$4:$C$2000&gt;=D$4)*('Diário 3º PA'!$C$4:$C$2000&lt;=EOMONTH(D$4,0))*('Diário 3º PA'!$F$4:$F$2000)*(IF(Resumo!$Q$5="",1,'Diário 3º PA'!$O$4:$O$2000=Resumo!$Q$5)))
+SUMPRODUCT(('Diário 4º PA'!$E$4:$E$2000='Analítico Cp.'!$B46)*('Diário 4º PA'!$C$4:$C$2000&gt;=D$4)*('Diário 4º PA'!$C$4:$C$2000&lt;=EOMONTH(D$4,0))*('Diário 4º PA'!$F$4:$F$2000)*(IF(Resumo!$Q$5="",1,'Diário 4º PA'!$O$4:$O$2000=Resumo!$Q$5)))
+SUMPRODUCT(('Comp.'!$D$5:$D$763=$B46)*('Comp.'!$B$5:$B$763&gt;=D$4)*('Comp.'!$B$5:$B$763&lt;=EOMONTH(D$4,0))*('Comp.'!$E$5:$E$763)*(IF(Resumo!$Q$5="",1,'Comp.'!$K$5:$K$763=Resumo!$Q$5)))</f>
        <v>3592.3</v>
      </c>
      <c r="E46" s="199">
        <f t="array" ref="E46">SUMPRODUCT(('Diário 1º PA'!$E$4:$E$2977='Analítico Cp.'!$B46)*('Diário 1º PA'!$C$4:$C$2977&gt;=E$4)*('Diário 1º PA'!$C$4:$C$2977&lt;=EOMONTH(E$4,0))*('Diário 1º PA'!$F$4:$F$2977)*(IF(Resumo!$Q$5="",1,'Diário 1º PA'!$O$4:$O$2977=Resumo!$Q$5)))
+SUMPRODUCT(('Diário 2º PA'!$E$4:$E$2000='Analítico Cp.'!$B46)*('Diário 2º PA'!$C$4:$C$2000&gt;=E$4)*('Diário 2º PA'!$C$4:$C$2000&lt;=EOMONTH(E$4,0))*('Diário 2º PA'!$F$4:$F$2000)*(IF(Resumo!$Q$5="",1,'Diário 2º PA'!$O$4:$O$2000=Resumo!$Q$5)))
+SUMPRODUCT(('Diário 3º PA'!$E$4:$E$2000='Analítico Cp.'!$B46)*('Diário 3º PA'!$C$4:$C$2000&gt;=E$4)*('Diário 3º PA'!$C$4:$C$2000&lt;=EOMONTH(E$4,0))*('Diário 3º PA'!$F$4:$F$2000)*(IF(Resumo!$Q$5="",1,'Diário 3º PA'!$O$4:$O$2000=Resumo!$Q$5)))
+SUMPRODUCT(('Diário 4º PA'!$E$4:$E$2000='Analítico Cp.'!$B46)*('Diário 4º PA'!$C$4:$C$2000&gt;=E$4)*('Diário 4º PA'!$C$4:$C$2000&lt;=EOMONTH(E$4,0))*('Diário 4º PA'!$F$4:$F$2000)*(IF(Resumo!$Q$5="",1,'Diário 4º PA'!$O$4:$O$2000=Resumo!$Q$5)))
+SUMPRODUCT(('Comp.'!$D$5:$D$763=$B46)*('Comp.'!$B$5:$B$763&gt;=E$4)*('Comp.'!$B$5:$B$763&lt;=EOMONTH(E$4,0))*('Comp.'!$E$5:$E$763)*(IF(Resumo!$Q$5="",1,'Comp.'!$K$5:$K$763=Resumo!$Q$5)))</f>
        <v>4338.9599999999991</v>
      </c>
      <c r="F46" s="199">
        <f t="array" ref="F46">SUMPRODUCT(('Diário 1º PA'!$E$4:$E$2977='Analítico Cp.'!$B46)*('Diário 1º PA'!$C$4:$C$2977&gt;=F$4)*('Diário 1º PA'!$C$4:$C$2977&lt;=EOMONTH(F$4,0))*('Diário 1º PA'!$F$4:$F$2977)*(IF(Resumo!$Q$5="",1,'Diário 1º PA'!$O$4:$O$2977=Resumo!$Q$5)))
+SUMPRODUCT(('Diário 2º PA'!$E$4:$E$2000='Analítico Cp.'!$B46)*('Diário 2º PA'!$C$4:$C$2000&gt;=F$4)*('Diário 2º PA'!$C$4:$C$2000&lt;=EOMONTH(F$4,0))*('Diário 2º PA'!$F$4:$F$2000)*(IF(Resumo!$Q$5="",1,'Diário 2º PA'!$O$4:$O$2000=Resumo!$Q$5)))
+SUMPRODUCT(('Diário 3º PA'!$E$4:$E$2000='Analítico Cp.'!$B46)*('Diário 3º PA'!$C$4:$C$2000&gt;=F$4)*('Diário 3º PA'!$C$4:$C$2000&lt;=EOMONTH(F$4,0))*('Diário 3º PA'!$F$4:$F$2000)*(IF(Resumo!$Q$5="",1,'Diário 3º PA'!$O$4:$O$2000=Resumo!$Q$5)))
+SUMPRODUCT(('Diário 4º PA'!$E$4:$E$2000='Analítico Cp.'!$B46)*('Diário 4º PA'!$C$4:$C$2000&gt;=F$4)*('Diário 4º PA'!$C$4:$C$2000&lt;=EOMONTH(F$4,0))*('Diário 4º PA'!$F$4:$F$2000)*(IF(Resumo!$Q$5="",1,'Diário 4º PA'!$O$4:$O$2000=Resumo!$Q$5)))
+SUMPRODUCT(('Comp.'!$D$5:$D$763=$B46)*('Comp.'!$B$5:$B$763&gt;=F$4)*('Comp.'!$B$5:$B$763&lt;=EOMONTH(F$4,0))*('Comp.'!$E$5:$E$763)*(IF(Resumo!$Q$5="",1,'Comp.'!$K$5:$K$763=Resumo!$Q$5)))</f>
        <v>0</v>
      </c>
      <c r="G46" s="199">
        <f t="array" ref="G46">SUMPRODUCT(('Diário 1º PA'!$E$4:$E$2977='Analítico Cp.'!$B46)*('Diário 1º PA'!$C$4:$C$2977&gt;=G$4)*('Diário 1º PA'!$C$4:$C$2977&lt;=EOMONTH(G$4,0))*('Diário 1º PA'!$F$4:$F$2977)*(IF(Resumo!$Q$5="",1,'Diário 1º PA'!$O$4:$O$2977=Resumo!$Q$5)))
+SUMPRODUCT(('Diário 2º PA'!$E$4:$E$2000='Analítico Cp.'!$B46)*('Diário 2º PA'!$C$4:$C$2000&gt;=G$4)*('Diário 2º PA'!$C$4:$C$2000&lt;=EOMONTH(G$4,0))*('Diário 2º PA'!$F$4:$F$2000)*(IF(Resumo!$Q$5="",1,'Diário 2º PA'!$O$4:$O$2000=Resumo!$Q$5)))
+SUMPRODUCT(('Diário 3º PA'!$E$4:$E$2000='Analítico Cp.'!$B46)*('Diário 3º PA'!$C$4:$C$2000&gt;=G$4)*('Diário 3º PA'!$C$4:$C$2000&lt;=EOMONTH(G$4,0))*('Diário 3º PA'!$F$4:$F$2000)*(IF(Resumo!$Q$5="",1,'Diário 3º PA'!$O$4:$O$2000=Resumo!$Q$5)))
+SUMPRODUCT(('Diário 4º PA'!$E$4:$E$2000='Analítico Cp.'!$B46)*('Diário 4º PA'!$C$4:$C$2000&gt;=G$4)*('Diário 4º PA'!$C$4:$C$2000&lt;=EOMONTH(G$4,0))*('Diário 4º PA'!$F$4:$F$2000)*(IF(Resumo!$Q$5="",1,'Diário 4º PA'!$O$4:$O$2000=Resumo!$Q$5)))
+SUMPRODUCT(('Comp.'!$D$5:$D$763=$B46)*('Comp.'!$B$5:$B$763&gt;=G$4)*('Comp.'!$B$5:$B$763&lt;=EOMONTH(G$4,0))*('Comp.'!$E$5:$E$763)*(IF(Resumo!$Q$5="",1,'Comp.'!$K$5:$K$763=Resumo!$Q$5)))</f>
        <v>0</v>
      </c>
      <c r="H46" s="199">
        <f t="array" ref="H46">SUMPRODUCT(('Diário 1º PA'!$E$4:$E$2977='Analítico Cp.'!$B46)*('Diário 1º PA'!$C$4:$C$2977&gt;=H$4)*('Diário 1º PA'!$C$4:$C$2977&lt;=EOMONTH(H$4,0))*('Diário 1º PA'!$F$4:$F$2977)*(IF(Resumo!$Q$5="",1,'Diário 1º PA'!$O$4:$O$2977=Resumo!$Q$5)))
+SUMPRODUCT(('Diário 2º PA'!$E$4:$E$2000='Analítico Cp.'!$B46)*('Diário 2º PA'!$C$4:$C$2000&gt;=H$4)*('Diário 2º PA'!$C$4:$C$2000&lt;=EOMONTH(H$4,0))*('Diário 2º PA'!$F$4:$F$2000)*(IF(Resumo!$Q$5="",1,'Diário 2º PA'!$O$4:$O$2000=Resumo!$Q$5)))
+SUMPRODUCT(('Diário 3º PA'!$E$4:$E$2000='Analítico Cp.'!$B46)*('Diário 3º PA'!$C$4:$C$2000&gt;=H$4)*('Diário 3º PA'!$C$4:$C$2000&lt;=EOMONTH(H$4,0))*('Diário 3º PA'!$F$4:$F$2000)*(IF(Resumo!$Q$5="",1,'Diário 3º PA'!$O$4:$O$2000=Resumo!$Q$5)))
+SUMPRODUCT(('Diário 4º PA'!$E$4:$E$2000='Analítico Cp.'!$B46)*('Diário 4º PA'!$C$4:$C$2000&gt;=H$4)*('Diário 4º PA'!$C$4:$C$2000&lt;=EOMONTH(H$4,0))*('Diário 4º PA'!$F$4:$F$2000)*(IF(Resumo!$Q$5="",1,'Diário 4º PA'!$O$4:$O$2000=Resumo!$Q$5)))
+SUMPRODUCT(('Comp.'!$D$5:$D$763=$B46)*('Comp.'!$B$5:$B$763&gt;=H$4)*('Comp.'!$B$5:$B$763&lt;=EOMONTH(H$4,0))*('Comp.'!$E$5:$E$763)*(IF(Resumo!$Q$5="",1,'Comp.'!$K$5:$K$763=Resumo!$Q$5)))</f>
        <v>0</v>
      </c>
      <c r="I46" s="199">
        <f t="array" ref="I46">SUMPRODUCT(('Diário 1º PA'!$E$4:$E$2977='Analítico Cp.'!$B46)*('Diário 1º PA'!$C$4:$C$2977&gt;=I$4)*('Diário 1º PA'!$C$4:$C$2977&lt;=EOMONTH(I$4,0))*('Diário 1º PA'!$F$4:$F$2977)*(IF(Resumo!$Q$5="",1,'Diário 1º PA'!$O$4:$O$2977=Resumo!$Q$5)))
+SUMPRODUCT(('Diário 2º PA'!$E$4:$E$2000='Analítico Cp.'!$B46)*('Diário 2º PA'!$C$4:$C$2000&gt;=I$4)*('Diário 2º PA'!$C$4:$C$2000&lt;=EOMONTH(I$4,0))*('Diário 2º PA'!$F$4:$F$2000)*(IF(Resumo!$Q$5="",1,'Diário 2º PA'!$O$4:$O$2000=Resumo!$Q$5)))
+SUMPRODUCT(('Diário 3º PA'!$E$4:$E$2000='Analítico Cp.'!$B46)*('Diário 3º PA'!$C$4:$C$2000&gt;=I$4)*('Diário 3º PA'!$C$4:$C$2000&lt;=EOMONTH(I$4,0))*('Diário 3º PA'!$F$4:$F$2000)*(IF(Resumo!$Q$5="",1,'Diário 3º PA'!$O$4:$O$2000=Resumo!$Q$5)))
+SUMPRODUCT(('Diário 4º PA'!$E$4:$E$2000='Analítico Cp.'!$B46)*('Diário 4º PA'!$C$4:$C$2000&gt;=I$4)*('Diário 4º PA'!$C$4:$C$2000&lt;=EOMONTH(I$4,0))*('Diário 4º PA'!$F$4:$F$2000)*(IF(Resumo!$Q$5="",1,'Diário 4º PA'!$O$4:$O$2000=Resumo!$Q$5)))
+SUMPRODUCT(('Comp.'!$D$5:$D$763=$B46)*('Comp.'!$B$5:$B$763&gt;=I$4)*('Comp.'!$B$5:$B$763&lt;=EOMONTH(I$4,0))*('Comp.'!$E$5:$E$763)*(IF(Resumo!$Q$5="",1,'Comp.'!$K$5:$K$763=Resumo!$Q$5)))</f>
        <v>0</v>
      </c>
      <c r="J46" s="199">
        <f t="array" ref="J46">SUMPRODUCT(('Diário 1º PA'!$E$4:$E$2977='Analítico Cp.'!$B46)*('Diário 1º PA'!$C$4:$C$2977&gt;=J$4)*('Diário 1º PA'!$C$4:$C$2977&lt;=EOMONTH(J$4,0))*('Diário 1º PA'!$F$4:$F$2977)*(IF(Resumo!$Q$5="",1,'Diário 1º PA'!$O$4:$O$2977=Resumo!$Q$5)))
+SUMPRODUCT(('Diário 2º PA'!$E$4:$E$2000='Analítico Cp.'!$B46)*('Diário 2º PA'!$C$4:$C$2000&gt;=J$4)*('Diário 2º PA'!$C$4:$C$2000&lt;=EOMONTH(J$4,0))*('Diário 2º PA'!$F$4:$F$2000)*(IF(Resumo!$Q$5="",1,'Diário 2º PA'!$O$4:$O$2000=Resumo!$Q$5)))
+SUMPRODUCT(('Diário 3º PA'!$E$4:$E$2000='Analítico Cp.'!$B46)*('Diário 3º PA'!$C$4:$C$2000&gt;=J$4)*('Diário 3º PA'!$C$4:$C$2000&lt;=EOMONTH(J$4,0))*('Diário 3º PA'!$F$4:$F$2000)*(IF(Resumo!$Q$5="",1,'Diário 3º PA'!$O$4:$O$2000=Resumo!$Q$5)))
+SUMPRODUCT(('Diário 4º PA'!$E$4:$E$2000='Analítico Cp.'!$B46)*('Diário 4º PA'!$C$4:$C$2000&gt;=J$4)*('Diário 4º PA'!$C$4:$C$2000&lt;=EOMONTH(J$4,0))*('Diário 4º PA'!$F$4:$F$2000)*(IF(Resumo!$Q$5="",1,'Diário 4º PA'!$O$4:$O$2000=Resumo!$Q$5)))
+SUMPRODUCT(('Comp.'!$D$5:$D$763=$B46)*('Comp.'!$B$5:$B$763&gt;=J$4)*('Comp.'!$B$5:$B$763&lt;=EOMONTH(J$4,0))*('Comp.'!$E$5:$E$763)*(IF(Resumo!$Q$5="",1,'Comp.'!$K$5:$K$763=Resumo!$Q$5)))</f>
        <v>0</v>
      </c>
      <c r="K46" s="199">
        <f t="array" ref="K46">SUMPRODUCT(('Diário 1º PA'!$E$4:$E$2977='Analítico Cp.'!$B46)*('Diário 1º PA'!$C$4:$C$2977&gt;=K$4)*('Diário 1º PA'!$C$4:$C$2977&lt;=EOMONTH(K$4,0))*('Diário 1º PA'!$F$4:$F$2977)*(IF(Resumo!$Q$5="",1,'Diário 1º PA'!$O$4:$O$2977=Resumo!$Q$5)))
+SUMPRODUCT(('Diário 2º PA'!$E$4:$E$2000='Analítico Cp.'!$B46)*('Diário 2º PA'!$C$4:$C$2000&gt;=K$4)*('Diário 2º PA'!$C$4:$C$2000&lt;=EOMONTH(K$4,0))*('Diário 2º PA'!$F$4:$F$2000)*(IF(Resumo!$Q$5="",1,'Diário 2º PA'!$O$4:$O$2000=Resumo!$Q$5)))
+SUMPRODUCT(('Diário 3º PA'!$E$4:$E$2000='Analítico Cp.'!$B46)*('Diário 3º PA'!$C$4:$C$2000&gt;=K$4)*('Diário 3º PA'!$C$4:$C$2000&lt;=EOMONTH(K$4,0))*('Diário 3º PA'!$F$4:$F$2000)*(IF(Resumo!$Q$5="",1,'Diário 3º PA'!$O$4:$O$2000=Resumo!$Q$5)))
+SUMPRODUCT(('Diário 4º PA'!$E$4:$E$2000='Analítico Cp.'!$B46)*('Diário 4º PA'!$C$4:$C$2000&gt;=K$4)*('Diário 4º PA'!$C$4:$C$2000&lt;=EOMONTH(K$4,0))*('Diário 4º PA'!$F$4:$F$2000)*(IF(Resumo!$Q$5="",1,'Diário 4º PA'!$O$4:$O$2000=Resumo!$Q$5)))
+SUMPRODUCT(('Comp.'!$D$5:$D$763=$B46)*('Comp.'!$B$5:$B$763&gt;=K$4)*('Comp.'!$B$5:$B$763&lt;=EOMONTH(K$4,0))*('Comp.'!$E$5:$E$763)*(IF(Resumo!$Q$5="",1,'Comp.'!$K$5:$K$763=Resumo!$Q$5)))</f>
        <v>0</v>
      </c>
      <c r="L46" s="199">
        <f t="array" ref="L46">SUMPRODUCT(('Diário 1º PA'!$E$4:$E$2977='Analítico Cp.'!$B46)*('Diário 1º PA'!$C$4:$C$2977&gt;=L$4)*('Diário 1º PA'!$C$4:$C$2977&lt;=EOMONTH(L$4,0))*('Diário 1º PA'!$F$4:$F$2977)*(IF(Resumo!$Q$5="",1,'Diário 1º PA'!$O$4:$O$2977=Resumo!$Q$5)))
+SUMPRODUCT(('Diário 2º PA'!$E$4:$E$2000='Analítico Cp.'!$B46)*('Diário 2º PA'!$C$4:$C$2000&gt;=L$4)*('Diário 2º PA'!$C$4:$C$2000&lt;=EOMONTH(L$4,0))*('Diário 2º PA'!$F$4:$F$2000)*(IF(Resumo!$Q$5="",1,'Diário 2º PA'!$O$4:$O$2000=Resumo!$Q$5)))
+SUMPRODUCT(('Diário 3º PA'!$E$4:$E$2000='Analítico Cp.'!$B46)*('Diário 3º PA'!$C$4:$C$2000&gt;=L$4)*('Diário 3º PA'!$C$4:$C$2000&lt;=EOMONTH(L$4,0))*('Diário 3º PA'!$F$4:$F$2000)*(IF(Resumo!$Q$5="",1,'Diário 3º PA'!$O$4:$O$2000=Resumo!$Q$5)))
+SUMPRODUCT(('Diário 4º PA'!$E$4:$E$2000='Analítico Cp.'!$B46)*('Diário 4º PA'!$C$4:$C$2000&gt;=L$4)*('Diário 4º PA'!$C$4:$C$2000&lt;=EOMONTH(L$4,0))*('Diário 4º PA'!$F$4:$F$2000)*(IF(Resumo!$Q$5="",1,'Diário 4º PA'!$O$4:$O$2000=Resumo!$Q$5)))
+SUMPRODUCT(('Comp.'!$D$5:$D$763=$B46)*('Comp.'!$B$5:$B$763&gt;=L$4)*('Comp.'!$B$5:$B$763&lt;=EOMONTH(L$4,0))*('Comp.'!$E$5:$E$763)*(IF(Resumo!$Q$5="",1,'Comp.'!$K$5:$K$763=Resumo!$Q$5)))</f>
        <v>0</v>
      </c>
      <c r="M46" s="199">
        <f t="array" ref="M46">SUMPRODUCT(('Diário 1º PA'!$E$4:$E$2977='Analítico Cp.'!$B46)*('Diário 1º PA'!$C$4:$C$2977&gt;=M$4)*('Diário 1º PA'!$C$4:$C$2977&lt;=EOMONTH(M$4,0))*('Diário 1º PA'!$F$4:$F$2977)*(IF(Resumo!$Q$5="",1,'Diário 1º PA'!$O$4:$O$2977=Resumo!$Q$5)))
+SUMPRODUCT(('Diário 2º PA'!$E$4:$E$2000='Analítico Cp.'!$B46)*('Diário 2º PA'!$C$4:$C$2000&gt;=M$4)*('Diário 2º PA'!$C$4:$C$2000&lt;=EOMONTH(M$4,0))*('Diário 2º PA'!$F$4:$F$2000)*(IF(Resumo!$Q$5="",1,'Diário 2º PA'!$O$4:$O$2000=Resumo!$Q$5)))
+SUMPRODUCT(('Diário 3º PA'!$E$4:$E$2000='Analítico Cp.'!$B46)*('Diário 3º PA'!$C$4:$C$2000&gt;=M$4)*('Diário 3º PA'!$C$4:$C$2000&lt;=EOMONTH(M$4,0))*('Diário 3º PA'!$F$4:$F$2000)*(IF(Resumo!$Q$5="",1,'Diário 3º PA'!$O$4:$O$2000=Resumo!$Q$5)))
+SUMPRODUCT(('Diário 4º PA'!$E$4:$E$2000='Analítico Cp.'!$B46)*('Diário 4º PA'!$C$4:$C$2000&gt;=M$4)*('Diário 4º PA'!$C$4:$C$2000&lt;=EOMONTH(M$4,0))*('Diário 4º PA'!$F$4:$F$2000)*(IF(Resumo!$Q$5="",1,'Diário 4º PA'!$O$4:$O$2000=Resumo!$Q$5)))
+SUMPRODUCT(('Comp.'!$D$5:$D$763=$B46)*('Comp.'!$B$5:$B$763&gt;=M$4)*('Comp.'!$B$5:$B$763&lt;=EOMONTH(M$4,0))*('Comp.'!$E$5:$E$763)*(IF(Resumo!$Q$5="",1,'Comp.'!$K$5:$K$763=Resumo!$Q$5)))</f>
        <v>0</v>
      </c>
      <c r="N46" s="199">
        <f t="array" ref="N46">SUMPRODUCT(('Diário 1º PA'!$E$4:$E$2977='Analítico Cp.'!$B46)*('Diário 1º PA'!$C$4:$C$2977&gt;=N$4)*('Diário 1º PA'!$C$4:$C$2977&lt;=EOMONTH(N$4,0))*('Diário 1º PA'!$F$4:$F$2977)*(IF(Resumo!$Q$5="",1,'Diário 1º PA'!$O$4:$O$2977=Resumo!$Q$5)))
+SUMPRODUCT(('Diário 2º PA'!$E$4:$E$2000='Analítico Cp.'!$B46)*('Diário 2º PA'!$C$4:$C$2000&gt;=N$4)*('Diário 2º PA'!$C$4:$C$2000&lt;=EOMONTH(N$4,0))*('Diário 2º PA'!$F$4:$F$2000)*(IF(Resumo!$Q$5="",1,'Diário 2º PA'!$O$4:$O$2000=Resumo!$Q$5)))
+SUMPRODUCT(('Diário 3º PA'!$E$4:$E$2000='Analítico Cp.'!$B46)*('Diário 3º PA'!$C$4:$C$2000&gt;=N$4)*('Diário 3º PA'!$C$4:$C$2000&lt;=EOMONTH(N$4,0))*('Diário 3º PA'!$F$4:$F$2000)*(IF(Resumo!$Q$5="",1,'Diário 3º PA'!$O$4:$O$2000=Resumo!$Q$5)))
+SUMPRODUCT(('Diário 4º PA'!$E$4:$E$2000='Analítico Cp.'!$B46)*('Diário 4º PA'!$C$4:$C$2000&gt;=N$4)*('Diário 4º PA'!$C$4:$C$2000&lt;=EOMONTH(N$4,0))*('Diário 4º PA'!$F$4:$F$2000)*(IF(Resumo!$Q$5="",1,'Diário 4º PA'!$O$4:$O$2000=Resumo!$Q$5)))
+SUMPRODUCT(('Comp.'!$D$5:$D$763=$B46)*('Comp.'!$B$5:$B$763&gt;=N$4)*('Comp.'!$B$5:$B$763&lt;=EOMONTH(N$4,0))*('Comp.'!$E$5:$E$763)*(IF(Resumo!$Q$5="",1,'Comp.'!$K$5:$K$763=Resumo!$Q$5)))</f>
        <v>0</v>
      </c>
      <c r="O46" s="200">
        <f t="shared" ref="O46:O54" si="9">SUM(C46:N46)</f>
        <v>11521.509999999998</v>
      </c>
      <c r="P46" s="201">
        <f t="shared" ref="P46:P56" si="10">IF($O$166=0,0,O46/$O$166)</f>
        <v>2.3847612541917362E-3</v>
      </c>
      <c r="Q46" s="174"/>
      <c r="R46" s="174"/>
      <c r="S46" s="174"/>
      <c r="T46" s="174"/>
      <c r="U46" s="174"/>
      <c r="V46" s="174"/>
      <c r="W46" s="174"/>
      <c r="X46" s="174"/>
      <c r="Y46" s="174"/>
      <c r="Z46" s="174"/>
    </row>
    <row r="47" spans="1:26" ht="23.25" customHeight="1" x14ac:dyDescent="0.2">
      <c r="A47" s="83" t="s">
        <v>201</v>
      </c>
      <c r="B47" s="84" t="s">
        <v>202</v>
      </c>
      <c r="C47" s="199">
        <f t="array" ref="C47">SUMPRODUCT(('Diário 1º PA'!$E$4:$E$2977='Analítico Cp.'!$B47)*('Diário 1º PA'!$C$4:$C$2977&gt;=C$4)*('Diário 1º PA'!$C$4:$C$2977&lt;=EOMONTH(C$4,0))*('Diário 1º PA'!$F$4:$F$2977)*(IF(Resumo!$Q$5="",1,'Diário 1º PA'!$O$4:$O$2977=Resumo!$Q$5)))
+SUMPRODUCT(('Diário 2º PA'!$E$4:$E$2000='Analítico Cp.'!$B47)*('Diário 2º PA'!$C$4:$C$2000&gt;=C$4)*('Diário 2º PA'!$C$4:$C$2000&lt;=EOMONTH(C$4,0))*('Diário 2º PA'!$F$4:$F$2000)*(IF(Resumo!$Q$5="",1,'Diário 2º PA'!$O$4:$O$2000=Resumo!$Q$5)))
+SUMPRODUCT(('Diário 3º PA'!$E$4:$E$2000='Analítico Cp.'!$B47)*('Diário 3º PA'!$C$4:$C$2000&gt;=C$4)*('Diário 3º PA'!$C$4:$C$2000&lt;=EOMONTH(C$4,0))*('Diário 3º PA'!$F$4:$F$2000)*(IF(Resumo!$Q$5="",1,'Diário 3º PA'!$O$4:$O$2000=Resumo!$Q$5)))
+SUMPRODUCT(('Diário 4º PA'!$E$4:$E$2000='Analítico Cp.'!$B47)*('Diário 4º PA'!$C$4:$C$2000&gt;=C$4)*('Diário 4º PA'!$C$4:$C$2000&lt;=EOMONTH(C$4,0))*('Diário 4º PA'!$F$4:$F$2000)*(IF(Resumo!$Q$5="",1,'Diário 4º PA'!$O$4:$O$2000=Resumo!$Q$5)))
+SUMPRODUCT(('Comp.'!$D$5:$D$763=$B47)*('Comp.'!$B$5:$B$763&gt;=C$4)*('Comp.'!$B$5:$B$763&lt;=EOMONTH(C$4,0))*('Comp.'!$E$5:$E$763)*(IF(Resumo!$Q$5="",1,'Comp.'!$K$5:$K$763=Resumo!$Q$5)))</f>
        <v>36461.620000000003</v>
      </c>
      <c r="D47" s="199">
        <f t="array" ref="D47">SUMPRODUCT(('Diário 1º PA'!$E$4:$E$2977='Analítico Cp.'!$B47)*('Diário 1º PA'!$C$4:$C$2977&gt;=D$4)*('Diário 1º PA'!$C$4:$C$2977&lt;=EOMONTH(D$4,0))*('Diário 1º PA'!$F$4:$F$2977)*(IF(Resumo!$Q$5="",1,'Diário 1º PA'!$O$4:$O$2977=Resumo!$Q$5)))
+SUMPRODUCT(('Diário 2º PA'!$E$4:$E$2000='Analítico Cp.'!$B47)*('Diário 2º PA'!$C$4:$C$2000&gt;=D$4)*('Diário 2º PA'!$C$4:$C$2000&lt;=EOMONTH(D$4,0))*('Diário 2º PA'!$F$4:$F$2000)*(IF(Resumo!$Q$5="",1,'Diário 2º PA'!$O$4:$O$2000=Resumo!$Q$5)))
+SUMPRODUCT(('Diário 3º PA'!$E$4:$E$2000='Analítico Cp.'!$B47)*('Diário 3º PA'!$C$4:$C$2000&gt;=D$4)*('Diário 3º PA'!$C$4:$C$2000&lt;=EOMONTH(D$4,0))*('Diário 3º PA'!$F$4:$F$2000)*(IF(Resumo!$Q$5="",1,'Diário 3º PA'!$O$4:$O$2000=Resumo!$Q$5)))
+SUMPRODUCT(('Diário 4º PA'!$E$4:$E$2000='Analítico Cp.'!$B47)*('Diário 4º PA'!$C$4:$C$2000&gt;=D$4)*('Diário 4º PA'!$C$4:$C$2000&lt;=EOMONTH(D$4,0))*('Diário 4º PA'!$F$4:$F$2000)*(IF(Resumo!$Q$5="",1,'Diário 4º PA'!$O$4:$O$2000=Resumo!$Q$5)))
+SUMPRODUCT(('Comp.'!$D$5:$D$763=$B47)*('Comp.'!$B$5:$B$763&gt;=D$4)*('Comp.'!$B$5:$B$763&lt;=EOMONTH(D$4,0))*('Comp.'!$E$5:$E$763)*(IF(Resumo!$Q$5="",1,'Comp.'!$K$5:$K$763=Resumo!$Q$5)))</f>
        <v>41977.91</v>
      </c>
      <c r="E47" s="199">
        <f t="array" ref="E47">SUMPRODUCT(('Diário 1º PA'!$E$4:$E$2977='Analítico Cp.'!$B47)*('Diário 1º PA'!$C$4:$C$2977&gt;=E$4)*('Diário 1º PA'!$C$4:$C$2977&lt;=EOMONTH(E$4,0))*('Diário 1º PA'!$F$4:$F$2977)*(IF(Resumo!$Q$5="",1,'Diário 1º PA'!$O$4:$O$2977=Resumo!$Q$5)))
+SUMPRODUCT(('Diário 2º PA'!$E$4:$E$2000='Analítico Cp.'!$B47)*('Diário 2º PA'!$C$4:$C$2000&gt;=E$4)*('Diário 2º PA'!$C$4:$C$2000&lt;=EOMONTH(E$4,0))*('Diário 2º PA'!$F$4:$F$2000)*(IF(Resumo!$Q$5="",1,'Diário 2º PA'!$O$4:$O$2000=Resumo!$Q$5)))
+SUMPRODUCT(('Diário 3º PA'!$E$4:$E$2000='Analítico Cp.'!$B47)*('Diário 3º PA'!$C$4:$C$2000&gt;=E$4)*('Diário 3º PA'!$C$4:$C$2000&lt;=EOMONTH(E$4,0))*('Diário 3º PA'!$F$4:$F$2000)*(IF(Resumo!$Q$5="",1,'Diário 3º PA'!$O$4:$O$2000=Resumo!$Q$5)))
+SUMPRODUCT(('Diário 4º PA'!$E$4:$E$2000='Analítico Cp.'!$B47)*('Diário 4º PA'!$C$4:$C$2000&gt;=E$4)*('Diário 4º PA'!$C$4:$C$2000&lt;=EOMONTH(E$4,0))*('Diário 4º PA'!$F$4:$F$2000)*(IF(Resumo!$Q$5="",1,'Diário 4º PA'!$O$4:$O$2000=Resumo!$Q$5)))
+SUMPRODUCT(('Comp.'!$D$5:$D$763=$B47)*('Comp.'!$B$5:$B$763&gt;=E$4)*('Comp.'!$B$5:$B$763&lt;=EOMONTH(E$4,0))*('Comp.'!$E$5:$E$763)*(IF(Resumo!$Q$5="",1,'Comp.'!$K$5:$K$763=Resumo!$Q$5)))</f>
        <v>39273.75</v>
      </c>
      <c r="F47" s="199">
        <f t="array" ref="F47">SUMPRODUCT(('Diário 1º PA'!$E$4:$E$2977='Analítico Cp.'!$B47)*('Diário 1º PA'!$C$4:$C$2977&gt;=F$4)*('Diário 1º PA'!$C$4:$C$2977&lt;=EOMONTH(F$4,0))*('Diário 1º PA'!$F$4:$F$2977)*(IF(Resumo!$Q$5="",1,'Diário 1º PA'!$O$4:$O$2977=Resumo!$Q$5)))
+SUMPRODUCT(('Diário 2º PA'!$E$4:$E$2000='Analítico Cp.'!$B47)*('Diário 2º PA'!$C$4:$C$2000&gt;=F$4)*('Diário 2º PA'!$C$4:$C$2000&lt;=EOMONTH(F$4,0))*('Diário 2º PA'!$F$4:$F$2000)*(IF(Resumo!$Q$5="",1,'Diário 2º PA'!$O$4:$O$2000=Resumo!$Q$5)))
+SUMPRODUCT(('Diário 3º PA'!$E$4:$E$2000='Analítico Cp.'!$B47)*('Diário 3º PA'!$C$4:$C$2000&gt;=F$4)*('Diário 3º PA'!$C$4:$C$2000&lt;=EOMONTH(F$4,0))*('Diário 3º PA'!$F$4:$F$2000)*(IF(Resumo!$Q$5="",1,'Diário 3º PA'!$O$4:$O$2000=Resumo!$Q$5)))
+SUMPRODUCT(('Diário 4º PA'!$E$4:$E$2000='Analítico Cp.'!$B47)*('Diário 4º PA'!$C$4:$C$2000&gt;=F$4)*('Diário 4º PA'!$C$4:$C$2000&lt;=EOMONTH(F$4,0))*('Diário 4º PA'!$F$4:$F$2000)*(IF(Resumo!$Q$5="",1,'Diário 4º PA'!$O$4:$O$2000=Resumo!$Q$5)))
+SUMPRODUCT(('Comp.'!$D$5:$D$763=$B47)*('Comp.'!$B$5:$B$763&gt;=F$4)*('Comp.'!$B$5:$B$763&lt;=EOMONTH(F$4,0))*('Comp.'!$E$5:$E$763)*(IF(Resumo!$Q$5="",1,'Comp.'!$K$5:$K$763=Resumo!$Q$5)))</f>
        <v>0</v>
      </c>
      <c r="G47" s="199">
        <f t="array" ref="G47">SUMPRODUCT(('Diário 1º PA'!$E$4:$E$2977='Analítico Cp.'!$B47)*('Diário 1º PA'!$C$4:$C$2977&gt;=G$4)*('Diário 1º PA'!$C$4:$C$2977&lt;=EOMONTH(G$4,0))*('Diário 1º PA'!$F$4:$F$2977)*(IF(Resumo!$Q$5="",1,'Diário 1º PA'!$O$4:$O$2977=Resumo!$Q$5)))
+SUMPRODUCT(('Diário 2º PA'!$E$4:$E$2000='Analítico Cp.'!$B47)*('Diário 2º PA'!$C$4:$C$2000&gt;=G$4)*('Diário 2º PA'!$C$4:$C$2000&lt;=EOMONTH(G$4,0))*('Diário 2º PA'!$F$4:$F$2000)*(IF(Resumo!$Q$5="",1,'Diário 2º PA'!$O$4:$O$2000=Resumo!$Q$5)))
+SUMPRODUCT(('Diário 3º PA'!$E$4:$E$2000='Analítico Cp.'!$B47)*('Diário 3º PA'!$C$4:$C$2000&gt;=G$4)*('Diário 3º PA'!$C$4:$C$2000&lt;=EOMONTH(G$4,0))*('Diário 3º PA'!$F$4:$F$2000)*(IF(Resumo!$Q$5="",1,'Diário 3º PA'!$O$4:$O$2000=Resumo!$Q$5)))
+SUMPRODUCT(('Diário 4º PA'!$E$4:$E$2000='Analítico Cp.'!$B47)*('Diário 4º PA'!$C$4:$C$2000&gt;=G$4)*('Diário 4º PA'!$C$4:$C$2000&lt;=EOMONTH(G$4,0))*('Diário 4º PA'!$F$4:$F$2000)*(IF(Resumo!$Q$5="",1,'Diário 4º PA'!$O$4:$O$2000=Resumo!$Q$5)))
+SUMPRODUCT(('Comp.'!$D$5:$D$763=$B47)*('Comp.'!$B$5:$B$763&gt;=G$4)*('Comp.'!$B$5:$B$763&lt;=EOMONTH(G$4,0))*('Comp.'!$E$5:$E$763)*(IF(Resumo!$Q$5="",1,'Comp.'!$K$5:$K$763=Resumo!$Q$5)))</f>
        <v>0</v>
      </c>
      <c r="H47" s="199">
        <f t="array" ref="H47">SUMPRODUCT(('Diário 1º PA'!$E$4:$E$2977='Analítico Cp.'!$B47)*('Diário 1º PA'!$C$4:$C$2977&gt;=H$4)*('Diário 1º PA'!$C$4:$C$2977&lt;=EOMONTH(H$4,0))*('Diário 1º PA'!$F$4:$F$2977)*(IF(Resumo!$Q$5="",1,'Diário 1º PA'!$O$4:$O$2977=Resumo!$Q$5)))
+SUMPRODUCT(('Diário 2º PA'!$E$4:$E$2000='Analítico Cp.'!$B47)*('Diário 2º PA'!$C$4:$C$2000&gt;=H$4)*('Diário 2º PA'!$C$4:$C$2000&lt;=EOMONTH(H$4,0))*('Diário 2º PA'!$F$4:$F$2000)*(IF(Resumo!$Q$5="",1,'Diário 2º PA'!$O$4:$O$2000=Resumo!$Q$5)))
+SUMPRODUCT(('Diário 3º PA'!$E$4:$E$2000='Analítico Cp.'!$B47)*('Diário 3º PA'!$C$4:$C$2000&gt;=H$4)*('Diário 3º PA'!$C$4:$C$2000&lt;=EOMONTH(H$4,0))*('Diário 3º PA'!$F$4:$F$2000)*(IF(Resumo!$Q$5="",1,'Diário 3º PA'!$O$4:$O$2000=Resumo!$Q$5)))
+SUMPRODUCT(('Diário 4º PA'!$E$4:$E$2000='Analítico Cp.'!$B47)*('Diário 4º PA'!$C$4:$C$2000&gt;=H$4)*('Diário 4º PA'!$C$4:$C$2000&lt;=EOMONTH(H$4,0))*('Diário 4º PA'!$F$4:$F$2000)*(IF(Resumo!$Q$5="",1,'Diário 4º PA'!$O$4:$O$2000=Resumo!$Q$5)))
+SUMPRODUCT(('Comp.'!$D$5:$D$763=$B47)*('Comp.'!$B$5:$B$763&gt;=H$4)*('Comp.'!$B$5:$B$763&lt;=EOMONTH(H$4,0))*('Comp.'!$E$5:$E$763)*(IF(Resumo!$Q$5="",1,'Comp.'!$K$5:$K$763=Resumo!$Q$5)))</f>
        <v>0</v>
      </c>
      <c r="I47" s="199">
        <f t="array" ref="I47">SUMPRODUCT(('Diário 1º PA'!$E$4:$E$2977='Analítico Cp.'!$B47)*('Diário 1º PA'!$C$4:$C$2977&gt;=I$4)*('Diário 1º PA'!$C$4:$C$2977&lt;=EOMONTH(I$4,0))*('Diário 1º PA'!$F$4:$F$2977)*(IF(Resumo!$Q$5="",1,'Diário 1º PA'!$O$4:$O$2977=Resumo!$Q$5)))
+SUMPRODUCT(('Diário 2º PA'!$E$4:$E$2000='Analítico Cp.'!$B47)*('Diário 2º PA'!$C$4:$C$2000&gt;=I$4)*('Diário 2º PA'!$C$4:$C$2000&lt;=EOMONTH(I$4,0))*('Diário 2º PA'!$F$4:$F$2000)*(IF(Resumo!$Q$5="",1,'Diário 2º PA'!$O$4:$O$2000=Resumo!$Q$5)))
+SUMPRODUCT(('Diário 3º PA'!$E$4:$E$2000='Analítico Cp.'!$B47)*('Diário 3º PA'!$C$4:$C$2000&gt;=I$4)*('Diário 3º PA'!$C$4:$C$2000&lt;=EOMONTH(I$4,0))*('Diário 3º PA'!$F$4:$F$2000)*(IF(Resumo!$Q$5="",1,'Diário 3º PA'!$O$4:$O$2000=Resumo!$Q$5)))
+SUMPRODUCT(('Diário 4º PA'!$E$4:$E$2000='Analítico Cp.'!$B47)*('Diário 4º PA'!$C$4:$C$2000&gt;=I$4)*('Diário 4º PA'!$C$4:$C$2000&lt;=EOMONTH(I$4,0))*('Diário 4º PA'!$F$4:$F$2000)*(IF(Resumo!$Q$5="",1,'Diário 4º PA'!$O$4:$O$2000=Resumo!$Q$5)))
+SUMPRODUCT(('Comp.'!$D$5:$D$763=$B47)*('Comp.'!$B$5:$B$763&gt;=I$4)*('Comp.'!$B$5:$B$763&lt;=EOMONTH(I$4,0))*('Comp.'!$E$5:$E$763)*(IF(Resumo!$Q$5="",1,'Comp.'!$K$5:$K$763=Resumo!$Q$5)))</f>
        <v>0</v>
      </c>
      <c r="J47" s="199">
        <f t="array" ref="J47">SUMPRODUCT(('Diário 1º PA'!$E$4:$E$2977='Analítico Cp.'!$B47)*('Diário 1º PA'!$C$4:$C$2977&gt;=J$4)*('Diário 1º PA'!$C$4:$C$2977&lt;=EOMONTH(J$4,0))*('Diário 1º PA'!$F$4:$F$2977)*(IF(Resumo!$Q$5="",1,'Diário 1º PA'!$O$4:$O$2977=Resumo!$Q$5)))
+SUMPRODUCT(('Diário 2º PA'!$E$4:$E$2000='Analítico Cp.'!$B47)*('Diário 2º PA'!$C$4:$C$2000&gt;=J$4)*('Diário 2º PA'!$C$4:$C$2000&lt;=EOMONTH(J$4,0))*('Diário 2º PA'!$F$4:$F$2000)*(IF(Resumo!$Q$5="",1,'Diário 2º PA'!$O$4:$O$2000=Resumo!$Q$5)))
+SUMPRODUCT(('Diário 3º PA'!$E$4:$E$2000='Analítico Cp.'!$B47)*('Diário 3º PA'!$C$4:$C$2000&gt;=J$4)*('Diário 3º PA'!$C$4:$C$2000&lt;=EOMONTH(J$4,0))*('Diário 3º PA'!$F$4:$F$2000)*(IF(Resumo!$Q$5="",1,'Diário 3º PA'!$O$4:$O$2000=Resumo!$Q$5)))
+SUMPRODUCT(('Diário 4º PA'!$E$4:$E$2000='Analítico Cp.'!$B47)*('Diário 4º PA'!$C$4:$C$2000&gt;=J$4)*('Diário 4º PA'!$C$4:$C$2000&lt;=EOMONTH(J$4,0))*('Diário 4º PA'!$F$4:$F$2000)*(IF(Resumo!$Q$5="",1,'Diário 4º PA'!$O$4:$O$2000=Resumo!$Q$5)))
+SUMPRODUCT(('Comp.'!$D$5:$D$763=$B47)*('Comp.'!$B$5:$B$763&gt;=J$4)*('Comp.'!$B$5:$B$763&lt;=EOMONTH(J$4,0))*('Comp.'!$E$5:$E$763)*(IF(Resumo!$Q$5="",1,'Comp.'!$K$5:$K$763=Resumo!$Q$5)))</f>
        <v>0</v>
      </c>
      <c r="K47" s="199">
        <f t="array" ref="K47">SUMPRODUCT(('Diário 1º PA'!$E$4:$E$2977='Analítico Cp.'!$B47)*('Diário 1º PA'!$C$4:$C$2977&gt;=K$4)*('Diário 1º PA'!$C$4:$C$2977&lt;=EOMONTH(K$4,0))*('Diário 1º PA'!$F$4:$F$2977)*(IF(Resumo!$Q$5="",1,'Diário 1º PA'!$O$4:$O$2977=Resumo!$Q$5)))
+SUMPRODUCT(('Diário 2º PA'!$E$4:$E$2000='Analítico Cp.'!$B47)*('Diário 2º PA'!$C$4:$C$2000&gt;=K$4)*('Diário 2º PA'!$C$4:$C$2000&lt;=EOMONTH(K$4,0))*('Diário 2º PA'!$F$4:$F$2000)*(IF(Resumo!$Q$5="",1,'Diário 2º PA'!$O$4:$O$2000=Resumo!$Q$5)))
+SUMPRODUCT(('Diário 3º PA'!$E$4:$E$2000='Analítico Cp.'!$B47)*('Diário 3º PA'!$C$4:$C$2000&gt;=K$4)*('Diário 3º PA'!$C$4:$C$2000&lt;=EOMONTH(K$4,0))*('Diário 3º PA'!$F$4:$F$2000)*(IF(Resumo!$Q$5="",1,'Diário 3º PA'!$O$4:$O$2000=Resumo!$Q$5)))
+SUMPRODUCT(('Diário 4º PA'!$E$4:$E$2000='Analítico Cp.'!$B47)*('Diário 4º PA'!$C$4:$C$2000&gt;=K$4)*('Diário 4º PA'!$C$4:$C$2000&lt;=EOMONTH(K$4,0))*('Diário 4º PA'!$F$4:$F$2000)*(IF(Resumo!$Q$5="",1,'Diário 4º PA'!$O$4:$O$2000=Resumo!$Q$5)))
+SUMPRODUCT(('Comp.'!$D$5:$D$763=$B47)*('Comp.'!$B$5:$B$763&gt;=K$4)*('Comp.'!$B$5:$B$763&lt;=EOMONTH(K$4,0))*('Comp.'!$E$5:$E$763)*(IF(Resumo!$Q$5="",1,'Comp.'!$K$5:$K$763=Resumo!$Q$5)))</f>
        <v>0</v>
      </c>
      <c r="L47" s="199">
        <f t="array" ref="L47">SUMPRODUCT(('Diário 1º PA'!$E$4:$E$2977='Analítico Cp.'!$B47)*('Diário 1º PA'!$C$4:$C$2977&gt;=L$4)*('Diário 1º PA'!$C$4:$C$2977&lt;=EOMONTH(L$4,0))*('Diário 1º PA'!$F$4:$F$2977)*(IF(Resumo!$Q$5="",1,'Diário 1º PA'!$O$4:$O$2977=Resumo!$Q$5)))
+SUMPRODUCT(('Diário 2º PA'!$E$4:$E$2000='Analítico Cp.'!$B47)*('Diário 2º PA'!$C$4:$C$2000&gt;=L$4)*('Diário 2º PA'!$C$4:$C$2000&lt;=EOMONTH(L$4,0))*('Diário 2º PA'!$F$4:$F$2000)*(IF(Resumo!$Q$5="",1,'Diário 2º PA'!$O$4:$O$2000=Resumo!$Q$5)))
+SUMPRODUCT(('Diário 3º PA'!$E$4:$E$2000='Analítico Cp.'!$B47)*('Diário 3º PA'!$C$4:$C$2000&gt;=L$4)*('Diário 3º PA'!$C$4:$C$2000&lt;=EOMONTH(L$4,0))*('Diário 3º PA'!$F$4:$F$2000)*(IF(Resumo!$Q$5="",1,'Diário 3º PA'!$O$4:$O$2000=Resumo!$Q$5)))
+SUMPRODUCT(('Diário 4º PA'!$E$4:$E$2000='Analítico Cp.'!$B47)*('Diário 4º PA'!$C$4:$C$2000&gt;=L$4)*('Diário 4º PA'!$C$4:$C$2000&lt;=EOMONTH(L$4,0))*('Diário 4º PA'!$F$4:$F$2000)*(IF(Resumo!$Q$5="",1,'Diário 4º PA'!$O$4:$O$2000=Resumo!$Q$5)))
+SUMPRODUCT(('Comp.'!$D$5:$D$763=$B47)*('Comp.'!$B$5:$B$763&gt;=L$4)*('Comp.'!$B$5:$B$763&lt;=EOMONTH(L$4,0))*('Comp.'!$E$5:$E$763)*(IF(Resumo!$Q$5="",1,'Comp.'!$K$5:$K$763=Resumo!$Q$5)))</f>
        <v>0</v>
      </c>
      <c r="M47" s="199">
        <f t="array" ref="M47">SUMPRODUCT(('Diário 1º PA'!$E$4:$E$2977='Analítico Cp.'!$B47)*('Diário 1º PA'!$C$4:$C$2977&gt;=M$4)*('Diário 1º PA'!$C$4:$C$2977&lt;=EOMONTH(M$4,0))*('Diário 1º PA'!$F$4:$F$2977)*(IF(Resumo!$Q$5="",1,'Diário 1º PA'!$O$4:$O$2977=Resumo!$Q$5)))
+SUMPRODUCT(('Diário 2º PA'!$E$4:$E$2000='Analítico Cp.'!$B47)*('Diário 2º PA'!$C$4:$C$2000&gt;=M$4)*('Diário 2º PA'!$C$4:$C$2000&lt;=EOMONTH(M$4,0))*('Diário 2º PA'!$F$4:$F$2000)*(IF(Resumo!$Q$5="",1,'Diário 2º PA'!$O$4:$O$2000=Resumo!$Q$5)))
+SUMPRODUCT(('Diário 3º PA'!$E$4:$E$2000='Analítico Cp.'!$B47)*('Diário 3º PA'!$C$4:$C$2000&gt;=M$4)*('Diário 3º PA'!$C$4:$C$2000&lt;=EOMONTH(M$4,0))*('Diário 3º PA'!$F$4:$F$2000)*(IF(Resumo!$Q$5="",1,'Diário 3º PA'!$O$4:$O$2000=Resumo!$Q$5)))
+SUMPRODUCT(('Diário 4º PA'!$E$4:$E$2000='Analítico Cp.'!$B47)*('Diário 4º PA'!$C$4:$C$2000&gt;=M$4)*('Diário 4º PA'!$C$4:$C$2000&lt;=EOMONTH(M$4,0))*('Diário 4º PA'!$F$4:$F$2000)*(IF(Resumo!$Q$5="",1,'Diário 4º PA'!$O$4:$O$2000=Resumo!$Q$5)))
+SUMPRODUCT(('Comp.'!$D$5:$D$763=$B47)*('Comp.'!$B$5:$B$763&gt;=M$4)*('Comp.'!$B$5:$B$763&lt;=EOMONTH(M$4,0))*('Comp.'!$E$5:$E$763)*(IF(Resumo!$Q$5="",1,'Comp.'!$K$5:$K$763=Resumo!$Q$5)))</f>
        <v>0</v>
      </c>
      <c r="N47" s="199">
        <f t="array" ref="N47">SUMPRODUCT(('Diário 1º PA'!$E$4:$E$2977='Analítico Cp.'!$B47)*('Diário 1º PA'!$C$4:$C$2977&gt;=N$4)*('Diário 1º PA'!$C$4:$C$2977&lt;=EOMONTH(N$4,0))*('Diário 1º PA'!$F$4:$F$2977)*(IF(Resumo!$Q$5="",1,'Diário 1º PA'!$O$4:$O$2977=Resumo!$Q$5)))
+SUMPRODUCT(('Diário 2º PA'!$E$4:$E$2000='Analítico Cp.'!$B47)*('Diário 2º PA'!$C$4:$C$2000&gt;=N$4)*('Diário 2º PA'!$C$4:$C$2000&lt;=EOMONTH(N$4,0))*('Diário 2º PA'!$F$4:$F$2000)*(IF(Resumo!$Q$5="",1,'Diário 2º PA'!$O$4:$O$2000=Resumo!$Q$5)))
+SUMPRODUCT(('Diário 3º PA'!$E$4:$E$2000='Analítico Cp.'!$B47)*('Diário 3º PA'!$C$4:$C$2000&gt;=N$4)*('Diário 3º PA'!$C$4:$C$2000&lt;=EOMONTH(N$4,0))*('Diário 3º PA'!$F$4:$F$2000)*(IF(Resumo!$Q$5="",1,'Diário 3º PA'!$O$4:$O$2000=Resumo!$Q$5)))
+SUMPRODUCT(('Diário 4º PA'!$E$4:$E$2000='Analítico Cp.'!$B47)*('Diário 4º PA'!$C$4:$C$2000&gt;=N$4)*('Diário 4º PA'!$C$4:$C$2000&lt;=EOMONTH(N$4,0))*('Diário 4º PA'!$F$4:$F$2000)*(IF(Resumo!$Q$5="",1,'Diário 4º PA'!$O$4:$O$2000=Resumo!$Q$5)))
+SUMPRODUCT(('Comp.'!$D$5:$D$763=$B47)*('Comp.'!$B$5:$B$763&gt;=N$4)*('Comp.'!$B$5:$B$763&lt;=EOMONTH(N$4,0))*('Comp.'!$E$5:$E$763)*(IF(Resumo!$Q$5="",1,'Comp.'!$K$5:$K$763=Resumo!$Q$5)))</f>
        <v>0</v>
      </c>
      <c r="O47" s="200">
        <f t="shared" si="9"/>
        <v>117713.28</v>
      </c>
      <c r="P47" s="201">
        <f t="shared" si="10"/>
        <v>2.4364694319392428E-2</v>
      </c>
      <c r="Q47" s="174"/>
      <c r="R47" s="174"/>
      <c r="S47" s="174"/>
      <c r="T47" s="174"/>
      <c r="U47" s="174"/>
      <c r="V47" s="174"/>
      <c r="W47" s="174"/>
      <c r="X47" s="174"/>
      <c r="Y47" s="174"/>
      <c r="Z47" s="174"/>
    </row>
    <row r="48" spans="1:26" ht="23.25" customHeight="1" x14ac:dyDescent="0.2">
      <c r="A48" s="83" t="s">
        <v>203</v>
      </c>
      <c r="B48" s="84" t="s">
        <v>204</v>
      </c>
      <c r="C48" s="199">
        <f t="array" ref="C48">SUMPRODUCT(('Diário 1º PA'!$E$4:$E$2977='Analítico Cp.'!$B48)*('Diário 1º PA'!$C$4:$C$2977&gt;=C$4)*('Diário 1º PA'!$C$4:$C$2977&lt;=EOMONTH(C$4,0))*('Diário 1º PA'!$F$4:$F$2977)*(IF(Resumo!$Q$5="",1,'Diário 1º PA'!$O$4:$O$2977=Resumo!$Q$5)))
+SUMPRODUCT(('Diário 2º PA'!$E$4:$E$2000='Analítico Cp.'!$B48)*('Diário 2º PA'!$C$4:$C$2000&gt;=C$4)*('Diário 2º PA'!$C$4:$C$2000&lt;=EOMONTH(C$4,0))*('Diário 2º PA'!$F$4:$F$2000)*(IF(Resumo!$Q$5="",1,'Diário 2º PA'!$O$4:$O$2000=Resumo!$Q$5)))
+SUMPRODUCT(('Diário 3º PA'!$E$4:$E$2000='Analítico Cp.'!$B48)*('Diário 3º PA'!$C$4:$C$2000&gt;=C$4)*('Diário 3º PA'!$C$4:$C$2000&lt;=EOMONTH(C$4,0))*('Diário 3º PA'!$F$4:$F$2000)*(IF(Resumo!$Q$5="",1,'Diário 3º PA'!$O$4:$O$2000=Resumo!$Q$5)))
+SUMPRODUCT(('Diário 4º PA'!$E$4:$E$2000='Analítico Cp.'!$B48)*('Diário 4º PA'!$C$4:$C$2000&gt;=C$4)*('Diário 4º PA'!$C$4:$C$2000&lt;=EOMONTH(C$4,0))*('Diário 4º PA'!$F$4:$F$2000)*(IF(Resumo!$Q$5="",1,'Diário 4º PA'!$O$4:$O$2000=Resumo!$Q$5)))
+SUMPRODUCT(('Comp.'!$D$5:$D$763=$B48)*('Comp.'!$B$5:$B$763&gt;=C$4)*('Comp.'!$B$5:$B$763&lt;=EOMONTH(C$4,0))*('Comp.'!$E$5:$E$763)*(IF(Resumo!$Q$5="",1,'Comp.'!$K$5:$K$763=Resumo!$Q$5)))</f>
        <v>37233.33</v>
      </c>
      <c r="D48" s="199">
        <f t="array" ref="D48">SUMPRODUCT(('Diário 1º PA'!$E$4:$E$2977='Analítico Cp.'!$B48)*('Diário 1º PA'!$C$4:$C$2977&gt;=D$4)*('Diário 1º PA'!$C$4:$C$2977&lt;=EOMONTH(D$4,0))*('Diário 1º PA'!$F$4:$F$2977)*(IF(Resumo!$Q$5="",1,'Diário 1º PA'!$O$4:$O$2977=Resumo!$Q$5)))
+SUMPRODUCT(('Diário 2º PA'!$E$4:$E$2000='Analítico Cp.'!$B48)*('Diário 2º PA'!$C$4:$C$2000&gt;=D$4)*('Diário 2º PA'!$C$4:$C$2000&lt;=EOMONTH(D$4,0))*('Diário 2º PA'!$F$4:$F$2000)*(IF(Resumo!$Q$5="",1,'Diário 2º PA'!$O$4:$O$2000=Resumo!$Q$5)))
+SUMPRODUCT(('Diário 3º PA'!$E$4:$E$2000='Analítico Cp.'!$B48)*('Diário 3º PA'!$C$4:$C$2000&gt;=D$4)*('Diário 3º PA'!$C$4:$C$2000&lt;=EOMONTH(D$4,0))*('Diário 3º PA'!$F$4:$F$2000)*(IF(Resumo!$Q$5="",1,'Diário 3º PA'!$O$4:$O$2000=Resumo!$Q$5)))
+SUMPRODUCT(('Diário 4º PA'!$E$4:$E$2000='Analítico Cp.'!$B48)*('Diário 4º PA'!$C$4:$C$2000&gt;=D$4)*('Diário 4º PA'!$C$4:$C$2000&lt;=EOMONTH(D$4,0))*('Diário 4º PA'!$F$4:$F$2000)*(IF(Resumo!$Q$5="",1,'Diário 4º PA'!$O$4:$O$2000=Resumo!$Q$5)))
+SUMPRODUCT(('Comp.'!$D$5:$D$763=$B48)*('Comp.'!$B$5:$B$763&gt;=D$4)*('Comp.'!$B$5:$B$763&lt;=EOMONTH(D$4,0))*('Comp.'!$E$5:$E$763)*(IF(Resumo!$Q$5="",1,'Comp.'!$K$5:$K$763=Resumo!$Q$5)))</f>
        <v>36488.559999999998</v>
      </c>
      <c r="E48" s="199">
        <f t="array" ref="E48">SUMPRODUCT(('Diário 1º PA'!$E$4:$E$2977='Analítico Cp.'!$B48)*('Diário 1º PA'!$C$4:$C$2977&gt;=E$4)*('Diário 1º PA'!$C$4:$C$2977&lt;=EOMONTH(E$4,0))*('Diário 1º PA'!$F$4:$F$2977)*(IF(Resumo!$Q$5="",1,'Diário 1º PA'!$O$4:$O$2977=Resumo!$Q$5)))
+SUMPRODUCT(('Diário 2º PA'!$E$4:$E$2000='Analítico Cp.'!$B48)*('Diário 2º PA'!$C$4:$C$2000&gt;=E$4)*('Diário 2º PA'!$C$4:$C$2000&lt;=EOMONTH(E$4,0))*('Diário 2º PA'!$F$4:$F$2000)*(IF(Resumo!$Q$5="",1,'Diário 2º PA'!$O$4:$O$2000=Resumo!$Q$5)))
+SUMPRODUCT(('Diário 3º PA'!$E$4:$E$2000='Analítico Cp.'!$B48)*('Diário 3º PA'!$C$4:$C$2000&gt;=E$4)*('Diário 3º PA'!$C$4:$C$2000&lt;=EOMONTH(E$4,0))*('Diário 3º PA'!$F$4:$F$2000)*(IF(Resumo!$Q$5="",1,'Diário 3º PA'!$O$4:$O$2000=Resumo!$Q$5)))
+SUMPRODUCT(('Diário 4º PA'!$E$4:$E$2000='Analítico Cp.'!$B48)*('Diário 4º PA'!$C$4:$C$2000&gt;=E$4)*('Diário 4º PA'!$C$4:$C$2000&lt;=EOMONTH(E$4,0))*('Diário 4º PA'!$F$4:$F$2000)*(IF(Resumo!$Q$5="",1,'Diário 4º PA'!$O$4:$O$2000=Resumo!$Q$5)))
+SUMPRODUCT(('Comp.'!$D$5:$D$763=$B48)*('Comp.'!$B$5:$B$763&gt;=E$4)*('Comp.'!$B$5:$B$763&lt;=EOMONTH(E$4,0))*('Comp.'!$E$5:$E$763)*(IF(Resumo!$Q$5="",1,'Comp.'!$K$5:$K$763=Resumo!$Q$5)))</f>
        <v>34089.97</v>
      </c>
      <c r="F48" s="199">
        <f t="array" ref="F48">SUMPRODUCT(('Diário 1º PA'!$E$4:$E$2977='Analítico Cp.'!$B48)*('Diário 1º PA'!$C$4:$C$2977&gt;=F$4)*('Diário 1º PA'!$C$4:$C$2977&lt;=EOMONTH(F$4,0))*('Diário 1º PA'!$F$4:$F$2977)*(IF(Resumo!$Q$5="",1,'Diário 1º PA'!$O$4:$O$2977=Resumo!$Q$5)))
+SUMPRODUCT(('Diário 2º PA'!$E$4:$E$2000='Analítico Cp.'!$B48)*('Diário 2º PA'!$C$4:$C$2000&gt;=F$4)*('Diário 2º PA'!$C$4:$C$2000&lt;=EOMONTH(F$4,0))*('Diário 2º PA'!$F$4:$F$2000)*(IF(Resumo!$Q$5="",1,'Diário 2º PA'!$O$4:$O$2000=Resumo!$Q$5)))
+SUMPRODUCT(('Diário 3º PA'!$E$4:$E$2000='Analítico Cp.'!$B48)*('Diário 3º PA'!$C$4:$C$2000&gt;=F$4)*('Diário 3º PA'!$C$4:$C$2000&lt;=EOMONTH(F$4,0))*('Diário 3º PA'!$F$4:$F$2000)*(IF(Resumo!$Q$5="",1,'Diário 3º PA'!$O$4:$O$2000=Resumo!$Q$5)))
+SUMPRODUCT(('Diário 4º PA'!$E$4:$E$2000='Analítico Cp.'!$B48)*('Diário 4º PA'!$C$4:$C$2000&gt;=F$4)*('Diário 4º PA'!$C$4:$C$2000&lt;=EOMONTH(F$4,0))*('Diário 4º PA'!$F$4:$F$2000)*(IF(Resumo!$Q$5="",1,'Diário 4º PA'!$O$4:$O$2000=Resumo!$Q$5)))
+SUMPRODUCT(('Comp.'!$D$5:$D$763=$B48)*('Comp.'!$B$5:$B$763&gt;=F$4)*('Comp.'!$B$5:$B$763&lt;=EOMONTH(F$4,0))*('Comp.'!$E$5:$E$763)*(IF(Resumo!$Q$5="",1,'Comp.'!$K$5:$K$763=Resumo!$Q$5)))</f>
        <v>0</v>
      </c>
      <c r="G48" s="199">
        <f t="array" ref="G48">SUMPRODUCT(('Diário 1º PA'!$E$4:$E$2977='Analítico Cp.'!$B48)*('Diário 1º PA'!$C$4:$C$2977&gt;=G$4)*('Diário 1º PA'!$C$4:$C$2977&lt;=EOMONTH(G$4,0))*('Diário 1º PA'!$F$4:$F$2977)*(IF(Resumo!$Q$5="",1,'Diário 1º PA'!$O$4:$O$2977=Resumo!$Q$5)))
+SUMPRODUCT(('Diário 2º PA'!$E$4:$E$2000='Analítico Cp.'!$B48)*('Diário 2º PA'!$C$4:$C$2000&gt;=G$4)*('Diário 2º PA'!$C$4:$C$2000&lt;=EOMONTH(G$4,0))*('Diário 2º PA'!$F$4:$F$2000)*(IF(Resumo!$Q$5="",1,'Diário 2º PA'!$O$4:$O$2000=Resumo!$Q$5)))
+SUMPRODUCT(('Diário 3º PA'!$E$4:$E$2000='Analítico Cp.'!$B48)*('Diário 3º PA'!$C$4:$C$2000&gt;=G$4)*('Diário 3º PA'!$C$4:$C$2000&lt;=EOMONTH(G$4,0))*('Diário 3º PA'!$F$4:$F$2000)*(IF(Resumo!$Q$5="",1,'Diário 3º PA'!$O$4:$O$2000=Resumo!$Q$5)))
+SUMPRODUCT(('Diário 4º PA'!$E$4:$E$2000='Analítico Cp.'!$B48)*('Diário 4º PA'!$C$4:$C$2000&gt;=G$4)*('Diário 4º PA'!$C$4:$C$2000&lt;=EOMONTH(G$4,0))*('Diário 4º PA'!$F$4:$F$2000)*(IF(Resumo!$Q$5="",1,'Diário 4º PA'!$O$4:$O$2000=Resumo!$Q$5)))
+SUMPRODUCT(('Comp.'!$D$5:$D$763=$B48)*('Comp.'!$B$5:$B$763&gt;=G$4)*('Comp.'!$B$5:$B$763&lt;=EOMONTH(G$4,0))*('Comp.'!$E$5:$E$763)*(IF(Resumo!$Q$5="",1,'Comp.'!$K$5:$K$763=Resumo!$Q$5)))</f>
        <v>0</v>
      </c>
      <c r="H48" s="199">
        <f t="array" ref="H48">SUMPRODUCT(('Diário 1º PA'!$E$4:$E$2977='Analítico Cp.'!$B48)*('Diário 1º PA'!$C$4:$C$2977&gt;=H$4)*('Diário 1º PA'!$C$4:$C$2977&lt;=EOMONTH(H$4,0))*('Diário 1º PA'!$F$4:$F$2977)*(IF(Resumo!$Q$5="",1,'Diário 1º PA'!$O$4:$O$2977=Resumo!$Q$5)))
+SUMPRODUCT(('Diário 2º PA'!$E$4:$E$2000='Analítico Cp.'!$B48)*('Diário 2º PA'!$C$4:$C$2000&gt;=H$4)*('Diário 2º PA'!$C$4:$C$2000&lt;=EOMONTH(H$4,0))*('Diário 2º PA'!$F$4:$F$2000)*(IF(Resumo!$Q$5="",1,'Diário 2º PA'!$O$4:$O$2000=Resumo!$Q$5)))
+SUMPRODUCT(('Diário 3º PA'!$E$4:$E$2000='Analítico Cp.'!$B48)*('Diário 3º PA'!$C$4:$C$2000&gt;=H$4)*('Diário 3º PA'!$C$4:$C$2000&lt;=EOMONTH(H$4,0))*('Diário 3º PA'!$F$4:$F$2000)*(IF(Resumo!$Q$5="",1,'Diário 3º PA'!$O$4:$O$2000=Resumo!$Q$5)))
+SUMPRODUCT(('Diário 4º PA'!$E$4:$E$2000='Analítico Cp.'!$B48)*('Diário 4º PA'!$C$4:$C$2000&gt;=H$4)*('Diário 4º PA'!$C$4:$C$2000&lt;=EOMONTH(H$4,0))*('Diário 4º PA'!$F$4:$F$2000)*(IF(Resumo!$Q$5="",1,'Diário 4º PA'!$O$4:$O$2000=Resumo!$Q$5)))
+SUMPRODUCT(('Comp.'!$D$5:$D$763=$B48)*('Comp.'!$B$5:$B$763&gt;=H$4)*('Comp.'!$B$5:$B$763&lt;=EOMONTH(H$4,0))*('Comp.'!$E$5:$E$763)*(IF(Resumo!$Q$5="",1,'Comp.'!$K$5:$K$763=Resumo!$Q$5)))</f>
        <v>0</v>
      </c>
      <c r="I48" s="199">
        <f t="array" ref="I48">SUMPRODUCT(('Diário 1º PA'!$E$4:$E$2977='Analítico Cp.'!$B48)*('Diário 1º PA'!$C$4:$C$2977&gt;=I$4)*('Diário 1º PA'!$C$4:$C$2977&lt;=EOMONTH(I$4,0))*('Diário 1º PA'!$F$4:$F$2977)*(IF(Resumo!$Q$5="",1,'Diário 1º PA'!$O$4:$O$2977=Resumo!$Q$5)))
+SUMPRODUCT(('Diário 2º PA'!$E$4:$E$2000='Analítico Cp.'!$B48)*('Diário 2º PA'!$C$4:$C$2000&gt;=I$4)*('Diário 2º PA'!$C$4:$C$2000&lt;=EOMONTH(I$4,0))*('Diário 2º PA'!$F$4:$F$2000)*(IF(Resumo!$Q$5="",1,'Diário 2º PA'!$O$4:$O$2000=Resumo!$Q$5)))
+SUMPRODUCT(('Diário 3º PA'!$E$4:$E$2000='Analítico Cp.'!$B48)*('Diário 3º PA'!$C$4:$C$2000&gt;=I$4)*('Diário 3º PA'!$C$4:$C$2000&lt;=EOMONTH(I$4,0))*('Diário 3º PA'!$F$4:$F$2000)*(IF(Resumo!$Q$5="",1,'Diário 3º PA'!$O$4:$O$2000=Resumo!$Q$5)))
+SUMPRODUCT(('Diário 4º PA'!$E$4:$E$2000='Analítico Cp.'!$B48)*('Diário 4º PA'!$C$4:$C$2000&gt;=I$4)*('Diário 4º PA'!$C$4:$C$2000&lt;=EOMONTH(I$4,0))*('Diário 4º PA'!$F$4:$F$2000)*(IF(Resumo!$Q$5="",1,'Diário 4º PA'!$O$4:$O$2000=Resumo!$Q$5)))
+SUMPRODUCT(('Comp.'!$D$5:$D$763=$B48)*('Comp.'!$B$5:$B$763&gt;=I$4)*('Comp.'!$B$5:$B$763&lt;=EOMONTH(I$4,0))*('Comp.'!$E$5:$E$763)*(IF(Resumo!$Q$5="",1,'Comp.'!$K$5:$K$763=Resumo!$Q$5)))</f>
        <v>0</v>
      </c>
      <c r="J48" s="199">
        <f t="array" ref="J48">SUMPRODUCT(('Diário 1º PA'!$E$4:$E$2977='Analítico Cp.'!$B48)*('Diário 1º PA'!$C$4:$C$2977&gt;=J$4)*('Diário 1º PA'!$C$4:$C$2977&lt;=EOMONTH(J$4,0))*('Diário 1º PA'!$F$4:$F$2977)*(IF(Resumo!$Q$5="",1,'Diário 1º PA'!$O$4:$O$2977=Resumo!$Q$5)))
+SUMPRODUCT(('Diário 2º PA'!$E$4:$E$2000='Analítico Cp.'!$B48)*('Diário 2º PA'!$C$4:$C$2000&gt;=J$4)*('Diário 2º PA'!$C$4:$C$2000&lt;=EOMONTH(J$4,0))*('Diário 2º PA'!$F$4:$F$2000)*(IF(Resumo!$Q$5="",1,'Diário 2º PA'!$O$4:$O$2000=Resumo!$Q$5)))
+SUMPRODUCT(('Diário 3º PA'!$E$4:$E$2000='Analítico Cp.'!$B48)*('Diário 3º PA'!$C$4:$C$2000&gt;=J$4)*('Diário 3º PA'!$C$4:$C$2000&lt;=EOMONTH(J$4,0))*('Diário 3º PA'!$F$4:$F$2000)*(IF(Resumo!$Q$5="",1,'Diário 3º PA'!$O$4:$O$2000=Resumo!$Q$5)))
+SUMPRODUCT(('Diário 4º PA'!$E$4:$E$2000='Analítico Cp.'!$B48)*('Diário 4º PA'!$C$4:$C$2000&gt;=J$4)*('Diário 4º PA'!$C$4:$C$2000&lt;=EOMONTH(J$4,0))*('Diário 4º PA'!$F$4:$F$2000)*(IF(Resumo!$Q$5="",1,'Diário 4º PA'!$O$4:$O$2000=Resumo!$Q$5)))
+SUMPRODUCT(('Comp.'!$D$5:$D$763=$B48)*('Comp.'!$B$5:$B$763&gt;=J$4)*('Comp.'!$B$5:$B$763&lt;=EOMONTH(J$4,0))*('Comp.'!$E$5:$E$763)*(IF(Resumo!$Q$5="",1,'Comp.'!$K$5:$K$763=Resumo!$Q$5)))</f>
        <v>0</v>
      </c>
      <c r="K48" s="199">
        <f t="array" ref="K48">SUMPRODUCT(('Diário 1º PA'!$E$4:$E$2977='Analítico Cp.'!$B48)*('Diário 1º PA'!$C$4:$C$2977&gt;=K$4)*('Diário 1º PA'!$C$4:$C$2977&lt;=EOMONTH(K$4,0))*('Diário 1º PA'!$F$4:$F$2977)*(IF(Resumo!$Q$5="",1,'Diário 1º PA'!$O$4:$O$2977=Resumo!$Q$5)))
+SUMPRODUCT(('Diário 2º PA'!$E$4:$E$2000='Analítico Cp.'!$B48)*('Diário 2º PA'!$C$4:$C$2000&gt;=K$4)*('Diário 2º PA'!$C$4:$C$2000&lt;=EOMONTH(K$4,0))*('Diário 2º PA'!$F$4:$F$2000)*(IF(Resumo!$Q$5="",1,'Diário 2º PA'!$O$4:$O$2000=Resumo!$Q$5)))
+SUMPRODUCT(('Diário 3º PA'!$E$4:$E$2000='Analítico Cp.'!$B48)*('Diário 3º PA'!$C$4:$C$2000&gt;=K$4)*('Diário 3º PA'!$C$4:$C$2000&lt;=EOMONTH(K$4,0))*('Diário 3º PA'!$F$4:$F$2000)*(IF(Resumo!$Q$5="",1,'Diário 3º PA'!$O$4:$O$2000=Resumo!$Q$5)))
+SUMPRODUCT(('Diário 4º PA'!$E$4:$E$2000='Analítico Cp.'!$B48)*('Diário 4º PA'!$C$4:$C$2000&gt;=K$4)*('Diário 4º PA'!$C$4:$C$2000&lt;=EOMONTH(K$4,0))*('Diário 4º PA'!$F$4:$F$2000)*(IF(Resumo!$Q$5="",1,'Diário 4º PA'!$O$4:$O$2000=Resumo!$Q$5)))
+SUMPRODUCT(('Comp.'!$D$5:$D$763=$B48)*('Comp.'!$B$5:$B$763&gt;=K$4)*('Comp.'!$B$5:$B$763&lt;=EOMONTH(K$4,0))*('Comp.'!$E$5:$E$763)*(IF(Resumo!$Q$5="",1,'Comp.'!$K$5:$K$763=Resumo!$Q$5)))</f>
        <v>0</v>
      </c>
      <c r="L48" s="199">
        <f t="array" ref="L48">SUMPRODUCT(('Diário 1º PA'!$E$4:$E$2977='Analítico Cp.'!$B48)*('Diário 1º PA'!$C$4:$C$2977&gt;=L$4)*('Diário 1º PA'!$C$4:$C$2977&lt;=EOMONTH(L$4,0))*('Diário 1º PA'!$F$4:$F$2977)*(IF(Resumo!$Q$5="",1,'Diário 1º PA'!$O$4:$O$2977=Resumo!$Q$5)))
+SUMPRODUCT(('Diário 2º PA'!$E$4:$E$2000='Analítico Cp.'!$B48)*('Diário 2º PA'!$C$4:$C$2000&gt;=L$4)*('Diário 2º PA'!$C$4:$C$2000&lt;=EOMONTH(L$4,0))*('Diário 2º PA'!$F$4:$F$2000)*(IF(Resumo!$Q$5="",1,'Diário 2º PA'!$O$4:$O$2000=Resumo!$Q$5)))
+SUMPRODUCT(('Diário 3º PA'!$E$4:$E$2000='Analítico Cp.'!$B48)*('Diário 3º PA'!$C$4:$C$2000&gt;=L$4)*('Diário 3º PA'!$C$4:$C$2000&lt;=EOMONTH(L$4,0))*('Diário 3º PA'!$F$4:$F$2000)*(IF(Resumo!$Q$5="",1,'Diário 3º PA'!$O$4:$O$2000=Resumo!$Q$5)))
+SUMPRODUCT(('Diário 4º PA'!$E$4:$E$2000='Analítico Cp.'!$B48)*('Diário 4º PA'!$C$4:$C$2000&gt;=L$4)*('Diário 4º PA'!$C$4:$C$2000&lt;=EOMONTH(L$4,0))*('Diário 4º PA'!$F$4:$F$2000)*(IF(Resumo!$Q$5="",1,'Diário 4º PA'!$O$4:$O$2000=Resumo!$Q$5)))
+SUMPRODUCT(('Comp.'!$D$5:$D$763=$B48)*('Comp.'!$B$5:$B$763&gt;=L$4)*('Comp.'!$B$5:$B$763&lt;=EOMONTH(L$4,0))*('Comp.'!$E$5:$E$763)*(IF(Resumo!$Q$5="",1,'Comp.'!$K$5:$K$763=Resumo!$Q$5)))</f>
        <v>0</v>
      </c>
      <c r="M48" s="199">
        <f t="array" ref="M48">SUMPRODUCT(('Diário 1º PA'!$E$4:$E$2977='Analítico Cp.'!$B48)*('Diário 1º PA'!$C$4:$C$2977&gt;=M$4)*('Diário 1º PA'!$C$4:$C$2977&lt;=EOMONTH(M$4,0))*('Diário 1º PA'!$F$4:$F$2977)*(IF(Resumo!$Q$5="",1,'Diário 1º PA'!$O$4:$O$2977=Resumo!$Q$5)))
+SUMPRODUCT(('Diário 2º PA'!$E$4:$E$2000='Analítico Cp.'!$B48)*('Diário 2º PA'!$C$4:$C$2000&gt;=M$4)*('Diário 2º PA'!$C$4:$C$2000&lt;=EOMONTH(M$4,0))*('Diário 2º PA'!$F$4:$F$2000)*(IF(Resumo!$Q$5="",1,'Diário 2º PA'!$O$4:$O$2000=Resumo!$Q$5)))
+SUMPRODUCT(('Diário 3º PA'!$E$4:$E$2000='Analítico Cp.'!$B48)*('Diário 3º PA'!$C$4:$C$2000&gt;=M$4)*('Diário 3º PA'!$C$4:$C$2000&lt;=EOMONTH(M$4,0))*('Diário 3º PA'!$F$4:$F$2000)*(IF(Resumo!$Q$5="",1,'Diário 3º PA'!$O$4:$O$2000=Resumo!$Q$5)))
+SUMPRODUCT(('Diário 4º PA'!$E$4:$E$2000='Analítico Cp.'!$B48)*('Diário 4º PA'!$C$4:$C$2000&gt;=M$4)*('Diário 4º PA'!$C$4:$C$2000&lt;=EOMONTH(M$4,0))*('Diário 4º PA'!$F$4:$F$2000)*(IF(Resumo!$Q$5="",1,'Diário 4º PA'!$O$4:$O$2000=Resumo!$Q$5)))
+SUMPRODUCT(('Comp.'!$D$5:$D$763=$B48)*('Comp.'!$B$5:$B$763&gt;=M$4)*('Comp.'!$B$5:$B$763&lt;=EOMONTH(M$4,0))*('Comp.'!$E$5:$E$763)*(IF(Resumo!$Q$5="",1,'Comp.'!$K$5:$K$763=Resumo!$Q$5)))</f>
        <v>0</v>
      </c>
      <c r="N48" s="199">
        <f t="array" ref="N48">SUMPRODUCT(('Diário 1º PA'!$E$4:$E$2977='Analítico Cp.'!$B48)*('Diário 1º PA'!$C$4:$C$2977&gt;=N$4)*('Diário 1º PA'!$C$4:$C$2977&lt;=EOMONTH(N$4,0))*('Diário 1º PA'!$F$4:$F$2977)*(IF(Resumo!$Q$5="",1,'Diário 1º PA'!$O$4:$O$2977=Resumo!$Q$5)))
+SUMPRODUCT(('Diário 2º PA'!$E$4:$E$2000='Analítico Cp.'!$B48)*('Diário 2º PA'!$C$4:$C$2000&gt;=N$4)*('Diário 2º PA'!$C$4:$C$2000&lt;=EOMONTH(N$4,0))*('Diário 2º PA'!$F$4:$F$2000)*(IF(Resumo!$Q$5="",1,'Diário 2º PA'!$O$4:$O$2000=Resumo!$Q$5)))
+SUMPRODUCT(('Diário 3º PA'!$E$4:$E$2000='Analítico Cp.'!$B48)*('Diário 3º PA'!$C$4:$C$2000&gt;=N$4)*('Diário 3º PA'!$C$4:$C$2000&lt;=EOMONTH(N$4,0))*('Diário 3º PA'!$F$4:$F$2000)*(IF(Resumo!$Q$5="",1,'Diário 3º PA'!$O$4:$O$2000=Resumo!$Q$5)))
+SUMPRODUCT(('Diário 4º PA'!$E$4:$E$2000='Analítico Cp.'!$B48)*('Diário 4º PA'!$C$4:$C$2000&gt;=N$4)*('Diário 4º PA'!$C$4:$C$2000&lt;=EOMONTH(N$4,0))*('Diário 4º PA'!$F$4:$F$2000)*(IF(Resumo!$Q$5="",1,'Diário 4º PA'!$O$4:$O$2000=Resumo!$Q$5)))
+SUMPRODUCT(('Comp.'!$D$5:$D$763=$B48)*('Comp.'!$B$5:$B$763&gt;=N$4)*('Comp.'!$B$5:$B$763&lt;=EOMONTH(N$4,0))*('Comp.'!$E$5:$E$763)*(IF(Resumo!$Q$5="",1,'Comp.'!$K$5:$K$763=Resumo!$Q$5)))</f>
        <v>0</v>
      </c>
      <c r="O48" s="200">
        <f t="shared" si="9"/>
        <v>107811.86</v>
      </c>
      <c r="P48" s="201">
        <f t="shared" si="10"/>
        <v>2.2315264793446685E-2</v>
      </c>
      <c r="Q48" s="174"/>
      <c r="R48" s="174"/>
      <c r="S48" s="174"/>
      <c r="T48" s="174"/>
      <c r="U48" s="174"/>
      <c r="V48" s="174"/>
      <c r="W48" s="174"/>
      <c r="X48" s="174"/>
      <c r="Y48" s="174"/>
      <c r="Z48" s="174"/>
    </row>
    <row r="49" spans="1:26" ht="23.25" customHeight="1" x14ac:dyDescent="0.2">
      <c r="A49" s="83" t="s">
        <v>205</v>
      </c>
      <c r="B49" s="84" t="s">
        <v>206</v>
      </c>
      <c r="C49" s="199">
        <f t="array" ref="C49">SUMPRODUCT(('Diário 1º PA'!$E$4:$E$2977='Analítico Cp.'!$B49)*('Diário 1º PA'!$C$4:$C$2977&gt;=C$4)*('Diário 1º PA'!$C$4:$C$2977&lt;=EOMONTH(C$4,0))*('Diário 1º PA'!$F$4:$F$2977)*(IF(Resumo!$Q$5="",1,'Diário 1º PA'!$O$4:$O$2977=Resumo!$Q$5)))
+SUMPRODUCT(('Diário 2º PA'!$E$4:$E$2000='Analítico Cp.'!$B49)*('Diário 2º PA'!$C$4:$C$2000&gt;=C$4)*('Diário 2º PA'!$C$4:$C$2000&lt;=EOMONTH(C$4,0))*('Diário 2º PA'!$F$4:$F$2000)*(IF(Resumo!$Q$5="",1,'Diário 2º PA'!$O$4:$O$2000=Resumo!$Q$5)))
+SUMPRODUCT(('Diário 3º PA'!$E$4:$E$2000='Analítico Cp.'!$B49)*('Diário 3º PA'!$C$4:$C$2000&gt;=C$4)*('Diário 3º PA'!$C$4:$C$2000&lt;=EOMONTH(C$4,0))*('Diário 3º PA'!$F$4:$F$2000)*(IF(Resumo!$Q$5="",1,'Diário 3º PA'!$O$4:$O$2000=Resumo!$Q$5)))
+SUMPRODUCT(('Diário 4º PA'!$E$4:$E$2000='Analítico Cp.'!$B49)*('Diário 4º PA'!$C$4:$C$2000&gt;=C$4)*('Diário 4º PA'!$C$4:$C$2000&lt;=EOMONTH(C$4,0))*('Diário 4º PA'!$F$4:$F$2000)*(IF(Resumo!$Q$5="",1,'Diário 4º PA'!$O$4:$O$2000=Resumo!$Q$5)))
+SUMPRODUCT(('Comp.'!$D$5:$D$763=$B49)*('Comp.'!$B$5:$B$763&gt;=C$4)*('Comp.'!$B$5:$B$763&lt;=EOMONTH(C$4,0))*('Comp.'!$E$5:$E$763)*(IF(Resumo!$Q$5="",1,'Comp.'!$K$5:$K$763=Resumo!$Q$5)))</f>
        <v>1912.9199999999998</v>
      </c>
      <c r="D49" s="199">
        <f t="array" ref="D49">SUMPRODUCT(('Diário 1º PA'!$E$4:$E$2977='Analítico Cp.'!$B49)*('Diário 1º PA'!$C$4:$C$2977&gt;=D$4)*('Diário 1º PA'!$C$4:$C$2977&lt;=EOMONTH(D$4,0))*('Diário 1º PA'!$F$4:$F$2977)*(IF(Resumo!$Q$5="",1,'Diário 1º PA'!$O$4:$O$2977=Resumo!$Q$5)))
+SUMPRODUCT(('Diário 2º PA'!$E$4:$E$2000='Analítico Cp.'!$B49)*('Diário 2º PA'!$C$4:$C$2000&gt;=D$4)*('Diário 2º PA'!$C$4:$C$2000&lt;=EOMONTH(D$4,0))*('Diário 2º PA'!$F$4:$F$2000)*(IF(Resumo!$Q$5="",1,'Diário 2º PA'!$O$4:$O$2000=Resumo!$Q$5)))
+SUMPRODUCT(('Diário 3º PA'!$E$4:$E$2000='Analítico Cp.'!$B49)*('Diário 3º PA'!$C$4:$C$2000&gt;=D$4)*('Diário 3º PA'!$C$4:$C$2000&lt;=EOMONTH(D$4,0))*('Diário 3º PA'!$F$4:$F$2000)*(IF(Resumo!$Q$5="",1,'Diário 3º PA'!$O$4:$O$2000=Resumo!$Q$5)))
+SUMPRODUCT(('Diário 4º PA'!$E$4:$E$2000='Analítico Cp.'!$B49)*('Diário 4º PA'!$C$4:$C$2000&gt;=D$4)*('Diário 4º PA'!$C$4:$C$2000&lt;=EOMONTH(D$4,0))*('Diário 4º PA'!$F$4:$F$2000)*(IF(Resumo!$Q$5="",1,'Diário 4º PA'!$O$4:$O$2000=Resumo!$Q$5)))
+SUMPRODUCT(('Comp.'!$D$5:$D$763=$B49)*('Comp.'!$B$5:$B$763&gt;=D$4)*('Comp.'!$B$5:$B$763&lt;=EOMONTH(D$4,0))*('Comp.'!$E$5:$E$763)*(IF(Resumo!$Q$5="",1,'Comp.'!$K$5:$K$763=Resumo!$Q$5)))</f>
        <v>1993.74</v>
      </c>
      <c r="E49" s="199">
        <f t="array" ref="E49">SUMPRODUCT(('Diário 1º PA'!$E$4:$E$2977='Analítico Cp.'!$B49)*('Diário 1º PA'!$C$4:$C$2977&gt;=E$4)*('Diário 1º PA'!$C$4:$C$2977&lt;=EOMONTH(E$4,0))*('Diário 1º PA'!$F$4:$F$2977)*(IF(Resumo!$Q$5="",1,'Diário 1º PA'!$O$4:$O$2977=Resumo!$Q$5)))
+SUMPRODUCT(('Diário 2º PA'!$E$4:$E$2000='Analítico Cp.'!$B49)*('Diário 2º PA'!$C$4:$C$2000&gt;=E$4)*('Diário 2º PA'!$C$4:$C$2000&lt;=EOMONTH(E$4,0))*('Diário 2º PA'!$F$4:$F$2000)*(IF(Resumo!$Q$5="",1,'Diário 2º PA'!$O$4:$O$2000=Resumo!$Q$5)))
+SUMPRODUCT(('Diário 3º PA'!$E$4:$E$2000='Analítico Cp.'!$B49)*('Diário 3º PA'!$C$4:$C$2000&gt;=E$4)*('Diário 3º PA'!$C$4:$C$2000&lt;=EOMONTH(E$4,0))*('Diário 3º PA'!$F$4:$F$2000)*(IF(Resumo!$Q$5="",1,'Diário 3º PA'!$O$4:$O$2000=Resumo!$Q$5)))
+SUMPRODUCT(('Diário 4º PA'!$E$4:$E$2000='Analítico Cp.'!$B49)*('Diário 4º PA'!$C$4:$C$2000&gt;=E$4)*('Diário 4º PA'!$C$4:$C$2000&lt;=EOMONTH(E$4,0))*('Diário 4º PA'!$F$4:$F$2000)*(IF(Resumo!$Q$5="",1,'Diário 4º PA'!$O$4:$O$2000=Resumo!$Q$5)))
+SUMPRODUCT(('Comp.'!$D$5:$D$763=$B49)*('Comp.'!$B$5:$B$763&gt;=E$4)*('Comp.'!$B$5:$B$763&lt;=EOMONTH(E$4,0))*('Comp.'!$E$5:$E$763)*(IF(Resumo!$Q$5="",1,'Comp.'!$K$5:$K$763=Resumo!$Q$5)))</f>
        <v>3933.58</v>
      </c>
      <c r="F49" s="199">
        <f t="array" ref="F49">SUMPRODUCT(('Diário 1º PA'!$E$4:$E$2977='Analítico Cp.'!$B49)*('Diário 1º PA'!$C$4:$C$2977&gt;=F$4)*('Diário 1º PA'!$C$4:$C$2977&lt;=EOMONTH(F$4,0))*('Diário 1º PA'!$F$4:$F$2977)*(IF(Resumo!$Q$5="",1,'Diário 1º PA'!$O$4:$O$2977=Resumo!$Q$5)))
+SUMPRODUCT(('Diário 2º PA'!$E$4:$E$2000='Analítico Cp.'!$B49)*('Diário 2º PA'!$C$4:$C$2000&gt;=F$4)*('Diário 2º PA'!$C$4:$C$2000&lt;=EOMONTH(F$4,0))*('Diário 2º PA'!$F$4:$F$2000)*(IF(Resumo!$Q$5="",1,'Diário 2º PA'!$O$4:$O$2000=Resumo!$Q$5)))
+SUMPRODUCT(('Diário 3º PA'!$E$4:$E$2000='Analítico Cp.'!$B49)*('Diário 3º PA'!$C$4:$C$2000&gt;=F$4)*('Diário 3º PA'!$C$4:$C$2000&lt;=EOMONTH(F$4,0))*('Diário 3º PA'!$F$4:$F$2000)*(IF(Resumo!$Q$5="",1,'Diário 3º PA'!$O$4:$O$2000=Resumo!$Q$5)))
+SUMPRODUCT(('Diário 4º PA'!$E$4:$E$2000='Analítico Cp.'!$B49)*('Diário 4º PA'!$C$4:$C$2000&gt;=F$4)*('Diário 4º PA'!$C$4:$C$2000&lt;=EOMONTH(F$4,0))*('Diário 4º PA'!$F$4:$F$2000)*(IF(Resumo!$Q$5="",1,'Diário 4º PA'!$O$4:$O$2000=Resumo!$Q$5)))
+SUMPRODUCT(('Comp.'!$D$5:$D$763=$B49)*('Comp.'!$B$5:$B$763&gt;=F$4)*('Comp.'!$B$5:$B$763&lt;=EOMONTH(F$4,0))*('Comp.'!$E$5:$E$763)*(IF(Resumo!$Q$5="",1,'Comp.'!$K$5:$K$763=Resumo!$Q$5)))</f>
        <v>0</v>
      </c>
      <c r="G49" s="199">
        <f t="array" ref="G49">SUMPRODUCT(('Diário 1º PA'!$E$4:$E$2977='Analítico Cp.'!$B49)*('Diário 1º PA'!$C$4:$C$2977&gt;=G$4)*('Diário 1º PA'!$C$4:$C$2977&lt;=EOMONTH(G$4,0))*('Diário 1º PA'!$F$4:$F$2977)*(IF(Resumo!$Q$5="",1,'Diário 1º PA'!$O$4:$O$2977=Resumo!$Q$5)))
+SUMPRODUCT(('Diário 2º PA'!$E$4:$E$2000='Analítico Cp.'!$B49)*('Diário 2º PA'!$C$4:$C$2000&gt;=G$4)*('Diário 2º PA'!$C$4:$C$2000&lt;=EOMONTH(G$4,0))*('Diário 2º PA'!$F$4:$F$2000)*(IF(Resumo!$Q$5="",1,'Diário 2º PA'!$O$4:$O$2000=Resumo!$Q$5)))
+SUMPRODUCT(('Diário 3º PA'!$E$4:$E$2000='Analítico Cp.'!$B49)*('Diário 3º PA'!$C$4:$C$2000&gt;=G$4)*('Diário 3º PA'!$C$4:$C$2000&lt;=EOMONTH(G$4,0))*('Diário 3º PA'!$F$4:$F$2000)*(IF(Resumo!$Q$5="",1,'Diário 3º PA'!$O$4:$O$2000=Resumo!$Q$5)))
+SUMPRODUCT(('Diário 4º PA'!$E$4:$E$2000='Analítico Cp.'!$B49)*('Diário 4º PA'!$C$4:$C$2000&gt;=G$4)*('Diário 4º PA'!$C$4:$C$2000&lt;=EOMONTH(G$4,0))*('Diário 4º PA'!$F$4:$F$2000)*(IF(Resumo!$Q$5="",1,'Diário 4º PA'!$O$4:$O$2000=Resumo!$Q$5)))
+SUMPRODUCT(('Comp.'!$D$5:$D$763=$B49)*('Comp.'!$B$5:$B$763&gt;=G$4)*('Comp.'!$B$5:$B$763&lt;=EOMONTH(G$4,0))*('Comp.'!$E$5:$E$763)*(IF(Resumo!$Q$5="",1,'Comp.'!$K$5:$K$763=Resumo!$Q$5)))</f>
        <v>0</v>
      </c>
      <c r="H49" s="199">
        <f t="array" ref="H49">SUMPRODUCT(('Diário 1º PA'!$E$4:$E$2977='Analítico Cp.'!$B49)*('Diário 1º PA'!$C$4:$C$2977&gt;=H$4)*('Diário 1º PA'!$C$4:$C$2977&lt;=EOMONTH(H$4,0))*('Diário 1º PA'!$F$4:$F$2977)*(IF(Resumo!$Q$5="",1,'Diário 1º PA'!$O$4:$O$2977=Resumo!$Q$5)))
+SUMPRODUCT(('Diário 2º PA'!$E$4:$E$2000='Analítico Cp.'!$B49)*('Diário 2º PA'!$C$4:$C$2000&gt;=H$4)*('Diário 2º PA'!$C$4:$C$2000&lt;=EOMONTH(H$4,0))*('Diário 2º PA'!$F$4:$F$2000)*(IF(Resumo!$Q$5="",1,'Diário 2º PA'!$O$4:$O$2000=Resumo!$Q$5)))
+SUMPRODUCT(('Diário 3º PA'!$E$4:$E$2000='Analítico Cp.'!$B49)*('Diário 3º PA'!$C$4:$C$2000&gt;=H$4)*('Diário 3º PA'!$C$4:$C$2000&lt;=EOMONTH(H$4,0))*('Diário 3º PA'!$F$4:$F$2000)*(IF(Resumo!$Q$5="",1,'Diário 3º PA'!$O$4:$O$2000=Resumo!$Q$5)))
+SUMPRODUCT(('Diário 4º PA'!$E$4:$E$2000='Analítico Cp.'!$B49)*('Diário 4º PA'!$C$4:$C$2000&gt;=H$4)*('Diário 4º PA'!$C$4:$C$2000&lt;=EOMONTH(H$4,0))*('Diário 4º PA'!$F$4:$F$2000)*(IF(Resumo!$Q$5="",1,'Diário 4º PA'!$O$4:$O$2000=Resumo!$Q$5)))
+SUMPRODUCT(('Comp.'!$D$5:$D$763=$B49)*('Comp.'!$B$5:$B$763&gt;=H$4)*('Comp.'!$B$5:$B$763&lt;=EOMONTH(H$4,0))*('Comp.'!$E$5:$E$763)*(IF(Resumo!$Q$5="",1,'Comp.'!$K$5:$K$763=Resumo!$Q$5)))</f>
        <v>0</v>
      </c>
      <c r="I49" s="199">
        <f t="array" ref="I49">SUMPRODUCT(('Diário 1º PA'!$E$4:$E$2977='Analítico Cp.'!$B49)*('Diário 1º PA'!$C$4:$C$2977&gt;=I$4)*('Diário 1º PA'!$C$4:$C$2977&lt;=EOMONTH(I$4,0))*('Diário 1º PA'!$F$4:$F$2977)*(IF(Resumo!$Q$5="",1,'Diário 1º PA'!$O$4:$O$2977=Resumo!$Q$5)))
+SUMPRODUCT(('Diário 2º PA'!$E$4:$E$2000='Analítico Cp.'!$B49)*('Diário 2º PA'!$C$4:$C$2000&gt;=I$4)*('Diário 2º PA'!$C$4:$C$2000&lt;=EOMONTH(I$4,0))*('Diário 2º PA'!$F$4:$F$2000)*(IF(Resumo!$Q$5="",1,'Diário 2º PA'!$O$4:$O$2000=Resumo!$Q$5)))
+SUMPRODUCT(('Diário 3º PA'!$E$4:$E$2000='Analítico Cp.'!$B49)*('Diário 3º PA'!$C$4:$C$2000&gt;=I$4)*('Diário 3º PA'!$C$4:$C$2000&lt;=EOMONTH(I$4,0))*('Diário 3º PA'!$F$4:$F$2000)*(IF(Resumo!$Q$5="",1,'Diário 3º PA'!$O$4:$O$2000=Resumo!$Q$5)))
+SUMPRODUCT(('Diário 4º PA'!$E$4:$E$2000='Analítico Cp.'!$B49)*('Diário 4º PA'!$C$4:$C$2000&gt;=I$4)*('Diário 4º PA'!$C$4:$C$2000&lt;=EOMONTH(I$4,0))*('Diário 4º PA'!$F$4:$F$2000)*(IF(Resumo!$Q$5="",1,'Diário 4º PA'!$O$4:$O$2000=Resumo!$Q$5)))
+SUMPRODUCT(('Comp.'!$D$5:$D$763=$B49)*('Comp.'!$B$5:$B$763&gt;=I$4)*('Comp.'!$B$5:$B$763&lt;=EOMONTH(I$4,0))*('Comp.'!$E$5:$E$763)*(IF(Resumo!$Q$5="",1,'Comp.'!$K$5:$K$763=Resumo!$Q$5)))</f>
        <v>0</v>
      </c>
      <c r="J49" s="199">
        <f t="array" ref="J49">SUMPRODUCT(('Diário 1º PA'!$E$4:$E$2977='Analítico Cp.'!$B49)*('Diário 1º PA'!$C$4:$C$2977&gt;=J$4)*('Diário 1º PA'!$C$4:$C$2977&lt;=EOMONTH(J$4,0))*('Diário 1º PA'!$F$4:$F$2977)*(IF(Resumo!$Q$5="",1,'Diário 1º PA'!$O$4:$O$2977=Resumo!$Q$5)))
+SUMPRODUCT(('Diário 2º PA'!$E$4:$E$2000='Analítico Cp.'!$B49)*('Diário 2º PA'!$C$4:$C$2000&gt;=J$4)*('Diário 2º PA'!$C$4:$C$2000&lt;=EOMONTH(J$4,0))*('Diário 2º PA'!$F$4:$F$2000)*(IF(Resumo!$Q$5="",1,'Diário 2º PA'!$O$4:$O$2000=Resumo!$Q$5)))
+SUMPRODUCT(('Diário 3º PA'!$E$4:$E$2000='Analítico Cp.'!$B49)*('Diário 3º PA'!$C$4:$C$2000&gt;=J$4)*('Diário 3º PA'!$C$4:$C$2000&lt;=EOMONTH(J$4,0))*('Diário 3º PA'!$F$4:$F$2000)*(IF(Resumo!$Q$5="",1,'Diário 3º PA'!$O$4:$O$2000=Resumo!$Q$5)))
+SUMPRODUCT(('Diário 4º PA'!$E$4:$E$2000='Analítico Cp.'!$B49)*('Diário 4º PA'!$C$4:$C$2000&gt;=J$4)*('Diário 4º PA'!$C$4:$C$2000&lt;=EOMONTH(J$4,0))*('Diário 4º PA'!$F$4:$F$2000)*(IF(Resumo!$Q$5="",1,'Diário 4º PA'!$O$4:$O$2000=Resumo!$Q$5)))
+SUMPRODUCT(('Comp.'!$D$5:$D$763=$B49)*('Comp.'!$B$5:$B$763&gt;=J$4)*('Comp.'!$B$5:$B$763&lt;=EOMONTH(J$4,0))*('Comp.'!$E$5:$E$763)*(IF(Resumo!$Q$5="",1,'Comp.'!$K$5:$K$763=Resumo!$Q$5)))</f>
        <v>0</v>
      </c>
      <c r="K49" s="199">
        <f t="array" ref="K49">SUMPRODUCT(('Diário 1º PA'!$E$4:$E$2977='Analítico Cp.'!$B49)*('Diário 1º PA'!$C$4:$C$2977&gt;=K$4)*('Diário 1º PA'!$C$4:$C$2977&lt;=EOMONTH(K$4,0))*('Diário 1º PA'!$F$4:$F$2977)*(IF(Resumo!$Q$5="",1,'Diário 1º PA'!$O$4:$O$2977=Resumo!$Q$5)))
+SUMPRODUCT(('Diário 2º PA'!$E$4:$E$2000='Analítico Cp.'!$B49)*('Diário 2º PA'!$C$4:$C$2000&gt;=K$4)*('Diário 2º PA'!$C$4:$C$2000&lt;=EOMONTH(K$4,0))*('Diário 2º PA'!$F$4:$F$2000)*(IF(Resumo!$Q$5="",1,'Diário 2º PA'!$O$4:$O$2000=Resumo!$Q$5)))
+SUMPRODUCT(('Diário 3º PA'!$E$4:$E$2000='Analítico Cp.'!$B49)*('Diário 3º PA'!$C$4:$C$2000&gt;=K$4)*('Diário 3º PA'!$C$4:$C$2000&lt;=EOMONTH(K$4,0))*('Diário 3º PA'!$F$4:$F$2000)*(IF(Resumo!$Q$5="",1,'Diário 3º PA'!$O$4:$O$2000=Resumo!$Q$5)))
+SUMPRODUCT(('Diário 4º PA'!$E$4:$E$2000='Analítico Cp.'!$B49)*('Diário 4º PA'!$C$4:$C$2000&gt;=K$4)*('Diário 4º PA'!$C$4:$C$2000&lt;=EOMONTH(K$4,0))*('Diário 4º PA'!$F$4:$F$2000)*(IF(Resumo!$Q$5="",1,'Diário 4º PA'!$O$4:$O$2000=Resumo!$Q$5)))
+SUMPRODUCT(('Comp.'!$D$5:$D$763=$B49)*('Comp.'!$B$5:$B$763&gt;=K$4)*('Comp.'!$B$5:$B$763&lt;=EOMONTH(K$4,0))*('Comp.'!$E$5:$E$763)*(IF(Resumo!$Q$5="",1,'Comp.'!$K$5:$K$763=Resumo!$Q$5)))</f>
        <v>0</v>
      </c>
      <c r="L49" s="199">
        <f t="array" ref="L49">SUMPRODUCT(('Diário 1º PA'!$E$4:$E$2977='Analítico Cp.'!$B49)*('Diário 1º PA'!$C$4:$C$2977&gt;=L$4)*('Diário 1º PA'!$C$4:$C$2977&lt;=EOMONTH(L$4,0))*('Diário 1º PA'!$F$4:$F$2977)*(IF(Resumo!$Q$5="",1,'Diário 1º PA'!$O$4:$O$2977=Resumo!$Q$5)))
+SUMPRODUCT(('Diário 2º PA'!$E$4:$E$2000='Analítico Cp.'!$B49)*('Diário 2º PA'!$C$4:$C$2000&gt;=L$4)*('Diário 2º PA'!$C$4:$C$2000&lt;=EOMONTH(L$4,0))*('Diário 2º PA'!$F$4:$F$2000)*(IF(Resumo!$Q$5="",1,'Diário 2º PA'!$O$4:$O$2000=Resumo!$Q$5)))
+SUMPRODUCT(('Diário 3º PA'!$E$4:$E$2000='Analítico Cp.'!$B49)*('Diário 3º PA'!$C$4:$C$2000&gt;=L$4)*('Diário 3º PA'!$C$4:$C$2000&lt;=EOMONTH(L$4,0))*('Diário 3º PA'!$F$4:$F$2000)*(IF(Resumo!$Q$5="",1,'Diário 3º PA'!$O$4:$O$2000=Resumo!$Q$5)))
+SUMPRODUCT(('Diário 4º PA'!$E$4:$E$2000='Analítico Cp.'!$B49)*('Diário 4º PA'!$C$4:$C$2000&gt;=L$4)*('Diário 4º PA'!$C$4:$C$2000&lt;=EOMONTH(L$4,0))*('Diário 4º PA'!$F$4:$F$2000)*(IF(Resumo!$Q$5="",1,'Diário 4º PA'!$O$4:$O$2000=Resumo!$Q$5)))
+SUMPRODUCT(('Comp.'!$D$5:$D$763=$B49)*('Comp.'!$B$5:$B$763&gt;=L$4)*('Comp.'!$B$5:$B$763&lt;=EOMONTH(L$4,0))*('Comp.'!$E$5:$E$763)*(IF(Resumo!$Q$5="",1,'Comp.'!$K$5:$K$763=Resumo!$Q$5)))</f>
        <v>0</v>
      </c>
      <c r="M49" s="199">
        <f t="array" ref="M49">SUMPRODUCT(('Diário 1º PA'!$E$4:$E$2977='Analítico Cp.'!$B49)*('Diário 1º PA'!$C$4:$C$2977&gt;=M$4)*('Diário 1º PA'!$C$4:$C$2977&lt;=EOMONTH(M$4,0))*('Diário 1º PA'!$F$4:$F$2977)*(IF(Resumo!$Q$5="",1,'Diário 1º PA'!$O$4:$O$2977=Resumo!$Q$5)))
+SUMPRODUCT(('Diário 2º PA'!$E$4:$E$2000='Analítico Cp.'!$B49)*('Diário 2º PA'!$C$4:$C$2000&gt;=M$4)*('Diário 2º PA'!$C$4:$C$2000&lt;=EOMONTH(M$4,0))*('Diário 2º PA'!$F$4:$F$2000)*(IF(Resumo!$Q$5="",1,'Diário 2º PA'!$O$4:$O$2000=Resumo!$Q$5)))
+SUMPRODUCT(('Diário 3º PA'!$E$4:$E$2000='Analítico Cp.'!$B49)*('Diário 3º PA'!$C$4:$C$2000&gt;=M$4)*('Diário 3º PA'!$C$4:$C$2000&lt;=EOMONTH(M$4,0))*('Diário 3º PA'!$F$4:$F$2000)*(IF(Resumo!$Q$5="",1,'Diário 3º PA'!$O$4:$O$2000=Resumo!$Q$5)))
+SUMPRODUCT(('Diário 4º PA'!$E$4:$E$2000='Analítico Cp.'!$B49)*('Diário 4º PA'!$C$4:$C$2000&gt;=M$4)*('Diário 4º PA'!$C$4:$C$2000&lt;=EOMONTH(M$4,0))*('Diário 4º PA'!$F$4:$F$2000)*(IF(Resumo!$Q$5="",1,'Diário 4º PA'!$O$4:$O$2000=Resumo!$Q$5)))
+SUMPRODUCT(('Comp.'!$D$5:$D$763=$B49)*('Comp.'!$B$5:$B$763&gt;=M$4)*('Comp.'!$B$5:$B$763&lt;=EOMONTH(M$4,0))*('Comp.'!$E$5:$E$763)*(IF(Resumo!$Q$5="",1,'Comp.'!$K$5:$K$763=Resumo!$Q$5)))</f>
        <v>0</v>
      </c>
      <c r="N49" s="199">
        <f t="array" ref="N49">SUMPRODUCT(('Diário 1º PA'!$E$4:$E$2977='Analítico Cp.'!$B49)*('Diário 1º PA'!$C$4:$C$2977&gt;=N$4)*('Diário 1º PA'!$C$4:$C$2977&lt;=EOMONTH(N$4,0))*('Diário 1º PA'!$F$4:$F$2977)*(IF(Resumo!$Q$5="",1,'Diário 1º PA'!$O$4:$O$2977=Resumo!$Q$5)))
+SUMPRODUCT(('Diário 2º PA'!$E$4:$E$2000='Analítico Cp.'!$B49)*('Diário 2º PA'!$C$4:$C$2000&gt;=N$4)*('Diário 2º PA'!$C$4:$C$2000&lt;=EOMONTH(N$4,0))*('Diário 2º PA'!$F$4:$F$2000)*(IF(Resumo!$Q$5="",1,'Diário 2º PA'!$O$4:$O$2000=Resumo!$Q$5)))
+SUMPRODUCT(('Diário 3º PA'!$E$4:$E$2000='Analítico Cp.'!$B49)*('Diário 3º PA'!$C$4:$C$2000&gt;=N$4)*('Diário 3º PA'!$C$4:$C$2000&lt;=EOMONTH(N$4,0))*('Diário 3º PA'!$F$4:$F$2000)*(IF(Resumo!$Q$5="",1,'Diário 3º PA'!$O$4:$O$2000=Resumo!$Q$5)))
+SUMPRODUCT(('Diário 4º PA'!$E$4:$E$2000='Analítico Cp.'!$B49)*('Diário 4º PA'!$C$4:$C$2000&gt;=N$4)*('Diário 4º PA'!$C$4:$C$2000&lt;=EOMONTH(N$4,0))*('Diário 4º PA'!$F$4:$F$2000)*(IF(Resumo!$Q$5="",1,'Diário 4º PA'!$O$4:$O$2000=Resumo!$Q$5)))
+SUMPRODUCT(('Comp.'!$D$5:$D$763=$B49)*('Comp.'!$B$5:$B$763&gt;=N$4)*('Comp.'!$B$5:$B$763&lt;=EOMONTH(N$4,0))*('Comp.'!$E$5:$E$763)*(IF(Resumo!$Q$5="",1,'Comp.'!$K$5:$K$763=Resumo!$Q$5)))</f>
        <v>0</v>
      </c>
      <c r="O49" s="200">
        <f t="shared" si="9"/>
        <v>7840.24</v>
      </c>
      <c r="P49" s="201">
        <f t="shared" si="10"/>
        <v>1.6227994920426419E-3</v>
      </c>
      <c r="Q49" s="174"/>
      <c r="R49" s="174"/>
      <c r="S49" s="174"/>
      <c r="T49" s="174"/>
      <c r="U49" s="174"/>
      <c r="V49" s="174"/>
      <c r="W49" s="174"/>
      <c r="X49" s="174"/>
      <c r="Y49" s="174"/>
      <c r="Z49" s="174"/>
    </row>
    <row r="50" spans="1:26" ht="23.25" customHeight="1" x14ac:dyDescent="0.2">
      <c r="A50" s="83" t="s">
        <v>207</v>
      </c>
      <c r="B50" s="84" t="s">
        <v>208</v>
      </c>
      <c r="C50" s="199">
        <f t="array" ref="C50">SUMPRODUCT(('Diário 1º PA'!$E$4:$E$2977='Analítico Cp.'!$B50)*('Diário 1º PA'!$C$4:$C$2977&gt;=C$4)*('Diário 1º PA'!$C$4:$C$2977&lt;=EOMONTH(C$4,0))*('Diário 1º PA'!$F$4:$F$2977)*(IF(Resumo!$Q$5="",1,'Diário 1º PA'!$O$4:$O$2977=Resumo!$Q$5)))
+SUMPRODUCT(('Diário 2º PA'!$E$4:$E$2000='Analítico Cp.'!$B50)*('Diário 2º PA'!$C$4:$C$2000&gt;=C$4)*('Diário 2º PA'!$C$4:$C$2000&lt;=EOMONTH(C$4,0))*('Diário 2º PA'!$F$4:$F$2000)*(IF(Resumo!$Q$5="",1,'Diário 2º PA'!$O$4:$O$2000=Resumo!$Q$5)))
+SUMPRODUCT(('Diário 3º PA'!$E$4:$E$2000='Analítico Cp.'!$B50)*('Diário 3º PA'!$C$4:$C$2000&gt;=C$4)*('Diário 3º PA'!$C$4:$C$2000&lt;=EOMONTH(C$4,0))*('Diário 3º PA'!$F$4:$F$2000)*(IF(Resumo!$Q$5="",1,'Diário 3º PA'!$O$4:$O$2000=Resumo!$Q$5)))
+SUMPRODUCT(('Diário 4º PA'!$E$4:$E$2000='Analítico Cp.'!$B50)*('Diário 4º PA'!$C$4:$C$2000&gt;=C$4)*('Diário 4º PA'!$C$4:$C$2000&lt;=EOMONTH(C$4,0))*('Diário 4º PA'!$F$4:$F$2000)*(IF(Resumo!$Q$5="",1,'Diário 4º PA'!$O$4:$O$2000=Resumo!$Q$5)))
+SUMPRODUCT(('Comp.'!$D$5:$D$763=$B50)*('Comp.'!$B$5:$B$763&gt;=C$4)*('Comp.'!$B$5:$B$763&lt;=EOMONTH(C$4,0))*('Comp.'!$E$5:$E$763)*(IF(Resumo!$Q$5="",1,'Comp.'!$K$5:$K$763=Resumo!$Q$5)))</f>
        <v>0</v>
      </c>
      <c r="D50" s="199">
        <f t="array" ref="D50">SUMPRODUCT(('Diário 1º PA'!$E$4:$E$2977='Analítico Cp.'!$B50)*('Diário 1º PA'!$C$4:$C$2977&gt;=D$4)*('Diário 1º PA'!$C$4:$C$2977&lt;=EOMONTH(D$4,0))*('Diário 1º PA'!$F$4:$F$2977)*(IF(Resumo!$Q$5="",1,'Diário 1º PA'!$O$4:$O$2977=Resumo!$Q$5)))
+SUMPRODUCT(('Diário 2º PA'!$E$4:$E$2000='Analítico Cp.'!$B50)*('Diário 2º PA'!$C$4:$C$2000&gt;=D$4)*('Diário 2º PA'!$C$4:$C$2000&lt;=EOMONTH(D$4,0))*('Diário 2º PA'!$F$4:$F$2000)*(IF(Resumo!$Q$5="",1,'Diário 2º PA'!$O$4:$O$2000=Resumo!$Q$5)))
+SUMPRODUCT(('Diário 3º PA'!$E$4:$E$2000='Analítico Cp.'!$B50)*('Diário 3º PA'!$C$4:$C$2000&gt;=D$4)*('Diário 3º PA'!$C$4:$C$2000&lt;=EOMONTH(D$4,0))*('Diário 3º PA'!$F$4:$F$2000)*(IF(Resumo!$Q$5="",1,'Diário 3º PA'!$O$4:$O$2000=Resumo!$Q$5)))
+SUMPRODUCT(('Diário 4º PA'!$E$4:$E$2000='Analítico Cp.'!$B50)*('Diário 4º PA'!$C$4:$C$2000&gt;=D$4)*('Diário 4º PA'!$C$4:$C$2000&lt;=EOMONTH(D$4,0))*('Diário 4º PA'!$F$4:$F$2000)*(IF(Resumo!$Q$5="",1,'Diário 4º PA'!$O$4:$O$2000=Resumo!$Q$5)))
+SUMPRODUCT(('Comp.'!$D$5:$D$763=$B50)*('Comp.'!$B$5:$B$763&gt;=D$4)*('Comp.'!$B$5:$B$763&lt;=EOMONTH(D$4,0))*('Comp.'!$E$5:$E$763)*(IF(Resumo!$Q$5="",1,'Comp.'!$K$5:$K$763=Resumo!$Q$5)))</f>
        <v>0</v>
      </c>
      <c r="E50" s="199">
        <f t="array" ref="E50">SUMPRODUCT(('Diário 1º PA'!$E$4:$E$2977='Analítico Cp.'!$B50)*('Diário 1º PA'!$C$4:$C$2977&gt;=E$4)*('Diário 1º PA'!$C$4:$C$2977&lt;=EOMONTH(E$4,0))*('Diário 1º PA'!$F$4:$F$2977)*(IF(Resumo!$Q$5="",1,'Diário 1º PA'!$O$4:$O$2977=Resumo!$Q$5)))
+SUMPRODUCT(('Diário 2º PA'!$E$4:$E$2000='Analítico Cp.'!$B50)*('Diário 2º PA'!$C$4:$C$2000&gt;=E$4)*('Diário 2º PA'!$C$4:$C$2000&lt;=EOMONTH(E$4,0))*('Diário 2º PA'!$F$4:$F$2000)*(IF(Resumo!$Q$5="",1,'Diário 2º PA'!$O$4:$O$2000=Resumo!$Q$5)))
+SUMPRODUCT(('Diário 3º PA'!$E$4:$E$2000='Analítico Cp.'!$B50)*('Diário 3º PA'!$C$4:$C$2000&gt;=E$4)*('Diário 3º PA'!$C$4:$C$2000&lt;=EOMONTH(E$4,0))*('Diário 3º PA'!$F$4:$F$2000)*(IF(Resumo!$Q$5="",1,'Diário 3º PA'!$O$4:$O$2000=Resumo!$Q$5)))
+SUMPRODUCT(('Diário 4º PA'!$E$4:$E$2000='Analítico Cp.'!$B50)*('Diário 4º PA'!$C$4:$C$2000&gt;=E$4)*('Diário 4º PA'!$C$4:$C$2000&lt;=EOMONTH(E$4,0))*('Diário 4º PA'!$F$4:$F$2000)*(IF(Resumo!$Q$5="",1,'Diário 4º PA'!$O$4:$O$2000=Resumo!$Q$5)))
+SUMPRODUCT(('Comp.'!$D$5:$D$763=$B50)*('Comp.'!$B$5:$B$763&gt;=E$4)*('Comp.'!$B$5:$B$763&lt;=EOMONTH(E$4,0))*('Comp.'!$E$5:$E$763)*(IF(Resumo!$Q$5="",1,'Comp.'!$K$5:$K$763=Resumo!$Q$5)))</f>
        <v>0</v>
      </c>
      <c r="F50" s="199">
        <f t="array" ref="F50">SUMPRODUCT(('Diário 1º PA'!$E$4:$E$2977='Analítico Cp.'!$B50)*('Diário 1º PA'!$C$4:$C$2977&gt;=F$4)*('Diário 1º PA'!$C$4:$C$2977&lt;=EOMONTH(F$4,0))*('Diário 1º PA'!$F$4:$F$2977)*(IF(Resumo!$Q$5="",1,'Diário 1º PA'!$O$4:$O$2977=Resumo!$Q$5)))
+SUMPRODUCT(('Diário 2º PA'!$E$4:$E$2000='Analítico Cp.'!$B50)*('Diário 2º PA'!$C$4:$C$2000&gt;=F$4)*('Diário 2º PA'!$C$4:$C$2000&lt;=EOMONTH(F$4,0))*('Diário 2º PA'!$F$4:$F$2000)*(IF(Resumo!$Q$5="",1,'Diário 2º PA'!$O$4:$O$2000=Resumo!$Q$5)))
+SUMPRODUCT(('Diário 3º PA'!$E$4:$E$2000='Analítico Cp.'!$B50)*('Diário 3º PA'!$C$4:$C$2000&gt;=F$4)*('Diário 3º PA'!$C$4:$C$2000&lt;=EOMONTH(F$4,0))*('Diário 3º PA'!$F$4:$F$2000)*(IF(Resumo!$Q$5="",1,'Diário 3º PA'!$O$4:$O$2000=Resumo!$Q$5)))
+SUMPRODUCT(('Diário 4º PA'!$E$4:$E$2000='Analítico Cp.'!$B50)*('Diário 4º PA'!$C$4:$C$2000&gt;=F$4)*('Diário 4º PA'!$C$4:$C$2000&lt;=EOMONTH(F$4,0))*('Diário 4º PA'!$F$4:$F$2000)*(IF(Resumo!$Q$5="",1,'Diário 4º PA'!$O$4:$O$2000=Resumo!$Q$5)))
+SUMPRODUCT(('Comp.'!$D$5:$D$763=$B50)*('Comp.'!$B$5:$B$763&gt;=F$4)*('Comp.'!$B$5:$B$763&lt;=EOMONTH(F$4,0))*('Comp.'!$E$5:$E$763)*(IF(Resumo!$Q$5="",1,'Comp.'!$K$5:$K$763=Resumo!$Q$5)))</f>
        <v>0</v>
      </c>
      <c r="G50" s="199">
        <f t="array" ref="G50">SUMPRODUCT(('Diário 1º PA'!$E$4:$E$2977='Analítico Cp.'!$B50)*('Diário 1º PA'!$C$4:$C$2977&gt;=G$4)*('Diário 1º PA'!$C$4:$C$2977&lt;=EOMONTH(G$4,0))*('Diário 1º PA'!$F$4:$F$2977)*(IF(Resumo!$Q$5="",1,'Diário 1º PA'!$O$4:$O$2977=Resumo!$Q$5)))
+SUMPRODUCT(('Diário 2º PA'!$E$4:$E$2000='Analítico Cp.'!$B50)*('Diário 2º PA'!$C$4:$C$2000&gt;=G$4)*('Diário 2º PA'!$C$4:$C$2000&lt;=EOMONTH(G$4,0))*('Diário 2º PA'!$F$4:$F$2000)*(IF(Resumo!$Q$5="",1,'Diário 2º PA'!$O$4:$O$2000=Resumo!$Q$5)))
+SUMPRODUCT(('Diário 3º PA'!$E$4:$E$2000='Analítico Cp.'!$B50)*('Diário 3º PA'!$C$4:$C$2000&gt;=G$4)*('Diário 3º PA'!$C$4:$C$2000&lt;=EOMONTH(G$4,0))*('Diário 3º PA'!$F$4:$F$2000)*(IF(Resumo!$Q$5="",1,'Diário 3º PA'!$O$4:$O$2000=Resumo!$Q$5)))
+SUMPRODUCT(('Diário 4º PA'!$E$4:$E$2000='Analítico Cp.'!$B50)*('Diário 4º PA'!$C$4:$C$2000&gt;=G$4)*('Diário 4º PA'!$C$4:$C$2000&lt;=EOMONTH(G$4,0))*('Diário 4º PA'!$F$4:$F$2000)*(IF(Resumo!$Q$5="",1,'Diário 4º PA'!$O$4:$O$2000=Resumo!$Q$5)))
+SUMPRODUCT(('Comp.'!$D$5:$D$763=$B50)*('Comp.'!$B$5:$B$763&gt;=G$4)*('Comp.'!$B$5:$B$763&lt;=EOMONTH(G$4,0))*('Comp.'!$E$5:$E$763)*(IF(Resumo!$Q$5="",1,'Comp.'!$K$5:$K$763=Resumo!$Q$5)))</f>
        <v>0</v>
      </c>
      <c r="H50" s="199">
        <f t="array" ref="H50">SUMPRODUCT(('Diário 1º PA'!$E$4:$E$2977='Analítico Cp.'!$B50)*('Diário 1º PA'!$C$4:$C$2977&gt;=H$4)*('Diário 1º PA'!$C$4:$C$2977&lt;=EOMONTH(H$4,0))*('Diário 1º PA'!$F$4:$F$2977)*(IF(Resumo!$Q$5="",1,'Diário 1º PA'!$O$4:$O$2977=Resumo!$Q$5)))
+SUMPRODUCT(('Diário 2º PA'!$E$4:$E$2000='Analítico Cp.'!$B50)*('Diário 2º PA'!$C$4:$C$2000&gt;=H$4)*('Diário 2º PA'!$C$4:$C$2000&lt;=EOMONTH(H$4,0))*('Diário 2º PA'!$F$4:$F$2000)*(IF(Resumo!$Q$5="",1,'Diário 2º PA'!$O$4:$O$2000=Resumo!$Q$5)))
+SUMPRODUCT(('Diário 3º PA'!$E$4:$E$2000='Analítico Cp.'!$B50)*('Diário 3º PA'!$C$4:$C$2000&gt;=H$4)*('Diário 3º PA'!$C$4:$C$2000&lt;=EOMONTH(H$4,0))*('Diário 3º PA'!$F$4:$F$2000)*(IF(Resumo!$Q$5="",1,'Diário 3º PA'!$O$4:$O$2000=Resumo!$Q$5)))
+SUMPRODUCT(('Diário 4º PA'!$E$4:$E$2000='Analítico Cp.'!$B50)*('Diário 4º PA'!$C$4:$C$2000&gt;=H$4)*('Diário 4º PA'!$C$4:$C$2000&lt;=EOMONTH(H$4,0))*('Diário 4º PA'!$F$4:$F$2000)*(IF(Resumo!$Q$5="",1,'Diário 4º PA'!$O$4:$O$2000=Resumo!$Q$5)))
+SUMPRODUCT(('Comp.'!$D$5:$D$763=$B50)*('Comp.'!$B$5:$B$763&gt;=H$4)*('Comp.'!$B$5:$B$763&lt;=EOMONTH(H$4,0))*('Comp.'!$E$5:$E$763)*(IF(Resumo!$Q$5="",1,'Comp.'!$K$5:$K$763=Resumo!$Q$5)))</f>
        <v>0</v>
      </c>
      <c r="I50" s="199">
        <f t="array" ref="I50">SUMPRODUCT(('Diário 1º PA'!$E$4:$E$2977='Analítico Cp.'!$B50)*('Diário 1º PA'!$C$4:$C$2977&gt;=I$4)*('Diário 1º PA'!$C$4:$C$2977&lt;=EOMONTH(I$4,0))*('Diário 1º PA'!$F$4:$F$2977)*(IF(Resumo!$Q$5="",1,'Diário 1º PA'!$O$4:$O$2977=Resumo!$Q$5)))
+SUMPRODUCT(('Diário 2º PA'!$E$4:$E$2000='Analítico Cp.'!$B50)*('Diário 2º PA'!$C$4:$C$2000&gt;=I$4)*('Diário 2º PA'!$C$4:$C$2000&lt;=EOMONTH(I$4,0))*('Diário 2º PA'!$F$4:$F$2000)*(IF(Resumo!$Q$5="",1,'Diário 2º PA'!$O$4:$O$2000=Resumo!$Q$5)))
+SUMPRODUCT(('Diário 3º PA'!$E$4:$E$2000='Analítico Cp.'!$B50)*('Diário 3º PA'!$C$4:$C$2000&gt;=I$4)*('Diário 3º PA'!$C$4:$C$2000&lt;=EOMONTH(I$4,0))*('Diário 3º PA'!$F$4:$F$2000)*(IF(Resumo!$Q$5="",1,'Diário 3º PA'!$O$4:$O$2000=Resumo!$Q$5)))
+SUMPRODUCT(('Diário 4º PA'!$E$4:$E$2000='Analítico Cp.'!$B50)*('Diário 4º PA'!$C$4:$C$2000&gt;=I$4)*('Diário 4º PA'!$C$4:$C$2000&lt;=EOMONTH(I$4,0))*('Diário 4º PA'!$F$4:$F$2000)*(IF(Resumo!$Q$5="",1,'Diário 4º PA'!$O$4:$O$2000=Resumo!$Q$5)))
+SUMPRODUCT(('Comp.'!$D$5:$D$763=$B50)*('Comp.'!$B$5:$B$763&gt;=I$4)*('Comp.'!$B$5:$B$763&lt;=EOMONTH(I$4,0))*('Comp.'!$E$5:$E$763)*(IF(Resumo!$Q$5="",1,'Comp.'!$K$5:$K$763=Resumo!$Q$5)))</f>
        <v>0</v>
      </c>
      <c r="J50" s="199">
        <f t="array" ref="J50">SUMPRODUCT(('Diário 1º PA'!$E$4:$E$2977='Analítico Cp.'!$B50)*('Diário 1º PA'!$C$4:$C$2977&gt;=J$4)*('Diário 1º PA'!$C$4:$C$2977&lt;=EOMONTH(J$4,0))*('Diário 1º PA'!$F$4:$F$2977)*(IF(Resumo!$Q$5="",1,'Diário 1º PA'!$O$4:$O$2977=Resumo!$Q$5)))
+SUMPRODUCT(('Diário 2º PA'!$E$4:$E$2000='Analítico Cp.'!$B50)*('Diário 2º PA'!$C$4:$C$2000&gt;=J$4)*('Diário 2º PA'!$C$4:$C$2000&lt;=EOMONTH(J$4,0))*('Diário 2º PA'!$F$4:$F$2000)*(IF(Resumo!$Q$5="",1,'Diário 2º PA'!$O$4:$O$2000=Resumo!$Q$5)))
+SUMPRODUCT(('Diário 3º PA'!$E$4:$E$2000='Analítico Cp.'!$B50)*('Diário 3º PA'!$C$4:$C$2000&gt;=J$4)*('Diário 3º PA'!$C$4:$C$2000&lt;=EOMONTH(J$4,0))*('Diário 3º PA'!$F$4:$F$2000)*(IF(Resumo!$Q$5="",1,'Diário 3º PA'!$O$4:$O$2000=Resumo!$Q$5)))
+SUMPRODUCT(('Diário 4º PA'!$E$4:$E$2000='Analítico Cp.'!$B50)*('Diário 4º PA'!$C$4:$C$2000&gt;=J$4)*('Diário 4º PA'!$C$4:$C$2000&lt;=EOMONTH(J$4,0))*('Diário 4º PA'!$F$4:$F$2000)*(IF(Resumo!$Q$5="",1,'Diário 4º PA'!$O$4:$O$2000=Resumo!$Q$5)))
+SUMPRODUCT(('Comp.'!$D$5:$D$763=$B50)*('Comp.'!$B$5:$B$763&gt;=J$4)*('Comp.'!$B$5:$B$763&lt;=EOMONTH(J$4,0))*('Comp.'!$E$5:$E$763)*(IF(Resumo!$Q$5="",1,'Comp.'!$K$5:$K$763=Resumo!$Q$5)))</f>
        <v>0</v>
      </c>
      <c r="K50" s="199">
        <f t="array" ref="K50">SUMPRODUCT(('Diário 1º PA'!$E$4:$E$2977='Analítico Cp.'!$B50)*('Diário 1º PA'!$C$4:$C$2977&gt;=K$4)*('Diário 1º PA'!$C$4:$C$2977&lt;=EOMONTH(K$4,0))*('Diário 1º PA'!$F$4:$F$2977)*(IF(Resumo!$Q$5="",1,'Diário 1º PA'!$O$4:$O$2977=Resumo!$Q$5)))
+SUMPRODUCT(('Diário 2º PA'!$E$4:$E$2000='Analítico Cp.'!$B50)*('Diário 2º PA'!$C$4:$C$2000&gt;=K$4)*('Diário 2º PA'!$C$4:$C$2000&lt;=EOMONTH(K$4,0))*('Diário 2º PA'!$F$4:$F$2000)*(IF(Resumo!$Q$5="",1,'Diário 2º PA'!$O$4:$O$2000=Resumo!$Q$5)))
+SUMPRODUCT(('Diário 3º PA'!$E$4:$E$2000='Analítico Cp.'!$B50)*('Diário 3º PA'!$C$4:$C$2000&gt;=K$4)*('Diário 3º PA'!$C$4:$C$2000&lt;=EOMONTH(K$4,0))*('Diário 3º PA'!$F$4:$F$2000)*(IF(Resumo!$Q$5="",1,'Diário 3º PA'!$O$4:$O$2000=Resumo!$Q$5)))
+SUMPRODUCT(('Diário 4º PA'!$E$4:$E$2000='Analítico Cp.'!$B50)*('Diário 4º PA'!$C$4:$C$2000&gt;=K$4)*('Diário 4º PA'!$C$4:$C$2000&lt;=EOMONTH(K$4,0))*('Diário 4º PA'!$F$4:$F$2000)*(IF(Resumo!$Q$5="",1,'Diário 4º PA'!$O$4:$O$2000=Resumo!$Q$5)))
+SUMPRODUCT(('Comp.'!$D$5:$D$763=$B50)*('Comp.'!$B$5:$B$763&gt;=K$4)*('Comp.'!$B$5:$B$763&lt;=EOMONTH(K$4,0))*('Comp.'!$E$5:$E$763)*(IF(Resumo!$Q$5="",1,'Comp.'!$K$5:$K$763=Resumo!$Q$5)))</f>
        <v>0</v>
      </c>
      <c r="L50" s="199">
        <f t="array" ref="L50">SUMPRODUCT(('Diário 1º PA'!$E$4:$E$2977='Analítico Cp.'!$B50)*('Diário 1º PA'!$C$4:$C$2977&gt;=L$4)*('Diário 1º PA'!$C$4:$C$2977&lt;=EOMONTH(L$4,0))*('Diário 1º PA'!$F$4:$F$2977)*(IF(Resumo!$Q$5="",1,'Diário 1º PA'!$O$4:$O$2977=Resumo!$Q$5)))
+SUMPRODUCT(('Diário 2º PA'!$E$4:$E$2000='Analítico Cp.'!$B50)*('Diário 2º PA'!$C$4:$C$2000&gt;=L$4)*('Diário 2º PA'!$C$4:$C$2000&lt;=EOMONTH(L$4,0))*('Diário 2º PA'!$F$4:$F$2000)*(IF(Resumo!$Q$5="",1,'Diário 2º PA'!$O$4:$O$2000=Resumo!$Q$5)))
+SUMPRODUCT(('Diário 3º PA'!$E$4:$E$2000='Analítico Cp.'!$B50)*('Diário 3º PA'!$C$4:$C$2000&gt;=L$4)*('Diário 3º PA'!$C$4:$C$2000&lt;=EOMONTH(L$4,0))*('Diário 3º PA'!$F$4:$F$2000)*(IF(Resumo!$Q$5="",1,'Diário 3º PA'!$O$4:$O$2000=Resumo!$Q$5)))
+SUMPRODUCT(('Diário 4º PA'!$E$4:$E$2000='Analítico Cp.'!$B50)*('Diário 4º PA'!$C$4:$C$2000&gt;=L$4)*('Diário 4º PA'!$C$4:$C$2000&lt;=EOMONTH(L$4,0))*('Diário 4º PA'!$F$4:$F$2000)*(IF(Resumo!$Q$5="",1,'Diário 4º PA'!$O$4:$O$2000=Resumo!$Q$5)))
+SUMPRODUCT(('Comp.'!$D$5:$D$763=$B50)*('Comp.'!$B$5:$B$763&gt;=L$4)*('Comp.'!$B$5:$B$763&lt;=EOMONTH(L$4,0))*('Comp.'!$E$5:$E$763)*(IF(Resumo!$Q$5="",1,'Comp.'!$K$5:$K$763=Resumo!$Q$5)))</f>
        <v>0</v>
      </c>
      <c r="M50" s="199">
        <f t="array" ref="M50">SUMPRODUCT(('Diário 1º PA'!$E$4:$E$2977='Analítico Cp.'!$B50)*('Diário 1º PA'!$C$4:$C$2977&gt;=M$4)*('Diário 1º PA'!$C$4:$C$2977&lt;=EOMONTH(M$4,0))*('Diário 1º PA'!$F$4:$F$2977)*(IF(Resumo!$Q$5="",1,'Diário 1º PA'!$O$4:$O$2977=Resumo!$Q$5)))
+SUMPRODUCT(('Diário 2º PA'!$E$4:$E$2000='Analítico Cp.'!$B50)*('Diário 2º PA'!$C$4:$C$2000&gt;=M$4)*('Diário 2º PA'!$C$4:$C$2000&lt;=EOMONTH(M$4,0))*('Diário 2º PA'!$F$4:$F$2000)*(IF(Resumo!$Q$5="",1,'Diário 2º PA'!$O$4:$O$2000=Resumo!$Q$5)))
+SUMPRODUCT(('Diário 3º PA'!$E$4:$E$2000='Analítico Cp.'!$B50)*('Diário 3º PA'!$C$4:$C$2000&gt;=M$4)*('Diário 3º PA'!$C$4:$C$2000&lt;=EOMONTH(M$4,0))*('Diário 3º PA'!$F$4:$F$2000)*(IF(Resumo!$Q$5="",1,'Diário 3º PA'!$O$4:$O$2000=Resumo!$Q$5)))
+SUMPRODUCT(('Diário 4º PA'!$E$4:$E$2000='Analítico Cp.'!$B50)*('Diário 4º PA'!$C$4:$C$2000&gt;=M$4)*('Diário 4º PA'!$C$4:$C$2000&lt;=EOMONTH(M$4,0))*('Diário 4º PA'!$F$4:$F$2000)*(IF(Resumo!$Q$5="",1,'Diário 4º PA'!$O$4:$O$2000=Resumo!$Q$5)))
+SUMPRODUCT(('Comp.'!$D$5:$D$763=$B50)*('Comp.'!$B$5:$B$763&gt;=M$4)*('Comp.'!$B$5:$B$763&lt;=EOMONTH(M$4,0))*('Comp.'!$E$5:$E$763)*(IF(Resumo!$Q$5="",1,'Comp.'!$K$5:$K$763=Resumo!$Q$5)))</f>
        <v>0</v>
      </c>
      <c r="N50" s="199">
        <f t="array" ref="N50">SUMPRODUCT(('Diário 1º PA'!$E$4:$E$2977='Analítico Cp.'!$B50)*('Diário 1º PA'!$C$4:$C$2977&gt;=N$4)*('Diário 1º PA'!$C$4:$C$2977&lt;=EOMONTH(N$4,0))*('Diário 1º PA'!$F$4:$F$2977)*(IF(Resumo!$Q$5="",1,'Diário 1º PA'!$O$4:$O$2977=Resumo!$Q$5)))
+SUMPRODUCT(('Diário 2º PA'!$E$4:$E$2000='Analítico Cp.'!$B50)*('Diário 2º PA'!$C$4:$C$2000&gt;=N$4)*('Diário 2º PA'!$C$4:$C$2000&lt;=EOMONTH(N$4,0))*('Diário 2º PA'!$F$4:$F$2000)*(IF(Resumo!$Q$5="",1,'Diário 2º PA'!$O$4:$O$2000=Resumo!$Q$5)))
+SUMPRODUCT(('Diário 3º PA'!$E$4:$E$2000='Analítico Cp.'!$B50)*('Diário 3º PA'!$C$4:$C$2000&gt;=N$4)*('Diário 3º PA'!$C$4:$C$2000&lt;=EOMONTH(N$4,0))*('Diário 3º PA'!$F$4:$F$2000)*(IF(Resumo!$Q$5="",1,'Diário 3º PA'!$O$4:$O$2000=Resumo!$Q$5)))
+SUMPRODUCT(('Diário 4º PA'!$E$4:$E$2000='Analítico Cp.'!$B50)*('Diário 4º PA'!$C$4:$C$2000&gt;=N$4)*('Diário 4º PA'!$C$4:$C$2000&lt;=EOMONTH(N$4,0))*('Diário 4º PA'!$F$4:$F$2000)*(IF(Resumo!$Q$5="",1,'Diário 4º PA'!$O$4:$O$2000=Resumo!$Q$5)))
+SUMPRODUCT(('Comp.'!$D$5:$D$763=$B50)*('Comp.'!$B$5:$B$763&gt;=N$4)*('Comp.'!$B$5:$B$763&lt;=EOMONTH(N$4,0))*('Comp.'!$E$5:$E$763)*(IF(Resumo!$Q$5="",1,'Comp.'!$K$5:$K$763=Resumo!$Q$5)))</f>
        <v>0</v>
      </c>
      <c r="O50" s="200">
        <f t="shared" si="9"/>
        <v>0</v>
      </c>
      <c r="P50" s="201">
        <f t="shared" si="10"/>
        <v>0</v>
      </c>
      <c r="Q50" s="174"/>
      <c r="R50" s="174"/>
      <c r="S50" s="174"/>
      <c r="T50" s="174"/>
      <c r="U50" s="174"/>
      <c r="V50" s="174"/>
      <c r="W50" s="174"/>
      <c r="X50" s="174"/>
      <c r="Y50" s="174"/>
      <c r="Z50" s="174"/>
    </row>
    <row r="51" spans="1:26" ht="23.25" customHeight="1" x14ac:dyDescent="0.2">
      <c r="A51" s="83" t="s">
        <v>209</v>
      </c>
      <c r="B51" s="84" t="s">
        <v>210</v>
      </c>
      <c r="C51" s="199">
        <f t="array" ref="C51">SUMPRODUCT(('Diário 1º PA'!$E$4:$E$2977='Analítico Cp.'!$B51)*('Diário 1º PA'!$C$4:$C$2977&gt;=C$4)*('Diário 1º PA'!$C$4:$C$2977&lt;=EOMONTH(C$4,0))*('Diário 1º PA'!$F$4:$F$2977)*(IF(Resumo!$Q$5="",1,'Diário 1º PA'!$O$4:$O$2977=Resumo!$Q$5)))
+SUMPRODUCT(('Diário 2º PA'!$E$4:$E$2000='Analítico Cp.'!$B51)*('Diário 2º PA'!$C$4:$C$2000&gt;=C$4)*('Diário 2º PA'!$C$4:$C$2000&lt;=EOMONTH(C$4,0))*('Diário 2º PA'!$F$4:$F$2000)*(IF(Resumo!$Q$5="",1,'Diário 2º PA'!$O$4:$O$2000=Resumo!$Q$5)))
+SUMPRODUCT(('Diário 3º PA'!$E$4:$E$2000='Analítico Cp.'!$B51)*('Diário 3º PA'!$C$4:$C$2000&gt;=C$4)*('Diário 3º PA'!$C$4:$C$2000&lt;=EOMONTH(C$4,0))*('Diário 3º PA'!$F$4:$F$2000)*(IF(Resumo!$Q$5="",1,'Diário 3º PA'!$O$4:$O$2000=Resumo!$Q$5)))
+SUMPRODUCT(('Diário 4º PA'!$E$4:$E$2000='Analítico Cp.'!$B51)*('Diário 4º PA'!$C$4:$C$2000&gt;=C$4)*('Diário 4º PA'!$C$4:$C$2000&lt;=EOMONTH(C$4,0))*('Diário 4º PA'!$F$4:$F$2000)*(IF(Resumo!$Q$5="",1,'Diário 4º PA'!$O$4:$O$2000=Resumo!$Q$5)))
+SUMPRODUCT(('Comp.'!$D$5:$D$763=$B51)*('Comp.'!$B$5:$B$763&gt;=C$4)*('Comp.'!$B$5:$B$763&lt;=EOMONTH(C$4,0))*('Comp.'!$E$5:$E$763)*(IF(Resumo!$Q$5="",1,'Comp.'!$K$5:$K$763=Resumo!$Q$5)))</f>
        <v>0</v>
      </c>
      <c r="D51" s="199">
        <f t="array" ref="D51">SUMPRODUCT(('Diário 1º PA'!$E$4:$E$2977='Analítico Cp.'!$B51)*('Diário 1º PA'!$C$4:$C$2977&gt;=D$4)*('Diário 1º PA'!$C$4:$C$2977&lt;=EOMONTH(D$4,0))*('Diário 1º PA'!$F$4:$F$2977)*(IF(Resumo!$Q$5="",1,'Diário 1º PA'!$O$4:$O$2977=Resumo!$Q$5)))
+SUMPRODUCT(('Diário 2º PA'!$E$4:$E$2000='Analítico Cp.'!$B51)*('Diário 2º PA'!$C$4:$C$2000&gt;=D$4)*('Diário 2º PA'!$C$4:$C$2000&lt;=EOMONTH(D$4,0))*('Diário 2º PA'!$F$4:$F$2000)*(IF(Resumo!$Q$5="",1,'Diário 2º PA'!$O$4:$O$2000=Resumo!$Q$5)))
+SUMPRODUCT(('Diário 3º PA'!$E$4:$E$2000='Analítico Cp.'!$B51)*('Diário 3º PA'!$C$4:$C$2000&gt;=D$4)*('Diário 3º PA'!$C$4:$C$2000&lt;=EOMONTH(D$4,0))*('Diário 3º PA'!$F$4:$F$2000)*(IF(Resumo!$Q$5="",1,'Diário 3º PA'!$O$4:$O$2000=Resumo!$Q$5)))
+SUMPRODUCT(('Diário 4º PA'!$E$4:$E$2000='Analítico Cp.'!$B51)*('Diário 4º PA'!$C$4:$C$2000&gt;=D$4)*('Diário 4º PA'!$C$4:$C$2000&lt;=EOMONTH(D$4,0))*('Diário 4º PA'!$F$4:$F$2000)*(IF(Resumo!$Q$5="",1,'Diário 4º PA'!$O$4:$O$2000=Resumo!$Q$5)))
+SUMPRODUCT(('Comp.'!$D$5:$D$763=$B51)*('Comp.'!$B$5:$B$763&gt;=D$4)*('Comp.'!$B$5:$B$763&lt;=EOMONTH(D$4,0))*('Comp.'!$E$5:$E$763)*(IF(Resumo!$Q$5="",1,'Comp.'!$K$5:$K$763=Resumo!$Q$5)))</f>
        <v>0</v>
      </c>
      <c r="E51" s="199">
        <f t="array" ref="E51">SUMPRODUCT(('Diário 1º PA'!$E$4:$E$2977='Analítico Cp.'!$B51)*('Diário 1º PA'!$C$4:$C$2977&gt;=E$4)*('Diário 1º PA'!$C$4:$C$2977&lt;=EOMONTH(E$4,0))*('Diário 1º PA'!$F$4:$F$2977)*(IF(Resumo!$Q$5="",1,'Diário 1º PA'!$O$4:$O$2977=Resumo!$Q$5)))
+SUMPRODUCT(('Diário 2º PA'!$E$4:$E$2000='Analítico Cp.'!$B51)*('Diário 2º PA'!$C$4:$C$2000&gt;=E$4)*('Diário 2º PA'!$C$4:$C$2000&lt;=EOMONTH(E$4,0))*('Diário 2º PA'!$F$4:$F$2000)*(IF(Resumo!$Q$5="",1,'Diário 2º PA'!$O$4:$O$2000=Resumo!$Q$5)))
+SUMPRODUCT(('Diário 3º PA'!$E$4:$E$2000='Analítico Cp.'!$B51)*('Diário 3º PA'!$C$4:$C$2000&gt;=E$4)*('Diário 3º PA'!$C$4:$C$2000&lt;=EOMONTH(E$4,0))*('Diário 3º PA'!$F$4:$F$2000)*(IF(Resumo!$Q$5="",1,'Diário 3º PA'!$O$4:$O$2000=Resumo!$Q$5)))
+SUMPRODUCT(('Diário 4º PA'!$E$4:$E$2000='Analítico Cp.'!$B51)*('Diário 4º PA'!$C$4:$C$2000&gt;=E$4)*('Diário 4º PA'!$C$4:$C$2000&lt;=EOMONTH(E$4,0))*('Diário 4º PA'!$F$4:$F$2000)*(IF(Resumo!$Q$5="",1,'Diário 4º PA'!$O$4:$O$2000=Resumo!$Q$5)))
+SUMPRODUCT(('Comp.'!$D$5:$D$763=$B51)*('Comp.'!$B$5:$B$763&gt;=E$4)*('Comp.'!$B$5:$B$763&lt;=EOMONTH(E$4,0))*('Comp.'!$E$5:$E$763)*(IF(Resumo!$Q$5="",1,'Comp.'!$K$5:$K$763=Resumo!$Q$5)))</f>
        <v>0</v>
      </c>
      <c r="F51" s="199">
        <f t="array" ref="F51">SUMPRODUCT(('Diário 1º PA'!$E$4:$E$2977='Analítico Cp.'!$B51)*('Diário 1º PA'!$C$4:$C$2977&gt;=F$4)*('Diário 1º PA'!$C$4:$C$2977&lt;=EOMONTH(F$4,0))*('Diário 1º PA'!$F$4:$F$2977)*(IF(Resumo!$Q$5="",1,'Diário 1º PA'!$O$4:$O$2977=Resumo!$Q$5)))
+SUMPRODUCT(('Diário 2º PA'!$E$4:$E$2000='Analítico Cp.'!$B51)*('Diário 2º PA'!$C$4:$C$2000&gt;=F$4)*('Diário 2º PA'!$C$4:$C$2000&lt;=EOMONTH(F$4,0))*('Diário 2º PA'!$F$4:$F$2000)*(IF(Resumo!$Q$5="",1,'Diário 2º PA'!$O$4:$O$2000=Resumo!$Q$5)))
+SUMPRODUCT(('Diário 3º PA'!$E$4:$E$2000='Analítico Cp.'!$B51)*('Diário 3º PA'!$C$4:$C$2000&gt;=F$4)*('Diário 3º PA'!$C$4:$C$2000&lt;=EOMONTH(F$4,0))*('Diário 3º PA'!$F$4:$F$2000)*(IF(Resumo!$Q$5="",1,'Diário 3º PA'!$O$4:$O$2000=Resumo!$Q$5)))
+SUMPRODUCT(('Diário 4º PA'!$E$4:$E$2000='Analítico Cp.'!$B51)*('Diário 4º PA'!$C$4:$C$2000&gt;=F$4)*('Diário 4º PA'!$C$4:$C$2000&lt;=EOMONTH(F$4,0))*('Diário 4º PA'!$F$4:$F$2000)*(IF(Resumo!$Q$5="",1,'Diário 4º PA'!$O$4:$O$2000=Resumo!$Q$5)))
+SUMPRODUCT(('Comp.'!$D$5:$D$763=$B51)*('Comp.'!$B$5:$B$763&gt;=F$4)*('Comp.'!$B$5:$B$763&lt;=EOMONTH(F$4,0))*('Comp.'!$E$5:$E$763)*(IF(Resumo!$Q$5="",1,'Comp.'!$K$5:$K$763=Resumo!$Q$5)))</f>
        <v>0</v>
      </c>
      <c r="G51" s="199">
        <f t="array" ref="G51">SUMPRODUCT(('Diário 1º PA'!$E$4:$E$2977='Analítico Cp.'!$B51)*('Diário 1º PA'!$C$4:$C$2977&gt;=G$4)*('Diário 1º PA'!$C$4:$C$2977&lt;=EOMONTH(G$4,0))*('Diário 1º PA'!$F$4:$F$2977)*(IF(Resumo!$Q$5="",1,'Diário 1º PA'!$O$4:$O$2977=Resumo!$Q$5)))
+SUMPRODUCT(('Diário 2º PA'!$E$4:$E$2000='Analítico Cp.'!$B51)*('Diário 2º PA'!$C$4:$C$2000&gt;=G$4)*('Diário 2º PA'!$C$4:$C$2000&lt;=EOMONTH(G$4,0))*('Diário 2º PA'!$F$4:$F$2000)*(IF(Resumo!$Q$5="",1,'Diário 2º PA'!$O$4:$O$2000=Resumo!$Q$5)))
+SUMPRODUCT(('Diário 3º PA'!$E$4:$E$2000='Analítico Cp.'!$B51)*('Diário 3º PA'!$C$4:$C$2000&gt;=G$4)*('Diário 3º PA'!$C$4:$C$2000&lt;=EOMONTH(G$4,0))*('Diário 3º PA'!$F$4:$F$2000)*(IF(Resumo!$Q$5="",1,'Diário 3º PA'!$O$4:$O$2000=Resumo!$Q$5)))
+SUMPRODUCT(('Diário 4º PA'!$E$4:$E$2000='Analítico Cp.'!$B51)*('Diário 4º PA'!$C$4:$C$2000&gt;=G$4)*('Diário 4º PA'!$C$4:$C$2000&lt;=EOMONTH(G$4,0))*('Diário 4º PA'!$F$4:$F$2000)*(IF(Resumo!$Q$5="",1,'Diário 4º PA'!$O$4:$O$2000=Resumo!$Q$5)))
+SUMPRODUCT(('Comp.'!$D$5:$D$763=$B51)*('Comp.'!$B$5:$B$763&gt;=G$4)*('Comp.'!$B$5:$B$763&lt;=EOMONTH(G$4,0))*('Comp.'!$E$5:$E$763)*(IF(Resumo!$Q$5="",1,'Comp.'!$K$5:$K$763=Resumo!$Q$5)))</f>
        <v>0</v>
      </c>
      <c r="H51" s="199">
        <f t="array" ref="H51">SUMPRODUCT(('Diário 1º PA'!$E$4:$E$2977='Analítico Cp.'!$B51)*('Diário 1º PA'!$C$4:$C$2977&gt;=H$4)*('Diário 1º PA'!$C$4:$C$2977&lt;=EOMONTH(H$4,0))*('Diário 1º PA'!$F$4:$F$2977)*(IF(Resumo!$Q$5="",1,'Diário 1º PA'!$O$4:$O$2977=Resumo!$Q$5)))
+SUMPRODUCT(('Diário 2º PA'!$E$4:$E$2000='Analítico Cp.'!$B51)*('Diário 2º PA'!$C$4:$C$2000&gt;=H$4)*('Diário 2º PA'!$C$4:$C$2000&lt;=EOMONTH(H$4,0))*('Diário 2º PA'!$F$4:$F$2000)*(IF(Resumo!$Q$5="",1,'Diário 2º PA'!$O$4:$O$2000=Resumo!$Q$5)))
+SUMPRODUCT(('Diário 3º PA'!$E$4:$E$2000='Analítico Cp.'!$B51)*('Diário 3º PA'!$C$4:$C$2000&gt;=H$4)*('Diário 3º PA'!$C$4:$C$2000&lt;=EOMONTH(H$4,0))*('Diário 3º PA'!$F$4:$F$2000)*(IF(Resumo!$Q$5="",1,'Diário 3º PA'!$O$4:$O$2000=Resumo!$Q$5)))
+SUMPRODUCT(('Diário 4º PA'!$E$4:$E$2000='Analítico Cp.'!$B51)*('Diário 4º PA'!$C$4:$C$2000&gt;=H$4)*('Diário 4º PA'!$C$4:$C$2000&lt;=EOMONTH(H$4,0))*('Diário 4º PA'!$F$4:$F$2000)*(IF(Resumo!$Q$5="",1,'Diário 4º PA'!$O$4:$O$2000=Resumo!$Q$5)))
+SUMPRODUCT(('Comp.'!$D$5:$D$763=$B51)*('Comp.'!$B$5:$B$763&gt;=H$4)*('Comp.'!$B$5:$B$763&lt;=EOMONTH(H$4,0))*('Comp.'!$E$5:$E$763)*(IF(Resumo!$Q$5="",1,'Comp.'!$K$5:$K$763=Resumo!$Q$5)))</f>
        <v>0</v>
      </c>
      <c r="I51" s="199">
        <f t="array" ref="I51">SUMPRODUCT(('Diário 1º PA'!$E$4:$E$2977='Analítico Cp.'!$B51)*('Diário 1º PA'!$C$4:$C$2977&gt;=I$4)*('Diário 1º PA'!$C$4:$C$2977&lt;=EOMONTH(I$4,0))*('Diário 1º PA'!$F$4:$F$2977)*(IF(Resumo!$Q$5="",1,'Diário 1º PA'!$O$4:$O$2977=Resumo!$Q$5)))
+SUMPRODUCT(('Diário 2º PA'!$E$4:$E$2000='Analítico Cp.'!$B51)*('Diário 2º PA'!$C$4:$C$2000&gt;=I$4)*('Diário 2º PA'!$C$4:$C$2000&lt;=EOMONTH(I$4,0))*('Diário 2º PA'!$F$4:$F$2000)*(IF(Resumo!$Q$5="",1,'Diário 2º PA'!$O$4:$O$2000=Resumo!$Q$5)))
+SUMPRODUCT(('Diário 3º PA'!$E$4:$E$2000='Analítico Cp.'!$B51)*('Diário 3º PA'!$C$4:$C$2000&gt;=I$4)*('Diário 3º PA'!$C$4:$C$2000&lt;=EOMONTH(I$4,0))*('Diário 3º PA'!$F$4:$F$2000)*(IF(Resumo!$Q$5="",1,'Diário 3º PA'!$O$4:$O$2000=Resumo!$Q$5)))
+SUMPRODUCT(('Diário 4º PA'!$E$4:$E$2000='Analítico Cp.'!$B51)*('Diário 4º PA'!$C$4:$C$2000&gt;=I$4)*('Diário 4º PA'!$C$4:$C$2000&lt;=EOMONTH(I$4,0))*('Diário 4º PA'!$F$4:$F$2000)*(IF(Resumo!$Q$5="",1,'Diário 4º PA'!$O$4:$O$2000=Resumo!$Q$5)))
+SUMPRODUCT(('Comp.'!$D$5:$D$763=$B51)*('Comp.'!$B$5:$B$763&gt;=I$4)*('Comp.'!$B$5:$B$763&lt;=EOMONTH(I$4,0))*('Comp.'!$E$5:$E$763)*(IF(Resumo!$Q$5="",1,'Comp.'!$K$5:$K$763=Resumo!$Q$5)))</f>
        <v>0</v>
      </c>
      <c r="J51" s="199">
        <f t="array" ref="J51">SUMPRODUCT(('Diário 1º PA'!$E$4:$E$2977='Analítico Cp.'!$B51)*('Diário 1º PA'!$C$4:$C$2977&gt;=J$4)*('Diário 1º PA'!$C$4:$C$2977&lt;=EOMONTH(J$4,0))*('Diário 1º PA'!$F$4:$F$2977)*(IF(Resumo!$Q$5="",1,'Diário 1º PA'!$O$4:$O$2977=Resumo!$Q$5)))
+SUMPRODUCT(('Diário 2º PA'!$E$4:$E$2000='Analítico Cp.'!$B51)*('Diário 2º PA'!$C$4:$C$2000&gt;=J$4)*('Diário 2º PA'!$C$4:$C$2000&lt;=EOMONTH(J$4,0))*('Diário 2º PA'!$F$4:$F$2000)*(IF(Resumo!$Q$5="",1,'Diário 2º PA'!$O$4:$O$2000=Resumo!$Q$5)))
+SUMPRODUCT(('Diário 3º PA'!$E$4:$E$2000='Analítico Cp.'!$B51)*('Diário 3º PA'!$C$4:$C$2000&gt;=J$4)*('Diário 3º PA'!$C$4:$C$2000&lt;=EOMONTH(J$4,0))*('Diário 3º PA'!$F$4:$F$2000)*(IF(Resumo!$Q$5="",1,'Diário 3º PA'!$O$4:$O$2000=Resumo!$Q$5)))
+SUMPRODUCT(('Diário 4º PA'!$E$4:$E$2000='Analítico Cp.'!$B51)*('Diário 4º PA'!$C$4:$C$2000&gt;=J$4)*('Diário 4º PA'!$C$4:$C$2000&lt;=EOMONTH(J$4,0))*('Diário 4º PA'!$F$4:$F$2000)*(IF(Resumo!$Q$5="",1,'Diário 4º PA'!$O$4:$O$2000=Resumo!$Q$5)))
+SUMPRODUCT(('Comp.'!$D$5:$D$763=$B51)*('Comp.'!$B$5:$B$763&gt;=J$4)*('Comp.'!$B$5:$B$763&lt;=EOMONTH(J$4,0))*('Comp.'!$E$5:$E$763)*(IF(Resumo!$Q$5="",1,'Comp.'!$K$5:$K$763=Resumo!$Q$5)))</f>
        <v>0</v>
      </c>
      <c r="K51" s="199">
        <f t="array" ref="K51">SUMPRODUCT(('Diário 1º PA'!$E$4:$E$2977='Analítico Cp.'!$B51)*('Diário 1º PA'!$C$4:$C$2977&gt;=K$4)*('Diário 1º PA'!$C$4:$C$2977&lt;=EOMONTH(K$4,0))*('Diário 1º PA'!$F$4:$F$2977)*(IF(Resumo!$Q$5="",1,'Diário 1º PA'!$O$4:$O$2977=Resumo!$Q$5)))
+SUMPRODUCT(('Diário 2º PA'!$E$4:$E$2000='Analítico Cp.'!$B51)*('Diário 2º PA'!$C$4:$C$2000&gt;=K$4)*('Diário 2º PA'!$C$4:$C$2000&lt;=EOMONTH(K$4,0))*('Diário 2º PA'!$F$4:$F$2000)*(IF(Resumo!$Q$5="",1,'Diário 2º PA'!$O$4:$O$2000=Resumo!$Q$5)))
+SUMPRODUCT(('Diário 3º PA'!$E$4:$E$2000='Analítico Cp.'!$B51)*('Diário 3º PA'!$C$4:$C$2000&gt;=K$4)*('Diário 3º PA'!$C$4:$C$2000&lt;=EOMONTH(K$4,0))*('Diário 3º PA'!$F$4:$F$2000)*(IF(Resumo!$Q$5="",1,'Diário 3º PA'!$O$4:$O$2000=Resumo!$Q$5)))
+SUMPRODUCT(('Diário 4º PA'!$E$4:$E$2000='Analítico Cp.'!$B51)*('Diário 4º PA'!$C$4:$C$2000&gt;=K$4)*('Diário 4º PA'!$C$4:$C$2000&lt;=EOMONTH(K$4,0))*('Diário 4º PA'!$F$4:$F$2000)*(IF(Resumo!$Q$5="",1,'Diário 4º PA'!$O$4:$O$2000=Resumo!$Q$5)))
+SUMPRODUCT(('Comp.'!$D$5:$D$763=$B51)*('Comp.'!$B$5:$B$763&gt;=K$4)*('Comp.'!$B$5:$B$763&lt;=EOMONTH(K$4,0))*('Comp.'!$E$5:$E$763)*(IF(Resumo!$Q$5="",1,'Comp.'!$K$5:$K$763=Resumo!$Q$5)))</f>
        <v>0</v>
      </c>
      <c r="L51" s="199">
        <f t="array" ref="L51">SUMPRODUCT(('Diário 1º PA'!$E$4:$E$2977='Analítico Cp.'!$B51)*('Diário 1º PA'!$C$4:$C$2977&gt;=L$4)*('Diário 1º PA'!$C$4:$C$2977&lt;=EOMONTH(L$4,0))*('Diário 1º PA'!$F$4:$F$2977)*(IF(Resumo!$Q$5="",1,'Diário 1º PA'!$O$4:$O$2977=Resumo!$Q$5)))
+SUMPRODUCT(('Diário 2º PA'!$E$4:$E$2000='Analítico Cp.'!$B51)*('Diário 2º PA'!$C$4:$C$2000&gt;=L$4)*('Diário 2º PA'!$C$4:$C$2000&lt;=EOMONTH(L$4,0))*('Diário 2º PA'!$F$4:$F$2000)*(IF(Resumo!$Q$5="",1,'Diário 2º PA'!$O$4:$O$2000=Resumo!$Q$5)))
+SUMPRODUCT(('Diário 3º PA'!$E$4:$E$2000='Analítico Cp.'!$B51)*('Diário 3º PA'!$C$4:$C$2000&gt;=L$4)*('Diário 3º PA'!$C$4:$C$2000&lt;=EOMONTH(L$4,0))*('Diário 3º PA'!$F$4:$F$2000)*(IF(Resumo!$Q$5="",1,'Diário 3º PA'!$O$4:$O$2000=Resumo!$Q$5)))
+SUMPRODUCT(('Diário 4º PA'!$E$4:$E$2000='Analítico Cp.'!$B51)*('Diário 4º PA'!$C$4:$C$2000&gt;=L$4)*('Diário 4º PA'!$C$4:$C$2000&lt;=EOMONTH(L$4,0))*('Diário 4º PA'!$F$4:$F$2000)*(IF(Resumo!$Q$5="",1,'Diário 4º PA'!$O$4:$O$2000=Resumo!$Q$5)))
+SUMPRODUCT(('Comp.'!$D$5:$D$763=$B51)*('Comp.'!$B$5:$B$763&gt;=L$4)*('Comp.'!$B$5:$B$763&lt;=EOMONTH(L$4,0))*('Comp.'!$E$5:$E$763)*(IF(Resumo!$Q$5="",1,'Comp.'!$K$5:$K$763=Resumo!$Q$5)))</f>
        <v>0</v>
      </c>
      <c r="M51" s="199">
        <f t="array" ref="M51">SUMPRODUCT(('Diário 1º PA'!$E$4:$E$2977='Analítico Cp.'!$B51)*('Diário 1º PA'!$C$4:$C$2977&gt;=M$4)*('Diário 1º PA'!$C$4:$C$2977&lt;=EOMONTH(M$4,0))*('Diário 1º PA'!$F$4:$F$2977)*(IF(Resumo!$Q$5="",1,'Diário 1º PA'!$O$4:$O$2977=Resumo!$Q$5)))
+SUMPRODUCT(('Diário 2º PA'!$E$4:$E$2000='Analítico Cp.'!$B51)*('Diário 2º PA'!$C$4:$C$2000&gt;=M$4)*('Diário 2º PA'!$C$4:$C$2000&lt;=EOMONTH(M$4,0))*('Diário 2º PA'!$F$4:$F$2000)*(IF(Resumo!$Q$5="",1,'Diário 2º PA'!$O$4:$O$2000=Resumo!$Q$5)))
+SUMPRODUCT(('Diário 3º PA'!$E$4:$E$2000='Analítico Cp.'!$B51)*('Diário 3º PA'!$C$4:$C$2000&gt;=M$4)*('Diário 3º PA'!$C$4:$C$2000&lt;=EOMONTH(M$4,0))*('Diário 3º PA'!$F$4:$F$2000)*(IF(Resumo!$Q$5="",1,'Diário 3º PA'!$O$4:$O$2000=Resumo!$Q$5)))
+SUMPRODUCT(('Diário 4º PA'!$E$4:$E$2000='Analítico Cp.'!$B51)*('Diário 4º PA'!$C$4:$C$2000&gt;=M$4)*('Diário 4º PA'!$C$4:$C$2000&lt;=EOMONTH(M$4,0))*('Diário 4º PA'!$F$4:$F$2000)*(IF(Resumo!$Q$5="",1,'Diário 4º PA'!$O$4:$O$2000=Resumo!$Q$5)))
+SUMPRODUCT(('Comp.'!$D$5:$D$763=$B51)*('Comp.'!$B$5:$B$763&gt;=M$4)*('Comp.'!$B$5:$B$763&lt;=EOMONTH(M$4,0))*('Comp.'!$E$5:$E$763)*(IF(Resumo!$Q$5="",1,'Comp.'!$K$5:$K$763=Resumo!$Q$5)))</f>
        <v>0</v>
      </c>
      <c r="N51" s="199">
        <f t="array" ref="N51">SUMPRODUCT(('Diário 1º PA'!$E$4:$E$2977='Analítico Cp.'!$B51)*('Diário 1º PA'!$C$4:$C$2977&gt;=N$4)*('Diário 1º PA'!$C$4:$C$2977&lt;=EOMONTH(N$4,0))*('Diário 1º PA'!$F$4:$F$2977)*(IF(Resumo!$Q$5="",1,'Diário 1º PA'!$O$4:$O$2977=Resumo!$Q$5)))
+SUMPRODUCT(('Diário 2º PA'!$E$4:$E$2000='Analítico Cp.'!$B51)*('Diário 2º PA'!$C$4:$C$2000&gt;=N$4)*('Diário 2º PA'!$C$4:$C$2000&lt;=EOMONTH(N$4,0))*('Diário 2º PA'!$F$4:$F$2000)*(IF(Resumo!$Q$5="",1,'Diário 2º PA'!$O$4:$O$2000=Resumo!$Q$5)))
+SUMPRODUCT(('Diário 3º PA'!$E$4:$E$2000='Analítico Cp.'!$B51)*('Diário 3º PA'!$C$4:$C$2000&gt;=N$4)*('Diário 3º PA'!$C$4:$C$2000&lt;=EOMONTH(N$4,0))*('Diário 3º PA'!$F$4:$F$2000)*(IF(Resumo!$Q$5="",1,'Diário 3º PA'!$O$4:$O$2000=Resumo!$Q$5)))
+SUMPRODUCT(('Diário 4º PA'!$E$4:$E$2000='Analítico Cp.'!$B51)*('Diário 4º PA'!$C$4:$C$2000&gt;=N$4)*('Diário 4º PA'!$C$4:$C$2000&lt;=EOMONTH(N$4,0))*('Diário 4º PA'!$F$4:$F$2000)*(IF(Resumo!$Q$5="",1,'Diário 4º PA'!$O$4:$O$2000=Resumo!$Q$5)))
+SUMPRODUCT(('Comp.'!$D$5:$D$763=$B51)*('Comp.'!$B$5:$B$763&gt;=N$4)*('Comp.'!$B$5:$B$763&lt;=EOMONTH(N$4,0))*('Comp.'!$E$5:$E$763)*(IF(Resumo!$Q$5="",1,'Comp.'!$K$5:$K$763=Resumo!$Q$5)))</f>
        <v>0</v>
      </c>
      <c r="O51" s="200">
        <f t="shared" si="9"/>
        <v>0</v>
      </c>
      <c r="P51" s="201">
        <f t="shared" si="10"/>
        <v>0</v>
      </c>
      <c r="Q51" s="174"/>
      <c r="R51" s="174"/>
      <c r="S51" s="174"/>
      <c r="T51" s="174"/>
      <c r="U51" s="174"/>
      <c r="V51" s="174"/>
      <c r="W51" s="174"/>
      <c r="X51" s="174"/>
      <c r="Y51" s="174"/>
      <c r="Z51" s="174"/>
    </row>
    <row r="52" spans="1:26" ht="23.25" customHeight="1" x14ac:dyDescent="0.2">
      <c r="A52" s="83" t="s">
        <v>211</v>
      </c>
      <c r="B52" s="84" t="s">
        <v>212</v>
      </c>
      <c r="C52" s="199">
        <f t="array" ref="C52">SUMPRODUCT(('Diário 1º PA'!$E$4:$E$2977='Analítico Cp.'!$B52)*('Diário 1º PA'!$C$4:$C$2977&gt;=C$4)*('Diário 1º PA'!$C$4:$C$2977&lt;=EOMONTH(C$4,0))*('Diário 1º PA'!$F$4:$F$2977)*(IF(Resumo!$Q$5="",1,'Diário 1º PA'!$O$4:$O$2977=Resumo!$Q$5)))
+SUMPRODUCT(('Diário 2º PA'!$E$4:$E$2000='Analítico Cp.'!$B52)*('Diário 2º PA'!$C$4:$C$2000&gt;=C$4)*('Diário 2º PA'!$C$4:$C$2000&lt;=EOMONTH(C$4,0))*('Diário 2º PA'!$F$4:$F$2000)*(IF(Resumo!$Q$5="",1,'Diário 2º PA'!$O$4:$O$2000=Resumo!$Q$5)))
+SUMPRODUCT(('Diário 3º PA'!$E$4:$E$2000='Analítico Cp.'!$B52)*('Diário 3º PA'!$C$4:$C$2000&gt;=C$4)*('Diário 3º PA'!$C$4:$C$2000&lt;=EOMONTH(C$4,0))*('Diário 3º PA'!$F$4:$F$2000)*(IF(Resumo!$Q$5="",1,'Diário 3º PA'!$O$4:$O$2000=Resumo!$Q$5)))
+SUMPRODUCT(('Diário 4º PA'!$E$4:$E$2000='Analítico Cp.'!$B52)*('Diário 4º PA'!$C$4:$C$2000&gt;=C$4)*('Diário 4º PA'!$C$4:$C$2000&lt;=EOMONTH(C$4,0))*('Diário 4º PA'!$F$4:$F$2000)*(IF(Resumo!$Q$5="",1,'Diário 4º PA'!$O$4:$O$2000=Resumo!$Q$5)))
+SUMPRODUCT(('Comp.'!$D$5:$D$763=$B52)*('Comp.'!$B$5:$B$763&gt;=C$4)*('Comp.'!$B$5:$B$763&lt;=EOMONTH(C$4,0))*('Comp.'!$E$5:$E$763)*(IF(Resumo!$Q$5="",1,'Comp.'!$K$5:$K$763=Resumo!$Q$5)))</f>
        <v>0</v>
      </c>
      <c r="D52" s="199">
        <f t="array" ref="D52">SUMPRODUCT(('Diário 1º PA'!$E$4:$E$2977='Analítico Cp.'!$B52)*('Diário 1º PA'!$C$4:$C$2977&gt;=D$4)*('Diário 1º PA'!$C$4:$C$2977&lt;=EOMONTH(D$4,0))*('Diário 1º PA'!$F$4:$F$2977)*(IF(Resumo!$Q$5="",1,'Diário 1º PA'!$O$4:$O$2977=Resumo!$Q$5)))
+SUMPRODUCT(('Diário 2º PA'!$E$4:$E$2000='Analítico Cp.'!$B52)*('Diário 2º PA'!$C$4:$C$2000&gt;=D$4)*('Diário 2º PA'!$C$4:$C$2000&lt;=EOMONTH(D$4,0))*('Diário 2º PA'!$F$4:$F$2000)*(IF(Resumo!$Q$5="",1,'Diário 2º PA'!$O$4:$O$2000=Resumo!$Q$5)))
+SUMPRODUCT(('Diário 3º PA'!$E$4:$E$2000='Analítico Cp.'!$B52)*('Diário 3º PA'!$C$4:$C$2000&gt;=D$4)*('Diário 3º PA'!$C$4:$C$2000&lt;=EOMONTH(D$4,0))*('Diário 3º PA'!$F$4:$F$2000)*(IF(Resumo!$Q$5="",1,'Diário 3º PA'!$O$4:$O$2000=Resumo!$Q$5)))
+SUMPRODUCT(('Diário 4º PA'!$E$4:$E$2000='Analítico Cp.'!$B52)*('Diário 4º PA'!$C$4:$C$2000&gt;=D$4)*('Diário 4º PA'!$C$4:$C$2000&lt;=EOMONTH(D$4,0))*('Diário 4º PA'!$F$4:$F$2000)*(IF(Resumo!$Q$5="",1,'Diário 4º PA'!$O$4:$O$2000=Resumo!$Q$5)))
+SUMPRODUCT(('Comp.'!$D$5:$D$763=$B52)*('Comp.'!$B$5:$B$763&gt;=D$4)*('Comp.'!$B$5:$B$763&lt;=EOMONTH(D$4,0))*('Comp.'!$E$5:$E$763)*(IF(Resumo!$Q$5="",1,'Comp.'!$K$5:$K$763=Resumo!$Q$5)))</f>
        <v>0</v>
      </c>
      <c r="E52" s="199">
        <f t="array" ref="E52">SUMPRODUCT(('Diário 1º PA'!$E$4:$E$2977='Analítico Cp.'!$B52)*('Diário 1º PA'!$C$4:$C$2977&gt;=E$4)*('Diário 1º PA'!$C$4:$C$2977&lt;=EOMONTH(E$4,0))*('Diário 1º PA'!$F$4:$F$2977)*(IF(Resumo!$Q$5="",1,'Diário 1º PA'!$O$4:$O$2977=Resumo!$Q$5)))
+SUMPRODUCT(('Diário 2º PA'!$E$4:$E$2000='Analítico Cp.'!$B52)*('Diário 2º PA'!$C$4:$C$2000&gt;=E$4)*('Diário 2º PA'!$C$4:$C$2000&lt;=EOMONTH(E$4,0))*('Diário 2º PA'!$F$4:$F$2000)*(IF(Resumo!$Q$5="",1,'Diário 2º PA'!$O$4:$O$2000=Resumo!$Q$5)))
+SUMPRODUCT(('Diário 3º PA'!$E$4:$E$2000='Analítico Cp.'!$B52)*('Diário 3º PA'!$C$4:$C$2000&gt;=E$4)*('Diário 3º PA'!$C$4:$C$2000&lt;=EOMONTH(E$4,0))*('Diário 3º PA'!$F$4:$F$2000)*(IF(Resumo!$Q$5="",1,'Diário 3º PA'!$O$4:$O$2000=Resumo!$Q$5)))
+SUMPRODUCT(('Diário 4º PA'!$E$4:$E$2000='Analítico Cp.'!$B52)*('Diário 4º PA'!$C$4:$C$2000&gt;=E$4)*('Diário 4º PA'!$C$4:$C$2000&lt;=EOMONTH(E$4,0))*('Diário 4º PA'!$F$4:$F$2000)*(IF(Resumo!$Q$5="",1,'Diário 4º PA'!$O$4:$O$2000=Resumo!$Q$5)))
+SUMPRODUCT(('Comp.'!$D$5:$D$763=$B52)*('Comp.'!$B$5:$B$763&gt;=E$4)*('Comp.'!$B$5:$B$763&lt;=EOMONTH(E$4,0))*('Comp.'!$E$5:$E$763)*(IF(Resumo!$Q$5="",1,'Comp.'!$K$5:$K$763=Resumo!$Q$5)))</f>
        <v>0</v>
      </c>
      <c r="F52" s="199">
        <f t="array" ref="F52">SUMPRODUCT(('Diário 1º PA'!$E$4:$E$2977='Analítico Cp.'!$B52)*('Diário 1º PA'!$C$4:$C$2977&gt;=F$4)*('Diário 1º PA'!$C$4:$C$2977&lt;=EOMONTH(F$4,0))*('Diário 1º PA'!$F$4:$F$2977)*(IF(Resumo!$Q$5="",1,'Diário 1º PA'!$O$4:$O$2977=Resumo!$Q$5)))
+SUMPRODUCT(('Diário 2º PA'!$E$4:$E$2000='Analítico Cp.'!$B52)*('Diário 2º PA'!$C$4:$C$2000&gt;=F$4)*('Diário 2º PA'!$C$4:$C$2000&lt;=EOMONTH(F$4,0))*('Diário 2º PA'!$F$4:$F$2000)*(IF(Resumo!$Q$5="",1,'Diário 2º PA'!$O$4:$O$2000=Resumo!$Q$5)))
+SUMPRODUCT(('Diário 3º PA'!$E$4:$E$2000='Analítico Cp.'!$B52)*('Diário 3º PA'!$C$4:$C$2000&gt;=F$4)*('Diário 3º PA'!$C$4:$C$2000&lt;=EOMONTH(F$4,0))*('Diário 3º PA'!$F$4:$F$2000)*(IF(Resumo!$Q$5="",1,'Diário 3º PA'!$O$4:$O$2000=Resumo!$Q$5)))
+SUMPRODUCT(('Diário 4º PA'!$E$4:$E$2000='Analítico Cp.'!$B52)*('Diário 4º PA'!$C$4:$C$2000&gt;=F$4)*('Diário 4º PA'!$C$4:$C$2000&lt;=EOMONTH(F$4,0))*('Diário 4º PA'!$F$4:$F$2000)*(IF(Resumo!$Q$5="",1,'Diário 4º PA'!$O$4:$O$2000=Resumo!$Q$5)))
+SUMPRODUCT(('Comp.'!$D$5:$D$763=$B52)*('Comp.'!$B$5:$B$763&gt;=F$4)*('Comp.'!$B$5:$B$763&lt;=EOMONTH(F$4,0))*('Comp.'!$E$5:$E$763)*(IF(Resumo!$Q$5="",1,'Comp.'!$K$5:$K$763=Resumo!$Q$5)))</f>
        <v>0</v>
      </c>
      <c r="G52" s="199">
        <f t="array" ref="G52">SUMPRODUCT(('Diário 1º PA'!$E$4:$E$2977='Analítico Cp.'!$B52)*('Diário 1º PA'!$C$4:$C$2977&gt;=G$4)*('Diário 1º PA'!$C$4:$C$2977&lt;=EOMONTH(G$4,0))*('Diário 1º PA'!$F$4:$F$2977)*(IF(Resumo!$Q$5="",1,'Diário 1º PA'!$O$4:$O$2977=Resumo!$Q$5)))
+SUMPRODUCT(('Diário 2º PA'!$E$4:$E$2000='Analítico Cp.'!$B52)*('Diário 2º PA'!$C$4:$C$2000&gt;=G$4)*('Diário 2º PA'!$C$4:$C$2000&lt;=EOMONTH(G$4,0))*('Diário 2º PA'!$F$4:$F$2000)*(IF(Resumo!$Q$5="",1,'Diário 2º PA'!$O$4:$O$2000=Resumo!$Q$5)))
+SUMPRODUCT(('Diário 3º PA'!$E$4:$E$2000='Analítico Cp.'!$B52)*('Diário 3º PA'!$C$4:$C$2000&gt;=G$4)*('Diário 3º PA'!$C$4:$C$2000&lt;=EOMONTH(G$4,0))*('Diário 3º PA'!$F$4:$F$2000)*(IF(Resumo!$Q$5="",1,'Diário 3º PA'!$O$4:$O$2000=Resumo!$Q$5)))
+SUMPRODUCT(('Diário 4º PA'!$E$4:$E$2000='Analítico Cp.'!$B52)*('Diário 4º PA'!$C$4:$C$2000&gt;=G$4)*('Diário 4º PA'!$C$4:$C$2000&lt;=EOMONTH(G$4,0))*('Diário 4º PA'!$F$4:$F$2000)*(IF(Resumo!$Q$5="",1,'Diário 4º PA'!$O$4:$O$2000=Resumo!$Q$5)))
+SUMPRODUCT(('Comp.'!$D$5:$D$763=$B52)*('Comp.'!$B$5:$B$763&gt;=G$4)*('Comp.'!$B$5:$B$763&lt;=EOMONTH(G$4,0))*('Comp.'!$E$5:$E$763)*(IF(Resumo!$Q$5="",1,'Comp.'!$K$5:$K$763=Resumo!$Q$5)))</f>
        <v>0</v>
      </c>
      <c r="H52" s="199">
        <f t="array" ref="H52">SUMPRODUCT(('Diário 1º PA'!$E$4:$E$2977='Analítico Cp.'!$B52)*('Diário 1º PA'!$C$4:$C$2977&gt;=H$4)*('Diário 1º PA'!$C$4:$C$2977&lt;=EOMONTH(H$4,0))*('Diário 1º PA'!$F$4:$F$2977)*(IF(Resumo!$Q$5="",1,'Diário 1º PA'!$O$4:$O$2977=Resumo!$Q$5)))
+SUMPRODUCT(('Diário 2º PA'!$E$4:$E$2000='Analítico Cp.'!$B52)*('Diário 2º PA'!$C$4:$C$2000&gt;=H$4)*('Diário 2º PA'!$C$4:$C$2000&lt;=EOMONTH(H$4,0))*('Diário 2º PA'!$F$4:$F$2000)*(IF(Resumo!$Q$5="",1,'Diário 2º PA'!$O$4:$O$2000=Resumo!$Q$5)))
+SUMPRODUCT(('Diário 3º PA'!$E$4:$E$2000='Analítico Cp.'!$B52)*('Diário 3º PA'!$C$4:$C$2000&gt;=H$4)*('Diário 3º PA'!$C$4:$C$2000&lt;=EOMONTH(H$4,0))*('Diário 3º PA'!$F$4:$F$2000)*(IF(Resumo!$Q$5="",1,'Diário 3º PA'!$O$4:$O$2000=Resumo!$Q$5)))
+SUMPRODUCT(('Diário 4º PA'!$E$4:$E$2000='Analítico Cp.'!$B52)*('Diário 4º PA'!$C$4:$C$2000&gt;=H$4)*('Diário 4º PA'!$C$4:$C$2000&lt;=EOMONTH(H$4,0))*('Diário 4º PA'!$F$4:$F$2000)*(IF(Resumo!$Q$5="",1,'Diário 4º PA'!$O$4:$O$2000=Resumo!$Q$5)))
+SUMPRODUCT(('Comp.'!$D$5:$D$763=$B52)*('Comp.'!$B$5:$B$763&gt;=H$4)*('Comp.'!$B$5:$B$763&lt;=EOMONTH(H$4,0))*('Comp.'!$E$5:$E$763)*(IF(Resumo!$Q$5="",1,'Comp.'!$K$5:$K$763=Resumo!$Q$5)))</f>
        <v>0</v>
      </c>
      <c r="I52" s="199">
        <f t="array" ref="I52">SUMPRODUCT(('Diário 1º PA'!$E$4:$E$2977='Analítico Cp.'!$B52)*('Diário 1º PA'!$C$4:$C$2977&gt;=I$4)*('Diário 1º PA'!$C$4:$C$2977&lt;=EOMONTH(I$4,0))*('Diário 1º PA'!$F$4:$F$2977)*(IF(Resumo!$Q$5="",1,'Diário 1º PA'!$O$4:$O$2977=Resumo!$Q$5)))
+SUMPRODUCT(('Diário 2º PA'!$E$4:$E$2000='Analítico Cp.'!$B52)*('Diário 2º PA'!$C$4:$C$2000&gt;=I$4)*('Diário 2º PA'!$C$4:$C$2000&lt;=EOMONTH(I$4,0))*('Diário 2º PA'!$F$4:$F$2000)*(IF(Resumo!$Q$5="",1,'Diário 2º PA'!$O$4:$O$2000=Resumo!$Q$5)))
+SUMPRODUCT(('Diário 3º PA'!$E$4:$E$2000='Analítico Cp.'!$B52)*('Diário 3º PA'!$C$4:$C$2000&gt;=I$4)*('Diário 3º PA'!$C$4:$C$2000&lt;=EOMONTH(I$4,0))*('Diário 3º PA'!$F$4:$F$2000)*(IF(Resumo!$Q$5="",1,'Diário 3º PA'!$O$4:$O$2000=Resumo!$Q$5)))
+SUMPRODUCT(('Diário 4º PA'!$E$4:$E$2000='Analítico Cp.'!$B52)*('Diário 4º PA'!$C$4:$C$2000&gt;=I$4)*('Diário 4º PA'!$C$4:$C$2000&lt;=EOMONTH(I$4,0))*('Diário 4º PA'!$F$4:$F$2000)*(IF(Resumo!$Q$5="",1,'Diário 4º PA'!$O$4:$O$2000=Resumo!$Q$5)))
+SUMPRODUCT(('Comp.'!$D$5:$D$763=$B52)*('Comp.'!$B$5:$B$763&gt;=I$4)*('Comp.'!$B$5:$B$763&lt;=EOMONTH(I$4,0))*('Comp.'!$E$5:$E$763)*(IF(Resumo!$Q$5="",1,'Comp.'!$K$5:$K$763=Resumo!$Q$5)))</f>
        <v>0</v>
      </c>
      <c r="J52" s="199">
        <f t="array" ref="J52">SUMPRODUCT(('Diário 1º PA'!$E$4:$E$2977='Analítico Cp.'!$B52)*('Diário 1º PA'!$C$4:$C$2977&gt;=J$4)*('Diário 1º PA'!$C$4:$C$2977&lt;=EOMONTH(J$4,0))*('Diário 1º PA'!$F$4:$F$2977)*(IF(Resumo!$Q$5="",1,'Diário 1º PA'!$O$4:$O$2977=Resumo!$Q$5)))
+SUMPRODUCT(('Diário 2º PA'!$E$4:$E$2000='Analítico Cp.'!$B52)*('Diário 2º PA'!$C$4:$C$2000&gt;=J$4)*('Diário 2º PA'!$C$4:$C$2000&lt;=EOMONTH(J$4,0))*('Diário 2º PA'!$F$4:$F$2000)*(IF(Resumo!$Q$5="",1,'Diário 2º PA'!$O$4:$O$2000=Resumo!$Q$5)))
+SUMPRODUCT(('Diário 3º PA'!$E$4:$E$2000='Analítico Cp.'!$B52)*('Diário 3º PA'!$C$4:$C$2000&gt;=J$4)*('Diário 3º PA'!$C$4:$C$2000&lt;=EOMONTH(J$4,0))*('Diário 3º PA'!$F$4:$F$2000)*(IF(Resumo!$Q$5="",1,'Diário 3º PA'!$O$4:$O$2000=Resumo!$Q$5)))
+SUMPRODUCT(('Diário 4º PA'!$E$4:$E$2000='Analítico Cp.'!$B52)*('Diário 4º PA'!$C$4:$C$2000&gt;=J$4)*('Diário 4º PA'!$C$4:$C$2000&lt;=EOMONTH(J$4,0))*('Diário 4º PA'!$F$4:$F$2000)*(IF(Resumo!$Q$5="",1,'Diário 4º PA'!$O$4:$O$2000=Resumo!$Q$5)))
+SUMPRODUCT(('Comp.'!$D$5:$D$763=$B52)*('Comp.'!$B$5:$B$763&gt;=J$4)*('Comp.'!$B$5:$B$763&lt;=EOMONTH(J$4,0))*('Comp.'!$E$5:$E$763)*(IF(Resumo!$Q$5="",1,'Comp.'!$K$5:$K$763=Resumo!$Q$5)))</f>
        <v>0</v>
      </c>
      <c r="K52" s="199">
        <f t="array" ref="K52">SUMPRODUCT(('Diário 1º PA'!$E$4:$E$2977='Analítico Cp.'!$B52)*('Diário 1º PA'!$C$4:$C$2977&gt;=K$4)*('Diário 1º PA'!$C$4:$C$2977&lt;=EOMONTH(K$4,0))*('Diário 1º PA'!$F$4:$F$2977)*(IF(Resumo!$Q$5="",1,'Diário 1º PA'!$O$4:$O$2977=Resumo!$Q$5)))
+SUMPRODUCT(('Diário 2º PA'!$E$4:$E$2000='Analítico Cp.'!$B52)*('Diário 2º PA'!$C$4:$C$2000&gt;=K$4)*('Diário 2º PA'!$C$4:$C$2000&lt;=EOMONTH(K$4,0))*('Diário 2º PA'!$F$4:$F$2000)*(IF(Resumo!$Q$5="",1,'Diário 2º PA'!$O$4:$O$2000=Resumo!$Q$5)))
+SUMPRODUCT(('Diário 3º PA'!$E$4:$E$2000='Analítico Cp.'!$B52)*('Diário 3º PA'!$C$4:$C$2000&gt;=K$4)*('Diário 3º PA'!$C$4:$C$2000&lt;=EOMONTH(K$4,0))*('Diário 3º PA'!$F$4:$F$2000)*(IF(Resumo!$Q$5="",1,'Diário 3º PA'!$O$4:$O$2000=Resumo!$Q$5)))
+SUMPRODUCT(('Diário 4º PA'!$E$4:$E$2000='Analítico Cp.'!$B52)*('Diário 4º PA'!$C$4:$C$2000&gt;=K$4)*('Diário 4º PA'!$C$4:$C$2000&lt;=EOMONTH(K$4,0))*('Diário 4º PA'!$F$4:$F$2000)*(IF(Resumo!$Q$5="",1,'Diário 4º PA'!$O$4:$O$2000=Resumo!$Q$5)))
+SUMPRODUCT(('Comp.'!$D$5:$D$763=$B52)*('Comp.'!$B$5:$B$763&gt;=K$4)*('Comp.'!$B$5:$B$763&lt;=EOMONTH(K$4,0))*('Comp.'!$E$5:$E$763)*(IF(Resumo!$Q$5="",1,'Comp.'!$K$5:$K$763=Resumo!$Q$5)))</f>
        <v>0</v>
      </c>
      <c r="L52" s="199">
        <f t="array" ref="L52">SUMPRODUCT(('Diário 1º PA'!$E$4:$E$2977='Analítico Cp.'!$B52)*('Diário 1º PA'!$C$4:$C$2977&gt;=L$4)*('Diário 1º PA'!$C$4:$C$2977&lt;=EOMONTH(L$4,0))*('Diário 1º PA'!$F$4:$F$2977)*(IF(Resumo!$Q$5="",1,'Diário 1º PA'!$O$4:$O$2977=Resumo!$Q$5)))
+SUMPRODUCT(('Diário 2º PA'!$E$4:$E$2000='Analítico Cp.'!$B52)*('Diário 2º PA'!$C$4:$C$2000&gt;=L$4)*('Diário 2º PA'!$C$4:$C$2000&lt;=EOMONTH(L$4,0))*('Diário 2º PA'!$F$4:$F$2000)*(IF(Resumo!$Q$5="",1,'Diário 2º PA'!$O$4:$O$2000=Resumo!$Q$5)))
+SUMPRODUCT(('Diário 3º PA'!$E$4:$E$2000='Analítico Cp.'!$B52)*('Diário 3º PA'!$C$4:$C$2000&gt;=L$4)*('Diário 3º PA'!$C$4:$C$2000&lt;=EOMONTH(L$4,0))*('Diário 3º PA'!$F$4:$F$2000)*(IF(Resumo!$Q$5="",1,'Diário 3º PA'!$O$4:$O$2000=Resumo!$Q$5)))
+SUMPRODUCT(('Diário 4º PA'!$E$4:$E$2000='Analítico Cp.'!$B52)*('Diário 4º PA'!$C$4:$C$2000&gt;=L$4)*('Diário 4º PA'!$C$4:$C$2000&lt;=EOMONTH(L$4,0))*('Diário 4º PA'!$F$4:$F$2000)*(IF(Resumo!$Q$5="",1,'Diário 4º PA'!$O$4:$O$2000=Resumo!$Q$5)))
+SUMPRODUCT(('Comp.'!$D$5:$D$763=$B52)*('Comp.'!$B$5:$B$763&gt;=L$4)*('Comp.'!$B$5:$B$763&lt;=EOMONTH(L$4,0))*('Comp.'!$E$5:$E$763)*(IF(Resumo!$Q$5="",1,'Comp.'!$K$5:$K$763=Resumo!$Q$5)))</f>
        <v>0</v>
      </c>
      <c r="M52" s="199">
        <f t="array" ref="M52">SUMPRODUCT(('Diário 1º PA'!$E$4:$E$2977='Analítico Cp.'!$B52)*('Diário 1º PA'!$C$4:$C$2977&gt;=M$4)*('Diário 1º PA'!$C$4:$C$2977&lt;=EOMONTH(M$4,0))*('Diário 1º PA'!$F$4:$F$2977)*(IF(Resumo!$Q$5="",1,'Diário 1º PA'!$O$4:$O$2977=Resumo!$Q$5)))
+SUMPRODUCT(('Diário 2º PA'!$E$4:$E$2000='Analítico Cp.'!$B52)*('Diário 2º PA'!$C$4:$C$2000&gt;=M$4)*('Diário 2º PA'!$C$4:$C$2000&lt;=EOMONTH(M$4,0))*('Diário 2º PA'!$F$4:$F$2000)*(IF(Resumo!$Q$5="",1,'Diário 2º PA'!$O$4:$O$2000=Resumo!$Q$5)))
+SUMPRODUCT(('Diário 3º PA'!$E$4:$E$2000='Analítico Cp.'!$B52)*('Diário 3º PA'!$C$4:$C$2000&gt;=M$4)*('Diário 3º PA'!$C$4:$C$2000&lt;=EOMONTH(M$4,0))*('Diário 3º PA'!$F$4:$F$2000)*(IF(Resumo!$Q$5="",1,'Diário 3º PA'!$O$4:$O$2000=Resumo!$Q$5)))
+SUMPRODUCT(('Diário 4º PA'!$E$4:$E$2000='Analítico Cp.'!$B52)*('Diário 4º PA'!$C$4:$C$2000&gt;=M$4)*('Diário 4º PA'!$C$4:$C$2000&lt;=EOMONTH(M$4,0))*('Diário 4º PA'!$F$4:$F$2000)*(IF(Resumo!$Q$5="",1,'Diário 4º PA'!$O$4:$O$2000=Resumo!$Q$5)))
+SUMPRODUCT(('Comp.'!$D$5:$D$763=$B52)*('Comp.'!$B$5:$B$763&gt;=M$4)*('Comp.'!$B$5:$B$763&lt;=EOMONTH(M$4,0))*('Comp.'!$E$5:$E$763)*(IF(Resumo!$Q$5="",1,'Comp.'!$K$5:$K$763=Resumo!$Q$5)))</f>
        <v>0</v>
      </c>
      <c r="N52" s="199">
        <f t="array" ref="N52">SUMPRODUCT(('Diário 1º PA'!$E$4:$E$2977='Analítico Cp.'!$B52)*('Diário 1º PA'!$C$4:$C$2977&gt;=N$4)*('Diário 1º PA'!$C$4:$C$2977&lt;=EOMONTH(N$4,0))*('Diário 1º PA'!$F$4:$F$2977)*(IF(Resumo!$Q$5="",1,'Diário 1º PA'!$O$4:$O$2977=Resumo!$Q$5)))
+SUMPRODUCT(('Diário 2º PA'!$E$4:$E$2000='Analítico Cp.'!$B52)*('Diário 2º PA'!$C$4:$C$2000&gt;=N$4)*('Diário 2º PA'!$C$4:$C$2000&lt;=EOMONTH(N$4,0))*('Diário 2º PA'!$F$4:$F$2000)*(IF(Resumo!$Q$5="",1,'Diário 2º PA'!$O$4:$O$2000=Resumo!$Q$5)))
+SUMPRODUCT(('Diário 3º PA'!$E$4:$E$2000='Analítico Cp.'!$B52)*('Diário 3º PA'!$C$4:$C$2000&gt;=N$4)*('Diário 3º PA'!$C$4:$C$2000&lt;=EOMONTH(N$4,0))*('Diário 3º PA'!$F$4:$F$2000)*(IF(Resumo!$Q$5="",1,'Diário 3º PA'!$O$4:$O$2000=Resumo!$Q$5)))
+SUMPRODUCT(('Diário 4º PA'!$E$4:$E$2000='Analítico Cp.'!$B52)*('Diário 4º PA'!$C$4:$C$2000&gt;=N$4)*('Diário 4º PA'!$C$4:$C$2000&lt;=EOMONTH(N$4,0))*('Diário 4º PA'!$F$4:$F$2000)*(IF(Resumo!$Q$5="",1,'Diário 4º PA'!$O$4:$O$2000=Resumo!$Q$5)))
+SUMPRODUCT(('Comp.'!$D$5:$D$763=$B52)*('Comp.'!$B$5:$B$763&gt;=N$4)*('Comp.'!$B$5:$B$763&lt;=EOMONTH(N$4,0))*('Comp.'!$E$5:$E$763)*(IF(Resumo!$Q$5="",1,'Comp.'!$K$5:$K$763=Resumo!$Q$5)))</f>
        <v>0</v>
      </c>
      <c r="O52" s="200">
        <f t="shared" si="9"/>
        <v>0</v>
      </c>
      <c r="P52" s="201">
        <f t="shared" si="10"/>
        <v>0</v>
      </c>
      <c r="Q52" s="174"/>
      <c r="R52" s="174"/>
      <c r="S52" s="174"/>
      <c r="T52" s="174"/>
      <c r="U52" s="174"/>
      <c r="V52" s="174"/>
      <c r="W52" s="174"/>
      <c r="X52" s="174"/>
      <c r="Y52" s="174"/>
      <c r="Z52" s="174"/>
    </row>
    <row r="53" spans="1:26" ht="23.25" customHeight="1" x14ac:dyDescent="0.2">
      <c r="A53" s="83" t="s">
        <v>213</v>
      </c>
      <c r="B53" s="84" t="s">
        <v>214</v>
      </c>
      <c r="C53" s="199">
        <f t="array" ref="C53">SUMPRODUCT(('Diário 1º PA'!$E$4:$E$2977='Analítico Cp.'!$B53)*('Diário 1º PA'!$C$4:$C$2977&gt;=C$4)*('Diário 1º PA'!$C$4:$C$2977&lt;=EOMONTH(C$4,0))*('Diário 1º PA'!$F$4:$F$2977)*(IF(Resumo!$Q$5="",1,'Diário 1º PA'!$O$4:$O$2977=Resumo!$Q$5)))
+SUMPRODUCT(('Diário 2º PA'!$E$4:$E$2000='Analítico Cp.'!$B53)*('Diário 2º PA'!$C$4:$C$2000&gt;=C$4)*('Diário 2º PA'!$C$4:$C$2000&lt;=EOMONTH(C$4,0))*('Diário 2º PA'!$F$4:$F$2000)*(IF(Resumo!$Q$5="",1,'Diário 2º PA'!$O$4:$O$2000=Resumo!$Q$5)))
+SUMPRODUCT(('Diário 3º PA'!$E$4:$E$2000='Analítico Cp.'!$B53)*('Diário 3º PA'!$C$4:$C$2000&gt;=C$4)*('Diário 3º PA'!$C$4:$C$2000&lt;=EOMONTH(C$4,0))*('Diário 3º PA'!$F$4:$F$2000)*(IF(Resumo!$Q$5="",1,'Diário 3º PA'!$O$4:$O$2000=Resumo!$Q$5)))
+SUMPRODUCT(('Diário 4º PA'!$E$4:$E$2000='Analítico Cp.'!$B53)*('Diário 4º PA'!$C$4:$C$2000&gt;=C$4)*('Diário 4º PA'!$C$4:$C$2000&lt;=EOMONTH(C$4,0))*('Diário 4º PA'!$F$4:$F$2000)*(IF(Resumo!$Q$5="",1,'Diário 4º PA'!$O$4:$O$2000=Resumo!$Q$5)))
+SUMPRODUCT(('Comp.'!$D$5:$D$763=$B53)*('Comp.'!$B$5:$B$763&gt;=C$4)*('Comp.'!$B$5:$B$763&lt;=EOMONTH(C$4,0))*('Comp.'!$E$5:$E$763)*(IF(Resumo!$Q$5="",1,'Comp.'!$K$5:$K$763=Resumo!$Q$5)))</f>
        <v>0</v>
      </c>
      <c r="D53" s="199">
        <f t="array" ref="D53">SUMPRODUCT(('Diário 1º PA'!$E$4:$E$2977='Analítico Cp.'!$B53)*('Diário 1º PA'!$C$4:$C$2977&gt;=D$4)*('Diário 1º PA'!$C$4:$C$2977&lt;=EOMONTH(D$4,0))*('Diário 1º PA'!$F$4:$F$2977)*(IF(Resumo!$Q$5="",1,'Diário 1º PA'!$O$4:$O$2977=Resumo!$Q$5)))
+SUMPRODUCT(('Diário 2º PA'!$E$4:$E$2000='Analítico Cp.'!$B53)*('Diário 2º PA'!$C$4:$C$2000&gt;=D$4)*('Diário 2º PA'!$C$4:$C$2000&lt;=EOMONTH(D$4,0))*('Diário 2º PA'!$F$4:$F$2000)*(IF(Resumo!$Q$5="",1,'Diário 2º PA'!$O$4:$O$2000=Resumo!$Q$5)))
+SUMPRODUCT(('Diário 3º PA'!$E$4:$E$2000='Analítico Cp.'!$B53)*('Diário 3º PA'!$C$4:$C$2000&gt;=D$4)*('Diário 3º PA'!$C$4:$C$2000&lt;=EOMONTH(D$4,0))*('Diário 3º PA'!$F$4:$F$2000)*(IF(Resumo!$Q$5="",1,'Diário 3º PA'!$O$4:$O$2000=Resumo!$Q$5)))
+SUMPRODUCT(('Diário 4º PA'!$E$4:$E$2000='Analítico Cp.'!$B53)*('Diário 4º PA'!$C$4:$C$2000&gt;=D$4)*('Diário 4º PA'!$C$4:$C$2000&lt;=EOMONTH(D$4,0))*('Diário 4º PA'!$F$4:$F$2000)*(IF(Resumo!$Q$5="",1,'Diário 4º PA'!$O$4:$O$2000=Resumo!$Q$5)))
+SUMPRODUCT(('Comp.'!$D$5:$D$763=$B53)*('Comp.'!$B$5:$B$763&gt;=D$4)*('Comp.'!$B$5:$B$763&lt;=EOMONTH(D$4,0))*('Comp.'!$E$5:$E$763)*(IF(Resumo!$Q$5="",1,'Comp.'!$K$5:$K$763=Resumo!$Q$5)))</f>
        <v>0</v>
      </c>
      <c r="E53" s="199">
        <f t="array" ref="E53">SUMPRODUCT(('Diário 1º PA'!$E$4:$E$2977='Analítico Cp.'!$B53)*('Diário 1º PA'!$C$4:$C$2977&gt;=E$4)*('Diário 1º PA'!$C$4:$C$2977&lt;=EOMONTH(E$4,0))*('Diário 1º PA'!$F$4:$F$2977)*(IF(Resumo!$Q$5="",1,'Diário 1º PA'!$O$4:$O$2977=Resumo!$Q$5)))
+SUMPRODUCT(('Diário 2º PA'!$E$4:$E$2000='Analítico Cp.'!$B53)*('Diário 2º PA'!$C$4:$C$2000&gt;=E$4)*('Diário 2º PA'!$C$4:$C$2000&lt;=EOMONTH(E$4,0))*('Diário 2º PA'!$F$4:$F$2000)*(IF(Resumo!$Q$5="",1,'Diário 2º PA'!$O$4:$O$2000=Resumo!$Q$5)))
+SUMPRODUCT(('Diário 3º PA'!$E$4:$E$2000='Analítico Cp.'!$B53)*('Diário 3º PA'!$C$4:$C$2000&gt;=E$4)*('Diário 3º PA'!$C$4:$C$2000&lt;=EOMONTH(E$4,0))*('Diário 3º PA'!$F$4:$F$2000)*(IF(Resumo!$Q$5="",1,'Diário 3º PA'!$O$4:$O$2000=Resumo!$Q$5)))
+SUMPRODUCT(('Diário 4º PA'!$E$4:$E$2000='Analítico Cp.'!$B53)*('Diário 4º PA'!$C$4:$C$2000&gt;=E$4)*('Diário 4º PA'!$C$4:$C$2000&lt;=EOMONTH(E$4,0))*('Diário 4º PA'!$F$4:$F$2000)*(IF(Resumo!$Q$5="",1,'Diário 4º PA'!$O$4:$O$2000=Resumo!$Q$5)))
+SUMPRODUCT(('Comp.'!$D$5:$D$763=$B53)*('Comp.'!$B$5:$B$763&gt;=E$4)*('Comp.'!$B$5:$B$763&lt;=EOMONTH(E$4,0))*('Comp.'!$E$5:$E$763)*(IF(Resumo!$Q$5="",1,'Comp.'!$K$5:$K$763=Resumo!$Q$5)))</f>
        <v>0</v>
      </c>
      <c r="F53" s="199">
        <f t="array" ref="F53">SUMPRODUCT(('Diário 1º PA'!$E$4:$E$2977='Analítico Cp.'!$B53)*('Diário 1º PA'!$C$4:$C$2977&gt;=F$4)*('Diário 1º PA'!$C$4:$C$2977&lt;=EOMONTH(F$4,0))*('Diário 1º PA'!$F$4:$F$2977)*(IF(Resumo!$Q$5="",1,'Diário 1º PA'!$O$4:$O$2977=Resumo!$Q$5)))
+SUMPRODUCT(('Diário 2º PA'!$E$4:$E$2000='Analítico Cp.'!$B53)*('Diário 2º PA'!$C$4:$C$2000&gt;=F$4)*('Diário 2º PA'!$C$4:$C$2000&lt;=EOMONTH(F$4,0))*('Diário 2º PA'!$F$4:$F$2000)*(IF(Resumo!$Q$5="",1,'Diário 2º PA'!$O$4:$O$2000=Resumo!$Q$5)))
+SUMPRODUCT(('Diário 3º PA'!$E$4:$E$2000='Analítico Cp.'!$B53)*('Diário 3º PA'!$C$4:$C$2000&gt;=F$4)*('Diário 3º PA'!$C$4:$C$2000&lt;=EOMONTH(F$4,0))*('Diário 3º PA'!$F$4:$F$2000)*(IF(Resumo!$Q$5="",1,'Diário 3º PA'!$O$4:$O$2000=Resumo!$Q$5)))
+SUMPRODUCT(('Diário 4º PA'!$E$4:$E$2000='Analítico Cp.'!$B53)*('Diário 4º PA'!$C$4:$C$2000&gt;=F$4)*('Diário 4º PA'!$C$4:$C$2000&lt;=EOMONTH(F$4,0))*('Diário 4º PA'!$F$4:$F$2000)*(IF(Resumo!$Q$5="",1,'Diário 4º PA'!$O$4:$O$2000=Resumo!$Q$5)))
+SUMPRODUCT(('Comp.'!$D$5:$D$763=$B53)*('Comp.'!$B$5:$B$763&gt;=F$4)*('Comp.'!$B$5:$B$763&lt;=EOMONTH(F$4,0))*('Comp.'!$E$5:$E$763)*(IF(Resumo!$Q$5="",1,'Comp.'!$K$5:$K$763=Resumo!$Q$5)))</f>
        <v>0</v>
      </c>
      <c r="G53" s="199">
        <f t="array" ref="G53">SUMPRODUCT(('Diário 1º PA'!$E$4:$E$2977='Analítico Cp.'!$B53)*('Diário 1º PA'!$C$4:$C$2977&gt;=G$4)*('Diário 1º PA'!$C$4:$C$2977&lt;=EOMONTH(G$4,0))*('Diário 1º PA'!$F$4:$F$2977)*(IF(Resumo!$Q$5="",1,'Diário 1º PA'!$O$4:$O$2977=Resumo!$Q$5)))
+SUMPRODUCT(('Diário 2º PA'!$E$4:$E$2000='Analítico Cp.'!$B53)*('Diário 2º PA'!$C$4:$C$2000&gt;=G$4)*('Diário 2º PA'!$C$4:$C$2000&lt;=EOMONTH(G$4,0))*('Diário 2º PA'!$F$4:$F$2000)*(IF(Resumo!$Q$5="",1,'Diário 2º PA'!$O$4:$O$2000=Resumo!$Q$5)))
+SUMPRODUCT(('Diário 3º PA'!$E$4:$E$2000='Analítico Cp.'!$B53)*('Diário 3º PA'!$C$4:$C$2000&gt;=G$4)*('Diário 3º PA'!$C$4:$C$2000&lt;=EOMONTH(G$4,0))*('Diário 3º PA'!$F$4:$F$2000)*(IF(Resumo!$Q$5="",1,'Diário 3º PA'!$O$4:$O$2000=Resumo!$Q$5)))
+SUMPRODUCT(('Diário 4º PA'!$E$4:$E$2000='Analítico Cp.'!$B53)*('Diário 4º PA'!$C$4:$C$2000&gt;=G$4)*('Diário 4º PA'!$C$4:$C$2000&lt;=EOMONTH(G$4,0))*('Diário 4º PA'!$F$4:$F$2000)*(IF(Resumo!$Q$5="",1,'Diário 4º PA'!$O$4:$O$2000=Resumo!$Q$5)))
+SUMPRODUCT(('Comp.'!$D$5:$D$763=$B53)*('Comp.'!$B$5:$B$763&gt;=G$4)*('Comp.'!$B$5:$B$763&lt;=EOMONTH(G$4,0))*('Comp.'!$E$5:$E$763)*(IF(Resumo!$Q$5="",1,'Comp.'!$K$5:$K$763=Resumo!$Q$5)))</f>
        <v>0</v>
      </c>
      <c r="H53" s="199">
        <f t="array" ref="H53">SUMPRODUCT(('Diário 1º PA'!$E$4:$E$2977='Analítico Cp.'!$B53)*('Diário 1º PA'!$C$4:$C$2977&gt;=H$4)*('Diário 1º PA'!$C$4:$C$2977&lt;=EOMONTH(H$4,0))*('Diário 1º PA'!$F$4:$F$2977)*(IF(Resumo!$Q$5="",1,'Diário 1º PA'!$O$4:$O$2977=Resumo!$Q$5)))
+SUMPRODUCT(('Diário 2º PA'!$E$4:$E$2000='Analítico Cp.'!$B53)*('Diário 2º PA'!$C$4:$C$2000&gt;=H$4)*('Diário 2º PA'!$C$4:$C$2000&lt;=EOMONTH(H$4,0))*('Diário 2º PA'!$F$4:$F$2000)*(IF(Resumo!$Q$5="",1,'Diário 2º PA'!$O$4:$O$2000=Resumo!$Q$5)))
+SUMPRODUCT(('Diário 3º PA'!$E$4:$E$2000='Analítico Cp.'!$B53)*('Diário 3º PA'!$C$4:$C$2000&gt;=H$4)*('Diário 3º PA'!$C$4:$C$2000&lt;=EOMONTH(H$4,0))*('Diário 3º PA'!$F$4:$F$2000)*(IF(Resumo!$Q$5="",1,'Diário 3º PA'!$O$4:$O$2000=Resumo!$Q$5)))
+SUMPRODUCT(('Diário 4º PA'!$E$4:$E$2000='Analítico Cp.'!$B53)*('Diário 4º PA'!$C$4:$C$2000&gt;=H$4)*('Diário 4º PA'!$C$4:$C$2000&lt;=EOMONTH(H$4,0))*('Diário 4º PA'!$F$4:$F$2000)*(IF(Resumo!$Q$5="",1,'Diário 4º PA'!$O$4:$O$2000=Resumo!$Q$5)))
+SUMPRODUCT(('Comp.'!$D$5:$D$763=$B53)*('Comp.'!$B$5:$B$763&gt;=H$4)*('Comp.'!$B$5:$B$763&lt;=EOMONTH(H$4,0))*('Comp.'!$E$5:$E$763)*(IF(Resumo!$Q$5="",1,'Comp.'!$K$5:$K$763=Resumo!$Q$5)))</f>
        <v>0</v>
      </c>
      <c r="I53" s="199">
        <f t="array" ref="I53">SUMPRODUCT(('Diário 1º PA'!$E$4:$E$2977='Analítico Cp.'!$B53)*('Diário 1º PA'!$C$4:$C$2977&gt;=I$4)*('Diário 1º PA'!$C$4:$C$2977&lt;=EOMONTH(I$4,0))*('Diário 1º PA'!$F$4:$F$2977)*(IF(Resumo!$Q$5="",1,'Diário 1º PA'!$O$4:$O$2977=Resumo!$Q$5)))
+SUMPRODUCT(('Diário 2º PA'!$E$4:$E$2000='Analítico Cp.'!$B53)*('Diário 2º PA'!$C$4:$C$2000&gt;=I$4)*('Diário 2º PA'!$C$4:$C$2000&lt;=EOMONTH(I$4,0))*('Diário 2º PA'!$F$4:$F$2000)*(IF(Resumo!$Q$5="",1,'Diário 2º PA'!$O$4:$O$2000=Resumo!$Q$5)))
+SUMPRODUCT(('Diário 3º PA'!$E$4:$E$2000='Analítico Cp.'!$B53)*('Diário 3º PA'!$C$4:$C$2000&gt;=I$4)*('Diário 3º PA'!$C$4:$C$2000&lt;=EOMONTH(I$4,0))*('Diário 3º PA'!$F$4:$F$2000)*(IF(Resumo!$Q$5="",1,'Diário 3º PA'!$O$4:$O$2000=Resumo!$Q$5)))
+SUMPRODUCT(('Diário 4º PA'!$E$4:$E$2000='Analítico Cp.'!$B53)*('Diário 4º PA'!$C$4:$C$2000&gt;=I$4)*('Diário 4º PA'!$C$4:$C$2000&lt;=EOMONTH(I$4,0))*('Diário 4º PA'!$F$4:$F$2000)*(IF(Resumo!$Q$5="",1,'Diário 4º PA'!$O$4:$O$2000=Resumo!$Q$5)))
+SUMPRODUCT(('Comp.'!$D$5:$D$763=$B53)*('Comp.'!$B$5:$B$763&gt;=I$4)*('Comp.'!$B$5:$B$763&lt;=EOMONTH(I$4,0))*('Comp.'!$E$5:$E$763)*(IF(Resumo!$Q$5="",1,'Comp.'!$K$5:$K$763=Resumo!$Q$5)))</f>
        <v>0</v>
      </c>
      <c r="J53" s="199">
        <f t="array" ref="J53">SUMPRODUCT(('Diário 1º PA'!$E$4:$E$2977='Analítico Cp.'!$B53)*('Diário 1º PA'!$C$4:$C$2977&gt;=J$4)*('Diário 1º PA'!$C$4:$C$2977&lt;=EOMONTH(J$4,0))*('Diário 1º PA'!$F$4:$F$2977)*(IF(Resumo!$Q$5="",1,'Diário 1º PA'!$O$4:$O$2977=Resumo!$Q$5)))
+SUMPRODUCT(('Diário 2º PA'!$E$4:$E$2000='Analítico Cp.'!$B53)*('Diário 2º PA'!$C$4:$C$2000&gt;=J$4)*('Diário 2º PA'!$C$4:$C$2000&lt;=EOMONTH(J$4,0))*('Diário 2º PA'!$F$4:$F$2000)*(IF(Resumo!$Q$5="",1,'Diário 2º PA'!$O$4:$O$2000=Resumo!$Q$5)))
+SUMPRODUCT(('Diário 3º PA'!$E$4:$E$2000='Analítico Cp.'!$B53)*('Diário 3º PA'!$C$4:$C$2000&gt;=J$4)*('Diário 3º PA'!$C$4:$C$2000&lt;=EOMONTH(J$4,0))*('Diário 3º PA'!$F$4:$F$2000)*(IF(Resumo!$Q$5="",1,'Diário 3º PA'!$O$4:$O$2000=Resumo!$Q$5)))
+SUMPRODUCT(('Diário 4º PA'!$E$4:$E$2000='Analítico Cp.'!$B53)*('Diário 4º PA'!$C$4:$C$2000&gt;=J$4)*('Diário 4º PA'!$C$4:$C$2000&lt;=EOMONTH(J$4,0))*('Diário 4º PA'!$F$4:$F$2000)*(IF(Resumo!$Q$5="",1,'Diário 4º PA'!$O$4:$O$2000=Resumo!$Q$5)))
+SUMPRODUCT(('Comp.'!$D$5:$D$763=$B53)*('Comp.'!$B$5:$B$763&gt;=J$4)*('Comp.'!$B$5:$B$763&lt;=EOMONTH(J$4,0))*('Comp.'!$E$5:$E$763)*(IF(Resumo!$Q$5="",1,'Comp.'!$K$5:$K$763=Resumo!$Q$5)))</f>
        <v>0</v>
      </c>
      <c r="K53" s="199">
        <f t="array" ref="K53">SUMPRODUCT(('Diário 1º PA'!$E$4:$E$2977='Analítico Cp.'!$B53)*('Diário 1º PA'!$C$4:$C$2977&gt;=K$4)*('Diário 1º PA'!$C$4:$C$2977&lt;=EOMONTH(K$4,0))*('Diário 1º PA'!$F$4:$F$2977)*(IF(Resumo!$Q$5="",1,'Diário 1º PA'!$O$4:$O$2977=Resumo!$Q$5)))
+SUMPRODUCT(('Diário 2º PA'!$E$4:$E$2000='Analítico Cp.'!$B53)*('Diário 2º PA'!$C$4:$C$2000&gt;=K$4)*('Diário 2º PA'!$C$4:$C$2000&lt;=EOMONTH(K$4,0))*('Diário 2º PA'!$F$4:$F$2000)*(IF(Resumo!$Q$5="",1,'Diário 2º PA'!$O$4:$O$2000=Resumo!$Q$5)))
+SUMPRODUCT(('Diário 3º PA'!$E$4:$E$2000='Analítico Cp.'!$B53)*('Diário 3º PA'!$C$4:$C$2000&gt;=K$4)*('Diário 3º PA'!$C$4:$C$2000&lt;=EOMONTH(K$4,0))*('Diário 3º PA'!$F$4:$F$2000)*(IF(Resumo!$Q$5="",1,'Diário 3º PA'!$O$4:$O$2000=Resumo!$Q$5)))
+SUMPRODUCT(('Diário 4º PA'!$E$4:$E$2000='Analítico Cp.'!$B53)*('Diário 4º PA'!$C$4:$C$2000&gt;=K$4)*('Diário 4º PA'!$C$4:$C$2000&lt;=EOMONTH(K$4,0))*('Diário 4º PA'!$F$4:$F$2000)*(IF(Resumo!$Q$5="",1,'Diário 4º PA'!$O$4:$O$2000=Resumo!$Q$5)))
+SUMPRODUCT(('Comp.'!$D$5:$D$763=$B53)*('Comp.'!$B$5:$B$763&gt;=K$4)*('Comp.'!$B$5:$B$763&lt;=EOMONTH(K$4,0))*('Comp.'!$E$5:$E$763)*(IF(Resumo!$Q$5="",1,'Comp.'!$K$5:$K$763=Resumo!$Q$5)))</f>
        <v>0</v>
      </c>
      <c r="L53" s="199">
        <f t="array" ref="L53">SUMPRODUCT(('Diário 1º PA'!$E$4:$E$2977='Analítico Cp.'!$B53)*('Diário 1º PA'!$C$4:$C$2977&gt;=L$4)*('Diário 1º PA'!$C$4:$C$2977&lt;=EOMONTH(L$4,0))*('Diário 1º PA'!$F$4:$F$2977)*(IF(Resumo!$Q$5="",1,'Diário 1º PA'!$O$4:$O$2977=Resumo!$Q$5)))
+SUMPRODUCT(('Diário 2º PA'!$E$4:$E$2000='Analítico Cp.'!$B53)*('Diário 2º PA'!$C$4:$C$2000&gt;=L$4)*('Diário 2º PA'!$C$4:$C$2000&lt;=EOMONTH(L$4,0))*('Diário 2º PA'!$F$4:$F$2000)*(IF(Resumo!$Q$5="",1,'Diário 2º PA'!$O$4:$O$2000=Resumo!$Q$5)))
+SUMPRODUCT(('Diário 3º PA'!$E$4:$E$2000='Analítico Cp.'!$B53)*('Diário 3º PA'!$C$4:$C$2000&gt;=L$4)*('Diário 3º PA'!$C$4:$C$2000&lt;=EOMONTH(L$4,0))*('Diário 3º PA'!$F$4:$F$2000)*(IF(Resumo!$Q$5="",1,'Diário 3º PA'!$O$4:$O$2000=Resumo!$Q$5)))
+SUMPRODUCT(('Diário 4º PA'!$E$4:$E$2000='Analítico Cp.'!$B53)*('Diário 4º PA'!$C$4:$C$2000&gt;=L$4)*('Diário 4º PA'!$C$4:$C$2000&lt;=EOMONTH(L$4,0))*('Diário 4º PA'!$F$4:$F$2000)*(IF(Resumo!$Q$5="",1,'Diário 4º PA'!$O$4:$O$2000=Resumo!$Q$5)))
+SUMPRODUCT(('Comp.'!$D$5:$D$763=$B53)*('Comp.'!$B$5:$B$763&gt;=L$4)*('Comp.'!$B$5:$B$763&lt;=EOMONTH(L$4,0))*('Comp.'!$E$5:$E$763)*(IF(Resumo!$Q$5="",1,'Comp.'!$K$5:$K$763=Resumo!$Q$5)))</f>
        <v>0</v>
      </c>
      <c r="M53" s="199">
        <f t="array" ref="M53">SUMPRODUCT(('Diário 1º PA'!$E$4:$E$2977='Analítico Cp.'!$B53)*('Diário 1º PA'!$C$4:$C$2977&gt;=M$4)*('Diário 1º PA'!$C$4:$C$2977&lt;=EOMONTH(M$4,0))*('Diário 1º PA'!$F$4:$F$2977)*(IF(Resumo!$Q$5="",1,'Diário 1º PA'!$O$4:$O$2977=Resumo!$Q$5)))
+SUMPRODUCT(('Diário 2º PA'!$E$4:$E$2000='Analítico Cp.'!$B53)*('Diário 2º PA'!$C$4:$C$2000&gt;=M$4)*('Diário 2º PA'!$C$4:$C$2000&lt;=EOMONTH(M$4,0))*('Diário 2º PA'!$F$4:$F$2000)*(IF(Resumo!$Q$5="",1,'Diário 2º PA'!$O$4:$O$2000=Resumo!$Q$5)))
+SUMPRODUCT(('Diário 3º PA'!$E$4:$E$2000='Analítico Cp.'!$B53)*('Diário 3º PA'!$C$4:$C$2000&gt;=M$4)*('Diário 3º PA'!$C$4:$C$2000&lt;=EOMONTH(M$4,0))*('Diário 3º PA'!$F$4:$F$2000)*(IF(Resumo!$Q$5="",1,'Diário 3º PA'!$O$4:$O$2000=Resumo!$Q$5)))
+SUMPRODUCT(('Diário 4º PA'!$E$4:$E$2000='Analítico Cp.'!$B53)*('Diário 4º PA'!$C$4:$C$2000&gt;=M$4)*('Diário 4º PA'!$C$4:$C$2000&lt;=EOMONTH(M$4,0))*('Diário 4º PA'!$F$4:$F$2000)*(IF(Resumo!$Q$5="",1,'Diário 4º PA'!$O$4:$O$2000=Resumo!$Q$5)))
+SUMPRODUCT(('Comp.'!$D$5:$D$763=$B53)*('Comp.'!$B$5:$B$763&gt;=M$4)*('Comp.'!$B$5:$B$763&lt;=EOMONTH(M$4,0))*('Comp.'!$E$5:$E$763)*(IF(Resumo!$Q$5="",1,'Comp.'!$K$5:$K$763=Resumo!$Q$5)))</f>
        <v>0</v>
      </c>
      <c r="N53" s="199">
        <f t="array" ref="N53">SUMPRODUCT(('Diário 1º PA'!$E$4:$E$2977='Analítico Cp.'!$B53)*('Diário 1º PA'!$C$4:$C$2977&gt;=N$4)*('Diário 1º PA'!$C$4:$C$2977&lt;=EOMONTH(N$4,0))*('Diário 1º PA'!$F$4:$F$2977)*(IF(Resumo!$Q$5="",1,'Diário 1º PA'!$O$4:$O$2977=Resumo!$Q$5)))
+SUMPRODUCT(('Diário 2º PA'!$E$4:$E$2000='Analítico Cp.'!$B53)*('Diário 2º PA'!$C$4:$C$2000&gt;=N$4)*('Diário 2º PA'!$C$4:$C$2000&lt;=EOMONTH(N$4,0))*('Diário 2º PA'!$F$4:$F$2000)*(IF(Resumo!$Q$5="",1,'Diário 2º PA'!$O$4:$O$2000=Resumo!$Q$5)))
+SUMPRODUCT(('Diário 3º PA'!$E$4:$E$2000='Analítico Cp.'!$B53)*('Diário 3º PA'!$C$4:$C$2000&gt;=N$4)*('Diário 3º PA'!$C$4:$C$2000&lt;=EOMONTH(N$4,0))*('Diário 3º PA'!$F$4:$F$2000)*(IF(Resumo!$Q$5="",1,'Diário 3º PA'!$O$4:$O$2000=Resumo!$Q$5)))
+SUMPRODUCT(('Diário 4º PA'!$E$4:$E$2000='Analítico Cp.'!$B53)*('Diário 4º PA'!$C$4:$C$2000&gt;=N$4)*('Diário 4º PA'!$C$4:$C$2000&lt;=EOMONTH(N$4,0))*('Diário 4º PA'!$F$4:$F$2000)*(IF(Resumo!$Q$5="",1,'Diário 4º PA'!$O$4:$O$2000=Resumo!$Q$5)))
+SUMPRODUCT(('Comp.'!$D$5:$D$763=$B53)*('Comp.'!$B$5:$B$763&gt;=N$4)*('Comp.'!$B$5:$B$763&lt;=EOMONTH(N$4,0))*('Comp.'!$E$5:$E$763)*(IF(Resumo!$Q$5="",1,'Comp.'!$K$5:$K$763=Resumo!$Q$5)))</f>
        <v>0</v>
      </c>
      <c r="O53" s="200">
        <f t="shared" si="9"/>
        <v>0</v>
      </c>
      <c r="P53" s="201">
        <f t="shared" si="10"/>
        <v>0</v>
      </c>
      <c r="Q53" s="174"/>
      <c r="R53" s="174"/>
      <c r="S53" s="174"/>
      <c r="T53" s="174"/>
      <c r="U53" s="174"/>
      <c r="V53" s="174"/>
      <c r="W53" s="174"/>
      <c r="X53" s="174"/>
      <c r="Y53" s="174"/>
      <c r="Z53" s="174"/>
    </row>
    <row r="54" spans="1:26" ht="23.25" customHeight="1" x14ac:dyDescent="0.2">
      <c r="A54" s="83" t="s">
        <v>215</v>
      </c>
      <c r="B54" s="227" t="s">
        <v>216</v>
      </c>
      <c r="C54" s="199">
        <f t="array" ref="C54">SUMPRODUCT(('Diário 1º PA'!$E$4:$E$2977='Analítico Cp.'!$B54)*('Diário 1º PA'!$C$4:$C$2977&gt;=C$4)*('Diário 1º PA'!$C$4:$C$2977&lt;=EOMONTH(C$4,0))*('Diário 1º PA'!$F$4:$F$2977)*(IF(Resumo!$Q$5="",1,'Diário 1º PA'!$O$4:$O$2977=Resumo!$Q$5)))
+SUMPRODUCT(('Diário 2º PA'!$E$4:$E$2000='Analítico Cp.'!$B54)*('Diário 2º PA'!$C$4:$C$2000&gt;=C$4)*('Diário 2º PA'!$C$4:$C$2000&lt;=EOMONTH(C$4,0))*('Diário 2º PA'!$F$4:$F$2000)*(IF(Resumo!$Q$5="",1,'Diário 2º PA'!$O$4:$O$2000=Resumo!$Q$5)))
+SUMPRODUCT(('Diário 3º PA'!$E$4:$E$2000='Analítico Cp.'!$B54)*('Diário 3º PA'!$C$4:$C$2000&gt;=C$4)*('Diário 3º PA'!$C$4:$C$2000&lt;=EOMONTH(C$4,0))*('Diário 3º PA'!$F$4:$F$2000)*(IF(Resumo!$Q$5="",1,'Diário 3º PA'!$O$4:$O$2000=Resumo!$Q$5)))
+SUMPRODUCT(('Diário 4º PA'!$E$4:$E$2000='Analítico Cp.'!$B54)*('Diário 4º PA'!$C$4:$C$2000&gt;=C$4)*('Diário 4º PA'!$C$4:$C$2000&lt;=EOMONTH(C$4,0))*('Diário 4º PA'!$F$4:$F$2000)*(IF(Resumo!$Q$5="",1,'Diário 4º PA'!$O$4:$O$2000=Resumo!$Q$5)))
+SUMPRODUCT(('Comp.'!$D$5:$D$763=$B54)*('Comp.'!$B$5:$B$763&gt;=C$4)*('Comp.'!$B$5:$B$763&lt;=EOMONTH(C$4,0))*('Comp.'!$E$5:$E$763)*(IF(Resumo!$Q$5="",1,'Comp.'!$K$5:$K$763=Resumo!$Q$5)))</f>
        <v>3404.08</v>
      </c>
      <c r="D54" s="199">
        <f t="array" ref="D54">SUMPRODUCT(('Diário 1º PA'!$E$4:$E$2977='Analítico Cp.'!$B54)*('Diário 1º PA'!$C$4:$C$2977&gt;=D$4)*('Diário 1º PA'!$C$4:$C$2977&lt;=EOMONTH(D$4,0))*('Diário 1º PA'!$F$4:$F$2977)*(IF(Resumo!$Q$5="",1,'Diário 1º PA'!$O$4:$O$2977=Resumo!$Q$5)))
+SUMPRODUCT(('Diário 2º PA'!$E$4:$E$2000='Analítico Cp.'!$B54)*('Diário 2º PA'!$C$4:$C$2000&gt;=D$4)*('Diário 2º PA'!$C$4:$C$2000&lt;=EOMONTH(D$4,0))*('Diário 2º PA'!$F$4:$F$2000)*(IF(Resumo!$Q$5="",1,'Diário 2º PA'!$O$4:$O$2000=Resumo!$Q$5)))
+SUMPRODUCT(('Diário 3º PA'!$E$4:$E$2000='Analítico Cp.'!$B54)*('Diário 3º PA'!$C$4:$C$2000&gt;=D$4)*('Diário 3º PA'!$C$4:$C$2000&lt;=EOMONTH(D$4,0))*('Diário 3º PA'!$F$4:$F$2000)*(IF(Resumo!$Q$5="",1,'Diário 3º PA'!$O$4:$O$2000=Resumo!$Q$5)))
+SUMPRODUCT(('Diário 4º PA'!$E$4:$E$2000='Analítico Cp.'!$B54)*('Diário 4º PA'!$C$4:$C$2000&gt;=D$4)*('Diário 4º PA'!$C$4:$C$2000&lt;=EOMONTH(D$4,0))*('Diário 4º PA'!$F$4:$F$2000)*(IF(Resumo!$Q$5="",1,'Diário 4º PA'!$O$4:$O$2000=Resumo!$Q$5)))
+SUMPRODUCT(('Comp.'!$D$5:$D$763=$B54)*('Comp.'!$B$5:$B$763&gt;=D$4)*('Comp.'!$B$5:$B$763&lt;=EOMONTH(D$4,0))*('Comp.'!$E$5:$E$763)*(IF(Resumo!$Q$5="",1,'Comp.'!$K$5:$K$763=Resumo!$Q$5)))</f>
        <v>3472.75</v>
      </c>
      <c r="E54" s="199">
        <f t="array" ref="E54">SUMPRODUCT(('Diário 1º PA'!$E$4:$E$2977='Analítico Cp.'!$B54)*('Diário 1º PA'!$C$4:$C$2977&gt;=E$4)*('Diário 1º PA'!$C$4:$C$2977&lt;=EOMONTH(E$4,0))*('Diário 1º PA'!$F$4:$F$2977)*(IF(Resumo!$Q$5="",1,'Diário 1º PA'!$O$4:$O$2977=Resumo!$Q$5)))
+SUMPRODUCT(('Diário 2º PA'!$E$4:$E$2000='Analítico Cp.'!$B54)*('Diário 2º PA'!$C$4:$C$2000&gt;=E$4)*('Diário 2º PA'!$C$4:$C$2000&lt;=EOMONTH(E$4,0))*('Diário 2º PA'!$F$4:$F$2000)*(IF(Resumo!$Q$5="",1,'Diário 2º PA'!$O$4:$O$2000=Resumo!$Q$5)))
+SUMPRODUCT(('Diário 3º PA'!$E$4:$E$2000='Analítico Cp.'!$B54)*('Diário 3º PA'!$C$4:$C$2000&gt;=E$4)*('Diário 3º PA'!$C$4:$C$2000&lt;=EOMONTH(E$4,0))*('Diário 3º PA'!$F$4:$F$2000)*(IF(Resumo!$Q$5="",1,'Diário 3º PA'!$O$4:$O$2000=Resumo!$Q$5)))
+SUMPRODUCT(('Diário 4º PA'!$E$4:$E$2000='Analítico Cp.'!$B54)*('Diário 4º PA'!$C$4:$C$2000&gt;=E$4)*('Diário 4º PA'!$C$4:$C$2000&lt;=EOMONTH(E$4,0))*('Diário 4º PA'!$F$4:$F$2000)*(IF(Resumo!$Q$5="",1,'Diário 4º PA'!$O$4:$O$2000=Resumo!$Q$5)))
+SUMPRODUCT(('Comp.'!$D$5:$D$763=$B54)*('Comp.'!$B$5:$B$763&gt;=E$4)*('Comp.'!$B$5:$B$763&lt;=EOMONTH(E$4,0))*('Comp.'!$E$5:$E$763)*(IF(Resumo!$Q$5="",1,'Comp.'!$K$5:$K$763=Resumo!$Q$5)))</f>
        <v>4049.8799999999997</v>
      </c>
      <c r="F54" s="199">
        <f t="array" ref="F54">SUMPRODUCT(('Diário 1º PA'!$E$4:$E$2977='Analítico Cp.'!$B54)*('Diário 1º PA'!$C$4:$C$2977&gt;=F$4)*('Diário 1º PA'!$C$4:$C$2977&lt;=EOMONTH(F$4,0))*('Diário 1º PA'!$F$4:$F$2977)*(IF(Resumo!$Q$5="",1,'Diário 1º PA'!$O$4:$O$2977=Resumo!$Q$5)))
+SUMPRODUCT(('Diário 2º PA'!$E$4:$E$2000='Analítico Cp.'!$B54)*('Diário 2º PA'!$C$4:$C$2000&gt;=F$4)*('Diário 2º PA'!$C$4:$C$2000&lt;=EOMONTH(F$4,0))*('Diário 2º PA'!$F$4:$F$2000)*(IF(Resumo!$Q$5="",1,'Diário 2º PA'!$O$4:$O$2000=Resumo!$Q$5)))
+SUMPRODUCT(('Diário 3º PA'!$E$4:$E$2000='Analítico Cp.'!$B54)*('Diário 3º PA'!$C$4:$C$2000&gt;=F$4)*('Diário 3º PA'!$C$4:$C$2000&lt;=EOMONTH(F$4,0))*('Diário 3º PA'!$F$4:$F$2000)*(IF(Resumo!$Q$5="",1,'Diário 3º PA'!$O$4:$O$2000=Resumo!$Q$5)))
+SUMPRODUCT(('Diário 4º PA'!$E$4:$E$2000='Analítico Cp.'!$B54)*('Diário 4º PA'!$C$4:$C$2000&gt;=F$4)*('Diário 4º PA'!$C$4:$C$2000&lt;=EOMONTH(F$4,0))*('Diário 4º PA'!$F$4:$F$2000)*(IF(Resumo!$Q$5="",1,'Diário 4º PA'!$O$4:$O$2000=Resumo!$Q$5)))
+SUMPRODUCT(('Comp.'!$D$5:$D$763=$B54)*('Comp.'!$B$5:$B$763&gt;=F$4)*('Comp.'!$B$5:$B$763&lt;=EOMONTH(F$4,0))*('Comp.'!$E$5:$E$763)*(IF(Resumo!$Q$5="",1,'Comp.'!$K$5:$K$763=Resumo!$Q$5)))</f>
        <v>0</v>
      </c>
      <c r="G54" s="199">
        <f t="array" ref="G54">SUMPRODUCT(('Diário 1º PA'!$E$4:$E$2977='Analítico Cp.'!$B54)*('Diário 1º PA'!$C$4:$C$2977&gt;=G$4)*('Diário 1º PA'!$C$4:$C$2977&lt;=EOMONTH(G$4,0))*('Diário 1º PA'!$F$4:$F$2977)*(IF(Resumo!$Q$5="",1,'Diário 1º PA'!$O$4:$O$2977=Resumo!$Q$5)))
+SUMPRODUCT(('Diário 2º PA'!$E$4:$E$2000='Analítico Cp.'!$B54)*('Diário 2º PA'!$C$4:$C$2000&gt;=G$4)*('Diário 2º PA'!$C$4:$C$2000&lt;=EOMONTH(G$4,0))*('Diário 2º PA'!$F$4:$F$2000)*(IF(Resumo!$Q$5="",1,'Diário 2º PA'!$O$4:$O$2000=Resumo!$Q$5)))
+SUMPRODUCT(('Diário 3º PA'!$E$4:$E$2000='Analítico Cp.'!$B54)*('Diário 3º PA'!$C$4:$C$2000&gt;=G$4)*('Diário 3º PA'!$C$4:$C$2000&lt;=EOMONTH(G$4,0))*('Diário 3º PA'!$F$4:$F$2000)*(IF(Resumo!$Q$5="",1,'Diário 3º PA'!$O$4:$O$2000=Resumo!$Q$5)))
+SUMPRODUCT(('Diário 4º PA'!$E$4:$E$2000='Analítico Cp.'!$B54)*('Diário 4º PA'!$C$4:$C$2000&gt;=G$4)*('Diário 4º PA'!$C$4:$C$2000&lt;=EOMONTH(G$4,0))*('Diário 4º PA'!$F$4:$F$2000)*(IF(Resumo!$Q$5="",1,'Diário 4º PA'!$O$4:$O$2000=Resumo!$Q$5)))
+SUMPRODUCT(('Comp.'!$D$5:$D$763=$B54)*('Comp.'!$B$5:$B$763&gt;=G$4)*('Comp.'!$B$5:$B$763&lt;=EOMONTH(G$4,0))*('Comp.'!$E$5:$E$763)*(IF(Resumo!$Q$5="",1,'Comp.'!$K$5:$K$763=Resumo!$Q$5)))</f>
        <v>0</v>
      </c>
      <c r="H54" s="199">
        <f t="array" ref="H54">SUMPRODUCT(('Diário 1º PA'!$E$4:$E$2977='Analítico Cp.'!$B54)*('Diário 1º PA'!$C$4:$C$2977&gt;=H$4)*('Diário 1º PA'!$C$4:$C$2977&lt;=EOMONTH(H$4,0))*('Diário 1º PA'!$F$4:$F$2977)*(IF(Resumo!$Q$5="",1,'Diário 1º PA'!$O$4:$O$2977=Resumo!$Q$5)))
+SUMPRODUCT(('Diário 2º PA'!$E$4:$E$2000='Analítico Cp.'!$B54)*('Diário 2º PA'!$C$4:$C$2000&gt;=H$4)*('Diário 2º PA'!$C$4:$C$2000&lt;=EOMONTH(H$4,0))*('Diário 2º PA'!$F$4:$F$2000)*(IF(Resumo!$Q$5="",1,'Diário 2º PA'!$O$4:$O$2000=Resumo!$Q$5)))
+SUMPRODUCT(('Diário 3º PA'!$E$4:$E$2000='Analítico Cp.'!$B54)*('Diário 3º PA'!$C$4:$C$2000&gt;=H$4)*('Diário 3º PA'!$C$4:$C$2000&lt;=EOMONTH(H$4,0))*('Diário 3º PA'!$F$4:$F$2000)*(IF(Resumo!$Q$5="",1,'Diário 3º PA'!$O$4:$O$2000=Resumo!$Q$5)))
+SUMPRODUCT(('Diário 4º PA'!$E$4:$E$2000='Analítico Cp.'!$B54)*('Diário 4º PA'!$C$4:$C$2000&gt;=H$4)*('Diário 4º PA'!$C$4:$C$2000&lt;=EOMONTH(H$4,0))*('Diário 4º PA'!$F$4:$F$2000)*(IF(Resumo!$Q$5="",1,'Diário 4º PA'!$O$4:$O$2000=Resumo!$Q$5)))
+SUMPRODUCT(('Comp.'!$D$5:$D$763=$B54)*('Comp.'!$B$5:$B$763&gt;=H$4)*('Comp.'!$B$5:$B$763&lt;=EOMONTH(H$4,0))*('Comp.'!$E$5:$E$763)*(IF(Resumo!$Q$5="",1,'Comp.'!$K$5:$K$763=Resumo!$Q$5)))</f>
        <v>0</v>
      </c>
      <c r="I54" s="199">
        <f t="array" ref="I54">SUMPRODUCT(('Diário 1º PA'!$E$4:$E$2977='Analítico Cp.'!$B54)*('Diário 1º PA'!$C$4:$C$2977&gt;=I$4)*('Diário 1º PA'!$C$4:$C$2977&lt;=EOMONTH(I$4,0))*('Diário 1º PA'!$F$4:$F$2977)*(IF(Resumo!$Q$5="",1,'Diário 1º PA'!$O$4:$O$2977=Resumo!$Q$5)))
+SUMPRODUCT(('Diário 2º PA'!$E$4:$E$2000='Analítico Cp.'!$B54)*('Diário 2º PA'!$C$4:$C$2000&gt;=I$4)*('Diário 2º PA'!$C$4:$C$2000&lt;=EOMONTH(I$4,0))*('Diário 2º PA'!$F$4:$F$2000)*(IF(Resumo!$Q$5="",1,'Diário 2º PA'!$O$4:$O$2000=Resumo!$Q$5)))
+SUMPRODUCT(('Diário 3º PA'!$E$4:$E$2000='Analítico Cp.'!$B54)*('Diário 3º PA'!$C$4:$C$2000&gt;=I$4)*('Diário 3º PA'!$C$4:$C$2000&lt;=EOMONTH(I$4,0))*('Diário 3º PA'!$F$4:$F$2000)*(IF(Resumo!$Q$5="",1,'Diário 3º PA'!$O$4:$O$2000=Resumo!$Q$5)))
+SUMPRODUCT(('Diário 4º PA'!$E$4:$E$2000='Analítico Cp.'!$B54)*('Diário 4º PA'!$C$4:$C$2000&gt;=I$4)*('Diário 4º PA'!$C$4:$C$2000&lt;=EOMONTH(I$4,0))*('Diário 4º PA'!$F$4:$F$2000)*(IF(Resumo!$Q$5="",1,'Diário 4º PA'!$O$4:$O$2000=Resumo!$Q$5)))
+SUMPRODUCT(('Comp.'!$D$5:$D$763=$B54)*('Comp.'!$B$5:$B$763&gt;=I$4)*('Comp.'!$B$5:$B$763&lt;=EOMONTH(I$4,0))*('Comp.'!$E$5:$E$763)*(IF(Resumo!$Q$5="",1,'Comp.'!$K$5:$K$763=Resumo!$Q$5)))</f>
        <v>0</v>
      </c>
      <c r="J54" s="199">
        <f t="array" ref="J54">SUMPRODUCT(('Diário 1º PA'!$E$4:$E$2977='Analítico Cp.'!$B54)*('Diário 1º PA'!$C$4:$C$2977&gt;=J$4)*('Diário 1º PA'!$C$4:$C$2977&lt;=EOMONTH(J$4,0))*('Diário 1º PA'!$F$4:$F$2977)*(IF(Resumo!$Q$5="",1,'Diário 1º PA'!$O$4:$O$2977=Resumo!$Q$5)))
+SUMPRODUCT(('Diário 2º PA'!$E$4:$E$2000='Analítico Cp.'!$B54)*('Diário 2º PA'!$C$4:$C$2000&gt;=J$4)*('Diário 2º PA'!$C$4:$C$2000&lt;=EOMONTH(J$4,0))*('Diário 2º PA'!$F$4:$F$2000)*(IF(Resumo!$Q$5="",1,'Diário 2º PA'!$O$4:$O$2000=Resumo!$Q$5)))
+SUMPRODUCT(('Diário 3º PA'!$E$4:$E$2000='Analítico Cp.'!$B54)*('Diário 3º PA'!$C$4:$C$2000&gt;=J$4)*('Diário 3º PA'!$C$4:$C$2000&lt;=EOMONTH(J$4,0))*('Diário 3º PA'!$F$4:$F$2000)*(IF(Resumo!$Q$5="",1,'Diário 3º PA'!$O$4:$O$2000=Resumo!$Q$5)))
+SUMPRODUCT(('Diário 4º PA'!$E$4:$E$2000='Analítico Cp.'!$B54)*('Diário 4º PA'!$C$4:$C$2000&gt;=J$4)*('Diário 4º PA'!$C$4:$C$2000&lt;=EOMONTH(J$4,0))*('Diário 4º PA'!$F$4:$F$2000)*(IF(Resumo!$Q$5="",1,'Diário 4º PA'!$O$4:$O$2000=Resumo!$Q$5)))
+SUMPRODUCT(('Comp.'!$D$5:$D$763=$B54)*('Comp.'!$B$5:$B$763&gt;=J$4)*('Comp.'!$B$5:$B$763&lt;=EOMONTH(J$4,0))*('Comp.'!$E$5:$E$763)*(IF(Resumo!$Q$5="",1,'Comp.'!$K$5:$K$763=Resumo!$Q$5)))</f>
        <v>0</v>
      </c>
      <c r="K54" s="199">
        <f t="array" ref="K54">SUMPRODUCT(('Diário 1º PA'!$E$4:$E$2977='Analítico Cp.'!$B54)*('Diário 1º PA'!$C$4:$C$2977&gt;=K$4)*('Diário 1º PA'!$C$4:$C$2977&lt;=EOMONTH(K$4,0))*('Diário 1º PA'!$F$4:$F$2977)*(IF(Resumo!$Q$5="",1,'Diário 1º PA'!$O$4:$O$2977=Resumo!$Q$5)))
+SUMPRODUCT(('Diário 2º PA'!$E$4:$E$2000='Analítico Cp.'!$B54)*('Diário 2º PA'!$C$4:$C$2000&gt;=K$4)*('Diário 2º PA'!$C$4:$C$2000&lt;=EOMONTH(K$4,0))*('Diário 2º PA'!$F$4:$F$2000)*(IF(Resumo!$Q$5="",1,'Diário 2º PA'!$O$4:$O$2000=Resumo!$Q$5)))
+SUMPRODUCT(('Diário 3º PA'!$E$4:$E$2000='Analítico Cp.'!$B54)*('Diário 3º PA'!$C$4:$C$2000&gt;=K$4)*('Diário 3º PA'!$C$4:$C$2000&lt;=EOMONTH(K$4,0))*('Diário 3º PA'!$F$4:$F$2000)*(IF(Resumo!$Q$5="",1,'Diário 3º PA'!$O$4:$O$2000=Resumo!$Q$5)))
+SUMPRODUCT(('Diário 4º PA'!$E$4:$E$2000='Analítico Cp.'!$B54)*('Diário 4º PA'!$C$4:$C$2000&gt;=K$4)*('Diário 4º PA'!$C$4:$C$2000&lt;=EOMONTH(K$4,0))*('Diário 4º PA'!$F$4:$F$2000)*(IF(Resumo!$Q$5="",1,'Diário 4º PA'!$O$4:$O$2000=Resumo!$Q$5)))
+SUMPRODUCT(('Comp.'!$D$5:$D$763=$B54)*('Comp.'!$B$5:$B$763&gt;=K$4)*('Comp.'!$B$5:$B$763&lt;=EOMONTH(K$4,0))*('Comp.'!$E$5:$E$763)*(IF(Resumo!$Q$5="",1,'Comp.'!$K$5:$K$763=Resumo!$Q$5)))</f>
        <v>0</v>
      </c>
      <c r="L54" s="199">
        <f t="array" ref="L54">SUMPRODUCT(('Diário 1º PA'!$E$4:$E$2977='Analítico Cp.'!$B54)*('Diário 1º PA'!$C$4:$C$2977&gt;=L$4)*('Diário 1º PA'!$C$4:$C$2977&lt;=EOMONTH(L$4,0))*('Diário 1º PA'!$F$4:$F$2977)*(IF(Resumo!$Q$5="",1,'Diário 1º PA'!$O$4:$O$2977=Resumo!$Q$5)))
+SUMPRODUCT(('Diário 2º PA'!$E$4:$E$2000='Analítico Cp.'!$B54)*('Diário 2º PA'!$C$4:$C$2000&gt;=L$4)*('Diário 2º PA'!$C$4:$C$2000&lt;=EOMONTH(L$4,0))*('Diário 2º PA'!$F$4:$F$2000)*(IF(Resumo!$Q$5="",1,'Diário 2º PA'!$O$4:$O$2000=Resumo!$Q$5)))
+SUMPRODUCT(('Diário 3º PA'!$E$4:$E$2000='Analítico Cp.'!$B54)*('Diário 3º PA'!$C$4:$C$2000&gt;=L$4)*('Diário 3º PA'!$C$4:$C$2000&lt;=EOMONTH(L$4,0))*('Diário 3º PA'!$F$4:$F$2000)*(IF(Resumo!$Q$5="",1,'Diário 3º PA'!$O$4:$O$2000=Resumo!$Q$5)))
+SUMPRODUCT(('Diário 4º PA'!$E$4:$E$2000='Analítico Cp.'!$B54)*('Diário 4º PA'!$C$4:$C$2000&gt;=L$4)*('Diário 4º PA'!$C$4:$C$2000&lt;=EOMONTH(L$4,0))*('Diário 4º PA'!$F$4:$F$2000)*(IF(Resumo!$Q$5="",1,'Diário 4º PA'!$O$4:$O$2000=Resumo!$Q$5)))
+SUMPRODUCT(('Comp.'!$D$5:$D$763=$B54)*('Comp.'!$B$5:$B$763&gt;=L$4)*('Comp.'!$B$5:$B$763&lt;=EOMONTH(L$4,0))*('Comp.'!$E$5:$E$763)*(IF(Resumo!$Q$5="",1,'Comp.'!$K$5:$K$763=Resumo!$Q$5)))</f>
        <v>0</v>
      </c>
      <c r="M54" s="199">
        <f t="array" ref="M54">SUMPRODUCT(('Diário 1º PA'!$E$4:$E$2977='Analítico Cp.'!$B54)*('Diário 1º PA'!$C$4:$C$2977&gt;=M$4)*('Diário 1º PA'!$C$4:$C$2977&lt;=EOMONTH(M$4,0))*('Diário 1º PA'!$F$4:$F$2977)*(IF(Resumo!$Q$5="",1,'Diário 1º PA'!$O$4:$O$2977=Resumo!$Q$5)))
+SUMPRODUCT(('Diário 2º PA'!$E$4:$E$2000='Analítico Cp.'!$B54)*('Diário 2º PA'!$C$4:$C$2000&gt;=M$4)*('Diário 2º PA'!$C$4:$C$2000&lt;=EOMONTH(M$4,0))*('Diário 2º PA'!$F$4:$F$2000)*(IF(Resumo!$Q$5="",1,'Diário 2º PA'!$O$4:$O$2000=Resumo!$Q$5)))
+SUMPRODUCT(('Diário 3º PA'!$E$4:$E$2000='Analítico Cp.'!$B54)*('Diário 3º PA'!$C$4:$C$2000&gt;=M$4)*('Diário 3º PA'!$C$4:$C$2000&lt;=EOMONTH(M$4,0))*('Diário 3º PA'!$F$4:$F$2000)*(IF(Resumo!$Q$5="",1,'Diário 3º PA'!$O$4:$O$2000=Resumo!$Q$5)))
+SUMPRODUCT(('Diário 4º PA'!$E$4:$E$2000='Analítico Cp.'!$B54)*('Diário 4º PA'!$C$4:$C$2000&gt;=M$4)*('Diário 4º PA'!$C$4:$C$2000&lt;=EOMONTH(M$4,0))*('Diário 4º PA'!$F$4:$F$2000)*(IF(Resumo!$Q$5="",1,'Diário 4º PA'!$O$4:$O$2000=Resumo!$Q$5)))
+SUMPRODUCT(('Comp.'!$D$5:$D$763=$B54)*('Comp.'!$B$5:$B$763&gt;=M$4)*('Comp.'!$B$5:$B$763&lt;=EOMONTH(M$4,0))*('Comp.'!$E$5:$E$763)*(IF(Resumo!$Q$5="",1,'Comp.'!$K$5:$K$763=Resumo!$Q$5)))</f>
        <v>0</v>
      </c>
      <c r="N54" s="199">
        <f t="array" ref="N54">SUMPRODUCT(('Diário 1º PA'!$E$4:$E$2977='Analítico Cp.'!$B54)*('Diário 1º PA'!$C$4:$C$2977&gt;=N$4)*('Diário 1º PA'!$C$4:$C$2977&lt;=EOMONTH(N$4,0))*('Diário 1º PA'!$F$4:$F$2977)*(IF(Resumo!$Q$5="",1,'Diário 1º PA'!$O$4:$O$2977=Resumo!$Q$5)))
+SUMPRODUCT(('Diário 2º PA'!$E$4:$E$2000='Analítico Cp.'!$B54)*('Diário 2º PA'!$C$4:$C$2000&gt;=N$4)*('Diário 2º PA'!$C$4:$C$2000&lt;=EOMONTH(N$4,0))*('Diário 2º PA'!$F$4:$F$2000)*(IF(Resumo!$Q$5="",1,'Diário 2º PA'!$O$4:$O$2000=Resumo!$Q$5)))
+SUMPRODUCT(('Diário 3º PA'!$E$4:$E$2000='Analítico Cp.'!$B54)*('Diário 3º PA'!$C$4:$C$2000&gt;=N$4)*('Diário 3º PA'!$C$4:$C$2000&lt;=EOMONTH(N$4,0))*('Diário 3º PA'!$F$4:$F$2000)*(IF(Resumo!$Q$5="",1,'Diário 3º PA'!$O$4:$O$2000=Resumo!$Q$5)))
+SUMPRODUCT(('Diário 4º PA'!$E$4:$E$2000='Analítico Cp.'!$B54)*('Diário 4º PA'!$C$4:$C$2000&gt;=N$4)*('Diário 4º PA'!$C$4:$C$2000&lt;=EOMONTH(N$4,0))*('Diário 4º PA'!$F$4:$F$2000)*(IF(Resumo!$Q$5="",1,'Diário 4º PA'!$O$4:$O$2000=Resumo!$Q$5)))
+SUMPRODUCT(('Comp.'!$D$5:$D$763=$B54)*('Comp.'!$B$5:$B$763&gt;=N$4)*('Comp.'!$B$5:$B$763&lt;=EOMONTH(N$4,0))*('Comp.'!$E$5:$E$763)*(IF(Resumo!$Q$5="",1,'Comp.'!$K$5:$K$763=Resumo!$Q$5)))</f>
        <v>0</v>
      </c>
      <c r="O54" s="242">
        <f t="shared" si="9"/>
        <v>10926.71</v>
      </c>
      <c r="P54" s="201">
        <f t="shared" si="10"/>
        <v>2.261647530904316E-3</v>
      </c>
      <c r="Q54" s="174"/>
      <c r="R54" s="174"/>
      <c r="S54" s="174"/>
      <c r="T54" s="174"/>
      <c r="U54" s="174"/>
      <c r="V54" s="174"/>
      <c r="W54" s="174"/>
      <c r="X54" s="174"/>
      <c r="Y54" s="174"/>
      <c r="Z54" s="174"/>
    </row>
    <row r="55" spans="1:26" ht="23.25" customHeight="1" x14ac:dyDescent="0.2">
      <c r="A55" s="203"/>
      <c r="B55" s="204" t="s">
        <v>217</v>
      </c>
      <c r="C55" s="205">
        <f t="shared" ref="C55:O55" si="11">SUBTOTAL(109,C46:C54)</f>
        <v>82602.200000000012</v>
      </c>
      <c r="D55" s="205">
        <f t="shared" si="11"/>
        <v>87525.260000000009</v>
      </c>
      <c r="E55" s="205">
        <f t="shared" si="11"/>
        <v>85686.14</v>
      </c>
      <c r="F55" s="205">
        <f t="shared" si="11"/>
        <v>0</v>
      </c>
      <c r="G55" s="205">
        <f t="shared" si="11"/>
        <v>0</v>
      </c>
      <c r="H55" s="205">
        <f t="shared" si="11"/>
        <v>0</v>
      </c>
      <c r="I55" s="205">
        <f t="shared" si="11"/>
        <v>0</v>
      </c>
      <c r="J55" s="205">
        <f t="shared" si="11"/>
        <v>0</v>
      </c>
      <c r="K55" s="205">
        <f t="shared" si="11"/>
        <v>0</v>
      </c>
      <c r="L55" s="205">
        <f t="shared" si="11"/>
        <v>0</v>
      </c>
      <c r="M55" s="205">
        <f t="shared" si="11"/>
        <v>0</v>
      </c>
      <c r="N55" s="205">
        <f t="shared" si="11"/>
        <v>0</v>
      </c>
      <c r="O55" s="205">
        <f t="shared" si="11"/>
        <v>255813.59999999998</v>
      </c>
      <c r="P55" s="206">
        <f t="shared" si="10"/>
        <v>5.2949167389977805E-2</v>
      </c>
      <c r="Q55" s="174"/>
      <c r="R55" s="174"/>
      <c r="S55" s="174"/>
      <c r="T55" s="174"/>
      <c r="U55" s="174"/>
      <c r="V55" s="174"/>
      <c r="W55" s="174"/>
      <c r="X55" s="174"/>
      <c r="Y55" s="174"/>
      <c r="Z55" s="174"/>
    </row>
    <row r="56" spans="1:26" ht="23.25" customHeight="1" x14ac:dyDescent="0.2">
      <c r="A56" s="228"/>
      <c r="B56" s="229" t="s">
        <v>218</v>
      </c>
      <c r="C56" s="194">
        <f t="shared" ref="C56:O56" si="12">SUBTOTAL(109,C18:C55)</f>
        <v>270138.37798747997</v>
      </c>
      <c r="D56" s="194">
        <f t="shared" si="12"/>
        <v>546378.72488690633</v>
      </c>
      <c r="E56" s="194">
        <f t="shared" si="12"/>
        <v>578775.02853868948</v>
      </c>
      <c r="F56" s="194">
        <f t="shared" si="12"/>
        <v>0</v>
      </c>
      <c r="G56" s="194">
        <f t="shared" si="12"/>
        <v>0</v>
      </c>
      <c r="H56" s="194">
        <f t="shared" si="12"/>
        <v>0</v>
      </c>
      <c r="I56" s="194">
        <f t="shared" si="12"/>
        <v>0</v>
      </c>
      <c r="J56" s="194">
        <f t="shared" si="12"/>
        <v>0</v>
      </c>
      <c r="K56" s="194">
        <f t="shared" si="12"/>
        <v>0</v>
      </c>
      <c r="L56" s="194">
        <f t="shared" si="12"/>
        <v>0</v>
      </c>
      <c r="M56" s="194">
        <f t="shared" si="12"/>
        <v>0</v>
      </c>
      <c r="N56" s="194">
        <f t="shared" si="12"/>
        <v>0</v>
      </c>
      <c r="O56" s="194">
        <f t="shared" si="12"/>
        <v>1395292.1314130761</v>
      </c>
      <c r="P56" s="230">
        <f t="shared" si="10"/>
        <v>0.28880230223924713</v>
      </c>
      <c r="Q56" s="174"/>
      <c r="R56" s="174"/>
      <c r="S56" s="174"/>
      <c r="T56" s="174"/>
      <c r="U56" s="174"/>
      <c r="V56" s="174"/>
      <c r="W56" s="174"/>
      <c r="X56" s="174"/>
      <c r="Y56" s="174"/>
      <c r="Z56" s="174"/>
    </row>
    <row r="57" spans="1:26" ht="23.25" customHeight="1" x14ac:dyDescent="0.2">
      <c r="A57" s="231" t="s">
        <v>113</v>
      </c>
      <c r="B57" s="192" t="s">
        <v>114</v>
      </c>
      <c r="C57" s="232"/>
      <c r="D57" s="232"/>
      <c r="E57" s="232"/>
      <c r="F57" s="232"/>
      <c r="G57" s="232"/>
      <c r="H57" s="232"/>
      <c r="I57" s="232"/>
      <c r="J57" s="232"/>
      <c r="K57" s="232"/>
      <c r="L57" s="232"/>
      <c r="M57" s="232"/>
      <c r="N57" s="232"/>
      <c r="O57" s="232"/>
      <c r="P57" s="233"/>
      <c r="Q57" s="174"/>
      <c r="R57" s="174"/>
      <c r="S57" s="174"/>
      <c r="T57" s="174"/>
      <c r="U57" s="174"/>
      <c r="V57" s="174"/>
      <c r="W57" s="174"/>
      <c r="X57" s="174"/>
      <c r="Y57" s="174"/>
      <c r="Z57" s="174"/>
    </row>
    <row r="58" spans="1:26" ht="23.25" customHeight="1" x14ac:dyDescent="0.2">
      <c r="A58" s="220" t="s">
        <v>219</v>
      </c>
      <c r="B58" s="84" t="s">
        <v>220</v>
      </c>
      <c r="C58" s="199">
        <f t="array" ref="C58">SUMPRODUCT(('Diário 1º PA'!$E$4:$E$2977='Analítico Cp.'!$B58)*('Diário 1º PA'!$C$4:$C$2977&gt;=C$4)*('Diário 1º PA'!$C$4:$C$2977&lt;=EOMONTH(C$4,0))*('Diário 1º PA'!$F$4:$F$2977)*(IF(Resumo!$Q$5="",1,'Diário 1º PA'!$O$4:$O$2977=Resumo!$Q$5)))
+SUMPRODUCT(('Diário 2º PA'!$E$4:$E$2000='Analítico Cp.'!$B58)*('Diário 2º PA'!$C$4:$C$2000&gt;=C$4)*('Diário 2º PA'!$C$4:$C$2000&lt;=EOMONTH(C$4,0))*('Diário 2º PA'!$F$4:$F$2000)*(IF(Resumo!$Q$5="",1,'Diário 2º PA'!$O$4:$O$2000=Resumo!$Q$5)))
+SUMPRODUCT(('Diário 3º PA'!$E$4:$E$2000='Analítico Cp.'!$B58)*('Diário 3º PA'!$C$4:$C$2000&gt;=C$4)*('Diário 3º PA'!$C$4:$C$2000&lt;=EOMONTH(C$4,0))*('Diário 3º PA'!$F$4:$F$2000)*(IF(Resumo!$Q$5="",1,'Diário 3º PA'!$O$4:$O$2000=Resumo!$Q$5)))
+SUMPRODUCT(('Diário 4º PA'!$E$4:$E$2000='Analítico Cp.'!$B58)*('Diário 4º PA'!$C$4:$C$2000&gt;=C$4)*('Diário 4º PA'!$C$4:$C$2000&lt;=EOMONTH(C$4,0))*('Diário 4º PA'!$F$4:$F$2000)*(IF(Resumo!$Q$5="",1,'Diário 4º PA'!$O$4:$O$2000=Resumo!$Q$5)))
+SUMPRODUCT(('Comp.'!$D$5:$D$763=$B58)*('Comp.'!$B$5:$B$763&gt;=C$4)*('Comp.'!$B$5:$B$763&lt;=EOMONTH(C$4,0))*('Comp.'!$E$5:$E$763)*(IF(Resumo!$Q$5="",1,'Comp.'!$K$5:$K$763=Resumo!$Q$5)))</f>
        <v>16067.17</v>
      </c>
      <c r="D58" s="199">
        <f t="array" ref="D58">SUMPRODUCT(('Diário 1º PA'!$E$4:$E$2977='Analítico Cp.'!$B58)*('Diário 1º PA'!$C$4:$C$2977&gt;=D$4)*('Diário 1º PA'!$C$4:$C$2977&lt;=EOMONTH(D$4,0))*('Diário 1º PA'!$F$4:$F$2977)*(IF(Resumo!$Q$5="",1,'Diário 1º PA'!$O$4:$O$2977=Resumo!$Q$5)))
+SUMPRODUCT(('Diário 2º PA'!$E$4:$E$2000='Analítico Cp.'!$B58)*('Diário 2º PA'!$C$4:$C$2000&gt;=D$4)*('Diário 2º PA'!$C$4:$C$2000&lt;=EOMONTH(D$4,0))*('Diário 2º PA'!$F$4:$F$2000)*(IF(Resumo!$Q$5="",1,'Diário 2º PA'!$O$4:$O$2000=Resumo!$Q$5)))
+SUMPRODUCT(('Diário 3º PA'!$E$4:$E$2000='Analítico Cp.'!$B58)*('Diário 3º PA'!$C$4:$C$2000&gt;=D$4)*('Diário 3º PA'!$C$4:$C$2000&lt;=EOMONTH(D$4,0))*('Diário 3º PA'!$F$4:$F$2000)*(IF(Resumo!$Q$5="",1,'Diário 3º PA'!$O$4:$O$2000=Resumo!$Q$5)))
+SUMPRODUCT(('Diário 4º PA'!$E$4:$E$2000='Analítico Cp.'!$B58)*('Diário 4º PA'!$C$4:$C$2000&gt;=D$4)*('Diário 4º PA'!$C$4:$C$2000&lt;=EOMONTH(D$4,0))*('Diário 4º PA'!$F$4:$F$2000)*(IF(Resumo!$Q$5="",1,'Diário 4º PA'!$O$4:$O$2000=Resumo!$Q$5)))
+SUMPRODUCT(('Comp.'!$D$5:$D$763=$B58)*('Comp.'!$B$5:$B$763&gt;=D$4)*('Comp.'!$B$5:$B$763&lt;=EOMONTH(D$4,0))*('Comp.'!$E$5:$E$763)*(IF(Resumo!$Q$5="",1,'Comp.'!$K$5:$K$763=Resumo!$Q$5)))</f>
        <v>15637.48</v>
      </c>
      <c r="E58" s="199">
        <f t="array" ref="E58">SUMPRODUCT(('Diário 1º PA'!$E$4:$E$2977='Analítico Cp.'!$B58)*('Diário 1º PA'!$C$4:$C$2977&gt;=E$4)*('Diário 1º PA'!$C$4:$C$2977&lt;=EOMONTH(E$4,0))*('Diário 1º PA'!$F$4:$F$2977)*(IF(Resumo!$Q$5="",1,'Diário 1º PA'!$O$4:$O$2977=Resumo!$Q$5)))
+SUMPRODUCT(('Diário 2º PA'!$E$4:$E$2000='Analítico Cp.'!$B58)*('Diário 2º PA'!$C$4:$C$2000&gt;=E$4)*('Diário 2º PA'!$C$4:$C$2000&lt;=EOMONTH(E$4,0))*('Diário 2º PA'!$F$4:$F$2000)*(IF(Resumo!$Q$5="",1,'Diário 2º PA'!$O$4:$O$2000=Resumo!$Q$5)))
+SUMPRODUCT(('Diário 3º PA'!$E$4:$E$2000='Analítico Cp.'!$B58)*('Diário 3º PA'!$C$4:$C$2000&gt;=E$4)*('Diário 3º PA'!$C$4:$C$2000&lt;=EOMONTH(E$4,0))*('Diário 3º PA'!$F$4:$F$2000)*(IF(Resumo!$Q$5="",1,'Diário 3º PA'!$O$4:$O$2000=Resumo!$Q$5)))
+SUMPRODUCT(('Diário 4º PA'!$E$4:$E$2000='Analítico Cp.'!$B58)*('Diário 4º PA'!$C$4:$C$2000&gt;=E$4)*('Diário 4º PA'!$C$4:$C$2000&lt;=EOMONTH(E$4,0))*('Diário 4º PA'!$F$4:$F$2000)*(IF(Resumo!$Q$5="",1,'Diário 4º PA'!$O$4:$O$2000=Resumo!$Q$5)))
+SUMPRODUCT(('Comp.'!$D$5:$D$763=$B58)*('Comp.'!$B$5:$B$763&gt;=E$4)*('Comp.'!$B$5:$B$763&lt;=EOMONTH(E$4,0))*('Comp.'!$E$5:$E$763)*(IF(Resumo!$Q$5="",1,'Comp.'!$K$5:$K$763=Resumo!$Q$5)))</f>
        <v>15625.21</v>
      </c>
      <c r="F58" s="199">
        <f t="array" ref="F58">SUMPRODUCT(('Diário 1º PA'!$E$4:$E$2977='Analítico Cp.'!$B58)*('Diário 1º PA'!$C$4:$C$2977&gt;=F$4)*('Diário 1º PA'!$C$4:$C$2977&lt;=EOMONTH(F$4,0))*('Diário 1º PA'!$F$4:$F$2977)*(IF(Resumo!$Q$5="",1,'Diário 1º PA'!$O$4:$O$2977=Resumo!$Q$5)))
+SUMPRODUCT(('Diário 2º PA'!$E$4:$E$2000='Analítico Cp.'!$B58)*('Diário 2º PA'!$C$4:$C$2000&gt;=F$4)*('Diário 2º PA'!$C$4:$C$2000&lt;=EOMONTH(F$4,0))*('Diário 2º PA'!$F$4:$F$2000)*(IF(Resumo!$Q$5="",1,'Diário 2º PA'!$O$4:$O$2000=Resumo!$Q$5)))
+SUMPRODUCT(('Diário 3º PA'!$E$4:$E$2000='Analítico Cp.'!$B58)*('Diário 3º PA'!$C$4:$C$2000&gt;=F$4)*('Diário 3º PA'!$C$4:$C$2000&lt;=EOMONTH(F$4,0))*('Diário 3º PA'!$F$4:$F$2000)*(IF(Resumo!$Q$5="",1,'Diário 3º PA'!$O$4:$O$2000=Resumo!$Q$5)))
+SUMPRODUCT(('Diário 4º PA'!$E$4:$E$2000='Analítico Cp.'!$B58)*('Diário 4º PA'!$C$4:$C$2000&gt;=F$4)*('Diário 4º PA'!$C$4:$C$2000&lt;=EOMONTH(F$4,0))*('Diário 4º PA'!$F$4:$F$2000)*(IF(Resumo!$Q$5="",1,'Diário 4º PA'!$O$4:$O$2000=Resumo!$Q$5)))
+SUMPRODUCT(('Comp.'!$D$5:$D$763=$B58)*('Comp.'!$B$5:$B$763&gt;=F$4)*('Comp.'!$B$5:$B$763&lt;=EOMONTH(F$4,0))*('Comp.'!$E$5:$E$763)*(IF(Resumo!$Q$5="",1,'Comp.'!$K$5:$K$763=Resumo!$Q$5)))</f>
        <v>0</v>
      </c>
      <c r="G58" s="199">
        <f t="array" ref="G58">SUMPRODUCT(('Diário 1º PA'!$E$4:$E$2977='Analítico Cp.'!$B58)*('Diário 1º PA'!$C$4:$C$2977&gt;=G$4)*('Diário 1º PA'!$C$4:$C$2977&lt;=EOMONTH(G$4,0))*('Diário 1º PA'!$F$4:$F$2977)*(IF(Resumo!$Q$5="",1,'Diário 1º PA'!$O$4:$O$2977=Resumo!$Q$5)))
+SUMPRODUCT(('Diário 2º PA'!$E$4:$E$2000='Analítico Cp.'!$B58)*('Diário 2º PA'!$C$4:$C$2000&gt;=G$4)*('Diário 2º PA'!$C$4:$C$2000&lt;=EOMONTH(G$4,0))*('Diário 2º PA'!$F$4:$F$2000)*(IF(Resumo!$Q$5="",1,'Diário 2º PA'!$O$4:$O$2000=Resumo!$Q$5)))
+SUMPRODUCT(('Diário 3º PA'!$E$4:$E$2000='Analítico Cp.'!$B58)*('Diário 3º PA'!$C$4:$C$2000&gt;=G$4)*('Diário 3º PA'!$C$4:$C$2000&lt;=EOMONTH(G$4,0))*('Diário 3º PA'!$F$4:$F$2000)*(IF(Resumo!$Q$5="",1,'Diário 3º PA'!$O$4:$O$2000=Resumo!$Q$5)))
+SUMPRODUCT(('Diário 4º PA'!$E$4:$E$2000='Analítico Cp.'!$B58)*('Diário 4º PA'!$C$4:$C$2000&gt;=G$4)*('Diário 4º PA'!$C$4:$C$2000&lt;=EOMONTH(G$4,0))*('Diário 4º PA'!$F$4:$F$2000)*(IF(Resumo!$Q$5="",1,'Diário 4º PA'!$O$4:$O$2000=Resumo!$Q$5)))
+SUMPRODUCT(('Comp.'!$D$5:$D$763=$B58)*('Comp.'!$B$5:$B$763&gt;=G$4)*('Comp.'!$B$5:$B$763&lt;=EOMONTH(G$4,0))*('Comp.'!$E$5:$E$763)*(IF(Resumo!$Q$5="",1,'Comp.'!$K$5:$K$763=Resumo!$Q$5)))</f>
        <v>0</v>
      </c>
      <c r="H58" s="199">
        <f t="array" ref="H58">SUMPRODUCT(('Diário 1º PA'!$E$4:$E$2977='Analítico Cp.'!$B58)*('Diário 1º PA'!$C$4:$C$2977&gt;=H$4)*('Diário 1º PA'!$C$4:$C$2977&lt;=EOMONTH(H$4,0))*('Diário 1º PA'!$F$4:$F$2977)*(IF(Resumo!$Q$5="",1,'Diário 1º PA'!$O$4:$O$2977=Resumo!$Q$5)))
+SUMPRODUCT(('Diário 2º PA'!$E$4:$E$2000='Analítico Cp.'!$B58)*('Diário 2º PA'!$C$4:$C$2000&gt;=H$4)*('Diário 2º PA'!$C$4:$C$2000&lt;=EOMONTH(H$4,0))*('Diário 2º PA'!$F$4:$F$2000)*(IF(Resumo!$Q$5="",1,'Diário 2º PA'!$O$4:$O$2000=Resumo!$Q$5)))
+SUMPRODUCT(('Diário 3º PA'!$E$4:$E$2000='Analítico Cp.'!$B58)*('Diário 3º PA'!$C$4:$C$2000&gt;=H$4)*('Diário 3º PA'!$C$4:$C$2000&lt;=EOMONTH(H$4,0))*('Diário 3º PA'!$F$4:$F$2000)*(IF(Resumo!$Q$5="",1,'Diário 3º PA'!$O$4:$O$2000=Resumo!$Q$5)))
+SUMPRODUCT(('Diário 4º PA'!$E$4:$E$2000='Analítico Cp.'!$B58)*('Diário 4º PA'!$C$4:$C$2000&gt;=H$4)*('Diário 4º PA'!$C$4:$C$2000&lt;=EOMONTH(H$4,0))*('Diário 4º PA'!$F$4:$F$2000)*(IF(Resumo!$Q$5="",1,'Diário 4º PA'!$O$4:$O$2000=Resumo!$Q$5)))
+SUMPRODUCT(('Comp.'!$D$5:$D$763=$B58)*('Comp.'!$B$5:$B$763&gt;=H$4)*('Comp.'!$B$5:$B$763&lt;=EOMONTH(H$4,0))*('Comp.'!$E$5:$E$763)*(IF(Resumo!$Q$5="",1,'Comp.'!$K$5:$K$763=Resumo!$Q$5)))</f>
        <v>0</v>
      </c>
      <c r="I58" s="199">
        <f t="array" ref="I58">SUMPRODUCT(('Diário 1º PA'!$E$4:$E$2977='Analítico Cp.'!$B58)*('Diário 1º PA'!$C$4:$C$2977&gt;=I$4)*('Diário 1º PA'!$C$4:$C$2977&lt;=EOMONTH(I$4,0))*('Diário 1º PA'!$F$4:$F$2977)*(IF(Resumo!$Q$5="",1,'Diário 1º PA'!$O$4:$O$2977=Resumo!$Q$5)))
+SUMPRODUCT(('Diário 2º PA'!$E$4:$E$2000='Analítico Cp.'!$B58)*('Diário 2º PA'!$C$4:$C$2000&gt;=I$4)*('Diário 2º PA'!$C$4:$C$2000&lt;=EOMONTH(I$4,0))*('Diário 2º PA'!$F$4:$F$2000)*(IF(Resumo!$Q$5="",1,'Diário 2º PA'!$O$4:$O$2000=Resumo!$Q$5)))
+SUMPRODUCT(('Diário 3º PA'!$E$4:$E$2000='Analítico Cp.'!$B58)*('Diário 3º PA'!$C$4:$C$2000&gt;=I$4)*('Diário 3º PA'!$C$4:$C$2000&lt;=EOMONTH(I$4,0))*('Diário 3º PA'!$F$4:$F$2000)*(IF(Resumo!$Q$5="",1,'Diário 3º PA'!$O$4:$O$2000=Resumo!$Q$5)))
+SUMPRODUCT(('Diário 4º PA'!$E$4:$E$2000='Analítico Cp.'!$B58)*('Diário 4º PA'!$C$4:$C$2000&gt;=I$4)*('Diário 4º PA'!$C$4:$C$2000&lt;=EOMONTH(I$4,0))*('Diário 4º PA'!$F$4:$F$2000)*(IF(Resumo!$Q$5="",1,'Diário 4º PA'!$O$4:$O$2000=Resumo!$Q$5)))
+SUMPRODUCT(('Comp.'!$D$5:$D$763=$B58)*('Comp.'!$B$5:$B$763&gt;=I$4)*('Comp.'!$B$5:$B$763&lt;=EOMONTH(I$4,0))*('Comp.'!$E$5:$E$763)*(IF(Resumo!$Q$5="",1,'Comp.'!$K$5:$K$763=Resumo!$Q$5)))</f>
        <v>0</v>
      </c>
      <c r="J58" s="199">
        <f t="array" ref="J58">SUMPRODUCT(('Diário 1º PA'!$E$4:$E$2977='Analítico Cp.'!$B58)*('Diário 1º PA'!$C$4:$C$2977&gt;=J$4)*('Diário 1º PA'!$C$4:$C$2977&lt;=EOMONTH(J$4,0))*('Diário 1º PA'!$F$4:$F$2977)*(IF(Resumo!$Q$5="",1,'Diário 1º PA'!$O$4:$O$2977=Resumo!$Q$5)))
+SUMPRODUCT(('Diário 2º PA'!$E$4:$E$2000='Analítico Cp.'!$B58)*('Diário 2º PA'!$C$4:$C$2000&gt;=J$4)*('Diário 2º PA'!$C$4:$C$2000&lt;=EOMONTH(J$4,0))*('Diário 2º PA'!$F$4:$F$2000)*(IF(Resumo!$Q$5="",1,'Diário 2º PA'!$O$4:$O$2000=Resumo!$Q$5)))
+SUMPRODUCT(('Diário 3º PA'!$E$4:$E$2000='Analítico Cp.'!$B58)*('Diário 3º PA'!$C$4:$C$2000&gt;=J$4)*('Diário 3º PA'!$C$4:$C$2000&lt;=EOMONTH(J$4,0))*('Diário 3º PA'!$F$4:$F$2000)*(IF(Resumo!$Q$5="",1,'Diário 3º PA'!$O$4:$O$2000=Resumo!$Q$5)))
+SUMPRODUCT(('Diário 4º PA'!$E$4:$E$2000='Analítico Cp.'!$B58)*('Diário 4º PA'!$C$4:$C$2000&gt;=J$4)*('Diário 4º PA'!$C$4:$C$2000&lt;=EOMONTH(J$4,0))*('Diário 4º PA'!$F$4:$F$2000)*(IF(Resumo!$Q$5="",1,'Diário 4º PA'!$O$4:$O$2000=Resumo!$Q$5)))
+SUMPRODUCT(('Comp.'!$D$5:$D$763=$B58)*('Comp.'!$B$5:$B$763&gt;=J$4)*('Comp.'!$B$5:$B$763&lt;=EOMONTH(J$4,0))*('Comp.'!$E$5:$E$763)*(IF(Resumo!$Q$5="",1,'Comp.'!$K$5:$K$763=Resumo!$Q$5)))</f>
        <v>0</v>
      </c>
      <c r="K58" s="199">
        <f t="array" ref="K58">SUMPRODUCT(('Diário 1º PA'!$E$4:$E$2977='Analítico Cp.'!$B58)*('Diário 1º PA'!$C$4:$C$2977&gt;=K$4)*('Diário 1º PA'!$C$4:$C$2977&lt;=EOMONTH(K$4,0))*('Diário 1º PA'!$F$4:$F$2977)*(IF(Resumo!$Q$5="",1,'Diário 1º PA'!$O$4:$O$2977=Resumo!$Q$5)))
+SUMPRODUCT(('Diário 2º PA'!$E$4:$E$2000='Analítico Cp.'!$B58)*('Diário 2º PA'!$C$4:$C$2000&gt;=K$4)*('Diário 2º PA'!$C$4:$C$2000&lt;=EOMONTH(K$4,0))*('Diário 2º PA'!$F$4:$F$2000)*(IF(Resumo!$Q$5="",1,'Diário 2º PA'!$O$4:$O$2000=Resumo!$Q$5)))
+SUMPRODUCT(('Diário 3º PA'!$E$4:$E$2000='Analítico Cp.'!$B58)*('Diário 3º PA'!$C$4:$C$2000&gt;=K$4)*('Diário 3º PA'!$C$4:$C$2000&lt;=EOMONTH(K$4,0))*('Diário 3º PA'!$F$4:$F$2000)*(IF(Resumo!$Q$5="",1,'Diário 3º PA'!$O$4:$O$2000=Resumo!$Q$5)))
+SUMPRODUCT(('Diário 4º PA'!$E$4:$E$2000='Analítico Cp.'!$B58)*('Diário 4º PA'!$C$4:$C$2000&gt;=K$4)*('Diário 4º PA'!$C$4:$C$2000&lt;=EOMONTH(K$4,0))*('Diário 4º PA'!$F$4:$F$2000)*(IF(Resumo!$Q$5="",1,'Diário 4º PA'!$O$4:$O$2000=Resumo!$Q$5)))
+SUMPRODUCT(('Comp.'!$D$5:$D$763=$B58)*('Comp.'!$B$5:$B$763&gt;=K$4)*('Comp.'!$B$5:$B$763&lt;=EOMONTH(K$4,0))*('Comp.'!$E$5:$E$763)*(IF(Resumo!$Q$5="",1,'Comp.'!$K$5:$K$763=Resumo!$Q$5)))</f>
        <v>0</v>
      </c>
      <c r="L58" s="199">
        <f t="array" ref="L58">SUMPRODUCT(('Diário 1º PA'!$E$4:$E$2977='Analítico Cp.'!$B58)*('Diário 1º PA'!$C$4:$C$2977&gt;=L$4)*('Diário 1º PA'!$C$4:$C$2977&lt;=EOMONTH(L$4,0))*('Diário 1º PA'!$F$4:$F$2977)*(IF(Resumo!$Q$5="",1,'Diário 1º PA'!$O$4:$O$2977=Resumo!$Q$5)))
+SUMPRODUCT(('Diário 2º PA'!$E$4:$E$2000='Analítico Cp.'!$B58)*('Diário 2º PA'!$C$4:$C$2000&gt;=L$4)*('Diário 2º PA'!$C$4:$C$2000&lt;=EOMONTH(L$4,0))*('Diário 2º PA'!$F$4:$F$2000)*(IF(Resumo!$Q$5="",1,'Diário 2º PA'!$O$4:$O$2000=Resumo!$Q$5)))
+SUMPRODUCT(('Diário 3º PA'!$E$4:$E$2000='Analítico Cp.'!$B58)*('Diário 3º PA'!$C$4:$C$2000&gt;=L$4)*('Diário 3º PA'!$C$4:$C$2000&lt;=EOMONTH(L$4,0))*('Diário 3º PA'!$F$4:$F$2000)*(IF(Resumo!$Q$5="",1,'Diário 3º PA'!$O$4:$O$2000=Resumo!$Q$5)))
+SUMPRODUCT(('Diário 4º PA'!$E$4:$E$2000='Analítico Cp.'!$B58)*('Diário 4º PA'!$C$4:$C$2000&gt;=L$4)*('Diário 4º PA'!$C$4:$C$2000&lt;=EOMONTH(L$4,0))*('Diário 4º PA'!$F$4:$F$2000)*(IF(Resumo!$Q$5="",1,'Diário 4º PA'!$O$4:$O$2000=Resumo!$Q$5)))
+SUMPRODUCT(('Comp.'!$D$5:$D$763=$B58)*('Comp.'!$B$5:$B$763&gt;=L$4)*('Comp.'!$B$5:$B$763&lt;=EOMONTH(L$4,0))*('Comp.'!$E$5:$E$763)*(IF(Resumo!$Q$5="",1,'Comp.'!$K$5:$K$763=Resumo!$Q$5)))</f>
        <v>0</v>
      </c>
      <c r="M58" s="199">
        <f t="array" ref="M58">SUMPRODUCT(('Diário 1º PA'!$E$4:$E$2977='Analítico Cp.'!$B58)*('Diário 1º PA'!$C$4:$C$2977&gt;=M$4)*('Diário 1º PA'!$C$4:$C$2977&lt;=EOMONTH(M$4,0))*('Diário 1º PA'!$F$4:$F$2977)*(IF(Resumo!$Q$5="",1,'Diário 1º PA'!$O$4:$O$2977=Resumo!$Q$5)))
+SUMPRODUCT(('Diário 2º PA'!$E$4:$E$2000='Analítico Cp.'!$B58)*('Diário 2º PA'!$C$4:$C$2000&gt;=M$4)*('Diário 2º PA'!$C$4:$C$2000&lt;=EOMONTH(M$4,0))*('Diário 2º PA'!$F$4:$F$2000)*(IF(Resumo!$Q$5="",1,'Diário 2º PA'!$O$4:$O$2000=Resumo!$Q$5)))
+SUMPRODUCT(('Diário 3º PA'!$E$4:$E$2000='Analítico Cp.'!$B58)*('Diário 3º PA'!$C$4:$C$2000&gt;=M$4)*('Diário 3º PA'!$C$4:$C$2000&lt;=EOMONTH(M$4,0))*('Diário 3º PA'!$F$4:$F$2000)*(IF(Resumo!$Q$5="",1,'Diário 3º PA'!$O$4:$O$2000=Resumo!$Q$5)))
+SUMPRODUCT(('Diário 4º PA'!$E$4:$E$2000='Analítico Cp.'!$B58)*('Diário 4º PA'!$C$4:$C$2000&gt;=M$4)*('Diário 4º PA'!$C$4:$C$2000&lt;=EOMONTH(M$4,0))*('Diário 4º PA'!$F$4:$F$2000)*(IF(Resumo!$Q$5="",1,'Diário 4º PA'!$O$4:$O$2000=Resumo!$Q$5)))
+SUMPRODUCT(('Comp.'!$D$5:$D$763=$B58)*('Comp.'!$B$5:$B$763&gt;=M$4)*('Comp.'!$B$5:$B$763&lt;=EOMONTH(M$4,0))*('Comp.'!$E$5:$E$763)*(IF(Resumo!$Q$5="",1,'Comp.'!$K$5:$K$763=Resumo!$Q$5)))</f>
        <v>0</v>
      </c>
      <c r="N58" s="199">
        <f t="array" ref="N58">SUMPRODUCT(('Diário 1º PA'!$E$4:$E$2977='Analítico Cp.'!$B58)*('Diário 1º PA'!$C$4:$C$2977&gt;=N$4)*('Diário 1º PA'!$C$4:$C$2977&lt;=EOMONTH(N$4,0))*('Diário 1º PA'!$F$4:$F$2977)*(IF(Resumo!$Q$5="",1,'Diário 1º PA'!$O$4:$O$2977=Resumo!$Q$5)))
+SUMPRODUCT(('Diário 2º PA'!$E$4:$E$2000='Analítico Cp.'!$B58)*('Diário 2º PA'!$C$4:$C$2000&gt;=N$4)*('Diário 2º PA'!$C$4:$C$2000&lt;=EOMONTH(N$4,0))*('Diário 2º PA'!$F$4:$F$2000)*(IF(Resumo!$Q$5="",1,'Diário 2º PA'!$O$4:$O$2000=Resumo!$Q$5)))
+SUMPRODUCT(('Diário 3º PA'!$E$4:$E$2000='Analítico Cp.'!$B58)*('Diário 3º PA'!$C$4:$C$2000&gt;=N$4)*('Diário 3º PA'!$C$4:$C$2000&lt;=EOMONTH(N$4,0))*('Diário 3º PA'!$F$4:$F$2000)*(IF(Resumo!$Q$5="",1,'Diário 3º PA'!$O$4:$O$2000=Resumo!$Q$5)))
+SUMPRODUCT(('Diário 4º PA'!$E$4:$E$2000='Analítico Cp.'!$B58)*('Diário 4º PA'!$C$4:$C$2000&gt;=N$4)*('Diário 4º PA'!$C$4:$C$2000&lt;=EOMONTH(N$4,0))*('Diário 4º PA'!$F$4:$F$2000)*(IF(Resumo!$Q$5="",1,'Diário 4º PA'!$O$4:$O$2000=Resumo!$Q$5)))
+SUMPRODUCT(('Comp.'!$D$5:$D$763=$B58)*('Comp.'!$B$5:$B$763&gt;=N$4)*('Comp.'!$B$5:$B$763&lt;=EOMONTH(N$4,0))*('Comp.'!$E$5:$E$763)*(IF(Resumo!$Q$5="",1,'Comp.'!$K$5:$K$763=Resumo!$Q$5)))</f>
        <v>0</v>
      </c>
      <c r="O58" s="200">
        <f t="shared" ref="O58:O147" si="13">SUM(C58:N58)</f>
        <v>47329.86</v>
      </c>
      <c r="P58" s="201">
        <f t="shared" ref="P58:P148" si="14">IF($O$166=0,0,O58/$O$166)</f>
        <v>9.7964951030133467E-3</v>
      </c>
      <c r="Q58" s="174"/>
      <c r="R58" s="174"/>
      <c r="S58" s="174"/>
      <c r="T58" s="174"/>
      <c r="U58" s="174"/>
      <c r="V58" s="174"/>
      <c r="W58" s="174"/>
      <c r="X58" s="174"/>
      <c r="Y58" s="174"/>
      <c r="Z58" s="174"/>
    </row>
    <row r="59" spans="1:26" ht="23.25" customHeight="1" x14ac:dyDescent="0.2">
      <c r="A59" s="220" t="s">
        <v>221</v>
      </c>
      <c r="B59" s="84" t="s">
        <v>222</v>
      </c>
      <c r="C59" s="199">
        <f t="array" ref="C59">SUMPRODUCT(('Diário 1º PA'!$E$4:$E$2977='Analítico Cp.'!$B59)*('Diário 1º PA'!$C$4:$C$2977&gt;=C$4)*('Diário 1º PA'!$C$4:$C$2977&lt;=EOMONTH(C$4,0))*('Diário 1º PA'!$F$4:$F$2977)*(IF(Resumo!$Q$5="",1,'Diário 1º PA'!$O$4:$O$2977=Resumo!$Q$5)))
+SUMPRODUCT(('Diário 2º PA'!$E$4:$E$2000='Analítico Cp.'!$B59)*('Diário 2º PA'!$C$4:$C$2000&gt;=C$4)*('Diário 2º PA'!$C$4:$C$2000&lt;=EOMONTH(C$4,0))*('Diário 2º PA'!$F$4:$F$2000)*(IF(Resumo!$Q$5="",1,'Diário 2º PA'!$O$4:$O$2000=Resumo!$Q$5)))
+SUMPRODUCT(('Diário 3º PA'!$E$4:$E$2000='Analítico Cp.'!$B59)*('Diário 3º PA'!$C$4:$C$2000&gt;=C$4)*('Diário 3º PA'!$C$4:$C$2000&lt;=EOMONTH(C$4,0))*('Diário 3º PA'!$F$4:$F$2000)*(IF(Resumo!$Q$5="",1,'Diário 3º PA'!$O$4:$O$2000=Resumo!$Q$5)))
+SUMPRODUCT(('Diário 4º PA'!$E$4:$E$2000='Analítico Cp.'!$B59)*('Diário 4º PA'!$C$4:$C$2000&gt;=C$4)*('Diário 4º PA'!$C$4:$C$2000&lt;=EOMONTH(C$4,0))*('Diário 4º PA'!$F$4:$F$2000)*(IF(Resumo!$Q$5="",1,'Diário 4º PA'!$O$4:$O$2000=Resumo!$Q$5)))
+SUMPRODUCT(('Comp.'!$D$5:$D$763=$B59)*('Comp.'!$B$5:$B$763&gt;=C$4)*('Comp.'!$B$5:$B$763&lt;=EOMONTH(C$4,0))*('Comp.'!$E$5:$E$763)*(IF(Resumo!$Q$5="",1,'Comp.'!$K$5:$K$763=Resumo!$Q$5)))</f>
        <v>0</v>
      </c>
      <c r="D59" s="199">
        <f t="array" ref="D59">SUMPRODUCT(('Diário 1º PA'!$E$4:$E$2977='Analítico Cp.'!$B59)*('Diário 1º PA'!$C$4:$C$2977&gt;=D$4)*('Diário 1º PA'!$C$4:$C$2977&lt;=EOMONTH(D$4,0))*('Diário 1º PA'!$F$4:$F$2977)*(IF(Resumo!$Q$5="",1,'Diário 1º PA'!$O$4:$O$2977=Resumo!$Q$5)))
+SUMPRODUCT(('Diário 2º PA'!$E$4:$E$2000='Analítico Cp.'!$B59)*('Diário 2º PA'!$C$4:$C$2000&gt;=D$4)*('Diário 2º PA'!$C$4:$C$2000&lt;=EOMONTH(D$4,0))*('Diário 2º PA'!$F$4:$F$2000)*(IF(Resumo!$Q$5="",1,'Diário 2º PA'!$O$4:$O$2000=Resumo!$Q$5)))
+SUMPRODUCT(('Diário 3º PA'!$E$4:$E$2000='Analítico Cp.'!$B59)*('Diário 3º PA'!$C$4:$C$2000&gt;=D$4)*('Diário 3º PA'!$C$4:$C$2000&lt;=EOMONTH(D$4,0))*('Diário 3º PA'!$F$4:$F$2000)*(IF(Resumo!$Q$5="",1,'Diário 3º PA'!$O$4:$O$2000=Resumo!$Q$5)))
+SUMPRODUCT(('Diário 4º PA'!$E$4:$E$2000='Analítico Cp.'!$B59)*('Diário 4º PA'!$C$4:$C$2000&gt;=D$4)*('Diário 4º PA'!$C$4:$C$2000&lt;=EOMONTH(D$4,0))*('Diário 4º PA'!$F$4:$F$2000)*(IF(Resumo!$Q$5="",1,'Diário 4º PA'!$O$4:$O$2000=Resumo!$Q$5)))
+SUMPRODUCT(('Comp.'!$D$5:$D$763=$B59)*('Comp.'!$B$5:$B$763&gt;=D$4)*('Comp.'!$B$5:$B$763&lt;=EOMONTH(D$4,0))*('Comp.'!$E$5:$E$763)*(IF(Resumo!$Q$5="",1,'Comp.'!$K$5:$K$763=Resumo!$Q$5)))</f>
        <v>0</v>
      </c>
      <c r="E59" s="199">
        <f t="array" ref="E59">SUMPRODUCT(('Diário 1º PA'!$E$4:$E$2977='Analítico Cp.'!$B59)*('Diário 1º PA'!$C$4:$C$2977&gt;=E$4)*('Diário 1º PA'!$C$4:$C$2977&lt;=EOMONTH(E$4,0))*('Diário 1º PA'!$F$4:$F$2977)*(IF(Resumo!$Q$5="",1,'Diário 1º PA'!$O$4:$O$2977=Resumo!$Q$5)))
+SUMPRODUCT(('Diário 2º PA'!$E$4:$E$2000='Analítico Cp.'!$B59)*('Diário 2º PA'!$C$4:$C$2000&gt;=E$4)*('Diário 2º PA'!$C$4:$C$2000&lt;=EOMONTH(E$4,0))*('Diário 2º PA'!$F$4:$F$2000)*(IF(Resumo!$Q$5="",1,'Diário 2º PA'!$O$4:$O$2000=Resumo!$Q$5)))
+SUMPRODUCT(('Diário 3º PA'!$E$4:$E$2000='Analítico Cp.'!$B59)*('Diário 3º PA'!$C$4:$C$2000&gt;=E$4)*('Diário 3º PA'!$C$4:$C$2000&lt;=EOMONTH(E$4,0))*('Diário 3º PA'!$F$4:$F$2000)*(IF(Resumo!$Q$5="",1,'Diário 3º PA'!$O$4:$O$2000=Resumo!$Q$5)))
+SUMPRODUCT(('Diário 4º PA'!$E$4:$E$2000='Analítico Cp.'!$B59)*('Diário 4º PA'!$C$4:$C$2000&gt;=E$4)*('Diário 4º PA'!$C$4:$C$2000&lt;=EOMONTH(E$4,0))*('Diário 4º PA'!$F$4:$F$2000)*(IF(Resumo!$Q$5="",1,'Diário 4º PA'!$O$4:$O$2000=Resumo!$Q$5)))
+SUMPRODUCT(('Comp.'!$D$5:$D$763=$B59)*('Comp.'!$B$5:$B$763&gt;=E$4)*('Comp.'!$B$5:$B$763&lt;=EOMONTH(E$4,0))*('Comp.'!$E$5:$E$763)*(IF(Resumo!$Q$5="",1,'Comp.'!$K$5:$K$763=Resumo!$Q$5)))</f>
        <v>0</v>
      </c>
      <c r="F59" s="199">
        <f t="array" ref="F59">SUMPRODUCT(('Diário 1º PA'!$E$4:$E$2977='Analítico Cp.'!$B59)*('Diário 1º PA'!$C$4:$C$2977&gt;=F$4)*('Diário 1º PA'!$C$4:$C$2977&lt;=EOMONTH(F$4,0))*('Diário 1º PA'!$F$4:$F$2977)*(IF(Resumo!$Q$5="",1,'Diário 1º PA'!$O$4:$O$2977=Resumo!$Q$5)))
+SUMPRODUCT(('Diário 2º PA'!$E$4:$E$2000='Analítico Cp.'!$B59)*('Diário 2º PA'!$C$4:$C$2000&gt;=F$4)*('Diário 2º PA'!$C$4:$C$2000&lt;=EOMONTH(F$4,0))*('Diário 2º PA'!$F$4:$F$2000)*(IF(Resumo!$Q$5="",1,'Diário 2º PA'!$O$4:$O$2000=Resumo!$Q$5)))
+SUMPRODUCT(('Diário 3º PA'!$E$4:$E$2000='Analítico Cp.'!$B59)*('Diário 3º PA'!$C$4:$C$2000&gt;=F$4)*('Diário 3º PA'!$C$4:$C$2000&lt;=EOMONTH(F$4,0))*('Diário 3º PA'!$F$4:$F$2000)*(IF(Resumo!$Q$5="",1,'Diário 3º PA'!$O$4:$O$2000=Resumo!$Q$5)))
+SUMPRODUCT(('Diário 4º PA'!$E$4:$E$2000='Analítico Cp.'!$B59)*('Diário 4º PA'!$C$4:$C$2000&gt;=F$4)*('Diário 4º PA'!$C$4:$C$2000&lt;=EOMONTH(F$4,0))*('Diário 4º PA'!$F$4:$F$2000)*(IF(Resumo!$Q$5="",1,'Diário 4º PA'!$O$4:$O$2000=Resumo!$Q$5)))
+SUMPRODUCT(('Comp.'!$D$5:$D$763=$B59)*('Comp.'!$B$5:$B$763&gt;=F$4)*('Comp.'!$B$5:$B$763&lt;=EOMONTH(F$4,0))*('Comp.'!$E$5:$E$763)*(IF(Resumo!$Q$5="",1,'Comp.'!$K$5:$K$763=Resumo!$Q$5)))</f>
        <v>0</v>
      </c>
      <c r="G59" s="199">
        <f t="array" ref="G59">SUMPRODUCT(('Diário 1º PA'!$E$4:$E$2977='Analítico Cp.'!$B59)*('Diário 1º PA'!$C$4:$C$2977&gt;=G$4)*('Diário 1º PA'!$C$4:$C$2977&lt;=EOMONTH(G$4,0))*('Diário 1º PA'!$F$4:$F$2977)*(IF(Resumo!$Q$5="",1,'Diário 1º PA'!$O$4:$O$2977=Resumo!$Q$5)))
+SUMPRODUCT(('Diário 2º PA'!$E$4:$E$2000='Analítico Cp.'!$B59)*('Diário 2º PA'!$C$4:$C$2000&gt;=G$4)*('Diário 2º PA'!$C$4:$C$2000&lt;=EOMONTH(G$4,0))*('Diário 2º PA'!$F$4:$F$2000)*(IF(Resumo!$Q$5="",1,'Diário 2º PA'!$O$4:$O$2000=Resumo!$Q$5)))
+SUMPRODUCT(('Diário 3º PA'!$E$4:$E$2000='Analítico Cp.'!$B59)*('Diário 3º PA'!$C$4:$C$2000&gt;=G$4)*('Diário 3º PA'!$C$4:$C$2000&lt;=EOMONTH(G$4,0))*('Diário 3º PA'!$F$4:$F$2000)*(IF(Resumo!$Q$5="",1,'Diário 3º PA'!$O$4:$O$2000=Resumo!$Q$5)))
+SUMPRODUCT(('Diário 4º PA'!$E$4:$E$2000='Analítico Cp.'!$B59)*('Diário 4º PA'!$C$4:$C$2000&gt;=G$4)*('Diário 4º PA'!$C$4:$C$2000&lt;=EOMONTH(G$4,0))*('Diário 4º PA'!$F$4:$F$2000)*(IF(Resumo!$Q$5="",1,'Diário 4º PA'!$O$4:$O$2000=Resumo!$Q$5)))
+SUMPRODUCT(('Comp.'!$D$5:$D$763=$B59)*('Comp.'!$B$5:$B$763&gt;=G$4)*('Comp.'!$B$5:$B$763&lt;=EOMONTH(G$4,0))*('Comp.'!$E$5:$E$763)*(IF(Resumo!$Q$5="",1,'Comp.'!$K$5:$K$763=Resumo!$Q$5)))</f>
        <v>0</v>
      </c>
      <c r="H59" s="199">
        <f t="array" ref="H59">SUMPRODUCT(('Diário 1º PA'!$E$4:$E$2977='Analítico Cp.'!$B59)*('Diário 1º PA'!$C$4:$C$2977&gt;=H$4)*('Diário 1º PA'!$C$4:$C$2977&lt;=EOMONTH(H$4,0))*('Diário 1º PA'!$F$4:$F$2977)*(IF(Resumo!$Q$5="",1,'Diário 1º PA'!$O$4:$O$2977=Resumo!$Q$5)))
+SUMPRODUCT(('Diário 2º PA'!$E$4:$E$2000='Analítico Cp.'!$B59)*('Diário 2º PA'!$C$4:$C$2000&gt;=H$4)*('Diário 2º PA'!$C$4:$C$2000&lt;=EOMONTH(H$4,0))*('Diário 2º PA'!$F$4:$F$2000)*(IF(Resumo!$Q$5="",1,'Diário 2º PA'!$O$4:$O$2000=Resumo!$Q$5)))
+SUMPRODUCT(('Diário 3º PA'!$E$4:$E$2000='Analítico Cp.'!$B59)*('Diário 3º PA'!$C$4:$C$2000&gt;=H$4)*('Diário 3º PA'!$C$4:$C$2000&lt;=EOMONTH(H$4,0))*('Diário 3º PA'!$F$4:$F$2000)*(IF(Resumo!$Q$5="",1,'Diário 3º PA'!$O$4:$O$2000=Resumo!$Q$5)))
+SUMPRODUCT(('Diário 4º PA'!$E$4:$E$2000='Analítico Cp.'!$B59)*('Diário 4º PA'!$C$4:$C$2000&gt;=H$4)*('Diário 4º PA'!$C$4:$C$2000&lt;=EOMONTH(H$4,0))*('Diário 4º PA'!$F$4:$F$2000)*(IF(Resumo!$Q$5="",1,'Diário 4º PA'!$O$4:$O$2000=Resumo!$Q$5)))
+SUMPRODUCT(('Comp.'!$D$5:$D$763=$B59)*('Comp.'!$B$5:$B$763&gt;=H$4)*('Comp.'!$B$5:$B$763&lt;=EOMONTH(H$4,0))*('Comp.'!$E$5:$E$763)*(IF(Resumo!$Q$5="",1,'Comp.'!$K$5:$K$763=Resumo!$Q$5)))</f>
        <v>0</v>
      </c>
      <c r="I59" s="199">
        <f t="array" ref="I59">SUMPRODUCT(('Diário 1º PA'!$E$4:$E$2977='Analítico Cp.'!$B59)*('Diário 1º PA'!$C$4:$C$2977&gt;=I$4)*('Diário 1º PA'!$C$4:$C$2977&lt;=EOMONTH(I$4,0))*('Diário 1º PA'!$F$4:$F$2977)*(IF(Resumo!$Q$5="",1,'Diário 1º PA'!$O$4:$O$2977=Resumo!$Q$5)))
+SUMPRODUCT(('Diário 2º PA'!$E$4:$E$2000='Analítico Cp.'!$B59)*('Diário 2º PA'!$C$4:$C$2000&gt;=I$4)*('Diário 2º PA'!$C$4:$C$2000&lt;=EOMONTH(I$4,0))*('Diário 2º PA'!$F$4:$F$2000)*(IF(Resumo!$Q$5="",1,'Diário 2º PA'!$O$4:$O$2000=Resumo!$Q$5)))
+SUMPRODUCT(('Diário 3º PA'!$E$4:$E$2000='Analítico Cp.'!$B59)*('Diário 3º PA'!$C$4:$C$2000&gt;=I$4)*('Diário 3º PA'!$C$4:$C$2000&lt;=EOMONTH(I$4,0))*('Diário 3º PA'!$F$4:$F$2000)*(IF(Resumo!$Q$5="",1,'Diário 3º PA'!$O$4:$O$2000=Resumo!$Q$5)))
+SUMPRODUCT(('Diário 4º PA'!$E$4:$E$2000='Analítico Cp.'!$B59)*('Diário 4º PA'!$C$4:$C$2000&gt;=I$4)*('Diário 4º PA'!$C$4:$C$2000&lt;=EOMONTH(I$4,0))*('Diário 4º PA'!$F$4:$F$2000)*(IF(Resumo!$Q$5="",1,'Diário 4º PA'!$O$4:$O$2000=Resumo!$Q$5)))
+SUMPRODUCT(('Comp.'!$D$5:$D$763=$B59)*('Comp.'!$B$5:$B$763&gt;=I$4)*('Comp.'!$B$5:$B$763&lt;=EOMONTH(I$4,0))*('Comp.'!$E$5:$E$763)*(IF(Resumo!$Q$5="",1,'Comp.'!$K$5:$K$763=Resumo!$Q$5)))</f>
        <v>0</v>
      </c>
      <c r="J59" s="199">
        <f t="array" ref="J59">SUMPRODUCT(('Diário 1º PA'!$E$4:$E$2977='Analítico Cp.'!$B59)*('Diário 1º PA'!$C$4:$C$2977&gt;=J$4)*('Diário 1º PA'!$C$4:$C$2977&lt;=EOMONTH(J$4,0))*('Diário 1º PA'!$F$4:$F$2977)*(IF(Resumo!$Q$5="",1,'Diário 1º PA'!$O$4:$O$2977=Resumo!$Q$5)))
+SUMPRODUCT(('Diário 2º PA'!$E$4:$E$2000='Analítico Cp.'!$B59)*('Diário 2º PA'!$C$4:$C$2000&gt;=J$4)*('Diário 2º PA'!$C$4:$C$2000&lt;=EOMONTH(J$4,0))*('Diário 2º PA'!$F$4:$F$2000)*(IF(Resumo!$Q$5="",1,'Diário 2º PA'!$O$4:$O$2000=Resumo!$Q$5)))
+SUMPRODUCT(('Diário 3º PA'!$E$4:$E$2000='Analítico Cp.'!$B59)*('Diário 3º PA'!$C$4:$C$2000&gt;=J$4)*('Diário 3º PA'!$C$4:$C$2000&lt;=EOMONTH(J$4,0))*('Diário 3º PA'!$F$4:$F$2000)*(IF(Resumo!$Q$5="",1,'Diário 3º PA'!$O$4:$O$2000=Resumo!$Q$5)))
+SUMPRODUCT(('Diário 4º PA'!$E$4:$E$2000='Analítico Cp.'!$B59)*('Diário 4º PA'!$C$4:$C$2000&gt;=J$4)*('Diário 4º PA'!$C$4:$C$2000&lt;=EOMONTH(J$4,0))*('Diário 4º PA'!$F$4:$F$2000)*(IF(Resumo!$Q$5="",1,'Diário 4º PA'!$O$4:$O$2000=Resumo!$Q$5)))
+SUMPRODUCT(('Comp.'!$D$5:$D$763=$B59)*('Comp.'!$B$5:$B$763&gt;=J$4)*('Comp.'!$B$5:$B$763&lt;=EOMONTH(J$4,0))*('Comp.'!$E$5:$E$763)*(IF(Resumo!$Q$5="",1,'Comp.'!$K$5:$K$763=Resumo!$Q$5)))</f>
        <v>0</v>
      </c>
      <c r="K59" s="199">
        <f t="array" ref="K59">SUMPRODUCT(('Diário 1º PA'!$E$4:$E$2977='Analítico Cp.'!$B59)*('Diário 1º PA'!$C$4:$C$2977&gt;=K$4)*('Diário 1º PA'!$C$4:$C$2977&lt;=EOMONTH(K$4,0))*('Diário 1º PA'!$F$4:$F$2977)*(IF(Resumo!$Q$5="",1,'Diário 1º PA'!$O$4:$O$2977=Resumo!$Q$5)))
+SUMPRODUCT(('Diário 2º PA'!$E$4:$E$2000='Analítico Cp.'!$B59)*('Diário 2º PA'!$C$4:$C$2000&gt;=K$4)*('Diário 2º PA'!$C$4:$C$2000&lt;=EOMONTH(K$4,0))*('Diário 2º PA'!$F$4:$F$2000)*(IF(Resumo!$Q$5="",1,'Diário 2º PA'!$O$4:$O$2000=Resumo!$Q$5)))
+SUMPRODUCT(('Diário 3º PA'!$E$4:$E$2000='Analítico Cp.'!$B59)*('Diário 3º PA'!$C$4:$C$2000&gt;=K$4)*('Diário 3º PA'!$C$4:$C$2000&lt;=EOMONTH(K$4,0))*('Diário 3º PA'!$F$4:$F$2000)*(IF(Resumo!$Q$5="",1,'Diário 3º PA'!$O$4:$O$2000=Resumo!$Q$5)))
+SUMPRODUCT(('Diário 4º PA'!$E$4:$E$2000='Analítico Cp.'!$B59)*('Diário 4º PA'!$C$4:$C$2000&gt;=K$4)*('Diário 4º PA'!$C$4:$C$2000&lt;=EOMONTH(K$4,0))*('Diário 4º PA'!$F$4:$F$2000)*(IF(Resumo!$Q$5="",1,'Diário 4º PA'!$O$4:$O$2000=Resumo!$Q$5)))
+SUMPRODUCT(('Comp.'!$D$5:$D$763=$B59)*('Comp.'!$B$5:$B$763&gt;=K$4)*('Comp.'!$B$5:$B$763&lt;=EOMONTH(K$4,0))*('Comp.'!$E$5:$E$763)*(IF(Resumo!$Q$5="",1,'Comp.'!$K$5:$K$763=Resumo!$Q$5)))</f>
        <v>0</v>
      </c>
      <c r="L59" s="199">
        <f t="array" ref="L59">SUMPRODUCT(('Diário 1º PA'!$E$4:$E$2977='Analítico Cp.'!$B59)*('Diário 1º PA'!$C$4:$C$2977&gt;=L$4)*('Diário 1º PA'!$C$4:$C$2977&lt;=EOMONTH(L$4,0))*('Diário 1º PA'!$F$4:$F$2977)*(IF(Resumo!$Q$5="",1,'Diário 1º PA'!$O$4:$O$2977=Resumo!$Q$5)))
+SUMPRODUCT(('Diário 2º PA'!$E$4:$E$2000='Analítico Cp.'!$B59)*('Diário 2º PA'!$C$4:$C$2000&gt;=L$4)*('Diário 2º PA'!$C$4:$C$2000&lt;=EOMONTH(L$4,0))*('Diário 2º PA'!$F$4:$F$2000)*(IF(Resumo!$Q$5="",1,'Diário 2º PA'!$O$4:$O$2000=Resumo!$Q$5)))
+SUMPRODUCT(('Diário 3º PA'!$E$4:$E$2000='Analítico Cp.'!$B59)*('Diário 3º PA'!$C$4:$C$2000&gt;=L$4)*('Diário 3º PA'!$C$4:$C$2000&lt;=EOMONTH(L$4,0))*('Diário 3º PA'!$F$4:$F$2000)*(IF(Resumo!$Q$5="",1,'Diário 3º PA'!$O$4:$O$2000=Resumo!$Q$5)))
+SUMPRODUCT(('Diário 4º PA'!$E$4:$E$2000='Analítico Cp.'!$B59)*('Diário 4º PA'!$C$4:$C$2000&gt;=L$4)*('Diário 4º PA'!$C$4:$C$2000&lt;=EOMONTH(L$4,0))*('Diário 4º PA'!$F$4:$F$2000)*(IF(Resumo!$Q$5="",1,'Diário 4º PA'!$O$4:$O$2000=Resumo!$Q$5)))
+SUMPRODUCT(('Comp.'!$D$5:$D$763=$B59)*('Comp.'!$B$5:$B$763&gt;=L$4)*('Comp.'!$B$5:$B$763&lt;=EOMONTH(L$4,0))*('Comp.'!$E$5:$E$763)*(IF(Resumo!$Q$5="",1,'Comp.'!$K$5:$K$763=Resumo!$Q$5)))</f>
        <v>0</v>
      </c>
      <c r="M59" s="199">
        <f t="array" ref="M59">SUMPRODUCT(('Diário 1º PA'!$E$4:$E$2977='Analítico Cp.'!$B59)*('Diário 1º PA'!$C$4:$C$2977&gt;=M$4)*('Diário 1º PA'!$C$4:$C$2977&lt;=EOMONTH(M$4,0))*('Diário 1º PA'!$F$4:$F$2977)*(IF(Resumo!$Q$5="",1,'Diário 1º PA'!$O$4:$O$2977=Resumo!$Q$5)))
+SUMPRODUCT(('Diário 2º PA'!$E$4:$E$2000='Analítico Cp.'!$B59)*('Diário 2º PA'!$C$4:$C$2000&gt;=M$4)*('Diário 2º PA'!$C$4:$C$2000&lt;=EOMONTH(M$4,0))*('Diário 2º PA'!$F$4:$F$2000)*(IF(Resumo!$Q$5="",1,'Diário 2º PA'!$O$4:$O$2000=Resumo!$Q$5)))
+SUMPRODUCT(('Diário 3º PA'!$E$4:$E$2000='Analítico Cp.'!$B59)*('Diário 3º PA'!$C$4:$C$2000&gt;=M$4)*('Diário 3º PA'!$C$4:$C$2000&lt;=EOMONTH(M$4,0))*('Diário 3º PA'!$F$4:$F$2000)*(IF(Resumo!$Q$5="",1,'Diário 3º PA'!$O$4:$O$2000=Resumo!$Q$5)))
+SUMPRODUCT(('Diário 4º PA'!$E$4:$E$2000='Analítico Cp.'!$B59)*('Diário 4º PA'!$C$4:$C$2000&gt;=M$4)*('Diário 4º PA'!$C$4:$C$2000&lt;=EOMONTH(M$4,0))*('Diário 4º PA'!$F$4:$F$2000)*(IF(Resumo!$Q$5="",1,'Diário 4º PA'!$O$4:$O$2000=Resumo!$Q$5)))
+SUMPRODUCT(('Comp.'!$D$5:$D$763=$B59)*('Comp.'!$B$5:$B$763&gt;=M$4)*('Comp.'!$B$5:$B$763&lt;=EOMONTH(M$4,0))*('Comp.'!$E$5:$E$763)*(IF(Resumo!$Q$5="",1,'Comp.'!$K$5:$K$763=Resumo!$Q$5)))</f>
        <v>0</v>
      </c>
      <c r="N59" s="199">
        <f t="array" ref="N59">SUMPRODUCT(('Diário 1º PA'!$E$4:$E$2977='Analítico Cp.'!$B59)*('Diário 1º PA'!$C$4:$C$2977&gt;=N$4)*('Diário 1º PA'!$C$4:$C$2977&lt;=EOMONTH(N$4,0))*('Diário 1º PA'!$F$4:$F$2977)*(IF(Resumo!$Q$5="",1,'Diário 1º PA'!$O$4:$O$2977=Resumo!$Q$5)))
+SUMPRODUCT(('Diário 2º PA'!$E$4:$E$2000='Analítico Cp.'!$B59)*('Diário 2º PA'!$C$4:$C$2000&gt;=N$4)*('Diário 2º PA'!$C$4:$C$2000&lt;=EOMONTH(N$4,0))*('Diário 2º PA'!$F$4:$F$2000)*(IF(Resumo!$Q$5="",1,'Diário 2º PA'!$O$4:$O$2000=Resumo!$Q$5)))
+SUMPRODUCT(('Diário 3º PA'!$E$4:$E$2000='Analítico Cp.'!$B59)*('Diário 3º PA'!$C$4:$C$2000&gt;=N$4)*('Diário 3º PA'!$C$4:$C$2000&lt;=EOMONTH(N$4,0))*('Diário 3º PA'!$F$4:$F$2000)*(IF(Resumo!$Q$5="",1,'Diário 3º PA'!$O$4:$O$2000=Resumo!$Q$5)))
+SUMPRODUCT(('Diário 4º PA'!$E$4:$E$2000='Analítico Cp.'!$B59)*('Diário 4º PA'!$C$4:$C$2000&gt;=N$4)*('Diário 4º PA'!$C$4:$C$2000&lt;=EOMONTH(N$4,0))*('Diário 4º PA'!$F$4:$F$2000)*(IF(Resumo!$Q$5="",1,'Diário 4º PA'!$O$4:$O$2000=Resumo!$Q$5)))
+SUMPRODUCT(('Comp.'!$D$5:$D$763=$B59)*('Comp.'!$B$5:$B$763&gt;=N$4)*('Comp.'!$B$5:$B$763&lt;=EOMONTH(N$4,0))*('Comp.'!$E$5:$E$763)*(IF(Resumo!$Q$5="",1,'Comp.'!$K$5:$K$763=Resumo!$Q$5)))</f>
        <v>0</v>
      </c>
      <c r="O59" s="200">
        <f t="shared" si="13"/>
        <v>0</v>
      </c>
      <c r="P59" s="201">
        <f t="shared" si="14"/>
        <v>0</v>
      </c>
      <c r="Q59" s="174"/>
      <c r="R59" s="174"/>
      <c r="S59" s="174"/>
      <c r="T59" s="174"/>
      <c r="U59" s="174"/>
      <c r="V59" s="174"/>
      <c r="W59" s="174"/>
      <c r="X59" s="174"/>
      <c r="Y59" s="174"/>
      <c r="Z59" s="174"/>
    </row>
    <row r="60" spans="1:26" ht="23.25" customHeight="1" x14ac:dyDescent="0.2">
      <c r="A60" s="220" t="s">
        <v>223</v>
      </c>
      <c r="B60" s="84" t="s">
        <v>224</v>
      </c>
      <c r="C60" s="199">
        <f t="array" ref="C60">SUMPRODUCT(('Diário 1º PA'!$E$4:$E$2977='Analítico Cp.'!$B60)*('Diário 1º PA'!$C$4:$C$2977&gt;=C$4)*('Diário 1º PA'!$C$4:$C$2977&lt;=EOMONTH(C$4,0))*('Diário 1º PA'!$F$4:$F$2977)*(IF(Resumo!$Q$5="",1,'Diário 1º PA'!$O$4:$O$2977=Resumo!$Q$5)))
+SUMPRODUCT(('Diário 2º PA'!$E$4:$E$2000='Analítico Cp.'!$B60)*('Diário 2º PA'!$C$4:$C$2000&gt;=C$4)*('Diário 2º PA'!$C$4:$C$2000&lt;=EOMONTH(C$4,0))*('Diário 2º PA'!$F$4:$F$2000)*(IF(Resumo!$Q$5="",1,'Diário 2º PA'!$O$4:$O$2000=Resumo!$Q$5)))
+SUMPRODUCT(('Diário 3º PA'!$E$4:$E$2000='Analítico Cp.'!$B60)*('Diário 3º PA'!$C$4:$C$2000&gt;=C$4)*('Diário 3º PA'!$C$4:$C$2000&lt;=EOMONTH(C$4,0))*('Diário 3º PA'!$F$4:$F$2000)*(IF(Resumo!$Q$5="",1,'Diário 3º PA'!$O$4:$O$2000=Resumo!$Q$5)))
+SUMPRODUCT(('Diário 4º PA'!$E$4:$E$2000='Analítico Cp.'!$B60)*('Diário 4º PA'!$C$4:$C$2000&gt;=C$4)*('Diário 4º PA'!$C$4:$C$2000&lt;=EOMONTH(C$4,0))*('Diário 4º PA'!$F$4:$F$2000)*(IF(Resumo!$Q$5="",1,'Diário 4º PA'!$O$4:$O$2000=Resumo!$Q$5)))
+SUMPRODUCT(('Comp.'!$D$5:$D$763=$B60)*('Comp.'!$B$5:$B$763&gt;=C$4)*('Comp.'!$B$5:$B$763&lt;=EOMONTH(C$4,0))*('Comp.'!$E$5:$E$763)*(IF(Resumo!$Q$5="",1,'Comp.'!$K$5:$K$763=Resumo!$Q$5)))</f>
        <v>0</v>
      </c>
      <c r="D60" s="199">
        <f t="array" ref="D60">SUMPRODUCT(('Diário 1º PA'!$E$4:$E$2977='Analítico Cp.'!$B60)*('Diário 1º PA'!$C$4:$C$2977&gt;=D$4)*('Diário 1º PA'!$C$4:$C$2977&lt;=EOMONTH(D$4,0))*('Diário 1º PA'!$F$4:$F$2977)*(IF(Resumo!$Q$5="",1,'Diário 1º PA'!$O$4:$O$2977=Resumo!$Q$5)))
+SUMPRODUCT(('Diário 2º PA'!$E$4:$E$2000='Analítico Cp.'!$B60)*('Diário 2º PA'!$C$4:$C$2000&gt;=D$4)*('Diário 2º PA'!$C$4:$C$2000&lt;=EOMONTH(D$4,0))*('Diário 2º PA'!$F$4:$F$2000)*(IF(Resumo!$Q$5="",1,'Diário 2º PA'!$O$4:$O$2000=Resumo!$Q$5)))
+SUMPRODUCT(('Diário 3º PA'!$E$4:$E$2000='Analítico Cp.'!$B60)*('Diário 3º PA'!$C$4:$C$2000&gt;=D$4)*('Diário 3º PA'!$C$4:$C$2000&lt;=EOMONTH(D$4,0))*('Diário 3º PA'!$F$4:$F$2000)*(IF(Resumo!$Q$5="",1,'Diário 3º PA'!$O$4:$O$2000=Resumo!$Q$5)))
+SUMPRODUCT(('Diário 4º PA'!$E$4:$E$2000='Analítico Cp.'!$B60)*('Diário 4º PA'!$C$4:$C$2000&gt;=D$4)*('Diário 4º PA'!$C$4:$C$2000&lt;=EOMONTH(D$4,0))*('Diário 4º PA'!$F$4:$F$2000)*(IF(Resumo!$Q$5="",1,'Diário 4º PA'!$O$4:$O$2000=Resumo!$Q$5)))
+SUMPRODUCT(('Comp.'!$D$5:$D$763=$B60)*('Comp.'!$B$5:$B$763&gt;=D$4)*('Comp.'!$B$5:$B$763&lt;=EOMONTH(D$4,0))*('Comp.'!$E$5:$E$763)*(IF(Resumo!$Q$5="",1,'Comp.'!$K$5:$K$763=Resumo!$Q$5)))</f>
        <v>0</v>
      </c>
      <c r="E60" s="199">
        <f t="array" ref="E60">SUMPRODUCT(('Diário 1º PA'!$E$4:$E$2977='Analítico Cp.'!$B60)*('Diário 1º PA'!$C$4:$C$2977&gt;=E$4)*('Diário 1º PA'!$C$4:$C$2977&lt;=EOMONTH(E$4,0))*('Diário 1º PA'!$F$4:$F$2977)*(IF(Resumo!$Q$5="",1,'Diário 1º PA'!$O$4:$O$2977=Resumo!$Q$5)))
+SUMPRODUCT(('Diário 2º PA'!$E$4:$E$2000='Analítico Cp.'!$B60)*('Diário 2º PA'!$C$4:$C$2000&gt;=E$4)*('Diário 2º PA'!$C$4:$C$2000&lt;=EOMONTH(E$4,0))*('Diário 2º PA'!$F$4:$F$2000)*(IF(Resumo!$Q$5="",1,'Diário 2º PA'!$O$4:$O$2000=Resumo!$Q$5)))
+SUMPRODUCT(('Diário 3º PA'!$E$4:$E$2000='Analítico Cp.'!$B60)*('Diário 3º PA'!$C$4:$C$2000&gt;=E$4)*('Diário 3º PA'!$C$4:$C$2000&lt;=EOMONTH(E$4,0))*('Diário 3º PA'!$F$4:$F$2000)*(IF(Resumo!$Q$5="",1,'Diário 3º PA'!$O$4:$O$2000=Resumo!$Q$5)))
+SUMPRODUCT(('Diário 4º PA'!$E$4:$E$2000='Analítico Cp.'!$B60)*('Diário 4º PA'!$C$4:$C$2000&gt;=E$4)*('Diário 4º PA'!$C$4:$C$2000&lt;=EOMONTH(E$4,0))*('Diário 4º PA'!$F$4:$F$2000)*(IF(Resumo!$Q$5="",1,'Diário 4º PA'!$O$4:$O$2000=Resumo!$Q$5)))
+SUMPRODUCT(('Comp.'!$D$5:$D$763=$B60)*('Comp.'!$B$5:$B$763&gt;=E$4)*('Comp.'!$B$5:$B$763&lt;=EOMONTH(E$4,0))*('Comp.'!$E$5:$E$763)*(IF(Resumo!$Q$5="",1,'Comp.'!$K$5:$K$763=Resumo!$Q$5)))</f>
        <v>0</v>
      </c>
      <c r="F60" s="199">
        <f t="array" ref="F60">SUMPRODUCT(('Diário 1º PA'!$E$4:$E$2977='Analítico Cp.'!$B60)*('Diário 1º PA'!$C$4:$C$2977&gt;=F$4)*('Diário 1º PA'!$C$4:$C$2977&lt;=EOMONTH(F$4,0))*('Diário 1º PA'!$F$4:$F$2977)*(IF(Resumo!$Q$5="",1,'Diário 1º PA'!$O$4:$O$2977=Resumo!$Q$5)))
+SUMPRODUCT(('Diário 2º PA'!$E$4:$E$2000='Analítico Cp.'!$B60)*('Diário 2º PA'!$C$4:$C$2000&gt;=F$4)*('Diário 2º PA'!$C$4:$C$2000&lt;=EOMONTH(F$4,0))*('Diário 2º PA'!$F$4:$F$2000)*(IF(Resumo!$Q$5="",1,'Diário 2º PA'!$O$4:$O$2000=Resumo!$Q$5)))
+SUMPRODUCT(('Diário 3º PA'!$E$4:$E$2000='Analítico Cp.'!$B60)*('Diário 3º PA'!$C$4:$C$2000&gt;=F$4)*('Diário 3º PA'!$C$4:$C$2000&lt;=EOMONTH(F$4,0))*('Diário 3º PA'!$F$4:$F$2000)*(IF(Resumo!$Q$5="",1,'Diário 3º PA'!$O$4:$O$2000=Resumo!$Q$5)))
+SUMPRODUCT(('Diário 4º PA'!$E$4:$E$2000='Analítico Cp.'!$B60)*('Diário 4º PA'!$C$4:$C$2000&gt;=F$4)*('Diário 4º PA'!$C$4:$C$2000&lt;=EOMONTH(F$4,0))*('Diário 4º PA'!$F$4:$F$2000)*(IF(Resumo!$Q$5="",1,'Diário 4º PA'!$O$4:$O$2000=Resumo!$Q$5)))
+SUMPRODUCT(('Comp.'!$D$5:$D$763=$B60)*('Comp.'!$B$5:$B$763&gt;=F$4)*('Comp.'!$B$5:$B$763&lt;=EOMONTH(F$4,0))*('Comp.'!$E$5:$E$763)*(IF(Resumo!$Q$5="",1,'Comp.'!$K$5:$K$763=Resumo!$Q$5)))</f>
        <v>0</v>
      </c>
      <c r="G60" s="199">
        <f t="array" ref="G60">SUMPRODUCT(('Diário 1º PA'!$E$4:$E$2977='Analítico Cp.'!$B60)*('Diário 1º PA'!$C$4:$C$2977&gt;=G$4)*('Diário 1º PA'!$C$4:$C$2977&lt;=EOMONTH(G$4,0))*('Diário 1º PA'!$F$4:$F$2977)*(IF(Resumo!$Q$5="",1,'Diário 1º PA'!$O$4:$O$2977=Resumo!$Q$5)))
+SUMPRODUCT(('Diário 2º PA'!$E$4:$E$2000='Analítico Cp.'!$B60)*('Diário 2º PA'!$C$4:$C$2000&gt;=G$4)*('Diário 2º PA'!$C$4:$C$2000&lt;=EOMONTH(G$4,0))*('Diário 2º PA'!$F$4:$F$2000)*(IF(Resumo!$Q$5="",1,'Diário 2º PA'!$O$4:$O$2000=Resumo!$Q$5)))
+SUMPRODUCT(('Diário 3º PA'!$E$4:$E$2000='Analítico Cp.'!$B60)*('Diário 3º PA'!$C$4:$C$2000&gt;=G$4)*('Diário 3º PA'!$C$4:$C$2000&lt;=EOMONTH(G$4,0))*('Diário 3º PA'!$F$4:$F$2000)*(IF(Resumo!$Q$5="",1,'Diário 3º PA'!$O$4:$O$2000=Resumo!$Q$5)))
+SUMPRODUCT(('Diário 4º PA'!$E$4:$E$2000='Analítico Cp.'!$B60)*('Diário 4º PA'!$C$4:$C$2000&gt;=G$4)*('Diário 4º PA'!$C$4:$C$2000&lt;=EOMONTH(G$4,0))*('Diário 4º PA'!$F$4:$F$2000)*(IF(Resumo!$Q$5="",1,'Diário 4º PA'!$O$4:$O$2000=Resumo!$Q$5)))
+SUMPRODUCT(('Comp.'!$D$5:$D$763=$B60)*('Comp.'!$B$5:$B$763&gt;=G$4)*('Comp.'!$B$5:$B$763&lt;=EOMONTH(G$4,0))*('Comp.'!$E$5:$E$763)*(IF(Resumo!$Q$5="",1,'Comp.'!$K$5:$K$763=Resumo!$Q$5)))</f>
        <v>0</v>
      </c>
      <c r="H60" s="199">
        <f t="array" ref="H60">SUMPRODUCT(('Diário 1º PA'!$E$4:$E$2977='Analítico Cp.'!$B60)*('Diário 1º PA'!$C$4:$C$2977&gt;=H$4)*('Diário 1º PA'!$C$4:$C$2977&lt;=EOMONTH(H$4,0))*('Diário 1º PA'!$F$4:$F$2977)*(IF(Resumo!$Q$5="",1,'Diário 1º PA'!$O$4:$O$2977=Resumo!$Q$5)))
+SUMPRODUCT(('Diário 2º PA'!$E$4:$E$2000='Analítico Cp.'!$B60)*('Diário 2º PA'!$C$4:$C$2000&gt;=H$4)*('Diário 2º PA'!$C$4:$C$2000&lt;=EOMONTH(H$4,0))*('Diário 2º PA'!$F$4:$F$2000)*(IF(Resumo!$Q$5="",1,'Diário 2º PA'!$O$4:$O$2000=Resumo!$Q$5)))
+SUMPRODUCT(('Diário 3º PA'!$E$4:$E$2000='Analítico Cp.'!$B60)*('Diário 3º PA'!$C$4:$C$2000&gt;=H$4)*('Diário 3º PA'!$C$4:$C$2000&lt;=EOMONTH(H$4,0))*('Diário 3º PA'!$F$4:$F$2000)*(IF(Resumo!$Q$5="",1,'Diário 3º PA'!$O$4:$O$2000=Resumo!$Q$5)))
+SUMPRODUCT(('Diário 4º PA'!$E$4:$E$2000='Analítico Cp.'!$B60)*('Diário 4º PA'!$C$4:$C$2000&gt;=H$4)*('Diário 4º PA'!$C$4:$C$2000&lt;=EOMONTH(H$4,0))*('Diário 4º PA'!$F$4:$F$2000)*(IF(Resumo!$Q$5="",1,'Diário 4º PA'!$O$4:$O$2000=Resumo!$Q$5)))
+SUMPRODUCT(('Comp.'!$D$5:$D$763=$B60)*('Comp.'!$B$5:$B$763&gt;=H$4)*('Comp.'!$B$5:$B$763&lt;=EOMONTH(H$4,0))*('Comp.'!$E$5:$E$763)*(IF(Resumo!$Q$5="",1,'Comp.'!$K$5:$K$763=Resumo!$Q$5)))</f>
        <v>0</v>
      </c>
      <c r="I60" s="199">
        <f t="array" ref="I60">SUMPRODUCT(('Diário 1º PA'!$E$4:$E$2977='Analítico Cp.'!$B60)*('Diário 1º PA'!$C$4:$C$2977&gt;=I$4)*('Diário 1º PA'!$C$4:$C$2977&lt;=EOMONTH(I$4,0))*('Diário 1º PA'!$F$4:$F$2977)*(IF(Resumo!$Q$5="",1,'Diário 1º PA'!$O$4:$O$2977=Resumo!$Q$5)))
+SUMPRODUCT(('Diário 2º PA'!$E$4:$E$2000='Analítico Cp.'!$B60)*('Diário 2º PA'!$C$4:$C$2000&gt;=I$4)*('Diário 2º PA'!$C$4:$C$2000&lt;=EOMONTH(I$4,0))*('Diário 2º PA'!$F$4:$F$2000)*(IF(Resumo!$Q$5="",1,'Diário 2º PA'!$O$4:$O$2000=Resumo!$Q$5)))
+SUMPRODUCT(('Diário 3º PA'!$E$4:$E$2000='Analítico Cp.'!$B60)*('Diário 3º PA'!$C$4:$C$2000&gt;=I$4)*('Diário 3º PA'!$C$4:$C$2000&lt;=EOMONTH(I$4,0))*('Diário 3º PA'!$F$4:$F$2000)*(IF(Resumo!$Q$5="",1,'Diário 3º PA'!$O$4:$O$2000=Resumo!$Q$5)))
+SUMPRODUCT(('Diário 4º PA'!$E$4:$E$2000='Analítico Cp.'!$B60)*('Diário 4º PA'!$C$4:$C$2000&gt;=I$4)*('Diário 4º PA'!$C$4:$C$2000&lt;=EOMONTH(I$4,0))*('Diário 4º PA'!$F$4:$F$2000)*(IF(Resumo!$Q$5="",1,'Diário 4º PA'!$O$4:$O$2000=Resumo!$Q$5)))
+SUMPRODUCT(('Comp.'!$D$5:$D$763=$B60)*('Comp.'!$B$5:$B$763&gt;=I$4)*('Comp.'!$B$5:$B$763&lt;=EOMONTH(I$4,0))*('Comp.'!$E$5:$E$763)*(IF(Resumo!$Q$5="",1,'Comp.'!$K$5:$K$763=Resumo!$Q$5)))</f>
        <v>0</v>
      </c>
      <c r="J60" s="199">
        <f t="array" ref="J60">SUMPRODUCT(('Diário 1º PA'!$E$4:$E$2977='Analítico Cp.'!$B60)*('Diário 1º PA'!$C$4:$C$2977&gt;=J$4)*('Diário 1º PA'!$C$4:$C$2977&lt;=EOMONTH(J$4,0))*('Diário 1º PA'!$F$4:$F$2977)*(IF(Resumo!$Q$5="",1,'Diário 1º PA'!$O$4:$O$2977=Resumo!$Q$5)))
+SUMPRODUCT(('Diário 2º PA'!$E$4:$E$2000='Analítico Cp.'!$B60)*('Diário 2º PA'!$C$4:$C$2000&gt;=J$4)*('Diário 2º PA'!$C$4:$C$2000&lt;=EOMONTH(J$4,0))*('Diário 2º PA'!$F$4:$F$2000)*(IF(Resumo!$Q$5="",1,'Diário 2º PA'!$O$4:$O$2000=Resumo!$Q$5)))
+SUMPRODUCT(('Diário 3º PA'!$E$4:$E$2000='Analítico Cp.'!$B60)*('Diário 3º PA'!$C$4:$C$2000&gt;=J$4)*('Diário 3º PA'!$C$4:$C$2000&lt;=EOMONTH(J$4,0))*('Diário 3º PA'!$F$4:$F$2000)*(IF(Resumo!$Q$5="",1,'Diário 3º PA'!$O$4:$O$2000=Resumo!$Q$5)))
+SUMPRODUCT(('Diário 4º PA'!$E$4:$E$2000='Analítico Cp.'!$B60)*('Diário 4º PA'!$C$4:$C$2000&gt;=J$4)*('Diário 4º PA'!$C$4:$C$2000&lt;=EOMONTH(J$4,0))*('Diário 4º PA'!$F$4:$F$2000)*(IF(Resumo!$Q$5="",1,'Diário 4º PA'!$O$4:$O$2000=Resumo!$Q$5)))
+SUMPRODUCT(('Comp.'!$D$5:$D$763=$B60)*('Comp.'!$B$5:$B$763&gt;=J$4)*('Comp.'!$B$5:$B$763&lt;=EOMONTH(J$4,0))*('Comp.'!$E$5:$E$763)*(IF(Resumo!$Q$5="",1,'Comp.'!$K$5:$K$763=Resumo!$Q$5)))</f>
        <v>0</v>
      </c>
      <c r="K60" s="199">
        <f t="array" ref="K60">SUMPRODUCT(('Diário 1º PA'!$E$4:$E$2977='Analítico Cp.'!$B60)*('Diário 1º PA'!$C$4:$C$2977&gt;=K$4)*('Diário 1º PA'!$C$4:$C$2977&lt;=EOMONTH(K$4,0))*('Diário 1º PA'!$F$4:$F$2977)*(IF(Resumo!$Q$5="",1,'Diário 1º PA'!$O$4:$O$2977=Resumo!$Q$5)))
+SUMPRODUCT(('Diário 2º PA'!$E$4:$E$2000='Analítico Cp.'!$B60)*('Diário 2º PA'!$C$4:$C$2000&gt;=K$4)*('Diário 2º PA'!$C$4:$C$2000&lt;=EOMONTH(K$4,0))*('Diário 2º PA'!$F$4:$F$2000)*(IF(Resumo!$Q$5="",1,'Diário 2º PA'!$O$4:$O$2000=Resumo!$Q$5)))
+SUMPRODUCT(('Diário 3º PA'!$E$4:$E$2000='Analítico Cp.'!$B60)*('Diário 3º PA'!$C$4:$C$2000&gt;=K$4)*('Diário 3º PA'!$C$4:$C$2000&lt;=EOMONTH(K$4,0))*('Diário 3º PA'!$F$4:$F$2000)*(IF(Resumo!$Q$5="",1,'Diário 3º PA'!$O$4:$O$2000=Resumo!$Q$5)))
+SUMPRODUCT(('Diário 4º PA'!$E$4:$E$2000='Analítico Cp.'!$B60)*('Diário 4º PA'!$C$4:$C$2000&gt;=K$4)*('Diário 4º PA'!$C$4:$C$2000&lt;=EOMONTH(K$4,0))*('Diário 4º PA'!$F$4:$F$2000)*(IF(Resumo!$Q$5="",1,'Diário 4º PA'!$O$4:$O$2000=Resumo!$Q$5)))
+SUMPRODUCT(('Comp.'!$D$5:$D$763=$B60)*('Comp.'!$B$5:$B$763&gt;=K$4)*('Comp.'!$B$5:$B$763&lt;=EOMONTH(K$4,0))*('Comp.'!$E$5:$E$763)*(IF(Resumo!$Q$5="",1,'Comp.'!$K$5:$K$763=Resumo!$Q$5)))</f>
        <v>0</v>
      </c>
      <c r="L60" s="199">
        <f t="array" ref="L60">SUMPRODUCT(('Diário 1º PA'!$E$4:$E$2977='Analítico Cp.'!$B60)*('Diário 1º PA'!$C$4:$C$2977&gt;=L$4)*('Diário 1º PA'!$C$4:$C$2977&lt;=EOMONTH(L$4,0))*('Diário 1º PA'!$F$4:$F$2977)*(IF(Resumo!$Q$5="",1,'Diário 1º PA'!$O$4:$O$2977=Resumo!$Q$5)))
+SUMPRODUCT(('Diário 2º PA'!$E$4:$E$2000='Analítico Cp.'!$B60)*('Diário 2º PA'!$C$4:$C$2000&gt;=L$4)*('Diário 2º PA'!$C$4:$C$2000&lt;=EOMONTH(L$4,0))*('Diário 2º PA'!$F$4:$F$2000)*(IF(Resumo!$Q$5="",1,'Diário 2º PA'!$O$4:$O$2000=Resumo!$Q$5)))
+SUMPRODUCT(('Diário 3º PA'!$E$4:$E$2000='Analítico Cp.'!$B60)*('Diário 3º PA'!$C$4:$C$2000&gt;=L$4)*('Diário 3º PA'!$C$4:$C$2000&lt;=EOMONTH(L$4,0))*('Diário 3º PA'!$F$4:$F$2000)*(IF(Resumo!$Q$5="",1,'Diário 3º PA'!$O$4:$O$2000=Resumo!$Q$5)))
+SUMPRODUCT(('Diário 4º PA'!$E$4:$E$2000='Analítico Cp.'!$B60)*('Diário 4º PA'!$C$4:$C$2000&gt;=L$4)*('Diário 4º PA'!$C$4:$C$2000&lt;=EOMONTH(L$4,0))*('Diário 4º PA'!$F$4:$F$2000)*(IF(Resumo!$Q$5="",1,'Diário 4º PA'!$O$4:$O$2000=Resumo!$Q$5)))
+SUMPRODUCT(('Comp.'!$D$5:$D$763=$B60)*('Comp.'!$B$5:$B$763&gt;=L$4)*('Comp.'!$B$5:$B$763&lt;=EOMONTH(L$4,0))*('Comp.'!$E$5:$E$763)*(IF(Resumo!$Q$5="",1,'Comp.'!$K$5:$K$763=Resumo!$Q$5)))</f>
        <v>0</v>
      </c>
      <c r="M60" s="199">
        <f t="array" ref="M60">SUMPRODUCT(('Diário 1º PA'!$E$4:$E$2977='Analítico Cp.'!$B60)*('Diário 1º PA'!$C$4:$C$2977&gt;=M$4)*('Diário 1º PA'!$C$4:$C$2977&lt;=EOMONTH(M$4,0))*('Diário 1º PA'!$F$4:$F$2977)*(IF(Resumo!$Q$5="",1,'Diário 1º PA'!$O$4:$O$2977=Resumo!$Q$5)))
+SUMPRODUCT(('Diário 2º PA'!$E$4:$E$2000='Analítico Cp.'!$B60)*('Diário 2º PA'!$C$4:$C$2000&gt;=M$4)*('Diário 2º PA'!$C$4:$C$2000&lt;=EOMONTH(M$4,0))*('Diário 2º PA'!$F$4:$F$2000)*(IF(Resumo!$Q$5="",1,'Diário 2º PA'!$O$4:$O$2000=Resumo!$Q$5)))
+SUMPRODUCT(('Diário 3º PA'!$E$4:$E$2000='Analítico Cp.'!$B60)*('Diário 3º PA'!$C$4:$C$2000&gt;=M$4)*('Diário 3º PA'!$C$4:$C$2000&lt;=EOMONTH(M$4,0))*('Diário 3º PA'!$F$4:$F$2000)*(IF(Resumo!$Q$5="",1,'Diário 3º PA'!$O$4:$O$2000=Resumo!$Q$5)))
+SUMPRODUCT(('Diário 4º PA'!$E$4:$E$2000='Analítico Cp.'!$B60)*('Diário 4º PA'!$C$4:$C$2000&gt;=M$4)*('Diário 4º PA'!$C$4:$C$2000&lt;=EOMONTH(M$4,0))*('Diário 4º PA'!$F$4:$F$2000)*(IF(Resumo!$Q$5="",1,'Diário 4º PA'!$O$4:$O$2000=Resumo!$Q$5)))
+SUMPRODUCT(('Comp.'!$D$5:$D$763=$B60)*('Comp.'!$B$5:$B$763&gt;=M$4)*('Comp.'!$B$5:$B$763&lt;=EOMONTH(M$4,0))*('Comp.'!$E$5:$E$763)*(IF(Resumo!$Q$5="",1,'Comp.'!$K$5:$K$763=Resumo!$Q$5)))</f>
        <v>0</v>
      </c>
      <c r="N60" s="199">
        <f t="array" ref="N60">SUMPRODUCT(('Diário 1º PA'!$E$4:$E$2977='Analítico Cp.'!$B60)*('Diário 1º PA'!$C$4:$C$2977&gt;=N$4)*('Diário 1º PA'!$C$4:$C$2977&lt;=EOMONTH(N$4,0))*('Diário 1º PA'!$F$4:$F$2977)*(IF(Resumo!$Q$5="",1,'Diário 1º PA'!$O$4:$O$2977=Resumo!$Q$5)))
+SUMPRODUCT(('Diário 2º PA'!$E$4:$E$2000='Analítico Cp.'!$B60)*('Diário 2º PA'!$C$4:$C$2000&gt;=N$4)*('Diário 2º PA'!$C$4:$C$2000&lt;=EOMONTH(N$4,0))*('Diário 2º PA'!$F$4:$F$2000)*(IF(Resumo!$Q$5="",1,'Diário 2º PA'!$O$4:$O$2000=Resumo!$Q$5)))
+SUMPRODUCT(('Diário 3º PA'!$E$4:$E$2000='Analítico Cp.'!$B60)*('Diário 3º PA'!$C$4:$C$2000&gt;=N$4)*('Diário 3º PA'!$C$4:$C$2000&lt;=EOMONTH(N$4,0))*('Diário 3º PA'!$F$4:$F$2000)*(IF(Resumo!$Q$5="",1,'Diário 3º PA'!$O$4:$O$2000=Resumo!$Q$5)))
+SUMPRODUCT(('Diário 4º PA'!$E$4:$E$2000='Analítico Cp.'!$B60)*('Diário 4º PA'!$C$4:$C$2000&gt;=N$4)*('Diário 4º PA'!$C$4:$C$2000&lt;=EOMONTH(N$4,0))*('Diário 4º PA'!$F$4:$F$2000)*(IF(Resumo!$Q$5="",1,'Diário 4º PA'!$O$4:$O$2000=Resumo!$Q$5)))
+SUMPRODUCT(('Comp.'!$D$5:$D$763=$B60)*('Comp.'!$B$5:$B$763&gt;=N$4)*('Comp.'!$B$5:$B$763&lt;=EOMONTH(N$4,0))*('Comp.'!$E$5:$E$763)*(IF(Resumo!$Q$5="",1,'Comp.'!$K$5:$K$763=Resumo!$Q$5)))</f>
        <v>0</v>
      </c>
      <c r="O60" s="200">
        <f t="shared" si="13"/>
        <v>0</v>
      </c>
      <c r="P60" s="201">
        <f t="shared" si="14"/>
        <v>0</v>
      </c>
      <c r="Q60" s="174"/>
      <c r="R60" s="174"/>
      <c r="S60" s="174"/>
      <c r="T60" s="174"/>
      <c r="U60" s="174"/>
      <c r="V60" s="174"/>
      <c r="W60" s="174"/>
      <c r="X60" s="174"/>
      <c r="Y60" s="174"/>
      <c r="Z60" s="174"/>
    </row>
    <row r="61" spans="1:26" ht="23.25" customHeight="1" x14ac:dyDescent="0.2">
      <c r="A61" s="220" t="s">
        <v>225</v>
      </c>
      <c r="B61" s="84" t="s">
        <v>226</v>
      </c>
      <c r="C61" s="199">
        <f t="array" ref="C61">SUMPRODUCT(('Diário 1º PA'!$E$4:$E$2977='Analítico Cp.'!$B61)*('Diário 1º PA'!$C$4:$C$2977&gt;=C$4)*('Diário 1º PA'!$C$4:$C$2977&lt;=EOMONTH(C$4,0))*('Diário 1º PA'!$F$4:$F$2977)*(IF(Resumo!$Q$5="",1,'Diário 1º PA'!$O$4:$O$2977=Resumo!$Q$5)))
+SUMPRODUCT(('Diário 2º PA'!$E$4:$E$2000='Analítico Cp.'!$B61)*('Diário 2º PA'!$C$4:$C$2000&gt;=C$4)*('Diário 2º PA'!$C$4:$C$2000&lt;=EOMONTH(C$4,0))*('Diário 2º PA'!$F$4:$F$2000)*(IF(Resumo!$Q$5="",1,'Diário 2º PA'!$O$4:$O$2000=Resumo!$Q$5)))
+SUMPRODUCT(('Diário 3º PA'!$E$4:$E$2000='Analítico Cp.'!$B61)*('Diário 3º PA'!$C$4:$C$2000&gt;=C$4)*('Diário 3º PA'!$C$4:$C$2000&lt;=EOMONTH(C$4,0))*('Diário 3º PA'!$F$4:$F$2000)*(IF(Resumo!$Q$5="",1,'Diário 3º PA'!$O$4:$O$2000=Resumo!$Q$5)))
+SUMPRODUCT(('Diário 4º PA'!$E$4:$E$2000='Analítico Cp.'!$B61)*('Diário 4º PA'!$C$4:$C$2000&gt;=C$4)*('Diário 4º PA'!$C$4:$C$2000&lt;=EOMONTH(C$4,0))*('Diário 4º PA'!$F$4:$F$2000)*(IF(Resumo!$Q$5="",1,'Diário 4º PA'!$O$4:$O$2000=Resumo!$Q$5)))
+SUMPRODUCT(('Comp.'!$D$5:$D$763=$B61)*('Comp.'!$B$5:$B$763&gt;=C$4)*('Comp.'!$B$5:$B$763&lt;=EOMONTH(C$4,0))*('Comp.'!$E$5:$E$763)*(IF(Resumo!$Q$5="",1,'Comp.'!$K$5:$K$763=Resumo!$Q$5)))</f>
        <v>0</v>
      </c>
      <c r="D61" s="199">
        <f t="array" ref="D61">SUMPRODUCT(('Diário 1º PA'!$E$4:$E$2977='Analítico Cp.'!$B61)*('Diário 1º PA'!$C$4:$C$2977&gt;=D$4)*('Diário 1º PA'!$C$4:$C$2977&lt;=EOMONTH(D$4,0))*('Diário 1º PA'!$F$4:$F$2977)*(IF(Resumo!$Q$5="",1,'Diário 1º PA'!$O$4:$O$2977=Resumo!$Q$5)))
+SUMPRODUCT(('Diário 2º PA'!$E$4:$E$2000='Analítico Cp.'!$B61)*('Diário 2º PA'!$C$4:$C$2000&gt;=D$4)*('Diário 2º PA'!$C$4:$C$2000&lt;=EOMONTH(D$4,0))*('Diário 2º PA'!$F$4:$F$2000)*(IF(Resumo!$Q$5="",1,'Diário 2º PA'!$O$4:$O$2000=Resumo!$Q$5)))
+SUMPRODUCT(('Diário 3º PA'!$E$4:$E$2000='Analítico Cp.'!$B61)*('Diário 3º PA'!$C$4:$C$2000&gt;=D$4)*('Diário 3º PA'!$C$4:$C$2000&lt;=EOMONTH(D$4,0))*('Diário 3º PA'!$F$4:$F$2000)*(IF(Resumo!$Q$5="",1,'Diário 3º PA'!$O$4:$O$2000=Resumo!$Q$5)))
+SUMPRODUCT(('Diário 4º PA'!$E$4:$E$2000='Analítico Cp.'!$B61)*('Diário 4º PA'!$C$4:$C$2000&gt;=D$4)*('Diário 4º PA'!$C$4:$C$2000&lt;=EOMONTH(D$4,0))*('Diário 4º PA'!$F$4:$F$2000)*(IF(Resumo!$Q$5="",1,'Diário 4º PA'!$O$4:$O$2000=Resumo!$Q$5)))
+SUMPRODUCT(('Comp.'!$D$5:$D$763=$B61)*('Comp.'!$B$5:$B$763&gt;=D$4)*('Comp.'!$B$5:$B$763&lt;=EOMONTH(D$4,0))*('Comp.'!$E$5:$E$763)*(IF(Resumo!$Q$5="",1,'Comp.'!$K$5:$K$763=Resumo!$Q$5)))</f>
        <v>0</v>
      </c>
      <c r="E61" s="199">
        <f t="array" ref="E61">SUMPRODUCT(('Diário 1º PA'!$E$4:$E$2977='Analítico Cp.'!$B61)*('Diário 1º PA'!$C$4:$C$2977&gt;=E$4)*('Diário 1º PA'!$C$4:$C$2977&lt;=EOMONTH(E$4,0))*('Diário 1º PA'!$F$4:$F$2977)*(IF(Resumo!$Q$5="",1,'Diário 1º PA'!$O$4:$O$2977=Resumo!$Q$5)))
+SUMPRODUCT(('Diário 2º PA'!$E$4:$E$2000='Analítico Cp.'!$B61)*('Diário 2º PA'!$C$4:$C$2000&gt;=E$4)*('Diário 2º PA'!$C$4:$C$2000&lt;=EOMONTH(E$4,0))*('Diário 2º PA'!$F$4:$F$2000)*(IF(Resumo!$Q$5="",1,'Diário 2º PA'!$O$4:$O$2000=Resumo!$Q$5)))
+SUMPRODUCT(('Diário 3º PA'!$E$4:$E$2000='Analítico Cp.'!$B61)*('Diário 3º PA'!$C$4:$C$2000&gt;=E$4)*('Diário 3º PA'!$C$4:$C$2000&lt;=EOMONTH(E$4,0))*('Diário 3º PA'!$F$4:$F$2000)*(IF(Resumo!$Q$5="",1,'Diário 3º PA'!$O$4:$O$2000=Resumo!$Q$5)))
+SUMPRODUCT(('Diário 4º PA'!$E$4:$E$2000='Analítico Cp.'!$B61)*('Diário 4º PA'!$C$4:$C$2000&gt;=E$4)*('Diário 4º PA'!$C$4:$C$2000&lt;=EOMONTH(E$4,0))*('Diário 4º PA'!$F$4:$F$2000)*(IF(Resumo!$Q$5="",1,'Diário 4º PA'!$O$4:$O$2000=Resumo!$Q$5)))
+SUMPRODUCT(('Comp.'!$D$5:$D$763=$B61)*('Comp.'!$B$5:$B$763&gt;=E$4)*('Comp.'!$B$5:$B$763&lt;=EOMONTH(E$4,0))*('Comp.'!$E$5:$E$763)*(IF(Resumo!$Q$5="",1,'Comp.'!$K$5:$K$763=Resumo!$Q$5)))</f>
        <v>0</v>
      </c>
      <c r="F61" s="199">
        <f t="array" ref="F61">SUMPRODUCT(('Diário 1º PA'!$E$4:$E$2977='Analítico Cp.'!$B61)*('Diário 1º PA'!$C$4:$C$2977&gt;=F$4)*('Diário 1º PA'!$C$4:$C$2977&lt;=EOMONTH(F$4,0))*('Diário 1º PA'!$F$4:$F$2977)*(IF(Resumo!$Q$5="",1,'Diário 1º PA'!$O$4:$O$2977=Resumo!$Q$5)))
+SUMPRODUCT(('Diário 2º PA'!$E$4:$E$2000='Analítico Cp.'!$B61)*('Diário 2º PA'!$C$4:$C$2000&gt;=F$4)*('Diário 2º PA'!$C$4:$C$2000&lt;=EOMONTH(F$4,0))*('Diário 2º PA'!$F$4:$F$2000)*(IF(Resumo!$Q$5="",1,'Diário 2º PA'!$O$4:$O$2000=Resumo!$Q$5)))
+SUMPRODUCT(('Diário 3º PA'!$E$4:$E$2000='Analítico Cp.'!$B61)*('Diário 3º PA'!$C$4:$C$2000&gt;=F$4)*('Diário 3º PA'!$C$4:$C$2000&lt;=EOMONTH(F$4,0))*('Diário 3º PA'!$F$4:$F$2000)*(IF(Resumo!$Q$5="",1,'Diário 3º PA'!$O$4:$O$2000=Resumo!$Q$5)))
+SUMPRODUCT(('Diário 4º PA'!$E$4:$E$2000='Analítico Cp.'!$B61)*('Diário 4º PA'!$C$4:$C$2000&gt;=F$4)*('Diário 4º PA'!$C$4:$C$2000&lt;=EOMONTH(F$4,0))*('Diário 4º PA'!$F$4:$F$2000)*(IF(Resumo!$Q$5="",1,'Diário 4º PA'!$O$4:$O$2000=Resumo!$Q$5)))
+SUMPRODUCT(('Comp.'!$D$5:$D$763=$B61)*('Comp.'!$B$5:$B$763&gt;=F$4)*('Comp.'!$B$5:$B$763&lt;=EOMONTH(F$4,0))*('Comp.'!$E$5:$E$763)*(IF(Resumo!$Q$5="",1,'Comp.'!$K$5:$K$763=Resumo!$Q$5)))</f>
        <v>0</v>
      </c>
      <c r="G61" s="199">
        <f t="array" ref="G61">SUMPRODUCT(('Diário 1º PA'!$E$4:$E$2977='Analítico Cp.'!$B61)*('Diário 1º PA'!$C$4:$C$2977&gt;=G$4)*('Diário 1º PA'!$C$4:$C$2977&lt;=EOMONTH(G$4,0))*('Diário 1º PA'!$F$4:$F$2977)*(IF(Resumo!$Q$5="",1,'Diário 1º PA'!$O$4:$O$2977=Resumo!$Q$5)))
+SUMPRODUCT(('Diário 2º PA'!$E$4:$E$2000='Analítico Cp.'!$B61)*('Diário 2º PA'!$C$4:$C$2000&gt;=G$4)*('Diário 2º PA'!$C$4:$C$2000&lt;=EOMONTH(G$4,0))*('Diário 2º PA'!$F$4:$F$2000)*(IF(Resumo!$Q$5="",1,'Diário 2º PA'!$O$4:$O$2000=Resumo!$Q$5)))
+SUMPRODUCT(('Diário 3º PA'!$E$4:$E$2000='Analítico Cp.'!$B61)*('Diário 3º PA'!$C$4:$C$2000&gt;=G$4)*('Diário 3º PA'!$C$4:$C$2000&lt;=EOMONTH(G$4,0))*('Diário 3º PA'!$F$4:$F$2000)*(IF(Resumo!$Q$5="",1,'Diário 3º PA'!$O$4:$O$2000=Resumo!$Q$5)))
+SUMPRODUCT(('Diário 4º PA'!$E$4:$E$2000='Analítico Cp.'!$B61)*('Diário 4º PA'!$C$4:$C$2000&gt;=G$4)*('Diário 4º PA'!$C$4:$C$2000&lt;=EOMONTH(G$4,0))*('Diário 4º PA'!$F$4:$F$2000)*(IF(Resumo!$Q$5="",1,'Diário 4º PA'!$O$4:$O$2000=Resumo!$Q$5)))
+SUMPRODUCT(('Comp.'!$D$5:$D$763=$B61)*('Comp.'!$B$5:$B$763&gt;=G$4)*('Comp.'!$B$5:$B$763&lt;=EOMONTH(G$4,0))*('Comp.'!$E$5:$E$763)*(IF(Resumo!$Q$5="",1,'Comp.'!$K$5:$K$763=Resumo!$Q$5)))</f>
        <v>0</v>
      </c>
      <c r="H61" s="199">
        <f t="array" ref="H61">SUMPRODUCT(('Diário 1º PA'!$E$4:$E$2977='Analítico Cp.'!$B61)*('Diário 1º PA'!$C$4:$C$2977&gt;=H$4)*('Diário 1º PA'!$C$4:$C$2977&lt;=EOMONTH(H$4,0))*('Diário 1º PA'!$F$4:$F$2977)*(IF(Resumo!$Q$5="",1,'Diário 1º PA'!$O$4:$O$2977=Resumo!$Q$5)))
+SUMPRODUCT(('Diário 2º PA'!$E$4:$E$2000='Analítico Cp.'!$B61)*('Diário 2º PA'!$C$4:$C$2000&gt;=H$4)*('Diário 2º PA'!$C$4:$C$2000&lt;=EOMONTH(H$4,0))*('Diário 2º PA'!$F$4:$F$2000)*(IF(Resumo!$Q$5="",1,'Diário 2º PA'!$O$4:$O$2000=Resumo!$Q$5)))
+SUMPRODUCT(('Diário 3º PA'!$E$4:$E$2000='Analítico Cp.'!$B61)*('Diário 3º PA'!$C$4:$C$2000&gt;=H$4)*('Diário 3º PA'!$C$4:$C$2000&lt;=EOMONTH(H$4,0))*('Diário 3º PA'!$F$4:$F$2000)*(IF(Resumo!$Q$5="",1,'Diário 3º PA'!$O$4:$O$2000=Resumo!$Q$5)))
+SUMPRODUCT(('Diário 4º PA'!$E$4:$E$2000='Analítico Cp.'!$B61)*('Diário 4º PA'!$C$4:$C$2000&gt;=H$4)*('Diário 4º PA'!$C$4:$C$2000&lt;=EOMONTH(H$4,0))*('Diário 4º PA'!$F$4:$F$2000)*(IF(Resumo!$Q$5="",1,'Diário 4º PA'!$O$4:$O$2000=Resumo!$Q$5)))
+SUMPRODUCT(('Comp.'!$D$5:$D$763=$B61)*('Comp.'!$B$5:$B$763&gt;=H$4)*('Comp.'!$B$5:$B$763&lt;=EOMONTH(H$4,0))*('Comp.'!$E$5:$E$763)*(IF(Resumo!$Q$5="",1,'Comp.'!$K$5:$K$763=Resumo!$Q$5)))</f>
        <v>0</v>
      </c>
      <c r="I61" s="199">
        <f t="array" ref="I61">SUMPRODUCT(('Diário 1º PA'!$E$4:$E$2977='Analítico Cp.'!$B61)*('Diário 1º PA'!$C$4:$C$2977&gt;=I$4)*('Diário 1º PA'!$C$4:$C$2977&lt;=EOMONTH(I$4,0))*('Diário 1º PA'!$F$4:$F$2977)*(IF(Resumo!$Q$5="",1,'Diário 1º PA'!$O$4:$O$2977=Resumo!$Q$5)))
+SUMPRODUCT(('Diário 2º PA'!$E$4:$E$2000='Analítico Cp.'!$B61)*('Diário 2º PA'!$C$4:$C$2000&gt;=I$4)*('Diário 2º PA'!$C$4:$C$2000&lt;=EOMONTH(I$4,0))*('Diário 2º PA'!$F$4:$F$2000)*(IF(Resumo!$Q$5="",1,'Diário 2º PA'!$O$4:$O$2000=Resumo!$Q$5)))
+SUMPRODUCT(('Diário 3º PA'!$E$4:$E$2000='Analítico Cp.'!$B61)*('Diário 3º PA'!$C$4:$C$2000&gt;=I$4)*('Diário 3º PA'!$C$4:$C$2000&lt;=EOMONTH(I$4,0))*('Diário 3º PA'!$F$4:$F$2000)*(IF(Resumo!$Q$5="",1,'Diário 3º PA'!$O$4:$O$2000=Resumo!$Q$5)))
+SUMPRODUCT(('Diário 4º PA'!$E$4:$E$2000='Analítico Cp.'!$B61)*('Diário 4º PA'!$C$4:$C$2000&gt;=I$4)*('Diário 4º PA'!$C$4:$C$2000&lt;=EOMONTH(I$4,0))*('Diário 4º PA'!$F$4:$F$2000)*(IF(Resumo!$Q$5="",1,'Diário 4º PA'!$O$4:$O$2000=Resumo!$Q$5)))
+SUMPRODUCT(('Comp.'!$D$5:$D$763=$B61)*('Comp.'!$B$5:$B$763&gt;=I$4)*('Comp.'!$B$5:$B$763&lt;=EOMONTH(I$4,0))*('Comp.'!$E$5:$E$763)*(IF(Resumo!$Q$5="",1,'Comp.'!$K$5:$K$763=Resumo!$Q$5)))</f>
        <v>0</v>
      </c>
      <c r="J61" s="199">
        <f t="array" ref="J61">SUMPRODUCT(('Diário 1º PA'!$E$4:$E$2977='Analítico Cp.'!$B61)*('Diário 1º PA'!$C$4:$C$2977&gt;=J$4)*('Diário 1º PA'!$C$4:$C$2977&lt;=EOMONTH(J$4,0))*('Diário 1º PA'!$F$4:$F$2977)*(IF(Resumo!$Q$5="",1,'Diário 1º PA'!$O$4:$O$2977=Resumo!$Q$5)))
+SUMPRODUCT(('Diário 2º PA'!$E$4:$E$2000='Analítico Cp.'!$B61)*('Diário 2º PA'!$C$4:$C$2000&gt;=J$4)*('Diário 2º PA'!$C$4:$C$2000&lt;=EOMONTH(J$4,0))*('Diário 2º PA'!$F$4:$F$2000)*(IF(Resumo!$Q$5="",1,'Diário 2º PA'!$O$4:$O$2000=Resumo!$Q$5)))
+SUMPRODUCT(('Diário 3º PA'!$E$4:$E$2000='Analítico Cp.'!$B61)*('Diário 3º PA'!$C$4:$C$2000&gt;=J$4)*('Diário 3º PA'!$C$4:$C$2000&lt;=EOMONTH(J$4,0))*('Diário 3º PA'!$F$4:$F$2000)*(IF(Resumo!$Q$5="",1,'Diário 3º PA'!$O$4:$O$2000=Resumo!$Q$5)))
+SUMPRODUCT(('Diário 4º PA'!$E$4:$E$2000='Analítico Cp.'!$B61)*('Diário 4º PA'!$C$4:$C$2000&gt;=J$4)*('Diário 4º PA'!$C$4:$C$2000&lt;=EOMONTH(J$4,0))*('Diário 4º PA'!$F$4:$F$2000)*(IF(Resumo!$Q$5="",1,'Diário 4º PA'!$O$4:$O$2000=Resumo!$Q$5)))
+SUMPRODUCT(('Comp.'!$D$5:$D$763=$B61)*('Comp.'!$B$5:$B$763&gt;=J$4)*('Comp.'!$B$5:$B$763&lt;=EOMONTH(J$4,0))*('Comp.'!$E$5:$E$763)*(IF(Resumo!$Q$5="",1,'Comp.'!$K$5:$K$763=Resumo!$Q$5)))</f>
        <v>0</v>
      </c>
      <c r="K61" s="199">
        <f t="array" ref="K61">SUMPRODUCT(('Diário 1º PA'!$E$4:$E$2977='Analítico Cp.'!$B61)*('Diário 1º PA'!$C$4:$C$2977&gt;=K$4)*('Diário 1º PA'!$C$4:$C$2977&lt;=EOMONTH(K$4,0))*('Diário 1º PA'!$F$4:$F$2977)*(IF(Resumo!$Q$5="",1,'Diário 1º PA'!$O$4:$O$2977=Resumo!$Q$5)))
+SUMPRODUCT(('Diário 2º PA'!$E$4:$E$2000='Analítico Cp.'!$B61)*('Diário 2º PA'!$C$4:$C$2000&gt;=K$4)*('Diário 2º PA'!$C$4:$C$2000&lt;=EOMONTH(K$4,0))*('Diário 2º PA'!$F$4:$F$2000)*(IF(Resumo!$Q$5="",1,'Diário 2º PA'!$O$4:$O$2000=Resumo!$Q$5)))
+SUMPRODUCT(('Diário 3º PA'!$E$4:$E$2000='Analítico Cp.'!$B61)*('Diário 3º PA'!$C$4:$C$2000&gt;=K$4)*('Diário 3º PA'!$C$4:$C$2000&lt;=EOMONTH(K$4,0))*('Diário 3º PA'!$F$4:$F$2000)*(IF(Resumo!$Q$5="",1,'Diário 3º PA'!$O$4:$O$2000=Resumo!$Q$5)))
+SUMPRODUCT(('Diário 4º PA'!$E$4:$E$2000='Analítico Cp.'!$B61)*('Diário 4º PA'!$C$4:$C$2000&gt;=K$4)*('Diário 4º PA'!$C$4:$C$2000&lt;=EOMONTH(K$4,0))*('Diário 4º PA'!$F$4:$F$2000)*(IF(Resumo!$Q$5="",1,'Diário 4º PA'!$O$4:$O$2000=Resumo!$Q$5)))
+SUMPRODUCT(('Comp.'!$D$5:$D$763=$B61)*('Comp.'!$B$5:$B$763&gt;=K$4)*('Comp.'!$B$5:$B$763&lt;=EOMONTH(K$4,0))*('Comp.'!$E$5:$E$763)*(IF(Resumo!$Q$5="",1,'Comp.'!$K$5:$K$763=Resumo!$Q$5)))</f>
        <v>0</v>
      </c>
      <c r="L61" s="199">
        <f t="array" ref="L61">SUMPRODUCT(('Diário 1º PA'!$E$4:$E$2977='Analítico Cp.'!$B61)*('Diário 1º PA'!$C$4:$C$2977&gt;=L$4)*('Diário 1º PA'!$C$4:$C$2977&lt;=EOMONTH(L$4,0))*('Diário 1º PA'!$F$4:$F$2977)*(IF(Resumo!$Q$5="",1,'Diário 1º PA'!$O$4:$O$2977=Resumo!$Q$5)))
+SUMPRODUCT(('Diário 2º PA'!$E$4:$E$2000='Analítico Cp.'!$B61)*('Diário 2º PA'!$C$4:$C$2000&gt;=L$4)*('Diário 2º PA'!$C$4:$C$2000&lt;=EOMONTH(L$4,0))*('Diário 2º PA'!$F$4:$F$2000)*(IF(Resumo!$Q$5="",1,'Diário 2º PA'!$O$4:$O$2000=Resumo!$Q$5)))
+SUMPRODUCT(('Diário 3º PA'!$E$4:$E$2000='Analítico Cp.'!$B61)*('Diário 3º PA'!$C$4:$C$2000&gt;=L$4)*('Diário 3º PA'!$C$4:$C$2000&lt;=EOMONTH(L$4,0))*('Diário 3º PA'!$F$4:$F$2000)*(IF(Resumo!$Q$5="",1,'Diário 3º PA'!$O$4:$O$2000=Resumo!$Q$5)))
+SUMPRODUCT(('Diário 4º PA'!$E$4:$E$2000='Analítico Cp.'!$B61)*('Diário 4º PA'!$C$4:$C$2000&gt;=L$4)*('Diário 4º PA'!$C$4:$C$2000&lt;=EOMONTH(L$4,0))*('Diário 4º PA'!$F$4:$F$2000)*(IF(Resumo!$Q$5="",1,'Diário 4º PA'!$O$4:$O$2000=Resumo!$Q$5)))
+SUMPRODUCT(('Comp.'!$D$5:$D$763=$B61)*('Comp.'!$B$5:$B$763&gt;=L$4)*('Comp.'!$B$5:$B$763&lt;=EOMONTH(L$4,0))*('Comp.'!$E$5:$E$763)*(IF(Resumo!$Q$5="",1,'Comp.'!$K$5:$K$763=Resumo!$Q$5)))</f>
        <v>0</v>
      </c>
      <c r="M61" s="199">
        <f t="array" ref="M61">SUMPRODUCT(('Diário 1º PA'!$E$4:$E$2977='Analítico Cp.'!$B61)*('Diário 1º PA'!$C$4:$C$2977&gt;=M$4)*('Diário 1º PA'!$C$4:$C$2977&lt;=EOMONTH(M$4,0))*('Diário 1º PA'!$F$4:$F$2977)*(IF(Resumo!$Q$5="",1,'Diário 1º PA'!$O$4:$O$2977=Resumo!$Q$5)))
+SUMPRODUCT(('Diário 2º PA'!$E$4:$E$2000='Analítico Cp.'!$B61)*('Diário 2º PA'!$C$4:$C$2000&gt;=M$4)*('Diário 2º PA'!$C$4:$C$2000&lt;=EOMONTH(M$4,0))*('Diário 2º PA'!$F$4:$F$2000)*(IF(Resumo!$Q$5="",1,'Diário 2º PA'!$O$4:$O$2000=Resumo!$Q$5)))
+SUMPRODUCT(('Diário 3º PA'!$E$4:$E$2000='Analítico Cp.'!$B61)*('Diário 3º PA'!$C$4:$C$2000&gt;=M$4)*('Diário 3º PA'!$C$4:$C$2000&lt;=EOMONTH(M$4,0))*('Diário 3º PA'!$F$4:$F$2000)*(IF(Resumo!$Q$5="",1,'Diário 3º PA'!$O$4:$O$2000=Resumo!$Q$5)))
+SUMPRODUCT(('Diário 4º PA'!$E$4:$E$2000='Analítico Cp.'!$B61)*('Diário 4º PA'!$C$4:$C$2000&gt;=M$4)*('Diário 4º PA'!$C$4:$C$2000&lt;=EOMONTH(M$4,0))*('Diário 4º PA'!$F$4:$F$2000)*(IF(Resumo!$Q$5="",1,'Diário 4º PA'!$O$4:$O$2000=Resumo!$Q$5)))
+SUMPRODUCT(('Comp.'!$D$5:$D$763=$B61)*('Comp.'!$B$5:$B$763&gt;=M$4)*('Comp.'!$B$5:$B$763&lt;=EOMONTH(M$4,0))*('Comp.'!$E$5:$E$763)*(IF(Resumo!$Q$5="",1,'Comp.'!$K$5:$K$763=Resumo!$Q$5)))</f>
        <v>0</v>
      </c>
      <c r="N61" s="199">
        <f t="array" ref="N61">SUMPRODUCT(('Diário 1º PA'!$E$4:$E$2977='Analítico Cp.'!$B61)*('Diário 1º PA'!$C$4:$C$2977&gt;=N$4)*('Diário 1º PA'!$C$4:$C$2977&lt;=EOMONTH(N$4,0))*('Diário 1º PA'!$F$4:$F$2977)*(IF(Resumo!$Q$5="",1,'Diário 1º PA'!$O$4:$O$2977=Resumo!$Q$5)))
+SUMPRODUCT(('Diário 2º PA'!$E$4:$E$2000='Analítico Cp.'!$B61)*('Diário 2º PA'!$C$4:$C$2000&gt;=N$4)*('Diário 2º PA'!$C$4:$C$2000&lt;=EOMONTH(N$4,0))*('Diário 2º PA'!$F$4:$F$2000)*(IF(Resumo!$Q$5="",1,'Diário 2º PA'!$O$4:$O$2000=Resumo!$Q$5)))
+SUMPRODUCT(('Diário 3º PA'!$E$4:$E$2000='Analítico Cp.'!$B61)*('Diário 3º PA'!$C$4:$C$2000&gt;=N$4)*('Diário 3º PA'!$C$4:$C$2000&lt;=EOMONTH(N$4,0))*('Diário 3º PA'!$F$4:$F$2000)*(IF(Resumo!$Q$5="",1,'Diário 3º PA'!$O$4:$O$2000=Resumo!$Q$5)))
+SUMPRODUCT(('Diário 4º PA'!$E$4:$E$2000='Analítico Cp.'!$B61)*('Diário 4º PA'!$C$4:$C$2000&gt;=N$4)*('Diário 4º PA'!$C$4:$C$2000&lt;=EOMONTH(N$4,0))*('Diário 4º PA'!$F$4:$F$2000)*(IF(Resumo!$Q$5="",1,'Diário 4º PA'!$O$4:$O$2000=Resumo!$Q$5)))
+SUMPRODUCT(('Comp.'!$D$5:$D$763=$B61)*('Comp.'!$B$5:$B$763&gt;=N$4)*('Comp.'!$B$5:$B$763&lt;=EOMONTH(N$4,0))*('Comp.'!$E$5:$E$763)*(IF(Resumo!$Q$5="",1,'Comp.'!$K$5:$K$763=Resumo!$Q$5)))</f>
        <v>0</v>
      </c>
      <c r="O61" s="200">
        <f t="shared" si="13"/>
        <v>0</v>
      </c>
      <c r="P61" s="201">
        <f t="shared" si="14"/>
        <v>0</v>
      </c>
      <c r="Q61" s="174"/>
      <c r="R61" s="174"/>
      <c r="S61" s="174"/>
      <c r="T61" s="174"/>
      <c r="U61" s="174"/>
      <c r="V61" s="174"/>
      <c r="W61" s="174"/>
      <c r="X61" s="174"/>
      <c r="Y61" s="174"/>
      <c r="Z61" s="174"/>
    </row>
    <row r="62" spans="1:26" ht="23.25" customHeight="1" x14ac:dyDescent="0.2">
      <c r="A62" s="220" t="s">
        <v>227</v>
      </c>
      <c r="B62" s="84" t="s">
        <v>228</v>
      </c>
      <c r="C62" s="199">
        <f t="array" ref="C62">SUMPRODUCT(('Diário 1º PA'!$E$4:$E$2977='Analítico Cp.'!$B62)*('Diário 1º PA'!$C$4:$C$2977&gt;=C$4)*('Diário 1º PA'!$C$4:$C$2977&lt;=EOMONTH(C$4,0))*('Diário 1º PA'!$F$4:$F$2977)*(IF(Resumo!$Q$5="",1,'Diário 1º PA'!$O$4:$O$2977=Resumo!$Q$5)))
+SUMPRODUCT(('Diário 2º PA'!$E$4:$E$2000='Analítico Cp.'!$B62)*('Diário 2º PA'!$C$4:$C$2000&gt;=C$4)*('Diário 2º PA'!$C$4:$C$2000&lt;=EOMONTH(C$4,0))*('Diário 2º PA'!$F$4:$F$2000)*(IF(Resumo!$Q$5="",1,'Diário 2º PA'!$O$4:$O$2000=Resumo!$Q$5)))
+SUMPRODUCT(('Diário 3º PA'!$E$4:$E$2000='Analítico Cp.'!$B62)*('Diário 3º PA'!$C$4:$C$2000&gt;=C$4)*('Diário 3º PA'!$C$4:$C$2000&lt;=EOMONTH(C$4,0))*('Diário 3º PA'!$F$4:$F$2000)*(IF(Resumo!$Q$5="",1,'Diário 3º PA'!$O$4:$O$2000=Resumo!$Q$5)))
+SUMPRODUCT(('Diário 4º PA'!$E$4:$E$2000='Analítico Cp.'!$B62)*('Diário 4º PA'!$C$4:$C$2000&gt;=C$4)*('Diário 4º PA'!$C$4:$C$2000&lt;=EOMONTH(C$4,0))*('Diário 4º PA'!$F$4:$F$2000)*(IF(Resumo!$Q$5="",1,'Diário 4º PA'!$O$4:$O$2000=Resumo!$Q$5)))
+SUMPRODUCT(('Comp.'!$D$5:$D$763=$B62)*('Comp.'!$B$5:$B$763&gt;=C$4)*('Comp.'!$B$5:$B$763&lt;=EOMONTH(C$4,0))*('Comp.'!$E$5:$E$763)*(IF(Resumo!$Q$5="",1,'Comp.'!$K$5:$K$763=Resumo!$Q$5)))</f>
        <v>1432.23</v>
      </c>
      <c r="D62" s="199">
        <f t="array" ref="D62">SUMPRODUCT(('Diário 1º PA'!$E$4:$E$2977='Analítico Cp.'!$B62)*('Diário 1º PA'!$C$4:$C$2977&gt;=D$4)*('Diário 1º PA'!$C$4:$C$2977&lt;=EOMONTH(D$4,0))*('Diário 1º PA'!$F$4:$F$2977)*(IF(Resumo!$Q$5="",1,'Diário 1º PA'!$O$4:$O$2977=Resumo!$Q$5)))
+SUMPRODUCT(('Diário 2º PA'!$E$4:$E$2000='Analítico Cp.'!$B62)*('Diário 2º PA'!$C$4:$C$2000&gt;=D$4)*('Diário 2º PA'!$C$4:$C$2000&lt;=EOMONTH(D$4,0))*('Diário 2º PA'!$F$4:$F$2000)*(IF(Resumo!$Q$5="",1,'Diário 2º PA'!$O$4:$O$2000=Resumo!$Q$5)))
+SUMPRODUCT(('Diário 3º PA'!$E$4:$E$2000='Analítico Cp.'!$B62)*('Diário 3º PA'!$C$4:$C$2000&gt;=D$4)*('Diário 3º PA'!$C$4:$C$2000&lt;=EOMONTH(D$4,0))*('Diário 3º PA'!$F$4:$F$2000)*(IF(Resumo!$Q$5="",1,'Diário 3º PA'!$O$4:$O$2000=Resumo!$Q$5)))
+SUMPRODUCT(('Diário 4º PA'!$E$4:$E$2000='Analítico Cp.'!$B62)*('Diário 4º PA'!$C$4:$C$2000&gt;=D$4)*('Diário 4º PA'!$C$4:$C$2000&lt;=EOMONTH(D$4,0))*('Diário 4º PA'!$F$4:$F$2000)*(IF(Resumo!$Q$5="",1,'Diário 4º PA'!$O$4:$O$2000=Resumo!$Q$5)))
+SUMPRODUCT(('Comp.'!$D$5:$D$763=$B62)*('Comp.'!$B$5:$B$763&gt;=D$4)*('Comp.'!$B$5:$B$763&lt;=EOMONTH(D$4,0))*('Comp.'!$E$5:$E$763)*(IF(Resumo!$Q$5="",1,'Comp.'!$K$5:$K$763=Resumo!$Q$5)))</f>
        <v>972.95</v>
      </c>
      <c r="E62" s="199">
        <f t="array" ref="E62">SUMPRODUCT(('Diário 1º PA'!$E$4:$E$2977='Analítico Cp.'!$B62)*('Diário 1º PA'!$C$4:$C$2977&gt;=E$4)*('Diário 1º PA'!$C$4:$C$2977&lt;=EOMONTH(E$4,0))*('Diário 1º PA'!$F$4:$F$2977)*(IF(Resumo!$Q$5="",1,'Diário 1º PA'!$O$4:$O$2977=Resumo!$Q$5)))
+SUMPRODUCT(('Diário 2º PA'!$E$4:$E$2000='Analítico Cp.'!$B62)*('Diário 2º PA'!$C$4:$C$2000&gt;=E$4)*('Diário 2º PA'!$C$4:$C$2000&lt;=EOMONTH(E$4,0))*('Diário 2º PA'!$F$4:$F$2000)*(IF(Resumo!$Q$5="",1,'Diário 2º PA'!$O$4:$O$2000=Resumo!$Q$5)))
+SUMPRODUCT(('Diário 3º PA'!$E$4:$E$2000='Analítico Cp.'!$B62)*('Diário 3º PA'!$C$4:$C$2000&gt;=E$4)*('Diário 3º PA'!$C$4:$C$2000&lt;=EOMONTH(E$4,0))*('Diário 3º PA'!$F$4:$F$2000)*(IF(Resumo!$Q$5="",1,'Diário 3º PA'!$O$4:$O$2000=Resumo!$Q$5)))
+SUMPRODUCT(('Diário 4º PA'!$E$4:$E$2000='Analítico Cp.'!$B62)*('Diário 4º PA'!$C$4:$C$2000&gt;=E$4)*('Diário 4º PA'!$C$4:$C$2000&lt;=EOMONTH(E$4,0))*('Diário 4º PA'!$F$4:$F$2000)*(IF(Resumo!$Q$5="",1,'Diário 4º PA'!$O$4:$O$2000=Resumo!$Q$5)))
+SUMPRODUCT(('Comp.'!$D$5:$D$763=$B62)*('Comp.'!$B$5:$B$763&gt;=E$4)*('Comp.'!$B$5:$B$763&lt;=EOMONTH(E$4,0))*('Comp.'!$E$5:$E$763)*(IF(Resumo!$Q$5="",1,'Comp.'!$K$5:$K$763=Resumo!$Q$5)))</f>
        <v>1504.8200000000002</v>
      </c>
      <c r="F62" s="199">
        <f t="array" ref="F62">SUMPRODUCT(('Diário 1º PA'!$E$4:$E$2977='Analítico Cp.'!$B62)*('Diário 1º PA'!$C$4:$C$2977&gt;=F$4)*('Diário 1º PA'!$C$4:$C$2977&lt;=EOMONTH(F$4,0))*('Diário 1º PA'!$F$4:$F$2977)*(IF(Resumo!$Q$5="",1,'Diário 1º PA'!$O$4:$O$2977=Resumo!$Q$5)))
+SUMPRODUCT(('Diário 2º PA'!$E$4:$E$2000='Analítico Cp.'!$B62)*('Diário 2º PA'!$C$4:$C$2000&gt;=F$4)*('Diário 2º PA'!$C$4:$C$2000&lt;=EOMONTH(F$4,0))*('Diário 2º PA'!$F$4:$F$2000)*(IF(Resumo!$Q$5="",1,'Diário 2º PA'!$O$4:$O$2000=Resumo!$Q$5)))
+SUMPRODUCT(('Diário 3º PA'!$E$4:$E$2000='Analítico Cp.'!$B62)*('Diário 3º PA'!$C$4:$C$2000&gt;=F$4)*('Diário 3º PA'!$C$4:$C$2000&lt;=EOMONTH(F$4,0))*('Diário 3º PA'!$F$4:$F$2000)*(IF(Resumo!$Q$5="",1,'Diário 3º PA'!$O$4:$O$2000=Resumo!$Q$5)))
+SUMPRODUCT(('Diário 4º PA'!$E$4:$E$2000='Analítico Cp.'!$B62)*('Diário 4º PA'!$C$4:$C$2000&gt;=F$4)*('Diário 4º PA'!$C$4:$C$2000&lt;=EOMONTH(F$4,0))*('Diário 4º PA'!$F$4:$F$2000)*(IF(Resumo!$Q$5="",1,'Diário 4º PA'!$O$4:$O$2000=Resumo!$Q$5)))
+SUMPRODUCT(('Comp.'!$D$5:$D$763=$B62)*('Comp.'!$B$5:$B$763&gt;=F$4)*('Comp.'!$B$5:$B$763&lt;=EOMONTH(F$4,0))*('Comp.'!$E$5:$E$763)*(IF(Resumo!$Q$5="",1,'Comp.'!$K$5:$K$763=Resumo!$Q$5)))</f>
        <v>0</v>
      </c>
      <c r="G62" s="199">
        <f t="array" ref="G62">SUMPRODUCT(('Diário 1º PA'!$E$4:$E$2977='Analítico Cp.'!$B62)*('Diário 1º PA'!$C$4:$C$2977&gt;=G$4)*('Diário 1º PA'!$C$4:$C$2977&lt;=EOMONTH(G$4,0))*('Diário 1º PA'!$F$4:$F$2977)*(IF(Resumo!$Q$5="",1,'Diário 1º PA'!$O$4:$O$2977=Resumo!$Q$5)))
+SUMPRODUCT(('Diário 2º PA'!$E$4:$E$2000='Analítico Cp.'!$B62)*('Diário 2º PA'!$C$4:$C$2000&gt;=G$4)*('Diário 2º PA'!$C$4:$C$2000&lt;=EOMONTH(G$4,0))*('Diário 2º PA'!$F$4:$F$2000)*(IF(Resumo!$Q$5="",1,'Diário 2º PA'!$O$4:$O$2000=Resumo!$Q$5)))
+SUMPRODUCT(('Diário 3º PA'!$E$4:$E$2000='Analítico Cp.'!$B62)*('Diário 3º PA'!$C$4:$C$2000&gt;=G$4)*('Diário 3º PA'!$C$4:$C$2000&lt;=EOMONTH(G$4,0))*('Diário 3º PA'!$F$4:$F$2000)*(IF(Resumo!$Q$5="",1,'Diário 3º PA'!$O$4:$O$2000=Resumo!$Q$5)))
+SUMPRODUCT(('Diário 4º PA'!$E$4:$E$2000='Analítico Cp.'!$B62)*('Diário 4º PA'!$C$4:$C$2000&gt;=G$4)*('Diário 4º PA'!$C$4:$C$2000&lt;=EOMONTH(G$4,0))*('Diário 4º PA'!$F$4:$F$2000)*(IF(Resumo!$Q$5="",1,'Diário 4º PA'!$O$4:$O$2000=Resumo!$Q$5)))
+SUMPRODUCT(('Comp.'!$D$5:$D$763=$B62)*('Comp.'!$B$5:$B$763&gt;=G$4)*('Comp.'!$B$5:$B$763&lt;=EOMONTH(G$4,0))*('Comp.'!$E$5:$E$763)*(IF(Resumo!$Q$5="",1,'Comp.'!$K$5:$K$763=Resumo!$Q$5)))</f>
        <v>0</v>
      </c>
      <c r="H62" s="199">
        <f t="array" ref="H62">SUMPRODUCT(('Diário 1º PA'!$E$4:$E$2977='Analítico Cp.'!$B62)*('Diário 1º PA'!$C$4:$C$2977&gt;=H$4)*('Diário 1º PA'!$C$4:$C$2977&lt;=EOMONTH(H$4,0))*('Diário 1º PA'!$F$4:$F$2977)*(IF(Resumo!$Q$5="",1,'Diário 1º PA'!$O$4:$O$2977=Resumo!$Q$5)))
+SUMPRODUCT(('Diário 2º PA'!$E$4:$E$2000='Analítico Cp.'!$B62)*('Diário 2º PA'!$C$4:$C$2000&gt;=H$4)*('Diário 2º PA'!$C$4:$C$2000&lt;=EOMONTH(H$4,0))*('Diário 2º PA'!$F$4:$F$2000)*(IF(Resumo!$Q$5="",1,'Diário 2º PA'!$O$4:$O$2000=Resumo!$Q$5)))
+SUMPRODUCT(('Diário 3º PA'!$E$4:$E$2000='Analítico Cp.'!$B62)*('Diário 3º PA'!$C$4:$C$2000&gt;=H$4)*('Diário 3º PA'!$C$4:$C$2000&lt;=EOMONTH(H$4,0))*('Diário 3º PA'!$F$4:$F$2000)*(IF(Resumo!$Q$5="",1,'Diário 3º PA'!$O$4:$O$2000=Resumo!$Q$5)))
+SUMPRODUCT(('Diário 4º PA'!$E$4:$E$2000='Analítico Cp.'!$B62)*('Diário 4º PA'!$C$4:$C$2000&gt;=H$4)*('Diário 4º PA'!$C$4:$C$2000&lt;=EOMONTH(H$4,0))*('Diário 4º PA'!$F$4:$F$2000)*(IF(Resumo!$Q$5="",1,'Diário 4º PA'!$O$4:$O$2000=Resumo!$Q$5)))
+SUMPRODUCT(('Comp.'!$D$5:$D$763=$B62)*('Comp.'!$B$5:$B$763&gt;=H$4)*('Comp.'!$B$5:$B$763&lt;=EOMONTH(H$4,0))*('Comp.'!$E$5:$E$763)*(IF(Resumo!$Q$5="",1,'Comp.'!$K$5:$K$763=Resumo!$Q$5)))</f>
        <v>0</v>
      </c>
      <c r="I62" s="199">
        <f t="array" ref="I62">SUMPRODUCT(('Diário 1º PA'!$E$4:$E$2977='Analítico Cp.'!$B62)*('Diário 1º PA'!$C$4:$C$2977&gt;=I$4)*('Diário 1º PA'!$C$4:$C$2977&lt;=EOMONTH(I$4,0))*('Diário 1º PA'!$F$4:$F$2977)*(IF(Resumo!$Q$5="",1,'Diário 1º PA'!$O$4:$O$2977=Resumo!$Q$5)))
+SUMPRODUCT(('Diário 2º PA'!$E$4:$E$2000='Analítico Cp.'!$B62)*('Diário 2º PA'!$C$4:$C$2000&gt;=I$4)*('Diário 2º PA'!$C$4:$C$2000&lt;=EOMONTH(I$4,0))*('Diário 2º PA'!$F$4:$F$2000)*(IF(Resumo!$Q$5="",1,'Diário 2º PA'!$O$4:$O$2000=Resumo!$Q$5)))
+SUMPRODUCT(('Diário 3º PA'!$E$4:$E$2000='Analítico Cp.'!$B62)*('Diário 3º PA'!$C$4:$C$2000&gt;=I$4)*('Diário 3º PA'!$C$4:$C$2000&lt;=EOMONTH(I$4,0))*('Diário 3º PA'!$F$4:$F$2000)*(IF(Resumo!$Q$5="",1,'Diário 3º PA'!$O$4:$O$2000=Resumo!$Q$5)))
+SUMPRODUCT(('Diário 4º PA'!$E$4:$E$2000='Analítico Cp.'!$B62)*('Diário 4º PA'!$C$4:$C$2000&gt;=I$4)*('Diário 4º PA'!$C$4:$C$2000&lt;=EOMONTH(I$4,0))*('Diário 4º PA'!$F$4:$F$2000)*(IF(Resumo!$Q$5="",1,'Diário 4º PA'!$O$4:$O$2000=Resumo!$Q$5)))
+SUMPRODUCT(('Comp.'!$D$5:$D$763=$B62)*('Comp.'!$B$5:$B$763&gt;=I$4)*('Comp.'!$B$5:$B$763&lt;=EOMONTH(I$4,0))*('Comp.'!$E$5:$E$763)*(IF(Resumo!$Q$5="",1,'Comp.'!$K$5:$K$763=Resumo!$Q$5)))</f>
        <v>0</v>
      </c>
      <c r="J62" s="199">
        <f t="array" ref="J62">SUMPRODUCT(('Diário 1º PA'!$E$4:$E$2977='Analítico Cp.'!$B62)*('Diário 1º PA'!$C$4:$C$2977&gt;=J$4)*('Diário 1º PA'!$C$4:$C$2977&lt;=EOMONTH(J$4,0))*('Diário 1º PA'!$F$4:$F$2977)*(IF(Resumo!$Q$5="",1,'Diário 1º PA'!$O$4:$O$2977=Resumo!$Q$5)))
+SUMPRODUCT(('Diário 2º PA'!$E$4:$E$2000='Analítico Cp.'!$B62)*('Diário 2º PA'!$C$4:$C$2000&gt;=J$4)*('Diário 2º PA'!$C$4:$C$2000&lt;=EOMONTH(J$4,0))*('Diário 2º PA'!$F$4:$F$2000)*(IF(Resumo!$Q$5="",1,'Diário 2º PA'!$O$4:$O$2000=Resumo!$Q$5)))
+SUMPRODUCT(('Diário 3º PA'!$E$4:$E$2000='Analítico Cp.'!$B62)*('Diário 3º PA'!$C$4:$C$2000&gt;=J$4)*('Diário 3º PA'!$C$4:$C$2000&lt;=EOMONTH(J$4,0))*('Diário 3º PA'!$F$4:$F$2000)*(IF(Resumo!$Q$5="",1,'Diário 3º PA'!$O$4:$O$2000=Resumo!$Q$5)))
+SUMPRODUCT(('Diário 4º PA'!$E$4:$E$2000='Analítico Cp.'!$B62)*('Diário 4º PA'!$C$4:$C$2000&gt;=J$4)*('Diário 4º PA'!$C$4:$C$2000&lt;=EOMONTH(J$4,0))*('Diário 4º PA'!$F$4:$F$2000)*(IF(Resumo!$Q$5="",1,'Diário 4º PA'!$O$4:$O$2000=Resumo!$Q$5)))
+SUMPRODUCT(('Comp.'!$D$5:$D$763=$B62)*('Comp.'!$B$5:$B$763&gt;=J$4)*('Comp.'!$B$5:$B$763&lt;=EOMONTH(J$4,0))*('Comp.'!$E$5:$E$763)*(IF(Resumo!$Q$5="",1,'Comp.'!$K$5:$K$763=Resumo!$Q$5)))</f>
        <v>0</v>
      </c>
      <c r="K62" s="199">
        <f t="array" ref="K62">SUMPRODUCT(('Diário 1º PA'!$E$4:$E$2977='Analítico Cp.'!$B62)*('Diário 1º PA'!$C$4:$C$2977&gt;=K$4)*('Diário 1º PA'!$C$4:$C$2977&lt;=EOMONTH(K$4,0))*('Diário 1º PA'!$F$4:$F$2977)*(IF(Resumo!$Q$5="",1,'Diário 1º PA'!$O$4:$O$2977=Resumo!$Q$5)))
+SUMPRODUCT(('Diário 2º PA'!$E$4:$E$2000='Analítico Cp.'!$B62)*('Diário 2º PA'!$C$4:$C$2000&gt;=K$4)*('Diário 2º PA'!$C$4:$C$2000&lt;=EOMONTH(K$4,0))*('Diário 2º PA'!$F$4:$F$2000)*(IF(Resumo!$Q$5="",1,'Diário 2º PA'!$O$4:$O$2000=Resumo!$Q$5)))
+SUMPRODUCT(('Diário 3º PA'!$E$4:$E$2000='Analítico Cp.'!$B62)*('Diário 3º PA'!$C$4:$C$2000&gt;=K$4)*('Diário 3º PA'!$C$4:$C$2000&lt;=EOMONTH(K$4,0))*('Diário 3º PA'!$F$4:$F$2000)*(IF(Resumo!$Q$5="",1,'Diário 3º PA'!$O$4:$O$2000=Resumo!$Q$5)))
+SUMPRODUCT(('Diário 4º PA'!$E$4:$E$2000='Analítico Cp.'!$B62)*('Diário 4º PA'!$C$4:$C$2000&gt;=K$4)*('Diário 4º PA'!$C$4:$C$2000&lt;=EOMONTH(K$4,0))*('Diário 4º PA'!$F$4:$F$2000)*(IF(Resumo!$Q$5="",1,'Diário 4º PA'!$O$4:$O$2000=Resumo!$Q$5)))
+SUMPRODUCT(('Comp.'!$D$5:$D$763=$B62)*('Comp.'!$B$5:$B$763&gt;=K$4)*('Comp.'!$B$5:$B$763&lt;=EOMONTH(K$4,0))*('Comp.'!$E$5:$E$763)*(IF(Resumo!$Q$5="",1,'Comp.'!$K$5:$K$763=Resumo!$Q$5)))</f>
        <v>0</v>
      </c>
      <c r="L62" s="199">
        <f t="array" ref="L62">SUMPRODUCT(('Diário 1º PA'!$E$4:$E$2977='Analítico Cp.'!$B62)*('Diário 1º PA'!$C$4:$C$2977&gt;=L$4)*('Diário 1º PA'!$C$4:$C$2977&lt;=EOMONTH(L$4,0))*('Diário 1º PA'!$F$4:$F$2977)*(IF(Resumo!$Q$5="",1,'Diário 1º PA'!$O$4:$O$2977=Resumo!$Q$5)))
+SUMPRODUCT(('Diário 2º PA'!$E$4:$E$2000='Analítico Cp.'!$B62)*('Diário 2º PA'!$C$4:$C$2000&gt;=L$4)*('Diário 2º PA'!$C$4:$C$2000&lt;=EOMONTH(L$4,0))*('Diário 2º PA'!$F$4:$F$2000)*(IF(Resumo!$Q$5="",1,'Diário 2º PA'!$O$4:$O$2000=Resumo!$Q$5)))
+SUMPRODUCT(('Diário 3º PA'!$E$4:$E$2000='Analítico Cp.'!$B62)*('Diário 3º PA'!$C$4:$C$2000&gt;=L$4)*('Diário 3º PA'!$C$4:$C$2000&lt;=EOMONTH(L$4,0))*('Diário 3º PA'!$F$4:$F$2000)*(IF(Resumo!$Q$5="",1,'Diário 3º PA'!$O$4:$O$2000=Resumo!$Q$5)))
+SUMPRODUCT(('Diário 4º PA'!$E$4:$E$2000='Analítico Cp.'!$B62)*('Diário 4º PA'!$C$4:$C$2000&gt;=L$4)*('Diário 4º PA'!$C$4:$C$2000&lt;=EOMONTH(L$4,0))*('Diário 4º PA'!$F$4:$F$2000)*(IF(Resumo!$Q$5="",1,'Diário 4º PA'!$O$4:$O$2000=Resumo!$Q$5)))
+SUMPRODUCT(('Comp.'!$D$5:$D$763=$B62)*('Comp.'!$B$5:$B$763&gt;=L$4)*('Comp.'!$B$5:$B$763&lt;=EOMONTH(L$4,0))*('Comp.'!$E$5:$E$763)*(IF(Resumo!$Q$5="",1,'Comp.'!$K$5:$K$763=Resumo!$Q$5)))</f>
        <v>0</v>
      </c>
      <c r="M62" s="199">
        <f t="array" ref="M62">SUMPRODUCT(('Diário 1º PA'!$E$4:$E$2977='Analítico Cp.'!$B62)*('Diário 1º PA'!$C$4:$C$2977&gt;=M$4)*('Diário 1º PA'!$C$4:$C$2977&lt;=EOMONTH(M$4,0))*('Diário 1º PA'!$F$4:$F$2977)*(IF(Resumo!$Q$5="",1,'Diário 1º PA'!$O$4:$O$2977=Resumo!$Q$5)))
+SUMPRODUCT(('Diário 2º PA'!$E$4:$E$2000='Analítico Cp.'!$B62)*('Diário 2º PA'!$C$4:$C$2000&gt;=M$4)*('Diário 2º PA'!$C$4:$C$2000&lt;=EOMONTH(M$4,0))*('Diário 2º PA'!$F$4:$F$2000)*(IF(Resumo!$Q$5="",1,'Diário 2º PA'!$O$4:$O$2000=Resumo!$Q$5)))
+SUMPRODUCT(('Diário 3º PA'!$E$4:$E$2000='Analítico Cp.'!$B62)*('Diário 3º PA'!$C$4:$C$2000&gt;=M$4)*('Diário 3º PA'!$C$4:$C$2000&lt;=EOMONTH(M$4,0))*('Diário 3º PA'!$F$4:$F$2000)*(IF(Resumo!$Q$5="",1,'Diário 3º PA'!$O$4:$O$2000=Resumo!$Q$5)))
+SUMPRODUCT(('Diário 4º PA'!$E$4:$E$2000='Analítico Cp.'!$B62)*('Diário 4º PA'!$C$4:$C$2000&gt;=M$4)*('Diário 4º PA'!$C$4:$C$2000&lt;=EOMONTH(M$4,0))*('Diário 4º PA'!$F$4:$F$2000)*(IF(Resumo!$Q$5="",1,'Diário 4º PA'!$O$4:$O$2000=Resumo!$Q$5)))
+SUMPRODUCT(('Comp.'!$D$5:$D$763=$B62)*('Comp.'!$B$5:$B$763&gt;=M$4)*('Comp.'!$B$5:$B$763&lt;=EOMONTH(M$4,0))*('Comp.'!$E$5:$E$763)*(IF(Resumo!$Q$5="",1,'Comp.'!$K$5:$K$763=Resumo!$Q$5)))</f>
        <v>0</v>
      </c>
      <c r="N62" s="199">
        <f t="array" ref="N62">SUMPRODUCT(('Diário 1º PA'!$E$4:$E$2977='Analítico Cp.'!$B62)*('Diário 1º PA'!$C$4:$C$2977&gt;=N$4)*('Diário 1º PA'!$C$4:$C$2977&lt;=EOMONTH(N$4,0))*('Diário 1º PA'!$F$4:$F$2977)*(IF(Resumo!$Q$5="",1,'Diário 1º PA'!$O$4:$O$2977=Resumo!$Q$5)))
+SUMPRODUCT(('Diário 2º PA'!$E$4:$E$2000='Analítico Cp.'!$B62)*('Diário 2º PA'!$C$4:$C$2000&gt;=N$4)*('Diário 2º PA'!$C$4:$C$2000&lt;=EOMONTH(N$4,0))*('Diário 2º PA'!$F$4:$F$2000)*(IF(Resumo!$Q$5="",1,'Diário 2º PA'!$O$4:$O$2000=Resumo!$Q$5)))
+SUMPRODUCT(('Diário 3º PA'!$E$4:$E$2000='Analítico Cp.'!$B62)*('Diário 3º PA'!$C$4:$C$2000&gt;=N$4)*('Diário 3º PA'!$C$4:$C$2000&lt;=EOMONTH(N$4,0))*('Diário 3º PA'!$F$4:$F$2000)*(IF(Resumo!$Q$5="",1,'Diário 3º PA'!$O$4:$O$2000=Resumo!$Q$5)))
+SUMPRODUCT(('Diário 4º PA'!$E$4:$E$2000='Analítico Cp.'!$B62)*('Diário 4º PA'!$C$4:$C$2000&gt;=N$4)*('Diário 4º PA'!$C$4:$C$2000&lt;=EOMONTH(N$4,0))*('Diário 4º PA'!$F$4:$F$2000)*(IF(Resumo!$Q$5="",1,'Diário 4º PA'!$O$4:$O$2000=Resumo!$Q$5)))
+SUMPRODUCT(('Comp.'!$D$5:$D$763=$B62)*('Comp.'!$B$5:$B$763&gt;=N$4)*('Comp.'!$B$5:$B$763&lt;=EOMONTH(N$4,0))*('Comp.'!$E$5:$E$763)*(IF(Resumo!$Q$5="",1,'Comp.'!$K$5:$K$763=Resumo!$Q$5)))</f>
        <v>0</v>
      </c>
      <c r="O62" s="200">
        <f t="shared" si="13"/>
        <v>3910.0000000000005</v>
      </c>
      <c r="P62" s="201">
        <f t="shared" si="14"/>
        <v>8.0930507406491779E-4</v>
      </c>
      <c r="Q62" s="174"/>
      <c r="R62" s="174"/>
      <c r="S62" s="174"/>
      <c r="T62" s="174"/>
      <c r="U62" s="174"/>
      <c r="V62" s="174"/>
      <c r="W62" s="174"/>
      <c r="X62" s="174"/>
      <c r="Y62" s="174"/>
      <c r="Z62" s="174"/>
    </row>
    <row r="63" spans="1:26" ht="23.25" customHeight="1" x14ac:dyDescent="0.2">
      <c r="A63" s="220" t="s">
        <v>229</v>
      </c>
      <c r="B63" s="84" t="s">
        <v>230</v>
      </c>
      <c r="C63" s="199">
        <f t="array" ref="C63">SUMPRODUCT(('Diário 1º PA'!$E$4:$E$2977='Analítico Cp.'!$B63)*('Diário 1º PA'!$C$4:$C$2977&gt;=C$4)*('Diário 1º PA'!$C$4:$C$2977&lt;=EOMONTH(C$4,0))*('Diário 1º PA'!$F$4:$F$2977)*(IF(Resumo!$Q$5="",1,'Diário 1º PA'!$O$4:$O$2977=Resumo!$Q$5)))
+SUMPRODUCT(('Diário 2º PA'!$E$4:$E$2000='Analítico Cp.'!$B63)*('Diário 2º PA'!$C$4:$C$2000&gt;=C$4)*('Diário 2º PA'!$C$4:$C$2000&lt;=EOMONTH(C$4,0))*('Diário 2º PA'!$F$4:$F$2000)*(IF(Resumo!$Q$5="",1,'Diário 2º PA'!$O$4:$O$2000=Resumo!$Q$5)))
+SUMPRODUCT(('Diário 3º PA'!$E$4:$E$2000='Analítico Cp.'!$B63)*('Diário 3º PA'!$C$4:$C$2000&gt;=C$4)*('Diário 3º PA'!$C$4:$C$2000&lt;=EOMONTH(C$4,0))*('Diário 3º PA'!$F$4:$F$2000)*(IF(Resumo!$Q$5="",1,'Diário 3º PA'!$O$4:$O$2000=Resumo!$Q$5)))
+SUMPRODUCT(('Diário 4º PA'!$E$4:$E$2000='Analítico Cp.'!$B63)*('Diário 4º PA'!$C$4:$C$2000&gt;=C$4)*('Diário 4º PA'!$C$4:$C$2000&lt;=EOMONTH(C$4,0))*('Diário 4º PA'!$F$4:$F$2000)*(IF(Resumo!$Q$5="",1,'Diário 4º PA'!$O$4:$O$2000=Resumo!$Q$5)))
+SUMPRODUCT(('Comp.'!$D$5:$D$763=$B63)*('Comp.'!$B$5:$B$763&gt;=C$4)*('Comp.'!$B$5:$B$763&lt;=EOMONTH(C$4,0))*('Comp.'!$E$5:$E$763)*(IF(Resumo!$Q$5="",1,'Comp.'!$K$5:$K$763=Resumo!$Q$5)))</f>
        <v>28.49</v>
      </c>
      <c r="D63" s="199">
        <f t="array" ref="D63">SUMPRODUCT(('Diário 1º PA'!$E$4:$E$2977='Analítico Cp.'!$B63)*('Diário 1º PA'!$C$4:$C$2977&gt;=D$4)*('Diário 1º PA'!$C$4:$C$2977&lt;=EOMONTH(D$4,0))*('Diário 1º PA'!$F$4:$F$2977)*(IF(Resumo!$Q$5="",1,'Diário 1º PA'!$O$4:$O$2977=Resumo!$Q$5)))
+SUMPRODUCT(('Diário 2º PA'!$E$4:$E$2000='Analítico Cp.'!$B63)*('Diário 2º PA'!$C$4:$C$2000&gt;=D$4)*('Diário 2º PA'!$C$4:$C$2000&lt;=EOMONTH(D$4,0))*('Diário 2º PA'!$F$4:$F$2000)*(IF(Resumo!$Q$5="",1,'Diário 2º PA'!$O$4:$O$2000=Resumo!$Q$5)))
+SUMPRODUCT(('Diário 3º PA'!$E$4:$E$2000='Analítico Cp.'!$B63)*('Diário 3º PA'!$C$4:$C$2000&gt;=D$4)*('Diário 3º PA'!$C$4:$C$2000&lt;=EOMONTH(D$4,0))*('Diário 3º PA'!$F$4:$F$2000)*(IF(Resumo!$Q$5="",1,'Diário 3º PA'!$O$4:$O$2000=Resumo!$Q$5)))
+SUMPRODUCT(('Diário 4º PA'!$E$4:$E$2000='Analítico Cp.'!$B63)*('Diário 4º PA'!$C$4:$C$2000&gt;=D$4)*('Diário 4º PA'!$C$4:$C$2000&lt;=EOMONTH(D$4,0))*('Diário 4º PA'!$F$4:$F$2000)*(IF(Resumo!$Q$5="",1,'Diário 4º PA'!$O$4:$O$2000=Resumo!$Q$5)))
+SUMPRODUCT(('Comp.'!$D$5:$D$763=$B63)*('Comp.'!$B$5:$B$763&gt;=D$4)*('Comp.'!$B$5:$B$763&lt;=EOMONTH(D$4,0))*('Comp.'!$E$5:$E$763)*(IF(Resumo!$Q$5="",1,'Comp.'!$K$5:$K$763=Resumo!$Q$5)))</f>
        <v>42.75</v>
      </c>
      <c r="E63" s="199">
        <f t="array" ref="E63">SUMPRODUCT(('Diário 1º PA'!$E$4:$E$2977='Analítico Cp.'!$B63)*('Diário 1º PA'!$C$4:$C$2977&gt;=E$4)*('Diário 1º PA'!$C$4:$C$2977&lt;=EOMONTH(E$4,0))*('Diário 1º PA'!$F$4:$F$2977)*(IF(Resumo!$Q$5="",1,'Diário 1º PA'!$O$4:$O$2977=Resumo!$Q$5)))
+SUMPRODUCT(('Diário 2º PA'!$E$4:$E$2000='Analítico Cp.'!$B63)*('Diário 2º PA'!$C$4:$C$2000&gt;=E$4)*('Diário 2º PA'!$C$4:$C$2000&lt;=EOMONTH(E$4,0))*('Diário 2º PA'!$F$4:$F$2000)*(IF(Resumo!$Q$5="",1,'Diário 2º PA'!$O$4:$O$2000=Resumo!$Q$5)))
+SUMPRODUCT(('Diário 3º PA'!$E$4:$E$2000='Analítico Cp.'!$B63)*('Diário 3º PA'!$C$4:$C$2000&gt;=E$4)*('Diário 3º PA'!$C$4:$C$2000&lt;=EOMONTH(E$4,0))*('Diário 3º PA'!$F$4:$F$2000)*(IF(Resumo!$Q$5="",1,'Diário 3º PA'!$O$4:$O$2000=Resumo!$Q$5)))
+SUMPRODUCT(('Diário 4º PA'!$E$4:$E$2000='Analítico Cp.'!$B63)*('Diário 4º PA'!$C$4:$C$2000&gt;=E$4)*('Diário 4º PA'!$C$4:$C$2000&lt;=EOMONTH(E$4,0))*('Diário 4º PA'!$F$4:$F$2000)*(IF(Resumo!$Q$5="",1,'Diário 4º PA'!$O$4:$O$2000=Resumo!$Q$5)))
+SUMPRODUCT(('Comp.'!$D$5:$D$763=$B63)*('Comp.'!$B$5:$B$763&gt;=E$4)*('Comp.'!$B$5:$B$763&lt;=EOMONTH(E$4,0))*('Comp.'!$E$5:$E$763)*(IF(Resumo!$Q$5="",1,'Comp.'!$K$5:$K$763=Resumo!$Q$5)))</f>
        <v>0</v>
      </c>
      <c r="F63" s="199">
        <f t="array" ref="F63">SUMPRODUCT(('Diário 1º PA'!$E$4:$E$2977='Analítico Cp.'!$B63)*('Diário 1º PA'!$C$4:$C$2977&gt;=F$4)*('Diário 1º PA'!$C$4:$C$2977&lt;=EOMONTH(F$4,0))*('Diário 1º PA'!$F$4:$F$2977)*(IF(Resumo!$Q$5="",1,'Diário 1º PA'!$O$4:$O$2977=Resumo!$Q$5)))
+SUMPRODUCT(('Diário 2º PA'!$E$4:$E$2000='Analítico Cp.'!$B63)*('Diário 2º PA'!$C$4:$C$2000&gt;=F$4)*('Diário 2º PA'!$C$4:$C$2000&lt;=EOMONTH(F$4,0))*('Diário 2º PA'!$F$4:$F$2000)*(IF(Resumo!$Q$5="",1,'Diário 2º PA'!$O$4:$O$2000=Resumo!$Q$5)))
+SUMPRODUCT(('Diário 3º PA'!$E$4:$E$2000='Analítico Cp.'!$B63)*('Diário 3º PA'!$C$4:$C$2000&gt;=F$4)*('Diário 3º PA'!$C$4:$C$2000&lt;=EOMONTH(F$4,0))*('Diário 3º PA'!$F$4:$F$2000)*(IF(Resumo!$Q$5="",1,'Diário 3º PA'!$O$4:$O$2000=Resumo!$Q$5)))
+SUMPRODUCT(('Diário 4º PA'!$E$4:$E$2000='Analítico Cp.'!$B63)*('Diário 4º PA'!$C$4:$C$2000&gt;=F$4)*('Diário 4º PA'!$C$4:$C$2000&lt;=EOMONTH(F$4,0))*('Diário 4º PA'!$F$4:$F$2000)*(IF(Resumo!$Q$5="",1,'Diário 4º PA'!$O$4:$O$2000=Resumo!$Q$5)))
+SUMPRODUCT(('Comp.'!$D$5:$D$763=$B63)*('Comp.'!$B$5:$B$763&gt;=F$4)*('Comp.'!$B$5:$B$763&lt;=EOMONTH(F$4,0))*('Comp.'!$E$5:$E$763)*(IF(Resumo!$Q$5="",1,'Comp.'!$K$5:$K$763=Resumo!$Q$5)))</f>
        <v>0</v>
      </c>
      <c r="G63" s="199">
        <f t="array" ref="G63">SUMPRODUCT(('Diário 1º PA'!$E$4:$E$2977='Analítico Cp.'!$B63)*('Diário 1º PA'!$C$4:$C$2977&gt;=G$4)*('Diário 1º PA'!$C$4:$C$2977&lt;=EOMONTH(G$4,0))*('Diário 1º PA'!$F$4:$F$2977)*(IF(Resumo!$Q$5="",1,'Diário 1º PA'!$O$4:$O$2977=Resumo!$Q$5)))
+SUMPRODUCT(('Diário 2º PA'!$E$4:$E$2000='Analítico Cp.'!$B63)*('Diário 2º PA'!$C$4:$C$2000&gt;=G$4)*('Diário 2º PA'!$C$4:$C$2000&lt;=EOMONTH(G$4,0))*('Diário 2º PA'!$F$4:$F$2000)*(IF(Resumo!$Q$5="",1,'Diário 2º PA'!$O$4:$O$2000=Resumo!$Q$5)))
+SUMPRODUCT(('Diário 3º PA'!$E$4:$E$2000='Analítico Cp.'!$B63)*('Diário 3º PA'!$C$4:$C$2000&gt;=G$4)*('Diário 3º PA'!$C$4:$C$2000&lt;=EOMONTH(G$4,0))*('Diário 3º PA'!$F$4:$F$2000)*(IF(Resumo!$Q$5="",1,'Diário 3º PA'!$O$4:$O$2000=Resumo!$Q$5)))
+SUMPRODUCT(('Diário 4º PA'!$E$4:$E$2000='Analítico Cp.'!$B63)*('Diário 4º PA'!$C$4:$C$2000&gt;=G$4)*('Diário 4º PA'!$C$4:$C$2000&lt;=EOMONTH(G$4,0))*('Diário 4º PA'!$F$4:$F$2000)*(IF(Resumo!$Q$5="",1,'Diário 4º PA'!$O$4:$O$2000=Resumo!$Q$5)))
+SUMPRODUCT(('Comp.'!$D$5:$D$763=$B63)*('Comp.'!$B$5:$B$763&gt;=G$4)*('Comp.'!$B$5:$B$763&lt;=EOMONTH(G$4,0))*('Comp.'!$E$5:$E$763)*(IF(Resumo!$Q$5="",1,'Comp.'!$K$5:$K$763=Resumo!$Q$5)))</f>
        <v>0</v>
      </c>
      <c r="H63" s="199">
        <f t="array" ref="H63">SUMPRODUCT(('Diário 1º PA'!$E$4:$E$2977='Analítico Cp.'!$B63)*('Diário 1º PA'!$C$4:$C$2977&gt;=H$4)*('Diário 1º PA'!$C$4:$C$2977&lt;=EOMONTH(H$4,0))*('Diário 1º PA'!$F$4:$F$2977)*(IF(Resumo!$Q$5="",1,'Diário 1º PA'!$O$4:$O$2977=Resumo!$Q$5)))
+SUMPRODUCT(('Diário 2º PA'!$E$4:$E$2000='Analítico Cp.'!$B63)*('Diário 2º PA'!$C$4:$C$2000&gt;=H$4)*('Diário 2º PA'!$C$4:$C$2000&lt;=EOMONTH(H$4,0))*('Diário 2º PA'!$F$4:$F$2000)*(IF(Resumo!$Q$5="",1,'Diário 2º PA'!$O$4:$O$2000=Resumo!$Q$5)))
+SUMPRODUCT(('Diário 3º PA'!$E$4:$E$2000='Analítico Cp.'!$B63)*('Diário 3º PA'!$C$4:$C$2000&gt;=H$4)*('Diário 3º PA'!$C$4:$C$2000&lt;=EOMONTH(H$4,0))*('Diário 3º PA'!$F$4:$F$2000)*(IF(Resumo!$Q$5="",1,'Diário 3º PA'!$O$4:$O$2000=Resumo!$Q$5)))
+SUMPRODUCT(('Diário 4º PA'!$E$4:$E$2000='Analítico Cp.'!$B63)*('Diário 4º PA'!$C$4:$C$2000&gt;=H$4)*('Diário 4º PA'!$C$4:$C$2000&lt;=EOMONTH(H$4,0))*('Diário 4º PA'!$F$4:$F$2000)*(IF(Resumo!$Q$5="",1,'Diário 4º PA'!$O$4:$O$2000=Resumo!$Q$5)))
+SUMPRODUCT(('Comp.'!$D$5:$D$763=$B63)*('Comp.'!$B$5:$B$763&gt;=H$4)*('Comp.'!$B$5:$B$763&lt;=EOMONTH(H$4,0))*('Comp.'!$E$5:$E$763)*(IF(Resumo!$Q$5="",1,'Comp.'!$K$5:$K$763=Resumo!$Q$5)))</f>
        <v>0</v>
      </c>
      <c r="I63" s="199">
        <f t="array" ref="I63">SUMPRODUCT(('Diário 1º PA'!$E$4:$E$2977='Analítico Cp.'!$B63)*('Diário 1º PA'!$C$4:$C$2977&gt;=I$4)*('Diário 1º PA'!$C$4:$C$2977&lt;=EOMONTH(I$4,0))*('Diário 1º PA'!$F$4:$F$2977)*(IF(Resumo!$Q$5="",1,'Diário 1º PA'!$O$4:$O$2977=Resumo!$Q$5)))
+SUMPRODUCT(('Diário 2º PA'!$E$4:$E$2000='Analítico Cp.'!$B63)*('Diário 2º PA'!$C$4:$C$2000&gt;=I$4)*('Diário 2º PA'!$C$4:$C$2000&lt;=EOMONTH(I$4,0))*('Diário 2º PA'!$F$4:$F$2000)*(IF(Resumo!$Q$5="",1,'Diário 2º PA'!$O$4:$O$2000=Resumo!$Q$5)))
+SUMPRODUCT(('Diário 3º PA'!$E$4:$E$2000='Analítico Cp.'!$B63)*('Diário 3º PA'!$C$4:$C$2000&gt;=I$4)*('Diário 3º PA'!$C$4:$C$2000&lt;=EOMONTH(I$4,0))*('Diário 3º PA'!$F$4:$F$2000)*(IF(Resumo!$Q$5="",1,'Diário 3º PA'!$O$4:$O$2000=Resumo!$Q$5)))
+SUMPRODUCT(('Diário 4º PA'!$E$4:$E$2000='Analítico Cp.'!$B63)*('Diário 4º PA'!$C$4:$C$2000&gt;=I$4)*('Diário 4º PA'!$C$4:$C$2000&lt;=EOMONTH(I$4,0))*('Diário 4º PA'!$F$4:$F$2000)*(IF(Resumo!$Q$5="",1,'Diário 4º PA'!$O$4:$O$2000=Resumo!$Q$5)))
+SUMPRODUCT(('Comp.'!$D$5:$D$763=$B63)*('Comp.'!$B$5:$B$763&gt;=I$4)*('Comp.'!$B$5:$B$763&lt;=EOMONTH(I$4,0))*('Comp.'!$E$5:$E$763)*(IF(Resumo!$Q$5="",1,'Comp.'!$K$5:$K$763=Resumo!$Q$5)))</f>
        <v>0</v>
      </c>
      <c r="J63" s="199">
        <f t="array" ref="J63">SUMPRODUCT(('Diário 1º PA'!$E$4:$E$2977='Analítico Cp.'!$B63)*('Diário 1º PA'!$C$4:$C$2977&gt;=J$4)*('Diário 1º PA'!$C$4:$C$2977&lt;=EOMONTH(J$4,0))*('Diário 1º PA'!$F$4:$F$2977)*(IF(Resumo!$Q$5="",1,'Diário 1º PA'!$O$4:$O$2977=Resumo!$Q$5)))
+SUMPRODUCT(('Diário 2º PA'!$E$4:$E$2000='Analítico Cp.'!$B63)*('Diário 2º PA'!$C$4:$C$2000&gt;=J$4)*('Diário 2º PA'!$C$4:$C$2000&lt;=EOMONTH(J$4,0))*('Diário 2º PA'!$F$4:$F$2000)*(IF(Resumo!$Q$5="",1,'Diário 2º PA'!$O$4:$O$2000=Resumo!$Q$5)))
+SUMPRODUCT(('Diário 3º PA'!$E$4:$E$2000='Analítico Cp.'!$B63)*('Diário 3º PA'!$C$4:$C$2000&gt;=J$4)*('Diário 3º PA'!$C$4:$C$2000&lt;=EOMONTH(J$4,0))*('Diário 3º PA'!$F$4:$F$2000)*(IF(Resumo!$Q$5="",1,'Diário 3º PA'!$O$4:$O$2000=Resumo!$Q$5)))
+SUMPRODUCT(('Diário 4º PA'!$E$4:$E$2000='Analítico Cp.'!$B63)*('Diário 4º PA'!$C$4:$C$2000&gt;=J$4)*('Diário 4º PA'!$C$4:$C$2000&lt;=EOMONTH(J$4,0))*('Diário 4º PA'!$F$4:$F$2000)*(IF(Resumo!$Q$5="",1,'Diário 4º PA'!$O$4:$O$2000=Resumo!$Q$5)))
+SUMPRODUCT(('Comp.'!$D$5:$D$763=$B63)*('Comp.'!$B$5:$B$763&gt;=J$4)*('Comp.'!$B$5:$B$763&lt;=EOMONTH(J$4,0))*('Comp.'!$E$5:$E$763)*(IF(Resumo!$Q$5="",1,'Comp.'!$K$5:$K$763=Resumo!$Q$5)))</f>
        <v>0</v>
      </c>
      <c r="K63" s="199">
        <f t="array" ref="K63">SUMPRODUCT(('Diário 1º PA'!$E$4:$E$2977='Analítico Cp.'!$B63)*('Diário 1º PA'!$C$4:$C$2977&gt;=K$4)*('Diário 1º PA'!$C$4:$C$2977&lt;=EOMONTH(K$4,0))*('Diário 1º PA'!$F$4:$F$2977)*(IF(Resumo!$Q$5="",1,'Diário 1º PA'!$O$4:$O$2977=Resumo!$Q$5)))
+SUMPRODUCT(('Diário 2º PA'!$E$4:$E$2000='Analítico Cp.'!$B63)*('Diário 2º PA'!$C$4:$C$2000&gt;=K$4)*('Diário 2º PA'!$C$4:$C$2000&lt;=EOMONTH(K$4,0))*('Diário 2º PA'!$F$4:$F$2000)*(IF(Resumo!$Q$5="",1,'Diário 2º PA'!$O$4:$O$2000=Resumo!$Q$5)))
+SUMPRODUCT(('Diário 3º PA'!$E$4:$E$2000='Analítico Cp.'!$B63)*('Diário 3º PA'!$C$4:$C$2000&gt;=K$4)*('Diário 3º PA'!$C$4:$C$2000&lt;=EOMONTH(K$4,0))*('Diário 3º PA'!$F$4:$F$2000)*(IF(Resumo!$Q$5="",1,'Diário 3º PA'!$O$4:$O$2000=Resumo!$Q$5)))
+SUMPRODUCT(('Diário 4º PA'!$E$4:$E$2000='Analítico Cp.'!$B63)*('Diário 4º PA'!$C$4:$C$2000&gt;=K$4)*('Diário 4º PA'!$C$4:$C$2000&lt;=EOMONTH(K$4,0))*('Diário 4º PA'!$F$4:$F$2000)*(IF(Resumo!$Q$5="",1,'Diário 4º PA'!$O$4:$O$2000=Resumo!$Q$5)))
+SUMPRODUCT(('Comp.'!$D$5:$D$763=$B63)*('Comp.'!$B$5:$B$763&gt;=K$4)*('Comp.'!$B$5:$B$763&lt;=EOMONTH(K$4,0))*('Comp.'!$E$5:$E$763)*(IF(Resumo!$Q$5="",1,'Comp.'!$K$5:$K$763=Resumo!$Q$5)))</f>
        <v>0</v>
      </c>
      <c r="L63" s="199">
        <f t="array" ref="L63">SUMPRODUCT(('Diário 1º PA'!$E$4:$E$2977='Analítico Cp.'!$B63)*('Diário 1º PA'!$C$4:$C$2977&gt;=L$4)*('Diário 1º PA'!$C$4:$C$2977&lt;=EOMONTH(L$4,0))*('Diário 1º PA'!$F$4:$F$2977)*(IF(Resumo!$Q$5="",1,'Diário 1º PA'!$O$4:$O$2977=Resumo!$Q$5)))
+SUMPRODUCT(('Diário 2º PA'!$E$4:$E$2000='Analítico Cp.'!$B63)*('Diário 2º PA'!$C$4:$C$2000&gt;=L$4)*('Diário 2º PA'!$C$4:$C$2000&lt;=EOMONTH(L$4,0))*('Diário 2º PA'!$F$4:$F$2000)*(IF(Resumo!$Q$5="",1,'Diário 2º PA'!$O$4:$O$2000=Resumo!$Q$5)))
+SUMPRODUCT(('Diário 3º PA'!$E$4:$E$2000='Analítico Cp.'!$B63)*('Diário 3º PA'!$C$4:$C$2000&gt;=L$4)*('Diário 3º PA'!$C$4:$C$2000&lt;=EOMONTH(L$4,0))*('Diário 3º PA'!$F$4:$F$2000)*(IF(Resumo!$Q$5="",1,'Diário 3º PA'!$O$4:$O$2000=Resumo!$Q$5)))
+SUMPRODUCT(('Diário 4º PA'!$E$4:$E$2000='Analítico Cp.'!$B63)*('Diário 4º PA'!$C$4:$C$2000&gt;=L$4)*('Diário 4º PA'!$C$4:$C$2000&lt;=EOMONTH(L$4,0))*('Diário 4º PA'!$F$4:$F$2000)*(IF(Resumo!$Q$5="",1,'Diário 4º PA'!$O$4:$O$2000=Resumo!$Q$5)))
+SUMPRODUCT(('Comp.'!$D$5:$D$763=$B63)*('Comp.'!$B$5:$B$763&gt;=L$4)*('Comp.'!$B$5:$B$763&lt;=EOMONTH(L$4,0))*('Comp.'!$E$5:$E$763)*(IF(Resumo!$Q$5="",1,'Comp.'!$K$5:$K$763=Resumo!$Q$5)))</f>
        <v>0</v>
      </c>
      <c r="M63" s="199">
        <f t="array" ref="M63">SUMPRODUCT(('Diário 1º PA'!$E$4:$E$2977='Analítico Cp.'!$B63)*('Diário 1º PA'!$C$4:$C$2977&gt;=M$4)*('Diário 1º PA'!$C$4:$C$2977&lt;=EOMONTH(M$4,0))*('Diário 1º PA'!$F$4:$F$2977)*(IF(Resumo!$Q$5="",1,'Diário 1º PA'!$O$4:$O$2977=Resumo!$Q$5)))
+SUMPRODUCT(('Diário 2º PA'!$E$4:$E$2000='Analítico Cp.'!$B63)*('Diário 2º PA'!$C$4:$C$2000&gt;=M$4)*('Diário 2º PA'!$C$4:$C$2000&lt;=EOMONTH(M$4,0))*('Diário 2º PA'!$F$4:$F$2000)*(IF(Resumo!$Q$5="",1,'Diário 2º PA'!$O$4:$O$2000=Resumo!$Q$5)))
+SUMPRODUCT(('Diário 3º PA'!$E$4:$E$2000='Analítico Cp.'!$B63)*('Diário 3º PA'!$C$4:$C$2000&gt;=M$4)*('Diário 3º PA'!$C$4:$C$2000&lt;=EOMONTH(M$4,0))*('Diário 3º PA'!$F$4:$F$2000)*(IF(Resumo!$Q$5="",1,'Diário 3º PA'!$O$4:$O$2000=Resumo!$Q$5)))
+SUMPRODUCT(('Diário 4º PA'!$E$4:$E$2000='Analítico Cp.'!$B63)*('Diário 4º PA'!$C$4:$C$2000&gt;=M$4)*('Diário 4º PA'!$C$4:$C$2000&lt;=EOMONTH(M$4,0))*('Diário 4º PA'!$F$4:$F$2000)*(IF(Resumo!$Q$5="",1,'Diário 4º PA'!$O$4:$O$2000=Resumo!$Q$5)))
+SUMPRODUCT(('Comp.'!$D$5:$D$763=$B63)*('Comp.'!$B$5:$B$763&gt;=M$4)*('Comp.'!$B$5:$B$763&lt;=EOMONTH(M$4,0))*('Comp.'!$E$5:$E$763)*(IF(Resumo!$Q$5="",1,'Comp.'!$K$5:$K$763=Resumo!$Q$5)))</f>
        <v>0</v>
      </c>
      <c r="N63" s="199">
        <f t="array" ref="N63">SUMPRODUCT(('Diário 1º PA'!$E$4:$E$2977='Analítico Cp.'!$B63)*('Diário 1º PA'!$C$4:$C$2977&gt;=N$4)*('Diário 1º PA'!$C$4:$C$2977&lt;=EOMONTH(N$4,0))*('Diário 1º PA'!$F$4:$F$2977)*(IF(Resumo!$Q$5="",1,'Diário 1º PA'!$O$4:$O$2977=Resumo!$Q$5)))
+SUMPRODUCT(('Diário 2º PA'!$E$4:$E$2000='Analítico Cp.'!$B63)*('Diário 2º PA'!$C$4:$C$2000&gt;=N$4)*('Diário 2º PA'!$C$4:$C$2000&lt;=EOMONTH(N$4,0))*('Diário 2º PA'!$F$4:$F$2000)*(IF(Resumo!$Q$5="",1,'Diário 2º PA'!$O$4:$O$2000=Resumo!$Q$5)))
+SUMPRODUCT(('Diário 3º PA'!$E$4:$E$2000='Analítico Cp.'!$B63)*('Diário 3º PA'!$C$4:$C$2000&gt;=N$4)*('Diário 3º PA'!$C$4:$C$2000&lt;=EOMONTH(N$4,0))*('Diário 3º PA'!$F$4:$F$2000)*(IF(Resumo!$Q$5="",1,'Diário 3º PA'!$O$4:$O$2000=Resumo!$Q$5)))
+SUMPRODUCT(('Diário 4º PA'!$E$4:$E$2000='Analítico Cp.'!$B63)*('Diário 4º PA'!$C$4:$C$2000&gt;=N$4)*('Diário 4º PA'!$C$4:$C$2000&lt;=EOMONTH(N$4,0))*('Diário 4º PA'!$F$4:$F$2000)*(IF(Resumo!$Q$5="",1,'Diário 4º PA'!$O$4:$O$2000=Resumo!$Q$5)))
+SUMPRODUCT(('Comp.'!$D$5:$D$763=$B63)*('Comp.'!$B$5:$B$763&gt;=N$4)*('Comp.'!$B$5:$B$763&lt;=EOMONTH(N$4,0))*('Comp.'!$E$5:$E$763)*(IF(Resumo!$Q$5="",1,'Comp.'!$K$5:$K$763=Resumo!$Q$5)))</f>
        <v>0</v>
      </c>
      <c r="O63" s="200">
        <f t="shared" si="13"/>
        <v>71.239999999999995</v>
      </c>
      <c r="P63" s="201">
        <f t="shared" si="14"/>
        <v>1.4745497052783818E-5</v>
      </c>
      <c r="Q63" s="174"/>
      <c r="R63" s="174"/>
      <c r="S63" s="174"/>
      <c r="T63" s="174"/>
      <c r="U63" s="174"/>
      <c r="V63" s="174"/>
      <c r="W63" s="174"/>
      <c r="X63" s="174"/>
      <c r="Y63" s="174"/>
      <c r="Z63" s="174"/>
    </row>
    <row r="64" spans="1:26" ht="23.25" customHeight="1" x14ac:dyDescent="0.2">
      <c r="A64" s="220" t="s">
        <v>231</v>
      </c>
      <c r="B64" s="84" t="s">
        <v>232</v>
      </c>
      <c r="C64" s="199">
        <f t="array" ref="C64">SUMPRODUCT(('Diário 1º PA'!$E$4:$E$2977='Analítico Cp.'!$B64)*('Diário 1º PA'!$C$4:$C$2977&gt;=C$4)*('Diário 1º PA'!$C$4:$C$2977&lt;=EOMONTH(C$4,0))*('Diário 1º PA'!$F$4:$F$2977)*(IF(Resumo!$Q$5="",1,'Diário 1º PA'!$O$4:$O$2977=Resumo!$Q$5)))
+SUMPRODUCT(('Diário 2º PA'!$E$4:$E$2000='Analítico Cp.'!$B64)*('Diário 2º PA'!$C$4:$C$2000&gt;=C$4)*('Diário 2º PA'!$C$4:$C$2000&lt;=EOMONTH(C$4,0))*('Diário 2º PA'!$F$4:$F$2000)*(IF(Resumo!$Q$5="",1,'Diário 2º PA'!$O$4:$O$2000=Resumo!$Q$5)))
+SUMPRODUCT(('Diário 3º PA'!$E$4:$E$2000='Analítico Cp.'!$B64)*('Diário 3º PA'!$C$4:$C$2000&gt;=C$4)*('Diário 3º PA'!$C$4:$C$2000&lt;=EOMONTH(C$4,0))*('Diário 3º PA'!$F$4:$F$2000)*(IF(Resumo!$Q$5="",1,'Diário 3º PA'!$O$4:$O$2000=Resumo!$Q$5)))
+SUMPRODUCT(('Diário 4º PA'!$E$4:$E$2000='Analítico Cp.'!$B64)*('Diário 4º PA'!$C$4:$C$2000&gt;=C$4)*('Diário 4º PA'!$C$4:$C$2000&lt;=EOMONTH(C$4,0))*('Diário 4º PA'!$F$4:$F$2000)*(IF(Resumo!$Q$5="",1,'Diário 4º PA'!$O$4:$O$2000=Resumo!$Q$5)))
+SUMPRODUCT(('Comp.'!$D$5:$D$763=$B64)*('Comp.'!$B$5:$B$763&gt;=C$4)*('Comp.'!$B$5:$B$763&lt;=EOMONTH(C$4,0))*('Comp.'!$E$5:$E$763)*(IF(Resumo!$Q$5="",1,'Comp.'!$K$5:$K$763=Resumo!$Q$5)))</f>
        <v>0</v>
      </c>
      <c r="D64" s="199">
        <f t="array" ref="D64">SUMPRODUCT(('Diário 1º PA'!$E$4:$E$2977='Analítico Cp.'!$B64)*('Diário 1º PA'!$C$4:$C$2977&gt;=D$4)*('Diário 1º PA'!$C$4:$C$2977&lt;=EOMONTH(D$4,0))*('Diário 1º PA'!$F$4:$F$2977)*(IF(Resumo!$Q$5="",1,'Diário 1º PA'!$O$4:$O$2977=Resumo!$Q$5)))
+SUMPRODUCT(('Diário 2º PA'!$E$4:$E$2000='Analítico Cp.'!$B64)*('Diário 2º PA'!$C$4:$C$2000&gt;=D$4)*('Diário 2º PA'!$C$4:$C$2000&lt;=EOMONTH(D$4,0))*('Diário 2º PA'!$F$4:$F$2000)*(IF(Resumo!$Q$5="",1,'Diário 2º PA'!$O$4:$O$2000=Resumo!$Q$5)))
+SUMPRODUCT(('Diário 3º PA'!$E$4:$E$2000='Analítico Cp.'!$B64)*('Diário 3º PA'!$C$4:$C$2000&gt;=D$4)*('Diário 3º PA'!$C$4:$C$2000&lt;=EOMONTH(D$4,0))*('Diário 3º PA'!$F$4:$F$2000)*(IF(Resumo!$Q$5="",1,'Diário 3º PA'!$O$4:$O$2000=Resumo!$Q$5)))
+SUMPRODUCT(('Diário 4º PA'!$E$4:$E$2000='Analítico Cp.'!$B64)*('Diário 4º PA'!$C$4:$C$2000&gt;=D$4)*('Diário 4º PA'!$C$4:$C$2000&lt;=EOMONTH(D$4,0))*('Diário 4º PA'!$F$4:$F$2000)*(IF(Resumo!$Q$5="",1,'Diário 4º PA'!$O$4:$O$2000=Resumo!$Q$5)))
+SUMPRODUCT(('Comp.'!$D$5:$D$763=$B64)*('Comp.'!$B$5:$B$763&gt;=D$4)*('Comp.'!$B$5:$B$763&lt;=EOMONTH(D$4,0))*('Comp.'!$E$5:$E$763)*(IF(Resumo!$Q$5="",1,'Comp.'!$K$5:$K$763=Resumo!$Q$5)))</f>
        <v>0</v>
      </c>
      <c r="E64" s="199">
        <f t="array" ref="E64">SUMPRODUCT(('Diário 1º PA'!$E$4:$E$2977='Analítico Cp.'!$B64)*('Diário 1º PA'!$C$4:$C$2977&gt;=E$4)*('Diário 1º PA'!$C$4:$C$2977&lt;=EOMONTH(E$4,0))*('Diário 1º PA'!$F$4:$F$2977)*(IF(Resumo!$Q$5="",1,'Diário 1º PA'!$O$4:$O$2977=Resumo!$Q$5)))
+SUMPRODUCT(('Diário 2º PA'!$E$4:$E$2000='Analítico Cp.'!$B64)*('Diário 2º PA'!$C$4:$C$2000&gt;=E$4)*('Diário 2º PA'!$C$4:$C$2000&lt;=EOMONTH(E$4,0))*('Diário 2º PA'!$F$4:$F$2000)*(IF(Resumo!$Q$5="",1,'Diário 2º PA'!$O$4:$O$2000=Resumo!$Q$5)))
+SUMPRODUCT(('Diário 3º PA'!$E$4:$E$2000='Analítico Cp.'!$B64)*('Diário 3º PA'!$C$4:$C$2000&gt;=E$4)*('Diário 3º PA'!$C$4:$C$2000&lt;=EOMONTH(E$4,0))*('Diário 3º PA'!$F$4:$F$2000)*(IF(Resumo!$Q$5="",1,'Diário 3º PA'!$O$4:$O$2000=Resumo!$Q$5)))
+SUMPRODUCT(('Diário 4º PA'!$E$4:$E$2000='Analítico Cp.'!$B64)*('Diário 4º PA'!$C$4:$C$2000&gt;=E$4)*('Diário 4º PA'!$C$4:$C$2000&lt;=EOMONTH(E$4,0))*('Diário 4º PA'!$F$4:$F$2000)*(IF(Resumo!$Q$5="",1,'Diário 4º PA'!$O$4:$O$2000=Resumo!$Q$5)))
+SUMPRODUCT(('Comp.'!$D$5:$D$763=$B64)*('Comp.'!$B$5:$B$763&gt;=E$4)*('Comp.'!$B$5:$B$763&lt;=EOMONTH(E$4,0))*('Comp.'!$E$5:$E$763)*(IF(Resumo!$Q$5="",1,'Comp.'!$K$5:$K$763=Resumo!$Q$5)))</f>
        <v>0</v>
      </c>
      <c r="F64" s="199">
        <f t="array" ref="F64">SUMPRODUCT(('Diário 1º PA'!$E$4:$E$2977='Analítico Cp.'!$B64)*('Diário 1º PA'!$C$4:$C$2977&gt;=F$4)*('Diário 1º PA'!$C$4:$C$2977&lt;=EOMONTH(F$4,0))*('Diário 1º PA'!$F$4:$F$2977)*(IF(Resumo!$Q$5="",1,'Diário 1º PA'!$O$4:$O$2977=Resumo!$Q$5)))
+SUMPRODUCT(('Diário 2º PA'!$E$4:$E$2000='Analítico Cp.'!$B64)*('Diário 2º PA'!$C$4:$C$2000&gt;=F$4)*('Diário 2º PA'!$C$4:$C$2000&lt;=EOMONTH(F$4,0))*('Diário 2º PA'!$F$4:$F$2000)*(IF(Resumo!$Q$5="",1,'Diário 2º PA'!$O$4:$O$2000=Resumo!$Q$5)))
+SUMPRODUCT(('Diário 3º PA'!$E$4:$E$2000='Analítico Cp.'!$B64)*('Diário 3º PA'!$C$4:$C$2000&gt;=F$4)*('Diário 3º PA'!$C$4:$C$2000&lt;=EOMONTH(F$4,0))*('Diário 3º PA'!$F$4:$F$2000)*(IF(Resumo!$Q$5="",1,'Diário 3º PA'!$O$4:$O$2000=Resumo!$Q$5)))
+SUMPRODUCT(('Diário 4º PA'!$E$4:$E$2000='Analítico Cp.'!$B64)*('Diário 4º PA'!$C$4:$C$2000&gt;=F$4)*('Diário 4º PA'!$C$4:$C$2000&lt;=EOMONTH(F$4,0))*('Diário 4º PA'!$F$4:$F$2000)*(IF(Resumo!$Q$5="",1,'Diário 4º PA'!$O$4:$O$2000=Resumo!$Q$5)))
+SUMPRODUCT(('Comp.'!$D$5:$D$763=$B64)*('Comp.'!$B$5:$B$763&gt;=F$4)*('Comp.'!$B$5:$B$763&lt;=EOMONTH(F$4,0))*('Comp.'!$E$5:$E$763)*(IF(Resumo!$Q$5="",1,'Comp.'!$K$5:$K$763=Resumo!$Q$5)))</f>
        <v>0</v>
      </c>
      <c r="G64" s="199">
        <f t="array" ref="G64">SUMPRODUCT(('Diário 1º PA'!$E$4:$E$2977='Analítico Cp.'!$B64)*('Diário 1º PA'!$C$4:$C$2977&gt;=G$4)*('Diário 1º PA'!$C$4:$C$2977&lt;=EOMONTH(G$4,0))*('Diário 1º PA'!$F$4:$F$2977)*(IF(Resumo!$Q$5="",1,'Diário 1º PA'!$O$4:$O$2977=Resumo!$Q$5)))
+SUMPRODUCT(('Diário 2º PA'!$E$4:$E$2000='Analítico Cp.'!$B64)*('Diário 2º PA'!$C$4:$C$2000&gt;=G$4)*('Diário 2º PA'!$C$4:$C$2000&lt;=EOMONTH(G$4,0))*('Diário 2º PA'!$F$4:$F$2000)*(IF(Resumo!$Q$5="",1,'Diário 2º PA'!$O$4:$O$2000=Resumo!$Q$5)))
+SUMPRODUCT(('Diário 3º PA'!$E$4:$E$2000='Analítico Cp.'!$B64)*('Diário 3º PA'!$C$4:$C$2000&gt;=G$4)*('Diário 3º PA'!$C$4:$C$2000&lt;=EOMONTH(G$4,0))*('Diário 3º PA'!$F$4:$F$2000)*(IF(Resumo!$Q$5="",1,'Diário 3º PA'!$O$4:$O$2000=Resumo!$Q$5)))
+SUMPRODUCT(('Diário 4º PA'!$E$4:$E$2000='Analítico Cp.'!$B64)*('Diário 4º PA'!$C$4:$C$2000&gt;=G$4)*('Diário 4º PA'!$C$4:$C$2000&lt;=EOMONTH(G$4,0))*('Diário 4º PA'!$F$4:$F$2000)*(IF(Resumo!$Q$5="",1,'Diário 4º PA'!$O$4:$O$2000=Resumo!$Q$5)))
+SUMPRODUCT(('Comp.'!$D$5:$D$763=$B64)*('Comp.'!$B$5:$B$763&gt;=G$4)*('Comp.'!$B$5:$B$763&lt;=EOMONTH(G$4,0))*('Comp.'!$E$5:$E$763)*(IF(Resumo!$Q$5="",1,'Comp.'!$K$5:$K$763=Resumo!$Q$5)))</f>
        <v>0</v>
      </c>
      <c r="H64" s="199">
        <f t="array" ref="H64">SUMPRODUCT(('Diário 1º PA'!$E$4:$E$2977='Analítico Cp.'!$B64)*('Diário 1º PA'!$C$4:$C$2977&gt;=H$4)*('Diário 1º PA'!$C$4:$C$2977&lt;=EOMONTH(H$4,0))*('Diário 1º PA'!$F$4:$F$2977)*(IF(Resumo!$Q$5="",1,'Diário 1º PA'!$O$4:$O$2977=Resumo!$Q$5)))
+SUMPRODUCT(('Diário 2º PA'!$E$4:$E$2000='Analítico Cp.'!$B64)*('Diário 2º PA'!$C$4:$C$2000&gt;=H$4)*('Diário 2º PA'!$C$4:$C$2000&lt;=EOMONTH(H$4,0))*('Diário 2º PA'!$F$4:$F$2000)*(IF(Resumo!$Q$5="",1,'Diário 2º PA'!$O$4:$O$2000=Resumo!$Q$5)))
+SUMPRODUCT(('Diário 3º PA'!$E$4:$E$2000='Analítico Cp.'!$B64)*('Diário 3º PA'!$C$4:$C$2000&gt;=H$4)*('Diário 3º PA'!$C$4:$C$2000&lt;=EOMONTH(H$4,0))*('Diário 3º PA'!$F$4:$F$2000)*(IF(Resumo!$Q$5="",1,'Diário 3º PA'!$O$4:$O$2000=Resumo!$Q$5)))
+SUMPRODUCT(('Diário 4º PA'!$E$4:$E$2000='Analítico Cp.'!$B64)*('Diário 4º PA'!$C$4:$C$2000&gt;=H$4)*('Diário 4º PA'!$C$4:$C$2000&lt;=EOMONTH(H$4,0))*('Diário 4º PA'!$F$4:$F$2000)*(IF(Resumo!$Q$5="",1,'Diário 4º PA'!$O$4:$O$2000=Resumo!$Q$5)))
+SUMPRODUCT(('Comp.'!$D$5:$D$763=$B64)*('Comp.'!$B$5:$B$763&gt;=H$4)*('Comp.'!$B$5:$B$763&lt;=EOMONTH(H$4,0))*('Comp.'!$E$5:$E$763)*(IF(Resumo!$Q$5="",1,'Comp.'!$K$5:$K$763=Resumo!$Q$5)))</f>
        <v>0</v>
      </c>
      <c r="I64" s="199">
        <f t="array" ref="I64">SUMPRODUCT(('Diário 1º PA'!$E$4:$E$2977='Analítico Cp.'!$B64)*('Diário 1º PA'!$C$4:$C$2977&gt;=I$4)*('Diário 1º PA'!$C$4:$C$2977&lt;=EOMONTH(I$4,0))*('Diário 1º PA'!$F$4:$F$2977)*(IF(Resumo!$Q$5="",1,'Diário 1º PA'!$O$4:$O$2977=Resumo!$Q$5)))
+SUMPRODUCT(('Diário 2º PA'!$E$4:$E$2000='Analítico Cp.'!$B64)*('Diário 2º PA'!$C$4:$C$2000&gt;=I$4)*('Diário 2º PA'!$C$4:$C$2000&lt;=EOMONTH(I$4,0))*('Diário 2º PA'!$F$4:$F$2000)*(IF(Resumo!$Q$5="",1,'Diário 2º PA'!$O$4:$O$2000=Resumo!$Q$5)))
+SUMPRODUCT(('Diário 3º PA'!$E$4:$E$2000='Analítico Cp.'!$B64)*('Diário 3º PA'!$C$4:$C$2000&gt;=I$4)*('Diário 3º PA'!$C$4:$C$2000&lt;=EOMONTH(I$4,0))*('Diário 3º PA'!$F$4:$F$2000)*(IF(Resumo!$Q$5="",1,'Diário 3º PA'!$O$4:$O$2000=Resumo!$Q$5)))
+SUMPRODUCT(('Diário 4º PA'!$E$4:$E$2000='Analítico Cp.'!$B64)*('Diário 4º PA'!$C$4:$C$2000&gt;=I$4)*('Diário 4º PA'!$C$4:$C$2000&lt;=EOMONTH(I$4,0))*('Diário 4º PA'!$F$4:$F$2000)*(IF(Resumo!$Q$5="",1,'Diário 4º PA'!$O$4:$O$2000=Resumo!$Q$5)))
+SUMPRODUCT(('Comp.'!$D$5:$D$763=$B64)*('Comp.'!$B$5:$B$763&gt;=I$4)*('Comp.'!$B$5:$B$763&lt;=EOMONTH(I$4,0))*('Comp.'!$E$5:$E$763)*(IF(Resumo!$Q$5="",1,'Comp.'!$K$5:$K$763=Resumo!$Q$5)))</f>
        <v>0</v>
      </c>
      <c r="J64" s="199">
        <f t="array" ref="J64">SUMPRODUCT(('Diário 1º PA'!$E$4:$E$2977='Analítico Cp.'!$B64)*('Diário 1º PA'!$C$4:$C$2977&gt;=J$4)*('Diário 1º PA'!$C$4:$C$2977&lt;=EOMONTH(J$4,0))*('Diário 1º PA'!$F$4:$F$2977)*(IF(Resumo!$Q$5="",1,'Diário 1º PA'!$O$4:$O$2977=Resumo!$Q$5)))
+SUMPRODUCT(('Diário 2º PA'!$E$4:$E$2000='Analítico Cp.'!$B64)*('Diário 2º PA'!$C$4:$C$2000&gt;=J$4)*('Diário 2º PA'!$C$4:$C$2000&lt;=EOMONTH(J$4,0))*('Diário 2º PA'!$F$4:$F$2000)*(IF(Resumo!$Q$5="",1,'Diário 2º PA'!$O$4:$O$2000=Resumo!$Q$5)))
+SUMPRODUCT(('Diário 3º PA'!$E$4:$E$2000='Analítico Cp.'!$B64)*('Diário 3º PA'!$C$4:$C$2000&gt;=J$4)*('Diário 3º PA'!$C$4:$C$2000&lt;=EOMONTH(J$4,0))*('Diário 3º PA'!$F$4:$F$2000)*(IF(Resumo!$Q$5="",1,'Diário 3º PA'!$O$4:$O$2000=Resumo!$Q$5)))
+SUMPRODUCT(('Diário 4º PA'!$E$4:$E$2000='Analítico Cp.'!$B64)*('Diário 4º PA'!$C$4:$C$2000&gt;=J$4)*('Diário 4º PA'!$C$4:$C$2000&lt;=EOMONTH(J$4,0))*('Diário 4º PA'!$F$4:$F$2000)*(IF(Resumo!$Q$5="",1,'Diário 4º PA'!$O$4:$O$2000=Resumo!$Q$5)))
+SUMPRODUCT(('Comp.'!$D$5:$D$763=$B64)*('Comp.'!$B$5:$B$763&gt;=J$4)*('Comp.'!$B$5:$B$763&lt;=EOMONTH(J$4,0))*('Comp.'!$E$5:$E$763)*(IF(Resumo!$Q$5="",1,'Comp.'!$K$5:$K$763=Resumo!$Q$5)))</f>
        <v>0</v>
      </c>
      <c r="K64" s="199">
        <f t="array" ref="K64">SUMPRODUCT(('Diário 1º PA'!$E$4:$E$2977='Analítico Cp.'!$B64)*('Diário 1º PA'!$C$4:$C$2977&gt;=K$4)*('Diário 1º PA'!$C$4:$C$2977&lt;=EOMONTH(K$4,0))*('Diário 1º PA'!$F$4:$F$2977)*(IF(Resumo!$Q$5="",1,'Diário 1º PA'!$O$4:$O$2977=Resumo!$Q$5)))
+SUMPRODUCT(('Diário 2º PA'!$E$4:$E$2000='Analítico Cp.'!$B64)*('Diário 2º PA'!$C$4:$C$2000&gt;=K$4)*('Diário 2º PA'!$C$4:$C$2000&lt;=EOMONTH(K$4,0))*('Diário 2º PA'!$F$4:$F$2000)*(IF(Resumo!$Q$5="",1,'Diário 2º PA'!$O$4:$O$2000=Resumo!$Q$5)))
+SUMPRODUCT(('Diário 3º PA'!$E$4:$E$2000='Analítico Cp.'!$B64)*('Diário 3º PA'!$C$4:$C$2000&gt;=K$4)*('Diário 3º PA'!$C$4:$C$2000&lt;=EOMONTH(K$4,0))*('Diário 3º PA'!$F$4:$F$2000)*(IF(Resumo!$Q$5="",1,'Diário 3º PA'!$O$4:$O$2000=Resumo!$Q$5)))
+SUMPRODUCT(('Diário 4º PA'!$E$4:$E$2000='Analítico Cp.'!$B64)*('Diário 4º PA'!$C$4:$C$2000&gt;=K$4)*('Diário 4º PA'!$C$4:$C$2000&lt;=EOMONTH(K$4,0))*('Diário 4º PA'!$F$4:$F$2000)*(IF(Resumo!$Q$5="",1,'Diário 4º PA'!$O$4:$O$2000=Resumo!$Q$5)))
+SUMPRODUCT(('Comp.'!$D$5:$D$763=$B64)*('Comp.'!$B$5:$B$763&gt;=K$4)*('Comp.'!$B$5:$B$763&lt;=EOMONTH(K$4,0))*('Comp.'!$E$5:$E$763)*(IF(Resumo!$Q$5="",1,'Comp.'!$K$5:$K$763=Resumo!$Q$5)))</f>
        <v>0</v>
      </c>
      <c r="L64" s="199">
        <f t="array" ref="L64">SUMPRODUCT(('Diário 1º PA'!$E$4:$E$2977='Analítico Cp.'!$B64)*('Diário 1º PA'!$C$4:$C$2977&gt;=L$4)*('Diário 1º PA'!$C$4:$C$2977&lt;=EOMONTH(L$4,0))*('Diário 1º PA'!$F$4:$F$2977)*(IF(Resumo!$Q$5="",1,'Diário 1º PA'!$O$4:$O$2977=Resumo!$Q$5)))
+SUMPRODUCT(('Diário 2º PA'!$E$4:$E$2000='Analítico Cp.'!$B64)*('Diário 2º PA'!$C$4:$C$2000&gt;=L$4)*('Diário 2º PA'!$C$4:$C$2000&lt;=EOMONTH(L$4,0))*('Diário 2º PA'!$F$4:$F$2000)*(IF(Resumo!$Q$5="",1,'Diário 2º PA'!$O$4:$O$2000=Resumo!$Q$5)))
+SUMPRODUCT(('Diário 3º PA'!$E$4:$E$2000='Analítico Cp.'!$B64)*('Diário 3º PA'!$C$4:$C$2000&gt;=L$4)*('Diário 3º PA'!$C$4:$C$2000&lt;=EOMONTH(L$4,0))*('Diário 3º PA'!$F$4:$F$2000)*(IF(Resumo!$Q$5="",1,'Diário 3º PA'!$O$4:$O$2000=Resumo!$Q$5)))
+SUMPRODUCT(('Diário 4º PA'!$E$4:$E$2000='Analítico Cp.'!$B64)*('Diário 4º PA'!$C$4:$C$2000&gt;=L$4)*('Diário 4º PA'!$C$4:$C$2000&lt;=EOMONTH(L$4,0))*('Diário 4º PA'!$F$4:$F$2000)*(IF(Resumo!$Q$5="",1,'Diário 4º PA'!$O$4:$O$2000=Resumo!$Q$5)))
+SUMPRODUCT(('Comp.'!$D$5:$D$763=$B64)*('Comp.'!$B$5:$B$763&gt;=L$4)*('Comp.'!$B$5:$B$763&lt;=EOMONTH(L$4,0))*('Comp.'!$E$5:$E$763)*(IF(Resumo!$Q$5="",1,'Comp.'!$K$5:$K$763=Resumo!$Q$5)))</f>
        <v>0</v>
      </c>
      <c r="M64" s="199">
        <f t="array" ref="M64">SUMPRODUCT(('Diário 1º PA'!$E$4:$E$2977='Analítico Cp.'!$B64)*('Diário 1º PA'!$C$4:$C$2977&gt;=M$4)*('Diário 1º PA'!$C$4:$C$2977&lt;=EOMONTH(M$4,0))*('Diário 1º PA'!$F$4:$F$2977)*(IF(Resumo!$Q$5="",1,'Diário 1º PA'!$O$4:$O$2977=Resumo!$Q$5)))
+SUMPRODUCT(('Diário 2º PA'!$E$4:$E$2000='Analítico Cp.'!$B64)*('Diário 2º PA'!$C$4:$C$2000&gt;=M$4)*('Diário 2º PA'!$C$4:$C$2000&lt;=EOMONTH(M$4,0))*('Diário 2º PA'!$F$4:$F$2000)*(IF(Resumo!$Q$5="",1,'Diário 2º PA'!$O$4:$O$2000=Resumo!$Q$5)))
+SUMPRODUCT(('Diário 3º PA'!$E$4:$E$2000='Analítico Cp.'!$B64)*('Diário 3º PA'!$C$4:$C$2000&gt;=M$4)*('Diário 3º PA'!$C$4:$C$2000&lt;=EOMONTH(M$4,0))*('Diário 3º PA'!$F$4:$F$2000)*(IF(Resumo!$Q$5="",1,'Diário 3º PA'!$O$4:$O$2000=Resumo!$Q$5)))
+SUMPRODUCT(('Diário 4º PA'!$E$4:$E$2000='Analítico Cp.'!$B64)*('Diário 4º PA'!$C$4:$C$2000&gt;=M$4)*('Diário 4º PA'!$C$4:$C$2000&lt;=EOMONTH(M$4,0))*('Diário 4º PA'!$F$4:$F$2000)*(IF(Resumo!$Q$5="",1,'Diário 4º PA'!$O$4:$O$2000=Resumo!$Q$5)))
+SUMPRODUCT(('Comp.'!$D$5:$D$763=$B64)*('Comp.'!$B$5:$B$763&gt;=M$4)*('Comp.'!$B$5:$B$763&lt;=EOMONTH(M$4,0))*('Comp.'!$E$5:$E$763)*(IF(Resumo!$Q$5="",1,'Comp.'!$K$5:$K$763=Resumo!$Q$5)))</f>
        <v>0</v>
      </c>
      <c r="N64" s="199">
        <f t="array" ref="N64">SUMPRODUCT(('Diário 1º PA'!$E$4:$E$2977='Analítico Cp.'!$B64)*('Diário 1º PA'!$C$4:$C$2977&gt;=N$4)*('Diário 1º PA'!$C$4:$C$2977&lt;=EOMONTH(N$4,0))*('Diário 1º PA'!$F$4:$F$2977)*(IF(Resumo!$Q$5="",1,'Diário 1º PA'!$O$4:$O$2977=Resumo!$Q$5)))
+SUMPRODUCT(('Diário 2º PA'!$E$4:$E$2000='Analítico Cp.'!$B64)*('Diário 2º PA'!$C$4:$C$2000&gt;=N$4)*('Diário 2º PA'!$C$4:$C$2000&lt;=EOMONTH(N$4,0))*('Diário 2º PA'!$F$4:$F$2000)*(IF(Resumo!$Q$5="",1,'Diário 2º PA'!$O$4:$O$2000=Resumo!$Q$5)))
+SUMPRODUCT(('Diário 3º PA'!$E$4:$E$2000='Analítico Cp.'!$B64)*('Diário 3º PA'!$C$4:$C$2000&gt;=N$4)*('Diário 3º PA'!$C$4:$C$2000&lt;=EOMONTH(N$4,0))*('Diário 3º PA'!$F$4:$F$2000)*(IF(Resumo!$Q$5="",1,'Diário 3º PA'!$O$4:$O$2000=Resumo!$Q$5)))
+SUMPRODUCT(('Diário 4º PA'!$E$4:$E$2000='Analítico Cp.'!$B64)*('Diário 4º PA'!$C$4:$C$2000&gt;=N$4)*('Diário 4º PA'!$C$4:$C$2000&lt;=EOMONTH(N$4,0))*('Diário 4º PA'!$F$4:$F$2000)*(IF(Resumo!$Q$5="",1,'Diário 4º PA'!$O$4:$O$2000=Resumo!$Q$5)))
+SUMPRODUCT(('Comp.'!$D$5:$D$763=$B64)*('Comp.'!$B$5:$B$763&gt;=N$4)*('Comp.'!$B$5:$B$763&lt;=EOMONTH(N$4,0))*('Comp.'!$E$5:$E$763)*(IF(Resumo!$Q$5="",1,'Comp.'!$K$5:$K$763=Resumo!$Q$5)))</f>
        <v>0</v>
      </c>
      <c r="O64" s="200">
        <f t="shared" si="13"/>
        <v>0</v>
      </c>
      <c r="P64" s="201">
        <f t="shared" si="14"/>
        <v>0</v>
      </c>
      <c r="Q64" s="174"/>
      <c r="R64" s="174"/>
      <c r="S64" s="174"/>
      <c r="T64" s="174"/>
      <c r="U64" s="174"/>
      <c r="V64" s="174"/>
      <c r="W64" s="174"/>
      <c r="X64" s="174"/>
      <c r="Y64" s="174"/>
      <c r="Z64" s="174"/>
    </row>
    <row r="65" spans="1:26" ht="23.25" customHeight="1" x14ac:dyDescent="0.2">
      <c r="A65" s="220" t="s">
        <v>233</v>
      </c>
      <c r="B65" s="84" t="s">
        <v>234</v>
      </c>
      <c r="C65" s="199">
        <f t="array" ref="C65">SUMPRODUCT(('Diário 1º PA'!$E$4:$E$2977='Analítico Cp.'!$B65)*('Diário 1º PA'!$C$4:$C$2977&gt;=C$4)*('Diário 1º PA'!$C$4:$C$2977&lt;=EOMONTH(C$4,0))*('Diário 1º PA'!$F$4:$F$2977)*(IF(Resumo!$Q$5="",1,'Diário 1º PA'!$O$4:$O$2977=Resumo!$Q$5)))
+SUMPRODUCT(('Diário 2º PA'!$E$4:$E$2000='Analítico Cp.'!$B65)*('Diário 2º PA'!$C$4:$C$2000&gt;=C$4)*('Diário 2º PA'!$C$4:$C$2000&lt;=EOMONTH(C$4,0))*('Diário 2º PA'!$F$4:$F$2000)*(IF(Resumo!$Q$5="",1,'Diário 2º PA'!$O$4:$O$2000=Resumo!$Q$5)))
+SUMPRODUCT(('Diário 3º PA'!$E$4:$E$2000='Analítico Cp.'!$B65)*('Diário 3º PA'!$C$4:$C$2000&gt;=C$4)*('Diário 3º PA'!$C$4:$C$2000&lt;=EOMONTH(C$4,0))*('Diário 3º PA'!$F$4:$F$2000)*(IF(Resumo!$Q$5="",1,'Diário 3º PA'!$O$4:$O$2000=Resumo!$Q$5)))
+SUMPRODUCT(('Diário 4º PA'!$E$4:$E$2000='Analítico Cp.'!$B65)*('Diário 4º PA'!$C$4:$C$2000&gt;=C$4)*('Diário 4º PA'!$C$4:$C$2000&lt;=EOMONTH(C$4,0))*('Diário 4º PA'!$F$4:$F$2000)*(IF(Resumo!$Q$5="",1,'Diário 4º PA'!$O$4:$O$2000=Resumo!$Q$5)))
+SUMPRODUCT(('Comp.'!$D$5:$D$763=$B65)*('Comp.'!$B$5:$B$763&gt;=C$4)*('Comp.'!$B$5:$B$763&lt;=EOMONTH(C$4,0))*('Comp.'!$E$5:$E$763)*(IF(Resumo!$Q$5="",1,'Comp.'!$K$5:$K$763=Resumo!$Q$5)))</f>
        <v>1099.56</v>
      </c>
      <c r="D65" s="199">
        <f t="array" ref="D65">SUMPRODUCT(('Diário 1º PA'!$E$4:$E$2977='Analítico Cp.'!$B65)*('Diário 1º PA'!$C$4:$C$2977&gt;=D$4)*('Diário 1º PA'!$C$4:$C$2977&lt;=EOMONTH(D$4,0))*('Diário 1º PA'!$F$4:$F$2977)*(IF(Resumo!$Q$5="",1,'Diário 1º PA'!$O$4:$O$2977=Resumo!$Q$5)))
+SUMPRODUCT(('Diário 2º PA'!$E$4:$E$2000='Analítico Cp.'!$B65)*('Diário 2º PA'!$C$4:$C$2000&gt;=D$4)*('Diário 2º PA'!$C$4:$C$2000&lt;=EOMONTH(D$4,0))*('Diário 2º PA'!$F$4:$F$2000)*(IF(Resumo!$Q$5="",1,'Diário 2º PA'!$O$4:$O$2000=Resumo!$Q$5)))
+SUMPRODUCT(('Diário 3º PA'!$E$4:$E$2000='Analítico Cp.'!$B65)*('Diário 3º PA'!$C$4:$C$2000&gt;=D$4)*('Diário 3º PA'!$C$4:$C$2000&lt;=EOMONTH(D$4,0))*('Diário 3º PA'!$F$4:$F$2000)*(IF(Resumo!$Q$5="",1,'Diário 3º PA'!$O$4:$O$2000=Resumo!$Q$5)))
+SUMPRODUCT(('Diário 4º PA'!$E$4:$E$2000='Analítico Cp.'!$B65)*('Diário 4º PA'!$C$4:$C$2000&gt;=D$4)*('Diário 4º PA'!$C$4:$C$2000&lt;=EOMONTH(D$4,0))*('Diário 4º PA'!$F$4:$F$2000)*(IF(Resumo!$Q$5="",1,'Diário 4º PA'!$O$4:$O$2000=Resumo!$Q$5)))
+SUMPRODUCT(('Comp.'!$D$5:$D$763=$B65)*('Comp.'!$B$5:$B$763&gt;=D$4)*('Comp.'!$B$5:$B$763&lt;=EOMONTH(D$4,0))*('Comp.'!$E$5:$E$763)*(IF(Resumo!$Q$5="",1,'Comp.'!$K$5:$K$763=Resumo!$Q$5)))</f>
        <v>1107.5999999999999</v>
      </c>
      <c r="E65" s="199">
        <f t="array" ref="E65">SUMPRODUCT(('Diário 1º PA'!$E$4:$E$2977='Analítico Cp.'!$B65)*('Diário 1º PA'!$C$4:$C$2977&gt;=E$4)*('Diário 1º PA'!$C$4:$C$2977&lt;=EOMONTH(E$4,0))*('Diário 1º PA'!$F$4:$F$2977)*(IF(Resumo!$Q$5="",1,'Diário 1º PA'!$O$4:$O$2977=Resumo!$Q$5)))
+SUMPRODUCT(('Diário 2º PA'!$E$4:$E$2000='Analítico Cp.'!$B65)*('Diário 2º PA'!$C$4:$C$2000&gt;=E$4)*('Diário 2º PA'!$C$4:$C$2000&lt;=EOMONTH(E$4,0))*('Diário 2º PA'!$F$4:$F$2000)*(IF(Resumo!$Q$5="",1,'Diário 2º PA'!$O$4:$O$2000=Resumo!$Q$5)))
+SUMPRODUCT(('Diário 3º PA'!$E$4:$E$2000='Analítico Cp.'!$B65)*('Diário 3º PA'!$C$4:$C$2000&gt;=E$4)*('Diário 3º PA'!$C$4:$C$2000&lt;=EOMONTH(E$4,0))*('Diário 3º PA'!$F$4:$F$2000)*(IF(Resumo!$Q$5="",1,'Diário 3º PA'!$O$4:$O$2000=Resumo!$Q$5)))
+SUMPRODUCT(('Diário 4º PA'!$E$4:$E$2000='Analítico Cp.'!$B65)*('Diário 4º PA'!$C$4:$C$2000&gt;=E$4)*('Diário 4º PA'!$C$4:$C$2000&lt;=EOMONTH(E$4,0))*('Diário 4º PA'!$F$4:$F$2000)*(IF(Resumo!$Q$5="",1,'Diário 4º PA'!$O$4:$O$2000=Resumo!$Q$5)))
+SUMPRODUCT(('Comp.'!$D$5:$D$763=$B65)*('Comp.'!$B$5:$B$763&gt;=E$4)*('Comp.'!$B$5:$B$763&lt;=EOMONTH(E$4,0))*('Comp.'!$E$5:$E$763)*(IF(Resumo!$Q$5="",1,'Comp.'!$K$5:$K$763=Resumo!$Q$5)))</f>
        <v>1456.0700000000002</v>
      </c>
      <c r="F65" s="199">
        <f t="array" ref="F65">SUMPRODUCT(('Diário 1º PA'!$E$4:$E$2977='Analítico Cp.'!$B65)*('Diário 1º PA'!$C$4:$C$2977&gt;=F$4)*('Diário 1º PA'!$C$4:$C$2977&lt;=EOMONTH(F$4,0))*('Diário 1º PA'!$F$4:$F$2977)*(IF(Resumo!$Q$5="",1,'Diário 1º PA'!$O$4:$O$2977=Resumo!$Q$5)))
+SUMPRODUCT(('Diário 2º PA'!$E$4:$E$2000='Analítico Cp.'!$B65)*('Diário 2º PA'!$C$4:$C$2000&gt;=F$4)*('Diário 2º PA'!$C$4:$C$2000&lt;=EOMONTH(F$4,0))*('Diário 2º PA'!$F$4:$F$2000)*(IF(Resumo!$Q$5="",1,'Diário 2º PA'!$O$4:$O$2000=Resumo!$Q$5)))
+SUMPRODUCT(('Diário 3º PA'!$E$4:$E$2000='Analítico Cp.'!$B65)*('Diário 3º PA'!$C$4:$C$2000&gt;=F$4)*('Diário 3º PA'!$C$4:$C$2000&lt;=EOMONTH(F$4,0))*('Diário 3º PA'!$F$4:$F$2000)*(IF(Resumo!$Q$5="",1,'Diário 3º PA'!$O$4:$O$2000=Resumo!$Q$5)))
+SUMPRODUCT(('Diário 4º PA'!$E$4:$E$2000='Analítico Cp.'!$B65)*('Diário 4º PA'!$C$4:$C$2000&gt;=F$4)*('Diário 4º PA'!$C$4:$C$2000&lt;=EOMONTH(F$4,0))*('Diário 4º PA'!$F$4:$F$2000)*(IF(Resumo!$Q$5="",1,'Diário 4º PA'!$O$4:$O$2000=Resumo!$Q$5)))
+SUMPRODUCT(('Comp.'!$D$5:$D$763=$B65)*('Comp.'!$B$5:$B$763&gt;=F$4)*('Comp.'!$B$5:$B$763&lt;=EOMONTH(F$4,0))*('Comp.'!$E$5:$E$763)*(IF(Resumo!$Q$5="",1,'Comp.'!$K$5:$K$763=Resumo!$Q$5)))</f>
        <v>0</v>
      </c>
      <c r="G65" s="199">
        <f t="array" ref="G65">SUMPRODUCT(('Diário 1º PA'!$E$4:$E$2977='Analítico Cp.'!$B65)*('Diário 1º PA'!$C$4:$C$2977&gt;=G$4)*('Diário 1º PA'!$C$4:$C$2977&lt;=EOMONTH(G$4,0))*('Diário 1º PA'!$F$4:$F$2977)*(IF(Resumo!$Q$5="",1,'Diário 1º PA'!$O$4:$O$2977=Resumo!$Q$5)))
+SUMPRODUCT(('Diário 2º PA'!$E$4:$E$2000='Analítico Cp.'!$B65)*('Diário 2º PA'!$C$4:$C$2000&gt;=G$4)*('Diário 2º PA'!$C$4:$C$2000&lt;=EOMONTH(G$4,0))*('Diário 2º PA'!$F$4:$F$2000)*(IF(Resumo!$Q$5="",1,'Diário 2º PA'!$O$4:$O$2000=Resumo!$Q$5)))
+SUMPRODUCT(('Diário 3º PA'!$E$4:$E$2000='Analítico Cp.'!$B65)*('Diário 3º PA'!$C$4:$C$2000&gt;=G$4)*('Diário 3º PA'!$C$4:$C$2000&lt;=EOMONTH(G$4,0))*('Diário 3º PA'!$F$4:$F$2000)*(IF(Resumo!$Q$5="",1,'Diário 3º PA'!$O$4:$O$2000=Resumo!$Q$5)))
+SUMPRODUCT(('Diário 4º PA'!$E$4:$E$2000='Analítico Cp.'!$B65)*('Diário 4º PA'!$C$4:$C$2000&gt;=G$4)*('Diário 4º PA'!$C$4:$C$2000&lt;=EOMONTH(G$4,0))*('Diário 4º PA'!$F$4:$F$2000)*(IF(Resumo!$Q$5="",1,'Diário 4º PA'!$O$4:$O$2000=Resumo!$Q$5)))
+SUMPRODUCT(('Comp.'!$D$5:$D$763=$B65)*('Comp.'!$B$5:$B$763&gt;=G$4)*('Comp.'!$B$5:$B$763&lt;=EOMONTH(G$4,0))*('Comp.'!$E$5:$E$763)*(IF(Resumo!$Q$5="",1,'Comp.'!$K$5:$K$763=Resumo!$Q$5)))</f>
        <v>0</v>
      </c>
      <c r="H65" s="199">
        <f t="array" ref="H65">SUMPRODUCT(('Diário 1º PA'!$E$4:$E$2977='Analítico Cp.'!$B65)*('Diário 1º PA'!$C$4:$C$2977&gt;=H$4)*('Diário 1º PA'!$C$4:$C$2977&lt;=EOMONTH(H$4,0))*('Diário 1º PA'!$F$4:$F$2977)*(IF(Resumo!$Q$5="",1,'Diário 1º PA'!$O$4:$O$2977=Resumo!$Q$5)))
+SUMPRODUCT(('Diário 2º PA'!$E$4:$E$2000='Analítico Cp.'!$B65)*('Diário 2º PA'!$C$4:$C$2000&gt;=H$4)*('Diário 2º PA'!$C$4:$C$2000&lt;=EOMONTH(H$4,0))*('Diário 2º PA'!$F$4:$F$2000)*(IF(Resumo!$Q$5="",1,'Diário 2º PA'!$O$4:$O$2000=Resumo!$Q$5)))
+SUMPRODUCT(('Diário 3º PA'!$E$4:$E$2000='Analítico Cp.'!$B65)*('Diário 3º PA'!$C$4:$C$2000&gt;=H$4)*('Diário 3º PA'!$C$4:$C$2000&lt;=EOMONTH(H$4,0))*('Diário 3º PA'!$F$4:$F$2000)*(IF(Resumo!$Q$5="",1,'Diário 3º PA'!$O$4:$O$2000=Resumo!$Q$5)))
+SUMPRODUCT(('Diário 4º PA'!$E$4:$E$2000='Analítico Cp.'!$B65)*('Diário 4º PA'!$C$4:$C$2000&gt;=H$4)*('Diário 4º PA'!$C$4:$C$2000&lt;=EOMONTH(H$4,0))*('Diário 4º PA'!$F$4:$F$2000)*(IF(Resumo!$Q$5="",1,'Diário 4º PA'!$O$4:$O$2000=Resumo!$Q$5)))
+SUMPRODUCT(('Comp.'!$D$5:$D$763=$B65)*('Comp.'!$B$5:$B$763&gt;=H$4)*('Comp.'!$B$5:$B$763&lt;=EOMONTH(H$4,0))*('Comp.'!$E$5:$E$763)*(IF(Resumo!$Q$5="",1,'Comp.'!$K$5:$K$763=Resumo!$Q$5)))</f>
        <v>0</v>
      </c>
      <c r="I65" s="199">
        <f t="array" ref="I65">SUMPRODUCT(('Diário 1º PA'!$E$4:$E$2977='Analítico Cp.'!$B65)*('Diário 1º PA'!$C$4:$C$2977&gt;=I$4)*('Diário 1º PA'!$C$4:$C$2977&lt;=EOMONTH(I$4,0))*('Diário 1º PA'!$F$4:$F$2977)*(IF(Resumo!$Q$5="",1,'Diário 1º PA'!$O$4:$O$2977=Resumo!$Q$5)))
+SUMPRODUCT(('Diário 2º PA'!$E$4:$E$2000='Analítico Cp.'!$B65)*('Diário 2º PA'!$C$4:$C$2000&gt;=I$4)*('Diário 2º PA'!$C$4:$C$2000&lt;=EOMONTH(I$4,0))*('Diário 2º PA'!$F$4:$F$2000)*(IF(Resumo!$Q$5="",1,'Diário 2º PA'!$O$4:$O$2000=Resumo!$Q$5)))
+SUMPRODUCT(('Diário 3º PA'!$E$4:$E$2000='Analítico Cp.'!$B65)*('Diário 3º PA'!$C$4:$C$2000&gt;=I$4)*('Diário 3º PA'!$C$4:$C$2000&lt;=EOMONTH(I$4,0))*('Diário 3º PA'!$F$4:$F$2000)*(IF(Resumo!$Q$5="",1,'Diário 3º PA'!$O$4:$O$2000=Resumo!$Q$5)))
+SUMPRODUCT(('Diário 4º PA'!$E$4:$E$2000='Analítico Cp.'!$B65)*('Diário 4º PA'!$C$4:$C$2000&gt;=I$4)*('Diário 4º PA'!$C$4:$C$2000&lt;=EOMONTH(I$4,0))*('Diário 4º PA'!$F$4:$F$2000)*(IF(Resumo!$Q$5="",1,'Diário 4º PA'!$O$4:$O$2000=Resumo!$Q$5)))
+SUMPRODUCT(('Comp.'!$D$5:$D$763=$B65)*('Comp.'!$B$5:$B$763&gt;=I$4)*('Comp.'!$B$5:$B$763&lt;=EOMONTH(I$4,0))*('Comp.'!$E$5:$E$763)*(IF(Resumo!$Q$5="",1,'Comp.'!$K$5:$K$763=Resumo!$Q$5)))</f>
        <v>0</v>
      </c>
      <c r="J65" s="199">
        <f t="array" ref="J65">SUMPRODUCT(('Diário 1º PA'!$E$4:$E$2977='Analítico Cp.'!$B65)*('Diário 1º PA'!$C$4:$C$2977&gt;=J$4)*('Diário 1º PA'!$C$4:$C$2977&lt;=EOMONTH(J$4,0))*('Diário 1º PA'!$F$4:$F$2977)*(IF(Resumo!$Q$5="",1,'Diário 1º PA'!$O$4:$O$2977=Resumo!$Q$5)))
+SUMPRODUCT(('Diário 2º PA'!$E$4:$E$2000='Analítico Cp.'!$B65)*('Diário 2º PA'!$C$4:$C$2000&gt;=J$4)*('Diário 2º PA'!$C$4:$C$2000&lt;=EOMONTH(J$4,0))*('Diário 2º PA'!$F$4:$F$2000)*(IF(Resumo!$Q$5="",1,'Diário 2º PA'!$O$4:$O$2000=Resumo!$Q$5)))
+SUMPRODUCT(('Diário 3º PA'!$E$4:$E$2000='Analítico Cp.'!$B65)*('Diário 3º PA'!$C$4:$C$2000&gt;=J$4)*('Diário 3º PA'!$C$4:$C$2000&lt;=EOMONTH(J$4,0))*('Diário 3º PA'!$F$4:$F$2000)*(IF(Resumo!$Q$5="",1,'Diário 3º PA'!$O$4:$O$2000=Resumo!$Q$5)))
+SUMPRODUCT(('Diário 4º PA'!$E$4:$E$2000='Analítico Cp.'!$B65)*('Diário 4º PA'!$C$4:$C$2000&gt;=J$4)*('Diário 4º PA'!$C$4:$C$2000&lt;=EOMONTH(J$4,0))*('Diário 4º PA'!$F$4:$F$2000)*(IF(Resumo!$Q$5="",1,'Diário 4º PA'!$O$4:$O$2000=Resumo!$Q$5)))
+SUMPRODUCT(('Comp.'!$D$5:$D$763=$B65)*('Comp.'!$B$5:$B$763&gt;=J$4)*('Comp.'!$B$5:$B$763&lt;=EOMONTH(J$4,0))*('Comp.'!$E$5:$E$763)*(IF(Resumo!$Q$5="",1,'Comp.'!$K$5:$K$763=Resumo!$Q$5)))</f>
        <v>0</v>
      </c>
      <c r="K65" s="199">
        <f t="array" ref="K65">SUMPRODUCT(('Diário 1º PA'!$E$4:$E$2977='Analítico Cp.'!$B65)*('Diário 1º PA'!$C$4:$C$2977&gt;=K$4)*('Diário 1º PA'!$C$4:$C$2977&lt;=EOMONTH(K$4,0))*('Diário 1º PA'!$F$4:$F$2977)*(IF(Resumo!$Q$5="",1,'Diário 1º PA'!$O$4:$O$2977=Resumo!$Q$5)))
+SUMPRODUCT(('Diário 2º PA'!$E$4:$E$2000='Analítico Cp.'!$B65)*('Diário 2º PA'!$C$4:$C$2000&gt;=K$4)*('Diário 2º PA'!$C$4:$C$2000&lt;=EOMONTH(K$4,0))*('Diário 2º PA'!$F$4:$F$2000)*(IF(Resumo!$Q$5="",1,'Diário 2º PA'!$O$4:$O$2000=Resumo!$Q$5)))
+SUMPRODUCT(('Diário 3º PA'!$E$4:$E$2000='Analítico Cp.'!$B65)*('Diário 3º PA'!$C$4:$C$2000&gt;=K$4)*('Diário 3º PA'!$C$4:$C$2000&lt;=EOMONTH(K$4,0))*('Diário 3º PA'!$F$4:$F$2000)*(IF(Resumo!$Q$5="",1,'Diário 3º PA'!$O$4:$O$2000=Resumo!$Q$5)))
+SUMPRODUCT(('Diário 4º PA'!$E$4:$E$2000='Analítico Cp.'!$B65)*('Diário 4º PA'!$C$4:$C$2000&gt;=K$4)*('Diário 4º PA'!$C$4:$C$2000&lt;=EOMONTH(K$4,0))*('Diário 4º PA'!$F$4:$F$2000)*(IF(Resumo!$Q$5="",1,'Diário 4º PA'!$O$4:$O$2000=Resumo!$Q$5)))
+SUMPRODUCT(('Comp.'!$D$5:$D$763=$B65)*('Comp.'!$B$5:$B$763&gt;=K$4)*('Comp.'!$B$5:$B$763&lt;=EOMONTH(K$4,0))*('Comp.'!$E$5:$E$763)*(IF(Resumo!$Q$5="",1,'Comp.'!$K$5:$K$763=Resumo!$Q$5)))</f>
        <v>0</v>
      </c>
      <c r="L65" s="199">
        <f t="array" ref="L65">SUMPRODUCT(('Diário 1º PA'!$E$4:$E$2977='Analítico Cp.'!$B65)*('Diário 1º PA'!$C$4:$C$2977&gt;=L$4)*('Diário 1º PA'!$C$4:$C$2977&lt;=EOMONTH(L$4,0))*('Diário 1º PA'!$F$4:$F$2977)*(IF(Resumo!$Q$5="",1,'Diário 1º PA'!$O$4:$O$2977=Resumo!$Q$5)))
+SUMPRODUCT(('Diário 2º PA'!$E$4:$E$2000='Analítico Cp.'!$B65)*('Diário 2º PA'!$C$4:$C$2000&gt;=L$4)*('Diário 2º PA'!$C$4:$C$2000&lt;=EOMONTH(L$4,0))*('Diário 2º PA'!$F$4:$F$2000)*(IF(Resumo!$Q$5="",1,'Diário 2º PA'!$O$4:$O$2000=Resumo!$Q$5)))
+SUMPRODUCT(('Diário 3º PA'!$E$4:$E$2000='Analítico Cp.'!$B65)*('Diário 3º PA'!$C$4:$C$2000&gt;=L$4)*('Diário 3º PA'!$C$4:$C$2000&lt;=EOMONTH(L$4,0))*('Diário 3º PA'!$F$4:$F$2000)*(IF(Resumo!$Q$5="",1,'Diário 3º PA'!$O$4:$O$2000=Resumo!$Q$5)))
+SUMPRODUCT(('Diário 4º PA'!$E$4:$E$2000='Analítico Cp.'!$B65)*('Diário 4º PA'!$C$4:$C$2000&gt;=L$4)*('Diário 4º PA'!$C$4:$C$2000&lt;=EOMONTH(L$4,0))*('Diário 4º PA'!$F$4:$F$2000)*(IF(Resumo!$Q$5="",1,'Diário 4º PA'!$O$4:$O$2000=Resumo!$Q$5)))
+SUMPRODUCT(('Comp.'!$D$5:$D$763=$B65)*('Comp.'!$B$5:$B$763&gt;=L$4)*('Comp.'!$B$5:$B$763&lt;=EOMONTH(L$4,0))*('Comp.'!$E$5:$E$763)*(IF(Resumo!$Q$5="",1,'Comp.'!$K$5:$K$763=Resumo!$Q$5)))</f>
        <v>0</v>
      </c>
      <c r="M65" s="199">
        <f t="array" ref="M65">SUMPRODUCT(('Diário 1º PA'!$E$4:$E$2977='Analítico Cp.'!$B65)*('Diário 1º PA'!$C$4:$C$2977&gt;=M$4)*('Diário 1º PA'!$C$4:$C$2977&lt;=EOMONTH(M$4,0))*('Diário 1º PA'!$F$4:$F$2977)*(IF(Resumo!$Q$5="",1,'Diário 1º PA'!$O$4:$O$2977=Resumo!$Q$5)))
+SUMPRODUCT(('Diário 2º PA'!$E$4:$E$2000='Analítico Cp.'!$B65)*('Diário 2º PA'!$C$4:$C$2000&gt;=M$4)*('Diário 2º PA'!$C$4:$C$2000&lt;=EOMONTH(M$4,0))*('Diário 2º PA'!$F$4:$F$2000)*(IF(Resumo!$Q$5="",1,'Diário 2º PA'!$O$4:$O$2000=Resumo!$Q$5)))
+SUMPRODUCT(('Diário 3º PA'!$E$4:$E$2000='Analítico Cp.'!$B65)*('Diário 3º PA'!$C$4:$C$2000&gt;=M$4)*('Diário 3º PA'!$C$4:$C$2000&lt;=EOMONTH(M$4,0))*('Diário 3º PA'!$F$4:$F$2000)*(IF(Resumo!$Q$5="",1,'Diário 3º PA'!$O$4:$O$2000=Resumo!$Q$5)))
+SUMPRODUCT(('Diário 4º PA'!$E$4:$E$2000='Analítico Cp.'!$B65)*('Diário 4º PA'!$C$4:$C$2000&gt;=M$4)*('Diário 4º PA'!$C$4:$C$2000&lt;=EOMONTH(M$4,0))*('Diário 4º PA'!$F$4:$F$2000)*(IF(Resumo!$Q$5="",1,'Diário 4º PA'!$O$4:$O$2000=Resumo!$Q$5)))
+SUMPRODUCT(('Comp.'!$D$5:$D$763=$B65)*('Comp.'!$B$5:$B$763&gt;=M$4)*('Comp.'!$B$5:$B$763&lt;=EOMONTH(M$4,0))*('Comp.'!$E$5:$E$763)*(IF(Resumo!$Q$5="",1,'Comp.'!$K$5:$K$763=Resumo!$Q$5)))</f>
        <v>0</v>
      </c>
      <c r="N65" s="199">
        <f t="array" ref="N65">SUMPRODUCT(('Diário 1º PA'!$E$4:$E$2977='Analítico Cp.'!$B65)*('Diário 1º PA'!$C$4:$C$2977&gt;=N$4)*('Diário 1º PA'!$C$4:$C$2977&lt;=EOMONTH(N$4,0))*('Diário 1º PA'!$F$4:$F$2977)*(IF(Resumo!$Q$5="",1,'Diário 1º PA'!$O$4:$O$2977=Resumo!$Q$5)))
+SUMPRODUCT(('Diário 2º PA'!$E$4:$E$2000='Analítico Cp.'!$B65)*('Diário 2º PA'!$C$4:$C$2000&gt;=N$4)*('Diário 2º PA'!$C$4:$C$2000&lt;=EOMONTH(N$4,0))*('Diário 2º PA'!$F$4:$F$2000)*(IF(Resumo!$Q$5="",1,'Diário 2º PA'!$O$4:$O$2000=Resumo!$Q$5)))
+SUMPRODUCT(('Diário 3º PA'!$E$4:$E$2000='Analítico Cp.'!$B65)*('Diário 3º PA'!$C$4:$C$2000&gt;=N$4)*('Diário 3º PA'!$C$4:$C$2000&lt;=EOMONTH(N$4,0))*('Diário 3º PA'!$F$4:$F$2000)*(IF(Resumo!$Q$5="",1,'Diário 3º PA'!$O$4:$O$2000=Resumo!$Q$5)))
+SUMPRODUCT(('Diário 4º PA'!$E$4:$E$2000='Analítico Cp.'!$B65)*('Diário 4º PA'!$C$4:$C$2000&gt;=N$4)*('Diário 4º PA'!$C$4:$C$2000&lt;=EOMONTH(N$4,0))*('Diário 4º PA'!$F$4:$F$2000)*(IF(Resumo!$Q$5="",1,'Diário 4º PA'!$O$4:$O$2000=Resumo!$Q$5)))
+SUMPRODUCT(('Comp.'!$D$5:$D$763=$B65)*('Comp.'!$B$5:$B$763&gt;=N$4)*('Comp.'!$B$5:$B$763&lt;=EOMONTH(N$4,0))*('Comp.'!$E$5:$E$763)*(IF(Resumo!$Q$5="",1,'Comp.'!$K$5:$K$763=Resumo!$Q$5)))</f>
        <v>0</v>
      </c>
      <c r="O65" s="200">
        <f t="shared" si="13"/>
        <v>3663.23</v>
      </c>
      <c r="P65" s="201">
        <f t="shared" si="14"/>
        <v>7.5822778170507121E-4</v>
      </c>
      <c r="Q65" s="174"/>
      <c r="R65" s="174"/>
      <c r="S65" s="174"/>
      <c r="T65" s="174"/>
      <c r="U65" s="174"/>
      <c r="V65" s="174"/>
      <c r="W65" s="174"/>
      <c r="X65" s="174"/>
      <c r="Y65" s="174"/>
      <c r="Z65" s="174"/>
    </row>
    <row r="66" spans="1:26" ht="23.25" customHeight="1" x14ac:dyDescent="0.2">
      <c r="A66" s="220" t="s">
        <v>235</v>
      </c>
      <c r="B66" s="84" t="s">
        <v>236</v>
      </c>
      <c r="C66" s="199">
        <f t="array" ref="C66">SUMPRODUCT(('Diário 1º PA'!$E$4:$E$2977='Analítico Cp.'!$B66)*('Diário 1º PA'!$C$4:$C$2977&gt;=C$4)*('Diário 1º PA'!$C$4:$C$2977&lt;=EOMONTH(C$4,0))*('Diário 1º PA'!$F$4:$F$2977)*(IF(Resumo!$Q$5="",1,'Diário 1º PA'!$O$4:$O$2977=Resumo!$Q$5)))
+SUMPRODUCT(('Diário 2º PA'!$E$4:$E$2000='Analítico Cp.'!$B66)*('Diário 2º PA'!$C$4:$C$2000&gt;=C$4)*('Diário 2º PA'!$C$4:$C$2000&lt;=EOMONTH(C$4,0))*('Diário 2º PA'!$F$4:$F$2000)*(IF(Resumo!$Q$5="",1,'Diário 2º PA'!$O$4:$O$2000=Resumo!$Q$5)))
+SUMPRODUCT(('Diário 3º PA'!$E$4:$E$2000='Analítico Cp.'!$B66)*('Diário 3º PA'!$C$4:$C$2000&gt;=C$4)*('Diário 3º PA'!$C$4:$C$2000&lt;=EOMONTH(C$4,0))*('Diário 3º PA'!$F$4:$F$2000)*(IF(Resumo!$Q$5="",1,'Diário 3º PA'!$O$4:$O$2000=Resumo!$Q$5)))
+SUMPRODUCT(('Diário 4º PA'!$E$4:$E$2000='Analítico Cp.'!$B66)*('Diário 4º PA'!$C$4:$C$2000&gt;=C$4)*('Diário 4º PA'!$C$4:$C$2000&lt;=EOMONTH(C$4,0))*('Diário 4º PA'!$F$4:$F$2000)*(IF(Resumo!$Q$5="",1,'Diário 4º PA'!$O$4:$O$2000=Resumo!$Q$5)))
+SUMPRODUCT(('Comp.'!$D$5:$D$763=$B66)*('Comp.'!$B$5:$B$763&gt;=C$4)*('Comp.'!$B$5:$B$763&lt;=EOMONTH(C$4,0))*('Comp.'!$E$5:$E$763)*(IF(Resumo!$Q$5="",1,'Comp.'!$K$5:$K$763=Resumo!$Q$5)))</f>
        <v>302.71000000000004</v>
      </c>
      <c r="D66" s="199">
        <f t="array" ref="D66">SUMPRODUCT(('Diário 1º PA'!$E$4:$E$2977='Analítico Cp.'!$B66)*('Diário 1º PA'!$C$4:$C$2977&gt;=D$4)*('Diário 1º PA'!$C$4:$C$2977&lt;=EOMONTH(D$4,0))*('Diário 1º PA'!$F$4:$F$2977)*(IF(Resumo!$Q$5="",1,'Diário 1º PA'!$O$4:$O$2977=Resumo!$Q$5)))
+SUMPRODUCT(('Diário 2º PA'!$E$4:$E$2000='Analítico Cp.'!$B66)*('Diário 2º PA'!$C$4:$C$2000&gt;=D$4)*('Diário 2º PA'!$C$4:$C$2000&lt;=EOMONTH(D$4,0))*('Diário 2º PA'!$F$4:$F$2000)*(IF(Resumo!$Q$5="",1,'Diário 2º PA'!$O$4:$O$2000=Resumo!$Q$5)))
+SUMPRODUCT(('Diário 3º PA'!$E$4:$E$2000='Analítico Cp.'!$B66)*('Diário 3º PA'!$C$4:$C$2000&gt;=D$4)*('Diário 3º PA'!$C$4:$C$2000&lt;=EOMONTH(D$4,0))*('Diário 3º PA'!$F$4:$F$2000)*(IF(Resumo!$Q$5="",1,'Diário 3º PA'!$O$4:$O$2000=Resumo!$Q$5)))
+SUMPRODUCT(('Diário 4º PA'!$E$4:$E$2000='Analítico Cp.'!$B66)*('Diário 4º PA'!$C$4:$C$2000&gt;=D$4)*('Diário 4º PA'!$C$4:$C$2000&lt;=EOMONTH(D$4,0))*('Diário 4º PA'!$F$4:$F$2000)*(IF(Resumo!$Q$5="",1,'Diário 4º PA'!$O$4:$O$2000=Resumo!$Q$5)))
+SUMPRODUCT(('Comp.'!$D$5:$D$763=$B66)*('Comp.'!$B$5:$B$763&gt;=D$4)*('Comp.'!$B$5:$B$763&lt;=EOMONTH(D$4,0))*('Comp.'!$E$5:$E$763)*(IF(Resumo!$Q$5="",1,'Comp.'!$K$5:$K$763=Resumo!$Q$5)))</f>
        <v>1637.47</v>
      </c>
      <c r="E66" s="199">
        <f t="array" ref="E66">SUMPRODUCT(('Diário 1º PA'!$E$4:$E$2977='Analítico Cp.'!$B66)*('Diário 1º PA'!$C$4:$C$2977&gt;=E$4)*('Diário 1º PA'!$C$4:$C$2977&lt;=EOMONTH(E$4,0))*('Diário 1º PA'!$F$4:$F$2977)*(IF(Resumo!$Q$5="",1,'Diário 1º PA'!$O$4:$O$2977=Resumo!$Q$5)))
+SUMPRODUCT(('Diário 2º PA'!$E$4:$E$2000='Analítico Cp.'!$B66)*('Diário 2º PA'!$C$4:$C$2000&gt;=E$4)*('Diário 2º PA'!$C$4:$C$2000&lt;=EOMONTH(E$4,0))*('Diário 2º PA'!$F$4:$F$2000)*(IF(Resumo!$Q$5="",1,'Diário 2º PA'!$O$4:$O$2000=Resumo!$Q$5)))
+SUMPRODUCT(('Diário 3º PA'!$E$4:$E$2000='Analítico Cp.'!$B66)*('Diário 3º PA'!$C$4:$C$2000&gt;=E$4)*('Diário 3º PA'!$C$4:$C$2000&lt;=EOMONTH(E$4,0))*('Diário 3º PA'!$F$4:$F$2000)*(IF(Resumo!$Q$5="",1,'Diário 3º PA'!$O$4:$O$2000=Resumo!$Q$5)))
+SUMPRODUCT(('Diário 4º PA'!$E$4:$E$2000='Analítico Cp.'!$B66)*('Diário 4º PA'!$C$4:$C$2000&gt;=E$4)*('Diário 4º PA'!$C$4:$C$2000&lt;=EOMONTH(E$4,0))*('Diário 4º PA'!$F$4:$F$2000)*(IF(Resumo!$Q$5="",1,'Diário 4º PA'!$O$4:$O$2000=Resumo!$Q$5)))
+SUMPRODUCT(('Comp.'!$D$5:$D$763=$B66)*('Comp.'!$B$5:$B$763&gt;=E$4)*('Comp.'!$B$5:$B$763&lt;=EOMONTH(E$4,0))*('Comp.'!$E$5:$E$763)*(IF(Resumo!$Q$5="",1,'Comp.'!$K$5:$K$763=Resumo!$Q$5)))</f>
        <v>366.65999999999997</v>
      </c>
      <c r="F66" s="199">
        <f t="array" ref="F66">SUMPRODUCT(('Diário 1º PA'!$E$4:$E$2977='Analítico Cp.'!$B66)*('Diário 1º PA'!$C$4:$C$2977&gt;=F$4)*('Diário 1º PA'!$C$4:$C$2977&lt;=EOMONTH(F$4,0))*('Diário 1º PA'!$F$4:$F$2977)*(IF(Resumo!$Q$5="",1,'Diário 1º PA'!$O$4:$O$2977=Resumo!$Q$5)))
+SUMPRODUCT(('Diário 2º PA'!$E$4:$E$2000='Analítico Cp.'!$B66)*('Diário 2º PA'!$C$4:$C$2000&gt;=F$4)*('Diário 2º PA'!$C$4:$C$2000&lt;=EOMONTH(F$4,0))*('Diário 2º PA'!$F$4:$F$2000)*(IF(Resumo!$Q$5="",1,'Diário 2º PA'!$O$4:$O$2000=Resumo!$Q$5)))
+SUMPRODUCT(('Diário 3º PA'!$E$4:$E$2000='Analítico Cp.'!$B66)*('Diário 3º PA'!$C$4:$C$2000&gt;=F$4)*('Diário 3º PA'!$C$4:$C$2000&lt;=EOMONTH(F$4,0))*('Diário 3º PA'!$F$4:$F$2000)*(IF(Resumo!$Q$5="",1,'Diário 3º PA'!$O$4:$O$2000=Resumo!$Q$5)))
+SUMPRODUCT(('Diário 4º PA'!$E$4:$E$2000='Analítico Cp.'!$B66)*('Diário 4º PA'!$C$4:$C$2000&gt;=F$4)*('Diário 4º PA'!$C$4:$C$2000&lt;=EOMONTH(F$4,0))*('Diário 4º PA'!$F$4:$F$2000)*(IF(Resumo!$Q$5="",1,'Diário 4º PA'!$O$4:$O$2000=Resumo!$Q$5)))
+SUMPRODUCT(('Comp.'!$D$5:$D$763=$B66)*('Comp.'!$B$5:$B$763&gt;=F$4)*('Comp.'!$B$5:$B$763&lt;=EOMONTH(F$4,0))*('Comp.'!$E$5:$E$763)*(IF(Resumo!$Q$5="",1,'Comp.'!$K$5:$K$763=Resumo!$Q$5)))</f>
        <v>0</v>
      </c>
      <c r="G66" s="199">
        <f t="array" ref="G66">SUMPRODUCT(('Diário 1º PA'!$E$4:$E$2977='Analítico Cp.'!$B66)*('Diário 1º PA'!$C$4:$C$2977&gt;=G$4)*('Diário 1º PA'!$C$4:$C$2977&lt;=EOMONTH(G$4,0))*('Diário 1º PA'!$F$4:$F$2977)*(IF(Resumo!$Q$5="",1,'Diário 1º PA'!$O$4:$O$2977=Resumo!$Q$5)))
+SUMPRODUCT(('Diário 2º PA'!$E$4:$E$2000='Analítico Cp.'!$B66)*('Diário 2º PA'!$C$4:$C$2000&gt;=G$4)*('Diário 2º PA'!$C$4:$C$2000&lt;=EOMONTH(G$4,0))*('Diário 2º PA'!$F$4:$F$2000)*(IF(Resumo!$Q$5="",1,'Diário 2º PA'!$O$4:$O$2000=Resumo!$Q$5)))
+SUMPRODUCT(('Diário 3º PA'!$E$4:$E$2000='Analítico Cp.'!$B66)*('Diário 3º PA'!$C$4:$C$2000&gt;=G$4)*('Diário 3º PA'!$C$4:$C$2000&lt;=EOMONTH(G$4,0))*('Diário 3º PA'!$F$4:$F$2000)*(IF(Resumo!$Q$5="",1,'Diário 3º PA'!$O$4:$O$2000=Resumo!$Q$5)))
+SUMPRODUCT(('Diário 4º PA'!$E$4:$E$2000='Analítico Cp.'!$B66)*('Diário 4º PA'!$C$4:$C$2000&gt;=G$4)*('Diário 4º PA'!$C$4:$C$2000&lt;=EOMONTH(G$4,0))*('Diário 4º PA'!$F$4:$F$2000)*(IF(Resumo!$Q$5="",1,'Diário 4º PA'!$O$4:$O$2000=Resumo!$Q$5)))
+SUMPRODUCT(('Comp.'!$D$5:$D$763=$B66)*('Comp.'!$B$5:$B$763&gt;=G$4)*('Comp.'!$B$5:$B$763&lt;=EOMONTH(G$4,0))*('Comp.'!$E$5:$E$763)*(IF(Resumo!$Q$5="",1,'Comp.'!$K$5:$K$763=Resumo!$Q$5)))</f>
        <v>0</v>
      </c>
      <c r="H66" s="199">
        <f t="array" ref="H66">SUMPRODUCT(('Diário 1º PA'!$E$4:$E$2977='Analítico Cp.'!$B66)*('Diário 1º PA'!$C$4:$C$2977&gt;=H$4)*('Diário 1º PA'!$C$4:$C$2977&lt;=EOMONTH(H$4,0))*('Diário 1º PA'!$F$4:$F$2977)*(IF(Resumo!$Q$5="",1,'Diário 1º PA'!$O$4:$O$2977=Resumo!$Q$5)))
+SUMPRODUCT(('Diário 2º PA'!$E$4:$E$2000='Analítico Cp.'!$B66)*('Diário 2º PA'!$C$4:$C$2000&gt;=H$4)*('Diário 2º PA'!$C$4:$C$2000&lt;=EOMONTH(H$4,0))*('Diário 2º PA'!$F$4:$F$2000)*(IF(Resumo!$Q$5="",1,'Diário 2º PA'!$O$4:$O$2000=Resumo!$Q$5)))
+SUMPRODUCT(('Diário 3º PA'!$E$4:$E$2000='Analítico Cp.'!$B66)*('Diário 3º PA'!$C$4:$C$2000&gt;=H$4)*('Diário 3º PA'!$C$4:$C$2000&lt;=EOMONTH(H$4,0))*('Diário 3º PA'!$F$4:$F$2000)*(IF(Resumo!$Q$5="",1,'Diário 3º PA'!$O$4:$O$2000=Resumo!$Q$5)))
+SUMPRODUCT(('Diário 4º PA'!$E$4:$E$2000='Analítico Cp.'!$B66)*('Diário 4º PA'!$C$4:$C$2000&gt;=H$4)*('Diário 4º PA'!$C$4:$C$2000&lt;=EOMONTH(H$4,0))*('Diário 4º PA'!$F$4:$F$2000)*(IF(Resumo!$Q$5="",1,'Diário 4º PA'!$O$4:$O$2000=Resumo!$Q$5)))
+SUMPRODUCT(('Comp.'!$D$5:$D$763=$B66)*('Comp.'!$B$5:$B$763&gt;=H$4)*('Comp.'!$B$5:$B$763&lt;=EOMONTH(H$4,0))*('Comp.'!$E$5:$E$763)*(IF(Resumo!$Q$5="",1,'Comp.'!$K$5:$K$763=Resumo!$Q$5)))</f>
        <v>0</v>
      </c>
      <c r="I66" s="199">
        <f t="array" ref="I66">SUMPRODUCT(('Diário 1º PA'!$E$4:$E$2977='Analítico Cp.'!$B66)*('Diário 1º PA'!$C$4:$C$2977&gt;=I$4)*('Diário 1º PA'!$C$4:$C$2977&lt;=EOMONTH(I$4,0))*('Diário 1º PA'!$F$4:$F$2977)*(IF(Resumo!$Q$5="",1,'Diário 1º PA'!$O$4:$O$2977=Resumo!$Q$5)))
+SUMPRODUCT(('Diário 2º PA'!$E$4:$E$2000='Analítico Cp.'!$B66)*('Diário 2º PA'!$C$4:$C$2000&gt;=I$4)*('Diário 2º PA'!$C$4:$C$2000&lt;=EOMONTH(I$4,0))*('Diário 2º PA'!$F$4:$F$2000)*(IF(Resumo!$Q$5="",1,'Diário 2º PA'!$O$4:$O$2000=Resumo!$Q$5)))
+SUMPRODUCT(('Diário 3º PA'!$E$4:$E$2000='Analítico Cp.'!$B66)*('Diário 3º PA'!$C$4:$C$2000&gt;=I$4)*('Diário 3º PA'!$C$4:$C$2000&lt;=EOMONTH(I$4,0))*('Diário 3º PA'!$F$4:$F$2000)*(IF(Resumo!$Q$5="",1,'Diário 3º PA'!$O$4:$O$2000=Resumo!$Q$5)))
+SUMPRODUCT(('Diário 4º PA'!$E$4:$E$2000='Analítico Cp.'!$B66)*('Diário 4º PA'!$C$4:$C$2000&gt;=I$4)*('Diário 4º PA'!$C$4:$C$2000&lt;=EOMONTH(I$4,0))*('Diário 4º PA'!$F$4:$F$2000)*(IF(Resumo!$Q$5="",1,'Diário 4º PA'!$O$4:$O$2000=Resumo!$Q$5)))
+SUMPRODUCT(('Comp.'!$D$5:$D$763=$B66)*('Comp.'!$B$5:$B$763&gt;=I$4)*('Comp.'!$B$5:$B$763&lt;=EOMONTH(I$4,0))*('Comp.'!$E$5:$E$763)*(IF(Resumo!$Q$5="",1,'Comp.'!$K$5:$K$763=Resumo!$Q$5)))</f>
        <v>0</v>
      </c>
      <c r="J66" s="199">
        <f t="array" ref="J66">SUMPRODUCT(('Diário 1º PA'!$E$4:$E$2977='Analítico Cp.'!$B66)*('Diário 1º PA'!$C$4:$C$2977&gt;=J$4)*('Diário 1º PA'!$C$4:$C$2977&lt;=EOMONTH(J$4,0))*('Diário 1º PA'!$F$4:$F$2977)*(IF(Resumo!$Q$5="",1,'Diário 1º PA'!$O$4:$O$2977=Resumo!$Q$5)))
+SUMPRODUCT(('Diário 2º PA'!$E$4:$E$2000='Analítico Cp.'!$B66)*('Diário 2º PA'!$C$4:$C$2000&gt;=J$4)*('Diário 2º PA'!$C$4:$C$2000&lt;=EOMONTH(J$4,0))*('Diário 2º PA'!$F$4:$F$2000)*(IF(Resumo!$Q$5="",1,'Diário 2º PA'!$O$4:$O$2000=Resumo!$Q$5)))
+SUMPRODUCT(('Diário 3º PA'!$E$4:$E$2000='Analítico Cp.'!$B66)*('Diário 3º PA'!$C$4:$C$2000&gt;=J$4)*('Diário 3º PA'!$C$4:$C$2000&lt;=EOMONTH(J$4,0))*('Diário 3º PA'!$F$4:$F$2000)*(IF(Resumo!$Q$5="",1,'Diário 3º PA'!$O$4:$O$2000=Resumo!$Q$5)))
+SUMPRODUCT(('Diário 4º PA'!$E$4:$E$2000='Analítico Cp.'!$B66)*('Diário 4º PA'!$C$4:$C$2000&gt;=J$4)*('Diário 4º PA'!$C$4:$C$2000&lt;=EOMONTH(J$4,0))*('Diário 4º PA'!$F$4:$F$2000)*(IF(Resumo!$Q$5="",1,'Diário 4º PA'!$O$4:$O$2000=Resumo!$Q$5)))
+SUMPRODUCT(('Comp.'!$D$5:$D$763=$B66)*('Comp.'!$B$5:$B$763&gt;=J$4)*('Comp.'!$B$5:$B$763&lt;=EOMONTH(J$4,0))*('Comp.'!$E$5:$E$763)*(IF(Resumo!$Q$5="",1,'Comp.'!$K$5:$K$763=Resumo!$Q$5)))</f>
        <v>0</v>
      </c>
      <c r="K66" s="199">
        <f t="array" ref="K66">SUMPRODUCT(('Diário 1º PA'!$E$4:$E$2977='Analítico Cp.'!$B66)*('Diário 1º PA'!$C$4:$C$2977&gt;=K$4)*('Diário 1º PA'!$C$4:$C$2977&lt;=EOMONTH(K$4,0))*('Diário 1º PA'!$F$4:$F$2977)*(IF(Resumo!$Q$5="",1,'Diário 1º PA'!$O$4:$O$2977=Resumo!$Q$5)))
+SUMPRODUCT(('Diário 2º PA'!$E$4:$E$2000='Analítico Cp.'!$B66)*('Diário 2º PA'!$C$4:$C$2000&gt;=K$4)*('Diário 2º PA'!$C$4:$C$2000&lt;=EOMONTH(K$4,0))*('Diário 2º PA'!$F$4:$F$2000)*(IF(Resumo!$Q$5="",1,'Diário 2º PA'!$O$4:$O$2000=Resumo!$Q$5)))
+SUMPRODUCT(('Diário 3º PA'!$E$4:$E$2000='Analítico Cp.'!$B66)*('Diário 3º PA'!$C$4:$C$2000&gt;=K$4)*('Diário 3º PA'!$C$4:$C$2000&lt;=EOMONTH(K$4,0))*('Diário 3º PA'!$F$4:$F$2000)*(IF(Resumo!$Q$5="",1,'Diário 3º PA'!$O$4:$O$2000=Resumo!$Q$5)))
+SUMPRODUCT(('Diário 4º PA'!$E$4:$E$2000='Analítico Cp.'!$B66)*('Diário 4º PA'!$C$4:$C$2000&gt;=K$4)*('Diário 4º PA'!$C$4:$C$2000&lt;=EOMONTH(K$4,0))*('Diário 4º PA'!$F$4:$F$2000)*(IF(Resumo!$Q$5="",1,'Diário 4º PA'!$O$4:$O$2000=Resumo!$Q$5)))
+SUMPRODUCT(('Comp.'!$D$5:$D$763=$B66)*('Comp.'!$B$5:$B$763&gt;=K$4)*('Comp.'!$B$5:$B$763&lt;=EOMONTH(K$4,0))*('Comp.'!$E$5:$E$763)*(IF(Resumo!$Q$5="",1,'Comp.'!$K$5:$K$763=Resumo!$Q$5)))</f>
        <v>0</v>
      </c>
      <c r="L66" s="199">
        <f t="array" ref="L66">SUMPRODUCT(('Diário 1º PA'!$E$4:$E$2977='Analítico Cp.'!$B66)*('Diário 1º PA'!$C$4:$C$2977&gt;=L$4)*('Diário 1º PA'!$C$4:$C$2977&lt;=EOMONTH(L$4,0))*('Diário 1º PA'!$F$4:$F$2977)*(IF(Resumo!$Q$5="",1,'Diário 1º PA'!$O$4:$O$2977=Resumo!$Q$5)))
+SUMPRODUCT(('Diário 2º PA'!$E$4:$E$2000='Analítico Cp.'!$B66)*('Diário 2º PA'!$C$4:$C$2000&gt;=L$4)*('Diário 2º PA'!$C$4:$C$2000&lt;=EOMONTH(L$4,0))*('Diário 2º PA'!$F$4:$F$2000)*(IF(Resumo!$Q$5="",1,'Diário 2º PA'!$O$4:$O$2000=Resumo!$Q$5)))
+SUMPRODUCT(('Diário 3º PA'!$E$4:$E$2000='Analítico Cp.'!$B66)*('Diário 3º PA'!$C$4:$C$2000&gt;=L$4)*('Diário 3º PA'!$C$4:$C$2000&lt;=EOMONTH(L$4,0))*('Diário 3º PA'!$F$4:$F$2000)*(IF(Resumo!$Q$5="",1,'Diário 3º PA'!$O$4:$O$2000=Resumo!$Q$5)))
+SUMPRODUCT(('Diário 4º PA'!$E$4:$E$2000='Analítico Cp.'!$B66)*('Diário 4º PA'!$C$4:$C$2000&gt;=L$4)*('Diário 4º PA'!$C$4:$C$2000&lt;=EOMONTH(L$4,0))*('Diário 4º PA'!$F$4:$F$2000)*(IF(Resumo!$Q$5="",1,'Diário 4º PA'!$O$4:$O$2000=Resumo!$Q$5)))
+SUMPRODUCT(('Comp.'!$D$5:$D$763=$B66)*('Comp.'!$B$5:$B$763&gt;=L$4)*('Comp.'!$B$5:$B$763&lt;=EOMONTH(L$4,0))*('Comp.'!$E$5:$E$763)*(IF(Resumo!$Q$5="",1,'Comp.'!$K$5:$K$763=Resumo!$Q$5)))</f>
        <v>0</v>
      </c>
      <c r="M66" s="199">
        <f t="array" ref="M66">SUMPRODUCT(('Diário 1º PA'!$E$4:$E$2977='Analítico Cp.'!$B66)*('Diário 1º PA'!$C$4:$C$2977&gt;=M$4)*('Diário 1º PA'!$C$4:$C$2977&lt;=EOMONTH(M$4,0))*('Diário 1º PA'!$F$4:$F$2977)*(IF(Resumo!$Q$5="",1,'Diário 1º PA'!$O$4:$O$2977=Resumo!$Q$5)))
+SUMPRODUCT(('Diário 2º PA'!$E$4:$E$2000='Analítico Cp.'!$B66)*('Diário 2º PA'!$C$4:$C$2000&gt;=M$4)*('Diário 2º PA'!$C$4:$C$2000&lt;=EOMONTH(M$4,0))*('Diário 2º PA'!$F$4:$F$2000)*(IF(Resumo!$Q$5="",1,'Diário 2º PA'!$O$4:$O$2000=Resumo!$Q$5)))
+SUMPRODUCT(('Diário 3º PA'!$E$4:$E$2000='Analítico Cp.'!$B66)*('Diário 3º PA'!$C$4:$C$2000&gt;=M$4)*('Diário 3º PA'!$C$4:$C$2000&lt;=EOMONTH(M$4,0))*('Diário 3º PA'!$F$4:$F$2000)*(IF(Resumo!$Q$5="",1,'Diário 3º PA'!$O$4:$O$2000=Resumo!$Q$5)))
+SUMPRODUCT(('Diário 4º PA'!$E$4:$E$2000='Analítico Cp.'!$B66)*('Diário 4º PA'!$C$4:$C$2000&gt;=M$4)*('Diário 4º PA'!$C$4:$C$2000&lt;=EOMONTH(M$4,0))*('Diário 4º PA'!$F$4:$F$2000)*(IF(Resumo!$Q$5="",1,'Diário 4º PA'!$O$4:$O$2000=Resumo!$Q$5)))
+SUMPRODUCT(('Comp.'!$D$5:$D$763=$B66)*('Comp.'!$B$5:$B$763&gt;=M$4)*('Comp.'!$B$5:$B$763&lt;=EOMONTH(M$4,0))*('Comp.'!$E$5:$E$763)*(IF(Resumo!$Q$5="",1,'Comp.'!$K$5:$K$763=Resumo!$Q$5)))</f>
        <v>0</v>
      </c>
      <c r="N66" s="199">
        <f t="array" ref="N66">SUMPRODUCT(('Diário 1º PA'!$E$4:$E$2977='Analítico Cp.'!$B66)*('Diário 1º PA'!$C$4:$C$2977&gt;=N$4)*('Diário 1º PA'!$C$4:$C$2977&lt;=EOMONTH(N$4,0))*('Diário 1º PA'!$F$4:$F$2977)*(IF(Resumo!$Q$5="",1,'Diário 1º PA'!$O$4:$O$2977=Resumo!$Q$5)))
+SUMPRODUCT(('Diário 2º PA'!$E$4:$E$2000='Analítico Cp.'!$B66)*('Diário 2º PA'!$C$4:$C$2000&gt;=N$4)*('Diário 2º PA'!$C$4:$C$2000&lt;=EOMONTH(N$4,0))*('Diário 2º PA'!$F$4:$F$2000)*(IF(Resumo!$Q$5="",1,'Diário 2º PA'!$O$4:$O$2000=Resumo!$Q$5)))
+SUMPRODUCT(('Diário 3º PA'!$E$4:$E$2000='Analítico Cp.'!$B66)*('Diário 3º PA'!$C$4:$C$2000&gt;=N$4)*('Diário 3º PA'!$C$4:$C$2000&lt;=EOMONTH(N$4,0))*('Diário 3º PA'!$F$4:$F$2000)*(IF(Resumo!$Q$5="",1,'Diário 3º PA'!$O$4:$O$2000=Resumo!$Q$5)))
+SUMPRODUCT(('Diário 4º PA'!$E$4:$E$2000='Analítico Cp.'!$B66)*('Diário 4º PA'!$C$4:$C$2000&gt;=N$4)*('Diário 4º PA'!$C$4:$C$2000&lt;=EOMONTH(N$4,0))*('Diário 4º PA'!$F$4:$F$2000)*(IF(Resumo!$Q$5="",1,'Diário 4º PA'!$O$4:$O$2000=Resumo!$Q$5)))
+SUMPRODUCT(('Comp.'!$D$5:$D$763=$B66)*('Comp.'!$B$5:$B$763&gt;=N$4)*('Comp.'!$B$5:$B$763&lt;=EOMONTH(N$4,0))*('Comp.'!$E$5:$E$763)*(IF(Resumo!$Q$5="",1,'Comp.'!$K$5:$K$763=Resumo!$Q$5)))</f>
        <v>0</v>
      </c>
      <c r="O66" s="200">
        <f t="shared" si="13"/>
        <v>2306.84</v>
      </c>
      <c r="P66" s="201">
        <f t="shared" si="14"/>
        <v>4.7747757469460736E-4</v>
      </c>
      <c r="Q66" s="174"/>
      <c r="R66" s="174"/>
      <c r="S66" s="174"/>
      <c r="T66" s="174"/>
      <c r="U66" s="174"/>
      <c r="V66" s="174"/>
      <c r="W66" s="174"/>
      <c r="X66" s="174"/>
      <c r="Y66" s="174"/>
      <c r="Z66" s="174"/>
    </row>
    <row r="67" spans="1:26" ht="23.25" customHeight="1" x14ac:dyDescent="0.2">
      <c r="A67" s="220" t="s">
        <v>237</v>
      </c>
      <c r="B67" s="84" t="s">
        <v>238</v>
      </c>
      <c r="C67" s="199">
        <f t="array" ref="C67">SUMPRODUCT(('Diário 1º PA'!$E$4:$E$2977='Analítico Cp.'!$B67)*('Diário 1º PA'!$C$4:$C$2977&gt;=C$4)*('Diário 1º PA'!$C$4:$C$2977&lt;=EOMONTH(C$4,0))*('Diário 1º PA'!$F$4:$F$2977)*(IF(Resumo!$Q$5="",1,'Diário 1º PA'!$O$4:$O$2977=Resumo!$Q$5)))
+SUMPRODUCT(('Diário 2º PA'!$E$4:$E$2000='Analítico Cp.'!$B67)*('Diário 2º PA'!$C$4:$C$2000&gt;=C$4)*('Diário 2º PA'!$C$4:$C$2000&lt;=EOMONTH(C$4,0))*('Diário 2º PA'!$F$4:$F$2000)*(IF(Resumo!$Q$5="",1,'Diário 2º PA'!$O$4:$O$2000=Resumo!$Q$5)))
+SUMPRODUCT(('Diário 3º PA'!$E$4:$E$2000='Analítico Cp.'!$B67)*('Diário 3º PA'!$C$4:$C$2000&gt;=C$4)*('Diário 3º PA'!$C$4:$C$2000&lt;=EOMONTH(C$4,0))*('Diário 3º PA'!$F$4:$F$2000)*(IF(Resumo!$Q$5="",1,'Diário 3º PA'!$O$4:$O$2000=Resumo!$Q$5)))
+SUMPRODUCT(('Diário 4º PA'!$E$4:$E$2000='Analítico Cp.'!$B67)*('Diário 4º PA'!$C$4:$C$2000&gt;=C$4)*('Diário 4º PA'!$C$4:$C$2000&lt;=EOMONTH(C$4,0))*('Diário 4º PA'!$F$4:$F$2000)*(IF(Resumo!$Q$5="",1,'Diário 4º PA'!$O$4:$O$2000=Resumo!$Q$5)))
+SUMPRODUCT(('Comp.'!$D$5:$D$763=$B67)*('Comp.'!$B$5:$B$763&gt;=C$4)*('Comp.'!$B$5:$B$763&lt;=EOMONTH(C$4,0))*('Comp.'!$E$5:$E$763)*(IF(Resumo!$Q$5="",1,'Comp.'!$K$5:$K$763=Resumo!$Q$5)))</f>
        <v>4200</v>
      </c>
      <c r="D67" s="199">
        <f t="array" ref="D67">SUMPRODUCT(('Diário 1º PA'!$E$4:$E$2977='Analítico Cp.'!$B67)*('Diário 1º PA'!$C$4:$C$2977&gt;=D$4)*('Diário 1º PA'!$C$4:$C$2977&lt;=EOMONTH(D$4,0))*('Diário 1º PA'!$F$4:$F$2977)*(IF(Resumo!$Q$5="",1,'Diário 1º PA'!$O$4:$O$2977=Resumo!$Q$5)))
+SUMPRODUCT(('Diário 2º PA'!$E$4:$E$2000='Analítico Cp.'!$B67)*('Diário 2º PA'!$C$4:$C$2000&gt;=D$4)*('Diário 2º PA'!$C$4:$C$2000&lt;=EOMONTH(D$4,0))*('Diário 2º PA'!$F$4:$F$2000)*(IF(Resumo!$Q$5="",1,'Diário 2º PA'!$O$4:$O$2000=Resumo!$Q$5)))
+SUMPRODUCT(('Diário 3º PA'!$E$4:$E$2000='Analítico Cp.'!$B67)*('Diário 3º PA'!$C$4:$C$2000&gt;=D$4)*('Diário 3º PA'!$C$4:$C$2000&lt;=EOMONTH(D$4,0))*('Diário 3º PA'!$F$4:$F$2000)*(IF(Resumo!$Q$5="",1,'Diário 3º PA'!$O$4:$O$2000=Resumo!$Q$5)))
+SUMPRODUCT(('Diário 4º PA'!$E$4:$E$2000='Analítico Cp.'!$B67)*('Diário 4º PA'!$C$4:$C$2000&gt;=D$4)*('Diário 4º PA'!$C$4:$C$2000&lt;=EOMONTH(D$4,0))*('Diário 4º PA'!$F$4:$F$2000)*(IF(Resumo!$Q$5="",1,'Diário 4º PA'!$O$4:$O$2000=Resumo!$Q$5)))
+SUMPRODUCT(('Comp.'!$D$5:$D$763=$B67)*('Comp.'!$B$5:$B$763&gt;=D$4)*('Comp.'!$B$5:$B$763&lt;=EOMONTH(D$4,0))*('Comp.'!$E$5:$E$763)*(IF(Resumo!$Q$5="",1,'Comp.'!$K$5:$K$763=Resumo!$Q$5)))</f>
        <v>76</v>
      </c>
      <c r="E67" s="199">
        <f t="array" ref="E67">SUMPRODUCT(('Diário 1º PA'!$E$4:$E$2977='Analítico Cp.'!$B67)*('Diário 1º PA'!$C$4:$C$2977&gt;=E$4)*('Diário 1º PA'!$C$4:$C$2977&lt;=EOMONTH(E$4,0))*('Diário 1º PA'!$F$4:$F$2977)*(IF(Resumo!$Q$5="",1,'Diário 1º PA'!$O$4:$O$2977=Resumo!$Q$5)))
+SUMPRODUCT(('Diário 2º PA'!$E$4:$E$2000='Analítico Cp.'!$B67)*('Diário 2º PA'!$C$4:$C$2000&gt;=E$4)*('Diário 2º PA'!$C$4:$C$2000&lt;=EOMONTH(E$4,0))*('Diário 2º PA'!$F$4:$F$2000)*(IF(Resumo!$Q$5="",1,'Diário 2º PA'!$O$4:$O$2000=Resumo!$Q$5)))
+SUMPRODUCT(('Diário 3º PA'!$E$4:$E$2000='Analítico Cp.'!$B67)*('Diário 3º PA'!$C$4:$C$2000&gt;=E$4)*('Diário 3º PA'!$C$4:$C$2000&lt;=EOMONTH(E$4,0))*('Diário 3º PA'!$F$4:$F$2000)*(IF(Resumo!$Q$5="",1,'Diário 3º PA'!$O$4:$O$2000=Resumo!$Q$5)))
+SUMPRODUCT(('Diário 4º PA'!$E$4:$E$2000='Analítico Cp.'!$B67)*('Diário 4º PA'!$C$4:$C$2000&gt;=E$4)*('Diário 4º PA'!$C$4:$C$2000&lt;=EOMONTH(E$4,0))*('Diário 4º PA'!$F$4:$F$2000)*(IF(Resumo!$Q$5="",1,'Diário 4º PA'!$O$4:$O$2000=Resumo!$Q$5)))
+SUMPRODUCT(('Comp.'!$D$5:$D$763=$B67)*('Comp.'!$B$5:$B$763&gt;=E$4)*('Comp.'!$B$5:$B$763&lt;=EOMONTH(E$4,0))*('Comp.'!$E$5:$E$763)*(IF(Resumo!$Q$5="",1,'Comp.'!$K$5:$K$763=Resumo!$Q$5)))</f>
        <v>0</v>
      </c>
      <c r="F67" s="199">
        <f t="array" ref="F67">SUMPRODUCT(('Diário 1º PA'!$E$4:$E$2977='Analítico Cp.'!$B67)*('Diário 1º PA'!$C$4:$C$2977&gt;=F$4)*('Diário 1º PA'!$C$4:$C$2977&lt;=EOMONTH(F$4,0))*('Diário 1º PA'!$F$4:$F$2977)*(IF(Resumo!$Q$5="",1,'Diário 1º PA'!$O$4:$O$2977=Resumo!$Q$5)))
+SUMPRODUCT(('Diário 2º PA'!$E$4:$E$2000='Analítico Cp.'!$B67)*('Diário 2º PA'!$C$4:$C$2000&gt;=F$4)*('Diário 2º PA'!$C$4:$C$2000&lt;=EOMONTH(F$4,0))*('Diário 2º PA'!$F$4:$F$2000)*(IF(Resumo!$Q$5="",1,'Diário 2º PA'!$O$4:$O$2000=Resumo!$Q$5)))
+SUMPRODUCT(('Diário 3º PA'!$E$4:$E$2000='Analítico Cp.'!$B67)*('Diário 3º PA'!$C$4:$C$2000&gt;=F$4)*('Diário 3º PA'!$C$4:$C$2000&lt;=EOMONTH(F$4,0))*('Diário 3º PA'!$F$4:$F$2000)*(IF(Resumo!$Q$5="",1,'Diário 3º PA'!$O$4:$O$2000=Resumo!$Q$5)))
+SUMPRODUCT(('Diário 4º PA'!$E$4:$E$2000='Analítico Cp.'!$B67)*('Diário 4º PA'!$C$4:$C$2000&gt;=F$4)*('Diário 4º PA'!$C$4:$C$2000&lt;=EOMONTH(F$4,0))*('Diário 4º PA'!$F$4:$F$2000)*(IF(Resumo!$Q$5="",1,'Diário 4º PA'!$O$4:$O$2000=Resumo!$Q$5)))
+SUMPRODUCT(('Comp.'!$D$5:$D$763=$B67)*('Comp.'!$B$5:$B$763&gt;=F$4)*('Comp.'!$B$5:$B$763&lt;=EOMONTH(F$4,0))*('Comp.'!$E$5:$E$763)*(IF(Resumo!$Q$5="",1,'Comp.'!$K$5:$K$763=Resumo!$Q$5)))</f>
        <v>0</v>
      </c>
      <c r="G67" s="199">
        <f t="array" ref="G67">SUMPRODUCT(('Diário 1º PA'!$E$4:$E$2977='Analítico Cp.'!$B67)*('Diário 1º PA'!$C$4:$C$2977&gt;=G$4)*('Diário 1º PA'!$C$4:$C$2977&lt;=EOMONTH(G$4,0))*('Diário 1º PA'!$F$4:$F$2977)*(IF(Resumo!$Q$5="",1,'Diário 1º PA'!$O$4:$O$2977=Resumo!$Q$5)))
+SUMPRODUCT(('Diário 2º PA'!$E$4:$E$2000='Analítico Cp.'!$B67)*('Diário 2º PA'!$C$4:$C$2000&gt;=G$4)*('Diário 2º PA'!$C$4:$C$2000&lt;=EOMONTH(G$4,0))*('Diário 2º PA'!$F$4:$F$2000)*(IF(Resumo!$Q$5="",1,'Diário 2º PA'!$O$4:$O$2000=Resumo!$Q$5)))
+SUMPRODUCT(('Diário 3º PA'!$E$4:$E$2000='Analítico Cp.'!$B67)*('Diário 3º PA'!$C$4:$C$2000&gt;=G$4)*('Diário 3º PA'!$C$4:$C$2000&lt;=EOMONTH(G$4,0))*('Diário 3º PA'!$F$4:$F$2000)*(IF(Resumo!$Q$5="",1,'Diário 3º PA'!$O$4:$O$2000=Resumo!$Q$5)))
+SUMPRODUCT(('Diário 4º PA'!$E$4:$E$2000='Analítico Cp.'!$B67)*('Diário 4º PA'!$C$4:$C$2000&gt;=G$4)*('Diário 4º PA'!$C$4:$C$2000&lt;=EOMONTH(G$4,0))*('Diário 4º PA'!$F$4:$F$2000)*(IF(Resumo!$Q$5="",1,'Diário 4º PA'!$O$4:$O$2000=Resumo!$Q$5)))
+SUMPRODUCT(('Comp.'!$D$5:$D$763=$B67)*('Comp.'!$B$5:$B$763&gt;=G$4)*('Comp.'!$B$5:$B$763&lt;=EOMONTH(G$4,0))*('Comp.'!$E$5:$E$763)*(IF(Resumo!$Q$5="",1,'Comp.'!$K$5:$K$763=Resumo!$Q$5)))</f>
        <v>0</v>
      </c>
      <c r="H67" s="199">
        <f t="array" ref="H67">SUMPRODUCT(('Diário 1º PA'!$E$4:$E$2977='Analítico Cp.'!$B67)*('Diário 1º PA'!$C$4:$C$2977&gt;=H$4)*('Diário 1º PA'!$C$4:$C$2977&lt;=EOMONTH(H$4,0))*('Diário 1º PA'!$F$4:$F$2977)*(IF(Resumo!$Q$5="",1,'Diário 1º PA'!$O$4:$O$2977=Resumo!$Q$5)))
+SUMPRODUCT(('Diário 2º PA'!$E$4:$E$2000='Analítico Cp.'!$B67)*('Diário 2º PA'!$C$4:$C$2000&gt;=H$4)*('Diário 2º PA'!$C$4:$C$2000&lt;=EOMONTH(H$4,0))*('Diário 2º PA'!$F$4:$F$2000)*(IF(Resumo!$Q$5="",1,'Diário 2º PA'!$O$4:$O$2000=Resumo!$Q$5)))
+SUMPRODUCT(('Diário 3º PA'!$E$4:$E$2000='Analítico Cp.'!$B67)*('Diário 3º PA'!$C$4:$C$2000&gt;=H$4)*('Diário 3º PA'!$C$4:$C$2000&lt;=EOMONTH(H$4,0))*('Diário 3º PA'!$F$4:$F$2000)*(IF(Resumo!$Q$5="",1,'Diário 3º PA'!$O$4:$O$2000=Resumo!$Q$5)))
+SUMPRODUCT(('Diário 4º PA'!$E$4:$E$2000='Analítico Cp.'!$B67)*('Diário 4º PA'!$C$4:$C$2000&gt;=H$4)*('Diário 4º PA'!$C$4:$C$2000&lt;=EOMONTH(H$4,0))*('Diário 4º PA'!$F$4:$F$2000)*(IF(Resumo!$Q$5="",1,'Diário 4º PA'!$O$4:$O$2000=Resumo!$Q$5)))
+SUMPRODUCT(('Comp.'!$D$5:$D$763=$B67)*('Comp.'!$B$5:$B$763&gt;=H$4)*('Comp.'!$B$5:$B$763&lt;=EOMONTH(H$4,0))*('Comp.'!$E$5:$E$763)*(IF(Resumo!$Q$5="",1,'Comp.'!$K$5:$K$763=Resumo!$Q$5)))</f>
        <v>0</v>
      </c>
      <c r="I67" s="199">
        <f t="array" ref="I67">SUMPRODUCT(('Diário 1º PA'!$E$4:$E$2977='Analítico Cp.'!$B67)*('Diário 1º PA'!$C$4:$C$2977&gt;=I$4)*('Diário 1º PA'!$C$4:$C$2977&lt;=EOMONTH(I$4,0))*('Diário 1º PA'!$F$4:$F$2977)*(IF(Resumo!$Q$5="",1,'Diário 1º PA'!$O$4:$O$2977=Resumo!$Q$5)))
+SUMPRODUCT(('Diário 2º PA'!$E$4:$E$2000='Analítico Cp.'!$B67)*('Diário 2º PA'!$C$4:$C$2000&gt;=I$4)*('Diário 2º PA'!$C$4:$C$2000&lt;=EOMONTH(I$4,0))*('Diário 2º PA'!$F$4:$F$2000)*(IF(Resumo!$Q$5="",1,'Diário 2º PA'!$O$4:$O$2000=Resumo!$Q$5)))
+SUMPRODUCT(('Diário 3º PA'!$E$4:$E$2000='Analítico Cp.'!$B67)*('Diário 3º PA'!$C$4:$C$2000&gt;=I$4)*('Diário 3º PA'!$C$4:$C$2000&lt;=EOMONTH(I$4,0))*('Diário 3º PA'!$F$4:$F$2000)*(IF(Resumo!$Q$5="",1,'Diário 3º PA'!$O$4:$O$2000=Resumo!$Q$5)))
+SUMPRODUCT(('Diário 4º PA'!$E$4:$E$2000='Analítico Cp.'!$B67)*('Diário 4º PA'!$C$4:$C$2000&gt;=I$4)*('Diário 4º PA'!$C$4:$C$2000&lt;=EOMONTH(I$4,0))*('Diário 4º PA'!$F$4:$F$2000)*(IF(Resumo!$Q$5="",1,'Diário 4º PA'!$O$4:$O$2000=Resumo!$Q$5)))
+SUMPRODUCT(('Comp.'!$D$5:$D$763=$B67)*('Comp.'!$B$5:$B$763&gt;=I$4)*('Comp.'!$B$5:$B$763&lt;=EOMONTH(I$4,0))*('Comp.'!$E$5:$E$763)*(IF(Resumo!$Q$5="",1,'Comp.'!$K$5:$K$763=Resumo!$Q$5)))</f>
        <v>0</v>
      </c>
      <c r="J67" s="199">
        <f t="array" ref="J67">SUMPRODUCT(('Diário 1º PA'!$E$4:$E$2977='Analítico Cp.'!$B67)*('Diário 1º PA'!$C$4:$C$2977&gt;=J$4)*('Diário 1º PA'!$C$4:$C$2977&lt;=EOMONTH(J$4,0))*('Diário 1º PA'!$F$4:$F$2977)*(IF(Resumo!$Q$5="",1,'Diário 1º PA'!$O$4:$O$2977=Resumo!$Q$5)))
+SUMPRODUCT(('Diário 2º PA'!$E$4:$E$2000='Analítico Cp.'!$B67)*('Diário 2º PA'!$C$4:$C$2000&gt;=J$4)*('Diário 2º PA'!$C$4:$C$2000&lt;=EOMONTH(J$4,0))*('Diário 2º PA'!$F$4:$F$2000)*(IF(Resumo!$Q$5="",1,'Diário 2º PA'!$O$4:$O$2000=Resumo!$Q$5)))
+SUMPRODUCT(('Diário 3º PA'!$E$4:$E$2000='Analítico Cp.'!$B67)*('Diário 3º PA'!$C$4:$C$2000&gt;=J$4)*('Diário 3º PA'!$C$4:$C$2000&lt;=EOMONTH(J$4,0))*('Diário 3º PA'!$F$4:$F$2000)*(IF(Resumo!$Q$5="",1,'Diário 3º PA'!$O$4:$O$2000=Resumo!$Q$5)))
+SUMPRODUCT(('Diário 4º PA'!$E$4:$E$2000='Analítico Cp.'!$B67)*('Diário 4º PA'!$C$4:$C$2000&gt;=J$4)*('Diário 4º PA'!$C$4:$C$2000&lt;=EOMONTH(J$4,0))*('Diário 4º PA'!$F$4:$F$2000)*(IF(Resumo!$Q$5="",1,'Diário 4º PA'!$O$4:$O$2000=Resumo!$Q$5)))
+SUMPRODUCT(('Comp.'!$D$5:$D$763=$B67)*('Comp.'!$B$5:$B$763&gt;=J$4)*('Comp.'!$B$5:$B$763&lt;=EOMONTH(J$4,0))*('Comp.'!$E$5:$E$763)*(IF(Resumo!$Q$5="",1,'Comp.'!$K$5:$K$763=Resumo!$Q$5)))</f>
        <v>0</v>
      </c>
      <c r="K67" s="199">
        <f t="array" ref="K67">SUMPRODUCT(('Diário 1º PA'!$E$4:$E$2977='Analítico Cp.'!$B67)*('Diário 1º PA'!$C$4:$C$2977&gt;=K$4)*('Diário 1º PA'!$C$4:$C$2977&lt;=EOMONTH(K$4,0))*('Diário 1º PA'!$F$4:$F$2977)*(IF(Resumo!$Q$5="",1,'Diário 1º PA'!$O$4:$O$2977=Resumo!$Q$5)))
+SUMPRODUCT(('Diário 2º PA'!$E$4:$E$2000='Analítico Cp.'!$B67)*('Diário 2º PA'!$C$4:$C$2000&gt;=K$4)*('Diário 2º PA'!$C$4:$C$2000&lt;=EOMONTH(K$4,0))*('Diário 2º PA'!$F$4:$F$2000)*(IF(Resumo!$Q$5="",1,'Diário 2º PA'!$O$4:$O$2000=Resumo!$Q$5)))
+SUMPRODUCT(('Diário 3º PA'!$E$4:$E$2000='Analítico Cp.'!$B67)*('Diário 3º PA'!$C$4:$C$2000&gt;=K$4)*('Diário 3º PA'!$C$4:$C$2000&lt;=EOMONTH(K$4,0))*('Diário 3º PA'!$F$4:$F$2000)*(IF(Resumo!$Q$5="",1,'Diário 3º PA'!$O$4:$O$2000=Resumo!$Q$5)))
+SUMPRODUCT(('Diário 4º PA'!$E$4:$E$2000='Analítico Cp.'!$B67)*('Diário 4º PA'!$C$4:$C$2000&gt;=K$4)*('Diário 4º PA'!$C$4:$C$2000&lt;=EOMONTH(K$4,0))*('Diário 4º PA'!$F$4:$F$2000)*(IF(Resumo!$Q$5="",1,'Diário 4º PA'!$O$4:$O$2000=Resumo!$Q$5)))
+SUMPRODUCT(('Comp.'!$D$5:$D$763=$B67)*('Comp.'!$B$5:$B$763&gt;=K$4)*('Comp.'!$B$5:$B$763&lt;=EOMONTH(K$4,0))*('Comp.'!$E$5:$E$763)*(IF(Resumo!$Q$5="",1,'Comp.'!$K$5:$K$763=Resumo!$Q$5)))</f>
        <v>0</v>
      </c>
      <c r="L67" s="199">
        <f t="array" ref="L67">SUMPRODUCT(('Diário 1º PA'!$E$4:$E$2977='Analítico Cp.'!$B67)*('Diário 1º PA'!$C$4:$C$2977&gt;=L$4)*('Diário 1º PA'!$C$4:$C$2977&lt;=EOMONTH(L$4,0))*('Diário 1º PA'!$F$4:$F$2977)*(IF(Resumo!$Q$5="",1,'Diário 1º PA'!$O$4:$O$2977=Resumo!$Q$5)))
+SUMPRODUCT(('Diário 2º PA'!$E$4:$E$2000='Analítico Cp.'!$B67)*('Diário 2º PA'!$C$4:$C$2000&gt;=L$4)*('Diário 2º PA'!$C$4:$C$2000&lt;=EOMONTH(L$4,0))*('Diário 2º PA'!$F$4:$F$2000)*(IF(Resumo!$Q$5="",1,'Diário 2º PA'!$O$4:$O$2000=Resumo!$Q$5)))
+SUMPRODUCT(('Diário 3º PA'!$E$4:$E$2000='Analítico Cp.'!$B67)*('Diário 3º PA'!$C$4:$C$2000&gt;=L$4)*('Diário 3º PA'!$C$4:$C$2000&lt;=EOMONTH(L$4,0))*('Diário 3º PA'!$F$4:$F$2000)*(IF(Resumo!$Q$5="",1,'Diário 3º PA'!$O$4:$O$2000=Resumo!$Q$5)))
+SUMPRODUCT(('Diário 4º PA'!$E$4:$E$2000='Analítico Cp.'!$B67)*('Diário 4º PA'!$C$4:$C$2000&gt;=L$4)*('Diário 4º PA'!$C$4:$C$2000&lt;=EOMONTH(L$4,0))*('Diário 4º PA'!$F$4:$F$2000)*(IF(Resumo!$Q$5="",1,'Diário 4º PA'!$O$4:$O$2000=Resumo!$Q$5)))
+SUMPRODUCT(('Comp.'!$D$5:$D$763=$B67)*('Comp.'!$B$5:$B$763&gt;=L$4)*('Comp.'!$B$5:$B$763&lt;=EOMONTH(L$4,0))*('Comp.'!$E$5:$E$763)*(IF(Resumo!$Q$5="",1,'Comp.'!$K$5:$K$763=Resumo!$Q$5)))</f>
        <v>0</v>
      </c>
      <c r="M67" s="199">
        <f t="array" ref="M67">SUMPRODUCT(('Diário 1º PA'!$E$4:$E$2977='Analítico Cp.'!$B67)*('Diário 1º PA'!$C$4:$C$2977&gt;=M$4)*('Diário 1º PA'!$C$4:$C$2977&lt;=EOMONTH(M$4,0))*('Diário 1º PA'!$F$4:$F$2977)*(IF(Resumo!$Q$5="",1,'Diário 1º PA'!$O$4:$O$2977=Resumo!$Q$5)))
+SUMPRODUCT(('Diário 2º PA'!$E$4:$E$2000='Analítico Cp.'!$B67)*('Diário 2º PA'!$C$4:$C$2000&gt;=M$4)*('Diário 2º PA'!$C$4:$C$2000&lt;=EOMONTH(M$4,0))*('Diário 2º PA'!$F$4:$F$2000)*(IF(Resumo!$Q$5="",1,'Diário 2º PA'!$O$4:$O$2000=Resumo!$Q$5)))
+SUMPRODUCT(('Diário 3º PA'!$E$4:$E$2000='Analítico Cp.'!$B67)*('Diário 3º PA'!$C$4:$C$2000&gt;=M$4)*('Diário 3º PA'!$C$4:$C$2000&lt;=EOMONTH(M$4,0))*('Diário 3º PA'!$F$4:$F$2000)*(IF(Resumo!$Q$5="",1,'Diário 3º PA'!$O$4:$O$2000=Resumo!$Q$5)))
+SUMPRODUCT(('Diário 4º PA'!$E$4:$E$2000='Analítico Cp.'!$B67)*('Diário 4º PA'!$C$4:$C$2000&gt;=M$4)*('Diário 4º PA'!$C$4:$C$2000&lt;=EOMONTH(M$4,0))*('Diário 4º PA'!$F$4:$F$2000)*(IF(Resumo!$Q$5="",1,'Diário 4º PA'!$O$4:$O$2000=Resumo!$Q$5)))
+SUMPRODUCT(('Comp.'!$D$5:$D$763=$B67)*('Comp.'!$B$5:$B$763&gt;=M$4)*('Comp.'!$B$5:$B$763&lt;=EOMONTH(M$4,0))*('Comp.'!$E$5:$E$763)*(IF(Resumo!$Q$5="",1,'Comp.'!$K$5:$K$763=Resumo!$Q$5)))</f>
        <v>0</v>
      </c>
      <c r="N67" s="199">
        <f t="array" ref="N67">SUMPRODUCT(('Diário 1º PA'!$E$4:$E$2977='Analítico Cp.'!$B67)*('Diário 1º PA'!$C$4:$C$2977&gt;=N$4)*('Diário 1º PA'!$C$4:$C$2977&lt;=EOMONTH(N$4,0))*('Diário 1º PA'!$F$4:$F$2977)*(IF(Resumo!$Q$5="",1,'Diário 1º PA'!$O$4:$O$2977=Resumo!$Q$5)))
+SUMPRODUCT(('Diário 2º PA'!$E$4:$E$2000='Analítico Cp.'!$B67)*('Diário 2º PA'!$C$4:$C$2000&gt;=N$4)*('Diário 2º PA'!$C$4:$C$2000&lt;=EOMONTH(N$4,0))*('Diário 2º PA'!$F$4:$F$2000)*(IF(Resumo!$Q$5="",1,'Diário 2º PA'!$O$4:$O$2000=Resumo!$Q$5)))
+SUMPRODUCT(('Diário 3º PA'!$E$4:$E$2000='Analítico Cp.'!$B67)*('Diário 3º PA'!$C$4:$C$2000&gt;=N$4)*('Diário 3º PA'!$C$4:$C$2000&lt;=EOMONTH(N$4,0))*('Diário 3º PA'!$F$4:$F$2000)*(IF(Resumo!$Q$5="",1,'Diário 3º PA'!$O$4:$O$2000=Resumo!$Q$5)))
+SUMPRODUCT(('Diário 4º PA'!$E$4:$E$2000='Analítico Cp.'!$B67)*('Diário 4º PA'!$C$4:$C$2000&gt;=N$4)*('Diário 4º PA'!$C$4:$C$2000&lt;=EOMONTH(N$4,0))*('Diário 4º PA'!$F$4:$F$2000)*(IF(Resumo!$Q$5="",1,'Diário 4º PA'!$O$4:$O$2000=Resumo!$Q$5)))
+SUMPRODUCT(('Comp.'!$D$5:$D$763=$B67)*('Comp.'!$B$5:$B$763&gt;=N$4)*('Comp.'!$B$5:$B$763&lt;=EOMONTH(N$4,0))*('Comp.'!$E$5:$E$763)*(IF(Resumo!$Q$5="",1,'Comp.'!$K$5:$K$763=Resumo!$Q$5)))</f>
        <v>0</v>
      </c>
      <c r="O67" s="200">
        <f t="shared" si="13"/>
        <v>4276</v>
      </c>
      <c r="P67" s="201">
        <f t="shared" si="14"/>
        <v>8.8506099659887158E-4</v>
      </c>
      <c r="Q67" s="174"/>
      <c r="R67" s="174"/>
      <c r="S67" s="174"/>
      <c r="T67" s="174"/>
      <c r="U67" s="174"/>
      <c r="V67" s="174"/>
      <c r="W67" s="174"/>
      <c r="X67" s="174"/>
      <c r="Y67" s="174"/>
      <c r="Z67" s="174"/>
    </row>
    <row r="68" spans="1:26" ht="23.25" customHeight="1" x14ac:dyDescent="0.2">
      <c r="A68" s="220" t="s">
        <v>239</v>
      </c>
      <c r="B68" s="84" t="s">
        <v>240</v>
      </c>
      <c r="C68" s="199">
        <f t="array" ref="C68">SUMPRODUCT(('Diário 1º PA'!$E$4:$E$2977='Analítico Cp.'!$B68)*('Diário 1º PA'!$C$4:$C$2977&gt;=C$4)*('Diário 1º PA'!$C$4:$C$2977&lt;=EOMONTH(C$4,0))*('Diário 1º PA'!$F$4:$F$2977)*(IF(Resumo!$Q$5="",1,'Diário 1º PA'!$O$4:$O$2977=Resumo!$Q$5)))
+SUMPRODUCT(('Diário 2º PA'!$E$4:$E$2000='Analítico Cp.'!$B68)*('Diário 2º PA'!$C$4:$C$2000&gt;=C$4)*('Diário 2º PA'!$C$4:$C$2000&lt;=EOMONTH(C$4,0))*('Diário 2º PA'!$F$4:$F$2000)*(IF(Resumo!$Q$5="",1,'Diário 2º PA'!$O$4:$O$2000=Resumo!$Q$5)))
+SUMPRODUCT(('Diário 3º PA'!$E$4:$E$2000='Analítico Cp.'!$B68)*('Diário 3º PA'!$C$4:$C$2000&gt;=C$4)*('Diário 3º PA'!$C$4:$C$2000&lt;=EOMONTH(C$4,0))*('Diário 3º PA'!$F$4:$F$2000)*(IF(Resumo!$Q$5="",1,'Diário 3º PA'!$O$4:$O$2000=Resumo!$Q$5)))
+SUMPRODUCT(('Diário 4º PA'!$E$4:$E$2000='Analítico Cp.'!$B68)*('Diário 4º PA'!$C$4:$C$2000&gt;=C$4)*('Diário 4º PA'!$C$4:$C$2000&lt;=EOMONTH(C$4,0))*('Diário 4º PA'!$F$4:$F$2000)*(IF(Resumo!$Q$5="",1,'Diário 4º PA'!$O$4:$O$2000=Resumo!$Q$5)))
+SUMPRODUCT(('Comp.'!$D$5:$D$763=$B68)*('Comp.'!$B$5:$B$763&gt;=C$4)*('Comp.'!$B$5:$B$763&lt;=EOMONTH(C$4,0))*('Comp.'!$E$5:$E$763)*(IF(Resumo!$Q$5="",1,'Comp.'!$K$5:$K$763=Resumo!$Q$5)))</f>
        <v>12250</v>
      </c>
      <c r="D68" s="199">
        <f t="array" ref="D68">SUMPRODUCT(('Diário 1º PA'!$E$4:$E$2977='Analítico Cp.'!$B68)*('Diário 1º PA'!$C$4:$C$2977&gt;=D$4)*('Diário 1º PA'!$C$4:$C$2977&lt;=EOMONTH(D$4,0))*('Diário 1º PA'!$F$4:$F$2977)*(IF(Resumo!$Q$5="",1,'Diário 1º PA'!$O$4:$O$2977=Resumo!$Q$5)))
+SUMPRODUCT(('Diário 2º PA'!$E$4:$E$2000='Analítico Cp.'!$B68)*('Diário 2º PA'!$C$4:$C$2000&gt;=D$4)*('Diário 2º PA'!$C$4:$C$2000&lt;=EOMONTH(D$4,0))*('Diário 2º PA'!$F$4:$F$2000)*(IF(Resumo!$Q$5="",1,'Diário 2º PA'!$O$4:$O$2000=Resumo!$Q$5)))
+SUMPRODUCT(('Diário 3º PA'!$E$4:$E$2000='Analítico Cp.'!$B68)*('Diário 3º PA'!$C$4:$C$2000&gt;=D$4)*('Diário 3º PA'!$C$4:$C$2000&lt;=EOMONTH(D$4,0))*('Diário 3º PA'!$F$4:$F$2000)*(IF(Resumo!$Q$5="",1,'Diário 3º PA'!$O$4:$O$2000=Resumo!$Q$5)))
+SUMPRODUCT(('Diário 4º PA'!$E$4:$E$2000='Analítico Cp.'!$B68)*('Diário 4º PA'!$C$4:$C$2000&gt;=D$4)*('Diário 4º PA'!$C$4:$C$2000&lt;=EOMONTH(D$4,0))*('Diário 4º PA'!$F$4:$F$2000)*(IF(Resumo!$Q$5="",1,'Diário 4º PA'!$O$4:$O$2000=Resumo!$Q$5)))
+SUMPRODUCT(('Comp.'!$D$5:$D$763=$B68)*('Comp.'!$B$5:$B$763&gt;=D$4)*('Comp.'!$B$5:$B$763&lt;=EOMONTH(D$4,0))*('Comp.'!$E$5:$E$763)*(IF(Resumo!$Q$5="",1,'Comp.'!$K$5:$K$763=Resumo!$Q$5)))</f>
        <v>0</v>
      </c>
      <c r="E68" s="199">
        <f t="array" ref="E68">SUMPRODUCT(('Diário 1º PA'!$E$4:$E$2977='Analítico Cp.'!$B68)*('Diário 1º PA'!$C$4:$C$2977&gt;=E$4)*('Diário 1º PA'!$C$4:$C$2977&lt;=EOMONTH(E$4,0))*('Diário 1º PA'!$F$4:$F$2977)*(IF(Resumo!$Q$5="",1,'Diário 1º PA'!$O$4:$O$2977=Resumo!$Q$5)))
+SUMPRODUCT(('Diário 2º PA'!$E$4:$E$2000='Analítico Cp.'!$B68)*('Diário 2º PA'!$C$4:$C$2000&gt;=E$4)*('Diário 2º PA'!$C$4:$C$2000&lt;=EOMONTH(E$4,0))*('Diário 2º PA'!$F$4:$F$2000)*(IF(Resumo!$Q$5="",1,'Diário 2º PA'!$O$4:$O$2000=Resumo!$Q$5)))
+SUMPRODUCT(('Diário 3º PA'!$E$4:$E$2000='Analítico Cp.'!$B68)*('Diário 3º PA'!$C$4:$C$2000&gt;=E$4)*('Diário 3º PA'!$C$4:$C$2000&lt;=EOMONTH(E$4,0))*('Diário 3º PA'!$F$4:$F$2000)*(IF(Resumo!$Q$5="",1,'Diário 3º PA'!$O$4:$O$2000=Resumo!$Q$5)))
+SUMPRODUCT(('Diário 4º PA'!$E$4:$E$2000='Analítico Cp.'!$B68)*('Diário 4º PA'!$C$4:$C$2000&gt;=E$4)*('Diário 4º PA'!$C$4:$C$2000&lt;=EOMONTH(E$4,0))*('Diário 4º PA'!$F$4:$F$2000)*(IF(Resumo!$Q$5="",1,'Diário 4º PA'!$O$4:$O$2000=Resumo!$Q$5)))
+SUMPRODUCT(('Comp.'!$D$5:$D$763=$B68)*('Comp.'!$B$5:$B$763&gt;=E$4)*('Comp.'!$B$5:$B$763&lt;=EOMONTH(E$4,0))*('Comp.'!$E$5:$E$763)*(IF(Resumo!$Q$5="",1,'Comp.'!$K$5:$K$763=Resumo!$Q$5)))</f>
        <v>12460</v>
      </c>
      <c r="F68" s="199">
        <f t="array" ref="F68">SUMPRODUCT(('Diário 1º PA'!$E$4:$E$2977='Analítico Cp.'!$B68)*('Diário 1º PA'!$C$4:$C$2977&gt;=F$4)*('Diário 1º PA'!$C$4:$C$2977&lt;=EOMONTH(F$4,0))*('Diário 1º PA'!$F$4:$F$2977)*(IF(Resumo!$Q$5="",1,'Diário 1º PA'!$O$4:$O$2977=Resumo!$Q$5)))
+SUMPRODUCT(('Diário 2º PA'!$E$4:$E$2000='Analítico Cp.'!$B68)*('Diário 2º PA'!$C$4:$C$2000&gt;=F$4)*('Diário 2º PA'!$C$4:$C$2000&lt;=EOMONTH(F$4,0))*('Diário 2º PA'!$F$4:$F$2000)*(IF(Resumo!$Q$5="",1,'Diário 2º PA'!$O$4:$O$2000=Resumo!$Q$5)))
+SUMPRODUCT(('Diário 3º PA'!$E$4:$E$2000='Analítico Cp.'!$B68)*('Diário 3º PA'!$C$4:$C$2000&gt;=F$4)*('Diário 3º PA'!$C$4:$C$2000&lt;=EOMONTH(F$4,0))*('Diário 3º PA'!$F$4:$F$2000)*(IF(Resumo!$Q$5="",1,'Diário 3º PA'!$O$4:$O$2000=Resumo!$Q$5)))
+SUMPRODUCT(('Diário 4º PA'!$E$4:$E$2000='Analítico Cp.'!$B68)*('Diário 4º PA'!$C$4:$C$2000&gt;=F$4)*('Diário 4º PA'!$C$4:$C$2000&lt;=EOMONTH(F$4,0))*('Diário 4º PA'!$F$4:$F$2000)*(IF(Resumo!$Q$5="",1,'Diário 4º PA'!$O$4:$O$2000=Resumo!$Q$5)))
+SUMPRODUCT(('Comp.'!$D$5:$D$763=$B68)*('Comp.'!$B$5:$B$763&gt;=F$4)*('Comp.'!$B$5:$B$763&lt;=EOMONTH(F$4,0))*('Comp.'!$E$5:$E$763)*(IF(Resumo!$Q$5="",1,'Comp.'!$K$5:$K$763=Resumo!$Q$5)))</f>
        <v>0</v>
      </c>
      <c r="G68" s="199">
        <f t="array" ref="G68">SUMPRODUCT(('Diário 1º PA'!$E$4:$E$2977='Analítico Cp.'!$B68)*('Diário 1º PA'!$C$4:$C$2977&gt;=G$4)*('Diário 1º PA'!$C$4:$C$2977&lt;=EOMONTH(G$4,0))*('Diário 1º PA'!$F$4:$F$2977)*(IF(Resumo!$Q$5="",1,'Diário 1º PA'!$O$4:$O$2977=Resumo!$Q$5)))
+SUMPRODUCT(('Diário 2º PA'!$E$4:$E$2000='Analítico Cp.'!$B68)*('Diário 2º PA'!$C$4:$C$2000&gt;=G$4)*('Diário 2º PA'!$C$4:$C$2000&lt;=EOMONTH(G$4,0))*('Diário 2º PA'!$F$4:$F$2000)*(IF(Resumo!$Q$5="",1,'Diário 2º PA'!$O$4:$O$2000=Resumo!$Q$5)))
+SUMPRODUCT(('Diário 3º PA'!$E$4:$E$2000='Analítico Cp.'!$B68)*('Diário 3º PA'!$C$4:$C$2000&gt;=G$4)*('Diário 3º PA'!$C$4:$C$2000&lt;=EOMONTH(G$4,0))*('Diário 3º PA'!$F$4:$F$2000)*(IF(Resumo!$Q$5="",1,'Diário 3º PA'!$O$4:$O$2000=Resumo!$Q$5)))
+SUMPRODUCT(('Diário 4º PA'!$E$4:$E$2000='Analítico Cp.'!$B68)*('Diário 4º PA'!$C$4:$C$2000&gt;=G$4)*('Diário 4º PA'!$C$4:$C$2000&lt;=EOMONTH(G$4,0))*('Diário 4º PA'!$F$4:$F$2000)*(IF(Resumo!$Q$5="",1,'Diário 4º PA'!$O$4:$O$2000=Resumo!$Q$5)))
+SUMPRODUCT(('Comp.'!$D$5:$D$763=$B68)*('Comp.'!$B$5:$B$763&gt;=G$4)*('Comp.'!$B$5:$B$763&lt;=EOMONTH(G$4,0))*('Comp.'!$E$5:$E$763)*(IF(Resumo!$Q$5="",1,'Comp.'!$K$5:$K$763=Resumo!$Q$5)))</f>
        <v>0</v>
      </c>
      <c r="H68" s="199">
        <f t="array" ref="H68">SUMPRODUCT(('Diário 1º PA'!$E$4:$E$2977='Analítico Cp.'!$B68)*('Diário 1º PA'!$C$4:$C$2977&gt;=H$4)*('Diário 1º PA'!$C$4:$C$2977&lt;=EOMONTH(H$4,0))*('Diário 1º PA'!$F$4:$F$2977)*(IF(Resumo!$Q$5="",1,'Diário 1º PA'!$O$4:$O$2977=Resumo!$Q$5)))
+SUMPRODUCT(('Diário 2º PA'!$E$4:$E$2000='Analítico Cp.'!$B68)*('Diário 2º PA'!$C$4:$C$2000&gt;=H$4)*('Diário 2º PA'!$C$4:$C$2000&lt;=EOMONTH(H$4,0))*('Diário 2º PA'!$F$4:$F$2000)*(IF(Resumo!$Q$5="",1,'Diário 2º PA'!$O$4:$O$2000=Resumo!$Q$5)))
+SUMPRODUCT(('Diário 3º PA'!$E$4:$E$2000='Analítico Cp.'!$B68)*('Diário 3º PA'!$C$4:$C$2000&gt;=H$4)*('Diário 3º PA'!$C$4:$C$2000&lt;=EOMONTH(H$4,0))*('Diário 3º PA'!$F$4:$F$2000)*(IF(Resumo!$Q$5="",1,'Diário 3º PA'!$O$4:$O$2000=Resumo!$Q$5)))
+SUMPRODUCT(('Diário 4º PA'!$E$4:$E$2000='Analítico Cp.'!$B68)*('Diário 4º PA'!$C$4:$C$2000&gt;=H$4)*('Diário 4º PA'!$C$4:$C$2000&lt;=EOMONTH(H$4,0))*('Diário 4º PA'!$F$4:$F$2000)*(IF(Resumo!$Q$5="",1,'Diário 4º PA'!$O$4:$O$2000=Resumo!$Q$5)))
+SUMPRODUCT(('Comp.'!$D$5:$D$763=$B68)*('Comp.'!$B$5:$B$763&gt;=H$4)*('Comp.'!$B$5:$B$763&lt;=EOMONTH(H$4,0))*('Comp.'!$E$5:$E$763)*(IF(Resumo!$Q$5="",1,'Comp.'!$K$5:$K$763=Resumo!$Q$5)))</f>
        <v>0</v>
      </c>
      <c r="I68" s="199">
        <f t="array" ref="I68">SUMPRODUCT(('Diário 1º PA'!$E$4:$E$2977='Analítico Cp.'!$B68)*('Diário 1º PA'!$C$4:$C$2977&gt;=I$4)*('Diário 1º PA'!$C$4:$C$2977&lt;=EOMONTH(I$4,0))*('Diário 1º PA'!$F$4:$F$2977)*(IF(Resumo!$Q$5="",1,'Diário 1º PA'!$O$4:$O$2977=Resumo!$Q$5)))
+SUMPRODUCT(('Diário 2º PA'!$E$4:$E$2000='Analítico Cp.'!$B68)*('Diário 2º PA'!$C$4:$C$2000&gt;=I$4)*('Diário 2º PA'!$C$4:$C$2000&lt;=EOMONTH(I$4,0))*('Diário 2º PA'!$F$4:$F$2000)*(IF(Resumo!$Q$5="",1,'Diário 2º PA'!$O$4:$O$2000=Resumo!$Q$5)))
+SUMPRODUCT(('Diário 3º PA'!$E$4:$E$2000='Analítico Cp.'!$B68)*('Diário 3º PA'!$C$4:$C$2000&gt;=I$4)*('Diário 3º PA'!$C$4:$C$2000&lt;=EOMONTH(I$4,0))*('Diário 3º PA'!$F$4:$F$2000)*(IF(Resumo!$Q$5="",1,'Diário 3º PA'!$O$4:$O$2000=Resumo!$Q$5)))
+SUMPRODUCT(('Diário 4º PA'!$E$4:$E$2000='Analítico Cp.'!$B68)*('Diário 4º PA'!$C$4:$C$2000&gt;=I$4)*('Diário 4º PA'!$C$4:$C$2000&lt;=EOMONTH(I$4,0))*('Diário 4º PA'!$F$4:$F$2000)*(IF(Resumo!$Q$5="",1,'Diário 4º PA'!$O$4:$O$2000=Resumo!$Q$5)))
+SUMPRODUCT(('Comp.'!$D$5:$D$763=$B68)*('Comp.'!$B$5:$B$763&gt;=I$4)*('Comp.'!$B$5:$B$763&lt;=EOMONTH(I$4,0))*('Comp.'!$E$5:$E$763)*(IF(Resumo!$Q$5="",1,'Comp.'!$K$5:$K$763=Resumo!$Q$5)))</f>
        <v>0</v>
      </c>
      <c r="J68" s="199">
        <f t="array" ref="J68">SUMPRODUCT(('Diário 1º PA'!$E$4:$E$2977='Analítico Cp.'!$B68)*('Diário 1º PA'!$C$4:$C$2977&gt;=J$4)*('Diário 1º PA'!$C$4:$C$2977&lt;=EOMONTH(J$4,0))*('Diário 1º PA'!$F$4:$F$2977)*(IF(Resumo!$Q$5="",1,'Diário 1º PA'!$O$4:$O$2977=Resumo!$Q$5)))
+SUMPRODUCT(('Diário 2º PA'!$E$4:$E$2000='Analítico Cp.'!$B68)*('Diário 2º PA'!$C$4:$C$2000&gt;=J$4)*('Diário 2º PA'!$C$4:$C$2000&lt;=EOMONTH(J$4,0))*('Diário 2º PA'!$F$4:$F$2000)*(IF(Resumo!$Q$5="",1,'Diário 2º PA'!$O$4:$O$2000=Resumo!$Q$5)))
+SUMPRODUCT(('Diário 3º PA'!$E$4:$E$2000='Analítico Cp.'!$B68)*('Diário 3º PA'!$C$4:$C$2000&gt;=J$4)*('Diário 3º PA'!$C$4:$C$2000&lt;=EOMONTH(J$4,0))*('Diário 3º PA'!$F$4:$F$2000)*(IF(Resumo!$Q$5="",1,'Diário 3º PA'!$O$4:$O$2000=Resumo!$Q$5)))
+SUMPRODUCT(('Diário 4º PA'!$E$4:$E$2000='Analítico Cp.'!$B68)*('Diário 4º PA'!$C$4:$C$2000&gt;=J$4)*('Diário 4º PA'!$C$4:$C$2000&lt;=EOMONTH(J$4,0))*('Diário 4º PA'!$F$4:$F$2000)*(IF(Resumo!$Q$5="",1,'Diário 4º PA'!$O$4:$O$2000=Resumo!$Q$5)))
+SUMPRODUCT(('Comp.'!$D$5:$D$763=$B68)*('Comp.'!$B$5:$B$763&gt;=J$4)*('Comp.'!$B$5:$B$763&lt;=EOMONTH(J$4,0))*('Comp.'!$E$5:$E$763)*(IF(Resumo!$Q$5="",1,'Comp.'!$K$5:$K$763=Resumo!$Q$5)))</f>
        <v>0</v>
      </c>
      <c r="K68" s="199">
        <f t="array" ref="K68">SUMPRODUCT(('Diário 1º PA'!$E$4:$E$2977='Analítico Cp.'!$B68)*('Diário 1º PA'!$C$4:$C$2977&gt;=K$4)*('Diário 1º PA'!$C$4:$C$2977&lt;=EOMONTH(K$4,0))*('Diário 1º PA'!$F$4:$F$2977)*(IF(Resumo!$Q$5="",1,'Diário 1º PA'!$O$4:$O$2977=Resumo!$Q$5)))
+SUMPRODUCT(('Diário 2º PA'!$E$4:$E$2000='Analítico Cp.'!$B68)*('Diário 2º PA'!$C$4:$C$2000&gt;=K$4)*('Diário 2º PA'!$C$4:$C$2000&lt;=EOMONTH(K$4,0))*('Diário 2º PA'!$F$4:$F$2000)*(IF(Resumo!$Q$5="",1,'Diário 2º PA'!$O$4:$O$2000=Resumo!$Q$5)))
+SUMPRODUCT(('Diário 3º PA'!$E$4:$E$2000='Analítico Cp.'!$B68)*('Diário 3º PA'!$C$4:$C$2000&gt;=K$4)*('Diário 3º PA'!$C$4:$C$2000&lt;=EOMONTH(K$4,0))*('Diário 3º PA'!$F$4:$F$2000)*(IF(Resumo!$Q$5="",1,'Diário 3º PA'!$O$4:$O$2000=Resumo!$Q$5)))
+SUMPRODUCT(('Diário 4º PA'!$E$4:$E$2000='Analítico Cp.'!$B68)*('Diário 4º PA'!$C$4:$C$2000&gt;=K$4)*('Diário 4º PA'!$C$4:$C$2000&lt;=EOMONTH(K$4,0))*('Diário 4º PA'!$F$4:$F$2000)*(IF(Resumo!$Q$5="",1,'Diário 4º PA'!$O$4:$O$2000=Resumo!$Q$5)))
+SUMPRODUCT(('Comp.'!$D$5:$D$763=$B68)*('Comp.'!$B$5:$B$763&gt;=K$4)*('Comp.'!$B$5:$B$763&lt;=EOMONTH(K$4,0))*('Comp.'!$E$5:$E$763)*(IF(Resumo!$Q$5="",1,'Comp.'!$K$5:$K$763=Resumo!$Q$5)))</f>
        <v>0</v>
      </c>
      <c r="L68" s="199">
        <f t="array" ref="L68">SUMPRODUCT(('Diário 1º PA'!$E$4:$E$2977='Analítico Cp.'!$B68)*('Diário 1º PA'!$C$4:$C$2977&gt;=L$4)*('Diário 1º PA'!$C$4:$C$2977&lt;=EOMONTH(L$4,0))*('Diário 1º PA'!$F$4:$F$2977)*(IF(Resumo!$Q$5="",1,'Diário 1º PA'!$O$4:$O$2977=Resumo!$Q$5)))
+SUMPRODUCT(('Diário 2º PA'!$E$4:$E$2000='Analítico Cp.'!$B68)*('Diário 2º PA'!$C$4:$C$2000&gt;=L$4)*('Diário 2º PA'!$C$4:$C$2000&lt;=EOMONTH(L$4,0))*('Diário 2º PA'!$F$4:$F$2000)*(IF(Resumo!$Q$5="",1,'Diário 2º PA'!$O$4:$O$2000=Resumo!$Q$5)))
+SUMPRODUCT(('Diário 3º PA'!$E$4:$E$2000='Analítico Cp.'!$B68)*('Diário 3º PA'!$C$4:$C$2000&gt;=L$4)*('Diário 3º PA'!$C$4:$C$2000&lt;=EOMONTH(L$4,0))*('Diário 3º PA'!$F$4:$F$2000)*(IF(Resumo!$Q$5="",1,'Diário 3º PA'!$O$4:$O$2000=Resumo!$Q$5)))
+SUMPRODUCT(('Diário 4º PA'!$E$4:$E$2000='Analítico Cp.'!$B68)*('Diário 4º PA'!$C$4:$C$2000&gt;=L$4)*('Diário 4º PA'!$C$4:$C$2000&lt;=EOMONTH(L$4,0))*('Diário 4º PA'!$F$4:$F$2000)*(IF(Resumo!$Q$5="",1,'Diário 4º PA'!$O$4:$O$2000=Resumo!$Q$5)))
+SUMPRODUCT(('Comp.'!$D$5:$D$763=$B68)*('Comp.'!$B$5:$B$763&gt;=L$4)*('Comp.'!$B$5:$B$763&lt;=EOMONTH(L$4,0))*('Comp.'!$E$5:$E$763)*(IF(Resumo!$Q$5="",1,'Comp.'!$K$5:$K$763=Resumo!$Q$5)))</f>
        <v>0</v>
      </c>
      <c r="M68" s="199">
        <f t="array" ref="M68">SUMPRODUCT(('Diário 1º PA'!$E$4:$E$2977='Analítico Cp.'!$B68)*('Diário 1º PA'!$C$4:$C$2977&gt;=M$4)*('Diário 1º PA'!$C$4:$C$2977&lt;=EOMONTH(M$4,0))*('Diário 1º PA'!$F$4:$F$2977)*(IF(Resumo!$Q$5="",1,'Diário 1º PA'!$O$4:$O$2977=Resumo!$Q$5)))
+SUMPRODUCT(('Diário 2º PA'!$E$4:$E$2000='Analítico Cp.'!$B68)*('Diário 2º PA'!$C$4:$C$2000&gt;=M$4)*('Diário 2º PA'!$C$4:$C$2000&lt;=EOMONTH(M$4,0))*('Diário 2º PA'!$F$4:$F$2000)*(IF(Resumo!$Q$5="",1,'Diário 2º PA'!$O$4:$O$2000=Resumo!$Q$5)))
+SUMPRODUCT(('Diário 3º PA'!$E$4:$E$2000='Analítico Cp.'!$B68)*('Diário 3º PA'!$C$4:$C$2000&gt;=M$4)*('Diário 3º PA'!$C$4:$C$2000&lt;=EOMONTH(M$4,0))*('Diário 3º PA'!$F$4:$F$2000)*(IF(Resumo!$Q$5="",1,'Diário 3º PA'!$O$4:$O$2000=Resumo!$Q$5)))
+SUMPRODUCT(('Diário 4º PA'!$E$4:$E$2000='Analítico Cp.'!$B68)*('Diário 4º PA'!$C$4:$C$2000&gt;=M$4)*('Diário 4º PA'!$C$4:$C$2000&lt;=EOMONTH(M$4,0))*('Diário 4º PA'!$F$4:$F$2000)*(IF(Resumo!$Q$5="",1,'Diário 4º PA'!$O$4:$O$2000=Resumo!$Q$5)))
+SUMPRODUCT(('Comp.'!$D$5:$D$763=$B68)*('Comp.'!$B$5:$B$763&gt;=M$4)*('Comp.'!$B$5:$B$763&lt;=EOMONTH(M$4,0))*('Comp.'!$E$5:$E$763)*(IF(Resumo!$Q$5="",1,'Comp.'!$K$5:$K$763=Resumo!$Q$5)))</f>
        <v>0</v>
      </c>
      <c r="N68" s="199">
        <f t="array" ref="N68">SUMPRODUCT(('Diário 1º PA'!$E$4:$E$2977='Analítico Cp.'!$B68)*('Diário 1º PA'!$C$4:$C$2977&gt;=N$4)*('Diário 1º PA'!$C$4:$C$2977&lt;=EOMONTH(N$4,0))*('Diário 1º PA'!$F$4:$F$2977)*(IF(Resumo!$Q$5="",1,'Diário 1º PA'!$O$4:$O$2977=Resumo!$Q$5)))
+SUMPRODUCT(('Diário 2º PA'!$E$4:$E$2000='Analítico Cp.'!$B68)*('Diário 2º PA'!$C$4:$C$2000&gt;=N$4)*('Diário 2º PA'!$C$4:$C$2000&lt;=EOMONTH(N$4,0))*('Diário 2º PA'!$F$4:$F$2000)*(IF(Resumo!$Q$5="",1,'Diário 2º PA'!$O$4:$O$2000=Resumo!$Q$5)))
+SUMPRODUCT(('Diário 3º PA'!$E$4:$E$2000='Analítico Cp.'!$B68)*('Diário 3º PA'!$C$4:$C$2000&gt;=N$4)*('Diário 3º PA'!$C$4:$C$2000&lt;=EOMONTH(N$4,0))*('Diário 3º PA'!$F$4:$F$2000)*(IF(Resumo!$Q$5="",1,'Diário 3º PA'!$O$4:$O$2000=Resumo!$Q$5)))
+SUMPRODUCT(('Diário 4º PA'!$E$4:$E$2000='Analítico Cp.'!$B68)*('Diário 4º PA'!$C$4:$C$2000&gt;=N$4)*('Diário 4º PA'!$C$4:$C$2000&lt;=EOMONTH(N$4,0))*('Diário 4º PA'!$F$4:$F$2000)*(IF(Resumo!$Q$5="",1,'Diário 4º PA'!$O$4:$O$2000=Resumo!$Q$5)))
+SUMPRODUCT(('Comp.'!$D$5:$D$763=$B68)*('Comp.'!$B$5:$B$763&gt;=N$4)*('Comp.'!$B$5:$B$763&lt;=EOMONTH(N$4,0))*('Comp.'!$E$5:$E$763)*(IF(Resumo!$Q$5="",1,'Comp.'!$K$5:$K$763=Resumo!$Q$5)))</f>
        <v>0</v>
      </c>
      <c r="O68" s="200">
        <f t="shared" si="13"/>
        <v>24710</v>
      </c>
      <c r="P68" s="201">
        <f t="shared" si="14"/>
        <v>5.1145596880163976E-3</v>
      </c>
      <c r="Q68" s="174"/>
      <c r="R68" s="174"/>
      <c r="S68" s="174"/>
      <c r="T68" s="174"/>
      <c r="U68" s="174"/>
      <c r="V68" s="174"/>
      <c r="W68" s="174"/>
      <c r="X68" s="174"/>
      <c r="Y68" s="174"/>
      <c r="Z68" s="174"/>
    </row>
    <row r="69" spans="1:26" ht="23.25" customHeight="1" x14ac:dyDescent="0.2">
      <c r="A69" s="220" t="s">
        <v>241</v>
      </c>
      <c r="B69" s="84" t="s">
        <v>242</v>
      </c>
      <c r="C69" s="199">
        <f t="array" ref="C69">SUMPRODUCT(('Diário 1º PA'!$E$4:$E$2977='Analítico Cp.'!$B69)*('Diário 1º PA'!$C$4:$C$2977&gt;=C$4)*('Diário 1º PA'!$C$4:$C$2977&lt;=EOMONTH(C$4,0))*('Diário 1º PA'!$F$4:$F$2977)*(IF(Resumo!$Q$5="",1,'Diário 1º PA'!$O$4:$O$2977=Resumo!$Q$5)))
+SUMPRODUCT(('Diário 2º PA'!$E$4:$E$2000='Analítico Cp.'!$B69)*('Diário 2º PA'!$C$4:$C$2000&gt;=C$4)*('Diário 2º PA'!$C$4:$C$2000&lt;=EOMONTH(C$4,0))*('Diário 2º PA'!$F$4:$F$2000)*(IF(Resumo!$Q$5="",1,'Diário 2º PA'!$O$4:$O$2000=Resumo!$Q$5)))
+SUMPRODUCT(('Diário 3º PA'!$E$4:$E$2000='Analítico Cp.'!$B69)*('Diário 3º PA'!$C$4:$C$2000&gt;=C$4)*('Diário 3º PA'!$C$4:$C$2000&lt;=EOMONTH(C$4,0))*('Diário 3º PA'!$F$4:$F$2000)*(IF(Resumo!$Q$5="",1,'Diário 3º PA'!$O$4:$O$2000=Resumo!$Q$5)))
+SUMPRODUCT(('Diário 4º PA'!$E$4:$E$2000='Analítico Cp.'!$B69)*('Diário 4º PA'!$C$4:$C$2000&gt;=C$4)*('Diário 4º PA'!$C$4:$C$2000&lt;=EOMONTH(C$4,0))*('Diário 4º PA'!$F$4:$F$2000)*(IF(Resumo!$Q$5="",1,'Diário 4º PA'!$O$4:$O$2000=Resumo!$Q$5)))
+SUMPRODUCT(('Comp.'!$D$5:$D$763=$B69)*('Comp.'!$B$5:$B$763&gt;=C$4)*('Comp.'!$B$5:$B$763&lt;=EOMONTH(C$4,0))*('Comp.'!$E$5:$E$763)*(IF(Resumo!$Q$5="",1,'Comp.'!$K$5:$K$763=Resumo!$Q$5)))</f>
        <v>0</v>
      </c>
      <c r="D69" s="199">
        <f t="array" ref="D69">SUMPRODUCT(('Diário 1º PA'!$E$4:$E$2977='Analítico Cp.'!$B69)*('Diário 1º PA'!$C$4:$C$2977&gt;=D$4)*('Diário 1º PA'!$C$4:$C$2977&lt;=EOMONTH(D$4,0))*('Diário 1º PA'!$F$4:$F$2977)*(IF(Resumo!$Q$5="",1,'Diário 1º PA'!$O$4:$O$2977=Resumo!$Q$5)))
+SUMPRODUCT(('Diário 2º PA'!$E$4:$E$2000='Analítico Cp.'!$B69)*('Diário 2º PA'!$C$4:$C$2000&gt;=D$4)*('Diário 2º PA'!$C$4:$C$2000&lt;=EOMONTH(D$4,0))*('Diário 2º PA'!$F$4:$F$2000)*(IF(Resumo!$Q$5="",1,'Diário 2º PA'!$O$4:$O$2000=Resumo!$Q$5)))
+SUMPRODUCT(('Diário 3º PA'!$E$4:$E$2000='Analítico Cp.'!$B69)*('Diário 3º PA'!$C$4:$C$2000&gt;=D$4)*('Diário 3º PA'!$C$4:$C$2000&lt;=EOMONTH(D$4,0))*('Diário 3º PA'!$F$4:$F$2000)*(IF(Resumo!$Q$5="",1,'Diário 3º PA'!$O$4:$O$2000=Resumo!$Q$5)))
+SUMPRODUCT(('Diário 4º PA'!$E$4:$E$2000='Analítico Cp.'!$B69)*('Diário 4º PA'!$C$4:$C$2000&gt;=D$4)*('Diário 4º PA'!$C$4:$C$2000&lt;=EOMONTH(D$4,0))*('Diário 4º PA'!$F$4:$F$2000)*(IF(Resumo!$Q$5="",1,'Diário 4º PA'!$O$4:$O$2000=Resumo!$Q$5)))
+SUMPRODUCT(('Comp.'!$D$5:$D$763=$B69)*('Comp.'!$B$5:$B$763&gt;=D$4)*('Comp.'!$B$5:$B$763&lt;=EOMONTH(D$4,0))*('Comp.'!$E$5:$E$763)*(IF(Resumo!$Q$5="",1,'Comp.'!$K$5:$K$763=Resumo!$Q$5)))</f>
        <v>6840.57</v>
      </c>
      <c r="E69" s="199">
        <f t="array" ref="E69">SUMPRODUCT(('Diário 1º PA'!$E$4:$E$2977='Analítico Cp.'!$B69)*('Diário 1º PA'!$C$4:$C$2977&gt;=E$4)*('Diário 1º PA'!$C$4:$C$2977&lt;=EOMONTH(E$4,0))*('Diário 1º PA'!$F$4:$F$2977)*(IF(Resumo!$Q$5="",1,'Diário 1º PA'!$O$4:$O$2977=Resumo!$Q$5)))
+SUMPRODUCT(('Diário 2º PA'!$E$4:$E$2000='Analítico Cp.'!$B69)*('Diário 2º PA'!$C$4:$C$2000&gt;=E$4)*('Diário 2º PA'!$C$4:$C$2000&lt;=EOMONTH(E$4,0))*('Diário 2º PA'!$F$4:$F$2000)*(IF(Resumo!$Q$5="",1,'Diário 2º PA'!$O$4:$O$2000=Resumo!$Q$5)))
+SUMPRODUCT(('Diário 3º PA'!$E$4:$E$2000='Analítico Cp.'!$B69)*('Diário 3º PA'!$C$4:$C$2000&gt;=E$4)*('Diário 3º PA'!$C$4:$C$2000&lt;=EOMONTH(E$4,0))*('Diário 3º PA'!$F$4:$F$2000)*(IF(Resumo!$Q$5="",1,'Diário 3º PA'!$O$4:$O$2000=Resumo!$Q$5)))
+SUMPRODUCT(('Diário 4º PA'!$E$4:$E$2000='Analítico Cp.'!$B69)*('Diário 4º PA'!$C$4:$C$2000&gt;=E$4)*('Diário 4º PA'!$C$4:$C$2000&lt;=EOMONTH(E$4,0))*('Diário 4º PA'!$F$4:$F$2000)*(IF(Resumo!$Q$5="",1,'Diário 4º PA'!$O$4:$O$2000=Resumo!$Q$5)))
+SUMPRODUCT(('Comp.'!$D$5:$D$763=$B69)*('Comp.'!$B$5:$B$763&gt;=E$4)*('Comp.'!$B$5:$B$763&lt;=EOMONTH(E$4,0))*('Comp.'!$E$5:$E$763)*(IF(Resumo!$Q$5="",1,'Comp.'!$K$5:$K$763=Resumo!$Q$5)))</f>
        <v>6840.57</v>
      </c>
      <c r="F69" s="199">
        <f t="array" ref="F69">SUMPRODUCT(('Diário 1º PA'!$E$4:$E$2977='Analítico Cp.'!$B69)*('Diário 1º PA'!$C$4:$C$2977&gt;=F$4)*('Diário 1º PA'!$C$4:$C$2977&lt;=EOMONTH(F$4,0))*('Diário 1º PA'!$F$4:$F$2977)*(IF(Resumo!$Q$5="",1,'Diário 1º PA'!$O$4:$O$2977=Resumo!$Q$5)))
+SUMPRODUCT(('Diário 2º PA'!$E$4:$E$2000='Analítico Cp.'!$B69)*('Diário 2º PA'!$C$4:$C$2000&gt;=F$4)*('Diário 2º PA'!$C$4:$C$2000&lt;=EOMONTH(F$4,0))*('Diário 2º PA'!$F$4:$F$2000)*(IF(Resumo!$Q$5="",1,'Diário 2º PA'!$O$4:$O$2000=Resumo!$Q$5)))
+SUMPRODUCT(('Diário 3º PA'!$E$4:$E$2000='Analítico Cp.'!$B69)*('Diário 3º PA'!$C$4:$C$2000&gt;=F$4)*('Diário 3º PA'!$C$4:$C$2000&lt;=EOMONTH(F$4,0))*('Diário 3º PA'!$F$4:$F$2000)*(IF(Resumo!$Q$5="",1,'Diário 3º PA'!$O$4:$O$2000=Resumo!$Q$5)))
+SUMPRODUCT(('Diário 4º PA'!$E$4:$E$2000='Analítico Cp.'!$B69)*('Diário 4º PA'!$C$4:$C$2000&gt;=F$4)*('Diário 4º PA'!$C$4:$C$2000&lt;=EOMONTH(F$4,0))*('Diário 4º PA'!$F$4:$F$2000)*(IF(Resumo!$Q$5="",1,'Diário 4º PA'!$O$4:$O$2000=Resumo!$Q$5)))
+SUMPRODUCT(('Comp.'!$D$5:$D$763=$B69)*('Comp.'!$B$5:$B$763&gt;=F$4)*('Comp.'!$B$5:$B$763&lt;=EOMONTH(F$4,0))*('Comp.'!$E$5:$E$763)*(IF(Resumo!$Q$5="",1,'Comp.'!$K$5:$K$763=Resumo!$Q$5)))</f>
        <v>0</v>
      </c>
      <c r="G69" s="199">
        <f t="array" ref="G69">SUMPRODUCT(('Diário 1º PA'!$E$4:$E$2977='Analítico Cp.'!$B69)*('Diário 1º PA'!$C$4:$C$2977&gt;=G$4)*('Diário 1º PA'!$C$4:$C$2977&lt;=EOMONTH(G$4,0))*('Diário 1º PA'!$F$4:$F$2977)*(IF(Resumo!$Q$5="",1,'Diário 1º PA'!$O$4:$O$2977=Resumo!$Q$5)))
+SUMPRODUCT(('Diário 2º PA'!$E$4:$E$2000='Analítico Cp.'!$B69)*('Diário 2º PA'!$C$4:$C$2000&gt;=G$4)*('Diário 2º PA'!$C$4:$C$2000&lt;=EOMONTH(G$4,0))*('Diário 2º PA'!$F$4:$F$2000)*(IF(Resumo!$Q$5="",1,'Diário 2º PA'!$O$4:$O$2000=Resumo!$Q$5)))
+SUMPRODUCT(('Diário 3º PA'!$E$4:$E$2000='Analítico Cp.'!$B69)*('Diário 3º PA'!$C$4:$C$2000&gt;=G$4)*('Diário 3º PA'!$C$4:$C$2000&lt;=EOMONTH(G$4,0))*('Diário 3º PA'!$F$4:$F$2000)*(IF(Resumo!$Q$5="",1,'Diário 3º PA'!$O$4:$O$2000=Resumo!$Q$5)))
+SUMPRODUCT(('Diário 4º PA'!$E$4:$E$2000='Analítico Cp.'!$B69)*('Diário 4º PA'!$C$4:$C$2000&gt;=G$4)*('Diário 4º PA'!$C$4:$C$2000&lt;=EOMONTH(G$4,0))*('Diário 4º PA'!$F$4:$F$2000)*(IF(Resumo!$Q$5="",1,'Diário 4º PA'!$O$4:$O$2000=Resumo!$Q$5)))
+SUMPRODUCT(('Comp.'!$D$5:$D$763=$B69)*('Comp.'!$B$5:$B$763&gt;=G$4)*('Comp.'!$B$5:$B$763&lt;=EOMONTH(G$4,0))*('Comp.'!$E$5:$E$763)*(IF(Resumo!$Q$5="",1,'Comp.'!$K$5:$K$763=Resumo!$Q$5)))</f>
        <v>0</v>
      </c>
      <c r="H69" s="199">
        <f t="array" ref="H69">SUMPRODUCT(('Diário 1º PA'!$E$4:$E$2977='Analítico Cp.'!$B69)*('Diário 1º PA'!$C$4:$C$2977&gt;=H$4)*('Diário 1º PA'!$C$4:$C$2977&lt;=EOMONTH(H$4,0))*('Diário 1º PA'!$F$4:$F$2977)*(IF(Resumo!$Q$5="",1,'Diário 1º PA'!$O$4:$O$2977=Resumo!$Q$5)))
+SUMPRODUCT(('Diário 2º PA'!$E$4:$E$2000='Analítico Cp.'!$B69)*('Diário 2º PA'!$C$4:$C$2000&gt;=H$4)*('Diário 2º PA'!$C$4:$C$2000&lt;=EOMONTH(H$4,0))*('Diário 2º PA'!$F$4:$F$2000)*(IF(Resumo!$Q$5="",1,'Diário 2º PA'!$O$4:$O$2000=Resumo!$Q$5)))
+SUMPRODUCT(('Diário 3º PA'!$E$4:$E$2000='Analítico Cp.'!$B69)*('Diário 3º PA'!$C$4:$C$2000&gt;=H$4)*('Diário 3º PA'!$C$4:$C$2000&lt;=EOMONTH(H$4,0))*('Diário 3º PA'!$F$4:$F$2000)*(IF(Resumo!$Q$5="",1,'Diário 3º PA'!$O$4:$O$2000=Resumo!$Q$5)))
+SUMPRODUCT(('Diário 4º PA'!$E$4:$E$2000='Analítico Cp.'!$B69)*('Diário 4º PA'!$C$4:$C$2000&gt;=H$4)*('Diário 4º PA'!$C$4:$C$2000&lt;=EOMONTH(H$4,0))*('Diário 4º PA'!$F$4:$F$2000)*(IF(Resumo!$Q$5="",1,'Diário 4º PA'!$O$4:$O$2000=Resumo!$Q$5)))
+SUMPRODUCT(('Comp.'!$D$5:$D$763=$B69)*('Comp.'!$B$5:$B$763&gt;=H$4)*('Comp.'!$B$5:$B$763&lt;=EOMONTH(H$4,0))*('Comp.'!$E$5:$E$763)*(IF(Resumo!$Q$5="",1,'Comp.'!$K$5:$K$763=Resumo!$Q$5)))</f>
        <v>0</v>
      </c>
      <c r="I69" s="199">
        <f t="array" ref="I69">SUMPRODUCT(('Diário 1º PA'!$E$4:$E$2977='Analítico Cp.'!$B69)*('Diário 1º PA'!$C$4:$C$2977&gt;=I$4)*('Diário 1º PA'!$C$4:$C$2977&lt;=EOMONTH(I$4,0))*('Diário 1º PA'!$F$4:$F$2977)*(IF(Resumo!$Q$5="",1,'Diário 1º PA'!$O$4:$O$2977=Resumo!$Q$5)))
+SUMPRODUCT(('Diário 2º PA'!$E$4:$E$2000='Analítico Cp.'!$B69)*('Diário 2º PA'!$C$4:$C$2000&gt;=I$4)*('Diário 2º PA'!$C$4:$C$2000&lt;=EOMONTH(I$4,0))*('Diário 2º PA'!$F$4:$F$2000)*(IF(Resumo!$Q$5="",1,'Diário 2º PA'!$O$4:$O$2000=Resumo!$Q$5)))
+SUMPRODUCT(('Diário 3º PA'!$E$4:$E$2000='Analítico Cp.'!$B69)*('Diário 3º PA'!$C$4:$C$2000&gt;=I$4)*('Diário 3º PA'!$C$4:$C$2000&lt;=EOMONTH(I$4,0))*('Diário 3º PA'!$F$4:$F$2000)*(IF(Resumo!$Q$5="",1,'Diário 3º PA'!$O$4:$O$2000=Resumo!$Q$5)))
+SUMPRODUCT(('Diário 4º PA'!$E$4:$E$2000='Analítico Cp.'!$B69)*('Diário 4º PA'!$C$4:$C$2000&gt;=I$4)*('Diário 4º PA'!$C$4:$C$2000&lt;=EOMONTH(I$4,0))*('Diário 4º PA'!$F$4:$F$2000)*(IF(Resumo!$Q$5="",1,'Diário 4º PA'!$O$4:$O$2000=Resumo!$Q$5)))
+SUMPRODUCT(('Comp.'!$D$5:$D$763=$B69)*('Comp.'!$B$5:$B$763&gt;=I$4)*('Comp.'!$B$5:$B$763&lt;=EOMONTH(I$4,0))*('Comp.'!$E$5:$E$763)*(IF(Resumo!$Q$5="",1,'Comp.'!$K$5:$K$763=Resumo!$Q$5)))</f>
        <v>0</v>
      </c>
      <c r="J69" s="199">
        <f t="array" ref="J69">SUMPRODUCT(('Diário 1º PA'!$E$4:$E$2977='Analítico Cp.'!$B69)*('Diário 1º PA'!$C$4:$C$2977&gt;=J$4)*('Diário 1º PA'!$C$4:$C$2977&lt;=EOMONTH(J$4,0))*('Diário 1º PA'!$F$4:$F$2977)*(IF(Resumo!$Q$5="",1,'Diário 1º PA'!$O$4:$O$2977=Resumo!$Q$5)))
+SUMPRODUCT(('Diário 2º PA'!$E$4:$E$2000='Analítico Cp.'!$B69)*('Diário 2º PA'!$C$4:$C$2000&gt;=J$4)*('Diário 2º PA'!$C$4:$C$2000&lt;=EOMONTH(J$4,0))*('Diário 2º PA'!$F$4:$F$2000)*(IF(Resumo!$Q$5="",1,'Diário 2º PA'!$O$4:$O$2000=Resumo!$Q$5)))
+SUMPRODUCT(('Diário 3º PA'!$E$4:$E$2000='Analítico Cp.'!$B69)*('Diário 3º PA'!$C$4:$C$2000&gt;=J$4)*('Diário 3º PA'!$C$4:$C$2000&lt;=EOMONTH(J$4,0))*('Diário 3º PA'!$F$4:$F$2000)*(IF(Resumo!$Q$5="",1,'Diário 3º PA'!$O$4:$O$2000=Resumo!$Q$5)))
+SUMPRODUCT(('Diário 4º PA'!$E$4:$E$2000='Analítico Cp.'!$B69)*('Diário 4º PA'!$C$4:$C$2000&gt;=J$4)*('Diário 4º PA'!$C$4:$C$2000&lt;=EOMONTH(J$4,0))*('Diário 4º PA'!$F$4:$F$2000)*(IF(Resumo!$Q$5="",1,'Diário 4º PA'!$O$4:$O$2000=Resumo!$Q$5)))
+SUMPRODUCT(('Comp.'!$D$5:$D$763=$B69)*('Comp.'!$B$5:$B$763&gt;=J$4)*('Comp.'!$B$5:$B$763&lt;=EOMONTH(J$4,0))*('Comp.'!$E$5:$E$763)*(IF(Resumo!$Q$5="",1,'Comp.'!$K$5:$K$763=Resumo!$Q$5)))</f>
        <v>0</v>
      </c>
      <c r="K69" s="199">
        <f t="array" ref="K69">SUMPRODUCT(('Diário 1º PA'!$E$4:$E$2977='Analítico Cp.'!$B69)*('Diário 1º PA'!$C$4:$C$2977&gt;=K$4)*('Diário 1º PA'!$C$4:$C$2977&lt;=EOMONTH(K$4,0))*('Diário 1º PA'!$F$4:$F$2977)*(IF(Resumo!$Q$5="",1,'Diário 1º PA'!$O$4:$O$2977=Resumo!$Q$5)))
+SUMPRODUCT(('Diário 2º PA'!$E$4:$E$2000='Analítico Cp.'!$B69)*('Diário 2º PA'!$C$4:$C$2000&gt;=K$4)*('Diário 2º PA'!$C$4:$C$2000&lt;=EOMONTH(K$4,0))*('Diário 2º PA'!$F$4:$F$2000)*(IF(Resumo!$Q$5="",1,'Diário 2º PA'!$O$4:$O$2000=Resumo!$Q$5)))
+SUMPRODUCT(('Diário 3º PA'!$E$4:$E$2000='Analítico Cp.'!$B69)*('Diário 3º PA'!$C$4:$C$2000&gt;=K$4)*('Diário 3º PA'!$C$4:$C$2000&lt;=EOMONTH(K$4,0))*('Diário 3º PA'!$F$4:$F$2000)*(IF(Resumo!$Q$5="",1,'Diário 3º PA'!$O$4:$O$2000=Resumo!$Q$5)))
+SUMPRODUCT(('Diário 4º PA'!$E$4:$E$2000='Analítico Cp.'!$B69)*('Diário 4º PA'!$C$4:$C$2000&gt;=K$4)*('Diário 4º PA'!$C$4:$C$2000&lt;=EOMONTH(K$4,0))*('Diário 4º PA'!$F$4:$F$2000)*(IF(Resumo!$Q$5="",1,'Diário 4º PA'!$O$4:$O$2000=Resumo!$Q$5)))
+SUMPRODUCT(('Comp.'!$D$5:$D$763=$B69)*('Comp.'!$B$5:$B$763&gt;=K$4)*('Comp.'!$B$5:$B$763&lt;=EOMONTH(K$4,0))*('Comp.'!$E$5:$E$763)*(IF(Resumo!$Q$5="",1,'Comp.'!$K$5:$K$763=Resumo!$Q$5)))</f>
        <v>0</v>
      </c>
      <c r="L69" s="199">
        <f t="array" ref="L69">SUMPRODUCT(('Diário 1º PA'!$E$4:$E$2977='Analítico Cp.'!$B69)*('Diário 1º PA'!$C$4:$C$2977&gt;=L$4)*('Diário 1º PA'!$C$4:$C$2977&lt;=EOMONTH(L$4,0))*('Diário 1º PA'!$F$4:$F$2977)*(IF(Resumo!$Q$5="",1,'Diário 1º PA'!$O$4:$O$2977=Resumo!$Q$5)))
+SUMPRODUCT(('Diário 2º PA'!$E$4:$E$2000='Analítico Cp.'!$B69)*('Diário 2º PA'!$C$4:$C$2000&gt;=L$4)*('Diário 2º PA'!$C$4:$C$2000&lt;=EOMONTH(L$4,0))*('Diário 2º PA'!$F$4:$F$2000)*(IF(Resumo!$Q$5="",1,'Diário 2º PA'!$O$4:$O$2000=Resumo!$Q$5)))
+SUMPRODUCT(('Diário 3º PA'!$E$4:$E$2000='Analítico Cp.'!$B69)*('Diário 3º PA'!$C$4:$C$2000&gt;=L$4)*('Diário 3º PA'!$C$4:$C$2000&lt;=EOMONTH(L$4,0))*('Diário 3º PA'!$F$4:$F$2000)*(IF(Resumo!$Q$5="",1,'Diário 3º PA'!$O$4:$O$2000=Resumo!$Q$5)))
+SUMPRODUCT(('Diário 4º PA'!$E$4:$E$2000='Analítico Cp.'!$B69)*('Diário 4º PA'!$C$4:$C$2000&gt;=L$4)*('Diário 4º PA'!$C$4:$C$2000&lt;=EOMONTH(L$4,0))*('Diário 4º PA'!$F$4:$F$2000)*(IF(Resumo!$Q$5="",1,'Diário 4º PA'!$O$4:$O$2000=Resumo!$Q$5)))
+SUMPRODUCT(('Comp.'!$D$5:$D$763=$B69)*('Comp.'!$B$5:$B$763&gt;=L$4)*('Comp.'!$B$5:$B$763&lt;=EOMONTH(L$4,0))*('Comp.'!$E$5:$E$763)*(IF(Resumo!$Q$5="",1,'Comp.'!$K$5:$K$763=Resumo!$Q$5)))</f>
        <v>0</v>
      </c>
      <c r="M69" s="199">
        <f t="array" ref="M69">SUMPRODUCT(('Diário 1º PA'!$E$4:$E$2977='Analítico Cp.'!$B69)*('Diário 1º PA'!$C$4:$C$2977&gt;=M$4)*('Diário 1º PA'!$C$4:$C$2977&lt;=EOMONTH(M$4,0))*('Diário 1º PA'!$F$4:$F$2977)*(IF(Resumo!$Q$5="",1,'Diário 1º PA'!$O$4:$O$2977=Resumo!$Q$5)))
+SUMPRODUCT(('Diário 2º PA'!$E$4:$E$2000='Analítico Cp.'!$B69)*('Diário 2º PA'!$C$4:$C$2000&gt;=M$4)*('Diário 2º PA'!$C$4:$C$2000&lt;=EOMONTH(M$4,0))*('Diário 2º PA'!$F$4:$F$2000)*(IF(Resumo!$Q$5="",1,'Diário 2º PA'!$O$4:$O$2000=Resumo!$Q$5)))
+SUMPRODUCT(('Diário 3º PA'!$E$4:$E$2000='Analítico Cp.'!$B69)*('Diário 3º PA'!$C$4:$C$2000&gt;=M$4)*('Diário 3º PA'!$C$4:$C$2000&lt;=EOMONTH(M$4,0))*('Diário 3º PA'!$F$4:$F$2000)*(IF(Resumo!$Q$5="",1,'Diário 3º PA'!$O$4:$O$2000=Resumo!$Q$5)))
+SUMPRODUCT(('Diário 4º PA'!$E$4:$E$2000='Analítico Cp.'!$B69)*('Diário 4º PA'!$C$4:$C$2000&gt;=M$4)*('Diário 4º PA'!$C$4:$C$2000&lt;=EOMONTH(M$4,0))*('Diário 4º PA'!$F$4:$F$2000)*(IF(Resumo!$Q$5="",1,'Diário 4º PA'!$O$4:$O$2000=Resumo!$Q$5)))
+SUMPRODUCT(('Comp.'!$D$5:$D$763=$B69)*('Comp.'!$B$5:$B$763&gt;=M$4)*('Comp.'!$B$5:$B$763&lt;=EOMONTH(M$4,0))*('Comp.'!$E$5:$E$763)*(IF(Resumo!$Q$5="",1,'Comp.'!$K$5:$K$763=Resumo!$Q$5)))</f>
        <v>0</v>
      </c>
      <c r="N69" s="199">
        <f t="array" ref="N69">SUMPRODUCT(('Diário 1º PA'!$E$4:$E$2977='Analítico Cp.'!$B69)*('Diário 1º PA'!$C$4:$C$2977&gt;=N$4)*('Diário 1º PA'!$C$4:$C$2977&lt;=EOMONTH(N$4,0))*('Diário 1º PA'!$F$4:$F$2977)*(IF(Resumo!$Q$5="",1,'Diário 1º PA'!$O$4:$O$2977=Resumo!$Q$5)))
+SUMPRODUCT(('Diário 2º PA'!$E$4:$E$2000='Analítico Cp.'!$B69)*('Diário 2º PA'!$C$4:$C$2000&gt;=N$4)*('Diário 2º PA'!$C$4:$C$2000&lt;=EOMONTH(N$4,0))*('Diário 2º PA'!$F$4:$F$2000)*(IF(Resumo!$Q$5="",1,'Diário 2º PA'!$O$4:$O$2000=Resumo!$Q$5)))
+SUMPRODUCT(('Diário 3º PA'!$E$4:$E$2000='Analítico Cp.'!$B69)*('Diário 3º PA'!$C$4:$C$2000&gt;=N$4)*('Diário 3º PA'!$C$4:$C$2000&lt;=EOMONTH(N$4,0))*('Diário 3º PA'!$F$4:$F$2000)*(IF(Resumo!$Q$5="",1,'Diário 3º PA'!$O$4:$O$2000=Resumo!$Q$5)))
+SUMPRODUCT(('Diário 4º PA'!$E$4:$E$2000='Analítico Cp.'!$B69)*('Diário 4º PA'!$C$4:$C$2000&gt;=N$4)*('Diário 4º PA'!$C$4:$C$2000&lt;=EOMONTH(N$4,0))*('Diário 4º PA'!$F$4:$F$2000)*(IF(Resumo!$Q$5="",1,'Diário 4º PA'!$O$4:$O$2000=Resumo!$Q$5)))
+SUMPRODUCT(('Comp.'!$D$5:$D$763=$B69)*('Comp.'!$B$5:$B$763&gt;=N$4)*('Comp.'!$B$5:$B$763&lt;=EOMONTH(N$4,0))*('Comp.'!$E$5:$E$763)*(IF(Resumo!$Q$5="",1,'Comp.'!$K$5:$K$763=Resumo!$Q$5)))</f>
        <v>0</v>
      </c>
      <c r="O69" s="200">
        <f t="shared" si="13"/>
        <v>13681.14</v>
      </c>
      <c r="P69" s="201">
        <f t="shared" si="14"/>
        <v>2.8317688033228918E-3</v>
      </c>
      <c r="Q69" s="174"/>
      <c r="R69" s="174"/>
      <c r="S69" s="174"/>
      <c r="T69" s="174"/>
      <c r="U69" s="174"/>
      <c r="V69" s="174"/>
      <c r="W69" s="174"/>
      <c r="X69" s="174"/>
      <c r="Y69" s="174"/>
      <c r="Z69" s="174"/>
    </row>
    <row r="70" spans="1:26" ht="23.25" customHeight="1" x14ac:dyDescent="0.2">
      <c r="A70" s="220" t="s">
        <v>243</v>
      </c>
      <c r="B70" s="84" t="s">
        <v>244</v>
      </c>
      <c r="C70" s="199">
        <f t="array" ref="C70">SUMPRODUCT(('Diário 1º PA'!$E$4:$E$2977='Analítico Cp.'!$B70)*('Diário 1º PA'!$C$4:$C$2977&gt;=C$4)*('Diário 1º PA'!$C$4:$C$2977&lt;=EOMONTH(C$4,0))*('Diário 1º PA'!$F$4:$F$2977)*(IF(Resumo!$Q$5="",1,'Diário 1º PA'!$O$4:$O$2977=Resumo!$Q$5)))
+SUMPRODUCT(('Diário 2º PA'!$E$4:$E$2000='Analítico Cp.'!$B70)*('Diário 2º PA'!$C$4:$C$2000&gt;=C$4)*('Diário 2º PA'!$C$4:$C$2000&lt;=EOMONTH(C$4,0))*('Diário 2º PA'!$F$4:$F$2000)*(IF(Resumo!$Q$5="",1,'Diário 2º PA'!$O$4:$O$2000=Resumo!$Q$5)))
+SUMPRODUCT(('Diário 3º PA'!$E$4:$E$2000='Analítico Cp.'!$B70)*('Diário 3º PA'!$C$4:$C$2000&gt;=C$4)*('Diário 3º PA'!$C$4:$C$2000&lt;=EOMONTH(C$4,0))*('Diário 3º PA'!$F$4:$F$2000)*(IF(Resumo!$Q$5="",1,'Diário 3º PA'!$O$4:$O$2000=Resumo!$Q$5)))
+SUMPRODUCT(('Diário 4º PA'!$E$4:$E$2000='Analítico Cp.'!$B70)*('Diário 4º PA'!$C$4:$C$2000&gt;=C$4)*('Diário 4º PA'!$C$4:$C$2000&lt;=EOMONTH(C$4,0))*('Diário 4º PA'!$F$4:$F$2000)*(IF(Resumo!$Q$5="",1,'Diário 4º PA'!$O$4:$O$2000=Resumo!$Q$5)))
+SUMPRODUCT(('Comp.'!$D$5:$D$763=$B70)*('Comp.'!$B$5:$B$763&gt;=C$4)*('Comp.'!$B$5:$B$763&lt;=EOMONTH(C$4,0))*('Comp.'!$E$5:$E$763)*(IF(Resumo!$Q$5="",1,'Comp.'!$K$5:$K$763=Resumo!$Q$5)))</f>
        <v>0</v>
      </c>
      <c r="D70" s="199">
        <f t="array" ref="D70">SUMPRODUCT(('Diário 1º PA'!$E$4:$E$2977='Analítico Cp.'!$B70)*('Diário 1º PA'!$C$4:$C$2977&gt;=D$4)*('Diário 1º PA'!$C$4:$C$2977&lt;=EOMONTH(D$4,0))*('Diário 1º PA'!$F$4:$F$2977)*(IF(Resumo!$Q$5="",1,'Diário 1º PA'!$O$4:$O$2977=Resumo!$Q$5)))
+SUMPRODUCT(('Diário 2º PA'!$E$4:$E$2000='Analítico Cp.'!$B70)*('Diário 2º PA'!$C$4:$C$2000&gt;=D$4)*('Diário 2º PA'!$C$4:$C$2000&lt;=EOMONTH(D$4,0))*('Diário 2º PA'!$F$4:$F$2000)*(IF(Resumo!$Q$5="",1,'Diário 2º PA'!$O$4:$O$2000=Resumo!$Q$5)))
+SUMPRODUCT(('Diário 3º PA'!$E$4:$E$2000='Analítico Cp.'!$B70)*('Diário 3º PA'!$C$4:$C$2000&gt;=D$4)*('Diário 3º PA'!$C$4:$C$2000&lt;=EOMONTH(D$4,0))*('Diário 3º PA'!$F$4:$F$2000)*(IF(Resumo!$Q$5="",1,'Diário 3º PA'!$O$4:$O$2000=Resumo!$Q$5)))
+SUMPRODUCT(('Diário 4º PA'!$E$4:$E$2000='Analítico Cp.'!$B70)*('Diário 4º PA'!$C$4:$C$2000&gt;=D$4)*('Diário 4º PA'!$C$4:$C$2000&lt;=EOMONTH(D$4,0))*('Diário 4º PA'!$F$4:$F$2000)*(IF(Resumo!$Q$5="",1,'Diário 4º PA'!$O$4:$O$2000=Resumo!$Q$5)))
+SUMPRODUCT(('Comp.'!$D$5:$D$763=$B70)*('Comp.'!$B$5:$B$763&gt;=D$4)*('Comp.'!$B$5:$B$763&lt;=EOMONTH(D$4,0))*('Comp.'!$E$5:$E$763)*(IF(Resumo!$Q$5="",1,'Comp.'!$K$5:$K$763=Resumo!$Q$5)))</f>
        <v>0</v>
      </c>
      <c r="E70" s="199">
        <f t="array" ref="E70">SUMPRODUCT(('Diário 1º PA'!$E$4:$E$2977='Analítico Cp.'!$B70)*('Diário 1º PA'!$C$4:$C$2977&gt;=E$4)*('Diário 1º PA'!$C$4:$C$2977&lt;=EOMONTH(E$4,0))*('Diário 1º PA'!$F$4:$F$2977)*(IF(Resumo!$Q$5="",1,'Diário 1º PA'!$O$4:$O$2977=Resumo!$Q$5)))
+SUMPRODUCT(('Diário 2º PA'!$E$4:$E$2000='Analítico Cp.'!$B70)*('Diário 2º PA'!$C$4:$C$2000&gt;=E$4)*('Diário 2º PA'!$C$4:$C$2000&lt;=EOMONTH(E$4,0))*('Diário 2º PA'!$F$4:$F$2000)*(IF(Resumo!$Q$5="",1,'Diário 2º PA'!$O$4:$O$2000=Resumo!$Q$5)))
+SUMPRODUCT(('Diário 3º PA'!$E$4:$E$2000='Analítico Cp.'!$B70)*('Diário 3º PA'!$C$4:$C$2000&gt;=E$4)*('Diário 3º PA'!$C$4:$C$2000&lt;=EOMONTH(E$4,0))*('Diário 3º PA'!$F$4:$F$2000)*(IF(Resumo!$Q$5="",1,'Diário 3º PA'!$O$4:$O$2000=Resumo!$Q$5)))
+SUMPRODUCT(('Diário 4º PA'!$E$4:$E$2000='Analítico Cp.'!$B70)*('Diário 4º PA'!$C$4:$C$2000&gt;=E$4)*('Diário 4º PA'!$C$4:$C$2000&lt;=EOMONTH(E$4,0))*('Diário 4º PA'!$F$4:$F$2000)*(IF(Resumo!$Q$5="",1,'Diário 4º PA'!$O$4:$O$2000=Resumo!$Q$5)))
+SUMPRODUCT(('Comp.'!$D$5:$D$763=$B70)*('Comp.'!$B$5:$B$763&gt;=E$4)*('Comp.'!$B$5:$B$763&lt;=EOMONTH(E$4,0))*('Comp.'!$E$5:$E$763)*(IF(Resumo!$Q$5="",1,'Comp.'!$K$5:$K$763=Resumo!$Q$5)))</f>
        <v>0</v>
      </c>
      <c r="F70" s="199">
        <f t="array" ref="F70">SUMPRODUCT(('Diário 1º PA'!$E$4:$E$2977='Analítico Cp.'!$B70)*('Diário 1º PA'!$C$4:$C$2977&gt;=F$4)*('Diário 1º PA'!$C$4:$C$2977&lt;=EOMONTH(F$4,0))*('Diário 1º PA'!$F$4:$F$2977)*(IF(Resumo!$Q$5="",1,'Diário 1º PA'!$O$4:$O$2977=Resumo!$Q$5)))
+SUMPRODUCT(('Diário 2º PA'!$E$4:$E$2000='Analítico Cp.'!$B70)*('Diário 2º PA'!$C$4:$C$2000&gt;=F$4)*('Diário 2º PA'!$C$4:$C$2000&lt;=EOMONTH(F$4,0))*('Diário 2º PA'!$F$4:$F$2000)*(IF(Resumo!$Q$5="",1,'Diário 2º PA'!$O$4:$O$2000=Resumo!$Q$5)))
+SUMPRODUCT(('Diário 3º PA'!$E$4:$E$2000='Analítico Cp.'!$B70)*('Diário 3º PA'!$C$4:$C$2000&gt;=F$4)*('Diário 3º PA'!$C$4:$C$2000&lt;=EOMONTH(F$4,0))*('Diário 3º PA'!$F$4:$F$2000)*(IF(Resumo!$Q$5="",1,'Diário 3º PA'!$O$4:$O$2000=Resumo!$Q$5)))
+SUMPRODUCT(('Diário 4º PA'!$E$4:$E$2000='Analítico Cp.'!$B70)*('Diário 4º PA'!$C$4:$C$2000&gt;=F$4)*('Diário 4º PA'!$C$4:$C$2000&lt;=EOMONTH(F$4,0))*('Diário 4º PA'!$F$4:$F$2000)*(IF(Resumo!$Q$5="",1,'Diário 4º PA'!$O$4:$O$2000=Resumo!$Q$5)))
+SUMPRODUCT(('Comp.'!$D$5:$D$763=$B70)*('Comp.'!$B$5:$B$763&gt;=F$4)*('Comp.'!$B$5:$B$763&lt;=EOMONTH(F$4,0))*('Comp.'!$E$5:$E$763)*(IF(Resumo!$Q$5="",1,'Comp.'!$K$5:$K$763=Resumo!$Q$5)))</f>
        <v>0</v>
      </c>
      <c r="G70" s="199">
        <f t="array" ref="G70">SUMPRODUCT(('Diário 1º PA'!$E$4:$E$2977='Analítico Cp.'!$B70)*('Diário 1º PA'!$C$4:$C$2977&gt;=G$4)*('Diário 1º PA'!$C$4:$C$2977&lt;=EOMONTH(G$4,0))*('Diário 1º PA'!$F$4:$F$2977)*(IF(Resumo!$Q$5="",1,'Diário 1º PA'!$O$4:$O$2977=Resumo!$Q$5)))
+SUMPRODUCT(('Diário 2º PA'!$E$4:$E$2000='Analítico Cp.'!$B70)*('Diário 2º PA'!$C$4:$C$2000&gt;=G$4)*('Diário 2º PA'!$C$4:$C$2000&lt;=EOMONTH(G$4,0))*('Diário 2º PA'!$F$4:$F$2000)*(IF(Resumo!$Q$5="",1,'Diário 2º PA'!$O$4:$O$2000=Resumo!$Q$5)))
+SUMPRODUCT(('Diário 3º PA'!$E$4:$E$2000='Analítico Cp.'!$B70)*('Diário 3º PA'!$C$4:$C$2000&gt;=G$4)*('Diário 3º PA'!$C$4:$C$2000&lt;=EOMONTH(G$4,0))*('Diário 3º PA'!$F$4:$F$2000)*(IF(Resumo!$Q$5="",1,'Diário 3º PA'!$O$4:$O$2000=Resumo!$Q$5)))
+SUMPRODUCT(('Diário 4º PA'!$E$4:$E$2000='Analítico Cp.'!$B70)*('Diário 4º PA'!$C$4:$C$2000&gt;=G$4)*('Diário 4º PA'!$C$4:$C$2000&lt;=EOMONTH(G$4,0))*('Diário 4º PA'!$F$4:$F$2000)*(IF(Resumo!$Q$5="",1,'Diário 4º PA'!$O$4:$O$2000=Resumo!$Q$5)))
+SUMPRODUCT(('Comp.'!$D$5:$D$763=$B70)*('Comp.'!$B$5:$B$763&gt;=G$4)*('Comp.'!$B$5:$B$763&lt;=EOMONTH(G$4,0))*('Comp.'!$E$5:$E$763)*(IF(Resumo!$Q$5="",1,'Comp.'!$K$5:$K$763=Resumo!$Q$5)))</f>
        <v>0</v>
      </c>
      <c r="H70" s="199">
        <f t="array" ref="H70">SUMPRODUCT(('Diário 1º PA'!$E$4:$E$2977='Analítico Cp.'!$B70)*('Diário 1º PA'!$C$4:$C$2977&gt;=H$4)*('Diário 1º PA'!$C$4:$C$2977&lt;=EOMONTH(H$4,0))*('Diário 1º PA'!$F$4:$F$2977)*(IF(Resumo!$Q$5="",1,'Diário 1º PA'!$O$4:$O$2977=Resumo!$Q$5)))
+SUMPRODUCT(('Diário 2º PA'!$E$4:$E$2000='Analítico Cp.'!$B70)*('Diário 2º PA'!$C$4:$C$2000&gt;=H$4)*('Diário 2º PA'!$C$4:$C$2000&lt;=EOMONTH(H$4,0))*('Diário 2º PA'!$F$4:$F$2000)*(IF(Resumo!$Q$5="",1,'Diário 2º PA'!$O$4:$O$2000=Resumo!$Q$5)))
+SUMPRODUCT(('Diário 3º PA'!$E$4:$E$2000='Analítico Cp.'!$B70)*('Diário 3º PA'!$C$4:$C$2000&gt;=H$4)*('Diário 3º PA'!$C$4:$C$2000&lt;=EOMONTH(H$4,0))*('Diário 3º PA'!$F$4:$F$2000)*(IF(Resumo!$Q$5="",1,'Diário 3º PA'!$O$4:$O$2000=Resumo!$Q$5)))
+SUMPRODUCT(('Diário 4º PA'!$E$4:$E$2000='Analítico Cp.'!$B70)*('Diário 4º PA'!$C$4:$C$2000&gt;=H$4)*('Diário 4º PA'!$C$4:$C$2000&lt;=EOMONTH(H$4,0))*('Diário 4º PA'!$F$4:$F$2000)*(IF(Resumo!$Q$5="",1,'Diário 4º PA'!$O$4:$O$2000=Resumo!$Q$5)))
+SUMPRODUCT(('Comp.'!$D$5:$D$763=$B70)*('Comp.'!$B$5:$B$763&gt;=H$4)*('Comp.'!$B$5:$B$763&lt;=EOMONTH(H$4,0))*('Comp.'!$E$5:$E$763)*(IF(Resumo!$Q$5="",1,'Comp.'!$K$5:$K$763=Resumo!$Q$5)))</f>
        <v>0</v>
      </c>
      <c r="I70" s="199">
        <f t="array" ref="I70">SUMPRODUCT(('Diário 1º PA'!$E$4:$E$2977='Analítico Cp.'!$B70)*('Diário 1º PA'!$C$4:$C$2977&gt;=I$4)*('Diário 1º PA'!$C$4:$C$2977&lt;=EOMONTH(I$4,0))*('Diário 1º PA'!$F$4:$F$2977)*(IF(Resumo!$Q$5="",1,'Diário 1º PA'!$O$4:$O$2977=Resumo!$Q$5)))
+SUMPRODUCT(('Diário 2º PA'!$E$4:$E$2000='Analítico Cp.'!$B70)*('Diário 2º PA'!$C$4:$C$2000&gt;=I$4)*('Diário 2º PA'!$C$4:$C$2000&lt;=EOMONTH(I$4,0))*('Diário 2º PA'!$F$4:$F$2000)*(IF(Resumo!$Q$5="",1,'Diário 2º PA'!$O$4:$O$2000=Resumo!$Q$5)))
+SUMPRODUCT(('Diário 3º PA'!$E$4:$E$2000='Analítico Cp.'!$B70)*('Diário 3º PA'!$C$4:$C$2000&gt;=I$4)*('Diário 3º PA'!$C$4:$C$2000&lt;=EOMONTH(I$4,0))*('Diário 3º PA'!$F$4:$F$2000)*(IF(Resumo!$Q$5="",1,'Diário 3º PA'!$O$4:$O$2000=Resumo!$Q$5)))
+SUMPRODUCT(('Diário 4º PA'!$E$4:$E$2000='Analítico Cp.'!$B70)*('Diário 4º PA'!$C$4:$C$2000&gt;=I$4)*('Diário 4º PA'!$C$4:$C$2000&lt;=EOMONTH(I$4,0))*('Diário 4º PA'!$F$4:$F$2000)*(IF(Resumo!$Q$5="",1,'Diário 4º PA'!$O$4:$O$2000=Resumo!$Q$5)))
+SUMPRODUCT(('Comp.'!$D$5:$D$763=$B70)*('Comp.'!$B$5:$B$763&gt;=I$4)*('Comp.'!$B$5:$B$763&lt;=EOMONTH(I$4,0))*('Comp.'!$E$5:$E$763)*(IF(Resumo!$Q$5="",1,'Comp.'!$K$5:$K$763=Resumo!$Q$5)))</f>
        <v>0</v>
      </c>
      <c r="J70" s="199">
        <f t="array" ref="J70">SUMPRODUCT(('Diário 1º PA'!$E$4:$E$2977='Analítico Cp.'!$B70)*('Diário 1º PA'!$C$4:$C$2977&gt;=J$4)*('Diário 1º PA'!$C$4:$C$2977&lt;=EOMONTH(J$4,0))*('Diário 1º PA'!$F$4:$F$2977)*(IF(Resumo!$Q$5="",1,'Diário 1º PA'!$O$4:$O$2977=Resumo!$Q$5)))
+SUMPRODUCT(('Diário 2º PA'!$E$4:$E$2000='Analítico Cp.'!$B70)*('Diário 2º PA'!$C$4:$C$2000&gt;=J$4)*('Diário 2º PA'!$C$4:$C$2000&lt;=EOMONTH(J$4,0))*('Diário 2º PA'!$F$4:$F$2000)*(IF(Resumo!$Q$5="",1,'Diário 2º PA'!$O$4:$O$2000=Resumo!$Q$5)))
+SUMPRODUCT(('Diário 3º PA'!$E$4:$E$2000='Analítico Cp.'!$B70)*('Diário 3º PA'!$C$4:$C$2000&gt;=J$4)*('Diário 3º PA'!$C$4:$C$2000&lt;=EOMONTH(J$4,0))*('Diário 3º PA'!$F$4:$F$2000)*(IF(Resumo!$Q$5="",1,'Diário 3º PA'!$O$4:$O$2000=Resumo!$Q$5)))
+SUMPRODUCT(('Diário 4º PA'!$E$4:$E$2000='Analítico Cp.'!$B70)*('Diário 4º PA'!$C$4:$C$2000&gt;=J$4)*('Diário 4º PA'!$C$4:$C$2000&lt;=EOMONTH(J$4,0))*('Diário 4º PA'!$F$4:$F$2000)*(IF(Resumo!$Q$5="",1,'Diário 4º PA'!$O$4:$O$2000=Resumo!$Q$5)))
+SUMPRODUCT(('Comp.'!$D$5:$D$763=$B70)*('Comp.'!$B$5:$B$763&gt;=J$4)*('Comp.'!$B$5:$B$763&lt;=EOMONTH(J$4,0))*('Comp.'!$E$5:$E$763)*(IF(Resumo!$Q$5="",1,'Comp.'!$K$5:$K$763=Resumo!$Q$5)))</f>
        <v>0</v>
      </c>
      <c r="K70" s="199">
        <f t="array" ref="K70">SUMPRODUCT(('Diário 1º PA'!$E$4:$E$2977='Analítico Cp.'!$B70)*('Diário 1º PA'!$C$4:$C$2977&gt;=K$4)*('Diário 1º PA'!$C$4:$C$2977&lt;=EOMONTH(K$4,0))*('Diário 1º PA'!$F$4:$F$2977)*(IF(Resumo!$Q$5="",1,'Diário 1º PA'!$O$4:$O$2977=Resumo!$Q$5)))
+SUMPRODUCT(('Diário 2º PA'!$E$4:$E$2000='Analítico Cp.'!$B70)*('Diário 2º PA'!$C$4:$C$2000&gt;=K$4)*('Diário 2º PA'!$C$4:$C$2000&lt;=EOMONTH(K$4,0))*('Diário 2º PA'!$F$4:$F$2000)*(IF(Resumo!$Q$5="",1,'Diário 2º PA'!$O$4:$O$2000=Resumo!$Q$5)))
+SUMPRODUCT(('Diário 3º PA'!$E$4:$E$2000='Analítico Cp.'!$B70)*('Diário 3º PA'!$C$4:$C$2000&gt;=K$4)*('Diário 3º PA'!$C$4:$C$2000&lt;=EOMONTH(K$4,0))*('Diário 3º PA'!$F$4:$F$2000)*(IF(Resumo!$Q$5="",1,'Diário 3º PA'!$O$4:$O$2000=Resumo!$Q$5)))
+SUMPRODUCT(('Diário 4º PA'!$E$4:$E$2000='Analítico Cp.'!$B70)*('Diário 4º PA'!$C$4:$C$2000&gt;=K$4)*('Diário 4º PA'!$C$4:$C$2000&lt;=EOMONTH(K$4,0))*('Diário 4º PA'!$F$4:$F$2000)*(IF(Resumo!$Q$5="",1,'Diário 4º PA'!$O$4:$O$2000=Resumo!$Q$5)))
+SUMPRODUCT(('Comp.'!$D$5:$D$763=$B70)*('Comp.'!$B$5:$B$763&gt;=K$4)*('Comp.'!$B$5:$B$763&lt;=EOMONTH(K$4,0))*('Comp.'!$E$5:$E$763)*(IF(Resumo!$Q$5="",1,'Comp.'!$K$5:$K$763=Resumo!$Q$5)))</f>
        <v>0</v>
      </c>
      <c r="L70" s="199">
        <f t="array" ref="L70">SUMPRODUCT(('Diário 1º PA'!$E$4:$E$2977='Analítico Cp.'!$B70)*('Diário 1º PA'!$C$4:$C$2977&gt;=L$4)*('Diário 1º PA'!$C$4:$C$2977&lt;=EOMONTH(L$4,0))*('Diário 1º PA'!$F$4:$F$2977)*(IF(Resumo!$Q$5="",1,'Diário 1º PA'!$O$4:$O$2977=Resumo!$Q$5)))
+SUMPRODUCT(('Diário 2º PA'!$E$4:$E$2000='Analítico Cp.'!$B70)*('Diário 2º PA'!$C$4:$C$2000&gt;=L$4)*('Diário 2º PA'!$C$4:$C$2000&lt;=EOMONTH(L$4,0))*('Diário 2º PA'!$F$4:$F$2000)*(IF(Resumo!$Q$5="",1,'Diário 2º PA'!$O$4:$O$2000=Resumo!$Q$5)))
+SUMPRODUCT(('Diário 3º PA'!$E$4:$E$2000='Analítico Cp.'!$B70)*('Diário 3º PA'!$C$4:$C$2000&gt;=L$4)*('Diário 3º PA'!$C$4:$C$2000&lt;=EOMONTH(L$4,0))*('Diário 3º PA'!$F$4:$F$2000)*(IF(Resumo!$Q$5="",1,'Diário 3º PA'!$O$4:$O$2000=Resumo!$Q$5)))
+SUMPRODUCT(('Diário 4º PA'!$E$4:$E$2000='Analítico Cp.'!$B70)*('Diário 4º PA'!$C$4:$C$2000&gt;=L$4)*('Diário 4º PA'!$C$4:$C$2000&lt;=EOMONTH(L$4,0))*('Diário 4º PA'!$F$4:$F$2000)*(IF(Resumo!$Q$5="",1,'Diário 4º PA'!$O$4:$O$2000=Resumo!$Q$5)))
+SUMPRODUCT(('Comp.'!$D$5:$D$763=$B70)*('Comp.'!$B$5:$B$763&gt;=L$4)*('Comp.'!$B$5:$B$763&lt;=EOMONTH(L$4,0))*('Comp.'!$E$5:$E$763)*(IF(Resumo!$Q$5="",1,'Comp.'!$K$5:$K$763=Resumo!$Q$5)))</f>
        <v>0</v>
      </c>
      <c r="M70" s="199">
        <f t="array" ref="M70">SUMPRODUCT(('Diário 1º PA'!$E$4:$E$2977='Analítico Cp.'!$B70)*('Diário 1º PA'!$C$4:$C$2977&gt;=M$4)*('Diário 1º PA'!$C$4:$C$2977&lt;=EOMONTH(M$4,0))*('Diário 1º PA'!$F$4:$F$2977)*(IF(Resumo!$Q$5="",1,'Diário 1º PA'!$O$4:$O$2977=Resumo!$Q$5)))
+SUMPRODUCT(('Diário 2º PA'!$E$4:$E$2000='Analítico Cp.'!$B70)*('Diário 2º PA'!$C$4:$C$2000&gt;=M$4)*('Diário 2º PA'!$C$4:$C$2000&lt;=EOMONTH(M$4,0))*('Diário 2º PA'!$F$4:$F$2000)*(IF(Resumo!$Q$5="",1,'Diário 2º PA'!$O$4:$O$2000=Resumo!$Q$5)))
+SUMPRODUCT(('Diário 3º PA'!$E$4:$E$2000='Analítico Cp.'!$B70)*('Diário 3º PA'!$C$4:$C$2000&gt;=M$4)*('Diário 3º PA'!$C$4:$C$2000&lt;=EOMONTH(M$4,0))*('Diário 3º PA'!$F$4:$F$2000)*(IF(Resumo!$Q$5="",1,'Diário 3º PA'!$O$4:$O$2000=Resumo!$Q$5)))
+SUMPRODUCT(('Diário 4º PA'!$E$4:$E$2000='Analítico Cp.'!$B70)*('Diário 4º PA'!$C$4:$C$2000&gt;=M$4)*('Diário 4º PA'!$C$4:$C$2000&lt;=EOMONTH(M$4,0))*('Diário 4º PA'!$F$4:$F$2000)*(IF(Resumo!$Q$5="",1,'Diário 4º PA'!$O$4:$O$2000=Resumo!$Q$5)))
+SUMPRODUCT(('Comp.'!$D$5:$D$763=$B70)*('Comp.'!$B$5:$B$763&gt;=M$4)*('Comp.'!$B$5:$B$763&lt;=EOMONTH(M$4,0))*('Comp.'!$E$5:$E$763)*(IF(Resumo!$Q$5="",1,'Comp.'!$K$5:$K$763=Resumo!$Q$5)))</f>
        <v>0</v>
      </c>
      <c r="N70" s="199">
        <f t="array" ref="N70">SUMPRODUCT(('Diário 1º PA'!$E$4:$E$2977='Analítico Cp.'!$B70)*('Diário 1º PA'!$C$4:$C$2977&gt;=N$4)*('Diário 1º PA'!$C$4:$C$2977&lt;=EOMONTH(N$4,0))*('Diário 1º PA'!$F$4:$F$2977)*(IF(Resumo!$Q$5="",1,'Diário 1º PA'!$O$4:$O$2977=Resumo!$Q$5)))
+SUMPRODUCT(('Diário 2º PA'!$E$4:$E$2000='Analítico Cp.'!$B70)*('Diário 2º PA'!$C$4:$C$2000&gt;=N$4)*('Diário 2º PA'!$C$4:$C$2000&lt;=EOMONTH(N$4,0))*('Diário 2º PA'!$F$4:$F$2000)*(IF(Resumo!$Q$5="",1,'Diário 2º PA'!$O$4:$O$2000=Resumo!$Q$5)))
+SUMPRODUCT(('Diário 3º PA'!$E$4:$E$2000='Analítico Cp.'!$B70)*('Diário 3º PA'!$C$4:$C$2000&gt;=N$4)*('Diário 3º PA'!$C$4:$C$2000&lt;=EOMONTH(N$4,0))*('Diário 3º PA'!$F$4:$F$2000)*(IF(Resumo!$Q$5="",1,'Diário 3º PA'!$O$4:$O$2000=Resumo!$Q$5)))
+SUMPRODUCT(('Diário 4º PA'!$E$4:$E$2000='Analítico Cp.'!$B70)*('Diário 4º PA'!$C$4:$C$2000&gt;=N$4)*('Diário 4º PA'!$C$4:$C$2000&lt;=EOMONTH(N$4,0))*('Diário 4º PA'!$F$4:$F$2000)*(IF(Resumo!$Q$5="",1,'Diário 4º PA'!$O$4:$O$2000=Resumo!$Q$5)))
+SUMPRODUCT(('Comp.'!$D$5:$D$763=$B70)*('Comp.'!$B$5:$B$763&gt;=N$4)*('Comp.'!$B$5:$B$763&lt;=EOMONTH(N$4,0))*('Comp.'!$E$5:$E$763)*(IF(Resumo!$Q$5="",1,'Comp.'!$K$5:$K$763=Resumo!$Q$5)))</f>
        <v>0</v>
      </c>
      <c r="O70" s="200">
        <f t="shared" si="13"/>
        <v>0</v>
      </c>
      <c r="P70" s="201">
        <f t="shared" si="14"/>
        <v>0</v>
      </c>
      <c r="Q70" s="174"/>
      <c r="R70" s="174"/>
      <c r="S70" s="174"/>
      <c r="T70" s="174"/>
      <c r="U70" s="174"/>
      <c r="V70" s="174"/>
      <c r="W70" s="174"/>
      <c r="X70" s="174"/>
      <c r="Y70" s="174"/>
      <c r="Z70" s="174"/>
    </row>
    <row r="71" spans="1:26" ht="23.25" customHeight="1" x14ac:dyDescent="0.2">
      <c r="A71" s="220" t="s">
        <v>245</v>
      </c>
      <c r="B71" s="84" t="s">
        <v>246</v>
      </c>
      <c r="C71" s="199">
        <f t="array" ref="C71">SUMPRODUCT(('Diário 1º PA'!$E$4:$E$2977='Analítico Cp.'!$B71)*('Diário 1º PA'!$C$4:$C$2977&gt;=C$4)*('Diário 1º PA'!$C$4:$C$2977&lt;=EOMONTH(C$4,0))*('Diário 1º PA'!$F$4:$F$2977)*(IF(Resumo!$Q$5="",1,'Diário 1º PA'!$O$4:$O$2977=Resumo!$Q$5)))
+SUMPRODUCT(('Diário 2º PA'!$E$4:$E$2000='Analítico Cp.'!$B71)*('Diário 2º PA'!$C$4:$C$2000&gt;=C$4)*('Diário 2º PA'!$C$4:$C$2000&lt;=EOMONTH(C$4,0))*('Diário 2º PA'!$F$4:$F$2000)*(IF(Resumo!$Q$5="",1,'Diário 2º PA'!$O$4:$O$2000=Resumo!$Q$5)))
+SUMPRODUCT(('Diário 3º PA'!$E$4:$E$2000='Analítico Cp.'!$B71)*('Diário 3º PA'!$C$4:$C$2000&gt;=C$4)*('Diário 3º PA'!$C$4:$C$2000&lt;=EOMONTH(C$4,0))*('Diário 3º PA'!$F$4:$F$2000)*(IF(Resumo!$Q$5="",1,'Diário 3º PA'!$O$4:$O$2000=Resumo!$Q$5)))
+SUMPRODUCT(('Diário 4º PA'!$E$4:$E$2000='Analítico Cp.'!$B71)*('Diário 4º PA'!$C$4:$C$2000&gt;=C$4)*('Diário 4º PA'!$C$4:$C$2000&lt;=EOMONTH(C$4,0))*('Diário 4º PA'!$F$4:$F$2000)*(IF(Resumo!$Q$5="",1,'Diário 4º PA'!$O$4:$O$2000=Resumo!$Q$5)))
+SUMPRODUCT(('Comp.'!$D$5:$D$763=$B71)*('Comp.'!$B$5:$B$763&gt;=C$4)*('Comp.'!$B$5:$B$763&lt;=EOMONTH(C$4,0))*('Comp.'!$E$5:$E$763)*(IF(Resumo!$Q$5="",1,'Comp.'!$K$5:$K$763=Resumo!$Q$5)))</f>
        <v>0</v>
      </c>
      <c r="D71" s="199">
        <f t="array" ref="D71">SUMPRODUCT(('Diário 1º PA'!$E$4:$E$2977='Analítico Cp.'!$B71)*('Diário 1º PA'!$C$4:$C$2977&gt;=D$4)*('Diário 1º PA'!$C$4:$C$2977&lt;=EOMONTH(D$4,0))*('Diário 1º PA'!$F$4:$F$2977)*(IF(Resumo!$Q$5="",1,'Diário 1º PA'!$O$4:$O$2977=Resumo!$Q$5)))
+SUMPRODUCT(('Diário 2º PA'!$E$4:$E$2000='Analítico Cp.'!$B71)*('Diário 2º PA'!$C$4:$C$2000&gt;=D$4)*('Diário 2º PA'!$C$4:$C$2000&lt;=EOMONTH(D$4,0))*('Diário 2º PA'!$F$4:$F$2000)*(IF(Resumo!$Q$5="",1,'Diário 2º PA'!$O$4:$O$2000=Resumo!$Q$5)))
+SUMPRODUCT(('Diário 3º PA'!$E$4:$E$2000='Analítico Cp.'!$B71)*('Diário 3º PA'!$C$4:$C$2000&gt;=D$4)*('Diário 3º PA'!$C$4:$C$2000&lt;=EOMONTH(D$4,0))*('Diário 3º PA'!$F$4:$F$2000)*(IF(Resumo!$Q$5="",1,'Diário 3º PA'!$O$4:$O$2000=Resumo!$Q$5)))
+SUMPRODUCT(('Diário 4º PA'!$E$4:$E$2000='Analítico Cp.'!$B71)*('Diário 4º PA'!$C$4:$C$2000&gt;=D$4)*('Diário 4º PA'!$C$4:$C$2000&lt;=EOMONTH(D$4,0))*('Diário 4º PA'!$F$4:$F$2000)*(IF(Resumo!$Q$5="",1,'Diário 4º PA'!$O$4:$O$2000=Resumo!$Q$5)))
+SUMPRODUCT(('Comp.'!$D$5:$D$763=$B71)*('Comp.'!$B$5:$B$763&gt;=D$4)*('Comp.'!$B$5:$B$763&lt;=EOMONTH(D$4,0))*('Comp.'!$E$5:$E$763)*(IF(Resumo!$Q$5="",1,'Comp.'!$K$5:$K$763=Resumo!$Q$5)))</f>
        <v>0</v>
      </c>
      <c r="E71" s="199">
        <f t="array" ref="E71">SUMPRODUCT(('Diário 1º PA'!$E$4:$E$2977='Analítico Cp.'!$B71)*('Diário 1º PA'!$C$4:$C$2977&gt;=E$4)*('Diário 1º PA'!$C$4:$C$2977&lt;=EOMONTH(E$4,0))*('Diário 1º PA'!$F$4:$F$2977)*(IF(Resumo!$Q$5="",1,'Diário 1º PA'!$O$4:$O$2977=Resumo!$Q$5)))
+SUMPRODUCT(('Diário 2º PA'!$E$4:$E$2000='Analítico Cp.'!$B71)*('Diário 2º PA'!$C$4:$C$2000&gt;=E$4)*('Diário 2º PA'!$C$4:$C$2000&lt;=EOMONTH(E$4,0))*('Diário 2º PA'!$F$4:$F$2000)*(IF(Resumo!$Q$5="",1,'Diário 2º PA'!$O$4:$O$2000=Resumo!$Q$5)))
+SUMPRODUCT(('Diário 3º PA'!$E$4:$E$2000='Analítico Cp.'!$B71)*('Diário 3º PA'!$C$4:$C$2000&gt;=E$4)*('Diário 3º PA'!$C$4:$C$2000&lt;=EOMONTH(E$4,0))*('Diário 3º PA'!$F$4:$F$2000)*(IF(Resumo!$Q$5="",1,'Diário 3º PA'!$O$4:$O$2000=Resumo!$Q$5)))
+SUMPRODUCT(('Diário 4º PA'!$E$4:$E$2000='Analítico Cp.'!$B71)*('Diário 4º PA'!$C$4:$C$2000&gt;=E$4)*('Diário 4º PA'!$C$4:$C$2000&lt;=EOMONTH(E$4,0))*('Diário 4º PA'!$F$4:$F$2000)*(IF(Resumo!$Q$5="",1,'Diário 4º PA'!$O$4:$O$2000=Resumo!$Q$5)))
+SUMPRODUCT(('Comp.'!$D$5:$D$763=$B71)*('Comp.'!$B$5:$B$763&gt;=E$4)*('Comp.'!$B$5:$B$763&lt;=EOMONTH(E$4,0))*('Comp.'!$E$5:$E$763)*(IF(Resumo!$Q$5="",1,'Comp.'!$K$5:$K$763=Resumo!$Q$5)))</f>
        <v>0</v>
      </c>
      <c r="F71" s="199">
        <f t="array" ref="F71">SUMPRODUCT(('Diário 1º PA'!$E$4:$E$2977='Analítico Cp.'!$B71)*('Diário 1º PA'!$C$4:$C$2977&gt;=F$4)*('Diário 1º PA'!$C$4:$C$2977&lt;=EOMONTH(F$4,0))*('Diário 1º PA'!$F$4:$F$2977)*(IF(Resumo!$Q$5="",1,'Diário 1º PA'!$O$4:$O$2977=Resumo!$Q$5)))
+SUMPRODUCT(('Diário 2º PA'!$E$4:$E$2000='Analítico Cp.'!$B71)*('Diário 2º PA'!$C$4:$C$2000&gt;=F$4)*('Diário 2º PA'!$C$4:$C$2000&lt;=EOMONTH(F$4,0))*('Diário 2º PA'!$F$4:$F$2000)*(IF(Resumo!$Q$5="",1,'Diário 2º PA'!$O$4:$O$2000=Resumo!$Q$5)))
+SUMPRODUCT(('Diário 3º PA'!$E$4:$E$2000='Analítico Cp.'!$B71)*('Diário 3º PA'!$C$4:$C$2000&gt;=F$4)*('Diário 3º PA'!$C$4:$C$2000&lt;=EOMONTH(F$4,0))*('Diário 3º PA'!$F$4:$F$2000)*(IF(Resumo!$Q$5="",1,'Diário 3º PA'!$O$4:$O$2000=Resumo!$Q$5)))
+SUMPRODUCT(('Diário 4º PA'!$E$4:$E$2000='Analítico Cp.'!$B71)*('Diário 4º PA'!$C$4:$C$2000&gt;=F$4)*('Diário 4º PA'!$C$4:$C$2000&lt;=EOMONTH(F$4,0))*('Diário 4º PA'!$F$4:$F$2000)*(IF(Resumo!$Q$5="",1,'Diário 4º PA'!$O$4:$O$2000=Resumo!$Q$5)))
+SUMPRODUCT(('Comp.'!$D$5:$D$763=$B71)*('Comp.'!$B$5:$B$763&gt;=F$4)*('Comp.'!$B$5:$B$763&lt;=EOMONTH(F$4,0))*('Comp.'!$E$5:$E$763)*(IF(Resumo!$Q$5="",1,'Comp.'!$K$5:$K$763=Resumo!$Q$5)))</f>
        <v>0</v>
      </c>
      <c r="G71" s="199">
        <f t="array" ref="G71">SUMPRODUCT(('Diário 1º PA'!$E$4:$E$2977='Analítico Cp.'!$B71)*('Diário 1º PA'!$C$4:$C$2977&gt;=G$4)*('Diário 1º PA'!$C$4:$C$2977&lt;=EOMONTH(G$4,0))*('Diário 1º PA'!$F$4:$F$2977)*(IF(Resumo!$Q$5="",1,'Diário 1º PA'!$O$4:$O$2977=Resumo!$Q$5)))
+SUMPRODUCT(('Diário 2º PA'!$E$4:$E$2000='Analítico Cp.'!$B71)*('Diário 2º PA'!$C$4:$C$2000&gt;=G$4)*('Diário 2º PA'!$C$4:$C$2000&lt;=EOMONTH(G$4,0))*('Diário 2º PA'!$F$4:$F$2000)*(IF(Resumo!$Q$5="",1,'Diário 2º PA'!$O$4:$O$2000=Resumo!$Q$5)))
+SUMPRODUCT(('Diário 3º PA'!$E$4:$E$2000='Analítico Cp.'!$B71)*('Diário 3º PA'!$C$4:$C$2000&gt;=G$4)*('Diário 3º PA'!$C$4:$C$2000&lt;=EOMONTH(G$4,0))*('Diário 3º PA'!$F$4:$F$2000)*(IF(Resumo!$Q$5="",1,'Diário 3º PA'!$O$4:$O$2000=Resumo!$Q$5)))
+SUMPRODUCT(('Diário 4º PA'!$E$4:$E$2000='Analítico Cp.'!$B71)*('Diário 4º PA'!$C$4:$C$2000&gt;=G$4)*('Diário 4º PA'!$C$4:$C$2000&lt;=EOMONTH(G$4,0))*('Diário 4º PA'!$F$4:$F$2000)*(IF(Resumo!$Q$5="",1,'Diário 4º PA'!$O$4:$O$2000=Resumo!$Q$5)))
+SUMPRODUCT(('Comp.'!$D$5:$D$763=$B71)*('Comp.'!$B$5:$B$763&gt;=G$4)*('Comp.'!$B$5:$B$763&lt;=EOMONTH(G$4,0))*('Comp.'!$E$5:$E$763)*(IF(Resumo!$Q$5="",1,'Comp.'!$K$5:$K$763=Resumo!$Q$5)))</f>
        <v>0</v>
      </c>
      <c r="H71" s="199">
        <f t="array" ref="H71">SUMPRODUCT(('Diário 1º PA'!$E$4:$E$2977='Analítico Cp.'!$B71)*('Diário 1º PA'!$C$4:$C$2977&gt;=H$4)*('Diário 1º PA'!$C$4:$C$2977&lt;=EOMONTH(H$4,0))*('Diário 1º PA'!$F$4:$F$2977)*(IF(Resumo!$Q$5="",1,'Diário 1º PA'!$O$4:$O$2977=Resumo!$Q$5)))
+SUMPRODUCT(('Diário 2º PA'!$E$4:$E$2000='Analítico Cp.'!$B71)*('Diário 2º PA'!$C$4:$C$2000&gt;=H$4)*('Diário 2º PA'!$C$4:$C$2000&lt;=EOMONTH(H$4,0))*('Diário 2º PA'!$F$4:$F$2000)*(IF(Resumo!$Q$5="",1,'Diário 2º PA'!$O$4:$O$2000=Resumo!$Q$5)))
+SUMPRODUCT(('Diário 3º PA'!$E$4:$E$2000='Analítico Cp.'!$B71)*('Diário 3º PA'!$C$4:$C$2000&gt;=H$4)*('Diário 3º PA'!$C$4:$C$2000&lt;=EOMONTH(H$4,0))*('Diário 3º PA'!$F$4:$F$2000)*(IF(Resumo!$Q$5="",1,'Diário 3º PA'!$O$4:$O$2000=Resumo!$Q$5)))
+SUMPRODUCT(('Diário 4º PA'!$E$4:$E$2000='Analítico Cp.'!$B71)*('Diário 4º PA'!$C$4:$C$2000&gt;=H$4)*('Diário 4º PA'!$C$4:$C$2000&lt;=EOMONTH(H$4,0))*('Diário 4º PA'!$F$4:$F$2000)*(IF(Resumo!$Q$5="",1,'Diário 4º PA'!$O$4:$O$2000=Resumo!$Q$5)))
+SUMPRODUCT(('Comp.'!$D$5:$D$763=$B71)*('Comp.'!$B$5:$B$763&gt;=H$4)*('Comp.'!$B$5:$B$763&lt;=EOMONTH(H$4,0))*('Comp.'!$E$5:$E$763)*(IF(Resumo!$Q$5="",1,'Comp.'!$K$5:$K$763=Resumo!$Q$5)))</f>
        <v>0</v>
      </c>
      <c r="I71" s="199">
        <f t="array" ref="I71">SUMPRODUCT(('Diário 1º PA'!$E$4:$E$2977='Analítico Cp.'!$B71)*('Diário 1º PA'!$C$4:$C$2977&gt;=I$4)*('Diário 1º PA'!$C$4:$C$2977&lt;=EOMONTH(I$4,0))*('Diário 1º PA'!$F$4:$F$2977)*(IF(Resumo!$Q$5="",1,'Diário 1º PA'!$O$4:$O$2977=Resumo!$Q$5)))
+SUMPRODUCT(('Diário 2º PA'!$E$4:$E$2000='Analítico Cp.'!$B71)*('Diário 2º PA'!$C$4:$C$2000&gt;=I$4)*('Diário 2º PA'!$C$4:$C$2000&lt;=EOMONTH(I$4,0))*('Diário 2º PA'!$F$4:$F$2000)*(IF(Resumo!$Q$5="",1,'Diário 2º PA'!$O$4:$O$2000=Resumo!$Q$5)))
+SUMPRODUCT(('Diário 3º PA'!$E$4:$E$2000='Analítico Cp.'!$B71)*('Diário 3º PA'!$C$4:$C$2000&gt;=I$4)*('Diário 3º PA'!$C$4:$C$2000&lt;=EOMONTH(I$4,0))*('Diário 3º PA'!$F$4:$F$2000)*(IF(Resumo!$Q$5="",1,'Diário 3º PA'!$O$4:$O$2000=Resumo!$Q$5)))
+SUMPRODUCT(('Diário 4º PA'!$E$4:$E$2000='Analítico Cp.'!$B71)*('Diário 4º PA'!$C$4:$C$2000&gt;=I$4)*('Diário 4º PA'!$C$4:$C$2000&lt;=EOMONTH(I$4,0))*('Diário 4º PA'!$F$4:$F$2000)*(IF(Resumo!$Q$5="",1,'Diário 4º PA'!$O$4:$O$2000=Resumo!$Q$5)))
+SUMPRODUCT(('Comp.'!$D$5:$D$763=$B71)*('Comp.'!$B$5:$B$763&gt;=I$4)*('Comp.'!$B$5:$B$763&lt;=EOMONTH(I$4,0))*('Comp.'!$E$5:$E$763)*(IF(Resumo!$Q$5="",1,'Comp.'!$K$5:$K$763=Resumo!$Q$5)))</f>
        <v>0</v>
      </c>
      <c r="J71" s="199">
        <f t="array" ref="J71">SUMPRODUCT(('Diário 1º PA'!$E$4:$E$2977='Analítico Cp.'!$B71)*('Diário 1º PA'!$C$4:$C$2977&gt;=J$4)*('Diário 1º PA'!$C$4:$C$2977&lt;=EOMONTH(J$4,0))*('Diário 1º PA'!$F$4:$F$2977)*(IF(Resumo!$Q$5="",1,'Diário 1º PA'!$O$4:$O$2977=Resumo!$Q$5)))
+SUMPRODUCT(('Diário 2º PA'!$E$4:$E$2000='Analítico Cp.'!$B71)*('Diário 2º PA'!$C$4:$C$2000&gt;=J$4)*('Diário 2º PA'!$C$4:$C$2000&lt;=EOMONTH(J$4,0))*('Diário 2º PA'!$F$4:$F$2000)*(IF(Resumo!$Q$5="",1,'Diário 2º PA'!$O$4:$O$2000=Resumo!$Q$5)))
+SUMPRODUCT(('Diário 3º PA'!$E$4:$E$2000='Analítico Cp.'!$B71)*('Diário 3º PA'!$C$4:$C$2000&gt;=J$4)*('Diário 3º PA'!$C$4:$C$2000&lt;=EOMONTH(J$4,0))*('Diário 3º PA'!$F$4:$F$2000)*(IF(Resumo!$Q$5="",1,'Diário 3º PA'!$O$4:$O$2000=Resumo!$Q$5)))
+SUMPRODUCT(('Diário 4º PA'!$E$4:$E$2000='Analítico Cp.'!$B71)*('Diário 4º PA'!$C$4:$C$2000&gt;=J$4)*('Diário 4º PA'!$C$4:$C$2000&lt;=EOMONTH(J$4,0))*('Diário 4º PA'!$F$4:$F$2000)*(IF(Resumo!$Q$5="",1,'Diário 4º PA'!$O$4:$O$2000=Resumo!$Q$5)))
+SUMPRODUCT(('Comp.'!$D$5:$D$763=$B71)*('Comp.'!$B$5:$B$763&gt;=J$4)*('Comp.'!$B$5:$B$763&lt;=EOMONTH(J$4,0))*('Comp.'!$E$5:$E$763)*(IF(Resumo!$Q$5="",1,'Comp.'!$K$5:$K$763=Resumo!$Q$5)))</f>
        <v>0</v>
      </c>
      <c r="K71" s="199">
        <f t="array" ref="K71">SUMPRODUCT(('Diário 1º PA'!$E$4:$E$2977='Analítico Cp.'!$B71)*('Diário 1º PA'!$C$4:$C$2977&gt;=K$4)*('Diário 1º PA'!$C$4:$C$2977&lt;=EOMONTH(K$4,0))*('Diário 1º PA'!$F$4:$F$2977)*(IF(Resumo!$Q$5="",1,'Diário 1º PA'!$O$4:$O$2977=Resumo!$Q$5)))
+SUMPRODUCT(('Diário 2º PA'!$E$4:$E$2000='Analítico Cp.'!$B71)*('Diário 2º PA'!$C$4:$C$2000&gt;=K$4)*('Diário 2º PA'!$C$4:$C$2000&lt;=EOMONTH(K$4,0))*('Diário 2º PA'!$F$4:$F$2000)*(IF(Resumo!$Q$5="",1,'Diário 2º PA'!$O$4:$O$2000=Resumo!$Q$5)))
+SUMPRODUCT(('Diário 3º PA'!$E$4:$E$2000='Analítico Cp.'!$B71)*('Diário 3º PA'!$C$4:$C$2000&gt;=K$4)*('Diário 3º PA'!$C$4:$C$2000&lt;=EOMONTH(K$4,0))*('Diário 3º PA'!$F$4:$F$2000)*(IF(Resumo!$Q$5="",1,'Diário 3º PA'!$O$4:$O$2000=Resumo!$Q$5)))
+SUMPRODUCT(('Diário 4º PA'!$E$4:$E$2000='Analítico Cp.'!$B71)*('Diário 4º PA'!$C$4:$C$2000&gt;=K$4)*('Diário 4º PA'!$C$4:$C$2000&lt;=EOMONTH(K$4,0))*('Diário 4º PA'!$F$4:$F$2000)*(IF(Resumo!$Q$5="",1,'Diário 4º PA'!$O$4:$O$2000=Resumo!$Q$5)))
+SUMPRODUCT(('Comp.'!$D$5:$D$763=$B71)*('Comp.'!$B$5:$B$763&gt;=K$4)*('Comp.'!$B$5:$B$763&lt;=EOMONTH(K$4,0))*('Comp.'!$E$5:$E$763)*(IF(Resumo!$Q$5="",1,'Comp.'!$K$5:$K$763=Resumo!$Q$5)))</f>
        <v>0</v>
      </c>
      <c r="L71" s="199">
        <f t="array" ref="L71">SUMPRODUCT(('Diário 1º PA'!$E$4:$E$2977='Analítico Cp.'!$B71)*('Diário 1º PA'!$C$4:$C$2977&gt;=L$4)*('Diário 1º PA'!$C$4:$C$2977&lt;=EOMONTH(L$4,0))*('Diário 1º PA'!$F$4:$F$2977)*(IF(Resumo!$Q$5="",1,'Diário 1º PA'!$O$4:$O$2977=Resumo!$Q$5)))
+SUMPRODUCT(('Diário 2º PA'!$E$4:$E$2000='Analítico Cp.'!$B71)*('Diário 2º PA'!$C$4:$C$2000&gt;=L$4)*('Diário 2º PA'!$C$4:$C$2000&lt;=EOMONTH(L$4,0))*('Diário 2º PA'!$F$4:$F$2000)*(IF(Resumo!$Q$5="",1,'Diário 2º PA'!$O$4:$O$2000=Resumo!$Q$5)))
+SUMPRODUCT(('Diário 3º PA'!$E$4:$E$2000='Analítico Cp.'!$B71)*('Diário 3º PA'!$C$4:$C$2000&gt;=L$4)*('Diário 3º PA'!$C$4:$C$2000&lt;=EOMONTH(L$4,0))*('Diário 3º PA'!$F$4:$F$2000)*(IF(Resumo!$Q$5="",1,'Diário 3º PA'!$O$4:$O$2000=Resumo!$Q$5)))
+SUMPRODUCT(('Diário 4º PA'!$E$4:$E$2000='Analítico Cp.'!$B71)*('Diário 4º PA'!$C$4:$C$2000&gt;=L$4)*('Diário 4º PA'!$C$4:$C$2000&lt;=EOMONTH(L$4,0))*('Diário 4º PA'!$F$4:$F$2000)*(IF(Resumo!$Q$5="",1,'Diário 4º PA'!$O$4:$O$2000=Resumo!$Q$5)))
+SUMPRODUCT(('Comp.'!$D$5:$D$763=$B71)*('Comp.'!$B$5:$B$763&gt;=L$4)*('Comp.'!$B$5:$B$763&lt;=EOMONTH(L$4,0))*('Comp.'!$E$5:$E$763)*(IF(Resumo!$Q$5="",1,'Comp.'!$K$5:$K$763=Resumo!$Q$5)))</f>
        <v>0</v>
      </c>
      <c r="M71" s="199">
        <f t="array" ref="M71">SUMPRODUCT(('Diário 1º PA'!$E$4:$E$2977='Analítico Cp.'!$B71)*('Diário 1º PA'!$C$4:$C$2977&gt;=M$4)*('Diário 1º PA'!$C$4:$C$2977&lt;=EOMONTH(M$4,0))*('Diário 1º PA'!$F$4:$F$2977)*(IF(Resumo!$Q$5="",1,'Diário 1º PA'!$O$4:$O$2977=Resumo!$Q$5)))
+SUMPRODUCT(('Diário 2º PA'!$E$4:$E$2000='Analítico Cp.'!$B71)*('Diário 2º PA'!$C$4:$C$2000&gt;=M$4)*('Diário 2º PA'!$C$4:$C$2000&lt;=EOMONTH(M$4,0))*('Diário 2º PA'!$F$4:$F$2000)*(IF(Resumo!$Q$5="",1,'Diário 2º PA'!$O$4:$O$2000=Resumo!$Q$5)))
+SUMPRODUCT(('Diário 3º PA'!$E$4:$E$2000='Analítico Cp.'!$B71)*('Diário 3º PA'!$C$4:$C$2000&gt;=M$4)*('Diário 3º PA'!$C$4:$C$2000&lt;=EOMONTH(M$4,0))*('Diário 3º PA'!$F$4:$F$2000)*(IF(Resumo!$Q$5="",1,'Diário 3º PA'!$O$4:$O$2000=Resumo!$Q$5)))
+SUMPRODUCT(('Diário 4º PA'!$E$4:$E$2000='Analítico Cp.'!$B71)*('Diário 4º PA'!$C$4:$C$2000&gt;=M$4)*('Diário 4º PA'!$C$4:$C$2000&lt;=EOMONTH(M$4,0))*('Diário 4º PA'!$F$4:$F$2000)*(IF(Resumo!$Q$5="",1,'Diário 4º PA'!$O$4:$O$2000=Resumo!$Q$5)))
+SUMPRODUCT(('Comp.'!$D$5:$D$763=$B71)*('Comp.'!$B$5:$B$763&gt;=M$4)*('Comp.'!$B$5:$B$763&lt;=EOMONTH(M$4,0))*('Comp.'!$E$5:$E$763)*(IF(Resumo!$Q$5="",1,'Comp.'!$K$5:$K$763=Resumo!$Q$5)))</f>
        <v>0</v>
      </c>
      <c r="N71" s="199">
        <f t="array" ref="N71">SUMPRODUCT(('Diário 1º PA'!$E$4:$E$2977='Analítico Cp.'!$B71)*('Diário 1º PA'!$C$4:$C$2977&gt;=N$4)*('Diário 1º PA'!$C$4:$C$2977&lt;=EOMONTH(N$4,0))*('Diário 1º PA'!$F$4:$F$2977)*(IF(Resumo!$Q$5="",1,'Diário 1º PA'!$O$4:$O$2977=Resumo!$Q$5)))
+SUMPRODUCT(('Diário 2º PA'!$E$4:$E$2000='Analítico Cp.'!$B71)*('Diário 2º PA'!$C$4:$C$2000&gt;=N$4)*('Diário 2º PA'!$C$4:$C$2000&lt;=EOMONTH(N$4,0))*('Diário 2º PA'!$F$4:$F$2000)*(IF(Resumo!$Q$5="",1,'Diário 2º PA'!$O$4:$O$2000=Resumo!$Q$5)))
+SUMPRODUCT(('Diário 3º PA'!$E$4:$E$2000='Analítico Cp.'!$B71)*('Diário 3º PA'!$C$4:$C$2000&gt;=N$4)*('Diário 3º PA'!$C$4:$C$2000&lt;=EOMONTH(N$4,0))*('Diário 3º PA'!$F$4:$F$2000)*(IF(Resumo!$Q$5="",1,'Diário 3º PA'!$O$4:$O$2000=Resumo!$Q$5)))
+SUMPRODUCT(('Diário 4º PA'!$E$4:$E$2000='Analítico Cp.'!$B71)*('Diário 4º PA'!$C$4:$C$2000&gt;=N$4)*('Diário 4º PA'!$C$4:$C$2000&lt;=EOMONTH(N$4,0))*('Diário 4º PA'!$F$4:$F$2000)*(IF(Resumo!$Q$5="",1,'Diário 4º PA'!$O$4:$O$2000=Resumo!$Q$5)))
+SUMPRODUCT(('Comp.'!$D$5:$D$763=$B71)*('Comp.'!$B$5:$B$763&gt;=N$4)*('Comp.'!$B$5:$B$763&lt;=EOMONTH(N$4,0))*('Comp.'!$E$5:$E$763)*(IF(Resumo!$Q$5="",1,'Comp.'!$K$5:$K$763=Resumo!$Q$5)))</f>
        <v>0</v>
      </c>
      <c r="O71" s="200">
        <f t="shared" si="13"/>
        <v>0</v>
      </c>
      <c r="P71" s="201">
        <f t="shared" si="14"/>
        <v>0</v>
      </c>
      <c r="Q71" s="174"/>
      <c r="R71" s="174"/>
      <c r="S71" s="174"/>
      <c r="T71" s="174"/>
      <c r="U71" s="174"/>
      <c r="V71" s="174"/>
      <c r="W71" s="174"/>
      <c r="X71" s="174"/>
      <c r="Y71" s="174"/>
      <c r="Z71" s="174"/>
    </row>
    <row r="72" spans="1:26" ht="23.25" customHeight="1" x14ac:dyDescent="0.2">
      <c r="A72" s="220" t="s">
        <v>247</v>
      </c>
      <c r="B72" s="84" t="s">
        <v>248</v>
      </c>
      <c r="C72" s="199">
        <f t="array" ref="C72">SUMPRODUCT(('Diário 1º PA'!$E$4:$E$2977='Analítico Cp.'!$B72)*('Diário 1º PA'!$C$4:$C$2977&gt;=C$4)*('Diário 1º PA'!$C$4:$C$2977&lt;=EOMONTH(C$4,0))*('Diário 1º PA'!$F$4:$F$2977)*(IF(Resumo!$Q$5="",1,'Diário 1º PA'!$O$4:$O$2977=Resumo!$Q$5)))
+SUMPRODUCT(('Diário 2º PA'!$E$4:$E$2000='Analítico Cp.'!$B72)*('Diário 2º PA'!$C$4:$C$2000&gt;=C$4)*('Diário 2º PA'!$C$4:$C$2000&lt;=EOMONTH(C$4,0))*('Diário 2º PA'!$F$4:$F$2000)*(IF(Resumo!$Q$5="",1,'Diário 2º PA'!$O$4:$O$2000=Resumo!$Q$5)))
+SUMPRODUCT(('Diário 3º PA'!$E$4:$E$2000='Analítico Cp.'!$B72)*('Diário 3º PA'!$C$4:$C$2000&gt;=C$4)*('Diário 3º PA'!$C$4:$C$2000&lt;=EOMONTH(C$4,0))*('Diário 3º PA'!$F$4:$F$2000)*(IF(Resumo!$Q$5="",1,'Diário 3º PA'!$O$4:$O$2000=Resumo!$Q$5)))
+SUMPRODUCT(('Diário 4º PA'!$E$4:$E$2000='Analítico Cp.'!$B72)*('Diário 4º PA'!$C$4:$C$2000&gt;=C$4)*('Diário 4º PA'!$C$4:$C$2000&lt;=EOMONTH(C$4,0))*('Diário 4º PA'!$F$4:$F$2000)*(IF(Resumo!$Q$5="",1,'Diário 4º PA'!$O$4:$O$2000=Resumo!$Q$5)))
+SUMPRODUCT(('Comp.'!$D$5:$D$763=$B72)*('Comp.'!$B$5:$B$763&gt;=C$4)*('Comp.'!$B$5:$B$763&lt;=EOMONTH(C$4,0))*('Comp.'!$E$5:$E$763)*(IF(Resumo!$Q$5="",1,'Comp.'!$K$5:$K$763=Resumo!$Q$5)))</f>
        <v>17520</v>
      </c>
      <c r="D72" s="199">
        <f t="array" ref="D72">SUMPRODUCT(('Diário 1º PA'!$E$4:$E$2977='Analítico Cp.'!$B72)*('Diário 1º PA'!$C$4:$C$2977&gt;=D$4)*('Diário 1º PA'!$C$4:$C$2977&lt;=EOMONTH(D$4,0))*('Diário 1º PA'!$F$4:$F$2977)*(IF(Resumo!$Q$5="",1,'Diário 1º PA'!$O$4:$O$2977=Resumo!$Q$5)))
+SUMPRODUCT(('Diário 2º PA'!$E$4:$E$2000='Analítico Cp.'!$B72)*('Diário 2º PA'!$C$4:$C$2000&gt;=D$4)*('Diário 2º PA'!$C$4:$C$2000&lt;=EOMONTH(D$4,0))*('Diário 2º PA'!$F$4:$F$2000)*(IF(Resumo!$Q$5="",1,'Diário 2º PA'!$O$4:$O$2000=Resumo!$Q$5)))
+SUMPRODUCT(('Diário 3º PA'!$E$4:$E$2000='Analítico Cp.'!$B72)*('Diário 3º PA'!$C$4:$C$2000&gt;=D$4)*('Diário 3º PA'!$C$4:$C$2000&lt;=EOMONTH(D$4,0))*('Diário 3º PA'!$F$4:$F$2000)*(IF(Resumo!$Q$5="",1,'Diário 3º PA'!$O$4:$O$2000=Resumo!$Q$5)))
+SUMPRODUCT(('Diário 4º PA'!$E$4:$E$2000='Analítico Cp.'!$B72)*('Diário 4º PA'!$C$4:$C$2000&gt;=D$4)*('Diário 4º PA'!$C$4:$C$2000&lt;=EOMONTH(D$4,0))*('Diário 4º PA'!$F$4:$F$2000)*(IF(Resumo!$Q$5="",1,'Diário 4º PA'!$O$4:$O$2000=Resumo!$Q$5)))
+SUMPRODUCT(('Comp.'!$D$5:$D$763=$B72)*('Comp.'!$B$5:$B$763&gt;=D$4)*('Comp.'!$B$5:$B$763&lt;=EOMONTH(D$4,0))*('Comp.'!$E$5:$E$763)*(IF(Resumo!$Q$5="",1,'Comp.'!$K$5:$K$763=Resumo!$Q$5)))</f>
        <v>253620</v>
      </c>
      <c r="E72" s="199">
        <f t="array" ref="E72">SUMPRODUCT(('Diário 1º PA'!$E$4:$E$2977='Analítico Cp.'!$B72)*('Diário 1º PA'!$C$4:$C$2977&gt;=E$4)*('Diário 1º PA'!$C$4:$C$2977&lt;=EOMONTH(E$4,0))*('Diário 1º PA'!$F$4:$F$2977)*(IF(Resumo!$Q$5="",1,'Diário 1º PA'!$O$4:$O$2977=Resumo!$Q$5)))
+SUMPRODUCT(('Diário 2º PA'!$E$4:$E$2000='Analítico Cp.'!$B72)*('Diário 2º PA'!$C$4:$C$2000&gt;=E$4)*('Diário 2º PA'!$C$4:$C$2000&lt;=EOMONTH(E$4,0))*('Diário 2º PA'!$F$4:$F$2000)*(IF(Resumo!$Q$5="",1,'Diário 2º PA'!$O$4:$O$2000=Resumo!$Q$5)))
+SUMPRODUCT(('Diário 3º PA'!$E$4:$E$2000='Analítico Cp.'!$B72)*('Diário 3º PA'!$C$4:$C$2000&gt;=E$4)*('Diário 3º PA'!$C$4:$C$2000&lt;=EOMONTH(E$4,0))*('Diário 3º PA'!$F$4:$F$2000)*(IF(Resumo!$Q$5="",1,'Diário 3º PA'!$O$4:$O$2000=Resumo!$Q$5)))
+SUMPRODUCT(('Diário 4º PA'!$E$4:$E$2000='Analítico Cp.'!$B72)*('Diário 4º PA'!$C$4:$C$2000&gt;=E$4)*('Diário 4º PA'!$C$4:$C$2000&lt;=EOMONTH(E$4,0))*('Diário 4º PA'!$F$4:$F$2000)*(IF(Resumo!$Q$5="",1,'Diário 4º PA'!$O$4:$O$2000=Resumo!$Q$5)))
+SUMPRODUCT(('Comp.'!$D$5:$D$763=$B72)*('Comp.'!$B$5:$B$763&gt;=E$4)*('Comp.'!$B$5:$B$763&lt;=EOMONTH(E$4,0))*('Comp.'!$E$5:$E$763)*(IF(Resumo!$Q$5="",1,'Comp.'!$K$5:$K$763=Resumo!$Q$5)))</f>
        <v>8520</v>
      </c>
      <c r="F72" s="199">
        <f t="array" ref="F72">SUMPRODUCT(('Diário 1º PA'!$E$4:$E$2977='Analítico Cp.'!$B72)*('Diário 1º PA'!$C$4:$C$2977&gt;=F$4)*('Diário 1º PA'!$C$4:$C$2977&lt;=EOMONTH(F$4,0))*('Diário 1º PA'!$F$4:$F$2977)*(IF(Resumo!$Q$5="",1,'Diário 1º PA'!$O$4:$O$2977=Resumo!$Q$5)))
+SUMPRODUCT(('Diário 2º PA'!$E$4:$E$2000='Analítico Cp.'!$B72)*('Diário 2º PA'!$C$4:$C$2000&gt;=F$4)*('Diário 2º PA'!$C$4:$C$2000&lt;=EOMONTH(F$4,0))*('Diário 2º PA'!$F$4:$F$2000)*(IF(Resumo!$Q$5="",1,'Diário 2º PA'!$O$4:$O$2000=Resumo!$Q$5)))
+SUMPRODUCT(('Diário 3º PA'!$E$4:$E$2000='Analítico Cp.'!$B72)*('Diário 3º PA'!$C$4:$C$2000&gt;=F$4)*('Diário 3º PA'!$C$4:$C$2000&lt;=EOMONTH(F$4,0))*('Diário 3º PA'!$F$4:$F$2000)*(IF(Resumo!$Q$5="",1,'Diário 3º PA'!$O$4:$O$2000=Resumo!$Q$5)))
+SUMPRODUCT(('Diário 4º PA'!$E$4:$E$2000='Analítico Cp.'!$B72)*('Diário 4º PA'!$C$4:$C$2000&gt;=F$4)*('Diário 4º PA'!$C$4:$C$2000&lt;=EOMONTH(F$4,0))*('Diário 4º PA'!$F$4:$F$2000)*(IF(Resumo!$Q$5="",1,'Diário 4º PA'!$O$4:$O$2000=Resumo!$Q$5)))
+SUMPRODUCT(('Comp.'!$D$5:$D$763=$B72)*('Comp.'!$B$5:$B$763&gt;=F$4)*('Comp.'!$B$5:$B$763&lt;=EOMONTH(F$4,0))*('Comp.'!$E$5:$E$763)*(IF(Resumo!$Q$5="",1,'Comp.'!$K$5:$K$763=Resumo!$Q$5)))</f>
        <v>0</v>
      </c>
      <c r="G72" s="199">
        <f t="array" ref="G72">SUMPRODUCT(('Diário 1º PA'!$E$4:$E$2977='Analítico Cp.'!$B72)*('Diário 1º PA'!$C$4:$C$2977&gt;=G$4)*('Diário 1º PA'!$C$4:$C$2977&lt;=EOMONTH(G$4,0))*('Diário 1º PA'!$F$4:$F$2977)*(IF(Resumo!$Q$5="",1,'Diário 1º PA'!$O$4:$O$2977=Resumo!$Q$5)))
+SUMPRODUCT(('Diário 2º PA'!$E$4:$E$2000='Analítico Cp.'!$B72)*('Diário 2º PA'!$C$4:$C$2000&gt;=G$4)*('Diário 2º PA'!$C$4:$C$2000&lt;=EOMONTH(G$4,0))*('Diário 2º PA'!$F$4:$F$2000)*(IF(Resumo!$Q$5="",1,'Diário 2º PA'!$O$4:$O$2000=Resumo!$Q$5)))
+SUMPRODUCT(('Diário 3º PA'!$E$4:$E$2000='Analítico Cp.'!$B72)*('Diário 3º PA'!$C$4:$C$2000&gt;=G$4)*('Diário 3º PA'!$C$4:$C$2000&lt;=EOMONTH(G$4,0))*('Diário 3º PA'!$F$4:$F$2000)*(IF(Resumo!$Q$5="",1,'Diário 3º PA'!$O$4:$O$2000=Resumo!$Q$5)))
+SUMPRODUCT(('Diário 4º PA'!$E$4:$E$2000='Analítico Cp.'!$B72)*('Diário 4º PA'!$C$4:$C$2000&gt;=G$4)*('Diário 4º PA'!$C$4:$C$2000&lt;=EOMONTH(G$4,0))*('Diário 4º PA'!$F$4:$F$2000)*(IF(Resumo!$Q$5="",1,'Diário 4º PA'!$O$4:$O$2000=Resumo!$Q$5)))
+SUMPRODUCT(('Comp.'!$D$5:$D$763=$B72)*('Comp.'!$B$5:$B$763&gt;=G$4)*('Comp.'!$B$5:$B$763&lt;=EOMONTH(G$4,0))*('Comp.'!$E$5:$E$763)*(IF(Resumo!$Q$5="",1,'Comp.'!$K$5:$K$763=Resumo!$Q$5)))</f>
        <v>0</v>
      </c>
      <c r="H72" s="199">
        <f t="array" ref="H72">SUMPRODUCT(('Diário 1º PA'!$E$4:$E$2977='Analítico Cp.'!$B72)*('Diário 1º PA'!$C$4:$C$2977&gt;=H$4)*('Diário 1º PA'!$C$4:$C$2977&lt;=EOMONTH(H$4,0))*('Diário 1º PA'!$F$4:$F$2977)*(IF(Resumo!$Q$5="",1,'Diário 1º PA'!$O$4:$O$2977=Resumo!$Q$5)))
+SUMPRODUCT(('Diário 2º PA'!$E$4:$E$2000='Analítico Cp.'!$B72)*('Diário 2º PA'!$C$4:$C$2000&gt;=H$4)*('Diário 2º PA'!$C$4:$C$2000&lt;=EOMONTH(H$4,0))*('Diário 2º PA'!$F$4:$F$2000)*(IF(Resumo!$Q$5="",1,'Diário 2º PA'!$O$4:$O$2000=Resumo!$Q$5)))
+SUMPRODUCT(('Diário 3º PA'!$E$4:$E$2000='Analítico Cp.'!$B72)*('Diário 3º PA'!$C$4:$C$2000&gt;=H$4)*('Diário 3º PA'!$C$4:$C$2000&lt;=EOMONTH(H$4,0))*('Diário 3º PA'!$F$4:$F$2000)*(IF(Resumo!$Q$5="",1,'Diário 3º PA'!$O$4:$O$2000=Resumo!$Q$5)))
+SUMPRODUCT(('Diário 4º PA'!$E$4:$E$2000='Analítico Cp.'!$B72)*('Diário 4º PA'!$C$4:$C$2000&gt;=H$4)*('Diário 4º PA'!$C$4:$C$2000&lt;=EOMONTH(H$4,0))*('Diário 4º PA'!$F$4:$F$2000)*(IF(Resumo!$Q$5="",1,'Diário 4º PA'!$O$4:$O$2000=Resumo!$Q$5)))
+SUMPRODUCT(('Comp.'!$D$5:$D$763=$B72)*('Comp.'!$B$5:$B$763&gt;=H$4)*('Comp.'!$B$5:$B$763&lt;=EOMONTH(H$4,0))*('Comp.'!$E$5:$E$763)*(IF(Resumo!$Q$5="",1,'Comp.'!$K$5:$K$763=Resumo!$Q$5)))</f>
        <v>0</v>
      </c>
      <c r="I72" s="199">
        <f t="array" ref="I72">SUMPRODUCT(('Diário 1º PA'!$E$4:$E$2977='Analítico Cp.'!$B72)*('Diário 1º PA'!$C$4:$C$2977&gt;=I$4)*('Diário 1º PA'!$C$4:$C$2977&lt;=EOMONTH(I$4,0))*('Diário 1º PA'!$F$4:$F$2977)*(IF(Resumo!$Q$5="",1,'Diário 1º PA'!$O$4:$O$2977=Resumo!$Q$5)))
+SUMPRODUCT(('Diário 2º PA'!$E$4:$E$2000='Analítico Cp.'!$B72)*('Diário 2º PA'!$C$4:$C$2000&gt;=I$4)*('Diário 2º PA'!$C$4:$C$2000&lt;=EOMONTH(I$4,0))*('Diário 2º PA'!$F$4:$F$2000)*(IF(Resumo!$Q$5="",1,'Diário 2º PA'!$O$4:$O$2000=Resumo!$Q$5)))
+SUMPRODUCT(('Diário 3º PA'!$E$4:$E$2000='Analítico Cp.'!$B72)*('Diário 3º PA'!$C$4:$C$2000&gt;=I$4)*('Diário 3º PA'!$C$4:$C$2000&lt;=EOMONTH(I$4,0))*('Diário 3º PA'!$F$4:$F$2000)*(IF(Resumo!$Q$5="",1,'Diário 3º PA'!$O$4:$O$2000=Resumo!$Q$5)))
+SUMPRODUCT(('Diário 4º PA'!$E$4:$E$2000='Analítico Cp.'!$B72)*('Diário 4º PA'!$C$4:$C$2000&gt;=I$4)*('Diário 4º PA'!$C$4:$C$2000&lt;=EOMONTH(I$4,0))*('Diário 4º PA'!$F$4:$F$2000)*(IF(Resumo!$Q$5="",1,'Diário 4º PA'!$O$4:$O$2000=Resumo!$Q$5)))
+SUMPRODUCT(('Comp.'!$D$5:$D$763=$B72)*('Comp.'!$B$5:$B$763&gt;=I$4)*('Comp.'!$B$5:$B$763&lt;=EOMONTH(I$4,0))*('Comp.'!$E$5:$E$763)*(IF(Resumo!$Q$5="",1,'Comp.'!$K$5:$K$763=Resumo!$Q$5)))</f>
        <v>0</v>
      </c>
      <c r="J72" s="199">
        <f t="array" ref="J72">SUMPRODUCT(('Diário 1º PA'!$E$4:$E$2977='Analítico Cp.'!$B72)*('Diário 1º PA'!$C$4:$C$2977&gt;=J$4)*('Diário 1º PA'!$C$4:$C$2977&lt;=EOMONTH(J$4,0))*('Diário 1º PA'!$F$4:$F$2977)*(IF(Resumo!$Q$5="",1,'Diário 1º PA'!$O$4:$O$2977=Resumo!$Q$5)))
+SUMPRODUCT(('Diário 2º PA'!$E$4:$E$2000='Analítico Cp.'!$B72)*('Diário 2º PA'!$C$4:$C$2000&gt;=J$4)*('Diário 2º PA'!$C$4:$C$2000&lt;=EOMONTH(J$4,0))*('Diário 2º PA'!$F$4:$F$2000)*(IF(Resumo!$Q$5="",1,'Diário 2º PA'!$O$4:$O$2000=Resumo!$Q$5)))
+SUMPRODUCT(('Diário 3º PA'!$E$4:$E$2000='Analítico Cp.'!$B72)*('Diário 3º PA'!$C$4:$C$2000&gt;=J$4)*('Diário 3º PA'!$C$4:$C$2000&lt;=EOMONTH(J$4,0))*('Diário 3º PA'!$F$4:$F$2000)*(IF(Resumo!$Q$5="",1,'Diário 3º PA'!$O$4:$O$2000=Resumo!$Q$5)))
+SUMPRODUCT(('Diário 4º PA'!$E$4:$E$2000='Analítico Cp.'!$B72)*('Diário 4º PA'!$C$4:$C$2000&gt;=J$4)*('Diário 4º PA'!$C$4:$C$2000&lt;=EOMONTH(J$4,0))*('Diário 4º PA'!$F$4:$F$2000)*(IF(Resumo!$Q$5="",1,'Diário 4º PA'!$O$4:$O$2000=Resumo!$Q$5)))
+SUMPRODUCT(('Comp.'!$D$5:$D$763=$B72)*('Comp.'!$B$5:$B$763&gt;=J$4)*('Comp.'!$B$5:$B$763&lt;=EOMONTH(J$4,0))*('Comp.'!$E$5:$E$763)*(IF(Resumo!$Q$5="",1,'Comp.'!$K$5:$K$763=Resumo!$Q$5)))</f>
        <v>0</v>
      </c>
      <c r="K72" s="199">
        <f t="array" ref="K72">SUMPRODUCT(('Diário 1º PA'!$E$4:$E$2977='Analítico Cp.'!$B72)*('Diário 1º PA'!$C$4:$C$2977&gt;=K$4)*('Diário 1º PA'!$C$4:$C$2977&lt;=EOMONTH(K$4,0))*('Diário 1º PA'!$F$4:$F$2977)*(IF(Resumo!$Q$5="",1,'Diário 1º PA'!$O$4:$O$2977=Resumo!$Q$5)))
+SUMPRODUCT(('Diário 2º PA'!$E$4:$E$2000='Analítico Cp.'!$B72)*('Diário 2º PA'!$C$4:$C$2000&gt;=K$4)*('Diário 2º PA'!$C$4:$C$2000&lt;=EOMONTH(K$4,0))*('Diário 2º PA'!$F$4:$F$2000)*(IF(Resumo!$Q$5="",1,'Diário 2º PA'!$O$4:$O$2000=Resumo!$Q$5)))
+SUMPRODUCT(('Diário 3º PA'!$E$4:$E$2000='Analítico Cp.'!$B72)*('Diário 3º PA'!$C$4:$C$2000&gt;=K$4)*('Diário 3º PA'!$C$4:$C$2000&lt;=EOMONTH(K$4,0))*('Diário 3º PA'!$F$4:$F$2000)*(IF(Resumo!$Q$5="",1,'Diário 3º PA'!$O$4:$O$2000=Resumo!$Q$5)))
+SUMPRODUCT(('Diário 4º PA'!$E$4:$E$2000='Analítico Cp.'!$B72)*('Diário 4º PA'!$C$4:$C$2000&gt;=K$4)*('Diário 4º PA'!$C$4:$C$2000&lt;=EOMONTH(K$4,0))*('Diário 4º PA'!$F$4:$F$2000)*(IF(Resumo!$Q$5="",1,'Diário 4º PA'!$O$4:$O$2000=Resumo!$Q$5)))
+SUMPRODUCT(('Comp.'!$D$5:$D$763=$B72)*('Comp.'!$B$5:$B$763&gt;=K$4)*('Comp.'!$B$5:$B$763&lt;=EOMONTH(K$4,0))*('Comp.'!$E$5:$E$763)*(IF(Resumo!$Q$5="",1,'Comp.'!$K$5:$K$763=Resumo!$Q$5)))</f>
        <v>0</v>
      </c>
      <c r="L72" s="199">
        <f t="array" ref="L72">SUMPRODUCT(('Diário 1º PA'!$E$4:$E$2977='Analítico Cp.'!$B72)*('Diário 1º PA'!$C$4:$C$2977&gt;=L$4)*('Diário 1º PA'!$C$4:$C$2977&lt;=EOMONTH(L$4,0))*('Diário 1º PA'!$F$4:$F$2977)*(IF(Resumo!$Q$5="",1,'Diário 1º PA'!$O$4:$O$2977=Resumo!$Q$5)))
+SUMPRODUCT(('Diário 2º PA'!$E$4:$E$2000='Analítico Cp.'!$B72)*('Diário 2º PA'!$C$4:$C$2000&gt;=L$4)*('Diário 2º PA'!$C$4:$C$2000&lt;=EOMONTH(L$4,0))*('Diário 2º PA'!$F$4:$F$2000)*(IF(Resumo!$Q$5="",1,'Diário 2º PA'!$O$4:$O$2000=Resumo!$Q$5)))
+SUMPRODUCT(('Diário 3º PA'!$E$4:$E$2000='Analítico Cp.'!$B72)*('Diário 3º PA'!$C$4:$C$2000&gt;=L$4)*('Diário 3º PA'!$C$4:$C$2000&lt;=EOMONTH(L$4,0))*('Diário 3º PA'!$F$4:$F$2000)*(IF(Resumo!$Q$5="",1,'Diário 3º PA'!$O$4:$O$2000=Resumo!$Q$5)))
+SUMPRODUCT(('Diário 4º PA'!$E$4:$E$2000='Analítico Cp.'!$B72)*('Diário 4º PA'!$C$4:$C$2000&gt;=L$4)*('Diário 4º PA'!$C$4:$C$2000&lt;=EOMONTH(L$4,0))*('Diário 4º PA'!$F$4:$F$2000)*(IF(Resumo!$Q$5="",1,'Diário 4º PA'!$O$4:$O$2000=Resumo!$Q$5)))
+SUMPRODUCT(('Comp.'!$D$5:$D$763=$B72)*('Comp.'!$B$5:$B$763&gt;=L$4)*('Comp.'!$B$5:$B$763&lt;=EOMONTH(L$4,0))*('Comp.'!$E$5:$E$763)*(IF(Resumo!$Q$5="",1,'Comp.'!$K$5:$K$763=Resumo!$Q$5)))</f>
        <v>0</v>
      </c>
      <c r="M72" s="199">
        <f t="array" ref="M72">SUMPRODUCT(('Diário 1º PA'!$E$4:$E$2977='Analítico Cp.'!$B72)*('Diário 1º PA'!$C$4:$C$2977&gt;=M$4)*('Diário 1º PA'!$C$4:$C$2977&lt;=EOMONTH(M$4,0))*('Diário 1º PA'!$F$4:$F$2977)*(IF(Resumo!$Q$5="",1,'Diário 1º PA'!$O$4:$O$2977=Resumo!$Q$5)))
+SUMPRODUCT(('Diário 2º PA'!$E$4:$E$2000='Analítico Cp.'!$B72)*('Diário 2º PA'!$C$4:$C$2000&gt;=M$4)*('Diário 2º PA'!$C$4:$C$2000&lt;=EOMONTH(M$4,0))*('Diário 2º PA'!$F$4:$F$2000)*(IF(Resumo!$Q$5="",1,'Diário 2º PA'!$O$4:$O$2000=Resumo!$Q$5)))
+SUMPRODUCT(('Diário 3º PA'!$E$4:$E$2000='Analítico Cp.'!$B72)*('Diário 3º PA'!$C$4:$C$2000&gt;=M$4)*('Diário 3º PA'!$C$4:$C$2000&lt;=EOMONTH(M$4,0))*('Diário 3º PA'!$F$4:$F$2000)*(IF(Resumo!$Q$5="",1,'Diário 3º PA'!$O$4:$O$2000=Resumo!$Q$5)))
+SUMPRODUCT(('Diário 4º PA'!$E$4:$E$2000='Analítico Cp.'!$B72)*('Diário 4º PA'!$C$4:$C$2000&gt;=M$4)*('Diário 4º PA'!$C$4:$C$2000&lt;=EOMONTH(M$4,0))*('Diário 4º PA'!$F$4:$F$2000)*(IF(Resumo!$Q$5="",1,'Diário 4º PA'!$O$4:$O$2000=Resumo!$Q$5)))
+SUMPRODUCT(('Comp.'!$D$5:$D$763=$B72)*('Comp.'!$B$5:$B$763&gt;=M$4)*('Comp.'!$B$5:$B$763&lt;=EOMONTH(M$4,0))*('Comp.'!$E$5:$E$763)*(IF(Resumo!$Q$5="",1,'Comp.'!$K$5:$K$763=Resumo!$Q$5)))</f>
        <v>0</v>
      </c>
      <c r="N72" s="199">
        <f t="array" ref="N72">SUMPRODUCT(('Diário 1º PA'!$E$4:$E$2977='Analítico Cp.'!$B72)*('Diário 1º PA'!$C$4:$C$2977&gt;=N$4)*('Diário 1º PA'!$C$4:$C$2977&lt;=EOMONTH(N$4,0))*('Diário 1º PA'!$F$4:$F$2977)*(IF(Resumo!$Q$5="",1,'Diário 1º PA'!$O$4:$O$2977=Resumo!$Q$5)))
+SUMPRODUCT(('Diário 2º PA'!$E$4:$E$2000='Analítico Cp.'!$B72)*('Diário 2º PA'!$C$4:$C$2000&gt;=N$4)*('Diário 2º PA'!$C$4:$C$2000&lt;=EOMONTH(N$4,0))*('Diário 2º PA'!$F$4:$F$2000)*(IF(Resumo!$Q$5="",1,'Diário 2º PA'!$O$4:$O$2000=Resumo!$Q$5)))
+SUMPRODUCT(('Diário 3º PA'!$E$4:$E$2000='Analítico Cp.'!$B72)*('Diário 3º PA'!$C$4:$C$2000&gt;=N$4)*('Diário 3º PA'!$C$4:$C$2000&lt;=EOMONTH(N$4,0))*('Diário 3º PA'!$F$4:$F$2000)*(IF(Resumo!$Q$5="",1,'Diário 3º PA'!$O$4:$O$2000=Resumo!$Q$5)))
+SUMPRODUCT(('Diário 4º PA'!$E$4:$E$2000='Analítico Cp.'!$B72)*('Diário 4º PA'!$C$4:$C$2000&gt;=N$4)*('Diário 4º PA'!$C$4:$C$2000&lt;=EOMONTH(N$4,0))*('Diário 4º PA'!$F$4:$F$2000)*(IF(Resumo!$Q$5="",1,'Diário 4º PA'!$O$4:$O$2000=Resumo!$Q$5)))
+SUMPRODUCT(('Comp.'!$D$5:$D$763=$B72)*('Comp.'!$B$5:$B$763&gt;=N$4)*('Comp.'!$B$5:$B$763&lt;=EOMONTH(N$4,0))*('Comp.'!$E$5:$E$763)*(IF(Resumo!$Q$5="",1,'Comp.'!$K$5:$K$763=Resumo!$Q$5)))</f>
        <v>0</v>
      </c>
      <c r="O72" s="200">
        <f t="shared" si="13"/>
        <v>279660</v>
      </c>
      <c r="P72" s="201">
        <f t="shared" si="14"/>
        <v>5.7884976218157261E-2</v>
      </c>
      <c r="Q72" s="174"/>
      <c r="R72" s="174"/>
      <c r="S72" s="174"/>
      <c r="T72" s="174"/>
      <c r="U72" s="174"/>
      <c r="V72" s="174"/>
      <c r="W72" s="174"/>
      <c r="X72" s="174"/>
      <c r="Y72" s="174"/>
      <c r="Z72" s="174"/>
    </row>
    <row r="73" spans="1:26" ht="23.25" customHeight="1" x14ac:dyDescent="0.2">
      <c r="A73" s="220" t="s">
        <v>249</v>
      </c>
      <c r="B73" s="221" t="s">
        <v>250</v>
      </c>
      <c r="C73" s="199">
        <f t="array" ref="C73">SUMPRODUCT(('Diário 1º PA'!$E$4:$E$2977='Analítico Cp.'!$B73)*('Diário 1º PA'!$C$4:$C$2977&gt;=C$4)*('Diário 1º PA'!$C$4:$C$2977&lt;=EOMONTH(C$4,0))*('Diário 1º PA'!$F$4:$F$2977)*(IF(Resumo!$Q$5="",1,'Diário 1º PA'!$O$4:$O$2977=Resumo!$Q$5)))
+SUMPRODUCT(('Diário 2º PA'!$E$4:$E$2000='Analítico Cp.'!$B73)*('Diário 2º PA'!$C$4:$C$2000&gt;=C$4)*('Diário 2º PA'!$C$4:$C$2000&lt;=EOMONTH(C$4,0))*('Diário 2º PA'!$F$4:$F$2000)*(IF(Resumo!$Q$5="",1,'Diário 2º PA'!$O$4:$O$2000=Resumo!$Q$5)))
+SUMPRODUCT(('Diário 3º PA'!$E$4:$E$2000='Analítico Cp.'!$B73)*('Diário 3º PA'!$C$4:$C$2000&gt;=C$4)*('Diário 3º PA'!$C$4:$C$2000&lt;=EOMONTH(C$4,0))*('Diário 3º PA'!$F$4:$F$2000)*(IF(Resumo!$Q$5="",1,'Diário 3º PA'!$O$4:$O$2000=Resumo!$Q$5)))
+SUMPRODUCT(('Diário 4º PA'!$E$4:$E$2000='Analítico Cp.'!$B73)*('Diário 4º PA'!$C$4:$C$2000&gt;=C$4)*('Diário 4º PA'!$C$4:$C$2000&lt;=EOMONTH(C$4,0))*('Diário 4º PA'!$F$4:$F$2000)*(IF(Resumo!$Q$5="",1,'Diário 4º PA'!$O$4:$O$2000=Resumo!$Q$5)))
+SUMPRODUCT(('Comp.'!$D$5:$D$763=$B73)*('Comp.'!$B$5:$B$763&gt;=C$4)*('Comp.'!$B$5:$B$763&lt;=EOMONTH(C$4,0))*('Comp.'!$E$5:$E$763)*(IF(Resumo!$Q$5="",1,'Comp.'!$K$5:$K$763=Resumo!$Q$5)))</f>
        <v>0</v>
      </c>
      <c r="D73" s="199">
        <f t="array" ref="D73">SUMPRODUCT(('Diário 1º PA'!$E$4:$E$2977='Analítico Cp.'!$B73)*('Diário 1º PA'!$C$4:$C$2977&gt;=D$4)*('Diário 1º PA'!$C$4:$C$2977&lt;=EOMONTH(D$4,0))*('Diário 1º PA'!$F$4:$F$2977)*(IF(Resumo!$Q$5="",1,'Diário 1º PA'!$O$4:$O$2977=Resumo!$Q$5)))
+SUMPRODUCT(('Diário 2º PA'!$E$4:$E$2000='Analítico Cp.'!$B73)*('Diário 2º PA'!$C$4:$C$2000&gt;=D$4)*('Diário 2º PA'!$C$4:$C$2000&lt;=EOMONTH(D$4,0))*('Diário 2º PA'!$F$4:$F$2000)*(IF(Resumo!$Q$5="",1,'Diário 2º PA'!$O$4:$O$2000=Resumo!$Q$5)))
+SUMPRODUCT(('Diário 3º PA'!$E$4:$E$2000='Analítico Cp.'!$B73)*('Diário 3º PA'!$C$4:$C$2000&gt;=D$4)*('Diário 3º PA'!$C$4:$C$2000&lt;=EOMONTH(D$4,0))*('Diário 3º PA'!$F$4:$F$2000)*(IF(Resumo!$Q$5="",1,'Diário 3º PA'!$O$4:$O$2000=Resumo!$Q$5)))
+SUMPRODUCT(('Diário 4º PA'!$E$4:$E$2000='Analítico Cp.'!$B73)*('Diário 4º PA'!$C$4:$C$2000&gt;=D$4)*('Diário 4º PA'!$C$4:$C$2000&lt;=EOMONTH(D$4,0))*('Diário 4º PA'!$F$4:$F$2000)*(IF(Resumo!$Q$5="",1,'Diário 4º PA'!$O$4:$O$2000=Resumo!$Q$5)))
+SUMPRODUCT(('Comp.'!$D$5:$D$763=$B73)*('Comp.'!$B$5:$B$763&gt;=D$4)*('Comp.'!$B$5:$B$763&lt;=EOMONTH(D$4,0))*('Comp.'!$E$5:$E$763)*(IF(Resumo!$Q$5="",1,'Comp.'!$K$5:$K$763=Resumo!$Q$5)))</f>
        <v>0</v>
      </c>
      <c r="E73" s="199">
        <f t="array" ref="E73">SUMPRODUCT(('Diário 1º PA'!$E$4:$E$2977='Analítico Cp.'!$B73)*('Diário 1º PA'!$C$4:$C$2977&gt;=E$4)*('Diário 1º PA'!$C$4:$C$2977&lt;=EOMONTH(E$4,0))*('Diário 1º PA'!$F$4:$F$2977)*(IF(Resumo!$Q$5="",1,'Diário 1º PA'!$O$4:$O$2977=Resumo!$Q$5)))
+SUMPRODUCT(('Diário 2º PA'!$E$4:$E$2000='Analítico Cp.'!$B73)*('Diário 2º PA'!$C$4:$C$2000&gt;=E$4)*('Diário 2º PA'!$C$4:$C$2000&lt;=EOMONTH(E$4,0))*('Diário 2º PA'!$F$4:$F$2000)*(IF(Resumo!$Q$5="",1,'Diário 2º PA'!$O$4:$O$2000=Resumo!$Q$5)))
+SUMPRODUCT(('Diário 3º PA'!$E$4:$E$2000='Analítico Cp.'!$B73)*('Diário 3º PA'!$C$4:$C$2000&gt;=E$4)*('Diário 3º PA'!$C$4:$C$2000&lt;=EOMONTH(E$4,0))*('Diário 3º PA'!$F$4:$F$2000)*(IF(Resumo!$Q$5="",1,'Diário 3º PA'!$O$4:$O$2000=Resumo!$Q$5)))
+SUMPRODUCT(('Diário 4º PA'!$E$4:$E$2000='Analítico Cp.'!$B73)*('Diário 4º PA'!$C$4:$C$2000&gt;=E$4)*('Diário 4º PA'!$C$4:$C$2000&lt;=EOMONTH(E$4,0))*('Diário 4º PA'!$F$4:$F$2000)*(IF(Resumo!$Q$5="",1,'Diário 4º PA'!$O$4:$O$2000=Resumo!$Q$5)))
+SUMPRODUCT(('Comp.'!$D$5:$D$763=$B73)*('Comp.'!$B$5:$B$763&gt;=E$4)*('Comp.'!$B$5:$B$763&lt;=EOMONTH(E$4,0))*('Comp.'!$E$5:$E$763)*(IF(Resumo!$Q$5="",1,'Comp.'!$K$5:$K$763=Resumo!$Q$5)))</f>
        <v>0</v>
      </c>
      <c r="F73" s="199">
        <f t="array" ref="F73">SUMPRODUCT(('Diário 1º PA'!$E$4:$E$2977='Analítico Cp.'!$B73)*('Diário 1º PA'!$C$4:$C$2977&gt;=F$4)*('Diário 1º PA'!$C$4:$C$2977&lt;=EOMONTH(F$4,0))*('Diário 1º PA'!$F$4:$F$2977)*(IF(Resumo!$Q$5="",1,'Diário 1º PA'!$O$4:$O$2977=Resumo!$Q$5)))
+SUMPRODUCT(('Diário 2º PA'!$E$4:$E$2000='Analítico Cp.'!$B73)*('Diário 2º PA'!$C$4:$C$2000&gt;=F$4)*('Diário 2º PA'!$C$4:$C$2000&lt;=EOMONTH(F$4,0))*('Diário 2º PA'!$F$4:$F$2000)*(IF(Resumo!$Q$5="",1,'Diário 2º PA'!$O$4:$O$2000=Resumo!$Q$5)))
+SUMPRODUCT(('Diário 3º PA'!$E$4:$E$2000='Analítico Cp.'!$B73)*('Diário 3º PA'!$C$4:$C$2000&gt;=F$4)*('Diário 3º PA'!$C$4:$C$2000&lt;=EOMONTH(F$4,0))*('Diário 3º PA'!$F$4:$F$2000)*(IF(Resumo!$Q$5="",1,'Diário 3º PA'!$O$4:$O$2000=Resumo!$Q$5)))
+SUMPRODUCT(('Diário 4º PA'!$E$4:$E$2000='Analítico Cp.'!$B73)*('Diário 4º PA'!$C$4:$C$2000&gt;=F$4)*('Diário 4º PA'!$C$4:$C$2000&lt;=EOMONTH(F$4,0))*('Diário 4º PA'!$F$4:$F$2000)*(IF(Resumo!$Q$5="",1,'Diário 4º PA'!$O$4:$O$2000=Resumo!$Q$5)))
+SUMPRODUCT(('Comp.'!$D$5:$D$763=$B73)*('Comp.'!$B$5:$B$763&gt;=F$4)*('Comp.'!$B$5:$B$763&lt;=EOMONTH(F$4,0))*('Comp.'!$E$5:$E$763)*(IF(Resumo!$Q$5="",1,'Comp.'!$K$5:$K$763=Resumo!$Q$5)))</f>
        <v>0</v>
      </c>
      <c r="G73" s="199">
        <f t="array" ref="G73">SUMPRODUCT(('Diário 1º PA'!$E$4:$E$2977='Analítico Cp.'!$B73)*('Diário 1º PA'!$C$4:$C$2977&gt;=G$4)*('Diário 1º PA'!$C$4:$C$2977&lt;=EOMONTH(G$4,0))*('Diário 1º PA'!$F$4:$F$2977)*(IF(Resumo!$Q$5="",1,'Diário 1º PA'!$O$4:$O$2977=Resumo!$Q$5)))
+SUMPRODUCT(('Diário 2º PA'!$E$4:$E$2000='Analítico Cp.'!$B73)*('Diário 2º PA'!$C$4:$C$2000&gt;=G$4)*('Diário 2º PA'!$C$4:$C$2000&lt;=EOMONTH(G$4,0))*('Diário 2º PA'!$F$4:$F$2000)*(IF(Resumo!$Q$5="",1,'Diário 2º PA'!$O$4:$O$2000=Resumo!$Q$5)))
+SUMPRODUCT(('Diário 3º PA'!$E$4:$E$2000='Analítico Cp.'!$B73)*('Diário 3º PA'!$C$4:$C$2000&gt;=G$4)*('Diário 3º PA'!$C$4:$C$2000&lt;=EOMONTH(G$4,0))*('Diário 3º PA'!$F$4:$F$2000)*(IF(Resumo!$Q$5="",1,'Diário 3º PA'!$O$4:$O$2000=Resumo!$Q$5)))
+SUMPRODUCT(('Diário 4º PA'!$E$4:$E$2000='Analítico Cp.'!$B73)*('Diário 4º PA'!$C$4:$C$2000&gt;=G$4)*('Diário 4º PA'!$C$4:$C$2000&lt;=EOMONTH(G$4,0))*('Diário 4º PA'!$F$4:$F$2000)*(IF(Resumo!$Q$5="",1,'Diário 4º PA'!$O$4:$O$2000=Resumo!$Q$5)))
+SUMPRODUCT(('Comp.'!$D$5:$D$763=$B73)*('Comp.'!$B$5:$B$763&gt;=G$4)*('Comp.'!$B$5:$B$763&lt;=EOMONTH(G$4,0))*('Comp.'!$E$5:$E$763)*(IF(Resumo!$Q$5="",1,'Comp.'!$K$5:$K$763=Resumo!$Q$5)))</f>
        <v>0</v>
      </c>
      <c r="H73" s="199">
        <f t="array" ref="H73">SUMPRODUCT(('Diário 1º PA'!$E$4:$E$2977='Analítico Cp.'!$B73)*('Diário 1º PA'!$C$4:$C$2977&gt;=H$4)*('Diário 1º PA'!$C$4:$C$2977&lt;=EOMONTH(H$4,0))*('Diário 1º PA'!$F$4:$F$2977)*(IF(Resumo!$Q$5="",1,'Diário 1º PA'!$O$4:$O$2977=Resumo!$Q$5)))
+SUMPRODUCT(('Diário 2º PA'!$E$4:$E$2000='Analítico Cp.'!$B73)*('Diário 2º PA'!$C$4:$C$2000&gt;=H$4)*('Diário 2º PA'!$C$4:$C$2000&lt;=EOMONTH(H$4,0))*('Diário 2º PA'!$F$4:$F$2000)*(IF(Resumo!$Q$5="",1,'Diário 2º PA'!$O$4:$O$2000=Resumo!$Q$5)))
+SUMPRODUCT(('Diário 3º PA'!$E$4:$E$2000='Analítico Cp.'!$B73)*('Diário 3º PA'!$C$4:$C$2000&gt;=H$4)*('Diário 3º PA'!$C$4:$C$2000&lt;=EOMONTH(H$4,0))*('Diário 3º PA'!$F$4:$F$2000)*(IF(Resumo!$Q$5="",1,'Diário 3º PA'!$O$4:$O$2000=Resumo!$Q$5)))
+SUMPRODUCT(('Diário 4º PA'!$E$4:$E$2000='Analítico Cp.'!$B73)*('Diário 4º PA'!$C$4:$C$2000&gt;=H$4)*('Diário 4º PA'!$C$4:$C$2000&lt;=EOMONTH(H$4,0))*('Diário 4º PA'!$F$4:$F$2000)*(IF(Resumo!$Q$5="",1,'Diário 4º PA'!$O$4:$O$2000=Resumo!$Q$5)))
+SUMPRODUCT(('Comp.'!$D$5:$D$763=$B73)*('Comp.'!$B$5:$B$763&gt;=H$4)*('Comp.'!$B$5:$B$763&lt;=EOMONTH(H$4,0))*('Comp.'!$E$5:$E$763)*(IF(Resumo!$Q$5="",1,'Comp.'!$K$5:$K$763=Resumo!$Q$5)))</f>
        <v>0</v>
      </c>
      <c r="I73" s="199">
        <f t="array" ref="I73">SUMPRODUCT(('Diário 1º PA'!$E$4:$E$2977='Analítico Cp.'!$B73)*('Diário 1º PA'!$C$4:$C$2977&gt;=I$4)*('Diário 1º PA'!$C$4:$C$2977&lt;=EOMONTH(I$4,0))*('Diário 1º PA'!$F$4:$F$2977)*(IF(Resumo!$Q$5="",1,'Diário 1º PA'!$O$4:$O$2977=Resumo!$Q$5)))
+SUMPRODUCT(('Diário 2º PA'!$E$4:$E$2000='Analítico Cp.'!$B73)*('Diário 2º PA'!$C$4:$C$2000&gt;=I$4)*('Diário 2º PA'!$C$4:$C$2000&lt;=EOMONTH(I$4,0))*('Diário 2º PA'!$F$4:$F$2000)*(IF(Resumo!$Q$5="",1,'Diário 2º PA'!$O$4:$O$2000=Resumo!$Q$5)))
+SUMPRODUCT(('Diário 3º PA'!$E$4:$E$2000='Analítico Cp.'!$B73)*('Diário 3º PA'!$C$4:$C$2000&gt;=I$4)*('Diário 3º PA'!$C$4:$C$2000&lt;=EOMONTH(I$4,0))*('Diário 3º PA'!$F$4:$F$2000)*(IF(Resumo!$Q$5="",1,'Diário 3º PA'!$O$4:$O$2000=Resumo!$Q$5)))
+SUMPRODUCT(('Diário 4º PA'!$E$4:$E$2000='Analítico Cp.'!$B73)*('Diário 4º PA'!$C$4:$C$2000&gt;=I$4)*('Diário 4º PA'!$C$4:$C$2000&lt;=EOMONTH(I$4,0))*('Diário 4º PA'!$F$4:$F$2000)*(IF(Resumo!$Q$5="",1,'Diário 4º PA'!$O$4:$O$2000=Resumo!$Q$5)))
+SUMPRODUCT(('Comp.'!$D$5:$D$763=$B73)*('Comp.'!$B$5:$B$763&gt;=I$4)*('Comp.'!$B$5:$B$763&lt;=EOMONTH(I$4,0))*('Comp.'!$E$5:$E$763)*(IF(Resumo!$Q$5="",1,'Comp.'!$K$5:$K$763=Resumo!$Q$5)))</f>
        <v>0</v>
      </c>
      <c r="J73" s="199">
        <f t="array" ref="J73">SUMPRODUCT(('Diário 1º PA'!$E$4:$E$2977='Analítico Cp.'!$B73)*('Diário 1º PA'!$C$4:$C$2977&gt;=J$4)*('Diário 1º PA'!$C$4:$C$2977&lt;=EOMONTH(J$4,0))*('Diário 1º PA'!$F$4:$F$2977)*(IF(Resumo!$Q$5="",1,'Diário 1º PA'!$O$4:$O$2977=Resumo!$Q$5)))
+SUMPRODUCT(('Diário 2º PA'!$E$4:$E$2000='Analítico Cp.'!$B73)*('Diário 2º PA'!$C$4:$C$2000&gt;=J$4)*('Diário 2º PA'!$C$4:$C$2000&lt;=EOMONTH(J$4,0))*('Diário 2º PA'!$F$4:$F$2000)*(IF(Resumo!$Q$5="",1,'Diário 2º PA'!$O$4:$O$2000=Resumo!$Q$5)))
+SUMPRODUCT(('Diário 3º PA'!$E$4:$E$2000='Analítico Cp.'!$B73)*('Diário 3º PA'!$C$4:$C$2000&gt;=J$4)*('Diário 3º PA'!$C$4:$C$2000&lt;=EOMONTH(J$4,0))*('Diário 3º PA'!$F$4:$F$2000)*(IF(Resumo!$Q$5="",1,'Diário 3º PA'!$O$4:$O$2000=Resumo!$Q$5)))
+SUMPRODUCT(('Diário 4º PA'!$E$4:$E$2000='Analítico Cp.'!$B73)*('Diário 4º PA'!$C$4:$C$2000&gt;=J$4)*('Diário 4º PA'!$C$4:$C$2000&lt;=EOMONTH(J$4,0))*('Diário 4º PA'!$F$4:$F$2000)*(IF(Resumo!$Q$5="",1,'Diário 4º PA'!$O$4:$O$2000=Resumo!$Q$5)))
+SUMPRODUCT(('Comp.'!$D$5:$D$763=$B73)*('Comp.'!$B$5:$B$763&gt;=J$4)*('Comp.'!$B$5:$B$763&lt;=EOMONTH(J$4,0))*('Comp.'!$E$5:$E$763)*(IF(Resumo!$Q$5="",1,'Comp.'!$K$5:$K$763=Resumo!$Q$5)))</f>
        <v>0</v>
      </c>
      <c r="K73" s="199">
        <f t="array" ref="K73">SUMPRODUCT(('Diário 1º PA'!$E$4:$E$2977='Analítico Cp.'!$B73)*('Diário 1º PA'!$C$4:$C$2977&gt;=K$4)*('Diário 1º PA'!$C$4:$C$2977&lt;=EOMONTH(K$4,0))*('Diário 1º PA'!$F$4:$F$2977)*(IF(Resumo!$Q$5="",1,'Diário 1º PA'!$O$4:$O$2977=Resumo!$Q$5)))
+SUMPRODUCT(('Diário 2º PA'!$E$4:$E$2000='Analítico Cp.'!$B73)*('Diário 2º PA'!$C$4:$C$2000&gt;=K$4)*('Diário 2º PA'!$C$4:$C$2000&lt;=EOMONTH(K$4,0))*('Diário 2º PA'!$F$4:$F$2000)*(IF(Resumo!$Q$5="",1,'Diário 2º PA'!$O$4:$O$2000=Resumo!$Q$5)))
+SUMPRODUCT(('Diário 3º PA'!$E$4:$E$2000='Analítico Cp.'!$B73)*('Diário 3º PA'!$C$4:$C$2000&gt;=K$4)*('Diário 3º PA'!$C$4:$C$2000&lt;=EOMONTH(K$4,0))*('Diário 3º PA'!$F$4:$F$2000)*(IF(Resumo!$Q$5="",1,'Diário 3º PA'!$O$4:$O$2000=Resumo!$Q$5)))
+SUMPRODUCT(('Diário 4º PA'!$E$4:$E$2000='Analítico Cp.'!$B73)*('Diário 4º PA'!$C$4:$C$2000&gt;=K$4)*('Diário 4º PA'!$C$4:$C$2000&lt;=EOMONTH(K$4,0))*('Diário 4º PA'!$F$4:$F$2000)*(IF(Resumo!$Q$5="",1,'Diário 4º PA'!$O$4:$O$2000=Resumo!$Q$5)))
+SUMPRODUCT(('Comp.'!$D$5:$D$763=$B73)*('Comp.'!$B$5:$B$763&gt;=K$4)*('Comp.'!$B$5:$B$763&lt;=EOMONTH(K$4,0))*('Comp.'!$E$5:$E$763)*(IF(Resumo!$Q$5="",1,'Comp.'!$K$5:$K$763=Resumo!$Q$5)))</f>
        <v>0</v>
      </c>
      <c r="L73" s="199">
        <f t="array" ref="L73">SUMPRODUCT(('Diário 1º PA'!$E$4:$E$2977='Analítico Cp.'!$B73)*('Diário 1º PA'!$C$4:$C$2977&gt;=L$4)*('Diário 1º PA'!$C$4:$C$2977&lt;=EOMONTH(L$4,0))*('Diário 1º PA'!$F$4:$F$2977)*(IF(Resumo!$Q$5="",1,'Diário 1º PA'!$O$4:$O$2977=Resumo!$Q$5)))
+SUMPRODUCT(('Diário 2º PA'!$E$4:$E$2000='Analítico Cp.'!$B73)*('Diário 2º PA'!$C$4:$C$2000&gt;=L$4)*('Diário 2º PA'!$C$4:$C$2000&lt;=EOMONTH(L$4,0))*('Diário 2º PA'!$F$4:$F$2000)*(IF(Resumo!$Q$5="",1,'Diário 2º PA'!$O$4:$O$2000=Resumo!$Q$5)))
+SUMPRODUCT(('Diário 3º PA'!$E$4:$E$2000='Analítico Cp.'!$B73)*('Diário 3º PA'!$C$4:$C$2000&gt;=L$4)*('Diário 3º PA'!$C$4:$C$2000&lt;=EOMONTH(L$4,0))*('Diário 3º PA'!$F$4:$F$2000)*(IF(Resumo!$Q$5="",1,'Diário 3º PA'!$O$4:$O$2000=Resumo!$Q$5)))
+SUMPRODUCT(('Diário 4º PA'!$E$4:$E$2000='Analítico Cp.'!$B73)*('Diário 4º PA'!$C$4:$C$2000&gt;=L$4)*('Diário 4º PA'!$C$4:$C$2000&lt;=EOMONTH(L$4,0))*('Diário 4º PA'!$F$4:$F$2000)*(IF(Resumo!$Q$5="",1,'Diário 4º PA'!$O$4:$O$2000=Resumo!$Q$5)))
+SUMPRODUCT(('Comp.'!$D$5:$D$763=$B73)*('Comp.'!$B$5:$B$763&gt;=L$4)*('Comp.'!$B$5:$B$763&lt;=EOMONTH(L$4,0))*('Comp.'!$E$5:$E$763)*(IF(Resumo!$Q$5="",1,'Comp.'!$K$5:$K$763=Resumo!$Q$5)))</f>
        <v>0</v>
      </c>
      <c r="M73" s="199">
        <f t="array" ref="M73">SUMPRODUCT(('Diário 1º PA'!$E$4:$E$2977='Analítico Cp.'!$B73)*('Diário 1º PA'!$C$4:$C$2977&gt;=M$4)*('Diário 1º PA'!$C$4:$C$2977&lt;=EOMONTH(M$4,0))*('Diário 1º PA'!$F$4:$F$2977)*(IF(Resumo!$Q$5="",1,'Diário 1º PA'!$O$4:$O$2977=Resumo!$Q$5)))
+SUMPRODUCT(('Diário 2º PA'!$E$4:$E$2000='Analítico Cp.'!$B73)*('Diário 2º PA'!$C$4:$C$2000&gt;=M$4)*('Diário 2º PA'!$C$4:$C$2000&lt;=EOMONTH(M$4,0))*('Diário 2º PA'!$F$4:$F$2000)*(IF(Resumo!$Q$5="",1,'Diário 2º PA'!$O$4:$O$2000=Resumo!$Q$5)))
+SUMPRODUCT(('Diário 3º PA'!$E$4:$E$2000='Analítico Cp.'!$B73)*('Diário 3º PA'!$C$4:$C$2000&gt;=M$4)*('Diário 3º PA'!$C$4:$C$2000&lt;=EOMONTH(M$4,0))*('Diário 3º PA'!$F$4:$F$2000)*(IF(Resumo!$Q$5="",1,'Diário 3º PA'!$O$4:$O$2000=Resumo!$Q$5)))
+SUMPRODUCT(('Diário 4º PA'!$E$4:$E$2000='Analítico Cp.'!$B73)*('Diário 4º PA'!$C$4:$C$2000&gt;=M$4)*('Diário 4º PA'!$C$4:$C$2000&lt;=EOMONTH(M$4,0))*('Diário 4º PA'!$F$4:$F$2000)*(IF(Resumo!$Q$5="",1,'Diário 4º PA'!$O$4:$O$2000=Resumo!$Q$5)))
+SUMPRODUCT(('Comp.'!$D$5:$D$763=$B73)*('Comp.'!$B$5:$B$763&gt;=M$4)*('Comp.'!$B$5:$B$763&lt;=EOMONTH(M$4,0))*('Comp.'!$E$5:$E$763)*(IF(Resumo!$Q$5="",1,'Comp.'!$K$5:$K$763=Resumo!$Q$5)))</f>
        <v>0</v>
      </c>
      <c r="N73" s="199">
        <f t="array" ref="N73">SUMPRODUCT(('Diário 1º PA'!$E$4:$E$2977='Analítico Cp.'!$B73)*('Diário 1º PA'!$C$4:$C$2977&gt;=N$4)*('Diário 1º PA'!$C$4:$C$2977&lt;=EOMONTH(N$4,0))*('Diário 1º PA'!$F$4:$F$2977)*(IF(Resumo!$Q$5="",1,'Diário 1º PA'!$O$4:$O$2977=Resumo!$Q$5)))
+SUMPRODUCT(('Diário 2º PA'!$E$4:$E$2000='Analítico Cp.'!$B73)*('Diário 2º PA'!$C$4:$C$2000&gt;=N$4)*('Diário 2º PA'!$C$4:$C$2000&lt;=EOMONTH(N$4,0))*('Diário 2º PA'!$F$4:$F$2000)*(IF(Resumo!$Q$5="",1,'Diário 2º PA'!$O$4:$O$2000=Resumo!$Q$5)))
+SUMPRODUCT(('Diário 3º PA'!$E$4:$E$2000='Analítico Cp.'!$B73)*('Diário 3º PA'!$C$4:$C$2000&gt;=N$4)*('Diário 3º PA'!$C$4:$C$2000&lt;=EOMONTH(N$4,0))*('Diário 3º PA'!$F$4:$F$2000)*(IF(Resumo!$Q$5="",1,'Diário 3º PA'!$O$4:$O$2000=Resumo!$Q$5)))
+SUMPRODUCT(('Diário 4º PA'!$E$4:$E$2000='Analítico Cp.'!$B73)*('Diário 4º PA'!$C$4:$C$2000&gt;=N$4)*('Diário 4º PA'!$C$4:$C$2000&lt;=EOMONTH(N$4,0))*('Diário 4º PA'!$F$4:$F$2000)*(IF(Resumo!$Q$5="",1,'Diário 4º PA'!$O$4:$O$2000=Resumo!$Q$5)))
+SUMPRODUCT(('Comp.'!$D$5:$D$763=$B73)*('Comp.'!$B$5:$B$763&gt;=N$4)*('Comp.'!$B$5:$B$763&lt;=EOMONTH(N$4,0))*('Comp.'!$E$5:$E$763)*(IF(Resumo!$Q$5="",1,'Comp.'!$K$5:$K$763=Resumo!$Q$5)))</f>
        <v>0</v>
      </c>
      <c r="O73" s="200">
        <f t="shared" si="13"/>
        <v>0</v>
      </c>
      <c r="P73" s="201">
        <f t="shared" si="14"/>
        <v>0</v>
      </c>
      <c r="Q73" s="174"/>
      <c r="R73" s="174"/>
      <c r="S73" s="174"/>
      <c r="T73" s="174"/>
      <c r="U73" s="174"/>
      <c r="V73" s="174"/>
      <c r="W73" s="174"/>
      <c r="X73" s="174"/>
      <c r="Y73" s="174"/>
      <c r="Z73" s="174"/>
    </row>
    <row r="74" spans="1:26" ht="23.25" customHeight="1" x14ac:dyDescent="0.2">
      <c r="A74" s="220" t="s">
        <v>251</v>
      </c>
      <c r="B74" s="84" t="s">
        <v>252</v>
      </c>
      <c r="C74" s="199">
        <f t="array" ref="C74">SUMPRODUCT(('Diário 1º PA'!$E$4:$E$2977='Analítico Cp.'!$B74)*('Diário 1º PA'!$C$4:$C$2977&gt;=C$4)*('Diário 1º PA'!$C$4:$C$2977&lt;=EOMONTH(C$4,0))*('Diário 1º PA'!$F$4:$F$2977)*(IF(Resumo!$Q$5="",1,'Diário 1º PA'!$O$4:$O$2977=Resumo!$Q$5)))
+SUMPRODUCT(('Diário 2º PA'!$E$4:$E$2000='Analítico Cp.'!$B74)*('Diário 2º PA'!$C$4:$C$2000&gt;=C$4)*('Diário 2º PA'!$C$4:$C$2000&lt;=EOMONTH(C$4,0))*('Diário 2º PA'!$F$4:$F$2000)*(IF(Resumo!$Q$5="",1,'Diário 2º PA'!$O$4:$O$2000=Resumo!$Q$5)))
+SUMPRODUCT(('Diário 3º PA'!$E$4:$E$2000='Analítico Cp.'!$B74)*('Diário 3º PA'!$C$4:$C$2000&gt;=C$4)*('Diário 3º PA'!$C$4:$C$2000&lt;=EOMONTH(C$4,0))*('Diário 3º PA'!$F$4:$F$2000)*(IF(Resumo!$Q$5="",1,'Diário 3º PA'!$O$4:$O$2000=Resumo!$Q$5)))
+SUMPRODUCT(('Diário 4º PA'!$E$4:$E$2000='Analítico Cp.'!$B74)*('Diário 4º PA'!$C$4:$C$2000&gt;=C$4)*('Diário 4º PA'!$C$4:$C$2000&lt;=EOMONTH(C$4,0))*('Diário 4º PA'!$F$4:$F$2000)*(IF(Resumo!$Q$5="",1,'Diário 4º PA'!$O$4:$O$2000=Resumo!$Q$5)))
+SUMPRODUCT(('Comp.'!$D$5:$D$763=$B74)*('Comp.'!$B$5:$B$763&gt;=C$4)*('Comp.'!$B$5:$B$763&lt;=EOMONTH(C$4,0))*('Comp.'!$E$5:$E$763)*(IF(Resumo!$Q$5="",1,'Comp.'!$K$5:$K$763=Resumo!$Q$5)))</f>
        <v>0</v>
      </c>
      <c r="D74" s="199">
        <f t="array" ref="D74">SUMPRODUCT(('Diário 1º PA'!$E$4:$E$2977='Analítico Cp.'!$B74)*('Diário 1º PA'!$C$4:$C$2977&gt;=D$4)*('Diário 1º PA'!$C$4:$C$2977&lt;=EOMONTH(D$4,0))*('Diário 1º PA'!$F$4:$F$2977)*(IF(Resumo!$Q$5="",1,'Diário 1º PA'!$O$4:$O$2977=Resumo!$Q$5)))
+SUMPRODUCT(('Diário 2º PA'!$E$4:$E$2000='Analítico Cp.'!$B74)*('Diário 2º PA'!$C$4:$C$2000&gt;=D$4)*('Diário 2º PA'!$C$4:$C$2000&lt;=EOMONTH(D$4,0))*('Diário 2º PA'!$F$4:$F$2000)*(IF(Resumo!$Q$5="",1,'Diário 2º PA'!$O$4:$O$2000=Resumo!$Q$5)))
+SUMPRODUCT(('Diário 3º PA'!$E$4:$E$2000='Analítico Cp.'!$B74)*('Diário 3º PA'!$C$4:$C$2000&gt;=D$4)*('Diário 3º PA'!$C$4:$C$2000&lt;=EOMONTH(D$4,0))*('Diário 3º PA'!$F$4:$F$2000)*(IF(Resumo!$Q$5="",1,'Diário 3º PA'!$O$4:$O$2000=Resumo!$Q$5)))
+SUMPRODUCT(('Diário 4º PA'!$E$4:$E$2000='Analítico Cp.'!$B74)*('Diário 4º PA'!$C$4:$C$2000&gt;=D$4)*('Diário 4º PA'!$C$4:$C$2000&lt;=EOMONTH(D$4,0))*('Diário 4º PA'!$F$4:$F$2000)*(IF(Resumo!$Q$5="",1,'Diário 4º PA'!$O$4:$O$2000=Resumo!$Q$5)))
+SUMPRODUCT(('Comp.'!$D$5:$D$763=$B74)*('Comp.'!$B$5:$B$763&gt;=D$4)*('Comp.'!$B$5:$B$763&lt;=EOMONTH(D$4,0))*('Comp.'!$E$5:$E$763)*(IF(Resumo!$Q$5="",1,'Comp.'!$K$5:$K$763=Resumo!$Q$5)))</f>
        <v>0</v>
      </c>
      <c r="E74" s="199">
        <f t="array" ref="E74">SUMPRODUCT(('Diário 1º PA'!$E$4:$E$2977='Analítico Cp.'!$B74)*('Diário 1º PA'!$C$4:$C$2977&gt;=E$4)*('Diário 1º PA'!$C$4:$C$2977&lt;=EOMONTH(E$4,0))*('Diário 1º PA'!$F$4:$F$2977)*(IF(Resumo!$Q$5="",1,'Diário 1º PA'!$O$4:$O$2977=Resumo!$Q$5)))
+SUMPRODUCT(('Diário 2º PA'!$E$4:$E$2000='Analítico Cp.'!$B74)*('Diário 2º PA'!$C$4:$C$2000&gt;=E$4)*('Diário 2º PA'!$C$4:$C$2000&lt;=EOMONTH(E$4,0))*('Diário 2º PA'!$F$4:$F$2000)*(IF(Resumo!$Q$5="",1,'Diário 2º PA'!$O$4:$O$2000=Resumo!$Q$5)))
+SUMPRODUCT(('Diário 3º PA'!$E$4:$E$2000='Analítico Cp.'!$B74)*('Diário 3º PA'!$C$4:$C$2000&gt;=E$4)*('Diário 3º PA'!$C$4:$C$2000&lt;=EOMONTH(E$4,0))*('Diário 3º PA'!$F$4:$F$2000)*(IF(Resumo!$Q$5="",1,'Diário 3º PA'!$O$4:$O$2000=Resumo!$Q$5)))
+SUMPRODUCT(('Diário 4º PA'!$E$4:$E$2000='Analítico Cp.'!$B74)*('Diário 4º PA'!$C$4:$C$2000&gt;=E$4)*('Diário 4º PA'!$C$4:$C$2000&lt;=EOMONTH(E$4,0))*('Diário 4º PA'!$F$4:$F$2000)*(IF(Resumo!$Q$5="",1,'Diário 4º PA'!$O$4:$O$2000=Resumo!$Q$5)))
+SUMPRODUCT(('Comp.'!$D$5:$D$763=$B74)*('Comp.'!$B$5:$B$763&gt;=E$4)*('Comp.'!$B$5:$B$763&lt;=EOMONTH(E$4,0))*('Comp.'!$E$5:$E$763)*(IF(Resumo!$Q$5="",1,'Comp.'!$K$5:$K$763=Resumo!$Q$5)))</f>
        <v>0</v>
      </c>
      <c r="F74" s="199">
        <f t="array" ref="F74">SUMPRODUCT(('Diário 1º PA'!$E$4:$E$2977='Analítico Cp.'!$B74)*('Diário 1º PA'!$C$4:$C$2977&gt;=F$4)*('Diário 1º PA'!$C$4:$C$2977&lt;=EOMONTH(F$4,0))*('Diário 1º PA'!$F$4:$F$2977)*(IF(Resumo!$Q$5="",1,'Diário 1º PA'!$O$4:$O$2977=Resumo!$Q$5)))
+SUMPRODUCT(('Diário 2º PA'!$E$4:$E$2000='Analítico Cp.'!$B74)*('Diário 2º PA'!$C$4:$C$2000&gt;=F$4)*('Diário 2º PA'!$C$4:$C$2000&lt;=EOMONTH(F$4,0))*('Diário 2º PA'!$F$4:$F$2000)*(IF(Resumo!$Q$5="",1,'Diário 2º PA'!$O$4:$O$2000=Resumo!$Q$5)))
+SUMPRODUCT(('Diário 3º PA'!$E$4:$E$2000='Analítico Cp.'!$B74)*('Diário 3º PA'!$C$4:$C$2000&gt;=F$4)*('Diário 3º PA'!$C$4:$C$2000&lt;=EOMONTH(F$4,0))*('Diário 3º PA'!$F$4:$F$2000)*(IF(Resumo!$Q$5="",1,'Diário 3º PA'!$O$4:$O$2000=Resumo!$Q$5)))
+SUMPRODUCT(('Diário 4º PA'!$E$4:$E$2000='Analítico Cp.'!$B74)*('Diário 4º PA'!$C$4:$C$2000&gt;=F$4)*('Diário 4º PA'!$C$4:$C$2000&lt;=EOMONTH(F$4,0))*('Diário 4º PA'!$F$4:$F$2000)*(IF(Resumo!$Q$5="",1,'Diário 4º PA'!$O$4:$O$2000=Resumo!$Q$5)))
+SUMPRODUCT(('Comp.'!$D$5:$D$763=$B74)*('Comp.'!$B$5:$B$763&gt;=F$4)*('Comp.'!$B$5:$B$763&lt;=EOMONTH(F$4,0))*('Comp.'!$E$5:$E$763)*(IF(Resumo!$Q$5="",1,'Comp.'!$K$5:$K$763=Resumo!$Q$5)))</f>
        <v>0</v>
      </c>
      <c r="G74" s="199">
        <f t="array" ref="G74">SUMPRODUCT(('Diário 1º PA'!$E$4:$E$2977='Analítico Cp.'!$B74)*('Diário 1º PA'!$C$4:$C$2977&gt;=G$4)*('Diário 1º PA'!$C$4:$C$2977&lt;=EOMONTH(G$4,0))*('Diário 1º PA'!$F$4:$F$2977)*(IF(Resumo!$Q$5="",1,'Diário 1º PA'!$O$4:$O$2977=Resumo!$Q$5)))
+SUMPRODUCT(('Diário 2º PA'!$E$4:$E$2000='Analítico Cp.'!$B74)*('Diário 2º PA'!$C$4:$C$2000&gt;=G$4)*('Diário 2º PA'!$C$4:$C$2000&lt;=EOMONTH(G$4,0))*('Diário 2º PA'!$F$4:$F$2000)*(IF(Resumo!$Q$5="",1,'Diário 2º PA'!$O$4:$O$2000=Resumo!$Q$5)))
+SUMPRODUCT(('Diário 3º PA'!$E$4:$E$2000='Analítico Cp.'!$B74)*('Diário 3º PA'!$C$4:$C$2000&gt;=G$4)*('Diário 3º PA'!$C$4:$C$2000&lt;=EOMONTH(G$4,0))*('Diário 3º PA'!$F$4:$F$2000)*(IF(Resumo!$Q$5="",1,'Diário 3º PA'!$O$4:$O$2000=Resumo!$Q$5)))
+SUMPRODUCT(('Diário 4º PA'!$E$4:$E$2000='Analítico Cp.'!$B74)*('Diário 4º PA'!$C$4:$C$2000&gt;=G$4)*('Diário 4º PA'!$C$4:$C$2000&lt;=EOMONTH(G$4,0))*('Diário 4º PA'!$F$4:$F$2000)*(IF(Resumo!$Q$5="",1,'Diário 4º PA'!$O$4:$O$2000=Resumo!$Q$5)))
+SUMPRODUCT(('Comp.'!$D$5:$D$763=$B74)*('Comp.'!$B$5:$B$763&gt;=G$4)*('Comp.'!$B$5:$B$763&lt;=EOMONTH(G$4,0))*('Comp.'!$E$5:$E$763)*(IF(Resumo!$Q$5="",1,'Comp.'!$K$5:$K$763=Resumo!$Q$5)))</f>
        <v>0</v>
      </c>
      <c r="H74" s="199">
        <f t="array" ref="H74">SUMPRODUCT(('Diário 1º PA'!$E$4:$E$2977='Analítico Cp.'!$B74)*('Diário 1º PA'!$C$4:$C$2977&gt;=H$4)*('Diário 1º PA'!$C$4:$C$2977&lt;=EOMONTH(H$4,0))*('Diário 1º PA'!$F$4:$F$2977)*(IF(Resumo!$Q$5="",1,'Diário 1º PA'!$O$4:$O$2977=Resumo!$Q$5)))
+SUMPRODUCT(('Diário 2º PA'!$E$4:$E$2000='Analítico Cp.'!$B74)*('Diário 2º PA'!$C$4:$C$2000&gt;=H$4)*('Diário 2º PA'!$C$4:$C$2000&lt;=EOMONTH(H$4,0))*('Diário 2º PA'!$F$4:$F$2000)*(IF(Resumo!$Q$5="",1,'Diário 2º PA'!$O$4:$O$2000=Resumo!$Q$5)))
+SUMPRODUCT(('Diário 3º PA'!$E$4:$E$2000='Analítico Cp.'!$B74)*('Diário 3º PA'!$C$4:$C$2000&gt;=H$4)*('Diário 3º PA'!$C$4:$C$2000&lt;=EOMONTH(H$4,0))*('Diário 3º PA'!$F$4:$F$2000)*(IF(Resumo!$Q$5="",1,'Diário 3º PA'!$O$4:$O$2000=Resumo!$Q$5)))
+SUMPRODUCT(('Diário 4º PA'!$E$4:$E$2000='Analítico Cp.'!$B74)*('Diário 4º PA'!$C$4:$C$2000&gt;=H$4)*('Diário 4º PA'!$C$4:$C$2000&lt;=EOMONTH(H$4,0))*('Diário 4º PA'!$F$4:$F$2000)*(IF(Resumo!$Q$5="",1,'Diário 4º PA'!$O$4:$O$2000=Resumo!$Q$5)))
+SUMPRODUCT(('Comp.'!$D$5:$D$763=$B74)*('Comp.'!$B$5:$B$763&gt;=H$4)*('Comp.'!$B$5:$B$763&lt;=EOMONTH(H$4,0))*('Comp.'!$E$5:$E$763)*(IF(Resumo!$Q$5="",1,'Comp.'!$K$5:$K$763=Resumo!$Q$5)))</f>
        <v>0</v>
      </c>
      <c r="I74" s="199">
        <f t="array" ref="I74">SUMPRODUCT(('Diário 1º PA'!$E$4:$E$2977='Analítico Cp.'!$B74)*('Diário 1º PA'!$C$4:$C$2977&gt;=I$4)*('Diário 1º PA'!$C$4:$C$2977&lt;=EOMONTH(I$4,0))*('Diário 1º PA'!$F$4:$F$2977)*(IF(Resumo!$Q$5="",1,'Diário 1º PA'!$O$4:$O$2977=Resumo!$Q$5)))
+SUMPRODUCT(('Diário 2º PA'!$E$4:$E$2000='Analítico Cp.'!$B74)*('Diário 2º PA'!$C$4:$C$2000&gt;=I$4)*('Diário 2º PA'!$C$4:$C$2000&lt;=EOMONTH(I$4,0))*('Diário 2º PA'!$F$4:$F$2000)*(IF(Resumo!$Q$5="",1,'Diário 2º PA'!$O$4:$O$2000=Resumo!$Q$5)))
+SUMPRODUCT(('Diário 3º PA'!$E$4:$E$2000='Analítico Cp.'!$B74)*('Diário 3º PA'!$C$4:$C$2000&gt;=I$4)*('Diário 3º PA'!$C$4:$C$2000&lt;=EOMONTH(I$4,0))*('Diário 3º PA'!$F$4:$F$2000)*(IF(Resumo!$Q$5="",1,'Diário 3º PA'!$O$4:$O$2000=Resumo!$Q$5)))
+SUMPRODUCT(('Diário 4º PA'!$E$4:$E$2000='Analítico Cp.'!$B74)*('Diário 4º PA'!$C$4:$C$2000&gt;=I$4)*('Diário 4º PA'!$C$4:$C$2000&lt;=EOMONTH(I$4,0))*('Diário 4º PA'!$F$4:$F$2000)*(IF(Resumo!$Q$5="",1,'Diário 4º PA'!$O$4:$O$2000=Resumo!$Q$5)))
+SUMPRODUCT(('Comp.'!$D$5:$D$763=$B74)*('Comp.'!$B$5:$B$763&gt;=I$4)*('Comp.'!$B$5:$B$763&lt;=EOMONTH(I$4,0))*('Comp.'!$E$5:$E$763)*(IF(Resumo!$Q$5="",1,'Comp.'!$K$5:$K$763=Resumo!$Q$5)))</f>
        <v>0</v>
      </c>
      <c r="J74" s="199">
        <f t="array" ref="J74">SUMPRODUCT(('Diário 1º PA'!$E$4:$E$2977='Analítico Cp.'!$B74)*('Diário 1º PA'!$C$4:$C$2977&gt;=J$4)*('Diário 1º PA'!$C$4:$C$2977&lt;=EOMONTH(J$4,0))*('Diário 1º PA'!$F$4:$F$2977)*(IF(Resumo!$Q$5="",1,'Diário 1º PA'!$O$4:$O$2977=Resumo!$Q$5)))
+SUMPRODUCT(('Diário 2º PA'!$E$4:$E$2000='Analítico Cp.'!$B74)*('Diário 2º PA'!$C$4:$C$2000&gt;=J$4)*('Diário 2º PA'!$C$4:$C$2000&lt;=EOMONTH(J$4,0))*('Diário 2º PA'!$F$4:$F$2000)*(IF(Resumo!$Q$5="",1,'Diário 2º PA'!$O$4:$O$2000=Resumo!$Q$5)))
+SUMPRODUCT(('Diário 3º PA'!$E$4:$E$2000='Analítico Cp.'!$B74)*('Diário 3º PA'!$C$4:$C$2000&gt;=J$4)*('Diário 3º PA'!$C$4:$C$2000&lt;=EOMONTH(J$4,0))*('Diário 3º PA'!$F$4:$F$2000)*(IF(Resumo!$Q$5="",1,'Diário 3º PA'!$O$4:$O$2000=Resumo!$Q$5)))
+SUMPRODUCT(('Diário 4º PA'!$E$4:$E$2000='Analítico Cp.'!$B74)*('Diário 4º PA'!$C$4:$C$2000&gt;=J$4)*('Diário 4º PA'!$C$4:$C$2000&lt;=EOMONTH(J$4,0))*('Diário 4º PA'!$F$4:$F$2000)*(IF(Resumo!$Q$5="",1,'Diário 4º PA'!$O$4:$O$2000=Resumo!$Q$5)))
+SUMPRODUCT(('Comp.'!$D$5:$D$763=$B74)*('Comp.'!$B$5:$B$763&gt;=J$4)*('Comp.'!$B$5:$B$763&lt;=EOMONTH(J$4,0))*('Comp.'!$E$5:$E$763)*(IF(Resumo!$Q$5="",1,'Comp.'!$K$5:$K$763=Resumo!$Q$5)))</f>
        <v>0</v>
      </c>
      <c r="K74" s="199">
        <f t="array" ref="K74">SUMPRODUCT(('Diário 1º PA'!$E$4:$E$2977='Analítico Cp.'!$B74)*('Diário 1º PA'!$C$4:$C$2977&gt;=K$4)*('Diário 1º PA'!$C$4:$C$2977&lt;=EOMONTH(K$4,0))*('Diário 1º PA'!$F$4:$F$2977)*(IF(Resumo!$Q$5="",1,'Diário 1º PA'!$O$4:$O$2977=Resumo!$Q$5)))
+SUMPRODUCT(('Diário 2º PA'!$E$4:$E$2000='Analítico Cp.'!$B74)*('Diário 2º PA'!$C$4:$C$2000&gt;=K$4)*('Diário 2º PA'!$C$4:$C$2000&lt;=EOMONTH(K$4,0))*('Diário 2º PA'!$F$4:$F$2000)*(IF(Resumo!$Q$5="",1,'Diário 2º PA'!$O$4:$O$2000=Resumo!$Q$5)))
+SUMPRODUCT(('Diário 3º PA'!$E$4:$E$2000='Analítico Cp.'!$B74)*('Diário 3º PA'!$C$4:$C$2000&gt;=K$4)*('Diário 3º PA'!$C$4:$C$2000&lt;=EOMONTH(K$4,0))*('Diário 3º PA'!$F$4:$F$2000)*(IF(Resumo!$Q$5="",1,'Diário 3º PA'!$O$4:$O$2000=Resumo!$Q$5)))
+SUMPRODUCT(('Diário 4º PA'!$E$4:$E$2000='Analítico Cp.'!$B74)*('Diário 4º PA'!$C$4:$C$2000&gt;=K$4)*('Diário 4º PA'!$C$4:$C$2000&lt;=EOMONTH(K$4,0))*('Diário 4º PA'!$F$4:$F$2000)*(IF(Resumo!$Q$5="",1,'Diário 4º PA'!$O$4:$O$2000=Resumo!$Q$5)))
+SUMPRODUCT(('Comp.'!$D$5:$D$763=$B74)*('Comp.'!$B$5:$B$763&gt;=K$4)*('Comp.'!$B$5:$B$763&lt;=EOMONTH(K$4,0))*('Comp.'!$E$5:$E$763)*(IF(Resumo!$Q$5="",1,'Comp.'!$K$5:$K$763=Resumo!$Q$5)))</f>
        <v>0</v>
      </c>
      <c r="L74" s="199">
        <f t="array" ref="L74">SUMPRODUCT(('Diário 1º PA'!$E$4:$E$2977='Analítico Cp.'!$B74)*('Diário 1º PA'!$C$4:$C$2977&gt;=L$4)*('Diário 1º PA'!$C$4:$C$2977&lt;=EOMONTH(L$4,0))*('Diário 1º PA'!$F$4:$F$2977)*(IF(Resumo!$Q$5="",1,'Diário 1º PA'!$O$4:$O$2977=Resumo!$Q$5)))
+SUMPRODUCT(('Diário 2º PA'!$E$4:$E$2000='Analítico Cp.'!$B74)*('Diário 2º PA'!$C$4:$C$2000&gt;=L$4)*('Diário 2º PA'!$C$4:$C$2000&lt;=EOMONTH(L$4,0))*('Diário 2º PA'!$F$4:$F$2000)*(IF(Resumo!$Q$5="",1,'Diário 2º PA'!$O$4:$O$2000=Resumo!$Q$5)))
+SUMPRODUCT(('Diário 3º PA'!$E$4:$E$2000='Analítico Cp.'!$B74)*('Diário 3º PA'!$C$4:$C$2000&gt;=L$4)*('Diário 3º PA'!$C$4:$C$2000&lt;=EOMONTH(L$4,0))*('Diário 3º PA'!$F$4:$F$2000)*(IF(Resumo!$Q$5="",1,'Diário 3º PA'!$O$4:$O$2000=Resumo!$Q$5)))
+SUMPRODUCT(('Diário 4º PA'!$E$4:$E$2000='Analítico Cp.'!$B74)*('Diário 4º PA'!$C$4:$C$2000&gt;=L$4)*('Diário 4º PA'!$C$4:$C$2000&lt;=EOMONTH(L$4,0))*('Diário 4º PA'!$F$4:$F$2000)*(IF(Resumo!$Q$5="",1,'Diário 4º PA'!$O$4:$O$2000=Resumo!$Q$5)))
+SUMPRODUCT(('Comp.'!$D$5:$D$763=$B74)*('Comp.'!$B$5:$B$763&gt;=L$4)*('Comp.'!$B$5:$B$763&lt;=EOMONTH(L$4,0))*('Comp.'!$E$5:$E$763)*(IF(Resumo!$Q$5="",1,'Comp.'!$K$5:$K$763=Resumo!$Q$5)))</f>
        <v>0</v>
      </c>
      <c r="M74" s="199">
        <f t="array" ref="M74">SUMPRODUCT(('Diário 1º PA'!$E$4:$E$2977='Analítico Cp.'!$B74)*('Diário 1º PA'!$C$4:$C$2977&gt;=M$4)*('Diário 1º PA'!$C$4:$C$2977&lt;=EOMONTH(M$4,0))*('Diário 1º PA'!$F$4:$F$2977)*(IF(Resumo!$Q$5="",1,'Diário 1º PA'!$O$4:$O$2977=Resumo!$Q$5)))
+SUMPRODUCT(('Diário 2º PA'!$E$4:$E$2000='Analítico Cp.'!$B74)*('Diário 2º PA'!$C$4:$C$2000&gt;=M$4)*('Diário 2º PA'!$C$4:$C$2000&lt;=EOMONTH(M$4,0))*('Diário 2º PA'!$F$4:$F$2000)*(IF(Resumo!$Q$5="",1,'Diário 2º PA'!$O$4:$O$2000=Resumo!$Q$5)))
+SUMPRODUCT(('Diário 3º PA'!$E$4:$E$2000='Analítico Cp.'!$B74)*('Diário 3º PA'!$C$4:$C$2000&gt;=M$4)*('Diário 3º PA'!$C$4:$C$2000&lt;=EOMONTH(M$4,0))*('Diário 3º PA'!$F$4:$F$2000)*(IF(Resumo!$Q$5="",1,'Diário 3º PA'!$O$4:$O$2000=Resumo!$Q$5)))
+SUMPRODUCT(('Diário 4º PA'!$E$4:$E$2000='Analítico Cp.'!$B74)*('Diário 4º PA'!$C$4:$C$2000&gt;=M$4)*('Diário 4º PA'!$C$4:$C$2000&lt;=EOMONTH(M$4,0))*('Diário 4º PA'!$F$4:$F$2000)*(IF(Resumo!$Q$5="",1,'Diário 4º PA'!$O$4:$O$2000=Resumo!$Q$5)))
+SUMPRODUCT(('Comp.'!$D$5:$D$763=$B74)*('Comp.'!$B$5:$B$763&gt;=M$4)*('Comp.'!$B$5:$B$763&lt;=EOMONTH(M$4,0))*('Comp.'!$E$5:$E$763)*(IF(Resumo!$Q$5="",1,'Comp.'!$K$5:$K$763=Resumo!$Q$5)))</f>
        <v>0</v>
      </c>
      <c r="N74" s="199">
        <f t="array" ref="N74">SUMPRODUCT(('Diário 1º PA'!$E$4:$E$2977='Analítico Cp.'!$B74)*('Diário 1º PA'!$C$4:$C$2977&gt;=N$4)*('Diário 1º PA'!$C$4:$C$2977&lt;=EOMONTH(N$4,0))*('Diário 1º PA'!$F$4:$F$2977)*(IF(Resumo!$Q$5="",1,'Diário 1º PA'!$O$4:$O$2977=Resumo!$Q$5)))
+SUMPRODUCT(('Diário 2º PA'!$E$4:$E$2000='Analítico Cp.'!$B74)*('Diário 2º PA'!$C$4:$C$2000&gt;=N$4)*('Diário 2º PA'!$C$4:$C$2000&lt;=EOMONTH(N$4,0))*('Diário 2º PA'!$F$4:$F$2000)*(IF(Resumo!$Q$5="",1,'Diário 2º PA'!$O$4:$O$2000=Resumo!$Q$5)))
+SUMPRODUCT(('Diário 3º PA'!$E$4:$E$2000='Analítico Cp.'!$B74)*('Diário 3º PA'!$C$4:$C$2000&gt;=N$4)*('Diário 3º PA'!$C$4:$C$2000&lt;=EOMONTH(N$4,0))*('Diário 3º PA'!$F$4:$F$2000)*(IF(Resumo!$Q$5="",1,'Diário 3º PA'!$O$4:$O$2000=Resumo!$Q$5)))
+SUMPRODUCT(('Diário 4º PA'!$E$4:$E$2000='Analítico Cp.'!$B74)*('Diário 4º PA'!$C$4:$C$2000&gt;=N$4)*('Diário 4º PA'!$C$4:$C$2000&lt;=EOMONTH(N$4,0))*('Diário 4º PA'!$F$4:$F$2000)*(IF(Resumo!$Q$5="",1,'Diário 4º PA'!$O$4:$O$2000=Resumo!$Q$5)))
+SUMPRODUCT(('Comp.'!$D$5:$D$763=$B74)*('Comp.'!$B$5:$B$763&gt;=N$4)*('Comp.'!$B$5:$B$763&lt;=EOMONTH(N$4,0))*('Comp.'!$E$5:$E$763)*(IF(Resumo!$Q$5="",1,'Comp.'!$K$5:$K$763=Resumo!$Q$5)))</f>
        <v>0</v>
      </c>
      <c r="O74" s="200">
        <f t="shared" si="13"/>
        <v>0</v>
      </c>
      <c r="P74" s="201">
        <f t="shared" si="14"/>
        <v>0</v>
      </c>
      <c r="Q74" s="174"/>
      <c r="R74" s="174"/>
      <c r="S74" s="174"/>
      <c r="T74" s="174"/>
      <c r="U74" s="174"/>
      <c r="V74" s="174"/>
      <c r="W74" s="174"/>
      <c r="X74" s="174"/>
      <c r="Y74" s="174"/>
      <c r="Z74" s="174"/>
    </row>
    <row r="75" spans="1:26" ht="23.25" customHeight="1" x14ac:dyDescent="0.2">
      <c r="A75" s="220" t="s">
        <v>253</v>
      </c>
      <c r="B75" s="84" t="s">
        <v>254</v>
      </c>
      <c r="C75" s="199">
        <f t="array" ref="C75">SUMPRODUCT(('Diário 1º PA'!$E$4:$E$2977='Analítico Cp.'!$B75)*('Diário 1º PA'!$C$4:$C$2977&gt;=C$4)*('Diário 1º PA'!$C$4:$C$2977&lt;=EOMONTH(C$4,0))*('Diário 1º PA'!$F$4:$F$2977)*(IF(Resumo!$Q$5="",1,'Diário 1º PA'!$O$4:$O$2977=Resumo!$Q$5)))
+SUMPRODUCT(('Diário 2º PA'!$E$4:$E$2000='Analítico Cp.'!$B75)*('Diário 2º PA'!$C$4:$C$2000&gt;=C$4)*('Diário 2º PA'!$C$4:$C$2000&lt;=EOMONTH(C$4,0))*('Diário 2º PA'!$F$4:$F$2000)*(IF(Resumo!$Q$5="",1,'Diário 2º PA'!$O$4:$O$2000=Resumo!$Q$5)))
+SUMPRODUCT(('Diário 3º PA'!$E$4:$E$2000='Analítico Cp.'!$B75)*('Diário 3º PA'!$C$4:$C$2000&gt;=C$4)*('Diário 3º PA'!$C$4:$C$2000&lt;=EOMONTH(C$4,0))*('Diário 3º PA'!$F$4:$F$2000)*(IF(Resumo!$Q$5="",1,'Diário 3º PA'!$O$4:$O$2000=Resumo!$Q$5)))
+SUMPRODUCT(('Diário 4º PA'!$E$4:$E$2000='Analítico Cp.'!$B75)*('Diário 4º PA'!$C$4:$C$2000&gt;=C$4)*('Diário 4º PA'!$C$4:$C$2000&lt;=EOMONTH(C$4,0))*('Diário 4º PA'!$F$4:$F$2000)*(IF(Resumo!$Q$5="",1,'Diário 4º PA'!$O$4:$O$2000=Resumo!$Q$5)))
+SUMPRODUCT(('Comp.'!$D$5:$D$763=$B75)*('Comp.'!$B$5:$B$763&gt;=C$4)*('Comp.'!$B$5:$B$763&lt;=EOMONTH(C$4,0))*('Comp.'!$E$5:$E$763)*(IF(Resumo!$Q$5="",1,'Comp.'!$K$5:$K$763=Resumo!$Q$5)))</f>
        <v>0</v>
      </c>
      <c r="D75" s="199">
        <f t="array" ref="D75">SUMPRODUCT(('Diário 1º PA'!$E$4:$E$2977='Analítico Cp.'!$B75)*('Diário 1º PA'!$C$4:$C$2977&gt;=D$4)*('Diário 1º PA'!$C$4:$C$2977&lt;=EOMONTH(D$4,0))*('Diário 1º PA'!$F$4:$F$2977)*(IF(Resumo!$Q$5="",1,'Diário 1º PA'!$O$4:$O$2977=Resumo!$Q$5)))
+SUMPRODUCT(('Diário 2º PA'!$E$4:$E$2000='Analítico Cp.'!$B75)*('Diário 2º PA'!$C$4:$C$2000&gt;=D$4)*('Diário 2º PA'!$C$4:$C$2000&lt;=EOMONTH(D$4,0))*('Diário 2º PA'!$F$4:$F$2000)*(IF(Resumo!$Q$5="",1,'Diário 2º PA'!$O$4:$O$2000=Resumo!$Q$5)))
+SUMPRODUCT(('Diário 3º PA'!$E$4:$E$2000='Analítico Cp.'!$B75)*('Diário 3º PA'!$C$4:$C$2000&gt;=D$4)*('Diário 3º PA'!$C$4:$C$2000&lt;=EOMONTH(D$4,0))*('Diário 3º PA'!$F$4:$F$2000)*(IF(Resumo!$Q$5="",1,'Diário 3º PA'!$O$4:$O$2000=Resumo!$Q$5)))
+SUMPRODUCT(('Diário 4º PA'!$E$4:$E$2000='Analítico Cp.'!$B75)*('Diário 4º PA'!$C$4:$C$2000&gt;=D$4)*('Diário 4º PA'!$C$4:$C$2000&lt;=EOMONTH(D$4,0))*('Diário 4º PA'!$F$4:$F$2000)*(IF(Resumo!$Q$5="",1,'Diário 4º PA'!$O$4:$O$2000=Resumo!$Q$5)))
+SUMPRODUCT(('Comp.'!$D$5:$D$763=$B75)*('Comp.'!$B$5:$B$763&gt;=D$4)*('Comp.'!$B$5:$B$763&lt;=EOMONTH(D$4,0))*('Comp.'!$E$5:$E$763)*(IF(Resumo!$Q$5="",1,'Comp.'!$K$5:$K$763=Resumo!$Q$5)))</f>
        <v>0</v>
      </c>
      <c r="E75" s="199">
        <f t="array" ref="E75">SUMPRODUCT(('Diário 1º PA'!$E$4:$E$2977='Analítico Cp.'!$B75)*('Diário 1º PA'!$C$4:$C$2977&gt;=E$4)*('Diário 1º PA'!$C$4:$C$2977&lt;=EOMONTH(E$4,0))*('Diário 1º PA'!$F$4:$F$2977)*(IF(Resumo!$Q$5="",1,'Diário 1º PA'!$O$4:$O$2977=Resumo!$Q$5)))
+SUMPRODUCT(('Diário 2º PA'!$E$4:$E$2000='Analítico Cp.'!$B75)*('Diário 2º PA'!$C$4:$C$2000&gt;=E$4)*('Diário 2º PA'!$C$4:$C$2000&lt;=EOMONTH(E$4,0))*('Diário 2º PA'!$F$4:$F$2000)*(IF(Resumo!$Q$5="",1,'Diário 2º PA'!$O$4:$O$2000=Resumo!$Q$5)))
+SUMPRODUCT(('Diário 3º PA'!$E$4:$E$2000='Analítico Cp.'!$B75)*('Diário 3º PA'!$C$4:$C$2000&gt;=E$4)*('Diário 3º PA'!$C$4:$C$2000&lt;=EOMONTH(E$4,0))*('Diário 3º PA'!$F$4:$F$2000)*(IF(Resumo!$Q$5="",1,'Diário 3º PA'!$O$4:$O$2000=Resumo!$Q$5)))
+SUMPRODUCT(('Diário 4º PA'!$E$4:$E$2000='Analítico Cp.'!$B75)*('Diário 4º PA'!$C$4:$C$2000&gt;=E$4)*('Diário 4º PA'!$C$4:$C$2000&lt;=EOMONTH(E$4,0))*('Diário 4º PA'!$F$4:$F$2000)*(IF(Resumo!$Q$5="",1,'Diário 4º PA'!$O$4:$O$2000=Resumo!$Q$5)))
+SUMPRODUCT(('Comp.'!$D$5:$D$763=$B75)*('Comp.'!$B$5:$B$763&gt;=E$4)*('Comp.'!$B$5:$B$763&lt;=EOMONTH(E$4,0))*('Comp.'!$E$5:$E$763)*(IF(Resumo!$Q$5="",1,'Comp.'!$K$5:$K$763=Resumo!$Q$5)))</f>
        <v>0</v>
      </c>
      <c r="F75" s="199">
        <f t="array" ref="F75">SUMPRODUCT(('Diário 1º PA'!$E$4:$E$2977='Analítico Cp.'!$B75)*('Diário 1º PA'!$C$4:$C$2977&gt;=F$4)*('Diário 1º PA'!$C$4:$C$2977&lt;=EOMONTH(F$4,0))*('Diário 1º PA'!$F$4:$F$2977)*(IF(Resumo!$Q$5="",1,'Diário 1º PA'!$O$4:$O$2977=Resumo!$Q$5)))
+SUMPRODUCT(('Diário 2º PA'!$E$4:$E$2000='Analítico Cp.'!$B75)*('Diário 2º PA'!$C$4:$C$2000&gt;=F$4)*('Diário 2º PA'!$C$4:$C$2000&lt;=EOMONTH(F$4,0))*('Diário 2º PA'!$F$4:$F$2000)*(IF(Resumo!$Q$5="",1,'Diário 2º PA'!$O$4:$O$2000=Resumo!$Q$5)))
+SUMPRODUCT(('Diário 3º PA'!$E$4:$E$2000='Analítico Cp.'!$B75)*('Diário 3º PA'!$C$4:$C$2000&gt;=F$4)*('Diário 3º PA'!$C$4:$C$2000&lt;=EOMONTH(F$4,0))*('Diário 3º PA'!$F$4:$F$2000)*(IF(Resumo!$Q$5="",1,'Diário 3º PA'!$O$4:$O$2000=Resumo!$Q$5)))
+SUMPRODUCT(('Diário 4º PA'!$E$4:$E$2000='Analítico Cp.'!$B75)*('Diário 4º PA'!$C$4:$C$2000&gt;=F$4)*('Diário 4º PA'!$C$4:$C$2000&lt;=EOMONTH(F$4,0))*('Diário 4º PA'!$F$4:$F$2000)*(IF(Resumo!$Q$5="",1,'Diário 4º PA'!$O$4:$O$2000=Resumo!$Q$5)))
+SUMPRODUCT(('Comp.'!$D$5:$D$763=$B75)*('Comp.'!$B$5:$B$763&gt;=F$4)*('Comp.'!$B$5:$B$763&lt;=EOMONTH(F$4,0))*('Comp.'!$E$5:$E$763)*(IF(Resumo!$Q$5="",1,'Comp.'!$K$5:$K$763=Resumo!$Q$5)))</f>
        <v>0</v>
      </c>
      <c r="G75" s="199">
        <f t="array" ref="G75">SUMPRODUCT(('Diário 1º PA'!$E$4:$E$2977='Analítico Cp.'!$B75)*('Diário 1º PA'!$C$4:$C$2977&gt;=G$4)*('Diário 1º PA'!$C$4:$C$2977&lt;=EOMONTH(G$4,0))*('Diário 1º PA'!$F$4:$F$2977)*(IF(Resumo!$Q$5="",1,'Diário 1º PA'!$O$4:$O$2977=Resumo!$Q$5)))
+SUMPRODUCT(('Diário 2º PA'!$E$4:$E$2000='Analítico Cp.'!$B75)*('Diário 2º PA'!$C$4:$C$2000&gt;=G$4)*('Diário 2º PA'!$C$4:$C$2000&lt;=EOMONTH(G$4,0))*('Diário 2º PA'!$F$4:$F$2000)*(IF(Resumo!$Q$5="",1,'Diário 2º PA'!$O$4:$O$2000=Resumo!$Q$5)))
+SUMPRODUCT(('Diário 3º PA'!$E$4:$E$2000='Analítico Cp.'!$B75)*('Diário 3º PA'!$C$4:$C$2000&gt;=G$4)*('Diário 3º PA'!$C$4:$C$2000&lt;=EOMONTH(G$4,0))*('Diário 3º PA'!$F$4:$F$2000)*(IF(Resumo!$Q$5="",1,'Diário 3º PA'!$O$4:$O$2000=Resumo!$Q$5)))
+SUMPRODUCT(('Diário 4º PA'!$E$4:$E$2000='Analítico Cp.'!$B75)*('Diário 4º PA'!$C$4:$C$2000&gt;=G$4)*('Diário 4º PA'!$C$4:$C$2000&lt;=EOMONTH(G$4,0))*('Diário 4º PA'!$F$4:$F$2000)*(IF(Resumo!$Q$5="",1,'Diário 4º PA'!$O$4:$O$2000=Resumo!$Q$5)))
+SUMPRODUCT(('Comp.'!$D$5:$D$763=$B75)*('Comp.'!$B$5:$B$763&gt;=G$4)*('Comp.'!$B$5:$B$763&lt;=EOMONTH(G$4,0))*('Comp.'!$E$5:$E$763)*(IF(Resumo!$Q$5="",1,'Comp.'!$K$5:$K$763=Resumo!$Q$5)))</f>
        <v>0</v>
      </c>
      <c r="H75" s="199">
        <f t="array" ref="H75">SUMPRODUCT(('Diário 1º PA'!$E$4:$E$2977='Analítico Cp.'!$B75)*('Diário 1º PA'!$C$4:$C$2977&gt;=H$4)*('Diário 1º PA'!$C$4:$C$2977&lt;=EOMONTH(H$4,0))*('Diário 1º PA'!$F$4:$F$2977)*(IF(Resumo!$Q$5="",1,'Diário 1º PA'!$O$4:$O$2977=Resumo!$Q$5)))
+SUMPRODUCT(('Diário 2º PA'!$E$4:$E$2000='Analítico Cp.'!$B75)*('Diário 2º PA'!$C$4:$C$2000&gt;=H$4)*('Diário 2º PA'!$C$4:$C$2000&lt;=EOMONTH(H$4,0))*('Diário 2º PA'!$F$4:$F$2000)*(IF(Resumo!$Q$5="",1,'Diário 2º PA'!$O$4:$O$2000=Resumo!$Q$5)))
+SUMPRODUCT(('Diário 3º PA'!$E$4:$E$2000='Analítico Cp.'!$B75)*('Diário 3º PA'!$C$4:$C$2000&gt;=H$4)*('Diário 3º PA'!$C$4:$C$2000&lt;=EOMONTH(H$4,0))*('Diário 3º PA'!$F$4:$F$2000)*(IF(Resumo!$Q$5="",1,'Diário 3º PA'!$O$4:$O$2000=Resumo!$Q$5)))
+SUMPRODUCT(('Diário 4º PA'!$E$4:$E$2000='Analítico Cp.'!$B75)*('Diário 4º PA'!$C$4:$C$2000&gt;=H$4)*('Diário 4º PA'!$C$4:$C$2000&lt;=EOMONTH(H$4,0))*('Diário 4º PA'!$F$4:$F$2000)*(IF(Resumo!$Q$5="",1,'Diário 4º PA'!$O$4:$O$2000=Resumo!$Q$5)))
+SUMPRODUCT(('Comp.'!$D$5:$D$763=$B75)*('Comp.'!$B$5:$B$763&gt;=H$4)*('Comp.'!$B$5:$B$763&lt;=EOMONTH(H$4,0))*('Comp.'!$E$5:$E$763)*(IF(Resumo!$Q$5="",1,'Comp.'!$K$5:$K$763=Resumo!$Q$5)))</f>
        <v>0</v>
      </c>
      <c r="I75" s="199">
        <f t="array" ref="I75">SUMPRODUCT(('Diário 1º PA'!$E$4:$E$2977='Analítico Cp.'!$B75)*('Diário 1º PA'!$C$4:$C$2977&gt;=I$4)*('Diário 1º PA'!$C$4:$C$2977&lt;=EOMONTH(I$4,0))*('Diário 1º PA'!$F$4:$F$2977)*(IF(Resumo!$Q$5="",1,'Diário 1º PA'!$O$4:$O$2977=Resumo!$Q$5)))
+SUMPRODUCT(('Diário 2º PA'!$E$4:$E$2000='Analítico Cp.'!$B75)*('Diário 2º PA'!$C$4:$C$2000&gt;=I$4)*('Diário 2º PA'!$C$4:$C$2000&lt;=EOMONTH(I$4,0))*('Diário 2º PA'!$F$4:$F$2000)*(IF(Resumo!$Q$5="",1,'Diário 2º PA'!$O$4:$O$2000=Resumo!$Q$5)))
+SUMPRODUCT(('Diário 3º PA'!$E$4:$E$2000='Analítico Cp.'!$B75)*('Diário 3º PA'!$C$4:$C$2000&gt;=I$4)*('Diário 3º PA'!$C$4:$C$2000&lt;=EOMONTH(I$4,0))*('Diário 3º PA'!$F$4:$F$2000)*(IF(Resumo!$Q$5="",1,'Diário 3º PA'!$O$4:$O$2000=Resumo!$Q$5)))
+SUMPRODUCT(('Diário 4º PA'!$E$4:$E$2000='Analítico Cp.'!$B75)*('Diário 4º PA'!$C$4:$C$2000&gt;=I$4)*('Diário 4º PA'!$C$4:$C$2000&lt;=EOMONTH(I$4,0))*('Diário 4º PA'!$F$4:$F$2000)*(IF(Resumo!$Q$5="",1,'Diário 4º PA'!$O$4:$O$2000=Resumo!$Q$5)))
+SUMPRODUCT(('Comp.'!$D$5:$D$763=$B75)*('Comp.'!$B$5:$B$763&gt;=I$4)*('Comp.'!$B$5:$B$763&lt;=EOMONTH(I$4,0))*('Comp.'!$E$5:$E$763)*(IF(Resumo!$Q$5="",1,'Comp.'!$K$5:$K$763=Resumo!$Q$5)))</f>
        <v>0</v>
      </c>
      <c r="J75" s="199">
        <f t="array" ref="J75">SUMPRODUCT(('Diário 1º PA'!$E$4:$E$2977='Analítico Cp.'!$B75)*('Diário 1º PA'!$C$4:$C$2977&gt;=J$4)*('Diário 1º PA'!$C$4:$C$2977&lt;=EOMONTH(J$4,0))*('Diário 1º PA'!$F$4:$F$2977)*(IF(Resumo!$Q$5="",1,'Diário 1º PA'!$O$4:$O$2977=Resumo!$Q$5)))
+SUMPRODUCT(('Diário 2º PA'!$E$4:$E$2000='Analítico Cp.'!$B75)*('Diário 2º PA'!$C$4:$C$2000&gt;=J$4)*('Diário 2º PA'!$C$4:$C$2000&lt;=EOMONTH(J$4,0))*('Diário 2º PA'!$F$4:$F$2000)*(IF(Resumo!$Q$5="",1,'Diário 2º PA'!$O$4:$O$2000=Resumo!$Q$5)))
+SUMPRODUCT(('Diário 3º PA'!$E$4:$E$2000='Analítico Cp.'!$B75)*('Diário 3º PA'!$C$4:$C$2000&gt;=J$4)*('Diário 3º PA'!$C$4:$C$2000&lt;=EOMONTH(J$4,0))*('Diário 3º PA'!$F$4:$F$2000)*(IF(Resumo!$Q$5="",1,'Diário 3º PA'!$O$4:$O$2000=Resumo!$Q$5)))
+SUMPRODUCT(('Diário 4º PA'!$E$4:$E$2000='Analítico Cp.'!$B75)*('Diário 4º PA'!$C$4:$C$2000&gt;=J$4)*('Diário 4º PA'!$C$4:$C$2000&lt;=EOMONTH(J$4,0))*('Diário 4º PA'!$F$4:$F$2000)*(IF(Resumo!$Q$5="",1,'Diário 4º PA'!$O$4:$O$2000=Resumo!$Q$5)))
+SUMPRODUCT(('Comp.'!$D$5:$D$763=$B75)*('Comp.'!$B$5:$B$763&gt;=J$4)*('Comp.'!$B$5:$B$763&lt;=EOMONTH(J$4,0))*('Comp.'!$E$5:$E$763)*(IF(Resumo!$Q$5="",1,'Comp.'!$K$5:$K$763=Resumo!$Q$5)))</f>
        <v>0</v>
      </c>
      <c r="K75" s="199">
        <f t="array" ref="K75">SUMPRODUCT(('Diário 1º PA'!$E$4:$E$2977='Analítico Cp.'!$B75)*('Diário 1º PA'!$C$4:$C$2977&gt;=K$4)*('Diário 1º PA'!$C$4:$C$2977&lt;=EOMONTH(K$4,0))*('Diário 1º PA'!$F$4:$F$2977)*(IF(Resumo!$Q$5="",1,'Diário 1º PA'!$O$4:$O$2977=Resumo!$Q$5)))
+SUMPRODUCT(('Diário 2º PA'!$E$4:$E$2000='Analítico Cp.'!$B75)*('Diário 2º PA'!$C$4:$C$2000&gt;=K$4)*('Diário 2º PA'!$C$4:$C$2000&lt;=EOMONTH(K$4,0))*('Diário 2º PA'!$F$4:$F$2000)*(IF(Resumo!$Q$5="",1,'Diário 2º PA'!$O$4:$O$2000=Resumo!$Q$5)))
+SUMPRODUCT(('Diário 3º PA'!$E$4:$E$2000='Analítico Cp.'!$B75)*('Diário 3º PA'!$C$4:$C$2000&gt;=K$4)*('Diário 3º PA'!$C$4:$C$2000&lt;=EOMONTH(K$4,0))*('Diário 3º PA'!$F$4:$F$2000)*(IF(Resumo!$Q$5="",1,'Diário 3º PA'!$O$4:$O$2000=Resumo!$Q$5)))
+SUMPRODUCT(('Diário 4º PA'!$E$4:$E$2000='Analítico Cp.'!$B75)*('Diário 4º PA'!$C$4:$C$2000&gt;=K$4)*('Diário 4º PA'!$C$4:$C$2000&lt;=EOMONTH(K$4,0))*('Diário 4º PA'!$F$4:$F$2000)*(IF(Resumo!$Q$5="",1,'Diário 4º PA'!$O$4:$O$2000=Resumo!$Q$5)))
+SUMPRODUCT(('Comp.'!$D$5:$D$763=$B75)*('Comp.'!$B$5:$B$763&gt;=K$4)*('Comp.'!$B$5:$B$763&lt;=EOMONTH(K$4,0))*('Comp.'!$E$5:$E$763)*(IF(Resumo!$Q$5="",1,'Comp.'!$K$5:$K$763=Resumo!$Q$5)))</f>
        <v>0</v>
      </c>
      <c r="L75" s="199">
        <f t="array" ref="L75">SUMPRODUCT(('Diário 1º PA'!$E$4:$E$2977='Analítico Cp.'!$B75)*('Diário 1º PA'!$C$4:$C$2977&gt;=L$4)*('Diário 1º PA'!$C$4:$C$2977&lt;=EOMONTH(L$4,0))*('Diário 1º PA'!$F$4:$F$2977)*(IF(Resumo!$Q$5="",1,'Diário 1º PA'!$O$4:$O$2977=Resumo!$Q$5)))
+SUMPRODUCT(('Diário 2º PA'!$E$4:$E$2000='Analítico Cp.'!$B75)*('Diário 2º PA'!$C$4:$C$2000&gt;=L$4)*('Diário 2º PA'!$C$4:$C$2000&lt;=EOMONTH(L$4,0))*('Diário 2º PA'!$F$4:$F$2000)*(IF(Resumo!$Q$5="",1,'Diário 2º PA'!$O$4:$O$2000=Resumo!$Q$5)))
+SUMPRODUCT(('Diário 3º PA'!$E$4:$E$2000='Analítico Cp.'!$B75)*('Diário 3º PA'!$C$4:$C$2000&gt;=L$4)*('Diário 3º PA'!$C$4:$C$2000&lt;=EOMONTH(L$4,0))*('Diário 3º PA'!$F$4:$F$2000)*(IF(Resumo!$Q$5="",1,'Diário 3º PA'!$O$4:$O$2000=Resumo!$Q$5)))
+SUMPRODUCT(('Diário 4º PA'!$E$4:$E$2000='Analítico Cp.'!$B75)*('Diário 4º PA'!$C$4:$C$2000&gt;=L$4)*('Diário 4º PA'!$C$4:$C$2000&lt;=EOMONTH(L$4,0))*('Diário 4º PA'!$F$4:$F$2000)*(IF(Resumo!$Q$5="",1,'Diário 4º PA'!$O$4:$O$2000=Resumo!$Q$5)))
+SUMPRODUCT(('Comp.'!$D$5:$D$763=$B75)*('Comp.'!$B$5:$B$763&gt;=L$4)*('Comp.'!$B$5:$B$763&lt;=EOMONTH(L$4,0))*('Comp.'!$E$5:$E$763)*(IF(Resumo!$Q$5="",1,'Comp.'!$K$5:$K$763=Resumo!$Q$5)))</f>
        <v>0</v>
      </c>
      <c r="M75" s="199">
        <f t="array" ref="M75">SUMPRODUCT(('Diário 1º PA'!$E$4:$E$2977='Analítico Cp.'!$B75)*('Diário 1º PA'!$C$4:$C$2977&gt;=M$4)*('Diário 1º PA'!$C$4:$C$2977&lt;=EOMONTH(M$4,0))*('Diário 1º PA'!$F$4:$F$2977)*(IF(Resumo!$Q$5="",1,'Diário 1º PA'!$O$4:$O$2977=Resumo!$Q$5)))
+SUMPRODUCT(('Diário 2º PA'!$E$4:$E$2000='Analítico Cp.'!$B75)*('Diário 2º PA'!$C$4:$C$2000&gt;=M$4)*('Diário 2º PA'!$C$4:$C$2000&lt;=EOMONTH(M$4,0))*('Diário 2º PA'!$F$4:$F$2000)*(IF(Resumo!$Q$5="",1,'Diário 2º PA'!$O$4:$O$2000=Resumo!$Q$5)))
+SUMPRODUCT(('Diário 3º PA'!$E$4:$E$2000='Analítico Cp.'!$B75)*('Diário 3º PA'!$C$4:$C$2000&gt;=M$4)*('Diário 3º PA'!$C$4:$C$2000&lt;=EOMONTH(M$4,0))*('Diário 3º PA'!$F$4:$F$2000)*(IF(Resumo!$Q$5="",1,'Diário 3º PA'!$O$4:$O$2000=Resumo!$Q$5)))
+SUMPRODUCT(('Diário 4º PA'!$E$4:$E$2000='Analítico Cp.'!$B75)*('Diário 4º PA'!$C$4:$C$2000&gt;=M$4)*('Diário 4º PA'!$C$4:$C$2000&lt;=EOMONTH(M$4,0))*('Diário 4º PA'!$F$4:$F$2000)*(IF(Resumo!$Q$5="",1,'Diário 4º PA'!$O$4:$O$2000=Resumo!$Q$5)))
+SUMPRODUCT(('Comp.'!$D$5:$D$763=$B75)*('Comp.'!$B$5:$B$763&gt;=M$4)*('Comp.'!$B$5:$B$763&lt;=EOMONTH(M$4,0))*('Comp.'!$E$5:$E$763)*(IF(Resumo!$Q$5="",1,'Comp.'!$K$5:$K$763=Resumo!$Q$5)))</f>
        <v>0</v>
      </c>
      <c r="N75" s="199">
        <f t="array" ref="N75">SUMPRODUCT(('Diário 1º PA'!$E$4:$E$2977='Analítico Cp.'!$B75)*('Diário 1º PA'!$C$4:$C$2977&gt;=N$4)*('Diário 1º PA'!$C$4:$C$2977&lt;=EOMONTH(N$4,0))*('Diário 1º PA'!$F$4:$F$2977)*(IF(Resumo!$Q$5="",1,'Diário 1º PA'!$O$4:$O$2977=Resumo!$Q$5)))
+SUMPRODUCT(('Diário 2º PA'!$E$4:$E$2000='Analítico Cp.'!$B75)*('Diário 2º PA'!$C$4:$C$2000&gt;=N$4)*('Diário 2º PA'!$C$4:$C$2000&lt;=EOMONTH(N$4,0))*('Diário 2º PA'!$F$4:$F$2000)*(IF(Resumo!$Q$5="",1,'Diário 2º PA'!$O$4:$O$2000=Resumo!$Q$5)))
+SUMPRODUCT(('Diário 3º PA'!$E$4:$E$2000='Analítico Cp.'!$B75)*('Diário 3º PA'!$C$4:$C$2000&gt;=N$4)*('Diário 3º PA'!$C$4:$C$2000&lt;=EOMONTH(N$4,0))*('Diário 3º PA'!$F$4:$F$2000)*(IF(Resumo!$Q$5="",1,'Diário 3º PA'!$O$4:$O$2000=Resumo!$Q$5)))
+SUMPRODUCT(('Diário 4º PA'!$E$4:$E$2000='Analítico Cp.'!$B75)*('Diário 4º PA'!$C$4:$C$2000&gt;=N$4)*('Diário 4º PA'!$C$4:$C$2000&lt;=EOMONTH(N$4,0))*('Diário 4º PA'!$F$4:$F$2000)*(IF(Resumo!$Q$5="",1,'Diário 4º PA'!$O$4:$O$2000=Resumo!$Q$5)))
+SUMPRODUCT(('Comp.'!$D$5:$D$763=$B75)*('Comp.'!$B$5:$B$763&gt;=N$4)*('Comp.'!$B$5:$B$763&lt;=EOMONTH(N$4,0))*('Comp.'!$E$5:$E$763)*(IF(Resumo!$Q$5="",1,'Comp.'!$K$5:$K$763=Resumo!$Q$5)))</f>
        <v>0</v>
      </c>
      <c r="O75" s="200">
        <f t="shared" si="13"/>
        <v>0</v>
      </c>
      <c r="P75" s="201">
        <f t="shared" si="14"/>
        <v>0</v>
      </c>
      <c r="Q75" s="174"/>
      <c r="R75" s="174"/>
      <c r="S75" s="174"/>
      <c r="T75" s="174"/>
      <c r="U75" s="174"/>
      <c r="V75" s="174"/>
      <c r="W75" s="174"/>
      <c r="X75" s="174"/>
      <c r="Y75" s="174"/>
      <c r="Z75" s="174"/>
    </row>
    <row r="76" spans="1:26" ht="23.25" customHeight="1" x14ac:dyDescent="0.2">
      <c r="A76" s="220" t="s">
        <v>255</v>
      </c>
      <c r="B76" s="84" t="s">
        <v>256</v>
      </c>
      <c r="C76" s="199">
        <f t="array" ref="C76">SUMPRODUCT(('Diário 1º PA'!$E$4:$E$2977='Analítico Cp.'!$B76)*('Diário 1º PA'!$C$4:$C$2977&gt;=C$4)*('Diário 1º PA'!$C$4:$C$2977&lt;=EOMONTH(C$4,0))*('Diário 1º PA'!$F$4:$F$2977)*(IF(Resumo!$Q$5="",1,'Diário 1º PA'!$O$4:$O$2977=Resumo!$Q$5)))
+SUMPRODUCT(('Diário 2º PA'!$E$4:$E$2000='Analítico Cp.'!$B76)*('Diário 2º PA'!$C$4:$C$2000&gt;=C$4)*('Diário 2º PA'!$C$4:$C$2000&lt;=EOMONTH(C$4,0))*('Diário 2º PA'!$F$4:$F$2000)*(IF(Resumo!$Q$5="",1,'Diário 2º PA'!$O$4:$O$2000=Resumo!$Q$5)))
+SUMPRODUCT(('Diário 3º PA'!$E$4:$E$2000='Analítico Cp.'!$B76)*('Diário 3º PA'!$C$4:$C$2000&gt;=C$4)*('Diário 3º PA'!$C$4:$C$2000&lt;=EOMONTH(C$4,0))*('Diário 3º PA'!$F$4:$F$2000)*(IF(Resumo!$Q$5="",1,'Diário 3º PA'!$O$4:$O$2000=Resumo!$Q$5)))
+SUMPRODUCT(('Diário 4º PA'!$E$4:$E$2000='Analítico Cp.'!$B76)*('Diário 4º PA'!$C$4:$C$2000&gt;=C$4)*('Diário 4º PA'!$C$4:$C$2000&lt;=EOMONTH(C$4,0))*('Diário 4º PA'!$F$4:$F$2000)*(IF(Resumo!$Q$5="",1,'Diário 4º PA'!$O$4:$O$2000=Resumo!$Q$5)))
+SUMPRODUCT(('Comp.'!$D$5:$D$763=$B76)*('Comp.'!$B$5:$B$763&gt;=C$4)*('Comp.'!$B$5:$B$763&lt;=EOMONTH(C$4,0))*('Comp.'!$E$5:$E$763)*(IF(Resumo!$Q$5="",1,'Comp.'!$K$5:$K$763=Resumo!$Q$5)))</f>
        <v>6822.64</v>
      </c>
      <c r="D76" s="199">
        <f t="array" ref="D76">SUMPRODUCT(('Diário 1º PA'!$E$4:$E$2977='Analítico Cp.'!$B76)*('Diário 1º PA'!$C$4:$C$2977&gt;=D$4)*('Diário 1º PA'!$C$4:$C$2977&lt;=EOMONTH(D$4,0))*('Diário 1º PA'!$F$4:$F$2977)*(IF(Resumo!$Q$5="",1,'Diário 1º PA'!$O$4:$O$2977=Resumo!$Q$5)))
+SUMPRODUCT(('Diário 2º PA'!$E$4:$E$2000='Analítico Cp.'!$B76)*('Diário 2º PA'!$C$4:$C$2000&gt;=D$4)*('Diário 2º PA'!$C$4:$C$2000&lt;=EOMONTH(D$4,0))*('Diário 2º PA'!$F$4:$F$2000)*(IF(Resumo!$Q$5="",1,'Diário 2º PA'!$O$4:$O$2000=Resumo!$Q$5)))
+SUMPRODUCT(('Diário 3º PA'!$E$4:$E$2000='Analítico Cp.'!$B76)*('Diário 3º PA'!$C$4:$C$2000&gt;=D$4)*('Diário 3º PA'!$C$4:$C$2000&lt;=EOMONTH(D$4,0))*('Diário 3º PA'!$F$4:$F$2000)*(IF(Resumo!$Q$5="",1,'Diário 3º PA'!$O$4:$O$2000=Resumo!$Q$5)))
+SUMPRODUCT(('Diário 4º PA'!$E$4:$E$2000='Analítico Cp.'!$B76)*('Diário 4º PA'!$C$4:$C$2000&gt;=D$4)*('Diário 4º PA'!$C$4:$C$2000&lt;=EOMONTH(D$4,0))*('Diário 4º PA'!$F$4:$F$2000)*(IF(Resumo!$Q$5="",1,'Diário 4º PA'!$O$4:$O$2000=Resumo!$Q$5)))
+SUMPRODUCT(('Comp.'!$D$5:$D$763=$B76)*('Comp.'!$B$5:$B$763&gt;=D$4)*('Comp.'!$B$5:$B$763&lt;=EOMONTH(D$4,0))*('Comp.'!$E$5:$E$763)*(IF(Resumo!$Q$5="",1,'Comp.'!$K$5:$K$763=Resumo!$Q$5)))</f>
        <v>6684.8600000000006</v>
      </c>
      <c r="E76" s="199">
        <f t="array" ref="E76">SUMPRODUCT(('Diário 1º PA'!$E$4:$E$2977='Analítico Cp.'!$B76)*('Diário 1º PA'!$C$4:$C$2977&gt;=E$4)*('Diário 1º PA'!$C$4:$C$2977&lt;=EOMONTH(E$4,0))*('Diário 1º PA'!$F$4:$F$2977)*(IF(Resumo!$Q$5="",1,'Diário 1º PA'!$O$4:$O$2977=Resumo!$Q$5)))
+SUMPRODUCT(('Diário 2º PA'!$E$4:$E$2000='Analítico Cp.'!$B76)*('Diário 2º PA'!$C$4:$C$2000&gt;=E$4)*('Diário 2º PA'!$C$4:$C$2000&lt;=EOMONTH(E$4,0))*('Diário 2º PA'!$F$4:$F$2000)*(IF(Resumo!$Q$5="",1,'Diário 2º PA'!$O$4:$O$2000=Resumo!$Q$5)))
+SUMPRODUCT(('Diário 3º PA'!$E$4:$E$2000='Analítico Cp.'!$B76)*('Diário 3º PA'!$C$4:$C$2000&gt;=E$4)*('Diário 3º PA'!$C$4:$C$2000&lt;=EOMONTH(E$4,0))*('Diário 3º PA'!$F$4:$F$2000)*(IF(Resumo!$Q$5="",1,'Diário 3º PA'!$O$4:$O$2000=Resumo!$Q$5)))
+SUMPRODUCT(('Diário 4º PA'!$E$4:$E$2000='Analítico Cp.'!$B76)*('Diário 4º PA'!$C$4:$C$2000&gt;=E$4)*('Diário 4º PA'!$C$4:$C$2000&lt;=EOMONTH(E$4,0))*('Diário 4º PA'!$F$4:$F$2000)*(IF(Resumo!$Q$5="",1,'Diário 4º PA'!$O$4:$O$2000=Resumo!$Q$5)))
+SUMPRODUCT(('Comp.'!$D$5:$D$763=$B76)*('Comp.'!$B$5:$B$763&gt;=E$4)*('Comp.'!$B$5:$B$763&lt;=EOMONTH(E$4,0))*('Comp.'!$E$5:$E$763)*(IF(Resumo!$Q$5="",1,'Comp.'!$K$5:$K$763=Resumo!$Q$5)))</f>
        <v>8079.1100000000006</v>
      </c>
      <c r="F76" s="199">
        <f t="array" ref="F76">SUMPRODUCT(('Diário 1º PA'!$E$4:$E$2977='Analítico Cp.'!$B76)*('Diário 1º PA'!$C$4:$C$2977&gt;=F$4)*('Diário 1º PA'!$C$4:$C$2977&lt;=EOMONTH(F$4,0))*('Diário 1º PA'!$F$4:$F$2977)*(IF(Resumo!$Q$5="",1,'Diário 1º PA'!$O$4:$O$2977=Resumo!$Q$5)))
+SUMPRODUCT(('Diário 2º PA'!$E$4:$E$2000='Analítico Cp.'!$B76)*('Diário 2º PA'!$C$4:$C$2000&gt;=F$4)*('Diário 2º PA'!$C$4:$C$2000&lt;=EOMONTH(F$4,0))*('Diário 2º PA'!$F$4:$F$2000)*(IF(Resumo!$Q$5="",1,'Diário 2º PA'!$O$4:$O$2000=Resumo!$Q$5)))
+SUMPRODUCT(('Diário 3º PA'!$E$4:$E$2000='Analítico Cp.'!$B76)*('Diário 3º PA'!$C$4:$C$2000&gt;=F$4)*('Diário 3º PA'!$C$4:$C$2000&lt;=EOMONTH(F$4,0))*('Diário 3º PA'!$F$4:$F$2000)*(IF(Resumo!$Q$5="",1,'Diário 3º PA'!$O$4:$O$2000=Resumo!$Q$5)))
+SUMPRODUCT(('Diário 4º PA'!$E$4:$E$2000='Analítico Cp.'!$B76)*('Diário 4º PA'!$C$4:$C$2000&gt;=F$4)*('Diário 4º PA'!$C$4:$C$2000&lt;=EOMONTH(F$4,0))*('Diário 4º PA'!$F$4:$F$2000)*(IF(Resumo!$Q$5="",1,'Diário 4º PA'!$O$4:$O$2000=Resumo!$Q$5)))
+SUMPRODUCT(('Comp.'!$D$5:$D$763=$B76)*('Comp.'!$B$5:$B$763&gt;=F$4)*('Comp.'!$B$5:$B$763&lt;=EOMONTH(F$4,0))*('Comp.'!$E$5:$E$763)*(IF(Resumo!$Q$5="",1,'Comp.'!$K$5:$K$763=Resumo!$Q$5)))</f>
        <v>0</v>
      </c>
      <c r="G76" s="199">
        <f t="array" ref="G76">SUMPRODUCT(('Diário 1º PA'!$E$4:$E$2977='Analítico Cp.'!$B76)*('Diário 1º PA'!$C$4:$C$2977&gt;=G$4)*('Diário 1º PA'!$C$4:$C$2977&lt;=EOMONTH(G$4,0))*('Diário 1º PA'!$F$4:$F$2977)*(IF(Resumo!$Q$5="",1,'Diário 1º PA'!$O$4:$O$2977=Resumo!$Q$5)))
+SUMPRODUCT(('Diário 2º PA'!$E$4:$E$2000='Analítico Cp.'!$B76)*('Diário 2º PA'!$C$4:$C$2000&gt;=G$4)*('Diário 2º PA'!$C$4:$C$2000&lt;=EOMONTH(G$4,0))*('Diário 2º PA'!$F$4:$F$2000)*(IF(Resumo!$Q$5="",1,'Diário 2º PA'!$O$4:$O$2000=Resumo!$Q$5)))
+SUMPRODUCT(('Diário 3º PA'!$E$4:$E$2000='Analítico Cp.'!$B76)*('Diário 3º PA'!$C$4:$C$2000&gt;=G$4)*('Diário 3º PA'!$C$4:$C$2000&lt;=EOMONTH(G$4,0))*('Diário 3º PA'!$F$4:$F$2000)*(IF(Resumo!$Q$5="",1,'Diário 3º PA'!$O$4:$O$2000=Resumo!$Q$5)))
+SUMPRODUCT(('Diário 4º PA'!$E$4:$E$2000='Analítico Cp.'!$B76)*('Diário 4º PA'!$C$4:$C$2000&gt;=G$4)*('Diário 4º PA'!$C$4:$C$2000&lt;=EOMONTH(G$4,0))*('Diário 4º PA'!$F$4:$F$2000)*(IF(Resumo!$Q$5="",1,'Diário 4º PA'!$O$4:$O$2000=Resumo!$Q$5)))
+SUMPRODUCT(('Comp.'!$D$5:$D$763=$B76)*('Comp.'!$B$5:$B$763&gt;=G$4)*('Comp.'!$B$5:$B$763&lt;=EOMONTH(G$4,0))*('Comp.'!$E$5:$E$763)*(IF(Resumo!$Q$5="",1,'Comp.'!$K$5:$K$763=Resumo!$Q$5)))</f>
        <v>0</v>
      </c>
      <c r="H76" s="199">
        <f t="array" ref="H76">SUMPRODUCT(('Diário 1º PA'!$E$4:$E$2977='Analítico Cp.'!$B76)*('Diário 1º PA'!$C$4:$C$2977&gt;=H$4)*('Diário 1º PA'!$C$4:$C$2977&lt;=EOMONTH(H$4,0))*('Diário 1º PA'!$F$4:$F$2977)*(IF(Resumo!$Q$5="",1,'Diário 1º PA'!$O$4:$O$2977=Resumo!$Q$5)))
+SUMPRODUCT(('Diário 2º PA'!$E$4:$E$2000='Analítico Cp.'!$B76)*('Diário 2º PA'!$C$4:$C$2000&gt;=H$4)*('Diário 2º PA'!$C$4:$C$2000&lt;=EOMONTH(H$4,0))*('Diário 2º PA'!$F$4:$F$2000)*(IF(Resumo!$Q$5="",1,'Diário 2º PA'!$O$4:$O$2000=Resumo!$Q$5)))
+SUMPRODUCT(('Diário 3º PA'!$E$4:$E$2000='Analítico Cp.'!$B76)*('Diário 3º PA'!$C$4:$C$2000&gt;=H$4)*('Diário 3º PA'!$C$4:$C$2000&lt;=EOMONTH(H$4,0))*('Diário 3º PA'!$F$4:$F$2000)*(IF(Resumo!$Q$5="",1,'Diário 3º PA'!$O$4:$O$2000=Resumo!$Q$5)))
+SUMPRODUCT(('Diário 4º PA'!$E$4:$E$2000='Analítico Cp.'!$B76)*('Diário 4º PA'!$C$4:$C$2000&gt;=H$4)*('Diário 4º PA'!$C$4:$C$2000&lt;=EOMONTH(H$4,0))*('Diário 4º PA'!$F$4:$F$2000)*(IF(Resumo!$Q$5="",1,'Diário 4º PA'!$O$4:$O$2000=Resumo!$Q$5)))
+SUMPRODUCT(('Comp.'!$D$5:$D$763=$B76)*('Comp.'!$B$5:$B$763&gt;=H$4)*('Comp.'!$B$5:$B$763&lt;=EOMONTH(H$4,0))*('Comp.'!$E$5:$E$763)*(IF(Resumo!$Q$5="",1,'Comp.'!$K$5:$K$763=Resumo!$Q$5)))</f>
        <v>0</v>
      </c>
      <c r="I76" s="199">
        <f t="array" ref="I76">SUMPRODUCT(('Diário 1º PA'!$E$4:$E$2977='Analítico Cp.'!$B76)*('Diário 1º PA'!$C$4:$C$2977&gt;=I$4)*('Diário 1º PA'!$C$4:$C$2977&lt;=EOMONTH(I$4,0))*('Diário 1º PA'!$F$4:$F$2977)*(IF(Resumo!$Q$5="",1,'Diário 1º PA'!$O$4:$O$2977=Resumo!$Q$5)))
+SUMPRODUCT(('Diário 2º PA'!$E$4:$E$2000='Analítico Cp.'!$B76)*('Diário 2º PA'!$C$4:$C$2000&gt;=I$4)*('Diário 2º PA'!$C$4:$C$2000&lt;=EOMONTH(I$4,0))*('Diário 2º PA'!$F$4:$F$2000)*(IF(Resumo!$Q$5="",1,'Diário 2º PA'!$O$4:$O$2000=Resumo!$Q$5)))
+SUMPRODUCT(('Diário 3º PA'!$E$4:$E$2000='Analítico Cp.'!$B76)*('Diário 3º PA'!$C$4:$C$2000&gt;=I$4)*('Diário 3º PA'!$C$4:$C$2000&lt;=EOMONTH(I$4,0))*('Diário 3º PA'!$F$4:$F$2000)*(IF(Resumo!$Q$5="",1,'Diário 3º PA'!$O$4:$O$2000=Resumo!$Q$5)))
+SUMPRODUCT(('Diário 4º PA'!$E$4:$E$2000='Analítico Cp.'!$B76)*('Diário 4º PA'!$C$4:$C$2000&gt;=I$4)*('Diário 4º PA'!$C$4:$C$2000&lt;=EOMONTH(I$4,0))*('Diário 4º PA'!$F$4:$F$2000)*(IF(Resumo!$Q$5="",1,'Diário 4º PA'!$O$4:$O$2000=Resumo!$Q$5)))
+SUMPRODUCT(('Comp.'!$D$5:$D$763=$B76)*('Comp.'!$B$5:$B$763&gt;=I$4)*('Comp.'!$B$5:$B$763&lt;=EOMONTH(I$4,0))*('Comp.'!$E$5:$E$763)*(IF(Resumo!$Q$5="",1,'Comp.'!$K$5:$K$763=Resumo!$Q$5)))</f>
        <v>0</v>
      </c>
      <c r="J76" s="199">
        <f t="array" ref="J76">SUMPRODUCT(('Diário 1º PA'!$E$4:$E$2977='Analítico Cp.'!$B76)*('Diário 1º PA'!$C$4:$C$2977&gt;=J$4)*('Diário 1º PA'!$C$4:$C$2977&lt;=EOMONTH(J$4,0))*('Diário 1º PA'!$F$4:$F$2977)*(IF(Resumo!$Q$5="",1,'Diário 1º PA'!$O$4:$O$2977=Resumo!$Q$5)))
+SUMPRODUCT(('Diário 2º PA'!$E$4:$E$2000='Analítico Cp.'!$B76)*('Diário 2º PA'!$C$4:$C$2000&gt;=J$4)*('Diário 2º PA'!$C$4:$C$2000&lt;=EOMONTH(J$4,0))*('Diário 2º PA'!$F$4:$F$2000)*(IF(Resumo!$Q$5="",1,'Diário 2º PA'!$O$4:$O$2000=Resumo!$Q$5)))
+SUMPRODUCT(('Diário 3º PA'!$E$4:$E$2000='Analítico Cp.'!$B76)*('Diário 3º PA'!$C$4:$C$2000&gt;=J$4)*('Diário 3º PA'!$C$4:$C$2000&lt;=EOMONTH(J$4,0))*('Diário 3º PA'!$F$4:$F$2000)*(IF(Resumo!$Q$5="",1,'Diário 3º PA'!$O$4:$O$2000=Resumo!$Q$5)))
+SUMPRODUCT(('Diário 4º PA'!$E$4:$E$2000='Analítico Cp.'!$B76)*('Diário 4º PA'!$C$4:$C$2000&gt;=J$4)*('Diário 4º PA'!$C$4:$C$2000&lt;=EOMONTH(J$4,0))*('Diário 4º PA'!$F$4:$F$2000)*(IF(Resumo!$Q$5="",1,'Diário 4º PA'!$O$4:$O$2000=Resumo!$Q$5)))
+SUMPRODUCT(('Comp.'!$D$5:$D$763=$B76)*('Comp.'!$B$5:$B$763&gt;=J$4)*('Comp.'!$B$5:$B$763&lt;=EOMONTH(J$4,0))*('Comp.'!$E$5:$E$763)*(IF(Resumo!$Q$5="",1,'Comp.'!$K$5:$K$763=Resumo!$Q$5)))</f>
        <v>0</v>
      </c>
      <c r="K76" s="199">
        <f t="array" ref="K76">SUMPRODUCT(('Diário 1º PA'!$E$4:$E$2977='Analítico Cp.'!$B76)*('Diário 1º PA'!$C$4:$C$2977&gt;=K$4)*('Diário 1º PA'!$C$4:$C$2977&lt;=EOMONTH(K$4,0))*('Diário 1º PA'!$F$4:$F$2977)*(IF(Resumo!$Q$5="",1,'Diário 1º PA'!$O$4:$O$2977=Resumo!$Q$5)))
+SUMPRODUCT(('Diário 2º PA'!$E$4:$E$2000='Analítico Cp.'!$B76)*('Diário 2º PA'!$C$4:$C$2000&gt;=K$4)*('Diário 2º PA'!$C$4:$C$2000&lt;=EOMONTH(K$4,0))*('Diário 2º PA'!$F$4:$F$2000)*(IF(Resumo!$Q$5="",1,'Diário 2º PA'!$O$4:$O$2000=Resumo!$Q$5)))
+SUMPRODUCT(('Diário 3º PA'!$E$4:$E$2000='Analítico Cp.'!$B76)*('Diário 3º PA'!$C$4:$C$2000&gt;=K$4)*('Diário 3º PA'!$C$4:$C$2000&lt;=EOMONTH(K$4,0))*('Diário 3º PA'!$F$4:$F$2000)*(IF(Resumo!$Q$5="",1,'Diário 3º PA'!$O$4:$O$2000=Resumo!$Q$5)))
+SUMPRODUCT(('Diário 4º PA'!$E$4:$E$2000='Analítico Cp.'!$B76)*('Diário 4º PA'!$C$4:$C$2000&gt;=K$4)*('Diário 4º PA'!$C$4:$C$2000&lt;=EOMONTH(K$4,0))*('Diário 4º PA'!$F$4:$F$2000)*(IF(Resumo!$Q$5="",1,'Diário 4º PA'!$O$4:$O$2000=Resumo!$Q$5)))
+SUMPRODUCT(('Comp.'!$D$5:$D$763=$B76)*('Comp.'!$B$5:$B$763&gt;=K$4)*('Comp.'!$B$5:$B$763&lt;=EOMONTH(K$4,0))*('Comp.'!$E$5:$E$763)*(IF(Resumo!$Q$5="",1,'Comp.'!$K$5:$K$763=Resumo!$Q$5)))</f>
        <v>0</v>
      </c>
      <c r="L76" s="199">
        <f t="array" ref="L76">SUMPRODUCT(('Diário 1º PA'!$E$4:$E$2977='Analítico Cp.'!$B76)*('Diário 1º PA'!$C$4:$C$2977&gt;=L$4)*('Diário 1º PA'!$C$4:$C$2977&lt;=EOMONTH(L$4,0))*('Diário 1º PA'!$F$4:$F$2977)*(IF(Resumo!$Q$5="",1,'Diário 1º PA'!$O$4:$O$2977=Resumo!$Q$5)))
+SUMPRODUCT(('Diário 2º PA'!$E$4:$E$2000='Analítico Cp.'!$B76)*('Diário 2º PA'!$C$4:$C$2000&gt;=L$4)*('Diário 2º PA'!$C$4:$C$2000&lt;=EOMONTH(L$4,0))*('Diário 2º PA'!$F$4:$F$2000)*(IF(Resumo!$Q$5="",1,'Diário 2º PA'!$O$4:$O$2000=Resumo!$Q$5)))
+SUMPRODUCT(('Diário 3º PA'!$E$4:$E$2000='Analítico Cp.'!$B76)*('Diário 3º PA'!$C$4:$C$2000&gt;=L$4)*('Diário 3º PA'!$C$4:$C$2000&lt;=EOMONTH(L$4,0))*('Diário 3º PA'!$F$4:$F$2000)*(IF(Resumo!$Q$5="",1,'Diário 3º PA'!$O$4:$O$2000=Resumo!$Q$5)))
+SUMPRODUCT(('Diário 4º PA'!$E$4:$E$2000='Analítico Cp.'!$B76)*('Diário 4º PA'!$C$4:$C$2000&gt;=L$4)*('Diário 4º PA'!$C$4:$C$2000&lt;=EOMONTH(L$4,0))*('Diário 4º PA'!$F$4:$F$2000)*(IF(Resumo!$Q$5="",1,'Diário 4º PA'!$O$4:$O$2000=Resumo!$Q$5)))
+SUMPRODUCT(('Comp.'!$D$5:$D$763=$B76)*('Comp.'!$B$5:$B$763&gt;=L$4)*('Comp.'!$B$5:$B$763&lt;=EOMONTH(L$4,0))*('Comp.'!$E$5:$E$763)*(IF(Resumo!$Q$5="",1,'Comp.'!$K$5:$K$763=Resumo!$Q$5)))</f>
        <v>0</v>
      </c>
      <c r="M76" s="199">
        <f t="array" ref="M76">SUMPRODUCT(('Diário 1º PA'!$E$4:$E$2977='Analítico Cp.'!$B76)*('Diário 1º PA'!$C$4:$C$2977&gt;=M$4)*('Diário 1º PA'!$C$4:$C$2977&lt;=EOMONTH(M$4,0))*('Diário 1º PA'!$F$4:$F$2977)*(IF(Resumo!$Q$5="",1,'Diário 1º PA'!$O$4:$O$2977=Resumo!$Q$5)))
+SUMPRODUCT(('Diário 2º PA'!$E$4:$E$2000='Analítico Cp.'!$B76)*('Diário 2º PA'!$C$4:$C$2000&gt;=M$4)*('Diário 2º PA'!$C$4:$C$2000&lt;=EOMONTH(M$4,0))*('Diário 2º PA'!$F$4:$F$2000)*(IF(Resumo!$Q$5="",1,'Diário 2º PA'!$O$4:$O$2000=Resumo!$Q$5)))
+SUMPRODUCT(('Diário 3º PA'!$E$4:$E$2000='Analítico Cp.'!$B76)*('Diário 3º PA'!$C$4:$C$2000&gt;=M$4)*('Diário 3º PA'!$C$4:$C$2000&lt;=EOMONTH(M$4,0))*('Diário 3º PA'!$F$4:$F$2000)*(IF(Resumo!$Q$5="",1,'Diário 3º PA'!$O$4:$O$2000=Resumo!$Q$5)))
+SUMPRODUCT(('Diário 4º PA'!$E$4:$E$2000='Analítico Cp.'!$B76)*('Diário 4º PA'!$C$4:$C$2000&gt;=M$4)*('Diário 4º PA'!$C$4:$C$2000&lt;=EOMONTH(M$4,0))*('Diário 4º PA'!$F$4:$F$2000)*(IF(Resumo!$Q$5="",1,'Diário 4º PA'!$O$4:$O$2000=Resumo!$Q$5)))
+SUMPRODUCT(('Comp.'!$D$5:$D$763=$B76)*('Comp.'!$B$5:$B$763&gt;=M$4)*('Comp.'!$B$5:$B$763&lt;=EOMONTH(M$4,0))*('Comp.'!$E$5:$E$763)*(IF(Resumo!$Q$5="",1,'Comp.'!$K$5:$K$763=Resumo!$Q$5)))</f>
        <v>0</v>
      </c>
      <c r="N76" s="199">
        <f t="array" ref="N76">SUMPRODUCT(('Diário 1º PA'!$E$4:$E$2977='Analítico Cp.'!$B76)*('Diário 1º PA'!$C$4:$C$2977&gt;=N$4)*('Diário 1º PA'!$C$4:$C$2977&lt;=EOMONTH(N$4,0))*('Diário 1º PA'!$F$4:$F$2977)*(IF(Resumo!$Q$5="",1,'Diário 1º PA'!$O$4:$O$2977=Resumo!$Q$5)))
+SUMPRODUCT(('Diário 2º PA'!$E$4:$E$2000='Analítico Cp.'!$B76)*('Diário 2º PA'!$C$4:$C$2000&gt;=N$4)*('Diário 2º PA'!$C$4:$C$2000&lt;=EOMONTH(N$4,0))*('Diário 2º PA'!$F$4:$F$2000)*(IF(Resumo!$Q$5="",1,'Diário 2º PA'!$O$4:$O$2000=Resumo!$Q$5)))
+SUMPRODUCT(('Diário 3º PA'!$E$4:$E$2000='Analítico Cp.'!$B76)*('Diário 3º PA'!$C$4:$C$2000&gt;=N$4)*('Diário 3º PA'!$C$4:$C$2000&lt;=EOMONTH(N$4,0))*('Diário 3º PA'!$F$4:$F$2000)*(IF(Resumo!$Q$5="",1,'Diário 3º PA'!$O$4:$O$2000=Resumo!$Q$5)))
+SUMPRODUCT(('Diário 4º PA'!$E$4:$E$2000='Analítico Cp.'!$B76)*('Diário 4º PA'!$C$4:$C$2000&gt;=N$4)*('Diário 4º PA'!$C$4:$C$2000&lt;=EOMONTH(N$4,0))*('Diário 4º PA'!$F$4:$F$2000)*(IF(Resumo!$Q$5="",1,'Diário 4º PA'!$O$4:$O$2000=Resumo!$Q$5)))
+SUMPRODUCT(('Comp.'!$D$5:$D$763=$B76)*('Comp.'!$B$5:$B$763&gt;=N$4)*('Comp.'!$B$5:$B$763&lt;=EOMONTH(N$4,0))*('Comp.'!$E$5:$E$763)*(IF(Resumo!$Q$5="",1,'Comp.'!$K$5:$K$763=Resumo!$Q$5)))</f>
        <v>0</v>
      </c>
      <c r="O76" s="200">
        <f t="shared" si="13"/>
        <v>21586.61</v>
      </c>
      <c r="P76" s="201">
        <f t="shared" si="14"/>
        <v>4.46806982221496E-3</v>
      </c>
      <c r="Q76" s="174"/>
      <c r="R76" s="174"/>
      <c r="S76" s="174"/>
      <c r="T76" s="174"/>
      <c r="U76" s="174"/>
      <c r="V76" s="174"/>
      <c r="W76" s="174"/>
      <c r="X76" s="174"/>
      <c r="Y76" s="174"/>
      <c r="Z76" s="174"/>
    </row>
    <row r="77" spans="1:26" ht="23.25" customHeight="1" x14ac:dyDescent="0.2">
      <c r="A77" s="220" t="s">
        <v>257</v>
      </c>
      <c r="B77" s="84" t="s">
        <v>258</v>
      </c>
      <c r="C77" s="199">
        <f t="array" ref="C77">SUMPRODUCT(('Diário 1º PA'!$E$4:$E$2977='Analítico Cp.'!$B77)*('Diário 1º PA'!$C$4:$C$2977&gt;=C$4)*('Diário 1º PA'!$C$4:$C$2977&lt;=EOMONTH(C$4,0))*('Diário 1º PA'!$F$4:$F$2977)*(IF(Resumo!$Q$5="",1,'Diário 1º PA'!$O$4:$O$2977=Resumo!$Q$5)))
+SUMPRODUCT(('Diário 2º PA'!$E$4:$E$2000='Analítico Cp.'!$B77)*('Diário 2º PA'!$C$4:$C$2000&gt;=C$4)*('Diário 2º PA'!$C$4:$C$2000&lt;=EOMONTH(C$4,0))*('Diário 2º PA'!$F$4:$F$2000)*(IF(Resumo!$Q$5="",1,'Diário 2º PA'!$O$4:$O$2000=Resumo!$Q$5)))
+SUMPRODUCT(('Diário 3º PA'!$E$4:$E$2000='Analítico Cp.'!$B77)*('Diário 3º PA'!$C$4:$C$2000&gt;=C$4)*('Diário 3º PA'!$C$4:$C$2000&lt;=EOMONTH(C$4,0))*('Diário 3º PA'!$F$4:$F$2000)*(IF(Resumo!$Q$5="",1,'Diário 3º PA'!$O$4:$O$2000=Resumo!$Q$5)))
+SUMPRODUCT(('Diário 4º PA'!$E$4:$E$2000='Analítico Cp.'!$B77)*('Diário 4º PA'!$C$4:$C$2000&gt;=C$4)*('Diário 4º PA'!$C$4:$C$2000&lt;=EOMONTH(C$4,0))*('Diário 4º PA'!$F$4:$F$2000)*(IF(Resumo!$Q$5="",1,'Diário 4º PA'!$O$4:$O$2000=Resumo!$Q$5)))
+SUMPRODUCT(('Comp.'!$D$5:$D$763=$B77)*('Comp.'!$B$5:$B$763&gt;=C$4)*('Comp.'!$B$5:$B$763&lt;=EOMONTH(C$4,0))*('Comp.'!$E$5:$E$763)*(IF(Resumo!$Q$5="",1,'Comp.'!$K$5:$K$763=Resumo!$Q$5)))</f>
        <v>2486.25</v>
      </c>
      <c r="D77" s="199">
        <f t="array" ref="D77">SUMPRODUCT(('Diário 1º PA'!$E$4:$E$2977='Analítico Cp.'!$B77)*('Diário 1º PA'!$C$4:$C$2977&gt;=D$4)*('Diário 1º PA'!$C$4:$C$2977&lt;=EOMONTH(D$4,0))*('Diário 1º PA'!$F$4:$F$2977)*(IF(Resumo!$Q$5="",1,'Diário 1º PA'!$O$4:$O$2977=Resumo!$Q$5)))
+SUMPRODUCT(('Diário 2º PA'!$E$4:$E$2000='Analítico Cp.'!$B77)*('Diário 2º PA'!$C$4:$C$2000&gt;=D$4)*('Diário 2º PA'!$C$4:$C$2000&lt;=EOMONTH(D$4,0))*('Diário 2º PA'!$F$4:$F$2000)*(IF(Resumo!$Q$5="",1,'Diário 2º PA'!$O$4:$O$2000=Resumo!$Q$5)))
+SUMPRODUCT(('Diário 3º PA'!$E$4:$E$2000='Analítico Cp.'!$B77)*('Diário 3º PA'!$C$4:$C$2000&gt;=D$4)*('Diário 3º PA'!$C$4:$C$2000&lt;=EOMONTH(D$4,0))*('Diário 3º PA'!$F$4:$F$2000)*(IF(Resumo!$Q$5="",1,'Diário 3º PA'!$O$4:$O$2000=Resumo!$Q$5)))
+SUMPRODUCT(('Diário 4º PA'!$E$4:$E$2000='Analítico Cp.'!$B77)*('Diário 4º PA'!$C$4:$C$2000&gt;=D$4)*('Diário 4º PA'!$C$4:$C$2000&lt;=EOMONTH(D$4,0))*('Diário 4º PA'!$F$4:$F$2000)*(IF(Resumo!$Q$5="",1,'Diário 4º PA'!$O$4:$O$2000=Resumo!$Q$5)))
+SUMPRODUCT(('Comp.'!$D$5:$D$763=$B77)*('Comp.'!$B$5:$B$763&gt;=D$4)*('Comp.'!$B$5:$B$763&lt;=EOMONTH(D$4,0))*('Comp.'!$E$5:$E$763)*(IF(Resumo!$Q$5="",1,'Comp.'!$K$5:$K$763=Resumo!$Q$5)))</f>
        <v>4215.8500000000004</v>
      </c>
      <c r="E77" s="199">
        <f t="array" ref="E77">SUMPRODUCT(('Diário 1º PA'!$E$4:$E$2977='Analítico Cp.'!$B77)*('Diário 1º PA'!$C$4:$C$2977&gt;=E$4)*('Diário 1º PA'!$C$4:$C$2977&lt;=EOMONTH(E$4,0))*('Diário 1º PA'!$F$4:$F$2977)*(IF(Resumo!$Q$5="",1,'Diário 1º PA'!$O$4:$O$2977=Resumo!$Q$5)))
+SUMPRODUCT(('Diário 2º PA'!$E$4:$E$2000='Analítico Cp.'!$B77)*('Diário 2º PA'!$C$4:$C$2000&gt;=E$4)*('Diário 2º PA'!$C$4:$C$2000&lt;=EOMONTH(E$4,0))*('Diário 2º PA'!$F$4:$F$2000)*(IF(Resumo!$Q$5="",1,'Diário 2º PA'!$O$4:$O$2000=Resumo!$Q$5)))
+SUMPRODUCT(('Diário 3º PA'!$E$4:$E$2000='Analítico Cp.'!$B77)*('Diário 3º PA'!$C$4:$C$2000&gt;=E$4)*('Diário 3º PA'!$C$4:$C$2000&lt;=EOMONTH(E$4,0))*('Diário 3º PA'!$F$4:$F$2000)*(IF(Resumo!$Q$5="",1,'Diário 3º PA'!$O$4:$O$2000=Resumo!$Q$5)))
+SUMPRODUCT(('Diário 4º PA'!$E$4:$E$2000='Analítico Cp.'!$B77)*('Diário 4º PA'!$C$4:$C$2000&gt;=E$4)*('Diário 4º PA'!$C$4:$C$2000&lt;=EOMONTH(E$4,0))*('Diário 4º PA'!$F$4:$F$2000)*(IF(Resumo!$Q$5="",1,'Diário 4º PA'!$O$4:$O$2000=Resumo!$Q$5)))
+SUMPRODUCT(('Comp.'!$D$5:$D$763=$B77)*('Comp.'!$B$5:$B$763&gt;=E$4)*('Comp.'!$B$5:$B$763&lt;=EOMONTH(E$4,0))*('Comp.'!$E$5:$E$763)*(IF(Resumo!$Q$5="",1,'Comp.'!$K$5:$K$763=Resumo!$Q$5)))</f>
        <v>2486.25</v>
      </c>
      <c r="F77" s="199">
        <f t="array" ref="F77">SUMPRODUCT(('Diário 1º PA'!$E$4:$E$2977='Analítico Cp.'!$B77)*('Diário 1º PA'!$C$4:$C$2977&gt;=F$4)*('Diário 1º PA'!$C$4:$C$2977&lt;=EOMONTH(F$4,0))*('Diário 1º PA'!$F$4:$F$2977)*(IF(Resumo!$Q$5="",1,'Diário 1º PA'!$O$4:$O$2977=Resumo!$Q$5)))
+SUMPRODUCT(('Diário 2º PA'!$E$4:$E$2000='Analítico Cp.'!$B77)*('Diário 2º PA'!$C$4:$C$2000&gt;=F$4)*('Diário 2º PA'!$C$4:$C$2000&lt;=EOMONTH(F$4,0))*('Diário 2º PA'!$F$4:$F$2000)*(IF(Resumo!$Q$5="",1,'Diário 2º PA'!$O$4:$O$2000=Resumo!$Q$5)))
+SUMPRODUCT(('Diário 3º PA'!$E$4:$E$2000='Analítico Cp.'!$B77)*('Diário 3º PA'!$C$4:$C$2000&gt;=F$4)*('Diário 3º PA'!$C$4:$C$2000&lt;=EOMONTH(F$4,0))*('Diário 3º PA'!$F$4:$F$2000)*(IF(Resumo!$Q$5="",1,'Diário 3º PA'!$O$4:$O$2000=Resumo!$Q$5)))
+SUMPRODUCT(('Diário 4º PA'!$E$4:$E$2000='Analítico Cp.'!$B77)*('Diário 4º PA'!$C$4:$C$2000&gt;=F$4)*('Diário 4º PA'!$C$4:$C$2000&lt;=EOMONTH(F$4,0))*('Diário 4º PA'!$F$4:$F$2000)*(IF(Resumo!$Q$5="",1,'Diário 4º PA'!$O$4:$O$2000=Resumo!$Q$5)))
+SUMPRODUCT(('Comp.'!$D$5:$D$763=$B77)*('Comp.'!$B$5:$B$763&gt;=F$4)*('Comp.'!$B$5:$B$763&lt;=EOMONTH(F$4,0))*('Comp.'!$E$5:$E$763)*(IF(Resumo!$Q$5="",1,'Comp.'!$K$5:$K$763=Resumo!$Q$5)))</f>
        <v>0</v>
      </c>
      <c r="G77" s="199">
        <f t="array" ref="G77">SUMPRODUCT(('Diário 1º PA'!$E$4:$E$2977='Analítico Cp.'!$B77)*('Diário 1º PA'!$C$4:$C$2977&gt;=G$4)*('Diário 1º PA'!$C$4:$C$2977&lt;=EOMONTH(G$4,0))*('Diário 1º PA'!$F$4:$F$2977)*(IF(Resumo!$Q$5="",1,'Diário 1º PA'!$O$4:$O$2977=Resumo!$Q$5)))
+SUMPRODUCT(('Diário 2º PA'!$E$4:$E$2000='Analítico Cp.'!$B77)*('Diário 2º PA'!$C$4:$C$2000&gt;=G$4)*('Diário 2º PA'!$C$4:$C$2000&lt;=EOMONTH(G$4,0))*('Diário 2º PA'!$F$4:$F$2000)*(IF(Resumo!$Q$5="",1,'Diário 2º PA'!$O$4:$O$2000=Resumo!$Q$5)))
+SUMPRODUCT(('Diário 3º PA'!$E$4:$E$2000='Analítico Cp.'!$B77)*('Diário 3º PA'!$C$4:$C$2000&gt;=G$4)*('Diário 3º PA'!$C$4:$C$2000&lt;=EOMONTH(G$4,0))*('Diário 3º PA'!$F$4:$F$2000)*(IF(Resumo!$Q$5="",1,'Diário 3º PA'!$O$4:$O$2000=Resumo!$Q$5)))
+SUMPRODUCT(('Diário 4º PA'!$E$4:$E$2000='Analítico Cp.'!$B77)*('Diário 4º PA'!$C$4:$C$2000&gt;=G$4)*('Diário 4º PA'!$C$4:$C$2000&lt;=EOMONTH(G$4,0))*('Diário 4º PA'!$F$4:$F$2000)*(IF(Resumo!$Q$5="",1,'Diário 4º PA'!$O$4:$O$2000=Resumo!$Q$5)))
+SUMPRODUCT(('Comp.'!$D$5:$D$763=$B77)*('Comp.'!$B$5:$B$763&gt;=G$4)*('Comp.'!$B$5:$B$763&lt;=EOMONTH(G$4,0))*('Comp.'!$E$5:$E$763)*(IF(Resumo!$Q$5="",1,'Comp.'!$K$5:$K$763=Resumo!$Q$5)))</f>
        <v>0</v>
      </c>
      <c r="H77" s="199">
        <f t="array" ref="H77">SUMPRODUCT(('Diário 1º PA'!$E$4:$E$2977='Analítico Cp.'!$B77)*('Diário 1º PA'!$C$4:$C$2977&gt;=H$4)*('Diário 1º PA'!$C$4:$C$2977&lt;=EOMONTH(H$4,0))*('Diário 1º PA'!$F$4:$F$2977)*(IF(Resumo!$Q$5="",1,'Diário 1º PA'!$O$4:$O$2977=Resumo!$Q$5)))
+SUMPRODUCT(('Diário 2º PA'!$E$4:$E$2000='Analítico Cp.'!$B77)*('Diário 2º PA'!$C$4:$C$2000&gt;=H$4)*('Diário 2º PA'!$C$4:$C$2000&lt;=EOMONTH(H$4,0))*('Diário 2º PA'!$F$4:$F$2000)*(IF(Resumo!$Q$5="",1,'Diário 2º PA'!$O$4:$O$2000=Resumo!$Q$5)))
+SUMPRODUCT(('Diário 3º PA'!$E$4:$E$2000='Analítico Cp.'!$B77)*('Diário 3º PA'!$C$4:$C$2000&gt;=H$4)*('Diário 3º PA'!$C$4:$C$2000&lt;=EOMONTH(H$4,0))*('Diário 3º PA'!$F$4:$F$2000)*(IF(Resumo!$Q$5="",1,'Diário 3º PA'!$O$4:$O$2000=Resumo!$Q$5)))
+SUMPRODUCT(('Diário 4º PA'!$E$4:$E$2000='Analítico Cp.'!$B77)*('Diário 4º PA'!$C$4:$C$2000&gt;=H$4)*('Diário 4º PA'!$C$4:$C$2000&lt;=EOMONTH(H$4,0))*('Diário 4º PA'!$F$4:$F$2000)*(IF(Resumo!$Q$5="",1,'Diário 4º PA'!$O$4:$O$2000=Resumo!$Q$5)))
+SUMPRODUCT(('Comp.'!$D$5:$D$763=$B77)*('Comp.'!$B$5:$B$763&gt;=H$4)*('Comp.'!$B$5:$B$763&lt;=EOMONTH(H$4,0))*('Comp.'!$E$5:$E$763)*(IF(Resumo!$Q$5="",1,'Comp.'!$K$5:$K$763=Resumo!$Q$5)))</f>
        <v>0</v>
      </c>
      <c r="I77" s="199">
        <f t="array" ref="I77">SUMPRODUCT(('Diário 1º PA'!$E$4:$E$2977='Analítico Cp.'!$B77)*('Diário 1º PA'!$C$4:$C$2977&gt;=I$4)*('Diário 1º PA'!$C$4:$C$2977&lt;=EOMONTH(I$4,0))*('Diário 1º PA'!$F$4:$F$2977)*(IF(Resumo!$Q$5="",1,'Diário 1º PA'!$O$4:$O$2977=Resumo!$Q$5)))
+SUMPRODUCT(('Diário 2º PA'!$E$4:$E$2000='Analítico Cp.'!$B77)*('Diário 2º PA'!$C$4:$C$2000&gt;=I$4)*('Diário 2º PA'!$C$4:$C$2000&lt;=EOMONTH(I$4,0))*('Diário 2º PA'!$F$4:$F$2000)*(IF(Resumo!$Q$5="",1,'Diário 2º PA'!$O$4:$O$2000=Resumo!$Q$5)))
+SUMPRODUCT(('Diário 3º PA'!$E$4:$E$2000='Analítico Cp.'!$B77)*('Diário 3º PA'!$C$4:$C$2000&gt;=I$4)*('Diário 3º PA'!$C$4:$C$2000&lt;=EOMONTH(I$4,0))*('Diário 3º PA'!$F$4:$F$2000)*(IF(Resumo!$Q$5="",1,'Diário 3º PA'!$O$4:$O$2000=Resumo!$Q$5)))
+SUMPRODUCT(('Diário 4º PA'!$E$4:$E$2000='Analítico Cp.'!$B77)*('Diário 4º PA'!$C$4:$C$2000&gt;=I$4)*('Diário 4º PA'!$C$4:$C$2000&lt;=EOMONTH(I$4,0))*('Diário 4º PA'!$F$4:$F$2000)*(IF(Resumo!$Q$5="",1,'Diário 4º PA'!$O$4:$O$2000=Resumo!$Q$5)))
+SUMPRODUCT(('Comp.'!$D$5:$D$763=$B77)*('Comp.'!$B$5:$B$763&gt;=I$4)*('Comp.'!$B$5:$B$763&lt;=EOMONTH(I$4,0))*('Comp.'!$E$5:$E$763)*(IF(Resumo!$Q$5="",1,'Comp.'!$K$5:$K$763=Resumo!$Q$5)))</f>
        <v>0</v>
      </c>
      <c r="J77" s="199">
        <f t="array" ref="J77">SUMPRODUCT(('Diário 1º PA'!$E$4:$E$2977='Analítico Cp.'!$B77)*('Diário 1º PA'!$C$4:$C$2977&gt;=J$4)*('Diário 1º PA'!$C$4:$C$2977&lt;=EOMONTH(J$4,0))*('Diário 1º PA'!$F$4:$F$2977)*(IF(Resumo!$Q$5="",1,'Diário 1º PA'!$O$4:$O$2977=Resumo!$Q$5)))
+SUMPRODUCT(('Diário 2º PA'!$E$4:$E$2000='Analítico Cp.'!$B77)*('Diário 2º PA'!$C$4:$C$2000&gt;=J$4)*('Diário 2º PA'!$C$4:$C$2000&lt;=EOMONTH(J$4,0))*('Diário 2º PA'!$F$4:$F$2000)*(IF(Resumo!$Q$5="",1,'Diário 2º PA'!$O$4:$O$2000=Resumo!$Q$5)))
+SUMPRODUCT(('Diário 3º PA'!$E$4:$E$2000='Analítico Cp.'!$B77)*('Diário 3º PA'!$C$4:$C$2000&gt;=J$4)*('Diário 3º PA'!$C$4:$C$2000&lt;=EOMONTH(J$4,0))*('Diário 3º PA'!$F$4:$F$2000)*(IF(Resumo!$Q$5="",1,'Diário 3º PA'!$O$4:$O$2000=Resumo!$Q$5)))
+SUMPRODUCT(('Diário 4º PA'!$E$4:$E$2000='Analítico Cp.'!$B77)*('Diário 4º PA'!$C$4:$C$2000&gt;=J$4)*('Diário 4º PA'!$C$4:$C$2000&lt;=EOMONTH(J$4,0))*('Diário 4º PA'!$F$4:$F$2000)*(IF(Resumo!$Q$5="",1,'Diário 4º PA'!$O$4:$O$2000=Resumo!$Q$5)))
+SUMPRODUCT(('Comp.'!$D$5:$D$763=$B77)*('Comp.'!$B$5:$B$763&gt;=J$4)*('Comp.'!$B$5:$B$763&lt;=EOMONTH(J$4,0))*('Comp.'!$E$5:$E$763)*(IF(Resumo!$Q$5="",1,'Comp.'!$K$5:$K$763=Resumo!$Q$5)))</f>
        <v>0</v>
      </c>
      <c r="K77" s="199">
        <f t="array" ref="K77">SUMPRODUCT(('Diário 1º PA'!$E$4:$E$2977='Analítico Cp.'!$B77)*('Diário 1º PA'!$C$4:$C$2977&gt;=K$4)*('Diário 1º PA'!$C$4:$C$2977&lt;=EOMONTH(K$4,0))*('Diário 1º PA'!$F$4:$F$2977)*(IF(Resumo!$Q$5="",1,'Diário 1º PA'!$O$4:$O$2977=Resumo!$Q$5)))
+SUMPRODUCT(('Diário 2º PA'!$E$4:$E$2000='Analítico Cp.'!$B77)*('Diário 2º PA'!$C$4:$C$2000&gt;=K$4)*('Diário 2º PA'!$C$4:$C$2000&lt;=EOMONTH(K$4,0))*('Diário 2º PA'!$F$4:$F$2000)*(IF(Resumo!$Q$5="",1,'Diário 2º PA'!$O$4:$O$2000=Resumo!$Q$5)))
+SUMPRODUCT(('Diário 3º PA'!$E$4:$E$2000='Analítico Cp.'!$B77)*('Diário 3º PA'!$C$4:$C$2000&gt;=K$4)*('Diário 3º PA'!$C$4:$C$2000&lt;=EOMONTH(K$4,0))*('Diário 3º PA'!$F$4:$F$2000)*(IF(Resumo!$Q$5="",1,'Diário 3º PA'!$O$4:$O$2000=Resumo!$Q$5)))
+SUMPRODUCT(('Diário 4º PA'!$E$4:$E$2000='Analítico Cp.'!$B77)*('Diário 4º PA'!$C$4:$C$2000&gt;=K$4)*('Diário 4º PA'!$C$4:$C$2000&lt;=EOMONTH(K$4,0))*('Diário 4º PA'!$F$4:$F$2000)*(IF(Resumo!$Q$5="",1,'Diário 4º PA'!$O$4:$O$2000=Resumo!$Q$5)))
+SUMPRODUCT(('Comp.'!$D$5:$D$763=$B77)*('Comp.'!$B$5:$B$763&gt;=K$4)*('Comp.'!$B$5:$B$763&lt;=EOMONTH(K$4,0))*('Comp.'!$E$5:$E$763)*(IF(Resumo!$Q$5="",1,'Comp.'!$K$5:$K$763=Resumo!$Q$5)))</f>
        <v>0</v>
      </c>
      <c r="L77" s="199">
        <f t="array" ref="L77">SUMPRODUCT(('Diário 1º PA'!$E$4:$E$2977='Analítico Cp.'!$B77)*('Diário 1º PA'!$C$4:$C$2977&gt;=L$4)*('Diário 1º PA'!$C$4:$C$2977&lt;=EOMONTH(L$4,0))*('Diário 1º PA'!$F$4:$F$2977)*(IF(Resumo!$Q$5="",1,'Diário 1º PA'!$O$4:$O$2977=Resumo!$Q$5)))
+SUMPRODUCT(('Diário 2º PA'!$E$4:$E$2000='Analítico Cp.'!$B77)*('Diário 2º PA'!$C$4:$C$2000&gt;=L$4)*('Diário 2º PA'!$C$4:$C$2000&lt;=EOMONTH(L$4,0))*('Diário 2º PA'!$F$4:$F$2000)*(IF(Resumo!$Q$5="",1,'Diário 2º PA'!$O$4:$O$2000=Resumo!$Q$5)))
+SUMPRODUCT(('Diário 3º PA'!$E$4:$E$2000='Analítico Cp.'!$B77)*('Diário 3º PA'!$C$4:$C$2000&gt;=L$4)*('Diário 3º PA'!$C$4:$C$2000&lt;=EOMONTH(L$4,0))*('Diário 3º PA'!$F$4:$F$2000)*(IF(Resumo!$Q$5="",1,'Diário 3º PA'!$O$4:$O$2000=Resumo!$Q$5)))
+SUMPRODUCT(('Diário 4º PA'!$E$4:$E$2000='Analítico Cp.'!$B77)*('Diário 4º PA'!$C$4:$C$2000&gt;=L$4)*('Diário 4º PA'!$C$4:$C$2000&lt;=EOMONTH(L$4,0))*('Diário 4º PA'!$F$4:$F$2000)*(IF(Resumo!$Q$5="",1,'Diário 4º PA'!$O$4:$O$2000=Resumo!$Q$5)))
+SUMPRODUCT(('Comp.'!$D$5:$D$763=$B77)*('Comp.'!$B$5:$B$763&gt;=L$4)*('Comp.'!$B$5:$B$763&lt;=EOMONTH(L$4,0))*('Comp.'!$E$5:$E$763)*(IF(Resumo!$Q$5="",1,'Comp.'!$K$5:$K$763=Resumo!$Q$5)))</f>
        <v>0</v>
      </c>
      <c r="M77" s="199">
        <f t="array" ref="M77">SUMPRODUCT(('Diário 1º PA'!$E$4:$E$2977='Analítico Cp.'!$B77)*('Diário 1º PA'!$C$4:$C$2977&gt;=M$4)*('Diário 1º PA'!$C$4:$C$2977&lt;=EOMONTH(M$4,0))*('Diário 1º PA'!$F$4:$F$2977)*(IF(Resumo!$Q$5="",1,'Diário 1º PA'!$O$4:$O$2977=Resumo!$Q$5)))
+SUMPRODUCT(('Diário 2º PA'!$E$4:$E$2000='Analítico Cp.'!$B77)*('Diário 2º PA'!$C$4:$C$2000&gt;=M$4)*('Diário 2º PA'!$C$4:$C$2000&lt;=EOMONTH(M$4,0))*('Diário 2º PA'!$F$4:$F$2000)*(IF(Resumo!$Q$5="",1,'Diário 2º PA'!$O$4:$O$2000=Resumo!$Q$5)))
+SUMPRODUCT(('Diário 3º PA'!$E$4:$E$2000='Analítico Cp.'!$B77)*('Diário 3º PA'!$C$4:$C$2000&gt;=M$4)*('Diário 3º PA'!$C$4:$C$2000&lt;=EOMONTH(M$4,0))*('Diário 3º PA'!$F$4:$F$2000)*(IF(Resumo!$Q$5="",1,'Diário 3º PA'!$O$4:$O$2000=Resumo!$Q$5)))
+SUMPRODUCT(('Diário 4º PA'!$E$4:$E$2000='Analítico Cp.'!$B77)*('Diário 4º PA'!$C$4:$C$2000&gt;=M$4)*('Diário 4º PA'!$C$4:$C$2000&lt;=EOMONTH(M$4,0))*('Diário 4º PA'!$F$4:$F$2000)*(IF(Resumo!$Q$5="",1,'Diário 4º PA'!$O$4:$O$2000=Resumo!$Q$5)))
+SUMPRODUCT(('Comp.'!$D$5:$D$763=$B77)*('Comp.'!$B$5:$B$763&gt;=M$4)*('Comp.'!$B$5:$B$763&lt;=EOMONTH(M$4,0))*('Comp.'!$E$5:$E$763)*(IF(Resumo!$Q$5="",1,'Comp.'!$K$5:$K$763=Resumo!$Q$5)))</f>
        <v>0</v>
      </c>
      <c r="N77" s="199">
        <f t="array" ref="N77">SUMPRODUCT(('Diário 1º PA'!$E$4:$E$2977='Analítico Cp.'!$B77)*('Diário 1º PA'!$C$4:$C$2977&gt;=N$4)*('Diário 1º PA'!$C$4:$C$2977&lt;=EOMONTH(N$4,0))*('Diário 1º PA'!$F$4:$F$2977)*(IF(Resumo!$Q$5="",1,'Diário 1º PA'!$O$4:$O$2977=Resumo!$Q$5)))
+SUMPRODUCT(('Diário 2º PA'!$E$4:$E$2000='Analítico Cp.'!$B77)*('Diário 2º PA'!$C$4:$C$2000&gt;=N$4)*('Diário 2º PA'!$C$4:$C$2000&lt;=EOMONTH(N$4,0))*('Diário 2º PA'!$F$4:$F$2000)*(IF(Resumo!$Q$5="",1,'Diário 2º PA'!$O$4:$O$2000=Resumo!$Q$5)))
+SUMPRODUCT(('Diário 3º PA'!$E$4:$E$2000='Analítico Cp.'!$B77)*('Diário 3º PA'!$C$4:$C$2000&gt;=N$4)*('Diário 3º PA'!$C$4:$C$2000&lt;=EOMONTH(N$4,0))*('Diário 3º PA'!$F$4:$F$2000)*(IF(Resumo!$Q$5="",1,'Diário 3º PA'!$O$4:$O$2000=Resumo!$Q$5)))
+SUMPRODUCT(('Diário 4º PA'!$E$4:$E$2000='Analítico Cp.'!$B77)*('Diário 4º PA'!$C$4:$C$2000&gt;=N$4)*('Diário 4º PA'!$C$4:$C$2000&lt;=EOMONTH(N$4,0))*('Diário 4º PA'!$F$4:$F$2000)*(IF(Resumo!$Q$5="",1,'Diário 4º PA'!$O$4:$O$2000=Resumo!$Q$5)))
+SUMPRODUCT(('Comp.'!$D$5:$D$763=$B77)*('Comp.'!$B$5:$B$763&gt;=N$4)*('Comp.'!$B$5:$B$763&lt;=EOMONTH(N$4,0))*('Comp.'!$E$5:$E$763)*(IF(Resumo!$Q$5="",1,'Comp.'!$K$5:$K$763=Resumo!$Q$5)))</f>
        <v>0</v>
      </c>
      <c r="O77" s="200">
        <f t="shared" si="13"/>
        <v>9188.35</v>
      </c>
      <c r="P77" s="201">
        <f t="shared" si="14"/>
        <v>1.9018358765433214E-3</v>
      </c>
      <c r="Q77" s="174"/>
      <c r="R77" s="174"/>
      <c r="S77" s="174"/>
      <c r="T77" s="174"/>
      <c r="U77" s="174"/>
      <c r="V77" s="174"/>
      <c r="W77" s="174"/>
      <c r="X77" s="174"/>
      <c r="Y77" s="174"/>
      <c r="Z77" s="174"/>
    </row>
    <row r="78" spans="1:26" ht="23.25" customHeight="1" x14ac:dyDescent="0.2">
      <c r="A78" s="220" t="s">
        <v>259</v>
      </c>
      <c r="B78" s="84" t="s">
        <v>260</v>
      </c>
      <c r="C78" s="199">
        <f t="array" ref="C78">SUMPRODUCT(('Diário 1º PA'!$E$4:$E$2977='Analítico Cp.'!$B78)*('Diário 1º PA'!$C$4:$C$2977&gt;=C$4)*('Diário 1º PA'!$C$4:$C$2977&lt;=EOMONTH(C$4,0))*('Diário 1º PA'!$F$4:$F$2977)*(IF(Resumo!$Q$5="",1,'Diário 1º PA'!$O$4:$O$2977=Resumo!$Q$5)))
+SUMPRODUCT(('Diário 2º PA'!$E$4:$E$2000='Analítico Cp.'!$B78)*('Diário 2º PA'!$C$4:$C$2000&gt;=C$4)*('Diário 2º PA'!$C$4:$C$2000&lt;=EOMONTH(C$4,0))*('Diário 2º PA'!$F$4:$F$2000)*(IF(Resumo!$Q$5="",1,'Diário 2º PA'!$O$4:$O$2000=Resumo!$Q$5)))
+SUMPRODUCT(('Diário 3º PA'!$E$4:$E$2000='Analítico Cp.'!$B78)*('Diário 3º PA'!$C$4:$C$2000&gt;=C$4)*('Diário 3º PA'!$C$4:$C$2000&lt;=EOMONTH(C$4,0))*('Diário 3º PA'!$F$4:$F$2000)*(IF(Resumo!$Q$5="",1,'Diário 3º PA'!$O$4:$O$2000=Resumo!$Q$5)))
+SUMPRODUCT(('Diário 4º PA'!$E$4:$E$2000='Analítico Cp.'!$B78)*('Diário 4º PA'!$C$4:$C$2000&gt;=C$4)*('Diário 4º PA'!$C$4:$C$2000&lt;=EOMONTH(C$4,0))*('Diário 4º PA'!$F$4:$F$2000)*(IF(Resumo!$Q$5="",1,'Diário 4º PA'!$O$4:$O$2000=Resumo!$Q$5)))
+SUMPRODUCT(('Comp.'!$D$5:$D$763=$B78)*('Comp.'!$B$5:$B$763&gt;=C$4)*('Comp.'!$B$5:$B$763&lt;=EOMONTH(C$4,0))*('Comp.'!$E$5:$E$763)*(IF(Resumo!$Q$5="",1,'Comp.'!$K$5:$K$763=Resumo!$Q$5)))</f>
        <v>0</v>
      </c>
      <c r="D78" s="199">
        <f t="array" ref="D78">SUMPRODUCT(('Diário 1º PA'!$E$4:$E$2977='Analítico Cp.'!$B78)*('Diário 1º PA'!$C$4:$C$2977&gt;=D$4)*('Diário 1º PA'!$C$4:$C$2977&lt;=EOMONTH(D$4,0))*('Diário 1º PA'!$F$4:$F$2977)*(IF(Resumo!$Q$5="",1,'Diário 1º PA'!$O$4:$O$2977=Resumo!$Q$5)))
+SUMPRODUCT(('Diário 2º PA'!$E$4:$E$2000='Analítico Cp.'!$B78)*('Diário 2º PA'!$C$4:$C$2000&gt;=D$4)*('Diário 2º PA'!$C$4:$C$2000&lt;=EOMONTH(D$4,0))*('Diário 2º PA'!$F$4:$F$2000)*(IF(Resumo!$Q$5="",1,'Diário 2º PA'!$O$4:$O$2000=Resumo!$Q$5)))
+SUMPRODUCT(('Diário 3º PA'!$E$4:$E$2000='Analítico Cp.'!$B78)*('Diário 3º PA'!$C$4:$C$2000&gt;=D$4)*('Diário 3º PA'!$C$4:$C$2000&lt;=EOMONTH(D$4,0))*('Diário 3º PA'!$F$4:$F$2000)*(IF(Resumo!$Q$5="",1,'Diário 3º PA'!$O$4:$O$2000=Resumo!$Q$5)))
+SUMPRODUCT(('Diário 4º PA'!$E$4:$E$2000='Analítico Cp.'!$B78)*('Diário 4º PA'!$C$4:$C$2000&gt;=D$4)*('Diário 4º PA'!$C$4:$C$2000&lt;=EOMONTH(D$4,0))*('Diário 4º PA'!$F$4:$F$2000)*(IF(Resumo!$Q$5="",1,'Diário 4º PA'!$O$4:$O$2000=Resumo!$Q$5)))
+SUMPRODUCT(('Comp.'!$D$5:$D$763=$B78)*('Comp.'!$B$5:$B$763&gt;=D$4)*('Comp.'!$B$5:$B$763&lt;=EOMONTH(D$4,0))*('Comp.'!$E$5:$E$763)*(IF(Resumo!$Q$5="",1,'Comp.'!$K$5:$K$763=Resumo!$Q$5)))</f>
        <v>0</v>
      </c>
      <c r="E78" s="199">
        <f t="array" ref="E78">SUMPRODUCT(('Diário 1º PA'!$E$4:$E$2977='Analítico Cp.'!$B78)*('Diário 1º PA'!$C$4:$C$2977&gt;=E$4)*('Diário 1º PA'!$C$4:$C$2977&lt;=EOMONTH(E$4,0))*('Diário 1º PA'!$F$4:$F$2977)*(IF(Resumo!$Q$5="",1,'Diário 1º PA'!$O$4:$O$2977=Resumo!$Q$5)))
+SUMPRODUCT(('Diário 2º PA'!$E$4:$E$2000='Analítico Cp.'!$B78)*('Diário 2º PA'!$C$4:$C$2000&gt;=E$4)*('Diário 2º PA'!$C$4:$C$2000&lt;=EOMONTH(E$4,0))*('Diário 2º PA'!$F$4:$F$2000)*(IF(Resumo!$Q$5="",1,'Diário 2º PA'!$O$4:$O$2000=Resumo!$Q$5)))
+SUMPRODUCT(('Diário 3º PA'!$E$4:$E$2000='Analítico Cp.'!$B78)*('Diário 3º PA'!$C$4:$C$2000&gt;=E$4)*('Diário 3º PA'!$C$4:$C$2000&lt;=EOMONTH(E$4,0))*('Diário 3º PA'!$F$4:$F$2000)*(IF(Resumo!$Q$5="",1,'Diário 3º PA'!$O$4:$O$2000=Resumo!$Q$5)))
+SUMPRODUCT(('Diário 4º PA'!$E$4:$E$2000='Analítico Cp.'!$B78)*('Diário 4º PA'!$C$4:$C$2000&gt;=E$4)*('Diário 4º PA'!$C$4:$C$2000&lt;=EOMONTH(E$4,0))*('Diário 4º PA'!$F$4:$F$2000)*(IF(Resumo!$Q$5="",1,'Diário 4º PA'!$O$4:$O$2000=Resumo!$Q$5)))
+SUMPRODUCT(('Comp.'!$D$5:$D$763=$B78)*('Comp.'!$B$5:$B$763&gt;=E$4)*('Comp.'!$B$5:$B$763&lt;=EOMONTH(E$4,0))*('Comp.'!$E$5:$E$763)*(IF(Resumo!$Q$5="",1,'Comp.'!$K$5:$K$763=Resumo!$Q$5)))</f>
        <v>0</v>
      </c>
      <c r="F78" s="199">
        <f t="array" ref="F78">SUMPRODUCT(('Diário 1º PA'!$E$4:$E$2977='Analítico Cp.'!$B78)*('Diário 1º PA'!$C$4:$C$2977&gt;=F$4)*('Diário 1º PA'!$C$4:$C$2977&lt;=EOMONTH(F$4,0))*('Diário 1º PA'!$F$4:$F$2977)*(IF(Resumo!$Q$5="",1,'Diário 1º PA'!$O$4:$O$2977=Resumo!$Q$5)))
+SUMPRODUCT(('Diário 2º PA'!$E$4:$E$2000='Analítico Cp.'!$B78)*('Diário 2º PA'!$C$4:$C$2000&gt;=F$4)*('Diário 2º PA'!$C$4:$C$2000&lt;=EOMONTH(F$4,0))*('Diário 2º PA'!$F$4:$F$2000)*(IF(Resumo!$Q$5="",1,'Diário 2º PA'!$O$4:$O$2000=Resumo!$Q$5)))
+SUMPRODUCT(('Diário 3º PA'!$E$4:$E$2000='Analítico Cp.'!$B78)*('Diário 3º PA'!$C$4:$C$2000&gt;=F$4)*('Diário 3º PA'!$C$4:$C$2000&lt;=EOMONTH(F$4,0))*('Diário 3º PA'!$F$4:$F$2000)*(IF(Resumo!$Q$5="",1,'Diário 3º PA'!$O$4:$O$2000=Resumo!$Q$5)))
+SUMPRODUCT(('Diário 4º PA'!$E$4:$E$2000='Analítico Cp.'!$B78)*('Diário 4º PA'!$C$4:$C$2000&gt;=F$4)*('Diário 4º PA'!$C$4:$C$2000&lt;=EOMONTH(F$4,0))*('Diário 4º PA'!$F$4:$F$2000)*(IF(Resumo!$Q$5="",1,'Diário 4º PA'!$O$4:$O$2000=Resumo!$Q$5)))
+SUMPRODUCT(('Comp.'!$D$5:$D$763=$B78)*('Comp.'!$B$5:$B$763&gt;=F$4)*('Comp.'!$B$5:$B$763&lt;=EOMONTH(F$4,0))*('Comp.'!$E$5:$E$763)*(IF(Resumo!$Q$5="",1,'Comp.'!$K$5:$K$763=Resumo!$Q$5)))</f>
        <v>0</v>
      </c>
      <c r="G78" s="199">
        <f t="array" ref="G78">SUMPRODUCT(('Diário 1º PA'!$E$4:$E$2977='Analítico Cp.'!$B78)*('Diário 1º PA'!$C$4:$C$2977&gt;=G$4)*('Diário 1º PA'!$C$4:$C$2977&lt;=EOMONTH(G$4,0))*('Diário 1º PA'!$F$4:$F$2977)*(IF(Resumo!$Q$5="",1,'Diário 1º PA'!$O$4:$O$2977=Resumo!$Q$5)))
+SUMPRODUCT(('Diário 2º PA'!$E$4:$E$2000='Analítico Cp.'!$B78)*('Diário 2º PA'!$C$4:$C$2000&gt;=G$4)*('Diário 2º PA'!$C$4:$C$2000&lt;=EOMONTH(G$4,0))*('Diário 2º PA'!$F$4:$F$2000)*(IF(Resumo!$Q$5="",1,'Diário 2º PA'!$O$4:$O$2000=Resumo!$Q$5)))
+SUMPRODUCT(('Diário 3º PA'!$E$4:$E$2000='Analítico Cp.'!$B78)*('Diário 3º PA'!$C$4:$C$2000&gt;=G$4)*('Diário 3º PA'!$C$4:$C$2000&lt;=EOMONTH(G$4,0))*('Diário 3º PA'!$F$4:$F$2000)*(IF(Resumo!$Q$5="",1,'Diário 3º PA'!$O$4:$O$2000=Resumo!$Q$5)))
+SUMPRODUCT(('Diário 4º PA'!$E$4:$E$2000='Analítico Cp.'!$B78)*('Diário 4º PA'!$C$4:$C$2000&gt;=G$4)*('Diário 4º PA'!$C$4:$C$2000&lt;=EOMONTH(G$4,0))*('Diário 4º PA'!$F$4:$F$2000)*(IF(Resumo!$Q$5="",1,'Diário 4º PA'!$O$4:$O$2000=Resumo!$Q$5)))
+SUMPRODUCT(('Comp.'!$D$5:$D$763=$B78)*('Comp.'!$B$5:$B$763&gt;=G$4)*('Comp.'!$B$5:$B$763&lt;=EOMONTH(G$4,0))*('Comp.'!$E$5:$E$763)*(IF(Resumo!$Q$5="",1,'Comp.'!$K$5:$K$763=Resumo!$Q$5)))</f>
        <v>0</v>
      </c>
      <c r="H78" s="199">
        <f t="array" ref="H78">SUMPRODUCT(('Diário 1º PA'!$E$4:$E$2977='Analítico Cp.'!$B78)*('Diário 1º PA'!$C$4:$C$2977&gt;=H$4)*('Diário 1º PA'!$C$4:$C$2977&lt;=EOMONTH(H$4,0))*('Diário 1º PA'!$F$4:$F$2977)*(IF(Resumo!$Q$5="",1,'Diário 1º PA'!$O$4:$O$2977=Resumo!$Q$5)))
+SUMPRODUCT(('Diário 2º PA'!$E$4:$E$2000='Analítico Cp.'!$B78)*('Diário 2º PA'!$C$4:$C$2000&gt;=H$4)*('Diário 2º PA'!$C$4:$C$2000&lt;=EOMONTH(H$4,0))*('Diário 2º PA'!$F$4:$F$2000)*(IF(Resumo!$Q$5="",1,'Diário 2º PA'!$O$4:$O$2000=Resumo!$Q$5)))
+SUMPRODUCT(('Diário 3º PA'!$E$4:$E$2000='Analítico Cp.'!$B78)*('Diário 3º PA'!$C$4:$C$2000&gt;=H$4)*('Diário 3º PA'!$C$4:$C$2000&lt;=EOMONTH(H$4,0))*('Diário 3º PA'!$F$4:$F$2000)*(IF(Resumo!$Q$5="",1,'Diário 3º PA'!$O$4:$O$2000=Resumo!$Q$5)))
+SUMPRODUCT(('Diário 4º PA'!$E$4:$E$2000='Analítico Cp.'!$B78)*('Diário 4º PA'!$C$4:$C$2000&gt;=H$4)*('Diário 4º PA'!$C$4:$C$2000&lt;=EOMONTH(H$4,0))*('Diário 4º PA'!$F$4:$F$2000)*(IF(Resumo!$Q$5="",1,'Diário 4º PA'!$O$4:$O$2000=Resumo!$Q$5)))
+SUMPRODUCT(('Comp.'!$D$5:$D$763=$B78)*('Comp.'!$B$5:$B$763&gt;=H$4)*('Comp.'!$B$5:$B$763&lt;=EOMONTH(H$4,0))*('Comp.'!$E$5:$E$763)*(IF(Resumo!$Q$5="",1,'Comp.'!$K$5:$K$763=Resumo!$Q$5)))</f>
        <v>0</v>
      </c>
      <c r="I78" s="199">
        <f t="array" ref="I78">SUMPRODUCT(('Diário 1º PA'!$E$4:$E$2977='Analítico Cp.'!$B78)*('Diário 1º PA'!$C$4:$C$2977&gt;=I$4)*('Diário 1º PA'!$C$4:$C$2977&lt;=EOMONTH(I$4,0))*('Diário 1º PA'!$F$4:$F$2977)*(IF(Resumo!$Q$5="",1,'Diário 1º PA'!$O$4:$O$2977=Resumo!$Q$5)))
+SUMPRODUCT(('Diário 2º PA'!$E$4:$E$2000='Analítico Cp.'!$B78)*('Diário 2º PA'!$C$4:$C$2000&gt;=I$4)*('Diário 2º PA'!$C$4:$C$2000&lt;=EOMONTH(I$4,0))*('Diário 2º PA'!$F$4:$F$2000)*(IF(Resumo!$Q$5="",1,'Diário 2º PA'!$O$4:$O$2000=Resumo!$Q$5)))
+SUMPRODUCT(('Diário 3º PA'!$E$4:$E$2000='Analítico Cp.'!$B78)*('Diário 3º PA'!$C$4:$C$2000&gt;=I$4)*('Diário 3º PA'!$C$4:$C$2000&lt;=EOMONTH(I$4,0))*('Diário 3º PA'!$F$4:$F$2000)*(IF(Resumo!$Q$5="",1,'Diário 3º PA'!$O$4:$O$2000=Resumo!$Q$5)))
+SUMPRODUCT(('Diário 4º PA'!$E$4:$E$2000='Analítico Cp.'!$B78)*('Diário 4º PA'!$C$4:$C$2000&gt;=I$4)*('Diário 4º PA'!$C$4:$C$2000&lt;=EOMONTH(I$4,0))*('Diário 4º PA'!$F$4:$F$2000)*(IF(Resumo!$Q$5="",1,'Diário 4º PA'!$O$4:$O$2000=Resumo!$Q$5)))
+SUMPRODUCT(('Comp.'!$D$5:$D$763=$B78)*('Comp.'!$B$5:$B$763&gt;=I$4)*('Comp.'!$B$5:$B$763&lt;=EOMONTH(I$4,0))*('Comp.'!$E$5:$E$763)*(IF(Resumo!$Q$5="",1,'Comp.'!$K$5:$K$763=Resumo!$Q$5)))</f>
        <v>0</v>
      </c>
      <c r="J78" s="199">
        <f t="array" ref="J78">SUMPRODUCT(('Diário 1º PA'!$E$4:$E$2977='Analítico Cp.'!$B78)*('Diário 1º PA'!$C$4:$C$2977&gt;=J$4)*('Diário 1º PA'!$C$4:$C$2977&lt;=EOMONTH(J$4,0))*('Diário 1º PA'!$F$4:$F$2977)*(IF(Resumo!$Q$5="",1,'Diário 1º PA'!$O$4:$O$2977=Resumo!$Q$5)))
+SUMPRODUCT(('Diário 2º PA'!$E$4:$E$2000='Analítico Cp.'!$B78)*('Diário 2º PA'!$C$4:$C$2000&gt;=J$4)*('Diário 2º PA'!$C$4:$C$2000&lt;=EOMONTH(J$4,0))*('Diário 2º PA'!$F$4:$F$2000)*(IF(Resumo!$Q$5="",1,'Diário 2º PA'!$O$4:$O$2000=Resumo!$Q$5)))
+SUMPRODUCT(('Diário 3º PA'!$E$4:$E$2000='Analítico Cp.'!$B78)*('Diário 3º PA'!$C$4:$C$2000&gt;=J$4)*('Diário 3º PA'!$C$4:$C$2000&lt;=EOMONTH(J$4,0))*('Diário 3º PA'!$F$4:$F$2000)*(IF(Resumo!$Q$5="",1,'Diário 3º PA'!$O$4:$O$2000=Resumo!$Q$5)))
+SUMPRODUCT(('Diário 4º PA'!$E$4:$E$2000='Analítico Cp.'!$B78)*('Diário 4º PA'!$C$4:$C$2000&gt;=J$4)*('Diário 4º PA'!$C$4:$C$2000&lt;=EOMONTH(J$4,0))*('Diário 4º PA'!$F$4:$F$2000)*(IF(Resumo!$Q$5="",1,'Diário 4º PA'!$O$4:$O$2000=Resumo!$Q$5)))
+SUMPRODUCT(('Comp.'!$D$5:$D$763=$B78)*('Comp.'!$B$5:$B$763&gt;=J$4)*('Comp.'!$B$5:$B$763&lt;=EOMONTH(J$4,0))*('Comp.'!$E$5:$E$763)*(IF(Resumo!$Q$5="",1,'Comp.'!$K$5:$K$763=Resumo!$Q$5)))</f>
        <v>0</v>
      </c>
      <c r="K78" s="199">
        <f t="array" ref="K78">SUMPRODUCT(('Diário 1º PA'!$E$4:$E$2977='Analítico Cp.'!$B78)*('Diário 1º PA'!$C$4:$C$2977&gt;=K$4)*('Diário 1º PA'!$C$4:$C$2977&lt;=EOMONTH(K$4,0))*('Diário 1º PA'!$F$4:$F$2977)*(IF(Resumo!$Q$5="",1,'Diário 1º PA'!$O$4:$O$2977=Resumo!$Q$5)))
+SUMPRODUCT(('Diário 2º PA'!$E$4:$E$2000='Analítico Cp.'!$B78)*('Diário 2º PA'!$C$4:$C$2000&gt;=K$4)*('Diário 2º PA'!$C$4:$C$2000&lt;=EOMONTH(K$4,0))*('Diário 2º PA'!$F$4:$F$2000)*(IF(Resumo!$Q$5="",1,'Diário 2º PA'!$O$4:$O$2000=Resumo!$Q$5)))
+SUMPRODUCT(('Diário 3º PA'!$E$4:$E$2000='Analítico Cp.'!$B78)*('Diário 3º PA'!$C$4:$C$2000&gt;=K$4)*('Diário 3º PA'!$C$4:$C$2000&lt;=EOMONTH(K$4,0))*('Diário 3º PA'!$F$4:$F$2000)*(IF(Resumo!$Q$5="",1,'Diário 3º PA'!$O$4:$O$2000=Resumo!$Q$5)))
+SUMPRODUCT(('Diário 4º PA'!$E$4:$E$2000='Analítico Cp.'!$B78)*('Diário 4º PA'!$C$4:$C$2000&gt;=K$4)*('Diário 4º PA'!$C$4:$C$2000&lt;=EOMONTH(K$4,0))*('Diário 4º PA'!$F$4:$F$2000)*(IF(Resumo!$Q$5="",1,'Diário 4º PA'!$O$4:$O$2000=Resumo!$Q$5)))
+SUMPRODUCT(('Comp.'!$D$5:$D$763=$B78)*('Comp.'!$B$5:$B$763&gt;=K$4)*('Comp.'!$B$5:$B$763&lt;=EOMONTH(K$4,0))*('Comp.'!$E$5:$E$763)*(IF(Resumo!$Q$5="",1,'Comp.'!$K$5:$K$763=Resumo!$Q$5)))</f>
        <v>0</v>
      </c>
      <c r="L78" s="199">
        <f t="array" ref="L78">SUMPRODUCT(('Diário 1º PA'!$E$4:$E$2977='Analítico Cp.'!$B78)*('Diário 1º PA'!$C$4:$C$2977&gt;=L$4)*('Diário 1º PA'!$C$4:$C$2977&lt;=EOMONTH(L$4,0))*('Diário 1º PA'!$F$4:$F$2977)*(IF(Resumo!$Q$5="",1,'Diário 1º PA'!$O$4:$O$2977=Resumo!$Q$5)))
+SUMPRODUCT(('Diário 2º PA'!$E$4:$E$2000='Analítico Cp.'!$B78)*('Diário 2º PA'!$C$4:$C$2000&gt;=L$4)*('Diário 2º PA'!$C$4:$C$2000&lt;=EOMONTH(L$4,0))*('Diário 2º PA'!$F$4:$F$2000)*(IF(Resumo!$Q$5="",1,'Diário 2º PA'!$O$4:$O$2000=Resumo!$Q$5)))
+SUMPRODUCT(('Diário 3º PA'!$E$4:$E$2000='Analítico Cp.'!$B78)*('Diário 3º PA'!$C$4:$C$2000&gt;=L$4)*('Diário 3º PA'!$C$4:$C$2000&lt;=EOMONTH(L$4,0))*('Diário 3º PA'!$F$4:$F$2000)*(IF(Resumo!$Q$5="",1,'Diário 3º PA'!$O$4:$O$2000=Resumo!$Q$5)))
+SUMPRODUCT(('Diário 4º PA'!$E$4:$E$2000='Analítico Cp.'!$B78)*('Diário 4º PA'!$C$4:$C$2000&gt;=L$4)*('Diário 4º PA'!$C$4:$C$2000&lt;=EOMONTH(L$4,0))*('Diário 4º PA'!$F$4:$F$2000)*(IF(Resumo!$Q$5="",1,'Diário 4º PA'!$O$4:$O$2000=Resumo!$Q$5)))
+SUMPRODUCT(('Comp.'!$D$5:$D$763=$B78)*('Comp.'!$B$5:$B$763&gt;=L$4)*('Comp.'!$B$5:$B$763&lt;=EOMONTH(L$4,0))*('Comp.'!$E$5:$E$763)*(IF(Resumo!$Q$5="",1,'Comp.'!$K$5:$K$763=Resumo!$Q$5)))</f>
        <v>0</v>
      </c>
      <c r="M78" s="199">
        <f t="array" ref="M78">SUMPRODUCT(('Diário 1º PA'!$E$4:$E$2977='Analítico Cp.'!$B78)*('Diário 1º PA'!$C$4:$C$2977&gt;=M$4)*('Diário 1º PA'!$C$4:$C$2977&lt;=EOMONTH(M$4,0))*('Diário 1º PA'!$F$4:$F$2977)*(IF(Resumo!$Q$5="",1,'Diário 1º PA'!$O$4:$O$2977=Resumo!$Q$5)))
+SUMPRODUCT(('Diário 2º PA'!$E$4:$E$2000='Analítico Cp.'!$B78)*('Diário 2º PA'!$C$4:$C$2000&gt;=M$4)*('Diário 2º PA'!$C$4:$C$2000&lt;=EOMONTH(M$4,0))*('Diário 2º PA'!$F$4:$F$2000)*(IF(Resumo!$Q$5="",1,'Diário 2º PA'!$O$4:$O$2000=Resumo!$Q$5)))
+SUMPRODUCT(('Diário 3º PA'!$E$4:$E$2000='Analítico Cp.'!$B78)*('Diário 3º PA'!$C$4:$C$2000&gt;=M$4)*('Diário 3º PA'!$C$4:$C$2000&lt;=EOMONTH(M$4,0))*('Diário 3º PA'!$F$4:$F$2000)*(IF(Resumo!$Q$5="",1,'Diário 3º PA'!$O$4:$O$2000=Resumo!$Q$5)))
+SUMPRODUCT(('Diário 4º PA'!$E$4:$E$2000='Analítico Cp.'!$B78)*('Diário 4º PA'!$C$4:$C$2000&gt;=M$4)*('Diário 4º PA'!$C$4:$C$2000&lt;=EOMONTH(M$4,0))*('Diário 4º PA'!$F$4:$F$2000)*(IF(Resumo!$Q$5="",1,'Diário 4º PA'!$O$4:$O$2000=Resumo!$Q$5)))
+SUMPRODUCT(('Comp.'!$D$5:$D$763=$B78)*('Comp.'!$B$5:$B$763&gt;=M$4)*('Comp.'!$B$5:$B$763&lt;=EOMONTH(M$4,0))*('Comp.'!$E$5:$E$763)*(IF(Resumo!$Q$5="",1,'Comp.'!$K$5:$K$763=Resumo!$Q$5)))</f>
        <v>0</v>
      </c>
      <c r="N78" s="199">
        <f t="array" ref="N78">SUMPRODUCT(('Diário 1º PA'!$E$4:$E$2977='Analítico Cp.'!$B78)*('Diário 1º PA'!$C$4:$C$2977&gt;=N$4)*('Diário 1º PA'!$C$4:$C$2977&lt;=EOMONTH(N$4,0))*('Diário 1º PA'!$F$4:$F$2977)*(IF(Resumo!$Q$5="",1,'Diário 1º PA'!$O$4:$O$2977=Resumo!$Q$5)))
+SUMPRODUCT(('Diário 2º PA'!$E$4:$E$2000='Analítico Cp.'!$B78)*('Diário 2º PA'!$C$4:$C$2000&gt;=N$4)*('Diário 2º PA'!$C$4:$C$2000&lt;=EOMONTH(N$4,0))*('Diário 2º PA'!$F$4:$F$2000)*(IF(Resumo!$Q$5="",1,'Diário 2º PA'!$O$4:$O$2000=Resumo!$Q$5)))
+SUMPRODUCT(('Diário 3º PA'!$E$4:$E$2000='Analítico Cp.'!$B78)*('Diário 3º PA'!$C$4:$C$2000&gt;=N$4)*('Diário 3º PA'!$C$4:$C$2000&lt;=EOMONTH(N$4,0))*('Diário 3º PA'!$F$4:$F$2000)*(IF(Resumo!$Q$5="",1,'Diário 3º PA'!$O$4:$O$2000=Resumo!$Q$5)))
+SUMPRODUCT(('Diário 4º PA'!$E$4:$E$2000='Analítico Cp.'!$B78)*('Diário 4º PA'!$C$4:$C$2000&gt;=N$4)*('Diário 4º PA'!$C$4:$C$2000&lt;=EOMONTH(N$4,0))*('Diário 4º PA'!$F$4:$F$2000)*(IF(Resumo!$Q$5="",1,'Diário 4º PA'!$O$4:$O$2000=Resumo!$Q$5)))
+SUMPRODUCT(('Comp.'!$D$5:$D$763=$B78)*('Comp.'!$B$5:$B$763&gt;=N$4)*('Comp.'!$B$5:$B$763&lt;=EOMONTH(N$4,0))*('Comp.'!$E$5:$E$763)*(IF(Resumo!$Q$5="",1,'Comp.'!$K$5:$K$763=Resumo!$Q$5)))</f>
        <v>0</v>
      </c>
      <c r="O78" s="200">
        <f t="shared" si="13"/>
        <v>0</v>
      </c>
      <c r="P78" s="201">
        <f t="shared" si="14"/>
        <v>0</v>
      </c>
      <c r="Q78" s="174"/>
      <c r="R78" s="174"/>
      <c r="S78" s="174"/>
      <c r="T78" s="174"/>
      <c r="U78" s="174"/>
      <c r="V78" s="174"/>
      <c r="W78" s="174"/>
      <c r="X78" s="174"/>
      <c r="Y78" s="174"/>
      <c r="Z78" s="174"/>
    </row>
    <row r="79" spans="1:26" ht="23.25" customHeight="1" x14ac:dyDescent="0.2">
      <c r="A79" s="220" t="s">
        <v>261</v>
      </c>
      <c r="B79" s="84" t="s">
        <v>262</v>
      </c>
      <c r="C79" s="199">
        <f t="array" ref="C79">SUMPRODUCT(('Diário 1º PA'!$E$4:$E$2977='Analítico Cp.'!$B79)*('Diário 1º PA'!$C$4:$C$2977&gt;=C$4)*('Diário 1º PA'!$C$4:$C$2977&lt;=EOMONTH(C$4,0))*('Diário 1º PA'!$F$4:$F$2977)*(IF(Resumo!$Q$5="",1,'Diário 1º PA'!$O$4:$O$2977=Resumo!$Q$5)))
+SUMPRODUCT(('Diário 2º PA'!$E$4:$E$2000='Analítico Cp.'!$B79)*('Diário 2º PA'!$C$4:$C$2000&gt;=C$4)*('Diário 2º PA'!$C$4:$C$2000&lt;=EOMONTH(C$4,0))*('Diário 2º PA'!$F$4:$F$2000)*(IF(Resumo!$Q$5="",1,'Diário 2º PA'!$O$4:$O$2000=Resumo!$Q$5)))
+SUMPRODUCT(('Diário 3º PA'!$E$4:$E$2000='Analítico Cp.'!$B79)*('Diário 3º PA'!$C$4:$C$2000&gt;=C$4)*('Diário 3º PA'!$C$4:$C$2000&lt;=EOMONTH(C$4,0))*('Diário 3º PA'!$F$4:$F$2000)*(IF(Resumo!$Q$5="",1,'Diário 3º PA'!$O$4:$O$2000=Resumo!$Q$5)))
+SUMPRODUCT(('Diário 4º PA'!$E$4:$E$2000='Analítico Cp.'!$B79)*('Diário 4º PA'!$C$4:$C$2000&gt;=C$4)*('Diário 4º PA'!$C$4:$C$2000&lt;=EOMONTH(C$4,0))*('Diário 4º PA'!$F$4:$F$2000)*(IF(Resumo!$Q$5="",1,'Diário 4º PA'!$O$4:$O$2000=Resumo!$Q$5)))
+SUMPRODUCT(('Comp.'!$D$5:$D$763=$B79)*('Comp.'!$B$5:$B$763&gt;=C$4)*('Comp.'!$B$5:$B$763&lt;=EOMONTH(C$4,0))*('Comp.'!$E$5:$E$763)*(IF(Resumo!$Q$5="",1,'Comp.'!$K$5:$K$763=Resumo!$Q$5)))</f>
        <v>0</v>
      </c>
      <c r="D79" s="199">
        <f t="array" ref="D79">SUMPRODUCT(('Diário 1º PA'!$E$4:$E$2977='Analítico Cp.'!$B79)*('Diário 1º PA'!$C$4:$C$2977&gt;=D$4)*('Diário 1º PA'!$C$4:$C$2977&lt;=EOMONTH(D$4,0))*('Diário 1º PA'!$F$4:$F$2977)*(IF(Resumo!$Q$5="",1,'Diário 1º PA'!$O$4:$O$2977=Resumo!$Q$5)))
+SUMPRODUCT(('Diário 2º PA'!$E$4:$E$2000='Analítico Cp.'!$B79)*('Diário 2º PA'!$C$4:$C$2000&gt;=D$4)*('Diário 2º PA'!$C$4:$C$2000&lt;=EOMONTH(D$4,0))*('Diário 2º PA'!$F$4:$F$2000)*(IF(Resumo!$Q$5="",1,'Diário 2º PA'!$O$4:$O$2000=Resumo!$Q$5)))
+SUMPRODUCT(('Diário 3º PA'!$E$4:$E$2000='Analítico Cp.'!$B79)*('Diário 3º PA'!$C$4:$C$2000&gt;=D$4)*('Diário 3º PA'!$C$4:$C$2000&lt;=EOMONTH(D$4,0))*('Diário 3º PA'!$F$4:$F$2000)*(IF(Resumo!$Q$5="",1,'Diário 3º PA'!$O$4:$O$2000=Resumo!$Q$5)))
+SUMPRODUCT(('Diário 4º PA'!$E$4:$E$2000='Analítico Cp.'!$B79)*('Diário 4º PA'!$C$4:$C$2000&gt;=D$4)*('Diário 4º PA'!$C$4:$C$2000&lt;=EOMONTH(D$4,0))*('Diário 4º PA'!$F$4:$F$2000)*(IF(Resumo!$Q$5="",1,'Diário 4º PA'!$O$4:$O$2000=Resumo!$Q$5)))
+SUMPRODUCT(('Comp.'!$D$5:$D$763=$B79)*('Comp.'!$B$5:$B$763&gt;=D$4)*('Comp.'!$B$5:$B$763&lt;=EOMONTH(D$4,0))*('Comp.'!$E$5:$E$763)*(IF(Resumo!$Q$5="",1,'Comp.'!$K$5:$K$763=Resumo!$Q$5)))</f>
        <v>0</v>
      </c>
      <c r="E79" s="199">
        <f t="array" ref="E79">SUMPRODUCT(('Diário 1º PA'!$E$4:$E$2977='Analítico Cp.'!$B79)*('Diário 1º PA'!$C$4:$C$2977&gt;=E$4)*('Diário 1º PA'!$C$4:$C$2977&lt;=EOMONTH(E$4,0))*('Diário 1º PA'!$F$4:$F$2977)*(IF(Resumo!$Q$5="",1,'Diário 1º PA'!$O$4:$O$2977=Resumo!$Q$5)))
+SUMPRODUCT(('Diário 2º PA'!$E$4:$E$2000='Analítico Cp.'!$B79)*('Diário 2º PA'!$C$4:$C$2000&gt;=E$4)*('Diário 2º PA'!$C$4:$C$2000&lt;=EOMONTH(E$4,0))*('Diário 2º PA'!$F$4:$F$2000)*(IF(Resumo!$Q$5="",1,'Diário 2º PA'!$O$4:$O$2000=Resumo!$Q$5)))
+SUMPRODUCT(('Diário 3º PA'!$E$4:$E$2000='Analítico Cp.'!$B79)*('Diário 3º PA'!$C$4:$C$2000&gt;=E$4)*('Diário 3º PA'!$C$4:$C$2000&lt;=EOMONTH(E$4,0))*('Diário 3º PA'!$F$4:$F$2000)*(IF(Resumo!$Q$5="",1,'Diário 3º PA'!$O$4:$O$2000=Resumo!$Q$5)))
+SUMPRODUCT(('Diário 4º PA'!$E$4:$E$2000='Analítico Cp.'!$B79)*('Diário 4º PA'!$C$4:$C$2000&gt;=E$4)*('Diário 4º PA'!$C$4:$C$2000&lt;=EOMONTH(E$4,0))*('Diário 4º PA'!$F$4:$F$2000)*(IF(Resumo!$Q$5="",1,'Diário 4º PA'!$O$4:$O$2000=Resumo!$Q$5)))
+SUMPRODUCT(('Comp.'!$D$5:$D$763=$B79)*('Comp.'!$B$5:$B$763&gt;=E$4)*('Comp.'!$B$5:$B$763&lt;=EOMONTH(E$4,0))*('Comp.'!$E$5:$E$763)*(IF(Resumo!$Q$5="",1,'Comp.'!$K$5:$K$763=Resumo!$Q$5)))</f>
        <v>0</v>
      </c>
      <c r="F79" s="199">
        <f t="array" ref="F79">SUMPRODUCT(('Diário 1º PA'!$E$4:$E$2977='Analítico Cp.'!$B79)*('Diário 1º PA'!$C$4:$C$2977&gt;=F$4)*('Diário 1º PA'!$C$4:$C$2977&lt;=EOMONTH(F$4,0))*('Diário 1º PA'!$F$4:$F$2977)*(IF(Resumo!$Q$5="",1,'Diário 1º PA'!$O$4:$O$2977=Resumo!$Q$5)))
+SUMPRODUCT(('Diário 2º PA'!$E$4:$E$2000='Analítico Cp.'!$B79)*('Diário 2º PA'!$C$4:$C$2000&gt;=F$4)*('Diário 2º PA'!$C$4:$C$2000&lt;=EOMONTH(F$4,0))*('Diário 2º PA'!$F$4:$F$2000)*(IF(Resumo!$Q$5="",1,'Diário 2º PA'!$O$4:$O$2000=Resumo!$Q$5)))
+SUMPRODUCT(('Diário 3º PA'!$E$4:$E$2000='Analítico Cp.'!$B79)*('Diário 3º PA'!$C$4:$C$2000&gt;=F$4)*('Diário 3º PA'!$C$4:$C$2000&lt;=EOMONTH(F$4,0))*('Diário 3º PA'!$F$4:$F$2000)*(IF(Resumo!$Q$5="",1,'Diário 3º PA'!$O$4:$O$2000=Resumo!$Q$5)))
+SUMPRODUCT(('Diário 4º PA'!$E$4:$E$2000='Analítico Cp.'!$B79)*('Diário 4º PA'!$C$4:$C$2000&gt;=F$4)*('Diário 4º PA'!$C$4:$C$2000&lt;=EOMONTH(F$4,0))*('Diário 4º PA'!$F$4:$F$2000)*(IF(Resumo!$Q$5="",1,'Diário 4º PA'!$O$4:$O$2000=Resumo!$Q$5)))
+SUMPRODUCT(('Comp.'!$D$5:$D$763=$B79)*('Comp.'!$B$5:$B$763&gt;=F$4)*('Comp.'!$B$5:$B$763&lt;=EOMONTH(F$4,0))*('Comp.'!$E$5:$E$763)*(IF(Resumo!$Q$5="",1,'Comp.'!$K$5:$K$763=Resumo!$Q$5)))</f>
        <v>0</v>
      </c>
      <c r="G79" s="199">
        <f t="array" ref="G79">SUMPRODUCT(('Diário 1º PA'!$E$4:$E$2977='Analítico Cp.'!$B79)*('Diário 1º PA'!$C$4:$C$2977&gt;=G$4)*('Diário 1º PA'!$C$4:$C$2977&lt;=EOMONTH(G$4,0))*('Diário 1º PA'!$F$4:$F$2977)*(IF(Resumo!$Q$5="",1,'Diário 1º PA'!$O$4:$O$2977=Resumo!$Q$5)))
+SUMPRODUCT(('Diário 2º PA'!$E$4:$E$2000='Analítico Cp.'!$B79)*('Diário 2º PA'!$C$4:$C$2000&gt;=G$4)*('Diário 2º PA'!$C$4:$C$2000&lt;=EOMONTH(G$4,0))*('Diário 2º PA'!$F$4:$F$2000)*(IF(Resumo!$Q$5="",1,'Diário 2º PA'!$O$4:$O$2000=Resumo!$Q$5)))
+SUMPRODUCT(('Diário 3º PA'!$E$4:$E$2000='Analítico Cp.'!$B79)*('Diário 3º PA'!$C$4:$C$2000&gt;=G$4)*('Diário 3º PA'!$C$4:$C$2000&lt;=EOMONTH(G$4,0))*('Diário 3º PA'!$F$4:$F$2000)*(IF(Resumo!$Q$5="",1,'Diário 3º PA'!$O$4:$O$2000=Resumo!$Q$5)))
+SUMPRODUCT(('Diário 4º PA'!$E$4:$E$2000='Analítico Cp.'!$B79)*('Diário 4º PA'!$C$4:$C$2000&gt;=G$4)*('Diário 4º PA'!$C$4:$C$2000&lt;=EOMONTH(G$4,0))*('Diário 4º PA'!$F$4:$F$2000)*(IF(Resumo!$Q$5="",1,'Diário 4º PA'!$O$4:$O$2000=Resumo!$Q$5)))
+SUMPRODUCT(('Comp.'!$D$5:$D$763=$B79)*('Comp.'!$B$5:$B$763&gt;=G$4)*('Comp.'!$B$5:$B$763&lt;=EOMONTH(G$4,0))*('Comp.'!$E$5:$E$763)*(IF(Resumo!$Q$5="",1,'Comp.'!$K$5:$K$763=Resumo!$Q$5)))</f>
        <v>0</v>
      </c>
      <c r="H79" s="199">
        <f t="array" ref="H79">SUMPRODUCT(('Diário 1º PA'!$E$4:$E$2977='Analítico Cp.'!$B79)*('Diário 1º PA'!$C$4:$C$2977&gt;=H$4)*('Diário 1º PA'!$C$4:$C$2977&lt;=EOMONTH(H$4,0))*('Diário 1º PA'!$F$4:$F$2977)*(IF(Resumo!$Q$5="",1,'Diário 1º PA'!$O$4:$O$2977=Resumo!$Q$5)))
+SUMPRODUCT(('Diário 2º PA'!$E$4:$E$2000='Analítico Cp.'!$B79)*('Diário 2º PA'!$C$4:$C$2000&gt;=H$4)*('Diário 2º PA'!$C$4:$C$2000&lt;=EOMONTH(H$4,0))*('Diário 2º PA'!$F$4:$F$2000)*(IF(Resumo!$Q$5="",1,'Diário 2º PA'!$O$4:$O$2000=Resumo!$Q$5)))
+SUMPRODUCT(('Diário 3º PA'!$E$4:$E$2000='Analítico Cp.'!$B79)*('Diário 3º PA'!$C$4:$C$2000&gt;=H$4)*('Diário 3º PA'!$C$4:$C$2000&lt;=EOMONTH(H$4,0))*('Diário 3º PA'!$F$4:$F$2000)*(IF(Resumo!$Q$5="",1,'Diário 3º PA'!$O$4:$O$2000=Resumo!$Q$5)))
+SUMPRODUCT(('Diário 4º PA'!$E$4:$E$2000='Analítico Cp.'!$B79)*('Diário 4º PA'!$C$4:$C$2000&gt;=H$4)*('Diário 4º PA'!$C$4:$C$2000&lt;=EOMONTH(H$4,0))*('Diário 4º PA'!$F$4:$F$2000)*(IF(Resumo!$Q$5="",1,'Diário 4º PA'!$O$4:$O$2000=Resumo!$Q$5)))
+SUMPRODUCT(('Comp.'!$D$5:$D$763=$B79)*('Comp.'!$B$5:$B$763&gt;=H$4)*('Comp.'!$B$5:$B$763&lt;=EOMONTH(H$4,0))*('Comp.'!$E$5:$E$763)*(IF(Resumo!$Q$5="",1,'Comp.'!$K$5:$K$763=Resumo!$Q$5)))</f>
        <v>0</v>
      </c>
      <c r="I79" s="199">
        <f t="array" ref="I79">SUMPRODUCT(('Diário 1º PA'!$E$4:$E$2977='Analítico Cp.'!$B79)*('Diário 1º PA'!$C$4:$C$2977&gt;=I$4)*('Diário 1º PA'!$C$4:$C$2977&lt;=EOMONTH(I$4,0))*('Diário 1º PA'!$F$4:$F$2977)*(IF(Resumo!$Q$5="",1,'Diário 1º PA'!$O$4:$O$2977=Resumo!$Q$5)))
+SUMPRODUCT(('Diário 2º PA'!$E$4:$E$2000='Analítico Cp.'!$B79)*('Diário 2º PA'!$C$4:$C$2000&gt;=I$4)*('Diário 2º PA'!$C$4:$C$2000&lt;=EOMONTH(I$4,0))*('Diário 2º PA'!$F$4:$F$2000)*(IF(Resumo!$Q$5="",1,'Diário 2º PA'!$O$4:$O$2000=Resumo!$Q$5)))
+SUMPRODUCT(('Diário 3º PA'!$E$4:$E$2000='Analítico Cp.'!$B79)*('Diário 3º PA'!$C$4:$C$2000&gt;=I$4)*('Diário 3º PA'!$C$4:$C$2000&lt;=EOMONTH(I$4,0))*('Diário 3º PA'!$F$4:$F$2000)*(IF(Resumo!$Q$5="",1,'Diário 3º PA'!$O$4:$O$2000=Resumo!$Q$5)))
+SUMPRODUCT(('Diário 4º PA'!$E$4:$E$2000='Analítico Cp.'!$B79)*('Diário 4º PA'!$C$4:$C$2000&gt;=I$4)*('Diário 4º PA'!$C$4:$C$2000&lt;=EOMONTH(I$4,0))*('Diário 4º PA'!$F$4:$F$2000)*(IF(Resumo!$Q$5="",1,'Diário 4º PA'!$O$4:$O$2000=Resumo!$Q$5)))
+SUMPRODUCT(('Comp.'!$D$5:$D$763=$B79)*('Comp.'!$B$5:$B$763&gt;=I$4)*('Comp.'!$B$5:$B$763&lt;=EOMONTH(I$4,0))*('Comp.'!$E$5:$E$763)*(IF(Resumo!$Q$5="",1,'Comp.'!$K$5:$K$763=Resumo!$Q$5)))</f>
        <v>0</v>
      </c>
      <c r="J79" s="199">
        <f t="array" ref="J79">SUMPRODUCT(('Diário 1º PA'!$E$4:$E$2977='Analítico Cp.'!$B79)*('Diário 1º PA'!$C$4:$C$2977&gt;=J$4)*('Diário 1º PA'!$C$4:$C$2977&lt;=EOMONTH(J$4,0))*('Diário 1º PA'!$F$4:$F$2977)*(IF(Resumo!$Q$5="",1,'Diário 1º PA'!$O$4:$O$2977=Resumo!$Q$5)))
+SUMPRODUCT(('Diário 2º PA'!$E$4:$E$2000='Analítico Cp.'!$B79)*('Diário 2º PA'!$C$4:$C$2000&gt;=J$4)*('Diário 2º PA'!$C$4:$C$2000&lt;=EOMONTH(J$4,0))*('Diário 2º PA'!$F$4:$F$2000)*(IF(Resumo!$Q$5="",1,'Diário 2º PA'!$O$4:$O$2000=Resumo!$Q$5)))
+SUMPRODUCT(('Diário 3º PA'!$E$4:$E$2000='Analítico Cp.'!$B79)*('Diário 3º PA'!$C$4:$C$2000&gt;=J$4)*('Diário 3º PA'!$C$4:$C$2000&lt;=EOMONTH(J$4,0))*('Diário 3º PA'!$F$4:$F$2000)*(IF(Resumo!$Q$5="",1,'Diário 3º PA'!$O$4:$O$2000=Resumo!$Q$5)))
+SUMPRODUCT(('Diário 4º PA'!$E$4:$E$2000='Analítico Cp.'!$B79)*('Diário 4º PA'!$C$4:$C$2000&gt;=J$4)*('Diário 4º PA'!$C$4:$C$2000&lt;=EOMONTH(J$4,0))*('Diário 4º PA'!$F$4:$F$2000)*(IF(Resumo!$Q$5="",1,'Diário 4º PA'!$O$4:$O$2000=Resumo!$Q$5)))
+SUMPRODUCT(('Comp.'!$D$5:$D$763=$B79)*('Comp.'!$B$5:$B$763&gt;=J$4)*('Comp.'!$B$5:$B$763&lt;=EOMONTH(J$4,0))*('Comp.'!$E$5:$E$763)*(IF(Resumo!$Q$5="",1,'Comp.'!$K$5:$K$763=Resumo!$Q$5)))</f>
        <v>0</v>
      </c>
      <c r="K79" s="199">
        <f t="array" ref="K79">SUMPRODUCT(('Diário 1º PA'!$E$4:$E$2977='Analítico Cp.'!$B79)*('Diário 1º PA'!$C$4:$C$2977&gt;=K$4)*('Diário 1º PA'!$C$4:$C$2977&lt;=EOMONTH(K$4,0))*('Diário 1º PA'!$F$4:$F$2977)*(IF(Resumo!$Q$5="",1,'Diário 1º PA'!$O$4:$O$2977=Resumo!$Q$5)))
+SUMPRODUCT(('Diário 2º PA'!$E$4:$E$2000='Analítico Cp.'!$B79)*('Diário 2º PA'!$C$4:$C$2000&gt;=K$4)*('Diário 2º PA'!$C$4:$C$2000&lt;=EOMONTH(K$4,0))*('Diário 2º PA'!$F$4:$F$2000)*(IF(Resumo!$Q$5="",1,'Diário 2º PA'!$O$4:$O$2000=Resumo!$Q$5)))
+SUMPRODUCT(('Diário 3º PA'!$E$4:$E$2000='Analítico Cp.'!$B79)*('Diário 3º PA'!$C$4:$C$2000&gt;=K$4)*('Diário 3º PA'!$C$4:$C$2000&lt;=EOMONTH(K$4,0))*('Diário 3º PA'!$F$4:$F$2000)*(IF(Resumo!$Q$5="",1,'Diário 3º PA'!$O$4:$O$2000=Resumo!$Q$5)))
+SUMPRODUCT(('Diário 4º PA'!$E$4:$E$2000='Analítico Cp.'!$B79)*('Diário 4º PA'!$C$4:$C$2000&gt;=K$4)*('Diário 4º PA'!$C$4:$C$2000&lt;=EOMONTH(K$4,0))*('Diário 4º PA'!$F$4:$F$2000)*(IF(Resumo!$Q$5="",1,'Diário 4º PA'!$O$4:$O$2000=Resumo!$Q$5)))
+SUMPRODUCT(('Comp.'!$D$5:$D$763=$B79)*('Comp.'!$B$5:$B$763&gt;=K$4)*('Comp.'!$B$5:$B$763&lt;=EOMONTH(K$4,0))*('Comp.'!$E$5:$E$763)*(IF(Resumo!$Q$5="",1,'Comp.'!$K$5:$K$763=Resumo!$Q$5)))</f>
        <v>0</v>
      </c>
      <c r="L79" s="199">
        <f t="array" ref="L79">SUMPRODUCT(('Diário 1º PA'!$E$4:$E$2977='Analítico Cp.'!$B79)*('Diário 1º PA'!$C$4:$C$2977&gt;=L$4)*('Diário 1º PA'!$C$4:$C$2977&lt;=EOMONTH(L$4,0))*('Diário 1º PA'!$F$4:$F$2977)*(IF(Resumo!$Q$5="",1,'Diário 1º PA'!$O$4:$O$2977=Resumo!$Q$5)))
+SUMPRODUCT(('Diário 2º PA'!$E$4:$E$2000='Analítico Cp.'!$B79)*('Diário 2º PA'!$C$4:$C$2000&gt;=L$4)*('Diário 2º PA'!$C$4:$C$2000&lt;=EOMONTH(L$4,0))*('Diário 2º PA'!$F$4:$F$2000)*(IF(Resumo!$Q$5="",1,'Diário 2º PA'!$O$4:$O$2000=Resumo!$Q$5)))
+SUMPRODUCT(('Diário 3º PA'!$E$4:$E$2000='Analítico Cp.'!$B79)*('Diário 3º PA'!$C$4:$C$2000&gt;=L$4)*('Diário 3º PA'!$C$4:$C$2000&lt;=EOMONTH(L$4,0))*('Diário 3º PA'!$F$4:$F$2000)*(IF(Resumo!$Q$5="",1,'Diário 3º PA'!$O$4:$O$2000=Resumo!$Q$5)))
+SUMPRODUCT(('Diário 4º PA'!$E$4:$E$2000='Analítico Cp.'!$B79)*('Diário 4º PA'!$C$4:$C$2000&gt;=L$4)*('Diário 4º PA'!$C$4:$C$2000&lt;=EOMONTH(L$4,0))*('Diário 4º PA'!$F$4:$F$2000)*(IF(Resumo!$Q$5="",1,'Diário 4º PA'!$O$4:$O$2000=Resumo!$Q$5)))
+SUMPRODUCT(('Comp.'!$D$5:$D$763=$B79)*('Comp.'!$B$5:$B$763&gt;=L$4)*('Comp.'!$B$5:$B$763&lt;=EOMONTH(L$4,0))*('Comp.'!$E$5:$E$763)*(IF(Resumo!$Q$5="",1,'Comp.'!$K$5:$K$763=Resumo!$Q$5)))</f>
        <v>0</v>
      </c>
      <c r="M79" s="199">
        <f t="array" ref="M79">SUMPRODUCT(('Diário 1º PA'!$E$4:$E$2977='Analítico Cp.'!$B79)*('Diário 1º PA'!$C$4:$C$2977&gt;=M$4)*('Diário 1º PA'!$C$4:$C$2977&lt;=EOMONTH(M$4,0))*('Diário 1º PA'!$F$4:$F$2977)*(IF(Resumo!$Q$5="",1,'Diário 1º PA'!$O$4:$O$2977=Resumo!$Q$5)))
+SUMPRODUCT(('Diário 2º PA'!$E$4:$E$2000='Analítico Cp.'!$B79)*('Diário 2º PA'!$C$4:$C$2000&gt;=M$4)*('Diário 2º PA'!$C$4:$C$2000&lt;=EOMONTH(M$4,0))*('Diário 2º PA'!$F$4:$F$2000)*(IF(Resumo!$Q$5="",1,'Diário 2º PA'!$O$4:$O$2000=Resumo!$Q$5)))
+SUMPRODUCT(('Diário 3º PA'!$E$4:$E$2000='Analítico Cp.'!$B79)*('Diário 3º PA'!$C$4:$C$2000&gt;=M$4)*('Diário 3º PA'!$C$4:$C$2000&lt;=EOMONTH(M$4,0))*('Diário 3º PA'!$F$4:$F$2000)*(IF(Resumo!$Q$5="",1,'Diário 3º PA'!$O$4:$O$2000=Resumo!$Q$5)))
+SUMPRODUCT(('Diário 4º PA'!$E$4:$E$2000='Analítico Cp.'!$B79)*('Diário 4º PA'!$C$4:$C$2000&gt;=M$4)*('Diário 4º PA'!$C$4:$C$2000&lt;=EOMONTH(M$4,0))*('Diário 4º PA'!$F$4:$F$2000)*(IF(Resumo!$Q$5="",1,'Diário 4º PA'!$O$4:$O$2000=Resumo!$Q$5)))
+SUMPRODUCT(('Comp.'!$D$5:$D$763=$B79)*('Comp.'!$B$5:$B$763&gt;=M$4)*('Comp.'!$B$5:$B$763&lt;=EOMONTH(M$4,0))*('Comp.'!$E$5:$E$763)*(IF(Resumo!$Q$5="",1,'Comp.'!$K$5:$K$763=Resumo!$Q$5)))</f>
        <v>0</v>
      </c>
      <c r="N79" s="199">
        <f t="array" ref="N79">SUMPRODUCT(('Diário 1º PA'!$E$4:$E$2977='Analítico Cp.'!$B79)*('Diário 1º PA'!$C$4:$C$2977&gt;=N$4)*('Diário 1º PA'!$C$4:$C$2977&lt;=EOMONTH(N$4,0))*('Diário 1º PA'!$F$4:$F$2977)*(IF(Resumo!$Q$5="",1,'Diário 1º PA'!$O$4:$O$2977=Resumo!$Q$5)))
+SUMPRODUCT(('Diário 2º PA'!$E$4:$E$2000='Analítico Cp.'!$B79)*('Diário 2º PA'!$C$4:$C$2000&gt;=N$4)*('Diário 2º PA'!$C$4:$C$2000&lt;=EOMONTH(N$4,0))*('Diário 2º PA'!$F$4:$F$2000)*(IF(Resumo!$Q$5="",1,'Diário 2º PA'!$O$4:$O$2000=Resumo!$Q$5)))
+SUMPRODUCT(('Diário 3º PA'!$E$4:$E$2000='Analítico Cp.'!$B79)*('Diário 3º PA'!$C$4:$C$2000&gt;=N$4)*('Diário 3º PA'!$C$4:$C$2000&lt;=EOMONTH(N$4,0))*('Diário 3º PA'!$F$4:$F$2000)*(IF(Resumo!$Q$5="",1,'Diário 3º PA'!$O$4:$O$2000=Resumo!$Q$5)))
+SUMPRODUCT(('Diário 4º PA'!$E$4:$E$2000='Analítico Cp.'!$B79)*('Diário 4º PA'!$C$4:$C$2000&gt;=N$4)*('Diário 4º PA'!$C$4:$C$2000&lt;=EOMONTH(N$4,0))*('Diário 4º PA'!$F$4:$F$2000)*(IF(Resumo!$Q$5="",1,'Diário 4º PA'!$O$4:$O$2000=Resumo!$Q$5)))
+SUMPRODUCT(('Comp.'!$D$5:$D$763=$B79)*('Comp.'!$B$5:$B$763&gt;=N$4)*('Comp.'!$B$5:$B$763&lt;=EOMONTH(N$4,0))*('Comp.'!$E$5:$E$763)*(IF(Resumo!$Q$5="",1,'Comp.'!$K$5:$K$763=Resumo!$Q$5)))</f>
        <v>0</v>
      </c>
      <c r="O79" s="200">
        <f t="shared" si="13"/>
        <v>0</v>
      </c>
      <c r="P79" s="201">
        <f t="shared" si="14"/>
        <v>0</v>
      </c>
      <c r="Q79" s="174"/>
      <c r="R79" s="174"/>
      <c r="S79" s="174"/>
      <c r="T79" s="174"/>
      <c r="U79" s="174"/>
      <c r="V79" s="174"/>
      <c r="W79" s="174"/>
      <c r="X79" s="174"/>
      <c r="Y79" s="174"/>
      <c r="Z79" s="174"/>
    </row>
    <row r="80" spans="1:26" ht="23.25" customHeight="1" x14ac:dyDescent="0.2">
      <c r="A80" s="220" t="s">
        <v>263</v>
      </c>
      <c r="B80" s="84" t="s">
        <v>264</v>
      </c>
      <c r="C80" s="199">
        <f t="array" ref="C80">SUMPRODUCT(('Diário 1º PA'!$E$4:$E$2977='Analítico Cp.'!$B80)*('Diário 1º PA'!$C$4:$C$2977&gt;=C$4)*('Diário 1º PA'!$C$4:$C$2977&lt;=EOMONTH(C$4,0))*('Diário 1º PA'!$F$4:$F$2977)*(IF(Resumo!$Q$5="",1,'Diário 1º PA'!$O$4:$O$2977=Resumo!$Q$5)))
+SUMPRODUCT(('Diário 2º PA'!$E$4:$E$2000='Analítico Cp.'!$B80)*('Diário 2º PA'!$C$4:$C$2000&gt;=C$4)*('Diário 2º PA'!$C$4:$C$2000&lt;=EOMONTH(C$4,0))*('Diário 2º PA'!$F$4:$F$2000)*(IF(Resumo!$Q$5="",1,'Diário 2º PA'!$O$4:$O$2000=Resumo!$Q$5)))
+SUMPRODUCT(('Diário 3º PA'!$E$4:$E$2000='Analítico Cp.'!$B80)*('Diário 3º PA'!$C$4:$C$2000&gt;=C$4)*('Diário 3º PA'!$C$4:$C$2000&lt;=EOMONTH(C$4,0))*('Diário 3º PA'!$F$4:$F$2000)*(IF(Resumo!$Q$5="",1,'Diário 3º PA'!$O$4:$O$2000=Resumo!$Q$5)))
+SUMPRODUCT(('Diário 4º PA'!$E$4:$E$2000='Analítico Cp.'!$B80)*('Diário 4º PA'!$C$4:$C$2000&gt;=C$4)*('Diário 4º PA'!$C$4:$C$2000&lt;=EOMONTH(C$4,0))*('Diário 4º PA'!$F$4:$F$2000)*(IF(Resumo!$Q$5="",1,'Diário 4º PA'!$O$4:$O$2000=Resumo!$Q$5)))
+SUMPRODUCT(('Comp.'!$D$5:$D$763=$B80)*('Comp.'!$B$5:$B$763&gt;=C$4)*('Comp.'!$B$5:$B$763&lt;=EOMONTH(C$4,0))*('Comp.'!$E$5:$E$763)*(IF(Resumo!$Q$5="",1,'Comp.'!$K$5:$K$763=Resumo!$Q$5)))</f>
        <v>0</v>
      </c>
      <c r="D80" s="199">
        <f t="array" ref="D80">SUMPRODUCT(('Diário 1º PA'!$E$4:$E$2977='Analítico Cp.'!$B80)*('Diário 1º PA'!$C$4:$C$2977&gt;=D$4)*('Diário 1º PA'!$C$4:$C$2977&lt;=EOMONTH(D$4,0))*('Diário 1º PA'!$F$4:$F$2977)*(IF(Resumo!$Q$5="",1,'Diário 1º PA'!$O$4:$O$2977=Resumo!$Q$5)))
+SUMPRODUCT(('Diário 2º PA'!$E$4:$E$2000='Analítico Cp.'!$B80)*('Diário 2º PA'!$C$4:$C$2000&gt;=D$4)*('Diário 2º PA'!$C$4:$C$2000&lt;=EOMONTH(D$4,0))*('Diário 2º PA'!$F$4:$F$2000)*(IF(Resumo!$Q$5="",1,'Diário 2º PA'!$O$4:$O$2000=Resumo!$Q$5)))
+SUMPRODUCT(('Diário 3º PA'!$E$4:$E$2000='Analítico Cp.'!$B80)*('Diário 3º PA'!$C$4:$C$2000&gt;=D$4)*('Diário 3º PA'!$C$4:$C$2000&lt;=EOMONTH(D$4,0))*('Diário 3º PA'!$F$4:$F$2000)*(IF(Resumo!$Q$5="",1,'Diário 3º PA'!$O$4:$O$2000=Resumo!$Q$5)))
+SUMPRODUCT(('Diário 4º PA'!$E$4:$E$2000='Analítico Cp.'!$B80)*('Diário 4º PA'!$C$4:$C$2000&gt;=D$4)*('Diário 4º PA'!$C$4:$C$2000&lt;=EOMONTH(D$4,0))*('Diário 4º PA'!$F$4:$F$2000)*(IF(Resumo!$Q$5="",1,'Diário 4º PA'!$O$4:$O$2000=Resumo!$Q$5)))
+SUMPRODUCT(('Comp.'!$D$5:$D$763=$B80)*('Comp.'!$B$5:$B$763&gt;=D$4)*('Comp.'!$B$5:$B$763&lt;=EOMONTH(D$4,0))*('Comp.'!$E$5:$E$763)*(IF(Resumo!$Q$5="",1,'Comp.'!$K$5:$K$763=Resumo!$Q$5)))</f>
        <v>0</v>
      </c>
      <c r="E80" s="199">
        <f t="array" ref="E80">SUMPRODUCT(('Diário 1º PA'!$E$4:$E$2977='Analítico Cp.'!$B80)*('Diário 1º PA'!$C$4:$C$2977&gt;=E$4)*('Diário 1º PA'!$C$4:$C$2977&lt;=EOMONTH(E$4,0))*('Diário 1º PA'!$F$4:$F$2977)*(IF(Resumo!$Q$5="",1,'Diário 1º PA'!$O$4:$O$2977=Resumo!$Q$5)))
+SUMPRODUCT(('Diário 2º PA'!$E$4:$E$2000='Analítico Cp.'!$B80)*('Diário 2º PA'!$C$4:$C$2000&gt;=E$4)*('Diário 2º PA'!$C$4:$C$2000&lt;=EOMONTH(E$4,0))*('Diário 2º PA'!$F$4:$F$2000)*(IF(Resumo!$Q$5="",1,'Diário 2º PA'!$O$4:$O$2000=Resumo!$Q$5)))
+SUMPRODUCT(('Diário 3º PA'!$E$4:$E$2000='Analítico Cp.'!$B80)*('Diário 3º PA'!$C$4:$C$2000&gt;=E$4)*('Diário 3º PA'!$C$4:$C$2000&lt;=EOMONTH(E$4,0))*('Diário 3º PA'!$F$4:$F$2000)*(IF(Resumo!$Q$5="",1,'Diário 3º PA'!$O$4:$O$2000=Resumo!$Q$5)))
+SUMPRODUCT(('Diário 4º PA'!$E$4:$E$2000='Analítico Cp.'!$B80)*('Diário 4º PA'!$C$4:$C$2000&gt;=E$4)*('Diário 4º PA'!$C$4:$C$2000&lt;=EOMONTH(E$4,0))*('Diário 4º PA'!$F$4:$F$2000)*(IF(Resumo!$Q$5="",1,'Diário 4º PA'!$O$4:$O$2000=Resumo!$Q$5)))
+SUMPRODUCT(('Comp.'!$D$5:$D$763=$B80)*('Comp.'!$B$5:$B$763&gt;=E$4)*('Comp.'!$B$5:$B$763&lt;=EOMONTH(E$4,0))*('Comp.'!$E$5:$E$763)*(IF(Resumo!$Q$5="",1,'Comp.'!$K$5:$K$763=Resumo!$Q$5)))</f>
        <v>0</v>
      </c>
      <c r="F80" s="199">
        <f t="array" ref="F80">SUMPRODUCT(('Diário 1º PA'!$E$4:$E$2977='Analítico Cp.'!$B80)*('Diário 1º PA'!$C$4:$C$2977&gt;=F$4)*('Diário 1º PA'!$C$4:$C$2977&lt;=EOMONTH(F$4,0))*('Diário 1º PA'!$F$4:$F$2977)*(IF(Resumo!$Q$5="",1,'Diário 1º PA'!$O$4:$O$2977=Resumo!$Q$5)))
+SUMPRODUCT(('Diário 2º PA'!$E$4:$E$2000='Analítico Cp.'!$B80)*('Diário 2º PA'!$C$4:$C$2000&gt;=F$4)*('Diário 2º PA'!$C$4:$C$2000&lt;=EOMONTH(F$4,0))*('Diário 2º PA'!$F$4:$F$2000)*(IF(Resumo!$Q$5="",1,'Diário 2º PA'!$O$4:$O$2000=Resumo!$Q$5)))
+SUMPRODUCT(('Diário 3º PA'!$E$4:$E$2000='Analítico Cp.'!$B80)*('Diário 3º PA'!$C$4:$C$2000&gt;=F$4)*('Diário 3º PA'!$C$4:$C$2000&lt;=EOMONTH(F$4,0))*('Diário 3º PA'!$F$4:$F$2000)*(IF(Resumo!$Q$5="",1,'Diário 3º PA'!$O$4:$O$2000=Resumo!$Q$5)))
+SUMPRODUCT(('Diário 4º PA'!$E$4:$E$2000='Analítico Cp.'!$B80)*('Diário 4º PA'!$C$4:$C$2000&gt;=F$4)*('Diário 4º PA'!$C$4:$C$2000&lt;=EOMONTH(F$4,0))*('Diário 4º PA'!$F$4:$F$2000)*(IF(Resumo!$Q$5="",1,'Diário 4º PA'!$O$4:$O$2000=Resumo!$Q$5)))
+SUMPRODUCT(('Comp.'!$D$5:$D$763=$B80)*('Comp.'!$B$5:$B$763&gt;=F$4)*('Comp.'!$B$5:$B$763&lt;=EOMONTH(F$4,0))*('Comp.'!$E$5:$E$763)*(IF(Resumo!$Q$5="",1,'Comp.'!$K$5:$K$763=Resumo!$Q$5)))</f>
        <v>0</v>
      </c>
      <c r="G80" s="199">
        <f t="array" ref="G80">SUMPRODUCT(('Diário 1º PA'!$E$4:$E$2977='Analítico Cp.'!$B80)*('Diário 1º PA'!$C$4:$C$2977&gt;=G$4)*('Diário 1º PA'!$C$4:$C$2977&lt;=EOMONTH(G$4,0))*('Diário 1º PA'!$F$4:$F$2977)*(IF(Resumo!$Q$5="",1,'Diário 1º PA'!$O$4:$O$2977=Resumo!$Q$5)))
+SUMPRODUCT(('Diário 2º PA'!$E$4:$E$2000='Analítico Cp.'!$B80)*('Diário 2º PA'!$C$4:$C$2000&gt;=G$4)*('Diário 2º PA'!$C$4:$C$2000&lt;=EOMONTH(G$4,0))*('Diário 2º PA'!$F$4:$F$2000)*(IF(Resumo!$Q$5="",1,'Diário 2º PA'!$O$4:$O$2000=Resumo!$Q$5)))
+SUMPRODUCT(('Diário 3º PA'!$E$4:$E$2000='Analítico Cp.'!$B80)*('Diário 3º PA'!$C$4:$C$2000&gt;=G$4)*('Diário 3º PA'!$C$4:$C$2000&lt;=EOMONTH(G$4,0))*('Diário 3º PA'!$F$4:$F$2000)*(IF(Resumo!$Q$5="",1,'Diário 3º PA'!$O$4:$O$2000=Resumo!$Q$5)))
+SUMPRODUCT(('Diário 4º PA'!$E$4:$E$2000='Analítico Cp.'!$B80)*('Diário 4º PA'!$C$4:$C$2000&gt;=G$4)*('Diário 4º PA'!$C$4:$C$2000&lt;=EOMONTH(G$4,0))*('Diário 4º PA'!$F$4:$F$2000)*(IF(Resumo!$Q$5="",1,'Diário 4º PA'!$O$4:$O$2000=Resumo!$Q$5)))
+SUMPRODUCT(('Comp.'!$D$5:$D$763=$B80)*('Comp.'!$B$5:$B$763&gt;=G$4)*('Comp.'!$B$5:$B$763&lt;=EOMONTH(G$4,0))*('Comp.'!$E$5:$E$763)*(IF(Resumo!$Q$5="",1,'Comp.'!$K$5:$K$763=Resumo!$Q$5)))</f>
        <v>0</v>
      </c>
      <c r="H80" s="199">
        <f t="array" ref="H80">SUMPRODUCT(('Diário 1º PA'!$E$4:$E$2977='Analítico Cp.'!$B80)*('Diário 1º PA'!$C$4:$C$2977&gt;=H$4)*('Diário 1º PA'!$C$4:$C$2977&lt;=EOMONTH(H$4,0))*('Diário 1º PA'!$F$4:$F$2977)*(IF(Resumo!$Q$5="",1,'Diário 1º PA'!$O$4:$O$2977=Resumo!$Q$5)))
+SUMPRODUCT(('Diário 2º PA'!$E$4:$E$2000='Analítico Cp.'!$B80)*('Diário 2º PA'!$C$4:$C$2000&gt;=H$4)*('Diário 2º PA'!$C$4:$C$2000&lt;=EOMONTH(H$4,0))*('Diário 2º PA'!$F$4:$F$2000)*(IF(Resumo!$Q$5="",1,'Diário 2º PA'!$O$4:$O$2000=Resumo!$Q$5)))
+SUMPRODUCT(('Diário 3º PA'!$E$4:$E$2000='Analítico Cp.'!$B80)*('Diário 3º PA'!$C$4:$C$2000&gt;=H$4)*('Diário 3º PA'!$C$4:$C$2000&lt;=EOMONTH(H$4,0))*('Diário 3º PA'!$F$4:$F$2000)*(IF(Resumo!$Q$5="",1,'Diário 3º PA'!$O$4:$O$2000=Resumo!$Q$5)))
+SUMPRODUCT(('Diário 4º PA'!$E$4:$E$2000='Analítico Cp.'!$B80)*('Diário 4º PA'!$C$4:$C$2000&gt;=H$4)*('Diário 4º PA'!$C$4:$C$2000&lt;=EOMONTH(H$4,0))*('Diário 4º PA'!$F$4:$F$2000)*(IF(Resumo!$Q$5="",1,'Diário 4º PA'!$O$4:$O$2000=Resumo!$Q$5)))
+SUMPRODUCT(('Comp.'!$D$5:$D$763=$B80)*('Comp.'!$B$5:$B$763&gt;=H$4)*('Comp.'!$B$5:$B$763&lt;=EOMONTH(H$4,0))*('Comp.'!$E$5:$E$763)*(IF(Resumo!$Q$5="",1,'Comp.'!$K$5:$K$763=Resumo!$Q$5)))</f>
        <v>0</v>
      </c>
      <c r="I80" s="199">
        <f t="array" ref="I80">SUMPRODUCT(('Diário 1º PA'!$E$4:$E$2977='Analítico Cp.'!$B80)*('Diário 1º PA'!$C$4:$C$2977&gt;=I$4)*('Diário 1º PA'!$C$4:$C$2977&lt;=EOMONTH(I$4,0))*('Diário 1º PA'!$F$4:$F$2977)*(IF(Resumo!$Q$5="",1,'Diário 1º PA'!$O$4:$O$2977=Resumo!$Q$5)))
+SUMPRODUCT(('Diário 2º PA'!$E$4:$E$2000='Analítico Cp.'!$B80)*('Diário 2º PA'!$C$4:$C$2000&gt;=I$4)*('Diário 2º PA'!$C$4:$C$2000&lt;=EOMONTH(I$4,0))*('Diário 2º PA'!$F$4:$F$2000)*(IF(Resumo!$Q$5="",1,'Diário 2º PA'!$O$4:$O$2000=Resumo!$Q$5)))
+SUMPRODUCT(('Diário 3º PA'!$E$4:$E$2000='Analítico Cp.'!$B80)*('Diário 3º PA'!$C$4:$C$2000&gt;=I$4)*('Diário 3º PA'!$C$4:$C$2000&lt;=EOMONTH(I$4,0))*('Diário 3º PA'!$F$4:$F$2000)*(IF(Resumo!$Q$5="",1,'Diário 3º PA'!$O$4:$O$2000=Resumo!$Q$5)))
+SUMPRODUCT(('Diário 4º PA'!$E$4:$E$2000='Analítico Cp.'!$B80)*('Diário 4º PA'!$C$4:$C$2000&gt;=I$4)*('Diário 4º PA'!$C$4:$C$2000&lt;=EOMONTH(I$4,0))*('Diário 4º PA'!$F$4:$F$2000)*(IF(Resumo!$Q$5="",1,'Diário 4º PA'!$O$4:$O$2000=Resumo!$Q$5)))
+SUMPRODUCT(('Comp.'!$D$5:$D$763=$B80)*('Comp.'!$B$5:$B$763&gt;=I$4)*('Comp.'!$B$5:$B$763&lt;=EOMONTH(I$4,0))*('Comp.'!$E$5:$E$763)*(IF(Resumo!$Q$5="",1,'Comp.'!$K$5:$K$763=Resumo!$Q$5)))</f>
        <v>0</v>
      </c>
      <c r="J80" s="199">
        <f t="array" ref="J80">SUMPRODUCT(('Diário 1º PA'!$E$4:$E$2977='Analítico Cp.'!$B80)*('Diário 1º PA'!$C$4:$C$2977&gt;=J$4)*('Diário 1º PA'!$C$4:$C$2977&lt;=EOMONTH(J$4,0))*('Diário 1º PA'!$F$4:$F$2977)*(IF(Resumo!$Q$5="",1,'Diário 1º PA'!$O$4:$O$2977=Resumo!$Q$5)))
+SUMPRODUCT(('Diário 2º PA'!$E$4:$E$2000='Analítico Cp.'!$B80)*('Diário 2º PA'!$C$4:$C$2000&gt;=J$4)*('Diário 2º PA'!$C$4:$C$2000&lt;=EOMONTH(J$4,0))*('Diário 2º PA'!$F$4:$F$2000)*(IF(Resumo!$Q$5="",1,'Diário 2º PA'!$O$4:$O$2000=Resumo!$Q$5)))
+SUMPRODUCT(('Diário 3º PA'!$E$4:$E$2000='Analítico Cp.'!$B80)*('Diário 3º PA'!$C$4:$C$2000&gt;=J$4)*('Diário 3º PA'!$C$4:$C$2000&lt;=EOMONTH(J$4,0))*('Diário 3º PA'!$F$4:$F$2000)*(IF(Resumo!$Q$5="",1,'Diário 3º PA'!$O$4:$O$2000=Resumo!$Q$5)))
+SUMPRODUCT(('Diário 4º PA'!$E$4:$E$2000='Analítico Cp.'!$B80)*('Diário 4º PA'!$C$4:$C$2000&gt;=J$4)*('Diário 4º PA'!$C$4:$C$2000&lt;=EOMONTH(J$4,0))*('Diário 4º PA'!$F$4:$F$2000)*(IF(Resumo!$Q$5="",1,'Diário 4º PA'!$O$4:$O$2000=Resumo!$Q$5)))
+SUMPRODUCT(('Comp.'!$D$5:$D$763=$B80)*('Comp.'!$B$5:$B$763&gt;=J$4)*('Comp.'!$B$5:$B$763&lt;=EOMONTH(J$4,0))*('Comp.'!$E$5:$E$763)*(IF(Resumo!$Q$5="",1,'Comp.'!$K$5:$K$763=Resumo!$Q$5)))</f>
        <v>0</v>
      </c>
      <c r="K80" s="199">
        <f t="array" ref="K80">SUMPRODUCT(('Diário 1º PA'!$E$4:$E$2977='Analítico Cp.'!$B80)*('Diário 1º PA'!$C$4:$C$2977&gt;=K$4)*('Diário 1º PA'!$C$4:$C$2977&lt;=EOMONTH(K$4,0))*('Diário 1º PA'!$F$4:$F$2977)*(IF(Resumo!$Q$5="",1,'Diário 1º PA'!$O$4:$O$2977=Resumo!$Q$5)))
+SUMPRODUCT(('Diário 2º PA'!$E$4:$E$2000='Analítico Cp.'!$B80)*('Diário 2º PA'!$C$4:$C$2000&gt;=K$4)*('Diário 2º PA'!$C$4:$C$2000&lt;=EOMONTH(K$4,0))*('Diário 2º PA'!$F$4:$F$2000)*(IF(Resumo!$Q$5="",1,'Diário 2º PA'!$O$4:$O$2000=Resumo!$Q$5)))
+SUMPRODUCT(('Diário 3º PA'!$E$4:$E$2000='Analítico Cp.'!$B80)*('Diário 3º PA'!$C$4:$C$2000&gt;=K$4)*('Diário 3º PA'!$C$4:$C$2000&lt;=EOMONTH(K$4,0))*('Diário 3º PA'!$F$4:$F$2000)*(IF(Resumo!$Q$5="",1,'Diário 3º PA'!$O$4:$O$2000=Resumo!$Q$5)))
+SUMPRODUCT(('Diário 4º PA'!$E$4:$E$2000='Analítico Cp.'!$B80)*('Diário 4º PA'!$C$4:$C$2000&gt;=K$4)*('Diário 4º PA'!$C$4:$C$2000&lt;=EOMONTH(K$4,0))*('Diário 4º PA'!$F$4:$F$2000)*(IF(Resumo!$Q$5="",1,'Diário 4º PA'!$O$4:$O$2000=Resumo!$Q$5)))
+SUMPRODUCT(('Comp.'!$D$5:$D$763=$B80)*('Comp.'!$B$5:$B$763&gt;=K$4)*('Comp.'!$B$5:$B$763&lt;=EOMONTH(K$4,0))*('Comp.'!$E$5:$E$763)*(IF(Resumo!$Q$5="",1,'Comp.'!$K$5:$K$763=Resumo!$Q$5)))</f>
        <v>0</v>
      </c>
      <c r="L80" s="199">
        <f t="array" ref="L80">SUMPRODUCT(('Diário 1º PA'!$E$4:$E$2977='Analítico Cp.'!$B80)*('Diário 1º PA'!$C$4:$C$2977&gt;=L$4)*('Diário 1º PA'!$C$4:$C$2977&lt;=EOMONTH(L$4,0))*('Diário 1º PA'!$F$4:$F$2977)*(IF(Resumo!$Q$5="",1,'Diário 1º PA'!$O$4:$O$2977=Resumo!$Q$5)))
+SUMPRODUCT(('Diário 2º PA'!$E$4:$E$2000='Analítico Cp.'!$B80)*('Diário 2º PA'!$C$4:$C$2000&gt;=L$4)*('Diário 2º PA'!$C$4:$C$2000&lt;=EOMONTH(L$4,0))*('Diário 2º PA'!$F$4:$F$2000)*(IF(Resumo!$Q$5="",1,'Diário 2º PA'!$O$4:$O$2000=Resumo!$Q$5)))
+SUMPRODUCT(('Diário 3º PA'!$E$4:$E$2000='Analítico Cp.'!$B80)*('Diário 3º PA'!$C$4:$C$2000&gt;=L$4)*('Diário 3º PA'!$C$4:$C$2000&lt;=EOMONTH(L$4,0))*('Diário 3º PA'!$F$4:$F$2000)*(IF(Resumo!$Q$5="",1,'Diário 3º PA'!$O$4:$O$2000=Resumo!$Q$5)))
+SUMPRODUCT(('Diário 4º PA'!$E$4:$E$2000='Analítico Cp.'!$B80)*('Diário 4º PA'!$C$4:$C$2000&gt;=L$4)*('Diário 4º PA'!$C$4:$C$2000&lt;=EOMONTH(L$4,0))*('Diário 4º PA'!$F$4:$F$2000)*(IF(Resumo!$Q$5="",1,'Diário 4º PA'!$O$4:$O$2000=Resumo!$Q$5)))
+SUMPRODUCT(('Comp.'!$D$5:$D$763=$B80)*('Comp.'!$B$5:$B$763&gt;=L$4)*('Comp.'!$B$5:$B$763&lt;=EOMONTH(L$4,0))*('Comp.'!$E$5:$E$763)*(IF(Resumo!$Q$5="",1,'Comp.'!$K$5:$K$763=Resumo!$Q$5)))</f>
        <v>0</v>
      </c>
      <c r="M80" s="199">
        <f t="array" ref="M80">SUMPRODUCT(('Diário 1º PA'!$E$4:$E$2977='Analítico Cp.'!$B80)*('Diário 1º PA'!$C$4:$C$2977&gt;=M$4)*('Diário 1º PA'!$C$4:$C$2977&lt;=EOMONTH(M$4,0))*('Diário 1º PA'!$F$4:$F$2977)*(IF(Resumo!$Q$5="",1,'Diário 1º PA'!$O$4:$O$2977=Resumo!$Q$5)))
+SUMPRODUCT(('Diário 2º PA'!$E$4:$E$2000='Analítico Cp.'!$B80)*('Diário 2º PA'!$C$4:$C$2000&gt;=M$4)*('Diário 2º PA'!$C$4:$C$2000&lt;=EOMONTH(M$4,0))*('Diário 2º PA'!$F$4:$F$2000)*(IF(Resumo!$Q$5="",1,'Diário 2º PA'!$O$4:$O$2000=Resumo!$Q$5)))
+SUMPRODUCT(('Diário 3º PA'!$E$4:$E$2000='Analítico Cp.'!$B80)*('Diário 3º PA'!$C$4:$C$2000&gt;=M$4)*('Diário 3º PA'!$C$4:$C$2000&lt;=EOMONTH(M$4,0))*('Diário 3º PA'!$F$4:$F$2000)*(IF(Resumo!$Q$5="",1,'Diário 3º PA'!$O$4:$O$2000=Resumo!$Q$5)))
+SUMPRODUCT(('Diário 4º PA'!$E$4:$E$2000='Analítico Cp.'!$B80)*('Diário 4º PA'!$C$4:$C$2000&gt;=M$4)*('Diário 4º PA'!$C$4:$C$2000&lt;=EOMONTH(M$4,0))*('Diário 4º PA'!$F$4:$F$2000)*(IF(Resumo!$Q$5="",1,'Diário 4º PA'!$O$4:$O$2000=Resumo!$Q$5)))
+SUMPRODUCT(('Comp.'!$D$5:$D$763=$B80)*('Comp.'!$B$5:$B$763&gt;=M$4)*('Comp.'!$B$5:$B$763&lt;=EOMONTH(M$4,0))*('Comp.'!$E$5:$E$763)*(IF(Resumo!$Q$5="",1,'Comp.'!$K$5:$K$763=Resumo!$Q$5)))</f>
        <v>0</v>
      </c>
      <c r="N80" s="199">
        <f t="array" ref="N80">SUMPRODUCT(('Diário 1º PA'!$E$4:$E$2977='Analítico Cp.'!$B80)*('Diário 1º PA'!$C$4:$C$2977&gt;=N$4)*('Diário 1º PA'!$C$4:$C$2977&lt;=EOMONTH(N$4,0))*('Diário 1º PA'!$F$4:$F$2977)*(IF(Resumo!$Q$5="",1,'Diário 1º PA'!$O$4:$O$2977=Resumo!$Q$5)))
+SUMPRODUCT(('Diário 2º PA'!$E$4:$E$2000='Analítico Cp.'!$B80)*('Diário 2º PA'!$C$4:$C$2000&gt;=N$4)*('Diário 2º PA'!$C$4:$C$2000&lt;=EOMONTH(N$4,0))*('Diário 2º PA'!$F$4:$F$2000)*(IF(Resumo!$Q$5="",1,'Diário 2º PA'!$O$4:$O$2000=Resumo!$Q$5)))
+SUMPRODUCT(('Diário 3º PA'!$E$4:$E$2000='Analítico Cp.'!$B80)*('Diário 3º PA'!$C$4:$C$2000&gt;=N$4)*('Diário 3º PA'!$C$4:$C$2000&lt;=EOMONTH(N$4,0))*('Diário 3º PA'!$F$4:$F$2000)*(IF(Resumo!$Q$5="",1,'Diário 3º PA'!$O$4:$O$2000=Resumo!$Q$5)))
+SUMPRODUCT(('Diário 4º PA'!$E$4:$E$2000='Analítico Cp.'!$B80)*('Diário 4º PA'!$C$4:$C$2000&gt;=N$4)*('Diário 4º PA'!$C$4:$C$2000&lt;=EOMONTH(N$4,0))*('Diário 4º PA'!$F$4:$F$2000)*(IF(Resumo!$Q$5="",1,'Diário 4º PA'!$O$4:$O$2000=Resumo!$Q$5)))
+SUMPRODUCT(('Comp.'!$D$5:$D$763=$B80)*('Comp.'!$B$5:$B$763&gt;=N$4)*('Comp.'!$B$5:$B$763&lt;=EOMONTH(N$4,0))*('Comp.'!$E$5:$E$763)*(IF(Resumo!$Q$5="",1,'Comp.'!$K$5:$K$763=Resumo!$Q$5)))</f>
        <v>0</v>
      </c>
      <c r="O80" s="200">
        <f t="shared" si="13"/>
        <v>0</v>
      </c>
      <c r="P80" s="201">
        <f t="shared" si="14"/>
        <v>0</v>
      </c>
      <c r="Q80" s="174"/>
      <c r="R80" s="174"/>
      <c r="S80" s="174"/>
      <c r="T80" s="174"/>
      <c r="U80" s="174"/>
      <c r="V80" s="174"/>
      <c r="W80" s="174"/>
      <c r="X80" s="174"/>
      <c r="Y80" s="174"/>
      <c r="Z80" s="174"/>
    </row>
    <row r="81" spans="1:26" ht="23.25" customHeight="1" x14ac:dyDescent="0.2">
      <c r="A81" s="220" t="s">
        <v>265</v>
      </c>
      <c r="B81" s="84" t="s">
        <v>266</v>
      </c>
      <c r="C81" s="199">
        <f t="array" ref="C81">SUMPRODUCT(('Diário 1º PA'!$E$4:$E$2977='Analítico Cp.'!$B81)*('Diário 1º PA'!$C$4:$C$2977&gt;=C$4)*('Diário 1º PA'!$C$4:$C$2977&lt;=EOMONTH(C$4,0))*('Diário 1º PA'!$F$4:$F$2977)*(IF(Resumo!$Q$5="",1,'Diário 1º PA'!$O$4:$O$2977=Resumo!$Q$5)))
+SUMPRODUCT(('Diário 2º PA'!$E$4:$E$2000='Analítico Cp.'!$B81)*('Diário 2º PA'!$C$4:$C$2000&gt;=C$4)*('Diário 2º PA'!$C$4:$C$2000&lt;=EOMONTH(C$4,0))*('Diário 2º PA'!$F$4:$F$2000)*(IF(Resumo!$Q$5="",1,'Diário 2º PA'!$O$4:$O$2000=Resumo!$Q$5)))
+SUMPRODUCT(('Diário 3º PA'!$E$4:$E$2000='Analítico Cp.'!$B81)*('Diário 3º PA'!$C$4:$C$2000&gt;=C$4)*('Diário 3º PA'!$C$4:$C$2000&lt;=EOMONTH(C$4,0))*('Diário 3º PA'!$F$4:$F$2000)*(IF(Resumo!$Q$5="",1,'Diário 3º PA'!$O$4:$O$2000=Resumo!$Q$5)))
+SUMPRODUCT(('Diário 4º PA'!$E$4:$E$2000='Analítico Cp.'!$B81)*('Diário 4º PA'!$C$4:$C$2000&gt;=C$4)*('Diário 4º PA'!$C$4:$C$2000&lt;=EOMONTH(C$4,0))*('Diário 4º PA'!$F$4:$F$2000)*(IF(Resumo!$Q$5="",1,'Diário 4º PA'!$O$4:$O$2000=Resumo!$Q$5)))
+SUMPRODUCT(('Comp.'!$D$5:$D$763=$B81)*('Comp.'!$B$5:$B$763&gt;=C$4)*('Comp.'!$B$5:$B$763&lt;=EOMONTH(C$4,0))*('Comp.'!$E$5:$E$763)*(IF(Resumo!$Q$5="",1,'Comp.'!$K$5:$K$763=Resumo!$Q$5)))</f>
        <v>7086</v>
      </c>
      <c r="D81" s="199">
        <f t="array" ref="D81">SUMPRODUCT(('Diário 1º PA'!$E$4:$E$2977='Analítico Cp.'!$B81)*('Diário 1º PA'!$C$4:$C$2977&gt;=D$4)*('Diário 1º PA'!$C$4:$C$2977&lt;=EOMONTH(D$4,0))*('Diário 1º PA'!$F$4:$F$2977)*(IF(Resumo!$Q$5="",1,'Diário 1º PA'!$O$4:$O$2977=Resumo!$Q$5)))
+SUMPRODUCT(('Diário 2º PA'!$E$4:$E$2000='Analítico Cp.'!$B81)*('Diário 2º PA'!$C$4:$C$2000&gt;=D$4)*('Diário 2º PA'!$C$4:$C$2000&lt;=EOMONTH(D$4,0))*('Diário 2º PA'!$F$4:$F$2000)*(IF(Resumo!$Q$5="",1,'Diário 2º PA'!$O$4:$O$2000=Resumo!$Q$5)))
+SUMPRODUCT(('Diário 3º PA'!$E$4:$E$2000='Analítico Cp.'!$B81)*('Diário 3º PA'!$C$4:$C$2000&gt;=D$4)*('Diário 3º PA'!$C$4:$C$2000&lt;=EOMONTH(D$4,0))*('Diário 3º PA'!$F$4:$F$2000)*(IF(Resumo!$Q$5="",1,'Diário 3º PA'!$O$4:$O$2000=Resumo!$Q$5)))
+SUMPRODUCT(('Diário 4º PA'!$E$4:$E$2000='Analítico Cp.'!$B81)*('Diário 4º PA'!$C$4:$C$2000&gt;=D$4)*('Diário 4º PA'!$C$4:$C$2000&lt;=EOMONTH(D$4,0))*('Diário 4º PA'!$F$4:$F$2000)*(IF(Resumo!$Q$5="",1,'Diário 4º PA'!$O$4:$O$2000=Resumo!$Q$5)))
+SUMPRODUCT(('Comp.'!$D$5:$D$763=$B81)*('Comp.'!$B$5:$B$763&gt;=D$4)*('Comp.'!$B$5:$B$763&lt;=EOMONTH(D$4,0))*('Comp.'!$E$5:$E$763)*(IF(Resumo!$Q$5="",1,'Comp.'!$K$5:$K$763=Resumo!$Q$5)))</f>
        <v>6036</v>
      </c>
      <c r="E81" s="199">
        <f t="array" ref="E81">SUMPRODUCT(('Diário 1º PA'!$E$4:$E$2977='Analítico Cp.'!$B81)*('Diário 1º PA'!$C$4:$C$2977&gt;=E$4)*('Diário 1º PA'!$C$4:$C$2977&lt;=EOMONTH(E$4,0))*('Diário 1º PA'!$F$4:$F$2977)*(IF(Resumo!$Q$5="",1,'Diário 1º PA'!$O$4:$O$2977=Resumo!$Q$5)))
+SUMPRODUCT(('Diário 2º PA'!$E$4:$E$2000='Analítico Cp.'!$B81)*('Diário 2º PA'!$C$4:$C$2000&gt;=E$4)*('Diário 2º PA'!$C$4:$C$2000&lt;=EOMONTH(E$4,0))*('Diário 2º PA'!$F$4:$F$2000)*(IF(Resumo!$Q$5="",1,'Diário 2º PA'!$O$4:$O$2000=Resumo!$Q$5)))
+SUMPRODUCT(('Diário 3º PA'!$E$4:$E$2000='Analítico Cp.'!$B81)*('Diário 3º PA'!$C$4:$C$2000&gt;=E$4)*('Diário 3º PA'!$C$4:$C$2000&lt;=EOMONTH(E$4,0))*('Diário 3º PA'!$F$4:$F$2000)*(IF(Resumo!$Q$5="",1,'Diário 3º PA'!$O$4:$O$2000=Resumo!$Q$5)))
+SUMPRODUCT(('Diário 4º PA'!$E$4:$E$2000='Analítico Cp.'!$B81)*('Diário 4º PA'!$C$4:$C$2000&gt;=E$4)*('Diário 4º PA'!$C$4:$C$2000&lt;=EOMONTH(E$4,0))*('Diário 4º PA'!$F$4:$F$2000)*(IF(Resumo!$Q$5="",1,'Diário 4º PA'!$O$4:$O$2000=Resumo!$Q$5)))
+SUMPRODUCT(('Comp.'!$D$5:$D$763=$B81)*('Comp.'!$B$5:$B$763&gt;=E$4)*('Comp.'!$B$5:$B$763&lt;=EOMONTH(E$4,0))*('Comp.'!$E$5:$E$763)*(IF(Resumo!$Q$5="",1,'Comp.'!$K$5:$K$763=Resumo!$Q$5)))</f>
        <v>1911.5</v>
      </c>
      <c r="F81" s="199">
        <f t="array" ref="F81">SUMPRODUCT(('Diário 1º PA'!$E$4:$E$2977='Analítico Cp.'!$B81)*('Diário 1º PA'!$C$4:$C$2977&gt;=F$4)*('Diário 1º PA'!$C$4:$C$2977&lt;=EOMONTH(F$4,0))*('Diário 1º PA'!$F$4:$F$2977)*(IF(Resumo!$Q$5="",1,'Diário 1º PA'!$O$4:$O$2977=Resumo!$Q$5)))
+SUMPRODUCT(('Diário 2º PA'!$E$4:$E$2000='Analítico Cp.'!$B81)*('Diário 2º PA'!$C$4:$C$2000&gt;=F$4)*('Diário 2º PA'!$C$4:$C$2000&lt;=EOMONTH(F$4,0))*('Diário 2º PA'!$F$4:$F$2000)*(IF(Resumo!$Q$5="",1,'Diário 2º PA'!$O$4:$O$2000=Resumo!$Q$5)))
+SUMPRODUCT(('Diário 3º PA'!$E$4:$E$2000='Analítico Cp.'!$B81)*('Diário 3º PA'!$C$4:$C$2000&gt;=F$4)*('Diário 3º PA'!$C$4:$C$2000&lt;=EOMONTH(F$4,0))*('Diário 3º PA'!$F$4:$F$2000)*(IF(Resumo!$Q$5="",1,'Diário 3º PA'!$O$4:$O$2000=Resumo!$Q$5)))
+SUMPRODUCT(('Diário 4º PA'!$E$4:$E$2000='Analítico Cp.'!$B81)*('Diário 4º PA'!$C$4:$C$2000&gt;=F$4)*('Diário 4º PA'!$C$4:$C$2000&lt;=EOMONTH(F$4,0))*('Diário 4º PA'!$F$4:$F$2000)*(IF(Resumo!$Q$5="",1,'Diário 4º PA'!$O$4:$O$2000=Resumo!$Q$5)))
+SUMPRODUCT(('Comp.'!$D$5:$D$763=$B81)*('Comp.'!$B$5:$B$763&gt;=F$4)*('Comp.'!$B$5:$B$763&lt;=EOMONTH(F$4,0))*('Comp.'!$E$5:$E$763)*(IF(Resumo!$Q$5="",1,'Comp.'!$K$5:$K$763=Resumo!$Q$5)))</f>
        <v>0</v>
      </c>
      <c r="G81" s="199">
        <f t="array" ref="G81">SUMPRODUCT(('Diário 1º PA'!$E$4:$E$2977='Analítico Cp.'!$B81)*('Diário 1º PA'!$C$4:$C$2977&gt;=G$4)*('Diário 1º PA'!$C$4:$C$2977&lt;=EOMONTH(G$4,0))*('Diário 1º PA'!$F$4:$F$2977)*(IF(Resumo!$Q$5="",1,'Diário 1º PA'!$O$4:$O$2977=Resumo!$Q$5)))
+SUMPRODUCT(('Diário 2º PA'!$E$4:$E$2000='Analítico Cp.'!$B81)*('Diário 2º PA'!$C$4:$C$2000&gt;=G$4)*('Diário 2º PA'!$C$4:$C$2000&lt;=EOMONTH(G$4,0))*('Diário 2º PA'!$F$4:$F$2000)*(IF(Resumo!$Q$5="",1,'Diário 2º PA'!$O$4:$O$2000=Resumo!$Q$5)))
+SUMPRODUCT(('Diário 3º PA'!$E$4:$E$2000='Analítico Cp.'!$B81)*('Diário 3º PA'!$C$4:$C$2000&gt;=G$4)*('Diário 3º PA'!$C$4:$C$2000&lt;=EOMONTH(G$4,0))*('Diário 3º PA'!$F$4:$F$2000)*(IF(Resumo!$Q$5="",1,'Diário 3º PA'!$O$4:$O$2000=Resumo!$Q$5)))
+SUMPRODUCT(('Diário 4º PA'!$E$4:$E$2000='Analítico Cp.'!$B81)*('Diário 4º PA'!$C$4:$C$2000&gt;=G$4)*('Diário 4º PA'!$C$4:$C$2000&lt;=EOMONTH(G$4,0))*('Diário 4º PA'!$F$4:$F$2000)*(IF(Resumo!$Q$5="",1,'Diário 4º PA'!$O$4:$O$2000=Resumo!$Q$5)))
+SUMPRODUCT(('Comp.'!$D$5:$D$763=$B81)*('Comp.'!$B$5:$B$763&gt;=G$4)*('Comp.'!$B$5:$B$763&lt;=EOMONTH(G$4,0))*('Comp.'!$E$5:$E$763)*(IF(Resumo!$Q$5="",1,'Comp.'!$K$5:$K$763=Resumo!$Q$5)))</f>
        <v>0</v>
      </c>
      <c r="H81" s="199">
        <f t="array" ref="H81">SUMPRODUCT(('Diário 1º PA'!$E$4:$E$2977='Analítico Cp.'!$B81)*('Diário 1º PA'!$C$4:$C$2977&gt;=H$4)*('Diário 1º PA'!$C$4:$C$2977&lt;=EOMONTH(H$4,0))*('Diário 1º PA'!$F$4:$F$2977)*(IF(Resumo!$Q$5="",1,'Diário 1º PA'!$O$4:$O$2977=Resumo!$Q$5)))
+SUMPRODUCT(('Diário 2º PA'!$E$4:$E$2000='Analítico Cp.'!$B81)*('Diário 2º PA'!$C$4:$C$2000&gt;=H$4)*('Diário 2º PA'!$C$4:$C$2000&lt;=EOMONTH(H$4,0))*('Diário 2º PA'!$F$4:$F$2000)*(IF(Resumo!$Q$5="",1,'Diário 2º PA'!$O$4:$O$2000=Resumo!$Q$5)))
+SUMPRODUCT(('Diário 3º PA'!$E$4:$E$2000='Analítico Cp.'!$B81)*('Diário 3º PA'!$C$4:$C$2000&gt;=H$4)*('Diário 3º PA'!$C$4:$C$2000&lt;=EOMONTH(H$4,0))*('Diário 3º PA'!$F$4:$F$2000)*(IF(Resumo!$Q$5="",1,'Diário 3º PA'!$O$4:$O$2000=Resumo!$Q$5)))
+SUMPRODUCT(('Diário 4º PA'!$E$4:$E$2000='Analítico Cp.'!$B81)*('Diário 4º PA'!$C$4:$C$2000&gt;=H$4)*('Diário 4º PA'!$C$4:$C$2000&lt;=EOMONTH(H$4,0))*('Diário 4º PA'!$F$4:$F$2000)*(IF(Resumo!$Q$5="",1,'Diário 4º PA'!$O$4:$O$2000=Resumo!$Q$5)))
+SUMPRODUCT(('Comp.'!$D$5:$D$763=$B81)*('Comp.'!$B$5:$B$763&gt;=H$4)*('Comp.'!$B$5:$B$763&lt;=EOMONTH(H$4,0))*('Comp.'!$E$5:$E$763)*(IF(Resumo!$Q$5="",1,'Comp.'!$K$5:$K$763=Resumo!$Q$5)))</f>
        <v>0</v>
      </c>
      <c r="I81" s="199">
        <f t="array" ref="I81">SUMPRODUCT(('Diário 1º PA'!$E$4:$E$2977='Analítico Cp.'!$B81)*('Diário 1º PA'!$C$4:$C$2977&gt;=I$4)*('Diário 1º PA'!$C$4:$C$2977&lt;=EOMONTH(I$4,0))*('Diário 1º PA'!$F$4:$F$2977)*(IF(Resumo!$Q$5="",1,'Diário 1º PA'!$O$4:$O$2977=Resumo!$Q$5)))
+SUMPRODUCT(('Diário 2º PA'!$E$4:$E$2000='Analítico Cp.'!$B81)*('Diário 2º PA'!$C$4:$C$2000&gt;=I$4)*('Diário 2º PA'!$C$4:$C$2000&lt;=EOMONTH(I$4,0))*('Diário 2º PA'!$F$4:$F$2000)*(IF(Resumo!$Q$5="",1,'Diário 2º PA'!$O$4:$O$2000=Resumo!$Q$5)))
+SUMPRODUCT(('Diário 3º PA'!$E$4:$E$2000='Analítico Cp.'!$B81)*('Diário 3º PA'!$C$4:$C$2000&gt;=I$4)*('Diário 3º PA'!$C$4:$C$2000&lt;=EOMONTH(I$4,0))*('Diário 3º PA'!$F$4:$F$2000)*(IF(Resumo!$Q$5="",1,'Diário 3º PA'!$O$4:$O$2000=Resumo!$Q$5)))
+SUMPRODUCT(('Diário 4º PA'!$E$4:$E$2000='Analítico Cp.'!$B81)*('Diário 4º PA'!$C$4:$C$2000&gt;=I$4)*('Diário 4º PA'!$C$4:$C$2000&lt;=EOMONTH(I$4,0))*('Diário 4º PA'!$F$4:$F$2000)*(IF(Resumo!$Q$5="",1,'Diário 4º PA'!$O$4:$O$2000=Resumo!$Q$5)))
+SUMPRODUCT(('Comp.'!$D$5:$D$763=$B81)*('Comp.'!$B$5:$B$763&gt;=I$4)*('Comp.'!$B$5:$B$763&lt;=EOMONTH(I$4,0))*('Comp.'!$E$5:$E$763)*(IF(Resumo!$Q$5="",1,'Comp.'!$K$5:$K$763=Resumo!$Q$5)))</f>
        <v>0</v>
      </c>
      <c r="J81" s="199">
        <f t="array" ref="J81">SUMPRODUCT(('Diário 1º PA'!$E$4:$E$2977='Analítico Cp.'!$B81)*('Diário 1º PA'!$C$4:$C$2977&gt;=J$4)*('Diário 1º PA'!$C$4:$C$2977&lt;=EOMONTH(J$4,0))*('Diário 1º PA'!$F$4:$F$2977)*(IF(Resumo!$Q$5="",1,'Diário 1º PA'!$O$4:$O$2977=Resumo!$Q$5)))
+SUMPRODUCT(('Diário 2º PA'!$E$4:$E$2000='Analítico Cp.'!$B81)*('Diário 2º PA'!$C$4:$C$2000&gt;=J$4)*('Diário 2º PA'!$C$4:$C$2000&lt;=EOMONTH(J$4,0))*('Diário 2º PA'!$F$4:$F$2000)*(IF(Resumo!$Q$5="",1,'Diário 2º PA'!$O$4:$O$2000=Resumo!$Q$5)))
+SUMPRODUCT(('Diário 3º PA'!$E$4:$E$2000='Analítico Cp.'!$B81)*('Diário 3º PA'!$C$4:$C$2000&gt;=J$4)*('Diário 3º PA'!$C$4:$C$2000&lt;=EOMONTH(J$4,0))*('Diário 3º PA'!$F$4:$F$2000)*(IF(Resumo!$Q$5="",1,'Diário 3º PA'!$O$4:$O$2000=Resumo!$Q$5)))
+SUMPRODUCT(('Diário 4º PA'!$E$4:$E$2000='Analítico Cp.'!$B81)*('Diário 4º PA'!$C$4:$C$2000&gt;=J$4)*('Diário 4º PA'!$C$4:$C$2000&lt;=EOMONTH(J$4,0))*('Diário 4º PA'!$F$4:$F$2000)*(IF(Resumo!$Q$5="",1,'Diário 4º PA'!$O$4:$O$2000=Resumo!$Q$5)))
+SUMPRODUCT(('Comp.'!$D$5:$D$763=$B81)*('Comp.'!$B$5:$B$763&gt;=J$4)*('Comp.'!$B$5:$B$763&lt;=EOMONTH(J$4,0))*('Comp.'!$E$5:$E$763)*(IF(Resumo!$Q$5="",1,'Comp.'!$K$5:$K$763=Resumo!$Q$5)))</f>
        <v>0</v>
      </c>
      <c r="K81" s="199">
        <f t="array" ref="K81">SUMPRODUCT(('Diário 1º PA'!$E$4:$E$2977='Analítico Cp.'!$B81)*('Diário 1º PA'!$C$4:$C$2977&gt;=K$4)*('Diário 1º PA'!$C$4:$C$2977&lt;=EOMONTH(K$4,0))*('Diário 1º PA'!$F$4:$F$2977)*(IF(Resumo!$Q$5="",1,'Diário 1º PA'!$O$4:$O$2977=Resumo!$Q$5)))
+SUMPRODUCT(('Diário 2º PA'!$E$4:$E$2000='Analítico Cp.'!$B81)*('Diário 2º PA'!$C$4:$C$2000&gt;=K$4)*('Diário 2º PA'!$C$4:$C$2000&lt;=EOMONTH(K$4,0))*('Diário 2º PA'!$F$4:$F$2000)*(IF(Resumo!$Q$5="",1,'Diário 2º PA'!$O$4:$O$2000=Resumo!$Q$5)))
+SUMPRODUCT(('Diário 3º PA'!$E$4:$E$2000='Analítico Cp.'!$B81)*('Diário 3º PA'!$C$4:$C$2000&gt;=K$4)*('Diário 3º PA'!$C$4:$C$2000&lt;=EOMONTH(K$4,0))*('Diário 3º PA'!$F$4:$F$2000)*(IF(Resumo!$Q$5="",1,'Diário 3º PA'!$O$4:$O$2000=Resumo!$Q$5)))
+SUMPRODUCT(('Diário 4º PA'!$E$4:$E$2000='Analítico Cp.'!$B81)*('Diário 4º PA'!$C$4:$C$2000&gt;=K$4)*('Diário 4º PA'!$C$4:$C$2000&lt;=EOMONTH(K$4,0))*('Diário 4º PA'!$F$4:$F$2000)*(IF(Resumo!$Q$5="",1,'Diário 4º PA'!$O$4:$O$2000=Resumo!$Q$5)))
+SUMPRODUCT(('Comp.'!$D$5:$D$763=$B81)*('Comp.'!$B$5:$B$763&gt;=K$4)*('Comp.'!$B$5:$B$763&lt;=EOMONTH(K$4,0))*('Comp.'!$E$5:$E$763)*(IF(Resumo!$Q$5="",1,'Comp.'!$K$5:$K$763=Resumo!$Q$5)))</f>
        <v>0</v>
      </c>
      <c r="L81" s="199">
        <f t="array" ref="L81">SUMPRODUCT(('Diário 1º PA'!$E$4:$E$2977='Analítico Cp.'!$B81)*('Diário 1º PA'!$C$4:$C$2977&gt;=L$4)*('Diário 1º PA'!$C$4:$C$2977&lt;=EOMONTH(L$4,0))*('Diário 1º PA'!$F$4:$F$2977)*(IF(Resumo!$Q$5="",1,'Diário 1º PA'!$O$4:$O$2977=Resumo!$Q$5)))
+SUMPRODUCT(('Diário 2º PA'!$E$4:$E$2000='Analítico Cp.'!$B81)*('Diário 2º PA'!$C$4:$C$2000&gt;=L$4)*('Diário 2º PA'!$C$4:$C$2000&lt;=EOMONTH(L$4,0))*('Diário 2º PA'!$F$4:$F$2000)*(IF(Resumo!$Q$5="",1,'Diário 2º PA'!$O$4:$O$2000=Resumo!$Q$5)))
+SUMPRODUCT(('Diário 3º PA'!$E$4:$E$2000='Analítico Cp.'!$B81)*('Diário 3º PA'!$C$4:$C$2000&gt;=L$4)*('Diário 3º PA'!$C$4:$C$2000&lt;=EOMONTH(L$4,0))*('Diário 3º PA'!$F$4:$F$2000)*(IF(Resumo!$Q$5="",1,'Diário 3º PA'!$O$4:$O$2000=Resumo!$Q$5)))
+SUMPRODUCT(('Diário 4º PA'!$E$4:$E$2000='Analítico Cp.'!$B81)*('Diário 4º PA'!$C$4:$C$2000&gt;=L$4)*('Diário 4º PA'!$C$4:$C$2000&lt;=EOMONTH(L$4,0))*('Diário 4º PA'!$F$4:$F$2000)*(IF(Resumo!$Q$5="",1,'Diário 4º PA'!$O$4:$O$2000=Resumo!$Q$5)))
+SUMPRODUCT(('Comp.'!$D$5:$D$763=$B81)*('Comp.'!$B$5:$B$763&gt;=L$4)*('Comp.'!$B$5:$B$763&lt;=EOMONTH(L$4,0))*('Comp.'!$E$5:$E$763)*(IF(Resumo!$Q$5="",1,'Comp.'!$K$5:$K$763=Resumo!$Q$5)))</f>
        <v>0</v>
      </c>
      <c r="M81" s="199">
        <f t="array" ref="M81">SUMPRODUCT(('Diário 1º PA'!$E$4:$E$2977='Analítico Cp.'!$B81)*('Diário 1º PA'!$C$4:$C$2977&gt;=M$4)*('Diário 1º PA'!$C$4:$C$2977&lt;=EOMONTH(M$4,0))*('Diário 1º PA'!$F$4:$F$2977)*(IF(Resumo!$Q$5="",1,'Diário 1º PA'!$O$4:$O$2977=Resumo!$Q$5)))
+SUMPRODUCT(('Diário 2º PA'!$E$4:$E$2000='Analítico Cp.'!$B81)*('Diário 2º PA'!$C$4:$C$2000&gt;=M$4)*('Diário 2º PA'!$C$4:$C$2000&lt;=EOMONTH(M$4,0))*('Diário 2º PA'!$F$4:$F$2000)*(IF(Resumo!$Q$5="",1,'Diário 2º PA'!$O$4:$O$2000=Resumo!$Q$5)))
+SUMPRODUCT(('Diário 3º PA'!$E$4:$E$2000='Analítico Cp.'!$B81)*('Diário 3º PA'!$C$4:$C$2000&gt;=M$4)*('Diário 3º PA'!$C$4:$C$2000&lt;=EOMONTH(M$4,0))*('Diário 3º PA'!$F$4:$F$2000)*(IF(Resumo!$Q$5="",1,'Diário 3º PA'!$O$4:$O$2000=Resumo!$Q$5)))
+SUMPRODUCT(('Diário 4º PA'!$E$4:$E$2000='Analítico Cp.'!$B81)*('Diário 4º PA'!$C$4:$C$2000&gt;=M$4)*('Diário 4º PA'!$C$4:$C$2000&lt;=EOMONTH(M$4,0))*('Diário 4º PA'!$F$4:$F$2000)*(IF(Resumo!$Q$5="",1,'Diário 4º PA'!$O$4:$O$2000=Resumo!$Q$5)))
+SUMPRODUCT(('Comp.'!$D$5:$D$763=$B81)*('Comp.'!$B$5:$B$763&gt;=M$4)*('Comp.'!$B$5:$B$763&lt;=EOMONTH(M$4,0))*('Comp.'!$E$5:$E$763)*(IF(Resumo!$Q$5="",1,'Comp.'!$K$5:$K$763=Resumo!$Q$5)))</f>
        <v>0</v>
      </c>
      <c r="N81" s="199">
        <f t="array" ref="N81">SUMPRODUCT(('Diário 1º PA'!$E$4:$E$2977='Analítico Cp.'!$B81)*('Diário 1º PA'!$C$4:$C$2977&gt;=N$4)*('Diário 1º PA'!$C$4:$C$2977&lt;=EOMONTH(N$4,0))*('Diário 1º PA'!$F$4:$F$2977)*(IF(Resumo!$Q$5="",1,'Diário 1º PA'!$O$4:$O$2977=Resumo!$Q$5)))
+SUMPRODUCT(('Diário 2º PA'!$E$4:$E$2000='Analítico Cp.'!$B81)*('Diário 2º PA'!$C$4:$C$2000&gt;=N$4)*('Diário 2º PA'!$C$4:$C$2000&lt;=EOMONTH(N$4,0))*('Diário 2º PA'!$F$4:$F$2000)*(IF(Resumo!$Q$5="",1,'Diário 2º PA'!$O$4:$O$2000=Resumo!$Q$5)))
+SUMPRODUCT(('Diário 3º PA'!$E$4:$E$2000='Analítico Cp.'!$B81)*('Diário 3º PA'!$C$4:$C$2000&gt;=N$4)*('Diário 3º PA'!$C$4:$C$2000&lt;=EOMONTH(N$4,0))*('Diário 3º PA'!$F$4:$F$2000)*(IF(Resumo!$Q$5="",1,'Diário 3º PA'!$O$4:$O$2000=Resumo!$Q$5)))
+SUMPRODUCT(('Diário 4º PA'!$E$4:$E$2000='Analítico Cp.'!$B81)*('Diário 4º PA'!$C$4:$C$2000&gt;=N$4)*('Diário 4º PA'!$C$4:$C$2000&lt;=EOMONTH(N$4,0))*('Diário 4º PA'!$F$4:$F$2000)*(IF(Resumo!$Q$5="",1,'Diário 4º PA'!$O$4:$O$2000=Resumo!$Q$5)))
+SUMPRODUCT(('Comp.'!$D$5:$D$763=$B81)*('Comp.'!$B$5:$B$763&gt;=N$4)*('Comp.'!$B$5:$B$763&lt;=EOMONTH(N$4,0))*('Comp.'!$E$5:$E$763)*(IF(Resumo!$Q$5="",1,'Comp.'!$K$5:$K$763=Resumo!$Q$5)))</f>
        <v>0</v>
      </c>
      <c r="O81" s="200">
        <f t="shared" si="13"/>
        <v>15033.5</v>
      </c>
      <c r="P81" s="201">
        <f t="shared" si="14"/>
        <v>3.1116848672519026E-3</v>
      </c>
      <c r="Q81" s="174"/>
      <c r="R81" s="174"/>
      <c r="S81" s="174"/>
      <c r="T81" s="174"/>
      <c r="U81" s="174"/>
      <c r="V81" s="174"/>
      <c r="W81" s="174"/>
      <c r="X81" s="174"/>
      <c r="Y81" s="174"/>
      <c r="Z81" s="174"/>
    </row>
    <row r="82" spans="1:26" ht="23.25" customHeight="1" x14ac:dyDescent="0.2">
      <c r="A82" s="220" t="s">
        <v>267</v>
      </c>
      <c r="B82" s="84" t="s">
        <v>268</v>
      </c>
      <c r="C82" s="199">
        <f t="array" ref="C82">SUMPRODUCT(('Diário 1º PA'!$E$4:$E$2977='Analítico Cp.'!$B82)*('Diário 1º PA'!$C$4:$C$2977&gt;=C$4)*('Diário 1º PA'!$C$4:$C$2977&lt;=EOMONTH(C$4,0))*('Diário 1º PA'!$F$4:$F$2977)*(IF(Resumo!$Q$5="",1,'Diário 1º PA'!$O$4:$O$2977=Resumo!$Q$5)))
+SUMPRODUCT(('Diário 2º PA'!$E$4:$E$2000='Analítico Cp.'!$B82)*('Diário 2º PA'!$C$4:$C$2000&gt;=C$4)*('Diário 2º PA'!$C$4:$C$2000&lt;=EOMONTH(C$4,0))*('Diário 2º PA'!$F$4:$F$2000)*(IF(Resumo!$Q$5="",1,'Diário 2º PA'!$O$4:$O$2000=Resumo!$Q$5)))
+SUMPRODUCT(('Diário 3º PA'!$E$4:$E$2000='Analítico Cp.'!$B82)*('Diário 3º PA'!$C$4:$C$2000&gt;=C$4)*('Diário 3º PA'!$C$4:$C$2000&lt;=EOMONTH(C$4,0))*('Diário 3º PA'!$F$4:$F$2000)*(IF(Resumo!$Q$5="",1,'Diário 3º PA'!$O$4:$O$2000=Resumo!$Q$5)))
+SUMPRODUCT(('Diário 4º PA'!$E$4:$E$2000='Analítico Cp.'!$B82)*('Diário 4º PA'!$C$4:$C$2000&gt;=C$4)*('Diário 4º PA'!$C$4:$C$2000&lt;=EOMONTH(C$4,0))*('Diário 4º PA'!$F$4:$F$2000)*(IF(Resumo!$Q$5="",1,'Diário 4º PA'!$O$4:$O$2000=Resumo!$Q$5)))
+SUMPRODUCT(('Comp.'!$D$5:$D$763=$B82)*('Comp.'!$B$5:$B$763&gt;=C$4)*('Comp.'!$B$5:$B$763&lt;=EOMONTH(C$4,0))*('Comp.'!$E$5:$E$763)*(IF(Resumo!$Q$5="",1,'Comp.'!$K$5:$K$763=Resumo!$Q$5)))</f>
        <v>0</v>
      </c>
      <c r="D82" s="199">
        <f t="array" ref="D82">SUMPRODUCT(('Diário 1º PA'!$E$4:$E$2977='Analítico Cp.'!$B82)*('Diário 1º PA'!$C$4:$C$2977&gt;=D$4)*('Diário 1º PA'!$C$4:$C$2977&lt;=EOMONTH(D$4,0))*('Diário 1º PA'!$F$4:$F$2977)*(IF(Resumo!$Q$5="",1,'Diário 1º PA'!$O$4:$O$2977=Resumo!$Q$5)))
+SUMPRODUCT(('Diário 2º PA'!$E$4:$E$2000='Analítico Cp.'!$B82)*('Diário 2º PA'!$C$4:$C$2000&gt;=D$4)*('Diário 2º PA'!$C$4:$C$2000&lt;=EOMONTH(D$4,0))*('Diário 2º PA'!$F$4:$F$2000)*(IF(Resumo!$Q$5="",1,'Diário 2º PA'!$O$4:$O$2000=Resumo!$Q$5)))
+SUMPRODUCT(('Diário 3º PA'!$E$4:$E$2000='Analítico Cp.'!$B82)*('Diário 3º PA'!$C$4:$C$2000&gt;=D$4)*('Diário 3º PA'!$C$4:$C$2000&lt;=EOMONTH(D$4,0))*('Diário 3º PA'!$F$4:$F$2000)*(IF(Resumo!$Q$5="",1,'Diário 3º PA'!$O$4:$O$2000=Resumo!$Q$5)))
+SUMPRODUCT(('Diário 4º PA'!$E$4:$E$2000='Analítico Cp.'!$B82)*('Diário 4º PA'!$C$4:$C$2000&gt;=D$4)*('Diário 4º PA'!$C$4:$C$2000&lt;=EOMONTH(D$4,0))*('Diário 4º PA'!$F$4:$F$2000)*(IF(Resumo!$Q$5="",1,'Diário 4º PA'!$O$4:$O$2000=Resumo!$Q$5)))
+SUMPRODUCT(('Comp.'!$D$5:$D$763=$B82)*('Comp.'!$B$5:$B$763&gt;=D$4)*('Comp.'!$B$5:$B$763&lt;=EOMONTH(D$4,0))*('Comp.'!$E$5:$E$763)*(IF(Resumo!$Q$5="",1,'Comp.'!$K$5:$K$763=Resumo!$Q$5)))</f>
        <v>0</v>
      </c>
      <c r="E82" s="199">
        <f t="array" ref="E82">SUMPRODUCT(('Diário 1º PA'!$E$4:$E$2977='Analítico Cp.'!$B82)*('Diário 1º PA'!$C$4:$C$2977&gt;=E$4)*('Diário 1º PA'!$C$4:$C$2977&lt;=EOMONTH(E$4,0))*('Diário 1º PA'!$F$4:$F$2977)*(IF(Resumo!$Q$5="",1,'Diário 1º PA'!$O$4:$O$2977=Resumo!$Q$5)))
+SUMPRODUCT(('Diário 2º PA'!$E$4:$E$2000='Analítico Cp.'!$B82)*('Diário 2º PA'!$C$4:$C$2000&gt;=E$4)*('Diário 2º PA'!$C$4:$C$2000&lt;=EOMONTH(E$4,0))*('Diário 2º PA'!$F$4:$F$2000)*(IF(Resumo!$Q$5="",1,'Diário 2º PA'!$O$4:$O$2000=Resumo!$Q$5)))
+SUMPRODUCT(('Diário 3º PA'!$E$4:$E$2000='Analítico Cp.'!$B82)*('Diário 3º PA'!$C$4:$C$2000&gt;=E$4)*('Diário 3º PA'!$C$4:$C$2000&lt;=EOMONTH(E$4,0))*('Diário 3º PA'!$F$4:$F$2000)*(IF(Resumo!$Q$5="",1,'Diário 3º PA'!$O$4:$O$2000=Resumo!$Q$5)))
+SUMPRODUCT(('Diário 4º PA'!$E$4:$E$2000='Analítico Cp.'!$B82)*('Diário 4º PA'!$C$4:$C$2000&gt;=E$4)*('Diário 4º PA'!$C$4:$C$2000&lt;=EOMONTH(E$4,0))*('Diário 4º PA'!$F$4:$F$2000)*(IF(Resumo!$Q$5="",1,'Diário 4º PA'!$O$4:$O$2000=Resumo!$Q$5)))
+SUMPRODUCT(('Comp.'!$D$5:$D$763=$B82)*('Comp.'!$B$5:$B$763&gt;=E$4)*('Comp.'!$B$5:$B$763&lt;=EOMONTH(E$4,0))*('Comp.'!$E$5:$E$763)*(IF(Resumo!$Q$5="",1,'Comp.'!$K$5:$K$763=Resumo!$Q$5)))</f>
        <v>0</v>
      </c>
      <c r="F82" s="199">
        <f t="array" ref="F82">SUMPRODUCT(('Diário 1º PA'!$E$4:$E$2977='Analítico Cp.'!$B82)*('Diário 1º PA'!$C$4:$C$2977&gt;=F$4)*('Diário 1º PA'!$C$4:$C$2977&lt;=EOMONTH(F$4,0))*('Diário 1º PA'!$F$4:$F$2977)*(IF(Resumo!$Q$5="",1,'Diário 1º PA'!$O$4:$O$2977=Resumo!$Q$5)))
+SUMPRODUCT(('Diário 2º PA'!$E$4:$E$2000='Analítico Cp.'!$B82)*('Diário 2º PA'!$C$4:$C$2000&gt;=F$4)*('Diário 2º PA'!$C$4:$C$2000&lt;=EOMONTH(F$4,0))*('Diário 2º PA'!$F$4:$F$2000)*(IF(Resumo!$Q$5="",1,'Diário 2º PA'!$O$4:$O$2000=Resumo!$Q$5)))
+SUMPRODUCT(('Diário 3º PA'!$E$4:$E$2000='Analítico Cp.'!$B82)*('Diário 3º PA'!$C$4:$C$2000&gt;=F$4)*('Diário 3º PA'!$C$4:$C$2000&lt;=EOMONTH(F$4,0))*('Diário 3º PA'!$F$4:$F$2000)*(IF(Resumo!$Q$5="",1,'Diário 3º PA'!$O$4:$O$2000=Resumo!$Q$5)))
+SUMPRODUCT(('Diário 4º PA'!$E$4:$E$2000='Analítico Cp.'!$B82)*('Diário 4º PA'!$C$4:$C$2000&gt;=F$4)*('Diário 4º PA'!$C$4:$C$2000&lt;=EOMONTH(F$4,0))*('Diário 4º PA'!$F$4:$F$2000)*(IF(Resumo!$Q$5="",1,'Diário 4º PA'!$O$4:$O$2000=Resumo!$Q$5)))
+SUMPRODUCT(('Comp.'!$D$5:$D$763=$B82)*('Comp.'!$B$5:$B$763&gt;=F$4)*('Comp.'!$B$5:$B$763&lt;=EOMONTH(F$4,0))*('Comp.'!$E$5:$E$763)*(IF(Resumo!$Q$5="",1,'Comp.'!$K$5:$K$763=Resumo!$Q$5)))</f>
        <v>0</v>
      </c>
      <c r="G82" s="199">
        <f t="array" ref="G82">SUMPRODUCT(('Diário 1º PA'!$E$4:$E$2977='Analítico Cp.'!$B82)*('Diário 1º PA'!$C$4:$C$2977&gt;=G$4)*('Diário 1º PA'!$C$4:$C$2977&lt;=EOMONTH(G$4,0))*('Diário 1º PA'!$F$4:$F$2977)*(IF(Resumo!$Q$5="",1,'Diário 1º PA'!$O$4:$O$2977=Resumo!$Q$5)))
+SUMPRODUCT(('Diário 2º PA'!$E$4:$E$2000='Analítico Cp.'!$B82)*('Diário 2º PA'!$C$4:$C$2000&gt;=G$4)*('Diário 2º PA'!$C$4:$C$2000&lt;=EOMONTH(G$4,0))*('Diário 2º PA'!$F$4:$F$2000)*(IF(Resumo!$Q$5="",1,'Diário 2º PA'!$O$4:$O$2000=Resumo!$Q$5)))
+SUMPRODUCT(('Diário 3º PA'!$E$4:$E$2000='Analítico Cp.'!$B82)*('Diário 3º PA'!$C$4:$C$2000&gt;=G$4)*('Diário 3º PA'!$C$4:$C$2000&lt;=EOMONTH(G$4,0))*('Diário 3º PA'!$F$4:$F$2000)*(IF(Resumo!$Q$5="",1,'Diário 3º PA'!$O$4:$O$2000=Resumo!$Q$5)))
+SUMPRODUCT(('Diário 4º PA'!$E$4:$E$2000='Analítico Cp.'!$B82)*('Diário 4º PA'!$C$4:$C$2000&gt;=G$4)*('Diário 4º PA'!$C$4:$C$2000&lt;=EOMONTH(G$4,0))*('Diário 4º PA'!$F$4:$F$2000)*(IF(Resumo!$Q$5="",1,'Diário 4º PA'!$O$4:$O$2000=Resumo!$Q$5)))
+SUMPRODUCT(('Comp.'!$D$5:$D$763=$B82)*('Comp.'!$B$5:$B$763&gt;=G$4)*('Comp.'!$B$5:$B$763&lt;=EOMONTH(G$4,0))*('Comp.'!$E$5:$E$763)*(IF(Resumo!$Q$5="",1,'Comp.'!$K$5:$K$763=Resumo!$Q$5)))</f>
        <v>0</v>
      </c>
      <c r="H82" s="199">
        <f t="array" ref="H82">SUMPRODUCT(('Diário 1º PA'!$E$4:$E$2977='Analítico Cp.'!$B82)*('Diário 1º PA'!$C$4:$C$2977&gt;=H$4)*('Diário 1º PA'!$C$4:$C$2977&lt;=EOMONTH(H$4,0))*('Diário 1º PA'!$F$4:$F$2977)*(IF(Resumo!$Q$5="",1,'Diário 1º PA'!$O$4:$O$2977=Resumo!$Q$5)))
+SUMPRODUCT(('Diário 2º PA'!$E$4:$E$2000='Analítico Cp.'!$B82)*('Diário 2º PA'!$C$4:$C$2000&gt;=H$4)*('Diário 2º PA'!$C$4:$C$2000&lt;=EOMONTH(H$4,0))*('Diário 2º PA'!$F$4:$F$2000)*(IF(Resumo!$Q$5="",1,'Diário 2º PA'!$O$4:$O$2000=Resumo!$Q$5)))
+SUMPRODUCT(('Diário 3º PA'!$E$4:$E$2000='Analítico Cp.'!$B82)*('Diário 3º PA'!$C$4:$C$2000&gt;=H$4)*('Diário 3º PA'!$C$4:$C$2000&lt;=EOMONTH(H$4,0))*('Diário 3º PA'!$F$4:$F$2000)*(IF(Resumo!$Q$5="",1,'Diário 3º PA'!$O$4:$O$2000=Resumo!$Q$5)))
+SUMPRODUCT(('Diário 4º PA'!$E$4:$E$2000='Analítico Cp.'!$B82)*('Diário 4º PA'!$C$4:$C$2000&gt;=H$4)*('Diário 4º PA'!$C$4:$C$2000&lt;=EOMONTH(H$4,0))*('Diário 4º PA'!$F$4:$F$2000)*(IF(Resumo!$Q$5="",1,'Diário 4º PA'!$O$4:$O$2000=Resumo!$Q$5)))
+SUMPRODUCT(('Comp.'!$D$5:$D$763=$B82)*('Comp.'!$B$5:$B$763&gt;=H$4)*('Comp.'!$B$5:$B$763&lt;=EOMONTH(H$4,0))*('Comp.'!$E$5:$E$763)*(IF(Resumo!$Q$5="",1,'Comp.'!$K$5:$K$763=Resumo!$Q$5)))</f>
        <v>0</v>
      </c>
      <c r="I82" s="199">
        <f t="array" ref="I82">SUMPRODUCT(('Diário 1º PA'!$E$4:$E$2977='Analítico Cp.'!$B82)*('Diário 1º PA'!$C$4:$C$2977&gt;=I$4)*('Diário 1º PA'!$C$4:$C$2977&lt;=EOMONTH(I$4,0))*('Diário 1º PA'!$F$4:$F$2977)*(IF(Resumo!$Q$5="",1,'Diário 1º PA'!$O$4:$O$2977=Resumo!$Q$5)))
+SUMPRODUCT(('Diário 2º PA'!$E$4:$E$2000='Analítico Cp.'!$B82)*('Diário 2º PA'!$C$4:$C$2000&gt;=I$4)*('Diário 2º PA'!$C$4:$C$2000&lt;=EOMONTH(I$4,0))*('Diário 2º PA'!$F$4:$F$2000)*(IF(Resumo!$Q$5="",1,'Diário 2º PA'!$O$4:$O$2000=Resumo!$Q$5)))
+SUMPRODUCT(('Diário 3º PA'!$E$4:$E$2000='Analítico Cp.'!$B82)*('Diário 3º PA'!$C$4:$C$2000&gt;=I$4)*('Diário 3º PA'!$C$4:$C$2000&lt;=EOMONTH(I$4,0))*('Diário 3º PA'!$F$4:$F$2000)*(IF(Resumo!$Q$5="",1,'Diário 3º PA'!$O$4:$O$2000=Resumo!$Q$5)))
+SUMPRODUCT(('Diário 4º PA'!$E$4:$E$2000='Analítico Cp.'!$B82)*('Diário 4º PA'!$C$4:$C$2000&gt;=I$4)*('Diário 4º PA'!$C$4:$C$2000&lt;=EOMONTH(I$4,0))*('Diário 4º PA'!$F$4:$F$2000)*(IF(Resumo!$Q$5="",1,'Diário 4º PA'!$O$4:$O$2000=Resumo!$Q$5)))
+SUMPRODUCT(('Comp.'!$D$5:$D$763=$B82)*('Comp.'!$B$5:$B$763&gt;=I$4)*('Comp.'!$B$5:$B$763&lt;=EOMONTH(I$4,0))*('Comp.'!$E$5:$E$763)*(IF(Resumo!$Q$5="",1,'Comp.'!$K$5:$K$763=Resumo!$Q$5)))</f>
        <v>0</v>
      </c>
      <c r="J82" s="199">
        <f t="array" ref="J82">SUMPRODUCT(('Diário 1º PA'!$E$4:$E$2977='Analítico Cp.'!$B82)*('Diário 1º PA'!$C$4:$C$2977&gt;=J$4)*('Diário 1º PA'!$C$4:$C$2977&lt;=EOMONTH(J$4,0))*('Diário 1º PA'!$F$4:$F$2977)*(IF(Resumo!$Q$5="",1,'Diário 1º PA'!$O$4:$O$2977=Resumo!$Q$5)))
+SUMPRODUCT(('Diário 2º PA'!$E$4:$E$2000='Analítico Cp.'!$B82)*('Diário 2º PA'!$C$4:$C$2000&gt;=J$4)*('Diário 2º PA'!$C$4:$C$2000&lt;=EOMONTH(J$4,0))*('Diário 2º PA'!$F$4:$F$2000)*(IF(Resumo!$Q$5="",1,'Diário 2º PA'!$O$4:$O$2000=Resumo!$Q$5)))
+SUMPRODUCT(('Diário 3º PA'!$E$4:$E$2000='Analítico Cp.'!$B82)*('Diário 3º PA'!$C$4:$C$2000&gt;=J$4)*('Diário 3º PA'!$C$4:$C$2000&lt;=EOMONTH(J$4,0))*('Diário 3º PA'!$F$4:$F$2000)*(IF(Resumo!$Q$5="",1,'Diário 3º PA'!$O$4:$O$2000=Resumo!$Q$5)))
+SUMPRODUCT(('Diário 4º PA'!$E$4:$E$2000='Analítico Cp.'!$B82)*('Diário 4º PA'!$C$4:$C$2000&gt;=J$4)*('Diário 4º PA'!$C$4:$C$2000&lt;=EOMONTH(J$4,0))*('Diário 4º PA'!$F$4:$F$2000)*(IF(Resumo!$Q$5="",1,'Diário 4º PA'!$O$4:$O$2000=Resumo!$Q$5)))
+SUMPRODUCT(('Comp.'!$D$5:$D$763=$B82)*('Comp.'!$B$5:$B$763&gt;=J$4)*('Comp.'!$B$5:$B$763&lt;=EOMONTH(J$4,0))*('Comp.'!$E$5:$E$763)*(IF(Resumo!$Q$5="",1,'Comp.'!$K$5:$K$763=Resumo!$Q$5)))</f>
        <v>0</v>
      </c>
      <c r="K82" s="199">
        <f t="array" ref="K82">SUMPRODUCT(('Diário 1º PA'!$E$4:$E$2977='Analítico Cp.'!$B82)*('Diário 1º PA'!$C$4:$C$2977&gt;=K$4)*('Diário 1º PA'!$C$4:$C$2977&lt;=EOMONTH(K$4,0))*('Diário 1º PA'!$F$4:$F$2977)*(IF(Resumo!$Q$5="",1,'Diário 1º PA'!$O$4:$O$2977=Resumo!$Q$5)))
+SUMPRODUCT(('Diário 2º PA'!$E$4:$E$2000='Analítico Cp.'!$B82)*('Diário 2º PA'!$C$4:$C$2000&gt;=K$4)*('Diário 2º PA'!$C$4:$C$2000&lt;=EOMONTH(K$4,0))*('Diário 2º PA'!$F$4:$F$2000)*(IF(Resumo!$Q$5="",1,'Diário 2º PA'!$O$4:$O$2000=Resumo!$Q$5)))
+SUMPRODUCT(('Diário 3º PA'!$E$4:$E$2000='Analítico Cp.'!$B82)*('Diário 3º PA'!$C$4:$C$2000&gt;=K$4)*('Diário 3º PA'!$C$4:$C$2000&lt;=EOMONTH(K$4,0))*('Diário 3º PA'!$F$4:$F$2000)*(IF(Resumo!$Q$5="",1,'Diário 3º PA'!$O$4:$O$2000=Resumo!$Q$5)))
+SUMPRODUCT(('Diário 4º PA'!$E$4:$E$2000='Analítico Cp.'!$B82)*('Diário 4º PA'!$C$4:$C$2000&gt;=K$4)*('Diário 4º PA'!$C$4:$C$2000&lt;=EOMONTH(K$4,0))*('Diário 4º PA'!$F$4:$F$2000)*(IF(Resumo!$Q$5="",1,'Diário 4º PA'!$O$4:$O$2000=Resumo!$Q$5)))
+SUMPRODUCT(('Comp.'!$D$5:$D$763=$B82)*('Comp.'!$B$5:$B$763&gt;=K$4)*('Comp.'!$B$5:$B$763&lt;=EOMONTH(K$4,0))*('Comp.'!$E$5:$E$763)*(IF(Resumo!$Q$5="",1,'Comp.'!$K$5:$K$763=Resumo!$Q$5)))</f>
        <v>0</v>
      </c>
      <c r="L82" s="199">
        <f t="array" ref="L82">SUMPRODUCT(('Diário 1º PA'!$E$4:$E$2977='Analítico Cp.'!$B82)*('Diário 1º PA'!$C$4:$C$2977&gt;=L$4)*('Diário 1º PA'!$C$4:$C$2977&lt;=EOMONTH(L$4,0))*('Diário 1º PA'!$F$4:$F$2977)*(IF(Resumo!$Q$5="",1,'Diário 1º PA'!$O$4:$O$2977=Resumo!$Q$5)))
+SUMPRODUCT(('Diário 2º PA'!$E$4:$E$2000='Analítico Cp.'!$B82)*('Diário 2º PA'!$C$4:$C$2000&gt;=L$4)*('Diário 2º PA'!$C$4:$C$2000&lt;=EOMONTH(L$4,0))*('Diário 2º PA'!$F$4:$F$2000)*(IF(Resumo!$Q$5="",1,'Diário 2º PA'!$O$4:$O$2000=Resumo!$Q$5)))
+SUMPRODUCT(('Diário 3º PA'!$E$4:$E$2000='Analítico Cp.'!$B82)*('Diário 3º PA'!$C$4:$C$2000&gt;=L$4)*('Diário 3º PA'!$C$4:$C$2000&lt;=EOMONTH(L$4,0))*('Diário 3º PA'!$F$4:$F$2000)*(IF(Resumo!$Q$5="",1,'Diário 3º PA'!$O$4:$O$2000=Resumo!$Q$5)))
+SUMPRODUCT(('Diário 4º PA'!$E$4:$E$2000='Analítico Cp.'!$B82)*('Diário 4º PA'!$C$4:$C$2000&gt;=L$4)*('Diário 4º PA'!$C$4:$C$2000&lt;=EOMONTH(L$4,0))*('Diário 4º PA'!$F$4:$F$2000)*(IF(Resumo!$Q$5="",1,'Diário 4º PA'!$O$4:$O$2000=Resumo!$Q$5)))
+SUMPRODUCT(('Comp.'!$D$5:$D$763=$B82)*('Comp.'!$B$5:$B$763&gt;=L$4)*('Comp.'!$B$5:$B$763&lt;=EOMONTH(L$4,0))*('Comp.'!$E$5:$E$763)*(IF(Resumo!$Q$5="",1,'Comp.'!$K$5:$K$763=Resumo!$Q$5)))</f>
        <v>0</v>
      </c>
      <c r="M82" s="199">
        <f t="array" ref="M82">SUMPRODUCT(('Diário 1º PA'!$E$4:$E$2977='Analítico Cp.'!$B82)*('Diário 1º PA'!$C$4:$C$2977&gt;=M$4)*('Diário 1º PA'!$C$4:$C$2977&lt;=EOMONTH(M$4,0))*('Diário 1º PA'!$F$4:$F$2977)*(IF(Resumo!$Q$5="",1,'Diário 1º PA'!$O$4:$O$2977=Resumo!$Q$5)))
+SUMPRODUCT(('Diário 2º PA'!$E$4:$E$2000='Analítico Cp.'!$B82)*('Diário 2º PA'!$C$4:$C$2000&gt;=M$4)*('Diário 2º PA'!$C$4:$C$2000&lt;=EOMONTH(M$4,0))*('Diário 2º PA'!$F$4:$F$2000)*(IF(Resumo!$Q$5="",1,'Diário 2º PA'!$O$4:$O$2000=Resumo!$Q$5)))
+SUMPRODUCT(('Diário 3º PA'!$E$4:$E$2000='Analítico Cp.'!$B82)*('Diário 3º PA'!$C$4:$C$2000&gt;=M$4)*('Diário 3º PA'!$C$4:$C$2000&lt;=EOMONTH(M$4,0))*('Diário 3º PA'!$F$4:$F$2000)*(IF(Resumo!$Q$5="",1,'Diário 3º PA'!$O$4:$O$2000=Resumo!$Q$5)))
+SUMPRODUCT(('Diário 4º PA'!$E$4:$E$2000='Analítico Cp.'!$B82)*('Diário 4º PA'!$C$4:$C$2000&gt;=M$4)*('Diário 4º PA'!$C$4:$C$2000&lt;=EOMONTH(M$4,0))*('Diário 4º PA'!$F$4:$F$2000)*(IF(Resumo!$Q$5="",1,'Diário 4º PA'!$O$4:$O$2000=Resumo!$Q$5)))
+SUMPRODUCT(('Comp.'!$D$5:$D$763=$B82)*('Comp.'!$B$5:$B$763&gt;=M$4)*('Comp.'!$B$5:$B$763&lt;=EOMONTH(M$4,0))*('Comp.'!$E$5:$E$763)*(IF(Resumo!$Q$5="",1,'Comp.'!$K$5:$K$763=Resumo!$Q$5)))</f>
        <v>0</v>
      </c>
      <c r="N82" s="199">
        <f t="array" ref="N82">SUMPRODUCT(('Diário 1º PA'!$E$4:$E$2977='Analítico Cp.'!$B82)*('Diário 1º PA'!$C$4:$C$2977&gt;=N$4)*('Diário 1º PA'!$C$4:$C$2977&lt;=EOMONTH(N$4,0))*('Diário 1º PA'!$F$4:$F$2977)*(IF(Resumo!$Q$5="",1,'Diário 1º PA'!$O$4:$O$2977=Resumo!$Q$5)))
+SUMPRODUCT(('Diário 2º PA'!$E$4:$E$2000='Analítico Cp.'!$B82)*('Diário 2º PA'!$C$4:$C$2000&gt;=N$4)*('Diário 2º PA'!$C$4:$C$2000&lt;=EOMONTH(N$4,0))*('Diário 2º PA'!$F$4:$F$2000)*(IF(Resumo!$Q$5="",1,'Diário 2º PA'!$O$4:$O$2000=Resumo!$Q$5)))
+SUMPRODUCT(('Diário 3º PA'!$E$4:$E$2000='Analítico Cp.'!$B82)*('Diário 3º PA'!$C$4:$C$2000&gt;=N$4)*('Diário 3º PA'!$C$4:$C$2000&lt;=EOMONTH(N$4,0))*('Diário 3º PA'!$F$4:$F$2000)*(IF(Resumo!$Q$5="",1,'Diário 3º PA'!$O$4:$O$2000=Resumo!$Q$5)))
+SUMPRODUCT(('Diário 4º PA'!$E$4:$E$2000='Analítico Cp.'!$B82)*('Diário 4º PA'!$C$4:$C$2000&gt;=N$4)*('Diário 4º PA'!$C$4:$C$2000&lt;=EOMONTH(N$4,0))*('Diário 4º PA'!$F$4:$F$2000)*(IF(Resumo!$Q$5="",1,'Diário 4º PA'!$O$4:$O$2000=Resumo!$Q$5)))
+SUMPRODUCT(('Comp.'!$D$5:$D$763=$B82)*('Comp.'!$B$5:$B$763&gt;=N$4)*('Comp.'!$B$5:$B$763&lt;=EOMONTH(N$4,0))*('Comp.'!$E$5:$E$763)*(IF(Resumo!$Q$5="",1,'Comp.'!$K$5:$K$763=Resumo!$Q$5)))</f>
        <v>0</v>
      </c>
      <c r="O82" s="200">
        <f t="shared" si="13"/>
        <v>0</v>
      </c>
      <c r="P82" s="201">
        <f t="shared" si="14"/>
        <v>0</v>
      </c>
      <c r="Q82" s="174"/>
      <c r="R82" s="174"/>
      <c r="S82" s="174"/>
      <c r="T82" s="174"/>
      <c r="U82" s="174"/>
      <c r="V82" s="174"/>
      <c r="W82" s="174"/>
      <c r="X82" s="174"/>
      <c r="Y82" s="174"/>
      <c r="Z82" s="174"/>
    </row>
    <row r="83" spans="1:26" ht="23.25" customHeight="1" x14ac:dyDescent="0.2">
      <c r="A83" s="220" t="s">
        <v>269</v>
      </c>
      <c r="B83" s="84" t="s">
        <v>270</v>
      </c>
      <c r="C83" s="199">
        <f t="array" ref="C83">SUMPRODUCT(('Diário 1º PA'!$E$4:$E$2977='Analítico Cp.'!$B83)*('Diário 1º PA'!$C$4:$C$2977&gt;=C$4)*('Diário 1º PA'!$C$4:$C$2977&lt;=EOMONTH(C$4,0))*('Diário 1º PA'!$F$4:$F$2977)*(IF(Resumo!$Q$5="",1,'Diário 1º PA'!$O$4:$O$2977=Resumo!$Q$5)))
+SUMPRODUCT(('Diário 2º PA'!$E$4:$E$2000='Analítico Cp.'!$B83)*('Diário 2º PA'!$C$4:$C$2000&gt;=C$4)*('Diário 2º PA'!$C$4:$C$2000&lt;=EOMONTH(C$4,0))*('Diário 2º PA'!$F$4:$F$2000)*(IF(Resumo!$Q$5="",1,'Diário 2º PA'!$O$4:$O$2000=Resumo!$Q$5)))
+SUMPRODUCT(('Diário 3º PA'!$E$4:$E$2000='Analítico Cp.'!$B83)*('Diário 3º PA'!$C$4:$C$2000&gt;=C$4)*('Diário 3º PA'!$C$4:$C$2000&lt;=EOMONTH(C$4,0))*('Diário 3º PA'!$F$4:$F$2000)*(IF(Resumo!$Q$5="",1,'Diário 3º PA'!$O$4:$O$2000=Resumo!$Q$5)))
+SUMPRODUCT(('Diário 4º PA'!$E$4:$E$2000='Analítico Cp.'!$B83)*('Diário 4º PA'!$C$4:$C$2000&gt;=C$4)*('Diário 4º PA'!$C$4:$C$2000&lt;=EOMONTH(C$4,0))*('Diário 4º PA'!$F$4:$F$2000)*(IF(Resumo!$Q$5="",1,'Diário 4º PA'!$O$4:$O$2000=Resumo!$Q$5)))
+SUMPRODUCT(('Comp.'!$D$5:$D$763=$B83)*('Comp.'!$B$5:$B$763&gt;=C$4)*('Comp.'!$B$5:$B$763&lt;=EOMONTH(C$4,0))*('Comp.'!$E$5:$E$763)*(IF(Resumo!$Q$5="",1,'Comp.'!$K$5:$K$763=Resumo!$Q$5)))</f>
        <v>0</v>
      </c>
      <c r="D83" s="199">
        <f t="array" ref="D83">SUMPRODUCT(('Diário 1º PA'!$E$4:$E$2977='Analítico Cp.'!$B83)*('Diário 1º PA'!$C$4:$C$2977&gt;=D$4)*('Diário 1º PA'!$C$4:$C$2977&lt;=EOMONTH(D$4,0))*('Diário 1º PA'!$F$4:$F$2977)*(IF(Resumo!$Q$5="",1,'Diário 1º PA'!$O$4:$O$2977=Resumo!$Q$5)))
+SUMPRODUCT(('Diário 2º PA'!$E$4:$E$2000='Analítico Cp.'!$B83)*('Diário 2º PA'!$C$4:$C$2000&gt;=D$4)*('Diário 2º PA'!$C$4:$C$2000&lt;=EOMONTH(D$4,0))*('Diário 2º PA'!$F$4:$F$2000)*(IF(Resumo!$Q$5="",1,'Diário 2º PA'!$O$4:$O$2000=Resumo!$Q$5)))
+SUMPRODUCT(('Diário 3º PA'!$E$4:$E$2000='Analítico Cp.'!$B83)*('Diário 3º PA'!$C$4:$C$2000&gt;=D$4)*('Diário 3º PA'!$C$4:$C$2000&lt;=EOMONTH(D$4,0))*('Diário 3º PA'!$F$4:$F$2000)*(IF(Resumo!$Q$5="",1,'Diário 3º PA'!$O$4:$O$2000=Resumo!$Q$5)))
+SUMPRODUCT(('Diário 4º PA'!$E$4:$E$2000='Analítico Cp.'!$B83)*('Diário 4º PA'!$C$4:$C$2000&gt;=D$4)*('Diário 4º PA'!$C$4:$C$2000&lt;=EOMONTH(D$4,0))*('Diário 4º PA'!$F$4:$F$2000)*(IF(Resumo!$Q$5="",1,'Diário 4º PA'!$O$4:$O$2000=Resumo!$Q$5)))
+SUMPRODUCT(('Comp.'!$D$5:$D$763=$B83)*('Comp.'!$B$5:$B$763&gt;=D$4)*('Comp.'!$B$5:$B$763&lt;=EOMONTH(D$4,0))*('Comp.'!$E$5:$E$763)*(IF(Resumo!$Q$5="",1,'Comp.'!$K$5:$K$763=Resumo!$Q$5)))</f>
        <v>0</v>
      </c>
      <c r="E83" s="199">
        <f t="array" ref="E83">SUMPRODUCT(('Diário 1º PA'!$E$4:$E$2977='Analítico Cp.'!$B83)*('Diário 1º PA'!$C$4:$C$2977&gt;=E$4)*('Diário 1º PA'!$C$4:$C$2977&lt;=EOMONTH(E$4,0))*('Diário 1º PA'!$F$4:$F$2977)*(IF(Resumo!$Q$5="",1,'Diário 1º PA'!$O$4:$O$2977=Resumo!$Q$5)))
+SUMPRODUCT(('Diário 2º PA'!$E$4:$E$2000='Analítico Cp.'!$B83)*('Diário 2º PA'!$C$4:$C$2000&gt;=E$4)*('Diário 2º PA'!$C$4:$C$2000&lt;=EOMONTH(E$4,0))*('Diário 2º PA'!$F$4:$F$2000)*(IF(Resumo!$Q$5="",1,'Diário 2º PA'!$O$4:$O$2000=Resumo!$Q$5)))
+SUMPRODUCT(('Diário 3º PA'!$E$4:$E$2000='Analítico Cp.'!$B83)*('Diário 3º PA'!$C$4:$C$2000&gt;=E$4)*('Diário 3º PA'!$C$4:$C$2000&lt;=EOMONTH(E$4,0))*('Diário 3º PA'!$F$4:$F$2000)*(IF(Resumo!$Q$5="",1,'Diário 3º PA'!$O$4:$O$2000=Resumo!$Q$5)))
+SUMPRODUCT(('Diário 4º PA'!$E$4:$E$2000='Analítico Cp.'!$B83)*('Diário 4º PA'!$C$4:$C$2000&gt;=E$4)*('Diário 4º PA'!$C$4:$C$2000&lt;=EOMONTH(E$4,0))*('Diário 4º PA'!$F$4:$F$2000)*(IF(Resumo!$Q$5="",1,'Diário 4º PA'!$O$4:$O$2000=Resumo!$Q$5)))
+SUMPRODUCT(('Comp.'!$D$5:$D$763=$B83)*('Comp.'!$B$5:$B$763&gt;=E$4)*('Comp.'!$B$5:$B$763&lt;=EOMONTH(E$4,0))*('Comp.'!$E$5:$E$763)*(IF(Resumo!$Q$5="",1,'Comp.'!$K$5:$K$763=Resumo!$Q$5)))</f>
        <v>0</v>
      </c>
      <c r="F83" s="199">
        <f t="array" ref="F83">SUMPRODUCT(('Diário 1º PA'!$E$4:$E$2977='Analítico Cp.'!$B83)*('Diário 1º PA'!$C$4:$C$2977&gt;=F$4)*('Diário 1º PA'!$C$4:$C$2977&lt;=EOMONTH(F$4,0))*('Diário 1º PA'!$F$4:$F$2977)*(IF(Resumo!$Q$5="",1,'Diário 1º PA'!$O$4:$O$2977=Resumo!$Q$5)))
+SUMPRODUCT(('Diário 2º PA'!$E$4:$E$2000='Analítico Cp.'!$B83)*('Diário 2º PA'!$C$4:$C$2000&gt;=F$4)*('Diário 2º PA'!$C$4:$C$2000&lt;=EOMONTH(F$4,0))*('Diário 2º PA'!$F$4:$F$2000)*(IF(Resumo!$Q$5="",1,'Diário 2º PA'!$O$4:$O$2000=Resumo!$Q$5)))
+SUMPRODUCT(('Diário 3º PA'!$E$4:$E$2000='Analítico Cp.'!$B83)*('Diário 3º PA'!$C$4:$C$2000&gt;=F$4)*('Diário 3º PA'!$C$4:$C$2000&lt;=EOMONTH(F$4,0))*('Diário 3º PA'!$F$4:$F$2000)*(IF(Resumo!$Q$5="",1,'Diário 3º PA'!$O$4:$O$2000=Resumo!$Q$5)))
+SUMPRODUCT(('Diário 4º PA'!$E$4:$E$2000='Analítico Cp.'!$B83)*('Diário 4º PA'!$C$4:$C$2000&gt;=F$4)*('Diário 4º PA'!$C$4:$C$2000&lt;=EOMONTH(F$4,0))*('Diário 4º PA'!$F$4:$F$2000)*(IF(Resumo!$Q$5="",1,'Diário 4º PA'!$O$4:$O$2000=Resumo!$Q$5)))
+SUMPRODUCT(('Comp.'!$D$5:$D$763=$B83)*('Comp.'!$B$5:$B$763&gt;=F$4)*('Comp.'!$B$5:$B$763&lt;=EOMONTH(F$4,0))*('Comp.'!$E$5:$E$763)*(IF(Resumo!$Q$5="",1,'Comp.'!$K$5:$K$763=Resumo!$Q$5)))</f>
        <v>0</v>
      </c>
      <c r="G83" s="199">
        <f t="array" ref="G83">SUMPRODUCT(('Diário 1º PA'!$E$4:$E$2977='Analítico Cp.'!$B83)*('Diário 1º PA'!$C$4:$C$2977&gt;=G$4)*('Diário 1º PA'!$C$4:$C$2977&lt;=EOMONTH(G$4,0))*('Diário 1º PA'!$F$4:$F$2977)*(IF(Resumo!$Q$5="",1,'Diário 1º PA'!$O$4:$O$2977=Resumo!$Q$5)))
+SUMPRODUCT(('Diário 2º PA'!$E$4:$E$2000='Analítico Cp.'!$B83)*('Diário 2º PA'!$C$4:$C$2000&gt;=G$4)*('Diário 2º PA'!$C$4:$C$2000&lt;=EOMONTH(G$4,0))*('Diário 2º PA'!$F$4:$F$2000)*(IF(Resumo!$Q$5="",1,'Diário 2º PA'!$O$4:$O$2000=Resumo!$Q$5)))
+SUMPRODUCT(('Diário 3º PA'!$E$4:$E$2000='Analítico Cp.'!$B83)*('Diário 3º PA'!$C$4:$C$2000&gt;=G$4)*('Diário 3º PA'!$C$4:$C$2000&lt;=EOMONTH(G$4,0))*('Diário 3º PA'!$F$4:$F$2000)*(IF(Resumo!$Q$5="",1,'Diário 3º PA'!$O$4:$O$2000=Resumo!$Q$5)))
+SUMPRODUCT(('Diário 4º PA'!$E$4:$E$2000='Analítico Cp.'!$B83)*('Diário 4º PA'!$C$4:$C$2000&gt;=G$4)*('Diário 4º PA'!$C$4:$C$2000&lt;=EOMONTH(G$4,0))*('Diário 4º PA'!$F$4:$F$2000)*(IF(Resumo!$Q$5="",1,'Diário 4º PA'!$O$4:$O$2000=Resumo!$Q$5)))
+SUMPRODUCT(('Comp.'!$D$5:$D$763=$B83)*('Comp.'!$B$5:$B$763&gt;=G$4)*('Comp.'!$B$5:$B$763&lt;=EOMONTH(G$4,0))*('Comp.'!$E$5:$E$763)*(IF(Resumo!$Q$5="",1,'Comp.'!$K$5:$K$763=Resumo!$Q$5)))</f>
        <v>0</v>
      </c>
      <c r="H83" s="199">
        <f t="array" ref="H83">SUMPRODUCT(('Diário 1º PA'!$E$4:$E$2977='Analítico Cp.'!$B83)*('Diário 1º PA'!$C$4:$C$2977&gt;=H$4)*('Diário 1º PA'!$C$4:$C$2977&lt;=EOMONTH(H$4,0))*('Diário 1º PA'!$F$4:$F$2977)*(IF(Resumo!$Q$5="",1,'Diário 1º PA'!$O$4:$O$2977=Resumo!$Q$5)))
+SUMPRODUCT(('Diário 2º PA'!$E$4:$E$2000='Analítico Cp.'!$B83)*('Diário 2º PA'!$C$4:$C$2000&gt;=H$4)*('Diário 2º PA'!$C$4:$C$2000&lt;=EOMONTH(H$4,0))*('Diário 2º PA'!$F$4:$F$2000)*(IF(Resumo!$Q$5="",1,'Diário 2º PA'!$O$4:$O$2000=Resumo!$Q$5)))
+SUMPRODUCT(('Diário 3º PA'!$E$4:$E$2000='Analítico Cp.'!$B83)*('Diário 3º PA'!$C$4:$C$2000&gt;=H$4)*('Diário 3º PA'!$C$4:$C$2000&lt;=EOMONTH(H$4,0))*('Diário 3º PA'!$F$4:$F$2000)*(IF(Resumo!$Q$5="",1,'Diário 3º PA'!$O$4:$O$2000=Resumo!$Q$5)))
+SUMPRODUCT(('Diário 4º PA'!$E$4:$E$2000='Analítico Cp.'!$B83)*('Diário 4º PA'!$C$4:$C$2000&gt;=H$4)*('Diário 4º PA'!$C$4:$C$2000&lt;=EOMONTH(H$4,0))*('Diário 4º PA'!$F$4:$F$2000)*(IF(Resumo!$Q$5="",1,'Diário 4º PA'!$O$4:$O$2000=Resumo!$Q$5)))
+SUMPRODUCT(('Comp.'!$D$5:$D$763=$B83)*('Comp.'!$B$5:$B$763&gt;=H$4)*('Comp.'!$B$5:$B$763&lt;=EOMONTH(H$4,0))*('Comp.'!$E$5:$E$763)*(IF(Resumo!$Q$5="",1,'Comp.'!$K$5:$K$763=Resumo!$Q$5)))</f>
        <v>0</v>
      </c>
      <c r="I83" s="199">
        <f t="array" ref="I83">SUMPRODUCT(('Diário 1º PA'!$E$4:$E$2977='Analítico Cp.'!$B83)*('Diário 1º PA'!$C$4:$C$2977&gt;=I$4)*('Diário 1º PA'!$C$4:$C$2977&lt;=EOMONTH(I$4,0))*('Diário 1º PA'!$F$4:$F$2977)*(IF(Resumo!$Q$5="",1,'Diário 1º PA'!$O$4:$O$2977=Resumo!$Q$5)))
+SUMPRODUCT(('Diário 2º PA'!$E$4:$E$2000='Analítico Cp.'!$B83)*('Diário 2º PA'!$C$4:$C$2000&gt;=I$4)*('Diário 2º PA'!$C$4:$C$2000&lt;=EOMONTH(I$4,0))*('Diário 2º PA'!$F$4:$F$2000)*(IF(Resumo!$Q$5="",1,'Diário 2º PA'!$O$4:$O$2000=Resumo!$Q$5)))
+SUMPRODUCT(('Diário 3º PA'!$E$4:$E$2000='Analítico Cp.'!$B83)*('Diário 3º PA'!$C$4:$C$2000&gt;=I$4)*('Diário 3º PA'!$C$4:$C$2000&lt;=EOMONTH(I$4,0))*('Diário 3º PA'!$F$4:$F$2000)*(IF(Resumo!$Q$5="",1,'Diário 3º PA'!$O$4:$O$2000=Resumo!$Q$5)))
+SUMPRODUCT(('Diário 4º PA'!$E$4:$E$2000='Analítico Cp.'!$B83)*('Diário 4º PA'!$C$4:$C$2000&gt;=I$4)*('Diário 4º PA'!$C$4:$C$2000&lt;=EOMONTH(I$4,0))*('Diário 4º PA'!$F$4:$F$2000)*(IF(Resumo!$Q$5="",1,'Diário 4º PA'!$O$4:$O$2000=Resumo!$Q$5)))
+SUMPRODUCT(('Comp.'!$D$5:$D$763=$B83)*('Comp.'!$B$5:$B$763&gt;=I$4)*('Comp.'!$B$5:$B$763&lt;=EOMONTH(I$4,0))*('Comp.'!$E$5:$E$763)*(IF(Resumo!$Q$5="",1,'Comp.'!$K$5:$K$763=Resumo!$Q$5)))</f>
        <v>0</v>
      </c>
      <c r="J83" s="199">
        <f t="array" ref="J83">SUMPRODUCT(('Diário 1º PA'!$E$4:$E$2977='Analítico Cp.'!$B83)*('Diário 1º PA'!$C$4:$C$2977&gt;=J$4)*('Diário 1º PA'!$C$4:$C$2977&lt;=EOMONTH(J$4,0))*('Diário 1º PA'!$F$4:$F$2977)*(IF(Resumo!$Q$5="",1,'Diário 1º PA'!$O$4:$O$2977=Resumo!$Q$5)))
+SUMPRODUCT(('Diário 2º PA'!$E$4:$E$2000='Analítico Cp.'!$B83)*('Diário 2º PA'!$C$4:$C$2000&gt;=J$4)*('Diário 2º PA'!$C$4:$C$2000&lt;=EOMONTH(J$4,0))*('Diário 2º PA'!$F$4:$F$2000)*(IF(Resumo!$Q$5="",1,'Diário 2º PA'!$O$4:$O$2000=Resumo!$Q$5)))
+SUMPRODUCT(('Diário 3º PA'!$E$4:$E$2000='Analítico Cp.'!$B83)*('Diário 3º PA'!$C$4:$C$2000&gt;=J$4)*('Diário 3º PA'!$C$4:$C$2000&lt;=EOMONTH(J$4,0))*('Diário 3º PA'!$F$4:$F$2000)*(IF(Resumo!$Q$5="",1,'Diário 3º PA'!$O$4:$O$2000=Resumo!$Q$5)))
+SUMPRODUCT(('Diário 4º PA'!$E$4:$E$2000='Analítico Cp.'!$B83)*('Diário 4º PA'!$C$4:$C$2000&gt;=J$4)*('Diário 4º PA'!$C$4:$C$2000&lt;=EOMONTH(J$4,0))*('Diário 4º PA'!$F$4:$F$2000)*(IF(Resumo!$Q$5="",1,'Diário 4º PA'!$O$4:$O$2000=Resumo!$Q$5)))
+SUMPRODUCT(('Comp.'!$D$5:$D$763=$B83)*('Comp.'!$B$5:$B$763&gt;=J$4)*('Comp.'!$B$5:$B$763&lt;=EOMONTH(J$4,0))*('Comp.'!$E$5:$E$763)*(IF(Resumo!$Q$5="",1,'Comp.'!$K$5:$K$763=Resumo!$Q$5)))</f>
        <v>0</v>
      </c>
      <c r="K83" s="199">
        <f t="array" ref="K83">SUMPRODUCT(('Diário 1º PA'!$E$4:$E$2977='Analítico Cp.'!$B83)*('Diário 1º PA'!$C$4:$C$2977&gt;=K$4)*('Diário 1º PA'!$C$4:$C$2977&lt;=EOMONTH(K$4,0))*('Diário 1º PA'!$F$4:$F$2977)*(IF(Resumo!$Q$5="",1,'Diário 1º PA'!$O$4:$O$2977=Resumo!$Q$5)))
+SUMPRODUCT(('Diário 2º PA'!$E$4:$E$2000='Analítico Cp.'!$B83)*('Diário 2º PA'!$C$4:$C$2000&gt;=K$4)*('Diário 2º PA'!$C$4:$C$2000&lt;=EOMONTH(K$4,0))*('Diário 2º PA'!$F$4:$F$2000)*(IF(Resumo!$Q$5="",1,'Diário 2º PA'!$O$4:$O$2000=Resumo!$Q$5)))
+SUMPRODUCT(('Diário 3º PA'!$E$4:$E$2000='Analítico Cp.'!$B83)*('Diário 3º PA'!$C$4:$C$2000&gt;=K$4)*('Diário 3º PA'!$C$4:$C$2000&lt;=EOMONTH(K$4,0))*('Diário 3º PA'!$F$4:$F$2000)*(IF(Resumo!$Q$5="",1,'Diário 3º PA'!$O$4:$O$2000=Resumo!$Q$5)))
+SUMPRODUCT(('Diário 4º PA'!$E$4:$E$2000='Analítico Cp.'!$B83)*('Diário 4º PA'!$C$4:$C$2000&gt;=K$4)*('Diário 4º PA'!$C$4:$C$2000&lt;=EOMONTH(K$4,0))*('Diário 4º PA'!$F$4:$F$2000)*(IF(Resumo!$Q$5="",1,'Diário 4º PA'!$O$4:$O$2000=Resumo!$Q$5)))
+SUMPRODUCT(('Comp.'!$D$5:$D$763=$B83)*('Comp.'!$B$5:$B$763&gt;=K$4)*('Comp.'!$B$5:$B$763&lt;=EOMONTH(K$4,0))*('Comp.'!$E$5:$E$763)*(IF(Resumo!$Q$5="",1,'Comp.'!$K$5:$K$763=Resumo!$Q$5)))</f>
        <v>0</v>
      </c>
      <c r="L83" s="199">
        <f t="array" ref="L83">SUMPRODUCT(('Diário 1º PA'!$E$4:$E$2977='Analítico Cp.'!$B83)*('Diário 1º PA'!$C$4:$C$2977&gt;=L$4)*('Diário 1º PA'!$C$4:$C$2977&lt;=EOMONTH(L$4,0))*('Diário 1º PA'!$F$4:$F$2977)*(IF(Resumo!$Q$5="",1,'Diário 1º PA'!$O$4:$O$2977=Resumo!$Q$5)))
+SUMPRODUCT(('Diário 2º PA'!$E$4:$E$2000='Analítico Cp.'!$B83)*('Diário 2º PA'!$C$4:$C$2000&gt;=L$4)*('Diário 2º PA'!$C$4:$C$2000&lt;=EOMONTH(L$4,0))*('Diário 2º PA'!$F$4:$F$2000)*(IF(Resumo!$Q$5="",1,'Diário 2º PA'!$O$4:$O$2000=Resumo!$Q$5)))
+SUMPRODUCT(('Diário 3º PA'!$E$4:$E$2000='Analítico Cp.'!$B83)*('Diário 3º PA'!$C$4:$C$2000&gt;=L$4)*('Diário 3º PA'!$C$4:$C$2000&lt;=EOMONTH(L$4,0))*('Diário 3º PA'!$F$4:$F$2000)*(IF(Resumo!$Q$5="",1,'Diário 3º PA'!$O$4:$O$2000=Resumo!$Q$5)))
+SUMPRODUCT(('Diário 4º PA'!$E$4:$E$2000='Analítico Cp.'!$B83)*('Diário 4º PA'!$C$4:$C$2000&gt;=L$4)*('Diário 4º PA'!$C$4:$C$2000&lt;=EOMONTH(L$4,0))*('Diário 4º PA'!$F$4:$F$2000)*(IF(Resumo!$Q$5="",1,'Diário 4º PA'!$O$4:$O$2000=Resumo!$Q$5)))
+SUMPRODUCT(('Comp.'!$D$5:$D$763=$B83)*('Comp.'!$B$5:$B$763&gt;=L$4)*('Comp.'!$B$5:$B$763&lt;=EOMONTH(L$4,0))*('Comp.'!$E$5:$E$763)*(IF(Resumo!$Q$5="",1,'Comp.'!$K$5:$K$763=Resumo!$Q$5)))</f>
        <v>0</v>
      </c>
      <c r="M83" s="199">
        <f t="array" ref="M83">SUMPRODUCT(('Diário 1º PA'!$E$4:$E$2977='Analítico Cp.'!$B83)*('Diário 1º PA'!$C$4:$C$2977&gt;=M$4)*('Diário 1º PA'!$C$4:$C$2977&lt;=EOMONTH(M$4,0))*('Diário 1º PA'!$F$4:$F$2977)*(IF(Resumo!$Q$5="",1,'Diário 1º PA'!$O$4:$O$2977=Resumo!$Q$5)))
+SUMPRODUCT(('Diário 2º PA'!$E$4:$E$2000='Analítico Cp.'!$B83)*('Diário 2º PA'!$C$4:$C$2000&gt;=M$4)*('Diário 2º PA'!$C$4:$C$2000&lt;=EOMONTH(M$4,0))*('Diário 2º PA'!$F$4:$F$2000)*(IF(Resumo!$Q$5="",1,'Diário 2º PA'!$O$4:$O$2000=Resumo!$Q$5)))
+SUMPRODUCT(('Diário 3º PA'!$E$4:$E$2000='Analítico Cp.'!$B83)*('Diário 3º PA'!$C$4:$C$2000&gt;=M$4)*('Diário 3º PA'!$C$4:$C$2000&lt;=EOMONTH(M$4,0))*('Diário 3º PA'!$F$4:$F$2000)*(IF(Resumo!$Q$5="",1,'Diário 3º PA'!$O$4:$O$2000=Resumo!$Q$5)))
+SUMPRODUCT(('Diário 4º PA'!$E$4:$E$2000='Analítico Cp.'!$B83)*('Diário 4º PA'!$C$4:$C$2000&gt;=M$4)*('Diário 4º PA'!$C$4:$C$2000&lt;=EOMONTH(M$4,0))*('Diário 4º PA'!$F$4:$F$2000)*(IF(Resumo!$Q$5="",1,'Diário 4º PA'!$O$4:$O$2000=Resumo!$Q$5)))
+SUMPRODUCT(('Comp.'!$D$5:$D$763=$B83)*('Comp.'!$B$5:$B$763&gt;=M$4)*('Comp.'!$B$5:$B$763&lt;=EOMONTH(M$4,0))*('Comp.'!$E$5:$E$763)*(IF(Resumo!$Q$5="",1,'Comp.'!$K$5:$K$763=Resumo!$Q$5)))</f>
        <v>0</v>
      </c>
      <c r="N83" s="199">
        <f t="array" ref="N83">SUMPRODUCT(('Diário 1º PA'!$E$4:$E$2977='Analítico Cp.'!$B83)*('Diário 1º PA'!$C$4:$C$2977&gt;=N$4)*('Diário 1º PA'!$C$4:$C$2977&lt;=EOMONTH(N$4,0))*('Diário 1º PA'!$F$4:$F$2977)*(IF(Resumo!$Q$5="",1,'Diário 1º PA'!$O$4:$O$2977=Resumo!$Q$5)))
+SUMPRODUCT(('Diário 2º PA'!$E$4:$E$2000='Analítico Cp.'!$B83)*('Diário 2º PA'!$C$4:$C$2000&gt;=N$4)*('Diário 2º PA'!$C$4:$C$2000&lt;=EOMONTH(N$4,0))*('Diário 2º PA'!$F$4:$F$2000)*(IF(Resumo!$Q$5="",1,'Diário 2º PA'!$O$4:$O$2000=Resumo!$Q$5)))
+SUMPRODUCT(('Diário 3º PA'!$E$4:$E$2000='Analítico Cp.'!$B83)*('Diário 3º PA'!$C$4:$C$2000&gt;=N$4)*('Diário 3º PA'!$C$4:$C$2000&lt;=EOMONTH(N$4,0))*('Diário 3º PA'!$F$4:$F$2000)*(IF(Resumo!$Q$5="",1,'Diário 3º PA'!$O$4:$O$2000=Resumo!$Q$5)))
+SUMPRODUCT(('Diário 4º PA'!$E$4:$E$2000='Analítico Cp.'!$B83)*('Diário 4º PA'!$C$4:$C$2000&gt;=N$4)*('Diário 4º PA'!$C$4:$C$2000&lt;=EOMONTH(N$4,0))*('Diário 4º PA'!$F$4:$F$2000)*(IF(Resumo!$Q$5="",1,'Diário 4º PA'!$O$4:$O$2000=Resumo!$Q$5)))
+SUMPRODUCT(('Comp.'!$D$5:$D$763=$B83)*('Comp.'!$B$5:$B$763&gt;=N$4)*('Comp.'!$B$5:$B$763&lt;=EOMONTH(N$4,0))*('Comp.'!$E$5:$E$763)*(IF(Resumo!$Q$5="",1,'Comp.'!$K$5:$K$763=Resumo!$Q$5)))</f>
        <v>0</v>
      </c>
      <c r="O83" s="200">
        <f t="shared" si="13"/>
        <v>0</v>
      </c>
      <c r="P83" s="201">
        <f t="shared" si="14"/>
        <v>0</v>
      </c>
      <c r="Q83" s="174"/>
      <c r="R83" s="174"/>
      <c r="S83" s="174"/>
      <c r="T83" s="174"/>
      <c r="U83" s="174"/>
      <c r="V83" s="174"/>
      <c r="W83" s="174"/>
      <c r="X83" s="174"/>
      <c r="Y83" s="174"/>
      <c r="Z83" s="174"/>
    </row>
    <row r="84" spans="1:26" ht="23.25" customHeight="1" x14ac:dyDescent="0.2">
      <c r="A84" s="220" t="s">
        <v>271</v>
      </c>
      <c r="B84" s="84" t="s">
        <v>272</v>
      </c>
      <c r="C84" s="199">
        <f t="array" ref="C84">SUMPRODUCT(('Diário 1º PA'!$E$4:$E$2977='Analítico Cp.'!$B84)*('Diário 1º PA'!$C$4:$C$2977&gt;=C$4)*('Diário 1º PA'!$C$4:$C$2977&lt;=EOMONTH(C$4,0))*('Diário 1º PA'!$F$4:$F$2977)*(IF(Resumo!$Q$5="",1,'Diário 1º PA'!$O$4:$O$2977=Resumo!$Q$5)))
+SUMPRODUCT(('Diário 2º PA'!$E$4:$E$2000='Analítico Cp.'!$B84)*('Diário 2º PA'!$C$4:$C$2000&gt;=C$4)*('Diário 2º PA'!$C$4:$C$2000&lt;=EOMONTH(C$4,0))*('Diário 2º PA'!$F$4:$F$2000)*(IF(Resumo!$Q$5="",1,'Diário 2º PA'!$O$4:$O$2000=Resumo!$Q$5)))
+SUMPRODUCT(('Diário 3º PA'!$E$4:$E$2000='Analítico Cp.'!$B84)*('Diário 3º PA'!$C$4:$C$2000&gt;=C$4)*('Diário 3º PA'!$C$4:$C$2000&lt;=EOMONTH(C$4,0))*('Diário 3º PA'!$F$4:$F$2000)*(IF(Resumo!$Q$5="",1,'Diário 3º PA'!$O$4:$O$2000=Resumo!$Q$5)))
+SUMPRODUCT(('Diário 4º PA'!$E$4:$E$2000='Analítico Cp.'!$B84)*('Diário 4º PA'!$C$4:$C$2000&gt;=C$4)*('Diário 4º PA'!$C$4:$C$2000&lt;=EOMONTH(C$4,0))*('Diário 4º PA'!$F$4:$F$2000)*(IF(Resumo!$Q$5="",1,'Diário 4º PA'!$O$4:$O$2000=Resumo!$Q$5)))
+SUMPRODUCT(('Comp.'!$D$5:$D$763=$B84)*('Comp.'!$B$5:$B$763&gt;=C$4)*('Comp.'!$B$5:$B$763&lt;=EOMONTH(C$4,0))*('Comp.'!$E$5:$E$763)*(IF(Resumo!$Q$5="",1,'Comp.'!$K$5:$K$763=Resumo!$Q$5)))</f>
        <v>0</v>
      </c>
      <c r="D84" s="199">
        <f t="array" ref="D84">SUMPRODUCT(('Diário 1º PA'!$E$4:$E$2977='Analítico Cp.'!$B84)*('Diário 1º PA'!$C$4:$C$2977&gt;=D$4)*('Diário 1º PA'!$C$4:$C$2977&lt;=EOMONTH(D$4,0))*('Diário 1º PA'!$F$4:$F$2977)*(IF(Resumo!$Q$5="",1,'Diário 1º PA'!$O$4:$O$2977=Resumo!$Q$5)))
+SUMPRODUCT(('Diário 2º PA'!$E$4:$E$2000='Analítico Cp.'!$B84)*('Diário 2º PA'!$C$4:$C$2000&gt;=D$4)*('Diário 2º PA'!$C$4:$C$2000&lt;=EOMONTH(D$4,0))*('Diário 2º PA'!$F$4:$F$2000)*(IF(Resumo!$Q$5="",1,'Diário 2º PA'!$O$4:$O$2000=Resumo!$Q$5)))
+SUMPRODUCT(('Diário 3º PA'!$E$4:$E$2000='Analítico Cp.'!$B84)*('Diário 3º PA'!$C$4:$C$2000&gt;=D$4)*('Diário 3º PA'!$C$4:$C$2000&lt;=EOMONTH(D$4,0))*('Diário 3º PA'!$F$4:$F$2000)*(IF(Resumo!$Q$5="",1,'Diário 3º PA'!$O$4:$O$2000=Resumo!$Q$5)))
+SUMPRODUCT(('Diário 4º PA'!$E$4:$E$2000='Analítico Cp.'!$B84)*('Diário 4º PA'!$C$4:$C$2000&gt;=D$4)*('Diário 4º PA'!$C$4:$C$2000&lt;=EOMONTH(D$4,0))*('Diário 4º PA'!$F$4:$F$2000)*(IF(Resumo!$Q$5="",1,'Diário 4º PA'!$O$4:$O$2000=Resumo!$Q$5)))
+SUMPRODUCT(('Comp.'!$D$5:$D$763=$B84)*('Comp.'!$B$5:$B$763&gt;=D$4)*('Comp.'!$B$5:$B$763&lt;=EOMONTH(D$4,0))*('Comp.'!$E$5:$E$763)*(IF(Resumo!$Q$5="",1,'Comp.'!$K$5:$K$763=Resumo!$Q$5)))</f>
        <v>0</v>
      </c>
      <c r="E84" s="199">
        <f t="array" ref="E84">SUMPRODUCT(('Diário 1º PA'!$E$4:$E$2977='Analítico Cp.'!$B84)*('Diário 1º PA'!$C$4:$C$2977&gt;=E$4)*('Diário 1º PA'!$C$4:$C$2977&lt;=EOMONTH(E$4,0))*('Diário 1º PA'!$F$4:$F$2977)*(IF(Resumo!$Q$5="",1,'Diário 1º PA'!$O$4:$O$2977=Resumo!$Q$5)))
+SUMPRODUCT(('Diário 2º PA'!$E$4:$E$2000='Analítico Cp.'!$B84)*('Diário 2º PA'!$C$4:$C$2000&gt;=E$4)*('Diário 2º PA'!$C$4:$C$2000&lt;=EOMONTH(E$4,0))*('Diário 2º PA'!$F$4:$F$2000)*(IF(Resumo!$Q$5="",1,'Diário 2º PA'!$O$4:$O$2000=Resumo!$Q$5)))
+SUMPRODUCT(('Diário 3º PA'!$E$4:$E$2000='Analítico Cp.'!$B84)*('Diário 3º PA'!$C$4:$C$2000&gt;=E$4)*('Diário 3º PA'!$C$4:$C$2000&lt;=EOMONTH(E$4,0))*('Diário 3º PA'!$F$4:$F$2000)*(IF(Resumo!$Q$5="",1,'Diário 3º PA'!$O$4:$O$2000=Resumo!$Q$5)))
+SUMPRODUCT(('Diário 4º PA'!$E$4:$E$2000='Analítico Cp.'!$B84)*('Diário 4º PA'!$C$4:$C$2000&gt;=E$4)*('Diário 4º PA'!$C$4:$C$2000&lt;=EOMONTH(E$4,0))*('Diário 4º PA'!$F$4:$F$2000)*(IF(Resumo!$Q$5="",1,'Diário 4º PA'!$O$4:$O$2000=Resumo!$Q$5)))
+SUMPRODUCT(('Comp.'!$D$5:$D$763=$B84)*('Comp.'!$B$5:$B$763&gt;=E$4)*('Comp.'!$B$5:$B$763&lt;=EOMONTH(E$4,0))*('Comp.'!$E$5:$E$763)*(IF(Resumo!$Q$5="",1,'Comp.'!$K$5:$K$763=Resumo!$Q$5)))</f>
        <v>0</v>
      </c>
      <c r="F84" s="199">
        <f t="array" ref="F84">SUMPRODUCT(('Diário 1º PA'!$E$4:$E$2977='Analítico Cp.'!$B84)*('Diário 1º PA'!$C$4:$C$2977&gt;=F$4)*('Diário 1º PA'!$C$4:$C$2977&lt;=EOMONTH(F$4,0))*('Diário 1º PA'!$F$4:$F$2977)*(IF(Resumo!$Q$5="",1,'Diário 1º PA'!$O$4:$O$2977=Resumo!$Q$5)))
+SUMPRODUCT(('Diário 2º PA'!$E$4:$E$2000='Analítico Cp.'!$B84)*('Diário 2º PA'!$C$4:$C$2000&gt;=F$4)*('Diário 2º PA'!$C$4:$C$2000&lt;=EOMONTH(F$4,0))*('Diário 2º PA'!$F$4:$F$2000)*(IF(Resumo!$Q$5="",1,'Diário 2º PA'!$O$4:$O$2000=Resumo!$Q$5)))
+SUMPRODUCT(('Diário 3º PA'!$E$4:$E$2000='Analítico Cp.'!$B84)*('Diário 3º PA'!$C$4:$C$2000&gt;=F$4)*('Diário 3º PA'!$C$4:$C$2000&lt;=EOMONTH(F$4,0))*('Diário 3º PA'!$F$4:$F$2000)*(IF(Resumo!$Q$5="",1,'Diário 3º PA'!$O$4:$O$2000=Resumo!$Q$5)))
+SUMPRODUCT(('Diário 4º PA'!$E$4:$E$2000='Analítico Cp.'!$B84)*('Diário 4º PA'!$C$4:$C$2000&gt;=F$4)*('Diário 4º PA'!$C$4:$C$2000&lt;=EOMONTH(F$4,0))*('Diário 4º PA'!$F$4:$F$2000)*(IF(Resumo!$Q$5="",1,'Diário 4º PA'!$O$4:$O$2000=Resumo!$Q$5)))
+SUMPRODUCT(('Comp.'!$D$5:$D$763=$B84)*('Comp.'!$B$5:$B$763&gt;=F$4)*('Comp.'!$B$5:$B$763&lt;=EOMONTH(F$4,0))*('Comp.'!$E$5:$E$763)*(IF(Resumo!$Q$5="",1,'Comp.'!$K$5:$K$763=Resumo!$Q$5)))</f>
        <v>0</v>
      </c>
      <c r="G84" s="199">
        <f t="array" ref="G84">SUMPRODUCT(('Diário 1º PA'!$E$4:$E$2977='Analítico Cp.'!$B84)*('Diário 1º PA'!$C$4:$C$2977&gt;=G$4)*('Diário 1º PA'!$C$4:$C$2977&lt;=EOMONTH(G$4,0))*('Diário 1º PA'!$F$4:$F$2977)*(IF(Resumo!$Q$5="",1,'Diário 1º PA'!$O$4:$O$2977=Resumo!$Q$5)))
+SUMPRODUCT(('Diário 2º PA'!$E$4:$E$2000='Analítico Cp.'!$B84)*('Diário 2º PA'!$C$4:$C$2000&gt;=G$4)*('Diário 2º PA'!$C$4:$C$2000&lt;=EOMONTH(G$4,0))*('Diário 2º PA'!$F$4:$F$2000)*(IF(Resumo!$Q$5="",1,'Diário 2º PA'!$O$4:$O$2000=Resumo!$Q$5)))
+SUMPRODUCT(('Diário 3º PA'!$E$4:$E$2000='Analítico Cp.'!$B84)*('Diário 3º PA'!$C$4:$C$2000&gt;=G$4)*('Diário 3º PA'!$C$4:$C$2000&lt;=EOMONTH(G$4,0))*('Diário 3º PA'!$F$4:$F$2000)*(IF(Resumo!$Q$5="",1,'Diário 3º PA'!$O$4:$O$2000=Resumo!$Q$5)))
+SUMPRODUCT(('Diário 4º PA'!$E$4:$E$2000='Analítico Cp.'!$B84)*('Diário 4º PA'!$C$4:$C$2000&gt;=G$4)*('Diário 4º PA'!$C$4:$C$2000&lt;=EOMONTH(G$4,0))*('Diário 4º PA'!$F$4:$F$2000)*(IF(Resumo!$Q$5="",1,'Diário 4º PA'!$O$4:$O$2000=Resumo!$Q$5)))
+SUMPRODUCT(('Comp.'!$D$5:$D$763=$B84)*('Comp.'!$B$5:$B$763&gt;=G$4)*('Comp.'!$B$5:$B$763&lt;=EOMONTH(G$4,0))*('Comp.'!$E$5:$E$763)*(IF(Resumo!$Q$5="",1,'Comp.'!$K$5:$K$763=Resumo!$Q$5)))</f>
        <v>0</v>
      </c>
      <c r="H84" s="199">
        <f t="array" ref="H84">SUMPRODUCT(('Diário 1º PA'!$E$4:$E$2977='Analítico Cp.'!$B84)*('Diário 1º PA'!$C$4:$C$2977&gt;=H$4)*('Diário 1º PA'!$C$4:$C$2977&lt;=EOMONTH(H$4,0))*('Diário 1º PA'!$F$4:$F$2977)*(IF(Resumo!$Q$5="",1,'Diário 1º PA'!$O$4:$O$2977=Resumo!$Q$5)))
+SUMPRODUCT(('Diário 2º PA'!$E$4:$E$2000='Analítico Cp.'!$B84)*('Diário 2º PA'!$C$4:$C$2000&gt;=H$4)*('Diário 2º PA'!$C$4:$C$2000&lt;=EOMONTH(H$4,0))*('Diário 2º PA'!$F$4:$F$2000)*(IF(Resumo!$Q$5="",1,'Diário 2º PA'!$O$4:$O$2000=Resumo!$Q$5)))
+SUMPRODUCT(('Diário 3º PA'!$E$4:$E$2000='Analítico Cp.'!$B84)*('Diário 3º PA'!$C$4:$C$2000&gt;=H$4)*('Diário 3º PA'!$C$4:$C$2000&lt;=EOMONTH(H$4,0))*('Diário 3º PA'!$F$4:$F$2000)*(IF(Resumo!$Q$5="",1,'Diário 3º PA'!$O$4:$O$2000=Resumo!$Q$5)))
+SUMPRODUCT(('Diário 4º PA'!$E$4:$E$2000='Analítico Cp.'!$B84)*('Diário 4º PA'!$C$4:$C$2000&gt;=H$4)*('Diário 4º PA'!$C$4:$C$2000&lt;=EOMONTH(H$4,0))*('Diário 4º PA'!$F$4:$F$2000)*(IF(Resumo!$Q$5="",1,'Diário 4º PA'!$O$4:$O$2000=Resumo!$Q$5)))
+SUMPRODUCT(('Comp.'!$D$5:$D$763=$B84)*('Comp.'!$B$5:$B$763&gt;=H$4)*('Comp.'!$B$5:$B$763&lt;=EOMONTH(H$4,0))*('Comp.'!$E$5:$E$763)*(IF(Resumo!$Q$5="",1,'Comp.'!$K$5:$K$763=Resumo!$Q$5)))</f>
        <v>0</v>
      </c>
      <c r="I84" s="199">
        <f t="array" ref="I84">SUMPRODUCT(('Diário 1º PA'!$E$4:$E$2977='Analítico Cp.'!$B84)*('Diário 1º PA'!$C$4:$C$2977&gt;=I$4)*('Diário 1º PA'!$C$4:$C$2977&lt;=EOMONTH(I$4,0))*('Diário 1º PA'!$F$4:$F$2977)*(IF(Resumo!$Q$5="",1,'Diário 1º PA'!$O$4:$O$2977=Resumo!$Q$5)))
+SUMPRODUCT(('Diário 2º PA'!$E$4:$E$2000='Analítico Cp.'!$B84)*('Diário 2º PA'!$C$4:$C$2000&gt;=I$4)*('Diário 2º PA'!$C$4:$C$2000&lt;=EOMONTH(I$4,0))*('Diário 2º PA'!$F$4:$F$2000)*(IF(Resumo!$Q$5="",1,'Diário 2º PA'!$O$4:$O$2000=Resumo!$Q$5)))
+SUMPRODUCT(('Diário 3º PA'!$E$4:$E$2000='Analítico Cp.'!$B84)*('Diário 3º PA'!$C$4:$C$2000&gt;=I$4)*('Diário 3º PA'!$C$4:$C$2000&lt;=EOMONTH(I$4,0))*('Diário 3º PA'!$F$4:$F$2000)*(IF(Resumo!$Q$5="",1,'Diário 3º PA'!$O$4:$O$2000=Resumo!$Q$5)))
+SUMPRODUCT(('Diário 4º PA'!$E$4:$E$2000='Analítico Cp.'!$B84)*('Diário 4º PA'!$C$4:$C$2000&gt;=I$4)*('Diário 4º PA'!$C$4:$C$2000&lt;=EOMONTH(I$4,0))*('Diário 4º PA'!$F$4:$F$2000)*(IF(Resumo!$Q$5="",1,'Diário 4º PA'!$O$4:$O$2000=Resumo!$Q$5)))
+SUMPRODUCT(('Comp.'!$D$5:$D$763=$B84)*('Comp.'!$B$5:$B$763&gt;=I$4)*('Comp.'!$B$5:$B$763&lt;=EOMONTH(I$4,0))*('Comp.'!$E$5:$E$763)*(IF(Resumo!$Q$5="",1,'Comp.'!$K$5:$K$763=Resumo!$Q$5)))</f>
        <v>0</v>
      </c>
      <c r="J84" s="199">
        <f t="array" ref="J84">SUMPRODUCT(('Diário 1º PA'!$E$4:$E$2977='Analítico Cp.'!$B84)*('Diário 1º PA'!$C$4:$C$2977&gt;=J$4)*('Diário 1º PA'!$C$4:$C$2977&lt;=EOMONTH(J$4,0))*('Diário 1º PA'!$F$4:$F$2977)*(IF(Resumo!$Q$5="",1,'Diário 1º PA'!$O$4:$O$2977=Resumo!$Q$5)))
+SUMPRODUCT(('Diário 2º PA'!$E$4:$E$2000='Analítico Cp.'!$B84)*('Diário 2º PA'!$C$4:$C$2000&gt;=J$4)*('Diário 2º PA'!$C$4:$C$2000&lt;=EOMONTH(J$4,0))*('Diário 2º PA'!$F$4:$F$2000)*(IF(Resumo!$Q$5="",1,'Diário 2º PA'!$O$4:$O$2000=Resumo!$Q$5)))
+SUMPRODUCT(('Diário 3º PA'!$E$4:$E$2000='Analítico Cp.'!$B84)*('Diário 3º PA'!$C$4:$C$2000&gt;=J$4)*('Diário 3º PA'!$C$4:$C$2000&lt;=EOMONTH(J$4,0))*('Diário 3º PA'!$F$4:$F$2000)*(IF(Resumo!$Q$5="",1,'Diário 3º PA'!$O$4:$O$2000=Resumo!$Q$5)))
+SUMPRODUCT(('Diário 4º PA'!$E$4:$E$2000='Analítico Cp.'!$B84)*('Diário 4º PA'!$C$4:$C$2000&gt;=J$4)*('Diário 4º PA'!$C$4:$C$2000&lt;=EOMONTH(J$4,0))*('Diário 4º PA'!$F$4:$F$2000)*(IF(Resumo!$Q$5="",1,'Diário 4º PA'!$O$4:$O$2000=Resumo!$Q$5)))
+SUMPRODUCT(('Comp.'!$D$5:$D$763=$B84)*('Comp.'!$B$5:$B$763&gt;=J$4)*('Comp.'!$B$5:$B$763&lt;=EOMONTH(J$4,0))*('Comp.'!$E$5:$E$763)*(IF(Resumo!$Q$5="",1,'Comp.'!$K$5:$K$763=Resumo!$Q$5)))</f>
        <v>0</v>
      </c>
      <c r="K84" s="199">
        <f t="array" ref="K84">SUMPRODUCT(('Diário 1º PA'!$E$4:$E$2977='Analítico Cp.'!$B84)*('Diário 1º PA'!$C$4:$C$2977&gt;=K$4)*('Diário 1º PA'!$C$4:$C$2977&lt;=EOMONTH(K$4,0))*('Diário 1º PA'!$F$4:$F$2977)*(IF(Resumo!$Q$5="",1,'Diário 1º PA'!$O$4:$O$2977=Resumo!$Q$5)))
+SUMPRODUCT(('Diário 2º PA'!$E$4:$E$2000='Analítico Cp.'!$B84)*('Diário 2º PA'!$C$4:$C$2000&gt;=K$4)*('Diário 2º PA'!$C$4:$C$2000&lt;=EOMONTH(K$4,0))*('Diário 2º PA'!$F$4:$F$2000)*(IF(Resumo!$Q$5="",1,'Diário 2º PA'!$O$4:$O$2000=Resumo!$Q$5)))
+SUMPRODUCT(('Diário 3º PA'!$E$4:$E$2000='Analítico Cp.'!$B84)*('Diário 3º PA'!$C$4:$C$2000&gt;=K$4)*('Diário 3º PA'!$C$4:$C$2000&lt;=EOMONTH(K$4,0))*('Diário 3º PA'!$F$4:$F$2000)*(IF(Resumo!$Q$5="",1,'Diário 3º PA'!$O$4:$O$2000=Resumo!$Q$5)))
+SUMPRODUCT(('Diário 4º PA'!$E$4:$E$2000='Analítico Cp.'!$B84)*('Diário 4º PA'!$C$4:$C$2000&gt;=K$4)*('Diário 4º PA'!$C$4:$C$2000&lt;=EOMONTH(K$4,0))*('Diário 4º PA'!$F$4:$F$2000)*(IF(Resumo!$Q$5="",1,'Diário 4º PA'!$O$4:$O$2000=Resumo!$Q$5)))
+SUMPRODUCT(('Comp.'!$D$5:$D$763=$B84)*('Comp.'!$B$5:$B$763&gt;=K$4)*('Comp.'!$B$5:$B$763&lt;=EOMONTH(K$4,0))*('Comp.'!$E$5:$E$763)*(IF(Resumo!$Q$5="",1,'Comp.'!$K$5:$K$763=Resumo!$Q$5)))</f>
        <v>0</v>
      </c>
      <c r="L84" s="199">
        <f t="array" ref="L84">SUMPRODUCT(('Diário 1º PA'!$E$4:$E$2977='Analítico Cp.'!$B84)*('Diário 1º PA'!$C$4:$C$2977&gt;=L$4)*('Diário 1º PA'!$C$4:$C$2977&lt;=EOMONTH(L$4,0))*('Diário 1º PA'!$F$4:$F$2977)*(IF(Resumo!$Q$5="",1,'Diário 1º PA'!$O$4:$O$2977=Resumo!$Q$5)))
+SUMPRODUCT(('Diário 2º PA'!$E$4:$E$2000='Analítico Cp.'!$B84)*('Diário 2º PA'!$C$4:$C$2000&gt;=L$4)*('Diário 2º PA'!$C$4:$C$2000&lt;=EOMONTH(L$4,0))*('Diário 2º PA'!$F$4:$F$2000)*(IF(Resumo!$Q$5="",1,'Diário 2º PA'!$O$4:$O$2000=Resumo!$Q$5)))
+SUMPRODUCT(('Diário 3º PA'!$E$4:$E$2000='Analítico Cp.'!$B84)*('Diário 3º PA'!$C$4:$C$2000&gt;=L$4)*('Diário 3º PA'!$C$4:$C$2000&lt;=EOMONTH(L$4,0))*('Diário 3º PA'!$F$4:$F$2000)*(IF(Resumo!$Q$5="",1,'Diário 3º PA'!$O$4:$O$2000=Resumo!$Q$5)))
+SUMPRODUCT(('Diário 4º PA'!$E$4:$E$2000='Analítico Cp.'!$B84)*('Diário 4º PA'!$C$4:$C$2000&gt;=L$4)*('Diário 4º PA'!$C$4:$C$2000&lt;=EOMONTH(L$4,0))*('Diário 4º PA'!$F$4:$F$2000)*(IF(Resumo!$Q$5="",1,'Diário 4º PA'!$O$4:$O$2000=Resumo!$Q$5)))
+SUMPRODUCT(('Comp.'!$D$5:$D$763=$B84)*('Comp.'!$B$5:$B$763&gt;=L$4)*('Comp.'!$B$5:$B$763&lt;=EOMONTH(L$4,0))*('Comp.'!$E$5:$E$763)*(IF(Resumo!$Q$5="",1,'Comp.'!$K$5:$K$763=Resumo!$Q$5)))</f>
        <v>0</v>
      </c>
      <c r="M84" s="199">
        <f t="array" ref="M84">SUMPRODUCT(('Diário 1º PA'!$E$4:$E$2977='Analítico Cp.'!$B84)*('Diário 1º PA'!$C$4:$C$2977&gt;=M$4)*('Diário 1º PA'!$C$4:$C$2977&lt;=EOMONTH(M$4,0))*('Diário 1º PA'!$F$4:$F$2977)*(IF(Resumo!$Q$5="",1,'Diário 1º PA'!$O$4:$O$2977=Resumo!$Q$5)))
+SUMPRODUCT(('Diário 2º PA'!$E$4:$E$2000='Analítico Cp.'!$B84)*('Diário 2º PA'!$C$4:$C$2000&gt;=M$4)*('Diário 2º PA'!$C$4:$C$2000&lt;=EOMONTH(M$4,0))*('Diário 2º PA'!$F$4:$F$2000)*(IF(Resumo!$Q$5="",1,'Diário 2º PA'!$O$4:$O$2000=Resumo!$Q$5)))
+SUMPRODUCT(('Diário 3º PA'!$E$4:$E$2000='Analítico Cp.'!$B84)*('Diário 3º PA'!$C$4:$C$2000&gt;=M$4)*('Diário 3º PA'!$C$4:$C$2000&lt;=EOMONTH(M$4,0))*('Diário 3º PA'!$F$4:$F$2000)*(IF(Resumo!$Q$5="",1,'Diário 3º PA'!$O$4:$O$2000=Resumo!$Q$5)))
+SUMPRODUCT(('Diário 4º PA'!$E$4:$E$2000='Analítico Cp.'!$B84)*('Diário 4º PA'!$C$4:$C$2000&gt;=M$4)*('Diário 4º PA'!$C$4:$C$2000&lt;=EOMONTH(M$4,0))*('Diário 4º PA'!$F$4:$F$2000)*(IF(Resumo!$Q$5="",1,'Diário 4º PA'!$O$4:$O$2000=Resumo!$Q$5)))
+SUMPRODUCT(('Comp.'!$D$5:$D$763=$B84)*('Comp.'!$B$5:$B$763&gt;=M$4)*('Comp.'!$B$5:$B$763&lt;=EOMONTH(M$4,0))*('Comp.'!$E$5:$E$763)*(IF(Resumo!$Q$5="",1,'Comp.'!$K$5:$K$763=Resumo!$Q$5)))</f>
        <v>0</v>
      </c>
      <c r="N84" s="199">
        <f t="array" ref="N84">SUMPRODUCT(('Diário 1º PA'!$E$4:$E$2977='Analítico Cp.'!$B84)*('Diário 1º PA'!$C$4:$C$2977&gt;=N$4)*('Diário 1º PA'!$C$4:$C$2977&lt;=EOMONTH(N$4,0))*('Diário 1º PA'!$F$4:$F$2977)*(IF(Resumo!$Q$5="",1,'Diário 1º PA'!$O$4:$O$2977=Resumo!$Q$5)))
+SUMPRODUCT(('Diário 2º PA'!$E$4:$E$2000='Analítico Cp.'!$B84)*('Diário 2º PA'!$C$4:$C$2000&gt;=N$4)*('Diário 2º PA'!$C$4:$C$2000&lt;=EOMONTH(N$4,0))*('Diário 2º PA'!$F$4:$F$2000)*(IF(Resumo!$Q$5="",1,'Diário 2º PA'!$O$4:$O$2000=Resumo!$Q$5)))
+SUMPRODUCT(('Diário 3º PA'!$E$4:$E$2000='Analítico Cp.'!$B84)*('Diário 3º PA'!$C$4:$C$2000&gt;=N$4)*('Diário 3º PA'!$C$4:$C$2000&lt;=EOMONTH(N$4,0))*('Diário 3º PA'!$F$4:$F$2000)*(IF(Resumo!$Q$5="",1,'Diário 3º PA'!$O$4:$O$2000=Resumo!$Q$5)))
+SUMPRODUCT(('Diário 4º PA'!$E$4:$E$2000='Analítico Cp.'!$B84)*('Diário 4º PA'!$C$4:$C$2000&gt;=N$4)*('Diário 4º PA'!$C$4:$C$2000&lt;=EOMONTH(N$4,0))*('Diário 4º PA'!$F$4:$F$2000)*(IF(Resumo!$Q$5="",1,'Diário 4º PA'!$O$4:$O$2000=Resumo!$Q$5)))
+SUMPRODUCT(('Comp.'!$D$5:$D$763=$B84)*('Comp.'!$B$5:$B$763&gt;=N$4)*('Comp.'!$B$5:$B$763&lt;=EOMONTH(N$4,0))*('Comp.'!$E$5:$E$763)*(IF(Resumo!$Q$5="",1,'Comp.'!$K$5:$K$763=Resumo!$Q$5)))</f>
        <v>0</v>
      </c>
      <c r="O84" s="200">
        <f t="shared" si="13"/>
        <v>0</v>
      </c>
      <c r="P84" s="201">
        <f t="shared" si="14"/>
        <v>0</v>
      </c>
      <c r="Q84" s="174"/>
      <c r="R84" s="174"/>
      <c r="S84" s="174"/>
      <c r="T84" s="174"/>
      <c r="U84" s="174"/>
      <c r="V84" s="174"/>
      <c r="W84" s="174"/>
      <c r="X84" s="174"/>
      <c r="Y84" s="174"/>
      <c r="Z84" s="174"/>
    </row>
    <row r="85" spans="1:26" ht="23.25" customHeight="1" x14ac:dyDescent="0.2">
      <c r="A85" s="220" t="s">
        <v>273</v>
      </c>
      <c r="B85" s="84" t="s">
        <v>274</v>
      </c>
      <c r="C85" s="199">
        <f t="array" ref="C85">SUMPRODUCT(('Diário 1º PA'!$E$4:$E$2977='Analítico Cp.'!$B85)*('Diário 1º PA'!$C$4:$C$2977&gt;=C$4)*('Diário 1º PA'!$C$4:$C$2977&lt;=EOMONTH(C$4,0))*('Diário 1º PA'!$F$4:$F$2977)*(IF(Resumo!$Q$5="",1,'Diário 1º PA'!$O$4:$O$2977=Resumo!$Q$5)))
+SUMPRODUCT(('Diário 2º PA'!$E$4:$E$2000='Analítico Cp.'!$B85)*('Diário 2º PA'!$C$4:$C$2000&gt;=C$4)*('Diário 2º PA'!$C$4:$C$2000&lt;=EOMONTH(C$4,0))*('Diário 2º PA'!$F$4:$F$2000)*(IF(Resumo!$Q$5="",1,'Diário 2º PA'!$O$4:$O$2000=Resumo!$Q$5)))
+SUMPRODUCT(('Diário 3º PA'!$E$4:$E$2000='Analítico Cp.'!$B85)*('Diário 3º PA'!$C$4:$C$2000&gt;=C$4)*('Diário 3º PA'!$C$4:$C$2000&lt;=EOMONTH(C$4,0))*('Diário 3º PA'!$F$4:$F$2000)*(IF(Resumo!$Q$5="",1,'Diário 3º PA'!$O$4:$O$2000=Resumo!$Q$5)))
+SUMPRODUCT(('Diário 4º PA'!$E$4:$E$2000='Analítico Cp.'!$B85)*('Diário 4º PA'!$C$4:$C$2000&gt;=C$4)*('Diário 4º PA'!$C$4:$C$2000&lt;=EOMONTH(C$4,0))*('Diário 4º PA'!$F$4:$F$2000)*(IF(Resumo!$Q$5="",1,'Diário 4º PA'!$O$4:$O$2000=Resumo!$Q$5)))
+SUMPRODUCT(('Comp.'!$D$5:$D$763=$B85)*('Comp.'!$B$5:$B$763&gt;=C$4)*('Comp.'!$B$5:$B$763&lt;=EOMONTH(C$4,0))*('Comp.'!$E$5:$E$763)*(IF(Resumo!$Q$5="",1,'Comp.'!$K$5:$K$763=Resumo!$Q$5)))</f>
        <v>65117.700000000004</v>
      </c>
      <c r="D85" s="199">
        <f t="array" ref="D85">SUMPRODUCT(('Diário 1º PA'!$E$4:$E$2977='Analítico Cp.'!$B85)*('Diário 1º PA'!$C$4:$C$2977&gt;=D$4)*('Diário 1º PA'!$C$4:$C$2977&lt;=EOMONTH(D$4,0))*('Diário 1º PA'!$F$4:$F$2977)*(IF(Resumo!$Q$5="",1,'Diário 1º PA'!$O$4:$O$2977=Resumo!$Q$5)))
+SUMPRODUCT(('Diário 2º PA'!$E$4:$E$2000='Analítico Cp.'!$B85)*('Diário 2º PA'!$C$4:$C$2000&gt;=D$4)*('Diário 2º PA'!$C$4:$C$2000&lt;=EOMONTH(D$4,0))*('Diário 2º PA'!$F$4:$F$2000)*(IF(Resumo!$Q$5="",1,'Diário 2º PA'!$O$4:$O$2000=Resumo!$Q$5)))
+SUMPRODUCT(('Diário 3º PA'!$E$4:$E$2000='Analítico Cp.'!$B85)*('Diário 3º PA'!$C$4:$C$2000&gt;=D$4)*('Diário 3º PA'!$C$4:$C$2000&lt;=EOMONTH(D$4,0))*('Diário 3º PA'!$F$4:$F$2000)*(IF(Resumo!$Q$5="",1,'Diário 3º PA'!$O$4:$O$2000=Resumo!$Q$5)))
+SUMPRODUCT(('Diário 4º PA'!$E$4:$E$2000='Analítico Cp.'!$B85)*('Diário 4º PA'!$C$4:$C$2000&gt;=D$4)*('Diário 4º PA'!$C$4:$C$2000&lt;=EOMONTH(D$4,0))*('Diário 4º PA'!$F$4:$F$2000)*(IF(Resumo!$Q$5="",1,'Diário 4º PA'!$O$4:$O$2000=Resumo!$Q$5)))
+SUMPRODUCT(('Comp.'!$D$5:$D$763=$B85)*('Comp.'!$B$5:$B$763&gt;=D$4)*('Comp.'!$B$5:$B$763&lt;=EOMONTH(D$4,0))*('Comp.'!$E$5:$E$763)*(IF(Resumo!$Q$5="",1,'Comp.'!$K$5:$K$763=Resumo!$Q$5)))</f>
        <v>39065.1</v>
      </c>
      <c r="E85" s="199">
        <f t="array" ref="E85">SUMPRODUCT(('Diário 1º PA'!$E$4:$E$2977='Analítico Cp.'!$B85)*('Diário 1º PA'!$C$4:$C$2977&gt;=E$4)*('Diário 1º PA'!$C$4:$C$2977&lt;=EOMONTH(E$4,0))*('Diário 1º PA'!$F$4:$F$2977)*(IF(Resumo!$Q$5="",1,'Diário 1º PA'!$O$4:$O$2977=Resumo!$Q$5)))
+SUMPRODUCT(('Diário 2º PA'!$E$4:$E$2000='Analítico Cp.'!$B85)*('Diário 2º PA'!$C$4:$C$2000&gt;=E$4)*('Diário 2º PA'!$C$4:$C$2000&lt;=EOMONTH(E$4,0))*('Diário 2º PA'!$F$4:$F$2000)*(IF(Resumo!$Q$5="",1,'Diário 2º PA'!$O$4:$O$2000=Resumo!$Q$5)))
+SUMPRODUCT(('Diário 3º PA'!$E$4:$E$2000='Analítico Cp.'!$B85)*('Diário 3º PA'!$C$4:$C$2000&gt;=E$4)*('Diário 3º PA'!$C$4:$C$2000&lt;=EOMONTH(E$4,0))*('Diário 3º PA'!$F$4:$F$2000)*(IF(Resumo!$Q$5="",1,'Diário 3º PA'!$O$4:$O$2000=Resumo!$Q$5)))
+SUMPRODUCT(('Diário 4º PA'!$E$4:$E$2000='Analítico Cp.'!$B85)*('Diário 4º PA'!$C$4:$C$2000&gt;=E$4)*('Diário 4º PA'!$C$4:$C$2000&lt;=EOMONTH(E$4,0))*('Diário 4º PA'!$F$4:$F$2000)*(IF(Resumo!$Q$5="",1,'Diário 4º PA'!$O$4:$O$2000=Resumo!$Q$5)))
+SUMPRODUCT(('Comp.'!$D$5:$D$763=$B85)*('Comp.'!$B$5:$B$763&gt;=E$4)*('Comp.'!$B$5:$B$763&lt;=EOMONTH(E$4,0))*('Comp.'!$E$5:$E$763)*(IF(Resumo!$Q$5="",1,'Comp.'!$K$5:$K$763=Resumo!$Q$5)))</f>
        <v>33635.1</v>
      </c>
      <c r="F85" s="199">
        <f t="array" ref="F85">SUMPRODUCT(('Diário 1º PA'!$E$4:$E$2977='Analítico Cp.'!$B85)*('Diário 1º PA'!$C$4:$C$2977&gt;=F$4)*('Diário 1º PA'!$C$4:$C$2977&lt;=EOMONTH(F$4,0))*('Diário 1º PA'!$F$4:$F$2977)*(IF(Resumo!$Q$5="",1,'Diário 1º PA'!$O$4:$O$2977=Resumo!$Q$5)))
+SUMPRODUCT(('Diário 2º PA'!$E$4:$E$2000='Analítico Cp.'!$B85)*('Diário 2º PA'!$C$4:$C$2000&gt;=F$4)*('Diário 2º PA'!$C$4:$C$2000&lt;=EOMONTH(F$4,0))*('Diário 2º PA'!$F$4:$F$2000)*(IF(Resumo!$Q$5="",1,'Diário 2º PA'!$O$4:$O$2000=Resumo!$Q$5)))
+SUMPRODUCT(('Diário 3º PA'!$E$4:$E$2000='Analítico Cp.'!$B85)*('Diário 3º PA'!$C$4:$C$2000&gt;=F$4)*('Diário 3º PA'!$C$4:$C$2000&lt;=EOMONTH(F$4,0))*('Diário 3º PA'!$F$4:$F$2000)*(IF(Resumo!$Q$5="",1,'Diário 3º PA'!$O$4:$O$2000=Resumo!$Q$5)))
+SUMPRODUCT(('Diário 4º PA'!$E$4:$E$2000='Analítico Cp.'!$B85)*('Diário 4º PA'!$C$4:$C$2000&gt;=F$4)*('Diário 4º PA'!$C$4:$C$2000&lt;=EOMONTH(F$4,0))*('Diário 4º PA'!$F$4:$F$2000)*(IF(Resumo!$Q$5="",1,'Diário 4º PA'!$O$4:$O$2000=Resumo!$Q$5)))
+SUMPRODUCT(('Comp.'!$D$5:$D$763=$B85)*('Comp.'!$B$5:$B$763&gt;=F$4)*('Comp.'!$B$5:$B$763&lt;=EOMONTH(F$4,0))*('Comp.'!$E$5:$E$763)*(IF(Resumo!$Q$5="",1,'Comp.'!$K$5:$K$763=Resumo!$Q$5)))</f>
        <v>0</v>
      </c>
      <c r="G85" s="199">
        <f t="array" ref="G85">SUMPRODUCT(('Diário 1º PA'!$E$4:$E$2977='Analítico Cp.'!$B85)*('Diário 1º PA'!$C$4:$C$2977&gt;=G$4)*('Diário 1º PA'!$C$4:$C$2977&lt;=EOMONTH(G$4,0))*('Diário 1º PA'!$F$4:$F$2977)*(IF(Resumo!$Q$5="",1,'Diário 1º PA'!$O$4:$O$2977=Resumo!$Q$5)))
+SUMPRODUCT(('Diário 2º PA'!$E$4:$E$2000='Analítico Cp.'!$B85)*('Diário 2º PA'!$C$4:$C$2000&gt;=G$4)*('Diário 2º PA'!$C$4:$C$2000&lt;=EOMONTH(G$4,0))*('Diário 2º PA'!$F$4:$F$2000)*(IF(Resumo!$Q$5="",1,'Diário 2º PA'!$O$4:$O$2000=Resumo!$Q$5)))
+SUMPRODUCT(('Diário 3º PA'!$E$4:$E$2000='Analítico Cp.'!$B85)*('Diário 3º PA'!$C$4:$C$2000&gt;=G$4)*('Diário 3º PA'!$C$4:$C$2000&lt;=EOMONTH(G$4,0))*('Diário 3º PA'!$F$4:$F$2000)*(IF(Resumo!$Q$5="",1,'Diário 3º PA'!$O$4:$O$2000=Resumo!$Q$5)))
+SUMPRODUCT(('Diário 4º PA'!$E$4:$E$2000='Analítico Cp.'!$B85)*('Diário 4º PA'!$C$4:$C$2000&gt;=G$4)*('Diário 4º PA'!$C$4:$C$2000&lt;=EOMONTH(G$4,0))*('Diário 4º PA'!$F$4:$F$2000)*(IF(Resumo!$Q$5="",1,'Diário 4º PA'!$O$4:$O$2000=Resumo!$Q$5)))
+SUMPRODUCT(('Comp.'!$D$5:$D$763=$B85)*('Comp.'!$B$5:$B$763&gt;=G$4)*('Comp.'!$B$5:$B$763&lt;=EOMONTH(G$4,0))*('Comp.'!$E$5:$E$763)*(IF(Resumo!$Q$5="",1,'Comp.'!$K$5:$K$763=Resumo!$Q$5)))</f>
        <v>0</v>
      </c>
      <c r="H85" s="199">
        <f t="array" ref="H85">SUMPRODUCT(('Diário 1º PA'!$E$4:$E$2977='Analítico Cp.'!$B85)*('Diário 1º PA'!$C$4:$C$2977&gt;=H$4)*('Diário 1º PA'!$C$4:$C$2977&lt;=EOMONTH(H$4,0))*('Diário 1º PA'!$F$4:$F$2977)*(IF(Resumo!$Q$5="",1,'Diário 1º PA'!$O$4:$O$2977=Resumo!$Q$5)))
+SUMPRODUCT(('Diário 2º PA'!$E$4:$E$2000='Analítico Cp.'!$B85)*('Diário 2º PA'!$C$4:$C$2000&gt;=H$4)*('Diário 2º PA'!$C$4:$C$2000&lt;=EOMONTH(H$4,0))*('Diário 2º PA'!$F$4:$F$2000)*(IF(Resumo!$Q$5="",1,'Diário 2º PA'!$O$4:$O$2000=Resumo!$Q$5)))
+SUMPRODUCT(('Diário 3º PA'!$E$4:$E$2000='Analítico Cp.'!$B85)*('Diário 3º PA'!$C$4:$C$2000&gt;=H$4)*('Diário 3º PA'!$C$4:$C$2000&lt;=EOMONTH(H$4,0))*('Diário 3º PA'!$F$4:$F$2000)*(IF(Resumo!$Q$5="",1,'Diário 3º PA'!$O$4:$O$2000=Resumo!$Q$5)))
+SUMPRODUCT(('Diário 4º PA'!$E$4:$E$2000='Analítico Cp.'!$B85)*('Diário 4º PA'!$C$4:$C$2000&gt;=H$4)*('Diário 4º PA'!$C$4:$C$2000&lt;=EOMONTH(H$4,0))*('Diário 4º PA'!$F$4:$F$2000)*(IF(Resumo!$Q$5="",1,'Diário 4º PA'!$O$4:$O$2000=Resumo!$Q$5)))
+SUMPRODUCT(('Comp.'!$D$5:$D$763=$B85)*('Comp.'!$B$5:$B$763&gt;=H$4)*('Comp.'!$B$5:$B$763&lt;=EOMONTH(H$4,0))*('Comp.'!$E$5:$E$763)*(IF(Resumo!$Q$5="",1,'Comp.'!$K$5:$K$763=Resumo!$Q$5)))</f>
        <v>0</v>
      </c>
      <c r="I85" s="199">
        <f t="array" ref="I85">SUMPRODUCT(('Diário 1º PA'!$E$4:$E$2977='Analítico Cp.'!$B85)*('Diário 1º PA'!$C$4:$C$2977&gt;=I$4)*('Diário 1º PA'!$C$4:$C$2977&lt;=EOMONTH(I$4,0))*('Diário 1º PA'!$F$4:$F$2977)*(IF(Resumo!$Q$5="",1,'Diário 1º PA'!$O$4:$O$2977=Resumo!$Q$5)))
+SUMPRODUCT(('Diário 2º PA'!$E$4:$E$2000='Analítico Cp.'!$B85)*('Diário 2º PA'!$C$4:$C$2000&gt;=I$4)*('Diário 2º PA'!$C$4:$C$2000&lt;=EOMONTH(I$4,0))*('Diário 2º PA'!$F$4:$F$2000)*(IF(Resumo!$Q$5="",1,'Diário 2º PA'!$O$4:$O$2000=Resumo!$Q$5)))
+SUMPRODUCT(('Diário 3º PA'!$E$4:$E$2000='Analítico Cp.'!$B85)*('Diário 3º PA'!$C$4:$C$2000&gt;=I$4)*('Diário 3º PA'!$C$4:$C$2000&lt;=EOMONTH(I$4,0))*('Diário 3º PA'!$F$4:$F$2000)*(IF(Resumo!$Q$5="",1,'Diário 3º PA'!$O$4:$O$2000=Resumo!$Q$5)))
+SUMPRODUCT(('Diário 4º PA'!$E$4:$E$2000='Analítico Cp.'!$B85)*('Diário 4º PA'!$C$4:$C$2000&gt;=I$4)*('Diário 4º PA'!$C$4:$C$2000&lt;=EOMONTH(I$4,0))*('Diário 4º PA'!$F$4:$F$2000)*(IF(Resumo!$Q$5="",1,'Diário 4º PA'!$O$4:$O$2000=Resumo!$Q$5)))
+SUMPRODUCT(('Comp.'!$D$5:$D$763=$B85)*('Comp.'!$B$5:$B$763&gt;=I$4)*('Comp.'!$B$5:$B$763&lt;=EOMONTH(I$4,0))*('Comp.'!$E$5:$E$763)*(IF(Resumo!$Q$5="",1,'Comp.'!$K$5:$K$763=Resumo!$Q$5)))</f>
        <v>0</v>
      </c>
      <c r="J85" s="199">
        <f t="array" ref="J85">SUMPRODUCT(('Diário 1º PA'!$E$4:$E$2977='Analítico Cp.'!$B85)*('Diário 1º PA'!$C$4:$C$2977&gt;=J$4)*('Diário 1º PA'!$C$4:$C$2977&lt;=EOMONTH(J$4,0))*('Diário 1º PA'!$F$4:$F$2977)*(IF(Resumo!$Q$5="",1,'Diário 1º PA'!$O$4:$O$2977=Resumo!$Q$5)))
+SUMPRODUCT(('Diário 2º PA'!$E$4:$E$2000='Analítico Cp.'!$B85)*('Diário 2º PA'!$C$4:$C$2000&gt;=J$4)*('Diário 2º PA'!$C$4:$C$2000&lt;=EOMONTH(J$4,0))*('Diário 2º PA'!$F$4:$F$2000)*(IF(Resumo!$Q$5="",1,'Diário 2º PA'!$O$4:$O$2000=Resumo!$Q$5)))
+SUMPRODUCT(('Diário 3º PA'!$E$4:$E$2000='Analítico Cp.'!$B85)*('Diário 3º PA'!$C$4:$C$2000&gt;=J$4)*('Diário 3º PA'!$C$4:$C$2000&lt;=EOMONTH(J$4,0))*('Diário 3º PA'!$F$4:$F$2000)*(IF(Resumo!$Q$5="",1,'Diário 3º PA'!$O$4:$O$2000=Resumo!$Q$5)))
+SUMPRODUCT(('Diário 4º PA'!$E$4:$E$2000='Analítico Cp.'!$B85)*('Diário 4º PA'!$C$4:$C$2000&gt;=J$4)*('Diário 4º PA'!$C$4:$C$2000&lt;=EOMONTH(J$4,0))*('Diário 4º PA'!$F$4:$F$2000)*(IF(Resumo!$Q$5="",1,'Diário 4º PA'!$O$4:$O$2000=Resumo!$Q$5)))
+SUMPRODUCT(('Comp.'!$D$5:$D$763=$B85)*('Comp.'!$B$5:$B$763&gt;=J$4)*('Comp.'!$B$5:$B$763&lt;=EOMONTH(J$4,0))*('Comp.'!$E$5:$E$763)*(IF(Resumo!$Q$5="",1,'Comp.'!$K$5:$K$763=Resumo!$Q$5)))</f>
        <v>0</v>
      </c>
      <c r="K85" s="199">
        <f t="array" ref="K85">SUMPRODUCT(('Diário 1º PA'!$E$4:$E$2977='Analítico Cp.'!$B85)*('Diário 1º PA'!$C$4:$C$2977&gt;=K$4)*('Diário 1º PA'!$C$4:$C$2977&lt;=EOMONTH(K$4,0))*('Diário 1º PA'!$F$4:$F$2977)*(IF(Resumo!$Q$5="",1,'Diário 1º PA'!$O$4:$O$2977=Resumo!$Q$5)))
+SUMPRODUCT(('Diário 2º PA'!$E$4:$E$2000='Analítico Cp.'!$B85)*('Diário 2º PA'!$C$4:$C$2000&gt;=K$4)*('Diário 2º PA'!$C$4:$C$2000&lt;=EOMONTH(K$4,0))*('Diário 2º PA'!$F$4:$F$2000)*(IF(Resumo!$Q$5="",1,'Diário 2º PA'!$O$4:$O$2000=Resumo!$Q$5)))
+SUMPRODUCT(('Diário 3º PA'!$E$4:$E$2000='Analítico Cp.'!$B85)*('Diário 3º PA'!$C$4:$C$2000&gt;=K$4)*('Diário 3º PA'!$C$4:$C$2000&lt;=EOMONTH(K$4,0))*('Diário 3º PA'!$F$4:$F$2000)*(IF(Resumo!$Q$5="",1,'Diário 3º PA'!$O$4:$O$2000=Resumo!$Q$5)))
+SUMPRODUCT(('Diário 4º PA'!$E$4:$E$2000='Analítico Cp.'!$B85)*('Diário 4º PA'!$C$4:$C$2000&gt;=K$4)*('Diário 4º PA'!$C$4:$C$2000&lt;=EOMONTH(K$4,0))*('Diário 4º PA'!$F$4:$F$2000)*(IF(Resumo!$Q$5="",1,'Diário 4º PA'!$O$4:$O$2000=Resumo!$Q$5)))
+SUMPRODUCT(('Comp.'!$D$5:$D$763=$B85)*('Comp.'!$B$5:$B$763&gt;=K$4)*('Comp.'!$B$5:$B$763&lt;=EOMONTH(K$4,0))*('Comp.'!$E$5:$E$763)*(IF(Resumo!$Q$5="",1,'Comp.'!$K$5:$K$763=Resumo!$Q$5)))</f>
        <v>0</v>
      </c>
      <c r="L85" s="199">
        <f t="array" ref="L85">SUMPRODUCT(('Diário 1º PA'!$E$4:$E$2977='Analítico Cp.'!$B85)*('Diário 1º PA'!$C$4:$C$2977&gt;=L$4)*('Diário 1º PA'!$C$4:$C$2977&lt;=EOMONTH(L$4,0))*('Diário 1º PA'!$F$4:$F$2977)*(IF(Resumo!$Q$5="",1,'Diário 1º PA'!$O$4:$O$2977=Resumo!$Q$5)))
+SUMPRODUCT(('Diário 2º PA'!$E$4:$E$2000='Analítico Cp.'!$B85)*('Diário 2º PA'!$C$4:$C$2000&gt;=L$4)*('Diário 2º PA'!$C$4:$C$2000&lt;=EOMONTH(L$4,0))*('Diário 2º PA'!$F$4:$F$2000)*(IF(Resumo!$Q$5="",1,'Diário 2º PA'!$O$4:$O$2000=Resumo!$Q$5)))
+SUMPRODUCT(('Diário 3º PA'!$E$4:$E$2000='Analítico Cp.'!$B85)*('Diário 3º PA'!$C$4:$C$2000&gt;=L$4)*('Diário 3º PA'!$C$4:$C$2000&lt;=EOMONTH(L$4,0))*('Diário 3º PA'!$F$4:$F$2000)*(IF(Resumo!$Q$5="",1,'Diário 3º PA'!$O$4:$O$2000=Resumo!$Q$5)))
+SUMPRODUCT(('Diário 4º PA'!$E$4:$E$2000='Analítico Cp.'!$B85)*('Diário 4º PA'!$C$4:$C$2000&gt;=L$4)*('Diário 4º PA'!$C$4:$C$2000&lt;=EOMONTH(L$4,0))*('Diário 4º PA'!$F$4:$F$2000)*(IF(Resumo!$Q$5="",1,'Diário 4º PA'!$O$4:$O$2000=Resumo!$Q$5)))
+SUMPRODUCT(('Comp.'!$D$5:$D$763=$B85)*('Comp.'!$B$5:$B$763&gt;=L$4)*('Comp.'!$B$5:$B$763&lt;=EOMONTH(L$4,0))*('Comp.'!$E$5:$E$763)*(IF(Resumo!$Q$5="",1,'Comp.'!$K$5:$K$763=Resumo!$Q$5)))</f>
        <v>0</v>
      </c>
      <c r="M85" s="199">
        <f t="array" ref="M85">SUMPRODUCT(('Diário 1º PA'!$E$4:$E$2977='Analítico Cp.'!$B85)*('Diário 1º PA'!$C$4:$C$2977&gt;=M$4)*('Diário 1º PA'!$C$4:$C$2977&lt;=EOMONTH(M$4,0))*('Diário 1º PA'!$F$4:$F$2977)*(IF(Resumo!$Q$5="",1,'Diário 1º PA'!$O$4:$O$2977=Resumo!$Q$5)))
+SUMPRODUCT(('Diário 2º PA'!$E$4:$E$2000='Analítico Cp.'!$B85)*('Diário 2º PA'!$C$4:$C$2000&gt;=M$4)*('Diário 2º PA'!$C$4:$C$2000&lt;=EOMONTH(M$4,0))*('Diário 2º PA'!$F$4:$F$2000)*(IF(Resumo!$Q$5="",1,'Diário 2º PA'!$O$4:$O$2000=Resumo!$Q$5)))
+SUMPRODUCT(('Diário 3º PA'!$E$4:$E$2000='Analítico Cp.'!$B85)*('Diário 3º PA'!$C$4:$C$2000&gt;=M$4)*('Diário 3º PA'!$C$4:$C$2000&lt;=EOMONTH(M$4,0))*('Diário 3º PA'!$F$4:$F$2000)*(IF(Resumo!$Q$5="",1,'Diário 3º PA'!$O$4:$O$2000=Resumo!$Q$5)))
+SUMPRODUCT(('Diário 4º PA'!$E$4:$E$2000='Analítico Cp.'!$B85)*('Diário 4º PA'!$C$4:$C$2000&gt;=M$4)*('Diário 4º PA'!$C$4:$C$2000&lt;=EOMONTH(M$4,0))*('Diário 4º PA'!$F$4:$F$2000)*(IF(Resumo!$Q$5="",1,'Diário 4º PA'!$O$4:$O$2000=Resumo!$Q$5)))
+SUMPRODUCT(('Comp.'!$D$5:$D$763=$B85)*('Comp.'!$B$5:$B$763&gt;=M$4)*('Comp.'!$B$5:$B$763&lt;=EOMONTH(M$4,0))*('Comp.'!$E$5:$E$763)*(IF(Resumo!$Q$5="",1,'Comp.'!$K$5:$K$763=Resumo!$Q$5)))</f>
        <v>0</v>
      </c>
      <c r="N85" s="199">
        <f t="array" ref="N85">SUMPRODUCT(('Diário 1º PA'!$E$4:$E$2977='Analítico Cp.'!$B85)*('Diário 1º PA'!$C$4:$C$2977&gt;=N$4)*('Diário 1º PA'!$C$4:$C$2977&lt;=EOMONTH(N$4,0))*('Diário 1º PA'!$F$4:$F$2977)*(IF(Resumo!$Q$5="",1,'Diário 1º PA'!$O$4:$O$2977=Resumo!$Q$5)))
+SUMPRODUCT(('Diário 2º PA'!$E$4:$E$2000='Analítico Cp.'!$B85)*('Diário 2º PA'!$C$4:$C$2000&gt;=N$4)*('Diário 2º PA'!$C$4:$C$2000&lt;=EOMONTH(N$4,0))*('Diário 2º PA'!$F$4:$F$2000)*(IF(Resumo!$Q$5="",1,'Diário 2º PA'!$O$4:$O$2000=Resumo!$Q$5)))
+SUMPRODUCT(('Diário 3º PA'!$E$4:$E$2000='Analítico Cp.'!$B85)*('Diário 3º PA'!$C$4:$C$2000&gt;=N$4)*('Diário 3º PA'!$C$4:$C$2000&lt;=EOMONTH(N$4,0))*('Diário 3º PA'!$F$4:$F$2000)*(IF(Resumo!$Q$5="",1,'Diário 3º PA'!$O$4:$O$2000=Resumo!$Q$5)))
+SUMPRODUCT(('Diário 4º PA'!$E$4:$E$2000='Analítico Cp.'!$B85)*('Diário 4º PA'!$C$4:$C$2000&gt;=N$4)*('Diário 4º PA'!$C$4:$C$2000&lt;=EOMONTH(N$4,0))*('Diário 4º PA'!$F$4:$F$2000)*(IF(Resumo!$Q$5="",1,'Diário 4º PA'!$O$4:$O$2000=Resumo!$Q$5)))
+SUMPRODUCT(('Comp.'!$D$5:$D$763=$B85)*('Comp.'!$B$5:$B$763&gt;=N$4)*('Comp.'!$B$5:$B$763&lt;=EOMONTH(N$4,0))*('Comp.'!$E$5:$E$763)*(IF(Resumo!$Q$5="",1,'Comp.'!$K$5:$K$763=Resumo!$Q$5)))</f>
        <v>0</v>
      </c>
      <c r="O85" s="200">
        <f t="shared" si="13"/>
        <v>137817.9</v>
      </c>
      <c r="P85" s="201">
        <f t="shared" si="14"/>
        <v>2.8526016820197293E-2</v>
      </c>
      <c r="Q85" s="174"/>
      <c r="R85" s="174"/>
      <c r="S85" s="174"/>
      <c r="T85" s="174"/>
      <c r="U85" s="174"/>
      <c r="V85" s="174"/>
      <c r="W85" s="174"/>
      <c r="X85" s="174"/>
      <c r="Y85" s="174"/>
      <c r="Z85" s="174"/>
    </row>
    <row r="86" spans="1:26" ht="23.25" customHeight="1" x14ac:dyDescent="0.2">
      <c r="A86" s="220" t="s">
        <v>275</v>
      </c>
      <c r="B86" s="84" t="s">
        <v>276</v>
      </c>
      <c r="C86" s="199">
        <f t="array" ref="C86">SUMPRODUCT(('Diário 1º PA'!$E$4:$E$2977='Analítico Cp.'!$B86)*('Diário 1º PA'!$C$4:$C$2977&gt;=C$4)*('Diário 1º PA'!$C$4:$C$2977&lt;=EOMONTH(C$4,0))*('Diário 1º PA'!$F$4:$F$2977)*(IF(Resumo!$Q$5="",1,'Diário 1º PA'!$O$4:$O$2977=Resumo!$Q$5)))
+SUMPRODUCT(('Diário 2º PA'!$E$4:$E$2000='Analítico Cp.'!$B86)*('Diário 2º PA'!$C$4:$C$2000&gt;=C$4)*('Diário 2º PA'!$C$4:$C$2000&lt;=EOMONTH(C$4,0))*('Diário 2º PA'!$F$4:$F$2000)*(IF(Resumo!$Q$5="",1,'Diário 2º PA'!$O$4:$O$2000=Resumo!$Q$5)))
+SUMPRODUCT(('Diário 3º PA'!$E$4:$E$2000='Analítico Cp.'!$B86)*('Diário 3º PA'!$C$4:$C$2000&gt;=C$4)*('Diário 3º PA'!$C$4:$C$2000&lt;=EOMONTH(C$4,0))*('Diário 3º PA'!$F$4:$F$2000)*(IF(Resumo!$Q$5="",1,'Diário 3º PA'!$O$4:$O$2000=Resumo!$Q$5)))
+SUMPRODUCT(('Diário 4º PA'!$E$4:$E$2000='Analítico Cp.'!$B86)*('Diário 4º PA'!$C$4:$C$2000&gt;=C$4)*('Diário 4º PA'!$C$4:$C$2000&lt;=EOMONTH(C$4,0))*('Diário 4º PA'!$F$4:$F$2000)*(IF(Resumo!$Q$5="",1,'Diário 4º PA'!$O$4:$O$2000=Resumo!$Q$5)))
+SUMPRODUCT(('Comp.'!$D$5:$D$763=$B86)*('Comp.'!$B$5:$B$763&gt;=C$4)*('Comp.'!$B$5:$B$763&lt;=EOMONTH(C$4,0))*('Comp.'!$E$5:$E$763)*(IF(Resumo!$Q$5="",1,'Comp.'!$K$5:$K$763=Resumo!$Q$5)))</f>
        <v>0</v>
      </c>
      <c r="D86" s="199">
        <f t="array" ref="D86">SUMPRODUCT(('Diário 1º PA'!$E$4:$E$2977='Analítico Cp.'!$B86)*('Diário 1º PA'!$C$4:$C$2977&gt;=D$4)*('Diário 1º PA'!$C$4:$C$2977&lt;=EOMONTH(D$4,0))*('Diário 1º PA'!$F$4:$F$2977)*(IF(Resumo!$Q$5="",1,'Diário 1º PA'!$O$4:$O$2977=Resumo!$Q$5)))
+SUMPRODUCT(('Diário 2º PA'!$E$4:$E$2000='Analítico Cp.'!$B86)*('Diário 2º PA'!$C$4:$C$2000&gt;=D$4)*('Diário 2º PA'!$C$4:$C$2000&lt;=EOMONTH(D$4,0))*('Diário 2º PA'!$F$4:$F$2000)*(IF(Resumo!$Q$5="",1,'Diário 2º PA'!$O$4:$O$2000=Resumo!$Q$5)))
+SUMPRODUCT(('Diário 3º PA'!$E$4:$E$2000='Analítico Cp.'!$B86)*('Diário 3º PA'!$C$4:$C$2000&gt;=D$4)*('Diário 3º PA'!$C$4:$C$2000&lt;=EOMONTH(D$4,0))*('Diário 3º PA'!$F$4:$F$2000)*(IF(Resumo!$Q$5="",1,'Diário 3º PA'!$O$4:$O$2000=Resumo!$Q$5)))
+SUMPRODUCT(('Diário 4º PA'!$E$4:$E$2000='Analítico Cp.'!$B86)*('Diário 4º PA'!$C$4:$C$2000&gt;=D$4)*('Diário 4º PA'!$C$4:$C$2000&lt;=EOMONTH(D$4,0))*('Diário 4º PA'!$F$4:$F$2000)*(IF(Resumo!$Q$5="",1,'Diário 4º PA'!$O$4:$O$2000=Resumo!$Q$5)))
+SUMPRODUCT(('Comp.'!$D$5:$D$763=$B86)*('Comp.'!$B$5:$B$763&gt;=D$4)*('Comp.'!$B$5:$B$763&lt;=EOMONTH(D$4,0))*('Comp.'!$E$5:$E$763)*(IF(Resumo!$Q$5="",1,'Comp.'!$K$5:$K$763=Resumo!$Q$5)))</f>
        <v>0</v>
      </c>
      <c r="E86" s="199">
        <f t="array" ref="E86">SUMPRODUCT(('Diário 1º PA'!$E$4:$E$2977='Analítico Cp.'!$B86)*('Diário 1º PA'!$C$4:$C$2977&gt;=E$4)*('Diário 1º PA'!$C$4:$C$2977&lt;=EOMONTH(E$4,0))*('Diário 1º PA'!$F$4:$F$2977)*(IF(Resumo!$Q$5="",1,'Diário 1º PA'!$O$4:$O$2977=Resumo!$Q$5)))
+SUMPRODUCT(('Diário 2º PA'!$E$4:$E$2000='Analítico Cp.'!$B86)*('Diário 2º PA'!$C$4:$C$2000&gt;=E$4)*('Diário 2º PA'!$C$4:$C$2000&lt;=EOMONTH(E$4,0))*('Diário 2º PA'!$F$4:$F$2000)*(IF(Resumo!$Q$5="",1,'Diário 2º PA'!$O$4:$O$2000=Resumo!$Q$5)))
+SUMPRODUCT(('Diário 3º PA'!$E$4:$E$2000='Analítico Cp.'!$B86)*('Diário 3º PA'!$C$4:$C$2000&gt;=E$4)*('Diário 3º PA'!$C$4:$C$2000&lt;=EOMONTH(E$4,0))*('Diário 3º PA'!$F$4:$F$2000)*(IF(Resumo!$Q$5="",1,'Diário 3º PA'!$O$4:$O$2000=Resumo!$Q$5)))
+SUMPRODUCT(('Diário 4º PA'!$E$4:$E$2000='Analítico Cp.'!$B86)*('Diário 4º PA'!$C$4:$C$2000&gt;=E$4)*('Diário 4º PA'!$C$4:$C$2000&lt;=EOMONTH(E$4,0))*('Diário 4º PA'!$F$4:$F$2000)*(IF(Resumo!$Q$5="",1,'Diário 4º PA'!$O$4:$O$2000=Resumo!$Q$5)))
+SUMPRODUCT(('Comp.'!$D$5:$D$763=$B86)*('Comp.'!$B$5:$B$763&gt;=E$4)*('Comp.'!$B$5:$B$763&lt;=EOMONTH(E$4,0))*('Comp.'!$E$5:$E$763)*(IF(Resumo!$Q$5="",1,'Comp.'!$K$5:$K$763=Resumo!$Q$5)))</f>
        <v>0</v>
      </c>
      <c r="F86" s="199">
        <f t="array" ref="F86">SUMPRODUCT(('Diário 1º PA'!$E$4:$E$2977='Analítico Cp.'!$B86)*('Diário 1º PA'!$C$4:$C$2977&gt;=F$4)*('Diário 1º PA'!$C$4:$C$2977&lt;=EOMONTH(F$4,0))*('Diário 1º PA'!$F$4:$F$2977)*(IF(Resumo!$Q$5="",1,'Diário 1º PA'!$O$4:$O$2977=Resumo!$Q$5)))
+SUMPRODUCT(('Diário 2º PA'!$E$4:$E$2000='Analítico Cp.'!$B86)*('Diário 2º PA'!$C$4:$C$2000&gt;=F$4)*('Diário 2º PA'!$C$4:$C$2000&lt;=EOMONTH(F$4,0))*('Diário 2º PA'!$F$4:$F$2000)*(IF(Resumo!$Q$5="",1,'Diário 2º PA'!$O$4:$O$2000=Resumo!$Q$5)))
+SUMPRODUCT(('Diário 3º PA'!$E$4:$E$2000='Analítico Cp.'!$B86)*('Diário 3º PA'!$C$4:$C$2000&gt;=F$4)*('Diário 3º PA'!$C$4:$C$2000&lt;=EOMONTH(F$4,0))*('Diário 3º PA'!$F$4:$F$2000)*(IF(Resumo!$Q$5="",1,'Diário 3º PA'!$O$4:$O$2000=Resumo!$Q$5)))
+SUMPRODUCT(('Diário 4º PA'!$E$4:$E$2000='Analítico Cp.'!$B86)*('Diário 4º PA'!$C$4:$C$2000&gt;=F$4)*('Diário 4º PA'!$C$4:$C$2000&lt;=EOMONTH(F$4,0))*('Diário 4º PA'!$F$4:$F$2000)*(IF(Resumo!$Q$5="",1,'Diário 4º PA'!$O$4:$O$2000=Resumo!$Q$5)))
+SUMPRODUCT(('Comp.'!$D$5:$D$763=$B86)*('Comp.'!$B$5:$B$763&gt;=F$4)*('Comp.'!$B$5:$B$763&lt;=EOMONTH(F$4,0))*('Comp.'!$E$5:$E$763)*(IF(Resumo!$Q$5="",1,'Comp.'!$K$5:$K$763=Resumo!$Q$5)))</f>
        <v>0</v>
      </c>
      <c r="G86" s="199">
        <f t="array" ref="G86">SUMPRODUCT(('Diário 1º PA'!$E$4:$E$2977='Analítico Cp.'!$B86)*('Diário 1º PA'!$C$4:$C$2977&gt;=G$4)*('Diário 1º PA'!$C$4:$C$2977&lt;=EOMONTH(G$4,0))*('Diário 1º PA'!$F$4:$F$2977)*(IF(Resumo!$Q$5="",1,'Diário 1º PA'!$O$4:$O$2977=Resumo!$Q$5)))
+SUMPRODUCT(('Diário 2º PA'!$E$4:$E$2000='Analítico Cp.'!$B86)*('Diário 2º PA'!$C$4:$C$2000&gt;=G$4)*('Diário 2º PA'!$C$4:$C$2000&lt;=EOMONTH(G$4,0))*('Diário 2º PA'!$F$4:$F$2000)*(IF(Resumo!$Q$5="",1,'Diário 2º PA'!$O$4:$O$2000=Resumo!$Q$5)))
+SUMPRODUCT(('Diário 3º PA'!$E$4:$E$2000='Analítico Cp.'!$B86)*('Diário 3º PA'!$C$4:$C$2000&gt;=G$4)*('Diário 3º PA'!$C$4:$C$2000&lt;=EOMONTH(G$4,0))*('Diário 3º PA'!$F$4:$F$2000)*(IF(Resumo!$Q$5="",1,'Diário 3º PA'!$O$4:$O$2000=Resumo!$Q$5)))
+SUMPRODUCT(('Diário 4º PA'!$E$4:$E$2000='Analítico Cp.'!$B86)*('Diário 4º PA'!$C$4:$C$2000&gt;=G$4)*('Diário 4º PA'!$C$4:$C$2000&lt;=EOMONTH(G$4,0))*('Diário 4º PA'!$F$4:$F$2000)*(IF(Resumo!$Q$5="",1,'Diário 4º PA'!$O$4:$O$2000=Resumo!$Q$5)))
+SUMPRODUCT(('Comp.'!$D$5:$D$763=$B86)*('Comp.'!$B$5:$B$763&gt;=G$4)*('Comp.'!$B$5:$B$763&lt;=EOMONTH(G$4,0))*('Comp.'!$E$5:$E$763)*(IF(Resumo!$Q$5="",1,'Comp.'!$K$5:$K$763=Resumo!$Q$5)))</f>
        <v>0</v>
      </c>
      <c r="H86" s="199">
        <f t="array" ref="H86">SUMPRODUCT(('Diário 1º PA'!$E$4:$E$2977='Analítico Cp.'!$B86)*('Diário 1º PA'!$C$4:$C$2977&gt;=H$4)*('Diário 1º PA'!$C$4:$C$2977&lt;=EOMONTH(H$4,0))*('Diário 1º PA'!$F$4:$F$2977)*(IF(Resumo!$Q$5="",1,'Diário 1º PA'!$O$4:$O$2977=Resumo!$Q$5)))
+SUMPRODUCT(('Diário 2º PA'!$E$4:$E$2000='Analítico Cp.'!$B86)*('Diário 2º PA'!$C$4:$C$2000&gt;=H$4)*('Diário 2º PA'!$C$4:$C$2000&lt;=EOMONTH(H$4,0))*('Diário 2º PA'!$F$4:$F$2000)*(IF(Resumo!$Q$5="",1,'Diário 2º PA'!$O$4:$O$2000=Resumo!$Q$5)))
+SUMPRODUCT(('Diário 3º PA'!$E$4:$E$2000='Analítico Cp.'!$B86)*('Diário 3º PA'!$C$4:$C$2000&gt;=H$4)*('Diário 3º PA'!$C$4:$C$2000&lt;=EOMONTH(H$4,0))*('Diário 3º PA'!$F$4:$F$2000)*(IF(Resumo!$Q$5="",1,'Diário 3º PA'!$O$4:$O$2000=Resumo!$Q$5)))
+SUMPRODUCT(('Diário 4º PA'!$E$4:$E$2000='Analítico Cp.'!$B86)*('Diário 4º PA'!$C$4:$C$2000&gt;=H$4)*('Diário 4º PA'!$C$4:$C$2000&lt;=EOMONTH(H$4,0))*('Diário 4º PA'!$F$4:$F$2000)*(IF(Resumo!$Q$5="",1,'Diário 4º PA'!$O$4:$O$2000=Resumo!$Q$5)))
+SUMPRODUCT(('Comp.'!$D$5:$D$763=$B86)*('Comp.'!$B$5:$B$763&gt;=H$4)*('Comp.'!$B$5:$B$763&lt;=EOMONTH(H$4,0))*('Comp.'!$E$5:$E$763)*(IF(Resumo!$Q$5="",1,'Comp.'!$K$5:$K$763=Resumo!$Q$5)))</f>
        <v>0</v>
      </c>
      <c r="I86" s="199">
        <f t="array" ref="I86">SUMPRODUCT(('Diário 1º PA'!$E$4:$E$2977='Analítico Cp.'!$B86)*('Diário 1º PA'!$C$4:$C$2977&gt;=I$4)*('Diário 1º PA'!$C$4:$C$2977&lt;=EOMONTH(I$4,0))*('Diário 1º PA'!$F$4:$F$2977)*(IF(Resumo!$Q$5="",1,'Diário 1º PA'!$O$4:$O$2977=Resumo!$Q$5)))
+SUMPRODUCT(('Diário 2º PA'!$E$4:$E$2000='Analítico Cp.'!$B86)*('Diário 2º PA'!$C$4:$C$2000&gt;=I$4)*('Diário 2º PA'!$C$4:$C$2000&lt;=EOMONTH(I$4,0))*('Diário 2º PA'!$F$4:$F$2000)*(IF(Resumo!$Q$5="",1,'Diário 2º PA'!$O$4:$O$2000=Resumo!$Q$5)))
+SUMPRODUCT(('Diário 3º PA'!$E$4:$E$2000='Analítico Cp.'!$B86)*('Diário 3º PA'!$C$4:$C$2000&gt;=I$4)*('Diário 3º PA'!$C$4:$C$2000&lt;=EOMONTH(I$4,0))*('Diário 3º PA'!$F$4:$F$2000)*(IF(Resumo!$Q$5="",1,'Diário 3º PA'!$O$4:$O$2000=Resumo!$Q$5)))
+SUMPRODUCT(('Diário 4º PA'!$E$4:$E$2000='Analítico Cp.'!$B86)*('Diário 4º PA'!$C$4:$C$2000&gt;=I$4)*('Diário 4º PA'!$C$4:$C$2000&lt;=EOMONTH(I$4,0))*('Diário 4º PA'!$F$4:$F$2000)*(IF(Resumo!$Q$5="",1,'Diário 4º PA'!$O$4:$O$2000=Resumo!$Q$5)))
+SUMPRODUCT(('Comp.'!$D$5:$D$763=$B86)*('Comp.'!$B$5:$B$763&gt;=I$4)*('Comp.'!$B$5:$B$763&lt;=EOMONTH(I$4,0))*('Comp.'!$E$5:$E$763)*(IF(Resumo!$Q$5="",1,'Comp.'!$K$5:$K$763=Resumo!$Q$5)))</f>
        <v>0</v>
      </c>
      <c r="J86" s="199">
        <f t="array" ref="J86">SUMPRODUCT(('Diário 1º PA'!$E$4:$E$2977='Analítico Cp.'!$B86)*('Diário 1º PA'!$C$4:$C$2977&gt;=J$4)*('Diário 1º PA'!$C$4:$C$2977&lt;=EOMONTH(J$4,0))*('Diário 1º PA'!$F$4:$F$2977)*(IF(Resumo!$Q$5="",1,'Diário 1º PA'!$O$4:$O$2977=Resumo!$Q$5)))
+SUMPRODUCT(('Diário 2º PA'!$E$4:$E$2000='Analítico Cp.'!$B86)*('Diário 2º PA'!$C$4:$C$2000&gt;=J$4)*('Diário 2º PA'!$C$4:$C$2000&lt;=EOMONTH(J$4,0))*('Diário 2º PA'!$F$4:$F$2000)*(IF(Resumo!$Q$5="",1,'Diário 2º PA'!$O$4:$O$2000=Resumo!$Q$5)))
+SUMPRODUCT(('Diário 3º PA'!$E$4:$E$2000='Analítico Cp.'!$B86)*('Diário 3º PA'!$C$4:$C$2000&gt;=J$4)*('Diário 3º PA'!$C$4:$C$2000&lt;=EOMONTH(J$4,0))*('Diário 3º PA'!$F$4:$F$2000)*(IF(Resumo!$Q$5="",1,'Diário 3º PA'!$O$4:$O$2000=Resumo!$Q$5)))
+SUMPRODUCT(('Diário 4º PA'!$E$4:$E$2000='Analítico Cp.'!$B86)*('Diário 4º PA'!$C$4:$C$2000&gt;=J$4)*('Diário 4º PA'!$C$4:$C$2000&lt;=EOMONTH(J$4,0))*('Diário 4º PA'!$F$4:$F$2000)*(IF(Resumo!$Q$5="",1,'Diário 4º PA'!$O$4:$O$2000=Resumo!$Q$5)))
+SUMPRODUCT(('Comp.'!$D$5:$D$763=$B86)*('Comp.'!$B$5:$B$763&gt;=J$4)*('Comp.'!$B$5:$B$763&lt;=EOMONTH(J$4,0))*('Comp.'!$E$5:$E$763)*(IF(Resumo!$Q$5="",1,'Comp.'!$K$5:$K$763=Resumo!$Q$5)))</f>
        <v>0</v>
      </c>
      <c r="K86" s="199">
        <f t="array" ref="K86">SUMPRODUCT(('Diário 1º PA'!$E$4:$E$2977='Analítico Cp.'!$B86)*('Diário 1º PA'!$C$4:$C$2977&gt;=K$4)*('Diário 1º PA'!$C$4:$C$2977&lt;=EOMONTH(K$4,0))*('Diário 1º PA'!$F$4:$F$2977)*(IF(Resumo!$Q$5="",1,'Diário 1º PA'!$O$4:$O$2977=Resumo!$Q$5)))
+SUMPRODUCT(('Diário 2º PA'!$E$4:$E$2000='Analítico Cp.'!$B86)*('Diário 2º PA'!$C$4:$C$2000&gt;=K$4)*('Diário 2º PA'!$C$4:$C$2000&lt;=EOMONTH(K$4,0))*('Diário 2º PA'!$F$4:$F$2000)*(IF(Resumo!$Q$5="",1,'Diário 2º PA'!$O$4:$O$2000=Resumo!$Q$5)))
+SUMPRODUCT(('Diário 3º PA'!$E$4:$E$2000='Analítico Cp.'!$B86)*('Diário 3º PA'!$C$4:$C$2000&gt;=K$4)*('Diário 3º PA'!$C$4:$C$2000&lt;=EOMONTH(K$4,0))*('Diário 3º PA'!$F$4:$F$2000)*(IF(Resumo!$Q$5="",1,'Diário 3º PA'!$O$4:$O$2000=Resumo!$Q$5)))
+SUMPRODUCT(('Diário 4º PA'!$E$4:$E$2000='Analítico Cp.'!$B86)*('Diário 4º PA'!$C$4:$C$2000&gt;=K$4)*('Diário 4º PA'!$C$4:$C$2000&lt;=EOMONTH(K$4,0))*('Diário 4º PA'!$F$4:$F$2000)*(IF(Resumo!$Q$5="",1,'Diário 4º PA'!$O$4:$O$2000=Resumo!$Q$5)))
+SUMPRODUCT(('Comp.'!$D$5:$D$763=$B86)*('Comp.'!$B$5:$B$763&gt;=K$4)*('Comp.'!$B$5:$B$763&lt;=EOMONTH(K$4,0))*('Comp.'!$E$5:$E$763)*(IF(Resumo!$Q$5="",1,'Comp.'!$K$5:$K$763=Resumo!$Q$5)))</f>
        <v>0</v>
      </c>
      <c r="L86" s="199">
        <f t="array" ref="L86">SUMPRODUCT(('Diário 1º PA'!$E$4:$E$2977='Analítico Cp.'!$B86)*('Diário 1º PA'!$C$4:$C$2977&gt;=L$4)*('Diário 1º PA'!$C$4:$C$2977&lt;=EOMONTH(L$4,0))*('Diário 1º PA'!$F$4:$F$2977)*(IF(Resumo!$Q$5="",1,'Diário 1º PA'!$O$4:$O$2977=Resumo!$Q$5)))
+SUMPRODUCT(('Diário 2º PA'!$E$4:$E$2000='Analítico Cp.'!$B86)*('Diário 2º PA'!$C$4:$C$2000&gt;=L$4)*('Diário 2º PA'!$C$4:$C$2000&lt;=EOMONTH(L$4,0))*('Diário 2º PA'!$F$4:$F$2000)*(IF(Resumo!$Q$5="",1,'Diário 2º PA'!$O$4:$O$2000=Resumo!$Q$5)))
+SUMPRODUCT(('Diário 3º PA'!$E$4:$E$2000='Analítico Cp.'!$B86)*('Diário 3º PA'!$C$4:$C$2000&gt;=L$4)*('Diário 3º PA'!$C$4:$C$2000&lt;=EOMONTH(L$4,0))*('Diário 3º PA'!$F$4:$F$2000)*(IF(Resumo!$Q$5="",1,'Diário 3º PA'!$O$4:$O$2000=Resumo!$Q$5)))
+SUMPRODUCT(('Diário 4º PA'!$E$4:$E$2000='Analítico Cp.'!$B86)*('Diário 4º PA'!$C$4:$C$2000&gt;=L$4)*('Diário 4º PA'!$C$4:$C$2000&lt;=EOMONTH(L$4,0))*('Diário 4º PA'!$F$4:$F$2000)*(IF(Resumo!$Q$5="",1,'Diário 4º PA'!$O$4:$O$2000=Resumo!$Q$5)))
+SUMPRODUCT(('Comp.'!$D$5:$D$763=$B86)*('Comp.'!$B$5:$B$763&gt;=L$4)*('Comp.'!$B$5:$B$763&lt;=EOMONTH(L$4,0))*('Comp.'!$E$5:$E$763)*(IF(Resumo!$Q$5="",1,'Comp.'!$K$5:$K$763=Resumo!$Q$5)))</f>
        <v>0</v>
      </c>
      <c r="M86" s="199">
        <f t="array" ref="M86">SUMPRODUCT(('Diário 1º PA'!$E$4:$E$2977='Analítico Cp.'!$B86)*('Diário 1º PA'!$C$4:$C$2977&gt;=M$4)*('Diário 1º PA'!$C$4:$C$2977&lt;=EOMONTH(M$4,0))*('Diário 1º PA'!$F$4:$F$2977)*(IF(Resumo!$Q$5="",1,'Diário 1º PA'!$O$4:$O$2977=Resumo!$Q$5)))
+SUMPRODUCT(('Diário 2º PA'!$E$4:$E$2000='Analítico Cp.'!$B86)*('Diário 2º PA'!$C$4:$C$2000&gt;=M$4)*('Diário 2º PA'!$C$4:$C$2000&lt;=EOMONTH(M$4,0))*('Diário 2º PA'!$F$4:$F$2000)*(IF(Resumo!$Q$5="",1,'Diário 2º PA'!$O$4:$O$2000=Resumo!$Q$5)))
+SUMPRODUCT(('Diário 3º PA'!$E$4:$E$2000='Analítico Cp.'!$B86)*('Diário 3º PA'!$C$4:$C$2000&gt;=M$4)*('Diário 3º PA'!$C$4:$C$2000&lt;=EOMONTH(M$4,0))*('Diário 3º PA'!$F$4:$F$2000)*(IF(Resumo!$Q$5="",1,'Diário 3º PA'!$O$4:$O$2000=Resumo!$Q$5)))
+SUMPRODUCT(('Diário 4º PA'!$E$4:$E$2000='Analítico Cp.'!$B86)*('Diário 4º PA'!$C$4:$C$2000&gt;=M$4)*('Diário 4º PA'!$C$4:$C$2000&lt;=EOMONTH(M$4,0))*('Diário 4º PA'!$F$4:$F$2000)*(IF(Resumo!$Q$5="",1,'Diário 4º PA'!$O$4:$O$2000=Resumo!$Q$5)))
+SUMPRODUCT(('Comp.'!$D$5:$D$763=$B86)*('Comp.'!$B$5:$B$763&gt;=M$4)*('Comp.'!$B$5:$B$763&lt;=EOMONTH(M$4,0))*('Comp.'!$E$5:$E$763)*(IF(Resumo!$Q$5="",1,'Comp.'!$K$5:$K$763=Resumo!$Q$5)))</f>
        <v>0</v>
      </c>
      <c r="N86" s="199">
        <f t="array" ref="N86">SUMPRODUCT(('Diário 1º PA'!$E$4:$E$2977='Analítico Cp.'!$B86)*('Diário 1º PA'!$C$4:$C$2977&gt;=N$4)*('Diário 1º PA'!$C$4:$C$2977&lt;=EOMONTH(N$4,0))*('Diário 1º PA'!$F$4:$F$2977)*(IF(Resumo!$Q$5="",1,'Diário 1º PA'!$O$4:$O$2977=Resumo!$Q$5)))
+SUMPRODUCT(('Diário 2º PA'!$E$4:$E$2000='Analítico Cp.'!$B86)*('Diário 2º PA'!$C$4:$C$2000&gt;=N$4)*('Diário 2º PA'!$C$4:$C$2000&lt;=EOMONTH(N$4,0))*('Diário 2º PA'!$F$4:$F$2000)*(IF(Resumo!$Q$5="",1,'Diário 2º PA'!$O$4:$O$2000=Resumo!$Q$5)))
+SUMPRODUCT(('Diário 3º PA'!$E$4:$E$2000='Analítico Cp.'!$B86)*('Diário 3º PA'!$C$4:$C$2000&gt;=N$4)*('Diário 3º PA'!$C$4:$C$2000&lt;=EOMONTH(N$4,0))*('Diário 3º PA'!$F$4:$F$2000)*(IF(Resumo!$Q$5="",1,'Diário 3º PA'!$O$4:$O$2000=Resumo!$Q$5)))
+SUMPRODUCT(('Diário 4º PA'!$E$4:$E$2000='Analítico Cp.'!$B86)*('Diário 4º PA'!$C$4:$C$2000&gt;=N$4)*('Diário 4º PA'!$C$4:$C$2000&lt;=EOMONTH(N$4,0))*('Diário 4º PA'!$F$4:$F$2000)*(IF(Resumo!$Q$5="",1,'Diário 4º PA'!$O$4:$O$2000=Resumo!$Q$5)))
+SUMPRODUCT(('Comp.'!$D$5:$D$763=$B86)*('Comp.'!$B$5:$B$763&gt;=N$4)*('Comp.'!$B$5:$B$763&lt;=EOMONTH(N$4,0))*('Comp.'!$E$5:$E$763)*(IF(Resumo!$Q$5="",1,'Comp.'!$K$5:$K$763=Resumo!$Q$5)))</f>
        <v>0</v>
      </c>
      <c r="O86" s="200">
        <f t="shared" si="13"/>
        <v>0</v>
      </c>
      <c r="P86" s="201">
        <f t="shared" si="14"/>
        <v>0</v>
      </c>
      <c r="Q86" s="174"/>
      <c r="R86" s="174"/>
      <c r="S86" s="174"/>
      <c r="T86" s="174"/>
      <c r="U86" s="174"/>
      <c r="V86" s="174"/>
      <c r="W86" s="174"/>
      <c r="X86" s="174"/>
      <c r="Y86" s="174"/>
      <c r="Z86" s="174"/>
    </row>
    <row r="87" spans="1:26" ht="23.25" customHeight="1" x14ac:dyDescent="0.2">
      <c r="A87" s="220" t="s">
        <v>277</v>
      </c>
      <c r="B87" s="84" t="s">
        <v>278</v>
      </c>
      <c r="C87" s="199">
        <f t="array" ref="C87">SUMPRODUCT(('Diário 1º PA'!$E$4:$E$2977='Analítico Cp.'!$B87)*('Diário 1º PA'!$C$4:$C$2977&gt;=C$4)*('Diário 1º PA'!$C$4:$C$2977&lt;=EOMONTH(C$4,0))*('Diário 1º PA'!$F$4:$F$2977)*(IF(Resumo!$Q$5="",1,'Diário 1º PA'!$O$4:$O$2977=Resumo!$Q$5)))
+SUMPRODUCT(('Diário 2º PA'!$E$4:$E$2000='Analítico Cp.'!$B87)*('Diário 2º PA'!$C$4:$C$2000&gt;=C$4)*('Diário 2º PA'!$C$4:$C$2000&lt;=EOMONTH(C$4,0))*('Diário 2º PA'!$F$4:$F$2000)*(IF(Resumo!$Q$5="",1,'Diário 2º PA'!$O$4:$O$2000=Resumo!$Q$5)))
+SUMPRODUCT(('Diário 3º PA'!$E$4:$E$2000='Analítico Cp.'!$B87)*('Diário 3º PA'!$C$4:$C$2000&gt;=C$4)*('Diário 3º PA'!$C$4:$C$2000&lt;=EOMONTH(C$4,0))*('Diário 3º PA'!$F$4:$F$2000)*(IF(Resumo!$Q$5="",1,'Diário 3º PA'!$O$4:$O$2000=Resumo!$Q$5)))
+SUMPRODUCT(('Diário 4º PA'!$E$4:$E$2000='Analítico Cp.'!$B87)*('Diário 4º PA'!$C$4:$C$2000&gt;=C$4)*('Diário 4º PA'!$C$4:$C$2000&lt;=EOMONTH(C$4,0))*('Diário 4º PA'!$F$4:$F$2000)*(IF(Resumo!$Q$5="",1,'Diário 4º PA'!$O$4:$O$2000=Resumo!$Q$5)))
+SUMPRODUCT(('Comp.'!$D$5:$D$763=$B87)*('Comp.'!$B$5:$B$763&gt;=C$4)*('Comp.'!$B$5:$B$763&lt;=EOMONTH(C$4,0))*('Comp.'!$E$5:$E$763)*(IF(Resumo!$Q$5="",1,'Comp.'!$K$5:$K$763=Resumo!$Q$5)))</f>
        <v>0</v>
      </c>
      <c r="D87" s="199">
        <f t="array" ref="D87">SUMPRODUCT(('Diário 1º PA'!$E$4:$E$2977='Analítico Cp.'!$B87)*('Diário 1º PA'!$C$4:$C$2977&gt;=D$4)*('Diário 1º PA'!$C$4:$C$2977&lt;=EOMONTH(D$4,0))*('Diário 1º PA'!$F$4:$F$2977)*(IF(Resumo!$Q$5="",1,'Diário 1º PA'!$O$4:$O$2977=Resumo!$Q$5)))
+SUMPRODUCT(('Diário 2º PA'!$E$4:$E$2000='Analítico Cp.'!$B87)*('Diário 2º PA'!$C$4:$C$2000&gt;=D$4)*('Diário 2º PA'!$C$4:$C$2000&lt;=EOMONTH(D$4,0))*('Diário 2º PA'!$F$4:$F$2000)*(IF(Resumo!$Q$5="",1,'Diário 2º PA'!$O$4:$O$2000=Resumo!$Q$5)))
+SUMPRODUCT(('Diário 3º PA'!$E$4:$E$2000='Analítico Cp.'!$B87)*('Diário 3º PA'!$C$4:$C$2000&gt;=D$4)*('Diário 3º PA'!$C$4:$C$2000&lt;=EOMONTH(D$4,0))*('Diário 3º PA'!$F$4:$F$2000)*(IF(Resumo!$Q$5="",1,'Diário 3º PA'!$O$4:$O$2000=Resumo!$Q$5)))
+SUMPRODUCT(('Diário 4º PA'!$E$4:$E$2000='Analítico Cp.'!$B87)*('Diário 4º PA'!$C$4:$C$2000&gt;=D$4)*('Diário 4º PA'!$C$4:$C$2000&lt;=EOMONTH(D$4,0))*('Diário 4º PA'!$F$4:$F$2000)*(IF(Resumo!$Q$5="",1,'Diário 4º PA'!$O$4:$O$2000=Resumo!$Q$5)))
+SUMPRODUCT(('Comp.'!$D$5:$D$763=$B87)*('Comp.'!$B$5:$B$763&gt;=D$4)*('Comp.'!$B$5:$B$763&lt;=EOMONTH(D$4,0))*('Comp.'!$E$5:$E$763)*(IF(Resumo!$Q$5="",1,'Comp.'!$K$5:$K$763=Resumo!$Q$5)))</f>
        <v>0</v>
      </c>
      <c r="E87" s="199">
        <f t="array" ref="E87">SUMPRODUCT(('Diário 1º PA'!$E$4:$E$2977='Analítico Cp.'!$B87)*('Diário 1º PA'!$C$4:$C$2977&gt;=E$4)*('Diário 1º PA'!$C$4:$C$2977&lt;=EOMONTH(E$4,0))*('Diário 1º PA'!$F$4:$F$2977)*(IF(Resumo!$Q$5="",1,'Diário 1º PA'!$O$4:$O$2977=Resumo!$Q$5)))
+SUMPRODUCT(('Diário 2º PA'!$E$4:$E$2000='Analítico Cp.'!$B87)*('Diário 2º PA'!$C$4:$C$2000&gt;=E$4)*('Diário 2º PA'!$C$4:$C$2000&lt;=EOMONTH(E$4,0))*('Diário 2º PA'!$F$4:$F$2000)*(IF(Resumo!$Q$5="",1,'Diário 2º PA'!$O$4:$O$2000=Resumo!$Q$5)))
+SUMPRODUCT(('Diário 3º PA'!$E$4:$E$2000='Analítico Cp.'!$B87)*('Diário 3º PA'!$C$4:$C$2000&gt;=E$4)*('Diário 3º PA'!$C$4:$C$2000&lt;=EOMONTH(E$4,0))*('Diário 3º PA'!$F$4:$F$2000)*(IF(Resumo!$Q$5="",1,'Diário 3º PA'!$O$4:$O$2000=Resumo!$Q$5)))
+SUMPRODUCT(('Diário 4º PA'!$E$4:$E$2000='Analítico Cp.'!$B87)*('Diário 4º PA'!$C$4:$C$2000&gt;=E$4)*('Diário 4º PA'!$C$4:$C$2000&lt;=EOMONTH(E$4,0))*('Diário 4º PA'!$F$4:$F$2000)*(IF(Resumo!$Q$5="",1,'Diário 4º PA'!$O$4:$O$2000=Resumo!$Q$5)))
+SUMPRODUCT(('Comp.'!$D$5:$D$763=$B87)*('Comp.'!$B$5:$B$763&gt;=E$4)*('Comp.'!$B$5:$B$763&lt;=EOMONTH(E$4,0))*('Comp.'!$E$5:$E$763)*(IF(Resumo!$Q$5="",1,'Comp.'!$K$5:$K$763=Resumo!$Q$5)))</f>
        <v>0</v>
      </c>
      <c r="F87" s="199">
        <f t="array" ref="F87">SUMPRODUCT(('Diário 1º PA'!$E$4:$E$2977='Analítico Cp.'!$B87)*('Diário 1º PA'!$C$4:$C$2977&gt;=F$4)*('Diário 1º PA'!$C$4:$C$2977&lt;=EOMONTH(F$4,0))*('Diário 1º PA'!$F$4:$F$2977)*(IF(Resumo!$Q$5="",1,'Diário 1º PA'!$O$4:$O$2977=Resumo!$Q$5)))
+SUMPRODUCT(('Diário 2º PA'!$E$4:$E$2000='Analítico Cp.'!$B87)*('Diário 2º PA'!$C$4:$C$2000&gt;=F$4)*('Diário 2º PA'!$C$4:$C$2000&lt;=EOMONTH(F$4,0))*('Diário 2º PA'!$F$4:$F$2000)*(IF(Resumo!$Q$5="",1,'Diário 2º PA'!$O$4:$O$2000=Resumo!$Q$5)))
+SUMPRODUCT(('Diário 3º PA'!$E$4:$E$2000='Analítico Cp.'!$B87)*('Diário 3º PA'!$C$4:$C$2000&gt;=F$4)*('Diário 3º PA'!$C$4:$C$2000&lt;=EOMONTH(F$4,0))*('Diário 3º PA'!$F$4:$F$2000)*(IF(Resumo!$Q$5="",1,'Diário 3º PA'!$O$4:$O$2000=Resumo!$Q$5)))
+SUMPRODUCT(('Diário 4º PA'!$E$4:$E$2000='Analítico Cp.'!$B87)*('Diário 4º PA'!$C$4:$C$2000&gt;=F$4)*('Diário 4º PA'!$C$4:$C$2000&lt;=EOMONTH(F$4,0))*('Diário 4º PA'!$F$4:$F$2000)*(IF(Resumo!$Q$5="",1,'Diário 4º PA'!$O$4:$O$2000=Resumo!$Q$5)))
+SUMPRODUCT(('Comp.'!$D$5:$D$763=$B87)*('Comp.'!$B$5:$B$763&gt;=F$4)*('Comp.'!$B$5:$B$763&lt;=EOMONTH(F$4,0))*('Comp.'!$E$5:$E$763)*(IF(Resumo!$Q$5="",1,'Comp.'!$K$5:$K$763=Resumo!$Q$5)))</f>
        <v>0</v>
      </c>
      <c r="G87" s="199">
        <f t="array" ref="G87">SUMPRODUCT(('Diário 1º PA'!$E$4:$E$2977='Analítico Cp.'!$B87)*('Diário 1º PA'!$C$4:$C$2977&gt;=G$4)*('Diário 1º PA'!$C$4:$C$2977&lt;=EOMONTH(G$4,0))*('Diário 1º PA'!$F$4:$F$2977)*(IF(Resumo!$Q$5="",1,'Diário 1º PA'!$O$4:$O$2977=Resumo!$Q$5)))
+SUMPRODUCT(('Diário 2º PA'!$E$4:$E$2000='Analítico Cp.'!$B87)*('Diário 2º PA'!$C$4:$C$2000&gt;=G$4)*('Diário 2º PA'!$C$4:$C$2000&lt;=EOMONTH(G$4,0))*('Diário 2º PA'!$F$4:$F$2000)*(IF(Resumo!$Q$5="",1,'Diário 2º PA'!$O$4:$O$2000=Resumo!$Q$5)))
+SUMPRODUCT(('Diário 3º PA'!$E$4:$E$2000='Analítico Cp.'!$B87)*('Diário 3º PA'!$C$4:$C$2000&gt;=G$4)*('Diário 3º PA'!$C$4:$C$2000&lt;=EOMONTH(G$4,0))*('Diário 3º PA'!$F$4:$F$2000)*(IF(Resumo!$Q$5="",1,'Diário 3º PA'!$O$4:$O$2000=Resumo!$Q$5)))
+SUMPRODUCT(('Diário 4º PA'!$E$4:$E$2000='Analítico Cp.'!$B87)*('Diário 4º PA'!$C$4:$C$2000&gt;=G$4)*('Diário 4º PA'!$C$4:$C$2000&lt;=EOMONTH(G$4,0))*('Diário 4º PA'!$F$4:$F$2000)*(IF(Resumo!$Q$5="",1,'Diário 4º PA'!$O$4:$O$2000=Resumo!$Q$5)))
+SUMPRODUCT(('Comp.'!$D$5:$D$763=$B87)*('Comp.'!$B$5:$B$763&gt;=G$4)*('Comp.'!$B$5:$B$763&lt;=EOMONTH(G$4,0))*('Comp.'!$E$5:$E$763)*(IF(Resumo!$Q$5="",1,'Comp.'!$K$5:$K$763=Resumo!$Q$5)))</f>
        <v>0</v>
      </c>
      <c r="H87" s="199">
        <f t="array" ref="H87">SUMPRODUCT(('Diário 1º PA'!$E$4:$E$2977='Analítico Cp.'!$B87)*('Diário 1º PA'!$C$4:$C$2977&gt;=H$4)*('Diário 1º PA'!$C$4:$C$2977&lt;=EOMONTH(H$4,0))*('Diário 1º PA'!$F$4:$F$2977)*(IF(Resumo!$Q$5="",1,'Diário 1º PA'!$O$4:$O$2977=Resumo!$Q$5)))
+SUMPRODUCT(('Diário 2º PA'!$E$4:$E$2000='Analítico Cp.'!$B87)*('Diário 2º PA'!$C$4:$C$2000&gt;=H$4)*('Diário 2º PA'!$C$4:$C$2000&lt;=EOMONTH(H$4,0))*('Diário 2º PA'!$F$4:$F$2000)*(IF(Resumo!$Q$5="",1,'Diário 2º PA'!$O$4:$O$2000=Resumo!$Q$5)))
+SUMPRODUCT(('Diário 3º PA'!$E$4:$E$2000='Analítico Cp.'!$B87)*('Diário 3º PA'!$C$4:$C$2000&gt;=H$4)*('Diário 3º PA'!$C$4:$C$2000&lt;=EOMONTH(H$4,0))*('Diário 3º PA'!$F$4:$F$2000)*(IF(Resumo!$Q$5="",1,'Diário 3º PA'!$O$4:$O$2000=Resumo!$Q$5)))
+SUMPRODUCT(('Diário 4º PA'!$E$4:$E$2000='Analítico Cp.'!$B87)*('Diário 4º PA'!$C$4:$C$2000&gt;=H$4)*('Diário 4º PA'!$C$4:$C$2000&lt;=EOMONTH(H$4,0))*('Diário 4º PA'!$F$4:$F$2000)*(IF(Resumo!$Q$5="",1,'Diário 4º PA'!$O$4:$O$2000=Resumo!$Q$5)))
+SUMPRODUCT(('Comp.'!$D$5:$D$763=$B87)*('Comp.'!$B$5:$B$763&gt;=H$4)*('Comp.'!$B$5:$B$763&lt;=EOMONTH(H$4,0))*('Comp.'!$E$5:$E$763)*(IF(Resumo!$Q$5="",1,'Comp.'!$K$5:$K$763=Resumo!$Q$5)))</f>
        <v>0</v>
      </c>
      <c r="I87" s="199">
        <f t="array" ref="I87">SUMPRODUCT(('Diário 1º PA'!$E$4:$E$2977='Analítico Cp.'!$B87)*('Diário 1º PA'!$C$4:$C$2977&gt;=I$4)*('Diário 1º PA'!$C$4:$C$2977&lt;=EOMONTH(I$4,0))*('Diário 1º PA'!$F$4:$F$2977)*(IF(Resumo!$Q$5="",1,'Diário 1º PA'!$O$4:$O$2977=Resumo!$Q$5)))
+SUMPRODUCT(('Diário 2º PA'!$E$4:$E$2000='Analítico Cp.'!$B87)*('Diário 2º PA'!$C$4:$C$2000&gt;=I$4)*('Diário 2º PA'!$C$4:$C$2000&lt;=EOMONTH(I$4,0))*('Diário 2º PA'!$F$4:$F$2000)*(IF(Resumo!$Q$5="",1,'Diário 2º PA'!$O$4:$O$2000=Resumo!$Q$5)))
+SUMPRODUCT(('Diário 3º PA'!$E$4:$E$2000='Analítico Cp.'!$B87)*('Diário 3º PA'!$C$4:$C$2000&gt;=I$4)*('Diário 3º PA'!$C$4:$C$2000&lt;=EOMONTH(I$4,0))*('Diário 3º PA'!$F$4:$F$2000)*(IF(Resumo!$Q$5="",1,'Diário 3º PA'!$O$4:$O$2000=Resumo!$Q$5)))
+SUMPRODUCT(('Diário 4º PA'!$E$4:$E$2000='Analítico Cp.'!$B87)*('Diário 4º PA'!$C$4:$C$2000&gt;=I$4)*('Diário 4º PA'!$C$4:$C$2000&lt;=EOMONTH(I$4,0))*('Diário 4º PA'!$F$4:$F$2000)*(IF(Resumo!$Q$5="",1,'Diário 4º PA'!$O$4:$O$2000=Resumo!$Q$5)))
+SUMPRODUCT(('Comp.'!$D$5:$D$763=$B87)*('Comp.'!$B$5:$B$763&gt;=I$4)*('Comp.'!$B$5:$B$763&lt;=EOMONTH(I$4,0))*('Comp.'!$E$5:$E$763)*(IF(Resumo!$Q$5="",1,'Comp.'!$K$5:$K$763=Resumo!$Q$5)))</f>
        <v>0</v>
      </c>
      <c r="J87" s="199">
        <f t="array" ref="J87">SUMPRODUCT(('Diário 1º PA'!$E$4:$E$2977='Analítico Cp.'!$B87)*('Diário 1º PA'!$C$4:$C$2977&gt;=J$4)*('Diário 1º PA'!$C$4:$C$2977&lt;=EOMONTH(J$4,0))*('Diário 1º PA'!$F$4:$F$2977)*(IF(Resumo!$Q$5="",1,'Diário 1º PA'!$O$4:$O$2977=Resumo!$Q$5)))
+SUMPRODUCT(('Diário 2º PA'!$E$4:$E$2000='Analítico Cp.'!$B87)*('Diário 2º PA'!$C$4:$C$2000&gt;=J$4)*('Diário 2º PA'!$C$4:$C$2000&lt;=EOMONTH(J$4,0))*('Diário 2º PA'!$F$4:$F$2000)*(IF(Resumo!$Q$5="",1,'Diário 2º PA'!$O$4:$O$2000=Resumo!$Q$5)))
+SUMPRODUCT(('Diário 3º PA'!$E$4:$E$2000='Analítico Cp.'!$B87)*('Diário 3º PA'!$C$4:$C$2000&gt;=J$4)*('Diário 3º PA'!$C$4:$C$2000&lt;=EOMONTH(J$4,0))*('Diário 3º PA'!$F$4:$F$2000)*(IF(Resumo!$Q$5="",1,'Diário 3º PA'!$O$4:$O$2000=Resumo!$Q$5)))
+SUMPRODUCT(('Diário 4º PA'!$E$4:$E$2000='Analítico Cp.'!$B87)*('Diário 4º PA'!$C$4:$C$2000&gt;=J$4)*('Diário 4º PA'!$C$4:$C$2000&lt;=EOMONTH(J$4,0))*('Diário 4º PA'!$F$4:$F$2000)*(IF(Resumo!$Q$5="",1,'Diário 4º PA'!$O$4:$O$2000=Resumo!$Q$5)))
+SUMPRODUCT(('Comp.'!$D$5:$D$763=$B87)*('Comp.'!$B$5:$B$763&gt;=J$4)*('Comp.'!$B$5:$B$763&lt;=EOMONTH(J$4,0))*('Comp.'!$E$5:$E$763)*(IF(Resumo!$Q$5="",1,'Comp.'!$K$5:$K$763=Resumo!$Q$5)))</f>
        <v>0</v>
      </c>
      <c r="K87" s="199">
        <f t="array" ref="K87">SUMPRODUCT(('Diário 1º PA'!$E$4:$E$2977='Analítico Cp.'!$B87)*('Diário 1º PA'!$C$4:$C$2977&gt;=K$4)*('Diário 1º PA'!$C$4:$C$2977&lt;=EOMONTH(K$4,0))*('Diário 1º PA'!$F$4:$F$2977)*(IF(Resumo!$Q$5="",1,'Diário 1º PA'!$O$4:$O$2977=Resumo!$Q$5)))
+SUMPRODUCT(('Diário 2º PA'!$E$4:$E$2000='Analítico Cp.'!$B87)*('Diário 2º PA'!$C$4:$C$2000&gt;=K$4)*('Diário 2º PA'!$C$4:$C$2000&lt;=EOMONTH(K$4,0))*('Diário 2º PA'!$F$4:$F$2000)*(IF(Resumo!$Q$5="",1,'Diário 2º PA'!$O$4:$O$2000=Resumo!$Q$5)))
+SUMPRODUCT(('Diário 3º PA'!$E$4:$E$2000='Analítico Cp.'!$B87)*('Diário 3º PA'!$C$4:$C$2000&gt;=K$4)*('Diário 3º PA'!$C$4:$C$2000&lt;=EOMONTH(K$4,0))*('Diário 3º PA'!$F$4:$F$2000)*(IF(Resumo!$Q$5="",1,'Diário 3º PA'!$O$4:$O$2000=Resumo!$Q$5)))
+SUMPRODUCT(('Diário 4º PA'!$E$4:$E$2000='Analítico Cp.'!$B87)*('Diário 4º PA'!$C$4:$C$2000&gt;=K$4)*('Diário 4º PA'!$C$4:$C$2000&lt;=EOMONTH(K$4,0))*('Diário 4º PA'!$F$4:$F$2000)*(IF(Resumo!$Q$5="",1,'Diário 4º PA'!$O$4:$O$2000=Resumo!$Q$5)))
+SUMPRODUCT(('Comp.'!$D$5:$D$763=$B87)*('Comp.'!$B$5:$B$763&gt;=K$4)*('Comp.'!$B$5:$B$763&lt;=EOMONTH(K$4,0))*('Comp.'!$E$5:$E$763)*(IF(Resumo!$Q$5="",1,'Comp.'!$K$5:$K$763=Resumo!$Q$5)))</f>
        <v>0</v>
      </c>
      <c r="L87" s="199">
        <f t="array" ref="L87">SUMPRODUCT(('Diário 1º PA'!$E$4:$E$2977='Analítico Cp.'!$B87)*('Diário 1º PA'!$C$4:$C$2977&gt;=L$4)*('Diário 1º PA'!$C$4:$C$2977&lt;=EOMONTH(L$4,0))*('Diário 1º PA'!$F$4:$F$2977)*(IF(Resumo!$Q$5="",1,'Diário 1º PA'!$O$4:$O$2977=Resumo!$Q$5)))
+SUMPRODUCT(('Diário 2º PA'!$E$4:$E$2000='Analítico Cp.'!$B87)*('Diário 2º PA'!$C$4:$C$2000&gt;=L$4)*('Diário 2º PA'!$C$4:$C$2000&lt;=EOMONTH(L$4,0))*('Diário 2º PA'!$F$4:$F$2000)*(IF(Resumo!$Q$5="",1,'Diário 2º PA'!$O$4:$O$2000=Resumo!$Q$5)))
+SUMPRODUCT(('Diário 3º PA'!$E$4:$E$2000='Analítico Cp.'!$B87)*('Diário 3º PA'!$C$4:$C$2000&gt;=L$4)*('Diário 3º PA'!$C$4:$C$2000&lt;=EOMONTH(L$4,0))*('Diário 3º PA'!$F$4:$F$2000)*(IF(Resumo!$Q$5="",1,'Diário 3º PA'!$O$4:$O$2000=Resumo!$Q$5)))
+SUMPRODUCT(('Diário 4º PA'!$E$4:$E$2000='Analítico Cp.'!$B87)*('Diário 4º PA'!$C$4:$C$2000&gt;=L$4)*('Diário 4º PA'!$C$4:$C$2000&lt;=EOMONTH(L$4,0))*('Diário 4º PA'!$F$4:$F$2000)*(IF(Resumo!$Q$5="",1,'Diário 4º PA'!$O$4:$O$2000=Resumo!$Q$5)))
+SUMPRODUCT(('Comp.'!$D$5:$D$763=$B87)*('Comp.'!$B$5:$B$763&gt;=L$4)*('Comp.'!$B$5:$B$763&lt;=EOMONTH(L$4,0))*('Comp.'!$E$5:$E$763)*(IF(Resumo!$Q$5="",1,'Comp.'!$K$5:$K$763=Resumo!$Q$5)))</f>
        <v>0</v>
      </c>
      <c r="M87" s="199">
        <f t="array" ref="M87">SUMPRODUCT(('Diário 1º PA'!$E$4:$E$2977='Analítico Cp.'!$B87)*('Diário 1º PA'!$C$4:$C$2977&gt;=M$4)*('Diário 1º PA'!$C$4:$C$2977&lt;=EOMONTH(M$4,0))*('Diário 1º PA'!$F$4:$F$2977)*(IF(Resumo!$Q$5="",1,'Diário 1º PA'!$O$4:$O$2977=Resumo!$Q$5)))
+SUMPRODUCT(('Diário 2º PA'!$E$4:$E$2000='Analítico Cp.'!$B87)*('Diário 2º PA'!$C$4:$C$2000&gt;=M$4)*('Diário 2º PA'!$C$4:$C$2000&lt;=EOMONTH(M$4,0))*('Diário 2º PA'!$F$4:$F$2000)*(IF(Resumo!$Q$5="",1,'Diário 2º PA'!$O$4:$O$2000=Resumo!$Q$5)))
+SUMPRODUCT(('Diário 3º PA'!$E$4:$E$2000='Analítico Cp.'!$B87)*('Diário 3º PA'!$C$4:$C$2000&gt;=M$4)*('Diário 3º PA'!$C$4:$C$2000&lt;=EOMONTH(M$4,0))*('Diário 3º PA'!$F$4:$F$2000)*(IF(Resumo!$Q$5="",1,'Diário 3º PA'!$O$4:$O$2000=Resumo!$Q$5)))
+SUMPRODUCT(('Diário 4º PA'!$E$4:$E$2000='Analítico Cp.'!$B87)*('Diário 4º PA'!$C$4:$C$2000&gt;=M$4)*('Diário 4º PA'!$C$4:$C$2000&lt;=EOMONTH(M$4,0))*('Diário 4º PA'!$F$4:$F$2000)*(IF(Resumo!$Q$5="",1,'Diário 4º PA'!$O$4:$O$2000=Resumo!$Q$5)))
+SUMPRODUCT(('Comp.'!$D$5:$D$763=$B87)*('Comp.'!$B$5:$B$763&gt;=M$4)*('Comp.'!$B$5:$B$763&lt;=EOMONTH(M$4,0))*('Comp.'!$E$5:$E$763)*(IF(Resumo!$Q$5="",1,'Comp.'!$K$5:$K$763=Resumo!$Q$5)))</f>
        <v>0</v>
      </c>
      <c r="N87" s="199">
        <f t="array" ref="N87">SUMPRODUCT(('Diário 1º PA'!$E$4:$E$2977='Analítico Cp.'!$B87)*('Diário 1º PA'!$C$4:$C$2977&gt;=N$4)*('Diário 1º PA'!$C$4:$C$2977&lt;=EOMONTH(N$4,0))*('Diário 1º PA'!$F$4:$F$2977)*(IF(Resumo!$Q$5="",1,'Diário 1º PA'!$O$4:$O$2977=Resumo!$Q$5)))
+SUMPRODUCT(('Diário 2º PA'!$E$4:$E$2000='Analítico Cp.'!$B87)*('Diário 2º PA'!$C$4:$C$2000&gt;=N$4)*('Diário 2º PA'!$C$4:$C$2000&lt;=EOMONTH(N$4,0))*('Diário 2º PA'!$F$4:$F$2000)*(IF(Resumo!$Q$5="",1,'Diário 2º PA'!$O$4:$O$2000=Resumo!$Q$5)))
+SUMPRODUCT(('Diário 3º PA'!$E$4:$E$2000='Analítico Cp.'!$B87)*('Diário 3º PA'!$C$4:$C$2000&gt;=N$4)*('Diário 3º PA'!$C$4:$C$2000&lt;=EOMONTH(N$4,0))*('Diário 3º PA'!$F$4:$F$2000)*(IF(Resumo!$Q$5="",1,'Diário 3º PA'!$O$4:$O$2000=Resumo!$Q$5)))
+SUMPRODUCT(('Diário 4º PA'!$E$4:$E$2000='Analítico Cp.'!$B87)*('Diário 4º PA'!$C$4:$C$2000&gt;=N$4)*('Diário 4º PA'!$C$4:$C$2000&lt;=EOMONTH(N$4,0))*('Diário 4º PA'!$F$4:$F$2000)*(IF(Resumo!$Q$5="",1,'Diário 4º PA'!$O$4:$O$2000=Resumo!$Q$5)))
+SUMPRODUCT(('Comp.'!$D$5:$D$763=$B87)*('Comp.'!$B$5:$B$763&gt;=N$4)*('Comp.'!$B$5:$B$763&lt;=EOMONTH(N$4,0))*('Comp.'!$E$5:$E$763)*(IF(Resumo!$Q$5="",1,'Comp.'!$K$5:$K$763=Resumo!$Q$5)))</f>
        <v>0</v>
      </c>
      <c r="O87" s="200">
        <f t="shared" si="13"/>
        <v>0</v>
      </c>
      <c r="P87" s="201">
        <f t="shared" si="14"/>
        <v>0</v>
      </c>
      <c r="Q87" s="174"/>
      <c r="R87" s="174"/>
      <c r="S87" s="174"/>
      <c r="T87" s="174"/>
      <c r="U87" s="174"/>
      <c r="V87" s="174"/>
      <c r="W87" s="174"/>
      <c r="X87" s="174"/>
      <c r="Y87" s="174"/>
      <c r="Z87" s="174"/>
    </row>
    <row r="88" spans="1:26" ht="23.25" customHeight="1" x14ac:dyDescent="0.2">
      <c r="A88" s="220" t="s">
        <v>279</v>
      </c>
      <c r="B88" s="84" t="s">
        <v>280</v>
      </c>
      <c r="C88" s="199">
        <f t="array" ref="C88">SUMPRODUCT(('Diário 1º PA'!$E$4:$E$2977='Analítico Cp.'!$B88)*('Diário 1º PA'!$C$4:$C$2977&gt;=C$4)*('Diário 1º PA'!$C$4:$C$2977&lt;=EOMONTH(C$4,0))*('Diário 1º PA'!$F$4:$F$2977)*(IF(Resumo!$Q$5="",1,'Diário 1º PA'!$O$4:$O$2977=Resumo!$Q$5)))
+SUMPRODUCT(('Diário 2º PA'!$E$4:$E$2000='Analítico Cp.'!$B88)*('Diário 2º PA'!$C$4:$C$2000&gt;=C$4)*('Diário 2º PA'!$C$4:$C$2000&lt;=EOMONTH(C$4,0))*('Diário 2º PA'!$F$4:$F$2000)*(IF(Resumo!$Q$5="",1,'Diário 2º PA'!$O$4:$O$2000=Resumo!$Q$5)))
+SUMPRODUCT(('Diário 3º PA'!$E$4:$E$2000='Analítico Cp.'!$B88)*('Diário 3º PA'!$C$4:$C$2000&gt;=C$4)*('Diário 3º PA'!$C$4:$C$2000&lt;=EOMONTH(C$4,0))*('Diário 3º PA'!$F$4:$F$2000)*(IF(Resumo!$Q$5="",1,'Diário 3º PA'!$O$4:$O$2000=Resumo!$Q$5)))
+SUMPRODUCT(('Diário 4º PA'!$E$4:$E$2000='Analítico Cp.'!$B88)*('Diário 4º PA'!$C$4:$C$2000&gt;=C$4)*('Diário 4º PA'!$C$4:$C$2000&lt;=EOMONTH(C$4,0))*('Diário 4º PA'!$F$4:$F$2000)*(IF(Resumo!$Q$5="",1,'Diário 4º PA'!$O$4:$O$2000=Resumo!$Q$5)))
+SUMPRODUCT(('Comp.'!$D$5:$D$763=$B88)*('Comp.'!$B$5:$B$763&gt;=C$4)*('Comp.'!$B$5:$B$763&lt;=EOMONTH(C$4,0))*('Comp.'!$E$5:$E$763)*(IF(Resumo!$Q$5="",1,'Comp.'!$K$5:$K$763=Resumo!$Q$5)))</f>
        <v>0</v>
      </c>
      <c r="D88" s="199">
        <f t="array" ref="D88">SUMPRODUCT(('Diário 1º PA'!$E$4:$E$2977='Analítico Cp.'!$B88)*('Diário 1º PA'!$C$4:$C$2977&gt;=D$4)*('Diário 1º PA'!$C$4:$C$2977&lt;=EOMONTH(D$4,0))*('Diário 1º PA'!$F$4:$F$2977)*(IF(Resumo!$Q$5="",1,'Diário 1º PA'!$O$4:$O$2977=Resumo!$Q$5)))
+SUMPRODUCT(('Diário 2º PA'!$E$4:$E$2000='Analítico Cp.'!$B88)*('Diário 2º PA'!$C$4:$C$2000&gt;=D$4)*('Diário 2º PA'!$C$4:$C$2000&lt;=EOMONTH(D$4,0))*('Diário 2º PA'!$F$4:$F$2000)*(IF(Resumo!$Q$5="",1,'Diário 2º PA'!$O$4:$O$2000=Resumo!$Q$5)))
+SUMPRODUCT(('Diário 3º PA'!$E$4:$E$2000='Analítico Cp.'!$B88)*('Diário 3º PA'!$C$4:$C$2000&gt;=D$4)*('Diário 3º PA'!$C$4:$C$2000&lt;=EOMONTH(D$4,0))*('Diário 3º PA'!$F$4:$F$2000)*(IF(Resumo!$Q$5="",1,'Diário 3º PA'!$O$4:$O$2000=Resumo!$Q$5)))
+SUMPRODUCT(('Diário 4º PA'!$E$4:$E$2000='Analítico Cp.'!$B88)*('Diário 4º PA'!$C$4:$C$2000&gt;=D$4)*('Diário 4º PA'!$C$4:$C$2000&lt;=EOMONTH(D$4,0))*('Diário 4º PA'!$F$4:$F$2000)*(IF(Resumo!$Q$5="",1,'Diário 4º PA'!$O$4:$O$2000=Resumo!$Q$5)))
+SUMPRODUCT(('Comp.'!$D$5:$D$763=$B88)*('Comp.'!$B$5:$B$763&gt;=D$4)*('Comp.'!$B$5:$B$763&lt;=EOMONTH(D$4,0))*('Comp.'!$E$5:$E$763)*(IF(Resumo!$Q$5="",1,'Comp.'!$K$5:$K$763=Resumo!$Q$5)))</f>
        <v>0</v>
      </c>
      <c r="E88" s="199">
        <f t="array" ref="E88">SUMPRODUCT(('Diário 1º PA'!$E$4:$E$2977='Analítico Cp.'!$B88)*('Diário 1º PA'!$C$4:$C$2977&gt;=E$4)*('Diário 1º PA'!$C$4:$C$2977&lt;=EOMONTH(E$4,0))*('Diário 1º PA'!$F$4:$F$2977)*(IF(Resumo!$Q$5="",1,'Diário 1º PA'!$O$4:$O$2977=Resumo!$Q$5)))
+SUMPRODUCT(('Diário 2º PA'!$E$4:$E$2000='Analítico Cp.'!$B88)*('Diário 2º PA'!$C$4:$C$2000&gt;=E$4)*('Diário 2º PA'!$C$4:$C$2000&lt;=EOMONTH(E$4,0))*('Diário 2º PA'!$F$4:$F$2000)*(IF(Resumo!$Q$5="",1,'Diário 2º PA'!$O$4:$O$2000=Resumo!$Q$5)))
+SUMPRODUCT(('Diário 3º PA'!$E$4:$E$2000='Analítico Cp.'!$B88)*('Diário 3º PA'!$C$4:$C$2000&gt;=E$4)*('Diário 3º PA'!$C$4:$C$2000&lt;=EOMONTH(E$4,0))*('Diário 3º PA'!$F$4:$F$2000)*(IF(Resumo!$Q$5="",1,'Diário 3º PA'!$O$4:$O$2000=Resumo!$Q$5)))
+SUMPRODUCT(('Diário 4º PA'!$E$4:$E$2000='Analítico Cp.'!$B88)*('Diário 4º PA'!$C$4:$C$2000&gt;=E$4)*('Diário 4º PA'!$C$4:$C$2000&lt;=EOMONTH(E$4,0))*('Diário 4º PA'!$F$4:$F$2000)*(IF(Resumo!$Q$5="",1,'Diário 4º PA'!$O$4:$O$2000=Resumo!$Q$5)))
+SUMPRODUCT(('Comp.'!$D$5:$D$763=$B88)*('Comp.'!$B$5:$B$763&gt;=E$4)*('Comp.'!$B$5:$B$763&lt;=EOMONTH(E$4,0))*('Comp.'!$E$5:$E$763)*(IF(Resumo!$Q$5="",1,'Comp.'!$K$5:$K$763=Resumo!$Q$5)))</f>
        <v>0</v>
      </c>
      <c r="F88" s="199">
        <f t="array" ref="F88">SUMPRODUCT(('Diário 1º PA'!$E$4:$E$2977='Analítico Cp.'!$B88)*('Diário 1º PA'!$C$4:$C$2977&gt;=F$4)*('Diário 1º PA'!$C$4:$C$2977&lt;=EOMONTH(F$4,0))*('Diário 1º PA'!$F$4:$F$2977)*(IF(Resumo!$Q$5="",1,'Diário 1º PA'!$O$4:$O$2977=Resumo!$Q$5)))
+SUMPRODUCT(('Diário 2º PA'!$E$4:$E$2000='Analítico Cp.'!$B88)*('Diário 2º PA'!$C$4:$C$2000&gt;=F$4)*('Diário 2º PA'!$C$4:$C$2000&lt;=EOMONTH(F$4,0))*('Diário 2º PA'!$F$4:$F$2000)*(IF(Resumo!$Q$5="",1,'Diário 2º PA'!$O$4:$O$2000=Resumo!$Q$5)))
+SUMPRODUCT(('Diário 3º PA'!$E$4:$E$2000='Analítico Cp.'!$B88)*('Diário 3º PA'!$C$4:$C$2000&gt;=F$4)*('Diário 3º PA'!$C$4:$C$2000&lt;=EOMONTH(F$4,0))*('Diário 3º PA'!$F$4:$F$2000)*(IF(Resumo!$Q$5="",1,'Diário 3º PA'!$O$4:$O$2000=Resumo!$Q$5)))
+SUMPRODUCT(('Diário 4º PA'!$E$4:$E$2000='Analítico Cp.'!$B88)*('Diário 4º PA'!$C$4:$C$2000&gt;=F$4)*('Diário 4º PA'!$C$4:$C$2000&lt;=EOMONTH(F$4,0))*('Diário 4º PA'!$F$4:$F$2000)*(IF(Resumo!$Q$5="",1,'Diário 4º PA'!$O$4:$O$2000=Resumo!$Q$5)))
+SUMPRODUCT(('Comp.'!$D$5:$D$763=$B88)*('Comp.'!$B$5:$B$763&gt;=F$4)*('Comp.'!$B$5:$B$763&lt;=EOMONTH(F$4,0))*('Comp.'!$E$5:$E$763)*(IF(Resumo!$Q$5="",1,'Comp.'!$K$5:$K$763=Resumo!$Q$5)))</f>
        <v>0</v>
      </c>
      <c r="G88" s="199">
        <f t="array" ref="G88">SUMPRODUCT(('Diário 1º PA'!$E$4:$E$2977='Analítico Cp.'!$B88)*('Diário 1º PA'!$C$4:$C$2977&gt;=G$4)*('Diário 1º PA'!$C$4:$C$2977&lt;=EOMONTH(G$4,0))*('Diário 1º PA'!$F$4:$F$2977)*(IF(Resumo!$Q$5="",1,'Diário 1º PA'!$O$4:$O$2977=Resumo!$Q$5)))
+SUMPRODUCT(('Diário 2º PA'!$E$4:$E$2000='Analítico Cp.'!$B88)*('Diário 2º PA'!$C$4:$C$2000&gt;=G$4)*('Diário 2º PA'!$C$4:$C$2000&lt;=EOMONTH(G$4,0))*('Diário 2º PA'!$F$4:$F$2000)*(IF(Resumo!$Q$5="",1,'Diário 2º PA'!$O$4:$O$2000=Resumo!$Q$5)))
+SUMPRODUCT(('Diário 3º PA'!$E$4:$E$2000='Analítico Cp.'!$B88)*('Diário 3º PA'!$C$4:$C$2000&gt;=G$4)*('Diário 3º PA'!$C$4:$C$2000&lt;=EOMONTH(G$4,0))*('Diário 3º PA'!$F$4:$F$2000)*(IF(Resumo!$Q$5="",1,'Diário 3º PA'!$O$4:$O$2000=Resumo!$Q$5)))
+SUMPRODUCT(('Diário 4º PA'!$E$4:$E$2000='Analítico Cp.'!$B88)*('Diário 4º PA'!$C$4:$C$2000&gt;=G$4)*('Diário 4º PA'!$C$4:$C$2000&lt;=EOMONTH(G$4,0))*('Diário 4º PA'!$F$4:$F$2000)*(IF(Resumo!$Q$5="",1,'Diário 4º PA'!$O$4:$O$2000=Resumo!$Q$5)))
+SUMPRODUCT(('Comp.'!$D$5:$D$763=$B88)*('Comp.'!$B$5:$B$763&gt;=G$4)*('Comp.'!$B$5:$B$763&lt;=EOMONTH(G$4,0))*('Comp.'!$E$5:$E$763)*(IF(Resumo!$Q$5="",1,'Comp.'!$K$5:$K$763=Resumo!$Q$5)))</f>
        <v>0</v>
      </c>
      <c r="H88" s="199">
        <f t="array" ref="H88">SUMPRODUCT(('Diário 1º PA'!$E$4:$E$2977='Analítico Cp.'!$B88)*('Diário 1º PA'!$C$4:$C$2977&gt;=H$4)*('Diário 1º PA'!$C$4:$C$2977&lt;=EOMONTH(H$4,0))*('Diário 1º PA'!$F$4:$F$2977)*(IF(Resumo!$Q$5="",1,'Diário 1º PA'!$O$4:$O$2977=Resumo!$Q$5)))
+SUMPRODUCT(('Diário 2º PA'!$E$4:$E$2000='Analítico Cp.'!$B88)*('Diário 2º PA'!$C$4:$C$2000&gt;=H$4)*('Diário 2º PA'!$C$4:$C$2000&lt;=EOMONTH(H$4,0))*('Diário 2º PA'!$F$4:$F$2000)*(IF(Resumo!$Q$5="",1,'Diário 2º PA'!$O$4:$O$2000=Resumo!$Q$5)))
+SUMPRODUCT(('Diário 3º PA'!$E$4:$E$2000='Analítico Cp.'!$B88)*('Diário 3º PA'!$C$4:$C$2000&gt;=H$4)*('Diário 3º PA'!$C$4:$C$2000&lt;=EOMONTH(H$4,0))*('Diário 3º PA'!$F$4:$F$2000)*(IF(Resumo!$Q$5="",1,'Diário 3º PA'!$O$4:$O$2000=Resumo!$Q$5)))
+SUMPRODUCT(('Diário 4º PA'!$E$4:$E$2000='Analítico Cp.'!$B88)*('Diário 4º PA'!$C$4:$C$2000&gt;=H$4)*('Diário 4º PA'!$C$4:$C$2000&lt;=EOMONTH(H$4,0))*('Diário 4º PA'!$F$4:$F$2000)*(IF(Resumo!$Q$5="",1,'Diário 4º PA'!$O$4:$O$2000=Resumo!$Q$5)))
+SUMPRODUCT(('Comp.'!$D$5:$D$763=$B88)*('Comp.'!$B$5:$B$763&gt;=H$4)*('Comp.'!$B$5:$B$763&lt;=EOMONTH(H$4,0))*('Comp.'!$E$5:$E$763)*(IF(Resumo!$Q$5="",1,'Comp.'!$K$5:$K$763=Resumo!$Q$5)))</f>
        <v>0</v>
      </c>
      <c r="I88" s="199">
        <f t="array" ref="I88">SUMPRODUCT(('Diário 1º PA'!$E$4:$E$2977='Analítico Cp.'!$B88)*('Diário 1º PA'!$C$4:$C$2977&gt;=I$4)*('Diário 1º PA'!$C$4:$C$2977&lt;=EOMONTH(I$4,0))*('Diário 1º PA'!$F$4:$F$2977)*(IF(Resumo!$Q$5="",1,'Diário 1º PA'!$O$4:$O$2977=Resumo!$Q$5)))
+SUMPRODUCT(('Diário 2º PA'!$E$4:$E$2000='Analítico Cp.'!$B88)*('Diário 2º PA'!$C$4:$C$2000&gt;=I$4)*('Diário 2º PA'!$C$4:$C$2000&lt;=EOMONTH(I$4,0))*('Diário 2º PA'!$F$4:$F$2000)*(IF(Resumo!$Q$5="",1,'Diário 2º PA'!$O$4:$O$2000=Resumo!$Q$5)))
+SUMPRODUCT(('Diário 3º PA'!$E$4:$E$2000='Analítico Cp.'!$B88)*('Diário 3º PA'!$C$4:$C$2000&gt;=I$4)*('Diário 3º PA'!$C$4:$C$2000&lt;=EOMONTH(I$4,0))*('Diário 3º PA'!$F$4:$F$2000)*(IF(Resumo!$Q$5="",1,'Diário 3º PA'!$O$4:$O$2000=Resumo!$Q$5)))
+SUMPRODUCT(('Diário 4º PA'!$E$4:$E$2000='Analítico Cp.'!$B88)*('Diário 4º PA'!$C$4:$C$2000&gt;=I$4)*('Diário 4º PA'!$C$4:$C$2000&lt;=EOMONTH(I$4,0))*('Diário 4º PA'!$F$4:$F$2000)*(IF(Resumo!$Q$5="",1,'Diário 4º PA'!$O$4:$O$2000=Resumo!$Q$5)))
+SUMPRODUCT(('Comp.'!$D$5:$D$763=$B88)*('Comp.'!$B$5:$B$763&gt;=I$4)*('Comp.'!$B$5:$B$763&lt;=EOMONTH(I$4,0))*('Comp.'!$E$5:$E$763)*(IF(Resumo!$Q$5="",1,'Comp.'!$K$5:$K$763=Resumo!$Q$5)))</f>
        <v>0</v>
      </c>
      <c r="J88" s="199">
        <f t="array" ref="J88">SUMPRODUCT(('Diário 1º PA'!$E$4:$E$2977='Analítico Cp.'!$B88)*('Diário 1º PA'!$C$4:$C$2977&gt;=J$4)*('Diário 1º PA'!$C$4:$C$2977&lt;=EOMONTH(J$4,0))*('Diário 1º PA'!$F$4:$F$2977)*(IF(Resumo!$Q$5="",1,'Diário 1º PA'!$O$4:$O$2977=Resumo!$Q$5)))
+SUMPRODUCT(('Diário 2º PA'!$E$4:$E$2000='Analítico Cp.'!$B88)*('Diário 2º PA'!$C$4:$C$2000&gt;=J$4)*('Diário 2º PA'!$C$4:$C$2000&lt;=EOMONTH(J$4,0))*('Diário 2º PA'!$F$4:$F$2000)*(IF(Resumo!$Q$5="",1,'Diário 2º PA'!$O$4:$O$2000=Resumo!$Q$5)))
+SUMPRODUCT(('Diário 3º PA'!$E$4:$E$2000='Analítico Cp.'!$B88)*('Diário 3º PA'!$C$4:$C$2000&gt;=J$4)*('Diário 3º PA'!$C$4:$C$2000&lt;=EOMONTH(J$4,0))*('Diário 3º PA'!$F$4:$F$2000)*(IF(Resumo!$Q$5="",1,'Diário 3º PA'!$O$4:$O$2000=Resumo!$Q$5)))
+SUMPRODUCT(('Diário 4º PA'!$E$4:$E$2000='Analítico Cp.'!$B88)*('Diário 4º PA'!$C$4:$C$2000&gt;=J$4)*('Diário 4º PA'!$C$4:$C$2000&lt;=EOMONTH(J$4,0))*('Diário 4º PA'!$F$4:$F$2000)*(IF(Resumo!$Q$5="",1,'Diário 4º PA'!$O$4:$O$2000=Resumo!$Q$5)))
+SUMPRODUCT(('Comp.'!$D$5:$D$763=$B88)*('Comp.'!$B$5:$B$763&gt;=J$4)*('Comp.'!$B$5:$B$763&lt;=EOMONTH(J$4,0))*('Comp.'!$E$5:$E$763)*(IF(Resumo!$Q$5="",1,'Comp.'!$K$5:$K$763=Resumo!$Q$5)))</f>
        <v>0</v>
      </c>
      <c r="K88" s="199">
        <f t="array" ref="K88">SUMPRODUCT(('Diário 1º PA'!$E$4:$E$2977='Analítico Cp.'!$B88)*('Diário 1º PA'!$C$4:$C$2977&gt;=K$4)*('Diário 1º PA'!$C$4:$C$2977&lt;=EOMONTH(K$4,0))*('Diário 1º PA'!$F$4:$F$2977)*(IF(Resumo!$Q$5="",1,'Diário 1º PA'!$O$4:$O$2977=Resumo!$Q$5)))
+SUMPRODUCT(('Diário 2º PA'!$E$4:$E$2000='Analítico Cp.'!$B88)*('Diário 2º PA'!$C$4:$C$2000&gt;=K$4)*('Diário 2º PA'!$C$4:$C$2000&lt;=EOMONTH(K$4,0))*('Diário 2º PA'!$F$4:$F$2000)*(IF(Resumo!$Q$5="",1,'Diário 2º PA'!$O$4:$O$2000=Resumo!$Q$5)))
+SUMPRODUCT(('Diário 3º PA'!$E$4:$E$2000='Analítico Cp.'!$B88)*('Diário 3º PA'!$C$4:$C$2000&gt;=K$4)*('Diário 3º PA'!$C$4:$C$2000&lt;=EOMONTH(K$4,0))*('Diário 3º PA'!$F$4:$F$2000)*(IF(Resumo!$Q$5="",1,'Diário 3º PA'!$O$4:$O$2000=Resumo!$Q$5)))
+SUMPRODUCT(('Diário 4º PA'!$E$4:$E$2000='Analítico Cp.'!$B88)*('Diário 4º PA'!$C$4:$C$2000&gt;=K$4)*('Diário 4º PA'!$C$4:$C$2000&lt;=EOMONTH(K$4,0))*('Diário 4º PA'!$F$4:$F$2000)*(IF(Resumo!$Q$5="",1,'Diário 4º PA'!$O$4:$O$2000=Resumo!$Q$5)))
+SUMPRODUCT(('Comp.'!$D$5:$D$763=$B88)*('Comp.'!$B$5:$B$763&gt;=K$4)*('Comp.'!$B$5:$B$763&lt;=EOMONTH(K$4,0))*('Comp.'!$E$5:$E$763)*(IF(Resumo!$Q$5="",1,'Comp.'!$K$5:$K$763=Resumo!$Q$5)))</f>
        <v>0</v>
      </c>
      <c r="L88" s="199">
        <f t="array" ref="L88">SUMPRODUCT(('Diário 1º PA'!$E$4:$E$2977='Analítico Cp.'!$B88)*('Diário 1º PA'!$C$4:$C$2977&gt;=L$4)*('Diário 1º PA'!$C$4:$C$2977&lt;=EOMONTH(L$4,0))*('Diário 1º PA'!$F$4:$F$2977)*(IF(Resumo!$Q$5="",1,'Diário 1º PA'!$O$4:$O$2977=Resumo!$Q$5)))
+SUMPRODUCT(('Diário 2º PA'!$E$4:$E$2000='Analítico Cp.'!$B88)*('Diário 2º PA'!$C$4:$C$2000&gt;=L$4)*('Diário 2º PA'!$C$4:$C$2000&lt;=EOMONTH(L$4,0))*('Diário 2º PA'!$F$4:$F$2000)*(IF(Resumo!$Q$5="",1,'Diário 2º PA'!$O$4:$O$2000=Resumo!$Q$5)))
+SUMPRODUCT(('Diário 3º PA'!$E$4:$E$2000='Analítico Cp.'!$B88)*('Diário 3º PA'!$C$4:$C$2000&gt;=L$4)*('Diário 3º PA'!$C$4:$C$2000&lt;=EOMONTH(L$4,0))*('Diário 3º PA'!$F$4:$F$2000)*(IF(Resumo!$Q$5="",1,'Diário 3º PA'!$O$4:$O$2000=Resumo!$Q$5)))
+SUMPRODUCT(('Diário 4º PA'!$E$4:$E$2000='Analítico Cp.'!$B88)*('Diário 4º PA'!$C$4:$C$2000&gt;=L$4)*('Diário 4º PA'!$C$4:$C$2000&lt;=EOMONTH(L$4,0))*('Diário 4º PA'!$F$4:$F$2000)*(IF(Resumo!$Q$5="",1,'Diário 4º PA'!$O$4:$O$2000=Resumo!$Q$5)))
+SUMPRODUCT(('Comp.'!$D$5:$D$763=$B88)*('Comp.'!$B$5:$B$763&gt;=L$4)*('Comp.'!$B$5:$B$763&lt;=EOMONTH(L$4,0))*('Comp.'!$E$5:$E$763)*(IF(Resumo!$Q$5="",1,'Comp.'!$K$5:$K$763=Resumo!$Q$5)))</f>
        <v>0</v>
      </c>
      <c r="M88" s="199">
        <f t="array" ref="M88">SUMPRODUCT(('Diário 1º PA'!$E$4:$E$2977='Analítico Cp.'!$B88)*('Diário 1º PA'!$C$4:$C$2977&gt;=M$4)*('Diário 1º PA'!$C$4:$C$2977&lt;=EOMONTH(M$4,0))*('Diário 1º PA'!$F$4:$F$2977)*(IF(Resumo!$Q$5="",1,'Diário 1º PA'!$O$4:$O$2977=Resumo!$Q$5)))
+SUMPRODUCT(('Diário 2º PA'!$E$4:$E$2000='Analítico Cp.'!$B88)*('Diário 2º PA'!$C$4:$C$2000&gt;=M$4)*('Diário 2º PA'!$C$4:$C$2000&lt;=EOMONTH(M$4,0))*('Diário 2º PA'!$F$4:$F$2000)*(IF(Resumo!$Q$5="",1,'Diário 2º PA'!$O$4:$O$2000=Resumo!$Q$5)))
+SUMPRODUCT(('Diário 3º PA'!$E$4:$E$2000='Analítico Cp.'!$B88)*('Diário 3º PA'!$C$4:$C$2000&gt;=M$4)*('Diário 3º PA'!$C$4:$C$2000&lt;=EOMONTH(M$4,0))*('Diário 3º PA'!$F$4:$F$2000)*(IF(Resumo!$Q$5="",1,'Diário 3º PA'!$O$4:$O$2000=Resumo!$Q$5)))
+SUMPRODUCT(('Diário 4º PA'!$E$4:$E$2000='Analítico Cp.'!$B88)*('Diário 4º PA'!$C$4:$C$2000&gt;=M$4)*('Diário 4º PA'!$C$4:$C$2000&lt;=EOMONTH(M$4,0))*('Diário 4º PA'!$F$4:$F$2000)*(IF(Resumo!$Q$5="",1,'Diário 4º PA'!$O$4:$O$2000=Resumo!$Q$5)))
+SUMPRODUCT(('Comp.'!$D$5:$D$763=$B88)*('Comp.'!$B$5:$B$763&gt;=M$4)*('Comp.'!$B$5:$B$763&lt;=EOMONTH(M$4,0))*('Comp.'!$E$5:$E$763)*(IF(Resumo!$Q$5="",1,'Comp.'!$K$5:$K$763=Resumo!$Q$5)))</f>
        <v>0</v>
      </c>
      <c r="N88" s="199">
        <f t="array" ref="N88">SUMPRODUCT(('Diário 1º PA'!$E$4:$E$2977='Analítico Cp.'!$B88)*('Diário 1º PA'!$C$4:$C$2977&gt;=N$4)*('Diário 1º PA'!$C$4:$C$2977&lt;=EOMONTH(N$4,0))*('Diário 1º PA'!$F$4:$F$2977)*(IF(Resumo!$Q$5="",1,'Diário 1º PA'!$O$4:$O$2977=Resumo!$Q$5)))
+SUMPRODUCT(('Diário 2º PA'!$E$4:$E$2000='Analítico Cp.'!$B88)*('Diário 2º PA'!$C$4:$C$2000&gt;=N$4)*('Diário 2º PA'!$C$4:$C$2000&lt;=EOMONTH(N$4,0))*('Diário 2º PA'!$F$4:$F$2000)*(IF(Resumo!$Q$5="",1,'Diário 2º PA'!$O$4:$O$2000=Resumo!$Q$5)))
+SUMPRODUCT(('Diário 3º PA'!$E$4:$E$2000='Analítico Cp.'!$B88)*('Diário 3º PA'!$C$4:$C$2000&gt;=N$4)*('Diário 3º PA'!$C$4:$C$2000&lt;=EOMONTH(N$4,0))*('Diário 3º PA'!$F$4:$F$2000)*(IF(Resumo!$Q$5="",1,'Diário 3º PA'!$O$4:$O$2000=Resumo!$Q$5)))
+SUMPRODUCT(('Diário 4º PA'!$E$4:$E$2000='Analítico Cp.'!$B88)*('Diário 4º PA'!$C$4:$C$2000&gt;=N$4)*('Diário 4º PA'!$C$4:$C$2000&lt;=EOMONTH(N$4,0))*('Diário 4º PA'!$F$4:$F$2000)*(IF(Resumo!$Q$5="",1,'Diário 4º PA'!$O$4:$O$2000=Resumo!$Q$5)))
+SUMPRODUCT(('Comp.'!$D$5:$D$763=$B88)*('Comp.'!$B$5:$B$763&gt;=N$4)*('Comp.'!$B$5:$B$763&lt;=EOMONTH(N$4,0))*('Comp.'!$E$5:$E$763)*(IF(Resumo!$Q$5="",1,'Comp.'!$K$5:$K$763=Resumo!$Q$5)))</f>
        <v>0</v>
      </c>
      <c r="O88" s="200">
        <f t="shared" si="13"/>
        <v>0</v>
      </c>
      <c r="P88" s="201">
        <f t="shared" si="14"/>
        <v>0</v>
      </c>
      <c r="Q88" s="174"/>
      <c r="R88" s="174"/>
      <c r="S88" s="174"/>
      <c r="T88" s="174"/>
      <c r="U88" s="174"/>
      <c r="V88" s="174"/>
      <c r="W88" s="174"/>
      <c r="X88" s="174"/>
      <c r="Y88" s="174"/>
      <c r="Z88" s="174"/>
    </row>
    <row r="89" spans="1:26" ht="23.25" customHeight="1" x14ac:dyDescent="0.2">
      <c r="A89" s="220" t="s">
        <v>281</v>
      </c>
      <c r="B89" s="84" t="s">
        <v>282</v>
      </c>
      <c r="C89" s="199">
        <f t="array" ref="C89">SUMPRODUCT(('Diário 1º PA'!$E$4:$E$2977='Analítico Cp.'!$B89)*('Diário 1º PA'!$C$4:$C$2977&gt;=C$4)*('Diário 1º PA'!$C$4:$C$2977&lt;=EOMONTH(C$4,0))*('Diário 1º PA'!$F$4:$F$2977)*(IF(Resumo!$Q$5="",1,'Diário 1º PA'!$O$4:$O$2977=Resumo!$Q$5)))
+SUMPRODUCT(('Diário 2º PA'!$E$4:$E$2000='Analítico Cp.'!$B89)*('Diário 2º PA'!$C$4:$C$2000&gt;=C$4)*('Diário 2º PA'!$C$4:$C$2000&lt;=EOMONTH(C$4,0))*('Diário 2º PA'!$F$4:$F$2000)*(IF(Resumo!$Q$5="",1,'Diário 2º PA'!$O$4:$O$2000=Resumo!$Q$5)))
+SUMPRODUCT(('Diário 3º PA'!$E$4:$E$2000='Analítico Cp.'!$B89)*('Diário 3º PA'!$C$4:$C$2000&gt;=C$4)*('Diário 3º PA'!$C$4:$C$2000&lt;=EOMONTH(C$4,0))*('Diário 3º PA'!$F$4:$F$2000)*(IF(Resumo!$Q$5="",1,'Diário 3º PA'!$O$4:$O$2000=Resumo!$Q$5)))
+SUMPRODUCT(('Diário 4º PA'!$E$4:$E$2000='Analítico Cp.'!$B89)*('Diário 4º PA'!$C$4:$C$2000&gt;=C$4)*('Diário 4º PA'!$C$4:$C$2000&lt;=EOMONTH(C$4,0))*('Diário 4º PA'!$F$4:$F$2000)*(IF(Resumo!$Q$5="",1,'Diário 4º PA'!$O$4:$O$2000=Resumo!$Q$5)))
+SUMPRODUCT(('Comp.'!$D$5:$D$763=$B89)*('Comp.'!$B$5:$B$763&gt;=C$4)*('Comp.'!$B$5:$B$763&lt;=EOMONTH(C$4,0))*('Comp.'!$E$5:$E$763)*(IF(Resumo!$Q$5="",1,'Comp.'!$K$5:$K$763=Resumo!$Q$5)))</f>
        <v>0</v>
      </c>
      <c r="D89" s="199">
        <f t="array" ref="D89">SUMPRODUCT(('Diário 1º PA'!$E$4:$E$2977='Analítico Cp.'!$B89)*('Diário 1º PA'!$C$4:$C$2977&gt;=D$4)*('Diário 1º PA'!$C$4:$C$2977&lt;=EOMONTH(D$4,0))*('Diário 1º PA'!$F$4:$F$2977)*(IF(Resumo!$Q$5="",1,'Diário 1º PA'!$O$4:$O$2977=Resumo!$Q$5)))
+SUMPRODUCT(('Diário 2º PA'!$E$4:$E$2000='Analítico Cp.'!$B89)*('Diário 2º PA'!$C$4:$C$2000&gt;=D$4)*('Diário 2º PA'!$C$4:$C$2000&lt;=EOMONTH(D$4,0))*('Diário 2º PA'!$F$4:$F$2000)*(IF(Resumo!$Q$5="",1,'Diário 2º PA'!$O$4:$O$2000=Resumo!$Q$5)))
+SUMPRODUCT(('Diário 3º PA'!$E$4:$E$2000='Analítico Cp.'!$B89)*('Diário 3º PA'!$C$4:$C$2000&gt;=D$4)*('Diário 3º PA'!$C$4:$C$2000&lt;=EOMONTH(D$4,0))*('Diário 3º PA'!$F$4:$F$2000)*(IF(Resumo!$Q$5="",1,'Diário 3º PA'!$O$4:$O$2000=Resumo!$Q$5)))
+SUMPRODUCT(('Diário 4º PA'!$E$4:$E$2000='Analítico Cp.'!$B89)*('Diário 4º PA'!$C$4:$C$2000&gt;=D$4)*('Diário 4º PA'!$C$4:$C$2000&lt;=EOMONTH(D$4,0))*('Diário 4º PA'!$F$4:$F$2000)*(IF(Resumo!$Q$5="",1,'Diário 4º PA'!$O$4:$O$2000=Resumo!$Q$5)))
+SUMPRODUCT(('Comp.'!$D$5:$D$763=$B89)*('Comp.'!$B$5:$B$763&gt;=D$4)*('Comp.'!$B$5:$B$763&lt;=EOMONTH(D$4,0))*('Comp.'!$E$5:$E$763)*(IF(Resumo!$Q$5="",1,'Comp.'!$K$5:$K$763=Resumo!$Q$5)))</f>
        <v>0</v>
      </c>
      <c r="E89" s="199">
        <f t="array" ref="E89">SUMPRODUCT(('Diário 1º PA'!$E$4:$E$2977='Analítico Cp.'!$B89)*('Diário 1º PA'!$C$4:$C$2977&gt;=E$4)*('Diário 1º PA'!$C$4:$C$2977&lt;=EOMONTH(E$4,0))*('Diário 1º PA'!$F$4:$F$2977)*(IF(Resumo!$Q$5="",1,'Diário 1º PA'!$O$4:$O$2977=Resumo!$Q$5)))
+SUMPRODUCT(('Diário 2º PA'!$E$4:$E$2000='Analítico Cp.'!$B89)*('Diário 2º PA'!$C$4:$C$2000&gt;=E$4)*('Diário 2º PA'!$C$4:$C$2000&lt;=EOMONTH(E$4,0))*('Diário 2º PA'!$F$4:$F$2000)*(IF(Resumo!$Q$5="",1,'Diário 2º PA'!$O$4:$O$2000=Resumo!$Q$5)))
+SUMPRODUCT(('Diário 3º PA'!$E$4:$E$2000='Analítico Cp.'!$B89)*('Diário 3º PA'!$C$4:$C$2000&gt;=E$4)*('Diário 3º PA'!$C$4:$C$2000&lt;=EOMONTH(E$4,0))*('Diário 3º PA'!$F$4:$F$2000)*(IF(Resumo!$Q$5="",1,'Diário 3º PA'!$O$4:$O$2000=Resumo!$Q$5)))
+SUMPRODUCT(('Diário 4º PA'!$E$4:$E$2000='Analítico Cp.'!$B89)*('Diário 4º PA'!$C$4:$C$2000&gt;=E$4)*('Diário 4º PA'!$C$4:$C$2000&lt;=EOMONTH(E$4,0))*('Diário 4º PA'!$F$4:$F$2000)*(IF(Resumo!$Q$5="",1,'Diário 4º PA'!$O$4:$O$2000=Resumo!$Q$5)))
+SUMPRODUCT(('Comp.'!$D$5:$D$763=$B89)*('Comp.'!$B$5:$B$763&gt;=E$4)*('Comp.'!$B$5:$B$763&lt;=EOMONTH(E$4,0))*('Comp.'!$E$5:$E$763)*(IF(Resumo!$Q$5="",1,'Comp.'!$K$5:$K$763=Resumo!$Q$5)))</f>
        <v>0</v>
      </c>
      <c r="F89" s="199">
        <f t="array" ref="F89">SUMPRODUCT(('Diário 1º PA'!$E$4:$E$2977='Analítico Cp.'!$B89)*('Diário 1º PA'!$C$4:$C$2977&gt;=F$4)*('Diário 1º PA'!$C$4:$C$2977&lt;=EOMONTH(F$4,0))*('Diário 1º PA'!$F$4:$F$2977)*(IF(Resumo!$Q$5="",1,'Diário 1º PA'!$O$4:$O$2977=Resumo!$Q$5)))
+SUMPRODUCT(('Diário 2º PA'!$E$4:$E$2000='Analítico Cp.'!$B89)*('Diário 2º PA'!$C$4:$C$2000&gt;=F$4)*('Diário 2º PA'!$C$4:$C$2000&lt;=EOMONTH(F$4,0))*('Diário 2º PA'!$F$4:$F$2000)*(IF(Resumo!$Q$5="",1,'Diário 2º PA'!$O$4:$O$2000=Resumo!$Q$5)))
+SUMPRODUCT(('Diário 3º PA'!$E$4:$E$2000='Analítico Cp.'!$B89)*('Diário 3º PA'!$C$4:$C$2000&gt;=F$4)*('Diário 3º PA'!$C$4:$C$2000&lt;=EOMONTH(F$4,0))*('Diário 3º PA'!$F$4:$F$2000)*(IF(Resumo!$Q$5="",1,'Diário 3º PA'!$O$4:$O$2000=Resumo!$Q$5)))
+SUMPRODUCT(('Diário 4º PA'!$E$4:$E$2000='Analítico Cp.'!$B89)*('Diário 4º PA'!$C$4:$C$2000&gt;=F$4)*('Diário 4º PA'!$C$4:$C$2000&lt;=EOMONTH(F$4,0))*('Diário 4º PA'!$F$4:$F$2000)*(IF(Resumo!$Q$5="",1,'Diário 4º PA'!$O$4:$O$2000=Resumo!$Q$5)))
+SUMPRODUCT(('Comp.'!$D$5:$D$763=$B89)*('Comp.'!$B$5:$B$763&gt;=F$4)*('Comp.'!$B$5:$B$763&lt;=EOMONTH(F$4,0))*('Comp.'!$E$5:$E$763)*(IF(Resumo!$Q$5="",1,'Comp.'!$K$5:$K$763=Resumo!$Q$5)))</f>
        <v>0</v>
      </c>
      <c r="G89" s="199">
        <f t="array" ref="G89">SUMPRODUCT(('Diário 1º PA'!$E$4:$E$2977='Analítico Cp.'!$B89)*('Diário 1º PA'!$C$4:$C$2977&gt;=G$4)*('Diário 1º PA'!$C$4:$C$2977&lt;=EOMONTH(G$4,0))*('Diário 1º PA'!$F$4:$F$2977)*(IF(Resumo!$Q$5="",1,'Diário 1º PA'!$O$4:$O$2977=Resumo!$Q$5)))
+SUMPRODUCT(('Diário 2º PA'!$E$4:$E$2000='Analítico Cp.'!$B89)*('Diário 2º PA'!$C$4:$C$2000&gt;=G$4)*('Diário 2º PA'!$C$4:$C$2000&lt;=EOMONTH(G$4,0))*('Diário 2º PA'!$F$4:$F$2000)*(IF(Resumo!$Q$5="",1,'Diário 2º PA'!$O$4:$O$2000=Resumo!$Q$5)))
+SUMPRODUCT(('Diário 3º PA'!$E$4:$E$2000='Analítico Cp.'!$B89)*('Diário 3º PA'!$C$4:$C$2000&gt;=G$4)*('Diário 3º PA'!$C$4:$C$2000&lt;=EOMONTH(G$4,0))*('Diário 3º PA'!$F$4:$F$2000)*(IF(Resumo!$Q$5="",1,'Diário 3º PA'!$O$4:$O$2000=Resumo!$Q$5)))
+SUMPRODUCT(('Diário 4º PA'!$E$4:$E$2000='Analítico Cp.'!$B89)*('Diário 4º PA'!$C$4:$C$2000&gt;=G$4)*('Diário 4º PA'!$C$4:$C$2000&lt;=EOMONTH(G$4,0))*('Diário 4º PA'!$F$4:$F$2000)*(IF(Resumo!$Q$5="",1,'Diário 4º PA'!$O$4:$O$2000=Resumo!$Q$5)))
+SUMPRODUCT(('Comp.'!$D$5:$D$763=$B89)*('Comp.'!$B$5:$B$763&gt;=G$4)*('Comp.'!$B$5:$B$763&lt;=EOMONTH(G$4,0))*('Comp.'!$E$5:$E$763)*(IF(Resumo!$Q$5="",1,'Comp.'!$K$5:$K$763=Resumo!$Q$5)))</f>
        <v>0</v>
      </c>
      <c r="H89" s="199">
        <f t="array" ref="H89">SUMPRODUCT(('Diário 1º PA'!$E$4:$E$2977='Analítico Cp.'!$B89)*('Diário 1º PA'!$C$4:$C$2977&gt;=H$4)*('Diário 1º PA'!$C$4:$C$2977&lt;=EOMONTH(H$4,0))*('Diário 1º PA'!$F$4:$F$2977)*(IF(Resumo!$Q$5="",1,'Diário 1º PA'!$O$4:$O$2977=Resumo!$Q$5)))
+SUMPRODUCT(('Diário 2º PA'!$E$4:$E$2000='Analítico Cp.'!$B89)*('Diário 2º PA'!$C$4:$C$2000&gt;=H$4)*('Diário 2º PA'!$C$4:$C$2000&lt;=EOMONTH(H$4,0))*('Diário 2º PA'!$F$4:$F$2000)*(IF(Resumo!$Q$5="",1,'Diário 2º PA'!$O$4:$O$2000=Resumo!$Q$5)))
+SUMPRODUCT(('Diário 3º PA'!$E$4:$E$2000='Analítico Cp.'!$B89)*('Diário 3º PA'!$C$4:$C$2000&gt;=H$4)*('Diário 3º PA'!$C$4:$C$2000&lt;=EOMONTH(H$4,0))*('Diário 3º PA'!$F$4:$F$2000)*(IF(Resumo!$Q$5="",1,'Diário 3º PA'!$O$4:$O$2000=Resumo!$Q$5)))
+SUMPRODUCT(('Diário 4º PA'!$E$4:$E$2000='Analítico Cp.'!$B89)*('Diário 4º PA'!$C$4:$C$2000&gt;=H$4)*('Diário 4º PA'!$C$4:$C$2000&lt;=EOMONTH(H$4,0))*('Diário 4º PA'!$F$4:$F$2000)*(IF(Resumo!$Q$5="",1,'Diário 4º PA'!$O$4:$O$2000=Resumo!$Q$5)))
+SUMPRODUCT(('Comp.'!$D$5:$D$763=$B89)*('Comp.'!$B$5:$B$763&gt;=H$4)*('Comp.'!$B$5:$B$763&lt;=EOMONTH(H$4,0))*('Comp.'!$E$5:$E$763)*(IF(Resumo!$Q$5="",1,'Comp.'!$K$5:$K$763=Resumo!$Q$5)))</f>
        <v>0</v>
      </c>
      <c r="I89" s="199">
        <f t="array" ref="I89">SUMPRODUCT(('Diário 1º PA'!$E$4:$E$2977='Analítico Cp.'!$B89)*('Diário 1º PA'!$C$4:$C$2977&gt;=I$4)*('Diário 1º PA'!$C$4:$C$2977&lt;=EOMONTH(I$4,0))*('Diário 1º PA'!$F$4:$F$2977)*(IF(Resumo!$Q$5="",1,'Diário 1º PA'!$O$4:$O$2977=Resumo!$Q$5)))
+SUMPRODUCT(('Diário 2º PA'!$E$4:$E$2000='Analítico Cp.'!$B89)*('Diário 2º PA'!$C$4:$C$2000&gt;=I$4)*('Diário 2º PA'!$C$4:$C$2000&lt;=EOMONTH(I$4,0))*('Diário 2º PA'!$F$4:$F$2000)*(IF(Resumo!$Q$5="",1,'Diário 2º PA'!$O$4:$O$2000=Resumo!$Q$5)))
+SUMPRODUCT(('Diário 3º PA'!$E$4:$E$2000='Analítico Cp.'!$B89)*('Diário 3º PA'!$C$4:$C$2000&gt;=I$4)*('Diário 3º PA'!$C$4:$C$2000&lt;=EOMONTH(I$4,0))*('Diário 3º PA'!$F$4:$F$2000)*(IF(Resumo!$Q$5="",1,'Diário 3º PA'!$O$4:$O$2000=Resumo!$Q$5)))
+SUMPRODUCT(('Diário 4º PA'!$E$4:$E$2000='Analítico Cp.'!$B89)*('Diário 4º PA'!$C$4:$C$2000&gt;=I$4)*('Diário 4º PA'!$C$4:$C$2000&lt;=EOMONTH(I$4,0))*('Diário 4º PA'!$F$4:$F$2000)*(IF(Resumo!$Q$5="",1,'Diário 4º PA'!$O$4:$O$2000=Resumo!$Q$5)))
+SUMPRODUCT(('Comp.'!$D$5:$D$763=$B89)*('Comp.'!$B$5:$B$763&gt;=I$4)*('Comp.'!$B$5:$B$763&lt;=EOMONTH(I$4,0))*('Comp.'!$E$5:$E$763)*(IF(Resumo!$Q$5="",1,'Comp.'!$K$5:$K$763=Resumo!$Q$5)))</f>
        <v>0</v>
      </c>
      <c r="J89" s="199">
        <f t="array" ref="J89">SUMPRODUCT(('Diário 1º PA'!$E$4:$E$2977='Analítico Cp.'!$B89)*('Diário 1º PA'!$C$4:$C$2977&gt;=J$4)*('Diário 1º PA'!$C$4:$C$2977&lt;=EOMONTH(J$4,0))*('Diário 1º PA'!$F$4:$F$2977)*(IF(Resumo!$Q$5="",1,'Diário 1º PA'!$O$4:$O$2977=Resumo!$Q$5)))
+SUMPRODUCT(('Diário 2º PA'!$E$4:$E$2000='Analítico Cp.'!$B89)*('Diário 2º PA'!$C$4:$C$2000&gt;=J$4)*('Diário 2º PA'!$C$4:$C$2000&lt;=EOMONTH(J$4,0))*('Diário 2º PA'!$F$4:$F$2000)*(IF(Resumo!$Q$5="",1,'Diário 2º PA'!$O$4:$O$2000=Resumo!$Q$5)))
+SUMPRODUCT(('Diário 3º PA'!$E$4:$E$2000='Analítico Cp.'!$B89)*('Diário 3º PA'!$C$4:$C$2000&gt;=J$4)*('Diário 3º PA'!$C$4:$C$2000&lt;=EOMONTH(J$4,0))*('Diário 3º PA'!$F$4:$F$2000)*(IF(Resumo!$Q$5="",1,'Diário 3º PA'!$O$4:$O$2000=Resumo!$Q$5)))
+SUMPRODUCT(('Diário 4º PA'!$E$4:$E$2000='Analítico Cp.'!$B89)*('Diário 4º PA'!$C$4:$C$2000&gt;=J$4)*('Diário 4º PA'!$C$4:$C$2000&lt;=EOMONTH(J$4,0))*('Diário 4º PA'!$F$4:$F$2000)*(IF(Resumo!$Q$5="",1,'Diário 4º PA'!$O$4:$O$2000=Resumo!$Q$5)))
+SUMPRODUCT(('Comp.'!$D$5:$D$763=$B89)*('Comp.'!$B$5:$B$763&gt;=J$4)*('Comp.'!$B$5:$B$763&lt;=EOMONTH(J$4,0))*('Comp.'!$E$5:$E$763)*(IF(Resumo!$Q$5="",1,'Comp.'!$K$5:$K$763=Resumo!$Q$5)))</f>
        <v>0</v>
      </c>
      <c r="K89" s="199">
        <f t="array" ref="K89">SUMPRODUCT(('Diário 1º PA'!$E$4:$E$2977='Analítico Cp.'!$B89)*('Diário 1º PA'!$C$4:$C$2977&gt;=K$4)*('Diário 1º PA'!$C$4:$C$2977&lt;=EOMONTH(K$4,0))*('Diário 1º PA'!$F$4:$F$2977)*(IF(Resumo!$Q$5="",1,'Diário 1º PA'!$O$4:$O$2977=Resumo!$Q$5)))
+SUMPRODUCT(('Diário 2º PA'!$E$4:$E$2000='Analítico Cp.'!$B89)*('Diário 2º PA'!$C$4:$C$2000&gt;=K$4)*('Diário 2º PA'!$C$4:$C$2000&lt;=EOMONTH(K$4,0))*('Diário 2º PA'!$F$4:$F$2000)*(IF(Resumo!$Q$5="",1,'Diário 2º PA'!$O$4:$O$2000=Resumo!$Q$5)))
+SUMPRODUCT(('Diário 3º PA'!$E$4:$E$2000='Analítico Cp.'!$B89)*('Diário 3º PA'!$C$4:$C$2000&gt;=K$4)*('Diário 3º PA'!$C$4:$C$2000&lt;=EOMONTH(K$4,0))*('Diário 3º PA'!$F$4:$F$2000)*(IF(Resumo!$Q$5="",1,'Diário 3º PA'!$O$4:$O$2000=Resumo!$Q$5)))
+SUMPRODUCT(('Diário 4º PA'!$E$4:$E$2000='Analítico Cp.'!$B89)*('Diário 4º PA'!$C$4:$C$2000&gt;=K$4)*('Diário 4º PA'!$C$4:$C$2000&lt;=EOMONTH(K$4,0))*('Diário 4º PA'!$F$4:$F$2000)*(IF(Resumo!$Q$5="",1,'Diário 4º PA'!$O$4:$O$2000=Resumo!$Q$5)))
+SUMPRODUCT(('Comp.'!$D$5:$D$763=$B89)*('Comp.'!$B$5:$B$763&gt;=K$4)*('Comp.'!$B$5:$B$763&lt;=EOMONTH(K$4,0))*('Comp.'!$E$5:$E$763)*(IF(Resumo!$Q$5="",1,'Comp.'!$K$5:$K$763=Resumo!$Q$5)))</f>
        <v>0</v>
      </c>
      <c r="L89" s="199">
        <f t="array" ref="L89">SUMPRODUCT(('Diário 1º PA'!$E$4:$E$2977='Analítico Cp.'!$B89)*('Diário 1º PA'!$C$4:$C$2977&gt;=L$4)*('Diário 1º PA'!$C$4:$C$2977&lt;=EOMONTH(L$4,0))*('Diário 1º PA'!$F$4:$F$2977)*(IF(Resumo!$Q$5="",1,'Diário 1º PA'!$O$4:$O$2977=Resumo!$Q$5)))
+SUMPRODUCT(('Diário 2º PA'!$E$4:$E$2000='Analítico Cp.'!$B89)*('Diário 2º PA'!$C$4:$C$2000&gt;=L$4)*('Diário 2º PA'!$C$4:$C$2000&lt;=EOMONTH(L$4,0))*('Diário 2º PA'!$F$4:$F$2000)*(IF(Resumo!$Q$5="",1,'Diário 2º PA'!$O$4:$O$2000=Resumo!$Q$5)))
+SUMPRODUCT(('Diário 3º PA'!$E$4:$E$2000='Analítico Cp.'!$B89)*('Diário 3º PA'!$C$4:$C$2000&gt;=L$4)*('Diário 3º PA'!$C$4:$C$2000&lt;=EOMONTH(L$4,0))*('Diário 3º PA'!$F$4:$F$2000)*(IF(Resumo!$Q$5="",1,'Diário 3º PA'!$O$4:$O$2000=Resumo!$Q$5)))
+SUMPRODUCT(('Diário 4º PA'!$E$4:$E$2000='Analítico Cp.'!$B89)*('Diário 4º PA'!$C$4:$C$2000&gt;=L$4)*('Diário 4º PA'!$C$4:$C$2000&lt;=EOMONTH(L$4,0))*('Diário 4º PA'!$F$4:$F$2000)*(IF(Resumo!$Q$5="",1,'Diário 4º PA'!$O$4:$O$2000=Resumo!$Q$5)))
+SUMPRODUCT(('Comp.'!$D$5:$D$763=$B89)*('Comp.'!$B$5:$B$763&gt;=L$4)*('Comp.'!$B$5:$B$763&lt;=EOMONTH(L$4,0))*('Comp.'!$E$5:$E$763)*(IF(Resumo!$Q$5="",1,'Comp.'!$K$5:$K$763=Resumo!$Q$5)))</f>
        <v>0</v>
      </c>
      <c r="M89" s="199">
        <f t="array" ref="M89">SUMPRODUCT(('Diário 1º PA'!$E$4:$E$2977='Analítico Cp.'!$B89)*('Diário 1º PA'!$C$4:$C$2977&gt;=M$4)*('Diário 1º PA'!$C$4:$C$2977&lt;=EOMONTH(M$4,0))*('Diário 1º PA'!$F$4:$F$2977)*(IF(Resumo!$Q$5="",1,'Diário 1º PA'!$O$4:$O$2977=Resumo!$Q$5)))
+SUMPRODUCT(('Diário 2º PA'!$E$4:$E$2000='Analítico Cp.'!$B89)*('Diário 2º PA'!$C$4:$C$2000&gt;=M$4)*('Diário 2º PA'!$C$4:$C$2000&lt;=EOMONTH(M$4,0))*('Diário 2º PA'!$F$4:$F$2000)*(IF(Resumo!$Q$5="",1,'Diário 2º PA'!$O$4:$O$2000=Resumo!$Q$5)))
+SUMPRODUCT(('Diário 3º PA'!$E$4:$E$2000='Analítico Cp.'!$B89)*('Diário 3º PA'!$C$4:$C$2000&gt;=M$4)*('Diário 3º PA'!$C$4:$C$2000&lt;=EOMONTH(M$4,0))*('Diário 3º PA'!$F$4:$F$2000)*(IF(Resumo!$Q$5="",1,'Diário 3º PA'!$O$4:$O$2000=Resumo!$Q$5)))
+SUMPRODUCT(('Diário 4º PA'!$E$4:$E$2000='Analítico Cp.'!$B89)*('Diário 4º PA'!$C$4:$C$2000&gt;=M$4)*('Diário 4º PA'!$C$4:$C$2000&lt;=EOMONTH(M$4,0))*('Diário 4º PA'!$F$4:$F$2000)*(IF(Resumo!$Q$5="",1,'Diário 4º PA'!$O$4:$O$2000=Resumo!$Q$5)))
+SUMPRODUCT(('Comp.'!$D$5:$D$763=$B89)*('Comp.'!$B$5:$B$763&gt;=M$4)*('Comp.'!$B$5:$B$763&lt;=EOMONTH(M$4,0))*('Comp.'!$E$5:$E$763)*(IF(Resumo!$Q$5="",1,'Comp.'!$K$5:$K$763=Resumo!$Q$5)))</f>
        <v>0</v>
      </c>
      <c r="N89" s="199">
        <f t="array" ref="N89">SUMPRODUCT(('Diário 1º PA'!$E$4:$E$2977='Analítico Cp.'!$B89)*('Diário 1º PA'!$C$4:$C$2977&gt;=N$4)*('Diário 1º PA'!$C$4:$C$2977&lt;=EOMONTH(N$4,0))*('Diário 1º PA'!$F$4:$F$2977)*(IF(Resumo!$Q$5="",1,'Diário 1º PA'!$O$4:$O$2977=Resumo!$Q$5)))
+SUMPRODUCT(('Diário 2º PA'!$E$4:$E$2000='Analítico Cp.'!$B89)*('Diário 2º PA'!$C$4:$C$2000&gt;=N$4)*('Diário 2º PA'!$C$4:$C$2000&lt;=EOMONTH(N$4,0))*('Diário 2º PA'!$F$4:$F$2000)*(IF(Resumo!$Q$5="",1,'Diário 2º PA'!$O$4:$O$2000=Resumo!$Q$5)))
+SUMPRODUCT(('Diário 3º PA'!$E$4:$E$2000='Analítico Cp.'!$B89)*('Diário 3º PA'!$C$4:$C$2000&gt;=N$4)*('Diário 3º PA'!$C$4:$C$2000&lt;=EOMONTH(N$4,0))*('Diário 3º PA'!$F$4:$F$2000)*(IF(Resumo!$Q$5="",1,'Diário 3º PA'!$O$4:$O$2000=Resumo!$Q$5)))
+SUMPRODUCT(('Diário 4º PA'!$E$4:$E$2000='Analítico Cp.'!$B89)*('Diário 4º PA'!$C$4:$C$2000&gt;=N$4)*('Diário 4º PA'!$C$4:$C$2000&lt;=EOMONTH(N$4,0))*('Diário 4º PA'!$F$4:$F$2000)*(IF(Resumo!$Q$5="",1,'Diário 4º PA'!$O$4:$O$2000=Resumo!$Q$5)))
+SUMPRODUCT(('Comp.'!$D$5:$D$763=$B89)*('Comp.'!$B$5:$B$763&gt;=N$4)*('Comp.'!$B$5:$B$763&lt;=EOMONTH(N$4,0))*('Comp.'!$E$5:$E$763)*(IF(Resumo!$Q$5="",1,'Comp.'!$K$5:$K$763=Resumo!$Q$5)))</f>
        <v>0</v>
      </c>
      <c r="O89" s="200">
        <f t="shared" si="13"/>
        <v>0</v>
      </c>
      <c r="P89" s="201">
        <f t="shared" si="14"/>
        <v>0</v>
      </c>
      <c r="Q89" s="174"/>
      <c r="R89" s="174"/>
      <c r="S89" s="174"/>
      <c r="T89" s="174"/>
      <c r="U89" s="174"/>
      <c r="V89" s="174"/>
      <c r="W89" s="174"/>
      <c r="X89" s="174"/>
      <c r="Y89" s="174"/>
      <c r="Z89" s="174"/>
    </row>
    <row r="90" spans="1:26" ht="23.25" customHeight="1" x14ac:dyDescent="0.2">
      <c r="A90" s="220" t="s">
        <v>283</v>
      </c>
      <c r="B90" s="84" t="s">
        <v>284</v>
      </c>
      <c r="C90" s="199">
        <f t="array" ref="C90">SUMPRODUCT(('Diário 1º PA'!$E$4:$E$2977='Analítico Cp.'!$B90)*('Diário 1º PA'!$C$4:$C$2977&gt;=C$4)*('Diário 1º PA'!$C$4:$C$2977&lt;=EOMONTH(C$4,0))*('Diário 1º PA'!$F$4:$F$2977)*(IF(Resumo!$Q$5="",1,'Diário 1º PA'!$O$4:$O$2977=Resumo!$Q$5)))
+SUMPRODUCT(('Diário 2º PA'!$E$4:$E$2000='Analítico Cp.'!$B90)*('Diário 2º PA'!$C$4:$C$2000&gt;=C$4)*('Diário 2º PA'!$C$4:$C$2000&lt;=EOMONTH(C$4,0))*('Diário 2º PA'!$F$4:$F$2000)*(IF(Resumo!$Q$5="",1,'Diário 2º PA'!$O$4:$O$2000=Resumo!$Q$5)))
+SUMPRODUCT(('Diário 3º PA'!$E$4:$E$2000='Analítico Cp.'!$B90)*('Diário 3º PA'!$C$4:$C$2000&gt;=C$4)*('Diário 3º PA'!$C$4:$C$2000&lt;=EOMONTH(C$4,0))*('Diário 3º PA'!$F$4:$F$2000)*(IF(Resumo!$Q$5="",1,'Diário 3º PA'!$O$4:$O$2000=Resumo!$Q$5)))
+SUMPRODUCT(('Diário 4º PA'!$E$4:$E$2000='Analítico Cp.'!$B90)*('Diário 4º PA'!$C$4:$C$2000&gt;=C$4)*('Diário 4º PA'!$C$4:$C$2000&lt;=EOMONTH(C$4,0))*('Diário 4º PA'!$F$4:$F$2000)*(IF(Resumo!$Q$5="",1,'Diário 4º PA'!$O$4:$O$2000=Resumo!$Q$5)))
+SUMPRODUCT(('Comp.'!$D$5:$D$763=$B90)*('Comp.'!$B$5:$B$763&gt;=C$4)*('Comp.'!$B$5:$B$763&lt;=EOMONTH(C$4,0))*('Comp.'!$E$5:$E$763)*(IF(Resumo!$Q$5="",1,'Comp.'!$K$5:$K$763=Resumo!$Q$5)))</f>
        <v>1644.3899999999999</v>
      </c>
      <c r="D90" s="199">
        <f t="array" ref="D90">SUMPRODUCT(('Diário 1º PA'!$E$4:$E$2977='Analítico Cp.'!$B90)*('Diário 1º PA'!$C$4:$C$2977&gt;=D$4)*('Diário 1º PA'!$C$4:$C$2977&lt;=EOMONTH(D$4,0))*('Diário 1º PA'!$F$4:$F$2977)*(IF(Resumo!$Q$5="",1,'Diário 1º PA'!$O$4:$O$2977=Resumo!$Q$5)))
+SUMPRODUCT(('Diário 2º PA'!$E$4:$E$2000='Analítico Cp.'!$B90)*('Diário 2º PA'!$C$4:$C$2000&gt;=D$4)*('Diário 2º PA'!$C$4:$C$2000&lt;=EOMONTH(D$4,0))*('Diário 2º PA'!$F$4:$F$2000)*(IF(Resumo!$Q$5="",1,'Diário 2º PA'!$O$4:$O$2000=Resumo!$Q$5)))
+SUMPRODUCT(('Diário 3º PA'!$E$4:$E$2000='Analítico Cp.'!$B90)*('Diário 3º PA'!$C$4:$C$2000&gt;=D$4)*('Diário 3º PA'!$C$4:$C$2000&lt;=EOMONTH(D$4,0))*('Diário 3º PA'!$F$4:$F$2000)*(IF(Resumo!$Q$5="",1,'Diário 3º PA'!$O$4:$O$2000=Resumo!$Q$5)))
+SUMPRODUCT(('Diário 4º PA'!$E$4:$E$2000='Analítico Cp.'!$B90)*('Diário 4º PA'!$C$4:$C$2000&gt;=D$4)*('Diário 4º PA'!$C$4:$C$2000&lt;=EOMONTH(D$4,0))*('Diário 4º PA'!$F$4:$F$2000)*(IF(Resumo!$Q$5="",1,'Diário 4º PA'!$O$4:$O$2000=Resumo!$Q$5)))
+SUMPRODUCT(('Comp.'!$D$5:$D$763=$B90)*('Comp.'!$B$5:$B$763&gt;=D$4)*('Comp.'!$B$5:$B$763&lt;=EOMONTH(D$4,0))*('Comp.'!$E$5:$E$763)*(IF(Resumo!$Q$5="",1,'Comp.'!$K$5:$K$763=Resumo!$Q$5)))</f>
        <v>1014.9</v>
      </c>
      <c r="E90" s="199">
        <f t="array" ref="E90">SUMPRODUCT(('Diário 1º PA'!$E$4:$E$2977='Analítico Cp.'!$B90)*('Diário 1º PA'!$C$4:$C$2977&gt;=E$4)*('Diário 1º PA'!$C$4:$C$2977&lt;=EOMONTH(E$4,0))*('Diário 1º PA'!$F$4:$F$2977)*(IF(Resumo!$Q$5="",1,'Diário 1º PA'!$O$4:$O$2977=Resumo!$Q$5)))
+SUMPRODUCT(('Diário 2º PA'!$E$4:$E$2000='Analítico Cp.'!$B90)*('Diário 2º PA'!$C$4:$C$2000&gt;=E$4)*('Diário 2º PA'!$C$4:$C$2000&lt;=EOMONTH(E$4,0))*('Diário 2º PA'!$F$4:$F$2000)*(IF(Resumo!$Q$5="",1,'Diário 2º PA'!$O$4:$O$2000=Resumo!$Q$5)))
+SUMPRODUCT(('Diário 3º PA'!$E$4:$E$2000='Analítico Cp.'!$B90)*('Diário 3º PA'!$C$4:$C$2000&gt;=E$4)*('Diário 3º PA'!$C$4:$C$2000&lt;=EOMONTH(E$4,0))*('Diário 3º PA'!$F$4:$F$2000)*(IF(Resumo!$Q$5="",1,'Diário 3º PA'!$O$4:$O$2000=Resumo!$Q$5)))
+SUMPRODUCT(('Diário 4º PA'!$E$4:$E$2000='Analítico Cp.'!$B90)*('Diário 4º PA'!$C$4:$C$2000&gt;=E$4)*('Diário 4º PA'!$C$4:$C$2000&lt;=EOMONTH(E$4,0))*('Diário 4º PA'!$F$4:$F$2000)*(IF(Resumo!$Q$5="",1,'Diário 4º PA'!$O$4:$O$2000=Resumo!$Q$5)))
+SUMPRODUCT(('Comp.'!$D$5:$D$763=$B90)*('Comp.'!$B$5:$B$763&gt;=E$4)*('Comp.'!$B$5:$B$763&lt;=EOMONTH(E$4,0))*('Comp.'!$E$5:$E$763)*(IF(Resumo!$Q$5="",1,'Comp.'!$K$5:$K$763=Resumo!$Q$5)))</f>
        <v>1040.08</v>
      </c>
      <c r="F90" s="199">
        <f t="array" ref="F90">SUMPRODUCT(('Diário 1º PA'!$E$4:$E$2977='Analítico Cp.'!$B90)*('Diário 1º PA'!$C$4:$C$2977&gt;=F$4)*('Diário 1º PA'!$C$4:$C$2977&lt;=EOMONTH(F$4,0))*('Diário 1º PA'!$F$4:$F$2977)*(IF(Resumo!$Q$5="",1,'Diário 1º PA'!$O$4:$O$2977=Resumo!$Q$5)))
+SUMPRODUCT(('Diário 2º PA'!$E$4:$E$2000='Analítico Cp.'!$B90)*('Diário 2º PA'!$C$4:$C$2000&gt;=F$4)*('Diário 2º PA'!$C$4:$C$2000&lt;=EOMONTH(F$4,0))*('Diário 2º PA'!$F$4:$F$2000)*(IF(Resumo!$Q$5="",1,'Diário 2º PA'!$O$4:$O$2000=Resumo!$Q$5)))
+SUMPRODUCT(('Diário 3º PA'!$E$4:$E$2000='Analítico Cp.'!$B90)*('Diário 3º PA'!$C$4:$C$2000&gt;=F$4)*('Diário 3º PA'!$C$4:$C$2000&lt;=EOMONTH(F$4,0))*('Diário 3º PA'!$F$4:$F$2000)*(IF(Resumo!$Q$5="",1,'Diário 3º PA'!$O$4:$O$2000=Resumo!$Q$5)))
+SUMPRODUCT(('Diário 4º PA'!$E$4:$E$2000='Analítico Cp.'!$B90)*('Diário 4º PA'!$C$4:$C$2000&gt;=F$4)*('Diário 4º PA'!$C$4:$C$2000&lt;=EOMONTH(F$4,0))*('Diário 4º PA'!$F$4:$F$2000)*(IF(Resumo!$Q$5="",1,'Diário 4º PA'!$O$4:$O$2000=Resumo!$Q$5)))
+SUMPRODUCT(('Comp.'!$D$5:$D$763=$B90)*('Comp.'!$B$5:$B$763&gt;=F$4)*('Comp.'!$B$5:$B$763&lt;=EOMONTH(F$4,0))*('Comp.'!$E$5:$E$763)*(IF(Resumo!$Q$5="",1,'Comp.'!$K$5:$K$763=Resumo!$Q$5)))</f>
        <v>0</v>
      </c>
      <c r="G90" s="199">
        <f t="array" ref="G90">SUMPRODUCT(('Diário 1º PA'!$E$4:$E$2977='Analítico Cp.'!$B90)*('Diário 1º PA'!$C$4:$C$2977&gt;=G$4)*('Diário 1º PA'!$C$4:$C$2977&lt;=EOMONTH(G$4,0))*('Diário 1º PA'!$F$4:$F$2977)*(IF(Resumo!$Q$5="",1,'Diário 1º PA'!$O$4:$O$2977=Resumo!$Q$5)))
+SUMPRODUCT(('Diário 2º PA'!$E$4:$E$2000='Analítico Cp.'!$B90)*('Diário 2º PA'!$C$4:$C$2000&gt;=G$4)*('Diário 2º PA'!$C$4:$C$2000&lt;=EOMONTH(G$4,0))*('Diário 2º PA'!$F$4:$F$2000)*(IF(Resumo!$Q$5="",1,'Diário 2º PA'!$O$4:$O$2000=Resumo!$Q$5)))
+SUMPRODUCT(('Diário 3º PA'!$E$4:$E$2000='Analítico Cp.'!$B90)*('Diário 3º PA'!$C$4:$C$2000&gt;=G$4)*('Diário 3º PA'!$C$4:$C$2000&lt;=EOMONTH(G$4,0))*('Diário 3º PA'!$F$4:$F$2000)*(IF(Resumo!$Q$5="",1,'Diário 3º PA'!$O$4:$O$2000=Resumo!$Q$5)))
+SUMPRODUCT(('Diário 4º PA'!$E$4:$E$2000='Analítico Cp.'!$B90)*('Diário 4º PA'!$C$4:$C$2000&gt;=G$4)*('Diário 4º PA'!$C$4:$C$2000&lt;=EOMONTH(G$4,0))*('Diário 4º PA'!$F$4:$F$2000)*(IF(Resumo!$Q$5="",1,'Diário 4º PA'!$O$4:$O$2000=Resumo!$Q$5)))
+SUMPRODUCT(('Comp.'!$D$5:$D$763=$B90)*('Comp.'!$B$5:$B$763&gt;=G$4)*('Comp.'!$B$5:$B$763&lt;=EOMONTH(G$4,0))*('Comp.'!$E$5:$E$763)*(IF(Resumo!$Q$5="",1,'Comp.'!$K$5:$K$763=Resumo!$Q$5)))</f>
        <v>0</v>
      </c>
      <c r="H90" s="199">
        <f t="array" ref="H90">SUMPRODUCT(('Diário 1º PA'!$E$4:$E$2977='Analítico Cp.'!$B90)*('Diário 1º PA'!$C$4:$C$2977&gt;=H$4)*('Diário 1º PA'!$C$4:$C$2977&lt;=EOMONTH(H$4,0))*('Diário 1º PA'!$F$4:$F$2977)*(IF(Resumo!$Q$5="",1,'Diário 1º PA'!$O$4:$O$2977=Resumo!$Q$5)))
+SUMPRODUCT(('Diário 2º PA'!$E$4:$E$2000='Analítico Cp.'!$B90)*('Diário 2º PA'!$C$4:$C$2000&gt;=H$4)*('Diário 2º PA'!$C$4:$C$2000&lt;=EOMONTH(H$4,0))*('Diário 2º PA'!$F$4:$F$2000)*(IF(Resumo!$Q$5="",1,'Diário 2º PA'!$O$4:$O$2000=Resumo!$Q$5)))
+SUMPRODUCT(('Diário 3º PA'!$E$4:$E$2000='Analítico Cp.'!$B90)*('Diário 3º PA'!$C$4:$C$2000&gt;=H$4)*('Diário 3º PA'!$C$4:$C$2000&lt;=EOMONTH(H$4,0))*('Diário 3º PA'!$F$4:$F$2000)*(IF(Resumo!$Q$5="",1,'Diário 3º PA'!$O$4:$O$2000=Resumo!$Q$5)))
+SUMPRODUCT(('Diário 4º PA'!$E$4:$E$2000='Analítico Cp.'!$B90)*('Diário 4º PA'!$C$4:$C$2000&gt;=H$4)*('Diário 4º PA'!$C$4:$C$2000&lt;=EOMONTH(H$4,0))*('Diário 4º PA'!$F$4:$F$2000)*(IF(Resumo!$Q$5="",1,'Diário 4º PA'!$O$4:$O$2000=Resumo!$Q$5)))
+SUMPRODUCT(('Comp.'!$D$5:$D$763=$B90)*('Comp.'!$B$5:$B$763&gt;=H$4)*('Comp.'!$B$5:$B$763&lt;=EOMONTH(H$4,0))*('Comp.'!$E$5:$E$763)*(IF(Resumo!$Q$5="",1,'Comp.'!$K$5:$K$763=Resumo!$Q$5)))</f>
        <v>0</v>
      </c>
      <c r="I90" s="199">
        <f t="array" ref="I90">SUMPRODUCT(('Diário 1º PA'!$E$4:$E$2977='Analítico Cp.'!$B90)*('Diário 1º PA'!$C$4:$C$2977&gt;=I$4)*('Diário 1º PA'!$C$4:$C$2977&lt;=EOMONTH(I$4,0))*('Diário 1º PA'!$F$4:$F$2977)*(IF(Resumo!$Q$5="",1,'Diário 1º PA'!$O$4:$O$2977=Resumo!$Q$5)))
+SUMPRODUCT(('Diário 2º PA'!$E$4:$E$2000='Analítico Cp.'!$B90)*('Diário 2º PA'!$C$4:$C$2000&gt;=I$4)*('Diário 2º PA'!$C$4:$C$2000&lt;=EOMONTH(I$4,0))*('Diário 2º PA'!$F$4:$F$2000)*(IF(Resumo!$Q$5="",1,'Diário 2º PA'!$O$4:$O$2000=Resumo!$Q$5)))
+SUMPRODUCT(('Diário 3º PA'!$E$4:$E$2000='Analítico Cp.'!$B90)*('Diário 3º PA'!$C$4:$C$2000&gt;=I$4)*('Diário 3º PA'!$C$4:$C$2000&lt;=EOMONTH(I$4,0))*('Diário 3º PA'!$F$4:$F$2000)*(IF(Resumo!$Q$5="",1,'Diário 3º PA'!$O$4:$O$2000=Resumo!$Q$5)))
+SUMPRODUCT(('Diário 4º PA'!$E$4:$E$2000='Analítico Cp.'!$B90)*('Diário 4º PA'!$C$4:$C$2000&gt;=I$4)*('Diário 4º PA'!$C$4:$C$2000&lt;=EOMONTH(I$4,0))*('Diário 4º PA'!$F$4:$F$2000)*(IF(Resumo!$Q$5="",1,'Diário 4º PA'!$O$4:$O$2000=Resumo!$Q$5)))
+SUMPRODUCT(('Comp.'!$D$5:$D$763=$B90)*('Comp.'!$B$5:$B$763&gt;=I$4)*('Comp.'!$B$5:$B$763&lt;=EOMONTH(I$4,0))*('Comp.'!$E$5:$E$763)*(IF(Resumo!$Q$5="",1,'Comp.'!$K$5:$K$763=Resumo!$Q$5)))</f>
        <v>0</v>
      </c>
      <c r="J90" s="199">
        <f t="array" ref="J90">SUMPRODUCT(('Diário 1º PA'!$E$4:$E$2977='Analítico Cp.'!$B90)*('Diário 1º PA'!$C$4:$C$2977&gt;=J$4)*('Diário 1º PA'!$C$4:$C$2977&lt;=EOMONTH(J$4,0))*('Diário 1º PA'!$F$4:$F$2977)*(IF(Resumo!$Q$5="",1,'Diário 1º PA'!$O$4:$O$2977=Resumo!$Q$5)))
+SUMPRODUCT(('Diário 2º PA'!$E$4:$E$2000='Analítico Cp.'!$B90)*('Diário 2º PA'!$C$4:$C$2000&gt;=J$4)*('Diário 2º PA'!$C$4:$C$2000&lt;=EOMONTH(J$4,0))*('Diário 2º PA'!$F$4:$F$2000)*(IF(Resumo!$Q$5="",1,'Diário 2º PA'!$O$4:$O$2000=Resumo!$Q$5)))
+SUMPRODUCT(('Diário 3º PA'!$E$4:$E$2000='Analítico Cp.'!$B90)*('Diário 3º PA'!$C$4:$C$2000&gt;=J$4)*('Diário 3º PA'!$C$4:$C$2000&lt;=EOMONTH(J$4,0))*('Diário 3º PA'!$F$4:$F$2000)*(IF(Resumo!$Q$5="",1,'Diário 3º PA'!$O$4:$O$2000=Resumo!$Q$5)))
+SUMPRODUCT(('Diário 4º PA'!$E$4:$E$2000='Analítico Cp.'!$B90)*('Diário 4º PA'!$C$4:$C$2000&gt;=J$4)*('Diário 4º PA'!$C$4:$C$2000&lt;=EOMONTH(J$4,0))*('Diário 4º PA'!$F$4:$F$2000)*(IF(Resumo!$Q$5="",1,'Diário 4º PA'!$O$4:$O$2000=Resumo!$Q$5)))
+SUMPRODUCT(('Comp.'!$D$5:$D$763=$B90)*('Comp.'!$B$5:$B$763&gt;=J$4)*('Comp.'!$B$5:$B$763&lt;=EOMONTH(J$4,0))*('Comp.'!$E$5:$E$763)*(IF(Resumo!$Q$5="",1,'Comp.'!$K$5:$K$763=Resumo!$Q$5)))</f>
        <v>0</v>
      </c>
      <c r="K90" s="199">
        <f t="array" ref="K90">SUMPRODUCT(('Diário 1º PA'!$E$4:$E$2977='Analítico Cp.'!$B90)*('Diário 1º PA'!$C$4:$C$2977&gt;=K$4)*('Diário 1º PA'!$C$4:$C$2977&lt;=EOMONTH(K$4,0))*('Diário 1º PA'!$F$4:$F$2977)*(IF(Resumo!$Q$5="",1,'Diário 1º PA'!$O$4:$O$2977=Resumo!$Q$5)))
+SUMPRODUCT(('Diário 2º PA'!$E$4:$E$2000='Analítico Cp.'!$B90)*('Diário 2º PA'!$C$4:$C$2000&gt;=K$4)*('Diário 2º PA'!$C$4:$C$2000&lt;=EOMONTH(K$4,0))*('Diário 2º PA'!$F$4:$F$2000)*(IF(Resumo!$Q$5="",1,'Diário 2º PA'!$O$4:$O$2000=Resumo!$Q$5)))
+SUMPRODUCT(('Diário 3º PA'!$E$4:$E$2000='Analítico Cp.'!$B90)*('Diário 3º PA'!$C$4:$C$2000&gt;=K$4)*('Diário 3º PA'!$C$4:$C$2000&lt;=EOMONTH(K$4,0))*('Diário 3º PA'!$F$4:$F$2000)*(IF(Resumo!$Q$5="",1,'Diário 3º PA'!$O$4:$O$2000=Resumo!$Q$5)))
+SUMPRODUCT(('Diário 4º PA'!$E$4:$E$2000='Analítico Cp.'!$B90)*('Diário 4º PA'!$C$4:$C$2000&gt;=K$4)*('Diário 4º PA'!$C$4:$C$2000&lt;=EOMONTH(K$4,0))*('Diário 4º PA'!$F$4:$F$2000)*(IF(Resumo!$Q$5="",1,'Diário 4º PA'!$O$4:$O$2000=Resumo!$Q$5)))
+SUMPRODUCT(('Comp.'!$D$5:$D$763=$B90)*('Comp.'!$B$5:$B$763&gt;=K$4)*('Comp.'!$B$5:$B$763&lt;=EOMONTH(K$4,0))*('Comp.'!$E$5:$E$763)*(IF(Resumo!$Q$5="",1,'Comp.'!$K$5:$K$763=Resumo!$Q$5)))</f>
        <v>0</v>
      </c>
      <c r="L90" s="199">
        <f t="array" ref="L90">SUMPRODUCT(('Diário 1º PA'!$E$4:$E$2977='Analítico Cp.'!$B90)*('Diário 1º PA'!$C$4:$C$2977&gt;=L$4)*('Diário 1º PA'!$C$4:$C$2977&lt;=EOMONTH(L$4,0))*('Diário 1º PA'!$F$4:$F$2977)*(IF(Resumo!$Q$5="",1,'Diário 1º PA'!$O$4:$O$2977=Resumo!$Q$5)))
+SUMPRODUCT(('Diário 2º PA'!$E$4:$E$2000='Analítico Cp.'!$B90)*('Diário 2º PA'!$C$4:$C$2000&gt;=L$4)*('Diário 2º PA'!$C$4:$C$2000&lt;=EOMONTH(L$4,0))*('Diário 2º PA'!$F$4:$F$2000)*(IF(Resumo!$Q$5="",1,'Diário 2º PA'!$O$4:$O$2000=Resumo!$Q$5)))
+SUMPRODUCT(('Diário 3º PA'!$E$4:$E$2000='Analítico Cp.'!$B90)*('Diário 3º PA'!$C$4:$C$2000&gt;=L$4)*('Diário 3º PA'!$C$4:$C$2000&lt;=EOMONTH(L$4,0))*('Diário 3º PA'!$F$4:$F$2000)*(IF(Resumo!$Q$5="",1,'Diário 3º PA'!$O$4:$O$2000=Resumo!$Q$5)))
+SUMPRODUCT(('Diário 4º PA'!$E$4:$E$2000='Analítico Cp.'!$B90)*('Diário 4º PA'!$C$4:$C$2000&gt;=L$4)*('Diário 4º PA'!$C$4:$C$2000&lt;=EOMONTH(L$4,0))*('Diário 4º PA'!$F$4:$F$2000)*(IF(Resumo!$Q$5="",1,'Diário 4º PA'!$O$4:$O$2000=Resumo!$Q$5)))
+SUMPRODUCT(('Comp.'!$D$5:$D$763=$B90)*('Comp.'!$B$5:$B$763&gt;=L$4)*('Comp.'!$B$5:$B$763&lt;=EOMONTH(L$4,0))*('Comp.'!$E$5:$E$763)*(IF(Resumo!$Q$5="",1,'Comp.'!$K$5:$K$763=Resumo!$Q$5)))</f>
        <v>0</v>
      </c>
      <c r="M90" s="199">
        <f t="array" ref="M90">SUMPRODUCT(('Diário 1º PA'!$E$4:$E$2977='Analítico Cp.'!$B90)*('Diário 1º PA'!$C$4:$C$2977&gt;=M$4)*('Diário 1º PA'!$C$4:$C$2977&lt;=EOMONTH(M$4,0))*('Diário 1º PA'!$F$4:$F$2977)*(IF(Resumo!$Q$5="",1,'Diário 1º PA'!$O$4:$O$2977=Resumo!$Q$5)))
+SUMPRODUCT(('Diário 2º PA'!$E$4:$E$2000='Analítico Cp.'!$B90)*('Diário 2º PA'!$C$4:$C$2000&gt;=M$4)*('Diário 2º PA'!$C$4:$C$2000&lt;=EOMONTH(M$4,0))*('Diário 2º PA'!$F$4:$F$2000)*(IF(Resumo!$Q$5="",1,'Diário 2º PA'!$O$4:$O$2000=Resumo!$Q$5)))
+SUMPRODUCT(('Diário 3º PA'!$E$4:$E$2000='Analítico Cp.'!$B90)*('Diário 3º PA'!$C$4:$C$2000&gt;=M$4)*('Diário 3º PA'!$C$4:$C$2000&lt;=EOMONTH(M$4,0))*('Diário 3º PA'!$F$4:$F$2000)*(IF(Resumo!$Q$5="",1,'Diário 3º PA'!$O$4:$O$2000=Resumo!$Q$5)))
+SUMPRODUCT(('Diário 4º PA'!$E$4:$E$2000='Analítico Cp.'!$B90)*('Diário 4º PA'!$C$4:$C$2000&gt;=M$4)*('Diário 4º PA'!$C$4:$C$2000&lt;=EOMONTH(M$4,0))*('Diário 4º PA'!$F$4:$F$2000)*(IF(Resumo!$Q$5="",1,'Diário 4º PA'!$O$4:$O$2000=Resumo!$Q$5)))
+SUMPRODUCT(('Comp.'!$D$5:$D$763=$B90)*('Comp.'!$B$5:$B$763&gt;=M$4)*('Comp.'!$B$5:$B$763&lt;=EOMONTH(M$4,0))*('Comp.'!$E$5:$E$763)*(IF(Resumo!$Q$5="",1,'Comp.'!$K$5:$K$763=Resumo!$Q$5)))</f>
        <v>0</v>
      </c>
      <c r="N90" s="199">
        <f t="array" ref="N90">SUMPRODUCT(('Diário 1º PA'!$E$4:$E$2977='Analítico Cp.'!$B90)*('Diário 1º PA'!$C$4:$C$2977&gt;=N$4)*('Diário 1º PA'!$C$4:$C$2977&lt;=EOMONTH(N$4,0))*('Diário 1º PA'!$F$4:$F$2977)*(IF(Resumo!$Q$5="",1,'Diário 1º PA'!$O$4:$O$2977=Resumo!$Q$5)))
+SUMPRODUCT(('Diário 2º PA'!$E$4:$E$2000='Analítico Cp.'!$B90)*('Diário 2º PA'!$C$4:$C$2000&gt;=N$4)*('Diário 2º PA'!$C$4:$C$2000&lt;=EOMONTH(N$4,0))*('Diário 2º PA'!$F$4:$F$2000)*(IF(Resumo!$Q$5="",1,'Diário 2º PA'!$O$4:$O$2000=Resumo!$Q$5)))
+SUMPRODUCT(('Diário 3º PA'!$E$4:$E$2000='Analítico Cp.'!$B90)*('Diário 3º PA'!$C$4:$C$2000&gt;=N$4)*('Diário 3º PA'!$C$4:$C$2000&lt;=EOMONTH(N$4,0))*('Diário 3º PA'!$F$4:$F$2000)*(IF(Resumo!$Q$5="",1,'Diário 3º PA'!$O$4:$O$2000=Resumo!$Q$5)))
+SUMPRODUCT(('Diário 4º PA'!$E$4:$E$2000='Analítico Cp.'!$B90)*('Diário 4º PA'!$C$4:$C$2000&gt;=N$4)*('Diário 4º PA'!$C$4:$C$2000&lt;=EOMONTH(N$4,0))*('Diário 4º PA'!$F$4:$F$2000)*(IF(Resumo!$Q$5="",1,'Diário 4º PA'!$O$4:$O$2000=Resumo!$Q$5)))
+SUMPRODUCT(('Comp.'!$D$5:$D$763=$B90)*('Comp.'!$B$5:$B$763&gt;=N$4)*('Comp.'!$B$5:$B$763&lt;=EOMONTH(N$4,0))*('Comp.'!$E$5:$E$763)*(IF(Resumo!$Q$5="",1,'Comp.'!$K$5:$K$763=Resumo!$Q$5)))</f>
        <v>0</v>
      </c>
      <c r="O90" s="200">
        <f t="shared" si="13"/>
        <v>3699.37</v>
      </c>
      <c r="P90" s="201">
        <f t="shared" si="14"/>
        <v>7.6570816159681192E-4</v>
      </c>
      <c r="Q90" s="174"/>
      <c r="R90" s="174"/>
      <c r="S90" s="174"/>
      <c r="T90" s="174"/>
      <c r="U90" s="174"/>
      <c r="V90" s="174"/>
      <c r="W90" s="174"/>
      <c r="X90" s="174"/>
      <c r="Y90" s="174"/>
      <c r="Z90" s="174"/>
    </row>
    <row r="91" spans="1:26" ht="23.25" customHeight="1" x14ac:dyDescent="0.2">
      <c r="A91" s="220" t="s">
        <v>285</v>
      </c>
      <c r="B91" s="84" t="s">
        <v>286</v>
      </c>
      <c r="C91" s="199">
        <f t="array" ref="C91">SUMPRODUCT(('Diário 1º PA'!$E$4:$E$2977='Analítico Cp.'!$B91)*('Diário 1º PA'!$C$4:$C$2977&gt;=C$4)*('Diário 1º PA'!$C$4:$C$2977&lt;=EOMONTH(C$4,0))*('Diário 1º PA'!$F$4:$F$2977)*(IF(Resumo!$Q$5="",1,'Diário 1º PA'!$O$4:$O$2977=Resumo!$Q$5)))
+SUMPRODUCT(('Diário 2º PA'!$E$4:$E$2000='Analítico Cp.'!$B91)*('Diário 2º PA'!$C$4:$C$2000&gt;=C$4)*('Diário 2º PA'!$C$4:$C$2000&lt;=EOMONTH(C$4,0))*('Diário 2º PA'!$F$4:$F$2000)*(IF(Resumo!$Q$5="",1,'Diário 2º PA'!$O$4:$O$2000=Resumo!$Q$5)))
+SUMPRODUCT(('Diário 3º PA'!$E$4:$E$2000='Analítico Cp.'!$B91)*('Diário 3º PA'!$C$4:$C$2000&gt;=C$4)*('Diário 3º PA'!$C$4:$C$2000&lt;=EOMONTH(C$4,0))*('Diário 3º PA'!$F$4:$F$2000)*(IF(Resumo!$Q$5="",1,'Diário 3º PA'!$O$4:$O$2000=Resumo!$Q$5)))
+SUMPRODUCT(('Diário 4º PA'!$E$4:$E$2000='Analítico Cp.'!$B91)*('Diário 4º PA'!$C$4:$C$2000&gt;=C$4)*('Diário 4º PA'!$C$4:$C$2000&lt;=EOMONTH(C$4,0))*('Diário 4º PA'!$F$4:$F$2000)*(IF(Resumo!$Q$5="",1,'Diário 4º PA'!$O$4:$O$2000=Resumo!$Q$5)))
+SUMPRODUCT(('Comp.'!$D$5:$D$763=$B91)*('Comp.'!$B$5:$B$763&gt;=C$4)*('Comp.'!$B$5:$B$763&lt;=EOMONTH(C$4,0))*('Comp.'!$E$5:$E$763)*(IF(Resumo!$Q$5="",1,'Comp.'!$K$5:$K$763=Resumo!$Q$5)))</f>
        <v>0</v>
      </c>
      <c r="D91" s="199">
        <f t="array" ref="D91">SUMPRODUCT(('Diário 1º PA'!$E$4:$E$2977='Analítico Cp.'!$B91)*('Diário 1º PA'!$C$4:$C$2977&gt;=D$4)*('Diário 1º PA'!$C$4:$C$2977&lt;=EOMONTH(D$4,0))*('Diário 1º PA'!$F$4:$F$2977)*(IF(Resumo!$Q$5="",1,'Diário 1º PA'!$O$4:$O$2977=Resumo!$Q$5)))
+SUMPRODUCT(('Diário 2º PA'!$E$4:$E$2000='Analítico Cp.'!$B91)*('Diário 2º PA'!$C$4:$C$2000&gt;=D$4)*('Diário 2º PA'!$C$4:$C$2000&lt;=EOMONTH(D$4,0))*('Diário 2º PA'!$F$4:$F$2000)*(IF(Resumo!$Q$5="",1,'Diário 2º PA'!$O$4:$O$2000=Resumo!$Q$5)))
+SUMPRODUCT(('Diário 3º PA'!$E$4:$E$2000='Analítico Cp.'!$B91)*('Diário 3º PA'!$C$4:$C$2000&gt;=D$4)*('Diário 3º PA'!$C$4:$C$2000&lt;=EOMONTH(D$4,0))*('Diário 3º PA'!$F$4:$F$2000)*(IF(Resumo!$Q$5="",1,'Diário 3º PA'!$O$4:$O$2000=Resumo!$Q$5)))
+SUMPRODUCT(('Diário 4º PA'!$E$4:$E$2000='Analítico Cp.'!$B91)*('Diário 4º PA'!$C$4:$C$2000&gt;=D$4)*('Diário 4º PA'!$C$4:$C$2000&lt;=EOMONTH(D$4,0))*('Diário 4º PA'!$F$4:$F$2000)*(IF(Resumo!$Q$5="",1,'Diário 4º PA'!$O$4:$O$2000=Resumo!$Q$5)))
+SUMPRODUCT(('Comp.'!$D$5:$D$763=$B91)*('Comp.'!$B$5:$B$763&gt;=D$4)*('Comp.'!$B$5:$B$763&lt;=EOMONTH(D$4,0))*('Comp.'!$E$5:$E$763)*(IF(Resumo!$Q$5="",1,'Comp.'!$K$5:$K$763=Resumo!$Q$5)))</f>
        <v>0</v>
      </c>
      <c r="E91" s="199">
        <f t="array" ref="E91">SUMPRODUCT(('Diário 1º PA'!$E$4:$E$2977='Analítico Cp.'!$B91)*('Diário 1º PA'!$C$4:$C$2977&gt;=E$4)*('Diário 1º PA'!$C$4:$C$2977&lt;=EOMONTH(E$4,0))*('Diário 1º PA'!$F$4:$F$2977)*(IF(Resumo!$Q$5="",1,'Diário 1º PA'!$O$4:$O$2977=Resumo!$Q$5)))
+SUMPRODUCT(('Diário 2º PA'!$E$4:$E$2000='Analítico Cp.'!$B91)*('Diário 2º PA'!$C$4:$C$2000&gt;=E$4)*('Diário 2º PA'!$C$4:$C$2000&lt;=EOMONTH(E$4,0))*('Diário 2º PA'!$F$4:$F$2000)*(IF(Resumo!$Q$5="",1,'Diário 2º PA'!$O$4:$O$2000=Resumo!$Q$5)))
+SUMPRODUCT(('Diário 3º PA'!$E$4:$E$2000='Analítico Cp.'!$B91)*('Diário 3º PA'!$C$4:$C$2000&gt;=E$4)*('Diário 3º PA'!$C$4:$C$2000&lt;=EOMONTH(E$4,0))*('Diário 3º PA'!$F$4:$F$2000)*(IF(Resumo!$Q$5="",1,'Diário 3º PA'!$O$4:$O$2000=Resumo!$Q$5)))
+SUMPRODUCT(('Diário 4º PA'!$E$4:$E$2000='Analítico Cp.'!$B91)*('Diário 4º PA'!$C$4:$C$2000&gt;=E$4)*('Diário 4º PA'!$C$4:$C$2000&lt;=EOMONTH(E$4,0))*('Diário 4º PA'!$F$4:$F$2000)*(IF(Resumo!$Q$5="",1,'Diário 4º PA'!$O$4:$O$2000=Resumo!$Q$5)))
+SUMPRODUCT(('Comp.'!$D$5:$D$763=$B91)*('Comp.'!$B$5:$B$763&gt;=E$4)*('Comp.'!$B$5:$B$763&lt;=EOMONTH(E$4,0))*('Comp.'!$E$5:$E$763)*(IF(Resumo!$Q$5="",1,'Comp.'!$K$5:$K$763=Resumo!$Q$5)))</f>
        <v>0</v>
      </c>
      <c r="F91" s="199">
        <f t="array" ref="F91">SUMPRODUCT(('Diário 1º PA'!$E$4:$E$2977='Analítico Cp.'!$B91)*('Diário 1º PA'!$C$4:$C$2977&gt;=F$4)*('Diário 1º PA'!$C$4:$C$2977&lt;=EOMONTH(F$4,0))*('Diário 1º PA'!$F$4:$F$2977)*(IF(Resumo!$Q$5="",1,'Diário 1º PA'!$O$4:$O$2977=Resumo!$Q$5)))
+SUMPRODUCT(('Diário 2º PA'!$E$4:$E$2000='Analítico Cp.'!$B91)*('Diário 2º PA'!$C$4:$C$2000&gt;=F$4)*('Diário 2º PA'!$C$4:$C$2000&lt;=EOMONTH(F$4,0))*('Diário 2º PA'!$F$4:$F$2000)*(IF(Resumo!$Q$5="",1,'Diário 2º PA'!$O$4:$O$2000=Resumo!$Q$5)))
+SUMPRODUCT(('Diário 3º PA'!$E$4:$E$2000='Analítico Cp.'!$B91)*('Diário 3º PA'!$C$4:$C$2000&gt;=F$4)*('Diário 3º PA'!$C$4:$C$2000&lt;=EOMONTH(F$4,0))*('Diário 3º PA'!$F$4:$F$2000)*(IF(Resumo!$Q$5="",1,'Diário 3º PA'!$O$4:$O$2000=Resumo!$Q$5)))
+SUMPRODUCT(('Diário 4º PA'!$E$4:$E$2000='Analítico Cp.'!$B91)*('Diário 4º PA'!$C$4:$C$2000&gt;=F$4)*('Diário 4º PA'!$C$4:$C$2000&lt;=EOMONTH(F$4,0))*('Diário 4º PA'!$F$4:$F$2000)*(IF(Resumo!$Q$5="",1,'Diário 4º PA'!$O$4:$O$2000=Resumo!$Q$5)))
+SUMPRODUCT(('Comp.'!$D$5:$D$763=$B91)*('Comp.'!$B$5:$B$763&gt;=F$4)*('Comp.'!$B$5:$B$763&lt;=EOMONTH(F$4,0))*('Comp.'!$E$5:$E$763)*(IF(Resumo!$Q$5="",1,'Comp.'!$K$5:$K$763=Resumo!$Q$5)))</f>
        <v>0</v>
      </c>
      <c r="G91" s="199">
        <f t="array" ref="G91">SUMPRODUCT(('Diário 1º PA'!$E$4:$E$2977='Analítico Cp.'!$B91)*('Diário 1º PA'!$C$4:$C$2977&gt;=G$4)*('Diário 1º PA'!$C$4:$C$2977&lt;=EOMONTH(G$4,0))*('Diário 1º PA'!$F$4:$F$2977)*(IF(Resumo!$Q$5="",1,'Diário 1º PA'!$O$4:$O$2977=Resumo!$Q$5)))
+SUMPRODUCT(('Diário 2º PA'!$E$4:$E$2000='Analítico Cp.'!$B91)*('Diário 2º PA'!$C$4:$C$2000&gt;=G$4)*('Diário 2º PA'!$C$4:$C$2000&lt;=EOMONTH(G$4,0))*('Diário 2º PA'!$F$4:$F$2000)*(IF(Resumo!$Q$5="",1,'Diário 2º PA'!$O$4:$O$2000=Resumo!$Q$5)))
+SUMPRODUCT(('Diário 3º PA'!$E$4:$E$2000='Analítico Cp.'!$B91)*('Diário 3º PA'!$C$4:$C$2000&gt;=G$4)*('Diário 3º PA'!$C$4:$C$2000&lt;=EOMONTH(G$4,0))*('Diário 3º PA'!$F$4:$F$2000)*(IF(Resumo!$Q$5="",1,'Diário 3º PA'!$O$4:$O$2000=Resumo!$Q$5)))
+SUMPRODUCT(('Diário 4º PA'!$E$4:$E$2000='Analítico Cp.'!$B91)*('Diário 4º PA'!$C$4:$C$2000&gt;=G$4)*('Diário 4º PA'!$C$4:$C$2000&lt;=EOMONTH(G$4,0))*('Diário 4º PA'!$F$4:$F$2000)*(IF(Resumo!$Q$5="",1,'Diário 4º PA'!$O$4:$O$2000=Resumo!$Q$5)))
+SUMPRODUCT(('Comp.'!$D$5:$D$763=$B91)*('Comp.'!$B$5:$B$763&gt;=G$4)*('Comp.'!$B$5:$B$763&lt;=EOMONTH(G$4,0))*('Comp.'!$E$5:$E$763)*(IF(Resumo!$Q$5="",1,'Comp.'!$K$5:$K$763=Resumo!$Q$5)))</f>
        <v>0</v>
      </c>
      <c r="H91" s="199">
        <f t="array" ref="H91">SUMPRODUCT(('Diário 1º PA'!$E$4:$E$2977='Analítico Cp.'!$B91)*('Diário 1º PA'!$C$4:$C$2977&gt;=H$4)*('Diário 1º PA'!$C$4:$C$2977&lt;=EOMONTH(H$4,0))*('Diário 1º PA'!$F$4:$F$2977)*(IF(Resumo!$Q$5="",1,'Diário 1º PA'!$O$4:$O$2977=Resumo!$Q$5)))
+SUMPRODUCT(('Diário 2º PA'!$E$4:$E$2000='Analítico Cp.'!$B91)*('Diário 2º PA'!$C$4:$C$2000&gt;=H$4)*('Diário 2º PA'!$C$4:$C$2000&lt;=EOMONTH(H$4,0))*('Diário 2º PA'!$F$4:$F$2000)*(IF(Resumo!$Q$5="",1,'Diário 2º PA'!$O$4:$O$2000=Resumo!$Q$5)))
+SUMPRODUCT(('Diário 3º PA'!$E$4:$E$2000='Analítico Cp.'!$B91)*('Diário 3º PA'!$C$4:$C$2000&gt;=H$4)*('Diário 3º PA'!$C$4:$C$2000&lt;=EOMONTH(H$4,0))*('Diário 3º PA'!$F$4:$F$2000)*(IF(Resumo!$Q$5="",1,'Diário 3º PA'!$O$4:$O$2000=Resumo!$Q$5)))
+SUMPRODUCT(('Diário 4º PA'!$E$4:$E$2000='Analítico Cp.'!$B91)*('Diário 4º PA'!$C$4:$C$2000&gt;=H$4)*('Diário 4º PA'!$C$4:$C$2000&lt;=EOMONTH(H$4,0))*('Diário 4º PA'!$F$4:$F$2000)*(IF(Resumo!$Q$5="",1,'Diário 4º PA'!$O$4:$O$2000=Resumo!$Q$5)))
+SUMPRODUCT(('Comp.'!$D$5:$D$763=$B91)*('Comp.'!$B$5:$B$763&gt;=H$4)*('Comp.'!$B$5:$B$763&lt;=EOMONTH(H$4,0))*('Comp.'!$E$5:$E$763)*(IF(Resumo!$Q$5="",1,'Comp.'!$K$5:$K$763=Resumo!$Q$5)))</f>
        <v>0</v>
      </c>
      <c r="I91" s="199">
        <f t="array" ref="I91">SUMPRODUCT(('Diário 1º PA'!$E$4:$E$2977='Analítico Cp.'!$B91)*('Diário 1º PA'!$C$4:$C$2977&gt;=I$4)*('Diário 1º PA'!$C$4:$C$2977&lt;=EOMONTH(I$4,0))*('Diário 1º PA'!$F$4:$F$2977)*(IF(Resumo!$Q$5="",1,'Diário 1º PA'!$O$4:$O$2977=Resumo!$Q$5)))
+SUMPRODUCT(('Diário 2º PA'!$E$4:$E$2000='Analítico Cp.'!$B91)*('Diário 2º PA'!$C$4:$C$2000&gt;=I$4)*('Diário 2º PA'!$C$4:$C$2000&lt;=EOMONTH(I$4,0))*('Diário 2º PA'!$F$4:$F$2000)*(IF(Resumo!$Q$5="",1,'Diário 2º PA'!$O$4:$O$2000=Resumo!$Q$5)))
+SUMPRODUCT(('Diário 3º PA'!$E$4:$E$2000='Analítico Cp.'!$B91)*('Diário 3º PA'!$C$4:$C$2000&gt;=I$4)*('Diário 3º PA'!$C$4:$C$2000&lt;=EOMONTH(I$4,0))*('Diário 3º PA'!$F$4:$F$2000)*(IF(Resumo!$Q$5="",1,'Diário 3º PA'!$O$4:$O$2000=Resumo!$Q$5)))
+SUMPRODUCT(('Diário 4º PA'!$E$4:$E$2000='Analítico Cp.'!$B91)*('Diário 4º PA'!$C$4:$C$2000&gt;=I$4)*('Diário 4º PA'!$C$4:$C$2000&lt;=EOMONTH(I$4,0))*('Diário 4º PA'!$F$4:$F$2000)*(IF(Resumo!$Q$5="",1,'Diário 4º PA'!$O$4:$O$2000=Resumo!$Q$5)))
+SUMPRODUCT(('Comp.'!$D$5:$D$763=$B91)*('Comp.'!$B$5:$B$763&gt;=I$4)*('Comp.'!$B$5:$B$763&lt;=EOMONTH(I$4,0))*('Comp.'!$E$5:$E$763)*(IF(Resumo!$Q$5="",1,'Comp.'!$K$5:$K$763=Resumo!$Q$5)))</f>
        <v>0</v>
      </c>
      <c r="J91" s="199">
        <f t="array" ref="J91">SUMPRODUCT(('Diário 1º PA'!$E$4:$E$2977='Analítico Cp.'!$B91)*('Diário 1º PA'!$C$4:$C$2977&gt;=J$4)*('Diário 1º PA'!$C$4:$C$2977&lt;=EOMONTH(J$4,0))*('Diário 1º PA'!$F$4:$F$2977)*(IF(Resumo!$Q$5="",1,'Diário 1º PA'!$O$4:$O$2977=Resumo!$Q$5)))
+SUMPRODUCT(('Diário 2º PA'!$E$4:$E$2000='Analítico Cp.'!$B91)*('Diário 2º PA'!$C$4:$C$2000&gt;=J$4)*('Diário 2º PA'!$C$4:$C$2000&lt;=EOMONTH(J$4,0))*('Diário 2º PA'!$F$4:$F$2000)*(IF(Resumo!$Q$5="",1,'Diário 2º PA'!$O$4:$O$2000=Resumo!$Q$5)))
+SUMPRODUCT(('Diário 3º PA'!$E$4:$E$2000='Analítico Cp.'!$B91)*('Diário 3º PA'!$C$4:$C$2000&gt;=J$4)*('Diário 3º PA'!$C$4:$C$2000&lt;=EOMONTH(J$4,0))*('Diário 3º PA'!$F$4:$F$2000)*(IF(Resumo!$Q$5="",1,'Diário 3º PA'!$O$4:$O$2000=Resumo!$Q$5)))
+SUMPRODUCT(('Diário 4º PA'!$E$4:$E$2000='Analítico Cp.'!$B91)*('Diário 4º PA'!$C$4:$C$2000&gt;=J$4)*('Diário 4º PA'!$C$4:$C$2000&lt;=EOMONTH(J$4,0))*('Diário 4º PA'!$F$4:$F$2000)*(IF(Resumo!$Q$5="",1,'Diário 4º PA'!$O$4:$O$2000=Resumo!$Q$5)))
+SUMPRODUCT(('Comp.'!$D$5:$D$763=$B91)*('Comp.'!$B$5:$B$763&gt;=J$4)*('Comp.'!$B$5:$B$763&lt;=EOMONTH(J$4,0))*('Comp.'!$E$5:$E$763)*(IF(Resumo!$Q$5="",1,'Comp.'!$K$5:$K$763=Resumo!$Q$5)))</f>
        <v>0</v>
      </c>
      <c r="K91" s="199">
        <f t="array" ref="K91">SUMPRODUCT(('Diário 1º PA'!$E$4:$E$2977='Analítico Cp.'!$B91)*('Diário 1º PA'!$C$4:$C$2977&gt;=K$4)*('Diário 1º PA'!$C$4:$C$2977&lt;=EOMONTH(K$4,0))*('Diário 1º PA'!$F$4:$F$2977)*(IF(Resumo!$Q$5="",1,'Diário 1º PA'!$O$4:$O$2977=Resumo!$Q$5)))
+SUMPRODUCT(('Diário 2º PA'!$E$4:$E$2000='Analítico Cp.'!$B91)*('Diário 2º PA'!$C$4:$C$2000&gt;=K$4)*('Diário 2º PA'!$C$4:$C$2000&lt;=EOMONTH(K$4,0))*('Diário 2º PA'!$F$4:$F$2000)*(IF(Resumo!$Q$5="",1,'Diário 2º PA'!$O$4:$O$2000=Resumo!$Q$5)))
+SUMPRODUCT(('Diário 3º PA'!$E$4:$E$2000='Analítico Cp.'!$B91)*('Diário 3º PA'!$C$4:$C$2000&gt;=K$4)*('Diário 3º PA'!$C$4:$C$2000&lt;=EOMONTH(K$4,0))*('Diário 3º PA'!$F$4:$F$2000)*(IF(Resumo!$Q$5="",1,'Diário 3º PA'!$O$4:$O$2000=Resumo!$Q$5)))
+SUMPRODUCT(('Diário 4º PA'!$E$4:$E$2000='Analítico Cp.'!$B91)*('Diário 4º PA'!$C$4:$C$2000&gt;=K$4)*('Diário 4º PA'!$C$4:$C$2000&lt;=EOMONTH(K$4,0))*('Diário 4º PA'!$F$4:$F$2000)*(IF(Resumo!$Q$5="",1,'Diário 4º PA'!$O$4:$O$2000=Resumo!$Q$5)))
+SUMPRODUCT(('Comp.'!$D$5:$D$763=$B91)*('Comp.'!$B$5:$B$763&gt;=K$4)*('Comp.'!$B$5:$B$763&lt;=EOMONTH(K$4,0))*('Comp.'!$E$5:$E$763)*(IF(Resumo!$Q$5="",1,'Comp.'!$K$5:$K$763=Resumo!$Q$5)))</f>
        <v>0</v>
      </c>
      <c r="L91" s="199">
        <f t="array" ref="L91">SUMPRODUCT(('Diário 1º PA'!$E$4:$E$2977='Analítico Cp.'!$B91)*('Diário 1º PA'!$C$4:$C$2977&gt;=L$4)*('Diário 1º PA'!$C$4:$C$2977&lt;=EOMONTH(L$4,0))*('Diário 1º PA'!$F$4:$F$2977)*(IF(Resumo!$Q$5="",1,'Diário 1º PA'!$O$4:$O$2977=Resumo!$Q$5)))
+SUMPRODUCT(('Diário 2º PA'!$E$4:$E$2000='Analítico Cp.'!$B91)*('Diário 2º PA'!$C$4:$C$2000&gt;=L$4)*('Diário 2º PA'!$C$4:$C$2000&lt;=EOMONTH(L$4,0))*('Diário 2º PA'!$F$4:$F$2000)*(IF(Resumo!$Q$5="",1,'Diário 2º PA'!$O$4:$O$2000=Resumo!$Q$5)))
+SUMPRODUCT(('Diário 3º PA'!$E$4:$E$2000='Analítico Cp.'!$B91)*('Diário 3º PA'!$C$4:$C$2000&gt;=L$4)*('Diário 3º PA'!$C$4:$C$2000&lt;=EOMONTH(L$4,0))*('Diário 3º PA'!$F$4:$F$2000)*(IF(Resumo!$Q$5="",1,'Diário 3º PA'!$O$4:$O$2000=Resumo!$Q$5)))
+SUMPRODUCT(('Diário 4º PA'!$E$4:$E$2000='Analítico Cp.'!$B91)*('Diário 4º PA'!$C$4:$C$2000&gt;=L$4)*('Diário 4º PA'!$C$4:$C$2000&lt;=EOMONTH(L$4,0))*('Diário 4º PA'!$F$4:$F$2000)*(IF(Resumo!$Q$5="",1,'Diário 4º PA'!$O$4:$O$2000=Resumo!$Q$5)))
+SUMPRODUCT(('Comp.'!$D$5:$D$763=$B91)*('Comp.'!$B$5:$B$763&gt;=L$4)*('Comp.'!$B$5:$B$763&lt;=EOMONTH(L$4,0))*('Comp.'!$E$5:$E$763)*(IF(Resumo!$Q$5="",1,'Comp.'!$K$5:$K$763=Resumo!$Q$5)))</f>
        <v>0</v>
      </c>
      <c r="M91" s="199">
        <f t="array" ref="M91">SUMPRODUCT(('Diário 1º PA'!$E$4:$E$2977='Analítico Cp.'!$B91)*('Diário 1º PA'!$C$4:$C$2977&gt;=M$4)*('Diário 1º PA'!$C$4:$C$2977&lt;=EOMONTH(M$4,0))*('Diário 1º PA'!$F$4:$F$2977)*(IF(Resumo!$Q$5="",1,'Diário 1º PA'!$O$4:$O$2977=Resumo!$Q$5)))
+SUMPRODUCT(('Diário 2º PA'!$E$4:$E$2000='Analítico Cp.'!$B91)*('Diário 2º PA'!$C$4:$C$2000&gt;=M$4)*('Diário 2º PA'!$C$4:$C$2000&lt;=EOMONTH(M$4,0))*('Diário 2º PA'!$F$4:$F$2000)*(IF(Resumo!$Q$5="",1,'Diário 2º PA'!$O$4:$O$2000=Resumo!$Q$5)))
+SUMPRODUCT(('Diário 3º PA'!$E$4:$E$2000='Analítico Cp.'!$B91)*('Diário 3º PA'!$C$4:$C$2000&gt;=M$4)*('Diário 3º PA'!$C$4:$C$2000&lt;=EOMONTH(M$4,0))*('Diário 3º PA'!$F$4:$F$2000)*(IF(Resumo!$Q$5="",1,'Diário 3º PA'!$O$4:$O$2000=Resumo!$Q$5)))
+SUMPRODUCT(('Diário 4º PA'!$E$4:$E$2000='Analítico Cp.'!$B91)*('Diário 4º PA'!$C$4:$C$2000&gt;=M$4)*('Diário 4º PA'!$C$4:$C$2000&lt;=EOMONTH(M$4,0))*('Diário 4º PA'!$F$4:$F$2000)*(IF(Resumo!$Q$5="",1,'Diário 4º PA'!$O$4:$O$2000=Resumo!$Q$5)))
+SUMPRODUCT(('Comp.'!$D$5:$D$763=$B91)*('Comp.'!$B$5:$B$763&gt;=M$4)*('Comp.'!$B$5:$B$763&lt;=EOMONTH(M$4,0))*('Comp.'!$E$5:$E$763)*(IF(Resumo!$Q$5="",1,'Comp.'!$K$5:$K$763=Resumo!$Q$5)))</f>
        <v>0</v>
      </c>
      <c r="N91" s="199">
        <f t="array" ref="N91">SUMPRODUCT(('Diário 1º PA'!$E$4:$E$2977='Analítico Cp.'!$B91)*('Diário 1º PA'!$C$4:$C$2977&gt;=N$4)*('Diário 1º PA'!$C$4:$C$2977&lt;=EOMONTH(N$4,0))*('Diário 1º PA'!$F$4:$F$2977)*(IF(Resumo!$Q$5="",1,'Diário 1º PA'!$O$4:$O$2977=Resumo!$Q$5)))
+SUMPRODUCT(('Diário 2º PA'!$E$4:$E$2000='Analítico Cp.'!$B91)*('Diário 2º PA'!$C$4:$C$2000&gt;=N$4)*('Diário 2º PA'!$C$4:$C$2000&lt;=EOMONTH(N$4,0))*('Diário 2º PA'!$F$4:$F$2000)*(IF(Resumo!$Q$5="",1,'Diário 2º PA'!$O$4:$O$2000=Resumo!$Q$5)))
+SUMPRODUCT(('Diário 3º PA'!$E$4:$E$2000='Analítico Cp.'!$B91)*('Diário 3º PA'!$C$4:$C$2000&gt;=N$4)*('Diário 3º PA'!$C$4:$C$2000&lt;=EOMONTH(N$4,0))*('Diário 3º PA'!$F$4:$F$2000)*(IF(Resumo!$Q$5="",1,'Diário 3º PA'!$O$4:$O$2000=Resumo!$Q$5)))
+SUMPRODUCT(('Diário 4º PA'!$E$4:$E$2000='Analítico Cp.'!$B91)*('Diário 4º PA'!$C$4:$C$2000&gt;=N$4)*('Diário 4º PA'!$C$4:$C$2000&lt;=EOMONTH(N$4,0))*('Diário 4º PA'!$F$4:$F$2000)*(IF(Resumo!$Q$5="",1,'Diário 4º PA'!$O$4:$O$2000=Resumo!$Q$5)))
+SUMPRODUCT(('Comp.'!$D$5:$D$763=$B91)*('Comp.'!$B$5:$B$763&gt;=N$4)*('Comp.'!$B$5:$B$763&lt;=EOMONTH(N$4,0))*('Comp.'!$E$5:$E$763)*(IF(Resumo!$Q$5="",1,'Comp.'!$K$5:$K$763=Resumo!$Q$5)))</f>
        <v>0</v>
      </c>
      <c r="O91" s="200">
        <f t="shared" si="13"/>
        <v>0</v>
      </c>
      <c r="P91" s="201">
        <f t="shared" si="14"/>
        <v>0</v>
      </c>
      <c r="Q91" s="174"/>
      <c r="R91" s="174"/>
      <c r="S91" s="174"/>
      <c r="T91" s="174"/>
      <c r="U91" s="174"/>
      <c r="V91" s="174"/>
      <c r="W91" s="174"/>
      <c r="X91" s="174"/>
      <c r="Y91" s="174"/>
      <c r="Z91" s="174"/>
    </row>
    <row r="92" spans="1:26" ht="23.25" customHeight="1" x14ac:dyDescent="0.2">
      <c r="A92" s="220" t="s">
        <v>287</v>
      </c>
      <c r="B92" s="84" t="s">
        <v>288</v>
      </c>
      <c r="C92" s="199">
        <f t="array" ref="C92">SUMPRODUCT(('Diário 1º PA'!$E$4:$E$2977='Analítico Cp.'!$B92)*('Diário 1º PA'!$C$4:$C$2977&gt;=C$4)*('Diário 1º PA'!$C$4:$C$2977&lt;=EOMONTH(C$4,0))*('Diário 1º PA'!$F$4:$F$2977)*(IF(Resumo!$Q$5="",1,'Diário 1º PA'!$O$4:$O$2977=Resumo!$Q$5)))
+SUMPRODUCT(('Diário 2º PA'!$E$4:$E$2000='Analítico Cp.'!$B92)*('Diário 2º PA'!$C$4:$C$2000&gt;=C$4)*('Diário 2º PA'!$C$4:$C$2000&lt;=EOMONTH(C$4,0))*('Diário 2º PA'!$F$4:$F$2000)*(IF(Resumo!$Q$5="",1,'Diário 2º PA'!$O$4:$O$2000=Resumo!$Q$5)))
+SUMPRODUCT(('Diário 3º PA'!$E$4:$E$2000='Analítico Cp.'!$B92)*('Diário 3º PA'!$C$4:$C$2000&gt;=C$4)*('Diário 3º PA'!$C$4:$C$2000&lt;=EOMONTH(C$4,0))*('Diário 3º PA'!$F$4:$F$2000)*(IF(Resumo!$Q$5="",1,'Diário 3º PA'!$O$4:$O$2000=Resumo!$Q$5)))
+SUMPRODUCT(('Diário 4º PA'!$E$4:$E$2000='Analítico Cp.'!$B92)*('Diário 4º PA'!$C$4:$C$2000&gt;=C$4)*('Diário 4º PA'!$C$4:$C$2000&lt;=EOMONTH(C$4,0))*('Diário 4º PA'!$F$4:$F$2000)*(IF(Resumo!$Q$5="",1,'Diário 4º PA'!$O$4:$O$2000=Resumo!$Q$5)))
+SUMPRODUCT(('Comp.'!$D$5:$D$763=$B92)*('Comp.'!$B$5:$B$763&gt;=C$4)*('Comp.'!$B$5:$B$763&lt;=EOMONTH(C$4,0))*('Comp.'!$E$5:$E$763)*(IF(Resumo!$Q$5="",1,'Comp.'!$K$5:$K$763=Resumo!$Q$5)))</f>
        <v>733.53</v>
      </c>
      <c r="D92" s="199">
        <f t="array" ref="D92">SUMPRODUCT(('Diário 1º PA'!$E$4:$E$2977='Analítico Cp.'!$B92)*('Diário 1º PA'!$C$4:$C$2977&gt;=D$4)*('Diário 1º PA'!$C$4:$C$2977&lt;=EOMONTH(D$4,0))*('Diário 1º PA'!$F$4:$F$2977)*(IF(Resumo!$Q$5="",1,'Diário 1º PA'!$O$4:$O$2977=Resumo!$Q$5)))
+SUMPRODUCT(('Diário 2º PA'!$E$4:$E$2000='Analítico Cp.'!$B92)*('Diário 2º PA'!$C$4:$C$2000&gt;=D$4)*('Diário 2º PA'!$C$4:$C$2000&lt;=EOMONTH(D$4,0))*('Diário 2º PA'!$F$4:$F$2000)*(IF(Resumo!$Q$5="",1,'Diário 2º PA'!$O$4:$O$2000=Resumo!$Q$5)))
+SUMPRODUCT(('Diário 3º PA'!$E$4:$E$2000='Analítico Cp.'!$B92)*('Diário 3º PA'!$C$4:$C$2000&gt;=D$4)*('Diário 3º PA'!$C$4:$C$2000&lt;=EOMONTH(D$4,0))*('Diário 3º PA'!$F$4:$F$2000)*(IF(Resumo!$Q$5="",1,'Diário 3º PA'!$O$4:$O$2000=Resumo!$Q$5)))
+SUMPRODUCT(('Diário 4º PA'!$E$4:$E$2000='Analítico Cp.'!$B92)*('Diário 4º PA'!$C$4:$C$2000&gt;=D$4)*('Diário 4º PA'!$C$4:$C$2000&lt;=EOMONTH(D$4,0))*('Diário 4º PA'!$F$4:$F$2000)*(IF(Resumo!$Q$5="",1,'Diário 4º PA'!$O$4:$O$2000=Resumo!$Q$5)))
+SUMPRODUCT(('Comp.'!$D$5:$D$763=$B92)*('Comp.'!$B$5:$B$763&gt;=D$4)*('Comp.'!$B$5:$B$763&lt;=EOMONTH(D$4,0))*('Comp.'!$E$5:$E$763)*(IF(Resumo!$Q$5="",1,'Comp.'!$K$5:$K$763=Resumo!$Q$5)))</f>
        <v>975.41</v>
      </c>
      <c r="E92" s="199">
        <f t="array" ref="E92">SUMPRODUCT(('Diário 1º PA'!$E$4:$E$2977='Analítico Cp.'!$B92)*('Diário 1º PA'!$C$4:$C$2977&gt;=E$4)*('Diário 1º PA'!$C$4:$C$2977&lt;=EOMONTH(E$4,0))*('Diário 1º PA'!$F$4:$F$2977)*(IF(Resumo!$Q$5="",1,'Diário 1º PA'!$O$4:$O$2977=Resumo!$Q$5)))
+SUMPRODUCT(('Diário 2º PA'!$E$4:$E$2000='Analítico Cp.'!$B92)*('Diário 2º PA'!$C$4:$C$2000&gt;=E$4)*('Diário 2º PA'!$C$4:$C$2000&lt;=EOMONTH(E$4,0))*('Diário 2º PA'!$F$4:$F$2000)*(IF(Resumo!$Q$5="",1,'Diário 2º PA'!$O$4:$O$2000=Resumo!$Q$5)))
+SUMPRODUCT(('Diário 3º PA'!$E$4:$E$2000='Analítico Cp.'!$B92)*('Diário 3º PA'!$C$4:$C$2000&gt;=E$4)*('Diário 3º PA'!$C$4:$C$2000&lt;=EOMONTH(E$4,0))*('Diário 3º PA'!$F$4:$F$2000)*(IF(Resumo!$Q$5="",1,'Diário 3º PA'!$O$4:$O$2000=Resumo!$Q$5)))
+SUMPRODUCT(('Diário 4º PA'!$E$4:$E$2000='Analítico Cp.'!$B92)*('Diário 4º PA'!$C$4:$C$2000&gt;=E$4)*('Diário 4º PA'!$C$4:$C$2000&lt;=EOMONTH(E$4,0))*('Diário 4º PA'!$F$4:$F$2000)*(IF(Resumo!$Q$5="",1,'Diário 4º PA'!$O$4:$O$2000=Resumo!$Q$5)))
+SUMPRODUCT(('Comp.'!$D$5:$D$763=$B92)*('Comp.'!$B$5:$B$763&gt;=E$4)*('Comp.'!$B$5:$B$763&lt;=EOMONTH(E$4,0))*('Comp.'!$E$5:$E$763)*(IF(Resumo!$Q$5="",1,'Comp.'!$K$5:$K$763=Resumo!$Q$5)))</f>
        <v>980.18</v>
      </c>
      <c r="F92" s="199">
        <f t="array" ref="F92">SUMPRODUCT(('Diário 1º PA'!$E$4:$E$2977='Analítico Cp.'!$B92)*('Diário 1º PA'!$C$4:$C$2977&gt;=F$4)*('Diário 1º PA'!$C$4:$C$2977&lt;=EOMONTH(F$4,0))*('Diário 1º PA'!$F$4:$F$2977)*(IF(Resumo!$Q$5="",1,'Diário 1º PA'!$O$4:$O$2977=Resumo!$Q$5)))
+SUMPRODUCT(('Diário 2º PA'!$E$4:$E$2000='Analítico Cp.'!$B92)*('Diário 2º PA'!$C$4:$C$2000&gt;=F$4)*('Diário 2º PA'!$C$4:$C$2000&lt;=EOMONTH(F$4,0))*('Diário 2º PA'!$F$4:$F$2000)*(IF(Resumo!$Q$5="",1,'Diário 2º PA'!$O$4:$O$2000=Resumo!$Q$5)))
+SUMPRODUCT(('Diário 3º PA'!$E$4:$E$2000='Analítico Cp.'!$B92)*('Diário 3º PA'!$C$4:$C$2000&gt;=F$4)*('Diário 3º PA'!$C$4:$C$2000&lt;=EOMONTH(F$4,0))*('Diário 3º PA'!$F$4:$F$2000)*(IF(Resumo!$Q$5="",1,'Diário 3º PA'!$O$4:$O$2000=Resumo!$Q$5)))
+SUMPRODUCT(('Diário 4º PA'!$E$4:$E$2000='Analítico Cp.'!$B92)*('Diário 4º PA'!$C$4:$C$2000&gt;=F$4)*('Diário 4º PA'!$C$4:$C$2000&lt;=EOMONTH(F$4,0))*('Diário 4º PA'!$F$4:$F$2000)*(IF(Resumo!$Q$5="",1,'Diário 4º PA'!$O$4:$O$2000=Resumo!$Q$5)))
+SUMPRODUCT(('Comp.'!$D$5:$D$763=$B92)*('Comp.'!$B$5:$B$763&gt;=F$4)*('Comp.'!$B$5:$B$763&lt;=EOMONTH(F$4,0))*('Comp.'!$E$5:$E$763)*(IF(Resumo!$Q$5="",1,'Comp.'!$K$5:$K$763=Resumo!$Q$5)))</f>
        <v>0</v>
      </c>
      <c r="G92" s="199">
        <f t="array" ref="G92">SUMPRODUCT(('Diário 1º PA'!$E$4:$E$2977='Analítico Cp.'!$B92)*('Diário 1º PA'!$C$4:$C$2977&gt;=G$4)*('Diário 1º PA'!$C$4:$C$2977&lt;=EOMONTH(G$4,0))*('Diário 1º PA'!$F$4:$F$2977)*(IF(Resumo!$Q$5="",1,'Diário 1º PA'!$O$4:$O$2977=Resumo!$Q$5)))
+SUMPRODUCT(('Diário 2º PA'!$E$4:$E$2000='Analítico Cp.'!$B92)*('Diário 2º PA'!$C$4:$C$2000&gt;=G$4)*('Diário 2º PA'!$C$4:$C$2000&lt;=EOMONTH(G$4,0))*('Diário 2º PA'!$F$4:$F$2000)*(IF(Resumo!$Q$5="",1,'Diário 2º PA'!$O$4:$O$2000=Resumo!$Q$5)))
+SUMPRODUCT(('Diário 3º PA'!$E$4:$E$2000='Analítico Cp.'!$B92)*('Diário 3º PA'!$C$4:$C$2000&gt;=G$4)*('Diário 3º PA'!$C$4:$C$2000&lt;=EOMONTH(G$4,0))*('Diário 3º PA'!$F$4:$F$2000)*(IF(Resumo!$Q$5="",1,'Diário 3º PA'!$O$4:$O$2000=Resumo!$Q$5)))
+SUMPRODUCT(('Diário 4º PA'!$E$4:$E$2000='Analítico Cp.'!$B92)*('Diário 4º PA'!$C$4:$C$2000&gt;=G$4)*('Diário 4º PA'!$C$4:$C$2000&lt;=EOMONTH(G$4,0))*('Diário 4º PA'!$F$4:$F$2000)*(IF(Resumo!$Q$5="",1,'Diário 4º PA'!$O$4:$O$2000=Resumo!$Q$5)))
+SUMPRODUCT(('Comp.'!$D$5:$D$763=$B92)*('Comp.'!$B$5:$B$763&gt;=G$4)*('Comp.'!$B$5:$B$763&lt;=EOMONTH(G$4,0))*('Comp.'!$E$5:$E$763)*(IF(Resumo!$Q$5="",1,'Comp.'!$K$5:$K$763=Resumo!$Q$5)))</f>
        <v>0</v>
      </c>
      <c r="H92" s="199">
        <f t="array" ref="H92">SUMPRODUCT(('Diário 1º PA'!$E$4:$E$2977='Analítico Cp.'!$B92)*('Diário 1º PA'!$C$4:$C$2977&gt;=H$4)*('Diário 1º PA'!$C$4:$C$2977&lt;=EOMONTH(H$4,0))*('Diário 1º PA'!$F$4:$F$2977)*(IF(Resumo!$Q$5="",1,'Diário 1º PA'!$O$4:$O$2977=Resumo!$Q$5)))
+SUMPRODUCT(('Diário 2º PA'!$E$4:$E$2000='Analítico Cp.'!$B92)*('Diário 2º PA'!$C$4:$C$2000&gt;=H$4)*('Diário 2º PA'!$C$4:$C$2000&lt;=EOMONTH(H$4,0))*('Diário 2º PA'!$F$4:$F$2000)*(IF(Resumo!$Q$5="",1,'Diário 2º PA'!$O$4:$O$2000=Resumo!$Q$5)))
+SUMPRODUCT(('Diário 3º PA'!$E$4:$E$2000='Analítico Cp.'!$B92)*('Diário 3º PA'!$C$4:$C$2000&gt;=H$4)*('Diário 3º PA'!$C$4:$C$2000&lt;=EOMONTH(H$4,0))*('Diário 3º PA'!$F$4:$F$2000)*(IF(Resumo!$Q$5="",1,'Diário 3º PA'!$O$4:$O$2000=Resumo!$Q$5)))
+SUMPRODUCT(('Diário 4º PA'!$E$4:$E$2000='Analítico Cp.'!$B92)*('Diário 4º PA'!$C$4:$C$2000&gt;=H$4)*('Diário 4º PA'!$C$4:$C$2000&lt;=EOMONTH(H$4,0))*('Diário 4º PA'!$F$4:$F$2000)*(IF(Resumo!$Q$5="",1,'Diário 4º PA'!$O$4:$O$2000=Resumo!$Q$5)))
+SUMPRODUCT(('Comp.'!$D$5:$D$763=$B92)*('Comp.'!$B$5:$B$763&gt;=H$4)*('Comp.'!$B$5:$B$763&lt;=EOMONTH(H$4,0))*('Comp.'!$E$5:$E$763)*(IF(Resumo!$Q$5="",1,'Comp.'!$K$5:$K$763=Resumo!$Q$5)))</f>
        <v>0</v>
      </c>
      <c r="I92" s="199">
        <f t="array" ref="I92">SUMPRODUCT(('Diário 1º PA'!$E$4:$E$2977='Analítico Cp.'!$B92)*('Diário 1º PA'!$C$4:$C$2977&gt;=I$4)*('Diário 1º PA'!$C$4:$C$2977&lt;=EOMONTH(I$4,0))*('Diário 1º PA'!$F$4:$F$2977)*(IF(Resumo!$Q$5="",1,'Diário 1º PA'!$O$4:$O$2977=Resumo!$Q$5)))
+SUMPRODUCT(('Diário 2º PA'!$E$4:$E$2000='Analítico Cp.'!$B92)*('Diário 2º PA'!$C$4:$C$2000&gt;=I$4)*('Diário 2º PA'!$C$4:$C$2000&lt;=EOMONTH(I$4,0))*('Diário 2º PA'!$F$4:$F$2000)*(IF(Resumo!$Q$5="",1,'Diário 2º PA'!$O$4:$O$2000=Resumo!$Q$5)))
+SUMPRODUCT(('Diário 3º PA'!$E$4:$E$2000='Analítico Cp.'!$B92)*('Diário 3º PA'!$C$4:$C$2000&gt;=I$4)*('Diário 3º PA'!$C$4:$C$2000&lt;=EOMONTH(I$4,0))*('Diário 3º PA'!$F$4:$F$2000)*(IF(Resumo!$Q$5="",1,'Diário 3º PA'!$O$4:$O$2000=Resumo!$Q$5)))
+SUMPRODUCT(('Diário 4º PA'!$E$4:$E$2000='Analítico Cp.'!$B92)*('Diário 4º PA'!$C$4:$C$2000&gt;=I$4)*('Diário 4º PA'!$C$4:$C$2000&lt;=EOMONTH(I$4,0))*('Diário 4º PA'!$F$4:$F$2000)*(IF(Resumo!$Q$5="",1,'Diário 4º PA'!$O$4:$O$2000=Resumo!$Q$5)))
+SUMPRODUCT(('Comp.'!$D$5:$D$763=$B92)*('Comp.'!$B$5:$B$763&gt;=I$4)*('Comp.'!$B$5:$B$763&lt;=EOMONTH(I$4,0))*('Comp.'!$E$5:$E$763)*(IF(Resumo!$Q$5="",1,'Comp.'!$K$5:$K$763=Resumo!$Q$5)))</f>
        <v>0</v>
      </c>
      <c r="J92" s="199">
        <f t="array" ref="J92">SUMPRODUCT(('Diário 1º PA'!$E$4:$E$2977='Analítico Cp.'!$B92)*('Diário 1º PA'!$C$4:$C$2977&gt;=J$4)*('Diário 1º PA'!$C$4:$C$2977&lt;=EOMONTH(J$4,0))*('Diário 1º PA'!$F$4:$F$2977)*(IF(Resumo!$Q$5="",1,'Diário 1º PA'!$O$4:$O$2977=Resumo!$Q$5)))
+SUMPRODUCT(('Diário 2º PA'!$E$4:$E$2000='Analítico Cp.'!$B92)*('Diário 2º PA'!$C$4:$C$2000&gt;=J$4)*('Diário 2º PA'!$C$4:$C$2000&lt;=EOMONTH(J$4,0))*('Diário 2º PA'!$F$4:$F$2000)*(IF(Resumo!$Q$5="",1,'Diário 2º PA'!$O$4:$O$2000=Resumo!$Q$5)))
+SUMPRODUCT(('Diário 3º PA'!$E$4:$E$2000='Analítico Cp.'!$B92)*('Diário 3º PA'!$C$4:$C$2000&gt;=J$4)*('Diário 3º PA'!$C$4:$C$2000&lt;=EOMONTH(J$4,0))*('Diário 3º PA'!$F$4:$F$2000)*(IF(Resumo!$Q$5="",1,'Diário 3º PA'!$O$4:$O$2000=Resumo!$Q$5)))
+SUMPRODUCT(('Diário 4º PA'!$E$4:$E$2000='Analítico Cp.'!$B92)*('Diário 4º PA'!$C$4:$C$2000&gt;=J$4)*('Diário 4º PA'!$C$4:$C$2000&lt;=EOMONTH(J$4,0))*('Diário 4º PA'!$F$4:$F$2000)*(IF(Resumo!$Q$5="",1,'Diário 4º PA'!$O$4:$O$2000=Resumo!$Q$5)))
+SUMPRODUCT(('Comp.'!$D$5:$D$763=$B92)*('Comp.'!$B$5:$B$763&gt;=J$4)*('Comp.'!$B$5:$B$763&lt;=EOMONTH(J$4,0))*('Comp.'!$E$5:$E$763)*(IF(Resumo!$Q$5="",1,'Comp.'!$K$5:$K$763=Resumo!$Q$5)))</f>
        <v>0</v>
      </c>
      <c r="K92" s="199">
        <f t="array" ref="K92">SUMPRODUCT(('Diário 1º PA'!$E$4:$E$2977='Analítico Cp.'!$B92)*('Diário 1º PA'!$C$4:$C$2977&gt;=K$4)*('Diário 1º PA'!$C$4:$C$2977&lt;=EOMONTH(K$4,0))*('Diário 1º PA'!$F$4:$F$2977)*(IF(Resumo!$Q$5="",1,'Diário 1º PA'!$O$4:$O$2977=Resumo!$Q$5)))
+SUMPRODUCT(('Diário 2º PA'!$E$4:$E$2000='Analítico Cp.'!$B92)*('Diário 2º PA'!$C$4:$C$2000&gt;=K$4)*('Diário 2º PA'!$C$4:$C$2000&lt;=EOMONTH(K$4,0))*('Diário 2º PA'!$F$4:$F$2000)*(IF(Resumo!$Q$5="",1,'Diário 2º PA'!$O$4:$O$2000=Resumo!$Q$5)))
+SUMPRODUCT(('Diário 3º PA'!$E$4:$E$2000='Analítico Cp.'!$B92)*('Diário 3º PA'!$C$4:$C$2000&gt;=K$4)*('Diário 3º PA'!$C$4:$C$2000&lt;=EOMONTH(K$4,0))*('Diário 3º PA'!$F$4:$F$2000)*(IF(Resumo!$Q$5="",1,'Diário 3º PA'!$O$4:$O$2000=Resumo!$Q$5)))
+SUMPRODUCT(('Diário 4º PA'!$E$4:$E$2000='Analítico Cp.'!$B92)*('Diário 4º PA'!$C$4:$C$2000&gt;=K$4)*('Diário 4º PA'!$C$4:$C$2000&lt;=EOMONTH(K$4,0))*('Diário 4º PA'!$F$4:$F$2000)*(IF(Resumo!$Q$5="",1,'Diário 4º PA'!$O$4:$O$2000=Resumo!$Q$5)))
+SUMPRODUCT(('Comp.'!$D$5:$D$763=$B92)*('Comp.'!$B$5:$B$763&gt;=K$4)*('Comp.'!$B$5:$B$763&lt;=EOMONTH(K$4,0))*('Comp.'!$E$5:$E$763)*(IF(Resumo!$Q$5="",1,'Comp.'!$K$5:$K$763=Resumo!$Q$5)))</f>
        <v>0</v>
      </c>
      <c r="L92" s="199">
        <f t="array" ref="L92">SUMPRODUCT(('Diário 1º PA'!$E$4:$E$2977='Analítico Cp.'!$B92)*('Diário 1º PA'!$C$4:$C$2977&gt;=L$4)*('Diário 1º PA'!$C$4:$C$2977&lt;=EOMONTH(L$4,0))*('Diário 1º PA'!$F$4:$F$2977)*(IF(Resumo!$Q$5="",1,'Diário 1º PA'!$O$4:$O$2977=Resumo!$Q$5)))
+SUMPRODUCT(('Diário 2º PA'!$E$4:$E$2000='Analítico Cp.'!$B92)*('Diário 2º PA'!$C$4:$C$2000&gt;=L$4)*('Diário 2º PA'!$C$4:$C$2000&lt;=EOMONTH(L$4,0))*('Diário 2º PA'!$F$4:$F$2000)*(IF(Resumo!$Q$5="",1,'Diário 2º PA'!$O$4:$O$2000=Resumo!$Q$5)))
+SUMPRODUCT(('Diário 3º PA'!$E$4:$E$2000='Analítico Cp.'!$B92)*('Diário 3º PA'!$C$4:$C$2000&gt;=L$4)*('Diário 3º PA'!$C$4:$C$2000&lt;=EOMONTH(L$4,0))*('Diário 3º PA'!$F$4:$F$2000)*(IF(Resumo!$Q$5="",1,'Diário 3º PA'!$O$4:$O$2000=Resumo!$Q$5)))
+SUMPRODUCT(('Diário 4º PA'!$E$4:$E$2000='Analítico Cp.'!$B92)*('Diário 4º PA'!$C$4:$C$2000&gt;=L$4)*('Diário 4º PA'!$C$4:$C$2000&lt;=EOMONTH(L$4,0))*('Diário 4º PA'!$F$4:$F$2000)*(IF(Resumo!$Q$5="",1,'Diário 4º PA'!$O$4:$O$2000=Resumo!$Q$5)))
+SUMPRODUCT(('Comp.'!$D$5:$D$763=$B92)*('Comp.'!$B$5:$B$763&gt;=L$4)*('Comp.'!$B$5:$B$763&lt;=EOMONTH(L$4,0))*('Comp.'!$E$5:$E$763)*(IF(Resumo!$Q$5="",1,'Comp.'!$K$5:$K$763=Resumo!$Q$5)))</f>
        <v>0</v>
      </c>
      <c r="M92" s="199">
        <f t="array" ref="M92">SUMPRODUCT(('Diário 1º PA'!$E$4:$E$2977='Analítico Cp.'!$B92)*('Diário 1º PA'!$C$4:$C$2977&gt;=M$4)*('Diário 1º PA'!$C$4:$C$2977&lt;=EOMONTH(M$4,0))*('Diário 1º PA'!$F$4:$F$2977)*(IF(Resumo!$Q$5="",1,'Diário 1º PA'!$O$4:$O$2977=Resumo!$Q$5)))
+SUMPRODUCT(('Diário 2º PA'!$E$4:$E$2000='Analítico Cp.'!$B92)*('Diário 2º PA'!$C$4:$C$2000&gt;=M$4)*('Diário 2º PA'!$C$4:$C$2000&lt;=EOMONTH(M$4,0))*('Diário 2º PA'!$F$4:$F$2000)*(IF(Resumo!$Q$5="",1,'Diário 2º PA'!$O$4:$O$2000=Resumo!$Q$5)))
+SUMPRODUCT(('Diário 3º PA'!$E$4:$E$2000='Analítico Cp.'!$B92)*('Diário 3º PA'!$C$4:$C$2000&gt;=M$4)*('Diário 3º PA'!$C$4:$C$2000&lt;=EOMONTH(M$4,0))*('Diário 3º PA'!$F$4:$F$2000)*(IF(Resumo!$Q$5="",1,'Diário 3º PA'!$O$4:$O$2000=Resumo!$Q$5)))
+SUMPRODUCT(('Diário 4º PA'!$E$4:$E$2000='Analítico Cp.'!$B92)*('Diário 4º PA'!$C$4:$C$2000&gt;=M$4)*('Diário 4º PA'!$C$4:$C$2000&lt;=EOMONTH(M$4,0))*('Diário 4º PA'!$F$4:$F$2000)*(IF(Resumo!$Q$5="",1,'Diário 4º PA'!$O$4:$O$2000=Resumo!$Q$5)))
+SUMPRODUCT(('Comp.'!$D$5:$D$763=$B92)*('Comp.'!$B$5:$B$763&gt;=M$4)*('Comp.'!$B$5:$B$763&lt;=EOMONTH(M$4,0))*('Comp.'!$E$5:$E$763)*(IF(Resumo!$Q$5="",1,'Comp.'!$K$5:$K$763=Resumo!$Q$5)))</f>
        <v>0</v>
      </c>
      <c r="N92" s="199">
        <f t="array" ref="N92">SUMPRODUCT(('Diário 1º PA'!$E$4:$E$2977='Analítico Cp.'!$B92)*('Diário 1º PA'!$C$4:$C$2977&gt;=N$4)*('Diário 1º PA'!$C$4:$C$2977&lt;=EOMONTH(N$4,0))*('Diário 1º PA'!$F$4:$F$2977)*(IF(Resumo!$Q$5="",1,'Diário 1º PA'!$O$4:$O$2977=Resumo!$Q$5)))
+SUMPRODUCT(('Diário 2º PA'!$E$4:$E$2000='Analítico Cp.'!$B92)*('Diário 2º PA'!$C$4:$C$2000&gt;=N$4)*('Diário 2º PA'!$C$4:$C$2000&lt;=EOMONTH(N$4,0))*('Diário 2º PA'!$F$4:$F$2000)*(IF(Resumo!$Q$5="",1,'Diário 2º PA'!$O$4:$O$2000=Resumo!$Q$5)))
+SUMPRODUCT(('Diário 3º PA'!$E$4:$E$2000='Analítico Cp.'!$B92)*('Diário 3º PA'!$C$4:$C$2000&gt;=N$4)*('Diário 3º PA'!$C$4:$C$2000&lt;=EOMONTH(N$4,0))*('Diário 3º PA'!$F$4:$F$2000)*(IF(Resumo!$Q$5="",1,'Diário 3º PA'!$O$4:$O$2000=Resumo!$Q$5)))
+SUMPRODUCT(('Diário 4º PA'!$E$4:$E$2000='Analítico Cp.'!$B92)*('Diário 4º PA'!$C$4:$C$2000&gt;=N$4)*('Diário 4º PA'!$C$4:$C$2000&lt;=EOMONTH(N$4,0))*('Diário 4º PA'!$F$4:$F$2000)*(IF(Resumo!$Q$5="",1,'Diário 4º PA'!$O$4:$O$2000=Resumo!$Q$5)))
+SUMPRODUCT(('Comp.'!$D$5:$D$763=$B92)*('Comp.'!$B$5:$B$763&gt;=N$4)*('Comp.'!$B$5:$B$763&lt;=EOMONTH(N$4,0))*('Comp.'!$E$5:$E$763)*(IF(Resumo!$Q$5="",1,'Comp.'!$K$5:$K$763=Resumo!$Q$5)))</f>
        <v>0</v>
      </c>
      <c r="O92" s="200">
        <f t="shared" si="13"/>
        <v>2689.12</v>
      </c>
      <c r="P92" s="201">
        <f t="shared" si="14"/>
        <v>5.5660318689755789E-4</v>
      </c>
      <c r="Q92" s="174"/>
      <c r="R92" s="174"/>
      <c r="S92" s="174"/>
      <c r="T92" s="174"/>
      <c r="U92" s="174"/>
      <c r="V92" s="174"/>
      <c r="W92" s="174"/>
      <c r="X92" s="174"/>
      <c r="Y92" s="174"/>
      <c r="Z92" s="174"/>
    </row>
    <row r="93" spans="1:26" ht="23.25" customHeight="1" x14ac:dyDescent="0.2">
      <c r="A93" s="220" t="s">
        <v>289</v>
      </c>
      <c r="B93" s="84" t="s">
        <v>290</v>
      </c>
      <c r="C93" s="199">
        <f t="array" ref="C93">SUMPRODUCT(('Diário 1º PA'!$E$4:$E$2977='Analítico Cp.'!$B93)*('Diário 1º PA'!$C$4:$C$2977&gt;=C$4)*('Diário 1º PA'!$C$4:$C$2977&lt;=EOMONTH(C$4,0))*('Diário 1º PA'!$F$4:$F$2977)*(IF(Resumo!$Q$5="",1,'Diário 1º PA'!$O$4:$O$2977=Resumo!$Q$5)))
+SUMPRODUCT(('Diário 2º PA'!$E$4:$E$2000='Analítico Cp.'!$B93)*('Diário 2º PA'!$C$4:$C$2000&gt;=C$4)*('Diário 2º PA'!$C$4:$C$2000&lt;=EOMONTH(C$4,0))*('Diário 2º PA'!$F$4:$F$2000)*(IF(Resumo!$Q$5="",1,'Diário 2º PA'!$O$4:$O$2000=Resumo!$Q$5)))
+SUMPRODUCT(('Diário 3º PA'!$E$4:$E$2000='Analítico Cp.'!$B93)*('Diário 3º PA'!$C$4:$C$2000&gt;=C$4)*('Diário 3º PA'!$C$4:$C$2000&lt;=EOMONTH(C$4,0))*('Diário 3º PA'!$F$4:$F$2000)*(IF(Resumo!$Q$5="",1,'Diário 3º PA'!$O$4:$O$2000=Resumo!$Q$5)))
+SUMPRODUCT(('Diário 4º PA'!$E$4:$E$2000='Analítico Cp.'!$B93)*('Diário 4º PA'!$C$4:$C$2000&gt;=C$4)*('Diário 4º PA'!$C$4:$C$2000&lt;=EOMONTH(C$4,0))*('Diário 4º PA'!$F$4:$F$2000)*(IF(Resumo!$Q$5="",1,'Diário 4º PA'!$O$4:$O$2000=Resumo!$Q$5)))
+SUMPRODUCT(('Comp.'!$D$5:$D$763=$B93)*('Comp.'!$B$5:$B$763&gt;=C$4)*('Comp.'!$B$5:$B$763&lt;=EOMONTH(C$4,0))*('Comp.'!$E$5:$E$763)*(IF(Resumo!$Q$5="",1,'Comp.'!$K$5:$K$763=Resumo!$Q$5)))</f>
        <v>0</v>
      </c>
      <c r="D93" s="199">
        <f t="array" ref="D93">SUMPRODUCT(('Diário 1º PA'!$E$4:$E$2977='Analítico Cp.'!$B93)*('Diário 1º PA'!$C$4:$C$2977&gt;=D$4)*('Diário 1º PA'!$C$4:$C$2977&lt;=EOMONTH(D$4,0))*('Diário 1º PA'!$F$4:$F$2977)*(IF(Resumo!$Q$5="",1,'Diário 1º PA'!$O$4:$O$2977=Resumo!$Q$5)))
+SUMPRODUCT(('Diário 2º PA'!$E$4:$E$2000='Analítico Cp.'!$B93)*('Diário 2º PA'!$C$4:$C$2000&gt;=D$4)*('Diário 2º PA'!$C$4:$C$2000&lt;=EOMONTH(D$4,0))*('Diário 2º PA'!$F$4:$F$2000)*(IF(Resumo!$Q$5="",1,'Diário 2º PA'!$O$4:$O$2000=Resumo!$Q$5)))
+SUMPRODUCT(('Diário 3º PA'!$E$4:$E$2000='Analítico Cp.'!$B93)*('Diário 3º PA'!$C$4:$C$2000&gt;=D$4)*('Diário 3º PA'!$C$4:$C$2000&lt;=EOMONTH(D$4,0))*('Diário 3º PA'!$F$4:$F$2000)*(IF(Resumo!$Q$5="",1,'Diário 3º PA'!$O$4:$O$2000=Resumo!$Q$5)))
+SUMPRODUCT(('Diário 4º PA'!$E$4:$E$2000='Analítico Cp.'!$B93)*('Diário 4º PA'!$C$4:$C$2000&gt;=D$4)*('Diário 4º PA'!$C$4:$C$2000&lt;=EOMONTH(D$4,0))*('Diário 4º PA'!$F$4:$F$2000)*(IF(Resumo!$Q$5="",1,'Diário 4º PA'!$O$4:$O$2000=Resumo!$Q$5)))
+SUMPRODUCT(('Comp.'!$D$5:$D$763=$B93)*('Comp.'!$B$5:$B$763&gt;=D$4)*('Comp.'!$B$5:$B$763&lt;=EOMONTH(D$4,0))*('Comp.'!$E$5:$E$763)*(IF(Resumo!$Q$5="",1,'Comp.'!$K$5:$K$763=Resumo!$Q$5)))</f>
        <v>700.86</v>
      </c>
      <c r="E93" s="199">
        <f t="array" ref="E93">SUMPRODUCT(('Diário 1º PA'!$E$4:$E$2977='Analítico Cp.'!$B93)*('Diário 1º PA'!$C$4:$C$2977&gt;=E$4)*('Diário 1º PA'!$C$4:$C$2977&lt;=EOMONTH(E$4,0))*('Diário 1º PA'!$F$4:$F$2977)*(IF(Resumo!$Q$5="",1,'Diário 1º PA'!$O$4:$O$2977=Resumo!$Q$5)))
+SUMPRODUCT(('Diário 2º PA'!$E$4:$E$2000='Analítico Cp.'!$B93)*('Diário 2º PA'!$C$4:$C$2000&gt;=E$4)*('Diário 2º PA'!$C$4:$C$2000&lt;=EOMONTH(E$4,0))*('Diário 2º PA'!$F$4:$F$2000)*(IF(Resumo!$Q$5="",1,'Diário 2º PA'!$O$4:$O$2000=Resumo!$Q$5)))
+SUMPRODUCT(('Diário 3º PA'!$E$4:$E$2000='Analítico Cp.'!$B93)*('Diário 3º PA'!$C$4:$C$2000&gt;=E$4)*('Diário 3º PA'!$C$4:$C$2000&lt;=EOMONTH(E$4,0))*('Diário 3º PA'!$F$4:$F$2000)*(IF(Resumo!$Q$5="",1,'Diário 3º PA'!$O$4:$O$2000=Resumo!$Q$5)))
+SUMPRODUCT(('Diário 4º PA'!$E$4:$E$2000='Analítico Cp.'!$B93)*('Diário 4º PA'!$C$4:$C$2000&gt;=E$4)*('Diário 4º PA'!$C$4:$C$2000&lt;=EOMONTH(E$4,0))*('Diário 4º PA'!$F$4:$F$2000)*(IF(Resumo!$Q$5="",1,'Diário 4º PA'!$O$4:$O$2000=Resumo!$Q$5)))
+SUMPRODUCT(('Comp.'!$D$5:$D$763=$B93)*('Comp.'!$B$5:$B$763&gt;=E$4)*('Comp.'!$B$5:$B$763&lt;=EOMONTH(E$4,0))*('Comp.'!$E$5:$E$763)*(IF(Resumo!$Q$5="",1,'Comp.'!$K$5:$K$763=Resumo!$Q$5)))</f>
        <v>83.63</v>
      </c>
      <c r="F93" s="199">
        <f t="array" ref="F93">SUMPRODUCT(('Diário 1º PA'!$E$4:$E$2977='Analítico Cp.'!$B93)*('Diário 1º PA'!$C$4:$C$2977&gt;=F$4)*('Diário 1º PA'!$C$4:$C$2977&lt;=EOMONTH(F$4,0))*('Diário 1º PA'!$F$4:$F$2977)*(IF(Resumo!$Q$5="",1,'Diário 1º PA'!$O$4:$O$2977=Resumo!$Q$5)))
+SUMPRODUCT(('Diário 2º PA'!$E$4:$E$2000='Analítico Cp.'!$B93)*('Diário 2º PA'!$C$4:$C$2000&gt;=F$4)*('Diário 2º PA'!$C$4:$C$2000&lt;=EOMONTH(F$4,0))*('Diário 2º PA'!$F$4:$F$2000)*(IF(Resumo!$Q$5="",1,'Diário 2º PA'!$O$4:$O$2000=Resumo!$Q$5)))
+SUMPRODUCT(('Diário 3º PA'!$E$4:$E$2000='Analítico Cp.'!$B93)*('Diário 3º PA'!$C$4:$C$2000&gt;=F$4)*('Diário 3º PA'!$C$4:$C$2000&lt;=EOMONTH(F$4,0))*('Diário 3º PA'!$F$4:$F$2000)*(IF(Resumo!$Q$5="",1,'Diário 3º PA'!$O$4:$O$2000=Resumo!$Q$5)))
+SUMPRODUCT(('Diário 4º PA'!$E$4:$E$2000='Analítico Cp.'!$B93)*('Diário 4º PA'!$C$4:$C$2000&gt;=F$4)*('Diário 4º PA'!$C$4:$C$2000&lt;=EOMONTH(F$4,0))*('Diário 4º PA'!$F$4:$F$2000)*(IF(Resumo!$Q$5="",1,'Diário 4º PA'!$O$4:$O$2000=Resumo!$Q$5)))
+SUMPRODUCT(('Comp.'!$D$5:$D$763=$B93)*('Comp.'!$B$5:$B$763&gt;=F$4)*('Comp.'!$B$5:$B$763&lt;=EOMONTH(F$4,0))*('Comp.'!$E$5:$E$763)*(IF(Resumo!$Q$5="",1,'Comp.'!$K$5:$K$763=Resumo!$Q$5)))</f>
        <v>0</v>
      </c>
      <c r="G93" s="199">
        <f t="array" ref="G93">SUMPRODUCT(('Diário 1º PA'!$E$4:$E$2977='Analítico Cp.'!$B93)*('Diário 1º PA'!$C$4:$C$2977&gt;=G$4)*('Diário 1º PA'!$C$4:$C$2977&lt;=EOMONTH(G$4,0))*('Diário 1º PA'!$F$4:$F$2977)*(IF(Resumo!$Q$5="",1,'Diário 1º PA'!$O$4:$O$2977=Resumo!$Q$5)))
+SUMPRODUCT(('Diário 2º PA'!$E$4:$E$2000='Analítico Cp.'!$B93)*('Diário 2º PA'!$C$4:$C$2000&gt;=G$4)*('Diário 2º PA'!$C$4:$C$2000&lt;=EOMONTH(G$4,0))*('Diário 2º PA'!$F$4:$F$2000)*(IF(Resumo!$Q$5="",1,'Diário 2º PA'!$O$4:$O$2000=Resumo!$Q$5)))
+SUMPRODUCT(('Diário 3º PA'!$E$4:$E$2000='Analítico Cp.'!$B93)*('Diário 3º PA'!$C$4:$C$2000&gt;=G$4)*('Diário 3º PA'!$C$4:$C$2000&lt;=EOMONTH(G$4,0))*('Diário 3º PA'!$F$4:$F$2000)*(IF(Resumo!$Q$5="",1,'Diário 3º PA'!$O$4:$O$2000=Resumo!$Q$5)))
+SUMPRODUCT(('Diário 4º PA'!$E$4:$E$2000='Analítico Cp.'!$B93)*('Diário 4º PA'!$C$4:$C$2000&gt;=G$4)*('Diário 4º PA'!$C$4:$C$2000&lt;=EOMONTH(G$4,0))*('Diário 4º PA'!$F$4:$F$2000)*(IF(Resumo!$Q$5="",1,'Diário 4º PA'!$O$4:$O$2000=Resumo!$Q$5)))
+SUMPRODUCT(('Comp.'!$D$5:$D$763=$B93)*('Comp.'!$B$5:$B$763&gt;=G$4)*('Comp.'!$B$5:$B$763&lt;=EOMONTH(G$4,0))*('Comp.'!$E$5:$E$763)*(IF(Resumo!$Q$5="",1,'Comp.'!$K$5:$K$763=Resumo!$Q$5)))</f>
        <v>0</v>
      </c>
      <c r="H93" s="199">
        <f t="array" ref="H93">SUMPRODUCT(('Diário 1º PA'!$E$4:$E$2977='Analítico Cp.'!$B93)*('Diário 1º PA'!$C$4:$C$2977&gt;=H$4)*('Diário 1º PA'!$C$4:$C$2977&lt;=EOMONTH(H$4,0))*('Diário 1º PA'!$F$4:$F$2977)*(IF(Resumo!$Q$5="",1,'Diário 1º PA'!$O$4:$O$2977=Resumo!$Q$5)))
+SUMPRODUCT(('Diário 2º PA'!$E$4:$E$2000='Analítico Cp.'!$B93)*('Diário 2º PA'!$C$4:$C$2000&gt;=H$4)*('Diário 2º PA'!$C$4:$C$2000&lt;=EOMONTH(H$4,0))*('Diário 2º PA'!$F$4:$F$2000)*(IF(Resumo!$Q$5="",1,'Diário 2º PA'!$O$4:$O$2000=Resumo!$Q$5)))
+SUMPRODUCT(('Diário 3º PA'!$E$4:$E$2000='Analítico Cp.'!$B93)*('Diário 3º PA'!$C$4:$C$2000&gt;=H$4)*('Diário 3º PA'!$C$4:$C$2000&lt;=EOMONTH(H$4,0))*('Diário 3º PA'!$F$4:$F$2000)*(IF(Resumo!$Q$5="",1,'Diário 3º PA'!$O$4:$O$2000=Resumo!$Q$5)))
+SUMPRODUCT(('Diário 4º PA'!$E$4:$E$2000='Analítico Cp.'!$B93)*('Diário 4º PA'!$C$4:$C$2000&gt;=H$4)*('Diário 4º PA'!$C$4:$C$2000&lt;=EOMONTH(H$4,0))*('Diário 4º PA'!$F$4:$F$2000)*(IF(Resumo!$Q$5="",1,'Diário 4º PA'!$O$4:$O$2000=Resumo!$Q$5)))
+SUMPRODUCT(('Comp.'!$D$5:$D$763=$B93)*('Comp.'!$B$5:$B$763&gt;=H$4)*('Comp.'!$B$5:$B$763&lt;=EOMONTH(H$4,0))*('Comp.'!$E$5:$E$763)*(IF(Resumo!$Q$5="",1,'Comp.'!$K$5:$K$763=Resumo!$Q$5)))</f>
        <v>0</v>
      </c>
      <c r="I93" s="199">
        <f t="array" ref="I93">SUMPRODUCT(('Diário 1º PA'!$E$4:$E$2977='Analítico Cp.'!$B93)*('Diário 1º PA'!$C$4:$C$2977&gt;=I$4)*('Diário 1º PA'!$C$4:$C$2977&lt;=EOMONTH(I$4,0))*('Diário 1º PA'!$F$4:$F$2977)*(IF(Resumo!$Q$5="",1,'Diário 1º PA'!$O$4:$O$2977=Resumo!$Q$5)))
+SUMPRODUCT(('Diário 2º PA'!$E$4:$E$2000='Analítico Cp.'!$B93)*('Diário 2º PA'!$C$4:$C$2000&gt;=I$4)*('Diário 2º PA'!$C$4:$C$2000&lt;=EOMONTH(I$4,0))*('Diário 2º PA'!$F$4:$F$2000)*(IF(Resumo!$Q$5="",1,'Diário 2º PA'!$O$4:$O$2000=Resumo!$Q$5)))
+SUMPRODUCT(('Diário 3º PA'!$E$4:$E$2000='Analítico Cp.'!$B93)*('Diário 3º PA'!$C$4:$C$2000&gt;=I$4)*('Diário 3º PA'!$C$4:$C$2000&lt;=EOMONTH(I$4,0))*('Diário 3º PA'!$F$4:$F$2000)*(IF(Resumo!$Q$5="",1,'Diário 3º PA'!$O$4:$O$2000=Resumo!$Q$5)))
+SUMPRODUCT(('Diário 4º PA'!$E$4:$E$2000='Analítico Cp.'!$B93)*('Diário 4º PA'!$C$4:$C$2000&gt;=I$4)*('Diário 4º PA'!$C$4:$C$2000&lt;=EOMONTH(I$4,0))*('Diário 4º PA'!$F$4:$F$2000)*(IF(Resumo!$Q$5="",1,'Diário 4º PA'!$O$4:$O$2000=Resumo!$Q$5)))
+SUMPRODUCT(('Comp.'!$D$5:$D$763=$B93)*('Comp.'!$B$5:$B$763&gt;=I$4)*('Comp.'!$B$5:$B$763&lt;=EOMONTH(I$4,0))*('Comp.'!$E$5:$E$763)*(IF(Resumo!$Q$5="",1,'Comp.'!$K$5:$K$763=Resumo!$Q$5)))</f>
        <v>0</v>
      </c>
      <c r="J93" s="199">
        <f t="array" ref="J93">SUMPRODUCT(('Diário 1º PA'!$E$4:$E$2977='Analítico Cp.'!$B93)*('Diário 1º PA'!$C$4:$C$2977&gt;=J$4)*('Diário 1º PA'!$C$4:$C$2977&lt;=EOMONTH(J$4,0))*('Diário 1º PA'!$F$4:$F$2977)*(IF(Resumo!$Q$5="",1,'Diário 1º PA'!$O$4:$O$2977=Resumo!$Q$5)))
+SUMPRODUCT(('Diário 2º PA'!$E$4:$E$2000='Analítico Cp.'!$B93)*('Diário 2º PA'!$C$4:$C$2000&gt;=J$4)*('Diário 2º PA'!$C$4:$C$2000&lt;=EOMONTH(J$4,0))*('Diário 2º PA'!$F$4:$F$2000)*(IF(Resumo!$Q$5="",1,'Diário 2º PA'!$O$4:$O$2000=Resumo!$Q$5)))
+SUMPRODUCT(('Diário 3º PA'!$E$4:$E$2000='Analítico Cp.'!$B93)*('Diário 3º PA'!$C$4:$C$2000&gt;=J$4)*('Diário 3º PA'!$C$4:$C$2000&lt;=EOMONTH(J$4,0))*('Diário 3º PA'!$F$4:$F$2000)*(IF(Resumo!$Q$5="",1,'Diário 3º PA'!$O$4:$O$2000=Resumo!$Q$5)))
+SUMPRODUCT(('Diário 4º PA'!$E$4:$E$2000='Analítico Cp.'!$B93)*('Diário 4º PA'!$C$4:$C$2000&gt;=J$4)*('Diário 4º PA'!$C$4:$C$2000&lt;=EOMONTH(J$4,0))*('Diário 4º PA'!$F$4:$F$2000)*(IF(Resumo!$Q$5="",1,'Diário 4º PA'!$O$4:$O$2000=Resumo!$Q$5)))
+SUMPRODUCT(('Comp.'!$D$5:$D$763=$B93)*('Comp.'!$B$5:$B$763&gt;=J$4)*('Comp.'!$B$5:$B$763&lt;=EOMONTH(J$4,0))*('Comp.'!$E$5:$E$763)*(IF(Resumo!$Q$5="",1,'Comp.'!$K$5:$K$763=Resumo!$Q$5)))</f>
        <v>0</v>
      </c>
      <c r="K93" s="199">
        <f t="array" ref="K93">SUMPRODUCT(('Diário 1º PA'!$E$4:$E$2977='Analítico Cp.'!$B93)*('Diário 1º PA'!$C$4:$C$2977&gt;=K$4)*('Diário 1º PA'!$C$4:$C$2977&lt;=EOMONTH(K$4,0))*('Diário 1º PA'!$F$4:$F$2977)*(IF(Resumo!$Q$5="",1,'Diário 1º PA'!$O$4:$O$2977=Resumo!$Q$5)))
+SUMPRODUCT(('Diário 2º PA'!$E$4:$E$2000='Analítico Cp.'!$B93)*('Diário 2º PA'!$C$4:$C$2000&gt;=K$4)*('Diário 2º PA'!$C$4:$C$2000&lt;=EOMONTH(K$4,0))*('Diário 2º PA'!$F$4:$F$2000)*(IF(Resumo!$Q$5="",1,'Diário 2º PA'!$O$4:$O$2000=Resumo!$Q$5)))
+SUMPRODUCT(('Diário 3º PA'!$E$4:$E$2000='Analítico Cp.'!$B93)*('Diário 3º PA'!$C$4:$C$2000&gt;=K$4)*('Diário 3º PA'!$C$4:$C$2000&lt;=EOMONTH(K$4,0))*('Diário 3º PA'!$F$4:$F$2000)*(IF(Resumo!$Q$5="",1,'Diário 3º PA'!$O$4:$O$2000=Resumo!$Q$5)))
+SUMPRODUCT(('Diário 4º PA'!$E$4:$E$2000='Analítico Cp.'!$B93)*('Diário 4º PA'!$C$4:$C$2000&gt;=K$4)*('Diário 4º PA'!$C$4:$C$2000&lt;=EOMONTH(K$4,0))*('Diário 4º PA'!$F$4:$F$2000)*(IF(Resumo!$Q$5="",1,'Diário 4º PA'!$O$4:$O$2000=Resumo!$Q$5)))
+SUMPRODUCT(('Comp.'!$D$5:$D$763=$B93)*('Comp.'!$B$5:$B$763&gt;=K$4)*('Comp.'!$B$5:$B$763&lt;=EOMONTH(K$4,0))*('Comp.'!$E$5:$E$763)*(IF(Resumo!$Q$5="",1,'Comp.'!$K$5:$K$763=Resumo!$Q$5)))</f>
        <v>0</v>
      </c>
      <c r="L93" s="199">
        <f t="array" ref="L93">SUMPRODUCT(('Diário 1º PA'!$E$4:$E$2977='Analítico Cp.'!$B93)*('Diário 1º PA'!$C$4:$C$2977&gt;=L$4)*('Diário 1º PA'!$C$4:$C$2977&lt;=EOMONTH(L$4,0))*('Diário 1º PA'!$F$4:$F$2977)*(IF(Resumo!$Q$5="",1,'Diário 1º PA'!$O$4:$O$2977=Resumo!$Q$5)))
+SUMPRODUCT(('Diário 2º PA'!$E$4:$E$2000='Analítico Cp.'!$B93)*('Diário 2º PA'!$C$4:$C$2000&gt;=L$4)*('Diário 2º PA'!$C$4:$C$2000&lt;=EOMONTH(L$4,0))*('Diário 2º PA'!$F$4:$F$2000)*(IF(Resumo!$Q$5="",1,'Diário 2º PA'!$O$4:$O$2000=Resumo!$Q$5)))
+SUMPRODUCT(('Diário 3º PA'!$E$4:$E$2000='Analítico Cp.'!$B93)*('Diário 3º PA'!$C$4:$C$2000&gt;=L$4)*('Diário 3º PA'!$C$4:$C$2000&lt;=EOMONTH(L$4,0))*('Diário 3º PA'!$F$4:$F$2000)*(IF(Resumo!$Q$5="",1,'Diário 3º PA'!$O$4:$O$2000=Resumo!$Q$5)))
+SUMPRODUCT(('Diário 4º PA'!$E$4:$E$2000='Analítico Cp.'!$B93)*('Diário 4º PA'!$C$4:$C$2000&gt;=L$4)*('Diário 4º PA'!$C$4:$C$2000&lt;=EOMONTH(L$4,0))*('Diário 4º PA'!$F$4:$F$2000)*(IF(Resumo!$Q$5="",1,'Diário 4º PA'!$O$4:$O$2000=Resumo!$Q$5)))
+SUMPRODUCT(('Comp.'!$D$5:$D$763=$B93)*('Comp.'!$B$5:$B$763&gt;=L$4)*('Comp.'!$B$5:$B$763&lt;=EOMONTH(L$4,0))*('Comp.'!$E$5:$E$763)*(IF(Resumo!$Q$5="",1,'Comp.'!$K$5:$K$763=Resumo!$Q$5)))</f>
        <v>0</v>
      </c>
      <c r="M93" s="199">
        <f t="array" ref="M93">SUMPRODUCT(('Diário 1º PA'!$E$4:$E$2977='Analítico Cp.'!$B93)*('Diário 1º PA'!$C$4:$C$2977&gt;=M$4)*('Diário 1º PA'!$C$4:$C$2977&lt;=EOMONTH(M$4,0))*('Diário 1º PA'!$F$4:$F$2977)*(IF(Resumo!$Q$5="",1,'Diário 1º PA'!$O$4:$O$2977=Resumo!$Q$5)))
+SUMPRODUCT(('Diário 2º PA'!$E$4:$E$2000='Analítico Cp.'!$B93)*('Diário 2º PA'!$C$4:$C$2000&gt;=M$4)*('Diário 2º PA'!$C$4:$C$2000&lt;=EOMONTH(M$4,0))*('Diário 2º PA'!$F$4:$F$2000)*(IF(Resumo!$Q$5="",1,'Diário 2º PA'!$O$4:$O$2000=Resumo!$Q$5)))
+SUMPRODUCT(('Diário 3º PA'!$E$4:$E$2000='Analítico Cp.'!$B93)*('Diário 3º PA'!$C$4:$C$2000&gt;=M$4)*('Diário 3º PA'!$C$4:$C$2000&lt;=EOMONTH(M$4,0))*('Diário 3º PA'!$F$4:$F$2000)*(IF(Resumo!$Q$5="",1,'Diário 3º PA'!$O$4:$O$2000=Resumo!$Q$5)))
+SUMPRODUCT(('Diário 4º PA'!$E$4:$E$2000='Analítico Cp.'!$B93)*('Diário 4º PA'!$C$4:$C$2000&gt;=M$4)*('Diário 4º PA'!$C$4:$C$2000&lt;=EOMONTH(M$4,0))*('Diário 4º PA'!$F$4:$F$2000)*(IF(Resumo!$Q$5="",1,'Diário 4º PA'!$O$4:$O$2000=Resumo!$Q$5)))
+SUMPRODUCT(('Comp.'!$D$5:$D$763=$B93)*('Comp.'!$B$5:$B$763&gt;=M$4)*('Comp.'!$B$5:$B$763&lt;=EOMONTH(M$4,0))*('Comp.'!$E$5:$E$763)*(IF(Resumo!$Q$5="",1,'Comp.'!$K$5:$K$763=Resumo!$Q$5)))</f>
        <v>0</v>
      </c>
      <c r="N93" s="199">
        <f t="array" ref="N93">SUMPRODUCT(('Diário 1º PA'!$E$4:$E$2977='Analítico Cp.'!$B93)*('Diário 1º PA'!$C$4:$C$2977&gt;=N$4)*('Diário 1º PA'!$C$4:$C$2977&lt;=EOMONTH(N$4,0))*('Diário 1º PA'!$F$4:$F$2977)*(IF(Resumo!$Q$5="",1,'Diário 1º PA'!$O$4:$O$2977=Resumo!$Q$5)))
+SUMPRODUCT(('Diário 2º PA'!$E$4:$E$2000='Analítico Cp.'!$B93)*('Diário 2º PA'!$C$4:$C$2000&gt;=N$4)*('Diário 2º PA'!$C$4:$C$2000&lt;=EOMONTH(N$4,0))*('Diário 2º PA'!$F$4:$F$2000)*(IF(Resumo!$Q$5="",1,'Diário 2º PA'!$O$4:$O$2000=Resumo!$Q$5)))
+SUMPRODUCT(('Diário 3º PA'!$E$4:$E$2000='Analítico Cp.'!$B93)*('Diário 3º PA'!$C$4:$C$2000&gt;=N$4)*('Diário 3º PA'!$C$4:$C$2000&lt;=EOMONTH(N$4,0))*('Diário 3º PA'!$F$4:$F$2000)*(IF(Resumo!$Q$5="",1,'Diário 3º PA'!$O$4:$O$2000=Resumo!$Q$5)))
+SUMPRODUCT(('Diário 4º PA'!$E$4:$E$2000='Analítico Cp.'!$B93)*('Diário 4º PA'!$C$4:$C$2000&gt;=N$4)*('Diário 4º PA'!$C$4:$C$2000&lt;=EOMONTH(N$4,0))*('Diário 4º PA'!$F$4:$F$2000)*(IF(Resumo!$Q$5="",1,'Diário 4º PA'!$O$4:$O$2000=Resumo!$Q$5)))
+SUMPRODUCT(('Comp.'!$D$5:$D$763=$B93)*('Comp.'!$B$5:$B$763&gt;=N$4)*('Comp.'!$B$5:$B$763&lt;=EOMONTH(N$4,0))*('Comp.'!$E$5:$E$763)*(IF(Resumo!$Q$5="",1,'Comp.'!$K$5:$K$763=Resumo!$Q$5)))</f>
        <v>0</v>
      </c>
      <c r="O93" s="200">
        <f t="shared" si="13"/>
        <v>784.49</v>
      </c>
      <c r="P93" s="201">
        <f t="shared" si="14"/>
        <v>1.6237640346628831E-4</v>
      </c>
      <c r="Q93" s="174"/>
      <c r="R93" s="174"/>
      <c r="S93" s="174"/>
      <c r="T93" s="174"/>
      <c r="U93" s="174"/>
      <c r="V93" s="174"/>
      <c r="W93" s="174"/>
      <c r="X93" s="174"/>
      <c r="Y93" s="174"/>
      <c r="Z93" s="174"/>
    </row>
    <row r="94" spans="1:26" ht="23.25" customHeight="1" x14ac:dyDescent="0.2">
      <c r="A94" s="220" t="s">
        <v>291</v>
      </c>
      <c r="B94" s="84" t="s">
        <v>292</v>
      </c>
      <c r="C94" s="199">
        <f t="array" ref="C94">SUMPRODUCT(('Diário 1º PA'!$E$4:$E$2977='Analítico Cp.'!$B94)*('Diário 1º PA'!$C$4:$C$2977&gt;=C$4)*('Diário 1º PA'!$C$4:$C$2977&lt;=EOMONTH(C$4,0))*('Diário 1º PA'!$F$4:$F$2977)*(IF(Resumo!$Q$5="",1,'Diário 1º PA'!$O$4:$O$2977=Resumo!$Q$5)))
+SUMPRODUCT(('Diário 2º PA'!$E$4:$E$2000='Analítico Cp.'!$B94)*('Diário 2º PA'!$C$4:$C$2000&gt;=C$4)*('Diário 2º PA'!$C$4:$C$2000&lt;=EOMONTH(C$4,0))*('Diário 2º PA'!$F$4:$F$2000)*(IF(Resumo!$Q$5="",1,'Diário 2º PA'!$O$4:$O$2000=Resumo!$Q$5)))
+SUMPRODUCT(('Diário 3º PA'!$E$4:$E$2000='Analítico Cp.'!$B94)*('Diário 3º PA'!$C$4:$C$2000&gt;=C$4)*('Diário 3º PA'!$C$4:$C$2000&lt;=EOMONTH(C$4,0))*('Diário 3º PA'!$F$4:$F$2000)*(IF(Resumo!$Q$5="",1,'Diário 3º PA'!$O$4:$O$2000=Resumo!$Q$5)))
+SUMPRODUCT(('Diário 4º PA'!$E$4:$E$2000='Analítico Cp.'!$B94)*('Diário 4º PA'!$C$4:$C$2000&gt;=C$4)*('Diário 4º PA'!$C$4:$C$2000&lt;=EOMONTH(C$4,0))*('Diário 4º PA'!$F$4:$F$2000)*(IF(Resumo!$Q$5="",1,'Diário 4º PA'!$O$4:$O$2000=Resumo!$Q$5)))
+SUMPRODUCT(('Comp.'!$D$5:$D$763=$B94)*('Comp.'!$B$5:$B$763&gt;=C$4)*('Comp.'!$B$5:$B$763&lt;=EOMONTH(C$4,0))*('Comp.'!$E$5:$E$763)*(IF(Resumo!$Q$5="",1,'Comp.'!$K$5:$K$763=Resumo!$Q$5)))</f>
        <v>2745.43</v>
      </c>
      <c r="D94" s="199">
        <f t="array" ref="D94">SUMPRODUCT(('Diário 1º PA'!$E$4:$E$2977='Analítico Cp.'!$B94)*('Diário 1º PA'!$C$4:$C$2977&gt;=D$4)*('Diário 1º PA'!$C$4:$C$2977&lt;=EOMONTH(D$4,0))*('Diário 1º PA'!$F$4:$F$2977)*(IF(Resumo!$Q$5="",1,'Diário 1º PA'!$O$4:$O$2977=Resumo!$Q$5)))
+SUMPRODUCT(('Diário 2º PA'!$E$4:$E$2000='Analítico Cp.'!$B94)*('Diário 2º PA'!$C$4:$C$2000&gt;=D$4)*('Diário 2º PA'!$C$4:$C$2000&lt;=EOMONTH(D$4,0))*('Diário 2º PA'!$F$4:$F$2000)*(IF(Resumo!$Q$5="",1,'Diário 2º PA'!$O$4:$O$2000=Resumo!$Q$5)))
+SUMPRODUCT(('Diário 3º PA'!$E$4:$E$2000='Analítico Cp.'!$B94)*('Diário 3º PA'!$C$4:$C$2000&gt;=D$4)*('Diário 3º PA'!$C$4:$C$2000&lt;=EOMONTH(D$4,0))*('Diário 3º PA'!$F$4:$F$2000)*(IF(Resumo!$Q$5="",1,'Diário 3º PA'!$O$4:$O$2000=Resumo!$Q$5)))
+SUMPRODUCT(('Diário 4º PA'!$E$4:$E$2000='Analítico Cp.'!$B94)*('Diário 4º PA'!$C$4:$C$2000&gt;=D$4)*('Diário 4º PA'!$C$4:$C$2000&lt;=EOMONTH(D$4,0))*('Diário 4º PA'!$F$4:$F$2000)*(IF(Resumo!$Q$5="",1,'Diário 4º PA'!$O$4:$O$2000=Resumo!$Q$5)))
+SUMPRODUCT(('Comp.'!$D$5:$D$763=$B94)*('Comp.'!$B$5:$B$763&gt;=D$4)*('Comp.'!$B$5:$B$763&lt;=EOMONTH(D$4,0))*('Comp.'!$E$5:$E$763)*(IF(Resumo!$Q$5="",1,'Comp.'!$K$5:$K$763=Resumo!$Q$5)))</f>
        <v>297.58</v>
      </c>
      <c r="E94" s="199">
        <f t="array" ref="E94">SUMPRODUCT(('Diário 1º PA'!$E$4:$E$2977='Analítico Cp.'!$B94)*('Diário 1º PA'!$C$4:$C$2977&gt;=E$4)*('Diário 1º PA'!$C$4:$C$2977&lt;=EOMONTH(E$4,0))*('Diário 1º PA'!$F$4:$F$2977)*(IF(Resumo!$Q$5="",1,'Diário 1º PA'!$O$4:$O$2977=Resumo!$Q$5)))
+SUMPRODUCT(('Diário 2º PA'!$E$4:$E$2000='Analítico Cp.'!$B94)*('Diário 2º PA'!$C$4:$C$2000&gt;=E$4)*('Diário 2º PA'!$C$4:$C$2000&lt;=EOMONTH(E$4,0))*('Diário 2º PA'!$F$4:$F$2000)*(IF(Resumo!$Q$5="",1,'Diário 2º PA'!$O$4:$O$2000=Resumo!$Q$5)))
+SUMPRODUCT(('Diário 3º PA'!$E$4:$E$2000='Analítico Cp.'!$B94)*('Diário 3º PA'!$C$4:$C$2000&gt;=E$4)*('Diário 3º PA'!$C$4:$C$2000&lt;=EOMONTH(E$4,0))*('Diário 3º PA'!$F$4:$F$2000)*(IF(Resumo!$Q$5="",1,'Diário 3º PA'!$O$4:$O$2000=Resumo!$Q$5)))
+SUMPRODUCT(('Diário 4º PA'!$E$4:$E$2000='Analítico Cp.'!$B94)*('Diário 4º PA'!$C$4:$C$2000&gt;=E$4)*('Diário 4º PA'!$C$4:$C$2000&lt;=EOMONTH(E$4,0))*('Diário 4º PA'!$F$4:$F$2000)*(IF(Resumo!$Q$5="",1,'Diário 4º PA'!$O$4:$O$2000=Resumo!$Q$5)))
+SUMPRODUCT(('Comp.'!$D$5:$D$763=$B94)*('Comp.'!$B$5:$B$763&gt;=E$4)*('Comp.'!$B$5:$B$763&lt;=EOMONTH(E$4,0))*('Comp.'!$E$5:$E$763)*(IF(Resumo!$Q$5="",1,'Comp.'!$K$5:$K$763=Resumo!$Q$5)))</f>
        <v>1220.97</v>
      </c>
      <c r="F94" s="199">
        <f t="array" ref="F94">SUMPRODUCT(('Diário 1º PA'!$E$4:$E$2977='Analítico Cp.'!$B94)*('Diário 1º PA'!$C$4:$C$2977&gt;=F$4)*('Diário 1º PA'!$C$4:$C$2977&lt;=EOMONTH(F$4,0))*('Diário 1º PA'!$F$4:$F$2977)*(IF(Resumo!$Q$5="",1,'Diário 1º PA'!$O$4:$O$2977=Resumo!$Q$5)))
+SUMPRODUCT(('Diário 2º PA'!$E$4:$E$2000='Analítico Cp.'!$B94)*('Diário 2º PA'!$C$4:$C$2000&gt;=F$4)*('Diário 2º PA'!$C$4:$C$2000&lt;=EOMONTH(F$4,0))*('Diário 2º PA'!$F$4:$F$2000)*(IF(Resumo!$Q$5="",1,'Diário 2º PA'!$O$4:$O$2000=Resumo!$Q$5)))
+SUMPRODUCT(('Diário 3º PA'!$E$4:$E$2000='Analítico Cp.'!$B94)*('Diário 3º PA'!$C$4:$C$2000&gt;=F$4)*('Diário 3º PA'!$C$4:$C$2000&lt;=EOMONTH(F$4,0))*('Diário 3º PA'!$F$4:$F$2000)*(IF(Resumo!$Q$5="",1,'Diário 3º PA'!$O$4:$O$2000=Resumo!$Q$5)))
+SUMPRODUCT(('Diário 4º PA'!$E$4:$E$2000='Analítico Cp.'!$B94)*('Diário 4º PA'!$C$4:$C$2000&gt;=F$4)*('Diário 4º PA'!$C$4:$C$2000&lt;=EOMONTH(F$4,0))*('Diário 4º PA'!$F$4:$F$2000)*(IF(Resumo!$Q$5="",1,'Diário 4º PA'!$O$4:$O$2000=Resumo!$Q$5)))
+SUMPRODUCT(('Comp.'!$D$5:$D$763=$B94)*('Comp.'!$B$5:$B$763&gt;=F$4)*('Comp.'!$B$5:$B$763&lt;=EOMONTH(F$4,0))*('Comp.'!$E$5:$E$763)*(IF(Resumo!$Q$5="",1,'Comp.'!$K$5:$K$763=Resumo!$Q$5)))</f>
        <v>0</v>
      </c>
      <c r="G94" s="199">
        <f t="array" ref="G94">SUMPRODUCT(('Diário 1º PA'!$E$4:$E$2977='Analítico Cp.'!$B94)*('Diário 1º PA'!$C$4:$C$2977&gt;=G$4)*('Diário 1º PA'!$C$4:$C$2977&lt;=EOMONTH(G$4,0))*('Diário 1º PA'!$F$4:$F$2977)*(IF(Resumo!$Q$5="",1,'Diário 1º PA'!$O$4:$O$2977=Resumo!$Q$5)))
+SUMPRODUCT(('Diário 2º PA'!$E$4:$E$2000='Analítico Cp.'!$B94)*('Diário 2º PA'!$C$4:$C$2000&gt;=G$4)*('Diário 2º PA'!$C$4:$C$2000&lt;=EOMONTH(G$4,0))*('Diário 2º PA'!$F$4:$F$2000)*(IF(Resumo!$Q$5="",1,'Diário 2º PA'!$O$4:$O$2000=Resumo!$Q$5)))
+SUMPRODUCT(('Diário 3º PA'!$E$4:$E$2000='Analítico Cp.'!$B94)*('Diário 3º PA'!$C$4:$C$2000&gt;=G$4)*('Diário 3º PA'!$C$4:$C$2000&lt;=EOMONTH(G$4,0))*('Diário 3º PA'!$F$4:$F$2000)*(IF(Resumo!$Q$5="",1,'Diário 3º PA'!$O$4:$O$2000=Resumo!$Q$5)))
+SUMPRODUCT(('Diário 4º PA'!$E$4:$E$2000='Analítico Cp.'!$B94)*('Diário 4º PA'!$C$4:$C$2000&gt;=G$4)*('Diário 4º PA'!$C$4:$C$2000&lt;=EOMONTH(G$4,0))*('Diário 4º PA'!$F$4:$F$2000)*(IF(Resumo!$Q$5="",1,'Diário 4º PA'!$O$4:$O$2000=Resumo!$Q$5)))
+SUMPRODUCT(('Comp.'!$D$5:$D$763=$B94)*('Comp.'!$B$5:$B$763&gt;=G$4)*('Comp.'!$B$5:$B$763&lt;=EOMONTH(G$4,0))*('Comp.'!$E$5:$E$763)*(IF(Resumo!$Q$5="",1,'Comp.'!$K$5:$K$763=Resumo!$Q$5)))</f>
        <v>0</v>
      </c>
      <c r="H94" s="199">
        <f t="array" ref="H94">SUMPRODUCT(('Diário 1º PA'!$E$4:$E$2977='Analítico Cp.'!$B94)*('Diário 1º PA'!$C$4:$C$2977&gt;=H$4)*('Diário 1º PA'!$C$4:$C$2977&lt;=EOMONTH(H$4,0))*('Diário 1º PA'!$F$4:$F$2977)*(IF(Resumo!$Q$5="",1,'Diário 1º PA'!$O$4:$O$2977=Resumo!$Q$5)))
+SUMPRODUCT(('Diário 2º PA'!$E$4:$E$2000='Analítico Cp.'!$B94)*('Diário 2º PA'!$C$4:$C$2000&gt;=H$4)*('Diário 2º PA'!$C$4:$C$2000&lt;=EOMONTH(H$4,0))*('Diário 2º PA'!$F$4:$F$2000)*(IF(Resumo!$Q$5="",1,'Diário 2º PA'!$O$4:$O$2000=Resumo!$Q$5)))
+SUMPRODUCT(('Diário 3º PA'!$E$4:$E$2000='Analítico Cp.'!$B94)*('Diário 3º PA'!$C$4:$C$2000&gt;=H$4)*('Diário 3º PA'!$C$4:$C$2000&lt;=EOMONTH(H$4,0))*('Diário 3º PA'!$F$4:$F$2000)*(IF(Resumo!$Q$5="",1,'Diário 3º PA'!$O$4:$O$2000=Resumo!$Q$5)))
+SUMPRODUCT(('Diário 4º PA'!$E$4:$E$2000='Analítico Cp.'!$B94)*('Diário 4º PA'!$C$4:$C$2000&gt;=H$4)*('Diário 4º PA'!$C$4:$C$2000&lt;=EOMONTH(H$4,0))*('Diário 4º PA'!$F$4:$F$2000)*(IF(Resumo!$Q$5="",1,'Diário 4º PA'!$O$4:$O$2000=Resumo!$Q$5)))
+SUMPRODUCT(('Comp.'!$D$5:$D$763=$B94)*('Comp.'!$B$5:$B$763&gt;=H$4)*('Comp.'!$B$5:$B$763&lt;=EOMONTH(H$4,0))*('Comp.'!$E$5:$E$763)*(IF(Resumo!$Q$5="",1,'Comp.'!$K$5:$K$763=Resumo!$Q$5)))</f>
        <v>0</v>
      </c>
      <c r="I94" s="199">
        <f t="array" ref="I94">SUMPRODUCT(('Diário 1º PA'!$E$4:$E$2977='Analítico Cp.'!$B94)*('Diário 1º PA'!$C$4:$C$2977&gt;=I$4)*('Diário 1º PA'!$C$4:$C$2977&lt;=EOMONTH(I$4,0))*('Diário 1º PA'!$F$4:$F$2977)*(IF(Resumo!$Q$5="",1,'Diário 1º PA'!$O$4:$O$2977=Resumo!$Q$5)))
+SUMPRODUCT(('Diário 2º PA'!$E$4:$E$2000='Analítico Cp.'!$B94)*('Diário 2º PA'!$C$4:$C$2000&gt;=I$4)*('Diário 2º PA'!$C$4:$C$2000&lt;=EOMONTH(I$4,0))*('Diário 2º PA'!$F$4:$F$2000)*(IF(Resumo!$Q$5="",1,'Diário 2º PA'!$O$4:$O$2000=Resumo!$Q$5)))
+SUMPRODUCT(('Diário 3º PA'!$E$4:$E$2000='Analítico Cp.'!$B94)*('Diário 3º PA'!$C$4:$C$2000&gt;=I$4)*('Diário 3º PA'!$C$4:$C$2000&lt;=EOMONTH(I$4,0))*('Diário 3º PA'!$F$4:$F$2000)*(IF(Resumo!$Q$5="",1,'Diário 3º PA'!$O$4:$O$2000=Resumo!$Q$5)))
+SUMPRODUCT(('Diário 4º PA'!$E$4:$E$2000='Analítico Cp.'!$B94)*('Diário 4º PA'!$C$4:$C$2000&gt;=I$4)*('Diário 4º PA'!$C$4:$C$2000&lt;=EOMONTH(I$4,0))*('Diário 4º PA'!$F$4:$F$2000)*(IF(Resumo!$Q$5="",1,'Diário 4º PA'!$O$4:$O$2000=Resumo!$Q$5)))
+SUMPRODUCT(('Comp.'!$D$5:$D$763=$B94)*('Comp.'!$B$5:$B$763&gt;=I$4)*('Comp.'!$B$5:$B$763&lt;=EOMONTH(I$4,0))*('Comp.'!$E$5:$E$763)*(IF(Resumo!$Q$5="",1,'Comp.'!$K$5:$K$763=Resumo!$Q$5)))</f>
        <v>0</v>
      </c>
      <c r="J94" s="199">
        <f t="array" ref="J94">SUMPRODUCT(('Diário 1º PA'!$E$4:$E$2977='Analítico Cp.'!$B94)*('Diário 1º PA'!$C$4:$C$2977&gt;=J$4)*('Diário 1º PA'!$C$4:$C$2977&lt;=EOMONTH(J$4,0))*('Diário 1º PA'!$F$4:$F$2977)*(IF(Resumo!$Q$5="",1,'Diário 1º PA'!$O$4:$O$2977=Resumo!$Q$5)))
+SUMPRODUCT(('Diário 2º PA'!$E$4:$E$2000='Analítico Cp.'!$B94)*('Diário 2º PA'!$C$4:$C$2000&gt;=J$4)*('Diário 2º PA'!$C$4:$C$2000&lt;=EOMONTH(J$4,0))*('Diário 2º PA'!$F$4:$F$2000)*(IF(Resumo!$Q$5="",1,'Diário 2º PA'!$O$4:$O$2000=Resumo!$Q$5)))
+SUMPRODUCT(('Diário 3º PA'!$E$4:$E$2000='Analítico Cp.'!$B94)*('Diário 3º PA'!$C$4:$C$2000&gt;=J$4)*('Diário 3º PA'!$C$4:$C$2000&lt;=EOMONTH(J$4,0))*('Diário 3º PA'!$F$4:$F$2000)*(IF(Resumo!$Q$5="",1,'Diário 3º PA'!$O$4:$O$2000=Resumo!$Q$5)))
+SUMPRODUCT(('Diário 4º PA'!$E$4:$E$2000='Analítico Cp.'!$B94)*('Diário 4º PA'!$C$4:$C$2000&gt;=J$4)*('Diário 4º PA'!$C$4:$C$2000&lt;=EOMONTH(J$4,0))*('Diário 4º PA'!$F$4:$F$2000)*(IF(Resumo!$Q$5="",1,'Diário 4º PA'!$O$4:$O$2000=Resumo!$Q$5)))
+SUMPRODUCT(('Comp.'!$D$5:$D$763=$B94)*('Comp.'!$B$5:$B$763&gt;=J$4)*('Comp.'!$B$5:$B$763&lt;=EOMONTH(J$4,0))*('Comp.'!$E$5:$E$763)*(IF(Resumo!$Q$5="",1,'Comp.'!$K$5:$K$763=Resumo!$Q$5)))</f>
        <v>0</v>
      </c>
      <c r="K94" s="199">
        <f t="array" ref="K94">SUMPRODUCT(('Diário 1º PA'!$E$4:$E$2977='Analítico Cp.'!$B94)*('Diário 1º PA'!$C$4:$C$2977&gt;=K$4)*('Diário 1º PA'!$C$4:$C$2977&lt;=EOMONTH(K$4,0))*('Diário 1º PA'!$F$4:$F$2977)*(IF(Resumo!$Q$5="",1,'Diário 1º PA'!$O$4:$O$2977=Resumo!$Q$5)))
+SUMPRODUCT(('Diário 2º PA'!$E$4:$E$2000='Analítico Cp.'!$B94)*('Diário 2º PA'!$C$4:$C$2000&gt;=K$4)*('Diário 2º PA'!$C$4:$C$2000&lt;=EOMONTH(K$4,0))*('Diário 2º PA'!$F$4:$F$2000)*(IF(Resumo!$Q$5="",1,'Diário 2º PA'!$O$4:$O$2000=Resumo!$Q$5)))
+SUMPRODUCT(('Diário 3º PA'!$E$4:$E$2000='Analítico Cp.'!$B94)*('Diário 3º PA'!$C$4:$C$2000&gt;=K$4)*('Diário 3º PA'!$C$4:$C$2000&lt;=EOMONTH(K$4,0))*('Diário 3º PA'!$F$4:$F$2000)*(IF(Resumo!$Q$5="",1,'Diário 3º PA'!$O$4:$O$2000=Resumo!$Q$5)))
+SUMPRODUCT(('Diário 4º PA'!$E$4:$E$2000='Analítico Cp.'!$B94)*('Diário 4º PA'!$C$4:$C$2000&gt;=K$4)*('Diário 4º PA'!$C$4:$C$2000&lt;=EOMONTH(K$4,0))*('Diário 4º PA'!$F$4:$F$2000)*(IF(Resumo!$Q$5="",1,'Diário 4º PA'!$O$4:$O$2000=Resumo!$Q$5)))
+SUMPRODUCT(('Comp.'!$D$5:$D$763=$B94)*('Comp.'!$B$5:$B$763&gt;=K$4)*('Comp.'!$B$5:$B$763&lt;=EOMONTH(K$4,0))*('Comp.'!$E$5:$E$763)*(IF(Resumo!$Q$5="",1,'Comp.'!$K$5:$K$763=Resumo!$Q$5)))</f>
        <v>0</v>
      </c>
      <c r="L94" s="199">
        <f t="array" ref="L94">SUMPRODUCT(('Diário 1º PA'!$E$4:$E$2977='Analítico Cp.'!$B94)*('Diário 1º PA'!$C$4:$C$2977&gt;=L$4)*('Diário 1º PA'!$C$4:$C$2977&lt;=EOMONTH(L$4,0))*('Diário 1º PA'!$F$4:$F$2977)*(IF(Resumo!$Q$5="",1,'Diário 1º PA'!$O$4:$O$2977=Resumo!$Q$5)))
+SUMPRODUCT(('Diário 2º PA'!$E$4:$E$2000='Analítico Cp.'!$B94)*('Diário 2º PA'!$C$4:$C$2000&gt;=L$4)*('Diário 2º PA'!$C$4:$C$2000&lt;=EOMONTH(L$4,0))*('Diário 2º PA'!$F$4:$F$2000)*(IF(Resumo!$Q$5="",1,'Diário 2º PA'!$O$4:$O$2000=Resumo!$Q$5)))
+SUMPRODUCT(('Diário 3º PA'!$E$4:$E$2000='Analítico Cp.'!$B94)*('Diário 3º PA'!$C$4:$C$2000&gt;=L$4)*('Diário 3º PA'!$C$4:$C$2000&lt;=EOMONTH(L$4,0))*('Diário 3º PA'!$F$4:$F$2000)*(IF(Resumo!$Q$5="",1,'Diário 3º PA'!$O$4:$O$2000=Resumo!$Q$5)))
+SUMPRODUCT(('Diário 4º PA'!$E$4:$E$2000='Analítico Cp.'!$B94)*('Diário 4º PA'!$C$4:$C$2000&gt;=L$4)*('Diário 4º PA'!$C$4:$C$2000&lt;=EOMONTH(L$4,0))*('Diário 4º PA'!$F$4:$F$2000)*(IF(Resumo!$Q$5="",1,'Diário 4º PA'!$O$4:$O$2000=Resumo!$Q$5)))
+SUMPRODUCT(('Comp.'!$D$5:$D$763=$B94)*('Comp.'!$B$5:$B$763&gt;=L$4)*('Comp.'!$B$5:$B$763&lt;=EOMONTH(L$4,0))*('Comp.'!$E$5:$E$763)*(IF(Resumo!$Q$5="",1,'Comp.'!$K$5:$K$763=Resumo!$Q$5)))</f>
        <v>0</v>
      </c>
      <c r="M94" s="199">
        <f t="array" ref="M94">SUMPRODUCT(('Diário 1º PA'!$E$4:$E$2977='Analítico Cp.'!$B94)*('Diário 1º PA'!$C$4:$C$2977&gt;=M$4)*('Diário 1º PA'!$C$4:$C$2977&lt;=EOMONTH(M$4,0))*('Diário 1º PA'!$F$4:$F$2977)*(IF(Resumo!$Q$5="",1,'Diário 1º PA'!$O$4:$O$2977=Resumo!$Q$5)))
+SUMPRODUCT(('Diário 2º PA'!$E$4:$E$2000='Analítico Cp.'!$B94)*('Diário 2º PA'!$C$4:$C$2000&gt;=M$4)*('Diário 2º PA'!$C$4:$C$2000&lt;=EOMONTH(M$4,0))*('Diário 2º PA'!$F$4:$F$2000)*(IF(Resumo!$Q$5="",1,'Diário 2º PA'!$O$4:$O$2000=Resumo!$Q$5)))
+SUMPRODUCT(('Diário 3º PA'!$E$4:$E$2000='Analítico Cp.'!$B94)*('Diário 3º PA'!$C$4:$C$2000&gt;=M$4)*('Diário 3º PA'!$C$4:$C$2000&lt;=EOMONTH(M$4,0))*('Diário 3º PA'!$F$4:$F$2000)*(IF(Resumo!$Q$5="",1,'Diário 3º PA'!$O$4:$O$2000=Resumo!$Q$5)))
+SUMPRODUCT(('Diário 4º PA'!$E$4:$E$2000='Analítico Cp.'!$B94)*('Diário 4º PA'!$C$4:$C$2000&gt;=M$4)*('Diário 4º PA'!$C$4:$C$2000&lt;=EOMONTH(M$4,0))*('Diário 4º PA'!$F$4:$F$2000)*(IF(Resumo!$Q$5="",1,'Diário 4º PA'!$O$4:$O$2000=Resumo!$Q$5)))
+SUMPRODUCT(('Comp.'!$D$5:$D$763=$B94)*('Comp.'!$B$5:$B$763&gt;=M$4)*('Comp.'!$B$5:$B$763&lt;=EOMONTH(M$4,0))*('Comp.'!$E$5:$E$763)*(IF(Resumo!$Q$5="",1,'Comp.'!$K$5:$K$763=Resumo!$Q$5)))</f>
        <v>0</v>
      </c>
      <c r="N94" s="199">
        <f t="array" ref="N94">SUMPRODUCT(('Diário 1º PA'!$E$4:$E$2977='Analítico Cp.'!$B94)*('Diário 1º PA'!$C$4:$C$2977&gt;=N$4)*('Diário 1º PA'!$C$4:$C$2977&lt;=EOMONTH(N$4,0))*('Diário 1º PA'!$F$4:$F$2977)*(IF(Resumo!$Q$5="",1,'Diário 1º PA'!$O$4:$O$2977=Resumo!$Q$5)))
+SUMPRODUCT(('Diário 2º PA'!$E$4:$E$2000='Analítico Cp.'!$B94)*('Diário 2º PA'!$C$4:$C$2000&gt;=N$4)*('Diário 2º PA'!$C$4:$C$2000&lt;=EOMONTH(N$4,0))*('Diário 2º PA'!$F$4:$F$2000)*(IF(Resumo!$Q$5="",1,'Diário 2º PA'!$O$4:$O$2000=Resumo!$Q$5)))
+SUMPRODUCT(('Diário 3º PA'!$E$4:$E$2000='Analítico Cp.'!$B94)*('Diário 3º PA'!$C$4:$C$2000&gt;=N$4)*('Diário 3º PA'!$C$4:$C$2000&lt;=EOMONTH(N$4,0))*('Diário 3º PA'!$F$4:$F$2000)*(IF(Resumo!$Q$5="",1,'Diário 3º PA'!$O$4:$O$2000=Resumo!$Q$5)))
+SUMPRODUCT(('Diário 4º PA'!$E$4:$E$2000='Analítico Cp.'!$B94)*('Diário 4º PA'!$C$4:$C$2000&gt;=N$4)*('Diário 4º PA'!$C$4:$C$2000&lt;=EOMONTH(N$4,0))*('Diário 4º PA'!$F$4:$F$2000)*(IF(Resumo!$Q$5="",1,'Diário 4º PA'!$O$4:$O$2000=Resumo!$Q$5)))
+SUMPRODUCT(('Comp.'!$D$5:$D$763=$B94)*('Comp.'!$B$5:$B$763&gt;=N$4)*('Comp.'!$B$5:$B$763&lt;=EOMONTH(N$4,0))*('Comp.'!$E$5:$E$763)*(IF(Resumo!$Q$5="",1,'Comp.'!$K$5:$K$763=Resumo!$Q$5)))</f>
        <v>0</v>
      </c>
      <c r="O94" s="200">
        <f t="shared" si="13"/>
        <v>4263.9799999999996</v>
      </c>
      <c r="P94" s="201">
        <f t="shared" si="14"/>
        <v>8.8257305619215531E-4</v>
      </c>
      <c r="Q94" s="174"/>
      <c r="R94" s="174"/>
      <c r="S94" s="174"/>
      <c r="T94" s="174"/>
      <c r="U94" s="174"/>
      <c r="V94" s="174"/>
      <c r="W94" s="174"/>
      <c r="X94" s="174"/>
      <c r="Y94" s="174"/>
      <c r="Z94" s="174"/>
    </row>
    <row r="95" spans="1:26" ht="23.25" customHeight="1" x14ac:dyDescent="0.2">
      <c r="A95" s="220" t="s">
        <v>293</v>
      </c>
      <c r="B95" s="84" t="s">
        <v>294</v>
      </c>
      <c r="C95" s="199">
        <f t="array" ref="C95">SUMPRODUCT(('Diário 1º PA'!$E$4:$E$2977='Analítico Cp.'!$B95)*('Diário 1º PA'!$C$4:$C$2977&gt;=C$4)*('Diário 1º PA'!$C$4:$C$2977&lt;=EOMONTH(C$4,0))*('Diário 1º PA'!$F$4:$F$2977)*(IF(Resumo!$Q$5="",1,'Diário 1º PA'!$O$4:$O$2977=Resumo!$Q$5)))
+SUMPRODUCT(('Diário 2º PA'!$E$4:$E$2000='Analítico Cp.'!$B95)*('Diário 2º PA'!$C$4:$C$2000&gt;=C$4)*('Diário 2º PA'!$C$4:$C$2000&lt;=EOMONTH(C$4,0))*('Diário 2º PA'!$F$4:$F$2000)*(IF(Resumo!$Q$5="",1,'Diário 2º PA'!$O$4:$O$2000=Resumo!$Q$5)))
+SUMPRODUCT(('Diário 3º PA'!$E$4:$E$2000='Analítico Cp.'!$B95)*('Diário 3º PA'!$C$4:$C$2000&gt;=C$4)*('Diário 3º PA'!$C$4:$C$2000&lt;=EOMONTH(C$4,0))*('Diário 3º PA'!$F$4:$F$2000)*(IF(Resumo!$Q$5="",1,'Diário 3º PA'!$O$4:$O$2000=Resumo!$Q$5)))
+SUMPRODUCT(('Diário 4º PA'!$E$4:$E$2000='Analítico Cp.'!$B95)*('Diário 4º PA'!$C$4:$C$2000&gt;=C$4)*('Diário 4º PA'!$C$4:$C$2000&lt;=EOMONTH(C$4,0))*('Diário 4º PA'!$F$4:$F$2000)*(IF(Resumo!$Q$5="",1,'Diário 4º PA'!$O$4:$O$2000=Resumo!$Q$5)))
+SUMPRODUCT(('Comp.'!$D$5:$D$763=$B95)*('Comp.'!$B$5:$B$763&gt;=C$4)*('Comp.'!$B$5:$B$763&lt;=EOMONTH(C$4,0))*('Comp.'!$E$5:$E$763)*(IF(Resumo!$Q$5="",1,'Comp.'!$K$5:$K$763=Resumo!$Q$5)))</f>
        <v>0</v>
      </c>
      <c r="D95" s="199">
        <f t="array" ref="D95">SUMPRODUCT(('Diário 1º PA'!$E$4:$E$2977='Analítico Cp.'!$B95)*('Diário 1º PA'!$C$4:$C$2977&gt;=D$4)*('Diário 1º PA'!$C$4:$C$2977&lt;=EOMONTH(D$4,0))*('Diário 1º PA'!$F$4:$F$2977)*(IF(Resumo!$Q$5="",1,'Diário 1º PA'!$O$4:$O$2977=Resumo!$Q$5)))
+SUMPRODUCT(('Diário 2º PA'!$E$4:$E$2000='Analítico Cp.'!$B95)*('Diário 2º PA'!$C$4:$C$2000&gt;=D$4)*('Diário 2º PA'!$C$4:$C$2000&lt;=EOMONTH(D$4,0))*('Diário 2º PA'!$F$4:$F$2000)*(IF(Resumo!$Q$5="",1,'Diário 2º PA'!$O$4:$O$2000=Resumo!$Q$5)))
+SUMPRODUCT(('Diário 3º PA'!$E$4:$E$2000='Analítico Cp.'!$B95)*('Diário 3º PA'!$C$4:$C$2000&gt;=D$4)*('Diário 3º PA'!$C$4:$C$2000&lt;=EOMONTH(D$4,0))*('Diário 3º PA'!$F$4:$F$2000)*(IF(Resumo!$Q$5="",1,'Diário 3º PA'!$O$4:$O$2000=Resumo!$Q$5)))
+SUMPRODUCT(('Diário 4º PA'!$E$4:$E$2000='Analítico Cp.'!$B95)*('Diário 4º PA'!$C$4:$C$2000&gt;=D$4)*('Diário 4º PA'!$C$4:$C$2000&lt;=EOMONTH(D$4,0))*('Diário 4º PA'!$F$4:$F$2000)*(IF(Resumo!$Q$5="",1,'Diário 4º PA'!$O$4:$O$2000=Resumo!$Q$5)))
+SUMPRODUCT(('Comp.'!$D$5:$D$763=$B95)*('Comp.'!$B$5:$B$763&gt;=D$4)*('Comp.'!$B$5:$B$763&lt;=EOMONTH(D$4,0))*('Comp.'!$E$5:$E$763)*(IF(Resumo!$Q$5="",1,'Comp.'!$K$5:$K$763=Resumo!$Q$5)))</f>
        <v>0</v>
      </c>
      <c r="E95" s="199">
        <f t="array" ref="E95">SUMPRODUCT(('Diário 1º PA'!$E$4:$E$2977='Analítico Cp.'!$B95)*('Diário 1º PA'!$C$4:$C$2977&gt;=E$4)*('Diário 1º PA'!$C$4:$C$2977&lt;=EOMONTH(E$4,0))*('Diário 1º PA'!$F$4:$F$2977)*(IF(Resumo!$Q$5="",1,'Diário 1º PA'!$O$4:$O$2977=Resumo!$Q$5)))
+SUMPRODUCT(('Diário 2º PA'!$E$4:$E$2000='Analítico Cp.'!$B95)*('Diário 2º PA'!$C$4:$C$2000&gt;=E$4)*('Diário 2º PA'!$C$4:$C$2000&lt;=EOMONTH(E$4,0))*('Diário 2º PA'!$F$4:$F$2000)*(IF(Resumo!$Q$5="",1,'Diário 2º PA'!$O$4:$O$2000=Resumo!$Q$5)))
+SUMPRODUCT(('Diário 3º PA'!$E$4:$E$2000='Analítico Cp.'!$B95)*('Diário 3º PA'!$C$4:$C$2000&gt;=E$4)*('Diário 3º PA'!$C$4:$C$2000&lt;=EOMONTH(E$4,0))*('Diário 3º PA'!$F$4:$F$2000)*(IF(Resumo!$Q$5="",1,'Diário 3º PA'!$O$4:$O$2000=Resumo!$Q$5)))
+SUMPRODUCT(('Diário 4º PA'!$E$4:$E$2000='Analítico Cp.'!$B95)*('Diário 4º PA'!$C$4:$C$2000&gt;=E$4)*('Diário 4º PA'!$C$4:$C$2000&lt;=EOMONTH(E$4,0))*('Diário 4º PA'!$F$4:$F$2000)*(IF(Resumo!$Q$5="",1,'Diário 4º PA'!$O$4:$O$2000=Resumo!$Q$5)))
+SUMPRODUCT(('Comp.'!$D$5:$D$763=$B95)*('Comp.'!$B$5:$B$763&gt;=E$4)*('Comp.'!$B$5:$B$763&lt;=EOMONTH(E$4,0))*('Comp.'!$E$5:$E$763)*(IF(Resumo!$Q$5="",1,'Comp.'!$K$5:$K$763=Resumo!$Q$5)))</f>
        <v>0</v>
      </c>
      <c r="F95" s="199">
        <f t="array" ref="F95">SUMPRODUCT(('Diário 1º PA'!$E$4:$E$2977='Analítico Cp.'!$B95)*('Diário 1º PA'!$C$4:$C$2977&gt;=F$4)*('Diário 1º PA'!$C$4:$C$2977&lt;=EOMONTH(F$4,0))*('Diário 1º PA'!$F$4:$F$2977)*(IF(Resumo!$Q$5="",1,'Diário 1º PA'!$O$4:$O$2977=Resumo!$Q$5)))
+SUMPRODUCT(('Diário 2º PA'!$E$4:$E$2000='Analítico Cp.'!$B95)*('Diário 2º PA'!$C$4:$C$2000&gt;=F$4)*('Diário 2º PA'!$C$4:$C$2000&lt;=EOMONTH(F$4,0))*('Diário 2º PA'!$F$4:$F$2000)*(IF(Resumo!$Q$5="",1,'Diário 2º PA'!$O$4:$O$2000=Resumo!$Q$5)))
+SUMPRODUCT(('Diário 3º PA'!$E$4:$E$2000='Analítico Cp.'!$B95)*('Diário 3º PA'!$C$4:$C$2000&gt;=F$4)*('Diário 3º PA'!$C$4:$C$2000&lt;=EOMONTH(F$4,0))*('Diário 3º PA'!$F$4:$F$2000)*(IF(Resumo!$Q$5="",1,'Diário 3º PA'!$O$4:$O$2000=Resumo!$Q$5)))
+SUMPRODUCT(('Diário 4º PA'!$E$4:$E$2000='Analítico Cp.'!$B95)*('Diário 4º PA'!$C$4:$C$2000&gt;=F$4)*('Diário 4º PA'!$C$4:$C$2000&lt;=EOMONTH(F$4,0))*('Diário 4º PA'!$F$4:$F$2000)*(IF(Resumo!$Q$5="",1,'Diário 4º PA'!$O$4:$O$2000=Resumo!$Q$5)))
+SUMPRODUCT(('Comp.'!$D$5:$D$763=$B95)*('Comp.'!$B$5:$B$763&gt;=F$4)*('Comp.'!$B$5:$B$763&lt;=EOMONTH(F$4,0))*('Comp.'!$E$5:$E$763)*(IF(Resumo!$Q$5="",1,'Comp.'!$K$5:$K$763=Resumo!$Q$5)))</f>
        <v>0</v>
      </c>
      <c r="G95" s="199">
        <f t="array" ref="G95">SUMPRODUCT(('Diário 1º PA'!$E$4:$E$2977='Analítico Cp.'!$B95)*('Diário 1º PA'!$C$4:$C$2977&gt;=G$4)*('Diário 1º PA'!$C$4:$C$2977&lt;=EOMONTH(G$4,0))*('Diário 1º PA'!$F$4:$F$2977)*(IF(Resumo!$Q$5="",1,'Diário 1º PA'!$O$4:$O$2977=Resumo!$Q$5)))
+SUMPRODUCT(('Diário 2º PA'!$E$4:$E$2000='Analítico Cp.'!$B95)*('Diário 2º PA'!$C$4:$C$2000&gt;=G$4)*('Diário 2º PA'!$C$4:$C$2000&lt;=EOMONTH(G$4,0))*('Diário 2º PA'!$F$4:$F$2000)*(IF(Resumo!$Q$5="",1,'Diário 2º PA'!$O$4:$O$2000=Resumo!$Q$5)))
+SUMPRODUCT(('Diário 3º PA'!$E$4:$E$2000='Analítico Cp.'!$B95)*('Diário 3º PA'!$C$4:$C$2000&gt;=G$4)*('Diário 3º PA'!$C$4:$C$2000&lt;=EOMONTH(G$4,0))*('Diário 3º PA'!$F$4:$F$2000)*(IF(Resumo!$Q$5="",1,'Diário 3º PA'!$O$4:$O$2000=Resumo!$Q$5)))
+SUMPRODUCT(('Diário 4º PA'!$E$4:$E$2000='Analítico Cp.'!$B95)*('Diário 4º PA'!$C$4:$C$2000&gt;=G$4)*('Diário 4º PA'!$C$4:$C$2000&lt;=EOMONTH(G$4,0))*('Diário 4º PA'!$F$4:$F$2000)*(IF(Resumo!$Q$5="",1,'Diário 4º PA'!$O$4:$O$2000=Resumo!$Q$5)))
+SUMPRODUCT(('Comp.'!$D$5:$D$763=$B95)*('Comp.'!$B$5:$B$763&gt;=G$4)*('Comp.'!$B$5:$B$763&lt;=EOMONTH(G$4,0))*('Comp.'!$E$5:$E$763)*(IF(Resumo!$Q$5="",1,'Comp.'!$K$5:$K$763=Resumo!$Q$5)))</f>
        <v>0</v>
      </c>
      <c r="H95" s="199">
        <f t="array" ref="H95">SUMPRODUCT(('Diário 1º PA'!$E$4:$E$2977='Analítico Cp.'!$B95)*('Diário 1º PA'!$C$4:$C$2977&gt;=H$4)*('Diário 1º PA'!$C$4:$C$2977&lt;=EOMONTH(H$4,0))*('Diário 1º PA'!$F$4:$F$2977)*(IF(Resumo!$Q$5="",1,'Diário 1º PA'!$O$4:$O$2977=Resumo!$Q$5)))
+SUMPRODUCT(('Diário 2º PA'!$E$4:$E$2000='Analítico Cp.'!$B95)*('Diário 2º PA'!$C$4:$C$2000&gt;=H$4)*('Diário 2º PA'!$C$4:$C$2000&lt;=EOMONTH(H$4,0))*('Diário 2º PA'!$F$4:$F$2000)*(IF(Resumo!$Q$5="",1,'Diário 2º PA'!$O$4:$O$2000=Resumo!$Q$5)))
+SUMPRODUCT(('Diário 3º PA'!$E$4:$E$2000='Analítico Cp.'!$B95)*('Diário 3º PA'!$C$4:$C$2000&gt;=H$4)*('Diário 3º PA'!$C$4:$C$2000&lt;=EOMONTH(H$4,0))*('Diário 3º PA'!$F$4:$F$2000)*(IF(Resumo!$Q$5="",1,'Diário 3º PA'!$O$4:$O$2000=Resumo!$Q$5)))
+SUMPRODUCT(('Diário 4º PA'!$E$4:$E$2000='Analítico Cp.'!$B95)*('Diário 4º PA'!$C$4:$C$2000&gt;=H$4)*('Diário 4º PA'!$C$4:$C$2000&lt;=EOMONTH(H$4,0))*('Diário 4º PA'!$F$4:$F$2000)*(IF(Resumo!$Q$5="",1,'Diário 4º PA'!$O$4:$O$2000=Resumo!$Q$5)))
+SUMPRODUCT(('Comp.'!$D$5:$D$763=$B95)*('Comp.'!$B$5:$B$763&gt;=H$4)*('Comp.'!$B$5:$B$763&lt;=EOMONTH(H$4,0))*('Comp.'!$E$5:$E$763)*(IF(Resumo!$Q$5="",1,'Comp.'!$K$5:$K$763=Resumo!$Q$5)))</f>
        <v>0</v>
      </c>
      <c r="I95" s="199">
        <f t="array" ref="I95">SUMPRODUCT(('Diário 1º PA'!$E$4:$E$2977='Analítico Cp.'!$B95)*('Diário 1º PA'!$C$4:$C$2977&gt;=I$4)*('Diário 1º PA'!$C$4:$C$2977&lt;=EOMONTH(I$4,0))*('Diário 1º PA'!$F$4:$F$2977)*(IF(Resumo!$Q$5="",1,'Diário 1º PA'!$O$4:$O$2977=Resumo!$Q$5)))
+SUMPRODUCT(('Diário 2º PA'!$E$4:$E$2000='Analítico Cp.'!$B95)*('Diário 2º PA'!$C$4:$C$2000&gt;=I$4)*('Diário 2º PA'!$C$4:$C$2000&lt;=EOMONTH(I$4,0))*('Diário 2º PA'!$F$4:$F$2000)*(IF(Resumo!$Q$5="",1,'Diário 2º PA'!$O$4:$O$2000=Resumo!$Q$5)))
+SUMPRODUCT(('Diário 3º PA'!$E$4:$E$2000='Analítico Cp.'!$B95)*('Diário 3º PA'!$C$4:$C$2000&gt;=I$4)*('Diário 3º PA'!$C$4:$C$2000&lt;=EOMONTH(I$4,0))*('Diário 3º PA'!$F$4:$F$2000)*(IF(Resumo!$Q$5="",1,'Diário 3º PA'!$O$4:$O$2000=Resumo!$Q$5)))
+SUMPRODUCT(('Diário 4º PA'!$E$4:$E$2000='Analítico Cp.'!$B95)*('Diário 4º PA'!$C$4:$C$2000&gt;=I$4)*('Diário 4º PA'!$C$4:$C$2000&lt;=EOMONTH(I$4,0))*('Diário 4º PA'!$F$4:$F$2000)*(IF(Resumo!$Q$5="",1,'Diário 4º PA'!$O$4:$O$2000=Resumo!$Q$5)))
+SUMPRODUCT(('Comp.'!$D$5:$D$763=$B95)*('Comp.'!$B$5:$B$763&gt;=I$4)*('Comp.'!$B$5:$B$763&lt;=EOMONTH(I$4,0))*('Comp.'!$E$5:$E$763)*(IF(Resumo!$Q$5="",1,'Comp.'!$K$5:$K$763=Resumo!$Q$5)))</f>
        <v>0</v>
      </c>
      <c r="J95" s="199">
        <f t="array" ref="J95">SUMPRODUCT(('Diário 1º PA'!$E$4:$E$2977='Analítico Cp.'!$B95)*('Diário 1º PA'!$C$4:$C$2977&gt;=J$4)*('Diário 1º PA'!$C$4:$C$2977&lt;=EOMONTH(J$4,0))*('Diário 1º PA'!$F$4:$F$2977)*(IF(Resumo!$Q$5="",1,'Diário 1º PA'!$O$4:$O$2977=Resumo!$Q$5)))
+SUMPRODUCT(('Diário 2º PA'!$E$4:$E$2000='Analítico Cp.'!$B95)*('Diário 2º PA'!$C$4:$C$2000&gt;=J$4)*('Diário 2º PA'!$C$4:$C$2000&lt;=EOMONTH(J$4,0))*('Diário 2º PA'!$F$4:$F$2000)*(IF(Resumo!$Q$5="",1,'Diário 2º PA'!$O$4:$O$2000=Resumo!$Q$5)))
+SUMPRODUCT(('Diário 3º PA'!$E$4:$E$2000='Analítico Cp.'!$B95)*('Diário 3º PA'!$C$4:$C$2000&gt;=J$4)*('Diário 3º PA'!$C$4:$C$2000&lt;=EOMONTH(J$4,0))*('Diário 3º PA'!$F$4:$F$2000)*(IF(Resumo!$Q$5="",1,'Diário 3º PA'!$O$4:$O$2000=Resumo!$Q$5)))
+SUMPRODUCT(('Diário 4º PA'!$E$4:$E$2000='Analítico Cp.'!$B95)*('Diário 4º PA'!$C$4:$C$2000&gt;=J$4)*('Diário 4º PA'!$C$4:$C$2000&lt;=EOMONTH(J$4,0))*('Diário 4º PA'!$F$4:$F$2000)*(IF(Resumo!$Q$5="",1,'Diário 4º PA'!$O$4:$O$2000=Resumo!$Q$5)))
+SUMPRODUCT(('Comp.'!$D$5:$D$763=$B95)*('Comp.'!$B$5:$B$763&gt;=J$4)*('Comp.'!$B$5:$B$763&lt;=EOMONTH(J$4,0))*('Comp.'!$E$5:$E$763)*(IF(Resumo!$Q$5="",1,'Comp.'!$K$5:$K$763=Resumo!$Q$5)))</f>
        <v>0</v>
      </c>
      <c r="K95" s="199">
        <f t="array" ref="K95">SUMPRODUCT(('Diário 1º PA'!$E$4:$E$2977='Analítico Cp.'!$B95)*('Diário 1º PA'!$C$4:$C$2977&gt;=K$4)*('Diário 1º PA'!$C$4:$C$2977&lt;=EOMONTH(K$4,0))*('Diário 1º PA'!$F$4:$F$2977)*(IF(Resumo!$Q$5="",1,'Diário 1º PA'!$O$4:$O$2977=Resumo!$Q$5)))
+SUMPRODUCT(('Diário 2º PA'!$E$4:$E$2000='Analítico Cp.'!$B95)*('Diário 2º PA'!$C$4:$C$2000&gt;=K$4)*('Diário 2º PA'!$C$4:$C$2000&lt;=EOMONTH(K$4,0))*('Diário 2º PA'!$F$4:$F$2000)*(IF(Resumo!$Q$5="",1,'Diário 2º PA'!$O$4:$O$2000=Resumo!$Q$5)))
+SUMPRODUCT(('Diário 3º PA'!$E$4:$E$2000='Analítico Cp.'!$B95)*('Diário 3º PA'!$C$4:$C$2000&gt;=K$4)*('Diário 3º PA'!$C$4:$C$2000&lt;=EOMONTH(K$4,0))*('Diário 3º PA'!$F$4:$F$2000)*(IF(Resumo!$Q$5="",1,'Diário 3º PA'!$O$4:$O$2000=Resumo!$Q$5)))
+SUMPRODUCT(('Diário 4º PA'!$E$4:$E$2000='Analítico Cp.'!$B95)*('Diário 4º PA'!$C$4:$C$2000&gt;=K$4)*('Diário 4º PA'!$C$4:$C$2000&lt;=EOMONTH(K$4,0))*('Diário 4º PA'!$F$4:$F$2000)*(IF(Resumo!$Q$5="",1,'Diário 4º PA'!$O$4:$O$2000=Resumo!$Q$5)))
+SUMPRODUCT(('Comp.'!$D$5:$D$763=$B95)*('Comp.'!$B$5:$B$763&gt;=K$4)*('Comp.'!$B$5:$B$763&lt;=EOMONTH(K$4,0))*('Comp.'!$E$5:$E$763)*(IF(Resumo!$Q$5="",1,'Comp.'!$K$5:$K$763=Resumo!$Q$5)))</f>
        <v>0</v>
      </c>
      <c r="L95" s="199">
        <f t="array" ref="L95">SUMPRODUCT(('Diário 1º PA'!$E$4:$E$2977='Analítico Cp.'!$B95)*('Diário 1º PA'!$C$4:$C$2977&gt;=L$4)*('Diário 1º PA'!$C$4:$C$2977&lt;=EOMONTH(L$4,0))*('Diário 1º PA'!$F$4:$F$2977)*(IF(Resumo!$Q$5="",1,'Diário 1º PA'!$O$4:$O$2977=Resumo!$Q$5)))
+SUMPRODUCT(('Diário 2º PA'!$E$4:$E$2000='Analítico Cp.'!$B95)*('Diário 2º PA'!$C$4:$C$2000&gt;=L$4)*('Diário 2º PA'!$C$4:$C$2000&lt;=EOMONTH(L$4,0))*('Diário 2º PA'!$F$4:$F$2000)*(IF(Resumo!$Q$5="",1,'Diário 2º PA'!$O$4:$O$2000=Resumo!$Q$5)))
+SUMPRODUCT(('Diário 3º PA'!$E$4:$E$2000='Analítico Cp.'!$B95)*('Diário 3º PA'!$C$4:$C$2000&gt;=L$4)*('Diário 3º PA'!$C$4:$C$2000&lt;=EOMONTH(L$4,0))*('Diário 3º PA'!$F$4:$F$2000)*(IF(Resumo!$Q$5="",1,'Diário 3º PA'!$O$4:$O$2000=Resumo!$Q$5)))
+SUMPRODUCT(('Diário 4º PA'!$E$4:$E$2000='Analítico Cp.'!$B95)*('Diário 4º PA'!$C$4:$C$2000&gt;=L$4)*('Diário 4º PA'!$C$4:$C$2000&lt;=EOMONTH(L$4,0))*('Diário 4º PA'!$F$4:$F$2000)*(IF(Resumo!$Q$5="",1,'Diário 4º PA'!$O$4:$O$2000=Resumo!$Q$5)))
+SUMPRODUCT(('Comp.'!$D$5:$D$763=$B95)*('Comp.'!$B$5:$B$763&gt;=L$4)*('Comp.'!$B$5:$B$763&lt;=EOMONTH(L$4,0))*('Comp.'!$E$5:$E$763)*(IF(Resumo!$Q$5="",1,'Comp.'!$K$5:$K$763=Resumo!$Q$5)))</f>
        <v>0</v>
      </c>
      <c r="M95" s="199">
        <f t="array" ref="M95">SUMPRODUCT(('Diário 1º PA'!$E$4:$E$2977='Analítico Cp.'!$B95)*('Diário 1º PA'!$C$4:$C$2977&gt;=M$4)*('Diário 1º PA'!$C$4:$C$2977&lt;=EOMONTH(M$4,0))*('Diário 1º PA'!$F$4:$F$2977)*(IF(Resumo!$Q$5="",1,'Diário 1º PA'!$O$4:$O$2977=Resumo!$Q$5)))
+SUMPRODUCT(('Diário 2º PA'!$E$4:$E$2000='Analítico Cp.'!$B95)*('Diário 2º PA'!$C$4:$C$2000&gt;=M$4)*('Diário 2º PA'!$C$4:$C$2000&lt;=EOMONTH(M$4,0))*('Diário 2º PA'!$F$4:$F$2000)*(IF(Resumo!$Q$5="",1,'Diário 2º PA'!$O$4:$O$2000=Resumo!$Q$5)))
+SUMPRODUCT(('Diário 3º PA'!$E$4:$E$2000='Analítico Cp.'!$B95)*('Diário 3º PA'!$C$4:$C$2000&gt;=M$4)*('Diário 3º PA'!$C$4:$C$2000&lt;=EOMONTH(M$4,0))*('Diário 3º PA'!$F$4:$F$2000)*(IF(Resumo!$Q$5="",1,'Diário 3º PA'!$O$4:$O$2000=Resumo!$Q$5)))
+SUMPRODUCT(('Diário 4º PA'!$E$4:$E$2000='Analítico Cp.'!$B95)*('Diário 4º PA'!$C$4:$C$2000&gt;=M$4)*('Diário 4º PA'!$C$4:$C$2000&lt;=EOMONTH(M$4,0))*('Diário 4º PA'!$F$4:$F$2000)*(IF(Resumo!$Q$5="",1,'Diário 4º PA'!$O$4:$O$2000=Resumo!$Q$5)))
+SUMPRODUCT(('Comp.'!$D$5:$D$763=$B95)*('Comp.'!$B$5:$B$763&gt;=M$4)*('Comp.'!$B$5:$B$763&lt;=EOMONTH(M$4,0))*('Comp.'!$E$5:$E$763)*(IF(Resumo!$Q$5="",1,'Comp.'!$K$5:$K$763=Resumo!$Q$5)))</f>
        <v>0</v>
      </c>
      <c r="N95" s="199">
        <f t="array" ref="N95">SUMPRODUCT(('Diário 1º PA'!$E$4:$E$2977='Analítico Cp.'!$B95)*('Diário 1º PA'!$C$4:$C$2977&gt;=N$4)*('Diário 1º PA'!$C$4:$C$2977&lt;=EOMONTH(N$4,0))*('Diário 1º PA'!$F$4:$F$2977)*(IF(Resumo!$Q$5="",1,'Diário 1º PA'!$O$4:$O$2977=Resumo!$Q$5)))
+SUMPRODUCT(('Diário 2º PA'!$E$4:$E$2000='Analítico Cp.'!$B95)*('Diário 2º PA'!$C$4:$C$2000&gt;=N$4)*('Diário 2º PA'!$C$4:$C$2000&lt;=EOMONTH(N$4,0))*('Diário 2º PA'!$F$4:$F$2000)*(IF(Resumo!$Q$5="",1,'Diário 2º PA'!$O$4:$O$2000=Resumo!$Q$5)))
+SUMPRODUCT(('Diário 3º PA'!$E$4:$E$2000='Analítico Cp.'!$B95)*('Diário 3º PA'!$C$4:$C$2000&gt;=N$4)*('Diário 3º PA'!$C$4:$C$2000&lt;=EOMONTH(N$4,0))*('Diário 3º PA'!$F$4:$F$2000)*(IF(Resumo!$Q$5="",1,'Diário 3º PA'!$O$4:$O$2000=Resumo!$Q$5)))
+SUMPRODUCT(('Diário 4º PA'!$E$4:$E$2000='Analítico Cp.'!$B95)*('Diário 4º PA'!$C$4:$C$2000&gt;=N$4)*('Diário 4º PA'!$C$4:$C$2000&lt;=EOMONTH(N$4,0))*('Diário 4º PA'!$F$4:$F$2000)*(IF(Resumo!$Q$5="",1,'Diário 4º PA'!$O$4:$O$2000=Resumo!$Q$5)))
+SUMPRODUCT(('Comp.'!$D$5:$D$763=$B95)*('Comp.'!$B$5:$B$763&gt;=N$4)*('Comp.'!$B$5:$B$763&lt;=EOMONTH(N$4,0))*('Comp.'!$E$5:$E$763)*(IF(Resumo!$Q$5="",1,'Comp.'!$K$5:$K$763=Resumo!$Q$5)))</f>
        <v>0</v>
      </c>
      <c r="O95" s="200">
        <f t="shared" si="13"/>
        <v>0</v>
      </c>
      <c r="P95" s="201">
        <f t="shared" si="14"/>
        <v>0</v>
      </c>
      <c r="Q95" s="174"/>
      <c r="R95" s="174"/>
      <c r="S95" s="174"/>
      <c r="T95" s="174"/>
      <c r="U95" s="174"/>
      <c r="V95" s="174"/>
      <c r="W95" s="174"/>
      <c r="X95" s="174"/>
      <c r="Y95" s="174"/>
      <c r="Z95" s="174"/>
    </row>
    <row r="96" spans="1:26" ht="23.25" customHeight="1" x14ac:dyDescent="0.2">
      <c r="A96" s="220" t="s">
        <v>295</v>
      </c>
      <c r="B96" s="84" t="s">
        <v>296</v>
      </c>
      <c r="C96" s="199">
        <f t="array" ref="C96">SUMPRODUCT(('Diário 1º PA'!$E$4:$E$2977='Analítico Cp.'!$B96)*('Diário 1º PA'!$C$4:$C$2977&gt;=C$4)*('Diário 1º PA'!$C$4:$C$2977&lt;=EOMONTH(C$4,0))*('Diário 1º PA'!$F$4:$F$2977)*(IF(Resumo!$Q$5="",1,'Diário 1º PA'!$O$4:$O$2977=Resumo!$Q$5)))
+SUMPRODUCT(('Diário 2º PA'!$E$4:$E$2000='Analítico Cp.'!$B96)*('Diário 2º PA'!$C$4:$C$2000&gt;=C$4)*('Diário 2º PA'!$C$4:$C$2000&lt;=EOMONTH(C$4,0))*('Diário 2º PA'!$F$4:$F$2000)*(IF(Resumo!$Q$5="",1,'Diário 2º PA'!$O$4:$O$2000=Resumo!$Q$5)))
+SUMPRODUCT(('Diário 3º PA'!$E$4:$E$2000='Analítico Cp.'!$B96)*('Diário 3º PA'!$C$4:$C$2000&gt;=C$4)*('Diário 3º PA'!$C$4:$C$2000&lt;=EOMONTH(C$4,0))*('Diário 3º PA'!$F$4:$F$2000)*(IF(Resumo!$Q$5="",1,'Diário 3º PA'!$O$4:$O$2000=Resumo!$Q$5)))
+SUMPRODUCT(('Diário 4º PA'!$E$4:$E$2000='Analítico Cp.'!$B96)*('Diário 4º PA'!$C$4:$C$2000&gt;=C$4)*('Diário 4º PA'!$C$4:$C$2000&lt;=EOMONTH(C$4,0))*('Diário 4º PA'!$F$4:$F$2000)*(IF(Resumo!$Q$5="",1,'Diário 4º PA'!$O$4:$O$2000=Resumo!$Q$5)))
+SUMPRODUCT(('Comp.'!$D$5:$D$763=$B96)*('Comp.'!$B$5:$B$763&gt;=C$4)*('Comp.'!$B$5:$B$763&lt;=EOMONTH(C$4,0))*('Comp.'!$E$5:$E$763)*(IF(Resumo!$Q$5="",1,'Comp.'!$K$5:$K$763=Resumo!$Q$5)))</f>
        <v>0</v>
      </c>
      <c r="D96" s="199">
        <f t="array" ref="D96">SUMPRODUCT(('Diário 1º PA'!$E$4:$E$2977='Analítico Cp.'!$B96)*('Diário 1º PA'!$C$4:$C$2977&gt;=D$4)*('Diário 1º PA'!$C$4:$C$2977&lt;=EOMONTH(D$4,0))*('Diário 1º PA'!$F$4:$F$2977)*(IF(Resumo!$Q$5="",1,'Diário 1º PA'!$O$4:$O$2977=Resumo!$Q$5)))
+SUMPRODUCT(('Diário 2º PA'!$E$4:$E$2000='Analítico Cp.'!$B96)*('Diário 2º PA'!$C$4:$C$2000&gt;=D$4)*('Diário 2º PA'!$C$4:$C$2000&lt;=EOMONTH(D$4,0))*('Diário 2º PA'!$F$4:$F$2000)*(IF(Resumo!$Q$5="",1,'Diário 2º PA'!$O$4:$O$2000=Resumo!$Q$5)))
+SUMPRODUCT(('Diário 3º PA'!$E$4:$E$2000='Analítico Cp.'!$B96)*('Diário 3º PA'!$C$4:$C$2000&gt;=D$4)*('Diário 3º PA'!$C$4:$C$2000&lt;=EOMONTH(D$4,0))*('Diário 3º PA'!$F$4:$F$2000)*(IF(Resumo!$Q$5="",1,'Diário 3º PA'!$O$4:$O$2000=Resumo!$Q$5)))
+SUMPRODUCT(('Diário 4º PA'!$E$4:$E$2000='Analítico Cp.'!$B96)*('Diário 4º PA'!$C$4:$C$2000&gt;=D$4)*('Diário 4º PA'!$C$4:$C$2000&lt;=EOMONTH(D$4,0))*('Diário 4º PA'!$F$4:$F$2000)*(IF(Resumo!$Q$5="",1,'Diário 4º PA'!$O$4:$O$2000=Resumo!$Q$5)))
+SUMPRODUCT(('Comp.'!$D$5:$D$763=$B96)*('Comp.'!$B$5:$B$763&gt;=D$4)*('Comp.'!$B$5:$B$763&lt;=EOMONTH(D$4,0))*('Comp.'!$E$5:$E$763)*(IF(Resumo!$Q$5="",1,'Comp.'!$K$5:$K$763=Resumo!$Q$5)))</f>
        <v>1055.95</v>
      </c>
      <c r="E96" s="199">
        <f t="array" ref="E96">SUMPRODUCT(('Diário 1º PA'!$E$4:$E$2977='Analítico Cp.'!$B96)*('Diário 1º PA'!$C$4:$C$2977&gt;=E$4)*('Diário 1º PA'!$C$4:$C$2977&lt;=EOMONTH(E$4,0))*('Diário 1º PA'!$F$4:$F$2977)*(IF(Resumo!$Q$5="",1,'Diário 1º PA'!$O$4:$O$2977=Resumo!$Q$5)))
+SUMPRODUCT(('Diário 2º PA'!$E$4:$E$2000='Analítico Cp.'!$B96)*('Diário 2º PA'!$C$4:$C$2000&gt;=E$4)*('Diário 2º PA'!$C$4:$C$2000&lt;=EOMONTH(E$4,0))*('Diário 2º PA'!$F$4:$F$2000)*(IF(Resumo!$Q$5="",1,'Diário 2º PA'!$O$4:$O$2000=Resumo!$Q$5)))
+SUMPRODUCT(('Diário 3º PA'!$E$4:$E$2000='Analítico Cp.'!$B96)*('Diário 3º PA'!$C$4:$C$2000&gt;=E$4)*('Diário 3º PA'!$C$4:$C$2000&lt;=EOMONTH(E$4,0))*('Diário 3º PA'!$F$4:$F$2000)*(IF(Resumo!$Q$5="",1,'Diário 3º PA'!$O$4:$O$2000=Resumo!$Q$5)))
+SUMPRODUCT(('Diário 4º PA'!$E$4:$E$2000='Analítico Cp.'!$B96)*('Diário 4º PA'!$C$4:$C$2000&gt;=E$4)*('Diário 4º PA'!$C$4:$C$2000&lt;=EOMONTH(E$4,0))*('Diário 4º PA'!$F$4:$F$2000)*(IF(Resumo!$Q$5="",1,'Diário 4º PA'!$O$4:$O$2000=Resumo!$Q$5)))
+SUMPRODUCT(('Comp.'!$D$5:$D$763=$B96)*('Comp.'!$B$5:$B$763&gt;=E$4)*('Comp.'!$B$5:$B$763&lt;=EOMONTH(E$4,0))*('Comp.'!$E$5:$E$763)*(IF(Resumo!$Q$5="",1,'Comp.'!$K$5:$K$763=Resumo!$Q$5)))</f>
        <v>0</v>
      </c>
      <c r="F96" s="199">
        <f t="array" ref="F96">SUMPRODUCT(('Diário 1º PA'!$E$4:$E$2977='Analítico Cp.'!$B96)*('Diário 1º PA'!$C$4:$C$2977&gt;=F$4)*('Diário 1º PA'!$C$4:$C$2977&lt;=EOMONTH(F$4,0))*('Diário 1º PA'!$F$4:$F$2977)*(IF(Resumo!$Q$5="",1,'Diário 1º PA'!$O$4:$O$2977=Resumo!$Q$5)))
+SUMPRODUCT(('Diário 2º PA'!$E$4:$E$2000='Analítico Cp.'!$B96)*('Diário 2º PA'!$C$4:$C$2000&gt;=F$4)*('Diário 2º PA'!$C$4:$C$2000&lt;=EOMONTH(F$4,0))*('Diário 2º PA'!$F$4:$F$2000)*(IF(Resumo!$Q$5="",1,'Diário 2º PA'!$O$4:$O$2000=Resumo!$Q$5)))
+SUMPRODUCT(('Diário 3º PA'!$E$4:$E$2000='Analítico Cp.'!$B96)*('Diário 3º PA'!$C$4:$C$2000&gt;=F$4)*('Diário 3º PA'!$C$4:$C$2000&lt;=EOMONTH(F$4,0))*('Diário 3º PA'!$F$4:$F$2000)*(IF(Resumo!$Q$5="",1,'Diário 3º PA'!$O$4:$O$2000=Resumo!$Q$5)))
+SUMPRODUCT(('Diário 4º PA'!$E$4:$E$2000='Analítico Cp.'!$B96)*('Diário 4º PA'!$C$4:$C$2000&gt;=F$4)*('Diário 4º PA'!$C$4:$C$2000&lt;=EOMONTH(F$4,0))*('Diário 4º PA'!$F$4:$F$2000)*(IF(Resumo!$Q$5="",1,'Diário 4º PA'!$O$4:$O$2000=Resumo!$Q$5)))
+SUMPRODUCT(('Comp.'!$D$5:$D$763=$B96)*('Comp.'!$B$5:$B$763&gt;=F$4)*('Comp.'!$B$5:$B$763&lt;=EOMONTH(F$4,0))*('Comp.'!$E$5:$E$763)*(IF(Resumo!$Q$5="",1,'Comp.'!$K$5:$K$763=Resumo!$Q$5)))</f>
        <v>0</v>
      </c>
      <c r="G96" s="199">
        <f t="array" ref="G96">SUMPRODUCT(('Diário 1º PA'!$E$4:$E$2977='Analítico Cp.'!$B96)*('Diário 1º PA'!$C$4:$C$2977&gt;=G$4)*('Diário 1º PA'!$C$4:$C$2977&lt;=EOMONTH(G$4,0))*('Diário 1º PA'!$F$4:$F$2977)*(IF(Resumo!$Q$5="",1,'Diário 1º PA'!$O$4:$O$2977=Resumo!$Q$5)))
+SUMPRODUCT(('Diário 2º PA'!$E$4:$E$2000='Analítico Cp.'!$B96)*('Diário 2º PA'!$C$4:$C$2000&gt;=G$4)*('Diário 2º PA'!$C$4:$C$2000&lt;=EOMONTH(G$4,0))*('Diário 2º PA'!$F$4:$F$2000)*(IF(Resumo!$Q$5="",1,'Diário 2º PA'!$O$4:$O$2000=Resumo!$Q$5)))
+SUMPRODUCT(('Diário 3º PA'!$E$4:$E$2000='Analítico Cp.'!$B96)*('Diário 3º PA'!$C$4:$C$2000&gt;=G$4)*('Diário 3º PA'!$C$4:$C$2000&lt;=EOMONTH(G$4,0))*('Diário 3º PA'!$F$4:$F$2000)*(IF(Resumo!$Q$5="",1,'Diário 3º PA'!$O$4:$O$2000=Resumo!$Q$5)))
+SUMPRODUCT(('Diário 4º PA'!$E$4:$E$2000='Analítico Cp.'!$B96)*('Diário 4º PA'!$C$4:$C$2000&gt;=G$4)*('Diário 4º PA'!$C$4:$C$2000&lt;=EOMONTH(G$4,0))*('Diário 4º PA'!$F$4:$F$2000)*(IF(Resumo!$Q$5="",1,'Diário 4º PA'!$O$4:$O$2000=Resumo!$Q$5)))
+SUMPRODUCT(('Comp.'!$D$5:$D$763=$B96)*('Comp.'!$B$5:$B$763&gt;=G$4)*('Comp.'!$B$5:$B$763&lt;=EOMONTH(G$4,0))*('Comp.'!$E$5:$E$763)*(IF(Resumo!$Q$5="",1,'Comp.'!$K$5:$K$763=Resumo!$Q$5)))</f>
        <v>0</v>
      </c>
      <c r="H96" s="199">
        <f t="array" ref="H96">SUMPRODUCT(('Diário 1º PA'!$E$4:$E$2977='Analítico Cp.'!$B96)*('Diário 1º PA'!$C$4:$C$2977&gt;=H$4)*('Diário 1º PA'!$C$4:$C$2977&lt;=EOMONTH(H$4,0))*('Diário 1º PA'!$F$4:$F$2977)*(IF(Resumo!$Q$5="",1,'Diário 1º PA'!$O$4:$O$2977=Resumo!$Q$5)))
+SUMPRODUCT(('Diário 2º PA'!$E$4:$E$2000='Analítico Cp.'!$B96)*('Diário 2º PA'!$C$4:$C$2000&gt;=H$4)*('Diário 2º PA'!$C$4:$C$2000&lt;=EOMONTH(H$4,0))*('Diário 2º PA'!$F$4:$F$2000)*(IF(Resumo!$Q$5="",1,'Diário 2º PA'!$O$4:$O$2000=Resumo!$Q$5)))
+SUMPRODUCT(('Diário 3º PA'!$E$4:$E$2000='Analítico Cp.'!$B96)*('Diário 3º PA'!$C$4:$C$2000&gt;=H$4)*('Diário 3º PA'!$C$4:$C$2000&lt;=EOMONTH(H$4,0))*('Diário 3º PA'!$F$4:$F$2000)*(IF(Resumo!$Q$5="",1,'Diário 3º PA'!$O$4:$O$2000=Resumo!$Q$5)))
+SUMPRODUCT(('Diário 4º PA'!$E$4:$E$2000='Analítico Cp.'!$B96)*('Diário 4º PA'!$C$4:$C$2000&gt;=H$4)*('Diário 4º PA'!$C$4:$C$2000&lt;=EOMONTH(H$4,0))*('Diário 4º PA'!$F$4:$F$2000)*(IF(Resumo!$Q$5="",1,'Diário 4º PA'!$O$4:$O$2000=Resumo!$Q$5)))
+SUMPRODUCT(('Comp.'!$D$5:$D$763=$B96)*('Comp.'!$B$5:$B$763&gt;=H$4)*('Comp.'!$B$5:$B$763&lt;=EOMONTH(H$4,0))*('Comp.'!$E$5:$E$763)*(IF(Resumo!$Q$5="",1,'Comp.'!$K$5:$K$763=Resumo!$Q$5)))</f>
        <v>0</v>
      </c>
      <c r="I96" s="199">
        <f t="array" ref="I96">SUMPRODUCT(('Diário 1º PA'!$E$4:$E$2977='Analítico Cp.'!$B96)*('Diário 1º PA'!$C$4:$C$2977&gt;=I$4)*('Diário 1º PA'!$C$4:$C$2977&lt;=EOMONTH(I$4,0))*('Diário 1º PA'!$F$4:$F$2977)*(IF(Resumo!$Q$5="",1,'Diário 1º PA'!$O$4:$O$2977=Resumo!$Q$5)))
+SUMPRODUCT(('Diário 2º PA'!$E$4:$E$2000='Analítico Cp.'!$B96)*('Diário 2º PA'!$C$4:$C$2000&gt;=I$4)*('Diário 2º PA'!$C$4:$C$2000&lt;=EOMONTH(I$4,0))*('Diário 2º PA'!$F$4:$F$2000)*(IF(Resumo!$Q$5="",1,'Diário 2º PA'!$O$4:$O$2000=Resumo!$Q$5)))
+SUMPRODUCT(('Diário 3º PA'!$E$4:$E$2000='Analítico Cp.'!$B96)*('Diário 3º PA'!$C$4:$C$2000&gt;=I$4)*('Diário 3º PA'!$C$4:$C$2000&lt;=EOMONTH(I$4,0))*('Diário 3º PA'!$F$4:$F$2000)*(IF(Resumo!$Q$5="",1,'Diário 3º PA'!$O$4:$O$2000=Resumo!$Q$5)))
+SUMPRODUCT(('Diário 4º PA'!$E$4:$E$2000='Analítico Cp.'!$B96)*('Diário 4º PA'!$C$4:$C$2000&gt;=I$4)*('Diário 4º PA'!$C$4:$C$2000&lt;=EOMONTH(I$4,0))*('Diário 4º PA'!$F$4:$F$2000)*(IF(Resumo!$Q$5="",1,'Diário 4º PA'!$O$4:$O$2000=Resumo!$Q$5)))
+SUMPRODUCT(('Comp.'!$D$5:$D$763=$B96)*('Comp.'!$B$5:$B$763&gt;=I$4)*('Comp.'!$B$5:$B$763&lt;=EOMONTH(I$4,0))*('Comp.'!$E$5:$E$763)*(IF(Resumo!$Q$5="",1,'Comp.'!$K$5:$K$763=Resumo!$Q$5)))</f>
        <v>0</v>
      </c>
      <c r="J96" s="199">
        <f t="array" ref="J96">SUMPRODUCT(('Diário 1º PA'!$E$4:$E$2977='Analítico Cp.'!$B96)*('Diário 1º PA'!$C$4:$C$2977&gt;=J$4)*('Diário 1º PA'!$C$4:$C$2977&lt;=EOMONTH(J$4,0))*('Diário 1º PA'!$F$4:$F$2977)*(IF(Resumo!$Q$5="",1,'Diário 1º PA'!$O$4:$O$2977=Resumo!$Q$5)))
+SUMPRODUCT(('Diário 2º PA'!$E$4:$E$2000='Analítico Cp.'!$B96)*('Diário 2º PA'!$C$4:$C$2000&gt;=J$4)*('Diário 2º PA'!$C$4:$C$2000&lt;=EOMONTH(J$4,0))*('Diário 2º PA'!$F$4:$F$2000)*(IF(Resumo!$Q$5="",1,'Diário 2º PA'!$O$4:$O$2000=Resumo!$Q$5)))
+SUMPRODUCT(('Diário 3º PA'!$E$4:$E$2000='Analítico Cp.'!$B96)*('Diário 3º PA'!$C$4:$C$2000&gt;=J$4)*('Diário 3º PA'!$C$4:$C$2000&lt;=EOMONTH(J$4,0))*('Diário 3º PA'!$F$4:$F$2000)*(IF(Resumo!$Q$5="",1,'Diário 3º PA'!$O$4:$O$2000=Resumo!$Q$5)))
+SUMPRODUCT(('Diário 4º PA'!$E$4:$E$2000='Analítico Cp.'!$B96)*('Diário 4º PA'!$C$4:$C$2000&gt;=J$4)*('Diário 4º PA'!$C$4:$C$2000&lt;=EOMONTH(J$4,0))*('Diário 4º PA'!$F$4:$F$2000)*(IF(Resumo!$Q$5="",1,'Diário 4º PA'!$O$4:$O$2000=Resumo!$Q$5)))
+SUMPRODUCT(('Comp.'!$D$5:$D$763=$B96)*('Comp.'!$B$5:$B$763&gt;=J$4)*('Comp.'!$B$5:$B$763&lt;=EOMONTH(J$4,0))*('Comp.'!$E$5:$E$763)*(IF(Resumo!$Q$5="",1,'Comp.'!$K$5:$K$763=Resumo!$Q$5)))</f>
        <v>0</v>
      </c>
      <c r="K96" s="199">
        <f t="array" ref="K96">SUMPRODUCT(('Diário 1º PA'!$E$4:$E$2977='Analítico Cp.'!$B96)*('Diário 1º PA'!$C$4:$C$2977&gt;=K$4)*('Diário 1º PA'!$C$4:$C$2977&lt;=EOMONTH(K$4,0))*('Diário 1º PA'!$F$4:$F$2977)*(IF(Resumo!$Q$5="",1,'Diário 1º PA'!$O$4:$O$2977=Resumo!$Q$5)))
+SUMPRODUCT(('Diário 2º PA'!$E$4:$E$2000='Analítico Cp.'!$B96)*('Diário 2º PA'!$C$4:$C$2000&gt;=K$4)*('Diário 2º PA'!$C$4:$C$2000&lt;=EOMONTH(K$4,0))*('Diário 2º PA'!$F$4:$F$2000)*(IF(Resumo!$Q$5="",1,'Diário 2º PA'!$O$4:$O$2000=Resumo!$Q$5)))
+SUMPRODUCT(('Diário 3º PA'!$E$4:$E$2000='Analítico Cp.'!$B96)*('Diário 3º PA'!$C$4:$C$2000&gt;=K$4)*('Diário 3º PA'!$C$4:$C$2000&lt;=EOMONTH(K$4,0))*('Diário 3º PA'!$F$4:$F$2000)*(IF(Resumo!$Q$5="",1,'Diário 3º PA'!$O$4:$O$2000=Resumo!$Q$5)))
+SUMPRODUCT(('Diário 4º PA'!$E$4:$E$2000='Analítico Cp.'!$B96)*('Diário 4º PA'!$C$4:$C$2000&gt;=K$4)*('Diário 4º PA'!$C$4:$C$2000&lt;=EOMONTH(K$4,0))*('Diário 4º PA'!$F$4:$F$2000)*(IF(Resumo!$Q$5="",1,'Diário 4º PA'!$O$4:$O$2000=Resumo!$Q$5)))
+SUMPRODUCT(('Comp.'!$D$5:$D$763=$B96)*('Comp.'!$B$5:$B$763&gt;=K$4)*('Comp.'!$B$5:$B$763&lt;=EOMONTH(K$4,0))*('Comp.'!$E$5:$E$763)*(IF(Resumo!$Q$5="",1,'Comp.'!$K$5:$K$763=Resumo!$Q$5)))</f>
        <v>0</v>
      </c>
      <c r="L96" s="199">
        <f t="array" ref="L96">SUMPRODUCT(('Diário 1º PA'!$E$4:$E$2977='Analítico Cp.'!$B96)*('Diário 1º PA'!$C$4:$C$2977&gt;=L$4)*('Diário 1º PA'!$C$4:$C$2977&lt;=EOMONTH(L$4,0))*('Diário 1º PA'!$F$4:$F$2977)*(IF(Resumo!$Q$5="",1,'Diário 1º PA'!$O$4:$O$2977=Resumo!$Q$5)))
+SUMPRODUCT(('Diário 2º PA'!$E$4:$E$2000='Analítico Cp.'!$B96)*('Diário 2º PA'!$C$4:$C$2000&gt;=L$4)*('Diário 2º PA'!$C$4:$C$2000&lt;=EOMONTH(L$4,0))*('Diário 2º PA'!$F$4:$F$2000)*(IF(Resumo!$Q$5="",1,'Diário 2º PA'!$O$4:$O$2000=Resumo!$Q$5)))
+SUMPRODUCT(('Diário 3º PA'!$E$4:$E$2000='Analítico Cp.'!$B96)*('Diário 3º PA'!$C$4:$C$2000&gt;=L$4)*('Diário 3º PA'!$C$4:$C$2000&lt;=EOMONTH(L$4,0))*('Diário 3º PA'!$F$4:$F$2000)*(IF(Resumo!$Q$5="",1,'Diário 3º PA'!$O$4:$O$2000=Resumo!$Q$5)))
+SUMPRODUCT(('Diário 4º PA'!$E$4:$E$2000='Analítico Cp.'!$B96)*('Diário 4º PA'!$C$4:$C$2000&gt;=L$4)*('Diário 4º PA'!$C$4:$C$2000&lt;=EOMONTH(L$4,0))*('Diário 4º PA'!$F$4:$F$2000)*(IF(Resumo!$Q$5="",1,'Diário 4º PA'!$O$4:$O$2000=Resumo!$Q$5)))
+SUMPRODUCT(('Comp.'!$D$5:$D$763=$B96)*('Comp.'!$B$5:$B$763&gt;=L$4)*('Comp.'!$B$5:$B$763&lt;=EOMONTH(L$4,0))*('Comp.'!$E$5:$E$763)*(IF(Resumo!$Q$5="",1,'Comp.'!$K$5:$K$763=Resumo!$Q$5)))</f>
        <v>0</v>
      </c>
      <c r="M96" s="199">
        <f t="array" ref="M96">SUMPRODUCT(('Diário 1º PA'!$E$4:$E$2977='Analítico Cp.'!$B96)*('Diário 1º PA'!$C$4:$C$2977&gt;=M$4)*('Diário 1º PA'!$C$4:$C$2977&lt;=EOMONTH(M$4,0))*('Diário 1º PA'!$F$4:$F$2977)*(IF(Resumo!$Q$5="",1,'Diário 1º PA'!$O$4:$O$2977=Resumo!$Q$5)))
+SUMPRODUCT(('Diário 2º PA'!$E$4:$E$2000='Analítico Cp.'!$B96)*('Diário 2º PA'!$C$4:$C$2000&gt;=M$4)*('Diário 2º PA'!$C$4:$C$2000&lt;=EOMONTH(M$4,0))*('Diário 2º PA'!$F$4:$F$2000)*(IF(Resumo!$Q$5="",1,'Diário 2º PA'!$O$4:$O$2000=Resumo!$Q$5)))
+SUMPRODUCT(('Diário 3º PA'!$E$4:$E$2000='Analítico Cp.'!$B96)*('Diário 3º PA'!$C$4:$C$2000&gt;=M$4)*('Diário 3º PA'!$C$4:$C$2000&lt;=EOMONTH(M$4,0))*('Diário 3º PA'!$F$4:$F$2000)*(IF(Resumo!$Q$5="",1,'Diário 3º PA'!$O$4:$O$2000=Resumo!$Q$5)))
+SUMPRODUCT(('Diário 4º PA'!$E$4:$E$2000='Analítico Cp.'!$B96)*('Diário 4º PA'!$C$4:$C$2000&gt;=M$4)*('Diário 4º PA'!$C$4:$C$2000&lt;=EOMONTH(M$4,0))*('Diário 4º PA'!$F$4:$F$2000)*(IF(Resumo!$Q$5="",1,'Diário 4º PA'!$O$4:$O$2000=Resumo!$Q$5)))
+SUMPRODUCT(('Comp.'!$D$5:$D$763=$B96)*('Comp.'!$B$5:$B$763&gt;=M$4)*('Comp.'!$B$5:$B$763&lt;=EOMONTH(M$4,0))*('Comp.'!$E$5:$E$763)*(IF(Resumo!$Q$5="",1,'Comp.'!$K$5:$K$763=Resumo!$Q$5)))</f>
        <v>0</v>
      </c>
      <c r="N96" s="199">
        <f t="array" ref="N96">SUMPRODUCT(('Diário 1º PA'!$E$4:$E$2977='Analítico Cp.'!$B96)*('Diário 1º PA'!$C$4:$C$2977&gt;=N$4)*('Diário 1º PA'!$C$4:$C$2977&lt;=EOMONTH(N$4,0))*('Diário 1º PA'!$F$4:$F$2977)*(IF(Resumo!$Q$5="",1,'Diário 1º PA'!$O$4:$O$2977=Resumo!$Q$5)))
+SUMPRODUCT(('Diário 2º PA'!$E$4:$E$2000='Analítico Cp.'!$B96)*('Diário 2º PA'!$C$4:$C$2000&gt;=N$4)*('Diário 2º PA'!$C$4:$C$2000&lt;=EOMONTH(N$4,0))*('Diário 2º PA'!$F$4:$F$2000)*(IF(Resumo!$Q$5="",1,'Diário 2º PA'!$O$4:$O$2000=Resumo!$Q$5)))
+SUMPRODUCT(('Diário 3º PA'!$E$4:$E$2000='Analítico Cp.'!$B96)*('Diário 3º PA'!$C$4:$C$2000&gt;=N$4)*('Diário 3º PA'!$C$4:$C$2000&lt;=EOMONTH(N$4,0))*('Diário 3º PA'!$F$4:$F$2000)*(IF(Resumo!$Q$5="",1,'Diário 3º PA'!$O$4:$O$2000=Resumo!$Q$5)))
+SUMPRODUCT(('Diário 4º PA'!$E$4:$E$2000='Analítico Cp.'!$B96)*('Diário 4º PA'!$C$4:$C$2000&gt;=N$4)*('Diário 4º PA'!$C$4:$C$2000&lt;=EOMONTH(N$4,0))*('Diário 4º PA'!$F$4:$F$2000)*(IF(Resumo!$Q$5="",1,'Diário 4º PA'!$O$4:$O$2000=Resumo!$Q$5)))
+SUMPRODUCT(('Comp.'!$D$5:$D$763=$B96)*('Comp.'!$B$5:$B$763&gt;=N$4)*('Comp.'!$B$5:$B$763&lt;=EOMONTH(N$4,0))*('Comp.'!$E$5:$E$763)*(IF(Resumo!$Q$5="",1,'Comp.'!$K$5:$K$763=Resumo!$Q$5)))</f>
        <v>0</v>
      </c>
      <c r="O96" s="200">
        <f t="shared" si="13"/>
        <v>1055.95</v>
      </c>
      <c r="P96" s="201">
        <f t="shared" si="14"/>
        <v>2.1856411584625317E-4</v>
      </c>
      <c r="Q96" s="174"/>
      <c r="R96" s="174"/>
      <c r="S96" s="174"/>
      <c r="T96" s="174"/>
      <c r="U96" s="174"/>
      <c r="V96" s="174"/>
      <c r="W96" s="174"/>
      <c r="X96" s="174"/>
      <c r="Y96" s="174"/>
      <c r="Z96" s="174"/>
    </row>
    <row r="97" spans="1:26" ht="23.25" customHeight="1" x14ac:dyDescent="0.2">
      <c r="A97" s="220" t="s">
        <v>297</v>
      </c>
      <c r="B97" s="84" t="s">
        <v>298</v>
      </c>
      <c r="C97" s="199">
        <f t="array" ref="C97">SUMPRODUCT(('Diário 1º PA'!$E$4:$E$2977='Analítico Cp.'!$B97)*('Diário 1º PA'!$C$4:$C$2977&gt;=C$4)*('Diário 1º PA'!$C$4:$C$2977&lt;=EOMONTH(C$4,0))*('Diário 1º PA'!$F$4:$F$2977)*(IF(Resumo!$Q$5="",1,'Diário 1º PA'!$O$4:$O$2977=Resumo!$Q$5)))
+SUMPRODUCT(('Diário 2º PA'!$E$4:$E$2000='Analítico Cp.'!$B97)*('Diário 2º PA'!$C$4:$C$2000&gt;=C$4)*('Diário 2º PA'!$C$4:$C$2000&lt;=EOMONTH(C$4,0))*('Diário 2º PA'!$F$4:$F$2000)*(IF(Resumo!$Q$5="",1,'Diário 2º PA'!$O$4:$O$2000=Resumo!$Q$5)))
+SUMPRODUCT(('Diário 3º PA'!$E$4:$E$2000='Analítico Cp.'!$B97)*('Diário 3º PA'!$C$4:$C$2000&gt;=C$4)*('Diário 3º PA'!$C$4:$C$2000&lt;=EOMONTH(C$4,0))*('Diário 3º PA'!$F$4:$F$2000)*(IF(Resumo!$Q$5="",1,'Diário 3º PA'!$O$4:$O$2000=Resumo!$Q$5)))
+SUMPRODUCT(('Diário 4º PA'!$E$4:$E$2000='Analítico Cp.'!$B97)*('Diário 4º PA'!$C$4:$C$2000&gt;=C$4)*('Diário 4º PA'!$C$4:$C$2000&lt;=EOMONTH(C$4,0))*('Diário 4º PA'!$F$4:$F$2000)*(IF(Resumo!$Q$5="",1,'Diário 4º PA'!$O$4:$O$2000=Resumo!$Q$5)))
+SUMPRODUCT(('Comp.'!$D$5:$D$763=$B97)*('Comp.'!$B$5:$B$763&gt;=C$4)*('Comp.'!$B$5:$B$763&lt;=EOMONTH(C$4,0))*('Comp.'!$E$5:$E$763)*(IF(Resumo!$Q$5="",1,'Comp.'!$K$5:$K$763=Resumo!$Q$5)))</f>
        <v>108</v>
      </c>
      <c r="D97" s="199">
        <f t="array" ref="D97">SUMPRODUCT(('Diário 1º PA'!$E$4:$E$2977='Analítico Cp.'!$B97)*('Diário 1º PA'!$C$4:$C$2977&gt;=D$4)*('Diário 1º PA'!$C$4:$C$2977&lt;=EOMONTH(D$4,0))*('Diário 1º PA'!$F$4:$F$2977)*(IF(Resumo!$Q$5="",1,'Diário 1º PA'!$O$4:$O$2977=Resumo!$Q$5)))
+SUMPRODUCT(('Diário 2º PA'!$E$4:$E$2000='Analítico Cp.'!$B97)*('Diário 2º PA'!$C$4:$C$2000&gt;=D$4)*('Diário 2º PA'!$C$4:$C$2000&lt;=EOMONTH(D$4,0))*('Diário 2º PA'!$F$4:$F$2000)*(IF(Resumo!$Q$5="",1,'Diário 2º PA'!$O$4:$O$2000=Resumo!$Q$5)))
+SUMPRODUCT(('Diário 3º PA'!$E$4:$E$2000='Analítico Cp.'!$B97)*('Diário 3º PA'!$C$4:$C$2000&gt;=D$4)*('Diário 3º PA'!$C$4:$C$2000&lt;=EOMONTH(D$4,0))*('Diário 3º PA'!$F$4:$F$2000)*(IF(Resumo!$Q$5="",1,'Diário 3º PA'!$O$4:$O$2000=Resumo!$Q$5)))
+SUMPRODUCT(('Diário 4º PA'!$E$4:$E$2000='Analítico Cp.'!$B97)*('Diário 4º PA'!$C$4:$C$2000&gt;=D$4)*('Diário 4º PA'!$C$4:$C$2000&lt;=EOMONTH(D$4,0))*('Diário 4º PA'!$F$4:$F$2000)*(IF(Resumo!$Q$5="",1,'Diário 4º PA'!$O$4:$O$2000=Resumo!$Q$5)))
+SUMPRODUCT(('Comp.'!$D$5:$D$763=$B97)*('Comp.'!$B$5:$B$763&gt;=D$4)*('Comp.'!$B$5:$B$763&lt;=EOMONTH(D$4,0))*('Comp.'!$E$5:$E$763)*(IF(Resumo!$Q$5="",1,'Comp.'!$K$5:$K$763=Resumo!$Q$5)))</f>
        <v>0</v>
      </c>
      <c r="E97" s="199">
        <f t="array" ref="E97">SUMPRODUCT(('Diário 1º PA'!$E$4:$E$2977='Analítico Cp.'!$B97)*('Diário 1º PA'!$C$4:$C$2977&gt;=E$4)*('Diário 1º PA'!$C$4:$C$2977&lt;=EOMONTH(E$4,0))*('Diário 1º PA'!$F$4:$F$2977)*(IF(Resumo!$Q$5="",1,'Diário 1º PA'!$O$4:$O$2977=Resumo!$Q$5)))
+SUMPRODUCT(('Diário 2º PA'!$E$4:$E$2000='Analítico Cp.'!$B97)*('Diário 2º PA'!$C$4:$C$2000&gt;=E$4)*('Diário 2º PA'!$C$4:$C$2000&lt;=EOMONTH(E$4,0))*('Diário 2º PA'!$F$4:$F$2000)*(IF(Resumo!$Q$5="",1,'Diário 2º PA'!$O$4:$O$2000=Resumo!$Q$5)))
+SUMPRODUCT(('Diário 3º PA'!$E$4:$E$2000='Analítico Cp.'!$B97)*('Diário 3º PA'!$C$4:$C$2000&gt;=E$4)*('Diário 3º PA'!$C$4:$C$2000&lt;=EOMONTH(E$4,0))*('Diário 3º PA'!$F$4:$F$2000)*(IF(Resumo!$Q$5="",1,'Diário 3º PA'!$O$4:$O$2000=Resumo!$Q$5)))
+SUMPRODUCT(('Diário 4º PA'!$E$4:$E$2000='Analítico Cp.'!$B97)*('Diário 4º PA'!$C$4:$C$2000&gt;=E$4)*('Diário 4º PA'!$C$4:$C$2000&lt;=EOMONTH(E$4,0))*('Diário 4º PA'!$F$4:$F$2000)*(IF(Resumo!$Q$5="",1,'Diário 4º PA'!$O$4:$O$2000=Resumo!$Q$5)))
+SUMPRODUCT(('Comp.'!$D$5:$D$763=$B97)*('Comp.'!$B$5:$B$763&gt;=E$4)*('Comp.'!$B$5:$B$763&lt;=EOMONTH(E$4,0))*('Comp.'!$E$5:$E$763)*(IF(Resumo!$Q$5="",1,'Comp.'!$K$5:$K$763=Resumo!$Q$5)))</f>
        <v>0</v>
      </c>
      <c r="F97" s="199">
        <f t="array" ref="F97">SUMPRODUCT(('Diário 1º PA'!$E$4:$E$2977='Analítico Cp.'!$B97)*('Diário 1º PA'!$C$4:$C$2977&gt;=F$4)*('Diário 1º PA'!$C$4:$C$2977&lt;=EOMONTH(F$4,0))*('Diário 1º PA'!$F$4:$F$2977)*(IF(Resumo!$Q$5="",1,'Diário 1º PA'!$O$4:$O$2977=Resumo!$Q$5)))
+SUMPRODUCT(('Diário 2º PA'!$E$4:$E$2000='Analítico Cp.'!$B97)*('Diário 2º PA'!$C$4:$C$2000&gt;=F$4)*('Diário 2º PA'!$C$4:$C$2000&lt;=EOMONTH(F$4,0))*('Diário 2º PA'!$F$4:$F$2000)*(IF(Resumo!$Q$5="",1,'Diário 2º PA'!$O$4:$O$2000=Resumo!$Q$5)))
+SUMPRODUCT(('Diário 3º PA'!$E$4:$E$2000='Analítico Cp.'!$B97)*('Diário 3º PA'!$C$4:$C$2000&gt;=F$4)*('Diário 3º PA'!$C$4:$C$2000&lt;=EOMONTH(F$4,0))*('Diário 3º PA'!$F$4:$F$2000)*(IF(Resumo!$Q$5="",1,'Diário 3º PA'!$O$4:$O$2000=Resumo!$Q$5)))
+SUMPRODUCT(('Diário 4º PA'!$E$4:$E$2000='Analítico Cp.'!$B97)*('Diário 4º PA'!$C$4:$C$2000&gt;=F$4)*('Diário 4º PA'!$C$4:$C$2000&lt;=EOMONTH(F$4,0))*('Diário 4º PA'!$F$4:$F$2000)*(IF(Resumo!$Q$5="",1,'Diário 4º PA'!$O$4:$O$2000=Resumo!$Q$5)))
+SUMPRODUCT(('Comp.'!$D$5:$D$763=$B97)*('Comp.'!$B$5:$B$763&gt;=F$4)*('Comp.'!$B$5:$B$763&lt;=EOMONTH(F$4,0))*('Comp.'!$E$5:$E$763)*(IF(Resumo!$Q$5="",1,'Comp.'!$K$5:$K$763=Resumo!$Q$5)))</f>
        <v>0</v>
      </c>
      <c r="G97" s="199">
        <f t="array" ref="G97">SUMPRODUCT(('Diário 1º PA'!$E$4:$E$2977='Analítico Cp.'!$B97)*('Diário 1º PA'!$C$4:$C$2977&gt;=G$4)*('Diário 1º PA'!$C$4:$C$2977&lt;=EOMONTH(G$4,0))*('Diário 1º PA'!$F$4:$F$2977)*(IF(Resumo!$Q$5="",1,'Diário 1º PA'!$O$4:$O$2977=Resumo!$Q$5)))
+SUMPRODUCT(('Diário 2º PA'!$E$4:$E$2000='Analítico Cp.'!$B97)*('Diário 2º PA'!$C$4:$C$2000&gt;=G$4)*('Diário 2º PA'!$C$4:$C$2000&lt;=EOMONTH(G$4,0))*('Diário 2º PA'!$F$4:$F$2000)*(IF(Resumo!$Q$5="",1,'Diário 2º PA'!$O$4:$O$2000=Resumo!$Q$5)))
+SUMPRODUCT(('Diário 3º PA'!$E$4:$E$2000='Analítico Cp.'!$B97)*('Diário 3º PA'!$C$4:$C$2000&gt;=G$4)*('Diário 3º PA'!$C$4:$C$2000&lt;=EOMONTH(G$4,0))*('Diário 3º PA'!$F$4:$F$2000)*(IF(Resumo!$Q$5="",1,'Diário 3º PA'!$O$4:$O$2000=Resumo!$Q$5)))
+SUMPRODUCT(('Diário 4º PA'!$E$4:$E$2000='Analítico Cp.'!$B97)*('Diário 4º PA'!$C$4:$C$2000&gt;=G$4)*('Diário 4º PA'!$C$4:$C$2000&lt;=EOMONTH(G$4,0))*('Diário 4º PA'!$F$4:$F$2000)*(IF(Resumo!$Q$5="",1,'Diário 4º PA'!$O$4:$O$2000=Resumo!$Q$5)))
+SUMPRODUCT(('Comp.'!$D$5:$D$763=$B97)*('Comp.'!$B$5:$B$763&gt;=G$4)*('Comp.'!$B$5:$B$763&lt;=EOMONTH(G$4,0))*('Comp.'!$E$5:$E$763)*(IF(Resumo!$Q$5="",1,'Comp.'!$K$5:$K$763=Resumo!$Q$5)))</f>
        <v>0</v>
      </c>
      <c r="H97" s="199">
        <f t="array" ref="H97">SUMPRODUCT(('Diário 1º PA'!$E$4:$E$2977='Analítico Cp.'!$B97)*('Diário 1º PA'!$C$4:$C$2977&gt;=H$4)*('Diário 1º PA'!$C$4:$C$2977&lt;=EOMONTH(H$4,0))*('Diário 1º PA'!$F$4:$F$2977)*(IF(Resumo!$Q$5="",1,'Diário 1º PA'!$O$4:$O$2977=Resumo!$Q$5)))
+SUMPRODUCT(('Diário 2º PA'!$E$4:$E$2000='Analítico Cp.'!$B97)*('Diário 2º PA'!$C$4:$C$2000&gt;=H$4)*('Diário 2º PA'!$C$4:$C$2000&lt;=EOMONTH(H$4,0))*('Diário 2º PA'!$F$4:$F$2000)*(IF(Resumo!$Q$5="",1,'Diário 2º PA'!$O$4:$O$2000=Resumo!$Q$5)))
+SUMPRODUCT(('Diário 3º PA'!$E$4:$E$2000='Analítico Cp.'!$B97)*('Diário 3º PA'!$C$4:$C$2000&gt;=H$4)*('Diário 3º PA'!$C$4:$C$2000&lt;=EOMONTH(H$4,0))*('Diário 3º PA'!$F$4:$F$2000)*(IF(Resumo!$Q$5="",1,'Diário 3º PA'!$O$4:$O$2000=Resumo!$Q$5)))
+SUMPRODUCT(('Diário 4º PA'!$E$4:$E$2000='Analítico Cp.'!$B97)*('Diário 4º PA'!$C$4:$C$2000&gt;=H$4)*('Diário 4º PA'!$C$4:$C$2000&lt;=EOMONTH(H$4,0))*('Diário 4º PA'!$F$4:$F$2000)*(IF(Resumo!$Q$5="",1,'Diário 4º PA'!$O$4:$O$2000=Resumo!$Q$5)))
+SUMPRODUCT(('Comp.'!$D$5:$D$763=$B97)*('Comp.'!$B$5:$B$763&gt;=H$4)*('Comp.'!$B$5:$B$763&lt;=EOMONTH(H$4,0))*('Comp.'!$E$5:$E$763)*(IF(Resumo!$Q$5="",1,'Comp.'!$K$5:$K$763=Resumo!$Q$5)))</f>
        <v>0</v>
      </c>
      <c r="I97" s="199">
        <f t="array" ref="I97">SUMPRODUCT(('Diário 1º PA'!$E$4:$E$2977='Analítico Cp.'!$B97)*('Diário 1º PA'!$C$4:$C$2977&gt;=I$4)*('Diário 1º PA'!$C$4:$C$2977&lt;=EOMONTH(I$4,0))*('Diário 1º PA'!$F$4:$F$2977)*(IF(Resumo!$Q$5="",1,'Diário 1º PA'!$O$4:$O$2977=Resumo!$Q$5)))
+SUMPRODUCT(('Diário 2º PA'!$E$4:$E$2000='Analítico Cp.'!$B97)*('Diário 2º PA'!$C$4:$C$2000&gt;=I$4)*('Diário 2º PA'!$C$4:$C$2000&lt;=EOMONTH(I$4,0))*('Diário 2º PA'!$F$4:$F$2000)*(IF(Resumo!$Q$5="",1,'Diário 2º PA'!$O$4:$O$2000=Resumo!$Q$5)))
+SUMPRODUCT(('Diário 3º PA'!$E$4:$E$2000='Analítico Cp.'!$B97)*('Diário 3º PA'!$C$4:$C$2000&gt;=I$4)*('Diário 3º PA'!$C$4:$C$2000&lt;=EOMONTH(I$4,0))*('Diário 3º PA'!$F$4:$F$2000)*(IF(Resumo!$Q$5="",1,'Diário 3º PA'!$O$4:$O$2000=Resumo!$Q$5)))
+SUMPRODUCT(('Diário 4º PA'!$E$4:$E$2000='Analítico Cp.'!$B97)*('Diário 4º PA'!$C$4:$C$2000&gt;=I$4)*('Diário 4º PA'!$C$4:$C$2000&lt;=EOMONTH(I$4,0))*('Diário 4º PA'!$F$4:$F$2000)*(IF(Resumo!$Q$5="",1,'Diário 4º PA'!$O$4:$O$2000=Resumo!$Q$5)))
+SUMPRODUCT(('Comp.'!$D$5:$D$763=$B97)*('Comp.'!$B$5:$B$763&gt;=I$4)*('Comp.'!$B$5:$B$763&lt;=EOMONTH(I$4,0))*('Comp.'!$E$5:$E$763)*(IF(Resumo!$Q$5="",1,'Comp.'!$K$5:$K$763=Resumo!$Q$5)))</f>
        <v>0</v>
      </c>
      <c r="J97" s="199">
        <f t="array" ref="J97">SUMPRODUCT(('Diário 1º PA'!$E$4:$E$2977='Analítico Cp.'!$B97)*('Diário 1º PA'!$C$4:$C$2977&gt;=J$4)*('Diário 1º PA'!$C$4:$C$2977&lt;=EOMONTH(J$4,0))*('Diário 1º PA'!$F$4:$F$2977)*(IF(Resumo!$Q$5="",1,'Diário 1º PA'!$O$4:$O$2977=Resumo!$Q$5)))
+SUMPRODUCT(('Diário 2º PA'!$E$4:$E$2000='Analítico Cp.'!$B97)*('Diário 2º PA'!$C$4:$C$2000&gt;=J$4)*('Diário 2º PA'!$C$4:$C$2000&lt;=EOMONTH(J$4,0))*('Diário 2º PA'!$F$4:$F$2000)*(IF(Resumo!$Q$5="",1,'Diário 2º PA'!$O$4:$O$2000=Resumo!$Q$5)))
+SUMPRODUCT(('Diário 3º PA'!$E$4:$E$2000='Analítico Cp.'!$B97)*('Diário 3º PA'!$C$4:$C$2000&gt;=J$4)*('Diário 3º PA'!$C$4:$C$2000&lt;=EOMONTH(J$4,0))*('Diário 3º PA'!$F$4:$F$2000)*(IF(Resumo!$Q$5="",1,'Diário 3º PA'!$O$4:$O$2000=Resumo!$Q$5)))
+SUMPRODUCT(('Diário 4º PA'!$E$4:$E$2000='Analítico Cp.'!$B97)*('Diário 4º PA'!$C$4:$C$2000&gt;=J$4)*('Diário 4º PA'!$C$4:$C$2000&lt;=EOMONTH(J$4,0))*('Diário 4º PA'!$F$4:$F$2000)*(IF(Resumo!$Q$5="",1,'Diário 4º PA'!$O$4:$O$2000=Resumo!$Q$5)))
+SUMPRODUCT(('Comp.'!$D$5:$D$763=$B97)*('Comp.'!$B$5:$B$763&gt;=J$4)*('Comp.'!$B$5:$B$763&lt;=EOMONTH(J$4,0))*('Comp.'!$E$5:$E$763)*(IF(Resumo!$Q$5="",1,'Comp.'!$K$5:$K$763=Resumo!$Q$5)))</f>
        <v>0</v>
      </c>
      <c r="K97" s="199">
        <f t="array" ref="K97">SUMPRODUCT(('Diário 1º PA'!$E$4:$E$2977='Analítico Cp.'!$B97)*('Diário 1º PA'!$C$4:$C$2977&gt;=K$4)*('Diário 1º PA'!$C$4:$C$2977&lt;=EOMONTH(K$4,0))*('Diário 1º PA'!$F$4:$F$2977)*(IF(Resumo!$Q$5="",1,'Diário 1º PA'!$O$4:$O$2977=Resumo!$Q$5)))
+SUMPRODUCT(('Diário 2º PA'!$E$4:$E$2000='Analítico Cp.'!$B97)*('Diário 2º PA'!$C$4:$C$2000&gt;=K$4)*('Diário 2º PA'!$C$4:$C$2000&lt;=EOMONTH(K$4,0))*('Diário 2º PA'!$F$4:$F$2000)*(IF(Resumo!$Q$5="",1,'Diário 2º PA'!$O$4:$O$2000=Resumo!$Q$5)))
+SUMPRODUCT(('Diário 3º PA'!$E$4:$E$2000='Analítico Cp.'!$B97)*('Diário 3º PA'!$C$4:$C$2000&gt;=K$4)*('Diário 3º PA'!$C$4:$C$2000&lt;=EOMONTH(K$4,0))*('Diário 3º PA'!$F$4:$F$2000)*(IF(Resumo!$Q$5="",1,'Diário 3º PA'!$O$4:$O$2000=Resumo!$Q$5)))
+SUMPRODUCT(('Diário 4º PA'!$E$4:$E$2000='Analítico Cp.'!$B97)*('Diário 4º PA'!$C$4:$C$2000&gt;=K$4)*('Diário 4º PA'!$C$4:$C$2000&lt;=EOMONTH(K$4,0))*('Diário 4º PA'!$F$4:$F$2000)*(IF(Resumo!$Q$5="",1,'Diário 4º PA'!$O$4:$O$2000=Resumo!$Q$5)))
+SUMPRODUCT(('Comp.'!$D$5:$D$763=$B97)*('Comp.'!$B$5:$B$763&gt;=K$4)*('Comp.'!$B$5:$B$763&lt;=EOMONTH(K$4,0))*('Comp.'!$E$5:$E$763)*(IF(Resumo!$Q$5="",1,'Comp.'!$K$5:$K$763=Resumo!$Q$5)))</f>
        <v>0</v>
      </c>
      <c r="L97" s="199">
        <f t="array" ref="L97">SUMPRODUCT(('Diário 1º PA'!$E$4:$E$2977='Analítico Cp.'!$B97)*('Diário 1º PA'!$C$4:$C$2977&gt;=L$4)*('Diário 1º PA'!$C$4:$C$2977&lt;=EOMONTH(L$4,0))*('Diário 1º PA'!$F$4:$F$2977)*(IF(Resumo!$Q$5="",1,'Diário 1º PA'!$O$4:$O$2977=Resumo!$Q$5)))
+SUMPRODUCT(('Diário 2º PA'!$E$4:$E$2000='Analítico Cp.'!$B97)*('Diário 2º PA'!$C$4:$C$2000&gt;=L$4)*('Diário 2º PA'!$C$4:$C$2000&lt;=EOMONTH(L$4,0))*('Diário 2º PA'!$F$4:$F$2000)*(IF(Resumo!$Q$5="",1,'Diário 2º PA'!$O$4:$O$2000=Resumo!$Q$5)))
+SUMPRODUCT(('Diário 3º PA'!$E$4:$E$2000='Analítico Cp.'!$B97)*('Diário 3º PA'!$C$4:$C$2000&gt;=L$4)*('Diário 3º PA'!$C$4:$C$2000&lt;=EOMONTH(L$4,0))*('Diário 3º PA'!$F$4:$F$2000)*(IF(Resumo!$Q$5="",1,'Diário 3º PA'!$O$4:$O$2000=Resumo!$Q$5)))
+SUMPRODUCT(('Diário 4º PA'!$E$4:$E$2000='Analítico Cp.'!$B97)*('Diário 4º PA'!$C$4:$C$2000&gt;=L$4)*('Diário 4º PA'!$C$4:$C$2000&lt;=EOMONTH(L$4,0))*('Diário 4º PA'!$F$4:$F$2000)*(IF(Resumo!$Q$5="",1,'Diário 4º PA'!$O$4:$O$2000=Resumo!$Q$5)))
+SUMPRODUCT(('Comp.'!$D$5:$D$763=$B97)*('Comp.'!$B$5:$B$763&gt;=L$4)*('Comp.'!$B$5:$B$763&lt;=EOMONTH(L$4,0))*('Comp.'!$E$5:$E$763)*(IF(Resumo!$Q$5="",1,'Comp.'!$K$5:$K$763=Resumo!$Q$5)))</f>
        <v>0</v>
      </c>
      <c r="M97" s="199">
        <f t="array" ref="M97">SUMPRODUCT(('Diário 1º PA'!$E$4:$E$2977='Analítico Cp.'!$B97)*('Diário 1º PA'!$C$4:$C$2977&gt;=M$4)*('Diário 1º PA'!$C$4:$C$2977&lt;=EOMONTH(M$4,0))*('Diário 1º PA'!$F$4:$F$2977)*(IF(Resumo!$Q$5="",1,'Diário 1º PA'!$O$4:$O$2977=Resumo!$Q$5)))
+SUMPRODUCT(('Diário 2º PA'!$E$4:$E$2000='Analítico Cp.'!$B97)*('Diário 2º PA'!$C$4:$C$2000&gt;=M$4)*('Diário 2º PA'!$C$4:$C$2000&lt;=EOMONTH(M$4,0))*('Diário 2º PA'!$F$4:$F$2000)*(IF(Resumo!$Q$5="",1,'Diário 2º PA'!$O$4:$O$2000=Resumo!$Q$5)))
+SUMPRODUCT(('Diário 3º PA'!$E$4:$E$2000='Analítico Cp.'!$B97)*('Diário 3º PA'!$C$4:$C$2000&gt;=M$4)*('Diário 3º PA'!$C$4:$C$2000&lt;=EOMONTH(M$4,0))*('Diário 3º PA'!$F$4:$F$2000)*(IF(Resumo!$Q$5="",1,'Diário 3º PA'!$O$4:$O$2000=Resumo!$Q$5)))
+SUMPRODUCT(('Diário 4º PA'!$E$4:$E$2000='Analítico Cp.'!$B97)*('Diário 4º PA'!$C$4:$C$2000&gt;=M$4)*('Diário 4º PA'!$C$4:$C$2000&lt;=EOMONTH(M$4,0))*('Diário 4º PA'!$F$4:$F$2000)*(IF(Resumo!$Q$5="",1,'Diário 4º PA'!$O$4:$O$2000=Resumo!$Q$5)))
+SUMPRODUCT(('Comp.'!$D$5:$D$763=$B97)*('Comp.'!$B$5:$B$763&gt;=M$4)*('Comp.'!$B$5:$B$763&lt;=EOMONTH(M$4,0))*('Comp.'!$E$5:$E$763)*(IF(Resumo!$Q$5="",1,'Comp.'!$K$5:$K$763=Resumo!$Q$5)))</f>
        <v>0</v>
      </c>
      <c r="N97" s="199">
        <f t="array" ref="N97">SUMPRODUCT(('Diário 1º PA'!$E$4:$E$2977='Analítico Cp.'!$B97)*('Diário 1º PA'!$C$4:$C$2977&gt;=N$4)*('Diário 1º PA'!$C$4:$C$2977&lt;=EOMONTH(N$4,0))*('Diário 1º PA'!$F$4:$F$2977)*(IF(Resumo!$Q$5="",1,'Diário 1º PA'!$O$4:$O$2977=Resumo!$Q$5)))
+SUMPRODUCT(('Diário 2º PA'!$E$4:$E$2000='Analítico Cp.'!$B97)*('Diário 2º PA'!$C$4:$C$2000&gt;=N$4)*('Diário 2º PA'!$C$4:$C$2000&lt;=EOMONTH(N$4,0))*('Diário 2º PA'!$F$4:$F$2000)*(IF(Resumo!$Q$5="",1,'Diário 2º PA'!$O$4:$O$2000=Resumo!$Q$5)))
+SUMPRODUCT(('Diário 3º PA'!$E$4:$E$2000='Analítico Cp.'!$B97)*('Diário 3º PA'!$C$4:$C$2000&gt;=N$4)*('Diário 3º PA'!$C$4:$C$2000&lt;=EOMONTH(N$4,0))*('Diário 3º PA'!$F$4:$F$2000)*(IF(Resumo!$Q$5="",1,'Diário 3º PA'!$O$4:$O$2000=Resumo!$Q$5)))
+SUMPRODUCT(('Diário 4º PA'!$E$4:$E$2000='Analítico Cp.'!$B97)*('Diário 4º PA'!$C$4:$C$2000&gt;=N$4)*('Diário 4º PA'!$C$4:$C$2000&lt;=EOMONTH(N$4,0))*('Diário 4º PA'!$F$4:$F$2000)*(IF(Resumo!$Q$5="",1,'Diário 4º PA'!$O$4:$O$2000=Resumo!$Q$5)))
+SUMPRODUCT(('Comp.'!$D$5:$D$763=$B97)*('Comp.'!$B$5:$B$763&gt;=N$4)*('Comp.'!$B$5:$B$763&lt;=EOMONTH(N$4,0))*('Comp.'!$E$5:$E$763)*(IF(Resumo!$Q$5="",1,'Comp.'!$K$5:$K$763=Resumo!$Q$5)))</f>
        <v>0</v>
      </c>
      <c r="O97" s="200">
        <f t="shared" si="13"/>
        <v>108</v>
      </c>
      <c r="P97" s="201">
        <f t="shared" si="14"/>
        <v>2.2354206649363457E-5</v>
      </c>
      <c r="Q97" s="174"/>
      <c r="R97" s="174"/>
      <c r="S97" s="174"/>
      <c r="T97" s="174"/>
      <c r="U97" s="174"/>
      <c r="V97" s="174"/>
      <c r="W97" s="174"/>
      <c r="X97" s="174"/>
      <c r="Y97" s="174"/>
      <c r="Z97" s="174"/>
    </row>
    <row r="98" spans="1:26" ht="23.25" customHeight="1" x14ac:dyDescent="0.2">
      <c r="A98" s="220" t="s">
        <v>299</v>
      </c>
      <c r="B98" s="84" t="s">
        <v>300</v>
      </c>
      <c r="C98" s="199">
        <f t="array" ref="C98">SUMPRODUCT(('Diário 1º PA'!$E$4:$E$2977='Analítico Cp.'!$B98)*('Diário 1º PA'!$C$4:$C$2977&gt;=C$4)*('Diário 1º PA'!$C$4:$C$2977&lt;=EOMONTH(C$4,0))*('Diário 1º PA'!$F$4:$F$2977)*(IF(Resumo!$Q$5="",1,'Diário 1º PA'!$O$4:$O$2977=Resumo!$Q$5)))
+SUMPRODUCT(('Diário 2º PA'!$E$4:$E$2000='Analítico Cp.'!$B98)*('Diário 2º PA'!$C$4:$C$2000&gt;=C$4)*('Diário 2º PA'!$C$4:$C$2000&lt;=EOMONTH(C$4,0))*('Diário 2º PA'!$F$4:$F$2000)*(IF(Resumo!$Q$5="",1,'Diário 2º PA'!$O$4:$O$2000=Resumo!$Q$5)))
+SUMPRODUCT(('Diário 3º PA'!$E$4:$E$2000='Analítico Cp.'!$B98)*('Diário 3º PA'!$C$4:$C$2000&gt;=C$4)*('Diário 3º PA'!$C$4:$C$2000&lt;=EOMONTH(C$4,0))*('Diário 3º PA'!$F$4:$F$2000)*(IF(Resumo!$Q$5="",1,'Diário 3º PA'!$O$4:$O$2000=Resumo!$Q$5)))
+SUMPRODUCT(('Diário 4º PA'!$E$4:$E$2000='Analítico Cp.'!$B98)*('Diário 4º PA'!$C$4:$C$2000&gt;=C$4)*('Diário 4º PA'!$C$4:$C$2000&lt;=EOMONTH(C$4,0))*('Diário 4º PA'!$F$4:$F$2000)*(IF(Resumo!$Q$5="",1,'Diário 4º PA'!$O$4:$O$2000=Resumo!$Q$5)))
+SUMPRODUCT(('Comp.'!$D$5:$D$763=$B98)*('Comp.'!$B$5:$B$763&gt;=C$4)*('Comp.'!$B$5:$B$763&lt;=EOMONTH(C$4,0))*('Comp.'!$E$5:$E$763)*(IF(Resumo!$Q$5="",1,'Comp.'!$K$5:$K$763=Resumo!$Q$5)))</f>
        <v>0</v>
      </c>
      <c r="D98" s="199">
        <f t="array" ref="D98">SUMPRODUCT(('Diário 1º PA'!$E$4:$E$2977='Analítico Cp.'!$B98)*('Diário 1º PA'!$C$4:$C$2977&gt;=D$4)*('Diário 1º PA'!$C$4:$C$2977&lt;=EOMONTH(D$4,0))*('Diário 1º PA'!$F$4:$F$2977)*(IF(Resumo!$Q$5="",1,'Diário 1º PA'!$O$4:$O$2977=Resumo!$Q$5)))
+SUMPRODUCT(('Diário 2º PA'!$E$4:$E$2000='Analítico Cp.'!$B98)*('Diário 2º PA'!$C$4:$C$2000&gt;=D$4)*('Diário 2º PA'!$C$4:$C$2000&lt;=EOMONTH(D$4,0))*('Diário 2º PA'!$F$4:$F$2000)*(IF(Resumo!$Q$5="",1,'Diário 2º PA'!$O$4:$O$2000=Resumo!$Q$5)))
+SUMPRODUCT(('Diário 3º PA'!$E$4:$E$2000='Analítico Cp.'!$B98)*('Diário 3º PA'!$C$4:$C$2000&gt;=D$4)*('Diário 3º PA'!$C$4:$C$2000&lt;=EOMONTH(D$4,0))*('Diário 3º PA'!$F$4:$F$2000)*(IF(Resumo!$Q$5="",1,'Diário 3º PA'!$O$4:$O$2000=Resumo!$Q$5)))
+SUMPRODUCT(('Diário 4º PA'!$E$4:$E$2000='Analítico Cp.'!$B98)*('Diário 4º PA'!$C$4:$C$2000&gt;=D$4)*('Diário 4º PA'!$C$4:$C$2000&lt;=EOMONTH(D$4,0))*('Diário 4º PA'!$F$4:$F$2000)*(IF(Resumo!$Q$5="",1,'Diário 4º PA'!$O$4:$O$2000=Resumo!$Q$5)))
+SUMPRODUCT(('Comp.'!$D$5:$D$763=$B98)*('Comp.'!$B$5:$B$763&gt;=D$4)*('Comp.'!$B$5:$B$763&lt;=EOMONTH(D$4,0))*('Comp.'!$E$5:$E$763)*(IF(Resumo!$Q$5="",1,'Comp.'!$K$5:$K$763=Resumo!$Q$5)))</f>
        <v>0</v>
      </c>
      <c r="E98" s="199">
        <f t="array" ref="E98">SUMPRODUCT(('Diário 1º PA'!$E$4:$E$2977='Analítico Cp.'!$B98)*('Diário 1º PA'!$C$4:$C$2977&gt;=E$4)*('Diário 1º PA'!$C$4:$C$2977&lt;=EOMONTH(E$4,0))*('Diário 1º PA'!$F$4:$F$2977)*(IF(Resumo!$Q$5="",1,'Diário 1º PA'!$O$4:$O$2977=Resumo!$Q$5)))
+SUMPRODUCT(('Diário 2º PA'!$E$4:$E$2000='Analítico Cp.'!$B98)*('Diário 2º PA'!$C$4:$C$2000&gt;=E$4)*('Diário 2º PA'!$C$4:$C$2000&lt;=EOMONTH(E$4,0))*('Diário 2º PA'!$F$4:$F$2000)*(IF(Resumo!$Q$5="",1,'Diário 2º PA'!$O$4:$O$2000=Resumo!$Q$5)))
+SUMPRODUCT(('Diário 3º PA'!$E$4:$E$2000='Analítico Cp.'!$B98)*('Diário 3º PA'!$C$4:$C$2000&gt;=E$4)*('Diário 3º PA'!$C$4:$C$2000&lt;=EOMONTH(E$4,0))*('Diário 3º PA'!$F$4:$F$2000)*(IF(Resumo!$Q$5="",1,'Diário 3º PA'!$O$4:$O$2000=Resumo!$Q$5)))
+SUMPRODUCT(('Diário 4º PA'!$E$4:$E$2000='Analítico Cp.'!$B98)*('Diário 4º PA'!$C$4:$C$2000&gt;=E$4)*('Diário 4º PA'!$C$4:$C$2000&lt;=EOMONTH(E$4,0))*('Diário 4º PA'!$F$4:$F$2000)*(IF(Resumo!$Q$5="",1,'Diário 4º PA'!$O$4:$O$2000=Resumo!$Q$5)))
+SUMPRODUCT(('Comp.'!$D$5:$D$763=$B98)*('Comp.'!$B$5:$B$763&gt;=E$4)*('Comp.'!$B$5:$B$763&lt;=EOMONTH(E$4,0))*('Comp.'!$E$5:$E$763)*(IF(Resumo!$Q$5="",1,'Comp.'!$K$5:$K$763=Resumo!$Q$5)))</f>
        <v>0</v>
      </c>
      <c r="F98" s="199">
        <f t="array" ref="F98">SUMPRODUCT(('Diário 1º PA'!$E$4:$E$2977='Analítico Cp.'!$B98)*('Diário 1º PA'!$C$4:$C$2977&gt;=F$4)*('Diário 1º PA'!$C$4:$C$2977&lt;=EOMONTH(F$4,0))*('Diário 1º PA'!$F$4:$F$2977)*(IF(Resumo!$Q$5="",1,'Diário 1º PA'!$O$4:$O$2977=Resumo!$Q$5)))
+SUMPRODUCT(('Diário 2º PA'!$E$4:$E$2000='Analítico Cp.'!$B98)*('Diário 2º PA'!$C$4:$C$2000&gt;=F$4)*('Diário 2º PA'!$C$4:$C$2000&lt;=EOMONTH(F$4,0))*('Diário 2º PA'!$F$4:$F$2000)*(IF(Resumo!$Q$5="",1,'Diário 2º PA'!$O$4:$O$2000=Resumo!$Q$5)))
+SUMPRODUCT(('Diário 3º PA'!$E$4:$E$2000='Analítico Cp.'!$B98)*('Diário 3º PA'!$C$4:$C$2000&gt;=F$4)*('Diário 3º PA'!$C$4:$C$2000&lt;=EOMONTH(F$4,0))*('Diário 3º PA'!$F$4:$F$2000)*(IF(Resumo!$Q$5="",1,'Diário 3º PA'!$O$4:$O$2000=Resumo!$Q$5)))
+SUMPRODUCT(('Diário 4º PA'!$E$4:$E$2000='Analítico Cp.'!$B98)*('Diário 4º PA'!$C$4:$C$2000&gt;=F$4)*('Diário 4º PA'!$C$4:$C$2000&lt;=EOMONTH(F$4,0))*('Diário 4º PA'!$F$4:$F$2000)*(IF(Resumo!$Q$5="",1,'Diário 4º PA'!$O$4:$O$2000=Resumo!$Q$5)))
+SUMPRODUCT(('Comp.'!$D$5:$D$763=$B98)*('Comp.'!$B$5:$B$763&gt;=F$4)*('Comp.'!$B$5:$B$763&lt;=EOMONTH(F$4,0))*('Comp.'!$E$5:$E$763)*(IF(Resumo!$Q$5="",1,'Comp.'!$K$5:$K$763=Resumo!$Q$5)))</f>
        <v>0</v>
      </c>
      <c r="G98" s="199">
        <f t="array" ref="G98">SUMPRODUCT(('Diário 1º PA'!$E$4:$E$2977='Analítico Cp.'!$B98)*('Diário 1º PA'!$C$4:$C$2977&gt;=G$4)*('Diário 1º PA'!$C$4:$C$2977&lt;=EOMONTH(G$4,0))*('Diário 1º PA'!$F$4:$F$2977)*(IF(Resumo!$Q$5="",1,'Diário 1º PA'!$O$4:$O$2977=Resumo!$Q$5)))
+SUMPRODUCT(('Diário 2º PA'!$E$4:$E$2000='Analítico Cp.'!$B98)*('Diário 2º PA'!$C$4:$C$2000&gt;=G$4)*('Diário 2º PA'!$C$4:$C$2000&lt;=EOMONTH(G$4,0))*('Diário 2º PA'!$F$4:$F$2000)*(IF(Resumo!$Q$5="",1,'Diário 2º PA'!$O$4:$O$2000=Resumo!$Q$5)))
+SUMPRODUCT(('Diário 3º PA'!$E$4:$E$2000='Analítico Cp.'!$B98)*('Diário 3º PA'!$C$4:$C$2000&gt;=G$4)*('Diário 3º PA'!$C$4:$C$2000&lt;=EOMONTH(G$4,0))*('Diário 3º PA'!$F$4:$F$2000)*(IF(Resumo!$Q$5="",1,'Diário 3º PA'!$O$4:$O$2000=Resumo!$Q$5)))
+SUMPRODUCT(('Diário 4º PA'!$E$4:$E$2000='Analítico Cp.'!$B98)*('Diário 4º PA'!$C$4:$C$2000&gt;=G$4)*('Diário 4º PA'!$C$4:$C$2000&lt;=EOMONTH(G$4,0))*('Diário 4º PA'!$F$4:$F$2000)*(IF(Resumo!$Q$5="",1,'Diário 4º PA'!$O$4:$O$2000=Resumo!$Q$5)))
+SUMPRODUCT(('Comp.'!$D$5:$D$763=$B98)*('Comp.'!$B$5:$B$763&gt;=G$4)*('Comp.'!$B$5:$B$763&lt;=EOMONTH(G$4,0))*('Comp.'!$E$5:$E$763)*(IF(Resumo!$Q$5="",1,'Comp.'!$K$5:$K$763=Resumo!$Q$5)))</f>
        <v>0</v>
      </c>
      <c r="H98" s="199">
        <f t="array" ref="H98">SUMPRODUCT(('Diário 1º PA'!$E$4:$E$2977='Analítico Cp.'!$B98)*('Diário 1º PA'!$C$4:$C$2977&gt;=H$4)*('Diário 1º PA'!$C$4:$C$2977&lt;=EOMONTH(H$4,0))*('Diário 1º PA'!$F$4:$F$2977)*(IF(Resumo!$Q$5="",1,'Diário 1º PA'!$O$4:$O$2977=Resumo!$Q$5)))
+SUMPRODUCT(('Diário 2º PA'!$E$4:$E$2000='Analítico Cp.'!$B98)*('Diário 2º PA'!$C$4:$C$2000&gt;=H$4)*('Diário 2º PA'!$C$4:$C$2000&lt;=EOMONTH(H$4,0))*('Diário 2º PA'!$F$4:$F$2000)*(IF(Resumo!$Q$5="",1,'Diário 2º PA'!$O$4:$O$2000=Resumo!$Q$5)))
+SUMPRODUCT(('Diário 3º PA'!$E$4:$E$2000='Analítico Cp.'!$B98)*('Diário 3º PA'!$C$4:$C$2000&gt;=H$4)*('Diário 3º PA'!$C$4:$C$2000&lt;=EOMONTH(H$4,0))*('Diário 3º PA'!$F$4:$F$2000)*(IF(Resumo!$Q$5="",1,'Diário 3º PA'!$O$4:$O$2000=Resumo!$Q$5)))
+SUMPRODUCT(('Diário 4º PA'!$E$4:$E$2000='Analítico Cp.'!$B98)*('Diário 4º PA'!$C$4:$C$2000&gt;=H$4)*('Diário 4º PA'!$C$4:$C$2000&lt;=EOMONTH(H$4,0))*('Diário 4º PA'!$F$4:$F$2000)*(IF(Resumo!$Q$5="",1,'Diário 4º PA'!$O$4:$O$2000=Resumo!$Q$5)))
+SUMPRODUCT(('Comp.'!$D$5:$D$763=$B98)*('Comp.'!$B$5:$B$763&gt;=H$4)*('Comp.'!$B$5:$B$763&lt;=EOMONTH(H$4,0))*('Comp.'!$E$5:$E$763)*(IF(Resumo!$Q$5="",1,'Comp.'!$K$5:$K$763=Resumo!$Q$5)))</f>
        <v>0</v>
      </c>
      <c r="I98" s="199">
        <f t="array" ref="I98">SUMPRODUCT(('Diário 1º PA'!$E$4:$E$2977='Analítico Cp.'!$B98)*('Diário 1º PA'!$C$4:$C$2977&gt;=I$4)*('Diário 1º PA'!$C$4:$C$2977&lt;=EOMONTH(I$4,0))*('Diário 1º PA'!$F$4:$F$2977)*(IF(Resumo!$Q$5="",1,'Diário 1º PA'!$O$4:$O$2977=Resumo!$Q$5)))
+SUMPRODUCT(('Diário 2º PA'!$E$4:$E$2000='Analítico Cp.'!$B98)*('Diário 2º PA'!$C$4:$C$2000&gt;=I$4)*('Diário 2º PA'!$C$4:$C$2000&lt;=EOMONTH(I$4,0))*('Diário 2º PA'!$F$4:$F$2000)*(IF(Resumo!$Q$5="",1,'Diário 2º PA'!$O$4:$O$2000=Resumo!$Q$5)))
+SUMPRODUCT(('Diário 3º PA'!$E$4:$E$2000='Analítico Cp.'!$B98)*('Diário 3º PA'!$C$4:$C$2000&gt;=I$4)*('Diário 3º PA'!$C$4:$C$2000&lt;=EOMONTH(I$4,0))*('Diário 3º PA'!$F$4:$F$2000)*(IF(Resumo!$Q$5="",1,'Diário 3º PA'!$O$4:$O$2000=Resumo!$Q$5)))
+SUMPRODUCT(('Diário 4º PA'!$E$4:$E$2000='Analítico Cp.'!$B98)*('Diário 4º PA'!$C$4:$C$2000&gt;=I$4)*('Diário 4º PA'!$C$4:$C$2000&lt;=EOMONTH(I$4,0))*('Diário 4º PA'!$F$4:$F$2000)*(IF(Resumo!$Q$5="",1,'Diário 4º PA'!$O$4:$O$2000=Resumo!$Q$5)))
+SUMPRODUCT(('Comp.'!$D$5:$D$763=$B98)*('Comp.'!$B$5:$B$763&gt;=I$4)*('Comp.'!$B$5:$B$763&lt;=EOMONTH(I$4,0))*('Comp.'!$E$5:$E$763)*(IF(Resumo!$Q$5="",1,'Comp.'!$K$5:$K$763=Resumo!$Q$5)))</f>
        <v>0</v>
      </c>
      <c r="J98" s="199">
        <f t="array" ref="J98">SUMPRODUCT(('Diário 1º PA'!$E$4:$E$2977='Analítico Cp.'!$B98)*('Diário 1º PA'!$C$4:$C$2977&gt;=J$4)*('Diário 1º PA'!$C$4:$C$2977&lt;=EOMONTH(J$4,0))*('Diário 1º PA'!$F$4:$F$2977)*(IF(Resumo!$Q$5="",1,'Diário 1º PA'!$O$4:$O$2977=Resumo!$Q$5)))
+SUMPRODUCT(('Diário 2º PA'!$E$4:$E$2000='Analítico Cp.'!$B98)*('Diário 2º PA'!$C$4:$C$2000&gt;=J$4)*('Diário 2º PA'!$C$4:$C$2000&lt;=EOMONTH(J$4,0))*('Diário 2º PA'!$F$4:$F$2000)*(IF(Resumo!$Q$5="",1,'Diário 2º PA'!$O$4:$O$2000=Resumo!$Q$5)))
+SUMPRODUCT(('Diário 3º PA'!$E$4:$E$2000='Analítico Cp.'!$B98)*('Diário 3º PA'!$C$4:$C$2000&gt;=J$4)*('Diário 3º PA'!$C$4:$C$2000&lt;=EOMONTH(J$4,0))*('Diário 3º PA'!$F$4:$F$2000)*(IF(Resumo!$Q$5="",1,'Diário 3º PA'!$O$4:$O$2000=Resumo!$Q$5)))
+SUMPRODUCT(('Diário 4º PA'!$E$4:$E$2000='Analítico Cp.'!$B98)*('Diário 4º PA'!$C$4:$C$2000&gt;=J$4)*('Diário 4º PA'!$C$4:$C$2000&lt;=EOMONTH(J$4,0))*('Diário 4º PA'!$F$4:$F$2000)*(IF(Resumo!$Q$5="",1,'Diário 4º PA'!$O$4:$O$2000=Resumo!$Q$5)))
+SUMPRODUCT(('Comp.'!$D$5:$D$763=$B98)*('Comp.'!$B$5:$B$763&gt;=J$4)*('Comp.'!$B$5:$B$763&lt;=EOMONTH(J$4,0))*('Comp.'!$E$5:$E$763)*(IF(Resumo!$Q$5="",1,'Comp.'!$K$5:$K$763=Resumo!$Q$5)))</f>
        <v>0</v>
      </c>
      <c r="K98" s="199">
        <f t="array" ref="K98">SUMPRODUCT(('Diário 1º PA'!$E$4:$E$2977='Analítico Cp.'!$B98)*('Diário 1º PA'!$C$4:$C$2977&gt;=K$4)*('Diário 1º PA'!$C$4:$C$2977&lt;=EOMONTH(K$4,0))*('Diário 1º PA'!$F$4:$F$2977)*(IF(Resumo!$Q$5="",1,'Diário 1º PA'!$O$4:$O$2977=Resumo!$Q$5)))
+SUMPRODUCT(('Diário 2º PA'!$E$4:$E$2000='Analítico Cp.'!$B98)*('Diário 2º PA'!$C$4:$C$2000&gt;=K$4)*('Diário 2º PA'!$C$4:$C$2000&lt;=EOMONTH(K$4,0))*('Diário 2º PA'!$F$4:$F$2000)*(IF(Resumo!$Q$5="",1,'Diário 2º PA'!$O$4:$O$2000=Resumo!$Q$5)))
+SUMPRODUCT(('Diário 3º PA'!$E$4:$E$2000='Analítico Cp.'!$B98)*('Diário 3º PA'!$C$4:$C$2000&gt;=K$4)*('Diário 3º PA'!$C$4:$C$2000&lt;=EOMONTH(K$4,0))*('Diário 3º PA'!$F$4:$F$2000)*(IF(Resumo!$Q$5="",1,'Diário 3º PA'!$O$4:$O$2000=Resumo!$Q$5)))
+SUMPRODUCT(('Diário 4º PA'!$E$4:$E$2000='Analítico Cp.'!$B98)*('Diário 4º PA'!$C$4:$C$2000&gt;=K$4)*('Diário 4º PA'!$C$4:$C$2000&lt;=EOMONTH(K$4,0))*('Diário 4º PA'!$F$4:$F$2000)*(IF(Resumo!$Q$5="",1,'Diário 4º PA'!$O$4:$O$2000=Resumo!$Q$5)))
+SUMPRODUCT(('Comp.'!$D$5:$D$763=$B98)*('Comp.'!$B$5:$B$763&gt;=K$4)*('Comp.'!$B$5:$B$763&lt;=EOMONTH(K$4,0))*('Comp.'!$E$5:$E$763)*(IF(Resumo!$Q$5="",1,'Comp.'!$K$5:$K$763=Resumo!$Q$5)))</f>
        <v>0</v>
      </c>
      <c r="L98" s="199">
        <f t="array" ref="L98">SUMPRODUCT(('Diário 1º PA'!$E$4:$E$2977='Analítico Cp.'!$B98)*('Diário 1º PA'!$C$4:$C$2977&gt;=L$4)*('Diário 1º PA'!$C$4:$C$2977&lt;=EOMONTH(L$4,0))*('Diário 1º PA'!$F$4:$F$2977)*(IF(Resumo!$Q$5="",1,'Diário 1º PA'!$O$4:$O$2977=Resumo!$Q$5)))
+SUMPRODUCT(('Diário 2º PA'!$E$4:$E$2000='Analítico Cp.'!$B98)*('Diário 2º PA'!$C$4:$C$2000&gt;=L$4)*('Diário 2º PA'!$C$4:$C$2000&lt;=EOMONTH(L$4,0))*('Diário 2º PA'!$F$4:$F$2000)*(IF(Resumo!$Q$5="",1,'Diário 2º PA'!$O$4:$O$2000=Resumo!$Q$5)))
+SUMPRODUCT(('Diário 3º PA'!$E$4:$E$2000='Analítico Cp.'!$B98)*('Diário 3º PA'!$C$4:$C$2000&gt;=L$4)*('Diário 3º PA'!$C$4:$C$2000&lt;=EOMONTH(L$4,0))*('Diário 3º PA'!$F$4:$F$2000)*(IF(Resumo!$Q$5="",1,'Diário 3º PA'!$O$4:$O$2000=Resumo!$Q$5)))
+SUMPRODUCT(('Diário 4º PA'!$E$4:$E$2000='Analítico Cp.'!$B98)*('Diário 4º PA'!$C$4:$C$2000&gt;=L$4)*('Diário 4º PA'!$C$4:$C$2000&lt;=EOMONTH(L$4,0))*('Diário 4º PA'!$F$4:$F$2000)*(IF(Resumo!$Q$5="",1,'Diário 4º PA'!$O$4:$O$2000=Resumo!$Q$5)))
+SUMPRODUCT(('Comp.'!$D$5:$D$763=$B98)*('Comp.'!$B$5:$B$763&gt;=L$4)*('Comp.'!$B$5:$B$763&lt;=EOMONTH(L$4,0))*('Comp.'!$E$5:$E$763)*(IF(Resumo!$Q$5="",1,'Comp.'!$K$5:$K$763=Resumo!$Q$5)))</f>
        <v>0</v>
      </c>
      <c r="M98" s="199">
        <f t="array" ref="M98">SUMPRODUCT(('Diário 1º PA'!$E$4:$E$2977='Analítico Cp.'!$B98)*('Diário 1º PA'!$C$4:$C$2977&gt;=M$4)*('Diário 1º PA'!$C$4:$C$2977&lt;=EOMONTH(M$4,0))*('Diário 1º PA'!$F$4:$F$2977)*(IF(Resumo!$Q$5="",1,'Diário 1º PA'!$O$4:$O$2977=Resumo!$Q$5)))
+SUMPRODUCT(('Diário 2º PA'!$E$4:$E$2000='Analítico Cp.'!$B98)*('Diário 2º PA'!$C$4:$C$2000&gt;=M$4)*('Diário 2º PA'!$C$4:$C$2000&lt;=EOMONTH(M$4,0))*('Diário 2º PA'!$F$4:$F$2000)*(IF(Resumo!$Q$5="",1,'Diário 2º PA'!$O$4:$O$2000=Resumo!$Q$5)))
+SUMPRODUCT(('Diário 3º PA'!$E$4:$E$2000='Analítico Cp.'!$B98)*('Diário 3º PA'!$C$4:$C$2000&gt;=M$4)*('Diário 3º PA'!$C$4:$C$2000&lt;=EOMONTH(M$4,0))*('Diário 3º PA'!$F$4:$F$2000)*(IF(Resumo!$Q$5="",1,'Diário 3º PA'!$O$4:$O$2000=Resumo!$Q$5)))
+SUMPRODUCT(('Diário 4º PA'!$E$4:$E$2000='Analítico Cp.'!$B98)*('Diário 4º PA'!$C$4:$C$2000&gt;=M$4)*('Diário 4º PA'!$C$4:$C$2000&lt;=EOMONTH(M$4,0))*('Diário 4º PA'!$F$4:$F$2000)*(IF(Resumo!$Q$5="",1,'Diário 4º PA'!$O$4:$O$2000=Resumo!$Q$5)))
+SUMPRODUCT(('Comp.'!$D$5:$D$763=$B98)*('Comp.'!$B$5:$B$763&gt;=M$4)*('Comp.'!$B$5:$B$763&lt;=EOMONTH(M$4,0))*('Comp.'!$E$5:$E$763)*(IF(Resumo!$Q$5="",1,'Comp.'!$K$5:$K$763=Resumo!$Q$5)))</f>
        <v>0</v>
      </c>
      <c r="N98" s="199">
        <f t="array" ref="N98">SUMPRODUCT(('Diário 1º PA'!$E$4:$E$2977='Analítico Cp.'!$B98)*('Diário 1º PA'!$C$4:$C$2977&gt;=N$4)*('Diário 1º PA'!$C$4:$C$2977&lt;=EOMONTH(N$4,0))*('Diário 1º PA'!$F$4:$F$2977)*(IF(Resumo!$Q$5="",1,'Diário 1º PA'!$O$4:$O$2977=Resumo!$Q$5)))
+SUMPRODUCT(('Diário 2º PA'!$E$4:$E$2000='Analítico Cp.'!$B98)*('Diário 2º PA'!$C$4:$C$2000&gt;=N$4)*('Diário 2º PA'!$C$4:$C$2000&lt;=EOMONTH(N$4,0))*('Diário 2º PA'!$F$4:$F$2000)*(IF(Resumo!$Q$5="",1,'Diário 2º PA'!$O$4:$O$2000=Resumo!$Q$5)))
+SUMPRODUCT(('Diário 3º PA'!$E$4:$E$2000='Analítico Cp.'!$B98)*('Diário 3º PA'!$C$4:$C$2000&gt;=N$4)*('Diário 3º PA'!$C$4:$C$2000&lt;=EOMONTH(N$4,0))*('Diário 3º PA'!$F$4:$F$2000)*(IF(Resumo!$Q$5="",1,'Diário 3º PA'!$O$4:$O$2000=Resumo!$Q$5)))
+SUMPRODUCT(('Diário 4º PA'!$E$4:$E$2000='Analítico Cp.'!$B98)*('Diário 4º PA'!$C$4:$C$2000&gt;=N$4)*('Diário 4º PA'!$C$4:$C$2000&lt;=EOMONTH(N$4,0))*('Diário 4º PA'!$F$4:$F$2000)*(IF(Resumo!$Q$5="",1,'Diário 4º PA'!$O$4:$O$2000=Resumo!$Q$5)))
+SUMPRODUCT(('Comp.'!$D$5:$D$763=$B98)*('Comp.'!$B$5:$B$763&gt;=N$4)*('Comp.'!$B$5:$B$763&lt;=EOMONTH(N$4,0))*('Comp.'!$E$5:$E$763)*(IF(Resumo!$Q$5="",1,'Comp.'!$K$5:$K$763=Resumo!$Q$5)))</f>
        <v>0</v>
      </c>
      <c r="O98" s="200">
        <f t="shared" si="13"/>
        <v>0</v>
      </c>
      <c r="P98" s="201">
        <f t="shared" si="14"/>
        <v>0</v>
      </c>
      <c r="Q98" s="174"/>
      <c r="R98" s="174"/>
      <c r="S98" s="174"/>
      <c r="T98" s="174"/>
      <c r="U98" s="174"/>
      <c r="V98" s="174"/>
      <c r="W98" s="174"/>
      <c r="X98" s="174"/>
      <c r="Y98" s="174"/>
      <c r="Z98" s="174"/>
    </row>
    <row r="99" spans="1:26" ht="23.25" customHeight="1" x14ac:dyDescent="0.2">
      <c r="A99" s="220" t="s">
        <v>301</v>
      </c>
      <c r="B99" s="84" t="s">
        <v>302</v>
      </c>
      <c r="C99" s="199">
        <f t="array" ref="C99">SUMPRODUCT(('Diário 1º PA'!$E$4:$E$2977='Analítico Cp.'!$B99)*('Diário 1º PA'!$C$4:$C$2977&gt;=C$4)*('Diário 1º PA'!$C$4:$C$2977&lt;=EOMONTH(C$4,0))*('Diário 1º PA'!$F$4:$F$2977)*(IF(Resumo!$Q$5="",1,'Diário 1º PA'!$O$4:$O$2977=Resumo!$Q$5)))
+SUMPRODUCT(('Diário 2º PA'!$E$4:$E$2000='Analítico Cp.'!$B99)*('Diário 2º PA'!$C$4:$C$2000&gt;=C$4)*('Diário 2º PA'!$C$4:$C$2000&lt;=EOMONTH(C$4,0))*('Diário 2º PA'!$F$4:$F$2000)*(IF(Resumo!$Q$5="",1,'Diário 2º PA'!$O$4:$O$2000=Resumo!$Q$5)))
+SUMPRODUCT(('Diário 3º PA'!$E$4:$E$2000='Analítico Cp.'!$B99)*('Diário 3º PA'!$C$4:$C$2000&gt;=C$4)*('Diário 3º PA'!$C$4:$C$2000&lt;=EOMONTH(C$4,0))*('Diário 3º PA'!$F$4:$F$2000)*(IF(Resumo!$Q$5="",1,'Diário 3º PA'!$O$4:$O$2000=Resumo!$Q$5)))
+SUMPRODUCT(('Diário 4º PA'!$E$4:$E$2000='Analítico Cp.'!$B99)*('Diário 4º PA'!$C$4:$C$2000&gt;=C$4)*('Diário 4º PA'!$C$4:$C$2000&lt;=EOMONTH(C$4,0))*('Diário 4º PA'!$F$4:$F$2000)*(IF(Resumo!$Q$5="",1,'Diário 4º PA'!$O$4:$O$2000=Resumo!$Q$5)))
+SUMPRODUCT(('Comp.'!$D$5:$D$763=$B99)*('Comp.'!$B$5:$B$763&gt;=C$4)*('Comp.'!$B$5:$B$763&lt;=EOMONTH(C$4,0))*('Comp.'!$E$5:$E$763)*(IF(Resumo!$Q$5="",1,'Comp.'!$K$5:$K$763=Resumo!$Q$5)))</f>
        <v>1299.99</v>
      </c>
      <c r="D99" s="199">
        <f t="array" ref="D99">SUMPRODUCT(('Diário 1º PA'!$E$4:$E$2977='Analítico Cp.'!$B99)*('Diário 1º PA'!$C$4:$C$2977&gt;=D$4)*('Diário 1º PA'!$C$4:$C$2977&lt;=EOMONTH(D$4,0))*('Diário 1º PA'!$F$4:$F$2977)*(IF(Resumo!$Q$5="",1,'Diário 1º PA'!$O$4:$O$2977=Resumo!$Q$5)))
+SUMPRODUCT(('Diário 2º PA'!$E$4:$E$2000='Analítico Cp.'!$B99)*('Diário 2º PA'!$C$4:$C$2000&gt;=D$4)*('Diário 2º PA'!$C$4:$C$2000&lt;=EOMONTH(D$4,0))*('Diário 2º PA'!$F$4:$F$2000)*(IF(Resumo!$Q$5="",1,'Diário 2º PA'!$O$4:$O$2000=Resumo!$Q$5)))
+SUMPRODUCT(('Diário 3º PA'!$E$4:$E$2000='Analítico Cp.'!$B99)*('Diário 3º PA'!$C$4:$C$2000&gt;=D$4)*('Diário 3º PA'!$C$4:$C$2000&lt;=EOMONTH(D$4,0))*('Diário 3º PA'!$F$4:$F$2000)*(IF(Resumo!$Q$5="",1,'Diário 3º PA'!$O$4:$O$2000=Resumo!$Q$5)))
+SUMPRODUCT(('Diário 4º PA'!$E$4:$E$2000='Analítico Cp.'!$B99)*('Diário 4º PA'!$C$4:$C$2000&gt;=D$4)*('Diário 4º PA'!$C$4:$C$2000&lt;=EOMONTH(D$4,0))*('Diário 4º PA'!$F$4:$F$2000)*(IF(Resumo!$Q$5="",1,'Diário 4º PA'!$O$4:$O$2000=Resumo!$Q$5)))
+SUMPRODUCT(('Comp.'!$D$5:$D$763=$B99)*('Comp.'!$B$5:$B$763&gt;=D$4)*('Comp.'!$B$5:$B$763&lt;=EOMONTH(D$4,0))*('Comp.'!$E$5:$E$763)*(IF(Resumo!$Q$5="",1,'Comp.'!$K$5:$K$763=Resumo!$Q$5)))</f>
        <v>0</v>
      </c>
      <c r="E99" s="199">
        <f t="array" ref="E99">SUMPRODUCT(('Diário 1º PA'!$E$4:$E$2977='Analítico Cp.'!$B99)*('Diário 1º PA'!$C$4:$C$2977&gt;=E$4)*('Diário 1º PA'!$C$4:$C$2977&lt;=EOMONTH(E$4,0))*('Diário 1º PA'!$F$4:$F$2977)*(IF(Resumo!$Q$5="",1,'Diário 1º PA'!$O$4:$O$2977=Resumo!$Q$5)))
+SUMPRODUCT(('Diário 2º PA'!$E$4:$E$2000='Analítico Cp.'!$B99)*('Diário 2º PA'!$C$4:$C$2000&gt;=E$4)*('Diário 2º PA'!$C$4:$C$2000&lt;=EOMONTH(E$4,0))*('Diário 2º PA'!$F$4:$F$2000)*(IF(Resumo!$Q$5="",1,'Diário 2º PA'!$O$4:$O$2000=Resumo!$Q$5)))
+SUMPRODUCT(('Diário 3º PA'!$E$4:$E$2000='Analítico Cp.'!$B99)*('Diário 3º PA'!$C$4:$C$2000&gt;=E$4)*('Diário 3º PA'!$C$4:$C$2000&lt;=EOMONTH(E$4,0))*('Diário 3º PA'!$F$4:$F$2000)*(IF(Resumo!$Q$5="",1,'Diário 3º PA'!$O$4:$O$2000=Resumo!$Q$5)))
+SUMPRODUCT(('Diário 4º PA'!$E$4:$E$2000='Analítico Cp.'!$B99)*('Diário 4º PA'!$C$4:$C$2000&gt;=E$4)*('Diário 4º PA'!$C$4:$C$2000&lt;=EOMONTH(E$4,0))*('Diário 4º PA'!$F$4:$F$2000)*(IF(Resumo!$Q$5="",1,'Diário 4º PA'!$O$4:$O$2000=Resumo!$Q$5)))
+SUMPRODUCT(('Comp.'!$D$5:$D$763=$B99)*('Comp.'!$B$5:$B$763&gt;=E$4)*('Comp.'!$B$5:$B$763&lt;=EOMONTH(E$4,0))*('Comp.'!$E$5:$E$763)*(IF(Resumo!$Q$5="",1,'Comp.'!$K$5:$K$763=Resumo!$Q$5)))</f>
        <v>137.19999999999999</v>
      </c>
      <c r="F99" s="199">
        <f t="array" ref="F99">SUMPRODUCT(('Diário 1º PA'!$E$4:$E$2977='Analítico Cp.'!$B99)*('Diário 1º PA'!$C$4:$C$2977&gt;=F$4)*('Diário 1º PA'!$C$4:$C$2977&lt;=EOMONTH(F$4,0))*('Diário 1º PA'!$F$4:$F$2977)*(IF(Resumo!$Q$5="",1,'Diário 1º PA'!$O$4:$O$2977=Resumo!$Q$5)))
+SUMPRODUCT(('Diário 2º PA'!$E$4:$E$2000='Analítico Cp.'!$B99)*('Diário 2º PA'!$C$4:$C$2000&gt;=F$4)*('Diário 2º PA'!$C$4:$C$2000&lt;=EOMONTH(F$4,0))*('Diário 2º PA'!$F$4:$F$2000)*(IF(Resumo!$Q$5="",1,'Diário 2º PA'!$O$4:$O$2000=Resumo!$Q$5)))
+SUMPRODUCT(('Diário 3º PA'!$E$4:$E$2000='Analítico Cp.'!$B99)*('Diário 3º PA'!$C$4:$C$2000&gt;=F$4)*('Diário 3º PA'!$C$4:$C$2000&lt;=EOMONTH(F$4,0))*('Diário 3º PA'!$F$4:$F$2000)*(IF(Resumo!$Q$5="",1,'Diário 3º PA'!$O$4:$O$2000=Resumo!$Q$5)))
+SUMPRODUCT(('Diário 4º PA'!$E$4:$E$2000='Analítico Cp.'!$B99)*('Diário 4º PA'!$C$4:$C$2000&gt;=F$4)*('Diário 4º PA'!$C$4:$C$2000&lt;=EOMONTH(F$4,0))*('Diário 4º PA'!$F$4:$F$2000)*(IF(Resumo!$Q$5="",1,'Diário 4º PA'!$O$4:$O$2000=Resumo!$Q$5)))
+SUMPRODUCT(('Comp.'!$D$5:$D$763=$B99)*('Comp.'!$B$5:$B$763&gt;=F$4)*('Comp.'!$B$5:$B$763&lt;=EOMONTH(F$4,0))*('Comp.'!$E$5:$E$763)*(IF(Resumo!$Q$5="",1,'Comp.'!$K$5:$K$763=Resumo!$Q$5)))</f>
        <v>0</v>
      </c>
      <c r="G99" s="199">
        <f t="array" ref="G99">SUMPRODUCT(('Diário 1º PA'!$E$4:$E$2977='Analítico Cp.'!$B99)*('Diário 1º PA'!$C$4:$C$2977&gt;=G$4)*('Diário 1º PA'!$C$4:$C$2977&lt;=EOMONTH(G$4,0))*('Diário 1º PA'!$F$4:$F$2977)*(IF(Resumo!$Q$5="",1,'Diário 1º PA'!$O$4:$O$2977=Resumo!$Q$5)))
+SUMPRODUCT(('Diário 2º PA'!$E$4:$E$2000='Analítico Cp.'!$B99)*('Diário 2º PA'!$C$4:$C$2000&gt;=G$4)*('Diário 2º PA'!$C$4:$C$2000&lt;=EOMONTH(G$4,0))*('Diário 2º PA'!$F$4:$F$2000)*(IF(Resumo!$Q$5="",1,'Diário 2º PA'!$O$4:$O$2000=Resumo!$Q$5)))
+SUMPRODUCT(('Diário 3º PA'!$E$4:$E$2000='Analítico Cp.'!$B99)*('Diário 3º PA'!$C$4:$C$2000&gt;=G$4)*('Diário 3º PA'!$C$4:$C$2000&lt;=EOMONTH(G$4,0))*('Diário 3º PA'!$F$4:$F$2000)*(IF(Resumo!$Q$5="",1,'Diário 3º PA'!$O$4:$O$2000=Resumo!$Q$5)))
+SUMPRODUCT(('Diário 4º PA'!$E$4:$E$2000='Analítico Cp.'!$B99)*('Diário 4º PA'!$C$4:$C$2000&gt;=G$4)*('Diário 4º PA'!$C$4:$C$2000&lt;=EOMONTH(G$4,0))*('Diário 4º PA'!$F$4:$F$2000)*(IF(Resumo!$Q$5="",1,'Diário 4º PA'!$O$4:$O$2000=Resumo!$Q$5)))
+SUMPRODUCT(('Comp.'!$D$5:$D$763=$B99)*('Comp.'!$B$5:$B$763&gt;=G$4)*('Comp.'!$B$5:$B$763&lt;=EOMONTH(G$4,0))*('Comp.'!$E$5:$E$763)*(IF(Resumo!$Q$5="",1,'Comp.'!$K$5:$K$763=Resumo!$Q$5)))</f>
        <v>0</v>
      </c>
      <c r="H99" s="199">
        <f t="array" ref="H99">SUMPRODUCT(('Diário 1º PA'!$E$4:$E$2977='Analítico Cp.'!$B99)*('Diário 1º PA'!$C$4:$C$2977&gt;=H$4)*('Diário 1º PA'!$C$4:$C$2977&lt;=EOMONTH(H$4,0))*('Diário 1º PA'!$F$4:$F$2977)*(IF(Resumo!$Q$5="",1,'Diário 1º PA'!$O$4:$O$2977=Resumo!$Q$5)))
+SUMPRODUCT(('Diário 2º PA'!$E$4:$E$2000='Analítico Cp.'!$B99)*('Diário 2º PA'!$C$4:$C$2000&gt;=H$4)*('Diário 2º PA'!$C$4:$C$2000&lt;=EOMONTH(H$4,0))*('Diário 2º PA'!$F$4:$F$2000)*(IF(Resumo!$Q$5="",1,'Diário 2º PA'!$O$4:$O$2000=Resumo!$Q$5)))
+SUMPRODUCT(('Diário 3º PA'!$E$4:$E$2000='Analítico Cp.'!$B99)*('Diário 3º PA'!$C$4:$C$2000&gt;=H$4)*('Diário 3º PA'!$C$4:$C$2000&lt;=EOMONTH(H$4,0))*('Diário 3º PA'!$F$4:$F$2000)*(IF(Resumo!$Q$5="",1,'Diário 3º PA'!$O$4:$O$2000=Resumo!$Q$5)))
+SUMPRODUCT(('Diário 4º PA'!$E$4:$E$2000='Analítico Cp.'!$B99)*('Diário 4º PA'!$C$4:$C$2000&gt;=H$4)*('Diário 4º PA'!$C$4:$C$2000&lt;=EOMONTH(H$4,0))*('Diário 4º PA'!$F$4:$F$2000)*(IF(Resumo!$Q$5="",1,'Diário 4º PA'!$O$4:$O$2000=Resumo!$Q$5)))
+SUMPRODUCT(('Comp.'!$D$5:$D$763=$B99)*('Comp.'!$B$5:$B$763&gt;=H$4)*('Comp.'!$B$5:$B$763&lt;=EOMONTH(H$4,0))*('Comp.'!$E$5:$E$763)*(IF(Resumo!$Q$5="",1,'Comp.'!$K$5:$K$763=Resumo!$Q$5)))</f>
        <v>0</v>
      </c>
      <c r="I99" s="199">
        <f t="array" ref="I99">SUMPRODUCT(('Diário 1º PA'!$E$4:$E$2977='Analítico Cp.'!$B99)*('Diário 1º PA'!$C$4:$C$2977&gt;=I$4)*('Diário 1º PA'!$C$4:$C$2977&lt;=EOMONTH(I$4,0))*('Diário 1º PA'!$F$4:$F$2977)*(IF(Resumo!$Q$5="",1,'Diário 1º PA'!$O$4:$O$2977=Resumo!$Q$5)))
+SUMPRODUCT(('Diário 2º PA'!$E$4:$E$2000='Analítico Cp.'!$B99)*('Diário 2º PA'!$C$4:$C$2000&gt;=I$4)*('Diário 2º PA'!$C$4:$C$2000&lt;=EOMONTH(I$4,0))*('Diário 2º PA'!$F$4:$F$2000)*(IF(Resumo!$Q$5="",1,'Diário 2º PA'!$O$4:$O$2000=Resumo!$Q$5)))
+SUMPRODUCT(('Diário 3º PA'!$E$4:$E$2000='Analítico Cp.'!$B99)*('Diário 3º PA'!$C$4:$C$2000&gt;=I$4)*('Diário 3º PA'!$C$4:$C$2000&lt;=EOMONTH(I$4,0))*('Diário 3º PA'!$F$4:$F$2000)*(IF(Resumo!$Q$5="",1,'Diário 3º PA'!$O$4:$O$2000=Resumo!$Q$5)))
+SUMPRODUCT(('Diário 4º PA'!$E$4:$E$2000='Analítico Cp.'!$B99)*('Diário 4º PA'!$C$4:$C$2000&gt;=I$4)*('Diário 4º PA'!$C$4:$C$2000&lt;=EOMONTH(I$4,0))*('Diário 4º PA'!$F$4:$F$2000)*(IF(Resumo!$Q$5="",1,'Diário 4º PA'!$O$4:$O$2000=Resumo!$Q$5)))
+SUMPRODUCT(('Comp.'!$D$5:$D$763=$B99)*('Comp.'!$B$5:$B$763&gt;=I$4)*('Comp.'!$B$5:$B$763&lt;=EOMONTH(I$4,0))*('Comp.'!$E$5:$E$763)*(IF(Resumo!$Q$5="",1,'Comp.'!$K$5:$K$763=Resumo!$Q$5)))</f>
        <v>0</v>
      </c>
      <c r="J99" s="199">
        <f t="array" ref="J99">SUMPRODUCT(('Diário 1º PA'!$E$4:$E$2977='Analítico Cp.'!$B99)*('Diário 1º PA'!$C$4:$C$2977&gt;=J$4)*('Diário 1º PA'!$C$4:$C$2977&lt;=EOMONTH(J$4,0))*('Diário 1º PA'!$F$4:$F$2977)*(IF(Resumo!$Q$5="",1,'Diário 1º PA'!$O$4:$O$2977=Resumo!$Q$5)))
+SUMPRODUCT(('Diário 2º PA'!$E$4:$E$2000='Analítico Cp.'!$B99)*('Diário 2º PA'!$C$4:$C$2000&gt;=J$4)*('Diário 2º PA'!$C$4:$C$2000&lt;=EOMONTH(J$4,0))*('Diário 2º PA'!$F$4:$F$2000)*(IF(Resumo!$Q$5="",1,'Diário 2º PA'!$O$4:$O$2000=Resumo!$Q$5)))
+SUMPRODUCT(('Diário 3º PA'!$E$4:$E$2000='Analítico Cp.'!$B99)*('Diário 3º PA'!$C$4:$C$2000&gt;=J$4)*('Diário 3º PA'!$C$4:$C$2000&lt;=EOMONTH(J$4,0))*('Diário 3º PA'!$F$4:$F$2000)*(IF(Resumo!$Q$5="",1,'Diário 3º PA'!$O$4:$O$2000=Resumo!$Q$5)))
+SUMPRODUCT(('Diário 4º PA'!$E$4:$E$2000='Analítico Cp.'!$B99)*('Diário 4º PA'!$C$4:$C$2000&gt;=J$4)*('Diário 4º PA'!$C$4:$C$2000&lt;=EOMONTH(J$4,0))*('Diário 4º PA'!$F$4:$F$2000)*(IF(Resumo!$Q$5="",1,'Diário 4º PA'!$O$4:$O$2000=Resumo!$Q$5)))
+SUMPRODUCT(('Comp.'!$D$5:$D$763=$B99)*('Comp.'!$B$5:$B$763&gt;=J$4)*('Comp.'!$B$5:$B$763&lt;=EOMONTH(J$4,0))*('Comp.'!$E$5:$E$763)*(IF(Resumo!$Q$5="",1,'Comp.'!$K$5:$K$763=Resumo!$Q$5)))</f>
        <v>0</v>
      </c>
      <c r="K99" s="199">
        <f t="array" ref="K99">SUMPRODUCT(('Diário 1º PA'!$E$4:$E$2977='Analítico Cp.'!$B99)*('Diário 1º PA'!$C$4:$C$2977&gt;=K$4)*('Diário 1º PA'!$C$4:$C$2977&lt;=EOMONTH(K$4,0))*('Diário 1º PA'!$F$4:$F$2977)*(IF(Resumo!$Q$5="",1,'Diário 1º PA'!$O$4:$O$2977=Resumo!$Q$5)))
+SUMPRODUCT(('Diário 2º PA'!$E$4:$E$2000='Analítico Cp.'!$B99)*('Diário 2º PA'!$C$4:$C$2000&gt;=K$4)*('Diário 2º PA'!$C$4:$C$2000&lt;=EOMONTH(K$4,0))*('Diário 2º PA'!$F$4:$F$2000)*(IF(Resumo!$Q$5="",1,'Diário 2º PA'!$O$4:$O$2000=Resumo!$Q$5)))
+SUMPRODUCT(('Diário 3º PA'!$E$4:$E$2000='Analítico Cp.'!$B99)*('Diário 3º PA'!$C$4:$C$2000&gt;=K$4)*('Diário 3º PA'!$C$4:$C$2000&lt;=EOMONTH(K$4,0))*('Diário 3º PA'!$F$4:$F$2000)*(IF(Resumo!$Q$5="",1,'Diário 3º PA'!$O$4:$O$2000=Resumo!$Q$5)))
+SUMPRODUCT(('Diário 4º PA'!$E$4:$E$2000='Analítico Cp.'!$B99)*('Diário 4º PA'!$C$4:$C$2000&gt;=K$4)*('Diário 4º PA'!$C$4:$C$2000&lt;=EOMONTH(K$4,0))*('Diário 4º PA'!$F$4:$F$2000)*(IF(Resumo!$Q$5="",1,'Diário 4º PA'!$O$4:$O$2000=Resumo!$Q$5)))
+SUMPRODUCT(('Comp.'!$D$5:$D$763=$B99)*('Comp.'!$B$5:$B$763&gt;=K$4)*('Comp.'!$B$5:$B$763&lt;=EOMONTH(K$4,0))*('Comp.'!$E$5:$E$763)*(IF(Resumo!$Q$5="",1,'Comp.'!$K$5:$K$763=Resumo!$Q$5)))</f>
        <v>0</v>
      </c>
      <c r="L99" s="199">
        <f t="array" ref="L99">SUMPRODUCT(('Diário 1º PA'!$E$4:$E$2977='Analítico Cp.'!$B99)*('Diário 1º PA'!$C$4:$C$2977&gt;=L$4)*('Diário 1º PA'!$C$4:$C$2977&lt;=EOMONTH(L$4,0))*('Diário 1º PA'!$F$4:$F$2977)*(IF(Resumo!$Q$5="",1,'Diário 1º PA'!$O$4:$O$2977=Resumo!$Q$5)))
+SUMPRODUCT(('Diário 2º PA'!$E$4:$E$2000='Analítico Cp.'!$B99)*('Diário 2º PA'!$C$4:$C$2000&gt;=L$4)*('Diário 2º PA'!$C$4:$C$2000&lt;=EOMONTH(L$4,0))*('Diário 2º PA'!$F$4:$F$2000)*(IF(Resumo!$Q$5="",1,'Diário 2º PA'!$O$4:$O$2000=Resumo!$Q$5)))
+SUMPRODUCT(('Diário 3º PA'!$E$4:$E$2000='Analítico Cp.'!$B99)*('Diário 3º PA'!$C$4:$C$2000&gt;=L$4)*('Diário 3º PA'!$C$4:$C$2000&lt;=EOMONTH(L$4,0))*('Diário 3º PA'!$F$4:$F$2000)*(IF(Resumo!$Q$5="",1,'Diário 3º PA'!$O$4:$O$2000=Resumo!$Q$5)))
+SUMPRODUCT(('Diário 4º PA'!$E$4:$E$2000='Analítico Cp.'!$B99)*('Diário 4º PA'!$C$4:$C$2000&gt;=L$4)*('Diário 4º PA'!$C$4:$C$2000&lt;=EOMONTH(L$4,0))*('Diário 4º PA'!$F$4:$F$2000)*(IF(Resumo!$Q$5="",1,'Diário 4º PA'!$O$4:$O$2000=Resumo!$Q$5)))
+SUMPRODUCT(('Comp.'!$D$5:$D$763=$B99)*('Comp.'!$B$5:$B$763&gt;=L$4)*('Comp.'!$B$5:$B$763&lt;=EOMONTH(L$4,0))*('Comp.'!$E$5:$E$763)*(IF(Resumo!$Q$5="",1,'Comp.'!$K$5:$K$763=Resumo!$Q$5)))</f>
        <v>0</v>
      </c>
      <c r="M99" s="199">
        <f t="array" ref="M99">SUMPRODUCT(('Diário 1º PA'!$E$4:$E$2977='Analítico Cp.'!$B99)*('Diário 1º PA'!$C$4:$C$2977&gt;=M$4)*('Diário 1º PA'!$C$4:$C$2977&lt;=EOMONTH(M$4,0))*('Diário 1º PA'!$F$4:$F$2977)*(IF(Resumo!$Q$5="",1,'Diário 1º PA'!$O$4:$O$2977=Resumo!$Q$5)))
+SUMPRODUCT(('Diário 2º PA'!$E$4:$E$2000='Analítico Cp.'!$B99)*('Diário 2º PA'!$C$4:$C$2000&gt;=M$4)*('Diário 2º PA'!$C$4:$C$2000&lt;=EOMONTH(M$4,0))*('Diário 2º PA'!$F$4:$F$2000)*(IF(Resumo!$Q$5="",1,'Diário 2º PA'!$O$4:$O$2000=Resumo!$Q$5)))
+SUMPRODUCT(('Diário 3º PA'!$E$4:$E$2000='Analítico Cp.'!$B99)*('Diário 3º PA'!$C$4:$C$2000&gt;=M$4)*('Diário 3º PA'!$C$4:$C$2000&lt;=EOMONTH(M$4,0))*('Diário 3º PA'!$F$4:$F$2000)*(IF(Resumo!$Q$5="",1,'Diário 3º PA'!$O$4:$O$2000=Resumo!$Q$5)))
+SUMPRODUCT(('Diário 4º PA'!$E$4:$E$2000='Analítico Cp.'!$B99)*('Diário 4º PA'!$C$4:$C$2000&gt;=M$4)*('Diário 4º PA'!$C$4:$C$2000&lt;=EOMONTH(M$4,0))*('Diário 4º PA'!$F$4:$F$2000)*(IF(Resumo!$Q$5="",1,'Diário 4º PA'!$O$4:$O$2000=Resumo!$Q$5)))
+SUMPRODUCT(('Comp.'!$D$5:$D$763=$B99)*('Comp.'!$B$5:$B$763&gt;=M$4)*('Comp.'!$B$5:$B$763&lt;=EOMONTH(M$4,0))*('Comp.'!$E$5:$E$763)*(IF(Resumo!$Q$5="",1,'Comp.'!$K$5:$K$763=Resumo!$Q$5)))</f>
        <v>0</v>
      </c>
      <c r="N99" s="199">
        <f t="array" ref="N99">SUMPRODUCT(('Diário 1º PA'!$E$4:$E$2977='Analítico Cp.'!$B99)*('Diário 1º PA'!$C$4:$C$2977&gt;=N$4)*('Diário 1º PA'!$C$4:$C$2977&lt;=EOMONTH(N$4,0))*('Diário 1º PA'!$F$4:$F$2977)*(IF(Resumo!$Q$5="",1,'Diário 1º PA'!$O$4:$O$2977=Resumo!$Q$5)))
+SUMPRODUCT(('Diário 2º PA'!$E$4:$E$2000='Analítico Cp.'!$B99)*('Diário 2º PA'!$C$4:$C$2000&gt;=N$4)*('Diário 2º PA'!$C$4:$C$2000&lt;=EOMONTH(N$4,0))*('Diário 2º PA'!$F$4:$F$2000)*(IF(Resumo!$Q$5="",1,'Diário 2º PA'!$O$4:$O$2000=Resumo!$Q$5)))
+SUMPRODUCT(('Diário 3º PA'!$E$4:$E$2000='Analítico Cp.'!$B99)*('Diário 3º PA'!$C$4:$C$2000&gt;=N$4)*('Diário 3º PA'!$C$4:$C$2000&lt;=EOMONTH(N$4,0))*('Diário 3º PA'!$F$4:$F$2000)*(IF(Resumo!$Q$5="",1,'Diário 3º PA'!$O$4:$O$2000=Resumo!$Q$5)))
+SUMPRODUCT(('Diário 4º PA'!$E$4:$E$2000='Analítico Cp.'!$B99)*('Diário 4º PA'!$C$4:$C$2000&gt;=N$4)*('Diário 4º PA'!$C$4:$C$2000&lt;=EOMONTH(N$4,0))*('Diário 4º PA'!$F$4:$F$2000)*(IF(Resumo!$Q$5="",1,'Diário 4º PA'!$O$4:$O$2000=Resumo!$Q$5)))
+SUMPRODUCT(('Comp.'!$D$5:$D$763=$B99)*('Comp.'!$B$5:$B$763&gt;=N$4)*('Comp.'!$B$5:$B$763&lt;=EOMONTH(N$4,0))*('Comp.'!$E$5:$E$763)*(IF(Resumo!$Q$5="",1,'Comp.'!$K$5:$K$763=Resumo!$Q$5)))</f>
        <v>0</v>
      </c>
      <c r="O99" s="200">
        <f t="shared" si="13"/>
        <v>1437.19</v>
      </c>
      <c r="P99" s="201">
        <f t="shared" si="14"/>
        <v>2.9747446531850616E-4</v>
      </c>
      <c r="Q99" s="174"/>
      <c r="R99" s="174"/>
      <c r="S99" s="174"/>
      <c r="T99" s="174"/>
      <c r="U99" s="174"/>
      <c r="V99" s="174"/>
      <c r="W99" s="174"/>
      <c r="X99" s="174"/>
      <c r="Y99" s="174"/>
      <c r="Z99" s="174"/>
    </row>
    <row r="100" spans="1:26" ht="23.25" customHeight="1" x14ac:dyDescent="0.2">
      <c r="A100" s="220" t="s">
        <v>303</v>
      </c>
      <c r="B100" s="84" t="s">
        <v>304</v>
      </c>
      <c r="C100" s="199">
        <f t="array" ref="C100">SUMPRODUCT(('Diário 1º PA'!$E$4:$E$2977='Analítico Cp.'!$B100)*('Diário 1º PA'!$C$4:$C$2977&gt;=C$4)*('Diário 1º PA'!$C$4:$C$2977&lt;=EOMONTH(C$4,0))*('Diário 1º PA'!$F$4:$F$2977)*(IF(Resumo!$Q$5="",1,'Diário 1º PA'!$O$4:$O$2977=Resumo!$Q$5)))
+SUMPRODUCT(('Diário 2º PA'!$E$4:$E$2000='Analítico Cp.'!$B100)*('Diário 2º PA'!$C$4:$C$2000&gt;=C$4)*('Diário 2º PA'!$C$4:$C$2000&lt;=EOMONTH(C$4,0))*('Diário 2º PA'!$F$4:$F$2000)*(IF(Resumo!$Q$5="",1,'Diário 2º PA'!$O$4:$O$2000=Resumo!$Q$5)))
+SUMPRODUCT(('Diário 3º PA'!$E$4:$E$2000='Analítico Cp.'!$B100)*('Diário 3º PA'!$C$4:$C$2000&gt;=C$4)*('Diário 3º PA'!$C$4:$C$2000&lt;=EOMONTH(C$4,0))*('Diário 3º PA'!$F$4:$F$2000)*(IF(Resumo!$Q$5="",1,'Diário 3º PA'!$O$4:$O$2000=Resumo!$Q$5)))
+SUMPRODUCT(('Diário 4º PA'!$E$4:$E$2000='Analítico Cp.'!$B100)*('Diário 4º PA'!$C$4:$C$2000&gt;=C$4)*('Diário 4º PA'!$C$4:$C$2000&lt;=EOMONTH(C$4,0))*('Diário 4º PA'!$F$4:$F$2000)*(IF(Resumo!$Q$5="",1,'Diário 4º PA'!$O$4:$O$2000=Resumo!$Q$5)))
+SUMPRODUCT(('Comp.'!$D$5:$D$763=$B100)*('Comp.'!$B$5:$B$763&gt;=C$4)*('Comp.'!$B$5:$B$763&lt;=EOMONTH(C$4,0))*('Comp.'!$E$5:$E$763)*(IF(Resumo!$Q$5="",1,'Comp.'!$K$5:$K$763=Resumo!$Q$5)))</f>
        <v>0</v>
      </c>
      <c r="D100" s="199">
        <f t="array" ref="D100">SUMPRODUCT(('Diário 1º PA'!$E$4:$E$2977='Analítico Cp.'!$B100)*('Diário 1º PA'!$C$4:$C$2977&gt;=D$4)*('Diário 1º PA'!$C$4:$C$2977&lt;=EOMONTH(D$4,0))*('Diário 1º PA'!$F$4:$F$2977)*(IF(Resumo!$Q$5="",1,'Diário 1º PA'!$O$4:$O$2977=Resumo!$Q$5)))
+SUMPRODUCT(('Diário 2º PA'!$E$4:$E$2000='Analítico Cp.'!$B100)*('Diário 2º PA'!$C$4:$C$2000&gt;=D$4)*('Diário 2º PA'!$C$4:$C$2000&lt;=EOMONTH(D$4,0))*('Diário 2º PA'!$F$4:$F$2000)*(IF(Resumo!$Q$5="",1,'Diário 2º PA'!$O$4:$O$2000=Resumo!$Q$5)))
+SUMPRODUCT(('Diário 3º PA'!$E$4:$E$2000='Analítico Cp.'!$B100)*('Diário 3º PA'!$C$4:$C$2000&gt;=D$4)*('Diário 3º PA'!$C$4:$C$2000&lt;=EOMONTH(D$4,0))*('Diário 3º PA'!$F$4:$F$2000)*(IF(Resumo!$Q$5="",1,'Diário 3º PA'!$O$4:$O$2000=Resumo!$Q$5)))
+SUMPRODUCT(('Diário 4º PA'!$E$4:$E$2000='Analítico Cp.'!$B100)*('Diário 4º PA'!$C$4:$C$2000&gt;=D$4)*('Diário 4º PA'!$C$4:$C$2000&lt;=EOMONTH(D$4,0))*('Diário 4º PA'!$F$4:$F$2000)*(IF(Resumo!$Q$5="",1,'Diário 4º PA'!$O$4:$O$2000=Resumo!$Q$5)))
+SUMPRODUCT(('Comp.'!$D$5:$D$763=$B100)*('Comp.'!$B$5:$B$763&gt;=D$4)*('Comp.'!$B$5:$B$763&lt;=EOMONTH(D$4,0))*('Comp.'!$E$5:$E$763)*(IF(Resumo!$Q$5="",1,'Comp.'!$K$5:$K$763=Resumo!$Q$5)))</f>
        <v>0</v>
      </c>
      <c r="E100" s="199">
        <f t="array" ref="E100">SUMPRODUCT(('Diário 1º PA'!$E$4:$E$2977='Analítico Cp.'!$B100)*('Diário 1º PA'!$C$4:$C$2977&gt;=E$4)*('Diário 1º PA'!$C$4:$C$2977&lt;=EOMONTH(E$4,0))*('Diário 1º PA'!$F$4:$F$2977)*(IF(Resumo!$Q$5="",1,'Diário 1º PA'!$O$4:$O$2977=Resumo!$Q$5)))
+SUMPRODUCT(('Diário 2º PA'!$E$4:$E$2000='Analítico Cp.'!$B100)*('Diário 2º PA'!$C$4:$C$2000&gt;=E$4)*('Diário 2º PA'!$C$4:$C$2000&lt;=EOMONTH(E$4,0))*('Diário 2º PA'!$F$4:$F$2000)*(IF(Resumo!$Q$5="",1,'Diário 2º PA'!$O$4:$O$2000=Resumo!$Q$5)))
+SUMPRODUCT(('Diário 3º PA'!$E$4:$E$2000='Analítico Cp.'!$B100)*('Diário 3º PA'!$C$4:$C$2000&gt;=E$4)*('Diário 3º PA'!$C$4:$C$2000&lt;=EOMONTH(E$4,0))*('Diário 3º PA'!$F$4:$F$2000)*(IF(Resumo!$Q$5="",1,'Diário 3º PA'!$O$4:$O$2000=Resumo!$Q$5)))
+SUMPRODUCT(('Diário 4º PA'!$E$4:$E$2000='Analítico Cp.'!$B100)*('Diário 4º PA'!$C$4:$C$2000&gt;=E$4)*('Diário 4º PA'!$C$4:$C$2000&lt;=EOMONTH(E$4,0))*('Diário 4º PA'!$F$4:$F$2000)*(IF(Resumo!$Q$5="",1,'Diário 4º PA'!$O$4:$O$2000=Resumo!$Q$5)))
+SUMPRODUCT(('Comp.'!$D$5:$D$763=$B100)*('Comp.'!$B$5:$B$763&gt;=E$4)*('Comp.'!$B$5:$B$763&lt;=EOMONTH(E$4,0))*('Comp.'!$E$5:$E$763)*(IF(Resumo!$Q$5="",1,'Comp.'!$K$5:$K$763=Resumo!$Q$5)))</f>
        <v>0</v>
      </c>
      <c r="F100" s="199">
        <f t="array" ref="F100">SUMPRODUCT(('Diário 1º PA'!$E$4:$E$2977='Analítico Cp.'!$B100)*('Diário 1º PA'!$C$4:$C$2977&gt;=F$4)*('Diário 1º PA'!$C$4:$C$2977&lt;=EOMONTH(F$4,0))*('Diário 1º PA'!$F$4:$F$2977)*(IF(Resumo!$Q$5="",1,'Diário 1º PA'!$O$4:$O$2977=Resumo!$Q$5)))
+SUMPRODUCT(('Diário 2º PA'!$E$4:$E$2000='Analítico Cp.'!$B100)*('Diário 2º PA'!$C$4:$C$2000&gt;=F$4)*('Diário 2º PA'!$C$4:$C$2000&lt;=EOMONTH(F$4,0))*('Diário 2º PA'!$F$4:$F$2000)*(IF(Resumo!$Q$5="",1,'Diário 2º PA'!$O$4:$O$2000=Resumo!$Q$5)))
+SUMPRODUCT(('Diário 3º PA'!$E$4:$E$2000='Analítico Cp.'!$B100)*('Diário 3º PA'!$C$4:$C$2000&gt;=F$4)*('Diário 3º PA'!$C$4:$C$2000&lt;=EOMONTH(F$4,0))*('Diário 3º PA'!$F$4:$F$2000)*(IF(Resumo!$Q$5="",1,'Diário 3º PA'!$O$4:$O$2000=Resumo!$Q$5)))
+SUMPRODUCT(('Diário 4º PA'!$E$4:$E$2000='Analítico Cp.'!$B100)*('Diário 4º PA'!$C$4:$C$2000&gt;=F$4)*('Diário 4º PA'!$C$4:$C$2000&lt;=EOMONTH(F$4,0))*('Diário 4º PA'!$F$4:$F$2000)*(IF(Resumo!$Q$5="",1,'Diário 4º PA'!$O$4:$O$2000=Resumo!$Q$5)))
+SUMPRODUCT(('Comp.'!$D$5:$D$763=$B100)*('Comp.'!$B$5:$B$763&gt;=F$4)*('Comp.'!$B$5:$B$763&lt;=EOMONTH(F$4,0))*('Comp.'!$E$5:$E$763)*(IF(Resumo!$Q$5="",1,'Comp.'!$K$5:$K$763=Resumo!$Q$5)))</f>
        <v>0</v>
      </c>
      <c r="G100" s="199">
        <f t="array" ref="G100">SUMPRODUCT(('Diário 1º PA'!$E$4:$E$2977='Analítico Cp.'!$B100)*('Diário 1º PA'!$C$4:$C$2977&gt;=G$4)*('Diário 1º PA'!$C$4:$C$2977&lt;=EOMONTH(G$4,0))*('Diário 1º PA'!$F$4:$F$2977)*(IF(Resumo!$Q$5="",1,'Diário 1º PA'!$O$4:$O$2977=Resumo!$Q$5)))
+SUMPRODUCT(('Diário 2º PA'!$E$4:$E$2000='Analítico Cp.'!$B100)*('Diário 2º PA'!$C$4:$C$2000&gt;=G$4)*('Diário 2º PA'!$C$4:$C$2000&lt;=EOMONTH(G$4,0))*('Diário 2º PA'!$F$4:$F$2000)*(IF(Resumo!$Q$5="",1,'Diário 2º PA'!$O$4:$O$2000=Resumo!$Q$5)))
+SUMPRODUCT(('Diário 3º PA'!$E$4:$E$2000='Analítico Cp.'!$B100)*('Diário 3º PA'!$C$4:$C$2000&gt;=G$4)*('Diário 3º PA'!$C$4:$C$2000&lt;=EOMONTH(G$4,0))*('Diário 3º PA'!$F$4:$F$2000)*(IF(Resumo!$Q$5="",1,'Diário 3º PA'!$O$4:$O$2000=Resumo!$Q$5)))
+SUMPRODUCT(('Diário 4º PA'!$E$4:$E$2000='Analítico Cp.'!$B100)*('Diário 4º PA'!$C$4:$C$2000&gt;=G$4)*('Diário 4º PA'!$C$4:$C$2000&lt;=EOMONTH(G$4,0))*('Diário 4º PA'!$F$4:$F$2000)*(IF(Resumo!$Q$5="",1,'Diário 4º PA'!$O$4:$O$2000=Resumo!$Q$5)))
+SUMPRODUCT(('Comp.'!$D$5:$D$763=$B100)*('Comp.'!$B$5:$B$763&gt;=G$4)*('Comp.'!$B$5:$B$763&lt;=EOMONTH(G$4,0))*('Comp.'!$E$5:$E$763)*(IF(Resumo!$Q$5="",1,'Comp.'!$K$5:$K$763=Resumo!$Q$5)))</f>
        <v>0</v>
      </c>
      <c r="H100" s="199">
        <f t="array" ref="H100">SUMPRODUCT(('Diário 1º PA'!$E$4:$E$2977='Analítico Cp.'!$B100)*('Diário 1º PA'!$C$4:$C$2977&gt;=H$4)*('Diário 1º PA'!$C$4:$C$2977&lt;=EOMONTH(H$4,0))*('Diário 1º PA'!$F$4:$F$2977)*(IF(Resumo!$Q$5="",1,'Diário 1º PA'!$O$4:$O$2977=Resumo!$Q$5)))
+SUMPRODUCT(('Diário 2º PA'!$E$4:$E$2000='Analítico Cp.'!$B100)*('Diário 2º PA'!$C$4:$C$2000&gt;=H$4)*('Diário 2º PA'!$C$4:$C$2000&lt;=EOMONTH(H$4,0))*('Diário 2º PA'!$F$4:$F$2000)*(IF(Resumo!$Q$5="",1,'Diário 2º PA'!$O$4:$O$2000=Resumo!$Q$5)))
+SUMPRODUCT(('Diário 3º PA'!$E$4:$E$2000='Analítico Cp.'!$B100)*('Diário 3º PA'!$C$4:$C$2000&gt;=H$4)*('Diário 3º PA'!$C$4:$C$2000&lt;=EOMONTH(H$4,0))*('Diário 3º PA'!$F$4:$F$2000)*(IF(Resumo!$Q$5="",1,'Diário 3º PA'!$O$4:$O$2000=Resumo!$Q$5)))
+SUMPRODUCT(('Diário 4º PA'!$E$4:$E$2000='Analítico Cp.'!$B100)*('Diário 4º PA'!$C$4:$C$2000&gt;=H$4)*('Diário 4º PA'!$C$4:$C$2000&lt;=EOMONTH(H$4,0))*('Diário 4º PA'!$F$4:$F$2000)*(IF(Resumo!$Q$5="",1,'Diário 4º PA'!$O$4:$O$2000=Resumo!$Q$5)))
+SUMPRODUCT(('Comp.'!$D$5:$D$763=$B100)*('Comp.'!$B$5:$B$763&gt;=H$4)*('Comp.'!$B$5:$B$763&lt;=EOMONTH(H$4,0))*('Comp.'!$E$5:$E$763)*(IF(Resumo!$Q$5="",1,'Comp.'!$K$5:$K$763=Resumo!$Q$5)))</f>
        <v>0</v>
      </c>
      <c r="I100" s="199">
        <f t="array" ref="I100">SUMPRODUCT(('Diário 1º PA'!$E$4:$E$2977='Analítico Cp.'!$B100)*('Diário 1º PA'!$C$4:$C$2977&gt;=I$4)*('Diário 1º PA'!$C$4:$C$2977&lt;=EOMONTH(I$4,0))*('Diário 1º PA'!$F$4:$F$2977)*(IF(Resumo!$Q$5="",1,'Diário 1º PA'!$O$4:$O$2977=Resumo!$Q$5)))
+SUMPRODUCT(('Diário 2º PA'!$E$4:$E$2000='Analítico Cp.'!$B100)*('Diário 2º PA'!$C$4:$C$2000&gt;=I$4)*('Diário 2º PA'!$C$4:$C$2000&lt;=EOMONTH(I$4,0))*('Diário 2º PA'!$F$4:$F$2000)*(IF(Resumo!$Q$5="",1,'Diário 2º PA'!$O$4:$O$2000=Resumo!$Q$5)))
+SUMPRODUCT(('Diário 3º PA'!$E$4:$E$2000='Analítico Cp.'!$B100)*('Diário 3º PA'!$C$4:$C$2000&gt;=I$4)*('Diário 3º PA'!$C$4:$C$2000&lt;=EOMONTH(I$4,0))*('Diário 3º PA'!$F$4:$F$2000)*(IF(Resumo!$Q$5="",1,'Diário 3º PA'!$O$4:$O$2000=Resumo!$Q$5)))
+SUMPRODUCT(('Diário 4º PA'!$E$4:$E$2000='Analítico Cp.'!$B100)*('Diário 4º PA'!$C$4:$C$2000&gt;=I$4)*('Diário 4º PA'!$C$4:$C$2000&lt;=EOMONTH(I$4,0))*('Diário 4º PA'!$F$4:$F$2000)*(IF(Resumo!$Q$5="",1,'Diário 4º PA'!$O$4:$O$2000=Resumo!$Q$5)))
+SUMPRODUCT(('Comp.'!$D$5:$D$763=$B100)*('Comp.'!$B$5:$B$763&gt;=I$4)*('Comp.'!$B$5:$B$763&lt;=EOMONTH(I$4,0))*('Comp.'!$E$5:$E$763)*(IF(Resumo!$Q$5="",1,'Comp.'!$K$5:$K$763=Resumo!$Q$5)))</f>
        <v>0</v>
      </c>
      <c r="J100" s="199">
        <f t="array" ref="J100">SUMPRODUCT(('Diário 1º PA'!$E$4:$E$2977='Analítico Cp.'!$B100)*('Diário 1º PA'!$C$4:$C$2977&gt;=J$4)*('Diário 1º PA'!$C$4:$C$2977&lt;=EOMONTH(J$4,0))*('Diário 1º PA'!$F$4:$F$2977)*(IF(Resumo!$Q$5="",1,'Diário 1º PA'!$O$4:$O$2977=Resumo!$Q$5)))
+SUMPRODUCT(('Diário 2º PA'!$E$4:$E$2000='Analítico Cp.'!$B100)*('Diário 2º PA'!$C$4:$C$2000&gt;=J$4)*('Diário 2º PA'!$C$4:$C$2000&lt;=EOMONTH(J$4,0))*('Diário 2º PA'!$F$4:$F$2000)*(IF(Resumo!$Q$5="",1,'Diário 2º PA'!$O$4:$O$2000=Resumo!$Q$5)))
+SUMPRODUCT(('Diário 3º PA'!$E$4:$E$2000='Analítico Cp.'!$B100)*('Diário 3º PA'!$C$4:$C$2000&gt;=J$4)*('Diário 3º PA'!$C$4:$C$2000&lt;=EOMONTH(J$4,0))*('Diário 3º PA'!$F$4:$F$2000)*(IF(Resumo!$Q$5="",1,'Diário 3º PA'!$O$4:$O$2000=Resumo!$Q$5)))
+SUMPRODUCT(('Diário 4º PA'!$E$4:$E$2000='Analítico Cp.'!$B100)*('Diário 4º PA'!$C$4:$C$2000&gt;=J$4)*('Diário 4º PA'!$C$4:$C$2000&lt;=EOMONTH(J$4,0))*('Diário 4º PA'!$F$4:$F$2000)*(IF(Resumo!$Q$5="",1,'Diário 4º PA'!$O$4:$O$2000=Resumo!$Q$5)))
+SUMPRODUCT(('Comp.'!$D$5:$D$763=$B100)*('Comp.'!$B$5:$B$763&gt;=J$4)*('Comp.'!$B$5:$B$763&lt;=EOMONTH(J$4,0))*('Comp.'!$E$5:$E$763)*(IF(Resumo!$Q$5="",1,'Comp.'!$K$5:$K$763=Resumo!$Q$5)))</f>
        <v>0</v>
      </c>
      <c r="K100" s="199">
        <f t="array" ref="K100">SUMPRODUCT(('Diário 1º PA'!$E$4:$E$2977='Analítico Cp.'!$B100)*('Diário 1º PA'!$C$4:$C$2977&gt;=K$4)*('Diário 1º PA'!$C$4:$C$2977&lt;=EOMONTH(K$4,0))*('Diário 1º PA'!$F$4:$F$2977)*(IF(Resumo!$Q$5="",1,'Diário 1º PA'!$O$4:$O$2977=Resumo!$Q$5)))
+SUMPRODUCT(('Diário 2º PA'!$E$4:$E$2000='Analítico Cp.'!$B100)*('Diário 2º PA'!$C$4:$C$2000&gt;=K$4)*('Diário 2º PA'!$C$4:$C$2000&lt;=EOMONTH(K$4,0))*('Diário 2º PA'!$F$4:$F$2000)*(IF(Resumo!$Q$5="",1,'Diário 2º PA'!$O$4:$O$2000=Resumo!$Q$5)))
+SUMPRODUCT(('Diário 3º PA'!$E$4:$E$2000='Analítico Cp.'!$B100)*('Diário 3º PA'!$C$4:$C$2000&gt;=K$4)*('Diário 3º PA'!$C$4:$C$2000&lt;=EOMONTH(K$4,0))*('Diário 3º PA'!$F$4:$F$2000)*(IF(Resumo!$Q$5="",1,'Diário 3º PA'!$O$4:$O$2000=Resumo!$Q$5)))
+SUMPRODUCT(('Diário 4º PA'!$E$4:$E$2000='Analítico Cp.'!$B100)*('Diário 4º PA'!$C$4:$C$2000&gt;=K$4)*('Diário 4º PA'!$C$4:$C$2000&lt;=EOMONTH(K$4,0))*('Diário 4º PA'!$F$4:$F$2000)*(IF(Resumo!$Q$5="",1,'Diário 4º PA'!$O$4:$O$2000=Resumo!$Q$5)))
+SUMPRODUCT(('Comp.'!$D$5:$D$763=$B100)*('Comp.'!$B$5:$B$763&gt;=K$4)*('Comp.'!$B$5:$B$763&lt;=EOMONTH(K$4,0))*('Comp.'!$E$5:$E$763)*(IF(Resumo!$Q$5="",1,'Comp.'!$K$5:$K$763=Resumo!$Q$5)))</f>
        <v>0</v>
      </c>
      <c r="L100" s="199">
        <f t="array" ref="L100">SUMPRODUCT(('Diário 1º PA'!$E$4:$E$2977='Analítico Cp.'!$B100)*('Diário 1º PA'!$C$4:$C$2977&gt;=L$4)*('Diário 1º PA'!$C$4:$C$2977&lt;=EOMONTH(L$4,0))*('Diário 1º PA'!$F$4:$F$2977)*(IF(Resumo!$Q$5="",1,'Diário 1º PA'!$O$4:$O$2977=Resumo!$Q$5)))
+SUMPRODUCT(('Diário 2º PA'!$E$4:$E$2000='Analítico Cp.'!$B100)*('Diário 2º PA'!$C$4:$C$2000&gt;=L$4)*('Diário 2º PA'!$C$4:$C$2000&lt;=EOMONTH(L$4,0))*('Diário 2º PA'!$F$4:$F$2000)*(IF(Resumo!$Q$5="",1,'Diário 2º PA'!$O$4:$O$2000=Resumo!$Q$5)))
+SUMPRODUCT(('Diário 3º PA'!$E$4:$E$2000='Analítico Cp.'!$B100)*('Diário 3º PA'!$C$4:$C$2000&gt;=L$4)*('Diário 3º PA'!$C$4:$C$2000&lt;=EOMONTH(L$4,0))*('Diário 3º PA'!$F$4:$F$2000)*(IF(Resumo!$Q$5="",1,'Diário 3º PA'!$O$4:$O$2000=Resumo!$Q$5)))
+SUMPRODUCT(('Diário 4º PA'!$E$4:$E$2000='Analítico Cp.'!$B100)*('Diário 4º PA'!$C$4:$C$2000&gt;=L$4)*('Diário 4º PA'!$C$4:$C$2000&lt;=EOMONTH(L$4,0))*('Diário 4º PA'!$F$4:$F$2000)*(IF(Resumo!$Q$5="",1,'Diário 4º PA'!$O$4:$O$2000=Resumo!$Q$5)))
+SUMPRODUCT(('Comp.'!$D$5:$D$763=$B100)*('Comp.'!$B$5:$B$763&gt;=L$4)*('Comp.'!$B$5:$B$763&lt;=EOMONTH(L$4,0))*('Comp.'!$E$5:$E$763)*(IF(Resumo!$Q$5="",1,'Comp.'!$K$5:$K$763=Resumo!$Q$5)))</f>
        <v>0</v>
      </c>
      <c r="M100" s="199">
        <f t="array" ref="M100">SUMPRODUCT(('Diário 1º PA'!$E$4:$E$2977='Analítico Cp.'!$B100)*('Diário 1º PA'!$C$4:$C$2977&gt;=M$4)*('Diário 1º PA'!$C$4:$C$2977&lt;=EOMONTH(M$4,0))*('Diário 1º PA'!$F$4:$F$2977)*(IF(Resumo!$Q$5="",1,'Diário 1º PA'!$O$4:$O$2977=Resumo!$Q$5)))
+SUMPRODUCT(('Diário 2º PA'!$E$4:$E$2000='Analítico Cp.'!$B100)*('Diário 2º PA'!$C$4:$C$2000&gt;=M$4)*('Diário 2º PA'!$C$4:$C$2000&lt;=EOMONTH(M$4,0))*('Diário 2º PA'!$F$4:$F$2000)*(IF(Resumo!$Q$5="",1,'Diário 2º PA'!$O$4:$O$2000=Resumo!$Q$5)))
+SUMPRODUCT(('Diário 3º PA'!$E$4:$E$2000='Analítico Cp.'!$B100)*('Diário 3º PA'!$C$4:$C$2000&gt;=M$4)*('Diário 3º PA'!$C$4:$C$2000&lt;=EOMONTH(M$4,0))*('Diário 3º PA'!$F$4:$F$2000)*(IF(Resumo!$Q$5="",1,'Diário 3º PA'!$O$4:$O$2000=Resumo!$Q$5)))
+SUMPRODUCT(('Diário 4º PA'!$E$4:$E$2000='Analítico Cp.'!$B100)*('Diário 4º PA'!$C$4:$C$2000&gt;=M$4)*('Diário 4º PA'!$C$4:$C$2000&lt;=EOMONTH(M$4,0))*('Diário 4º PA'!$F$4:$F$2000)*(IF(Resumo!$Q$5="",1,'Diário 4º PA'!$O$4:$O$2000=Resumo!$Q$5)))
+SUMPRODUCT(('Comp.'!$D$5:$D$763=$B100)*('Comp.'!$B$5:$B$763&gt;=M$4)*('Comp.'!$B$5:$B$763&lt;=EOMONTH(M$4,0))*('Comp.'!$E$5:$E$763)*(IF(Resumo!$Q$5="",1,'Comp.'!$K$5:$K$763=Resumo!$Q$5)))</f>
        <v>0</v>
      </c>
      <c r="N100" s="199">
        <f t="array" ref="N100">SUMPRODUCT(('Diário 1º PA'!$E$4:$E$2977='Analítico Cp.'!$B100)*('Diário 1º PA'!$C$4:$C$2977&gt;=N$4)*('Diário 1º PA'!$C$4:$C$2977&lt;=EOMONTH(N$4,0))*('Diário 1º PA'!$F$4:$F$2977)*(IF(Resumo!$Q$5="",1,'Diário 1º PA'!$O$4:$O$2977=Resumo!$Q$5)))
+SUMPRODUCT(('Diário 2º PA'!$E$4:$E$2000='Analítico Cp.'!$B100)*('Diário 2º PA'!$C$4:$C$2000&gt;=N$4)*('Diário 2º PA'!$C$4:$C$2000&lt;=EOMONTH(N$4,0))*('Diário 2º PA'!$F$4:$F$2000)*(IF(Resumo!$Q$5="",1,'Diário 2º PA'!$O$4:$O$2000=Resumo!$Q$5)))
+SUMPRODUCT(('Diário 3º PA'!$E$4:$E$2000='Analítico Cp.'!$B100)*('Diário 3º PA'!$C$4:$C$2000&gt;=N$4)*('Diário 3º PA'!$C$4:$C$2000&lt;=EOMONTH(N$4,0))*('Diário 3º PA'!$F$4:$F$2000)*(IF(Resumo!$Q$5="",1,'Diário 3º PA'!$O$4:$O$2000=Resumo!$Q$5)))
+SUMPRODUCT(('Diário 4º PA'!$E$4:$E$2000='Analítico Cp.'!$B100)*('Diário 4º PA'!$C$4:$C$2000&gt;=N$4)*('Diário 4º PA'!$C$4:$C$2000&lt;=EOMONTH(N$4,0))*('Diário 4º PA'!$F$4:$F$2000)*(IF(Resumo!$Q$5="",1,'Diário 4º PA'!$O$4:$O$2000=Resumo!$Q$5)))
+SUMPRODUCT(('Comp.'!$D$5:$D$763=$B100)*('Comp.'!$B$5:$B$763&gt;=N$4)*('Comp.'!$B$5:$B$763&lt;=EOMONTH(N$4,0))*('Comp.'!$E$5:$E$763)*(IF(Resumo!$Q$5="",1,'Comp.'!$K$5:$K$763=Resumo!$Q$5)))</f>
        <v>0</v>
      </c>
      <c r="O100" s="200">
        <f t="shared" si="13"/>
        <v>0</v>
      </c>
      <c r="P100" s="201">
        <f t="shared" si="14"/>
        <v>0</v>
      </c>
      <c r="Q100" s="174"/>
      <c r="R100" s="174"/>
      <c r="S100" s="174"/>
      <c r="T100" s="174"/>
      <c r="U100" s="174"/>
      <c r="V100" s="174"/>
      <c r="W100" s="174"/>
      <c r="X100" s="174"/>
      <c r="Y100" s="174"/>
      <c r="Z100" s="174"/>
    </row>
    <row r="101" spans="1:26" ht="23.25" customHeight="1" x14ac:dyDescent="0.2">
      <c r="A101" s="220" t="s">
        <v>305</v>
      </c>
      <c r="B101" s="84" t="s">
        <v>306</v>
      </c>
      <c r="C101" s="199">
        <f t="array" ref="C101">SUMPRODUCT(('Diário 1º PA'!$E$4:$E$2977='Analítico Cp.'!$B101)*('Diário 1º PA'!$C$4:$C$2977&gt;=C$4)*('Diário 1º PA'!$C$4:$C$2977&lt;=EOMONTH(C$4,0))*('Diário 1º PA'!$F$4:$F$2977)*(IF(Resumo!$Q$5="",1,'Diário 1º PA'!$O$4:$O$2977=Resumo!$Q$5)))
+SUMPRODUCT(('Diário 2º PA'!$E$4:$E$2000='Analítico Cp.'!$B101)*('Diário 2º PA'!$C$4:$C$2000&gt;=C$4)*('Diário 2º PA'!$C$4:$C$2000&lt;=EOMONTH(C$4,0))*('Diário 2º PA'!$F$4:$F$2000)*(IF(Resumo!$Q$5="",1,'Diário 2º PA'!$O$4:$O$2000=Resumo!$Q$5)))
+SUMPRODUCT(('Diário 3º PA'!$E$4:$E$2000='Analítico Cp.'!$B101)*('Diário 3º PA'!$C$4:$C$2000&gt;=C$4)*('Diário 3º PA'!$C$4:$C$2000&lt;=EOMONTH(C$4,0))*('Diário 3º PA'!$F$4:$F$2000)*(IF(Resumo!$Q$5="",1,'Diário 3º PA'!$O$4:$O$2000=Resumo!$Q$5)))
+SUMPRODUCT(('Diário 4º PA'!$E$4:$E$2000='Analítico Cp.'!$B101)*('Diário 4º PA'!$C$4:$C$2000&gt;=C$4)*('Diário 4º PA'!$C$4:$C$2000&lt;=EOMONTH(C$4,0))*('Diário 4º PA'!$F$4:$F$2000)*(IF(Resumo!$Q$5="",1,'Diário 4º PA'!$O$4:$O$2000=Resumo!$Q$5)))
+SUMPRODUCT(('Comp.'!$D$5:$D$763=$B101)*('Comp.'!$B$5:$B$763&gt;=C$4)*('Comp.'!$B$5:$B$763&lt;=EOMONTH(C$4,0))*('Comp.'!$E$5:$E$763)*(IF(Resumo!$Q$5="",1,'Comp.'!$K$5:$K$763=Resumo!$Q$5)))</f>
        <v>134.69999999999999</v>
      </c>
      <c r="D101" s="199">
        <f t="array" ref="D101">SUMPRODUCT(('Diário 1º PA'!$E$4:$E$2977='Analítico Cp.'!$B101)*('Diário 1º PA'!$C$4:$C$2977&gt;=D$4)*('Diário 1º PA'!$C$4:$C$2977&lt;=EOMONTH(D$4,0))*('Diário 1º PA'!$F$4:$F$2977)*(IF(Resumo!$Q$5="",1,'Diário 1º PA'!$O$4:$O$2977=Resumo!$Q$5)))
+SUMPRODUCT(('Diário 2º PA'!$E$4:$E$2000='Analítico Cp.'!$B101)*('Diário 2º PA'!$C$4:$C$2000&gt;=D$4)*('Diário 2º PA'!$C$4:$C$2000&lt;=EOMONTH(D$4,0))*('Diário 2º PA'!$F$4:$F$2000)*(IF(Resumo!$Q$5="",1,'Diário 2º PA'!$O$4:$O$2000=Resumo!$Q$5)))
+SUMPRODUCT(('Diário 3º PA'!$E$4:$E$2000='Analítico Cp.'!$B101)*('Diário 3º PA'!$C$4:$C$2000&gt;=D$4)*('Diário 3º PA'!$C$4:$C$2000&lt;=EOMONTH(D$4,0))*('Diário 3º PA'!$F$4:$F$2000)*(IF(Resumo!$Q$5="",1,'Diário 3º PA'!$O$4:$O$2000=Resumo!$Q$5)))
+SUMPRODUCT(('Diário 4º PA'!$E$4:$E$2000='Analítico Cp.'!$B101)*('Diário 4º PA'!$C$4:$C$2000&gt;=D$4)*('Diário 4º PA'!$C$4:$C$2000&lt;=EOMONTH(D$4,0))*('Diário 4º PA'!$F$4:$F$2000)*(IF(Resumo!$Q$5="",1,'Diário 4º PA'!$O$4:$O$2000=Resumo!$Q$5)))
+SUMPRODUCT(('Comp.'!$D$5:$D$763=$B101)*('Comp.'!$B$5:$B$763&gt;=D$4)*('Comp.'!$B$5:$B$763&lt;=EOMONTH(D$4,0))*('Comp.'!$E$5:$E$763)*(IF(Resumo!$Q$5="",1,'Comp.'!$K$5:$K$763=Resumo!$Q$5)))</f>
        <v>312</v>
      </c>
      <c r="E101" s="199">
        <f t="array" ref="E101">SUMPRODUCT(('Diário 1º PA'!$E$4:$E$2977='Analítico Cp.'!$B101)*('Diário 1º PA'!$C$4:$C$2977&gt;=E$4)*('Diário 1º PA'!$C$4:$C$2977&lt;=EOMONTH(E$4,0))*('Diário 1º PA'!$F$4:$F$2977)*(IF(Resumo!$Q$5="",1,'Diário 1º PA'!$O$4:$O$2977=Resumo!$Q$5)))
+SUMPRODUCT(('Diário 2º PA'!$E$4:$E$2000='Analítico Cp.'!$B101)*('Diário 2º PA'!$C$4:$C$2000&gt;=E$4)*('Diário 2º PA'!$C$4:$C$2000&lt;=EOMONTH(E$4,0))*('Diário 2º PA'!$F$4:$F$2000)*(IF(Resumo!$Q$5="",1,'Diário 2º PA'!$O$4:$O$2000=Resumo!$Q$5)))
+SUMPRODUCT(('Diário 3º PA'!$E$4:$E$2000='Analítico Cp.'!$B101)*('Diário 3º PA'!$C$4:$C$2000&gt;=E$4)*('Diário 3º PA'!$C$4:$C$2000&lt;=EOMONTH(E$4,0))*('Diário 3º PA'!$F$4:$F$2000)*(IF(Resumo!$Q$5="",1,'Diário 3º PA'!$O$4:$O$2000=Resumo!$Q$5)))
+SUMPRODUCT(('Diário 4º PA'!$E$4:$E$2000='Analítico Cp.'!$B101)*('Diário 4º PA'!$C$4:$C$2000&gt;=E$4)*('Diário 4º PA'!$C$4:$C$2000&lt;=EOMONTH(E$4,0))*('Diário 4º PA'!$F$4:$F$2000)*(IF(Resumo!$Q$5="",1,'Diário 4º PA'!$O$4:$O$2000=Resumo!$Q$5)))
+SUMPRODUCT(('Comp.'!$D$5:$D$763=$B101)*('Comp.'!$B$5:$B$763&gt;=E$4)*('Comp.'!$B$5:$B$763&lt;=EOMONTH(E$4,0))*('Comp.'!$E$5:$E$763)*(IF(Resumo!$Q$5="",1,'Comp.'!$K$5:$K$763=Resumo!$Q$5)))</f>
        <v>0</v>
      </c>
      <c r="F101" s="199">
        <f t="array" ref="F101">SUMPRODUCT(('Diário 1º PA'!$E$4:$E$2977='Analítico Cp.'!$B101)*('Diário 1º PA'!$C$4:$C$2977&gt;=F$4)*('Diário 1º PA'!$C$4:$C$2977&lt;=EOMONTH(F$4,0))*('Diário 1º PA'!$F$4:$F$2977)*(IF(Resumo!$Q$5="",1,'Diário 1º PA'!$O$4:$O$2977=Resumo!$Q$5)))
+SUMPRODUCT(('Diário 2º PA'!$E$4:$E$2000='Analítico Cp.'!$B101)*('Diário 2º PA'!$C$4:$C$2000&gt;=F$4)*('Diário 2º PA'!$C$4:$C$2000&lt;=EOMONTH(F$4,0))*('Diário 2º PA'!$F$4:$F$2000)*(IF(Resumo!$Q$5="",1,'Diário 2º PA'!$O$4:$O$2000=Resumo!$Q$5)))
+SUMPRODUCT(('Diário 3º PA'!$E$4:$E$2000='Analítico Cp.'!$B101)*('Diário 3º PA'!$C$4:$C$2000&gt;=F$4)*('Diário 3º PA'!$C$4:$C$2000&lt;=EOMONTH(F$4,0))*('Diário 3º PA'!$F$4:$F$2000)*(IF(Resumo!$Q$5="",1,'Diário 3º PA'!$O$4:$O$2000=Resumo!$Q$5)))
+SUMPRODUCT(('Diário 4º PA'!$E$4:$E$2000='Analítico Cp.'!$B101)*('Diário 4º PA'!$C$4:$C$2000&gt;=F$4)*('Diário 4º PA'!$C$4:$C$2000&lt;=EOMONTH(F$4,0))*('Diário 4º PA'!$F$4:$F$2000)*(IF(Resumo!$Q$5="",1,'Diário 4º PA'!$O$4:$O$2000=Resumo!$Q$5)))
+SUMPRODUCT(('Comp.'!$D$5:$D$763=$B101)*('Comp.'!$B$5:$B$763&gt;=F$4)*('Comp.'!$B$5:$B$763&lt;=EOMONTH(F$4,0))*('Comp.'!$E$5:$E$763)*(IF(Resumo!$Q$5="",1,'Comp.'!$K$5:$K$763=Resumo!$Q$5)))</f>
        <v>0</v>
      </c>
      <c r="G101" s="199">
        <f t="array" ref="G101">SUMPRODUCT(('Diário 1º PA'!$E$4:$E$2977='Analítico Cp.'!$B101)*('Diário 1º PA'!$C$4:$C$2977&gt;=G$4)*('Diário 1º PA'!$C$4:$C$2977&lt;=EOMONTH(G$4,0))*('Diário 1º PA'!$F$4:$F$2977)*(IF(Resumo!$Q$5="",1,'Diário 1º PA'!$O$4:$O$2977=Resumo!$Q$5)))
+SUMPRODUCT(('Diário 2º PA'!$E$4:$E$2000='Analítico Cp.'!$B101)*('Diário 2º PA'!$C$4:$C$2000&gt;=G$4)*('Diário 2º PA'!$C$4:$C$2000&lt;=EOMONTH(G$4,0))*('Diário 2º PA'!$F$4:$F$2000)*(IF(Resumo!$Q$5="",1,'Diário 2º PA'!$O$4:$O$2000=Resumo!$Q$5)))
+SUMPRODUCT(('Diário 3º PA'!$E$4:$E$2000='Analítico Cp.'!$B101)*('Diário 3º PA'!$C$4:$C$2000&gt;=G$4)*('Diário 3º PA'!$C$4:$C$2000&lt;=EOMONTH(G$4,0))*('Diário 3º PA'!$F$4:$F$2000)*(IF(Resumo!$Q$5="",1,'Diário 3º PA'!$O$4:$O$2000=Resumo!$Q$5)))
+SUMPRODUCT(('Diário 4º PA'!$E$4:$E$2000='Analítico Cp.'!$B101)*('Diário 4º PA'!$C$4:$C$2000&gt;=G$4)*('Diário 4º PA'!$C$4:$C$2000&lt;=EOMONTH(G$4,0))*('Diário 4º PA'!$F$4:$F$2000)*(IF(Resumo!$Q$5="",1,'Diário 4º PA'!$O$4:$O$2000=Resumo!$Q$5)))
+SUMPRODUCT(('Comp.'!$D$5:$D$763=$B101)*('Comp.'!$B$5:$B$763&gt;=G$4)*('Comp.'!$B$5:$B$763&lt;=EOMONTH(G$4,0))*('Comp.'!$E$5:$E$763)*(IF(Resumo!$Q$5="",1,'Comp.'!$K$5:$K$763=Resumo!$Q$5)))</f>
        <v>0</v>
      </c>
      <c r="H101" s="199">
        <f t="array" ref="H101">SUMPRODUCT(('Diário 1º PA'!$E$4:$E$2977='Analítico Cp.'!$B101)*('Diário 1º PA'!$C$4:$C$2977&gt;=H$4)*('Diário 1º PA'!$C$4:$C$2977&lt;=EOMONTH(H$4,0))*('Diário 1º PA'!$F$4:$F$2977)*(IF(Resumo!$Q$5="",1,'Diário 1º PA'!$O$4:$O$2977=Resumo!$Q$5)))
+SUMPRODUCT(('Diário 2º PA'!$E$4:$E$2000='Analítico Cp.'!$B101)*('Diário 2º PA'!$C$4:$C$2000&gt;=H$4)*('Diário 2º PA'!$C$4:$C$2000&lt;=EOMONTH(H$4,0))*('Diário 2º PA'!$F$4:$F$2000)*(IF(Resumo!$Q$5="",1,'Diário 2º PA'!$O$4:$O$2000=Resumo!$Q$5)))
+SUMPRODUCT(('Diário 3º PA'!$E$4:$E$2000='Analítico Cp.'!$B101)*('Diário 3º PA'!$C$4:$C$2000&gt;=H$4)*('Diário 3º PA'!$C$4:$C$2000&lt;=EOMONTH(H$4,0))*('Diário 3º PA'!$F$4:$F$2000)*(IF(Resumo!$Q$5="",1,'Diário 3º PA'!$O$4:$O$2000=Resumo!$Q$5)))
+SUMPRODUCT(('Diário 4º PA'!$E$4:$E$2000='Analítico Cp.'!$B101)*('Diário 4º PA'!$C$4:$C$2000&gt;=H$4)*('Diário 4º PA'!$C$4:$C$2000&lt;=EOMONTH(H$4,0))*('Diário 4º PA'!$F$4:$F$2000)*(IF(Resumo!$Q$5="",1,'Diário 4º PA'!$O$4:$O$2000=Resumo!$Q$5)))
+SUMPRODUCT(('Comp.'!$D$5:$D$763=$B101)*('Comp.'!$B$5:$B$763&gt;=H$4)*('Comp.'!$B$5:$B$763&lt;=EOMONTH(H$4,0))*('Comp.'!$E$5:$E$763)*(IF(Resumo!$Q$5="",1,'Comp.'!$K$5:$K$763=Resumo!$Q$5)))</f>
        <v>0</v>
      </c>
      <c r="I101" s="199">
        <f t="array" ref="I101">SUMPRODUCT(('Diário 1º PA'!$E$4:$E$2977='Analítico Cp.'!$B101)*('Diário 1º PA'!$C$4:$C$2977&gt;=I$4)*('Diário 1º PA'!$C$4:$C$2977&lt;=EOMONTH(I$4,0))*('Diário 1º PA'!$F$4:$F$2977)*(IF(Resumo!$Q$5="",1,'Diário 1º PA'!$O$4:$O$2977=Resumo!$Q$5)))
+SUMPRODUCT(('Diário 2º PA'!$E$4:$E$2000='Analítico Cp.'!$B101)*('Diário 2º PA'!$C$4:$C$2000&gt;=I$4)*('Diário 2º PA'!$C$4:$C$2000&lt;=EOMONTH(I$4,0))*('Diário 2º PA'!$F$4:$F$2000)*(IF(Resumo!$Q$5="",1,'Diário 2º PA'!$O$4:$O$2000=Resumo!$Q$5)))
+SUMPRODUCT(('Diário 3º PA'!$E$4:$E$2000='Analítico Cp.'!$B101)*('Diário 3º PA'!$C$4:$C$2000&gt;=I$4)*('Diário 3º PA'!$C$4:$C$2000&lt;=EOMONTH(I$4,0))*('Diário 3º PA'!$F$4:$F$2000)*(IF(Resumo!$Q$5="",1,'Diário 3º PA'!$O$4:$O$2000=Resumo!$Q$5)))
+SUMPRODUCT(('Diário 4º PA'!$E$4:$E$2000='Analítico Cp.'!$B101)*('Diário 4º PA'!$C$4:$C$2000&gt;=I$4)*('Diário 4º PA'!$C$4:$C$2000&lt;=EOMONTH(I$4,0))*('Diário 4º PA'!$F$4:$F$2000)*(IF(Resumo!$Q$5="",1,'Diário 4º PA'!$O$4:$O$2000=Resumo!$Q$5)))
+SUMPRODUCT(('Comp.'!$D$5:$D$763=$B101)*('Comp.'!$B$5:$B$763&gt;=I$4)*('Comp.'!$B$5:$B$763&lt;=EOMONTH(I$4,0))*('Comp.'!$E$5:$E$763)*(IF(Resumo!$Q$5="",1,'Comp.'!$K$5:$K$763=Resumo!$Q$5)))</f>
        <v>0</v>
      </c>
      <c r="J101" s="199">
        <f t="array" ref="J101">SUMPRODUCT(('Diário 1º PA'!$E$4:$E$2977='Analítico Cp.'!$B101)*('Diário 1º PA'!$C$4:$C$2977&gt;=J$4)*('Diário 1º PA'!$C$4:$C$2977&lt;=EOMONTH(J$4,0))*('Diário 1º PA'!$F$4:$F$2977)*(IF(Resumo!$Q$5="",1,'Diário 1º PA'!$O$4:$O$2977=Resumo!$Q$5)))
+SUMPRODUCT(('Diário 2º PA'!$E$4:$E$2000='Analítico Cp.'!$B101)*('Diário 2º PA'!$C$4:$C$2000&gt;=J$4)*('Diário 2º PA'!$C$4:$C$2000&lt;=EOMONTH(J$4,0))*('Diário 2º PA'!$F$4:$F$2000)*(IF(Resumo!$Q$5="",1,'Diário 2º PA'!$O$4:$O$2000=Resumo!$Q$5)))
+SUMPRODUCT(('Diário 3º PA'!$E$4:$E$2000='Analítico Cp.'!$B101)*('Diário 3º PA'!$C$4:$C$2000&gt;=J$4)*('Diário 3º PA'!$C$4:$C$2000&lt;=EOMONTH(J$4,0))*('Diário 3º PA'!$F$4:$F$2000)*(IF(Resumo!$Q$5="",1,'Diário 3º PA'!$O$4:$O$2000=Resumo!$Q$5)))
+SUMPRODUCT(('Diário 4º PA'!$E$4:$E$2000='Analítico Cp.'!$B101)*('Diário 4º PA'!$C$4:$C$2000&gt;=J$4)*('Diário 4º PA'!$C$4:$C$2000&lt;=EOMONTH(J$4,0))*('Diário 4º PA'!$F$4:$F$2000)*(IF(Resumo!$Q$5="",1,'Diário 4º PA'!$O$4:$O$2000=Resumo!$Q$5)))
+SUMPRODUCT(('Comp.'!$D$5:$D$763=$B101)*('Comp.'!$B$5:$B$763&gt;=J$4)*('Comp.'!$B$5:$B$763&lt;=EOMONTH(J$4,0))*('Comp.'!$E$5:$E$763)*(IF(Resumo!$Q$5="",1,'Comp.'!$K$5:$K$763=Resumo!$Q$5)))</f>
        <v>0</v>
      </c>
      <c r="K101" s="199">
        <f t="array" ref="K101">SUMPRODUCT(('Diário 1º PA'!$E$4:$E$2977='Analítico Cp.'!$B101)*('Diário 1º PA'!$C$4:$C$2977&gt;=K$4)*('Diário 1º PA'!$C$4:$C$2977&lt;=EOMONTH(K$4,0))*('Diário 1º PA'!$F$4:$F$2977)*(IF(Resumo!$Q$5="",1,'Diário 1º PA'!$O$4:$O$2977=Resumo!$Q$5)))
+SUMPRODUCT(('Diário 2º PA'!$E$4:$E$2000='Analítico Cp.'!$B101)*('Diário 2º PA'!$C$4:$C$2000&gt;=K$4)*('Diário 2º PA'!$C$4:$C$2000&lt;=EOMONTH(K$4,0))*('Diário 2º PA'!$F$4:$F$2000)*(IF(Resumo!$Q$5="",1,'Diário 2º PA'!$O$4:$O$2000=Resumo!$Q$5)))
+SUMPRODUCT(('Diário 3º PA'!$E$4:$E$2000='Analítico Cp.'!$B101)*('Diário 3º PA'!$C$4:$C$2000&gt;=K$4)*('Diário 3º PA'!$C$4:$C$2000&lt;=EOMONTH(K$4,0))*('Diário 3º PA'!$F$4:$F$2000)*(IF(Resumo!$Q$5="",1,'Diário 3º PA'!$O$4:$O$2000=Resumo!$Q$5)))
+SUMPRODUCT(('Diário 4º PA'!$E$4:$E$2000='Analítico Cp.'!$B101)*('Diário 4º PA'!$C$4:$C$2000&gt;=K$4)*('Diário 4º PA'!$C$4:$C$2000&lt;=EOMONTH(K$4,0))*('Diário 4º PA'!$F$4:$F$2000)*(IF(Resumo!$Q$5="",1,'Diário 4º PA'!$O$4:$O$2000=Resumo!$Q$5)))
+SUMPRODUCT(('Comp.'!$D$5:$D$763=$B101)*('Comp.'!$B$5:$B$763&gt;=K$4)*('Comp.'!$B$5:$B$763&lt;=EOMONTH(K$4,0))*('Comp.'!$E$5:$E$763)*(IF(Resumo!$Q$5="",1,'Comp.'!$K$5:$K$763=Resumo!$Q$5)))</f>
        <v>0</v>
      </c>
      <c r="L101" s="199">
        <f t="array" ref="L101">SUMPRODUCT(('Diário 1º PA'!$E$4:$E$2977='Analítico Cp.'!$B101)*('Diário 1º PA'!$C$4:$C$2977&gt;=L$4)*('Diário 1º PA'!$C$4:$C$2977&lt;=EOMONTH(L$4,0))*('Diário 1º PA'!$F$4:$F$2977)*(IF(Resumo!$Q$5="",1,'Diário 1º PA'!$O$4:$O$2977=Resumo!$Q$5)))
+SUMPRODUCT(('Diário 2º PA'!$E$4:$E$2000='Analítico Cp.'!$B101)*('Diário 2º PA'!$C$4:$C$2000&gt;=L$4)*('Diário 2º PA'!$C$4:$C$2000&lt;=EOMONTH(L$4,0))*('Diário 2º PA'!$F$4:$F$2000)*(IF(Resumo!$Q$5="",1,'Diário 2º PA'!$O$4:$O$2000=Resumo!$Q$5)))
+SUMPRODUCT(('Diário 3º PA'!$E$4:$E$2000='Analítico Cp.'!$B101)*('Diário 3º PA'!$C$4:$C$2000&gt;=L$4)*('Diário 3º PA'!$C$4:$C$2000&lt;=EOMONTH(L$4,0))*('Diário 3º PA'!$F$4:$F$2000)*(IF(Resumo!$Q$5="",1,'Diário 3º PA'!$O$4:$O$2000=Resumo!$Q$5)))
+SUMPRODUCT(('Diário 4º PA'!$E$4:$E$2000='Analítico Cp.'!$B101)*('Diário 4º PA'!$C$4:$C$2000&gt;=L$4)*('Diário 4º PA'!$C$4:$C$2000&lt;=EOMONTH(L$4,0))*('Diário 4º PA'!$F$4:$F$2000)*(IF(Resumo!$Q$5="",1,'Diário 4º PA'!$O$4:$O$2000=Resumo!$Q$5)))
+SUMPRODUCT(('Comp.'!$D$5:$D$763=$B101)*('Comp.'!$B$5:$B$763&gt;=L$4)*('Comp.'!$B$5:$B$763&lt;=EOMONTH(L$4,0))*('Comp.'!$E$5:$E$763)*(IF(Resumo!$Q$5="",1,'Comp.'!$K$5:$K$763=Resumo!$Q$5)))</f>
        <v>0</v>
      </c>
      <c r="M101" s="199">
        <f t="array" ref="M101">SUMPRODUCT(('Diário 1º PA'!$E$4:$E$2977='Analítico Cp.'!$B101)*('Diário 1º PA'!$C$4:$C$2977&gt;=M$4)*('Diário 1º PA'!$C$4:$C$2977&lt;=EOMONTH(M$4,0))*('Diário 1º PA'!$F$4:$F$2977)*(IF(Resumo!$Q$5="",1,'Diário 1º PA'!$O$4:$O$2977=Resumo!$Q$5)))
+SUMPRODUCT(('Diário 2º PA'!$E$4:$E$2000='Analítico Cp.'!$B101)*('Diário 2º PA'!$C$4:$C$2000&gt;=M$4)*('Diário 2º PA'!$C$4:$C$2000&lt;=EOMONTH(M$4,0))*('Diário 2º PA'!$F$4:$F$2000)*(IF(Resumo!$Q$5="",1,'Diário 2º PA'!$O$4:$O$2000=Resumo!$Q$5)))
+SUMPRODUCT(('Diário 3º PA'!$E$4:$E$2000='Analítico Cp.'!$B101)*('Diário 3º PA'!$C$4:$C$2000&gt;=M$4)*('Diário 3º PA'!$C$4:$C$2000&lt;=EOMONTH(M$4,0))*('Diário 3º PA'!$F$4:$F$2000)*(IF(Resumo!$Q$5="",1,'Diário 3º PA'!$O$4:$O$2000=Resumo!$Q$5)))
+SUMPRODUCT(('Diário 4º PA'!$E$4:$E$2000='Analítico Cp.'!$B101)*('Diário 4º PA'!$C$4:$C$2000&gt;=M$4)*('Diário 4º PA'!$C$4:$C$2000&lt;=EOMONTH(M$4,0))*('Diário 4º PA'!$F$4:$F$2000)*(IF(Resumo!$Q$5="",1,'Diário 4º PA'!$O$4:$O$2000=Resumo!$Q$5)))
+SUMPRODUCT(('Comp.'!$D$5:$D$763=$B101)*('Comp.'!$B$5:$B$763&gt;=M$4)*('Comp.'!$B$5:$B$763&lt;=EOMONTH(M$4,0))*('Comp.'!$E$5:$E$763)*(IF(Resumo!$Q$5="",1,'Comp.'!$K$5:$K$763=Resumo!$Q$5)))</f>
        <v>0</v>
      </c>
      <c r="N101" s="199">
        <f t="array" ref="N101">SUMPRODUCT(('Diário 1º PA'!$E$4:$E$2977='Analítico Cp.'!$B101)*('Diário 1º PA'!$C$4:$C$2977&gt;=N$4)*('Diário 1º PA'!$C$4:$C$2977&lt;=EOMONTH(N$4,0))*('Diário 1º PA'!$F$4:$F$2977)*(IF(Resumo!$Q$5="",1,'Diário 1º PA'!$O$4:$O$2977=Resumo!$Q$5)))
+SUMPRODUCT(('Diário 2º PA'!$E$4:$E$2000='Analítico Cp.'!$B101)*('Diário 2º PA'!$C$4:$C$2000&gt;=N$4)*('Diário 2º PA'!$C$4:$C$2000&lt;=EOMONTH(N$4,0))*('Diário 2º PA'!$F$4:$F$2000)*(IF(Resumo!$Q$5="",1,'Diário 2º PA'!$O$4:$O$2000=Resumo!$Q$5)))
+SUMPRODUCT(('Diário 3º PA'!$E$4:$E$2000='Analítico Cp.'!$B101)*('Diário 3º PA'!$C$4:$C$2000&gt;=N$4)*('Diário 3º PA'!$C$4:$C$2000&lt;=EOMONTH(N$4,0))*('Diário 3º PA'!$F$4:$F$2000)*(IF(Resumo!$Q$5="",1,'Diário 3º PA'!$O$4:$O$2000=Resumo!$Q$5)))
+SUMPRODUCT(('Diário 4º PA'!$E$4:$E$2000='Analítico Cp.'!$B101)*('Diário 4º PA'!$C$4:$C$2000&gt;=N$4)*('Diário 4º PA'!$C$4:$C$2000&lt;=EOMONTH(N$4,0))*('Diário 4º PA'!$F$4:$F$2000)*(IF(Resumo!$Q$5="",1,'Diário 4º PA'!$O$4:$O$2000=Resumo!$Q$5)))
+SUMPRODUCT(('Comp.'!$D$5:$D$763=$B101)*('Comp.'!$B$5:$B$763&gt;=N$4)*('Comp.'!$B$5:$B$763&lt;=EOMONTH(N$4,0))*('Comp.'!$E$5:$E$763)*(IF(Resumo!$Q$5="",1,'Comp.'!$K$5:$K$763=Resumo!$Q$5)))</f>
        <v>0</v>
      </c>
      <c r="O101" s="200">
        <f t="shared" si="13"/>
        <v>446.7</v>
      </c>
      <c r="P101" s="201">
        <f t="shared" si="14"/>
        <v>9.2459482502506066E-5</v>
      </c>
      <c r="Q101" s="174"/>
      <c r="R101" s="174"/>
      <c r="S101" s="174"/>
      <c r="T101" s="174"/>
      <c r="U101" s="174"/>
      <c r="V101" s="174"/>
      <c r="W101" s="174"/>
      <c r="X101" s="174"/>
      <c r="Y101" s="174"/>
      <c r="Z101" s="174"/>
    </row>
    <row r="102" spans="1:26" ht="23.25" customHeight="1" x14ac:dyDescent="0.2">
      <c r="A102" s="220" t="s">
        <v>307</v>
      </c>
      <c r="B102" s="221" t="s">
        <v>308</v>
      </c>
      <c r="C102" s="199">
        <f t="array" ref="C102">SUMPRODUCT(('Diário 1º PA'!$E$4:$E$2977='Analítico Cp.'!$B102)*('Diário 1º PA'!$C$4:$C$2977&gt;=C$4)*('Diário 1º PA'!$C$4:$C$2977&lt;=EOMONTH(C$4,0))*('Diário 1º PA'!$F$4:$F$2977)*(IF(Resumo!$Q$5="",1,'Diário 1º PA'!$O$4:$O$2977=Resumo!$Q$5)))
+SUMPRODUCT(('Diário 2º PA'!$E$4:$E$2000='Analítico Cp.'!$B102)*('Diário 2º PA'!$C$4:$C$2000&gt;=C$4)*('Diário 2º PA'!$C$4:$C$2000&lt;=EOMONTH(C$4,0))*('Diário 2º PA'!$F$4:$F$2000)*(IF(Resumo!$Q$5="",1,'Diário 2º PA'!$O$4:$O$2000=Resumo!$Q$5)))
+SUMPRODUCT(('Diário 3º PA'!$E$4:$E$2000='Analítico Cp.'!$B102)*('Diário 3º PA'!$C$4:$C$2000&gt;=C$4)*('Diário 3º PA'!$C$4:$C$2000&lt;=EOMONTH(C$4,0))*('Diário 3º PA'!$F$4:$F$2000)*(IF(Resumo!$Q$5="",1,'Diário 3º PA'!$O$4:$O$2000=Resumo!$Q$5)))
+SUMPRODUCT(('Diário 4º PA'!$E$4:$E$2000='Analítico Cp.'!$B102)*('Diário 4º PA'!$C$4:$C$2000&gt;=C$4)*('Diário 4º PA'!$C$4:$C$2000&lt;=EOMONTH(C$4,0))*('Diário 4º PA'!$F$4:$F$2000)*(IF(Resumo!$Q$5="",1,'Diário 4º PA'!$O$4:$O$2000=Resumo!$Q$5)))
+SUMPRODUCT(('Comp.'!$D$5:$D$763=$B102)*('Comp.'!$B$5:$B$763&gt;=C$4)*('Comp.'!$B$5:$B$763&lt;=EOMONTH(C$4,0))*('Comp.'!$E$5:$E$763)*(IF(Resumo!$Q$5="",1,'Comp.'!$K$5:$K$763=Resumo!$Q$5)))</f>
        <v>0</v>
      </c>
      <c r="D102" s="199">
        <f t="array" ref="D102">SUMPRODUCT(('Diário 1º PA'!$E$4:$E$2977='Analítico Cp.'!$B102)*('Diário 1º PA'!$C$4:$C$2977&gt;=D$4)*('Diário 1º PA'!$C$4:$C$2977&lt;=EOMONTH(D$4,0))*('Diário 1º PA'!$F$4:$F$2977)*(IF(Resumo!$Q$5="",1,'Diário 1º PA'!$O$4:$O$2977=Resumo!$Q$5)))
+SUMPRODUCT(('Diário 2º PA'!$E$4:$E$2000='Analítico Cp.'!$B102)*('Diário 2º PA'!$C$4:$C$2000&gt;=D$4)*('Diário 2º PA'!$C$4:$C$2000&lt;=EOMONTH(D$4,0))*('Diário 2º PA'!$F$4:$F$2000)*(IF(Resumo!$Q$5="",1,'Diário 2º PA'!$O$4:$O$2000=Resumo!$Q$5)))
+SUMPRODUCT(('Diário 3º PA'!$E$4:$E$2000='Analítico Cp.'!$B102)*('Diário 3º PA'!$C$4:$C$2000&gt;=D$4)*('Diário 3º PA'!$C$4:$C$2000&lt;=EOMONTH(D$4,0))*('Diário 3º PA'!$F$4:$F$2000)*(IF(Resumo!$Q$5="",1,'Diário 3º PA'!$O$4:$O$2000=Resumo!$Q$5)))
+SUMPRODUCT(('Diário 4º PA'!$E$4:$E$2000='Analítico Cp.'!$B102)*('Diário 4º PA'!$C$4:$C$2000&gt;=D$4)*('Diário 4º PA'!$C$4:$C$2000&lt;=EOMONTH(D$4,0))*('Diário 4º PA'!$F$4:$F$2000)*(IF(Resumo!$Q$5="",1,'Diário 4º PA'!$O$4:$O$2000=Resumo!$Q$5)))
+SUMPRODUCT(('Comp.'!$D$5:$D$763=$B102)*('Comp.'!$B$5:$B$763&gt;=D$4)*('Comp.'!$B$5:$B$763&lt;=EOMONTH(D$4,0))*('Comp.'!$E$5:$E$763)*(IF(Resumo!$Q$5="",1,'Comp.'!$K$5:$K$763=Resumo!$Q$5)))</f>
        <v>0</v>
      </c>
      <c r="E102" s="199">
        <f t="array" ref="E102">SUMPRODUCT(('Diário 1º PA'!$E$4:$E$2977='Analítico Cp.'!$B102)*('Diário 1º PA'!$C$4:$C$2977&gt;=E$4)*('Diário 1º PA'!$C$4:$C$2977&lt;=EOMONTH(E$4,0))*('Diário 1º PA'!$F$4:$F$2977)*(IF(Resumo!$Q$5="",1,'Diário 1º PA'!$O$4:$O$2977=Resumo!$Q$5)))
+SUMPRODUCT(('Diário 2º PA'!$E$4:$E$2000='Analítico Cp.'!$B102)*('Diário 2º PA'!$C$4:$C$2000&gt;=E$4)*('Diário 2º PA'!$C$4:$C$2000&lt;=EOMONTH(E$4,0))*('Diário 2º PA'!$F$4:$F$2000)*(IF(Resumo!$Q$5="",1,'Diário 2º PA'!$O$4:$O$2000=Resumo!$Q$5)))
+SUMPRODUCT(('Diário 3º PA'!$E$4:$E$2000='Analítico Cp.'!$B102)*('Diário 3º PA'!$C$4:$C$2000&gt;=E$4)*('Diário 3º PA'!$C$4:$C$2000&lt;=EOMONTH(E$4,0))*('Diário 3º PA'!$F$4:$F$2000)*(IF(Resumo!$Q$5="",1,'Diário 3º PA'!$O$4:$O$2000=Resumo!$Q$5)))
+SUMPRODUCT(('Diário 4º PA'!$E$4:$E$2000='Analítico Cp.'!$B102)*('Diário 4º PA'!$C$4:$C$2000&gt;=E$4)*('Diário 4º PA'!$C$4:$C$2000&lt;=EOMONTH(E$4,0))*('Diário 4º PA'!$F$4:$F$2000)*(IF(Resumo!$Q$5="",1,'Diário 4º PA'!$O$4:$O$2000=Resumo!$Q$5)))
+SUMPRODUCT(('Comp.'!$D$5:$D$763=$B102)*('Comp.'!$B$5:$B$763&gt;=E$4)*('Comp.'!$B$5:$B$763&lt;=EOMONTH(E$4,0))*('Comp.'!$E$5:$E$763)*(IF(Resumo!$Q$5="",1,'Comp.'!$K$5:$K$763=Resumo!$Q$5)))</f>
        <v>0</v>
      </c>
      <c r="F102" s="199">
        <f t="array" ref="F102">SUMPRODUCT(('Diário 1º PA'!$E$4:$E$2977='Analítico Cp.'!$B102)*('Diário 1º PA'!$C$4:$C$2977&gt;=F$4)*('Diário 1º PA'!$C$4:$C$2977&lt;=EOMONTH(F$4,0))*('Diário 1º PA'!$F$4:$F$2977)*(IF(Resumo!$Q$5="",1,'Diário 1º PA'!$O$4:$O$2977=Resumo!$Q$5)))
+SUMPRODUCT(('Diário 2º PA'!$E$4:$E$2000='Analítico Cp.'!$B102)*('Diário 2º PA'!$C$4:$C$2000&gt;=F$4)*('Diário 2º PA'!$C$4:$C$2000&lt;=EOMONTH(F$4,0))*('Diário 2º PA'!$F$4:$F$2000)*(IF(Resumo!$Q$5="",1,'Diário 2º PA'!$O$4:$O$2000=Resumo!$Q$5)))
+SUMPRODUCT(('Diário 3º PA'!$E$4:$E$2000='Analítico Cp.'!$B102)*('Diário 3º PA'!$C$4:$C$2000&gt;=F$4)*('Diário 3º PA'!$C$4:$C$2000&lt;=EOMONTH(F$4,0))*('Diário 3º PA'!$F$4:$F$2000)*(IF(Resumo!$Q$5="",1,'Diário 3º PA'!$O$4:$O$2000=Resumo!$Q$5)))
+SUMPRODUCT(('Diário 4º PA'!$E$4:$E$2000='Analítico Cp.'!$B102)*('Diário 4º PA'!$C$4:$C$2000&gt;=F$4)*('Diário 4º PA'!$C$4:$C$2000&lt;=EOMONTH(F$4,0))*('Diário 4º PA'!$F$4:$F$2000)*(IF(Resumo!$Q$5="",1,'Diário 4º PA'!$O$4:$O$2000=Resumo!$Q$5)))
+SUMPRODUCT(('Comp.'!$D$5:$D$763=$B102)*('Comp.'!$B$5:$B$763&gt;=F$4)*('Comp.'!$B$5:$B$763&lt;=EOMONTH(F$4,0))*('Comp.'!$E$5:$E$763)*(IF(Resumo!$Q$5="",1,'Comp.'!$K$5:$K$763=Resumo!$Q$5)))</f>
        <v>0</v>
      </c>
      <c r="G102" s="199">
        <f t="array" ref="G102">SUMPRODUCT(('Diário 1º PA'!$E$4:$E$2977='Analítico Cp.'!$B102)*('Diário 1º PA'!$C$4:$C$2977&gt;=G$4)*('Diário 1º PA'!$C$4:$C$2977&lt;=EOMONTH(G$4,0))*('Diário 1º PA'!$F$4:$F$2977)*(IF(Resumo!$Q$5="",1,'Diário 1º PA'!$O$4:$O$2977=Resumo!$Q$5)))
+SUMPRODUCT(('Diário 2º PA'!$E$4:$E$2000='Analítico Cp.'!$B102)*('Diário 2º PA'!$C$4:$C$2000&gt;=G$4)*('Diário 2º PA'!$C$4:$C$2000&lt;=EOMONTH(G$4,0))*('Diário 2º PA'!$F$4:$F$2000)*(IF(Resumo!$Q$5="",1,'Diário 2º PA'!$O$4:$O$2000=Resumo!$Q$5)))
+SUMPRODUCT(('Diário 3º PA'!$E$4:$E$2000='Analítico Cp.'!$B102)*('Diário 3º PA'!$C$4:$C$2000&gt;=G$4)*('Diário 3º PA'!$C$4:$C$2000&lt;=EOMONTH(G$4,0))*('Diário 3º PA'!$F$4:$F$2000)*(IF(Resumo!$Q$5="",1,'Diário 3º PA'!$O$4:$O$2000=Resumo!$Q$5)))
+SUMPRODUCT(('Diário 4º PA'!$E$4:$E$2000='Analítico Cp.'!$B102)*('Diário 4º PA'!$C$4:$C$2000&gt;=G$4)*('Diário 4º PA'!$C$4:$C$2000&lt;=EOMONTH(G$4,0))*('Diário 4º PA'!$F$4:$F$2000)*(IF(Resumo!$Q$5="",1,'Diário 4º PA'!$O$4:$O$2000=Resumo!$Q$5)))
+SUMPRODUCT(('Comp.'!$D$5:$D$763=$B102)*('Comp.'!$B$5:$B$763&gt;=G$4)*('Comp.'!$B$5:$B$763&lt;=EOMONTH(G$4,0))*('Comp.'!$E$5:$E$763)*(IF(Resumo!$Q$5="",1,'Comp.'!$K$5:$K$763=Resumo!$Q$5)))</f>
        <v>0</v>
      </c>
      <c r="H102" s="199">
        <f t="array" ref="H102">SUMPRODUCT(('Diário 1º PA'!$E$4:$E$2977='Analítico Cp.'!$B102)*('Diário 1º PA'!$C$4:$C$2977&gt;=H$4)*('Diário 1º PA'!$C$4:$C$2977&lt;=EOMONTH(H$4,0))*('Diário 1º PA'!$F$4:$F$2977)*(IF(Resumo!$Q$5="",1,'Diário 1º PA'!$O$4:$O$2977=Resumo!$Q$5)))
+SUMPRODUCT(('Diário 2º PA'!$E$4:$E$2000='Analítico Cp.'!$B102)*('Diário 2º PA'!$C$4:$C$2000&gt;=H$4)*('Diário 2º PA'!$C$4:$C$2000&lt;=EOMONTH(H$4,0))*('Diário 2º PA'!$F$4:$F$2000)*(IF(Resumo!$Q$5="",1,'Diário 2º PA'!$O$4:$O$2000=Resumo!$Q$5)))
+SUMPRODUCT(('Diário 3º PA'!$E$4:$E$2000='Analítico Cp.'!$B102)*('Diário 3º PA'!$C$4:$C$2000&gt;=H$4)*('Diário 3º PA'!$C$4:$C$2000&lt;=EOMONTH(H$4,0))*('Diário 3º PA'!$F$4:$F$2000)*(IF(Resumo!$Q$5="",1,'Diário 3º PA'!$O$4:$O$2000=Resumo!$Q$5)))
+SUMPRODUCT(('Diário 4º PA'!$E$4:$E$2000='Analítico Cp.'!$B102)*('Diário 4º PA'!$C$4:$C$2000&gt;=H$4)*('Diário 4º PA'!$C$4:$C$2000&lt;=EOMONTH(H$4,0))*('Diário 4º PA'!$F$4:$F$2000)*(IF(Resumo!$Q$5="",1,'Diário 4º PA'!$O$4:$O$2000=Resumo!$Q$5)))
+SUMPRODUCT(('Comp.'!$D$5:$D$763=$B102)*('Comp.'!$B$5:$B$763&gt;=H$4)*('Comp.'!$B$5:$B$763&lt;=EOMONTH(H$4,0))*('Comp.'!$E$5:$E$763)*(IF(Resumo!$Q$5="",1,'Comp.'!$K$5:$K$763=Resumo!$Q$5)))</f>
        <v>0</v>
      </c>
      <c r="I102" s="199">
        <f t="array" ref="I102">SUMPRODUCT(('Diário 1º PA'!$E$4:$E$2977='Analítico Cp.'!$B102)*('Diário 1º PA'!$C$4:$C$2977&gt;=I$4)*('Diário 1º PA'!$C$4:$C$2977&lt;=EOMONTH(I$4,0))*('Diário 1º PA'!$F$4:$F$2977)*(IF(Resumo!$Q$5="",1,'Diário 1º PA'!$O$4:$O$2977=Resumo!$Q$5)))
+SUMPRODUCT(('Diário 2º PA'!$E$4:$E$2000='Analítico Cp.'!$B102)*('Diário 2º PA'!$C$4:$C$2000&gt;=I$4)*('Diário 2º PA'!$C$4:$C$2000&lt;=EOMONTH(I$4,0))*('Diário 2º PA'!$F$4:$F$2000)*(IF(Resumo!$Q$5="",1,'Diário 2º PA'!$O$4:$O$2000=Resumo!$Q$5)))
+SUMPRODUCT(('Diário 3º PA'!$E$4:$E$2000='Analítico Cp.'!$B102)*('Diário 3º PA'!$C$4:$C$2000&gt;=I$4)*('Diário 3º PA'!$C$4:$C$2000&lt;=EOMONTH(I$4,0))*('Diário 3º PA'!$F$4:$F$2000)*(IF(Resumo!$Q$5="",1,'Diário 3º PA'!$O$4:$O$2000=Resumo!$Q$5)))
+SUMPRODUCT(('Diário 4º PA'!$E$4:$E$2000='Analítico Cp.'!$B102)*('Diário 4º PA'!$C$4:$C$2000&gt;=I$4)*('Diário 4º PA'!$C$4:$C$2000&lt;=EOMONTH(I$4,0))*('Diário 4º PA'!$F$4:$F$2000)*(IF(Resumo!$Q$5="",1,'Diário 4º PA'!$O$4:$O$2000=Resumo!$Q$5)))
+SUMPRODUCT(('Comp.'!$D$5:$D$763=$B102)*('Comp.'!$B$5:$B$763&gt;=I$4)*('Comp.'!$B$5:$B$763&lt;=EOMONTH(I$4,0))*('Comp.'!$E$5:$E$763)*(IF(Resumo!$Q$5="",1,'Comp.'!$K$5:$K$763=Resumo!$Q$5)))</f>
        <v>0</v>
      </c>
      <c r="J102" s="199">
        <f t="array" ref="J102">SUMPRODUCT(('Diário 1º PA'!$E$4:$E$2977='Analítico Cp.'!$B102)*('Diário 1º PA'!$C$4:$C$2977&gt;=J$4)*('Diário 1º PA'!$C$4:$C$2977&lt;=EOMONTH(J$4,0))*('Diário 1º PA'!$F$4:$F$2977)*(IF(Resumo!$Q$5="",1,'Diário 1º PA'!$O$4:$O$2977=Resumo!$Q$5)))
+SUMPRODUCT(('Diário 2º PA'!$E$4:$E$2000='Analítico Cp.'!$B102)*('Diário 2º PA'!$C$4:$C$2000&gt;=J$4)*('Diário 2º PA'!$C$4:$C$2000&lt;=EOMONTH(J$4,0))*('Diário 2º PA'!$F$4:$F$2000)*(IF(Resumo!$Q$5="",1,'Diário 2º PA'!$O$4:$O$2000=Resumo!$Q$5)))
+SUMPRODUCT(('Diário 3º PA'!$E$4:$E$2000='Analítico Cp.'!$B102)*('Diário 3º PA'!$C$4:$C$2000&gt;=J$4)*('Diário 3º PA'!$C$4:$C$2000&lt;=EOMONTH(J$4,0))*('Diário 3º PA'!$F$4:$F$2000)*(IF(Resumo!$Q$5="",1,'Diário 3º PA'!$O$4:$O$2000=Resumo!$Q$5)))
+SUMPRODUCT(('Diário 4º PA'!$E$4:$E$2000='Analítico Cp.'!$B102)*('Diário 4º PA'!$C$4:$C$2000&gt;=J$4)*('Diário 4º PA'!$C$4:$C$2000&lt;=EOMONTH(J$4,0))*('Diário 4º PA'!$F$4:$F$2000)*(IF(Resumo!$Q$5="",1,'Diário 4º PA'!$O$4:$O$2000=Resumo!$Q$5)))
+SUMPRODUCT(('Comp.'!$D$5:$D$763=$B102)*('Comp.'!$B$5:$B$763&gt;=J$4)*('Comp.'!$B$5:$B$763&lt;=EOMONTH(J$4,0))*('Comp.'!$E$5:$E$763)*(IF(Resumo!$Q$5="",1,'Comp.'!$K$5:$K$763=Resumo!$Q$5)))</f>
        <v>0</v>
      </c>
      <c r="K102" s="199">
        <f t="array" ref="K102">SUMPRODUCT(('Diário 1º PA'!$E$4:$E$2977='Analítico Cp.'!$B102)*('Diário 1º PA'!$C$4:$C$2977&gt;=K$4)*('Diário 1º PA'!$C$4:$C$2977&lt;=EOMONTH(K$4,0))*('Diário 1º PA'!$F$4:$F$2977)*(IF(Resumo!$Q$5="",1,'Diário 1º PA'!$O$4:$O$2977=Resumo!$Q$5)))
+SUMPRODUCT(('Diário 2º PA'!$E$4:$E$2000='Analítico Cp.'!$B102)*('Diário 2º PA'!$C$4:$C$2000&gt;=K$4)*('Diário 2º PA'!$C$4:$C$2000&lt;=EOMONTH(K$4,0))*('Diário 2º PA'!$F$4:$F$2000)*(IF(Resumo!$Q$5="",1,'Diário 2º PA'!$O$4:$O$2000=Resumo!$Q$5)))
+SUMPRODUCT(('Diário 3º PA'!$E$4:$E$2000='Analítico Cp.'!$B102)*('Diário 3º PA'!$C$4:$C$2000&gt;=K$4)*('Diário 3º PA'!$C$4:$C$2000&lt;=EOMONTH(K$4,0))*('Diário 3º PA'!$F$4:$F$2000)*(IF(Resumo!$Q$5="",1,'Diário 3º PA'!$O$4:$O$2000=Resumo!$Q$5)))
+SUMPRODUCT(('Diário 4º PA'!$E$4:$E$2000='Analítico Cp.'!$B102)*('Diário 4º PA'!$C$4:$C$2000&gt;=K$4)*('Diário 4º PA'!$C$4:$C$2000&lt;=EOMONTH(K$4,0))*('Diário 4º PA'!$F$4:$F$2000)*(IF(Resumo!$Q$5="",1,'Diário 4º PA'!$O$4:$O$2000=Resumo!$Q$5)))
+SUMPRODUCT(('Comp.'!$D$5:$D$763=$B102)*('Comp.'!$B$5:$B$763&gt;=K$4)*('Comp.'!$B$5:$B$763&lt;=EOMONTH(K$4,0))*('Comp.'!$E$5:$E$763)*(IF(Resumo!$Q$5="",1,'Comp.'!$K$5:$K$763=Resumo!$Q$5)))</f>
        <v>0</v>
      </c>
      <c r="L102" s="199">
        <f t="array" ref="L102">SUMPRODUCT(('Diário 1º PA'!$E$4:$E$2977='Analítico Cp.'!$B102)*('Diário 1º PA'!$C$4:$C$2977&gt;=L$4)*('Diário 1º PA'!$C$4:$C$2977&lt;=EOMONTH(L$4,0))*('Diário 1º PA'!$F$4:$F$2977)*(IF(Resumo!$Q$5="",1,'Diário 1º PA'!$O$4:$O$2977=Resumo!$Q$5)))
+SUMPRODUCT(('Diário 2º PA'!$E$4:$E$2000='Analítico Cp.'!$B102)*('Diário 2º PA'!$C$4:$C$2000&gt;=L$4)*('Diário 2º PA'!$C$4:$C$2000&lt;=EOMONTH(L$4,0))*('Diário 2º PA'!$F$4:$F$2000)*(IF(Resumo!$Q$5="",1,'Diário 2º PA'!$O$4:$O$2000=Resumo!$Q$5)))
+SUMPRODUCT(('Diário 3º PA'!$E$4:$E$2000='Analítico Cp.'!$B102)*('Diário 3º PA'!$C$4:$C$2000&gt;=L$4)*('Diário 3º PA'!$C$4:$C$2000&lt;=EOMONTH(L$4,0))*('Diário 3º PA'!$F$4:$F$2000)*(IF(Resumo!$Q$5="",1,'Diário 3º PA'!$O$4:$O$2000=Resumo!$Q$5)))
+SUMPRODUCT(('Diário 4º PA'!$E$4:$E$2000='Analítico Cp.'!$B102)*('Diário 4º PA'!$C$4:$C$2000&gt;=L$4)*('Diário 4º PA'!$C$4:$C$2000&lt;=EOMONTH(L$4,0))*('Diário 4º PA'!$F$4:$F$2000)*(IF(Resumo!$Q$5="",1,'Diário 4º PA'!$O$4:$O$2000=Resumo!$Q$5)))
+SUMPRODUCT(('Comp.'!$D$5:$D$763=$B102)*('Comp.'!$B$5:$B$763&gt;=L$4)*('Comp.'!$B$5:$B$763&lt;=EOMONTH(L$4,0))*('Comp.'!$E$5:$E$763)*(IF(Resumo!$Q$5="",1,'Comp.'!$K$5:$K$763=Resumo!$Q$5)))</f>
        <v>0</v>
      </c>
      <c r="M102" s="199">
        <f t="array" ref="M102">SUMPRODUCT(('Diário 1º PA'!$E$4:$E$2977='Analítico Cp.'!$B102)*('Diário 1º PA'!$C$4:$C$2977&gt;=M$4)*('Diário 1º PA'!$C$4:$C$2977&lt;=EOMONTH(M$4,0))*('Diário 1º PA'!$F$4:$F$2977)*(IF(Resumo!$Q$5="",1,'Diário 1º PA'!$O$4:$O$2977=Resumo!$Q$5)))
+SUMPRODUCT(('Diário 2º PA'!$E$4:$E$2000='Analítico Cp.'!$B102)*('Diário 2º PA'!$C$4:$C$2000&gt;=M$4)*('Diário 2º PA'!$C$4:$C$2000&lt;=EOMONTH(M$4,0))*('Diário 2º PA'!$F$4:$F$2000)*(IF(Resumo!$Q$5="",1,'Diário 2º PA'!$O$4:$O$2000=Resumo!$Q$5)))
+SUMPRODUCT(('Diário 3º PA'!$E$4:$E$2000='Analítico Cp.'!$B102)*('Diário 3º PA'!$C$4:$C$2000&gt;=M$4)*('Diário 3º PA'!$C$4:$C$2000&lt;=EOMONTH(M$4,0))*('Diário 3º PA'!$F$4:$F$2000)*(IF(Resumo!$Q$5="",1,'Diário 3º PA'!$O$4:$O$2000=Resumo!$Q$5)))
+SUMPRODUCT(('Diário 4º PA'!$E$4:$E$2000='Analítico Cp.'!$B102)*('Diário 4º PA'!$C$4:$C$2000&gt;=M$4)*('Diário 4º PA'!$C$4:$C$2000&lt;=EOMONTH(M$4,0))*('Diário 4º PA'!$F$4:$F$2000)*(IF(Resumo!$Q$5="",1,'Diário 4º PA'!$O$4:$O$2000=Resumo!$Q$5)))
+SUMPRODUCT(('Comp.'!$D$5:$D$763=$B102)*('Comp.'!$B$5:$B$763&gt;=M$4)*('Comp.'!$B$5:$B$763&lt;=EOMONTH(M$4,0))*('Comp.'!$E$5:$E$763)*(IF(Resumo!$Q$5="",1,'Comp.'!$K$5:$K$763=Resumo!$Q$5)))</f>
        <v>0</v>
      </c>
      <c r="N102" s="199">
        <f t="array" ref="N102">SUMPRODUCT(('Diário 1º PA'!$E$4:$E$2977='Analítico Cp.'!$B102)*('Diário 1º PA'!$C$4:$C$2977&gt;=N$4)*('Diário 1º PA'!$C$4:$C$2977&lt;=EOMONTH(N$4,0))*('Diário 1º PA'!$F$4:$F$2977)*(IF(Resumo!$Q$5="",1,'Diário 1º PA'!$O$4:$O$2977=Resumo!$Q$5)))
+SUMPRODUCT(('Diário 2º PA'!$E$4:$E$2000='Analítico Cp.'!$B102)*('Diário 2º PA'!$C$4:$C$2000&gt;=N$4)*('Diário 2º PA'!$C$4:$C$2000&lt;=EOMONTH(N$4,0))*('Diário 2º PA'!$F$4:$F$2000)*(IF(Resumo!$Q$5="",1,'Diário 2º PA'!$O$4:$O$2000=Resumo!$Q$5)))
+SUMPRODUCT(('Diário 3º PA'!$E$4:$E$2000='Analítico Cp.'!$B102)*('Diário 3º PA'!$C$4:$C$2000&gt;=N$4)*('Diário 3º PA'!$C$4:$C$2000&lt;=EOMONTH(N$4,0))*('Diário 3º PA'!$F$4:$F$2000)*(IF(Resumo!$Q$5="",1,'Diário 3º PA'!$O$4:$O$2000=Resumo!$Q$5)))
+SUMPRODUCT(('Diário 4º PA'!$E$4:$E$2000='Analítico Cp.'!$B102)*('Diário 4º PA'!$C$4:$C$2000&gt;=N$4)*('Diário 4º PA'!$C$4:$C$2000&lt;=EOMONTH(N$4,0))*('Diário 4º PA'!$F$4:$F$2000)*(IF(Resumo!$Q$5="",1,'Diário 4º PA'!$O$4:$O$2000=Resumo!$Q$5)))
+SUMPRODUCT(('Comp.'!$D$5:$D$763=$B102)*('Comp.'!$B$5:$B$763&gt;=N$4)*('Comp.'!$B$5:$B$763&lt;=EOMONTH(N$4,0))*('Comp.'!$E$5:$E$763)*(IF(Resumo!$Q$5="",1,'Comp.'!$K$5:$K$763=Resumo!$Q$5)))</f>
        <v>0</v>
      </c>
      <c r="O102" s="200">
        <f t="shared" si="13"/>
        <v>0</v>
      </c>
      <c r="P102" s="201">
        <f t="shared" si="14"/>
        <v>0</v>
      </c>
      <c r="Q102" s="174"/>
      <c r="R102" s="174"/>
      <c r="S102" s="174"/>
      <c r="T102" s="174"/>
      <c r="U102" s="174"/>
      <c r="V102" s="174"/>
      <c r="W102" s="174"/>
      <c r="X102" s="174"/>
      <c r="Y102" s="174"/>
      <c r="Z102" s="174"/>
    </row>
    <row r="103" spans="1:26" ht="23.25" customHeight="1" x14ac:dyDescent="0.2">
      <c r="A103" s="220" t="s">
        <v>309</v>
      </c>
      <c r="B103" s="84" t="s">
        <v>310</v>
      </c>
      <c r="C103" s="199">
        <f t="array" ref="C103">SUMPRODUCT(('Diário 1º PA'!$E$4:$E$2977='Analítico Cp.'!$B103)*('Diário 1º PA'!$C$4:$C$2977&gt;=C$4)*('Diário 1º PA'!$C$4:$C$2977&lt;=EOMONTH(C$4,0))*('Diário 1º PA'!$F$4:$F$2977)*(IF(Resumo!$Q$5="",1,'Diário 1º PA'!$O$4:$O$2977=Resumo!$Q$5)))
+SUMPRODUCT(('Diário 2º PA'!$E$4:$E$2000='Analítico Cp.'!$B103)*('Diário 2º PA'!$C$4:$C$2000&gt;=C$4)*('Diário 2º PA'!$C$4:$C$2000&lt;=EOMONTH(C$4,0))*('Diário 2º PA'!$F$4:$F$2000)*(IF(Resumo!$Q$5="",1,'Diário 2º PA'!$O$4:$O$2000=Resumo!$Q$5)))
+SUMPRODUCT(('Diário 3º PA'!$E$4:$E$2000='Analítico Cp.'!$B103)*('Diário 3º PA'!$C$4:$C$2000&gt;=C$4)*('Diário 3º PA'!$C$4:$C$2000&lt;=EOMONTH(C$4,0))*('Diário 3º PA'!$F$4:$F$2000)*(IF(Resumo!$Q$5="",1,'Diário 3º PA'!$O$4:$O$2000=Resumo!$Q$5)))
+SUMPRODUCT(('Diário 4º PA'!$E$4:$E$2000='Analítico Cp.'!$B103)*('Diário 4º PA'!$C$4:$C$2000&gt;=C$4)*('Diário 4º PA'!$C$4:$C$2000&lt;=EOMONTH(C$4,0))*('Diário 4º PA'!$F$4:$F$2000)*(IF(Resumo!$Q$5="",1,'Diário 4º PA'!$O$4:$O$2000=Resumo!$Q$5)))
+SUMPRODUCT(('Comp.'!$D$5:$D$763=$B103)*('Comp.'!$B$5:$B$763&gt;=C$4)*('Comp.'!$B$5:$B$763&lt;=EOMONTH(C$4,0))*('Comp.'!$E$5:$E$763)*(IF(Resumo!$Q$5="",1,'Comp.'!$K$5:$K$763=Resumo!$Q$5)))</f>
        <v>0</v>
      </c>
      <c r="D103" s="199">
        <f t="array" ref="D103">SUMPRODUCT(('Diário 1º PA'!$E$4:$E$2977='Analítico Cp.'!$B103)*('Diário 1º PA'!$C$4:$C$2977&gt;=D$4)*('Diário 1º PA'!$C$4:$C$2977&lt;=EOMONTH(D$4,0))*('Diário 1º PA'!$F$4:$F$2977)*(IF(Resumo!$Q$5="",1,'Diário 1º PA'!$O$4:$O$2977=Resumo!$Q$5)))
+SUMPRODUCT(('Diário 2º PA'!$E$4:$E$2000='Analítico Cp.'!$B103)*('Diário 2º PA'!$C$4:$C$2000&gt;=D$4)*('Diário 2º PA'!$C$4:$C$2000&lt;=EOMONTH(D$4,0))*('Diário 2º PA'!$F$4:$F$2000)*(IF(Resumo!$Q$5="",1,'Diário 2º PA'!$O$4:$O$2000=Resumo!$Q$5)))
+SUMPRODUCT(('Diário 3º PA'!$E$4:$E$2000='Analítico Cp.'!$B103)*('Diário 3º PA'!$C$4:$C$2000&gt;=D$4)*('Diário 3º PA'!$C$4:$C$2000&lt;=EOMONTH(D$4,0))*('Diário 3º PA'!$F$4:$F$2000)*(IF(Resumo!$Q$5="",1,'Diário 3º PA'!$O$4:$O$2000=Resumo!$Q$5)))
+SUMPRODUCT(('Diário 4º PA'!$E$4:$E$2000='Analítico Cp.'!$B103)*('Diário 4º PA'!$C$4:$C$2000&gt;=D$4)*('Diário 4º PA'!$C$4:$C$2000&lt;=EOMONTH(D$4,0))*('Diário 4º PA'!$F$4:$F$2000)*(IF(Resumo!$Q$5="",1,'Diário 4º PA'!$O$4:$O$2000=Resumo!$Q$5)))
+SUMPRODUCT(('Comp.'!$D$5:$D$763=$B103)*('Comp.'!$B$5:$B$763&gt;=D$4)*('Comp.'!$B$5:$B$763&lt;=EOMONTH(D$4,0))*('Comp.'!$E$5:$E$763)*(IF(Resumo!$Q$5="",1,'Comp.'!$K$5:$K$763=Resumo!$Q$5)))</f>
        <v>0</v>
      </c>
      <c r="E103" s="199">
        <f t="array" ref="E103">SUMPRODUCT(('Diário 1º PA'!$E$4:$E$2977='Analítico Cp.'!$B103)*('Diário 1º PA'!$C$4:$C$2977&gt;=E$4)*('Diário 1º PA'!$C$4:$C$2977&lt;=EOMONTH(E$4,0))*('Diário 1º PA'!$F$4:$F$2977)*(IF(Resumo!$Q$5="",1,'Diário 1º PA'!$O$4:$O$2977=Resumo!$Q$5)))
+SUMPRODUCT(('Diário 2º PA'!$E$4:$E$2000='Analítico Cp.'!$B103)*('Diário 2º PA'!$C$4:$C$2000&gt;=E$4)*('Diário 2º PA'!$C$4:$C$2000&lt;=EOMONTH(E$4,0))*('Diário 2º PA'!$F$4:$F$2000)*(IF(Resumo!$Q$5="",1,'Diário 2º PA'!$O$4:$O$2000=Resumo!$Q$5)))
+SUMPRODUCT(('Diário 3º PA'!$E$4:$E$2000='Analítico Cp.'!$B103)*('Diário 3º PA'!$C$4:$C$2000&gt;=E$4)*('Diário 3º PA'!$C$4:$C$2000&lt;=EOMONTH(E$4,0))*('Diário 3º PA'!$F$4:$F$2000)*(IF(Resumo!$Q$5="",1,'Diário 3º PA'!$O$4:$O$2000=Resumo!$Q$5)))
+SUMPRODUCT(('Diário 4º PA'!$E$4:$E$2000='Analítico Cp.'!$B103)*('Diário 4º PA'!$C$4:$C$2000&gt;=E$4)*('Diário 4º PA'!$C$4:$C$2000&lt;=EOMONTH(E$4,0))*('Diário 4º PA'!$F$4:$F$2000)*(IF(Resumo!$Q$5="",1,'Diário 4º PA'!$O$4:$O$2000=Resumo!$Q$5)))
+SUMPRODUCT(('Comp.'!$D$5:$D$763=$B103)*('Comp.'!$B$5:$B$763&gt;=E$4)*('Comp.'!$B$5:$B$763&lt;=EOMONTH(E$4,0))*('Comp.'!$E$5:$E$763)*(IF(Resumo!$Q$5="",1,'Comp.'!$K$5:$K$763=Resumo!$Q$5)))</f>
        <v>0</v>
      </c>
      <c r="F103" s="199">
        <f t="array" ref="F103">SUMPRODUCT(('Diário 1º PA'!$E$4:$E$2977='Analítico Cp.'!$B103)*('Diário 1º PA'!$C$4:$C$2977&gt;=F$4)*('Diário 1º PA'!$C$4:$C$2977&lt;=EOMONTH(F$4,0))*('Diário 1º PA'!$F$4:$F$2977)*(IF(Resumo!$Q$5="",1,'Diário 1º PA'!$O$4:$O$2977=Resumo!$Q$5)))
+SUMPRODUCT(('Diário 2º PA'!$E$4:$E$2000='Analítico Cp.'!$B103)*('Diário 2º PA'!$C$4:$C$2000&gt;=F$4)*('Diário 2º PA'!$C$4:$C$2000&lt;=EOMONTH(F$4,0))*('Diário 2º PA'!$F$4:$F$2000)*(IF(Resumo!$Q$5="",1,'Diário 2º PA'!$O$4:$O$2000=Resumo!$Q$5)))
+SUMPRODUCT(('Diário 3º PA'!$E$4:$E$2000='Analítico Cp.'!$B103)*('Diário 3º PA'!$C$4:$C$2000&gt;=F$4)*('Diário 3º PA'!$C$4:$C$2000&lt;=EOMONTH(F$4,0))*('Diário 3º PA'!$F$4:$F$2000)*(IF(Resumo!$Q$5="",1,'Diário 3º PA'!$O$4:$O$2000=Resumo!$Q$5)))
+SUMPRODUCT(('Diário 4º PA'!$E$4:$E$2000='Analítico Cp.'!$B103)*('Diário 4º PA'!$C$4:$C$2000&gt;=F$4)*('Diário 4º PA'!$C$4:$C$2000&lt;=EOMONTH(F$4,0))*('Diário 4º PA'!$F$4:$F$2000)*(IF(Resumo!$Q$5="",1,'Diário 4º PA'!$O$4:$O$2000=Resumo!$Q$5)))
+SUMPRODUCT(('Comp.'!$D$5:$D$763=$B103)*('Comp.'!$B$5:$B$763&gt;=F$4)*('Comp.'!$B$5:$B$763&lt;=EOMONTH(F$4,0))*('Comp.'!$E$5:$E$763)*(IF(Resumo!$Q$5="",1,'Comp.'!$K$5:$K$763=Resumo!$Q$5)))</f>
        <v>0</v>
      </c>
      <c r="G103" s="199">
        <f t="array" ref="G103">SUMPRODUCT(('Diário 1º PA'!$E$4:$E$2977='Analítico Cp.'!$B103)*('Diário 1º PA'!$C$4:$C$2977&gt;=G$4)*('Diário 1º PA'!$C$4:$C$2977&lt;=EOMONTH(G$4,0))*('Diário 1º PA'!$F$4:$F$2977)*(IF(Resumo!$Q$5="",1,'Diário 1º PA'!$O$4:$O$2977=Resumo!$Q$5)))
+SUMPRODUCT(('Diário 2º PA'!$E$4:$E$2000='Analítico Cp.'!$B103)*('Diário 2º PA'!$C$4:$C$2000&gt;=G$4)*('Diário 2º PA'!$C$4:$C$2000&lt;=EOMONTH(G$4,0))*('Diário 2º PA'!$F$4:$F$2000)*(IF(Resumo!$Q$5="",1,'Diário 2º PA'!$O$4:$O$2000=Resumo!$Q$5)))
+SUMPRODUCT(('Diário 3º PA'!$E$4:$E$2000='Analítico Cp.'!$B103)*('Diário 3º PA'!$C$4:$C$2000&gt;=G$4)*('Diário 3º PA'!$C$4:$C$2000&lt;=EOMONTH(G$4,0))*('Diário 3º PA'!$F$4:$F$2000)*(IF(Resumo!$Q$5="",1,'Diário 3º PA'!$O$4:$O$2000=Resumo!$Q$5)))
+SUMPRODUCT(('Diário 4º PA'!$E$4:$E$2000='Analítico Cp.'!$B103)*('Diário 4º PA'!$C$4:$C$2000&gt;=G$4)*('Diário 4º PA'!$C$4:$C$2000&lt;=EOMONTH(G$4,0))*('Diário 4º PA'!$F$4:$F$2000)*(IF(Resumo!$Q$5="",1,'Diário 4º PA'!$O$4:$O$2000=Resumo!$Q$5)))
+SUMPRODUCT(('Comp.'!$D$5:$D$763=$B103)*('Comp.'!$B$5:$B$763&gt;=G$4)*('Comp.'!$B$5:$B$763&lt;=EOMONTH(G$4,0))*('Comp.'!$E$5:$E$763)*(IF(Resumo!$Q$5="",1,'Comp.'!$K$5:$K$763=Resumo!$Q$5)))</f>
        <v>0</v>
      </c>
      <c r="H103" s="199">
        <f t="array" ref="H103">SUMPRODUCT(('Diário 1º PA'!$E$4:$E$2977='Analítico Cp.'!$B103)*('Diário 1º PA'!$C$4:$C$2977&gt;=H$4)*('Diário 1º PA'!$C$4:$C$2977&lt;=EOMONTH(H$4,0))*('Diário 1º PA'!$F$4:$F$2977)*(IF(Resumo!$Q$5="",1,'Diário 1º PA'!$O$4:$O$2977=Resumo!$Q$5)))
+SUMPRODUCT(('Diário 2º PA'!$E$4:$E$2000='Analítico Cp.'!$B103)*('Diário 2º PA'!$C$4:$C$2000&gt;=H$4)*('Diário 2º PA'!$C$4:$C$2000&lt;=EOMONTH(H$4,0))*('Diário 2º PA'!$F$4:$F$2000)*(IF(Resumo!$Q$5="",1,'Diário 2º PA'!$O$4:$O$2000=Resumo!$Q$5)))
+SUMPRODUCT(('Diário 3º PA'!$E$4:$E$2000='Analítico Cp.'!$B103)*('Diário 3º PA'!$C$4:$C$2000&gt;=H$4)*('Diário 3º PA'!$C$4:$C$2000&lt;=EOMONTH(H$4,0))*('Diário 3º PA'!$F$4:$F$2000)*(IF(Resumo!$Q$5="",1,'Diário 3º PA'!$O$4:$O$2000=Resumo!$Q$5)))
+SUMPRODUCT(('Diário 4º PA'!$E$4:$E$2000='Analítico Cp.'!$B103)*('Diário 4º PA'!$C$4:$C$2000&gt;=H$4)*('Diário 4º PA'!$C$4:$C$2000&lt;=EOMONTH(H$4,0))*('Diário 4º PA'!$F$4:$F$2000)*(IF(Resumo!$Q$5="",1,'Diário 4º PA'!$O$4:$O$2000=Resumo!$Q$5)))
+SUMPRODUCT(('Comp.'!$D$5:$D$763=$B103)*('Comp.'!$B$5:$B$763&gt;=H$4)*('Comp.'!$B$5:$B$763&lt;=EOMONTH(H$4,0))*('Comp.'!$E$5:$E$763)*(IF(Resumo!$Q$5="",1,'Comp.'!$K$5:$K$763=Resumo!$Q$5)))</f>
        <v>0</v>
      </c>
      <c r="I103" s="199">
        <f t="array" ref="I103">SUMPRODUCT(('Diário 1º PA'!$E$4:$E$2977='Analítico Cp.'!$B103)*('Diário 1º PA'!$C$4:$C$2977&gt;=I$4)*('Diário 1º PA'!$C$4:$C$2977&lt;=EOMONTH(I$4,0))*('Diário 1º PA'!$F$4:$F$2977)*(IF(Resumo!$Q$5="",1,'Diário 1º PA'!$O$4:$O$2977=Resumo!$Q$5)))
+SUMPRODUCT(('Diário 2º PA'!$E$4:$E$2000='Analítico Cp.'!$B103)*('Diário 2º PA'!$C$4:$C$2000&gt;=I$4)*('Diário 2º PA'!$C$4:$C$2000&lt;=EOMONTH(I$4,0))*('Diário 2º PA'!$F$4:$F$2000)*(IF(Resumo!$Q$5="",1,'Diário 2º PA'!$O$4:$O$2000=Resumo!$Q$5)))
+SUMPRODUCT(('Diário 3º PA'!$E$4:$E$2000='Analítico Cp.'!$B103)*('Diário 3º PA'!$C$4:$C$2000&gt;=I$4)*('Diário 3º PA'!$C$4:$C$2000&lt;=EOMONTH(I$4,0))*('Diário 3º PA'!$F$4:$F$2000)*(IF(Resumo!$Q$5="",1,'Diário 3º PA'!$O$4:$O$2000=Resumo!$Q$5)))
+SUMPRODUCT(('Diário 4º PA'!$E$4:$E$2000='Analítico Cp.'!$B103)*('Diário 4º PA'!$C$4:$C$2000&gt;=I$4)*('Diário 4º PA'!$C$4:$C$2000&lt;=EOMONTH(I$4,0))*('Diário 4º PA'!$F$4:$F$2000)*(IF(Resumo!$Q$5="",1,'Diário 4º PA'!$O$4:$O$2000=Resumo!$Q$5)))
+SUMPRODUCT(('Comp.'!$D$5:$D$763=$B103)*('Comp.'!$B$5:$B$763&gt;=I$4)*('Comp.'!$B$5:$B$763&lt;=EOMONTH(I$4,0))*('Comp.'!$E$5:$E$763)*(IF(Resumo!$Q$5="",1,'Comp.'!$K$5:$K$763=Resumo!$Q$5)))</f>
        <v>0</v>
      </c>
      <c r="J103" s="199">
        <f t="array" ref="J103">SUMPRODUCT(('Diário 1º PA'!$E$4:$E$2977='Analítico Cp.'!$B103)*('Diário 1º PA'!$C$4:$C$2977&gt;=J$4)*('Diário 1º PA'!$C$4:$C$2977&lt;=EOMONTH(J$4,0))*('Diário 1º PA'!$F$4:$F$2977)*(IF(Resumo!$Q$5="",1,'Diário 1º PA'!$O$4:$O$2977=Resumo!$Q$5)))
+SUMPRODUCT(('Diário 2º PA'!$E$4:$E$2000='Analítico Cp.'!$B103)*('Diário 2º PA'!$C$4:$C$2000&gt;=J$4)*('Diário 2º PA'!$C$4:$C$2000&lt;=EOMONTH(J$4,0))*('Diário 2º PA'!$F$4:$F$2000)*(IF(Resumo!$Q$5="",1,'Diário 2º PA'!$O$4:$O$2000=Resumo!$Q$5)))
+SUMPRODUCT(('Diário 3º PA'!$E$4:$E$2000='Analítico Cp.'!$B103)*('Diário 3º PA'!$C$4:$C$2000&gt;=J$4)*('Diário 3º PA'!$C$4:$C$2000&lt;=EOMONTH(J$4,0))*('Diário 3º PA'!$F$4:$F$2000)*(IF(Resumo!$Q$5="",1,'Diário 3º PA'!$O$4:$O$2000=Resumo!$Q$5)))
+SUMPRODUCT(('Diário 4º PA'!$E$4:$E$2000='Analítico Cp.'!$B103)*('Diário 4º PA'!$C$4:$C$2000&gt;=J$4)*('Diário 4º PA'!$C$4:$C$2000&lt;=EOMONTH(J$4,0))*('Diário 4º PA'!$F$4:$F$2000)*(IF(Resumo!$Q$5="",1,'Diário 4º PA'!$O$4:$O$2000=Resumo!$Q$5)))
+SUMPRODUCT(('Comp.'!$D$5:$D$763=$B103)*('Comp.'!$B$5:$B$763&gt;=J$4)*('Comp.'!$B$5:$B$763&lt;=EOMONTH(J$4,0))*('Comp.'!$E$5:$E$763)*(IF(Resumo!$Q$5="",1,'Comp.'!$K$5:$K$763=Resumo!$Q$5)))</f>
        <v>0</v>
      </c>
      <c r="K103" s="199">
        <f t="array" ref="K103">SUMPRODUCT(('Diário 1º PA'!$E$4:$E$2977='Analítico Cp.'!$B103)*('Diário 1º PA'!$C$4:$C$2977&gt;=K$4)*('Diário 1º PA'!$C$4:$C$2977&lt;=EOMONTH(K$4,0))*('Diário 1º PA'!$F$4:$F$2977)*(IF(Resumo!$Q$5="",1,'Diário 1º PA'!$O$4:$O$2977=Resumo!$Q$5)))
+SUMPRODUCT(('Diário 2º PA'!$E$4:$E$2000='Analítico Cp.'!$B103)*('Diário 2º PA'!$C$4:$C$2000&gt;=K$4)*('Diário 2º PA'!$C$4:$C$2000&lt;=EOMONTH(K$4,0))*('Diário 2º PA'!$F$4:$F$2000)*(IF(Resumo!$Q$5="",1,'Diário 2º PA'!$O$4:$O$2000=Resumo!$Q$5)))
+SUMPRODUCT(('Diário 3º PA'!$E$4:$E$2000='Analítico Cp.'!$B103)*('Diário 3º PA'!$C$4:$C$2000&gt;=K$4)*('Diário 3º PA'!$C$4:$C$2000&lt;=EOMONTH(K$4,0))*('Diário 3º PA'!$F$4:$F$2000)*(IF(Resumo!$Q$5="",1,'Diário 3º PA'!$O$4:$O$2000=Resumo!$Q$5)))
+SUMPRODUCT(('Diário 4º PA'!$E$4:$E$2000='Analítico Cp.'!$B103)*('Diário 4º PA'!$C$4:$C$2000&gt;=K$4)*('Diário 4º PA'!$C$4:$C$2000&lt;=EOMONTH(K$4,0))*('Diário 4º PA'!$F$4:$F$2000)*(IF(Resumo!$Q$5="",1,'Diário 4º PA'!$O$4:$O$2000=Resumo!$Q$5)))
+SUMPRODUCT(('Comp.'!$D$5:$D$763=$B103)*('Comp.'!$B$5:$B$763&gt;=K$4)*('Comp.'!$B$5:$B$763&lt;=EOMONTH(K$4,0))*('Comp.'!$E$5:$E$763)*(IF(Resumo!$Q$5="",1,'Comp.'!$K$5:$K$763=Resumo!$Q$5)))</f>
        <v>0</v>
      </c>
      <c r="L103" s="199">
        <f t="array" ref="L103">SUMPRODUCT(('Diário 1º PA'!$E$4:$E$2977='Analítico Cp.'!$B103)*('Diário 1º PA'!$C$4:$C$2977&gt;=L$4)*('Diário 1º PA'!$C$4:$C$2977&lt;=EOMONTH(L$4,0))*('Diário 1º PA'!$F$4:$F$2977)*(IF(Resumo!$Q$5="",1,'Diário 1º PA'!$O$4:$O$2977=Resumo!$Q$5)))
+SUMPRODUCT(('Diário 2º PA'!$E$4:$E$2000='Analítico Cp.'!$B103)*('Diário 2º PA'!$C$4:$C$2000&gt;=L$4)*('Diário 2º PA'!$C$4:$C$2000&lt;=EOMONTH(L$4,0))*('Diário 2º PA'!$F$4:$F$2000)*(IF(Resumo!$Q$5="",1,'Diário 2º PA'!$O$4:$O$2000=Resumo!$Q$5)))
+SUMPRODUCT(('Diário 3º PA'!$E$4:$E$2000='Analítico Cp.'!$B103)*('Diário 3º PA'!$C$4:$C$2000&gt;=L$4)*('Diário 3º PA'!$C$4:$C$2000&lt;=EOMONTH(L$4,0))*('Diário 3º PA'!$F$4:$F$2000)*(IF(Resumo!$Q$5="",1,'Diário 3º PA'!$O$4:$O$2000=Resumo!$Q$5)))
+SUMPRODUCT(('Diário 4º PA'!$E$4:$E$2000='Analítico Cp.'!$B103)*('Diário 4º PA'!$C$4:$C$2000&gt;=L$4)*('Diário 4º PA'!$C$4:$C$2000&lt;=EOMONTH(L$4,0))*('Diário 4º PA'!$F$4:$F$2000)*(IF(Resumo!$Q$5="",1,'Diário 4º PA'!$O$4:$O$2000=Resumo!$Q$5)))
+SUMPRODUCT(('Comp.'!$D$5:$D$763=$B103)*('Comp.'!$B$5:$B$763&gt;=L$4)*('Comp.'!$B$5:$B$763&lt;=EOMONTH(L$4,0))*('Comp.'!$E$5:$E$763)*(IF(Resumo!$Q$5="",1,'Comp.'!$K$5:$K$763=Resumo!$Q$5)))</f>
        <v>0</v>
      </c>
      <c r="M103" s="199">
        <f t="array" ref="M103">SUMPRODUCT(('Diário 1º PA'!$E$4:$E$2977='Analítico Cp.'!$B103)*('Diário 1º PA'!$C$4:$C$2977&gt;=M$4)*('Diário 1º PA'!$C$4:$C$2977&lt;=EOMONTH(M$4,0))*('Diário 1º PA'!$F$4:$F$2977)*(IF(Resumo!$Q$5="",1,'Diário 1º PA'!$O$4:$O$2977=Resumo!$Q$5)))
+SUMPRODUCT(('Diário 2º PA'!$E$4:$E$2000='Analítico Cp.'!$B103)*('Diário 2º PA'!$C$4:$C$2000&gt;=M$4)*('Diário 2º PA'!$C$4:$C$2000&lt;=EOMONTH(M$4,0))*('Diário 2º PA'!$F$4:$F$2000)*(IF(Resumo!$Q$5="",1,'Diário 2º PA'!$O$4:$O$2000=Resumo!$Q$5)))
+SUMPRODUCT(('Diário 3º PA'!$E$4:$E$2000='Analítico Cp.'!$B103)*('Diário 3º PA'!$C$4:$C$2000&gt;=M$4)*('Diário 3º PA'!$C$4:$C$2000&lt;=EOMONTH(M$4,0))*('Diário 3º PA'!$F$4:$F$2000)*(IF(Resumo!$Q$5="",1,'Diário 3º PA'!$O$4:$O$2000=Resumo!$Q$5)))
+SUMPRODUCT(('Diário 4º PA'!$E$4:$E$2000='Analítico Cp.'!$B103)*('Diário 4º PA'!$C$4:$C$2000&gt;=M$4)*('Diário 4º PA'!$C$4:$C$2000&lt;=EOMONTH(M$4,0))*('Diário 4º PA'!$F$4:$F$2000)*(IF(Resumo!$Q$5="",1,'Diário 4º PA'!$O$4:$O$2000=Resumo!$Q$5)))
+SUMPRODUCT(('Comp.'!$D$5:$D$763=$B103)*('Comp.'!$B$5:$B$763&gt;=M$4)*('Comp.'!$B$5:$B$763&lt;=EOMONTH(M$4,0))*('Comp.'!$E$5:$E$763)*(IF(Resumo!$Q$5="",1,'Comp.'!$K$5:$K$763=Resumo!$Q$5)))</f>
        <v>0</v>
      </c>
      <c r="N103" s="199">
        <f t="array" ref="N103">SUMPRODUCT(('Diário 1º PA'!$E$4:$E$2977='Analítico Cp.'!$B103)*('Diário 1º PA'!$C$4:$C$2977&gt;=N$4)*('Diário 1º PA'!$C$4:$C$2977&lt;=EOMONTH(N$4,0))*('Diário 1º PA'!$F$4:$F$2977)*(IF(Resumo!$Q$5="",1,'Diário 1º PA'!$O$4:$O$2977=Resumo!$Q$5)))
+SUMPRODUCT(('Diário 2º PA'!$E$4:$E$2000='Analítico Cp.'!$B103)*('Diário 2º PA'!$C$4:$C$2000&gt;=N$4)*('Diário 2º PA'!$C$4:$C$2000&lt;=EOMONTH(N$4,0))*('Diário 2º PA'!$F$4:$F$2000)*(IF(Resumo!$Q$5="",1,'Diário 2º PA'!$O$4:$O$2000=Resumo!$Q$5)))
+SUMPRODUCT(('Diário 3º PA'!$E$4:$E$2000='Analítico Cp.'!$B103)*('Diário 3º PA'!$C$4:$C$2000&gt;=N$4)*('Diário 3º PA'!$C$4:$C$2000&lt;=EOMONTH(N$4,0))*('Diário 3º PA'!$F$4:$F$2000)*(IF(Resumo!$Q$5="",1,'Diário 3º PA'!$O$4:$O$2000=Resumo!$Q$5)))
+SUMPRODUCT(('Diário 4º PA'!$E$4:$E$2000='Analítico Cp.'!$B103)*('Diário 4º PA'!$C$4:$C$2000&gt;=N$4)*('Diário 4º PA'!$C$4:$C$2000&lt;=EOMONTH(N$4,0))*('Diário 4º PA'!$F$4:$F$2000)*(IF(Resumo!$Q$5="",1,'Diário 4º PA'!$O$4:$O$2000=Resumo!$Q$5)))
+SUMPRODUCT(('Comp.'!$D$5:$D$763=$B103)*('Comp.'!$B$5:$B$763&gt;=N$4)*('Comp.'!$B$5:$B$763&lt;=EOMONTH(N$4,0))*('Comp.'!$E$5:$E$763)*(IF(Resumo!$Q$5="",1,'Comp.'!$K$5:$K$763=Resumo!$Q$5)))</f>
        <v>0</v>
      </c>
      <c r="O103" s="200">
        <f t="shared" si="13"/>
        <v>0</v>
      </c>
      <c r="P103" s="201">
        <f t="shared" si="14"/>
        <v>0</v>
      </c>
      <c r="Q103" s="174"/>
      <c r="R103" s="174"/>
      <c r="S103" s="174"/>
      <c r="T103" s="174"/>
      <c r="U103" s="174"/>
      <c r="V103" s="174"/>
      <c r="W103" s="174"/>
      <c r="X103" s="174"/>
      <c r="Y103" s="174"/>
      <c r="Z103" s="174"/>
    </row>
    <row r="104" spans="1:26" ht="23.25" customHeight="1" x14ac:dyDescent="0.2">
      <c r="A104" s="220" t="s">
        <v>311</v>
      </c>
      <c r="B104" s="221" t="s">
        <v>312</v>
      </c>
      <c r="C104" s="199">
        <f t="array" ref="C104">SUMPRODUCT(('Diário 1º PA'!$E$4:$E$2977='Analítico Cp.'!$B104)*('Diário 1º PA'!$C$4:$C$2977&gt;=C$4)*('Diário 1º PA'!$C$4:$C$2977&lt;=EOMONTH(C$4,0))*('Diário 1º PA'!$F$4:$F$2977)*(IF(Resumo!$Q$5="",1,'Diário 1º PA'!$O$4:$O$2977=Resumo!$Q$5)))
+SUMPRODUCT(('Diário 2º PA'!$E$4:$E$2000='Analítico Cp.'!$B104)*('Diário 2º PA'!$C$4:$C$2000&gt;=C$4)*('Diário 2º PA'!$C$4:$C$2000&lt;=EOMONTH(C$4,0))*('Diário 2º PA'!$F$4:$F$2000)*(IF(Resumo!$Q$5="",1,'Diário 2º PA'!$O$4:$O$2000=Resumo!$Q$5)))
+SUMPRODUCT(('Diário 3º PA'!$E$4:$E$2000='Analítico Cp.'!$B104)*('Diário 3º PA'!$C$4:$C$2000&gt;=C$4)*('Diário 3º PA'!$C$4:$C$2000&lt;=EOMONTH(C$4,0))*('Diário 3º PA'!$F$4:$F$2000)*(IF(Resumo!$Q$5="",1,'Diário 3º PA'!$O$4:$O$2000=Resumo!$Q$5)))
+SUMPRODUCT(('Diário 4º PA'!$E$4:$E$2000='Analítico Cp.'!$B104)*('Diário 4º PA'!$C$4:$C$2000&gt;=C$4)*('Diário 4º PA'!$C$4:$C$2000&lt;=EOMONTH(C$4,0))*('Diário 4º PA'!$F$4:$F$2000)*(IF(Resumo!$Q$5="",1,'Diário 4º PA'!$O$4:$O$2000=Resumo!$Q$5)))
+SUMPRODUCT(('Comp.'!$D$5:$D$763=$B104)*('Comp.'!$B$5:$B$763&gt;=C$4)*('Comp.'!$B$5:$B$763&lt;=EOMONTH(C$4,0))*('Comp.'!$E$5:$E$763)*(IF(Resumo!$Q$5="",1,'Comp.'!$K$5:$K$763=Resumo!$Q$5)))</f>
        <v>0</v>
      </c>
      <c r="D104" s="199">
        <f t="array" ref="D104">SUMPRODUCT(('Diário 1º PA'!$E$4:$E$2977='Analítico Cp.'!$B104)*('Diário 1º PA'!$C$4:$C$2977&gt;=D$4)*('Diário 1º PA'!$C$4:$C$2977&lt;=EOMONTH(D$4,0))*('Diário 1º PA'!$F$4:$F$2977)*(IF(Resumo!$Q$5="",1,'Diário 1º PA'!$O$4:$O$2977=Resumo!$Q$5)))
+SUMPRODUCT(('Diário 2º PA'!$E$4:$E$2000='Analítico Cp.'!$B104)*('Diário 2º PA'!$C$4:$C$2000&gt;=D$4)*('Diário 2º PA'!$C$4:$C$2000&lt;=EOMONTH(D$4,0))*('Diário 2º PA'!$F$4:$F$2000)*(IF(Resumo!$Q$5="",1,'Diário 2º PA'!$O$4:$O$2000=Resumo!$Q$5)))
+SUMPRODUCT(('Diário 3º PA'!$E$4:$E$2000='Analítico Cp.'!$B104)*('Diário 3º PA'!$C$4:$C$2000&gt;=D$4)*('Diário 3º PA'!$C$4:$C$2000&lt;=EOMONTH(D$4,0))*('Diário 3º PA'!$F$4:$F$2000)*(IF(Resumo!$Q$5="",1,'Diário 3º PA'!$O$4:$O$2000=Resumo!$Q$5)))
+SUMPRODUCT(('Diário 4º PA'!$E$4:$E$2000='Analítico Cp.'!$B104)*('Diário 4º PA'!$C$4:$C$2000&gt;=D$4)*('Diário 4º PA'!$C$4:$C$2000&lt;=EOMONTH(D$4,0))*('Diário 4º PA'!$F$4:$F$2000)*(IF(Resumo!$Q$5="",1,'Diário 4º PA'!$O$4:$O$2000=Resumo!$Q$5)))
+SUMPRODUCT(('Comp.'!$D$5:$D$763=$B104)*('Comp.'!$B$5:$B$763&gt;=D$4)*('Comp.'!$B$5:$B$763&lt;=EOMONTH(D$4,0))*('Comp.'!$E$5:$E$763)*(IF(Resumo!$Q$5="",1,'Comp.'!$K$5:$K$763=Resumo!$Q$5)))</f>
        <v>0</v>
      </c>
      <c r="E104" s="199">
        <f t="array" ref="E104">SUMPRODUCT(('Diário 1º PA'!$E$4:$E$2977='Analítico Cp.'!$B104)*('Diário 1º PA'!$C$4:$C$2977&gt;=E$4)*('Diário 1º PA'!$C$4:$C$2977&lt;=EOMONTH(E$4,0))*('Diário 1º PA'!$F$4:$F$2977)*(IF(Resumo!$Q$5="",1,'Diário 1º PA'!$O$4:$O$2977=Resumo!$Q$5)))
+SUMPRODUCT(('Diário 2º PA'!$E$4:$E$2000='Analítico Cp.'!$B104)*('Diário 2º PA'!$C$4:$C$2000&gt;=E$4)*('Diário 2º PA'!$C$4:$C$2000&lt;=EOMONTH(E$4,0))*('Diário 2º PA'!$F$4:$F$2000)*(IF(Resumo!$Q$5="",1,'Diário 2º PA'!$O$4:$O$2000=Resumo!$Q$5)))
+SUMPRODUCT(('Diário 3º PA'!$E$4:$E$2000='Analítico Cp.'!$B104)*('Diário 3º PA'!$C$4:$C$2000&gt;=E$4)*('Diário 3º PA'!$C$4:$C$2000&lt;=EOMONTH(E$4,0))*('Diário 3º PA'!$F$4:$F$2000)*(IF(Resumo!$Q$5="",1,'Diário 3º PA'!$O$4:$O$2000=Resumo!$Q$5)))
+SUMPRODUCT(('Diário 4º PA'!$E$4:$E$2000='Analítico Cp.'!$B104)*('Diário 4º PA'!$C$4:$C$2000&gt;=E$4)*('Diário 4º PA'!$C$4:$C$2000&lt;=EOMONTH(E$4,0))*('Diário 4º PA'!$F$4:$F$2000)*(IF(Resumo!$Q$5="",1,'Diário 4º PA'!$O$4:$O$2000=Resumo!$Q$5)))
+SUMPRODUCT(('Comp.'!$D$5:$D$763=$B104)*('Comp.'!$B$5:$B$763&gt;=E$4)*('Comp.'!$B$5:$B$763&lt;=EOMONTH(E$4,0))*('Comp.'!$E$5:$E$763)*(IF(Resumo!$Q$5="",1,'Comp.'!$K$5:$K$763=Resumo!$Q$5)))</f>
        <v>0</v>
      </c>
      <c r="F104" s="199">
        <f t="array" ref="F104">SUMPRODUCT(('Diário 1º PA'!$E$4:$E$2977='Analítico Cp.'!$B104)*('Diário 1º PA'!$C$4:$C$2977&gt;=F$4)*('Diário 1º PA'!$C$4:$C$2977&lt;=EOMONTH(F$4,0))*('Diário 1º PA'!$F$4:$F$2977)*(IF(Resumo!$Q$5="",1,'Diário 1º PA'!$O$4:$O$2977=Resumo!$Q$5)))
+SUMPRODUCT(('Diário 2º PA'!$E$4:$E$2000='Analítico Cp.'!$B104)*('Diário 2º PA'!$C$4:$C$2000&gt;=F$4)*('Diário 2º PA'!$C$4:$C$2000&lt;=EOMONTH(F$4,0))*('Diário 2º PA'!$F$4:$F$2000)*(IF(Resumo!$Q$5="",1,'Diário 2º PA'!$O$4:$O$2000=Resumo!$Q$5)))
+SUMPRODUCT(('Diário 3º PA'!$E$4:$E$2000='Analítico Cp.'!$B104)*('Diário 3º PA'!$C$4:$C$2000&gt;=F$4)*('Diário 3º PA'!$C$4:$C$2000&lt;=EOMONTH(F$4,0))*('Diário 3º PA'!$F$4:$F$2000)*(IF(Resumo!$Q$5="",1,'Diário 3º PA'!$O$4:$O$2000=Resumo!$Q$5)))
+SUMPRODUCT(('Diário 4º PA'!$E$4:$E$2000='Analítico Cp.'!$B104)*('Diário 4º PA'!$C$4:$C$2000&gt;=F$4)*('Diário 4º PA'!$C$4:$C$2000&lt;=EOMONTH(F$4,0))*('Diário 4º PA'!$F$4:$F$2000)*(IF(Resumo!$Q$5="",1,'Diário 4º PA'!$O$4:$O$2000=Resumo!$Q$5)))
+SUMPRODUCT(('Comp.'!$D$5:$D$763=$B104)*('Comp.'!$B$5:$B$763&gt;=F$4)*('Comp.'!$B$5:$B$763&lt;=EOMONTH(F$4,0))*('Comp.'!$E$5:$E$763)*(IF(Resumo!$Q$5="",1,'Comp.'!$K$5:$K$763=Resumo!$Q$5)))</f>
        <v>0</v>
      </c>
      <c r="G104" s="199">
        <f t="array" ref="G104">SUMPRODUCT(('Diário 1º PA'!$E$4:$E$2977='Analítico Cp.'!$B104)*('Diário 1º PA'!$C$4:$C$2977&gt;=G$4)*('Diário 1º PA'!$C$4:$C$2977&lt;=EOMONTH(G$4,0))*('Diário 1º PA'!$F$4:$F$2977)*(IF(Resumo!$Q$5="",1,'Diário 1º PA'!$O$4:$O$2977=Resumo!$Q$5)))
+SUMPRODUCT(('Diário 2º PA'!$E$4:$E$2000='Analítico Cp.'!$B104)*('Diário 2º PA'!$C$4:$C$2000&gt;=G$4)*('Diário 2º PA'!$C$4:$C$2000&lt;=EOMONTH(G$4,0))*('Diário 2º PA'!$F$4:$F$2000)*(IF(Resumo!$Q$5="",1,'Diário 2º PA'!$O$4:$O$2000=Resumo!$Q$5)))
+SUMPRODUCT(('Diário 3º PA'!$E$4:$E$2000='Analítico Cp.'!$B104)*('Diário 3º PA'!$C$4:$C$2000&gt;=G$4)*('Diário 3º PA'!$C$4:$C$2000&lt;=EOMONTH(G$4,0))*('Diário 3º PA'!$F$4:$F$2000)*(IF(Resumo!$Q$5="",1,'Diário 3º PA'!$O$4:$O$2000=Resumo!$Q$5)))
+SUMPRODUCT(('Diário 4º PA'!$E$4:$E$2000='Analítico Cp.'!$B104)*('Diário 4º PA'!$C$4:$C$2000&gt;=G$4)*('Diário 4º PA'!$C$4:$C$2000&lt;=EOMONTH(G$4,0))*('Diário 4º PA'!$F$4:$F$2000)*(IF(Resumo!$Q$5="",1,'Diário 4º PA'!$O$4:$O$2000=Resumo!$Q$5)))
+SUMPRODUCT(('Comp.'!$D$5:$D$763=$B104)*('Comp.'!$B$5:$B$763&gt;=G$4)*('Comp.'!$B$5:$B$763&lt;=EOMONTH(G$4,0))*('Comp.'!$E$5:$E$763)*(IF(Resumo!$Q$5="",1,'Comp.'!$K$5:$K$763=Resumo!$Q$5)))</f>
        <v>0</v>
      </c>
      <c r="H104" s="199">
        <f t="array" ref="H104">SUMPRODUCT(('Diário 1º PA'!$E$4:$E$2977='Analítico Cp.'!$B104)*('Diário 1º PA'!$C$4:$C$2977&gt;=H$4)*('Diário 1º PA'!$C$4:$C$2977&lt;=EOMONTH(H$4,0))*('Diário 1º PA'!$F$4:$F$2977)*(IF(Resumo!$Q$5="",1,'Diário 1º PA'!$O$4:$O$2977=Resumo!$Q$5)))
+SUMPRODUCT(('Diário 2º PA'!$E$4:$E$2000='Analítico Cp.'!$B104)*('Diário 2º PA'!$C$4:$C$2000&gt;=H$4)*('Diário 2º PA'!$C$4:$C$2000&lt;=EOMONTH(H$4,0))*('Diário 2º PA'!$F$4:$F$2000)*(IF(Resumo!$Q$5="",1,'Diário 2º PA'!$O$4:$O$2000=Resumo!$Q$5)))
+SUMPRODUCT(('Diário 3º PA'!$E$4:$E$2000='Analítico Cp.'!$B104)*('Diário 3º PA'!$C$4:$C$2000&gt;=H$4)*('Diário 3º PA'!$C$4:$C$2000&lt;=EOMONTH(H$4,0))*('Diário 3º PA'!$F$4:$F$2000)*(IF(Resumo!$Q$5="",1,'Diário 3º PA'!$O$4:$O$2000=Resumo!$Q$5)))
+SUMPRODUCT(('Diário 4º PA'!$E$4:$E$2000='Analítico Cp.'!$B104)*('Diário 4º PA'!$C$4:$C$2000&gt;=H$4)*('Diário 4º PA'!$C$4:$C$2000&lt;=EOMONTH(H$4,0))*('Diário 4º PA'!$F$4:$F$2000)*(IF(Resumo!$Q$5="",1,'Diário 4º PA'!$O$4:$O$2000=Resumo!$Q$5)))
+SUMPRODUCT(('Comp.'!$D$5:$D$763=$B104)*('Comp.'!$B$5:$B$763&gt;=H$4)*('Comp.'!$B$5:$B$763&lt;=EOMONTH(H$4,0))*('Comp.'!$E$5:$E$763)*(IF(Resumo!$Q$5="",1,'Comp.'!$K$5:$K$763=Resumo!$Q$5)))</f>
        <v>0</v>
      </c>
      <c r="I104" s="199">
        <f t="array" ref="I104">SUMPRODUCT(('Diário 1º PA'!$E$4:$E$2977='Analítico Cp.'!$B104)*('Diário 1º PA'!$C$4:$C$2977&gt;=I$4)*('Diário 1º PA'!$C$4:$C$2977&lt;=EOMONTH(I$4,0))*('Diário 1º PA'!$F$4:$F$2977)*(IF(Resumo!$Q$5="",1,'Diário 1º PA'!$O$4:$O$2977=Resumo!$Q$5)))
+SUMPRODUCT(('Diário 2º PA'!$E$4:$E$2000='Analítico Cp.'!$B104)*('Diário 2º PA'!$C$4:$C$2000&gt;=I$4)*('Diário 2º PA'!$C$4:$C$2000&lt;=EOMONTH(I$4,0))*('Diário 2º PA'!$F$4:$F$2000)*(IF(Resumo!$Q$5="",1,'Diário 2º PA'!$O$4:$O$2000=Resumo!$Q$5)))
+SUMPRODUCT(('Diário 3º PA'!$E$4:$E$2000='Analítico Cp.'!$B104)*('Diário 3º PA'!$C$4:$C$2000&gt;=I$4)*('Diário 3º PA'!$C$4:$C$2000&lt;=EOMONTH(I$4,0))*('Diário 3º PA'!$F$4:$F$2000)*(IF(Resumo!$Q$5="",1,'Diário 3º PA'!$O$4:$O$2000=Resumo!$Q$5)))
+SUMPRODUCT(('Diário 4º PA'!$E$4:$E$2000='Analítico Cp.'!$B104)*('Diário 4º PA'!$C$4:$C$2000&gt;=I$4)*('Diário 4º PA'!$C$4:$C$2000&lt;=EOMONTH(I$4,0))*('Diário 4º PA'!$F$4:$F$2000)*(IF(Resumo!$Q$5="",1,'Diário 4º PA'!$O$4:$O$2000=Resumo!$Q$5)))
+SUMPRODUCT(('Comp.'!$D$5:$D$763=$B104)*('Comp.'!$B$5:$B$763&gt;=I$4)*('Comp.'!$B$5:$B$763&lt;=EOMONTH(I$4,0))*('Comp.'!$E$5:$E$763)*(IF(Resumo!$Q$5="",1,'Comp.'!$K$5:$K$763=Resumo!$Q$5)))</f>
        <v>0</v>
      </c>
      <c r="J104" s="199">
        <f t="array" ref="J104">SUMPRODUCT(('Diário 1º PA'!$E$4:$E$2977='Analítico Cp.'!$B104)*('Diário 1º PA'!$C$4:$C$2977&gt;=J$4)*('Diário 1º PA'!$C$4:$C$2977&lt;=EOMONTH(J$4,0))*('Diário 1º PA'!$F$4:$F$2977)*(IF(Resumo!$Q$5="",1,'Diário 1º PA'!$O$4:$O$2977=Resumo!$Q$5)))
+SUMPRODUCT(('Diário 2º PA'!$E$4:$E$2000='Analítico Cp.'!$B104)*('Diário 2º PA'!$C$4:$C$2000&gt;=J$4)*('Diário 2º PA'!$C$4:$C$2000&lt;=EOMONTH(J$4,0))*('Diário 2º PA'!$F$4:$F$2000)*(IF(Resumo!$Q$5="",1,'Diário 2º PA'!$O$4:$O$2000=Resumo!$Q$5)))
+SUMPRODUCT(('Diário 3º PA'!$E$4:$E$2000='Analítico Cp.'!$B104)*('Diário 3º PA'!$C$4:$C$2000&gt;=J$4)*('Diário 3º PA'!$C$4:$C$2000&lt;=EOMONTH(J$4,0))*('Diário 3º PA'!$F$4:$F$2000)*(IF(Resumo!$Q$5="",1,'Diário 3º PA'!$O$4:$O$2000=Resumo!$Q$5)))
+SUMPRODUCT(('Diário 4º PA'!$E$4:$E$2000='Analítico Cp.'!$B104)*('Diário 4º PA'!$C$4:$C$2000&gt;=J$4)*('Diário 4º PA'!$C$4:$C$2000&lt;=EOMONTH(J$4,0))*('Diário 4º PA'!$F$4:$F$2000)*(IF(Resumo!$Q$5="",1,'Diário 4º PA'!$O$4:$O$2000=Resumo!$Q$5)))
+SUMPRODUCT(('Comp.'!$D$5:$D$763=$B104)*('Comp.'!$B$5:$B$763&gt;=J$4)*('Comp.'!$B$5:$B$763&lt;=EOMONTH(J$4,0))*('Comp.'!$E$5:$E$763)*(IF(Resumo!$Q$5="",1,'Comp.'!$K$5:$K$763=Resumo!$Q$5)))</f>
        <v>0</v>
      </c>
      <c r="K104" s="199">
        <f t="array" ref="K104">SUMPRODUCT(('Diário 1º PA'!$E$4:$E$2977='Analítico Cp.'!$B104)*('Diário 1º PA'!$C$4:$C$2977&gt;=K$4)*('Diário 1º PA'!$C$4:$C$2977&lt;=EOMONTH(K$4,0))*('Diário 1º PA'!$F$4:$F$2977)*(IF(Resumo!$Q$5="",1,'Diário 1º PA'!$O$4:$O$2977=Resumo!$Q$5)))
+SUMPRODUCT(('Diário 2º PA'!$E$4:$E$2000='Analítico Cp.'!$B104)*('Diário 2º PA'!$C$4:$C$2000&gt;=K$4)*('Diário 2º PA'!$C$4:$C$2000&lt;=EOMONTH(K$4,0))*('Diário 2º PA'!$F$4:$F$2000)*(IF(Resumo!$Q$5="",1,'Diário 2º PA'!$O$4:$O$2000=Resumo!$Q$5)))
+SUMPRODUCT(('Diário 3º PA'!$E$4:$E$2000='Analítico Cp.'!$B104)*('Diário 3º PA'!$C$4:$C$2000&gt;=K$4)*('Diário 3º PA'!$C$4:$C$2000&lt;=EOMONTH(K$4,0))*('Diário 3º PA'!$F$4:$F$2000)*(IF(Resumo!$Q$5="",1,'Diário 3º PA'!$O$4:$O$2000=Resumo!$Q$5)))
+SUMPRODUCT(('Diário 4º PA'!$E$4:$E$2000='Analítico Cp.'!$B104)*('Diário 4º PA'!$C$4:$C$2000&gt;=K$4)*('Diário 4º PA'!$C$4:$C$2000&lt;=EOMONTH(K$4,0))*('Diário 4º PA'!$F$4:$F$2000)*(IF(Resumo!$Q$5="",1,'Diário 4º PA'!$O$4:$O$2000=Resumo!$Q$5)))
+SUMPRODUCT(('Comp.'!$D$5:$D$763=$B104)*('Comp.'!$B$5:$B$763&gt;=K$4)*('Comp.'!$B$5:$B$763&lt;=EOMONTH(K$4,0))*('Comp.'!$E$5:$E$763)*(IF(Resumo!$Q$5="",1,'Comp.'!$K$5:$K$763=Resumo!$Q$5)))</f>
        <v>0</v>
      </c>
      <c r="L104" s="199">
        <f t="array" ref="L104">SUMPRODUCT(('Diário 1º PA'!$E$4:$E$2977='Analítico Cp.'!$B104)*('Diário 1º PA'!$C$4:$C$2977&gt;=L$4)*('Diário 1º PA'!$C$4:$C$2977&lt;=EOMONTH(L$4,0))*('Diário 1º PA'!$F$4:$F$2977)*(IF(Resumo!$Q$5="",1,'Diário 1º PA'!$O$4:$O$2977=Resumo!$Q$5)))
+SUMPRODUCT(('Diário 2º PA'!$E$4:$E$2000='Analítico Cp.'!$B104)*('Diário 2º PA'!$C$4:$C$2000&gt;=L$4)*('Diário 2º PA'!$C$4:$C$2000&lt;=EOMONTH(L$4,0))*('Diário 2º PA'!$F$4:$F$2000)*(IF(Resumo!$Q$5="",1,'Diário 2º PA'!$O$4:$O$2000=Resumo!$Q$5)))
+SUMPRODUCT(('Diário 3º PA'!$E$4:$E$2000='Analítico Cp.'!$B104)*('Diário 3º PA'!$C$4:$C$2000&gt;=L$4)*('Diário 3º PA'!$C$4:$C$2000&lt;=EOMONTH(L$4,0))*('Diário 3º PA'!$F$4:$F$2000)*(IF(Resumo!$Q$5="",1,'Diário 3º PA'!$O$4:$O$2000=Resumo!$Q$5)))
+SUMPRODUCT(('Diário 4º PA'!$E$4:$E$2000='Analítico Cp.'!$B104)*('Diário 4º PA'!$C$4:$C$2000&gt;=L$4)*('Diário 4º PA'!$C$4:$C$2000&lt;=EOMONTH(L$4,0))*('Diário 4º PA'!$F$4:$F$2000)*(IF(Resumo!$Q$5="",1,'Diário 4º PA'!$O$4:$O$2000=Resumo!$Q$5)))
+SUMPRODUCT(('Comp.'!$D$5:$D$763=$B104)*('Comp.'!$B$5:$B$763&gt;=L$4)*('Comp.'!$B$5:$B$763&lt;=EOMONTH(L$4,0))*('Comp.'!$E$5:$E$763)*(IF(Resumo!$Q$5="",1,'Comp.'!$K$5:$K$763=Resumo!$Q$5)))</f>
        <v>0</v>
      </c>
      <c r="M104" s="199">
        <f t="array" ref="M104">SUMPRODUCT(('Diário 1º PA'!$E$4:$E$2977='Analítico Cp.'!$B104)*('Diário 1º PA'!$C$4:$C$2977&gt;=M$4)*('Diário 1º PA'!$C$4:$C$2977&lt;=EOMONTH(M$4,0))*('Diário 1º PA'!$F$4:$F$2977)*(IF(Resumo!$Q$5="",1,'Diário 1º PA'!$O$4:$O$2977=Resumo!$Q$5)))
+SUMPRODUCT(('Diário 2º PA'!$E$4:$E$2000='Analítico Cp.'!$B104)*('Diário 2º PA'!$C$4:$C$2000&gt;=M$4)*('Diário 2º PA'!$C$4:$C$2000&lt;=EOMONTH(M$4,0))*('Diário 2º PA'!$F$4:$F$2000)*(IF(Resumo!$Q$5="",1,'Diário 2º PA'!$O$4:$O$2000=Resumo!$Q$5)))
+SUMPRODUCT(('Diário 3º PA'!$E$4:$E$2000='Analítico Cp.'!$B104)*('Diário 3º PA'!$C$4:$C$2000&gt;=M$4)*('Diário 3º PA'!$C$4:$C$2000&lt;=EOMONTH(M$4,0))*('Diário 3º PA'!$F$4:$F$2000)*(IF(Resumo!$Q$5="",1,'Diário 3º PA'!$O$4:$O$2000=Resumo!$Q$5)))
+SUMPRODUCT(('Diário 4º PA'!$E$4:$E$2000='Analítico Cp.'!$B104)*('Diário 4º PA'!$C$4:$C$2000&gt;=M$4)*('Diário 4º PA'!$C$4:$C$2000&lt;=EOMONTH(M$4,0))*('Diário 4º PA'!$F$4:$F$2000)*(IF(Resumo!$Q$5="",1,'Diário 4º PA'!$O$4:$O$2000=Resumo!$Q$5)))
+SUMPRODUCT(('Comp.'!$D$5:$D$763=$B104)*('Comp.'!$B$5:$B$763&gt;=M$4)*('Comp.'!$B$5:$B$763&lt;=EOMONTH(M$4,0))*('Comp.'!$E$5:$E$763)*(IF(Resumo!$Q$5="",1,'Comp.'!$K$5:$K$763=Resumo!$Q$5)))</f>
        <v>0</v>
      </c>
      <c r="N104" s="199">
        <f t="array" ref="N104">SUMPRODUCT(('Diário 1º PA'!$E$4:$E$2977='Analítico Cp.'!$B104)*('Diário 1º PA'!$C$4:$C$2977&gt;=N$4)*('Diário 1º PA'!$C$4:$C$2977&lt;=EOMONTH(N$4,0))*('Diário 1º PA'!$F$4:$F$2977)*(IF(Resumo!$Q$5="",1,'Diário 1º PA'!$O$4:$O$2977=Resumo!$Q$5)))
+SUMPRODUCT(('Diário 2º PA'!$E$4:$E$2000='Analítico Cp.'!$B104)*('Diário 2º PA'!$C$4:$C$2000&gt;=N$4)*('Diário 2º PA'!$C$4:$C$2000&lt;=EOMONTH(N$4,0))*('Diário 2º PA'!$F$4:$F$2000)*(IF(Resumo!$Q$5="",1,'Diário 2º PA'!$O$4:$O$2000=Resumo!$Q$5)))
+SUMPRODUCT(('Diário 3º PA'!$E$4:$E$2000='Analítico Cp.'!$B104)*('Diário 3º PA'!$C$4:$C$2000&gt;=N$4)*('Diário 3º PA'!$C$4:$C$2000&lt;=EOMONTH(N$4,0))*('Diário 3º PA'!$F$4:$F$2000)*(IF(Resumo!$Q$5="",1,'Diário 3º PA'!$O$4:$O$2000=Resumo!$Q$5)))
+SUMPRODUCT(('Diário 4º PA'!$E$4:$E$2000='Analítico Cp.'!$B104)*('Diário 4º PA'!$C$4:$C$2000&gt;=N$4)*('Diário 4º PA'!$C$4:$C$2000&lt;=EOMONTH(N$4,0))*('Diário 4º PA'!$F$4:$F$2000)*(IF(Resumo!$Q$5="",1,'Diário 4º PA'!$O$4:$O$2000=Resumo!$Q$5)))
+SUMPRODUCT(('Comp.'!$D$5:$D$763=$B104)*('Comp.'!$B$5:$B$763&gt;=N$4)*('Comp.'!$B$5:$B$763&lt;=EOMONTH(N$4,0))*('Comp.'!$E$5:$E$763)*(IF(Resumo!$Q$5="",1,'Comp.'!$K$5:$K$763=Resumo!$Q$5)))</f>
        <v>0</v>
      </c>
      <c r="O104" s="200">
        <f t="shared" si="13"/>
        <v>0</v>
      </c>
      <c r="P104" s="201">
        <f t="shared" si="14"/>
        <v>0</v>
      </c>
      <c r="Q104" s="174"/>
      <c r="R104" s="174"/>
      <c r="S104" s="174"/>
      <c r="T104" s="174"/>
      <c r="U104" s="174"/>
      <c r="V104" s="174"/>
      <c r="W104" s="174"/>
      <c r="X104" s="174"/>
      <c r="Y104" s="174"/>
      <c r="Z104" s="174"/>
    </row>
    <row r="105" spans="1:26" ht="23.25" customHeight="1" x14ac:dyDescent="0.2">
      <c r="A105" s="220" t="s">
        <v>313</v>
      </c>
      <c r="B105" s="84" t="s">
        <v>314</v>
      </c>
      <c r="C105" s="199">
        <f t="array" ref="C105">SUMPRODUCT(('Diário 1º PA'!$E$4:$E$2977='Analítico Cp.'!$B105)*('Diário 1º PA'!$C$4:$C$2977&gt;=C$4)*('Diário 1º PA'!$C$4:$C$2977&lt;=EOMONTH(C$4,0))*('Diário 1º PA'!$F$4:$F$2977)*(IF(Resumo!$Q$5="",1,'Diário 1º PA'!$O$4:$O$2977=Resumo!$Q$5)))
+SUMPRODUCT(('Diário 2º PA'!$E$4:$E$2000='Analítico Cp.'!$B105)*('Diário 2º PA'!$C$4:$C$2000&gt;=C$4)*('Diário 2º PA'!$C$4:$C$2000&lt;=EOMONTH(C$4,0))*('Diário 2º PA'!$F$4:$F$2000)*(IF(Resumo!$Q$5="",1,'Diário 2º PA'!$O$4:$O$2000=Resumo!$Q$5)))
+SUMPRODUCT(('Diário 3º PA'!$E$4:$E$2000='Analítico Cp.'!$B105)*('Diário 3º PA'!$C$4:$C$2000&gt;=C$4)*('Diário 3º PA'!$C$4:$C$2000&lt;=EOMONTH(C$4,0))*('Diário 3º PA'!$F$4:$F$2000)*(IF(Resumo!$Q$5="",1,'Diário 3º PA'!$O$4:$O$2000=Resumo!$Q$5)))
+SUMPRODUCT(('Diário 4º PA'!$E$4:$E$2000='Analítico Cp.'!$B105)*('Diário 4º PA'!$C$4:$C$2000&gt;=C$4)*('Diário 4º PA'!$C$4:$C$2000&lt;=EOMONTH(C$4,0))*('Diário 4º PA'!$F$4:$F$2000)*(IF(Resumo!$Q$5="",1,'Diário 4º PA'!$O$4:$O$2000=Resumo!$Q$5)))
+SUMPRODUCT(('Comp.'!$D$5:$D$763=$B105)*('Comp.'!$B$5:$B$763&gt;=C$4)*('Comp.'!$B$5:$B$763&lt;=EOMONTH(C$4,0))*('Comp.'!$E$5:$E$763)*(IF(Resumo!$Q$5="",1,'Comp.'!$K$5:$K$763=Resumo!$Q$5)))</f>
        <v>0</v>
      </c>
      <c r="D105" s="199">
        <f t="array" ref="D105">SUMPRODUCT(('Diário 1º PA'!$E$4:$E$2977='Analítico Cp.'!$B105)*('Diário 1º PA'!$C$4:$C$2977&gt;=D$4)*('Diário 1º PA'!$C$4:$C$2977&lt;=EOMONTH(D$4,0))*('Diário 1º PA'!$F$4:$F$2977)*(IF(Resumo!$Q$5="",1,'Diário 1º PA'!$O$4:$O$2977=Resumo!$Q$5)))
+SUMPRODUCT(('Diário 2º PA'!$E$4:$E$2000='Analítico Cp.'!$B105)*('Diário 2º PA'!$C$4:$C$2000&gt;=D$4)*('Diário 2º PA'!$C$4:$C$2000&lt;=EOMONTH(D$4,0))*('Diário 2º PA'!$F$4:$F$2000)*(IF(Resumo!$Q$5="",1,'Diário 2º PA'!$O$4:$O$2000=Resumo!$Q$5)))
+SUMPRODUCT(('Diário 3º PA'!$E$4:$E$2000='Analítico Cp.'!$B105)*('Diário 3º PA'!$C$4:$C$2000&gt;=D$4)*('Diário 3º PA'!$C$4:$C$2000&lt;=EOMONTH(D$4,0))*('Diário 3º PA'!$F$4:$F$2000)*(IF(Resumo!$Q$5="",1,'Diário 3º PA'!$O$4:$O$2000=Resumo!$Q$5)))
+SUMPRODUCT(('Diário 4º PA'!$E$4:$E$2000='Analítico Cp.'!$B105)*('Diário 4º PA'!$C$4:$C$2000&gt;=D$4)*('Diário 4º PA'!$C$4:$C$2000&lt;=EOMONTH(D$4,0))*('Diário 4º PA'!$F$4:$F$2000)*(IF(Resumo!$Q$5="",1,'Diário 4º PA'!$O$4:$O$2000=Resumo!$Q$5)))
+SUMPRODUCT(('Comp.'!$D$5:$D$763=$B105)*('Comp.'!$B$5:$B$763&gt;=D$4)*('Comp.'!$B$5:$B$763&lt;=EOMONTH(D$4,0))*('Comp.'!$E$5:$E$763)*(IF(Resumo!$Q$5="",1,'Comp.'!$K$5:$K$763=Resumo!$Q$5)))</f>
        <v>0</v>
      </c>
      <c r="E105" s="199">
        <f t="array" ref="E105">SUMPRODUCT(('Diário 1º PA'!$E$4:$E$2977='Analítico Cp.'!$B105)*('Diário 1º PA'!$C$4:$C$2977&gt;=E$4)*('Diário 1º PA'!$C$4:$C$2977&lt;=EOMONTH(E$4,0))*('Diário 1º PA'!$F$4:$F$2977)*(IF(Resumo!$Q$5="",1,'Diário 1º PA'!$O$4:$O$2977=Resumo!$Q$5)))
+SUMPRODUCT(('Diário 2º PA'!$E$4:$E$2000='Analítico Cp.'!$B105)*('Diário 2º PA'!$C$4:$C$2000&gt;=E$4)*('Diário 2º PA'!$C$4:$C$2000&lt;=EOMONTH(E$4,0))*('Diário 2º PA'!$F$4:$F$2000)*(IF(Resumo!$Q$5="",1,'Diário 2º PA'!$O$4:$O$2000=Resumo!$Q$5)))
+SUMPRODUCT(('Diário 3º PA'!$E$4:$E$2000='Analítico Cp.'!$B105)*('Diário 3º PA'!$C$4:$C$2000&gt;=E$4)*('Diário 3º PA'!$C$4:$C$2000&lt;=EOMONTH(E$4,0))*('Diário 3º PA'!$F$4:$F$2000)*(IF(Resumo!$Q$5="",1,'Diário 3º PA'!$O$4:$O$2000=Resumo!$Q$5)))
+SUMPRODUCT(('Diário 4º PA'!$E$4:$E$2000='Analítico Cp.'!$B105)*('Diário 4º PA'!$C$4:$C$2000&gt;=E$4)*('Diário 4º PA'!$C$4:$C$2000&lt;=EOMONTH(E$4,0))*('Diário 4º PA'!$F$4:$F$2000)*(IF(Resumo!$Q$5="",1,'Diário 4º PA'!$O$4:$O$2000=Resumo!$Q$5)))
+SUMPRODUCT(('Comp.'!$D$5:$D$763=$B105)*('Comp.'!$B$5:$B$763&gt;=E$4)*('Comp.'!$B$5:$B$763&lt;=EOMONTH(E$4,0))*('Comp.'!$E$5:$E$763)*(IF(Resumo!$Q$5="",1,'Comp.'!$K$5:$K$763=Resumo!$Q$5)))</f>
        <v>0</v>
      </c>
      <c r="F105" s="199">
        <f t="array" ref="F105">SUMPRODUCT(('Diário 1º PA'!$E$4:$E$2977='Analítico Cp.'!$B105)*('Diário 1º PA'!$C$4:$C$2977&gt;=F$4)*('Diário 1º PA'!$C$4:$C$2977&lt;=EOMONTH(F$4,0))*('Diário 1º PA'!$F$4:$F$2977)*(IF(Resumo!$Q$5="",1,'Diário 1º PA'!$O$4:$O$2977=Resumo!$Q$5)))
+SUMPRODUCT(('Diário 2º PA'!$E$4:$E$2000='Analítico Cp.'!$B105)*('Diário 2º PA'!$C$4:$C$2000&gt;=F$4)*('Diário 2º PA'!$C$4:$C$2000&lt;=EOMONTH(F$4,0))*('Diário 2º PA'!$F$4:$F$2000)*(IF(Resumo!$Q$5="",1,'Diário 2º PA'!$O$4:$O$2000=Resumo!$Q$5)))
+SUMPRODUCT(('Diário 3º PA'!$E$4:$E$2000='Analítico Cp.'!$B105)*('Diário 3º PA'!$C$4:$C$2000&gt;=F$4)*('Diário 3º PA'!$C$4:$C$2000&lt;=EOMONTH(F$4,0))*('Diário 3º PA'!$F$4:$F$2000)*(IF(Resumo!$Q$5="",1,'Diário 3º PA'!$O$4:$O$2000=Resumo!$Q$5)))
+SUMPRODUCT(('Diário 4º PA'!$E$4:$E$2000='Analítico Cp.'!$B105)*('Diário 4º PA'!$C$4:$C$2000&gt;=F$4)*('Diário 4º PA'!$C$4:$C$2000&lt;=EOMONTH(F$4,0))*('Diário 4º PA'!$F$4:$F$2000)*(IF(Resumo!$Q$5="",1,'Diário 4º PA'!$O$4:$O$2000=Resumo!$Q$5)))
+SUMPRODUCT(('Comp.'!$D$5:$D$763=$B105)*('Comp.'!$B$5:$B$763&gt;=F$4)*('Comp.'!$B$5:$B$763&lt;=EOMONTH(F$4,0))*('Comp.'!$E$5:$E$763)*(IF(Resumo!$Q$5="",1,'Comp.'!$K$5:$K$763=Resumo!$Q$5)))</f>
        <v>0</v>
      </c>
      <c r="G105" s="199">
        <f t="array" ref="G105">SUMPRODUCT(('Diário 1º PA'!$E$4:$E$2977='Analítico Cp.'!$B105)*('Diário 1º PA'!$C$4:$C$2977&gt;=G$4)*('Diário 1º PA'!$C$4:$C$2977&lt;=EOMONTH(G$4,0))*('Diário 1º PA'!$F$4:$F$2977)*(IF(Resumo!$Q$5="",1,'Diário 1º PA'!$O$4:$O$2977=Resumo!$Q$5)))
+SUMPRODUCT(('Diário 2º PA'!$E$4:$E$2000='Analítico Cp.'!$B105)*('Diário 2º PA'!$C$4:$C$2000&gt;=G$4)*('Diário 2º PA'!$C$4:$C$2000&lt;=EOMONTH(G$4,0))*('Diário 2º PA'!$F$4:$F$2000)*(IF(Resumo!$Q$5="",1,'Diário 2º PA'!$O$4:$O$2000=Resumo!$Q$5)))
+SUMPRODUCT(('Diário 3º PA'!$E$4:$E$2000='Analítico Cp.'!$B105)*('Diário 3º PA'!$C$4:$C$2000&gt;=G$4)*('Diário 3º PA'!$C$4:$C$2000&lt;=EOMONTH(G$4,0))*('Diário 3º PA'!$F$4:$F$2000)*(IF(Resumo!$Q$5="",1,'Diário 3º PA'!$O$4:$O$2000=Resumo!$Q$5)))
+SUMPRODUCT(('Diário 4º PA'!$E$4:$E$2000='Analítico Cp.'!$B105)*('Diário 4º PA'!$C$4:$C$2000&gt;=G$4)*('Diário 4º PA'!$C$4:$C$2000&lt;=EOMONTH(G$4,0))*('Diário 4º PA'!$F$4:$F$2000)*(IF(Resumo!$Q$5="",1,'Diário 4º PA'!$O$4:$O$2000=Resumo!$Q$5)))
+SUMPRODUCT(('Comp.'!$D$5:$D$763=$B105)*('Comp.'!$B$5:$B$763&gt;=G$4)*('Comp.'!$B$5:$B$763&lt;=EOMONTH(G$4,0))*('Comp.'!$E$5:$E$763)*(IF(Resumo!$Q$5="",1,'Comp.'!$K$5:$K$763=Resumo!$Q$5)))</f>
        <v>0</v>
      </c>
      <c r="H105" s="199">
        <f t="array" ref="H105">SUMPRODUCT(('Diário 1º PA'!$E$4:$E$2977='Analítico Cp.'!$B105)*('Diário 1º PA'!$C$4:$C$2977&gt;=H$4)*('Diário 1º PA'!$C$4:$C$2977&lt;=EOMONTH(H$4,0))*('Diário 1º PA'!$F$4:$F$2977)*(IF(Resumo!$Q$5="",1,'Diário 1º PA'!$O$4:$O$2977=Resumo!$Q$5)))
+SUMPRODUCT(('Diário 2º PA'!$E$4:$E$2000='Analítico Cp.'!$B105)*('Diário 2º PA'!$C$4:$C$2000&gt;=H$4)*('Diário 2º PA'!$C$4:$C$2000&lt;=EOMONTH(H$4,0))*('Diário 2º PA'!$F$4:$F$2000)*(IF(Resumo!$Q$5="",1,'Diário 2º PA'!$O$4:$O$2000=Resumo!$Q$5)))
+SUMPRODUCT(('Diário 3º PA'!$E$4:$E$2000='Analítico Cp.'!$B105)*('Diário 3º PA'!$C$4:$C$2000&gt;=H$4)*('Diário 3º PA'!$C$4:$C$2000&lt;=EOMONTH(H$4,0))*('Diário 3º PA'!$F$4:$F$2000)*(IF(Resumo!$Q$5="",1,'Diário 3º PA'!$O$4:$O$2000=Resumo!$Q$5)))
+SUMPRODUCT(('Diário 4º PA'!$E$4:$E$2000='Analítico Cp.'!$B105)*('Diário 4º PA'!$C$4:$C$2000&gt;=H$4)*('Diário 4º PA'!$C$4:$C$2000&lt;=EOMONTH(H$4,0))*('Diário 4º PA'!$F$4:$F$2000)*(IF(Resumo!$Q$5="",1,'Diário 4º PA'!$O$4:$O$2000=Resumo!$Q$5)))
+SUMPRODUCT(('Comp.'!$D$5:$D$763=$B105)*('Comp.'!$B$5:$B$763&gt;=H$4)*('Comp.'!$B$5:$B$763&lt;=EOMONTH(H$4,0))*('Comp.'!$E$5:$E$763)*(IF(Resumo!$Q$5="",1,'Comp.'!$K$5:$K$763=Resumo!$Q$5)))</f>
        <v>0</v>
      </c>
      <c r="I105" s="199">
        <f t="array" ref="I105">SUMPRODUCT(('Diário 1º PA'!$E$4:$E$2977='Analítico Cp.'!$B105)*('Diário 1º PA'!$C$4:$C$2977&gt;=I$4)*('Diário 1º PA'!$C$4:$C$2977&lt;=EOMONTH(I$4,0))*('Diário 1º PA'!$F$4:$F$2977)*(IF(Resumo!$Q$5="",1,'Diário 1º PA'!$O$4:$O$2977=Resumo!$Q$5)))
+SUMPRODUCT(('Diário 2º PA'!$E$4:$E$2000='Analítico Cp.'!$B105)*('Diário 2º PA'!$C$4:$C$2000&gt;=I$4)*('Diário 2º PA'!$C$4:$C$2000&lt;=EOMONTH(I$4,0))*('Diário 2º PA'!$F$4:$F$2000)*(IF(Resumo!$Q$5="",1,'Diário 2º PA'!$O$4:$O$2000=Resumo!$Q$5)))
+SUMPRODUCT(('Diário 3º PA'!$E$4:$E$2000='Analítico Cp.'!$B105)*('Diário 3º PA'!$C$4:$C$2000&gt;=I$4)*('Diário 3º PA'!$C$4:$C$2000&lt;=EOMONTH(I$4,0))*('Diário 3º PA'!$F$4:$F$2000)*(IF(Resumo!$Q$5="",1,'Diário 3º PA'!$O$4:$O$2000=Resumo!$Q$5)))
+SUMPRODUCT(('Diário 4º PA'!$E$4:$E$2000='Analítico Cp.'!$B105)*('Diário 4º PA'!$C$4:$C$2000&gt;=I$4)*('Diário 4º PA'!$C$4:$C$2000&lt;=EOMONTH(I$4,0))*('Diário 4º PA'!$F$4:$F$2000)*(IF(Resumo!$Q$5="",1,'Diário 4º PA'!$O$4:$O$2000=Resumo!$Q$5)))
+SUMPRODUCT(('Comp.'!$D$5:$D$763=$B105)*('Comp.'!$B$5:$B$763&gt;=I$4)*('Comp.'!$B$5:$B$763&lt;=EOMONTH(I$4,0))*('Comp.'!$E$5:$E$763)*(IF(Resumo!$Q$5="",1,'Comp.'!$K$5:$K$763=Resumo!$Q$5)))</f>
        <v>0</v>
      </c>
      <c r="J105" s="199">
        <f t="array" ref="J105">SUMPRODUCT(('Diário 1º PA'!$E$4:$E$2977='Analítico Cp.'!$B105)*('Diário 1º PA'!$C$4:$C$2977&gt;=J$4)*('Diário 1º PA'!$C$4:$C$2977&lt;=EOMONTH(J$4,0))*('Diário 1º PA'!$F$4:$F$2977)*(IF(Resumo!$Q$5="",1,'Diário 1º PA'!$O$4:$O$2977=Resumo!$Q$5)))
+SUMPRODUCT(('Diário 2º PA'!$E$4:$E$2000='Analítico Cp.'!$B105)*('Diário 2º PA'!$C$4:$C$2000&gt;=J$4)*('Diário 2º PA'!$C$4:$C$2000&lt;=EOMONTH(J$4,0))*('Diário 2º PA'!$F$4:$F$2000)*(IF(Resumo!$Q$5="",1,'Diário 2º PA'!$O$4:$O$2000=Resumo!$Q$5)))
+SUMPRODUCT(('Diário 3º PA'!$E$4:$E$2000='Analítico Cp.'!$B105)*('Diário 3º PA'!$C$4:$C$2000&gt;=J$4)*('Diário 3º PA'!$C$4:$C$2000&lt;=EOMONTH(J$4,0))*('Diário 3º PA'!$F$4:$F$2000)*(IF(Resumo!$Q$5="",1,'Diário 3º PA'!$O$4:$O$2000=Resumo!$Q$5)))
+SUMPRODUCT(('Diário 4º PA'!$E$4:$E$2000='Analítico Cp.'!$B105)*('Diário 4º PA'!$C$4:$C$2000&gt;=J$4)*('Diário 4º PA'!$C$4:$C$2000&lt;=EOMONTH(J$4,0))*('Diário 4º PA'!$F$4:$F$2000)*(IF(Resumo!$Q$5="",1,'Diário 4º PA'!$O$4:$O$2000=Resumo!$Q$5)))
+SUMPRODUCT(('Comp.'!$D$5:$D$763=$B105)*('Comp.'!$B$5:$B$763&gt;=J$4)*('Comp.'!$B$5:$B$763&lt;=EOMONTH(J$4,0))*('Comp.'!$E$5:$E$763)*(IF(Resumo!$Q$5="",1,'Comp.'!$K$5:$K$763=Resumo!$Q$5)))</f>
        <v>0</v>
      </c>
      <c r="K105" s="199">
        <f t="array" ref="K105">SUMPRODUCT(('Diário 1º PA'!$E$4:$E$2977='Analítico Cp.'!$B105)*('Diário 1º PA'!$C$4:$C$2977&gt;=K$4)*('Diário 1º PA'!$C$4:$C$2977&lt;=EOMONTH(K$4,0))*('Diário 1º PA'!$F$4:$F$2977)*(IF(Resumo!$Q$5="",1,'Diário 1º PA'!$O$4:$O$2977=Resumo!$Q$5)))
+SUMPRODUCT(('Diário 2º PA'!$E$4:$E$2000='Analítico Cp.'!$B105)*('Diário 2º PA'!$C$4:$C$2000&gt;=K$4)*('Diário 2º PA'!$C$4:$C$2000&lt;=EOMONTH(K$4,0))*('Diário 2º PA'!$F$4:$F$2000)*(IF(Resumo!$Q$5="",1,'Diário 2º PA'!$O$4:$O$2000=Resumo!$Q$5)))
+SUMPRODUCT(('Diário 3º PA'!$E$4:$E$2000='Analítico Cp.'!$B105)*('Diário 3º PA'!$C$4:$C$2000&gt;=K$4)*('Diário 3º PA'!$C$4:$C$2000&lt;=EOMONTH(K$4,0))*('Diário 3º PA'!$F$4:$F$2000)*(IF(Resumo!$Q$5="",1,'Diário 3º PA'!$O$4:$O$2000=Resumo!$Q$5)))
+SUMPRODUCT(('Diário 4º PA'!$E$4:$E$2000='Analítico Cp.'!$B105)*('Diário 4º PA'!$C$4:$C$2000&gt;=K$4)*('Diário 4º PA'!$C$4:$C$2000&lt;=EOMONTH(K$4,0))*('Diário 4º PA'!$F$4:$F$2000)*(IF(Resumo!$Q$5="",1,'Diário 4º PA'!$O$4:$O$2000=Resumo!$Q$5)))
+SUMPRODUCT(('Comp.'!$D$5:$D$763=$B105)*('Comp.'!$B$5:$B$763&gt;=K$4)*('Comp.'!$B$5:$B$763&lt;=EOMONTH(K$4,0))*('Comp.'!$E$5:$E$763)*(IF(Resumo!$Q$5="",1,'Comp.'!$K$5:$K$763=Resumo!$Q$5)))</f>
        <v>0</v>
      </c>
      <c r="L105" s="199">
        <f t="array" ref="L105">SUMPRODUCT(('Diário 1º PA'!$E$4:$E$2977='Analítico Cp.'!$B105)*('Diário 1º PA'!$C$4:$C$2977&gt;=L$4)*('Diário 1º PA'!$C$4:$C$2977&lt;=EOMONTH(L$4,0))*('Diário 1º PA'!$F$4:$F$2977)*(IF(Resumo!$Q$5="",1,'Diário 1º PA'!$O$4:$O$2977=Resumo!$Q$5)))
+SUMPRODUCT(('Diário 2º PA'!$E$4:$E$2000='Analítico Cp.'!$B105)*('Diário 2º PA'!$C$4:$C$2000&gt;=L$4)*('Diário 2º PA'!$C$4:$C$2000&lt;=EOMONTH(L$4,0))*('Diário 2º PA'!$F$4:$F$2000)*(IF(Resumo!$Q$5="",1,'Diário 2º PA'!$O$4:$O$2000=Resumo!$Q$5)))
+SUMPRODUCT(('Diário 3º PA'!$E$4:$E$2000='Analítico Cp.'!$B105)*('Diário 3º PA'!$C$4:$C$2000&gt;=L$4)*('Diário 3º PA'!$C$4:$C$2000&lt;=EOMONTH(L$4,0))*('Diário 3º PA'!$F$4:$F$2000)*(IF(Resumo!$Q$5="",1,'Diário 3º PA'!$O$4:$O$2000=Resumo!$Q$5)))
+SUMPRODUCT(('Diário 4º PA'!$E$4:$E$2000='Analítico Cp.'!$B105)*('Diário 4º PA'!$C$4:$C$2000&gt;=L$4)*('Diário 4º PA'!$C$4:$C$2000&lt;=EOMONTH(L$4,0))*('Diário 4º PA'!$F$4:$F$2000)*(IF(Resumo!$Q$5="",1,'Diário 4º PA'!$O$4:$O$2000=Resumo!$Q$5)))
+SUMPRODUCT(('Comp.'!$D$5:$D$763=$B105)*('Comp.'!$B$5:$B$763&gt;=L$4)*('Comp.'!$B$5:$B$763&lt;=EOMONTH(L$4,0))*('Comp.'!$E$5:$E$763)*(IF(Resumo!$Q$5="",1,'Comp.'!$K$5:$K$763=Resumo!$Q$5)))</f>
        <v>0</v>
      </c>
      <c r="M105" s="199">
        <f t="array" ref="M105">SUMPRODUCT(('Diário 1º PA'!$E$4:$E$2977='Analítico Cp.'!$B105)*('Diário 1º PA'!$C$4:$C$2977&gt;=M$4)*('Diário 1º PA'!$C$4:$C$2977&lt;=EOMONTH(M$4,0))*('Diário 1º PA'!$F$4:$F$2977)*(IF(Resumo!$Q$5="",1,'Diário 1º PA'!$O$4:$O$2977=Resumo!$Q$5)))
+SUMPRODUCT(('Diário 2º PA'!$E$4:$E$2000='Analítico Cp.'!$B105)*('Diário 2º PA'!$C$4:$C$2000&gt;=M$4)*('Diário 2º PA'!$C$4:$C$2000&lt;=EOMONTH(M$4,0))*('Diário 2º PA'!$F$4:$F$2000)*(IF(Resumo!$Q$5="",1,'Diário 2º PA'!$O$4:$O$2000=Resumo!$Q$5)))
+SUMPRODUCT(('Diário 3º PA'!$E$4:$E$2000='Analítico Cp.'!$B105)*('Diário 3º PA'!$C$4:$C$2000&gt;=M$4)*('Diário 3º PA'!$C$4:$C$2000&lt;=EOMONTH(M$4,0))*('Diário 3º PA'!$F$4:$F$2000)*(IF(Resumo!$Q$5="",1,'Diário 3º PA'!$O$4:$O$2000=Resumo!$Q$5)))
+SUMPRODUCT(('Diário 4º PA'!$E$4:$E$2000='Analítico Cp.'!$B105)*('Diário 4º PA'!$C$4:$C$2000&gt;=M$4)*('Diário 4º PA'!$C$4:$C$2000&lt;=EOMONTH(M$4,0))*('Diário 4º PA'!$F$4:$F$2000)*(IF(Resumo!$Q$5="",1,'Diário 4º PA'!$O$4:$O$2000=Resumo!$Q$5)))
+SUMPRODUCT(('Comp.'!$D$5:$D$763=$B105)*('Comp.'!$B$5:$B$763&gt;=M$4)*('Comp.'!$B$5:$B$763&lt;=EOMONTH(M$4,0))*('Comp.'!$E$5:$E$763)*(IF(Resumo!$Q$5="",1,'Comp.'!$K$5:$K$763=Resumo!$Q$5)))</f>
        <v>0</v>
      </c>
      <c r="N105" s="199">
        <f t="array" ref="N105">SUMPRODUCT(('Diário 1º PA'!$E$4:$E$2977='Analítico Cp.'!$B105)*('Diário 1º PA'!$C$4:$C$2977&gt;=N$4)*('Diário 1º PA'!$C$4:$C$2977&lt;=EOMONTH(N$4,0))*('Diário 1º PA'!$F$4:$F$2977)*(IF(Resumo!$Q$5="",1,'Diário 1º PA'!$O$4:$O$2977=Resumo!$Q$5)))
+SUMPRODUCT(('Diário 2º PA'!$E$4:$E$2000='Analítico Cp.'!$B105)*('Diário 2º PA'!$C$4:$C$2000&gt;=N$4)*('Diário 2º PA'!$C$4:$C$2000&lt;=EOMONTH(N$4,0))*('Diário 2º PA'!$F$4:$F$2000)*(IF(Resumo!$Q$5="",1,'Diário 2º PA'!$O$4:$O$2000=Resumo!$Q$5)))
+SUMPRODUCT(('Diário 3º PA'!$E$4:$E$2000='Analítico Cp.'!$B105)*('Diário 3º PA'!$C$4:$C$2000&gt;=N$4)*('Diário 3º PA'!$C$4:$C$2000&lt;=EOMONTH(N$4,0))*('Diário 3º PA'!$F$4:$F$2000)*(IF(Resumo!$Q$5="",1,'Diário 3º PA'!$O$4:$O$2000=Resumo!$Q$5)))
+SUMPRODUCT(('Diário 4º PA'!$E$4:$E$2000='Analítico Cp.'!$B105)*('Diário 4º PA'!$C$4:$C$2000&gt;=N$4)*('Diário 4º PA'!$C$4:$C$2000&lt;=EOMONTH(N$4,0))*('Diário 4º PA'!$F$4:$F$2000)*(IF(Resumo!$Q$5="",1,'Diário 4º PA'!$O$4:$O$2000=Resumo!$Q$5)))
+SUMPRODUCT(('Comp.'!$D$5:$D$763=$B105)*('Comp.'!$B$5:$B$763&gt;=N$4)*('Comp.'!$B$5:$B$763&lt;=EOMONTH(N$4,0))*('Comp.'!$E$5:$E$763)*(IF(Resumo!$Q$5="",1,'Comp.'!$K$5:$K$763=Resumo!$Q$5)))</f>
        <v>0</v>
      </c>
      <c r="O105" s="200">
        <f t="shared" si="13"/>
        <v>0</v>
      </c>
      <c r="P105" s="201">
        <f t="shared" si="14"/>
        <v>0</v>
      </c>
      <c r="Q105" s="174"/>
      <c r="R105" s="174"/>
      <c r="S105" s="174"/>
      <c r="T105" s="174"/>
      <c r="U105" s="174"/>
      <c r="V105" s="174"/>
      <c r="W105" s="174"/>
      <c r="X105" s="174"/>
      <c r="Y105" s="174"/>
      <c r="Z105" s="174"/>
    </row>
    <row r="106" spans="1:26" ht="23.25" customHeight="1" x14ac:dyDescent="0.2">
      <c r="A106" s="220" t="s">
        <v>315</v>
      </c>
      <c r="B106" s="84" t="s">
        <v>316</v>
      </c>
      <c r="C106" s="199">
        <f t="array" ref="C106">SUMPRODUCT(('Diário 1º PA'!$E$4:$E$2977='Analítico Cp.'!$B106)*('Diário 1º PA'!$C$4:$C$2977&gt;=C$4)*('Diário 1º PA'!$C$4:$C$2977&lt;=EOMONTH(C$4,0))*('Diário 1º PA'!$F$4:$F$2977)*(IF(Resumo!$Q$5="",1,'Diário 1º PA'!$O$4:$O$2977=Resumo!$Q$5)))
+SUMPRODUCT(('Diário 2º PA'!$E$4:$E$2000='Analítico Cp.'!$B106)*('Diário 2º PA'!$C$4:$C$2000&gt;=C$4)*('Diário 2º PA'!$C$4:$C$2000&lt;=EOMONTH(C$4,0))*('Diário 2º PA'!$F$4:$F$2000)*(IF(Resumo!$Q$5="",1,'Diário 2º PA'!$O$4:$O$2000=Resumo!$Q$5)))
+SUMPRODUCT(('Diário 3º PA'!$E$4:$E$2000='Analítico Cp.'!$B106)*('Diário 3º PA'!$C$4:$C$2000&gt;=C$4)*('Diário 3º PA'!$C$4:$C$2000&lt;=EOMONTH(C$4,0))*('Diário 3º PA'!$F$4:$F$2000)*(IF(Resumo!$Q$5="",1,'Diário 3º PA'!$O$4:$O$2000=Resumo!$Q$5)))
+SUMPRODUCT(('Diário 4º PA'!$E$4:$E$2000='Analítico Cp.'!$B106)*('Diário 4º PA'!$C$4:$C$2000&gt;=C$4)*('Diário 4º PA'!$C$4:$C$2000&lt;=EOMONTH(C$4,0))*('Diário 4º PA'!$F$4:$F$2000)*(IF(Resumo!$Q$5="",1,'Diário 4º PA'!$O$4:$O$2000=Resumo!$Q$5)))
+SUMPRODUCT(('Comp.'!$D$5:$D$763=$B106)*('Comp.'!$B$5:$B$763&gt;=C$4)*('Comp.'!$B$5:$B$763&lt;=EOMONTH(C$4,0))*('Comp.'!$E$5:$E$763)*(IF(Resumo!$Q$5="",1,'Comp.'!$K$5:$K$763=Resumo!$Q$5)))</f>
        <v>0</v>
      </c>
      <c r="D106" s="199">
        <f t="array" ref="D106">SUMPRODUCT(('Diário 1º PA'!$E$4:$E$2977='Analítico Cp.'!$B106)*('Diário 1º PA'!$C$4:$C$2977&gt;=D$4)*('Diário 1º PA'!$C$4:$C$2977&lt;=EOMONTH(D$4,0))*('Diário 1º PA'!$F$4:$F$2977)*(IF(Resumo!$Q$5="",1,'Diário 1º PA'!$O$4:$O$2977=Resumo!$Q$5)))
+SUMPRODUCT(('Diário 2º PA'!$E$4:$E$2000='Analítico Cp.'!$B106)*('Diário 2º PA'!$C$4:$C$2000&gt;=D$4)*('Diário 2º PA'!$C$4:$C$2000&lt;=EOMONTH(D$4,0))*('Diário 2º PA'!$F$4:$F$2000)*(IF(Resumo!$Q$5="",1,'Diário 2º PA'!$O$4:$O$2000=Resumo!$Q$5)))
+SUMPRODUCT(('Diário 3º PA'!$E$4:$E$2000='Analítico Cp.'!$B106)*('Diário 3º PA'!$C$4:$C$2000&gt;=D$4)*('Diário 3º PA'!$C$4:$C$2000&lt;=EOMONTH(D$4,0))*('Diário 3º PA'!$F$4:$F$2000)*(IF(Resumo!$Q$5="",1,'Diário 3º PA'!$O$4:$O$2000=Resumo!$Q$5)))
+SUMPRODUCT(('Diário 4º PA'!$E$4:$E$2000='Analítico Cp.'!$B106)*('Diário 4º PA'!$C$4:$C$2000&gt;=D$4)*('Diário 4º PA'!$C$4:$C$2000&lt;=EOMONTH(D$4,0))*('Diário 4º PA'!$F$4:$F$2000)*(IF(Resumo!$Q$5="",1,'Diário 4º PA'!$O$4:$O$2000=Resumo!$Q$5)))
+SUMPRODUCT(('Comp.'!$D$5:$D$763=$B106)*('Comp.'!$B$5:$B$763&gt;=D$4)*('Comp.'!$B$5:$B$763&lt;=EOMONTH(D$4,0))*('Comp.'!$E$5:$E$763)*(IF(Resumo!$Q$5="",1,'Comp.'!$K$5:$K$763=Resumo!$Q$5)))</f>
        <v>0</v>
      </c>
      <c r="E106" s="199">
        <f t="array" ref="E106">SUMPRODUCT(('Diário 1º PA'!$E$4:$E$2977='Analítico Cp.'!$B106)*('Diário 1º PA'!$C$4:$C$2977&gt;=E$4)*('Diário 1º PA'!$C$4:$C$2977&lt;=EOMONTH(E$4,0))*('Diário 1º PA'!$F$4:$F$2977)*(IF(Resumo!$Q$5="",1,'Diário 1º PA'!$O$4:$O$2977=Resumo!$Q$5)))
+SUMPRODUCT(('Diário 2º PA'!$E$4:$E$2000='Analítico Cp.'!$B106)*('Diário 2º PA'!$C$4:$C$2000&gt;=E$4)*('Diário 2º PA'!$C$4:$C$2000&lt;=EOMONTH(E$4,0))*('Diário 2º PA'!$F$4:$F$2000)*(IF(Resumo!$Q$5="",1,'Diário 2º PA'!$O$4:$O$2000=Resumo!$Q$5)))
+SUMPRODUCT(('Diário 3º PA'!$E$4:$E$2000='Analítico Cp.'!$B106)*('Diário 3º PA'!$C$4:$C$2000&gt;=E$4)*('Diário 3º PA'!$C$4:$C$2000&lt;=EOMONTH(E$4,0))*('Diário 3º PA'!$F$4:$F$2000)*(IF(Resumo!$Q$5="",1,'Diário 3º PA'!$O$4:$O$2000=Resumo!$Q$5)))
+SUMPRODUCT(('Diário 4º PA'!$E$4:$E$2000='Analítico Cp.'!$B106)*('Diário 4º PA'!$C$4:$C$2000&gt;=E$4)*('Diário 4º PA'!$C$4:$C$2000&lt;=EOMONTH(E$4,0))*('Diário 4º PA'!$F$4:$F$2000)*(IF(Resumo!$Q$5="",1,'Diário 4º PA'!$O$4:$O$2000=Resumo!$Q$5)))
+SUMPRODUCT(('Comp.'!$D$5:$D$763=$B106)*('Comp.'!$B$5:$B$763&gt;=E$4)*('Comp.'!$B$5:$B$763&lt;=EOMONTH(E$4,0))*('Comp.'!$E$5:$E$763)*(IF(Resumo!$Q$5="",1,'Comp.'!$K$5:$K$763=Resumo!$Q$5)))</f>
        <v>0</v>
      </c>
      <c r="F106" s="199">
        <f t="array" ref="F106">SUMPRODUCT(('Diário 1º PA'!$E$4:$E$2977='Analítico Cp.'!$B106)*('Diário 1º PA'!$C$4:$C$2977&gt;=F$4)*('Diário 1º PA'!$C$4:$C$2977&lt;=EOMONTH(F$4,0))*('Diário 1º PA'!$F$4:$F$2977)*(IF(Resumo!$Q$5="",1,'Diário 1º PA'!$O$4:$O$2977=Resumo!$Q$5)))
+SUMPRODUCT(('Diário 2º PA'!$E$4:$E$2000='Analítico Cp.'!$B106)*('Diário 2º PA'!$C$4:$C$2000&gt;=F$4)*('Diário 2º PA'!$C$4:$C$2000&lt;=EOMONTH(F$4,0))*('Diário 2º PA'!$F$4:$F$2000)*(IF(Resumo!$Q$5="",1,'Diário 2º PA'!$O$4:$O$2000=Resumo!$Q$5)))
+SUMPRODUCT(('Diário 3º PA'!$E$4:$E$2000='Analítico Cp.'!$B106)*('Diário 3º PA'!$C$4:$C$2000&gt;=F$4)*('Diário 3º PA'!$C$4:$C$2000&lt;=EOMONTH(F$4,0))*('Diário 3º PA'!$F$4:$F$2000)*(IF(Resumo!$Q$5="",1,'Diário 3º PA'!$O$4:$O$2000=Resumo!$Q$5)))
+SUMPRODUCT(('Diário 4º PA'!$E$4:$E$2000='Analítico Cp.'!$B106)*('Diário 4º PA'!$C$4:$C$2000&gt;=F$4)*('Diário 4º PA'!$C$4:$C$2000&lt;=EOMONTH(F$4,0))*('Diário 4º PA'!$F$4:$F$2000)*(IF(Resumo!$Q$5="",1,'Diário 4º PA'!$O$4:$O$2000=Resumo!$Q$5)))
+SUMPRODUCT(('Comp.'!$D$5:$D$763=$B106)*('Comp.'!$B$5:$B$763&gt;=F$4)*('Comp.'!$B$5:$B$763&lt;=EOMONTH(F$4,0))*('Comp.'!$E$5:$E$763)*(IF(Resumo!$Q$5="",1,'Comp.'!$K$5:$K$763=Resumo!$Q$5)))</f>
        <v>0</v>
      </c>
      <c r="G106" s="199">
        <f t="array" ref="G106">SUMPRODUCT(('Diário 1º PA'!$E$4:$E$2977='Analítico Cp.'!$B106)*('Diário 1º PA'!$C$4:$C$2977&gt;=G$4)*('Diário 1º PA'!$C$4:$C$2977&lt;=EOMONTH(G$4,0))*('Diário 1º PA'!$F$4:$F$2977)*(IF(Resumo!$Q$5="",1,'Diário 1º PA'!$O$4:$O$2977=Resumo!$Q$5)))
+SUMPRODUCT(('Diário 2º PA'!$E$4:$E$2000='Analítico Cp.'!$B106)*('Diário 2º PA'!$C$4:$C$2000&gt;=G$4)*('Diário 2º PA'!$C$4:$C$2000&lt;=EOMONTH(G$4,0))*('Diário 2º PA'!$F$4:$F$2000)*(IF(Resumo!$Q$5="",1,'Diário 2º PA'!$O$4:$O$2000=Resumo!$Q$5)))
+SUMPRODUCT(('Diário 3º PA'!$E$4:$E$2000='Analítico Cp.'!$B106)*('Diário 3º PA'!$C$4:$C$2000&gt;=G$4)*('Diário 3º PA'!$C$4:$C$2000&lt;=EOMONTH(G$4,0))*('Diário 3º PA'!$F$4:$F$2000)*(IF(Resumo!$Q$5="",1,'Diário 3º PA'!$O$4:$O$2000=Resumo!$Q$5)))
+SUMPRODUCT(('Diário 4º PA'!$E$4:$E$2000='Analítico Cp.'!$B106)*('Diário 4º PA'!$C$4:$C$2000&gt;=G$4)*('Diário 4º PA'!$C$4:$C$2000&lt;=EOMONTH(G$4,0))*('Diário 4º PA'!$F$4:$F$2000)*(IF(Resumo!$Q$5="",1,'Diário 4º PA'!$O$4:$O$2000=Resumo!$Q$5)))
+SUMPRODUCT(('Comp.'!$D$5:$D$763=$B106)*('Comp.'!$B$5:$B$763&gt;=G$4)*('Comp.'!$B$5:$B$763&lt;=EOMONTH(G$4,0))*('Comp.'!$E$5:$E$763)*(IF(Resumo!$Q$5="",1,'Comp.'!$K$5:$K$763=Resumo!$Q$5)))</f>
        <v>0</v>
      </c>
      <c r="H106" s="199">
        <f t="array" ref="H106">SUMPRODUCT(('Diário 1º PA'!$E$4:$E$2977='Analítico Cp.'!$B106)*('Diário 1º PA'!$C$4:$C$2977&gt;=H$4)*('Diário 1º PA'!$C$4:$C$2977&lt;=EOMONTH(H$4,0))*('Diário 1º PA'!$F$4:$F$2977)*(IF(Resumo!$Q$5="",1,'Diário 1º PA'!$O$4:$O$2977=Resumo!$Q$5)))
+SUMPRODUCT(('Diário 2º PA'!$E$4:$E$2000='Analítico Cp.'!$B106)*('Diário 2º PA'!$C$4:$C$2000&gt;=H$4)*('Diário 2º PA'!$C$4:$C$2000&lt;=EOMONTH(H$4,0))*('Diário 2º PA'!$F$4:$F$2000)*(IF(Resumo!$Q$5="",1,'Diário 2º PA'!$O$4:$O$2000=Resumo!$Q$5)))
+SUMPRODUCT(('Diário 3º PA'!$E$4:$E$2000='Analítico Cp.'!$B106)*('Diário 3º PA'!$C$4:$C$2000&gt;=H$4)*('Diário 3º PA'!$C$4:$C$2000&lt;=EOMONTH(H$4,0))*('Diário 3º PA'!$F$4:$F$2000)*(IF(Resumo!$Q$5="",1,'Diário 3º PA'!$O$4:$O$2000=Resumo!$Q$5)))
+SUMPRODUCT(('Diário 4º PA'!$E$4:$E$2000='Analítico Cp.'!$B106)*('Diário 4º PA'!$C$4:$C$2000&gt;=H$4)*('Diário 4º PA'!$C$4:$C$2000&lt;=EOMONTH(H$4,0))*('Diário 4º PA'!$F$4:$F$2000)*(IF(Resumo!$Q$5="",1,'Diário 4º PA'!$O$4:$O$2000=Resumo!$Q$5)))
+SUMPRODUCT(('Comp.'!$D$5:$D$763=$B106)*('Comp.'!$B$5:$B$763&gt;=H$4)*('Comp.'!$B$5:$B$763&lt;=EOMONTH(H$4,0))*('Comp.'!$E$5:$E$763)*(IF(Resumo!$Q$5="",1,'Comp.'!$K$5:$K$763=Resumo!$Q$5)))</f>
        <v>0</v>
      </c>
      <c r="I106" s="199">
        <f t="array" ref="I106">SUMPRODUCT(('Diário 1º PA'!$E$4:$E$2977='Analítico Cp.'!$B106)*('Diário 1º PA'!$C$4:$C$2977&gt;=I$4)*('Diário 1º PA'!$C$4:$C$2977&lt;=EOMONTH(I$4,0))*('Diário 1º PA'!$F$4:$F$2977)*(IF(Resumo!$Q$5="",1,'Diário 1º PA'!$O$4:$O$2977=Resumo!$Q$5)))
+SUMPRODUCT(('Diário 2º PA'!$E$4:$E$2000='Analítico Cp.'!$B106)*('Diário 2º PA'!$C$4:$C$2000&gt;=I$4)*('Diário 2º PA'!$C$4:$C$2000&lt;=EOMONTH(I$4,0))*('Diário 2º PA'!$F$4:$F$2000)*(IF(Resumo!$Q$5="",1,'Diário 2º PA'!$O$4:$O$2000=Resumo!$Q$5)))
+SUMPRODUCT(('Diário 3º PA'!$E$4:$E$2000='Analítico Cp.'!$B106)*('Diário 3º PA'!$C$4:$C$2000&gt;=I$4)*('Diário 3º PA'!$C$4:$C$2000&lt;=EOMONTH(I$4,0))*('Diário 3º PA'!$F$4:$F$2000)*(IF(Resumo!$Q$5="",1,'Diário 3º PA'!$O$4:$O$2000=Resumo!$Q$5)))
+SUMPRODUCT(('Diário 4º PA'!$E$4:$E$2000='Analítico Cp.'!$B106)*('Diário 4º PA'!$C$4:$C$2000&gt;=I$4)*('Diário 4º PA'!$C$4:$C$2000&lt;=EOMONTH(I$4,0))*('Diário 4º PA'!$F$4:$F$2000)*(IF(Resumo!$Q$5="",1,'Diário 4º PA'!$O$4:$O$2000=Resumo!$Q$5)))
+SUMPRODUCT(('Comp.'!$D$5:$D$763=$B106)*('Comp.'!$B$5:$B$763&gt;=I$4)*('Comp.'!$B$5:$B$763&lt;=EOMONTH(I$4,0))*('Comp.'!$E$5:$E$763)*(IF(Resumo!$Q$5="",1,'Comp.'!$K$5:$K$763=Resumo!$Q$5)))</f>
        <v>0</v>
      </c>
      <c r="J106" s="199">
        <f t="array" ref="J106">SUMPRODUCT(('Diário 1º PA'!$E$4:$E$2977='Analítico Cp.'!$B106)*('Diário 1º PA'!$C$4:$C$2977&gt;=J$4)*('Diário 1º PA'!$C$4:$C$2977&lt;=EOMONTH(J$4,0))*('Diário 1º PA'!$F$4:$F$2977)*(IF(Resumo!$Q$5="",1,'Diário 1º PA'!$O$4:$O$2977=Resumo!$Q$5)))
+SUMPRODUCT(('Diário 2º PA'!$E$4:$E$2000='Analítico Cp.'!$B106)*('Diário 2º PA'!$C$4:$C$2000&gt;=J$4)*('Diário 2º PA'!$C$4:$C$2000&lt;=EOMONTH(J$4,0))*('Diário 2º PA'!$F$4:$F$2000)*(IF(Resumo!$Q$5="",1,'Diário 2º PA'!$O$4:$O$2000=Resumo!$Q$5)))
+SUMPRODUCT(('Diário 3º PA'!$E$4:$E$2000='Analítico Cp.'!$B106)*('Diário 3º PA'!$C$4:$C$2000&gt;=J$4)*('Diário 3º PA'!$C$4:$C$2000&lt;=EOMONTH(J$4,0))*('Diário 3º PA'!$F$4:$F$2000)*(IF(Resumo!$Q$5="",1,'Diário 3º PA'!$O$4:$O$2000=Resumo!$Q$5)))
+SUMPRODUCT(('Diário 4º PA'!$E$4:$E$2000='Analítico Cp.'!$B106)*('Diário 4º PA'!$C$4:$C$2000&gt;=J$4)*('Diário 4º PA'!$C$4:$C$2000&lt;=EOMONTH(J$4,0))*('Diário 4º PA'!$F$4:$F$2000)*(IF(Resumo!$Q$5="",1,'Diário 4º PA'!$O$4:$O$2000=Resumo!$Q$5)))
+SUMPRODUCT(('Comp.'!$D$5:$D$763=$B106)*('Comp.'!$B$5:$B$763&gt;=J$4)*('Comp.'!$B$5:$B$763&lt;=EOMONTH(J$4,0))*('Comp.'!$E$5:$E$763)*(IF(Resumo!$Q$5="",1,'Comp.'!$K$5:$K$763=Resumo!$Q$5)))</f>
        <v>0</v>
      </c>
      <c r="K106" s="199">
        <f t="array" ref="K106">SUMPRODUCT(('Diário 1º PA'!$E$4:$E$2977='Analítico Cp.'!$B106)*('Diário 1º PA'!$C$4:$C$2977&gt;=K$4)*('Diário 1º PA'!$C$4:$C$2977&lt;=EOMONTH(K$4,0))*('Diário 1º PA'!$F$4:$F$2977)*(IF(Resumo!$Q$5="",1,'Diário 1º PA'!$O$4:$O$2977=Resumo!$Q$5)))
+SUMPRODUCT(('Diário 2º PA'!$E$4:$E$2000='Analítico Cp.'!$B106)*('Diário 2º PA'!$C$4:$C$2000&gt;=K$4)*('Diário 2º PA'!$C$4:$C$2000&lt;=EOMONTH(K$4,0))*('Diário 2º PA'!$F$4:$F$2000)*(IF(Resumo!$Q$5="",1,'Diário 2º PA'!$O$4:$O$2000=Resumo!$Q$5)))
+SUMPRODUCT(('Diário 3º PA'!$E$4:$E$2000='Analítico Cp.'!$B106)*('Diário 3º PA'!$C$4:$C$2000&gt;=K$4)*('Diário 3º PA'!$C$4:$C$2000&lt;=EOMONTH(K$4,0))*('Diário 3º PA'!$F$4:$F$2000)*(IF(Resumo!$Q$5="",1,'Diário 3º PA'!$O$4:$O$2000=Resumo!$Q$5)))
+SUMPRODUCT(('Diário 4º PA'!$E$4:$E$2000='Analítico Cp.'!$B106)*('Diário 4º PA'!$C$4:$C$2000&gt;=K$4)*('Diário 4º PA'!$C$4:$C$2000&lt;=EOMONTH(K$4,0))*('Diário 4º PA'!$F$4:$F$2000)*(IF(Resumo!$Q$5="",1,'Diário 4º PA'!$O$4:$O$2000=Resumo!$Q$5)))
+SUMPRODUCT(('Comp.'!$D$5:$D$763=$B106)*('Comp.'!$B$5:$B$763&gt;=K$4)*('Comp.'!$B$5:$B$763&lt;=EOMONTH(K$4,0))*('Comp.'!$E$5:$E$763)*(IF(Resumo!$Q$5="",1,'Comp.'!$K$5:$K$763=Resumo!$Q$5)))</f>
        <v>0</v>
      </c>
      <c r="L106" s="199">
        <f t="array" ref="L106">SUMPRODUCT(('Diário 1º PA'!$E$4:$E$2977='Analítico Cp.'!$B106)*('Diário 1º PA'!$C$4:$C$2977&gt;=L$4)*('Diário 1º PA'!$C$4:$C$2977&lt;=EOMONTH(L$4,0))*('Diário 1º PA'!$F$4:$F$2977)*(IF(Resumo!$Q$5="",1,'Diário 1º PA'!$O$4:$O$2977=Resumo!$Q$5)))
+SUMPRODUCT(('Diário 2º PA'!$E$4:$E$2000='Analítico Cp.'!$B106)*('Diário 2º PA'!$C$4:$C$2000&gt;=L$4)*('Diário 2º PA'!$C$4:$C$2000&lt;=EOMONTH(L$4,0))*('Diário 2º PA'!$F$4:$F$2000)*(IF(Resumo!$Q$5="",1,'Diário 2º PA'!$O$4:$O$2000=Resumo!$Q$5)))
+SUMPRODUCT(('Diário 3º PA'!$E$4:$E$2000='Analítico Cp.'!$B106)*('Diário 3º PA'!$C$4:$C$2000&gt;=L$4)*('Diário 3º PA'!$C$4:$C$2000&lt;=EOMONTH(L$4,0))*('Diário 3º PA'!$F$4:$F$2000)*(IF(Resumo!$Q$5="",1,'Diário 3º PA'!$O$4:$O$2000=Resumo!$Q$5)))
+SUMPRODUCT(('Diário 4º PA'!$E$4:$E$2000='Analítico Cp.'!$B106)*('Diário 4º PA'!$C$4:$C$2000&gt;=L$4)*('Diário 4º PA'!$C$4:$C$2000&lt;=EOMONTH(L$4,0))*('Diário 4º PA'!$F$4:$F$2000)*(IF(Resumo!$Q$5="",1,'Diário 4º PA'!$O$4:$O$2000=Resumo!$Q$5)))
+SUMPRODUCT(('Comp.'!$D$5:$D$763=$B106)*('Comp.'!$B$5:$B$763&gt;=L$4)*('Comp.'!$B$5:$B$763&lt;=EOMONTH(L$4,0))*('Comp.'!$E$5:$E$763)*(IF(Resumo!$Q$5="",1,'Comp.'!$K$5:$K$763=Resumo!$Q$5)))</f>
        <v>0</v>
      </c>
      <c r="M106" s="199">
        <f t="array" ref="M106">SUMPRODUCT(('Diário 1º PA'!$E$4:$E$2977='Analítico Cp.'!$B106)*('Diário 1º PA'!$C$4:$C$2977&gt;=M$4)*('Diário 1º PA'!$C$4:$C$2977&lt;=EOMONTH(M$4,0))*('Diário 1º PA'!$F$4:$F$2977)*(IF(Resumo!$Q$5="",1,'Diário 1º PA'!$O$4:$O$2977=Resumo!$Q$5)))
+SUMPRODUCT(('Diário 2º PA'!$E$4:$E$2000='Analítico Cp.'!$B106)*('Diário 2º PA'!$C$4:$C$2000&gt;=M$4)*('Diário 2º PA'!$C$4:$C$2000&lt;=EOMONTH(M$4,0))*('Diário 2º PA'!$F$4:$F$2000)*(IF(Resumo!$Q$5="",1,'Diário 2º PA'!$O$4:$O$2000=Resumo!$Q$5)))
+SUMPRODUCT(('Diário 3º PA'!$E$4:$E$2000='Analítico Cp.'!$B106)*('Diário 3º PA'!$C$4:$C$2000&gt;=M$4)*('Diário 3º PA'!$C$4:$C$2000&lt;=EOMONTH(M$4,0))*('Diário 3º PA'!$F$4:$F$2000)*(IF(Resumo!$Q$5="",1,'Diário 3º PA'!$O$4:$O$2000=Resumo!$Q$5)))
+SUMPRODUCT(('Diário 4º PA'!$E$4:$E$2000='Analítico Cp.'!$B106)*('Diário 4º PA'!$C$4:$C$2000&gt;=M$4)*('Diário 4º PA'!$C$4:$C$2000&lt;=EOMONTH(M$4,0))*('Diário 4º PA'!$F$4:$F$2000)*(IF(Resumo!$Q$5="",1,'Diário 4º PA'!$O$4:$O$2000=Resumo!$Q$5)))
+SUMPRODUCT(('Comp.'!$D$5:$D$763=$B106)*('Comp.'!$B$5:$B$763&gt;=M$4)*('Comp.'!$B$5:$B$763&lt;=EOMONTH(M$4,0))*('Comp.'!$E$5:$E$763)*(IF(Resumo!$Q$5="",1,'Comp.'!$K$5:$K$763=Resumo!$Q$5)))</f>
        <v>0</v>
      </c>
      <c r="N106" s="199">
        <f t="array" ref="N106">SUMPRODUCT(('Diário 1º PA'!$E$4:$E$2977='Analítico Cp.'!$B106)*('Diário 1º PA'!$C$4:$C$2977&gt;=N$4)*('Diário 1º PA'!$C$4:$C$2977&lt;=EOMONTH(N$4,0))*('Diário 1º PA'!$F$4:$F$2977)*(IF(Resumo!$Q$5="",1,'Diário 1º PA'!$O$4:$O$2977=Resumo!$Q$5)))
+SUMPRODUCT(('Diário 2º PA'!$E$4:$E$2000='Analítico Cp.'!$B106)*('Diário 2º PA'!$C$4:$C$2000&gt;=N$4)*('Diário 2º PA'!$C$4:$C$2000&lt;=EOMONTH(N$4,0))*('Diário 2º PA'!$F$4:$F$2000)*(IF(Resumo!$Q$5="",1,'Diário 2º PA'!$O$4:$O$2000=Resumo!$Q$5)))
+SUMPRODUCT(('Diário 3º PA'!$E$4:$E$2000='Analítico Cp.'!$B106)*('Diário 3º PA'!$C$4:$C$2000&gt;=N$4)*('Diário 3º PA'!$C$4:$C$2000&lt;=EOMONTH(N$4,0))*('Diário 3º PA'!$F$4:$F$2000)*(IF(Resumo!$Q$5="",1,'Diário 3º PA'!$O$4:$O$2000=Resumo!$Q$5)))
+SUMPRODUCT(('Diário 4º PA'!$E$4:$E$2000='Analítico Cp.'!$B106)*('Diário 4º PA'!$C$4:$C$2000&gt;=N$4)*('Diário 4º PA'!$C$4:$C$2000&lt;=EOMONTH(N$4,0))*('Diário 4º PA'!$F$4:$F$2000)*(IF(Resumo!$Q$5="",1,'Diário 4º PA'!$O$4:$O$2000=Resumo!$Q$5)))
+SUMPRODUCT(('Comp.'!$D$5:$D$763=$B106)*('Comp.'!$B$5:$B$763&gt;=N$4)*('Comp.'!$B$5:$B$763&lt;=EOMONTH(N$4,0))*('Comp.'!$E$5:$E$763)*(IF(Resumo!$Q$5="",1,'Comp.'!$K$5:$K$763=Resumo!$Q$5)))</f>
        <v>0</v>
      </c>
      <c r="O106" s="200">
        <f t="shared" si="13"/>
        <v>0</v>
      </c>
      <c r="P106" s="201">
        <f t="shared" si="14"/>
        <v>0</v>
      </c>
      <c r="Q106" s="174"/>
      <c r="R106" s="174"/>
      <c r="S106" s="174"/>
      <c r="T106" s="174"/>
      <c r="U106" s="174"/>
      <c r="V106" s="174"/>
      <c r="W106" s="174"/>
      <c r="X106" s="174"/>
      <c r="Y106" s="174"/>
      <c r="Z106" s="174"/>
    </row>
    <row r="107" spans="1:26" ht="23.25" customHeight="1" x14ac:dyDescent="0.2">
      <c r="A107" s="220" t="s">
        <v>317</v>
      </c>
      <c r="B107" s="84" t="s">
        <v>318</v>
      </c>
      <c r="C107" s="199">
        <f t="array" ref="C107">SUMPRODUCT(('Diário 1º PA'!$E$4:$E$2977='Analítico Cp.'!$B107)*('Diário 1º PA'!$C$4:$C$2977&gt;=C$4)*('Diário 1º PA'!$C$4:$C$2977&lt;=EOMONTH(C$4,0))*('Diário 1º PA'!$F$4:$F$2977)*(IF(Resumo!$Q$5="",1,'Diário 1º PA'!$O$4:$O$2977=Resumo!$Q$5)))
+SUMPRODUCT(('Diário 2º PA'!$E$4:$E$2000='Analítico Cp.'!$B107)*('Diário 2º PA'!$C$4:$C$2000&gt;=C$4)*('Diário 2º PA'!$C$4:$C$2000&lt;=EOMONTH(C$4,0))*('Diário 2º PA'!$F$4:$F$2000)*(IF(Resumo!$Q$5="",1,'Diário 2º PA'!$O$4:$O$2000=Resumo!$Q$5)))
+SUMPRODUCT(('Diário 3º PA'!$E$4:$E$2000='Analítico Cp.'!$B107)*('Diário 3º PA'!$C$4:$C$2000&gt;=C$4)*('Diário 3º PA'!$C$4:$C$2000&lt;=EOMONTH(C$4,0))*('Diário 3º PA'!$F$4:$F$2000)*(IF(Resumo!$Q$5="",1,'Diário 3º PA'!$O$4:$O$2000=Resumo!$Q$5)))
+SUMPRODUCT(('Diário 4º PA'!$E$4:$E$2000='Analítico Cp.'!$B107)*('Diário 4º PA'!$C$4:$C$2000&gt;=C$4)*('Diário 4º PA'!$C$4:$C$2000&lt;=EOMONTH(C$4,0))*('Diário 4º PA'!$F$4:$F$2000)*(IF(Resumo!$Q$5="",1,'Diário 4º PA'!$O$4:$O$2000=Resumo!$Q$5)))
+SUMPRODUCT(('Comp.'!$D$5:$D$763=$B107)*('Comp.'!$B$5:$B$763&gt;=C$4)*('Comp.'!$B$5:$B$763&lt;=EOMONTH(C$4,0))*('Comp.'!$E$5:$E$763)*(IF(Resumo!$Q$5="",1,'Comp.'!$K$5:$K$763=Resumo!$Q$5)))</f>
        <v>21.239999999999988</v>
      </c>
      <c r="D107" s="199">
        <f t="array" ref="D107">SUMPRODUCT(('Diário 1º PA'!$E$4:$E$2977='Analítico Cp.'!$B107)*('Diário 1º PA'!$C$4:$C$2977&gt;=D$4)*('Diário 1º PA'!$C$4:$C$2977&lt;=EOMONTH(D$4,0))*('Diário 1º PA'!$F$4:$F$2977)*(IF(Resumo!$Q$5="",1,'Diário 1º PA'!$O$4:$O$2977=Resumo!$Q$5)))
+SUMPRODUCT(('Diário 2º PA'!$E$4:$E$2000='Analítico Cp.'!$B107)*('Diário 2º PA'!$C$4:$C$2000&gt;=D$4)*('Diário 2º PA'!$C$4:$C$2000&lt;=EOMONTH(D$4,0))*('Diário 2º PA'!$F$4:$F$2000)*(IF(Resumo!$Q$5="",1,'Diário 2º PA'!$O$4:$O$2000=Resumo!$Q$5)))
+SUMPRODUCT(('Diário 3º PA'!$E$4:$E$2000='Analítico Cp.'!$B107)*('Diário 3º PA'!$C$4:$C$2000&gt;=D$4)*('Diário 3º PA'!$C$4:$C$2000&lt;=EOMONTH(D$4,0))*('Diário 3º PA'!$F$4:$F$2000)*(IF(Resumo!$Q$5="",1,'Diário 3º PA'!$O$4:$O$2000=Resumo!$Q$5)))
+SUMPRODUCT(('Diário 4º PA'!$E$4:$E$2000='Analítico Cp.'!$B107)*('Diário 4º PA'!$C$4:$C$2000&gt;=D$4)*('Diário 4º PA'!$C$4:$C$2000&lt;=EOMONTH(D$4,0))*('Diário 4º PA'!$F$4:$F$2000)*(IF(Resumo!$Q$5="",1,'Diário 4º PA'!$O$4:$O$2000=Resumo!$Q$5)))
+SUMPRODUCT(('Comp.'!$D$5:$D$763=$B107)*('Comp.'!$B$5:$B$763&gt;=D$4)*('Comp.'!$B$5:$B$763&lt;=EOMONTH(D$4,0))*('Comp.'!$E$5:$E$763)*(IF(Resumo!$Q$5="",1,'Comp.'!$K$5:$K$763=Resumo!$Q$5)))</f>
        <v>568.94999999999993</v>
      </c>
      <c r="E107" s="199">
        <f t="array" ref="E107">SUMPRODUCT(('Diário 1º PA'!$E$4:$E$2977='Analítico Cp.'!$B107)*('Diário 1º PA'!$C$4:$C$2977&gt;=E$4)*('Diário 1º PA'!$C$4:$C$2977&lt;=EOMONTH(E$4,0))*('Diário 1º PA'!$F$4:$F$2977)*(IF(Resumo!$Q$5="",1,'Diário 1º PA'!$O$4:$O$2977=Resumo!$Q$5)))
+SUMPRODUCT(('Diário 2º PA'!$E$4:$E$2000='Analítico Cp.'!$B107)*('Diário 2º PA'!$C$4:$C$2000&gt;=E$4)*('Diário 2º PA'!$C$4:$C$2000&lt;=EOMONTH(E$4,0))*('Diário 2º PA'!$F$4:$F$2000)*(IF(Resumo!$Q$5="",1,'Diário 2º PA'!$O$4:$O$2000=Resumo!$Q$5)))
+SUMPRODUCT(('Diário 3º PA'!$E$4:$E$2000='Analítico Cp.'!$B107)*('Diário 3º PA'!$C$4:$C$2000&gt;=E$4)*('Diário 3º PA'!$C$4:$C$2000&lt;=EOMONTH(E$4,0))*('Diário 3º PA'!$F$4:$F$2000)*(IF(Resumo!$Q$5="",1,'Diário 3º PA'!$O$4:$O$2000=Resumo!$Q$5)))
+SUMPRODUCT(('Diário 4º PA'!$E$4:$E$2000='Analítico Cp.'!$B107)*('Diário 4º PA'!$C$4:$C$2000&gt;=E$4)*('Diário 4º PA'!$C$4:$C$2000&lt;=EOMONTH(E$4,0))*('Diário 4º PA'!$F$4:$F$2000)*(IF(Resumo!$Q$5="",1,'Diário 4º PA'!$O$4:$O$2000=Resumo!$Q$5)))
+SUMPRODUCT(('Comp.'!$D$5:$D$763=$B107)*('Comp.'!$B$5:$B$763&gt;=E$4)*('Comp.'!$B$5:$B$763&lt;=EOMONTH(E$4,0))*('Comp.'!$E$5:$E$763)*(IF(Resumo!$Q$5="",1,'Comp.'!$K$5:$K$763=Resumo!$Q$5)))</f>
        <v>320.68</v>
      </c>
      <c r="F107" s="199">
        <f t="array" ref="F107">SUMPRODUCT(('Diário 1º PA'!$E$4:$E$2977='Analítico Cp.'!$B107)*('Diário 1º PA'!$C$4:$C$2977&gt;=F$4)*('Diário 1º PA'!$C$4:$C$2977&lt;=EOMONTH(F$4,0))*('Diário 1º PA'!$F$4:$F$2977)*(IF(Resumo!$Q$5="",1,'Diário 1º PA'!$O$4:$O$2977=Resumo!$Q$5)))
+SUMPRODUCT(('Diário 2º PA'!$E$4:$E$2000='Analítico Cp.'!$B107)*('Diário 2º PA'!$C$4:$C$2000&gt;=F$4)*('Diário 2º PA'!$C$4:$C$2000&lt;=EOMONTH(F$4,0))*('Diário 2º PA'!$F$4:$F$2000)*(IF(Resumo!$Q$5="",1,'Diário 2º PA'!$O$4:$O$2000=Resumo!$Q$5)))
+SUMPRODUCT(('Diário 3º PA'!$E$4:$E$2000='Analítico Cp.'!$B107)*('Diário 3º PA'!$C$4:$C$2000&gt;=F$4)*('Diário 3º PA'!$C$4:$C$2000&lt;=EOMONTH(F$4,0))*('Diário 3º PA'!$F$4:$F$2000)*(IF(Resumo!$Q$5="",1,'Diário 3º PA'!$O$4:$O$2000=Resumo!$Q$5)))
+SUMPRODUCT(('Diário 4º PA'!$E$4:$E$2000='Analítico Cp.'!$B107)*('Diário 4º PA'!$C$4:$C$2000&gt;=F$4)*('Diário 4º PA'!$C$4:$C$2000&lt;=EOMONTH(F$4,0))*('Diário 4º PA'!$F$4:$F$2000)*(IF(Resumo!$Q$5="",1,'Diário 4º PA'!$O$4:$O$2000=Resumo!$Q$5)))
+SUMPRODUCT(('Comp.'!$D$5:$D$763=$B107)*('Comp.'!$B$5:$B$763&gt;=F$4)*('Comp.'!$B$5:$B$763&lt;=EOMONTH(F$4,0))*('Comp.'!$E$5:$E$763)*(IF(Resumo!$Q$5="",1,'Comp.'!$K$5:$K$763=Resumo!$Q$5)))</f>
        <v>0</v>
      </c>
      <c r="G107" s="199">
        <f t="array" ref="G107">SUMPRODUCT(('Diário 1º PA'!$E$4:$E$2977='Analítico Cp.'!$B107)*('Diário 1º PA'!$C$4:$C$2977&gt;=G$4)*('Diário 1º PA'!$C$4:$C$2977&lt;=EOMONTH(G$4,0))*('Diário 1º PA'!$F$4:$F$2977)*(IF(Resumo!$Q$5="",1,'Diário 1º PA'!$O$4:$O$2977=Resumo!$Q$5)))
+SUMPRODUCT(('Diário 2º PA'!$E$4:$E$2000='Analítico Cp.'!$B107)*('Diário 2º PA'!$C$4:$C$2000&gt;=G$4)*('Diário 2º PA'!$C$4:$C$2000&lt;=EOMONTH(G$4,0))*('Diário 2º PA'!$F$4:$F$2000)*(IF(Resumo!$Q$5="",1,'Diário 2º PA'!$O$4:$O$2000=Resumo!$Q$5)))
+SUMPRODUCT(('Diário 3º PA'!$E$4:$E$2000='Analítico Cp.'!$B107)*('Diário 3º PA'!$C$4:$C$2000&gt;=G$4)*('Diário 3º PA'!$C$4:$C$2000&lt;=EOMONTH(G$4,0))*('Diário 3º PA'!$F$4:$F$2000)*(IF(Resumo!$Q$5="",1,'Diário 3º PA'!$O$4:$O$2000=Resumo!$Q$5)))
+SUMPRODUCT(('Diário 4º PA'!$E$4:$E$2000='Analítico Cp.'!$B107)*('Diário 4º PA'!$C$4:$C$2000&gt;=G$4)*('Diário 4º PA'!$C$4:$C$2000&lt;=EOMONTH(G$4,0))*('Diário 4º PA'!$F$4:$F$2000)*(IF(Resumo!$Q$5="",1,'Diário 4º PA'!$O$4:$O$2000=Resumo!$Q$5)))
+SUMPRODUCT(('Comp.'!$D$5:$D$763=$B107)*('Comp.'!$B$5:$B$763&gt;=G$4)*('Comp.'!$B$5:$B$763&lt;=EOMONTH(G$4,0))*('Comp.'!$E$5:$E$763)*(IF(Resumo!$Q$5="",1,'Comp.'!$K$5:$K$763=Resumo!$Q$5)))</f>
        <v>0</v>
      </c>
      <c r="H107" s="199">
        <f t="array" ref="H107">SUMPRODUCT(('Diário 1º PA'!$E$4:$E$2977='Analítico Cp.'!$B107)*('Diário 1º PA'!$C$4:$C$2977&gt;=H$4)*('Diário 1º PA'!$C$4:$C$2977&lt;=EOMONTH(H$4,0))*('Diário 1º PA'!$F$4:$F$2977)*(IF(Resumo!$Q$5="",1,'Diário 1º PA'!$O$4:$O$2977=Resumo!$Q$5)))
+SUMPRODUCT(('Diário 2º PA'!$E$4:$E$2000='Analítico Cp.'!$B107)*('Diário 2º PA'!$C$4:$C$2000&gt;=H$4)*('Diário 2º PA'!$C$4:$C$2000&lt;=EOMONTH(H$4,0))*('Diário 2º PA'!$F$4:$F$2000)*(IF(Resumo!$Q$5="",1,'Diário 2º PA'!$O$4:$O$2000=Resumo!$Q$5)))
+SUMPRODUCT(('Diário 3º PA'!$E$4:$E$2000='Analítico Cp.'!$B107)*('Diário 3º PA'!$C$4:$C$2000&gt;=H$4)*('Diário 3º PA'!$C$4:$C$2000&lt;=EOMONTH(H$4,0))*('Diário 3º PA'!$F$4:$F$2000)*(IF(Resumo!$Q$5="",1,'Diário 3º PA'!$O$4:$O$2000=Resumo!$Q$5)))
+SUMPRODUCT(('Diário 4º PA'!$E$4:$E$2000='Analítico Cp.'!$B107)*('Diário 4º PA'!$C$4:$C$2000&gt;=H$4)*('Diário 4º PA'!$C$4:$C$2000&lt;=EOMONTH(H$4,0))*('Diário 4º PA'!$F$4:$F$2000)*(IF(Resumo!$Q$5="",1,'Diário 4º PA'!$O$4:$O$2000=Resumo!$Q$5)))
+SUMPRODUCT(('Comp.'!$D$5:$D$763=$B107)*('Comp.'!$B$5:$B$763&gt;=H$4)*('Comp.'!$B$5:$B$763&lt;=EOMONTH(H$4,0))*('Comp.'!$E$5:$E$763)*(IF(Resumo!$Q$5="",1,'Comp.'!$K$5:$K$763=Resumo!$Q$5)))</f>
        <v>0</v>
      </c>
      <c r="I107" s="199">
        <f t="array" ref="I107">SUMPRODUCT(('Diário 1º PA'!$E$4:$E$2977='Analítico Cp.'!$B107)*('Diário 1º PA'!$C$4:$C$2977&gt;=I$4)*('Diário 1º PA'!$C$4:$C$2977&lt;=EOMONTH(I$4,0))*('Diário 1º PA'!$F$4:$F$2977)*(IF(Resumo!$Q$5="",1,'Diário 1º PA'!$O$4:$O$2977=Resumo!$Q$5)))
+SUMPRODUCT(('Diário 2º PA'!$E$4:$E$2000='Analítico Cp.'!$B107)*('Diário 2º PA'!$C$4:$C$2000&gt;=I$4)*('Diário 2º PA'!$C$4:$C$2000&lt;=EOMONTH(I$4,0))*('Diário 2º PA'!$F$4:$F$2000)*(IF(Resumo!$Q$5="",1,'Diário 2º PA'!$O$4:$O$2000=Resumo!$Q$5)))
+SUMPRODUCT(('Diário 3º PA'!$E$4:$E$2000='Analítico Cp.'!$B107)*('Diário 3º PA'!$C$4:$C$2000&gt;=I$4)*('Diário 3º PA'!$C$4:$C$2000&lt;=EOMONTH(I$4,0))*('Diário 3º PA'!$F$4:$F$2000)*(IF(Resumo!$Q$5="",1,'Diário 3º PA'!$O$4:$O$2000=Resumo!$Q$5)))
+SUMPRODUCT(('Diário 4º PA'!$E$4:$E$2000='Analítico Cp.'!$B107)*('Diário 4º PA'!$C$4:$C$2000&gt;=I$4)*('Diário 4º PA'!$C$4:$C$2000&lt;=EOMONTH(I$4,0))*('Diário 4º PA'!$F$4:$F$2000)*(IF(Resumo!$Q$5="",1,'Diário 4º PA'!$O$4:$O$2000=Resumo!$Q$5)))
+SUMPRODUCT(('Comp.'!$D$5:$D$763=$B107)*('Comp.'!$B$5:$B$763&gt;=I$4)*('Comp.'!$B$5:$B$763&lt;=EOMONTH(I$4,0))*('Comp.'!$E$5:$E$763)*(IF(Resumo!$Q$5="",1,'Comp.'!$K$5:$K$763=Resumo!$Q$5)))</f>
        <v>0</v>
      </c>
      <c r="J107" s="199">
        <f t="array" ref="J107">SUMPRODUCT(('Diário 1º PA'!$E$4:$E$2977='Analítico Cp.'!$B107)*('Diário 1º PA'!$C$4:$C$2977&gt;=J$4)*('Diário 1º PA'!$C$4:$C$2977&lt;=EOMONTH(J$4,0))*('Diário 1º PA'!$F$4:$F$2977)*(IF(Resumo!$Q$5="",1,'Diário 1º PA'!$O$4:$O$2977=Resumo!$Q$5)))
+SUMPRODUCT(('Diário 2º PA'!$E$4:$E$2000='Analítico Cp.'!$B107)*('Diário 2º PA'!$C$4:$C$2000&gt;=J$4)*('Diário 2º PA'!$C$4:$C$2000&lt;=EOMONTH(J$4,0))*('Diário 2º PA'!$F$4:$F$2000)*(IF(Resumo!$Q$5="",1,'Diário 2º PA'!$O$4:$O$2000=Resumo!$Q$5)))
+SUMPRODUCT(('Diário 3º PA'!$E$4:$E$2000='Analítico Cp.'!$B107)*('Diário 3º PA'!$C$4:$C$2000&gt;=J$4)*('Diário 3º PA'!$C$4:$C$2000&lt;=EOMONTH(J$4,0))*('Diário 3º PA'!$F$4:$F$2000)*(IF(Resumo!$Q$5="",1,'Diário 3º PA'!$O$4:$O$2000=Resumo!$Q$5)))
+SUMPRODUCT(('Diário 4º PA'!$E$4:$E$2000='Analítico Cp.'!$B107)*('Diário 4º PA'!$C$4:$C$2000&gt;=J$4)*('Diário 4º PA'!$C$4:$C$2000&lt;=EOMONTH(J$4,0))*('Diário 4º PA'!$F$4:$F$2000)*(IF(Resumo!$Q$5="",1,'Diário 4º PA'!$O$4:$O$2000=Resumo!$Q$5)))
+SUMPRODUCT(('Comp.'!$D$5:$D$763=$B107)*('Comp.'!$B$5:$B$763&gt;=J$4)*('Comp.'!$B$5:$B$763&lt;=EOMONTH(J$4,0))*('Comp.'!$E$5:$E$763)*(IF(Resumo!$Q$5="",1,'Comp.'!$K$5:$K$763=Resumo!$Q$5)))</f>
        <v>0</v>
      </c>
      <c r="K107" s="199">
        <f t="array" ref="K107">SUMPRODUCT(('Diário 1º PA'!$E$4:$E$2977='Analítico Cp.'!$B107)*('Diário 1º PA'!$C$4:$C$2977&gt;=K$4)*('Diário 1º PA'!$C$4:$C$2977&lt;=EOMONTH(K$4,0))*('Diário 1º PA'!$F$4:$F$2977)*(IF(Resumo!$Q$5="",1,'Diário 1º PA'!$O$4:$O$2977=Resumo!$Q$5)))
+SUMPRODUCT(('Diário 2º PA'!$E$4:$E$2000='Analítico Cp.'!$B107)*('Diário 2º PA'!$C$4:$C$2000&gt;=K$4)*('Diário 2º PA'!$C$4:$C$2000&lt;=EOMONTH(K$4,0))*('Diário 2º PA'!$F$4:$F$2000)*(IF(Resumo!$Q$5="",1,'Diário 2º PA'!$O$4:$O$2000=Resumo!$Q$5)))
+SUMPRODUCT(('Diário 3º PA'!$E$4:$E$2000='Analítico Cp.'!$B107)*('Diário 3º PA'!$C$4:$C$2000&gt;=K$4)*('Diário 3º PA'!$C$4:$C$2000&lt;=EOMONTH(K$4,0))*('Diário 3º PA'!$F$4:$F$2000)*(IF(Resumo!$Q$5="",1,'Diário 3º PA'!$O$4:$O$2000=Resumo!$Q$5)))
+SUMPRODUCT(('Diário 4º PA'!$E$4:$E$2000='Analítico Cp.'!$B107)*('Diário 4º PA'!$C$4:$C$2000&gt;=K$4)*('Diário 4º PA'!$C$4:$C$2000&lt;=EOMONTH(K$4,0))*('Diário 4º PA'!$F$4:$F$2000)*(IF(Resumo!$Q$5="",1,'Diário 4º PA'!$O$4:$O$2000=Resumo!$Q$5)))
+SUMPRODUCT(('Comp.'!$D$5:$D$763=$B107)*('Comp.'!$B$5:$B$763&gt;=K$4)*('Comp.'!$B$5:$B$763&lt;=EOMONTH(K$4,0))*('Comp.'!$E$5:$E$763)*(IF(Resumo!$Q$5="",1,'Comp.'!$K$5:$K$763=Resumo!$Q$5)))</f>
        <v>0</v>
      </c>
      <c r="L107" s="199">
        <f t="array" ref="L107">SUMPRODUCT(('Diário 1º PA'!$E$4:$E$2977='Analítico Cp.'!$B107)*('Diário 1º PA'!$C$4:$C$2977&gt;=L$4)*('Diário 1º PA'!$C$4:$C$2977&lt;=EOMONTH(L$4,0))*('Diário 1º PA'!$F$4:$F$2977)*(IF(Resumo!$Q$5="",1,'Diário 1º PA'!$O$4:$O$2977=Resumo!$Q$5)))
+SUMPRODUCT(('Diário 2º PA'!$E$4:$E$2000='Analítico Cp.'!$B107)*('Diário 2º PA'!$C$4:$C$2000&gt;=L$4)*('Diário 2º PA'!$C$4:$C$2000&lt;=EOMONTH(L$4,0))*('Diário 2º PA'!$F$4:$F$2000)*(IF(Resumo!$Q$5="",1,'Diário 2º PA'!$O$4:$O$2000=Resumo!$Q$5)))
+SUMPRODUCT(('Diário 3º PA'!$E$4:$E$2000='Analítico Cp.'!$B107)*('Diário 3º PA'!$C$4:$C$2000&gt;=L$4)*('Diário 3º PA'!$C$4:$C$2000&lt;=EOMONTH(L$4,0))*('Diário 3º PA'!$F$4:$F$2000)*(IF(Resumo!$Q$5="",1,'Diário 3º PA'!$O$4:$O$2000=Resumo!$Q$5)))
+SUMPRODUCT(('Diário 4º PA'!$E$4:$E$2000='Analítico Cp.'!$B107)*('Diário 4º PA'!$C$4:$C$2000&gt;=L$4)*('Diário 4º PA'!$C$4:$C$2000&lt;=EOMONTH(L$4,0))*('Diário 4º PA'!$F$4:$F$2000)*(IF(Resumo!$Q$5="",1,'Diário 4º PA'!$O$4:$O$2000=Resumo!$Q$5)))
+SUMPRODUCT(('Comp.'!$D$5:$D$763=$B107)*('Comp.'!$B$5:$B$763&gt;=L$4)*('Comp.'!$B$5:$B$763&lt;=EOMONTH(L$4,0))*('Comp.'!$E$5:$E$763)*(IF(Resumo!$Q$5="",1,'Comp.'!$K$5:$K$763=Resumo!$Q$5)))</f>
        <v>0</v>
      </c>
      <c r="M107" s="199">
        <f t="array" ref="M107">SUMPRODUCT(('Diário 1º PA'!$E$4:$E$2977='Analítico Cp.'!$B107)*('Diário 1º PA'!$C$4:$C$2977&gt;=M$4)*('Diário 1º PA'!$C$4:$C$2977&lt;=EOMONTH(M$4,0))*('Diário 1º PA'!$F$4:$F$2977)*(IF(Resumo!$Q$5="",1,'Diário 1º PA'!$O$4:$O$2977=Resumo!$Q$5)))
+SUMPRODUCT(('Diário 2º PA'!$E$4:$E$2000='Analítico Cp.'!$B107)*('Diário 2º PA'!$C$4:$C$2000&gt;=M$4)*('Diário 2º PA'!$C$4:$C$2000&lt;=EOMONTH(M$4,0))*('Diário 2º PA'!$F$4:$F$2000)*(IF(Resumo!$Q$5="",1,'Diário 2º PA'!$O$4:$O$2000=Resumo!$Q$5)))
+SUMPRODUCT(('Diário 3º PA'!$E$4:$E$2000='Analítico Cp.'!$B107)*('Diário 3º PA'!$C$4:$C$2000&gt;=M$4)*('Diário 3º PA'!$C$4:$C$2000&lt;=EOMONTH(M$4,0))*('Diário 3º PA'!$F$4:$F$2000)*(IF(Resumo!$Q$5="",1,'Diário 3º PA'!$O$4:$O$2000=Resumo!$Q$5)))
+SUMPRODUCT(('Diário 4º PA'!$E$4:$E$2000='Analítico Cp.'!$B107)*('Diário 4º PA'!$C$4:$C$2000&gt;=M$4)*('Diário 4º PA'!$C$4:$C$2000&lt;=EOMONTH(M$4,0))*('Diário 4º PA'!$F$4:$F$2000)*(IF(Resumo!$Q$5="",1,'Diário 4º PA'!$O$4:$O$2000=Resumo!$Q$5)))
+SUMPRODUCT(('Comp.'!$D$5:$D$763=$B107)*('Comp.'!$B$5:$B$763&gt;=M$4)*('Comp.'!$B$5:$B$763&lt;=EOMONTH(M$4,0))*('Comp.'!$E$5:$E$763)*(IF(Resumo!$Q$5="",1,'Comp.'!$K$5:$K$763=Resumo!$Q$5)))</f>
        <v>0</v>
      </c>
      <c r="N107" s="199">
        <f t="array" ref="N107">SUMPRODUCT(('Diário 1º PA'!$E$4:$E$2977='Analítico Cp.'!$B107)*('Diário 1º PA'!$C$4:$C$2977&gt;=N$4)*('Diário 1º PA'!$C$4:$C$2977&lt;=EOMONTH(N$4,0))*('Diário 1º PA'!$F$4:$F$2977)*(IF(Resumo!$Q$5="",1,'Diário 1º PA'!$O$4:$O$2977=Resumo!$Q$5)))
+SUMPRODUCT(('Diário 2º PA'!$E$4:$E$2000='Analítico Cp.'!$B107)*('Diário 2º PA'!$C$4:$C$2000&gt;=N$4)*('Diário 2º PA'!$C$4:$C$2000&lt;=EOMONTH(N$4,0))*('Diário 2º PA'!$F$4:$F$2000)*(IF(Resumo!$Q$5="",1,'Diário 2º PA'!$O$4:$O$2000=Resumo!$Q$5)))
+SUMPRODUCT(('Diário 3º PA'!$E$4:$E$2000='Analítico Cp.'!$B107)*('Diário 3º PA'!$C$4:$C$2000&gt;=N$4)*('Diário 3º PA'!$C$4:$C$2000&lt;=EOMONTH(N$4,0))*('Diário 3º PA'!$F$4:$F$2000)*(IF(Resumo!$Q$5="",1,'Diário 3º PA'!$O$4:$O$2000=Resumo!$Q$5)))
+SUMPRODUCT(('Diário 4º PA'!$E$4:$E$2000='Analítico Cp.'!$B107)*('Diário 4º PA'!$C$4:$C$2000&gt;=N$4)*('Diário 4º PA'!$C$4:$C$2000&lt;=EOMONTH(N$4,0))*('Diário 4º PA'!$F$4:$F$2000)*(IF(Resumo!$Q$5="",1,'Diário 4º PA'!$O$4:$O$2000=Resumo!$Q$5)))
+SUMPRODUCT(('Comp.'!$D$5:$D$763=$B107)*('Comp.'!$B$5:$B$763&gt;=N$4)*('Comp.'!$B$5:$B$763&lt;=EOMONTH(N$4,0))*('Comp.'!$E$5:$E$763)*(IF(Resumo!$Q$5="",1,'Comp.'!$K$5:$K$763=Resumo!$Q$5)))</f>
        <v>0</v>
      </c>
      <c r="O107" s="200">
        <f t="shared" si="13"/>
        <v>910.86999999999989</v>
      </c>
      <c r="P107" s="201">
        <f t="shared" si="14"/>
        <v>1.8853496491394155E-4</v>
      </c>
      <c r="Q107" s="174"/>
      <c r="R107" s="174"/>
      <c r="S107" s="174"/>
      <c r="T107" s="174"/>
      <c r="U107" s="174"/>
      <c r="V107" s="174"/>
      <c r="W107" s="174"/>
      <c r="X107" s="174"/>
      <c r="Y107" s="174"/>
      <c r="Z107" s="174"/>
    </row>
    <row r="108" spans="1:26" ht="23.25" customHeight="1" x14ac:dyDescent="0.2">
      <c r="A108" s="220" t="s">
        <v>319</v>
      </c>
      <c r="B108" s="84" t="s">
        <v>320</v>
      </c>
      <c r="C108" s="199">
        <f t="array" ref="C108">SUMPRODUCT(('Diário 1º PA'!$E$4:$E$2977='Analítico Cp.'!$B108)*('Diário 1º PA'!$C$4:$C$2977&gt;=C$4)*('Diário 1º PA'!$C$4:$C$2977&lt;=EOMONTH(C$4,0))*('Diário 1º PA'!$F$4:$F$2977)*(IF(Resumo!$Q$5="",1,'Diário 1º PA'!$O$4:$O$2977=Resumo!$Q$5)))
+SUMPRODUCT(('Diário 2º PA'!$E$4:$E$2000='Analítico Cp.'!$B108)*('Diário 2º PA'!$C$4:$C$2000&gt;=C$4)*('Diário 2º PA'!$C$4:$C$2000&lt;=EOMONTH(C$4,0))*('Diário 2º PA'!$F$4:$F$2000)*(IF(Resumo!$Q$5="",1,'Diário 2º PA'!$O$4:$O$2000=Resumo!$Q$5)))
+SUMPRODUCT(('Diário 3º PA'!$E$4:$E$2000='Analítico Cp.'!$B108)*('Diário 3º PA'!$C$4:$C$2000&gt;=C$4)*('Diário 3º PA'!$C$4:$C$2000&lt;=EOMONTH(C$4,0))*('Diário 3º PA'!$F$4:$F$2000)*(IF(Resumo!$Q$5="",1,'Diário 3º PA'!$O$4:$O$2000=Resumo!$Q$5)))
+SUMPRODUCT(('Diário 4º PA'!$E$4:$E$2000='Analítico Cp.'!$B108)*('Diário 4º PA'!$C$4:$C$2000&gt;=C$4)*('Diário 4º PA'!$C$4:$C$2000&lt;=EOMONTH(C$4,0))*('Diário 4º PA'!$F$4:$F$2000)*(IF(Resumo!$Q$5="",1,'Diário 4º PA'!$O$4:$O$2000=Resumo!$Q$5)))
+SUMPRODUCT(('Comp.'!$D$5:$D$763=$B108)*('Comp.'!$B$5:$B$763&gt;=C$4)*('Comp.'!$B$5:$B$763&lt;=EOMONTH(C$4,0))*('Comp.'!$E$5:$E$763)*(IF(Resumo!$Q$5="",1,'Comp.'!$K$5:$K$763=Resumo!$Q$5)))</f>
        <v>0</v>
      </c>
      <c r="D108" s="199">
        <f t="array" ref="D108">SUMPRODUCT(('Diário 1º PA'!$E$4:$E$2977='Analítico Cp.'!$B108)*('Diário 1º PA'!$C$4:$C$2977&gt;=D$4)*('Diário 1º PA'!$C$4:$C$2977&lt;=EOMONTH(D$4,0))*('Diário 1º PA'!$F$4:$F$2977)*(IF(Resumo!$Q$5="",1,'Diário 1º PA'!$O$4:$O$2977=Resumo!$Q$5)))
+SUMPRODUCT(('Diário 2º PA'!$E$4:$E$2000='Analítico Cp.'!$B108)*('Diário 2º PA'!$C$4:$C$2000&gt;=D$4)*('Diário 2º PA'!$C$4:$C$2000&lt;=EOMONTH(D$4,0))*('Diário 2º PA'!$F$4:$F$2000)*(IF(Resumo!$Q$5="",1,'Diário 2º PA'!$O$4:$O$2000=Resumo!$Q$5)))
+SUMPRODUCT(('Diário 3º PA'!$E$4:$E$2000='Analítico Cp.'!$B108)*('Diário 3º PA'!$C$4:$C$2000&gt;=D$4)*('Diário 3º PA'!$C$4:$C$2000&lt;=EOMONTH(D$4,0))*('Diário 3º PA'!$F$4:$F$2000)*(IF(Resumo!$Q$5="",1,'Diário 3º PA'!$O$4:$O$2000=Resumo!$Q$5)))
+SUMPRODUCT(('Diário 4º PA'!$E$4:$E$2000='Analítico Cp.'!$B108)*('Diário 4º PA'!$C$4:$C$2000&gt;=D$4)*('Diário 4º PA'!$C$4:$C$2000&lt;=EOMONTH(D$4,0))*('Diário 4º PA'!$F$4:$F$2000)*(IF(Resumo!$Q$5="",1,'Diário 4º PA'!$O$4:$O$2000=Resumo!$Q$5)))
+SUMPRODUCT(('Comp.'!$D$5:$D$763=$B108)*('Comp.'!$B$5:$B$763&gt;=D$4)*('Comp.'!$B$5:$B$763&lt;=EOMONTH(D$4,0))*('Comp.'!$E$5:$E$763)*(IF(Resumo!$Q$5="",1,'Comp.'!$K$5:$K$763=Resumo!$Q$5)))</f>
        <v>0</v>
      </c>
      <c r="E108" s="199">
        <f t="array" ref="E108">SUMPRODUCT(('Diário 1º PA'!$E$4:$E$2977='Analítico Cp.'!$B108)*('Diário 1º PA'!$C$4:$C$2977&gt;=E$4)*('Diário 1º PA'!$C$4:$C$2977&lt;=EOMONTH(E$4,0))*('Diário 1º PA'!$F$4:$F$2977)*(IF(Resumo!$Q$5="",1,'Diário 1º PA'!$O$4:$O$2977=Resumo!$Q$5)))
+SUMPRODUCT(('Diário 2º PA'!$E$4:$E$2000='Analítico Cp.'!$B108)*('Diário 2º PA'!$C$4:$C$2000&gt;=E$4)*('Diário 2º PA'!$C$4:$C$2000&lt;=EOMONTH(E$4,0))*('Diário 2º PA'!$F$4:$F$2000)*(IF(Resumo!$Q$5="",1,'Diário 2º PA'!$O$4:$O$2000=Resumo!$Q$5)))
+SUMPRODUCT(('Diário 3º PA'!$E$4:$E$2000='Analítico Cp.'!$B108)*('Diário 3º PA'!$C$4:$C$2000&gt;=E$4)*('Diário 3º PA'!$C$4:$C$2000&lt;=EOMONTH(E$4,0))*('Diário 3º PA'!$F$4:$F$2000)*(IF(Resumo!$Q$5="",1,'Diário 3º PA'!$O$4:$O$2000=Resumo!$Q$5)))
+SUMPRODUCT(('Diário 4º PA'!$E$4:$E$2000='Analítico Cp.'!$B108)*('Diário 4º PA'!$C$4:$C$2000&gt;=E$4)*('Diário 4º PA'!$C$4:$C$2000&lt;=EOMONTH(E$4,0))*('Diário 4º PA'!$F$4:$F$2000)*(IF(Resumo!$Q$5="",1,'Diário 4º PA'!$O$4:$O$2000=Resumo!$Q$5)))
+SUMPRODUCT(('Comp.'!$D$5:$D$763=$B108)*('Comp.'!$B$5:$B$763&gt;=E$4)*('Comp.'!$B$5:$B$763&lt;=EOMONTH(E$4,0))*('Comp.'!$E$5:$E$763)*(IF(Resumo!$Q$5="",1,'Comp.'!$K$5:$K$763=Resumo!$Q$5)))</f>
        <v>0</v>
      </c>
      <c r="F108" s="199">
        <f t="array" ref="F108">SUMPRODUCT(('Diário 1º PA'!$E$4:$E$2977='Analítico Cp.'!$B108)*('Diário 1º PA'!$C$4:$C$2977&gt;=F$4)*('Diário 1º PA'!$C$4:$C$2977&lt;=EOMONTH(F$4,0))*('Diário 1º PA'!$F$4:$F$2977)*(IF(Resumo!$Q$5="",1,'Diário 1º PA'!$O$4:$O$2977=Resumo!$Q$5)))
+SUMPRODUCT(('Diário 2º PA'!$E$4:$E$2000='Analítico Cp.'!$B108)*('Diário 2º PA'!$C$4:$C$2000&gt;=F$4)*('Diário 2º PA'!$C$4:$C$2000&lt;=EOMONTH(F$4,0))*('Diário 2º PA'!$F$4:$F$2000)*(IF(Resumo!$Q$5="",1,'Diário 2º PA'!$O$4:$O$2000=Resumo!$Q$5)))
+SUMPRODUCT(('Diário 3º PA'!$E$4:$E$2000='Analítico Cp.'!$B108)*('Diário 3º PA'!$C$4:$C$2000&gt;=F$4)*('Diário 3º PA'!$C$4:$C$2000&lt;=EOMONTH(F$4,0))*('Diário 3º PA'!$F$4:$F$2000)*(IF(Resumo!$Q$5="",1,'Diário 3º PA'!$O$4:$O$2000=Resumo!$Q$5)))
+SUMPRODUCT(('Diário 4º PA'!$E$4:$E$2000='Analítico Cp.'!$B108)*('Diário 4º PA'!$C$4:$C$2000&gt;=F$4)*('Diário 4º PA'!$C$4:$C$2000&lt;=EOMONTH(F$4,0))*('Diário 4º PA'!$F$4:$F$2000)*(IF(Resumo!$Q$5="",1,'Diário 4º PA'!$O$4:$O$2000=Resumo!$Q$5)))
+SUMPRODUCT(('Comp.'!$D$5:$D$763=$B108)*('Comp.'!$B$5:$B$763&gt;=F$4)*('Comp.'!$B$5:$B$763&lt;=EOMONTH(F$4,0))*('Comp.'!$E$5:$E$763)*(IF(Resumo!$Q$5="",1,'Comp.'!$K$5:$K$763=Resumo!$Q$5)))</f>
        <v>0</v>
      </c>
      <c r="G108" s="199">
        <f t="array" ref="G108">SUMPRODUCT(('Diário 1º PA'!$E$4:$E$2977='Analítico Cp.'!$B108)*('Diário 1º PA'!$C$4:$C$2977&gt;=G$4)*('Diário 1º PA'!$C$4:$C$2977&lt;=EOMONTH(G$4,0))*('Diário 1º PA'!$F$4:$F$2977)*(IF(Resumo!$Q$5="",1,'Diário 1º PA'!$O$4:$O$2977=Resumo!$Q$5)))
+SUMPRODUCT(('Diário 2º PA'!$E$4:$E$2000='Analítico Cp.'!$B108)*('Diário 2º PA'!$C$4:$C$2000&gt;=G$4)*('Diário 2º PA'!$C$4:$C$2000&lt;=EOMONTH(G$4,0))*('Diário 2º PA'!$F$4:$F$2000)*(IF(Resumo!$Q$5="",1,'Diário 2º PA'!$O$4:$O$2000=Resumo!$Q$5)))
+SUMPRODUCT(('Diário 3º PA'!$E$4:$E$2000='Analítico Cp.'!$B108)*('Diário 3º PA'!$C$4:$C$2000&gt;=G$4)*('Diário 3º PA'!$C$4:$C$2000&lt;=EOMONTH(G$4,0))*('Diário 3º PA'!$F$4:$F$2000)*(IF(Resumo!$Q$5="",1,'Diário 3º PA'!$O$4:$O$2000=Resumo!$Q$5)))
+SUMPRODUCT(('Diário 4º PA'!$E$4:$E$2000='Analítico Cp.'!$B108)*('Diário 4º PA'!$C$4:$C$2000&gt;=G$4)*('Diário 4º PA'!$C$4:$C$2000&lt;=EOMONTH(G$4,0))*('Diário 4º PA'!$F$4:$F$2000)*(IF(Resumo!$Q$5="",1,'Diário 4º PA'!$O$4:$O$2000=Resumo!$Q$5)))
+SUMPRODUCT(('Comp.'!$D$5:$D$763=$B108)*('Comp.'!$B$5:$B$763&gt;=G$4)*('Comp.'!$B$5:$B$763&lt;=EOMONTH(G$4,0))*('Comp.'!$E$5:$E$763)*(IF(Resumo!$Q$5="",1,'Comp.'!$K$5:$K$763=Resumo!$Q$5)))</f>
        <v>0</v>
      </c>
      <c r="H108" s="199">
        <f t="array" ref="H108">SUMPRODUCT(('Diário 1º PA'!$E$4:$E$2977='Analítico Cp.'!$B108)*('Diário 1º PA'!$C$4:$C$2977&gt;=H$4)*('Diário 1º PA'!$C$4:$C$2977&lt;=EOMONTH(H$4,0))*('Diário 1º PA'!$F$4:$F$2977)*(IF(Resumo!$Q$5="",1,'Diário 1º PA'!$O$4:$O$2977=Resumo!$Q$5)))
+SUMPRODUCT(('Diário 2º PA'!$E$4:$E$2000='Analítico Cp.'!$B108)*('Diário 2º PA'!$C$4:$C$2000&gt;=H$4)*('Diário 2º PA'!$C$4:$C$2000&lt;=EOMONTH(H$4,0))*('Diário 2º PA'!$F$4:$F$2000)*(IF(Resumo!$Q$5="",1,'Diário 2º PA'!$O$4:$O$2000=Resumo!$Q$5)))
+SUMPRODUCT(('Diário 3º PA'!$E$4:$E$2000='Analítico Cp.'!$B108)*('Diário 3º PA'!$C$4:$C$2000&gt;=H$4)*('Diário 3º PA'!$C$4:$C$2000&lt;=EOMONTH(H$4,0))*('Diário 3º PA'!$F$4:$F$2000)*(IF(Resumo!$Q$5="",1,'Diário 3º PA'!$O$4:$O$2000=Resumo!$Q$5)))
+SUMPRODUCT(('Diário 4º PA'!$E$4:$E$2000='Analítico Cp.'!$B108)*('Diário 4º PA'!$C$4:$C$2000&gt;=H$4)*('Diário 4º PA'!$C$4:$C$2000&lt;=EOMONTH(H$4,0))*('Diário 4º PA'!$F$4:$F$2000)*(IF(Resumo!$Q$5="",1,'Diário 4º PA'!$O$4:$O$2000=Resumo!$Q$5)))
+SUMPRODUCT(('Comp.'!$D$5:$D$763=$B108)*('Comp.'!$B$5:$B$763&gt;=H$4)*('Comp.'!$B$5:$B$763&lt;=EOMONTH(H$4,0))*('Comp.'!$E$5:$E$763)*(IF(Resumo!$Q$5="",1,'Comp.'!$K$5:$K$763=Resumo!$Q$5)))</f>
        <v>0</v>
      </c>
      <c r="I108" s="199">
        <f t="array" ref="I108">SUMPRODUCT(('Diário 1º PA'!$E$4:$E$2977='Analítico Cp.'!$B108)*('Diário 1º PA'!$C$4:$C$2977&gt;=I$4)*('Diário 1º PA'!$C$4:$C$2977&lt;=EOMONTH(I$4,0))*('Diário 1º PA'!$F$4:$F$2977)*(IF(Resumo!$Q$5="",1,'Diário 1º PA'!$O$4:$O$2977=Resumo!$Q$5)))
+SUMPRODUCT(('Diário 2º PA'!$E$4:$E$2000='Analítico Cp.'!$B108)*('Diário 2º PA'!$C$4:$C$2000&gt;=I$4)*('Diário 2º PA'!$C$4:$C$2000&lt;=EOMONTH(I$4,0))*('Diário 2º PA'!$F$4:$F$2000)*(IF(Resumo!$Q$5="",1,'Diário 2º PA'!$O$4:$O$2000=Resumo!$Q$5)))
+SUMPRODUCT(('Diário 3º PA'!$E$4:$E$2000='Analítico Cp.'!$B108)*('Diário 3º PA'!$C$4:$C$2000&gt;=I$4)*('Diário 3º PA'!$C$4:$C$2000&lt;=EOMONTH(I$4,0))*('Diário 3º PA'!$F$4:$F$2000)*(IF(Resumo!$Q$5="",1,'Diário 3º PA'!$O$4:$O$2000=Resumo!$Q$5)))
+SUMPRODUCT(('Diário 4º PA'!$E$4:$E$2000='Analítico Cp.'!$B108)*('Diário 4º PA'!$C$4:$C$2000&gt;=I$4)*('Diário 4º PA'!$C$4:$C$2000&lt;=EOMONTH(I$4,0))*('Diário 4º PA'!$F$4:$F$2000)*(IF(Resumo!$Q$5="",1,'Diário 4º PA'!$O$4:$O$2000=Resumo!$Q$5)))
+SUMPRODUCT(('Comp.'!$D$5:$D$763=$B108)*('Comp.'!$B$5:$B$763&gt;=I$4)*('Comp.'!$B$5:$B$763&lt;=EOMONTH(I$4,0))*('Comp.'!$E$5:$E$763)*(IF(Resumo!$Q$5="",1,'Comp.'!$K$5:$K$763=Resumo!$Q$5)))</f>
        <v>0</v>
      </c>
      <c r="J108" s="199">
        <f t="array" ref="J108">SUMPRODUCT(('Diário 1º PA'!$E$4:$E$2977='Analítico Cp.'!$B108)*('Diário 1º PA'!$C$4:$C$2977&gt;=J$4)*('Diário 1º PA'!$C$4:$C$2977&lt;=EOMONTH(J$4,0))*('Diário 1º PA'!$F$4:$F$2977)*(IF(Resumo!$Q$5="",1,'Diário 1º PA'!$O$4:$O$2977=Resumo!$Q$5)))
+SUMPRODUCT(('Diário 2º PA'!$E$4:$E$2000='Analítico Cp.'!$B108)*('Diário 2º PA'!$C$4:$C$2000&gt;=J$4)*('Diário 2º PA'!$C$4:$C$2000&lt;=EOMONTH(J$4,0))*('Diário 2º PA'!$F$4:$F$2000)*(IF(Resumo!$Q$5="",1,'Diário 2º PA'!$O$4:$O$2000=Resumo!$Q$5)))
+SUMPRODUCT(('Diário 3º PA'!$E$4:$E$2000='Analítico Cp.'!$B108)*('Diário 3º PA'!$C$4:$C$2000&gt;=J$4)*('Diário 3º PA'!$C$4:$C$2000&lt;=EOMONTH(J$4,0))*('Diário 3º PA'!$F$4:$F$2000)*(IF(Resumo!$Q$5="",1,'Diário 3º PA'!$O$4:$O$2000=Resumo!$Q$5)))
+SUMPRODUCT(('Diário 4º PA'!$E$4:$E$2000='Analítico Cp.'!$B108)*('Diário 4º PA'!$C$4:$C$2000&gt;=J$4)*('Diário 4º PA'!$C$4:$C$2000&lt;=EOMONTH(J$4,0))*('Diário 4º PA'!$F$4:$F$2000)*(IF(Resumo!$Q$5="",1,'Diário 4º PA'!$O$4:$O$2000=Resumo!$Q$5)))
+SUMPRODUCT(('Comp.'!$D$5:$D$763=$B108)*('Comp.'!$B$5:$B$763&gt;=J$4)*('Comp.'!$B$5:$B$763&lt;=EOMONTH(J$4,0))*('Comp.'!$E$5:$E$763)*(IF(Resumo!$Q$5="",1,'Comp.'!$K$5:$K$763=Resumo!$Q$5)))</f>
        <v>0</v>
      </c>
      <c r="K108" s="199">
        <f t="array" ref="K108">SUMPRODUCT(('Diário 1º PA'!$E$4:$E$2977='Analítico Cp.'!$B108)*('Diário 1º PA'!$C$4:$C$2977&gt;=K$4)*('Diário 1º PA'!$C$4:$C$2977&lt;=EOMONTH(K$4,0))*('Diário 1º PA'!$F$4:$F$2977)*(IF(Resumo!$Q$5="",1,'Diário 1º PA'!$O$4:$O$2977=Resumo!$Q$5)))
+SUMPRODUCT(('Diário 2º PA'!$E$4:$E$2000='Analítico Cp.'!$B108)*('Diário 2º PA'!$C$4:$C$2000&gt;=K$4)*('Diário 2º PA'!$C$4:$C$2000&lt;=EOMONTH(K$4,0))*('Diário 2º PA'!$F$4:$F$2000)*(IF(Resumo!$Q$5="",1,'Diário 2º PA'!$O$4:$O$2000=Resumo!$Q$5)))
+SUMPRODUCT(('Diário 3º PA'!$E$4:$E$2000='Analítico Cp.'!$B108)*('Diário 3º PA'!$C$4:$C$2000&gt;=K$4)*('Diário 3º PA'!$C$4:$C$2000&lt;=EOMONTH(K$4,0))*('Diário 3º PA'!$F$4:$F$2000)*(IF(Resumo!$Q$5="",1,'Diário 3º PA'!$O$4:$O$2000=Resumo!$Q$5)))
+SUMPRODUCT(('Diário 4º PA'!$E$4:$E$2000='Analítico Cp.'!$B108)*('Diário 4º PA'!$C$4:$C$2000&gt;=K$4)*('Diário 4º PA'!$C$4:$C$2000&lt;=EOMONTH(K$4,0))*('Diário 4º PA'!$F$4:$F$2000)*(IF(Resumo!$Q$5="",1,'Diário 4º PA'!$O$4:$O$2000=Resumo!$Q$5)))
+SUMPRODUCT(('Comp.'!$D$5:$D$763=$B108)*('Comp.'!$B$5:$B$763&gt;=K$4)*('Comp.'!$B$5:$B$763&lt;=EOMONTH(K$4,0))*('Comp.'!$E$5:$E$763)*(IF(Resumo!$Q$5="",1,'Comp.'!$K$5:$K$763=Resumo!$Q$5)))</f>
        <v>0</v>
      </c>
      <c r="L108" s="199">
        <f t="array" ref="L108">SUMPRODUCT(('Diário 1º PA'!$E$4:$E$2977='Analítico Cp.'!$B108)*('Diário 1º PA'!$C$4:$C$2977&gt;=L$4)*('Diário 1º PA'!$C$4:$C$2977&lt;=EOMONTH(L$4,0))*('Diário 1º PA'!$F$4:$F$2977)*(IF(Resumo!$Q$5="",1,'Diário 1º PA'!$O$4:$O$2977=Resumo!$Q$5)))
+SUMPRODUCT(('Diário 2º PA'!$E$4:$E$2000='Analítico Cp.'!$B108)*('Diário 2º PA'!$C$4:$C$2000&gt;=L$4)*('Diário 2º PA'!$C$4:$C$2000&lt;=EOMONTH(L$4,0))*('Diário 2º PA'!$F$4:$F$2000)*(IF(Resumo!$Q$5="",1,'Diário 2º PA'!$O$4:$O$2000=Resumo!$Q$5)))
+SUMPRODUCT(('Diário 3º PA'!$E$4:$E$2000='Analítico Cp.'!$B108)*('Diário 3º PA'!$C$4:$C$2000&gt;=L$4)*('Diário 3º PA'!$C$4:$C$2000&lt;=EOMONTH(L$4,0))*('Diário 3º PA'!$F$4:$F$2000)*(IF(Resumo!$Q$5="",1,'Diário 3º PA'!$O$4:$O$2000=Resumo!$Q$5)))
+SUMPRODUCT(('Diário 4º PA'!$E$4:$E$2000='Analítico Cp.'!$B108)*('Diário 4º PA'!$C$4:$C$2000&gt;=L$4)*('Diário 4º PA'!$C$4:$C$2000&lt;=EOMONTH(L$4,0))*('Diário 4º PA'!$F$4:$F$2000)*(IF(Resumo!$Q$5="",1,'Diário 4º PA'!$O$4:$O$2000=Resumo!$Q$5)))
+SUMPRODUCT(('Comp.'!$D$5:$D$763=$B108)*('Comp.'!$B$5:$B$763&gt;=L$4)*('Comp.'!$B$5:$B$763&lt;=EOMONTH(L$4,0))*('Comp.'!$E$5:$E$763)*(IF(Resumo!$Q$5="",1,'Comp.'!$K$5:$K$763=Resumo!$Q$5)))</f>
        <v>0</v>
      </c>
      <c r="M108" s="199">
        <f t="array" ref="M108">SUMPRODUCT(('Diário 1º PA'!$E$4:$E$2977='Analítico Cp.'!$B108)*('Diário 1º PA'!$C$4:$C$2977&gt;=M$4)*('Diário 1º PA'!$C$4:$C$2977&lt;=EOMONTH(M$4,0))*('Diário 1º PA'!$F$4:$F$2977)*(IF(Resumo!$Q$5="",1,'Diário 1º PA'!$O$4:$O$2977=Resumo!$Q$5)))
+SUMPRODUCT(('Diário 2º PA'!$E$4:$E$2000='Analítico Cp.'!$B108)*('Diário 2º PA'!$C$4:$C$2000&gt;=M$4)*('Diário 2º PA'!$C$4:$C$2000&lt;=EOMONTH(M$4,0))*('Diário 2º PA'!$F$4:$F$2000)*(IF(Resumo!$Q$5="",1,'Diário 2º PA'!$O$4:$O$2000=Resumo!$Q$5)))
+SUMPRODUCT(('Diário 3º PA'!$E$4:$E$2000='Analítico Cp.'!$B108)*('Diário 3º PA'!$C$4:$C$2000&gt;=M$4)*('Diário 3º PA'!$C$4:$C$2000&lt;=EOMONTH(M$4,0))*('Diário 3º PA'!$F$4:$F$2000)*(IF(Resumo!$Q$5="",1,'Diário 3º PA'!$O$4:$O$2000=Resumo!$Q$5)))
+SUMPRODUCT(('Diário 4º PA'!$E$4:$E$2000='Analítico Cp.'!$B108)*('Diário 4º PA'!$C$4:$C$2000&gt;=M$4)*('Diário 4º PA'!$C$4:$C$2000&lt;=EOMONTH(M$4,0))*('Diário 4º PA'!$F$4:$F$2000)*(IF(Resumo!$Q$5="",1,'Diário 4º PA'!$O$4:$O$2000=Resumo!$Q$5)))
+SUMPRODUCT(('Comp.'!$D$5:$D$763=$B108)*('Comp.'!$B$5:$B$763&gt;=M$4)*('Comp.'!$B$5:$B$763&lt;=EOMONTH(M$4,0))*('Comp.'!$E$5:$E$763)*(IF(Resumo!$Q$5="",1,'Comp.'!$K$5:$K$763=Resumo!$Q$5)))</f>
        <v>0</v>
      </c>
      <c r="N108" s="199">
        <f t="array" ref="N108">SUMPRODUCT(('Diário 1º PA'!$E$4:$E$2977='Analítico Cp.'!$B108)*('Diário 1º PA'!$C$4:$C$2977&gt;=N$4)*('Diário 1º PA'!$C$4:$C$2977&lt;=EOMONTH(N$4,0))*('Diário 1º PA'!$F$4:$F$2977)*(IF(Resumo!$Q$5="",1,'Diário 1º PA'!$O$4:$O$2977=Resumo!$Q$5)))
+SUMPRODUCT(('Diário 2º PA'!$E$4:$E$2000='Analítico Cp.'!$B108)*('Diário 2º PA'!$C$4:$C$2000&gt;=N$4)*('Diário 2º PA'!$C$4:$C$2000&lt;=EOMONTH(N$4,0))*('Diário 2º PA'!$F$4:$F$2000)*(IF(Resumo!$Q$5="",1,'Diário 2º PA'!$O$4:$O$2000=Resumo!$Q$5)))
+SUMPRODUCT(('Diário 3º PA'!$E$4:$E$2000='Analítico Cp.'!$B108)*('Diário 3º PA'!$C$4:$C$2000&gt;=N$4)*('Diário 3º PA'!$C$4:$C$2000&lt;=EOMONTH(N$4,0))*('Diário 3º PA'!$F$4:$F$2000)*(IF(Resumo!$Q$5="",1,'Diário 3º PA'!$O$4:$O$2000=Resumo!$Q$5)))
+SUMPRODUCT(('Diário 4º PA'!$E$4:$E$2000='Analítico Cp.'!$B108)*('Diário 4º PA'!$C$4:$C$2000&gt;=N$4)*('Diário 4º PA'!$C$4:$C$2000&lt;=EOMONTH(N$4,0))*('Diário 4º PA'!$F$4:$F$2000)*(IF(Resumo!$Q$5="",1,'Diário 4º PA'!$O$4:$O$2000=Resumo!$Q$5)))
+SUMPRODUCT(('Comp.'!$D$5:$D$763=$B108)*('Comp.'!$B$5:$B$763&gt;=N$4)*('Comp.'!$B$5:$B$763&lt;=EOMONTH(N$4,0))*('Comp.'!$E$5:$E$763)*(IF(Resumo!$Q$5="",1,'Comp.'!$K$5:$K$763=Resumo!$Q$5)))</f>
        <v>0</v>
      </c>
      <c r="O108" s="200">
        <f t="shared" si="13"/>
        <v>0</v>
      </c>
      <c r="P108" s="201">
        <f t="shared" si="14"/>
        <v>0</v>
      </c>
      <c r="Q108" s="174"/>
      <c r="R108" s="174"/>
      <c r="S108" s="174"/>
      <c r="T108" s="174"/>
      <c r="U108" s="174"/>
      <c r="V108" s="174"/>
      <c r="W108" s="174"/>
      <c r="X108" s="174"/>
      <c r="Y108" s="174"/>
      <c r="Z108" s="174"/>
    </row>
    <row r="109" spans="1:26" ht="23.25" customHeight="1" x14ac:dyDescent="0.2">
      <c r="A109" s="220" t="s">
        <v>321</v>
      </c>
      <c r="B109" s="84" t="s">
        <v>322</v>
      </c>
      <c r="C109" s="199">
        <f t="array" ref="C109">SUMPRODUCT(('Diário 1º PA'!$E$4:$E$2977='Analítico Cp.'!$B109)*('Diário 1º PA'!$C$4:$C$2977&gt;=C$4)*('Diário 1º PA'!$C$4:$C$2977&lt;=EOMONTH(C$4,0))*('Diário 1º PA'!$F$4:$F$2977)*(IF(Resumo!$Q$5="",1,'Diário 1º PA'!$O$4:$O$2977=Resumo!$Q$5)))
+SUMPRODUCT(('Diário 2º PA'!$E$4:$E$2000='Analítico Cp.'!$B109)*('Diário 2º PA'!$C$4:$C$2000&gt;=C$4)*('Diário 2º PA'!$C$4:$C$2000&lt;=EOMONTH(C$4,0))*('Diário 2º PA'!$F$4:$F$2000)*(IF(Resumo!$Q$5="",1,'Diário 2º PA'!$O$4:$O$2000=Resumo!$Q$5)))
+SUMPRODUCT(('Diário 3º PA'!$E$4:$E$2000='Analítico Cp.'!$B109)*('Diário 3º PA'!$C$4:$C$2000&gt;=C$4)*('Diário 3º PA'!$C$4:$C$2000&lt;=EOMONTH(C$4,0))*('Diário 3º PA'!$F$4:$F$2000)*(IF(Resumo!$Q$5="",1,'Diário 3º PA'!$O$4:$O$2000=Resumo!$Q$5)))
+SUMPRODUCT(('Diário 4º PA'!$E$4:$E$2000='Analítico Cp.'!$B109)*('Diário 4º PA'!$C$4:$C$2000&gt;=C$4)*('Diário 4º PA'!$C$4:$C$2000&lt;=EOMONTH(C$4,0))*('Diário 4º PA'!$F$4:$F$2000)*(IF(Resumo!$Q$5="",1,'Diário 4º PA'!$O$4:$O$2000=Resumo!$Q$5)))
+SUMPRODUCT(('Comp.'!$D$5:$D$763=$B109)*('Comp.'!$B$5:$B$763&gt;=C$4)*('Comp.'!$B$5:$B$763&lt;=EOMONTH(C$4,0))*('Comp.'!$E$5:$E$763)*(IF(Resumo!$Q$5="",1,'Comp.'!$K$5:$K$763=Resumo!$Q$5)))</f>
        <v>0</v>
      </c>
      <c r="D109" s="199">
        <f t="array" ref="D109">SUMPRODUCT(('Diário 1º PA'!$E$4:$E$2977='Analítico Cp.'!$B109)*('Diário 1º PA'!$C$4:$C$2977&gt;=D$4)*('Diário 1º PA'!$C$4:$C$2977&lt;=EOMONTH(D$4,0))*('Diário 1º PA'!$F$4:$F$2977)*(IF(Resumo!$Q$5="",1,'Diário 1º PA'!$O$4:$O$2977=Resumo!$Q$5)))
+SUMPRODUCT(('Diário 2º PA'!$E$4:$E$2000='Analítico Cp.'!$B109)*('Diário 2º PA'!$C$4:$C$2000&gt;=D$4)*('Diário 2º PA'!$C$4:$C$2000&lt;=EOMONTH(D$4,0))*('Diário 2º PA'!$F$4:$F$2000)*(IF(Resumo!$Q$5="",1,'Diário 2º PA'!$O$4:$O$2000=Resumo!$Q$5)))
+SUMPRODUCT(('Diário 3º PA'!$E$4:$E$2000='Analítico Cp.'!$B109)*('Diário 3º PA'!$C$4:$C$2000&gt;=D$4)*('Diário 3º PA'!$C$4:$C$2000&lt;=EOMONTH(D$4,0))*('Diário 3º PA'!$F$4:$F$2000)*(IF(Resumo!$Q$5="",1,'Diário 3º PA'!$O$4:$O$2000=Resumo!$Q$5)))
+SUMPRODUCT(('Diário 4º PA'!$E$4:$E$2000='Analítico Cp.'!$B109)*('Diário 4º PA'!$C$4:$C$2000&gt;=D$4)*('Diário 4º PA'!$C$4:$C$2000&lt;=EOMONTH(D$4,0))*('Diário 4º PA'!$F$4:$F$2000)*(IF(Resumo!$Q$5="",1,'Diário 4º PA'!$O$4:$O$2000=Resumo!$Q$5)))
+SUMPRODUCT(('Comp.'!$D$5:$D$763=$B109)*('Comp.'!$B$5:$B$763&gt;=D$4)*('Comp.'!$B$5:$B$763&lt;=EOMONTH(D$4,0))*('Comp.'!$E$5:$E$763)*(IF(Resumo!$Q$5="",1,'Comp.'!$K$5:$K$763=Resumo!$Q$5)))</f>
        <v>5400</v>
      </c>
      <c r="E109" s="199">
        <f t="array" ref="E109">SUMPRODUCT(('Diário 1º PA'!$E$4:$E$2977='Analítico Cp.'!$B109)*('Diário 1º PA'!$C$4:$C$2977&gt;=E$4)*('Diário 1º PA'!$C$4:$C$2977&lt;=EOMONTH(E$4,0))*('Diário 1º PA'!$F$4:$F$2977)*(IF(Resumo!$Q$5="",1,'Diário 1º PA'!$O$4:$O$2977=Resumo!$Q$5)))
+SUMPRODUCT(('Diário 2º PA'!$E$4:$E$2000='Analítico Cp.'!$B109)*('Diário 2º PA'!$C$4:$C$2000&gt;=E$4)*('Diário 2º PA'!$C$4:$C$2000&lt;=EOMONTH(E$4,0))*('Diário 2º PA'!$F$4:$F$2000)*(IF(Resumo!$Q$5="",1,'Diário 2º PA'!$O$4:$O$2000=Resumo!$Q$5)))
+SUMPRODUCT(('Diário 3º PA'!$E$4:$E$2000='Analítico Cp.'!$B109)*('Diário 3º PA'!$C$4:$C$2000&gt;=E$4)*('Diário 3º PA'!$C$4:$C$2000&lt;=EOMONTH(E$4,0))*('Diário 3º PA'!$F$4:$F$2000)*(IF(Resumo!$Q$5="",1,'Diário 3º PA'!$O$4:$O$2000=Resumo!$Q$5)))
+SUMPRODUCT(('Diário 4º PA'!$E$4:$E$2000='Analítico Cp.'!$B109)*('Diário 4º PA'!$C$4:$C$2000&gt;=E$4)*('Diário 4º PA'!$C$4:$C$2000&lt;=EOMONTH(E$4,0))*('Diário 4º PA'!$F$4:$F$2000)*(IF(Resumo!$Q$5="",1,'Diário 4º PA'!$O$4:$O$2000=Resumo!$Q$5)))
+SUMPRODUCT(('Comp.'!$D$5:$D$763=$B109)*('Comp.'!$B$5:$B$763&gt;=E$4)*('Comp.'!$B$5:$B$763&lt;=EOMONTH(E$4,0))*('Comp.'!$E$5:$E$763)*(IF(Resumo!$Q$5="",1,'Comp.'!$K$5:$K$763=Resumo!$Q$5)))</f>
        <v>0</v>
      </c>
      <c r="F109" s="199">
        <f t="array" ref="F109">SUMPRODUCT(('Diário 1º PA'!$E$4:$E$2977='Analítico Cp.'!$B109)*('Diário 1º PA'!$C$4:$C$2977&gt;=F$4)*('Diário 1º PA'!$C$4:$C$2977&lt;=EOMONTH(F$4,0))*('Diário 1º PA'!$F$4:$F$2977)*(IF(Resumo!$Q$5="",1,'Diário 1º PA'!$O$4:$O$2977=Resumo!$Q$5)))
+SUMPRODUCT(('Diário 2º PA'!$E$4:$E$2000='Analítico Cp.'!$B109)*('Diário 2º PA'!$C$4:$C$2000&gt;=F$4)*('Diário 2º PA'!$C$4:$C$2000&lt;=EOMONTH(F$4,0))*('Diário 2º PA'!$F$4:$F$2000)*(IF(Resumo!$Q$5="",1,'Diário 2º PA'!$O$4:$O$2000=Resumo!$Q$5)))
+SUMPRODUCT(('Diário 3º PA'!$E$4:$E$2000='Analítico Cp.'!$B109)*('Diário 3º PA'!$C$4:$C$2000&gt;=F$4)*('Diário 3º PA'!$C$4:$C$2000&lt;=EOMONTH(F$4,0))*('Diário 3º PA'!$F$4:$F$2000)*(IF(Resumo!$Q$5="",1,'Diário 3º PA'!$O$4:$O$2000=Resumo!$Q$5)))
+SUMPRODUCT(('Diário 4º PA'!$E$4:$E$2000='Analítico Cp.'!$B109)*('Diário 4º PA'!$C$4:$C$2000&gt;=F$4)*('Diário 4º PA'!$C$4:$C$2000&lt;=EOMONTH(F$4,0))*('Diário 4º PA'!$F$4:$F$2000)*(IF(Resumo!$Q$5="",1,'Diário 4º PA'!$O$4:$O$2000=Resumo!$Q$5)))
+SUMPRODUCT(('Comp.'!$D$5:$D$763=$B109)*('Comp.'!$B$5:$B$763&gt;=F$4)*('Comp.'!$B$5:$B$763&lt;=EOMONTH(F$4,0))*('Comp.'!$E$5:$E$763)*(IF(Resumo!$Q$5="",1,'Comp.'!$K$5:$K$763=Resumo!$Q$5)))</f>
        <v>0</v>
      </c>
      <c r="G109" s="199">
        <f t="array" ref="G109">SUMPRODUCT(('Diário 1º PA'!$E$4:$E$2977='Analítico Cp.'!$B109)*('Diário 1º PA'!$C$4:$C$2977&gt;=G$4)*('Diário 1º PA'!$C$4:$C$2977&lt;=EOMONTH(G$4,0))*('Diário 1º PA'!$F$4:$F$2977)*(IF(Resumo!$Q$5="",1,'Diário 1º PA'!$O$4:$O$2977=Resumo!$Q$5)))
+SUMPRODUCT(('Diário 2º PA'!$E$4:$E$2000='Analítico Cp.'!$B109)*('Diário 2º PA'!$C$4:$C$2000&gt;=G$4)*('Diário 2º PA'!$C$4:$C$2000&lt;=EOMONTH(G$4,0))*('Diário 2º PA'!$F$4:$F$2000)*(IF(Resumo!$Q$5="",1,'Diário 2º PA'!$O$4:$O$2000=Resumo!$Q$5)))
+SUMPRODUCT(('Diário 3º PA'!$E$4:$E$2000='Analítico Cp.'!$B109)*('Diário 3º PA'!$C$4:$C$2000&gt;=G$4)*('Diário 3º PA'!$C$4:$C$2000&lt;=EOMONTH(G$4,0))*('Diário 3º PA'!$F$4:$F$2000)*(IF(Resumo!$Q$5="",1,'Diário 3º PA'!$O$4:$O$2000=Resumo!$Q$5)))
+SUMPRODUCT(('Diário 4º PA'!$E$4:$E$2000='Analítico Cp.'!$B109)*('Diário 4º PA'!$C$4:$C$2000&gt;=G$4)*('Diário 4º PA'!$C$4:$C$2000&lt;=EOMONTH(G$4,0))*('Diário 4º PA'!$F$4:$F$2000)*(IF(Resumo!$Q$5="",1,'Diário 4º PA'!$O$4:$O$2000=Resumo!$Q$5)))
+SUMPRODUCT(('Comp.'!$D$5:$D$763=$B109)*('Comp.'!$B$5:$B$763&gt;=G$4)*('Comp.'!$B$5:$B$763&lt;=EOMONTH(G$4,0))*('Comp.'!$E$5:$E$763)*(IF(Resumo!$Q$5="",1,'Comp.'!$K$5:$K$763=Resumo!$Q$5)))</f>
        <v>0</v>
      </c>
      <c r="H109" s="199">
        <f t="array" ref="H109">SUMPRODUCT(('Diário 1º PA'!$E$4:$E$2977='Analítico Cp.'!$B109)*('Diário 1º PA'!$C$4:$C$2977&gt;=H$4)*('Diário 1º PA'!$C$4:$C$2977&lt;=EOMONTH(H$4,0))*('Diário 1º PA'!$F$4:$F$2977)*(IF(Resumo!$Q$5="",1,'Diário 1º PA'!$O$4:$O$2977=Resumo!$Q$5)))
+SUMPRODUCT(('Diário 2º PA'!$E$4:$E$2000='Analítico Cp.'!$B109)*('Diário 2º PA'!$C$4:$C$2000&gt;=H$4)*('Diário 2º PA'!$C$4:$C$2000&lt;=EOMONTH(H$4,0))*('Diário 2º PA'!$F$4:$F$2000)*(IF(Resumo!$Q$5="",1,'Diário 2º PA'!$O$4:$O$2000=Resumo!$Q$5)))
+SUMPRODUCT(('Diário 3º PA'!$E$4:$E$2000='Analítico Cp.'!$B109)*('Diário 3º PA'!$C$4:$C$2000&gt;=H$4)*('Diário 3º PA'!$C$4:$C$2000&lt;=EOMONTH(H$4,0))*('Diário 3º PA'!$F$4:$F$2000)*(IF(Resumo!$Q$5="",1,'Diário 3º PA'!$O$4:$O$2000=Resumo!$Q$5)))
+SUMPRODUCT(('Diário 4º PA'!$E$4:$E$2000='Analítico Cp.'!$B109)*('Diário 4º PA'!$C$4:$C$2000&gt;=H$4)*('Diário 4º PA'!$C$4:$C$2000&lt;=EOMONTH(H$4,0))*('Diário 4º PA'!$F$4:$F$2000)*(IF(Resumo!$Q$5="",1,'Diário 4º PA'!$O$4:$O$2000=Resumo!$Q$5)))
+SUMPRODUCT(('Comp.'!$D$5:$D$763=$B109)*('Comp.'!$B$5:$B$763&gt;=H$4)*('Comp.'!$B$5:$B$763&lt;=EOMONTH(H$4,0))*('Comp.'!$E$5:$E$763)*(IF(Resumo!$Q$5="",1,'Comp.'!$K$5:$K$763=Resumo!$Q$5)))</f>
        <v>0</v>
      </c>
      <c r="I109" s="199">
        <f t="array" ref="I109">SUMPRODUCT(('Diário 1º PA'!$E$4:$E$2977='Analítico Cp.'!$B109)*('Diário 1º PA'!$C$4:$C$2977&gt;=I$4)*('Diário 1º PA'!$C$4:$C$2977&lt;=EOMONTH(I$4,0))*('Diário 1º PA'!$F$4:$F$2977)*(IF(Resumo!$Q$5="",1,'Diário 1º PA'!$O$4:$O$2977=Resumo!$Q$5)))
+SUMPRODUCT(('Diário 2º PA'!$E$4:$E$2000='Analítico Cp.'!$B109)*('Diário 2º PA'!$C$4:$C$2000&gt;=I$4)*('Diário 2º PA'!$C$4:$C$2000&lt;=EOMONTH(I$4,0))*('Diário 2º PA'!$F$4:$F$2000)*(IF(Resumo!$Q$5="",1,'Diário 2º PA'!$O$4:$O$2000=Resumo!$Q$5)))
+SUMPRODUCT(('Diário 3º PA'!$E$4:$E$2000='Analítico Cp.'!$B109)*('Diário 3º PA'!$C$4:$C$2000&gt;=I$4)*('Diário 3º PA'!$C$4:$C$2000&lt;=EOMONTH(I$4,0))*('Diário 3º PA'!$F$4:$F$2000)*(IF(Resumo!$Q$5="",1,'Diário 3º PA'!$O$4:$O$2000=Resumo!$Q$5)))
+SUMPRODUCT(('Diário 4º PA'!$E$4:$E$2000='Analítico Cp.'!$B109)*('Diário 4º PA'!$C$4:$C$2000&gt;=I$4)*('Diário 4º PA'!$C$4:$C$2000&lt;=EOMONTH(I$4,0))*('Diário 4º PA'!$F$4:$F$2000)*(IF(Resumo!$Q$5="",1,'Diário 4º PA'!$O$4:$O$2000=Resumo!$Q$5)))
+SUMPRODUCT(('Comp.'!$D$5:$D$763=$B109)*('Comp.'!$B$5:$B$763&gt;=I$4)*('Comp.'!$B$5:$B$763&lt;=EOMONTH(I$4,0))*('Comp.'!$E$5:$E$763)*(IF(Resumo!$Q$5="",1,'Comp.'!$K$5:$K$763=Resumo!$Q$5)))</f>
        <v>0</v>
      </c>
      <c r="J109" s="199">
        <f t="array" ref="J109">SUMPRODUCT(('Diário 1º PA'!$E$4:$E$2977='Analítico Cp.'!$B109)*('Diário 1º PA'!$C$4:$C$2977&gt;=J$4)*('Diário 1º PA'!$C$4:$C$2977&lt;=EOMONTH(J$4,0))*('Diário 1º PA'!$F$4:$F$2977)*(IF(Resumo!$Q$5="",1,'Diário 1º PA'!$O$4:$O$2977=Resumo!$Q$5)))
+SUMPRODUCT(('Diário 2º PA'!$E$4:$E$2000='Analítico Cp.'!$B109)*('Diário 2º PA'!$C$4:$C$2000&gt;=J$4)*('Diário 2º PA'!$C$4:$C$2000&lt;=EOMONTH(J$4,0))*('Diário 2º PA'!$F$4:$F$2000)*(IF(Resumo!$Q$5="",1,'Diário 2º PA'!$O$4:$O$2000=Resumo!$Q$5)))
+SUMPRODUCT(('Diário 3º PA'!$E$4:$E$2000='Analítico Cp.'!$B109)*('Diário 3º PA'!$C$4:$C$2000&gt;=J$4)*('Diário 3º PA'!$C$4:$C$2000&lt;=EOMONTH(J$4,0))*('Diário 3º PA'!$F$4:$F$2000)*(IF(Resumo!$Q$5="",1,'Diário 3º PA'!$O$4:$O$2000=Resumo!$Q$5)))
+SUMPRODUCT(('Diário 4º PA'!$E$4:$E$2000='Analítico Cp.'!$B109)*('Diário 4º PA'!$C$4:$C$2000&gt;=J$4)*('Diário 4º PA'!$C$4:$C$2000&lt;=EOMONTH(J$4,0))*('Diário 4º PA'!$F$4:$F$2000)*(IF(Resumo!$Q$5="",1,'Diário 4º PA'!$O$4:$O$2000=Resumo!$Q$5)))
+SUMPRODUCT(('Comp.'!$D$5:$D$763=$B109)*('Comp.'!$B$5:$B$763&gt;=J$4)*('Comp.'!$B$5:$B$763&lt;=EOMONTH(J$4,0))*('Comp.'!$E$5:$E$763)*(IF(Resumo!$Q$5="",1,'Comp.'!$K$5:$K$763=Resumo!$Q$5)))</f>
        <v>0</v>
      </c>
      <c r="K109" s="199">
        <f t="array" ref="K109">SUMPRODUCT(('Diário 1º PA'!$E$4:$E$2977='Analítico Cp.'!$B109)*('Diário 1º PA'!$C$4:$C$2977&gt;=K$4)*('Diário 1º PA'!$C$4:$C$2977&lt;=EOMONTH(K$4,0))*('Diário 1º PA'!$F$4:$F$2977)*(IF(Resumo!$Q$5="",1,'Diário 1º PA'!$O$4:$O$2977=Resumo!$Q$5)))
+SUMPRODUCT(('Diário 2º PA'!$E$4:$E$2000='Analítico Cp.'!$B109)*('Diário 2º PA'!$C$4:$C$2000&gt;=K$4)*('Diário 2º PA'!$C$4:$C$2000&lt;=EOMONTH(K$4,0))*('Diário 2º PA'!$F$4:$F$2000)*(IF(Resumo!$Q$5="",1,'Diário 2º PA'!$O$4:$O$2000=Resumo!$Q$5)))
+SUMPRODUCT(('Diário 3º PA'!$E$4:$E$2000='Analítico Cp.'!$B109)*('Diário 3º PA'!$C$4:$C$2000&gt;=K$4)*('Diário 3º PA'!$C$4:$C$2000&lt;=EOMONTH(K$4,0))*('Diário 3º PA'!$F$4:$F$2000)*(IF(Resumo!$Q$5="",1,'Diário 3º PA'!$O$4:$O$2000=Resumo!$Q$5)))
+SUMPRODUCT(('Diário 4º PA'!$E$4:$E$2000='Analítico Cp.'!$B109)*('Diário 4º PA'!$C$4:$C$2000&gt;=K$4)*('Diário 4º PA'!$C$4:$C$2000&lt;=EOMONTH(K$4,0))*('Diário 4º PA'!$F$4:$F$2000)*(IF(Resumo!$Q$5="",1,'Diário 4º PA'!$O$4:$O$2000=Resumo!$Q$5)))
+SUMPRODUCT(('Comp.'!$D$5:$D$763=$B109)*('Comp.'!$B$5:$B$763&gt;=K$4)*('Comp.'!$B$5:$B$763&lt;=EOMONTH(K$4,0))*('Comp.'!$E$5:$E$763)*(IF(Resumo!$Q$5="",1,'Comp.'!$K$5:$K$763=Resumo!$Q$5)))</f>
        <v>0</v>
      </c>
      <c r="L109" s="199">
        <f t="array" ref="L109">SUMPRODUCT(('Diário 1º PA'!$E$4:$E$2977='Analítico Cp.'!$B109)*('Diário 1º PA'!$C$4:$C$2977&gt;=L$4)*('Diário 1º PA'!$C$4:$C$2977&lt;=EOMONTH(L$4,0))*('Diário 1º PA'!$F$4:$F$2977)*(IF(Resumo!$Q$5="",1,'Diário 1º PA'!$O$4:$O$2977=Resumo!$Q$5)))
+SUMPRODUCT(('Diário 2º PA'!$E$4:$E$2000='Analítico Cp.'!$B109)*('Diário 2º PA'!$C$4:$C$2000&gt;=L$4)*('Diário 2º PA'!$C$4:$C$2000&lt;=EOMONTH(L$4,0))*('Diário 2º PA'!$F$4:$F$2000)*(IF(Resumo!$Q$5="",1,'Diário 2º PA'!$O$4:$O$2000=Resumo!$Q$5)))
+SUMPRODUCT(('Diário 3º PA'!$E$4:$E$2000='Analítico Cp.'!$B109)*('Diário 3º PA'!$C$4:$C$2000&gt;=L$4)*('Diário 3º PA'!$C$4:$C$2000&lt;=EOMONTH(L$4,0))*('Diário 3º PA'!$F$4:$F$2000)*(IF(Resumo!$Q$5="",1,'Diário 3º PA'!$O$4:$O$2000=Resumo!$Q$5)))
+SUMPRODUCT(('Diário 4º PA'!$E$4:$E$2000='Analítico Cp.'!$B109)*('Diário 4º PA'!$C$4:$C$2000&gt;=L$4)*('Diário 4º PA'!$C$4:$C$2000&lt;=EOMONTH(L$4,0))*('Diário 4º PA'!$F$4:$F$2000)*(IF(Resumo!$Q$5="",1,'Diário 4º PA'!$O$4:$O$2000=Resumo!$Q$5)))
+SUMPRODUCT(('Comp.'!$D$5:$D$763=$B109)*('Comp.'!$B$5:$B$763&gt;=L$4)*('Comp.'!$B$5:$B$763&lt;=EOMONTH(L$4,0))*('Comp.'!$E$5:$E$763)*(IF(Resumo!$Q$5="",1,'Comp.'!$K$5:$K$763=Resumo!$Q$5)))</f>
        <v>0</v>
      </c>
      <c r="M109" s="199">
        <f t="array" ref="M109">SUMPRODUCT(('Diário 1º PA'!$E$4:$E$2977='Analítico Cp.'!$B109)*('Diário 1º PA'!$C$4:$C$2977&gt;=M$4)*('Diário 1º PA'!$C$4:$C$2977&lt;=EOMONTH(M$4,0))*('Diário 1º PA'!$F$4:$F$2977)*(IF(Resumo!$Q$5="",1,'Diário 1º PA'!$O$4:$O$2977=Resumo!$Q$5)))
+SUMPRODUCT(('Diário 2º PA'!$E$4:$E$2000='Analítico Cp.'!$B109)*('Diário 2º PA'!$C$4:$C$2000&gt;=M$4)*('Diário 2º PA'!$C$4:$C$2000&lt;=EOMONTH(M$4,0))*('Diário 2º PA'!$F$4:$F$2000)*(IF(Resumo!$Q$5="",1,'Diário 2º PA'!$O$4:$O$2000=Resumo!$Q$5)))
+SUMPRODUCT(('Diário 3º PA'!$E$4:$E$2000='Analítico Cp.'!$B109)*('Diário 3º PA'!$C$4:$C$2000&gt;=M$4)*('Diário 3º PA'!$C$4:$C$2000&lt;=EOMONTH(M$4,0))*('Diário 3º PA'!$F$4:$F$2000)*(IF(Resumo!$Q$5="",1,'Diário 3º PA'!$O$4:$O$2000=Resumo!$Q$5)))
+SUMPRODUCT(('Diário 4º PA'!$E$4:$E$2000='Analítico Cp.'!$B109)*('Diário 4º PA'!$C$4:$C$2000&gt;=M$4)*('Diário 4º PA'!$C$4:$C$2000&lt;=EOMONTH(M$4,0))*('Diário 4º PA'!$F$4:$F$2000)*(IF(Resumo!$Q$5="",1,'Diário 4º PA'!$O$4:$O$2000=Resumo!$Q$5)))
+SUMPRODUCT(('Comp.'!$D$5:$D$763=$B109)*('Comp.'!$B$5:$B$763&gt;=M$4)*('Comp.'!$B$5:$B$763&lt;=EOMONTH(M$4,0))*('Comp.'!$E$5:$E$763)*(IF(Resumo!$Q$5="",1,'Comp.'!$K$5:$K$763=Resumo!$Q$5)))</f>
        <v>0</v>
      </c>
      <c r="N109" s="199">
        <f t="array" ref="N109">SUMPRODUCT(('Diário 1º PA'!$E$4:$E$2977='Analítico Cp.'!$B109)*('Diário 1º PA'!$C$4:$C$2977&gt;=N$4)*('Diário 1º PA'!$C$4:$C$2977&lt;=EOMONTH(N$4,0))*('Diário 1º PA'!$F$4:$F$2977)*(IF(Resumo!$Q$5="",1,'Diário 1º PA'!$O$4:$O$2977=Resumo!$Q$5)))
+SUMPRODUCT(('Diário 2º PA'!$E$4:$E$2000='Analítico Cp.'!$B109)*('Diário 2º PA'!$C$4:$C$2000&gt;=N$4)*('Diário 2º PA'!$C$4:$C$2000&lt;=EOMONTH(N$4,0))*('Diário 2º PA'!$F$4:$F$2000)*(IF(Resumo!$Q$5="",1,'Diário 2º PA'!$O$4:$O$2000=Resumo!$Q$5)))
+SUMPRODUCT(('Diário 3º PA'!$E$4:$E$2000='Analítico Cp.'!$B109)*('Diário 3º PA'!$C$4:$C$2000&gt;=N$4)*('Diário 3º PA'!$C$4:$C$2000&lt;=EOMONTH(N$4,0))*('Diário 3º PA'!$F$4:$F$2000)*(IF(Resumo!$Q$5="",1,'Diário 3º PA'!$O$4:$O$2000=Resumo!$Q$5)))
+SUMPRODUCT(('Diário 4º PA'!$E$4:$E$2000='Analítico Cp.'!$B109)*('Diário 4º PA'!$C$4:$C$2000&gt;=N$4)*('Diário 4º PA'!$C$4:$C$2000&lt;=EOMONTH(N$4,0))*('Diário 4º PA'!$F$4:$F$2000)*(IF(Resumo!$Q$5="",1,'Diário 4º PA'!$O$4:$O$2000=Resumo!$Q$5)))
+SUMPRODUCT(('Comp.'!$D$5:$D$763=$B109)*('Comp.'!$B$5:$B$763&gt;=N$4)*('Comp.'!$B$5:$B$763&lt;=EOMONTH(N$4,0))*('Comp.'!$E$5:$E$763)*(IF(Resumo!$Q$5="",1,'Comp.'!$K$5:$K$763=Resumo!$Q$5)))</f>
        <v>0</v>
      </c>
      <c r="O109" s="200">
        <f t="shared" si="13"/>
        <v>5400</v>
      </c>
      <c r="P109" s="201">
        <f t="shared" si="14"/>
        <v>1.1177103324681728E-3</v>
      </c>
      <c r="Q109" s="174"/>
      <c r="R109" s="174"/>
      <c r="S109" s="174"/>
      <c r="T109" s="174"/>
      <c r="U109" s="174"/>
      <c r="V109" s="174"/>
      <c r="W109" s="174"/>
      <c r="X109" s="174"/>
      <c r="Y109" s="174"/>
      <c r="Z109" s="174"/>
    </row>
    <row r="110" spans="1:26" ht="23.25" customHeight="1" x14ac:dyDescent="0.2">
      <c r="A110" s="220" t="s">
        <v>323</v>
      </c>
      <c r="B110" s="84" t="s">
        <v>324</v>
      </c>
      <c r="C110" s="199">
        <f t="array" ref="C110">SUMPRODUCT(('Diário 1º PA'!$E$4:$E$2977='Analítico Cp.'!$B110)*('Diário 1º PA'!$C$4:$C$2977&gt;=C$4)*('Diário 1º PA'!$C$4:$C$2977&lt;=EOMONTH(C$4,0))*('Diário 1º PA'!$F$4:$F$2977)*(IF(Resumo!$Q$5="",1,'Diário 1º PA'!$O$4:$O$2977=Resumo!$Q$5)))
+SUMPRODUCT(('Diário 2º PA'!$E$4:$E$2000='Analítico Cp.'!$B110)*('Diário 2º PA'!$C$4:$C$2000&gt;=C$4)*('Diário 2º PA'!$C$4:$C$2000&lt;=EOMONTH(C$4,0))*('Diário 2º PA'!$F$4:$F$2000)*(IF(Resumo!$Q$5="",1,'Diário 2º PA'!$O$4:$O$2000=Resumo!$Q$5)))
+SUMPRODUCT(('Diário 3º PA'!$E$4:$E$2000='Analítico Cp.'!$B110)*('Diário 3º PA'!$C$4:$C$2000&gt;=C$4)*('Diário 3º PA'!$C$4:$C$2000&lt;=EOMONTH(C$4,0))*('Diário 3º PA'!$F$4:$F$2000)*(IF(Resumo!$Q$5="",1,'Diário 3º PA'!$O$4:$O$2000=Resumo!$Q$5)))
+SUMPRODUCT(('Diário 4º PA'!$E$4:$E$2000='Analítico Cp.'!$B110)*('Diário 4º PA'!$C$4:$C$2000&gt;=C$4)*('Diário 4º PA'!$C$4:$C$2000&lt;=EOMONTH(C$4,0))*('Diário 4º PA'!$F$4:$F$2000)*(IF(Resumo!$Q$5="",1,'Diário 4º PA'!$O$4:$O$2000=Resumo!$Q$5)))
+SUMPRODUCT(('Comp.'!$D$5:$D$763=$B110)*('Comp.'!$B$5:$B$763&gt;=C$4)*('Comp.'!$B$5:$B$763&lt;=EOMONTH(C$4,0))*('Comp.'!$E$5:$E$763)*(IF(Resumo!$Q$5="",1,'Comp.'!$K$5:$K$763=Resumo!$Q$5)))</f>
        <v>1020.5</v>
      </c>
      <c r="D110" s="199">
        <f t="array" ref="D110">SUMPRODUCT(('Diário 1º PA'!$E$4:$E$2977='Analítico Cp.'!$B110)*('Diário 1º PA'!$C$4:$C$2977&gt;=D$4)*('Diário 1º PA'!$C$4:$C$2977&lt;=EOMONTH(D$4,0))*('Diário 1º PA'!$F$4:$F$2977)*(IF(Resumo!$Q$5="",1,'Diário 1º PA'!$O$4:$O$2977=Resumo!$Q$5)))
+SUMPRODUCT(('Diário 2º PA'!$E$4:$E$2000='Analítico Cp.'!$B110)*('Diário 2º PA'!$C$4:$C$2000&gt;=D$4)*('Diário 2º PA'!$C$4:$C$2000&lt;=EOMONTH(D$4,0))*('Diário 2º PA'!$F$4:$F$2000)*(IF(Resumo!$Q$5="",1,'Diário 2º PA'!$O$4:$O$2000=Resumo!$Q$5)))
+SUMPRODUCT(('Diário 3º PA'!$E$4:$E$2000='Analítico Cp.'!$B110)*('Diário 3º PA'!$C$4:$C$2000&gt;=D$4)*('Diário 3º PA'!$C$4:$C$2000&lt;=EOMONTH(D$4,0))*('Diário 3º PA'!$F$4:$F$2000)*(IF(Resumo!$Q$5="",1,'Diário 3º PA'!$O$4:$O$2000=Resumo!$Q$5)))
+SUMPRODUCT(('Diário 4º PA'!$E$4:$E$2000='Analítico Cp.'!$B110)*('Diário 4º PA'!$C$4:$C$2000&gt;=D$4)*('Diário 4º PA'!$C$4:$C$2000&lt;=EOMONTH(D$4,0))*('Diário 4º PA'!$F$4:$F$2000)*(IF(Resumo!$Q$5="",1,'Diário 4º PA'!$O$4:$O$2000=Resumo!$Q$5)))
+SUMPRODUCT(('Comp.'!$D$5:$D$763=$B110)*('Comp.'!$B$5:$B$763&gt;=D$4)*('Comp.'!$B$5:$B$763&lt;=EOMONTH(D$4,0))*('Comp.'!$E$5:$E$763)*(IF(Resumo!$Q$5="",1,'Comp.'!$K$5:$K$763=Resumo!$Q$5)))</f>
        <v>2800</v>
      </c>
      <c r="E110" s="199">
        <f t="array" ref="E110">SUMPRODUCT(('Diário 1º PA'!$E$4:$E$2977='Analítico Cp.'!$B110)*('Diário 1º PA'!$C$4:$C$2977&gt;=E$4)*('Diário 1º PA'!$C$4:$C$2977&lt;=EOMONTH(E$4,0))*('Diário 1º PA'!$F$4:$F$2977)*(IF(Resumo!$Q$5="",1,'Diário 1º PA'!$O$4:$O$2977=Resumo!$Q$5)))
+SUMPRODUCT(('Diário 2º PA'!$E$4:$E$2000='Analítico Cp.'!$B110)*('Diário 2º PA'!$C$4:$C$2000&gt;=E$4)*('Diário 2º PA'!$C$4:$C$2000&lt;=EOMONTH(E$4,0))*('Diário 2º PA'!$F$4:$F$2000)*(IF(Resumo!$Q$5="",1,'Diário 2º PA'!$O$4:$O$2000=Resumo!$Q$5)))
+SUMPRODUCT(('Diário 3º PA'!$E$4:$E$2000='Analítico Cp.'!$B110)*('Diário 3º PA'!$C$4:$C$2000&gt;=E$4)*('Diário 3º PA'!$C$4:$C$2000&lt;=EOMONTH(E$4,0))*('Diário 3º PA'!$F$4:$F$2000)*(IF(Resumo!$Q$5="",1,'Diário 3º PA'!$O$4:$O$2000=Resumo!$Q$5)))
+SUMPRODUCT(('Diário 4º PA'!$E$4:$E$2000='Analítico Cp.'!$B110)*('Diário 4º PA'!$C$4:$C$2000&gt;=E$4)*('Diário 4º PA'!$C$4:$C$2000&lt;=EOMONTH(E$4,0))*('Diário 4º PA'!$F$4:$F$2000)*(IF(Resumo!$Q$5="",1,'Diário 4º PA'!$O$4:$O$2000=Resumo!$Q$5)))
+SUMPRODUCT(('Comp.'!$D$5:$D$763=$B110)*('Comp.'!$B$5:$B$763&gt;=E$4)*('Comp.'!$B$5:$B$763&lt;=EOMONTH(E$4,0))*('Comp.'!$E$5:$E$763)*(IF(Resumo!$Q$5="",1,'Comp.'!$K$5:$K$763=Resumo!$Q$5)))</f>
        <v>205.87</v>
      </c>
      <c r="F110" s="199">
        <f t="array" ref="F110">SUMPRODUCT(('Diário 1º PA'!$E$4:$E$2977='Analítico Cp.'!$B110)*('Diário 1º PA'!$C$4:$C$2977&gt;=F$4)*('Diário 1º PA'!$C$4:$C$2977&lt;=EOMONTH(F$4,0))*('Diário 1º PA'!$F$4:$F$2977)*(IF(Resumo!$Q$5="",1,'Diário 1º PA'!$O$4:$O$2977=Resumo!$Q$5)))
+SUMPRODUCT(('Diário 2º PA'!$E$4:$E$2000='Analítico Cp.'!$B110)*('Diário 2º PA'!$C$4:$C$2000&gt;=F$4)*('Diário 2º PA'!$C$4:$C$2000&lt;=EOMONTH(F$4,0))*('Diário 2º PA'!$F$4:$F$2000)*(IF(Resumo!$Q$5="",1,'Diário 2º PA'!$O$4:$O$2000=Resumo!$Q$5)))
+SUMPRODUCT(('Diário 3º PA'!$E$4:$E$2000='Analítico Cp.'!$B110)*('Diário 3º PA'!$C$4:$C$2000&gt;=F$4)*('Diário 3º PA'!$C$4:$C$2000&lt;=EOMONTH(F$4,0))*('Diário 3º PA'!$F$4:$F$2000)*(IF(Resumo!$Q$5="",1,'Diário 3º PA'!$O$4:$O$2000=Resumo!$Q$5)))
+SUMPRODUCT(('Diário 4º PA'!$E$4:$E$2000='Analítico Cp.'!$B110)*('Diário 4º PA'!$C$4:$C$2000&gt;=F$4)*('Diário 4º PA'!$C$4:$C$2000&lt;=EOMONTH(F$4,0))*('Diário 4º PA'!$F$4:$F$2000)*(IF(Resumo!$Q$5="",1,'Diário 4º PA'!$O$4:$O$2000=Resumo!$Q$5)))
+SUMPRODUCT(('Comp.'!$D$5:$D$763=$B110)*('Comp.'!$B$5:$B$763&gt;=F$4)*('Comp.'!$B$5:$B$763&lt;=EOMONTH(F$4,0))*('Comp.'!$E$5:$E$763)*(IF(Resumo!$Q$5="",1,'Comp.'!$K$5:$K$763=Resumo!$Q$5)))</f>
        <v>0</v>
      </c>
      <c r="G110" s="199">
        <f t="array" ref="G110">SUMPRODUCT(('Diário 1º PA'!$E$4:$E$2977='Analítico Cp.'!$B110)*('Diário 1º PA'!$C$4:$C$2977&gt;=G$4)*('Diário 1º PA'!$C$4:$C$2977&lt;=EOMONTH(G$4,0))*('Diário 1º PA'!$F$4:$F$2977)*(IF(Resumo!$Q$5="",1,'Diário 1º PA'!$O$4:$O$2977=Resumo!$Q$5)))
+SUMPRODUCT(('Diário 2º PA'!$E$4:$E$2000='Analítico Cp.'!$B110)*('Diário 2º PA'!$C$4:$C$2000&gt;=G$4)*('Diário 2º PA'!$C$4:$C$2000&lt;=EOMONTH(G$4,0))*('Diário 2º PA'!$F$4:$F$2000)*(IF(Resumo!$Q$5="",1,'Diário 2º PA'!$O$4:$O$2000=Resumo!$Q$5)))
+SUMPRODUCT(('Diário 3º PA'!$E$4:$E$2000='Analítico Cp.'!$B110)*('Diário 3º PA'!$C$4:$C$2000&gt;=G$4)*('Diário 3º PA'!$C$4:$C$2000&lt;=EOMONTH(G$4,0))*('Diário 3º PA'!$F$4:$F$2000)*(IF(Resumo!$Q$5="",1,'Diário 3º PA'!$O$4:$O$2000=Resumo!$Q$5)))
+SUMPRODUCT(('Diário 4º PA'!$E$4:$E$2000='Analítico Cp.'!$B110)*('Diário 4º PA'!$C$4:$C$2000&gt;=G$4)*('Diário 4º PA'!$C$4:$C$2000&lt;=EOMONTH(G$4,0))*('Diário 4º PA'!$F$4:$F$2000)*(IF(Resumo!$Q$5="",1,'Diário 4º PA'!$O$4:$O$2000=Resumo!$Q$5)))
+SUMPRODUCT(('Comp.'!$D$5:$D$763=$B110)*('Comp.'!$B$5:$B$763&gt;=G$4)*('Comp.'!$B$5:$B$763&lt;=EOMONTH(G$4,0))*('Comp.'!$E$5:$E$763)*(IF(Resumo!$Q$5="",1,'Comp.'!$K$5:$K$763=Resumo!$Q$5)))</f>
        <v>0</v>
      </c>
      <c r="H110" s="199">
        <f t="array" ref="H110">SUMPRODUCT(('Diário 1º PA'!$E$4:$E$2977='Analítico Cp.'!$B110)*('Diário 1º PA'!$C$4:$C$2977&gt;=H$4)*('Diário 1º PA'!$C$4:$C$2977&lt;=EOMONTH(H$4,0))*('Diário 1º PA'!$F$4:$F$2977)*(IF(Resumo!$Q$5="",1,'Diário 1º PA'!$O$4:$O$2977=Resumo!$Q$5)))
+SUMPRODUCT(('Diário 2º PA'!$E$4:$E$2000='Analítico Cp.'!$B110)*('Diário 2º PA'!$C$4:$C$2000&gt;=H$4)*('Diário 2º PA'!$C$4:$C$2000&lt;=EOMONTH(H$4,0))*('Diário 2º PA'!$F$4:$F$2000)*(IF(Resumo!$Q$5="",1,'Diário 2º PA'!$O$4:$O$2000=Resumo!$Q$5)))
+SUMPRODUCT(('Diário 3º PA'!$E$4:$E$2000='Analítico Cp.'!$B110)*('Diário 3º PA'!$C$4:$C$2000&gt;=H$4)*('Diário 3º PA'!$C$4:$C$2000&lt;=EOMONTH(H$4,0))*('Diário 3º PA'!$F$4:$F$2000)*(IF(Resumo!$Q$5="",1,'Diário 3º PA'!$O$4:$O$2000=Resumo!$Q$5)))
+SUMPRODUCT(('Diário 4º PA'!$E$4:$E$2000='Analítico Cp.'!$B110)*('Diário 4º PA'!$C$4:$C$2000&gt;=H$4)*('Diário 4º PA'!$C$4:$C$2000&lt;=EOMONTH(H$4,0))*('Diário 4º PA'!$F$4:$F$2000)*(IF(Resumo!$Q$5="",1,'Diário 4º PA'!$O$4:$O$2000=Resumo!$Q$5)))
+SUMPRODUCT(('Comp.'!$D$5:$D$763=$B110)*('Comp.'!$B$5:$B$763&gt;=H$4)*('Comp.'!$B$5:$B$763&lt;=EOMONTH(H$4,0))*('Comp.'!$E$5:$E$763)*(IF(Resumo!$Q$5="",1,'Comp.'!$K$5:$K$763=Resumo!$Q$5)))</f>
        <v>0</v>
      </c>
      <c r="I110" s="199">
        <f t="array" ref="I110">SUMPRODUCT(('Diário 1º PA'!$E$4:$E$2977='Analítico Cp.'!$B110)*('Diário 1º PA'!$C$4:$C$2977&gt;=I$4)*('Diário 1º PA'!$C$4:$C$2977&lt;=EOMONTH(I$4,0))*('Diário 1º PA'!$F$4:$F$2977)*(IF(Resumo!$Q$5="",1,'Diário 1º PA'!$O$4:$O$2977=Resumo!$Q$5)))
+SUMPRODUCT(('Diário 2º PA'!$E$4:$E$2000='Analítico Cp.'!$B110)*('Diário 2º PA'!$C$4:$C$2000&gt;=I$4)*('Diário 2º PA'!$C$4:$C$2000&lt;=EOMONTH(I$4,0))*('Diário 2º PA'!$F$4:$F$2000)*(IF(Resumo!$Q$5="",1,'Diário 2º PA'!$O$4:$O$2000=Resumo!$Q$5)))
+SUMPRODUCT(('Diário 3º PA'!$E$4:$E$2000='Analítico Cp.'!$B110)*('Diário 3º PA'!$C$4:$C$2000&gt;=I$4)*('Diário 3º PA'!$C$4:$C$2000&lt;=EOMONTH(I$4,0))*('Diário 3º PA'!$F$4:$F$2000)*(IF(Resumo!$Q$5="",1,'Diário 3º PA'!$O$4:$O$2000=Resumo!$Q$5)))
+SUMPRODUCT(('Diário 4º PA'!$E$4:$E$2000='Analítico Cp.'!$B110)*('Diário 4º PA'!$C$4:$C$2000&gt;=I$4)*('Diário 4º PA'!$C$4:$C$2000&lt;=EOMONTH(I$4,0))*('Diário 4º PA'!$F$4:$F$2000)*(IF(Resumo!$Q$5="",1,'Diário 4º PA'!$O$4:$O$2000=Resumo!$Q$5)))
+SUMPRODUCT(('Comp.'!$D$5:$D$763=$B110)*('Comp.'!$B$5:$B$763&gt;=I$4)*('Comp.'!$B$5:$B$763&lt;=EOMONTH(I$4,0))*('Comp.'!$E$5:$E$763)*(IF(Resumo!$Q$5="",1,'Comp.'!$K$5:$K$763=Resumo!$Q$5)))</f>
        <v>0</v>
      </c>
      <c r="J110" s="199">
        <f t="array" ref="J110">SUMPRODUCT(('Diário 1º PA'!$E$4:$E$2977='Analítico Cp.'!$B110)*('Diário 1º PA'!$C$4:$C$2977&gt;=J$4)*('Diário 1º PA'!$C$4:$C$2977&lt;=EOMONTH(J$4,0))*('Diário 1º PA'!$F$4:$F$2977)*(IF(Resumo!$Q$5="",1,'Diário 1º PA'!$O$4:$O$2977=Resumo!$Q$5)))
+SUMPRODUCT(('Diário 2º PA'!$E$4:$E$2000='Analítico Cp.'!$B110)*('Diário 2º PA'!$C$4:$C$2000&gt;=J$4)*('Diário 2º PA'!$C$4:$C$2000&lt;=EOMONTH(J$4,0))*('Diário 2º PA'!$F$4:$F$2000)*(IF(Resumo!$Q$5="",1,'Diário 2º PA'!$O$4:$O$2000=Resumo!$Q$5)))
+SUMPRODUCT(('Diário 3º PA'!$E$4:$E$2000='Analítico Cp.'!$B110)*('Diário 3º PA'!$C$4:$C$2000&gt;=J$4)*('Diário 3º PA'!$C$4:$C$2000&lt;=EOMONTH(J$4,0))*('Diário 3º PA'!$F$4:$F$2000)*(IF(Resumo!$Q$5="",1,'Diário 3º PA'!$O$4:$O$2000=Resumo!$Q$5)))
+SUMPRODUCT(('Diário 4º PA'!$E$4:$E$2000='Analítico Cp.'!$B110)*('Diário 4º PA'!$C$4:$C$2000&gt;=J$4)*('Diário 4º PA'!$C$4:$C$2000&lt;=EOMONTH(J$4,0))*('Diário 4º PA'!$F$4:$F$2000)*(IF(Resumo!$Q$5="",1,'Diário 4º PA'!$O$4:$O$2000=Resumo!$Q$5)))
+SUMPRODUCT(('Comp.'!$D$5:$D$763=$B110)*('Comp.'!$B$5:$B$763&gt;=J$4)*('Comp.'!$B$5:$B$763&lt;=EOMONTH(J$4,0))*('Comp.'!$E$5:$E$763)*(IF(Resumo!$Q$5="",1,'Comp.'!$K$5:$K$763=Resumo!$Q$5)))</f>
        <v>0</v>
      </c>
      <c r="K110" s="199">
        <f t="array" ref="K110">SUMPRODUCT(('Diário 1º PA'!$E$4:$E$2977='Analítico Cp.'!$B110)*('Diário 1º PA'!$C$4:$C$2977&gt;=K$4)*('Diário 1º PA'!$C$4:$C$2977&lt;=EOMONTH(K$4,0))*('Diário 1º PA'!$F$4:$F$2977)*(IF(Resumo!$Q$5="",1,'Diário 1º PA'!$O$4:$O$2977=Resumo!$Q$5)))
+SUMPRODUCT(('Diário 2º PA'!$E$4:$E$2000='Analítico Cp.'!$B110)*('Diário 2º PA'!$C$4:$C$2000&gt;=K$4)*('Diário 2º PA'!$C$4:$C$2000&lt;=EOMONTH(K$4,0))*('Diário 2º PA'!$F$4:$F$2000)*(IF(Resumo!$Q$5="",1,'Diário 2º PA'!$O$4:$O$2000=Resumo!$Q$5)))
+SUMPRODUCT(('Diário 3º PA'!$E$4:$E$2000='Analítico Cp.'!$B110)*('Diário 3º PA'!$C$4:$C$2000&gt;=K$4)*('Diário 3º PA'!$C$4:$C$2000&lt;=EOMONTH(K$4,0))*('Diário 3º PA'!$F$4:$F$2000)*(IF(Resumo!$Q$5="",1,'Diário 3º PA'!$O$4:$O$2000=Resumo!$Q$5)))
+SUMPRODUCT(('Diário 4º PA'!$E$4:$E$2000='Analítico Cp.'!$B110)*('Diário 4º PA'!$C$4:$C$2000&gt;=K$4)*('Diário 4º PA'!$C$4:$C$2000&lt;=EOMONTH(K$4,0))*('Diário 4º PA'!$F$4:$F$2000)*(IF(Resumo!$Q$5="",1,'Diário 4º PA'!$O$4:$O$2000=Resumo!$Q$5)))
+SUMPRODUCT(('Comp.'!$D$5:$D$763=$B110)*('Comp.'!$B$5:$B$763&gt;=K$4)*('Comp.'!$B$5:$B$763&lt;=EOMONTH(K$4,0))*('Comp.'!$E$5:$E$763)*(IF(Resumo!$Q$5="",1,'Comp.'!$K$5:$K$763=Resumo!$Q$5)))</f>
        <v>0</v>
      </c>
      <c r="L110" s="199">
        <f t="array" ref="L110">SUMPRODUCT(('Diário 1º PA'!$E$4:$E$2977='Analítico Cp.'!$B110)*('Diário 1º PA'!$C$4:$C$2977&gt;=L$4)*('Diário 1º PA'!$C$4:$C$2977&lt;=EOMONTH(L$4,0))*('Diário 1º PA'!$F$4:$F$2977)*(IF(Resumo!$Q$5="",1,'Diário 1º PA'!$O$4:$O$2977=Resumo!$Q$5)))
+SUMPRODUCT(('Diário 2º PA'!$E$4:$E$2000='Analítico Cp.'!$B110)*('Diário 2º PA'!$C$4:$C$2000&gt;=L$4)*('Diário 2º PA'!$C$4:$C$2000&lt;=EOMONTH(L$4,0))*('Diário 2º PA'!$F$4:$F$2000)*(IF(Resumo!$Q$5="",1,'Diário 2º PA'!$O$4:$O$2000=Resumo!$Q$5)))
+SUMPRODUCT(('Diário 3º PA'!$E$4:$E$2000='Analítico Cp.'!$B110)*('Diário 3º PA'!$C$4:$C$2000&gt;=L$4)*('Diário 3º PA'!$C$4:$C$2000&lt;=EOMONTH(L$4,0))*('Diário 3º PA'!$F$4:$F$2000)*(IF(Resumo!$Q$5="",1,'Diário 3º PA'!$O$4:$O$2000=Resumo!$Q$5)))
+SUMPRODUCT(('Diário 4º PA'!$E$4:$E$2000='Analítico Cp.'!$B110)*('Diário 4º PA'!$C$4:$C$2000&gt;=L$4)*('Diário 4º PA'!$C$4:$C$2000&lt;=EOMONTH(L$4,0))*('Diário 4º PA'!$F$4:$F$2000)*(IF(Resumo!$Q$5="",1,'Diário 4º PA'!$O$4:$O$2000=Resumo!$Q$5)))
+SUMPRODUCT(('Comp.'!$D$5:$D$763=$B110)*('Comp.'!$B$5:$B$763&gt;=L$4)*('Comp.'!$B$5:$B$763&lt;=EOMONTH(L$4,0))*('Comp.'!$E$5:$E$763)*(IF(Resumo!$Q$5="",1,'Comp.'!$K$5:$K$763=Resumo!$Q$5)))</f>
        <v>0</v>
      </c>
      <c r="M110" s="199">
        <f t="array" ref="M110">SUMPRODUCT(('Diário 1º PA'!$E$4:$E$2977='Analítico Cp.'!$B110)*('Diário 1º PA'!$C$4:$C$2977&gt;=M$4)*('Diário 1º PA'!$C$4:$C$2977&lt;=EOMONTH(M$4,0))*('Diário 1º PA'!$F$4:$F$2977)*(IF(Resumo!$Q$5="",1,'Diário 1º PA'!$O$4:$O$2977=Resumo!$Q$5)))
+SUMPRODUCT(('Diário 2º PA'!$E$4:$E$2000='Analítico Cp.'!$B110)*('Diário 2º PA'!$C$4:$C$2000&gt;=M$4)*('Diário 2º PA'!$C$4:$C$2000&lt;=EOMONTH(M$4,0))*('Diário 2º PA'!$F$4:$F$2000)*(IF(Resumo!$Q$5="",1,'Diário 2º PA'!$O$4:$O$2000=Resumo!$Q$5)))
+SUMPRODUCT(('Diário 3º PA'!$E$4:$E$2000='Analítico Cp.'!$B110)*('Diário 3º PA'!$C$4:$C$2000&gt;=M$4)*('Diário 3º PA'!$C$4:$C$2000&lt;=EOMONTH(M$4,0))*('Diário 3º PA'!$F$4:$F$2000)*(IF(Resumo!$Q$5="",1,'Diário 3º PA'!$O$4:$O$2000=Resumo!$Q$5)))
+SUMPRODUCT(('Diário 4º PA'!$E$4:$E$2000='Analítico Cp.'!$B110)*('Diário 4º PA'!$C$4:$C$2000&gt;=M$4)*('Diário 4º PA'!$C$4:$C$2000&lt;=EOMONTH(M$4,0))*('Diário 4º PA'!$F$4:$F$2000)*(IF(Resumo!$Q$5="",1,'Diário 4º PA'!$O$4:$O$2000=Resumo!$Q$5)))
+SUMPRODUCT(('Comp.'!$D$5:$D$763=$B110)*('Comp.'!$B$5:$B$763&gt;=M$4)*('Comp.'!$B$5:$B$763&lt;=EOMONTH(M$4,0))*('Comp.'!$E$5:$E$763)*(IF(Resumo!$Q$5="",1,'Comp.'!$K$5:$K$763=Resumo!$Q$5)))</f>
        <v>0</v>
      </c>
      <c r="N110" s="199">
        <f t="array" ref="N110">SUMPRODUCT(('Diário 1º PA'!$E$4:$E$2977='Analítico Cp.'!$B110)*('Diário 1º PA'!$C$4:$C$2977&gt;=N$4)*('Diário 1º PA'!$C$4:$C$2977&lt;=EOMONTH(N$4,0))*('Diário 1º PA'!$F$4:$F$2977)*(IF(Resumo!$Q$5="",1,'Diário 1º PA'!$O$4:$O$2977=Resumo!$Q$5)))
+SUMPRODUCT(('Diário 2º PA'!$E$4:$E$2000='Analítico Cp.'!$B110)*('Diário 2º PA'!$C$4:$C$2000&gt;=N$4)*('Diário 2º PA'!$C$4:$C$2000&lt;=EOMONTH(N$4,0))*('Diário 2º PA'!$F$4:$F$2000)*(IF(Resumo!$Q$5="",1,'Diário 2º PA'!$O$4:$O$2000=Resumo!$Q$5)))
+SUMPRODUCT(('Diário 3º PA'!$E$4:$E$2000='Analítico Cp.'!$B110)*('Diário 3º PA'!$C$4:$C$2000&gt;=N$4)*('Diário 3º PA'!$C$4:$C$2000&lt;=EOMONTH(N$4,0))*('Diário 3º PA'!$F$4:$F$2000)*(IF(Resumo!$Q$5="",1,'Diário 3º PA'!$O$4:$O$2000=Resumo!$Q$5)))
+SUMPRODUCT(('Diário 4º PA'!$E$4:$E$2000='Analítico Cp.'!$B110)*('Diário 4º PA'!$C$4:$C$2000&gt;=N$4)*('Diário 4º PA'!$C$4:$C$2000&lt;=EOMONTH(N$4,0))*('Diário 4º PA'!$F$4:$F$2000)*(IF(Resumo!$Q$5="",1,'Diário 4º PA'!$O$4:$O$2000=Resumo!$Q$5)))
+SUMPRODUCT(('Comp.'!$D$5:$D$763=$B110)*('Comp.'!$B$5:$B$763&gt;=N$4)*('Comp.'!$B$5:$B$763&lt;=EOMONTH(N$4,0))*('Comp.'!$E$5:$E$763)*(IF(Resumo!$Q$5="",1,'Comp.'!$K$5:$K$763=Resumo!$Q$5)))</f>
        <v>0</v>
      </c>
      <c r="O110" s="200">
        <f t="shared" si="13"/>
        <v>4026.37</v>
      </c>
      <c r="P110" s="201">
        <f t="shared" si="14"/>
        <v>8.3339173172960676E-4</v>
      </c>
      <c r="Q110" s="174"/>
      <c r="R110" s="174"/>
      <c r="S110" s="174"/>
      <c r="T110" s="174"/>
      <c r="U110" s="174"/>
      <c r="V110" s="174"/>
      <c r="W110" s="174"/>
      <c r="X110" s="174"/>
      <c r="Y110" s="174"/>
      <c r="Z110" s="174"/>
    </row>
    <row r="111" spans="1:26" ht="23.25" customHeight="1" x14ac:dyDescent="0.2">
      <c r="A111" s="220" t="s">
        <v>325</v>
      </c>
      <c r="B111" s="84" t="s">
        <v>326</v>
      </c>
      <c r="C111" s="199">
        <f t="array" ref="C111">SUMPRODUCT(('Diário 1º PA'!$E$4:$E$2977='Analítico Cp.'!$B111)*('Diário 1º PA'!$C$4:$C$2977&gt;=C$4)*('Diário 1º PA'!$C$4:$C$2977&lt;=EOMONTH(C$4,0))*('Diário 1º PA'!$F$4:$F$2977)*(IF(Resumo!$Q$5="",1,'Diário 1º PA'!$O$4:$O$2977=Resumo!$Q$5)))
+SUMPRODUCT(('Diário 2º PA'!$E$4:$E$2000='Analítico Cp.'!$B111)*('Diário 2º PA'!$C$4:$C$2000&gt;=C$4)*('Diário 2º PA'!$C$4:$C$2000&lt;=EOMONTH(C$4,0))*('Diário 2º PA'!$F$4:$F$2000)*(IF(Resumo!$Q$5="",1,'Diário 2º PA'!$O$4:$O$2000=Resumo!$Q$5)))
+SUMPRODUCT(('Diário 3º PA'!$E$4:$E$2000='Analítico Cp.'!$B111)*('Diário 3º PA'!$C$4:$C$2000&gt;=C$4)*('Diário 3º PA'!$C$4:$C$2000&lt;=EOMONTH(C$4,0))*('Diário 3º PA'!$F$4:$F$2000)*(IF(Resumo!$Q$5="",1,'Diário 3º PA'!$O$4:$O$2000=Resumo!$Q$5)))
+SUMPRODUCT(('Diário 4º PA'!$E$4:$E$2000='Analítico Cp.'!$B111)*('Diário 4º PA'!$C$4:$C$2000&gt;=C$4)*('Diário 4º PA'!$C$4:$C$2000&lt;=EOMONTH(C$4,0))*('Diário 4º PA'!$F$4:$F$2000)*(IF(Resumo!$Q$5="",1,'Diário 4º PA'!$O$4:$O$2000=Resumo!$Q$5)))
+SUMPRODUCT(('Comp.'!$D$5:$D$763=$B111)*('Comp.'!$B$5:$B$763&gt;=C$4)*('Comp.'!$B$5:$B$763&lt;=EOMONTH(C$4,0))*('Comp.'!$E$5:$E$763)*(IF(Resumo!$Q$5="",1,'Comp.'!$K$5:$K$763=Resumo!$Q$5)))</f>
        <v>0</v>
      </c>
      <c r="D111" s="199">
        <f t="array" ref="D111">SUMPRODUCT(('Diário 1º PA'!$E$4:$E$2977='Analítico Cp.'!$B111)*('Diário 1º PA'!$C$4:$C$2977&gt;=D$4)*('Diário 1º PA'!$C$4:$C$2977&lt;=EOMONTH(D$4,0))*('Diário 1º PA'!$F$4:$F$2977)*(IF(Resumo!$Q$5="",1,'Diário 1º PA'!$O$4:$O$2977=Resumo!$Q$5)))
+SUMPRODUCT(('Diário 2º PA'!$E$4:$E$2000='Analítico Cp.'!$B111)*('Diário 2º PA'!$C$4:$C$2000&gt;=D$4)*('Diário 2º PA'!$C$4:$C$2000&lt;=EOMONTH(D$4,0))*('Diário 2º PA'!$F$4:$F$2000)*(IF(Resumo!$Q$5="",1,'Diário 2º PA'!$O$4:$O$2000=Resumo!$Q$5)))
+SUMPRODUCT(('Diário 3º PA'!$E$4:$E$2000='Analítico Cp.'!$B111)*('Diário 3º PA'!$C$4:$C$2000&gt;=D$4)*('Diário 3º PA'!$C$4:$C$2000&lt;=EOMONTH(D$4,0))*('Diário 3º PA'!$F$4:$F$2000)*(IF(Resumo!$Q$5="",1,'Diário 3º PA'!$O$4:$O$2000=Resumo!$Q$5)))
+SUMPRODUCT(('Diário 4º PA'!$E$4:$E$2000='Analítico Cp.'!$B111)*('Diário 4º PA'!$C$4:$C$2000&gt;=D$4)*('Diário 4º PA'!$C$4:$C$2000&lt;=EOMONTH(D$4,0))*('Diário 4º PA'!$F$4:$F$2000)*(IF(Resumo!$Q$5="",1,'Diário 4º PA'!$O$4:$O$2000=Resumo!$Q$5)))
+SUMPRODUCT(('Comp.'!$D$5:$D$763=$B111)*('Comp.'!$B$5:$B$763&gt;=D$4)*('Comp.'!$B$5:$B$763&lt;=EOMONTH(D$4,0))*('Comp.'!$E$5:$E$763)*(IF(Resumo!$Q$5="",1,'Comp.'!$K$5:$K$763=Resumo!$Q$5)))</f>
        <v>0</v>
      </c>
      <c r="E111" s="199">
        <f t="array" ref="E111">SUMPRODUCT(('Diário 1º PA'!$E$4:$E$2977='Analítico Cp.'!$B111)*('Diário 1º PA'!$C$4:$C$2977&gt;=E$4)*('Diário 1º PA'!$C$4:$C$2977&lt;=EOMONTH(E$4,0))*('Diário 1º PA'!$F$4:$F$2977)*(IF(Resumo!$Q$5="",1,'Diário 1º PA'!$O$4:$O$2977=Resumo!$Q$5)))
+SUMPRODUCT(('Diário 2º PA'!$E$4:$E$2000='Analítico Cp.'!$B111)*('Diário 2º PA'!$C$4:$C$2000&gt;=E$4)*('Diário 2º PA'!$C$4:$C$2000&lt;=EOMONTH(E$4,0))*('Diário 2º PA'!$F$4:$F$2000)*(IF(Resumo!$Q$5="",1,'Diário 2º PA'!$O$4:$O$2000=Resumo!$Q$5)))
+SUMPRODUCT(('Diário 3º PA'!$E$4:$E$2000='Analítico Cp.'!$B111)*('Diário 3º PA'!$C$4:$C$2000&gt;=E$4)*('Diário 3º PA'!$C$4:$C$2000&lt;=EOMONTH(E$4,0))*('Diário 3º PA'!$F$4:$F$2000)*(IF(Resumo!$Q$5="",1,'Diário 3º PA'!$O$4:$O$2000=Resumo!$Q$5)))
+SUMPRODUCT(('Diário 4º PA'!$E$4:$E$2000='Analítico Cp.'!$B111)*('Diário 4º PA'!$C$4:$C$2000&gt;=E$4)*('Diário 4º PA'!$C$4:$C$2000&lt;=EOMONTH(E$4,0))*('Diário 4º PA'!$F$4:$F$2000)*(IF(Resumo!$Q$5="",1,'Diário 4º PA'!$O$4:$O$2000=Resumo!$Q$5)))
+SUMPRODUCT(('Comp.'!$D$5:$D$763=$B111)*('Comp.'!$B$5:$B$763&gt;=E$4)*('Comp.'!$B$5:$B$763&lt;=EOMONTH(E$4,0))*('Comp.'!$E$5:$E$763)*(IF(Resumo!$Q$5="",1,'Comp.'!$K$5:$K$763=Resumo!$Q$5)))</f>
        <v>0</v>
      </c>
      <c r="F111" s="199">
        <f t="array" ref="F111">SUMPRODUCT(('Diário 1º PA'!$E$4:$E$2977='Analítico Cp.'!$B111)*('Diário 1º PA'!$C$4:$C$2977&gt;=F$4)*('Diário 1º PA'!$C$4:$C$2977&lt;=EOMONTH(F$4,0))*('Diário 1º PA'!$F$4:$F$2977)*(IF(Resumo!$Q$5="",1,'Diário 1º PA'!$O$4:$O$2977=Resumo!$Q$5)))
+SUMPRODUCT(('Diário 2º PA'!$E$4:$E$2000='Analítico Cp.'!$B111)*('Diário 2º PA'!$C$4:$C$2000&gt;=F$4)*('Diário 2º PA'!$C$4:$C$2000&lt;=EOMONTH(F$4,0))*('Diário 2º PA'!$F$4:$F$2000)*(IF(Resumo!$Q$5="",1,'Diário 2º PA'!$O$4:$O$2000=Resumo!$Q$5)))
+SUMPRODUCT(('Diário 3º PA'!$E$4:$E$2000='Analítico Cp.'!$B111)*('Diário 3º PA'!$C$4:$C$2000&gt;=F$4)*('Diário 3º PA'!$C$4:$C$2000&lt;=EOMONTH(F$4,0))*('Diário 3º PA'!$F$4:$F$2000)*(IF(Resumo!$Q$5="",1,'Diário 3º PA'!$O$4:$O$2000=Resumo!$Q$5)))
+SUMPRODUCT(('Diário 4º PA'!$E$4:$E$2000='Analítico Cp.'!$B111)*('Diário 4º PA'!$C$4:$C$2000&gt;=F$4)*('Diário 4º PA'!$C$4:$C$2000&lt;=EOMONTH(F$4,0))*('Diário 4º PA'!$F$4:$F$2000)*(IF(Resumo!$Q$5="",1,'Diário 4º PA'!$O$4:$O$2000=Resumo!$Q$5)))
+SUMPRODUCT(('Comp.'!$D$5:$D$763=$B111)*('Comp.'!$B$5:$B$763&gt;=F$4)*('Comp.'!$B$5:$B$763&lt;=EOMONTH(F$4,0))*('Comp.'!$E$5:$E$763)*(IF(Resumo!$Q$5="",1,'Comp.'!$K$5:$K$763=Resumo!$Q$5)))</f>
        <v>0</v>
      </c>
      <c r="G111" s="199">
        <f t="array" ref="G111">SUMPRODUCT(('Diário 1º PA'!$E$4:$E$2977='Analítico Cp.'!$B111)*('Diário 1º PA'!$C$4:$C$2977&gt;=G$4)*('Diário 1º PA'!$C$4:$C$2977&lt;=EOMONTH(G$4,0))*('Diário 1º PA'!$F$4:$F$2977)*(IF(Resumo!$Q$5="",1,'Diário 1º PA'!$O$4:$O$2977=Resumo!$Q$5)))
+SUMPRODUCT(('Diário 2º PA'!$E$4:$E$2000='Analítico Cp.'!$B111)*('Diário 2º PA'!$C$4:$C$2000&gt;=G$4)*('Diário 2º PA'!$C$4:$C$2000&lt;=EOMONTH(G$4,0))*('Diário 2º PA'!$F$4:$F$2000)*(IF(Resumo!$Q$5="",1,'Diário 2º PA'!$O$4:$O$2000=Resumo!$Q$5)))
+SUMPRODUCT(('Diário 3º PA'!$E$4:$E$2000='Analítico Cp.'!$B111)*('Diário 3º PA'!$C$4:$C$2000&gt;=G$4)*('Diário 3º PA'!$C$4:$C$2000&lt;=EOMONTH(G$4,0))*('Diário 3º PA'!$F$4:$F$2000)*(IF(Resumo!$Q$5="",1,'Diário 3º PA'!$O$4:$O$2000=Resumo!$Q$5)))
+SUMPRODUCT(('Diário 4º PA'!$E$4:$E$2000='Analítico Cp.'!$B111)*('Diário 4º PA'!$C$4:$C$2000&gt;=G$4)*('Diário 4º PA'!$C$4:$C$2000&lt;=EOMONTH(G$4,0))*('Diário 4º PA'!$F$4:$F$2000)*(IF(Resumo!$Q$5="",1,'Diário 4º PA'!$O$4:$O$2000=Resumo!$Q$5)))
+SUMPRODUCT(('Comp.'!$D$5:$D$763=$B111)*('Comp.'!$B$5:$B$763&gt;=G$4)*('Comp.'!$B$5:$B$763&lt;=EOMONTH(G$4,0))*('Comp.'!$E$5:$E$763)*(IF(Resumo!$Q$5="",1,'Comp.'!$K$5:$K$763=Resumo!$Q$5)))</f>
        <v>0</v>
      </c>
      <c r="H111" s="199">
        <f t="array" ref="H111">SUMPRODUCT(('Diário 1º PA'!$E$4:$E$2977='Analítico Cp.'!$B111)*('Diário 1º PA'!$C$4:$C$2977&gt;=H$4)*('Diário 1º PA'!$C$4:$C$2977&lt;=EOMONTH(H$4,0))*('Diário 1º PA'!$F$4:$F$2977)*(IF(Resumo!$Q$5="",1,'Diário 1º PA'!$O$4:$O$2977=Resumo!$Q$5)))
+SUMPRODUCT(('Diário 2º PA'!$E$4:$E$2000='Analítico Cp.'!$B111)*('Diário 2º PA'!$C$4:$C$2000&gt;=H$4)*('Diário 2º PA'!$C$4:$C$2000&lt;=EOMONTH(H$4,0))*('Diário 2º PA'!$F$4:$F$2000)*(IF(Resumo!$Q$5="",1,'Diário 2º PA'!$O$4:$O$2000=Resumo!$Q$5)))
+SUMPRODUCT(('Diário 3º PA'!$E$4:$E$2000='Analítico Cp.'!$B111)*('Diário 3º PA'!$C$4:$C$2000&gt;=H$4)*('Diário 3º PA'!$C$4:$C$2000&lt;=EOMONTH(H$4,0))*('Diário 3º PA'!$F$4:$F$2000)*(IF(Resumo!$Q$5="",1,'Diário 3º PA'!$O$4:$O$2000=Resumo!$Q$5)))
+SUMPRODUCT(('Diário 4º PA'!$E$4:$E$2000='Analítico Cp.'!$B111)*('Diário 4º PA'!$C$4:$C$2000&gt;=H$4)*('Diário 4º PA'!$C$4:$C$2000&lt;=EOMONTH(H$4,0))*('Diário 4º PA'!$F$4:$F$2000)*(IF(Resumo!$Q$5="",1,'Diário 4º PA'!$O$4:$O$2000=Resumo!$Q$5)))
+SUMPRODUCT(('Comp.'!$D$5:$D$763=$B111)*('Comp.'!$B$5:$B$763&gt;=H$4)*('Comp.'!$B$5:$B$763&lt;=EOMONTH(H$4,0))*('Comp.'!$E$5:$E$763)*(IF(Resumo!$Q$5="",1,'Comp.'!$K$5:$K$763=Resumo!$Q$5)))</f>
        <v>0</v>
      </c>
      <c r="I111" s="199">
        <f t="array" ref="I111">SUMPRODUCT(('Diário 1º PA'!$E$4:$E$2977='Analítico Cp.'!$B111)*('Diário 1º PA'!$C$4:$C$2977&gt;=I$4)*('Diário 1º PA'!$C$4:$C$2977&lt;=EOMONTH(I$4,0))*('Diário 1º PA'!$F$4:$F$2977)*(IF(Resumo!$Q$5="",1,'Diário 1º PA'!$O$4:$O$2977=Resumo!$Q$5)))
+SUMPRODUCT(('Diário 2º PA'!$E$4:$E$2000='Analítico Cp.'!$B111)*('Diário 2º PA'!$C$4:$C$2000&gt;=I$4)*('Diário 2º PA'!$C$4:$C$2000&lt;=EOMONTH(I$4,0))*('Diário 2º PA'!$F$4:$F$2000)*(IF(Resumo!$Q$5="",1,'Diário 2º PA'!$O$4:$O$2000=Resumo!$Q$5)))
+SUMPRODUCT(('Diário 3º PA'!$E$4:$E$2000='Analítico Cp.'!$B111)*('Diário 3º PA'!$C$4:$C$2000&gt;=I$4)*('Diário 3º PA'!$C$4:$C$2000&lt;=EOMONTH(I$4,0))*('Diário 3º PA'!$F$4:$F$2000)*(IF(Resumo!$Q$5="",1,'Diário 3º PA'!$O$4:$O$2000=Resumo!$Q$5)))
+SUMPRODUCT(('Diário 4º PA'!$E$4:$E$2000='Analítico Cp.'!$B111)*('Diário 4º PA'!$C$4:$C$2000&gt;=I$4)*('Diário 4º PA'!$C$4:$C$2000&lt;=EOMONTH(I$4,0))*('Diário 4º PA'!$F$4:$F$2000)*(IF(Resumo!$Q$5="",1,'Diário 4º PA'!$O$4:$O$2000=Resumo!$Q$5)))
+SUMPRODUCT(('Comp.'!$D$5:$D$763=$B111)*('Comp.'!$B$5:$B$763&gt;=I$4)*('Comp.'!$B$5:$B$763&lt;=EOMONTH(I$4,0))*('Comp.'!$E$5:$E$763)*(IF(Resumo!$Q$5="",1,'Comp.'!$K$5:$K$763=Resumo!$Q$5)))</f>
        <v>0</v>
      </c>
      <c r="J111" s="199">
        <f t="array" ref="J111">SUMPRODUCT(('Diário 1º PA'!$E$4:$E$2977='Analítico Cp.'!$B111)*('Diário 1º PA'!$C$4:$C$2977&gt;=J$4)*('Diário 1º PA'!$C$4:$C$2977&lt;=EOMONTH(J$4,0))*('Diário 1º PA'!$F$4:$F$2977)*(IF(Resumo!$Q$5="",1,'Diário 1º PA'!$O$4:$O$2977=Resumo!$Q$5)))
+SUMPRODUCT(('Diário 2º PA'!$E$4:$E$2000='Analítico Cp.'!$B111)*('Diário 2º PA'!$C$4:$C$2000&gt;=J$4)*('Diário 2º PA'!$C$4:$C$2000&lt;=EOMONTH(J$4,0))*('Diário 2º PA'!$F$4:$F$2000)*(IF(Resumo!$Q$5="",1,'Diário 2º PA'!$O$4:$O$2000=Resumo!$Q$5)))
+SUMPRODUCT(('Diário 3º PA'!$E$4:$E$2000='Analítico Cp.'!$B111)*('Diário 3º PA'!$C$4:$C$2000&gt;=J$4)*('Diário 3º PA'!$C$4:$C$2000&lt;=EOMONTH(J$4,0))*('Diário 3º PA'!$F$4:$F$2000)*(IF(Resumo!$Q$5="",1,'Diário 3º PA'!$O$4:$O$2000=Resumo!$Q$5)))
+SUMPRODUCT(('Diário 4º PA'!$E$4:$E$2000='Analítico Cp.'!$B111)*('Diário 4º PA'!$C$4:$C$2000&gt;=J$4)*('Diário 4º PA'!$C$4:$C$2000&lt;=EOMONTH(J$4,0))*('Diário 4º PA'!$F$4:$F$2000)*(IF(Resumo!$Q$5="",1,'Diário 4º PA'!$O$4:$O$2000=Resumo!$Q$5)))
+SUMPRODUCT(('Comp.'!$D$5:$D$763=$B111)*('Comp.'!$B$5:$B$763&gt;=J$4)*('Comp.'!$B$5:$B$763&lt;=EOMONTH(J$4,0))*('Comp.'!$E$5:$E$763)*(IF(Resumo!$Q$5="",1,'Comp.'!$K$5:$K$763=Resumo!$Q$5)))</f>
        <v>0</v>
      </c>
      <c r="K111" s="199">
        <f t="array" ref="K111">SUMPRODUCT(('Diário 1º PA'!$E$4:$E$2977='Analítico Cp.'!$B111)*('Diário 1º PA'!$C$4:$C$2977&gt;=K$4)*('Diário 1º PA'!$C$4:$C$2977&lt;=EOMONTH(K$4,0))*('Diário 1º PA'!$F$4:$F$2977)*(IF(Resumo!$Q$5="",1,'Diário 1º PA'!$O$4:$O$2977=Resumo!$Q$5)))
+SUMPRODUCT(('Diário 2º PA'!$E$4:$E$2000='Analítico Cp.'!$B111)*('Diário 2º PA'!$C$4:$C$2000&gt;=K$4)*('Diário 2º PA'!$C$4:$C$2000&lt;=EOMONTH(K$4,0))*('Diário 2º PA'!$F$4:$F$2000)*(IF(Resumo!$Q$5="",1,'Diário 2º PA'!$O$4:$O$2000=Resumo!$Q$5)))
+SUMPRODUCT(('Diário 3º PA'!$E$4:$E$2000='Analítico Cp.'!$B111)*('Diário 3º PA'!$C$4:$C$2000&gt;=K$4)*('Diário 3º PA'!$C$4:$C$2000&lt;=EOMONTH(K$4,0))*('Diário 3º PA'!$F$4:$F$2000)*(IF(Resumo!$Q$5="",1,'Diário 3º PA'!$O$4:$O$2000=Resumo!$Q$5)))
+SUMPRODUCT(('Diário 4º PA'!$E$4:$E$2000='Analítico Cp.'!$B111)*('Diário 4º PA'!$C$4:$C$2000&gt;=K$4)*('Diário 4º PA'!$C$4:$C$2000&lt;=EOMONTH(K$4,0))*('Diário 4º PA'!$F$4:$F$2000)*(IF(Resumo!$Q$5="",1,'Diário 4º PA'!$O$4:$O$2000=Resumo!$Q$5)))
+SUMPRODUCT(('Comp.'!$D$5:$D$763=$B111)*('Comp.'!$B$5:$B$763&gt;=K$4)*('Comp.'!$B$5:$B$763&lt;=EOMONTH(K$4,0))*('Comp.'!$E$5:$E$763)*(IF(Resumo!$Q$5="",1,'Comp.'!$K$5:$K$763=Resumo!$Q$5)))</f>
        <v>0</v>
      </c>
      <c r="L111" s="199">
        <f t="array" ref="L111">SUMPRODUCT(('Diário 1º PA'!$E$4:$E$2977='Analítico Cp.'!$B111)*('Diário 1º PA'!$C$4:$C$2977&gt;=L$4)*('Diário 1º PA'!$C$4:$C$2977&lt;=EOMONTH(L$4,0))*('Diário 1º PA'!$F$4:$F$2977)*(IF(Resumo!$Q$5="",1,'Diário 1º PA'!$O$4:$O$2977=Resumo!$Q$5)))
+SUMPRODUCT(('Diário 2º PA'!$E$4:$E$2000='Analítico Cp.'!$B111)*('Diário 2º PA'!$C$4:$C$2000&gt;=L$4)*('Diário 2º PA'!$C$4:$C$2000&lt;=EOMONTH(L$4,0))*('Diário 2º PA'!$F$4:$F$2000)*(IF(Resumo!$Q$5="",1,'Diário 2º PA'!$O$4:$O$2000=Resumo!$Q$5)))
+SUMPRODUCT(('Diário 3º PA'!$E$4:$E$2000='Analítico Cp.'!$B111)*('Diário 3º PA'!$C$4:$C$2000&gt;=L$4)*('Diário 3º PA'!$C$4:$C$2000&lt;=EOMONTH(L$4,0))*('Diário 3º PA'!$F$4:$F$2000)*(IF(Resumo!$Q$5="",1,'Diário 3º PA'!$O$4:$O$2000=Resumo!$Q$5)))
+SUMPRODUCT(('Diário 4º PA'!$E$4:$E$2000='Analítico Cp.'!$B111)*('Diário 4º PA'!$C$4:$C$2000&gt;=L$4)*('Diário 4º PA'!$C$4:$C$2000&lt;=EOMONTH(L$4,0))*('Diário 4º PA'!$F$4:$F$2000)*(IF(Resumo!$Q$5="",1,'Diário 4º PA'!$O$4:$O$2000=Resumo!$Q$5)))
+SUMPRODUCT(('Comp.'!$D$5:$D$763=$B111)*('Comp.'!$B$5:$B$763&gt;=L$4)*('Comp.'!$B$5:$B$763&lt;=EOMONTH(L$4,0))*('Comp.'!$E$5:$E$763)*(IF(Resumo!$Q$5="",1,'Comp.'!$K$5:$K$763=Resumo!$Q$5)))</f>
        <v>0</v>
      </c>
      <c r="M111" s="199">
        <f t="array" ref="M111">SUMPRODUCT(('Diário 1º PA'!$E$4:$E$2977='Analítico Cp.'!$B111)*('Diário 1º PA'!$C$4:$C$2977&gt;=M$4)*('Diário 1º PA'!$C$4:$C$2977&lt;=EOMONTH(M$4,0))*('Diário 1º PA'!$F$4:$F$2977)*(IF(Resumo!$Q$5="",1,'Diário 1º PA'!$O$4:$O$2977=Resumo!$Q$5)))
+SUMPRODUCT(('Diário 2º PA'!$E$4:$E$2000='Analítico Cp.'!$B111)*('Diário 2º PA'!$C$4:$C$2000&gt;=M$4)*('Diário 2º PA'!$C$4:$C$2000&lt;=EOMONTH(M$4,0))*('Diário 2º PA'!$F$4:$F$2000)*(IF(Resumo!$Q$5="",1,'Diário 2º PA'!$O$4:$O$2000=Resumo!$Q$5)))
+SUMPRODUCT(('Diário 3º PA'!$E$4:$E$2000='Analítico Cp.'!$B111)*('Diário 3º PA'!$C$4:$C$2000&gt;=M$4)*('Diário 3º PA'!$C$4:$C$2000&lt;=EOMONTH(M$4,0))*('Diário 3º PA'!$F$4:$F$2000)*(IF(Resumo!$Q$5="",1,'Diário 3º PA'!$O$4:$O$2000=Resumo!$Q$5)))
+SUMPRODUCT(('Diário 4º PA'!$E$4:$E$2000='Analítico Cp.'!$B111)*('Diário 4º PA'!$C$4:$C$2000&gt;=M$4)*('Diário 4º PA'!$C$4:$C$2000&lt;=EOMONTH(M$4,0))*('Diário 4º PA'!$F$4:$F$2000)*(IF(Resumo!$Q$5="",1,'Diário 4º PA'!$O$4:$O$2000=Resumo!$Q$5)))
+SUMPRODUCT(('Comp.'!$D$5:$D$763=$B111)*('Comp.'!$B$5:$B$763&gt;=M$4)*('Comp.'!$B$5:$B$763&lt;=EOMONTH(M$4,0))*('Comp.'!$E$5:$E$763)*(IF(Resumo!$Q$5="",1,'Comp.'!$K$5:$K$763=Resumo!$Q$5)))</f>
        <v>0</v>
      </c>
      <c r="N111" s="199">
        <f t="array" ref="N111">SUMPRODUCT(('Diário 1º PA'!$E$4:$E$2977='Analítico Cp.'!$B111)*('Diário 1º PA'!$C$4:$C$2977&gt;=N$4)*('Diário 1º PA'!$C$4:$C$2977&lt;=EOMONTH(N$4,0))*('Diário 1º PA'!$F$4:$F$2977)*(IF(Resumo!$Q$5="",1,'Diário 1º PA'!$O$4:$O$2977=Resumo!$Q$5)))
+SUMPRODUCT(('Diário 2º PA'!$E$4:$E$2000='Analítico Cp.'!$B111)*('Diário 2º PA'!$C$4:$C$2000&gt;=N$4)*('Diário 2º PA'!$C$4:$C$2000&lt;=EOMONTH(N$4,0))*('Diário 2º PA'!$F$4:$F$2000)*(IF(Resumo!$Q$5="",1,'Diário 2º PA'!$O$4:$O$2000=Resumo!$Q$5)))
+SUMPRODUCT(('Diário 3º PA'!$E$4:$E$2000='Analítico Cp.'!$B111)*('Diário 3º PA'!$C$4:$C$2000&gt;=N$4)*('Diário 3º PA'!$C$4:$C$2000&lt;=EOMONTH(N$4,0))*('Diário 3º PA'!$F$4:$F$2000)*(IF(Resumo!$Q$5="",1,'Diário 3º PA'!$O$4:$O$2000=Resumo!$Q$5)))
+SUMPRODUCT(('Diário 4º PA'!$E$4:$E$2000='Analítico Cp.'!$B111)*('Diário 4º PA'!$C$4:$C$2000&gt;=N$4)*('Diário 4º PA'!$C$4:$C$2000&lt;=EOMONTH(N$4,0))*('Diário 4º PA'!$F$4:$F$2000)*(IF(Resumo!$Q$5="",1,'Diário 4º PA'!$O$4:$O$2000=Resumo!$Q$5)))
+SUMPRODUCT(('Comp.'!$D$5:$D$763=$B111)*('Comp.'!$B$5:$B$763&gt;=N$4)*('Comp.'!$B$5:$B$763&lt;=EOMONTH(N$4,0))*('Comp.'!$E$5:$E$763)*(IF(Resumo!$Q$5="",1,'Comp.'!$K$5:$K$763=Resumo!$Q$5)))</f>
        <v>0</v>
      </c>
      <c r="O111" s="200">
        <f t="shared" si="13"/>
        <v>0</v>
      </c>
      <c r="P111" s="201">
        <f t="shared" si="14"/>
        <v>0</v>
      </c>
      <c r="Q111" s="174"/>
      <c r="R111" s="174"/>
      <c r="S111" s="174"/>
      <c r="T111" s="174"/>
      <c r="U111" s="174"/>
      <c r="V111" s="174"/>
      <c r="W111" s="174"/>
      <c r="X111" s="174"/>
      <c r="Y111" s="174"/>
      <c r="Z111" s="174"/>
    </row>
    <row r="112" spans="1:26" ht="23.25" customHeight="1" x14ac:dyDescent="0.2">
      <c r="A112" s="220" t="s">
        <v>327</v>
      </c>
      <c r="B112" s="84" t="s">
        <v>328</v>
      </c>
      <c r="C112" s="199">
        <f t="array" ref="C112">SUMPRODUCT(('Diário 1º PA'!$E$4:$E$2977='Analítico Cp.'!$B112)*('Diário 1º PA'!$C$4:$C$2977&gt;=C$4)*('Diário 1º PA'!$C$4:$C$2977&lt;=EOMONTH(C$4,0))*('Diário 1º PA'!$F$4:$F$2977)*(IF(Resumo!$Q$5="",1,'Diário 1º PA'!$O$4:$O$2977=Resumo!$Q$5)))
+SUMPRODUCT(('Diário 2º PA'!$E$4:$E$2000='Analítico Cp.'!$B112)*('Diário 2º PA'!$C$4:$C$2000&gt;=C$4)*('Diário 2º PA'!$C$4:$C$2000&lt;=EOMONTH(C$4,0))*('Diário 2º PA'!$F$4:$F$2000)*(IF(Resumo!$Q$5="",1,'Diário 2º PA'!$O$4:$O$2000=Resumo!$Q$5)))
+SUMPRODUCT(('Diário 3º PA'!$E$4:$E$2000='Analítico Cp.'!$B112)*('Diário 3º PA'!$C$4:$C$2000&gt;=C$4)*('Diário 3º PA'!$C$4:$C$2000&lt;=EOMONTH(C$4,0))*('Diário 3º PA'!$F$4:$F$2000)*(IF(Resumo!$Q$5="",1,'Diário 3º PA'!$O$4:$O$2000=Resumo!$Q$5)))
+SUMPRODUCT(('Diário 4º PA'!$E$4:$E$2000='Analítico Cp.'!$B112)*('Diário 4º PA'!$C$4:$C$2000&gt;=C$4)*('Diário 4º PA'!$C$4:$C$2000&lt;=EOMONTH(C$4,0))*('Diário 4º PA'!$F$4:$F$2000)*(IF(Resumo!$Q$5="",1,'Diário 4º PA'!$O$4:$O$2000=Resumo!$Q$5)))
+SUMPRODUCT(('Comp.'!$D$5:$D$763=$B112)*('Comp.'!$B$5:$B$763&gt;=C$4)*('Comp.'!$B$5:$B$763&lt;=EOMONTH(C$4,0))*('Comp.'!$E$5:$E$763)*(IF(Resumo!$Q$5="",1,'Comp.'!$K$5:$K$763=Resumo!$Q$5)))</f>
        <v>0</v>
      </c>
      <c r="D112" s="199">
        <f t="array" ref="D112">SUMPRODUCT(('Diário 1º PA'!$E$4:$E$2977='Analítico Cp.'!$B112)*('Diário 1º PA'!$C$4:$C$2977&gt;=D$4)*('Diário 1º PA'!$C$4:$C$2977&lt;=EOMONTH(D$4,0))*('Diário 1º PA'!$F$4:$F$2977)*(IF(Resumo!$Q$5="",1,'Diário 1º PA'!$O$4:$O$2977=Resumo!$Q$5)))
+SUMPRODUCT(('Diário 2º PA'!$E$4:$E$2000='Analítico Cp.'!$B112)*('Diário 2º PA'!$C$4:$C$2000&gt;=D$4)*('Diário 2º PA'!$C$4:$C$2000&lt;=EOMONTH(D$4,0))*('Diário 2º PA'!$F$4:$F$2000)*(IF(Resumo!$Q$5="",1,'Diário 2º PA'!$O$4:$O$2000=Resumo!$Q$5)))
+SUMPRODUCT(('Diário 3º PA'!$E$4:$E$2000='Analítico Cp.'!$B112)*('Diário 3º PA'!$C$4:$C$2000&gt;=D$4)*('Diário 3º PA'!$C$4:$C$2000&lt;=EOMONTH(D$4,0))*('Diário 3º PA'!$F$4:$F$2000)*(IF(Resumo!$Q$5="",1,'Diário 3º PA'!$O$4:$O$2000=Resumo!$Q$5)))
+SUMPRODUCT(('Diário 4º PA'!$E$4:$E$2000='Analítico Cp.'!$B112)*('Diário 4º PA'!$C$4:$C$2000&gt;=D$4)*('Diário 4º PA'!$C$4:$C$2000&lt;=EOMONTH(D$4,0))*('Diário 4º PA'!$F$4:$F$2000)*(IF(Resumo!$Q$5="",1,'Diário 4º PA'!$O$4:$O$2000=Resumo!$Q$5)))
+SUMPRODUCT(('Comp.'!$D$5:$D$763=$B112)*('Comp.'!$B$5:$B$763&gt;=D$4)*('Comp.'!$B$5:$B$763&lt;=EOMONTH(D$4,0))*('Comp.'!$E$5:$E$763)*(IF(Resumo!$Q$5="",1,'Comp.'!$K$5:$K$763=Resumo!$Q$5)))</f>
        <v>0</v>
      </c>
      <c r="E112" s="199">
        <f t="array" ref="E112">SUMPRODUCT(('Diário 1º PA'!$E$4:$E$2977='Analítico Cp.'!$B112)*('Diário 1º PA'!$C$4:$C$2977&gt;=E$4)*('Diário 1º PA'!$C$4:$C$2977&lt;=EOMONTH(E$4,0))*('Diário 1º PA'!$F$4:$F$2977)*(IF(Resumo!$Q$5="",1,'Diário 1º PA'!$O$4:$O$2977=Resumo!$Q$5)))
+SUMPRODUCT(('Diário 2º PA'!$E$4:$E$2000='Analítico Cp.'!$B112)*('Diário 2º PA'!$C$4:$C$2000&gt;=E$4)*('Diário 2º PA'!$C$4:$C$2000&lt;=EOMONTH(E$4,0))*('Diário 2º PA'!$F$4:$F$2000)*(IF(Resumo!$Q$5="",1,'Diário 2º PA'!$O$4:$O$2000=Resumo!$Q$5)))
+SUMPRODUCT(('Diário 3º PA'!$E$4:$E$2000='Analítico Cp.'!$B112)*('Diário 3º PA'!$C$4:$C$2000&gt;=E$4)*('Diário 3º PA'!$C$4:$C$2000&lt;=EOMONTH(E$4,0))*('Diário 3º PA'!$F$4:$F$2000)*(IF(Resumo!$Q$5="",1,'Diário 3º PA'!$O$4:$O$2000=Resumo!$Q$5)))
+SUMPRODUCT(('Diário 4º PA'!$E$4:$E$2000='Analítico Cp.'!$B112)*('Diário 4º PA'!$C$4:$C$2000&gt;=E$4)*('Diário 4º PA'!$C$4:$C$2000&lt;=EOMONTH(E$4,0))*('Diário 4º PA'!$F$4:$F$2000)*(IF(Resumo!$Q$5="",1,'Diário 4º PA'!$O$4:$O$2000=Resumo!$Q$5)))
+SUMPRODUCT(('Comp.'!$D$5:$D$763=$B112)*('Comp.'!$B$5:$B$763&gt;=E$4)*('Comp.'!$B$5:$B$763&lt;=EOMONTH(E$4,0))*('Comp.'!$E$5:$E$763)*(IF(Resumo!$Q$5="",1,'Comp.'!$K$5:$K$763=Resumo!$Q$5)))</f>
        <v>0</v>
      </c>
      <c r="F112" s="199">
        <f t="array" ref="F112">SUMPRODUCT(('Diário 1º PA'!$E$4:$E$2977='Analítico Cp.'!$B112)*('Diário 1º PA'!$C$4:$C$2977&gt;=F$4)*('Diário 1º PA'!$C$4:$C$2977&lt;=EOMONTH(F$4,0))*('Diário 1º PA'!$F$4:$F$2977)*(IF(Resumo!$Q$5="",1,'Diário 1º PA'!$O$4:$O$2977=Resumo!$Q$5)))
+SUMPRODUCT(('Diário 2º PA'!$E$4:$E$2000='Analítico Cp.'!$B112)*('Diário 2º PA'!$C$4:$C$2000&gt;=F$4)*('Diário 2º PA'!$C$4:$C$2000&lt;=EOMONTH(F$4,0))*('Diário 2º PA'!$F$4:$F$2000)*(IF(Resumo!$Q$5="",1,'Diário 2º PA'!$O$4:$O$2000=Resumo!$Q$5)))
+SUMPRODUCT(('Diário 3º PA'!$E$4:$E$2000='Analítico Cp.'!$B112)*('Diário 3º PA'!$C$4:$C$2000&gt;=F$4)*('Diário 3º PA'!$C$4:$C$2000&lt;=EOMONTH(F$4,0))*('Diário 3º PA'!$F$4:$F$2000)*(IF(Resumo!$Q$5="",1,'Diário 3º PA'!$O$4:$O$2000=Resumo!$Q$5)))
+SUMPRODUCT(('Diário 4º PA'!$E$4:$E$2000='Analítico Cp.'!$B112)*('Diário 4º PA'!$C$4:$C$2000&gt;=F$4)*('Diário 4º PA'!$C$4:$C$2000&lt;=EOMONTH(F$4,0))*('Diário 4º PA'!$F$4:$F$2000)*(IF(Resumo!$Q$5="",1,'Diário 4º PA'!$O$4:$O$2000=Resumo!$Q$5)))
+SUMPRODUCT(('Comp.'!$D$5:$D$763=$B112)*('Comp.'!$B$5:$B$763&gt;=F$4)*('Comp.'!$B$5:$B$763&lt;=EOMONTH(F$4,0))*('Comp.'!$E$5:$E$763)*(IF(Resumo!$Q$5="",1,'Comp.'!$K$5:$K$763=Resumo!$Q$5)))</f>
        <v>0</v>
      </c>
      <c r="G112" s="199">
        <f t="array" ref="G112">SUMPRODUCT(('Diário 1º PA'!$E$4:$E$2977='Analítico Cp.'!$B112)*('Diário 1º PA'!$C$4:$C$2977&gt;=G$4)*('Diário 1º PA'!$C$4:$C$2977&lt;=EOMONTH(G$4,0))*('Diário 1º PA'!$F$4:$F$2977)*(IF(Resumo!$Q$5="",1,'Diário 1º PA'!$O$4:$O$2977=Resumo!$Q$5)))
+SUMPRODUCT(('Diário 2º PA'!$E$4:$E$2000='Analítico Cp.'!$B112)*('Diário 2º PA'!$C$4:$C$2000&gt;=G$4)*('Diário 2º PA'!$C$4:$C$2000&lt;=EOMONTH(G$4,0))*('Diário 2º PA'!$F$4:$F$2000)*(IF(Resumo!$Q$5="",1,'Diário 2º PA'!$O$4:$O$2000=Resumo!$Q$5)))
+SUMPRODUCT(('Diário 3º PA'!$E$4:$E$2000='Analítico Cp.'!$B112)*('Diário 3º PA'!$C$4:$C$2000&gt;=G$4)*('Diário 3º PA'!$C$4:$C$2000&lt;=EOMONTH(G$4,0))*('Diário 3º PA'!$F$4:$F$2000)*(IF(Resumo!$Q$5="",1,'Diário 3º PA'!$O$4:$O$2000=Resumo!$Q$5)))
+SUMPRODUCT(('Diário 4º PA'!$E$4:$E$2000='Analítico Cp.'!$B112)*('Diário 4º PA'!$C$4:$C$2000&gt;=G$4)*('Diário 4º PA'!$C$4:$C$2000&lt;=EOMONTH(G$4,0))*('Diário 4º PA'!$F$4:$F$2000)*(IF(Resumo!$Q$5="",1,'Diário 4º PA'!$O$4:$O$2000=Resumo!$Q$5)))
+SUMPRODUCT(('Comp.'!$D$5:$D$763=$B112)*('Comp.'!$B$5:$B$763&gt;=G$4)*('Comp.'!$B$5:$B$763&lt;=EOMONTH(G$4,0))*('Comp.'!$E$5:$E$763)*(IF(Resumo!$Q$5="",1,'Comp.'!$K$5:$K$763=Resumo!$Q$5)))</f>
        <v>0</v>
      </c>
      <c r="H112" s="199">
        <f t="array" ref="H112">SUMPRODUCT(('Diário 1º PA'!$E$4:$E$2977='Analítico Cp.'!$B112)*('Diário 1º PA'!$C$4:$C$2977&gt;=H$4)*('Diário 1º PA'!$C$4:$C$2977&lt;=EOMONTH(H$4,0))*('Diário 1º PA'!$F$4:$F$2977)*(IF(Resumo!$Q$5="",1,'Diário 1º PA'!$O$4:$O$2977=Resumo!$Q$5)))
+SUMPRODUCT(('Diário 2º PA'!$E$4:$E$2000='Analítico Cp.'!$B112)*('Diário 2º PA'!$C$4:$C$2000&gt;=H$4)*('Diário 2º PA'!$C$4:$C$2000&lt;=EOMONTH(H$4,0))*('Diário 2º PA'!$F$4:$F$2000)*(IF(Resumo!$Q$5="",1,'Diário 2º PA'!$O$4:$O$2000=Resumo!$Q$5)))
+SUMPRODUCT(('Diário 3º PA'!$E$4:$E$2000='Analítico Cp.'!$B112)*('Diário 3º PA'!$C$4:$C$2000&gt;=H$4)*('Diário 3º PA'!$C$4:$C$2000&lt;=EOMONTH(H$4,0))*('Diário 3º PA'!$F$4:$F$2000)*(IF(Resumo!$Q$5="",1,'Diário 3º PA'!$O$4:$O$2000=Resumo!$Q$5)))
+SUMPRODUCT(('Diário 4º PA'!$E$4:$E$2000='Analítico Cp.'!$B112)*('Diário 4º PA'!$C$4:$C$2000&gt;=H$4)*('Diário 4º PA'!$C$4:$C$2000&lt;=EOMONTH(H$4,0))*('Diário 4º PA'!$F$4:$F$2000)*(IF(Resumo!$Q$5="",1,'Diário 4º PA'!$O$4:$O$2000=Resumo!$Q$5)))
+SUMPRODUCT(('Comp.'!$D$5:$D$763=$B112)*('Comp.'!$B$5:$B$763&gt;=H$4)*('Comp.'!$B$5:$B$763&lt;=EOMONTH(H$4,0))*('Comp.'!$E$5:$E$763)*(IF(Resumo!$Q$5="",1,'Comp.'!$K$5:$K$763=Resumo!$Q$5)))</f>
        <v>0</v>
      </c>
      <c r="I112" s="199">
        <f t="array" ref="I112">SUMPRODUCT(('Diário 1º PA'!$E$4:$E$2977='Analítico Cp.'!$B112)*('Diário 1º PA'!$C$4:$C$2977&gt;=I$4)*('Diário 1º PA'!$C$4:$C$2977&lt;=EOMONTH(I$4,0))*('Diário 1º PA'!$F$4:$F$2977)*(IF(Resumo!$Q$5="",1,'Diário 1º PA'!$O$4:$O$2977=Resumo!$Q$5)))
+SUMPRODUCT(('Diário 2º PA'!$E$4:$E$2000='Analítico Cp.'!$B112)*('Diário 2º PA'!$C$4:$C$2000&gt;=I$4)*('Diário 2º PA'!$C$4:$C$2000&lt;=EOMONTH(I$4,0))*('Diário 2º PA'!$F$4:$F$2000)*(IF(Resumo!$Q$5="",1,'Diário 2º PA'!$O$4:$O$2000=Resumo!$Q$5)))
+SUMPRODUCT(('Diário 3º PA'!$E$4:$E$2000='Analítico Cp.'!$B112)*('Diário 3º PA'!$C$4:$C$2000&gt;=I$4)*('Diário 3º PA'!$C$4:$C$2000&lt;=EOMONTH(I$4,0))*('Diário 3º PA'!$F$4:$F$2000)*(IF(Resumo!$Q$5="",1,'Diário 3º PA'!$O$4:$O$2000=Resumo!$Q$5)))
+SUMPRODUCT(('Diário 4º PA'!$E$4:$E$2000='Analítico Cp.'!$B112)*('Diário 4º PA'!$C$4:$C$2000&gt;=I$4)*('Diário 4º PA'!$C$4:$C$2000&lt;=EOMONTH(I$4,0))*('Diário 4º PA'!$F$4:$F$2000)*(IF(Resumo!$Q$5="",1,'Diário 4º PA'!$O$4:$O$2000=Resumo!$Q$5)))
+SUMPRODUCT(('Comp.'!$D$5:$D$763=$B112)*('Comp.'!$B$5:$B$763&gt;=I$4)*('Comp.'!$B$5:$B$763&lt;=EOMONTH(I$4,0))*('Comp.'!$E$5:$E$763)*(IF(Resumo!$Q$5="",1,'Comp.'!$K$5:$K$763=Resumo!$Q$5)))</f>
        <v>0</v>
      </c>
      <c r="J112" s="199">
        <f t="array" ref="J112">SUMPRODUCT(('Diário 1º PA'!$E$4:$E$2977='Analítico Cp.'!$B112)*('Diário 1º PA'!$C$4:$C$2977&gt;=J$4)*('Diário 1º PA'!$C$4:$C$2977&lt;=EOMONTH(J$4,0))*('Diário 1º PA'!$F$4:$F$2977)*(IF(Resumo!$Q$5="",1,'Diário 1º PA'!$O$4:$O$2977=Resumo!$Q$5)))
+SUMPRODUCT(('Diário 2º PA'!$E$4:$E$2000='Analítico Cp.'!$B112)*('Diário 2º PA'!$C$4:$C$2000&gt;=J$4)*('Diário 2º PA'!$C$4:$C$2000&lt;=EOMONTH(J$4,0))*('Diário 2º PA'!$F$4:$F$2000)*(IF(Resumo!$Q$5="",1,'Diário 2º PA'!$O$4:$O$2000=Resumo!$Q$5)))
+SUMPRODUCT(('Diário 3º PA'!$E$4:$E$2000='Analítico Cp.'!$B112)*('Diário 3º PA'!$C$4:$C$2000&gt;=J$4)*('Diário 3º PA'!$C$4:$C$2000&lt;=EOMONTH(J$4,0))*('Diário 3º PA'!$F$4:$F$2000)*(IF(Resumo!$Q$5="",1,'Diário 3º PA'!$O$4:$O$2000=Resumo!$Q$5)))
+SUMPRODUCT(('Diário 4º PA'!$E$4:$E$2000='Analítico Cp.'!$B112)*('Diário 4º PA'!$C$4:$C$2000&gt;=J$4)*('Diário 4º PA'!$C$4:$C$2000&lt;=EOMONTH(J$4,0))*('Diário 4º PA'!$F$4:$F$2000)*(IF(Resumo!$Q$5="",1,'Diário 4º PA'!$O$4:$O$2000=Resumo!$Q$5)))
+SUMPRODUCT(('Comp.'!$D$5:$D$763=$B112)*('Comp.'!$B$5:$B$763&gt;=J$4)*('Comp.'!$B$5:$B$763&lt;=EOMONTH(J$4,0))*('Comp.'!$E$5:$E$763)*(IF(Resumo!$Q$5="",1,'Comp.'!$K$5:$K$763=Resumo!$Q$5)))</f>
        <v>0</v>
      </c>
      <c r="K112" s="199">
        <f t="array" ref="K112">SUMPRODUCT(('Diário 1º PA'!$E$4:$E$2977='Analítico Cp.'!$B112)*('Diário 1º PA'!$C$4:$C$2977&gt;=K$4)*('Diário 1º PA'!$C$4:$C$2977&lt;=EOMONTH(K$4,0))*('Diário 1º PA'!$F$4:$F$2977)*(IF(Resumo!$Q$5="",1,'Diário 1º PA'!$O$4:$O$2977=Resumo!$Q$5)))
+SUMPRODUCT(('Diário 2º PA'!$E$4:$E$2000='Analítico Cp.'!$B112)*('Diário 2º PA'!$C$4:$C$2000&gt;=K$4)*('Diário 2º PA'!$C$4:$C$2000&lt;=EOMONTH(K$4,0))*('Diário 2º PA'!$F$4:$F$2000)*(IF(Resumo!$Q$5="",1,'Diário 2º PA'!$O$4:$O$2000=Resumo!$Q$5)))
+SUMPRODUCT(('Diário 3º PA'!$E$4:$E$2000='Analítico Cp.'!$B112)*('Diário 3º PA'!$C$4:$C$2000&gt;=K$4)*('Diário 3º PA'!$C$4:$C$2000&lt;=EOMONTH(K$4,0))*('Diário 3º PA'!$F$4:$F$2000)*(IF(Resumo!$Q$5="",1,'Diário 3º PA'!$O$4:$O$2000=Resumo!$Q$5)))
+SUMPRODUCT(('Diário 4º PA'!$E$4:$E$2000='Analítico Cp.'!$B112)*('Diário 4º PA'!$C$4:$C$2000&gt;=K$4)*('Diário 4º PA'!$C$4:$C$2000&lt;=EOMONTH(K$4,0))*('Diário 4º PA'!$F$4:$F$2000)*(IF(Resumo!$Q$5="",1,'Diário 4º PA'!$O$4:$O$2000=Resumo!$Q$5)))
+SUMPRODUCT(('Comp.'!$D$5:$D$763=$B112)*('Comp.'!$B$5:$B$763&gt;=K$4)*('Comp.'!$B$5:$B$763&lt;=EOMONTH(K$4,0))*('Comp.'!$E$5:$E$763)*(IF(Resumo!$Q$5="",1,'Comp.'!$K$5:$K$763=Resumo!$Q$5)))</f>
        <v>0</v>
      </c>
      <c r="L112" s="199">
        <f t="array" ref="L112">SUMPRODUCT(('Diário 1º PA'!$E$4:$E$2977='Analítico Cp.'!$B112)*('Diário 1º PA'!$C$4:$C$2977&gt;=L$4)*('Diário 1º PA'!$C$4:$C$2977&lt;=EOMONTH(L$4,0))*('Diário 1º PA'!$F$4:$F$2977)*(IF(Resumo!$Q$5="",1,'Diário 1º PA'!$O$4:$O$2977=Resumo!$Q$5)))
+SUMPRODUCT(('Diário 2º PA'!$E$4:$E$2000='Analítico Cp.'!$B112)*('Diário 2º PA'!$C$4:$C$2000&gt;=L$4)*('Diário 2º PA'!$C$4:$C$2000&lt;=EOMONTH(L$4,0))*('Diário 2º PA'!$F$4:$F$2000)*(IF(Resumo!$Q$5="",1,'Diário 2º PA'!$O$4:$O$2000=Resumo!$Q$5)))
+SUMPRODUCT(('Diário 3º PA'!$E$4:$E$2000='Analítico Cp.'!$B112)*('Diário 3º PA'!$C$4:$C$2000&gt;=L$4)*('Diário 3º PA'!$C$4:$C$2000&lt;=EOMONTH(L$4,0))*('Diário 3º PA'!$F$4:$F$2000)*(IF(Resumo!$Q$5="",1,'Diário 3º PA'!$O$4:$O$2000=Resumo!$Q$5)))
+SUMPRODUCT(('Diário 4º PA'!$E$4:$E$2000='Analítico Cp.'!$B112)*('Diário 4º PA'!$C$4:$C$2000&gt;=L$4)*('Diário 4º PA'!$C$4:$C$2000&lt;=EOMONTH(L$4,0))*('Diário 4º PA'!$F$4:$F$2000)*(IF(Resumo!$Q$5="",1,'Diário 4º PA'!$O$4:$O$2000=Resumo!$Q$5)))
+SUMPRODUCT(('Comp.'!$D$5:$D$763=$B112)*('Comp.'!$B$5:$B$763&gt;=L$4)*('Comp.'!$B$5:$B$763&lt;=EOMONTH(L$4,0))*('Comp.'!$E$5:$E$763)*(IF(Resumo!$Q$5="",1,'Comp.'!$K$5:$K$763=Resumo!$Q$5)))</f>
        <v>0</v>
      </c>
      <c r="M112" s="199">
        <f t="array" ref="M112">SUMPRODUCT(('Diário 1º PA'!$E$4:$E$2977='Analítico Cp.'!$B112)*('Diário 1º PA'!$C$4:$C$2977&gt;=M$4)*('Diário 1º PA'!$C$4:$C$2977&lt;=EOMONTH(M$4,0))*('Diário 1º PA'!$F$4:$F$2977)*(IF(Resumo!$Q$5="",1,'Diário 1º PA'!$O$4:$O$2977=Resumo!$Q$5)))
+SUMPRODUCT(('Diário 2º PA'!$E$4:$E$2000='Analítico Cp.'!$B112)*('Diário 2º PA'!$C$4:$C$2000&gt;=M$4)*('Diário 2º PA'!$C$4:$C$2000&lt;=EOMONTH(M$4,0))*('Diário 2º PA'!$F$4:$F$2000)*(IF(Resumo!$Q$5="",1,'Diário 2º PA'!$O$4:$O$2000=Resumo!$Q$5)))
+SUMPRODUCT(('Diário 3º PA'!$E$4:$E$2000='Analítico Cp.'!$B112)*('Diário 3º PA'!$C$4:$C$2000&gt;=M$4)*('Diário 3º PA'!$C$4:$C$2000&lt;=EOMONTH(M$4,0))*('Diário 3º PA'!$F$4:$F$2000)*(IF(Resumo!$Q$5="",1,'Diário 3º PA'!$O$4:$O$2000=Resumo!$Q$5)))
+SUMPRODUCT(('Diário 4º PA'!$E$4:$E$2000='Analítico Cp.'!$B112)*('Diário 4º PA'!$C$4:$C$2000&gt;=M$4)*('Diário 4º PA'!$C$4:$C$2000&lt;=EOMONTH(M$4,0))*('Diário 4º PA'!$F$4:$F$2000)*(IF(Resumo!$Q$5="",1,'Diário 4º PA'!$O$4:$O$2000=Resumo!$Q$5)))
+SUMPRODUCT(('Comp.'!$D$5:$D$763=$B112)*('Comp.'!$B$5:$B$763&gt;=M$4)*('Comp.'!$B$5:$B$763&lt;=EOMONTH(M$4,0))*('Comp.'!$E$5:$E$763)*(IF(Resumo!$Q$5="",1,'Comp.'!$K$5:$K$763=Resumo!$Q$5)))</f>
        <v>0</v>
      </c>
      <c r="N112" s="199">
        <f t="array" ref="N112">SUMPRODUCT(('Diário 1º PA'!$E$4:$E$2977='Analítico Cp.'!$B112)*('Diário 1º PA'!$C$4:$C$2977&gt;=N$4)*('Diário 1º PA'!$C$4:$C$2977&lt;=EOMONTH(N$4,0))*('Diário 1º PA'!$F$4:$F$2977)*(IF(Resumo!$Q$5="",1,'Diário 1º PA'!$O$4:$O$2977=Resumo!$Q$5)))
+SUMPRODUCT(('Diário 2º PA'!$E$4:$E$2000='Analítico Cp.'!$B112)*('Diário 2º PA'!$C$4:$C$2000&gt;=N$4)*('Diário 2º PA'!$C$4:$C$2000&lt;=EOMONTH(N$4,0))*('Diário 2º PA'!$F$4:$F$2000)*(IF(Resumo!$Q$5="",1,'Diário 2º PA'!$O$4:$O$2000=Resumo!$Q$5)))
+SUMPRODUCT(('Diário 3º PA'!$E$4:$E$2000='Analítico Cp.'!$B112)*('Diário 3º PA'!$C$4:$C$2000&gt;=N$4)*('Diário 3º PA'!$C$4:$C$2000&lt;=EOMONTH(N$4,0))*('Diário 3º PA'!$F$4:$F$2000)*(IF(Resumo!$Q$5="",1,'Diário 3º PA'!$O$4:$O$2000=Resumo!$Q$5)))
+SUMPRODUCT(('Diário 4º PA'!$E$4:$E$2000='Analítico Cp.'!$B112)*('Diário 4º PA'!$C$4:$C$2000&gt;=N$4)*('Diário 4º PA'!$C$4:$C$2000&lt;=EOMONTH(N$4,0))*('Diário 4º PA'!$F$4:$F$2000)*(IF(Resumo!$Q$5="",1,'Diário 4º PA'!$O$4:$O$2000=Resumo!$Q$5)))
+SUMPRODUCT(('Comp.'!$D$5:$D$763=$B112)*('Comp.'!$B$5:$B$763&gt;=N$4)*('Comp.'!$B$5:$B$763&lt;=EOMONTH(N$4,0))*('Comp.'!$E$5:$E$763)*(IF(Resumo!$Q$5="",1,'Comp.'!$K$5:$K$763=Resumo!$Q$5)))</f>
        <v>0</v>
      </c>
      <c r="O112" s="200">
        <f t="shared" si="13"/>
        <v>0</v>
      </c>
      <c r="P112" s="201">
        <f t="shared" si="14"/>
        <v>0</v>
      </c>
      <c r="Q112" s="174"/>
      <c r="R112" s="174"/>
      <c r="S112" s="174"/>
      <c r="T112" s="174"/>
      <c r="U112" s="174"/>
      <c r="V112" s="174"/>
      <c r="W112" s="174"/>
      <c r="X112" s="174"/>
      <c r="Y112" s="174"/>
      <c r="Z112" s="174"/>
    </row>
    <row r="113" spans="1:26" ht="23.25" customHeight="1" x14ac:dyDescent="0.2">
      <c r="A113" s="220" t="s">
        <v>329</v>
      </c>
      <c r="B113" s="84" t="s">
        <v>330</v>
      </c>
      <c r="C113" s="199">
        <f t="array" ref="C113">SUMPRODUCT(('Diário 1º PA'!$E$4:$E$2977='Analítico Cp.'!$B113)*('Diário 1º PA'!$C$4:$C$2977&gt;=C$4)*('Diário 1º PA'!$C$4:$C$2977&lt;=EOMONTH(C$4,0))*('Diário 1º PA'!$F$4:$F$2977)*(IF(Resumo!$Q$5="",1,'Diário 1º PA'!$O$4:$O$2977=Resumo!$Q$5)))
+SUMPRODUCT(('Diário 2º PA'!$E$4:$E$2000='Analítico Cp.'!$B113)*('Diário 2º PA'!$C$4:$C$2000&gt;=C$4)*('Diário 2º PA'!$C$4:$C$2000&lt;=EOMONTH(C$4,0))*('Diário 2º PA'!$F$4:$F$2000)*(IF(Resumo!$Q$5="",1,'Diário 2º PA'!$O$4:$O$2000=Resumo!$Q$5)))
+SUMPRODUCT(('Diário 3º PA'!$E$4:$E$2000='Analítico Cp.'!$B113)*('Diário 3º PA'!$C$4:$C$2000&gt;=C$4)*('Diário 3º PA'!$C$4:$C$2000&lt;=EOMONTH(C$4,0))*('Diário 3º PA'!$F$4:$F$2000)*(IF(Resumo!$Q$5="",1,'Diário 3º PA'!$O$4:$O$2000=Resumo!$Q$5)))
+SUMPRODUCT(('Diário 4º PA'!$E$4:$E$2000='Analítico Cp.'!$B113)*('Diário 4º PA'!$C$4:$C$2000&gt;=C$4)*('Diário 4º PA'!$C$4:$C$2000&lt;=EOMONTH(C$4,0))*('Diário 4º PA'!$F$4:$F$2000)*(IF(Resumo!$Q$5="",1,'Diário 4º PA'!$O$4:$O$2000=Resumo!$Q$5)))
+SUMPRODUCT(('Comp.'!$D$5:$D$763=$B113)*('Comp.'!$B$5:$B$763&gt;=C$4)*('Comp.'!$B$5:$B$763&lt;=EOMONTH(C$4,0))*('Comp.'!$E$5:$E$763)*(IF(Resumo!$Q$5="",1,'Comp.'!$K$5:$K$763=Resumo!$Q$5)))</f>
        <v>0</v>
      </c>
      <c r="D113" s="199">
        <f t="array" ref="D113">SUMPRODUCT(('Diário 1º PA'!$E$4:$E$2977='Analítico Cp.'!$B113)*('Diário 1º PA'!$C$4:$C$2977&gt;=D$4)*('Diário 1º PA'!$C$4:$C$2977&lt;=EOMONTH(D$4,0))*('Diário 1º PA'!$F$4:$F$2977)*(IF(Resumo!$Q$5="",1,'Diário 1º PA'!$O$4:$O$2977=Resumo!$Q$5)))
+SUMPRODUCT(('Diário 2º PA'!$E$4:$E$2000='Analítico Cp.'!$B113)*('Diário 2º PA'!$C$4:$C$2000&gt;=D$4)*('Diário 2º PA'!$C$4:$C$2000&lt;=EOMONTH(D$4,0))*('Diário 2º PA'!$F$4:$F$2000)*(IF(Resumo!$Q$5="",1,'Diário 2º PA'!$O$4:$O$2000=Resumo!$Q$5)))
+SUMPRODUCT(('Diário 3º PA'!$E$4:$E$2000='Analítico Cp.'!$B113)*('Diário 3º PA'!$C$4:$C$2000&gt;=D$4)*('Diário 3º PA'!$C$4:$C$2000&lt;=EOMONTH(D$4,0))*('Diário 3º PA'!$F$4:$F$2000)*(IF(Resumo!$Q$5="",1,'Diário 3º PA'!$O$4:$O$2000=Resumo!$Q$5)))
+SUMPRODUCT(('Diário 4º PA'!$E$4:$E$2000='Analítico Cp.'!$B113)*('Diário 4º PA'!$C$4:$C$2000&gt;=D$4)*('Diário 4º PA'!$C$4:$C$2000&lt;=EOMONTH(D$4,0))*('Diário 4º PA'!$F$4:$F$2000)*(IF(Resumo!$Q$5="",1,'Diário 4º PA'!$O$4:$O$2000=Resumo!$Q$5)))
+SUMPRODUCT(('Comp.'!$D$5:$D$763=$B113)*('Comp.'!$B$5:$B$763&gt;=D$4)*('Comp.'!$B$5:$B$763&lt;=EOMONTH(D$4,0))*('Comp.'!$E$5:$E$763)*(IF(Resumo!$Q$5="",1,'Comp.'!$K$5:$K$763=Resumo!$Q$5)))</f>
        <v>0</v>
      </c>
      <c r="E113" s="199">
        <f t="array" ref="E113">SUMPRODUCT(('Diário 1º PA'!$E$4:$E$2977='Analítico Cp.'!$B113)*('Diário 1º PA'!$C$4:$C$2977&gt;=E$4)*('Diário 1º PA'!$C$4:$C$2977&lt;=EOMONTH(E$4,0))*('Diário 1º PA'!$F$4:$F$2977)*(IF(Resumo!$Q$5="",1,'Diário 1º PA'!$O$4:$O$2977=Resumo!$Q$5)))
+SUMPRODUCT(('Diário 2º PA'!$E$4:$E$2000='Analítico Cp.'!$B113)*('Diário 2º PA'!$C$4:$C$2000&gt;=E$4)*('Diário 2º PA'!$C$4:$C$2000&lt;=EOMONTH(E$4,0))*('Diário 2º PA'!$F$4:$F$2000)*(IF(Resumo!$Q$5="",1,'Diário 2º PA'!$O$4:$O$2000=Resumo!$Q$5)))
+SUMPRODUCT(('Diário 3º PA'!$E$4:$E$2000='Analítico Cp.'!$B113)*('Diário 3º PA'!$C$4:$C$2000&gt;=E$4)*('Diário 3º PA'!$C$4:$C$2000&lt;=EOMONTH(E$4,0))*('Diário 3º PA'!$F$4:$F$2000)*(IF(Resumo!$Q$5="",1,'Diário 3º PA'!$O$4:$O$2000=Resumo!$Q$5)))
+SUMPRODUCT(('Diário 4º PA'!$E$4:$E$2000='Analítico Cp.'!$B113)*('Diário 4º PA'!$C$4:$C$2000&gt;=E$4)*('Diário 4º PA'!$C$4:$C$2000&lt;=EOMONTH(E$4,0))*('Diário 4º PA'!$F$4:$F$2000)*(IF(Resumo!$Q$5="",1,'Diário 4º PA'!$O$4:$O$2000=Resumo!$Q$5)))
+SUMPRODUCT(('Comp.'!$D$5:$D$763=$B113)*('Comp.'!$B$5:$B$763&gt;=E$4)*('Comp.'!$B$5:$B$763&lt;=EOMONTH(E$4,0))*('Comp.'!$E$5:$E$763)*(IF(Resumo!$Q$5="",1,'Comp.'!$K$5:$K$763=Resumo!$Q$5)))</f>
        <v>0</v>
      </c>
      <c r="F113" s="199">
        <f t="array" ref="F113">SUMPRODUCT(('Diário 1º PA'!$E$4:$E$2977='Analítico Cp.'!$B113)*('Diário 1º PA'!$C$4:$C$2977&gt;=F$4)*('Diário 1º PA'!$C$4:$C$2977&lt;=EOMONTH(F$4,0))*('Diário 1º PA'!$F$4:$F$2977)*(IF(Resumo!$Q$5="",1,'Diário 1º PA'!$O$4:$O$2977=Resumo!$Q$5)))
+SUMPRODUCT(('Diário 2º PA'!$E$4:$E$2000='Analítico Cp.'!$B113)*('Diário 2º PA'!$C$4:$C$2000&gt;=F$4)*('Diário 2º PA'!$C$4:$C$2000&lt;=EOMONTH(F$4,0))*('Diário 2º PA'!$F$4:$F$2000)*(IF(Resumo!$Q$5="",1,'Diário 2º PA'!$O$4:$O$2000=Resumo!$Q$5)))
+SUMPRODUCT(('Diário 3º PA'!$E$4:$E$2000='Analítico Cp.'!$B113)*('Diário 3º PA'!$C$4:$C$2000&gt;=F$4)*('Diário 3º PA'!$C$4:$C$2000&lt;=EOMONTH(F$4,0))*('Diário 3º PA'!$F$4:$F$2000)*(IF(Resumo!$Q$5="",1,'Diário 3º PA'!$O$4:$O$2000=Resumo!$Q$5)))
+SUMPRODUCT(('Diário 4º PA'!$E$4:$E$2000='Analítico Cp.'!$B113)*('Diário 4º PA'!$C$4:$C$2000&gt;=F$4)*('Diário 4º PA'!$C$4:$C$2000&lt;=EOMONTH(F$4,0))*('Diário 4º PA'!$F$4:$F$2000)*(IF(Resumo!$Q$5="",1,'Diário 4º PA'!$O$4:$O$2000=Resumo!$Q$5)))
+SUMPRODUCT(('Comp.'!$D$5:$D$763=$B113)*('Comp.'!$B$5:$B$763&gt;=F$4)*('Comp.'!$B$5:$B$763&lt;=EOMONTH(F$4,0))*('Comp.'!$E$5:$E$763)*(IF(Resumo!$Q$5="",1,'Comp.'!$K$5:$K$763=Resumo!$Q$5)))</f>
        <v>0</v>
      </c>
      <c r="G113" s="199">
        <f t="array" ref="G113">SUMPRODUCT(('Diário 1º PA'!$E$4:$E$2977='Analítico Cp.'!$B113)*('Diário 1º PA'!$C$4:$C$2977&gt;=G$4)*('Diário 1º PA'!$C$4:$C$2977&lt;=EOMONTH(G$4,0))*('Diário 1º PA'!$F$4:$F$2977)*(IF(Resumo!$Q$5="",1,'Diário 1º PA'!$O$4:$O$2977=Resumo!$Q$5)))
+SUMPRODUCT(('Diário 2º PA'!$E$4:$E$2000='Analítico Cp.'!$B113)*('Diário 2º PA'!$C$4:$C$2000&gt;=G$4)*('Diário 2º PA'!$C$4:$C$2000&lt;=EOMONTH(G$4,0))*('Diário 2º PA'!$F$4:$F$2000)*(IF(Resumo!$Q$5="",1,'Diário 2º PA'!$O$4:$O$2000=Resumo!$Q$5)))
+SUMPRODUCT(('Diário 3º PA'!$E$4:$E$2000='Analítico Cp.'!$B113)*('Diário 3º PA'!$C$4:$C$2000&gt;=G$4)*('Diário 3º PA'!$C$4:$C$2000&lt;=EOMONTH(G$4,0))*('Diário 3º PA'!$F$4:$F$2000)*(IF(Resumo!$Q$5="",1,'Diário 3º PA'!$O$4:$O$2000=Resumo!$Q$5)))
+SUMPRODUCT(('Diário 4º PA'!$E$4:$E$2000='Analítico Cp.'!$B113)*('Diário 4º PA'!$C$4:$C$2000&gt;=G$4)*('Diário 4º PA'!$C$4:$C$2000&lt;=EOMONTH(G$4,0))*('Diário 4º PA'!$F$4:$F$2000)*(IF(Resumo!$Q$5="",1,'Diário 4º PA'!$O$4:$O$2000=Resumo!$Q$5)))
+SUMPRODUCT(('Comp.'!$D$5:$D$763=$B113)*('Comp.'!$B$5:$B$763&gt;=G$4)*('Comp.'!$B$5:$B$763&lt;=EOMONTH(G$4,0))*('Comp.'!$E$5:$E$763)*(IF(Resumo!$Q$5="",1,'Comp.'!$K$5:$K$763=Resumo!$Q$5)))</f>
        <v>0</v>
      </c>
      <c r="H113" s="199">
        <f t="array" ref="H113">SUMPRODUCT(('Diário 1º PA'!$E$4:$E$2977='Analítico Cp.'!$B113)*('Diário 1º PA'!$C$4:$C$2977&gt;=H$4)*('Diário 1º PA'!$C$4:$C$2977&lt;=EOMONTH(H$4,0))*('Diário 1º PA'!$F$4:$F$2977)*(IF(Resumo!$Q$5="",1,'Diário 1º PA'!$O$4:$O$2977=Resumo!$Q$5)))
+SUMPRODUCT(('Diário 2º PA'!$E$4:$E$2000='Analítico Cp.'!$B113)*('Diário 2º PA'!$C$4:$C$2000&gt;=H$4)*('Diário 2º PA'!$C$4:$C$2000&lt;=EOMONTH(H$4,0))*('Diário 2º PA'!$F$4:$F$2000)*(IF(Resumo!$Q$5="",1,'Diário 2º PA'!$O$4:$O$2000=Resumo!$Q$5)))
+SUMPRODUCT(('Diário 3º PA'!$E$4:$E$2000='Analítico Cp.'!$B113)*('Diário 3º PA'!$C$4:$C$2000&gt;=H$4)*('Diário 3º PA'!$C$4:$C$2000&lt;=EOMONTH(H$4,0))*('Diário 3º PA'!$F$4:$F$2000)*(IF(Resumo!$Q$5="",1,'Diário 3º PA'!$O$4:$O$2000=Resumo!$Q$5)))
+SUMPRODUCT(('Diário 4º PA'!$E$4:$E$2000='Analítico Cp.'!$B113)*('Diário 4º PA'!$C$4:$C$2000&gt;=H$4)*('Diário 4º PA'!$C$4:$C$2000&lt;=EOMONTH(H$4,0))*('Diário 4º PA'!$F$4:$F$2000)*(IF(Resumo!$Q$5="",1,'Diário 4º PA'!$O$4:$O$2000=Resumo!$Q$5)))
+SUMPRODUCT(('Comp.'!$D$5:$D$763=$B113)*('Comp.'!$B$5:$B$763&gt;=H$4)*('Comp.'!$B$5:$B$763&lt;=EOMONTH(H$4,0))*('Comp.'!$E$5:$E$763)*(IF(Resumo!$Q$5="",1,'Comp.'!$K$5:$K$763=Resumo!$Q$5)))</f>
        <v>0</v>
      </c>
      <c r="I113" s="199">
        <f t="array" ref="I113">SUMPRODUCT(('Diário 1º PA'!$E$4:$E$2977='Analítico Cp.'!$B113)*('Diário 1º PA'!$C$4:$C$2977&gt;=I$4)*('Diário 1º PA'!$C$4:$C$2977&lt;=EOMONTH(I$4,0))*('Diário 1º PA'!$F$4:$F$2977)*(IF(Resumo!$Q$5="",1,'Diário 1º PA'!$O$4:$O$2977=Resumo!$Q$5)))
+SUMPRODUCT(('Diário 2º PA'!$E$4:$E$2000='Analítico Cp.'!$B113)*('Diário 2º PA'!$C$4:$C$2000&gt;=I$4)*('Diário 2º PA'!$C$4:$C$2000&lt;=EOMONTH(I$4,0))*('Diário 2º PA'!$F$4:$F$2000)*(IF(Resumo!$Q$5="",1,'Diário 2º PA'!$O$4:$O$2000=Resumo!$Q$5)))
+SUMPRODUCT(('Diário 3º PA'!$E$4:$E$2000='Analítico Cp.'!$B113)*('Diário 3º PA'!$C$4:$C$2000&gt;=I$4)*('Diário 3º PA'!$C$4:$C$2000&lt;=EOMONTH(I$4,0))*('Diário 3º PA'!$F$4:$F$2000)*(IF(Resumo!$Q$5="",1,'Diário 3º PA'!$O$4:$O$2000=Resumo!$Q$5)))
+SUMPRODUCT(('Diário 4º PA'!$E$4:$E$2000='Analítico Cp.'!$B113)*('Diário 4º PA'!$C$4:$C$2000&gt;=I$4)*('Diário 4º PA'!$C$4:$C$2000&lt;=EOMONTH(I$4,0))*('Diário 4º PA'!$F$4:$F$2000)*(IF(Resumo!$Q$5="",1,'Diário 4º PA'!$O$4:$O$2000=Resumo!$Q$5)))
+SUMPRODUCT(('Comp.'!$D$5:$D$763=$B113)*('Comp.'!$B$5:$B$763&gt;=I$4)*('Comp.'!$B$5:$B$763&lt;=EOMONTH(I$4,0))*('Comp.'!$E$5:$E$763)*(IF(Resumo!$Q$5="",1,'Comp.'!$K$5:$K$763=Resumo!$Q$5)))</f>
        <v>0</v>
      </c>
      <c r="J113" s="199">
        <f t="array" ref="J113">SUMPRODUCT(('Diário 1º PA'!$E$4:$E$2977='Analítico Cp.'!$B113)*('Diário 1º PA'!$C$4:$C$2977&gt;=J$4)*('Diário 1º PA'!$C$4:$C$2977&lt;=EOMONTH(J$4,0))*('Diário 1º PA'!$F$4:$F$2977)*(IF(Resumo!$Q$5="",1,'Diário 1º PA'!$O$4:$O$2977=Resumo!$Q$5)))
+SUMPRODUCT(('Diário 2º PA'!$E$4:$E$2000='Analítico Cp.'!$B113)*('Diário 2º PA'!$C$4:$C$2000&gt;=J$4)*('Diário 2º PA'!$C$4:$C$2000&lt;=EOMONTH(J$4,0))*('Diário 2º PA'!$F$4:$F$2000)*(IF(Resumo!$Q$5="",1,'Diário 2º PA'!$O$4:$O$2000=Resumo!$Q$5)))
+SUMPRODUCT(('Diário 3º PA'!$E$4:$E$2000='Analítico Cp.'!$B113)*('Diário 3º PA'!$C$4:$C$2000&gt;=J$4)*('Diário 3º PA'!$C$4:$C$2000&lt;=EOMONTH(J$4,0))*('Diário 3º PA'!$F$4:$F$2000)*(IF(Resumo!$Q$5="",1,'Diário 3º PA'!$O$4:$O$2000=Resumo!$Q$5)))
+SUMPRODUCT(('Diário 4º PA'!$E$4:$E$2000='Analítico Cp.'!$B113)*('Diário 4º PA'!$C$4:$C$2000&gt;=J$4)*('Diário 4º PA'!$C$4:$C$2000&lt;=EOMONTH(J$4,0))*('Diário 4º PA'!$F$4:$F$2000)*(IF(Resumo!$Q$5="",1,'Diário 4º PA'!$O$4:$O$2000=Resumo!$Q$5)))
+SUMPRODUCT(('Comp.'!$D$5:$D$763=$B113)*('Comp.'!$B$5:$B$763&gt;=J$4)*('Comp.'!$B$5:$B$763&lt;=EOMONTH(J$4,0))*('Comp.'!$E$5:$E$763)*(IF(Resumo!$Q$5="",1,'Comp.'!$K$5:$K$763=Resumo!$Q$5)))</f>
        <v>0</v>
      </c>
      <c r="K113" s="199">
        <f t="array" ref="K113">SUMPRODUCT(('Diário 1º PA'!$E$4:$E$2977='Analítico Cp.'!$B113)*('Diário 1º PA'!$C$4:$C$2977&gt;=K$4)*('Diário 1º PA'!$C$4:$C$2977&lt;=EOMONTH(K$4,0))*('Diário 1º PA'!$F$4:$F$2977)*(IF(Resumo!$Q$5="",1,'Diário 1º PA'!$O$4:$O$2977=Resumo!$Q$5)))
+SUMPRODUCT(('Diário 2º PA'!$E$4:$E$2000='Analítico Cp.'!$B113)*('Diário 2º PA'!$C$4:$C$2000&gt;=K$4)*('Diário 2º PA'!$C$4:$C$2000&lt;=EOMONTH(K$4,0))*('Diário 2º PA'!$F$4:$F$2000)*(IF(Resumo!$Q$5="",1,'Diário 2º PA'!$O$4:$O$2000=Resumo!$Q$5)))
+SUMPRODUCT(('Diário 3º PA'!$E$4:$E$2000='Analítico Cp.'!$B113)*('Diário 3º PA'!$C$4:$C$2000&gt;=K$4)*('Diário 3º PA'!$C$4:$C$2000&lt;=EOMONTH(K$4,0))*('Diário 3º PA'!$F$4:$F$2000)*(IF(Resumo!$Q$5="",1,'Diário 3º PA'!$O$4:$O$2000=Resumo!$Q$5)))
+SUMPRODUCT(('Diário 4º PA'!$E$4:$E$2000='Analítico Cp.'!$B113)*('Diário 4º PA'!$C$4:$C$2000&gt;=K$4)*('Diário 4º PA'!$C$4:$C$2000&lt;=EOMONTH(K$4,0))*('Diário 4º PA'!$F$4:$F$2000)*(IF(Resumo!$Q$5="",1,'Diário 4º PA'!$O$4:$O$2000=Resumo!$Q$5)))
+SUMPRODUCT(('Comp.'!$D$5:$D$763=$B113)*('Comp.'!$B$5:$B$763&gt;=K$4)*('Comp.'!$B$5:$B$763&lt;=EOMONTH(K$4,0))*('Comp.'!$E$5:$E$763)*(IF(Resumo!$Q$5="",1,'Comp.'!$K$5:$K$763=Resumo!$Q$5)))</f>
        <v>0</v>
      </c>
      <c r="L113" s="199">
        <f t="array" ref="L113">SUMPRODUCT(('Diário 1º PA'!$E$4:$E$2977='Analítico Cp.'!$B113)*('Diário 1º PA'!$C$4:$C$2977&gt;=L$4)*('Diário 1º PA'!$C$4:$C$2977&lt;=EOMONTH(L$4,0))*('Diário 1º PA'!$F$4:$F$2977)*(IF(Resumo!$Q$5="",1,'Diário 1º PA'!$O$4:$O$2977=Resumo!$Q$5)))
+SUMPRODUCT(('Diário 2º PA'!$E$4:$E$2000='Analítico Cp.'!$B113)*('Diário 2º PA'!$C$4:$C$2000&gt;=L$4)*('Diário 2º PA'!$C$4:$C$2000&lt;=EOMONTH(L$4,0))*('Diário 2º PA'!$F$4:$F$2000)*(IF(Resumo!$Q$5="",1,'Diário 2º PA'!$O$4:$O$2000=Resumo!$Q$5)))
+SUMPRODUCT(('Diário 3º PA'!$E$4:$E$2000='Analítico Cp.'!$B113)*('Diário 3º PA'!$C$4:$C$2000&gt;=L$4)*('Diário 3º PA'!$C$4:$C$2000&lt;=EOMONTH(L$4,0))*('Diário 3º PA'!$F$4:$F$2000)*(IF(Resumo!$Q$5="",1,'Diário 3º PA'!$O$4:$O$2000=Resumo!$Q$5)))
+SUMPRODUCT(('Diário 4º PA'!$E$4:$E$2000='Analítico Cp.'!$B113)*('Diário 4º PA'!$C$4:$C$2000&gt;=L$4)*('Diário 4º PA'!$C$4:$C$2000&lt;=EOMONTH(L$4,0))*('Diário 4º PA'!$F$4:$F$2000)*(IF(Resumo!$Q$5="",1,'Diário 4º PA'!$O$4:$O$2000=Resumo!$Q$5)))
+SUMPRODUCT(('Comp.'!$D$5:$D$763=$B113)*('Comp.'!$B$5:$B$763&gt;=L$4)*('Comp.'!$B$5:$B$763&lt;=EOMONTH(L$4,0))*('Comp.'!$E$5:$E$763)*(IF(Resumo!$Q$5="",1,'Comp.'!$K$5:$K$763=Resumo!$Q$5)))</f>
        <v>0</v>
      </c>
      <c r="M113" s="199">
        <f t="array" ref="M113">SUMPRODUCT(('Diário 1º PA'!$E$4:$E$2977='Analítico Cp.'!$B113)*('Diário 1º PA'!$C$4:$C$2977&gt;=M$4)*('Diário 1º PA'!$C$4:$C$2977&lt;=EOMONTH(M$4,0))*('Diário 1º PA'!$F$4:$F$2977)*(IF(Resumo!$Q$5="",1,'Diário 1º PA'!$O$4:$O$2977=Resumo!$Q$5)))
+SUMPRODUCT(('Diário 2º PA'!$E$4:$E$2000='Analítico Cp.'!$B113)*('Diário 2º PA'!$C$4:$C$2000&gt;=M$4)*('Diário 2º PA'!$C$4:$C$2000&lt;=EOMONTH(M$4,0))*('Diário 2º PA'!$F$4:$F$2000)*(IF(Resumo!$Q$5="",1,'Diário 2º PA'!$O$4:$O$2000=Resumo!$Q$5)))
+SUMPRODUCT(('Diário 3º PA'!$E$4:$E$2000='Analítico Cp.'!$B113)*('Diário 3º PA'!$C$4:$C$2000&gt;=M$4)*('Diário 3º PA'!$C$4:$C$2000&lt;=EOMONTH(M$4,0))*('Diário 3º PA'!$F$4:$F$2000)*(IF(Resumo!$Q$5="",1,'Diário 3º PA'!$O$4:$O$2000=Resumo!$Q$5)))
+SUMPRODUCT(('Diário 4º PA'!$E$4:$E$2000='Analítico Cp.'!$B113)*('Diário 4º PA'!$C$4:$C$2000&gt;=M$4)*('Diário 4º PA'!$C$4:$C$2000&lt;=EOMONTH(M$4,0))*('Diário 4º PA'!$F$4:$F$2000)*(IF(Resumo!$Q$5="",1,'Diário 4º PA'!$O$4:$O$2000=Resumo!$Q$5)))
+SUMPRODUCT(('Comp.'!$D$5:$D$763=$B113)*('Comp.'!$B$5:$B$763&gt;=M$4)*('Comp.'!$B$5:$B$763&lt;=EOMONTH(M$4,0))*('Comp.'!$E$5:$E$763)*(IF(Resumo!$Q$5="",1,'Comp.'!$K$5:$K$763=Resumo!$Q$5)))</f>
        <v>0</v>
      </c>
      <c r="N113" s="199">
        <f t="array" ref="N113">SUMPRODUCT(('Diário 1º PA'!$E$4:$E$2977='Analítico Cp.'!$B113)*('Diário 1º PA'!$C$4:$C$2977&gt;=N$4)*('Diário 1º PA'!$C$4:$C$2977&lt;=EOMONTH(N$4,0))*('Diário 1º PA'!$F$4:$F$2977)*(IF(Resumo!$Q$5="",1,'Diário 1º PA'!$O$4:$O$2977=Resumo!$Q$5)))
+SUMPRODUCT(('Diário 2º PA'!$E$4:$E$2000='Analítico Cp.'!$B113)*('Diário 2º PA'!$C$4:$C$2000&gt;=N$4)*('Diário 2º PA'!$C$4:$C$2000&lt;=EOMONTH(N$4,0))*('Diário 2º PA'!$F$4:$F$2000)*(IF(Resumo!$Q$5="",1,'Diário 2º PA'!$O$4:$O$2000=Resumo!$Q$5)))
+SUMPRODUCT(('Diário 3º PA'!$E$4:$E$2000='Analítico Cp.'!$B113)*('Diário 3º PA'!$C$4:$C$2000&gt;=N$4)*('Diário 3º PA'!$C$4:$C$2000&lt;=EOMONTH(N$4,0))*('Diário 3º PA'!$F$4:$F$2000)*(IF(Resumo!$Q$5="",1,'Diário 3º PA'!$O$4:$O$2000=Resumo!$Q$5)))
+SUMPRODUCT(('Diário 4º PA'!$E$4:$E$2000='Analítico Cp.'!$B113)*('Diário 4º PA'!$C$4:$C$2000&gt;=N$4)*('Diário 4º PA'!$C$4:$C$2000&lt;=EOMONTH(N$4,0))*('Diário 4º PA'!$F$4:$F$2000)*(IF(Resumo!$Q$5="",1,'Diário 4º PA'!$O$4:$O$2000=Resumo!$Q$5)))
+SUMPRODUCT(('Comp.'!$D$5:$D$763=$B113)*('Comp.'!$B$5:$B$763&gt;=N$4)*('Comp.'!$B$5:$B$763&lt;=EOMONTH(N$4,0))*('Comp.'!$E$5:$E$763)*(IF(Resumo!$Q$5="",1,'Comp.'!$K$5:$K$763=Resumo!$Q$5)))</f>
        <v>0</v>
      </c>
      <c r="O113" s="200">
        <f t="shared" si="13"/>
        <v>0</v>
      </c>
      <c r="P113" s="201">
        <f t="shared" si="14"/>
        <v>0</v>
      </c>
      <c r="Q113" s="174"/>
      <c r="R113" s="174"/>
      <c r="S113" s="174"/>
      <c r="T113" s="174"/>
      <c r="U113" s="174"/>
      <c r="V113" s="174"/>
      <c r="W113" s="174"/>
      <c r="X113" s="174"/>
      <c r="Y113" s="174"/>
      <c r="Z113" s="174"/>
    </row>
    <row r="114" spans="1:26" ht="23.25" customHeight="1" x14ac:dyDescent="0.2">
      <c r="A114" s="220" t="s">
        <v>331</v>
      </c>
      <c r="B114" s="84" t="s">
        <v>332</v>
      </c>
      <c r="C114" s="199">
        <f t="array" ref="C114">SUMPRODUCT(('Diário 1º PA'!$E$4:$E$2977='Analítico Cp.'!$B114)*('Diário 1º PA'!$C$4:$C$2977&gt;=C$4)*('Diário 1º PA'!$C$4:$C$2977&lt;=EOMONTH(C$4,0))*('Diário 1º PA'!$F$4:$F$2977)*(IF(Resumo!$Q$5="",1,'Diário 1º PA'!$O$4:$O$2977=Resumo!$Q$5)))
+SUMPRODUCT(('Diário 2º PA'!$E$4:$E$2000='Analítico Cp.'!$B114)*('Diário 2º PA'!$C$4:$C$2000&gt;=C$4)*('Diário 2º PA'!$C$4:$C$2000&lt;=EOMONTH(C$4,0))*('Diário 2º PA'!$F$4:$F$2000)*(IF(Resumo!$Q$5="",1,'Diário 2º PA'!$O$4:$O$2000=Resumo!$Q$5)))
+SUMPRODUCT(('Diário 3º PA'!$E$4:$E$2000='Analítico Cp.'!$B114)*('Diário 3º PA'!$C$4:$C$2000&gt;=C$4)*('Diário 3º PA'!$C$4:$C$2000&lt;=EOMONTH(C$4,0))*('Diário 3º PA'!$F$4:$F$2000)*(IF(Resumo!$Q$5="",1,'Diário 3º PA'!$O$4:$O$2000=Resumo!$Q$5)))
+SUMPRODUCT(('Diário 4º PA'!$E$4:$E$2000='Analítico Cp.'!$B114)*('Diário 4º PA'!$C$4:$C$2000&gt;=C$4)*('Diário 4º PA'!$C$4:$C$2000&lt;=EOMONTH(C$4,0))*('Diário 4º PA'!$F$4:$F$2000)*(IF(Resumo!$Q$5="",1,'Diário 4º PA'!$O$4:$O$2000=Resumo!$Q$5)))
+SUMPRODUCT(('Comp.'!$D$5:$D$763=$B114)*('Comp.'!$B$5:$B$763&gt;=C$4)*('Comp.'!$B$5:$B$763&lt;=EOMONTH(C$4,0))*('Comp.'!$E$5:$E$763)*(IF(Resumo!$Q$5="",1,'Comp.'!$K$5:$K$763=Resumo!$Q$5)))</f>
        <v>0</v>
      </c>
      <c r="D114" s="199">
        <f t="array" ref="D114">SUMPRODUCT(('Diário 1º PA'!$E$4:$E$2977='Analítico Cp.'!$B114)*('Diário 1º PA'!$C$4:$C$2977&gt;=D$4)*('Diário 1º PA'!$C$4:$C$2977&lt;=EOMONTH(D$4,0))*('Diário 1º PA'!$F$4:$F$2977)*(IF(Resumo!$Q$5="",1,'Diário 1º PA'!$O$4:$O$2977=Resumo!$Q$5)))
+SUMPRODUCT(('Diário 2º PA'!$E$4:$E$2000='Analítico Cp.'!$B114)*('Diário 2º PA'!$C$4:$C$2000&gt;=D$4)*('Diário 2º PA'!$C$4:$C$2000&lt;=EOMONTH(D$4,0))*('Diário 2º PA'!$F$4:$F$2000)*(IF(Resumo!$Q$5="",1,'Diário 2º PA'!$O$4:$O$2000=Resumo!$Q$5)))
+SUMPRODUCT(('Diário 3º PA'!$E$4:$E$2000='Analítico Cp.'!$B114)*('Diário 3º PA'!$C$4:$C$2000&gt;=D$4)*('Diário 3º PA'!$C$4:$C$2000&lt;=EOMONTH(D$4,0))*('Diário 3º PA'!$F$4:$F$2000)*(IF(Resumo!$Q$5="",1,'Diário 3º PA'!$O$4:$O$2000=Resumo!$Q$5)))
+SUMPRODUCT(('Diário 4º PA'!$E$4:$E$2000='Analítico Cp.'!$B114)*('Diário 4º PA'!$C$4:$C$2000&gt;=D$4)*('Diário 4º PA'!$C$4:$C$2000&lt;=EOMONTH(D$4,0))*('Diário 4º PA'!$F$4:$F$2000)*(IF(Resumo!$Q$5="",1,'Diário 4º PA'!$O$4:$O$2000=Resumo!$Q$5)))
+SUMPRODUCT(('Comp.'!$D$5:$D$763=$B114)*('Comp.'!$B$5:$B$763&gt;=D$4)*('Comp.'!$B$5:$B$763&lt;=EOMONTH(D$4,0))*('Comp.'!$E$5:$E$763)*(IF(Resumo!$Q$5="",1,'Comp.'!$K$5:$K$763=Resumo!$Q$5)))</f>
        <v>0</v>
      </c>
      <c r="E114" s="199">
        <f t="array" ref="E114">SUMPRODUCT(('Diário 1º PA'!$E$4:$E$2977='Analítico Cp.'!$B114)*('Diário 1º PA'!$C$4:$C$2977&gt;=E$4)*('Diário 1º PA'!$C$4:$C$2977&lt;=EOMONTH(E$4,0))*('Diário 1º PA'!$F$4:$F$2977)*(IF(Resumo!$Q$5="",1,'Diário 1º PA'!$O$4:$O$2977=Resumo!$Q$5)))
+SUMPRODUCT(('Diário 2º PA'!$E$4:$E$2000='Analítico Cp.'!$B114)*('Diário 2º PA'!$C$4:$C$2000&gt;=E$4)*('Diário 2º PA'!$C$4:$C$2000&lt;=EOMONTH(E$4,0))*('Diário 2º PA'!$F$4:$F$2000)*(IF(Resumo!$Q$5="",1,'Diário 2º PA'!$O$4:$O$2000=Resumo!$Q$5)))
+SUMPRODUCT(('Diário 3º PA'!$E$4:$E$2000='Analítico Cp.'!$B114)*('Diário 3º PA'!$C$4:$C$2000&gt;=E$4)*('Diário 3º PA'!$C$4:$C$2000&lt;=EOMONTH(E$4,0))*('Diário 3º PA'!$F$4:$F$2000)*(IF(Resumo!$Q$5="",1,'Diário 3º PA'!$O$4:$O$2000=Resumo!$Q$5)))
+SUMPRODUCT(('Diário 4º PA'!$E$4:$E$2000='Analítico Cp.'!$B114)*('Diário 4º PA'!$C$4:$C$2000&gt;=E$4)*('Diário 4º PA'!$C$4:$C$2000&lt;=EOMONTH(E$4,0))*('Diário 4º PA'!$F$4:$F$2000)*(IF(Resumo!$Q$5="",1,'Diário 4º PA'!$O$4:$O$2000=Resumo!$Q$5)))
+SUMPRODUCT(('Comp.'!$D$5:$D$763=$B114)*('Comp.'!$B$5:$B$763&gt;=E$4)*('Comp.'!$B$5:$B$763&lt;=EOMONTH(E$4,0))*('Comp.'!$E$5:$E$763)*(IF(Resumo!$Q$5="",1,'Comp.'!$K$5:$K$763=Resumo!$Q$5)))</f>
        <v>0</v>
      </c>
      <c r="F114" s="199">
        <f t="array" ref="F114">SUMPRODUCT(('Diário 1º PA'!$E$4:$E$2977='Analítico Cp.'!$B114)*('Diário 1º PA'!$C$4:$C$2977&gt;=F$4)*('Diário 1º PA'!$C$4:$C$2977&lt;=EOMONTH(F$4,0))*('Diário 1º PA'!$F$4:$F$2977)*(IF(Resumo!$Q$5="",1,'Diário 1º PA'!$O$4:$O$2977=Resumo!$Q$5)))
+SUMPRODUCT(('Diário 2º PA'!$E$4:$E$2000='Analítico Cp.'!$B114)*('Diário 2º PA'!$C$4:$C$2000&gt;=F$4)*('Diário 2º PA'!$C$4:$C$2000&lt;=EOMONTH(F$4,0))*('Diário 2º PA'!$F$4:$F$2000)*(IF(Resumo!$Q$5="",1,'Diário 2º PA'!$O$4:$O$2000=Resumo!$Q$5)))
+SUMPRODUCT(('Diário 3º PA'!$E$4:$E$2000='Analítico Cp.'!$B114)*('Diário 3º PA'!$C$4:$C$2000&gt;=F$4)*('Diário 3º PA'!$C$4:$C$2000&lt;=EOMONTH(F$4,0))*('Diário 3º PA'!$F$4:$F$2000)*(IF(Resumo!$Q$5="",1,'Diário 3º PA'!$O$4:$O$2000=Resumo!$Q$5)))
+SUMPRODUCT(('Diário 4º PA'!$E$4:$E$2000='Analítico Cp.'!$B114)*('Diário 4º PA'!$C$4:$C$2000&gt;=F$4)*('Diário 4º PA'!$C$4:$C$2000&lt;=EOMONTH(F$4,0))*('Diário 4º PA'!$F$4:$F$2000)*(IF(Resumo!$Q$5="",1,'Diário 4º PA'!$O$4:$O$2000=Resumo!$Q$5)))
+SUMPRODUCT(('Comp.'!$D$5:$D$763=$B114)*('Comp.'!$B$5:$B$763&gt;=F$4)*('Comp.'!$B$5:$B$763&lt;=EOMONTH(F$4,0))*('Comp.'!$E$5:$E$763)*(IF(Resumo!$Q$5="",1,'Comp.'!$K$5:$K$763=Resumo!$Q$5)))</f>
        <v>0</v>
      </c>
      <c r="G114" s="199">
        <f t="array" ref="G114">SUMPRODUCT(('Diário 1º PA'!$E$4:$E$2977='Analítico Cp.'!$B114)*('Diário 1º PA'!$C$4:$C$2977&gt;=G$4)*('Diário 1º PA'!$C$4:$C$2977&lt;=EOMONTH(G$4,0))*('Diário 1º PA'!$F$4:$F$2977)*(IF(Resumo!$Q$5="",1,'Diário 1º PA'!$O$4:$O$2977=Resumo!$Q$5)))
+SUMPRODUCT(('Diário 2º PA'!$E$4:$E$2000='Analítico Cp.'!$B114)*('Diário 2º PA'!$C$4:$C$2000&gt;=G$4)*('Diário 2º PA'!$C$4:$C$2000&lt;=EOMONTH(G$4,0))*('Diário 2º PA'!$F$4:$F$2000)*(IF(Resumo!$Q$5="",1,'Diário 2º PA'!$O$4:$O$2000=Resumo!$Q$5)))
+SUMPRODUCT(('Diário 3º PA'!$E$4:$E$2000='Analítico Cp.'!$B114)*('Diário 3º PA'!$C$4:$C$2000&gt;=G$4)*('Diário 3º PA'!$C$4:$C$2000&lt;=EOMONTH(G$4,0))*('Diário 3º PA'!$F$4:$F$2000)*(IF(Resumo!$Q$5="",1,'Diário 3º PA'!$O$4:$O$2000=Resumo!$Q$5)))
+SUMPRODUCT(('Diário 4º PA'!$E$4:$E$2000='Analítico Cp.'!$B114)*('Diário 4º PA'!$C$4:$C$2000&gt;=G$4)*('Diário 4º PA'!$C$4:$C$2000&lt;=EOMONTH(G$4,0))*('Diário 4º PA'!$F$4:$F$2000)*(IF(Resumo!$Q$5="",1,'Diário 4º PA'!$O$4:$O$2000=Resumo!$Q$5)))
+SUMPRODUCT(('Comp.'!$D$5:$D$763=$B114)*('Comp.'!$B$5:$B$763&gt;=G$4)*('Comp.'!$B$5:$B$763&lt;=EOMONTH(G$4,0))*('Comp.'!$E$5:$E$763)*(IF(Resumo!$Q$5="",1,'Comp.'!$K$5:$K$763=Resumo!$Q$5)))</f>
        <v>0</v>
      </c>
      <c r="H114" s="199">
        <f t="array" ref="H114">SUMPRODUCT(('Diário 1º PA'!$E$4:$E$2977='Analítico Cp.'!$B114)*('Diário 1º PA'!$C$4:$C$2977&gt;=H$4)*('Diário 1º PA'!$C$4:$C$2977&lt;=EOMONTH(H$4,0))*('Diário 1º PA'!$F$4:$F$2977)*(IF(Resumo!$Q$5="",1,'Diário 1º PA'!$O$4:$O$2977=Resumo!$Q$5)))
+SUMPRODUCT(('Diário 2º PA'!$E$4:$E$2000='Analítico Cp.'!$B114)*('Diário 2º PA'!$C$4:$C$2000&gt;=H$4)*('Diário 2º PA'!$C$4:$C$2000&lt;=EOMONTH(H$4,0))*('Diário 2º PA'!$F$4:$F$2000)*(IF(Resumo!$Q$5="",1,'Diário 2º PA'!$O$4:$O$2000=Resumo!$Q$5)))
+SUMPRODUCT(('Diário 3º PA'!$E$4:$E$2000='Analítico Cp.'!$B114)*('Diário 3º PA'!$C$4:$C$2000&gt;=H$4)*('Diário 3º PA'!$C$4:$C$2000&lt;=EOMONTH(H$4,0))*('Diário 3º PA'!$F$4:$F$2000)*(IF(Resumo!$Q$5="",1,'Diário 3º PA'!$O$4:$O$2000=Resumo!$Q$5)))
+SUMPRODUCT(('Diário 4º PA'!$E$4:$E$2000='Analítico Cp.'!$B114)*('Diário 4º PA'!$C$4:$C$2000&gt;=H$4)*('Diário 4º PA'!$C$4:$C$2000&lt;=EOMONTH(H$4,0))*('Diário 4º PA'!$F$4:$F$2000)*(IF(Resumo!$Q$5="",1,'Diário 4º PA'!$O$4:$O$2000=Resumo!$Q$5)))
+SUMPRODUCT(('Comp.'!$D$5:$D$763=$B114)*('Comp.'!$B$5:$B$763&gt;=H$4)*('Comp.'!$B$5:$B$763&lt;=EOMONTH(H$4,0))*('Comp.'!$E$5:$E$763)*(IF(Resumo!$Q$5="",1,'Comp.'!$K$5:$K$763=Resumo!$Q$5)))</f>
        <v>0</v>
      </c>
      <c r="I114" s="199">
        <f t="array" ref="I114">SUMPRODUCT(('Diário 1º PA'!$E$4:$E$2977='Analítico Cp.'!$B114)*('Diário 1º PA'!$C$4:$C$2977&gt;=I$4)*('Diário 1º PA'!$C$4:$C$2977&lt;=EOMONTH(I$4,0))*('Diário 1º PA'!$F$4:$F$2977)*(IF(Resumo!$Q$5="",1,'Diário 1º PA'!$O$4:$O$2977=Resumo!$Q$5)))
+SUMPRODUCT(('Diário 2º PA'!$E$4:$E$2000='Analítico Cp.'!$B114)*('Diário 2º PA'!$C$4:$C$2000&gt;=I$4)*('Diário 2º PA'!$C$4:$C$2000&lt;=EOMONTH(I$4,0))*('Diário 2º PA'!$F$4:$F$2000)*(IF(Resumo!$Q$5="",1,'Diário 2º PA'!$O$4:$O$2000=Resumo!$Q$5)))
+SUMPRODUCT(('Diário 3º PA'!$E$4:$E$2000='Analítico Cp.'!$B114)*('Diário 3º PA'!$C$4:$C$2000&gt;=I$4)*('Diário 3º PA'!$C$4:$C$2000&lt;=EOMONTH(I$4,0))*('Diário 3º PA'!$F$4:$F$2000)*(IF(Resumo!$Q$5="",1,'Diário 3º PA'!$O$4:$O$2000=Resumo!$Q$5)))
+SUMPRODUCT(('Diário 4º PA'!$E$4:$E$2000='Analítico Cp.'!$B114)*('Diário 4º PA'!$C$4:$C$2000&gt;=I$4)*('Diário 4º PA'!$C$4:$C$2000&lt;=EOMONTH(I$4,0))*('Diário 4º PA'!$F$4:$F$2000)*(IF(Resumo!$Q$5="",1,'Diário 4º PA'!$O$4:$O$2000=Resumo!$Q$5)))
+SUMPRODUCT(('Comp.'!$D$5:$D$763=$B114)*('Comp.'!$B$5:$B$763&gt;=I$4)*('Comp.'!$B$5:$B$763&lt;=EOMONTH(I$4,0))*('Comp.'!$E$5:$E$763)*(IF(Resumo!$Q$5="",1,'Comp.'!$K$5:$K$763=Resumo!$Q$5)))</f>
        <v>0</v>
      </c>
      <c r="J114" s="199">
        <f t="array" ref="J114">SUMPRODUCT(('Diário 1º PA'!$E$4:$E$2977='Analítico Cp.'!$B114)*('Diário 1º PA'!$C$4:$C$2977&gt;=J$4)*('Diário 1º PA'!$C$4:$C$2977&lt;=EOMONTH(J$4,0))*('Diário 1º PA'!$F$4:$F$2977)*(IF(Resumo!$Q$5="",1,'Diário 1º PA'!$O$4:$O$2977=Resumo!$Q$5)))
+SUMPRODUCT(('Diário 2º PA'!$E$4:$E$2000='Analítico Cp.'!$B114)*('Diário 2º PA'!$C$4:$C$2000&gt;=J$4)*('Diário 2º PA'!$C$4:$C$2000&lt;=EOMONTH(J$4,0))*('Diário 2º PA'!$F$4:$F$2000)*(IF(Resumo!$Q$5="",1,'Diário 2º PA'!$O$4:$O$2000=Resumo!$Q$5)))
+SUMPRODUCT(('Diário 3º PA'!$E$4:$E$2000='Analítico Cp.'!$B114)*('Diário 3º PA'!$C$4:$C$2000&gt;=J$4)*('Diário 3º PA'!$C$4:$C$2000&lt;=EOMONTH(J$4,0))*('Diário 3º PA'!$F$4:$F$2000)*(IF(Resumo!$Q$5="",1,'Diário 3º PA'!$O$4:$O$2000=Resumo!$Q$5)))
+SUMPRODUCT(('Diário 4º PA'!$E$4:$E$2000='Analítico Cp.'!$B114)*('Diário 4º PA'!$C$4:$C$2000&gt;=J$4)*('Diário 4º PA'!$C$4:$C$2000&lt;=EOMONTH(J$4,0))*('Diário 4º PA'!$F$4:$F$2000)*(IF(Resumo!$Q$5="",1,'Diário 4º PA'!$O$4:$O$2000=Resumo!$Q$5)))
+SUMPRODUCT(('Comp.'!$D$5:$D$763=$B114)*('Comp.'!$B$5:$B$763&gt;=J$4)*('Comp.'!$B$5:$B$763&lt;=EOMONTH(J$4,0))*('Comp.'!$E$5:$E$763)*(IF(Resumo!$Q$5="",1,'Comp.'!$K$5:$K$763=Resumo!$Q$5)))</f>
        <v>0</v>
      </c>
      <c r="K114" s="199">
        <f t="array" ref="K114">SUMPRODUCT(('Diário 1º PA'!$E$4:$E$2977='Analítico Cp.'!$B114)*('Diário 1º PA'!$C$4:$C$2977&gt;=K$4)*('Diário 1º PA'!$C$4:$C$2977&lt;=EOMONTH(K$4,0))*('Diário 1º PA'!$F$4:$F$2977)*(IF(Resumo!$Q$5="",1,'Diário 1º PA'!$O$4:$O$2977=Resumo!$Q$5)))
+SUMPRODUCT(('Diário 2º PA'!$E$4:$E$2000='Analítico Cp.'!$B114)*('Diário 2º PA'!$C$4:$C$2000&gt;=K$4)*('Diário 2º PA'!$C$4:$C$2000&lt;=EOMONTH(K$4,0))*('Diário 2º PA'!$F$4:$F$2000)*(IF(Resumo!$Q$5="",1,'Diário 2º PA'!$O$4:$O$2000=Resumo!$Q$5)))
+SUMPRODUCT(('Diário 3º PA'!$E$4:$E$2000='Analítico Cp.'!$B114)*('Diário 3º PA'!$C$4:$C$2000&gt;=K$4)*('Diário 3º PA'!$C$4:$C$2000&lt;=EOMONTH(K$4,0))*('Diário 3º PA'!$F$4:$F$2000)*(IF(Resumo!$Q$5="",1,'Diário 3º PA'!$O$4:$O$2000=Resumo!$Q$5)))
+SUMPRODUCT(('Diário 4º PA'!$E$4:$E$2000='Analítico Cp.'!$B114)*('Diário 4º PA'!$C$4:$C$2000&gt;=K$4)*('Diário 4º PA'!$C$4:$C$2000&lt;=EOMONTH(K$4,0))*('Diário 4º PA'!$F$4:$F$2000)*(IF(Resumo!$Q$5="",1,'Diário 4º PA'!$O$4:$O$2000=Resumo!$Q$5)))
+SUMPRODUCT(('Comp.'!$D$5:$D$763=$B114)*('Comp.'!$B$5:$B$763&gt;=K$4)*('Comp.'!$B$5:$B$763&lt;=EOMONTH(K$4,0))*('Comp.'!$E$5:$E$763)*(IF(Resumo!$Q$5="",1,'Comp.'!$K$5:$K$763=Resumo!$Q$5)))</f>
        <v>0</v>
      </c>
      <c r="L114" s="199">
        <f t="array" ref="L114">SUMPRODUCT(('Diário 1º PA'!$E$4:$E$2977='Analítico Cp.'!$B114)*('Diário 1º PA'!$C$4:$C$2977&gt;=L$4)*('Diário 1º PA'!$C$4:$C$2977&lt;=EOMONTH(L$4,0))*('Diário 1º PA'!$F$4:$F$2977)*(IF(Resumo!$Q$5="",1,'Diário 1º PA'!$O$4:$O$2977=Resumo!$Q$5)))
+SUMPRODUCT(('Diário 2º PA'!$E$4:$E$2000='Analítico Cp.'!$B114)*('Diário 2º PA'!$C$4:$C$2000&gt;=L$4)*('Diário 2º PA'!$C$4:$C$2000&lt;=EOMONTH(L$4,0))*('Diário 2º PA'!$F$4:$F$2000)*(IF(Resumo!$Q$5="",1,'Diário 2º PA'!$O$4:$O$2000=Resumo!$Q$5)))
+SUMPRODUCT(('Diário 3º PA'!$E$4:$E$2000='Analítico Cp.'!$B114)*('Diário 3º PA'!$C$4:$C$2000&gt;=L$4)*('Diário 3º PA'!$C$4:$C$2000&lt;=EOMONTH(L$4,0))*('Diário 3º PA'!$F$4:$F$2000)*(IF(Resumo!$Q$5="",1,'Diário 3º PA'!$O$4:$O$2000=Resumo!$Q$5)))
+SUMPRODUCT(('Diário 4º PA'!$E$4:$E$2000='Analítico Cp.'!$B114)*('Diário 4º PA'!$C$4:$C$2000&gt;=L$4)*('Diário 4º PA'!$C$4:$C$2000&lt;=EOMONTH(L$4,0))*('Diário 4º PA'!$F$4:$F$2000)*(IF(Resumo!$Q$5="",1,'Diário 4º PA'!$O$4:$O$2000=Resumo!$Q$5)))
+SUMPRODUCT(('Comp.'!$D$5:$D$763=$B114)*('Comp.'!$B$5:$B$763&gt;=L$4)*('Comp.'!$B$5:$B$763&lt;=EOMONTH(L$4,0))*('Comp.'!$E$5:$E$763)*(IF(Resumo!$Q$5="",1,'Comp.'!$K$5:$K$763=Resumo!$Q$5)))</f>
        <v>0</v>
      </c>
      <c r="M114" s="199">
        <f t="array" ref="M114">SUMPRODUCT(('Diário 1º PA'!$E$4:$E$2977='Analítico Cp.'!$B114)*('Diário 1º PA'!$C$4:$C$2977&gt;=M$4)*('Diário 1º PA'!$C$4:$C$2977&lt;=EOMONTH(M$4,0))*('Diário 1º PA'!$F$4:$F$2977)*(IF(Resumo!$Q$5="",1,'Diário 1º PA'!$O$4:$O$2977=Resumo!$Q$5)))
+SUMPRODUCT(('Diário 2º PA'!$E$4:$E$2000='Analítico Cp.'!$B114)*('Diário 2º PA'!$C$4:$C$2000&gt;=M$4)*('Diário 2º PA'!$C$4:$C$2000&lt;=EOMONTH(M$4,0))*('Diário 2º PA'!$F$4:$F$2000)*(IF(Resumo!$Q$5="",1,'Diário 2º PA'!$O$4:$O$2000=Resumo!$Q$5)))
+SUMPRODUCT(('Diário 3º PA'!$E$4:$E$2000='Analítico Cp.'!$B114)*('Diário 3º PA'!$C$4:$C$2000&gt;=M$4)*('Diário 3º PA'!$C$4:$C$2000&lt;=EOMONTH(M$4,0))*('Diário 3º PA'!$F$4:$F$2000)*(IF(Resumo!$Q$5="",1,'Diário 3º PA'!$O$4:$O$2000=Resumo!$Q$5)))
+SUMPRODUCT(('Diário 4º PA'!$E$4:$E$2000='Analítico Cp.'!$B114)*('Diário 4º PA'!$C$4:$C$2000&gt;=M$4)*('Diário 4º PA'!$C$4:$C$2000&lt;=EOMONTH(M$4,0))*('Diário 4º PA'!$F$4:$F$2000)*(IF(Resumo!$Q$5="",1,'Diário 4º PA'!$O$4:$O$2000=Resumo!$Q$5)))
+SUMPRODUCT(('Comp.'!$D$5:$D$763=$B114)*('Comp.'!$B$5:$B$763&gt;=M$4)*('Comp.'!$B$5:$B$763&lt;=EOMONTH(M$4,0))*('Comp.'!$E$5:$E$763)*(IF(Resumo!$Q$5="",1,'Comp.'!$K$5:$K$763=Resumo!$Q$5)))</f>
        <v>0</v>
      </c>
      <c r="N114" s="199">
        <f t="array" ref="N114">SUMPRODUCT(('Diário 1º PA'!$E$4:$E$2977='Analítico Cp.'!$B114)*('Diário 1º PA'!$C$4:$C$2977&gt;=N$4)*('Diário 1º PA'!$C$4:$C$2977&lt;=EOMONTH(N$4,0))*('Diário 1º PA'!$F$4:$F$2977)*(IF(Resumo!$Q$5="",1,'Diário 1º PA'!$O$4:$O$2977=Resumo!$Q$5)))
+SUMPRODUCT(('Diário 2º PA'!$E$4:$E$2000='Analítico Cp.'!$B114)*('Diário 2º PA'!$C$4:$C$2000&gt;=N$4)*('Diário 2º PA'!$C$4:$C$2000&lt;=EOMONTH(N$4,0))*('Diário 2º PA'!$F$4:$F$2000)*(IF(Resumo!$Q$5="",1,'Diário 2º PA'!$O$4:$O$2000=Resumo!$Q$5)))
+SUMPRODUCT(('Diário 3º PA'!$E$4:$E$2000='Analítico Cp.'!$B114)*('Diário 3º PA'!$C$4:$C$2000&gt;=N$4)*('Diário 3º PA'!$C$4:$C$2000&lt;=EOMONTH(N$4,0))*('Diário 3º PA'!$F$4:$F$2000)*(IF(Resumo!$Q$5="",1,'Diário 3º PA'!$O$4:$O$2000=Resumo!$Q$5)))
+SUMPRODUCT(('Diário 4º PA'!$E$4:$E$2000='Analítico Cp.'!$B114)*('Diário 4º PA'!$C$4:$C$2000&gt;=N$4)*('Diário 4º PA'!$C$4:$C$2000&lt;=EOMONTH(N$4,0))*('Diário 4º PA'!$F$4:$F$2000)*(IF(Resumo!$Q$5="",1,'Diário 4º PA'!$O$4:$O$2000=Resumo!$Q$5)))
+SUMPRODUCT(('Comp.'!$D$5:$D$763=$B114)*('Comp.'!$B$5:$B$763&gt;=N$4)*('Comp.'!$B$5:$B$763&lt;=EOMONTH(N$4,0))*('Comp.'!$E$5:$E$763)*(IF(Resumo!$Q$5="",1,'Comp.'!$K$5:$K$763=Resumo!$Q$5)))</f>
        <v>0</v>
      </c>
      <c r="O114" s="200">
        <f t="shared" si="13"/>
        <v>0</v>
      </c>
      <c r="P114" s="201">
        <f t="shared" si="14"/>
        <v>0</v>
      </c>
      <c r="Q114" s="174"/>
      <c r="R114" s="174"/>
      <c r="S114" s="174"/>
      <c r="T114" s="174"/>
      <c r="U114" s="174"/>
      <c r="V114" s="174"/>
      <c r="W114" s="174"/>
      <c r="X114" s="174"/>
      <c r="Y114" s="174"/>
      <c r="Z114" s="174"/>
    </row>
    <row r="115" spans="1:26" ht="23.25" customHeight="1" x14ac:dyDescent="0.2">
      <c r="A115" s="220" t="s">
        <v>333</v>
      </c>
      <c r="B115" s="84" t="s">
        <v>334</v>
      </c>
      <c r="C115" s="199">
        <f t="array" ref="C115">SUMPRODUCT(('Diário 1º PA'!$E$4:$E$2977='Analítico Cp.'!$B115)*('Diário 1º PA'!$C$4:$C$2977&gt;=C$4)*('Diário 1º PA'!$C$4:$C$2977&lt;=EOMONTH(C$4,0))*('Diário 1º PA'!$F$4:$F$2977)*(IF(Resumo!$Q$5="",1,'Diário 1º PA'!$O$4:$O$2977=Resumo!$Q$5)))
+SUMPRODUCT(('Diário 2º PA'!$E$4:$E$2000='Analítico Cp.'!$B115)*('Diário 2º PA'!$C$4:$C$2000&gt;=C$4)*('Diário 2º PA'!$C$4:$C$2000&lt;=EOMONTH(C$4,0))*('Diário 2º PA'!$F$4:$F$2000)*(IF(Resumo!$Q$5="",1,'Diário 2º PA'!$O$4:$O$2000=Resumo!$Q$5)))
+SUMPRODUCT(('Diário 3º PA'!$E$4:$E$2000='Analítico Cp.'!$B115)*('Diário 3º PA'!$C$4:$C$2000&gt;=C$4)*('Diário 3º PA'!$C$4:$C$2000&lt;=EOMONTH(C$4,0))*('Diário 3º PA'!$F$4:$F$2000)*(IF(Resumo!$Q$5="",1,'Diário 3º PA'!$O$4:$O$2000=Resumo!$Q$5)))
+SUMPRODUCT(('Diário 4º PA'!$E$4:$E$2000='Analítico Cp.'!$B115)*('Diário 4º PA'!$C$4:$C$2000&gt;=C$4)*('Diário 4º PA'!$C$4:$C$2000&lt;=EOMONTH(C$4,0))*('Diário 4º PA'!$F$4:$F$2000)*(IF(Resumo!$Q$5="",1,'Diário 4º PA'!$O$4:$O$2000=Resumo!$Q$5)))
+SUMPRODUCT(('Comp.'!$D$5:$D$763=$B115)*('Comp.'!$B$5:$B$763&gt;=C$4)*('Comp.'!$B$5:$B$763&lt;=EOMONTH(C$4,0))*('Comp.'!$E$5:$E$763)*(IF(Resumo!$Q$5="",1,'Comp.'!$K$5:$K$763=Resumo!$Q$5)))</f>
        <v>0</v>
      </c>
      <c r="D115" s="199">
        <f t="array" ref="D115">SUMPRODUCT(('Diário 1º PA'!$E$4:$E$2977='Analítico Cp.'!$B115)*('Diário 1º PA'!$C$4:$C$2977&gt;=D$4)*('Diário 1º PA'!$C$4:$C$2977&lt;=EOMONTH(D$4,0))*('Diário 1º PA'!$F$4:$F$2977)*(IF(Resumo!$Q$5="",1,'Diário 1º PA'!$O$4:$O$2977=Resumo!$Q$5)))
+SUMPRODUCT(('Diário 2º PA'!$E$4:$E$2000='Analítico Cp.'!$B115)*('Diário 2º PA'!$C$4:$C$2000&gt;=D$4)*('Diário 2º PA'!$C$4:$C$2000&lt;=EOMONTH(D$4,0))*('Diário 2º PA'!$F$4:$F$2000)*(IF(Resumo!$Q$5="",1,'Diário 2º PA'!$O$4:$O$2000=Resumo!$Q$5)))
+SUMPRODUCT(('Diário 3º PA'!$E$4:$E$2000='Analítico Cp.'!$B115)*('Diário 3º PA'!$C$4:$C$2000&gt;=D$4)*('Diário 3º PA'!$C$4:$C$2000&lt;=EOMONTH(D$4,0))*('Diário 3º PA'!$F$4:$F$2000)*(IF(Resumo!$Q$5="",1,'Diário 3º PA'!$O$4:$O$2000=Resumo!$Q$5)))
+SUMPRODUCT(('Diário 4º PA'!$E$4:$E$2000='Analítico Cp.'!$B115)*('Diário 4º PA'!$C$4:$C$2000&gt;=D$4)*('Diário 4º PA'!$C$4:$C$2000&lt;=EOMONTH(D$4,0))*('Diário 4º PA'!$F$4:$F$2000)*(IF(Resumo!$Q$5="",1,'Diário 4º PA'!$O$4:$O$2000=Resumo!$Q$5)))
+SUMPRODUCT(('Comp.'!$D$5:$D$763=$B115)*('Comp.'!$B$5:$B$763&gt;=D$4)*('Comp.'!$B$5:$B$763&lt;=EOMONTH(D$4,0))*('Comp.'!$E$5:$E$763)*(IF(Resumo!$Q$5="",1,'Comp.'!$K$5:$K$763=Resumo!$Q$5)))</f>
        <v>0</v>
      </c>
      <c r="E115" s="199">
        <f t="array" ref="E115">SUMPRODUCT(('Diário 1º PA'!$E$4:$E$2977='Analítico Cp.'!$B115)*('Diário 1º PA'!$C$4:$C$2977&gt;=E$4)*('Diário 1º PA'!$C$4:$C$2977&lt;=EOMONTH(E$4,0))*('Diário 1º PA'!$F$4:$F$2977)*(IF(Resumo!$Q$5="",1,'Diário 1º PA'!$O$4:$O$2977=Resumo!$Q$5)))
+SUMPRODUCT(('Diário 2º PA'!$E$4:$E$2000='Analítico Cp.'!$B115)*('Diário 2º PA'!$C$4:$C$2000&gt;=E$4)*('Diário 2º PA'!$C$4:$C$2000&lt;=EOMONTH(E$4,0))*('Diário 2º PA'!$F$4:$F$2000)*(IF(Resumo!$Q$5="",1,'Diário 2º PA'!$O$4:$O$2000=Resumo!$Q$5)))
+SUMPRODUCT(('Diário 3º PA'!$E$4:$E$2000='Analítico Cp.'!$B115)*('Diário 3º PA'!$C$4:$C$2000&gt;=E$4)*('Diário 3º PA'!$C$4:$C$2000&lt;=EOMONTH(E$4,0))*('Diário 3º PA'!$F$4:$F$2000)*(IF(Resumo!$Q$5="",1,'Diário 3º PA'!$O$4:$O$2000=Resumo!$Q$5)))
+SUMPRODUCT(('Diário 4º PA'!$E$4:$E$2000='Analítico Cp.'!$B115)*('Diário 4º PA'!$C$4:$C$2000&gt;=E$4)*('Diário 4º PA'!$C$4:$C$2000&lt;=EOMONTH(E$4,0))*('Diário 4º PA'!$F$4:$F$2000)*(IF(Resumo!$Q$5="",1,'Diário 4º PA'!$O$4:$O$2000=Resumo!$Q$5)))
+SUMPRODUCT(('Comp.'!$D$5:$D$763=$B115)*('Comp.'!$B$5:$B$763&gt;=E$4)*('Comp.'!$B$5:$B$763&lt;=EOMONTH(E$4,0))*('Comp.'!$E$5:$E$763)*(IF(Resumo!$Q$5="",1,'Comp.'!$K$5:$K$763=Resumo!$Q$5)))</f>
        <v>0</v>
      </c>
      <c r="F115" s="199">
        <f t="array" ref="F115">SUMPRODUCT(('Diário 1º PA'!$E$4:$E$2977='Analítico Cp.'!$B115)*('Diário 1º PA'!$C$4:$C$2977&gt;=F$4)*('Diário 1º PA'!$C$4:$C$2977&lt;=EOMONTH(F$4,0))*('Diário 1º PA'!$F$4:$F$2977)*(IF(Resumo!$Q$5="",1,'Diário 1º PA'!$O$4:$O$2977=Resumo!$Q$5)))
+SUMPRODUCT(('Diário 2º PA'!$E$4:$E$2000='Analítico Cp.'!$B115)*('Diário 2º PA'!$C$4:$C$2000&gt;=F$4)*('Diário 2º PA'!$C$4:$C$2000&lt;=EOMONTH(F$4,0))*('Diário 2º PA'!$F$4:$F$2000)*(IF(Resumo!$Q$5="",1,'Diário 2º PA'!$O$4:$O$2000=Resumo!$Q$5)))
+SUMPRODUCT(('Diário 3º PA'!$E$4:$E$2000='Analítico Cp.'!$B115)*('Diário 3º PA'!$C$4:$C$2000&gt;=F$4)*('Diário 3º PA'!$C$4:$C$2000&lt;=EOMONTH(F$4,0))*('Diário 3º PA'!$F$4:$F$2000)*(IF(Resumo!$Q$5="",1,'Diário 3º PA'!$O$4:$O$2000=Resumo!$Q$5)))
+SUMPRODUCT(('Diário 4º PA'!$E$4:$E$2000='Analítico Cp.'!$B115)*('Diário 4º PA'!$C$4:$C$2000&gt;=F$4)*('Diário 4º PA'!$C$4:$C$2000&lt;=EOMONTH(F$4,0))*('Diário 4º PA'!$F$4:$F$2000)*(IF(Resumo!$Q$5="",1,'Diário 4º PA'!$O$4:$O$2000=Resumo!$Q$5)))
+SUMPRODUCT(('Comp.'!$D$5:$D$763=$B115)*('Comp.'!$B$5:$B$763&gt;=F$4)*('Comp.'!$B$5:$B$763&lt;=EOMONTH(F$4,0))*('Comp.'!$E$5:$E$763)*(IF(Resumo!$Q$5="",1,'Comp.'!$K$5:$K$763=Resumo!$Q$5)))</f>
        <v>0</v>
      </c>
      <c r="G115" s="199">
        <f t="array" ref="G115">SUMPRODUCT(('Diário 1º PA'!$E$4:$E$2977='Analítico Cp.'!$B115)*('Diário 1º PA'!$C$4:$C$2977&gt;=G$4)*('Diário 1º PA'!$C$4:$C$2977&lt;=EOMONTH(G$4,0))*('Diário 1º PA'!$F$4:$F$2977)*(IF(Resumo!$Q$5="",1,'Diário 1º PA'!$O$4:$O$2977=Resumo!$Q$5)))
+SUMPRODUCT(('Diário 2º PA'!$E$4:$E$2000='Analítico Cp.'!$B115)*('Diário 2º PA'!$C$4:$C$2000&gt;=G$4)*('Diário 2º PA'!$C$4:$C$2000&lt;=EOMONTH(G$4,0))*('Diário 2º PA'!$F$4:$F$2000)*(IF(Resumo!$Q$5="",1,'Diário 2º PA'!$O$4:$O$2000=Resumo!$Q$5)))
+SUMPRODUCT(('Diário 3º PA'!$E$4:$E$2000='Analítico Cp.'!$B115)*('Diário 3º PA'!$C$4:$C$2000&gt;=G$4)*('Diário 3º PA'!$C$4:$C$2000&lt;=EOMONTH(G$4,0))*('Diário 3º PA'!$F$4:$F$2000)*(IF(Resumo!$Q$5="",1,'Diário 3º PA'!$O$4:$O$2000=Resumo!$Q$5)))
+SUMPRODUCT(('Diário 4º PA'!$E$4:$E$2000='Analítico Cp.'!$B115)*('Diário 4º PA'!$C$4:$C$2000&gt;=G$4)*('Diário 4º PA'!$C$4:$C$2000&lt;=EOMONTH(G$4,0))*('Diário 4º PA'!$F$4:$F$2000)*(IF(Resumo!$Q$5="",1,'Diário 4º PA'!$O$4:$O$2000=Resumo!$Q$5)))
+SUMPRODUCT(('Comp.'!$D$5:$D$763=$B115)*('Comp.'!$B$5:$B$763&gt;=G$4)*('Comp.'!$B$5:$B$763&lt;=EOMONTH(G$4,0))*('Comp.'!$E$5:$E$763)*(IF(Resumo!$Q$5="",1,'Comp.'!$K$5:$K$763=Resumo!$Q$5)))</f>
        <v>0</v>
      </c>
      <c r="H115" s="199">
        <f t="array" ref="H115">SUMPRODUCT(('Diário 1º PA'!$E$4:$E$2977='Analítico Cp.'!$B115)*('Diário 1º PA'!$C$4:$C$2977&gt;=H$4)*('Diário 1º PA'!$C$4:$C$2977&lt;=EOMONTH(H$4,0))*('Diário 1º PA'!$F$4:$F$2977)*(IF(Resumo!$Q$5="",1,'Diário 1º PA'!$O$4:$O$2977=Resumo!$Q$5)))
+SUMPRODUCT(('Diário 2º PA'!$E$4:$E$2000='Analítico Cp.'!$B115)*('Diário 2º PA'!$C$4:$C$2000&gt;=H$4)*('Diário 2º PA'!$C$4:$C$2000&lt;=EOMONTH(H$4,0))*('Diário 2º PA'!$F$4:$F$2000)*(IF(Resumo!$Q$5="",1,'Diário 2º PA'!$O$4:$O$2000=Resumo!$Q$5)))
+SUMPRODUCT(('Diário 3º PA'!$E$4:$E$2000='Analítico Cp.'!$B115)*('Diário 3º PA'!$C$4:$C$2000&gt;=H$4)*('Diário 3º PA'!$C$4:$C$2000&lt;=EOMONTH(H$4,0))*('Diário 3º PA'!$F$4:$F$2000)*(IF(Resumo!$Q$5="",1,'Diário 3º PA'!$O$4:$O$2000=Resumo!$Q$5)))
+SUMPRODUCT(('Diário 4º PA'!$E$4:$E$2000='Analítico Cp.'!$B115)*('Diário 4º PA'!$C$4:$C$2000&gt;=H$4)*('Diário 4º PA'!$C$4:$C$2000&lt;=EOMONTH(H$4,0))*('Diário 4º PA'!$F$4:$F$2000)*(IF(Resumo!$Q$5="",1,'Diário 4º PA'!$O$4:$O$2000=Resumo!$Q$5)))
+SUMPRODUCT(('Comp.'!$D$5:$D$763=$B115)*('Comp.'!$B$5:$B$763&gt;=H$4)*('Comp.'!$B$5:$B$763&lt;=EOMONTH(H$4,0))*('Comp.'!$E$5:$E$763)*(IF(Resumo!$Q$5="",1,'Comp.'!$K$5:$K$763=Resumo!$Q$5)))</f>
        <v>0</v>
      </c>
      <c r="I115" s="199">
        <f t="array" ref="I115">SUMPRODUCT(('Diário 1º PA'!$E$4:$E$2977='Analítico Cp.'!$B115)*('Diário 1º PA'!$C$4:$C$2977&gt;=I$4)*('Diário 1º PA'!$C$4:$C$2977&lt;=EOMONTH(I$4,0))*('Diário 1º PA'!$F$4:$F$2977)*(IF(Resumo!$Q$5="",1,'Diário 1º PA'!$O$4:$O$2977=Resumo!$Q$5)))
+SUMPRODUCT(('Diário 2º PA'!$E$4:$E$2000='Analítico Cp.'!$B115)*('Diário 2º PA'!$C$4:$C$2000&gt;=I$4)*('Diário 2º PA'!$C$4:$C$2000&lt;=EOMONTH(I$4,0))*('Diário 2º PA'!$F$4:$F$2000)*(IF(Resumo!$Q$5="",1,'Diário 2º PA'!$O$4:$O$2000=Resumo!$Q$5)))
+SUMPRODUCT(('Diário 3º PA'!$E$4:$E$2000='Analítico Cp.'!$B115)*('Diário 3º PA'!$C$4:$C$2000&gt;=I$4)*('Diário 3º PA'!$C$4:$C$2000&lt;=EOMONTH(I$4,0))*('Diário 3º PA'!$F$4:$F$2000)*(IF(Resumo!$Q$5="",1,'Diário 3º PA'!$O$4:$O$2000=Resumo!$Q$5)))
+SUMPRODUCT(('Diário 4º PA'!$E$4:$E$2000='Analítico Cp.'!$B115)*('Diário 4º PA'!$C$4:$C$2000&gt;=I$4)*('Diário 4º PA'!$C$4:$C$2000&lt;=EOMONTH(I$4,0))*('Diário 4º PA'!$F$4:$F$2000)*(IF(Resumo!$Q$5="",1,'Diário 4º PA'!$O$4:$O$2000=Resumo!$Q$5)))
+SUMPRODUCT(('Comp.'!$D$5:$D$763=$B115)*('Comp.'!$B$5:$B$763&gt;=I$4)*('Comp.'!$B$5:$B$763&lt;=EOMONTH(I$4,0))*('Comp.'!$E$5:$E$763)*(IF(Resumo!$Q$5="",1,'Comp.'!$K$5:$K$763=Resumo!$Q$5)))</f>
        <v>0</v>
      </c>
      <c r="J115" s="199">
        <f t="array" ref="J115">SUMPRODUCT(('Diário 1º PA'!$E$4:$E$2977='Analítico Cp.'!$B115)*('Diário 1º PA'!$C$4:$C$2977&gt;=J$4)*('Diário 1º PA'!$C$4:$C$2977&lt;=EOMONTH(J$4,0))*('Diário 1º PA'!$F$4:$F$2977)*(IF(Resumo!$Q$5="",1,'Diário 1º PA'!$O$4:$O$2977=Resumo!$Q$5)))
+SUMPRODUCT(('Diário 2º PA'!$E$4:$E$2000='Analítico Cp.'!$B115)*('Diário 2º PA'!$C$4:$C$2000&gt;=J$4)*('Diário 2º PA'!$C$4:$C$2000&lt;=EOMONTH(J$4,0))*('Diário 2º PA'!$F$4:$F$2000)*(IF(Resumo!$Q$5="",1,'Diário 2º PA'!$O$4:$O$2000=Resumo!$Q$5)))
+SUMPRODUCT(('Diário 3º PA'!$E$4:$E$2000='Analítico Cp.'!$B115)*('Diário 3º PA'!$C$4:$C$2000&gt;=J$4)*('Diário 3º PA'!$C$4:$C$2000&lt;=EOMONTH(J$4,0))*('Diário 3º PA'!$F$4:$F$2000)*(IF(Resumo!$Q$5="",1,'Diário 3º PA'!$O$4:$O$2000=Resumo!$Q$5)))
+SUMPRODUCT(('Diário 4º PA'!$E$4:$E$2000='Analítico Cp.'!$B115)*('Diário 4º PA'!$C$4:$C$2000&gt;=J$4)*('Diário 4º PA'!$C$4:$C$2000&lt;=EOMONTH(J$4,0))*('Diário 4º PA'!$F$4:$F$2000)*(IF(Resumo!$Q$5="",1,'Diário 4º PA'!$O$4:$O$2000=Resumo!$Q$5)))
+SUMPRODUCT(('Comp.'!$D$5:$D$763=$B115)*('Comp.'!$B$5:$B$763&gt;=J$4)*('Comp.'!$B$5:$B$763&lt;=EOMONTH(J$4,0))*('Comp.'!$E$5:$E$763)*(IF(Resumo!$Q$5="",1,'Comp.'!$K$5:$K$763=Resumo!$Q$5)))</f>
        <v>0</v>
      </c>
      <c r="K115" s="199">
        <f t="array" ref="K115">SUMPRODUCT(('Diário 1º PA'!$E$4:$E$2977='Analítico Cp.'!$B115)*('Diário 1º PA'!$C$4:$C$2977&gt;=K$4)*('Diário 1º PA'!$C$4:$C$2977&lt;=EOMONTH(K$4,0))*('Diário 1º PA'!$F$4:$F$2977)*(IF(Resumo!$Q$5="",1,'Diário 1º PA'!$O$4:$O$2977=Resumo!$Q$5)))
+SUMPRODUCT(('Diário 2º PA'!$E$4:$E$2000='Analítico Cp.'!$B115)*('Diário 2º PA'!$C$4:$C$2000&gt;=K$4)*('Diário 2º PA'!$C$4:$C$2000&lt;=EOMONTH(K$4,0))*('Diário 2º PA'!$F$4:$F$2000)*(IF(Resumo!$Q$5="",1,'Diário 2º PA'!$O$4:$O$2000=Resumo!$Q$5)))
+SUMPRODUCT(('Diário 3º PA'!$E$4:$E$2000='Analítico Cp.'!$B115)*('Diário 3º PA'!$C$4:$C$2000&gt;=K$4)*('Diário 3º PA'!$C$4:$C$2000&lt;=EOMONTH(K$4,0))*('Diário 3º PA'!$F$4:$F$2000)*(IF(Resumo!$Q$5="",1,'Diário 3º PA'!$O$4:$O$2000=Resumo!$Q$5)))
+SUMPRODUCT(('Diário 4º PA'!$E$4:$E$2000='Analítico Cp.'!$B115)*('Diário 4º PA'!$C$4:$C$2000&gt;=K$4)*('Diário 4º PA'!$C$4:$C$2000&lt;=EOMONTH(K$4,0))*('Diário 4º PA'!$F$4:$F$2000)*(IF(Resumo!$Q$5="",1,'Diário 4º PA'!$O$4:$O$2000=Resumo!$Q$5)))
+SUMPRODUCT(('Comp.'!$D$5:$D$763=$B115)*('Comp.'!$B$5:$B$763&gt;=K$4)*('Comp.'!$B$5:$B$763&lt;=EOMONTH(K$4,0))*('Comp.'!$E$5:$E$763)*(IF(Resumo!$Q$5="",1,'Comp.'!$K$5:$K$763=Resumo!$Q$5)))</f>
        <v>0</v>
      </c>
      <c r="L115" s="199">
        <f t="array" ref="L115">SUMPRODUCT(('Diário 1º PA'!$E$4:$E$2977='Analítico Cp.'!$B115)*('Diário 1º PA'!$C$4:$C$2977&gt;=L$4)*('Diário 1º PA'!$C$4:$C$2977&lt;=EOMONTH(L$4,0))*('Diário 1º PA'!$F$4:$F$2977)*(IF(Resumo!$Q$5="",1,'Diário 1º PA'!$O$4:$O$2977=Resumo!$Q$5)))
+SUMPRODUCT(('Diário 2º PA'!$E$4:$E$2000='Analítico Cp.'!$B115)*('Diário 2º PA'!$C$4:$C$2000&gt;=L$4)*('Diário 2º PA'!$C$4:$C$2000&lt;=EOMONTH(L$4,0))*('Diário 2º PA'!$F$4:$F$2000)*(IF(Resumo!$Q$5="",1,'Diário 2º PA'!$O$4:$O$2000=Resumo!$Q$5)))
+SUMPRODUCT(('Diário 3º PA'!$E$4:$E$2000='Analítico Cp.'!$B115)*('Diário 3º PA'!$C$4:$C$2000&gt;=L$4)*('Diário 3º PA'!$C$4:$C$2000&lt;=EOMONTH(L$4,0))*('Diário 3º PA'!$F$4:$F$2000)*(IF(Resumo!$Q$5="",1,'Diário 3º PA'!$O$4:$O$2000=Resumo!$Q$5)))
+SUMPRODUCT(('Diário 4º PA'!$E$4:$E$2000='Analítico Cp.'!$B115)*('Diário 4º PA'!$C$4:$C$2000&gt;=L$4)*('Diário 4º PA'!$C$4:$C$2000&lt;=EOMONTH(L$4,0))*('Diário 4º PA'!$F$4:$F$2000)*(IF(Resumo!$Q$5="",1,'Diário 4º PA'!$O$4:$O$2000=Resumo!$Q$5)))
+SUMPRODUCT(('Comp.'!$D$5:$D$763=$B115)*('Comp.'!$B$5:$B$763&gt;=L$4)*('Comp.'!$B$5:$B$763&lt;=EOMONTH(L$4,0))*('Comp.'!$E$5:$E$763)*(IF(Resumo!$Q$5="",1,'Comp.'!$K$5:$K$763=Resumo!$Q$5)))</f>
        <v>0</v>
      </c>
      <c r="M115" s="199">
        <f t="array" ref="M115">SUMPRODUCT(('Diário 1º PA'!$E$4:$E$2977='Analítico Cp.'!$B115)*('Diário 1º PA'!$C$4:$C$2977&gt;=M$4)*('Diário 1º PA'!$C$4:$C$2977&lt;=EOMONTH(M$4,0))*('Diário 1º PA'!$F$4:$F$2977)*(IF(Resumo!$Q$5="",1,'Diário 1º PA'!$O$4:$O$2977=Resumo!$Q$5)))
+SUMPRODUCT(('Diário 2º PA'!$E$4:$E$2000='Analítico Cp.'!$B115)*('Diário 2º PA'!$C$4:$C$2000&gt;=M$4)*('Diário 2º PA'!$C$4:$C$2000&lt;=EOMONTH(M$4,0))*('Diário 2º PA'!$F$4:$F$2000)*(IF(Resumo!$Q$5="",1,'Diário 2º PA'!$O$4:$O$2000=Resumo!$Q$5)))
+SUMPRODUCT(('Diário 3º PA'!$E$4:$E$2000='Analítico Cp.'!$B115)*('Diário 3º PA'!$C$4:$C$2000&gt;=M$4)*('Diário 3º PA'!$C$4:$C$2000&lt;=EOMONTH(M$4,0))*('Diário 3º PA'!$F$4:$F$2000)*(IF(Resumo!$Q$5="",1,'Diário 3º PA'!$O$4:$O$2000=Resumo!$Q$5)))
+SUMPRODUCT(('Diário 4º PA'!$E$4:$E$2000='Analítico Cp.'!$B115)*('Diário 4º PA'!$C$4:$C$2000&gt;=M$4)*('Diário 4º PA'!$C$4:$C$2000&lt;=EOMONTH(M$4,0))*('Diário 4º PA'!$F$4:$F$2000)*(IF(Resumo!$Q$5="",1,'Diário 4º PA'!$O$4:$O$2000=Resumo!$Q$5)))
+SUMPRODUCT(('Comp.'!$D$5:$D$763=$B115)*('Comp.'!$B$5:$B$763&gt;=M$4)*('Comp.'!$B$5:$B$763&lt;=EOMONTH(M$4,0))*('Comp.'!$E$5:$E$763)*(IF(Resumo!$Q$5="",1,'Comp.'!$K$5:$K$763=Resumo!$Q$5)))</f>
        <v>0</v>
      </c>
      <c r="N115" s="199">
        <f t="array" ref="N115">SUMPRODUCT(('Diário 1º PA'!$E$4:$E$2977='Analítico Cp.'!$B115)*('Diário 1º PA'!$C$4:$C$2977&gt;=N$4)*('Diário 1º PA'!$C$4:$C$2977&lt;=EOMONTH(N$4,0))*('Diário 1º PA'!$F$4:$F$2977)*(IF(Resumo!$Q$5="",1,'Diário 1º PA'!$O$4:$O$2977=Resumo!$Q$5)))
+SUMPRODUCT(('Diário 2º PA'!$E$4:$E$2000='Analítico Cp.'!$B115)*('Diário 2º PA'!$C$4:$C$2000&gt;=N$4)*('Diário 2º PA'!$C$4:$C$2000&lt;=EOMONTH(N$4,0))*('Diário 2º PA'!$F$4:$F$2000)*(IF(Resumo!$Q$5="",1,'Diário 2º PA'!$O$4:$O$2000=Resumo!$Q$5)))
+SUMPRODUCT(('Diário 3º PA'!$E$4:$E$2000='Analítico Cp.'!$B115)*('Diário 3º PA'!$C$4:$C$2000&gt;=N$4)*('Diário 3º PA'!$C$4:$C$2000&lt;=EOMONTH(N$4,0))*('Diário 3º PA'!$F$4:$F$2000)*(IF(Resumo!$Q$5="",1,'Diário 3º PA'!$O$4:$O$2000=Resumo!$Q$5)))
+SUMPRODUCT(('Diário 4º PA'!$E$4:$E$2000='Analítico Cp.'!$B115)*('Diário 4º PA'!$C$4:$C$2000&gt;=N$4)*('Diário 4º PA'!$C$4:$C$2000&lt;=EOMONTH(N$4,0))*('Diário 4º PA'!$F$4:$F$2000)*(IF(Resumo!$Q$5="",1,'Diário 4º PA'!$O$4:$O$2000=Resumo!$Q$5)))
+SUMPRODUCT(('Comp.'!$D$5:$D$763=$B115)*('Comp.'!$B$5:$B$763&gt;=N$4)*('Comp.'!$B$5:$B$763&lt;=EOMONTH(N$4,0))*('Comp.'!$E$5:$E$763)*(IF(Resumo!$Q$5="",1,'Comp.'!$K$5:$K$763=Resumo!$Q$5)))</f>
        <v>0</v>
      </c>
      <c r="O115" s="200">
        <f t="shared" si="13"/>
        <v>0</v>
      </c>
      <c r="P115" s="201">
        <f t="shared" si="14"/>
        <v>0</v>
      </c>
      <c r="Q115" s="174"/>
      <c r="R115" s="174"/>
      <c r="S115" s="174"/>
      <c r="T115" s="174"/>
      <c r="U115" s="174"/>
      <c r="V115" s="174"/>
      <c r="W115" s="174"/>
      <c r="X115" s="174"/>
      <c r="Y115" s="174"/>
      <c r="Z115" s="174"/>
    </row>
    <row r="116" spans="1:26" ht="23.25" customHeight="1" x14ac:dyDescent="0.2">
      <c r="A116" s="220" t="s">
        <v>335</v>
      </c>
      <c r="B116" s="84" t="s">
        <v>336</v>
      </c>
      <c r="C116" s="199">
        <f t="array" ref="C116">SUMPRODUCT(('Diário 1º PA'!$E$4:$E$2977='Analítico Cp.'!$B116)*('Diário 1º PA'!$C$4:$C$2977&gt;=C$4)*('Diário 1º PA'!$C$4:$C$2977&lt;=EOMONTH(C$4,0))*('Diário 1º PA'!$F$4:$F$2977)*(IF(Resumo!$Q$5="",1,'Diário 1º PA'!$O$4:$O$2977=Resumo!$Q$5)))
+SUMPRODUCT(('Diário 2º PA'!$E$4:$E$2000='Analítico Cp.'!$B116)*('Diário 2º PA'!$C$4:$C$2000&gt;=C$4)*('Diário 2º PA'!$C$4:$C$2000&lt;=EOMONTH(C$4,0))*('Diário 2º PA'!$F$4:$F$2000)*(IF(Resumo!$Q$5="",1,'Diário 2º PA'!$O$4:$O$2000=Resumo!$Q$5)))
+SUMPRODUCT(('Diário 3º PA'!$E$4:$E$2000='Analítico Cp.'!$B116)*('Diário 3º PA'!$C$4:$C$2000&gt;=C$4)*('Diário 3º PA'!$C$4:$C$2000&lt;=EOMONTH(C$4,0))*('Diário 3º PA'!$F$4:$F$2000)*(IF(Resumo!$Q$5="",1,'Diário 3º PA'!$O$4:$O$2000=Resumo!$Q$5)))
+SUMPRODUCT(('Diário 4º PA'!$E$4:$E$2000='Analítico Cp.'!$B116)*('Diário 4º PA'!$C$4:$C$2000&gt;=C$4)*('Diário 4º PA'!$C$4:$C$2000&lt;=EOMONTH(C$4,0))*('Diário 4º PA'!$F$4:$F$2000)*(IF(Resumo!$Q$5="",1,'Diário 4º PA'!$O$4:$O$2000=Resumo!$Q$5)))
+SUMPRODUCT(('Comp.'!$D$5:$D$763=$B116)*('Comp.'!$B$5:$B$763&gt;=C$4)*('Comp.'!$B$5:$B$763&lt;=EOMONTH(C$4,0))*('Comp.'!$E$5:$E$763)*(IF(Resumo!$Q$5="",1,'Comp.'!$K$5:$K$763=Resumo!$Q$5)))</f>
        <v>2873.5199999999995</v>
      </c>
      <c r="D116" s="199">
        <f t="array" ref="D116">SUMPRODUCT(('Diário 1º PA'!$E$4:$E$2977='Analítico Cp.'!$B116)*('Diário 1º PA'!$C$4:$C$2977&gt;=D$4)*('Diário 1º PA'!$C$4:$C$2977&lt;=EOMONTH(D$4,0))*('Diário 1º PA'!$F$4:$F$2977)*(IF(Resumo!$Q$5="",1,'Diário 1º PA'!$O$4:$O$2977=Resumo!$Q$5)))
+SUMPRODUCT(('Diário 2º PA'!$E$4:$E$2000='Analítico Cp.'!$B116)*('Diário 2º PA'!$C$4:$C$2000&gt;=D$4)*('Diário 2º PA'!$C$4:$C$2000&lt;=EOMONTH(D$4,0))*('Diário 2º PA'!$F$4:$F$2000)*(IF(Resumo!$Q$5="",1,'Diário 2º PA'!$O$4:$O$2000=Resumo!$Q$5)))
+SUMPRODUCT(('Diário 3º PA'!$E$4:$E$2000='Analítico Cp.'!$B116)*('Diário 3º PA'!$C$4:$C$2000&gt;=D$4)*('Diário 3º PA'!$C$4:$C$2000&lt;=EOMONTH(D$4,0))*('Diário 3º PA'!$F$4:$F$2000)*(IF(Resumo!$Q$5="",1,'Diário 3º PA'!$O$4:$O$2000=Resumo!$Q$5)))
+SUMPRODUCT(('Diário 4º PA'!$E$4:$E$2000='Analítico Cp.'!$B116)*('Diário 4º PA'!$C$4:$C$2000&gt;=D$4)*('Diário 4º PA'!$C$4:$C$2000&lt;=EOMONTH(D$4,0))*('Diário 4º PA'!$F$4:$F$2000)*(IF(Resumo!$Q$5="",1,'Diário 4º PA'!$O$4:$O$2000=Resumo!$Q$5)))
+SUMPRODUCT(('Comp.'!$D$5:$D$763=$B116)*('Comp.'!$B$5:$B$763&gt;=D$4)*('Comp.'!$B$5:$B$763&lt;=EOMONTH(D$4,0))*('Comp.'!$E$5:$E$763)*(IF(Resumo!$Q$5="",1,'Comp.'!$K$5:$K$763=Resumo!$Q$5)))</f>
        <v>2481.98</v>
      </c>
      <c r="E116" s="199">
        <f t="array" ref="E116">SUMPRODUCT(('Diário 1º PA'!$E$4:$E$2977='Analítico Cp.'!$B116)*('Diário 1º PA'!$C$4:$C$2977&gt;=E$4)*('Diário 1º PA'!$C$4:$C$2977&lt;=EOMONTH(E$4,0))*('Diário 1º PA'!$F$4:$F$2977)*(IF(Resumo!$Q$5="",1,'Diário 1º PA'!$O$4:$O$2977=Resumo!$Q$5)))
+SUMPRODUCT(('Diário 2º PA'!$E$4:$E$2000='Analítico Cp.'!$B116)*('Diário 2º PA'!$C$4:$C$2000&gt;=E$4)*('Diário 2º PA'!$C$4:$C$2000&lt;=EOMONTH(E$4,0))*('Diário 2º PA'!$F$4:$F$2000)*(IF(Resumo!$Q$5="",1,'Diário 2º PA'!$O$4:$O$2000=Resumo!$Q$5)))
+SUMPRODUCT(('Diário 3º PA'!$E$4:$E$2000='Analítico Cp.'!$B116)*('Diário 3º PA'!$C$4:$C$2000&gt;=E$4)*('Diário 3º PA'!$C$4:$C$2000&lt;=EOMONTH(E$4,0))*('Diário 3º PA'!$F$4:$F$2000)*(IF(Resumo!$Q$5="",1,'Diário 3º PA'!$O$4:$O$2000=Resumo!$Q$5)))
+SUMPRODUCT(('Diário 4º PA'!$E$4:$E$2000='Analítico Cp.'!$B116)*('Diário 4º PA'!$C$4:$C$2000&gt;=E$4)*('Diário 4º PA'!$C$4:$C$2000&lt;=EOMONTH(E$4,0))*('Diário 4º PA'!$F$4:$F$2000)*(IF(Resumo!$Q$5="",1,'Diário 4º PA'!$O$4:$O$2000=Resumo!$Q$5)))
+SUMPRODUCT(('Comp.'!$D$5:$D$763=$B116)*('Comp.'!$B$5:$B$763&gt;=E$4)*('Comp.'!$B$5:$B$763&lt;=EOMONTH(E$4,0))*('Comp.'!$E$5:$E$763)*(IF(Resumo!$Q$5="",1,'Comp.'!$K$5:$K$763=Resumo!$Q$5)))</f>
        <v>0</v>
      </c>
      <c r="F116" s="199">
        <f t="array" ref="F116">SUMPRODUCT(('Diário 1º PA'!$E$4:$E$2977='Analítico Cp.'!$B116)*('Diário 1º PA'!$C$4:$C$2977&gt;=F$4)*('Diário 1º PA'!$C$4:$C$2977&lt;=EOMONTH(F$4,0))*('Diário 1º PA'!$F$4:$F$2977)*(IF(Resumo!$Q$5="",1,'Diário 1º PA'!$O$4:$O$2977=Resumo!$Q$5)))
+SUMPRODUCT(('Diário 2º PA'!$E$4:$E$2000='Analítico Cp.'!$B116)*('Diário 2º PA'!$C$4:$C$2000&gt;=F$4)*('Diário 2º PA'!$C$4:$C$2000&lt;=EOMONTH(F$4,0))*('Diário 2º PA'!$F$4:$F$2000)*(IF(Resumo!$Q$5="",1,'Diário 2º PA'!$O$4:$O$2000=Resumo!$Q$5)))
+SUMPRODUCT(('Diário 3º PA'!$E$4:$E$2000='Analítico Cp.'!$B116)*('Diário 3º PA'!$C$4:$C$2000&gt;=F$4)*('Diário 3º PA'!$C$4:$C$2000&lt;=EOMONTH(F$4,0))*('Diário 3º PA'!$F$4:$F$2000)*(IF(Resumo!$Q$5="",1,'Diário 3º PA'!$O$4:$O$2000=Resumo!$Q$5)))
+SUMPRODUCT(('Diário 4º PA'!$E$4:$E$2000='Analítico Cp.'!$B116)*('Diário 4º PA'!$C$4:$C$2000&gt;=F$4)*('Diário 4º PA'!$C$4:$C$2000&lt;=EOMONTH(F$4,0))*('Diário 4º PA'!$F$4:$F$2000)*(IF(Resumo!$Q$5="",1,'Diário 4º PA'!$O$4:$O$2000=Resumo!$Q$5)))
+SUMPRODUCT(('Comp.'!$D$5:$D$763=$B116)*('Comp.'!$B$5:$B$763&gt;=F$4)*('Comp.'!$B$5:$B$763&lt;=EOMONTH(F$4,0))*('Comp.'!$E$5:$E$763)*(IF(Resumo!$Q$5="",1,'Comp.'!$K$5:$K$763=Resumo!$Q$5)))</f>
        <v>0</v>
      </c>
      <c r="G116" s="199">
        <f t="array" ref="G116">SUMPRODUCT(('Diário 1º PA'!$E$4:$E$2977='Analítico Cp.'!$B116)*('Diário 1º PA'!$C$4:$C$2977&gt;=G$4)*('Diário 1º PA'!$C$4:$C$2977&lt;=EOMONTH(G$4,0))*('Diário 1º PA'!$F$4:$F$2977)*(IF(Resumo!$Q$5="",1,'Diário 1º PA'!$O$4:$O$2977=Resumo!$Q$5)))
+SUMPRODUCT(('Diário 2º PA'!$E$4:$E$2000='Analítico Cp.'!$B116)*('Diário 2º PA'!$C$4:$C$2000&gt;=G$4)*('Diário 2º PA'!$C$4:$C$2000&lt;=EOMONTH(G$4,0))*('Diário 2º PA'!$F$4:$F$2000)*(IF(Resumo!$Q$5="",1,'Diário 2º PA'!$O$4:$O$2000=Resumo!$Q$5)))
+SUMPRODUCT(('Diário 3º PA'!$E$4:$E$2000='Analítico Cp.'!$B116)*('Diário 3º PA'!$C$4:$C$2000&gt;=G$4)*('Diário 3º PA'!$C$4:$C$2000&lt;=EOMONTH(G$4,0))*('Diário 3º PA'!$F$4:$F$2000)*(IF(Resumo!$Q$5="",1,'Diário 3º PA'!$O$4:$O$2000=Resumo!$Q$5)))
+SUMPRODUCT(('Diário 4º PA'!$E$4:$E$2000='Analítico Cp.'!$B116)*('Diário 4º PA'!$C$4:$C$2000&gt;=G$4)*('Diário 4º PA'!$C$4:$C$2000&lt;=EOMONTH(G$4,0))*('Diário 4º PA'!$F$4:$F$2000)*(IF(Resumo!$Q$5="",1,'Diário 4º PA'!$O$4:$O$2000=Resumo!$Q$5)))
+SUMPRODUCT(('Comp.'!$D$5:$D$763=$B116)*('Comp.'!$B$5:$B$763&gt;=G$4)*('Comp.'!$B$5:$B$763&lt;=EOMONTH(G$4,0))*('Comp.'!$E$5:$E$763)*(IF(Resumo!$Q$5="",1,'Comp.'!$K$5:$K$763=Resumo!$Q$5)))</f>
        <v>0</v>
      </c>
      <c r="H116" s="199">
        <f t="array" ref="H116">SUMPRODUCT(('Diário 1º PA'!$E$4:$E$2977='Analítico Cp.'!$B116)*('Diário 1º PA'!$C$4:$C$2977&gt;=H$4)*('Diário 1º PA'!$C$4:$C$2977&lt;=EOMONTH(H$4,0))*('Diário 1º PA'!$F$4:$F$2977)*(IF(Resumo!$Q$5="",1,'Diário 1º PA'!$O$4:$O$2977=Resumo!$Q$5)))
+SUMPRODUCT(('Diário 2º PA'!$E$4:$E$2000='Analítico Cp.'!$B116)*('Diário 2º PA'!$C$4:$C$2000&gt;=H$4)*('Diário 2º PA'!$C$4:$C$2000&lt;=EOMONTH(H$4,0))*('Diário 2º PA'!$F$4:$F$2000)*(IF(Resumo!$Q$5="",1,'Diário 2º PA'!$O$4:$O$2000=Resumo!$Q$5)))
+SUMPRODUCT(('Diário 3º PA'!$E$4:$E$2000='Analítico Cp.'!$B116)*('Diário 3º PA'!$C$4:$C$2000&gt;=H$4)*('Diário 3º PA'!$C$4:$C$2000&lt;=EOMONTH(H$4,0))*('Diário 3º PA'!$F$4:$F$2000)*(IF(Resumo!$Q$5="",1,'Diário 3º PA'!$O$4:$O$2000=Resumo!$Q$5)))
+SUMPRODUCT(('Diário 4º PA'!$E$4:$E$2000='Analítico Cp.'!$B116)*('Diário 4º PA'!$C$4:$C$2000&gt;=H$4)*('Diário 4º PA'!$C$4:$C$2000&lt;=EOMONTH(H$4,0))*('Diário 4º PA'!$F$4:$F$2000)*(IF(Resumo!$Q$5="",1,'Diário 4º PA'!$O$4:$O$2000=Resumo!$Q$5)))
+SUMPRODUCT(('Comp.'!$D$5:$D$763=$B116)*('Comp.'!$B$5:$B$763&gt;=H$4)*('Comp.'!$B$5:$B$763&lt;=EOMONTH(H$4,0))*('Comp.'!$E$5:$E$763)*(IF(Resumo!$Q$5="",1,'Comp.'!$K$5:$K$763=Resumo!$Q$5)))</f>
        <v>0</v>
      </c>
      <c r="I116" s="199">
        <f t="array" ref="I116">SUMPRODUCT(('Diário 1º PA'!$E$4:$E$2977='Analítico Cp.'!$B116)*('Diário 1º PA'!$C$4:$C$2977&gt;=I$4)*('Diário 1º PA'!$C$4:$C$2977&lt;=EOMONTH(I$4,0))*('Diário 1º PA'!$F$4:$F$2977)*(IF(Resumo!$Q$5="",1,'Diário 1º PA'!$O$4:$O$2977=Resumo!$Q$5)))
+SUMPRODUCT(('Diário 2º PA'!$E$4:$E$2000='Analítico Cp.'!$B116)*('Diário 2º PA'!$C$4:$C$2000&gt;=I$4)*('Diário 2º PA'!$C$4:$C$2000&lt;=EOMONTH(I$4,0))*('Diário 2º PA'!$F$4:$F$2000)*(IF(Resumo!$Q$5="",1,'Diário 2º PA'!$O$4:$O$2000=Resumo!$Q$5)))
+SUMPRODUCT(('Diário 3º PA'!$E$4:$E$2000='Analítico Cp.'!$B116)*('Diário 3º PA'!$C$4:$C$2000&gt;=I$4)*('Diário 3º PA'!$C$4:$C$2000&lt;=EOMONTH(I$4,0))*('Diário 3º PA'!$F$4:$F$2000)*(IF(Resumo!$Q$5="",1,'Diário 3º PA'!$O$4:$O$2000=Resumo!$Q$5)))
+SUMPRODUCT(('Diário 4º PA'!$E$4:$E$2000='Analítico Cp.'!$B116)*('Diário 4º PA'!$C$4:$C$2000&gt;=I$4)*('Diário 4º PA'!$C$4:$C$2000&lt;=EOMONTH(I$4,0))*('Diário 4º PA'!$F$4:$F$2000)*(IF(Resumo!$Q$5="",1,'Diário 4º PA'!$O$4:$O$2000=Resumo!$Q$5)))
+SUMPRODUCT(('Comp.'!$D$5:$D$763=$B116)*('Comp.'!$B$5:$B$763&gt;=I$4)*('Comp.'!$B$5:$B$763&lt;=EOMONTH(I$4,0))*('Comp.'!$E$5:$E$763)*(IF(Resumo!$Q$5="",1,'Comp.'!$K$5:$K$763=Resumo!$Q$5)))</f>
        <v>0</v>
      </c>
      <c r="J116" s="199">
        <f t="array" ref="J116">SUMPRODUCT(('Diário 1º PA'!$E$4:$E$2977='Analítico Cp.'!$B116)*('Diário 1º PA'!$C$4:$C$2977&gt;=J$4)*('Diário 1º PA'!$C$4:$C$2977&lt;=EOMONTH(J$4,0))*('Diário 1º PA'!$F$4:$F$2977)*(IF(Resumo!$Q$5="",1,'Diário 1º PA'!$O$4:$O$2977=Resumo!$Q$5)))
+SUMPRODUCT(('Diário 2º PA'!$E$4:$E$2000='Analítico Cp.'!$B116)*('Diário 2º PA'!$C$4:$C$2000&gt;=J$4)*('Diário 2º PA'!$C$4:$C$2000&lt;=EOMONTH(J$4,0))*('Diário 2º PA'!$F$4:$F$2000)*(IF(Resumo!$Q$5="",1,'Diário 2º PA'!$O$4:$O$2000=Resumo!$Q$5)))
+SUMPRODUCT(('Diário 3º PA'!$E$4:$E$2000='Analítico Cp.'!$B116)*('Diário 3º PA'!$C$4:$C$2000&gt;=J$4)*('Diário 3º PA'!$C$4:$C$2000&lt;=EOMONTH(J$4,0))*('Diário 3º PA'!$F$4:$F$2000)*(IF(Resumo!$Q$5="",1,'Diário 3º PA'!$O$4:$O$2000=Resumo!$Q$5)))
+SUMPRODUCT(('Diário 4º PA'!$E$4:$E$2000='Analítico Cp.'!$B116)*('Diário 4º PA'!$C$4:$C$2000&gt;=J$4)*('Diário 4º PA'!$C$4:$C$2000&lt;=EOMONTH(J$4,0))*('Diário 4º PA'!$F$4:$F$2000)*(IF(Resumo!$Q$5="",1,'Diário 4º PA'!$O$4:$O$2000=Resumo!$Q$5)))
+SUMPRODUCT(('Comp.'!$D$5:$D$763=$B116)*('Comp.'!$B$5:$B$763&gt;=J$4)*('Comp.'!$B$5:$B$763&lt;=EOMONTH(J$4,0))*('Comp.'!$E$5:$E$763)*(IF(Resumo!$Q$5="",1,'Comp.'!$K$5:$K$763=Resumo!$Q$5)))</f>
        <v>0</v>
      </c>
      <c r="K116" s="199">
        <f t="array" ref="K116">SUMPRODUCT(('Diário 1º PA'!$E$4:$E$2977='Analítico Cp.'!$B116)*('Diário 1º PA'!$C$4:$C$2977&gt;=K$4)*('Diário 1º PA'!$C$4:$C$2977&lt;=EOMONTH(K$4,0))*('Diário 1º PA'!$F$4:$F$2977)*(IF(Resumo!$Q$5="",1,'Diário 1º PA'!$O$4:$O$2977=Resumo!$Q$5)))
+SUMPRODUCT(('Diário 2º PA'!$E$4:$E$2000='Analítico Cp.'!$B116)*('Diário 2º PA'!$C$4:$C$2000&gt;=K$4)*('Diário 2º PA'!$C$4:$C$2000&lt;=EOMONTH(K$4,0))*('Diário 2º PA'!$F$4:$F$2000)*(IF(Resumo!$Q$5="",1,'Diário 2º PA'!$O$4:$O$2000=Resumo!$Q$5)))
+SUMPRODUCT(('Diário 3º PA'!$E$4:$E$2000='Analítico Cp.'!$B116)*('Diário 3º PA'!$C$4:$C$2000&gt;=K$4)*('Diário 3º PA'!$C$4:$C$2000&lt;=EOMONTH(K$4,0))*('Diário 3º PA'!$F$4:$F$2000)*(IF(Resumo!$Q$5="",1,'Diário 3º PA'!$O$4:$O$2000=Resumo!$Q$5)))
+SUMPRODUCT(('Diário 4º PA'!$E$4:$E$2000='Analítico Cp.'!$B116)*('Diário 4º PA'!$C$4:$C$2000&gt;=K$4)*('Diário 4º PA'!$C$4:$C$2000&lt;=EOMONTH(K$4,0))*('Diário 4º PA'!$F$4:$F$2000)*(IF(Resumo!$Q$5="",1,'Diário 4º PA'!$O$4:$O$2000=Resumo!$Q$5)))
+SUMPRODUCT(('Comp.'!$D$5:$D$763=$B116)*('Comp.'!$B$5:$B$763&gt;=K$4)*('Comp.'!$B$5:$B$763&lt;=EOMONTH(K$4,0))*('Comp.'!$E$5:$E$763)*(IF(Resumo!$Q$5="",1,'Comp.'!$K$5:$K$763=Resumo!$Q$5)))</f>
        <v>0</v>
      </c>
      <c r="L116" s="199">
        <f t="array" ref="L116">SUMPRODUCT(('Diário 1º PA'!$E$4:$E$2977='Analítico Cp.'!$B116)*('Diário 1º PA'!$C$4:$C$2977&gt;=L$4)*('Diário 1º PA'!$C$4:$C$2977&lt;=EOMONTH(L$4,0))*('Diário 1º PA'!$F$4:$F$2977)*(IF(Resumo!$Q$5="",1,'Diário 1º PA'!$O$4:$O$2977=Resumo!$Q$5)))
+SUMPRODUCT(('Diário 2º PA'!$E$4:$E$2000='Analítico Cp.'!$B116)*('Diário 2º PA'!$C$4:$C$2000&gt;=L$4)*('Diário 2º PA'!$C$4:$C$2000&lt;=EOMONTH(L$4,0))*('Diário 2º PA'!$F$4:$F$2000)*(IF(Resumo!$Q$5="",1,'Diário 2º PA'!$O$4:$O$2000=Resumo!$Q$5)))
+SUMPRODUCT(('Diário 3º PA'!$E$4:$E$2000='Analítico Cp.'!$B116)*('Diário 3º PA'!$C$4:$C$2000&gt;=L$4)*('Diário 3º PA'!$C$4:$C$2000&lt;=EOMONTH(L$4,0))*('Diário 3º PA'!$F$4:$F$2000)*(IF(Resumo!$Q$5="",1,'Diário 3º PA'!$O$4:$O$2000=Resumo!$Q$5)))
+SUMPRODUCT(('Diário 4º PA'!$E$4:$E$2000='Analítico Cp.'!$B116)*('Diário 4º PA'!$C$4:$C$2000&gt;=L$4)*('Diário 4º PA'!$C$4:$C$2000&lt;=EOMONTH(L$4,0))*('Diário 4º PA'!$F$4:$F$2000)*(IF(Resumo!$Q$5="",1,'Diário 4º PA'!$O$4:$O$2000=Resumo!$Q$5)))
+SUMPRODUCT(('Comp.'!$D$5:$D$763=$B116)*('Comp.'!$B$5:$B$763&gt;=L$4)*('Comp.'!$B$5:$B$763&lt;=EOMONTH(L$4,0))*('Comp.'!$E$5:$E$763)*(IF(Resumo!$Q$5="",1,'Comp.'!$K$5:$K$763=Resumo!$Q$5)))</f>
        <v>0</v>
      </c>
      <c r="M116" s="199">
        <f t="array" ref="M116">SUMPRODUCT(('Diário 1º PA'!$E$4:$E$2977='Analítico Cp.'!$B116)*('Diário 1º PA'!$C$4:$C$2977&gt;=M$4)*('Diário 1º PA'!$C$4:$C$2977&lt;=EOMONTH(M$4,0))*('Diário 1º PA'!$F$4:$F$2977)*(IF(Resumo!$Q$5="",1,'Diário 1º PA'!$O$4:$O$2977=Resumo!$Q$5)))
+SUMPRODUCT(('Diário 2º PA'!$E$4:$E$2000='Analítico Cp.'!$B116)*('Diário 2º PA'!$C$4:$C$2000&gt;=M$4)*('Diário 2º PA'!$C$4:$C$2000&lt;=EOMONTH(M$4,0))*('Diário 2º PA'!$F$4:$F$2000)*(IF(Resumo!$Q$5="",1,'Diário 2º PA'!$O$4:$O$2000=Resumo!$Q$5)))
+SUMPRODUCT(('Diário 3º PA'!$E$4:$E$2000='Analítico Cp.'!$B116)*('Diário 3º PA'!$C$4:$C$2000&gt;=M$4)*('Diário 3º PA'!$C$4:$C$2000&lt;=EOMONTH(M$4,0))*('Diário 3º PA'!$F$4:$F$2000)*(IF(Resumo!$Q$5="",1,'Diário 3º PA'!$O$4:$O$2000=Resumo!$Q$5)))
+SUMPRODUCT(('Diário 4º PA'!$E$4:$E$2000='Analítico Cp.'!$B116)*('Diário 4º PA'!$C$4:$C$2000&gt;=M$4)*('Diário 4º PA'!$C$4:$C$2000&lt;=EOMONTH(M$4,0))*('Diário 4º PA'!$F$4:$F$2000)*(IF(Resumo!$Q$5="",1,'Diário 4º PA'!$O$4:$O$2000=Resumo!$Q$5)))
+SUMPRODUCT(('Comp.'!$D$5:$D$763=$B116)*('Comp.'!$B$5:$B$763&gt;=M$4)*('Comp.'!$B$5:$B$763&lt;=EOMONTH(M$4,0))*('Comp.'!$E$5:$E$763)*(IF(Resumo!$Q$5="",1,'Comp.'!$K$5:$K$763=Resumo!$Q$5)))</f>
        <v>0</v>
      </c>
      <c r="N116" s="199">
        <f t="array" ref="N116">SUMPRODUCT(('Diário 1º PA'!$E$4:$E$2977='Analítico Cp.'!$B116)*('Diário 1º PA'!$C$4:$C$2977&gt;=N$4)*('Diário 1º PA'!$C$4:$C$2977&lt;=EOMONTH(N$4,0))*('Diário 1º PA'!$F$4:$F$2977)*(IF(Resumo!$Q$5="",1,'Diário 1º PA'!$O$4:$O$2977=Resumo!$Q$5)))
+SUMPRODUCT(('Diário 2º PA'!$E$4:$E$2000='Analítico Cp.'!$B116)*('Diário 2º PA'!$C$4:$C$2000&gt;=N$4)*('Diário 2º PA'!$C$4:$C$2000&lt;=EOMONTH(N$4,0))*('Diário 2º PA'!$F$4:$F$2000)*(IF(Resumo!$Q$5="",1,'Diário 2º PA'!$O$4:$O$2000=Resumo!$Q$5)))
+SUMPRODUCT(('Diário 3º PA'!$E$4:$E$2000='Analítico Cp.'!$B116)*('Diário 3º PA'!$C$4:$C$2000&gt;=N$4)*('Diário 3º PA'!$C$4:$C$2000&lt;=EOMONTH(N$4,0))*('Diário 3º PA'!$F$4:$F$2000)*(IF(Resumo!$Q$5="",1,'Diário 3º PA'!$O$4:$O$2000=Resumo!$Q$5)))
+SUMPRODUCT(('Diário 4º PA'!$E$4:$E$2000='Analítico Cp.'!$B116)*('Diário 4º PA'!$C$4:$C$2000&gt;=N$4)*('Diário 4º PA'!$C$4:$C$2000&lt;=EOMONTH(N$4,0))*('Diário 4º PA'!$F$4:$F$2000)*(IF(Resumo!$Q$5="",1,'Diário 4º PA'!$O$4:$O$2000=Resumo!$Q$5)))
+SUMPRODUCT(('Comp.'!$D$5:$D$763=$B116)*('Comp.'!$B$5:$B$763&gt;=N$4)*('Comp.'!$B$5:$B$763&lt;=EOMONTH(N$4,0))*('Comp.'!$E$5:$E$763)*(IF(Resumo!$Q$5="",1,'Comp.'!$K$5:$K$763=Resumo!$Q$5)))</f>
        <v>0</v>
      </c>
      <c r="O116" s="200">
        <f t="shared" si="13"/>
        <v>5355.5</v>
      </c>
      <c r="P116" s="201">
        <f t="shared" si="14"/>
        <v>1.1084995713950554E-3</v>
      </c>
      <c r="Q116" s="174"/>
      <c r="R116" s="174"/>
      <c r="S116" s="174"/>
      <c r="T116" s="174"/>
      <c r="U116" s="174"/>
      <c r="V116" s="174"/>
      <c r="W116" s="174"/>
      <c r="X116" s="174"/>
      <c r="Y116" s="174"/>
      <c r="Z116" s="174"/>
    </row>
    <row r="117" spans="1:26" ht="23.25" customHeight="1" x14ac:dyDescent="0.2">
      <c r="A117" s="220" t="s">
        <v>337</v>
      </c>
      <c r="B117" s="84" t="s">
        <v>338</v>
      </c>
      <c r="C117" s="199">
        <f t="array" ref="C117">SUMPRODUCT(('Diário 1º PA'!$E$4:$E$2977='Analítico Cp.'!$B117)*('Diário 1º PA'!$C$4:$C$2977&gt;=C$4)*('Diário 1º PA'!$C$4:$C$2977&lt;=EOMONTH(C$4,0))*('Diário 1º PA'!$F$4:$F$2977)*(IF(Resumo!$Q$5="",1,'Diário 1º PA'!$O$4:$O$2977=Resumo!$Q$5)))
+SUMPRODUCT(('Diário 2º PA'!$E$4:$E$2000='Analítico Cp.'!$B117)*('Diário 2º PA'!$C$4:$C$2000&gt;=C$4)*('Diário 2º PA'!$C$4:$C$2000&lt;=EOMONTH(C$4,0))*('Diário 2º PA'!$F$4:$F$2000)*(IF(Resumo!$Q$5="",1,'Diário 2º PA'!$O$4:$O$2000=Resumo!$Q$5)))
+SUMPRODUCT(('Diário 3º PA'!$E$4:$E$2000='Analítico Cp.'!$B117)*('Diário 3º PA'!$C$4:$C$2000&gt;=C$4)*('Diário 3º PA'!$C$4:$C$2000&lt;=EOMONTH(C$4,0))*('Diário 3º PA'!$F$4:$F$2000)*(IF(Resumo!$Q$5="",1,'Diário 3º PA'!$O$4:$O$2000=Resumo!$Q$5)))
+SUMPRODUCT(('Diário 4º PA'!$E$4:$E$2000='Analítico Cp.'!$B117)*('Diário 4º PA'!$C$4:$C$2000&gt;=C$4)*('Diário 4º PA'!$C$4:$C$2000&lt;=EOMONTH(C$4,0))*('Diário 4º PA'!$F$4:$F$2000)*(IF(Resumo!$Q$5="",1,'Diário 4º PA'!$O$4:$O$2000=Resumo!$Q$5)))
+SUMPRODUCT(('Comp.'!$D$5:$D$763=$B117)*('Comp.'!$B$5:$B$763&gt;=C$4)*('Comp.'!$B$5:$B$763&lt;=EOMONTH(C$4,0))*('Comp.'!$E$5:$E$763)*(IF(Resumo!$Q$5="",1,'Comp.'!$K$5:$K$763=Resumo!$Q$5)))</f>
        <v>0</v>
      </c>
      <c r="D117" s="199">
        <f t="array" ref="D117">SUMPRODUCT(('Diário 1º PA'!$E$4:$E$2977='Analítico Cp.'!$B117)*('Diário 1º PA'!$C$4:$C$2977&gt;=D$4)*('Diário 1º PA'!$C$4:$C$2977&lt;=EOMONTH(D$4,0))*('Diário 1º PA'!$F$4:$F$2977)*(IF(Resumo!$Q$5="",1,'Diário 1º PA'!$O$4:$O$2977=Resumo!$Q$5)))
+SUMPRODUCT(('Diário 2º PA'!$E$4:$E$2000='Analítico Cp.'!$B117)*('Diário 2º PA'!$C$4:$C$2000&gt;=D$4)*('Diário 2º PA'!$C$4:$C$2000&lt;=EOMONTH(D$4,0))*('Diário 2º PA'!$F$4:$F$2000)*(IF(Resumo!$Q$5="",1,'Diário 2º PA'!$O$4:$O$2000=Resumo!$Q$5)))
+SUMPRODUCT(('Diário 3º PA'!$E$4:$E$2000='Analítico Cp.'!$B117)*('Diário 3º PA'!$C$4:$C$2000&gt;=D$4)*('Diário 3º PA'!$C$4:$C$2000&lt;=EOMONTH(D$4,0))*('Diário 3º PA'!$F$4:$F$2000)*(IF(Resumo!$Q$5="",1,'Diário 3º PA'!$O$4:$O$2000=Resumo!$Q$5)))
+SUMPRODUCT(('Diário 4º PA'!$E$4:$E$2000='Analítico Cp.'!$B117)*('Diário 4º PA'!$C$4:$C$2000&gt;=D$4)*('Diário 4º PA'!$C$4:$C$2000&lt;=EOMONTH(D$4,0))*('Diário 4º PA'!$F$4:$F$2000)*(IF(Resumo!$Q$5="",1,'Diário 4º PA'!$O$4:$O$2000=Resumo!$Q$5)))
+SUMPRODUCT(('Comp.'!$D$5:$D$763=$B117)*('Comp.'!$B$5:$B$763&gt;=D$4)*('Comp.'!$B$5:$B$763&lt;=EOMONTH(D$4,0))*('Comp.'!$E$5:$E$763)*(IF(Resumo!$Q$5="",1,'Comp.'!$K$5:$K$763=Resumo!$Q$5)))</f>
        <v>0</v>
      </c>
      <c r="E117" s="199">
        <f t="array" ref="E117">SUMPRODUCT(('Diário 1º PA'!$E$4:$E$2977='Analítico Cp.'!$B117)*('Diário 1º PA'!$C$4:$C$2977&gt;=E$4)*('Diário 1º PA'!$C$4:$C$2977&lt;=EOMONTH(E$4,0))*('Diário 1º PA'!$F$4:$F$2977)*(IF(Resumo!$Q$5="",1,'Diário 1º PA'!$O$4:$O$2977=Resumo!$Q$5)))
+SUMPRODUCT(('Diário 2º PA'!$E$4:$E$2000='Analítico Cp.'!$B117)*('Diário 2º PA'!$C$4:$C$2000&gt;=E$4)*('Diário 2º PA'!$C$4:$C$2000&lt;=EOMONTH(E$4,0))*('Diário 2º PA'!$F$4:$F$2000)*(IF(Resumo!$Q$5="",1,'Diário 2º PA'!$O$4:$O$2000=Resumo!$Q$5)))
+SUMPRODUCT(('Diário 3º PA'!$E$4:$E$2000='Analítico Cp.'!$B117)*('Diário 3º PA'!$C$4:$C$2000&gt;=E$4)*('Diário 3º PA'!$C$4:$C$2000&lt;=EOMONTH(E$4,0))*('Diário 3º PA'!$F$4:$F$2000)*(IF(Resumo!$Q$5="",1,'Diário 3º PA'!$O$4:$O$2000=Resumo!$Q$5)))
+SUMPRODUCT(('Diário 4º PA'!$E$4:$E$2000='Analítico Cp.'!$B117)*('Diário 4º PA'!$C$4:$C$2000&gt;=E$4)*('Diário 4º PA'!$C$4:$C$2000&lt;=EOMONTH(E$4,0))*('Diário 4º PA'!$F$4:$F$2000)*(IF(Resumo!$Q$5="",1,'Diário 4º PA'!$O$4:$O$2000=Resumo!$Q$5)))
+SUMPRODUCT(('Comp.'!$D$5:$D$763=$B117)*('Comp.'!$B$5:$B$763&gt;=E$4)*('Comp.'!$B$5:$B$763&lt;=EOMONTH(E$4,0))*('Comp.'!$E$5:$E$763)*(IF(Resumo!$Q$5="",1,'Comp.'!$K$5:$K$763=Resumo!$Q$5)))</f>
        <v>0</v>
      </c>
      <c r="F117" s="199">
        <f t="array" ref="F117">SUMPRODUCT(('Diário 1º PA'!$E$4:$E$2977='Analítico Cp.'!$B117)*('Diário 1º PA'!$C$4:$C$2977&gt;=F$4)*('Diário 1º PA'!$C$4:$C$2977&lt;=EOMONTH(F$4,0))*('Diário 1º PA'!$F$4:$F$2977)*(IF(Resumo!$Q$5="",1,'Diário 1º PA'!$O$4:$O$2977=Resumo!$Q$5)))
+SUMPRODUCT(('Diário 2º PA'!$E$4:$E$2000='Analítico Cp.'!$B117)*('Diário 2º PA'!$C$4:$C$2000&gt;=F$4)*('Diário 2º PA'!$C$4:$C$2000&lt;=EOMONTH(F$4,0))*('Diário 2º PA'!$F$4:$F$2000)*(IF(Resumo!$Q$5="",1,'Diário 2º PA'!$O$4:$O$2000=Resumo!$Q$5)))
+SUMPRODUCT(('Diário 3º PA'!$E$4:$E$2000='Analítico Cp.'!$B117)*('Diário 3º PA'!$C$4:$C$2000&gt;=F$4)*('Diário 3º PA'!$C$4:$C$2000&lt;=EOMONTH(F$4,0))*('Diário 3º PA'!$F$4:$F$2000)*(IF(Resumo!$Q$5="",1,'Diário 3º PA'!$O$4:$O$2000=Resumo!$Q$5)))
+SUMPRODUCT(('Diário 4º PA'!$E$4:$E$2000='Analítico Cp.'!$B117)*('Diário 4º PA'!$C$4:$C$2000&gt;=F$4)*('Diário 4º PA'!$C$4:$C$2000&lt;=EOMONTH(F$4,0))*('Diário 4º PA'!$F$4:$F$2000)*(IF(Resumo!$Q$5="",1,'Diário 4º PA'!$O$4:$O$2000=Resumo!$Q$5)))
+SUMPRODUCT(('Comp.'!$D$5:$D$763=$B117)*('Comp.'!$B$5:$B$763&gt;=F$4)*('Comp.'!$B$5:$B$763&lt;=EOMONTH(F$4,0))*('Comp.'!$E$5:$E$763)*(IF(Resumo!$Q$5="",1,'Comp.'!$K$5:$K$763=Resumo!$Q$5)))</f>
        <v>0</v>
      </c>
      <c r="G117" s="199">
        <f t="array" ref="G117">SUMPRODUCT(('Diário 1º PA'!$E$4:$E$2977='Analítico Cp.'!$B117)*('Diário 1º PA'!$C$4:$C$2977&gt;=G$4)*('Diário 1º PA'!$C$4:$C$2977&lt;=EOMONTH(G$4,0))*('Diário 1º PA'!$F$4:$F$2977)*(IF(Resumo!$Q$5="",1,'Diário 1º PA'!$O$4:$O$2977=Resumo!$Q$5)))
+SUMPRODUCT(('Diário 2º PA'!$E$4:$E$2000='Analítico Cp.'!$B117)*('Diário 2º PA'!$C$4:$C$2000&gt;=G$4)*('Diário 2º PA'!$C$4:$C$2000&lt;=EOMONTH(G$4,0))*('Diário 2º PA'!$F$4:$F$2000)*(IF(Resumo!$Q$5="",1,'Diário 2º PA'!$O$4:$O$2000=Resumo!$Q$5)))
+SUMPRODUCT(('Diário 3º PA'!$E$4:$E$2000='Analítico Cp.'!$B117)*('Diário 3º PA'!$C$4:$C$2000&gt;=G$4)*('Diário 3º PA'!$C$4:$C$2000&lt;=EOMONTH(G$4,0))*('Diário 3º PA'!$F$4:$F$2000)*(IF(Resumo!$Q$5="",1,'Diário 3º PA'!$O$4:$O$2000=Resumo!$Q$5)))
+SUMPRODUCT(('Diário 4º PA'!$E$4:$E$2000='Analítico Cp.'!$B117)*('Diário 4º PA'!$C$4:$C$2000&gt;=G$4)*('Diário 4º PA'!$C$4:$C$2000&lt;=EOMONTH(G$4,0))*('Diário 4º PA'!$F$4:$F$2000)*(IF(Resumo!$Q$5="",1,'Diário 4º PA'!$O$4:$O$2000=Resumo!$Q$5)))
+SUMPRODUCT(('Comp.'!$D$5:$D$763=$B117)*('Comp.'!$B$5:$B$763&gt;=G$4)*('Comp.'!$B$5:$B$763&lt;=EOMONTH(G$4,0))*('Comp.'!$E$5:$E$763)*(IF(Resumo!$Q$5="",1,'Comp.'!$K$5:$K$763=Resumo!$Q$5)))</f>
        <v>0</v>
      </c>
      <c r="H117" s="199">
        <f t="array" ref="H117">SUMPRODUCT(('Diário 1º PA'!$E$4:$E$2977='Analítico Cp.'!$B117)*('Diário 1º PA'!$C$4:$C$2977&gt;=H$4)*('Diário 1º PA'!$C$4:$C$2977&lt;=EOMONTH(H$4,0))*('Diário 1º PA'!$F$4:$F$2977)*(IF(Resumo!$Q$5="",1,'Diário 1º PA'!$O$4:$O$2977=Resumo!$Q$5)))
+SUMPRODUCT(('Diário 2º PA'!$E$4:$E$2000='Analítico Cp.'!$B117)*('Diário 2º PA'!$C$4:$C$2000&gt;=H$4)*('Diário 2º PA'!$C$4:$C$2000&lt;=EOMONTH(H$4,0))*('Diário 2º PA'!$F$4:$F$2000)*(IF(Resumo!$Q$5="",1,'Diário 2º PA'!$O$4:$O$2000=Resumo!$Q$5)))
+SUMPRODUCT(('Diário 3º PA'!$E$4:$E$2000='Analítico Cp.'!$B117)*('Diário 3º PA'!$C$4:$C$2000&gt;=H$4)*('Diário 3º PA'!$C$4:$C$2000&lt;=EOMONTH(H$4,0))*('Diário 3º PA'!$F$4:$F$2000)*(IF(Resumo!$Q$5="",1,'Diário 3º PA'!$O$4:$O$2000=Resumo!$Q$5)))
+SUMPRODUCT(('Diário 4º PA'!$E$4:$E$2000='Analítico Cp.'!$B117)*('Diário 4º PA'!$C$4:$C$2000&gt;=H$4)*('Diário 4º PA'!$C$4:$C$2000&lt;=EOMONTH(H$4,0))*('Diário 4º PA'!$F$4:$F$2000)*(IF(Resumo!$Q$5="",1,'Diário 4º PA'!$O$4:$O$2000=Resumo!$Q$5)))
+SUMPRODUCT(('Comp.'!$D$5:$D$763=$B117)*('Comp.'!$B$5:$B$763&gt;=H$4)*('Comp.'!$B$5:$B$763&lt;=EOMONTH(H$4,0))*('Comp.'!$E$5:$E$763)*(IF(Resumo!$Q$5="",1,'Comp.'!$K$5:$K$763=Resumo!$Q$5)))</f>
        <v>0</v>
      </c>
      <c r="I117" s="199">
        <f t="array" ref="I117">SUMPRODUCT(('Diário 1º PA'!$E$4:$E$2977='Analítico Cp.'!$B117)*('Diário 1º PA'!$C$4:$C$2977&gt;=I$4)*('Diário 1º PA'!$C$4:$C$2977&lt;=EOMONTH(I$4,0))*('Diário 1º PA'!$F$4:$F$2977)*(IF(Resumo!$Q$5="",1,'Diário 1º PA'!$O$4:$O$2977=Resumo!$Q$5)))
+SUMPRODUCT(('Diário 2º PA'!$E$4:$E$2000='Analítico Cp.'!$B117)*('Diário 2º PA'!$C$4:$C$2000&gt;=I$4)*('Diário 2º PA'!$C$4:$C$2000&lt;=EOMONTH(I$4,0))*('Diário 2º PA'!$F$4:$F$2000)*(IF(Resumo!$Q$5="",1,'Diário 2º PA'!$O$4:$O$2000=Resumo!$Q$5)))
+SUMPRODUCT(('Diário 3º PA'!$E$4:$E$2000='Analítico Cp.'!$B117)*('Diário 3º PA'!$C$4:$C$2000&gt;=I$4)*('Diário 3º PA'!$C$4:$C$2000&lt;=EOMONTH(I$4,0))*('Diário 3º PA'!$F$4:$F$2000)*(IF(Resumo!$Q$5="",1,'Diário 3º PA'!$O$4:$O$2000=Resumo!$Q$5)))
+SUMPRODUCT(('Diário 4º PA'!$E$4:$E$2000='Analítico Cp.'!$B117)*('Diário 4º PA'!$C$4:$C$2000&gt;=I$4)*('Diário 4º PA'!$C$4:$C$2000&lt;=EOMONTH(I$4,0))*('Diário 4º PA'!$F$4:$F$2000)*(IF(Resumo!$Q$5="",1,'Diário 4º PA'!$O$4:$O$2000=Resumo!$Q$5)))
+SUMPRODUCT(('Comp.'!$D$5:$D$763=$B117)*('Comp.'!$B$5:$B$763&gt;=I$4)*('Comp.'!$B$5:$B$763&lt;=EOMONTH(I$4,0))*('Comp.'!$E$5:$E$763)*(IF(Resumo!$Q$5="",1,'Comp.'!$K$5:$K$763=Resumo!$Q$5)))</f>
        <v>0</v>
      </c>
      <c r="J117" s="199">
        <f t="array" ref="J117">SUMPRODUCT(('Diário 1º PA'!$E$4:$E$2977='Analítico Cp.'!$B117)*('Diário 1º PA'!$C$4:$C$2977&gt;=J$4)*('Diário 1º PA'!$C$4:$C$2977&lt;=EOMONTH(J$4,0))*('Diário 1º PA'!$F$4:$F$2977)*(IF(Resumo!$Q$5="",1,'Diário 1º PA'!$O$4:$O$2977=Resumo!$Q$5)))
+SUMPRODUCT(('Diário 2º PA'!$E$4:$E$2000='Analítico Cp.'!$B117)*('Diário 2º PA'!$C$4:$C$2000&gt;=J$4)*('Diário 2º PA'!$C$4:$C$2000&lt;=EOMONTH(J$4,0))*('Diário 2º PA'!$F$4:$F$2000)*(IF(Resumo!$Q$5="",1,'Diário 2º PA'!$O$4:$O$2000=Resumo!$Q$5)))
+SUMPRODUCT(('Diário 3º PA'!$E$4:$E$2000='Analítico Cp.'!$B117)*('Diário 3º PA'!$C$4:$C$2000&gt;=J$4)*('Diário 3º PA'!$C$4:$C$2000&lt;=EOMONTH(J$4,0))*('Diário 3º PA'!$F$4:$F$2000)*(IF(Resumo!$Q$5="",1,'Diário 3º PA'!$O$4:$O$2000=Resumo!$Q$5)))
+SUMPRODUCT(('Diário 4º PA'!$E$4:$E$2000='Analítico Cp.'!$B117)*('Diário 4º PA'!$C$4:$C$2000&gt;=J$4)*('Diário 4º PA'!$C$4:$C$2000&lt;=EOMONTH(J$4,0))*('Diário 4º PA'!$F$4:$F$2000)*(IF(Resumo!$Q$5="",1,'Diário 4º PA'!$O$4:$O$2000=Resumo!$Q$5)))
+SUMPRODUCT(('Comp.'!$D$5:$D$763=$B117)*('Comp.'!$B$5:$B$763&gt;=J$4)*('Comp.'!$B$5:$B$763&lt;=EOMONTH(J$4,0))*('Comp.'!$E$5:$E$763)*(IF(Resumo!$Q$5="",1,'Comp.'!$K$5:$K$763=Resumo!$Q$5)))</f>
        <v>0</v>
      </c>
      <c r="K117" s="199">
        <f t="array" ref="K117">SUMPRODUCT(('Diário 1º PA'!$E$4:$E$2977='Analítico Cp.'!$B117)*('Diário 1º PA'!$C$4:$C$2977&gt;=K$4)*('Diário 1º PA'!$C$4:$C$2977&lt;=EOMONTH(K$4,0))*('Diário 1º PA'!$F$4:$F$2977)*(IF(Resumo!$Q$5="",1,'Diário 1º PA'!$O$4:$O$2977=Resumo!$Q$5)))
+SUMPRODUCT(('Diário 2º PA'!$E$4:$E$2000='Analítico Cp.'!$B117)*('Diário 2º PA'!$C$4:$C$2000&gt;=K$4)*('Diário 2º PA'!$C$4:$C$2000&lt;=EOMONTH(K$4,0))*('Diário 2º PA'!$F$4:$F$2000)*(IF(Resumo!$Q$5="",1,'Diário 2º PA'!$O$4:$O$2000=Resumo!$Q$5)))
+SUMPRODUCT(('Diário 3º PA'!$E$4:$E$2000='Analítico Cp.'!$B117)*('Diário 3º PA'!$C$4:$C$2000&gt;=K$4)*('Diário 3º PA'!$C$4:$C$2000&lt;=EOMONTH(K$4,0))*('Diário 3º PA'!$F$4:$F$2000)*(IF(Resumo!$Q$5="",1,'Diário 3º PA'!$O$4:$O$2000=Resumo!$Q$5)))
+SUMPRODUCT(('Diário 4º PA'!$E$4:$E$2000='Analítico Cp.'!$B117)*('Diário 4º PA'!$C$4:$C$2000&gt;=K$4)*('Diário 4º PA'!$C$4:$C$2000&lt;=EOMONTH(K$4,0))*('Diário 4º PA'!$F$4:$F$2000)*(IF(Resumo!$Q$5="",1,'Diário 4º PA'!$O$4:$O$2000=Resumo!$Q$5)))
+SUMPRODUCT(('Comp.'!$D$5:$D$763=$B117)*('Comp.'!$B$5:$B$763&gt;=K$4)*('Comp.'!$B$5:$B$763&lt;=EOMONTH(K$4,0))*('Comp.'!$E$5:$E$763)*(IF(Resumo!$Q$5="",1,'Comp.'!$K$5:$K$763=Resumo!$Q$5)))</f>
        <v>0</v>
      </c>
      <c r="L117" s="199">
        <f t="array" ref="L117">SUMPRODUCT(('Diário 1º PA'!$E$4:$E$2977='Analítico Cp.'!$B117)*('Diário 1º PA'!$C$4:$C$2977&gt;=L$4)*('Diário 1º PA'!$C$4:$C$2977&lt;=EOMONTH(L$4,0))*('Diário 1º PA'!$F$4:$F$2977)*(IF(Resumo!$Q$5="",1,'Diário 1º PA'!$O$4:$O$2977=Resumo!$Q$5)))
+SUMPRODUCT(('Diário 2º PA'!$E$4:$E$2000='Analítico Cp.'!$B117)*('Diário 2º PA'!$C$4:$C$2000&gt;=L$4)*('Diário 2º PA'!$C$4:$C$2000&lt;=EOMONTH(L$4,0))*('Diário 2º PA'!$F$4:$F$2000)*(IF(Resumo!$Q$5="",1,'Diário 2º PA'!$O$4:$O$2000=Resumo!$Q$5)))
+SUMPRODUCT(('Diário 3º PA'!$E$4:$E$2000='Analítico Cp.'!$B117)*('Diário 3º PA'!$C$4:$C$2000&gt;=L$4)*('Diário 3º PA'!$C$4:$C$2000&lt;=EOMONTH(L$4,0))*('Diário 3º PA'!$F$4:$F$2000)*(IF(Resumo!$Q$5="",1,'Diário 3º PA'!$O$4:$O$2000=Resumo!$Q$5)))
+SUMPRODUCT(('Diário 4º PA'!$E$4:$E$2000='Analítico Cp.'!$B117)*('Diário 4º PA'!$C$4:$C$2000&gt;=L$4)*('Diário 4º PA'!$C$4:$C$2000&lt;=EOMONTH(L$4,0))*('Diário 4º PA'!$F$4:$F$2000)*(IF(Resumo!$Q$5="",1,'Diário 4º PA'!$O$4:$O$2000=Resumo!$Q$5)))
+SUMPRODUCT(('Comp.'!$D$5:$D$763=$B117)*('Comp.'!$B$5:$B$763&gt;=L$4)*('Comp.'!$B$5:$B$763&lt;=EOMONTH(L$4,0))*('Comp.'!$E$5:$E$763)*(IF(Resumo!$Q$5="",1,'Comp.'!$K$5:$K$763=Resumo!$Q$5)))</f>
        <v>0</v>
      </c>
      <c r="M117" s="199">
        <f t="array" ref="M117">SUMPRODUCT(('Diário 1º PA'!$E$4:$E$2977='Analítico Cp.'!$B117)*('Diário 1º PA'!$C$4:$C$2977&gt;=M$4)*('Diário 1º PA'!$C$4:$C$2977&lt;=EOMONTH(M$4,0))*('Diário 1º PA'!$F$4:$F$2977)*(IF(Resumo!$Q$5="",1,'Diário 1º PA'!$O$4:$O$2977=Resumo!$Q$5)))
+SUMPRODUCT(('Diário 2º PA'!$E$4:$E$2000='Analítico Cp.'!$B117)*('Diário 2º PA'!$C$4:$C$2000&gt;=M$4)*('Diário 2º PA'!$C$4:$C$2000&lt;=EOMONTH(M$4,0))*('Diário 2º PA'!$F$4:$F$2000)*(IF(Resumo!$Q$5="",1,'Diário 2º PA'!$O$4:$O$2000=Resumo!$Q$5)))
+SUMPRODUCT(('Diário 3º PA'!$E$4:$E$2000='Analítico Cp.'!$B117)*('Diário 3º PA'!$C$4:$C$2000&gt;=M$4)*('Diário 3º PA'!$C$4:$C$2000&lt;=EOMONTH(M$4,0))*('Diário 3º PA'!$F$4:$F$2000)*(IF(Resumo!$Q$5="",1,'Diário 3º PA'!$O$4:$O$2000=Resumo!$Q$5)))
+SUMPRODUCT(('Diário 4º PA'!$E$4:$E$2000='Analítico Cp.'!$B117)*('Diário 4º PA'!$C$4:$C$2000&gt;=M$4)*('Diário 4º PA'!$C$4:$C$2000&lt;=EOMONTH(M$4,0))*('Diário 4º PA'!$F$4:$F$2000)*(IF(Resumo!$Q$5="",1,'Diário 4º PA'!$O$4:$O$2000=Resumo!$Q$5)))
+SUMPRODUCT(('Comp.'!$D$5:$D$763=$B117)*('Comp.'!$B$5:$B$763&gt;=M$4)*('Comp.'!$B$5:$B$763&lt;=EOMONTH(M$4,0))*('Comp.'!$E$5:$E$763)*(IF(Resumo!$Q$5="",1,'Comp.'!$K$5:$K$763=Resumo!$Q$5)))</f>
        <v>0</v>
      </c>
      <c r="N117" s="199">
        <f t="array" ref="N117">SUMPRODUCT(('Diário 1º PA'!$E$4:$E$2977='Analítico Cp.'!$B117)*('Diário 1º PA'!$C$4:$C$2977&gt;=N$4)*('Diário 1º PA'!$C$4:$C$2977&lt;=EOMONTH(N$4,0))*('Diário 1º PA'!$F$4:$F$2977)*(IF(Resumo!$Q$5="",1,'Diário 1º PA'!$O$4:$O$2977=Resumo!$Q$5)))
+SUMPRODUCT(('Diário 2º PA'!$E$4:$E$2000='Analítico Cp.'!$B117)*('Diário 2º PA'!$C$4:$C$2000&gt;=N$4)*('Diário 2º PA'!$C$4:$C$2000&lt;=EOMONTH(N$4,0))*('Diário 2º PA'!$F$4:$F$2000)*(IF(Resumo!$Q$5="",1,'Diário 2º PA'!$O$4:$O$2000=Resumo!$Q$5)))
+SUMPRODUCT(('Diário 3º PA'!$E$4:$E$2000='Analítico Cp.'!$B117)*('Diário 3º PA'!$C$4:$C$2000&gt;=N$4)*('Diário 3º PA'!$C$4:$C$2000&lt;=EOMONTH(N$4,0))*('Diário 3º PA'!$F$4:$F$2000)*(IF(Resumo!$Q$5="",1,'Diário 3º PA'!$O$4:$O$2000=Resumo!$Q$5)))
+SUMPRODUCT(('Diário 4º PA'!$E$4:$E$2000='Analítico Cp.'!$B117)*('Diário 4º PA'!$C$4:$C$2000&gt;=N$4)*('Diário 4º PA'!$C$4:$C$2000&lt;=EOMONTH(N$4,0))*('Diário 4º PA'!$F$4:$F$2000)*(IF(Resumo!$Q$5="",1,'Diário 4º PA'!$O$4:$O$2000=Resumo!$Q$5)))
+SUMPRODUCT(('Comp.'!$D$5:$D$763=$B117)*('Comp.'!$B$5:$B$763&gt;=N$4)*('Comp.'!$B$5:$B$763&lt;=EOMONTH(N$4,0))*('Comp.'!$E$5:$E$763)*(IF(Resumo!$Q$5="",1,'Comp.'!$K$5:$K$763=Resumo!$Q$5)))</f>
        <v>0</v>
      </c>
      <c r="O117" s="200">
        <f t="shared" si="13"/>
        <v>0</v>
      </c>
      <c r="P117" s="201">
        <f t="shared" si="14"/>
        <v>0</v>
      </c>
      <c r="Q117" s="174"/>
      <c r="R117" s="174"/>
      <c r="S117" s="174"/>
      <c r="T117" s="174"/>
      <c r="U117" s="174"/>
      <c r="V117" s="174"/>
      <c r="W117" s="174"/>
      <c r="X117" s="174"/>
      <c r="Y117" s="174"/>
      <c r="Z117" s="174"/>
    </row>
    <row r="118" spans="1:26" ht="23.25" customHeight="1" x14ac:dyDescent="0.2">
      <c r="A118" s="220" t="s">
        <v>339</v>
      </c>
      <c r="B118" s="84" t="s">
        <v>340</v>
      </c>
      <c r="C118" s="199">
        <f t="array" ref="C118">SUMPRODUCT(('Diário 1º PA'!$E$4:$E$2977='Analítico Cp.'!$B118)*('Diário 1º PA'!$C$4:$C$2977&gt;=C$4)*('Diário 1º PA'!$C$4:$C$2977&lt;=EOMONTH(C$4,0))*('Diário 1º PA'!$F$4:$F$2977)*(IF(Resumo!$Q$5="",1,'Diário 1º PA'!$O$4:$O$2977=Resumo!$Q$5)))
+SUMPRODUCT(('Diário 2º PA'!$E$4:$E$2000='Analítico Cp.'!$B118)*('Diário 2º PA'!$C$4:$C$2000&gt;=C$4)*('Diário 2º PA'!$C$4:$C$2000&lt;=EOMONTH(C$4,0))*('Diário 2º PA'!$F$4:$F$2000)*(IF(Resumo!$Q$5="",1,'Diário 2º PA'!$O$4:$O$2000=Resumo!$Q$5)))
+SUMPRODUCT(('Diário 3º PA'!$E$4:$E$2000='Analítico Cp.'!$B118)*('Diário 3º PA'!$C$4:$C$2000&gt;=C$4)*('Diário 3º PA'!$C$4:$C$2000&lt;=EOMONTH(C$4,0))*('Diário 3º PA'!$F$4:$F$2000)*(IF(Resumo!$Q$5="",1,'Diário 3º PA'!$O$4:$O$2000=Resumo!$Q$5)))
+SUMPRODUCT(('Diário 4º PA'!$E$4:$E$2000='Analítico Cp.'!$B118)*('Diário 4º PA'!$C$4:$C$2000&gt;=C$4)*('Diário 4º PA'!$C$4:$C$2000&lt;=EOMONTH(C$4,0))*('Diário 4º PA'!$F$4:$F$2000)*(IF(Resumo!$Q$5="",1,'Diário 4º PA'!$O$4:$O$2000=Resumo!$Q$5)))
+SUMPRODUCT(('Comp.'!$D$5:$D$763=$B118)*('Comp.'!$B$5:$B$763&gt;=C$4)*('Comp.'!$B$5:$B$763&lt;=EOMONTH(C$4,0))*('Comp.'!$E$5:$E$763)*(IF(Resumo!$Q$5="",1,'Comp.'!$K$5:$K$763=Resumo!$Q$5)))</f>
        <v>0</v>
      </c>
      <c r="D118" s="199">
        <f t="array" ref="D118">SUMPRODUCT(('Diário 1º PA'!$E$4:$E$2977='Analítico Cp.'!$B118)*('Diário 1º PA'!$C$4:$C$2977&gt;=D$4)*('Diário 1º PA'!$C$4:$C$2977&lt;=EOMONTH(D$4,0))*('Diário 1º PA'!$F$4:$F$2977)*(IF(Resumo!$Q$5="",1,'Diário 1º PA'!$O$4:$O$2977=Resumo!$Q$5)))
+SUMPRODUCT(('Diário 2º PA'!$E$4:$E$2000='Analítico Cp.'!$B118)*('Diário 2º PA'!$C$4:$C$2000&gt;=D$4)*('Diário 2º PA'!$C$4:$C$2000&lt;=EOMONTH(D$4,0))*('Diário 2º PA'!$F$4:$F$2000)*(IF(Resumo!$Q$5="",1,'Diário 2º PA'!$O$4:$O$2000=Resumo!$Q$5)))
+SUMPRODUCT(('Diário 3º PA'!$E$4:$E$2000='Analítico Cp.'!$B118)*('Diário 3º PA'!$C$4:$C$2000&gt;=D$4)*('Diário 3º PA'!$C$4:$C$2000&lt;=EOMONTH(D$4,0))*('Diário 3º PA'!$F$4:$F$2000)*(IF(Resumo!$Q$5="",1,'Diário 3º PA'!$O$4:$O$2000=Resumo!$Q$5)))
+SUMPRODUCT(('Diário 4º PA'!$E$4:$E$2000='Analítico Cp.'!$B118)*('Diário 4º PA'!$C$4:$C$2000&gt;=D$4)*('Diário 4º PA'!$C$4:$C$2000&lt;=EOMONTH(D$4,0))*('Diário 4º PA'!$F$4:$F$2000)*(IF(Resumo!$Q$5="",1,'Diário 4º PA'!$O$4:$O$2000=Resumo!$Q$5)))
+SUMPRODUCT(('Comp.'!$D$5:$D$763=$B118)*('Comp.'!$B$5:$B$763&gt;=D$4)*('Comp.'!$B$5:$B$763&lt;=EOMONTH(D$4,0))*('Comp.'!$E$5:$E$763)*(IF(Resumo!$Q$5="",1,'Comp.'!$K$5:$K$763=Resumo!$Q$5)))</f>
        <v>0</v>
      </c>
      <c r="E118" s="199">
        <f t="array" ref="E118">SUMPRODUCT(('Diário 1º PA'!$E$4:$E$2977='Analítico Cp.'!$B118)*('Diário 1º PA'!$C$4:$C$2977&gt;=E$4)*('Diário 1º PA'!$C$4:$C$2977&lt;=EOMONTH(E$4,0))*('Diário 1º PA'!$F$4:$F$2977)*(IF(Resumo!$Q$5="",1,'Diário 1º PA'!$O$4:$O$2977=Resumo!$Q$5)))
+SUMPRODUCT(('Diário 2º PA'!$E$4:$E$2000='Analítico Cp.'!$B118)*('Diário 2º PA'!$C$4:$C$2000&gt;=E$4)*('Diário 2º PA'!$C$4:$C$2000&lt;=EOMONTH(E$4,0))*('Diário 2º PA'!$F$4:$F$2000)*(IF(Resumo!$Q$5="",1,'Diário 2º PA'!$O$4:$O$2000=Resumo!$Q$5)))
+SUMPRODUCT(('Diário 3º PA'!$E$4:$E$2000='Analítico Cp.'!$B118)*('Diário 3º PA'!$C$4:$C$2000&gt;=E$4)*('Diário 3º PA'!$C$4:$C$2000&lt;=EOMONTH(E$4,0))*('Diário 3º PA'!$F$4:$F$2000)*(IF(Resumo!$Q$5="",1,'Diário 3º PA'!$O$4:$O$2000=Resumo!$Q$5)))
+SUMPRODUCT(('Diário 4º PA'!$E$4:$E$2000='Analítico Cp.'!$B118)*('Diário 4º PA'!$C$4:$C$2000&gt;=E$4)*('Diário 4º PA'!$C$4:$C$2000&lt;=EOMONTH(E$4,0))*('Diário 4º PA'!$F$4:$F$2000)*(IF(Resumo!$Q$5="",1,'Diário 4º PA'!$O$4:$O$2000=Resumo!$Q$5)))
+SUMPRODUCT(('Comp.'!$D$5:$D$763=$B118)*('Comp.'!$B$5:$B$763&gt;=E$4)*('Comp.'!$B$5:$B$763&lt;=EOMONTH(E$4,0))*('Comp.'!$E$5:$E$763)*(IF(Resumo!$Q$5="",1,'Comp.'!$K$5:$K$763=Resumo!$Q$5)))</f>
        <v>0</v>
      </c>
      <c r="F118" s="199">
        <f t="array" ref="F118">SUMPRODUCT(('Diário 1º PA'!$E$4:$E$2977='Analítico Cp.'!$B118)*('Diário 1º PA'!$C$4:$C$2977&gt;=F$4)*('Diário 1º PA'!$C$4:$C$2977&lt;=EOMONTH(F$4,0))*('Diário 1º PA'!$F$4:$F$2977)*(IF(Resumo!$Q$5="",1,'Diário 1º PA'!$O$4:$O$2977=Resumo!$Q$5)))
+SUMPRODUCT(('Diário 2º PA'!$E$4:$E$2000='Analítico Cp.'!$B118)*('Diário 2º PA'!$C$4:$C$2000&gt;=F$4)*('Diário 2º PA'!$C$4:$C$2000&lt;=EOMONTH(F$4,0))*('Diário 2º PA'!$F$4:$F$2000)*(IF(Resumo!$Q$5="",1,'Diário 2º PA'!$O$4:$O$2000=Resumo!$Q$5)))
+SUMPRODUCT(('Diário 3º PA'!$E$4:$E$2000='Analítico Cp.'!$B118)*('Diário 3º PA'!$C$4:$C$2000&gt;=F$4)*('Diário 3º PA'!$C$4:$C$2000&lt;=EOMONTH(F$4,0))*('Diário 3º PA'!$F$4:$F$2000)*(IF(Resumo!$Q$5="",1,'Diário 3º PA'!$O$4:$O$2000=Resumo!$Q$5)))
+SUMPRODUCT(('Diário 4º PA'!$E$4:$E$2000='Analítico Cp.'!$B118)*('Diário 4º PA'!$C$4:$C$2000&gt;=F$4)*('Diário 4º PA'!$C$4:$C$2000&lt;=EOMONTH(F$4,0))*('Diário 4º PA'!$F$4:$F$2000)*(IF(Resumo!$Q$5="",1,'Diário 4º PA'!$O$4:$O$2000=Resumo!$Q$5)))
+SUMPRODUCT(('Comp.'!$D$5:$D$763=$B118)*('Comp.'!$B$5:$B$763&gt;=F$4)*('Comp.'!$B$5:$B$763&lt;=EOMONTH(F$4,0))*('Comp.'!$E$5:$E$763)*(IF(Resumo!$Q$5="",1,'Comp.'!$K$5:$K$763=Resumo!$Q$5)))</f>
        <v>0</v>
      </c>
      <c r="G118" s="199">
        <f t="array" ref="G118">SUMPRODUCT(('Diário 1º PA'!$E$4:$E$2977='Analítico Cp.'!$B118)*('Diário 1º PA'!$C$4:$C$2977&gt;=G$4)*('Diário 1º PA'!$C$4:$C$2977&lt;=EOMONTH(G$4,0))*('Diário 1º PA'!$F$4:$F$2977)*(IF(Resumo!$Q$5="",1,'Diário 1º PA'!$O$4:$O$2977=Resumo!$Q$5)))
+SUMPRODUCT(('Diário 2º PA'!$E$4:$E$2000='Analítico Cp.'!$B118)*('Diário 2º PA'!$C$4:$C$2000&gt;=G$4)*('Diário 2º PA'!$C$4:$C$2000&lt;=EOMONTH(G$4,0))*('Diário 2º PA'!$F$4:$F$2000)*(IF(Resumo!$Q$5="",1,'Diário 2º PA'!$O$4:$O$2000=Resumo!$Q$5)))
+SUMPRODUCT(('Diário 3º PA'!$E$4:$E$2000='Analítico Cp.'!$B118)*('Diário 3º PA'!$C$4:$C$2000&gt;=G$4)*('Diário 3º PA'!$C$4:$C$2000&lt;=EOMONTH(G$4,0))*('Diário 3º PA'!$F$4:$F$2000)*(IF(Resumo!$Q$5="",1,'Diário 3º PA'!$O$4:$O$2000=Resumo!$Q$5)))
+SUMPRODUCT(('Diário 4º PA'!$E$4:$E$2000='Analítico Cp.'!$B118)*('Diário 4º PA'!$C$4:$C$2000&gt;=G$4)*('Diário 4º PA'!$C$4:$C$2000&lt;=EOMONTH(G$4,0))*('Diário 4º PA'!$F$4:$F$2000)*(IF(Resumo!$Q$5="",1,'Diário 4º PA'!$O$4:$O$2000=Resumo!$Q$5)))
+SUMPRODUCT(('Comp.'!$D$5:$D$763=$B118)*('Comp.'!$B$5:$B$763&gt;=G$4)*('Comp.'!$B$5:$B$763&lt;=EOMONTH(G$4,0))*('Comp.'!$E$5:$E$763)*(IF(Resumo!$Q$5="",1,'Comp.'!$K$5:$K$763=Resumo!$Q$5)))</f>
        <v>0</v>
      </c>
      <c r="H118" s="199">
        <f t="array" ref="H118">SUMPRODUCT(('Diário 1º PA'!$E$4:$E$2977='Analítico Cp.'!$B118)*('Diário 1º PA'!$C$4:$C$2977&gt;=H$4)*('Diário 1º PA'!$C$4:$C$2977&lt;=EOMONTH(H$4,0))*('Diário 1º PA'!$F$4:$F$2977)*(IF(Resumo!$Q$5="",1,'Diário 1º PA'!$O$4:$O$2977=Resumo!$Q$5)))
+SUMPRODUCT(('Diário 2º PA'!$E$4:$E$2000='Analítico Cp.'!$B118)*('Diário 2º PA'!$C$4:$C$2000&gt;=H$4)*('Diário 2º PA'!$C$4:$C$2000&lt;=EOMONTH(H$4,0))*('Diário 2º PA'!$F$4:$F$2000)*(IF(Resumo!$Q$5="",1,'Diário 2º PA'!$O$4:$O$2000=Resumo!$Q$5)))
+SUMPRODUCT(('Diário 3º PA'!$E$4:$E$2000='Analítico Cp.'!$B118)*('Diário 3º PA'!$C$4:$C$2000&gt;=H$4)*('Diário 3º PA'!$C$4:$C$2000&lt;=EOMONTH(H$4,0))*('Diário 3º PA'!$F$4:$F$2000)*(IF(Resumo!$Q$5="",1,'Diário 3º PA'!$O$4:$O$2000=Resumo!$Q$5)))
+SUMPRODUCT(('Diário 4º PA'!$E$4:$E$2000='Analítico Cp.'!$B118)*('Diário 4º PA'!$C$4:$C$2000&gt;=H$4)*('Diário 4º PA'!$C$4:$C$2000&lt;=EOMONTH(H$4,0))*('Diário 4º PA'!$F$4:$F$2000)*(IF(Resumo!$Q$5="",1,'Diário 4º PA'!$O$4:$O$2000=Resumo!$Q$5)))
+SUMPRODUCT(('Comp.'!$D$5:$D$763=$B118)*('Comp.'!$B$5:$B$763&gt;=H$4)*('Comp.'!$B$5:$B$763&lt;=EOMONTH(H$4,0))*('Comp.'!$E$5:$E$763)*(IF(Resumo!$Q$5="",1,'Comp.'!$K$5:$K$763=Resumo!$Q$5)))</f>
        <v>0</v>
      </c>
      <c r="I118" s="199">
        <f t="array" ref="I118">SUMPRODUCT(('Diário 1º PA'!$E$4:$E$2977='Analítico Cp.'!$B118)*('Diário 1º PA'!$C$4:$C$2977&gt;=I$4)*('Diário 1º PA'!$C$4:$C$2977&lt;=EOMONTH(I$4,0))*('Diário 1º PA'!$F$4:$F$2977)*(IF(Resumo!$Q$5="",1,'Diário 1º PA'!$O$4:$O$2977=Resumo!$Q$5)))
+SUMPRODUCT(('Diário 2º PA'!$E$4:$E$2000='Analítico Cp.'!$B118)*('Diário 2º PA'!$C$4:$C$2000&gt;=I$4)*('Diário 2º PA'!$C$4:$C$2000&lt;=EOMONTH(I$4,0))*('Diário 2º PA'!$F$4:$F$2000)*(IF(Resumo!$Q$5="",1,'Diário 2º PA'!$O$4:$O$2000=Resumo!$Q$5)))
+SUMPRODUCT(('Diário 3º PA'!$E$4:$E$2000='Analítico Cp.'!$B118)*('Diário 3º PA'!$C$4:$C$2000&gt;=I$4)*('Diário 3º PA'!$C$4:$C$2000&lt;=EOMONTH(I$4,0))*('Diário 3º PA'!$F$4:$F$2000)*(IF(Resumo!$Q$5="",1,'Diário 3º PA'!$O$4:$O$2000=Resumo!$Q$5)))
+SUMPRODUCT(('Diário 4º PA'!$E$4:$E$2000='Analítico Cp.'!$B118)*('Diário 4º PA'!$C$4:$C$2000&gt;=I$4)*('Diário 4º PA'!$C$4:$C$2000&lt;=EOMONTH(I$4,0))*('Diário 4º PA'!$F$4:$F$2000)*(IF(Resumo!$Q$5="",1,'Diário 4º PA'!$O$4:$O$2000=Resumo!$Q$5)))
+SUMPRODUCT(('Comp.'!$D$5:$D$763=$B118)*('Comp.'!$B$5:$B$763&gt;=I$4)*('Comp.'!$B$5:$B$763&lt;=EOMONTH(I$4,0))*('Comp.'!$E$5:$E$763)*(IF(Resumo!$Q$5="",1,'Comp.'!$K$5:$K$763=Resumo!$Q$5)))</f>
        <v>0</v>
      </c>
      <c r="J118" s="199">
        <f t="array" ref="J118">SUMPRODUCT(('Diário 1º PA'!$E$4:$E$2977='Analítico Cp.'!$B118)*('Diário 1º PA'!$C$4:$C$2977&gt;=J$4)*('Diário 1º PA'!$C$4:$C$2977&lt;=EOMONTH(J$4,0))*('Diário 1º PA'!$F$4:$F$2977)*(IF(Resumo!$Q$5="",1,'Diário 1º PA'!$O$4:$O$2977=Resumo!$Q$5)))
+SUMPRODUCT(('Diário 2º PA'!$E$4:$E$2000='Analítico Cp.'!$B118)*('Diário 2º PA'!$C$4:$C$2000&gt;=J$4)*('Diário 2º PA'!$C$4:$C$2000&lt;=EOMONTH(J$4,0))*('Diário 2º PA'!$F$4:$F$2000)*(IF(Resumo!$Q$5="",1,'Diário 2º PA'!$O$4:$O$2000=Resumo!$Q$5)))
+SUMPRODUCT(('Diário 3º PA'!$E$4:$E$2000='Analítico Cp.'!$B118)*('Diário 3º PA'!$C$4:$C$2000&gt;=J$4)*('Diário 3º PA'!$C$4:$C$2000&lt;=EOMONTH(J$4,0))*('Diário 3º PA'!$F$4:$F$2000)*(IF(Resumo!$Q$5="",1,'Diário 3º PA'!$O$4:$O$2000=Resumo!$Q$5)))
+SUMPRODUCT(('Diário 4º PA'!$E$4:$E$2000='Analítico Cp.'!$B118)*('Diário 4º PA'!$C$4:$C$2000&gt;=J$4)*('Diário 4º PA'!$C$4:$C$2000&lt;=EOMONTH(J$4,0))*('Diário 4º PA'!$F$4:$F$2000)*(IF(Resumo!$Q$5="",1,'Diário 4º PA'!$O$4:$O$2000=Resumo!$Q$5)))
+SUMPRODUCT(('Comp.'!$D$5:$D$763=$B118)*('Comp.'!$B$5:$B$763&gt;=J$4)*('Comp.'!$B$5:$B$763&lt;=EOMONTH(J$4,0))*('Comp.'!$E$5:$E$763)*(IF(Resumo!$Q$5="",1,'Comp.'!$K$5:$K$763=Resumo!$Q$5)))</f>
        <v>0</v>
      </c>
      <c r="K118" s="199">
        <f t="array" ref="K118">SUMPRODUCT(('Diário 1º PA'!$E$4:$E$2977='Analítico Cp.'!$B118)*('Diário 1º PA'!$C$4:$C$2977&gt;=K$4)*('Diário 1º PA'!$C$4:$C$2977&lt;=EOMONTH(K$4,0))*('Diário 1º PA'!$F$4:$F$2977)*(IF(Resumo!$Q$5="",1,'Diário 1º PA'!$O$4:$O$2977=Resumo!$Q$5)))
+SUMPRODUCT(('Diário 2º PA'!$E$4:$E$2000='Analítico Cp.'!$B118)*('Diário 2º PA'!$C$4:$C$2000&gt;=K$4)*('Diário 2º PA'!$C$4:$C$2000&lt;=EOMONTH(K$4,0))*('Diário 2º PA'!$F$4:$F$2000)*(IF(Resumo!$Q$5="",1,'Diário 2º PA'!$O$4:$O$2000=Resumo!$Q$5)))
+SUMPRODUCT(('Diário 3º PA'!$E$4:$E$2000='Analítico Cp.'!$B118)*('Diário 3º PA'!$C$4:$C$2000&gt;=K$4)*('Diário 3º PA'!$C$4:$C$2000&lt;=EOMONTH(K$4,0))*('Diário 3º PA'!$F$4:$F$2000)*(IF(Resumo!$Q$5="",1,'Diário 3º PA'!$O$4:$O$2000=Resumo!$Q$5)))
+SUMPRODUCT(('Diário 4º PA'!$E$4:$E$2000='Analítico Cp.'!$B118)*('Diário 4º PA'!$C$4:$C$2000&gt;=K$4)*('Diário 4º PA'!$C$4:$C$2000&lt;=EOMONTH(K$4,0))*('Diário 4º PA'!$F$4:$F$2000)*(IF(Resumo!$Q$5="",1,'Diário 4º PA'!$O$4:$O$2000=Resumo!$Q$5)))
+SUMPRODUCT(('Comp.'!$D$5:$D$763=$B118)*('Comp.'!$B$5:$B$763&gt;=K$4)*('Comp.'!$B$5:$B$763&lt;=EOMONTH(K$4,0))*('Comp.'!$E$5:$E$763)*(IF(Resumo!$Q$5="",1,'Comp.'!$K$5:$K$763=Resumo!$Q$5)))</f>
        <v>0</v>
      </c>
      <c r="L118" s="199">
        <f t="array" ref="L118">SUMPRODUCT(('Diário 1º PA'!$E$4:$E$2977='Analítico Cp.'!$B118)*('Diário 1º PA'!$C$4:$C$2977&gt;=L$4)*('Diário 1º PA'!$C$4:$C$2977&lt;=EOMONTH(L$4,0))*('Diário 1º PA'!$F$4:$F$2977)*(IF(Resumo!$Q$5="",1,'Diário 1º PA'!$O$4:$O$2977=Resumo!$Q$5)))
+SUMPRODUCT(('Diário 2º PA'!$E$4:$E$2000='Analítico Cp.'!$B118)*('Diário 2º PA'!$C$4:$C$2000&gt;=L$4)*('Diário 2º PA'!$C$4:$C$2000&lt;=EOMONTH(L$4,0))*('Diário 2º PA'!$F$4:$F$2000)*(IF(Resumo!$Q$5="",1,'Diário 2º PA'!$O$4:$O$2000=Resumo!$Q$5)))
+SUMPRODUCT(('Diário 3º PA'!$E$4:$E$2000='Analítico Cp.'!$B118)*('Diário 3º PA'!$C$4:$C$2000&gt;=L$4)*('Diário 3º PA'!$C$4:$C$2000&lt;=EOMONTH(L$4,0))*('Diário 3º PA'!$F$4:$F$2000)*(IF(Resumo!$Q$5="",1,'Diário 3º PA'!$O$4:$O$2000=Resumo!$Q$5)))
+SUMPRODUCT(('Diário 4º PA'!$E$4:$E$2000='Analítico Cp.'!$B118)*('Diário 4º PA'!$C$4:$C$2000&gt;=L$4)*('Diário 4º PA'!$C$4:$C$2000&lt;=EOMONTH(L$4,0))*('Diário 4º PA'!$F$4:$F$2000)*(IF(Resumo!$Q$5="",1,'Diário 4º PA'!$O$4:$O$2000=Resumo!$Q$5)))
+SUMPRODUCT(('Comp.'!$D$5:$D$763=$B118)*('Comp.'!$B$5:$B$763&gt;=L$4)*('Comp.'!$B$5:$B$763&lt;=EOMONTH(L$4,0))*('Comp.'!$E$5:$E$763)*(IF(Resumo!$Q$5="",1,'Comp.'!$K$5:$K$763=Resumo!$Q$5)))</f>
        <v>0</v>
      </c>
      <c r="M118" s="199">
        <f t="array" ref="M118">SUMPRODUCT(('Diário 1º PA'!$E$4:$E$2977='Analítico Cp.'!$B118)*('Diário 1º PA'!$C$4:$C$2977&gt;=M$4)*('Diário 1º PA'!$C$4:$C$2977&lt;=EOMONTH(M$4,0))*('Diário 1º PA'!$F$4:$F$2977)*(IF(Resumo!$Q$5="",1,'Diário 1º PA'!$O$4:$O$2977=Resumo!$Q$5)))
+SUMPRODUCT(('Diário 2º PA'!$E$4:$E$2000='Analítico Cp.'!$B118)*('Diário 2º PA'!$C$4:$C$2000&gt;=M$4)*('Diário 2º PA'!$C$4:$C$2000&lt;=EOMONTH(M$4,0))*('Diário 2º PA'!$F$4:$F$2000)*(IF(Resumo!$Q$5="",1,'Diário 2º PA'!$O$4:$O$2000=Resumo!$Q$5)))
+SUMPRODUCT(('Diário 3º PA'!$E$4:$E$2000='Analítico Cp.'!$B118)*('Diário 3º PA'!$C$4:$C$2000&gt;=M$4)*('Diário 3º PA'!$C$4:$C$2000&lt;=EOMONTH(M$4,0))*('Diário 3º PA'!$F$4:$F$2000)*(IF(Resumo!$Q$5="",1,'Diário 3º PA'!$O$4:$O$2000=Resumo!$Q$5)))
+SUMPRODUCT(('Diário 4º PA'!$E$4:$E$2000='Analítico Cp.'!$B118)*('Diário 4º PA'!$C$4:$C$2000&gt;=M$4)*('Diário 4º PA'!$C$4:$C$2000&lt;=EOMONTH(M$4,0))*('Diário 4º PA'!$F$4:$F$2000)*(IF(Resumo!$Q$5="",1,'Diário 4º PA'!$O$4:$O$2000=Resumo!$Q$5)))
+SUMPRODUCT(('Comp.'!$D$5:$D$763=$B118)*('Comp.'!$B$5:$B$763&gt;=M$4)*('Comp.'!$B$5:$B$763&lt;=EOMONTH(M$4,0))*('Comp.'!$E$5:$E$763)*(IF(Resumo!$Q$5="",1,'Comp.'!$K$5:$K$763=Resumo!$Q$5)))</f>
        <v>0</v>
      </c>
      <c r="N118" s="199">
        <f t="array" ref="N118">SUMPRODUCT(('Diário 1º PA'!$E$4:$E$2977='Analítico Cp.'!$B118)*('Diário 1º PA'!$C$4:$C$2977&gt;=N$4)*('Diário 1º PA'!$C$4:$C$2977&lt;=EOMONTH(N$4,0))*('Diário 1º PA'!$F$4:$F$2977)*(IF(Resumo!$Q$5="",1,'Diário 1º PA'!$O$4:$O$2977=Resumo!$Q$5)))
+SUMPRODUCT(('Diário 2º PA'!$E$4:$E$2000='Analítico Cp.'!$B118)*('Diário 2º PA'!$C$4:$C$2000&gt;=N$4)*('Diário 2º PA'!$C$4:$C$2000&lt;=EOMONTH(N$4,0))*('Diário 2º PA'!$F$4:$F$2000)*(IF(Resumo!$Q$5="",1,'Diário 2º PA'!$O$4:$O$2000=Resumo!$Q$5)))
+SUMPRODUCT(('Diário 3º PA'!$E$4:$E$2000='Analítico Cp.'!$B118)*('Diário 3º PA'!$C$4:$C$2000&gt;=N$4)*('Diário 3º PA'!$C$4:$C$2000&lt;=EOMONTH(N$4,0))*('Diário 3º PA'!$F$4:$F$2000)*(IF(Resumo!$Q$5="",1,'Diário 3º PA'!$O$4:$O$2000=Resumo!$Q$5)))
+SUMPRODUCT(('Diário 4º PA'!$E$4:$E$2000='Analítico Cp.'!$B118)*('Diário 4º PA'!$C$4:$C$2000&gt;=N$4)*('Diário 4º PA'!$C$4:$C$2000&lt;=EOMONTH(N$4,0))*('Diário 4º PA'!$F$4:$F$2000)*(IF(Resumo!$Q$5="",1,'Diário 4º PA'!$O$4:$O$2000=Resumo!$Q$5)))
+SUMPRODUCT(('Comp.'!$D$5:$D$763=$B118)*('Comp.'!$B$5:$B$763&gt;=N$4)*('Comp.'!$B$5:$B$763&lt;=EOMONTH(N$4,0))*('Comp.'!$E$5:$E$763)*(IF(Resumo!$Q$5="",1,'Comp.'!$K$5:$K$763=Resumo!$Q$5)))</f>
        <v>0</v>
      </c>
      <c r="O118" s="200">
        <f t="shared" si="13"/>
        <v>0</v>
      </c>
      <c r="P118" s="201">
        <f t="shared" si="14"/>
        <v>0</v>
      </c>
      <c r="Q118" s="174"/>
      <c r="R118" s="174"/>
      <c r="S118" s="174"/>
      <c r="T118" s="174"/>
      <c r="U118" s="174"/>
      <c r="V118" s="174"/>
      <c r="W118" s="174"/>
      <c r="X118" s="174"/>
      <c r="Y118" s="174"/>
      <c r="Z118" s="174"/>
    </row>
    <row r="119" spans="1:26" ht="23.25" customHeight="1" x14ac:dyDescent="0.2">
      <c r="A119" s="220" t="s">
        <v>341</v>
      </c>
      <c r="B119" s="84" t="s">
        <v>342</v>
      </c>
      <c r="C119" s="199">
        <f t="array" ref="C119">SUMPRODUCT(('Diário 1º PA'!$E$4:$E$2977='Analítico Cp.'!$B119)*('Diário 1º PA'!$C$4:$C$2977&gt;=C$4)*('Diário 1º PA'!$C$4:$C$2977&lt;=EOMONTH(C$4,0))*('Diário 1º PA'!$F$4:$F$2977)*(IF(Resumo!$Q$5="",1,'Diário 1º PA'!$O$4:$O$2977=Resumo!$Q$5)))
+SUMPRODUCT(('Diário 2º PA'!$E$4:$E$2000='Analítico Cp.'!$B119)*('Diário 2º PA'!$C$4:$C$2000&gt;=C$4)*('Diário 2º PA'!$C$4:$C$2000&lt;=EOMONTH(C$4,0))*('Diário 2º PA'!$F$4:$F$2000)*(IF(Resumo!$Q$5="",1,'Diário 2º PA'!$O$4:$O$2000=Resumo!$Q$5)))
+SUMPRODUCT(('Diário 3º PA'!$E$4:$E$2000='Analítico Cp.'!$B119)*('Diário 3º PA'!$C$4:$C$2000&gt;=C$4)*('Diário 3º PA'!$C$4:$C$2000&lt;=EOMONTH(C$4,0))*('Diário 3º PA'!$F$4:$F$2000)*(IF(Resumo!$Q$5="",1,'Diário 3º PA'!$O$4:$O$2000=Resumo!$Q$5)))
+SUMPRODUCT(('Diário 4º PA'!$E$4:$E$2000='Analítico Cp.'!$B119)*('Diário 4º PA'!$C$4:$C$2000&gt;=C$4)*('Diário 4º PA'!$C$4:$C$2000&lt;=EOMONTH(C$4,0))*('Diário 4º PA'!$F$4:$F$2000)*(IF(Resumo!$Q$5="",1,'Diário 4º PA'!$O$4:$O$2000=Resumo!$Q$5)))
+SUMPRODUCT(('Comp.'!$D$5:$D$763=$B119)*('Comp.'!$B$5:$B$763&gt;=C$4)*('Comp.'!$B$5:$B$763&lt;=EOMONTH(C$4,0))*('Comp.'!$E$5:$E$763)*(IF(Resumo!$Q$5="",1,'Comp.'!$K$5:$K$763=Resumo!$Q$5)))</f>
        <v>743252.13000000047</v>
      </c>
      <c r="D119" s="199">
        <f t="array" ref="D119">SUMPRODUCT(('Diário 1º PA'!$E$4:$E$2977='Analítico Cp.'!$B119)*('Diário 1º PA'!$C$4:$C$2977&gt;=D$4)*('Diário 1º PA'!$C$4:$C$2977&lt;=EOMONTH(D$4,0))*('Diário 1º PA'!$F$4:$F$2977)*(IF(Resumo!$Q$5="",1,'Diário 1º PA'!$O$4:$O$2977=Resumo!$Q$5)))
+SUMPRODUCT(('Diário 2º PA'!$E$4:$E$2000='Analítico Cp.'!$B119)*('Diário 2º PA'!$C$4:$C$2000&gt;=D$4)*('Diário 2º PA'!$C$4:$C$2000&lt;=EOMONTH(D$4,0))*('Diário 2º PA'!$F$4:$F$2000)*(IF(Resumo!$Q$5="",1,'Diário 2º PA'!$O$4:$O$2000=Resumo!$Q$5)))
+SUMPRODUCT(('Diário 3º PA'!$E$4:$E$2000='Analítico Cp.'!$B119)*('Diário 3º PA'!$C$4:$C$2000&gt;=D$4)*('Diário 3º PA'!$C$4:$C$2000&lt;=EOMONTH(D$4,0))*('Diário 3º PA'!$F$4:$F$2000)*(IF(Resumo!$Q$5="",1,'Diário 3º PA'!$O$4:$O$2000=Resumo!$Q$5)))
+SUMPRODUCT(('Diário 4º PA'!$E$4:$E$2000='Analítico Cp.'!$B119)*('Diário 4º PA'!$C$4:$C$2000&gt;=D$4)*('Diário 4º PA'!$C$4:$C$2000&lt;=EOMONTH(D$4,0))*('Diário 4º PA'!$F$4:$F$2000)*(IF(Resumo!$Q$5="",1,'Diário 4º PA'!$O$4:$O$2000=Resumo!$Q$5)))
+SUMPRODUCT(('Comp.'!$D$5:$D$763=$B119)*('Comp.'!$B$5:$B$763&gt;=D$4)*('Comp.'!$B$5:$B$763&lt;=EOMONTH(D$4,0))*('Comp.'!$E$5:$E$763)*(IF(Resumo!$Q$5="",1,'Comp.'!$K$5:$K$763=Resumo!$Q$5)))</f>
        <v>686635.47000000032</v>
      </c>
      <c r="E119" s="199">
        <f t="array" ref="E119">SUMPRODUCT(('Diário 1º PA'!$E$4:$E$2977='Analítico Cp.'!$B119)*('Diário 1º PA'!$C$4:$C$2977&gt;=E$4)*('Diário 1º PA'!$C$4:$C$2977&lt;=EOMONTH(E$4,0))*('Diário 1º PA'!$F$4:$F$2977)*(IF(Resumo!$Q$5="",1,'Diário 1º PA'!$O$4:$O$2977=Resumo!$Q$5)))
+SUMPRODUCT(('Diário 2º PA'!$E$4:$E$2000='Analítico Cp.'!$B119)*('Diário 2º PA'!$C$4:$C$2000&gt;=E$4)*('Diário 2º PA'!$C$4:$C$2000&lt;=EOMONTH(E$4,0))*('Diário 2º PA'!$F$4:$F$2000)*(IF(Resumo!$Q$5="",1,'Diário 2º PA'!$O$4:$O$2000=Resumo!$Q$5)))
+SUMPRODUCT(('Diário 3º PA'!$E$4:$E$2000='Analítico Cp.'!$B119)*('Diário 3º PA'!$C$4:$C$2000&gt;=E$4)*('Diário 3º PA'!$C$4:$C$2000&lt;=EOMONTH(E$4,0))*('Diário 3º PA'!$F$4:$F$2000)*(IF(Resumo!$Q$5="",1,'Diário 3º PA'!$O$4:$O$2000=Resumo!$Q$5)))
+SUMPRODUCT(('Diário 4º PA'!$E$4:$E$2000='Analítico Cp.'!$B119)*('Diário 4º PA'!$C$4:$C$2000&gt;=E$4)*('Diário 4º PA'!$C$4:$C$2000&lt;=EOMONTH(E$4,0))*('Diário 4º PA'!$F$4:$F$2000)*(IF(Resumo!$Q$5="",1,'Diário 4º PA'!$O$4:$O$2000=Resumo!$Q$5)))
+SUMPRODUCT(('Comp.'!$D$5:$D$763=$B119)*('Comp.'!$B$5:$B$763&gt;=E$4)*('Comp.'!$B$5:$B$763&lt;=EOMONTH(E$4,0))*('Comp.'!$E$5:$E$763)*(IF(Resumo!$Q$5="",1,'Comp.'!$K$5:$K$763=Resumo!$Q$5)))</f>
        <v>1218640.9800000002</v>
      </c>
      <c r="F119" s="199">
        <f t="array" ref="F119">SUMPRODUCT(('Diário 1º PA'!$E$4:$E$2977='Analítico Cp.'!$B119)*('Diário 1º PA'!$C$4:$C$2977&gt;=F$4)*('Diário 1º PA'!$C$4:$C$2977&lt;=EOMONTH(F$4,0))*('Diário 1º PA'!$F$4:$F$2977)*(IF(Resumo!$Q$5="",1,'Diário 1º PA'!$O$4:$O$2977=Resumo!$Q$5)))
+SUMPRODUCT(('Diário 2º PA'!$E$4:$E$2000='Analítico Cp.'!$B119)*('Diário 2º PA'!$C$4:$C$2000&gt;=F$4)*('Diário 2º PA'!$C$4:$C$2000&lt;=EOMONTH(F$4,0))*('Diário 2º PA'!$F$4:$F$2000)*(IF(Resumo!$Q$5="",1,'Diário 2º PA'!$O$4:$O$2000=Resumo!$Q$5)))
+SUMPRODUCT(('Diário 3º PA'!$E$4:$E$2000='Analítico Cp.'!$B119)*('Diário 3º PA'!$C$4:$C$2000&gt;=F$4)*('Diário 3º PA'!$C$4:$C$2000&lt;=EOMONTH(F$4,0))*('Diário 3º PA'!$F$4:$F$2000)*(IF(Resumo!$Q$5="",1,'Diário 3º PA'!$O$4:$O$2000=Resumo!$Q$5)))
+SUMPRODUCT(('Diário 4º PA'!$E$4:$E$2000='Analítico Cp.'!$B119)*('Diário 4º PA'!$C$4:$C$2000&gt;=F$4)*('Diário 4º PA'!$C$4:$C$2000&lt;=EOMONTH(F$4,0))*('Diário 4º PA'!$F$4:$F$2000)*(IF(Resumo!$Q$5="",1,'Diário 4º PA'!$O$4:$O$2000=Resumo!$Q$5)))
+SUMPRODUCT(('Comp.'!$D$5:$D$763=$B119)*('Comp.'!$B$5:$B$763&gt;=F$4)*('Comp.'!$B$5:$B$763&lt;=EOMONTH(F$4,0))*('Comp.'!$E$5:$E$763)*(IF(Resumo!$Q$5="",1,'Comp.'!$K$5:$K$763=Resumo!$Q$5)))</f>
        <v>0</v>
      </c>
      <c r="G119" s="199">
        <f t="array" ref="G119">SUMPRODUCT(('Diário 1º PA'!$E$4:$E$2977='Analítico Cp.'!$B119)*('Diário 1º PA'!$C$4:$C$2977&gt;=G$4)*('Diário 1º PA'!$C$4:$C$2977&lt;=EOMONTH(G$4,0))*('Diário 1º PA'!$F$4:$F$2977)*(IF(Resumo!$Q$5="",1,'Diário 1º PA'!$O$4:$O$2977=Resumo!$Q$5)))
+SUMPRODUCT(('Diário 2º PA'!$E$4:$E$2000='Analítico Cp.'!$B119)*('Diário 2º PA'!$C$4:$C$2000&gt;=G$4)*('Diário 2º PA'!$C$4:$C$2000&lt;=EOMONTH(G$4,0))*('Diário 2º PA'!$F$4:$F$2000)*(IF(Resumo!$Q$5="",1,'Diário 2º PA'!$O$4:$O$2000=Resumo!$Q$5)))
+SUMPRODUCT(('Diário 3º PA'!$E$4:$E$2000='Analítico Cp.'!$B119)*('Diário 3º PA'!$C$4:$C$2000&gt;=G$4)*('Diário 3º PA'!$C$4:$C$2000&lt;=EOMONTH(G$4,0))*('Diário 3º PA'!$F$4:$F$2000)*(IF(Resumo!$Q$5="",1,'Diário 3º PA'!$O$4:$O$2000=Resumo!$Q$5)))
+SUMPRODUCT(('Diário 4º PA'!$E$4:$E$2000='Analítico Cp.'!$B119)*('Diário 4º PA'!$C$4:$C$2000&gt;=G$4)*('Diário 4º PA'!$C$4:$C$2000&lt;=EOMONTH(G$4,0))*('Diário 4º PA'!$F$4:$F$2000)*(IF(Resumo!$Q$5="",1,'Diário 4º PA'!$O$4:$O$2000=Resumo!$Q$5)))
+SUMPRODUCT(('Comp.'!$D$5:$D$763=$B119)*('Comp.'!$B$5:$B$763&gt;=G$4)*('Comp.'!$B$5:$B$763&lt;=EOMONTH(G$4,0))*('Comp.'!$E$5:$E$763)*(IF(Resumo!$Q$5="",1,'Comp.'!$K$5:$K$763=Resumo!$Q$5)))</f>
        <v>0</v>
      </c>
      <c r="H119" s="199">
        <f t="array" ref="H119">SUMPRODUCT(('Diário 1º PA'!$E$4:$E$2977='Analítico Cp.'!$B119)*('Diário 1º PA'!$C$4:$C$2977&gt;=H$4)*('Diário 1º PA'!$C$4:$C$2977&lt;=EOMONTH(H$4,0))*('Diário 1º PA'!$F$4:$F$2977)*(IF(Resumo!$Q$5="",1,'Diário 1º PA'!$O$4:$O$2977=Resumo!$Q$5)))
+SUMPRODUCT(('Diário 2º PA'!$E$4:$E$2000='Analítico Cp.'!$B119)*('Diário 2º PA'!$C$4:$C$2000&gt;=H$4)*('Diário 2º PA'!$C$4:$C$2000&lt;=EOMONTH(H$4,0))*('Diário 2º PA'!$F$4:$F$2000)*(IF(Resumo!$Q$5="",1,'Diário 2º PA'!$O$4:$O$2000=Resumo!$Q$5)))
+SUMPRODUCT(('Diário 3º PA'!$E$4:$E$2000='Analítico Cp.'!$B119)*('Diário 3º PA'!$C$4:$C$2000&gt;=H$4)*('Diário 3º PA'!$C$4:$C$2000&lt;=EOMONTH(H$4,0))*('Diário 3º PA'!$F$4:$F$2000)*(IF(Resumo!$Q$5="",1,'Diário 3º PA'!$O$4:$O$2000=Resumo!$Q$5)))
+SUMPRODUCT(('Diário 4º PA'!$E$4:$E$2000='Analítico Cp.'!$B119)*('Diário 4º PA'!$C$4:$C$2000&gt;=H$4)*('Diário 4º PA'!$C$4:$C$2000&lt;=EOMONTH(H$4,0))*('Diário 4º PA'!$F$4:$F$2000)*(IF(Resumo!$Q$5="",1,'Diário 4º PA'!$O$4:$O$2000=Resumo!$Q$5)))
+SUMPRODUCT(('Comp.'!$D$5:$D$763=$B119)*('Comp.'!$B$5:$B$763&gt;=H$4)*('Comp.'!$B$5:$B$763&lt;=EOMONTH(H$4,0))*('Comp.'!$E$5:$E$763)*(IF(Resumo!$Q$5="",1,'Comp.'!$K$5:$K$763=Resumo!$Q$5)))</f>
        <v>0</v>
      </c>
      <c r="I119" s="199">
        <f t="array" ref="I119">SUMPRODUCT(('Diário 1º PA'!$E$4:$E$2977='Analítico Cp.'!$B119)*('Diário 1º PA'!$C$4:$C$2977&gt;=I$4)*('Diário 1º PA'!$C$4:$C$2977&lt;=EOMONTH(I$4,0))*('Diário 1º PA'!$F$4:$F$2977)*(IF(Resumo!$Q$5="",1,'Diário 1º PA'!$O$4:$O$2977=Resumo!$Q$5)))
+SUMPRODUCT(('Diário 2º PA'!$E$4:$E$2000='Analítico Cp.'!$B119)*('Diário 2º PA'!$C$4:$C$2000&gt;=I$4)*('Diário 2º PA'!$C$4:$C$2000&lt;=EOMONTH(I$4,0))*('Diário 2º PA'!$F$4:$F$2000)*(IF(Resumo!$Q$5="",1,'Diário 2º PA'!$O$4:$O$2000=Resumo!$Q$5)))
+SUMPRODUCT(('Diário 3º PA'!$E$4:$E$2000='Analítico Cp.'!$B119)*('Diário 3º PA'!$C$4:$C$2000&gt;=I$4)*('Diário 3º PA'!$C$4:$C$2000&lt;=EOMONTH(I$4,0))*('Diário 3º PA'!$F$4:$F$2000)*(IF(Resumo!$Q$5="",1,'Diário 3º PA'!$O$4:$O$2000=Resumo!$Q$5)))
+SUMPRODUCT(('Diário 4º PA'!$E$4:$E$2000='Analítico Cp.'!$B119)*('Diário 4º PA'!$C$4:$C$2000&gt;=I$4)*('Diário 4º PA'!$C$4:$C$2000&lt;=EOMONTH(I$4,0))*('Diário 4º PA'!$F$4:$F$2000)*(IF(Resumo!$Q$5="",1,'Diário 4º PA'!$O$4:$O$2000=Resumo!$Q$5)))
+SUMPRODUCT(('Comp.'!$D$5:$D$763=$B119)*('Comp.'!$B$5:$B$763&gt;=I$4)*('Comp.'!$B$5:$B$763&lt;=EOMONTH(I$4,0))*('Comp.'!$E$5:$E$763)*(IF(Resumo!$Q$5="",1,'Comp.'!$K$5:$K$763=Resumo!$Q$5)))</f>
        <v>0</v>
      </c>
      <c r="J119" s="199">
        <f t="array" ref="J119">SUMPRODUCT(('Diário 1º PA'!$E$4:$E$2977='Analítico Cp.'!$B119)*('Diário 1º PA'!$C$4:$C$2977&gt;=J$4)*('Diário 1º PA'!$C$4:$C$2977&lt;=EOMONTH(J$4,0))*('Diário 1º PA'!$F$4:$F$2977)*(IF(Resumo!$Q$5="",1,'Diário 1º PA'!$O$4:$O$2977=Resumo!$Q$5)))
+SUMPRODUCT(('Diário 2º PA'!$E$4:$E$2000='Analítico Cp.'!$B119)*('Diário 2º PA'!$C$4:$C$2000&gt;=J$4)*('Diário 2º PA'!$C$4:$C$2000&lt;=EOMONTH(J$4,0))*('Diário 2º PA'!$F$4:$F$2000)*(IF(Resumo!$Q$5="",1,'Diário 2º PA'!$O$4:$O$2000=Resumo!$Q$5)))
+SUMPRODUCT(('Diário 3º PA'!$E$4:$E$2000='Analítico Cp.'!$B119)*('Diário 3º PA'!$C$4:$C$2000&gt;=J$4)*('Diário 3º PA'!$C$4:$C$2000&lt;=EOMONTH(J$4,0))*('Diário 3º PA'!$F$4:$F$2000)*(IF(Resumo!$Q$5="",1,'Diário 3º PA'!$O$4:$O$2000=Resumo!$Q$5)))
+SUMPRODUCT(('Diário 4º PA'!$E$4:$E$2000='Analítico Cp.'!$B119)*('Diário 4º PA'!$C$4:$C$2000&gt;=J$4)*('Diário 4º PA'!$C$4:$C$2000&lt;=EOMONTH(J$4,0))*('Diário 4º PA'!$F$4:$F$2000)*(IF(Resumo!$Q$5="",1,'Diário 4º PA'!$O$4:$O$2000=Resumo!$Q$5)))
+SUMPRODUCT(('Comp.'!$D$5:$D$763=$B119)*('Comp.'!$B$5:$B$763&gt;=J$4)*('Comp.'!$B$5:$B$763&lt;=EOMONTH(J$4,0))*('Comp.'!$E$5:$E$763)*(IF(Resumo!$Q$5="",1,'Comp.'!$K$5:$K$763=Resumo!$Q$5)))</f>
        <v>0</v>
      </c>
      <c r="K119" s="199">
        <f t="array" ref="K119">SUMPRODUCT(('Diário 1º PA'!$E$4:$E$2977='Analítico Cp.'!$B119)*('Diário 1º PA'!$C$4:$C$2977&gt;=K$4)*('Diário 1º PA'!$C$4:$C$2977&lt;=EOMONTH(K$4,0))*('Diário 1º PA'!$F$4:$F$2977)*(IF(Resumo!$Q$5="",1,'Diário 1º PA'!$O$4:$O$2977=Resumo!$Q$5)))
+SUMPRODUCT(('Diário 2º PA'!$E$4:$E$2000='Analítico Cp.'!$B119)*('Diário 2º PA'!$C$4:$C$2000&gt;=K$4)*('Diário 2º PA'!$C$4:$C$2000&lt;=EOMONTH(K$4,0))*('Diário 2º PA'!$F$4:$F$2000)*(IF(Resumo!$Q$5="",1,'Diário 2º PA'!$O$4:$O$2000=Resumo!$Q$5)))
+SUMPRODUCT(('Diário 3º PA'!$E$4:$E$2000='Analítico Cp.'!$B119)*('Diário 3º PA'!$C$4:$C$2000&gt;=K$4)*('Diário 3º PA'!$C$4:$C$2000&lt;=EOMONTH(K$4,0))*('Diário 3º PA'!$F$4:$F$2000)*(IF(Resumo!$Q$5="",1,'Diário 3º PA'!$O$4:$O$2000=Resumo!$Q$5)))
+SUMPRODUCT(('Diário 4º PA'!$E$4:$E$2000='Analítico Cp.'!$B119)*('Diário 4º PA'!$C$4:$C$2000&gt;=K$4)*('Diário 4º PA'!$C$4:$C$2000&lt;=EOMONTH(K$4,0))*('Diário 4º PA'!$F$4:$F$2000)*(IF(Resumo!$Q$5="",1,'Diário 4º PA'!$O$4:$O$2000=Resumo!$Q$5)))
+SUMPRODUCT(('Comp.'!$D$5:$D$763=$B119)*('Comp.'!$B$5:$B$763&gt;=K$4)*('Comp.'!$B$5:$B$763&lt;=EOMONTH(K$4,0))*('Comp.'!$E$5:$E$763)*(IF(Resumo!$Q$5="",1,'Comp.'!$K$5:$K$763=Resumo!$Q$5)))</f>
        <v>0</v>
      </c>
      <c r="L119" s="199">
        <f t="array" ref="L119">SUMPRODUCT(('Diário 1º PA'!$E$4:$E$2977='Analítico Cp.'!$B119)*('Diário 1º PA'!$C$4:$C$2977&gt;=L$4)*('Diário 1º PA'!$C$4:$C$2977&lt;=EOMONTH(L$4,0))*('Diário 1º PA'!$F$4:$F$2977)*(IF(Resumo!$Q$5="",1,'Diário 1º PA'!$O$4:$O$2977=Resumo!$Q$5)))
+SUMPRODUCT(('Diário 2º PA'!$E$4:$E$2000='Analítico Cp.'!$B119)*('Diário 2º PA'!$C$4:$C$2000&gt;=L$4)*('Diário 2º PA'!$C$4:$C$2000&lt;=EOMONTH(L$4,0))*('Diário 2º PA'!$F$4:$F$2000)*(IF(Resumo!$Q$5="",1,'Diário 2º PA'!$O$4:$O$2000=Resumo!$Q$5)))
+SUMPRODUCT(('Diário 3º PA'!$E$4:$E$2000='Analítico Cp.'!$B119)*('Diário 3º PA'!$C$4:$C$2000&gt;=L$4)*('Diário 3º PA'!$C$4:$C$2000&lt;=EOMONTH(L$4,0))*('Diário 3º PA'!$F$4:$F$2000)*(IF(Resumo!$Q$5="",1,'Diário 3º PA'!$O$4:$O$2000=Resumo!$Q$5)))
+SUMPRODUCT(('Diário 4º PA'!$E$4:$E$2000='Analítico Cp.'!$B119)*('Diário 4º PA'!$C$4:$C$2000&gt;=L$4)*('Diário 4º PA'!$C$4:$C$2000&lt;=EOMONTH(L$4,0))*('Diário 4º PA'!$F$4:$F$2000)*(IF(Resumo!$Q$5="",1,'Diário 4º PA'!$O$4:$O$2000=Resumo!$Q$5)))
+SUMPRODUCT(('Comp.'!$D$5:$D$763=$B119)*('Comp.'!$B$5:$B$763&gt;=L$4)*('Comp.'!$B$5:$B$763&lt;=EOMONTH(L$4,0))*('Comp.'!$E$5:$E$763)*(IF(Resumo!$Q$5="",1,'Comp.'!$K$5:$K$763=Resumo!$Q$5)))</f>
        <v>0</v>
      </c>
      <c r="M119" s="199">
        <f t="array" ref="M119">SUMPRODUCT(('Diário 1º PA'!$E$4:$E$2977='Analítico Cp.'!$B119)*('Diário 1º PA'!$C$4:$C$2977&gt;=M$4)*('Diário 1º PA'!$C$4:$C$2977&lt;=EOMONTH(M$4,0))*('Diário 1º PA'!$F$4:$F$2977)*(IF(Resumo!$Q$5="",1,'Diário 1º PA'!$O$4:$O$2977=Resumo!$Q$5)))
+SUMPRODUCT(('Diário 2º PA'!$E$4:$E$2000='Analítico Cp.'!$B119)*('Diário 2º PA'!$C$4:$C$2000&gt;=M$4)*('Diário 2º PA'!$C$4:$C$2000&lt;=EOMONTH(M$4,0))*('Diário 2º PA'!$F$4:$F$2000)*(IF(Resumo!$Q$5="",1,'Diário 2º PA'!$O$4:$O$2000=Resumo!$Q$5)))
+SUMPRODUCT(('Diário 3º PA'!$E$4:$E$2000='Analítico Cp.'!$B119)*('Diário 3º PA'!$C$4:$C$2000&gt;=M$4)*('Diário 3º PA'!$C$4:$C$2000&lt;=EOMONTH(M$4,0))*('Diário 3º PA'!$F$4:$F$2000)*(IF(Resumo!$Q$5="",1,'Diário 3º PA'!$O$4:$O$2000=Resumo!$Q$5)))
+SUMPRODUCT(('Diário 4º PA'!$E$4:$E$2000='Analítico Cp.'!$B119)*('Diário 4º PA'!$C$4:$C$2000&gt;=M$4)*('Diário 4º PA'!$C$4:$C$2000&lt;=EOMONTH(M$4,0))*('Diário 4º PA'!$F$4:$F$2000)*(IF(Resumo!$Q$5="",1,'Diário 4º PA'!$O$4:$O$2000=Resumo!$Q$5)))
+SUMPRODUCT(('Comp.'!$D$5:$D$763=$B119)*('Comp.'!$B$5:$B$763&gt;=M$4)*('Comp.'!$B$5:$B$763&lt;=EOMONTH(M$4,0))*('Comp.'!$E$5:$E$763)*(IF(Resumo!$Q$5="",1,'Comp.'!$K$5:$K$763=Resumo!$Q$5)))</f>
        <v>0</v>
      </c>
      <c r="N119" s="199">
        <f t="array" ref="N119">SUMPRODUCT(('Diário 1º PA'!$E$4:$E$2977='Analítico Cp.'!$B119)*('Diário 1º PA'!$C$4:$C$2977&gt;=N$4)*('Diário 1º PA'!$C$4:$C$2977&lt;=EOMONTH(N$4,0))*('Diário 1º PA'!$F$4:$F$2977)*(IF(Resumo!$Q$5="",1,'Diário 1º PA'!$O$4:$O$2977=Resumo!$Q$5)))
+SUMPRODUCT(('Diário 2º PA'!$E$4:$E$2000='Analítico Cp.'!$B119)*('Diário 2º PA'!$C$4:$C$2000&gt;=N$4)*('Diário 2º PA'!$C$4:$C$2000&lt;=EOMONTH(N$4,0))*('Diário 2º PA'!$F$4:$F$2000)*(IF(Resumo!$Q$5="",1,'Diário 2º PA'!$O$4:$O$2000=Resumo!$Q$5)))
+SUMPRODUCT(('Diário 3º PA'!$E$4:$E$2000='Analítico Cp.'!$B119)*('Diário 3º PA'!$C$4:$C$2000&gt;=N$4)*('Diário 3º PA'!$C$4:$C$2000&lt;=EOMONTH(N$4,0))*('Diário 3º PA'!$F$4:$F$2000)*(IF(Resumo!$Q$5="",1,'Diário 3º PA'!$O$4:$O$2000=Resumo!$Q$5)))
+SUMPRODUCT(('Diário 4º PA'!$E$4:$E$2000='Analítico Cp.'!$B119)*('Diário 4º PA'!$C$4:$C$2000&gt;=N$4)*('Diário 4º PA'!$C$4:$C$2000&lt;=EOMONTH(N$4,0))*('Diário 4º PA'!$F$4:$F$2000)*(IF(Resumo!$Q$5="",1,'Diário 4º PA'!$O$4:$O$2000=Resumo!$Q$5)))
+SUMPRODUCT(('Comp.'!$D$5:$D$763=$B119)*('Comp.'!$B$5:$B$763&gt;=N$4)*('Comp.'!$B$5:$B$763&lt;=EOMONTH(N$4,0))*('Comp.'!$E$5:$E$763)*(IF(Resumo!$Q$5="",1,'Comp.'!$K$5:$K$763=Resumo!$Q$5)))</f>
        <v>0</v>
      </c>
      <c r="O119" s="200">
        <f t="shared" si="13"/>
        <v>2648528.580000001</v>
      </c>
      <c r="P119" s="201">
        <f t="shared" si="14"/>
        <v>0.5482014369820849</v>
      </c>
      <c r="Q119" s="174"/>
      <c r="R119" s="174"/>
      <c r="S119" s="174"/>
      <c r="T119" s="174"/>
      <c r="U119" s="174"/>
      <c r="V119" s="174"/>
      <c r="W119" s="174"/>
      <c r="X119" s="174"/>
      <c r="Y119" s="174"/>
      <c r="Z119" s="174"/>
    </row>
    <row r="120" spans="1:26" ht="23.25" customHeight="1" x14ac:dyDescent="0.2">
      <c r="A120" s="220" t="s">
        <v>343</v>
      </c>
      <c r="B120" s="84" t="s">
        <v>344</v>
      </c>
      <c r="C120" s="199">
        <f t="array" ref="C120">SUMPRODUCT(('Diário 1º PA'!$E$4:$E$2977='Analítico Cp.'!$B120)*('Diário 1º PA'!$C$4:$C$2977&gt;=C$4)*('Diário 1º PA'!$C$4:$C$2977&lt;=EOMONTH(C$4,0))*('Diário 1º PA'!$F$4:$F$2977)*(IF(Resumo!$Q$5="",1,'Diário 1º PA'!$O$4:$O$2977=Resumo!$Q$5)))
+SUMPRODUCT(('Diário 2º PA'!$E$4:$E$2000='Analítico Cp.'!$B120)*('Diário 2º PA'!$C$4:$C$2000&gt;=C$4)*('Diário 2º PA'!$C$4:$C$2000&lt;=EOMONTH(C$4,0))*('Diário 2º PA'!$F$4:$F$2000)*(IF(Resumo!$Q$5="",1,'Diário 2º PA'!$O$4:$O$2000=Resumo!$Q$5)))
+SUMPRODUCT(('Diário 3º PA'!$E$4:$E$2000='Analítico Cp.'!$B120)*('Diário 3º PA'!$C$4:$C$2000&gt;=C$4)*('Diário 3º PA'!$C$4:$C$2000&lt;=EOMONTH(C$4,0))*('Diário 3º PA'!$F$4:$F$2000)*(IF(Resumo!$Q$5="",1,'Diário 3º PA'!$O$4:$O$2000=Resumo!$Q$5)))
+SUMPRODUCT(('Diário 4º PA'!$E$4:$E$2000='Analítico Cp.'!$B120)*('Diário 4º PA'!$C$4:$C$2000&gt;=C$4)*('Diário 4º PA'!$C$4:$C$2000&lt;=EOMONTH(C$4,0))*('Diário 4º PA'!$F$4:$F$2000)*(IF(Resumo!$Q$5="",1,'Diário 4º PA'!$O$4:$O$2000=Resumo!$Q$5)))
+SUMPRODUCT(('Comp.'!$D$5:$D$763=$B120)*('Comp.'!$B$5:$B$763&gt;=C$4)*('Comp.'!$B$5:$B$763&lt;=EOMONTH(C$4,0))*('Comp.'!$E$5:$E$763)*(IF(Resumo!$Q$5="",1,'Comp.'!$K$5:$K$763=Resumo!$Q$5)))</f>
        <v>0</v>
      </c>
      <c r="D120" s="199">
        <f t="array" ref="D120">SUMPRODUCT(('Diário 1º PA'!$E$4:$E$2977='Analítico Cp.'!$B120)*('Diário 1º PA'!$C$4:$C$2977&gt;=D$4)*('Diário 1º PA'!$C$4:$C$2977&lt;=EOMONTH(D$4,0))*('Diário 1º PA'!$F$4:$F$2977)*(IF(Resumo!$Q$5="",1,'Diário 1º PA'!$O$4:$O$2977=Resumo!$Q$5)))
+SUMPRODUCT(('Diário 2º PA'!$E$4:$E$2000='Analítico Cp.'!$B120)*('Diário 2º PA'!$C$4:$C$2000&gt;=D$4)*('Diário 2º PA'!$C$4:$C$2000&lt;=EOMONTH(D$4,0))*('Diário 2º PA'!$F$4:$F$2000)*(IF(Resumo!$Q$5="",1,'Diário 2º PA'!$O$4:$O$2000=Resumo!$Q$5)))
+SUMPRODUCT(('Diário 3º PA'!$E$4:$E$2000='Analítico Cp.'!$B120)*('Diário 3º PA'!$C$4:$C$2000&gt;=D$4)*('Diário 3º PA'!$C$4:$C$2000&lt;=EOMONTH(D$4,0))*('Diário 3º PA'!$F$4:$F$2000)*(IF(Resumo!$Q$5="",1,'Diário 3º PA'!$O$4:$O$2000=Resumo!$Q$5)))
+SUMPRODUCT(('Diário 4º PA'!$E$4:$E$2000='Analítico Cp.'!$B120)*('Diário 4º PA'!$C$4:$C$2000&gt;=D$4)*('Diário 4º PA'!$C$4:$C$2000&lt;=EOMONTH(D$4,0))*('Diário 4º PA'!$F$4:$F$2000)*(IF(Resumo!$Q$5="",1,'Diário 4º PA'!$O$4:$O$2000=Resumo!$Q$5)))
+SUMPRODUCT(('Comp.'!$D$5:$D$763=$B120)*('Comp.'!$B$5:$B$763&gt;=D$4)*('Comp.'!$B$5:$B$763&lt;=EOMONTH(D$4,0))*('Comp.'!$E$5:$E$763)*(IF(Resumo!$Q$5="",1,'Comp.'!$K$5:$K$763=Resumo!$Q$5)))</f>
        <v>0</v>
      </c>
      <c r="E120" s="199">
        <f t="array" ref="E120">SUMPRODUCT(('Diário 1º PA'!$E$4:$E$2977='Analítico Cp.'!$B120)*('Diário 1º PA'!$C$4:$C$2977&gt;=E$4)*('Diário 1º PA'!$C$4:$C$2977&lt;=EOMONTH(E$4,0))*('Diário 1º PA'!$F$4:$F$2977)*(IF(Resumo!$Q$5="",1,'Diário 1º PA'!$O$4:$O$2977=Resumo!$Q$5)))
+SUMPRODUCT(('Diário 2º PA'!$E$4:$E$2000='Analítico Cp.'!$B120)*('Diário 2º PA'!$C$4:$C$2000&gt;=E$4)*('Diário 2º PA'!$C$4:$C$2000&lt;=EOMONTH(E$4,0))*('Diário 2º PA'!$F$4:$F$2000)*(IF(Resumo!$Q$5="",1,'Diário 2º PA'!$O$4:$O$2000=Resumo!$Q$5)))
+SUMPRODUCT(('Diário 3º PA'!$E$4:$E$2000='Analítico Cp.'!$B120)*('Diário 3º PA'!$C$4:$C$2000&gt;=E$4)*('Diário 3º PA'!$C$4:$C$2000&lt;=EOMONTH(E$4,0))*('Diário 3º PA'!$F$4:$F$2000)*(IF(Resumo!$Q$5="",1,'Diário 3º PA'!$O$4:$O$2000=Resumo!$Q$5)))
+SUMPRODUCT(('Diário 4º PA'!$E$4:$E$2000='Analítico Cp.'!$B120)*('Diário 4º PA'!$C$4:$C$2000&gt;=E$4)*('Diário 4º PA'!$C$4:$C$2000&lt;=EOMONTH(E$4,0))*('Diário 4º PA'!$F$4:$F$2000)*(IF(Resumo!$Q$5="",1,'Diário 4º PA'!$O$4:$O$2000=Resumo!$Q$5)))
+SUMPRODUCT(('Comp.'!$D$5:$D$763=$B120)*('Comp.'!$B$5:$B$763&gt;=E$4)*('Comp.'!$B$5:$B$763&lt;=EOMONTH(E$4,0))*('Comp.'!$E$5:$E$763)*(IF(Resumo!$Q$5="",1,'Comp.'!$K$5:$K$763=Resumo!$Q$5)))</f>
        <v>0</v>
      </c>
      <c r="F120" s="199">
        <f t="array" ref="F120">SUMPRODUCT(('Diário 1º PA'!$E$4:$E$2977='Analítico Cp.'!$B120)*('Diário 1º PA'!$C$4:$C$2977&gt;=F$4)*('Diário 1º PA'!$C$4:$C$2977&lt;=EOMONTH(F$4,0))*('Diário 1º PA'!$F$4:$F$2977)*(IF(Resumo!$Q$5="",1,'Diário 1º PA'!$O$4:$O$2977=Resumo!$Q$5)))
+SUMPRODUCT(('Diário 2º PA'!$E$4:$E$2000='Analítico Cp.'!$B120)*('Diário 2º PA'!$C$4:$C$2000&gt;=F$4)*('Diário 2º PA'!$C$4:$C$2000&lt;=EOMONTH(F$4,0))*('Diário 2º PA'!$F$4:$F$2000)*(IF(Resumo!$Q$5="",1,'Diário 2º PA'!$O$4:$O$2000=Resumo!$Q$5)))
+SUMPRODUCT(('Diário 3º PA'!$E$4:$E$2000='Analítico Cp.'!$B120)*('Diário 3º PA'!$C$4:$C$2000&gt;=F$4)*('Diário 3º PA'!$C$4:$C$2000&lt;=EOMONTH(F$4,0))*('Diário 3º PA'!$F$4:$F$2000)*(IF(Resumo!$Q$5="",1,'Diário 3º PA'!$O$4:$O$2000=Resumo!$Q$5)))
+SUMPRODUCT(('Diário 4º PA'!$E$4:$E$2000='Analítico Cp.'!$B120)*('Diário 4º PA'!$C$4:$C$2000&gt;=F$4)*('Diário 4º PA'!$C$4:$C$2000&lt;=EOMONTH(F$4,0))*('Diário 4º PA'!$F$4:$F$2000)*(IF(Resumo!$Q$5="",1,'Diário 4º PA'!$O$4:$O$2000=Resumo!$Q$5)))
+SUMPRODUCT(('Comp.'!$D$5:$D$763=$B120)*('Comp.'!$B$5:$B$763&gt;=F$4)*('Comp.'!$B$5:$B$763&lt;=EOMONTH(F$4,0))*('Comp.'!$E$5:$E$763)*(IF(Resumo!$Q$5="",1,'Comp.'!$K$5:$K$763=Resumo!$Q$5)))</f>
        <v>0</v>
      </c>
      <c r="G120" s="199">
        <f t="array" ref="G120">SUMPRODUCT(('Diário 1º PA'!$E$4:$E$2977='Analítico Cp.'!$B120)*('Diário 1º PA'!$C$4:$C$2977&gt;=G$4)*('Diário 1º PA'!$C$4:$C$2977&lt;=EOMONTH(G$4,0))*('Diário 1º PA'!$F$4:$F$2977)*(IF(Resumo!$Q$5="",1,'Diário 1º PA'!$O$4:$O$2977=Resumo!$Q$5)))
+SUMPRODUCT(('Diário 2º PA'!$E$4:$E$2000='Analítico Cp.'!$B120)*('Diário 2º PA'!$C$4:$C$2000&gt;=G$4)*('Diário 2º PA'!$C$4:$C$2000&lt;=EOMONTH(G$4,0))*('Diário 2º PA'!$F$4:$F$2000)*(IF(Resumo!$Q$5="",1,'Diário 2º PA'!$O$4:$O$2000=Resumo!$Q$5)))
+SUMPRODUCT(('Diário 3º PA'!$E$4:$E$2000='Analítico Cp.'!$B120)*('Diário 3º PA'!$C$4:$C$2000&gt;=G$4)*('Diário 3º PA'!$C$4:$C$2000&lt;=EOMONTH(G$4,0))*('Diário 3º PA'!$F$4:$F$2000)*(IF(Resumo!$Q$5="",1,'Diário 3º PA'!$O$4:$O$2000=Resumo!$Q$5)))
+SUMPRODUCT(('Diário 4º PA'!$E$4:$E$2000='Analítico Cp.'!$B120)*('Diário 4º PA'!$C$4:$C$2000&gt;=G$4)*('Diário 4º PA'!$C$4:$C$2000&lt;=EOMONTH(G$4,0))*('Diário 4º PA'!$F$4:$F$2000)*(IF(Resumo!$Q$5="",1,'Diário 4º PA'!$O$4:$O$2000=Resumo!$Q$5)))
+SUMPRODUCT(('Comp.'!$D$5:$D$763=$B120)*('Comp.'!$B$5:$B$763&gt;=G$4)*('Comp.'!$B$5:$B$763&lt;=EOMONTH(G$4,0))*('Comp.'!$E$5:$E$763)*(IF(Resumo!$Q$5="",1,'Comp.'!$K$5:$K$763=Resumo!$Q$5)))</f>
        <v>0</v>
      </c>
      <c r="H120" s="199">
        <f t="array" ref="H120">SUMPRODUCT(('Diário 1º PA'!$E$4:$E$2977='Analítico Cp.'!$B120)*('Diário 1º PA'!$C$4:$C$2977&gt;=H$4)*('Diário 1º PA'!$C$4:$C$2977&lt;=EOMONTH(H$4,0))*('Diário 1º PA'!$F$4:$F$2977)*(IF(Resumo!$Q$5="",1,'Diário 1º PA'!$O$4:$O$2977=Resumo!$Q$5)))
+SUMPRODUCT(('Diário 2º PA'!$E$4:$E$2000='Analítico Cp.'!$B120)*('Diário 2º PA'!$C$4:$C$2000&gt;=H$4)*('Diário 2º PA'!$C$4:$C$2000&lt;=EOMONTH(H$4,0))*('Diário 2º PA'!$F$4:$F$2000)*(IF(Resumo!$Q$5="",1,'Diário 2º PA'!$O$4:$O$2000=Resumo!$Q$5)))
+SUMPRODUCT(('Diário 3º PA'!$E$4:$E$2000='Analítico Cp.'!$B120)*('Diário 3º PA'!$C$4:$C$2000&gt;=H$4)*('Diário 3º PA'!$C$4:$C$2000&lt;=EOMONTH(H$4,0))*('Diário 3º PA'!$F$4:$F$2000)*(IF(Resumo!$Q$5="",1,'Diário 3º PA'!$O$4:$O$2000=Resumo!$Q$5)))
+SUMPRODUCT(('Diário 4º PA'!$E$4:$E$2000='Analítico Cp.'!$B120)*('Diário 4º PA'!$C$4:$C$2000&gt;=H$4)*('Diário 4º PA'!$C$4:$C$2000&lt;=EOMONTH(H$4,0))*('Diário 4º PA'!$F$4:$F$2000)*(IF(Resumo!$Q$5="",1,'Diário 4º PA'!$O$4:$O$2000=Resumo!$Q$5)))
+SUMPRODUCT(('Comp.'!$D$5:$D$763=$B120)*('Comp.'!$B$5:$B$763&gt;=H$4)*('Comp.'!$B$5:$B$763&lt;=EOMONTH(H$4,0))*('Comp.'!$E$5:$E$763)*(IF(Resumo!$Q$5="",1,'Comp.'!$K$5:$K$763=Resumo!$Q$5)))</f>
        <v>0</v>
      </c>
      <c r="I120" s="199">
        <f t="array" ref="I120">SUMPRODUCT(('Diário 1º PA'!$E$4:$E$2977='Analítico Cp.'!$B120)*('Diário 1º PA'!$C$4:$C$2977&gt;=I$4)*('Diário 1º PA'!$C$4:$C$2977&lt;=EOMONTH(I$4,0))*('Diário 1º PA'!$F$4:$F$2977)*(IF(Resumo!$Q$5="",1,'Diário 1º PA'!$O$4:$O$2977=Resumo!$Q$5)))
+SUMPRODUCT(('Diário 2º PA'!$E$4:$E$2000='Analítico Cp.'!$B120)*('Diário 2º PA'!$C$4:$C$2000&gt;=I$4)*('Diário 2º PA'!$C$4:$C$2000&lt;=EOMONTH(I$4,0))*('Diário 2º PA'!$F$4:$F$2000)*(IF(Resumo!$Q$5="",1,'Diário 2º PA'!$O$4:$O$2000=Resumo!$Q$5)))
+SUMPRODUCT(('Diário 3º PA'!$E$4:$E$2000='Analítico Cp.'!$B120)*('Diário 3º PA'!$C$4:$C$2000&gt;=I$4)*('Diário 3º PA'!$C$4:$C$2000&lt;=EOMONTH(I$4,0))*('Diário 3º PA'!$F$4:$F$2000)*(IF(Resumo!$Q$5="",1,'Diário 3º PA'!$O$4:$O$2000=Resumo!$Q$5)))
+SUMPRODUCT(('Diário 4º PA'!$E$4:$E$2000='Analítico Cp.'!$B120)*('Diário 4º PA'!$C$4:$C$2000&gt;=I$4)*('Diário 4º PA'!$C$4:$C$2000&lt;=EOMONTH(I$4,0))*('Diário 4º PA'!$F$4:$F$2000)*(IF(Resumo!$Q$5="",1,'Diário 4º PA'!$O$4:$O$2000=Resumo!$Q$5)))
+SUMPRODUCT(('Comp.'!$D$5:$D$763=$B120)*('Comp.'!$B$5:$B$763&gt;=I$4)*('Comp.'!$B$5:$B$763&lt;=EOMONTH(I$4,0))*('Comp.'!$E$5:$E$763)*(IF(Resumo!$Q$5="",1,'Comp.'!$K$5:$K$763=Resumo!$Q$5)))</f>
        <v>0</v>
      </c>
      <c r="J120" s="199">
        <f t="array" ref="J120">SUMPRODUCT(('Diário 1º PA'!$E$4:$E$2977='Analítico Cp.'!$B120)*('Diário 1º PA'!$C$4:$C$2977&gt;=J$4)*('Diário 1º PA'!$C$4:$C$2977&lt;=EOMONTH(J$4,0))*('Diário 1º PA'!$F$4:$F$2977)*(IF(Resumo!$Q$5="",1,'Diário 1º PA'!$O$4:$O$2977=Resumo!$Q$5)))
+SUMPRODUCT(('Diário 2º PA'!$E$4:$E$2000='Analítico Cp.'!$B120)*('Diário 2º PA'!$C$4:$C$2000&gt;=J$4)*('Diário 2º PA'!$C$4:$C$2000&lt;=EOMONTH(J$4,0))*('Diário 2º PA'!$F$4:$F$2000)*(IF(Resumo!$Q$5="",1,'Diário 2º PA'!$O$4:$O$2000=Resumo!$Q$5)))
+SUMPRODUCT(('Diário 3º PA'!$E$4:$E$2000='Analítico Cp.'!$B120)*('Diário 3º PA'!$C$4:$C$2000&gt;=J$4)*('Diário 3º PA'!$C$4:$C$2000&lt;=EOMONTH(J$4,0))*('Diário 3º PA'!$F$4:$F$2000)*(IF(Resumo!$Q$5="",1,'Diário 3º PA'!$O$4:$O$2000=Resumo!$Q$5)))
+SUMPRODUCT(('Diário 4º PA'!$E$4:$E$2000='Analítico Cp.'!$B120)*('Diário 4º PA'!$C$4:$C$2000&gt;=J$4)*('Diário 4º PA'!$C$4:$C$2000&lt;=EOMONTH(J$4,0))*('Diário 4º PA'!$F$4:$F$2000)*(IF(Resumo!$Q$5="",1,'Diário 4º PA'!$O$4:$O$2000=Resumo!$Q$5)))
+SUMPRODUCT(('Comp.'!$D$5:$D$763=$B120)*('Comp.'!$B$5:$B$763&gt;=J$4)*('Comp.'!$B$5:$B$763&lt;=EOMONTH(J$4,0))*('Comp.'!$E$5:$E$763)*(IF(Resumo!$Q$5="",1,'Comp.'!$K$5:$K$763=Resumo!$Q$5)))</f>
        <v>0</v>
      </c>
      <c r="K120" s="199">
        <f t="array" ref="K120">SUMPRODUCT(('Diário 1º PA'!$E$4:$E$2977='Analítico Cp.'!$B120)*('Diário 1º PA'!$C$4:$C$2977&gt;=K$4)*('Diário 1º PA'!$C$4:$C$2977&lt;=EOMONTH(K$4,0))*('Diário 1º PA'!$F$4:$F$2977)*(IF(Resumo!$Q$5="",1,'Diário 1º PA'!$O$4:$O$2977=Resumo!$Q$5)))
+SUMPRODUCT(('Diário 2º PA'!$E$4:$E$2000='Analítico Cp.'!$B120)*('Diário 2º PA'!$C$4:$C$2000&gt;=K$4)*('Diário 2º PA'!$C$4:$C$2000&lt;=EOMONTH(K$4,0))*('Diário 2º PA'!$F$4:$F$2000)*(IF(Resumo!$Q$5="",1,'Diário 2º PA'!$O$4:$O$2000=Resumo!$Q$5)))
+SUMPRODUCT(('Diário 3º PA'!$E$4:$E$2000='Analítico Cp.'!$B120)*('Diário 3º PA'!$C$4:$C$2000&gt;=K$4)*('Diário 3º PA'!$C$4:$C$2000&lt;=EOMONTH(K$4,0))*('Diário 3º PA'!$F$4:$F$2000)*(IF(Resumo!$Q$5="",1,'Diário 3º PA'!$O$4:$O$2000=Resumo!$Q$5)))
+SUMPRODUCT(('Diário 4º PA'!$E$4:$E$2000='Analítico Cp.'!$B120)*('Diário 4º PA'!$C$4:$C$2000&gt;=K$4)*('Diário 4º PA'!$C$4:$C$2000&lt;=EOMONTH(K$4,0))*('Diário 4º PA'!$F$4:$F$2000)*(IF(Resumo!$Q$5="",1,'Diário 4º PA'!$O$4:$O$2000=Resumo!$Q$5)))
+SUMPRODUCT(('Comp.'!$D$5:$D$763=$B120)*('Comp.'!$B$5:$B$763&gt;=K$4)*('Comp.'!$B$5:$B$763&lt;=EOMONTH(K$4,0))*('Comp.'!$E$5:$E$763)*(IF(Resumo!$Q$5="",1,'Comp.'!$K$5:$K$763=Resumo!$Q$5)))</f>
        <v>0</v>
      </c>
      <c r="L120" s="199">
        <f t="array" ref="L120">SUMPRODUCT(('Diário 1º PA'!$E$4:$E$2977='Analítico Cp.'!$B120)*('Diário 1º PA'!$C$4:$C$2977&gt;=L$4)*('Diário 1º PA'!$C$4:$C$2977&lt;=EOMONTH(L$4,0))*('Diário 1º PA'!$F$4:$F$2977)*(IF(Resumo!$Q$5="",1,'Diário 1º PA'!$O$4:$O$2977=Resumo!$Q$5)))
+SUMPRODUCT(('Diário 2º PA'!$E$4:$E$2000='Analítico Cp.'!$B120)*('Diário 2º PA'!$C$4:$C$2000&gt;=L$4)*('Diário 2º PA'!$C$4:$C$2000&lt;=EOMONTH(L$4,0))*('Diário 2º PA'!$F$4:$F$2000)*(IF(Resumo!$Q$5="",1,'Diário 2º PA'!$O$4:$O$2000=Resumo!$Q$5)))
+SUMPRODUCT(('Diário 3º PA'!$E$4:$E$2000='Analítico Cp.'!$B120)*('Diário 3º PA'!$C$4:$C$2000&gt;=L$4)*('Diário 3º PA'!$C$4:$C$2000&lt;=EOMONTH(L$4,0))*('Diário 3º PA'!$F$4:$F$2000)*(IF(Resumo!$Q$5="",1,'Diário 3º PA'!$O$4:$O$2000=Resumo!$Q$5)))
+SUMPRODUCT(('Diário 4º PA'!$E$4:$E$2000='Analítico Cp.'!$B120)*('Diário 4º PA'!$C$4:$C$2000&gt;=L$4)*('Diário 4º PA'!$C$4:$C$2000&lt;=EOMONTH(L$4,0))*('Diário 4º PA'!$F$4:$F$2000)*(IF(Resumo!$Q$5="",1,'Diário 4º PA'!$O$4:$O$2000=Resumo!$Q$5)))
+SUMPRODUCT(('Comp.'!$D$5:$D$763=$B120)*('Comp.'!$B$5:$B$763&gt;=L$4)*('Comp.'!$B$5:$B$763&lt;=EOMONTH(L$4,0))*('Comp.'!$E$5:$E$763)*(IF(Resumo!$Q$5="",1,'Comp.'!$K$5:$K$763=Resumo!$Q$5)))</f>
        <v>0</v>
      </c>
      <c r="M120" s="199">
        <f t="array" ref="M120">SUMPRODUCT(('Diário 1º PA'!$E$4:$E$2977='Analítico Cp.'!$B120)*('Diário 1º PA'!$C$4:$C$2977&gt;=M$4)*('Diário 1º PA'!$C$4:$C$2977&lt;=EOMONTH(M$4,0))*('Diário 1º PA'!$F$4:$F$2977)*(IF(Resumo!$Q$5="",1,'Diário 1º PA'!$O$4:$O$2977=Resumo!$Q$5)))
+SUMPRODUCT(('Diário 2º PA'!$E$4:$E$2000='Analítico Cp.'!$B120)*('Diário 2º PA'!$C$4:$C$2000&gt;=M$4)*('Diário 2º PA'!$C$4:$C$2000&lt;=EOMONTH(M$4,0))*('Diário 2º PA'!$F$4:$F$2000)*(IF(Resumo!$Q$5="",1,'Diário 2º PA'!$O$4:$O$2000=Resumo!$Q$5)))
+SUMPRODUCT(('Diário 3º PA'!$E$4:$E$2000='Analítico Cp.'!$B120)*('Diário 3º PA'!$C$4:$C$2000&gt;=M$4)*('Diário 3º PA'!$C$4:$C$2000&lt;=EOMONTH(M$4,0))*('Diário 3º PA'!$F$4:$F$2000)*(IF(Resumo!$Q$5="",1,'Diário 3º PA'!$O$4:$O$2000=Resumo!$Q$5)))
+SUMPRODUCT(('Diário 4º PA'!$E$4:$E$2000='Analítico Cp.'!$B120)*('Diário 4º PA'!$C$4:$C$2000&gt;=M$4)*('Diário 4º PA'!$C$4:$C$2000&lt;=EOMONTH(M$4,0))*('Diário 4º PA'!$F$4:$F$2000)*(IF(Resumo!$Q$5="",1,'Diário 4º PA'!$O$4:$O$2000=Resumo!$Q$5)))
+SUMPRODUCT(('Comp.'!$D$5:$D$763=$B120)*('Comp.'!$B$5:$B$763&gt;=M$4)*('Comp.'!$B$5:$B$763&lt;=EOMONTH(M$4,0))*('Comp.'!$E$5:$E$763)*(IF(Resumo!$Q$5="",1,'Comp.'!$K$5:$K$763=Resumo!$Q$5)))</f>
        <v>0</v>
      </c>
      <c r="N120" s="199">
        <f t="array" ref="N120">SUMPRODUCT(('Diário 1º PA'!$E$4:$E$2977='Analítico Cp.'!$B120)*('Diário 1º PA'!$C$4:$C$2977&gt;=N$4)*('Diário 1º PA'!$C$4:$C$2977&lt;=EOMONTH(N$4,0))*('Diário 1º PA'!$F$4:$F$2977)*(IF(Resumo!$Q$5="",1,'Diário 1º PA'!$O$4:$O$2977=Resumo!$Q$5)))
+SUMPRODUCT(('Diário 2º PA'!$E$4:$E$2000='Analítico Cp.'!$B120)*('Diário 2º PA'!$C$4:$C$2000&gt;=N$4)*('Diário 2º PA'!$C$4:$C$2000&lt;=EOMONTH(N$4,0))*('Diário 2º PA'!$F$4:$F$2000)*(IF(Resumo!$Q$5="",1,'Diário 2º PA'!$O$4:$O$2000=Resumo!$Q$5)))
+SUMPRODUCT(('Diário 3º PA'!$E$4:$E$2000='Analítico Cp.'!$B120)*('Diário 3º PA'!$C$4:$C$2000&gt;=N$4)*('Diário 3º PA'!$C$4:$C$2000&lt;=EOMONTH(N$4,0))*('Diário 3º PA'!$F$4:$F$2000)*(IF(Resumo!$Q$5="",1,'Diário 3º PA'!$O$4:$O$2000=Resumo!$Q$5)))
+SUMPRODUCT(('Diário 4º PA'!$E$4:$E$2000='Analítico Cp.'!$B120)*('Diário 4º PA'!$C$4:$C$2000&gt;=N$4)*('Diário 4º PA'!$C$4:$C$2000&lt;=EOMONTH(N$4,0))*('Diário 4º PA'!$F$4:$F$2000)*(IF(Resumo!$Q$5="",1,'Diário 4º PA'!$O$4:$O$2000=Resumo!$Q$5)))
+SUMPRODUCT(('Comp.'!$D$5:$D$763=$B120)*('Comp.'!$B$5:$B$763&gt;=N$4)*('Comp.'!$B$5:$B$763&lt;=EOMONTH(N$4,0))*('Comp.'!$E$5:$E$763)*(IF(Resumo!$Q$5="",1,'Comp.'!$K$5:$K$763=Resumo!$Q$5)))</f>
        <v>0</v>
      </c>
      <c r="O120" s="200">
        <f t="shared" si="13"/>
        <v>0</v>
      </c>
      <c r="P120" s="201">
        <f t="shared" si="14"/>
        <v>0</v>
      </c>
      <c r="Q120" s="174"/>
      <c r="R120" s="174"/>
      <c r="S120" s="174"/>
      <c r="T120" s="174"/>
      <c r="U120" s="174"/>
      <c r="V120" s="174"/>
      <c r="W120" s="174"/>
      <c r="X120" s="174"/>
      <c r="Y120" s="174"/>
      <c r="Z120" s="174"/>
    </row>
    <row r="121" spans="1:26" ht="23.25" customHeight="1" x14ac:dyDescent="0.2">
      <c r="A121" s="220" t="s">
        <v>345</v>
      </c>
      <c r="B121" s="84" t="s">
        <v>346</v>
      </c>
      <c r="C121" s="199">
        <f t="array" ref="C121">SUMPRODUCT(('Diário 1º PA'!$E$4:$E$2977='Analítico Cp.'!$B121)*('Diário 1º PA'!$C$4:$C$2977&gt;=C$4)*('Diário 1º PA'!$C$4:$C$2977&lt;=EOMONTH(C$4,0))*('Diário 1º PA'!$F$4:$F$2977)*(IF(Resumo!$Q$5="",1,'Diário 1º PA'!$O$4:$O$2977=Resumo!$Q$5)))
+SUMPRODUCT(('Diário 2º PA'!$E$4:$E$2000='Analítico Cp.'!$B121)*('Diário 2º PA'!$C$4:$C$2000&gt;=C$4)*('Diário 2º PA'!$C$4:$C$2000&lt;=EOMONTH(C$4,0))*('Diário 2º PA'!$F$4:$F$2000)*(IF(Resumo!$Q$5="",1,'Diário 2º PA'!$O$4:$O$2000=Resumo!$Q$5)))
+SUMPRODUCT(('Diário 3º PA'!$E$4:$E$2000='Analítico Cp.'!$B121)*('Diário 3º PA'!$C$4:$C$2000&gt;=C$4)*('Diário 3º PA'!$C$4:$C$2000&lt;=EOMONTH(C$4,0))*('Diário 3º PA'!$F$4:$F$2000)*(IF(Resumo!$Q$5="",1,'Diário 3º PA'!$O$4:$O$2000=Resumo!$Q$5)))
+SUMPRODUCT(('Diário 4º PA'!$E$4:$E$2000='Analítico Cp.'!$B121)*('Diário 4º PA'!$C$4:$C$2000&gt;=C$4)*('Diário 4º PA'!$C$4:$C$2000&lt;=EOMONTH(C$4,0))*('Diário 4º PA'!$F$4:$F$2000)*(IF(Resumo!$Q$5="",1,'Diário 4º PA'!$O$4:$O$2000=Resumo!$Q$5)))
+SUMPRODUCT(('Comp.'!$D$5:$D$763=$B121)*('Comp.'!$B$5:$B$763&gt;=C$4)*('Comp.'!$B$5:$B$763&lt;=EOMONTH(C$4,0))*('Comp.'!$E$5:$E$763)*(IF(Resumo!$Q$5="",1,'Comp.'!$K$5:$K$763=Resumo!$Q$5)))</f>
        <v>0</v>
      </c>
      <c r="D121" s="199">
        <f t="array" ref="D121">SUMPRODUCT(('Diário 1º PA'!$E$4:$E$2977='Analítico Cp.'!$B121)*('Diário 1º PA'!$C$4:$C$2977&gt;=D$4)*('Diário 1º PA'!$C$4:$C$2977&lt;=EOMONTH(D$4,0))*('Diário 1º PA'!$F$4:$F$2977)*(IF(Resumo!$Q$5="",1,'Diário 1º PA'!$O$4:$O$2977=Resumo!$Q$5)))
+SUMPRODUCT(('Diário 2º PA'!$E$4:$E$2000='Analítico Cp.'!$B121)*('Diário 2º PA'!$C$4:$C$2000&gt;=D$4)*('Diário 2º PA'!$C$4:$C$2000&lt;=EOMONTH(D$4,0))*('Diário 2º PA'!$F$4:$F$2000)*(IF(Resumo!$Q$5="",1,'Diário 2º PA'!$O$4:$O$2000=Resumo!$Q$5)))
+SUMPRODUCT(('Diário 3º PA'!$E$4:$E$2000='Analítico Cp.'!$B121)*('Diário 3º PA'!$C$4:$C$2000&gt;=D$4)*('Diário 3º PA'!$C$4:$C$2000&lt;=EOMONTH(D$4,0))*('Diário 3º PA'!$F$4:$F$2000)*(IF(Resumo!$Q$5="",1,'Diário 3º PA'!$O$4:$O$2000=Resumo!$Q$5)))
+SUMPRODUCT(('Diário 4º PA'!$E$4:$E$2000='Analítico Cp.'!$B121)*('Diário 4º PA'!$C$4:$C$2000&gt;=D$4)*('Diário 4º PA'!$C$4:$C$2000&lt;=EOMONTH(D$4,0))*('Diário 4º PA'!$F$4:$F$2000)*(IF(Resumo!$Q$5="",1,'Diário 4º PA'!$O$4:$O$2000=Resumo!$Q$5)))
+SUMPRODUCT(('Comp.'!$D$5:$D$763=$B121)*('Comp.'!$B$5:$B$763&gt;=D$4)*('Comp.'!$B$5:$B$763&lt;=EOMONTH(D$4,0))*('Comp.'!$E$5:$E$763)*(IF(Resumo!$Q$5="",1,'Comp.'!$K$5:$K$763=Resumo!$Q$5)))</f>
        <v>0</v>
      </c>
      <c r="E121" s="199">
        <f t="array" ref="E121">SUMPRODUCT(('Diário 1º PA'!$E$4:$E$2977='Analítico Cp.'!$B121)*('Diário 1º PA'!$C$4:$C$2977&gt;=E$4)*('Diário 1º PA'!$C$4:$C$2977&lt;=EOMONTH(E$4,0))*('Diário 1º PA'!$F$4:$F$2977)*(IF(Resumo!$Q$5="",1,'Diário 1º PA'!$O$4:$O$2977=Resumo!$Q$5)))
+SUMPRODUCT(('Diário 2º PA'!$E$4:$E$2000='Analítico Cp.'!$B121)*('Diário 2º PA'!$C$4:$C$2000&gt;=E$4)*('Diário 2º PA'!$C$4:$C$2000&lt;=EOMONTH(E$4,0))*('Diário 2º PA'!$F$4:$F$2000)*(IF(Resumo!$Q$5="",1,'Diário 2º PA'!$O$4:$O$2000=Resumo!$Q$5)))
+SUMPRODUCT(('Diário 3º PA'!$E$4:$E$2000='Analítico Cp.'!$B121)*('Diário 3º PA'!$C$4:$C$2000&gt;=E$4)*('Diário 3º PA'!$C$4:$C$2000&lt;=EOMONTH(E$4,0))*('Diário 3º PA'!$F$4:$F$2000)*(IF(Resumo!$Q$5="",1,'Diário 3º PA'!$O$4:$O$2000=Resumo!$Q$5)))
+SUMPRODUCT(('Diário 4º PA'!$E$4:$E$2000='Analítico Cp.'!$B121)*('Diário 4º PA'!$C$4:$C$2000&gt;=E$4)*('Diário 4º PA'!$C$4:$C$2000&lt;=EOMONTH(E$4,0))*('Diário 4º PA'!$F$4:$F$2000)*(IF(Resumo!$Q$5="",1,'Diário 4º PA'!$O$4:$O$2000=Resumo!$Q$5)))
+SUMPRODUCT(('Comp.'!$D$5:$D$763=$B121)*('Comp.'!$B$5:$B$763&gt;=E$4)*('Comp.'!$B$5:$B$763&lt;=EOMONTH(E$4,0))*('Comp.'!$E$5:$E$763)*(IF(Resumo!$Q$5="",1,'Comp.'!$K$5:$K$763=Resumo!$Q$5)))</f>
        <v>0</v>
      </c>
      <c r="F121" s="199">
        <f t="array" ref="F121">SUMPRODUCT(('Diário 1º PA'!$E$4:$E$2977='Analítico Cp.'!$B121)*('Diário 1º PA'!$C$4:$C$2977&gt;=F$4)*('Diário 1º PA'!$C$4:$C$2977&lt;=EOMONTH(F$4,0))*('Diário 1º PA'!$F$4:$F$2977)*(IF(Resumo!$Q$5="",1,'Diário 1º PA'!$O$4:$O$2977=Resumo!$Q$5)))
+SUMPRODUCT(('Diário 2º PA'!$E$4:$E$2000='Analítico Cp.'!$B121)*('Diário 2º PA'!$C$4:$C$2000&gt;=F$4)*('Diário 2º PA'!$C$4:$C$2000&lt;=EOMONTH(F$4,0))*('Diário 2º PA'!$F$4:$F$2000)*(IF(Resumo!$Q$5="",1,'Diário 2º PA'!$O$4:$O$2000=Resumo!$Q$5)))
+SUMPRODUCT(('Diário 3º PA'!$E$4:$E$2000='Analítico Cp.'!$B121)*('Diário 3º PA'!$C$4:$C$2000&gt;=F$4)*('Diário 3º PA'!$C$4:$C$2000&lt;=EOMONTH(F$4,0))*('Diário 3º PA'!$F$4:$F$2000)*(IF(Resumo!$Q$5="",1,'Diário 3º PA'!$O$4:$O$2000=Resumo!$Q$5)))
+SUMPRODUCT(('Diário 4º PA'!$E$4:$E$2000='Analítico Cp.'!$B121)*('Diário 4º PA'!$C$4:$C$2000&gt;=F$4)*('Diário 4º PA'!$C$4:$C$2000&lt;=EOMONTH(F$4,0))*('Diário 4º PA'!$F$4:$F$2000)*(IF(Resumo!$Q$5="",1,'Diário 4º PA'!$O$4:$O$2000=Resumo!$Q$5)))
+SUMPRODUCT(('Comp.'!$D$5:$D$763=$B121)*('Comp.'!$B$5:$B$763&gt;=F$4)*('Comp.'!$B$5:$B$763&lt;=EOMONTH(F$4,0))*('Comp.'!$E$5:$E$763)*(IF(Resumo!$Q$5="",1,'Comp.'!$K$5:$K$763=Resumo!$Q$5)))</f>
        <v>0</v>
      </c>
      <c r="G121" s="199">
        <f t="array" ref="G121">SUMPRODUCT(('Diário 1º PA'!$E$4:$E$2977='Analítico Cp.'!$B121)*('Diário 1º PA'!$C$4:$C$2977&gt;=G$4)*('Diário 1º PA'!$C$4:$C$2977&lt;=EOMONTH(G$4,0))*('Diário 1º PA'!$F$4:$F$2977)*(IF(Resumo!$Q$5="",1,'Diário 1º PA'!$O$4:$O$2977=Resumo!$Q$5)))
+SUMPRODUCT(('Diário 2º PA'!$E$4:$E$2000='Analítico Cp.'!$B121)*('Diário 2º PA'!$C$4:$C$2000&gt;=G$4)*('Diário 2º PA'!$C$4:$C$2000&lt;=EOMONTH(G$4,0))*('Diário 2º PA'!$F$4:$F$2000)*(IF(Resumo!$Q$5="",1,'Diário 2º PA'!$O$4:$O$2000=Resumo!$Q$5)))
+SUMPRODUCT(('Diário 3º PA'!$E$4:$E$2000='Analítico Cp.'!$B121)*('Diário 3º PA'!$C$4:$C$2000&gt;=G$4)*('Diário 3º PA'!$C$4:$C$2000&lt;=EOMONTH(G$4,0))*('Diário 3º PA'!$F$4:$F$2000)*(IF(Resumo!$Q$5="",1,'Diário 3º PA'!$O$4:$O$2000=Resumo!$Q$5)))
+SUMPRODUCT(('Diário 4º PA'!$E$4:$E$2000='Analítico Cp.'!$B121)*('Diário 4º PA'!$C$4:$C$2000&gt;=G$4)*('Diário 4º PA'!$C$4:$C$2000&lt;=EOMONTH(G$4,0))*('Diário 4º PA'!$F$4:$F$2000)*(IF(Resumo!$Q$5="",1,'Diário 4º PA'!$O$4:$O$2000=Resumo!$Q$5)))
+SUMPRODUCT(('Comp.'!$D$5:$D$763=$B121)*('Comp.'!$B$5:$B$763&gt;=G$4)*('Comp.'!$B$5:$B$763&lt;=EOMONTH(G$4,0))*('Comp.'!$E$5:$E$763)*(IF(Resumo!$Q$5="",1,'Comp.'!$K$5:$K$763=Resumo!$Q$5)))</f>
        <v>0</v>
      </c>
      <c r="H121" s="199">
        <f t="array" ref="H121">SUMPRODUCT(('Diário 1º PA'!$E$4:$E$2977='Analítico Cp.'!$B121)*('Diário 1º PA'!$C$4:$C$2977&gt;=H$4)*('Diário 1º PA'!$C$4:$C$2977&lt;=EOMONTH(H$4,0))*('Diário 1º PA'!$F$4:$F$2977)*(IF(Resumo!$Q$5="",1,'Diário 1º PA'!$O$4:$O$2977=Resumo!$Q$5)))
+SUMPRODUCT(('Diário 2º PA'!$E$4:$E$2000='Analítico Cp.'!$B121)*('Diário 2º PA'!$C$4:$C$2000&gt;=H$4)*('Diário 2º PA'!$C$4:$C$2000&lt;=EOMONTH(H$4,0))*('Diário 2º PA'!$F$4:$F$2000)*(IF(Resumo!$Q$5="",1,'Diário 2º PA'!$O$4:$O$2000=Resumo!$Q$5)))
+SUMPRODUCT(('Diário 3º PA'!$E$4:$E$2000='Analítico Cp.'!$B121)*('Diário 3º PA'!$C$4:$C$2000&gt;=H$4)*('Diário 3º PA'!$C$4:$C$2000&lt;=EOMONTH(H$4,0))*('Diário 3º PA'!$F$4:$F$2000)*(IF(Resumo!$Q$5="",1,'Diário 3º PA'!$O$4:$O$2000=Resumo!$Q$5)))
+SUMPRODUCT(('Diário 4º PA'!$E$4:$E$2000='Analítico Cp.'!$B121)*('Diário 4º PA'!$C$4:$C$2000&gt;=H$4)*('Diário 4º PA'!$C$4:$C$2000&lt;=EOMONTH(H$4,0))*('Diário 4º PA'!$F$4:$F$2000)*(IF(Resumo!$Q$5="",1,'Diário 4º PA'!$O$4:$O$2000=Resumo!$Q$5)))
+SUMPRODUCT(('Comp.'!$D$5:$D$763=$B121)*('Comp.'!$B$5:$B$763&gt;=H$4)*('Comp.'!$B$5:$B$763&lt;=EOMONTH(H$4,0))*('Comp.'!$E$5:$E$763)*(IF(Resumo!$Q$5="",1,'Comp.'!$K$5:$K$763=Resumo!$Q$5)))</f>
        <v>0</v>
      </c>
      <c r="I121" s="199">
        <f t="array" ref="I121">SUMPRODUCT(('Diário 1º PA'!$E$4:$E$2977='Analítico Cp.'!$B121)*('Diário 1º PA'!$C$4:$C$2977&gt;=I$4)*('Diário 1º PA'!$C$4:$C$2977&lt;=EOMONTH(I$4,0))*('Diário 1º PA'!$F$4:$F$2977)*(IF(Resumo!$Q$5="",1,'Diário 1º PA'!$O$4:$O$2977=Resumo!$Q$5)))
+SUMPRODUCT(('Diário 2º PA'!$E$4:$E$2000='Analítico Cp.'!$B121)*('Diário 2º PA'!$C$4:$C$2000&gt;=I$4)*('Diário 2º PA'!$C$4:$C$2000&lt;=EOMONTH(I$4,0))*('Diário 2º PA'!$F$4:$F$2000)*(IF(Resumo!$Q$5="",1,'Diário 2º PA'!$O$4:$O$2000=Resumo!$Q$5)))
+SUMPRODUCT(('Diário 3º PA'!$E$4:$E$2000='Analítico Cp.'!$B121)*('Diário 3º PA'!$C$4:$C$2000&gt;=I$4)*('Diário 3º PA'!$C$4:$C$2000&lt;=EOMONTH(I$4,0))*('Diário 3º PA'!$F$4:$F$2000)*(IF(Resumo!$Q$5="",1,'Diário 3º PA'!$O$4:$O$2000=Resumo!$Q$5)))
+SUMPRODUCT(('Diário 4º PA'!$E$4:$E$2000='Analítico Cp.'!$B121)*('Diário 4º PA'!$C$4:$C$2000&gt;=I$4)*('Diário 4º PA'!$C$4:$C$2000&lt;=EOMONTH(I$4,0))*('Diário 4º PA'!$F$4:$F$2000)*(IF(Resumo!$Q$5="",1,'Diário 4º PA'!$O$4:$O$2000=Resumo!$Q$5)))
+SUMPRODUCT(('Comp.'!$D$5:$D$763=$B121)*('Comp.'!$B$5:$B$763&gt;=I$4)*('Comp.'!$B$5:$B$763&lt;=EOMONTH(I$4,0))*('Comp.'!$E$5:$E$763)*(IF(Resumo!$Q$5="",1,'Comp.'!$K$5:$K$763=Resumo!$Q$5)))</f>
        <v>0</v>
      </c>
      <c r="J121" s="199">
        <f t="array" ref="J121">SUMPRODUCT(('Diário 1º PA'!$E$4:$E$2977='Analítico Cp.'!$B121)*('Diário 1º PA'!$C$4:$C$2977&gt;=J$4)*('Diário 1º PA'!$C$4:$C$2977&lt;=EOMONTH(J$4,0))*('Diário 1º PA'!$F$4:$F$2977)*(IF(Resumo!$Q$5="",1,'Diário 1º PA'!$O$4:$O$2977=Resumo!$Q$5)))
+SUMPRODUCT(('Diário 2º PA'!$E$4:$E$2000='Analítico Cp.'!$B121)*('Diário 2º PA'!$C$4:$C$2000&gt;=J$4)*('Diário 2º PA'!$C$4:$C$2000&lt;=EOMONTH(J$4,0))*('Diário 2º PA'!$F$4:$F$2000)*(IF(Resumo!$Q$5="",1,'Diário 2º PA'!$O$4:$O$2000=Resumo!$Q$5)))
+SUMPRODUCT(('Diário 3º PA'!$E$4:$E$2000='Analítico Cp.'!$B121)*('Diário 3º PA'!$C$4:$C$2000&gt;=J$4)*('Diário 3º PA'!$C$4:$C$2000&lt;=EOMONTH(J$4,0))*('Diário 3º PA'!$F$4:$F$2000)*(IF(Resumo!$Q$5="",1,'Diário 3º PA'!$O$4:$O$2000=Resumo!$Q$5)))
+SUMPRODUCT(('Diário 4º PA'!$E$4:$E$2000='Analítico Cp.'!$B121)*('Diário 4º PA'!$C$4:$C$2000&gt;=J$4)*('Diário 4º PA'!$C$4:$C$2000&lt;=EOMONTH(J$4,0))*('Diário 4º PA'!$F$4:$F$2000)*(IF(Resumo!$Q$5="",1,'Diário 4º PA'!$O$4:$O$2000=Resumo!$Q$5)))
+SUMPRODUCT(('Comp.'!$D$5:$D$763=$B121)*('Comp.'!$B$5:$B$763&gt;=J$4)*('Comp.'!$B$5:$B$763&lt;=EOMONTH(J$4,0))*('Comp.'!$E$5:$E$763)*(IF(Resumo!$Q$5="",1,'Comp.'!$K$5:$K$763=Resumo!$Q$5)))</f>
        <v>0</v>
      </c>
      <c r="K121" s="199">
        <f t="array" ref="K121">SUMPRODUCT(('Diário 1º PA'!$E$4:$E$2977='Analítico Cp.'!$B121)*('Diário 1º PA'!$C$4:$C$2977&gt;=K$4)*('Diário 1º PA'!$C$4:$C$2977&lt;=EOMONTH(K$4,0))*('Diário 1º PA'!$F$4:$F$2977)*(IF(Resumo!$Q$5="",1,'Diário 1º PA'!$O$4:$O$2977=Resumo!$Q$5)))
+SUMPRODUCT(('Diário 2º PA'!$E$4:$E$2000='Analítico Cp.'!$B121)*('Diário 2º PA'!$C$4:$C$2000&gt;=K$4)*('Diário 2º PA'!$C$4:$C$2000&lt;=EOMONTH(K$4,0))*('Diário 2º PA'!$F$4:$F$2000)*(IF(Resumo!$Q$5="",1,'Diário 2º PA'!$O$4:$O$2000=Resumo!$Q$5)))
+SUMPRODUCT(('Diário 3º PA'!$E$4:$E$2000='Analítico Cp.'!$B121)*('Diário 3º PA'!$C$4:$C$2000&gt;=K$4)*('Diário 3º PA'!$C$4:$C$2000&lt;=EOMONTH(K$4,0))*('Diário 3º PA'!$F$4:$F$2000)*(IF(Resumo!$Q$5="",1,'Diário 3º PA'!$O$4:$O$2000=Resumo!$Q$5)))
+SUMPRODUCT(('Diário 4º PA'!$E$4:$E$2000='Analítico Cp.'!$B121)*('Diário 4º PA'!$C$4:$C$2000&gt;=K$4)*('Diário 4º PA'!$C$4:$C$2000&lt;=EOMONTH(K$4,0))*('Diário 4º PA'!$F$4:$F$2000)*(IF(Resumo!$Q$5="",1,'Diário 4º PA'!$O$4:$O$2000=Resumo!$Q$5)))
+SUMPRODUCT(('Comp.'!$D$5:$D$763=$B121)*('Comp.'!$B$5:$B$763&gt;=K$4)*('Comp.'!$B$5:$B$763&lt;=EOMONTH(K$4,0))*('Comp.'!$E$5:$E$763)*(IF(Resumo!$Q$5="",1,'Comp.'!$K$5:$K$763=Resumo!$Q$5)))</f>
        <v>0</v>
      </c>
      <c r="L121" s="199">
        <f t="array" ref="L121">SUMPRODUCT(('Diário 1º PA'!$E$4:$E$2977='Analítico Cp.'!$B121)*('Diário 1º PA'!$C$4:$C$2977&gt;=L$4)*('Diário 1º PA'!$C$4:$C$2977&lt;=EOMONTH(L$4,0))*('Diário 1º PA'!$F$4:$F$2977)*(IF(Resumo!$Q$5="",1,'Diário 1º PA'!$O$4:$O$2977=Resumo!$Q$5)))
+SUMPRODUCT(('Diário 2º PA'!$E$4:$E$2000='Analítico Cp.'!$B121)*('Diário 2º PA'!$C$4:$C$2000&gt;=L$4)*('Diário 2º PA'!$C$4:$C$2000&lt;=EOMONTH(L$4,0))*('Diário 2º PA'!$F$4:$F$2000)*(IF(Resumo!$Q$5="",1,'Diário 2º PA'!$O$4:$O$2000=Resumo!$Q$5)))
+SUMPRODUCT(('Diário 3º PA'!$E$4:$E$2000='Analítico Cp.'!$B121)*('Diário 3º PA'!$C$4:$C$2000&gt;=L$4)*('Diário 3º PA'!$C$4:$C$2000&lt;=EOMONTH(L$4,0))*('Diário 3º PA'!$F$4:$F$2000)*(IF(Resumo!$Q$5="",1,'Diário 3º PA'!$O$4:$O$2000=Resumo!$Q$5)))
+SUMPRODUCT(('Diário 4º PA'!$E$4:$E$2000='Analítico Cp.'!$B121)*('Diário 4º PA'!$C$4:$C$2000&gt;=L$4)*('Diário 4º PA'!$C$4:$C$2000&lt;=EOMONTH(L$4,0))*('Diário 4º PA'!$F$4:$F$2000)*(IF(Resumo!$Q$5="",1,'Diário 4º PA'!$O$4:$O$2000=Resumo!$Q$5)))
+SUMPRODUCT(('Comp.'!$D$5:$D$763=$B121)*('Comp.'!$B$5:$B$763&gt;=L$4)*('Comp.'!$B$5:$B$763&lt;=EOMONTH(L$4,0))*('Comp.'!$E$5:$E$763)*(IF(Resumo!$Q$5="",1,'Comp.'!$K$5:$K$763=Resumo!$Q$5)))</f>
        <v>0</v>
      </c>
      <c r="M121" s="199">
        <f t="array" ref="M121">SUMPRODUCT(('Diário 1º PA'!$E$4:$E$2977='Analítico Cp.'!$B121)*('Diário 1º PA'!$C$4:$C$2977&gt;=M$4)*('Diário 1º PA'!$C$4:$C$2977&lt;=EOMONTH(M$4,0))*('Diário 1º PA'!$F$4:$F$2977)*(IF(Resumo!$Q$5="",1,'Diário 1º PA'!$O$4:$O$2977=Resumo!$Q$5)))
+SUMPRODUCT(('Diário 2º PA'!$E$4:$E$2000='Analítico Cp.'!$B121)*('Diário 2º PA'!$C$4:$C$2000&gt;=M$4)*('Diário 2º PA'!$C$4:$C$2000&lt;=EOMONTH(M$4,0))*('Diário 2º PA'!$F$4:$F$2000)*(IF(Resumo!$Q$5="",1,'Diário 2º PA'!$O$4:$O$2000=Resumo!$Q$5)))
+SUMPRODUCT(('Diário 3º PA'!$E$4:$E$2000='Analítico Cp.'!$B121)*('Diário 3º PA'!$C$4:$C$2000&gt;=M$4)*('Diário 3º PA'!$C$4:$C$2000&lt;=EOMONTH(M$4,0))*('Diário 3º PA'!$F$4:$F$2000)*(IF(Resumo!$Q$5="",1,'Diário 3º PA'!$O$4:$O$2000=Resumo!$Q$5)))
+SUMPRODUCT(('Diário 4º PA'!$E$4:$E$2000='Analítico Cp.'!$B121)*('Diário 4º PA'!$C$4:$C$2000&gt;=M$4)*('Diário 4º PA'!$C$4:$C$2000&lt;=EOMONTH(M$4,0))*('Diário 4º PA'!$F$4:$F$2000)*(IF(Resumo!$Q$5="",1,'Diário 4º PA'!$O$4:$O$2000=Resumo!$Q$5)))
+SUMPRODUCT(('Comp.'!$D$5:$D$763=$B121)*('Comp.'!$B$5:$B$763&gt;=M$4)*('Comp.'!$B$5:$B$763&lt;=EOMONTH(M$4,0))*('Comp.'!$E$5:$E$763)*(IF(Resumo!$Q$5="",1,'Comp.'!$K$5:$K$763=Resumo!$Q$5)))</f>
        <v>0</v>
      </c>
      <c r="N121" s="199">
        <f t="array" ref="N121">SUMPRODUCT(('Diário 1º PA'!$E$4:$E$2977='Analítico Cp.'!$B121)*('Diário 1º PA'!$C$4:$C$2977&gt;=N$4)*('Diário 1º PA'!$C$4:$C$2977&lt;=EOMONTH(N$4,0))*('Diário 1º PA'!$F$4:$F$2977)*(IF(Resumo!$Q$5="",1,'Diário 1º PA'!$O$4:$O$2977=Resumo!$Q$5)))
+SUMPRODUCT(('Diário 2º PA'!$E$4:$E$2000='Analítico Cp.'!$B121)*('Diário 2º PA'!$C$4:$C$2000&gt;=N$4)*('Diário 2º PA'!$C$4:$C$2000&lt;=EOMONTH(N$4,0))*('Diário 2º PA'!$F$4:$F$2000)*(IF(Resumo!$Q$5="",1,'Diário 2º PA'!$O$4:$O$2000=Resumo!$Q$5)))
+SUMPRODUCT(('Diário 3º PA'!$E$4:$E$2000='Analítico Cp.'!$B121)*('Diário 3º PA'!$C$4:$C$2000&gt;=N$4)*('Diário 3º PA'!$C$4:$C$2000&lt;=EOMONTH(N$4,0))*('Diário 3º PA'!$F$4:$F$2000)*(IF(Resumo!$Q$5="",1,'Diário 3º PA'!$O$4:$O$2000=Resumo!$Q$5)))
+SUMPRODUCT(('Diário 4º PA'!$E$4:$E$2000='Analítico Cp.'!$B121)*('Diário 4º PA'!$C$4:$C$2000&gt;=N$4)*('Diário 4º PA'!$C$4:$C$2000&lt;=EOMONTH(N$4,0))*('Diário 4º PA'!$F$4:$F$2000)*(IF(Resumo!$Q$5="",1,'Diário 4º PA'!$O$4:$O$2000=Resumo!$Q$5)))
+SUMPRODUCT(('Comp.'!$D$5:$D$763=$B121)*('Comp.'!$B$5:$B$763&gt;=N$4)*('Comp.'!$B$5:$B$763&lt;=EOMONTH(N$4,0))*('Comp.'!$E$5:$E$763)*(IF(Resumo!$Q$5="",1,'Comp.'!$K$5:$K$763=Resumo!$Q$5)))</f>
        <v>0</v>
      </c>
      <c r="O121" s="200">
        <f t="shared" si="13"/>
        <v>0</v>
      </c>
      <c r="P121" s="201">
        <f t="shared" si="14"/>
        <v>0</v>
      </c>
      <c r="Q121" s="174"/>
      <c r="R121" s="174"/>
      <c r="S121" s="174"/>
      <c r="T121" s="174"/>
      <c r="U121" s="174"/>
      <c r="V121" s="174"/>
      <c r="W121" s="174"/>
      <c r="X121" s="174"/>
      <c r="Y121" s="174"/>
      <c r="Z121" s="174"/>
    </row>
    <row r="122" spans="1:26" ht="23.25" customHeight="1" x14ac:dyDescent="0.2">
      <c r="A122" s="220" t="s">
        <v>347</v>
      </c>
      <c r="B122" s="84" t="s">
        <v>348</v>
      </c>
      <c r="C122" s="199">
        <f t="array" ref="C122">SUMPRODUCT(('Diário 1º PA'!$E$4:$E$2977='Analítico Cp.'!$B122)*('Diário 1º PA'!$C$4:$C$2977&gt;=C$4)*('Diário 1º PA'!$C$4:$C$2977&lt;=EOMONTH(C$4,0))*('Diário 1º PA'!$F$4:$F$2977)*(IF(Resumo!$Q$5="",1,'Diário 1º PA'!$O$4:$O$2977=Resumo!$Q$5)))
+SUMPRODUCT(('Diário 2º PA'!$E$4:$E$2000='Analítico Cp.'!$B122)*('Diário 2º PA'!$C$4:$C$2000&gt;=C$4)*('Diário 2º PA'!$C$4:$C$2000&lt;=EOMONTH(C$4,0))*('Diário 2º PA'!$F$4:$F$2000)*(IF(Resumo!$Q$5="",1,'Diário 2º PA'!$O$4:$O$2000=Resumo!$Q$5)))
+SUMPRODUCT(('Diário 3º PA'!$E$4:$E$2000='Analítico Cp.'!$B122)*('Diário 3º PA'!$C$4:$C$2000&gt;=C$4)*('Diário 3º PA'!$C$4:$C$2000&lt;=EOMONTH(C$4,0))*('Diário 3º PA'!$F$4:$F$2000)*(IF(Resumo!$Q$5="",1,'Diário 3º PA'!$O$4:$O$2000=Resumo!$Q$5)))
+SUMPRODUCT(('Diário 4º PA'!$E$4:$E$2000='Analítico Cp.'!$B122)*('Diário 4º PA'!$C$4:$C$2000&gt;=C$4)*('Diário 4º PA'!$C$4:$C$2000&lt;=EOMONTH(C$4,0))*('Diário 4º PA'!$F$4:$F$2000)*(IF(Resumo!$Q$5="",1,'Diário 4º PA'!$O$4:$O$2000=Resumo!$Q$5)))
+SUMPRODUCT(('Comp.'!$D$5:$D$763=$B122)*('Comp.'!$B$5:$B$763&gt;=C$4)*('Comp.'!$B$5:$B$763&lt;=EOMONTH(C$4,0))*('Comp.'!$E$5:$E$763)*(IF(Resumo!$Q$5="",1,'Comp.'!$K$5:$K$763=Resumo!$Q$5)))</f>
        <v>0</v>
      </c>
      <c r="D122" s="199">
        <f t="array" ref="D122">SUMPRODUCT(('Diário 1º PA'!$E$4:$E$2977='Analítico Cp.'!$B122)*('Diário 1º PA'!$C$4:$C$2977&gt;=D$4)*('Diário 1º PA'!$C$4:$C$2977&lt;=EOMONTH(D$4,0))*('Diário 1º PA'!$F$4:$F$2977)*(IF(Resumo!$Q$5="",1,'Diário 1º PA'!$O$4:$O$2977=Resumo!$Q$5)))
+SUMPRODUCT(('Diário 2º PA'!$E$4:$E$2000='Analítico Cp.'!$B122)*('Diário 2º PA'!$C$4:$C$2000&gt;=D$4)*('Diário 2º PA'!$C$4:$C$2000&lt;=EOMONTH(D$4,0))*('Diário 2º PA'!$F$4:$F$2000)*(IF(Resumo!$Q$5="",1,'Diário 2º PA'!$O$4:$O$2000=Resumo!$Q$5)))
+SUMPRODUCT(('Diário 3º PA'!$E$4:$E$2000='Analítico Cp.'!$B122)*('Diário 3º PA'!$C$4:$C$2000&gt;=D$4)*('Diário 3º PA'!$C$4:$C$2000&lt;=EOMONTH(D$4,0))*('Diário 3º PA'!$F$4:$F$2000)*(IF(Resumo!$Q$5="",1,'Diário 3º PA'!$O$4:$O$2000=Resumo!$Q$5)))
+SUMPRODUCT(('Diário 4º PA'!$E$4:$E$2000='Analítico Cp.'!$B122)*('Diário 4º PA'!$C$4:$C$2000&gt;=D$4)*('Diário 4º PA'!$C$4:$C$2000&lt;=EOMONTH(D$4,0))*('Diário 4º PA'!$F$4:$F$2000)*(IF(Resumo!$Q$5="",1,'Diário 4º PA'!$O$4:$O$2000=Resumo!$Q$5)))
+SUMPRODUCT(('Comp.'!$D$5:$D$763=$B122)*('Comp.'!$B$5:$B$763&gt;=D$4)*('Comp.'!$B$5:$B$763&lt;=EOMONTH(D$4,0))*('Comp.'!$E$5:$E$763)*(IF(Resumo!$Q$5="",1,'Comp.'!$K$5:$K$763=Resumo!$Q$5)))</f>
        <v>0</v>
      </c>
      <c r="E122" s="199">
        <f t="array" ref="E122">SUMPRODUCT(('Diário 1º PA'!$E$4:$E$2977='Analítico Cp.'!$B122)*('Diário 1º PA'!$C$4:$C$2977&gt;=E$4)*('Diário 1º PA'!$C$4:$C$2977&lt;=EOMONTH(E$4,0))*('Diário 1º PA'!$F$4:$F$2977)*(IF(Resumo!$Q$5="",1,'Diário 1º PA'!$O$4:$O$2977=Resumo!$Q$5)))
+SUMPRODUCT(('Diário 2º PA'!$E$4:$E$2000='Analítico Cp.'!$B122)*('Diário 2º PA'!$C$4:$C$2000&gt;=E$4)*('Diário 2º PA'!$C$4:$C$2000&lt;=EOMONTH(E$4,0))*('Diário 2º PA'!$F$4:$F$2000)*(IF(Resumo!$Q$5="",1,'Diário 2º PA'!$O$4:$O$2000=Resumo!$Q$5)))
+SUMPRODUCT(('Diário 3º PA'!$E$4:$E$2000='Analítico Cp.'!$B122)*('Diário 3º PA'!$C$4:$C$2000&gt;=E$4)*('Diário 3º PA'!$C$4:$C$2000&lt;=EOMONTH(E$4,0))*('Diário 3º PA'!$F$4:$F$2000)*(IF(Resumo!$Q$5="",1,'Diário 3º PA'!$O$4:$O$2000=Resumo!$Q$5)))
+SUMPRODUCT(('Diário 4º PA'!$E$4:$E$2000='Analítico Cp.'!$B122)*('Diário 4º PA'!$C$4:$C$2000&gt;=E$4)*('Diário 4º PA'!$C$4:$C$2000&lt;=EOMONTH(E$4,0))*('Diário 4º PA'!$F$4:$F$2000)*(IF(Resumo!$Q$5="",1,'Diário 4º PA'!$O$4:$O$2000=Resumo!$Q$5)))
+SUMPRODUCT(('Comp.'!$D$5:$D$763=$B122)*('Comp.'!$B$5:$B$763&gt;=E$4)*('Comp.'!$B$5:$B$763&lt;=EOMONTH(E$4,0))*('Comp.'!$E$5:$E$763)*(IF(Resumo!$Q$5="",1,'Comp.'!$K$5:$K$763=Resumo!$Q$5)))</f>
        <v>0</v>
      </c>
      <c r="F122" s="199">
        <f t="array" ref="F122">SUMPRODUCT(('Diário 1º PA'!$E$4:$E$2977='Analítico Cp.'!$B122)*('Diário 1º PA'!$C$4:$C$2977&gt;=F$4)*('Diário 1º PA'!$C$4:$C$2977&lt;=EOMONTH(F$4,0))*('Diário 1º PA'!$F$4:$F$2977)*(IF(Resumo!$Q$5="",1,'Diário 1º PA'!$O$4:$O$2977=Resumo!$Q$5)))
+SUMPRODUCT(('Diário 2º PA'!$E$4:$E$2000='Analítico Cp.'!$B122)*('Diário 2º PA'!$C$4:$C$2000&gt;=F$4)*('Diário 2º PA'!$C$4:$C$2000&lt;=EOMONTH(F$4,0))*('Diário 2º PA'!$F$4:$F$2000)*(IF(Resumo!$Q$5="",1,'Diário 2º PA'!$O$4:$O$2000=Resumo!$Q$5)))
+SUMPRODUCT(('Diário 3º PA'!$E$4:$E$2000='Analítico Cp.'!$B122)*('Diário 3º PA'!$C$4:$C$2000&gt;=F$4)*('Diário 3º PA'!$C$4:$C$2000&lt;=EOMONTH(F$4,0))*('Diário 3º PA'!$F$4:$F$2000)*(IF(Resumo!$Q$5="",1,'Diário 3º PA'!$O$4:$O$2000=Resumo!$Q$5)))
+SUMPRODUCT(('Diário 4º PA'!$E$4:$E$2000='Analítico Cp.'!$B122)*('Diário 4º PA'!$C$4:$C$2000&gt;=F$4)*('Diário 4º PA'!$C$4:$C$2000&lt;=EOMONTH(F$4,0))*('Diário 4º PA'!$F$4:$F$2000)*(IF(Resumo!$Q$5="",1,'Diário 4º PA'!$O$4:$O$2000=Resumo!$Q$5)))
+SUMPRODUCT(('Comp.'!$D$5:$D$763=$B122)*('Comp.'!$B$5:$B$763&gt;=F$4)*('Comp.'!$B$5:$B$763&lt;=EOMONTH(F$4,0))*('Comp.'!$E$5:$E$763)*(IF(Resumo!$Q$5="",1,'Comp.'!$K$5:$K$763=Resumo!$Q$5)))</f>
        <v>0</v>
      </c>
      <c r="G122" s="199">
        <f t="array" ref="G122">SUMPRODUCT(('Diário 1º PA'!$E$4:$E$2977='Analítico Cp.'!$B122)*('Diário 1º PA'!$C$4:$C$2977&gt;=G$4)*('Diário 1º PA'!$C$4:$C$2977&lt;=EOMONTH(G$4,0))*('Diário 1º PA'!$F$4:$F$2977)*(IF(Resumo!$Q$5="",1,'Diário 1º PA'!$O$4:$O$2977=Resumo!$Q$5)))
+SUMPRODUCT(('Diário 2º PA'!$E$4:$E$2000='Analítico Cp.'!$B122)*('Diário 2º PA'!$C$4:$C$2000&gt;=G$4)*('Diário 2º PA'!$C$4:$C$2000&lt;=EOMONTH(G$4,0))*('Diário 2º PA'!$F$4:$F$2000)*(IF(Resumo!$Q$5="",1,'Diário 2º PA'!$O$4:$O$2000=Resumo!$Q$5)))
+SUMPRODUCT(('Diário 3º PA'!$E$4:$E$2000='Analítico Cp.'!$B122)*('Diário 3º PA'!$C$4:$C$2000&gt;=G$4)*('Diário 3º PA'!$C$4:$C$2000&lt;=EOMONTH(G$4,0))*('Diário 3º PA'!$F$4:$F$2000)*(IF(Resumo!$Q$5="",1,'Diário 3º PA'!$O$4:$O$2000=Resumo!$Q$5)))
+SUMPRODUCT(('Diário 4º PA'!$E$4:$E$2000='Analítico Cp.'!$B122)*('Diário 4º PA'!$C$4:$C$2000&gt;=G$4)*('Diário 4º PA'!$C$4:$C$2000&lt;=EOMONTH(G$4,0))*('Diário 4º PA'!$F$4:$F$2000)*(IF(Resumo!$Q$5="",1,'Diário 4º PA'!$O$4:$O$2000=Resumo!$Q$5)))
+SUMPRODUCT(('Comp.'!$D$5:$D$763=$B122)*('Comp.'!$B$5:$B$763&gt;=G$4)*('Comp.'!$B$5:$B$763&lt;=EOMONTH(G$4,0))*('Comp.'!$E$5:$E$763)*(IF(Resumo!$Q$5="",1,'Comp.'!$K$5:$K$763=Resumo!$Q$5)))</f>
        <v>0</v>
      </c>
      <c r="H122" s="199">
        <f t="array" ref="H122">SUMPRODUCT(('Diário 1º PA'!$E$4:$E$2977='Analítico Cp.'!$B122)*('Diário 1º PA'!$C$4:$C$2977&gt;=H$4)*('Diário 1º PA'!$C$4:$C$2977&lt;=EOMONTH(H$4,0))*('Diário 1º PA'!$F$4:$F$2977)*(IF(Resumo!$Q$5="",1,'Diário 1º PA'!$O$4:$O$2977=Resumo!$Q$5)))
+SUMPRODUCT(('Diário 2º PA'!$E$4:$E$2000='Analítico Cp.'!$B122)*('Diário 2º PA'!$C$4:$C$2000&gt;=H$4)*('Diário 2º PA'!$C$4:$C$2000&lt;=EOMONTH(H$4,0))*('Diário 2º PA'!$F$4:$F$2000)*(IF(Resumo!$Q$5="",1,'Diário 2º PA'!$O$4:$O$2000=Resumo!$Q$5)))
+SUMPRODUCT(('Diário 3º PA'!$E$4:$E$2000='Analítico Cp.'!$B122)*('Diário 3º PA'!$C$4:$C$2000&gt;=H$4)*('Diário 3º PA'!$C$4:$C$2000&lt;=EOMONTH(H$4,0))*('Diário 3º PA'!$F$4:$F$2000)*(IF(Resumo!$Q$5="",1,'Diário 3º PA'!$O$4:$O$2000=Resumo!$Q$5)))
+SUMPRODUCT(('Diário 4º PA'!$E$4:$E$2000='Analítico Cp.'!$B122)*('Diário 4º PA'!$C$4:$C$2000&gt;=H$4)*('Diário 4º PA'!$C$4:$C$2000&lt;=EOMONTH(H$4,0))*('Diário 4º PA'!$F$4:$F$2000)*(IF(Resumo!$Q$5="",1,'Diário 4º PA'!$O$4:$O$2000=Resumo!$Q$5)))
+SUMPRODUCT(('Comp.'!$D$5:$D$763=$B122)*('Comp.'!$B$5:$B$763&gt;=H$4)*('Comp.'!$B$5:$B$763&lt;=EOMONTH(H$4,0))*('Comp.'!$E$5:$E$763)*(IF(Resumo!$Q$5="",1,'Comp.'!$K$5:$K$763=Resumo!$Q$5)))</f>
        <v>0</v>
      </c>
      <c r="I122" s="199">
        <f t="array" ref="I122">SUMPRODUCT(('Diário 1º PA'!$E$4:$E$2977='Analítico Cp.'!$B122)*('Diário 1º PA'!$C$4:$C$2977&gt;=I$4)*('Diário 1º PA'!$C$4:$C$2977&lt;=EOMONTH(I$4,0))*('Diário 1º PA'!$F$4:$F$2977)*(IF(Resumo!$Q$5="",1,'Diário 1º PA'!$O$4:$O$2977=Resumo!$Q$5)))
+SUMPRODUCT(('Diário 2º PA'!$E$4:$E$2000='Analítico Cp.'!$B122)*('Diário 2º PA'!$C$4:$C$2000&gt;=I$4)*('Diário 2º PA'!$C$4:$C$2000&lt;=EOMONTH(I$4,0))*('Diário 2º PA'!$F$4:$F$2000)*(IF(Resumo!$Q$5="",1,'Diário 2º PA'!$O$4:$O$2000=Resumo!$Q$5)))
+SUMPRODUCT(('Diário 3º PA'!$E$4:$E$2000='Analítico Cp.'!$B122)*('Diário 3º PA'!$C$4:$C$2000&gt;=I$4)*('Diário 3º PA'!$C$4:$C$2000&lt;=EOMONTH(I$4,0))*('Diário 3º PA'!$F$4:$F$2000)*(IF(Resumo!$Q$5="",1,'Diário 3º PA'!$O$4:$O$2000=Resumo!$Q$5)))
+SUMPRODUCT(('Diário 4º PA'!$E$4:$E$2000='Analítico Cp.'!$B122)*('Diário 4º PA'!$C$4:$C$2000&gt;=I$4)*('Diário 4º PA'!$C$4:$C$2000&lt;=EOMONTH(I$4,0))*('Diário 4º PA'!$F$4:$F$2000)*(IF(Resumo!$Q$5="",1,'Diário 4º PA'!$O$4:$O$2000=Resumo!$Q$5)))
+SUMPRODUCT(('Comp.'!$D$5:$D$763=$B122)*('Comp.'!$B$5:$B$763&gt;=I$4)*('Comp.'!$B$5:$B$763&lt;=EOMONTH(I$4,0))*('Comp.'!$E$5:$E$763)*(IF(Resumo!$Q$5="",1,'Comp.'!$K$5:$K$763=Resumo!$Q$5)))</f>
        <v>0</v>
      </c>
      <c r="J122" s="199">
        <f t="array" ref="J122">SUMPRODUCT(('Diário 1º PA'!$E$4:$E$2977='Analítico Cp.'!$B122)*('Diário 1º PA'!$C$4:$C$2977&gt;=J$4)*('Diário 1º PA'!$C$4:$C$2977&lt;=EOMONTH(J$4,0))*('Diário 1º PA'!$F$4:$F$2977)*(IF(Resumo!$Q$5="",1,'Diário 1º PA'!$O$4:$O$2977=Resumo!$Q$5)))
+SUMPRODUCT(('Diário 2º PA'!$E$4:$E$2000='Analítico Cp.'!$B122)*('Diário 2º PA'!$C$4:$C$2000&gt;=J$4)*('Diário 2º PA'!$C$4:$C$2000&lt;=EOMONTH(J$4,0))*('Diário 2º PA'!$F$4:$F$2000)*(IF(Resumo!$Q$5="",1,'Diário 2º PA'!$O$4:$O$2000=Resumo!$Q$5)))
+SUMPRODUCT(('Diário 3º PA'!$E$4:$E$2000='Analítico Cp.'!$B122)*('Diário 3º PA'!$C$4:$C$2000&gt;=J$4)*('Diário 3º PA'!$C$4:$C$2000&lt;=EOMONTH(J$4,0))*('Diário 3º PA'!$F$4:$F$2000)*(IF(Resumo!$Q$5="",1,'Diário 3º PA'!$O$4:$O$2000=Resumo!$Q$5)))
+SUMPRODUCT(('Diário 4º PA'!$E$4:$E$2000='Analítico Cp.'!$B122)*('Diário 4º PA'!$C$4:$C$2000&gt;=J$4)*('Diário 4º PA'!$C$4:$C$2000&lt;=EOMONTH(J$4,0))*('Diário 4º PA'!$F$4:$F$2000)*(IF(Resumo!$Q$5="",1,'Diário 4º PA'!$O$4:$O$2000=Resumo!$Q$5)))
+SUMPRODUCT(('Comp.'!$D$5:$D$763=$B122)*('Comp.'!$B$5:$B$763&gt;=J$4)*('Comp.'!$B$5:$B$763&lt;=EOMONTH(J$4,0))*('Comp.'!$E$5:$E$763)*(IF(Resumo!$Q$5="",1,'Comp.'!$K$5:$K$763=Resumo!$Q$5)))</f>
        <v>0</v>
      </c>
      <c r="K122" s="199">
        <f t="array" ref="K122">SUMPRODUCT(('Diário 1º PA'!$E$4:$E$2977='Analítico Cp.'!$B122)*('Diário 1º PA'!$C$4:$C$2977&gt;=K$4)*('Diário 1º PA'!$C$4:$C$2977&lt;=EOMONTH(K$4,0))*('Diário 1º PA'!$F$4:$F$2977)*(IF(Resumo!$Q$5="",1,'Diário 1º PA'!$O$4:$O$2977=Resumo!$Q$5)))
+SUMPRODUCT(('Diário 2º PA'!$E$4:$E$2000='Analítico Cp.'!$B122)*('Diário 2º PA'!$C$4:$C$2000&gt;=K$4)*('Diário 2º PA'!$C$4:$C$2000&lt;=EOMONTH(K$4,0))*('Diário 2º PA'!$F$4:$F$2000)*(IF(Resumo!$Q$5="",1,'Diário 2º PA'!$O$4:$O$2000=Resumo!$Q$5)))
+SUMPRODUCT(('Diário 3º PA'!$E$4:$E$2000='Analítico Cp.'!$B122)*('Diário 3º PA'!$C$4:$C$2000&gt;=K$4)*('Diário 3º PA'!$C$4:$C$2000&lt;=EOMONTH(K$4,0))*('Diário 3º PA'!$F$4:$F$2000)*(IF(Resumo!$Q$5="",1,'Diário 3º PA'!$O$4:$O$2000=Resumo!$Q$5)))
+SUMPRODUCT(('Diário 4º PA'!$E$4:$E$2000='Analítico Cp.'!$B122)*('Diário 4º PA'!$C$4:$C$2000&gt;=K$4)*('Diário 4º PA'!$C$4:$C$2000&lt;=EOMONTH(K$4,0))*('Diário 4º PA'!$F$4:$F$2000)*(IF(Resumo!$Q$5="",1,'Diário 4º PA'!$O$4:$O$2000=Resumo!$Q$5)))
+SUMPRODUCT(('Comp.'!$D$5:$D$763=$B122)*('Comp.'!$B$5:$B$763&gt;=K$4)*('Comp.'!$B$5:$B$763&lt;=EOMONTH(K$4,0))*('Comp.'!$E$5:$E$763)*(IF(Resumo!$Q$5="",1,'Comp.'!$K$5:$K$763=Resumo!$Q$5)))</f>
        <v>0</v>
      </c>
      <c r="L122" s="199">
        <f t="array" ref="L122">SUMPRODUCT(('Diário 1º PA'!$E$4:$E$2977='Analítico Cp.'!$B122)*('Diário 1º PA'!$C$4:$C$2977&gt;=L$4)*('Diário 1º PA'!$C$4:$C$2977&lt;=EOMONTH(L$4,0))*('Diário 1º PA'!$F$4:$F$2977)*(IF(Resumo!$Q$5="",1,'Diário 1º PA'!$O$4:$O$2977=Resumo!$Q$5)))
+SUMPRODUCT(('Diário 2º PA'!$E$4:$E$2000='Analítico Cp.'!$B122)*('Diário 2º PA'!$C$4:$C$2000&gt;=L$4)*('Diário 2º PA'!$C$4:$C$2000&lt;=EOMONTH(L$4,0))*('Diário 2º PA'!$F$4:$F$2000)*(IF(Resumo!$Q$5="",1,'Diário 2º PA'!$O$4:$O$2000=Resumo!$Q$5)))
+SUMPRODUCT(('Diário 3º PA'!$E$4:$E$2000='Analítico Cp.'!$B122)*('Diário 3º PA'!$C$4:$C$2000&gt;=L$4)*('Diário 3º PA'!$C$4:$C$2000&lt;=EOMONTH(L$4,0))*('Diário 3º PA'!$F$4:$F$2000)*(IF(Resumo!$Q$5="",1,'Diário 3º PA'!$O$4:$O$2000=Resumo!$Q$5)))
+SUMPRODUCT(('Diário 4º PA'!$E$4:$E$2000='Analítico Cp.'!$B122)*('Diário 4º PA'!$C$4:$C$2000&gt;=L$4)*('Diário 4º PA'!$C$4:$C$2000&lt;=EOMONTH(L$4,0))*('Diário 4º PA'!$F$4:$F$2000)*(IF(Resumo!$Q$5="",1,'Diário 4º PA'!$O$4:$O$2000=Resumo!$Q$5)))
+SUMPRODUCT(('Comp.'!$D$5:$D$763=$B122)*('Comp.'!$B$5:$B$763&gt;=L$4)*('Comp.'!$B$5:$B$763&lt;=EOMONTH(L$4,0))*('Comp.'!$E$5:$E$763)*(IF(Resumo!$Q$5="",1,'Comp.'!$K$5:$K$763=Resumo!$Q$5)))</f>
        <v>0</v>
      </c>
      <c r="M122" s="199">
        <f t="array" ref="M122">SUMPRODUCT(('Diário 1º PA'!$E$4:$E$2977='Analítico Cp.'!$B122)*('Diário 1º PA'!$C$4:$C$2977&gt;=M$4)*('Diário 1º PA'!$C$4:$C$2977&lt;=EOMONTH(M$4,0))*('Diário 1º PA'!$F$4:$F$2977)*(IF(Resumo!$Q$5="",1,'Diário 1º PA'!$O$4:$O$2977=Resumo!$Q$5)))
+SUMPRODUCT(('Diário 2º PA'!$E$4:$E$2000='Analítico Cp.'!$B122)*('Diário 2º PA'!$C$4:$C$2000&gt;=M$4)*('Diário 2º PA'!$C$4:$C$2000&lt;=EOMONTH(M$4,0))*('Diário 2º PA'!$F$4:$F$2000)*(IF(Resumo!$Q$5="",1,'Diário 2º PA'!$O$4:$O$2000=Resumo!$Q$5)))
+SUMPRODUCT(('Diário 3º PA'!$E$4:$E$2000='Analítico Cp.'!$B122)*('Diário 3º PA'!$C$4:$C$2000&gt;=M$4)*('Diário 3º PA'!$C$4:$C$2000&lt;=EOMONTH(M$4,0))*('Diário 3º PA'!$F$4:$F$2000)*(IF(Resumo!$Q$5="",1,'Diário 3º PA'!$O$4:$O$2000=Resumo!$Q$5)))
+SUMPRODUCT(('Diário 4º PA'!$E$4:$E$2000='Analítico Cp.'!$B122)*('Diário 4º PA'!$C$4:$C$2000&gt;=M$4)*('Diário 4º PA'!$C$4:$C$2000&lt;=EOMONTH(M$4,0))*('Diário 4º PA'!$F$4:$F$2000)*(IF(Resumo!$Q$5="",1,'Diário 4º PA'!$O$4:$O$2000=Resumo!$Q$5)))
+SUMPRODUCT(('Comp.'!$D$5:$D$763=$B122)*('Comp.'!$B$5:$B$763&gt;=M$4)*('Comp.'!$B$5:$B$763&lt;=EOMONTH(M$4,0))*('Comp.'!$E$5:$E$763)*(IF(Resumo!$Q$5="",1,'Comp.'!$K$5:$K$763=Resumo!$Q$5)))</f>
        <v>0</v>
      </c>
      <c r="N122" s="199">
        <f t="array" ref="N122">SUMPRODUCT(('Diário 1º PA'!$E$4:$E$2977='Analítico Cp.'!$B122)*('Diário 1º PA'!$C$4:$C$2977&gt;=N$4)*('Diário 1º PA'!$C$4:$C$2977&lt;=EOMONTH(N$4,0))*('Diário 1º PA'!$F$4:$F$2977)*(IF(Resumo!$Q$5="",1,'Diário 1º PA'!$O$4:$O$2977=Resumo!$Q$5)))
+SUMPRODUCT(('Diário 2º PA'!$E$4:$E$2000='Analítico Cp.'!$B122)*('Diário 2º PA'!$C$4:$C$2000&gt;=N$4)*('Diário 2º PA'!$C$4:$C$2000&lt;=EOMONTH(N$4,0))*('Diário 2º PA'!$F$4:$F$2000)*(IF(Resumo!$Q$5="",1,'Diário 2º PA'!$O$4:$O$2000=Resumo!$Q$5)))
+SUMPRODUCT(('Diário 3º PA'!$E$4:$E$2000='Analítico Cp.'!$B122)*('Diário 3º PA'!$C$4:$C$2000&gt;=N$4)*('Diário 3º PA'!$C$4:$C$2000&lt;=EOMONTH(N$4,0))*('Diário 3º PA'!$F$4:$F$2000)*(IF(Resumo!$Q$5="",1,'Diário 3º PA'!$O$4:$O$2000=Resumo!$Q$5)))
+SUMPRODUCT(('Diário 4º PA'!$E$4:$E$2000='Analítico Cp.'!$B122)*('Diário 4º PA'!$C$4:$C$2000&gt;=N$4)*('Diário 4º PA'!$C$4:$C$2000&lt;=EOMONTH(N$4,0))*('Diário 4º PA'!$F$4:$F$2000)*(IF(Resumo!$Q$5="",1,'Diário 4º PA'!$O$4:$O$2000=Resumo!$Q$5)))
+SUMPRODUCT(('Comp.'!$D$5:$D$763=$B122)*('Comp.'!$B$5:$B$763&gt;=N$4)*('Comp.'!$B$5:$B$763&lt;=EOMONTH(N$4,0))*('Comp.'!$E$5:$E$763)*(IF(Resumo!$Q$5="",1,'Comp.'!$K$5:$K$763=Resumo!$Q$5)))</f>
        <v>0</v>
      </c>
      <c r="O122" s="200">
        <f t="shared" si="13"/>
        <v>0</v>
      </c>
      <c r="P122" s="201">
        <f t="shared" si="14"/>
        <v>0</v>
      </c>
      <c r="Q122" s="174"/>
      <c r="R122" s="174"/>
      <c r="S122" s="174"/>
      <c r="T122" s="174"/>
      <c r="U122" s="174"/>
      <c r="V122" s="174"/>
      <c r="W122" s="174"/>
      <c r="X122" s="174"/>
      <c r="Y122" s="174"/>
      <c r="Z122" s="174"/>
    </row>
    <row r="123" spans="1:26" ht="23.25" customHeight="1" x14ac:dyDescent="0.2">
      <c r="A123" s="220" t="s">
        <v>349</v>
      </c>
      <c r="B123" s="84" t="s">
        <v>350</v>
      </c>
      <c r="C123" s="199">
        <f t="array" ref="C123">SUMPRODUCT(('Diário 1º PA'!$E$4:$E$2977='Analítico Cp.'!$B123)*('Diário 1º PA'!$C$4:$C$2977&gt;=C$4)*('Diário 1º PA'!$C$4:$C$2977&lt;=EOMONTH(C$4,0))*('Diário 1º PA'!$F$4:$F$2977)*(IF(Resumo!$Q$5="",1,'Diário 1º PA'!$O$4:$O$2977=Resumo!$Q$5)))
+SUMPRODUCT(('Diário 2º PA'!$E$4:$E$2000='Analítico Cp.'!$B123)*('Diário 2º PA'!$C$4:$C$2000&gt;=C$4)*('Diário 2º PA'!$C$4:$C$2000&lt;=EOMONTH(C$4,0))*('Diário 2º PA'!$F$4:$F$2000)*(IF(Resumo!$Q$5="",1,'Diário 2º PA'!$O$4:$O$2000=Resumo!$Q$5)))
+SUMPRODUCT(('Diário 3º PA'!$E$4:$E$2000='Analítico Cp.'!$B123)*('Diário 3º PA'!$C$4:$C$2000&gt;=C$4)*('Diário 3º PA'!$C$4:$C$2000&lt;=EOMONTH(C$4,0))*('Diário 3º PA'!$F$4:$F$2000)*(IF(Resumo!$Q$5="",1,'Diário 3º PA'!$O$4:$O$2000=Resumo!$Q$5)))
+SUMPRODUCT(('Diário 4º PA'!$E$4:$E$2000='Analítico Cp.'!$B123)*('Diário 4º PA'!$C$4:$C$2000&gt;=C$4)*('Diário 4º PA'!$C$4:$C$2000&lt;=EOMONTH(C$4,0))*('Diário 4º PA'!$F$4:$F$2000)*(IF(Resumo!$Q$5="",1,'Diário 4º PA'!$O$4:$O$2000=Resumo!$Q$5)))
+SUMPRODUCT(('Comp.'!$D$5:$D$763=$B123)*('Comp.'!$B$5:$B$763&gt;=C$4)*('Comp.'!$B$5:$B$763&lt;=EOMONTH(C$4,0))*('Comp.'!$E$5:$E$763)*(IF(Resumo!$Q$5="",1,'Comp.'!$K$5:$K$763=Resumo!$Q$5)))</f>
        <v>0</v>
      </c>
      <c r="D123" s="199">
        <f t="array" ref="D123">SUMPRODUCT(('Diário 1º PA'!$E$4:$E$2977='Analítico Cp.'!$B123)*('Diário 1º PA'!$C$4:$C$2977&gt;=D$4)*('Diário 1º PA'!$C$4:$C$2977&lt;=EOMONTH(D$4,0))*('Diário 1º PA'!$F$4:$F$2977)*(IF(Resumo!$Q$5="",1,'Diário 1º PA'!$O$4:$O$2977=Resumo!$Q$5)))
+SUMPRODUCT(('Diário 2º PA'!$E$4:$E$2000='Analítico Cp.'!$B123)*('Diário 2º PA'!$C$4:$C$2000&gt;=D$4)*('Diário 2º PA'!$C$4:$C$2000&lt;=EOMONTH(D$4,0))*('Diário 2º PA'!$F$4:$F$2000)*(IF(Resumo!$Q$5="",1,'Diário 2º PA'!$O$4:$O$2000=Resumo!$Q$5)))
+SUMPRODUCT(('Diário 3º PA'!$E$4:$E$2000='Analítico Cp.'!$B123)*('Diário 3º PA'!$C$4:$C$2000&gt;=D$4)*('Diário 3º PA'!$C$4:$C$2000&lt;=EOMONTH(D$4,0))*('Diário 3º PA'!$F$4:$F$2000)*(IF(Resumo!$Q$5="",1,'Diário 3º PA'!$O$4:$O$2000=Resumo!$Q$5)))
+SUMPRODUCT(('Diário 4º PA'!$E$4:$E$2000='Analítico Cp.'!$B123)*('Diário 4º PA'!$C$4:$C$2000&gt;=D$4)*('Diário 4º PA'!$C$4:$C$2000&lt;=EOMONTH(D$4,0))*('Diário 4º PA'!$F$4:$F$2000)*(IF(Resumo!$Q$5="",1,'Diário 4º PA'!$O$4:$O$2000=Resumo!$Q$5)))
+SUMPRODUCT(('Comp.'!$D$5:$D$763=$B123)*('Comp.'!$B$5:$B$763&gt;=D$4)*('Comp.'!$B$5:$B$763&lt;=EOMONTH(D$4,0))*('Comp.'!$E$5:$E$763)*(IF(Resumo!$Q$5="",1,'Comp.'!$K$5:$K$763=Resumo!$Q$5)))</f>
        <v>6650</v>
      </c>
      <c r="E123" s="199">
        <f t="array" ref="E123">SUMPRODUCT(('Diário 1º PA'!$E$4:$E$2977='Analítico Cp.'!$B123)*('Diário 1º PA'!$C$4:$C$2977&gt;=E$4)*('Diário 1º PA'!$C$4:$C$2977&lt;=EOMONTH(E$4,0))*('Diário 1º PA'!$F$4:$F$2977)*(IF(Resumo!$Q$5="",1,'Diário 1º PA'!$O$4:$O$2977=Resumo!$Q$5)))
+SUMPRODUCT(('Diário 2º PA'!$E$4:$E$2000='Analítico Cp.'!$B123)*('Diário 2º PA'!$C$4:$C$2000&gt;=E$4)*('Diário 2º PA'!$C$4:$C$2000&lt;=EOMONTH(E$4,0))*('Diário 2º PA'!$F$4:$F$2000)*(IF(Resumo!$Q$5="",1,'Diário 2º PA'!$O$4:$O$2000=Resumo!$Q$5)))
+SUMPRODUCT(('Diário 3º PA'!$E$4:$E$2000='Analítico Cp.'!$B123)*('Diário 3º PA'!$C$4:$C$2000&gt;=E$4)*('Diário 3º PA'!$C$4:$C$2000&lt;=EOMONTH(E$4,0))*('Diário 3º PA'!$F$4:$F$2000)*(IF(Resumo!$Q$5="",1,'Diário 3º PA'!$O$4:$O$2000=Resumo!$Q$5)))
+SUMPRODUCT(('Diário 4º PA'!$E$4:$E$2000='Analítico Cp.'!$B123)*('Diário 4º PA'!$C$4:$C$2000&gt;=E$4)*('Diário 4º PA'!$C$4:$C$2000&lt;=EOMONTH(E$4,0))*('Diário 4º PA'!$F$4:$F$2000)*(IF(Resumo!$Q$5="",1,'Diário 4º PA'!$O$4:$O$2000=Resumo!$Q$5)))
+SUMPRODUCT(('Comp.'!$D$5:$D$763=$B123)*('Comp.'!$B$5:$B$763&gt;=E$4)*('Comp.'!$B$5:$B$763&lt;=EOMONTH(E$4,0))*('Comp.'!$E$5:$E$763)*(IF(Resumo!$Q$5="",1,'Comp.'!$K$5:$K$763=Resumo!$Q$5)))</f>
        <v>0</v>
      </c>
      <c r="F123" s="199">
        <f t="array" ref="F123">SUMPRODUCT(('Diário 1º PA'!$E$4:$E$2977='Analítico Cp.'!$B123)*('Diário 1º PA'!$C$4:$C$2977&gt;=F$4)*('Diário 1º PA'!$C$4:$C$2977&lt;=EOMONTH(F$4,0))*('Diário 1º PA'!$F$4:$F$2977)*(IF(Resumo!$Q$5="",1,'Diário 1º PA'!$O$4:$O$2977=Resumo!$Q$5)))
+SUMPRODUCT(('Diário 2º PA'!$E$4:$E$2000='Analítico Cp.'!$B123)*('Diário 2º PA'!$C$4:$C$2000&gt;=F$4)*('Diário 2º PA'!$C$4:$C$2000&lt;=EOMONTH(F$4,0))*('Diário 2º PA'!$F$4:$F$2000)*(IF(Resumo!$Q$5="",1,'Diário 2º PA'!$O$4:$O$2000=Resumo!$Q$5)))
+SUMPRODUCT(('Diário 3º PA'!$E$4:$E$2000='Analítico Cp.'!$B123)*('Diário 3º PA'!$C$4:$C$2000&gt;=F$4)*('Diário 3º PA'!$C$4:$C$2000&lt;=EOMONTH(F$4,0))*('Diário 3º PA'!$F$4:$F$2000)*(IF(Resumo!$Q$5="",1,'Diário 3º PA'!$O$4:$O$2000=Resumo!$Q$5)))
+SUMPRODUCT(('Diário 4º PA'!$E$4:$E$2000='Analítico Cp.'!$B123)*('Diário 4º PA'!$C$4:$C$2000&gt;=F$4)*('Diário 4º PA'!$C$4:$C$2000&lt;=EOMONTH(F$4,0))*('Diário 4º PA'!$F$4:$F$2000)*(IF(Resumo!$Q$5="",1,'Diário 4º PA'!$O$4:$O$2000=Resumo!$Q$5)))
+SUMPRODUCT(('Comp.'!$D$5:$D$763=$B123)*('Comp.'!$B$5:$B$763&gt;=F$4)*('Comp.'!$B$5:$B$763&lt;=EOMONTH(F$4,0))*('Comp.'!$E$5:$E$763)*(IF(Resumo!$Q$5="",1,'Comp.'!$K$5:$K$763=Resumo!$Q$5)))</f>
        <v>0</v>
      </c>
      <c r="G123" s="199">
        <f t="array" ref="G123">SUMPRODUCT(('Diário 1º PA'!$E$4:$E$2977='Analítico Cp.'!$B123)*('Diário 1º PA'!$C$4:$C$2977&gt;=G$4)*('Diário 1º PA'!$C$4:$C$2977&lt;=EOMONTH(G$4,0))*('Diário 1º PA'!$F$4:$F$2977)*(IF(Resumo!$Q$5="",1,'Diário 1º PA'!$O$4:$O$2977=Resumo!$Q$5)))
+SUMPRODUCT(('Diário 2º PA'!$E$4:$E$2000='Analítico Cp.'!$B123)*('Diário 2º PA'!$C$4:$C$2000&gt;=G$4)*('Diário 2º PA'!$C$4:$C$2000&lt;=EOMONTH(G$4,0))*('Diário 2º PA'!$F$4:$F$2000)*(IF(Resumo!$Q$5="",1,'Diário 2º PA'!$O$4:$O$2000=Resumo!$Q$5)))
+SUMPRODUCT(('Diário 3º PA'!$E$4:$E$2000='Analítico Cp.'!$B123)*('Diário 3º PA'!$C$4:$C$2000&gt;=G$4)*('Diário 3º PA'!$C$4:$C$2000&lt;=EOMONTH(G$4,0))*('Diário 3º PA'!$F$4:$F$2000)*(IF(Resumo!$Q$5="",1,'Diário 3º PA'!$O$4:$O$2000=Resumo!$Q$5)))
+SUMPRODUCT(('Diário 4º PA'!$E$4:$E$2000='Analítico Cp.'!$B123)*('Diário 4º PA'!$C$4:$C$2000&gt;=G$4)*('Diário 4º PA'!$C$4:$C$2000&lt;=EOMONTH(G$4,0))*('Diário 4º PA'!$F$4:$F$2000)*(IF(Resumo!$Q$5="",1,'Diário 4º PA'!$O$4:$O$2000=Resumo!$Q$5)))
+SUMPRODUCT(('Comp.'!$D$5:$D$763=$B123)*('Comp.'!$B$5:$B$763&gt;=G$4)*('Comp.'!$B$5:$B$763&lt;=EOMONTH(G$4,0))*('Comp.'!$E$5:$E$763)*(IF(Resumo!$Q$5="",1,'Comp.'!$K$5:$K$763=Resumo!$Q$5)))</f>
        <v>0</v>
      </c>
      <c r="H123" s="199">
        <f t="array" ref="H123">SUMPRODUCT(('Diário 1º PA'!$E$4:$E$2977='Analítico Cp.'!$B123)*('Diário 1º PA'!$C$4:$C$2977&gt;=H$4)*('Diário 1º PA'!$C$4:$C$2977&lt;=EOMONTH(H$4,0))*('Diário 1º PA'!$F$4:$F$2977)*(IF(Resumo!$Q$5="",1,'Diário 1º PA'!$O$4:$O$2977=Resumo!$Q$5)))
+SUMPRODUCT(('Diário 2º PA'!$E$4:$E$2000='Analítico Cp.'!$B123)*('Diário 2º PA'!$C$4:$C$2000&gt;=H$4)*('Diário 2º PA'!$C$4:$C$2000&lt;=EOMONTH(H$4,0))*('Diário 2º PA'!$F$4:$F$2000)*(IF(Resumo!$Q$5="",1,'Diário 2º PA'!$O$4:$O$2000=Resumo!$Q$5)))
+SUMPRODUCT(('Diário 3º PA'!$E$4:$E$2000='Analítico Cp.'!$B123)*('Diário 3º PA'!$C$4:$C$2000&gt;=H$4)*('Diário 3º PA'!$C$4:$C$2000&lt;=EOMONTH(H$4,0))*('Diário 3º PA'!$F$4:$F$2000)*(IF(Resumo!$Q$5="",1,'Diário 3º PA'!$O$4:$O$2000=Resumo!$Q$5)))
+SUMPRODUCT(('Diário 4º PA'!$E$4:$E$2000='Analítico Cp.'!$B123)*('Diário 4º PA'!$C$4:$C$2000&gt;=H$4)*('Diário 4º PA'!$C$4:$C$2000&lt;=EOMONTH(H$4,0))*('Diário 4º PA'!$F$4:$F$2000)*(IF(Resumo!$Q$5="",1,'Diário 4º PA'!$O$4:$O$2000=Resumo!$Q$5)))
+SUMPRODUCT(('Comp.'!$D$5:$D$763=$B123)*('Comp.'!$B$5:$B$763&gt;=H$4)*('Comp.'!$B$5:$B$763&lt;=EOMONTH(H$4,0))*('Comp.'!$E$5:$E$763)*(IF(Resumo!$Q$5="",1,'Comp.'!$K$5:$K$763=Resumo!$Q$5)))</f>
        <v>0</v>
      </c>
      <c r="I123" s="199">
        <f t="array" ref="I123">SUMPRODUCT(('Diário 1º PA'!$E$4:$E$2977='Analítico Cp.'!$B123)*('Diário 1º PA'!$C$4:$C$2977&gt;=I$4)*('Diário 1º PA'!$C$4:$C$2977&lt;=EOMONTH(I$4,0))*('Diário 1º PA'!$F$4:$F$2977)*(IF(Resumo!$Q$5="",1,'Diário 1º PA'!$O$4:$O$2977=Resumo!$Q$5)))
+SUMPRODUCT(('Diário 2º PA'!$E$4:$E$2000='Analítico Cp.'!$B123)*('Diário 2º PA'!$C$4:$C$2000&gt;=I$4)*('Diário 2º PA'!$C$4:$C$2000&lt;=EOMONTH(I$4,0))*('Diário 2º PA'!$F$4:$F$2000)*(IF(Resumo!$Q$5="",1,'Diário 2º PA'!$O$4:$O$2000=Resumo!$Q$5)))
+SUMPRODUCT(('Diário 3º PA'!$E$4:$E$2000='Analítico Cp.'!$B123)*('Diário 3º PA'!$C$4:$C$2000&gt;=I$4)*('Diário 3º PA'!$C$4:$C$2000&lt;=EOMONTH(I$4,0))*('Diário 3º PA'!$F$4:$F$2000)*(IF(Resumo!$Q$5="",1,'Diário 3º PA'!$O$4:$O$2000=Resumo!$Q$5)))
+SUMPRODUCT(('Diário 4º PA'!$E$4:$E$2000='Analítico Cp.'!$B123)*('Diário 4º PA'!$C$4:$C$2000&gt;=I$4)*('Diário 4º PA'!$C$4:$C$2000&lt;=EOMONTH(I$4,0))*('Diário 4º PA'!$F$4:$F$2000)*(IF(Resumo!$Q$5="",1,'Diário 4º PA'!$O$4:$O$2000=Resumo!$Q$5)))
+SUMPRODUCT(('Comp.'!$D$5:$D$763=$B123)*('Comp.'!$B$5:$B$763&gt;=I$4)*('Comp.'!$B$5:$B$763&lt;=EOMONTH(I$4,0))*('Comp.'!$E$5:$E$763)*(IF(Resumo!$Q$5="",1,'Comp.'!$K$5:$K$763=Resumo!$Q$5)))</f>
        <v>0</v>
      </c>
      <c r="J123" s="199">
        <f t="array" ref="J123">SUMPRODUCT(('Diário 1º PA'!$E$4:$E$2977='Analítico Cp.'!$B123)*('Diário 1º PA'!$C$4:$C$2977&gt;=J$4)*('Diário 1º PA'!$C$4:$C$2977&lt;=EOMONTH(J$4,0))*('Diário 1º PA'!$F$4:$F$2977)*(IF(Resumo!$Q$5="",1,'Diário 1º PA'!$O$4:$O$2977=Resumo!$Q$5)))
+SUMPRODUCT(('Diário 2º PA'!$E$4:$E$2000='Analítico Cp.'!$B123)*('Diário 2º PA'!$C$4:$C$2000&gt;=J$4)*('Diário 2º PA'!$C$4:$C$2000&lt;=EOMONTH(J$4,0))*('Diário 2º PA'!$F$4:$F$2000)*(IF(Resumo!$Q$5="",1,'Diário 2º PA'!$O$4:$O$2000=Resumo!$Q$5)))
+SUMPRODUCT(('Diário 3º PA'!$E$4:$E$2000='Analítico Cp.'!$B123)*('Diário 3º PA'!$C$4:$C$2000&gt;=J$4)*('Diário 3º PA'!$C$4:$C$2000&lt;=EOMONTH(J$4,0))*('Diário 3º PA'!$F$4:$F$2000)*(IF(Resumo!$Q$5="",1,'Diário 3º PA'!$O$4:$O$2000=Resumo!$Q$5)))
+SUMPRODUCT(('Diário 4º PA'!$E$4:$E$2000='Analítico Cp.'!$B123)*('Diário 4º PA'!$C$4:$C$2000&gt;=J$4)*('Diário 4º PA'!$C$4:$C$2000&lt;=EOMONTH(J$4,0))*('Diário 4º PA'!$F$4:$F$2000)*(IF(Resumo!$Q$5="",1,'Diário 4º PA'!$O$4:$O$2000=Resumo!$Q$5)))
+SUMPRODUCT(('Comp.'!$D$5:$D$763=$B123)*('Comp.'!$B$5:$B$763&gt;=J$4)*('Comp.'!$B$5:$B$763&lt;=EOMONTH(J$4,0))*('Comp.'!$E$5:$E$763)*(IF(Resumo!$Q$5="",1,'Comp.'!$K$5:$K$763=Resumo!$Q$5)))</f>
        <v>0</v>
      </c>
      <c r="K123" s="199">
        <f t="array" ref="K123">SUMPRODUCT(('Diário 1º PA'!$E$4:$E$2977='Analítico Cp.'!$B123)*('Diário 1º PA'!$C$4:$C$2977&gt;=K$4)*('Diário 1º PA'!$C$4:$C$2977&lt;=EOMONTH(K$4,0))*('Diário 1º PA'!$F$4:$F$2977)*(IF(Resumo!$Q$5="",1,'Diário 1º PA'!$O$4:$O$2977=Resumo!$Q$5)))
+SUMPRODUCT(('Diário 2º PA'!$E$4:$E$2000='Analítico Cp.'!$B123)*('Diário 2º PA'!$C$4:$C$2000&gt;=K$4)*('Diário 2º PA'!$C$4:$C$2000&lt;=EOMONTH(K$4,0))*('Diário 2º PA'!$F$4:$F$2000)*(IF(Resumo!$Q$5="",1,'Diário 2º PA'!$O$4:$O$2000=Resumo!$Q$5)))
+SUMPRODUCT(('Diário 3º PA'!$E$4:$E$2000='Analítico Cp.'!$B123)*('Diário 3º PA'!$C$4:$C$2000&gt;=K$4)*('Diário 3º PA'!$C$4:$C$2000&lt;=EOMONTH(K$4,0))*('Diário 3º PA'!$F$4:$F$2000)*(IF(Resumo!$Q$5="",1,'Diário 3º PA'!$O$4:$O$2000=Resumo!$Q$5)))
+SUMPRODUCT(('Diário 4º PA'!$E$4:$E$2000='Analítico Cp.'!$B123)*('Diário 4º PA'!$C$4:$C$2000&gt;=K$4)*('Diário 4º PA'!$C$4:$C$2000&lt;=EOMONTH(K$4,0))*('Diário 4º PA'!$F$4:$F$2000)*(IF(Resumo!$Q$5="",1,'Diário 4º PA'!$O$4:$O$2000=Resumo!$Q$5)))
+SUMPRODUCT(('Comp.'!$D$5:$D$763=$B123)*('Comp.'!$B$5:$B$763&gt;=K$4)*('Comp.'!$B$5:$B$763&lt;=EOMONTH(K$4,0))*('Comp.'!$E$5:$E$763)*(IF(Resumo!$Q$5="",1,'Comp.'!$K$5:$K$763=Resumo!$Q$5)))</f>
        <v>0</v>
      </c>
      <c r="L123" s="199">
        <f t="array" ref="L123">SUMPRODUCT(('Diário 1º PA'!$E$4:$E$2977='Analítico Cp.'!$B123)*('Diário 1º PA'!$C$4:$C$2977&gt;=L$4)*('Diário 1º PA'!$C$4:$C$2977&lt;=EOMONTH(L$4,0))*('Diário 1º PA'!$F$4:$F$2977)*(IF(Resumo!$Q$5="",1,'Diário 1º PA'!$O$4:$O$2977=Resumo!$Q$5)))
+SUMPRODUCT(('Diário 2º PA'!$E$4:$E$2000='Analítico Cp.'!$B123)*('Diário 2º PA'!$C$4:$C$2000&gt;=L$4)*('Diário 2º PA'!$C$4:$C$2000&lt;=EOMONTH(L$4,0))*('Diário 2º PA'!$F$4:$F$2000)*(IF(Resumo!$Q$5="",1,'Diário 2º PA'!$O$4:$O$2000=Resumo!$Q$5)))
+SUMPRODUCT(('Diário 3º PA'!$E$4:$E$2000='Analítico Cp.'!$B123)*('Diário 3º PA'!$C$4:$C$2000&gt;=L$4)*('Diário 3º PA'!$C$4:$C$2000&lt;=EOMONTH(L$4,0))*('Diário 3º PA'!$F$4:$F$2000)*(IF(Resumo!$Q$5="",1,'Diário 3º PA'!$O$4:$O$2000=Resumo!$Q$5)))
+SUMPRODUCT(('Diário 4º PA'!$E$4:$E$2000='Analítico Cp.'!$B123)*('Diário 4º PA'!$C$4:$C$2000&gt;=L$4)*('Diário 4º PA'!$C$4:$C$2000&lt;=EOMONTH(L$4,0))*('Diário 4º PA'!$F$4:$F$2000)*(IF(Resumo!$Q$5="",1,'Diário 4º PA'!$O$4:$O$2000=Resumo!$Q$5)))
+SUMPRODUCT(('Comp.'!$D$5:$D$763=$B123)*('Comp.'!$B$5:$B$763&gt;=L$4)*('Comp.'!$B$5:$B$763&lt;=EOMONTH(L$4,0))*('Comp.'!$E$5:$E$763)*(IF(Resumo!$Q$5="",1,'Comp.'!$K$5:$K$763=Resumo!$Q$5)))</f>
        <v>0</v>
      </c>
      <c r="M123" s="199">
        <f t="array" ref="M123">SUMPRODUCT(('Diário 1º PA'!$E$4:$E$2977='Analítico Cp.'!$B123)*('Diário 1º PA'!$C$4:$C$2977&gt;=M$4)*('Diário 1º PA'!$C$4:$C$2977&lt;=EOMONTH(M$4,0))*('Diário 1º PA'!$F$4:$F$2977)*(IF(Resumo!$Q$5="",1,'Diário 1º PA'!$O$4:$O$2977=Resumo!$Q$5)))
+SUMPRODUCT(('Diário 2º PA'!$E$4:$E$2000='Analítico Cp.'!$B123)*('Diário 2º PA'!$C$4:$C$2000&gt;=M$4)*('Diário 2º PA'!$C$4:$C$2000&lt;=EOMONTH(M$4,0))*('Diário 2º PA'!$F$4:$F$2000)*(IF(Resumo!$Q$5="",1,'Diário 2º PA'!$O$4:$O$2000=Resumo!$Q$5)))
+SUMPRODUCT(('Diário 3º PA'!$E$4:$E$2000='Analítico Cp.'!$B123)*('Diário 3º PA'!$C$4:$C$2000&gt;=M$4)*('Diário 3º PA'!$C$4:$C$2000&lt;=EOMONTH(M$4,0))*('Diário 3º PA'!$F$4:$F$2000)*(IF(Resumo!$Q$5="",1,'Diário 3º PA'!$O$4:$O$2000=Resumo!$Q$5)))
+SUMPRODUCT(('Diário 4º PA'!$E$4:$E$2000='Analítico Cp.'!$B123)*('Diário 4º PA'!$C$4:$C$2000&gt;=M$4)*('Diário 4º PA'!$C$4:$C$2000&lt;=EOMONTH(M$4,0))*('Diário 4º PA'!$F$4:$F$2000)*(IF(Resumo!$Q$5="",1,'Diário 4º PA'!$O$4:$O$2000=Resumo!$Q$5)))
+SUMPRODUCT(('Comp.'!$D$5:$D$763=$B123)*('Comp.'!$B$5:$B$763&gt;=M$4)*('Comp.'!$B$5:$B$763&lt;=EOMONTH(M$4,0))*('Comp.'!$E$5:$E$763)*(IF(Resumo!$Q$5="",1,'Comp.'!$K$5:$K$763=Resumo!$Q$5)))</f>
        <v>0</v>
      </c>
      <c r="N123" s="199">
        <f t="array" ref="N123">SUMPRODUCT(('Diário 1º PA'!$E$4:$E$2977='Analítico Cp.'!$B123)*('Diário 1º PA'!$C$4:$C$2977&gt;=N$4)*('Diário 1º PA'!$C$4:$C$2977&lt;=EOMONTH(N$4,0))*('Diário 1º PA'!$F$4:$F$2977)*(IF(Resumo!$Q$5="",1,'Diário 1º PA'!$O$4:$O$2977=Resumo!$Q$5)))
+SUMPRODUCT(('Diário 2º PA'!$E$4:$E$2000='Analítico Cp.'!$B123)*('Diário 2º PA'!$C$4:$C$2000&gt;=N$4)*('Diário 2º PA'!$C$4:$C$2000&lt;=EOMONTH(N$4,0))*('Diário 2º PA'!$F$4:$F$2000)*(IF(Resumo!$Q$5="",1,'Diário 2º PA'!$O$4:$O$2000=Resumo!$Q$5)))
+SUMPRODUCT(('Diário 3º PA'!$E$4:$E$2000='Analítico Cp.'!$B123)*('Diário 3º PA'!$C$4:$C$2000&gt;=N$4)*('Diário 3º PA'!$C$4:$C$2000&lt;=EOMONTH(N$4,0))*('Diário 3º PA'!$F$4:$F$2000)*(IF(Resumo!$Q$5="",1,'Diário 3º PA'!$O$4:$O$2000=Resumo!$Q$5)))
+SUMPRODUCT(('Diário 4º PA'!$E$4:$E$2000='Analítico Cp.'!$B123)*('Diário 4º PA'!$C$4:$C$2000&gt;=N$4)*('Diário 4º PA'!$C$4:$C$2000&lt;=EOMONTH(N$4,0))*('Diário 4º PA'!$F$4:$F$2000)*(IF(Resumo!$Q$5="",1,'Diário 4º PA'!$O$4:$O$2000=Resumo!$Q$5)))
+SUMPRODUCT(('Comp.'!$D$5:$D$763=$B123)*('Comp.'!$B$5:$B$763&gt;=N$4)*('Comp.'!$B$5:$B$763&lt;=EOMONTH(N$4,0))*('Comp.'!$E$5:$E$763)*(IF(Resumo!$Q$5="",1,'Comp.'!$K$5:$K$763=Resumo!$Q$5)))</f>
        <v>0</v>
      </c>
      <c r="O123" s="200">
        <f t="shared" si="13"/>
        <v>6650</v>
      </c>
      <c r="P123" s="201">
        <f t="shared" si="14"/>
        <v>1.3764395760950646E-3</v>
      </c>
      <c r="Q123" s="174"/>
      <c r="R123" s="174"/>
      <c r="S123" s="174"/>
      <c r="T123" s="174"/>
      <c r="U123" s="174"/>
      <c r="V123" s="174"/>
      <c r="W123" s="174"/>
      <c r="X123" s="174"/>
      <c r="Y123" s="174"/>
      <c r="Z123" s="174"/>
    </row>
    <row r="124" spans="1:26" ht="23.25" customHeight="1" x14ac:dyDescent="0.2">
      <c r="A124" s="220" t="s">
        <v>351</v>
      </c>
      <c r="B124" s="84" t="s">
        <v>352</v>
      </c>
      <c r="C124" s="199">
        <f t="array" ref="C124">SUMPRODUCT(('Diário 1º PA'!$E$4:$E$2977='Analítico Cp.'!$B124)*('Diário 1º PA'!$C$4:$C$2977&gt;=C$4)*('Diário 1º PA'!$C$4:$C$2977&lt;=EOMONTH(C$4,0))*('Diário 1º PA'!$F$4:$F$2977)*(IF(Resumo!$Q$5="",1,'Diário 1º PA'!$O$4:$O$2977=Resumo!$Q$5)))
+SUMPRODUCT(('Diário 2º PA'!$E$4:$E$2000='Analítico Cp.'!$B124)*('Diário 2º PA'!$C$4:$C$2000&gt;=C$4)*('Diário 2º PA'!$C$4:$C$2000&lt;=EOMONTH(C$4,0))*('Diário 2º PA'!$F$4:$F$2000)*(IF(Resumo!$Q$5="",1,'Diário 2º PA'!$O$4:$O$2000=Resumo!$Q$5)))
+SUMPRODUCT(('Diário 3º PA'!$E$4:$E$2000='Analítico Cp.'!$B124)*('Diário 3º PA'!$C$4:$C$2000&gt;=C$4)*('Diário 3º PA'!$C$4:$C$2000&lt;=EOMONTH(C$4,0))*('Diário 3º PA'!$F$4:$F$2000)*(IF(Resumo!$Q$5="",1,'Diário 3º PA'!$O$4:$O$2000=Resumo!$Q$5)))
+SUMPRODUCT(('Diário 4º PA'!$E$4:$E$2000='Analítico Cp.'!$B124)*('Diário 4º PA'!$C$4:$C$2000&gt;=C$4)*('Diário 4º PA'!$C$4:$C$2000&lt;=EOMONTH(C$4,0))*('Diário 4º PA'!$F$4:$F$2000)*(IF(Resumo!$Q$5="",1,'Diário 4º PA'!$O$4:$O$2000=Resumo!$Q$5)))
+SUMPRODUCT(('Comp.'!$D$5:$D$763=$B124)*('Comp.'!$B$5:$B$763&gt;=C$4)*('Comp.'!$B$5:$B$763&lt;=EOMONTH(C$4,0))*('Comp.'!$E$5:$E$763)*(IF(Resumo!$Q$5="",1,'Comp.'!$K$5:$K$763=Resumo!$Q$5)))</f>
        <v>0</v>
      </c>
      <c r="D124" s="199">
        <f t="array" ref="D124">SUMPRODUCT(('Diário 1º PA'!$E$4:$E$2977='Analítico Cp.'!$B124)*('Diário 1º PA'!$C$4:$C$2977&gt;=D$4)*('Diário 1º PA'!$C$4:$C$2977&lt;=EOMONTH(D$4,0))*('Diário 1º PA'!$F$4:$F$2977)*(IF(Resumo!$Q$5="",1,'Diário 1º PA'!$O$4:$O$2977=Resumo!$Q$5)))
+SUMPRODUCT(('Diário 2º PA'!$E$4:$E$2000='Analítico Cp.'!$B124)*('Diário 2º PA'!$C$4:$C$2000&gt;=D$4)*('Diário 2º PA'!$C$4:$C$2000&lt;=EOMONTH(D$4,0))*('Diário 2º PA'!$F$4:$F$2000)*(IF(Resumo!$Q$5="",1,'Diário 2º PA'!$O$4:$O$2000=Resumo!$Q$5)))
+SUMPRODUCT(('Diário 3º PA'!$E$4:$E$2000='Analítico Cp.'!$B124)*('Diário 3º PA'!$C$4:$C$2000&gt;=D$4)*('Diário 3º PA'!$C$4:$C$2000&lt;=EOMONTH(D$4,0))*('Diário 3º PA'!$F$4:$F$2000)*(IF(Resumo!$Q$5="",1,'Diário 3º PA'!$O$4:$O$2000=Resumo!$Q$5)))
+SUMPRODUCT(('Diário 4º PA'!$E$4:$E$2000='Analítico Cp.'!$B124)*('Diário 4º PA'!$C$4:$C$2000&gt;=D$4)*('Diário 4º PA'!$C$4:$C$2000&lt;=EOMONTH(D$4,0))*('Diário 4º PA'!$F$4:$F$2000)*(IF(Resumo!$Q$5="",1,'Diário 4º PA'!$O$4:$O$2000=Resumo!$Q$5)))
+SUMPRODUCT(('Comp.'!$D$5:$D$763=$B124)*('Comp.'!$B$5:$B$763&gt;=D$4)*('Comp.'!$B$5:$B$763&lt;=EOMONTH(D$4,0))*('Comp.'!$E$5:$E$763)*(IF(Resumo!$Q$5="",1,'Comp.'!$K$5:$K$763=Resumo!$Q$5)))</f>
        <v>0</v>
      </c>
      <c r="E124" s="199">
        <f t="array" ref="E124">SUMPRODUCT(('Diário 1º PA'!$E$4:$E$2977='Analítico Cp.'!$B124)*('Diário 1º PA'!$C$4:$C$2977&gt;=E$4)*('Diário 1º PA'!$C$4:$C$2977&lt;=EOMONTH(E$4,0))*('Diário 1º PA'!$F$4:$F$2977)*(IF(Resumo!$Q$5="",1,'Diário 1º PA'!$O$4:$O$2977=Resumo!$Q$5)))
+SUMPRODUCT(('Diário 2º PA'!$E$4:$E$2000='Analítico Cp.'!$B124)*('Diário 2º PA'!$C$4:$C$2000&gt;=E$4)*('Diário 2º PA'!$C$4:$C$2000&lt;=EOMONTH(E$4,0))*('Diário 2º PA'!$F$4:$F$2000)*(IF(Resumo!$Q$5="",1,'Diário 2º PA'!$O$4:$O$2000=Resumo!$Q$5)))
+SUMPRODUCT(('Diário 3º PA'!$E$4:$E$2000='Analítico Cp.'!$B124)*('Diário 3º PA'!$C$4:$C$2000&gt;=E$4)*('Diário 3º PA'!$C$4:$C$2000&lt;=EOMONTH(E$4,0))*('Diário 3º PA'!$F$4:$F$2000)*(IF(Resumo!$Q$5="",1,'Diário 3º PA'!$O$4:$O$2000=Resumo!$Q$5)))
+SUMPRODUCT(('Diário 4º PA'!$E$4:$E$2000='Analítico Cp.'!$B124)*('Diário 4º PA'!$C$4:$C$2000&gt;=E$4)*('Diário 4º PA'!$C$4:$C$2000&lt;=EOMONTH(E$4,0))*('Diário 4º PA'!$F$4:$F$2000)*(IF(Resumo!$Q$5="",1,'Diário 4º PA'!$O$4:$O$2000=Resumo!$Q$5)))
+SUMPRODUCT(('Comp.'!$D$5:$D$763=$B124)*('Comp.'!$B$5:$B$763&gt;=E$4)*('Comp.'!$B$5:$B$763&lt;=EOMONTH(E$4,0))*('Comp.'!$E$5:$E$763)*(IF(Resumo!$Q$5="",1,'Comp.'!$K$5:$K$763=Resumo!$Q$5)))</f>
        <v>0</v>
      </c>
      <c r="F124" s="199">
        <f t="array" ref="F124">SUMPRODUCT(('Diário 1º PA'!$E$4:$E$2977='Analítico Cp.'!$B124)*('Diário 1º PA'!$C$4:$C$2977&gt;=F$4)*('Diário 1º PA'!$C$4:$C$2977&lt;=EOMONTH(F$4,0))*('Diário 1º PA'!$F$4:$F$2977)*(IF(Resumo!$Q$5="",1,'Diário 1º PA'!$O$4:$O$2977=Resumo!$Q$5)))
+SUMPRODUCT(('Diário 2º PA'!$E$4:$E$2000='Analítico Cp.'!$B124)*('Diário 2º PA'!$C$4:$C$2000&gt;=F$4)*('Diário 2º PA'!$C$4:$C$2000&lt;=EOMONTH(F$4,0))*('Diário 2º PA'!$F$4:$F$2000)*(IF(Resumo!$Q$5="",1,'Diário 2º PA'!$O$4:$O$2000=Resumo!$Q$5)))
+SUMPRODUCT(('Diário 3º PA'!$E$4:$E$2000='Analítico Cp.'!$B124)*('Diário 3º PA'!$C$4:$C$2000&gt;=F$4)*('Diário 3º PA'!$C$4:$C$2000&lt;=EOMONTH(F$4,0))*('Diário 3º PA'!$F$4:$F$2000)*(IF(Resumo!$Q$5="",1,'Diário 3º PA'!$O$4:$O$2000=Resumo!$Q$5)))
+SUMPRODUCT(('Diário 4º PA'!$E$4:$E$2000='Analítico Cp.'!$B124)*('Diário 4º PA'!$C$4:$C$2000&gt;=F$4)*('Diário 4º PA'!$C$4:$C$2000&lt;=EOMONTH(F$4,0))*('Diário 4º PA'!$F$4:$F$2000)*(IF(Resumo!$Q$5="",1,'Diário 4º PA'!$O$4:$O$2000=Resumo!$Q$5)))
+SUMPRODUCT(('Comp.'!$D$5:$D$763=$B124)*('Comp.'!$B$5:$B$763&gt;=F$4)*('Comp.'!$B$5:$B$763&lt;=EOMONTH(F$4,0))*('Comp.'!$E$5:$E$763)*(IF(Resumo!$Q$5="",1,'Comp.'!$K$5:$K$763=Resumo!$Q$5)))</f>
        <v>0</v>
      </c>
      <c r="G124" s="199">
        <f t="array" ref="G124">SUMPRODUCT(('Diário 1º PA'!$E$4:$E$2977='Analítico Cp.'!$B124)*('Diário 1º PA'!$C$4:$C$2977&gt;=G$4)*('Diário 1º PA'!$C$4:$C$2977&lt;=EOMONTH(G$4,0))*('Diário 1º PA'!$F$4:$F$2977)*(IF(Resumo!$Q$5="",1,'Diário 1º PA'!$O$4:$O$2977=Resumo!$Q$5)))
+SUMPRODUCT(('Diário 2º PA'!$E$4:$E$2000='Analítico Cp.'!$B124)*('Diário 2º PA'!$C$4:$C$2000&gt;=G$4)*('Diário 2º PA'!$C$4:$C$2000&lt;=EOMONTH(G$4,0))*('Diário 2º PA'!$F$4:$F$2000)*(IF(Resumo!$Q$5="",1,'Diário 2º PA'!$O$4:$O$2000=Resumo!$Q$5)))
+SUMPRODUCT(('Diário 3º PA'!$E$4:$E$2000='Analítico Cp.'!$B124)*('Diário 3º PA'!$C$4:$C$2000&gt;=G$4)*('Diário 3º PA'!$C$4:$C$2000&lt;=EOMONTH(G$4,0))*('Diário 3º PA'!$F$4:$F$2000)*(IF(Resumo!$Q$5="",1,'Diário 3º PA'!$O$4:$O$2000=Resumo!$Q$5)))
+SUMPRODUCT(('Diário 4º PA'!$E$4:$E$2000='Analítico Cp.'!$B124)*('Diário 4º PA'!$C$4:$C$2000&gt;=G$4)*('Diário 4º PA'!$C$4:$C$2000&lt;=EOMONTH(G$4,0))*('Diário 4º PA'!$F$4:$F$2000)*(IF(Resumo!$Q$5="",1,'Diário 4º PA'!$O$4:$O$2000=Resumo!$Q$5)))
+SUMPRODUCT(('Comp.'!$D$5:$D$763=$B124)*('Comp.'!$B$5:$B$763&gt;=G$4)*('Comp.'!$B$5:$B$763&lt;=EOMONTH(G$4,0))*('Comp.'!$E$5:$E$763)*(IF(Resumo!$Q$5="",1,'Comp.'!$K$5:$K$763=Resumo!$Q$5)))</f>
        <v>0</v>
      </c>
      <c r="H124" s="199">
        <f t="array" ref="H124">SUMPRODUCT(('Diário 1º PA'!$E$4:$E$2977='Analítico Cp.'!$B124)*('Diário 1º PA'!$C$4:$C$2977&gt;=H$4)*('Diário 1º PA'!$C$4:$C$2977&lt;=EOMONTH(H$4,0))*('Diário 1º PA'!$F$4:$F$2977)*(IF(Resumo!$Q$5="",1,'Diário 1º PA'!$O$4:$O$2977=Resumo!$Q$5)))
+SUMPRODUCT(('Diário 2º PA'!$E$4:$E$2000='Analítico Cp.'!$B124)*('Diário 2º PA'!$C$4:$C$2000&gt;=H$4)*('Diário 2º PA'!$C$4:$C$2000&lt;=EOMONTH(H$4,0))*('Diário 2º PA'!$F$4:$F$2000)*(IF(Resumo!$Q$5="",1,'Diário 2º PA'!$O$4:$O$2000=Resumo!$Q$5)))
+SUMPRODUCT(('Diário 3º PA'!$E$4:$E$2000='Analítico Cp.'!$B124)*('Diário 3º PA'!$C$4:$C$2000&gt;=H$4)*('Diário 3º PA'!$C$4:$C$2000&lt;=EOMONTH(H$4,0))*('Diário 3º PA'!$F$4:$F$2000)*(IF(Resumo!$Q$5="",1,'Diário 3º PA'!$O$4:$O$2000=Resumo!$Q$5)))
+SUMPRODUCT(('Diário 4º PA'!$E$4:$E$2000='Analítico Cp.'!$B124)*('Diário 4º PA'!$C$4:$C$2000&gt;=H$4)*('Diário 4º PA'!$C$4:$C$2000&lt;=EOMONTH(H$4,0))*('Diário 4º PA'!$F$4:$F$2000)*(IF(Resumo!$Q$5="",1,'Diário 4º PA'!$O$4:$O$2000=Resumo!$Q$5)))
+SUMPRODUCT(('Comp.'!$D$5:$D$763=$B124)*('Comp.'!$B$5:$B$763&gt;=H$4)*('Comp.'!$B$5:$B$763&lt;=EOMONTH(H$4,0))*('Comp.'!$E$5:$E$763)*(IF(Resumo!$Q$5="",1,'Comp.'!$K$5:$K$763=Resumo!$Q$5)))</f>
        <v>0</v>
      </c>
      <c r="I124" s="199">
        <f t="array" ref="I124">SUMPRODUCT(('Diário 1º PA'!$E$4:$E$2977='Analítico Cp.'!$B124)*('Diário 1º PA'!$C$4:$C$2977&gt;=I$4)*('Diário 1º PA'!$C$4:$C$2977&lt;=EOMONTH(I$4,0))*('Diário 1º PA'!$F$4:$F$2977)*(IF(Resumo!$Q$5="",1,'Diário 1º PA'!$O$4:$O$2977=Resumo!$Q$5)))
+SUMPRODUCT(('Diário 2º PA'!$E$4:$E$2000='Analítico Cp.'!$B124)*('Diário 2º PA'!$C$4:$C$2000&gt;=I$4)*('Diário 2º PA'!$C$4:$C$2000&lt;=EOMONTH(I$4,0))*('Diário 2º PA'!$F$4:$F$2000)*(IF(Resumo!$Q$5="",1,'Diário 2º PA'!$O$4:$O$2000=Resumo!$Q$5)))
+SUMPRODUCT(('Diário 3º PA'!$E$4:$E$2000='Analítico Cp.'!$B124)*('Diário 3º PA'!$C$4:$C$2000&gt;=I$4)*('Diário 3º PA'!$C$4:$C$2000&lt;=EOMONTH(I$4,0))*('Diário 3º PA'!$F$4:$F$2000)*(IF(Resumo!$Q$5="",1,'Diário 3º PA'!$O$4:$O$2000=Resumo!$Q$5)))
+SUMPRODUCT(('Diário 4º PA'!$E$4:$E$2000='Analítico Cp.'!$B124)*('Diário 4º PA'!$C$4:$C$2000&gt;=I$4)*('Diário 4º PA'!$C$4:$C$2000&lt;=EOMONTH(I$4,0))*('Diário 4º PA'!$F$4:$F$2000)*(IF(Resumo!$Q$5="",1,'Diário 4º PA'!$O$4:$O$2000=Resumo!$Q$5)))
+SUMPRODUCT(('Comp.'!$D$5:$D$763=$B124)*('Comp.'!$B$5:$B$763&gt;=I$4)*('Comp.'!$B$5:$B$763&lt;=EOMONTH(I$4,0))*('Comp.'!$E$5:$E$763)*(IF(Resumo!$Q$5="",1,'Comp.'!$K$5:$K$763=Resumo!$Q$5)))</f>
        <v>0</v>
      </c>
      <c r="J124" s="199">
        <f t="array" ref="J124">SUMPRODUCT(('Diário 1º PA'!$E$4:$E$2977='Analítico Cp.'!$B124)*('Diário 1º PA'!$C$4:$C$2977&gt;=J$4)*('Diário 1º PA'!$C$4:$C$2977&lt;=EOMONTH(J$4,0))*('Diário 1º PA'!$F$4:$F$2977)*(IF(Resumo!$Q$5="",1,'Diário 1º PA'!$O$4:$O$2977=Resumo!$Q$5)))
+SUMPRODUCT(('Diário 2º PA'!$E$4:$E$2000='Analítico Cp.'!$B124)*('Diário 2º PA'!$C$4:$C$2000&gt;=J$4)*('Diário 2º PA'!$C$4:$C$2000&lt;=EOMONTH(J$4,0))*('Diário 2º PA'!$F$4:$F$2000)*(IF(Resumo!$Q$5="",1,'Diário 2º PA'!$O$4:$O$2000=Resumo!$Q$5)))
+SUMPRODUCT(('Diário 3º PA'!$E$4:$E$2000='Analítico Cp.'!$B124)*('Diário 3º PA'!$C$4:$C$2000&gt;=J$4)*('Diário 3º PA'!$C$4:$C$2000&lt;=EOMONTH(J$4,0))*('Diário 3º PA'!$F$4:$F$2000)*(IF(Resumo!$Q$5="",1,'Diário 3º PA'!$O$4:$O$2000=Resumo!$Q$5)))
+SUMPRODUCT(('Diário 4º PA'!$E$4:$E$2000='Analítico Cp.'!$B124)*('Diário 4º PA'!$C$4:$C$2000&gt;=J$4)*('Diário 4º PA'!$C$4:$C$2000&lt;=EOMONTH(J$4,0))*('Diário 4º PA'!$F$4:$F$2000)*(IF(Resumo!$Q$5="",1,'Diário 4º PA'!$O$4:$O$2000=Resumo!$Q$5)))
+SUMPRODUCT(('Comp.'!$D$5:$D$763=$B124)*('Comp.'!$B$5:$B$763&gt;=J$4)*('Comp.'!$B$5:$B$763&lt;=EOMONTH(J$4,0))*('Comp.'!$E$5:$E$763)*(IF(Resumo!$Q$5="",1,'Comp.'!$K$5:$K$763=Resumo!$Q$5)))</f>
        <v>0</v>
      </c>
      <c r="K124" s="199">
        <f t="array" ref="K124">SUMPRODUCT(('Diário 1º PA'!$E$4:$E$2977='Analítico Cp.'!$B124)*('Diário 1º PA'!$C$4:$C$2977&gt;=K$4)*('Diário 1º PA'!$C$4:$C$2977&lt;=EOMONTH(K$4,0))*('Diário 1º PA'!$F$4:$F$2977)*(IF(Resumo!$Q$5="",1,'Diário 1º PA'!$O$4:$O$2977=Resumo!$Q$5)))
+SUMPRODUCT(('Diário 2º PA'!$E$4:$E$2000='Analítico Cp.'!$B124)*('Diário 2º PA'!$C$4:$C$2000&gt;=K$4)*('Diário 2º PA'!$C$4:$C$2000&lt;=EOMONTH(K$4,0))*('Diário 2º PA'!$F$4:$F$2000)*(IF(Resumo!$Q$5="",1,'Diário 2º PA'!$O$4:$O$2000=Resumo!$Q$5)))
+SUMPRODUCT(('Diário 3º PA'!$E$4:$E$2000='Analítico Cp.'!$B124)*('Diário 3º PA'!$C$4:$C$2000&gt;=K$4)*('Diário 3º PA'!$C$4:$C$2000&lt;=EOMONTH(K$4,0))*('Diário 3º PA'!$F$4:$F$2000)*(IF(Resumo!$Q$5="",1,'Diário 3º PA'!$O$4:$O$2000=Resumo!$Q$5)))
+SUMPRODUCT(('Diário 4º PA'!$E$4:$E$2000='Analítico Cp.'!$B124)*('Diário 4º PA'!$C$4:$C$2000&gt;=K$4)*('Diário 4º PA'!$C$4:$C$2000&lt;=EOMONTH(K$4,0))*('Diário 4º PA'!$F$4:$F$2000)*(IF(Resumo!$Q$5="",1,'Diário 4º PA'!$O$4:$O$2000=Resumo!$Q$5)))
+SUMPRODUCT(('Comp.'!$D$5:$D$763=$B124)*('Comp.'!$B$5:$B$763&gt;=K$4)*('Comp.'!$B$5:$B$763&lt;=EOMONTH(K$4,0))*('Comp.'!$E$5:$E$763)*(IF(Resumo!$Q$5="",1,'Comp.'!$K$5:$K$763=Resumo!$Q$5)))</f>
        <v>0</v>
      </c>
      <c r="L124" s="199">
        <f t="array" ref="L124">SUMPRODUCT(('Diário 1º PA'!$E$4:$E$2977='Analítico Cp.'!$B124)*('Diário 1º PA'!$C$4:$C$2977&gt;=L$4)*('Diário 1º PA'!$C$4:$C$2977&lt;=EOMONTH(L$4,0))*('Diário 1º PA'!$F$4:$F$2977)*(IF(Resumo!$Q$5="",1,'Diário 1º PA'!$O$4:$O$2977=Resumo!$Q$5)))
+SUMPRODUCT(('Diário 2º PA'!$E$4:$E$2000='Analítico Cp.'!$B124)*('Diário 2º PA'!$C$4:$C$2000&gt;=L$4)*('Diário 2º PA'!$C$4:$C$2000&lt;=EOMONTH(L$4,0))*('Diário 2º PA'!$F$4:$F$2000)*(IF(Resumo!$Q$5="",1,'Diário 2º PA'!$O$4:$O$2000=Resumo!$Q$5)))
+SUMPRODUCT(('Diário 3º PA'!$E$4:$E$2000='Analítico Cp.'!$B124)*('Diário 3º PA'!$C$4:$C$2000&gt;=L$4)*('Diário 3º PA'!$C$4:$C$2000&lt;=EOMONTH(L$4,0))*('Diário 3º PA'!$F$4:$F$2000)*(IF(Resumo!$Q$5="",1,'Diário 3º PA'!$O$4:$O$2000=Resumo!$Q$5)))
+SUMPRODUCT(('Diário 4º PA'!$E$4:$E$2000='Analítico Cp.'!$B124)*('Diário 4º PA'!$C$4:$C$2000&gt;=L$4)*('Diário 4º PA'!$C$4:$C$2000&lt;=EOMONTH(L$4,0))*('Diário 4º PA'!$F$4:$F$2000)*(IF(Resumo!$Q$5="",1,'Diário 4º PA'!$O$4:$O$2000=Resumo!$Q$5)))
+SUMPRODUCT(('Comp.'!$D$5:$D$763=$B124)*('Comp.'!$B$5:$B$763&gt;=L$4)*('Comp.'!$B$5:$B$763&lt;=EOMONTH(L$4,0))*('Comp.'!$E$5:$E$763)*(IF(Resumo!$Q$5="",1,'Comp.'!$K$5:$K$763=Resumo!$Q$5)))</f>
        <v>0</v>
      </c>
      <c r="M124" s="199">
        <f t="array" ref="M124">SUMPRODUCT(('Diário 1º PA'!$E$4:$E$2977='Analítico Cp.'!$B124)*('Diário 1º PA'!$C$4:$C$2977&gt;=M$4)*('Diário 1º PA'!$C$4:$C$2977&lt;=EOMONTH(M$4,0))*('Diário 1º PA'!$F$4:$F$2977)*(IF(Resumo!$Q$5="",1,'Diário 1º PA'!$O$4:$O$2977=Resumo!$Q$5)))
+SUMPRODUCT(('Diário 2º PA'!$E$4:$E$2000='Analítico Cp.'!$B124)*('Diário 2º PA'!$C$4:$C$2000&gt;=M$4)*('Diário 2º PA'!$C$4:$C$2000&lt;=EOMONTH(M$4,0))*('Diário 2º PA'!$F$4:$F$2000)*(IF(Resumo!$Q$5="",1,'Diário 2º PA'!$O$4:$O$2000=Resumo!$Q$5)))
+SUMPRODUCT(('Diário 3º PA'!$E$4:$E$2000='Analítico Cp.'!$B124)*('Diário 3º PA'!$C$4:$C$2000&gt;=M$4)*('Diário 3º PA'!$C$4:$C$2000&lt;=EOMONTH(M$4,0))*('Diário 3º PA'!$F$4:$F$2000)*(IF(Resumo!$Q$5="",1,'Diário 3º PA'!$O$4:$O$2000=Resumo!$Q$5)))
+SUMPRODUCT(('Diário 4º PA'!$E$4:$E$2000='Analítico Cp.'!$B124)*('Diário 4º PA'!$C$4:$C$2000&gt;=M$4)*('Diário 4º PA'!$C$4:$C$2000&lt;=EOMONTH(M$4,0))*('Diário 4º PA'!$F$4:$F$2000)*(IF(Resumo!$Q$5="",1,'Diário 4º PA'!$O$4:$O$2000=Resumo!$Q$5)))
+SUMPRODUCT(('Comp.'!$D$5:$D$763=$B124)*('Comp.'!$B$5:$B$763&gt;=M$4)*('Comp.'!$B$5:$B$763&lt;=EOMONTH(M$4,0))*('Comp.'!$E$5:$E$763)*(IF(Resumo!$Q$5="",1,'Comp.'!$K$5:$K$763=Resumo!$Q$5)))</f>
        <v>0</v>
      </c>
      <c r="N124" s="199">
        <f t="array" ref="N124">SUMPRODUCT(('Diário 1º PA'!$E$4:$E$2977='Analítico Cp.'!$B124)*('Diário 1º PA'!$C$4:$C$2977&gt;=N$4)*('Diário 1º PA'!$C$4:$C$2977&lt;=EOMONTH(N$4,0))*('Diário 1º PA'!$F$4:$F$2977)*(IF(Resumo!$Q$5="",1,'Diário 1º PA'!$O$4:$O$2977=Resumo!$Q$5)))
+SUMPRODUCT(('Diário 2º PA'!$E$4:$E$2000='Analítico Cp.'!$B124)*('Diário 2º PA'!$C$4:$C$2000&gt;=N$4)*('Diário 2º PA'!$C$4:$C$2000&lt;=EOMONTH(N$4,0))*('Diário 2º PA'!$F$4:$F$2000)*(IF(Resumo!$Q$5="",1,'Diário 2º PA'!$O$4:$O$2000=Resumo!$Q$5)))
+SUMPRODUCT(('Diário 3º PA'!$E$4:$E$2000='Analítico Cp.'!$B124)*('Diário 3º PA'!$C$4:$C$2000&gt;=N$4)*('Diário 3º PA'!$C$4:$C$2000&lt;=EOMONTH(N$4,0))*('Diário 3º PA'!$F$4:$F$2000)*(IF(Resumo!$Q$5="",1,'Diário 3º PA'!$O$4:$O$2000=Resumo!$Q$5)))
+SUMPRODUCT(('Diário 4º PA'!$E$4:$E$2000='Analítico Cp.'!$B124)*('Diário 4º PA'!$C$4:$C$2000&gt;=N$4)*('Diário 4º PA'!$C$4:$C$2000&lt;=EOMONTH(N$4,0))*('Diário 4º PA'!$F$4:$F$2000)*(IF(Resumo!$Q$5="",1,'Diário 4º PA'!$O$4:$O$2000=Resumo!$Q$5)))
+SUMPRODUCT(('Comp.'!$D$5:$D$763=$B124)*('Comp.'!$B$5:$B$763&gt;=N$4)*('Comp.'!$B$5:$B$763&lt;=EOMONTH(N$4,0))*('Comp.'!$E$5:$E$763)*(IF(Resumo!$Q$5="",1,'Comp.'!$K$5:$K$763=Resumo!$Q$5)))</f>
        <v>0</v>
      </c>
      <c r="O124" s="200">
        <f t="shared" si="13"/>
        <v>0</v>
      </c>
      <c r="P124" s="201">
        <f t="shared" si="14"/>
        <v>0</v>
      </c>
      <c r="Q124" s="174"/>
      <c r="R124" s="174"/>
      <c r="S124" s="174"/>
      <c r="T124" s="174"/>
      <c r="U124" s="174"/>
      <c r="V124" s="174"/>
      <c r="W124" s="174"/>
      <c r="X124" s="174"/>
      <c r="Y124" s="174"/>
      <c r="Z124" s="174"/>
    </row>
    <row r="125" spans="1:26" ht="23.25" customHeight="1" x14ac:dyDescent="0.2">
      <c r="A125" s="220" t="s">
        <v>353</v>
      </c>
      <c r="B125" s="84" t="s">
        <v>354</v>
      </c>
      <c r="C125" s="199">
        <f t="array" ref="C125">SUMPRODUCT(('Diário 1º PA'!$E$4:$E$2977='Analítico Cp.'!$B125)*('Diário 1º PA'!$C$4:$C$2977&gt;=C$4)*('Diário 1º PA'!$C$4:$C$2977&lt;=EOMONTH(C$4,0))*('Diário 1º PA'!$F$4:$F$2977)*(IF(Resumo!$Q$5="",1,'Diário 1º PA'!$O$4:$O$2977=Resumo!$Q$5)))
+SUMPRODUCT(('Diário 2º PA'!$E$4:$E$2000='Analítico Cp.'!$B125)*('Diário 2º PA'!$C$4:$C$2000&gt;=C$4)*('Diário 2º PA'!$C$4:$C$2000&lt;=EOMONTH(C$4,0))*('Diário 2º PA'!$F$4:$F$2000)*(IF(Resumo!$Q$5="",1,'Diário 2º PA'!$O$4:$O$2000=Resumo!$Q$5)))
+SUMPRODUCT(('Diário 3º PA'!$E$4:$E$2000='Analítico Cp.'!$B125)*('Diário 3º PA'!$C$4:$C$2000&gt;=C$4)*('Diário 3º PA'!$C$4:$C$2000&lt;=EOMONTH(C$4,0))*('Diário 3º PA'!$F$4:$F$2000)*(IF(Resumo!$Q$5="",1,'Diário 3º PA'!$O$4:$O$2000=Resumo!$Q$5)))
+SUMPRODUCT(('Diário 4º PA'!$E$4:$E$2000='Analítico Cp.'!$B125)*('Diário 4º PA'!$C$4:$C$2000&gt;=C$4)*('Diário 4º PA'!$C$4:$C$2000&lt;=EOMONTH(C$4,0))*('Diário 4º PA'!$F$4:$F$2000)*(IF(Resumo!$Q$5="",1,'Diário 4º PA'!$O$4:$O$2000=Resumo!$Q$5)))
+SUMPRODUCT(('Comp.'!$D$5:$D$763=$B125)*('Comp.'!$B$5:$B$763&gt;=C$4)*('Comp.'!$B$5:$B$763&lt;=EOMONTH(C$4,0))*('Comp.'!$E$5:$E$763)*(IF(Resumo!$Q$5="",1,'Comp.'!$K$5:$K$763=Resumo!$Q$5)))</f>
        <v>0</v>
      </c>
      <c r="D125" s="199">
        <f t="array" ref="D125">SUMPRODUCT(('Diário 1º PA'!$E$4:$E$2977='Analítico Cp.'!$B125)*('Diário 1º PA'!$C$4:$C$2977&gt;=D$4)*('Diário 1º PA'!$C$4:$C$2977&lt;=EOMONTH(D$4,0))*('Diário 1º PA'!$F$4:$F$2977)*(IF(Resumo!$Q$5="",1,'Diário 1º PA'!$O$4:$O$2977=Resumo!$Q$5)))
+SUMPRODUCT(('Diário 2º PA'!$E$4:$E$2000='Analítico Cp.'!$B125)*('Diário 2º PA'!$C$4:$C$2000&gt;=D$4)*('Diário 2º PA'!$C$4:$C$2000&lt;=EOMONTH(D$4,0))*('Diário 2º PA'!$F$4:$F$2000)*(IF(Resumo!$Q$5="",1,'Diário 2º PA'!$O$4:$O$2000=Resumo!$Q$5)))
+SUMPRODUCT(('Diário 3º PA'!$E$4:$E$2000='Analítico Cp.'!$B125)*('Diário 3º PA'!$C$4:$C$2000&gt;=D$4)*('Diário 3º PA'!$C$4:$C$2000&lt;=EOMONTH(D$4,0))*('Diário 3º PA'!$F$4:$F$2000)*(IF(Resumo!$Q$5="",1,'Diário 3º PA'!$O$4:$O$2000=Resumo!$Q$5)))
+SUMPRODUCT(('Diário 4º PA'!$E$4:$E$2000='Analítico Cp.'!$B125)*('Diário 4º PA'!$C$4:$C$2000&gt;=D$4)*('Diário 4º PA'!$C$4:$C$2000&lt;=EOMONTH(D$4,0))*('Diário 4º PA'!$F$4:$F$2000)*(IF(Resumo!$Q$5="",1,'Diário 4º PA'!$O$4:$O$2000=Resumo!$Q$5)))
+SUMPRODUCT(('Comp.'!$D$5:$D$763=$B125)*('Comp.'!$B$5:$B$763&gt;=D$4)*('Comp.'!$B$5:$B$763&lt;=EOMONTH(D$4,0))*('Comp.'!$E$5:$E$763)*(IF(Resumo!$Q$5="",1,'Comp.'!$K$5:$K$763=Resumo!$Q$5)))</f>
        <v>0</v>
      </c>
      <c r="E125" s="199">
        <f t="array" ref="E125">SUMPRODUCT(('Diário 1º PA'!$E$4:$E$2977='Analítico Cp.'!$B125)*('Diário 1º PA'!$C$4:$C$2977&gt;=E$4)*('Diário 1º PA'!$C$4:$C$2977&lt;=EOMONTH(E$4,0))*('Diário 1º PA'!$F$4:$F$2977)*(IF(Resumo!$Q$5="",1,'Diário 1º PA'!$O$4:$O$2977=Resumo!$Q$5)))
+SUMPRODUCT(('Diário 2º PA'!$E$4:$E$2000='Analítico Cp.'!$B125)*('Diário 2º PA'!$C$4:$C$2000&gt;=E$4)*('Diário 2º PA'!$C$4:$C$2000&lt;=EOMONTH(E$4,0))*('Diário 2º PA'!$F$4:$F$2000)*(IF(Resumo!$Q$5="",1,'Diário 2º PA'!$O$4:$O$2000=Resumo!$Q$5)))
+SUMPRODUCT(('Diário 3º PA'!$E$4:$E$2000='Analítico Cp.'!$B125)*('Diário 3º PA'!$C$4:$C$2000&gt;=E$4)*('Diário 3º PA'!$C$4:$C$2000&lt;=EOMONTH(E$4,0))*('Diário 3º PA'!$F$4:$F$2000)*(IF(Resumo!$Q$5="",1,'Diário 3º PA'!$O$4:$O$2000=Resumo!$Q$5)))
+SUMPRODUCT(('Diário 4º PA'!$E$4:$E$2000='Analítico Cp.'!$B125)*('Diário 4º PA'!$C$4:$C$2000&gt;=E$4)*('Diário 4º PA'!$C$4:$C$2000&lt;=EOMONTH(E$4,0))*('Diário 4º PA'!$F$4:$F$2000)*(IF(Resumo!$Q$5="",1,'Diário 4º PA'!$O$4:$O$2000=Resumo!$Q$5)))
+SUMPRODUCT(('Comp.'!$D$5:$D$763=$B125)*('Comp.'!$B$5:$B$763&gt;=E$4)*('Comp.'!$B$5:$B$763&lt;=EOMONTH(E$4,0))*('Comp.'!$E$5:$E$763)*(IF(Resumo!$Q$5="",1,'Comp.'!$K$5:$K$763=Resumo!$Q$5)))</f>
        <v>0</v>
      </c>
      <c r="F125" s="199">
        <f t="array" ref="F125">SUMPRODUCT(('Diário 1º PA'!$E$4:$E$2977='Analítico Cp.'!$B125)*('Diário 1º PA'!$C$4:$C$2977&gt;=F$4)*('Diário 1º PA'!$C$4:$C$2977&lt;=EOMONTH(F$4,0))*('Diário 1º PA'!$F$4:$F$2977)*(IF(Resumo!$Q$5="",1,'Diário 1º PA'!$O$4:$O$2977=Resumo!$Q$5)))
+SUMPRODUCT(('Diário 2º PA'!$E$4:$E$2000='Analítico Cp.'!$B125)*('Diário 2º PA'!$C$4:$C$2000&gt;=F$4)*('Diário 2º PA'!$C$4:$C$2000&lt;=EOMONTH(F$4,0))*('Diário 2º PA'!$F$4:$F$2000)*(IF(Resumo!$Q$5="",1,'Diário 2º PA'!$O$4:$O$2000=Resumo!$Q$5)))
+SUMPRODUCT(('Diário 3º PA'!$E$4:$E$2000='Analítico Cp.'!$B125)*('Diário 3º PA'!$C$4:$C$2000&gt;=F$4)*('Diário 3º PA'!$C$4:$C$2000&lt;=EOMONTH(F$4,0))*('Diário 3º PA'!$F$4:$F$2000)*(IF(Resumo!$Q$5="",1,'Diário 3º PA'!$O$4:$O$2000=Resumo!$Q$5)))
+SUMPRODUCT(('Diário 4º PA'!$E$4:$E$2000='Analítico Cp.'!$B125)*('Diário 4º PA'!$C$4:$C$2000&gt;=F$4)*('Diário 4º PA'!$C$4:$C$2000&lt;=EOMONTH(F$4,0))*('Diário 4º PA'!$F$4:$F$2000)*(IF(Resumo!$Q$5="",1,'Diário 4º PA'!$O$4:$O$2000=Resumo!$Q$5)))
+SUMPRODUCT(('Comp.'!$D$5:$D$763=$B125)*('Comp.'!$B$5:$B$763&gt;=F$4)*('Comp.'!$B$5:$B$763&lt;=EOMONTH(F$4,0))*('Comp.'!$E$5:$E$763)*(IF(Resumo!$Q$5="",1,'Comp.'!$K$5:$K$763=Resumo!$Q$5)))</f>
        <v>0</v>
      </c>
      <c r="G125" s="199">
        <f t="array" ref="G125">SUMPRODUCT(('Diário 1º PA'!$E$4:$E$2977='Analítico Cp.'!$B125)*('Diário 1º PA'!$C$4:$C$2977&gt;=G$4)*('Diário 1º PA'!$C$4:$C$2977&lt;=EOMONTH(G$4,0))*('Diário 1º PA'!$F$4:$F$2977)*(IF(Resumo!$Q$5="",1,'Diário 1º PA'!$O$4:$O$2977=Resumo!$Q$5)))
+SUMPRODUCT(('Diário 2º PA'!$E$4:$E$2000='Analítico Cp.'!$B125)*('Diário 2º PA'!$C$4:$C$2000&gt;=G$4)*('Diário 2º PA'!$C$4:$C$2000&lt;=EOMONTH(G$4,0))*('Diário 2º PA'!$F$4:$F$2000)*(IF(Resumo!$Q$5="",1,'Diário 2º PA'!$O$4:$O$2000=Resumo!$Q$5)))
+SUMPRODUCT(('Diário 3º PA'!$E$4:$E$2000='Analítico Cp.'!$B125)*('Diário 3º PA'!$C$4:$C$2000&gt;=G$4)*('Diário 3º PA'!$C$4:$C$2000&lt;=EOMONTH(G$4,0))*('Diário 3º PA'!$F$4:$F$2000)*(IF(Resumo!$Q$5="",1,'Diário 3º PA'!$O$4:$O$2000=Resumo!$Q$5)))
+SUMPRODUCT(('Diário 4º PA'!$E$4:$E$2000='Analítico Cp.'!$B125)*('Diário 4º PA'!$C$4:$C$2000&gt;=G$4)*('Diário 4º PA'!$C$4:$C$2000&lt;=EOMONTH(G$4,0))*('Diário 4º PA'!$F$4:$F$2000)*(IF(Resumo!$Q$5="",1,'Diário 4º PA'!$O$4:$O$2000=Resumo!$Q$5)))
+SUMPRODUCT(('Comp.'!$D$5:$D$763=$B125)*('Comp.'!$B$5:$B$763&gt;=G$4)*('Comp.'!$B$5:$B$763&lt;=EOMONTH(G$4,0))*('Comp.'!$E$5:$E$763)*(IF(Resumo!$Q$5="",1,'Comp.'!$K$5:$K$763=Resumo!$Q$5)))</f>
        <v>0</v>
      </c>
      <c r="H125" s="199">
        <f t="array" ref="H125">SUMPRODUCT(('Diário 1º PA'!$E$4:$E$2977='Analítico Cp.'!$B125)*('Diário 1º PA'!$C$4:$C$2977&gt;=H$4)*('Diário 1º PA'!$C$4:$C$2977&lt;=EOMONTH(H$4,0))*('Diário 1º PA'!$F$4:$F$2977)*(IF(Resumo!$Q$5="",1,'Diário 1º PA'!$O$4:$O$2977=Resumo!$Q$5)))
+SUMPRODUCT(('Diário 2º PA'!$E$4:$E$2000='Analítico Cp.'!$B125)*('Diário 2º PA'!$C$4:$C$2000&gt;=H$4)*('Diário 2º PA'!$C$4:$C$2000&lt;=EOMONTH(H$4,0))*('Diário 2º PA'!$F$4:$F$2000)*(IF(Resumo!$Q$5="",1,'Diário 2º PA'!$O$4:$O$2000=Resumo!$Q$5)))
+SUMPRODUCT(('Diário 3º PA'!$E$4:$E$2000='Analítico Cp.'!$B125)*('Diário 3º PA'!$C$4:$C$2000&gt;=H$4)*('Diário 3º PA'!$C$4:$C$2000&lt;=EOMONTH(H$4,0))*('Diário 3º PA'!$F$4:$F$2000)*(IF(Resumo!$Q$5="",1,'Diário 3º PA'!$O$4:$O$2000=Resumo!$Q$5)))
+SUMPRODUCT(('Diário 4º PA'!$E$4:$E$2000='Analítico Cp.'!$B125)*('Diário 4º PA'!$C$4:$C$2000&gt;=H$4)*('Diário 4º PA'!$C$4:$C$2000&lt;=EOMONTH(H$4,0))*('Diário 4º PA'!$F$4:$F$2000)*(IF(Resumo!$Q$5="",1,'Diário 4º PA'!$O$4:$O$2000=Resumo!$Q$5)))
+SUMPRODUCT(('Comp.'!$D$5:$D$763=$B125)*('Comp.'!$B$5:$B$763&gt;=H$4)*('Comp.'!$B$5:$B$763&lt;=EOMONTH(H$4,0))*('Comp.'!$E$5:$E$763)*(IF(Resumo!$Q$5="",1,'Comp.'!$K$5:$K$763=Resumo!$Q$5)))</f>
        <v>0</v>
      </c>
      <c r="I125" s="199">
        <f t="array" ref="I125">SUMPRODUCT(('Diário 1º PA'!$E$4:$E$2977='Analítico Cp.'!$B125)*('Diário 1º PA'!$C$4:$C$2977&gt;=I$4)*('Diário 1º PA'!$C$4:$C$2977&lt;=EOMONTH(I$4,0))*('Diário 1º PA'!$F$4:$F$2977)*(IF(Resumo!$Q$5="",1,'Diário 1º PA'!$O$4:$O$2977=Resumo!$Q$5)))
+SUMPRODUCT(('Diário 2º PA'!$E$4:$E$2000='Analítico Cp.'!$B125)*('Diário 2º PA'!$C$4:$C$2000&gt;=I$4)*('Diário 2º PA'!$C$4:$C$2000&lt;=EOMONTH(I$4,0))*('Diário 2º PA'!$F$4:$F$2000)*(IF(Resumo!$Q$5="",1,'Diário 2º PA'!$O$4:$O$2000=Resumo!$Q$5)))
+SUMPRODUCT(('Diário 3º PA'!$E$4:$E$2000='Analítico Cp.'!$B125)*('Diário 3º PA'!$C$4:$C$2000&gt;=I$4)*('Diário 3º PA'!$C$4:$C$2000&lt;=EOMONTH(I$4,0))*('Diário 3º PA'!$F$4:$F$2000)*(IF(Resumo!$Q$5="",1,'Diário 3º PA'!$O$4:$O$2000=Resumo!$Q$5)))
+SUMPRODUCT(('Diário 4º PA'!$E$4:$E$2000='Analítico Cp.'!$B125)*('Diário 4º PA'!$C$4:$C$2000&gt;=I$4)*('Diário 4º PA'!$C$4:$C$2000&lt;=EOMONTH(I$4,0))*('Diário 4º PA'!$F$4:$F$2000)*(IF(Resumo!$Q$5="",1,'Diário 4º PA'!$O$4:$O$2000=Resumo!$Q$5)))
+SUMPRODUCT(('Comp.'!$D$5:$D$763=$B125)*('Comp.'!$B$5:$B$763&gt;=I$4)*('Comp.'!$B$5:$B$763&lt;=EOMONTH(I$4,0))*('Comp.'!$E$5:$E$763)*(IF(Resumo!$Q$5="",1,'Comp.'!$K$5:$K$763=Resumo!$Q$5)))</f>
        <v>0</v>
      </c>
      <c r="J125" s="199">
        <f t="array" ref="J125">SUMPRODUCT(('Diário 1º PA'!$E$4:$E$2977='Analítico Cp.'!$B125)*('Diário 1º PA'!$C$4:$C$2977&gt;=J$4)*('Diário 1º PA'!$C$4:$C$2977&lt;=EOMONTH(J$4,0))*('Diário 1º PA'!$F$4:$F$2977)*(IF(Resumo!$Q$5="",1,'Diário 1º PA'!$O$4:$O$2977=Resumo!$Q$5)))
+SUMPRODUCT(('Diário 2º PA'!$E$4:$E$2000='Analítico Cp.'!$B125)*('Diário 2º PA'!$C$4:$C$2000&gt;=J$4)*('Diário 2º PA'!$C$4:$C$2000&lt;=EOMONTH(J$4,0))*('Diário 2º PA'!$F$4:$F$2000)*(IF(Resumo!$Q$5="",1,'Diário 2º PA'!$O$4:$O$2000=Resumo!$Q$5)))
+SUMPRODUCT(('Diário 3º PA'!$E$4:$E$2000='Analítico Cp.'!$B125)*('Diário 3º PA'!$C$4:$C$2000&gt;=J$4)*('Diário 3º PA'!$C$4:$C$2000&lt;=EOMONTH(J$4,0))*('Diário 3º PA'!$F$4:$F$2000)*(IF(Resumo!$Q$5="",1,'Diário 3º PA'!$O$4:$O$2000=Resumo!$Q$5)))
+SUMPRODUCT(('Diário 4º PA'!$E$4:$E$2000='Analítico Cp.'!$B125)*('Diário 4º PA'!$C$4:$C$2000&gt;=J$4)*('Diário 4º PA'!$C$4:$C$2000&lt;=EOMONTH(J$4,0))*('Diário 4º PA'!$F$4:$F$2000)*(IF(Resumo!$Q$5="",1,'Diário 4º PA'!$O$4:$O$2000=Resumo!$Q$5)))
+SUMPRODUCT(('Comp.'!$D$5:$D$763=$B125)*('Comp.'!$B$5:$B$763&gt;=J$4)*('Comp.'!$B$5:$B$763&lt;=EOMONTH(J$4,0))*('Comp.'!$E$5:$E$763)*(IF(Resumo!$Q$5="",1,'Comp.'!$K$5:$K$763=Resumo!$Q$5)))</f>
        <v>0</v>
      </c>
      <c r="K125" s="199">
        <f t="array" ref="K125">SUMPRODUCT(('Diário 1º PA'!$E$4:$E$2977='Analítico Cp.'!$B125)*('Diário 1º PA'!$C$4:$C$2977&gt;=K$4)*('Diário 1º PA'!$C$4:$C$2977&lt;=EOMONTH(K$4,0))*('Diário 1º PA'!$F$4:$F$2977)*(IF(Resumo!$Q$5="",1,'Diário 1º PA'!$O$4:$O$2977=Resumo!$Q$5)))
+SUMPRODUCT(('Diário 2º PA'!$E$4:$E$2000='Analítico Cp.'!$B125)*('Diário 2º PA'!$C$4:$C$2000&gt;=K$4)*('Diário 2º PA'!$C$4:$C$2000&lt;=EOMONTH(K$4,0))*('Diário 2º PA'!$F$4:$F$2000)*(IF(Resumo!$Q$5="",1,'Diário 2º PA'!$O$4:$O$2000=Resumo!$Q$5)))
+SUMPRODUCT(('Diário 3º PA'!$E$4:$E$2000='Analítico Cp.'!$B125)*('Diário 3º PA'!$C$4:$C$2000&gt;=K$4)*('Diário 3º PA'!$C$4:$C$2000&lt;=EOMONTH(K$4,0))*('Diário 3º PA'!$F$4:$F$2000)*(IF(Resumo!$Q$5="",1,'Diário 3º PA'!$O$4:$O$2000=Resumo!$Q$5)))
+SUMPRODUCT(('Diário 4º PA'!$E$4:$E$2000='Analítico Cp.'!$B125)*('Diário 4º PA'!$C$4:$C$2000&gt;=K$4)*('Diário 4º PA'!$C$4:$C$2000&lt;=EOMONTH(K$4,0))*('Diário 4º PA'!$F$4:$F$2000)*(IF(Resumo!$Q$5="",1,'Diário 4º PA'!$O$4:$O$2000=Resumo!$Q$5)))
+SUMPRODUCT(('Comp.'!$D$5:$D$763=$B125)*('Comp.'!$B$5:$B$763&gt;=K$4)*('Comp.'!$B$5:$B$763&lt;=EOMONTH(K$4,0))*('Comp.'!$E$5:$E$763)*(IF(Resumo!$Q$5="",1,'Comp.'!$K$5:$K$763=Resumo!$Q$5)))</f>
        <v>0</v>
      </c>
      <c r="L125" s="199">
        <f t="array" ref="L125">SUMPRODUCT(('Diário 1º PA'!$E$4:$E$2977='Analítico Cp.'!$B125)*('Diário 1º PA'!$C$4:$C$2977&gt;=L$4)*('Diário 1º PA'!$C$4:$C$2977&lt;=EOMONTH(L$4,0))*('Diário 1º PA'!$F$4:$F$2977)*(IF(Resumo!$Q$5="",1,'Diário 1º PA'!$O$4:$O$2977=Resumo!$Q$5)))
+SUMPRODUCT(('Diário 2º PA'!$E$4:$E$2000='Analítico Cp.'!$B125)*('Diário 2º PA'!$C$4:$C$2000&gt;=L$4)*('Diário 2º PA'!$C$4:$C$2000&lt;=EOMONTH(L$4,0))*('Diário 2º PA'!$F$4:$F$2000)*(IF(Resumo!$Q$5="",1,'Diário 2º PA'!$O$4:$O$2000=Resumo!$Q$5)))
+SUMPRODUCT(('Diário 3º PA'!$E$4:$E$2000='Analítico Cp.'!$B125)*('Diário 3º PA'!$C$4:$C$2000&gt;=L$4)*('Diário 3º PA'!$C$4:$C$2000&lt;=EOMONTH(L$4,0))*('Diário 3º PA'!$F$4:$F$2000)*(IF(Resumo!$Q$5="",1,'Diário 3º PA'!$O$4:$O$2000=Resumo!$Q$5)))
+SUMPRODUCT(('Diário 4º PA'!$E$4:$E$2000='Analítico Cp.'!$B125)*('Diário 4º PA'!$C$4:$C$2000&gt;=L$4)*('Diário 4º PA'!$C$4:$C$2000&lt;=EOMONTH(L$4,0))*('Diário 4º PA'!$F$4:$F$2000)*(IF(Resumo!$Q$5="",1,'Diário 4º PA'!$O$4:$O$2000=Resumo!$Q$5)))
+SUMPRODUCT(('Comp.'!$D$5:$D$763=$B125)*('Comp.'!$B$5:$B$763&gt;=L$4)*('Comp.'!$B$5:$B$763&lt;=EOMONTH(L$4,0))*('Comp.'!$E$5:$E$763)*(IF(Resumo!$Q$5="",1,'Comp.'!$K$5:$K$763=Resumo!$Q$5)))</f>
        <v>0</v>
      </c>
      <c r="M125" s="199">
        <f t="array" ref="M125">SUMPRODUCT(('Diário 1º PA'!$E$4:$E$2977='Analítico Cp.'!$B125)*('Diário 1º PA'!$C$4:$C$2977&gt;=M$4)*('Diário 1º PA'!$C$4:$C$2977&lt;=EOMONTH(M$4,0))*('Diário 1º PA'!$F$4:$F$2977)*(IF(Resumo!$Q$5="",1,'Diário 1º PA'!$O$4:$O$2977=Resumo!$Q$5)))
+SUMPRODUCT(('Diário 2º PA'!$E$4:$E$2000='Analítico Cp.'!$B125)*('Diário 2º PA'!$C$4:$C$2000&gt;=M$4)*('Diário 2º PA'!$C$4:$C$2000&lt;=EOMONTH(M$4,0))*('Diário 2º PA'!$F$4:$F$2000)*(IF(Resumo!$Q$5="",1,'Diário 2º PA'!$O$4:$O$2000=Resumo!$Q$5)))
+SUMPRODUCT(('Diário 3º PA'!$E$4:$E$2000='Analítico Cp.'!$B125)*('Diário 3º PA'!$C$4:$C$2000&gt;=M$4)*('Diário 3º PA'!$C$4:$C$2000&lt;=EOMONTH(M$4,0))*('Diário 3º PA'!$F$4:$F$2000)*(IF(Resumo!$Q$5="",1,'Diário 3º PA'!$O$4:$O$2000=Resumo!$Q$5)))
+SUMPRODUCT(('Diário 4º PA'!$E$4:$E$2000='Analítico Cp.'!$B125)*('Diário 4º PA'!$C$4:$C$2000&gt;=M$4)*('Diário 4º PA'!$C$4:$C$2000&lt;=EOMONTH(M$4,0))*('Diário 4º PA'!$F$4:$F$2000)*(IF(Resumo!$Q$5="",1,'Diário 4º PA'!$O$4:$O$2000=Resumo!$Q$5)))
+SUMPRODUCT(('Comp.'!$D$5:$D$763=$B125)*('Comp.'!$B$5:$B$763&gt;=M$4)*('Comp.'!$B$5:$B$763&lt;=EOMONTH(M$4,0))*('Comp.'!$E$5:$E$763)*(IF(Resumo!$Q$5="",1,'Comp.'!$K$5:$K$763=Resumo!$Q$5)))</f>
        <v>0</v>
      </c>
      <c r="N125" s="199">
        <f t="array" ref="N125">SUMPRODUCT(('Diário 1º PA'!$E$4:$E$2977='Analítico Cp.'!$B125)*('Diário 1º PA'!$C$4:$C$2977&gt;=N$4)*('Diário 1º PA'!$C$4:$C$2977&lt;=EOMONTH(N$4,0))*('Diário 1º PA'!$F$4:$F$2977)*(IF(Resumo!$Q$5="",1,'Diário 1º PA'!$O$4:$O$2977=Resumo!$Q$5)))
+SUMPRODUCT(('Diário 2º PA'!$E$4:$E$2000='Analítico Cp.'!$B125)*('Diário 2º PA'!$C$4:$C$2000&gt;=N$4)*('Diário 2º PA'!$C$4:$C$2000&lt;=EOMONTH(N$4,0))*('Diário 2º PA'!$F$4:$F$2000)*(IF(Resumo!$Q$5="",1,'Diário 2º PA'!$O$4:$O$2000=Resumo!$Q$5)))
+SUMPRODUCT(('Diário 3º PA'!$E$4:$E$2000='Analítico Cp.'!$B125)*('Diário 3º PA'!$C$4:$C$2000&gt;=N$4)*('Diário 3º PA'!$C$4:$C$2000&lt;=EOMONTH(N$4,0))*('Diário 3º PA'!$F$4:$F$2000)*(IF(Resumo!$Q$5="",1,'Diário 3º PA'!$O$4:$O$2000=Resumo!$Q$5)))
+SUMPRODUCT(('Diário 4º PA'!$E$4:$E$2000='Analítico Cp.'!$B125)*('Diário 4º PA'!$C$4:$C$2000&gt;=N$4)*('Diário 4º PA'!$C$4:$C$2000&lt;=EOMONTH(N$4,0))*('Diário 4º PA'!$F$4:$F$2000)*(IF(Resumo!$Q$5="",1,'Diário 4º PA'!$O$4:$O$2000=Resumo!$Q$5)))
+SUMPRODUCT(('Comp.'!$D$5:$D$763=$B125)*('Comp.'!$B$5:$B$763&gt;=N$4)*('Comp.'!$B$5:$B$763&lt;=EOMONTH(N$4,0))*('Comp.'!$E$5:$E$763)*(IF(Resumo!$Q$5="",1,'Comp.'!$K$5:$K$763=Resumo!$Q$5)))</f>
        <v>0</v>
      </c>
      <c r="O125" s="200">
        <f t="shared" si="13"/>
        <v>0</v>
      </c>
      <c r="P125" s="201">
        <f t="shared" si="14"/>
        <v>0</v>
      </c>
      <c r="Q125" s="174"/>
      <c r="R125" s="174"/>
      <c r="S125" s="174"/>
      <c r="T125" s="174"/>
      <c r="U125" s="174"/>
      <c r="V125" s="174"/>
      <c r="W125" s="174"/>
      <c r="X125" s="174"/>
      <c r="Y125" s="174"/>
      <c r="Z125" s="174"/>
    </row>
    <row r="126" spans="1:26" ht="23.25" customHeight="1" x14ac:dyDescent="0.2">
      <c r="A126" s="220" t="s">
        <v>355</v>
      </c>
      <c r="B126" s="84" t="s">
        <v>356</v>
      </c>
      <c r="C126" s="199">
        <f t="array" ref="C126">SUMPRODUCT(('Diário 1º PA'!$E$4:$E$2977='Analítico Cp.'!$B126)*('Diário 1º PA'!$C$4:$C$2977&gt;=C$4)*('Diário 1º PA'!$C$4:$C$2977&lt;=EOMONTH(C$4,0))*('Diário 1º PA'!$F$4:$F$2977)*(IF(Resumo!$Q$5="",1,'Diário 1º PA'!$O$4:$O$2977=Resumo!$Q$5)))
+SUMPRODUCT(('Diário 2º PA'!$E$4:$E$2000='Analítico Cp.'!$B126)*('Diário 2º PA'!$C$4:$C$2000&gt;=C$4)*('Diário 2º PA'!$C$4:$C$2000&lt;=EOMONTH(C$4,0))*('Diário 2º PA'!$F$4:$F$2000)*(IF(Resumo!$Q$5="",1,'Diário 2º PA'!$O$4:$O$2000=Resumo!$Q$5)))
+SUMPRODUCT(('Diário 3º PA'!$E$4:$E$2000='Analítico Cp.'!$B126)*('Diário 3º PA'!$C$4:$C$2000&gt;=C$4)*('Diário 3º PA'!$C$4:$C$2000&lt;=EOMONTH(C$4,0))*('Diário 3º PA'!$F$4:$F$2000)*(IF(Resumo!$Q$5="",1,'Diário 3º PA'!$O$4:$O$2000=Resumo!$Q$5)))
+SUMPRODUCT(('Diário 4º PA'!$E$4:$E$2000='Analítico Cp.'!$B126)*('Diário 4º PA'!$C$4:$C$2000&gt;=C$4)*('Diário 4º PA'!$C$4:$C$2000&lt;=EOMONTH(C$4,0))*('Diário 4º PA'!$F$4:$F$2000)*(IF(Resumo!$Q$5="",1,'Diário 4º PA'!$O$4:$O$2000=Resumo!$Q$5)))
+SUMPRODUCT(('Comp.'!$D$5:$D$763=$B126)*('Comp.'!$B$5:$B$763&gt;=C$4)*('Comp.'!$B$5:$B$763&lt;=EOMONTH(C$4,0))*('Comp.'!$E$5:$E$763)*(IF(Resumo!$Q$5="",1,'Comp.'!$K$5:$K$763=Resumo!$Q$5)))</f>
        <v>0</v>
      </c>
      <c r="D126" s="199">
        <f t="array" ref="D126">SUMPRODUCT(('Diário 1º PA'!$E$4:$E$2977='Analítico Cp.'!$B126)*('Diário 1º PA'!$C$4:$C$2977&gt;=D$4)*('Diário 1º PA'!$C$4:$C$2977&lt;=EOMONTH(D$4,0))*('Diário 1º PA'!$F$4:$F$2977)*(IF(Resumo!$Q$5="",1,'Diário 1º PA'!$O$4:$O$2977=Resumo!$Q$5)))
+SUMPRODUCT(('Diário 2º PA'!$E$4:$E$2000='Analítico Cp.'!$B126)*('Diário 2º PA'!$C$4:$C$2000&gt;=D$4)*('Diário 2º PA'!$C$4:$C$2000&lt;=EOMONTH(D$4,0))*('Diário 2º PA'!$F$4:$F$2000)*(IF(Resumo!$Q$5="",1,'Diário 2º PA'!$O$4:$O$2000=Resumo!$Q$5)))
+SUMPRODUCT(('Diário 3º PA'!$E$4:$E$2000='Analítico Cp.'!$B126)*('Diário 3º PA'!$C$4:$C$2000&gt;=D$4)*('Diário 3º PA'!$C$4:$C$2000&lt;=EOMONTH(D$4,0))*('Diário 3º PA'!$F$4:$F$2000)*(IF(Resumo!$Q$5="",1,'Diário 3º PA'!$O$4:$O$2000=Resumo!$Q$5)))
+SUMPRODUCT(('Diário 4º PA'!$E$4:$E$2000='Analítico Cp.'!$B126)*('Diário 4º PA'!$C$4:$C$2000&gt;=D$4)*('Diário 4º PA'!$C$4:$C$2000&lt;=EOMONTH(D$4,0))*('Diário 4º PA'!$F$4:$F$2000)*(IF(Resumo!$Q$5="",1,'Diário 4º PA'!$O$4:$O$2000=Resumo!$Q$5)))
+SUMPRODUCT(('Comp.'!$D$5:$D$763=$B126)*('Comp.'!$B$5:$B$763&gt;=D$4)*('Comp.'!$B$5:$B$763&lt;=EOMONTH(D$4,0))*('Comp.'!$E$5:$E$763)*(IF(Resumo!$Q$5="",1,'Comp.'!$K$5:$K$763=Resumo!$Q$5)))</f>
        <v>0</v>
      </c>
      <c r="E126" s="199">
        <f t="array" ref="E126">SUMPRODUCT(('Diário 1º PA'!$E$4:$E$2977='Analítico Cp.'!$B126)*('Diário 1º PA'!$C$4:$C$2977&gt;=E$4)*('Diário 1º PA'!$C$4:$C$2977&lt;=EOMONTH(E$4,0))*('Diário 1º PA'!$F$4:$F$2977)*(IF(Resumo!$Q$5="",1,'Diário 1º PA'!$O$4:$O$2977=Resumo!$Q$5)))
+SUMPRODUCT(('Diário 2º PA'!$E$4:$E$2000='Analítico Cp.'!$B126)*('Diário 2º PA'!$C$4:$C$2000&gt;=E$4)*('Diário 2º PA'!$C$4:$C$2000&lt;=EOMONTH(E$4,0))*('Diário 2º PA'!$F$4:$F$2000)*(IF(Resumo!$Q$5="",1,'Diário 2º PA'!$O$4:$O$2000=Resumo!$Q$5)))
+SUMPRODUCT(('Diário 3º PA'!$E$4:$E$2000='Analítico Cp.'!$B126)*('Diário 3º PA'!$C$4:$C$2000&gt;=E$4)*('Diário 3º PA'!$C$4:$C$2000&lt;=EOMONTH(E$4,0))*('Diário 3º PA'!$F$4:$F$2000)*(IF(Resumo!$Q$5="",1,'Diário 3º PA'!$O$4:$O$2000=Resumo!$Q$5)))
+SUMPRODUCT(('Diário 4º PA'!$E$4:$E$2000='Analítico Cp.'!$B126)*('Diário 4º PA'!$C$4:$C$2000&gt;=E$4)*('Diário 4º PA'!$C$4:$C$2000&lt;=EOMONTH(E$4,0))*('Diário 4º PA'!$F$4:$F$2000)*(IF(Resumo!$Q$5="",1,'Diário 4º PA'!$O$4:$O$2000=Resumo!$Q$5)))
+SUMPRODUCT(('Comp.'!$D$5:$D$763=$B126)*('Comp.'!$B$5:$B$763&gt;=E$4)*('Comp.'!$B$5:$B$763&lt;=EOMONTH(E$4,0))*('Comp.'!$E$5:$E$763)*(IF(Resumo!$Q$5="",1,'Comp.'!$K$5:$K$763=Resumo!$Q$5)))</f>
        <v>0</v>
      </c>
      <c r="F126" s="199">
        <f t="array" ref="F126">SUMPRODUCT(('Diário 1º PA'!$E$4:$E$2977='Analítico Cp.'!$B126)*('Diário 1º PA'!$C$4:$C$2977&gt;=F$4)*('Diário 1º PA'!$C$4:$C$2977&lt;=EOMONTH(F$4,0))*('Diário 1º PA'!$F$4:$F$2977)*(IF(Resumo!$Q$5="",1,'Diário 1º PA'!$O$4:$O$2977=Resumo!$Q$5)))
+SUMPRODUCT(('Diário 2º PA'!$E$4:$E$2000='Analítico Cp.'!$B126)*('Diário 2º PA'!$C$4:$C$2000&gt;=F$4)*('Diário 2º PA'!$C$4:$C$2000&lt;=EOMONTH(F$4,0))*('Diário 2º PA'!$F$4:$F$2000)*(IF(Resumo!$Q$5="",1,'Diário 2º PA'!$O$4:$O$2000=Resumo!$Q$5)))
+SUMPRODUCT(('Diário 3º PA'!$E$4:$E$2000='Analítico Cp.'!$B126)*('Diário 3º PA'!$C$4:$C$2000&gt;=F$4)*('Diário 3º PA'!$C$4:$C$2000&lt;=EOMONTH(F$4,0))*('Diário 3º PA'!$F$4:$F$2000)*(IF(Resumo!$Q$5="",1,'Diário 3º PA'!$O$4:$O$2000=Resumo!$Q$5)))
+SUMPRODUCT(('Diário 4º PA'!$E$4:$E$2000='Analítico Cp.'!$B126)*('Diário 4º PA'!$C$4:$C$2000&gt;=F$4)*('Diário 4º PA'!$C$4:$C$2000&lt;=EOMONTH(F$4,0))*('Diário 4º PA'!$F$4:$F$2000)*(IF(Resumo!$Q$5="",1,'Diário 4º PA'!$O$4:$O$2000=Resumo!$Q$5)))
+SUMPRODUCT(('Comp.'!$D$5:$D$763=$B126)*('Comp.'!$B$5:$B$763&gt;=F$4)*('Comp.'!$B$5:$B$763&lt;=EOMONTH(F$4,0))*('Comp.'!$E$5:$E$763)*(IF(Resumo!$Q$5="",1,'Comp.'!$K$5:$K$763=Resumo!$Q$5)))</f>
        <v>0</v>
      </c>
      <c r="G126" s="199">
        <f t="array" ref="G126">SUMPRODUCT(('Diário 1º PA'!$E$4:$E$2977='Analítico Cp.'!$B126)*('Diário 1º PA'!$C$4:$C$2977&gt;=G$4)*('Diário 1º PA'!$C$4:$C$2977&lt;=EOMONTH(G$4,0))*('Diário 1º PA'!$F$4:$F$2977)*(IF(Resumo!$Q$5="",1,'Diário 1º PA'!$O$4:$O$2977=Resumo!$Q$5)))
+SUMPRODUCT(('Diário 2º PA'!$E$4:$E$2000='Analítico Cp.'!$B126)*('Diário 2º PA'!$C$4:$C$2000&gt;=G$4)*('Diário 2º PA'!$C$4:$C$2000&lt;=EOMONTH(G$4,0))*('Diário 2º PA'!$F$4:$F$2000)*(IF(Resumo!$Q$5="",1,'Diário 2º PA'!$O$4:$O$2000=Resumo!$Q$5)))
+SUMPRODUCT(('Diário 3º PA'!$E$4:$E$2000='Analítico Cp.'!$B126)*('Diário 3º PA'!$C$4:$C$2000&gt;=G$4)*('Diário 3º PA'!$C$4:$C$2000&lt;=EOMONTH(G$4,0))*('Diário 3º PA'!$F$4:$F$2000)*(IF(Resumo!$Q$5="",1,'Diário 3º PA'!$O$4:$O$2000=Resumo!$Q$5)))
+SUMPRODUCT(('Diário 4º PA'!$E$4:$E$2000='Analítico Cp.'!$B126)*('Diário 4º PA'!$C$4:$C$2000&gt;=G$4)*('Diário 4º PA'!$C$4:$C$2000&lt;=EOMONTH(G$4,0))*('Diário 4º PA'!$F$4:$F$2000)*(IF(Resumo!$Q$5="",1,'Diário 4º PA'!$O$4:$O$2000=Resumo!$Q$5)))
+SUMPRODUCT(('Comp.'!$D$5:$D$763=$B126)*('Comp.'!$B$5:$B$763&gt;=G$4)*('Comp.'!$B$5:$B$763&lt;=EOMONTH(G$4,0))*('Comp.'!$E$5:$E$763)*(IF(Resumo!$Q$5="",1,'Comp.'!$K$5:$K$763=Resumo!$Q$5)))</f>
        <v>0</v>
      </c>
      <c r="H126" s="199">
        <f t="array" ref="H126">SUMPRODUCT(('Diário 1º PA'!$E$4:$E$2977='Analítico Cp.'!$B126)*('Diário 1º PA'!$C$4:$C$2977&gt;=H$4)*('Diário 1º PA'!$C$4:$C$2977&lt;=EOMONTH(H$4,0))*('Diário 1º PA'!$F$4:$F$2977)*(IF(Resumo!$Q$5="",1,'Diário 1º PA'!$O$4:$O$2977=Resumo!$Q$5)))
+SUMPRODUCT(('Diário 2º PA'!$E$4:$E$2000='Analítico Cp.'!$B126)*('Diário 2º PA'!$C$4:$C$2000&gt;=H$4)*('Diário 2º PA'!$C$4:$C$2000&lt;=EOMONTH(H$4,0))*('Diário 2º PA'!$F$4:$F$2000)*(IF(Resumo!$Q$5="",1,'Diário 2º PA'!$O$4:$O$2000=Resumo!$Q$5)))
+SUMPRODUCT(('Diário 3º PA'!$E$4:$E$2000='Analítico Cp.'!$B126)*('Diário 3º PA'!$C$4:$C$2000&gt;=H$4)*('Diário 3º PA'!$C$4:$C$2000&lt;=EOMONTH(H$4,0))*('Diário 3º PA'!$F$4:$F$2000)*(IF(Resumo!$Q$5="",1,'Diário 3º PA'!$O$4:$O$2000=Resumo!$Q$5)))
+SUMPRODUCT(('Diário 4º PA'!$E$4:$E$2000='Analítico Cp.'!$B126)*('Diário 4º PA'!$C$4:$C$2000&gt;=H$4)*('Diário 4º PA'!$C$4:$C$2000&lt;=EOMONTH(H$4,0))*('Diário 4º PA'!$F$4:$F$2000)*(IF(Resumo!$Q$5="",1,'Diário 4º PA'!$O$4:$O$2000=Resumo!$Q$5)))
+SUMPRODUCT(('Comp.'!$D$5:$D$763=$B126)*('Comp.'!$B$5:$B$763&gt;=H$4)*('Comp.'!$B$5:$B$763&lt;=EOMONTH(H$4,0))*('Comp.'!$E$5:$E$763)*(IF(Resumo!$Q$5="",1,'Comp.'!$K$5:$K$763=Resumo!$Q$5)))</f>
        <v>0</v>
      </c>
      <c r="I126" s="199">
        <f t="array" ref="I126">SUMPRODUCT(('Diário 1º PA'!$E$4:$E$2977='Analítico Cp.'!$B126)*('Diário 1º PA'!$C$4:$C$2977&gt;=I$4)*('Diário 1º PA'!$C$4:$C$2977&lt;=EOMONTH(I$4,0))*('Diário 1º PA'!$F$4:$F$2977)*(IF(Resumo!$Q$5="",1,'Diário 1º PA'!$O$4:$O$2977=Resumo!$Q$5)))
+SUMPRODUCT(('Diário 2º PA'!$E$4:$E$2000='Analítico Cp.'!$B126)*('Diário 2º PA'!$C$4:$C$2000&gt;=I$4)*('Diário 2º PA'!$C$4:$C$2000&lt;=EOMONTH(I$4,0))*('Diário 2º PA'!$F$4:$F$2000)*(IF(Resumo!$Q$5="",1,'Diário 2º PA'!$O$4:$O$2000=Resumo!$Q$5)))
+SUMPRODUCT(('Diário 3º PA'!$E$4:$E$2000='Analítico Cp.'!$B126)*('Diário 3º PA'!$C$4:$C$2000&gt;=I$4)*('Diário 3º PA'!$C$4:$C$2000&lt;=EOMONTH(I$4,0))*('Diário 3º PA'!$F$4:$F$2000)*(IF(Resumo!$Q$5="",1,'Diário 3º PA'!$O$4:$O$2000=Resumo!$Q$5)))
+SUMPRODUCT(('Diário 4º PA'!$E$4:$E$2000='Analítico Cp.'!$B126)*('Diário 4º PA'!$C$4:$C$2000&gt;=I$4)*('Diário 4º PA'!$C$4:$C$2000&lt;=EOMONTH(I$4,0))*('Diário 4º PA'!$F$4:$F$2000)*(IF(Resumo!$Q$5="",1,'Diário 4º PA'!$O$4:$O$2000=Resumo!$Q$5)))
+SUMPRODUCT(('Comp.'!$D$5:$D$763=$B126)*('Comp.'!$B$5:$B$763&gt;=I$4)*('Comp.'!$B$5:$B$763&lt;=EOMONTH(I$4,0))*('Comp.'!$E$5:$E$763)*(IF(Resumo!$Q$5="",1,'Comp.'!$K$5:$K$763=Resumo!$Q$5)))</f>
        <v>0</v>
      </c>
      <c r="J126" s="199">
        <f t="array" ref="J126">SUMPRODUCT(('Diário 1º PA'!$E$4:$E$2977='Analítico Cp.'!$B126)*('Diário 1º PA'!$C$4:$C$2977&gt;=J$4)*('Diário 1º PA'!$C$4:$C$2977&lt;=EOMONTH(J$4,0))*('Diário 1º PA'!$F$4:$F$2977)*(IF(Resumo!$Q$5="",1,'Diário 1º PA'!$O$4:$O$2977=Resumo!$Q$5)))
+SUMPRODUCT(('Diário 2º PA'!$E$4:$E$2000='Analítico Cp.'!$B126)*('Diário 2º PA'!$C$4:$C$2000&gt;=J$4)*('Diário 2º PA'!$C$4:$C$2000&lt;=EOMONTH(J$4,0))*('Diário 2º PA'!$F$4:$F$2000)*(IF(Resumo!$Q$5="",1,'Diário 2º PA'!$O$4:$O$2000=Resumo!$Q$5)))
+SUMPRODUCT(('Diário 3º PA'!$E$4:$E$2000='Analítico Cp.'!$B126)*('Diário 3º PA'!$C$4:$C$2000&gt;=J$4)*('Diário 3º PA'!$C$4:$C$2000&lt;=EOMONTH(J$4,0))*('Diário 3º PA'!$F$4:$F$2000)*(IF(Resumo!$Q$5="",1,'Diário 3º PA'!$O$4:$O$2000=Resumo!$Q$5)))
+SUMPRODUCT(('Diário 4º PA'!$E$4:$E$2000='Analítico Cp.'!$B126)*('Diário 4º PA'!$C$4:$C$2000&gt;=J$4)*('Diário 4º PA'!$C$4:$C$2000&lt;=EOMONTH(J$4,0))*('Diário 4º PA'!$F$4:$F$2000)*(IF(Resumo!$Q$5="",1,'Diário 4º PA'!$O$4:$O$2000=Resumo!$Q$5)))
+SUMPRODUCT(('Comp.'!$D$5:$D$763=$B126)*('Comp.'!$B$5:$B$763&gt;=J$4)*('Comp.'!$B$5:$B$763&lt;=EOMONTH(J$4,0))*('Comp.'!$E$5:$E$763)*(IF(Resumo!$Q$5="",1,'Comp.'!$K$5:$K$763=Resumo!$Q$5)))</f>
        <v>0</v>
      </c>
      <c r="K126" s="199">
        <f t="array" ref="K126">SUMPRODUCT(('Diário 1º PA'!$E$4:$E$2977='Analítico Cp.'!$B126)*('Diário 1º PA'!$C$4:$C$2977&gt;=K$4)*('Diário 1º PA'!$C$4:$C$2977&lt;=EOMONTH(K$4,0))*('Diário 1º PA'!$F$4:$F$2977)*(IF(Resumo!$Q$5="",1,'Diário 1º PA'!$O$4:$O$2977=Resumo!$Q$5)))
+SUMPRODUCT(('Diário 2º PA'!$E$4:$E$2000='Analítico Cp.'!$B126)*('Diário 2º PA'!$C$4:$C$2000&gt;=K$4)*('Diário 2º PA'!$C$4:$C$2000&lt;=EOMONTH(K$4,0))*('Diário 2º PA'!$F$4:$F$2000)*(IF(Resumo!$Q$5="",1,'Diário 2º PA'!$O$4:$O$2000=Resumo!$Q$5)))
+SUMPRODUCT(('Diário 3º PA'!$E$4:$E$2000='Analítico Cp.'!$B126)*('Diário 3º PA'!$C$4:$C$2000&gt;=K$4)*('Diário 3º PA'!$C$4:$C$2000&lt;=EOMONTH(K$4,0))*('Diário 3º PA'!$F$4:$F$2000)*(IF(Resumo!$Q$5="",1,'Diário 3º PA'!$O$4:$O$2000=Resumo!$Q$5)))
+SUMPRODUCT(('Diário 4º PA'!$E$4:$E$2000='Analítico Cp.'!$B126)*('Diário 4º PA'!$C$4:$C$2000&gt;=K$4)*('Diário 4º PA'!$C$4:$C$2000&lt;=EOMONTH(K$4,0))*('Diário 4º PA'!$F$4:$F$2000)*(IF(Resumo!$Q$5="",1,'Diário 4º PA'!$O$4:$O$2000=Resumo!$Q$5)))
+SUMPRODUCT(('Comp.'!$D$5:$D$763=$B126)*('Comp.'!$B$5:$B$763&gt;=K$4)*('Comp.'!$B$5:$B$763&lt;=EOMONTH(K$4,0))*('Comp.'!$E$5:$E$763)*(IF(Resumo!$Q$5="",1,'Comp.'!$K$5:$K$763=Resumo!$Q$5)))</f>
        <v>0</v>
      </c>
      <c r="L126" s="199">
        <f t="array" ref="L126">SUMPRODUCT(('Diário 1º PA'!$E$4:$E$2977='Analítico Cp.'!$B126)*('Diário 1º PA'!$C$4:$C$2977&gt;=L$4)*('Diário 1º PA'!$C$4:$C$2977&lt;=EOMONTH(L$4,0))*('Diário 1º PA'!$F$4:$F$2977)*(IF(Resumo!$Q$5="",1,'Diário 1º PA'!$O$4:$O$2977=Resumo!$Q$5)))
+SUMPRODUCT(('Diário 2º PA'!$E$4:$E$2000='Analítico Cp.'!$B126)*('Diário 2º PA'!$C$4:$C$2000&gt;=L$4)*('Diário 2º PA'!$C$4:$C$2000&lt;=EOMONTH(L$4,0))*('Diário 2º PA'!$F$4:$F$2000)*(IF(Resumo!$Q$5="",1,'Diário 2º PA'!$O$4:$O$2000=Resumo!$Q$5)))
+SUMPRODUCT(('Diário 3º PA'!$E$4:$E$2000='Analítico Cp.'!$B126)*('Diário 3º PA'!$C$4:$C$2000&gt;=L$4)*('Diário 3º PA'!$C$4:$C$2000&lt;=EOMONTH(L$4,0))*('Diário 3º PA'!$F$4:$F$2000)*(IF(Resumo!$Q$5="",1,'Diário 3º PA'!$O$4:$O$2000=Resumo!$Q$5)))
+SUMPRODUCT(('Diário 4º PA'!$E$4:$E$2000='Analítico Cp.'!$B126)*('Diário 4º PA'!$C$4:$C$2000&gt;=L$4)*('Diário 4º PA'!$C$4:$C$2000&lt;=EOMONTH(L$4,0))*('Diário 4º PA'!$F$4:$F$2000)*(IF(Resumo!$Q$5="",1,'Diário 4º PA'!$O$4:$O$2000=Resumo!$Q$5)))
+SUMPRODUCT(('Comp.'!$D$5:$D$763=$B126)*('Comp.'!$B$5:$B$763&gt;=L$4)*('Comp.'!$B$5:$B$763&lt;=EOMONTH(L$4,0))*('Comp.'!$E$5:$E$763)*(IF(Resumo!$Q$5="",1,'Comp.'!$K$5:$K$763=Resumo!$Q$5)))</f>
        <v>0</v>
      </c>
      <c r="M126" s="199">
        <f t="array" ref="M126">SUMPRODUCT(('Diário 1º PA'!$E$4:$E$2977='Analítico Cp.'!$B126)*('Diário 1º PA'!$C$4:$C$2977&gt;=M$4)*('Diário 1º PA'!$C$4:$C$2977&lt;=EOMONTH(M$4,0))*('Diário 1º PA'!$F$4:$F$2977)*(IF(Resumo!$Q$5="",1,'Diário 1º PA'!$O$4:$O$2977=Resumo!$Q$5)))
+SUMPRODUCT(('Diário 2º PA'!$E$4:$E$2000='Analítico Cp.'!$B126)*('Diário 2º PA'!$C$4:$C$2000&gt;=M$4)*('Diário 2º PA'!$C$4:$C$2000&lt;=EOMONTH(M$4,0))*('Diário 2º PA'!$F$4:$F$2000)*(IF(Resumo!$Q$5="",1,'Diário 2º PA'!$O$4:$O$2000=Resumo!$Q$5)))
+SUMPRODUCT(('Diário 3º PA'!$E$4:$E$2000='Analítico Cp.'!$B126)*('Diário 3º PA'!$C$4:$C$2000&gt;=M$4)*('Diário 3º PA'!$C$4:$C$2000&lt;=EOMONTH(M$4,0))*('Diário 3º PA'!$F$4:$F$2000)*(IF(Resumo!$Q$5="",1,'Diário 3º PA'!$O$4:$O$2000=Resumo!$Q$5)))
+SUMPRODUCT(('Diário 4º PA'!$E$4:$E$2000='Analítico Cp.'!$B126)*('Diário 4º PA'!$C$4:$C$2000&gt;=M$4)*('Diário 4º PA'!$C$4:$C$2000&lt;=EOMONTH(M$4,0))*('Diário 4º PA'!$F$4:$F$2000)*(IF(Resumo!$Q$5="",1,'Diário 4º PA'!$O$4:$O$2000=Resumo!$Q$5)))
+SUMPRODUCT(('Comp.'!$D$5:$D$763=$B126)*('Comp.'!$B$5:$B$763&gt;=M$4)*('Comp.'!$B$5:$B$763&lt;=EOMONTH(M$4,0))*('Comp.'!$E$5:$E$763)*(IF(Resumo!$Q$5="",1,'Comp.'!$K$5:$K$763=Resumo!$Q$5)))</f>
        <v>0</v>
      </c>
      <c r="N126" s="199">
        <f t="array" ref="N126">SUMPRODUCT(('Diário 1º PA'!$E$4:$E$2977='Analítico Cp.'!$B126)*('Diário 1º PA'!$C$4:$C$2977&gt;=N$4)*('Diário 1º PA'!$C$4:$C$2977&lt;=EOMONTH(N$4,0))*('Diário 1º PA'!$F$4:$F$2977)*(IF(Resumo!$Q$5="",1,'Diário 1º PA'!$O$4:$O$2977=Resumo!$Q$5)))
+SUMPRODUCT(('Diário 2º PA'!$E$4:$E$2000='Analítico Cp.'!$B126)*('Diário 2º PA'!$C$4:$C$2000&gt;=N$4)*('Diário 2º PA'!$C$4:$C$2000&lt;=EOMONTH(N$4,0))*('Diário 2º PA'!$F$4:$F$2000)*(IF(Resumo!$Q$5="",1,'Diário 2º PA'!$O$4:$O$2000=Resumo!$Q$5)))
+SUMPRODUCT(('Diário 3º PA'!$E$4:$E$2000='Analítico Cp.'!$B126)*('Diário 3º PA'!$C$4:$C$2000&gt;=N$4)*('Diário 3º PA'!$C$4:$C$2000&lt;=EOMONTH(N$4,0))*('Diário 3º PA'!$F$4:$F$2000)*(IF(Resumo!$Q$5="",1,'Diário 3º PA'!$O$4:$O$2000=Resumo!$Q$5)))
+SUMPRODUCT(('Diário 4º PA'!$E$4:$E$2000='Analítico Cp.'!$B126)*('Diário 4º PA'!$C$4:$C$2000&gt;=N$4)*('Diário 4º PA'!$C$4:$C$2000&lt;=EOMONTH(N$4,0))*('Diário 4º PA'!$F$4:$F$2000)*(IF(Resumo!$Q$5="",1,'Diário 4º PA'!$O$4:$O$2000=Resumo!$Q$5)))
+SUMPRODUCT(('Comp.'!$D$5:$D$763=$B126)*('Comp.'!$B$5:$B$763&gt;=N$4)*('Comp.'!$B$5:$B$763&lt;=EOMONTH(N$4,0))*('Comp.'!$E$5:$E$763)*(IF(Resumo!$Q$5="",1,'Comp.'!$K$5:$K$763=Resumo!$Q$5)))</f>
        <v>0</v>
      </c>
      <c r="O126" s="200">
        <f t="shared" si="13"/>
        <v>0</v>
      </c>
      <c r="P126" s="201">
        <f t="shared" si="14"/>
        <v>0</v>
      </c>
      <c r="Q126" s="174"/>
      <c r="R126" s="174"/>
      <c r="S126" s="174"/>
      <c r="T126" s="174"/>
      <c r="U126" s="174"/>
      <c r="V126" s="174"/>
      <c r="W126" s="174"/>
      <c r="X126" s="174"/>
      <c r="Y126" s="174"/>
      <c r="Z126" s="174"/>
    </row>
    <row r="127" spans="1:26" ht="23.25" customHeight="1" x14ac:dyDescent="0.2">
      <c r="A127" s="220" t="s">
        <v>357</v>
      </c>
      <c r="B127" s="84" t="s">
        <v>358</v>
      </c>
      <c r="C127" s="199">
        <f t="array" ref="C127">SUMPRODUCT(('Diário 1º PA'!$E$4:$E$2977='Analítico Cp.'!$B127)*('Diário 1º PA'!$C$4:$C$2977&gt;=C$4)*('Diário 1º PA'!$C$4:$C$2977&lt;=EOMONTH(C$4,0))*('Diário 1º PA'!$F$4:$F$2977)*(IF(Resumo!$Q$5="",1,'Diário 1º PA'!$O$4:$O$2977=Resumo!$Q$5)))
+SUMPRODUCT(('Diário 2º PA'!$E$4:$E$2000='Analítico Cp.'!$B127)*('Diário 2º PA'!$C$4:$C$2000&gt;=C$4)*('Diário 2º PA'!$C$4:$C$2000&lt;=EOMONTH(C$4,0))*('Diário 2º PA'!$F$4:$F$2000)*(IF(Resumo!$Q$5="",1,'Diário 2º PA'!$O$4:$O$2000=Resumo!$Q$5)))
+SUMPRODUCT(('Diário 3º PA'!$E$4:$E$2000='Analítico Cp.'!$B127)*('Diário 3º PA'!$C$4:$C$2000&gt;=C$4)*('Diário 3º PA'!$C$4:$C$2000&lt;=EOMONTH(C$4,0))*('Diário 3º PA'!$F$4:$F$2000)*(IF(Resumo!$Q$5="",1,'Diário 3º PA'!$O$4:$O$2000=Resumo!$Q$5)))
+SUMPRODUCT(('Diário 4º PA'!$E$4:$E$2000='Analítico Cp.'!$B127)*('Diário 4º PA'!$C$4:$C$2000&gt;=C$4)*('Diário 4º PA'!$C$4:$C$2000&lt;=EOMONTH(C$4,0))*('Diário 4º PA'!$F$4:$F$2000)*(IF(Resumo!$Q$5="",1,'Diário 4º PA'!$O$4:$O$2000=Resumo!$Q$5)))
+SUMPRODUCT(('Comp.'!$D$5:$D$763=$B127)*('Comp.'!$B$5:$B$763&gt;=C$4)*('Comp.'!$B$5:$B$763&lt;=EOMONTH(C$4,0))*('Comp.'!$E$5:$E$763)*(IF(Resumo!$Q$5="",1,'Comp.'!$K$5:$K$763=Resumo!$Q$5)))</f>
        <v>0</v>
      </c>
      <c r="D127" s="199">
        <f t="array" ref="D127">SUMPRODUCT(('Diário 1º PA'!$E$4:$E$2977='Analítico Cp.'!$B127)*('Diário 1º PA'!$C$4:$C$2977&gt;=D$4)*('Diário 1º PA'!$C$4:$C$2977&lt;=EOMONTH(D$4,0))*('Diário 1º PA'!$F$4:$F$2977)*(IF(Resumo!$Q$5="",1,'Diário 1º PA'!$O$4:$O$2977=Resumo!$Q$5)))
+SUMPRODUCT(('Diário 2º PA'!$E$4:$E$2000='Analítico Cp.'!$B127)*('Diário 2º PA'!$C$4:$C$2000&gt;=D$4)*('Diário 2º PA'!$C$4:$C$2000&lt;=EOMONTH(D$4,0))*('Diário 2º PA'!$F$4:$F$2000)*(IF(Resumo!$Q$5="",1,'Diário 2º PA'!$O$4:$O$2000=Resumo!$Q$5)))
+SUMPRODUCT(('Diário 3º PA'!$E$4:$E$2000='Analítico Cp.'!$B127)*('Diário 3º PA'!$C$4:$C$2000&gt;=D$4)*('Diário 3º PA'!$C$4:$C$2000&lt;=EOMONTH(D$4,0))*('Diário 3º PA'!$F$4:$F$2000)*(IF(Resumo!$Q$5="",1,'Diário 3º PA'!$O$4:$O$2000=Resumo!$Q$5)))
+SUMPRODUCT(('Diário 4º PA'!$E$4:$E$2000='Analítico Cp.'!$B127)*('Diário 4º PA'!$C$4:$C$2000&gt;=D$4)*('Diário 4º PA'!$C$4:$C$2000&lt;=EOMONTH(D$4,0))*('Diário 4º PA'!$F$4:$F$2000)*(IF(Resumo!$Q$5="",1,'Diário 4º PA'!$O$4:$O$2000=Resumo!$Q$5)))
+SUMPRODUCT(('Comp.'!$D$5:$D$763=$B127)*('Comp.'!$B$5:$B$763&gt;=D$4)*('Comp.'!$B$5:$B$763&lt;=EOMONTH(D$4,0))*('Comp.'!$E$5:$E$763)*(IF(Resumo!$Q$5="",1,'Comp.'!$K$5:$K$763=Resumo!$Q$5)))</f>
        <v>0</v>
      </c>
      <c r="E127" s="199">
        <f t="array" ref="E127">SUMPRODUCT(('Diário 1º PA'!$E$4:$E$2977='Analítico Cp.'!$B127)*('Diário 1º PA'!$C$4:$C$2977&gt;=E$4)*('Diário 1º PA'!$C$4:$C$2977&lt;=EOMONTH(E$4,0))*('Diário 1º PA'!$F$4:$F$2977)*(IF(Resumo!$Q$5="",1,'Diário 1º PA'!$O$4:$O$2977=Resumo!$Q$5)))
+SUMPRODUCT(('Diário 2º PA'!$E$4:$E$2000='Analítico Cp.'!$B127)*('Diário 2º PA'!$C$4:$C$2000&gt;=E$4)*('Diário 2º PA'!$C$4:$C$2000&lt;=EOMONTH(E$4,0))*('Diário 2º PA'!$F$4:$F$2000)*(IF(Resumo!$Q$5="",1,'Diário 2º PA'!$O$4:$O$2000=Resumo!$Q$5)))
+SUMPRODUCT(('Diário 3º PA'!$E$4:$E$2000='Analítico Cp.'!$B127)*('Diário 3º PA'!$C$4:$C$2000&gt;=E$4)*('Diário 3º PA'!$C$4:$C$2000&lt;=EOMONTH(E$4,0))*('Diário 3º PA'!$F$4:$F$2000)*(IF(Resumo!$Q$5="",1,'Diário 3º PA'!$O$4:$O$2000=Resumo!$Q$5)))
+SUMPRODUCT(('Diário 4º PA'!$E$4:$E$2000='Analítico Cp.'!$B127)*('Diário 4º PA'!$C$4:$C$2000&gt;=E$4)*('Diário 4º PA'!$C$4:$C$2000&lt;=EOMONTH(E$4,0))*('Diário 4º PA'!$F$4:$F$2000)*(IF(Resumo!$Q$5="",1,'Diário 4º PA'!$O$4:$O$2000=Resumo!$Q$5)))
+SUMPRODUCT(('Comp.'!$D$5:$D$763=$B127)*('Comp.'!$B$5:$B$763&gt;=E$4)*('Comp.'!$B$5:$B$763&lt;=EOMONTH(E$4,0))*('Comp.'!$E$5:$E$763)*(IF(Resumo!$Q$5="",1,'Comp.'!$K$5:$K$763=Resumo!$Q$5)))</f>
        <v>0</v>
      </c>
      <c r="F127" s="199">
        <f t="array" ref="F127">SUMPRODUCT(('Diário 1º PA'!$E$4:$E$2977='Analítico Cp.'!$B127)*('Diário 1º PA'!$C$4:$C$2977&gt;=F$4)*('Diário 1º PA'!$C$4:$C$2977&lt;=EOMONTH(F$4,0))*('Diário 1º PA'!$F$4:$F$2977)*(IF(Resumo!$Q$5="",1,'Diário 1º PA'!$O$4:$O$2977=Resumo!$Q$5)))
+SUMPRODUCT(('Diário 2º PA'!$E$4:$E$2000='Analítico Cp.'!$B127)*('Diário 2º PA'!$C$4:$C$2000&gt;=F$4)*('Diário 2º PA'!$C$4:$C$2000&lt;=EOMONTH(F$4,0))*('Diário 2º PA'!$F$4:$F$2000)*(IF(Resumo!$Q$5="",1,'Diário 2º PA'!$O$4:$O$2000=Resumo!$Q$5)))
+SUMPRODUCT(('Diário 3º PA'!$E$4:$E$2000='Analítico Cp.'!$B127)*('Diário 3º PA'!$C$4:$C$2000&gt;=F$4)*('Diário 3º PA'!$C$4:$C$2000&lt;=EOMONTH(F$4,0))*('Diário 3º PA'!$F$4:$F$2000)*(IF(Resumo!$Q$5="",1,'Diário 3º PA'!$O$4:$O$2000=Resumo!$Q$5)))
+SUMPRODUCT(('Diário 4º PA'!$E$4:$E$2000='Analítico Cp.'!$B127)*('Diário 4º PA'!$C$4:$C$2000&gt;=F$4)*('Diário 4º PA'!$C$4:$C$2000&lt;=EOMONTH(F$4,0))*('Diário 4º PA'!$F$4:$F$2000)*(IF(Resumo!$Q$5="",1,'Diário 4º PA'!$O$4:$O$2000=Resumo!$Q$5)))
+SUMPRODUCT(('Comp.'!$D$5:$D$763=$B127)*('Comp.'!$B$5:$B$763&gt;=F$4)*('Comp.'!$B$5:$B$763&lt;=EOMONTH(F$4,0))*('Comp.'!$E$5:$E$763)*(IF(Resumo!$Q$5="",1,'Comp.'!$K$5:$K$763=Resumo!$Q$5)))</f>
        <v>0</v>
      </c>
      <c r="G127" s="199">
        <f t="array" ref="G127">SUMPRODUCT(('Diário 1º PA'!$E$4:$E$2977='Analítico Cp.'!$B127)*('Diário 1º PA'!$C$4:$C$2977&gt;=G$4)*('Diário 1º PA'!$C$4:$C$2977&lt;=EOMONTH(G$4,0))*('Diário 1º PA'!$F$4:$F$2977)*(IF(Resumo!$Q$5="",1,'Diário 1º PA'!$O$4:$O$2977=Resumo!$Q$5)))
+SUMPRODUCT(('Diário 2º PA'!$E$4:$E$2000='Analítico Cp.'!$B127)*('Diário 2º PA'!$C$4:$C$2000&gt;=G$4)*('Diário 2º PA'!$C$4:$C$2000&lt;=EOMONTH(G$4,0))*('Diário 2º PA'!$F$4:$F$2000)*(IF(Resumo!$Q$5="",1,'Diário 2º PA'!$O$4:$O$2000=Resumo!$Q$5)))
+SUMPRODUCT(('Diário 3º PA'!$E$4:$E$2000='Analítico Cp.'!$B127)*('Diário 3º PA'!$C$4:$C$2000&gt;=G$4)*('Diário 3º PA'!$C$4:$C$2000&lt;=EOMONTH(G$4,0))*('Diário 3º PA'!$F$4:$F$2000)*(IF(Resumo!$Q$5="",1,'Diário 3º PA'!$O$4:$O$2000=Resumo!$Q$5)))
+SUMPRODUCT(('Diário 4º PA'!$E$4:$E$2000='Analítico Cp.'!$B127)*('Diário 4º PA'!$C$4:$C$2000&gt;=G$4)*('Diário 4º PA'!$C$4:$C$2000&lt;=EOMONTH(G$4,0))*('Diário 4º PA'!$F$4:$F$2000)*(IF(Resumo!$Q$5="",1,'Diário 4º PA'!$O$4:$O$2000=Resumo!$Q$5)))
+SUMPRODUCT(('Comp.'!$D$5:$D$763=$B127)*('Comp.'!$B$5:$B$763&gt;=G$4)*('Comp.'!$B$5:$B$763&lt;=EOMONTH(G$4,0))*('Comp.'!$E$5:$E$763)*(IF(Resumo!$Q$5="",1,'Comp.'!$K$5:$K$763=Resumo!$Q$5)))</f>
        <v>0</v>
      </c>
      <c r="H127" s="199">
        <f t="array" ref="H127">SUMPRODUCT(('Diário 1º PA'!$E$4:$E$2977='Analítico Cp.'!$B127)*('Diário 1º PA'!$C$4:$C$2977&gt;=H$4)*('Diário 1º PA'!$C$4:$C$2977&lt;=EOMONTH(H$4,0))*('Diário 1º PA'!$F$4:$F$2977)*(IF(Resumo!$Q$5="",1,'Diário 1º PA'!$O$4:$O$2977=Resumo!$Q$5)))
+SUMPRODUCT(('Diário 2º PA'!$E$4:$E$2000='Analítico Cp.'!$B127)*('Diário 2º PA'!$C$4:$C$2000&gt;=H$4)*('Diário 2º PA'!$C$4:$C$2000&lt;=EOMONTH(H$4,0))*('Diário 2º PA'!$F$4:$F$2000)*(IF(Resumo!$Q$5="",1,'Diário 2º PA'!$O$4:$O$2000=Resumo!$Q$5)))
+SUMPRODUCT(('Diário 3º PA'!$E$4:$E$2000='Analítico Cp.'!$B127)*('Diário 3º PA'!$C$4:$C$2000&gt;=H$4)*('Diário 3º PA'!$C$4:$C$2000&lt;=EOMONTH(H$4,0))*('Diário 3º PA'!$F$4:$F$2000)*(IF(Resumo!$Q$5="",1,'Diário 3º PA'!$O$4:$O$2000=Resumo!$Q$5)))
+SUMPRODUCT(('Diário 4º PA'!$E$4:$E$2000='Analítico Cp.'!$B127)*('Diário 4º PA'!$C$4:$C$2000&gt;=H$4)*('Diário 4º PA'!$C$4:$C$2000&lt;=EOMONTH(H$4,0))*('Diário 4º PA'!$F$4:$F$2000)*(IF(Resumo!$Q$5="",1,'Diário 4º PA'!$O$4:$O$2000=Resumo!$Q$5)))
+SUMPRODUCT(('Comp.'!$D$5:$D$763=$B127)*('Comp.'!$B$5:$B$763&gt;=H$4)*('Comp.'!$B$5:$B$763&lt;=EOMONTH(H$4,0))*('Comp.'!$E$5:$E$763)*(IF(Resumo!$Q$5="",1,'Comp.'!$K$5:$K$763=Resumo!$Q$5)))</f>
        <v>0</v>
      </c>
      <c r="I127" s="199">
        <f t="array" ref="I127">SUMPRODUCT(('Diário 1º PA'!$E$4:$E$2977='Analítico Cp.'!$B127)*('Diário 1º PA'!$C$4:$C$2977&gt;=I$4)*('Diário 1º PA'!$C$4:$C$2977&lt;=EOMONTH(I$4,0))*('Diário 1º PA'!$F$4:$F$2977)*(IF(Resumo!$Q$5="",1,'Diário 1º PA'!$O$4:$O$2977=Resumo!$Q$5)))
+SUMPRODUCT(('Diário 2º PA'!$E$4:$E$2000='Analítico Cp.'!$B127)*('Diário 2º PA'!$C$4:$C$2000&gt;=I$4)*('Diário 2º PA'!$C$4:$C$2000&lt;=EOMONTH(I$4,0))*('Diário 2º PA'!$F$4:$F$2000)*(IF(Resumo!$Q$5="",1,'Diário 2º PA'!$O$4:$O$2000=Resumo!$Q$5)))
+SUMPRODUCT(('Diário 3º PA'!$E$4:$E$2000='Analítico Cp.'!$B127)*('Diário 3º PA'!$C$4:$C$2000&gt;=I$4)*('Diário 3º PA'!$C$4:$C$2000&lt;=EOMONTH(I$4,0))*('Diário 3º PA'!$F$4:$F$2000)*(IF(Resumo!$Q$5="",1,'Diário 3º PA'!$O$4:$O$2000=Resumo!$Q$5)))
+SUMPRODUCT(('Diário 4º PA'!$E$4:$E$2000='Analítico Cp.'!$B127)*('Diário 4º PA'!$C$4:$C$2000&gt;=I$4)*('Diário 4º PA'!$C$4:$C$2000&lt;=EOMONTH(I$4,0))*('Diário 4º PA'!$F$4:$F$2000)*(IF(Resumo!$Q$5="",1,'Diário 4º PA'!$O$4:$O$2000=Resumo!$Q$5)))
+SUMPRODUCT(('Comp.'!$D$5:$D$763=$B127)*('Comp.'!$B$5:$B$763&gt;=I$4)*('Comp.'!$B$5:$B$763&lt;=EOMONTH(I$4,0))*('Comp.'!$E$5:$E$763)*(IF(Resumo!$Q$5="",1,'Comp.'!$K$5:$K$763=Resumo!$Q$5)))</f>
        <v>0</v>
      </c>
      <c r="J127" s="199">
        <f t="array" ref="J127">SUMPRODUCT(('Diário 1º PA'!$E$4:$E$2977='Analítico Cp.'!$B127)*('Diário 1º PA'!$C$4:$C$2977&gt;=J$4)*('Diário 1º PA'!$C$4:$C$2977&lt;=EOMONTH(J$4,0))*('Diário 1º PA'!$F$4:$F$2977)*(IF(Resumo!$Q$5="",1,'Diário 1º PA'!$O$4:$O$2977=Resumo!$Q$5)))
+SUMPRODUCT(('Diário 2º PA'!$E$4:$E$2000='Analítico Cp.'!$B127)*('Diário 2º PA'!$C$4:$C$2000&gt;=J$4)*('Diário 2º PA'!$C$4:$C$2000&lt;=EOMONTH(J$4,0))*('Diário 2º PA'!$F$4:$F$2000)*(IF(Resumo!$Q$5="",1,'Diário 2º PA'!$O$4:$O$2000=Resumo!$Q$5)))
+SUMPRODUCT(('Diário 3º PA'!$E$4:$E$2000='Analítico Cp.'!$B127)*('Diário 3º PA'!$C$4:$C$2000&gt;=J$4)*('Diário 3º PA'!$C$4:$C$2000&lt;=EOMONTH(J$4,0))*('Diário 3º PA'!$F$4:$F$2000)*(IF(Resumo!$Q$5="",1,'Diário 3º PA'!$O$4:$O$2000=Resumo!$Q$5)))
+SUMPRODUCT(('Diário 4º PA'!$E$4:$E$2000='Analítico Cp.'!$B127)*('Diário 4º PA'!$C$4:$C$2000&gt;=J$4)*('Diário 4º PA'!$C$4:$C$2000&lt;=EOMONTH(J$4,0))*('Diário 4º PA'!$F$4:$F$2000)*(IF(Resumo!$Q$5="",1,'Diário 4º PA'!$O$4:$O$2000=Resumo!$Q$5)))
+SUMPRODUCT(('Comp.'!$D$5:$D$763=$B127)*('Comp.'!$B$5:$B$763&gt;=J$4)*('Comp.'!$B$5:$B$763&lt;=EOMONTH(J$4,0))*('Comp.'!$E$5:$E$763)*(IF(Resumo!$Q$5="",1,'Comp.'!$K$5:$K$763=Resumo!$Q$5)))</f>
        <v>0</v>
      </c>
      <c r="K127" s="199">
        <f t="array" ref="K127">SUMPRODUCT(('Diário 1º PA'!$E$4:$E$2977='Analítico Cp.'!$B127)*('Diário 1º PA'!$C$4:$C$2977&gt;=K$4)*('Diário 1º PA'!$C$4:$C$2977&lt;=EOMONTH(K$4,0))*('Diário 1º PA'!$F$4:$F$2977)*(IF(Resumo!$Q$5="",1,'Diário 1º PA'!$O$4:$O$2977=Resumo!$Q$5)))
+SUMPRODUCT(('Diário 2º PA'!$E$4:$E$2000='Analítico Cp.'!$B127)*('Diário 2º PA'!$C$4:$C$2000&gt;=K$4)*('Diário 2º PA'!$C$4:$C$2000&lt;=EOMONTH(K$4,0))*('Diário 2º PA'!$F$4:$F$2000)*(IF(Resumo!$Q$5="",1,'Diário 2º PA'!$O$4:$O$2000=Resumo!$Q$5)))
+SUMPRODUCT(('Diário 3º PA'!$E$4:$E$2000='Analítico Cp.'!$B127)*('Diário 3º PA'!$C$4:$C$2000&gt;=K$4)*('Diário 3º PA'!$C$4:$C$2000&lt;=EOMONTH(K$4,0))*('Diário 3º PA'!$F$4:$F$2000)*(IF(Resumo!$Q$5="",1,'Diário 3º PA'!$O$4:$O$2000=Resumo!$Q$5)))
+SUMPRODUCT(('Diário 4º PA'!$E$4:$E$2000='Analítico Cp.'!$B127)*('Diário 4º PA'!$C$4:$C$2000&gt;=K$4)*('Diário 4º PA'!$C$4:$C$2000&lt;=EOMONTH(K$4,0))*('Diário 4º PA'!$F$4:$F$2000)*(IF(Resumo!$Q$5="",1,'Diário 4º PA'!$O$4:$O$2000=Resumo!$Q$5)))
+SUMPRODUCT(('Comp.'!$D$5:$D$763=$B127)*('Comp.'!$B$5:$B$763&gt;=K$4)*('Comp.'!$B$5:$B$763&lt;=EOMONTH(K$4,0))*('Comp.'!$E$5:$E$763)*(IF(Resumo!$Q$5="",1,'Comp.'!$K$5:$K$763=Resumo!$Q$5)))</f>
        <v>0</v>
      </c>
      <c r="L127" s="199">
        <f t="array" ref="L127">SUMPRODUCT(('Diário 1º PA'!$E$4:$E$2977='Analítico Cp.'!$B127)*('Diário 1º PA'!$C$4:$C$2977&gt;=L$4)*('Diário 1º PA'!$C$4:$C$2977&lt;=EOMONTH(L$4,0))*('Diário 1º PA'!$F$4:$F$2977)*(IF(Resumo!$Q$5="",1,'Diário 1º PA'!$O$4:$O$2977=Resumo!$Q$5)))
+SUMPRODUCT(('Diário 2º PA'!$E$4:$E$2000='Analítico Cp.'!$B127)*('Diário 2º PA'!$C$4:$C$2000&gt;=L$4)*('Diário 2º PA'!$C$4:$C$2000&lt;=EOMONTH(L$4,0))*('Diário 2º PA'!$F$4:$F$2000)*(IF(Resumo!$Q$5="",1,'Diário 2º PA'!$O$4:$O$2000=Resumo!$Q$5)))
+SUMPRODUCT(('Diário 3º PA'!$E$4:$E$2000='Analítico Cp.'!$B127)*('Diário 3º PA'!$C$4:$C$2000&gt;=L$4)*('Diário 3º PA'!$C$4:$C$2000&lt;=EOMONTH(L$4,0))*('Diário 3º PA'!$F$4:$F$2000)*(IF(Resumo!$Q$5="",1,'Diário 3º PA'!$O$4:$O$2000=Resumo!$Q$5)))
+SUMPRODUCT(('Diário 4º PA'!$E$4:$E$2000='Analítico Cp.'!$B127)*('Diário 4º PA'!$C$4:$C$2000&gt;=L$4)*('Diário 4º PA'!$C$4:$C$2000&lt;=EOMONTH(L$4,0))*('Diário 4º PA'!$F$4:$F$2000)*(IF(Resumo!$Q$5="",1,'Diário 4º PA'!$O$4:$O$2000=Resumo!$Q$5)))
+SUMPRODUCT(('Comp.'!$D$5:$D$763=$B127)*('Comp.'!$B$5:$B$763&gt;=L$4)*('Comp.'!$B$5:$B$763&lt;=EOMONTH(L$4,0))*('Comp.'!$E$5:$E$763)*(IF(Resumo!$Q$5="",1,'Comp.'!$K$5:$K$763=Resumo!$Q$5)))</f>
        <v>0</v>
      </c>
      <c r="M127" s="199">
        <f t="array" ref="M127">SUMPRODUCT(('Diário 1º PA'!$E$4:$E$2977='Analítico Cp.'!$B127)*('Diário 1º PA'!$C$4:$C$2977&gt;=M$4)*('Diário 1º PA'!$C$4:$C$2977&lt;=EOMONTH(M$4,0))*('Diário 1º PA'!$F$4:$F$2977)*(IF(Resumo!$Q$5="",1,'Diário 1º PA'!$O$4:$O$2977=Resumo!$Q$5)))
+SUMPRODUCT(('Diário 2º PA'!$E$4:$E$2000='Analítico Cp.'!$B127)*('Diário 2º PA'!$C$4:$C$2000&gt;=M$4)*('Diário 2º PA'!$C$4:$C$2000&lt;=EOMONTH(M$4,0))*('Diário 2º PA'!$F$4:$F$2000)*(IF(Resumo!$Q$5="",1,'Diário 2º PA'!$O$4:$O$2000=Resumo!$Q$5)))
+SUMPRODUCT(('Diário 3º PA'!$E$4:$E$2000='Analítico Cp.'!$B127)*('Diário 3º PA'!$C$4:$C$2000&gt;=M$4)*('Diário 3º PA'!$C$4:$C$2000&lt;=EOMONTH(M$4,0))*('Diário 3º PA'!$F$4:$F$2000)*(IF(Resumo!$Q$5="",1,'Diário 3º PA'!$O$4:$O$2000=Resumo!$Q$5)))
+SUMPRODUCT(('Diário 4º PA'!$E$4:$E$2000='Analítico Cp.'!$B127)*('Diário 4º PA'!$C$4:$C$2000&gt;=M$4)*('Diário 4º PA'!$C$4:$C$2000&lt;=EOMONTH(M$4,0))*('Diário 4º PA'!$F$4:$F$2000)*(IF(Resumo!$Q$5="",1,'Diário 4º PA'!$O$4:$O$2000=Resumo!$Q$5)))
+SUMPRODUCT(('Comp.'!$D$5:$D$763=$B127)*('Comp.'!$B$5:$B$763&gt;=M$4)*('Comp.'!$B$5:$B$763&lt;=EOMONTH(M$4,0))*('Comp.'!$E$5:$E$763)*(IF(Resumo!$Q$5="",1,'Comp.'!$K$5:$K$763=Resumo!$Q$5)))</f>
        <v>0</v>
      </c>
      <c r="N127" s="199">
        <f t="array" ref="N127">SUMPRODUCT(('Diário 1º PA'!$E$4:$E$2977='Analítico Cp.'!$B127)*('Diário 1º PA'!$C$4:$C$2977&gt;=N$4)*('Diário 1º PA'!$C$4:$C$2977&lt;=EOMONTH(N$4,0))*('Diário 1º PA'!$F$4:$F$2977)*(IF(Resumo!$Q$5="",1,'Diário 1º PA'!$O$4:$O$2977=Resumo!$Q$5)))
+SUMPRODUCT(('Diário 2º PA'!$E$4:$E$2000='Analítico Cp.'!$B127)*('Diário 2º PA'!$C$4:$C$2000&gt;=N$4)*('Diário 2º PA'!$C$4:$C$2000&lt;=EOMONTH(N$4,0))*('Diário 2º PA'!$F$4:$F$2000)*(IF(Resumo!$Q$5="",1,'Diário 2º PA'!$O$4:$O$2000=Resumo!$Q$5)))
+SUMPRODUCT(('Diário 3º PA'!$E$4:$E$2000='Analítico Cp.'!$B127)*('Diário 3º PA'!$C$4:$C$2000&gt;=N$4)*('Diário 3º PA'!$C$4:$C$2000&lt;=EOMONTH(N$4,0))*('Diário 3º PA'!$F$4:$F$2000)*(IF(Resumo!$Q$5="",1,'Diário 3º PA'!$O$4:$O$2000=Resumo!$Q$5)))
+SUMPRODUCT(('Diário 4º PA'!$E$4:$E$2000='Analítico Cp.'!$B127)*('Diário 4º PA'!$C$4:$C$2000&gt;=N$4)*('Diário 4º PA'!$C$4:$C$2000&lt;=EOMONTH(N$4,0))*('Diário 4º PA'!$F$4:$F$2000)*(IF(Resumo!$Q$5="",1,'Diário 4º PA'!$O$4:$O$2000=Resumo!$Q$5)))
+SUMPRODUCT(('Comp.'!$D$5:$D$763=$B127)*('Comp.'!$B$5:$B$763&gt;=N$4)*('Comp.'!$B$5:$B$763&lt;=EOMONTH(N$4,0))*('Comp.'!$E$5:$E$763)*(IF(Resumo!$Q$5="",1,'Comp.'!$K$5:$K$763=Resumo!$Q$5)))</f>
        <v>0</v>
      </c>
      <c r="O127" s="200">
        <f t="shared" si="13"/>
        <v>0</v>
      </c>
      <c r="P127" s="201">
        <f t="shared" si="14"/>
        <v>0</v>
      </c>
      <c r="Q127" s="174"/>
      <c r="R127" s="174"/>
      <c r="S127" s="174"/>
      <c r="T127" s="174"/>
      <c r="U127" s="174"/>
      <c r="V127" s="174"/>
      <c r="W127" s="174"/>
      <c r="X127" s="174"/>
      <c r="Y127" s="174"/>
      <c r="Z127" s="174"/>
    </row>
    <row r="128" spans="1:26" ht="23.25" customHeight="1" x14ac:dyDescent="0.2">
      <c r="A128" s="220" t="s">
        <v>359</v>
      </c>
      <c r="B128" s="84" t="s">
        <v>360</v>
      </c>
      <c r="C128" s="199">
        <f t="array" ref="C128">SUMPRODUCT(('Diário 1º PA'!$E$4:$E$2977='Analítico Cp.'!$B128)*('Diário 1º PA'!$C$4:$C$2977&gt;=C$4)*('Diário 1º PA'!$C$4:$C$2977&lt;=EOMONTH(C$4,0))*('Diário 1º PA'!$F$4:$F$2977)*(IF(Resumo!$Q$5="",1,'Diário 1º PA'!$O$4:$O$2977=Resumo!$Q$5)))
+SUMPRODUCT(('Diário 2º PA'!$E$4:$E$2000='Analítico Cp.'!$B128)*('Diário 2º PA'!$C$4:$C$2000&gt;=C$4)*('Diário 2º PA'!$C$4:$C$2000&lt;=EOMONTH(C$4,0))*('Diário 2º PA'!$F$4:$F$2000)*(IF(Resumo!$Q$5="",1,'Diário 2º PA'!$O$4:$O$2000=Resumo!$Q$5)))
+SUMPRODUCT(('Diário 3º PA'!$E$4:$E$2000='Analítico Cp.'!$B128)*('Diário 3º PA'!$C$4:$C$2000&gt;=C$4)*('Diário 3º PA'!$C$4:$C$2000&lt;=EOMONTH(C$4,0))*('Diário 3º PA'!$F$4:$F$2000)*(IF(Resumo!$Q$5="",1,'Diário 3º PA'!$O$4:$O$2000=Resumo!$Q$5)))
+SUMPRODUCT(('Diário 4º PA'!$E$4:$E$2000='Analítico Cp.'!$B128)*('Diário 4º PA'!$C$4:$C$2000&gt;=C$4)*('Diário 4º PA'!$C$4:$C$2000&lt;=EOMONTH(C$4,0))*('Diário 4º PA'!$F$4:$F$2000)*(IF(Resumo!$Q$5="",1,'Diário 4º PA'!$O$4:$O$2000=Resumo!$Q$5)))
+SUMPRODUCT(('Comp.'!$D$5:$D$763=$B128)*('Comp.'!$B$5:$B$763&gt;=C$4)*('Comp.'!$B$5:$B$763&lt;=EOMONTH(C$4,0))*('Comp.'!$E$5:$E$763)*(IF(Resumo!$Q$5="",1,'Comp.'!$K$5:$K$763=Resumo!$Q$5)))</f>
        <v>25000</v>
      </c>
      <c r="D128" s="199">
        <f t="array" ref="D128">SUMPRODUCT(('Diário 1º PA'!$E$4:$E$2977='Analítico Cp.'!$B128)*('Diário 1º PA'!$C$4:$C$2977&gt;=D$4)*('Diário 1º PA'!$C$4:$C$2977&lt;=EOMONTH(D$4,0))*('Diário 1º PA'!$F$4:$F$2977)*(IF(Resumo!$Q$5="",1,'Diário 1º PA'!$O$4:$O$2977=Resumo!$Q$5)))
+SUMPRODUCT(('Diário 2º PA'!$E$4:$E$2000='Analítico Cp.'!$B128)*('Diário 2º PA'!$C$4:$C$2000&gt;=D$4)*('Diário 2º PA'!$C$4:$C$2000&lt;=EOMONTH(D$4,0))*('Diário 2º PA'!$F$4:$F$2000)*(IF(Resumo!$Q$5="",1,'Diário 2º PA'!$O$4:$O$2000=Resumo!$Q$5)))
+SUMPRODUCT(('Diário 3º PA'!$E$4:$E$2000='Analítico Cp.'!$B128)*('Diário 3º PA'!$C$4:$C$2000&gt;=D$4)*('Diário 3º PA'!$C$4:$C$2000&lt;=EOMONTH(D$4,0))*('Diário 3º PA'!$F$4:$F$2000)*(IF(Resumo!$Q$5="",1,'Diário 3º PA'!$O$4:$O$2000=Resumo!$Q$5)))
+SUMPRODUCT(('Diário 4º PA'!$E$4:$E$2000='Analítico Cp.'!$B128)*('Diário 4º PA'!$C$4:$C$2000&gt;=D$4)*('Diário 4º PA'!$C$4:$C$2000&lt;=EOMONTH(D$4,0))*('Diário 4º PA'!$F$4:$F$2000)*(IF(Resumo!$Q$5="",1,'Diário 4º PA'!$O$4:$O$2000=Resumo!$Q$5)))
+SUMPRODUCT(('Comp.'!$D$5:$D$763=$B128)*('Comp.'!$B$5:$B$763&gt;=D$4)*('Comp.'!$B$5:$B$763&lt;=EOMONTH(D$4,0))*('Comp.'!$E$5:$E$763)*(IF(Resumo!$Q$5="",1,'Comp.'!$K$5:$K$763=Resumo!$Q$5)))</f>
        <v>0</v>
      </c>
      <c r="E128" s="199">
        <f t="array" ref="E128">SUMPRODUCT(('Diário 1º PA'!$E$4:$E$2977='Analítico Cp.'!$B128)*('Diário 1º PA'!$C$4:$C$2977&gt;=E$4)*('Diário 1º PA'!$C$4:$C$2977&lt;=EOMONTH(E$4,0))*('Diário 1º PA'!$F$4:$F$2977)*(IF(Resumo!$Q$5="",1,'Diário 1º PA'!$O$4:$O$2977=Resumo!$Q$5)))
+SUMPRODUCT(('Diário 2º PA'!$E$4:$E$2000='Analítico Cp.'!$B128)*('Diário 2º PA'!$C$4:$C$2000&gt;=E$4)*('Diário 2º PA'!$C$4:$C$2000&lt;=EOMONTH(E$4,0))*('Diário 2º PA'!$F$4:$F$2000)*(IF(Resumo!$Q$5="",1,'Diário 2º PA'!$O$4:$O$2000=Resumo!$Q$5)))
+SUMPRODUCT(('Diário 3º PA'!$E$4:$E$2000='Analítico Cp.'!$B128)*('Diário 3º PA'!$C$4:$C$2000&gt;=E$4)*('Diário 3º PA'!$C$4:$C$2000&lt;=EOMONTH(E$4,0))*('Diário 3º PA'!$F$4:$F$2000)*(IF(Resumo!$Q$5="",1,'Diário 3º PA'!$O$4:$O$2000=Resumo!$Q$5)))
+SUMPRODUCT(('Diário 4º PA'!$E$4:$E$2000='Analítico Cp.'!$B128)*('Diário 4º PA'!$C$4:$C$2000&gt;=E$4)*('Diário 4º PA'!$C$4:$C$2000&lt;=EOMONTH(E$4,0))*('Diário 4º PA'!$F$4:$F$2000)*(IF(Resumo!$Q$5="",1,'Diário 4º PA'!$O$4:$O$2000=Resumo!$Q$5)))
+SUMPRODUCT(('Comp.'!$D$5:$D$763=$B128)*('Comp.'!$B$5:$B$763&gt;=E$4)*('Comp.'!$B$5:$B$763&lt;=EOMONTH(E$4,0))*('Comp.'!$E$5:$E$763)*(IF(Resumo!$Q$5="",1,'Comp.'!$K$5:$K$763=Resumo!$Q$5)))</f>
        <v>0</v>
      </c>
      <c r="F128" s="199">
        <f t="array" ref="F128">SUMPRODUCT(('Diário 1º PA'!$E$4:$E$2977='Analítico Cp.'!$B128)*('Diário 1º PA'!$C$4:$C$2977&gt;=F$4)*('Diário 1º PA'!$C$4:$C$2977&lt;=EOMONTH(F$4,0))*('Diário 1º PA'!$F$4:$F$2977)*(IF(Resumo!$Q$5="",1,'Diário 1º PA'!$O$4:$O$2977=Resumo!$Q$5)))
+SUMPRODUCT(('Diário 2º PA'!$E$4:$E$2000='Analítico Cp.'!$B128)*('Diário 2º PA'!$C$4:$C$2000&gt;=F$4)*('Diário 2º PA'!$C$4:$C$2000&lt;=EOMONTH(F$4,0))*('Diário 2º PA'!$F$4:$F$2000)*(IF(Resumo!$Q$5="",1,'Diário 2º PA'!$O$4:$O$2000=Resumo!$Q$5)))
+SUMPRODUCT(('Diário 3º PA'!$E$4:$E$2000='Analítico Cp.'!$B128)*('Diário 3º PA'!$C$4:$C$2000&gt;=F$4)*('Diário 3º PA'!$C$4:$C$2000&lt;=EOMONTH(F$4,0))*('Diário 3º PA'!$F$4:$F$2000)*(IF(Resumo!$Q$5="",1,'Diário 3º PA'!$O$4:$O$2000=Resumo!$Q$5)))
+SUMPRODUCT(('Diário 4º PA'!$E$4:$E$2000='Analítico Cp.'!$B128)*('Diário 4º PA'!$C$4:$C$2000&gt;=F$4)*('Diário 4º PA'!$C$4:$C$2000&lt;=EOMONTH(F$4,0))*('Diário 4º PA'!$F$4:$F$2000)*(IF(Resumo!$Q$5="",1,'Diário 4º PA'!$O$4:$O$2000=Resumo!$Q$5)))
+SUMPRODUCT(('Comp.'!$D$5:$D$763=$B128)*('Comp.'!$B$5:$B$763&gt;=F$4)*('Comp.'!$B$5:$B$763&lt;=EOMONTH(F$4,0))*('Comp.'!$E$5:$E$763)*(IF(Resumo!$Q$5="",1,'Comp.'!$K$5:$K$763=Resumo!$Q$5)))</f>
        <v>0</v>
      </c>
      <c r="G128" s="199">
        <f t="array" ref="G128">SUMPRODUCT(('Diário 1º PA'!$E$4:$E$2977='Analítico Cp.'!$B128)*('Diário 1º PA'!$C$4:$C$2977&gt;=G$4)*('Diário 1º PA'!$C$4:$C$2977&lt;=EOMONTH(G$4,0))*('Diário 1º PA'!$F$4:$F$2977)*(IF(Resumo!$Q$5="",1,'Diário 1º PA'!$O$4:$O$2977=Resumo!$Q$5)))
+SUMPRODUCT(('Diário 2º PA'!$E$4:$E$2000='Analítico Cp.'!$B128)*('Diário 2º PA'!$C$4:$C$2000&gt;=G$4)*('Diário 2º PA'!$C$4:$C$2000&lt;=EOMONTH(G$4,0))*('Diário 2º PA'!$F$4:$F$2000)*(IF(Resumo!$Q$5="",1,'Diário 2º PA'!$O$4:$O$2000=Resumo!$Q$5)))
+SUMPRODUCT(('Diário 3º PA'!$E$4:$E$2000='Analítico Cp.'!$B128)*('Diário 3º PA'!$C$4:$C$2000&gt;=G$4)*('Diário 3º PA'!$C$4:$C$2000&lt;=EOMONTH(G$4,0))*('Diário 3º PA'!$F$4:$F$2000)*(IF(Resumo!$Q$5="",1,'Diário 3º PA'!$O$4:$O$2000=Resumo!$Q$5)))
+SUMPRODUCT(('Diário 4º PA'!$E$4:$E$2000='Analítico Cp.'!$B128)*('Diário 4º PA'!$C$4:$C$2000&gt;=G$4)*('Diário 4º PA'!$C$4:$C$2000&lt;=EOMONTH(G$4,0))*('Diário 4º PA'!$F$4:$F$2000)*(IF(Resumo!$Q$5="",1,'Diário 4º PA'!$O$4:$O$2000=Resumo!$Q$5)))
+SUMPRODUCT(('Comp.'!$D$5:$D$763=$B128)*('Comp.'!$B$5:$B$763&gt;=G$4)*('Comp.'!$B$5:$B$763&lt;=EOMONTH(G$4,0))*('Comp.'!$E$5:$E$763)*(IF(Resumo!$Q$5="",1,'Comp.'!$K$5:$K$763=Resumo!$Q$5)))</f>
        <v>0</v>
      </c>
      <c r="H128" s="199">
        <f t="array" ref="H128">SUMPRODUCT(('Diário 1º PA'!$E$4:$E$2977='Analítico Cp.'!$B128)*('Diário 1º PA'!$C$4:$C$2977&gt;=H$4)*('Diário 1º PA'!$C$4:$C$2977&lt;=EOMONTH(H$4,0))*('Diário 1º PA'!$F$4:$F$2977)*(IF(Resumo!$Q$5="",1,'Diário 1º PA'!$O$4:$O$2977=Resumo!$Q$5)))
+SUMPRODUCT(('Diário 2º PA'!$E$4:$E$2000='Analítico Cp.'!$B128)*('Diário 2º PA'!$C$4:$C$2000&gt;=H$4)*('Diário 2º PA'!$C$4:$C$2000&lt;=EOMONTH(H$4,0))*('Diário 2º PA'!$F$4:$F$2000)*(IF(Resumo!$Q$5="",1,'Diário 2º PA'!$O$4:$O$2000=Resumo!$Q$5)))
+SUMPRODUCT(('Diário 3º PA'!$E$4:$E$2000='Analítico Cp.'!$B128)*('Diário 3º PA'!$C$4:$C$2000&gt;=H$4)*('Diário 3º PA'!$C$4:$C$2000&lt;=EOMONTH(H$4,0))*('Diário 3º PA'!$F$4:$F$2000)*(IF(Resumo!$Q$5="",1,'Diário 3º PA'!$O$4:$O$2000=Resumo!$Q$5)))
+SUMPRODUCT(('Diário 4º PA'!$E$4:$E$2000='Analítico Cp.'!$B128)*('Diário 4º PA'!$C$4:$C$2000&gt;=H$4)*('Diário 4º PA'!$C$4:$C$2000&lt;=EOMONTH(H$4,0))*('Diário 4º PA'!$F$4:$F$2000)*(IF(Resumo!$Q$5="",1,'Diário 4º PA'!$O$4:$O$2000=Resumo!$Q$5)))
+SUMPRODUCT(('Comp.'!$D$5:$D$763=$B128)*('Comp.'!$B$5:$B$763&gt;=H$4)*('Comp.'!$B$5:$B$763&lt;=EOMONTH(H$4,0))*('Comp.'!$E$5:$E$763)*(IF(Resumo!$Q$5="",1,'Comp.'!$K$5:$K$763=Resumo!$Q$5)))</f>
        <v>0</v>
      </c>
      <c r="I128" s="199">
        <f t="array" ref="I128">SUMPRODUCT(('Diário 1º PA'!$E$4:$E$2977='Analítico Cp.'!$B128)*('Diário 1º PA'!$C$4:$C$2977&gt;=I$4)*('Diário 1º PA'!$C$4:$C$2977&lt;=EOMONTH(I$4,0))*('Diário 1º PA'!$F$4:$F$2977)*(IF(Resumo!$Q$5="",1,'Diário 1º PA'!$O$4:$O$2977=Resumo!$Q$5)))
+SUMPRODUCT(('Diário 2º PA'!$E$4:$E$2000='Analítico Cp.'!$B128)*('Diário 2º PA'!$C$4:$C$2000&gt;=I$4)*('Diário 2º PA'!$C$4:$C$2000&lt;=EOMONTH(I$4,0))*('Diário 2º PA'!$F$4:$F$2000)*(IF(Resumo!$Q$5="",1,'Diário 2º PA'!$O$4:$O$2000=Resumo!$Q$5)))
+SUMPRODUCT(('Diário 3º PA'!$E$4:$E$2000='Analítico Cp.'!$B128)*('Diário 3º PA'!$C$4:$C$2000&gt;=I$4)*('Diário 3º PA'!$C$4:$C$2000&lt;=EOMONTH(I$4,0))*('Diário 3º PA'!$F$4:$F$2000)*(IF(Resumo!$Q$5="",1,'Diário 3º PA'!$O$4:$O$2000=Resumo!$Q$5)))
+SUMPRODUCT(('Diário 4º PA'!$E$4:$E$2000='Analítico Cp.'!$B128)*('Diário 4º PA'!$C$4:$C$2000&gt;=I$4)*('Diário 4º PA'!$C$4:$C$2000&lt;=EOMONTH(I$4,0))*('Diário 4º PA'!$F$4:$F$2000)*(IF(Resumo!$Q$5="",1,'Diário 4º PA'!$O$4:$O$2000=Resumo!$Q$5)))
+SUMPRODUCT(('Comp.'!$D$5:$D$763=$B128)*('Comp.'!$B$5:$B$763&gt;=I$4)*('Comp.'!$B$5:$B$763&lt;=EOMONTH(I$4,0))*('Comp.'!$E$5:$E$763)*(IF(Resumo!$Q$5="",1,'Comp.'!$K$5:$K$763=Resumo!$Q$5)))</f>
        <v>0</v>
      </c>
      <c r="J128" s="199">
        <f t="array" ref="J128">SUMPRODUCT(('Diário 1º PA'!$E$4:$E$2977='Analítico Cp.'!$B128)*('Diário 1º PA'!$C$4:$C$2977&gt;=J$4)*('Diário 1º PA'!$C$4:$C$2977&lt;=EOMONTH(J$4,0))*('Diário 1º PA'!$F$4:$F$2977)*(IF(Resumo!$Q$5="",1,'Diário 1º PA'!$O$4:$O$2977=Resumo!$Q$5)))
+SUMPRODUCT(('Diário 2º PA'!$E$4:$E$2000='Analítico Cp.'!$B128)*('Diário 2º PA'!$C$4:$C$2000&gt;=J$4)*('Diário 2º PA'!$C$4:$C$2000&lt;=EOMONTH(J$4,0))*('Diário 2º PA'!$F$4:$F$2000)*(IF(Resumo!$Q$5="",1,'Diário 2º PA'!$O$4:$O$2000=Resumo!$Q$5)))
+SUMPRODUCT(('Diário 3º PA'!$E$4:$E$2000='Analítico Cp.'!$B128)*('Diário 3º PA'!$C$4:$C$2000&gt;=J$4)*('Diário 3º PA'!$C$4:$C$2000&lt;=EOMONTH(J$4,0))*('Diário 3º PA'!$F$4:$F$2000)*(IF(Resumo!$Q$5="",1,'Diário 3º PA'!$O$4:$O$2000=Resumo!$Q$5)))
+SUMPRODUCT(('Diário 4º PA'!$E$4:$E$2000='Analítico Cp.'!$B128)*('Diário 4º PA'!$C$4:$C$2000&gt;=J$4)*('Diário 4º PA'!$C$4:$C$2000&lt;=EOMONTH(J$4,0))*('Diário 4º PA'!$F$4:$F$2000)*(IF(Resumo!$Q$5="",1,'Diário 4º PA'!$O$4:$O$2000=Resumo!$Q$5)))
+SUMPRODUCT(('Comp.'!$D$5:$D$763=$B128)*('Comp.'!$B$5:$B$763&gt;=J$4)*('Comp.'!$B$5:$B$763&lt;=EOMONTH(J$4,0))*('Comp.'!$E$5:$E$763)*(IF(Resumo!$Q$5="",1,'Comp.'!$K$5:$K$763=Resumo!$Q$5)))</f>
        <v>0</v>
      </c>
      <c r="K128" s="199">
        <f t="array" ref="K128">SUMPRODUCT(('Diário 1º PA'!$E$4:$E$2977='Analítico Cp.'!$B128)*('Diário 1º PA'!$C$4:$C$2977&gt;=K$4)*('Diário 1º PA'!$C$4:$C$2977&lt;=EOMONTH(K$4,0))*('Diário 1º PA'!$F$4:$F$2977)*(IF(Resumo!$Q$5="",1,'Diário 1º PA'!$O$4:$O$2977=Resumo!$Q$5)))
+SUMPRODUCT(('Diário 2º PA'!$E$4:$E$2000='Analítico Cp.'!$B128)*('Diário 2º PA'!$C$4:$C$2000&gt;=K$4)*('Diário 2º PA'!$C$4:$C$2000&lt;=EOMONTH(K$4,0))*('Diário 2º PA'!$F$4:$F$2000)*(IF(Resumo!$Q$5="",1,'Diário 2º PA'!$O$4:$O$2000=Resumo!$Q$5)))
+SUMPRODUCT(('Diário 3º PA'!$E$4:$E$2000='Analítico Cp.'!$B128)*('Diário 3º PA'!$C$4:$C$2000&gt;=K$4)*('Diário 3º PA'!$C$4:$C$2000&lt;=EOMONTH(K$4,0))*('Diário 3º PA'!$F$4:$F$2000)*(IF(Resumo!$Q$5="",1,'Diário 3º PA'!$O$4:$O$2000=Resumo!$Q$5)))
+SUMPRODUCT(('Diário 4º PA'!$E$4:$E$2000='Analítico Cp.'!$B128)*('Diário 4º PA'!$C$4:$C$2000&gt;=K$4)*('Diário 4º PA'!$C$4:$C$2000&lt;=EOMONTH(K$4,0))*('Diário 4º PA'!$F$4:$F$2000)*(IF(Resumo!$Q$5="",1,'Diário 4º PA'!$O$4:$O$2000=Resumo!$Q$5)))
+SUMPRODUCT(('Comp.'!$D$5:$D$763=$B128)*('Comp.'!$B$5:$B$763&gt;=K$4)*('Comp.'!$B$5:$B$763&lt;=EOMONTH(K$4,0))*('Comp.'!$E$5:$E$763)*(IF(Resumo!$Q$5="",1,'Comp.'!$K$5:$K$763=Resumo!$Q$5)))</f>
        <v>0</v>
      </c>
      <c r="L128" s="199">
        <f t="array" ref="L128">SUMPRODUCT(('Diário 1º PA'!$E$4:$E$2977='Analítico Cp.'!$B128)*('Diário 1º PA'!$C$4:$C$2977&gt;=L$4)*('Diário 1º PA'!$C$4:$C$2977&lt;=EOMONTH(L$4,0))*('Diário 1º PA'!$F$4:$F$2977)*(IF(Resumo!$Q$5="",1,'Diário 1º PA'!$O$4:$O$2977=Resumo!$Q$5)))
+SUMPRODUCT(('Diário 2º PA'!$E$4:$E$2000='Analítico Cp.'!$B128)*('Diário 2º PA'!$C$4:$C$2000&gt;=L$4)*('Diário 2º PA'!$C$4:$C$2000&lt;=EOMONTH(L$4,0))*('Diário 2º PA'!$F$4:$F$2000)*(IF(Resumo!$Q$5="",1,'Diário 2º PA'!$O$4:$O$2000=Resumo!$Q$5)))
+SUMPRODUCT(('Diário 3º PA'!$E$4:$E$2000='Analítico Cp.'!$B128)*('Diário 3º PA'!$C$4:$C$2000&gt;=L$4)*('Diário 3º PA'!$C$4:$C$2000&lt;=EOMONTH(L$4,0))*('Diário 3º PA'!$F$4:$F$2000)*(IF(Resumo!$Q$5="",1,'Diário 3º PA'!$O$4:$O$2000=Resumo!$Q$5)))
+SUMPRODUCT(('Diário 4º PA'!$E$4:$E$2000='Analítico Cp.'!$B128)*('Diário 4º PA'!$C$4:$C$2000&gt;=L$4)*('Diário 4º PA'!$C$4:$C$2000&lt;=EOMONTH(L$4,0))*('Diário 4º PA'!$F$4:$F$2000)*(IF(Resumo!$Q$5="",1,'Diário 4º PA'!$O$4:$O$2000=Resumo!$Q$5)))
+SUMPRODUCT(('Comp.'!$D$5:$D$763=$B128)*('Comp.'!$B$5:$B$763&gt;=L$4)*('Comp.'!$B$5:$B$763&lt;=EOMONTH(L$4,0))*('Comp.'!$E$5:$E$763)*(IF(Resumo!$Q$5="",1,'Comp.'!$K$5:$K$763=Resumo!$Q$5)))</f>
        <v>0</v>
      </c>
      <c r="M128" s="199">
        <f t="array" ref="M128">SUMPRODUCT(('Diário 1º PA'!$E$4:$E$2977='Analítico Cp.'!$B128)*('Diário 1º PA'!$C$4:$C$2977&gt;=M$4)*('Diário 1º PA'!$C$4:$C$2977&lt;=EOMONTH(M$4,0))*('Diário 1º PA'!$F$4:$F$2977)*(IF(Resumo!$Q$5="",1,'Diário 1º PA'!$O$4:$O$2977=Resumo!$Q$5)))
+SUMPRODUCT(('Diário 2º PA'!$E$4:$E$2000='Analítico Cp.'!$B128)*('Diário 2º PA'!$C$4:$C$2000&gt;=M$4)*('Diário 2º PA'!$C$4:$C$2000&lt;=EOMONTH(M$4,0))*('Diário 2º PA'!$F$4:$F$2000)*(IF(Resumo!$Q$5="",1,'Diário 2º PA'!$O$4:$O$2000=Resumo!$Q$5)))
+SUMPRODUCT(('Diário 3º PA'!$E$4:$E$2000='Analítico Cp.'!$B128)*('Diário 3º PA'!$C$4:$C$2000&gt;=M$4)*('Diário 3º PA'!$C$4:$C$2000&lt;=EOMONTH(M$4,0))*('Diário 3º PA'!$F$4:$F$2000)*(IF(Resumo!$Q$5="",1,'Diário 3º PA'!$O$4:$O$2000=Resumo!$Q$5)))
+SUMPRODUCT(('Diário 4º PA'!$E$4:$E$2000='Analítico Cp.'!$B128)*('Diário 4º PA'!$C$4:$C$2000&gt;=M$4)*('Diário 4º PA'!$C$4:$C$2000&lt;=EOMONTH(M$4,0))*('Diário 4º PA'!$F$4:$F$2000)*(IF(Resumo!$Q$5="",1,'Diário 4º PA'!$O$4:$O$2000=Resumo!$Q$5)))
+SUMPRODUCT(('Comp.'!$D$5:$D$763=$B128)*('Comp.'!$B$5:$B$763&gt;=M$4)*('Comp.'!$B$5:$B$763&lt;=EOMONTH(M$4,0))*('Comp.'!$E$5:$E$763)*(IF(Resumo!$Q$5="",1,'Comp.'!$K$5:$K$763=Resumo!$Q$5)))</f>
        <v>0</v>
      </c>
      <c r="N128" s="199">
        <f t="array" ref="N128">SUMPRODUCT(('Diário 1º PA'!$E$4:$E$2977='Analítico Cp.'!$B128)*('Diário 1º PA'!$C$4:$C$2977&gt;=N$4)*('Diário 1º PA'!$C$4:$C$2977&lt;=EOMONTH(N$4,0))*('Diário 1º PA'!$F$4:$F$2977)*(IF(Resumo!$Q$5="",1,'Diário 1º PA'!$O$4:$O$2977=Resumo!$Q$5)))
+SUMPRODUCT(('Diário 2º PA'!$E$4:$E$2000='Analítico Cp.'!$B128)*('Diário 2º PA'!$C$4:$C$2000&gt;=N$4)*('Diário 2º PA'!$C$4:$C$2000&lt;=EOMONTH(N$4,0))*('Diário 2º PA'!$F$4:$F$2000)*(IF(Resumo!$Q$5="",1,'Diário 2º PA'!$O$4:$O$2000=Resumo!$Q$5)))
+SUMPRODUCT(('Diário 3º PA'!$E$4:$E$2000='Analítico Cp.'!$B128)*('Diário 3º PA'!$C$4:$C$2000&gt;=N$4)*('Diário 3º PA'!$C$4:$C$2000&lt;=EOMONTH(N$4,0))*('Diário 3º PA'!$F$4:$F$2000)*(IF(Resumo!$Q$5="",1,'Diário 3º PA'!$O$4:$O$2000=Resumo!$Q$5)))
+SUMPRODUCT(('Diário 4º PA'!$E$4:$E$2000='Analítico Cp.'!$B128)*('Diário 4º PA'!$C$4:$C$2000&gt;=N$4)*('Diário 4º PA'!$C$4:$C$2000&lt;=EOMONTH(N$4,0))*('Diário 4º PA'!$F$4:$F$2000)*(IF(Resumo!$Q$5="",1,'Diário 4º PA'!$O$4:$O$2000=Resumo!$Q$5)))
+SUMPRODUCT(('Comp.'!$D$5:$D$763=$B128)*('Comp.'!$B$5:$B$763&gt;=N$4)*('Comp.'!$B$5:$B$763&lt;=EOMONTH(N$4,0))*('Comp.'!$E$5:$E$763)*(IF(Resumo!$Q$5="",1,'Comp.'!$K$5:$K$763=Resumo!$Q$5)))</f>
        <v>0</v>
      </c>
      <c r="O128" s="200">
        <f t="shared" si="13"/>
        <v>25000</v>
      </c>
      <c r="P128" s="201">
        <f t="shared" si="14"/>
        <v>5.1745848725378366E-3</v>
      </c>
      <c r="Q128" s="174"/>
      <c r="R128" s="174"/>
      <c r="S128" s="174"/>
      <c r="T128" s="174"/>
      <c r="U128" s="174"/>
      <c r="V128" s="174"/>
      <c r="W128" s="174"/>
      <c r="X128" s="174"/>
      <c r="Y128" s="174"/>
      <c r="Z128" s="174"/>
    </row>
    <row r="129" spans="1:26" ht="23.25" customHeight="1" x14ac:dyDescent="0.2">
      <c r="A129" s="220" t="s">
        <v>361</v>
      </c>
      <c r="B129" s="84" t="s">
        <v>362</v>
      </c>
      <c r="C129" s="199">
        <f t="array" ref="C129">SUMPRODUCT(('Diário 1º PA'!$E$4:$E$2977='Analítico Cp.'!$B129)*('Diário 1º PA'!$C$4:$C$2977&gt;=C$4)*('Diário 1º PA'!$C$4:$C$2977&lt;=EOMONTH(C$4,0))*('Diário 1º PA'!$F$4:$F$2977)*(IF(Resumo!$Q$5="",1,'Diário 1º PA'!$O$4:$O$2977=Resumo!$Q$5)))
+SUMPRODUCT(('Diário 2º PA'!$E$4:$E$2000='Analítico Cp.'!$B129)*('Diário 2º PA'!$C$4:$C$2000&gt;=C$4)*('Diário 2º PA'!$C$4:$C$2000&lt;=EOMONTH(C$4,0))*('Diário 2º PA'!$F$4:$F$2000)*(IF(Resumo!$Q$5="",1,'Diário 2º PA'!$O$4:$O$2000=Resumo!$Q$5)))
+SUMPRODUCT(('Diário 3º PA'!$E$4:$E$2000='Analítico Cp.'!$B129)*('Diário 3º PA'!$C$4:$C$2000&gt;=C$4)*('Diário 3º PA'!$C$4:$C$2000&lt;=EOMONTH(C$4,0))*('Diário 3º PA'!$F$4:$F$2000)*(IF(Resumo!$Q$5="",1,'Diário 3º PA'!$O$4:$O$2000=Resumo!$Q$5)))
+SUMPRODUCT(('Diário 4º PA'!$E$4:$E$2000='Analítico Cp.'!$B129)*('Diário 4º PA'!$C$4:$C$2000&gt;=C$4)*('Diário 4º PA'!$C$4:$C$2000&lt;=EOMONTH(C$4,0))*('Diário 4º PA'!$F$4:$F$2000)*(IF(Resumo!$Q$5="",1,'Diário 4º PA'!$O$4:$O$2000=Resumo!$Q$5)))
+SUMPRODUCT(('Comp.'!$D$5:$D$763=$B129)*('Comp.'!$B$5:$B$763&gt;=C$4)*('Comp.'!$B$5:$B$763&lt;=EOMONTH(C$4,0))*('Comp.'!$E$5:$E$763)*(IF(Resumo!$Q$5="",1,'Comp.'!$K$5:$K$763=Resumo!$Q$5)))</f>
        <v>0</v>
      </c>
      <c r="D129" s="199">
        <f t="array" ref="D129">SUMPRODUCT(('Diário 1º PA'!$E$4:$E$2977='Analítico Cp.'!$B129)*('Diário 1º PA'!$C$4:$C$2977&gt;=D$4)*('Diário 1º PA'!$C$4:$C$2977&lt;=EOMONTH(D$4,0))*('Diário 1º PA'!$F$4:$F$2977)*(IF(Resumo!$Q$5="",1,'Diário 1º PA'!$O$4:$O$2977=Resumo!$Q$5)))
+SUMPRODUCT(('Diário 2º PA'!$E$4:$E$2000='Analítico Cp.'!$B129)*('Diário 2º PA'!$C$4:$C$2000&gt;=D$4)*('Diário 2º PA'!$C$4:$C$2000&lt;=EOMONTH(D$4,0))*('Diário 2º PA'!$F$4:$F$2000)*(IF(Resumo!$Q$5="",1,'Diário 2º PA'!$O$4:$O$2000=Resumo!$Q$5)))
+SUMPRODUCT(('Diário 3º PA'!$E$4:$E$2000='Analítico Cp.'!$B129)*('Diário 3º PA'!$C$4:$C$2000&gt;=D$4)*('Diário 3º PA'!$C$4:$C$2000&lt;=EOMONTH(D$4,0))*('Diário 3º PA'!$F$4:$F$2000)*(IF(Resumo!$Q$5="",1,'Diário 3º PA'!$O$4:$O$2000=Resumo!$Q$5)))
+SUMPRODUCT(('Diário 4º PA'!$E$4:$E$2000='Analítico Cp.'!$B129)*('Diário 4º PA'!$C$4:$C$2000&gt;=D$4)*('Diário 4º PA'!$C$4:$C$2000&lt;=EOMONTH(D$4,0))*('Diário 4º PA'!$F$4:$F$2000)*(IF(Resumo!$Q$5="",1,'Diário 4º PA'!$O$4:$O$2000=Resumo!$Q$5)))
+SUMPRODUCT(('Comp.'!$D$5:$D$763=$B129)*('Comp.'!$B$5:$B$763&gt;=D$4)*('Comp.'!$B$5:$B$763&lt;=EOMONTH(D$4,0))*('Comp.'!$E$5:$E$763)*(IF(Resumo!$Q$5="",1,'Comp.'!$K$5:$K$763=Resumo!$Q$5)))</f>
        <v>10000</v>
      </c>
      <c r="E129" s="199">
        <f t="array" ref="E129">SUMPRODUCT(('Diário 1º PA'!$E$4:$E$2977='Analítico Cp.'!$B129)*('Diário 1º PA'!$C$4:$C$2977&gt;=E$4)*('Diário 1º PA'!$C$4:$C$2977&lt;=EOMONTH(E$4,0))*('Diário 1º PA'!$F$4:$F$2977)*(IF(Resumo!$Q$5="",1,'Diário 1º PA'!$O$4:$O$2977=Resumo!$Q$5)))
+SUMPRODUCT(('Diário 2º PA'!$E$4:$E$2000='Analítico Cp.'!$B129)*('Diário 2º PA'!$C$4:$C$2000&gt;=E$4)*('Diário 2º PA'!$C$4:$C$2000&lt;=EOMONTH(E$4,0))*('Diário 2º PA'!$F$4:$F$2000)*(IF(Resumo!$Q$5="",1,'Diário 2º PA'!$O$4:$O$2000=Resumo!$Q$5)))
+SUMPRODUCT(('Diário 3º PA'!$E$4:$E$2000='Analítico Cp.'!$B129)*('Diário 3º PA'!$C$4:$C$2000&gt;=E$4)*('Diário 3º PA'!$C$4:$C$2000&lt;=EOMONTH(E$4,0))*('Diário 3º PA'!$F$4:$F$2000)*(IF(Resumo!$Q$5="",1,'Diário 3º PA'!$O$4:$O$2000=Resumo!$Q$5)))
+SUMPRODUCT(('Diário 4º PA'!$E$4:$E$2000='Analítico Cp.'!$B129)*('Diário 4º PA'!$C$4:$C$2000&gt;=E$4)*('Diário 4º PA'!$C$4:$C$2000&lt;=EOMONTH(E$4,0))*('Diário 4º PA'!$F$4:$F$2000)*(IF(Resumo!$Q$5="",1,'Diário 4º PA'!$O$4:$O$2000=Resumo!$Q$5)))
+SUMPRODUCT(('Comp.'!$D$5:$D$763=$B129)*('Comp.'!$B$5:$B$763&gt;=E$4)*('Comp.'!$B$5:$B$763&lt;=EOMONTH(E$4,0))*('Comp.'!$E$5:$E$763)*(IF(Resumo!$Q$5="",1,'Comp.'!$K$5:$K$763=Resumo!$Q$5)))</f>
        <v>0</v>
      </c>
      <c r="F129" s="199">
        <f t="array" ref="F129">SUMPRODUCT(('Diário 1º PA'!$E$4:$E$2977='Analítico Cp.'!$B129)*('Diário 1º PA'!$C$4:$C$2977&gt;=F$4)*('Diário 1º PA'!$C$4:$C$2977&lt;=EOMONTH(F$4,0))*('Diário 1º PA'!$F$4:$F$2977)*(IF(Resumo!$Q$5="",1,'Diário 1º PA'!$O$4:$O$2977=Resumo!$Q$5)))
+SUMPRODUCT(('Diário 2º PA'!$E$4:$E$2000='Analítico Cp.'!$B129)*('Diário 2º PA'!$C$4:$C$2000&gt;=F$4)*('Diário 2º PA'!$C$4:$C$2000&lt;=EOMONTH(F$4,0))*('Diário 2º PA'!$F$4:$F$2000)*(IF(Resumo!$Q$5="",1,'Diário 2º PA'!$O$4:$O$2000=Resumo!$Q$5)))
+SUMPRODUCT(('Diário 3º PA'!$E$4:$E$2000='Analítico Cp.'!$B129)*('Diário 3º PA'!$C$4:$C$2000&gt;=F$4)*('Diário 3º PA'!$C$4:$C$2000&lt;=EOMONTH(F$4,0))*('Diário 3º PA'!$F$4:$F$2000)*(IF(Resumo!$Q$5="",1,'Diário 3º PA'!$O$4:$O$2000=Resumo!$Q$5)))
+SUMPRODUCT(('Diário 4º PA'!$E$4:$E$2000='Analítico Cp.'!$B129)*('Diário 4º PA'!$C$4:$C$2000&gt;=F$4)*('Diário 4º PA'!$C$4:$C$2000&lt;=EOMONTH(F$4,0))*('Diário 4º PA'!$F$4:$F$2000)*(IF(Resumo!$Q$5="",1,'Diário 4º PA'!$O$4:$O$2000=Resumo!$Q$5)))
+SUMPRODUCT(('Comp.'!$D$5:$D$763=$B129)*('Comp.'!$B$5:$B$763&gt;=F$4)*('Comp.'!$B$5:$B$763&lt;=EOMONTH(F$4,0))*('Comp.'!$E$5:$E$763)*(IF(Resumo!$Q$5="",1,'Comp.'!$K$5:$K$763=Resumo!$Q$5)))</f>
        <v>0</v>
      </c>
      <c r="G129" s="199">
        <f t="array" ref="G129">SUMPRODUCT(('Diário 1º PA'!$E$4:$E$2977='Analítico Cp.'!$B129)*('Diário 1º PA'!$C$4:$C$2977&gt;=G$4)*('Diário 1º PA'!$C$4:$C$2977&lt;=EOMONTH(G$4,0))*('Diário 1º PA'!$F$4:$F$2977)*(IF(Resumo!$Q$5="",1,'Diário 1º PA'!$O$4:$O$2977=Resumo!$Q$5)))
+SUMPRODUCT(('Diário 2º PA'!$E$4:$E$2000='Analítico Cp.'!$B129)*('Diário 2º PA'!$C$4:$C$2000&gt;=G$4)*('Diário 2º PA'!$C$4:$C$2000&lt;=EOMONTH(G$4,0))*('Diário 2º PA'!$F$4:$F$2000)*(IF(Resumo!$Q$5="",1,'Diário 2º PA'!$O$4:$O$2000=Resumo!$Q$5)))
+SUMPRODUCT(('Diário 3º PA'!$E$4:$E$2000='Analítico Cp.'!$B129)*('Diário 3º PA'!$C$4:$C$2000&gt;=G$4)*('Diário 3º PA'!$C$4:$C$2000&lt;=EOMONTH(G$4,0))*('Diário 3º PA'!$F$4:$F$2000)*(IF(Resumo!$Q$5="",1,'Diário 3º PA'!$O$4:$O$2000=Resumo!$Q$5)))
+SUMPRODUCT(('Diário 4º PA'!$E$4:$E$2000='Analítico Cp.'!$B129)*('Diário 4º PA'!$C$4:$C$2000&gt;=G$4)*('Diário 4º PA'!$C$4:$C$2000&lt;=EOMONTH(G$4,0))*('Diário 4º PA'!$F$4:$F$2000)*(IF(Resumo!$Q$5="",1,'Diário 4º PA'!$O$4:$O$2000=Resumo!$Q$5)))
+SUMPRODUCT(('Comp.'!$D$5:$D$763=$B129)*('Comp.'!$B$5:$B$763&gt;=G$4)*('Comp.'!$B$5:$B$763&lt;=EOMONTH(G$4,0))*('Comp.'!$E$5:$E$763)*(IF(Resumo!$Q$5="",1,'Comp.'!$K$5:$K$763=Resumo!$Q$5)))</f>
        <v>0</v>
      </c>
      <c r="H129" s="199">
        <f t="array" ref="H129">SUMPRODUCT(('Diário 1º PA'!$E$4:$E$2977='Analítico Cp.'!$B129)*('Diário 1º PA'!$C$4:$C$2977&gt;=H$4)*('Diário 1º PA'!$C$4:$C$2977&lt;=EOMONTH(H$4,0))*('Diário 1º PA'!$F$4:$F$2977)*(IF(Resumo!$Q$5="",1,'Diário 1º PA'!$O$4:$O$2977=Resumo!$Q$5)))
+SUMPRODUCT(('Diário 2º PA'!$E$4:$E$2000='Analítico Cp.'!$B129)*('Diário 2º PA'!$C$4:$C$2000&gt;=H$4)*('Diário 2º PA'!$C$4:$C$2000&lt;=EOMONTH(H$4,0))*('Diário 2º PA'!$F$4:$F$2000)*(IF(Resumo!$Q$5="",1,'Diário 2º PA'!$O$4:$O$2000=Resumo!$Q$5)))
+SUMPRODUCT(('Diário 3º PA'!$E$4:$E$2000='Analítico Cp.'!$B129)*('Diário 3º PA'!$C$4:$C$2000&gt;=H$4)*('Diário 3º PA'!$C$4:$C$2000&lt;=EOMONTH(H$4,0))*('Diário 3º PA'!$F$4:$F$2000)*(IF(Resumo!$Q$5="",1,'Diário 3º PA'!$O$4:$O$2000=Resumo!$Q$5)))
+SUMPRODUCT(('Diário 4º PA'!$E$4:$E$2000='Analítico Cp.'!$B129)*('Diário 4º PA'!$C$4:$C$2000&gt;=H$4)*('Diário 4º PA'!$C$4:$C$2000&lt;=EOMONTH(H$4,0))*('Diário 4º PA'!$F$4:$F$2000)*(IF(Resumo!$Q$5="",1,'Diário 4º PA'!$O$4:$O$2000=Resumo!$Q$5)))
+SUMPRODUCT(('Comp.'!$D$5:$D$763=$B129)*('Comp.'!$B$5:$B$763&gt;=H$4)*('Comp.'!$B$5:$B$763&lt;=EOMONTH(H$4,0))*('Comp.'!$E$5:$E$763)*(IF(Resumo!$Q$5="",1,'Comp.'!$K$5:$K$763=Resumo!$Q$5)))</f>
        <v>0</v>
      </c>
      <c r="I129" s="199">
        <f t="array" ref="I129">SUMPRODUCT(('Diário 1º PA'!$E$4:$E$2977='Analítico Cp.'!$B129)*('Diário 1º PA'!$C$4:$C$2977&gt;=I$4)*('Diário 1º PA'!$C$4:$C$2977&lt;=EOMONTH(I$4,0))*('Diário 1º PA'!$F$4:$F$2977)*(IF(Resumo!$Q$5="",1,'Diário 1º PA'!$O$4:$O$2977=Resumo!$Q$5)))
+SUMPRODUCT(('Diário 2º PA'!$E$4:$E$2000='Analítico Cp.'!$B129)*('Diário 2º PA'!$C$4:$C$2000&gt;=I$4)*('Diário 2º PA'!$C$4:$C$2000&lt;=EOMONTH(I$4,0))*('Diário 2º PA'!$F$4:$F$2000)*(IF(Resumo!$Q$5="",1,'Diário 2º PA'!$O$4:$O$2000=Resumo!$Q$5)))
+SUMPRODUCT(('Diário 3º PA'!$E$4:$E$2000='Analítico Cp.'!$B129)*('Diário 3º PA'!$C$4:$C$2000&gt;=I$4)*('Diário 3º PA'!$C$4:$C$2000&lt;=EOMONTH(I$4,0))*('Diário 3º PA'!$F$4:$F$2000)*(IF(Resumo!$Q$5="",1,'Diário 3º PA'!$O$4:$O$2000=Resumo!$Q$5)))
+SUMPRODUCT(('Diário 4º PA'!$E$4:$E$2000='Analítico Cp.'!$B129)*('Diário 4º PA'!$C$4:$C$2000&gt;=I$4)*('Diário 4º PA'!$C$4:$C$2000&lt;=EOMONTH(I$4,0))*('Diário 4º PA'!$F$4:$F$2000)*(IF(Resumo!$Q$5="",1,'Diário 4º PA'!$O$4:$O$2000=Resumo!$Q$5)))
+SUMPRODUCT(('Comp.'!$D$5:$D$763=$B129)*('Comp.'!$B$5:$B$763&gt;=I$4)*('Comp.'!$B$5:$B$763&lt;=EOMONTH(I$4,0))*('Comp.'!$E$5:$E$763)*(IF(Resumo!$Q$5="",1,'Comp.'!$K$5:$K$763=Resumo!$Q$5)))</f>
        <v>0</v>
      </c>
      <c r="J129" s="199">
        <f t="array" ref="J129">SUMPRODUCT(('Diário 1º PA'!$E$4:$E$2977='Analítico Cp.'!$B129)*('Diário 1º PA'!$C$4:$C$2977&gt;=J$4)*('Diário 1º PA'!$C$4:$C$2977&lt;=EOMONTH(J$4,0))*('Diário 1º PA'!$F$4:$F$2977)*(IF(Resumo!$Q$5="",1,'Diário 1º PA'!$O$4:$O$2977=Resumo!$Q$5)))
+SUMPRODUCT(('Diário 2º PA'!$E$4:$E$2000='Analítico Cp.'!$B129)*('Diário 2º PA'!$C$4:$C$2000&gt;=J$4)*('Diário 2º PA'!$C$4:$C$2000&lt;=EOMONTH(J$4,0))*('Diário 2º PA'!$F$4:$F$2000)*(IF(Resumo!$Q$5="",1,'Diário 2º PA'!$O$4:$O$2000=Resumo!$Q$5)))
+SUMPRODUCT(('Diário 3º PA'!$E$4:$E$2000='Analítico Cp.'!$B129)*('Diário 3º PA'!$C$4:$C$2000&gt;=J$4)*('Diário 3º PA'!$C$4:$C$2000&lt;=EOMONTH(J$4,0))*('Diário 3º PA'!$F$4:$F$2000)*(IF(Resumo!$Q$5="",1,'Diário 3º PA'!$O$4:$O$2000=Resumo!$Q$5)))
+SUMPRODUCT(('Diário 4º PA'!$E$4:$E$2000='Analítico Cp.'!$B129)*('Diário 4º PA'!$C$4:$C$2000&gt;=J$4)*('Diário 4º PA'!$C$4:$C$2000&lt;=EOMONTH(J$4,0))*('Diário 4º PA'!$F$4:$F$2000)*(IF(Resumo!$Q$5="",1,'Diário 4º PA'!$O$4:$O$2000=Resumo!$Q$5)))
+SUMPRODUCT(('Comp.'!$D$5:$D$763=$B129)*('Comp.'!$B$5:$B$763&gt;=J$4)*('Comp.'!$B$5:$B$763&lt;=EOMONTH(J$4,0))*('Comp.'!$E$5:$E$763)*(IF(Resumo!$Q$5="",1,'Comp.'!$K$5:$K$763=Resumo!$Q$5)))</f>
        <v>0</v>
      </c>
      <c r="K129" s="199">
        <f t="array" ref="K129">SUMPRODUCT(('Diário 1º PA'!$E$4:$E$2977='Analítico Cp.'!$B129)*('Diário 1º PA'!$C$4:$C$2977&gt;=K$4)*('Diário 1º PA'!$C$4:$C$2977&lt;=EOMONTH(K$4,0))*('Diário 1º PA'!$F$4:$F$2977)*(IF(Resumo!$Q$5="",1,'Diário 1º PA'!$O$4:$O$2977=Resumo!$Q$5)))
+SUMPRODUCT(('Diário 2º PA'!$E$4:$E$2000='Analítico Cp.'!$B129)*('Diário 2º PA'!$C$4:$C$2000&gt;=K$4)*('Diário 2º PA'!$C$4:$C$2000&lt;=EOMONTH(K$4,0))*('Diário 2º PA'!$F$4:$F$2000)*(IF(Resumo!$Q$5="",1,'Diário 2º PA'!$O$4:$O$2000=Resumo!$Q$5)))
+SUMPRODUCT(('Diário 3º PA'!$E$4:$E$2000='Analítico Cp.'!$B129)*('Diário 3º PA'!$C$4:$C$2000&gt;=K$4)*('Diário 3º PA'!$C$4:$C$2000&lt;=EOMONTH(K$4,0))*('Diário 3º PA'!$F$4:$F$2000)*(IF(Resumo!$Q$5="",1,'Diário 3º PA'!$O$4:$O$2000=Resumo!$Q$5)))
+SUMPRODUCT(('Diário 4º PA'!$E$4:$E$2000='Analítico Cp.'!$B129)*('Diário 4º PA'!$C$4:$C$2000&gt;=K$4)*('Diário 4º PA'!$C$4:$C$2000&lt;=EOMONTH(K$4,0))*('Diário 4º PA'!$F$4:$F$2000)*(IF(Resumo!$Q$5="",1,'Diário 4º PA'!$O$4:$O$2000=Resumo!$Q$5)))
+SUMPRODUCT(('Comp.'!$D$5:$D$763=$B129)*('Comp.'!$B$5:$B$763&gt;=K$4)*('Comp.'!$B$5:$B$763&lt;=EOMONTH(K$4,0))*('Comp.'!$E$5:$E$763)*(IF(Resumo!$Q$5="",1,'Comp.'!$K$5:$K$763=Resumo!$Q$5)))</f>
        <v>0</v>
      </c>
      <c r="L129" s="199">
        <f t="array" ref="L129">SUMPRODUCT(('Diário 1º PA'!$E$4:$E$2977='Analítico Cp.'!$B129)*('Diário 1º PA'!$C$4:$C$2977&gt;=L$4)*('Diário 1º PA'!$C$4:$C$2977&lt;=EOMONTH(L$4,0))*('Diário 1º PA'!$F$4:$F$2977)*(IF(Resumo!$Q$5="",1,'Diário 1º PA'!$O$4:$O$2977=Resumo!$Q$5)))
+SUMPRODUCT(('Diário 2º PA'!$E$4:$E$2000='Analítico Cp.'!$B129)*('Diário 2º PA'!$C$4:$C$2000&gt;=L$4)*('Diário 2º PA'!$C$4:$C$2000&lt;=EOMONTH(L$4,0))*('Diário 2º PA'!$F$4:$F$2000)*(IF(Resumo!$Q$5="",1,'Diário 2º PA'!$O$4:$O$2000=Resumo!$Q$5)))
+SUMPRODUCT(('Diário 3º PA'!$E$4:$E$2000='Analítico Cp.'!$B129)*('Diário 3º PA'!$C$4:$C$2000&gt;=L$4)*('Diário 3º PA'!$C$4:$C$2000&lt;=EOMONTH(L$4,0))*('Diário 3º PA'!$F$4:$F$2000)*(IF(Resumo!$Q$5="",1,'Diário 3º PA'!$O$4:$O$2000=Resumo!$Q$5)))
+SUMPRODUCT(('Diário 4º PA'!$E$4:$E$2000='Analítico Cp.'!$B129)*('Diário 4º PA'!$C$4:$C$2000&gt;=L$4)*('Diário 4º PA'!$C$4:$C$2000&lt;=EOMONTH(L$4,0))*('Diário 4º PA'!$F$4:$F$2000)*(IF(Resumo!$Q$5="",1,'Diário 4º PA'!$O$4:$O$2000=Resumo!$Q$5)))
+SUMPRODUCT(('Comp.'!$D$5:$D$763=$B129)*('Comp.'!$B$5:$B$763&gt;=L$4)*('Comp.'!$B$5:$B$763&lt;=EOMONTH(L$4,0))*('Comp.'!$E$5:$E$763)*(IF(Resumo!$Q$5="",1,'Comp.'!$K$5:$K$763=Resumo!$Q$5)))</f>
        <v>0</v>
      </c>
      <c r="M129" s="199">
        <f t="array" ref="M129">SUMPRODUCT(('Diário 1º PA'!$E$4:$E$2977='Analítico Cp.'!$B129)*('Diário 1º PA'!$C$4:$C$2977&gt;=M$4)*('Diário 1º PA'!$C$4:$C$2977&lt;=EOMONTH(M$4,0))*('Diário 1º PA'!$F$4:$F$2977)*(IF(Resumo!$Q$5="",1,'Diário 1º PA'!$O$4:$O$2977=Resumo!$Q$5)))
+SUMPRODUCT(('Diário 2º PA'!$E$4:$E$2000='Analítico Cp.'!$B129)*('Diário 2º PA'!$C$4:$C$2000&gt;=M$4)*('Diário 2º PA'!$C$4:$C$2000&lt;=EOMONTH(M$4,0))*('Diário 2º PA'!$F$4:$F$2000)*(IF(Resumo!$Q$5="",1,'Diário 2º PA'!$O$4:$O$2000=Resumo!$Q$5)))
+SUMPRODUCT(('Diário 3º PA'!$E$4:$E$2000='Analítico Cp.'!$B129)*('Diário 3º PA'!$C$4:$C$2000&gt;=M$4)*('Diário 3º PA'!$C$4:$C$2000&lt;=EOMONTH(M$4,0))*('Diário 3º PA'!$F$4:$F$2000)*(IF(Resumo!$Q$5="",1,'Diário 3º PA'!$O$4:$O$2000=Resumo!$Q$5)))
+SUMPRODUCT(('Diário 4º PA'!$E$4:$E$2000='Analítico Cp.'!$B129)*('Diário 4º PA'!$C$4:$C$2000&gt;=M$4)*('Diário 4º PA'!$C$4:$C$2000&lt;=EOMONTH(M$4,0))*('Diário 4º PA'!$F$4:$F$2000)*(IF(Resumo!$Q$5="",1,'Diário 4º PA'!$O$4:$O$2000=Resumo!$Q$5)))
+SUMPRODUCT(('Comp.'!$D$5:$D$763=$B129)*('Comp.'!$B$5:$B$763&gt;=M$4)*('Comp.'!$B$5:$B$763&lt;=EOMONTH(M$4,0))*('Comp.'!$E$5:$E$763)*(IF(Resumo!$Q$5="",1,'Comp.'!$K$5:$K$763=Resumo!$Q$5)))</f>
        <v>0</v>
      </c>
      <c r="N129" s="199">
        <f t="array" ref="N129">SUMPRODUCT(('Diário 1º PA'!$E$4:$E$2977='Analítico Cp.'!$B129)*('Diário 1º PA'!$C$4:$C$2977&gt;=N$4)*('Diário 1º PA'!$C$4:$C$2977&lt;=EOMONTH(N$4,0))*('Diário 1º PA'!$F$4:$F$2977)*(IF(Resumo!$Q$5="",1,'Diário 1º PA'!$O$4:$O$2977=Resumo!$Q$5)))
+SUMPRODUCT(('Diário 2º PA'!$E$4:$E$2000='Analítico Cp.'!$B129)*('Diário 2º PA'!$C$4:$C$2000&gt;=N$4)*('Diário 2º PA'!$C$4:$C$2000&lt;=EOMONTH(N$4,0))*('Diário 2º PA'!$F$4:$F$2000)*(IF(Resumo!$Q$5="",1,'Diário 2º PA'!$O$4:$O$2000=Resumo!$Q$5)))
+SUMPRODUCT(('Diário 3º PA'!$E$4:$E$2000='Analítico Cp.'!$B129)*('Diário 3º PA'!$C$4:$C$2000&gt;=N$4)*('Diário 3º PA'!$C$4:$C$2000&lt;=EOMONTH(N$4,0))*('Diário 3º PA'!$F$4:$F$2000)*(IF(Resumo!$Q$5="",1,'Diário 3º PA'!$O$4:$O$2000=Resumo!$Q$5)))
+SUMPRODUCT(('Diário 4º PA'!$E$4:$E$2000='Analítico Cp.'!$B129)*('Diário 4º PA'!$C$4:$C$2000&gt;=N$4)*('Diário 4º PA'!$C$4:$C$2000&lt;=EOMONTH(N$4,0))*('Diário 4º PA'!$F$4:$F$2000)*(IF(Resumo!$Q$5="",1,'Diário 4º PA'!$O$4:$O$2000=Resumo!$Q$5)))
+SUMPRODUCT(('Comp.'!$D$5:$D$763=$B129)*('Comp.'!$B$5:$B$763&gt;=N$4)*('Comp.'!$B$5:$B$763&lt;=EOMONTH(N$4,0))*('Comp.'!$E$5:$E$763)*(IF(Resumo!$Q$5="",1,'Comp.'!$K$5:$K$763=Resumo!$Q$5)))</f>
        <v>0</v>
      </c>
      <c r="O129" s="200">
        <f t="shared" si="13"/>
        <v>10000</v>
      </c>
      <c r="P129" s="201">
        <f t="shared" si="14"/>
        <v>2.0698339490151348E-3</v>
      </c>
      <c r="Q129" s="174"/>
      <c r="R129" s="174"/>
      <c r="S129" s="174"/>
      <c r="T129" s="174"/>
      <c r="U129" s="174"/>
      <c r="V129" s="174"/>
      <c r="W129" s="174"/>
      <c r="X129" s="174"/>
      <c r="Y129" s="174"/>
      <c r="Z129" s="174"/>
    </row>
    <row r="130" spans="1:26" ht="23.25" customHeight="1" x14ac:dyDescent="0.2">
      <c r="A130" s="220" t="s">
        <v>363</v>
      </c>
      <c r="B130" s="84" t="s">
        <v>364</v>
      </c>
      <c r="C130" s="199">
        <f t="array" ref="C130">SUMPRODUCT(('Diário 1º PA'!$E$4:$E$2977='Analítico Cp.'!$B130)*('Diário 1º PA'!$C$4:$C$2977&gt;=C$4)*('Diário 1º PA'!$C$4:$C$2977&lt;=EOMONTH(C$4,0))*('Diário 1º PA'!$F$4:$F$2977)*(IF(Resumo!$Q$5="",1,'Diário 1º PA'!$O$4:$O$2977=Resumo!$Q$5)))
+SUMPRODUCT(('Diário 2º PA'!$E$4:$E$2000='Analítico Cp.'!$B130)*('Diário 2º PA'!$C$4:$C$2000&gt;=C$4)*('Diário 2º PA'!$C$4:$C$2000&lt;=EOMONTH(C$4,0))*('Diário 2º PA'!$F$4:$F$2000)*(IF(Resumo!$Q$5="",1,'Diário 2º PA'!$O$4:$O$2000=Resumo!$Q$5)))
+SUMPRODUCT(('Diário 3º PA'!$E$4:$E$2000='Analítico Cp.'!$B130)*('Diário 3º PA'!$C$4:$C$2000&gt;=C$4)*('Diário 3º PA'!$C$4:$C$2000&lt;=EOMONTH(C$4,0))*('Diário 3º PA'!$F$4:$F$2000)*(IF(Resumo!$Q$5="",1,'Diário 3º PA'!$O$4:$O$2000=Resumo!$Q$5)))
+SUMPRODUCT(('Diário 4º PA'!$E$4:$E$2000='Analítico Cp.'!$B130)*('Diário 4º PA'!$C$4:$C$2000&gt;=C$4)*('Diário 4º PA'!$C$4:$C$2000&lt;=EOMONTH(C$4,0))*('Diário 4º PA'!$F$4:$F$2000)*(IF(Resumo!$Q$5="",1,'Diário 4º PA'!$O$4:$O$2000=Resumo!$Q$5)))
+SUMPRODUCT(('Comp.'!$D$5:$D$763=$B130)*('Comp.'!$B$5:$B$763&gt;=C$4)*('Comp.'!$B$5:$B$763&lt;=EOMONTH(C$4,0))*('Comp.'!$E$5:$E$763)*(IF(Resumo!$Q$5="",1,'Comp.'!$K$5:$K$763=Resumo!$Q$5)))</f>
        <v>22710.999999999996</v>
      </c>
      <c r="D130" s="199">
        <f t="array" ref="D130">SUMPRODUCT(('Diário 1º PA'!$E$4:$E$2977='Analítico Cp.'!$B130)*('Diário 1º PA'!$C$4:$C$2977&gt;=D$4)*('Diário 1º PA'!$C$4:$C$2977&lt;=EOMONTH(D$4,0))*('Diário 1º PA'!$F$4:$F$2977)*(IF(Resumo!$Q$5="",1,'Diário 1º PA'!$O$4:$O$2977=Resumo!$Q$5)))
+SUMPRODUCT(('Diário 2º PA'!$E$4:$E$2000='Analítico Cp.'!$B130)*('Diário 2º PA'!$C$4:$C$2000&gt;=D$4)*('Diário 2º PA'!$C$4:$C$2000&lt;=EOMONTH(D$4,0))*('Diário 2º PA'!$F$4:$F$2000)*(IF(Resumo!$Q$5="",1,'Diário 2º PA'!$O$4:$O$2000=Resumo!$Q$5)))
+SUMPRODUCT(('Diário 3º PA'!$E$4:$E$2000='Analítico Cp.'!$B130)*('Diário 3º PA'!$C$4:$C$2000&gt;=D$4)*('Diário 3º PA'!$C$4:$C$2000&lt;=EOMONTH(D$4,0))*('Diário 3º PA'!$F$4:$F$2000)*(IF(Resumo!$Q$5="",1,'Diário 3º PA'!$O$4:$O$2000=Resumo!$Q$5)))
+SUMPRODUCT(('Diário 4º PA'!$E$4:$E$2000='Analítico Cp.'!$B130)*('Diário 4º PA'!$C$4:$C$2000&gt;=D$4)*('Diário 4º PA'!$C$4:$C$2000&lt;=EOMONTH(D$4,0))*('Diário 4º PA'!$F$4:$F$2000)*(IF(Resumo!$Q$5="",1,'Diário 4º PA'!$O$4:$O$2000=Resumo!$Q$5)))
+SUMPRODUCT(('Comp.'!$D$5:$D$763=$B130)*('Comp.'!$B$5:$B$763&gt;=D$4)*('Comp.'!$B$5:$B$763&lt;=EOMONTH(D$4,0))*('Comp.'!$E$5:$E$763)*(IF(Resumo!$Q$5="",1,'Comp.'!$K$5:$K$763=Resumo!$Q$5)))</f>
        <v>0</v>
      </c>
      <c r="E130" s="199">
        <f t="array" ref="E130">SUMPRODUCT(('Diário 1º PA'!$E$4:$E$2977='Analítico Cp.'!$B130)*('Diário 1º PA'!$C$4:$C$2977&gt;=E$4)*('Diário 1º PA'!$C$4:$C$2977&lt;=EOMONTH(E$4,0))*('Diário 1º PA'!$F$4:$F$2977)*(IF(Resumo!$Q$5="",1,'Diário 1º PA'!$O$4:$O$2977=Resumo!$Q$5)))
+SUMPRODUCT(('Diário 2º PA'!$E$4:$E$2000='Analítico Cp.'!$B130)*('Diário 2º PA'!$C$4:$C$2000&gt;=E$4)*('Diário 2º PA'!$C$4:$C$2000&lt;=EOMONTH(E$4,0))*('Diário 2º PA'!$F$4:$F$2000)*(IF(Resumo!$Q$5="",1,'Diário 2º PA'!$O$4:$O$2000=Resumo!$Q$5)))
+SUMPRODUCT(('Diário 3º PA'!$E$4:$E$2000='Analítico Cp.'!$B130)*('Diário 3º PA'!$C$4:$C$2000&gt;=E$4)*('Diário 3º PA'!$C$4:$C$2000&lt;=EOMONTH(E$4,0))*('Diário 3º PA'!$F$4:$F$2000)*(IF(Resumo!$Q$5="",1,'Diário 3º PA'!$O$4:$O$2000=Resumo!$Q$5)))
+SUMPRODUCT(('Diário 4º PA'!$E$4:$E$2000='Analítico Cp.'!$B130)*('Diário 4º PA'!$C$4:$C$2000&gt;=E$4)*('Diário 4º PA'!$C$4:$C$2000&lt;=EOMONTH(E$4,0))*('Diário 4º PA'!$F$4:$F$2000)*(IF(Resumo!$Q$5="",1,'Diário 4º PA'!$O$4:$O$2000=Resumo!$Q$5)))
+SUMPRODUCT(('Comp.'!$D$5:$D$763=$B130)*('Comp.'!$B$5:$B$763&gt;=E$4)*('Comp.'!$B$5:$B$763&lt;=EOMONTH(E$4,0))*('Comp.'!$E$5:$E$763)*(IF(Resumo!$Q$5="",1,'Comp.'!$K$5:$K$763=Resumo!$Q$5)))</f>
        <v>0</v>
      </c>
      <c r="F130" s="199">
        <f t="array" ref="F130">SUMPRODUCT(('Diário 1º PA'!$E$4:$E$2977='Analítico Cp.'!$B130)*('Diário 1º PA'!$C$4:$C$2977&gt;=F$4)*('Diário 1º PA'!$C$4:$C$2977&lt;=EOMONTH(F$4,0))*('Diário 1º PA'!$F$4:$F$2977)*(IF(Resumo!$Q$5="",1,'Diário 1º PA'!$O$4:$O$2977=Resumo!$Q$5)))
+SUMPRODUCT(('Diário 2º PA'!$E$4:$E$2000='Analítico Cp.'!$B130)*('Diário 2º PA'!$C$4:$C$2000&gt;=F$4)*('Diário 2º PA'!$C$4:$C$2000&lt;=EOMONTH(F$4,0))*('Diário 2º PA'!$F$4:$F$2000)*(IF(Resumo!$Q$5="",1,'Diário 2º PA'!$O$4:$O$2000=Resumo!$Q$5)))
+SUMPRODUCT(('Diário 3º PA'!$E$4:$E$2000='Analítico Cp.'!$B130)*('Diário 3º PA'!$C$4:$C$2000&gt;=F$4)*('Diário 3º PA'!$C$4:$C$2000&lt;=EOMONTH(F$4,0))*('Diário 3º PA'!$F$4:$F$2000)*(IF(Resumo!$Q$5="",1,'Diário 3º PA'!$O$4:$O$2000=Resumo!$Q$5)))
+SUMPRODUCT(('Diário 4º PA'!$E$4:$E$2000='Analítico Cp.'!$B130)*('Diário 4º PA'!$C$4:$C$2000&gt;=F$4)*('Diário 4º PA'!$C$4:$C$2000&lt;=EOMONTH(F$4,0))*('Diário 4º PA'!$F$4:$F$2000)*(IF(Resumo!$Q$5="",1,'Diário 4º PA'!$O$4:$O$2000=Resumo!$Q$5)))
+SUMPRODUCT(('Comp.'!$D$5:$D$763=$B130)*('Comp.'!$B$5:$B$763&gt;=F$4)*('Comp.'!$B$5:$B$763&lt;=EOMONTH(F$4,0))*('Comp.'!$E$5:$E$763)*(IF(Resumo!$Q$5="",1,'Comp.'!$K$5:$K$763=Resumo!$Q$5)))</f>
        <v>0</v>
      </c>
      <c r="G130" s="199">
        <f t="array" ref="G130">SUMPRODUCT(('Diário 1º PA'!$E$4:$E$2977='Analítico Cp.'!$B130)*('Diário 1º PA'!$C$4:$C$2977&gt;=G$4)*('Diário 1º PA'!$C$4:$C$2977&lt;=EOMONTH(G$4,0))*('Diário 1º PA'!$F$4:$F$2977)*(IF(Resumo!$Q$5="",1,'Diário 1º PA'!$O$4:$O$2977=Resumo!$Q$5)))
+SUMPRODUCT(('Diário 2º PA'!$E$4:$E$2000='Analítico Cp.'!$B130)*('Diário 2º PA'!$C$4:$C$2000&gt;=G$4)*('Diário 2º PA'!$C$4:$C$2000&lt;=EOMONTH(G$4,0))*('Diário 2º PA'!$F$4:$F$2000)*(IF(Resumo!$Q$5="",1,'Diário 2º PA'!$O$4:$O$2000=Resumo!$Q$5)))
+SUMPRODUCT(('Diário 3º PA'!$E$4:$E$2000='Analítico Cp.'!$B130)*('Diário 3º PA'!$C$4:$C$2000&gt;=G$4)*('Diário 3º PA'!$C$4:$C$2000&lt;=EOMONTH(G$4,0))*('Diário 3º PA'!$F$4:$F$2000)*(IF(Resumo!$Q$5="",1,'Diário 3º PA'!$O$4:$O$2000=Resumo!$Q$5)))
+SUMPRODUCT(('Diário 4º PA'!$E$4:$E$2000='Analítico Cp.'!$B130)*('Diário 4º PA'!$C$4:$C$2000&gt;=G$4)*('Diário 4º PA'!$C$4:$C$2000&lt;=EOMONTH(G$4,0))*('Diário 4º PA'!$F$4:$F$2000)*(IF(Resumo!$Q$5="",1,'Diário 4º PA'!$O$4:$O$2000=Resumo!$Q$5)))
+SUMPRODUCT(('Comp.'!$D$5:$D$763=$B130)*('Comp.'!$B$5:$B$763&gt;=G$4)*('Comp.'!$B$5:$B$763&lt;=EOMONTH(G$4,0))*('Comp.'!$E$5:$E$763)*(IF(Resumo!$Q$5="",1,'Comp.'!$K$5:$K$763=Resumo!$Q$5)))</f>
        <v>0</v>
      </c>
      <c r="H130" s="199">
        <f t="array" ref="H130">SUMPRODUCT(('Diário 1º PA'!$E$4:$E$2977='Analítico Cp.'!$B130)*('Diário 1º PA'!$C$4:$C$2977&gt;=H$4)*('Diário 1º PA'!$C$4:$C$2977&lt;=EOMONTH(H$4,0))*('Diário 1º PA'!$F$4:$F$2977)*(IF(Resumo!$Q$5="",1,'Diário 1º PA'!$O$4:$O$2977=Resumo!$Q$5)))
+SUMPRODUCT(('Diário 2º PA'!$E$4:$E$2000='Analítico Cp.'!$B130)*('Diário 2º PA'!$C$4:$C$2000&gt;=H$4)*('Diário 2º PA'!$C$4:$C$2000&lt;=EOMONTH(H$4,0))*('Diário 2º PA'!$F$4:$F$2000)*(IF(Resumo!$Q$5="",1,'Diário 2º PA'!$O$4:$O$2000=Resumo!$Q$5)))
+SUMPRODUCT(('Diário 3º PA'!$E$4:$E$2000='Analítico Cp.'!$B130)*('Diário 3º PA'!$C$4:$C$2000&gt;=H$4)*('Diário 3º PA'!$C$4:$C$2000&lt;=EOMONTH(H$4,0))*('Diário 3º PA'!$F$4:$F$2000)*(IF(Resumo!$Q$5="",1,'Diário 3º PA'!$O$4:$O$2000=Resumo!$Q$5)))
+SUMPRODUCT(('Diário 4º PA'!$E$4:$E$2000='Analítico Cp.'!$B130)*('Diário 4º PA'!$C$4:$C$2000&gt;=H$4)*('Diário 4º PA'!$C$4:$C$2000&lt;=EOMONTH(H$4,0))*('Diário 4º PA'!$F$4:$F$2000)*(IF(Resumo!$Q$5="",1,'Diário 4º PA'!$O$4:$O$2000=Resumo!$Q$5)))
+SUMPRODUCT(('Comp.'!$D$5:$D$763=$B130)*('Comp.'!$B$5:$B$763&gt;=H$4)*('Comp.'!$B$5:$B$763&lt;=EOMONTH(H$4,0))*('Comp.'!$E$5:$E$763)*(IF(Resumo!$Q$5="",1,'Comp.'!$K$5:$K$763=Resumo!$Q$5)))</f>
        <v>0</v>
      </c>
      <c r="I130" s="199">
        <f t="array" ref="I130">SUMPRODUCT(('Diário 1º PA'!$E$4:$E$2977='Analítico Cp.'!$B130)*('Diário 1º PA'!$C$4:$C$2977&gt;=I$4)*('Diário 1º PA'!$C$4:$C$2977&lt;=EOMONTH(I$4,0))*('Diário 1º PA'!$F$4:$F$2977)*(IF(Resumo!$Q$5="",1,'Diário 1º PA'!$O$4:$O$2977=Resumo!$Q$5)))
+SUMPRODUCT(('Diário 2º PA'!$E$4:$E$2000='Analítico Cp.'!$B130)*('Diário 2º PA'!$C$4:$C$2000&gt;=I$4)*('Diário 2º PA'!$C$4:$C$2000&lt;=EOMONTH(I$4,0))*('Diário 2º PA'!$F$4:$F$2000)*(IF(Resumo!$Q$5="",1,'Diário 2º PA'!$O$4:$O$2000=Resumo!$Q$5)))
+SUMPRODUCT(('Diário 3º PA'!$E$4:$E$2000='Analítico Cp.'!$B130)*('Diário 3º PA'!$C$4:$C$2000&gt;=I$4)*('Diário 3º PA'!$C$4:$C$2000&lt;=EOMONTH(I$4,0))*('Diário 3º PA'!$F$4:$F$2000)*(IF(Resumo!$Q$5="",1,'Diário 3º PA'!$O$4:$O$2000=Resumo!$Q$5)))
+SUMPRODUCT(('Diário 4º PA'!$E$4:$E$2000='Analítico Cp.'!$B130)*('Diário 4º PA'!$C$4:$C$2000&gt;=I$4)*('Diário 4º PA'!$C$4:$C$2000&lt;=EOMONTH(I$4,0))*('Diário 4º PA'!$F$4:$F$2000)*(IF(Resumo!$Q$5="",1,'Diário 4º PA'!$O$4:$O$2000=Resumo!$Q$5)))
+SUMPRODUCT(('Comp.'!$D$5:$D$763=$B130)*('Comp.'!$B$5:$B$763&gt;=I$4)*('Comp.'!$B$5:$B$763&lt;=EOMONTH(I$4,0))*('Comp.'!$E$5:$E$763)*(IF(Resumo!$Q$5="",1,'Comp.'!$K$5:$K$763=Resumo!$Q$5)))</f>
        <v>0</v>
      </c>
      <c r="J130" s="199">
        <f t="array" ref="J130">SUMPRODUCT(('Diário 1º PA'!$E$4:$E$2977='Analítico Cp.'!$B130)*('Diário 1º PA'!$C$4:$C$2977&gt;=J$4)*('Diário 1º PA'!$C$4:$C$2977&lt;=EOMONTH(J$4,0))*('Diário 1º PA'!$F$4:$F$2977)*(IF(Resumo!$Q$5="",1,'Diário 1º PA'!$O$4:$O$2977=Resumo!$Q$5)))
+SUMPRODUCT(('Diário 2º PA'!$E$4:$E$2000='Analítico Cp.'!$B130)*('Diário 2º PA'!$C$4:$C$2000&gt;=J$4)*('Diário 2º PA'!$C$4:$C$2000&lt;=EOMONTH(J$4,0))*('Diário 2º PA'!$F$4:$F$2000)*(IF(Resumo!$Q$5="",1,'Diário 2º PA'!$O$4:$O$2000=Resumo!$Q$5)))
+SUMPRODUCT(('Diário 3º PA'!$E$4:$E$2000='Analítico Cp.'!$B130)*('Diário 3º PA'!$C$4:$C$2000&gt;=J$4)*('Diário 3º PA'!$C$4:$C$2000&lt;=EOMONTH(J$4,0))*('Diário 3º PA'!$F$4:$F$2000)*(IF(Resumo!$Q$5="",1,'Diário 3º PA'!$O$4:$O$2000=Resumo!$Q$5)))
+SUMPRODUCT(('Diário 4º PA'!$E$4:$E$2000='Analítico Cp.'!$B130)*('Diário 4º PA'!$C$4:$C$2000&gt;=J$4)*('Diário 4º PA'!$C$4:$C$2000&lt;=EOMONTH(J$4,0))*('Diário 4º PA'!$F$4:$F$2000)*(IF(Resumo!$Q$5="",1,'Diário 4º PA'!$O$4:$O$2000=Resumo!$Q$5)))
+SUMPRODUCT(('Comp.'!$D$5:$D$763=$B130)*('Comp.'!$B$5:$B$763&gt;=J$4)*('Comp.'!$B$5:$B$763&lt;=EOMONTH(J$4,0))*('Comp.'!$E$5:$E$763)*(IF(Resumo!$Q$5="",1,'Comp.'!$K$5:$K$763=Resumo!$Q$5)))</f>
        <v>0</v>
      </c>
      <c r="K130" s="199">
        <f t="array" ref="K130">SUMPRODUCT(('Diário 1º PA'!$E$4:$E$2977='Analítico Cp.'!$B130)*('Diário 1º PA'!$C$4:$C$2977&gt;=K$4)*('Diário 1º PA'!$C$4:$C$2977&lt;=EOMONTH(K$4,0))*('Diário 1º PA'!$F$4:$F$2977)*(IF(Resumo!$Q$5="",1,'Diário 1º PA'!$O$4:$O$2977=Resumo!$Q$5)))
+SUMPRODUCT(('Diário 2º PA'!$E$4:$E$2000='Analítico Cp.'!$B130)*('Diário 2º PA'!$C$4:$C$2000&gt;=K$4)*('Diário 2º PA'!$C$4:$C$2000&lt;=EOMONTH(K$4,0))*('Diário 2º PA'!$F$4:$F$2000)*(IF(Resumo!$Q$5="",1,'Diário 2º PA'!$O$4:$O$2000=Resumo!$Q$5)))
+SUMPRODUCT(('Diário 3º PA'!$E$4:$E$2000='Analítico Cp.'!$B130)*('Diário 3º PA'!$C$4:$C$2000&gt;=K$4)*('Diário 3º PA'!$C$4:$C$2000&lt;=EOMONTH(K$4,0))*('Diário 3º PA'!$F$4:$F$2000)*(IF(Resumo!$Q$5="",1,'Diário 3º PA'!$O$4:$O$2000=Resumo!$Q$5)))
+SUMPRODUCT(('Diário 4º PA'!$E$4:$E$2000='Analítico Cp.'!$B130)*('Diário 4º PA'!$C$4:$C$2000&gt;=K$4)*('Diário 4º PA'!$C$4:$C$2000&lt;=EOMONTH(K$4,0))*('Diário 4º PA'!$F$4:$F$2000)*(IF(Resumo!$Q$5="",1,'Diário 4º PA'!$O$4:$O$2000=Resumo!$Q$5)))
+SUMPRODUCT(('Comp.'!$D$5:$D$763=$B130)*('Comp.'!$B$5:$B$763&gt;=K$4)*('Comp.'!$B$5:$B$763&lt;=EOMONTH(K$4,0))*('Comp.'!$E$5:$E$763)*(IF(Resumo!$Q$5="",1,'Comp.'!$K$5:$K$763=Resumo!$Q$5)))</f>
        <v>0</v>
      </c>
      <c r="L130" s="199">
        <f t="array" ref="L130">SUMPRODUCT(('Diário 1º PA'!$E$4:$E$2977='Analítico Cp.'!$B130)*('Diário 1º PA'!$C$4:$C$2977&gt;=L$4)*('Diário 1º PA'!$C$4:$C$2977&lt;=EOMONTH(L$4,0))*('Diário 1º PA'!$F$4:$F$2977)*(IF(Resumo!$Q$5="",1,'Diário 1º PA'!$O$4:$O$2977=Resumo!$Q$5)))
+SUMPRODUCT(('Diário 2º PA'!$E$4:$E$2000='Analítico Cp.'!$B130)*('Diário 2º PA'!$C$4:$C$2000&gt;=L$4)*('Diário 2º PA'!$C$4:$C$2000&lt;=EOMONTH(L$4,0))*('Diário 2º PA'!$F$4:$F$2000)*(IF(Resumo!$Q$5="",1,'Diário 2º PA'!$O$4:$O$2000=Resumo!$Q$5)))
+SUMPRODUCT(('Diário 3º PA'!$E$4:$E$2000='Analítico Cp.'!$B130)*('Diário 3º PA'!$C$4:$C$2000&gt;=L$4)*('Diário 3º PA'!$C$4:$C$2000&lt;=EOMONTH(L$4,0))*('Diário 3º PA'!$F$4:$F$2000)*(IF(Resumo!$Q$5="",1,'Diário 3º PA'!$O$4:$O$2000=Resumo!$Q$5)))
+SUMPRODUCT(('Diário 4º PA'!$E$4:$E$2000='Analítico Cp.'!$B130)*('Diário 4º PA'!$C$4:$C$2000&gt;=L$4)*('Diário 4º PA'!$C$4:$C$2000&lt;=EOMONTH(L$4,0))*('Diário 4º PA'!$F$4:$F$2000)*(IF(Resumo!$Q$5="",1,'Diário 4º PA'!$O$4:$O$2000=Resumo!$Q$5)))
+SUMPRODUCT(('Comp.'!$D$5:$D$763=$B130)*('Comp.'!$B$5:$B$763&gt;=L$4)*('Comp.'!$B$5:$B$763&lt;=EOMONTH(L$4,0))*('Comp.'!$E$5:$E$763)*(IF(Resumo!$Q$5="",1,'Comp.'!$K$5:$K$763=Resumo!$Q$5)))</f>
        <v>0</v>
      </c>
      <c r="M130" s="199">
        <f t="array" ref="M130">SUMPRODUCT(('Diário 1º PA'!$E$4:$E$2977='Analítico Cp.'!$B130)*('Diário 1º PA'!$C$4:$C$2977&gt;=M$4)*('Diário 1º PA'!$C$4:$C$2977&lt;=EOMONTH(M$4,0))*('Diário 1º PA'!$F$4:$F$2977)*(IF(Resumo!$Q$5="",1,'Diário 1º PA'!$O$4:$O$2977=Resumo!$Q$5)))
+SUMPRODUCT(('Diário 2º PA'!$E$4:$E$2000='Analítico Cp.'!$B130)*('Diário 2º PA'!$C$4:$C$2000&gt;=M$4)*('Diário 2º PA'!$C$4:$C$2000&lt;=EOMONTH(M$4,0))*('Diário 2º PA'!$F$4:$F$2000)*(IF(Resumo!$Q$5="",1,'Diário 2º PA'!$O$4:$O$2000=Resumo!$Q$5)))
+SUMPRODUCT(('Diário 3º PA'!$E$4:$E$2000='Analítico Cp.'!$B130)*('Diário 3º PA'!$C$4:$C$2000&gt;=M$4)*('Diário 3º PA'!$C$4:$C$2000&lt;=EOMONTH(M$4,0))*('Diário 3º PA'!$F$4:$F$2000)*(IF(Resumo!$Q$5="",1,'Diário 3º PA'!$O$4:$O$2000=Resumo!$Q$5)))
+SUMPRODUCT(('Diário 4º PA'!$E$4:$E$2000='Analítico Cp.'!$B130)*('Diário 4º PA'!$C$4:$C$2000&gt;=M$4)*('Diário 4º PA'!$C$4:$C$2000&lt;=EOMONTH(M$4,0))*('Diário 4º PA'!$F$4:$F$2000)*(IF(Resumo!$Q$5="",1,'Diário 4º PA'!$O$4:$O$2000=Resumo!$Q$5)))
+SUMPRODUCT(('Comp.'!$D$5:$D$763=$B130)*('Comp.'!$B$5:$B$763&gt;=M$4)*('Comp.'!$B$5:$B$763&lt;=EOMONTH(M$4,0))*('Comp.'!$E$5:$E$763)*(IF(Resumo!$Q$5="",1,'Comp.'!$K$5:$K$763=Resumo!$Q$5)))</f>
        <v>0</v>
      </c>
      <c r="N130" s="199">
        <f t="array" ref="N130">SUMPRODUCT(('Diário 1º PA'!$E$4:$E$2977='Analítico Cp.'!$B130)*('Diário 1º PA'!$C$4:$C$2977&gt;=N$4)*('Diário 1º PA'!$C$4:$C$2977&lt;=EOMONTH(N$4,0))*('Diário 1º PA'!$F$4:$F$2977)*(IF(Resumo!$Q$5="",1,'Diário 1º PA'!$O$4:$O$2977=Resumo!$Q$5)))
+SUMPRODUCT(('Diário 2º PA'!$E$4:$E$2000='Analítico Cp.'!$B130)*('Diário 2º PA'!$C$4:$C$2000&gt;=N$4)*('Diário 2º PA'!$C$4:$C$2000&lt;=EOMONTH(N$4,0))*('Diário 2º PA'!$F$4:$F$2000)*(IF(Resumo!$Q$5="",1,'Diário 2º PA'!$O$4:$O$2000=Resumo!$Q$5)))
+SUMPRODUCT(('Diário 3º PA'!$E$4:$E$2000='Analítico Cp.'!$B130)*('Diário 3º PA'!$C$4:$C$2000&gt;=N$4)*('Diário 3º PA'!$C$4:$C$2000&lt;=EOMONTH(N$4,0))*('Diário 3º PA'!$F$4:$F$2000)*(IF(Resumo!$Q$5="",1,'Diário 3º PA'!$O$4:$O$2000=Resumo!$Q$5)))
+SUMPRODUCT(('Diário 4º PA'!$E$4:$E$2000='Analítico Cp.'!$B130)*('Diário 4º PA'!$C$4:$C$2000&gt;=N$4)*('Diário 4º PA'!$C$4:$C$2000&lt;=EOMONTH(N$4,0))*('Diário 4º PA'!$F$4:$F$2000)*(IF(Resumo!$Q$5="",1,'Diário 4º PA'!$O$4:$O$2000=Resumo!$Q$5)))
+SUMPRODUCT(('Comp.'!$D$5:$D$763=$B130)*('Comp.'!$B$5:$B$763&gt;=N$4)*('Comp.'!$B$5:$B$763&lt;=EOMONTH(N$4,0))*('Comp.'!$E$5:$E$763)*(IF(Resumo!$Q$5="",1,'Comp.'!$K$5:$K$763=Resumo!$Q$5)))</f>
        <v>0</v>
      </c>
      <c r="O130" s="200">
        <f t="shared" si="13"/>
        <v>22710.999999999996</v>
      </c>
      <c r="P130" s="201">
        <f t="shared" si="14"/>
        <v>4.7007998816082719E-3</v>
      </c>
      <c r="Q130" s="174"/>
      <c r="R130" s="174"/>
      <c r="S130" s="174"/>
      <c r="T130" s="174"/>
      <c r="U130" s="174"/>
      <c r="V130" s="174"/>
      <c r="W130" s="174"/>
      <c r="X130" s="174"/>
      <c r="Y130" s="174"/>
      <c r="Z130" s="174"/>
    </row>
    <row r="131" spans="1:26" ht="23.25" customHeight="1" x14ac:dyDescent="0.2">
      <c r="A131" s="220" t="s">
        <v>365</v>
      </c>
      <c r="B131" s="84" t="s">
        <v>366</v>
      </c>
      <c r="C131" s="199">
        <f t="array" ref="C131">SUMPRODUCT(('Diário 1º PA'!$E$4:$E$2977='Analítico Cp.'!$B131)*('Diário 1º PA'!$C$4:$C$2977&gt;=C$4)*('Diário 1º PA'!$C$4:$C$2977&lt;=EOMONTH(C$4,0))*('Diário 1º PA'!$F$4:$F$2977)*(IF(Resumo!$Q$5="",1,'Diário 1º PA'!$O$4:$O$2977=Resumo!$Q$5)))
+SUMPRODUCT(('Diário 2º PA'!$E$4:$E$2000='Analítico Cp.'!$B131)*('Diário 2º PA'!$C$4:$C$2000&gt;=C$4)*('Diário 2º PA'!$C$4:$C$2000&lt;=EOMONTH(C$4,0))*('Diário 2º PA'!$F$4:$F$2000)*(IF(Resumo!$Q$5="",1,'Diário 2º PA'!$O$4:$O$2000=Resumo!$Q$5)))
+SUMPRODUCT(('Diário 3º PA'!$E$4:$E$2000='Analítico Cp.'!$B131)*('Diário 3º PA'!$C$4:$C$2000&gt;=C$4)*('Diário 3º PA'!$C$4:$C$2000&lt;=EOMONTH(C$4,0))*('Diário 3º PA'!$F$4:$F$2000)*(IF(Resumo!$Q$5="",1,'Diário 3º PA'!$O$4:$O$2000=Resumo!$Q$5)))
+SUMPRODUCT(('Diário 4º PA'!$E$4:$E$2000='Analítico Cp.'!$B131)*('Diário 4º PA'!$C$4:$C$2000&gt;=C$4)*('Diário 4º PA'!$C$4:$C$2000&lt;=EOMONTH(C$4,0))*('Diário 4º PA'!$F$4:$F$2000)*(IF(Resumo!$Q$5="",1,'Diário 4º PA'!$O$4:$O$2000=Resumo!$Q$5)))
+SUMPRODUCT(('Comp.'!$D$5:$D$763=$B131)*('Comp.'!$B$5:$B$763&gt;=C$4)*('Comp.'!$B$5:$B$763&lt;=EOMONTH(C$4,0))*('Comp.'!$E$5:$E$763)*(IF(Resumo!$Q$5="",1,'Comp.'!$K$5:$K$763=Resumo!$Q$5)))</f>
        <v>0</v>
      </c>
      <c r="D131" s="199">
        <f t="array" ref="D131">SUMPRODUCT(('Diário 1º PA'!$E$4:$E$2977='Analítico Cp.'!$B131)*('Diário 1º PA'!$C$4:$C$2977&gt;=D$4)*('Diário 1º PA'!$C$4:$C$2977&lt;=EOMONTH(D$4,0))*('Diário 1º PA'!$F$4:$F$2977)*(IF(Resumo!$Q$5="",1,'Diário 1º PA'!$O$4:$O$2977=Resumo!$Q$5)))
+SUMPRODUCT(('Diário 2º PA'!$E$4:$E$2000='Analítico Cp.'!$B131)*('Diário 2º PA'!$C$4:$C$2000&gt;=D$4)*('Diário 2º PA'!$C$4:$C$2000&lt;=EOMONTH(D$4,0))*('Diário 2º PA'!$F$4:$F$2000)*(IF(Resumo!$Q$5="",1,'Diário 2º PA'!$O$4:$O$2000=Resumo!$Q$5)))
+SUMPRODUCT(('Diário 3º PA'!$E$4:$E$2000='Analítico Cp.'!$B131)*('Diário 3º PA'!$C$4:$C$2000&gt;=D$4)*('Diário 3º PA'!$C$4:$C$2000&lt;=EOMONTH(D$4,0))*('Diário 3º PA'!$F$4:$F$2000)*(IF(Resumo!$Q$5="",1,'Diário 3º PA'!$O$4:$O$2000=Resumo!$Q$5)))
+SUMPRODUCT(('Diário 4º PA'!$E$4:$E$2000='Analítico Cp.'!$B131)*('Diário 4º PA'!$C$4:$C$2000&gt;=D$4)*('Diário 4º PA'!$C$4:$C$2000&lt;=EOMONTH(D$4,0))*('Diário 4º PA'!$F$4:$F$2000)*(IF(Resumo!$Q$5="",1,'Diário 4º PA'!$O$4:$O$2000=Resumo!$Q$5)))
+SUMPRODUCT(('Comp.'!$D$5:$D$763=$B131)*('Comp.'!$B$5:$B$763&gt;=D$4)*('Comp.'!$B$5:$B$763&lt;=EOMONTH(D$4,0))*('Comp.'!$E$5:$E$763)*(IF(Resumo!$Q$5="",1,'Comp.'!$K$5:$K$763=Resumo!$Q$5)))</f>
        <v>0</v>
      </c>
      <c r="E131" s="199">
        <f t="array" ref="E131">SUMPRODUCT(('Diário 1º PA'!$E$4:$E$2977='Analítico Cp.'!$B131)*('Diário 1º PA'!$C$4:$C$2977&gt;=E$4)*('Diário 1º PA'!$C$4:$C$2977&lt;=EOMONTH(E$4,0))*('Diário 1º PA'!$F$4:$F$2977)*(IF(Resumo!$Q$5="",1,'Diário 1º PA'!$O$4:$O$2977=Resumo!$Q$5)))
+SUMPRODUCT(('Diário 2º PA'!$E$4:$E$2000='Analítico Cp.'!$B131)*('Diário 2º PA'!$C$4:$C$2000&gt;=E$4)*('Diário 2º PA'!$C$4:$C$2000&lt;=EOMONTH(E$4,0))*('Diário 2º PA'!$F$4:$F$2000)*(IF(Resumo!$Q$5="",1,'Diário 2º PA'!$O$4:$O$2000=Resumo!$Q$5)))
+SUMPRODUCT(('Diário 3º PA'!$E$4:$E$2000='Analítico Cp.'!$B131)*('Diário 3º PA'!$C$4:$C$2000&gt;=E$4)*('Diário 3º PA'!$C$4:$C$2000&lt;=EOMONTH(E$4,0))*('Diário 3º PA'!$F$4:$F$2000)*(IF(Resumo!$Q$5="",1,'Diário 3º PA'!$O$4:$O$2000=Resumo!$Q$5)))
+SUMPRODUCT(('Diário 4º PA'!$E$4:$E$2000='Analítico Cp.'!$B131)*('Diário 4º PA'!$C$4:$C$2000&gt;=E$4)*('Diário 4º PA'!$C$4:$C$2000&lt;=EOMONTH(E$4,0))*('Diário 4º PA'!$F$4:$F$2000)*(IF(Resumo!$Q$5="",1,'Diário 4º PA'!$O$4:$O$2000=Resumo!$Q$5)))
+SUMPRODUCT(('Comp.'!$D$5:$D$763=$B131)*('Comp.'!$B$5:$B$763&gt;=E$4)*('Comp.'!$B$5:$B$763&lt;=EOMONTH(E$4,0))*('Comp.'!$E$5:$E$763)*(IF(Resumo!$Q$5="",1,'Comp.'!$K$5:$K$763=Resumo!$Q$5)))</f>
        <v>0</v>
      </c>
      <c r="F131" s="199">
        <f t="array" ref="F131">SUMPRODUCT(('Diário 1º PA'!$E$4:$E$2977='Analítico Cp.'!$B131)*('Diário 1º PA'!$C$4:$C$2977&gt;=F$4)*('Diário 1º PA'!$C$4:$C$2977&lt;=EOMONTH(F$4,0))*('Diário 1º PA'!$F$4:$F$2977)*(IF(Resumo!$Q$5="",1,'Diário 1º PA'!$O$4:$O$2977=Resumo!$Q$5)))
+SUMPRODUCT(('Diário 2º PA'!$E$4:$E$2000='Analítico Cp.'!$B131)*('Diário 2º PA'!$C$4:$C$2000&gt;=F$4)*('Diário 2º PA'!$C$4:$C$2000&lt;=EOMONTH(F$4,0))*('Diário 2º PA'!$F$4:$F$2000)*(IF(Resumo!$Q$5="",1,'Diário 2º PA'!$O$4:$O$2000=Resumo!$Q$5)))
+SUMPRODUCT(('Diário 3º PA'!$E$4:$E$2000='Analítico Cp.'!$B131)*('Diário 3º PA'!$C$4:$C$2000&gt;=F$4)*('Diário 3º PA'!$C$4:$C$2000&lt;=EOMONTH(F$4,0))*('Diário 3º PA'!$F$4:$F$2000)*(IF(Resumo!$Q$5="",1,'Diário 3º PA'!$O$4:$O$2000=Resumo!$Q$5)))
+SUMPRODUCT(('Diário 4º PA'!$E$4:$E$2000='Analítico Cp.'!$B131)*('Diário 4º PA'!$C$4:$C$2000&gt;=F$4)*('Diário 4º PA'!$C$4:$C$2000&lt;=EOMONTH(F$4,0))*('Diário 4º PA'!$F$4:$F$2000)*(IF(Resumo!$Q$5="",1,'Diário 4º PA'!$O$4:$O$2000=Resumo!$Q$5)))
+SUMPRODUCT(('Comp.'!$D$5:$D$763=$B131)*('Comp.'!$B$5:$B$763&gt;=F$4)*('Comp.'!$B$5:$B$763&lt;=EOMONTH(F$4,0))*('Comp.'!$E$5:$E$763)*(IF(Resumo!$Q$5="",1,'Comp.'!$K$5:$K$763=Resumo!$Q$5)))</f>
        <v>0</v>
      </c>
      <c r="G131" s="199">
        <f t="array" ref="G131">SUMPRODUCT(('Diário 1º PA'!$E$4:$E$2977='Analítico Cp.'!$B131)*('Diário 1º PA'!$C$4:$C$2977&gt;=G$4)*('Diário 1º PA'!$C$4:$C$2977&lt;=EOMONTH(G$4,0))*('Diário 1º PA'!$F$4:$F$2977)*(IF(Resumo!$Q$5="",1,'Diário 1º PA'!$O$4:$O$2977=Resumo!$Q$5)))
+SUMPRODUCT(('Diário 2º PA'!$E$4:$E$2000='Analítico Cp.'!$B131)*('Diário 2º PA'!$C$4:$C$2000&gt;=G$4)*('Diário 2º PA'!$C$4:$C$2000&lt;=EOMONTH(G$4,0))*('Diário 2º PA'!$F$4:$F$2000)*(IF(Resumo!$Q$5="",1,'Diário 2º PA'!$O$4:$O$2000=Resumo!$Q$5)))
+SUMPRODUCT(('Diário 3º PA'!$E$4:$E$2000='Analítico Cp.'!$B131)*('Diário 3º PA'!$C$4:$C$2000&gt;=G$4)*('Diário 3º PA'!$C$4:$C$2000&lt;=EOMONTH(G$4,0))*('Diário 3º PA'!$F$4:$F$2000)*(IF(Resumo!$Q$5="",1,'Diário 3º PA'!$O$4:$O$2000=Resumo!$Q$5)))
+SUMPRODUCT(('Diário 4º PA'!$E$4:$E$2000='Analítico Cp.'!$B131)*('Diário 4º PA'!$C$4:$C$2000&gt;=G$4)*('Diário 4º PA'!$C$4:$C$2000&lt;=EOMONTH(G$4,0))*('Diário 4º PA'!$F$4:$F$2000)*(IF(Resumo!$Q$5="",1,'Diário 4º PA'!$O$4:$O$2000=Resumo!$Q$5)))
+SUMPRODUCT(('Comp.'!$D$5:$D$763=$B131)*('Comp.'!$B$5:$B$763&gt;=G$4)*('Comp.'!$B$5:$B$763&lt;=EOMONTH(G$4,0))*('Comp.'!$E$5:$E$763)*(IF(Resumo!$Q$5="",1,'Comp.'!$K$5:$K$763=Resumo!$Q$5)))</f>
        <v>0</v>
      </c>
      <c r="H131" s="199">
        <f t="array" ref="H131">SUMPRODUCT(('Diário 1º PA'!$E$4:$E$2977='Analítico Cp.'!$B131)*('Diário 1º PA'!$C$4:$C$2977&gt;=H$4)*('Diário 1º PA'!$C$4:$C$2977&lt;=EOMONTH(H$4,0))*('Diário 1º PA'!$F$4:$F$2977)*(IF(Resumo!$Q$5="",1,'Diário 1º PA'!$O$4:$O$2977=Resumo!$Q$5)))
+SUMPRODUCT(('Diário 2º PA'!$E$4:$E$2000='Analítico Cp.'!$B131)*('Diário 2º PA'!$C$4:$C$2000&gt;=H$4)*('Diário 2º PA'!$C$4:$C$2000&lt;=EOMONTH(H$4,0))*('Diário 2º PA'!$F$4:$F$2000)*(IF(Resumo!$Q$5="",1,'Diário 2º PA'!$O$4:$O$2000=Resumo!$Q$5)))
+SUMPRODUCT(('Diário 3º PA'!$E$4:$E$2000='Analítico Cp.'!$B131)*('Diário 3º PA'!$C$4:$C$2000&gt;=H$4)*('Diário 3º PA'!$C$4:$C$2000&lt;=EOMONTH(H$4,0))*('Diário 3º PA'!$F$4:$F$2000)*(IF(Resumo!$Q$5="",1,'Diário 3º PA'!$O$4:$O$2000=Resumo!$Q$5)))
+SUMPRODUCT(('Diário 4º PA'!$E$4:$E$2000='Analítico Cp.'!$B131)*('Diário 4º PA'!$C$4:$C$2000&gt;=H$4)*('Diário 4º PA'!$C$4:$C$2000&lt;=EOMONTH(H$4,0))*('Diário 4º PA'!$F$4:$F$2000)*(IF(Resumo!$Q$5="",1,'Diário 4º PA'!$O$4:$O$2000=Resumo!$Q$5)))
+SUMPRODUCT(('Comp.'!$D$5:$D$763=$B131)*('Comp.'!$B$5:$B$763&gt;=H$4)*('Comp.'!$B$5:$B$763&lt;=EOMONTH(H$4,0))*('Comp.'!$E$5:$E$763)*(IF(Resumo!$Q$5="",1,'Comp.'!$K$5:$K$763=Resumo!$Q$5)))</f>
        <v>0</v>
      </c>
      <c r="I131" s="199">
        <f t="array" ref="I131">SUMPRODUCT(('Diário 1º PA'!$E$4:$E$2977='Analítico Cp.'!$B131)*('Diário 1º PA'!$C$4:$C$2977&gt;=I$4)*('Diário 1º PA'!$C$4:$C$2977&lt;=EOMONTH(I$4,0))*('Diário 1º PA'!$F$4:$F$2977)*(IF(Resumo!$Q$5="",1,'Diário 1º PA'!$O$4:$O$2977=Resumo!$Q$5)))
+SUMPRODUCT(('Diário 2º PA'!$E$4:$E$2000='Analítico Cp.'!$B131)*('Diário 2º PA'!$C$4:$C$2000&gt;=I$4)*('Diário 2º PA'!$C$4:$C$2000&lt;=EOMONTH(I$4,0))*('Diário 2º PA'!$F$4:$F$2000)*(IF(Resumo!$Q$5="",1,'Diário 2º PA'!$O$4:$O$2000=Resumo!$Q$5)))
+SUMPRODUCT(('Diário 3º PA'!$E$4:$E$2000='Analítico Cp.'!$B131)*('Diário 3º PA'!$C$4:$C$2000&gt;=I$4)*('Diário 3º PA'!$C$4:$C$2000&lt;=EOMONTH(I$4,0))*('Diário 3º PA'!$F$4:$F$2000)*(IF(Resumo!$Q$5="",1,'Diário 3º PA'!$O$4:$O$2000=Resumo!$Q$5)))
+SUMPRODUCT(('Diário 4º PA'!$E$4:$E$2000='Analítico Cp.'!$B131)*('Diário 4º PA'!$C$4:$C$2000&gt;=I$4)*('Diário 4º PA'!$C$4:$C$2000&lt;=EOMONTH(I$4,0))*('Diário 4º PA'!$F$4:$F$2000)*(IF(Resumo!$Q$5="",1,'Diário 4º PA'!$O$4:$O$2000=Resumo!$Q$5)))
+SUMPRODUCT(('Comp.'!$D$5:$D$763=$B131)*('Comp.'!$B$5:$B$763&gt;=I$4)*('Comp.'!$B$5:$B$763&lt;=EOMONTH(I$4,0))*('Comp.'!$E$5:$E$763)*(IF(Resumo!$Q$5="",1,'Comp.'!$K$5:$K$763=Resumo!$Q$5)))</f>
        <v>0</v>
      </c>
      <c r="J131" s="199">
        <f t="array" ref="J131">SUMPRODUCT(('Diário 1º PA'!$E$4:$E$2977='Analítico Cp.'!$B131)*('Diário 1º PA'!$C$4:$C$2977&gt;=J$4)*('Diário 1º PA'!$C$4:$C$2977&lt;=EOMONTH(J$4,0))*('Diário 1º PA'!$F$4:$F$2977)*(IF(Resumo!$Q$5="",1,'Diário 1º PA'!$O$4:$O$2977=Resumo!$Q$5)))
+SUMPRODUCT(('Diário 2º PA'!$E$4:$E$2000='Analítico Cp.'!$B131)*('Diário 2º PA'!$C$4:$C$2000&gt;=J$4)*('Diário 2º PA'!$C$4:$C$2000&lt;=EOMONTH(J$4,0))*('Diário 2º PA'!$F$4:$F$2000)*(IF(Resumo!$Q$5="",1,'Diário 2º PA'!$O$4:$O$2000=Resumo!$Q$5)))
+SUMPRODUCT(('Diário 3º PA'!$E$4:$E$2000='Analítico Cp.'!$B131)*('Diário 3º PA'!$C$4:$C$2000&gt;=J$4)*('Diário 3º PA'!$C$4:$C$2000&lt;=EOMONTH(J$4,0))*('Diário 3º PA'!$F$4:$F$2000)*(IF(Resumo!$Q$5="",1,'Diário 3º PA'!$O$4:$O$2000=Resumo!$Q$5)))
+SUMPRODUCT(('Diário 4º PA'!$E$4:$E$2000='Analítico Cp.'!$B131)*('Diário 4º PA'!$C$4:$C$2000&gt;=J$4)*('Diário 4º PA'!$C$4:$C$2000&lt;=EOMONTH(J$4,0))*('Diário 4º PA'!$F$4:$F$2000)*(IF(Resumo!$Q$5="",1,'Diário 4º PA'!$O$4:$O$2000=Resumo!$Q$5)))
+SUMPRODUCT(('Comp.'!$D$5:$D$763=$B131)*('Comp.'!$B$5:$B$763&gt;=J$4)*('Comp.'!$B$5:$B$763&lt;=EOMONTH(J$4,0))*('Comp.'!$E$5:$E$763)*(IF(Resumo!$Q$5="",1,'Comp.'!$K$5:$K$763=Resumo!$Q$5)))</f>
        <v>0</v>
      </c>
      <c r="K131" s="199">
        <f t="array" ref="K131">SUMPRODUCT(('Diário 1º PA'!$E$4:$E$2977='Analítico Cp.'!$B131)*('Diário 1º PA'!$C$4:$C$2977&gt;=K$4)*('Diário 1º PA'!$C$4:$C$2977&lt;=EOMONTH(K$4,0))*('Diário 1º PA'!$F$4:$F$2977)*(IF(Resumo!$Q$5="",1,'Diário 1º PA'!$O$4:$O$2977=Resumo!$Q$5)))
+SUMPRODUCT(('Diário 2º PA'!$E$4:$E$2000='Analítico Cp.'!$B131)*('Diário 2º PA'!$C$4:$C$2000&gt;=K$4)*('Diário 2º PA'!$C$4:$C$2000&lt;=EOMONTH(K$4,0))*('Diário 2º PA'!$F$4:$F$2000)*(IF(Resumo!$Q$5="",1,'Diário 2º PA'!$O$4:$O$2000=Resumo!$Q$5)))
+SUMPRODUCT(('Diário 3º PA'!$E$4:$E$2000='Analítico Cp.'!$B131)*('Diário 3º PA'!$C$4:$C$2000&gt;=K$4)*('Diário 3º PA'!$C$4:$C$2000&lt;=EOMONTH(K$4,0))*('Diário 3º PA'!$F$4:$F$2000)*(IF(Resumo!$Q$5="",1,'Diário 3º PA'!$O$4:$O$2000=Resumo!$Q$5)))
+SUMPRODUCT(('Diário 4º PA'!$E$4:$E$2000='Analítico Cp.'!$B131)*('Diário 4º PA'!$C$4:$C$2000&gt;=K$4)*('Diário 4º PA'!$C$4:$C$2000&lt;=EOMONTH(K$4,0))*('Diário 4º PA'!$F$4:$F$2000)*(IF(Resumo!$Q$5="",1,'Diário 4º PA'!$O$4:$O$2000=Resumo!$Q$5)))
+SUMPRODUCT(('Comp.'!$D$5:$D$763=$B131)*('Comp.'!$B$5:$B$763&gt;=K$4)*('Comp.'!$B$5:$B$763&lt;=EOMONTH(K$4,0))*('Comp.'!$E$5:$E$763)*(IF(Resumo!$Q$5="",1,'Comp.'!$K$5:$K$763=Resumo!$Q$5)))</f>
        <v>0</v>
      </c>
      <c r="L131" s="199">
        <f t="array" ref="L131">SUMPRODUCT(('Diário 1º PA'!$E$4:$E$2977='Analítico Cp.'!$B131)*('Diário 1º PA'!$C$4:$C$2977&gt;=L$4)*('Diário 1º PA'!$C$4:$C$2977&lt;=EOMONTH(L$4,0))*('Diário 1º PA'!$F$4:$F$2977)*(IF(Resumo!$Q$5="",1,'Diário 1º PA'!$O$4:$O$2977=Resumo!$Q$5)))
+SUMPRODUCT(('Diário 2º PA'!$E$4:$E$2000='Analítico Cp.'!$B131)*('Diário 2º PA'!$C$4:$C$2000&gt;=L$4)*('Diário 2º PA'!$C$4:$C$2000&lt;=EOMONTH(L$4,0))*('Diário 2º PA'!$F$4:$F$2000)*(IF(Resumo!$Q$5="",1,'Diário 2º PA'!$O$4:$O$2000=Resumo!$Q$5)))
+SUMPRODUCT(('Diário 3º PA'!$E$4:$E$2000='Analítico Cp.'!$B131)*('Diário 3º PA'!$C$4:$C$2000&gt;=L$4)*('Diário 3º PA'!$C$4:$C$2000&lt;=EOMONTH(L$4,0))*('Diário 3º PA'!$F$4:$F$2000)*(IF(Resumo!$Q$5="",1,'Diário 3º PA'!$O$4:$O$2000=Resumo!$Q$5)))
+SUMPRODUCT(('Diário 4º PA'!$E$4:$E$2000='Analítico Cp.'!$B131)*('Diário 4º PA'!$C$4:$C$2000&gt;=L$4)*('Diário 4º PA'!$C$4:$C$2000&lt;=EOMONTH(L$4,0))*('Diário 4º PA'!$F$4:$F$2000)*(IF(Resumo!$Q$5="",1,'Diário 4º PA'!$O$4:$O$2000=Resumo!$Q$5)))
+SUMPRODUCT(('Comp.'!$D$5:$D$763=$B131)*('Comp.'!$B$5:$B$763&gt;=L$4)*('Comp.'!$B$5:$B$763&lt;=EOMONTH(L$4,0))*('Comp.'!$E$5:$E$763)*(IF(Resumo!$Q$5="",1,'Comp.'!$K$5:$K$763=Resumo!$Q$5)))</f>
        <v>0</v>
      </c>
      <c r="M131" s="199">
        <f t="array" ref="M131">SUMPRODUCT(('Diário 1º PA'!$E$4:$E$2977='Analítico Cp.'!$B131)*('Diário 1º PA'!$C$4:$C$2977&gt;=M$4)*('Diário 1º PA'!$C$4:$C$2977&lt;=EOMONTH(M$4,0))*('Diário 1º PA'!$F$4:$F$2977)*(IF(Resumo!$Q$5="",1,'Diário 1º PA'!$O$4:$O$2977=Resumo!$Q$5)))
+SUMPRODUCT(('Diário 2º PA'!$E$4:$E$2000='Analítico Cp.'!$B131)*('Diário 2º PA'!$C$4:$C$2000&gt;=M$4)*('Diário 2º PA'!$C$4:$C$2000&lt;=EOMONTH(M$4,0))*('Diário 2º PA'!$F$4:$F$2000)*(IF(Resumo!$Q$5="",1,'Diário 2º PA'!$O$4:$O$2000=Resumo!$Q$5)))
+SUMPRODUCT(('Diário 3º PA'!$E$4:$E$2000='Analítico Cp.'!$B131)*('Diário 3º PA'!$C$4:$C$2000&gt;=M$4)*('Diário 3º PA'!$C$4:$C$2000&lt;=EOMONTH(M$4,0))*('Diário 3º PA'!$F$4:$F$2000)*(IF(Resumo!$Q$5="",1,'Diário 3º PA'!$O$4:$O$2000=Resumo!$Q$5)))
+SUMPRODUCT(('Diário 4º PA'!$E$4:$E$2000='Analítico Cp.'!$B131)*('Diário 4º PA'!$C$4:$C$2000&gt;=M$4)*('Diário 4º PA'!$C$4:$C$2000&lt;=EOMONTH(M$4,0))*('Diário 4º PA'!$F$4:$F$2000)*(IF(Resumo!$Q$5="",1,'Diário 4º PA'!$O$4:$O$2000=Resumo!$Q$5)))
+SUMPRODUCT(('Comp.'!$D$5:$D$763=$B131)*('Comp.'!$B$5:$B$763&gt;=M$4)*('Comp.'!$B$5:$B$763&lt;=EOMONTH(M$4,0))*('Comp.'!$E$5:$E$763)*(IF(Resumo!$Q$5="",1,'Comp.'!$K$5:$K$763=Resumo!$Q$5)))</f>
        <v>0</v>
      </c>
      <c r="N131" s="199">
        <f t="array" ref="N131">SUMPRODUCT(('Diário 1º PA'!$E$4:$E$2977='Analítico Cp.'!$B131)*('Diário 1º PA'!$C$4:$C$2977&gt;=N$4)*('Diário 1º PA'!$C$4:$C$2977&lt;=EOMONTH(N$4,0))*('Diário 1º PA'!$F$4:$F$2977)*(IF(Resumo!$Q$5="",1,'Diário 1º PA'!$O$4:$O$2977=Resumo!$Q$5)))
+SUMPRODUCT(('Diário 2º PA'!$E$4:$E$2000='Analítico Cp.'!$B131)*('Diário 2º PA'!$C$4:$C$2000&gt;=N$4)*('Diário 2º PA'!$C$4:$C$2000&lt;=EOMONTH(N$4,0))*('Diário 2º PA'!$F$4:$F$2000)*(IF(Resumo!$Q$5="",1,'Diário 2º PA'!$O$4:$O$2000=Resumo!$Q$5)))
+SUMPRODUCT(('Diário 3º PA'!$E$4:$E$2000='Analítico Cp.'!$B131)*('Diário 3º PA'!$C$4:$C$2000&gt;=N$4)*('Diário 3º PA'!$C$4:$C$2000&lt;=EOMONTH(N$4,0))*('Diário 3º PA'!$F$4:$F$2000)*(IF(Resumo!$Q$5="",1,'Diário 3º PA'!$O$4:$O$2000=Resumo!$Q$5)))
+SUMPRODUCT(('Diário 4º PA'!$E$4:$E$2000='Analítico Cp.'!$B131)*('Diário 4º PA'!$C$4:$C$2000&gt;=N$4)*('Diário 4º PA'!$C$4:$C$2000&lt;=EOMONTH(N$4,0))*('Diário 4º PA'!$F$4:$F$2000)*(IF(Resumo!$Q$5="",1,'Diário 4º PA'!$O$4:$O$2000=Resumo!$Q$5)))
+SUMPRODUCT(('Comp.'!$D$5:$D$763=$B131)*('Comp.'!$B$5:$B$763&gt;=N$4)*('Comp.'!$B$5:$B$763&lt;=EOMONTH(N$4,0))*('Comp.'!$E$5:$E$763)*(IF(Resumo!$Q$5="",1,'Comp.'!$K$5:$K$763=Resumo!$Q$5)))</f>
        <v>0</v>
      </c>
      <c r="O131" s="200">
        <f t="shared" si="13"/>
        <v>0</v>
      </c>
      <c r="P131" s="201">
        <f t="shared" si="14"/>
        <v>0</v>
      </c>
      <c r="Q131" s="174"/>
      <c r="R131" s="174"/>
      <c r="S131" s="174"/>
      <c r="T131" s="174"/>
      <c r="U131" s="174"/>
      <c r="V131" s="174"/>
      <c r="W131" s="174"/>
      <c r="X131" s="174"/>
      <c r="Y131" s="174"/>
      <c r="Z131" s="174"/>
    </row>
    <row r="132" spans="1:26" ht="23.25" customHeight="1" x14ac:dyDescent="0.2">
      <c r="A132" s="220" t="s">
        <v>367</v>
      </c>
      <c r="B132" s="84" t="s">
        <v>368</v>
      </c>
      <c r="C132" s="199">
        <f t="array" ref="C132">SUMPRODUCT(('Diário 1º PA'!$E$4:$E$2977='Analítico Cp.'!$B132)*('Diário 1º PA'!$C$4:$C$2977&gt;=C$4)*('Diário 1º PA'!$C$4:$C$2977&lt;=EOMONTH(C$4,0))*('Diário 1º PA'!$F$4:$F$2977)*(IF(Resumo!$Q$5="",1,'Diário 1º PA'!$O$4:$O$2977=Resumo!$Q$5)))
+SUMPRODUCT(('Diário 2º PA'!$E$4:$E$2000='Analítico Cp.'!$B132)*('Diário 2º PA'!$C$4:$C$2000&gt;=C$4)*('Diário 2º PA'!$C$4:$C$2000&lt;=EOMONTH(C$4,0))*('Diário 2º PA'!$F$4:$F$2000)*(IF(Resumo!$Q$5="",1,'Diário 2º PA'!$O$4:$O$2000=Resumo!$Q$5)))
+SUMPRODUCT(('Diário 3º PA'!$E$4:$E$2000='Analítico Cp.'!$B132)*('Diário 3º PA'!$C$4:$C$2000&gt;=C$4)*('Diário 3º PA'!$C$4:$C$2000&lt;=EOMONTH(C$4,0))*('Diário 3º PA'!$F$4:$F$2000)*(IF(Resumo!$Q$5="",1,'Diário 3º PA'!$O$4:$O$2000=Resumo!$Q$5)))
+SUMPRODUCT(('Diário 4º PA'!$E$4:$E$2000='Analítico Cp.'!$B132)*('Diário 4º PA'!$C$4:$C$2000&gt;=C$4)*('Diário 4º PA'!$C$4:$C$2000&lt;=EOMONTH(C$4,0))*('Diário 4º PA'!$F$4:$F$2000)*(IF(Resumo!$Q$5="",1,'Diário 4º PA'!$O$4:$O$2000=Resumo!$Q$5)))
+SUMPRODUCT(('Comp.'!$D$5:$D$763=$B132)*('Comp.'!$B$5:$B$763&gt;=C$4)*('Comp.'!$B$5:$B$763&lt;=EOMONTH(C$4,0))*('Comp.'!$E$5:$E$763)*(IF(Resumo!$Q$5="",1,'Comp.'!$K$5:$K$763=Resumo!$Q$5)))</f>
        <v>30900</v>
      </c>
      <c r="D132" s="199">
        <f t="array" ref="D132">SUMPRODUCT(('Diário 1º PA'!$E$4:$E$2977='Analítico Cp.'!$B132)*('Diário 1º PA'!$C$4:$C$2977&gt;=D$4)*('Diário 1º PA'!$C$4:$C$2977&lt;=EOMONTH(D$4,0))*('Diário 1º PA'!$F$4:$F$2977)*(IF(Resumo!$Q$5="",1,'Diário 1º PA'!$O$4:$O$2977=Resumo!$Q$5)))
+SUMPRODUCT(('Diário 2º PA'!$E$4:$E$2000='Analítico Cp.'!$B132)*('Diário 2º PA'!$C$4:$C$2000&gt;=D$4)*('Diário 2º PA'!$C$4:$C$2000&lt;=EOMONTH(D$4,0))*('Diário 2º PA'!$F$4:$F$2000)*(IF(Resumo!$Q$5="",1,'Diário 2º PA'!$O$4:$O$2000=Resumo!$Q$5)))
+SUMPRODUCT(('Diário 3º PA'!$E$4:$E$2000='Analítico Cp.'!$B132)*('Diário 3º PA'!$C$4:$C$2000&gt;=D$4)*('Diário 3º PA'!$C$4:$C$2000&lt;=EOMONTH(D$4,0))*('Diário 3º PA'!$F$4:$F$2000)*(IF(Resumo!$Q$5="",1,'Diário 3º PA'!$O$4:$O$2000=Resumo!$Q$5)))
+SUMPRODUCT(('Diário 4º PA'!$E$4:$E$2000='Analítico Cp.'!$B132)*('Diário 4º PA'!$C$4:$C$2000&gt;=D$4)*('Diário 4º PA'!$C$4:$C$2000&lt;=EOMONTH(D$4,0))*('Diário 4º PA'!$F$4:$F$2000)*(IF(Resumo!$Q$5="",1,'Diário 4º PA'!$O$4:$O$2000=Resumo!$Q$5)))
+SUMPRODUCT(('Comp.'!$D$5:$D$763=$B132)*('Comp.'!$B$5:$B$763&gt;=D$4)*('Comp.'!$B$5:$B$763&lt;=EOMONTH(D$4,0))*('Comp.'!$E$5:$E$763)*(IF(Resumo!$Q$5="",1,'Comp.'!$K$5:$K$763=Resumo!$Q$5)))</f>
        <v>0</v>
      </c>
      <c r="E132" s="199">
        <f t="array" ref="E132">SUMPRODUCT(('Diário 1º PA'!$E$4:$E$2977='Analítico Cp.'!$B132)*('Diário 1º PA'!$C$4:$C$2977&gt;=E$4)*('Diário 1º PA'!$C$4:$C$2977&lt;=EOMONTH(E$4,0))*('Diário 1º PA'!$F$4:$F$2977)*(IF(Resumo!$Q$5="",1,'Diário 1º PA'!$O$4:$O$2977=Resumo!$Q$5)))
+SUMPRODUCT(('Diário 2º PA'!$E$4:$E$2000='Analítico Cp.'!$B132)*('Diário 2º PA'!$C$4:$C$2000&gt;=E$4)*('Diário 2º PA'!$C$4:$C$2000&lt;=EOMONTH(E$4,0))*('Diário 2º PA'!$F$4:$F$2000)*(IF(Resumo!$Q$5="",1,'Diário 2º PA'!$O$4:$O$2000=Resumo!$Q$5)))
+SUMPRODUCT(('Diário 3º PA'!$E$4:$E$2000='Analítico Cp.'!$B132)*('Diário 3º PA'!$C$4:$C$2000&gt;=E$4)*('Diário 3º PA'!$C$4:$C$2000&lt;=EOMONTH(E$4,0))*('Diário 3º PA'!$F$4:$F$2000)*(IF(Resumo!$Q$5="",1,'Diário 3º PA'!$O$4:$O$2000=Resumo!$Q$5)))
+SUMPRODUCT(('Diário 4º PA'!$E$4:$E$2000='Analítico Cp.'!$B132)*('Diário 4º PA'!$C$4:$C$2000&gt;=E$4)*('Diário 4º PA'!$C$4:$C$2000&lt;=EOMONTH(E$4,0))*('Diário 4º PA'!$F$4:$F$2000)*(IF(Resumo!$Q$5="",1,'Diário 4º PA'!$O$4:$O$2000=Resumo!$Q$5)))
+SUMPRODUCT(('Comp.'!$D$5:$D$763=$B132)*('Comp.'!$B$5:$B$763&gt;=E$4)*('Comp.'!$B$5:$B$763&lt;=EOMONTH(E$4,0))*('Comp.'!$E$5:$E$763)*(IF(Resumo!$Q$5="",1,'Comp.'!$K$5:$K$763=Resumo!$Q$5)))</f>
        <v>0</v>
      </c>
      <c r="F132" s="199">
        <f t="array" ref="F132">SUMPRODUCT(('Diário 1º PA'!$E$4:$E$2977='Analítico Cp.'!$B132)*('Diário 1º PA'!$C$4:$C$2977&gt;=F$4)*('Diário 1º PA'!$C$4:$C$2977&lt;=EOMONTH(F$4,0))*('Diário 1º PA'!$F$4:$F$2977)*(IF(Resumo!$Q$5="",1,'Diário 1º PA'!$O$4:$O$2977=Resumo!$Q$5)))
+SUMPRODUCT(('Diário 2º PA'!$E$4:$E$2000='Analítico Cp.'!$B132)*('Diário 2º PA'!$C$4:$C$2000&gt;=F$4)*('Diário 2º PA'!$C$4:$C$2000&lt;=EOMONTH(F$4,0))*('Diário 2º PA'!$F$4:$F$2000)*(IF(Resumo!$Q$5="",1,'Diário 2º PA'!$O$4:$O$2000=Resumo!$Q$5)))
+SUMPRODUCT(('Diário 3º PA'!$E$4:$E$2000='Analítico Cp.'!$B132)*('Diário 3º PA'!$C$4:$C$2000&gt;=F$4)*('Diário 3º PA'!$C$4:$C$2000&lt;=EOMONTH(F$4,0))*('Diário 3º PA'!$F$4:$F$2000)*(IF(Resumo!$Q$5="",1,'Diário 3º PA'!$O$4:$O$2000=Resumo!$Q$5)))
+SUMPRODUCT(('Diário 4º PA'!$E$4:$E$2000='Analítico Cp.'!$B132)*('Diário 4º PA'!$C$4:$C$2000&gt;=F$4)*('Diário 4º PA'!$C$4:$C$2000&lt;=EOMONTH(F$4,0))*('Diário 4º PA'!$F$4:$F$2000)*(IF(Resumo!$Q$5="",1,'Diário 4º PA'!$O$4:$O$2000=Resumo!$Q$5)))
+SUMPRODUCT(('Comp.'!$D$5:$D$763=$B132)*('Comp.'!$B$5:$B$763&gt;=F$4)*('Comp.'!$B$5:$B$763&lt;=EOMONTH(F$4,0))*('Comp.'!$E$5:$E$763)*(IF(Resumo!$Q$5="",1,'Comp.'!$K$5:$K$763=Resumo!$Q$5)))</f>
        <v>0</v>
      </c>
      <c r="G132" s="199">
        <f t="array" ref="G132">SUMPRODUCT(('Diário 1º PA'!$E$4:$E$2977='Analítico Cp.'!$B132)*('Diário 1º PA'!$C$4:$C$2977&gt;=G$4)*('Diário 1º PA'!$C$4:$C$2977&lt;=EOMONTH(G$4,0))*('Diário 1º PA'!$F$4:$F$2977)*(IF(Resumo!$Q$5="",1,'Diário 1º PA'!$O$4:$O$2977=Resumo!$Q$5)))
+SUMPRODUCT(('Diário 2º PA'!$E$4:$E$2000='Analítico Cp.'!$B132)*('Diário 2º PA'!$C$4:$C$2000&gt;=G$4)*('Diário 2º PA'!$C$4:$C$2000&lt;=EOMONTH(G$4,0))*('Diário 2º PA'!$F$4:$F$2000)*(IF(Resumo!$Q$5="",1,'Diário 2º PA'!$O$4:$O$2000=Resumo!$Q$5)))
+SUMPRODUCT(('Diário 3º PA'!$E$4:$E$2000='Analítico Cp.'!$B132)*('Diário 3º PA'!$C$4:$C$2000&gt;=G$4)*('Diário 3º PA'!$C$4:$C$2000&lt;=EOMONTH(G$4,0))*('Diário 3º PA'!$F$4:$F$2000)*(IF(Resumo!$Q$5="",1,'Diário 3º PA'!$O$4:$O$2000=Resumo!$Q$5)))
+SUMPRODUCT(('Diário 4º PA'!$E$4:$E$2000='Analítico Cp.'!$B132)*('Diário 4º PA'!$C$4:$C$2000&gt;=G$4)*('Diário 4º PA'!$C$4:$C$2000&lt;=EOMONTH(G$4,0))*('Diário 4º PA'!$F$4:$F$2000)*(IF(Resumo!$Q$5="",1,'Diário 4º PA'!$O$4:$O$2000=Resumo!$Q$5)))
+SUMPRODUCT(('Comp.'!$D$5:$D$763=$B132)*('Comp.'!$B$5:$B$763&gt;=G$4)*('Comp.'!$B$5:$B$763&lt;=EOMONTH(G$4,0))*('Comp.'!$E$5:$E$763)*(IF(Resumo!$Q$5="",1,'Comp.'!$K$5:$K$763=Resumo!$Q$5)))</f>
        <v>0</v>
      </c>
      <c r="H132" s="199">
        <f t="array" ref="H132">SUMPRODUCT(('Diário 1º PA'!$E$4:$E$2977='Analítico Cp.'!$B132)*('Diário 1º PA'!$C$4:$C$2977&gt;=H$4)*('Diário 1º PA'!$C$4:$C$2977&lt;=EOMONTH(H$4,0))*('Diário 1º PA'!$F$4:$F$2977)*(IF(Resumo!$Q$5="",1,'Diário 1º PA'!$O$4:$O$2977=Resumo!$Q$5)))
+SUMPRODUCT(('Diário 2º PA'!$E$4:$E$2000='Analítico Cp.'!$B132)*('Diário 2º PA'!$C$4:$C$2000&gt;=H$4)*('Diário 2º PA'!$C$4:$C$2000&lt;=EOMONTH(H$4,0))*('Diário 2º PA'!$F$4:$F$2000)*(IF(Resumo!$Q$5="",1,'Diário 2º PA'!$O$4:$O$2000=Resumo!$Q$5)))
+SUMPRODUCT(('Diário 3º PA'!$E$4:$E$2000='Analítico Cp.'!$B132)*('Diário 3º PA'!$C$4:$C$2000&gt;=H$4)*('Diário 3º PA'!$C$4:$C$2000&lt;=EOMONTH(H$4,0))*('Diário 3º PA'!$F$4:$F$2000)*(IF(Resumo!$Q$5="",1,'Diário 3º PA'!$O$4:$O$2000=Resumo!$Q$5)))
+SUMPRODUCT(('Diário 4º PA'!$E$4:$E$2000='Analítico Cp.'!$B132)*('Diário 4º PA'!$C$4:$C$2000&gt;=H$4)*('Diário 4º PA'!$C$4:$C$2000&lt;=EOMONTH(H$4,0))*('Diário 4º PA'!$F$4:$F$2000)*(IF(Resumo!$Q$5="",1,'Diário 4º PA'!$O$4:$O$2000=Resumo!$Q$5)))
+SUMPRODUCT(('Comp.'!$D$5:$D$763=$B132)*('Comp.'!$B$5:$B$763&gt;=H$4)*('Comp.'!$B$5:$B$763&lt;=EOMONTH(H$4,0))*('Comp.'!$E$5:$E$763)*(IF(Resumo!$Q$5="",1,'Comp.'!$K$5:$K$763=Resumo!$Q$5)))</f>
        <v>0</v>
      </c>
      <c r="I132" s="199">
        <f t="array" ref="I132">SUMPRODUCT(('Diário 1º PA'!$E$4:$E$2977='Analítico Cp.'!$B132)*('Diário 1º PA'!$C$4:$C$2977&gt;=I$4)*('Diário 1º PA'!$C$4:$C$2977&lt;=EOMONTH(I$4,0))*('Diário 1º PA'!$F$4:$F$2977)*(IF(Resumo!$Q$5="",1,'Diário 1º PA'!$O$4:$O$2977=Resumo!$Q$5)))
+SUMPRODUCT(('Diário 2º PA'!$E$4:$E$2000='Analítico Cp.'!$B132)*('Diário 2º PA'!$C$4:$C$2000&gt;=I$4)*('Diário 2º PA'!$C$4:$C$2000&lt;=EOMONTH(I$4,0))*('Diário 2º PA'!$F$4:$F$2000)*(IF(Resumo!$Q$5="",1,'Diário 2º PA'!$O$4:$O$2000=Resumo!$Q$5)))
+SUMPRODUCT(('Diário 3º PA'!$E$4:$E$2000='Analítico Cp.'!$B132)*('Diário 3º PA'!$C$4:$C$2000&gt;=I$4)*('Diário 3º PA'!$C$4:$C$2000&lt;=EOMONTH(I$4,0))*('Diário 3º PA'!$F$4:$F$2000)*(IF(Resumo!$Q$5="",1,'Diário 3º PA'!$O$4:$O$2000=Resumo!$Q$5)))
+SUMPRODUCT(('Diário 4º PA'!$E$4:$E$2000='Analítico Cp.'!$B132)*('Diário 4º PA'!$C$4:$C$2000&gt;=I$4)*('Diário 4º PA'!$C$4:$C$2000&lt;=EOMONTH(I$4,0))*('Diário 4º PA'!$F$4:$F$2000)*(IF(Resumo!$Q$5="",1,'Diário 4º PA'!$O$4:$O$2000=Resumo!$Q$5)))
+SUMPRODUCT(('Comp.'!$D$5:$D$763=$B132)*('Comp.'!$B$5:$B$763&gt;=I$4)*('Comp.'!$B$5:$B$763&lt;=EOMONTH(I$4,0))*('Comp.'!$E$5:$E$763)*(IF(Resumo!$Q$5="",1,'Comp.'!$K$5:$K$763=Resumo!$Q$5)))</f>
        <v>0</v>
      </c>
      <c r="J132" s="199">
        <f t="array" ref="J132">SUMPRODUCT(('Diário 1º PA'!$E$4:$E$2977='Analítico Cp.'!$B132)*('Diário 1º PA'!$C$4:$C$2977&gt;=J$4)*('Diário 1º PA'!$C$4:$C$2977&lt;=EOMONTH(J$4,0))*('Diário 1º PA'!$F$4:$F$2977)*(IF(Resumo!$Q$5="",1,'Diário 1º PA'!$O$4:$O$2977=Resumo!$Q$5)))
+SUMPRODUCT(('Diário 2º PA'!$E$4:$E$2000='Analítico Cp.'!$B132)*('Diário 2º PA'!$C$4:$C$2000&gt;=J$4)*('Diário 2º PA'!$C$4:$C$2000&lt;=EOMONTH(J$4,0))*('Diário 2º PA'!$F$4:$F$2000)*(IF(Resumo!$Q$5="",1,'Diário 2º PA'!$O$4:$O$2000=Resumo!$Q$5)))
+SUMPRODUCT(('Diário 3º PA'!$E$4:$E$2000='Analítico Cp.'!$B132)*('Diário 3º PA'!$C$4:$C$2000&gt;=J$4)*('Diário 3º PA'!$C$4:$C$2000&lt;=EOMONTH(J$4,0))*('Diário 3º PA'!$F$4:$F$2000)*(IF(Resumo!$Q$5="",1,'Diário 3º PA'!$O$4:$O$2000=Resumo!$Q$5)))
+SUMPRODUCT(('Diário 4º PA'!$E$4:$E$2000='Analítico Cp.'!$B132)*('Diário 4º PA'!$C$4:$C$2000&gt;=J$4)*('Diário 4º PA'!$C$4:$C$2000&lt;=EOMONTH(J$4,0))*('Diário 4º PA'!$F$4:$F$2000)*(IF(Resumo!$Q$5="",1,'Diário 4º PA'!$O$4:$O$2000=Resumo!$Q$5)))
+SUMPRODUCT(('Comp.'!$D$5:$D$763=$B132)*('Comp.'!$B$5:$B$763&gt;=J$4)*('Comp.'!$B$5:$B$763&lt;=EOMONTH(J$4,0))*('Comp.'!$E$5:$E$763)*(IF(Resumo!$Q$5="",1,'Comp.'!$K$5:$K$763=Resumo!$Q$5)))</f>
        <v>0</v>
      </c>
      <c r="K132" s="199">
        <f t="array" ref="K132">SUMPRODUCT(('Diário 1º PA'!$E$4:$E$2977='Analítico Cp.'!$B132)*('Diário 1º PA'!$C$4:$C$2977&gt;=K$4)*('Diário 1º PA'!$C$4:$C$2977&lt;=EOMONTH(K$4,0))*('Diário 1º PA'!$F$4:$F$2977)*(IF(Resumo!$Q$5="",1,'Diário 1º PA'!$O$4:$O$2977=Resumo!$Q$5)))
+SUMPRODUCT(('Diário 2º PA'!$E$4:$E$2000='Analítico Cp.'!$B132)*('Diário 2º PA'!$C$4:$C$2000&gt;=K$4)*('Diário 2º PA'!$C$4:$C$2000&lt;=EOMONTH(K$4,0))*('Diário 2º PA'!$F$4:$F$2000)*(IF(Resumo!$Q$5="",1,'Diário 2º PA'!$O$4:$O$2000=Resumo!$Q$5)))
+SUMPRODUCT(('Diário 3º PA'!$E$4:$E$2000='Analítico Cp.'!$B132)*('Diário 3º PA'!$C$4:$C$2000&gt;=K$4)*('Diário 3º PA'!$C$4:$C$2000&lt;=EOMONTH(K$4,0))*('Diário 3º PA'!$F$4:$F$2000)*(IF(Resumo!$Q$5="",1,'Diário 3º PA'!$O$4:$O$2000=Resumo!$Q$5)))
+SUMPRODUCT(('Diário 4º PA'!$E$4:$E$2000='Analítico Cp.'!$B132)*('Diário 4º PA'!$C$4:$C$2000&gt;=K$4)*('Diário 4º PA'!$C$4:$C$2000&lt;=EOMONTH(K$4,0))*('Diário 4º PA'!$F$4:$F$2000)*(IF(Resumo!$Q$5="",1,'Diário 4º PA'!$O$4:$O$2000=Resumo!$Q$5)))
+SUMPRODUCT(('Comp.'!$D$5:$D$763=$B132)*('Comp.'!$B$5:$B$763&gt;=K$4)*('Comp.'!$B$5:$B$763&lt;=EOMONTH(K$4,0))*('Comp.'!$E$5:$E$763)*(IF(Resumo!$Q$5="",1,'Comp.'!$K$5:$K$763=Resumo!$Q$5)))</f>
        <v>0</v>
      </c>
      <c r="L132" s="199">
        <f t="array" ref="L132">SUMPRODUCT(('Diário 1º PA'!$E$4:$E$2977='Analítico Cp.'!$B132)*('Diário 1º PA'!$C$4:$C$2977&gt;=L$4)*('Diário 1º PA'!$C$4:$C$2977&lt;=EOMONTH(L$4,0))*('Diário 1º PA'!$F$4:$F$2977)*(IF(Resumo!$Q$5="",1,'Diário 1º PA'!$O$4:$O$2977=Resumo!$Q$5)))
+SUMPRODUCT(('Diário 2º PA'!$E$4:$E$2000='Analítico Cp.'!$B132)*('Diário 2º PA'!$C$4:$C$2000&gt;=L$4)*('Diário 2º PA'!$C$4:$C$2000&lt;=EOMONTH(L$4,0))*('Diário 2º PA'!$F$4:$F$2000)*(IF(Resumo!$Q$5="",1,'Diário 2º PA'!$O$4:$O$2000=Resumo!$Q$5)))
+SUMPRODUCT(('Diário 3º PA'!$E$4:$E$2000='Analítico Cp.'!$B132)*('Diário 3º PA'!$C$4:$C$2000&gt;=L$4)*('Diário 3º PA'!$C$4:$C$2000&lt;=EOMONTH(L$4,0))*('Diário 3º PA'!$F$4:$F$2000)*(IF(Resumo!$Q$5="",1,'Diário 3º PA'!$O$4:$O$2000=Resumo!$Q$5)))
+SUMPRODUCT(('Diário 4º PA'!$E$4:$E$2000='Analítico Cp.'!$B132)*('Diário 4º PA'!$C$4:$C$2000&gt;=L$4)*('Diário 4º PA'!$C$4:$C$2000&lt;=EOMONTH(L$4,0))*('Diário 4º PA'!$F$4:$F$2000)*(IF(Resumo!$Q$5="",1,'Diário 4º PA'!$O$4:$O$2000=Resumo!$Q$5)))
+SUMPRODUCT(('Comp.'!$D$5:$D$763=$B132)*('Comp.'!$B$5:$B$763&gt;=L$4)*('Comp.'!$B$5:$B$763&lt;=EOMONTH(L$4,0))*('Comp.'!$E$5:$E$763)*(IF(Resumo!$Q$5="",1,'Comp.'!$K$5:$K$763=Resumo!$Q$5)))</f>
        <v>0</v>
      </c>
      <c r="M132" s="199">
        <f t="array" ref="M132">SUMPRODUCT(('Diário 1º PA'!$E$4:$E$2977='Analítico Cp.'!$B132)*('Diário 1º PA'!$C$4:$C$2977&gt;=M$4)*('Diário 1º PA'!$C$4:$C$2977&lt;=EOMONTH(M$4,0))*('Diário 1º PA'!$F$4:$F$2977)*(IF(Resumo!$Q$5="",1,'Diário 1º PA'!$O$4:$O$2977=Resumo!$Q$5)))
+SUMPRODUCT(('Diário 2º PA'!$E$4:$E$2000='Analítico Cp.'!$B132)*('Diário 2º PA'!$C$4:$C$2000&gt;=M$4)*('Diário 2º PA'!$C$4:$C$2000&lt;=EOMONTH(M$4,0))*('Diário 2º PA'!$F$4:$F$2000)*(IF(Resumo!$Q$5="",1,'Diário 2º PA'!$O$4:$O$2000=Resumo!$Q$5)))
+SUMPRODUCT(('Diário 3º PA'!$E$4:$E$2000='Analítico Cp.'!$B132)*('Diário 3º PA'!$C$4:$C$2000&gt;=M$4)*('Diário 3º PA'!$C$4:$C$2000&lt;=EOMONTH(M$4,0))*('Diário 3º PA'!$F$4:$F$2000)*(IF(Resumo!$Q$5="",1,'Diário 3º PA'!$O$4:$O$2000=Resumo!$Q$5)))
+SUMPRODUCT(('Diário 4º PA'!$E$4:$E$2000='Analítico Cp.'!$B132)*('Diário 4º PA'!$C$4:$C$2000&gt;=M$4)*('Diário 4º PA'!$C$4:$C$2000&lt;=EOMONTH(M$4,0))*('Diário 4º PA'!$F$4:$F$2000)*(IF(Resumo!$Q$5="",1,'Diário 4º PA'!$O$4:$O$2000=Resumo!$Q$5)))
+SUMPRODUCT(('Comp.'!$D$5:$D$763=$B132)*('Comp.'!$B$5:$B$763&gt;=M$4)*('Comp.'!$B$5:$B$763&lt;=EOMONTH(M$4,0))*('Comp.'!$E$5:$E$763)*(IF(Resumo!$Q$5="",1,'Comp.'!$K$5:$K$763=Resumo!$Q$5)))</f>
        <v>0</v>
      </c>
      <c r="N132" s="199">
        <f t="array" ref="N132">SUMPRODUCT(('Diário 1º PA'!$E$4:$E$2977='Analítico Cp.'!$B132)*('Diário 1º PA'!$C$4:$C$2977&gt;=N$4)*('Diário 1º PA'!$C$4:$C$2977&lt;=EOMONTH(N$4,0))*('Diário 1º PA'!$F$4:$F$2977)*(IF(Resumo!$Q$5="",1,'Diário 1º PA'!$O$4:$O$2977=Resumo!$Q$5)))
+SUMPRODUCT(('Diário 2º PA'!$E$4:$E$2000='Analítico Cp.'!$B132)*('Diário 2º PA'!$C$4:$C$2000&gt;=N$4)*('Diário 2º PA'!$C$4:$C$2000&lt;=EOMONTH(N$4,0))*('Diário 2º PA'!$F$4:$F$2000)*(IF(Resumo!$Q$5="",1,'Diário 2º PA'!$O$4:$O$2000=Resumo!$Q$5)))
+SUMPRODUCT(('Diário 3º PA'!$E$4:$E$2000='Analítico Cp.'!$B132)*('Diário 3º PA'!$C$4:$C$2000&gt;=N$4)*('Diário 3º PA'!$C$4:$C$2000&lt;=EOMONTH(N$4,0))*('Diário 3º PA'!$F$4:$F$2000)*(IF(Resumo!$Q$5="",1,'Diário 3º PA'!$O$4:$O$2000=Resumo!$Q$5)))
+SUMPRODUCT(('Diário 4º PA'!$E$4:$E$2000='Analítico Cp.'!$B132)*('Diário 4º PA'!$C$4:$C$2000&gt;=N$4)*('Diário 4º PA'!$C$4:$C$2000&lt;=EOMONTH(N$4,0))*('Diário 4º PA'!$F$4:$F$2000)*(IF(Resumo!$Q$5="",1,'Diário 4º PA'!$O$4:$O$2000=Resumo!$Q$5)))
+SUMPRODUCT(('Comp.'!$D$5:$D$763=$B132)*('Comp.'!$B$5:$B$763&gt;=N$4)*('Comp.'!$B$5:$B$763&lt;=EOMONTH(N$4,0))*('Comp.'!$E$5:$E$763)*(IF(Resumo!$Q$5="",1,'Comp.'!$K$5:$K$763=Resumo!$Q$5)))</f>
        <v>0</v>
      </c>
      <c r="O132" s="200">
        <f t="shared" si="13"/>
        <v>30900</v>
      </c>
      <c r="P132" s="201">
        <f t="shared" si="14"/>
        <v>6.3957869024567661E-3</v>
      </c>
      <c r="Q132" s="174"/>
      <c r="R132" s="174"/>
      <c r="S132" s="174"/>
      <c r="T132" s="174"/>
      <c r="U132" s="174"/>
      <c r="V132" s="174"/>
      <c r="W132" s="174"/>
      <c r="X132" s="174"/>
      <c r="Y132" s="174"/>
      <c r="Z132" s="174"/>
    </row>
    <row r="133" spans="1:26" ht="23.25" customHeight="1" x14ac:dyDescent="0.2">
      <c r="A133" s="220" t="s">
        <v>369</v>
      </c>
      <c r="B133" s="84" t="s">
        <v>370</v>
      </c>
      <c r="C133" s="199">
        <f t="array" ref="C133">SUMPRODUCT(('Diário 1º PA'!$E$4:$E$2977='Analítico Cp.'!$B133)*('Diário 1º PA'!$C$4:$C$2977&gt;=C$4)*('Diário 1º PA'!$C$4:$C$2977&lt;=EOMONTH(C$4,0))*('Diário 1º PA'!$F$4:$F$2977)*(IF(Resumo!$Q$5="",1,'Diário 1º PA'!$O$4:$O$2977=Resumo!$Q$5)))
+SUMPRODUCT(('Diário 2º PA'!$E$4:$E$2000='Analítico Cp.'!$B133)*('Diário 2º PA'!$C$4:$C$2000&gt;=C$4)*('Diário 2º PA'!$C$4:$C$2000&lt;=EOMONTH(C$4,0))*('Diário 2º PA'!$F$4:$F$2000)*(IF(Resumo!$Q$5="",1,'Diário 2º PA'!$O$4:$O$2000=Resumo!$Q$5)))
+SUMPRODUCT(('Diário 3º PA'!$E$4:$E$2000='Analítico Cp.'!$B133)*('Diário 3º PA'!$C$4:$C$2000&gt;=C$4)*('Diário 3º PA'!$C$4:$C$2000&lt;=EOMONTH(C$4,0))*('Diário 3º PA'!$F$4:$F$2000)*(IF(Resumo!$Q$5="",1,'Diário 3º PA'!$O$4:$O$2000=Resumo!$Q$5)))
+SUMPRODUCT(('Diário 4º PA'!$E$4:$E$2000='Analítico Cp.'!$B133)*('Diário 4º PA'!$C$4:$C$2000&gt;=C$4)*('Diário 4º PA'!$C$4:$C$2000&lt;=EOMONTH(C$4,0))*('Diário 4º PA'!$F$4:$F$2000)*(IF(Resumo!$Q$5="",1,'Diário 4º PA'!$O$4:$O$2000=Resumo!$Q$5)))
+SUMPRODUCT(('Comp.'!$D$5:$D$763=$B133)*('Comp.'!$B$5:$B$763&gt;=C$4)*('Comp.'!$B$5:$B$763&lt;=EOMONTH(C$4,0))*('Comp.'!$E$5:$E$763)*(IF(Resumo!$Q$5="",1,'Comp.'!$K$5:$K$763=Resumo!$Q$5)))</f>
        <v>2160</v>
      </c>
      <c r="D133" s="199">
        <f t="array" ref="D133">SUMPRODUCT(('Diário 1º PA'!$E$4:$E$2977='Analítico Cp.'!$B133)*('Diário 1º PA'!$C$4:$C$2977&gt;=D$4)*('Diário 1º PA'!$C$4:$C$2977&lt;=EOMONTH(D$4,0))*('Diário 1º PA'!$F$4:$F$2977)*(IF(Resumo!$Q$5="",1,'Diário 1º PA'!$O$4:$O$2977=Resumo!$Q$5)))
+SUMPRODUCT(('Diário 2º PA'!$E$4:$E$2000='Analítico Cp.'!$B133)*('Diário 2º PA'!$C$4:$C$2000&gt;=D$4)*('Diário 2º PA'!$C$4:$C$2000&lt;=EOMONTH(D$4,0))*('Diário 2º PA'!$F$4:$F$2000)*(IF(Resumo!$Q$5="",1,'Diário 2º PA'!$O$4:$O$2000=Resumo!$Q$5)))
+SUMPRODUCT(('Diário 3º PA'!$E$4:$E$2000='Analítico Cp.'!$B133)*('Diário 3º PA'!$C$4:$C$2000&gt;=D$4)*('Diário 3º PA'!$C$4:$C$2000&lt;=EOMONTH(D$4,0))*('Diário 3º PA'!$F$4:$F$2000)*(IF(Resumo!$Q$5="",1,'Diário 3º PA'!$O$4:$O$2000=Resumo!$Q$5)))
+SUMPRODUCT(('Diário 4º PA'!$E$4:$E$2000='Analítico Cp.'!$B133)*('Diário 4º PA'!$C$4:$C$2000&gt;=D$4)*('Diário 4º PA'!$C$4:$C$2000&lt;=EOMONTH(D$4,0))*('Diário 4º PA'!$F$4:$F$2000)*(IF(Resumo!$Q$5="",1,'Diário 4º PA'!$O$4:$O$2000=Resumo!$Q$5)))
+SUMPRODUCT(('Comp.'!$D$5:$D$763=$B133)*('Comp.'!$B$5:$B$763&gt;=D$4)*('Comp.'!$B$5:$B$763&lt;=EOMONTH(D$4,0))*('Comp.'!$E$5:$E$763)*(IF(Resumo!$Q$5="",1,'Comp.'!$K$5:$K$763=Resumo!$Q$5)))</f>
        <v>0</v>
      </c>
      <c r="E133" s="199">
        <f t="array" ref="E133">SUMPRODUCT(('Diário 1º PA'!$E$4:$E$2977='Analítico Cp.'!$B133)*('Diário 1º PA'!$C$4:$C$2977&gt;=E$4)*('Diário 1º PA'!$C$4:$C$2977&lt;=EOMONTH(E$4,0))*('Diário 1º PA'!$F$4:$F$2977)*(IF(Resumo!$Q$5="",1,'Diário 1º PA'!$O$4:$O$2977=Resumo!$Q$5)))
+SUMPRODUCT(('Diário 2º PA'!$E$4:$E$2000='Analítico Cp.'!$B133)*('Diário 2º PA'!$C$4:$C$2000&gt;=E$4)*('Diário 2º PA'!$C$4:$C$2000&lt;=EOMONTH(E$4,0))*('Diário 2º PA'!$F$4:$F$2000)*(IF(Resumo!$Q$5="",1,'Diário 2º PA'!$O$4:$O$2000=Resumo!$Q$5)))
+SUMPRODUCT(('Diário 3º PA'!$E$4:$E$2000='Analítico Cp.'!$B133)*('Diário 3º PA'!$C$4:$C$2000&gt;=E$4)*('Diário 3º PA'!$C$4:$C$2000&lt;=EOMONTH(E$4,0))*('Diário 3º PA'!$F$4:$F$2000)*(IF(Resumo!$Q$5="",1,'Diário 3º PA'!$O$4:$O$2000=Resumo!$Q$5)))
+SUMPRODUCT(('Diário 4º PA'!$E$4:$E$2000='Analítico Cp.'!$B133)*('Diário 4º PA'!$C$4:$C$2000&gt;=E$4)*('Diário 4º PA'!$C$4:$C$2000&lt;=EOMONTH(E$4,0))*('Diário 4º PA'!$F$4:$F$2000)*(IF(Resumo!$Q$5="",1,'Diário 4º PA'!$O$4:$O$2000=Resumo!$Q$5)))
+SUMPRODUCT(('Comp.'!$D$5:$D$763=$B133)*('Comp.'!$B$5:$B$763&gt;=E$4)*('Comp.'!$B$5:$B$763&lt;=EOMONTH(E$4,0))*('Comp.'!$E$5:$E$763)*(IF(Resumo!$Q$5="",1,'Comp.'!$K$5:$K$763=Resumo!$Q$5)))</f>
        <v>0</v>
      </c>
      <c r="F133" s="199">
        <f t="array" ref="F133">SUMPRODUCT(('Diário 1º PA'!$E$4:$E$2977='Analítico Cp.'!$B133)*('Diário 1º PA'!$C$4:$C$2977&gt;=F$4)*('Diário 1º PA'!$C$4:$C$2977&lt;=EOMONTH(F$4,0))*('Diário 1º PA'!$F$4:$F$2977)*(IF(Resumo!$Q$5="",1,'Diário 1º PA'!$O$4:$O$2977=Resumo!$Q$5)))
+SUMPRODUCT(('Diário 2º PA'!$E$4:$E$2000='Analítico Cp.'!$B133)*('Diário 2º PA'!$C$4:$C$2000&gt;=F$4)*('Diário 2º PA'!$C$4:$C$2000&lt;=EOMONTH(F$4,0))*('Diário 2º PA'!$F$4:$F$2000)*(IF(Resumo!$Q$5="",1,'Diário 2º PA'!$O$4:$O$2000=Resumo!$Q$5)))
+SUMPRODUCT(('Diário 3º PA'!$E$4:$E$2000='Analítico Cp.'!$B133)*('Diário 3º PA'!$C$4:$C$2000&gt;=F$4)*('Diário 3º PA'!$C$4:$C$2000&lt;=EOMONTH(F$4,0))*('Diário 3º PA'!$F$4:$F$2000)*(IF(Resumo!$Q$5="",1,'Diário 3º PA'!$O$4:$O$2000=Resumo!$Q$5)))
+SUMPRODUCT(('Diário 4º PA'!$E$4:$E$2000='Analítico Cp.'!$B133)*('Diário 4º PA'!$C$4:$C$2000&gt;=F$4)*('Diário 4º PA'!$C$4:$C$2000&lt;=EOMONTH(F$4,0))*('Diário 4º PA'!$F$4:$F$2000)*(IF(Resumo!$Q$5="",1,'Diário 4º PA'!$O$4:$O$2000=Resumo!$Q$5)))
+SUMPRODUCT(('Comp.'!$D$5:$D$763=$B133)*('Comp.'!$B$5:$B$763&gt;=F$4)*('Comp.'!$B$5:$B$763&lt;=EOMONTH(F$4,0))*('Comp.'!$E$5:$E$763)*(IF(Resumo!$Q$5="",1,'Comp.'!$K$5:$K$763=Resumo!$Q$5)))</f>
        <v>0</v>
      </c>
      <c r="G133" s="199">
        <f t="array" ref="G133">SUMPRODUCT(('Diário 1º PA'!$E$4:$E$2977='Analítico Cp.'!$B133)*('Diário 1º PA'!$C$4:$C$2977&gt;=G$4)*('Diário 1º PA'!$C$4:$C$2977&lt;=EOMONTH(G$4,0))*('Diário 1º PA'!$F$4:$F$2977)*(IF(Resumo!$Q$5="",1,'Diário 1º PA'!$O$4:$O$2977=Resumo!$Q$5)))
+SUMPRODUCT(('Diário 2º PA'!$E$4:$E$2000='Analítico Cp.'!$B133)*('Diário 2º PA'!$C$4:$C$2000&gt;=G$4)*('Diário 2º PA'!$C$4:$C$2000&lt;=EOMONTH(G$4,0))*('Diário 2º PA'!$F$4:$F$2000)*(IF(Resumo!$Q$5="",1,'Diário 2º PA'!$O$4:$O$2000=Resumo!$Q$5)))
+SUMPRODUCT(('Diário 3º PA'!$E$4:$E$2000='Analítico Cp.'!$B133)*('Diário 3º PA'!$C$4:$C$2000&gt;=G$4)*('Diário 3º PA'!$C$4:$C$2000&lt;=EOMONTH(G$4,0))*('Diário 3º PA'!$F$4:$F$2000)*(IF(Resumo!$Q$5="",1,'Diário 3º PA'!$O$4:$O$2000=Resumo!$Q$5)))
+SUMPRODUCT(('Diário 4º PA'!$E$4:$E$2000='Analítico Cp.'!$B133)*('Diário 4º PA'!$C$4:$C$2000&gt;=G$4)*('Diário 4º PA'!$C$4:$C$2000&lt;=EOMONTH(G$4,0))*('Diário 4º PA'!$F$4:$F$2000)*(IF(Resumo!$Q$5="",1,'Diário 4º PA'!$O$4:$O$2000=Resumo!$Q$5)))
+SUMPRODUCT(('Comp.'!$D$5:$D$763=$B133)*('Comp.'!$B$5:$B$763&gt;=G$4)*('Comp.'!$B$5:$B$763&lt;=EOMONTH(G$4,0))*('Comp.'!$E$5:$E$763)*(IF(Resumo!$Q$5="",1,'Comp.'!$K$5:$K$763=Resumo!$Q$5)))</f>
        <v>0</v>
      </c>
      <c r="H133" s="199">
        <f t="array" ref="H133">SUMPRODUCT(('Diário 1º PA'!$E$4:$E$2977='Analítico Cp.'!$B133)*('Diário 1º PA'!$C$4:$C$2977&gt;=H$4)*('Diário 1º PA'!$C$4:$C$2977&lt;=EOMONTH(H$4,0))*('Diário 1º PA'!$F$4:$F$2977)*(IF(Resumo!$Q$5="",1,'Diário 1º PA'!$O$4:$O$2977=Resumo!$Q$5)))
+SUMPRODUCT(('Diário 2º PA'!$E$4:$E$2000='Analítico Cp.'!$B133)*('Diário 2º PA'!$C$4:$C$2000&gt;=H$4)*('Diário 2º PA'!$C$4:$C$2000&lt;=EOMONTH(H$4,0))*('Diário 2º PA'!$F$4:$F$2000)*(IF(Resumo!$Q$5="",1,'Diário 2º PA'!$O$4:$O$2000=Resumo!$Q$5)))
+SUMPRODUCT(('Diário 3º PA'!$E$4:$E$2000='Analítico Cp.'!$B133)*('Diário 3º PA'!$C$4:$C$2000&gt;=H$4)*('Diário 3º PA'!$C$4:$C$2000&lt;=EOMONTH(H$4,0))*('Diário 3º PA'!$F$4:$F$2000)*(IF(Resumo!$Q$5="",1,'Diário 3º PA'!$O$4:$O$2000=Resumo!$Q$5)))
+SUMPRODUCT(('Diário 4º PA'!$E$4:$E$2000='Analítico Cp.'!$B133)*('Diário 4º PA'!$C$4:$C$2000&gt;=H$4)*('Diário 4º PA'!$C$4:$C$2000&lt;=EOMONTH(H$4,0))*('Diário 4º PA'!$F$4:$F$2000)*(IF(Resumo!$Q$5="",1,'Diário 4º PA'!$O$4:$O$2000=Resumo!$Q$5)))
+SUMPRODUCT(('Comp.'!$D$5:$D$763=$B133)*('Comp.'!$B$5:$B$763&gt;=H$4)*('Comp.'!$B$5:$B$763&lt;=EOMONTH(H$4,0))*('Comp.'!$E$5:$E$763)*(IF(Resumo!$Q$5="",1,'Comp.'!$K$5:$K$763=Resumo!$Q$5)))</f>
        <v>0</v>
      </c>
      <c r="I133" s="199">
        <f t="array" ref="I133">SUMPRODUCT(('Diário 1º PA'!$E$4:$E$2977='Analítico Cp.'!$B133)*('Diário 1º PA'!$C$4:$C$2977&gt;=I$4)*('Diário 1º PA'!$C$4:$C$2977&lt;=EOMONTH(I$4,0))*('Diário 1º PA'!$F$4:$F$2977)*(IF(Resumo!$Q$5="",1,'Diário 1º PA'!$O$4:$O$2977=Resumo!$Q$5)))
+SUMPRODUCT(('Diário 2º PA'!$E$4:$E$2000='Analítico Cp.'!$B133)*('Diário 2º PA'!$C$4:$C$2000&gt;=I$4)*('Diário 2º PA'!$C$4:$C$2000&lt;=EOMONTH(I$4,0))*('Diário 2º PA'!$F$4:$F$2000)*(IF(Resumo!$Q$5="",1,'Diário 2º PA'!$O$4:$O$2000=Resumo!$Q$5)))
+SUMPRODUCT(('Diário 3º PA'!$E$4:$E$2000='Analítico Cp.'!$B133)*('Diário 3º PA'!$C$4:$C$2000&gt;=I$4)*('Diário 3º PA'!$C$4:$C$2000&lt;=EOMONTH(I$4,0))*('Diário 3º PA'!$F$4:$F$2000)*(IF(Resumo!$Q$5="",1,'Diário 3º PA'!$O$4:$O$2000=Resumo!$Q$5)))
+SUMPRODUCT(('Diário 4º PA'!$E$4:$E$2000='Analítico Cp.'!$B133)*('Diário 4º PA'!$C$4:$C$2000&gt;=I$4)*('Diário 4º PA'!$C$4:$C$2000&lt;=EOMONTH(I$4,0))*('Diário 4º PA'!$F$4:$F$2000)*(IF(Resumo!$Q$5="",1,'Diário 4º PA'!$O$4:$O$2000=Resumo!$Q$5)))
+SUMPRODUCT(('Comp.'!$D$5:$D$763=$B133)*('Comp.'!$B$5:$B$763&gt;=I$4)*('Comp.'!$B$5:$B$763&lt;=EOMONTH(I$4,0))*('Comp.'!$E$5:$E$763)*(IF(Resumo!$Q$5="",1,'Comp.'!$K$5:$K$763=Resumo!$Q$5)))</f>
        <v>0</v>
      </c>
      <c r="J133" s="199">
        <f t="array" ref="J133">SUMPRODUCT(('Diário 1º PA'!$E$4:$E$2977='Analítico Cp.'!$B133)*('Diário 1º PA'!$C$4:$C$2977&gt;=J$4)*('Diário 1º PA'!$C$4:$C$2977&lt;=EOMONTH(J$4,0))*('Diário 1º PA'!$F$4:$F$2977)*(IF(Resumo!$Q$5="",1,'Diário 1º PA'!$O$4:$O$2977=Resumo!$Q$5)))
+SUMPRODUCT(('Diário 2º PA'!$E$4:$E$2000='Analítico Cp.'!$B133)*('Diário 2º PA'!$C$4:$C$2000&gt;=J$4)*('Diário 2º PA'!$C$4:$C$2000&lt;=EOMONTH(J$4,0))*('Diário 2º PA'!$F$4:$F$2000)*(IF(Resumo!$Q$5="",1,'Diário 2º PA'!$O$4:$O$2000=Resumo!$Q$5)))
+SUMPRODUCT(('Diário 3º PA'!$E$4:$E$2000='Analítico Cp.'!$B133)*('Diário 3º PA'!$C$4:$C$2000&gt;=J$4)*('Diário 3º PA'!$C$4:$C$2000&lt;=EOMONTH(J$4,0))*('Diário 3º PA'!$F$4:$F$2000)*(IF(Resumo!$Q$5="",1,'Diário 3º PA'!$O$4:$O$2000=Resumo!$Q$5)))
+SUMPRODUCT(('Diário 4º PA'!$E$4:$E$2000='Analítico Cp.'!$B133)*('Diário 4º PA'!$C$4:$C$2000&gt;=J$4)*('Diário 4º PA'!$C$4:$C$2000&lt;=EOMONTH(J$4,0))*('Diário 4º PA'!$F$4:$F$2000)*(IF(Resumo!$Q$5="",1,'Diário 4º PA'!$O$4:$O$2000=Resumo!$Q$5)))
+SUMPRODUCT(('Comp.'!$D$5:$D$763=$B133)*('Comp.'!$B$5:$B$763&gt;=J$4)*('Comp.'!$B$5:$B$763&lt;=EOMONTH(J$4,0))*('Comp.'!$E$5:$E$763)*(IF(Resumo!$Q$5="",1,'Comp.'!$K$5:$K$763=Resumo!$Q$5)))</f>
        <v>0</v>
      </c>
      <c r="K133" s="199">
        <f t="array" ref="K133">SUMPRODUCT(('Diário 1º PA'!$E$4:$E$2977='Analítico Cp.'!$B133)*('Diário 1º PA'!$C$4:$C$2977&gt;=K$4)*('Diário 1º PA'!$C$4:$C$2977&lt;=EOMONTH(K$4,0))*('Diário 1º PA'!$F$4:$F$2977)*(IF(Resumo!$Q$5="",1,'Diário 1º PA'!$O$4:$O$2977=Resumo!$Q$5)))
+SUMPRODUCT(('Diário 2º PA'!$E$4:$E$2000='Analítico Cp.'!$B133)*('Diário 2º PA'!$C$4:$C$2000&gt;=K$4)*('Diário 2º PA'!$C$4:$C$2000&lt;=EOMONTH(K$4,0))*('Diário 2º PA'!$F$4:$F$2000)*(IF(Resumo!$Q$5="",1,'Diário 2º PA'!$O$4:$O$2000=Resumo!$Q$5)))
+SUMPRODUCT(('Diário 3º PA'!$E$4:$E$2000='Analítico Cp.'!$B133)*('Diário 3º PA'!$C$4:$C$2000&gt;=K$4)*('Diário 3º PA'!$C$4:$C$2000&lt;=EOMONTH(K$4,0))*('Diário 3º PA'!$F$4:$F$2000)*(IF(Resumo!$Q$5="",1,'Diário 3º PA'!$O$4:$O$2000=Resumo!$Q$5)))
+SUMPRODUCT(('Diário 4º PA'!$E$4:$E$2000='Analítico Cp.'!$B133)*('Diário 4º PA'!$C$4:$C$2000&gt;=K$4)*('Diário 4º PA'!$C$4:$C$2000&lt;=EOMONTH(K$4,0))*('Diário 4º PA'!$F$4:$F$2000)*(IF(Resumo!$Q$5="",1,'Diário 4º PA'!$O$4:$O$2000=Resumo!$Q$5)))
+SUMPRODUCT(('Comp.'!$D$5:$D$763=$B133)*('Comp.'!$B$5:$B$763&gt;=K$4)*('Comp.'!$B$5:$B$763&lt;=EOMONTH(K$4,0))*('Comp.'!$E$5:$E$763)*(IF(Resumo!$Q$5="",1,'Comp.'!$K$5:$K$763=Resumo!$Q$5)))</f>
        <v>0</v>
      </c>
      <c r="L133" s="199">
        <f t="array" ref="L133">SUMPRODUCT(('Diário 1º PA'!$E$4:$E$2977='Analítico Cp.'!$B133)*('Diário 1º PA'!$C$4:$C$2977&gt;=L$4)*('Diário 1º PA'!$C$4:$C$2977&lt;=EOMONTH(L$4,0))*('Diário 1º PA'!$F$4:$F$2977)*(IF(Resumo!$Q$5="",1,'Diário 1º PA'!$O$4:$O$2977=Resumo!$Q$5)))
+SUMPRODUCT(('Diário 2º PA'!$E$4:$E$2000='Analítico Cp.'!$B133)*('Diário 2º PA'!$C$4:$C$2000&gt;=L$4)*('Diário 2º PA'!$C$4:$C$2000&lt;=EOMONTH(L$4,0))*('Diário 2º PA'!$F$4:$F$2000)*(IF(Resumo!$Q$5="",1,'Diário 2º PA'!$O$4:$O$2000=Resumo!$Q$5)))
+SUMPRODUCT(('Diário 3º PA'!$E$4:$E$2000='Analítico Cp.'!$B133)*('Diário 3º PA'!$C$4:$C$2000&gt;=L$4)*('Diário 3º PA'!$C$4:$C$2000&lt;=EOMONTH(L$4,0))*('Diário 3º PA'!$F$4:$F$2000)*(IF(Resumo!$Q$5="",1,'Diário 3º PA'!$O$4:$O$2000=Resumo!$Q$5)))
+SUMPRODUCT(('Diário 4º PA'!$E$4:$E$2000='Analítico Cp.'!$B133)*('Diário 4º PA'!$C$4:$C$2000&gt;=L$4)*('Diário 4º PA'!$C$4:$C$2000&lt;=EOMONTH(L$4,0))*('Diário 4º PA'!$F$4:$F$2000)*(IF(Resumo!$Q$5="",1,'Diário 4º PA'!$O$4:$O$2000=Resumo!$Q$5)))
+SUMPRODUCT(('Comp.'!$D$5:$D$763=$B133)*('Comp.'!$B$5:$B$763&gt;=L$4)*('Comp.'!$B$5:$B$763&lt;=EOMONTH(L$4,0))*('Comp.'!$E$5:$E$763)*(IF(Resumo!$Q$5="",1,'Comp.'!$K$5:$K$763=Resumo!$Q$5)))</f>
        <v>0</v>
      </c>
      <c r="M133" s="199">
        <f t="array" ref="M133">SUMPRODUCT(('Diário 1º PA'!$E$4:$E$2977='Analítico Cp.'!$B133)*('Diário 1º PA'!$C$4:$C$2977&gt;=M$4)*('Diário 1º PA'!$C$4:$C$2977&lt;=EOMONTH(M$4,0))*('Diário 1º PA'!$F$4:$F$2977)*(IF(Resumo!$Q$5="",1,'Diário 1º PA'!$O$4:$O$2977=Resumo!$Q$5)))
+SUMPRODUCT(('Diário 2º PA'!$E$4:$E$2000='Analítico Cp.'!$B133)*('Diário 2º PA'!$C$4:$C$2000&gt;=M$4)*('Diário 2º PA'!$C$4:$C$2000&lt;=EOMONTH(M$4,0))*('Diário 2º PA'!$F$4:$F$2000)*(IF(Resumo!$Q$5="",1,'Diário 2º PA'!$O$4:$O$2000=Resumo!$Q$5)))
+SUMPRODUCT(('Diário 3º PA'!$E$4:$E$2000='Analítico Cp.'!$B133)*('Diário 3º PA'!$C$4:$C$2000&gt;=M$4)*('Diário 3º PA'!$C$4:$C$2000&lt;=EOMONTH(M$4,0))*('Diário 3º PA'!$F$4:$F$2000)*(IF(Resumo!$Q$5="",1,'Diário 3º PA'!$O$4:$O$2000=Resumo!$Q$5)))
+SUMPRODUCT(('Diário 4º PA'!$E$4:$E$2000='Analítico Cp.'!$B133)*('Diário 4º PA'!$C$4:$C$2000&gt;=M$4)*('Diário 4º PA'!$C$4:$C$2000&lt;=EOMONTH(M$4,0))*('Diário 4º PA'!$F$4:$F$2000)*(IF(Resumo!$Q$5="",1,'Diário 4º PA'!$O$4:$O$2000=Resumo!$Q$5)))
+SUMPRODUCT(('Comp.'!$D$5:$D$763=$B133)*('Comp.'!$B$5:$B$763&gt;=M$4)*('Comp.'!$B$5:$B$763&lt;=EOMONTH(M$4,0))*('Comp.'!$E$5:$E$763)*(IF(Resumo!$Q$5="",1,'Comp.'!$K$5:$K$763=Resumo!$Q$5)))</f>
        <v>0</v>
      </c>
      <c r="N133" s="199">
        <f t="array" ref="N133">SUMPRODUCT(('Diário 1º PA'!$E$4:$E$2977='Analítico Cp.'!$B133)*('Diário 1º PA'!$C$4:$C$2977&gt;=N$4)*('Diário 1º PA'!$C$4:$C$2977&lt;=EOMONTH(N$4,0))*('Diário 1º PA'!$F$4:$F$2977)*(IF(Resumo!$Q$5="",1,'Diário 1º PA'!$O$4:$O$2977=Resumo!$Q$5)))
+SUMPRODUCT(('Diário 2º PA'!$E$4:$E$2000='Analítico Cp.'!$B133)*('Diário 2º PA'!$C$4:$C$2000&gt;=N$4)*('Diário 2º PA'!$C$4:$C$2000&lt;=EOMONTH(N$4,0))*('Diário 2º PA'!$F$4:$F$2000)*(IF(Resumo!$Q$5="",1,'Diário 2º PA'!$O$4:$O$2000=Resumo!$Q$5)))
+SUMPRODUCT(('Diário 3º PA'!$E$4:$E$2000='Analítico Cp.'!$B133)*('Diário 3º PA'!$C$4:$C$2000&gt;=N$4)*('Diário 3º PA'!$C$4:$C$2000&lt;=EOMONTH(N$4,0))*('Diário 3º PA'!$F$4:$F$2000)*(IF(Resumo!$Q$5="",1,'Diário 3º PA'!$O$4:$O$2000=Resumo!$Q$5)))
+SUMPRODUCT(('Diário 4º PA'!$E$4:$E$2000='Analítico Cp.'!$B133)*('Diário 4º PA'!$C$4:$C$2000&gt;=N$4)*('Diário 4º PA'!$C$4:$C$2000&lt;=EOMONTH(N$4,0))*('Diário 4º PA'!$F$4:$F$2000)*(IF(Resumo!$Q$5="",1,'Diário 4º PA'!$O$4:$O$2000=Resumo!$Q$5)))
+SUMPRODUCT(('Comp.'!$D$5:$D$763=$B133)*('Comp.'!$B$5:$B$763&gt;=N$4)*('Comp.'!$B$5:$B$763&lt;=EOMONTH(N$4,0))*('Comp.'!$E$5:$E$763)*(IF(Resumo!$Q$5="",1,'Comp.'!$K$5:$K$763=Resumo!$Q$5)))</f>
        <v>0</v>
      </c>
      <c r="O133" s="200">
        <f t="shared" si="13"/>
        <v>2160</v>
      </c>
      <c r="P133" s="201">
        <f t="shared" si="14"/>
        <v>4.4708413298726908E-4</v>
      </c>
      <c r="Q133" s="174"/>
      <c r="R133" s="174"/>
      <c r="S133" s="174"/>
      <c r="T133" s="174"/>
      <c r="U133" s="174"/>
      <c r="V133" s="174"/>
      <c r="W133" s="174"/>
      <c r="X133" s="174"/>
      <c r="Y133" s="174"/>
      <c r="Z133" s="174"/>
    </row>
    <row r="134" spans="1:26" ht="23.25" customHeight="1" x14ac:dyDescent="0.2">
      <c r="A134" s="220" t="s">
        <v>371</v>
      </c>
      <c r="B134" s="84" t="s">
        <v>372</v>
      </c>
      <c r="C134" s="199">
        <f t="array" ref="C134">SUMPRODUCT(('Diário 1º PA'!$E$4:$E$2977='Analítico Cp.'!$B134)*('Diário 1º PA'!$C$4:$C$2977&gt;=C$4)*('Diário 1º PA'!$C$4:$C$2977&lt;=EOMONTH(C$4,0))*('Diário 1º PA'!$F$4:$F$2977)*(IF(Resumo!$Q$5="",1,'Diário 1º PA'!$O$4:$O$2977=Resumo!$Q$5)))
+SUMPRODUCT(('Diário 2º PA'!$E$4:$E$2000='Analítico Cp.'!$B134)*('Diário 2º PA'!$C$4:$C$2000&gt;=C$4)*('Diário 2º PA'!$C$4:$C$2000&lt;=EOMONTH(C$4,0))*('Diário 2º PA'!$F$4:$F$2000)*(IF(Resumo!$Q$5="",1,'Diário 2º PA'!$O$4:$O$2000=Resumo!$Q$5)))
+SUMPRODUCT(('Diário 3º PA'!$E$4:$E$2000='Analítico Cp.'!$B134)*('Diário 3º PA'!$C$4:$C$2000&gt;=C$4)*('Diário 3º PA'!$C$4:$C$2000&lt;=EOMONTH(C$4,0))*('Diário 3º PA'!$F$4:$F$2000)*(IF(Resumo!$Q$5="",1,'Diário 3º PA'!$O$4:$O$2000=Resumo!$Q$5)))
+SUMPRODUCT(('Diário 4º PA'!$E$4:$E$2000='Analítico Cp.'!$B134)*('Diário 4º PA'!$C$4:$C$2000&gt;=C$4)*('Diário 4º PA'!$C$4:$C$2000&lt;=EOMONTH(C$4,0))*('Diário 4º PA'!$F$4:$F$2000)*(IF(Resumo!$Q$5="",1,'Diário 4º PA'!$O$4:$O$2000=Resumo!$Q$5)))
+SUMPRODUCT(('Comp.'!$D$5:$D$763=$B134)*('Comp.'!$B$5:$B$763&gt;=C$4)*('Comp.'!$B$5:$B$763&lt;=EOMONTH(C$4,0))*('Comp.'!$E$5:$E$763)*(IF(Resumo!$Q$5="",1,'Comp.'!$K$5:$K$763=Resumo!$Q$5)))</f>
        <v>0</v>
      </c>
      <c r="D134" s="199">
        <f t="array" ref="D134">SUMPRODUCT(('Diário 1º PA'!$E$4:$E$2977='Analítico Cp.'!$B134)*('Diário 1º PA'!$C$4:$C$2977&gt;=D$4)*('Diário 1º PA'!$C$4:$C$2977&lt;=EOMONTH(D$4,0))*('Diário 1º PA'!$F$4:$F$2977)*(IF(Resumo!$Q$5="",1,'Diário 1º PA'!$O$4:$O$2977=Resumo!$Q$5)))
+SUMPRODUCT(('Diário 2º PA'!$E$4:$E$2000='Analítico Cp.'!$B134)*('Diário 2º PA'!$C$4:$C$2000&gt;=D$4)*('Diário 2º PA'!$C$4:$C$2000&lt;=EOMONTH(D$4,0))*('Diário 2º PA'!$F$4:$F$2000)*(IF(Resumo!$Q$5="",1,'Diário 2º PA'!$O$4:$O$2000=Resumo!$Q$5)))
+SUMPRODUCT(('Diário 3º PA'!$E$4:$E$2000='Analítico Cp.'!$B134)*('Diário 3º PA'!$C$4:$C$2000&gt;=D$4)*('Diário 3º PA'!$C$4:$C$2000&lt;=EOMONTH(D$4,0))*('Diário 3º PA'!$F$4:$F$2000)*(IF(Resumo!$Q$5="",1,'Diário 3º PA'!$O$4:$O$2000=Resumo!$Q$5)))
+SUMPRODUCT(('Diário 4º PA'!$E$4:$E$2000='Analítico Cp.'!$B134)*('Diário 4º PA'!$C$4:$C$2000&gt;=D$4)*('Diário 4º PA'!$C$4:$C$2000&lt;=EOMONTH(D$4,0))*('Diário 4º PA'!$F$4:$F$2000)*(IF(Resumo!$Q$5="",1,'Diário 4º PA'!$O$4:$O$2000=Resumo!$Q$5)))
+SUMPRODUCT(('Comp.'!$D$5:$D$763=$B134)*('Comp.'!$B$5:$B$763&gt;=D$4)*('Comp.'!$B$5:$B$763&lt;=EOMONTH(D$4,0))*('Comp.'!$E$5:$E$763)*(IF(Resumo!$Q$5="",1,'Comp.'!$K$5:$K$763=Resumo!$Q$5)))</f>
        <v>0</v>
      </c>
      <c r="E134" s="199">
        <f t="array" ref="E134">SUMPRODUCT(('Diário 1º PA'!$E$4:$E$2977='Analítico Cp.'!$B134)*('Diário 1º PA'!$C$4:$C$2977&gt;=E$4)*('Diário 1º PA'!$C$4:$C$2977&lt;=EOMONTH(E$4,0))*('Diário 1º PA'!$F$4:$F$2977)*(IF(Resumo!$Q$5="",1,'Diário 1º PA'!$O$4:$O$2977=Resumo!$Q$5)))
+SUMPRODUCT(('Diário 2º PA'!$E$4:$E$2000='Analítico Cp.'!$B134)*('Diário 2º PA'!$C$4:$C$2000&gt;=E$4)*('Diário 2º PA'!$C$4:$C$2000&lt;=EOMONTH(E$4,0))*('Diário 2º PA'!$F$4:$F$2000)*(IF(Resumo!$Q$5="",1,'Diário 2º PA'!$O$4:$O$2000=Resumo!$Q$5)))
+SUMPRODUCT(('Diário 3º PA'!$E$4:$E$2000='Analítico Cp.'!$B134)*('Diário 3º PA'!$C$4:$C$2000&gt;=E$4)*('Diário 3º PA'!$C$4:$C$2000&lt;=EOMONTH(E$4,0))*('Diário 3º PA'!$F$4:$F$2000)*(IF(Resumo!$Q$5="",1,'Diário 3º PA'!$O$4:$O$2000=Resumo!$Q$5)))
+SUMPRODUCT(('Diário 4º PA'!$E$4:$E$2000='Analítico Cp.'!$B134)*('Diário 4º PA'!$C$4:$C$2000&gt;=E$4)*('Diário 4º PA'!$C$4:$C$2000&lt;=EOMONTH(E$4,0))*('Diário 4º PA'!$F$4:$F$2000)*(IF(Resumo!$Q$5="",1,'Diário 4º PA'!$O$4:$O$2000=Resumo!$Q$5)))
+SUMPRODUCT(('Comp.'!$D$5:$D$763=$B134)*('Comp.'!$B$5:$B$763&gt;=E$4)*('Comp.'!$B$5:$B$763&lt;=EOMONTH(E$4,0))*('Comp.'!$E$5:$E$763)*(IF(Resumo!$Q$5="",1,'Comp.'!$K$5:$K$763=Resumo!$Q$5)))</f>
        <v>0</v>
      </c>
      <c r="F134" s="199">
        <f t="array" ref="F134">SUMPRODUCT(('Diário 1º PA'!$E$4:$E$2977='Analítico Cp.'!$B134)*('Diário 1º PA'!$C$4:$C$2977&gt;=F$4)*('Diário 1º PA'!$C$4:$C$2977&lt;=EOMONTH(F$4,0))*('Diário 1º PA'!$F$4:$F$2977)*(IF(Resumo!$Q$5="",1,'Diário 1º PA'!$O$4:$O$2977=Resumo!$Q$5)))
+SUMPRODUCT(('Diário 2º PA'!$E$4:$E$2000='Analítico Cp.'!$B134)*('Diário 2º PA'!$C$4:$C$2000&gt;=F$4)*('Diário 2º PA'!$C$4:$C$2000&lt;=EOMONTH(F$4,0))*('Diário 2º PA'!$F$4:$F$2000)*(IF(Resumo!$Q$5="",1,'Diário 2º PA'!$O$4:$O$2000=Resumo!$Q$5)))
+SUMPRODUCT(('Diário 3º PA'!$E$4:$E$2000='Analítico Cp.'!$B134)*('Diário 3º PA'!$C$4:$C$2000&gt;=F$4)*('Diário 3º PA'!$C$4:$C$2000&lt;=EOMONTH(F$4,0))*('Diário 3º PA'!$F$4:$F$2000)*(IF(Resumo!$Q$5="",1,'Diário 3º PA'!$O$4:$O$2000=Resumo!$Q$5)))
+SUMPRODUCT(('Diário 4º PA'!$E$4:$E$2000='Analítico Cp.'!$B134)*('Diário 4º PA'!$C$4:$C$2000&gt;=F$4)*('Diário 4º PA'!$C$4:$C$2000&lt;=EOMONTH(F$4,0))*('Diário 4º PA'!$F$4:$F$2000)*(IF(Resumo!$Q$5="",1,'Diário 4º PA'!$O$4:$O$2000=Resumo!$Q$5)))
+SUMPRODUCT(('Comp.'!$D$5:$D$763=$B134)*('Comp.'!$B$5:$B$763&gt;=F$4)*('Comp.'!$B$5:$B$763&lt;=EOMONTH(F$4,0))*('Comp.'!$E$5:$E$763)*(IF(Resumo!$Q$5="",1,'Comp.'!$K$5:$K$763=Resumo!$Q$5)))</f>
        <v>0</v>
      </c>
      <c r="G134" s="199">
        <f t="array" ref="G134">SUMPRODUCT(('Diário 1º PA'!$E$4:$E$2977='Analítico Cp.'!$B134)*('Diário 1º PA'!$C$4:$C$2977&gt;=G$4)*('Diário 1º PA'!$C$4:$C$2977&lt;=EOMONTH(G$4,0))*('Diário 1º PA'!$F$4:$F$2977)*(IF(Resumo!$Q$5="",1,'Diário 1º PA'!$O$4:$O$2977=Resumo!$Q$5)))
+SUMPRODUCT(('Diário 2º PA'!$E$4:$E$2000='Analítico Cp.'!$B134)*('Diário 2º PA'!$C$4:$C$2000&gt;=G$4)*('Diário 2º PA'!$C$4:$C$2000&lt;=EOMONTH(G$4,0))*('Diário 2º PA'!$F$4:$F$2000)*(IF(Resumo!$Q$5="",1,'Diário 2º PA'!$O$4:$O$2000=Resumo!$Q$5)))
+SUMPRODUCT(('Diário 3º PA'!$E$4:$E$2000='Analítico Cp.'!$B134)*('Diário 3º PA'!$C$4:$C$2000&gt;=G$4)*('Diário 3º PA'!$C$4:$C$2000&lt;=EOMONTH(G$4,0))*('Diário 3º PA'!$F$4:$F$2000)*(IF(Resumo!$Q$5="",1,'Diário 3º PA'!$O$4:$O$2000=Resumo!$Q$5)))
+SUMPRODUCT(('Diário 4º PA'!$E$4:$E$2000='Analítico Cp.'!$B134)*('Diário 4º PA'!$C$4:$C$2000&gt;=G$4)*('Diário 4º PA'!$C$4:$C$2000&lt;=EOMONTH(G$4,0))*('Diário 4º PA'!$F$4:$F$2000)*(IF(Resumo!$Q$5="",1,'Diário 4º PA'!$O$4:$O$2000=Resumo!$Q$5)))
+SUMPRODUCT(('Comp.'!$D$5:$D$763=$B134)*('Comp.'!$B$5:$B$763&gt;=G$4)*('Comp.'!$B$5:$B$763&lt;=EOMONTH(G$4,0))*('Comp.'!$E$5:$E$763)*(IF(Resumo!$Q$5="",1,'Comp.'!$K$5:$K$763=Resumo!$Q$5)))</f>
        <v>0</v>
      </c>
      <c r="H134" s="199">
        <f t="array" ref="H134">SUMPRODUCT(('Diário 1º PA'!$E$4:$E$2977='Analítico Cp.'!$B134)*('Diário 1º PA'!$C$4:$C$2977&gt;=H$4)*('Diário 1º PA'!$C$4:$C$2977&lt;=EOMONTH(H$4,0))*('Diário 1º PA'!$F$4:$F$2977)*(IF(Resumo!$Q$5="",1,'Diário 1º PA'!$O$4:$O$2977=Resumo!$Q$5)))
+SUMPRODUCT(('Diário 2º PA'!$E$4:$E$2000='Analítico Cp.'!$B134)*('Diário 2º PA'!$C$4:$C$2000&gt;=H$4)*('Diário 2º PA'!$C$4:$C$2000&lt;=EOMONTH(H$4,0))*('Diário 2º PA'!$F$4:$F$2000)*(IF(Resumo!$Q$5="",1,'Diário 2º PA'!$O$4:$O$2000=Resumo!$Q$5)))
+SUMPRODUCT(('Diário 3º PA'!$E$4:$E$2000='Analítico Cp.'!$B134)*('Diário 3º PA'!$C$4:$C$2000&gt;=H$4)*('Diário 3º PA'!$C$4:$C$2000&lt;=EOMONTH(H$4,0))*('Diário 3º PA'!$F$4:$F$2000)*(IF(Resumo!$Q$5="",1,'Diário 3º PA'!$O$4:$O$2000=Resumo!$Q$5)))
+SUMPRODUCT(('Diário 4º PA'!$E$4:$E$2000='Analítico Cp.'!$B134)*('Diário 4º PA'!$C$4:$C$2000&gt;=H$4)*('Diário 4º PA'!$C$4:$C$2000&lt;=EOMONTH(H$4,0))*('Diário 4º PA'!$F$4:$F$2000)*(IF(Resumo!$Q$5="",1,'Diário 4º PA'!$O$4:$O$2000=Resumo!$Q$5)))
+SUMPRODUCT(('Comp.'!$D$5:$D$763=$B134)*('Comp.'!$B$5:$B$763&gt;=H$4)*('Comp.'!$B$5:$B$763&lt;=EOMONTH(H$4,0))*('Comp.'!$E$5:$E$763)*(IF(Resumo!$Q$5="",1,'Comp.'!$K$5:$K$763=Resumo!$Q$5)))</f>
        <v>0</v>
      </c>
      <c r="I134" s="199">
        <f t="array" ref="I134">SUMPRODUCT(('Diário 1º PA'!$E$4:$E$2977='Analítico Cp.'!$B134)*('Diário 1º PA'!$C$4:$C$2977&gt;=I$4)*('Diário 1º PA'!$C$4:$C$2977&lt;=EOMONTH(I$4,0))*('Diário 1º PA'!$F$4:$F$2977)*(IF(Resumo!$Q$5="",1,'Diário 1º PA'!$O$4:$O$2977=Resumo!$Q$5)))
+SUMPRODUCT(('Diário 2º PA'!$E$4:$E$2000='Analítico Cp.'!$B134)*('Diário 2º PA'!$C$4:$C$2000&gt;=I$4)*('Diário 2º PA'!$C$4:$C$2000&lt;=EOMONTH(I$4,0))*('Diário 2º PA'!$F$4:$F$2000)*(IF(Resumo!$Q$5="",1,'Diário 2º PA'!$O$4:$O$2000=Resumo!$Q$5)))
+SUMPRODUCT(('Diário 3º PA'!$E$4:$E$2000='Analítico Cp.'!$B134)*('Diário 3º PA'!$C$4:$C$2000&gt;=I$4)*('Diário 3º PA'!$C$4:$C$2000&lt;=EOMONTH(I$4,0))*('Diário 3º PA'!$F$4:$F$2000)*(IF(Resumo!$Q$5="",1,'Diário 3º PA'!$O$4:$O$2000=Resumo!$Q$5)))
+SUMPRODUCT(('Diário 4º PA'!$E$4:$E$2000='Analítico Cp.'!$B134)*('Diário 4º PA'!$C$4:$C$2000&gt;=I$4)*('Diário 4º PA'!$C$4:$C$2000&lt;=EOMONTH(I$4,0))*('Diário 4º PA'!$F$4:$F$2000)*(IF(Resumo!$Q$5="",1,'Diário 4º PA'!$O$4:$O$2000=Resumo!$Q$5)))
+SUMPRODUCT(('Comp.'!$D$5:$D$763=$B134)*('Comp.'!$B$5:$B$763&gt;=I$4)*('Comp.'!$B$5:$B$763&lt;=EOMONTH(I$4,0))*('Comp.'!$E$5:$E$763)*(IF(Resumo!$Q$5="",1,'Comp.'!$K$5:$K$763=Resumo!$Q$5)))</f>
        <v>0</v>
      </c>
      <c r="J134" s="199">
        <f t="array" ref="J134">SUMPRODUCT(('Diário 1º PA'!$E$4:$E$2977='Analítico Cp.'!$B134)*('Diário 1º PA'!$C$4:$C$2977&gt;=J$4)*('Diário 1º PA'!$C$4:$C$2977&lt;=EOMONTH(J$4,0))*('Diário 1º PA'!$F$4:$F$2977)*(IF(Resumo!$Q$5="",1,'Diário 1º PA'!$O$4:$O$2977=Resumo!$Q$5)))
+SUMPRODUCT(('Diário 2º PA'!$E$4:$E$2000='Analítico Cp.'!$B134)*('Diário 2º PA'!$C$4:$C$2000&gt;=J$4)*('Diário 2º PA'!$C$4:$C$2000&lt;=EOMONTH(J$4,0))*('Diário 2º PA'!$F$4:$F$2000)*(IF(Resumo!$Q$5="",1,'Diário 2º PA'!$O$4:$O$2000=Resumo!$Q$5)))
+SUMPRODUCT(('Diário 3º PA'!$E$4:$E$2000='Analítico Cp.'!$B134)*('Diário 3º PA'!$C$4:$C$2000&gt;=J$4)*('Diário 3º PA'!$C$4:$C$2000&lt;=EOMONTH(J$4,0))*('Diário 3º PA'!$F$4:$F$2000)*(IF(Resumo!$Q$5="",1,'Diário 3º PA'!$O$4:$O$2000=Resumo!$Q$5)))
+SUMPRODUCT(('Diário 4º PA'!$E$4:$E$2000='Analítico Cp.'!$B134)*('Diário 4º PA'!$C$4:$C$2000&gt;=J$4)*('Diário 4º PA'!$C$4:$C$2000&lt;=EOMONTH(J$4,0))*('Diário 4º PA'!$F$4:$F$2000)*(IF(Resumo!$Q$5="",1,'Diário 4º PA'!$O$4:$O$2000=Resumo!$Q$5)))
+SUMPRODUCT(('Comp.'!$D$5:$D$763=$B134)*('Comp.'!$B$5:$B$763&gt;=J$4)*('Comp.'!$B$5:$B$763&lt;=EOMONTH(J$4,0))*('Comp.'!$E$5:$E$763)*(IF(Resumo!$Q$5="",1,'Comp.'!$K$5:$K$763=Resumo!$Q$5)))</f>
        <v>0</v>
      </c>
      <c r="K134" s="199">
        <f t="array" ref="K134">SUMPRODUCT(('Diário 1º PA'!$E$4:$E$2977='Analítico Cp.'!$B134)*('Diário 1º PA'!$C$4:$C$2977&gt;=K$4)*('Diário 1º PA'!$C$4:$C$2977&lt;=EOMONTH(K$4,0))*('Diário 1º PA'!$F$4:$F$2977)*(IF(Resumo!$Q$5="",1,'Diário 1º PA'!$O$4:$O$2977=Resumo!$Q$5)))
+SUMPRODUCT(('Diário 2º PA'!$E$4:$E$2000='Analítico Cp.'!$B134)*('Diário 2º PA'!$C$4:$C$2000&gt;=K$4)*('Diário 2º PA'!$C$4:$C$2000&lt;=EOMONTH(K$4,0))*('Diário 2º PA'!$F$4:$F$2000)*(IF(Resumo!$Q$5="",1,'Diário 2º PA'!$O$4:$O$2000=Resumo!$Q$5)))
+SUMPRODUCT(('Diário 3º PA'!$E$4:$E$2000='Analítico Cp.'!$B134)*('Diário 3º PA'!$C$4:$C$2000&gt;=K$4)*('Diário 3º PA'!$C$4:$C$2000&lt;=EOMONTH(K$4,0))*('Diário 3º PA'!$F$4:$F$2000)*(IF(Resumo!$Q$5="",1,'Diário 3º PA'!$O$4:$O$2000=Resumo!$Q$5)))
+SUMPRODUCT(('Diário 4º PA'!$E$4:$E$2000='Analítico Cp.'!$B134)*('Diário 4º PA'!$C$4:$C$2000&gt;=K$4)*('Diário 4º PA'!$C$4:$C$2000&lt;=EOMONTH(K$4,0))*('Diário 4º PA'!$F$4:$F$2000)*(IF(Resumo!$Q$5="",1,'Diário 4º PA'!$O$4:$O$2000=Resumo!$Q$5)))
+SUMPRODUCT(('Comp.'!$D$5:$D$763=$B134)*('Comp.'!$B$5:$B$763&gt;=K$4)*('Comp.'!$B$5:$B$763&lt;=EOMONTH(K$4,0))*('Comp.'!$E$5:$E$763)*(IF(Resumo!$Q$5="",1,'Comp.'!$K$5:$K$763=Resumo!$Q$5)))</f>
        <v>0</v>
      </c>
      <c r="L134" s="199">
        <f t="array" ref="L134">SUMPRODUCT(('Diário 1º PA'!$E$4:$E$2977='Analítico Cp.'!$B134)*('Diário 1º PA'!$C$4:$C$2977&gt;=L$4)*('Diário 1º PA'!$C$4:$C$2977&lt;=EOMONTH(L$4,0))*('Diário 1º PA'!$F$4:$F$2977)*(IF(Resumo!$Q$5="",1,'Diário 1º PA'!$O$4:$O$2977=Resumo!$Q$5)))
+SUMPRODUCT(('Diário 2º PA'!$E$4:$E$2000='Analítico Cp.'!$B134)*('Diário 2º PA'!$C$4:$C$2000&gt;=L$4)*('Diário 2º PA'!$C$4:$C$2000&lt;=EOMONTH(L$4,0))*('Diário 2º PA'!$F$4:$F$2000)*(IF(Resumo!$Q$5="",1,'Diário 2º PA'!$O$4:$O$2000=Resumo!$Q$5)))
+SUMPRODUCT(('Diário 3º PA'!$E$4:$E$2000='Analítico Cp.'!$B134)*('Diário 3º PA'!$C$4:$C$2000&gt;=L$4)*('Diário 3º PA'!$C$4:$C$2000&lt;=EOMONTH(L$4,0))*('Diário 3º PA'!$F$4:$F$2000)*(IF(Resumo!$Q$5="",1,'Diário 3º PA'!$O$4:$O$2000=Resumo!$Q$5)))
+SUMPRODUCT(('Diário 4º PA'!$E$4:$E$2000='Analítico Cp.'!$B134)*('Diário 4º PA'!$C$4:$C$2000&gt;=L$4)*('Diário 4º PA'!$C$4:$C$2000&lt;=EOMONTH(L$4,0))*('Diário 4º PA'!$F$4:$F$2000)*(IF(Resumo!$Q$5="",1,'Diário 4º PA'!$O$4:$O$2000=Resumo!$Q$5)))
+SUMPRODUCT(('Comp.'!$D$5:$D$763=$B134)*('Comp.'!$B$5:$B$763&gt;=L$4)*('Comp.'!$B$5:$B$763&lt;=EOMONTH(L$4,0))*('Comp.'!$E$5:$E$763)*(IF(Resumo!$Q$5="",1,'Comp.'!$K$5:$K$763=Resumo!$Q$5)))</f>
        <v>0</v>
      </c>
      <c r="M134" s="199">
        <f t="array" ref="M134">SUMPRODUCT(('Diário 1º PA'!$E$4:$E$2977='Analítico Cp.'!$B134)*('Diário 1º PA'!$C$4:$C$2977&gt;=M$4)*('Diário 1º PA'!$C$4:$C$2977&lt;=EOMONTH(M$4,0))*('Diário 1º PA'!$F$4:$F$2977)*(IF(Resumo!$Q$5="",1,'Diário 1º PA'!$O$4:$O$2977=Resumo!$Q$5)))
+SUMPRODUCT(('Diário 2º PA'!$E$4:$E$2000='Analítico Cp.'!$B134)*('Diário 2º PA'!$C$4:$C$2000&gt;=M$4)*('Diário 2º PA'!$C$4:$C$2000&lt;=EOMONTH(M$4,0))*('Diário 2º PA'!$F$4:$F$2000)*(IF(Resumo!$Q$5="",1,'Diário 2º PA'!$O$4:$O$2000=Resumo!$Q$5)))
+SUMPRODUCT(('Diário 3º PA'!$E$4:$E$2000='Analítico Cp.'!$B134)*('Diário 3º PA'!$C$4:$C$2000&gt;=M$4)*('Diário 3º PA'!$C$4:$C$2000&lt;=EOMONTH(M$4,0))*('Diário 3º PA'!$F$4:$F$2000)*(IF(Resumo!$Q$5="",1,'Diário 3º PA'!$O$4:$O$2000=Resumo!$Q$5)))
+SUMPRODUCT(('Diário 4º PA'!$E$4:$E$2000='Analítico Cp.'!$B134)*('Diário 4º PA'!$C$4:$C$2000&gt;=M$4)*('Diário 4º PA'!$C$4:$C$2000&lt;=EOMONTH(M$4,0))*('Diário 4º PA'!$F$4:$F$2000)*(IF(Resumo!$Q$5="",1,'Diário 4º PA'!$O$4:$O$2000=Resumo!$Q$5)))
+SUMPRODUCT(('Comp.'!$D$5:$D$763=$B134)*('Comp.'!$B$5:$B$763&gt;=M$4)*('Comp.'!$B$5:$B$763&lt;=EOMONTH(M$4,0))*('Comp.'!$E$5:$E$763)*(IF(Resumo!$Q$5="",1,'Comp.'!$K$5:$K$763=Resumo!$Q$5)))</f>
        <v>0</v>
      </c>
      <c r="N134" s="199">
        <f t="array" ref="N134">SUMPRODUCT(('Diário 1º PA'!$E$4:$E$2977='Analítico Cp.'!$B134)*('Diário 1º PA'!$C$4:$C$2977&gt;=N$4)*('Diário 1º PA'!$C$4:$C$2977&lt;=EOMONTH(N$4,0))*('Diário 1º PA'!$F$4:$F$2977)*(IF(Resumo!$Q$5="",1,'Diário 1º PA'!$O$4:$O$2977=Resumo!$Q$5)))
+SUMPRODUCT(('Diário 2º PA'!$E$4:$E$2000='Analítico Cp.'!$B134)*('Diário 2º PA'!$C$4:$C$2000&gt;=N$4)*('Diário 2º PA'!$C$4:$C$2000&lt;=EOMONTH(N$4,0))*('Diário 2º PA'!$F$4:$F$2000)*(IF(Resumo!$Q$5="",1,'Diário 2º PA'!$O$4:$O$2000=Resumo!$Q$5)))
+SUMPRODUCT(('Diário 3º PA'!$E$4:$E$2000='Analítico Cp.'!$B134)*('Diário 3º PA'!$C$4:$C$2000&gt;=N$4)*('Diário 3º PA'!$C$4:$C$2000&lt;=EOMONTH(N$4,0))*('Diário 3º PA'!$F$4:$F$2000)*(IF(Resumo!$Q$5="",1,'Diário 3º PA'!$O$4:$O$2000=Resumo!$Q$5)))
+SUMPRODUCT(('Diário 4º PA'!$E$4:$E$2000='Analítico Cp.'!$B134)*('Diário 4º PA'!$C$4:$C$2000&gt;=N$4)*('Diário 4º PA'!$C$4:$C$2000&lt;=EOMONTH(N$4,0))*('Diário 4º PA'!$F$4:$F$2000)*(IF(Resumo!$Q$5="",1,'Diário 4º PA'!$O$4:$O$2000=Resumo!$Q$5)))
+SUMPRODUCT(('Comp.'!$D$5:$D$763=$B134)*('Comp.'!$B$5:$B$763&gt;=N$4)*('Comp.'!$B$5:$B$763&lt;=EOMONTH(N$4,0))*('Comp.'!$E$5:$E$763)*(IF(Resumo!$Q$5="",1,'Comp.'!$K$5:$K$763=Resumo!$Q$5)))</f>
        <v>0</v>
      </c>
      <c r="O134" s="200">
        <f t="shared" si="13"/>
        <v>0</v>
      </c>
      <c r="P134" s="201">
        <f t="shared" si="14"/>
        <v>0</v>
      </c>
      <c r="Q134" s="174"/>
      <c r="R134" s="174"/>
      <c r="S134" s="174"/>
      <c r="T134" s="174"/>
      <c r="U134" s="174"/>
      <c r="V134" s="174"/>
      <c r="W134" s="174"/>
      <c r="X134" s="174"/>
      <c r="Y134" s="174"/>
      <c r="Z134" s="174"/>
    </row>
    <row r="135" spans="1:26" ht="23.25" customHeight="1" x14ac:dyDescent="0.2">
      <c r="A135" s="220" t="s">
        <v>373</v>
      </c>
      <c r="B135" s="84" t="s">
        <v>374</v>
      </c>
      <c r="C135" s="199">
        <f t="array" ref="C135">SUMPRODUCT(('Diário 1º PA'!$E$4:$E$2977='Analítico Cp.'!$B135)*('Diário 1º PA'!$C$4:$C$2977&gt;=C$4)*('Diário 1º PA'!$C$4:$C$2977&lt;=EOMONTH(C$4,0))*('Diário 1º PA'!$F$4:$F$2977)*(IF(Resumo!$Q$5="",1,'Diário 1º PA'!$O$4:$O$2977=Resumo!$Q$5)))
+SUMPRODUCT(('Diário 2º PA'!$E$4:$E$2000='Analítico Cp.'!$B135)*('Diário 2º PA'!$C$4:$C$2000&gt;=C$4)*('Diário 2º PA'!$C$4:$C$2000&lt;=EOMONTH(C$4,0))*('Diário 2º PA'!$F$4:$F$2000)*(IF(Resumo!$Q$5="",1,'Diário 2º PA'!$O$4:$O$2000=Resumo!$Q$5)))
+SUMPRODUCT(('Diário 3º PA'!$E$4:$E$2000='Analítico Cp.'!$B135)*('Diário 3º PA'!$C$4:$C$2000&gt;=C$4)*('Diário 3º PA'!$C$4:$C$2000&lt;=EOMONTH(C$4,0))*('Diário 3º PA'!$F$4:$F$2000)*(IF(Resumo!$Q$5="",1,'Diário 3º PA'!$O$4:$O$2000=Resumo!$Q$5)))
+SUMPRODUCT(('Diário 4º PA'!$E$4:$E$2000='Analítico Cp.'!$B135)*('Diário 4º PA'!$C$4:$C$2000&gt;=C$4)*('Diário 4º PA'!$C$4:$C$2000&lt;=EOMONTH(C$4,0))*('Diário 4º PA'!$F$4:$F$2000)*(IF(Resumo!$Q$5="",1,'Diário 4º PA'!$O$4:$O$2000=Resumo!$Q$5)))
+SUMPRODUCT(('Comp.'!$D$5:$D$763=$B135)*('Comp.'!$B$5:$B$763&gt;=C$4)*('Comp.'!$B$5:$B$763&lt;=EOMONTH(C$4,0))*('Comp.'!$E$5:$E$763)*(IF(Resumo!$Q$5="",1,'Comp.'!$K$5:$K$763=Resumo!$Q$5)))</f>
        <v>0</v>
      </c>
      <c r="D135" s="199">
        <f t="array" ref="D135">SUMPRODUCT(('Diário 1º PA'!$E$4:$E$2977='Analítico Cp.'!$B135)*('Diário 1º PA'!$C$4:$C$2977&gt;=D$4)*('Diário 1º PA'!$C$4:$C$2977&lt;=EOMONTH(D$4,0))*('Diário 1º PA'!$F$4:$F$2977)*(IF(Resumo!$Q$5="",1,'Diário 1º PA'!$O$4:$O$2977=Resumo!$Q$5)))
+SUMPRODUCT(('Diário 2º PA'!$E$4:$E$2000='Analítico Cp.'!$B135)*('Diário 2º PA'!$C$4:$C$2000&gt;=D$4)*('Diário 2º PA'!$C$4:$C$2000&lt;=EOMONTH(D$4,0))*('Diário 2º PA'!$F$4:$F$2000)*(IF(Resumo!$Q$5="",1,'Diário 2º PA'!$O$4:$O$2000=Resumo!$Q$5)))
+SUMPRODUCT(('Diário 3º PA'!$E$4:$E$2000='Analítico Cp.'!$B135)*('Diário 3º PA'!$C$4:$C$2000&gt;=D$4)*('Diário 3º PA'!$C$4:$C$2000&lt;=EOMONTH(D$4,0))*('Diário 3º PA'!$F$4:$F$2000)*(IF(Resumo!$Q$5="",1,'Diário 3º PA'!$O$4:$O$2000=Resumo!$Q$5)))
+SUMPRODUCT(('Diário 4º PA'!$E$4:$E$2000='Analítico Cp.'!$B135)*('Diário 4º PA'!$C$4:$C$2000&gt;=D$4)*('Diário 4º PA'!$C$4:$C$2000&lt;=EOMONTH(D$4,0))*('Diário 4º PA'!$F$4:$F$2000)*(IF(Resumo!$Q$5="",1,'Diário 4º PA'!$O$4:$O$2000=Resumo!$Q$5)))
+SUMPRODUCT(('Comp.'!$D$5:$D$763=$B135)*('Comp.'!$B$5:$B$763&gt;=D$4)*('Comp.'!$B$5:$B$763&lt;=EOMONTH(D$4,0))*('Comp.'!$E$5:$E$763)*(IF(Resumo!$Q$5="",1,'Comp.'!$K$5:$K$763=Resumo!$Q$5)))</f>
        <v>0</v>
      </c>
      <c r="E135" s="199">
        <f t="array" ref="E135">SUMPRODUCT(('Diário 1º PA'!$E$4:$E$2977='Analítico Cp.'!$B135)*('Diário 1º PA'!$C$4:$C$2977&gt;=E$4)*('Diário 1º PA'!$C$4:$C$2977&lt;=EOMONTH(E$4,0))*('Diário 1º PA'!$F$4:$F$2977)*(IF(Resumo!$Q$5="",1,'Diário 1º PA'!$O$4:$O$2977=Resumo!$Q$5)))
+SUMPRODUCT(('Diário 2º PA'!$E$4:$E$2000='Analítico Cp.'!$B135)*('Diário 2º PA'!$C$4:$C$2000&gt;=E$4)*('Diário 2º PA'!$C$4:$C$2000&lt;=EOMONTH(E$4,0))*('Diário 2º PA'!$F$4:$F$2000)*(IF(Resumo!$Q$5="",1,'Diário 2º PA'!$O$4:$O$2000=Resumo!$Q$5)))
+SUMPRODUCT(('Diário 3º PA'!$E$4:$E$2000='Analítico Cp.'!$B135)*('Diário 3º PA'!$C$4:$C$2000&gt;=E$4)*('Diário 3º PA'!$C$4:$C$2000&lt;=EOMONTH(E$4,0))*('Diário 3º PA'!$F$4:$F$2000)*(IF(Resumo!$Q$5="",1,'Diário 3º PA'!$O$4:$O$2000=Resumo!$Q$5)))
+SUMPRODUCT(('Diário 4º PA'!$E$4:$E$2000='Analítico Cp.'!$B135)*('Diário 4º PA'!$C$4:$C$2000&gt;=E$4)*('Diário 4º PA'!$C$4:$C$2000&lt;=EOMONTH(E$4,0))*('Diário 4º PA'!$F$4:$F$2000)*(IF(Resumo!$Q$5="",1,'Diário 4º PA'!$O$4:$O$2000=Resumo!$Q$5)))
+SUMPRODUCT(('Comp.'!$D$5:$D$763=$B135)*('Comp.'!$B$5:$B$763&gt;=E$4)*('Comp.'!$B$5:$B$763&lt;=EOMONTH(E$4,0))*('Comp.'!$E$5:$E$763)*(IF(Resumo!$Q$5="",1,'Comp.'!$K$5:$K$763=Resumo!$Q$5)))</f>
        <v>0</v>
      </c>
      <c r="F135" s="199">
        <f t="array" ref="F135">SUMPRODUCT(('Diário 1º PA'!$E$4:$E$2977='Analítico Cp.'!$B135)*('Diário 1º PA'!$C$4:$C$2977&gt;=F$4)*('Diário 1º PA'!$C$4:$C$2977&lt;=EOMONTH(F$4,0))*('Diário 1º PA'!$F$4:$F$2977)*(IF(Resumo!$Q$5="",1,'Diário 1º PA'!$O$4:$O$2977=Resumo!$Q$5)))
+SUMPRODUCT(('Diário 2º PA'!$E$4:$E$2000='Analítico Cp.'!$B135)*('Diário 2º PA'!$C$4:$C$2000&gt;=F$4)*('Diário 2º PA'!$C$4:$C$2000&lt;=EOMONTH(F$4,0))*('Diário 2º PA'!$F$4:$F$2000)*(IF(Resumo!$Q$5="",1,'Diário 2º PA'!$O$4:$O$2000=Resumo!$Q$5)))
+SUMPRODUCT(('Diário 3º PA'!$E$4:$E$2000='Analítico Cp.'!$B135)*('Diário 3º PA'!$C$4:$C$2000&gt;=F$4)*('Diário 3º PA'!$C$4:$C$2000&lt;=EOMONTH(F$4,0))*('Diário 3º PA'!$F$4:$F$2000)*(IF(Resumo!$Q$5="",1,'Diário 3º PA'!$O$4:$O$2000=Resumo!$Q$5)))
+SUMPRODUCT(('Diário 4º PA'!$E$4:$E$2000='Analítico Cp.'!$B135)*('Diário 4º PA'!$C$4:$C$2000&gt;=F$4)*('Diário 4º PA'!$C$4:$C$2000&lt;=EOMONTH(F$4,0))*('Diário 4º PA'!$F$4:$F$2000)*(IF(Resumo!$Q$5="",1,'Diário 4º PA'!$O$4:$O$2000=Resumo!$Q$5)))
+SUMPRODUCT(('Comp.'!$D$5:$D$763=$B135)*('Comp.'!$B$5:$B$763&gt;=F$4)*('Comp.'!$B$5:$B$763&lt;=EOMONTH(F$4,0))*('Comp.'!$E$5:$E$763)*(IF(Resumo!$Q$5="",1,'Comp.'!$K$5:$K$763=Resumo!$Q$5)))</f>
        <v>0</v>
      </c>
      <c r="G135" s="199">
        <f t="array" ref="G135">SUMPRODUCT(('Diário 1º PA'!$E$4:$E$2977='Analítico Cp.'!$B135)*('Diário 1º PA'!$C$4:$C$2977&gt;=G$4)*('Diário 1º PA'!$C$4:$C$2977&lt;=EOMONTH(G$4,0))*('Diário 1º PA'!$F$4:$F$2977)*(IF(Resumo!$Q$5="",1,'Diário 1º PA'!$O$4:$O$2977=Resumo!$Q$5)))
+SUMPRODUCT(('Diário 2º PA'!$E$4:$E$2000='Analítico Cp.'!$B135)*('Diário 2º PA'!$C$4:$C$2000&gt;=G$4)*('Diário 2º PA'!$C$4:$C$2000&lt;=EOMONTH(G$4,0))*('Diário 2º PA'!$F$4:$F$2000)*(IF(Resumo!$Q$5="",1,'Diário 2º PA'!$O$4:$O$2000=Resumo!$Q$5)))
+SUMPRODUCT(('Diário 3º PA'!$E$4:$E$2000='Analítico Cp.'!$B135)*('Diário 3º PA'!$C$4:$C$2000&gt;=G$4)*('Diário 3º PA'!$C$4:$C$2000&lt;=EOMONTH(G$4,0))*('Diário 3º PA'!$F$4:$F$2000)*(IF(Resumo!$Q$5="",1,'Diário 3º PA'!$O$4:$O$2000=Resumo!$Q$5)))
+SUMPRODUCT(('Diário 4º PA'!$E$4:$E$2000='Analítico Cp.'!$B135)*('Diário 4º PA'!$C$4:$C$2000&gt;=G$4)*('Diário 4º PA'!$C$4:$C$2000&lt;=EOMONTH(G$4,0))*('Diário 4º PA'!$F$4:$F$2000)*(IF(Resumo!$Q$5="",1,'Diário 4º PA'!$O$4:$O$2000=Resumo!$Q$5)))
+SUMPRODUCT(('Comp.'!$D$5:$D$763=$B135)*('Comp.'!$B$5:$B$763&gt;=G$4)*('Comp.'!$B$5:$B$763&lt;=EOMONTH(G$4,0))*('Comp.'!$E$5:$E$763)*(IF(Resumo!$Q$5="",1,'Comp.'!$K$5:$K$763=Resumo!$Q$5)))</f>
        <v>0</v>
      </c>
      <c r="H135" s="199">
        <f t="array" ref="H135">SUMPRODUCT(('Diário 1º PA'!$E$4:$E$2977='Analítico Cp.'!$B135)*('Diário 1º PA'!$C$4:$C$2977&gt;=H$4)*('Diário 1º PA'!$C$4:$C$2977&lt;=EOMONTH(H$4,0))*('Diário 1º PA'!$F$4:$F$2977)*(IF(Resumo!$Q$5="",1,'Diário 1º PA'!$O$4:$O$2977=Resumo!$Q$5)))
+SUMPRODUCT(('Diário 2º PA'!$E$4:$E$2000='Analítico Cp.'!$B135)*('Diário 2º PA'!$C$4:$C$2000&gt;=H$4)*('Diário 2º PA'!$C$4:$C$2000&lt;=EOMONTH(H$4,0))*('Diário 2º PA'!$F$4:$F$2000)*(IF(Resumo!$Q$5="",1,'Diário 2º PA'!$O$4:$O$2000=Resumo!$Q$5)))
+SUMPRODUCT(('Diário 3º PA'!$E$4:$E$2000='Analítico Cp.'!$B135)*('Diário 3º PA'!$C$4:$C$2000&gt;=H$4)*('Diário 3º PA'!$C$4:$C$2000&lt;=EOMONTH(H$4,0))*('Diário 3º PA'!$F$4:$F$2000)*(IF(Resumo!$Q$5="",1,'Diário 3º PA'!$O$4:$O$2000=Resumo!$Q$5)))
+SUMPRODUCT(('Diário 4º PA'!$E$4:$E$2000='Analítico Cp.'!$B135)*('Diário 4º PA'!$C$4:$C$2000&gt;=H$4)*('Diário 4º PA'!$C$4:$C$2000&lt;=EOMONTH(H$4,0))*('Diário 4º PA'!$F$4:$F$2000)*(IF(Resumo!$Q$5="",1,'Diário 4º PA'!$O$4:$O$2000=Resumo!$Q$5)))
+SUMPRODUCT(('Comp.'!$D$5:$D$763=$B135)*('Comp.'!$B$5:$B$763&gt;=H$4)*('Comp.'!$B$5:$B$763&lt;=EOMONTH(H$4,0))*('Comp.'!$E$5:$E$763)*(IF(Resumo!$Q$5="",1,'Comp.'!$K$5:$K$763=Resumo!$Q$5)))</f>
        <v>0</v>
      </c>
      <c r="I135" s="199">
        <f t="array" ref="I135">SUMPRODUCT(('Diário 1º PA'!$E$4:$E$2977='Analítico Cp.'!$B135)*('Diário 1º PA'!$C$4:$C$2977&gt;=I$4)*('Diário 1º PA'!$C$4:$C$2977&lt;=EOMONTH(I$4,0))*('Diário 1º PA'!$F$4:$F$2977)*(IF(Resumo!$Q$5="",1,'Diário 1º PA'!$O$4:$O$2977=Resumo!$Q$5)))
+SUMPRODUCT(('Diário 2º PA'!$E$4:$E$2000='Analítico Cp.'!$B135)*('Diário 2º PA'!$C$4:$C$2000&gt;=I$4)*('Diário 2º PA'!$C$4:$C$2000&lt;=EOMONTH(I$4,0))*('Diário 2º PA'!$F$4:$F$2000)*(IF(Resumo!$Q$5="",1,'Diário 2º PA'!$O$4:$O$2000=Resumo!$Q$5)))
+SUMPRODUCT(('Diário 3º PA'!$E$4:$E$2000='Analítico Cp.'!$B135)*('Diário 3º PA'!$C$4:$C$2000&gt;=I$4)*('Diário 3º PA'!$C$4:$C$2000&lt;=EOMONTH(I$4,0))*('Diário 3º PA'!$F$4:$F$2000)*(IF(Resumo!$Q$5="",1,'Diário 3º PA'!$O$4:$O$2000=Resumo!$Q$5)))
+SUMPRODUCT(('Diário 4º PA'!$E$4:$E$2000='Analítico Cp.'!$B135)*('Diário 4º PA'!$C$4:$C$2000&gt;=I$4)*('Diário 4º PA'!$C$4:$C$2000&lt;=EOMONTH(I$4,0))*('Diário 4º PA'!$F$4:$F$2000)*(IF(Resumo!$Q$5="",1,'Diário 4º PA'!$O$4:$O$2000=Resumo!$Q$5)))
+SUMPRODUCT(('Comp.'!$D$5:$D$763=$B135)*('Comp.'!$B$5:$B$763&gt;=I$4)*('Comp.'!$B$5:$B$763&lt;=EOMONTH(I$4,0))*('Comp.'!$E$5:$E$763)*(IF(Resumo!$Q$5="",1,'Comp.'!$K$5:$K$763=Resumo!$Q$5)))</f>
        <v>0</v>
      </c>
      <c r="J135" s="199">
        <f t="array" ref="J135">SUMPRODUCT(('Diário 1º PA'!$E$4:$E$2977='Analítico Cp.'!$B135)*('Diário 1º PA'!$C$4:$C$2977&gt;=J$4)*('Diário 1º PA'!$C$4:$C$2977&lt;=EOMONTH(J$4,0))*('Diário 1º PA'!$F$4:$F$2977)*(IF(Resumo!$Q$5="",1,'Diário 1º PA'!$O$4:$O$2977=Resumo!$Q$5)))
+SUMPRODUCT(('Diário 2º PA'!$E$4:$E$2000='Analítico Cp.'!$B135)*('Diário 2º PA'!$C$4:$C$2000&gt;=J$4)*('Diário 2º PA'!$C$4:$C$2000&lt;=EOMONTH(J$4,0))*('Diário 2º PA'!$F$4:$F$2000)*(IF(Resumo!$Q$5="",1,'Diário 2º PA'!$O$4:$O$2000=Resumo!$Q$5)))
+SUMPRODUCT(('Diário 3º PA'!$E$4:$E$2000='Analítico Cp.'!$B135)*('Diário 3º PA'!$C$4:$C$2000&gt;=J$4)*('Diário 3º PA'!$C$4:$C$2000&lt;=EOMONTH(J$4,0))*('Diário 3º PA'!$F$4:$F$2000)*(IF(Resumo!$Q$5="",1,'Diário 3º PA'!$O$4:$O$2000=Resumo!$Q$5)))
+SUMPRODUCT(('Diário 4º PA'!$E$4:$E$2000='Analítico Cp.'!$B135)*('Diário 4º PA'!$C$4:$C$2000&gt;=J$4)*('Diário 4º PA'!$C$4:$C$2000&lt;=EOMONTH(J$4,0))*('Diário 4º PA'!$F$4:$F$2000)*(IF(Resumo!$Q$5="",1,'Diário 4º PA'!$O$4:$O$2000=Resumo!$Q$5)))
+SUMPRODUCT(('Comp.'!$D$5:$D$763=$B135)*('Comp.'!$B$5:$B$763&gt;=J$4)*('Comp.'!$B$5:$B$763&lt;=EOMONTH(J$4,0))*('Comp.'!$E$5:$E$763)*(IF(Resumo!$Q$5="",1,'Comp.'!$K$5:$K$763=Resumo!$Q$5)))</f>
        <v>0</v>
      </c>
      <c r="K135" s="199">
        <f t="array" ref="K135">SUMPRODUCT(('Diário 1º PA'!$E$4:$E$2977='Analítico Cp.'!$B135)*('Diário 1º PA'!$C$4:$C$2977&gt;=K$4)*('Diário 1º PA'!$C$4:$C$2977&lt;=EOMONTH(K$4,0))*('Diário 1º PA'!$F$4:$F$2977)*(IF(Resumo!$Q$5="",1,'Diário 1º PA'!$O$4:$O$2977=Resumo!$Q$5)))
+SUMPRODUCT(('Diário 2º PA'!$E$4:$E$2000='Analítico Cp.'!$B135)*('Diário 2º PA'!$C$4:$C$2000&gt;=K$4)*('Diário 2º PA'!$C$4:$C$2000&lt;=EOMONTH(K$4,0))*('Diário 2º PA'!$F$4:$F$2000)*(IF(Resumo!$Q$5="",1,'Diário 2º PA'!$O$4:$O$2000=Resumo!$Q$5)))
+SUMPRODUCT(('Diário 3º PA'!$E$4:$E$2000='Analítico Cp.'!$B135)*('Diário 3º PA'!$C$4:$C$2000&gt;=K$4)*('Diário 3º PA'!$C$4:$C$2000&lt;=EOMONTH(K$4,0))*('Diário 3º PA'!$F$4:$F$2000)*(IF(Resumo!$Q$5="",1,'Diário 3º PA'!$O$4:$O$2000=Resumo!$Q$5)))
+SUMPRODUCT(('Diário 4º PA'!$E$4:$E$2000='Analítico Cp.'!$B135)*('Diário 4º PA'!$C$4:$C$2000&gt;=K$4)*('Diário 4º PA'!$C$4:$C$2000&lt;=EOMONTH(K$4,0))*('Diário 4º PA'!$F$4:$F$2000)*(IF(Resumo!$Q$5="",1,'Diário 4º PA'!$O$4:$O$2000=Resumo!$Q$5)))
+SUMPRODUCT(('Comp.'!$D$5:$D$763=$B135)*('Comp.'!$B$5:$B$763&gt;=K$4)*('Comp.'!$B$5:$B$763&lt;=EOMONTH(K$4,0))*('Comp.'!$E$5:$E$763)*(IF(Resumo!$Q$5="",1,'Comp.'!$K$5:$K$763=Resumo!$Q$5)))</f>
        <v>0</v>
      </c>
      <c r="L135" s="199">
        <f t="array" ref="L135">SUMPRODUCT(('Diário 1º PA'!$E$4:$E$2977='Analítico Cp.'!$B135)*('Diário 1º PA'!$C$4:$C$2977&gt;=L$4)*('Diário 1º PA'!$C$4:$C$2977&lt;=EOMONTH(L$4,0))*('Diário 1º PA'!$F$4:$F$2977)*(IF(Resumo!$Q$5="",1,'Diário 1º PA'!$O$4:$O$2977=Resumo!$Q$5)))
+SUMPRODUCT(('Diário 2º PA'!$E$4:$E$2000='Analítico Cp.'!$B135)*('Diário 2º PA'!$C$4:$C$2000&gt;=L$4)*('Diário 2º PA'!$C$4:$C$2000&lt;=EOMONTH(L$4,0))*('Diário 2º PA'!$F$4:$F$2000)*(IF(Resumo!$Q$5="",1,'Diário 2º PA'!$O$4:$O$2000=Resumo!$Q$5)))
+SUMPRODUCT(('Diário 3º PA'!$E$4:$E$2000='Analítico Cp.'!$B135)*('Diário 3º PA'!$C$4:$C$2000&gt;=L$4)*('Diário 3º PA'!$C$4:$C$2000&lt;=EOMONTH(L$4,0))*('Diário 3º PA'!$F$4:$F$2000)*(IF(Resumo!$Q$5="",1,'Diário 3º PA'!$O$4:$O$2000=Resumo!$Q$5)))
+SUMPRODUCT(('Diário 4º PA'!$E$4:$E$2000='Analítico Cp.'!$B135)*('Diário 4º PA'!$C$4:$C$2000&gt;=L$4)*('Diário 4º PA'!$C$4:$C$2000&lt;=EOMONTH(L$4,0))*('Diário 4º PA'!$F$4:$F$2000)*(IF(Resumo!$Q$5="",1,'Diário 4º PA'!$O$4:$O$2000=Resumo!$Q$5)))
+SUMPRODUCT(('Comp.'!$D$5:$D$763=$B135)*('Comp.'!$B$5:$B$763&gt;=L$4)*('Comp.'!$B$5:$B$763&lt;=EOMONTH(L$4,0))*('Comp.'!$E$5:$E$763)*(IF(Resumo!$Q$5="",1,'Comp.'!$K$5:$K$763=Resumo!$Q$5)))</f>
        <v>0</v>
      </c>
      <c r="M135" s="199">
        <f t="array" ref="M135">SUMPRODUCT(('Diário 1º PA'!$E$4:$E$2977='Analítico Cp.'!$B135)*('Diário 1º PA'!$C$4:$C$2977&gt;=M$4)*('Diário 1º PA'!$C$4:$C$2977&lt;=EOMONTH(M$4,0))*('Diário 1º PA'!$F$4:$F$2977)*(IF(Resumo!$Q$5="",1,'Diário 1º PA'!$O$4:$O$2977=Resumo!$Q$5)))
+SUMPRODUCT(('Diário 2º PA'!$E$4:$E$2000='Analítico Cp.'!$B135)*('Diário 2º PA'!$C$4:$C$2000&gt;=M$4)*('Diário 2º PA'!$C$4:$C$2000&lt;=EOMONTH(M$4,0))*('Diário 2º PA'!$F$4:$F$2000)*(IF(Resumo!$Q$5="",1,'Diário 2º PA'!$O$4:$O$2000=Resumo!$Q$5)))
+SUMPRODUCT(('Diário 3º PA'!$E$4:$E$2000='Analítico Cp.'!$B135)*('Diário 3º PA'!$C$4:$C$2000&gt;=M$4)*('Diário 3º PA'!$C$4:$C$2000&lt;=EOMONTH(M$4,0))*('Diário 3º PA'!$F$4:$F$2000)*(IF(Resumo!$Q$5="",1,'Diário 3º PA'!$O$4:$O$2000=Resumo!$Q$5)))
+SUMPRODUCT(('Diário 4º PA'!$E$4:$E$2000='Analítico Cp.'!$B135)*('Diário 4º PA'!$C$4:$C$2000&gt;=M$4)*('Diário 4º PA'!$C$4:$C$2000&lt;=EOMONTH(M$4,0))*('Diário 4º PA'!$F$4:$F$2000)*(IF(Resumo!$Q$5="",1,'Diário 4º PA'!$O$4:$O$2000=Resumo!$Q$5)))
+SUMPRODUCT(('Comp.'!$D$5:$D$763=$B135)*('Comp.'!$B$5:$B$763&gt;=M$4)*('Comp.'!$B$5:$B$763&lt;=EOMONTH(M$4,0))*('Comp.'!$E$5:$E$763)*(IF(Resumo!$Q$5="",1,'Comp.'!$K$5:$K$763=Resumo!$Q$5)))</f>
        <v>0</v>
      </c>
      <c r="N135" s="199">
        <f t="array" ref="N135">SUMPRODUCT(('Diário 1º PA'!$E$4:$E$2977='Analítico Cp.'!$B135)*('Diário 1º PA'!$C$4:$C$2977&gt;=N$4)*('Diário 1º PA'!$C$4:$C$2977&lt;=EOMONTH(N$4,0))*('Diário 1º PA'!$F$4:$F$2977)*(IF(Resumo!$Q$5="",1,'Diário 1º PA'!$O$4:$O$2977=Resumo!$Q$5)))
+SUMPRODUCT(('Diário 2º PA'!$E$4:$E$2000='Analítico Cp.'!$B135)*('Diário 2º PA'!$C$4:$C$2000&gt;=N$4)*('Diário 2º PA'!$C$4:$C$2000&lt;=EOMONTH(N$4,0))*('Diário 2º PA'!$F$4:$F$2000)*(IF(Resumo!$Q$5="",1,'Diário 2º PA'!$O$4:$O$2000=Resumo!$Q$5)))
+SUMPRODUCT(('Diário 3º PA'!$E$4:$E$2000='Analítico Cp.'!$B135)*('Diário 3º PA'!$C$4:$C$2000&gt;=N$4)*('Diário 3º PA'!$C$4:$C$2000&lt;=EOMONTH(N$4,0))*('Diário 3º PA'!$F$4:$F$2000)*(IF(Resumo!$Q$5="",1,'Diário 3º PA'!$O$4:$O$2000=Resumo!$Q$5)))
+SUMPRODUCT(('Diário 4º PA'!$E$4:$E$2000='Analítico Cp.'!$B135)*('Diário 4º PA'!$C$4:$C$2000&gt;=N$4)*('Diário 4º PA'!$C$4:$C$2000&lt;=EOMONTH(N$4,0))*('Diário 4º PA'!$F$4:$F$2000)*(IF(Resumo!$Q$5="",1,'Diário 4º PA'!$O$4:$O$2000=Resumo!$Q$5)))
+SUMPRODUCT(('Comp.'!$D$5:$D$763=$B135)*('Comp.'!$B$5:$B$763&gt;=N$4)*('Comp.'!$B$5:$B$763&lt;=EOMONTH(N$4,0))*('Comp.'!$E$5:$E$763)*(IF(Resumo!$Q$5="",1,'Comp.'!$K$5:$K$763=Resumo!$Q$5)))</f>
        <v>0</v>
      </c>
      <c r="O135" s="200">
        <f t="shared" si="13"/>
        <v>0</v>
      </c>
      <c r="P135" s="201">
        <f t="shared" si="14"/>
        <v>0</v>
      </c>
      <c r="Q135" s="174"/>
      <c r="R135" s="174"/>
      <c r="S135" s="174"/>
      <c r="T135" s="174"/>
      <c r="U135" s="174"/>
      <c r="V135" s="174"/>
      <c r="W135" s="174"/>
      <c r="X135" s="174"/>
      <c r="Y135" s="174"/>
      <c r="Z135" s="174"/>
    </row>
    <row r="136" spans="1:26" ht="23.25" customHeight="1" x14ac:dyDescent="0.2">
      <c r="A136" s="220" t="s">
        <v>375</v>
      </c>
      <c r="B136" s="84" t="s">
        <v>376</v>
      </c>
      <c r="C136" s="199">
        <f t="array" ref="C136">SUMPRODUCT(('Diário 1º PA'!$E$4:$E$2977='Analítico Cp.'!$B136)*('Diário 1º PA'!$C$4:$C$2977&gt;=C$4)*('Diário 1º PA'!$C$4:$C$2977&lt;=EOMONTH(C$4,0))*('Diário 1º PA'!$F$4:$F$2977)*(IF(Resumo!$Q$5="",1,'Diário 1º PA'!$O$4:$O$2977=Resumo!$Q$5)))
+SUMPRODUCT(('Diário 2º PA'!$E$4:$E$2000='Analítico Cp.'!$B136)*('Diário 2º PA'!$C$4:$C$2000&gt;=C$4)*('Diário 2º PA'!$C$4:$C$2000&lt;=EOMONTH(C$4,0))*('Diário 2º PA'!$F$4:$F$2000)*(IF(Resumo!$Q$5="",1,'Diário 2º PA'!$O$4:$O$2000=Resumo!$Q$5)))
+SUMPRODUCT(('Diário 3º PA'!$E$4:$E$2000='Analítico Cp.'!$B136)*('Diário 3º PA'!$C$4:$C$2000&gt;=C$4)*('Diário 3º PA'!$C$4:$C$2000&lt;=EOMONTH(C$4,0))*('Diário 3º PA'!$F$4:$F$2000)*(IF(Resumo!$Q$5="",1,'Diário 3º PA'!$O$4:$O$2000=Resumo!$Q$5)))
+SUMPRODUCT(('Diário 4º PA'!$E$4:$E$2000='Analítico Cp.'!$B136)*('Diário 4º PA'!$C$4:$C$2000&gt;=C$4)*('Diário 4º PA'!$C$4:$C$2000&lt;=EOMONTH(C$4,0))*('Diário 4º PA'!$F$4:$F$2000)*(IF(Resumo!$Q$5="",1,'Diário 4º PA'!$O$4:$O$2000=Resumo!$Q$5)))
+SUMPRODUCT(('Comp.'!$D$5:$D$763=$B136)*('Comp.'!$B$5:$B$763&gt;=C$4)*('Comp.'!$B$5:$B$763&lt;=EOMONTH(C$4,0))*('Comp.'!$E$5:$E$763)*(IF(Resumo!$Q$5="",1,'Comp.'!$K$5:$K$763=Resumo!$Q$5)))</f>
        <v>0</v>
      </c>
      <c r="D136" s="199">
        <f t="array" ref="D136">SUMPRODUCT(('Diário 1º PA'!$E$4:$E$2977='Analítico Cp.'!$B136)*('Diário 1º PA'!$C$4:$C$2977&gt;=D$4)*('Diário 1º PA'!$C$4:$C$2977&lt;=EOMONTH(D$4,0))*('Diário 1º PA'!$F$4:$F$2977)*(IF(Resumo!$Q$5="",1,'Diário 1º PA'!$O$4:$O$2977=Resumo!$Q$5)))
+SUMPRODUCT(('Diário 2º PA'!$E$4:$E$2000='Analítico Cp.'!$B136)*('Diário 2º PA'!$C$4:$C$2000&gt;=D$4)*('Diário 2º PA'!$C$4:$C$2000&lt;=EOMONTH(D$4,0))*('Diário 2º PA'!$F$4:$F$2000)*(IF(Resumo!$Q$5="",1,'Diário 2º PA'!$O$4:$O$2000=Resumo!$Q$5)))
+SUMPRODUCT(('Diário 3º PA'!$E$4:$E$2000='Analítico Cp.'!$B136)*('Diário 3º PA'!$C$4:$C$2000&gt;=D$4)*('Diário 3º PA'!$C$4:$C$2000&lt;=EOMONTH(D$4,0))*('Diário 3º PA'!$F$4:$F$2000)*(IF(Resumo!$Q$5="",1,'Diário 3º PA'!$O$4:$O$2000=Resumo!$Q$5)))
+SUMPRODUCT(('Diário 4º PA'!$E$4:$E$2000='Analítico Cp.'!$B136)*('Diário 4º PA'!$C$4:$C$2000&gt;=D$4)*('Diário 4º PA'!$C$4:$C$2000&lt;=EOMONTH(D$4,0))*('Diário 4º PA'!$F$4:$F$2000)*(IF(Resumo!$Q$5="",1,'Diário 4º PA'!$O$4:$O$2000=Resumo!$Q$5)))
+SUMPRODUCT(('Comp.'!$D$5:$D$763=$B136)*('Comp.'!$B$5:$B$763&gt;=D$4)*('Comp.'!$B$5:$B$763&lt;=EOMONTH(D$4,0))*('Comp.'!$E$5:$E$763)*(IF(Resumo!$Q$5="",1,'Comp.'!$K$5:$K$763=Resumo!$Q$5)))</f>
        <v>18920</v>
      </c>
      <c r="E136" s="199">
        <f t="array" ref="E136">SUMPRODUCT(('Diário 1º PA'!$E$4:$E$2977='Analítico Cp.'!$B136)*('Diário 1º PA'!$C$4:$C$2977&gt;=E$4)*('Diário 1º PA'!$C$4:$C$2977&lt;=EOMONTH(E$4,0))*('Diário 1º PA'!$F$4:$F$2977)*(IF(Resumo!$Q$5="",1,'Diário 1º PA'!$O$4:$O$2977=Resumo!$Q$5)))
+SUMPRODUCT(('Diário 2º PA'!$E$4:$E$2000='Analítico Cp.'!$B136)*('Diário 2º PA'!$C$4:$C$2000&gt;=E$4)*('Diário 2º PA'!$C$4:$C$2000&lt;=EOMONTH(E$4,0))*('Diário 2º PA'!$F$4:$F$2000)*(IF(Resumo!$Q$5="",1,'Diário 2º PA'!$O$4:$O$2000=Resumo!$Q$5)))
+SUMPRODUCT(('Diário 3º PA'!$E$4:$E$2000='Analítico Cp.'!$B136)*('Diário 3º PA'!$C$4:$C$2000&gt;=E$4)*('Diário 3º PA'!$C$4:$C$2000&lt;=EOMONTH(E$4,0))*('Diário 3º PA'!$F$4:$F$2000)*(IF(Resumo!$Q$5="",1,'Diário 3º PA'!$O$4:$O$2000=Resumo!$Q$5)))
+SUMPRODUCT(('Diário 4º PA'!$E$4:$E$2000='Analítico Cp.'!$B136)*('Diário 4º PA'!$C$4:$C$2000&gt;=E$4)*('Diário 4º PA'!$C$4:$C$2000&lt;=EOMONTH(E$4,0))*('Diário 4º PA'!$F$4:$F$2000)*(IF(Resumo!$Q$5="",1,'Diário 4º PA'!$O$4:$O$2000=Resumo!$Q$5)))
+SUMPRODUCT(('Comp.'!$D$5:$D$763=$B136)*('Comp.'!$B$5:$B$763&gt;=E$4)*('Comp.'!$B$5:$B$763&lt;=EOMONTH(E$4,0))*('Comp.'!$E$5:$E$763)*(IF(Resumo!$Q$5="",1,'Comp.'!$K$5:$K$763=Resumo!$Q$5)))</f>
        <v>0</v>
      </c>
      <c r="F136" s="199">
        <f t="array" ref="F136">SUMPRODUCT(('Diário 1º PA'!$E$4:$E$2977='Analítico Cp.'!$B136)*('Diário 1º PA'!$C$4:$C$2977&gt;=F$4)*('Diário 1º PA'!$C$4:$C$2977&lt;=EOMONTH(F$4,0))*('Diário 1º PA'!$F$4:$F$2977)*(IF(Resumo!$Q$5="",1,'Diário 1º PA'!$O$4:$O$2977=Resumo!$Q$5)))
+SUMPRODUCT(('Diário 2º PA'!$E$4:$E$2000='Analítico Cp.'!$B136)*('Diário 2º PA'!$C$4:$C$2000&gt;=F$4)*('Diário 2º PA'!$C$4:$C$2000&lt;=EOMONTH(F$4,0))*('Diário 2º PA'!$F$4:$F$2000)*(IF(Resumo!$Q$5="",1,'Diário 2º PA'!$O$4:$O$2000=Resumo!$Q$5)))
+SUMPRODUCT(('Diário 3º PA'!$E$4:$E$2000='Analítico Cp.'!$B136)*('Diário 3º PA'!$C$4:$C$2000&gt;=F$4)*('Diário 3º PA'!$C$4:$C$2000&lt;=EOMONTH(F$4,0))*('Diário 3º PA'!$F$4:$F$2000)*(IF(Resumo!$Q$5="",1,'Diário 3º PA'!$O$4:$O$2000=Resumo!$Q$5)))
+SUMPRODUCT(('Diário 4º PA'!$E$4:$E$2000='Analítico Cp.'!$B136)*('Diário 4º PA'!$C$4:$C$2000&gt;=F$4)*('Diário 4º PA'!$C$4:$C$2000&lt;=EOMONTH(F$4,0))*('Diário 4º PA'!$F$4:$F$2000)*(IF(Resumo!$Q$5="",1,'Diário 4º PA'!$O$4:$O$2000=Resumo!$Q$5)))
+SUMPRODUCT(('Comp.'!$D$5:$D$763=$B136)*('Comp.'!$B$5:$B$763&gt;=F$4)*('Comp.'!$B$5:$B$763&lt;=EOMONTH(F$4,0))*('Comp.'!$E$5:$E$763)*(IF(Resumo!$Q$5="",1,'Comp.'!$K$5:$K$763=Resumo!$Q$5)))</f>
        <v>0</v>
      </c>
      <c r="G136" s="199">
        <f t="array" ref="G136">SUMPRODUCT(('Diário 1º PA'!$E$4:$E$2977='Analítico Cp.'!$B136)*('Diário 1º PA'!$C$4:$C$2977&gt;=G$4)*('Diário 1º PA'!$C$4:$C$2977&lt;=EOMONTH(G$4,0))*('Diário 1º PA'!$F$4:$F$2977)*(IF(Resumo!$Q$5="",1,'Diário 1º PA'!$O$4:$O$2977=Resumo!$Q$5)))
+SUMPRODUCT(('Diário 2º PA'!$E$4:$E$2000='Analítico Cp.'!$B136)*('Diário 2º PA'!$C$4:$C$2000&gt;=G$4)*('Diário 2º PA'!$C$4:$C$2000&lt;=EOMONTH(G$4,0))*('Diário 2º PA'!$F$4:$F$2000)*(IF(Resumo!$Q$5="",1,'Diário 2º PA'!$O$4:$O$2000=Resumo!$Q$5)))
+SUMPRODUCT(('Diário 3º PA'!$E$4:$E$2000='Analítico Cp.'!$B136)*('Diário 3º PA'!$C$4:$C$2000&gt;=G$4)*('Diário 3º PA'!$C$4:$C$2000&lt;=EOMONTH(G$4,0))*('Diário 3º PA'!$F$4:$F$2000)*(IF(Resumo!$Q$5="",1,'Diário 3º PA'!$O$4:$O$2000=Resumo!$Q$5)))
+SUMPRODUCT(('Diário 4º PA'!$E$4:$E$2000='Analítico Cp.'!$B136)*('Diário 4º PA'!$C$4:$C$2000&gt;=G$4)*('Diário 4º PA'!$C$4:$C$2000&lt;=EOMONTH(G$4,0))*('Diário 4º PA'!$F$4:$F$2000)*(IF(Resumo!$Q$5="",1,'Diário 4º PA'!$O$4:$O$2000=Resumo!$Q$5)))
+SUMPRODUCT(('Comp.'!$D$5:$D$763=$B136)*('Comp.'!$B$5:$B$763&gt;=G$4)*('Comp.'!$B$5:$B$763&lt;=EOMONTH(G$4,0))*('Comp.'!$E$5:$E$763)*(IF(Resumo!$Q$5="",1,'Comp.'!$K$5:$K$763=Resumo!$Q$5)))</f>
        <v>0</v>
      </c>
      <c r="H136" s="199">
        <f t="array" ref="H136">SUMPRODUCT(('Diário 1º PA'!$E$4:$E$2977='Analítico Cp.'!$B136)*('Diário 1º PA'!$C$4:$C$2977&gt;=H$4)*('Diário 1º PA'!$C$4:$C$2977&lt;=EOMONTH(H$4,0))*('Diário 1º PA'!$F$4:$F$2977)*(IF(Resumo!$Q$5="",1,'Diário 1º PA'!$O$4:$O$2977=Resumo!$Q$5)))
+SUMPRODUCT(('Diário 2º PA'!$E$4:$E$2000='Analítico Cp.'!$B136)*('Diário 2º PA'!$C$4:$C$2000&gt;=H$4)*('Diário 2º PA'!$C$4:$C$2000&lt;=EOMONTH(H$4,0))*('Diário 2º PA'!$F$4:$F$2000)*(IF(Resumo!$Q$5="",1,'Diário 2º PA'!$O$4:$O$2000=Resumo!$Q$5)))
+SUMPRODUCT(('Diário 3º PA'!$E$4:$E$2000='Analítico Cp.'!$B136)*('Diário 3º PA'!$C$4:$C$2000&gt;=H$4)*('Diário 3º PA'!$C$4:$C$2000&lt;=EOMONTH(H$4,0))*('Diário 3º PA'!$F$4:$F$2000)*(IF(Resumo!$Q$5="",1,'Diário 3º PA'!$O$4:$O$2000=Resumo!$Q$5)))
+SUMPRODUCT(('Diário 4º PA'!$E$4:$E$2000='Analítico Cp.'!$B136)*('Diário 4º PA'!$C$4:$C$2000&gt;=H$4)*('Diário 4º PA'!$C$4:$C$2000&lt;=EOMONTH(H$4,0))*('Diário 4º PA'!$F$4:$F$2000)*(IF(Resumo!$Q$5="",1,'Diário 4º PA'!$O$4:$O$2000=Resumo!$Q$5)))
+SUMPRODUCT(('Comp.'!$D$5:$D$763=$B136)*('Comp.'!$B$5:$B$763&gt;=H$4)*('Comp.'!$B$5:$B$763&lt;=EOMONTH(H$4,0))*('Comp.'!$E$5:$E$763)*(IF(Resumo!$Q$5="",1,'Comp.'!$K$5:$K$763=Resumo!$Q$5)))</f>
        <v>0</v>
      </c>
      <c r="I136" s="199">
        <f t="array" ref="I136">SUMPRODUCT(('Diário 1º PA'!$E$4:$E$2977='Analítico Cp.'!$B136)*('Diário 1º PA'!$C$4:$C$2977&gt;=I$4)*('Diário 1º PA'!$C$4:$C$2977&lt;=EOMONTH(I$4,0))*('Diário 1º PA'!$F$4:$F$2977)*(IF(Resumo!$Q$5="",1,'Diário 1º PA'!$O$4:$O$2977=Resumo!$Q$5)))
+SUMPRODUCT(('Diário 2º PA'!$E$4:$E$2000='Analítico Cp.'!$B136)*('Diário 2º PA'!$C$4:$C$2000&gt;=I$4)*('Diário 2º PA'!$C$4:$C$2000&lt;=EOMONTH(I$4,0))*('Diário 2º PA'!$F$4:$F$2000)*(IF(Resumo!$Q$5="",1,'Diário 2º PA'!$O$4:$O$2000=Resumo!$Q$5)))
+SUMPRODUCT(('Diário 3º PA'!$E$4:$E$2000='Analítico Cp.'!$B136)*('Diário 3º PA'!$C$4:$C$2000&gt;=I$4)*('Diário 3º PA'!$C$4:$C$2000&lt;=EOMONTH(I$4,0))*('Diário 3º PA'!$F$4:$F$2000)*(IF(Resumo!$Q$5="",1,'Diário 3º PA'!$O$4:$O$2000=Resumo!$Q$5)))
+SUMPRODUCT(('Diário 4º PA'!$E$4:$E$2000='Analítico Cp.'!$B136)*('Diário 4º PA'!$C$4:$C$2000&gt;=I$4)*('Diário 4º PA'!$C$4:$C$2000&lt;=EOMONTH(I$4,0))*('Diário 4º PA'!$F$4:$F$2000)*(IF(Resumo!$Q$5="",1,'Diário 4º PA'!$O$4:$O$2000=Resumo!$Q$5)))
+SUMPRODUCT(('Comp.'!$D$5:$D$763=$B136)*('Comp.'!$B$5:$B$763&gt;=I$4)*('Comp.'!$B$5:$B$763&lt;=EOMONTH(I$4,0))*('Comp.'!$E$5:$E$763)*(IF(Resumo!$Q$5="",1,'Comp.'!$K$5:$K$763=Resumo!$Q$5)))</f>
        <v>0</v>
      </c>
      <c r="J136" s="199">
        <f t="array" ref="J136">SUMPRODUCT(('Diário 1º PA'!$E$4:$E$2977='Analítico Cp.'!$B136)*('Diário 1º PA'!$C$4:$C$2977&gt;=J$4)*('Diário 1º PA'!$C$4:$C$2977&lt;=EOMONTH(J$4,0))*('Diário 1º PA'!$F$4:$F$2977)*(IF(Resumo!$Q$5="",1,'Diário 1º PA'!$O$4:$O$2977=Resumo!$Q$5)))
+SUMPRODUCT(('Diário 2º PA'!$E$4:$E$2000='Analítico Cp.'!$B136)*('Diário 2º PA'!$C$4:$C$2000&gt;=J$4)*('Diário 2º PA'!$C$4:$C$2000&lt;=EOMONTH(J$4,0))*('Diário 2º PA'!$F$4:$F$2000)*(IF(Resumo!$Q$5="",1,'Diário 2º PA'!$O$4:$O$2000=Resumo!$Q$5)))
+SUMPRODUCT(('Diário 3º PA'!$E$4:$E$2000='Analítico Cp.'!$B136)*('Diário 3º PA'!$C$4:$C$2000&gt;=J$4)*('Diário 3º PA'!$C$4:$C$2000&lt;=EOMONTH(J$4,0))*('Diário 3º PA'!$F$4:$F$2000)*(IF(Resumo!$Q$5="",1,'Diário 3º PA'!$O$4:$O$2000=Resumo!$Q$5)))
+SUMPRODUCT(('Diário 4º PA'!$E$4:$E$2000='Analítico Cp.'!$B136)*('Diário 4º PA'!$C$4:$C$2000&gt;=J$4)*('Diário 4º PA'!$C$4:$C$2000&lt;=EOMONTH(J$4,0))*('Diário 4º PA'!$F$4:$F$2000)*(IF(Resumo!$Q$5="",1,'Diário 4º PA'!$O$4:$O$2000=Resumo!$Q$5)))
+SUMPRODUCT(('Comp.'!$D$5:$D$763=$B136)*('Comp.'!$B$5:$B$763&gt;=J$4)*('Comp.'!$B$5:$B$763&lt;=EOMONTH(J$4,0))*('Comp.'!$E$5:$E$763)*(IF(Resumo!$Q$5="",1,'Comp.'!$K$5:$K$763=Resumo!$Q$5)))</f>
        <v>0</v>
      </c>
      <c r="K136" s="199">
        <f t="array" ref="K136">SUMPRODUCT(('Diário 1º PA'!$E$4:$E$2977='Analítico Cp.'!$B136)*('Diário 1º PA'!$C$4:$C$2977&gt;=K$4)*('Diário 1º PA'!$C$4:$C$2977&lt;=EOMONTH(K$4,0))*('Diário 1º PA'!$F$4:$F$2977)*(IF(Resumo!$Q$5="",1,'Diário 1º PA'!$O$4:$O$2977=Resumo!$Q$5)))
+SUMPRODUCT(('Diário 2º PA'!$E$4:$E$2000='Analítico Cp.'!$B136)*('Diário 2º PA'!$C$4:$C$2000&gt;=K$4)*('Diário 2º PA'!$C$4:$C$2000&lt;=EOMONTH(K$4,0))*('Diário 2º PA'!$F$4:$F$2000)*(IF(Resumo!$Q$5="",1,'Diário 2º PA'!$O$4:$O$2000=Resumo!$Q$5)))
+SUMPRODUCT(('Diário 3º PA'!$E$4:$E$2000='Analítico Cp.'!$B136)*('Diário 3º PA'!$C$4:$C$2000&gt;=K$4)*('Diário 3º PA'!$C$4:$C$2000&lt;=EOMONTH(K$4,0))*('Diário 3º PA'!$F$4:$F$2000)*(IF(Resumo!$Q$5="",1,'Diário 3º PA'!$O$4:$O$2000=Resumo!$Q$5)))
+SUMPRODUCT(('Diário 4º PA'!$E$4:$E$2000='Analítico Cp.'!$B136)*('Diário 4º PA'!$C$4:$C$2000&gt;=K$4)*('Diário 4º PA'!$C$4:$C$2000&lt;=EOMONTH(K$4,0))*('Diário 4º PA'!$F$4:$F$2000)*(IF(Resumo!$Q$5="",1,'Diário 4º PA'!$O$4:$O$2000=Resumo!$Q$5)))
+SUMPRODUCT(('Comp.'!$D$5:$D$763=$B136)*('Comp.'!$B$5:$B$763&gt;=K$4)*('Comp.'!$B$5:$B$763&lt;=EOMONTH(K$4,0))*('Comp.'!$E$5:$E$763)*(IF(Resumo!$Q$5="",1,'Comp.'!$K$5:$K$763=Resumo!$Q$5)))</f>
        <v>0</v>
      </c>
      <c r="L136" s="199">
        <f t="array" ref="L136">SUMPRODUCT(('Diário 1º PA'!$E$4:$E$2977='Analítico Cp.'!$B136)*('Diário 1º PA'!$C$4:$C$2977&gt;=L$4)*('Diário 1º PA'!$C$4:$C$2977&lt;=EOMONTH(L$4,0))*('Diário 1º PA'!$F$4:$F$2977)*(IF(Resumo!$Q$5="",1,'Diário 1º PA'!$O$4:$O$2977=Resumo!$Q$5)))
+SUMPRODUCT(('Diário 2º PA'!$E$4:$E$2000='Analítico Cp.'!$B136)*('Diário 2º PA'!$C$4:$C$2000&gt;=L$4)*('Diário 2º PA'!$C$4:$C$2000&lt;=EOMONTH(L$4,0))*('Diário 2º PA'!$F$4:$F$2000)*(IF(Resumo!$Q$5="",1,'Diário 2º PA'!$O$4:$O$2000=Resumo!$Q$5)))
+SUMPRODUCT(('Diário 3º PA'!$E$4:$E$2000='Analítico Cp.'!$B136)*('Diário 3º PA'!$C$4:$C$2000&gt;=L$4)*('Diário 3º PA'!$C$4:$C$2000&lt;=EOMONTH(L$4,0))*('Diário 3º PA'!$F$4:$F$2000)*(IF(Resumo!$Q$5="",1,'Diário 3º PA'!$O$4:$O$2000=Resumo!$Q$5)))
+SUMPRODUCT(('Diário 4º PA'!$E$4:$E$2000='Analítico Cp.'!$B136)*('Diário 4º PA'!$C$4:$C$2000&gt;=L$4)*('Diário 4º PA'!$C$4:$C$2000&lt;=EOMONTH(L$4,0))*('Diário 4º PA'!$F$4:$F$2000)*(IF(Resumo!$Q$5="",1,'Diário 4º PA'!$O$4:$O$2000=Resumo!$Q$5)))
+SUMPRODUCT(('Comp.'!$D$5:$D$763=$B136)*('Comp.'!$B$5:$B$763&gt;=L$4)*('Comp.'!$B$5:$B$763&lt;=EOMONTH(L$4,0))*('Comp.'!$E$5:$E$763)*(IF(Resumo!$Q$5="",1,'Comp.'!$K$5:$K$763=Resumo!$Q$5)))</f>
        <v>0</v>
      </c>
      <c r="M136" s="199">
        <f t="array" ref="M136">SUMPRODUCT(('Diário 1º PA'!$E$4:$E$2977='Analítico Cp.'!$B136)*('Diário 1º PA'!$C$4:$C$2977&gt;=M$4)*('Diário 1º PA'!$C$4:$C$2977&lt;=EOMONTH(M$4,0))*('Diário 1º PA'!$F$4:$F$2977)*(IF(Resumo!$Q$5="",1,'Diário 1º PA'!$O$4:$O$2977=Resumo!$Q$5)))
+SUMPRODUCT(('Diário 2º PA'!$E$4:$E$2000='Analítico Cp.'!$B136)*('Diário 2º PA'!$C$4:$C$2000&gt;=M$4)*('Diário 2º PA'!$C$4:$C$2000&lt;=EOMONTH(M$4,0))*('Diário 2º PA'!$F$4:$F$2000)*(IF(Resumo!$Q$5="",1,'Diário 2º PA'!$O$4:$O$2000=Resumo!$Q$5)))
+SUMPRODUCT(('Diário 3º PA'!$E$4:$E$2000='Analítico Cp.'!$B136)*('Diário 3º PA'!$C$4:$C$2000&gt;=M$4)*('Diário 3º PA'!$C$4:$C$2000&lt;=EOMONTH(M$4,0))*('Diário 3º PA'!$F$4:$F$2000)*(IF(Resumo!$Q$5="",1,'Diário 3º PA'!$O$4:$O$2000=Resumo!$Q$5)))
+SUMPRODUCT(('Diário 4º PA'!$E$4:$E$2000='Analítico Cp.'!$B136)*('Diário 4º PA'!$C$4:$C$2000&gt;=M$4)*('Diário 4º PA'!$C$4:$C$2000&lt;=EOMONTH(M$4,0))*('Diário 4º PA'!$F$4:$F$2000)*(IF(Resumo!$Q$5="",1,'Diário 4º PA'!$O$4:$O$2000=Resumo!$Q$5)))
+SUMPRODUCT(('Comp.'!$D$5:$D$763=$B136)*('Comp.'!$B$5:$B$763&gt;=M$4)*('Comp.'!$B$5:$B$763&lt;=EOMONTH(M$4,0))*('Comp.'!$E$5:$E$763)*(IF(Resumo!$Q$5="",1,'Comp.'!$K$5:$K$763=Resumo!$Q$5)))</f>
        <v>0</v>
      </c>
      <c r="N136" s="199">
        <f t="array" ref="N136">SUMPRODUCT(('Diário 1º PA'!$E$4:$E$2977='Analítico Cp.'!$B136)*('Diário 1º PA'!$C$4:$C$2977&gt;=N$4)*('Diário 1º PA'!$C$4:$C$2977&lt;=EOMONTH(N$4,0))*('Diário 1º PA'!$F$4:$F$2977)*(IF(Resumo!$Q$5="",1,'Diário 1º PA'!$O$4:$O$2977=Resumo!$Q$5)))
+SUMPRODUCT(('Diário 2º PA'!$E$4:$E$2000='Analítico Cp.'!$B136)*('Diário 2º PA'!$C$4:$C$2000&gt;=N$4)*('Diário 2º PA'!$C$4:$C$2000&lt;=EOMONTH(N$4,0))*('Diário 2º PA'!$F$4:$F$2000)*(IF(Resumo!$Q$5="",1,'Diário 2º PA'!$O$4:$O$2000=Resumo!$Q$5)))
+SUMPRODUCT(('Diário 3º PA'!$E$4:$E$2000='Analítico Cp.'!$B136)*('Diário 3º PA'!$C$4:$C$2000&gt;=N$4)*('Diário 3º PA'!$C$4:$C$2000&lt;=EOMONTH(N$4,0))*('Diário 3º PA'!$F$4:$F$2000)*(IF(Resumo!$Q$5="",1,'Diário 3º PA'!$O$4:$O$2000=Resumo!$Q$5)))
+SUMPRODUCT(('Diário 4º PA'!$E$4:$E$2000='Analítico Cp.'!$B136)*('Diário 4º PA'!$C$4:$C$2000&gt;=N$4)*('Diário 4º PA'!$C$4:$C$2000&lt;=EOMONTH(N$4,0))*('Diário 4º PA'!$F$4:$F$2000)*(IF(Resumo!$Q$5="",1,'Diário 4º PA'!$O$4:$O$2000=Resumo!$Q$5)))
+SUMPRODUCT(('Comp.'!$D$5:$D$763=$B136)*('Comp.'!$B$5:$B$763&gt;=N$4)*('Comp.'!$B$5:$B$763&lt;=EOMONTH(N$4,0))*('Comp.'!$E$5:$E$763)*(IF(Resumo!$Q$5="",1,'Comp.'!$K$5:$K$763=Resumo!$Q$5)))</f>
        <v>0</v>
      </c>
      <c r="O136" s="200">
        <f t="shared" si="13"/>
        <v>18920</v>
      </c>
      <c r="P136" s="201">
        <f t="shared" si="14"/>
        <v>3.916125831536635E-3</v>
      </c>
      <c r="Q136" s="174"/>
      <c r="R136" s="174"/>
      <c r="S136" s="174"/>
      <c r="T136" s="174"/>
      <c r="U136" s="174"/>
      <c r="V136" s="174"/>
      <c r="W136" s="174"/>
      <c r="X136" s="174"/>
      <c r="Y136" s="174"/>
      <c r="Z136" s="174"/>
    </row>
    <row r="137" spans="1:26" ht="23.25" customHeight="1" x14ac:dyDescent="0.2">
      <c r="A137" s="220" t="s">
        <v>377</v>
      </c>
      <c r="B137" s="84" t="s">
        <v>378</v>
      </c>
      <c r="C137" s="199">
        <f t="array" ref="C137">SUMPRODUCT(('Diário 1º PA'!$E$4:$E$2977='Analítico Cp.'!$B137)*('Diário 1º PA'!$C$4:$C$2977&gt;=C$4)*('Diário 1º PA'!$C$4:$C$2977&lt;=EOMONTH(C$4,0))*('Diário 1º PA'!$F$4:$F$2977)*(IF(Resumo!$Q$5="",1,'Diário 1º PA'!$O$4:$O$2977=Resumo!$Q$5)))
+SUMPRODUCT(('Diário 2º PA'!$E$4:$E$2000='Analítico Cp.'!$B137)*('Diário 2º PA'!$C$4:$C$2000&gt;=C$4)*('Diário 2º PA'!$C$4:$C$2000&lt;=EOMONTH(C$4,0))*('Diário 2º PA'!$F$4:$F$2000)*(IF(Resumo!$Q$5="",1,'Diário 2º PA'!$O$4:$O$2000=Resumo!$Q$5)))
+SUMPRODUCT(('Diário 3º PA'!$E$4:$E$2000='Analítico Cp.'!$B137)*('Diário 3º PA'!$C$4:$C$2000&gt;=C$4)*('Diário 3º PA'!$C$4:$C$2000&lt;=EOMONTH(C$4,0))*('Diário 3º PA'!$F$4:$F$2000)*(IF(Resumo!$Q$5="",1,'Diário 3º PA'!$O$4:$O$2000=Resumo!$Q$5)))
+SUMPRODUCT(('Diário 4º PA'!$E$4:$E$2000='Analítico Cp.'!$B137)*('Diário 4º PA'!$C$4:$C$2000&gt;=C$4)*('Diário 4º PA'!$C$4:$C$2000&lt;=EOMONTH(C$4,0))*('Diário 4º PA'!$F$4:$F$2000)*(IF(Resumo!$Q$5="",1,'Diário 4º PA'!$O$4:$O$2000=Resumo!$Q$5)))
+SUMPRODUCT(('Comp.'!$D$5:$D$763=$B137)*('Comp.'!$B$5:$B$763&gt;=C$4)*('Comp.'!$B$5:$B$763&lt;=EOMONTH(C$4,0))*('Comp.'!$E$5:$E$763)*(IF(Resumo!$Q$5="",1,'Comp.'!$K$5:$K$763=Resumo!$Q$5)))</f>
        <v>0</v>
      </c>
      <c r="D137" s="199">
        <f t="array" ref="D137">SUMPRODUCT(('Diário 1º PA'!$E$4:$E$2977='Analítico Cp.'!$B137)*('Diário 1º PA'!$C$4:$C$2977&gt;=D$4)*('Diário 1º PA'!$C$4:$C$2977&lt;=EOMONTH(D$4,0))*('Diário 1º PA'!$F$4:$F$2977)*(IF(Resumo!$Q$5="",1,'Diário 1º PA'!$O$4:$O$2977=Resumo!$Q$5)))
+SUMPRODUCT(('Diário 2º PA'!$E$4:$E$2000='Analítico Cp.'!$B137)*('Diário 2º PA'!$C$4:$C$2000&gt;=D$4)*('Diário 2º PA'!$C$4:$C$2000&lt;=EOMONTH(D$4,0))*('Diário 2º PA'!$F$4:$F$2000)*(IF(Resumo!$Q$5="",1,'Diário 2º PA'!$O$4:$O$2000=Resumo!$Q$5)))
+SUMPRODUCT(('Diário 3º PA'!$E$4:$E$2000='Analítico Cp.'!$B137)*('Diário 3º PA'!$C$4:$C$2000&gt;=D$4)*('Diário 3º PA'!$C$4:$C$2000&lt;=EOMONTH(D$4,0))*('Diário 3º PA'!$F$4:$F$2000)*(IF(Resumo!$Q$5="",1,'Diário 3º PA'!$O$4:$O$2000=Resumo!$Q$5)))
+SUMPRODUCT(('Diário 4º PA'!$E$4:$E$2000='Analítico Cp.'!$B137)*('Diário 4º PA'!$C$4:$C$2000&gt;=D$4)*('Diário 4º PA'!$C$4:$C$2000&lt;=EOMONTH(D$4,0))*('Diário 4º PA'!$F$4:$F$2000)*(IF(Resumo!$Q$5="",1,'Diário 4º PA'!$O$4:$O$2000=Resumo!$Q$5)))
+SUMPRODUCT(('Comp.'!$D$5:$D$763=$B137)*('Comp.'!$B$5:$B$763&gt;=D$4)*('Comp.'!$B$5:$B$763&lt;=EOMONTH(D$4,0))*('Comp.'!$E$5:$E$763)*(IF(Resumo!$Q$5="",1,'Comp.'!$K$5:$K$763=Resumo!$Q$5)))</f>
        <v>0</v>
      </c>
      <c r="E137" s="199">
        <f t="array" ref="E137">SUMPRODUCT(('Diário 1º PA'!$E$4:$E$2977='Analítico Cp.'!$B137)*('Diário 1º PA'!$C$4:$C$2977&gt;=E$4)*('Diário 1º PA'!$C$4:$C$2977&lt;=EOMONTH(E$4,0))*('Diário 1º PA'!$F$4:$F$2977)*(IF(Resumo!$Q$5="",1,'Diário 1º PA'!$O$4:$O$2977=Resumo!$Q$5)))
+SUMPRODUCT(('Diário 2º PA'!$E$4:$E$2000='Analítico Cp.'!$B137)*('Diário 2º PA'!$C$4:$C$2000&gt;=E$4)*('Diário 2º PA'!$C$4:$C$2000&lt;=EOMONTH(E$4,0))*('Diário 2º PA'!$F$4:$F$2000)*(IF(Resumo!$Q$5="",1,'Diário 2º PA'!$O$4:$O$2000=Resumo!$Q$5)))
+SUMPRODUCT(('Diário 3º PA'!$E$4:$E$2000='Analítico Cp.'!$B137)*('Diário 3º PA'!$C$4:$C$2000&gt;=E$4)*('Diário 3º PA'!$C$4:$C$2000&lt;=EOMONTH(E$4,0))*('Diário 3º PA'!$F$4:$F$2000)*(IF(Resumo!$Q$5="",1,'Diário 3º PA'!$O$4:$O$2000=Resumo!$Q$5)))
+SUMPRODUCT(('Diário 4º PA'!$E$4:$E$2000='Analítico Cp.'!$B137)*('Diário 4º PA'!$C$4:$C$2000&gt;=E$4)*('Diário 4º PA'!$C$4:$C$2000&lt;=EOMONTH(E$4,0))*('Diário 4º PA'!$F$4:$F$2000)*(IF(Resumo!$Q$5="",1,'Diário 4º PA'!$O$4:$O$2000=Resumo!$Q$5)))
+SUMPRODUCT(('Comp.'!$D$5:$D$763=$B137)*('Comp.'!$B$5:$B$763&gt;=E$4)*('Comp.'!$B$5:$B$763&lt;=EOMONTH(E$4,0))*('Comp.'!$E$5:$E$763)*(IF(Resumo!$Q$5="",1,'Comp.'!$K$5:$K$763=Resumo!$Q$5)))</f>
        <v>0</v>
      </c>
      <c r="F137" s="199">
        <f t="array" ref="F137">SUMPRODUCT(('Diário 1º PA'!$E$4:$E$2977='Analítico Cp.'!$B137)*('Diário 1º PA'!$C$4:$C$2977&gt;=F$4)*('Diário 1º PA'!$C$4:$C$2977&lt;=EOMONTH(F$4,0))*('Diário 1º PA'!$F$4:$F$2977)*(IF(Resumo!$Q$5="",1,'Diário 1º PA'!$O$4:$O$2977=Resumo!$Q$5)))
+SUMPRODUCT(('Diário 2º PA'!$E$4:$E$2000='Analítico Cp.'!$B137)*('Diário 2º PA'!$C$4:$C$2000&gt;=F$4)*('Diário 2º PA'!$C$4:$C$2000&lt;=EOMONTH(F$4,0))*('Diário 2º PA'!$F$4:$F$2000)*(IF(Resumo!$Q$5="",1,'Diário 2º PA'!$O$4:$O$2000=Resumo!$Q$5)))
+SUMPRODUCT(('Diário 3º PA'!$E$4:$E$2000='Analítico Cp.'!$B137)*('Diário 3º PA'!$C$4:$C$2000&gt;=F$4)*('Diário 3º PA'!$C$4:$C$2000&lt;=EOMONTH(F$4,0))*('Diário 3º PA'!$F$4:$F$2000)*(IF(Resumo!$Q$5="",1,'Diário 3º PA'!$O$4:$O$2000=Resumo!$Q$5)))
+SUMPRODUCT(('Diário 4º PA'!$E$4:$E$2000='Analítico Cp.'!$B137)*('Diário 4º PA'!$C$4:$C$2000&gt;=F$4)*('Diário 4º PA'!$C$4:$C$2000&lt;=EOMONTH(F$4,0))*('Diário 4º PA'!$F$4:$F$2000)*(IF(Resumo!$Q$5="",1,'Diário 4º PA'!$O$4:$O$2000=Resumo!$Q$5)))
+SUMPRODUCT(('Comp.'!$D$5:$D$763=$B137)*('Comp.'!$B$5:$B$763&gt;=F$4)*('Comp.'!$B$5:$B$763&lt;=EOMONTH(F$4,0))*('Comp.'!$E$5:$E$763)*(IF(Resumo!$Q$5="",1,'Comp.'!$K$5:$K$763=Resumo!$Q$5)))</f>
        <v>0</v>
      </c>
      <c r="G137" s="199">
        <f t="array" ref="G137">SUMPRODUCT(('Diário 1º PA'!$E$4:$E$2977='Analítico Cp.'!$B137)*('Diário 1º PA'!$C$4:$C$2977&gt;=G$4)*('Diário 1º PA'!$C$4:$C$2977&lt;=EOMONTH(G$4,0))*('Diário 1º PA'!$F$4:$F$2977)*(IF(Resumo!$Q$5="",1,'Diário 1º PA'!$O$4:$O$2977=Resumo!$Q$5)))
+SUMPRODUCT(('Diário 2º PA'!$E$4:$E$2000='Analítico Cp.'!$B137)*('Diário 2º PA'!$C$4:$C$2000&gt;=G$4)*('Diário 2º PA'!$C$4:$C$2000&lt;=EOMONTH(G$4,0))*('Diário 2º PA'!$F$4:$F$2000)*(IF(Resumo!$Q$5="",1,'Diário 2º PA'!$O$4:$O$2000=Resumo!$Q$5)))
+SUMPRODUCT(('Diário 3º PA'!$E$4:$E$2000='Analítico Cp.'!$B137)*('Diário 3º PA'!$C$4:$C$2000&gt;=G$4)*('Diário 3º PA'!$C$4:$C$2000&lt;=EOMONTH(G$4,0))*('Diário 3º PA'!$F$4:$F$2000)*(IF(Resumo!$Q$5="",1,'Diário 3º PA'!$O$4:$O$2000=Resumo!$Q$5)))
+SUMPRODUCT(('Diário 4º PA'!$E$4:$E$2000='Analítico Cp.'!$B137)*('Diário 4º PA'!$C$4:$C$2000&gt;=G$4)*('Diário 4º PA'!$C$4:$C$2000&lt;=EOMONTH(G$4,0))*('Diário 4º PA'!$F$4:$F$2000)*(IF(Resumo!$Q$5="",1,'Diário 4º PA'!$O$4:$O$2000=Resumo!$Q$5)))
+SUMPRODUCT(('Comp.'!$D$5:$D$763=$B137)*('Comp.'!$B$5:$B$763&gt;=G$4)*('Comp.'!$B$5:$B$763&lt;=EOMONTH(G$4,0))*('Comp.'!$E$5:$E$763)*(IF(Resumo!$Q$5="",1,'Comp.'!$K$5:$K$763=Resumo!$Q$5)))</f>
        <v>0</v>
      </c>
      <c r="H137" s="199">
        <f t="array" ref="H137">SUMPRODUCT(('Diário 1º PA'!$E$4:$E$2977='Analítico Cp.'!$B137)*('Diário 1º PA'!$C$4:$C$2977&gt;=H$4)*('Diário 1º PA'!$C$4:$C$2977&lt;=EOMONTH(H$4,0))*('Diário 1º PA'!$F$4:$F$2977)*(IF(Resumo!$Q$5="",1,'Diário 1º PA'!$O$4:$O$2977=Resumo!$Q$5)))
+SUMPRODUCT(('Diário 2º PA'!$E$4:$E$2000='Analítico Cp.'!$B137)*('Diário 2º PA'!$C$4:$C$2000&gt;=H$4)*('Diário 2º PA'!$C$4:$C$2000&lt;=EOMONTH(H$4,0))*('Diário 2º PA'!$F$4:$F$2000)*(IF(Resumo!$Q$5="",1,'Diário 2º PA'!$O$4:$O$2000=Resumo!$Q$5)))
+SUMPRODUCT(('Diário 3º PA'!$E$4:$E$2000='Analítico Cp.'!$B137)*('Diário 3º PA'!$C$4:$C$2000&gt;=H$4)*('Diário 3º PA'!$C$4:$C$2000&lt;=EOMONTH(H$4,0))*('Diário 3º PA'!$F$4:$F$2000)*(IF(Resumo!$Q$5="",1,'Diário 3º PA'!$O$4:$O$2000=Resumo!$Q$5)))
+SUMPRODUCT(('Diário 4º PA'!$E$4:$E$2000='Analítico Cp.'!$B137)*('Diário 4º PA'!$C$4:$C$2000&gt;=H$4)*('Diário 4º PA'!$C$4:$C$2000&lt;=EOMONTH(H$4,0))*('Diário 4º PA'!$F$4:$F$2000)*(IF(Resumo!$Q$5="",1,'Diário 4º PA'!$O$4:$O$2000=Resumo!$Q$5)))
+SUMPRODUCT(('Comp.'!$D$5:$D$763=$B137)*('Comp.'!$B$5:$B$763&gt;=H$4)*('Comp.'!$B$5:$B$763&lt;=EOMONTH(H$4,0))*('Comp.'!$E$5:$E$763)*(IF(Resumo!$Q$5="",1,'Comp.'!$K$5:$K$763=Resumo!$Q$5)))</f>
        <v>0</v>
      </c>
      <c r="I137" s="199">
        <f t="array" ref="I137">SUMPRODUCT(('Diário 1º PA'!$E$4:$E$2977='Analítico Cp.'!$B137)*('Diário 1º PA'!$C$4:$C$2977&gt;=I$4)*('Diário 1º PA'!$C$4:$C$2977&lt;=EOMONTH(I$4,0))*('Diário 1º PA'!$F$4:$F$2977)*(IF(Resumo!$Q$5="",1,'Diário 1º PA'!$O$4:$O$2977=Resumo!$Q$5)))
+SUMPRODUCT(('Diário 2º PA'!$E$4:$E$2000='Analítico Cp.'!$B137)*('Diário 2º PA'!$C$4:$C$2000&gt;=I$4)*('Diário 2º PA'!$C$4:$C$2000&lt;=EOMONTH(I$4,0))*('Diário 2º PA'!$F$4:$F$2000)*(IF(Resumo!$Q$5="",1,'Diário 2º PA'!$O$4:$O$2000=Resumo!$Q$5)))
+SUMPRODUCT(('Diário 3º PA'!$E$4:$E$2000='Analítico Cp.'!$B137)*('Diário 3º PA'!$C$4:$C$2000&gt;=I$4)*('Diário 3º PA'!$C$4:$C$2000&lt;=EOMONTH(I$4,0))*('Diário 3º PA'!$F$4:$F$2000)*(IF(Resumo!$Q$5="",1,'Diário 3º PA'!$O$4:$O$2000=Resumo!$Q$5)))
+SUMPRODUCT(('Diário 4º PA'!$E$4:$E$2000='Analítico Cp.'!$B137)*('Diário 4º PA'!$C$4:$C$2000&gt;=I$4)*('Diário 4º PA'!$C$4:$C$2000&lt;=EOMONTH(I$4,0))*('Diário 4º PA'!$F$4:$F$2000)*(IF(Resumo!$Q$5="",1,'Diário 4º PA'!$O$4:$O$2000=Resumo!$Q$5)))
+SUMPRODUCT(('Comp.'!$D$5:$D$763=$B137)*('Comp.'!$B$5:$B$763&gt;=I$4)*('Comp.'!$B$5:$B$763&lt;=EOMONTH(I$4,0))*('Comp.'!$E$5:$E$763)*(IF(Resumo!$Q$5="",1,'Comp.'!$K$5:$K$763=Resumo!$Q$5)))</f>
        <v>0</v>
      </c>
      <c r="J137" s="199">
        <f t="array" ref="J137">SUMPRODUCT(('Diário 1º PA'!$E$4:$E$2977='Analítico Cp.'!$B137)*('Diário 1º PA'!$C$4:$C$2977&gt;=J$4)*('Diário 1º PA'!$C$4:$C$2977&lt;=EOMONTH(J$4,0))*('Diário 1º PA'!$F$4:$F$2977)*(IF(Resumo!$Q$5="",1,'Diário 1º PA'!$O$4:$O$2977=Resumo!$Q$5)))
+SUMPRODUCT(('Diário 2º PA'!$E$4:$E$2000='Analítico Cp.'!$B137)*('Diário 2º PA'!$C$4:$C$2000&gt;=J$4)*('Diário 2º PA'!$C$4:$C$2000&lt;=EOMONTH(J$4,0))*('Diário 2º PA'!$F$4:$F$2000)*(IF(Resumo!$Q$5="",1,'Diário 2º PA'!$O$4:$O$2000=Resumo!$Q$5)))
+SUMPRODUCT(('Diário 3º PA'!$E$4:$E$2000='Analítico Cp.'!$B137)*('Diário 3º PA'!$C$4:$C$2000&gt;=J$4)*('Diário 3º PA'!$C$4:$C$2000&lt;=EOMONTH(J$4,0))*('Diário 3º PA'!$F$4:$F$2000)*(IF(Resumo!$Q$5="",1,'Diário 3º PA'!$O$4:$O$2000=Resumo!$Q$5)))
+SUMPRODUCT(('Diário 4º PA'!$E$4:$E$2000='Analítico Cp.'!$B137)*('Diário 4º PA'!$C$4:$C$2000&gt;=J$4)*('Diário 4º PA'!$C$4:$C$2000&lt;=EOMONTH(J$4,0))*('Diário 4º PA'!$F$4:$F$2000)*(IF(Resumo!$Q$5="",1,'Diário 4º PA'!$O$4:$O$2000=Resumo!$Q$5)))
+SUMPRODUCT(('Comp.'!$D$5:$D$763=$B137)*('Comp.'!$B$5:$B$763&gt;=J$4)*('Comp.'!$B$5:$B$763&lt;=EOMONTH(J$4,0))*('Comp.'!$E$5:$E$763)*(IF(Resumo!$Q$5="",1,'Comp.'!$K$5:$K$763=Resumo!$Q$5)))</f>
        <v>0</v>
      </c>
      <c r="K137" s="199">
        <f t="array" ref="K137">SUMPRODUCT(('Diário 1º PA'!$E$4:$E$2977='Analítico Cp.'!$B137)*('Diário 1º PA'!$C$4:$C$2977&gt;=K$4)*('Diário 1º PA'!$C$4:$C$2977&lt;=EOMONTH(K$4,0))*('Diário 1º PA'!$F$4:$F$2977)*(IF(Resumo!$Q$5="",1,'Diário 1º PA'!$O$4:$O$2977=Resumo!$Q$5)))
+SUMPRODUCT(('Diário 2º PA'!$E$4:$E$2000='Analítico Cp.'!$B137)*('Diário 2º PA'!$C$4:$C$2000&gt;=K$4)*('Diário 2º PA'!$C$4:$C$2000&lt;=EOMONTH(K$4,0))*('Diário 2º PA'!$F$4:$F$2000)*(IF(Resumo!$Q$5="",1,'Diário 2º PA'!$O$4:$O$2000=Resumo!$Q$5)))
+SUMPRODUCT(('Diário 3º PA'!$E$4:$E$2000='Analítico Cp.'!$B137)*('Diário 3º PA'!$C$4:$C$2000&gt;=K$4)*('Diário 3º PA'!$C$4:$C$2000&lt;=EOMONTH(K$4,0))*('Diário 3º PA'!$F$4:$F$2000)*(IF(Resumo!$Q$5="",1,'Diário 3º PA'!$O$4:$O$2000=Resumo!$Q$5)))
+SUMPRODUCT(('Diário 4º PA'!$E$4:$E$2000='Analítico Cp.'!$B137)*('Diário 4º PA'!$C$4:$C$2000&gt;=K$4)*('Diário 4º PA'!$C$4:$C$2000&lt;=EOMONTH(K$4,0))*('Diário 4º PA'!$F$4:$F$2000)*(IF(Resumo!$Q$5="",1,'Diário 4º PA'!$O$4:$O$2000=Resumo!$Q$5)))
+SUMPRODUCT(('Comp.'!$D$5:$D$763=$B137)*('Comp.'!$B$5:$B$763&gt;=K$4)*('Comp.'!$B$5:$B$763&lt;=EOMONTH(K$4,0))*('Comp.'!$E$5:$E$763)*(IF(Resumo!$Q$5="",1,'Comp.'!$K$5:$K$763=Resumo!$Q$5)))</f>
        <v>0</v>
      </c>
      <c r="L137" s="199">
        <f t="array" ref="L137">SUMPRODUCT(('Diário 1º PA'!$E$4:$E$2977='Analítico Cp.'!$B137)*('Diário 1º PA'!$C$4:$C$2977&gt;=L$4)*('Diário 1º PA'!$C$4:$C$2977&lt;=EOMONTH(L$4,0))*('Diário 1º PA'!$F$4:$F$2977)*(IF(Resumo!$Q$5="",1,'Diário 1º PA'!$O$4:$O$2977=Resumo!$Q$5)))
+SUMPRODUCT(('Diário 2º PA'!$E$4:$E$2000='Analítico Cp.'!$B137)*('Diário 2º PA'!$C$4:$C$2000&gt;=L$4)*('Diário 2º PA'!$C$4:$C$2000&lt;=EOMONTH(L$4,0))*('Diário 2º PA'!$F$4:$F$2000)*(IF(Resumo!$Q$5="",1,'Diário 2º PA'!$O$4:$O$2000=Resumo!$Q$5)))
+SUMPRODUCT(('Diário 3º PA'!$E$4:$E$2000='Analítico Cp.'!$B137)*('Diário 3º PA'!$C$4:$C$2000&gt;=L$4)*('Diário 3º PA'!$C$4:$C$2000&lt;=EOMONTH(L$4,0))*('Diário 3º PA'!$F$4:$F$2000)*(IF(Resumo!$Q$5="",1,'Diário 3º PA'!$O$4:$O$2000=Resumo!$Q$5)))
+SUMPRODUCT(('Diário 4º PA'!$E$4:$E$2000='Analítico Cp.'!$B137)*('Diário 4º PA'!$C$4:$C$2000&gt;=L$4)*('Diário 4º PA'!$C$4:$C$2000&lt;=EOMONTH(L$4,0))*('Diário 4º PA'!$F$4:$F$2000)*(IF(Resumo!$Q$5="",1,'Diário 4º PA'!$O$4:$O$2000=Resumo!$Q$5)))
+SUMPRODUCT(('Comp.'!$D$5:$D$763=$B137)*('Comp.'!$B$5:$B$763&gt;=L$4)*('Comp.'!$B$5:$B$763&lt;=EOMONTH(L$4,0))*('Comp.'!$E$5:$E$763)*(IF(Resumo!$Q$5="",1,'Comp.'!$K$5:$K$763=Resumo!$Q$5)))</f>
        <v>0</v>
      </c>
      <c r="M137" s="199">
        <f t="array" ref="M137">SUMPRODUCT(('Diário 1º PA'!$E$4:$E$2977='Analítico Cp.'!$B137)*('Diário 1º PA'!$C$4:$C$2977&gt;=M$4)*('Diário 1º PA'!$C$4:$C$2977&lt;=EOMONTH(M$4,0))*('Diário 1º PA'!$F$4:$F$2977)*(IF(Resumo!$Q$5="",1,'Diário 1º PA'!$O$4:$O$2977=Resumo!$Q$5)))
+SUMPRODUCT(('Diário 2º PA'!$E$4:$E$2000='Analítico Cp.'!$B137)*('Diário 2º PA'!$C$4:$C$2000&gt;=M$4)*('Diário 2º PA'!$C$4:$C$2000&lt;=EOMONTH(M$4,0))*('Diário 2º PA'!$F$4:$F$2000)*(IF(Resumo!$Q$5="",1,'Diário 2º PA'!$O$4:$O$2000=Resumo!$Q$5)))
+SUMPRODUCT(('Diário 3º PA'!$E$4:$E$2000='Analítico Cp.'!$B137)*('Diário 3º PA'!$C$4:$C$2000&gt;=M$4)*('Diário 3º PA'!$C$4:$C$2000&lt;=EOMONTH(M$4,0))*('Diário 3º PA'!$F$4:$F$2000)*(IF(Resumo!$Q$5="",1,'Diário 3º PA'!$O$4:$O$2000=Resumo!$Q$5)))
+SUMPRODUCT(('Diário 4º PA'!$E$4:$E$2000='Analítico Cp.'!$B137)*('Diário 4º PA'!$C$4:$C$2000&gt;=M$4)*('Diário 4º PA'!$C$4:$C$2000&lt;=EOMONTH(M$4,0))*('Diário 4º PA'!$F$4:$F$2000)*(IF(Resumo!$Q$5="",1,'Diário 4º PA'!$O$4:$O$2000=Resumo!$Q$5)))
+SUMPRODUCT(('Comp.'!$D$5:$D$763=$B137)*('Comp.'!$B$5:$B$763&gt;=M$4)*('Comp.'!$B$5:$B$763&lt;=EOMONTH(M$4,0))*('Comp.'!$E$5:$E$763)*(IF(Resumo!$Q$5="",1,'Comp.'!$K$5:$K$763=Resumo!$Q$5)))</f>
        <v>0</v>
      </c>
      <c r="N137" s="199">
        <f t="array" ref="N137">SUMPRODUCT(('Diário 1º PA'!$E$4:$E$2977='Analítico Cp.'!$B137)*('Diário 1º PA'!$C$4:$C$2977&gt;=N$4)*('Diário 1º PA'!$C$4:$C$2977&lt;=EOMONTH(N$4,0))*('Diário 1º PA'!$F$4:$F$2977)*(IF(Resumo!$Q$5="",1,'Diário 1º PA'!$O$4:$O$2977=Resumo!$Q$5)))
+SUMPRODUCT(('Diário 2º PA'!$E$4:$E$2000='Analítico Cp.'!$B137)*('Diário 2º PA'!$C$4:$C$2000&gt;=N$4)*('Diário 2º PA'!$C$4:$C$2000&lt;=EOMONTH(N$4,0))*('Diário 2º PA'!$F$4:$F$2000)*(IF(Resumo!$Q$5="",1,'Diário 2º PA'!$O$4:$O$2000=Resumo!$Q$5)))
+SUMPRODUCT(('Diário 3º PA'!$E$4:$E$2000='Analítico Cp.'!$B137)*('Diário 3º PA'!$C$4:$C$2000&gt;=N$4)*('Diário 3º PA'!$C$4:$C$2000&lt;=EOMONTH(N$4,0))*('Diário 3º PA'!$F$4:$F$2000)*(IF(Resumo!$Q$5="",1,'Diário 3º PA'!$O$4:$O$2000=Resumo!$Q$5)))
+SUMPRODUCT(('Diário 4º PA'!$E$4:$E$2000='Analítico Cp.'!$B137)*('Diário 4º PA'!$C$4:$C$2000&gt;=N$4)*('Diário 4º PA'!$C$4:$C$2000&lt;=EOMONTH(N$4,0))*('Diário 4º PA'!$F$4:$F$2000)*(IF(Resumo!$Q$5="",1,'Diário 4º PA'!$O$4:$O$2000=Resumo!$Q$5)))
+SUMPRODUCT(('Comp.'!$D$5:$D$763=$B137)*('Comp.'!$B$5:$B$763&gt;=N$4)*('Comp.'!$B$5:$B$763&lt;=EOMONTH(N$4,0))*('Comp.'!$E$5:$E$763)*(IF(Resumo!$Q$5="",1,'Comp.'!$K$5:$K$763=Resumo!$Q$5)))</f>
        <v>0</v>
      </c>
      <c r="O137" s="200">
        <f t="shared" si="13"/>
        <v>0</v>
      </c>
      <c r="P137" s="201">
        <f t="shared" si="14"/>
        <v>0</v>
      </c>
      <c r="Q137" s="174"/>
      <c r="R137" s="174"/>
      <c r="S137" s="174"/>
      <c r="T137" s="174"/>
      <c r="U137" s="174"/>
      <c r="V137" s="174"/>
      <c r="W137" s="174"/>
      <c r="X137" s="174"/>
      <c r="Y137" s="174"/>
      <c r="Z137" s="174"/>
    </row>
    <row r="138" spans="1:26" ht="23.25" customHeight="1" x14ac:dyDescent="0.2">
      <c r="A138" s="220" t="s">
        <v>379</v>
      </c>
      <c r="B138" s="84" t="s">
        <v>380</v>
      </c>
      <c r="C138" s="199">
        <f t="array" ref="C138">SUMPRODUCT(('Diário 1º PA'!$E$4:$E$2977='Analítico Cp.'!$B138)*('Diário 1º PA'!$C$4:$C$2977&gt;=C$4)*('Diário 1º PA'!$C$4:$C$2977&lt;=EOMONTH(C$4,0))*('Diário 1º PA'!$F$4:$F$2977)*(IF(Resumo!$Q$5="",1,'Diário 1º PA'!$O$4:$O$2977=Resumo!$Q$5)))
+SUMPRODUCT(('Diário 2º PA'!$E$4:$E$2000='Analítico Cp.'!$B138)*('Diário 2º PA'!$C$4:$C$2000&gt;=C$4)*('Diário 2º PA'!$C$4:$C$2000&lt;=EOMONTH(C$4,0))*('Diário 2º PA'!$F$4:$F$2000)*(IF(Resumo!$Q$5="",1,'Diário 2º PA'!$O$4:$O$2000=Resumo!$Q$5)))
+SUMPRODUCT(('Diário 3º PA'!$E$4:$E$2000='Analítico Cp.'!$B138)*('Diário 3º PA'!$C$4:$C$2000&gt;=C$4)*('Diário 3º PA'!$C$4:$C$2000&lt;=EOMONTH(C$4,0))*('Diário 3º PA'!$F$4:$F$2000)*(IF(Resumo!$Q$5="",1,'Diário 3º PA'!$O$4:$O$2000=Resumo!$Q$5)))
+SUMPRODUCT(('Diário 4º PA'!$E$4:$E$2000='Analítico Cp.'!$B138)*('Diário 4º PA'!$C$4:$C$2000&gt;=C$4)*('Diário 4º PA'!$C$4:$C$2000&lt;=EOMONTH(C$4,0))*('Diário 4º PA'!$F$4:$F$2000)*(IF(Resumo!$Q$5="",1,'Diário 4º PA'!$O$4:$O$2000=Resumo!$Q$5)))
+SUMPRODUCT(('Comp.'!$D$5:$D$763=$B138)*('Comp.'!$B$5:$B$763&gt;=C$4)*('Comp.'!$B$5:$B$763&lt;=EOMONTH(C$4,0))*('Comp.'!$E$5:$E$763)*(IF(Resumo!$Q$5="",1,'Comp.'!$K$5:$K$763=Resumo!$Q$5)))</f>
        <v>300</v>
      </c>
      <c r="D138" s="199">
        <f t="array" ref="D138">SUMPRODUCT(('Diário 1º PA'!$E$4:$E$2977='Analítico Cp.'!$B138)*('Diário 1º PA'!$C$4:$C$2977&gt;=D$4)*('Diário 1º PA'!$C$4:$C$2977&lt;=EOMONTH(D$4,0))*('Diário 1º PA'!$F$4:$F$2977)*(IF(Resumo!$Q$5="",1,'Diário 1º PA'!$O$4:$O$2977=Resumo!$Q$5)))
+SUMPRODUCT(('Diário 2º PA'!$E$4:$E$2000='Analítico Cp.'!$B138)*('Diário 2º PA'!$C$4:$C$2000&gt;=D$4)*('Diário 2º PA'!$C$4:$C$2000&lt;=EOMONTH(D$4,0))*('Diário 2º PA'!$F$4:$F$2000)*(IF(Resumo!$Q$5="",1,'Diário 2º PA'!$O$4:$O$2000=Resumo!$Q$5)))
+SUMPRODUCT(('Diário 3º PA'!$E$4:$E$2000='Analítico Cp.'!$B138)*('Diário 3º PA'!$C$4:$C$2000&gt;=D$4)*('Diário 3º PA'!$C$4:$C$2000&lt;=EOMONTH(D$4,0))*('Diário 3º PA'!$F$4:$F$2000)*(IF(Resumo!$Q$5="",1,'Diário 3º PA'!$O$4:$O$2000=Resumo!$Q$5)))
+SUMPRODUCT(('Diário 4º PA'!$E$4:$E$2000='Analítico Cp.'!$B138)*('Diário 4º PA'!$C$4:$C$2000&gt;=D$4)*('Diário 4º PA'!$C$4:$C$2000&lt;=EOMONTH(D$4,0))*('Diário 4º PA'!$F$4:$F$2000)*(IF(Resumo!$Q$5="",1,'Diário 4º PA'!$O$4:$O$2000=Resumo!$Q$5)))
+SUMPRODUCT(('Comp.'!$D$5:$D$763=$B138)*('Comp.'!$B$5:$B$763&gt;=D$4)*('Comp.'!$B$5:$B$763&lt;=EOMONTH(D$4,0))*('Comp.'!$E$5:$E$763)*(IF(Resumo!$Q$5="",1,'Comp.'!$K$5:$K$763=Resumo!$Q$5)))</f>
        <v>0</v>
      </c>
      <c r="E138" s="199">
        <f t="array" ref="E138">SUMPRODUCT(('Diário 1º PA'!$E$4:$E$2977='Analítico Cp.'!$B138)*('Diário 1º PA'!$C$4:$C$2977&gt;=E$4)*('Diário 1º PA'!$C$4:$C$2977&lt;=EOMONTH(E$4,0))*('Diário 1º PA'!$F$4:$F$2977)*(IF(Resumo!$Q$5="",1,'Diário 1º PA'!$O$4:$O$2977=Resumo!$Q$5)))
+SUMPRODUCT(('Diário 2º PA'!$E$4:$E$2000='Analítico Cp.'!$B138)*('Diário 2º PA'!$C$4:$C$2000&gt;=E$4)*('Diário 2º PA'!$C$4:$C$2000&lt;=EOMONTH(E$4,0))*('Diário 2º PA'!$F$4:$F$2000)*(IF(Resumo!$Q$5="",1,'Diário 2º PA'!$O$4:$O$2000=Resumo!$Q$5)))
+SUMPRODUCT(('Diário 3º PA'!$E$4:$E$2000='Analítico Cp.'!$B138)*('Diário 3º PA'!$C$4:$C$2000&gt;=E$4)*('Diário 3º PA'!$C$4:$C$2000&lt;=EOMONTH(E$4,0))*('Diário 3º PA'!$F$4:$F$2000)*(IF(Resumo!$Q$5="",1,'Diário 3º PA'!$O$4:$O$2000=Resumo!$Q$5)))
+SUMPRODUCT(('Diário 4º PA'!$E$4:$E$2000='Analítico Cp.'!$B138)*('Diário 4º PA'!$C$4:$C$2000&gt;=E$4)*('Diário 4º PA'!$C$4:$C$2000&lt;=EOMONTH(E$4,0))*('Diário 4º PA'!$F$4:$F$2000)*(IF(Resumo!$Q$5="",1,'Diário 4º PA'!$O$4:$O$2000=Resumo!$Q$5)))
+SUMPRODUCT(('Comp.'!$D$5:$D$763=$B138)*('Comp.'!$B$5:$B$763&gt;=E$4)*('Comp.'!$B$5:$B$763&lt;=EOMONTH(E$4,0))*('Comp.'!$E$5:$E$763)*(IF(Resumo!$Q$5="",1,'Comp.'!$K$5:$K$763=Resumo!$Q$5)))</f>
        <v>0</v>
      </c>
      <c r="F138" s="199">
        <f t="array" ref="F138">SUMPRODUCT(('Diário 1º PA'!$E$4:$E$2977='Analítico Cp.'!$B138)*('Diário 1º PA'!$C$4:$C$2977&gt;=F$4)*('Diário 1º PA'!$C$4:$C$2977&lt;=EOMONTH(F$4,0))*('Diário 1º PA'!$F$4:$F$2977)*(IF(Resumo!$Q$5="",1,'Diário 1º PA'!$O$4:$O$2977=Resumo!$Q$5)))
+SUMPRODUCT(('Diário 2º PA'!$E$4:$E$2000='Analítico Cp.'!$B138)*('Diário 2º PA'!$C$4:$C$2000&gt;=F$4)*('Diário 2º PA'!$C$4:$C$2000&lt;=EOMONTH(F$4,0))*('Diário 2º PA'!$F$4:$F$2000)*(IF(Resumo!$Q$5="",1,'Diário 2º PA'!$O$4:$O$2000=Resumo!$Q$5)))
+SUMPRODUCT(('Diário 3º PA'!$E$4:$E$2000='Analítico Cp.'!$B138)*('Diário 3º PA'!$C$4:$C$2000&gt;=F$4)*('Diário 3º PA'!$C$4:$C$2000&lt;=EOMONTH(F$4,0))*('Diário 3º PA'!$F$4:$F$2000)*(IF(Resumo!$Q$5="",1,'Diário 3º PA'!$O$4:$O$2000=Resumo!$Q$5)))
+SUMPRODUCT(('Diário 4º PA'!$E$4:$E$2000='Analítico Cp.'!$B138)*('Diário 4º PA'!$C$4:$C$2000&gt;=F$4)*('Diário 4º PA'!$C$4:$C$2000&lt;=EOMONTH(F$4,0))*('Diário 4º PA'!$F$4:$F$2000)*(IF(Resumo!$Q$5="",1,'Diário 4º PA'!$O$4:$O$2000=Resumo!$Q$5)))
+SUMPRODUCT(('Comp.'!$D$5:$D$763=$B138)*('Comp.'!$B$5:$B$763&gt;=F$4)*('Comp.'!$B$5:$B$763&lt;=EOMONTH(F$4,0))*('Comp.'!$E$5:$E$763)*(IF(Resumo!$Q$5="",1,'Comp.'!$K$5:$K$763=Resumo!$Q$5)))</f>
        <v>0</v>
      </c>
      <c r="G138" s="199">
        <f t="array" ref="G138">SUMPRODUCT(('Diário 1º PA'!$E$4:$E$2977='Analítico Cp.'!$B138)*('Diário 1º PA'!$C$4:$C$2977&gt;=G$4)*('Diário 1º PA'!$C$4:$C$2977&lt;=EOMONTH(G$4,0))*('Diário 1º PA'!$F$4:$F$2977)*(IF(Resumo!$Q$5="",1,'Diário 1º PA'!$O$4:$O$2977=Resumo!$Q$5)))
+SUMPRODUCT(('Diário 2º PA'!$E$4:$E$2000='Analítico Cp.'!$B138)*('Diário 2º PA'!$C$4:$C$2000&gt;=G$4)*('Diário 2º PA'!$C$4:$C$2000&lt;=EOMONTH(G$4,0))*('Diário 2º PA'!$F$4:$F$2000)*(IF(Resumo!$Q$5="",1,'Diário 2º PA'!$O$4:$O$2000=Resumo!$Q$5)))
+SUMPRODUCT(('Diário 3º PA'!$E$4:$E$2000='Analítico Cp.'!$B138)*('Diário 3º PA'!$C$4:$C$2000&gt;=G$4)*('Diário 3º PA'!$C$4:$C$2000&lt;=EOMONTH(G$4,0))*('Diário 3º PA'!$F$4:$F$2000)*(IF(Resumo!$Q$5="",1,'Diário 3º PA'!$O$4:$O$2000=Resumo!$Q$5)))
+SUMPRODUCT(('Diário 4º PA'!$E$4:$E$2000='Analítico Cp.'!$B138)*('Diário 4º PA'!$C$4:$C$2000&gt;=G$4)*('Diário 4º PA'!$C$4:$C$2000&lt;=EOMONTH(G$4,0))*('Diário 4º PA'!$F$4:$F$2000)*(IF(Resumo!$Q$5="",1,'Diário 4º PA'!$O$4:$O$2000=Resumo!$Q$5)))
+SUMPRODUCT(('Comp.'!$D$5:$D$763=$B138)*('Comp.'!$B$5:$B$763&gt;=G$4)*('Comp.'!$B$5:$B$763&lt;=EOMONTH(G$4,0))*('Comp.'!$E$5:$E$763)*(IF(Resumo!$Q$5="",1,'Comp.'!$K$5:$K$763=Resumo!$Q$5)))</f>
        <v>0</v>
      </c>
      <c r="H138" s="199">
        <f t="array" ref="H138">SUMPRODUCT(('Diário 1º PA'!$E$4:$E$2977='Analítico Cp.'!$B138)*('Diário 1º PA'!$C$4:$C$2977&gt;=H$4)*('Diário 1º PA'!$C$4:$C$2977&lt;=EOMONTH(H$4,0))*('Diário 1º PA'!$F$4:$F$2977)*(IF(Resumo!$Q$5="",1,'Diário 1º PA'!$O$4:$O$2977=Resumo!$Q$5)))
+SUMPRODUCT(('Diário 2º PA'!$E$4:$E$2000='Analítico Cp.'!$B138)*('Diário 2º PA'!$C$4:$C$2000&gt;=H$4)*('Diário 2º PA'!$C$4:$C$2000&lt;=EOMONTH(H$4,0))*('Diário 2º PA'!$F$4:$F$2000)*(IF(Resumo!$Q$5="",1,'Diário 2º PA'!$O$4:$O$2000=Resumo!$Q$5)))
+SUMPRODUCT(('Diário 3º PA'!$E$4:$E$2000='Analítico Cp.'!$B138)*('Diário 3º PA'!$C$4:$C$2000&gt;=H$4)*('Diário 3º PA'!$C$4:$C$2000&lt;=EOMONTH(H$4,0))*('Diário 3º PA'!$F$4:$F$2000)*(IF(Resumo!$Q$5="",1,'Diário 3º PA'!$O$4:$O$2000=Resumo!$Q$5)))
+SUMPRODUCT(('Diário 4º PA'!$E$4:$E$2000='Analítico Cp.'!$B138)*('Diário 4º PA'!$C$4:$C$2000&gt;=H$4)*('Diário 4º PA'!$C$4:$C$2000&lt;=EOMONTH(H$4,0))*('Diário 4º PA'!$F$4:$F$2000)*(IF(Resumo!$Q$5="",1,'Diário 4º PA'!$O$4:$O$2000=Resumo!$Q$5)))
+SUMPRODUCT(('Comp.'!$D$5:$D$763=$B138)*('Comp.'!$B$5:$B$763&gt;=H$4)*('Comp.'!$B$5:$B$763&lt;=EOMONTH(H$4,0))*('Comp.'!$E$5:$E$763)*(IF(Resumo!$Q$5="",1,'Comp.'!$K$5:$K$763=Resumo!$Q$5)))</f>
        <v>0</v>
      </c>
      <c r="I138" s="199">
        <f t="array" ref="I138">SUMPRODUCT(('Diário 1º PA'!$E$4:$E$2977='Analítico Cp.'!$B138)*('Diário 1º PA'!$C$4:$C$2977&gt;=I$4)*('Diário 1º PA'!$C$4:$C$2977&lt;=EOMONTH(I$4,0))*('Diário 1º PA'!$F$4:$F$2977)*(IF(Resumo!$Q$5="",1,'Diário 1º PA'!$O$4:$O$2977=Resumo!$Q$5)))
+SUMPRODUCT(('Diário 2º PA'!$E$4:$E$2000='Analítico Cp.'!$B138)*('Diário 2º PA'!$C$4:$C$2000&gt;=I$4)*('Diário 2º PA'!$C$4:$C$2000&lt;=EOMONTH(I$4,0))*('Diário 2º PA'!$F$4:$F$2000)*(IF(Resumo!$Q$5="",1,'Diário 2º PA'!$O$4:$O$2000=Resumo!$Q$5)))
+SUMPRODUCT(('Diário 3º PA'!$E$4:$E$2000='Analítico Cp.'!$B138)*('Diário 3º PA'!$C$4:$C$2000&gt;=I$4)*('Diário 3º PA'!$C$4:$C$2000&lt;=EOMONTH(I$4,0))*('Diário 3º PA'!$F$4:$F$2000)*(IF(Resumo!$Q$5="",1,'Diário 3º PA'!$O$4:$O$2000=Resumo!$Q$5)))
+SUMPRODUCT(('Diário 4º PA'!$E$4:$E$2000='Analítico Cp.'!$B138)*('Diário 4º PA'!$C$4:$C$2000&gt;=I$4)*('Diário 4º PA'!$C$4:$C$2000&lt;=EOMONTH(I$4,0))*('Diário 4º PA'!$F$4:$F$2000)*(IF(Resumo!$Q$5="",1,'Diário 4º PA'!$O$4:$O$2000=Resumo!$Q$5)))
+SUMPRODUCT(('Comp.'!$D$5:$D$763=$B138)*('Comp.'!$B$5:$B$763&gt;=I$4)*('Comp.'!$B$5:$B$763&lt;=EOMONTH(I$4,0))*('Comp.'!$E$5:$E$763)*(IF(Resumo!$Q$5="",1,'Comp.'!$K$5:$K$763=Resumo!$Q$5)))</f>
        <v>0</v>
      </c>
      <c r="J138" s="199">
        <f t="array" ref="J138">SUMPRODUCT(('Diário 1º PA'!$E$4:$E$2977='Analítico Cp.'!$B138)*('Diário 1º PA'!$C$4:$C$2977&gt;=J$4)*('Diário 1º PA'!$C$4:$C$2977&lt;=EOMONTH(J$4,0))*('Diário 1º PA'!$F$4:$F$2977)*(IF(Resumo!$Q$5="",1,'Diário 1º PA'!$O$4:$O$2977=Resumo!$Q$5)))
+SUMPRODUCT(('Diário 2º PA'!$E$4:$E$2000='Analítico Cp.'!$B138)*('Diário 2º PA'!$C$4:$C$2000&gt;=J$4)*('Diário 2º PA'!$C$4:$C$2000&lt;=EOMONTH(J$4,0))*('Diário 2º PA'!$F$4:$F$2000)*(IF(Resumo!$Q$5="",1,'Diário 2º PA'!$O$4:$O$2000=Resumo!$Q$5)))
+SUMPRODUCT(('Diário 3º PA'!$E$4:$E$2000='Analítico Cp.'!$B138)*('Diário 3º PA'!$C$4:$C$2000&gt;=J$4)*('Diário 3º PA'!$C$4:$C$2000&lt;=EOMONTH(J$4,0))*('Diário 3º PA'!$F$4:$F$2000)*(IF(Resumo!$Q$5="",1,'Diário 3º PA'!$O$4:$O$2000=Resumo!$Q$5)))
+SUMPRODUCT(('Diário 4º PA'!$E$4:$E$2000='Analítico Cp.'!$B138)*('Diário 4º PA'!$C$4:$C$2000&gt;=J$4)*('Diário 4º PA'!$C$4:$C$2000&lt;=EOMONTH(J$4,0))*('Diário 4º PA'!$F$4:$F$2000)*(IF(Resumo!$Q$5="",1,'Diário 4º PA'!$O$4:$O$2000=Resumo!$Q$5)))
+SUMPRODUCT(('Comp.'!$D$5:$D$763=$B138)*('Comp.'!$B$5:$B$763&gt;=J$4)*('Comp.'!$B$5:$B$763&lt;=EOMONTH(J$4,0))*('Comp.'!$E$5:$E$763)*(IF(Resumo!$Q$5="",1,'Comp.'!$K$5:$K$763=Resumo!$Q$5)))</f>
        <v>0</v>
      </c>
      <c r="K138" s="199">
        <f t="array" ref="K138">SUMPRODUCT(('Diário 1º PA'!$E$4:$E$2977='Analítico Cp.'!$B138)*('Diário 1º PA'!$C$4:$C$2977&gt;=K$4)*('Diário 1º PA'!$C$4:$C$2977&lt;=EOMONTH(K$4,0))*('Diário 1º PA'!$F$4:$F$2977)*(IF(Resumo!$Q$5="",1,'Diário 1º PA'!$O$4:$O$2977=Resumo!$Q$5)))
+SUMPRODUCT(('Diário 2º PA'!$E$4:$E$2000='Analítico Cp.'!$B138)*('Diário 2º PA'!$C$4:$C$2000&gt;=K$4)*('Diário 2º PA'!$C$4:$C$2000&lt;=EOMONTH(K$4,0))*('Diário 2º PA'!$F$4:$F$2000)*(IF(Resumo!$Q$5="",1,'Diário 2º PA'!$O$4:$O$2000=Resumo!$Q$5)))
+SUMPRODUCT(('Diário 3º PA'!$E$4:$E$2000='Analítico Cp.'!$B138)*('Diário 3º PA'!$C$4:$C$2000&gt;=K$4)*('Diário 3º PA'!$C$4:$C$2000&lt;=EOMONTH(K$4,0))*('Diário 3º PA'!$F$4:$F$2000)*(IF(Resumo!$Q$5="",1,'Diário 3º PA'!$O$4:$O$2000=Resumo!$Q$5)))
+SUMPRODUCT(('Diário 4º PA'!$E$4:$E$2000='Analítico Cp.'!$B138)*('Diário 4º PA'!$C$4:$C$2000&gt;=K$4)*('Diário 4º PA'!$C$4:$C$2000&lt;=EOMONTH(K$4,0))*('Diário 4º PA'!$F$4:$F$2000)*(IF(Resumo!$Q$5="",1,'Diário 4º PA'!$O$4:$O$2000=Resumo!$Q$5)))
+SUMPRODUCT(('Comp.'!$D$5:$D$763=$B138)*('Comp.'!$B$5:$B$763&gt;=K$4)*('Comp.'!$B$5:$B$763&lt;=EOMONTH(K$4,0))*('Comp.'!$E$5:$E$763)*(IF(Resumo!$Q$5="",1,'Comp.'!$K$5:$K$763=Resumo!$Q$5)))</f>
        <v>0</v>
      </c>
      <c r="L138" s="199">
        <f t="array" ref="L138">SUMPRODUCT(('Diário 1º PA'!$E$4:$E$2977='Analítico Cp.'!$B138)*('Diário 1º PA'!$C$4:$C$2977&gt;=L$4)*('Diário 1º PA'!$C$4:$C$2977&lt;=EOMONTH(L$4,0))*('Diário 1º PA'!$F$4:$F$2977)*(IF(Resumo!$Q$5="",1,'Diário 1º PA'!$O$4:$O$2977=Resumo!$Q$5)))
+SUMPRODUCT(('Diário 2º PA'!$E$4:$E$2000='Analítico Cp.'!$B138)*('Diário 2º PA'!$C$4:$C$2000&gt;=L$4)*('Diário 2º PA'!$C$4:$C$2000&lt;=EOMONTH(L$4,0))*('Diário 2º PA'!$F$4:$F$2000)*(IF(Resumo!$Q$5="",1,'Diário 2º PA'!$O$4:$O$2000=Resumo!$Q$5)))
+SUMPRODUCT(('Diário 3º PA'!$E$4:$E$2000='Analítico Cp.'!$B138)*('Diário 3º PA'!$C$4:$C$2000&gt;=L$4)*('Diário 3º PA'!$C$4:$C$2000&lt;=EOMONTH(L$4,0))*('Diário 3º PA'!$F$4:$F$2000)*(IF(Resumo!$Q$5="",1,'Diário 3º PA'!$O$4:$O$2000=Resumo!$Q$5)))
+SUMPRODUCT(('Diário 4º PA'!$E$4:$E$2000='Analítico Cp.'!$B138)*('Diário 4º PA'!$C$4:$C$2000&gt;=L$4)*('Diário 4º PA'!$C$4:$C$2000&lt;=EOMONTH(L$4,0))*('Diário 4º PA'!$F$4:$F$2000)*(IF(Resumo!$Q$5="",1,'Diário 4º PA'!$O$4:$O$2000=Resumo!$Q$5)))
+SUMPRODUCT(('Comp.'!$D$5:$D$763=$B138)*('Comp.'!$B$5:$B$763&gt;=L$4)*('Comp.'!$B$5:$B$763&lt;=EOMONTH(L$4,0))*('Comp.'!$E$5:$E$763)*(IF(Resumo!$Q$5="",1,'Comp.'!$K$5:$K$763=Resumo!$Q$5)))</f>
        <v>0</v>
      </c>
      <c r="M138" s="199">
        <f t="array" ref="M138">SUMPRODUCT(('Diário 1º PA'!$E$4:$E$2977='Analítico Cp.'!$B138)*('Diário 1º PA'!$C$4:$C$2977&gt;=M$4)*('Diário 1º PA'!$C$4:$C$2977&lt;=EOMONTH(M$4,0))*('Diário 1º PA'!$F$4:$F$2977)*(IF(Resumo!$Q$5="",1,'Diário 1º PA'!$O$4:$O$2977=Resumo!$Q$5)))
+SUMPRODUCT(('Diário 2º PA'!$E$4:$E$2000='Analítico Cp.'!$B138)*('Diário 2º PA'!$C$4:$C$2000&gt;=M$4)*('Diário 2º PA'!$C$4:$C$2000&lt;=EOMONTH(M$4,0))*('Diário 2º PA'!$F$4:$F$2000)*(IF(Resumo!$Q$5="",1,'Diário 2º PA'!$O$4:$O$2000=Resumo!$Q$5)))
+SUMPRODUCT(('Diário 3º PA'!$E$4:$E$2000='Analítico Cp.'!$B138)*('Diário 3º PA'!$C$4:$C$2000&gt;=M$4)*('Diário 3º PA'!$C$4:$C$2000&lt;=EOMONTH(M$4,0))*('Diário 3º PA'!$F$4:$F$2000)*(IF(Resumo!$Q$5="",1,'Diário 3º PA'!$O$4:$O$2000=Resumo!$Q$5)))
+SUMPRODUCT(('Diário 4º PA'!$E$4:$E$2000='Analítico Cp.'!$B138)*('Diário 4º PA'!$C$4:$C$2000&gt;=M$4)*('Diário 4º PA'!$C$4:$C$2000&lt;=EOMONTH(M$4,0))*('Diário 4º PA'!$F$4:$F$2000)*(IF(Resumo!$Q$5="",1,'Diário 4º PA'!$O$4:$O$2000=Resumo!$Q$5)))
+SUMPRODUCT(('Comp.'!$D$5:$D$763=$B138)*('Comp.'!$B$5:$B$763&gt;=M$4)*('Comp.'!$B$5:$B$763&lt;=EOMONTH(M$4,0))*('Comp.'!$E$5:$E$763)*(IF(Resumo!$Q$5="",1,'Comp.'!$K$5:$K$763=Resumo!$Q$5)))</f>
        <v>0</v>
      </c>
      <c r="N138" s="199">
        <f t="array" ref="N138">SUMPRODUCT(('Diário 1º PA'!$E$4:$E$2977='Analítico Cp.'!$B138)*('Diário 1º PA'!$C$4:$C$2977&gt;=N$4)*('Diário 1º PA'!$C$4:$C$2977&lt;=EOMONTH(N$4,0))*('Diário 1º PA'!$F$4:$F$2977)*(IF(Resumo!$Q$5="",1,'Diário 1º PA'!$O$4:$O$2977=Resumo!$Q$5)))
+SUMPRODUCT(('Diário 2º PA'!$E$4:$E$2000='Analítico Cp.'!$B138)*('Diário 2º PA'!$C$4:$C$2000&gt;=N$4)*('Diário 2º PA'!$C$4:$C$2000&lt;=EOMONTH(N$4,0))*('Diário 2º PA'!$F$4:$F$2000)*(IF(Resumo!$Q$5="",1,'Diário 2º PA'!$O$4:$O$2000=Resumo!$Q$5)))
+SUMPRODUCT(('Diário 3º PA'!$E$4:$E$2000='Analítico Cp.'!$B138)*('Diário 3º PA'!$C$4:$C$2000&gt;=N$4)*('Diário 3º PA'!$C$4:$C$2000&lt;=EOMONTH(N$4,0))*('Diário 3º PA'!$F$4:$F$2000)*(IF(Resumo!$Q$5="",1,'Diário 3º PA'!$O$4:$O$2000=Resumo!$Q$5)))
+SUMPRODUCT(('Diário 4º PA'!$E$4:$E$2000='Analítico Cp.'!$B138)*('Diário 4º PA'!$C$4:$C$2000&gt;=N$4)*('Diário 4º PA'!$C$4:$C$2000&lt;=EOMONTH(N$4,0))*('Diário 4º PA'!$F$4:$F$2000)*(IF(Resumo!$Q$5="",1,'Diário 4º PA'!$O$4:$O$2000=Resumo!$Q$5)))
+SUMPRODUCT(('Comp.'!$D$5:$D$763=$B138)*('Comp.'!$B$5:$B$763&gt;=N$4)*('Comp.'!$B$5:$B$763&lt;=EOMONTH(N$4,0))*('Comp.'!$E$5:$E$763)*(IF(Resumo!$Q$5="",1,'Comp.'!$K$5:$K$763=Resumo!$Q$5)))</f>
        <v>0</v>
      </c>
      <c r="O138" s="200">
        <f t="shared" si="13"/>
        <v>300</v>
      </c>
      <c r="P138" s="201">
        <f t="shared" si="14"/>
        <v>6.2095018470454042E-5</v>
      </c>
      <c r="Q138" s="174"/>
      <c r="R138" s="174"/>
      <c r="S138" s="174"/>
      <c r="T138" s="174"/>
      <c r="U138" s="174"/>
      <c r="V138" s="174"/>
      <c r="W138" s="174"/>
      <c r="X138" s="174"/>
      <c r="Y138" s="174"/>
      <c r="Z138" s="174"/>
    </row>
    <row r="139" spans="1:26" ht="23.25" customHeight="1" x14ac:dyDescent="0.2">
      <c r="A139" s="220" t="s">
        <v>381</v>
      </c>
      <c r="B139" s="84" t="s">
        <v>382</v>
      </c>
      <c r="C139" s="199">
        <f t="array" ref="C139">SUMPRODUCT(('Diário 1º PA'!$E$4:$E$2977='Analítico Cp.'!$B139)*('Diário 1º PA'!$C$4:$C$2977&gt;=C$4)*('Diário 1º PA'!$C$4:$C$2977&lt;=EOMONTH(C$4,0))*('Diário 1º PA'!$F$4:$F$2977)*(IF(Resumo!$Q$5="",1,'Diário 1º PA'!$O$4:$O$2977=Resumo!$Q$5)))
+SUMPRODUCT(('Diário 2º PA'!$E$4:$E$2000='Analítico Cp.'!$B139)*('Diário 2º PA'!$C$4:$C$2000&gt;=C$4)*('Diário 2º PA'!$C$4:$C$2000&lt;=EOMONTH(C$4,0))*('Diário 2º PA'!$F$4:$F$2000)*(IF(Resumo!$Q$5="",1,'Diário 2º PA'!$O$4:$O$2000=Resumo!$Q$5)))
+SUMPRODUCT(('Diário 3º PA'!$E$4:$E$2000='Analítico Cp.'!$B139)*('Diário 3º PA'!$C$4:$C$2000&gt;=C$4)*('Diário 3º PA'!$C$4:$C$2000&lt;=EOMONTH(C$4,0))*('Diário 3º PA'!$F$4:$F$2000)*(IF(Resumo!$Q$5="",1,'Diário 3º PA'!$O$4:$O$2000=Resumo!$Q$5)))
+SUMPRODUCT(('Diário 4º PA'!$E$4:$E$2000='Analítico Cp.'!$B139)*('Diário 4º PA'!$C$4:$C$2000&gt;=C$4)*('Diário 4º PA'!$C$4:$C$2000&lt;=EOMONTH(C$4,0))*('Diário 4º PA'!$F$4:$F$2000)*(IF(Resumo!$Q$5="",1,'Diário 4º PA'!$O$4:$O$2000=Resumo!$Q$5)))
+SUMPRODUCT(('Comp.'!$D$5:$D$763=$B139)*('Comp.'!$B$5:$B$763&gt;=C$4)*('Comp.'!$B$5:$B$763&lt;=EOMONTH(C$4,0))*('Comp.'!$E$5:$E$763)*(IF(Resumo!$Q$5="",1,'Comp.'!$K$5:$K$763=Resumo!$Q$5)))</f>
        <v>0</v>
      </c>
      <c r="D139" s="199">
        <f t="array" ref="D139">SUMPRODUCT(('Diário 1º PA'!$E$4:$E$2977='Analítico Cp.'!$B139)*('Diário 1º PA'!$C$4:$C$2977&gt;=D$4)*('Diário 1º PA'!$C$4:$C$2977&lt;=EOMONTH(D$4,0))*('Diário 1º PA'!$F$4:$F$2977)*(IF(Resumo!$Q$5="",1,'Diário 1º PA'!$O$4:$O$2977=Resumo!$Q$5)))
+SUMPRODUCT(('Diário 2º PA'!$E$4:$E$2000='Analítico Cp.'!$B139)*('Diário 2º PA'!$C$4:$C$2000&gt;=D$4)*('Diário 2º PA'!$C$4:$C$2000&lt;=EOMONTH(D$4,0))*('Diário 2º PA'!$F$4:$F$2000)*(IF(Resumo!$Q$5="",1,'Diário 2º PA'!$O$4:$O$2000=Resumo!$Q$5)))
+SUMPRODUCT(('Diário 3º PA'!$E$4:$E$2000='Analítico Cp.'!$B139)*('Diário 3º PA'!$C$4:$C$2000&gt;=D$4)*('Diário 3º PA'!$C$4:$C$2000&lt;=EOMONTH(D$4,0))*('Diário 3º PA'!$F$4:$F$2000)*(IF(Resumo!$Q$5="",1,'Diário 3º PA'!$O$4:$O$2000=Resumo!$Q$5)))
+SUMPRODUCT(('Diário 4º PA'!$E$4:$E$2000='Analítico Cp.'!$B139)*('Diário 4º PA'!$C$4:$C$2000&gt;=D$4)*('Diário 4º PA'!$C$4:$C$2000&lt;=EOMONTH(D$4,0))*('Diário 4º PA'!$F$4:$F$2000)*(IF(Resumo!$Q$5="",1,'Diário 4º PA'!$O$4:$O$2000=Resumo!$Q$5)))
+SUMPRODUCT(('Comp.'!$D$5:$D$763=$B139)*('Comp.'!$B$5:$B$763&gt;=D$4)*('Comp.'!$B$5:$B$763&lt;=EOMONTH(D$4,0))*('Comp.'!$E$5:$E$763)*(IF(Resumo!$Q$5="",1,'Comp.'!$K$5:$K$763=Resumo!$Q$5)))</f>
        <v>0</v>
      </c>
      <c r="E139" s="199">
        <f t="array" ref="E139">SUMPRODUCT(('Diário 1º PA'!$E$4:$E$2977='Analítico Cp.'!$B139)*('Diário 1º PA'!$C$4:$C$2977&gt;=E$4)*('Diário 1º PA'!$C$4:$C$2977&lt;=EOMONTH(E$4,0))*('Diário 1º PA'!$F$4:$F$2977)*(IF(Resumo!$Q$5="",1,'Diário 1º PA'!$O$4:$O$2977=Resumo!$Q$5)))
+SUMPRODUCT(('Diário 2º PA'!$E$4:$E$2000='Analítico Cp.'!$B139)*('Diário 2º PA'!$C$4:$C$2000&gt;=E$4)*('Diário 2º PA'!$C$4:$C$2000&lt;=EOMONTH(E$4,0))*('Diário 2º PA'!$F$4:$F$2000)*(IF(Resumo!$Q$5="",1,'Diário 2º PA'!$O$4:$O$2000=Resumo!$Q$5)))
+SUMPRODUCT(('Diário 3º PA'!$E$4:$E$2000='Analítico Cp.'!$B139)*('Diário 3º PA'!$C$4:$C$2000&gt;=E$4)*('Diário 3º PA'!$C$4:$C$2000&lt;=EOMONTH(E$4,0))*('Diário 3º PA'!$F$4:$F$2000)*(IF(Resumo!$Q$5="",1,'Diário 3º PA'!$O$4:$O$2000=Resumo!$Q$5)))
+SUMPRODUCT(('Diário 4º PA'!$E$4:$E$2000='Analítico Cp.'!$B139)*('Diário 4º PA'!$C$4:$C$2000&gt;=E$4)*('Diário 4º PA'!$C$4:$C$2000&lt;=EOMONTH(E$4,0))*('Diário 4º PA'!$F$4:$F$2000)*(IF(Resumo!$Q$5="",1,'Diário 4º PA'!$O$4:$O$2000=Resumo!$Q$5)))
+SUMPRODUCT(('Comp.'!$D$5:$D$763=$B139)*('Comp.'!$B$5:$B$763&gt;=E$4)*('Comp.'!$B$5:$B$763&lt;=EOMONTH(E$4,0))*('Comp.'!$E$5:$E$763)*(IF(Resumo!$Q$5="",1,'Comp.'!$K$5:$K$763=Resumo!$Q$5)))</f>
        <v>0</v>
      </c>
      <c r="F139" s="199">
        <f t="array" ref="F139">SUMPRODUCT(('Diário 1º PA'!$E$4:$E$2977='Analítico Cp.'!$B139)*('Diário 1º PA'!$C$4:$C$2977&gt;=F$4)*('Diário 1º PA'!$C$4:$C$2977&lt;=EOMONTH(F$4,0))*('Diário 1º PA'!$F$4:$F$2977)*(IF(Resumo!$Q$5="",1,'Diário 1º PA'!$O$4:$O$2977=Resumo!$Q$5)))
+SUMPRODUCT(('Diário 2º PA'!$E$4:$E$2000='Analítico Cp.'!$B139)*('Diário 2º PA'!$C$4:$C$2000&gt;=F$4)*('Diário 2º PA'!$C$4:$C$2000&lt;=EOMONTH(F$4,0))*('Diário 2º PA'!$F$4:$F$2000)*(IF(Resumo!$Q$5="",1,'Diário 2º PA'!$O$4:$O$2000=Resumo!$Q$5)))
+SUMPRODUCT(('Diário 3º PA'!$E$4:$E$2000='Analítico Cp.'!$B139)*('Diário 3º PA'!$C$4:$C$2000&gt;=F$4)*('Diário 3º PA'!$C$4:$C$2000&lt;=EOMONTH(F$4,0))*('Diário 3º PA'!$F$4:$F$2000)*(IF(Resumo!$Q$5="",1,'Diário 3º PA'!$O$4:$O$2000=Resumo!$Q$5)))
+SUMPRODUCT(('Diário 4º PA'!$E$4:$E$2000='Analítico Cp.'!$B139)*('Diário 4º PA'!$C$4:$C$2000&gt;=F$4)*('Diário 4º PA'!$C$4:$C$2000&lt;=EOMONTH(F$4,0))*('Diário 4º PA'!$F$4:$F$2000)*(IF(Resumo!$Q$5="",1,'Diário 4º PA'!$O$4:$O$2000=Resumo!$Q$5)))
+SUMPRODUCT(('Comp.'!$D$5:$D$763=$B139)*('Comp.'!$B$5:$B$763&gt;=F$4)*('Comp.'!$B$5:$B$763&lt;=EOMONTH(F$4,0))*('Comp.'!$E$5:$E$763)*(IF(Resumo!$Q$5="",1,'Comp.'!$K$5:$K$763=Resumo!$Q$5)))</f>
        <v>0</v>
      </c>
      <c r="G139" s="199">
        <f t="array" ref="G139">SUMPRODUCT(('Diário 1º PA'!$E$4:$E$2977='Analítico Cp.'!$B139)*('Diário 1º PA'!$C$4:$C$2977&gt;=G$4)*('Diário 1º PA'!$C$4:$C$2977&lt;=EOMONTH(G$4,0))*('Diário 1º PA'!$F$4:$F$2977)*(IF(Resumo!$Q$5="",1,'Diário 1º PA'!$O$4:$O$2977=Resumo!$Q$5)))
+SUMPRODUCT(('Diário 2º PA'!$E$4:$E$2000='Analítico Cp.'!$B139)*('Diário 2º PA'!$C$4:$C$2000&gt;=G$4)*('Diário 2º PA'!$C$4:$C$2000&lt;=EOMONTH(G$4,0))*('Diário 2º PA'!$F$4:$F$2000)*(IF(Resumo!$Q$5="",1,'Diário 2º PA'!$O$4:$O$2000=Resumo!$Q$5)))
+SUMPRODUCT(('Diário 3º PA'!$E$4:$E$2000='Analítico Cp.'!$B139)*('Diário 3º PA'!$C$4:$C$2000&gt;=G$4)*('Diário 3º PA'!$C$4:$C$2000&lt;=EOMONTH(G$4,0))*('Diário 3º PA'!$F$4:$F$2000)*(IF(Resumo!$Q$5="",1,'Diário 3º PA'!$O$4:$O$2000=Resumo!$Q$5)))
+SUMPRODUCT(('Diário 4º PA'!$E$4:$E$2000='Analítico Cp.'!$B139)*('Diário 4º PA'!$C$4:$C$2000&gt;=G$4)*('Diário 4º PA'!$C$4:$C$2000&lt;=EOMONTH(G$4,0))*('Diário 4º PA'!$F$4:$F$2000)*(IF(Resumo!$Q$5="",1,'Diário 4º PA'!$O$4:$O$2000=Resumo!$Q$5)))
+SUMPRODUCT(('Comp.'!$D$5:$D$763=$B139)*('Comp.'!$B$5:$B$763&gt;=G$4)*('Comp.'!$B$5:$B$763&lt;=EOMONTH(G$4,0))*('Comp.'!$E$5:$E$763)*(IF(Resumo!$Q$5="",1,'Comp.'!$K$5:$K$763=Resumo!$Q$5)))</f>
        <v>0</v>
      </c>
      <c r="H139" s="199">
        <f t="array" ref="H139">SUMPRODUCT(('Diário 1º PA'!$E$4:$E$2977='Analítico Cp.'!$B139)*('Diário 1º PA'!$C$4:$C$2977&gt;=H$4)*('Diário 1º PA'!$C$4:$C$2977&lt;=EOMONTH(H$4,0))*('Diário 1º PA'!$F$4:$F$2977)*(IF(Resumo!$Q$5="",1,'Diário 1º PA'!$O$4:$O$2977=Resumo!$Q$5)))
+SUMPRODUCT(('Diário 2º PA'!$E$4:$E$2000='Analítico Cp.'!$B139)*('Diário 2º PA'!$C$4:$C$2000&gt;=H$4)*('Diário 2º PA'!$C$4:$C$2000&lt;=EOMONTH(H$4,0))*('Diário 2º PA'!$F$4:$F$2000)*(IF(Resumo!$Q$5="",1,'Diário 2º PA'!$O$4:$O$2000=Resumo!$Q$5)))
+SUMPRODUCT(('Diário 3º PA'!$E$4:$E$2000='Analítico Cp.'!$B139)*('Diário 3º PA'!$C$4:$C$2000&gt;=H$4)*('Diário 3º PA'!$C$4:$C$2000&lt;=EOMONTH(H$4,0))*('Diário 3º PA'!$F$4:$F$2000)*(IF(Resumo!$Q$5="",1,'Diário 3º PA'!$O$4:$O$2000=Resumo!$Q$5)))
+SUMPRODUCT(('Diário 4º PA'!$E$4:$E$2000='Analítico Cp.'!$B139)*('Diário 4º PA'!$C$4:$C$2000&gt;=H$4)*('Diário 4º PA'!$C$4:$C$2000&lt;=EOMONTH(H$4,0))*('Diário 4º PA'!$F$4:$F$2000)*(IF(Resumo!$Q$5="",1,'Diário 4º PA'!$O$4:$O$2000=Resumo!$Q$5)))
+SUMPRODUCT(('Comp.'!$D$5:$D$763=$B139)*('Comp.'!$B$5:$B$763&gt;=H$4)*('Comp.'!$B$5:$B$763&lt;=EOMONTH(H$4,0))*('Comp.'!$E$5:$E$763)*(IF(Resumo!$Q$5="",1,'Comp.'!$K$5:$K$763=Resumo!$Q$5)))</f>
        <v>0</v>
      </c>
      <c r="I139" s="199">
        <f t="array" ref="I139">SUMPRODUCT(('Diário 1º PA'!$E$4:$E$2977='Analítico Cp.'!$B139)*('Diário 1º PA'!$C$4:$C$2977&gt;=I$4)*('Diário 1º PA'!$C$4:$C$2977&lt;=EOMONTH(I$4,0))*('Diário 1º PA'!$F$4:$F$2977)*(IF(Resumo!$Q$5="",1,'Diário 1º PA'!$O$4:$O$2977=Resumo!$Q$5)))
+SUMPRODUCT(('Diário 2º PA'!$E$4:$E$2000='Analítico Cp.'!$B139)*('Diário 2º PA'!$C$4:$C$2000&gt;=I$4)*('Diário 2º PA'!$C$4:$C$2000&lt;=EOMONTH(I$4,0))*('Diário 2º PA'!$F$4:$F$2000)*(IF(Resumo!$Q$5="",1,'Diário 2º PA'!$O$4:$O$2000=Resumo!$Q$5)))
+SUMPRODUCT(('Diário 3º PA'!$E$4:$E$2000='Analítico Cp.'!$B139)*('Diário 3º PA'!$C$4:$C$2000&gt;=I$4)*('Diário 3º PA'!$C$4:$C$2000&lt;=EOMONTH(I$4,0))*('Diário 3º PA'!$F$4:$F$2000)*(IF(Resumo!$Q$5="",1,'Diário 3º PA'!$O$4:$O$2000=Resumo!$Q$5)))
+SUMPRODUCT(('Diário 4º PA'!$E$4:$E$2000='Analítico Cp.'!$B139)*('Diário 4º PA'!$C$4:$C$2000&gt;=I$4)*('Diário 4º PA'!$C$4:$C$2000&lt;=EOMONTH(I$4,0))*('Diário 4º PA'!$F$4:$F$2000)*(IF(Resumo!$Q$5="",1,'Diário 4º PA'!$O$4:$O$2000=Resumo!$Q$5)))
+SUMPRODUCT(('Comp.'!$D$5:$D$763=$B139)*('Comp.'!$B$5:$B$763&gt;=I$4)*('Comp.'!$B$5:$B$763&lt;=EOMONTH(I$4,0))*('Comp.'!$E$5:$E$763)*(IF(Resumo!$Q$5="",1,'Comp.'!$K$5:$K$763=Resumo!$Q$5)))</f>
        <v>0</v>
      </c>
      <c r="J139" s="199">
        <f t="array" ref="J139">SUMPRODUCT(('Diário 1º PA'!$E$4:$E$2977='Analítico Cp.'!$B139)*('Diário 1º PA'!$C$4:$C$2977&gt;=J$4)*('Diário 1º PA'!$C$4:$C$2977&lt;=EOMONTH(J$4,0))*('Diário 1º PA'!$F$4:$F$2977)*(IF(Resumo!$Q$5="",1,'Diário 1º PA'!$O$4:$O$2977=Resumo!$Q$5)))
+SUMPRODUCT(('Diário 2º PA'!$E$4:$E$2000='Analítico Cp.'!$B139)*('Diário 2º PA'!$C$4:$C$2000&gt;=J$4)*('Diário 2º PA'!$C$4:$C$2000&lt;=EOMONTH(J$4,0))*('Diário 2º PA'!$F$4:$F$2000)*(IF(Resumo!$Q$5="",1,'Diário 2º PA'!$O$4:$O$2000=Resumo!$Q$5)))
+SUMPRODUCT(('Diário 3º PA'!$E$4:$E$2000='Analítico Cp.'!$B139)*('Diário 3º PA'!$C$4:$C$2000&gt;=J$4)*('Diário 3º PA'!$C$4:$C$2000&lt;=EOMONTH(J$4,0))*('Diário 3º PA'!$F$4:$F$2000)*(IF(Resumo!$Q$5="",1,'Diário 3º PA'!$O$4:$O$2000=Resumo!$Q$5)))
+SUMPRODUCT(('Diário 4º PA'!$E$4:$E$2000='Analítico Cp.'!$B139)*('Diário 4º PA'!$C$4:$C$2000&gt;=J$4)*('Diário 4º PA'!$C$4:$C$2000&lt;=EOMONTH(J$4,0))*('Diário 4º PA'!$F$4:$F$2000)*(IF(Resumo!$Q$5="",1,'Diário 4º PA'!$O$4:$O$2000=Resumo!$Q$5)))
+SUMPRODUCT(('Comp.'!$D$5:$D$763=$B139)*('Comp.'!$B$5:$B$763&gt;=J$4)*('Comp.'!$B$5:$B$763&lt;=EOMONTH(J$4,0))*('Comp.'!$E$5:$E$763)*(IF(Resumo!$Q$5="",1,'Comp.'!$K$5:$K$763=Resumo!$Q$5)))</f>
        <v>0</v>
      </c>
      <c r="K139" s="199">
        <f t="array" ref="K139">SUMPRODUCT(('Diário 1º PA'!$E$4:$E$2977='Analítico Cp.'!$B139)*('Diário 1º PA'!$C$4:$C$2977&gt;=K$4)*('Diário 1º PA'!$C$4:$C$2977&lt;=EOMONTH(K$4,0))*('Diário 1º PA'!$F$4:$F$2977)*(IF(Resumo!$Q$5="",1,'Diário 1º PA'!$O$4:$O$2977=Resumo!$Q$5)))
+SUMPRODUCT(('Diário 2º PA'!$E$4:$E$2000='Analítico Cp.'!$B139)*('Diário 2º PA'!$C$4:$C$2000&gt;=K$4)*('Diário 2º PA'!$C$4:$C$2000&lt;=EOMONTH(K$4,0))*('Diário 2º PA'!$F$4:$F$2000)*(IF(Resumo!$Q$5="",1,'Diário 2º PA'!$O$4:$O$2000=Resumo!$Q$5)))
+SUMPRODUCT(('Diário 3º PA'!$E$4:$E$2000='Analítico Cp.'!$B139)*('Diário 3º PA'!$C$4:$C$2000&gt;=K$4)*('Diário 3º PA'!$C$4:$C$2000&lt;=EOMONTH(K$4,0))*('Diário 3º PA'!$F$4:$F$2000)*(IF(Resumo!$Q$5="",1,'Diário 3º PA'!$O$4:$O$2000=Resumo!$Q$5)))
+SUMPRODUCT(('Diário 4º PA'!$E$4:$E$2000='Analítico Cp.'!$B139)*('Diário 4º PA'!$C$4:$C$2000&gt;=K$4)*('Diário 4º PA'!$C$4:$C$2000&lt;=EOMONTH(K$4,0))*('Diário 4º PA'!$F$4:$F$2000)*(IF(Resumo!$Q$5="",1,'Diário 4º PA'!$O$4:$O$2000=Resumo!$Q$5)))
+SUMPRODUCT(('Comp.'!$D$5:$D$763=$B139)*('Comp.'!$B$5:$B$763&gt;=K$4)*('Comp.'!$B$5:$B$763&lt;=EOMONTH(K$4,0))*('Comp.'!$E$5:$E$763)*(IF(Resumo!$Q$5="",1,'Comp.'!$K$5:$K$763=Resumo!$Q$5)))</f>
        <v>0</v>
      </c>
      <c r="L139" s="199">
        <f t="array" ref="L139">SUMPRODUCT(('Diário 1º PA'!$E$4:$E$2977='Analítico Cp.'!$B139)*('Diário 1º PA'!$C$4:$C$2977&gt;=L$4)*('Diário 1º PA'!$C$4:$C$2977&lt;=EOMONTH(L$4,0))*('Diário 1º PA'!$F$4:$F$2977)*(IF(Resumo!$Q$5="",1,'Diário 1º PA'!$O$4:$O$2977=Resumo!$Q$5)))
+SUMPRODUCT(('Diário 2º PA'!$E$4:$E$2000='Analítico Cp.'!$B139)*('Diário 2º PA'!$C$4:$C$2000&gt;=L$4)*('Diário 2º PA'!$C$4:$C$2000&lt;=EOMONTH(L$4,0))*('Diário 2º PA'!$F$4:$F$2000)*(IF(Resumo!$Q$5="",1,'Diário 2º PA'!$O$4:$O$2000=Resumo!$Q$5)))
+SUMPRODUCT(('Diário 3º PA'!$E$4:$E$2000='Analítico Cp.'!$B139)*('Diário 3º PA'!$C$4:$C$2000&gt;=L$4)*('Diário 3º PA'!$C$4:$C$2000&lt;=EOMONTH(L$4,0))*('Diário 3º PA'!$F$4:$F$2000)*(IF(Resumo!$Q$5="",1,'Diário 3º PA'!$O$4:$O$2000=Resumo!$Q$5)))
+SUMPRODUCT(('Diário 4º PA'!$E$4:$E$2000='Analítico Cp.'!$B139)*('Diário 4º PA'!$C$4:$C$2000&gt;=L$4)*('Diário 4º PA'!$C$4:$C$2000&lt;=EOMONTH(L$4,0))*('Diário 4º PA'!$F$4:$F$2000)*(IF(Resumo!$Q$5="",1,'Diário 4º PA'!$O$4:$O$2000=Resumo!$Q$5)))
+SUMPRODUCT(('Comp.'!$D$5:$D$763=$B139)*('Comp.'!$B$5:$B$763&gt;=L$4)*('Comp.'!$B$5:$B$763&lt;=EOMONTH(L$4,0))*('Comp.'!$E$5:$E$763)*(IF(Resumo!$Q$5="",1,'Comp.'!$K$5:$K$763=Resumo!$Q$5)))</f>
        <v>0</v>
      </c>
      <c r="M139" s="199">
        <f t="array" ref="M139">SUMPRODUCT(('Diário 1º PA'!$E$4:$E$2977='Analítico Cp.'!$B139)*('Diário 1º PA'!$C$4:$C$2977&gt;=M$4)*('Diário 1º PA'!$C$4:$C$2977&lt;=EOMONTH(M$4,0))*('Diário 1º PA'!$F$4:$F$2977)*(IF(Resumo!$Q$5="",1,'Diário 1º PA'!$O$4:$O$2977=Resumo!$Q$5)))
+SUMPRODUCT(('Diário 2º PA'!$E$4:$E$2000='Analítico Cp.'!$B139)*('Diário 2º PA'!$C$4:$C$2000&gt;=M$4)*('Diário 2º PA'!$C$4:$C$2000&lt;=EOMONTH(M$4,0))*('Diário 2º PA'!$F$4:$F$2000)*(IF(Resumo!$Q$5="",1,'Diário 2º PA'!$O$4:$O$2000=Resumo!$Q$5)))
+SUMPRODUCT(('Diário 3º PA'!$E$4:$E$2000='Analítico Cp.'!$B139)*('Diário 3º PA'!$C$4:$C$2000&gt;=M$4)*('Diário 3º PA'!$C$4:$C$2000&lt;=EOMONTH(M$4,0))*('Diário 3º PA'!$F$4:$F$2000)*(IF(Resumo!$Q$5="",1,'Diário 3º PA'!$O$4:$O$2000=Resumo!$Q$5)))
+SUMPRODUCT(('Diário 4º PA'!$E$4:$E$2000='Analítico Cp.'!$B139)*('Diário 4º PA'!$C$4:$C$2000&gt;=M$4)*('Diário 4º PA'!$C$4:$C$2000&lt;=EOMONTH(M$4,0))*('Diário 4º PA'!$F$4:$F$2000)*(IF(Resumo!$Q$5="",1,'Diário 4º PA'!$O$4:$O$2000=Resumo!$Q$5)))
+SUMPRODUCT(('Comp.'!$D$5:$D$763=$B139)*('Comp.'!$B$5:$B$763&gt;=M$4)*('Comp.'!$B$5:$B$763&lt;=EOMONTH(M$4,0))*('Comp.'!$E$5:$E$763)*(IF(Resumo!$Q$5="",1,'Comp.'!$K$5:$K$763=Resumo!$Q$5)))</f>
        <v>0</v>
      </c>
      <c r="N139" s="199">
        <f t="array" ref="N139">SUMPRODUCT(('Diário 1º PA'!$E$4:$E$2977='Analítico Cp.'!$B139)*('Diário 1º PA'!$C$4:$C$2977&gt;=N$4)*('Diário 1º PA'!$C$4:$C$2977&lt;=EOMONTH(N$4,0))*('Diário 1º PA'!$F$4:$F$2977)*(IF(Resumo!$Q$5="",1,'Diário 1º PA'!$O$4:$O$2977=Resumo!$Q$5)))
+SUMPRODUCT(('Diário 2º PA'!$E$4:$E$2000='Analítico Cp.'!$B139)*('Diário 2º PA'!$C$4:$C$2000&gt;=N$4)*('Diário 2º PA'!$C$4:$C$2000&lt;=EOMONTH(N$4,0))*('Diário 2º PA'!$F$4:$F$2000)*(IF(Resumo!$Q$5="",1,'Diário 2º PA'!$O$4:$O$2000=Resumo!$Q$5)))
+SUMPRODUCT(('Diário 3º PA'!$E$4:$E$2000='Analítico Cp.'!$B139)*('Diário 3º PA'!$C$4:$C$2000&gt;=N$4)*('Diário 3º PA'!$C$4:$C$2000&lt;=EOMONTH(N$4,0))*('Diário 3º PA'!$F$4:$F$2000)*(IF(Resumo!$Q$5="",1,'Diário 3º PA'!$O$4:$O$2000=Resumo!$Q$5)))
+SUMPRODUCT(('Diário 4º PA'!$E$4:$E$2000='Analítico Cp.'!$B139)*('Diário 4º PA'!$C$4:$C$2000&gt;=N$4)*('Diário 4º PA'!$C$4:$C$2000&lt;=EOMONTH(N$4,0))*('Diário 4º PA'!$F$4:$F$2000)*(IF(Resumo!$Q$5="",1,'Diário 4º PA'!$O$4:$O$2000=Resumo!$Q$5)))
+SUMPRODUCT(('Comp.'!$D$5:$D$763=$B139)*('Comp.'!$B$5:$B$763&gt;=N$4)*('Comp.'!$B$5:$B$763&lt;=EOMONTH(N$4,0))*('Comp.'!$E$5:$E$763)*(IF(Resumo!$Q$5="",1,'Comp.'!$K$5:$K$763=Resumo!$Q$5)))</f>
        <v>0</v>
      </c>
      <c r="O139" s="200">
        <f t="shared" si="13"/>
        <v>0</v>
      </c>
      <c r="P139" s="201">
        <f t="shared" si="14"/>
        <v>0</v>
      </c>
      <c r="Q139" s="174"/>
      <c r="R139" s="174"/>
      <c r="S139" s="174"/>
      <c r="T139" s="174"/>
      <c r="U139" s="174"/>
      <c r="V139" s="174"/>
      <c r="W139" s="174"/>
      <c r="X139" s="174"/>
      <c r="Y139" s="174"/>
      <c r="Z139" s="174"/>
    </row>
    <row r="140" spans="1:26" ht="23.25" customHeight="1" x14ac:dyDescent="0.2">
      <c r="A140" s="220" t="s">
        <v>383</v>
      </c>
      <c r="B140" s="84" t="s">
        <v>384</v>
      </c>
      <c r="C140" s="199">
        <f t="array" ref="C140">SUMPRODUCT(('Diário 1º PA'!$E$4:$E$2977='Analítico Cp.'!$B140)*('Diário 1º PA'!$C$4:$C$2977&gt;=C$4)*('Diário 1º PA'!$C$4:$C$2977&lt;=EOMONTH(C$4,0))*('Diário 1º PA'!$F$4:$F$2977)*(IF(Resumo!$Q$5="",1,'Diário 1º PA'!$O$4:$O$2977=Resumo!$Q$5)))
+SUMPRODUCT(('Diário 2º PA'!$E$4:$E$2000='Analítico Cp.'!$B140)*('Diário 2º PA'!$C$4:$C$2000&gt;=C$4)*('Diário 2º PA'!$C$4:$C$2000&lt;=EOMONTH(C$4,0))*('Diário 2º PA'!$F$4:$F$2000)*(IF(Resumo!$Q$5="",1,'Diário 2º PA'!$O$4:$O$2000=Resumo!$Q$5)))
+SUMPRODUCT(('Diário 3º PA'!$E$4:$E$2000='Analítico Cp.'!$B140)*('Diário 3º PA'!$C$4:$C$2000&gt;=C$4)*('Diário 3º PA'!$C$4:$C$2000&lt;=EOMONTH(C$4,0))*('Diário 3º PA'!$F$4:$F$2000)*(IF(Resumo!$Q$5="",1,'Diário 3º PA'!$O$4:$O$2000=Resumo!$Q$5)))
+SUMPRODUCT(('Diário 4º PA'!$E$4:$E$2000='Analítico Cp.'!$B140)*('Diário 4º PA'!$C$4:$C$2000&gt;=C$4)*('Diário 4º PA'!$C$4:$C$2000&lt;=EOMONTH(C$4,0))*('Diário 4º PA'!$F$4:$F$2000)*(IF(Resumo!$Q$5="",1,'Diário 4º PA'!$O$4:$O$2000=Resumo!$Q$5)))
+SUMPRODUCT(('Comp.'!$D$5:$D$763=$B140)*('Comp.'!$B$5:$B$763&gt;=C$4)*('Comp.'!$B$5:$B$763&lt;=EOMONTH(C$4,0))*('Comp.'!$E$5:$E$763)*(IF(Resumo!$Q$5="",1,'Comp.'!$K$5:$K$763=Resumo!$Q$5)))</f>
        <v>0</v>
      </c>
      <c r="D140" s="199">
        <f t="array" ref="D140">SUMPRODUCT(('Diário 1º PA'!$E$4:$E$2977='Analítico Cp.'!$B140)*('Diário 1º PA'!$C$4:$C$2977&gt;=D$4)*('Diário 1º PA'!$C$4:$C$2977&lt;=EOMONTH(D$4,0))*('Diário 1º PA'!$F$4:$F$2977)*(IF(Resumo!$Q$5="",1,'Diário 1º PA'!$O$4:$O$2977=Resumo!$Q$5)))
+SUMPRODUCT(('Diário 2º PA'!$E$4:$E$2000='Analítico Cp.'!$B140)*('Diário 2º PA'!$C$4:$C$2000&gt;=D$4)*('Diário 2º PA'!$C$4:$C$2000&lt;=EOMONTH(D$4,0))*('Diário 2º PA'!$F$4:$F$2000)*(IF(Resumo!$Q$5="",1,'Diário 2º PA'!$O$4:$O$2000=Resumo!$Q$5)))
+SUMPRODUCT(('Diário 3º PA'!$E$4:$E$2000='Analítico Cp.'!$B140)*('Diário 3º PA'!$C$4:$C$2000&gt;=D$4)*('Diário 3º PA'!$C$4:$C$2000&lt;=EOMONTH(D$4,0))*('Diário 3º PA'!$F$4:$F$2000)*(IF(Resumo!$Q$5="",1,'Diário 3º PA'!$O$4:$O$2000=Resumo!$Q$5)))
+SUMPRODUCT(('Diário 4º PA'!$E$4:$E$2000='Analítico Cp.'!$B140)*('Diário 4º PA'!$C$4:$C$2000&gt;=D$4)*('Diário 4º PA'!$C$4:$C$2000&lt;=EOMONTH(D$4,0))*('Diário 4º PA'!$F$4:$F$2000)*(IF(Resumo!$Q$5="",1,'Diário 4º PA'!$O$4:$O$2000=Resumo!$Q$5)))
+SUMPRODUCT(('Comp.'!$D$5:$D$763=$B140)*('Comp.'!$B$5:$B$763&gt;=D$4)*('Comp.'!$B$5:$B$763&lt;=EOMONTH(D$4,0))*('Comp.'!$E$5:$E$763)*(IF(Resumo!$Q$5="",1,'Comp.'!$K$5:$K$763=Resumo!$Q$5)))</f>
        <v>0</v>
      </c>
      <c r="E140" s="199">
        <f t="array" ref="E140">SUMPRODUCT(('Diário 1º PA'!$E$4:$E$2977='Analítico Cp.'!$B140)*('Diário 1º PA'!$C$4:$C$2977&gt;=E$4)*('Diário 1º PA'!$C$4:$C$2977&lt;=EOMONTH(E$4,0))*('Diário 1º PA'!$F$4:$F$2977)*(IF(Resumo!$Q$5="",1,'Diário 1º PA'!$O$4:$O$2977=Resumo!$Q$5)))
+SUMPRODUCT(('Diário 2º PA'!$E$4:$E$2000='Analítico Cp.'!$B140)*('Diário 2º PA'!$C$4:$C$2000&gt;=E$4)*('Diário 2º PA'!$C$4:$C$2000&lt;=EOMONTH(E$4,0))*('Diário 2º PA'!$F$4:$F$2000)*(IF(Resumo!$Q$5="",1,'Diário 2º PA'!$O$4:$O$2000=Resumo!$Q$5)))
+SUMPRODUCT(('Diário 3º PA'!$E$4:$E$2000='Analítico Cp.'!$B140)*('Diário 3º PA'!$C$4:$C$2000&gt;=E$4)*('Diário 3º PA'!$C$4:$C$2000&lt;=EOMONTH(E$4,0))*('Diário 3º PA'!$F$4:$F$2000)*(IF(Resumo!$Q$5="",1,'Diário 3º PA'!$O$4:$O$2000=Resumo!$Q$5)))
+SUMPRODUCT(('Diário 4º PA'!$E$4:$E$2000='Analítico Cp.'!$B140)*('Diário 4º PA'!$C$4:$C$2000&gt;=E$4)*('Diário 4º PA'!$C$4:$C$2000&lt;=EOMONTH(E$4,0))*('Diário 4º PA'!$F$4:$F$2000)*(IF(Resumo!$Q$5="",1,'Diário 4º PA'!$O$4:$O$2000=Resumo!$Q$5)))
+SUMPRODUCT(('Comp.'!$D$5:$D$763=$B140)*('Comp.'!$B$5:$B$763&gt;=E$4)*('Comp.'!$B$5:$B$763&lt;=EOMONTH(E$4,0))*('Comp.'!$E$5:$E$763)*(IF(Resumo!$Q$5="",1,'Comp.'!$K$5:$K$763=Resumo!$Q$5)))</f>
        <v>0</v>
      </c>
      <c r="F140" s="199">
        <f t="array" ref="F140">SUMPRODUCT(('Diário 1º PA'!$E$4:$E$2977='Analítico Cp.'!$B140)*('Diário 1º PA'!$C$4:$C$2977&gt;=F$4)*('Diário 1º PA'!$C$4:$C$2977&lt;=EOMONTH(F$4,0))*('Diário 1º PA'!$F$4:$F$2977)*(IF(Resumo!$Q$5="",1,'Diário 1º PA'!$O$4:$O$2977=Resumo!$Q$5)))
+SUMPRODUCT(('Diário 2º PA'!$E$4:$E$2000='Analítico Cp.'!$B140)*('Diário 2º PA'!$C$4:$C$2000&gt;=F$4)*('Diário 2º PA'!$C$4:$C$2000&lt;=EOMONTH(F$4,0))*('Diário 2º PA'!$F$4:$F$2000)*(IF(Resumo!$Q$5="",1,'Diário 2º PA'!$O$4:$O$2000=Resumo!$Q$5)))
+SUMPRODUCT(('Diário 3º PA'!$E$4:$E$2000='Analítico Cp.'!$B140)*('Diário 3º PA'!$C$4:$C$2000&gt;=F$4)*('Diário 3º PA'!$C$4:$C$2000&lt;=EOMONTH(F$4,0))*('Diário 3º PA'!$F$4:$F$2000)*(IF(Resumo!$Q$5="",1,'Diário 3º PA'!$O$4:$O$2000=Resumo!$Q$5)))
+SUMPRODUCT(('Diário 4º PA'!$E$4:$E$2000='Analítico Cp.'!$B140)*('Diário 4º PA'!$C$4:$C$2000&gt;=F$4)*('Diário 4º PA'!$C$4:$C$2000&lt;=EOMONTH(F$4,0))*('Diário 4º PA'!$F$4:$F$2000)*(IF(Resumo!$Q$5="",1,'Diário 4º PA'!$O$4:$O$2000=Resumo!$Q$5)))
+SUMPRODUCT(('Comp.'!$D$5:$D$763=$B140)*('Comp.'!$B$5:$B$763&gt;=F$4)*('Comp.'!$B$5:$B$763&lt;=EOMONTH(F$4,0))*('Comp.'!$E$5:$E$763)*(IF(Resumo!$Q$5="",1,'Comp.'!$K$5:$K$763=Resumo!$Q$5)))</f>
        <v>0</v>
      </c>
      <c r="G140" s="199">
        <f t="array" ref="G140">SUMPRODUCT(('Diário 1º PA'!$E$4:$E$2977='Analítico Cp.'!$B140)*('Diário 1º PA'!$C$4:$C$2977&gt;=G$4)*('Diário 1º PA'!$C$4:$C$2977&lt;=EOMONTH(G$4,0))*('Diário 1º PA'!$F$4:$F$2977)*(IF(Resumo!$Q$5="",1,'Diário 1º PA'!$O$4:$O$2977=Resumo!$Q$5)))
+SUMPRODUCT(('Diário 2º PA'!$E$4:$E$2000='Analítico Cp.'!$B140)*('Diário 2º PA'!$C$4:$C$2000&gt;=G$4)*('Diário 2º PA'!$C$4:$C$2000&lt;=EOMONTH(G$4,0))*('Diário 2º PA'!$F$4:$F$2000)*(IF(Resumo!$Q$5="",1,'Diário 2º PA'!$O$4:$O$2000=Resumo!$Q$5)))
+SUMPRODUCT(('Diário 3º PA'!$E$4:$E$2000='Analítico Cp.'!$B140)*('Diário 3º PA'!$C$4:$C$2000&gt;=G$4)*('Diário 3º PA'!$C$4:$C$2000&lt;=EOMONTH(G$4,0))*('Diário 3º PA'!$F$4:$F$2000)*(IF(Resumo!$Q$5="",1,'Diário 3º PA'!$O$4:$O$2000=Resumo!$Q$5)))
+SUMPRODUCT(('Diário 4º PA'!$E$4:$E$2000='Analítico Cp.'!$B140)*('Diário 4º PA'!$C$4:$C$2000&gt;=G$4)*('Diário 4º PA'!$C$4:$C$2000&lt;=EOMONTH(G$4,0))*('Diário 4º PA'!$F$4:$F$2000)*(IF(Resumo!$Q$5="",1,'Diário 4º PA'!$O$4:$O$2000=Resumo!$Q$5)))
+SUMPRODUCT(('Comp.'!$D$5:$D$763=$B140)*('Comp.'!$B$5:$B$763&gt;=G$4)*('Comp.'!$B$5:$B$763&lt;=EOMONTH(G$4,0))*('Comp.'!$E$5:$E$763)*(IF(Resumo!$Q$5="",1,'Comp.'!$K$5:$K$763=Resumo!$Q$5)))</f>
        <v>0</v>
      </c>
      <c r="H140" s="199">
        <f t="array" ref="H140">SUMPRODUCT(('Diário 1º PA'!$E$4:$E$2977='Analítico Cp.'!$B140)*('Diário 1º PA'!$C$4:$C$2977&gt;=H$4)*('Diário 1º PA'!$C$4:$C$2977&lt;=EOMONTH(H$4,0))*('Diário 1º PA'!$F$4:$F$2977)*(IF(Resumo!$Q$5="",1,'Diário 1º PA'!$O$4:$O$2977=Resumo!$Q$5)))
+SUMPRODUCT(('Diário 2º PA'!$E$4:$E$2000='Analítico Cp.'!$B140)*('Diário 2º PA'!$C$4:$C$2000&gt;=H$4)*('Diário 2º PA'!$C$4:$C$2000&lt;=EOMONTH(H$4,0))*('Diário 2º PA'!$F$4:$F$2000)*(IF(Resumo!$Q$5="",1,'Diário 2º PA'!$O$4:$O$2000=Resumo!$Q$5)))
+SUMPRODUCT(('Diário 3º PA'!$E$4:$E$2000='Analítico Cp.'!$B140)*('Diário 3º PA'!$C$4:$C$2000&gt;=H$4)*('Diário 3º PA'!$C$4:$C$2000&lt;=EOMONTH(H$4,0))*('Diário 3º PA'!$F$4:$F$2000)*(IF(Resumo!$Q$5="",1,'Diário 3º PA'!$O$4:$O$2000=Resumo!$Q$5)))
+SUMPRODUCT(('Diário 4º PA'!$E$4:$E$2000='Analítico Cp.'!$B140)*('Diário 4º PA'!$C$4:$C$2000&gt;=H$4)*('Diário 4º PA'!$C$4:$C$2000&lt;=EOMONTH(H$4,0))*('Diário 4º PA'!$F$4:$F$2000)*(IF(Resumo!$Q$5="",1,'Diário 4º PA'!$O$4:$O$2000=Resumo!$Q$5)))
+SUMPRODUCT(('Comp.'!$D$5:$D$763=$B140)*('Comp.'!$B$5:$B$763&gt;=H$4)*('Comp.'!$B$5:$B$763&lt;=EOMONTH(H$4,0))*('Comp.'!$E$5:$E$763)*(IF(Resumo!$Q$5="",1,'Comp.'!$K$5:$K$763=Resumo!$Q$5)))</f>
        <v>0</v>
      </c>
      <c r="I140" s="199">
        <f t="array" ref="I140">SUMPRODUCT(('Diário 1º PA'!$E$4:$E$2977='Analítico Cp.'!$B140)*('Diário 1º PA'!$C$4:$C$2977&gt;=I$4)*('Diário 1º PA'!$C$4:$C$2977&lt;=EOMONTH(I$4,0))*('Diário 1º PA'!$F$4:$F$2977)*(IF(Resumo!$Q$5="",1,'Diário 1º PA'!$O$4:$O$2977=Resumo!$Q$5)))
+SUMPRODUCT(('Diário 2º PA'!$E$4:$E$2000='Analítico Cp.'!$B140)*('Diário 2º PA'!$C$4:$C$2000&gt;=I$4)*('Diário 2º PA'!$C$4:$C$2000&lt;=EOMONTH(I$4,0))*('Diário 2º PA'!$F$4:$F$2000)*(IF(Resumo!$Q$5="",1,'Diário 2º PA'!$O$4:$O$2000=Resumo!$Q$5)))
+SUMPRODUCT(('Diário 3º PA'!$E$4:$E$2000='Analítico Cp.'!$B140)*('Diário 3º PA'!$C$4:$C$2000&gt;=I$4)*('Diário 3º PA'!$C$4:$C$2000&lt;=EOMONTH(I$4,0))*('Diário 3º PA'!$F$4:$F$2000)*(IF(Resumo!$Q$5="",1,'Diário 3º PA'!$O$4:$O$2000=Resumo!$Q$5)))
+SUMPRODUCT(('Diário 4º PA'!$E$4:$E$2000='Analítico Cp.'!$B140)*('Diário 4º PA'!$C$4:$C$2000&gt;=I$4)*('Diário 4º PA'!$C$4:$C$2000&lt;=EOMONTH(I$4,0))*('Diário 4º PA'!$F$4:$F$2000)*(IF(Resumo!$Q$5="",1,'Diário 4º PA'!$O$4:$O$2000=Resumo!$Q$5)))
+SUMPRODUCT(('Comp.'!$D$5:$D$763=$B140)*('Comp.'!$B$5:$B$763&gt;=I$4)*('Comp.'!$B$5:$B$763&lt;=EOMONTH(I$4,0))*('Comp.'!$E$5:$E$763)*(IF(Resumo!$Q$5="",1,'Comp.'!$K$5:$K$763=Resumo!$Q$5)))</f>
        <v>0</v>
      </c>
      <c r="J140" s="199">
        <f t="array" ref="J140">SUMPRODUCT(('Diário 1º PA'!$E$4:$E$2977='Analítico Cp.'!$B140)*('Diário 1º PA'!$C$4:$C$2977&gt;=J$4)*('Diário 1º PA'!$C$4:$C$2977&lt;=EOMONTH(J$4,0))*('Diário 1º PA'!$F$4:$F$2977)*(IF(Resumo!$Q$5="",1,'Diário 1º PA'!$O$4:$O$2977=Resumo!$Q$5)))
+SUMPRODUCT(('Diário 2º PA'!$E$4:$E$2000='Analítico Cp.'!$B140)*('Diário 2º PA'!$C$4:$C$2000&gt;=J$4)*('Diário 2º PA'!$C$4:$C$2000&lt;=EOMONTH(J$4,0))*('Diário 2º PA'!$F$4:$F$2000)*(IF(Resumo!$Q$5="",1,'Diário 2º PA'!$O$4:$O$2000=Resumo!$Q$5)))
+SUMPRODUCT(('Diário 3º PA'!$E$4:$E$2000='Analítico Cp.'!$B140)*('Diário 3º PA'!$C$4:$C$2000&gt;=J$4)*('Diário 3º PA'!$C$4:$C$2000&lt;=EOMONTH(J$4,0))*('Diário 3º PA'!$F$4:$F$2000)*(IF(Resumo!$Q$5="",1,'Diário 3º PA'!$O$4:$O$2000=Resumo!$Q$5)))
+SUMPRODUCT(('Diário 4º PA'!$E$4:$E$2000='Analítico Cp.'!$B140)*('Diário 4º PA'!$C$4:$C$2000&gt;=J$4)*('Diário 4º PA'!$C$4:$C$2000&lt;=EOMONTH(J$4,0))*('Diário 4º PA'!$F$4:$F$2000)*(IF(Resumo!$Q$5="",1,'Diário 4º PA'!$O$4:$O$2000=Resumo!$Q$5)))
+SUMPRODUCT(('Comp.'!$D$5:$D$763=$B140)*('Comp.'!$B$5:$B$763&gt;=J$4)*('Comp.'!$B$5:$B$763&lt;=EOMONTH(J$4,0))*('Comp.'!$E$5:$E$763)*(IF(Resumo!$Q$5="",1,'Comp.'!$K$5:$K$763=Resumo!$Q$5)))</f>
        <v>0</v>
      </c>
      <c r="K140" s="199">
        <f t="array" ref="K140">SUMPRODUCT(('Diário 1º PA'!$E$4:$E$2977='Analítico Cp.'!$B140)*('Diário 1º PA'!$C$4:$C$2977&gt;=K$4)*('Diário 1º PA'!$C$4:$C$2977&lt;=EOMONTH(K$4,0))*('Diário 1º PA'!$F$4:$F$2977)*(IF(Resumo!$Q$5="",1,'Diário 1º PA'!$O$4:$O$2977=Resumo!$Q$5)))
+SUMPRODUCT(('Diário 2º PA'!$E$4:$E$2000='Analítico Cp.'!$B140)*('Diário 2º PA'!$C$4:$C$2000&gt;=K$4)*('Diário 2º PA'!$C$4:$C$2000&lt;=EOMONTH(K$4,0))*('Diário 2º PA'!$F$4:$F$2000)*(IF(Resumo!$Q$5="",1,'Diário 2º PA'!$O$4:$O$2000=Resumo!$Q$5)))
+SUMPRODUCT(('Diário 3º PA'!$E$4:$E$2000='Analítico Cp.'!$B140)*('Diário 3º PA'!$C$4:$C$2000&gt;=K$4)*('Diário 3º PA'!$C$4:$C$2000&lt;=EOMONTH(K$4,0))*('Diário 3º PA'!$F$4:$F$2000)*(IF(Resumo!$Q$5="",1,'Diário 3º PA'!$O$4:$O$2000=Resumo!$Q$5)))
+SUMPRODUCT(('Diário 4º PA'!$E$4:$E$2000='Analítico Cp.'!$B140)*('Diário 4º PA'!$C$4:$C$2000&gt;=K$4)*('Diário 4º PA'!$C$4:$C$2000&lt;=EOMONTH(K$4,0))*('Diário 4º PA'!$F$4:$F$2000)*(IF(Resumo!$Q$5="",1,'Diário 4º PA'!$O$4:$O$2000=Resumo!$Q$5)))
+SUMPRODUCT(('Comp.'!$D$5:$D$763=$B140)*('Comp.'!$B$5:$B$763&gt;=K$4)*('Comp.'!$B$5:$B$763&lt;=EOMONTH(K$4,0))*('Comp.'!$E$5:$E$763)*(IF(Resumo!$Q$5="",1,'Comp.'!$K$5:$K$763=Resumo!$Q$5)))</f>
        <v>0</v>
      </c>
      <c r="L140" s="199">
        <f t="array" ref="L140">SUMPRODUCT(('Diário 1º PA'!$E$4:$E$2977='Analítico Cp.'!$B140)*('Diário 1º PA'!$C$4:$C$2977&gt;=L$4)*('Diário 1º PA'!$C$4:$C$2977&lt;=EOMONTH(L$4,0))*('Diário 1º PA'!$F$4:$F$2977)*(IF(Resumo!$Q$5="",1,'Diário 1º PA'!$O$4:$O$2977=Resumo!$Q$5)))
+SUMPRODUCT(('Diário 2º PA'!$E$4:$E$2000='Analítico Cp.'!$B140)*('Diário 2º PA'!$C$4:$C$2000&gt;=L$4)*('Diário 2º PA'!$C$4:$C$2000&lt;=EOMONTH(L$4,0))*('Diário 2º PA'!$F$4:$F$2000)*(IF(Resumo!$Q$5="",1,'Diário 2º PA'!$O$4:$O$2000=Resumo!$Q$5)))
+SUMPRODUCT(('Diário 3º PA'!$E$4:$E$2000='Analítico Cp.'!$B140)*('Diário 3º PA'!$C$4:$C$2000&gt;=L$4)*('Diário 3º PA'!$C$4:$C$2000&lt;=EOMONTH(L$4,0))*('Diário 3º PA'!$F$4:$F$2000)*(IF(Resumo!$Q$5="",1,'Diário 3º PA'!$O$4:$O$2000=Resumo!$Q$5)))
+SUMPRODUCT(('Diário 4º PA'!$E$4:$E$2000='Analítico Cp.'!$B140)*('Diário 4º PA'!$C$4:$C$2000&gt;=L$4)*('Diário 4º PA'!$C$4:$C$2000&lt;=EOMONTH(L$4,0))*('Diário 4º PA'!$F$4:$F$2000)*(IF(Resumo!$Q$5="",1,'Diário 4º PA'!$O$4:$O$2000=Resumo!$Q$5)))
+SUMPRODUCT(('Comp.'!$D$5:$D$763=$B140)*('Comp.'!$B$5:$B$763&gt;=L$4)*('Comp.'!$B$5:$B$763&lt;=EOMONTH(L$4,0))*('Comp.'!$E$5:$E$763)*(IF(Resumo!$Q$5="",1,'Comp.'!$K$5:$K$763=Resumo!$Q$5)))</f>
        <v>0</v>
      </c>
      <c r="M140" s="199">
        <f t="array" ref="M140">SUMPRODUCT(('Diário 1º PA'!$E$4:$E$2977='Analítico Cp.'!$B140)*('Diário 1º PA'!$C$4:$C$2977&gt;=M$4)*('Diário 1º PA'!$C$4:$C$2977&lt;=EOMONTH(M$4,0))*('Diário 1º PA'!$F$4:$F$2977)*(IF(Resumo!$Q$5="",1,'Diário 1º PA'!$O$4:$O$2977=Resumo!$Q$5)))
+SUMPRODUCT(('Diário 2º PA'!$E$4:$E$2000='Analítico Cp.'!$B140)*('Diário 2º PA'!$C$4:$C$2000&gt;=M$4)*('Diário 2º PA'!$C$4:$C$2000&lt;=EOMONTH(M$4,0))*('Diário 2º PA'!$F$4:$F$2000)*(IF(Resumo!$Q$5="",1,'Diário 2º PA'!$O$4:$O$2000=Resumo!$Q$5)))
+SUMPRODUCT(('Diário 3º PA'!$E$4:$E$2000='Analítico Cp.'!$B140)*('Diário 3º PA'!$C$4:$C$2000&gt;=M$4)*('Diário 3º PA'!$C$4:$C$2000&lt;=EOMONTH(M$4,0))*('Diário 3º PA'!$F$4:$F$2000)*(IF(Resumo!$Q$5="",1,'Diário 3º PA'!$O$4:$O$2000=Resumo!$Q$5)))
+SUMPRODUCT(('Diário 4º PA'!$E$4:$E$2000='Analítico Cp.'!$B140)*('Diário 4º PA'!$C$4:$C$2000&gt;=M$4)*('Diário 4º PA'!$C$4:$C$2000&lt;=EOMONTH(M$4,0))*('Diário 4º PA'!$F$4:$F$2000)*(IF(Resumo!$Q$5="",1,'Diário 4º PA'!$O$4:$O$2000=Resumo!$Q$5)))
+SUMPRODUCT(('Comp.'!$D$5:$D$763=$B140)*('Comp.'!$B$5:$B$763&gt;=M$4)*('Comp.'!$B$5:$B$763&lt;=EOMONTH(M$4,0))*('Comp.'!$E$5:$E$763)*(IF(Resumo!$Q$5="",1,'Comp.'!$K$5:$K$763=Resumo!$Q$5)))</f>
        <v>0</v>
      </c>
      <c r="N140" s="199">
        <f t="array" ref="N140">SUMPRODUCT(('Diário 1º PA'!$E$4:$E$2977='Analítico Cp.'!$B140)*('Diário 1º PA'!$C$4:$C$2977&gt;=N$4)*('Diário 1º PA'!$C$4:$C$2977&lt;=EOMONTH(N$4,0))*('Diário 1º PA'!$F$4:$F$2977)*(IF(Resumo!$Q$5="",1,'Diário 1º PA'!$O$4:$O$2977=Resumo!$Q$5)))
+SUMPRODUCT(('Diário 2º PA'!$E$4:$E$2000='Analítico Cp.'!$B140)*('Diário 2º PA'!$C$4:$C$2000&gt;=N$4)*('Diário 2º PA'!$C$4:$C$2000&lt;=EOMONTH(N$4,0))*('Diário 2º PA'!$F$4:$F$2000)*(IF(Resumo!$Q$5="",1,'Diário 2º PA'!$O$4:$O$2000=Resumo!$Q$5)))
+SUMPRODUCT(('Diário 3º PA'!$E$4:$E$2000='Analítico Cp.'!$B140)*('Diário 3º PA'!$C$4:$C$2000&gt;=N$4)*('Diário 3º PA'!$C$4:$C$2000&lt;=EOMONTH(N$4,0))*('Diário 3º PA'!$F$4:$F$2000)*(IF(Resumo!$Q$5="",1,'Diário 3º PA'!$O$4:$O$2000=Resumo!$Q$5)))
+SUMPRODUCT(('Diário 4º PA'!$E$4:$E$2000='Analítico Cp.'!$B140)*('Diário 4º PA'!$C$4:$C$2000&gt;=N$4)*('Diário 4º PA'!$C$4:$C$2000&lt;=EOMONTH(N$4,0))*('Diário 4º PA'!$F$4:$F$2000)*(IF(Resumo!$Q$5="",1,'Diário 4º PA'!$O$4:$O$2000=Resumo!$Q$5)))
+SUMPRODUCT(('Comp.'!$D$5:$D$763=$B140)*('Comp.'!$B$5:$B$763&gt;=N$4)*('Comp.'!$B$5:$B$763&lt;=EOMONTH(N$4,0))*('Comp.'!$E$5:$E$763)*(IF(Resumo!$Q$5="",1,'Comp.'!$K$5:$K$763=Resumo!$Q$5)))</f>
        <v>0</v>
      </c>
      <c r="O140" s="200">
        <f t="shared" si="13"/>
        <v>0</v>
      </c>
      <c r="P140" s="201">
        <f t="shared" si="14"/>
        <v>0</v>
      </c>
      <c r="Q140" s="174"/>
      <c r="R140" s="174"/>
      <c r="S140" s="174"/>
      <c r="T140" s="174"/>
      <c r="U140" s="174"/>
      <c r="V140" s="174"/>
      <c r="W140" s="174"/>
      <c r="X140" s="174"/>
      <c r="Y140" s="174"/>
      <c r="Z140" s="174"/>
    </row>
    <row r="141" spans="1:26" ht="33.75" x14ac:dyDescent="0.2">
      <c r="A141" s="220" t="s">
        <v>385</v>
      </c>
      <c r="B141" s="84" t="s">
        <v>386</v>
      </c>
      <c r="C141" s="199">
        <f t="array" ref="C141">SUMPRODUCT(('Diário 1º PA'!$E$4:$E$2977='Analítico Cp.'!$B141)*('Diário 1º PA'!$C$4:$C$2977&gt;=C$4)*('Diário 1º PA'!$C$4:$C$2977&lt;=EOMONTH(C$4,0))*('Diário 1º PA'!$F$4:$F$2977)*(IF(Resumo!$Q$5="",1,'Diário 1º PA'!$O$4:$O$2977=Resumo!$Q$5)))
+SUMPRODUCT(('Diário 2º PA'!$E$4:$E$2000='Analítico Cp.'!$B141)*('Diário 2º PA'!$C$4:$C$2000&gt;=C$4)*('Diário 2º PA'!$C$4:$C$2000&lt;=EOMONTH(C$4,0))*('Diário 2º PA'!$F$4:$F$2000)*(IF(Resumo!$Q$5="",1,'Diário 2º PA'!$O$4:$O$2000=Resumo!$Q$5)))
+SUMPRODUCT(('Diário 3º PA'!$E$4:$E$2000='Analítico Cp.'!$B141)*('Diário 3º PA'!$C$4:$C$2000&gt;=C$4)*('Diário 3º PA'!$C$4:$C$2000&lt;=EOMONTH(C$4,0))*('Diário 3º PA'!$F$4:$F$2000)*(IF(Resumo!$Q$5="",1,'Diário 3º PA'!$O$4:$O$2000=Resumo!$Q$5)))
+SUMPRODUCT(('Diário 4º PA'!$E$4:$E$2000='Analítico Cp.'!$B141)*('Diário 4º PA'!$C$4:$C$2000&gt;=C$4)*('Diário 4º PA'!$C$4:$C$2000&lt;=EOMONTH(C$4,0))*('Diário 4º PA'!$F$4:$F$2000)*(IF(Resumo!$Q$5="",1,'Diário 4º PA'!$O$4:$O$2000=Resumo!$Q$5)))
+SUMPRODUCT(('Comp.'!$D$5:$D$763=$B141)*('Comp.'!$B$5:$B$763&gt;=C$4)*('Comp.'!$B$5:$B$763&lt;=EOMONTH(C$4,0))*('Comp.'!$E$5:$E$763)*(IF(Resumo!$Q$5="",1,'Comp.'!$K$5:$K$763=Resumo!$Q$5)))</f>
        <v>0</v>
      </c>
      <c r="D141" s="199">
        <f t="array" ref="D141">SUMPRODUCT(('Diário 1º PA'!$E$4:$E$2977='Analítico Cp.'!$B141)*('Diário 1º PA'!$C$4:$C$2977&gt;=D$4)*('Diário 1º PA'!$C$4:$C$2977&lt;=EOMONTH(D$4,0))*('Diário 1º PA'!$F$4:$F$2977)*(IF(Resumo!$Q$5="",1,'Diário 1º PA'!$O$4:$O$2977=Resumo!$Q$5)))
+SUMPRODUCT(('Diário 2º PA'!$E$4:$E$2000='Analítico Cp.'!$B141)*('Diário 2º PA'!$C$4:$C$2000&gt;=D$4)*('Diário 2º PA'!$C$4:$C$2000&lt;=EOMONTH(D$4,0))*('Diário 2º PA'!$F$4:$F$2000)*(IF(Resumo!$Q$5="",1,'Diário 2º PA'!$O$4:$O$2000=Resumo!$Q$5)))
+SUMPRODUCT(('Diário 3º PA'!$E$4:$E$2000='Analítico Cp.'!$B141)*('Diário 3º PA'!$C$4:$C$2000&gt;=D$4)*('Diário 3º PA'!$C$4:$C$2000&lt;=EOMONTH(D$4,0))*('Diário 3º PA'!$F$4:$F$2000)*(IF(Resumo!$Q$5="",1,'Diário 3º PA'!$O$4:$O$2000=Resumo!$Q$5)))
+SUMPRODUCT(('Diário 4º PA'!$E$4:$E$2000='Analítico Cp.'!$B141)*('Diário 4º PA'!$C$4:$C$2000&gt;=D$4)*('Diário 4º PA'!$C$4:$C$2000&lt;=EOMONTH(D$4,0))*('Diário 4º PA'!$F$4:$F$2000)*(IF(Resumo!$Q$5="",1,'Diário 4º PA'!$O$4:$O$2000=Resumo!$Q$5)))
+SUMPRODUCT(('Comp.'!$D$5:$D$763=$B141)*('Comp.'!$B$5:$B$763&gt;=D$4)*('Comp.'!$B$5:$B$763&lt;=EOMONTH(D$4,0))*('Comp.'!$E$5:$E$763)*(IF(Resumo!$Q$5="",1,'Comp.'!$K$5:$K$763=Resumo!$Q$5)))</f>
        <v>0</v>
      </c>
      <c r="E141" s="199">
        <f t="array" ref="E141">SUMPRODUCT(('Diário 1º PA'!$E$4:$E$2977='Analítico Cp.'!$B141)*('Diário 1º PA'!$C$4:$C$2977&gt;=E$4)*('Diário 1º PA'!$C$4:$C$2977&lt;=EOMONTH(E$4,0))*('Diário 1º PA'!$F$4:$F$2977)*(IF(Resumo!$Q$5="",1,'Diário 1º PA'!$O$4:$O$2977=Resumo!$Q$5)))
+SUMPRODUCT(('Diário 2º PA'!$E$4:$E$2000='Analítico Cp.'!$B141)*('Diário 2º PA'!$C$4:$C$2000&gt;=E$4)*('Diário 2º PA'!$C$4:$C$2000&lt;=EOMONTH(E$4,0))*('Diário 2º PA'!$F$4:$F$2000)*(IF(Resumo!$Q$5="",1,'Diário 2º PA'!$O$4:$O$2000=Resumo!$Q$5)))
+SUMPRODUCT(('Diário 3º PA'!$E$4:$E$2000='Analítico Cp.'!$B141)*('Diário 3º PA'!$C$4:$C$2000&gt;=E$4)*('Diário 3º PA'!$C$4:$C$2000&lt;=EOMONTH(E$4,0))*('Diário 3º PA'!$F$4:$F$2000)*(IF(Resumo!$Q$5="",1,'Diário 3º PA'!$O$4:$O$2000=Resumo!$Q$5)))
+SUMPRODUCT(('Diário 4º PA'!$E$4:$E$2000='Analítico Cp.'!$B141)*('Diário 4º PA'!$C$4:$C$2000&gt;=E$4)*('Diário 4º PA'!$C$4:$C$2000&lt;=EOMONTH(E$4,0))*('Diário 4º PA'!$F$4:$F$2000)*(IF(Resumo!$Q$5="",1,'Diário 4º PA'!$O$4:$O$2000=Resumo!$Q$5)))
+SUMPRODUCT(('Comp.'!$D$5:$D$763=$B141)*('Comp.'!$B$5:$B$763&gt;=E$4)*('Comp.'!$B$5:$B$763&lt;=EOMONTH(E$4,0))*('Comp.'!$E$5:$E$763)*(IF(Resumo!$Q$5="",1,'Comp.'!$K$5:$K$763=Resumo!$Q$5)))</f>
        <v>0</v>
      </c>
      <c r="F141" s="199">
        <f t="array" ref="F141">SUMPRODUCT(('Diário 1º PA'!$E$4:$E$2977='Analítico Cp.'!$B141)*('Diário 1º PA'!$C$4:$C$2977&gt;=F$4)*('Diário 1º PA'!$C$4:$C$2977&lt;=EOMONTH(F$4,0))*('Diário 1º PA'!$F$4:$F$2977)*(IF(Resumo!$Q$5="",1,'Diário 1º PA'!$O$4:$O$2977=Resumo!$Q$5)))
+SUMPRODUCT(('Diário 2º PA'!$E$4:$E$2000='Analítico Cp.'!$B141)*('Diário 2º PA'!$C$4:$C$2000&gt;=F$4)*('Diário 2º PA'!$C$4:$C$2000&lt;=EOMONTH(F$4,0))*('Diário 2º PA'!$F$4:$F$2000)*(IF(Resumo!$Q$5="",1,'Diário 2º PA'!$O$4:$O$2000=Resumo!$Q$5)))
+SUMPRODUCT(('Diário 3º PA'!$E$4:$E$2000='Analítico Cp.'!$B141)*('Diário 3º PA'!$C$4:$C$2000&gt;=F$4)*('Diário 3º PA'!$C$4:$C$2000&lt;=EOMONTH(F$4,0))*('Diário 3º PA'!$F$4:$F$2000)*(IF(Resumo!$Q$5="",1,'Diário 3º PA'!$O$4:$O$2000=Resumo!$Q$5)))
+SUMPRODUCT(('Diário 4º PA'!$E$4:$E$2000='Analítico Cp.'!$B141)*('Diário 4º PA'!$C$4:$C$2000&gt;=F$4)*('Diário 4º PA'!$C$4:$C$2000&lt;=EOMONTH(F$4,0))*('Diário 4º PA'!$F$4:$F$2000)*(IF(Resumo!$Q$5="",1,'Diário 4º PA'!$O$4:$O$2000=Resumo!$Q$5)))
+SUMPRODUCT(('Comp.'!$D$5:$D$763=$B141)*('Comp.'!$B$5:$B$763&gt;=F$4)*('Comp.'!$B$5:$B$763&lt;=EOMONTH(F$4,0))*('Comp.'!$E$5:$E$763)*(IF(Resumo!$Q$5="",1,'Comp.'!$K$5:$K$763=Resumo!$Q$5)))</f>
        <v>0</v>
      </c>
      <c r="G141" s="199">
        <f t="array" ref="G141">SUMPRODUCT(('Diário 1º PA'!$E$4:$E$2977='Analítico Cp.'!$B141)*('Diário 1º PA'!$C$4:$C$2977&gt;=G$4)*('Diário 1º PA'!$C$4:$C$2977&lt;=EOMONTH(G$4,0))*('Diário 1º PA'!$F$4:$F$2977)*(IF(Resumo!$Q$5="",1,'Diário 1º PA'!$O$4:$O$2977=Resumo!$Q$5)))
+SUMPRODUCT(('Diário 2º PA'!$E$4:$E$2000='Analítico Cp.'!$B141)*('Diário 2º PA'!$C$4:$C$2000&gt;=G$4)*('Diário 2º PA'!$C$4:$C$2000&lt;=EOMONTH(G$4,0))*('Diário 2º PA'!$F$4:$F$2000)*(IF(Resumo!$Q$5="",1,'Diário 2º PA'!$O$4:$O$2000=Resumo!$Q$5)))
+SUMPRODUCT(('Diário 3º PA'!$E$4:$E$2000='Analítico Cp.'!$B141)*('Diário 3º PA'!$C$4:$C$2000&gt;=G$4)*('Diário 3º PA'!$C$4:$C$2000&lt;=EOMONTH(G$4,0))*('Diário 3º PA'!$F$4:$F$2000)*(IF(Resumo!$Q$5="",1,'Diário 3º PA'!$O$4:$O$2000=Resumo!$Q$5)))
+SUMPRODUCT(('Diário 4º PA'!$E$4:$E$2000='Analítico Cp.'!$B141)*('Diário 4º PA'!$C$4:$C$2000&gt;=G$4)*('Diário 4º PA'!$C$4:$C$2000&lt;=EOMONTH(G$4,0))*('Diário 4º PA'!$F$4:$F$2000)*(IF(Resumo!$Q$5="",1,'Diário 4º PA'!$O$4:$O$2000=Resumo!$Q$5)))
+SUMPRODUCT(('Comp.'!$D$5:$D$763=$B141)*('Comp.'!$B$5:$B$763&gt;=G$4)*('Comp.'!$B$5:$B$763&lt;=EOMONTH(G$4,0))*('Comp.'!$E$5:$E$763)*(IF(Resumo!$Q$5="",1,'Comp.'!$K$5:$K$763=Resumo!$Q$5)))</f>
        <v>0</v>
      </c>
      <c r="H141" s="199">
        <f t="array" ref="H141">SUMPRODUCT(('Diário 1º PA'!$E$4:$E$2977='Analítico Cp.'!$B141)*('Diário 1º PA'!$C$4:$C$2977&gt;=H$4)*('Diário 1º PA'!$C$4:$C$2977&lt;=EOMONTH(H$4,0))*('Diário 1º PA'!$F$4:$F$2977)*(IF(Resumo!$Q$5="",1,'Diário 1º PA'!$O$4:$O$2977=Resumo!$Q$5)))
+SUMPRODUCT(('Diário 2º PA'!$E$4:$E$2000='Analítico Cp.'!$B141)*('Diário 2º PA'!$C$4:$C$2000&gt;=H$4)*('Diário 2º PA'!$C$4:$C$2000&lt;=EOMONTH(H$4,0))*('Diário 2º PA'!$F$4:$F$2000)*(IF(Resumo!$Q$5="",1,'Diário 2º PA'!$O$4:$O$2000=Resumo!$Q$5)))
+SUMPRODUCT(('Diário 3º PA'!$E$4:$E$2000='Analítico Cp.'!$B141)*('Diário 3º PA'!$C$4:$C$2000&gt;=H$4)*('Diário 3º PA'!$C$4:$C$2000&lt;=EOMONTH(H$4,0))*('Diário 3º PA'!$F$4:$F$2000)*(IF(Resumo!$Q$5="",1,'Diário 3º PA'!$O$4:$O$2000=Resumo!$Q$5)))
+SUMPRODUCT(('Diário 4º PA'!$E$4:$E$2000='Analítico Cp.'!$B141)*('Diário 4º PA'!$C$4:$C$2000&gt;=H$4)*('Diário 4º PA'!$C$4:$C$2000&lt;=EOMONTH(H$4,0))*('Diário 4º PA'!$F$4:$F$2000)*(IF(Resumo!$Q$5="",1,'Diário 4º PA'!$O$4:$O$2000=Resumo!$Q$5)))
+SUMPRODUCT(('Comp.'!$D$5:$D$763=$B141)*('Comp.'!$B$5:$B$763&gt;=H$4)*('Comp.'!$B$5:$B$763&lt;=EOMONTH(H$4,0))*('Comp.'!$E$5:$E$763)*(IF(Resumo!$Q$5="",1,'Comp.'!$K$5:$K$763=Resumo!$Q$5)))</f>
        <v>0</v>
      </c>
      <c r="I141" s="199">
        <f t="array" ref="I141">SUMPRODUCT(('Diário 1º PA'!$E$4:$E$2977='Analítico Cp.'!$B141)*('Diário 1º PA'!$C$4:$C$2977&gt;=I$4)*('Diário 1º PA'!$C$4:$C$2977&lt;=EOMONTH(I$4,0))*('Diário 1º PA'!$F$4:$F$2977)*(IF(Resumo!$Q$5="",1,'Diário 1º PA'!$O$4:$O$2977=Resumo!$Q$5)))
+SUMPRODUCT(('Diário 2º PA'!$E$4:$E$2000='Analítico Cp.'!$B141)*('Diário 2º PA'!$C$4:$C$2000&gt;=I$4)*('Diário 2º PA'!$C$4:$C$2000&lt;=EOMONTH(I$4,0))*('Diário 2º PA'!$F$4:$F$2000)*(IF(Resumo!$Q$5="",1,'Diário 2º PA'!$O$4:$O$2000=Resumo!$Q$5)))
+SUMPRODUCT(('Diário 3º PA'!$E$4:$E$2000='Analítico Cp.'!$B141)*('Diário 3º PA'!$C$4:$C$2000&gt;=I$4)*('Diário 3º PA'!$C$4:$C$2000&lt;=EOMONTH(I$4,0))*('Diário 3º PA'!$F$4:$F$2000)*(IF(Resumo!$Q$5="",1,'Diário 3º PA'!$O$4:$O$2000=Resumo!$Q$5)))
+SUMPRODUCT(('Diário 4º PA'!$E$4:$E$2000='Analítico Cp.'!$B141)*('Diário 4º PA'!$C$4:$C$2000&gt;=I$4)*('Diário 4º PA'!$C$4:$C$2000&lt;=EOMONTH(I$4,0))*('Diário 4º PA'!$F$4:$F$2000)*(IF(Resumo!$Q$5="",1,'Diário 4º PA'!$O$4:$O$2000=Resumo!$Q$5)))
+SUMPRODUCT(('Comp.'!$D$5:$D$763=$B141)*('Comp.'!$B$5:$B$763&gt;=I$4)*('Comp.'!$B$5:$B$763&lt;=EOMONTH(I$4,0))*('Comp.'!$E$5:$E$763)*(IF(Resumo!$Q$5="",1,'Comp.'!$K$5:$K$763=Resumo!$Q$5)))</f>
        <v>0</v>
      </c>
      <c r="J141" s="199">
        <f t="array" ref="J141">SUMPRODUCT(('Diário 1º PA'!$E$4:$E$2977='Analítico Cp.'!$B141)*('Diário 1º PA'!$C$4:$C$2977&gt;=J$4)*('Diário 1º PA'!$C$4:$C$2977&lt;=EOMONTH(J$4,0))*('Diário 1º PA'!$F$4:$F$2977)*(IF(Resumo!$Q$5="",1,'Diário 1º PA'!$O$4:$O$2977=Resumo!$Q$5)))
+SUMPRODUCT(('Diário 2º PA'!$E$4:$E$2000='Analítico Cp.'!$B141)*('Diário 2º PA'!$C$4:$C$2000&gt;=J$4)*('Diário 2º PA'!$C$4:$C$2000&lt;=EOMONTH(J$4,0))*('Diário 2º PA'!$F$4:$F$2000)*(IF(Resumo!$Q$5="",1,'Diário 2º PA'!$O$4:$O$2000=Resumo!$Q$5)))
+SUMPRODUCT(('Diário 3º PA'!$E$4:$E$2000='Analítico Cp.'!$B141)*('Diário 3º PA'!$C$4:$C$2000&gt;=J$4)*('Diário 3º PA'!$C$4:$C$2000&lt;=EOMONTH(J$4,0))*('Diário 3º PA'!$F$4:$F$2000)*(IF(Resumo!$Q$5="",1,'Diário 3º PA'!$O$4:$O$2000=Resumo!$Q$5)))
+SUMPRODUCT(('Diário 4º PA'!$E$4:$E$2000='Analítico Cp.'!$B141)*('Diário 4º PA'!$C$4:$C$2000&gt;=J$4)*('Diário 4º PA'!$C$4:$C$2000&lt;=EOMONTH(J$4,0))*('Diário 4º PA'!$F$4:$F$2000)*(IF(Resumo!$Q$5="",1,'Diário 4º PA'!$O$4:$O$2000=Resumo!$Q$5)))
+SUMPRODUCT(('Comp.'!$D$5:$D$763=$B141)*('Comp.'!$B$5:$B$763&gt;=J$4)*('Comp.'!$B$5:$B$763&lt;=EOMONTH(J$4,0))*('Comp.'!$E$5:$E$763)*(IF(Resumo!$Q$5="",1,'Comp.'!$K$5:$K$763=Resumo!$Q$5)))</f>
        <v>0</v>
      </c>
      <c r="K141" s="199">
        <f t="array" ref="K141">SUMPRODUCT(('Diário 1º PA'!$E$4:$E$2977='Analítico Cp.'!$B141)*('Diário 1º PA'!$C$4:$C$2977&gt;=K$4)*('Diário 1º PA'!$C$4:$C$2977&lt;=EOMONTH(K$4,0))*('Diário 1º PA'!$F$4:$F$2977)*(IF(Resumo!$Q$5="",1,'Diário 1º PA'!$O$4:$O$2977=Resumo!$Q$5)))
+SUMPRODUCT(('Diário 2º PA'!$E$4:$E$2000='Analítico Cp.'!$B141)*('Diário 2º PA'!$C$4:$C$2000&gt;=K$4)*('Diário 2º PA'!$C$4:$C$2000&lt;=EOMONTH(K$4,0))*('Diário 2º PA'!$F$4:$F$2000)*(IF(Resumo!$Q$5="",1,'Diário 2º PA'!$O$4:$O$2000=Resumo!$Q$5)))
+SUMPRODUCT(('Diário 3º PA'!$E$4:$E$2000='Analítico Cp.'!$B141)*('Diário 3º PA'!$C$4:$C$2000&gt;=K$4)*('Diário 3º PA'!$C$4:$C$2000&lt;=EOMONTH(K$4,0))*('Diário 3º PA'!$F$4:$F$2000)*(IF(Resumo!$Q$5="",1,'Diário 3º PA'!$O$4:$O$2000=Resumo!$Q$5)))
+SUMPRODUCT(('Diário 4º PA'!$E$4:$E$2000='Analítico Cp.'!$B141)*('Diário 4º PA'!$C$4:$C$2000&gt;=K$4)*('Diário 4º PA'!$C$4:$C$2000&lt;=EOMONTH(K$4,0))*('Diário 4º PA'!$F$4:$F$2000)*(IF(Resumo!$Q$5="",1,'Diário 4º PA'!$O$4:$O$2000=Resumo!$Q$5)))
+SUMPRODUCT(('Comp.'!$D$5:$D$763=$B141)*('Comp.'!$B$5:$B$763&gt;=K$4)*('Comp.'!$B$5:$B$763&lt;=EOMONTH(K$4,0))*('Comp.'!$E$5:$E$763)*(IF(Resumo!$Q$5="",1,'Comp.'!$K$5:$K$763=Resumo!$Q$5)))</f>
        <v>0</v>
      </c>
      <c r="L141" s="199">
        <f t="array" ref="L141">SUMPRODUCT(('Diário 1º PA'!$E$4:$E$2977='Analítico Cp.'!$B141)*('Diário 1º PA'!$C$4:$C$2977&gt;=L$4)*('Diário 1º PA'!$C$4:$C$2977&lt;=EOMONTH(L$4,0))*('Diário 1º PA'!$F$4:$F$2977)*(IF(Resumo!$Q$5="",1,'Diário 1º PA'!$O$4:$O$2977=Resumo!$Q$5)))
+SUMPRODUCT(('Diário 2º PA'!$E$4:$E$2000='Analítico Cp.'!$B141)*('Diário 2º PA'!$C$4:$C$2000&gt;=L$4)*('Diário 2º PA'!$C$4:$C$2000&lt;=EOMONTH(L$4,0))*('Diário 2º PA'!$F$4:$F$2000)*(IF(Resumo!$Q$5="",1,'Diário 2º PA'!$O$4:$O$2000=Resumo!$Q$5)))
+SUMPRODUCT(('Diário 3º PA'!$E$4:$E$2000='Analítico Cp.'!$B141)*('Diário 3º PA'!$C$4:$C$2000&gt;=L$4)*('Diário 3º PA'!$C$4:$C$2000&lt;=EOMONTH(L$4,0))*('Diário 3º PA'!$F$4:$F$2000)*(IF(Resumo!$Q$5="",1,'Diário 3º PA'!$O$4:$O$2000=Resumo!$Q$5)))
+SUMPRODUCT(('Diário 4º PA'!$E$4:$E$2000='Analítico Cp.'!$B141)*('Diário 4º PA'!$C$4:$C$2000&gt;=L$4)*('Diário 4º PA'!$C$4:$C$2000&lt;=EOMONTH(L$4,0))*('Diário 4º PA'!$F$4:$F$2000)*(IF(Resumo!$Q$5="",1,'Diário 4º PA'!$O$4:$O$2000=Resumo!$Q$5)))
+SUMPRODUCT(('Comp.'!$D$5:$D$763=$B141)*('Comp.'!$B$5:$B$763&gt;=L$4)*('Comp.'!$B$5:$B$763&lt;=EOMONTH(L$4,0))*('Comp.'!$E$5:$E$763)*(IF(Resumo!$Q$5="",1,'Comp.'!$K$5:$K$763=Resumo!$Q$5)))</f>
        <v>0</v>
      </c>
      <c r="M141" s="199">
        <f t="array" ref="M141">SUMPRODUCT(('Diário 1º PA'!$E$4:$E$2977='Analítico Cp.'!$B141)*('Diário 1º PA'!$C$4:$C$2977&gt;=M$4)*('Diário 1º PA'!$C$4:$C$2977&lt;=EOMONTH(M$4,0))*('Diário 1º PA'!$F$4:$F$2977)*(IF(Resumo!$Q$5="",1,'Diário 1º PA'!$O$4:$O$2977=Resumo!$Q$5)))
+SUMPRODUCT(('Diário 2º PA'!$E$4:$E$2000='Analítico Cp.'!$B141)*('Diário 2º PA'!$C$4:$C$2000&gt;=M$4)*('Diário 2º PA'!$C$4:$C$2000&lt;=EOMONTH(M$4,0))*('Diário 2º PA'!$F$4:$F$2000)*(IF(Resumo!$Q$5="",1,'Diário 2º PA'!$O$4:$O$2000=Resumo!$Q$5)))
+SUMPRODUCT(('Diário 3º PA'!$E$4:$E$2000='Analítico Cp.'!$B141)*('Diário 3º PA'!$C$4:$C$2000&gt;=M$4)*('Diário 3º PA'!$C$4:$C$2000&lt;=EOMONTH(M$4,0))*('Diário 3º PA'!$F$4:$F$2000)*(IF(Resumo!$Q$5="",1,'Diário 3º PA'!$O$4:$O$2000=Resumo!$Q$5)))
+SUMPRODUCT(('Diário 4º PA'!$E$4:$E$2000='Analítico Cp.'!$B141)*('Diário 4º PA'!$C$4:$C$2000&gt;=M$4)*('Diário 4º PA'!$C$4:$C$2000&lt;=EOMONTH(M$4,0))*('Diário 4º PA'!$F$4:$F$2000)*(IF(Resumo!$Q$5="",1,'Diário 4º PA'!$O$4:$O$2000=Resumo!$Q$5)))
+SUMPRODUCT(('Comp.'!$D$5:$D$763=$B141)*('Comp.'!$B$5:$B$763&gt;=M$4)*('Comp.'!$B$5:$B$763&lt;=EOMONTH(M$4,0))*('Comp.'!$E$5:$E$763)*(IF(Resumo!$Q$5="",1,'Comp.'!$K$5:$K$763=Resumo!$Q$5)))</f>
        <v>0</v>
      </c>
      <c r="N141" s="199">
        <f t="array" ref="N141">SUMPRODUCT(('Diário 1º PA'!$E$4:$E$2977='Analítico Cp.'!$B141)*('Diário 1º PA'!$C$4:$C$2977&gt;=N$4)*('Diário 1º PA'!$C$4:$C$2977&lt;=EOMONTH(N$4,0))*('Diário 1º PA'!$F$4:$F$2977)*(IF(Resumo!$Q$5="",1,'Diário 1º PA'!$O$4:$O$2977=Resumo!$Q$5)))
+SUMPRODUCT(('Diário 2º PA'!$E$4:$E$2000='Analítico Cp.'!$B141)*('Diário 2º PA'!$C$4:$C$2000&gt;=N$4)*('Diário 2º PA'!$C$4:$C$2000&lt;=EOMONTH(N$4,0))*('Diário 2º PA'!$F$4:$F$2000)*(IF(Resumo!$Q$5="",1,'Diário 2º PA'!$O$4:$O$2000=Resumo!$Q$5)))
+SUMPRODUCT(('Diário 3º PA'!$E$4:$E$2000='Analítico Cp.'!$B141)*('Diário 3º PA'!$C$4:$C$2000&gt;=N$4)*('Diário 3º PA'!$C$4:$C$2000&lt;=EOMONTH(N$4,0))*('Diário 3º PA'!$F$4:$F$2000)*(IF(Resumo!$Q$5="",1,'Diário 3º PA'!$O$4:$O$2000=Resumo!$Q$5)))
+SUMPRODUCT(('Diário 4º PA'!$E$4:$E$2000='Analítico Cp.'!$B141)*('Diário 4º PA'!$C$4:$C$2000&gt;=N$4)*('Diário 4º PA'!$C$4:$C$2000&lt;=EOMONTH(N$4,0))*('Diário 4º PA'!$F$4:$F$2000)*(IF(Resumo!$Q$5="",1,'Diário 4º PA'!$O$4:$O$2000=Resumo!$Q$5)))
+SUMPRODUCT(('Comp.'!$D$5:$D$763=$B141)*('Comp.'!$B$5:$B$763&gt;=N$4)*('Comp.'!$B$5:$B$763&lt;=EOMONTH(N$4,0))*('Comp.'!$E$5:$E$763)*(IF(Resumo!$Q$5="",1,'Comp.'!$K$5:$K$763=Resumo!$Q$5)))</f>
        <v>0</v>
      </c>
      <c r="O141" s="200">
        <f t="shared" si="13"/>
        <v>0</v>
      </c>
      <c r="P141" s="201">
        <f t="shared" si="14"/>
        <v>0</v>
      </c>
      <c r="Q141" s="174"/>
      <c r="R141" s="174"/>
      <c r="S141" s="174"/>
      <c r="T141" s="174"/>
      <c r="U141" s="174"/>
      <c r="V141" s="174"/>
      <c r="W141" s="174"/>
      <c r="X141" s="174"/>
      <c r="Y141" s="174"/>
      <c r="Z141" s="174"/>
    </row>
    <row r="142" spans="1:26" ht="23.25" customHeight="1" x14ac:dyDescent="0.2">
      <c r="A142" s="220" t="s">
        <v>387</v>
      </c>
      <c r="B142" s="84" t="s">
        <v>388</v>
      </c>
      <c r="C142" s="199">
        <f t="array" ref="C142">SUMPRODUCT(('Diário 1º PA'!$E$4:$E$2977='Analítico Cp.'!$B142)*('Diário 1º PA'!$C$4:$C$2977&gt;=C$4)*('Diário 1º PA'!$C$4:$C$2977&lt;=EOMONTH(C$4,0))*('Diário 1º PA'!$F$4:$F$2977)*(IF(Resumo!$Q$5="",1,'Diário 1º PA'!$O$4:$O$2977=Resumo!$Q$5)))
+SUMPRODUCT(('Diário 2º PA'!$E$4:$E$2000='Analítico Cp.'!$B142)*('Diário 2º PA'!$C$4:$C$2000&gt;=C$4)*('Diário 2º PA'!$C$4:$C$2000&lt;=EOMONTH(C$4,0))*('Diário 2º PA'!$F$4:$F$2000)*(IF(Resumo!$Q$5="",1,'Diário 2º PA'!$O$4:$O$2000=Resumo!$Q$5)))
+SUMPRODUCT(('Diário 3º PA'!$E$4:$E$2000='Analítico Cp.'!$B142)*('Diário 3º PA'!$C$4:$C$2000&gt;=C$4)*('Diário 3º PA'!$C$4:$C$2000&lt;=EOMONTH(C$4,0))*('Diário 3º PA'!$F$4:$F$2000)*(IF(Resumo!$Q$5="",1,'Diário 3º PA'!$O$4:$O$2000=Resumo!$Q$5)))
+SUMPRODUCT(('Diário 4º PA'!$E$4:$E$2000='Analítico Cp.'!$B142)*('Diário 4º PA'!$C$4:$C$2000&gt;=C$4)*('Diário 4º PA'!$C$4:$C$2000&lt;=EOMONTH(C$4,0))*('Diário 4º PA'!$F$4:$F$2000)*(IF(Resumo!$Q$5="",1,'Diário 4º PA'!$O$4:$O$2000=Resumo!$Q$5)))
+SUMPRODUCT(('Comp.'!$D$5:$D$763=$B142)*('Comp.'!$B$5:$B$763&gt;=C$4)*('Comp.'!$B$5:$B$763&lt;=EOMONTH(C$4,0))*('Comp.'!$E$5:$E$763)*(IF(Resumo!$Q$5="",1,'Comp.'!$K$5:$K$763=Resumo!$Q$5)))</f>
        <v>4000</v>
      </c>
      <c r="D142" s="199">
        <f t="array" ref="D142">SUMPRODUCT(('Diário 1º PA'!$E$4:$E$2977='Analítico Cp.'!$B142)*('Diário 1º PA'!$C$4:$C$2977&gt;=D$4)*('Diário 1º PA'!$C$4:$C$2977&lt;=EOMONTH(D$4,0))*('Diário 1º PA'!$F$4:$F$2977)*(IF(Resumo!$Q$5="",1,'Diário 1º PA'!$O$4:$O$2977=Resumo!$Q$5)))
+SUMPRODUCT(('Diário 2º PA'!$E$4:$E$2000='Analítico Cp.'!$B142)*('Diário 2º PA'!$C$4:$C$2000&gt;=D$4)*('Diário 2º PA'!$C$4:$C$2000&lt;=EOMONTH(D$4,0))*('Diário 2º PA'!$F$4:$F$2000)*(IF(Resumo!$Q$5="",1,'Diário 2º PA'!$O$4:$O$2000=Resumo!$Q$5)))
+SUMPRODUCT(('Diário 3º PA'!$E$4:$E$2000='Analítico Cp.'!$B142)*('Diário 3º PA'!$C$4:$C$2000&gt;=D$4)*('Diário 3º PA'!$C$4:$C$2000&lt;=EOMONTH(D$4,0))*('Diário 3º PA'!$F$4:$F$2000)*(IF(Resumo!$Q$5="",1,'Diário 3º PA'!$O$4:$O$2000=Resumo!$Q$5)))
+SUMPRODUCT(('Diário 4º PA'!$E$4:$E$2000='Analítico Cp.'!$B142)*('Diário 4º PA'!$C$4:$C$2000&gt;=D$4)*('Diário 4º PA'!$C$4:$C$2000&lt;=EOMONTH(D$4,0))*('Diário 4º PA'!$F$4:$F$2000)*(IF(Resumo!$Q$5="",1,'Diário 4º PA'!$O$4:$O$2000=Resumo!$Q$5)))
+SUMPRODUCT(('Comp.'!$D$5:$D$763=$B142)*('Comp.'!$B$5:$B$763&gt;=D$4)*('Comp.'!$B$5:$B$763&lt;=EOMONTH(D$4,0))*('Comp.'!$E$5:$E$763)*(IF(Resumo!$Q$5="",1,'Comp.'!$K$5:$K$763=Resumo!$Q$5)))</f>
        <v>1540.2</v>
      </c>
      <c r="E142" s="199">
        <f t="array" ref="E142">SUMPRODUCT(('Diário 1º PA'!$E$4:$E$2977='Analítico Cp.'!$B142)*('Diário 1º PA'!$C$4:$C$2977&gt;=E$4)*('Diário 1º PA'!$C$4:$C$2977&lt;=EOMONTH(E$4,0))*('Diário 1º PA'!$F$4:$F$2977)*(IF(Resumo!$Q$5="",1,'Diário 1º PA'!$O$4:$O$2977=Resumo!$Q$5)))
+SUMPRODUCT(('Diário 2º PA'!$E$4:$E$2000='Analítico Cp.'!$B142)*('Diário 2º PA'!$C$4:$C$2000&gt;=E$4)*('Diário 2º PA'!$C$4:$C$2000&lt;=EOMONTH(E$4,0))*('Diário 2º PA'!$F$4:$F$2000)*(IF(Resumo!$Q$5="",1,'Diário 2º PA'!$O$4:$O$2000=Resumo!$Q$5)))
+SUMPRODUCT(('Diário 3º PA'!$E$4:$E$2000='Analítico Cp.'!$B142)*('Diário 3º PA'!$C$4:$C$2000&gt;=E$4)*('Diário 3º PA'!$C$4:$C$2000&lt;=EOMONTH(E$4,0))*('Diário 3º PA'!$F$4:$F$2000)*(IF(Resumo!$Q$5="",1,'Diário 3º PA'!$O$4:$O$2000=Resumo!$Q$5)))
+SUMPRODUCT(('Diário 4º PA'!$E$4:$E$2000='Analítico Cp.'!$B142)*('Diário 4º PA'!$C$4:$C$2000&gt;=E$4)*('Diário 4º PA'!$C$4:$C$2000&lt;=EOMONTH(E$4,0))*('Diário 4º PA'!$F$4:$F$2000)*(IF(Resumo!$Q$5="",1,'Diário 4º PA'!$O$4:$O$2000=Resumo!$Q$5)))
+SUMPRODUCT(('Comp.'!$D$5:$D$763=$B142)*('Comp.'!$B$5:$B$763&gt;=E$4)*('Comp.'!$B$5:$B$763&lt;=EOMONTH(E$4,0))*('Comp.'!$E$5:$E$763)*(IF(Resumo!$Q$5="",1,'Comp.'!$K$5:$K$763=Resumo!$Q$5)))</f>
        <v>0</v>
      </c>
      <c r="F142" s="199">
        <f t="array" ref="F142">SUMPRODUCT(('Diário 1º PA'!$E$4:$E$2977='Analítico Cp.'!$B142)*('Diário 1º PA'!$C$4:$C$2977&gt;=F$4)*('Diário 1º PA'!$C$4:$C$2977&lt;=EOMONTH(F$4,0))*('Diário 1º PA'!$F$4:$F$2977)*(IF(Resumo!$Q$5="",1,'Diário 1º PA'!$O$4:$O$2977=Resumo!$Q$5)))
+SUMPRODUCT(('Diário 2º PA'!$E$4:$E$2000='Analítico Cp.'!$B142)*('Diário 2º PA'!$C$4:$C$2000&gt;=F$4)*('Diário 2º PA'!$C$4:$C$2000&lt;=EOMONTH(F$4,0))*('Diário 2º PA'!$F$4:$F$2000)*(IF(Resumo!$Q$5="",1,'Diário 2º PA'!$O$4:$O$2000=Resumo!$Q$5)))
+SUMPRODUCT(('Diário 3º PA'!$E$4:$E$2000='Analítico Cp.'!$B142)*('Diário 3º PA'!$C$4:$C$2000&gt;=F$4)*('Diário 3º PA'!$C$4:$C$2000&lt;=EOMONTH(F$4,0))*('Diário 3º PA'!$F$4:$F$2000)*(IF(Resumo!$Q$5="",1,'Diário 3º PA'!$O$4:$O$2000=Resumo!$Q$5)))
+SUMPRODUCT(('Diário 4º PA'!$E$4:$E$2000='Analítico Cp.'!$B142)*('Diário 4º PA'!$C$4:$C$2000&gt;=F$4)*('Diário 4º PA'!$C$4:$C$2000&lt;=EOMONTH(F$4,0))*('Diário 4º PA'!$F$4:$F$2000)*(IF(Resumo!$Q$5="",1,'Diário 4º PA'!$O$4:$O$2000=Resumo!$Q$5)))
+SUMPRODUCT(('Comp.'!$D$5:$D$763=$B142)*('Comp.'!$B$5:$B$763&gt;=F$4)*('Comp.'!$B$5:$B$763&lt;=EOMONTH(F$4,0))*('Comp.'!$E$5:$E$763)*(IF(Resumo!$Q$5="",1,'Comp.'!$K$5:$K$763=Resumo!$Q$5)))</f>
        <v>0</v>
      </c>
      <c r="G142" s="199">
        <f t="array" ref="G142">SUMPRODUCT(('Diário 1º PA'!$E$4:$E$2977='Analítico Cp.'!$B142)*('Diário 1º PA'!$C$4:$C$2977&gt;=G$4)*('Diário 1º PA'!$C$4:$C$2977&lt;=EOMONTH(G$4,0))*('Diário 1º PA'!$F$4:$F$2977)*(IF(Resumo!$Q$5="",1,'Diário 1º PA'!$O$4:$O$2977=Resumo!$Q$5)))
+SUMPRODUCT(('Diário 2º PA'!$E$4:$E$2000='Analítico Cp.'!$B142)*('Diário 2º PA'!$C$4:$C$2000&gt;=G$4)*('Diário 2º PA'!$C$4:$C$2000&lt;=EOMONTH(G$4,0))*('Diário 2º PA'!$F$4:$F$2000)*(IF(Resumo!$Q$5="",1,'Diário 2º PA'!$O$4:$O$2000=Resumo!$Q$5)))
+SUMPRODUCT(('Diário 3º PA'!$E$4:$E$2000='Analítico Cp.'!$B142)*('Diário 3º PA'!$C$4:$C$2000&gt;=G$4)*('Diário 3º PA'!$C$4:$C$2000&lt;=EOMONTH(G$4,0))*('Diário 3º PA'!$F$4:$F$2000)*(IF(Resumo!$Q$5="",1,'Diário 3º PA'!$O$4:$O$2000=Resumo!$Q$5)))
+SUMPRODUCT(('Diário 4º PA'!$E$4:$E$2000='Analítico Cp.'!$B142)*('Diário 4º PA'!$C$4:$C$2000&gt;=G$4)*('Diário 4º PA'!$C$4:$C$2000&lt;=EOMONTH(G$4,0))*('Diário 4º PA'!$F$4:$F$2000)*(IF(Resumo!$Q$5="",1,'Diário 4º PA'!$O$4:$O$2000=Resumo!$Q$5)))
+SUMPRODUCT(('Comp.'!$D$5:$D$763=$B142)*('Comp.'!$B$5:$B$763&gt;=G$4)*('Comp.'!$B$5:$B$763&lt;=EOMONTH(G$4,0))*('Comp.'!$E$5:$E$763)*(IF(Resumo!$Q$5="",1,'Comp.'!$K$5:$K$763=Resumo!$Q$5)))</f>
        <v>0</v>
      </c>
      <c r="H142" s="199">
        <f t="array" ref="H142">SUMPRODUCT(('Diário 1º PA'!$E$4:$E$2977='Analítico Cp.'!$B142)*('Diário 1º PA'!$C$4:$C$2977&gt;=H$4)*('Diário 1º PA'!$C$4:$C$2977&lt;=EOMONTH(H$4,0))*('Diário 1º PA'!$F$4:$F$2977)*(IF(Resumo!$Q$5="",1,'Diário 1º PA'!$O$4:$O$2977=Resumo!$Q$5)))
+SUMPRODUCT(('Diário 2º PA'!$E$4:$E$2000='Analítico Cp.'!$B142)*('Diário 2º PA'!$C$4:$C$2000&gt;=H$4)*('Diário 2º PA'!$C$4:$C$2000&lt;=EOMONTH(H$4,0))*('Diário 2º PA'!$F$4:$F$2000)*(IF(Resumo!$Q$5="",1,'Diário 2º PA'!$O$4:$O$2000=Resumo!$Q$5)))
+SUMPRODUCT(('Diário 3º PA'!$E$4:$E$2000='Analítico Cp.'!$B142)*('Diário 3º PA'!$C$4:$C$2000&gt;=H$4)*('Diário 3º PA'!$C$4:$C$2000&lt;=EOMONTH(H$4,0))*('Diário 3º PA'!$F$4:$F$2000)*(IF(Resumo!$Q$5="",1,'Diário 3º PA'!$O$4:$O$2000=Resumo!$Q$5)))
+SUMPRODUCT(('Diário 4º PA'!$E$4:$E$2000='Analítico Cp.'!$B142)*('Diário 4º PA'!$C$4:$C$2000&gt;=H$4)*('Diário 4º PA'!$C$4:$C$2000&lt;=EOMONTH(H$4,0))*('Diário 4º PA'!$F$4:$F$2000)*(IF(Resumo!$Q$5="",1,'Diário 4º PA'!$O$4:$O$2000=Resumo!$Q$5)))
+SUMPRODUCT(('Comp.'!$D$5:$D$763=$B142)*('Comp.'!$B$5:$B$763&gt;=H$4)*('Comp.'!$B$5:$B$763&lt;=EOMONTH(H$4,0))*('Comp.'!$E$5:$E$763)*(IF(Resumo!$Q$5="",1,'Comp.'!$K$5:$K$763=Resumo!$Q$5)))</f>
        <v>0</v>
      </c>
      <c r="I142" s="199">
        <f t="array" ref="I142">SUMPRODUCT(('Diário 1º PA'!$E$4:$E$2977='Analítico Cp.'!$B142)*('Diário 1º PA'!$C$4:$C$2977&gt;=I$4)*('Diário 1º PA'!$C$4:$C$2977&lt;=EOMONTH(I$4,0))*('Diário 1º PA'!$F$4:$F$2977)*(IF(Resumo!$Q$5="",1,'Diário 1º PA'!$O$4:$O$2977=Resumo!$Q$5)))
+SUMPRODUCT(('Diário 2º PA'!$E$4:$E$2000='Analítico Cp.'!$B142)*('Diário 2º PA'!$C$4:$C$2000&gt;=I$4)*('Diário 2º PA'!$C$4:$C$2000&lt;=EOMONTH(I$4,0))*('Diário 2º PA'!$F$4:$F$2000)*(IF(Resumo!$Q$5="",1,'Diário 2º PA'!$O$4:$O$2000=Resumo!$Q$5)))
+SUMPRODUCT(('Diário 3º PA'!$E$4:$E$2000='Analítico Cp.'!$B142)*('Diário 3º PA'!$C$4:$C$2000&gt;=I$4)*('Diário 3º PA'!$C$4:$C$2000&lt;=EOMONTH(I$4,0))*('Diário 3º PA'!$F$4:$F$2000)*(IF(Resumo!$Q$5="",1,'Diário 3º PA'!$O$4:$O$2000=Resumo!$Q$5)))
+SUMPRODUCT(('Diário 4º PA'!$E$4:$E$2000='Analítico Cp.'!$B142)*('Diário 4º PA'!$C$4:$C$2000&gt;=I$4)*('Diário 4º PA'!$C$4:$C$2000&lt;=EOMONTH(I$4,0))*('Diário 4º PA'!$F$4:$F$2000)*(IF(Resumo!$Q$5="",1,'Diário 4º PA'!$O$4:$O$2000=Resumo!$Q$5)))
+SUMPRODUCT(('Comp.'!$D$5:$D$763=$B142)*('Comp.'!$B$5:$B$763&gt;=I$4)*('Comp.'!$B$5:$B$763&lt;=EOMONTH(I$4,0))*('Comp.'!$E$5:$E$763)*(IF(Resumo!$Q$5="",1,'Comp.'!$K$5:$K$763=Resumo!$Q$5)))</f>
        <v>0</v>
      </c>
      <c r="J142" s="199">
        <f t="array" ref="J142">SUMPRODUCT(('Diário 1º PA'!$E$4:$E$2977='Analítico Cp.'!$B142)*('Diário 1º PA'!$C$4:$C$2977&gt;=J$4)*('Diário 1º PA'!$C$4:$C$2977&lt;=EOMONTH(J$4,0))*('Diário 1º PA'!$F$4:$F$2977)*(IF(Resumo!$Q$5="",1,'Diário 1º PA'!$O$4:$O$2977=Resumo!$Q$5)))
+SUMPRODUCT(('Diário 2º PA'!$E$4:$E$2000='Analítico Cp.'!$B142)*('Diário 2º PA'!$C$4:$C$2000&gt;=J$4)*('Diário 2º PA'!$C$4:$C$2000&lt;=EOMONTH(J$4,0))*('Diário 2º PA'!$F$4:$F$2000)*(IF(Resumo!$Q$5="",1,'Diário 2º PA'!$O$4:$O$2000=Resumo!$Q$5)))
+SUMPRODUCT(('Diário 3º PA'!$E$4:$E$2000='Analítico Cp.'!$B142)*('Diário 3º PA'!$C$4:$C$2000&gt;=J$4)*('Diário 3º PA'!$C$4:$C$2000&lt;=EOMONTH(J$4,0))*('Diário 3º PA'!$F$4:$F$2000)*(IF(Resumo!$Q$5="",1,'Diário 3º PA'!$O$4:$O$2000=Resumo!$Q$5)))
+SUMPRODUCT(('Diário 4º PA'!$E$4:$E$2000='Analítico Cp.'!$B142)*('Diário 4º PA'!$C$4:$C$2000&gt;=J$4)*('Diário 4º PA'!$C$4:$C$2000&lt;=EOMONTH(J$4,0))*('Diário 4º PA'!$F$4:$F$2000)*(IF(Resumo!$Q$5="",1,'Diário 4º PA'!$O$4:$O$2000=Resumo!$Q$5)))
+SUMPRODUCT(('Comp.'!$D$5:$D$763=$B142)*('Comp.'!$B$5:$B$763&gt;=J$4)*('Comp.'!$B$5:$B$763&lt;=EOMONTH(J$4,0))*('Comp.'!$E$5:$E$763)*(IF(Resumo!$Q$5="",1,'Comp.'!$K$5:$K$763=Resumo!$Q$5)))</f>
        <v>0</v>
      </c>
      <c r="K142" s="199">
        <f t="array" ref="K142">SUMPRODUCT(('Diário 1º PA'!$E$4:$E$2977='Analítico Cp.'!$B142)*('Diário 1º PA'!$C$4:$C$2977&gt;=K$4)*('Diário 1º PA'!$C$4:$C$2977&lt;=EOMONTH(K$4,0))*('Diário 1º PA'!$F$4:$F$2977)*(IF(Resumo!$Q$5="",1,'Diário 1º PA'!$O$4:$O$2977=Resumo!$Q$5)))
+SUMPRODUCT(('Diário 2º PA'!$E$4:$E$2000='Analítico Cp.'!$B142)*('Diário 2º PA'!$C$4:$C$2000&gt;=K$4)*('Diário 2º PA'!$C$4:$C$2000&lt;=EOMONTH(K$4,0))*('Diário 2º PA'!$F$4:$F$2000)*(IF(Resumo!$Q$5="",1,'Diário 2º PA'!$O$4:$O$2000=Resumo!$Q$5)))
+SUMPRODUCT(('Diário 3º PA'!$E$4:$E$2000='Analítico Cp.'!$B142)*('Diário 3º PA'!$C$4:$C$2000&gt;=K$4)*('Diário 3º PA'!$C$4:$C$2000&lt;=EOMONTH(K$4,0))*('Diário 3º PA'!$F$4:$F$2000)*(IF(Resumo!$Q$5="",1,'Diário 3º PA'!$O$4:$O$2000=Resumo!$Q$5)))
+SUMPRODUCT(('Diário 4º PA'!$E$4:$E$2000='Analítico Cp.'!$B142)*('Diário 4º PA'!$C$4:$C$2000&gt;=K$4)*('Diário 4º PA'!$C$4:$C$2000&lt;=EOMONTH(K$4,0))*('Diário 4º PA'!$F$4:$F$2000)*(IF(Resumo!$Q$5="",1,'Diário 4º PA'!$O$4:$O$2000=Resumo!$Q$5)))
+SUMPRODUCT(('Comp.'!$D$5:$D$763=$B142)*('Comp.'!$B$5:$B$763&gt;=K$4)*('Comp.'!$B$5:$B$763&lt;=EOMONTH(K$4,0))*('Comp.'!$E$5:$E$763)*(IF(Resumo!$Q$5="",1,'Comp.'!$K$5:$K$763=Resumo!$Q$5)))</f>
        <v>0</v>
      </c>
      <c r="L142" s="199">
        <f t="array" ref="L142">SUMPRODUCT(('Diário 1º PA'!$E$4:$E$2977='Analítico Cp.'!$B142)*('Diário 1º PA'!$C$4:$C$2977&gt;=L$4)*('Diário 1º PA'!$C$4:$C$2977&lt;=EOMONTH(L$4,0))*('Diário 1º PA'!$F$4:$F$2977)*(IF(Resumo!$Q$5="",1,'Diário 1º PA'!$O$4:$O$2977=Resumo!$Q$5)))
+SUMPRODUCT(('Diário 2º PA'!$E$4:$E$2000='Analítico Cp.'!$B142)*('Diário 2º PA'!$C$4:$C$2000&gt;=L$4)*('Diário 2º PA'!$C$4:$C$2000&lt;=EOMONTH(L$4,0))*('Diário 2º PA'!$F$4:$F$2000)*(IF(Resumo!$Q$5="",1,'Diário 2º PA'!$O$4:$O$2000=Resumo!$Q$5)))
+SUMPRODUCT(('Diário 3º PA'!$E$4:$E$2000='Analítico Cp.'!$B142)*('Diário 3º PA'!$C$4:$C$2000&gt;=L$4)*('Diário 3º PA'!$C$4:$C$2000&lt;=EOMONTH(L$4,0))*('Diário 3º PA'!$F$4:$F$2000)*(IF(Resumo!$Q$5="",1,'Diário 3º PA'!$O$4:$O$2000=Resumo!$Q$5)))
+SUMPRODUCT(('Diário 4º PA'!$E$4:$E$2000='Analítico Cp.'!$B142)*('Diário 4º PA'!$C$4:$C$2000&gt;=L$4)*('Diário 4º PA'!$C$4:$C$2000&lt;=EOMONTH(L$4,0))*('Diário 4º PA'!$F$4:$F$2000)*(IF(Resumo!$Q$5="",1,'Diário 4º PA'!$O$4:$O$2000=Resumo!$Q$5)))
+SUMPRODUCT(('Comp.'!$D$5:$D$763=$B142)*('Comp.'!$B$5:$B$763&gt;=L$4)*('Comp.'!$B$5:$B$763&lt;=EOMONTH(L$4,0))*('Comp.'!$E$5:$E$763)*(IF(Resumo!$Q$5="",1,'Comp.'!$K$5:$K$763=Resumo!$Q$5)))</f>
        <v>0</v>
      </c>
      <c r="M142" s="199">
        <f t="array" ref="M142">SUMPRODUCT(('Diário 1º PA'!$E$4:$E$2977='Analítico Cp.'!$B142)*('Diário 1º PA'!$C$4:$C$2977&gt;=M$4)*('Diário 1º PA'!$C$4:$C$2977&lt;=EOMONTH(M$4,0))*('Diário 1º PA'!$F$4:$F$2977)*(IF(Resumo!$Q$5="",1,'Diário 1º PA'!$O$4:$O$2977=Resumo!$Q$5)))
+SUMPRODUCT(('Diário 2º PA'!$E$4:$E$2000='Analítico Cp.'!$B142)*('Diário 2º PA'!$C$4:$C$2000&gt;=M$4)*('Diário 2º PA'!$C$4:$C$2000&lt;=EOMONTH(M$4,0))*('Diário 2º PA'!$F$4:$F$2000)*(IF(Resumo!$Q$5="",1,'Diário 2º PA'!$O$4:$O$2000=Resumo!$Q$5)))
+SUMPRODUCT(('Diário 3º PA'!$E$4:$E$2000='Analítico Cp.'!$B142)*('Diário 3º PA'!$C$4:$C$2000&gt;=M$4)*('Diário 3º PA'!$C$4:$C$2000&lt;=EOMONTH(M$4,0))*('Diário 3º PA'!$F$4:$F$2000)*(IF(Resumo!$Q$5="",1,'Diário 3º PA'!$O$4:$O$2000=Resumo!$Q$5)))
+SUMPRODUCT(('Diário 4º PA'!$E$4:$E$2000='Analítico Cp.'!$B142)*('Diário 4º PA'!$C$4:$C$2000&gt;=M$4)*('Diário 4º PA'!$C$4:$C$2000&lt;=EOMONTH(M$4,0))*('Diário 4º PA'!$F$4:$F$2000)*(IF(Resumo!$Q$5="",1,'Diário 4º PA'!$O$4:$O$2000=Resumo!$Q$5)))
+SUMPRODUCT(('Comp.'!$D$5:$D$763=$B142)*('Comp.'!$B$5:$B$763&gt;=M$4)*('Comp.'!$B$5:$B$763&lt;=EOMONTH(M$4,0))*('Comp.'!$E$5:$E$763)*(IF(Resumo!$Q$5="",1,'Comp.'!$K$5:$K$763=Resumo!$Q$5)))</f>
        <v>0</v>
      </c>
      <c r="N142" s="199">
        <f t="array" ref="N142">SUMPRODUCT(('Diário 1º PA'!$E$4:$E$2977='Analítico Cp.'!$B142)*('Diário 1º PA'!$C$4:$C$2977&gt;=N$4)*('Diário 1º PA'!$C$4:$C$2977&lt;=EOMONTH(N$4,0))*('Diário 1º PA'!$F$4:$F$2977)*(IF(Resumo!$Q$5="",1,'Diário 1º PA'!$O$4:$O$2977=Resumo!$Q$5)))
+SUMPRODUCT(('Diário 2º PA'!$E$4:$E$2000='Analítico Cp.'!$B142)*('Diário 2º PA'!$C$4:$C$2000&gt;=N$4)*('Diário 2º PA'!$C$4:$C$2000&lt;=EOMONTH(N$4,0))*('Diário 2º PA'!$F$4:$F$2000)*(IF(Resumo!$Q$5="",1,'Diário 2º PA'!$O$4:$O$2000=Resumo!$Q$5)))
+SUMPRODUCT(('Diário 3º PA'!$E$4:$E$2000='Analítico Cp.'!$B142)*('Diário 3º PA'!$C$4:$C$2000&gt;=N$4)*('Diário 3º PA'!$C$4:$C$2000&lt;=EOMONTH(N$4,0))*('Diário 3º PA'!$F$4:$F$2000)*(IF(Resumo!$Q$5="",1,'Diário 3º PA'!$O$4:$O$2000=Resumo!$Q$5)))
+SUMPRODUCT(('Diário 4º PA'!$E$4:$E$2000='Analítico Cp.'!$B142)*('Diário 4º PA'!$C$4:$C$2000&gt;=N$4)*('Diário 4º PA'!$C$4:$C$2000&lt;=EOMONTH(N$4,0))*('Diário 4º PA'!$F$4:$F$2000)*(IF(Resumo!$Q$5="",1,'Diário 4º PA'!$O$4:$O$2000=Resumo!$Q$5)))
+SUMPRODUCT(('Comp.'!$D$5:$D$763=$B142)*('Comp.'!$B$5:$B$763&gt;=N$4)*('Comp.'!$B$5:$B$763&lt;=EOMONTH(N$4,0))*('Comp.'!$E$5:$E$763)*(IF(Resumo!$Q$5="",1,'Comp.'!$K$5:$K$763=Resumo!$Q$5)))</f>
        <v>0</v>
      </c>
      <c r="O142" s="200">
        <f t="shared" si="13"/>
        <v>5540.2</v>
      </c>
      <c r="P142" s="201">
        <f t="shared" si="14"/>
        <v>1.1467294044333648E-3</v>
      </c>
      <c r="Q142" s="174"/>
      <c r="R142" s="174"/>
      <c r="S142" s="174"/>
      <c r="T142" s="174"/>
      <c r="U142" s="174"/>
      <c r="V142" s="174"/>
      <c r="W142" s="174"/>
      <c r="X142" s="174"/>
      <c r="Y142" s="174"/>
      <c r="Z142" s="174"/>
    </row>
    <row r="143" spans="1:26" ht="23.25" customHeight="1" x14ac:dyDescent="0.2">
      <c r="A143" s="220" t="s">
        <v>389</v>
      </c>
      <c r="B143" s="84" t="s">
        <v>390</v>
      </c>
      <c r="C143" s="199">
        <f t="array" ref="C143">SUMPRODUCT(('Diário 1º PA'!$E$4:$E$2977='Analítico Cp.'!$B143)*('Diário 1º PA'!$C$4:$C$2977&gt;=C$4)*('Diário 1º PA'!$C$4:$C$2977&lt;=EOMONTH(C$4,0))*('Diário 1º PA'!$F$4:$F$2977)*(IF(Resumo!$Q$5="",1,'Diário 1º PA'!$O$4:$O$2977=Resumo!$Q$5)))
+SUMPRODUCT(('Diário 2º PA'!$E$4:$E$2000='Analítico Cp.'!$B143)*('Diário 2º PA'!$C$4:$C$2000&gt;=C$4)*('Diário 2º PA'!$C$4:$C$2000&lt;=EOMONTH(C$4,0))*('Diário 2º PA'!$F$4:$F$2000)*(IF(Resumo!$Q$5="",1,'Diário 2º PA'!$O$4:$O$2000=Resumo!$Q$5)))
+SUMPRODUCT(('Diário 3º PA'!$E$4:$E$2000='Analítico Cp.'!$B143)*('Diário 3º PA'!$C$4:$C$2000&gt;=C$4)*('Diário 3º PA'!$C$4:$C$2000&lt;=EOMONTH(C$4,0))*('Diário 3º PA'!$F$4:$F$2000)*(IF(Resumo!$Q$5="",1,'Diário 3º PA'!$O$4:$O$2000=Resumo!$Q$5)))
+SUMPRODUCT(('Diário 4º PA'!$E$4:$E$2000='Analítico Cp.'!$B143)*('Diário 4º PA'!$C$4:$C$2000&gt;=C$4)*('Diário 4º PA'!$C$4:$C$2000&lt;=EOMONTH(C$4,0))*('Diário 4º PA'!$F$4:$F$2000)*(IF(Resumo!$Q$5="",1,'Diário 4º PA'!$O$4:$O$2000=Resumo!$Q$5)))
+SUMPRODUCT(('Comp.'!$D$5:$D$763=$B143)*('Comp.'!$B$5:$B$763&gt;=C$4)*('Comp.'!$B$5:$B$763&lt;=EOMONTH(C$4,0))*('Comp.'!$E$5:$E$763)*(IF(Resumo!$Q$5="",1,'Comp.'!$K$5:$K$763=Resumo!$Q$5)))</f>
        <v>0</v>
      </c>
      <c r="D143" s="199">
        <f t="array" ref="D143">SUMPRODUCT(('Diário 1º PA'!$E$4:$E$2977='Analítico Cp.'!$B143)*('Diário 1º PA'!$C$4:$C$2977&gt;=D$4)*('Diário 1º PA'!$C$4:$C$2977&lt;=EOMONTH(D$4,0))*('Diário 1º PA'!$F$4:$F$2977)*(IF(Resumo!$Q$5="",1,'Diário 1º PA'!$O$4:$O$2977=Resumo!$Q$5)))
+SUMPRODUCT(('Diário 2º PA'!$E$4:$E$2000='Analítico Cp.'!$B143)*('Diário 2º PA'!$C$4:$C$2000&gt;=D$4)*('Diário 2º PA'!$C$4:$C$2000&lt;=EOMONTH(D$4,0))*('Diário 2º PA'!$F$4:$F$2000)*(IF(Resumo!$Q$5="",1,'Diário 2º PA'!$O$4:$O$2000=Resumo!$Q$5)))
+SUMPRODUCT(('Diário 3º PA'!$E$4:$E$2000='Analítico Cp.'!$B143)*('Diário 3º PA'!$C$4:$C$2000&gt;=D$4)*('Diário 3º PA'!$C$4:$C$2000&lt;=EOMONTH(D$4,0))*('Diário 3º PA'!$F$4:$F$2000)*(IF(Resumo!$Q$5="",1,'Diário 3º PA'!$O$4:$O$2000=Resumo!$Q$5)))
+SUMPRODUCT(('Diário 4º PA'!$E$4:$E$2000='Analítico Cp.'!$B143)*('Diário 4º PA'!$C$4:$C$2000&gt;=D$4)*('Diário 4º PA'!$C$4:$C$2000&lt;=EOMONTH(D$4,0))*('Diário 4º PA'!$F$4:$F$2000)*(IF(Resumo!$Q$5="",1,'Diário 4º PA'!$O$4:$O$2000=Resumo!$Q$5)))
+SUMPRODUCT(('Comp.'!$D$5:$D$763=$B143)*('Comp.'!$B$5:$B$763&gt;=D$4)*('Comp.'!$B$5:$B$763&lt;=EOMONTH(D$4,0))*('Comp.'!$E$5:$E$763)*(IF(Resumo!$Q$5="",1,'Comp.'!$K$5:$K$763=Resumo!$Q$5)))</f>
        <v>0</v>
      </c>
      <c r="E143" s="199">
        <f t="array" ref="E143">SUMPRODUCT(('Diário 1º PA'!$E$4:$E$2977='Analítico Cp.'!$B143)*('Diário 1º PA'!$C$4:$C$2977&gt;=E$4)*('Diário 1º PA'!$C$4:$C$2977&lt;=EOMONTH(E$4,0))*('Diário 1º PA'!$F$4:$F$2977)*(IF(Resumo!$Q$5="",1,'Diário 1º PA'!$O$4:$O$2977=Resumo!$Q$5)))
+SUMPRODUCT(('Diário 2º PA'!$E$4:$E$2000='Analítico Cp.'!$B143)*('Diário 2º PA'!$C$4:$C$2000&gt;=E$4)*('Diário 2º PA'!$C$4:$C$2000&lt;=EOMONTH(E$4,0))*('Diário 2º PA'!$F$4:$F$2000)*(IF(Resumo!$Q$5="",1,'Diário 2º PA'!$O$4:$O$2000=Resumo!$Q$5)))
+SUMPRODUCT(('Diário 3º PA'!$E$4:$E$2000='Analítico Cp.'!$B143)*('Diário 3º PA'!$C$4:$C$2000&gt;=E$4)*('Diário 3º PA'!$C$4:$C$2000&lt;=EOMONTH(E$4,0))*('Diário 3º PA'!$F$4:$F$2000)*(IF(Resumo!$Q$5="",1,'Diário 3º PA'!$O$4:$O$2000=Resumo!$Q$5)))
+SUMPRODUCT(('Diário 4º PA'!$E$4:$E$2000='Analítico Cp.'!$B143)*('Diário 4º PA'!$C$4:$C$2000&gt;=E$4)*('Diário 4º PA'!$C$4:$C$2000&lt;=EOMONTH(E$4,0))*('Diário 4º PA'!$F$4:$F$2000)*(IF(Resumo!$Q$5="",1,'Diário 4º PA'!$O$4:$O$2000=Resumo!$Q$5)))
+SUMPRODUCT(('Comp.'!$D$5:$D$763=$B143)*('Comp.'!$B$5:$B$763&gt;=E$4)*('Comp.'!$B$5:$B$763&lt;=EOMONTH(E$4,0))*('Comp.'!$E$5:$E$763)*(IF(Resumo!$Q$5="",1,'Comp.'!$K$5:$K$763=Resumo!$Q$5)))</f>
        <v>0</v>
      </c>
      <c r="F143" s="199">
        <f t="array" ref="F143">SUMPRODUCT(('Diário 1º PA'!$E$4:$E$2977='Analítico Cp.'!$B143)*('Diário 1º PA'!$C$4:$C$2977&gt;=F$4)*('Diário 1º PA'!$C$4:$C$2977&lt;=EOMONTH(F$4,0))*('Diário 1º PA'!$F$4:$F$2977)*(IF(Resumo!$Q$5="",1,'Diário 1º PA'!$O$4:$O$2977=Resumo!$Q$5)))
+SUMPRODUCT(('Diário 2º PA'!$E$4:$E$2000='Analítico Cp.'!$B143)*('Diário 2º PA'!$C$4:$C$2000&gt;=F$4)*('Diário 2º PA'!$C$4:$C$2000&lt;=EOMONTH(F$4,0))*('Diário 2º PA'!$F$4:$F$2000)*(IF(Resumo!$Q$5="",1,'Diário 2º PA'!$O$4:$O$2000=Resumo!$Q$5)))
+SUMPRODUCT(('Diário 3º PA'!$E$4:$E$2000='Analítico Cp.'!$B143)*('Diário 3º PA'!$C$4:$C$2000&gt;=F$4)*('Diário 3º PA'!$C$4:$C$2000&lt;=EOMONTH(F$4,0))*('Diário 3º PA'!$F$4:$F$2000)*(IF(Resumo!$Q$5="",1,'Diário 3º PA'!$O$4:$O$2000=Resumo!$Q$5)))
+SUMPRODUCT(('Diário 4º PA'!$E$4:$E$2000='Analítico Cp.'!$B143)*('Diário 4º PA'!$C$4:$C$2000&gt;=F$4)*('Diário 4º PA'!$C$4:$C$2000&lt;=EOMONTH(F$4,0))*('Diário 4º PA'!$F$4:$F$2000)*(IF(Resumo!$Q$5="",1,'Diário 4º PA'!$O$4:$O$2000=Resumo!$Q$5)))
+SUMPRODUCT(('Comp.'!$D$5:$D$763=$B143)*('Comp.'!$B$5:$B$763&gt;=F$4)*('Comp.'!$B$5:$B$763&lt;=EOMONTH(F$4,0))*('Comp.'!$E$5:$E$763)*(IF(Resumo!$Q$5="",1,'Comp.'!$K$5:$K$763=Resumo!$Q$5)))</f>
        <v>0</v>
      </c>
      <c r="G143" s="199">
        <f t="array" ref="G143">SUMPRODUCT(('Diário 1º PA'!$E$4:$E$2977='Analítico Cp.'!$B143)*('Diário 1º PA'!$C$4:$C$2977&gt;=G$4)*('Diário 1º PA'!$C$4:$C$2977&lt;=EOMONTH(G$4,0))*('Diário 1º PA'!$F$4:$F$2977)*(IF(Resumo!$Q$5="",1,'Diário 1º PA'!$O$4:$O$2977=Resumo!$Q$5)))
+SUMPRODUCT(('Diário 2º PA'!$E$4:$E$2000='Analítico Cp.'!$B143)*('Diário 2º PA'!$C$4:$C$2000&gt;=G$4)*('Diário 2º PA'!$C$4:$C$2000&lt;=EOMONTH(G$4,0))*('Diário 2º PA'!$F$4:$F$2000)*(IF(Resumo!$Q$5="",1,'Diário 2º PA'!$O$4:$O$2000=Resumo!$Q$5)))
+SUMPRODUCT(('Diário 3º PA'!$E$4:$E$2000='Analítico Cp.'!$B143)*('Diário 3º PA'!$C$4:$C$2000&gt;=G$4)*('Diário 3º PA'!$C$4:$C$2000&lt;=EOMONTH(G$4,0))*('Diário 3º PA'!$F$4:$F$2000)*(IF(Resumo!$Q$5="",1,'Diário 3º PA'!$O$4:$O$2000=Resumo!$Q$5)))
+SUMPRODUCT(('Diário 4º PA'!$E$4:$E$2000='Analítico Cp.'!$B143)*('Diário 4º PA'!$C$4:$C$2000&gt;=G$4)*('Diário 4º PA'!$C$4:$C$2000&lt;=EOMONTH(G$4,0))*('Diário 4º PA'!$F$4:$F$2000)*(IF(Resumo!$Q$5="",1,'Diário 4º PA'!$O$4:$O$2000=Resumo!$Q$5)))
+SUMPRODUCT(('Comp.'!$D$5:$D$763=$B143)*('Comp.'!$B$5:$B$763&gt;=G$4)*('Comp.'!$B$5:$B$763&lt;=EOMONTH(G$4,0))*('Comp.'!$E$5:$E$763)*(IF(Resumo!$Q$5="",1,'Comp.'!$K$5:$K$763=Resumo!$Q$5)))</f>
        <v>0</v>
      </c>
      <c r="H143" s="199">
        <f t="array" ref="H143">SUMPRODUCT(('Diário 1º PA'!$E$4:$E$2977='Analítico Cp.'!$B143)*('Diário 1º PA'!$C$4:$C$2977&gt;=H$4)*('Diário 1º PA'!$C$4:$C$2977&lt;=EOMONTH(H$4,0))*('Diário 1º PA'!$F$4:$F$2977)*(IF(Resumo!$Q$5="",1,'Diário 1º PA'!$O$4:$O$2977=Resumo!$Q$5)))
+SUMPRODUCT(('Diário 2º PA'!$E$4:$E$2000='Analítico Cp.'!$B143)*('Diário 2º PA'!$C$4:$C$2000&gt;=H$4)*('Diário 2º PA'!$C$4:$C$2000&lt;=EOMONTH(H$4,0))*('Diário 2º PA'!$F$4:$F$2000)*(IF(Resumo!$Q$5="",1,'Diário 2º PA'!$O$4:$O$2000=Resumo!$Q$5)))
+SUMPRODUCT(('Diário 3º PA'!$E$4:$E$2000='Analítico Cp.'!$B143)*('Diário 3º PA'!$C$4:$C$2000&gt;=H$4)*('Diário 3º PA'!$C$4:$C$2000&lt;=EOMONTH(H$4,0))*('Diário 3º PA'!$F$4:$F$2000)*(IF(Resumo!$Q$5="",1,'Diário 3º PA'!$O$4:$O$2000=Resumo!$Q$5)))
+SUMPRODUCT(('Diário 4º PA'!$E$4:$E$2000='Analítico Cp.'!$B143)*('Diário 4º PA'!$C$4:$C$2000&gt;=H$4)*('Diário 4º PA'!$C$4:$C$2000&lt;=EOMONTH(H$4,0))*('Diário 4º PA'!$F$4:$F$2000)*(IF(Resumo!$Q$5="",1,'Diário 4º PA'!$O$4:$O$2000=Resumo!$Q$5)))
+SUMPRODUCT(('Comp.'!$D$5:$D$763=$B143)*('Comp.'!$B$5:$B$763&gt;=H$4)*('Comp.'!$B$5:$B$763&lt;=EOMONTH(H$4,0))*('Comp.'!$E$5:$E$763)*(IF(Resumo!$Q$5="",1,'Comp.'!$K$5:$K$763=Resumo!$Q$5)))</f>
        <v>0</v>
      </c>
      <c r="I143" s="199">
        <f t="array" ref="I143">SUMPRODUCT(('Diário 1º PA'!$E$4:$E$2977='Analítico Cp.'!$B143)*('Diário 1º PA'!$C$4:$C$2977&gt;=I$4)*('Diário 1º PA'!$C$4:$C$2977&lt;=EOMONTH(I$4,0))*('Diário 1º PA'!$F$4:$F$2977)*(IF(Resumo!$Q$5="",1,'Diário 1º PA'!$O$4:$O$2977=Resumo!$Q$5)))
+SUMPRODUCT(('Diário 2º PA'!$E$4:$E$2000='Analítico Cp.'!$B143)*('Diário 2º PA'!$C$4:$C$2000&gt;=I$4)*('Diário 2º PA'!$C$4:$C$2000&lt;=EOMONTH(I$4,0))*('Diário 2º PA'!$F$4:$F$2000)*(IF(Resumo!$Q$5="",1,'Diário 2º PA'!$O$4:$O$2000=Resumo!$Q$5)))
+SUMPRODUCT(('Diário 3º PA'!$E$4:$E$2000='Analítico Cp.'!$B143)*('Diário 3º PA'!$C$4:$C$2000&gt;=I$4)*('Diário 3º PA'!$C$4:$C$2000&lt;=EOMONTH(I$4,0))*('Diário 3º PA'!$F$4:$F$2000)*(IF(Resumo!$Q$5="",1,'Diário 3º PA'!$O$4:$O$2000=Resumo!$Q$5)))
+SUMPRODUCT(('Diário 4º PA'!$E$4:$E$2000='Analítico Cp.'!$B143)*('Diário 4º PA'!$C$4:$C$2000&gt;=I$4)*('Diário 4º PA'!$C$4:$C$2000&lt;=EOMONTH(I$4,0))*('Diário 4º PA'!$F$4:$F$2000)*(IF(Resumo!$Q$5="",1,'Diário 4º PA'!$O$4:$O$2000=Resumo!$Q$5)))
+SUMPRODUCT(('Comp.'!$D$5:$D$763=$B143)*('Comp.'!$B$5:$B$763&gt;=I$4)*('Comp.'!$B$5:$B$763&lt;=EOMONTH(I$4,0))*('Comp.'!$E$5:$E$763)*(IF(Resumo!$Q$5="",1,'Comp.'!$K$5:$K$763=Resumo!$Q$5)))</f>
        <v>0</v>
      </c>
      <c r="J143" s="199">
        <f t="array" ref="J143">SUMPRODUCT(('Diário 1º PA'!$E$4:$E$2977='Analítico Cp.'!$B143)*('Diário 1º PA'!$C$4:$C$2977&gt;=J$4)*('Diário 1º PA'!$C$4:$C$2977&lt;=EOMONTH(J$4,0))*('Diário 1º PA'!$F$4:$F$2977)*(IF(Resumo!$Q$5="",1,'Diário 1º PA'!$O$4:$O$2977=Resumo!$Q$5)))
+SUMPRODUCT(('Diário 2º PA'!$E$4:$E$2000='Analítico Cp.'!$B143)*('Diário 2º PA'!$C$4:$C$2000&gt;=J$4)*('Diário 2º PA'!$C$4:$C$2000&lt;=EOMONTH(J$4,0))*('Diário 2º PA'!$F$4:$F$2000)*(IF(Resumo!$Q$5="",1,'Diário 2º PA'!$O$4:$O$2000=Resumo!$Q$5)))
+SUMPRODUCT(('Diário 3º PA'!$E$4:$E$2000='Analítico Cp.'!$B143)*('Diário 3º PA'!$C$4:$C$2000&gt;=J$4)*('Diário 3º PA'!$C$4:$C$2000&lt;=EOMONTH(J$4,0))*('Diário 3º PA'!$F$4:$F$2000)*(IF(Resumo!$Q$5="",1,'Diário 3º PA'!$O$4:$O$2000=Resumo!$Q$5)))
+SUMPRODUCT(('Diário 4º PA'!$E$4:$E$2000='Analítico Cp.'!$B143)*('Diário 4º PA'!$C$4:$C$2000&gt;=J$4)*('Diário 4º PA'!$C$4:$C$2000&lt;=EOMONTH(J$4,0))*('Diário 4º PA'!$F$4:$F$2000)*(IF(Resumo!$Q$5="",1,'Diário 4º PA'!$O$4:$O$2000=Resumo!$Q$5)))
+SUMPRODUCT(('Comp.'!$D$5:$D$763=$B143)*('Comp.'!$B$5:$B$763&gt;=J$4)*('Comp.'!$B$5:$B$763&lt;=EOMONTH(J$4,0))*('Comp.'!$E$5:$E$763)*(IF(Resumo!$Q$5="",1,'Comp.'!$K$5:$K$763=Resumo!$Q$5)))</f>
        <v>0</v>
      </c>
      <c r="K143" s="199">
        <f t="array" ref="K143">SUMPRODUCT(('Diário 1º PA'!$E$4:$E$2977='Analítico Cp.'!$B143)*('Diário 1º PA'!$C$4:$C$2977&gt;=K$4)*('Diário 1º PA'!$C$4:$C$2977&lt;=EOMONTH(K$4,0))*('Diário 1º PA'!$F$4:$F$2977)*(IF(Resumo!$Q$5="",1,'Diário 1º PA'!$O$4:$O$2977=Resumo!$Q$5)))
+SUMPRODUCT(('Diário 2º PA'!$E$4:$E$2000='Analítico Cp.'!$B143)*('Diário 2º PA'!$C$4:$C$2000&gt;=K$4)*('Diário 2º PA'!$C$4:$C$2000&lt;=EOMONTH(K$4,0))*('Diário 2º PA'!$F$4:$F$2000)*(IF(Resumo!$Q$5="",1,'Diário 2º PA'!$O$4:$O$2000=Resumo!$Q$5)))
+SUMPRODUCT(('Diário 3º PA'!$E$4:$E$2000='Analítico Cp.'!$B143)*('Diário 3º PA'!$C$4:$C$2000&gt;=K$4)*('Diário 3º PA'!$C$4:$C$2000&lt;=EOMONTH(K$4,0))*('Diário 3º PA'!$F$4:$F$2000)*(IF(Resumo!$Q$5="",1,'Diário 3º PA'!$O$4:$O$2000=Resumo!$Q$5)))
+SUMPRODUCT(('Diário 4º PA'!$E$4:$E$2000='Analítico Cp.'!$B143)*('Diário 4º PA'!$C$4:$C$2000&gt;=K$4)*('Diário 4º PA'!$C$4:$C$2000&lt;=EOMONTH(K$4,0))*('Diário 4º PA'!$F$4:$F$2000)*(IF(Resumo!$Q$5="",1,'Diário 4º PA'!$O$4:$O$2000=Resumo!$Q$5)))
+SUMPRODUCT(('Comp.'!$D$5:$D$763=$B143)*('Comp.'!$B$5:$B$763&gt;=K$4)*('Comp.'!$B$5:$B$763&lt;=EOMONTH(K$4,0))*('Comp.'!$E$5:$E$763)*(IF(Resumo!$Q$5="",1,'Comp.'!$K$5:$K$763=Resumo!$Q$5)))</f>
        <v>0</v>
      </c>
      <c r="L143" s="199">
        <f t="array" ref="L143">SUMPRODUCT(('Diário 1º PA'!$E$4:$E$2977='Analítico Cp.'!$B143)*('Diário 1º PA'!$C$4:$C$2977&gt;=L$4)*('Diário 1º PA'!$C$4:$C$2977&lt;=EOMONTH(L$4,0))*('Diário 1º PA'!$F$4:$F$2977)*(IF(Resumo!$Q$5="",1,'Diário 1º PA'!$O$4:$O$2977=Resumo!$Q$5)))
+SUMPRODUCT(('Diário 2º PA'!$E$4:$E$2000='Analítico Cp.'!$B143)*('Diário 2º PA'!$C$4:$C$2000&gt;=L$4)*('Diário 2º PA'!$C$4:$C$2000&lt;=EOMONTH(L$4,0))*('Diário 2º PA'!$F$4:$F$2000)*(IF(Resumo!$Q$5="",1,'Diário 2º PA'!$O$4:$O$2000=Resumo!$Q$5)))
+SUMPRODUCT(('Diário 3º PA'!$E$4:$E$2000='Analítico Cp.'!$B143)*('Diário 3º PA'!$C$4:$C$2000&gt;=L$4)*('Diário 3º PA'!$C$4:$C$2000&lt;=EOMONTH(L$4,0))*('Diário 3º PA'!$F$4:$F$2000)*(IF(Resumo!$Q$5="",1,'Diário 3º PA'!$O$4:$O$2000=Resumo!$Q$5)))
+SUMPRODUCT(('Diário 4º PA'!$E$4:$E$2000='Analítico Cp.'!$B143)*('Diário 4º PA'!$C$4:$C$2000&gt;=L$4)*('Diário 4º PA'!$C$4:$C$2000&lt;=EOMONTH(L$4,0))*('Diário 4º PA'!$F$4:$F$2000)*(IF(Resumo!$Q$5="",1,'Diário 4º PA'!$O$4:$O$2000=Resumo!$Q$5)))
+SUMPRODUCT(('Comp.'!$D$5:$D$763=$B143)*('Comp.'!$B$5:$B$763&gt;=L$4)*('Comp.'!$B$5:$B$763&lt;=EOMONTH(L$4,0))*('Comp.'!$E$5:$E$763)*(IF(Resumo!$Q$5="",1,'Comp.'!$K$5:$K$763=Resumo!$Q$5)))</f>
        <v>0</v>
      </c>
      <c r="M143" s="199">
        <f t="array" ref="M143">SUMPRODUCT(('Diário 1º PA'!$E$4:$E$2977='Analítico Cp.'!$B143)*('Diário 1º PA'!$C$4:$C$2977&gt;=M$4)*('Diário 1º PA'!$C$4:$C$2977&lt;=EOMONTH(M$4,0))*('Diário 1º PA'!$F$4:$F$2977)*(IF(Resumo!$Q$5="",1,'Diário 1º PA'!$O$4:$O$2977=Resumo!$Q$5)))
+SUMPRODUCT(('Diário 2º PA'!$E$4:$E$2000='Analítico Cp.'!$B143)*('Diário 2º PA'!$C$4:$C$2000&gt;=M$4)*('Diário 2º PA'!$C$4:$C$2000&lt;=EOMONTH(M$4,0))*('Diário 2º PA'!$F$4:$F$2000)*(IF(Resumo!$Q$5="",1,'Diário 2º PA'!$O$4:$O$2000=Resumo!$Q$5)))
+SUMPRODUCT(('Diário 3º PA'!$E$4:$E$2000='Analítico Cp.'!$B143)*('Diário 3º PA'!$C$4:$C$2000&gt;=M$4)*('Diário 3º PA'!$C$4:$C$2000&lt;=EOMONTH(M$4,0))*('Diário 3º PA'!$F$4:$F$2000)*(IF(Resumo!$Q$5="",1,'Diário 3º PA'!$O$4:$O$2000=Resumo!$Q$5)))
+SUMPRODUCT(('Diário 4º PA'!$E$4:$E$2000='Analítico Cp.'!$B143)*('Diário 4º PA'!$C$4:$C$2000&gt;=M$4)*('Diário 4º PA'!$C$4:$C$2000&lt;=EOMONTH(M$4,0))*('Diário 4º PA'!$F$4:$F$2000)*(IF(Resumo!$Q$5="",1,'Diário 4º PA'!$O$4:$O$2000=Resumo!$Q$5)))
+SUMPRODUCT(('Comp.'!$D$5:$D$763=$B143)*('Comp.'!$B$5:$B$763&gt;=M$4)*('Comp.'!$B$5:$B$763&lt;=EOMONTH(M$4,0))*('Comp.'!$E$5:$E$763)*(IF(Resumo!$Q$5="",1,'Comp.'!$K$5:$K$763=Resumo!$Q$5)))</f>
        <v>0</v>
      </c>
      <c r="N143" s="199">
        <f t="array" ref="N143">SUMPRODUCT(('Diário 1º PA'!$E$4:$E$2977='Analítico Cp.'!$B143)*('Diário 1º PA'!$C$4:$C$2977&gt;=N$4)*('Diário 1º PA'!$C$4:$C$2977&lt;=EOMONTH(N$4,0))*('Diário 1º PA'!$F$4:$F$2977)*(IF(Resumo!$Q$5="",1,'Diário 1º PA'!$O$4:$O$2977=Resumo!$Q$5)))
+SUMPRODUCT(('Diário 2º PA'!$E$4:$E$2000='Analítico Cp.'!$B143)*('Diário 2º PA'!$C$4:$C$2000&gt;=N$4)*('Diário 2º PA'!$C$4:$C$2000&lt;=EOMONTH(N$4,0))*('Diário 2º PA'!$F$4:$F$2000)*(IF(Resumo!$Q$5="",1,'Diário 2º PA'!$O$4:$O$2000=Resumo!$Q$5)))
+SUMPRODUCT(('Diário 3º PA'!$E$4:$E$2000='Analítico Cp.'!$B143)*('Diário 3º PA'!$C$4:$C$2000&gt;=N$4)*('Diário 3º PA'!$C$4:$C$2000&lt;=EOMONTH(N$4,0))*('Diário 3º PA'!$F$4:$F$2000)*(IF(Resumo!$Q$5="",1,'Diário 3º PA'!$O$4:$O$2000=Resumo!$Q$5)))
+SUMPRODUCT(('Diário 4º PA'!$E$4:$E$2000='Analítico Cp.'!$B143)*('Diário 4º PA'!$C$4:$C$2000&gt;=N$4)*('Diário 4º PA'!$C$4:$C$2000&lt;=EOMONTH(N$4,0))*('Diário 4º PA'!$F$4:$F$2000)*(IF(Resumo!$Q$5="",1,'Diário 4º PA'!$O$4:$O$2000=Resumo!$Q$5)))
+SUMPRODUCT(('Comp.'!$D$5:$D$763=$B143)*('Comp.'!$B$5:$B$763&gt;=N$4)*('Comp.'!$B$5:$B$763&lt;=EOMONTH(N$4,0))*('Comp.'!$E$5:$E$763)*(IF(Resumo!$Q$5="",1,'Comp.'!$K$5:$K$763=Resumo!$Q$5)))</f>
        <v>0</v>
      </c>
      <c r="O143" s="200">
        <f t="shared" si="13"/>
        <v>0</v>
      </c>
      <c r="P143" s="201">
        <f t="shared" si="14"/>
        <v>0</v>
      </c>
      <c r="Q143" s="174"/>
      <c r="R143" s="174"/>
      <c r="S143" s="174"/>
      <c r="T143" s="174"/>
      <c r="U143" s="174"/>
      <c r="V143" s="174"/>
      <c r="W143" s="174"/>
      <c r="X143" s="174"/>
      <c r="Y143" s="174"/>
      <c r="Z143" s="174"/>
    </row>
    <row r="144" spans="1:26" ht="23.25" customHeight="1" x14ac:dyDescent="0.2">
      <c r="A144" s="220" t="s">
        <v>391</v>
      </c>
      <c r="B144" s="84" t="s">
        <v>392</v>
      </c>
      <c r="C144" s="199">
        <f t="array" ref="C144">SUMPRODUCT(('Diário 1º PA'!$E$4:$E$2977='Analítico Cp.'!$B144)*('Diário 1º PA'!$C$4:$C$2977&gt;=C$4)*('Diário 1º PA'!$C$4:$C$2977&lt;=EOMONTH(C$4,0))*('Diário 1º PA'!$F$4:$F$2977)*(IF(Resumo!$Q$5="",1,'Diário 1º PA'!$O$4:$O$2977=Resumo!$Q$5)))
+SUMPRODUCT(('Diário 2º PA'!$E$4:$E$2000='Analítico Cp.'!$B144)*('Diário 2º PA'!$C$4:$C$2000&gt;=C$4)*('Diário 2º PA'!$C$4:$C$2000&lt;=EOMONTH(C$4,0))*('Diário 2º PA'!$F$4:$F$2000)*(IF(Resumo!$Q$5="",1,'Diário 2º PA'!$O$4:$O$2000=Resumo!$Q$5)))
+SUMPRODUCT(('Diário 3º PA'!$E$4:$E$2000='Analítico Cp.'!$B144)*('Diário 3º PA'!$C$4:$C$2000&gt;=C$4)*('Diário 3º PA'!$C$4:$C$2000&lt;=EOMONTH(C$4,0))*('Diário 3º PA'!$F$4:$F$2000)*(IF(Resumo!$Q$5="",1,'Diário 3º PA'!$O$4:$O$2000=Resumo!$Q$5)))
+SUMPRODUCT(('Diário 4º PA'!$E$4:$E$2000='Analítico Cp.'!$B144)*('Diário 4º PA'!$C$4:$C$2000&gt;=C$4)*('Diário 4º PA'!$C$4:$C$2000&lt;=EOMONTH(C$4,0))*('Diário 4º PA'!$F$4:$F$2000)*(IF(Resumo!$Q$5="",1,'Diário 4º PA'!$O$4:$O$2000=Resumo!$Q$5)))
+SUMPRODUCT(('Comp.'!$D$5:$D$763=$B144)*('Comp.'!$B$5:$B$763&gt;=C$4)*('Comp.'!$B$5:$B$763&lt;=EOMONTH(C$4,0))*('Comp.'!$E$5:$E$763)*(IF(Resumo!$Q$5="",1,'Comp.'!$K$5:$K$763=Resumo!$Q$5)))</f>
        <v>0</v>
      </c>
      <c r="D144" s="199">
        <f t="array" ref="D144">SUMPRODUCT(('Diário 1º PA'!$E$4:$E$2977='Analítico Cp.'!$B144)*('Diário 1º PA'!$C$4:$C$2977&gt;=D$4)*('Diário 1º PA'!$C$4:$C$2977&lt;=EOMONTH(D$4,0))*('Diário 1º PA'!$F$4:$F$2977)*(IF(Resumo!$Q$5="",1,'Diário 1º PA'!$O$4:$O$2977=Resumo!$Q$5)))
+SUMPRODUCT(('Diário 2º PA'!$E$4:$E$2000='Analítico Cp.'!$B144)*('Diário 2º PA'!$C$4:$C$2000&gt;=D$4)*('Diário 2º PA'!$C$4:$C$2000&lt;=EOMONTH(D$4,0))*('Diário 2º PA'!$F$4:$F$2000)*(IF(Resumo!$Q$5="",1,'Diário 2º PA'!$O$4:$O$2000=Resumo!$Q$5)))
+SUMPRODUCT(('Diário 3º PA'!$E$4:$E$2000='Analítico Cp.'!$B144)*('Diário 3º PA'!$C$4:$C$2000&gt;=D$4)*('Diário 3º PA'!$C$4:$C$2000&lt;=EOMONTH(D$4,0))*('Diário 3º PA'!$F$4:$F$2000)*(IF(Resumo!$Q$5="",1,'Diário 3º PA'!$O$4:$O$2000=Resumo!$Q$5)))
+SUMPRODUCT(('Diário 4º PA'!$E$4:$E$2000='Analítico Cp.'!$B144)*('Diário 4º PA'!$C$4:$C$2000&gt;=D$4)*('Diário 4º PA'!$C$4:$C$2000&lt;=EOMONTH(D$4,0))*('Diário 4º PA'!$F$4:$F$2000)*(IF(Resumo!$Q$5="",1,'Diário 4º PA'!$O$4:$O$2000=Resumo!$Q$5)))
+SUMPRODUCT(('Comp.'!$D$5:$D$763=$B144)*('Comp.'!$B$5:$B$763&gt;=D$4)*('Comp.'!$B$5:$B$763&lt;=EOMONTH(D$4,0))*('Comp.'!$E$5:$E$763)*(IF(Resumo!$Q$5="",1,'Comp.'!$K$5:$K$763=Resumo!$Q$5)))</f>
        <v>0</v>
      </c>
      <c r="E144" s="199">
        <f t="array" ref="E144">SUMPRODUCT(('Diário 1º PA'!$E$4:$E$2977='Analítico Cp.'!$B144)*('Diário 1º PA'!$C$4:$C$2977&gt;=E$4)*('Diário 1º PA'!$C$4:$C$2977&lt;=EOMONTH(E$4,0))*('Diário 1º PA'!$F$4:$F$2977)*(IF(Resumo!$Q$5="",1,'Diário 1º PA'!$O$4:$O$2977=Resumo!$Q$5)))
+SUMPRODUCT(('Diário 2º PA'!$E$4:$E$2000='Analítico Cp.'!$B144)*('Diário 2º PA'!$C$4:$C$2000&gt;=E$4)*('Diário 2º PA'!$C$4:$C$2000&lt;=EOMONTH(E$4,0))*('Diário 2º PA'!$F$4:$F$2000)*(IF(Resumo!$Q$5="",1,'Diário 2º PA'!$O$4:$O$2000=Resumo!$Q$5)))
+SUMPRODUCT(('Diário 3º PA'!$E$4:$E$2000='Analítico Cp.'!$B144)*('Diário 3º PA'!$C$4:$C$2000&gt;=E$4)*('Diário 3º PA'!$C$4:$C$2000&lt;=EOMONTH(E$4,0))*('Diário 3º PA'!$F$4:$F$2000)*(IF(Resumo!$Q$5="",1,'Diário 3º PA'!$O$4:$O$2000=Resumo!$Q$5)))
+SUMPRODUCT(('Diário 4º PA'!$E$4:$E$2000='Analítico Cp.'!$B144)*('Diário 4º PA'!$C$4:$C$2000&gt;=E$4)*('Diário 4º PA'!$C$4:$C$2000&lt;=EOMONTH(E$4,0))*('Diário 4º PA'!$F$4:$F$2000)*(IF(Resumo!$Q$5="",1,'Diário 4º PA'!$O$4:$O$2000=Resumo!$Q$5)))
+SUMPRODUCT(('Comp.'!$D$5:$D$763=$B144)*('Comp.'!$B$5:$B$763&gt;=E$4)*('Comp.'!$B$5:$B$763&lt;=EOMONTH(E$4,0))*('Comp.'!$E$5:$E$763)*(IF(Resumo!$Q$5="",1,'Comp.'!$K$5:$K$763=Resumo!$Q$5)))</f>
        <v>0</v>
      </c>
      <c r="F144" s="199">
        <f t="array" ref="F144">SUMPRODUCT(('Diário 1º PA'!$E$4:$E$2977='Analítico Cp.'!$B144)*('Diário 1º PA'!$C$4:$C$2977&gt;=F$4)*('Diário 1º PA'!$C$4:$C$2977&lt;=EOMONTH(F$4,0))*('Diário 1º PA'!$F$4:$F$2977)*(IF(Resumo!$Q$5="",1,'Diário 1º PA'!$O$4:$O$2977=Resumo!$Q$5)))
+SUMPRODUCT(('Diário 2º PA'!$E$4:$E$2000='Analítico Cp.'!$B144)*('Diário 2º PA'!$C$4:$C$2000&gt;=F$4)*('Diário 2º PA'!$C$4:$C$2000&lt;=EOMONTH(F$4,0))*('Diário 2º PA'!$F$4:$F$2000)*(IF(Resumo!$Q$5="",1,'Diário 2º PA'!$O$4:$O$2000=Resumo!$Q$5)))
+SUMPRODUCT(('Diário 3º PA'!$E$4:$E$2000='Analítico Cp.'!$B144)*('Diário 3º PA'!$C$4:$C$2000&gt;=F$4)*('Diário 3º PA'!$C$4:$C$2000&lt;=EOMONTH(F$4,0))*('Diário 3º PA'!$F$4:$F$2000)*(IF(Resumo!$Q$5="",1,'Diário 3º PA'!$O$4:$O$2000=Resumo!$Q$5)))
+SUMPRODUCT(('Diário 4º PA'!$E$4:$E$2000='Analítico Cp.'!$B144)*('Diário 4º PA'!$C$4:$C$2000&gt;=F$4)*('Diário 4º PA'!$C$4:$C$2000&lt;=EOMONTH(F$4,0))*('Diário 4º PA'!$F$4:$F$2000)*(IF(Resumo!$Q$5="",1,'Diário 4º PA'!$O$4:$O$2000=Resumo!$Q$5)))
+SUMPRODUCT(('Comp.'!$D$5:$D$763=$B144)*('Comp.'!$B$5:$B$763&gt;=F$4)*('Comp.'!$B$5:$B$763&lt;=EOMONTH(F$4,0))*('Comp.'!$E$5:$E$763)*(IF(Resumo!$Q$5="",1,'Comp.'!$K$5:$K$763=Resumo!$Q$5)))</f>
        <v>0</v>
      </c>
      <c r="G144" s="199">
        <f t="array" ref="G144">SUMPRODUCT(('Diário 1º PA'!$E$4:$E$2977='Analítico Cp.'!$B144)*('Diário 1º PA'!$C$4:$C$2977&gt;=G$4)*('Diário 1º PA'!$C$4:$C$2977&lt;=EOMONTH(G$4,0))*('Diário 1º PA'!$F$4:$F$2977)*(IF(Resumo!$Q$5="",1,'Diário 1º PA'!$O$4:$O$2977=Resumo!$Q$5)))
+SUMPRODUCT(('Diário 2º PA'!$E$4:$E$2000='Analítico Cp.'!$B144)*('Diário 2º PA'!$C$4:$C$2000&gt;=G$4)*('Diário 2º PA'!$C$4:$C$2000&lt;=EOMONTH(G$4,0))*('Diário 2º PA'!$F$4:$F$2000)*(IF(Resumo!$Q$5="",1,'Diário 2º PA'!$O$4:$O$2000=Resumo!$Q$5)))
+SUMPRODUCT(('Diário 3º PA'!$E$4:$E$2000='Analítico Cp.'!$B144)*('Diário 3º PA'!$C$4:$C$2000&gt;=G$4)*('Diário 3º PA'!$C$4:$C$2000&lt;=EOMONTH(G$4,0))*('Diário 3º PA'!$F$4:$F$2000)*(IF(Resumo!$Q$5="",1,'Diário 3º PA'!$O$4:$O$2000=Resumo!$Q$5)))
+SUMPRODUCT(('Diário 4º PA'!$E$4:$E$2000='Analítico Cp.'!$B144)*('Diário 4º PA'!$C$4:$C$2000&gt;=G$4)*('Diário 4º PA'!$C$4:$C$2000&lt;=EOMONTH(G$4,0))*('Diário 4º PA'!$F$4:$F$2000)*(IF(Resumo!$Q$5="",1,'Diário 4º PA'!$O$4:$O$2000=Resumo!$Q$5)))
+SUMPRODUCT(('Comp.'!$D$5:$D$763=$B144)*('Comp.'!$B$5:$B$763&gt;=G$4)*('Comp.'!$B$5:$B$763&lt;=EOMONTH(G$4,0))*('Comp.'!$E$5:$E$763)*(IF(Resumo!$Q$5="",1,'Comp.'!$K$5:$K$763=Resumo!$Q$5)))</f>
        <v>0</v>
      </c>
      <c r="H144" s="199">
        <f t="array" ref="H144">SUMPRODUCT(('Diário 1º PA'!$E$4:$E$2977='Analítico Cp.'!$B144)*('Diário 1º PA'!$C$4:$C$2977&gt;=H$4)*('Diário 1º PA'!$C$4:$C$2977&lt;=EOMONTH(H$4,0))*('Diário 1º PA'!$F$4:$F$2977)*(IF(Resumo!$Q$5="",1,'Diário 1º PA'!$O$4:$O$2977=Resumo!$Q$5)))
+SUMPRODUCT(('Diário 2º PA'!$E$4:$E$2000='Analítico Cp.'!$B144)*('Diário 2º PA'!$C$4:$C$2000&gt;=H$4)*('Diário 2º PA'!$C$4:$C$2000&lt;=EOMONTH(H$4,0))*('Diário 2º PA'!$F$4:$F$2000)*(IF(Resumo!$Q$5="",1,'Diário 2º PA'!$O$4:$O$2000=Resumo!$Q$5)))
+SUMPRODUCT(('Diário 3º PA'!$E$4:$E$2000='Analítico Cp.'!$B144)*('Diário 3º PA'!$C$4:$C$2000&gt;=H$4)*('Diário 3º PA'!$C$4:$C$2000&lt;=EOMONTH(H$4,0))*('Diário 3º PA'!$F$4:$F$2000)*(IF(Resumo!$Q$5="",1,'Diário 3º PA'!$O$4:$O$2000=Resumo!$Q$5)))
+SUMPRODUCT(('Diário 4º PA'!$E$4:$E$2000='Analítico Cp.'!$B144)*('Diário 4º PA'!$C$4:$C$2000&gt;=H$4)*('Diário 4º PA'!$C$4:$C$2000&lt;=EOMONTH(H$4,0))*('Diário 4º PA'!$F$4:$F$2000)*(IF(Resumo!$Q$5="",1,'Diário 4º PA'!$O$4:$O$2000=Resumo!$Q$5)))
+SUMPRODUCT(('Comp.'!$D$5:$D$763=$B144)*('Comp.'!$B$5:$B$763&gt;=H$4)*('Comp.'!$B$5:$B$763&lt;=EOMONTH(H$4,0))*('Comp.'!$E$5:$E$763)*(IF(Resumo!$Q$5="",1,'Comp.'!$K$5:$K$763=Resumo!$Q$5)))</f>
        <v>0</v>
      </c>
      <c r="I144" s="199">
        <f t="array" ref="I144">SUMPRODUCT(('Diário 1º PA'!$E$4:$E$2977='Analítico Cp.'!$B144)*('Diário 1º PA'!$C$4:$C$2977&gt;=I$4)*('Diário 1º PA'!$C$4:$C$2977&lt;=EOMONTH(I$4,0))*('Diário 1º PA'!$F$4:$F$2977)*(IF(Resumo!$Q$5="",1,'Diário 1º PA'!$O$4:$O$2977=Resumo!$Q$5)))
+SUMPRODUCT(('Diário 2º PA'!$E$4:$E$2000='Analítico Cp.'!$B144)*('Diário 2º PA'!$C$4:$C$2000&gt;=I$4)*('Diário 2º PA'!$C$4:$C$2000&lt;=EOMONTH(I$4,0))*('Diário 2º PA'!$F$4:$F$2000)*(IF(Resumo!$Q$5="",1,'Diário 2º PA'!$O$4:$O$2000=Resumo!$Q$5)))
+SUMPRODUCT(('Diário 3º PA'!$E$4:$E$2000='Analítico Cp.'!$B144)*('Diário 3º PA'!$C$4:$C$2000&gt;=I$4)*('Diário 3º PA'!$C$4:$C$2000&lt;=EOMONTH(I$4,0))*('Diário 3º PA'!$F$4:$F$2000)*(IF(Resumo!$Q$5="",1,'Diário 3º PA'!$O$4:$O$2000=Resumo!$Q$5)))
+SUMPRODUCT(('Diário 4º PA'!$E$4:$E$2000='Analítico Cp.'!$B144)*('Diário 4º PA'!$C$4:$C$2000&gt;=I$4)*('Diário 4º PA'!$C$4:$C$2000&lt;=EOMONTH(I$4,0))*('Diário 4º PA'!$F$4:$F$2000)*(IF(Resumo!$Q$5="",1,'Diário 4º PA'!$O$4:$O$2000=Resumo!$Q$5)))
+SUMPRODUCT(('Comp.'!$D$5:$D$763=$B144)*('Comp.'!$B$5:$B$763&gt;=I$4)*('Comp.'!$B$5:$B$763&lt;=EOMONTH(I$4,0))*('Comp.'!$E$5:$E$763)*(IF(Resumo!$Q$5="",1,'Comp.'!$K$5:$K$763=Resumo!$Q$5)))</f>
        <v>0</v>
      </c>
      <c r="J144" s="199">
        <f t="array" ref="J144">SUMPRODUCT(('Diário 1º PA'!$E$4:$E$2977='Analítico Cp.'!$B144)*('Diário 1º PA'!$C$4:$C$2977&gt;=J$4)*('Diário 1º PA'!$C$4:$C$2977&lt;=EOMONTH(J$4,0))*('Diário 1º PA'!$F$4:$F$2977)*(IF(Resumo!$Q$5="",1,'Diário 1º PA'!$O$4:$O$2977=Resumo!$Q$5)))
+SUMPRODUCT(('Diário 2º PA'!$E$4:$E$2000='Analítico Cp.'!$B144)*('Diário 2º PA'!$C$4:$C$2000&gt;=J$4)*('Diário 2º PA'!$C$4:$C$2000&lt;=EOMONTH(J$4,0))*('Diário 2º PA'!$F$4:$F$2000)*(IF(Resumo!$Q$5="",1,'Diário 2º PA'!$O$4:$O$2000=Resumo!$Q$5)))
+SUMPRODUCT(('Diário 3º PA'!$E$4:$E$2000='Analítico Cp.'!$B144)*('Diário 3º PA'!$C$4:$C$2000&gt;=J$4)*('Diário 3º PA'!$C$4:$C$2000&lt;=EOMONTH(J$4,0))*('Diário 3º PA'!$F$4:$F$2000)*(IF(Resumo!$Q$5="",1,'Diário 3º PA'!$O$4:$O$2000=Resumo!$Q$5)))
+SUMPRODUCT(('Diário 4º PA'!$E$4:$E$2000='Analítico Cp.'!$B144)*('Diário 4º PA'!$C$4:$C$2000&gt;=J$4)*('Diário 4º PA'!$C$4:$C$2000&lt;=EOMONTH(J$4,0))*('Diário 4º PA'!$F$4:$F$2000)*(IF(Resumo!$Q$5="",1,'Diário 4º PA'!$O$4:$O$2000=Resumo!$Q$5)))
+SUMPRODUCT(('Comp.'!$D$5:$D$763=$B144)*('Comp.'!$B$5:$B$763&gt;=J$4)*('Comp.'!$B$5:$B$763&lt;=EOMONTH(J$4,0))*('Comp.'!$E$5:$E$763)*(IF(Resumo!$Q$5="",1,'Comp.'!$K$5:$K$763=Resumo!$Q$5)))</f>
        <v>0</v>
      </c>
      <c r="K144" s="199">
        <f t="array" ref="K144">SUMPRODUCT(('Diário 1º PA'!$E$4:$E$2977='Analítico Cp.'!$B144)*('Diário 1º PA'!$C$4:$C$2977&gt;=K$4)*('Diário 1º PA'!$C$4:$C$2977&lt;=EOMONTH(K$4,0))*('Diário 1º PA'!$F$4:$F$2977)*(IF(Resumo!$Q$5="",1,'Diário 1º PA'!$O$4:$O$2977=Resumo!$Q$5)))
+SUMPRODUCT(('Diário 2º PA'!$E$4:$E$2000='Analítico Cp.'!$B144)*('Diário 2º PA'!$C$4:$C$2000&gt;=K$4)*('Diário 2º PA'!$C$4:$C$2000&lt;=EOMONTH(K$4,0))*('Diário 2º PA'!$F$4:$F$2000)*(IF(Resumo!$Q$5="",1,'Diário 2º PA'!$O$4:$O$2000=Resumo!$Q$5)))
+SUMPRODUCT(('Diário 3º PA'!$E$4:$E$2000='Analítico Cp.'!$B144)*('Diário 3º PA'!$C$4:$C$2000&gt;=K$4)*('Diário 3º PA'!$C$4:$C$2000&lt;=EOMONTH(K$4,0))*('Diário 3º PA'!$F$4:$F$2000)*(IF(Resumo!$Q$5="",1,'Diário 3º PA'!$O$4:$O$2000=Resumo!$Q$5)))
+SUMPRODUCT(('Diário 4º PA'!$E$4:$E$2000='Analítico Cp.'!$B144)*('Diário 4º PA'!$C$4:$C$2000&gt;=K$4)*('Diário 4º PA'!$C$4:$C$2000&lt;=EOMONTH(K$4,0))*('Diário 4º PA'!$F$4:$F$2000)*(IF(Resumo!$Q$5="",1,'Diário 4º PA'!$O$4:$O$2000=Resumo!$Q$5)))
+SUMPRODUCT(('Comp.'!$D$5:$D$763=$B144)*('Comp.'!$B$5:$B$763&gt;=K$4)*('Comp.'!$B$5:$B$763&lt;=EOMONTH(K$4,0))*('Comp.'!$E$5:$E$763)*(IF(Resumo!$Q$5="",1,'Comp.'!$K$5:$K$763=Resumo!$Q$5)))</f>
        <v>0</v>
      </c>
      <c r="L144" s="199">
        <f t="array" ref="L144">SUMPRODUCT(('Diário 1º PA'!$E$4:$E$2977='Analítico Cp.'!$B144)*('Diário 1º PA'!$C$4:$C$2977&gt;=L$4)*('Diário 1º PA'!$C$4:$C$2977&lt;=EOMONTH(L$4,0))*('Diário 1º PA'!$F$4:$F$2977)*(IF(Resumo!$Q$5="",1,'Diário 1º PA'!$O$4:$O$2977=Resumo!$Q$5)))
+SUMPRODUCT(('Diário 2º PA'!$E$4:$E$2000='Analítico Cp.'!$B144)*('Diário 2º PA'!$C$4:$C$2000&gt;=L$4)*('Diário 2º PA'!$C$4:$C$2000&lt;=EOMONTH(L$4,0))*('Diário 2º PA'!$F$4:$F$2000)*(IF(Resumo!$Q$5="",1,'Diário 2º PA'!$O$4:$O$2000=Resumo!$Q$5)))
+SUMPRODUCT(('Diário 3º PA'!$E$4:$E$2000='Analítico Cp.'!$B144)*('Diário 3º PA'!$C$4:$C$2000&gt;=L$4)*('Diário 3º PA'!$C$4:$C$2000&lt;=EOMONTH(L$4,0))*('Diário 3º PA'!$F$4:$F$2000)*(IF(Resumo!$Q$5="",1,'Diário 3º PA'!$O$4:$O$2000=Resumo!$Q$5)))
+SUMPRODUCT(('Diário 4º PA'!$E$4:$E$2000='Analítico Cp.'!$B144)*('Diário 4º PA'!$C$4:$C$2000&gt;=L$4)*('Diário 4º PA'!$C$4:$C$2000&lt;=EOMONTH(L$4,0))*('Diário 4º PA'!$F$4:$F$2000)*(IF(Resumo!$Q$5="",1,'Diário 4º PA'!$O$4:$O$2000=Resumo!$Q$5)))
+SUMPRODUCT(('Comp.'!$D$5:$D$763=$B144)*('Comp.'!$B$5:$B$763&gt;=L$4)*('Comp.'!$B$5:$B$763&lt;=EOMONTH(L$4,0))*('Comp.'!$E$5:$E$763)*(IF(Resumo!$Q$5="",1,'Comp.'!$K$5:$K$763=Resumo!$Q$5)))</f>
        <v>0</v>
      </c>
      <c r="M144" s="199">
        <f t="array" ref="M144">SUMPRODUCT(('Diário 1º PA'!$E$4:$E$2977='Analítico Cp.'!$B144)*('Diário 1º PA'!$C$4:$C$2977&gt;=M$4)*('Diário 1º PA'!$C$4:$C$2977&lt;=EOMONTH(M$4,0))*('Diário 1º PA'!$F$4:$F$2977)*(IF(Resumo!$Q$5="",1,'Diário 1º PA'!$O$4:$O$2977=Resumo!$Q$5)))
+SUMPRODUCT(('Diário 2º PA'!$E$4:$E$2000='Analítico Cp.'!$B144)*('Diário 2º PA'!$C$4:$C$2000&gt;=M$4)*('Diário 2º PA'!$C$4:$C$2000&lt;=EOMONTH(M$4,0))*('Diário 2º PA'!$F$4:$F$2000)*(IF(Resumo!$Q$5="",1,'Diário 2º PA'!$O$4:$O$2000=Resumo!$Q$5)))
+SUMPRODUCT(('Diário 3º PA'!$E$4:$E$2000='Analítico Cp.'!$B144)*('Diário 3º PA'!$C$4:$C$2000&gt;=M$4)*('Diário 3º PA'!$C$4:$C$2000&lt;=EOMONTH(M$4,0))*('Diário 3º PA'!$F$4:$F$2000)*(IF(Resumo!$Q$5="",1,'Diário 3º PA'!$O$4:$O$2000=Resumo!$Q$5)))
+SUMPRODUCT(('Diário 4º PA'!$E$4:$E$2000='Analítico Cp.'!$B144)*('Diário 4º PA'!$C$4:$C$2000&gt;=M$4)*('Diário 4º PA'!$C$4:$C$2000&lt;=EOMONTH(M$4,0))*('Diário 4º PA'!$F$4:$F$2000)*(IF(Resumo!$Q$5="",1,'Diário 4º PA'!$O$4:$O$2000=Resumo!$Q$5)))
+SUMPRODUCT(('Comp.'!$D$5:$D$763=$B144)*('Comp.'!$B$5:$B$763&gt;=M$4)*('Comp.'!$B$5:$B$763&lt;=EOMONTH(M$4,0))*('Comp.'!$E$5:$E$763)*(IF(Resumo!$Q$5="",1,'Comp.'!$K$5:$K$763=Resumo!$Q$5)))</f>
        <v>0</v>
      </c>
      <c r="N144" s="199">
        <f t="array" ref="N144">SUMPRODUCT(('Diário 1º PA'!$E$4:$E$2977='Analítico Cp.'!$B144)*('Diário 1º PA'!$C$4:$C$2977&gt;=N$4)*('Diário 1º PA'!$C$4:$C$2977&lt;=EOMONTH(N$4,0))*('Diário 1º PA'!$F$4:$F$2977)*(IF(Resumo!$Q$5="",1,'Diário 1º PA'!$O$4:$O$2977=Resumo!$Q$5)))
+SUMPRODUCT(('Diário 2º PA'!$E$4:$E$2000='Analítico Cp.'!$B144)*('Diário 2º PA'!$C$4:$C$2000&gt;=N$4)*('Diário 2º PA'!$C$4:$C$2000&lt;=EOMONTH(N$4,0))*('Diário 2º PA'!$F$4:$F$2000)*(IF(Resumo!$Q$5="",1,'Diário 2º PA'!$O$4:$O$2000=Resumo!$Q$5)))
+SUMPRODUCT(('Diário 3º PA'!$E$4:$E$2000='Analítico Cp.'!$B144)*('Diário 3º PA'!$C$4:$C$2000&gt;=N$4)*('Diário 3º PA'!$C$4:$C$2000&lt;=EOMONTH(N$4,0))*('Diário 3º PA'!$F$4:$F$2000)*(IF(Resumo!$Q$5="",1,'Diário 3º PA'!$O$4:$O$2000=Resumo!$Q$5)))
+SUMPRODUCT(('Diário 4º PA'!$E$4:$E$2000='Analítico Cp.'!$B144)*('Diário 4º PA'!$C$4:$C$2000&gt;=N$4)*('Diário 4º PA'!$C$4:$C$2000&lt;=EOMONTH(N$4,0))*('Diário 4º PA'!$F$4:$F$2000)*(IF(Resumo!$Q$5="",1,'Diário 4º PA'!$O$4:$O$2000=Resumo!$Q$5)))
+SUMPRODUCT(('Comp.'!$D$5:$D$763=$B144)*('Comp.'!$B$5:$B$763&gt;=N$4)*('Comp.'!$B$5:$B$763&lt;=EOMONTH(N$4,0))*('Comp.'!$E$5:$E$763)*(IF(Resumo!$Q$5="",1,'Comp.'!$K$5:$K$763=Resumo!$Q$5)))</f>
        <v>0</v>
      </c>
      <c r="O144" s="200">
        <f t="shared" si="13"/>
        <v>0</v>
      </c>
      <c r="P144" s="201">
        <f t="shared" si="14"/>
        <v>0</v>
      </c>
      <c r="Q144" s="174"/>
      <c r="R144" s="174"/>
      <c r="S144" s="174"/>
      <c r="T144" s="174"/>
      <c r="U144" s="174"/>
      <c r="V144" s="174"/>
      <c r="W144" s="174"/>
      <c r="X144" s="174"/>
      <c r="Y144" s="174"/>
      <c r="Z144" s="174"/>
    </row>
    <row r="145" spans="1:26" ht="23.25" customHeight="1" x14ac:dyDescent="0.2">
      <c r="A145" s="220" t="s">
        <v>393</v>
      </c>
      <c r="B145" s="84" t="s">
        <v>394</v>
      </c>
      <c r="C145" s="199">
        <f t="array" ref="C145">SUMPRODUCT(('Diário 1º PA'!$E$4:$E$2977='Analítico Cp.'!$B145)*('Diário 1º PA'!$C$4:$C$2977&gt;=C$4)*('Diário 1º PA'!$C$4:$C$2977&lt;=EOMONTH(C$4,0))*('Diário 1º PA'!$F$4:$F$2977)*(IF(Resumo!$Q$5="",1,'Diário 1º PA'!$O$4:$O$2977=Resumo!$Q$5)))
+SUMPRODUCT(('Diário 2º PA'!$E$4:$E$2000='Analítico Cp.'!$B145)*('Diário 2º PA'!$C$4:$C$2000&gt;=C$4)*('Diário 2º PA'!$C$4:$C$2000&lt;=EOMONTH(C$4,0))*('Diário 2º PA'!$F$4:$F$2000)*(IF(Resumo!$Q$5="",1,'Diário 2º PA'!$O$4:$O$2000=Resumo!$Q$5)))
+SUMPRODUCT(('Diário 3º PA'!$E$4:$E$2000='Analítico Cp.'!$B145)*('Diário 3º PA'!$C$4:$C$2000&gt;=C$4)*('Diário 3º PA'!$C$4:$C$2000&lt;=EOMONTH(C$4,0))*('Diário 3º PA'!$F$4:$F$2000)*(IF(Resumo!$Q$5="",1,'Diário 3º PA'!$O$4:$O$2000=Resumo!$Q$5)))
+SUMPRODUCT(('Diário 4º PA'!$E$4:$E$2000='Analítico Cp.'!$B145)*('Diário 4º PA'!$C$4:$C$2000&gt;=C$4)*('Diário 4º PA'!$C$4:$C$2000&lt;=EOMONTH(C$4,0))*('Diário 4º PA'!$F$4:$F$2000)*(IF(Resumo!$Q$5="",1,'Diário 4º PA'!$O$4:$O$2000=Resumo!$Q$5)))
+SUMPRODUCT(('Comp.'!$D$5:$D$763=$B145)*('Comp.'!$B$5:$B$763&gt;=C$4)*('Comp.'!$B$5:$B$763&lt;=EOMONTH(C$4,0))*('Comp.'!$E$5:$E$763)*(IF(Resumo!$Q$5="",1,'Comp.'!$K$5:$K$763=Resumo!$Q$5)))</f>
        <v>869.99</v>
      </c>
      <c r="D145" s="199">
        <f t="array" ref="D145">SUMPRODUCT(('Diário 1º PA'!$E$4:$E$2977='Analítico Cp.'!$B145)*('Diário 1º PA'!$C$4:$C$2977&gt;=D$4)*('Diário 1º PA'!$C$4:$C$2977&lt;=EOMONTH(D$4,0))*('Diário 1º PA'!$F$4:$F$2977)*(IF(Resumo!$Q$5="",1,'Diário 1º PA'!$O$4:$O$2977=Resumo!$Q$5)))
+SUMPRODUCT(('Diário 2º PA'!$E$4:$E$2000='Analítico Cp.'!$B145)*('Diário 2º PA'!$C$4:$C$2000&gt;=D$4)*('Diário 2º PA'!$C$4:$C$2000&lt;=EOMONTH(D$4,0))*('Diário 2º PA'!$F$4:$F$2000)*(IF(Resumo!$Q$5="",1,'Diário 2º PA'!$O$4:$O$2000=Resumo!$Q$5)))
+SUMPRODUCT(('Diário 3º PA'!$E$4:$E$2000='Analítico Cp.'!$B145)*('Diário 3º PA'!$C$4:$C$2000&gt;=D$4)*('Diário 3º PA'!$C$4:$C$2000&lt;=EOMONTH(D$4,0))*('Diário 3º PA'!$F$4:$F$2000)*(IF(Resumo!$Q$5="",1,'Diário 3º PA'!$O$4:$O$2000=Resumo!$Q$5)))
+SUMPRODUCT(('Diário 4º PA'!$E$4:$E$2000='Analítico Cp.'!$B145)*('Diário 4º PA'!$C$4:$C$2000&gt;=D$4)*('Diário 4º PA'!$C$4:$C$2000&lt;=EOMONTH(D$4,0))*('Diário 4º PA'!$F$4:$F$2000)*(IF(Resumo!$Q$5="",1,'Diário 4º PA'!$O$4:$O$2000=Resumo!$Q$5)))
+SUMPRODUCT(('Comp.'!$D$5:$D$763=$B145)*('Comp.'!$B$5:$B$763&gt;=D$4)*('Comp.'!$B$5:$B$763&lt;=EOMONTH(D$4,0))*('Comp.'!$E$5:$E$763)*(IF(Resumo!$Q$5="",1,'Comp.'!$K$5:$K$763=Resumo!$Q$5)))</f>
        <v>0</v>
      </c>
      <c r="E145" s="199">
        <f t="array" ref="E145">SUMPRODUCT(('Diário 1º PA'!$E$4:$E$2977='Analítico Cp.'!$B145)*('Diário 1º PA'!$C$4:$C$2977&gt;=E$4)*('Diário 1º PA'!$C$4:$C$2977&lt;=EOMONTH(E$4,0))*('Diário 1º PA'!$F$4:$F$2977)*(IF(Resumo!$Q$5="",1,'Diário 1º PA'!$O$4:$O$2977=Resumo!$Q$5)))
+SUMPRODUCT(('Diário 2º PA'!$E$4:$E$2000='Analítico Cp.'!$B145)*('Diário 2º PA'!$C$4:$C$2000&gt;=E$4)*('Diário 2º PA'!$C$4:$C$2000&lt;=EOMONTH(E$4,0))*('Diário 2º PA'!$F$4:$F$2000)*(IF(Resumo!$Q$5="",1,'Diário 2º PA'!$O$4:$O$2000=Resumo!$Q$5)))
+SUMPRODUCT(('Diário 3º PA'!$E$4:$E$2000='Analítico Cp.'!$B145)*('Diário 3º PA'!$C$4:$C$2000&gt;=E$4)*('Diário 3º PA'!$C$4:$C$2000&lt;=EOMONTH(E$4,0))*('Diário 3º PA'!$F$4:$F$2000)*(IF(Resumo!$Q$5="",1,'Diário 3º PA'!$O$4:$O$2000=Resumo!$Q$5)))
+SUMPRODUCT(('Diário 4º PA'!$E$4:$E$2000='Analítico Cp.'!$B145)*('Diário 4º PA'!$C$4:$C$2000&gt;=E$4)*('Diário 4º PA'!$C$4:$C$2000&lt;=EOMONTH(E$4,0))*('Diário 4º PA'!$F$4:$F$2000)*(IF(Resumo!$Q$5="",1,'Diário 4º PA'!$O$4:$O$2000=Resumo!$Q$5)))
+SUMPRODUCT(('Comp.'!$D$5:$D$763=$B145)*('Comp.'!$B$5:$B$763&gt;=E$4)*('Comp.'!$B$5:$B$763&lt;=EOMONTH(E$4,0))*('Comp.'!$E$5:$E$763)*(IF(Resumo!$Q$5="",1,'Comp.'!$K$5:$K$763=Resumo!$Q$5)))</f>
        <v>0</v>
      </c>
      <c r="F145" s="199">
        <f t="array" ref="F145">SUMPRODUCT(('Diário 1º PA'!$E$4:$E$2977='Analítico Cp.'!$B145)*('Diário 1º PA'!$C$4:$C$2977&gt;=F$4)*('Diário 1º PA'!$C$4:$C$2977&lt;=EOMONTH(F$4,0))*('Diário 1º PA'!$F$4:$F$2977)*(IF(Resumo!$Q$5="",1,'Diário 1º PA'!$O$4:$O$2977=Resumo!$Q$5)))
+SUMPRODUCT(('Diário 2º PA'!$E$4:$E$2000='Analítico Cp.'!$B145)*('Diário 2º PA'!$C$4:$C$2000&gt;=F$4)*('Diário 2º PA'!$C$4:$C$2000&lt;=EOMONTH(F$4,0))*('Diário 2º PA'!$F$4:$F$2000)*(IF(Resumo!$Q$5="",1,'Diário 2º PA'!$O$4:$O$2000=Resumo!$Q$5)))
+SUMPRODUCT(('Diário 3º PA'!$E$4:$E$2000='Analítico Cp.'!$B145)*('Diário 3º PA'!$C$4:$C$2000&gt;=F$4)*('Diário 3º PA'!$C$4:$C$2000&lt;=EOMONTH(F$4,0))*('Diário 3º PA'!$F$4:$F$2000)*(IF(Resumo!$Q$5="",1,'Diário 3º PA'!$O$4:$O$2000=Resumo!$Q$5)))
+SUMPRODUCT(('Diário 4º PA'!$E$4:$E$2000='Analítico Cp.'!$B145)*('Diário 4º PA'!$C$4:$C$2000&gt;=F$4)*('Diário 4º PA'!$C$4:$C$2000&lt;=EOMONTH(F$4,0))*('Diário 4º PA'!$F$4:$F$2000)*(IF(Resumo!$Q$5="",1,'Diário 4º PA'!$O$4:$O$2000=Resumo!$Q$5)))
+SUMPRODUCT(('Comp.'!$D$5:$D$763=$B145)*('Comp.'!$B$5:$B$763&gt;=F$4)*('Comp.'!$B$5:$B$763&lt;=EOMONTH(F$4,0))*('Comp.'!$E$5:$E$763)*(IF(Resumo!$Q$5="",1,'Comp.'!$K$5:$K$763=Resumo!$Q$5)))</f>
        <v>0</v>
      </c>
      <c r="G145" s="199">
        <f t="array" ref="G145">SUMPRODUCT(('Diário 1º PA'!$E$4:$E$2977='Analítico Cp.'!$B145)*('Diário 1º PA'!$C$4:$C$2977&gt;=G$4)*('Diário 1º PA'!$C$4:$C$2977&lt;=EOMONTH(G$4,0))*('Diário 1º PA'!$F$4:$F$2977)*(IF(Resumo!$Q$5="",1,'Diário 1º PA'!$O$4:$O$2977=Resumo!$Q$5)))
+SUMPRODUCT(('Diário 2º PA'!$E$4:$E$2000='Analítico Cp.'!$B145)*('Diário 2º PA'!$C$4:$C$2000&gt;=G$4)*('Diário 2º PA'!$C$4:$C$2000&lt;=EOMONTH(G$4,0))*('Diário 2º PA'!$F$4:$F$2000)*(IF(Resumo!$Q$5="",1,'Diário 2º PA'!$O$4:$O$2000=Resumo!$Q$5)))
+SUMPRODUCT(('Diário 3º PA'!$E$4:$E$2000='Analítico Cp.'!$B145)*('Diário 3º PA'!$C$4:$C$2000&gt;=G$4)*('Diário 3º PA'!$C$4:$C$2000&lt;=EOMONTH(G$4,0))*('Diário 3º PA'!$F$4:$F$2000)*(IF(Resumo!$Q$5="",1,'Diário 3º PA'!$O$4:$O$2000=Resumo!$Q$5)))
+SUMPRODUCT(('Diário 4º PA'!$E$4:$E$2000='Analítico Cp.'!$B145)*('Diário 4º PA'!$C$4:$C$2000&gt;=G$4)*('Diário 4º PA'!$C$4:$C$2000&lt;=EOMONTH(G$4,0))*('Diário 4º PA'!$F$4:$F$2000)*(IF(Resumo!$Q$5="",1,'Diário 4º PA'!$O$4:$O$2000=Resumo!$Q$5)))
+SUMPRODUCT(('Comp.'!$D$5:$D$763=$B145)*('Comp.'!$B$5:$B$763&gt;=G$4)*('Comp.'!$B$5:$B$763&lt;=EOMONTH(G$4,0))*('Comp.'!$E$5:$E$763)*(IF(Resumo!$Q$5="",1,'Comp.'!$K$5:$K$763=Resumo!$Q$5)))</f>
        <v>0</v>
      </c>
      <c r="H145" s="199">
        <f t="array" ref="H145">SUMPRODUCT(('Diário 1º PA'!$E$4:$E$2977='Analítico Cp.'!$B145)*('Diário 1º PA'!$C$4:$C$2977&gt;=H$4)*('Diário 1º PA'!$C$4:$C$2977&lt;=EOMONTH(H$4,0))*('Diário 1º PA'!$F$4:$F$2977)*(IF(Resumo!$Q$5="",1,'Diário 1º PA'!$O$4:$O$2977=Resumo!$Q$5)))
+SUMPRODUCT(('Diário 2º PA'!$E$4:$E$2000='Analítico Cp.'!$B145)*('Diário 2º PA'!$C$4:$C$2000&gt;=H$4)*('Diário 2º PA'!$C$4:$C$2000&lt;=EOMONTH(H$4,0))*('Diário 2º PA'!$F$4:$F$2000)*(IF(Resumo!$Q$5="",1,'Diário 2º PA'!$O$4:$O$2000=Resumo!$Q$5)))
+SUMPRODUCT(('Diário 3º PA'!$E$4:$E$2000='Analítico Cp.'!$B145)*('Diário 3º PA'!$C$4:$C$2000&gt;=H$4)*('Diário 3º PA'!$C$4:$C$2000&lt;=EOMONTH(H$4,0))*('Diário 3º PA'!$F$4:$F$2000)*(IF(Resumo!$Q$5="",1,'Diário 3º PA'!$O$4:$O$2000=Resumo!$Q$5)))
+SUMPRODUCT(('Diário 4º PA'!$E$4:$E$2000='Analítico Cp.'!$B145)*('Diário 4º PA'!$C$4:$C$2000&gt;=H$4)*('Diário 4º PA'!$C$4:$C$2000&lt;=EOMONTH(H$4,0))*('Diário 4º PA'!$F$4:$F$2000)*(IF(Resumo!$Q$5="",1,'Diário 4º PA'!$O$4:$O$2000=Resumo!$Q$5)))
+SUMPRODUCT(('Comp.'!$D$5:$D$763=$B145)*('Comp.'!$B$5:$B$763&gt;=H$4)*('Comp.'!$B$5:$B$763&lt;=EOMONTH(H$4,0))*('Comp.'!$E$5:$E$763)*(IF(Resumo!$Q$5="",1,'Comp.'!$K$5:$K$763=Resumo!$Q$5)))</f>
        <v>0</v>
      </c>
      <c r="I145" s="199">
        <f t="array" ref="I145">SUMPRODUCT(('Diário 1º PA'!$E$4:$E$2977='Analítico Cp.'!$B145)*('Diário 1º PA'!$C$4:$C$2977&gt;=I$4)*('Diário 1º PA'!$C$4:$C$2977&lt;=EOMONTH(I$4,0))*('Diário 1º PA'!$F$4:$F$2977)*(IF(Resumo!$Q$5="",1,'Diário 1º PA'!$O$4:$O$2977=Resumo!$Q$5)))
+SUMPRODUCT(('Diário 2º PA'!$E$4:$E$2000='Analítico Cp.'!$B145)*('Diário 2º PA'!$C$4:$C$2000&gt;=I$4)*('Diário 2º PA'!$C$4:$C$2000&lt;=EOMONTH(I$4,0))*('Diário 2º PA'!$F$4:$F$2000)*(IF(Resumo!$Q$5="",1,'Diário 2º PA'!$O$4:$O$2000=Resumo!$Q$5)))
+SUMPRODUCT(('Diário 3º PA'!$E$4:$E$2000='Analítico Cp.'!$B145)*('Diário 3º PA'!$C$4:$C$2000&gt;=I$4)*('Diário 3º PA'!$C$4:$C$2000&lt;=EOMONTH(I$4,0))*('Diário 3º PA'!$F$4:$F$2000)*(IF(Resumo!$Q$5="",1,'Diário 3º PA'!$O$4:$O$2000=Resumo!$Q$5)))
+SUMPRODUCT(('Diário 4º PA'!$E$4:$E$2000='Analítico Cp.'!$B145)*('Diário 4º PA'!$C$4:$C$2000&gt;=I$4)*('Diário 4º PA'!$C$4:$C$2000&lt;=EOMONTH(I$4,0))*('Diário 4º PA'!$F$4:$F$2000)*(IF(Resumo!$Q$5="",1,'Diário 4º PA'!$O$4:$O$2000=Resumo!$Q$5)))
+SUMPRODUCT(('Comp.'!$D$5:$D$763=$B145)*('Comp.'!$B$5:$B$763&gt;=I$4)*('Comp.'!$B$5:$B$763&lt;=EOMONTH(I$4,0))*('Comp.'!$E$5:$E$763)*(IF(Resumo!$Q$5="",1,'Comp.'!$K$5:$K$763=Resumo!$Q$5)))</f>
        <v>0</v>
      </c>
      <c r="J145" s="199">
        <f t="array" ref="J145">SUMPRODUCT(('Diário 1º PA'!$E$4:$E$2977='Analítico Cp.'!$B145)*('Diário 1º PA'!$C$4:$C$2977&gt;=J$4)*('Diário 1º PA'!$C$4:$C$2977&lt;=EOMONTH(J$4,0))*('Diário 1º PA'!$F$4:$F$2977)*(IF(Resumo!$Q$5="",1,'Diário 1º PA'!$O$4:$O$2977=Resumo!$Q$5)))
+SUMPRODUCT(('Diário 2º PA'!$E$4:$E$2000='Analítico Cp.'!$B145)*('Diário 2º PA'!$C$4:$C$2000&gt;=J$4)*('Diário 2º PA'!$C$4:$C$2000&lt;=EOMONTH(J$4,0))*('Diário 2º PA'!$F$4:$F$2000)*(IF(Resumo!$Q$5="",1,'Diário 2º PA'!$O$4:$O$2000=Resumo!$Q$5)))
+SUMPRODUCT(('Diário 3º PA'!$E$4:$E$2000='Analítico Cp.'!$B145)*('Diário 3º PA'!$C$4:$C$2000&gt;=J$4)*('Diário 3º PA'!$C$4:$C$2000&lt;=EOMONTH(J$4,0))*('Diário 3º PA'!$F$4:$F$2000)*(IF(Resumo!$Q$5="",1,'Diário 3º PA'!$O$4:$O$2000=Resumo!$Q$5)))
+SUMPRODUCT(('Diário 4º PA'!$E$4:$E$2000='Analítico Cp.'!$B145)*('Diário 4º PA'!$C$4:$C$2000&gt;=J$4)*('Diário 4º PA'!$C$4:$C$2000&lt;=EOMONTH(J$4,0))*('Diário 4º PA'!$F$4:$F$2000)*(IF(Resumo!$Q$5="",1,'Diário 4º PA'!$O$4:$O$2000=Resumo!$Q$5)))
+SUMPRODUCT(('Comp.'!$D$5:$D$763=$B145)*('Comp.'!$B$5:$B$763&gt;=J$4)*('Comp.'!$B$5:$B$763&lt;=EOMONTH(J$4,0))*('Comp.'!$E$5:$E$763)*(IF(Resumo!$Q$5="",1,'Comp.'!$K$5:$K$763=Resumo!$Q$5)))</f>
        <v>0</v>
      </c>
      <c r="K145" s="199">
        <f t="array" ref="K145">SUMPRODUCT(('Diário 1º PA'!$E$4:$E$2977='Analítico Cp.'!$B145)*('Diário 1º PA'!$C$4:$C$2977&gt;=K$4)*('Diário 1º PA'!$C$4:$C$2977&lt;=EOMONTH(K$4,0))*('Diário 1º PA'!$F$4:$F$2977)*(IF(Resumo!$Q$5="",1,'Diário 1º PA'!$O$4:$O$2977=Resumo!$Q$5)))
+SUMPRODUCT(('Diário 2º PA'!$E$4:$E$2000='Analítico Cp.'!$B145)*('Diário 2º PA'!$C$4:$C$2000&gt;=K$4)*('Diário 2º PA'!$C$4:$C$2000&lt;=EOMONTH(K$4,0))*('Diário 2º PA'!$F$4:$F$2000)*(IF(Resumo!$Q$5="",1,'Diário 2º PA'!$O$4:$O$2000=Resumo!$Q$5)))
+SUMPRODUCT(('Diário 3º PA'!$E$4:$E$2000='Analítico Cp.'!$B145)*('Diário 3º PA'!$C$4:$C$2000&gt;=K$4)*('Diário 3º PA'!$C$4:$C$2000&lt;=EOMONTH(K$4,0))*('Diário 3º PA'!$F$4:$F$2000)*(IF(Resumo!$Q$5="",1,'Diário 3º PA'!$O$4:$O$2000=Resumo!$Q$5)))
+SUMPRODUCT(('Diário 4º PA'!$E$4:$E$2000='Analítico Cp.'!$B145)*('Diário 4º PA'!$C$4:$C$2000&gt;=K$4)*('Diário 4º PA'!$C$4:$C$2000&lt;=EOMONTH(K$4,0))*('Diário 4º PA'!$F$4:$F$2000)*(IF(Resumo!$Q$5="",1,'Diário 4º PA'!$O$4:$O$2000=Resumo!$Q$5)))
+SUMPRODUCT(('Comp.'!$D$5:$D$763=$B145)*('Comp.'!$B$5:$B$763&gt;=K$4)*('Comp.'!$B$5:$B$763&lt;=EOMONTH(K$4,0))*('Comp.'!$E$5:$E$763)*(IF(Resumo!$Q$5="",1,'Comp.'!$K$5:$K$763=Resumo!$Q$5)))</f>
        <v>0</v>
      </c>
      <c r="L145" s="199">
        <f t="array" ref="L145">SUMPRODUCT(('Diário 1º PA'!$E$4:$E$2977='Analítico Cp.'!$B145)*('Diário 1º PA'!$C$4:$C$2977&gt;=L$4)*('Diário 1º PA'!$C$4:$C$2977&lt;=EOMONTH(L$4,0))*('Diário 1º PA'!$F$4:$F$2977)*(IF(Resumo!$Q$5="",1,'Diário 1º PA'!$O$4:$O$2977=Resumo!$Q$5)))
+SUMPRODUCT(('Diário 2º PA'!$E$4:$E$2000='Analítico Cp.'!$B145)*('Diário 2º PA'!$C$4:$C$2000&gt;=L$4)*('Diário 2º PA'!$C$4:$C$2000&lt;=EOMONTH(L$4,0))*('Diário 2º PA'!$F$4:$F$2000)*(IF(Resumo!$Q$5="",1,'Diário 2º PA'!$O$4:$O$2000=Resumo!$Q$5)))
+SUMPRODUCT(('Diário 3º PA'!$E$4:$E$2000='Analítico Cp.'!$B145)*('Diário 3º PA'!$C$4:$C$2000&gt;=L$4)*('Diário 3º PA'!$C$4:$C$2000&lt;=EOMONTH(L$4,0))*('Diário 3º PA'!$F$4:$F$2000)*(IF(Resumo!$Q$5="",1,'Diário 3º PA'!$O$4:$O$2000=Resumo!$Q$5)))
+SUMPRODUCT(('Diário 4º PA'!$E$4:$E$2000='Analítico Cp.'!$B145)*('Diário 4º PA'!$C$4:$C$2000&gt;=L$4)*('Diário 4º PA'!$C$4:$C$2000&lt;=EOMONTH(L$4,0))*('Diário 4º PA'!$F$4:$F$2000)*(IF(Resumo!$Q$5="",1,'Diário 4º PA'!$O$4:$O$2000=Resumo!$Q$5)))
+SUMPRODUCT(('Comp.'!$D$5:$D$763=$B145)*('Comp.'!$B$5:$B$763&gt;=L$4)*('Comp.'!$B$5:$B$763&lt;=EOMONTH(L$4,0))*('Comp.'!$E$5:$E$763)*(IF(Resumo!$Q$5="",1,'Comp.'!$K$5:$K$763=Resumo!$Q$5)))</f>
        <v>0</v>
      </c>
      <c r="M145" s="199">
        <f t="array" ref="M145">SUMPRODUCT(('Diário 1º PA'!$E$4:$E$2977='Analítico Cp.'!$B145)*('Diário 1º PA'!$C$4:$C$2977&gt;=M$4)*('Diário 1º PA'!$C$4:$C$2977&lt;=EOMONTH(M$4,0))*('Diário 1º PA'!$F$4:$F$2977)*(IF(Resumo!$Q$5="",1,'Diário 1º PA'!$O$4:$O$2977=Resumo!$Q$5)))
+SUMPRODUCT(('Diário 2º PA'!$E$4:$E$2000='Analítico Cp.'!$B145)*('Diário 2º PA'!$C$4:$C$2000&gt;=M$4)*('Diário 2º PA'!$C$4:$C$2000&lt;=EOMONTH(M$4,0))*('Diário 2º PA'!$F$4:$F$2000)*(IF(Resumo!$Q$5="",1,'Diário 2º PA'!$O$4:$O$2000=Resumo!$Q$5)))
+SUMPRODUCT(('Diário 3º PA'!$E$4:$E$2000='Analítico Cp.'!$B145)*('Diário 3º PA'!$C$4:$C$2000&gt;=M$4)*('Diário 3º PA'!$C$4:$C$2000&lt;=EOMONTH(M$4,0))*('Diário 3º PA'!$F$4:$F$2000)*(IF(Resumo!$Q$5="",1,'Diário 3º PA'!$O$4:$O$2000=Resumo!$Q$5)))
+SUMPRODUCT(('Diário 4º PA'!$E$4:$E$2000='Analítico Cp.'!$B145)*('Diário 4º PA'!$C$4:$C$2000&gt;=M$4)*('Diário 4º PA'!$C$4:$C$2000&lt;=EOMONTH(M$4,0))*('Diário 4º PA'!$F$4:$F$2000)*(IF(Resumo!$Q$5="",1,'Diário 4º PA'!$O$4:$O$2000=Resumo!$Q$5)))
+SUMPRODUCT(('Comp.'!$D$5:$D$763=$B145)*('Comp.'!$B$5:$B$763&gt;=M$4)*('Comp.'!$B$5:$B$763&lt;=EOMONTH(M$4,0))*('Comp.'!$E$5:$E$763)*(IF(Resumo!$Q$5="",1,'Comp.'!$K$5:$K$763=Resumo!$Q$5)))</f>
        <v>0</v>
      </c>
      <c r="N145" s="199">
        <f t="array" ref="N145">SUMPRODUCT(('Diário 1º PA'!$E$4:$E$2977='Analítico Cp.'!$B145)*('Diário 1º PA'!$C$4:$C$2977&gt;=N$4)*('Diário 1º PA'!$C$4:$C$2977&lt;=EOMONTH(N$4,0))*('Diário 1º PA'!$F$4:$F$2977)*(IF(Resumo!$Q$5="",1,'Diário 1º PA'!$O$4:$O$2977=Resumo!$Q$5)))
+SUMPRODUCT(('Diário 2º PA'!$E$4:$E$2000='Analítico Cp.'!$B145)*('Diário 2º PA'!$C$4:$C$2000&gt;=N$4)*('Diário 2º PA'!$C$4:$C$2000&lt;=EOMONTH(N$4,0))*('Diário 2º PA'!$F$4:$F$2000)*(IF(Resumo!$Q$5="",1,'Diário 2º PA'!$O$4:$O$2000=Resumo!$Q$5)))
+SUMPRODUCT(('Diário 3º PA'!$E$4:$E$2000='Analítico Cp.'!$B145)*('Diário 3º PA'!$C$4:$C$2000&gt;=N$4)*('Diário 3º PA'!$C$4:$C$2000&lt;=EOMONTH(N$4,0))*('Diário 3º PA'!$F$4:$F$2000)*(IF(Resumo!$Q$5="",1,'Diário 3º PA'!$O$4:$O$2000=Resumo!$Q$5)))
+SUMPRODUCT(('Diário 4º PA'!$E$4:$E$2000='Analítico Cp.'!$B145)*('Diário 4º PA'!$C$4:$C$2000&gt;=N$4)*('Diário 4º PA'!$C$4:$C$2000&lt;=EOMONTH(N$4,0))*('Diário 4º PA'!$F$4:$F$2000)*(IF(Resumo!$Q$5="",1,'Diário 4º PA'!$O$4:$O$2000=Resumo!$Q$5)))
+SUMPRODUCT(('Comp.'!$D$5:$D$763=$B145)*('Comp.'!$B$5:$B$763&gt;=N$4)*('Comp.'!$B$5:$B$763&lt;=EOMONTH(N$4,0))*('Comp.'!$E$5:$E$763)*(IF(Resumo!$Q$5="",1,'Comp.'!$K$5:$K$763=Resumo!$Q$5)))</f>
        <v>0</v>
      </c>
      <c r="O145" s="200">
        <f t="shared" si="13"/>
        <v>869.99</v>
      </c>
      <c r="P145" s="201">
        <f t="shared" si="14"/>
        <v>1.8007348373036771E-4</v>
      </c>
      <c r="Q145" s="174"/>
      <c r="R145" s="174"/>
      <c r="S145" s="174"/>
      <c r="T145" s="174"/>
      <c r="U145" s="174"/>
      <c r="V145" s="174"/>
      <c r="W145" s="174"/>
      <c r="X145" s="174"/>
      <c r="Y145" s="174"/>
      <c r="Z145" s="174"/>
    </row>
    <row r="146" spans="1:26" ht="23.25" customHeight="1" x14ac:dyDescent="0.2">
      <c r="A146" s="220" t="s">
        <v>395</v>
      </c>
      <c r="B146" s="84" t="s">
        <v>396</v>
      </c>
      <c r="C146" s="199">
        <f t="array" ref="C146">SUMPRODUCT(('Diário 1º PA'!$E$4:$E$2977='Analítico Cp.'!$B146)*('Diário 1º PA'!$C$4:$C$2977&gt;=C$4)*('Diário 1º PA'!$C$4:$C$2977&lt;=EOMONTH(C$4,0))*('Diário 1º PA'!$F$4:$F$2977)*(IF(Resumo!$Q$5="",1,'Diário 1º PA'!$O$4:$O$2977=Resumo!$Q$5)))
+SUMPRODUCT(('Diário 2º PA'!$E$4:$E$2000='Analítico Cp.'!$B146)*('Diário 2º PA'!$C$4:$C$2000&gt;=C$4)*('Diário 2º PA'!$C$4:$C$2000&lt;=EOMONTH(C$4,0))*('Diário 2º PA'!$F$4:$F$2000)*(IF(Resumo!$Q$5="",1,'Diário 2º PA'!$O$4:$O$2000=Resumo!$Q$5)))
+SUMPRODUCT(('Diário 3º PA'!$E$4:$E$2000='Analítico Cp.'!$B146)*('Diário 3º PA'!$C$4:$C$2000&gt;=C$4)*('Diário 3º PA'!$C$4:$C$2000&lt;=EOMONTH(C$4,0))*('Diário 3º PA'!$F$4:$F$2000)*(IF(Resumo!$Q$5="",1,'Diário 3º PA'!$O$4:$O$2000=Resumo!$Q$5)))
+SUMPRODUCT(('Diário 4º PA'!$E$4:$E$2000='Analítico Cp.'!$B146)*('Diário 4º PA'!$C$4:$C$2000&gt;=C$4)*('Diário 4º PA'!$C$4:$C$2000&lt;=EOMONTH(C$4,0))*('Diário 4º PA'!$F$4:$F$2000)*(IF(Resumo!$Q$5="",1,'Diário 4º PA'!$O$4:$O$2000=Resumo!$Q$5)))
+SUMPRODUCT(('Comp.'!$D$5:$D$763=$B146)*('Comp.'!$B$5:$B$763&gt;=C$4)*('Comp.'!$B$5:$B$763&lt;=EOMONTH(C$4,0))*('Comp.'!$E$5:$E$763)*(IF(Resumo!$Q$5="",1,'Comp.'!$K$5:$K$763=Resumo!$Q$5)))</f>
        <v>0</v>
      </c>
      <c r="D146" s="199">
        <f t="array" ref="D146">SUMPRODUCT(('Diário 1º PA'!$E$4:$E$2977='Analítico Cp.'!$B146)*('Diário 1º PA'!$C$4:$C$2977&gt;=D$4)*('Diário 1º PA'!$C$4:$C$2977&lt;=EOMONTH(D$4,0))*('Diário 1º PA'!$F$4:$F$2977)*(IF(Resumo!$Q$5="",1,'Diário 1º PA'!$O$4:$O$2977=Resumo!$Q$5)))
+SUMPRODUCT(('Diário 2º PA'!$E$4:$E$2000='Analítico Cp.'!$B146)*('Diário 2º PA'!$C$4:$C$2000&gt;=D$4)*('Diário 2º PA'!$C$4:$C$2000&lt;=EOMONTH(D$4,0))*('Diário 2º PA'!$F$4:$F$2000)*(IF(Resumo!$Q$5="",1,'Diário 2º PA'!$O$4:$O$2000=Resumo!$Q$5)))
+SUMPRODUCT(('Diário 3º PA'!$E$4:$E$2000='Analítico Cp.'!$B146)*('Diário 3º PA'!$C$4:$C$2000&gt;=D$4)*('Diário 3º PA'!$C$4:$C$2000&lt;=EOMONTH(D$4,0))*('Diário 3º PA'!$F$4:$F$2000)*(IF(Resumo!$Q$5="",1,'Diário 3º PA'!$O$4:$O$2000=Resumo!$Q$5)))
+SUMPRODUCT(('Diário 4º PA'!$E$4:$E$2000='Analítico Cp.'!$B146)*('Diário 4º PA'!$C$4:$C$2000&gt;=D$4)*('Diário 4º PA'!$C$4:$C$2000&lt;=EOMONTH(D$4,0))*('Diário 4º PA'!$F$4:$F$2000)*(IF(Resumo!$Q$5="",1,'Diário 4º PA'!$O$4:$O$2000=Resumo!$Q$5)))
+SUMPRODUCT(('Comp.'!$D$5:$D$763=$B146)*('Comp.'!$B$5:$B$763&gt;=D$4)*('Comp.'!$B$5:$B$763&lt;=EOMONTH(D$4,0))*('Comp.'!$E$5:$E$763)*(IF(Resumo!$Q$5="",1,'Comp.'!$K$5:$K$763=Resumo!$Q$5)))</f>
        <v>0</v>
      </c>
      <c r="E146" s="199">
        <f t="array" ref="E146">SUMPRODUCT(('Diário 1º PA'!$E$4:$E$2977='Analítico Cp.'!$B146)*('Diário 1º PA'!$C$4:$C$2977&gt;=E$4)*('Diário 1º PA'!$C$4:$C$2977&lt;=EOMONTH(E$4,0))*('Diário 1º PA'!$F$4:$F$2977)*(IF(Resumo!$Q$5="",1,'Diário 1º PA'!$O$4:$O$2977=Resumo!$Q$5)))
+SUMPRODUCT(('Diário 2º PA'!$E$4:$E$2000='Analítico Cp.'!$B146)*('Diário 2º PA'!$C$4:$C$2000&gt;=E$4)*('Diário 2º PA'!$C$4:$C$2000&lt;=EOMONTH(E$4,0))*('Diário 2º PA'!$F$4:$F$2000)*(IF(Resumo!$Q$5="",1,'Diário 2º PA'!$O$4:$O$2000=Resumo!$Q$5)))
+SUMPRODUCT(('Diário 3º PA'!$E$4:$E$2000='Analítico Cp.'!$B146)*('Diário 3º PA'!$C$4:$C$2000&gt;=E$4)*('Diário 3º PA'!$C$4:$C$2000&lt;=EOMONTH(E$4,0))*('Diário 3º PA'!$F$4:$F$2000)*(IF(Resumo!$Q$5="",1,'Diário 3º PA'!$O$4:$O$2000=Resumo!$Q$5)))
+SUMPRODUCT(('Diário 4º PA'!$E$4:$E$2000='Analítico Cp.'!$B146)*('Diário 4º PA'!$C$4:$C$2000&gt;=E$4)*('Diário 4º PA'!$C$4:$C$2000&lt;=EOMONTH(E$4,0))*('Diário 4º PA'!$F$4:$F$2000)*(IF(Resumo!$Q$5="",1,'Diário 4º PA'!$O$4:$O$2000=Resumo!$Q$5)))
+SUMPRODUCT(('Comp.'!$D$5:$D$763=$B146)*('Comp.'!$B$5:$B$763&gt;=E$4)*('Comp.'!$B$5:$B$763&lt;=EOMONTH(E$4,0))*('Comp.'!$E$5:$E$763)*(IF(Resumo!$Q$5="",1,'Comp.'!$K$5:$K$763=Resumo!$Q$5)))</f>
        <v>0</v>
      </c>
      <c r="F146" s="199">
        <f t="array" ref="F146">SUMPRODUCT(('Diário 1º PA'!$E$4:$E$2977='Analítico Cp.'!$B146)*('Diário 1º PA'!$C$4:$C$2977&gt;=F$4)*('Diário 1º PA'!$C$4:$C$2977&lt;=EOMONTH(F$4,0))*('Diário 1º PA'!$F$4:$F$2977)*(IF(Resumo!$Q$5="",1,'Diário 1º PA'!$O$4:$O$2977=Resumo!$Q$5)))
+SUMPRODUCT(('Diário 2º PA'!$E$4:$E$2000='Analítico Cp.'!$B146)*('Diário 2º PA'!$C$4:$C$2000&gt;=F$4)*('Diário 2º PA'!$C$4:$C$2000&lt;=EOMONTH(F$4,0))*('Diário 2º PA'!$F$4:$F$2000)*(IF(Resumo!$Q$5="",1,'Diário 2º PA'!$O$4:$O$2000=Resumo!$Q$5)))
+SUMPRODUCT(('Diário 3º PA'!$E$4:$E$2000='Analítico Cp.'!$B146)*('Diário 3º PA'!$C$4:$C$2000&gt;=F$4)*('Diário 3º PA'!$C$4:$C$2000&lt;=EOMONTH(F$4,0))*('Diário 3º PA'!$F$4:$F$2000)*(IF(Resumo!$Q$5="",1,'Diário 3º PA'!$O$4:$O$2000=Resumo!$Q$5)))
+SUMPRODUCT(('Diário 4º PA'!$E$4:$E$2000='Analítico Cp.'!$B146)*('Diário 4º PA'!$C$4:$C$2000&gt;=F$4)*('Diário 4º PA'!$C$4:$C$2000&lt;=EOMONTH(F$4,0))*('Diário 4º PA'!$F$4:$F$2000)*(IF(Resumo!$Q$5="",1,'Diário 4º PA'!$O$4:$O$2000=Resumo!$Q$5)))
+SUMPRODUCT(('Comp.'!$D$5:$D$763=$B146)*('Comp.'!$B$5:$B$763&gt;=F$4)*('Comp.'!$B$5:$B$763&lt;=EOMONTH(F$4,0))*('Comp.'!$E$5:$E$763)*(IF(Resumo!$Q$5="",1,'Comp.'!$K$5:$K$763=Resumo!$Q$5)))</f>
        <v>0</v>
      </c>
      <c r="G146" s="199">
        <f t="array" ref="G146">SUMPRODUCT(('Diário 1º PA'!$E$4:$E$2977='Analítico Cp.'!$B146)*('Diário 1º PA'!$C$4:$C$2977&gt;=G$4)*('Diário 1º PA'!$C$4:$C$2977&lt;=EOMONTH(G$4,0))*('Diário 1º PA'!$F$4:$F$2977)*(IF(Resumo!$Q$5="",1,'Diário 1º PA'!$O$4:$O$2977=Resumo!$Q$5)))
+SUMPRODUCT(('Diário 2º PA'!$E$4:$E$2000='Analítico Cp.'!$B146)*('Diário 2º PA'!$C$4:$C$2000&gt;=G$4)*('Diário 2º PA'!$C$4:$C$2000&lt;=EOMONTH(G$4,0))*('Diário 2º PA'!$F$4:$F$2000)*(IF(Resumo!$Q$5="",1,'Diário 2º PA'!$O$4:$O$2000=Resumo!$Q$5)))
+SUMPRODUCT(('Diário 3º PA'!$E$4:$E$2000='Analítico Cp.'!$B146)*('Diário 3º PA'!$C$4:$C$2000&gt;=G$4)*('Diário 3º PA'!$C$4:$C$2000&lt;=EOMONTH(G$4,0))*('Diário 3º PA'!$F$4:$F$2000)*(IF(Resumo!$Q$5="",1,'Diário 3º PA'!$O$4:$O$2000=Resumo!$Q$5)))
+SUMPRODUCT(('Diário 4º PA'!$E$4:$E$2000='Analítico Cp.'!$B146)*('Diário 4º PA'!$C$4:$C$2000&gt;=G$4)*('Diário 4º PA'!$C$4:$C$2000&lt;=EOMONTH(G$4,0))*('Diário 4º PA'!$F$4:$F$2000)*(IF(Resumo!$Q$5="",1,'Diário 4º PA'!$O$4:$O$2000=Resumo!$Q$5)))
+SUMPRODUCT(('Comp.'!$D$5:$D$763=$B146)*('Comp.'!$B$5:$B$763&gt;=G$4)*('Comp.'!$B$5:$B$763&lt;=EOMONTH(G$4,0))*('Comp.'!$E$5:$E$763)*(IF(Resumo!$Q$5="",1,'Comp.'!$K$5:$K$763=Resumo!$Q$5)))</f>
        <v>0</v>
      </c>
      <c r="H146" s="199">
        <f t="array" ref="H146">SUMPRODUCT(('Diário 1º PA'!$E$4:$E$2977='Analítico Cp.'!$B146)*('Diário 1º PA'!$C$4:$C$2977&gt;=H$4)*('Diário 1º PA'!$C$4:$C$2977&lt;=EOMONTH(H$4,0))*('Diário 1º PA'!$F$4:$F$2977)*(IF(Resumo!$Q$5="",1,'Diário 1º PA'!$O$4:$O$2977=Resumo!$Q$5)))
+SUMPRODUCT(('Diário 2º PA'!$E$4:$E$2000='Analítico Cp.'!$B146)*('Diário 2º PA'!$C$4:$C$2000&gt;=H$4)*('Diário 2º PA'!$C$4:$C$2000&lt;=EOMONTH(H$4,0))*('Diário 2º PA'!$F$4:$F$2000)*(IF(Resumo!$Q$5="",1,'Diário 2º PA'!$O$4:$O$2000=Resumo!$Q$5)))
+SUMPRODUCT(('Diário 3º PA'!$E$4:$E$2000='Analítico Cp.'!$B146)*('Diário 3º PA'!$C$4:$C$2000&gt;=H$4)*('Diário 3º PA'!$C$4:$C$2000&lt;=EOMONTH(H$4,0))*('Diário 3º PA'!$F$4:$F$2000)*(IF(Resumo!$Q$5="",1,'Diário 3º PA'!$O$4:$O$2000=Resumo!$Q$5)))
+SUMPRODUCT(('Diário 4º PA'!$E$4:$E$2000='Analítico Cp.'!$B146)*('Diário 4º PA'!$C$4:$C$2000&gt;=H$4)*('Diário 4º PA'!$C$4:$C$2000&lt;=EOMONTH(H$4,0))*('Diário 4º PA'!$F$4:$F$2000)*(IF(Resumo!$Q$5="",1,'Diário 4º PA'!$O$4:$O$2000=Resumo!$Q$5)))
+SUMPRODUCT(('Comp.'!$D$5:$D$763=$B146)*('Comp.'!$B$5:$B$763&gt;=H$4)*('Comp.'!$B$5:$B$763&lt;=EOMONTH(H$4,0))*('Comp.'!$E$5:$E$763)*(IF(Resumo!$Q$5="",1,'Comp.'!$K$5:$K$763=Resumo!$Q$5)))</f>
        <v>0</v>
      </c>
      <c r="I146" s="199">
        <f t="array" ref="I146">SUMPRODUCT(('Diário 1º PA'!$E$4:$E$2977='Analítico Cp.'!$B146)*('Diário 1º PA'!$C$4:$C$2977&gt;=I$4)*('Diário 1º PA'!$C$4:$C$2977&lt;=EOMONTH(I$4,0))*('Diário 1º PA'!$F$4:$F$2977)*(IF(Resumo!$Q$5="",1,'Diário 1º PA'!$O$4:$O$2977=Resumo!$Q$5)))
+SUMPRODUCT(('Diário 2º PA'!$E$4:$E$2000='Analítico Cp.'!$B146)*('Diário 2º PA'!$C$4:$C$2000&gt;=I$4)*('Diário 2º PA'!$C$4:$C$2000&lt;=EOMONTH(I$4,0))*('Diário 2º PA'!$F$4:$F$2000)*(IF(Resumo!$Q$5="",1,'Diário 2º PA'!$O$4:$O$2000=Resumo!$Q$5)))
+SUMPRODUCT(('Diário 3º PA'!$E$4:$E$2000='Analítico Cp.'!$B146)*('Diário 3º PA'!$C$4:$C$2000&gt;=I$4)*('Diário 3º PA'!$C$4:$C$2000&lt;=EOMONTH(I$4,0))*('Diário 3º PA'!$F$4:$F$2000)*(IF(Resumo!$Q$5="",1,'Diário 3º PA'!$O$4:$O$2000=Resumo!$Q$5)))
+SUMPRODUCT(('Diário 4º PA'!$E$4:$E$2000='Analítico Cp.'!$B146)*('Diário 4º PA'!$C$4:$C$2000&gt;=I$4)*('Diário 4º PA'!$C$4:$C$2000&lt;=EOMONTH(I$4,0))*('Diário 4º PA'!$F$4:$F$2000)*(IF(Resumo!$Q$5="",1,'Diário 4º PA'!$O$4:$O$2000=Resumo!$Q$5)))
+SUMPRODUCT(('Comp.'!$D$5:$D$763=$B146)*('Comp.'!$B$5:$B$763&gt;=I$4)*('Comp.'!$B$5:$B$763&lt;=EOMONTH(I$4,0))*('Comp.'!$E$5:$E$763)*(IF(Resumo!$Q$5="",1,'Comp.'!$K$5:$K$763=Resumo!$Q$5)))</f>
        <v>0</v>
      </c>
      <c r="J146" s="199">
        <f t="array" ref="J146">SUMPRODUCT(('Diário 1º PA'!$E$4:$E$2977='Analítico Cp.'!$B146)*('Diário 1º PA'!$C$4:$C$2977&gt;=J$4)*('Diário 1º PA'!$C$4:$C$2977&lt;=EOMONTH(J$4,0))*('Diário 1º PA'!$F$4:$F$2977)*(IF(Resumo!$Q$5="",1,'Diário 1º PA'!$O$4:$O$2977=Resumo!$Q$5)))
+SUMPRODUCT(('Diário 2º PA'!$E$4:$E$2000='Analítico Cp.'!$B146)*('Diário 2º PA'!$C$4:$C$2000&gt;=J$4)*('Diário 2º PA'!$C$4:$C$2000&lt;=EOMONTH(J$4,0))*('Diário 2º PA'!$F$4:$F$2000)*(IF(Resumo!$Q$5="",1,'Diário 2º PA'!$O$4:$O$2000=Resumo!$Q$5)))
+SUMPRODUCT(('Diário 3º PA'!$E$4:$E$2000='Analítico Cp.'!$B146)*('Diário 3º PA'!$C$4:$C$2000&gt;=J$4)*('Diário 3º PA'!$C$4:$C$2000&lt;=EOMONTH(J$4,0))*('Diário 3º PA'!$F$4:$F$2000)*(IF(Resumo!$Q$5="",1,'Diário 3º PA'!$O$4:$O$2000=Resumo!$Q$5)))
+SUMPRODUCT(('Diário 4º PA'!$E$4:$E$2000='Analítico Cp.'!$B146)*('Diário 4º PA'!$C$4:$C$2000&gt;=J$4)*('Diário 4º PA'!$C$4:$C$2000&lt;=EOMONTH(J$4,0))*('Diário 4º PA'!$F$4:$F$2000)*(IF(Resumo!$Q$5="",1,'Diário 4º PA'!$O$4:$O$2000=Resumo!$Q$5)))
+SUMPRODUCT(('Comp.'!$D$5:$D$763=$B146)*('Comp.'!$B$5:$B$763&gt;=J$4)*('Comp.'!$B$5:$B$763&lt;=EOMONTH(J$4,0))*('Comp.'!$E$5:$E$763)*(IF(Resumo!$Q$5="",1,'Comp.'!$K$5:$K$763=Resumo!$Q$5)))</f>
        <v>0</v>
      </c>
      <c r="K146" s="199">
        <f t="array" ref="K146">SUMPRODUCT(('Diário 1º PA'!$E$4:$E$2977='Analítico Cp.'!$B146)*('Diário 1º PA'!$C$4:$C$2977&gt;=K$4)*('Diário 1º PA'!$C$4:$C$2977&lt;=EOMONTH(K$4,0))*('Diário 1º PA'!$F$4:$F$2977)*(IF(Resumo!$Q$5="",1,'Diário 1º PA'!$O$4:$O$2977=Resumo!$Q$5)))
+SUMPRODUCT(('Diário 2º PA'!$E$4:$E$2000='Analítico Cp.'!$B146)*('Diário 2º PA'!$C$4:$C$2000&gt;=K$4)*('Diário 2º PA'!$C$4:$C$2000&lt;=EOMONTH(K$4,0))*('Diário 2º PA'!$F$4:$F$2000)*(IF(Resumo!$Q$5="",1,'Diário 2º PA'!$O$4:$O$2000=Resumo!$Q$5)))
+SUMPRODUCT(('Diário 3º PA'!$E$4:$E$2000='Analítico Cp.'!$B146)*('Diário 3º PA'!$C$4:$C$2000&gt;=K$4)*('Diário 3º PA'!$C$4:$C$2000&lt;=EOMONTH(K$4,0))*('Diário 3º PA'!$F$4:$F$2000)*(IF(Resumo!$Q$5="",1,'Diário 3º PA'!$O$4:$O$2000=Resumo!$Q$5)))
+SUMPRODUCT(('Diário 4º PA'!$E$4:$E$2000='Analítico Cp.'!$B146)*('Diário 4º PA'!$C$4:$C$2000&gt;=K$4)*('Diário 4º PA'!$C$4:$C$2000&lt;=EOMONTH(K$4,0))*('Diário 4º PA'!$F$4:$F$2000)*(IF(Resumo!$Q$5="",1,'Diário 4º PA'!$O$4:$O$2000=Resumo!$Q$5)))
+SUMPRODUCT(('Comp.'!$D$5:$D$763=$B146)*('Comp.'!$B$5:$B$763&gt;=K$4)*('Comp.'!$B$5:$B$763&lt;=EOMONTH(K$4,0))*('Comp.'!$E$5:$E$763)*(IF(Resumo!$Q$5="",1,'Comp.'!$K$5:$K$763=Resumo!$Q$5)))</f>
        <v>0</v>
      </c>
      <c r="L146" s="199">
        <f t="array" ref="L146">SUMPRODUCT(('Diário 1º PA'!$E$4:$E$2977='Analítico Cp.'!$B146)*('Diário 1º PA'!$C$4:$C$2977&gt;=L$4)*('Diário 1º PA'!$C$4:$C$2977&lt;=EOMONTH(L$4,0))*('Diário 1º PA'!$F$4:$F$2977)*(IF(Resumo!$Q$5="",1,'Diário 1º PA'!$O$4:$O$2977=Resumo!$Q$5)))
+SUMPRODUCT(('Diário 2º PA'!$E$4:$E$2000='Analítico Cp.'!$B146)*('Diário 2º PA'!$C$4:$C$2000&gt;=L$4)*('Diário 2º PA'!$C$4:$C$2000&lt;=EOMONTH(L$4,0))*('Diário 2º PA'!$F$4:$F$2000)*(IF(Resumo!$Q$5="",1,'Diário 2º PA'!$O$4:$O$2000=Resumo!$Q$5)))
+SUMPRODUCT(('Diário 3º PA'!$E$4:$E$2000='Analítico Cp.'!$B146)*('Diário 3º PA'!$C$4:$C$2000&gt;=L$4)*('Diário 3º PA'!$C$4:$C$2000&lt;=EOMONTH(L$4,0))*('Diário 3º PA'!$F$4:$F$2000)*(IF(Resumo!$Q$5="",1,'Diário 3º PA'!$O$4:$O$2000=Resumo!$Q$5)))
+SUMPRODUCT(('Diário 4º PA'!$E$4:$E$2000='Analítico Cp.'!$B146)*('Diário 4º PA'!$C$4:$C$2000&gt;=L$4)*('Diário 4º PA'!$C$4:$C$2000&lt;=EOMONTH(L$4,0))*('Diário 4º PA'!$F$4:$F$2000)*(IF(Resumo!$Q$5="",1,'Diário 4º PA'!$O$4:$O$2000=Resumo!$Q$5)))
+SUMPRODUCT(('Comp.'!$D$5:$D$763=$B146)*('Comp.'!$B$5:$B$763&gt;=L$4)*('Comp.'!$B$5:$B$763&lt;=EOMONTH(L$4,0))*('Comp.'!$E$5:$E$763)*(IF(Resumo!$Q$5="",1,'Comp.'!$K$5:$K$763=Resumo!$Q$5)))</f>
        <v>0</v>
      </c>
      <c r="M146" s="199">
        <f t="array" ref="M146">SUMPRODUCT(('Diário 1º PA'!$E$4:$E$2977='Analítico Cp.'!$B146)*('Diário 1º PA'!$C$4:$C$2977&gt;=M$4)*('Diário 1º PA'!$C$4:$C$2977&lt;=EOMONTH(M$4,0))*('Diário 1º PA'!$F$4:$F$2977)*(IF(Resumo!$Q$5="",1,'Diário 1º PA'!$O$4:$O$2977=Resumo!$Q$5)))
+SUMPRODUCT(('Diário 2º PA'!$E$4:$E$2000='Analítico Cp.'!$B146)*('Diário 2º PA'!$C$4:$C$2000&gt;=M$4)*('Diário 2º PA'!$C$4:$C$2000&lt;=EOMONTH(M$4,0))*('Diário 2º PA'!$F$4:$F$2000)*(IF(Resumo!$Q$5="",1,'Diário 2º PA'!$O$4:$O$2000=Resumo!$Q$5)))
+SUMPRODUCT(('Diário 3º PA'!$E$4:$E$2000='Analítico Cp.'!$B146)*('Diário 3º PA'!$C$4:$C$2000&gt;=M$4)*('Diário 3º PA'!$C$4:$C$2000&lt;=EOMONTH(M$4,0))*('Diário 3º PA'!$F$4:$F$2000)*(IF(Resumo!$Q$5="",1,'Diário 3º PA'!$O$4:$O$2000=Resumo!$Q$5)))
+SUMPRODUCT(('Diário 4º PA'!$E$4:$E$2000='Analítico Cp.'!$B146)*('Diário 4º PA'!$C$4:$C$2000&gt;=M$4)*('Diário 4º PA'!$C$4:$C$2000&lt;=EOMONTH(M$4,0))*('Diário 4º PA'!$F$4:$F$2000)*(IF(Resumo!$Q$5="",1,'Diário 4º PA'!$O$4:$O$2000=Resumo!$Q$5)))
+SUMPRODUCT(('Comp.'!$D$5:$D$763=$B146)*('Comp.'!$B$5:$B$763&gt;=M$4)*('Comp.'!$B$5:$B$763&lt;=EOMONTH(M$4,0))*('Comp.'!$E$5:$E$763)*(IF(Resumo!$Q$5="",1,'Comp.'!$K$5:$K$763=Resumo!$Q$5)))</f>
        <v>0</v>
      </c>
      <c r="N146" s="199">
        <f t="array" ref="N146">SUMPRODUCT(('Diário 1º PA'!$E$4:$E$2977='Analítico Cp.'!$B146)*('Diário 1º PA'!$C$4:$C$2977&gt;=N$4)*('Diário 1º PA'!$C$4:$C$2977&lt;=EOMONTH(N$4,0))*('Diário 1º PA'!$F$4:$F$2977)*(IF(Resumo!$Q$5="",1,'Diário 1º PA'!$O$4:$O$2977=Resumo!$Q$5)))
+SUMPRODUCT(('Diário 2º PA'!$E$4:$E$2000='Analítico Cp.'!$B146)*('Diário 2º PA'!$C$4:$C$2000&gt;=N$4)*('Diário 2º PA'!$C$4:$C$2000&lt;=EOMONTH(N$4,0))*('Diário 2º PA'!$F$4:$F$2000)*(IF(Resumo!$Q$5="",1,'Diário 2º PA'!$O$4:$O$2000=Resumo!$Q$5)))
+SUMPRODUCT(('Diário 3º PA'!$E$4:$E$2000='Analítico Cp.'!$B146)*('Diário 3º PA'!$C$4:$C$2000&gt;=N$4)*('Diário 3º PA'!$C$4:$C$2000&lt;=EOMONTH(N$4,0))*('Diário 3º PA'!$F$4:$F$2000)*(IF(Resumo!$Q$5="",1,'Diário 3º PA'!$O$4:$O$2000=Resumo!$Q$5)))
+SUMPRODUCT(('Diário 4º PA'!$E$4:$E$2000='Analítico Cp.'!$B146)*('Diário 4º PA'!$C$4:$C$2000&gt;=N$4)*('Diário 4º PA'!$C$4:$C$2000&lt;=EOMONTH(N$4,0))*('Diário 4º PA'!$F$4:$F$2000)*(IF(Resumo!$Q$5="",1,'Diário 4º PA'!$O$4:$O$2000=Resumo!$Q$5)))
+SUMPRODUCT(('Comp.'!$D$5:$D$763=$B146)*('Comp.'!$B$5:$B$763&gt;=N$4)*('Comp.'!$B$5:$B$763&lt;=EOMONTH(N$4,0))*('Comp.'!$E$5:$E$763)*(IF(Resumo!$Q$5="",1,'Comp.'!$K$5:$K$763=Resumo!$Q$5)))</f>
        <v>0</v>
      </c>
      <c r="O146" s="200">
        <f t="shared" si="13"/>
        <v>0</v>
      </c>
      <c r="P146" s="201">
        <f t="shared" si="14"/>
        <v>0</v>
      </c>
      <c r="Q146" s="174"/>
      <c r="R146" s="174"/>
      <c r="S146" s="174"/>
      <c r="T146" s="174"/>
      <c r="U146" s="174"/>
      <c r="V146" s="174"/>
      <c r="W146" s="174"/>
      <c r="X146" s="174"/>
      <c r="Y146" s="174"/>
      <c r="Z146" s="174"/>
    </row>
    <row r="147" spans="1:26" ht="23.25" customHeight="1" x14ac:dyDescent="0.2">
      <c r="A147" s="220" t="s">
        <v>397</v>
      </c>
      <c r="B147" s="84" t="s">
        <v>398</v>
      </c>
      <c r="C147" s="199">
        <f t="array" ref="C147">SUMPRODUCT(('Diário 1º PA'!$E$4:$E$2977='Analítico Cp.'!$B147)*('Diário 1º PA'!$C$4:$C$2977&gt;=C$4)*('Diário 1º PA'!$C$4:$C$2977&lt;=EOMONTH(C$4,0))*('Diário 1º PA'!$F$4:$F$2977)*(IF(Resumo!$Q$5="",1,'Diário 1º PA'!$O$4:$O$2977=Resumo!$Q$5)))
+SUMPRODUCT(('Diário 2º PA'!$E$4:$E$2000='Analítico Cp.'!$B147)*('Diário 2º PA'!$C$4:$C$2000&gt;=C$4)*('Diário 2º PA'!$C$4:$C$2000&lt;=EOMONTH(C$4,0))*('Diário 2º PA'!$F$4:$F$2000)*(IF(Resumo!$Q$5="",1,'Diário 2º PA'!$O$4:$O$2000=Resumo!$Q$5)))
+SUMPRODUCT(('Diário 3º PA'!$E$4:$E$2000='Analítico Cp.'!$B147)*('Diário 3º PA'!$C$4:$C$2000&gt;=C$4)*('Diário 3º PA'!$C$4:$C$2000&lt;=EOMONTH(C$4,0))*('Diário 3º PA'!$F$4:$F$2000)*(IF(Resumo!$Q$5="",1,'Diário 3º PA'!$O$4:$O$2000=Resumo!$Q$5)))
+SUMPRODUCT(('Diário 4º PA'!$E$4:$E$2000='Analítico Cp.'!$B147)*('Diário 4º PA'!$C$4:$C$2000&gt;=C$4)*('Diário 4º PA'!$C$4:$C$2000&lt;=EOMONTH(C$4,0))*('Diário 4º PA'!$F$4:$F$2000)*(IF(Resumo!$Q$5="",1,'Diário 4º PA'!$O$4:$O$2000=Resumo!$Q$5)))
+SUMPRODUCT(('Comp.'!$D$5:$D$763=$B147)*('Comp.'!$B$5:$B$763&gt;=C$4)*('Comp.'!$B$5:$B$763&lt;=EOMONTH(C$4,0))*('Comp.'!$E$5:$E$763)*(IF(Resumo!$Q$5="",1,'Comp.'!$K$5:$K$763=Resumo!$Q$5)))</f>
        <v>0</v>
      </c>
      <c r="D147" s="199">
        <f t="array" ref="D147">SUMPRODUCT(('Diário 1º PA'!$E$4:$E$2977='Analítico Cp.'!$B147)*('Diário 1º PA'!$C$4:$C$2977&gt;=D$4)*('Diário 1º PA'!$C$4:$C$2977&lt;=EOMONTH(D$4,0))*('Diário 1º PA'!$F$4:$F$2977)*(IF(Resumo!$Q$5="",1,'Diário 1º PA'!$O$4:$O$2977=Resumo!$Q$5)))
+SUMPRODUCT(('Diário 2º PA'!$E$4:$E$2000='Analítico Cp.'!$B147)*('Diário 2º PA'!$C$4:$C$2000&gt;=D$4)*('Diário 2º PA'!$C$4:$C$2000&lt;=EOMONTH(D$4,0))*('Diário 2º PA'!$F$4:$F$2000)*(IF(Resumo!$Q$5="",1,'Diário 2º PA'!$O$4:$O$2000=Resumo!$Q$5)))
+SUMPRODUCT(('Diário 3º PA'!$E$4:$E$2000='Analítico Cp.'!$B147)*('Diário 3º PA'!$C$4:$C$2000&gt;=D$4)*('Diário 3º PA'!$C$4:$C$2000&lt;=EOMONTH(D$4,0))*('Diário 3º PA'!$F$4:$F$2000)*(IF(Resumo!$Q$5="",1,'Diário 3º PA'!$O$4:$O$2000=Resumo!$Q$5)))
+SUMPRODUCT(('Diário 4º PA'!$E$4:$E$2000='Analítico Cp.'!$B147)*('Diário 4º PA'!$C$4:$C$2000&gt;=D$4)*('Diário 4º PA'!$C$4:$C$2000&lt;=EOMONTH(D$4,0))*('Diário 4º PA'!$F$4:$F$2000)*(IF(Resumo!$Q$5="",1,'Diário 4º PA'!$O$4:$O$2000=Resumo!$Q$5)))
+SUMPRODUCT(('Comp.'!$D$5:$D$763=$B147)*('Comp.'!$B$5:$B$763&gt;=D$4)*('Comp.'!$B$5:$B$763&lt;=EOMONTH(D$4,0))*('Comp.'!$E$5:$E$763)*(IF(Resumo!$Q$5="",1,'Comp.'!$K$5:$K$763=Resumo!$Q$5)))</f>
        <v>0</v>
      </c>
      <c r="E147" s="199">
        <f t="array" ref="E147">SUMPRODUCT(('Diário 1º PA'!$E$4:$E$2977='Analítico Cp.'!$B147)*('Diário 1º PA'!$C$4:$C$2977&gt;=E$4)*('Diário 1º PA'!$C$4:$C$2977&lt;=EOMONTH(E$4,0))*('Diário 1º PA'!$F$4:$F$2977)*(IF(Resumo!$Q$5="",1,'Diário 1º PA'!$O$4:$O$2977=Resumo!$Q$5)))
+SUMPRODUCT(('Diário 2º PA'!$E$4:$E$2000='Analítico Cp.'!$B147)*('Diário 2º PA'!$C$4:$C$2000&gt;=E$4)*('Diário 2º PA'!$C$4:$C$2000&lt;=EOMONTH(E$4,0))*('Diário 2º PA'!$F$4:$F$2000)*(IF(Resumo!$Q$5="",1,'Diário 2º PA'!$O$4:$O$2000=Resumo!$Q$5)))
+SUMPRODUCT(('Diário 3º PA'!$E$4:$E$2000='Analítico Cp.'!$B147)*('Diário 3º PA'!$C$4:$C$2000&gt;=E$4)*('Diário 3º PA'!$C$4:$C$2000&lt;=EOMONTH(E$4,0))*('Diário 3º PA'!$F$4:$F$2000)*(IF(Resumo!$Q$5="",1,'Diário 3º PA'!$O$4:$O$2000=Resumo!$Q$5)))
+SUMPRODUCT(('Diário 4º PA'!$E$4:$E$2000='Analítico Cp.'!$B147)*('Diário 4º PA'!$C$4:$C$2000&gt;=E$4)*('Diário 4º PA'!$C$4:$C$2000&lt;=EOMONTH(E$4,0))*('Diário 4º PA'!$F$4:$F$2000)*(IF(Resumo!$Q$5="",1,'Diário 4º PA'!$O$4:$O$2000=Resumo!$Q$5)))
+SUMPRODUCT(('Comp.'!$D$5:$D$763=$B147)*('Comp.'!$B$5:$B$763&gt;=E$4)*('Comp.'!$B$5:$B$763&lt;=EOMONTH(E$4,0))*('Comp.'!$E$5:$E$763)*(IF(Resumo!$Q$5="",1,'Comp.'!$K$5:$K$763=Resumo!$Q$5)))</f>
        <v>0</v>
      </c>
      <c r="F147" s="199">
        <f t="array" ref="F147">SUMPRODUCT(('Diário 1º PA'!$E$4:$E$2977='Analítico Cp.'!$B147)*('Diário 1º PA'!$C$4:$C$2977&gt;=F$4)*('Diário 1º PA'!$C$4:$C$2977&lt;=EOMONTH(F$4,0))*('Diário 1º PA'!$F$4:$F$2977)*(IF(Resumo!$Q$5="",1,'Diário 1º PA'!$O$4:$O$2977=Resumo!$Q$5)))
+SUMPRODUCT(('Diário 2º PA'!$E$4:$E$2000='Analítico Cp.'!$B147)*('Diário 2º PA'!$C$4:$C$2000&gt;=F$4)*('Diário 2º PA'!$C$4:$C$2000&lt;=EOMONTH(F$4,0))*('Diário 2º PA'!$F$4:$F$2000)*(IF(Resumo!$Q$5="",1,'Diário 2º PA'!$O$4:$O$2000=Resumo!$Q$5)))
+SUMPRODUCT(('Diário 3º PA'!$E$4:$E$2000='Analítico Cp.'!$B147)*('Diário 3º PA'!$C$4:$C$2000&gt;=F$4)*('Diário 3º PA'!$C$4:$C$2000&lt;=EOMONTH(F$4,0))*('Diário 3º PA'!$F$4:$F$2000)*(IF(Resumo!$Q$5="",1,'Diário 3º PA'!$O$4:$O$2000=Resumo!$Q$5)))
+SUMPRODUCT(('Diário 4º PA'!$E$4:$E$2000='Analítico Cp.'!$B147)*('Diário 4º PA'!$C$4:$C$2000&gt;=F$4)*('Diário 4º PA'!$C$4:$C$2000&lt;=EOMONTH(F$4,0))*('Diário 4º PA'!$F$4:$F$2000)*(IF(Resumo!$Q$5="",1,'Diário 4º PA'!$O$4:$O$2000=Resumo!$Q$5)))
+SUMPRODUCT(('Comp.'!$D$5:$D$763=$B147)*('Comp.'!$B$5:$B$763&gt;=F$4)*('Comp.'!$B$5:$B$763&lt;=EOMONTH(F$4,0))*('Comp.'!$E$5:$E$763)*(IF(Resumo!$Q$5="",1,'Comp.'!$K$5:$K$763=Resumo!$Q$5)))</f>
        <v>0</v>
      </c>
      <c r="G147" s="199">
        <f t="array" ref="G147">SUMPRODUCT(('Diário 1º PA'!$E$4:$E$2977='Analítico Cp.'!$B147)*('Diário 1º PA'!$C$4:$C$2977&gt;=G$4)*('Diário 1º PA'!$C$4:$C$2977&lt;=EOMONTH(G$4,0))*('Diário 1º PA'!$F$4:$F$2977)*(IF(Resumo!$Q$5="",1,'Diário 1º PA'!$O$4:$O$2977=Resumo!$Q$5)))
+SUMPRODUCT(('Diário 2º PA'!$E$4:$E$2000='Analítico Cp.'!$B147)*('Diário 2º PA'!$C$4:$C$2000&gt;=G$4)*('Diário 2º PA'!$C$4:$C$2000&lt;=EOMONTH(G$4,0))*('Diário 2º PA'!$F$4:$F$2000)*(IF(Resumo!$Q$5="",1,'Diário 2º PA'!$O$4:$O$2000=Resumo!$Q$5)))
+SUMPRODUCT(('Diário 3º PA'!$E$4:$E$2000='Analítico Cp.'!$B147)*('Diário 3º PA'!$C$4:$C$2000&gt;=G$4)*('Diário 3º PA'!$C$4:$C$2000&lt;=EOMONTH(G$4,0))*('Diário 3º PA'!$F$4:$F$2000)*(IF(Resumo!$Q$5="",1,'Diário 3º PA'!$O$4:$O$2000=Resumo!$Q$5)))
+SUMPRODUCT(('Diário 4º PA'!$E$4:$E$2000='Analítico Cp.'!$B147)*('Diário 4º PA'!$C$4:$C$2000&gt;=G$4)*('Diário 4º PA'!$C$4:$C$2000&lt;=EOMONTH(G$4,0))*('Diário 4º PA'!$F$4:$F$2000)*(IF(Resumo!$Q$5="",1,'Diário 4º PA'!$O$4:$O$2000=Resumo!$Q$5)))
+SUMPRODUCT(('Comp.'!$D$5:$D$763=$B147)*('Comp.'!$B$5:$B$763&gt;=G$4)*('Comp.'!$B$5:$B$763&lt;=EOMONTH(G$4,0))*('Comp.'!$E$5:$E$763)*(IF(Resumo!$Q$5="",1,'Comp.'!$K$5:$K$763=Resumo!$Q$5)))</f>
        <v>0</v>
      </c>
      <c r="H147" s="199">
        <f t="array" ref="H147">SUMPRODUCT(('Diário 1º PA'!$E$4:$E$2977='Analítico Cp.'!$B147)*('Diário 1º PA'!$C$4:$C$2977&gt;=H$4)*('Diário 1º PA'!$C$4:$C$2977&lt;=EOMONTH(H$4,0))*('Diário 1º PA'!$F$4:$F$2977)*(IF(Resumo!$Q$5="",1,'Diário 1º PA'!$O$4:$O$2977=Resumo!$Q$5)))
+SUMPRODUCT(('Diário 2º PA'!$E$4:$E$2000='Analítico Cp.'!$B147)*('Diário 2º PA'!$C$4:$C$2000&gt;=H$4)*('Diário 2º PA'!$C$4:$C$2000&lt;=EOMONTH(H$4,0))*('Diário 2º PA'!$F$4:$F$2000)*(IF(Resumo!$Q$5="",1,'Diário 2º PA'!$O$4:$O$2000=Resumo!$Q$5)))
+SUMPRODUCT(('Diário 3º PA'!$E$4:$E$2000='Analítico Cp.'!$B147)*('Diário 3º PA'!$C$4:$C$2000&gt;=H$4)*('Diário 3º PA'!$C$4:$C$2000&lt;=EOMONTH(H$4,0))*('Diário 3º PA'!$F$4:$F$2000)*(IF(Resumo!$Q$5="",1,'Diário 3º PA'!$O$4:$O$2000=Resumo!$Q$5)))
+SUMPRODUCT(('Diário 4º PA'!$E$4:$E$2000='Analítico Cp.'!$B147)*('Diário 4º PA'!$C$4:$C$2000&gt;=H$4)*('Diário 4º PA'!$C$4:$C$2000&lt;=EOMONTH(H$4,0))*('Diário 4º PA'!$F$4:$F$2000)*(IF(Resumo!$Q$5="",1,'Diário 4º PA'!$O$4:$O$2000=Resumo!$Q$5)))
+SUMPRODUCT(('Comp.'!$D$5:$D$763=$B147)*('Comp.'!$B$5:$B$763&gt;=H$4)*('Comp.'!$B$5:$B$763&lt;=EOMONTH(H$4,0))*('Comp.'!$E$5:$E$763)*(IF(Resumo!$Q$5="",1,'Comp.'!$K$5:$K$763=Resumo!$Q$5)))</f>
        <v>0</v>
      </c>
      <c r="I147" s="199">
        <f t="array" ref="I147">SUMPRODUCT(('Diário 1º PA'!$E$4:$E$2977='Analítico Cp.'!$B147)*('Diário 1º PA'!$C$4:$C$2977&gt;=I$4)*('Diário 1º PA'!$C$4:$C$2977&lt;=EOMONTH(I$4,0))*('Diário 1º PA'!$F$4:$F$2977)*(IF(Resumo!$Q$5="",1,'Diário 1º PA'!$O$4:$O$2977=Resumo!$Q$5)))
+SUMPRODUCT(('Diário 2º PA'!$E$4:$E$2000='Analítico Cp.'!$B147)*('Diário 2º PA'!$C$4:$C$2000&gt;=I$4)*('Diário 2º PA'!$C$4:$C$2000&lt;=EOMONTH(I$4,0))*('Diário 2º PA'!$F$4:$F$2000)*(IF(Resumo!$Q$5="",1,'Diário 2º PA'!$O$4:$O$2000=Resumo!$Q$5)))
+SUMPRODUCT(('Diário 3º PA'!$E$4:$E$2000='Analítico Cp.'!$B147)*('Diário 3º PA'!$C$4:$C$2000&gt;=I$4)*('Diário 3º PA'!$C$4:$C$2000&lt;=EOMONTH(I$4,0))*('Diário 3º PA'!$F$4:$F$2000)*(IF(Resumo!$Q$5="",1,'Diário 3º PA'!$O$4:$O$2000=Resumo!$Q$5)))
+SUMPRODUCT(('Diário 4º PA'!$E$4:$E$2000='Analítico Cp.'!$B147)*('Diário 4º PA'!$C$4:$C$2000&gt;=I$4)*('Diário 4º PA'!$C$4:$C$2000&lt;=EOMONTH(I$4,0))*('Diário 4º PA'!$F$4:$F$2000)*(IF(Resumo!$Q$5="",1,'Diário 4º PA'!$O$4:$O$2000=Resumo!$Q$5)))
+SUMPRODUCT(('Comp.'!$D$5:$D$763=$B147)*('Comp.'!$B$5:$B$763&gt;=I$4)*('Comp.'!$B$5:$B$763&lt;=EOMONTH(I$4,0))*('Comp.'!$E$5:$E$763)*(IF(Resumo!$Q$5="",1,'Comp.'!$K$5:$K$763=Resumo!$Q$5)))</f>
        <v>0</v>
      </c>
      <c r="J147" s="199">
        <f t="array" ref="J147">SUMPRODUCT(('Diário 1º PA'!$E$4:$E$2977='Analítico Cp.'!$B147)*('Diário 1º PA'!$C$4:$C$2977&gt;=J$4)*('Diário 1º PA'!$C$4:$C$2977&lt;=EOMONTH(J$4,0))*('Diário 1º PA'!$F$4:$F$2977)*(IF(Resumo!$Q$5="",1,'Diário 1º PA'!$O$4:$O$2977=Resumo!$Q$5)))
+SUMPRODUCT(('Diário 2º PA'!$E$4:$E$2000='Analítico Cp.'!$B147)*('Diário 2º PA'!$C$4:$C$2000&gt;=J$4)*('Diário 2º PA'!$C$4:$C$2000&lt;=EOMONTH(J$4,0))*('Diário 2º PA'!$F$4:$F$2000)*(IF(Resumo!$Q$5="",1,'Diário 2º PA'!$O$4:$O$2000=Resumo!$Q$5)))
+SUMPRODUCT(('Diário 3º PA'!$E$4:$E$2000='Analítico Cp.'!$B147)*('Diário 3º PA'!$C$4:$C$2000&gt;=J$4)*('Diário 3º PA'!$C$4:$C$2000&lt;=EOMONTH(J$4,0))*('Diário 3º PA'!$F$4:$F$2000)*(IF(Resumo!$Q$5="",1,'Diário 3º PA'!$O$4:$O$2000=Resumo!$Q$5)))
+SUMPRODUCT(('Diário 4º PA'!$E$4:$E$2000='Analítico Cp.'!$B147)*('Diário 4º PA'!$C$4:$C$2000&gt;=J$4)*('Diário 4º PA'!$C$4:$C$2000&lt;=EOMONTH(J$4,0))*('Diário 4º PA'!$F$4:$F$2000)*(IF(Resumo!$Q$5="",1,'Diário 4º PA'!$O$4:$O$2000=Resumo!$Q$5)))
+SUMPRODUCT(('Comp.'!$D$5:$D$763=$B147)*('Comp.'!$B$5:$B$763&gt;=J$4)*('Comp.'!$B$5:$B$763&lt;=EOMONTH(J$4,0))*('Comp.'!$E$5:$E$763)*(IF(Resumo!$Q$5="",1,'Comp.'!$K$5:$K$763=Resumo!$Q$5)))</f>
        <v>0</v>
      </c>
      <c r="K147" s="199">
        <f t="array" ref="K147">SUMPRODUCT(('Diário 1º PA'!$E$4:$E$2977='Analítico Cp.'!$B147)*('Diário 1º PA'!$C$4:$C$2977&gt;=K$4)*('Diário 1º PA'!$C$4:$C$2977&lt;=EOMONTH(K$4,0))*('Diário 1º PA'!$F$4:$F$2977)*(IF(Resumo!$Q$5="",1,'Diário 1º PA'!$O$4:$O$2977=Resumo!$Q$5)))
+SUMPRODUCT(('Diário 2º PA'!$E$4:$E$2000='Analítico Cp.'!$B147)*('Diário 2º PA'!$C$4:$C$2000&gt;=K$4)*('Diário 2º PA'!$C$4:$C$2000&lt;=EOMONTH(K$4,0))*('Diário 2º PA'!$F$4:$F$2000)*(IF(Resumo!$Q$5="",1,'Diário 2º PA'!$O$4:$O$2000=Resumo!$Q$5)))
+SUMPRODUCT(('Diário 3º PA'!$E$4:$E$2000='Analítico Cp.'!$B147)*('Diário 3º PA'!$C$4:$C$2000&gt;=K$4)*('Diário 3º PA'!$C$4:$C$2000&lt;=EOMONTH(K$4,0))*('Diário 3º PA'!$F$4:$F$2000)*(IF(Resumo!$Q$5="",1,'Diário 3º PA'!$O$4:$O$2000=Resumo!$Q$5)))
+SUMPRODUCT(('Diário 4º PA'!$E$4:$E$2000='Analítico Cp.'!$B147)*('Diário 4º PA'!$C$4:$C$2000&gt;=K$4)*('Diário 4º PA'!$C$4:$C$2000&lt;=EOMONTH(K$4,0))*('Diário 4º PA'!$F$4:$F$2000)*(IF(Resumo!$Q$5="",1,'Diário 4º PA'!$O$4:$O$2000=Resumo!$Q$5)))
+SUMPRODUCT(('Comp.'!$D$5:$D$763=$B147)*('Comp.'!$B$5:$B$763&gt;=K$4)*('Comp.'!$B$5:$B$763&lt;=EOMONTH(K$4,0))*('Comp.'!$E$5:$E$763)*(IF(Resumo!$Q$5="",1,'Comp.'!$K$5:$K$763=Resumo!$Q$5)))</f>
        <v>0</v>
      </c>
      <c r="L147" s="199">
        <f t="array" ref="L147">SUMPRODUCT(('Diário 1º PA'!$E$4:$E$2977='Analítico Cp.'!$B147)*('Diário 1º PA'!$C$4:$C$2977&gt;=L$4)*('Diário 1º PA'!$C$4:$C$2977&lt;=EOMONTH(L$4,0))*('Diário 1º PA'!$F$4:$F$2977)*(IF(Resumo!$Q$5="",1,'Diário 1º PA'!$O$4:$O$2977=Resumo!$Q$5)))
+SUMPRODUCT(('Diário 2º PA'!$E$4:$E$2000='Analítico Cp.'!$B147)*('Diário 2º PA'!$C$4:$C$2000&gt;=L$4)*('Diário 2º PA'!$C$4:$C$2000&lt;=EOMONTH(L$4,0))*('Diário 2º PA'!$F$4:$F$2000)*(IF(Resumo!$Q$5="",1,'Diário 2º PA'!$O$4:$O$2000=Resumo!$Q$5)))
+SUMPRODUCT(('Diário 3º PA'!$E$4:$E$2000='Analítico Cp.'!$B147)*('Diário 3º PA'!$C$4:$C$2000&gt;=L$4)*('Diário 3º PA'!$C$4:$C$2000&lt;=EOMONTH(L$4,0))*('Diário 3º PA'!$F$4:$F$2000)*(IF(Resumo!$Q$5="",1,'Diário 3º PA'!$O$4:$O$2000=Resumo!$Q$5)))
+SUMPRODUCT(('Diário 4º PA'!$E$4:$E$2000='Analítico Cp.'!$B147)*('Diário 4º PA'!$C$4:$C$2000&gt;=L$4)*('Diário 4º PA'!$C$4:$C$2000&lt;=EOMONTH(L$4,0))*('Diário 4º PA'!$F$4:$F$2000)*(IF(Resumo!$Q$5="",1,'Diário 4º PA'!$O$4:$O$2000=Resumo!$Q$5)))
+SUMPRODUCT(('Comp.'!$D$5:$D$763=$B147)*('Comp.'!$B$5:$B$763&gt;=L$4)*('Comp.'!$B$5:$B$763&lt;=EOMONTH(L$4,0))*('Comp.'!$E$5:$E$763)*(IF(Resumo!$Q$5="",1,'Comp.'!$K$5:$K$763=Resumo!$Q$5)))</f>
        <v>0</v>
      </c>
      <c r="M147" s="199">
        <f t="array" ref="M147">SUMPRODUCT(('Diário 1º PA'!$E$4:$E$2977='Analítico Cp.'!$B147)*('Diário 1º PA'!$C$4:$C$2977&gt;=M$4)*('Diário 1º PA'!$C$4:$C$2977&lt;=EOMONTH(M$4,0))*('Diário 1º PA'!$F$4:$F$2977)*(IF(Resumo!$Q$5="",1,'Diário 1º PA'!$O$4:$O$2977=Resumo!$Q$5)))
+SUMPRODUCT(('Diário 2º PA'!$E$4:$E$2000='Analítico Cp.'!$B147)*('Diário 2º PA'!$C$4:$C$2000&gt;=M$4)*('Diário 2º PA'!$C$4:$C$2000&lt;=EOMONTH(M$4,0))*('Diário 2º PA'!$F$4:$F$2000)*(IF(Resumo!$Q$5="",1,'Diário 2º PA'!$O$4:$O$2000=Resumo!$Q$5)))
+SUMPRODUCT(('Diário 3º PA'!$E$4:$E$2000='Analítico Cp.'!$B147)*('Diário 3º PA'!$C$4:$C$2000&gt;=M$4)*('Diário 3º PA'!$C$4:$C$2000&lt;=EOMONTH(M$4,0))*('Diário 3º PA'!$F$4:$F$2000)*(IF(Resumo!$Q$5="",1,'Diário 3º PA'!$O$4:$O$2000=Resumo!$Q$5)))
+SUMPRODUCT(('Diário 4º PA'!$E$4:$E$2000='Analítico Cp.'!$B147)*('Diário 4º PA'!$C$4:$C$2000&gt;=M$4)*('Diário 4º PA'!$C$4:$C$2000&lt;=EOMONTH(M$4,0))*('Diário 4º PA'!$F$4:$F$2000)*(IF(Resumo!$Q$5="",1,'Diário 4º PA'!$O$4:$O$2000=Resumo!$Q$5)))
+SUMPRODUCT(('Comp.'!$D$5:$D$763=$B147)*('Comp.'!$B$5:$B$763&gt;=M$4)*('Comp.'!$B$5:$B$763&lt;=EOMONTH(M$4,0))*('Comp.'!$E$5:$E$763)*(IF(Resumo!$Q$5="",1,'Comp.'!$K$5:$K$763=Resumo!$Q$5)))</f>
        <v>0</v>
      </c>
      <c r="N147" s="199">
        <f t="array" ref="N147">SUMPRODUCT(('Diário 1º PA'!$E$4:$E$2977='Analítico Cp.'!$B147)*('Diário 1º PA'!$C$4:$C$2977&gt;=N$4)*('Diário 1º PA'!$C$4:$C$2977&lt;=EOMONTH(N$4,0))*('Diário 1º PA'!$F$4:$F$2977)*(IF(Resumo!$Q$5="",1,'Diário 1º PA'!$O$4:$O$2977=Resumo!$Q$5)))
+SUMPRODUCT(('Diário 2º PA'!$E$4:$E$2000='Analítico Cp.'!$B147)*('Diário 2º PA'!$C$4:$C$2000&gt;=N$4)*('Diário 2º PA'!$C$4:$C$2000&lt;=EOMONTH(N$4,0))*('Diário 2º PA'!$F$4:$F$2000)*(IF(Resumo!$Q$5="",1,'Diário 2º PA'!$O$4:$O$2000=Resumo!$Q$5)))
+SUMPRODUCT(('Diário 3º PA'!$E$4:$E$2000='Analítico Cp.'!$B147)*('Diário 3º PA'!$C$4:$C$2000&gt;=N$4)*('Diário 3º PA'!$C$4:$C$2000&lt;=EOMONTH(N$4,0))*('Diário 3º PA'!$F$4:$F$2000)*(IF(Resumo!$Q$5="",1,'Diário 3º PA'!$O$4:$O$2000=Resumo!$Q$5)))
+SUMPRODUCT(('Diário 4º PA'!$E$4:$E$2000='Analítico Cp.'!$B147)*('Diário 4º PA'!$C$4:$C$2000&gt;=N$4)*('Diário 4º PA'!$C$4:$C$2000&lt;=EOMONTH(N$4,0))*('Diário 4º PA'!$F$4:$F$2000)*(IF(Resumo!$Q$5="",1,'Diário 4º PA'!$O$4:$O$2000=Resumo!$Q$5)))
+SUMPRODUCT(('Comp.'!$D$5:$D$763=$B147)*('Comp.'!$B$5:$B$763&gt;=N$4)*('Comp.'!$B$5:$B$763&lt;=EOMONTH(N$4,0))*('Comp.'!$E$5:$E$763)*(IF(Resumo!$Q$5="",1,'Comp.'!$K$5:$K$763=Resumo!$Q$5)))</f>
        <v>0</v>
      </c>
      <c r="O147" s="200">
        <f t="shared" si="13"/>
        <v>0</v>
      </c>
      <c r="P147" s="201">
        <f t="shared" si="14"/>
        <v>0</v>
      </c>
      <c r="Q147" s="174"/>
      <c r="R147" s="174"/>
      <c r="S147" s="174"/>
      <c r="T147" s="174"/>
      <c r="U147" s="174"/>
      <c r="V147" s="174"/>
      <c r="W147" s="174"/>
      <c r="X147" s="174"/>
      <c r="Y147" s="174"/>
      <c r="Z147" s="174"/>
    </row>
    <row r="148" spans="1:26" ht="23.25" customHeight="1" x14ac:dyDescent="0.2">
      <c r="A148" s="234"/>
      <c r="B148" s="235" t="s">
        <v>431</v>
      </c>
      <c r="C148" s="236">
        <f t="shared" ref="C148:O148" si="15">SUBTOTAL(109,C58:C147)</f>
        <v>974187.17000000039</v>
      </c>
      <c r="D148" s="236">
        <f t="shared" si="15"/>
        <v>1075289.9300000002</v>
      </c>
      <c r="E148" s="236">
        <f t="shared" si="15"/>
        <v>1315514.8800000001</v>
      </c>
      <c r="F148" s="236">
        <f t="shared" si="15"/>
        <v>0</v>
      </c>
      <c r="G148" s="236">
        <f t="shared" si="15"/>
        <v>0</v>
      </c>
      <c r="H148" s="236">
        <f t="shared" si="15"/>
        <v>0</v>
      </c>
      <c r="I148" s="236">
        <f t="shared" si="15"/>
        <v>0</v>
      </c>
      <c r="J148" s="236">
        <f t="shared" si="15"/>
        <v>0</v>
      </c>
      <c r="K148" s="236">
        <f t="shared" si="15"/>
        <v>0</v>
      </c>
      <c r="L148" s="236">
        <f t="shared" si="15"/>
        <v>0</v>
      </c>
      <c r="M148" s="236">
        <f t="shared" si="15"/>
        <v>0</v>
      </c>
      <c r="N148" s="236">
        <f t="shared" si="15"/>
        <v>0</v>
      </c>
      <c r="O148" s="236">
        <f t="shared" si="15"/>
        <v>3364991.9800000014</v>
      </c>
      <c r="P148" s="237">
        <f t="shared" si="14"/>
        <v>0.69649746383676603</v>
      </c>
      <c r="Q148" s="174"/>
      <c r="R148" s="174"/>
      <c r="S148" s="174"/>
      <c r="T148" s="174"/>
      <c r="U148" s="174"/>
      <c r="V148" s="174"/>
      <c r="W148" s="174"/>
      <c r="X148" s="174"/>
      <c r="Y148" s="174"/>
      <c r="Z148" s="174"/>
    </row>
    <row r="149" spans="1:26" ht="23.25" customHeight="1" x14ac:dyDescent="0.2">
      <c r="A149" s="231" t="s">
        <v>115</v>
      </c>
      <c r="B149" s="192" t="s">
        <v>116</v>
      </c>
      <c r="C149" s="232"/>
      <c r="D149" s="232"/>
      <c r="E149" s="232"/>
      <c r="F149" s="232"/>
      <c r="G149" s="232"/>
      <c r="H149" s="232"/>
      <c r="I149" s="232"/>
      <c r="J149" s="232"/>
      <c r="K149" s="232"/>
      <c r="L149" s="232"/>
      <c r="M149" s="232"/>
      <c r="N149" s="232"/>
      <c r="O149" s="232"/>
      <c r="P149" s="233"/>
      <c r="Q149" s="174"/>
      <c r="R149" s="174"/>
      <c r="S149" s="174"/>
      <c r="T149" s="174"/>
      <c r="U149" s="174"/>
      <c r="V149" s="174"/>
      <c r="W149" s="174"/>
      <c r="X149" s="174"/>
      <c r="Y149" s="174"/>
      <c r="Z149" s="174"/>
    </row>
    <row r="150" spans="1:26" ht="23.25" customHeight="1" x14ac:dyDescent="0.2">
      <c r="A150" s="220" t="s">
        <v>400</v>
      </c>
      <c r="B150" s="221" t="s">
        <v>401</v>
      </c>
      <c r="C150" s="199">
        <f t="array" ref="C150">SUMPRODUCT(('Diário 1º PA'!$E$4:$E$2977='Analítico Cp.'!$B150)*('Diário 1º PA'!$C$4:$C$2977&gt;=C$4)*('Diário 1º PA'!$C$4:$C$2977&lt;=EOMONTH(C$4,0))*('Diário 1º PA'!$F$4:$F$2977)*(IF(Resumo!$Q$5="",1,'Diário 1º PA'!$O$4:$O$2977=Resumo!$Q$5)))
+SUMPRODUCT(('Diário 2º PA'!$E$4:$E$2000='Analítico Cp.'!$B150)*('Diário 2º PA'!$C$4:$C$2000&gt;=C$4)*('Diário 2º PA'!$C$4:$C$2000&lt;=EOMONTH(C$4,0))*('Diário 2º PA'!$F$4:$F$2000)*(IF(Resumo!$Q$5="",1,'Diário 2º PA'!$O$4:$O$2000=Resumo!$Q$5)))
+SUMPRODUCT(('Diário 3º PA'!$E$4:$E$2000='Analítico Cp.'!$B150)*('Diário 3º PA'!$C$4:$C$2000&gt;=C$4)*('Diário 3º PA'!$C$4:$C$2000&lt;=EOMONTH(C$4,0))*('Diário 3º PA'!$F$4:$F$2000)*(IF(Resumo!$Q$5="",1,'Diário 3º PA'!$O$4:$O$2000=Resumo!$Q$5)))
+SUMPRODUCT(('Diário 4º PA'!$E$4:$E$2000='Analítico Cp.'!$B150)*('Diário 4º PA'!$C$4:$C$2000&gt;=C$4)*('Diário 4º PA'!$C$4:$C$2000&lt;=EOMONTH(C$4,0))*('Diário 4º PA'!$F$4:$F$2000)*(IF(Resumo!$Q$5="",1,'Diário 4º PA'!$O$4:$O$2000=Resumo!$Q$5)))
+SUMPRODUCT(('Comp.'!$D$5:$D$763=$B150)*('Comp.'!$B$5:$B$763&gt;=C$4)*('Comp.'!$B$5:$B$763&lt;=EOMONTH(C$4,0))*('Comp.'!$E$5:$E$763)*(IF(Resumo!$Q$5="",1,'Comp.'!$K$5:$K$763=Resumo!$Q$5)))</f>
        <v>0</v>
      </c>
      <c r="D150" s="199">
        <f t="array" ref="D150">SUMPRODUCT(('Diário 1º PA'!$E$4:$E$2977='Analítico Cp.'!$B150)*('Diário 1º PA'!$C$4:$C$2977&gt;=D$4)*('Diário 1º PA'!$C$4:$C$2977&lt;=EOMONTH(D$4,0))*('Diário 1º PA'!$F$4:$F$2977)*(IF(Resumo!$Q$5="",1,'Diário 1º PA'!$O$4:$O$2977=Resumo!$Q$5)))
+SUMPRODUCT(('Diário 2º PA'!$E$4:$E$2000='Analítico Cp.'!$B150)*('Diário 2º PA'!$C$4:$C$2000&gt;=D$4)*('Diário 2º PA'!$C$4:$C$2000&lt;=EOMONTH(D$4,0))*('Diário 2º PA'!$F$4:$F$2000)*(IF(Resumo!$Q$5="",1,'Diário 2º PA'!$O$4:$O$2000=Resumo!$Q$5)))
+SUMPRODUCT(('Diário 3º PA'!$E$4:$E$2000='Analítico Cp.'!$B150)*('Diário 3º PA'!$C$4:$C$2000&gt;=D$4)*('Diário 3º PA'!$C$4:$C$2000&lt;=EOMONTH(D$4,0))*('Diário 3º PA'!$F$4:$F$2000)*(IF(Resumo!$Q$5="",1,'Diário 3º PA'!$O$4:$O$2000=Resumo!$Q$5)))
+SUMPRODUCT(('Diário 4º PA'!$E$4:$E$2000='Analítico Cp.'!$B150)*('Diário 4º PA'!$C$4:$C$2000&gt;=D$4)*('Diário 4º PA'!$C$4:$C$2000&lt;=EOMONTH(D$4,0))*('Diário 4º PA'!$F$4:$F$2000)*(IF(Resumo!$Q$5="",1,'Diário 4º PA'!$O$4:$O$2000=Resumo!$Q$5)))
+SUMPRODUCT(('Comp.'!$D$5:$D$763=$B150)*('Comp.'!$B$5:$B$763&gt;=D$4)*('Comp.'!$B$5:$B$763&lt;=EOMONTH(D$4,0))*('Comp.'!$E$5:$E$763)*(IF(Resumo!$Q$5="",1,'Comp.'!$K$5:$K$763=Resumo!$Q$5)))</f>
        <v>0</v>
      </c>
      <c r="E150" s="199">
        <f t="array" ref="E150">SUMPRODUCT(('Diário 1º PA'!$E$4:$E$2977='Analítico Cp.'!$B150)*('Diário 1º PA'!$C$4:$C$2977&gt;=E$4)*('Diário 1º PA'!$C$4:$C$2977&lt;=EOMONTH(E$4,0))*('Diário 1º PA'!$F$4:$F$2977)*(IF(Resumo!$Q$5="",1,'Diário 1º PA'!$O$4:$O$2977=Resumo!$Q$5)))
+SUMPRODUCT(('Diário 2º PA'!$E$4:$E$2000='Analítico Cp.'!$B150)*('Diário 2º PA'!$C$4:$C$2000&gt;=E$4)*('Diário 2º PA'!$C$4:$C$2000&lt;=EOMONTH(E$4,0))*('Diário 2º PA'!$F$4:$F$2000)*(IF(Resumo!$Q$5="",1,'Diário 2º PA'!$O$4:$O$2000=Resumo!$Q$5)))
+SUMPRODUCT(('Diário 3º PA'!$E$4:$E$2000='Analítico Cp.'!$B150)*('Diário 3º PA'!$C$4:$C$2000&gt;=E$4)*('Diário 3º PA'!$C$4:$C$2000&lt;=EOMONTH(E$4,0))*('Diário 3º PA'!$F$4:$F$2000)*(IF(Resumo!$Q$5="",1,'Diário 3º PA'!$O$4:$O$2000=Resumo!$Q$5)))
+SUMPRODUCT(('Diário 4º PA'!$E$4:$E$2000='Analítico Cp.'!$B150)*('Diário 4º PA'!$C$4:$C$2000&gt;=E$4)*('Diário 4º PA'!$C$4:$C$2000&lt;=EOMONTH(E$4,0))*('Diário 4º PA'!$F$4:$F$2000)*(IF(Resumo!$Q$5="",1,'Diário 4º PA'!$O$4:$O$2000=Resumo!$Q$5)))
+SUMPRODUCT(('Comp.'!$D$5:$D$763=$B150)*('Comp.'!$B$5:$B$763&gt;=E$4)*('Comp.'!$B$5:$B$763&lt;=EOMONTH(E$4,0))*('Comp.'!$E$5:$E$763)*(IF(Resumo!$Q$5="",1,'Comp.'!$K$5:$K$763=Resumo!$Q$5)))</f>
        <v>0</v>
      </c>
      <c r="F150" s="199">
        <f t="array" ref="F150">SUMPRODUCT(('Diário 1º PA'!$E$4:$E$2977='Analítico Cp.'!$B150)*('Diário 1º PA'!$C$4:$C$2977&gt;=F$4)*('Diário 1º PA'!$C$4:$C$2977&lt;=EOMONTH(F$4,0))*('Diário 1º PA'!$F$4:$F$2977)*(IF(Resumo!$Q$5="",1,'Diário 1º PA'!$O$4:$O$2977=Resumo!$Q$5)))
+SUMPRODUCT(('Diário 2º PA'!$E$4:$E$2000='Analítico Cp.'!$B150)*('Diário 2º PA'!$C$4:$C$2000&gt;=F$4)*('Diário 2º PA'!$C$4:$C$2000&lt;=EOMONTH(F$4,0))*('Diário 2º PA'!$F$4:$F$2000)*(IF(Resumo!$Q$5="",1,'Diário 2º PA'!$O$4:$O$2000=Resumo!$Q$5)))
+SUMPRODUCT(('Diário 3º PA'!$E$4:$E$2000='Analítico Cp.'!$B150)*('Diário 3º PA'!$C$4:$C$2000&gt;=F$4)*('Diário 3º PA'!$C$4:$C$2000&lt;=EOMONTH(F$4,0))*('Diário 3º PA'!$F$4:$F$2000)*(IF(Resumo!$Q$5="",1,'Diário 3º PA'!$O$4:$O$2000=Resumo!$Q$5)))
+SUMPRODUCT(('Diário 4º PA'!$E$4:$E$2000='Analítico Cp.'!$B150)*('Diário 4º PA'!$C$4:$C$2000&gt;=F$4)*('Diário 4º PA'!$C$4:$C$2000&lt;=EOMONTH(F$4,0))*('Diário 4º PA'!$F$4:$F$2000)*(IF(Resumo!$Q$5="",1,'Diário 4º PA'!$O$4:$O$2000=Resumo!$Q$5)))
+SUMPRODUCT(('Comp.'!$D$5:$D$763=$B150)*('Comp.'!$B$5:$B$763&gt;=F$4)*('Comp.'!$B$5:$B$763&lt;=EOMONTH(F$4,0))*('Comp.'!$E$5:$E$763)*(IF(Resumo!$Q$5="",1,'Comp.'!$K$5:$K$763=Resumo!$Q$5)))</f>
        <v>0</v>
      </c>
      <c r="G150" s="199">
        <f t="array" ref="G150">SUMPRODUCT(('Diário 1º PA'!$E$4:$E$2977='Analítico Cp.'!$B150)*('Diário 1º PA'!$C$4:$C$2977&gt;=G$4)*('Diário 1º PA'!$C$4:$C$2977&lt;=EOMONTH(G$4,0))*('Diário 1º PA'!$F$4:$F$2977)*(IF(Resumo!$Q$5="",1,'Diário 1º PA'!$O$4:$O$2977=Resumo!$Q$5)))
+SUMPRODUCT(('Diário 2º PA'!$E$4:$E$2000='Analítico Cp.'!$B150)*('Diário 2º PA'!$C$4:$C$2000&gt;=G$4)*('Diário 2º PA'!$C$4:$C$2000&lt;=EOMONTH(G$4,0))*('Diário 2º PA'!$F$4:$F$2000)*(IF(Resumo!$Q$5="",1,'Diário 2º PA'!$O$4:$O$2000=Resumo!$Q$5)))
+SUMPRODUCT(('Diário 3º PA'!$E$4:$E$2000='Analítico Cp.'!$B150)*('Diário 3º PA'!$C$4:$C$2000&gt;=G$4)*('Diário 3º PA'!$C$4:$C$2000&lt;=EOMONTH(G$4,0))*('Diário 3º PA'!$F$4:$F$2000)*(IF(Resumo!$Q$5="",1,'Diário 3º PA'!$O$4:$O$2000=Resumo!$Q$5)))
+SUMPRODUCT(('Diário 4º PA'!$E$4:$E$2000='Analítico Cp.'!$B150)*('Diário 4º PA'!$C$4:$C$2000&gt;=G$4)*('Diário 4º PA'!$C$4:$C$2000&lt;=EOMONTH(G$4,0))*('Diário 4º PA'!$F$4:$F$2000)*(IF(Resumo!$Q$5="",1,'Diário 4º PA'!$O$4:$O$2000=Resumo!$Q$5)))
+SUMPRODUCT(('Comp.'!$D$5:$D$763=$B150)*('Comp.'!$B$5:$B$763&gt;=G$4)*('Comp.'!$B$5:$B$763&lt;=EOMONTH(G$4,0))*('Comp.'!$E$5:$E$763)*(IF(Resumo!$Q$5="",1,'Comp.'!$K$5:$K$763=Resumo!$Q$5)))</f>
        <v>0</v>
      </c>
      <c r="H150" s="199">
        <f t="array" ref="H150">SUMPRODUCT(('Diário 1º PA'!$E$4:$E$2977='Analítico Cp.'!$B150)*('Diário 1º PA'!$C$4:$C$2977&gt;=H$4)*('Diário 1º PA'!$C$4:$C$2977&lt;=EOMONTH(H$4,0))*('Diário 1º PA'!$F$4:$F$2977)*(IF(Resumo!$Q$5="",1,'Diário 1º PA'!$O$4:$O$2977=Resumo!$Q$5)))
+SUMPRODUCT(('Diário 2º PA'!$E$4:$E$2000='Analítico Cp.'!$B150)*('Diário 2º PA'!$C$4:$C$2000&gt;=H$4)*('Diário 2º PA'!$C$4:$C$2000&lt;=EOMONTH(H$4,0))*('Diário 2º PA'!$F$4:$F$2000)*(IF(Resumo!$Q$5="",1,'Diário 2º PA'!$O$4:$O$2000=Resumo!$Q$5)))
+SUMPRODUCT(('Diário 3º PA'!$E$4:$E$2000='Analítico Cp.'!$B150)*('Diário 3º PA'!$C$4:$C$2000&gt;=H$4)*('Diário 3º PA'!$C$4:$C$2000&lt;=EOMONTH(H$4,0))*('Diário 3º PA'!$F$4:$F$2000)*(IF(Resumo!$Q$5="",1,'Diário 3º PA'!$O$4:$O$2000=Resumo!$Q$5)))
+SUMPRODUCT(('Diário 4º PA'!$E$4:$E$2000='Analítico Cp.'!$B150)*('Diário 4º PA'!$C$4:$C$2000&gt;=H$4)*('Diário 4º PA'!$C$4:$C$2000&lt;=EOMONTH(H$4,0))*('Diário 4º PA'!$F$4:$F$2000)*(IF(Resumo!$Q$5="",1,'Diário 4º PA'!$O$4:$O$2000=Resumo!$Q$5)))
+SUMPRODUCT(('Comp.'!$D$5:$D$763=$B150)*('Comp.'!$B$5:$B$763&gt;=H$4)*('Comp.'!$B$5:$B$763&lt;=EOMONTH(H$4,0))*('Comp.'!$E$5:$E$763)*(IF(Resumo!$Q$5="",1,'Comp.'!$K$5:$K$763=Resumo!$Q$5)))</f>
        <v>0</v>
      </c>
      <c r="I150" s="199">
        <f t="array" ref="I150">SUMPRODUCT(('Diário 1º PA'!$E$4:$E$2977='Analítico Cp.'!$B150)*('Diário 1º PA'!$C$4:$C$2977&gt;=I$4)*('Diário 1º PA'!$C$4:$C$2977&lt;=EOMONTH(I$4,0))*('Diário 1º PA'!$F$4:$F$2977)*(IF(Resumo!$Q$5="",1,'Diário 1º PA'!$O$4:$O$2977=Resumo!$Q$5)))
+SUMPRODUCT(('Diário 2º PA'!$E$4:$E$2000='Analítico Cp.'!$B150)*('Diário 2º PA'!$C$4:$C$2000&gt;=I$4)*('Diário 2º PA'!$C$4:$C$2000&lt;=EOMONTH(I$4,0))*('Diário 2º PA'!$F$4:$F$2000)*(IF(Resumo!$Q$5="",1,'Diário 2º PA'!$O$4:$O$2000=Resumo!$Q$5)))
+SUMPRODUCT(('Diário 3º PA'!$E$4:$E$2000='Analítico Cp.'!$B150)*('Diário 3º PA'!$C$4:$C$2000&gt;=I$4)*('Diário 3º PA'!$C$4:$C$2000&lt;=EOMONTH(I$4,0))*('Diário 3º PA'!$F$4:$F$2000)*(IF(Resumo!$Q$5="",1,'Diário 3º PA'!$O$4:$O$2000=Resumo!$Q$5)))
+SUMPRODUCT(('Diário 4º PA'!$E$4:$E$2000='Analítico Cp.'!$B150)*('Diário 4º PA'!$C$4:$C$2000&gt;=I$4)*('Diário 4º PA'!$C$4:$C$2000&lt;=EOMONTH(I$4,0))*('Diário 4º PA'!$F$4:$F$2000)*(IF(Resumo!$Q$5="",1,'Diário 4º PA'!$O$4:$O$2000=Resumo!$Q$5)))
+SUMPRODUCT(('Comp.'!$D$5:$D$763=$B150)*('Comp.'!$B$5:$B$763&gt;=I$4)*('Comp.'!$B$5:$B$763&lt;=EOMONTH(I$4,0))*('Comp.'!$E$5:$E$763)*(IF(Resumo!$Q$5="",1,'Comp.'!$K$5:$K$763=Resumo!$Q$5)))</f>
        <v>0</v>
      </c>
      <c r="J150" s="199">
        <f t="array" ref="J150">SUMPRODUCT(('Diário 1º PA'!$E$4:$E$2977='Analítico Cp.'!$B150)*('Diário 1º PA'!$C$4:$C$2977&gt;=J$4)*('Diário 1º PA'!$C$4:$C$2977&lt;=EOMONTH(J$4,0))*('Diário 1º PA'!$F$4:$F$2977)*(IF(Resumo!$Q$5="",1,'Diário 1º PA'!$O$4:$O$2977=Resumo!$Q$5)))
+SUMPRODUCT(('Diário 2º PA'!$E$4:$E$2000='Analítico Cp.'!$B150)*('Diário 2º PA'!$C$4:$C$2000&gt;=J$4)*('Diário 2º PA'!$C$4:$C$2000&lt;=EOMONTH(J$4,0))*('Diário 2º PA'!$F$4:$F$2000)*(IF(Resumo!$Q$5="",1,'Diário 2º PA'!$O$4:$O$2000=Resumo!$Q$5)))
+SUMPRODUCT(('Diário 3º PA'!$E$4:$E$2000='Analítico Cp.'!$B150)*('Diário 3º PA'!$C$4:$C$2000&gt;=J$4)*('Diário 3º PA'!$C$4:$C$2000&lt;=EOMONTH(J$4,0))*('Diário 3º PA'!$F$4:$F$2000)*(IF(Resumo!$Q$5="",1,'Diário 3º PA'!$O$4:$O$2000=Resumo!$Q$5)))
+SUMPRODUCT(('Diário 4º PA'!$E$4:$E$2000='Analítico Cp.'!$B150)*('Diário 4º PA'!$C$4:$C$2000&gt;=J$4)*('Diário 4º PA'!$C$4:$C$2000&lt;=EOMONTH(J$4,0))*('Diário 4º PA'!$F$4:$F$2000)*(IF(Resumo!$Q$5="",1,'Diário 4º PA'!$O$4:$O$2000=Resumo!$Q$5)))
+SUMPRODUCT(('Comp.'!$D$5:$D$763=$B150)*('Comp.'!$B$5:$B$763&gt;=J$4)*('Comp.'!$B$5:$B$763&lt;=EOMONTH(J$4,0))*('Comp.'!$E$5:$E$763)*(IF(Resumo!$Q$5="",1,'Comp.'!$K$5:$K$763=Resumo!$Q$5)))</f>
        <v>0</v>
      </c>
      <c r="K150" s="199">
        <f t="array" ref="K150">SUMPRODUCT(('Diário 1º PA'!$E$4:$E$2977='Analítico Cp.'!$B150)*('Diário 1º PA'!$C$4:$C$2977&gt;=K$4)*('Diário 1º PA'!$C$4:$C$2977&lt;=EOMONTH(K$4,0))*('Diário 1º PA'!$F$4:$F$2977)*(IF(Resumo!$Q$5="",1,'Diário 1º PA'!$O$4:$O$2977=Resumo!$Q$5)))
+SUMPRODUCT(('Diário 2º PA'!$E$4:$E$2000='Analítico Cp.'!$B150)*('Diário 2º PA'!$C$4:$C$2000&gt;=K$4)*('Diário 2º PA'!$C$4:$C$2000&lt;=EOMONTH(K$4,0))*('Diário 2º PA'!$F$4:$F$2000)*(IF(Resumo!$Q$5="",1,'Diário 2º PA'!$O$4:$O$2000=Resumo!$Q$5)))
+SUMPRODUCT(('Diário 3º PA'!$E$4:$E$2000='Analítico Cp.'!$B150)*('Diário 3º PA'!$C$4:$C$2000&gt;=K$4)*('Diário 3º PA'!$C$4:$C$2000&lt;=EOMONTH(K$4,0))*('Diário 3º PA'!$F$4:$F$2000)*(IF(Resumo!$Q$5="",1,'Diário 3º PA'!$O$4:$O$2000=Resumo!$Q$5)))
+SUMPRODUCT(('Diário 4º PA'!$E$4:$E$2000='Analítico Cp.'!$B150)*('Diário 4º PA'!$C$4:$C$2000&gt;=K$4)*('Diário 4º PA'!$C$4:$C$2000&lt;=EOMONTH(K$4,0))*('Diário 4º PA'!$F$4:$F$2000)*(IF(Resumo!$Q$5="",1,'Diário 4º PA'!$O$4:$O$2000=Resumo!$Q$5)))
+SUMPRODUCT(('Comp.'!$D$5:$D$763=$B150)*('Comp.'!$B$5:$B$763&gt;=K$4)*('Comp.'!$B$5:$B$763&lt;=EOMONTH(K$4,0))*('Comp.'!$E$5:$E$763)*(IF(Resumo!$Q$5="",1,'Comp.'!$K$5:$K$763=Resumo!$Q$5)))</f>
        <v>0</v>
      </c>
      <c r="L150" s="199">
        <f t="array" ref="L150">SUMPRODUCT(('Diário 1º PA'!$E$4:$E$2977='Analítico Cp.'!$B150)*('Diário 1º PA'!$C$4:$C$2977&gt;=L$4)*('Diário 1º PA'!$C$4:$C$2977&lt;=EOMONTH(L$4,0))*('Diário 1º PA'!$F$4:$F$2977)*(IF(Resumo!$Q$5="",1,'Diário 1º PA'!$O$4:$O$2977=Resumo!$Q$5)))
+SUMPRODUCT(('Diário 2º PA'!$E$4:$E$2000='Analítico Cp.'!$B150)*('Diário 2º PA'!$C$4:$C$2000&gt;=L$4)*('Diário 2º PA'!$C$4:$C$2000&lt;=EOMONTH(L$4,0))*('Diário 2º PA'!$F$4:$F$2000)*(IF(Resumo!$Q$5="",1,'Diário 2º PA'!$O$4:$O$2000=Resumo!$Q$5)))
+SUMPRODUCT(('Diário 3º PA'!$E$4:$E$2000='Analítico Cp.'!$B150)*('Diário 3º PA'!$C$4:$C$2000&gt;=L$4)*('Diário 3º PA'!$C$4:$C$2000&lt;=EOMONTH(L$4,0))*('Diário 3º PA'!$F$4:$F$2000)*(IF(Resumo!$Q$5="",1,'Diário 3º PA'!$O$4:$O$2000=Resumo!$Q$5)))
+SUMPRODUCT(('Diário 4º PA'!$E$4:$E$2000='Analítico Cp.'!$B150)*('Diário 4º PA'!$C$4:$C$2000&gt;=L$4)*('Diário 4º PA'!$C$4:$C$2000&lt;=EOMONTH(L$4,0))*('Diário 4º PA'!$F$4:$F$2000)*(IF(Resumo!$Q$5="",1,'Diário 4º PA'!$O$4:$O$2000=Resumo!$Q$5)))
+SUMPRODUCT(('Comp.'!$D$5:$D$763=$B150)*('Comp.'!$B$5:$B$763&gt;=L$4)*('Comp.'!$B$5:$B$763&lt;=EOMONTH(L$4,0))*('Comp.'!$E$5:$E$763)*(IF(Resumo!$Q$5="",1,'Comp.'!$K$5:$K$763=Resumo!$Q$5)))</f>
        <v>0</v>
      </c>
      <c r="M150" s="199">
        <f t="array" ref="M150">SUMPRODUCT(('Diário 1º PA'!$E$4:$E$2977='Analítico Cp.'!$B150)*('Diário 1º PA'!$C$4:$C$2977&gt;=M$4)*('Diário 1º PA'!$C$4:$C$2977&lt;=EOMONTH(M$4,0))*('Diário 1º PA'!$F$4:$F$2977)*(IF(Resumo!$Q$5="",1,'Diário 1º PA'!$O$4:$O$2977=Resumo!$Q$5)))
+SUMPRODUCT(('Diário 2º PA'!$E$4:$E$2000='Analítico Cp.'!$B150)*('Diário 2º PA'!$C$4:$C$2000&gt;=M$4)*('Diário 2º PA'!$C$4:$C$2000&lt;=EOMONTH(M$4,0))*('Diário 2º PA'!$F$4:$F$2000)*(IF(Resumo!$Q$5="",1,'Diário 2º PA'!$O$4:$O$2000=Resumo!$Q$5)))
+SUMPRODUCT(('Diário 3º PA'!$E$4:$E$2000='Analítico Cp.'!$B150)*('Diário 3º PA'!$C$4:$C$2000&gt;=M$4)*('Diário 3º PA'!$C$4:$C$2000&lt;=EOMONTH(M$4,0))*('Diário 3º PA'!$F$4:$F$2000)*(IF(Resumo!$Q$5="",1,'Diário 3º PA'!$O$4:$O$2000=Resumo!$Q$5)))
+SUMPRODUCT(('Diário 4º PA'!$E$4:$E$2000='Analítico Cp.'!$B150)*('Diário 4º PA'!$C$4:$C$2000&gt;=M$4)*('Diário 4º PA'!$C$4:$C$2000&lt;=EOMONTH(M$4,0))*('Diário 4º PA'!$F$4:$F$2000)*(IF(Resumo!$Q$5="",1,'Diário 4º PA'!$O$4:$O$2000=Resumo!$Q$5)))
+SUMPRODUCT(('Comp.'!$D$5:$D$763=$B150)*('Comp.'!$B$5:$B$763&gt;=M$4)*('Comp.'!$B$5:$B$763&lt;=EOMONTH(M$4,0))*('Comp.'!$E$5:$E$763)*(IF(Resumo!$Q$5="",1,'Comp.'!$K$5:$K$763=Resumo!$Q$5)))</f>
        <v>0</v>
      </c>
      <c r="N150" s="199">
        <f t="array" ref="N150">SUMPRODUCT(('Diário 1º PA'!$E$4:$E$2977='Analítico Cp.'!$B150)*('Diário 1º PA'!$C$4:$C$2977&gt;=N$4)*('Diário 1º PA'!$C$4:$C$2977&lt;=EOMONTH(N$4,0))*('Diário 1º PA'!$F$4:$F$2977)*(IF(Resumo!$Q$5="",1,'Diário 1º PA'!$O$4:$O$2977=Resumo!$Q$5)))
+SUMPRODUCT(('Diário 2º PA'!$E$4:$E$2000='Analítico Cp.'!$B150)*('Diário 2º PA'!$C$4:$C$2000&gt;=N$4)*('Diário 2º PA'!$C$4:$C$2000&lt;=EOMONTH(N$4,0))*('Diário 2º PA'!$F$4:$F$2000)*(IF(Resumo!$Q$5="",1,'Diário 2º PA'!$O$4:$O$2000=Resumo!$Q$5)))
+SUMPRODUCT(('Diário 3º PA'!$E$4:$E$2000='Analítico Cp.'!$B150)*('Diário 3º PA'!$C$4:$C$2000&gt;=N$4)*('Diário 3º PA'!$C$4:$C$2000&lt;=EOMONTH(N$4,0))*('Diário 3º PA'!$F$4:$F$2000)*(IF(Resumo!$Q$5="",1,'Diário 3º PA'!$O$4:$O$2000=Resumo!$Q$5)))
+SUMPRODUCT(('Diário 4º PA'!$E$4:$E$2000='Analítico Cp.'!$B150)*('Diário 4º PA'!$C$4:$C$2000&gt;=N$4)*('Diário 4º PA'!$C$4:$C$2000&lt;=EOMONTH(N$4,0))*('Diário 4º PA'!$F$4:$F$2000)*(IF(Resumo!$Q$5="",1,'Diário 4º PA'!$O$4:$O$2000=Resumo!$Q$5)))
+SUMPRODUCT(('Comp.'!$D$5:$D$763=$B150)*('Comp.'!$B$5:$B$763&gt;=N$4)*('Comp.'!$B$5:$B$763&lt;=EOMONTH(N$4,0))*('Comp.'!$E$5:$E$763)*(IF(Resumo!$Q$5="",1,'Comp.'!$K$5:$K$763=Resumo!$Q$5)))</f>
        <v>0</v>
      </c>
      <c r="O150" s="200">
        <f t="shared" ref="O150:O163" si="16">SUM(C150:N150)</f>
        <v>0</v>
      </c>
      <c r="P150" s="201">
        <f t="shared" ref="P150:P166" si="17">IF($O$166=0,0,O150/$O$166)</f>
        <v>0</v>
      </c>
      <c r="Q150" s="174"/>
      <c r="R150" s="174"/>
      <c r="S150" s="174"/>
      <c r="T150" s="174"/>
      <c r="U150" s="174"/>
      <c r="V150" s="174"/>
      <c r="W150" s="174"/>
      <c r="X150" s="174"/>
      <c r="Y150" s="174"/>
      <c r="Z150" s="174"/>
    </row>
    <row r="151" spans="1:26" ht="23.25" customHeight="1" x14ac:dyDescent="0.2">
      <c r="A151" s="220" t="s">
        <v>402</v>
      </c>
      <c r="B151" s="221" t="s">
        <v>403</v>
      </c>
      <c r="C151" s="199">
        <f t="array" ref="C151">SUMPRODUCT(('Diário 1º PA'!$E$4:$E$2977='Analítico Cp.'!$B151)*('Diário 1º PA'!$C$4:$C$2977&gt;=C$4)*('Diário 1º PA'!$C$4:$C$2977&lt;=EOMONTH(C$4,0))*('Diário 1º PA'!$F$4:$F$2977)*(IF(Resumo!$Q$5="",1,'Diário 1º PA'!$O$4:$O$2977=Resumo!$Q$5)))
+SUMPRODUCT(('Diário 2º PA'!$E$4:$E$2000='Analítico Cp.'!$B151)*('Diário 2º PA'!$C$4:$C$2000&gt;=C$4)*('Diário 2º PA'!$C$4:$C$2000&lt;=EOMONTH(C$4,0))*('Diário 2º PA'!$F$4:$F$2000)*(IF(Resumo!$Q$5="",1,'Diário 2º PA'!$O$4:$O$2000=Resumo!$Q$5)))
+SUMPRODUCT(('Diário 3º PA'!$E$4:$E$2000='Analítico Cp.'!$B151)*('Diário 3º PA'!$C$4:$C$2000&gt;=C$4)*('Diário 3º PA'!$C$4:$C$2000&lt;=EOMONTH(C$4,0))*('Diário 3º PA'!$F$4:$F$2000)*(IF(Resumo!$Q$5="",1,'Diário 3º PA'!$O$4:$O$2000=Resumo!$Q$5)))
+SUMPRODUCT(('Diário 4º PA'!$E$4:$E$2000='Analítico Cp.'!$B151)*('Diário 4º PA'!$C$4:$C$2000&gt;=C$4)*('Diário 4º PA'!$C$4:$C$2000&lt;=EOMONTH(C$4,0))*('Diário 4º PA'!$F$4:$F$2000)*(IF(Resumo!$Q$5="",1,'Diário 4º PA'!$O$4:$O$2000=Resumo!$Q$5)))
+SUMPRODUCT(('Comp.'!$D$5:$D$763=$B151)*('Comp.'!$B$5:$B$763&gt;=C$4)*('Comp.'!$B$5:$B$763&lt;=EOMONTH(C$4,0))*('Comp.'!$E$5:$E$763)*(IF(Resumo!$Q$5="",1,'Comp.'!$K$5:$K$763=Resumo!$Q$5)))</f>
        <v>0</v>
      </c>
      <c r="D151" s="199">
        <f t="array" ref="D151">SUMPRODUCT(('Diário 1º PA'!$E$4:$E$2977='Analítico Cp.'!$B151)*('Diário 1º PA'!$C$4:$C$2977&gt;=D$4)*('Diário 1º PA'!$C$4:$C$2977&lt;=EOMONTH(D$4,0))*('Diário 1º PA'!$F$4:$F$2977)*(IF(Resumo!$Q$5="",1,'Diário 1º PA'!$O$4:$O$2977=Resumo!$Q$5)))
+SUMPRODUCT(('Diário 2º PA'!$E$4:$E$2000='Analítico Cp.'!$B151)*('Diário 2º PA'!$C$4:$C$2000&gt;=D$4)*('Diário 2º PA'!$C$4:$C$2000&lt;=EOMONTH(D$4,0))*('Diário 2º PA'!$F$4:$F$2000)*(IF(Resumo!$Q$5="",1,'Diário 2º PA'!$O$4:$O$2000=Resumo!$Q$5)))
+SUMPRODUCT(('Diário 3º PA'!$E$4:$E$2000='Analítico Cp.'!$B151)*('Diário 3º PA'!$C$4:$C$2000&gt;=D$4)*('Diário 3º PA'!$C$4:$C$2000&lt;=EOMONTH(D$4,0))*('Diário 3º PA'!$F$4:$F$2000)*(IF(Resumo!$Q$5="",1,'Diário 3º PA'!$O$4:$O$2000=Resumo!$Q$5)))
+SUMPRODUCT(('Diário 4º PA'!$E$4:$E$2000='Analítico Cp.'!$B151)*('Diário 4º PA'!$C$4:$C$2000&gt;=D$4)*('Diário 4º PA'!$C$4:$C$2000&lt;=EOMONTH(D$4,0))*('Diário 4º PA'!$F$4:$F$2000)*(IF(Resumo!$Q$5="",1,'Diário 4º PA'!$O$4:$O$2000=Resumo!$Q$5)))
+SUMPRODUCT(('Comp.'!$D$5:$D$763=$B151)*('Comp.'!$B$5:$B$763&gt;=D$4)*('Comp.'!$B$5:$B$763&lt;=EOMONTH(D$4,0))*('Comp.'!$E$5:$E$763)*(IF(Resumo!$Q$5="",1,'Comp.'!$K$5:$K$763=Resumo!$Q$5)))</f>
        <v>0</v>
      </c>
      <c r="E151" s="199">
        <f t="array" ref="E151">SUMPRODUCT(('Diário 1º PA'!$E$4:$E$2977='Analítico Cp.'!$B151)*('Diário 1º PA'!$C$4:$C$2977&gt;=E$4)*('Diário 1º PA'!$C$4:$C$2977&lt;=EOMONTH(E$4,0))*('Diário 1º PA'!$F$4:$F$2977)*(IF(Resumo!$Q$5="",1,'Diário 1º PA'!$O$4:$O$2977=Resumo!$Q$5)))
+SUMPRODUCT(('Diário 2º PA'!$E$4:$E$2000='Analítico Cp.'!$B151)*('Diário 2º PA'!$C$4:$C$2000&gt;=E$4)*('Diário 2º PA'!$C$4:$C$2000&lt;=EOMONTH(E$4,0))*('Diário 2º PA'!$F$4:$F$2000)*(IF(Resumo!$Q$5="",1,'Diário 2º PA'!$O$4:$O$2000=Resumo!$Q$5)))
+SUMPRODUCT(('Diário 3º PA'!$E$4:$E$2000='Analítico Cp.'!$B151)*('Diário 3º PA'!$C$4:$C$2000&gt;=E$4)*('Diário 3º PA'!$C$4:$C$2000&lt;=EOMONTH(E$4,0))*('Diário 3º PA'!$F$4:$F$2000)*(IF(Resumo!$Q$5="",1,'Diário 3º PA'!$O$4:$O$2000=Resumo!$Q$5)))
+SUMPRODUCT(('Diário 4º PA'!$E$4:$E$2000='Analítico Cp.'!$B151)*('Diário 4º PA'!$C$4:$C$2000&gt;=E$4)*('Diário 4º PA'!$C$4:$C$2000&lt;=EOMONTH(E$4,0))*('Diário 4º PA'!$F$4:$F$2000)*(IF(Resumo!$Q$5="",1,'Diário 4º PA'!$O$4:$O$2000=Resumo!$Q$5)))
+SUMPRODUCT(('Comp.'!$D$5:$D$763=$B151)*('Comp.'!$B$5:$B$763&gt;=E$4)*('Comp.'!$B$5:$B$763&lt;=EOMONTH(E$4,0))*('Comp.'!$E$5:$E$763)*(IF(Resumo!$Q$5="",1,'Comp.'!$K$5:$K$763=Resumo!$Q$5)))</f>
        <v>0</v>
      </c>
      <c r="F151" s="199">
        <f t="array" ref="F151">SUMPRODUCT(('Diário 1º PA'!$E$4:$E$2977='Analítico Cp.'!$B151)*('Diário 1º PA'!$C$4:$C$2977&gt;=F$4)*('Diário 1º PA'!$C$4:$C$2977&lt;=EOMONTH(F$4,0))*('Diário 1º PA'!$F$4:$F$2977)*(IF(Resumo!$Q$5="",1,'Diário 1º PA'!$O$4:$O$2977=Resumo!$Q$5)))
+SUMPRODUCT(('Diário 2º PA'!$E$4:$E$2000='Analítico Cp.'!$B151)*('Diário 2º PA'!$C$4:$C$2000&gt;=F$4)*('Diário 2º PA'!$C$4:$C$2000&lt;=EOMONTH(F$4,0))*('Diário 2º PA'!$F$4:$F$2000)*(IF(Resumo!$Q$5="",1,'Diário 2º PA'!$O$4:$O$2000=Resumo!$Q$5)))
+SUMPRODUCT(('Diário 3º PA'!$E$4:$E$2000='Analítico Cp.'!$B151)*('Diário 3º PA'!$C$4:$C$2000&gt;=F$4)*('Diário 3º PA'!$C$4:$C$2000&lt;=EOMONTH(F$4,0))*('Diário 3º PA'!$F$4:$F$2000)*(IF(Resumo!$Q$5="",1,'Diário 3º PA'!$O$4:$O$2000=Resumo!$Q$5)))
+SUMPRODUCT(('Diário 4º PA'!$E$4:$E$2000='Analítico Cp.'!$B151)*('Diário 4º PA'!$C$4:$C$2000&gt;=F$4)*('Diário 4º PA'!$C$4:$C$2000&lt;=EOMONTH(F$4,0))*('Diário 4º PA'!$F$4:$F$2000)*(IF(Resumo!$Q$5="",1,'Diário 4º PA'!$O$4:$O$2000=Resumo!$Q$5)))
+SUMPRODUCT(('Comp.'!$D$5:$D$763=$B151)*('Comp.'!$B$5:$B$763&gt;=F$4)*('Comp.'!$B$5:$B$763&lt;=EOMONTH(F$4,0))*('Comp.'!$E$5:$E$763)*(IF(Resumo!$Q$5="",1,'Comp.'!$K$5:$K$763=Resumo!$Q$5)))</f>
        <v>0</v>
      </c>
      <c r="G151" s="199">
        <f t="array" ref="G151">SUMPRODUCT(('Diário 1º PA'!$E$4:$E$2977='Analítico Cp.'!$B151)*('Diário 1º PA'!$C$4:$C$2977&gt;=G$4)*('Diário 1º PA'!$C$4:$C$2977&lt;=EOMONTH(G$4,0))*('Diário 1º PA'!$F$4:$F$2977)*(IF(Resumo!$Q$5="",1,'Diário 1º PA'!$O$4:$O$2977=Resumo!$Q$5)))
+SUMPRODUCT(('Diário 2º PA'!$E$4:$E$2000='Analítico Cp.'!$B151)*('Diário 2º PA'!$C$4:$C$2000&gt;=G$4)*('Diário 2º PA'!$C$4:$C$2000&lt;=EOMONTH(G$4,0))*('Diário 2º PA'!$F$4:$F$2000)*(IF(Resumo!$Q$5="",1,'Diário 2º PA'!$O$4:$O$2000=Resumo!$Q$5)))
+SUMPRODUCT(('Diário 3º PA'!$E$4:$E$2000='Analítico Cp.'!$B151)*('Diário 3º PA'!$C$4:$C$2000&gt;=G$4)*('Diário 3º PA'!$C$4:$C$2000&lt;=EOMONTH(G$4,0))*('Diário 3º PA'!$F$4:$F$2000)*(IF(Resumo!$Q$5="",1,'Diário 3º PA'!$O$4:$O$2000=Resumo!$Q$5)))
+SUMPRODUCT(('Diário 4º PA'!$E$4:$E$2000='Analítico Cp.'!$B151)*('Diário 4º PA'!$C$4:$C$2000&gt;=G$4)*('Diário 4º PA'!$C$4:$C$2000&lt;=EOMONTH(G$4,0))*('Diário 4º PA'!$F$4:$F$2000)*(IF(Resumo!$Q$5="",1,'Diário 4º PA'!$O$4:$O$2000=Resumo!$Q$5)))
+SUMPRODUCT(('Comp.'!$D$5:$D$763=$B151)*('Comp.'!$B$5:$B$763&gt;=G$4)*('Comp.'!$B$5:$B$763&lt;=EOMONTH(G$4,0))*('Comp.'!$E$5:$E$763)*(IF(Resumo!$Q$5="",1,'Comp.'!$K$5:$K$763=Resumo!$Q$5)))</f>
        <v>0</v>
      </c>
      <c r="H151" s="199">
        <f t="array" ref="H151">SUMPRODUCT(('Diário 1º PA'!$E$4:$E$2977='Analítico Cp.'!$B151)*('Diário 1º PA'!$C$4:$C$2977&gt;=H$4)*('Diário 1º PA'!$C$4:$C$2977&lt;=EOMONTH(H$4,0))*('Diário 1º PA'!$F$4:$F$2977)*(IF(Resumo!$Q$5="",1,'Diário 1º PA'!$O$4:$O$2977=Resumo!$Q$5)))
+SUMPRODUCT(('Diário 2º PA'!$E$4:$E$2000='Analítico Cp.'!$B151)*('Diário 2º PA'!$C$4:$C$2000&gt;=H$4)*('Diário 2º PA'!$C$4:$C$2000&lt;=EOMONTH(H$4,0))*('Diário 2º PA'!$F$4:$F$2000)*(IF(Resumo!$Q$5="",1,'Diário 2º PA'!$O$4:$O$2000=Resumo!$Q$5)))
+SUMPRODUCT(('Diário 3º PA'!$E$4:$E$2000='Analítico Cp.'!$B151)*('Diário 3º PA'!$C$4:$C$2000&gt;=H$4)*('Diário 3º PA'!$C$4:$C$2000&lt;=EOMONTH(H$4,0))*('Diário 3º PA'!$F$4:$F$2000)*(IF(Resumo!$Q$5="",1,'Diário 3º PA'!$O$4:$O$2000=Resumo!$Q$5)))
+SUMPRODUCT(('Diário 4º PA'!$E$4:$E$2000='Analítico Cp.'!$B151)*('Diário 4º PA'!$C$4:$C$2000&gt;=H$4)*('Diário 4º PA'!$C$4:$C$2000&lt;=EOMONTH(H$4,0))*('Diário 4º PA'!$F$4:$F$2000)*(IF(Resumo!$Q$5="",1,'Diário 4º PA'!$O$4:$O$2000=Resumo!$Q$5)))
+SUMPRODUCT(('Comp.'!$D$5:$D$763=$B151)*('Comp.'!$B$5:$B$763&gt;=H$4)*('Comp.'!$B$5:$B$763&lt;=EOMONTH(H$4,0))*('Comp.'!$E$5:$E$763)*(IF(Resumo!$Q$5="",1,'Comp.'!$K$5:$K$763=Resumo!$Q$5)))</f>
        <v>0</v>
      </c>
      <c r="I151" s="199">
        <f t="array" ref="I151">SUMPRODUCT(('Diário 1º PA'!$E$4:$E$2977='Analítico Cp.'!$B151)*('Diário 1º PA'!$C$4:$C$2977&gt;=I$4)*('Diário 1º PA'!$C$4:$C$2977&lt;=EOMONTH(I$4,0))*('Diário 1º PA'!$F$4:$F$2977)*(IF(Resumo!$Q$5="",1,'Diário 1º PA'!$O$4:$O$2977=Resumo!$Q$5)))
+SUMPRODUCT(('Diário 2º PA'!$E$4:$E$2000='Analítico Cp.'!$B151)*('Diário 2º PA'!$C$4:$C$2000&gt;=I$4)*('Diário 2º PA'!$C$4:$C$2000&lt;=EOMONTH(I$4,0))*('Diário 2º PA'!$F$4:$F$2000)*(IF(Resumo!$Q$5="",1,'Diário 2º PA'!$O$4:$O$2000=Resumo!$Q$5)))
+SUMPRODUCT(('Diário 3º PA'!$E$4:$E$2000='Analítico Cp.'!$B151)*('Diário 3º PA'!$C$4:$C$2000&gt;=I$4)*('Diário 3º PA'!$C$4:$C$2000&lt;=EOMONTH(I$4,0))*('Diário 3º PA'!$F$4:$F$2000)*(IF(Resumo!$Q$5="",1,'Diário 3º PA'!$O$4:$O$2000=Resumo!$Q$5)))
+SUMPRODUCT(('Diário 4º PA'!$E$4:$E$2000='Analítico Cp.'!$B151)*('Diário 4º PA'!$C$4:$C$2000&gt;=I$4)*('Diário 4º PA'!$C$4:$C$2000&lt;=EOMONTH(I$4,0))*('Diário 4º PA'!$F$4:$F$2000)*(IF(Resumo!$Q$5="",1,'Diário 4º PA'!$O$4:$O$2000=Resumo!$Q$5)))
+SUMPRODUCT(('Comp.'!$D$5:$D$763=$B151)*('Comp.'!$B$5:$B$763&gt;=I$4)*('Comp.'!$B$5:$B$763&lt;=EOMONTH(I$4,0))*('Comp.'!$E$5:$E$763)*(IF(Resumo!$Q$5="",1,'Comp.'!$K$5:$K$763=Resumo!$Q$5)))</f>
        <v>0</v>
      </c>
      <c r="J151" s="199">
        <f t="array" ref="J151">SUMPRODUCT(('Diário 1º PA'!$E$4:$E$2977='Analítico Cp.'!$B151)*('Diário 1º PA'!$C$4:$C$2977&gt;=J$4)*('Diário 1º PA'!$C$4:$C$2977&lt;=EOMONTH(J$4,0))*('Diário 1º PA'!$F$4:$F$2977)*(IF(Resumo!$Q$5="",1,'Diário 1º PA'!$O$4:$O$2977=Resumo!$Q$5)))
+SUMPRODUCT(('Diário 2º PA'!$E$4:$E$2000='Analítico Cp.'!$B151)*('Diário 2º PA'!$C$4:$C$2000&gt;=J$4)*('Diário 2º PA'!$C$4:$C$2000&lt;=EOMONTH(J$4,0))*('Diário 2º PA'!$F$4:$F$2000)*(IF(Resumo!$Q$5="",1,'Diário 2º PA'!$O$4:$O$2000=Resumo!$Q$5)))
+SUMPRODUCT(('Diário 3º PA'!$E$4:$E$2000='Analítico Cp.'!$B151)*('Diário 3º PA'!$C$4:$C$2000&gt;=J$4)*('Diário 3º PA'!$C$4:$C$2000&lt;=EOMONTH(J$4,0))*('Diário 3º PA'!$F$4:$F$2000)*(IF(Resumo!$Q$5="",1,'Diário 3º PA'!$O$4:$O$2000=Resumo!$Q$5)))
+SUMPRODUCT(('Diário 4º PA'!$E$4:$E$2000='Analítico Cp.'!$B151)*('Diário 4º PA'!$C$4:$C$2000&gt;=J$4)*('Diário 4º PA'!$C$4:$C$2000&lt;=EOMONTH(J$4,0))*('Diário 4º PA'!$F$4:$F$2000)*(IF(Resumo!$Q$5="",1,'Diário 4º PA'!$O$4:$O$2000=Resumo!$Q$5)))
+SUMPRODUCT(('Comp.'!$D$5:$D$763=$B151)*('Comp.'!$B$5:$B$763&gt;=J$4)*('Comp.'!$B$5:$B$763&lt;=EOMONTH(J$4,0))*('Comp.'!$E$5:$E$763)*(IF(Resumo!$Q$5="",1,'Comp.'!$K$5:$K$763=Resumo!$Q$5)))</f>
        <v>0</v>
      </c>
      <c r="K151" s="199">
        <f t="array" ref="K151">SUMPRODUCT(('Diário 1º PA'!$E$4:$E$2977='Analítico Cp.'!$B151)*('Diário 1º PA'!$C$4:$C$2977&gt;=K$4)*('Diário 1º PA'!$C$4:$C$2977&lt;=EOMONTH(K$4,0))*('Diário 1º PA'!$F$4:$F$2977)*(IF(Resumo!$Q$5="",1,'Diário 1º PA'!$O$4:$O$2977=Resumo!$Q$5)))
+SUMPRODUCT(('Diário 2º PA'!$E$4:$E$2000='Analítico Cp.'!$B151)*('Diário 2º PA'!$C$4:$C$2000&gt;=K$4)*('Diário 2º PA'!$C$4:$C$2000&lt;=EOMONTH(K$4,0))*('Diário 2º PA'!$F$4:$F$2000)*(IF(Resumo!$Q$5="",1,'Diário 2º PA'!$O$4:$O$2000=Resumo!$Q$5)))
+SUMPRODUCT(('Diário 3º PA'!$E$4:$E$2000='Analítico Cp.'!$B151)*('Diário 3º PA'!$C$4:$C$2000&gt;=K$4)*('Diário 3º PA'!$C$4:$C$2000&lt;=EOMONTH(K$4,0))*('Diário 3º PA'!$F$4:$F$2000)*(IF(Resumo!$Q$5="",1,'Diário 3º PA'!$O$4:$O$2000=Resumo!$Q$5)))
+SUMPRODUCT(('Diário 4º PA'!$E$4:$E$2000='Analítico Cp.'!$B151)*('Diário 4º PA'!$C$4:$C$2000&gt;=K$4)*('Diário 4º PA'!$C$4:$C$2000&lt;=EOMONTH(K$4,0))*('Diário 4º PA'!$F$4:$F$2000)*(IF(Resumo!$Q$5="",1,'Diário 4º PA'!$O$4:$O$2000=Resumo!$Q$5)))
+SUMPRODUCT(('Comp.'!$D$5:$D$763=$B151)*('Comp.'!$B$5:$B$763&gt;=K$4)*('Comp.'!$B$5:$B$763&lt;=EOMONTH(K$4,0))*('Comp.'!$E$5:$E$763)*(IF(Resumo!$Q$5="",1,'Comp.'!$K$5:$K$763=Resumo!$Q$5)))</f>
        <v>0</v>
      </c>
      <c r="L151" s="199">
        <f t="array" ref="L151">SUMPRODUCT(('Diário 1º PA'!$E$4:$E$2977='Analítico Cp.'!$B151)*('Diário 1º PA'!$C$4:$C$2977&gt;=L$4)*('Diário 1º PA'!$C$4:$C$2977&lt;=EOMONTH(L$4,0))*('Diário 1º PA'!$F$4:$F$2977)*(IF(Resumo!$Q$5="",1,'Diário 1º PA'!$O$4:$O$2977=Resumo!$Q$5)))
+SUMPRODUCT(('Diário 2º PA'!$E$4:$E$2000='Analítico Cp.'!$B151)*('Diário 2º PA'!$C$4:$C$2000&gt;=L$4)*('Diário 2º PA'!$C$4:$C$2000&lt;=EOMONTH(L$4,0))*('Diário 2º PA'!$F$4:$F$2000)*(IF(Resumo!$Q$5="",1,'Diário 2º PA'!$O$4:$O$2000=Resumo!$Q$5)))
+SUMPRODUCT(('Diário 3º PA'!$E$4:$E$2000='Analítico Cp.'!$B151)*('Diário 3º PA'!$C$4:$C$2000&gt;=L$4)*('Diário 3º PA'!$C$4:$C$2000&lt;=EOMONTH(L$4,0))*('Diário 3º PA'!$F$4:$F$2000)*(IF(Resumo!$Q$5="",1,'Diário 3º PA'!$O$4:$O$2000=Resumo!$Q$5)))
+SUMPRODUCT(('Diário 4º PA'!$E$4:$E$2000='Analítico Cp.'!$B151)*('Diário 4º PA'!$C$4:$C$2000&gt;=L$4)*('Diário 4º PA'!$C$4:$C$2000&lt;=EOMONTH(L$4,0))*('Diário 4º PA'!$F$4:$F$2000)*(IF(Resumo!$Q$5="",1,'Diário 4º PA'!$O$4:$O$2000=Resumo!$Q$5)))
+SUMPRODUCT(('Comp.'!$D$5:$D$763=$B151)*('Comp.'!$B$5:$B$763&gt;=L$4)*('Comp.'!$B$5:$B$763&lt;=EOMONTH(L$4,0))*('Comp.'!$E$5:$E$763)*(IF(Resumo!$Q$5="",1,'Comp.'!$K$5:$K$763=Resumo!$Q$5)))</f>
        <v>0</v>
      </c>
      <c r="M151" s="199">
        <f t="array" ref="M151">SUMPRODUCT(('Diário 1º PA'!$E$4:$E$2977='Analítico Cp.'!$B151)*('Diário 1º PA'!$C$4:$C$2977&gt;=M$4)*('Diário 1º PA'!$C$4:$C$2977&lt;=EOMONTH(M$4,0))*('Diário 1º PA'!$F$4:$F$2977)*(IF(Resumo!$Q$5="",1,'Diário 1º PA'!$O$4:$O$2977=Resumo!$Q$5)))
+SUMPRODUCT(('Diário 2º PA'!$E$4:$E$2000='Analítico Cp.'!$B151)*('Diário 2º PA'!$C$4:$C$2000&gt;=M$4)*('Diário 2º PA'!$C$4:$C$2000&lt;=EOMONTH(M$4,0))*('Diário 2º PA'!$F$4:$F$2000)*(IF(Resumo!$Q$5="",1,'Diário 2º PA'!$O$4:$O$2000=Resumo!$Q$5)))
+SUMPRODUCT(('Diário 3º PA'!$E$4:$E$2000='Analítico Cp.'!$B151)*('Diário 3º PA'!$C$4:$C$2000&gt;=M$4)*('Diário 3º PA'!$C$4:$C$2000&lt;=EOMONTH(M$4,0))*('Diário 3º PA'!$F$4:$F$2000)*(IF(Resumo!$Q$5="",1,'Diário 3º PA'!$O$4:$O$2000=Resumo!$Q$5)))
+SUMPRODUCT(('Diário 4º PA'!$E$4:$E$2000='Analítico Cp.'!$B151)*('Diário 4º PA'!$C$4:$C$2000&gt;=M$4)*('Diário 4º PA'!$C$4:$C$2000&lt;=EOMONTH(M$4,0))*('Diário 4º PA'!$F$4:$F$2000)*(IF(Resumo!$Q$5="",1,'Diário 4º PA'!$O$4:$O$2000=Resumo!$Q$5)))
+SUMPRODUCT(('Comp.'!$D$5:$D$763=$B151)*('Comp.'!$B$5:$B$763&gt;=M$4)*('Comp.'!$B$5:$B$763&lt;=EOMONTH(M$4,0))*('Comp.'!$E$5:$E$763)*(IF(Resumo!$Q$5="",1,'Comp.'!$K$5:$K$763=Resumo!$Q$5)))</f>
        <v>0</v>
      </c>
      <c r="N151" s="199">
        <f t="array" ref="N151">SUMPRODUCT(('Diário 1º PA'!$E$4:$E$2977='Analítico Cp.'!$B151)*('Diário 1º PA'!$C$4:$C$2977&gt;=N$4)*('Diário 1º PA'!$C$4:$C$2977&lt;=EOMONTH(N$4,0))*('Diário 1º PA'!$F$4:$F$2977)*(IF(Resumo!$Q$5="",1,'Diário 1º PA'!$O$4:$O$2977=Resumo!$Q$5)))
+SUMPRODUCT(('Diário 2º PA'!$E$4:$E$2000='Analítico Cp.'!$B151)*('Diário 2º PA'!$C$4:$C$2000&gt;=N$4)*('Diário 2º PA'!$C$4:$C$2000&lt;=EOMONTH(N$4,0))*('Diário 2º PA'!$F$4:$F$2000)*(IF(Resumo!$Q$5="",1,'Diário 2º PA'!$O$4:$O$2000=Resumo!$Q$5)))
+SUMPRODUCT(('Diário 3º PA'!$E$4:$E$2000='Analítico Cp.'!$B151)*('Diário 3º PA'!$C$4:$C$2000&gt;=N$4)*('Diário 3º PA'!$C$4:$C$2000&lt;=EOMONTH(N$4,0))*('Diário 3º PA'!$F$4:$F$2000)*(IF(Resumo!$Q$5="",1,'Diário 3º PA'!$O$4:$O$2000=Resumo!$Q$5)))
+SUMPRODUCT(('Diário 4º PA'!$E$4:$E$2000='Analítico Cp.'!$B151)*('Diário 4º PA'!$C$4:$C$2000&gt;=N$4)*('Diário 4º PA'!$C$4:$C$2000&lt;=EOMONTH(N$4,0))*('Diário 4º PA'!$F$4:$F$2000)*(IF(Resumo!$Q$5="",1,'Diário 4º PA'!$O$4:$O$2000=Resumo!$Q$5)))
+SUMPRODUCT(('Comp.'!$D$5:$D$763=$B151)*('Comp.'!$B$5:$B$763&gt;=N$4)*('Comp.'!$B$5:$B$763&lt;=EOMONTH(N$4,0))*('Comp.'!$E$5:$E$763)*(IF(Resumo!$Q$5="",1,'Comp.'!$K$5:$K$763=Resumo!$Q$5)))</f>
        <v>0</v>
      </c>
      <c r="O151" s="200">
        <f t="shared" si="16"/>
        <v>0</v>
      </c>
      <c r="P151" s="201">
        <f t="shared" si="17"/>
        <v>0</v>
      </c>
      <c r="Q151" s="174"/>
      <c r="R151" s="174"/>
      <c r="S151" s="174"/>
      <c r="T151" s="174"/>
      <c r="U151" s="174"/>
      <c r="V151" s="174"/>
      <c r="W151" s="174"/>
      <c r="X151" s="174"/>
      <c r="Y151" s="174"/>
      <c r="Z151" s="174"/>
    </row>
    <row r="152" spans="1:26" ht="23.25" customHeight="1" x14ac:dyDescent="0.2">
      <c r="A152" s="220" t="s">
        <v>404</v>
      </c>
      <c r="B152" s="221" t="s">
        <v>405</v>
      </c>
      <c r="C152" s="199">
        <f t="array" ref="C152">SUMPRODUCT(('Diário 1º PA'!$E$4:$E$2977='Analítico Cp.'!$B152)*('Diário 1º PA'!$C$4:$C$2977&gt;=C$4)*('Diário 1º PA'!$C$4:$C$2977&lt;=EOMONTH(C$4,0))*('Diário 1º PA'!$F$4:$F$2977)*(IF(Resumo!$Q$5="",1,'Diário 1º PA'!$O$4:$O$2977=Resumo!$Q$5)))
+SUMPRODUCT(('Diário 2º PA'!$E$4:$E$2000='Analítico Cp.'!$B152)*('Diário 2º PA'!$C$4:$C$2000&gt;=C$4)*('Diário 2º PA'!$C$4:$C$2000&lt;=EOMONTH(C$4,0))*('Diário 2º PA'!$F$4:$F$2000)*(IF(Resumo!$Q$5="",1,'Diário 2º PA'!$O$4:$O$2000=Resumo!$Q$5)))
+SUMPRODUCT(('Diário 3º PA'!$E$4:$E$2000='Analítico Cp.'!$B152)*('Diário 3º PA'!$C$4:$C$2000&gt;=C$4)*('Diário 3º PA'!$C$4:$C$2000&lt;=EOMONTH(C$4,0))*('Diário 3º PA'!$F$4:$F$2000)*(IF(Resumo!$Q$5="",1,'Diário 3º PA'!$O$4:$O$2000=Resumo!$Q$5)))
+SUMPRODUCT(('Diário 4º PA'!$E$4:$E$2000='Analítico Cp.'!$B152)*('Diário 4º PA'!$C$4:$C$2000&gt;=C$4)*('Diário 4º PA'!$C$4:$C$2000&lt;=EOMONTH(C$4,0))*('Diário 4º PA'!$F$4:$F$2000)*(IF(Resumo!$Q$5="",1,'Diário 4º PA'!$O$4:$O$2000=Resumo!$Q$5)))
+SUMPRODUCT(('Comp.'!$D$5:$D$763=$B152)*('Comp.'!$B$5:$B$763&gt;=C$4)*('Comp.'!$B$5:$B$763&lt;=EOMONTH(C$4,0))*('Comp.'!$E$5:$E$763)*(IF(Resumo!$Q$5="",1,'Comp.'!$K$5:$K$763=Resumo!$Q$5)))</f>
        <v>0</v>
      </c>
      <c r="D152" s="199">
        <f t="array" ref="D152">SUMPRODUCT(('Diário 1º PA'!$E$4:$E$2977='Analítico Cp.'!$B152)*('Diário 1º PA'!$C$4:$C$2977&gt;=D$4)*('Diário 1º PA'!$C$4:$C$2977&lt;=EOMONTH(D$4,0))*('Diário 1º PA'!$F$4:$F$2977)*(IF(Resumo!$Q$5="",1,'Diário 1º PA'!$O$4:$O$2977=Resumo!$Q$5)))
+SUMPRODUCT(('Diário 2º PA'!$E$4:$E$2000='Analítico Cp.'!$B152)*('Diário 2º PA'!$C$4:$C$2000&gt;=D$4)*('Diário 2º PA'!$C$4:$C$2000&lt;=EOMONTH(D$4,0))*('Diário 2º PA'!$F$4:$F$2000)*(IF(Resumo!$Q$5="",1,'Diário 2º PA'!$O$4:$O$2000=Resumo!$Q$5)))
+SUMPRODUCT(('Diário 3º PA'!$E$4:$E$2000='Analítico Cp.'!$B152)*('Diário 3º PA'!$C$4:$C$2000&gt;=D$4)*('Diário 3º PA'!$C$4:$C$2000&lt;=EOMONTH(D$4,0))*('Diário 3º PA'!$F$4:$F$2000)*(IF(Resumo!$Q$5="",1,'Diário 3º PA'!$O$4:$O$2000=Resumo!$Q$5)))
+SUMPRODUCT(('Diário 4º PA'!$E$4:$E$2000='Analítico Cp.'!$B152)*('Diário 4º PA'!$C$4:$C$2000&gt;=D$4)*('Diário 4º PA'!$C$4:$C$2000&lt;=EOMONTH(D$4,0))*('Diário 4º PA'!$F$4:$F$2000)*(IF(Resumo!$Q$5="",1,'Diário 4º PA'!$O$4:$O$2000=Resumo!$Q$5)))
+SUMPRODUCT(('Comp.'!$D$5:$D$763=$B152)*('Comp.'!$B$5:$B$763&gt;=D$4)*('Comp.'!$B$5:$B$763&lt;=EOMONTH(D$4,0))*('Comp.'!$E$5:$E$763)*(IF(Resumo!$Q$5="",1,'Comp.'!$K$5:$K$763=Resumo!$Q$5)))</f>
        <v>0</v>
      </c>
      <c r="E152" s="199">
        <f t="array" ref="E152">SUMPRODUCT(('Diário 1º PA'!$E$4:$E$2977='Analítico Cp.'!$B152)*('Diário 1º PA'!$C$4:$C$2977&gt;=E$4)*('Diário 1º PA'!$C$4:$C$2977&lt;=EOMONTH(E$4,0))*('Diário 1º PA'!$F$4:$F$2977)*(IF(Resumo!$Q$5="",1,'Diário 1º PA'!$O$4:$O$2977=Resumo!$Q$5)))
+SUMPRODUCT(('Diário 2º PA'!$E$4:$E$2000='Analítico Cp.'!$B152)*('Diário 2º PA'!$C$4:$C$2000&gt;=E$4)*('Diário 2º PA'!$C$4:$C$2000&lt;=EOMONTH(E$4,0))*('Diário 2º PA'!$F$4:$F$2000)*(IF(Resumo!$Q$5="",1,'Diário 2º PA'!$O$4:$O$2000=Resumo!$Q$5)))
+SUMPRODUCT(('Diário 3º PA'!$E$4:$E$2000='Analítico Cp.'!$B152)*('Diário 3º PA'!$C$4:$C$2000&gt;=E$4)*('Diário 3º PA'!$C$4:$C$2000&lt;=EOMONTH(E$4,0))*('Diário 3º PA'!$F$4:$F$2000)*(IF(Resumo!$Q$5="",1,'Diário 3º PA'!$O$4:$O$2000=Resumo!$Q$5)))
+SUMPRODUCT(('Diário 4º PA'!$E$4:$E$2000='Analítico Cp.'!$B152)*('Diário 4º PA'!$C$4:$C$2000&gt;=E$4)*('Diário 4º PA'!$C$4:$C$2000&lt;=EOMONTH(E$4,0))*('Diário 4º PA'!$F$4:$F$2000)*(IF(Resumo!$Q$5="",1,'Diário 4º PA'!$O$4:$O$2000=Resumo!$Q$5)))
+SUMPRODUCT(('Comp.'!$D$5:$D$763=$B152)*('Comp.'!$B$5:$B$763&gt;=E$4)*('Comp.'!$B$5:$B$763&lt;=EOMONTH(E$4,0))*('Comp.'!$E$5:$E$763)*(IF(Resumo!$Q$5="",1,'Comp.'!$K$5:$K$763=Resumo!$Q$5)))</f>
        <v>0</v>
      </c>
      <c r="F152" s="199">
        <f t="array" ref="F152">SUMPRODUCT(('Diário 1º PA'!$E$4:$E$2977='Analítico Cp.'!$B152)*('Diário 1º PA'!$C$4:$C$2977&gt;=F$4)*('Diário 1º PA'!$C$4:$C$2977&lt;=EOMONTH(F$4,0))*('Diário 1º PA'!$F$4:$F$2977)*(IF(Resumo!$Q$5="",1,'Diário 1º PA'!$O$4:$O$2977=Resumo!$Q$5)))
+SUMPRODUCT(('Diário 2º PA'!$E$4:$E$2000='Analítico Cp.'!$B152)*('Diário 2º PA'!$C$4:$C$2000&gt;=F$4)*('Diário 2º PA'!$C$4:$C$2000&lt;=EOMONTH(F$4,0))*('Diário 2º PA'!$F$4:$F$2000)*(IF(Resumo!$Q$5="",1,'Diário 2º PA'!$O$4:$O$2000=Resumo!$Q$5)))
+SUMPRODUCT(('Diário 3º PA'!$E$4:$E$2000='Analítico Cp.'!$B152)*('Diário 3º PA'!$C$4:$C$2000&gt;=F$4)*('Diário 3º PA'!$C$4:$C$2000&lt;=EOMONTH(F$4,0))*('Diário 3º PA'!$F$4:$F$2000)*(IF(Resumo!$Q$5="",1,'Diário 3º PA'!$O$4:$O$2000=Resumo!$Q$5)))
+SUMPRODUCT(('Diário 4º PA'!$E$4:$E$2000='Analítico Cp.'!$B152)*('Diário 4º PA'!$C$4:$C$2000&gt;=F$4)*('Diário 4º PA'!$C$4:$C$2000&lt;=EOMONTH(F$4,0))*('Diário 4º PA'!$F$4:$F$2000)*(IF(Resumo!$Q$5="",1,'Diário 4º PA'!$O$4:$O$2000=Resumo!$Q$5)))
+SUMPRODUCT(('Comp.'!$D$5:$D$763=$B152)*('Comp.'!$B$5:$B$763&gt;=F$4)*('Comp.'!$B$5:$B$763&lt;=EOMONTH(F$4,0))*('Comp.'!$E$5:$E$763)*(IF(Resumo!$Q$5="",1,'Comp.'!$K$5:$K$763=Resumo!$Q$5)))</f>
        <v>0</v>
      </c>
      <c r="G152" s="199">
        <f t="array" ref="G152">SUMPRODUCT(('Diário 1º PA'!$E$4:$E$2977='Analítico Cp.'!$B152)*('Diário 1º PA'!$C$4:$C$2977&gt;=G$4)*('Diário 1º PA'!$C$4:$C$2977&lt;=EOMONTH(G$4,0))*('Diário 1º PA'!$F$4:$F$2977)*(IF(Resumo!$Q$5="",1,'Diário 1º PA'!$O$4:$O$2977=Resumo!$Q$5)))
+SUMPRODUCT(('Diário 2º PA'!$E$4:$E$2000='Analítico Cp.'!$B152)*('Diário 2º PA'!$C$4:$C$2000&gt;=G$4)*('Diário 2º PA'!$C$4:$C$2000&lt;=EOMONTH(G$4,0))*('Diário 2º PA'!$F$4:$F$2000)*(IF(Resumo!$Q$5="",1,'Diário 2º PA'!$O$4:$O$2000=Resumo!$Q$5)))
+SUMPRODUCT(('Diário 3º PA'!$E$4:$E$2000='Analítico Cp.'!$B152)*('Diário 3º PA'!$C$4:$C$2000&gt;=G$4)*('Diário 3º PA'!$C$4:$C$2000&lt;=EOMONTH(G$4,0))*('Diário 3º PA'!$F$4:$F$2000)*(IF(Resumo!$Q$5="",1,'Diário 3º PA'!$O$4:$O$2000=Resumo!$Q$5)))
+SUMPRODUCT(('Diário 4º PA'!$E$4:$E$2000='Analítico Cp.'!$B152)*('Diário 4º PA'!$C$4:$C$2000&gt;=G$4)*('Diário 4º PA'!$C$4:$C$2000&lt;=EOMONTH(G$4,0))*('Diário 4º PA'!$F$4:$F$2000)*(IF(Resumo!$Q$5="",1,'Diário 4º PA'!$O$4:$O$2000=Resumo!$Q$5)))
+SUMPRODUCT(('Comp.'!$D$5:$D$763=$B152)*('Comp.'!$B$5:$B$763&gt;=G$4)*('Comp.'!$B$5:$B$763&lt;=EOMONTH(G$4,0))*('Comp.'!$E$5:$E$763)*(IF(Resumo!$Q$5="",1,'Comp.'!$K$5:$K$763=Resumo!$Q$5)))</f>
        <v>0</v>
      </c>
      <c r="H152" s="199">
        <f t="array" ref="H152">SUMPRODUCT(('Diário 1º PA'!$E$4:$E$2977='Analítico Cp.'!$B152)*('Diário 1º PA'!$C$4:$C$2977&gt;=H$4)*('Diário 1º PA'!$C$4:$C$2977&lt;=EOMONTH(H$4,0))*('Diário 1º PA'!$F$4:$F$2977)*(IF(Resumo!$Q$5="",1,'Diário 1º PA'!$O$4:$O$2977=Resumo!$Q$5)))
+SUMPRODUCT(('Diário 2º PA'!$E$4:$E$2000='Analítico Cp.'!$B152)*('Diário 2º PA'!$C$4:$C$2000&gt;=H$4)*('Diário 2º PA'!$C$4:$C$2000&lt;=EOMONTH(H$4,0))*('Diário 2º PA'!$F$4:$F$2000)*(IF(Resumo!$Q$5="",1,'Diário 2º PA'!$O$4:$O$2000=Resumo!$Q$5)))
+SUMPRODUCT(('Diário 3º PA'!$E$4:$E$2000='Analítico Cp.'!$B152)*('Diário 3º PA'!$C$4:$C$2000&gt;=H$4)*('Diário 3º PA'!$C$4:$C$2000&lt;=EOMONTH(H$4,0))*('Diário 3º PA'!$F$4:$F$2000)*(IF(Resumo!$Q$5="",1,'Diário 3º PA'!$O$4:$O$2000=Resumo!$Q$5)))
+SUMPRODUCT(('Diário 4º PA'!$E$4:$E$2000='Analítico Cp.'!$B152)*('Diário 4º PA'!$C$4:$C$2000&gt;=H$4)*('Diário 4º PA'!$C$4:$C$2000&lt;=EOMONTH(H$4,0))*('Diário 4º PA'!$F$4:$F$2000)*(IF(Resumo!$Q$5="",1,'Diário 4º PA'!$O$4:$O$2000=Resumo!$Q$5)))
+SUMPRODUCT(('Comp.'!$D$5:$D$763=$B152)*('Comp.'!$B$5:$B$763&gt;=H$4)*('Comp.'!$B$5:$B$763&lt;=EOMONTH(H$4,0))*('Comp.'!$E$5:$E$763)*(IF(Resumo!$Q$5="",1,'Comp.'!$K$5:$K$763=Resumo!$Q$5)))</f>
        <v>0</v>
      </c>
      <c r="I152" s="199">
        <f t="array" ref="I152">SUMPRODUCT(('Diário 1º PA'!$E$4:$E$2977='Analítico Cp.'!$B152)*('Diário 1º PA'!$C$4:$C$2977&gt;=I$4)*('Diário 1º PA'!$C$4:$C$2977&lt;=EOMONTH(I$4,0))*('Diário 1º PA'!$F$4:$F$2977)*(IF(Resumo!$Q$5="",1,'Diário 1º PA'!$O$4:$O$2977=Resumo!$Q$5)))
+SUMPRODUCT(('Diário 2º PA'!$E$4:$E$2000='Analítico Cp.'!$B152)*('Diário 2º PA'!$C$4:$C$2000&gt;=I$4)*('Diário 2º PA'!$C$4:$C$2000&lt;=EOMONTH(I$4,0))*('Diário 2º PA'!$F$4:$F$2000)*(IF(Resumo!$Q$5="",1,'Diário 2º PA'!$O$4:$O$2000=Resumo!$Q$5)))
+SUMPRODUCT(('Diário 3º PA'!$E$4:$E$2000='Analítico Cp.'!$B152)*('Diário 3º PA'!$C$4:$C$2000&gt;=I$4)*('Diário 3º PA'!$C$4:$C$2000&lt;=EOMONTH(I$4,0))*('Diário 3º PA'!$F$4:$F$2000)*(IF(Resumo!$Q$5="",1,'Diário 3º PA'!$O$4:$O$2000=Resumo!$Q$5)))
+SUMPRODUCT(('Diário 4º PA'!$E$4:$E$2000='Analítico Cp.'!$B152)*('Diário 4º PA'!$C$4:$C$2000&gt;=I$4)*('Diário 4º PA'!$C$4:$C$2000&lt;=EOMONTH(I$4,0))*('Diário 4º PA'!$F$4:$F$2000)*(IF(Resumo!$Q$5="",1,'Diário 4º PA'!$O$4:$O$2000=Resumo!$Q$5)))
+SUMPRODUCT(('Comp.'!$D$5:$D$763=$B152)*('Comp.'!$B$5:$B$763&gt;=I$4)*('Comp.'!$B$5:$B$763&lt;=EOMONTH(I$4,0))*('Comp.'!$E$5:$E$763)*(IF(Resumo!$Q$5="",1,'Comp.'!$K$5:$K$763=Resumo!$Q$5)))</f>
        <v>0</v>
      </c>
      <c r="J152" s="199">
        <f t="array" ref="J152">SUMPRODUCT(('Diário 1º PA'!$E$4:$E$2977='Analítico Cp.'!$B152)*('Diário 1º PA'!$C$4:$C$2977&gt;=J$4)*('Diário 1º PA'!$C$4:$C$2977&lt;=EOMONTH(J$4,0))*('Diário 1º PA'!$F$4:$F$2977)*(IF(Resumo!$Q$5="",1,'Diário 1º PA'!$O$4:$O$2977=Resumo!$Q$5)))
+SUMPRODUCT(('Diário 2º PA'!$E$4:$E$2000='Analítico Cp.'!$B152)*('Diário 2º PA'!$C$4:$C$2000&gt;=J$4)*('Diário 2º PA'!$C$4:$C$2000&lt;=EOMONTH(J$4,0))*('Diário 2º PA'!$F$4:$F$2000)*(IF(Resumo!$Q$5="",1,'Diário 2º PA'!$O$4:$O$2000=Resumo!$Q$5)))
+SUMPRODUCT(('Diário 3º PA'!$E$4:$E$2000='Analítico Cp.'!$B152)*('Diário 3º PA'!$C$4:$C$2000&gt;=J$4)*('Diário 3º PA'!$C$4:$C$2000&lt;=EOMONTH(J$4,0))*('Diário 3º PA'!$F$4:$F$2000)*(IF(Resumo!$Q$5="",1,'Diário 3º PA'!$O$4:$O$2000=Resumo!$Q$5)))
+SUMPRODUCT(('Diário 4º PA'!$E$4:$E$2000='Analítico Cp.'!$B152)*('Diário 4º PA'!$C$4:$C$2000&gt;=J$4)*('Diário 4º PA'!$C$4:$C$2000&lt;=EOMONTH(J$4,0))*('Diário 4º PA'!$F$4:$F$2000)*(IF(Resumo!$Q$5="",1,'Diário 4º PA'!$O$4:$O$2000=Resumo!$Q$5)))
+SUMPRODUCT(('Comp.'!$D$5:$D$763=$B152)*('Comp.'!$B$5:$B$763&gt;=J$4)*('Comp.'!$B$5:$B$763&lt;=EOMONTH(J$4,0))*('Comp.'!$E$5:$E$763)*(IF(Resumo!$Q$5="",1,'Comp.'!$K$5:$K$763=Resumo!$Q$5)))</f>
        <v>0</v>
      </c>
      <c r="K152" s="199">
        <f t="array" ref="K152">SUMPRODUCT(('Diário 1º PA'!$E$4:$E$2977='Analítico Cp.'!$B152)*('Diário 1º PA'!$C$4:$C$2977&gt;=K$4)*('Diário 1º PA'!$C$4:$C$2977&lt;=EOMONTH(K$4,0))*('Diário 1º PA'!$F$4:$F$2977)*(IF(Resumo!$Q$5="",1,'Diário 1º PA'!$O$4:$O$2977=Resumo!$Q$5)))
+SUMPRODUCT(('Diário 2º PA'!$E$4:$E$2000='Analítico Cp.'!$B152)*('Diário 2º PA'!$C$4:$C$2000&gt;=K$4)*('Diário 2º PA'!$C$4:$C$2000&lt;=EOMONTH(K$4,0))*('Diário 2º PA'!$F$4:$F$2000)*(IF(Resumo!$Q$5="",1,'Diário 2º PA'!$O$4:$O$2000=Resumo!$Q$5)))
+SUMPRODUCT(('Diário 3º PA'!$E$4:$E$2000='Analítico Cp.'!$B152)*('Diário 3º PA'!$C$4:$C$2000&gt;=K$4)*('Diário 3º PA'!$C$4:$C$2000&lt;=EOMONTH(K$4,0))*('Diário 3º PA'!$F$4:$F$2000)*(IF(Resumo!$Q$5="",1,'Diário 3º PA'!$O$4:$O$2000=Resumo!$Q$5)))
+SUMPRODUCT(('Diário 4º PA'!$E$4:$E$2000='Analítico Cp.'!$B152)*('Diário 4º PA'!$C$4:$C$2000&gt;=K$4)*('Diário 4º PA'!$C$4:$C$2000&lt;=EOMONTH(K$4,0))*('Diário 4º PA'!$F$4:$F$2000)*(IF(Resumo!$Q$5="",1,'Diário 4º PA'!$O$4:$O$2000=Resumo!$Q$5)))
+SUMPRODUCT(('Comp.'!$D$5:$D$763=$B152)*('Comp.'!$B$5:$B$763&gt;=K$4)*('Comp.'!$B$5:$B$763&lt;=EOMONTH(K$4,0))*('Comp.'!$E$5:$E$763)*(IF(Resumo!$Q$5="",1,'Comp.'!$K$5:$K$763=Resumo!$Q$5)))</f>
        <v>0</v>
      </c>
      <c r="L152" s="199">
        <f t="array" ref="L152">SUMPRODUCT(('Diário 1º PA'!$E$4:$E$2977='Analítico Cp.'!$B152)*('Diário 1º PA'!$C$4:$C$2977&gt;=L$4)*('Diário 1º PA'!$C$4:$C$2977&lt;=EOMONTH(L$4,0))*('Diário 1º PA'!$F$4:$F$2977)*(IF(Resumo!$Q$5="",1,'Diário 1º PA'!$O$4:$O$2977=Resumo!$Q$5)))
+SUMPRODUCT(('Diário 2º PA'!$E$4:$E$2000='Analítico Cp.'!$B152)*('Diário 2º PA'!$C$4:$C$2000&gt;=L$4)*('Diário 2º PA'!$C$4:$C$2000&lt;=EOMONTH(L$4,0))*('Diário 2º PA'!$F$4:$F$2000)*(IF(Resumo!$Q$5="",1,'Diário 2º PA'!$O$4:$O$2000=Resumo!$Q$5)))
+SUMPRODUCT(('Diário 3º PA'!$E$4:$E$2000='Analítico Cp.'!$B152)*('Diário 3º PA'!$C$4:$C$2000&gt;=L$4)*('Diário 3º PA'!$C$4:$C$2000&lt;=EOMONTH(L$4,0))*('Diário 3º PA'!$F$4:$F$2000)*(IF(Resumo!$Q$5="",1,'Diário 3º PA'!$O$4:$O$2000=Resumo!$Q$5)))
+SUMPRODUCT(('Diário 4º PA'!$E$4:$E$2000='Analítico Cp.'!$B152)*('Diário 4º PA'!$C$4:$C$2000&gt;=L$4)*('Diário 4º PA'!$C$4:$C$2000&lt;=EOMONTH(L$4,0))*('Diário 4º PA'!$F$4:$F$2000)*(IF(Resumo!$Q$5="",1,'Diário 4º PA'!$O$4:$O$2000=Resumo!$Q$5)))
+SUMPRODUCT(('Comp.'!$D$5:$D$763=$B152)*('Comp.'!$B$5:$B$763&gt;=L$4)*('Comp.'!$B$5:$B$763&lt;=EOMONTH(L$4,0))*('Comp.'!$E$5:$E$763)*(IF(Resumo!$Q$5="",1,'Comp.'!$K$5:$K$763=Resumo!$Q$5)))</f>
        <v>0</v>
      </c>
      <c r="M152" s="199">
        <f t="array" ref="M152">SUMPRODUCT(('Diário 1º PA'!$E$4:$E$2977='Analítico Cp.'!$B152)*('Diário 1º PA'!$C$4:$C$2977&gt;=M$4)*('Diário 1º PA'!$C$4:$C$2977&lt;=EOMONTH(M$4,0))*('Diário 1º PA'!$F$4:$F$2977)*(IF(Resumo!$Q$5="",1,'Diário 1º PA'!$O$4:$O$2977=Resumo!$Q$5)))
+SUMPRODUCT(('Diário 2º PA'!$E$4:$E$2000='Analítico Cp.'!$B152)*('Diário 2º PA'!$C$4:$C$2000&gt;=M$4)*('Diário 2º PA'!$C$4:$C$2000&lt;=EOMONTH(M$4,0))*('Diário 2º PA'!$F$4:$F$2000)*(IF(Resumo!$Q$5="",1,'Diário 2º PA'!$O$4:$O$2000=Resumo!$Q$5)))
+SUMPRODUCT(('Diário 3º PA'!$E$4:$E$2000='Analítico Cp.'!$B152)*('Diário 3º PA'!$C$4:$C$2000&gt;=M$4)*('Diário 3º PA'!$C$4:$C$2000&lt;=EOMONTH(M$4,0))*('Diário 3º PA'!$F$4:$F$2000)*(IF(Resumo!$Q$5="",1,'Diário 3º PA'!$O$4:$O$2000=Resumo!$Q$5)))
+SUMPRODUCT(('Diário 4º PA'!$E$4:$E$2000='Analítico Cp.'!$B152)*('Diário 4º PA'!$C$4:$C$2000&gt;=M$4)*('Diário 4º PA'!$C$4:$C$2000&lt;=EOMONTH(M$4,0))*('Diário 4º PA'!$F$4:$F$2000)*(IF(Resumo!$Q$5="",1,'Diário 4º PA'!$O$4:$O$2000=Resumo!$Q$5)))
+SUMPRODUCT(('Comp.'!$D$5:$D$763=$B152)*('Comp.'!$B$5:$B$763&gt;=M$4)*('Comp.'!$B$5:$B$763&lt;=EOMONTH(M$4,0))*('Comp.'!$E$5:$E$763)*(IF(Resumo!$Q$5="",1,'Comp.'!$K$5:$K$763=Resumo!$Q$5)))</f>
        <v>0</v>
      </c>
      <c r="N152" s="199">
        <f t="array" ref="N152">SUMPRODUCT(('Diário 1º PA'!$E$4:$E$2977='Analítico Cp.'!$B152)*('Diário 1º PA'!$C$4:$C$2977&gt;=N$4)*('Diário 1º PA'!$C$4:$C$2977&lt;=EOMONTH(N$4,0))*('Diário 1º PA'!$F$4:$F$2977)*(IF(Resumo!$Q$5="",1,'Diário 1º PA'!$O$4:$O$2977=Resumo!$Q$5)))
+SUMPRODUCT(('Diário 2º PA'!$E$4:$E$2000='Analítico Cp.'!$B152)*('Diário 2º PA'!$C$4:$C$2000&gt;=N$4)*('Diário 2º PA'!$C$4:$C$2000&lt;=EOMONTH(N$4,0))*('Diário 2º PA'!$F$4:$F$2000)*(IF(Resumo!$Q$5="",1,'Diário 2º PA'!$O$4:$O$2000=Resumo!$Q$5)))
+SUMPRODUCT(('Diário 3º PA'!$E$4:$E$2000='Analítico Cp.'!$B152)*('Diário 3º PA'!$C$4:$C$2000&gt;=N$4)*('Diário 3º PA'!$C$4:$C$2000&lt;=EOMONTH(N$4,0))*('Diário 3º PA'!$F$4:$F$2000)*(IF(Resumo!$Q$5="",1,'Diário 3º PA'!$O$4:$O$2000=Resumo!$Q$5)))
+SUMPRODUCT(('Diário 4º PA'!$E$4:$E$2000='Analítico Cp.'!$B152)*('Diário 4º PA'!$C$4:$C$2000&gt;=N$4)*('Diário 4º PA'!$C$4:$C$2000&lt;=EOMONTH(N$4,0))*('Diário 4º PA'!$F$4:$F$2000)*(IF(Resumo!$Q$5="",1,'Diário 4º PA'!$O$4:$O$2000=Resumo!$Q$5)))
+SUMPRODUCT(('Comp.'!$D$5:$D$763=$B152)*('Comp.'!$B$5:$B$763&gt;=N$4)*('Comp.'!$B$5:$B$763&lt;=EOMONTH(N$4,0))*('Comp.'!$E$5:$E$763)*(IF(Resumo!$Q$5="",1,'Comp.'!$K$5:$K$763=Resumo!$Q$5)))</f>
        <v>0</v>
      </c>
      <c r="O152" s="200">
        <f t="shared" si="16"/>
        <v>0</v>
      </c>
      <c r="P152" s="201">
        <f t="shared" si="17"/>
        <v>0</v>
      </c>
      <c r="Q152" s="174"/>
      <c r="R152" s="174"/>
      <c r="S152" s="174"/>
      <c r="T152" s="174"/>
      <c r="U152" s="174"/>
      <c r="V152" s="174"/>
      <c r="W152" s="174"/>
      <c r="X152" s="174"/>
      <c r="Y152" s="174"/>
      <c r="Z152" s="174"/>
    </row>
    <row r="153" spans="1:26" ht="23.25" customHeight="1" x14ac:dyDescent="0.2">
      <c r="A153" s="220" t="s">
        <v>406</v>
      </c>
      <c r="B153" s="221" t="s">
        <v>407</v>
      </c>
      <c r="C153" s="199">
        <f t="array" ref="C153">SUMPRODUCT(('Diário 1º PA'!$E$4:$E$2977='Analítico Cp.'!$B153)*('Diário 1º PA'!$C$4:$C$2977&gt;=C$4)*('Diário 1º PA'!$C$4:$C$2977&lt;=EOMONTH(C$4,0))*('Diário 1º PA'!$F$4:$F$2977)*(IF(Resumo!$Q$5="",1,'Diário 1º PA'!$O$4:$O$2977=Resumo!$Q$5)))
+SUMPRODUCT(('Diário 2º PA'!$E$4:$E$2000='Analítico Cp.'!$B153)*('Diário 2º PA'!$C$4:$C$2000&gt;=C$4)*('Diário 2º PA'!$C$4:$C$2000&lt;=EOMONTH(C$4,0))*('Diário 2º PA'!$F$4:$F$2000)*(IF(Resumo!$Q$5="",1,'Diário 2º PA'!$O$4:$O$2000=Resumo!$Q$5)))
+SUMPRODUCT(('Diário 3º PA'!$E$4:$E$2000='Analítico Cp.'!$B153)*('Diário 3º PA'!$C$4:$C$2000&gt;=C$4)*('Diário 3º PA'!$C$4:$C$2000&lt;=EOMONTH(C$4,0))*('Diário 3º PA'!$F$4:$F$2000)*(IF(Resumo!$Q$5="",1,'Diário 3º PA'!$O$4:$O$2000=Resumo!$Q$5)))
+SUMPRODUCT(('Diário 4º PA'!$E$4:$E$2000='Analítico Cp.'!$B153)*('Diário 4º PA'!$C$4:$C$2000&gt;=C$4)*('Diário 4º PA'!$C$4:$C$2000&lt;=EOMONTH(C$4,0))*('Diário 4º PA'!$F$4:$F$2000)*(IF(Resumo!$Q$5="",1,'Diário 4º PA'!$O$4:$O$2000=Resumo!$Q$5)))
+SUMPRODUCT(('Comp.'!$D$5:$D$763=$B153)*('Comp.'!$B$5:$B$763&gt;=C$4)*('Comp.'!$B$5:$B$763&lt;=EOMONTH(C$4,0))*('Comp.'!$E$5:$E$763)*(IF(Resumo!$Q$5="",1,'Comp.'!$K$5:$K$763=Resumo!$Q$5)))</f>
        <v>0</v>
      </c>
      <c r="D153" s="199">
        <f t="array" ref="D153">SUMPRODUCT(('Diário 1º PA'!$E$4:$E$2977='Analítico Cp.'!$B153)*('Diário 1º PA'!$C$4:$C$2977&gt;=D$4)*('Diário 1º PA'!$C$4:$C$2977&lt;=EOMONTH(D$4,0))*('Diário 1º PA'!$F$4:$F$2977)*(IF(Resumo!$Q$5="",1,'Diário 1º PA'!$O$4:$O$2977=Resumo!$Q$5)))
+SUMPRODUCT(('Diário 2º PA'!$E$4:$E$2000='Analítico Cp.'!$B153)*('Diário 2º PA'!$C$4:$C$2000&gt;=D$4)*('Diário 2º PA'!$C$4:$C$2000&lt;=EOMONTH(D$4,0))*('Diário 2º PA'!$F$4:$F$2000)*(IF(Resumo!$Q$5="",1,'Diário 2º PA'!$O$4:$O$2000=Resumo!$Q$5)))
+SUMPRODUCT(('Diário 3º PA'!$E$4:$E$2000='Analítico Cp.'!$B153)*('Diário 3º PA'!$C$4:$C$2000&gt;=D$4)*('Diário 3º PA'!$C$4:$C$2000&lt;=EOMONTH(D$4,0))*('Diário 3º PA'!$F$4:$F$2000)*(IF(Resumo!$Q$5="",1,'Diário 3º PA'!$O$4:$O$2000=Resumo!$Q$5)))
+SUMPRODUCT(('Diário 4º PA'!$E$4:$E$2000='Analítico Cp.'!$B153)*('Diário 4º PA'!$C$4:$C$2000&gt;=D$4)*('Diário 4º PA'!$C$4:$C$2000&lt;=EOMONTH(D$4,0))*('Diário 4º PA'!$F$4:$F$2000)*(IF(Resumo!$Q$5="",1,'Diário 4º PA'!$O$4:$O$2000=Resumo!$Q$5)))
+SUMPRODUCT(('Comp.'!$D$5:$D$763=$B153)*('Comp.'!$B$5:$B$763&gt;=D$4)*('Comp.'!$B$5:$B$763&lt;=EOMONTH(D$4,0))*('Comp.'!$E$5:$E$763)*(IF(Resumo!$Q$5="",1,'Comp.'!$K$5:$K$763=Resumo!$Q$5)))</f>
        <v>0</v>
      </c>
      <c r="E153" s="199">
        <f t="array" ref="E153">SUMPRODUCT(('Diário 1º PA'!$E$4:$E$2977='Analítico Cp.'!$B153)*('Diário 1º PA'!$C$4:$C$2977&gt;=E$4)*('Diário 1º PA'!$C$4:$C$2977&lt;=EOMONTH(E$4,0))*('Diário 1º PA'!$F$4:$F$2977)*(IF(Resumo!$Q$5="",1,'Diário 1º PA'!$O$4:$O$2977=Resumo!$Q$5)))
+SUMPRODUCT(('Diário 2º PA'!$E$4:$E$2000='Analítico Cp.'!$B153)*('Diário 2º PA'!$C$4:$C$2000&gt;=E$4)*('Diário 2º PA'!$C$4:$C$2000&lt;=EOMONTH(E$4,0))*('Diário 2º PA'!$F$4:$F$2000)*(IF(Resumo!$Q$5="",1,'Diário 2º PA'!$O$4:$O$2000=Resumo!$Q$5)))
+SUMPRODUCT(('Diário 3º PA'!$E$4:$E$2000='Analítico Cp.'!$B153)*('Diário 3º PA'!$C$4:$C$2000&gt;=E$4)*('Diário 3º PA'!$C$4:$C$2000&lt;=EOMONTH(E$4,0))*('Diário 3º PA'!$F$4:$F$2000)*(IF(Resumo!$Q$5="",1,'Diário 3º PA'!$O$4:$O$2000=Resumo!$Q$5)))
+SUMPRODUCT(('Diário 4º PA'!$E$4:$E$2000='Analítico Cp.'!$B153)*('Diário 4º PA'!$C$4:$C$2000&gt;=E$4)*('Diário 4º PA'!$C$4:$C$2000&lt;=EOMONTH(E$4,0))*('Diário 4º PA'!$F$4:$F$2000)*(IF(Resumo!$Q$5="",1,'Diário 4º PA'!$O$4:$O$2000=Resumo!$Q$5)))
+SUMPRODUCT(('Comp.'!$D$5:$D$763=$B153)*('Comp.'!$B$5:$B$763&gt;=E$4)*('Comp.'!$B$5:$B$763&lt;=EOMONTH(E$4,0))*('Comp.'!$E$5:$E$763)*(IF(Resumo!$Q$5="",1,'Comp.'!$K$5:$K$763=Resumo!$Q$5)))</f>
        <v>0</v>
      </c>
      <c r="F153" s="199">
        <f t="array" ref="F153">SUMPRODUCT(('Diário 1º PA'!$E$4:$E$2977='Analítico Cp.'!$B153)*('Diário 1º PA'!$C$4:$C$2977&gt;=F$4)*('Diário 1º PA'!$C$4:$C$2977&lt;=EOMONTH(F$4,0))*('Diário 1º PA'!$F$4:$F$2977)*(IF(Resumo!$Q$5="",1,'Diário 1º PA'!$O$4:$O$2977=Resumo!$Q$5)))
+SUMPRODUCT(('Diário 2º PA'!$E$4:$E$2000='Analítico Cp.'!$B153)*('Diário 2º PA'!$C$4:$C$2000&gt;=F$4)*('Diário 2º PA'!$C$4:$C$2000&lt;=EOMONTH(F$4,0))*('Diário 2º PA'!$F$4:$F$2000)*(IF(Resumo!$Q$5="",1,'Diário 2º PA'!$O$4:$O$2000=Resumo!$Q$5)))
+SUMPRODUCT(('Diário 3º PA'!$E$4:$E$2000='Analítico Cp.'!$B153)*('Diário 3º PA'!$C$4:$C$2000&gt;=F$4)*('Diário 3º PA'!$C$4:$C$2000&lt;=EOMONTH(F$4,0))*('Diário 3º PA'!$F$4:$F$2000)*(IF(Resumo!$Q$5="",1,'Diário 3º PA'!$O$4:$O$2000=Resumo!$Q$5)))
+SUMPRODUCT(('Diário 4º PA'!$E$4:$E$2000='Analítico Cp.'!$B153)*('Diário 4º PA'!$C$4:$C$2000&gt;=F$4)*('Diário 4º PA'!$C$4:$C$2000&lt;=EOMONTH(F$4,0))*('Diário 4º PA'!$F$4:$F$2000)*(IF(Resumo!$Q$5="",1,'Diário 4º PA'!$O$4:$O$2000=Resumo!$Q$5)))
+SUMPRODUCT(('Comp.'!$D$5:$D$763=$B153)*('Comp.'!$B$5:$B$763&gt;=F$4)*('Comp.'!$B$5:$B$763&lt;=EOMONTH(F$4,0))*('Comp.'!$E$5:$E$763)*(IF(Resumo!$Q$5="",1,'Comp.'!$K$5:$K$763=Resumo!$Q$5)))</f>
        <v>0</v>
      </c>
      <c r="G153" s="199">
        <f t="array" ref="G153">SUMPRODUCT(('Diário 1º PA'!$E$4:$E$2977='Analítico Cp.'!$B153)*('Diário 1º PA'!$C$4:$C$2977&gt;=G$4)*('Diário 1º PA'!$C$4:$C$2977&lt;=EOMONTH(G$4,0))*('Diário 1º PA'!$F$4:$F$2977)*(IF(Resumo!$Q$5="",1,'Diário 1º PA'!$O$4:$O$2977=Resumo!$Q$5)))
+SUMPRODUCT(('Diário 2º PA'!$E$4:$E$2000='Analítico Cp.'!$B153)*('Diário 2º PA'!$C$4:$C$2000&gt;=G$4)*('Diário 2º PA'!$C$4:$C$2000&lt;=EOMONTH(G$4,0))*('Diário 2º PA'!$F$4:$F$2000)*(IF(Resumo!$Q$5="",1,'Diário 2º PA'!$O$4:$O$2000=Resumo!$Q$5)))
+SUMPRODUCT(('Diário 3º PA'!$E$4:$E$2000='Analítico Cp.'!$B153)*('Diário 3º PA'!$C$4:$C$2000&gt;=G$4)*('Diário 3º PA'!$C$4:$C$2000&lt;=EOMONTH(G$4,0))*('Diário 3º PA'!$F$4:$F$2000)*(IF(Resumo!$Q$5="",1,'Diário 3º PA'!$O$4:$O$2000=Resumo!$Q$5)))
+SUMPRODUCT(('Diário 4º PA'!$E$4:$E$2000='Analítico Cp.'!$B153)*('Diário 4º PA'!$C$4:$C$2000&gt;=G$4)*('Diário 4º PA'!$C$4:$C$2000&lt;=EOMONTH(G$4,0))*('Diário 4º PA'!$F$4:$F$2000)*(IF(Resumo!$Q$5="",1,'Diário 4º PA'!$O$4:$O$2000=Resumo!$Q$5)))
+SUMPRODUCT(('Comp.'!$D$5:$D$763=$B153)*('Comp.'!$B$5:$B$763&gt;=G$4)*('Comp.'!$B$5:$B$763&lt;=EOMONTH(G$4,0))*('Comp.'!$E$5:$E$763)*(IF(Resumo!$Q$5="",1,'Comp.'!$K$5:$K$763=Resumo!$Q$5)))</f>
        <v>0</v>
      </c>
      <c r="H153" s="199">
        <f t="array" ref="H153">SUMPRODUCT(('Diário 1º PA'!$E$4:$E$2977='Analítico Cp.'!$B153)*('Diário 1º PA'!$C$4:$C$2977&gt;=H$4)*('Diário 1º PA'!$C$4:$C$2977&lt;=EOMONTH(H$4,0))*('Diário 1º PA'!$F$4:$F$2977)*(IF(Resumo!$Q$5="",1,'Diário 1º PA'!$O$4:$O$2977=Resumo!$Q$5)))
+SUMPRODUCT(('Diário 2º PA'!$E$4:$E$2000='Analítico Cp.'!$B153)*('Diário 2º PA'!$C$4:$C$2000&gt;=H$4)*('Diário 2º PA'!$C$4:$C$2000&lt;=EOMONTH(H$4,0))*('Diário 2º PA'!$F$4:$F$2000)*(IF(Resumo!$Q$5="",1,'Diário 2º PA'!$O$4:$O$2000=Resumo!$Q$5)))
+SUMPRODUCT(('Diário 3º PA'!$E$4:$E$2000='Analítico Cp.'!$B153)*('Diário 3º PA'!$C$4:$C$2000&gt;=H$4)*('Diário 3º PA'!$C$4:$C$2000&lt;=EOMONTH(H$4,0))*('Diário 3º PA'!$F$4:$F$2000)*(IF(Resumo!$Q$5="",1,'Diário 3º PA'!$O$4:$O$2000=Resumo!$Q$5)))
+SUMPRODUCT(('Diário 4º PA'!$E$4:$E$2000='Analítico Cp.'!$B153)*('Diário 4º PA'!$C$4:$C$2000&gt;=H$4)*('Diário 4º PA'!$C$4:$C$2000&lt;=EOMONTH(H$4,0))*('Diário 4º PA'!$F$4:$F$2000)*(IF(Resumo!$Q$5="",1,'Diário 4º PA'!$O$4:$O$2000=Resumo!$Q$5)))
+SUMPRODUCT(('Comp.'!$D$5:$D$763=$B153)*('Comp.'!$B$5:$B$763&gt;=H$4)*('Comp.'!$B$5:$B$763&lt;=EOMONTH(H$4,0))*('Comp.'!$E$5:$E$763)*(IF(Resumo!$Q$5="",1,'Comp.'!$K$5:$K$763=Resumo!$Q$5)))</f>
        <v>0</v>
      </c>
      <c r="I153" s="199">
        <f t="array" ref="I153">SUMPRODUCT(('Diário 1º PA'!$E$4:$E$2977='Analítico Cp.'!$B153)*('Diário 1º PA'!$C$4:$C$2977&gt;=I$4)*('Diário 1º PA'!$C$4:$C$2977&lt;=EOMONTH(I$4,0))*('Diário 1º PA'!$F$4:$F$2977)*(IF(Resumo!$Q$5="",1,'Diário 1º PA'!$O$4:$O$2977=Resumo!$Q$5)))
+SUMPRODUCT(('Diário 2º PA'!$E$4:$E$2000='Analítico Cp.'!$B153)*('Diário 2º PA'!$C$4:$C$2000&gt;=I$4)*('Diário 2º PA'!$C$4:$C$2000&lt;=EOMONTH(I$4,0))*('Diário 2º PA'!$F$4:$F$2000)*(IF(Resumo!$Q$5="",1,'Diário 2º PA'!$O$4:$O$2000=Resumo!$Q$5)))
+SUMPRODUCT(('Diário 3º PA'!$E$4:$E$2000='Analítico Cp.'!$B153)*('Diário 3º PA'!$C$4:$C$2000&gt;=I$4)*('Diário 3º PA'!$C$4:$C$2000&lt;=EOMONTH(I$4,0))*('Diário 3º PA'!$F$4:$F$2000)*(IF(Resumo!$Q$5="",1,'Diário 3º PA'!$O$4:$O$2000=Resumo!$Q$5)))
+SUMPRODUCT(('Diário 4º PA'!$E$4:$E$2000='Analítico Cp.'!$B153)*('Diário 4º PA'!$C$4:$C$2000&gt;=I$4)*('Diário 4º PA'!$C$4:$C$2000&lt;=EOMONTH(I$4,0))*('Diário 4º PA'!$F$4:$F$2000)*(IF(Resumo!$Q$5="",1,'Diário 4º PA'!$O$4:$O$2000=Resumo!$Q$5)))
+SUMPRODUCT(('Comp.'!$D$5:$D$763=$B153)*('Comp.'!$B$5:$B$763&gt;=I$4)*('Comp.'!$B$5:$B$763&lt;=EOMONTH(I$4,0))*('Comp.'!$E$5:$E$763)*(IF(Resumo!$Q$5="",1,'Comp.'!$K$5:$K$763=Resumo!$Q$5)))</f>
        <v>0</v>
      </c>
      <c r="J153" s="199">
        <f t="array" ref="J153">SUMPRODUCT(('Diário 1º PA'!$E$4:$E$2977='Analítico Cp.'!$B153)*('Diário 1º PA'!$C$4:$C$2977&gt;=J$4)*('Diário 1º PA'!$C$4:$C$2977&lt;=EOMONTH(J$4,0))*('Diário 1º PA'!$F$4:$F$2977)*(IF(Resumo!$Q$5="",1,'Diário 1º PA'!$O$4:$O$2977=Resumo!$Q$5)))
+SUMPRODUCT(('Diário 2º PA'!$E$4:$E$2000='Analítico Cp.'!$B153)*('Diário 2º PA'!$C$4:$C$2000&gt;=J$4)*('Diário 2º PA'!$C$4:$C$2000&lt;=EOMONTH(J$4,0))*('Diário 2º PA'!$F$4:$F$2000)*(IF(Resumo!$Q$5="",1,'Diário 2º PA'!$O$4:$O$2000=Resumo!$Q$5)))
+SUMPRODUCT(('Diário 3º PA'!$E$4:$E$2000='Analítico Cp.'!$B153)*('Diário 3º PA'!$C$4:$C$2000&gt;=J$4)*('Diário 3º PA'!$C$4:$C$2000&lt;=EOMONTH(J$4,0))*('Diário 3º PA'!$F$4:$F$2000)*(IF(Resumo!$Q$5="",1,'Diário 3º PA'!$O$4:$O$2000=Resumo!$Q$5)))
+SUMPRODUCT(('Diário 4º PA'!$E$4:$E$2000='Analítico Cp.'!$B153)*('Diário 4º PA'!$C$4:$C$2000&gt;=J$4)*('Diário 4º PA'!$C$4:$C$2000&lt;=EOMONTH(J$4,0))*('Diário 4º PA'!$F$4:$F$2000)*(IF(Resumo!$Q$5="",1,'Diário 4º PA'!$O$4:$O$2000=Resumo!$Q$5)))
+SUMPRODUCT(('Comp.'!$D$5:$D$763=$B153)*('Comp.'!$B$5:$B$763&gt;=J$4)*('Comp.'!$B$5:$B$763&lt;=EOMONTH(J$4,0))*('Comp.'!$E$5:$E$763)*(IF(Resumo!$Q$5="",1,'Comp.'!$K$5:$K$763=Resumo!$Q$5)))</f>
        <v>0</v>
      </c>
      <c r="K153" s="199">
        <f t="array" ref="K153">SUMPRODUCT(('Diário 1º PA'!$E$4:$E$2977='Analítico Cp.'!$B153)*('Diário 1º PA'!$C$4:$C$2977&gt;=K$4)*('Diário 1º PA'!$C$4:$C$2977&lt;=EOMONTH(K$4,0))*('Diário 1º PA'!$F$4:$F$2977)*(IF(Resumo!$Q$5="",1,'Diário 1º PA'!$O$4:$O$2977=Resumo!$Q$5)))
+SUMPRODUCT(('Diário 2º PA'!$E$4:$E$2000='Analítico Cp.'!$B153)*('Diário 2º PA'!$C$4:$C$2000&gt;=K$4)*('Diário 2º PA'!$C$4:$C$2000&lt;=EOMONTH(K$4,0))*('Diário 2º PA'!$F$4:$F$2000)*(IF(Resumo!$Q$5="",1,'Diário 2º PA'!$O$4:$O$2000=Resumo!$Q$5)))
+SUMPRODUCT(('Diário 3º PA'!$E$4:$E$2000='Analítico Cp.'!$B153)*('Diário 3º PA'!$C$4:$C$2000&gt;=K$4)*('Diário 3º PA'!$C$4:$C$2000&lt;=EOMONTH(K$4,0))*('Diário 3º PA'!$F$4:$F$2000)*(IF(Resumo!$Q$5="",1,'Diário 3º PA'!$O$4:$O$2000=Resumo!$Q$5)))
+SUMPRODUCT(('Diário 4º PA'!$E$4:$E$2000='Analítico Cp.'!$B153)*('Diário 4º PA'!$C$4:$C$2000&gt;=K$4)*('Diário 4º PA'!$C$4:$C$2000&lt;=EOMONTH(K$4,0))*('Diário 4º PA'!$F$4:$F$2000)*(IF(Resumo!$Q$5="",1,'Diário 4º PA'!$O$4:$O$2000=Resumo!$Q$5)))
+SUMPRODUCT(('Comp.'!$D$5:$D$763=$B153)*('Comp.'!$B$5:$B$763&gt;=K$4)*('Comp.'!$B$5:$B$763&lt;=EOMONTH(K$4,0))*('Comp.'!$E$5:$E$763)*(IF(Resumo!$Q$5="",1,'Comp.'!$K$5:$K$763=Resumo!$Q$5)))</f>
        <v>0</v>
      </c>
      <c r="L153" s="199">
        <f t="array" ref="L153">SUMPRODUCT(('Diário 1º PA'!$E$4:$E$2977='Analítico Cp.'!$B153)*('Diário 1º PA'!$C$4:$C$2977&gt;=L$4)*('Diário 1º PA'!$C$4:$C$2977&lt;=EOMONTH(L$4,0))*('Diário 1º PA'!$F$4:$F$2977)*(IF(Resumo!$Q$5="",1,'Diário 1º PA'!$O$4:$O$2977=Resumo!$Q$5)))
+SUMPRODUCT(('Diário 2º PA'!$E$4:$E$2000='Analítico Cp.'!$B153)*('Diário 2º PA'!$C$4:$C$2000&gt;=L$4)*('Diário 2º PA'!$C$4:$C$2000&lt;=EOMONTH(L$4,0))*('Diário 2º PA'!$F$4:$F$2000)*(IF(Resumo!$Q$5="",1,'Diário 2º PA'!$O$4:$O$2000=Resumo!$Q$5)))
+SUMPRODUCT(('Diário 3º PA'!$E$4:$E$2000='Analítico Cp.'!$B153)*('Diário 3º PA'!$C$4:$C$2000&gt;=L$4)*('Diário 3º PA'!$C$4:$C$2000&lt;=EOMONTH(L$4,0))*('Diário 3º PA'!$F$4:$F$2000)*(IF(Resumo!$Q$5="",1,'Diário 3º PA'!$O$4:$O$2000=Resumo!$Q$5)))
+SUMPRODUCT(('Diário 4º PA'!$E$4:$E$2000='Analítico Cp.'!$B153)*('Diário 4º PA'!$C$4:$C$2000&gt;=L$4)*('Diário 4º PA'!$C$4:$C$2000&lt;=EOMONTH(L$4,0))*('Diário 4º PA'!$F$4:$F$2000)*(IF(Resumo!$Q$5="",1,'Diário 4º PA'!$O$4:$O$2000=Resumo!$Q$5)))
+SUMPRODUCT(('Comp.'!$D$5:$D$763=$B153)*('Comp.'!$B$5:$B$763&gt;=L$4)*('Comp.'!$B$5:$B$763&lt;=EOMONTH(L$4,0))*('Comp.'!$E$5:$E$763)*(IF(Resumo!$Q$5="",1,'Comp.'!$K$5:$K$763=Resumo!$Q$5)))</f>
        <v>0</v>
      </c>
      <c r="M153" s="199">
        <f t="array" ref="M153">SUMPRODUCT(('Diário 1º PA'!$E$4:$E$2977='Analítico Cp.'!$B153)*('Diário 1º PA'!$C$4:$C$2977&gt;=M$4)*('Diário 1º PA'!$C$4:$C$2977&lt;=EOMONTH(M$4,0))*('Diário 1º PA'!$F$4:$F$2977)*(IF(Resumo!$Q$5="",1,'Diário 1º PA'!$O$4:$O$2977=Resumo!$Q$5)))
+SUMPRODUCT(('Diário 2º PA'!$E$4:$E$2000='Analítico Cp.'!$B153)*('Diário 2º PA'!$C$4:$C$2000&gt;=M$4)*('Diário 2º PA'!$C$4:$C$2000&lt;=EOMONTH(M$4,0))*('Diário 2º PA'!$F$4:$F$2000)*(IF(Resumo!$Q$5="",1,'Diário 2º PA'!$O$4:$O$2000=Resumo!$Q$5)))
+SUMPRODUCT(('Diário 3º PA'!$E$4:$E$2000='Analítico Cp.'!$B153)*('Diário 3º PA'!$C$4:$C$2000&gt;=M$4)*('Diário 3º PA'!$C$4:$C$2000&lt;=EOMONTH(M$4,0))*('Diário 3º PA'!$F$4:$F$2000)*(IF(Resumo!$Q$5="",1,'Diário 3º PA'!$O$4:$O$2000=Resumo!$Q$5)))
+SUMPRODUCT(('Diário 4º PA'!$E$4:$E$2000='Analítico Cp.'!$B153)*('Diário 4º PA'!$C$4:$C$2000&gt;=M$4)*('Diário 4º PA'!$C$4:$C$2000&lt;=EOMONTH(M$4,0))*('Diário 4º PA'!$F$4:$F$2000)*(IF(Resumo!$Q$5="",1,'Diário 4º PA'!$O$4:$O$2000=Resumo!$Q$5)))
+SUMPRODUCT(('Comp.'!$D$5:$D$763=$B153)*('Comp.'!$B$5:$B$763&gt;=M$4)*('Comp.'!$B$5:$B$763&lt;=EOMONTH(M$4,0))*('Comp.'!$E$5:$E$763)*(IF(Resumo!$Q$5="",1,'Comp.'!$K$5:$K$763=Resumo!$Q$5)))</f>
        <v>0</v>
      </c>
      <c r="N153" s="199">
        <f t="array" ref="N153">SUMPRODUCT(('Diário 1º PA'!$E$4:$E$2977='Analítico Cp.'!$B153)*('Diário 1º PA'!$C$4:$C$2977&gt;=N$4)*('Diário 1º PA'!$C$4:$C$2977&lt;=EOMONTH(N$4,0))*('Diário 1º PA'!$F$4:$F$2977)*(IF(Resumo!$Q$5="",1,'Diário 1º PA'!$O$4:$O$2977=Resumo!$Q$5)))
+SUMPRODUCT(('Diário 2º PA'!$E$4:$E$2000='Analítico Cp.'!$B153)*('Diário 2º PA'!$C$4:$C$2000&gt;=N$4)*('Diário 2º PA'!$C$4:$C$2000&lt;=EOMONTH(N$4,0))*('Diário 2º PA'!$F$4:$F$2000)*(IF(Resumo!$Q$5="",1,'Diário 2º PA'!$O$4:$O$2000=Resumo!$Q$5)))
+SUMPRODUCT(('Diário 3º PA'!$E$4:$E$2000='Analítico Cp.'!$B153)*('Diário 3º PA'!$C$4:$C$2000&gt;=N$4)*('Diário 3º PA'!$C$4:$C$2000&lt;=EOMONTH(N$4,0))*('Diário 3º PA'!$F$4:$F$2000)*(IF(Resumo!$Q$5="",1,'Diário 3º PA'!$O$4:$O$2000=Resumo!$Q$5)))
+SUMPRODUCT(('Diário 4º PA'!$E$4:$E$2000='Analítico Cp.'!$B153)*('Diário 4º PA'!$C$4:$C$2000&gt;=N$4)*('Diário 4º PA'!$C$4:$C$2000&lt;=EOMONTH(N$4,0))*('Diário 4º PA'!$F$4:$F$2000)*(IF(Resumo!$Q$5="",1,'Diário 4º PA'!$O$4:$O$2000=Resumo!$Q$5)))
+SUMPRODUCT(('Comp.'!$D$5:$D$763=$B153)*('Comp.'!$B$5:$B$763&gt;=N$4)*('Comp.'!$B$5:$B$763&lt;=EOMONTH(N$4,0))*('Comp.'!$E$5:$E$763)*(IF(Resumo!$Q$5="",1,'Comp.'!$K$5:$K$763=Resumo!$Q$5)))</f>
        <v>0</v>
      </c>
      <c r="O153" s="200">
        <f t="shared" si="16"/>
        <v>0</v>
      </c>
      <c r="P153" s="201">
        <f t="shared" si="17"/>
        <v>0</v>
      </c>
      <c r="Q153" s="174"/>
      <c r="R153" s="174"/>
      <c r="S153" s="174"/>
      <c r="T153" s="174"/>
      <c r="U153" s="174"/>
      <c r="V153" s="174"/>
      <c r="W153" s="174"/>
      <c r="X153" s="174"/>
      <c r="Y153" s="174"/>
      <c r="Z153" s="174"/>
    </row>
    <row r="154" spans="1:26" ht="23.25" customHeight="1" x14ac:dyDescent="0.2">
      <c r="A154" s="220" t="s">
        <v>408</v>
      </c>
      <c r="B154" s="221" t="s">
        <v>409</v>
      </c>
      <c r="C154" s="199">
        <f t="array" ref="C154">SUMPRODUCT(('Diário 1º PA'!$E$4:$E$2977='Analítico Cp.'!$B154)*('Diário 1º PA'!$C$4:$C$2977&gt;=C$4)*('Diário 1º PA'!$C$4:$C$2977&lt;=EOMONTH(C$4,0))*('Diário 1º PA'!$F$4:$F$2977)*(IF(Resumo!$Q$5="",1,'Diário 1º PA'!$O$4:$O$2977=Resumo!$Q$5)))
+SUMPRODUCT(('Diário 2º PA'!$E$4:$E$2000='Analítico Cp.'!$B154)*('Diário 2º PA'!$C$4:$C$2000&gt;=C$4)*('Diário 2º PA'!$C$4:$C$2000&lt;=EOMONTH(C$4,0))*('Diário 2º PA'!$F$4:$F$2000)*(IF(Resumo!$Q$5="",1,'Diário 2º PA'!$O$4:$O$2000=Resumo!$Q$5)))
+SUMPRODUCT(('Diário 3º PA'!$E$4:$E$2000='Analítico Cp.'!$B154)*('Diário 3º PA'!$C$4:$C$2000&gt;=C$4)*('Diário 3º PA'!$C$4:$C$2000&lt;=EOMONTH(C$4,0))*('Diário 3º PA'!$F$4:$F$2000)*(IF(Resumo!$Q$5="",1,'Diário 3º PA'!$O$4:$O$2000=Resumo!$Q$5)))
+SUMPRODUCT(('Diário 4º PA'!$E$4:$E$2000='Analítico Cp.'!$B154)*('Diário 4º PA'!$C$4:$C$2000&gt;=C$4)*('Diário 4º PA'!$C$4:$C$2000&lt;=EOMONTH(C$4,0))*('Diário 4º PA'!$F$4:$F$2000)*(IF(Resumo!$Q$5="",1,'Diário 4º PA'!$O$4:$O$2000=Resumo!$Q$5)))
+SUMPRODUCT(('Comp.'!$D$5:$D$763=$B154)*('Comp.'!$B$5:$B$763&gt;=C$4)*('Comp.'!$B$5:$B$763&lt;=EOMONTH(C$4,0))*('Comp.'!$E$5:$E$763)*(IF(Resumo!$Q$5="",1,'Comp.'!$K$5:$K$763=Resumo!$Q$5)))</f>
        <v>0</v>
      </c>
      <c r="D154" s="199">
        <f t="array" ref="D154">SUMPRODUCT(('Diário 1º PA'!$E$4:$E$2977='Analítico Cp.'!$B154)*('Diário 1º PA'!$C$4:$C$2977&gt;=D$4)*('Diário 1º PA'!$C$4:$C$2977&lt;=EOMONTH(D$4,0))*('Diário 1º PA'!$F$4:$F$2977)*(IF(Resumo!$Q$5="",1,'Diário 1º PA'!$O$4:$O$2977=Resumo!$Q$5)))
+SUMPRODUCT(('Diário 2º PA'!$E$4:$E$2000='Analítico Cp.'!$B154)*('Diário 2º PA'!$C$4:$C$2000&gt;=D$4)*('Diário 2º PA'!$C$4:$C$2000&lt;=EOMONTH(D$4,0))*('Diário 2º PA'!$F$4:$F$2000)*(IF(Resumo!$Q$5="",1,'Diário 2º PA'!$O$4:$O$2000=Resumo!$Q$5)))
+SUMPRODUCT(('Diário 3º PA'!$E$4:$E$2000='Analítico Cp.'!$B154)*('Diário 3º PA'!$C$4:$C$2000&gt;=D$4)*('Diário 3º PA'!$C$4:$C$2000&lt;=EOMONTH(D$4,0))*('Diário 3º PA'!$F$4:$F$2000)*(IF(Resumo!$Q$5="",1,'Diário 3º PA'!$O$4:$O$2000=Resumo!$Q$5)))
+SUMPRODUCT(('Diário 4º PA'!$E$4:$E$2000='Analítico Cp.'!$B154)*('Diário 4º PA'!$C$4:$C$2000&gt;=D$4)*('Diário 4º PA'!$C$4:$C$2000&lt;=EOMONTH(D$4,0))*('Diário 4º PA'!$F$4:$F$2000)*(IF(Resumo!$Q$5="",1,'Diário 4º PA'!$O$4:$O$2000=Resumo!$Q$5)))
+SUMPRODUCT(('Comp.'!$D$5:$D$763=$B154)*('Comp.'!$B$5:$B$763&gt;=D$4)*('Comp.'!$B$5:$B$763&lt;=EOMONTH(D$4,0))*('Comp.'!$E$5:$E$763)*(IF(Resumo!$Q$5="",1,'Comp.'!$K$5:$K$763=Resumo!$Q$5)))</f>
        <v>0</v>
      </c>
      <c r="E154" s="199">
        <f t="array" ref="E154">SUMPRODUCT(('Diário 1º PA'!$E$4:$E$2977='Analítico Cp.'!$B154)*('Diário 1º PA'!$C$4:$C$2977&gt;=E$4)*('Diário 1º PA'!$C$4:$C$2977&lt;=EOMONTH(E$4,0))*('Diário 1º PA'!$F$4:$F$2977)*(IF(Resumo!$Q$5="",1,'Diário 1º PA'!$O$4:$O$2977=Resumo!$Q$5)))
+SUMPRODUCT(('Diário 2º PA'!$E$4:$E$2000='Analítico Cp.'!$B154)*('Diário 2º PA'!$C$4:$C$2000&gt;=E$4)*('Diário 2º PA'!$C$4:$C$2000&lt;=EOMONTH(E$4,0))*('Diário 2º PA'!$F$4:$F$2000)*(IF(Resumo!$Q$5="",1,'Diário 2º PA'!$O$4:$O$2000=Resumo!$Q$5)))
+SUMPRODUCT(('Diário 3º PA'!$E$4:$E$2000='Analítico Cp.'!$B154)*('Diário 3º PA'!$C$4:$C$2000&gt;=E$4)*('Diário 3º PA'!$C$4:$C$2000&lt;=EOMONTH(E$4,0))*('Diário 3º PA'!$F$4:$F$2000)*(IF(Resumo!$Q$5="",1,'Diário 3º PA'!$O$4:$O$2000=Resumo!$Q$5)))
+SUMPRODUCT(('Diário 4º PA'!$E$4:$E$2000='Analítico Cp.'!$B154)*('Diário 4º PA'!$C$4:$C$2000&gt;=E$4)*('Diário 4º PA'!$C$4:$C$2000&lt;=EOMONTH(E$4,0))*('Diário 4º PA'!$F$4:$F$2000)*(IF(Resumo!$Q$5="",1,'Diário 4º PA'!$O$4:$O$2000=Resumo!$Q$5)))
+SUMPRODUCT(('Comp.'!$D$5:$D$763=$B154)*('Comp.'!$B$5:$B$763&gt;=E$4)*('Comp.'!$B$5:$B$763&lt;=EOMONTH(E$4,0))*('Comp.'!$E$5:$E$763)*(IF(Resumo!$Q$5="",1,'Comp.'!$K$5:$K$763=Resumo!$Q$5)))</f>
        <v>0</v>
      </c>
      <c r="F154" s="199">
        <f t="array" ref="F154">SUMPRODUCT(('Diário 1º PA'!$E$4:$E$2977='Analítico Cp.'!$B154)*('Diário 1º PA'!$C$4:$C$2977&gt;=F$4)*('Diário 1º PA'!$C$4:$C$2977&lt;=EOMONTH(F$4,0))*('Diário 1º PA'!$F$4:$F$2977)*(IF(Resumo!$Q$5="",1,'Diário 1º PA'!$O$4:$O$2977=Resumo!$Q$5)))
+SUMPRODUCT(('Diário 2º PA'!$E$4:$E$2000='Analítico Cp.'!$B154)*('Diário 2º PA'!$C$4:$C$2000&gt;=F$4)*('Diário 2º PA'!$C$4:$C$2000&lt;=EOMONTH(F$4,0))*('Diário 2º PA'!$F$4:$F$2000)*(IF(Resumo!$Q$5="",1,'Diário 2º PA'!$O$4:$O$2000=Resumo!$Q$5)))
+SUMPRODUCT(('Diário 3º PA'!$E$4:$E$2000='Analítico Cp.'!$B154)*('Diário 3º PA'!$C$4:$C$2000&gt;=F$4)*('Diário 3º PA'!$C$4:$C$2000&lt;=EOMONTH(F$4,0))*('Diário 3º PA'!$F$4:$F$2000)*(IF(Resumo!$Q$5="",1,'Diário 3º PA'!$O$4:$O$2000=Resumo!$Q$5)))
+SUMPRODUCT(('Diário 4º PA'!$E$4:$E$2000='Analítico Cp.'!$B154)*('Diário 4º PA'!$C$4:$C$2000&gt;=F$4)*('Diário 4º PA'!$C$4:$C$2000&lt;=EOMONTH(F$4,0))*('Diário 4º PA'!$F$4:$F$2000)*(IF(Resumo!$Q$5="",1,'Diário 4º PA'!$O$4:$O$2000=Resumo!$Q$5)))
+SUMPRODUCT(('Comp.'!$D$5:$D$763=$B154)*('Comp.'!$B$5:$B$763&gt;=F$4)*('Comp.'!$B$5:$B$763&lt;=EOMONTH(F$4,0))*('Comp.'!$E$5:$E$763)*(IF(Resumo!$Q$5="",1,'Comp.'!$K$5:$K$763=Resumo!$Q$5)))</f>
        <v>0</v>
      </c>
      <c r="G154" s="199">
        <f t="array" ref="G154">SUMPRODUCT(('Diário 1º PA'!$E$4:$E$2977='Analítico Cp.'!$B154)*('Diário 1º PA'!$C$4:$C$2977&gt;=G$4)*('Diário 1º PA'!$C$4:$C$2977&lt;=EOMONTH(G$4,0))*('Diário 1º PA'!$F$4:$F$2977)*(IF(Resumo!$Q$5="",1,'Diário 1º PA'!$O$4:$O$2977=Resumo!$Q$5)))
+SUMPRODUCT(('Diário 2º PA'!$E$4:$E$2000='Analítico Cp.'!$B154)*('Diário 2º PA'!$C$4:$C$2000&gt;=G$4)*('Diário 2º PA'!$C$4:$C$2000&lt;=EOMONTH(G$4,0))*('Diário 2º PA'!$F$4:$F$2000)*(IF(Resumo!$Q$5="",1,'Diário 2º PA'!$O$4:$O$2000=Resumo!$Q$5)))
+SUMPRODUCT(('Diário 3º PA'!$E$4:$E$2000='Analítico Cp.'!$B154)*('Diário 3º PA'!$C$4:$C$2000&gt;=G$4)*('Diário 3º PA'!$C$4:$C$2000&lt;=EOMONTH(G$4,0))*('Diário 3º PA'!$F$4:$F$2000)*(IF(Resumo!$Q$5="",1,'Diário 3º PA'!$O$4:$O$2000=Resumo!$Q$5)))
+SUMPRODUCT(('Diário 4º PA'!$E$4:$E$2000='Analítico Cp.'!$B154)*('Diário 4º PA'!$C$4:$C$2000&gt;=G$4)*('Diário 4º PA'!$C$4:$C$2000&lt;=EOMONTH(G$4,0))*('Diário 4º PA'!$F$4:$F$2000)*(IF(Resumo!$Q$5="",1,'Diário 4º PA'!$O$4:$O$2000=Resumo!$Q$5)))
+SUMPRODUCT(('Comp.'!$D$5:$D$763=$B154)*('Comp.'!$B$5:$B$763&gt;=G$4)*('Comp.'!$B$5:$B$763&lt;=EOMONTH(G$4,0))*('Comp.'!$E$5:$E$763)*(IF(Resumo!$Q$5="",1,'Comp.'!$K$5:$K$763=Resumo!$Q$5)))</f>
        <v>0</v>
      </c>
      <c r="H154" s="199">
        <f t="array" ref="H154">SUMPRODUCT(('Diário 1º PA'!$E$4:$E$2977='Analítico Cp.'!$B154)*('Diário 1º PA'!$C$4:$C$2977&gt;=H$4)*('Diário 1º PA'!$C$4:$C$2977&lt;=EOMONTH(H$4,0))*('Diário 1º PA'!$F$4:$F$2977)*(IF(Resumo!$Q$5="",1,'Diário 1º PA'!$O$4:$O$2977=Resumo!$Q$5)))
+SUMPRODUCT(('Diário 2º PA'!$E$4:$E$2000='Analítico Cp.'!$B154)*('Diário 2º PA'!$C$4:$C$2000&gt;=H$4)*('Diário 2º PA'!$C$4:$C$2000&lt;=EOMONTH(H$4,0))*('Diário 2º PA'!$F$4:$F$2000)*(IF(Resumo!$Q$5="",1,'Diário 2º PA'!$O$4:$O$2000=Resumo!$Q$5)))
+SUMPRODUCT(('Diário 3º PA'!$E$4:$E$2000='Analítico Cp.'!$B154)*('Diário 3º PA'!$C$4:$C$2000&gt;=H$4)*('Diário 3º PA'!$C$4:$C$2000&lt;=EOMONTH(H$4,0))*('Diário 3º PA'!$F$4:$F$2000)*(IF(Resumo!$Q$5="",1,'Diário 3º PA'!$O$4:$O$2000=Resumo!$Q$5)))
+SUMPRODUCT(('Diário 4º PA'!$E$4:$E$2000='Analítico Cp.'!$B154)*('Diário 4º PA'!$C$4:$C$2000&gt;=H$4)*('Diário 4º PA'!$C$4:$C$2000&lt;=EOMONTH(H$4,0))*('Diário 4º PA'!$F$4:$F$2000)*(IF(Resumo!$Q$5="",1,'Diário 4º PA'!$O$4:$O$2000=Resumo!$Q$5)))
+SUMPRODUCT(('Comp.'!$D$5:$D$763=$B154)*('Comp.'!$B$5:$B$763&gt;=H$4)*('Comp.'!$B$5:$B$763&lt;=EOMONTH(H$4,0))*('Comp.'!$E$5:$E$763)*(IF(Resumo!$Q$5="",1,'Comp.'!$K$5:$K$763=Resumo!$Q$5)))</f>
        <v>0</v>
      </c>
      <c r="I154" s="199">
        <f t="array" ref="I154">SUMPRODUCT(('Diário 1º PA'!$E$4:$E$2977='Analítico Cp.'!$B154)*('Diário 1º PA'!$C$4:$C$2977&gt;=I$4)*('Diário 1º PA'!$C$4:$C$2977&lt;=EOMONTH(I$4,0))*('Diário 1º PA'!$F$4:$F$2977)*(IF(Resumo!$Q$5="",1,'Diário 1º PA'!$O$4:$O$2977=Resumo!$Q$5)))
+SUMPRODUCT(('Diário 2º PA'!$E$4:$E$2000='Analítico Cp.'!$B154)*('Diário 2º PA'!$C$4:$C$2000&gt;=I$4)*('Diário 2º PA'!$C$4:$C$2000&lt;=EOMONTH(I$4,0))*('Diário 2º PA'!$F$4:$F$2000)*(IF(Resumo!$Q$5="",1,'Diário 2º PA'!$O$4:$O$2000=Resumo!$Q$5)))
+SUMPRODUCT(('Diário 3º PA'!$E$4:$E$2000='Analítico Cp.'!$B154)*('Diário 3º PA'!$C$4:$C$2000&gt;=I$4)*('Diário 3º PA'!$C$4:$C$2000&lt;=EOMONTH(I$4,0))*('Diário 3º PA'!$F$4:$F$2000)*(IF(Resumo!$Q$5="",1,'Diário 3º PA'!$O$4:$O$2000=Resumo!$Q$5)))
+SUMPRODUCT(('Diário 4º PA'!$E$4:$E$2000='Analítico Cp.'!$B154)*('Diário 4º PA'!$C$4:$C$2000&gt;=I$4)*('Diário 4º PA'!$C$4:$C$2000&lt;=EOMONTH(I$4,0))*('Diário 4º PA'!$F$4:$F$2000)*(IF(Resumo!$Q$5="",1,'Diário 4º PA'!$O$4:$O$2000=Resumo!$Q$5)))
+SUMPRODUCT(('Comp.'!$D$5:$D$763=$B154)*('Comp.'!$B$5:$B$763&gt;=I$4)*('Comp.'!$B$5:$B$763&lt;=EOMONTH(I$4,0))*('Comp.'!$E$5:$E$763)*(IF(Resumo!$Q$5="",1,'Comp.'!$K$5:$K$763=Resumo!$Q$5)))</f>
        <v>0</v>
      </c>
      <c r="J154" s="199">
        <f t="array" ref="J154">SUMPRODUCT(('Diário 1º PA'!$E$4:$E$2977='Analítico Cp.'!$B154)*('Diário 1º PA'!$C$4:$C$2977&gt;=J$4)*('Diário 1º PA'!$C$4:$C$2977&lt;=EOMONTH(J$4,0))*('Diário 1º PA'!$F$4:$F$2977)*(IF(Resumo!$Q$5="",1,'Diário 1º PA'!$O$4:$O$2977=Resumo!$Q$5)))
+SUMPRODUCT(('Diário 2º PA'!$E$4:$E$2000='Analítico Cp.'!$B154)*('Diário 2º PA'!$C$4:$C$2000&gt;=J$4)*('Diário 2º PA'!$C$4:$C$2000&lt;=EOMONTH(J$4,0))*('Diário 2º PA'!$F$4:$F$2000)*(IF(Resumo!$Q$5="",1,'Diário 2º PA'!$O$4:$O$2000=Resumo!$Q$5)))
+SUMPRODUCT(('Diário 3º PA'!$E$4:$E$2000='Analítico Cp.'!$B154)*('Diário 3º PA'!$C$4:$C$2000&gt;=J$4)*('Diário 3º PA'!$C$4:$C$2000&lt;=EOMONTH(J$4,0))*('Diário 3º PA'!$F$4:$F$2000)*(IF(Resumo!$Q$5="",1,'Diário 3º PA'!$O$4:$O$2000=Resumo!$Q$5)))
+SUMPRODUCT(('Diário 4º PA'!$E$4:$E$2000='Analítico Cp.'!$B154)*('Diário 4º PA'!$C$4:$C$2000&gt;=J$4)*('Diário 4º PA'!$C$4:$C$2000&lt;=EOMONTH(J$4,0))*('Diário 4º PA'!$F$4:$F$2000)*(IF(Resumo!$Q$5="",1,'Diário 4º PA'!$O$4:$O$2000=Resumo!$Q$5)))
+SUMPRODUCT(('Comp.'!$D$5:$D$763=$B154)*('Comp.'!$B$5:$B$763&gt;=J$4)*('Comp.'!$B$5:$B$763&lt;=EOMONTH(J$4,0))*('Comp.'!$E$5:$E$763)*(IF(Resumo!$Q$5="",1,'Comp.'!$K$5:$K$763=Resumo!$Q$5)))</f>
        <v>0</v>
      </c>
      <c r="K154" s="199">
        <f t="array" ref="K154">SUMPRODUCT(('Diário 1º PA'!$E$4:$E$2977='Analítico Cp.'!$B154)*('Diário 1º PA'!$C$4:$C$2977&gt;=K$4)*('Diário 1º PA'!$C$4:$C$2977&lt;=EOMONTH(K$4,0))*('Diário 1º PA'!$F$4:$F$2977)*(IF(Resumo!$Q$5="",1,'Diário 1º PA'!$O$4:$O$2977=Resumo!$Q$5)))
+SUMPRODUCT(('Diário 2º PA'!$E$4:$E$2000='Analítico Cp.'!$B154)*('Diário 2º PA'!$C$4:$C$2000&gt;=K$4)*('Diário 2º PA'!$C$4:$C$2000&lt;=EOMONTH(K$4,0))*('Diário 2º PA'!$F$4:$F$2000)*(IF(Resumo!$Q$5="",1,'Diário 2º PA'!$O$4:$O$2000=Resumo!$Q$5)))
+SUMPRODUCT(('Diário 3º PA'!$E$4:$E$2000='Analítico Cp.'!$B154)*('Diário 3º PA'!$C$4:$C$2000&gt;=K$4)*('Diário 3º PA'!$C$4:$C$2000&lt;=EOMONTH(K$4,0))*('Diário 3º PA'!$F$4:$F$2000)*(IF(Resumo!$Q$5="",1,'Diário 3º PA'!$O$4:$O$2000=Resumo!$Q$5)))
+SUMPRODUCT(('Diário 4º PA'!$E$4:$E$2000='Analítico Cp.'!$B154)*('Diário 4º PA'!$C$4:$C$2000&gt;=K$4)*('Diário 4º PA'!$C$4:$C$2000&lt;=EOMONTH(K$4,0))*('Diário 4º PA'!$F$4:$F$2000)*(IF(Resumo!$Q$5="",1,'Diário 4º PA'!$O$4:$O$2000=Resumo!$Q$5)))
+SUMPRODUCT(('Comp.'!$D$5:$D$763=$B154)*('Comp.'!$B$5:$B$763&gt;=K$4)*('Comp.'!$B$5:$B$763&lt;=EOMONTH(K$4,0))*('Comp.'!$E$5:$E$763)*(IF(Resumo!$Q$5="",1,'Comp.'!$K$5:$K$763=Resumo!$Q$5)))</f>
        <v>0</v>
      </c>
      <c r="L154" s="199">
        <f t="array" ref="L154">SUMPRODUCT(('Diário 1º PA'!$E$4:$E$2977='Analítico Cp.'!$B154)*('Diário 1º PA'!$C$4:$C$2977&gt;=L$4)*('Diário 1º PA'!$C$4:$C$2977&lt;=EOMONTH(L$4,0))*('Diário 1º PA'!$F$4:$F$2977)*(IF(Resumo!$Q$5="",1,'Diário 1º PA'!$O$4:$O$2977=Resumo!$Q$5)))
+SUMPRODUCT(('Diário 2º PA'!$E$4:$E$2000='Analítico Cp.'!$B154)*('Diário 2º PA'!$C$4:$C$2000&gt;=L$4)*('Diário 2º PA'!$C$4:$C$2000&lt;=EOMONTH(L$4,0))*('Diário 2º PA'!$F$4:$F$2000)*(IF(Resumo!$Q$5="",1,'Diário 2º PA'!$O$4:$O$2000=Resumo!$Q$5)))
+SUMPRODUCT(('Diário 3º PA'!$E$4:$E$2000='Analítico Cp.'!$B154)*('Diário 3º PA'!$C$4:$C$2000&gt;=L$4)*('Diário 3º PA'!$C$4:$C$2000&lt;=EOMONTH(L$4,0))*('Diário 3º PA'!$F$4:$F$2000)*(IF(Resumo!$Q$5="",1,'Diário 3º PA'!$O$4:$O$2000=Resumo!$Q$5)))
+SUMPRODUCT(('Diário 4º PA'!$E$4:$E$2000='Analítico Cp.'!$B154)*('Diário 4º PA'!$C$4:$C$2000&gt;=L$4)*('Diário 4º PA'!$C$4:$C$2000&lt;=EOMONTH(L$4,0))*('Diário 4º PA'!$F$4:$F$2000)*(IF(Resumo!$Q$5="",1,'Diário 4º PA'!$O$4:$O$2000=Resumo!$Q$5)))
+SUMPRODUCT(('Comp.'!$D$5:$D$763=$B154)*('Comp.'!$B$5:$B$763&gt;=L$4)*('Comp.'!$B$5:$B$763&lt;=EOMONTH(L$4,0))*('Comp.'!$E$5:$E$763)*(IF(Resumo!$Q$5="",1,'Comp.'!$K$5:$K$763=Resumo!$Q$5)))</f>
        <v>0</v>
      </c>
      <c r="M154" s="199">
        <f t="array" ref="M154">SUMPRODUCT(('Diário 1º PA'!$E$4:$E$2977='Analítico Cp.'!$B154)*('Diário 1º PA'!$C$4:$C$2977&gt;=M$4)*('Diário 1º PA'!$C$4:$C$2977&lt;=EOMONTH(M$4,0))*('Diário 1º PA'!$F$4:$F$2977)*(IF(Resumo!$Q$5="",1,'Diário 1º PA'!$O$4:$O$2977=Resumo!$Q$5)))
+SUMPRODUCT(('Diário 2º PA'!$E$4:$E$2000='Analítico Cp.'!$B154)*('Diário 2º PA'!$C$4:$C$2000&gt;=M$4)*('Diário 2º PA'!$C$4:$C$2000&lt;=EOMONTH(M$4,0))*('Diário 2º PA'!$F$4:$F$2000)*(IF(Resumo!$Q$5="",1,'Diário 2º PA'!$O$4:$O$2000=Resumo!$Q$5)))
+SUMPRODUCT(('Diário 3º PA'!$E$4:$E$2000='Analítico Cp.'!$B154)*('Diário 3º PA'!$C$4:$C$2000&gt;=M$4)*('Diário 3º PA'!$C$4:$C$2000&lt;=EOMONTH(M$4,0))*('Diário 3º PA'!$F$4:$F$2000)*(IF(Resumo!$Q$5="",1,'Diário 3º PA'!$O$4:$O$2000=Resumo!$Q$5)))
+SUMPRODUCT(('Diário 4º PA'!$E$4:$E$2000='Analítico Cp.'!$B154)*('Diário 4º PA'!$C$4:$C$2000&gt;=M$4)*('Diário 4º PA'!$C$4:$C$2000&lt;=EOMONTH(M$4,0))*('Diário 4º PA'!$F$4:$F$2000)*(IF(Resumo!$Q$5="",1,'Diário 4º PA'!$O$4:$O$2000=Resumo!$Q$5)))
+SUMPRODUCT(('Comp.'!$D$5:$D$763=$B154)*('Comp.'!$B$5:$B$763&gt;=M$4)*('Comp.'!$B$5:$B$763&lt;=EOMONTH(M$4,0))*('Comp.'!$E$5:$E$763)*(IF(Resumo!$Q$5="",1,'Comp.'!$K$5:$K$763=Resumo!$Q$5)))</f>
        <v>0</v>
      </c>
      <c r="N154" s="199">
        <f t="array" ref="N154">SUMPRODUCT(('Diário 1º PA'!$E$4:$E$2977='Analítico Cp.'!$B154)*('Diário 1º PA'!$C$4:$C$2977&gt;=N$4)*('Diário 1º PA'!$C$4:$C$2977&lt;=EOMONTH(N$4,0))*('Diário 1º PA'!$F$4:$F$2977)*(IF(Resumo!$Q$5="",1,'Diário 1º PA'!$O$4:$O$2977=Resumo!$Q$5)))
+SUMPRODUCT(('Diário 2º PA'!$E$4:$E$2000='Analítico Cp.'!$B154)*('Diário 2º PA'!$C$4:$C$2000&gt;=N$4)*('Diário 2º PA'!$C$4:$C$2000&lt;=EOMONTH(N$4,0))*('Diário 2º PA'!$F$4:$F$2000)*(IF(Resumo!$Q$5="",1,'Diário 2º PA'!$O$4:$O$2000=Resumo!$Q$5)))
+SUMPRODUCT(('Diário 3º PA'!$E$4:$E$2000='Analítico Cp.'!$B154)*('Diário 3º PA'!$C$4:$C$2000&gt;=N$4)*('Diário 3º PA'!$C$4:$C$2000&lt;=EOMONTH(N$4,0))*('Diário 3º PA'!$F$4:$F$2000)*(IF(Resumo!$Q$5="",1,'Diário 3º PA'!$O$4:$O$2000=Resumo!$Q$5)))
+SUMPRODUCT(('Diário 4º PA'!$E$4:$E$2000='Analítico Cp.'!$B154)*('Diário 4º PA'!$C$4:$C$2000&gt;=N$4)*('Diário 4º PA'!$C$4:$C$2000&lt;=EOMONTH(N$4,0))*('Diário 4º PA'!$F$4:$F$2000)*(IF(Resumo!$Q$5="",1,'Diário 4º PA'!$O$4:$O$2000=Resumo!$Q$5)))
+SUMPRODUCT(('Comp.'!$D$5:$D$763=$B154)*('Comp.'!$B$5:$B$763&gt;=N$4)*('Comp.'!$B$5:$B$763&lt;=EOMONTH(N$4,0))*('Comp.'!$E$5:$E$763)*(IF(Resumo!$Q$5="",1,'Comp.'!$K$5:$K$763=Resumo!$Q$5)))</f>
        <v>0</v>
      </c>
      <c r="O154" s="200">
        <f t="shared" si="16"/>
        <v>0</v>
      </c>
      <c r="P154" s="201">
        <f t="shared" si="17"/>
        <v>0</v>
      </c>
      <c r="Q154" s="174"/>
      <c r="R154" s="174"/>
      <c r="S154" s="174"/>
      <c r="T154" s="174"/>
      <c r="U154" s="174"/>
      <c r="V154" s="174"/>
      <c r="W154" s="174"/>
      <c r="X154" s="174"/>
      <c r="Y154" s="174"/>
      <c r="Z154" s="174"/>
    </row>
    <row r="155" spans="1:26" ht="23.25" customHeight="1" x14ac:dyDescent="0.2">
      <c r="A155" s="220" t="s">
        <v>410</v>
      </c>
      <c r="B155" s="221" t="s">
        <v>411</v>
      </c>
      <c r="C155" s="199">
        <f t="array" ref="C155">SUMPRODUCT(('Diário 1º PA'!$E$4:$E$2977='Analítico Cp.'!$B155)*('Diário 1º PA'!$C$4:$C$2977&gt;=C$4)*('Diário 1º PA'!$C$4:$C$2977&lt;=EOMONTH(C$4,0))*('Diário 1º PA'!$F$4:$F$2977)*(IF(Resumo!$Q$5="",1,'Diário 1º PA'!$O$4:$O$2977=Resumo!$Q$5)))
+SUMPRODUCT(('Diário 2º PA'!$E$4:$E$2000='Analítico Cp.'!$B155)*('Diário 2º PA'!$C$4:$C$2000&gt;=C$4)*('Diário 2º PA'!$C$4:$C$2000&lt;=EOMONTH(C$4,0))*('Diário 2º PA'!$F$4:$F$2000)*(IF(Resumo!$Q$5="",1,'Diário 2º PA'!$O$4:$O$2000=Resumo!$Q$5)))
+SUMPRODUCT(('Diário 3º PA'!$E$4:$E$2000='Analítico Cp.'!$B155)*('Diário 3º PA'!$C$4:$C$2000&gt;=C$4)*('Diário 3º PA'!$C$4:$C$2000&lt;=EOMONTH(C$4,0))*('Diário 3º PA'!$F$4:$F$2000)*(IF(Resumo!$Q$5="",1,'Diário 3º PA'!$O$4:$O$2000=Resumo!$Q$5)))
+SUMPRODUCT(('Diário 4º PA'!$E$4:$E$2000='Analítico Cp.'!$B155)*('Diário 4º PA'!$C$4:$C$2000&gt;=C$4)*('Diário 4º PA'!$C$4:$C$2000&lt;=EOMONTH(C$4,0))*('Diário 4º PA'!$F$4:$F$2000)*(IF(Resumo!$Q$5="",1,'Diário 4º PA'!$O$4:$O$2000=Resumo!$Q$5)))
+SUMPRODUCT(('Comp.'!$D$5:$D$763=$B155)*('Comp.'!$B$5:$B$763&gt;=C$4)*('Comp.'!$B$5:$B$763&lt;=EOMONTH(C$4,0))*('Comp.'!$E$5:$E$763)*(IF(Resumo!$Q$5="",1,'Comp.'!$K$5:$K$763=Resumo!$Q$5)))</f>
        <v>0</v>
      </c>
      <c r="D155" s="199">
        <f t="array" ref="D155">SUMPRODUCT(('Diário 1º PA'!$E$4:$E$2977='Analítico Cp.'!$B155)*('Diário 1º PA'!$C$4:$C$2977&gt;=D$4)*('Diário 1º PA'!$C$4:$C$2977&lt;=EOMONTH(D$4,0))*('Diário 1º PA'!$F$4:$F$2977)*(IF(Resumo!$Q$5="",1,'Diário 1º PA'!$O$4:$O$2977=Resumo!$Q$5)))
+SUMPRODUCT(('Diário 2º PA'!$E$4:$E$2000='Analítico Cp.'!$B155)*('Diário 2º PA'!$C$4:$C$2000&gt;=D$4)*('Diário 2º PA'!$C$4:$C$2000&lt;=EOMONTH(D$4,0))*('Diário 2º PA'!$F$4:$F$2000)*(IF(Resumo!$Q$5="",1,'Diário 2º PA'!$O$4:$O$2000=Resumo!$Q$5)))
+SUMPRODUCT(('Diário 3º PA'!$E$4:$E$2000='Analítico Cp.'!$B155)*('Diário 3º PA'!$C$4:$C$2000&gt;=D$4)*('Diário 3º PA'!$C$4:$C$2000&lt;=EOMONTH(D$4,0))*('Diário 3º PA'!$F$4:$F$2000)*(IF(Resumo!$Q$5="",1,'Diário 3º PA'!$O$4:$O$2000=Resumo!$Q$5)))
+SUMPRODUCT(('Diário 4º PA'!$E$4:$E$2000='Analítico Cp.'!$B155)*('Diário 4º PA'!$C$4:$C$2000&gt;=D$4)*('Diário 4º PA'!$C$4:$C$2000&lt;=EOMONTH(D$4,0))*('Diário 4º PA'!$F$4:$F$2000)*(IF(Resumo!$Q$5="",1,'Diário 4º PA'!$O$4:$O$2000=Resumo!$Q$5)))
+SUMPRODUCT(('Comp.'!$D$5:$D$763=$B155)*('Comp.'!$B$5:$B$763&gt;=D$4)*('Comp.'!$B$5:$B$763&lt;=EOMONTH(D$4,0))*('Comp.'!$E$5:$E$763)*(IF(Resumo!$Q$5="",1,'Comp.'!$K$5:$K$763=Resumo!$Q$5)))</f>
        <v>0</v>
      </c>
      <c r="E155" s="199">
        <f t="array" ref="E155">SUMPRODUCT(('Diário 1º PA'!$E$4:$E$2977='Analítico Cp.'!$B155)*('Diário 1º PA'!$C$4:$C$2977&gt;=E$4)*('Diário 1º PA'!$C$4:$C$2977&lt;=EOMONTH(E$4,0))*('Diário 1º PA'!$F$4:$F$2977)*(IF(Resumo!$Q$5="",1,'Diário 1º PA'!$O$4:$O$2977=Resumo!$Q$5)))
+SUMPRODUCT(('Diário 2º PA'!$E$4:$E$2000='Analítico Cp.'!$B155)*('Diário 2º PA'!$C$4:$C$2000&gt;=E$4)*('Diário 2º PA'!$C$4:$C$2000&lt;=EOMONTH(E$4,0))*('Diário 2º PA'!$F$4:$F$2000)*(IF(Resumo!$Q$5="",1,'Diário 2º PA'!$O$4:$O$2000=Resumo!$Q$5)))
+SUMPRODUCT(('Diário 3º PA'!$E$4:$E$2000='Analítico Cp.'!$B155)*('Diário 3º PA'!$C$4:$C$2000&gt;=E$4)*('Diário 3º PA'!$C$4:$C$2000&lt;=EOMONTH(E$4,0))*('Diário 3º PA'!$F$4:$F$2000)*(IF(Resumo!$Q$5="",1,'Diário 3º PA'!$O$4:$O$2000=Resumo!$Q$5)))
+SUMPRODUCT(('Diário 4º PA'!$E$4:$E$2000='Analítico Cp.'!$B155)*('Diário 4º PA'!$C$4:$C$2000&gt;=E$4)*('Diário 4º PA'!$C$4:$C$2000&lt;=EOMONTH(E$4,0))*('Diário 4º PA'!$F$4:$F$2000)*(IF(Resumo!$Q$5="",1,'Diário 4º PA'!$O$4:$O$2000=Resumo!$Q$5)))
+SUMPRODUCT(('Comp.'!$D$5:$D$763=$B155)*('Comp.'!$B$5:$B$763&gt;=E$4)*('Comp.'!$B$5:$B$763&lt;=EOMONTH(E$4,0))*('Comp.'!$E$5:$E$763)*(IF(Resumo!$Q$5="",1,'Comp.'!$K$5:$K$763=Resumo!$Q$5)))</f>
        <v>0</v>
      </c>
      <c r="F155" s="199">
        <f t="array" ref="F155">SUMPRODUCT(('Diário 1º PA'!$E$4:$E$2977='Analítico Cp.'!$B155)*('Diário 1º PA'!$C$4:$C$2977&gt;=F$4)*('Diário 1º PA'!$C$4:$C$2977&lt;=EOMONTH(F$4,0))*('Diário 1º PA'!$F$4:$F$2977)*(IF(Resumo!$Q$5="",1,'Diário 1º PA'!$O$4:$O$2977=Resumo!$Q$5)))
+SUMPRODUCT(('Diário 2º PA'!$E$4:$E$2000='Analítico Cp.'!$B155)*('Diário 2º PA'!$C$4:$C$2000&gt;=F$4)*('Diário 2º PA'!$C$4:$C$2000&lt;=EOMONTH(F$4,0))*('Diário 2º PA'!$F$4:$F$2000)*(IF(Resumo!$Q$5="",1,'Diário 2º PA'!$O$4:$O$2000=Resumo!$Q$5)))
+SUMPRODUCT(('Diário 3º PA'!$E$4:$E$2000='Analítico Cp.'!$B155)*('Diário 3º PA'!$C$4:$C$2000&gt;=F$4)*('Diário 3º PA'!$C$4:$C$2000&lt;=EOMONTH(F$4,0))*('Diário 3º PA'!$F$4:$F$2000)*(IF(Resumo!$Q$5="",1,'Diário 3º PA'!$O$4:$O$2000=Resumo!$Q$5)))
+SUMPRODUCT(('Diário 4º PA'!$E$4:$E$2000='Analítico Cp.'!$B155)*('Diário 4º PA'!$C$4:$C$2000&gt;=F$4)*('Diário 4º PA'!$C$4:$C$2000&lt;=EOMONTH(F$4,0))*('Diário 4º PA'!$F$4:$F$2000)*(IF(Resumo!$Q$5="",1,'Diário 4º PA'!$O$4:$O$2000=Resumo!$Q$5)))
+SUMPRODUCT(('Comp.'!$D$5:$D$763=$B155)*('Comp.'!$B$5:$B$763&gt;=F$4)*('Comp.'!$B$5:$B$763&lt;=EOMONTH(F$4,0))*('Comp.'!$E$5:$E$763)*(IF(Resumo!$Q$5="",1,'Comp.'!$K$5:$K$763=Resumo!$Q$5)))</f>
        <v>0</v>
      </c>
      <c r="G155" s="199">
        <f t="array" ref="G155">SUMPRODUCT(('Diário 1º PA'!$E$4:$E$2977='Analítico Cp.'!$B155)*('Diário 1º PA'!$C$4:$C$2977&gt;=G$4)*('Diário 1º PA'!$C$4:$C$2977&lt;=EOMONTH(G$4,0))*('Diário 1º PA'!$F$4:$F$2977)*(IF(Resumo!$Q$5="",1,'Diário 1º PA'!$O$4:$O$2977=Resumo!$Q$5)))
+SUMPRODUCT(('Diário 2º PA'!$E$4:$E$2000='Analítico Cp.'!$B155)*('Diário 2º PA'!$C$4:$C$2000&gt;=G$4)*('Diário 2º PA'!$C$4:$C$2000&lt;=EOMONTH(G$4,0))*('Diário 2º PA'!$F$4:$F$2000)*(IF(Resumo!$Q$5="",1,'Diário 2º PA'!$O$4:$O$2000=Resumo!$Q$5)))
+SUMPRODUCT(('Diário 3º PA'!$E$4:$E$2000='Analítico Cp.'!$B155)*('Diário 3º PA'!$C$4:$C$2000&gt;=G$4)*('Diário 3º PA'!$C$4:$C$2000&lt;=EOMONTH(G$4,0))*('Diário 3º PA'!$F$4:$F$2000)*(IF(Resumo!$Q$5="",1,'Diário 3º PA'!$O$4:$O$2000=Resumo!$Q$5)))
+SUMPRODUCT(('Diário 4º PA'!$E$4:$E$2000='Analítico Cp.'!$B155)*('Diário 4º PA'!$C$4:$C$2000&gt;=G$4)*('Diário 4º PA'!$C$4:$C$2000&lt;=EOMONTH(G$4,0))*('Diário 4º PA'!$F$4:$F$2000)*(IF(Resumo!$Q$5="",1,'Diário 4º PA'!$O$4:$O$2000=Resumo!$Q$5)))
+SUMPRODUCT(('Comp.'!$D$5:$D$763=$B155)*('Comp.'!$B$5:$B$763&gt;=G$4)*('Comp.'!$B$5:$B$763&lt;=EOMONTH(G$4,0))*('Comp.'!$E$5:$E$763)*(IF(Resumo!$Q$5="",1,'Comp.'!$K$5:$K$763=Resumo!$Q$5)))</f>
        <v>0</v>
      </c>
      <c r="H155" s="199">
        <f t="array" ref="H155">SUMPRODUCT(('Diário 1º PA'!$E$4:$E$2977='Analítico Cp.'!$B155)*('Diário 1º PA'!$C$4:$C$2977&gt;=H$4)*('Diário 1º PA'!$C$4:$C$2977&lt;=EOMONTH(H$4,0))*('Diário 1º PA'!$F$4:$F$2977)*(IF(Resumo!$Q$5="",1,'Diário 1º PA'!$O$4:$O$2977=Resumo!$Q$5)))
+SUMPRODUCT(('Diário 2º PA'!$E$4:$E$2000='Analítico Cp.'!$B155)*('Diário 2º PA'!$C$4:$C$2000&gt;=H$4)*('Diário 2º PA'!$C$4:$C$2000&lt;=EOMONTH(H$4,0))*('Diário 2º PA'!$F$4:$F$2000)*(IF(Resumo!$Q$5="",1,'Diário 2º PA'!$O$4:$O$2000=Resumo!$Q$5)))
+SUMPRODUCT(('Diário 3º PA'!$E$4:$E$2000='Analítico Cp.'!$B155)*('Diário 3º PA'!$C$4:$C$2000&gt;=H$4)*('Diário 3º PA'!$C$4:$C$2000&lt;=EOMONTH(H$4,0))*('Diário 3º PA'!$F$4:$F$2000)*(IF(Resumo!$Q$5="",1,'Diário 3º PA'!$O$4:$O$2000=Resumo!$Q$5)))
+SUMPRODUCT(('Diário 4º PA'!$E$4:$E$2000='Analítico Cp.'!$B155)*('Diário 4º PA'!$C$4:$C$2000&gt;=H$4)*('Diário 4º PA'!$C$4:$C$2000&lt;=EOMONTH(H$4,0))*('Diário 4º PA'!$F$4:$F$2000)*(IF(Resumo!$Q$5="",1,'Diário 4º PA'!$O$4:$O$2000=Resumo!$Q$5)))
+SUMPRODUCT(('Comp.'!$D$5:$D$763=$B155)*('Comp.'!$B$5:$B$763&gt;=H$4)*('Comp.'!$B$5:$B$763&lt;=EOMONTH(H$4,0))*('Comp.'!$E$5:$E$763)*(IF(Resumo!$Q$5="",1,'Comp.'!$K$5:$K$763=Resumo!$Q$5)))</f>
        <v>0</v>
      </c>
      <c r="I155" s="199">
        <f t="array" ref="I155">SUMPRODUCT(('Diário 1º PA'!$E$4:$E$2977='Analítico Cp.'!$B155)*('Diário 1º PA'!$C$4:$C$2977&gt;=I$4)*('Diário 1º PA'!$C$4:$C$2977&lt;=EOMONTH(I$4,0))*('Diário 1º PA'!$F$4:$F$2977)*(IF(Resumo!$Q$5="",1,'Diário 1º PA'!$O$4:$O$2977=Resumo!$Q$5)))
+SUMPRODUCT(('Diário 2º PA'!$E$4:$E$2000='Analítico Cp.'!$B155)*('Diário 2º PA'!$C$4:$C$2000&gt;=I$4)*('Diário 2º PA'!$C$4:$C$2000&lt;=EOMONTH(I$4,0))*('Diário 2º PA'!$F$4:$F$2000)*(IF(Resumo!$Q$5="",1,'Diário 2º PA'!$O$4:$O$2000=Resumo!$Q$5)))
+SUMPRODUCT(('Diário 3º PA'!$E$4:$E$2000='Analítico Cp.'!$B155)*('Diário 3º PA'!$C$4:$C$2000&gt;=I$4)*('Diário 3º PA'!$C$4:$C$2000&lt;=EOMONTH(I$4,0))*('Diário 3º PA'!$F$4:$F$2000)*(IF(Resumo!$Q$5="",1,'Diário 3º PA'!$O$4:$O$2000=Resumo!$Q$5)))
+SUMPRODUCT(('Diário 4º PA'!$E$4:$E$2000='Analítico Cp.'!$B155)*('Diário 4º PA'!$C$4:$C$2000&gt;=I$4)*('Diário 4º PA'!$C$4:$C$2000&lt;=EOMONTH(I$4,0))*('Diário 4º PA'!$F$4:$F$2000)*(IF(Resumo!$Q$5="",1,'Diário 4º PA'!$O$4:$O$2000=Resumo!$Q$5)))
+SUMPRODUCT(('Comp.'!$D$5:$D$763=$B155)*('Comp.'!$B$5:$B$763&gt;=I$4)*('Comp.'!$B$5:$B$763&lt;=EOMONTH(I$4,0))*('Comp.'!$E$5:$E$763)*(IF(Resumo!$Q$5="",1,'Comp.'!$K$5:$K$763=Resumo!$Q$5)))</f>
        <v>0</v>
      </c>
      <c r="J155" s="199">
        <f t="array" ref="J155">SUMPRODUCT(('Diário 1º PA'!$E$4:$E$2977='Analítico Cp.'!$B155)*('Diário 1º PA'!$C$4:$C$2977&gt;=J$4)*('Diário 1º PA'!$C$4:$C$2977&lt;=EOMONTH(J$4,0))*('Diário 1º PA'!$F$4:$F$2977)*(IF(Resumo!$Q$5="",1,'Diário 1º PA'!$O$4:$O$2977=Resumo!$Q$5)))
+SUMPRODUCT(('Diário 2º PA'!$E$4:$E$2000='Analítico Cp.'!$B155)*('Diário 2º PA'!$C$4:$C$2000&gt;=J$4)*('Diário 2º PA'!$C$4:$C$2000&lt;=EOMONTH(J$4,0))*('Diário 2º PA'!$F$4:$F$2000)*(IF(Resumo!$Q$5="",1,'Diário 2º PA'!$O$4:$O$2000=Resumo!$Q$5)))
+SUMPRODUCT(('Diário 3º PA'!$E$4:$E$2000='Analítico Cp.'!$B155)*('Diário 3º PA'!$C$4:$C$2000&gt;=J$4)*('Diário 3º PA'!$C$4:$C$2000&lt;=EOMONTH(J$4,0))*('Diário 3º PA'!$F$4:$F$2000)*(IF(Resumo!$Q$5="",1,'Diário 3º PA'!$O$4:$O$2000=Resumo!$Q$5)))
+SUMPRODUCT(('Diário 4º PA'!$E$4:$E$2000='Analítico Cp.'!$B155)*('Diário 4º PA'!$C$4:$C$2000&gt;=J$4)*('Diário 4º PA'!$C$4:$C$2000&lt;=EOMONTH(J$4,0))*('Diário 4º PA'!$F$4:$F$2000)*(IF(Resumo!$Q$5="",1,'Diário 4º PA'!$O$4:$O$2000=Resumo!$Q$5)))
+SUMPRODUCT(('Comp.'!$D$5:$D$763=$B155)*('Comp.'!$B$5:$B$763&gt;=J$4)*('Comp.'!$B$5:$B$763&lt;=EOMONTH(J$4,0))*('Comp.'!$E$5:$E$763)*(IF(Resumo!$Q$5="",1,'Comp.'!$K$5:$K$763=Resumo!$Q$5)))</f>
        <v>0</v>
      </c>
      <c r="K155" s="199">
        <f t="array" ref="K155">SUMPRODUCT(('Diário 1º PA'!$E$4:$E$2977='Analítico Cp.'!$B155)*('Diário 1º PA'!$C$4:$C$2977&gt;=K$4)*('Diário 1º PA'!$C$4:$C$2977&lt;=EOMONTH(K$4,0))*('Diário 1º PA'!$F$4:$F$2977)*(IF(Resumo!$Q$5="",1,'Diário 1º PA'!$O$4:$O$2977=Resumo!$Q$5)))
+SUMPRODUCT(('Diário 2º PA'!$E$4:$E$2000='Analítico Cp.'!$B155)*('Diário 2º PA'!$C$4:$C$2000&gt;=K$4)*('Diário 2º PA'!$C$4:$C$2000&lt;=EOMONTH(K$4,0))*('Diário 2º PA'!$F$4:$F$2000)*(IF(Resumo!$Q$5="",1,'Diário 2º PA'!$O$4:$O$2000=Resumo!$Q$5)))
+SUMPRODUCT(('Diário 3º PA'!$E$4:$E$2000='Analítico Cp.'!$B155)*('Diário 3º PA'!$C$4:$C$2000&gt;=K$4)*('Diário 3º PA'!$C$4:$C$2000&lt;=EOMONTH(K$4,0))*('Diário 3º PA'!$F$4:$F$2000)*(IF(Resumo!$Q$5="",1,'Diário 3º PA'!$O$4:$O$2000=Resumo!$Q$5)))
+SUMPRODUCT(('Diário 4º PA'!$E$4:$E$2000='Analítico Cp.'!$B155)*('Diário 4º PA'!$C$4:$C$2000&gt;=K$4)*('Diário 4º PA'!$C$4:$C$2000&lt;=EOMONTH(K$4,0))*('Diário 4º PA'!$F$4:$F$2000)*(IF(Resumo!$Q$5="",1,'Diário 4º PA'!$O$4:$O$2000=Resumo!$Q$5)))
+SUMPRODUCT(('Comp.'!$D$5:$D$763=$B155)*('Comp.'!$B$5:$B$763&gt;=K$4)*('Comp.'!$B$5:$B$763&lt;=EOMONTH(K$4,0))*('Comp.'!$E$5:$E$763)*(IF(Resumo!$Q$5="",1,'Comp.'!$K$5:$K$763=Resumo!$Q$5)))</f>
        <v>0</v>
      </c>
      <c r="L155" s="199">
        <f t="array" ref="L155">SUMPRODUCT(('Diário 1º PA'!$E$4:$E$2977='Analítico Cp.'!$B155)*('Diário 1º PA'!$C$4:$C$2977&gt;=L$4)*('Diário 1º PA'!$C$4:$C$2977&lt;=EOMONTH(L$4,0))*('Diário 1º PA'!$F$4:$F$2977)*(IF(Resumo!$Q$5="",1,'Diário 1º PA'!$O$4:$O$2977=Resumo!$Q$5)))
+SUMPRODUCT(('Diário 2º PA'!$E$4:$E$2000='Analítico Cp.'!$B155)*('Diário 2º PA'!$C$4:$C$2000&gt;=L$4)*('Diário 2º PA'!$C$4:$C$2000&lt;=EOMONTH(L$4,0))*('Diário 2º PA'!$F$4:$F$2000)*(IF(Resumo!$Q$5="",1,'Diário 2º PA'!$O$4:$O$2000=Resumo!$Q$5)))
+SUMPRODUCT(('Diário 3º PA'!$E$4:$E$2000='Analítico Cp.'!$B155)*('Diário 3º PA'!$C$4:$C$2000&gt;=L$4)*('Diário 3º PA'!$C$4:$C$2000&lt;=EOMONTH(L$4,0))*('Diário 3º PA'!$F$4:$F$2000)*(IF(Resumo!$Q$5="",1,'Diário 3º PA'!$O$4:$O$2000=Resumo!$Q$5)))
+SUMPRODUCT(('Diário 4º PA'!$E$4:$E$2000='Analítico Cp.'!$B155)*('Diário 4º PA'!$C$4:$C$2000&gt;=L$4)*('Diário 4º PA'!$C$4:$C$2000&lt;=EOMONTH(L$4,0))*('Diário 4º PA'!$F$4:$F$2000)*(IF(Resumo!$Q$5="",1,'Diário 4º PA'!$O$4:$O$2000=Resumo!$Q$5)))
+SUMPRODUCT(('Comp.'!$D$5:$D$763=$B155)*('Comp.'!$B$5:$B$763&gt;=L$4)*('Comp.'!$B$5:$B$763&lt;=EOMONTH(L$4,0))*('Comp.'!$E$5:$E$763)*(IF(Resumo!$Q$5="",1,'Comp.'!$K$5:$K$763=Resumo!$Q$5)))</f>
        <v>0</v>
      </c>
      <c r="M155" s="199">
        <f t="array" ref="M155">SUMPRODUCT(('Diário 1º PA'!$E$4:$E$2977='Analítico Cp.'!$B155)*('Diário 1º PA'!$C$4:$C$2977&gt;=M$4)*('Diário 1º PA'!$C$4:$C$2977&lt;=EOMONTH(M$4,0))*('Diário 1º PA'!$F$4:$F$2977)*(IF(Resumo!$Q$5="",1,'Diário 1º PA'!$O$4:$O$2977=Resumo!$Q$5)))
+SUMPRODUCT(('Diário 2º PA'!$E$4:$E$2000='Analítico Cp.'!$B155)*('Diário 2º PA'!$C$4:$C$2000&gt;=M$4)*('Diário 2º PA'!$C$4:$C$2000&lt;=EOMONTH(M$4,0))*('Diário 2º PA'!$F$4:$F$2000)*(IF(Resumo!$Q$5="",1,'Diário 2º PA'!$O$4:$O$2000=Resumo!$Q$5)))
+SUMPRODUCT(('Diário 3º PA'!$E$4:$E$2000='Analítico Cp.'!$B155)*('Diário 3º PA'!$C$4:$C$2000&gt;=M$4)*('Diário 3º PA'!$C$4:$C$2000&lt;=EOMONTH(M$4,0))*('Diário 3º PA'!$F$4:$F$2000)*(IF(Resumo!$Q$5="",1,'Diário 3º PA'!$O$4:$O$2000=Resumo!$Q$5)))
+SUMPRODUCT(('Diário 4º PA'!$E$4:$E$2000='Analítico Cp.'!$B155)*('Diário 4º PA'!$C$4:$C$2000&gt;=M$4)*('Diário 4º PA'!$C$4:$C$2000&lt;=EOMONTH(M$4,0))*('Diário 4º PA'!$F$4:$F$2000)*(IF(Resumo!$Q$5="",1,'Diário 4º PA'!$O$4:$O$2000=Resumo!$Q$5)))
+SUMPRODUCT(('Comp.'!$D$5:$D$763=$B155)*('Comp.'!$B$5:$B$763&gt;=M$4)*('Comp.'!$B$5:$B$763&lt;=EOMONTH(M$4,0))*('Comp.'!$E$5:$E$763)*(IF(Resumo!$Q$5="",1,'Comp.'!$K$5:$K$763=Resumo!$Q$5)))</f>
        <v>0</v>
      </c>
      <c r="N155" s="199">
        <f t="array" ref="N155">SUMPRODUCT(('Diário 1º PA'!$E$4:$E$2977='Analítico Cp.'!$B155)*('Diário 1º PA'!$C$4:$C$2977&gt;=N$4)*('Diário 1º PA'!$C$4:$C$2977&lt;=EOMONTH(N$4,0))*('Diário 1º PA'!$F$4:$F$2977)*(IF(Resumo!$Q$5="",1,'Diário 1º PA'!$O$4:$O$2977=Resumo!$Q$5)))
+SUMPRODUCT(('Diário 2º PA'!$E$4:$E$2000='Analítico Cp.'!$B155)*('Diário 2º PA'!$C$4:$C$2000&gt;=N$4)*('Diário 2º PA'!$C$4:$C$2000&lt;=EOMONTH(N$4,0))*('Diário 2º PA'!$F$4:$F$2000)*(IF(Resumo!$Q$5="",1,'Diário 2º PA'!$O$4:$O$2000=Resumo!$Q$5)))
+SUMPRODUCT(('Diário 3º PA'!$E$4:$E$2000='Analítico Cp.'!$B155)*('Diário 3º PA'!$C$4:$C$2000&gt;=N$4)*('Diário 3º PA'!$C$4:$C$2000&lt;=EOMONTH(N$4,0))*('Diário 3º PA'!$F$4:$F$2000)*(IF(Resumo!$Q$5="",1,'Diário 3º PA'!$O$4:$O$2000=Resumo!$Q$5)))
+SUMPRODUCT(('Diário 4º PA'!$E$4:$E$2000='Analítico Cp.'!$B155)*('Diário 4º PA'!$C$4:$C$2000&gt;=N$4)*('Diário 4º PA'!$C$4:$C$2000&lt;=EOMONTH(N$4,0))*('Diário 4º PA'!$F$4:$F$2000)*(IF(Resumo!$Q$5="",1,'Diário 4º PA'!$O$4:$O$2000=Resumo!$Q$5)))
+SUMPRODUCT(('Comp.'!$D$5:$D$763=$B155)*('Comp.'!$B$5:$B$763&gt;=N$4)*('Comp.'!$B$5:$B$763&lt;=EOMONTH(N$4,0))*('Comp.'!$E$5:$E$763)*(IF(Resumo!$Q$5="",1,'Comp.'!$K$5:$K$763=Resumo!$Q$5)))</f>
        <v>0</v>
      </c>
      <c r="O155" s="200">
        <f t="shared" si="16"/>
        <v>0</v>
      </c>
      <c r="P155" s="201">
        <f t="shared" si="17"/>
        <v>0</v>
      </c>
      <c r="Q155" s="174"/>
      <c r="R155" s="174"/>
      <c r="S155" s="174"/>
      <c r="T155" s="174"/>
      <c r="U155" s="174"/>
      <c r="V155" s="174"/>
      <c r="W155" s="174"/>
      <c r="X155" s="174"/>
      <c r="Y155" s="174"/>
      <c r="Z155" s="174"/>
    </row>
    <row r="156" spans="1:26" ht="23.25" customHeight="1" x14ac:dyDescent="0.2">
      <c r="A156" s="220" t="s">
        <v>412</v>
      </c>
      <c r="B156" s="221" t="s">
        <v>413</v>
      </c>
      <c r="C156" s="199">
        <f t="array" ref="C156">SUMPRODUCT(('Diário 1º PA'!$E$4:$E$2977='Analítico Cp.'!$B156)*('Diário 1º PA'!$C$4:$C$2977&gt;=C$4)*('Diário 1º PA'!$C$4:$C$2977&lt;=EOMONTH(C$4,0))*('Diário 1º PA'!$F$4:$F$2977)*(IF(Resumo!$Q$5="",1,'Diário 1º PA'!$O$4:$O$2977=Resumo!$Q$5)))
+SUMPRODUCT(('Diário 2º PA'!$E$4:$E$2000='Analítico Cp.'!$B156)*('Diário 2º PA'!$C$4:$C$2000&gt;=C$4)*('Diário 2º PA'!$C$4:$C$2000&lt;=EOMONTH(C$4,0))*('Diário 2º PA'!$F$4:$F$2000)*(IF(Resumo!$Q$5="",1,'Diário 2º PA'!$O$4:$O$2000=Resumo!$Q$5)))
+SUMPRODUCT(('Diário 3º PA'!$E$4:$E$2000='Analítico Cp.'!$B156)*('Diário 3º PA'!$C$4:$C$2000&gt;=C$4)*('Diário 3º PA'!$C$4:$C$2000&lt;=EOMONTH(C$4,0))*('Diário 3º PA'!$F$4:$F$2000)*(IF(Resumo!$Q$5="",1,'Diário 3º PA'!$O$4:$O$2000=Resumo!$Q$5)))
+SUMPRODUCT(('Diário 4º PA'!$E$4:$E$2000='Analítico Cp.'!$B156)*('Diário 4º PA'!$C$4:$C$2000&gt;=C$4)*('Diário 4º PA'!$C$4:$C$2000&lt;=EOMONTH(C$4,0))*('Diário 4º PA'!$F$4:$F$2000)*(IF(Resumo!$Q$5="",1,'Diário 4º PA'!$O$4:$O$2000=Resumo!$Q$5)))
+SUMPRODUCT(('Comp.'!$D$5:$D$763=$B156)*('Comp.'!$B$5:$B$763&gt;=C$4)*('Comp.'!$B$5:$B$763&lt;=EOMONTH(C$4,0))*('Comp.'!$E$5:$E$763)*(IF(Resumo!$Q$5="",1,'Comp.'!$K$5:$K$763=Resumo!$Q$5)))</f>
        <v>0</v>
      </c>
      <c r="D156" s="199">
        <f t="array" ref="D156">SUMPRODUCT(('Diário 1º PA'!$E$4:$E$2977='Analítico Cp.'!$B156)*('Diário 1º PA'!$C$4:$C$2977&gt;=D$4)*('Diário 1º PA'!$C$4:$C$2977&lt;=EOMONTH(D$4,0))*('Diário 1º PA'!$F$4:$F$2977)*(IF(Resumo!$Q$5="",1,'Diário 1º PA'!$O$4:$O$2977=Resumo!$Q$5)))
+SUMPRODUCT(('Diário 2º PA'!$E$4:$E$2000='Analítico Cp.'!$B156)*('Diário 2º PA'!$C$4:$C$2000&gt;=D$4)*('Diário 2º PA'!$C$4:$C$2000&lt;=EOMONTH(D$4,0))*('Diário 2º PA'!$F$4:$F$2000)*(IF(Resumo!$Q$5="",1,'Diário 2º PA'!$O$4:$O$2000=Resumo!$Q$5)))
+SUMPRODUCT(('Diário 3º PA'!$E$4:$E$2000='Analítico Cp.'!$B156)*('Diário 3º PA'!$C$4:$C$2000&gt;=D$4)*('Diário 3º PA'!$C$4:$C$2000&lt;=EOMONTH(D$4,0))*('Diário 3º PA'!$F$4:$F$2000)*(IF(Resumo!$Q$5="",1,'Diário 3º PA'!$O$4:$O$2000=Resumo!$Q$5)))
+SUMPRODUCT(('Diário 4º PA'!$E$4:$E$2000='Analítico Cp.'!$B156)*('Diário 4º PA'!$C$4:$C$2000&gt;=D$4)*('Diário 4º PA'!$C$4:$C$2000&lt;=EOMONTH(D$4,0))*('Diário 4º PA'!$F$4:$F$2000)*(IF(Resumo!$Q$5="",1,'Diário 4º PA'!$O$4:$O$2000=Resumo!$Q$5)))
+SUMPRODUCT(('Comp.'!$D$5:$D$763=$B156)*('Comp.'!$B$5:$B$763&gt;=D$4)*('Comp.'!$B$5:$B$763&lt;=EOMONTH(D$4,0))*('Comp.'!$E$5:$E$763)*(IF(Resumo!$Q$5="",1,'Comp.'!$K$5:$K$763=Resumo!$Q$5)))</f>
        <v>0</v>
      </c>
      <c r="E156" s="199">
        <f t="array" ref="E156">SUMPRODUCT(('Diário 1º PA'!$E$4:$E$2977='Analítico Cp.'!$B156)*('Diário 1º PA'!$C$4:$C$2977&gt;=E$4)*('Diário 1º PA'!$C$4:$C$2977&lt;=EOMONTH(E$4,0))*('Diário 1º PA'!$F$4:$F$2977)*(IF(Resumo!$Q$5="",1,'Diário 1º PA'!$O$4:$O$2977=Resumo!$Q$5)))
+SUMPRODUCT(('Diário 2º PA'!$E$4:$E$2000='Analítico Cp.'!$B156)*('Diário 2º PA'!$C$4:$C$2000&gt;=E$4)*('Diário 2º PA'!$C$4:$C$2000&lt;=EOMONTH(E$4,0))*('Diário 2º PA'!$F$4:$F$2000)*(IF(Resumo!$Q$5="",1,'Diário 2º PA'!$O$4:$O$2000=Resumo!$Q$5)))
+SUMPRODUCT(('Diário 3º PA'!$E$4:$E$2000='Analítico Cp.'!$B156)*('Diário 3º PA'!$C$4:$C$2000&gt;=E$4)*('Diário 3º PA'!$C$4:$C$2000&lt;=EOMONTH(E$4,0))*('Diário 3º PA'!$F$4:$F$2000)*(IF(Resumo!$Q$5="",1,'Diário 3º PA'!$O$4:$O$2000=Resumo!$Q$5)))
+SUMPRODUCT(('Diário 4º PA'!$E$4:$E$2000='Analítico Cp.'!$B156)*('Diário 4º PA'!$C$4:$C$2000&gt;=E$4)*('Diário 4º PA'!$C$4:$C$2000&lt;=EOMONTH(E$4,0))*('Diário 4º PA'!$F$4:$F$2000)*(IF(Resumo!$Q$5="",1,'Diário 4º PA'!$O$4:$O$2000=Resumo!$Q$5)))
+SUMPRODUCT(('Comp.'!$D$5:$D$763=$B156)*('Comp.'!$B$5:$B$763&gt;=E$4)*('Comp.'!$B$5:$B$763&lt;=EOMONTH(E$4,0))*('Comp.'!$E$5:$E$763)*(IF(Resumo!$Q$5="",1,'Comp.'!$K$5:$K$763=Resumo!$Q$5)))</f>
        <v>0</v>
      </c>
      <c r="F156" s="199">
        <f t="array" ref="F156">SUMPRODUCT(('Diário 1º PA'!$E$4:$E$2977='Analítico Cp.'!$B156)*('Diário 1º PA'!$C$4:$C$2977&gt;=F$4)*('Diário 1º PA'!$C$4:$C$2977&lt;=EOMONTH(F$4,0))*('Diário 1º PA'!$F$4:$F$2977)*(IF(Resumo!$Q$5="",1,'Diário 1º PA'!$O$4:$O$2977=Resumo!$Q$5)))
+SUMPRODUCT(('Diário 2º PA'!$E$4:$E$2000='Analítico Cp.'!$B156)*('Diário 2º PA'!$C$4:$C$2000&gt;=F$4)*('Diário 2º PA'!$C$4:$C$2000&lt;=EOMONTH(F$4,0))*('Diário 2º PA'!$F$4:$F$2000)*(IF(Resumo!$Q$5="",1,'Diário 2º PA'!$O$4:$O$2000=Resumo!$Q$5)))
+SUMPRODUCT(('Diário 3º PA'!$E$4:$E$2000='Analítico Cp.'!$B156)*('Diário 3º PA'!$C$4:$C$2000&gt;=F$4)*('Diário 3º PA'!$C$4:$C$2000&lt;=EOMONTH(F$4,0))*('Diário 3º PA'!$F$4:$F$2000)*(IF(Resumo!$Q$5="",1,'Diário 3º PA'!$O$4:$O$2000=Resumo!$Q$5)))
+SUMPRODUCT(('Diário 4º PA'!$E$4:$E$2000='Analítico Cp.'!$B156)*('Diário 4º PA'!$C$4:$C$2000&gt;=F$4)*('Diário 4º PA'!$C$4:$C$2000&lt;=EOMONTH(F$4,0))*('Diário 4º PA'!$F$4:$F$2000)*(IF(Resumo!$Q$5="",1,'Diário 4º PA'!$O$4:$O$2000=Resumo!$Q$5)))
+SUMPRODUCT(('Comp.'!$D$5:$D$763=$B156)*('Comp.'!$B$5:$B$763&gt;=F$4)*('Comp.'!$B$5:$B$763&lt;=EOMONTH(F$4,0))*('Comp.'!$E$5:$E$763)*(IF(Resumo!$Q$5="",1,'Comp.'!$K$5:$K$763=Resumo!$Q$5)))</f>
        <v>0</v>
      </c>
      <c r="G156" s="199">
        <f t="array" ref="G156">SUMPRODUCT(('Diário 1º PA'!$E$4:$E$2977='Analítico Cp.'!$B156)*('Diário 1º PA'!$C$4:$C$2977&gt;=G$4)*('Diário 1º PA'!$C$4:$C$2977&lt;=EOMONTH(G$4,0))*('Diário 1º PA'!$F$4:$F$2977)*(IF(Resumo!$Q$5="",1,'Diário 1º PA'!$O$4:$O$2977=Resumo!$Q$5)))
+SUMPRODUCT(('Diário 2º PA'!$E$4:$E$2000='Analítico Cp.'!$B156)*('Diário 2º PA'!$C$4:$C$2000&gt;=G$4)*('Diário 2º PA'!$C$4:$C$2000&lt;=EOMONTH(G$4,0))*('Diário 2º PA'!$F$4:$F$2000)*(IF(Resumo!$Q$5="",1,'Diário 2º PA'!$O$4:$O$2000=Resumo!$Q$5)))
+SUMPRODUCT(('Diário 3º PA'!$E$4:$E$2000='Analítico Cp.'!$B156)*('Diário 3º PA'!$C$4:$C$2000&gt;=G$4)*('Diário 3º PA'!$C$4:$C$2000&lt;=EOMONTH(G$4,0))*('Diário 3º PA'!$F$4:$F$2000)*(IF(Resumo!$Q$5="",1,'Diário 3º PA'!$O$4:$O$2000=Resumo!$Q$5)))
+SUMPRODUCT(('Diário 4º PA'!$E$4:$E$2000='Analítico Cp.'!$B156)*('Diário 4º PA'!$C$4:$C$2000&gt;=G$4)*('Diário 4º PA'!$C$4:$C$2000&lt;=EOMONTH(G$4,0))*('Diário 4º PA'!$F$4:$F$2000)*(IF(Resumo!$Q$5="",1,'Diário 4º PA'!$O$4:$O$2000=Resumo!$Q$5)))
+SUMPRODUCT(('Comp.'!$D$5:$D$763=$B156)*('Comp.'!$B$5:$B$763&gt;=G$4)*('Comp.'!$B$5:$B$763&lt;=EOMONTH(G$4,0))*('Comp.'!$E$5:$E$763)*(IF(Resumo!$Q$5="",1,'Comp.'!$K$5:$K$763=Resumo!$Q$5)))</f>
        <v>0</v>
      </c>
      <c r="H156" s="199">
        <f t="array" ref="H156">SUMPRODUCT(('Diário 1º PA'!$E$4:$E$2977='Analítico Cp.'!$B156)*('Diário 1º PA'!$C$4:$C$2977&gt;=H$4)*('Diário 1º PA'!$C$4:$C$2977&lt;=EOMONTH(H$4,0))*('Diário 1º PA'!$F$4:$F$2977)*(IF(Resumo!$Q$5="",1,'Diário 1º PA'!$O$4:$O$2977=Resumo!$Q$5)))
+SUMPRODUCT(('Diário 2º PA'!$E$4:$E$2000='Analítico Cp.'!$B156)*('Diário 2º PA'!$C$4:$C$2000&gt;=H$4)*('Diário 2º PA'!$C$4:$C$2000&lt;=EOMONTH(H$4,0))*('Diário 2º PA'!$F$4:$F$2000)*(IF(Resumo!$Q$5="",1,'Diário 2º PA'!$O$4:$O$2000=Resumo!$Q$5)))
+SUMPRODUCT(('Diário 3º PA'!$E$4:$E$2000='Analítico Cp.'!$B156)*('Diário 3º PA'!$C$4:$C$2000&gt;=H$4)*('Diário 3º PA'!$C$4:$C$2000&lt;=EOMONTH(H$4,0))*('Diário 3º PA'!$F$4:$F$2000)*(IF(Resumo!$Q$5="",1,'Diário 3º PA'!$O$4:$O$2000=Resumo!$Q$5)))
+SUMPRODUCT(('Diário 4º PA'!$E$4:$E$2000='Analítico Cp.'!$B156)*('Diário 4º PA'!$C$4:$C$2000&gt;=H$4)*('Diário 4º PA'!$C$4:$C$2000&lt;=EOMONTH(H$4,0))*('Diário 4º PA'!$F$4:$F$2000)*(IF(Resumo!$Q$5="",1,'Diário 4º PA'!$O$4:$O$2000=Resumo!$Q$5)))
+SUMPRODUCT(('Comp.'!$D$5:$D$763=$B156)*('Comp.'!$B$5:$B$763&gt;=H$4)*('Comp.'!$B$5:$B$763&lt;=EOMONTH(H$4,0))*('Comp.'!$E$5:$E$763)*(IF(Resumo!$Q$5="",1,'Comp.'!$K$5:$K$763=Resumo!$Q$5)))</f>
        <v>0</v>
      </c>
      <c r="I156" s="199">
        <f t="array" ref="I156">SUMPRODUCT(('Diário 1º PA'!$E$4:$E$2977='Analítico Cp.'!$B156)*('Diário 1º PA'!$C$4:$C$2977&gt;=I$4)*('Diário 1º PA'!$C$4:$C$2977&lt;=EOMONTH(I$4,0))*('Diário 1º PA'!$F$4:$F$2977)*(IF(Resumo!$Q$5="",1,'Diário 1º PA'!$O$4:$O$2977=Resumo!$Q$5)))
+SUMPRODUCT(('Diário 2º PA'!$E$4:$E$2000='Analítico Cp.'!$B156)*('Diário 2º PA'!$C$4:$C$2000&gt;=I$4)*('Diário 2º PA'!$C$4:$C$2000&lt;=EOMONTH(I$4,0))*('Diário 2º PA'!$F$4:$F$2000)*(IF(Resumo!$Q$5="",1,'Diário 2º PA'!$O$4:$O$2000=Resumo!$Q$5)))
+SUMPRODUCT(('Diário 3º PA'!$E$4:$E$2000='Analítico Cp.'!$B156)*('Diário 3º PA'!$C$4:$C$2000&gt;=I$4)*('Diário 3º PA'!$C$4:$C$2000&lt;=EOMONTH(I$4,0))*('Diário 3º PA'!$F$4:$F$2000)*(IF(Resumo!$Q$5="",1,'Diário 3º PA'!$O$4:$O$2000=Resumo!$Q$5)))
+SUMPRODUCT(('Diário 4º PA'!$E$4:$E$2000='Analítico Cp.'!$B156)*('Diário 4º PA'!$C$4:$C$2000&gt;=I$4)*('Diário 4º PA'!$C$4:$C$2000&lt;=EOMONTH(I$4,0))*('Diário 4º PA'!$F$4:$F$2000)*(IF(Resumo!$Q$5="",1,'Diário 4º PA'!$O$4:$O$2000=Resumo!$Q$5)))
+SUMPRODUCT(('Comp.'!$D$5:$D$763=$B156)*('Comp.'!$B$5:$B$763&gt;=I$4)*('Comp.'!$B$5:$B$763&lt;=EOMONTH(I$4,0))*('Comp.'!$E$5:$E$763)*(IF(Resumo!$Q$5="",1,'Comp.'!$K$5:$K$763=Resumo!$Q$5)))</f>
        <v>0</v>
      </c>
      <c r="J156" s="199">
        <f t="array" ref="J156">SUMPRODUCT(('Diário 1º PA'!$E$4:$E$2977='Analítico Cp.'!$B156)*('Diário 1º PA'!$C$4:$C$2977&gt;=J$4)*('Diário 1º PA'!$C$4:$C$2977&lt;=EOMONTH(J$4,0))*('Diário 1º PA'!$F$4:$F$2977)*(IF(Resumo!$Q$5="",1,'Diário 1º PA'!$O$4:$O$2977=Resumo!$Q$5)))
+SUMPRODUCT(('Diário 2º PA'!$E$4:$E$2000='Analítico Cp.'!$B156)*('Diário 2º PA'!$C$4:$C$2000&gt;=J$4)*('Diário 2º PA'!$C$4:$C$2000&lt;=EOMONTH(J$4,0))*('Diário 2º PA'!$F$4:$F$2000)*(IF(Resumo!$Q$5="",1,'Diário 2º PA'!$O$4:$O$2000=Resumo!$Q$5)))
+SUMPRODUCT(('Diário 3º PA'!$E$4:$E$2000='Analítico Cp.'!$B156)*('Diário 3º PA'!$C$4:$C$2000&gt;=J$4)*('Diário 3º PA'!$C$4:$C$2000&lt;=EOMONTH(J$4,0))*('Diário 3º PA'!$F$4:$F$2000)*(IF(Resumo!$Q$5="",1,'Diário 3º PA'!$O$4:$O$2000=Resumo!$Q$5)))
+SUMPRODUCT(('Diário 4º PA'!$E$4:$E$2000='Analítico Cp.'!$B156)*('Diário 4º PA'!$C$4:$C$2000&gt;=J$4)*('Diário 4º PA'!$C$4:$C$2000&lt;=EOMONTH(J$4,0))*('Diário 4º PA'!$F$4:$F$2000)*(IF(Resumo!$Q$5="",1,'Diário 4º PA'!$O$4:$O$2000=Resumo!$Q$5)))
+SUMPRODUCT(('Comp.'!$D$5:$D$763=$B156)*('Comp.'!$B$5:$B$763&gt;=J$4)*('Comp.'!$B$5:$B$763&lt;=EOMONTH(J$4,0))*('Comp.'!$E$5:$E$763)*(IF(Resumo!$Q$5="",1,'Comp.'!$K$5:$K$763=Resumo!$Q$5)))</f>
        <v>0</v>
      </c>
      <c r="K156" s="199">
        <f t="array" ref="K156">SUMPRODUCT(('Diário 1º PA'!$E$4:$E$2977='Analítico Cp.'!$B156)*('Diário 1º PA'!$C$4:$C$2977&gt;=K$4)*('Diário 1º PA'!$C$4:$C$2977&lt;=EOMONTH(K$4,0))*('Diário 1º PA'!$F$4:$F$2977)*(IF(Resumo!$Q$5="",1,'Diário 1º PA'!$O$4:$O$2977=Resumo!$Q$5)))
+SUMPRODUCT(('Diário 2º PA'!$E$4:$E$2000='Analítico Cp.'!$B156)*('Diário 2º PA'!$C$4:$C$2000&gt;=K$4)*('Diário 2º PA'!$C$4:$C$2000&lt;=EOMONTH(K$4,0))*('Diário 2º PA'!$F$4:$F$2000)*(IF(Resumo!$Q$5="",1,'Diário 2º PA'!$O$4:$O$2000=Resumo!$Q$5)))
+SUMPRODUCT(('Diário 3º PA'!$E$4:$E$2000='Analítico Cp.'!$B156)*('Diário 3º PA'!$C$4:$C$2000&gt;=K$4)*('Diário 3º PA'!$C$4:$C$2000&lt;=EOMONTH(K$4,0))*('Diário 3º PA'!$F$4:$F$2000)*(IF(Resumo!$Q$5="",1,'Diário 3º PA'!$O$4:$O$2000=Resumo!$Q$5)))
+SUMPRODUCT(('Diário 4º PA'!$E$4:$E$2000='Analítico Cp.'!$B156)*('Diário 4º PA'!$C$4:$C$2000&gt;=K$4)*('Diário 4º PA'!$C$4:$C$2000&lt;=EOMONTH(K$4,0))*('Diário 4º PA'!$F$4:$F$2000)*(IF(Resumo!$Q$5="",1,'Diário 4º PA'!$O$4:$O$2000=Resumo!$Q$5)))
+SUMPRODUCT(('Comp.'!$D$5:$D$763=$B156)*('Comp.'!$B$5:$B$763&gt;=K$4)*('Comp.'!$B$5:$B$763&lt;=EOMONTH(K$4,0))*('Comp.'!$E$5:$E$763)*(IF(Resumo!$Q$5="",1,'Comp.'!$K$5:$K$763=Resumo!$Q$5)))</f>
        <v>0</v>
      </c>
      <c r="L156" s="199">
        <f t="array" ref="L156">SUMPRODUCT(('Diário 1º PA'!$E$4:$E$2977='Analítico Cp.'!$B156)*('Diário 1º PA'!$C$4:$C$2977&gt;=L$4)*('Diário 1º PA'!$C$4:$C$2977&lt;=EOMONTH(L$4,0))*('Diário 1º PA'!$F$4:$F$2977)*(IF(Resumo!$Q$5="",1,'Diário 1º PA'!$O$4:$O$2977=Resumo!$Q$5)))
+SUMPRODUCT(('Diário 2º PA'!$E$4:$E$2000='Analítico Cp.'!$B156)*('Diário 2º PA'!$C$4:$C$2000&gt;=L$4)*('Diário 2º PA'!$C$4:$C$2000&lt;=EOMONTH(L$4,0))*('Diário 2º PA'!$F$4:$F$2000)*(IF(Resumo!$Q$5="",1,'Diário 2º PA'!$O$4:$O$2000=Resumo!$Q$5)))
+SUMPRODUCT(('Diário 3º PA'!$E$4:$E$2000='Analítico Cp.'!$B156)*('Diário 3º PA'!$C$4:$C$2000&gt;=L$4)*('Diário 3º PA'!$C$4:$C$2000&lt;=EOMONTH(L$4,0))*('Diário 3º PA'!$F$4:$F$2000)*(IF(Resumo!$Q$5="",1,'Diário 3º PA'!$O$4:$O$2000=Resumo!$Q$5)))
+SUMPRODUCT(('Diário 4º PA'!$E$4:$E$2000='Analítico Cp.'!$B156)*('Diário 4º PA'!$C$4:$C$2000&gt;=L$4)*('Diário 4º PA'!$C$4:$C$2000&lt;=EOMONTH(L$4,0))*('Diário 4º PA'!$F$4:$F$2000)*(IF(Resumo!$Q$5="",1,'Diário 4º PA'!$O$4:$O$2000=Resumo!$Q$5)))
+SUMPRODUCT(('Comp.'!$D$5:$D$763=$B156)*('Comp.'!$B$5:$B$763&gt;=L$4)*('Comp.'!$B$5:$B$763&lt;=EOMONTH(L$4,0))*('Comp.'!$E$5:$E$763)*(IF(Resumo!$Q$5="",1,'Comp.'!$K$5:$K$763=Resumo!$Q$5)))</f>
        <v>0</v>
      </c>
      <c r="M156" s="199">
        <f t="array" ref="M156">SUMPRODUCT(('Diário 1º PA'!$E$4:$E$2977='Analítico Cp.'!$B156)*('Diário 1º PA'!$C$4:$C$2977&gt;=M$4)*('Diário 1º PA'!$C$4:$C$2977&lt;=EOMONTH(M$4,0))*('Diário 1º PA'!$F$4:$F$2977)*(IF(Resumo!$Q$5="",1,'Diário 1º PA'!$O$4:$O$2977=Resumo!$Q$5)))
+SUMPRODUCT(('Diário 2º PA'!$E$4:$E$2000='Analítico Cp.'!$B156)*('Diário 2º PA'!$C$4:$C$2000&gt;=M$4)*('Diário 2º PA'!$C$4:$C$2000&lt;=EOMONTH(M$4,0))*('Diário 2º PA'!$F$4:$F$2000)*(IF(Resumo!$Q$5="",1,'Diário 2º PA'!$O$4:$O$2000=Resumo!$Q$5)))
+SUMPRODUCT(('Diário 3º PA'!$E$4:$E$2000='Analítico Cp.'!$B156)*('Diário 3º PA'!$C$4:$C$2000&gt;=M$4)*('Diário 3º PA'!$C$4:$C$2000&lt;=EOMONTH(M$4,0))*('Diário 3º PA'!$F$4:$F$2000)*(IF(Resumo!$Q$5="",1,'Diário 3º PA'!$O$4:$O$2000=Resumo!$Q$5)))
+SUMPRODUCT(('Diário 4º PA'!$E$4:$E$2000='Analítico Cp.'!$B156)*('Diário 4º PA'!$C$4:$C$2000&gt;=M$4)*('Diário 4º PA'!$C$4:$C$2000&lt;=EOMONTH(M$4,0))*('Diário 4º PA'!$F$4:$F$2000)*(IF(Resumo!$Q$5="",1,'Diário 4º PA'!$O$4:$O$2000=Resumo!$Q$5)))
+SUMPRODUCT(('Comp.'!$D$5:$D$763=$B156)*('Comp.'!$B$5:$B$763&gt;=M$4)*('Comp.'!$B$5:$B$763&lt;=EOMONTH(M$4,0))*('Comp.'!$E$5:$E$763)*(IF(Resumo!$Q$5="",1,'Comp.'!$K$5:$K$763=Resumo!$Q$5)))</f>
        <v>0</v>
      </c>
      <c r="N156" s="199">
        <f t="array" ref="N156">SUMPRODUCT(('Diário 1º PA'!$E$4:$E$2977='Analítico Cp.'!$B156)*('Diário 1º PA'!$C$4:$C$2977&gt;=N$4)*('Diário 1º PA'!$C$4:$C$2977&lt;=EOMONTH(N$4,0))*('Diário 1º PA'!$F$4:$F$2977)*(IF(Resumo!$Q$5="",1,'Diário 1º PA'!$O$4:$O$2977=Resumo!$Q$5)))
+SUMPRODUCT(('Diário 2º PA'!$E$4:$E$2000='Analítico Cp.'!$B156)*('Diário 2º PA'!$C$4:$C$2000&gt;=N$4)*('Diário 2º PA'!$C$4:$C$2000&lt;=EOMONTH(N$4,0))*('Diário 2º PA'!$F$4:$F$2000)*(IF(Resumo!$Q$5="",1,'Diário 2º PA'!$O$4:$O$2000=Resumo!$Q$5)))
+SUMPRODUCT(('Diário 3º PA'!$E$4:$E$2000='Analítico Cp.'!$B156)*('Diário 3º PA'!$C$4:$C$2000&gt;=N$4)*('Diário 3º PA'!$C$4:$C$2000&lt;=EOMONTH(N$4,0))*('Diário 3º PA'!$F$4:$F$2000)*(IF(Resumo!$Q$5="",1,'Diário 3º PA'!$O$4:$O$2000=Resumo!$Q$5)))
+SUMPRODUCT(('Diário 4º PA'!$E$4:$E$2000='Analítico Cp.'!$B156)*('Diário 4º PA'!$C$4:$C$2000&gt;=N$4)*('Diário 4º PA'!$C$4:$C$2000&lt;=EOMONTH(N$4,0))*('Diário 4º PA'!$F$4:$F$2000)*(IF(Resumo!$Q$5="",1,'Diário 4º PA'!$O$4:$O$2000=Resumo!$Q$5)))
+SUMPRODUCT(('Comp.'!$D$5:$D$763=$B156)*('Comp.'!$B$5:$B$763&gt;=N$4)*('Comp.'!$B$5:$B$763&lt;=EOMONTH(N$4,0))*('Comp.'!$E$5:$E$763)*(IF(Resumo!$Q$5="",1,'Comp.'!$K$5:$K$763=Resumo!$Q$5)))</f>
        <v>0</v>
      </c>
      <c r="O156" s="200">
        <f t="shared" si="16"/>
        <v>0</v>
      </c>
      <c r="P156" s="201">
        <f t="shared" si="17"/>
        <v>0</v>
      </c>
      <c r="Q156" s="174"/>
      <c r="R156" s="174"/>
      <c r="S156" s="174"/>
      <c r="T156" s="174"/>
      <c r="U156" s="174"/>
      <c r="V156" s="174"/>
      <c r="W156" s="174"/>
      <c r="X156" s="174"/>
      <c r="Y156" s="174"/>
      <c r="Z156" s="174"/>
    </row>
    <row r="157" spans="1:26" ht="23.25" customHeight="1" x14ac:dyDescent="0.2">
      <c r="A157" s="220" t="s">
        <v>414</v>
      </c>
      <c r="B157" s="221" t="s">
        <v>415</v>
      </c>
      <c r="C157" s="199">
        <f t="array" ref="C157">SUMPRODUCT(('Diário 1º PA'!$E$4:$E$2977='Analítico Cp.'!$B157)*('Diário 1º PA'!$C$4:$C$2977&gt;=C$4)*('Diário 1º PA'!$C$4:$C$2977&lt;=EOMONTH(C$4,0))*('Diário 1º PA'!$F$4:$F$2977)*(IF(Resumo!$Q$5="",1,'Diário 1º PA'!$O$4:$O$2977=Resumo!$Q$5)))
+SUMPRODUCT(('Diário 2º PA'!$E$4:$E$2000='Analítico Cp.'!$B157)*('Diário 2º PA'!$C$4:$C$2000&gt;=C$4)*('Diário 2º PA'!$C$4:$C$2000&lt;=EOMONTH(C$4,0))*('Diário 2º PA'!$F$4:$F$2000)*(IF(Resumo!$Q$5="",1,'Diário 2º PA'!$O$4:$O$2000=Resumo!$Q$5)))
+SUMPRODUCT(('Diário 3º PA'!$E$4:$E$2000='Analítico Cp.'!$B157)*('Diário 3º PA'!$C$4:$C$2000&gt;=C$4)*('Diário 3º PA'!$C$4:$C$2000&lt;=EOMONTH(C$4,0))*('Diário 3º PA'!$F$4:$F$2000)*(IF(Resumo!$Q$5="",1,'Diário 3º PA'!$O$4:$O$2000=Resumo!$Q$5)))
+SUMPRODUCT(('Diário 4º PA'!$E$4:$E$2000='Analítico Cp.'!$B157)*('Diário 4º PA'!$C$4:$C$2000&gt;=C$4)*('Diário 4º PA'!$C$4:$C$2000&lt;=EOMONTH(C$4,0))*('Diário 4º PA'!$F$4:$F$2000)*(IF(Resumo!$Q$5="",1,'Diário 4º PA'!$O$4:$O$2000=Resumo!$Q$5)))
+SUMPRODUCT(('Comp.'!$D$5:$D$763=$B157)*('Comp.'!$B$5:$B$763&gt;=C$4)*('Comp.'!$B$5:$B$763&lt;=EOMONTH(C$4,0))*('Comp.'!$E$5:$E$763)*(IF(Resumo!$Q$5="",1,'Comp.'!$K$5:$K$763=Resumo!$Q$5)))</f>
        <v>0</v>
      </c>
      <c r="D157" s="199">
        <f t="array" ref="D157">SUMPRODUCT(('Diário 1º PA'!$E$4:$E$2977='Analítico Cp.'!$B157)*('Diário 1º PA'!$C$4:$C$2977&gt;=D$4)*('Diário 1º PA'!$C$4:$C$2977&lt;=EOMONTH(D$4,0))*('Diário 1º PA'!$F$4:$F$2977)*(IF(Resumo!$Q$5="",1,'Diário 1º PA'!$O$4:$O$2977=Resumo!$Q$5)))
+SUMPRODUCT(('Diário 2º PA'!$E$4:$E$2000='Analítico Cp.'!$B157)*('Diário 2º PA'!$C$4:$C$2000&gt;=D$4)*('Diário 2º PA'!$C$4:$C$2000&lt;=EOMONTH(D$4,0))*('Diário 2º PA'!$F$4:$F$2000)*(IF(Resumo!$Q$5="",1,'Diário 2º PA'!$O$4:$O$2000=Resumo!$Q$5)))
+SUMPRODUCT(('Diário 3º PA'!$E$4:$E$2000='Analítico Cp.'!$B157)*('Diário 3º PA'!$C$4:$C$2000&gt;=D$4)*('Diário 3º PA'!$C$4:$C$2000&lt;=EOMONTH(D$4,0))*('Diário 3º PA'!$F$4:$F$2000)*(IF(Resumo!$Q$5="",1,'Diário 3º PA'!$O$4:$O$2000=Resumo!$Q$5)))
+SUMPRODUCT(('Diário 4º PA'!$E$4:$E$2000='Analítico Cp.'!$B157)*('Diário 4º PA'!$C$4:$C$2000&gt;=D$4)*('Diário 4º PA'!$C$4:$C$2000&lt;=EOMONTH(D$4,0))*('Diário 4º PA'!$F$4:$F$2000)*(IF(Resumo!$Q$5="",1,'Diário 4º PA'!$O$4:$O$2000=Resumo!$Q$5)))
+SUMPRODUCT(('Comp.'!$D$5:$D$763=$B157)*('Comp.'!$B$5:$B$763&gt;=D$4)*('Comp.'!$B$5:$B$763&lt;=EOMONTH(D$4,0))*('Comp.'!$E$5:$E$763)*(IF(Resumo!$Q$5="",1,'Comp.'!$K$5:$K$763=Resumo!$Q$5)))</f>
        <v>0</v>
      </c>
      <c r="E157" s="199">
        <f t="array" ref="E157">SUMPRODUCT(('Diário 1º PA'!$E$4:$E$2977='Analítico Cp.'!$B157)*('Diário 1º PA'!$C$4:$C$2977&gt;=E$4)*('Diário 1º PA'!$C$4:$C$2977&lt;=EOMONTH(E$4,0))*('Diário 1º PA'!$F$4:$F$2977)*(IF(Resumo!$Q$5="",1,'Diário 1º PA'!$O$4:$O$2977=Resumo!$Q$5)))
+SUMPRODUCT(('Diário 2º PA'!$E$4:$E$2000='Analítico Cp.'!$B157)*('Diário 2º PA'!$C$4:$C$2000&gt;=E$4)*('Diário 2º PA'!$C$4:$C$2000&lt;=EOMONTH(E$4,0))*('Diário 2º PA'!$F$4:$F$2000)*(IF(Resumo!$Q$5="",1,'Diário 2º PA'!$O$4:$O$2000=Resumo!$Q$5)))
+SUMPRODUCT(('Diário 3º PA'!$E$4:$E$2000='Analítico Cp.'!$B157)*('Diário 3º PA'!$C$4:$C$2000&gt;=E$4)*('Diário 3º PA'!$C$4:$C$2000&lt;=EOMONTH(E$4,0))*('Diário 3º PA'!$F$4:$F$2000)*(IF(Resumo!$Q$5="",1,'Diário 3º PA'!$O$4:$O$2000=Resumo!$Q$5)))
+SUMPRODUCT(('Diário 4º PA'!$E$4:$E$2000='Analítico Cp.'!$B157)*('Diário 4º PA'!$C$4:$C$2000&gt;=E$4)*('Diário 4º PA'!$C$4:$C$2000&lt;=EOMONTH(E$4,0))*('Diário 4º PA'!$F$4:$F$2000)*(IF(Resumo!$Q$5="",1,'Diário 4º PA'!$O$4:$O$2000=Resumo!$Q$5)))
+SUMPRODUCT(('Comp.'!$D$5:$D$763=$B157)*('Comp.'!$B$5:$B$763&gt;=E$4)*('Comp.'!$B$5:$B$763&lt;=EOMONTH(E$4,0))*('Comp.'!$E$5:$E$763)*(IF(Resumo!$Q$5="",1,'Comp.'!$K$5:$K$763=Resumo!$Q$5)))</f>
        <v>0</v>
      </c>
      <c r="F157" s="199">
        <f t="array" ref="F157">SUMPRODUCT(('Diário 1º PA'!$E$4:$E$2977='Analítico Cp.'!$B157)*('Diário 1º PA'!$C$4:$C$2977&gt;=F$4)*('Diário 1º PA'!$C$4:$C$2977&lt;=EOMONTH(F$4,0))*('Diário 1º PA'!$F$4:$F$2977)*(IF(Resumo!$Q$5="",1,'Diário 1º PA'!$O$4:$O$2977=Resumo!$Q$5)))
+SUMPRODUCT(('Diário 2º PA'!$E$4:$E$2000='Analítico Cp.'!$B157)*('Diário 2º PA'!$C$4:$C$2000&gt;=F$4)*('Diário 2º PA'!$C$4:$C$2000&lt;=EOMONTH(F$4,0))*('Diário 2º PA'!$F$4:$F$2000)*(IF(Resumo!$Q$5="",1,'Diário 2º PA'!$O$4:$O$2000=Resumo!$Q$5)))
+SUMPRODUCT(('Diário 3º PA'!$E$4:$E$2000='Analítico Cp.'!$B157)*('Diário 3º PA'!$C$4:$C$2000&gt;=F$4)*('Diário 3º PA'!$C$4:$C$2000&lt;=EOMONTH(F$4,0))*('Diário 3º PA'!$F$4:$F$2000)*(IF(Resumo!$Q$5="",1,'Diário 3º PA'!$O$4:$O$2000=Resumo!$Q$5)))
+SUMPRODUCT(('Diário 4º PA'!$E$4:$E$2000='Analítico Cp.'!$B157)*('Diário 4º PA'!$C$4:$C$2000&gt;=F$4)*('Diário 4º PA'!$C$4:$C$2000&lt;=EOMONTH(F$4,0))*('Diário 4º PA'!$F$4:$F$2000)*(IF(Resumo!$Q$5="",1,'Diário 4º PA'!$O$4:$O$2000=Resumo!$Q$5)))
+SUMPRODUCT(('Comp.'!$D$5:$D$763=$B157)*('Comp.'!$B$5:$B$763&gt;=F$4)*('Comp.'!$B$5:$B$763&lt;=EOMONTH(F$4,0))*('Comp.'!$E$5:$E$763)*(IF(Resumo!$Q$5="",1,'Comp.'!$K$5:$K$763=Resumo!$Q$5)))</f>
        <v>0</v>
      </c>
      <c r="G157" s="199">
        <f t="array" ref="G157">SUMPRODUCT(('Diário 1º PA'!$E$4:$E$2977='Analítico Cp.'!$B157)*('Diário 1º PA'!$C$4:$C$2977&gt;=G$4)*('Diário 1º PA'!$C$4:$C$2977&lt;=EOMONTH(G$4,0))*('Diário 1º PA'!$F$4:$F$2977)*(IF(Resumo!$Q$5="",1,'Diário 1º PA'!$O$4:$O$2977=Resumo!$Q$5)))
+SUMPRODUCT(('Diário 2º PA'!$E$4:$E$2000='Analítico Cp.'!$B157)*('Diário 2º PA'!$C$4:$C$2000&gt;=G$4)*('Diário 2º PA'!$C$4:$C$2000&lt;=EOMONTH(G$4,0))*('Diário 2º PA'!$F$4:$F$2000)*(IF(Resumo!$Q$5="",1,'Diário 2º PA'!$O$4:$O$2000=Resumo!$Q$5)))
+SUMPRODUCT(('Diário 3º PA'!$E$4:$E$2000='Analítico Cp.'!$B157)*('Diário 3º PA'!$C$4:$C$2000&gt;=G$4)*('Diário 3º PA'!$C$4:$C$2000&lt;=EOMONTH(G$4,0))*('Diário 3º PA'!$F$4:$F$2000)*(IF(Resumo!$Q$5="",1,'Diário 3º PA'!$O$4:$O$2000=Resumo!$Q$5)))
+SUMPRODUCT(('Diário 4º PA'!$E$4:$E$2000='Analítico Cp.'!$B157)*('Diário 4º PA'!$C$4:$C$2000&gt;=G$4)*('Diário 4º PA'!$C$4:$C$2000&lt;=EOMONTH(G$4,0))*('Diário 4º PA'!$F$4:$F$2000)*(IF(Resumo!$Q$5="",1,'Diário 4º PA'!$O$4:$O$2000=Resumo!$Q$5)))
+SUMPRODUCT(('Comp.'!$D$5:$D$763=$B157)*('Comp.'!$B$5:$B$763&gt;=G$4)*('Comp.'!$B$5:$B$763&lt;=EOMONTH(G$4,0))*('Comp.'!$E$5:$E$763)*(IF(Resumo!$Q$5="",1,'Comp.'!$K$5:$K$763=Resumo!$Q$5)))</f>
        <v>0</v>
      </c>
      <c r="H157" s="199">
        <f t="array" ref="H157">SUMPRODUCT(('Diário 1º PA'!$E$4:$E$2977='Analítico Cp.'!$B157)*('Diário 1º PA'!$C$4:$C$2977&gt;=H$4)*('Diário 1º PA'!$C$4:$C$2977&lt;=EOMONTH(H$4,0))*('Diário 1º PA'!$F$4:$F$2977)*(IF(Resumo!$Q$5="",1,'Diário 1º PA'!$O$4:$O$2977=Resumo!$Q$5)))
+SUMPRODUCT(('Diário 2º PA'!$E$4:$E$2000='Analítico Cp.'!$B157)*('Diário 2º PA'!$C$4:$C$2000&gt;=H$4)*('Diário 2º PA'!$C$4:$C$2000&lt;=EOMONTH(H$4,0))*('Diário 2º PA'!$F$4:$F$2000)*(IF(Resumo!$Q$5="",1,'Diário 2º PA'!$O$4:$O$2000=Resumo!$Q$5)))
+SUMPRODUCT(('Diário 3º PA'!$E$4:$E$2000='Analítico Cp.'!$B157)*('Diário 3º PA'!$C$4:$C$2000&gt;=H$4)*('Diário 3º PA'!$C$4:$C$2000&lt;=EOMONTH(H$4,0))*('Diário 3º PA'!$F$4:$F$2000)*(IF(Resumo!$Q$5="",1,'Diário 3º PA'!$O$4:$O$2000=Resumo!$Q$5)))
+SUMPRODUCT(('Diário 4º PA'!$E$4:$E$2000='Analítico Cp.'!$B157)*('Diário 4º PA'!$C$4:$C$2000&gt;=H$4)*('Diário 4º PA'!$C$4:$C$2000&lt;=EOMONTH(H$4,0))*('Diário 4º PA'!$F$4:$F$2000)*(IF(Resumo!$Q$5="",1,'Diário 4º PA'!$O$4:$O$2000=Resumo!$Q$5)))
+SUMPRODUCT(('Comp.'!$D$5:$D$763=$B157)*('Comp.'!$B$5:$B$763&gt;=H$4)*('Comp.'!$B$5:$B$763&lt;=EOMONTH(H$4,0))*('Comp.'!$E$5:$E$763)*(IF(Resumo!$Q$5="",1,'Comp.'!$K$5:$K$763=Resumo!$Q$5)))</f>
        <v>0</v>
      </c>
      <c r="I157" s="199">
        <f t="array" ref="I157">SUMPRODUCT(('Diário 1º PA'!$E$4:$E$2977='Analítico Cp.'!$B157)*('Diário 1º PA'!$C$4:$C$2977&gt;=I$4)*('Diário 1º PA'!$C$4:$C$2977&lt;=EOMONTH(I$4,0))*('Diário 1º PA'!$F$4:$F$2977)*(IF(Resumo!$Q$5="",1,'Diário 1º PA'!$O$4:$O$2977=Resumo!$Q$5)))
+SUMPRODUCT(('Diário 2º PA'!$E$4:$E$2000='Analítico Cp.'!$B157)*('Diário 2º PA'!$C$4:$C$2000&gt;=I$4)*('Diário 2º PA'!$C$4:$C$2000&lt;=EOMONTH(I$4,0))*('Diário 2º PA'!$F$4:$F$2000)*(IF(Resumo!$Q$5="",1,'Diário 2º PA'!$O$4:$O$2000=Resumo!$Q$5)))
+SUMPRODUCT(('Diário 3º PA'!$E$4:$E$2000='Analítico Cp.'!$B157)*('Diário 3º PA'!$C$4:$C$2000&gt;=I$4)*('Diário 3º PA'!$C$4:$C$2000&lt;=EOMONTH(I$4,0))*('Diário 3º PA'!$F$4:$F$2000)*(IF(Resumo!$Q$5="",1,'Diário 3º PA'!$O$4:$O$2000=Resumo!$Q$5)))
+SUMPRODUCT(('Diário 4º PA'!$E$4:$E$2000='Analítico Cp.'!$B157)*('Diário 4º PA'!$C$4:$C$2000&gt;=I$4)*('Diário 4º PA'!$C$4:$C$2000&lt;=EOMONTH(I$4,0))*('Diário 4º PA'!$F$4:$F$2000)*(IF(Resumo!$Q$5="",1,'Diário 4º PA'!$O$4:$O$2000=Resumo!$Q$5)))
+SUMPRODUCT(('Comp.'!$D$5:$D$763=$B157)*('Comp.'!$B$5:$B$763&gt;=I$4)*('Comp.'!$B$5:$B$763&lt;=EOMONTH(I$4,0))*('Comp.'!$E$5:$E$763)*(IF(Resumo!$Q$5="",1,'Comp.'!$K$5:$K$763=Resumo!$Q$5)))</f>
        <v>0</v>
      </c>
      <c r="J157" s="199">
        <f t="array" ref="J157">SUMPRODUCT(('Diário 1º PA'!$E$4:$E$2977='Analítico Cp.'!$B157)*('Diário 1º PA'!$C$4:$C$2977&gt;=J$4)*('Diário 1º PA'!$C$4:$C$2977&lt;=EOMONTH(J$4,0))*('Diário 1º PA'!$F$4:$F$2977)*(IF(Resumo!$Q$5="",1,'Diário 1º PA'!$O$4:$O$2977=Resumo!$Q$5)))
+SUMPRODUCT(('Diário 2º PA'!$E$4:$E$2000='Analítico Cp.'!$B157)*('Diário 2º PA'!$C$4:$C$2000&gt;=J$4)*('Diário 2º PA'!$C$4:$C$2000&lt;=EOMONTH(J$4,0))*('Diário 2º PA'!$F$4:$F$2000)*(IF(Resumo!$Q$5="",1,'Diário 2º PA'!$O$4:$O$2000=Resumo!$Q$5)))
+SUMPRODUCT(('Diário 3º PA'!$E$4:$E$2000='Analítico Cp.'!$B157)*('Diário 3º PA'!$C$4:$C$2000&gt;=J$4)*('Diário 3º PA'!$C$4:$C$2000&lt;=EOMONTH(J$4,0))*('Diário 3º PA'!$F$4:$F$2000)*(IF(Resumo!$Q$5="",1,'Diário 3º PA'!$O$4:$O$2000=Resumo!$Q$5)))
+SUMPRODUCT(('Diário 4º PA'!$E$4:$E$2000='Analítico Cp.'!$B157)*('Diário 4º PA'!$C$4:$C$2000&gt;=J$4)*('Diário 4º PA'!$C$4:$C$2000&lt;=EOMONTH(J$4,0))*('Diário 4º PA'!$F$4:$F$2000)*(IF(Resumo!$Q$5="",1,'Diário 4º PA'!$O$4:$O$2000=Resumo!$Q$5)))
+SUMPRODUCT(('Comp.'!$D$5:$D$763=$B157)*('Comp.'!$B$5:$B$763&gt;=J$4)*('Comp.'!$B$5:$B$763&lt;=EOMONTH(J$4,0))*('Comp.'!$E$5:$E$763)*(IF(Resumo!$Q$5="",1,'Comp.'!$K$5:$K$763=Resumo!$Q$5)))</f>
        <v>0</v>
      </c>
      <c r="K157" s="199">
        <f t="array" ref="K157">SUMPRODUCT(('Diário 1º PA'!$E$4:$E$2977='Analítico Cp.'!$B157)*('Diário 1º PA'!$C$4:$C$2977&gt;=K$4)*('Diário 1º PA'!$C$4:$C$2977&lt;=EOMONTH(K$4,0))*('Diário 1º PA'!$F$4:$F$2977)*(IF(Resumo!$Q$5="",1,'Diário 1º PA'!$O$4:$O$2977=Resumo!$Q$5)))
+SUMPRODUCT(('Diário 2º PA'!$E$4:$E$2000='Analítico Cp.'!$B157)*('Diário 2º PA'!$C$4:$C$2000&gt;=K$4)*('Diário 2º PA'!$C$4:$C$2000&lt;=EOMONTH(K$4,0))*('Diário 2º PA'!$F$4:$F$2000)*(IF(Resumo!$Q$5="",1,'Diário 2º PA'!$O$4:$O$2000=Resumo!$Q$5)))
+SUMPRODUCT(('Diário 3º PA'!$E$4:$E$2000='Analítico Cp.'!$B157)*('Diário 3º PA'!$C$4:$C$2000&gt;=K$4)*('Diário 3º PA'!$C$4:$C$2000&lt;=EOMONTH(K$4,0))*('Diário 3º PA'!$F$4:$F$2000)*(IF(Resumo!$Q$5="",1,'Diário 3º PA'!$O$4:$O$2000=Resumo!$Q$5)))
+SUMPRODUCT(('Diário 4º PA'!$E$4:$E$2000='Analítico Cp.'!$B157)*('Diário 4º PA'!$C$4:$C$2000&gt;=K$4)*('Diário 4º PA'!$C$4:$C$2000&lt;=EOMONTH(K$4,0))*('Diário 4º PA'!$F$4:$F$2000)*(IF(Resumo!$Q$5="",1,'Diário 4º PA'!$O$4:$O$2000=Resumo!$Q$5)))
+SUMPRODUCT(('Comp.'!$D$5:$D$763=$B157)*('Comp.'!$B$5:$B$763&gt;=K$4)*('Comp.'!$B$5:$B$763&lt;=EOMONTH(K$4,0))*('Comp.'!$E$5:$E$763)*(IF(Resumo!$Q$5="",1,'Comp.'!$K$5:$K$763=Resumo!$Q$5)))</f>
        <v>0</v>
      </c>
      <c r="L157" s="199">
        <f t="array" ref="L157">SUMPRODUCT(('Diário 1º PA'!$E$4:$E$2977='Analítico Cp.'!$B157)*('Diário 1º PA'!$C$4:$C$2977&gt;=L$4)*('Diário 1º PA'!$C$4:$C$2977&lt;=EOMONTH(L$4,0))*('Diário 1º PA'!$F$4:$F$2977)*(IF(Resumo!$Q$5="",1,'Diário 1º PA'!$O$4:$O$2977=Resumo!$Q$5)))
+SUMPRODUCT(('Diário 2º PA'!$E$4:$E$2000='Analítico Cp.'!$B157)*('Diário 2º PA'!$C$4:$C$2000&gt;=L$4)*('Diário 2º PA'!$C$4:$C$2000&lt;=EOMONTH(L$4,0))*('Diário 2º PA'!$F$4:$F$2000)*(IF(Resumo!$Q$5="",1,'Diário 2º PA'!$O$4:$O$2000=Resumo!$Q$5)))
+SUMPRODUCT(('Diário 3º PA'!$E$4:$E$2000='Analítico Cp.'!$B157)*('Diário 3º PA'!$C$4:$C$2000&gt;=L$4)*('Diário 3º PA'!$C$4:$C$2000&lt;=EOMONTH(L$4,0))*('Diário 3º PA'!$F$4:$F$2000)*(IF(Resumo!$Q$5="",1,'Diário 3º PA'!$O$4:$O$2000=Resumo!$Q$5)))
+SUMPRODUCT(('Diário 4º PA'!$E$4:$E$2000='Analítico Cp.'!$B157)*('Diário 4º PA'!$C$4:$C$2000&gt;=L$4)*('Diário 4º PA'!$C$4:$C$2000&lt;=EOMONTH(L$4,0))*('Diário 4º PA'!$F$4:$F$2000)*(IF(Resumo!$Q$5="",1,'Diário 4º PA'!$O$4:$O$2000=Resumo!$Q$5)))
+SUMPRODUCT(('Comp.'!$D$5:$D$763=$B157)*('Comp.'!$B$5:$B$763&gt;=L$4)*('Comp.'!$B$5:$B$763&lt;=EOMONTH(L$4,0))*('Comp.'!$E$5:$E$763)*(IF(Resumo!$Q$5="",1,'Comp.'!$K$5:$K$763=Resumo!$Q$5)))</f>
        <v>0</v>
      </c>
      <c r="M157" s="199">
        <f t="array" ref="M157">SUMPRODUCT(('Diário 1º PA'!$E$4:$E$2977='Analítico Cp.'!$B157)*('Diário 1º PA'!$C$4:$C$2977&gt;=M$4)*('Diário 1º PA'!$C$4:$C$2977&lt;=EOMONTH(M$4,0))*('Diário 1º PA'!$F$4:$F$2977)*(IF(Resumo!$Q$5="",1,'Diário 1º PA'!$O$4:$O$2977=Resumo!$Q$5)))
+SUMPRODUCT(('Diário 2º PA'!$E$4:$E$2000='Analítico Cp.'!$B157)*('Diário 2º PA'!$C$4:$C$2000&gt;=M$4)*('Diário 2º PA'!$C$4:$C$2000&lt;=EOMONTH(M$4,0))*('Diário 2º PA'!$F$4:$F$2000)*(IF(Resumo!$Q$5="",1,'Diário 2º PA'!$O$4:$O$2000=Resumo!$Q$5)))
+SUMPRODUCT(('Diário 3º PA'!$E$4:$E$2000='Analítico Cp.'!$B157)*('Diário 3º PA'!$C$4:$C$2000&gt;=M$4)*('Diário 3º PA'!$C$4:$C$2000&lt;=EOMONTH(M$4,0))*('Diário 3º PA'!$F$4:$F$2000)*(IF(Resumo!$Q$5="",1,'Diário 3º PA'!$O$4:$O$2000=Resumo!$Q$5)))
+SUMPRODUCT(('Diário 4º PA'!$E$4:$E$2000='Analítico Cp.'!$B157)*('Diário 4º PA'!$C$4:$C$2000&gt;=M$4)*('Diário 4º PA'!$C$4:$C$2000&lt;=EOMONTH(M$4,0))*('Diário 4º PA'!$F$4:$F$2000)*(IF(Resumo!$Q$5="",1,'Diário 4º PA'!$O$4:$O$2000=Resumo!$Q$5)))
+SUMPRODUCT(('Comp.'!$D$5:$D$763=$B157)*('Comp.'!$B$5:$B$763&gt;=M$4)*('Comp.'!$B$5:$B$763&lt;=EOMONTH(M$4,0))*('Comp.'!$E$5:$E$763)*(IF(Resumo!$Q$5="",1,'Comp.'!$K$5:$K$763=Resumo!$Q$5)))</f>
        <v>0</v>
      </c>
      <c r="N157" s="199">
        <f t="array" ref="N157">SUMPRODUCT(('Diário 1º PA'!$E$4:$E$2977='Analítico Cp.'!$B157)*('Diário 1º PA'!$C$4:$C$2977&gt;=N$4)*('Diário 1º PA'!$C$4:$C$2977&lt;=EOMONTH(N$4,0))*('Diário 1º PA'!$F$4:$F$2977)*(IF(Resumo!$Q$5="",1,'Diário 1º PA'!$O$4:$O$2977=Resumo!$Q$5)))
+SUMPRODUCT(('Diário 2º PA'!$E$4:$E$2000='Analítico Cp.'!$B157)*('Diário 2º PA'!$C$4:$C$2000&gt;=N$4)*('Diário 2º PA'!$C$4:$C$2000&lt;=EOMONTH(N$4,0))*('Diário 2º PA'!$F$4:$F$2000)*(IF(Resumo!$Q$5="",1,'Diário 2º PA'!$O$4:$O$2000=Resumo!$Q$5)))
+SUMPRODUCT(('Diário 3º PA'!$E$4:$E$2000='Analítico Cp.'!$B157)*('Diário 3º PA'!$C$4:$C$2000&gt;=N$4)*('Diário 3º PA'!$C$4:$C$2000&lt;=EOMONTH(N$4,0))*('Diário 3º PA'!$F$4:$F$2000)*(IF(Resumo!$Q$5="",1,'Diário 3º PA'!$O$4:$O$2000=Resumo!$Q$5)))
+SUMPRODUCT(('Diário 4º PA'!$E$4:$E$2000='Analítico Cp.'!$B157)*('Diário 4º PA'!$C$4:$C$2000&gt;=N$4)*('Diário 4º PA'!$C$4:$C$2000&lt;=EOMONTH(N$4,0))*('Diário 4º PA'!$F$4:$F$2000)*(IF(Resumo!$Q$5="",1,'Diário 4º PA'!$O$4:$O$2000=Resumo!$Q$5)))
+SUMPRODUCT(('Comp.'!$D$5:$D$763=$B157)*('Comp.'!$B$5:$B$763&gt;=N$4)*('Comp.'!$B$5:$B$763&lt;=EOMONTH(N$4,0))*('Comp.'!$E$5:$E$763)*(IF(Resumo!$Q$5="",1,'Comp.'!$K$5:$K$763=Resumo!$Q$5)))</f>
        <v>0</v>
      </c>
      <c r="O157" s="200">
        <f t="shared" si="16"/>
        <v>0</v>
      </c>
      <c r="P157" s="201">
        <f t="shared" si="17"/>
        <v>0</v>
      </c>
      <c r="Q157" s="174"/>
      <c r="R157" s="174"/>
      <c r="S157" s="174"/>
      <c r="T157" s="174"/>
      <c r="U157" s="174"/>
      <c r="V157" s="174"/>
      <c r="W157" s="174"/>
      <c r="X157" s="174"/>
      <c r="Y157" s="174"/>
      <c r="Z157" s="174"/>
    </row>
    <row r="158" spans="1:26" ht="23.25" customHeight="1" x14ac:dyDescent="0.2">
      <c r="A158" s="220" t="s">
        <v>416</v>
      </c>
      <c r="B158" s="221" t="s">
        <v>417</v>
      </c>
      <c r="C158" s="199">
        <f t="array" ref="C158">SUMPRODUCT(('Diário 1º PA'!$E$4:$E$2977='Analítico Cp.'!$B158)*('Diário 1º PA'!$C$4:$C$2977&gt;=C$4)*('Diário 1º PA'!$C$4:$C$2977&lt;=EOMONTH(C$4,0))*('Diário 1º PA'!$F$4:$F$2977)*(IF(Resumo!$Q$5="",1,'Diário 1º PA'!$O$4:$O$2977=Resumo!$Q$5)))
+SUMPRODUCT(('Diário 2º PA'!$E$4:$E$2000='Analítico Cp.'!$B158)*('Diário 2º PA'!$C$4:$C$2000&gt;=C$4)*('Diário 2º PA'!$C$4:$C$2000&lt;=EOMONTH(C$4,0))*('Diário 2º PA'!$F$4:$F$2000)*(IF(Resumo!$Q$5="",1,'Diário 2º PA'!$O$4:$O$2000=Resumo!$Q$5)))
+SUMPRODUCT(('Diário 3º PA'!$E$4:$E$2000='Analítico Cp.'!$B158)*('Diário 3º PA'!$C$4:$C$2000&gt;=C$4)*('Diário 3º PA'!$C$4:$C$2000&lt;=EOMONTH(C$4,0))*('Diário 3º PA'!$F$4:$F$2000)*(IF(Resumo!$Q$5="",1,'Diário 3º PA'!$O$4:$O$2000=Resumo!$Q$5)))
+SUMPRODUCT(('Diário 4º PA'!$E$4:$E$2000='Analítico Cp.'!$B158)*('Diário 4º PA'!$C$4:$C$2000&gt;=C$4)*('Diário 4º PA'!$C$4:$C$2000&lt;=EOMONTH(C$4,0))*('Diário 4º PA'!$F$4:$F$2000)*(IF(Resumo!$Q$5="",1,'Diário 4º PA'!$O$4:$O$2000=Resumo!$Q$5)))
+SUMPRODUCT(('Comp.'!$D$5:$D$763=$B158)*('Comp.'!$B$5:$B$763&gt;=C$4)*('Comp.'!$B$5:$B$763&lt;=EOMONTH(C$4,0))*('Comp.'!$E$5:$E$763)*(IF(Resumo!$Q$5="",1,'Comp.'!$K$5:$K$763=Resumo!$Q$5)))</f>
        <v>0</v>
      </c>
      <c r="D158" s="199">
        <f t="array" ref="D158">SUMPRODUCT(('Diário 1º PA'!$E$4:$E$2977='Analítico Cp.'!$B158)*('Diário 1º PA'!$C$4:$C$2977&gt;=D$4)*('Diário 1º PA'!$C$4:$C$2977&lt;=EOMONTH(D$4,0))*('Diário 1º PA'!$F$4:$F$2977)*(IF(Resumo!$Q$5="",1,'Diário 1º PA'!$O$4:$O$2977=Resumo!$Q$5)))
+SUMPRODUCT(('Diário 2º PA'!$E$4:$E$2000='Analítico Cp.'!$B158)*('Diário 2º PA'!$C$4:$C$2000&gt;=D$4)*('Diário 2º PA'!$C$4:$C$2000&lt;=EOMONTH(D$4,0))*('Diário 2º PA'!$F$4:$F$2000)*(IF(Resumo!$Q$5="",1,'Diário 2º PA'!$O$4:$O$2000=Resumo!$Q$5)))
+SUMPRODUCT(('Diário 3º PA'!$E$4:$E$2000='Analítico Cp.'!$B158)*('Diário 3º PA'!$C$4:$C$2000&gt;=D$4)*('Diário 3º PA'!$C$4:$C$2000&lt;=EOMONTH(D$4,0))*('Diário 3º PA'!$F$4:$F$2000)*(IF(Resumo!$Q$5="",1,'Diário 3º PA'!$O$4:$O$2000=Resumo!$Q$5)))
+SUMPRODUCT(('Diário 4º PA'!$E$4:$E$2000='Analítico Cp.'!$B158)*('Diário 4º PA'!$C$4:$C$2000&gt;=D$4)*('Diário 4º PA'!$C$4:$C$2000&lt;=EOMONTH(D$4,0))*('Diário 4º PA'!$F$4:$F$2000)*(IF(Resumo!$Q$5="",1,'Diário 4º PA'!$O$4:$O$2000=Resumo!$Q$5)))
+SUMPRODUCT(('Comp.'!$D$5:$D$763=$B158)*('Comp.'!$B$5:$B$763&gt;=D$4)*('Comp.'!$B$5:$B$763&lt;=EOMONTH(D$4,0))*('Comp.'!$E$5:$E$763)*(IF(Resumo!$Q$5="",1,'Comp.'!$K$5:$K$763=Resumo!$Q$5)))</f>
        <v>0</v>
      </c>
      <c r="E158" s="199">
        <f t="array" ref="E158">SUMPRODUCT(('Diário 1º PA'!$E$4:$E$2977='Analítico Cp.'!$B158)*('Diário 1º PA'!$C$4:$C$2977&gt;=E$4)*('Diário 1º PA'!$C$4:$C$2977&lt;=EOMONTH(E$4,0))*('Diário 1º PA'!$F$4:$F$2977)*(IF(Resumo!$Q$5="",1,'Diário 1º PA'!$O$4:$O$2977=Resumo!$Q$5)))
+SUMPRODUCT(('Diário 2º PA'!$E$4:$E$2000='Analítico Cp.'!$B158)*('Diário 2º PA'!$C$4:$C$2000&gt;=E$4)*('Diário 2º PA'!$C$4:$C$2000&lt;=EOMONTH(E$4,0))*('Diário 2º PA'!$F$4:$F$2000)*(IF(Resumo!$Q$5="",1,'Diário 2º PA'!$O$4:$O$2000=Resumo!$Q$5)))
+SUMPRODUCT(('Diário 3º PA'!$E$4:$E$2000='Analítico Cp.'!$B158)*('Diário 3º PA'!$C$4:$C$2000&gt;=E$4)*('Diário 3º PA'!$C$4:$C$2000&lt;=EOMONTH(E$4,0))*('Diário 3º PA'!$F$4:$F$2000)*(IF(Resumo!$Q$5="",1,'Diário 3º PA'!$O$4:$O$2000=Resumo!$Q$5)))
+SUMPRODUCT(('Diário 4º PA'!$E$4:$E$2000='Analítico Cp.'!$B158)*('Diário 4º PA'!$C$4:$C$2000&gt;=E$4)*('Diário 4º PA'!$C$4:$C$2000&lt;=EOMONTH(E$4,0))*('Diário 4º PA'!$F$4:$F$2000)*(IF(Resumo!$Q$5="",1,'Diário 4º PA'!$O$4:$O$2000=Resumo!$Q$5)))
+SUMPRODUCT(('Comp.'!$D$5:$D$763=$B158)*('Comp.'!$B$5:$B$763&gt;=E$4)*('Comp.'!$B$5:$B$763&lt;=EOMONTH(E$4,0))*('Comp.'!$E$5:$E$763)*(IF(Resumo!$Q$5="",1,'Comp.'!$K$5:$K$763=Resumo!$Q$5)))</f>
        <v>0</v>
      </c>
      <c r="F158" s="199">
        <f t="array" ref="F158">SUMPRODUCT(('Diário 1º PA'!$E$4:$E$2977='Analítico Cp.'!$B158)*('Diário 1º PA'!$C$4:$C$2977&gt;=F$4)*('Diário 1º PA'!$C$4:$C$2977&lt;=EOMONTH(F$4,0))*('Diário 1º PA'!$F$4:$F$2977)*(IF(Resumo!$Q$5="",1,'Diário 1º PA'!$O$4:$O$2977=Resumo!$Q$5)))
+SUMPRODUCT(('Diário 2º PA'!$E$4:$E$2000='Analítico Cp.'!$B158)*('Diário 2º PA'!$C$4:$C$2000&gt;=F$4)*('Diário 2º PA'!$C$4:$C$2000&lt;=EOMONTH(F$4,0))*('Diário 2º PA'!$F$4:$F$2000)*(IF(Resumo!$Q$5="",1,'Diário 2º PA'!$O$4:$O$2000=Resumo!$Q$5)))
+SUMPRODUCT(('Diário 3º PA'!$E$4:$E$2000='Analítico Cp.'!$B158)*('Diário 3º PA'!$C$4:$C$2000&gt;=F$4)*('Diário 3º PA'!$C$4:$C$2000&lt;=EOMONTH(F$4,0))*('Diário 3º PA'!$F$4:$F$2000)*(IF(Resumo!$Q$5="",1,'Diário 3º PA'!$O$4:$O$2000=Resumo!$Q$5)))
+SUMPRODUCT(('Diário 4º PA'!$E$4:$E$2000='Analítico Cp.'!$B158)*('Diário 4º PA'!$C$4:$C$2000&gt;=F$4)*('Diário 4º PA'!$C$4:$C$2000&lt;=EOMONTH(F$4,0))*('Diário 4º PA'!$F$4:$F$2000)*(IF(Resumo!$Q$5="",1,'Diário 4º PA'!$O$4:$O$2000=Resumo!$Q$5)))
+SUMPRODUCT(('Comp.'!$D$5:$D$763=$B158)*('Comp.'!$B$5:$B$763&gt;=F$4)*('Comp.'!$B$5:$B$763&lt;=EOMONTH(F$4,0))*('Comp.'!$E$5:$E$763)*(IF(Resumo!$Q$5="",1,'Comp.'!$K$5:$K$763=Resumo!$Q$5)))</f>
        <v>0</v>
      </c>
      <c r="G158" s="199">
        <f t="array" ref="G158">SUMPRODUCT(('Diário 1º PA'!$E$4:$E$2977='Analítico Cp.'!$B158)*('Diário 1º PA'!$C$4:$C$2977&gt;=G$4)*('Diário 1º PA'!$C$4:$C$2977&lt;=EOMONTH(G$4,0))*('Diário 1º PA'!$F$4:$F$2977)*(IF(Resumo!$Q$5="",1,'Diário 1º PA'!$O$4:$O$2977=Resumo!$Q$5)))
+SUMPRODUCT(('Diário 2º PA'!$E$4:$E$2000='Analítico Cp.'!$B158)*('Diário 2º PA'!$C$4:$C$2000&gt;=G$4)*('Diário 2º PA'!$C$4:$C$2000&lt;=EOMONTH(G$4,0))*('Diário 2º PA'!$F$4:$F$2000)*(IF(Resumo!$Q$5="",1,'Diário 2º PA'!$O$4:$O$2000=Resumo!$Q$5)))
+SUMPRODUCT(('Diário 3º PA'!$E$4:$E$2000='Analítico Cp.'!$B158)*('Diário 3º PA'!$C$4:$C$2000&gt;=G$4)*('Diário 3º PA'!$C$4:$C$2000&lt;=EOMONTH(G$4,0))*('Diário 3º PA'!$F$4:$F$2000)*(IF(Resumo!$Q$5="",1,'Diário 3º PA'!$O$4:$O$2000=Resumo!$Q$5)))
+SUMPRODUCT(('Diário 4º PA'!$E$4:$E$2000='Analítico Cp.'!$B158)*('Diário 4º PA'!$C$4:$C$2000&gt;=G$4)*('Diário 4º PA'!$C$4:$C$2000&lt;=EOMONTH(G$4,0))*('Diário 4º PA'!$F$4:$F$2000)*(IF(Resumo!$Q$5="",1,'Diário 4º PA'!$O$4:$O$2000=Resumo!$Q$5)))
+SUMPRODUCT(('Comp.'!$D$5:$D$763=$B158)*('Comp.'!$B$5:$B$763&gt;=G$4)*('Comp.'!$B$5:$B$763&lt;=EOMONTH(G$4,0))*('Comp.'!$E$5:$E$763)*(IF(Resumo!$Q$5="",1,'Comp.'!$K$5:$K$763=Resumo!$Q$5)))</f>
        <v>0</v>
      </c>
      <c r="H158" s="199">
        <f t="array" ref="H158">SUMPRODUCT(('Diário 1º PA'!$E$4:$E$2977='Analítico Cp.'!$B158)*('Diário 1º PA'!$C$4:$C$2977&gt;=H$4)*('Diário 1º PA'!$C$4:$C$2977&lt;=EOMONTH(H$4,0))*('Diário 1º PA'!$F$4:$F$2977)*(IF(Resumo!$Q$5="",1,'Diário 1º PA'!$O$4:$O$2977=Resumo!$Q$5)))
+SUMPRODUCT(('Diário 2º PA'!$E$4:$E$2000='Analítico Cp.'!$B158)*('Diário 2º PA'!$C$4:$C$2000&gt;=H$4)*('Diário 2º PA'!$C$4:$C$2000&lt;=EOMONTH(H$4,0))*('Diário 2º PA'!$F$4:$F$2000)*(IF(Resumo!$Q$5="",1,'Diário 2º PA'!$O$4:$O$2000=Resumo!$Q$5)))
+SUMPRODUCT(('Diário 3º PA'!$E$4:$E$2000='Analítico Cp.'!$B158)*('Diário 3º PA'!$C$4:$C$2000&gt;=H$4)*('Diário 3º PA'!$C$4:$C$2000&lt;=EOMONTH(H$4,0))*('Diário 3º PA'!$F$4:$F$2000)*(IF(Resumo!$Q$5="",1,'Diário 3º PA'!$O$4:$O$2000=Resumo!$Q$5)))
+SUMPRODUCT(('Diário 4º PA'!$E$4:$E$2000='Analítico Cp.'!$B158)*('Diário 4º PA'!$C$4:$C$2000&gt;=H$4)*('Diário 4º PA'!$C$4:$C$2000&lt;=EOMONTH(H$4,0))*('Diário 4º PA'!$F$4:$F$2000)*(IF(Resumo!$Q$5="",1,'Diário 4º PA'!$O$4:$O$2000=Resumo!$Q$5)))
+SUMPRODUCT(('Comp.'!$D$5:$D$763=$B158)*('Comp.'!$B$5:$B$763&gt;=H$4)*('Comp.'!$B$5:$B$763&lt;=EOMONTH(H$4,0))*('Comp.'!$E$5:$E$763)*(IF(Resumo!$Q$5="",1,'Comp.'!$K$5:$K$763=Resumo!$Q$5)))</f>
        <v>0</v>
      </c>
      <c r="I158" s="199">
        <f t="array" ref="I158">SUMPRODUCT(('Diário 1º PA'!$E$4:$E$2977='Analítico Cp.'!$B158)*('Diário 1º PA'!$C$4:$C$2977&gt;=I$4)*('Diário 1º PA'!$C$4:$C$2977&lt;=EOMONTH(I$4,0))*('Diário 1º PA'!$F$4:$F$2977)*(IF(Resumo!$Q$5="",1,'Diário 1º PA'!$O$4:$O$2977=Resumo!$Q$5)))
+SUMPRODUCT(('Diário 2º PA'!$E$4:$E$2000='Analítico Cp.'!$B158)*('Diário 2º PA'!$C$4:$C$2000&gt;=I$4)*('Diário 2º PA'!$C$4:$C$2000&lt;=EOMONTH(I$4,0))*('Diário 2º PA'!$F$4:$F$2000)*(IF(Resumo!$Q$5="",1,'Diário 2º PA'!$O$4:$O$2000=Resumo!$Q$5)))
+SUMPRODUCT(('Diário 3º PA'!$E$4:$E$2000='Analítico Cp.'!$B158)*('Diário 3º PA'!$C$4:$C$2000&gt;=I$4)*('Diário 3º PA'!$C$4:$C$2000&lt;=EOMONTH(I$4,0))*('Diário 3º PA'!$F$4:$F$2000)*(IF(Resumo!$Q$5="",1,'Diário 3º PA'!$O$4:$O$2000=Resumo!$Q$5)))
+SUMPRODUCT(('Diário 4º PA'!$E$4:$E$2000='Analítico Cp.'!$B158)*('Diário 4º PA'!$C$4:$C$2000&gt;=I$4)*('Diário 4º PA'!$C$4:$C$2000&lt;=EOMONTH(I$4,0))*('Diário 4º PA'!$F$4:$F$2000)*(IF(Resumo!$Q$5="",1,'Diário 4º PA'!$O$4:$O$2000=Resumo!$Q$5)))
+SUMPRODUCT(('Comp.'!$D$5:$D$763=$B158)*('Comp.'!$B$5:$B$763&gt;=I$4)*('Comp.'!$B$5:$B$763&lt;=EOMONTH(I$4,0))*('Comp.'!$E$5:$E$763)*(IF(Resumo!$Q$5="",1,'Comp.'!$K$5:$K$763=Resumo!$Q$5)))</f>
        <v>0</v>
      </c>
      <c r="J158" s="199">
        <f t="array" ref="J158">SUMPRODUCT(('Diário 1º PA'!$E$4:$E$2977='Analítico Cp.'!$B158)*('Diário 1º PA'!$C$4:$C$2977&gt;=J$4)*('Diário 1º PA'!$C$4:$C$2977&lt;=EOMONTH(J$4,0))*('Diário 1º PA'!$F$4:$F$2977)*(IF(Resumo!$Q$5="",1,'Diário 1º PA'!$O$4:$O$2977=Resumo!$Q$5)))
+SUMPRODUCT(('Diário 2º PA'!$E$4:$E$2000='Analítico Cp.'!$B158)*('Diário 2º PA'!$C$4:$C$2000&gt;=J$4)*('Diário 2º PA'!$C$4:$C$2000&lt;=EOMONTH(J$4,0))*('Diário 2º PA'!$F$4:$F$2000)*(IF(Resumo!$Q$5="",1,'Diário 2º PA'!$O$4:$O$2000=Resumo!$Q$5)))
+SUMPRODUCT(('Diário 3º PA'!$E$4:$E$2000='Analítico Cp.'!$B158)*('Diário 3º PA'!$C$4:$C$2000&gt;=J$4)*('Diário 3º PA'!$C$4:$C$2000&lt;=EOMONTH(J$4,0))*('Diário 3º PA'!$F$4:$F$2000)*(IF(Resumo!$Q$5="",1,'Diário 3º PA'!$O$4:$O$2000=Resumo!$Q$5)))
+SUMPRODUCT(('Diário 4º PA'!$E$4:$E$2000='Analítico Cp.'!$B158)*('Diário 4º PA'!$C$4:$C$2000&gt;=J$4)*('Diário 4º PA'!$C$4:$C$2000&lt;=EOMONTH(J$4,0))*('Diário 4º PA'!$F$4:$F$2000)*(IF(Resumo!$Q$5="",1,'Diário 4º PA'!$O$4:$O$2000=Resumo!$Q$5)))
+SUMPRODUCT(('Comp.'!$D$5:$D$763=$B158)*('Comp.'!$B$5:$B$763&gt;=J$4)*('Comp.'!$B$5:$B$763&lt;=EOMONTH(J$4,0))*('Comp.'!$E$5:$E$763)*(IF(Resumo!$Q$5="",1,'Comp.'!$K$5:$K$763=Resumo!$Q$5)))</f>
        <v>0</v>
      </c>
      <c r="K158" s="199">
        <f t="array" ref="K158">SUMPRODUCT(('Diário 1º PA'!$E$4:$E$2977='Analítico Cp.'!$B158)*('Diário 1º PA'!$C$4:$C$2977&gt;=K$4)*('Diário 1º PA'!$C$4:$C$2977&lt;=EOMONTH(K$4,0))*('Diário 1º PA'!$F$4:$F$2977)*(IF(Resumo!$Q$5="",1,'Diário 1º PA'!$O$4:$O$2977=Resumo!$Q$5)))
+SUMPRODUCT(('Diário 2º PA'!$E$4:$E$2000='Analítico Cp.'!$B158)*('Diário 2º PA'!$C$4:$C$2000&gt;=K$4)*('Diário 2º PA'!$C$4:$C$2000&lt;=EOMONTH(K$4,0))*('Diário 2º PA'!$F$4:$F$2000)*(IF(Resumo!$Q$5="",1,'Diário 2º PA'!$O$4:$O$2000=Resumo!$Q$5)))
+SUMPRODUCT(('Diário 3º PA'!$E$4:$E$2000='Analítico Cp.'!$B158)*('Diário 3º PA'!$C$4:$C$2000&gt;=K$4)*('Diário 3º PA'!$C$4:$C$2000&lt;=EOMONTH(K$4,0))*('Diário 3º PA'!$F$4:$F$2000)*(IF(Resumo!$Q$5="",1,'Diário 3º PA'!$O$4:$O$2000=Resumo!$Q$5)))
+SUMPRODUCT(('Diário 4º PA'!$E$4:$E$2000='Analítico Cp.'!$B158)*('Diário 4º PA'!$C$4:$C$2000&gt;=K$4)*('Diário 4º PA'!$C$4:$C$2000&lt;=EOMONTH(K$4,0))*('Diário 4º PA'!$F$4:$F$2000)*(IF(Resumo!$Q$5="",1,'Diário 4º PA'!$O$4:$O$2000=Resumo!$Q$5)))
+SUMPRODUCT(('Comp.'!$D$5:$D$763=$B158)*('Comp.'!$B$5:$B$763&gt;=K$4)*('Comp.'!$B$5:$B$763&lt;=EOMONTH(K$4,0))*('Comp.'!$E$5:$E$763)*(IF(Resumo!$Q$5="",1,'Comp.'!$K$5:$K$763=Resumo!$Q$5)))</f>
        <v>0</v>
      </c>
      <c r="L158" s="199">
        <f t="array" ref="L158">SUMPRODUCT(('Diário 1º PA'!$E$4:$E$2977='Analítico Cp.'!$B158)*('Diário 1º PA'!$C$4:$C$2977&gt;=L$4)*('Diário 1º PA'!$C$4:$C$2977&lt;=EOMONTH(L$4,0))*('Diário 1º PA'!$F$4:$F$2977)*(IF(Resumo!$Q$5="",1,'Diário 1º PA'!$O$4:$O$2977=Resumo!$Q$5)))
+SUMPRODUCT(('Diário 2º PA'!$E$4:$E$2000='Analítico Cp.'!$B158)*('Diário 2º PA'!$C$4:$C$2000&gt;=L$4)*('Diário 2º PA'!$C$4:$C$2000&lt;=EOMONTH(L$4,0))*('Diário 2º PA'!$F$4:$F$2000)*(IF(Resumo!$Q$5="",1,'Diário 2º PA'!$O$4:$O$2000=Resumo!$Q$5)))
+SUMPRODUCT(('Diário 3º PA'!$E$4:$E$2000='Analítico Cp.'!$B158)*('Diário 3º PA'!$C$4:$C$2000&gt;=L$4)*('Diário 3º PA'!$C$4:$C$2000&lt;=EOMONTH(L$4,0))*('Diário 3º PA'!$F$4:$F$2000)*(IF(Resumo!$Q$5="",1,'Diário 3º PA'!$O$4:$O$2000=Resumo!$Q$5)))
+SUMPRODUCT(('Diário 4º PA'!$E$4:$E$2000='Analítico Cp.'!$B158)*('Diário 4º PA'!$C$4:$C$2000&gt;=L$4)*('Diário 4º PA'!$C$4:$C$2000&lt;=EOMONTH(L$4,0))*('Diário 4º PA'!$F$4:$F$2000)*(IF(Resumo!$Q$5="",1,'Diário 4º PA'!$O$4:$O$2000=Resumo!$Q$5)))
+SUMPRODUCT(('Comp.'!$D$5:$D$763=$B158)*('Comp.'!$B$5:$B$763&gt;=L$4)*('Comp.'!$B$5:$B$763&lt;=EOMONTH(L$4,0))*('Comp.'!$E$5:$E$763)*(IF(Resumo!$Q$5="",1,'Comp.'!$K$5:$K$763=Resumo!$Q$5)))</f>
        <v>0</v>
      </c>
      <c r="M158" s="199">
        <f t="array" ref="M158">SUMPRODUCT(('Diário 1º PA'!$E$4:$E$2977='Analítico Cp.'!$B158)*('Diário 1º PA'!$C$4:$C$2977&gt;=M$4)*('Diário 1º PA'!$C$4:$C$2977&lt;=EOMONTH(M$4,0))*('Diário 1º PA'!$F$4:$F$2977)*(IF(Resumo!$Q$5="",1,'Diário 1º PA'!$O$4:$O$2977=Resumo!$Q$5)))
+SUMPRODUCT(('Diário 2º PA'!$E$4:$E$2000='Analítico Cp.'!$B158)*('Diário 2º PA'!$C$4:$C$2000&gt;=M$4)*('Diário 2º PA'!$C$4:$C$2000&lt;=EOMONTH(M$4,0))*('Diário 2º PA'!$F$4:$F$2000)*(IF(Resumo!$Q$5="",1,'Diário 2º PA'!$O$4:$O$2000=Resumo!$Q$5)))
+SUMPRODUCT(('Diário 3º PA'!$E$4:$E$2000='Analítico Cp.'!$B158)*('Diário 3º PA'!$C$4:$C$2000&gt;=M$4)*('Diário 3º PA'!$C$4:$C$2000&lt;=EOMONTH(M$4,0))*('Diário 3º PA'!$F$4:$F$2000)*(IF(Resumo!$Q$5="",1,'Diário 3º PA'!$O$4:$O$2000=Resumo!$Q$5)))
+SUMPRODUCT(('Diário 4º PA'!$E$4:$E$2000='Analítico Cp.'!$B158)*('Diário 4º PA'!$C$4:$C$2000&gt;=M$4)*('Diário 4º PA'!$C$4:$C$2000&lt;=EOMONTH(M$4,0))*('Diário 4º PA'!$F$4:$F$2000)*(IF(Resumo!$Q$5="",1,'Diário 4º PA'!$O$4:$O$2000=Resumo!$Q$5)))
+SUMPRODUCT(('Comp.'!$D$5:$D$763=$B158)*('Comp.'!$B$5:$B$763&gt;=M$4)*('Comp.'!$B$5:$B$763&lt;=EOMONTH(M$4,0))*('Comp.'!$E$5:$E$763)*(IF(Resumo!$Q$5="",1,'Comp.'!$K$5:$K$763=Resumo!$Q$5)))</f>
        <v>0</v>
      </c>
      <c r="N158" s="199">
        <f t="array" ref="N158">SUMPRODUCT(('Diário 1º PA'!$E$4:$E$2977='Analítico Cp.'!$B158)*('Diário 1º PA'!$C$4:$C$2977&gt;=N$4)*('Diário 1º PA'!$C$4:$C$2977&lt;=EOMONTH(N$4,0))*('Diário 1º PA'!$F$4:$F$2977)*(IF(Resumo!$Q$5="",1,'Diário 1º PA'!$O$4:$O$2977=Resumo!$Q$5)))
+SUMPRODUCT(('Diário 2º PA'!$E$4:$E$2000='Analítico Cp.'!$B158)*('Diário 2º PA'!$C$4:$C$2000&gt;=N$4)*('Diário 2º PA'!$C$4:$C$2000&lt;=EOMONTH(N$4,0))*('Diário 2º PA'!$F$4:$F$2000)*(IF(Resumo!$Q$5="",1,'Diário 2º PA'!$O$4:$O$2000=Resumo!$Q$5)))
+SUMPRODUCT(('Diário 3º PA'!$E$4:$E$2000='Analítico Cp.'!$B158)*('Diário 3º PA'!$C$4:$C$2000&gt;=N$4)*('Diário 3º PA'!$C$4:$C$2000&lt;=EOMONTH(N$4,0))*('Diário 3º PA'!$F$4:$F$2000)*(IF(Resumo!$Q$5="",1,'Diário 3º PA'!$O$4:$O$2000=Resumo!$Q$5)))
+SUMPRODUCT(('Diário 4º PA'!$E$4:$E$2000='Analítico Cp.'!$B158)*('Diário 4º PA'!$C$4:$C$2000&gt;=N$4)*('Diário 4º PA'!$C$4:$C$2000&lt;=EOMONTH(N$4,0))*('Diário 4º PA'!$F$4:$F$2000)*(IF(Resumo!$Q$5="",1,'Diário 4º PA'!$O$4:$O$2000=Resumo!$Q$5)))
+SUMPRODUCT(('Comp.'!$D$5:$D$763=$B158)*('Comp.'!$B$5:$B$763&gt;=N$4)*('Comp.'!$B$5:$B$763&lt;=EOMONTH(N$4,0))*('Comp.'!$E$5:$E$763)*(IF(Resumo!$Q$5="",1,'Comp.'!$K$5:$K$763=Resumo!$Q$5)))</f>
        <v>0</v>
      </c>
      <c r="O158" s="200">
        <f t="shared" si="16"/>
        <v>0</v>
      </c>
      <c r="P158" s="201">
        <f t="shared" si="17"/>
        <v>0</v>
      </c>
      <c r="Q158" s="174"/>
      <c r="R158" s="174"/>
      <c r="S158" s="174"/>
      <c r="T158" s="174"/>
      <c r="U158" s="174"/>
      <c r="V158" s="174"/>
      <c r="W158" s="174"/>
      <c r="X158" s="174"/>
      <c r="Y158" s="174"/>
      <c r="Z158" s="174"/>
    </row>
    <row r="159" spans="1:26" ht="23.25" customHeight="1" x14ac:dyDescent="0.2">
      <c r="A159" s="220" t="s">
        <v>418</v>
      </c>
      <c r="B159" s="221" t="s">
        <v>419</v>
      </c>
      <c r="C159" s="199">
        <f t="array" ref="C159">SUMPRODUCT(('Diário 1º PA'!$E$4:$E$2977='Analítico Cp.'!$B159)*('Diário 1º PA'!$C$4:$C$2977&gt;=C$4)*('Diário 1º PA'!$C$4:$C$2977&lt;=EOMONTH(C$4,0))*('Diário 1º PA'!$F$4:$F$2977)*(IF(Resumo!$Q$5="",1,'Diário 1º PA'!$O$4:$O$2977=Resumo!$Q$5)))
+SUMPRODUCT(('Diário 2º PA'!$E$4:$E$2000='Analítico Cp.'!$B159)*('Diário 2º PA'!$C$4:$C$2000&gt;=C$4)*('Diário 2º PA'!$C$4:$C$2000&lt;=EOMONTH(C$4,0))*('Diário 2º PA'!$F$4:$F$2000)*(IF(Resumo!$Q$5="",1,'Diário 2º PA'!$O$4:$O$2000=Resumo!$Q$5)))
+SUMPRODUCT(('Diário 3º PA'!$E$4:$E$2000='Analítico Cp.'!$B159)*('Diário 3º PA'!$C$4:$C$2000&gt;=C$4)*('Diário 3º PA'!$C$4:$C$2000&lt;=EOMONTH(C$4,0))*('Diário 3º PA'!$F$4:$F$2000)*(IF(Resumo!$Q$5="",1,'Diário 3º PA'!$O$4:$O$2000=Resumo!$Q$5)))
+SUMPRODUCT(('Diário 4º PA'!$E$4:$E$2000='Analítico Cp.'!$B159)*('Diário 4º PA'!$C$4:$C$2000&gt;=C$4)*('Diário 4º PA'!$C$4:$C$2000&lt;=EOMONTH(C$4,0))*('Diário 4º PA'!$F$4:$F$2000)*(IF(Resumo!$Q$5="",1,'Diário 4º PA'!$O$4:$O$2000=Resumo!$Q$5)))
+SUMPRODUCT(('Comp.'!$D$5:$D$763=$B159)*('Comp.'!$B$5:$B$763&gt;=C$4)*('Comp.'!$B$5:$B$763&lt;=EOMONTH(C$4,0))*('Comp.'!$E$5:$E$763)*(IF(Resumo!$Q$5="",1,'Comp.'!$K$5:$K$763=Resumo!$Q$5)))</f>
        <v>0</v>
      </c>
      <c r="D159" s="199">
        <f t="array" ref="D159">SUMPRODUCT(('Diário 1º PA'!$E$4:$E$2977='Analítico Cp.'!$B159)*('Diário 1º PA'!$C$4:$C$2977&gt;=D$4)*('Diário 1º PA'!$C$4:$C$2977&lt;=EOMONTH(D$4,0))*('Diário 1º PA'!$F$4:$F$2977)*(IF(Resumo!$Q$5="",1,'Diário 1º PA'!$O$4:$O$2977=Resumo!$Q$5)))
+SUMPRODUCT(('Diário 2º PA'!$E$4:$E$2000='Analítico Cp.'!$B159)*('Diário 2º PA'!$C$4:$C$2000&gt;=D$4)*('Diário 2º PA'!$C$4:$C$2000&lt;=EOMONTH(D$4,0))*('Diário 2º PA'!$F$4:$F$2000)*(IF(Resumo!$Q$5="",1,'Diário 2º PA'!$O$4:$O$2000=Resumo!$Q$5)))
+SUMPRODUCT(('Diário 3º PA'!$E$4:$E$2000='Analítico Cp.'!$B159)*('Diário 3º PA'!$C$4:$C$2000&gt;=D$4)*('Diário 3º PA'!$C$4:$C$2000&lt;=EOMONTH(D$4,0))*('Diário 3º PA'!$F$4:$F$2000)*(IF(Resumo!$Q$5="",1,'Diário 3º PA'!$O$4:$O$2000=Resumo!$Q$5)))
+SUMPRODUCT(('Diário 4º PA'!$E$4:$E$2000='Analítico Cp.'!$B159)*('Diário 4º PA'!$C$4:$C$2000&gt;=D$4)*('Diário 4º PA'!$C$4:$C$2000&lt;=EOMONTH(D$4,0))*('Diário 4º PA'!$F$4:$F$2000)*(IF(Resumo!$Q$5="",1,'Diário 4º PA'!$O$4:$O$2000=Resumo!$Q$5)))
+SUMPRODUCT(('Comp.'!$D$5:$D$763=$B159)*('Comp.'!$B$5:$B$763&gt;=D$4)*('Comp.'!$B$5:$B$763&lt;=EOMONTH(D$4,0))*('Comp.'!$E$5:$E$763)*(IF(Resumo!$Q$5="",1,'Comp.'!$K$5:$K$763=Resumo!$Q$5)))</f>
        <v>0</v>
      </c>
      <c r="E159" s="199">
        <f t="array" ref="E159">SUMPRODUCT(('Diário 1º PA'!$E$4:$E$2977='Analítico Cp.'!$B159)*('Diário 1º PA'!$C$4:$C$2977&gt;=E$4)*('Diário 1º PA'!$C$4:$C$2977&lt;=EOMONTH(E$4,0))*('Diário 1º PA'!$F$4:$F$2977)*(IF(Resumo!$Q$5="",1,'Diário 1º PA'!$O$4:$O$2977=Resumo!$Q$5)))
+SUMPRODUCT(('Diário 2º PA'!$E$4:$E$2000='Analítico Cp.'!$B159)*('Diário 2º PA'!$C$4:$C$2000&gt;=E$4)*('Diário 2º PA'!$C$4:$C$2000&lt;=EOMONTH(E$4,0))*('Diário 2º PA'!$F$4:$F$2000)*(IF(Resumo!$Q$5="",1,'Diário 2º PA'!$O$4:$O$2000=Resumo!$Q$5)))
+SUMPRODUCT(('Diário 3º PA'!$E$4:$E$2000='Analítico Cp.'!$B159)*('Diário 3º PA'!$C$4:$C$2000&gt;=E$4)*('Diário 3º PA'!$C$4:$C$2000&lt;=EOMONTH(E$4,0))*('Diário 3º PA'!$F$4:$F$2000)*(IF(Resumo!$Q$5="",1,'Diário 3º PA'!$O$4:$O$2000=Resumo!$Q$5)))
+SUMPRODUCT(('Diário 4º PA'!$E$4:$E$2000='Analítico Cp.'!$B159)*('Diário 4º PA'!$C$4:$C$2000&gt;=E$4)*('Diário 4º PA'!$C$4:$C$2000&lt;=EOMONTH(E$4,0))*('Diário 4º PA'!$F$4:$F$2000)*(IF(Resumo!$Q$5="",1,'Diário 4º PA'!$O$4:$O$2000=Resumo!$Q$5)))
+SUMPRODUCT(('Comp.'!$D$5:$D$763=$B159)*('Comp.'!$B$5:$B$763&gt;=E$4)*('Comp.'!$B$5:$B$763&lt;=EOMONTH(E$4,0))*('Comp.'!$E$5:$E$763)*(IF(Resumo!$Q$5="",1,'Comp.'!$K$5:$K$763=Resumo!$Q$5)))</f>
        <v>0</v>
      </c>
      <c r="F159" s="199">
        <f t="array" ref="F159">SUMPRODUCT(('Diário 1º PA'!$E$4:$E$2977='Analítico Cp.'!$B159)*('Diário 1º PA'!$C$4:$C$2977&gt;=F$4)*('Diário 1º PA'!$C$4:$C$2977&lt;=EOMONTH(F$4,0))*('Diário 1º PA'!$F$4:$F$2977)*(IF(Resumo!$Q$5="",1,'Diário 1º PA'!$O$4:$O$2977=Resumo!$Q$5)))
+SUMPRODUCT(('Diário 2º PA'!$E$4:$E$2000='Analítico Cp.'!$B159)*('Diário 2º PA'!$C$4:$C$2000&gt;=F$4)*('Diário 2º PA'!$C$4:$C$2000&lt;=EOMONTH(F$4,0))*('Diário 2º PA'!$F$4:$F$2000)*(IF(Resumo!$Q$5="",1,'Diário 2º PA'!$O$4:$O$2000=Resumo!$Q$5)))
+SUMPRODUCT(('Diário 3º PA'!$E$4:$E$2000='Analítico Cp.'!$B159)*('Diário 3º PA'!$C$4:$C$2000&gt;=F$4)*('Diário 3º PA'!$C$4:$C$2000&lt;=EOMONTH(F$4,0))*('Diário 3º PA'!$F$4:$F$2000)*(IF(Resumo!$Q$5="",1,'Diário 3º PA'!$O$4:$O$2000=Resumo!$Q$5)))
+SUMPRODUCT(('Diário 4º PA'!$E$4:$E$2000='Analítico Cp.'!$B159)*('Diário 4º PA'!$C$4:$C$2000&gt;=F$4)*('Diário 4º PA'!$C$4:$C$2000&lt;=EOMONTH(F$4,0))*('Diário 4º PA'!$F$4:$F$2000)*(IF(Resumo!$Q$5="",1,'Diário 4º PA'!$O$4:$O$2000=Resumo!$Q$5)))
+SUMPRODUCT(('Comp.'!$D$5:$D$763=$B159)*('Comp.'!$B$5:$B$763&gt;=F$4)*('Comp.'!$B$5:$B$763&lt;=EOMONTH(F$4,0))*('Comp.'!$E$5:$E$763)*(IF(Resumo!$Q$5="",1,'Comp.'!$K$5:$K$763=Resumo!$Q$5)))</f>
        <v>0</v>
      </c>
      <c r="G159" s="199">
        <f t="array" ref="G159">SUMPRODUCT(('Diário 1º PA'!$E$4:$E$2977='Analítico Cp.'!$B159)*('Diário 1º PA'!$C$4:$C$2977&gt;=G$4)*('Diário 1º PA'!$C$4:$C$2977&lt;=EOMONTH(G$4,0))*('Diário 1º PA'!$F$4:$F$2977)*(IF(Resumo!$Q$5="",1,'Diário 1º PA'!$O$4:$O$2977=Resumo!$Q$5)))
+SUMPRODUCT(('Diário 2º PA'!$E$4:$E$2000='Analítico Cp.'!$B159)*('Diário 2º PA'!$C$4:$C$2000&gt;=G$4)*('Diário 2º PA'!$C$4:$C$2000&lt;=EOMONTH(G$4,0))*('Diário 2º PA'!$F$4:$F$2000)*(IF(Resumo!$Q$5="",1,'Diário 2º PA'!$O$4:$O$2000=Resumo!$Q$5)))
+SUMPRODUCT(('Diário 3º PA'!$E$4:$E$2000='Analítico Cp.'!$B159)*('Diário 3º PA'!$C$4:$C$2000&gt;=G$4)*('Diário 3º PA'!$C$4:$C$2000&lt;=EOMONTH(G$4,0))*('Diário 3º PA'!$F$4:$F$2000)*(IF(Resumo!$Q$5="",1,'Diário 3º PA'!$O$4:$O$2000=Resumo!$Q$5)))
+SUMPRODUCT(('Diário 4º PA'!$E$4:$E$2000='Analítico Cp.'!$B159)*('Diário 4º PA'!$C$4:$C$2000&gt;=G$4)*('Diário 4º PA'!$C$4:$C$2000&lt;=EOMONTH(G$4,0))*('Diário 4º PA'!$F$4:$F$2000)*(IF(Resumo!$Q$5="",1,'Diário 4º PA'!$O$4:$O$2000=Resumo!$Q$5)))
+SUMPRODUCT(('Comp.'!$D$5:$D$763=$B159)*('Comp.'!$B$5:$B$763&gt;=G$4)*('Comp.'!$B$5:$B$763&lt;=EOMONTH(G$4,0))*('Comp.'!$E$5:$E$763)*(IF(Resumo!$Q$5="",1,'Comp.'!$K$5:$K$763=Resumo!$Q$5)))</f>
        <v>0</v>
      </c>
      <c r="H159" s="199">
        <f t="array" ref="H159">SUMPRODUCT(('Diário 1º PA'!$E$4:$E$2977='Analítico Cp.'!$B159)*('Diário 1º PA'!$C$4:$C$2977&gt;=H$4)*('Diário 1º PA'!$C$4:$C$2977&lt;=EOMONTH(H$4,0))*('Diário 1º PA'!$F$4:$F$2977)*(IF(Resumo!$Q$5="",1,'Diário 1º PA'!$O$4:$O$2977=Resumo!$Q$5)))
+SUMPRODUCT(('Diário 2º PA'!$E$4:$E$2000='Analítico Cp.'!$B159)*('Diário 2º PA'!$C$4:$C$2000&gt;=H$4)*('Diário 2º PA'!$C$4:$C$2000&lt;=EOMONTH(H$4,0))*('Diário 2º PA'!$F$4:$F$2000)*(IF(Resumo!$Q$5="",1,'Diário 2º PA'!$O$4:$O$2000=Resumo!$Q$5)))
+SUMPRODUCT(('Diário 3º PA'!$E$4:$E$2000='Analítico Cp.'!$B159)*('Diário 3º PA'!$C$4:$C$2000&gt;=H$4)*('Diário 3º PA'!$C$4:$C$2000&lt;=EOMONTH(H$4,0))*('Diário 3º PA'!$F$4:$F$2000)*(IF(Resumo!$Q$5="",1,'Diário 3º PA'!$O$4:$O$2000=Resumo!$Q$5)))
+SUMPRODUCT(('Diário 4º PA'!$E$4:$E$2000='Analítico Cp.'!$B159)*('Diário 4º PA'!$C$4:$C$2000&gt;=H$4)*('Diário 4º PA'!$C$4:$C$2000&lt;=EOMONTH(H$4,0))*('Diário 4º PA'!$F$4:$F$2000)*(IF(Resumo!$Q$5="",1,'Diário 4º PA'!$O$4:$O$2000=Resumo!$Q$5)))
+SUMPRODUCT(('Comp.'!$D$5:$D$763=$B159)*('Comp.'!$B$5:$B$763&gt;=H$4)*('Comp.'!$B$5:$B$763&lt;=EOMONTH(H$4,0))*('Comp.'!$E$5:$E$763)*(IF(Resumo!$Q$5="",1,'Comp.'!$K$5:$K$763=Resumo!$Q$5)))</f>
        <v>0</v>
      </c>
      <c r="I159" s="199">
        <f t="array" ref="I159">SUMPRODUCT(('Diário 1º PA'!$E$4:$E$2977='Analítico Cp.'!$B159)*('Diário 1º PA'!$C$4:$C$2977&gt;=I$4)*('Diário 1º PA'!$C$4:$C$2977&lt;=EOMONTH(I$4,0))*('Diário 1º PA'!$F$4:$F$2977)*(IF(Resumo!$Q$5="",1,'Diário 1º PA'!$O$4:$O$2977=Resumo!$Q$5)))
+SUMPRODUCT(('Diário 2º PA'!$E$4:$E$2000='Analítico Cp.'!$B159)*('Diário 2º PA'!$C$4:$C$2000&gt;=I$4)*('Diário 2º PA'!$C$4:$C$2000&lt;=EOMONTH(I$4,0))*('Diário 2º PA'!$F$4:$F$2000)*(IF(Resumo!$Q$5="",1,'Diário 2º PA'!$O$4:$O$2000=Resumo!$Q$5)))
+SUMPRODUCT(('Diário 3º PA'!$E$4:$E$2000='Analítico Cp.'!$B159)*('Diário 3º PA'!$C$4:$C$2000&gt;=I$4)*('Diário 3º PA'!$C$4:$C$2000&lt;=EOMONTH(I$4,0))*('Diário 3º PA'!$F$4:$F$2000)*(IF(Resumo!$Q$5="",1,'Diário 3º PA'!$O$4:$O$2000=Resumo!$Q$5)))
+SUMPRODUCT(('Diário 4º PA'!$E$4:$E$2000='Analítico Cp.'!$B159)*('Diário 4º PA'!$C$4:$C$2000&gt;=I$4)*('Diário 4º PA'!$C$4:$C$2000&lt;=EOMONTH(I$4,0))*('Diário 4º PA'!$F$4:$F$2000)*(IF(Resumo!$Q$5="",1,'Diário 4º PA'!$O$4:$O$2000=Resumo!$Q$5)))
+SUMPRODUCT(('Comp.'!$D$5:$D$763=$B159)*('Comp.'!$B$5:$B$763&gt;=I$4)*('Comp.'!$B$5:$B$763&lt;=EOMONTH(I$4,0))*('Comp.'!$E$5:$E$763)*(IF(Resumo!$Q$5="",1,'Comp.'!$K$5:$K$763=Resumo!$Q$5)))</f>
        <v>0</v>
      </c>
      <c r="J159" s="199">
        <f t="array" ref="J159">SUMPRODUCT(('Diário 1º PA'!$E$4:$E$2977='Analítico Cp.'!$B159)*('Diário 1º PA'!$C$4:$C$2977&gt;=J$4)*('Diário 1º PA'!$C$4:$C$2977&lt;=EOMONTH(J$4,0))*('Diário 1º PA'!$F$4:$F$2977)*(IF(Resumo!$Q$5="",1,'Diário 1º PA'!$O$4:$O$2977=Resumo!$Q$5)))
+SUMPRODUCT(('Diário 2º PA'!$E$4:$E$2000='Analítico Cp.'!$B159)*('Diário 2º PA'!$C$4:$C$2000&gt;=J$4)*('Diário 2º PA'!$C$4:$C$2000&lt;=EOMONTH(J$4,0))*('Diário 2º PA'!$F$4:$F$2000)*(IF(Resumo!$Q$5="",1,'Diário 2º PA'!$O$4:$O$2000=Resumo!$Q$5)))
+SUMPRODUCT(('Diário 3º PA'!$E$4:$E$2000='Analítico Cp.'!$B159)*('Diário 3º PA'!$C$4:$C$2000&gt;=J$4)*('Diário 3º PA'!$C$4:$C$2000&lt;=EOMONTH(J$4,0))*('Diário 3º PA'!$F$4:$F$2000)*(IF(Resumo!$Q$5="",1,'Diário 3º PA'!$O$4:$O$2000=Resumo!$Q$5)))
+SUMPRODUCT(('Diário 4º PA'!$E$4:$E$2000='Analítico Cp.'!$B159)*('Diário 4º PA'!$C$4:$C$2000&gt;=J$4)*('Diário 4º PA'!$C$4:$C$2000&lt;=EOMONTH(J$4,0))*('Diário 4º PA'!$F$4:$F$2000)*(IF(Resumo!$Q$5="",1,'Diário 4º PA'!$O$4:$O$2000=Resumo!$Q$5)))
+SUMPRODUCT(('Comp.'!$D$5:$D$763=$B159)*('Comp.'!$B$5:$B$763&gt;=J$4)*('Comp.'!$B$5:$B$763&lt;=EOMONTH(J$4,0))*('Comp.'!$E$5:$E$763)*(IF(Resumo!$Q$5="",1,'Comp.'!$K$5:$K$763=Resumo!$Q$5)))</f>
        <v>0</v>
      </c>
      <c r="K159" s="199">
        <f t="array" ref="K159">SUMPRODUCT(('Diário 1º PA'!$E$4:$E$2977='Analítico Cp.'!$B159)*('Diário 1º PA'!$C$4:$C$2977&gt;=K$4)*('Diário 1º PA'!$C$4:$C$2977&lt;=EOMONTH(K$4,0))*('Diário 1º PA'!$F$4:$F$2977)*(IF(Resumo!$Q$5="",1,'Diário 1º PA'!$O$4:$O$2977=Resumo!$Q$5)))
+SUMPRODUCT(('Diário 2º PA'!$E$4:$E$2000='Analítico Cp.'!$B159)*('Diário 2º PA'!$C$4:$C$2000&gt;=K$4)*('Diário 2º PA'!$C$4:$C$2000&lt;=EOMONTH(K$4,0))*('Diário 2º PA'!$F$4:$F$2000)*(IF(Resumo!$Q$5="",1,'Diário 2º PA'!$O$4:$O$2000=Resumo!$Q$5)))
+SUMPRODUCT(('Diário 3º PA'!$E$4:$E$2000='Analítico Cp.'!$B159)*('Diário 3º PA'!$C$4:$C$2000&gt;=K$4)*('Diário 3º PA'!$C$4:$C$2000&lt;=EOMONTH(K$4,0))*('Diário 3º PA'!$F$4:$F$2000)*(IF(Resumo!$Q$5="",1,'Diário 3º PA'!$O$4:$O$2000=Resumo!$Q$5)))
+SUMPRODUCT(('Diário 4º PA'!$E$4:$E$2000='Analítico Cp.'!$B159)*('Diário 4º PA'!$C$4:$C$2000&gt;=K$4)*('Diário 4º PA'!$C$4:$C$2000&lt;=EOMONTH(K$4,0))*('Diário 4º PA'!$F$4:$F$2000)*(IF(Resumo!$Q$5="",1,'Diário 4º PA'!$O$4:$O$2000=Resumo!$Q$5)))
+SUMPRODUCT(('Comp.'!$D$5:$D$763=$B159)*('Comp.'!$B$5:$B$763&gt;=K$4)*('Comp.'!$B$5:$B$763&lt;=EOMONTH(K$4,0))*('Comp.'!$E$5:$E$763)*(IF(Resumo!$Q$5="",1,'Comp.'!$K$5:$K$763=Resumo!$Q$5)))</f>
        <v>0</v>
      </c>
      <c r="L159" s="199">
        <f t="array" ref="L159">SUMPRODUCT(('Diário 1º PA'!$E$4:$E$2977='Analítico Cp.'!$B159)*('Diário 1º PA'!$C$4:$C$2977&gt;=L$4)*('Diário 1º PA'!$C$4:$C$2977&lt;=EOMONTH(L$4,0))*('Diário 1º PA'!$F$4:$F$2977)*(IF(Resumo!$Q$5="",1,'Diário 1º PA'!$O$4:$O$2977=Resumo!$Q$5)))
+SUMPRODUCT(('Diário 2º PA'!$E$4:$E$2000='Analítico Cp.'!$B159)*('Diário 2º PA'!$C$4:$C$2000&gt;=L$4)*('Diário 2º PA'!$C$4:$C$2000&lt;=EOMONTH(L$4,0))*('Diário 2º PA'!$F$4:$F$2000)*(IF(Resumo!$Q$5="",1,'Diário 2º PA'!$O$4:$O$2000=Resumo!$Q$5)))
+SUMPRODUCT(('Diário 3º PA'!$E$4:$E$2000='Analítico Cp.'!$B159)*('Diário 3º PA'!$C$4:$C$2000&gt;=L$4)*('Diário 3º PA'!$C$4:$C$2000&lt;=EOMONTH(L$4,0))*('Diário 3º PA'!$F$4:$F$2000)*(IF(Resumo!$Q$5="",1,'Diário 3º PA'!$O$4:$O$2000=Resumo!$Q$5)))
+SUMPRODUCT(('Diário 4º PA'!$E$4:$E$2000='Analítico Cp.'!$B159)*('Diário 4º PA'!$C$4:$C$2000&gt;=L$4)*('Diário 4º PA'!$C$4:$C$2000&lt;=EOMONTH(L$4,0))*('Diário 4º PA'!$F$4:$F$2000)*(IF(Resumo!$Q$5="",1,'Diário 4º PA'!$O$4:$O$2000=Resumo!$Q$5)))
+SUMPRODUCT(('Comp.'!$D$5:$D$763=$B159)*('Comp.'!$B$5:$B$763&gt;=L$4)*('Comp.'!$B$5:$B$763&lt;=EOMONTH(L$4,0))*('Comp.'!$E$5:$E$763)*(IF(Resumo!$Q$5="",1,'Comp.'!$K$5:$K$763=Resumo!$Q$5)))</f>
        <v>0</v>
      </c>
      <c r="M159" s="199">
        <f t="array" ref="M159">SUMPRODUCT(('Diário 1º PA'!$E$4:$E$2977='Analítico Cp.'!$B159)*('Diário 1º PA'!$C$4:$C$2977&gt;=M$4)*('Diário 1º PA'!$C$4:$C$2977&lt;=EOMONTH(M$4,0))*('Diário 1º PA'!$F$4:$F$2977)*(IF(Resumo!$Q$5="",1,'Diário 1º PA'!$O$4:$O$2977=Resumo!$Q$5)))
+SUMPRODUCT(('Diário 2º PA'!$E$4:$E$2000='Analítico Cp.'!$B159)*('Diário 2º PA'!$C$4:$C$2000&gt;=M$4)*('Diário 2º PA'!$C$4:$C$2000&lt;=EOMONTH(M$4,0))*('Diário 2º PA'!$F$4:$F$2000)*(IF(Resumo!$Q$5="",1,'Diário 2º PA'!$O$4:$O$2000=Resumo!$Q$5)))
+SUMPRODUCT(('Diário 3º PA'!$E$4:$E$2000='Analítico Cp.'!$B159)*('Diário 3º PA'!$C$4:$C$2000&gt;=M$4)*('Diário 3º PA'!$C$4:$C$2000&lt;=EOMONTH(M$4,0))*('Diário 3º PA'!$F$4:$F$2000)*(IF(Resumo!$Q$5="",1,'Diário 3º PA'!$O$4:$O$2000=Resumo!$Q$5)))
+SUMPRODUCT(('Diário 4º PA'!$E$4:$E$2000='Analítico Cp.'!$B159)*('Diário 4º PA'!$C$4:$C$2000&gt;=M$4)*('Diário 4º PA'!$C$4:$C$2000&lt;=EOMONTH(M$4,0))*('Diário 4º PA'!$F$4:$F$2000)*(IF(Resumo!$Q$5="",1,'Diário 4º PA'!$O$4:$O$2000=Resumo!$Q$5)))
+SUMPRODUCT(('Comp.'!$D$5:$D$763=$B159)*('Comp.'!$B$5:$B$763&gt;=M$4)*('Comp.'!$B$5:$B$763&lt;=EOMONTH(M$4,0))*('Comp.'!$E$5:$E$763)*(IF(Resumo!$Q$5="",1,'Comp.'!$K$5:$K$763=Resumo!$Q$5)))</f>
        <v>0</v>
      </c>
      <c r="N159" s="199">
        <f t="array" ref="N159">SUMPRODUCT(('Diário 1º PA'!$E$4:$E$2977='Analítico Cp.'!$B159)*('Diário 1º PA'!$C$4:$C$2977&gt;=N$4)*('Diário 1º PA'!$C$4:$C$2977&lt;=EOMONTH(N$4,0))*('Diário 1º PA'!$F$4:$F$2977)*(IF(Resumo!$Q$5="",1,'Diário 1º PA'!$O$4:$O$2977=Resumo!$Q$5)))
+SUMPRODUCT(('Diário 2º PA'!$E$4:$E$2000='Analítico Cp.'!$B159)*('Diário 2º PA'!$C$4:$C$2000&gt;=N$4)*('Diário 2º PA'!$C$4:$C$2000&lt;=EOMONTH(N$4,0))*('Diário 2º PA'!$F$4:$F$2000)*(IF(Resumo!$Q$5="",1,'Diário 2º PA'!$O$4:$O$2000=Resumo!$Q$5)))
+SUMPRODUCT(('Diário 3º PA'!$E$4:$E$2000='Analítico Cp.'!$B159)*('Diário 3º PA'!$C$4:$C$2000&gt;=N$4)*('Diário 3º PA'!$C$4:$C$2000&lt;=EOMONTH(N$4,0))*('Diário 3º PA'!$F$4:$F$2000)*(IF(Resumo!$Q$5="",1,'Diário 3º PA'!$O$4:$O$2000=Resumo!$Q$5)))
+SUMPRODUCT(('Diário 4º PA'!$E$4:$E$2000='Analítico Cp.'!$B159)*('Diário 4º PA'!$C$4:$C$2000&gt;=N$4)*('Diário 4º PA'!$C$4:$C$2000&lt;=EOMONTH(N$4,0))*('Diário 4º PA'!$F$4:$F$2000)*(IF(Resumo!$Q$5="",1,'Diário 4º PA'!$O$4:$O$2000=Resumo!$Q$5)))
+SUMPRODUCT(('Comp.'!$D$5:$D$763=$B159)*('Comp.'!$B$5:$B$763&gt;=N$4)*('Comp.'!$B$5:$B$763&lt;=EOMONTH(N$4,0))*('Comp.'!$E$5:$E$763)*(IF(Resumo!$Q$5="",1,'Comp.'!$K$5:$K$763=Resumo!$Q$5)))</f>
        <v>0</v>
      </c>
      <c r="O159" s="200">
        <f t="shared" si="16"/>
        <v>0</v>
      </c>
      <c r="P159" s="201">
        <f t="shared" si="17"/>
        <v>0</v>
      </c>
      <c r="Q159" s="174"/>
      <c r="R159" s="174"/>
      <c r="S159" s="174"/>
      <c r="T159" s="174"/>
      <c r="U159" s="174"/>
      <c r="V159" s="174"/>
      <c r="W159" s="174"/>
      <c r="X159" s="174"/>
      <c r="Y159" s="174"/>
      <c r="Z159" s="174"/>
    </row>
    <row r="160" spans="1:26" ht="23.25" customHeight="1" x14ac:dyDescent="0.2">
      <c r="A160" s="220" t="s">
        <v>420</v>
      </c>
      <c r="B160" s="221" t="s">
        <v>421</v>
      </c>
      <c r="C160" s="199">
        <f t="array" ref="C160">SUMPRODUCT(('Diário 1º PA'!$E$4:$E$2977='Analítico Cp.'!$B160)*('Diário 1º PA'!$C$4:$C$2977&gt;=C$4)*('Diário 1º PA'!$C$4:$C$2977&lt;=EOMONTH(C$4,0))*('Diário 1º PA'!$F$4:$F$2977)*(IF(Resumo!$Q$5="",1,'Diário 1º PA'!$O$4:$O$2977=Resumo!$Q$5)))
+SUMPRODUCT(('Diário 2º PA'!$E$4:$E$2000='Analítico Cp.'!$B160)*('Diário 2º PA'!$C$4:$C$2000&gt;=C$4)*('Diário 2º PA'!$C$4:$C$2000&lt;=EOMONTH(C$4,0))*('Diário 2º PA'!$F$4:$F$2000)*(IF(Resumo!$Q$5="",1,'Diário 2º PA'!$O$4:$O$2000=Resumo!$Q$5)))
+SUMPRODUCT(('Diário 3º PA'!$E$4:$E$2000='Analítico Cp.'!$B160)*('Diário 3º PA'!$C$4:$C$2000&gt;=C$4)*('Diário 3º PA'!$C$4:$C$2000&lt;=EOMONTH(C$4,0))*('Diário 3º PA'!$F$4:$F$2000)*(IF(Resumo!$Q$5="",1,'Diário 3º PA'!$O$4:$O$2000=Resumo!$Q$5)))
+SUMPRODUCT(('Diário 4º PA'!$E$4:$E$2000='Analítico Cp.'!$B160)*('Diário 4º PA'!$C$4:$C$2000&gt;=C$4)*('Diário 4º PA'!$C$4:$C$2000&lt;=EOMONTH(C$4,0))*('Diário 4º PA'!$F$4:$F$2000)*(IF(Resumo!$Q$5="",1,'Diário 4º PA'!$O$4:$O$2000=Resumo!$Q$5)))
+SUMPRODUCT(('Comp.'!$D$5:$D$763=$B160)*('Comp.'!$B$5:$B$763&gt;=C$4)*('Comp.'!$B$5:$B$763&lt;=EOMONTH(C$4,0))*('Comp.'!$E$5:$E$763)*(IF(Resumo!$Q$5="",1,'Comp.'!$K$5:$K$763=Resumo!$Q$5)))</f>
        <v>0</v>
      </c>
      <c r="D160" s="199">
        <f t="array" ref="D160">SUMPRODUCT(('Diário 1º PA'!$E$4:$E$2977='Analítico Cp.'!$B160)*('Diário 1º PA'!$C$4:$C$2977&gt;=D$4)*('Diário 1º PA'!$C$4:$C$2977&lt;=EOMONTH(D$4,0))*('Diário 1º PA'!$F$4:$F$2977)*(IF(Resumo!$Q$5="",1,'Diário 1º PA'!$O$4:$O$2977=Resumo!$Q$5)))
+SUMPRODUCT(('Diário 2º PA'!$E$4:$E$2000='Analítico Cp.'!$B160)*('Diário 2º PA'!$C$4:$C$2000&gt;=D$4)*('Diário 2º PA'!$C$4:$C$2000&lt;=EOMONTH(D$4,0))*('Diário 2º PA'!$F$4:$F$2000)*(IF(Resumo!$Q$5="",1,'Diário 2º PA'!$O$4:$O$2000=Resumo!$Q$5)))
+SUMPRODUCT(('Diário 3º PA'!$E$4:$E$2000='Analítico Cp.'!$B160)*('Diário 3º PA'!$C$4:$C$2000&gt;=D$4)*('Diário 3º PA'!$C$4:$C$2000&lt;=EOMONTH(D$4,0))*('Diário 3º PA'!$F$4:$F$2000)*(IF(Resumo!$Q$5="",1,'Diário 3º PA'!$O$4:$O$2000=Resumo!$Q$5)))
+SUMPRODUCT(('Diário 4º PA'!$E$4:$E$2000='Analítico Cp.'!$B160)*('Diário 4º PA'!$C$4:$C$2000&gt;=D$4)*('Diário 4º PA'!$C$4:$C$2000&lt;=EOMONTH(D$4,0))*('Diário 4º PA'!$F$4:$F$2000)*(IF(Resumo!$Q$5="",1,'Diário 4º PA'!$O$4:$O$2000=Resumo!$Q$5)))
+SUMPRODUCT(('Comp.'!$D$5:$D$763=$B160)*('Comp.'!$B$5:$B$763&gt;=D$4)*('Comp.'!$B$5:$B$763&lt;=EOMONTH(D$4,0))*('Comp.'!$E$5:$E$763)*(IF(Resumo!$Q$5="",1,'Comp.'!$K$5:$K$763=Resumo!$Q$5)))</f>
        <v>0</v>
      </c>
      <c r="E160" s="199">
        <f t="array" ref="E160">SUMPRODUCT(('Diário 1º PA'!$E$4:$E$2977='Analítico Cp.'!$B160)*('Diário 1º PA'!$C$4:$C$2977&gt;=E$4)*('Diário 1º PA'!$C$4:$C$2977&lt;=EOMONTH(E$4,0))*('Diário 1º PA'!$F$4:$F$2977)*(IF(Resumo!$Q$5="",1,'Diário 1º PA'!$O$4:$O$2977=Resumo!$Q$5)))
+SUMPRODUCT(('Diário 2º PA'!$E$4:$E$2000='Analítico Cp.'!$B160)*('Diário 2º PA'!$C$4:$C$2000&gt;=E$4)*('Diário 2º PA'!$C$4:$C$2000&lt;=EOMONTH(E$4,0))*('Diário 2º PA'!$F$4:$F$2000)*(IF(Resumo!$Q$5="",1,'Diário 2º PA'!$O$4:$O$2000=Resumo!$Q$5)))
+SUMPRODUCT(('Diário 3º PA'!$E$4:$E$2000='Analítico Cp.'!$B160)*('Diário 3º PA'!$C$4:$C$2000&gt;=E$4)*('Diário 3º PA'!$C$4:$C$2000&lt;=EOMONTH(E$4,0))*('Diário 3º PA'!$F$4:$F$2000)*(IF(Resumo!$Q$5="",1,'Diário 3º PA'!$O$4:$O$2000=Resumo!$Q$5)))
+SUMPRODUCT(('Diário 4º PA'!$E$4:$E$2000='Analítico Cp.'!$B160)*('Diário 4º PA'!$C$4:$C$2000&gt;=E$4)*('Diário 4º PA'!$C$4:$C$2000&lt;=EOMONTH(E$4,0))*('Diário 4º PA'!$F$4:$F$2000)*(IF(Resumo!$Q$5="",1,'Diário 4º PA'!$O$4:$O$2000=Resumo!$Q$5)))
+SUMPRODUCT(('Comp.'!$D$5:$D$763=$B160)*('Comp.'!$B$5:$B$763&gt;=E$4)*('Comp.'!$B$5:$B$763&lt;=EOMONTH(E$4,0))*('Comp.'!$E$5:$E$763)*(IF(Resumo!$Q$5="",1,'Comp.'!$K$5:$K$763=Resumo!$Q$5)))</f>
        <v>0</v>
      </c>
      <c r="F160" s="199">
        <f t="array" ref="F160">SUMPRODUCT(('Diário 1º PA'!$E$4:$E$2977='Analítico Cp.'!$B160)*('Diário 1º PA'!$C$4:$C$2977&gt;=F$4)*('Diário 1º PA'!$C$4:$C$2977&lt;=EOMONTH(F$4,0))*('Diário 1º PA'!$F$4:$F$2977)*(IF(Resumo!$Q$5="",1,'Diário 1º PA'!$O$4:$O$2977=Resumo!$Q$5)))
+SUMPRODUCT(('Diário 2º PA'!$E$4:$E$2000='Analítico Cp.'!$B160)*('Diário 2º PA'!$C$4:$C$2000&gt;=F$4)*('Diário 2º PA'!$C$4:$C$2000&lt;=EOMONTH(F$4,0))*('Diário 2º PA'!$F$4:$F$2000)*(IF(Resumo!$Q$5="",1,'Diário 2º PA'!$O$4:$O$2000=Resumo!$Q$5)))
+SUMPRODUCT(('Diário 3º PA'!$E$4:$E$2000='Analítico Cp.'!$B160)*('Diário 3º PA'!$C$4:$C$2000&gt;=F$4)*('Diário 3º PA'!$C$4:$C$2000&lt;=EOMONTH(F$4,0))*('Diário 3º PA'!$F$4:$F$2000)*(IF(Resumo!$Q$5="",1,'Diário 3º PA'!$O$4:$O$2000=Resumo!$Q$5)))
+SUMPRODUCT(('Diário 4º PA'!$E$4:$E$2000='Analítico Cp.'!$B160)*('Diário 4º PA'!$C$4:$C$2000&gt;=F$4)*('Diário 4º PA'!$C$4:$C$2000&lt;=EOMONTH(F$4,0))*('Diário 4º PA'!$F$4:$F$2000)*(IF(Resumo!$Q$5="",1,'Diário 4º PA'!$O$4:$O$2000=Resumo!$Q$5)))
+SUMPRODUCT(('Comp.'!$D$5:$D$763=$B160)*('Comp.'!$B$5:$B$763&gt;=F$4)*('Comp.'!$B$5:$B$763&lt;=EOMONTH(F$4,0))*('Comp.'!$E$5:$E$763)*(IF(Resumo!$Q$5="",1,'Comp.'!$K$5:$K$763=Resumo!$Q$5)))</f>
        <v>0</v>
      </c>
      <c r="G160" s="199">
        <f t="array" ref="G160">SUMPRODUCT(('Diário 1º PA'!$E$4:$E$2977='Analítico Cp.'!$B160)*('Diário 1º PA'!$C$4:$C$2977&gt;=G$4)*('Diário 1º PA'!$C$4:$C$2977&lt;=EOMONTH(G$4,0))*('Diário 1º PA'!$F$4:$F$2977)*(IF(Resumo!$Q$5="",1,'Diário 1º PA'!$O$4:$O$2977=Resumo!$Q$5)))
+SUMPRODUCT(('Diário 2º PA'!$E$4:$E$2000='Analítico Cp.'!$B160)*('Diário 2º PA'!$C$4:$C$2000&gt;=G$4)*('Diário 2º PA'!$C$4:$C$2000&lt;=EOMONTH(G$4,0))*('Diário 2º PA'!$F$4:$F$2000)*(IF(Resumo!$Q$5="",1,'Diário 2º PA'!$O$4:$O$2000=Resumo!$Q$5)))
+SUMPRODUCT(('Diário 3º PA'!$E$4:$E$2000='Analítico Cp.'!$B160)*('Diário 3º PA'!$C$4:$C$2000&gt;=G$4)*('Diário 3º PA'!$C$4:$C$2000&lt;=EOMONTH(G$4,0))*('Diário 3º PA'!$F$4:$F$2000)*(IF(Resumo!$Q$5="",1,'Diário 3º PA'!$O$4:$O$2000=Resumo!$Q$5)))
+SUMPRODUCT(('Diário 4º PA'!$E$4:$E$2000='Analítico Cp.'!$B160)*('Diário 4º PA'!$C$4:$C$2000&gt;=G$4)*('Diário 4º PA'!$C$4:$C$2000&lt;=EOMONTH(G$4,0))*('Diário 4º PA'!$F$4:$F$2000)*(IF(Resumo!$Q$5="",1,'Diário 4º PA'!$O$4:$O$2000=Resumo!$Q$5)))
+SUMPRODUCT(('Comp.'!$D$5:$D$763=$B160)*('Comp.'!$B$5:$B$763&gt;=G$4)*('Comp.'!$B$5:$B$763&lt;=EOMONTH(G$4,0))*('Comp.'!$E$5:$E$763)*(IF(Resumo!$Q$5="",1,'Comp.'!$K$5:$K$763=Resumo!$Q$5)))</f>
        <v>0</v>
      </c>
      <c r="H160" s="199">
        <f t="array" ref="H160">SUMPRODUCT(('Diário 1º PA'!$E$4:$E$2977='Analítico Cp.'!$B160)*('Diário 1º PA'!$C$4:$C$2977&gt;=H$4)*('Diário 1º PA'!$C$4:$C$2977&lt;=EOMONTH(H$4,0))*('Diário 1º PA'!$F$4:$F$2977)*(IF(Resumo!$Q$5="",1,'Diário 1º PA'!$O$4:$O$2977=Resumo!$Q$5)))
+SUMPRODUCT(('Diário 2º PA'!$E$4:$E$2000='Analítico Cp.'!$B160)*('Diário 2º PA'!$C$4:$C$2000&gt;=H$4)*('Diário 2º PA'!$C$4:$C$2000&lt;=EOMONTH(H$4,0))*('Diário 2º PA'!$F$4:$F$2000)*(IF(Resumo!$Q$5="",1,'Diário 2º PA'!$O$4:$O$2000=Resumo!$Q$5)))
+SUMPRODUCT(('Diário 3º PA'!$E$4:$E$2000='Analítico Cp.'!$B160)*('Diário 3º PA'!$C$4:$C$2000&gt;=H$4)*('Diário 3º PA'!$C$4:$C$2000&lt;=EOMONTH(H$4,0))*('Diário 3º PA'!$F$4:$F$2000)*(IF(Resumo!$Q$5="",1,'Diário 3º PA'!$O$4:$O$2000=Resumo!$Q$5)))
+SUMPRODUCT(('Diário 4º PA'!$E$4:$E$2000='Analítico Cp.'!$B160)*('Diário 4º PA'!$C$4:$C$2000&gt;=H$4)*('Diário 4º PA'!$C$4:$C$2000&lt;=EOMONTH(H$4,0))*('Diário 4º PA'!$F$4:$F$2000)*(IF(Resumo!$Q$5="",1,'Diário 4º PA'!$O$4:$O$2000=Resumo!$Q$5)))
+SUMPRODUCT(('Comp.'!$D$5:$D$763=$B160)*('Comp.'!$B$5:$B$763&gt;=H$4)*('Comp.'!$B$5:$B$763&lt;=EOMONTH(H$4,0))*('Comp.'!$E$5:$E$763)*(IF(Resumo!$Q$5="",1,'Comp.'!$K$5:$K$763=Resumo!$Q$5)))</f>
        <v>0</v>
      </c>
      <c r="I160" s="199">
        <f t="array" ref="I160">SUMPRODUCT(('Diário 1º PA'!$E$4:$E$2977='Analítico Cp.'!$B160)*('Diário 1º PA'!$C$4:$C$2977&gt;=I$4)*('Diário 1º PA'!$C$4:$C$2977&lt;=EOMONTH(I$4,0))*('Diário 1º PA'!$F$4:$F$2977)*(IF(Resumo!$Q$5="",1,'Diário 1º PA'!$O$4:$O$2977=Resumo!$Q$5)))
+SUMPRODUCT(('Diário 2º PA'!$E$4:$E$2000='Analítico Cp.'!$B160)*('Diário 2º PA'!$C$4:$C$2000&gt;=I$4)*('Diário 2º PA'!$C$4:$C$2000&lt;=EOMONTH(I$4,0))*('Diário 2º PA'!$F$4:$F$2000)*(IF(Resumo!$Q$5="",1,'Diário 2º PA'!$O$4:$O$2000=Resumo!$Q$5)))
+SUMPRODUCT(('Diário 3º PA'!$E$4:$E$2000='Analítico Cp.'!$B160)*('Diário 3º PA'!$C$4:$C$2000&gt;=I$4)*('Diário 3º PA'!$C$4:$C$2000&lt;=EOMONTH(I$4,0))*('Diário 3º PA'!$F$4:$F$2000)*(IF(Resumo!$Q$5="",1,'Diário 3º PA'!$O$4:$O$2000=Resumo!$Q$5)))
+SUMPRODUCT(('Diário 4º PA'!$E$4:$E$2000='Analítico Cp.'!$B160)*('Diário 4º PA'!$C$4:$C$2000&gt;=I$4)*('Diário 4º PA'!$C$4:$C$2000&lt;=EOMONTH(I$4,0))*('Diário 4º PA'!$F$4:$F$2000)*(IF(Resumo!$Q$5="",1,'Diário 4º PA'!$O$4:$O$2000=Resumo!$Q$5)))
+SUMPRODUCT(('Comp.'!$D$5:$D$763=$B160)*('Comp.'!$B$5:$B$763&gt;=I$4)*('Comp.'!$B$5:$B$763&lt;=EOMONTH(I$4,0))*('Comp.'!$E$5:$E$763)*(IF(Resumo!$Q$5="",1,'Comp.'!$K$5:$K$763=Resumo!$Q$5)))</f>
        <v>0</v>
      </c>
      <c r="J160" s="199">
        <f t="array" ref="J160">SUMPRODUCT(('Diário 1º PA'!$E$4:$E$2977='Analítico Cp.'!$B160)*('Diário 1º PA'!$C$4:$C$2977&gt;=J$4)*('Diário 1º PA'!$C$4:$C$2977&lt;=EOMONTH(J$4,0))*('Diário 1º PA'!$F$4:$F$2977)*(IF(Resumo!$Q$5="",1,'Diário 1º PA'!$O$4:$O$2977=Resumo!$Q$5)))
+SUMPRODUCT(('Diário 2º PA'!$E$4:$E$2000='Analítico Cp.'!$B160)*('Diário 2º PA'!$C$4:$C$2000&gt;=J$4)*('Diário 2º PA'!$C$4:$C$2000&lt;=EOMONTH(J$4,0))*('Diário 2º PA'!$F$4:$F$2000)*(IF(Resumo!$Q$5="",1,'Diário 2º PA'!$O$4:$O$2000=Resumo!$Q$5)))
+SUMPRODUCT(('Diário 3º PA'!$E$4:$E$2000='Analítico Cp.'!$B160)*('Diário 3º PA'!$C$4:$C$2000&gt;=J$4)*('Diário 3º PA'!$C$4:$C$2000&lt;=EOMONTH(J$4,0))*('Diário 3º PA'!$F$4:$F$2000)*(IF(Resumo!$Q$5="",1,'Diário 3º PA'!$O$4:$O$2000=Resumo!$Q$5)))
+SUMPRODUCT(('Diário 4º PA'!$E$4:$E$2000='Analítico Cp.'!$B160)*('Diário 4º PA'!$C$4:$C$2000&gt;=J$4)*('Diário 4º PA'!$C$4:$C$2000&lt;=EOMONTH(J$4,0))*('Diário 4º PA'!$F$4:$F$2000)*(IF(Resumo!$Q$5="",1,'Diário 4º PA'!$O$4:$O$2000=Resumo!$Q$5)))
+SUMPRODUCT(('Comp.'!$D$5:$D$763=$B160)*('Comp.'!$B$5:$B$763&gt;=J$4)*('Comp.'!$B$5:$B$763&lt;=EOMONTH(J$4,0))*('Comp.'!$E$5:$E$763)*(IF(Resumo!$Q$5="",1,'Comp.'!$K$5:$K$763=Resumo!$Q$5)))</f>
        <v>0</v>
      </c>
      <c r="K160" s="199">
        <f t="array" ref="K160">SUMPRODUCT(('Diário 1º PA'!$E$4:$E$2977='Analítico Cp.'!$B160)*('Diário 1º PA'!$C$4:$C$2977&gt;=K$4)*('Diário 1º PA'!$C$4:$C$2977&lt;=EOMONTH(K$4,0))*('Diário 1º PA'!$F$4:$F$2977)*(IF(Resumo!$Q$5="",1,'Diário 1º PA'!$O$4:$O$2977=Resumo!$Q$5)))
+SUMPRODUCT(('Diário 2º PA'!$E$4:$E$2000='Analítico Cp.'!$B160)*('Diário 2º PA'!$C$4:$C$2000&gt;=K$4)*('Diário 2º PA'!$C$4:$C$2000&lt;=EOMONTH(K$4,0))*('Diário 2º PA'!$F$4:$F$2000)*(IF(Resumo!$Q$5="",1,'Diário 2º PA'!$O$4:$O$2000=Resumo!$Q$5)))
+SUMPRODUCT(('Diário 3º PA'!$E$4:$E$2000='Analítico Cp.'!$B160)*('Diário 3º PA'!$C$4:$C$2000&gt;=K$4)*('Diário 3º PA'!$C$4:$C$2000&lt;=EOMONTH(K$4,0))*('Diário 3º PA'!$F$4:$F$2000)*(IF(Resumo!$Q$5="",1,'Diário 3º PA'!$O$4:$O$2000=Resumo!$Q$5)))
+SUMPRODUCT(('Diário 4º PA'!$E$4:$E$2000='Analítico Cp.'!$B160)*('Diário 4º PA'!$C$4:$C$2000&gt;=K$4)*('Diário 4º PA'!$C$4:$C$2000&lt;=EOMONTH(K$4,0))*('Diário 4º PA'!$F$4:$F$2000)*(IF(Resumo!$Q$5="",1,'Diário 4º PA'!$O$4:$O$2000=Resumo!$Q$5)))
+SUMPRODUCT(('Comp.'!$D$5:$D$763=$B160)*('Comp.'!$B$5:$B$763&gt;=K$4)*('Comp.'!$B$5:$B$763&lt;=EOMONTH(K$4,0))*('Comp.'!$E$5:$E$763)*(IF(Resumo!$Q$5="",1,'Comp.'!$K$5:$K$763=Resumo!$Q$5)))</f>
        <v>0</v>
      </c>
      <c r="L160" s="199">
        <f t="array" ref="L160">SUMPRODUCT(('Diário 1º PA'!$E$4:$E$2977='Analítico Cp.'!$B160)*('Diário 1º PA'!$C$4:$C$2977&gt;=L$4)*('Diário 1º PA'!$C$4:$C$2977&lt;=EOMONTH(L$4,0))*('Diário 1º PA'!$F$4:$F$2977)*(IF(Resumo!$Q$5="",1,'Diário 1º PA'!$O$4:$O$2977=Resumo!$Q$5)))
+SUMPRODUCT(('Diário 2º PA'!$E$4:$E$2000='Analítico Cp.'!$B160)*('Diário 2º PA'!$C$4:$C$2000&gt;=L$4)*('Diário 2º PA'!$C$4:$C$2000&lt;=EOMONTH(L$4,0))*('Diário 2º PA'!$F$4:$F$2000)*(IF(Resumo!$Q$5="",1,'Diário 2º PA'!$O$4:$O$2000=Resumo!$Q$5)))
+SUMPRODUCT(('Diário 3º PA'!$E$4:$E$2000='Analítico Cp.'!$B160)*('Diário 3º PA'!$C$4:$C$2000&gt;=L$4)*('Diário 3º PA'!$C$4:$C$2000&lt;=EOMONTH(L$4,0))*('Diário 3º PA'!$F$4:$F$2000)*(IF(Resumo!$Q$5="",1,'Diário 3º PA'!$O$4:$O$2000=Resumo!$Q$5)))
+SUMPRODUCT(('Diário 4º PA'!$E$4:$E$2000='Analítico Cp.'!$B160)*('Diário 4º PA'!$C$4:$C$2000&gt;=L$4)*('Diário 4º PA'!$C$4:$C$2000&lt;=EOMONTH(L$4,0))*('Diário 4º PA'!$F$4:$F$2000)*(IF(Resumo!$Q$5="",1,'Diário 4º PA'!$O$4:$O$2000=Resumo!$Q$5)))
+SUMPRODUCT(('Comp.'!$D$5:$D$763=$B160)*('Comp.'!$B$5:$B$763&gt;=L$4)*('Comp.'!$B$5:$B$763&lt;=EOMONTH(L$4,0))*('Comp.'!$E$5:$E$763)*(IF(Resumo!$Q$5="",1,'Comp.'!$K$5:$K$763=Resumo!$Q$5)))</f>
        <v>0</v>
      </c>
      <c r="M160" s="199">
        <f t="array" ref="M160">SUMPRODUCT(('Diário 1º PA'!$E$4:$E$2977='Analítico Cp.'!$B160)*('Diário 1º PA'!$C$4:$C$2977&gt;=M$4)*('Diário 1º PA'!$C$4:$C$2977&lt;=EOMONTH(M$4,0))*('Diário 1º PA'!$F$4:$F$2977)*(IF(Resumo!$Q$5="",1,'Diário 1º PA'!$O$4:$O$2977=Resumo!$Q$5)))
+SUMPRODUCT(('Diário 2º PA'!$E$4:$E$2000='Analítico Cp.'!$B160)*('Diário 2º PA'!$C$4:$C$2000&gt;=M$4)*('Diário 2º PA'!$C$4:$C$2000&lt;=EOMONTH(M$4,0))*('Diário 2º PA'!$F$4:$F$2000)*(IF(Resumo!$Q$5="",1,'Diário 2º PA'!$O$4:$O$2000=Resumo!$Q$5)))
+SUMPRODUCT(('Diário 3º PA'!$E$4:$E$2000='Analítico Cp.'!$B160)*('Diário 3º PA'!$C$4:$C$2000&gt;=M$4)*('Diário 3º PA'!$C$4:$C$2000&lt;=EOMONTH(M$4,0))*('Diário 3º PA'!$F$4:$F$2000)*(IF(Resumo!$Q$5="",1,'Diário 3º PA'!$O$4:$O$2000=Resumo!$Q$5)))
+SUMPRODUCT(('Diário 4º PA'!$E$4:$E$2000='Analítico Cp.'!$B160)*('Diário 4º PA'!$C$4:$C$2000&gt;=M$4)*('Diário 4º PA'!$C$4:$C$2000&lt;=EOMONTH(M$4,0))*('Diário 4º PA'!$F$4:$F$2000)*(IF(Resumo!$Q$5="",1,'Diário 4º PA'!$O$4:$O$2000=Resumo!$Q$5)))
+SUMPRODUCT(('Comp.'!$D$5:$D$763=$B160)*('Comp.'!$B$5:$B$763&gt;=M$4)*('Comp.'!$B$5:$B$763&lt;=EOMONTH(M$4,0))*('Comp.'!$E$5:$E$763)*(IF(Resumo!$Q$5="",1,'Comp.'!$K$5:$K$763=Resumo!$Q$5)))</f>
        <v>0</v>
      </c>
      <c r="N160" s="199">
        <f t="array" ref="N160">SUMPRODUCT(('Diário 1º PA'!$E$4:$E$2977='Analítico Cp.'!$B160)*('Diário 1º PA'!$C$4:$C$2977&gt;=N$4)*('Diário 1º PA'!$C$4:$C$2977&lt;=EOMONTH(N$4,0))*('Diário 1º PA'!$F$4:$F$2977)*(IF(Resumo!$Q$5="",1,'Diário 1º PA'!$O$4:$O$2977=Resumo!$Q$5)))
+SUMPRODUCT(('Diário 2º PA'!$E$4:$E$2000='Analítico Cp.'!$B160)*('Diário 2º PA'!$C$4:$C$2000&gt;=N$4)*('Diário 2º PA'!$C$4:$C$2000&lt;=EOMONTH(N$4,0))*('Diário 2º PA'!$F$4:$F$2000)*(IF(Resumo!$Q$5="",1,'Diário 2º PA'!$O$4:$O$2000=Resumo!$Q$5)))
+SUMPRODUCT(('Diário 3º PA'!$E$4:$E$2000='Analítico Cp.'!$B160)*('Diário 3º PA'!$C$4:$C$2000&gt;=N$4)*('Diário 3º PA'!$C$4:$C$2000&lt;=EOMONTH(N$4,0))*('Diário 3º PA'!$F$4:$F$2000)*(IF(Resumo!$Q$5="",1,'Diário 3º PA'!$O$4:$O$2000=Resumo!$Q$5)))
+SUMPRODUCT(('Diário 4º PA'!$E$4:$E$2000='Analítico Cp.'!$B160)*('Diário 4º PA'!$C$4:$C$2000&gt;=N$4)*('Diário 4º PA'!$C$4:$C$2000&lt;=EOMONTH(N$4,0))*('Diário 4º PA'!$F$4:$F$2000)*(IF(Resumo!$Q$5="",1,'Diário 4º PA'!$O$4:$O$2000=Resumo!$Q$5)))
+SUMPRODUCT(('Comp.'!$D$5:$D$763=$B160)*('Comp.'!$B$5:$B$763&gt;=N$4)*('Comp.'!$B$5:$B$763&lt;=EOMONTH(N$4,0))*('Comp.'!$E$5:$E$763)*(IF(Resumo!$Q$5="",1,'Comp.'!$K$5:$K$763=Resumo!$Q$5)))</f>
        <v>0</v>
      </c>
      <c r="O160" s="200">
        <f t="shared" si="16"/>
        <v>0</v>
      </c>
      <c r="P160" s="201">
        <f t="shared" si="17"/>
        <v>0</v>
      </c>
      <c r="Q160" s="174"/>
      <c r="R160" s="174"/>
      <c r="S160" s="174"/>
      <c r="T160" s="174"/>
      <c r="U160" s="174"/>
      <c r="V160" s="174"/>
      <c r="W160" s="174"/>
      <c r="X160" s="174"/>
      <c r="Y160" s="174"/>
      <c r="Z160" s="174"/>
    </row>
    <row r="161" spans="1:26" ht="23.25" customHeight="1" x14ac:dyDescent="0.2">
      <c r="A161" s="220" t="s">
        <v>422</v>
      </c>
      <c r="B161" s="221" t="s">
        <v>423</v>
      </c>
      <c r="C161" s="199">
        <f t="array" ref="C161">SUMPRODUCT(('Diário 1º PA'!$E$4:$E$2977='Analítico Cp.'!$B161)*('Diário 1º PA'!$C$4:$C$2977&gt;=C$4)*('Diário 1º PA'!$C$4:$C$2977&lt;=EOMONTH(C$4,0))*('Diário 1º PA'!$F$4:$F$2977)*(IF(Resumo!$Q$5="",1,'Diário 1º PA'!$O$4:$O$2977=Resumo!$Q$5)))
+SUMPRODUCT(('Diário 2º PA'!$E$4:$E$2000='Analítico Cp.'!$B161)*('Diário 2º PA'!$C$4:$C$2000&gt;=C$4)*('Diário 2º PA'!$C$4:$C$2000&lt;=EOMONTH(C$4,0))*('Diário 2º PA'!$F$4:$F$2000)*(IF(Resumo!$Q$5="",1,'Diário 2º PA'!$O$4:$O$2000=Resumo!$Q$5)))
+SUMPRODUCT(('Diário 3º PA'!$E$4:$E$2000='Analítico Cp.'!$B161)*('Diário 3º PA'!$C$4:$C$2000&gt;=C$4)*('Diário 3º PA'!$C$4:$C$2000&lt;=EOMONTH(C$4,0))*('Diário 3º PA'!$F$4:$F$2000)*(IF(Resumo!$Q$5="",1,'Diário 3º PA'!$O$4:$O$2000=Resumo!$Q$5)))
+SUMPRODUCT(('Diário 4º PA'!$E$4:$E$2000='Analítico Cp.'!$B161)*('Diário 4º PA'!$C$4:$C$2000&gt;=C$4)*('Diário 4º PA'!$C$4:$C$2000&lt;=EOMONTH(C$4,0))*('Diário 4º PA'!$F$4:$F$2000)*(IF(Resumo!$Q$5="",1,'Diário 4º PA'!$O$4:$O$2000=Resumo!$Q$5)))
+SUMPRODUCT(('Comp.'!$D$5:$D$763=$B161)*('Comp.'!$B$5:$B$763&gt;=C$4)*('Comp.'!$B$5:$B$763&lt;=EOMONTH(C$4,0))*('Comp.'!$E$5:$E$763)*(IF(Resumo!$Q$5="",1,'Comp.'!$K$5:$K$763=Resumo!$Q$5)))</f>
        <v>0</v>
      </c>
      <c r="D161" s="199">
        <f t="array" ref="D161">SUMPRODUCT(('Diário 1º PA'!$E$4:$E$2977='Analítico Cp.'!$B161)*('Diário 1º PA'!$C$4:$C$2977&gt;=D$4)*('Diário 1º PA'!$C$4:$C$2977&lt;=EOMONTH(D$4,0))*('Diário 1º PA'!$F$4:$F$2977)*(IF(Resumo!$Q$5="",1,'Diário 1º PA'!$O$4:$O$2977=Resumo!$Q$5)))
+SUMPRODUCT(('Diário 2º PA'!$E$4:$E$2000='Analítico Cp.'!$B161)*('Diário 2º PA'!$C$4:$C$2000&gt;=D$4)*('Diário 2º PA'!$C$4:$C$2000&lt;=EOMONTH(D$4,0))*('Diário 2º PA'!$F$4:$F$2000)*(IF(Resumo!$Q$5="",1,'Diário 2º PA'!$O$4:$O$2000=Resumo!$Q$5)))
+SUMPRODUCT(('Diário 3º PA'!$E$4:$E$2000='Analítico Cp.'!$B161)*('Diário 3º PA'!$C$4:$C$2000&gt;=D$4)*('Diário 3º PA'!$C$4:$C$2000&lt;=EOMONTH(D$4,0))*('Diário 3º PA'!$F$4:$F$2000)*(IF(Resumo!$Q$5="",1,'Diário 3º PA'!$O$4:$O$2000=Resumo!$Q$5)))
+SUMPRODUCT(('Diário 4º PA'!$E$4:$E$2000='Analítico Cp.'!$B161)*('Diário 4º PA'!$C$4:$C$2000&gt;=D$4)*('Diário 4º PA'!$C$4:$C$2000&lt;=EOMONTH(D$4,0))*('Diário 4º PA'!$F$4:$F$2000)*(IF(Resumo!$Q$5="",1,'Diário 4º PA'!$O$4:$O$2000=Resumo!$Q$5)))
+SUMPRODUCT(('Comp.'!$D$5:$D$763=$B161)*('Comp.'!$B$5:$B$763&gt;=D$4)*('Comp.'!$B$5:$B$763&lt;=EOMONTH(D$4,0))*('Comp.'!$E$5:$E$763)*(IF(Resumo!$Q$5="",1,'Comp.'!$K$5:$K$763=Resumo!$Q$5)))</f>
        <v>0</v>
      </c>
      <c r="E161" s="199">
        <f t="array" ref="E161">SUMPRODUCT(('Diário 1º PA'!$E$4:$E$2977='Analítico Cp.'!$B161)*('Diário 1º PA'!$C$4:$C$2977&gt;=E$4)*('Diário 1º PA'!$C$4:$C$2977&lt;=EOMONTH(E$4,0))*('Diário 1º PA'!$F$4:$F$2977)*(IF(Resumo!$Q$5="",1,'Diário 1º PA'!$O$4:$O$2977=Resumo!$Q$5)))
+SUMPRODUCT(('Diário 2º PA'!$E$4:$E$2000='Analítico Cp.'!$B161)*('Diário 2º PA'!$C$4:$C$2000&gt;=E$4)*('Diário 2º PA'!$C$4:$C$2000&lt;=EOMONTH(E$4,0))*('Diário 2º PA'!$F$4:$F$2000)*(IF(Resumo!$Q$5="",1,'Diário 2º PA'!$O$4:$O$2000=Resumo!$Q$5)))
+SUMPRODUCT(('Diário 3º PA'!$E$4:$E$2000='Analítico Cp.'!$B161)*('Diário 3º PA'!$C$4:$C$2000&gt;=E$4)*('Diário 3º PA'!$C$4:$C$2000&lt;=EOMONTH(E$4,0))*('Diário 3º PA'!$F$4:$F$2000)*(IF(Resumo!$Q$5="",1,'Diário 3º PA'!$O$4:$O$2000=Resumo!$Q$5)))
+SUMPRODUCT(('Diário 4º PA'!$E$4:$E$2000='Analítico Cp.'!$B161)*('Diário 4º PA'!$C$4:$C$2000&gt;=E$4)*('Diário 4º PA'!$C$4:$C$2000&lt;=EOMONTH(E$4,0))*('Diário 4º PA'!$F$4:$F$2000)*(IF(Resumo!$Q$5="",1,'Diário 4º PA'!$O$4:$O$2000=Resumo!$Q$5)))
+SUMPRODUCT(('Comp.'!$D$5:$D$763=$B161)*('Comp.'!$B$5:$B$763&gt;=E$4)*('Comp.'!$B$5:$B$763&lt;=EOMONTH(E$4,0))*('Comp.'!$E$5:$E$763)*(IF(Resumo!$Q$5="",1,'Comp.'!$K$5:$K$763=Resumo!$Q$5)))</f>
        <v>0</v>
      </c>
      <c r="F161" s="199">
        <f t="array" ref="F161">SUMPRODUCT(('Diário 1º PA'!$E$4:$E$2977='Analítico Cp.'!$B161)*('Diário 1º PA'!$C$4:$C$2977&gt;=F$4)*('Diário 1º PA'!$C$4:$C$2977&lt;=EOMONTH(F$4,0))*('Diário 1º PA'!$F$4:$F$2977)*(IF(Resumo!$Q$5="",1,'Diário 1º PA'!$O$4:$O$2977=Resumo!$Q$5)))
+SUMPRODUCT(('Diário 2º PA'!$E$4:$E$2000='Analítico Cp.'!$B161)*('Diário 2º PA'!$C$4:$C$2000&gt;=F$4)*('Diário 2º PA'!$C$4:$C$2000&lt;=EOMONTH(F$4,0))*('Diário 2º PA'!$F$4:$F$2000)*(IF(Resumo!$Q$5="",1,'Diário 2º PA'!$O$4:$O$2000=Resumo!$Q$5)))
+SUMPRODUCT(('Diário 3º PA'!$E$4:$E$2000='Analítico Cp.'!$B161)*('Diário 3º PA'!$C$4:$C$2000&gt;=F$4)*('Diário 3º PA'!$C$4:$C$2000&lt;=EOMONTH(F$4,0))*('Diário 3º PA'!$F$4:$F$2000)*(IF(Resumo!$Q$5="",1,'Diário 3º PA'!$O$4:$O$2000=Resumo!$Q$5)))
+SUMPRODUCT(('Diário 4º PA'!$E$4:$E$2000='Analítico Cp.'!$B161)*('Diário 4º PA'!$C$4:$C$2000&gt;=F$4)*('Diário 4º PA'!$C$4:$C$2000&lt;=EOMONTH(F$4,0))*('Diário 4º PA'!$F$4:$F$2000)*(IF(Resumo!$Q$5="",1,'Diário 4º PA'!$O$4:$O$2000=Resumo!$Q$5)))
+SUMPRODUCT(('Comp.'!$D$5:$D$763=$B161)*('Comp.'!$B$5:$B$763&gt;=F$4)*('Comp.'!$B$5:$B$763&lt;=EOMONTH(F$4,0))*('Comp.'!$E$5:$E$763)*(IF(Resumo!$Q$5="",1,'Comp.'!$K$5:$K$763=Resumo!$Q$5)))</f>
        <v>0</v>
      </c>
      <c r="G161" s="199">
        <f t="array" ref="G161">SUMPRODUCT(('Diário 1º PA'!$E$4:$E$2977='Analítico Cp.'!$B161)*('Diário 1º PA'!$C$4:$C$2977&gt;=G$4)*('Diário 1º PA'!$C$4:$C$2977&lt;=EOMONTH(G$4,0))*('Diário 1º PA'!$F$4:$F$2977)*(IF(Resumo!$Q$5="",1,'Diário 1º PA'!$O$4:$O$2977=Resumo!$Q$5)))
+SUMPRODUCT(('Diário 2º PA'!$E$4:$E$2000='Analítico Cp.'!$B161)*('Diário 2º PA'!$C$4:$C$2000&gt;=G$4)*('Diário 2º PA'!$C$4:$C$2000&lt;=EOMONTH(G$4,0))*('Diário 2º PA'!$F$4:$F$2000)*(IF(Resumo!$Q$5="",1,'Diário 2º PA'!$O$4:$O$2000=Resumo!$Q$5)))
+SUMPRODUCT(('Diário 3º PA'!$E$4:$E$2000='Analítico Cp.'!$B161)*('Diário 3º PA'!$C$4:$C$2000&gt;=G$4)*('Diário 3º PA'!$C$4:$C$2000&lt;=EOMONTH(G$4,0))*('Diário 3º PA'!$F$4:$F$2000)*(IF(Resumo!$Q$5="",1,'Diário 3º PA'!$O$4:$O$2000=Resumo!$Q$5)))
+SUMPRODUCT(('Diário 4º PA'!$E$4:$E$2000='Analítico Cp.'!$B161)*('Diário 4º PA'!$C$4:$C$2000&gt;=G$4)*('Diário 4º PA'!$C$4:$C$2000&lt;=EOMONTH(G$4,0))*('Diário 4º PA'!$F$4:$F$2000)*(IF(Resumo!$Q$5="",1,'Diário 4º PA'!$O$4:$O$2000=Resumo!$Q$5)))
+SUMPRODUCT(('Comp.'!$D$5:$D$763=$B161)*('Comp.'!$B$5:$B$763&gt;=G$4)*('Comp.'!$B$5:$B$763&lt;=EOMONTH(G$4,0))*('Comp.'!$E$5:$E$763)*(IF(Resumo!$Q$5="",1,'Comp.'!$K$5:$K$763=Resumo!$Q$5)))</f>
        <v>0</v>
      </c>
      <c r="H161" s="199">
        <f t="array" ref="H161">SUMPRODUCT(('Diário 1º PA'!$E$4:$E$2977='Analítico Cp.'!$B161)*('Diário 1º PA'!$C$4:$C$2977&gt;=H$4)*('Diário 1º PA'!$C$4:$C$2977&lt;=EOMONTH(H$4,0))*('Diário 1º PA'!$F$4:$F$2977)*(IF(Resumo!$Q$5="",1,'Diário 1º PA'!$O$4:$O$2977=Resumo!$Q$5)))
+SUMPRODUCT(('Diário 2º PA'!$E$4:$E$2000='Analítico Cp.'!$B161)*('Diário 2º PA'!$C$4:$C$2000&gt;=H$4)*('Diário 2º PA'!$C$4:$C$2000&lt;=EOMONTH(H$4,0))*('Diário 2º PA'!$F$4:$F$2000)*(IF(Resumo!$Q$5="",1,'Diário 2º PA'!$O$4:$O$2000=Resumo!$Q$5)))
+SUMPRODUCT(('Diário 3º PA'!$E$4:$E$2000='Analítico Cp.'!$B161)*('Diário 3º PA'!$C$4:$C$2000&gt;=H$4)*('Diário 3º PA'!$C$4:$C$2000&lt;=EOMONTH(H$4,0))*('Diário 3º PA'!$F$4:$F$2000)*(IF(Resumo!$Q$5="",1,'Diário 3º PA'!$O$4:$O$2000=Resumo!$Q$5)))
+SUMPRODUCT(('Diário 4º PA'!$E$4:$E$2000='Analítico Cp.'!$B161)*('Diário 4º PA'!$C$4:$C$2000&gt;=H$4)*('Diário 4º PA'!$C$4:$C$2000&lt;=EOMONTH(H$4,0))*('Diário 4º PA'!$F$4:$F$2000)*(IF(Resumo!$Q$5="",1,'Diário 4º PA'!$O$4:$O$2000=Resumo!$Q$5)))
+SUMPRODUCT(('Comp.'!$D$5:$D$763=$B161)*('Comp.'!$B$5:$B$763&gt;=H$4)*('Comp.'!$B$5:$B$763&lt;=EOMONTH(H$4,0))*('Comp.'!$E$5:$E$763)*(IF(Resumo!$Q$5="",1,'Comp.'!$K$5:$K$763=Resumo!$Q$5)))</f>
        <v>0</v>
      </c>
      <c r="I161" s="199">
        <f t="array" ref="I161">SUMPRODUCT(('Diário 1º PA'!$E$4:$E$2977='Analítico Cp.'!$B161)*('Diário 1º PA'!$C$4:$C$2977&gt;=I$4)*('Diário 1º PA'!$C$4:$C$2977&lt;=EOMONTH(I$4,0))*('Diário 1º PA'!$F$4:$F$2977)*(IF(Resumo!$Q$5="",1,'Diário 1º PA'!$O$4:$O$2977=Resumo!$Q$5)))
+SUMPRODUCT(('Diário 2º PA'!$E$4:$E$2000='Analítico Cp.'!$B161)*('Diário 2º PA'!$C$4:$C$2000&gt;=I$4)*('Diário 2º PA'!$C$4:$C$2000&lt;=EOMONTH(I$4,0))*('Diário 2º PA'!$F$4:$F$2000)*(IF(Resumo!$Q$5="",1,'Diário 2º PA'!$O$4:$O$2000=Resumo!$Q$5)))
+SUMPRODUCT(('Diário 3º PA'!$E$4:$E$2000='Analítico Cp.'!$B161)*('Diário 3º PA'!$C$4:$C$2000&gt;=I$4)*('Diário 3º PA'!$C$4:$C$2000&lt;=EOMONTH(I$4,0))*('Diário 3º PA'!$F$4:$F$2000)*(IF(Resumo!$Q$5="",1,'Diário 3º PA'!$O$4:$O$2000=Resumo!$Q$5)))
+SUMPRODUCT(('Diário 4º PA'!$E$4:$E$2000='Analítico Cp.'!$B161)*('Diário 4º PA'!$C$4:$C$2000&gt;=I$4)*('Diário 4º PA'!$C$4:$C$2000&lt;=EOMONTH(I$4,0))*('Diário 4º PA'!$F$4:$F$2000)*(IF(Resumo!$Q$5="",1,'Diário 4º PA'!$O$4:$O$2000=Resumo!$Q$5)))
+SUMPRODUCT(('Comp.'!$D$5:$D$763=$B161)*('Comp.'!$B$5:$B$763&gt;=I$4)*('Comp.'!$B$5:$B$763&lt;=EOMONTH(I$4,0))*('Comp.'!$E$5:$E$763)*(IF(Resumo!$Q$5="",1,'Comp.'!$K$5:$K$763=Resumo!$Q$5)))</f>
        <v>0</v>
      </c>
      <c r="J161" s="199">
        <f t="array" ref="J161">SUMPRODUCT(('Diário 1º PA'!$E$4:$E$2977='Analítico Cp.'!$B161)*('Diário 1º PA'!$C$4:$C$2977&gt;=J$4)*('Diário 1º PA'!$C$4:$C$2977&lt;=EOMONTH(J$4,0))*('Diário 1º PA'!$F$4:$F$2977)*(IF(Resumo!$Q$5="",1,'Diário 1º PA'!$O$4:$O$2977=Resumo!$Q$5)))
+SUMPRODUCT(('Diário 2º PA'!$E$4:$E$2000='Analítico Cp.'!$B161)*('Diário 2º PA'!$C$4:$C$2000&gt;=J$4)*('Diário 2º PA'!$C$4:$C$2000&lt;=EOMONTH(J$4,0))*('Diário 2º PA'!$F$4:$F$2000)*(IF(Resumo!$Q$5="",1,'Diário 2º PA'!$O$4:$O$2000=Resumo!$Q$5)))
+SUMPRODUCT(('Diário 3º PA'!$E$4:$E$2000='Analítico Cp.'!$B161)*('Diário 3º PA'!$C$4:$C$2000&gt;=J$4)*('Diário 3º PA'!$C$4:$C$2000&lt;=EOMONTH(J$4,0))*('Diário 3º PA'!$F$4:$F$2000)*(IF(Resumo!$Q$5="",1,'Diário 3º PA'!$O$4:$O$2000=Resumo!$Q$5)))
+SUMPRODUCT(('Diário 4º PA'!$E$4:$E$2000='Analítico Cp.'!$B161)*('Diário 4º PA'!$C$4:$C$2000&gt;=J$4)*('Diário 4º PA'!$C$4:$C$2000&lt;=EOMONTH(J$4,0))*('Diário 4º PA'!$F$4:$F$2000)*(IF(Resumo!$Q$5="",1,'Diário 4º PA'!$O$4:$O$2000=Resumo!$Q$5)))
+SUMPRODUCT(('Comp.'!$D$5:$D$763=$B161)*('Comp.'!$B$5:$B$763&gt;=J$4)*('Comp.'!$B$5:$B$763&lt;=EOMONTH(J$4,0))*('Comp.'!$E$5:$E$763)*(IF(Resumo!$Q$5="",1,'Comp.'!$K$5:$K$763=Resumo!$Q$5)))</f>
        <v>0</v>
      </c>
      <c r="K161" s="199">
        <f t="array" ref="K161">SUMPRODUCT(('Diário 1º PA'!$E$4:$E$2977='Analítico Cp.'!$B161)*('Diário 1º PA'!$C$4:$C$2977&gt;=K$4)*('Diário 1º PA'!$C$4:$C$2977&lt;=EOMONTH(K$4,0))*('Diário 1º PA'!$F$4:$F$2977)*(IF(Resumo!$Q$5="",1,'Diário 1º PA'!$O$4:$O$2977=Resumo!$Q$5)))
+SUMPRODUCT(('Diário 2º PA'!$E$4:$E$2000='Analítico Cp.'!$B161)*('Diário 2º PA'!$C$4:$C$2000&gt;=K$4)*('Diário 2º PA'!$C$4:$C$2000&lt;=EOMONTH(K$4,0))*('Diário 2º PA'!$F$4:$F$2000)*(IF(Resumo!$Q$5="",1,'Diário 2º PA'!$O$4:$O$2000=Resumo!$Q$5)))
+SUMPRODUCT(('Diário 3º PA'!$E$4:$E$2000='Analítico Cp.'!$B161)*('Diário 3º PA'!$C$4:$C$2000&gt;=K$4)*('Diário 3º PA'!$C$4:$C$2000&lt;=EOMONTH(K$4,0))*('Diário 3º PA'!$F$4:$F$2000)*(IF(Resumo!$Q$5="",1,'Diário 3º PA'!$O$4:$O$2000=Resumo!$Q$5)))
+SUMPRODUCT(('Diário 4º PA'!$E$4:$E$2000='Analítico Cp.'!$B161)*('Diário 4º PA'!$C$4:$C$2000&gt;=K$4)*('Diário 4º PA'!$C$4:$C$2000&lt;=EOMONTH(K$4,0))*('Diário 4º PA'!$F$4:$F$2000)*(IF(Resumo!$Q$5="",1,'Diário 4º PA'!$O$4:$O$2000=Resumo!$Q$5)))
+SUMPRODUCT(('Comp.'!$D$5:$D$763=$B161)*('Comp.'!$B$5:$B$763&gt;=K$4)*('Comp.'!$B$5:$B$763&lt;=EOMONTH(K$4,0))*('Comp.'!$E$5:$E$763)*(IF(Resumo!$Q$5="",1,'Comp.'!$K$5:$K$763=Resumo!$Q$5)))</f>
        <v>0</v>
      </c>
      <c r="L161" s="199">
        <f t="array" ref="L161">SUMPRODUCT(('Diário 1º PA'!$E$4:$E$2977='Analítico Cp.'!$B161)*('Diário 1º PA'!$C$4:$C$2977&gt;=L$4)*('Diário 1º PA'!$C$4:$C$2977&lt;=EOMONTH(L$4,0))*('Diário 1º PA'!$F$4:$F$2977)*(IF(Resumo!$Q$5="",1,'Diário 1º PA'!$O$4:$O$2977=Resumo!$Q$5)))
+SUMPRODUCT(('Diário 2º PA'!$E$4:$E$2000='Analítico Cp.'!$B161)*('Diário 2º PA'!$C$4:$C$2000&gt;=L$4)*('Diário 2º PA'!$C$4:$C$2000&lt;=EOMONTH(L$4,0))*('Diário 2º PA'!$F$4:$F$2000)*(IF(Resumo!$Q$5="",1,'Diário 2º PA'!$O$4:$O$2000=Resumo!$Q$5)))
+SUMPRODUCT(('Diário 3º PA'!$E$4:$E$2000='Analítico Cp.'!$B161)*('Diário 3º PA'!$C$4:$C$2000&gt;=L$4)*('Diário 3º PA'!$C$4:$C$2000&lt;=EOMONTH(L$4,0))*('Diário 3º PA'!$F$4:$F$2000)*(IF(Resumo!$Q$5="",1,'Diário 3º PA'!$O$4:$O$2000=Resumo!$Q$5)))
+SUMPRODUCT(('Diário 4º PA'!$E$4:$E$2000='Analítico Cp.'!$B161)*('Diário 4º PA'!$C$4:$C$2000&gt;=L$4)*('Diário 4º PA'!$C$4:$C$2000&lt;=EOMONTH(L$4,0))*('Diário 4º PA'!$F$4:$F$2000)*(IF(Resumo!$Q$5="",1,'Diário 4º PA'!$O$4:$O$2000=Resumo!$Q$5)))
+SUMPRODUCT(('Comp.'!$D$5:$D$763=$B161)*('Comp.'!$B$5:$B$763&gt;=L$4)*('Comp.'!$B$5:$B$763&lt;=EOMONTH(L$4,0))*('Comp.'!$E$5:$E$763)*(IF(Resumo!$Q$5="",1,'Comp.'!$K$5:$K$763=Resumo!$Q$5)))</f>
        <v>0</v>
      </c>
      <c r="M161" s="199">
        <f t="array" ref="M161">SUMPRODUCT(('Diário 1º PA'!$E$4:$E$2977='Analítico Cp.'!$B161)*('Diário 1º PA'!$C$4:$C$2977&gt;=M$4)*('Diário 1º PA'!$C$4:$C$2977&lt;=EOMONTH(M$4,0))*('Diário 1º PA'!$F$4:$F$2977)*(IF(Resumo!$Q$5="",1,'Diário 1º PA'!$O$4:$O$2977=Resumo!$Q$5)))
+SUMPRODUCT(('Diário 2º PA'!$E$4:$E$2000='Analítico Cp.'!$B161)*('Diário 2º PA'!$C$4:$C$2000&gt;=M$4)*('Diário 2º PA'!$C$4:$C$2000&lt;=EOMONTH(M$4,0))*('Diário 2º PA'!$F$4:$F$2000)*(IF(Resumo!$Q$5="",1,'Diário 2º PA'!$O$4:$O$2000=Resumo!$Q$5)))
+SUMPRODUCT(('Diário 3º PA'!$E$4:$E$2000='Analítico Cp.'!$B161)*('Diário 3º PA'!$C$4:$C$2000&gt;=M$4)*('Diário 3º PA'!$C$4:$C$2000&lt;=EOMONTH(M$4,0))*('Diário 3º PA'!$F$4:$F$2000)*(IF(Resumo!$Q$5="",1,'Diário 3º PA'!$O$4:$O$2000=Resumo!$Q$5)))
+SUMPRODUCT(('Diário 4º PA'!$E$4:$E$2000='Analítico Cp.'!$B161)*('Diário 4º PA'!$C$4:$C$2000&gt;=M$4)*('Diário 4º PA'!$C$4:$C$2000&lt;=EOMONTH(M$4,0))*('Diário 4º PA'!$F$4:$F$2000)*(IF(Resumo!$Q$5="",1,'Diário 4º PA'!$O$4:$O$2000=Resumo!$Q$5)))
+SUMPRODUCT(('Comp.'!$D$5:$D$763=$B161)*('Comp.'!$B$5:$B$763&gt;=M$4)*('Comp.'!$B$5:$B$763&lt;=EOMONTH(M$4,0))*('Comp.'!$E$5:$E$763)*(IF(Resumo!$Q$5="",1,'Comp.'!$K$5:$K$763=Resumo!$Q$5)))</f>
        <v>0</v>
      </c>
      <c r="N161" s="199">
        <f t="array" ref="N161">SUMPRODUCT(('Diário 1º PA'!$E$4:$E$2977='Analítico Cp.'!$B161)*('Diário 1º PA'!$C$4:$C$2977&gt;=N$4)*('Diário 1º PA'!$C$4:$C$2977&lt;=EOMONTH(N$4,0))*('Diário 1º PA'!$F$4:$F$2977)*(IF(Resumo!$Q$5="",1,'Diário 1º PA'!$O$4:$O$2977=Resumo!$Q$5)))
+SUMPRODUCT(('Diário 2º PA'!$E$4:$E$2000='Analítico Cp.'!$B161)*('Diário 2º PA'!$C$4:$C$2000&gt;=N$4)*('Diário 2º PA'!$C$4:$C$2000&lt;=EOMONTH(N$4,0))*('Diário 2º PA'!$F$4:$F$2000)*(IF(Resumo!$Q$5="",1,'Diário 2º PA'!$O$4:$O$2000=Resumo!$Q$5)))
+SUMPRODUCT(('Diário 3º PA'!$E$4:$E$2000='Analítico Cp.'!$B161)*('Diário 3º PA'!$C$4:$C$2000&gt;=N$4)*('Diário 3º PA'!$C$4:$C$2000&lt;=EOMONTH(N$4,0))*('Diário 3º PA'!$F$4:$F$2000)*(IF(Resumo!$Q$5="",1,'Diário 3º PA'!$O$4:$O$2000=Resumo!$Q$5)))
+SUMPRODUCT(('Diário 4º PA'!$E$4:$E$2000='Analítico Cp.'!$B161)*('Diário 4º PA'!$C$4:$C$2000&gt;=N$4)*('Diário 4º PA'!$C$4:$C$2000&lt;=EOMONTH(N$4,0))*('Diário 4º PA'!$F$4:$F$2000)*(IF(Resumo!$Q$5="",1,'Diário 4º PA'!$O$4:$O$2000=Resumo!$Q$5)))
+SUMPRODUCT(('Comp.'!$D$5:$D$763=$B161)*('Comp.'!$B$5:$B$763&gt;=N$4)*('Comp.'!$B$5:$B$763&lt;=EOMONTH(N$4,0))*('Comp.'!$E$5:$E$763)*(IF(Resumo!$Q$5="",1,'Comp.'!$K$5:$K$763=Resumo!$Q$5)))</f>
        <v>0</v>
      </c>
      <c r="O161" s="200">
        <f t="shared" si="16"/>
        <v>0</v>
      </c>
      <c r="P161" s="201">
        <f t="shared" si="17"/>
        <v>0</v>
      </c>
      <c r="Q161" s="174"/>
      <c r="R161" s="174"/>
      <c r="S161" s="174"/>
      <c r="T161" s="174"/>
      <c r="U161" s="174"/>
      <c r="V161" s="174"/>
      <c r="W161" s="174"/>
      <c r="X161" s="174"/>
      <c r="Y161" s="174"/>
      <c r="Z161" s="174"/>
    </row>
    <row r="162" spans="1:26" ht="23.25" customHeight="1" x14ac:dyDescent="0.2">
      <c r="A162" s="220" t="s">
        <v>424</v>
      </c>
      <c r="B162" s="221" t="s">
        <v>425</v>
      </c>
      <c r="C162" s="199">
        <f t="array" ref="C162">SUMPRODUCT(('Diário 1º PA'!$E$4:$E$2977='Analítico Cp.'!$B162)*('Diário 1º PA'!$C$4:$C$2977&gt;=C$4)*('Diário 1º PA'!$C$4:$C$2977&lt;=EOMONTH(C$4,0))*('Diário 1º PA'!$F$4:$F$2977)*(IF(Resumo!$Q$5="",1,'Diário 1º PA'!$O$4:$O$2977=Resumo!$Q$5)))
+SUMPRODUCT(('Diário 2º PA'!$E$4:$E$2000='Analítico Cp.'!$B162)*('Diário 2º PA'!$C$4:$C$2000&gt;=C$4)*('Diário 2º PA'!$C$4:$C$2000&lt;=EOMONTH(C$4,0))*('Diário 2º PA'!$F$4:$F$2000)*(IF(Resumo!$Q$5="",1,'Diário 2º PA'!$O$4:$O$2000=Resumo!$Q$5)))
+SUMPRODUCT(('Diário 3º PA'!$E$4:$E$2000='Analítico Cp.'!$B162)*('Diário 3º PA'!$C$4:$C$2000&gt;=C$4)*('Diário 3º PA'!$C$4:$C$2000&lt;=EOMONTH(C$4,0))*('Diário 3º PA'!$F$4:$F$2000)*(IF(Resumo!$Q$5="",1,'Diário 3º PA'!$O$4:$O$2000=Resumo!$Q$5)))
+SUMPRODUCT(('Diário 4º PA'!$E$4:$E$2000='Analítico Cp.'!$B162)*('Diário 4º PA'!$C$4:$C$2000&gt;=C$4)*('Diário 4º PA'!$C$4:$C$2000&lt;=EOMONTH(C$4,0))*('Diário 4º PA'!$F$4:$F$2000)*(IF(Resumo!$Q$5="",1,'Diário 4º PA'!$O$4:$O$2000=Resumo!$Q$5)))
+SUMPRODUCT(('Comp.'!$D$5:$D$763=$B162)*('Comp.'!$B$5:$B$763&gt;=C$4)*('Comp.'!$B$5:$B$763&lt;=EOMONTH(C$4,0))*('Comp.'!$E$5:$E$763)*(IF(Resumo!$Q$5="",1,'Comp.'!$K$5:$K$763=Resumo!$Q$5)))</f>
        <v>0</v>
      </c>
      <c r="D162" s="199">
        <f t="array" ref="D162">SUMPRODUCT(('Diário 1º PA'!$E$4:$E$2977='Analítico Cp.'!$B162)*('Diário 1º PA'!$C$4:$C$2977&gt;=D$4)*('Diário 1º PA'!$C$4:$C$2977&lt;=EOMONTH(D$4,0))*('Diário 1º PA'!$F$4:$F$2977)*(IF(Resumo!$Q$5="",1,'Diário 1º PA'!$O$4:$O$2977=Resumo!$Q$5)))
+SUMPRODUCT(('Diário 2º PA'!$E$4:$E$2000='Analítico Cp.'!$B162)*('Diário 2º PA'!$C$4:$C$2000&gt;=D$4)*('Diário 2º PA'!$C$4:$C$2000&lt;=EOMONTH(D$4,0))*('Diário 2º PA'!$F$4:$F$2000)*(IF(Resumo!$Q$5="",1,'Diário 2º PA'!$O$4:$O$2000=Resumo!$Q$5)))
+SUMPRODUCT(('Diário 3º PA'!$E$4:$E$2000='Analítico Cp.'!$B162)*('Diário 3º PA'!$C$4:$C$2000&gt;=D$4)*('Diário 3º PA'!$C$4:$C$2000&lt;=EOMONTH(D$4,0))*('Diário 3º PA'!$F$4:$F$2000)*(IF(Resumo!$Q$5="",1,'Diário 3º PA'!$O$4:$O$2000=Resumo!$Q$5)))
+SUMPRODUCT(('Diário 4º PA'!$E$4:$E$2000='Analítico Cp.'!$B162)*('Diário 4º PA'!$C$4:$C$2000&gt;=D$4)*('Diário 4º PA'!$C$4:$C$2000&lt;=EOMONTH(D$4,0))*('Diário 4º PA'!$F$4:$F$2000)*(IF(Resumo!$Q$5="",1,'Diário 4º PA'!$O$4:$O$2000=Resumo!$Q$5)))
+SUMPRODUCT(('Comp.'!$D$5:$D$763=$B162)*('Comp.'!$B$5:$B$763&gt;=D$4)*('Comp.'!$B$5:$B$763&lt;=EOMONTH(D$4,0))*('Comp.'!$E$5:$E$763)*(IF(Resumo!$Q$5="",1,'Comp.'!$K$5:$K$763=Resumo!$Q$5)))</f>
        <v>0</v>
      </c>
      <c r="E162" s="199">
        <f t="array" ref="E162">SUMPRODUCT(('Diário 1º PA'!$E$4:$E$2977='Analítico Cp.'!$B162)*('Diário 1º PA'!$C$4:$C$2977&gt;=E$4)*('Diário 1º PA'!$C$4:$C$2977&lt;=EOMONTH(E$4,0))*('Diário 1º PA'!$F$4:$F$2977)*(IF(Resumo!$Q$5="",1,'Diário 1º PA'!$O$4:$O$2977=Resumo!$Q$5)))
+SUMPRODUCT(('Diário 2º PA'!$E$4:$E$2000='Analítico Cp.'!$B162)*('Diário 2º PA'!$C$4:$C$2000&gt;=E$4)*('Diário 2º PA'!$C$4:$C$2000&lt;=EOMONTH(E$4,0))*('Diário 2º PA'!$F$4:$F$2000)*(IF(Resumo!$Q$5="",1,'Diário 2º PA'!$O$4:$O$2000=Resumo!$Q$5)))
+SUMPRODUCT(('Diário 3º PA'!$E$4:$E$2000='Analítico Cp.'!$B162)*('Diário 3º PA'!$C$4:$C$2000&gt;=E$4)*('Diário 3º PA'!$C$4:$C$2000&lt;=EOMONTH(E$4,0))*('Diário 3º PA'!$F$4:$F$2000)*(IF(Resumo!$Q$5="",1,'Diário 3º PA'!$O$4:$O$2000=Resumo!$Q$5)))
+SUMPRODUCT(('Diário 4º PA'!$E$4:$E$2000='Analítico Cp.'!$B162)*('Diário 4º PA'!$C$4:$C$2000&gt;=E$4)*('Diário 4º PA'!$C$4:$C$2000&lt;=EOMONTH(E$4,0))*('Diário 4º PA'!$F$4:$F$2000)*(IF(Resumo!$Q$5="",1,'Diário 4º PA'!$O$4:$O$2000=Resumo!$Q$5)))
+SUMPRODUCT(('Comp.'!$D$5:$D$763=$B162)*('Comp.'!$B$5:$B$763&gt;=E$4)*('Comp.'!$B$5:$B$763&lt;=EOMONTH(E$4,0))*('Comp.'!$E$5:$E$763)*(IF(Resumo!$Q$5="",1,'Comp.'!$K$5:$K$763=Resumo!$Q$5)))</f>
        <v>0</v>
      </c>
      <c r="F162" s="199">
        <f t="array" ref="F162">SUMPRODUCT(('Diário 1º PA'!$E$4:$E$2977='Analítico Cp.'!$B162)*('Diário 1º PA'!$C$4:$C$2977&gt;=F$4)*('Diário 1º PA'!$C$4:$C$2977&lt;=EOMONTH(F$4,0))*('Diário 1º PA'!$F$4:$F$2977)*(IF(Resumo!$Q$5="",1,'Diário 1º PA'!$O$4:$O$2977=Resumo!$Q$5)))
+SUMPRODUCT(('Diário 2º PA'!$E$4:$E$2000='Analítico Cp.'!$B162)*('Diário 2º PA'!$C$4:$C$2000&gt;=F$4)*('Diário 2º PA'!$C$4:$C$2000&lt;=EOMONTH(F$4,0))*('Diário 2º PA'!$F$4:$F$2000)*(IF(Resumo!$Q$5="",1,'Diário 2º PA'!$O$4:$O$2000=Resumo!$Q$5)))
+SUMPRODUCT(('Diário 3º PA'!$E$4:$E$2000='Analítico Cp.'!$B162)*('Diário 3º PA'!$C$4:$C$2000&gt;=F$4)*('Diário 3º PA'!$C$4:$C$2000&lt;=EOMONTH(F$4,0))*('Diário 3º PA'!$F$4:$F$2000)*(IF(Resumo!$Q$5="",1,'Diário 3º PA'!$O$4:$O$2000=Resumo!$Q$5)))
+SUMPRODUCT(('Diário 4º PA'!$E$4:$E$2000='Analítico Cp.'!$B162)*('Diário 4º PA'!$C$4:$C$2000&gt;=F$4)*('Diário 4º PA'!$C$4:$C$2000&lt;=EOMONTH(F$4,0))*('Diário 4º PA'!$F$4:$F$2000)*(IF(Resumo!$Q$5="",1,'Diário 4º PA'!$O$4:$O$2000=Resumo!$Q$5)))
+SUMPRODUCT(('Comp.'!$D$5:$D$763=$B162)*('Comp.'!$B$5:$B$763&gt;=F$4)*('Comp.'!$B$5:$B$763&lt;=EOMONTH(F$4,0))*('Comp.'!$E$5:$E$763)*(IF(Resumo!$Q$5="",1,'Comp.'!$K$5:$K$763=Resumo!$Q$5)))</f>
        <v>0</v>
      </c>
      <c r="G162" s="199">
        <f t="array" ref="G162">SUMPRODUCT(('Diário 1º PA'!$E$4:$E$2977='Analítico Cp.'!$B162)*('Diário 1º PA'!$C$4:$C$2977&gt;=G$4)*('Diário 1º PA'!$C$4:$C$2977&lt;=EOMONTH(G$4,0))*('Diário 1º PA'!$F$4:$F$2977)*(IF(Resumo!$Q$5="",1,'Diário 1º PA'!$O$4:$O$2977=Resumo!$Q$5)))
+SUMPRODUCT(('Diário 2º PA'!$E$4:$E$2000='Analítico Cp.'!$B162)*('Diário 2º PA'!$C$4:$C$2000&gt;=G$4)*('Diário 2º PA'!$C$4:$C$2000&lt;=EOMONTH(G$4,0))*('Diário 2º PA'!$F$4:$F$2000)*(IF(Resumo!$Q$5="",1,'Diário 2º PA'!$O$4:$O$2000=Resumo!$Q$5)))
+SUMPRODUCT(('Diário 3º PA'!$E$4:$E$2000='Analítico Cp.'!$B162)*('Diário 3º PA'!$C$4:$C$2000&gt;=G$4)*('Diário 3º PA'!$C$4:$C$2000&lt;=EOMONTH(G$4,0))*('Diário 3º PA'!$F$4:$F$2000)*(IF(Resumo!$Q$5="",1,'Diário 3º PA'!$O$4:$O$2000=Resumo!$Q$5)))
+SUMPRODUCT(('Diário 4º PA'!$E$4:$E$2000='Analítico Cp.'!$B162)*('Diário 4º PA'!$C$4:$C$2000&gt;=G$4)*('Diário 4º PA'!$C$4:$C$2000&lt;=EOMONTH(G$4,0))*('Diário 4º PA'!$F$4:$F$2000)*(IF(Resumo!$Q$5="",1,'Diário 4º PA'!$O$4:$O$2000=Resumo!$Q$5)))
+SUMPRODUCT(('Comp.'!$D$5:$D$763=$B162)*('Comp.'!$B$5:$B$763&gt;=G$4)*('Comp.'!$B$5:$B$763&lt;=EOMONTH(G$4,0))*('Comp.'!$E$5:$E$763)*(IF(Resumo!$Q$5="",1,'Comp.'!$K$5:$K$763=Resumo!$Q$5)))</f>
        <v>0</v>
      </c>
      <c r="H162" s="199">
        <f t="array" ref="H162">SUMPRODUCT(('Diário 1º PA'!$E$4:$E$2977='Analítico Cp.'!$B162)*('Diário 1º PA'!$C$4:$C$2977&gt;=H$4)*('Diário 1º PA'!$C$4:$C$2977&lt;=EOMONTH(H$4,0))*('Diário 1º PA'!$F$4:$F$2977)*(IF(Resumo!$Q$5="",1,'Diário 1º PA'!$O$4:$O$2977=Resumo!$Q$5)))
+SUMPRODUCT(('Diário 2º PA'!$E$4:$E$2000='Analítico Cp.'!$B162)*('Diário 2º PA'!$C$4:$C$2000&gt;=H$4)*('Diário 2º PA'!$C$4:$C$2000&lt;=EOMONTH(H$4,0))*('Diário 2º PA'!$F$4:$F$2000)*(IF(Resumo!$Q$5="",1,'Diário 2º PA'!$O$4:$O$2000=Resumo!$Q$5)))
+SUMPRODUCT(('Diário 3º PA'!$E$4:$E$2000='Analítico Cp.'!$B162)*('Diário 3º PA'!$C$4:$C$2000&gt;=H$4)*('Diário 3º PA'!$C$4:$C$2000&lt;=EOMONTH(H$4,0))*('Diário 3º PA'!$F$4:$F$2000)*(IF(Resumo!$Q$5="",1,'Diário 3º PA'!$O$4:$O$2000=Resumo!$Q$5)))
+SUMPRODUCT(('Diário 4º PA'!$E$4:$E$2000='Analítico Cp.'!$B162)*('Diário 4º PA'!$C$4:$C$2000&gt;=H$4)*('Diário 4º PA'!$C$4:$C$2000&lt;=EOMONTH(H$4,0))*('Diário 4º PA'!$F$4:$F$2000)*(IF(Resumo!$Q$5="",1,'Diário 4º PA'!$O$4:$O$2000=Resumo!$Q$5)))
+SUMPRODUCT(('Comp.'!$D$5:$D$763=$B162)*('Comp.'!$B$5:$B$763&gt;=H$4)*('Comp.'!$B$5:$B$763&lt;=EOMONTH(H$4,0))*('Comp.'!$E$5:$E$763)*(IF(Resumo!$Q$5="",1,'Comp.'!$K$5:$K$763=Resumo!$Q$5)))</f>
        <v>0</v>
      </c>
      <c r="I162" s="199">
        <f t="array" ref="I162">SUMPRODUCT(('Diário 1º PA'!$E$4:$E$2977='Analítico Cp.'!$B162)*('Diário 1º PA'!$C$4:$C$2977&gt;=I$4)*('Diário 1º PA'!$C$4:$C$2977&lt;=EOMONTH(I$4,0))*('Diário 1º PA'!$F$4:$F$2977)*(IF(Resumo!$Q$5="",1,'Diário 1º PA'!$O$4:$O$2977=Resumo!$Q$5)))
+SUMPRODUCT(('Diário 2º PA'!$E$4:$E$2000='Analítico Cp.'!$B162)*('Diário 2º PA'!$C$4:$C$2000&gt;=I$4)*('Diário 2º PA'!$C$4:$C$2000&lt;=EOMONTH(I$4,0))*('Diário 2º PA'!$F$4:$F$2000)*(IF(Resumo!$Q$5="",1,'Diário 2º PA'!$O$4:$O$2000=Resumo!$Q$5)))
+SUMPRODUCT(('Diário 3º PA'!$E$4:$E$2000='Analítico Cp.'!$B162)*('Diário 3º PA'!$C$4:$C$2000&gt;=I$4)*('Diário 3º PA'!$C$4:$C$2000&lt;=EOMONTH(I$4,0))*('Diário 3º PA'!$F$4:$F$2000)*(IF(Resumo!$Q$5="",1,'Diário 3º PA'!$O$4:$O$2000=Resumo!$Q$5)))
+SUMPRODUCT(('Diário 4º PA'!$E$4:$E$2000='Analítico Cp.'!$B162)*('Diário 4º PA'!$C$4:$C$2000&gt;=I$4)*('Diário 4º PA'!$C$4:$C$2000&lt;=EOMONTH(I$4,0))*('Diário 4º PA'!$F$4:$F$2000)*(IF(Resumo!$Q$5="",1,'Diário 4º PA'!$O$4:$O$2000=Resumo!$Q$5)))
+SUMPRODUCT(('Comp.'!$D$5:$D$763=$B162)*('Comp.'!$B$5:$B$763&gt;=I$4)*('Comp.'!$B$5:$B$763&lt;=EOMONTH(I$4,0))*('Comp.'!$E$5:$E$763)*(IF(Resumo!$Q$5="",1,'Comp.'!$K$5:$K$763=Resumo!$Q$5)))</f>
        <v>0</v>
      </c>
      <c r="J162" s="199">
        <f t="array" ref="J162">SUMPRODUCT(('Diário 1º PA'!$E$4:$E$2977='Analítico Cp.'!$B162)*('Diário 1º PA'!$C$4:$C$2977&gt;=J$4)*('Diário 1º PA'!$C$4:$C$2977&lt;=EOMONTH(J$4,0))*('Diário 1º PA'!$F$4:$F$2977)*(IF(Resumo!$Q$5="",1,'Diário 1º PA'!$O$4:$O$2977=Resumo!$Q$5)))
+SUMPRODUCT(('Diário 2º PA'!$E$4:$E$2000='Analítico Cp.'!$B162)*('Diário 2º PA'!$C$4:$C$2000&gt;=J$4)*('Diário 2º PA'!$C$4:$C$2000&lt;=EOMONTH(J$4,0))*('Diário 2º PA'!$F$4:$F$2000)*(IF(Resumo!$Q$5="",1,'Diário 2º PA'!$O$4:$O$2000=Resumo!$Q$5)))
+SUMPRODUCT(('Diário 3º PA'!$E$4:$E$2000='Analítico Cp.'!$B162)*('Diário 3º PA'!$C$4:$C$2000&gt;=J$4)*('Diário 3º PA'!$C$4:$C$2000&lt;=EOMONTH(J$4,0))*('Diário 3º PA'!$F$4:$F$2000)*(IF(Resumo!$Q$5="",1,'Diário 3º PA'!$O$4:$O$2000=Resumo!$Q$5)))
+SUMPRODUCT(('Diário 4º PA'!$E$4:$E$2000='Analítico Cp.'!$B162)*('Diário 4º PA'!$C$4:$C$2000&gt;=J$4)*('Diário 4º PA'!$C$4:$C$2000&lt;=EOMONTH(J$4,0))*('Diário 4º PA'!$F$4:$F$2000)*(IF(Resumo!$Q$5="",1,'Diário 4º PA'!$O$4:$O$2000=Resumo!$Q$5)))
+SUMPRODUCT(('Comp.'!$D$5:$D$763=$B162)*('Comp.'!$B$5:$B$763&gt;=J$4)*('Comp.'!$B$5:$B$763&lt;=EOMONTH(J$4,0))*('Comp.'!$E$5:$E$763)*(IF(Resumo!$Q$5="",1,'Comp.'!$K$5:$K$763=Resumo!$Q$5)))</f>
        <v>0</v>
      </c>
      <c r="K162" s="199">
        <f t="array" ref="K162">SUMPRODUCT(('Diário 1º PA'!$E$4:$E$2977='Analítico Cp.'!$B162)*('Diário 1º PA'!$C$4:$C$2977&gt;=K$4)*('Diário 1º PA'!$C$4:$C$2977&lt;=EOMONTH(K$4,0))*('Diário 1º PA'!$F$4:$F$2977)*(IF(Resumo!$Q$5="",1,'Diário 1º PA'!$O$4:$O$2977=Resumo!$Q$5)))
+SUMPRODUCT(('Diário 2º PA'!$E$4:$E$2000='Analítico Cp.'!$B162)*('Diário 2º PA'!$C$4:$C$2000&gt;=K$4)*('Diário 2º PA'!$C$4:$C$2000&lt;=EOMONTH(K$4,0))*('Diário 2º PA'!$F$4:$F$2000)*(IF(Resumo!$Q$5="",1,'Diário 2º PA'!$O$4:$O$2000=Resumo!$Q$5)))
+SUMPRODUCT(('Diário 3º PA'!$E$4:$E$2000='Analítico Cp.'!$B162)*('Diário 3º PA'!$C$4:$C$2000&gt;=K$4)*('Diário 3º PA'!$C$4:$C$2000&lt;=EOMONTH(K$4,0))*('Diário 3º PA'!$F$4:$F$2000)*(IF(Resumo!$Q$5="",1,'Diário 3º PA'!$O$4:$O$2000=Resumo!$Q$5)))
+SUMPRODUCT(('Diário 4º PA'!$E$4:$E$2000='Analítico Cp.'!$B162)*('Diário 4º PA'!$C$4:$C$2000&gt;=K$4)*('Diário 4º PA'!$C$4:$C$2000&lt;=EOMONTH(K$4,0))*('Diário 4º PA'!$F$4:$F$2000)*(IF(Resumo!$Q$5="",1,'Diário 4º PA'!$O$4:$O$2000=Resumo!$Q$5)))
+SUMPRODUCT(('Comp.'!$D$5:$D$763=$B162)*('Comp.'!$B$5:$B$763&gt;=K$4)*('Comp.'!$B$5:$B$763&lt;=EOMONTH(K$4,0))*('Comp.'!$E$5:$E$763)*(IF(Resumo!$Q$5="",1,'Comp.'!$K$5:$K$763=Resumo!$Q$5)))</f>
        <v>0</v>
      </c>
      <c r="L162" s="199">
        <f t="array" ref="L162">SUMPRODUCT(('Diário 1º PA'!$E$4:$E$2977='Analítico Cp.'!$B162)*('Diário 1º PA'!$C$4:$C$2977&gt;=L$4)*('Diário 1º PA'!$C$4:$C$2977&lt;=EOMONTH(L$4,0))*('Diário 1º PA'!$F$4:$F$2977)*(IF(Resumo!$Q$5="",1,'Diário 1º PA'!$O$4:$O$2977=Resumo!$Q$5)))
+SUMPRODUCT(('Diário 2º PA'!$E$4:$E$2000='Analítico Cp.'!$B162)*('Diário 2º PA'!$C$4:$C$2000&gt;=L$4)*('Diário 2º PA'!$C$4:$C$2000&lt;=EOMONTH(L$4,0))*('Diário 2º PA'!$F$4:$F$2000)*(IF(Resumo!$Q$5="",1,'Diário 2º PA'!$O$4:$O$2000=Resumo!$Q$5)))
+SUMPRODUCT(('Diário 3º PA'!$E$4:$E$2000='Analítico Cp.'!$B162)*('Diário 3º PA'!$C$4:$C$2000&gt;=L$4)*('Diário 3º PA'!$C$4:$C$2000&lt;=EOMONTH(L$4,0))*('Diário 3º PA'!$F$4:$F$2000)*(IF(Resumo!$Q$5="",1,'Diário 3º PA'!$O$4:$O$2000=Resumo!$Q$5)))
+SUMPRODUCT(('Diário 4º PA'!$E$4:$E$2000='Analítico Cp.'!$B162)*('Diário 4º PA'!$C$4:$C$2000&gt;=L$4)*('Diário 4º PA'!$C$4:$C$2000&lt;=EOMONTH(L$4,0))*('Diário 4º PA'!$F$4:$F$2000)*(IF(Resumo!$Q$5="",1,'Diário 4º PA'!$O$4:$O$2000=Resumo!$Q$5)))
+SUMPRODUCT(('Comp.'!$D$5:$D$763=$B162)*('Comp.'!$B$5:$B$763&gt;=L$4)*('Comp.'!$B$5:$B$763&lt;=EOMONTH(L$4,0))*('Comp.'!$E$5:$E$763)*(IF(Resumo!$Q$5="",1,'Comp.'!$K$5:$K$763=Resumo!$Q$5)))</f>
        <v>0</v>
      </c>
      <c r="M162" s="199">
        <f t="array" ref="M162">SUMPRODUCT(('Diário 1º PA'!$E$4:$E$2977='Analítico Cp.'!$B162)*('Diário 1º PA'!$C$4:$C$2977&gt;=M$4)*('Diário 1º PA'!$C$4:$C$2977&lt;=EOMONTH(M$4,0))*('Diário 1º PA'!$F$4:$F$2977)*(IF(Resumo!$Q$5="",1,'Diário 1º PA'!$O$4:$O$2977=Resumo!$Q$5)))
+SUMPRODUCT(('Diário 2º PA'!$E$4:$E$2000='Analítico Cp.'!$B162)*('Diário 2º PA'!$C$4:$C$2000&gt;=M$4)*('Diário 2º PA'!$C$4:$C$2000&lt;=EOMONTH(M$4,0))*('Diário 2º PA'!$F$4:$F$2000)*(IF(Resumo!$Q$5="",1,'Diário 2º PA'!$O$4:$O$2000=Resumo!$Q$5)))
+SUMPRODUCT(('Diário 3º PA'!$E$4:$E$2000='Analítico Cp.'!$B162)*('Diário 3º PA'!$C$4:$C$2000&gt;=M$4)*('Diário 3º PA'!$C$4:$C$2000&lt;=EOMONTH(M$4,0))*('Diário 3º PA'!$F$4:$F$2000)*(IF(Resumo!$Q$5="",1,'Diário 3º PA'!$O$4:$O$2000=Resumo!$Q$5)))
+SUMPRODUCT(('Diário 4º PA'!$E$4:$E$2000='Analítico Cp.'!$B162)*('Diário 4º PA'!$C$4:$C$2000&gt;=M$4)*('Diário 4º PA'!$C$4:$C$2000&lt;=EOMONTH(M$4,0))*('Diário 4º PA'!$F$4:$F$2000)*(IF(Resumo!$Q$5="",1,'Diário 4º PA'!$O$4:$O$2000=Resumo!$Q$5)))
+SUMPRODUCT(('Comp.'!$D$5:$D$763=$B162)*('Comp.'!$B$5:$B$763&gt;=M$4)*('Comp.'!$B$5:$B$763&lt;=EOMONTH(M$4,0))*('Comp.'!$E$5:$E$763)*(IF(Resumo!$Q$5="",1,'Comp.'!$K$5:$K$763=Resumo!$Q$5)))</f>
        <v>0</v>
      </c>
      <c r="N162" s="199">
        <f t="array" ref="N162">SUMPRODUCT(('Diário 1º PA'!$E$4:$E$2977='Analítico Cp.'!$B162)*('Diário 1º PA'!$C$4:$C$2977&gt;=N$4)*('Diário 1º PA'!$C$4:$C$2977&lt;=EOMONTH(N$4,0))*('Diário 1º PA'!$F$4:$F$2977)*(IF(Resumo!$Q$5="",1,'Diário 1º PA'!$O$4:$O$2977=Resumo!$Q$5)))
+SUMPRODUCT(('Diário 2º PA'!$E$4:$E$2000='Analítico Cp.'!$B162)*('Diário 2º PA'!$C$4:$C$2000&gt;=N$4)*('Diário 2º PA'!$C$4:$C$2000&lt;=EOMONTH(N$4,0))*('Diário 2º PA'!$F$4:$F$2000)*(IF(Resumo!$Q$5="",1,'Diário 2º PA'!$O$4:$O$2000=Resumo!$Q$5)))
+SUMPRODUCT(('Diário 3º PA'!$E$4:$E$2000='Analítico Cp.'!$B162)*('Diário 3º PA'!$C$4:$C$2000&gt;=N$4)*('Diário 3º PA'!$C$4:$C$2000&lt;=EOMONTH(N$4,0))*('Diário 3º PA'!$F$4:$F$2000)*(IF(Resumo!$Q$5="",1,'Diário 3º PA'!$O$4:$O$2000=Resumo!$Q$5)))
+SUMPRODUCT(('Diário 4º PA'!$E$4:$E$2000='Analítico Cp.'!$B162)*('Diário 4º PA'!$C$4:$C$2000&gt;=N$4)*('Diário 4º PA'!$C$4:$C$2000&lt;=EOMONTH(N$4,0))*('Diário 4º PA'!$F$4:$F$2000)*(IF(Resumo!$Q$5="",1,'Diário 4º PA'!$O$4:$O$2000=Resumo!$Q$5)))
+SUMPRODUCT(('Comp.'!$D$5:$D$763=$B162)*('Comp.'!$B$5:$B$763&gt;=N$4)*('Comp.'!$B$5:$B$763&lt;=EOMONTH(N$4,0))*('Comp.'!$E$5:$E$763)*(IF(Resumo!$Q$5="",1,'Comp.'!$K$5:$K$763=Resumo!$Q$5)))</f>
        <v>0</v>
      </c>
      <c r="O162" s="200">
        <f t="shared" si="16"/>
        <v>0</v>
      </c>
      <c r="P162" s="201">
        <f t="shared" si="17"/>
        <v>0</v>
      </c>
      <c r="Q162" s="174"/>
      <c r="R162" s="174"/>
      <c r="S162" s="174"/>
      <c r="T162" s="174"/>
      <c r="U162" s="174"/>
      <c r="V162" s="174"/>
      <c r="W162" s="174"/>
      <c r="X162" s="174"/>
      <c r="Y162" s="174"/>
      <c r="Z162" s="174"/>
    </row>
    <row r="163" spans="1:26" ht="23.25" customHeight="1" x14ac:dyDescent="0.2">
      <c r="A163" s="220" t="s">
        <v>426</v>
      </c>
      <c r="B163" s="227" t="s">
        <v>427</v>
      </c>
      <c r="C163" s="199">
        <f t="array" ref="C163">SUMPRODUCT(('Diário 1º PA'!$E$4:$E$2977='Analítico Cp.'!$B163)*('Diário 1º PA'!$C$4:$C$2977&gt;=C$4)*('Diário 1º PA'!$C$4:$C$2977&lt;=EOMONTH(C$4,0))*('Diário 1º PA'!$F$4:$F$2977)*(IF(Resumo!$Q$5="",1,'Diário 1º PA'!$O$4:$O$2977=Resumo!$Q$5)))
+SUMPRODUCT(('Diário 2º PA'!$E$4:$E$2000='Analítico Cp.'!$B163)*('Diário 2º PA'!$C$4:$C$2000&gt;=C$4)*('Diário 2º PA'!$C$4:$C$2000&lt;=EOMONTH(C$4,0))*('Diário 2º PA'!$F$4:$F$2000)*(IF(Resumo!$Q$5="",1,'Diário 2º PA'!$O$4:$O$2000=Resumo!$Q$5)))
+SUMPRODUCT(('Diário 3º PA'!$E$4:$E$2000='Analítico Cp.'!$B163)*('Diário 3º PA'!$C$4:$C$2000&gt;=C$4)*('Diário 3º PA'!$C$4:$C$2000&lt;=EOMONTH(C$4,0))*('Diário 3º PA'!$F$4:$F$2000)*(IF(Resumo!$Q$5="",1,'Diário 3º PA'!$O$4:$O$2000=Resumo!$Q$5)))
+SUMPRODUCT(('Diário 4º PA'!$E$4:$E$2000='Analítico Cp.'!$B163)*('Diário 4º PA'!$C$4:$C$2000&gt;=C$4)*('Diário 4º PA'!$C$4:$C$2000&lt;=EOMONTH(C$4,0))*('Diário 4º PA'!$F$4:$F$2000)*(IF(Resumo!$Q$5="",1,'Diário 4º PA'!$O$4:$O$2000=Resumo!$Q$5)))
+SUMPRODUCT(('Comp.'!$D$5:$D$763=$B163)*('Comp.'!$B$5:$B$763&gt;=C$4)*('Comp.'!$B$5:$B$763&lt;=EOMONTH(C$4,0))*('Comp.'!$E$5:$E$763)*(IF(Resumo!$Q$5="",1,'Comp.'!$K$5:$K$763=Resumo!$Q$5)))</f>
        <v>23000</v>
      </c>
      <c r="D163" s="199">
        <f t="array" ref="D163">SUMPRODUCT(('Diário 1º PA'!$E$4:$E$2977='Analítico Cp.'!$B163)*('Diário 1º PA'!$C$4:$C$2977&gt;=D$4)*('Diário 1º PA'!$C$4:$C$2977&lt;=EOMONTH(D$4,0))*('Diário 1º PA'!$F$4:$F$2977)*(IF(Resumo!$Q$5="",1,'Diário 1º PA'!$O$4:$O$2977=Resumo!$Q$5)))
+SUMPRODUCT(('Diário 2º PA'!$E$4:$E$2000='Analítico Cp.'!$B163)*('Diário 2º PA'!$C$4:$C$2000&gt;=D$4)*('Diário 2º PA'!$C$4:$C$2000&lt;=EOMONTH(D$4,0))*('Diário 2º PA'!$F$4:$F$2000)*(IF(Resumo!$Q$5="",1,'Diário 2º PA'!$O$4:$O$2000=Resumo!$Q$5)))
+SUMPRODUCT(('Diário 3º PA'!$E$4:$E$2000='Analítico Cp.'!$B163)*('Diário 3º PA'!$C$4:$C$2000&gt;=D$4)*('Diário 3º PA'!$C$4:$C$2000&lt;=EOMONTH(D$4,0))*('Diário 3º PA'!$F$4:$F$2000)*(IF(Resumo!$Q$5="",1,'Diário 3º PA'!$O$4:$O$2000=Resumo!$Q$5)))
+SUMPRODUCT(('Diário 4º PA'!$E$4:$E$2000='Analítico Cp.'!$B163)*('Diário 4º PA'!$C$4:$C$2000&gt;=D$4)*('Diário 4º PA'!$C$4:$C$2000&lt;=EOMONTH(D$4,0))*('Diário 4º PA'!$F$4:$F$2000)*(IF(Resumo!$Q$5="",1,'Diário 4º PA'!$O$4:$O$2000=Resumo!$Q$5)))
+SUMPRODUCT(('Comp.'!$D$5:$D$763=$B163)*('Comp.'!$B$5:$B$763&gt;=D$4)*('Comp.'!$B$5:$B$763&lt;=EOMONTH(D$4,0))*('Comp.'!$E$5:$E$763)*(IF(Resumo!$Q$5="",1,'Comp.'!$K$5:$K$763=Resumo!$Q$5)))</f>
        <v>0</v>
      </c>
      <c r="E163" s="199">
        <f t="array" ref="E163">SUMPRODUCT(('Diário 1º PA'!$E$4:$E$2977='Analítico Cp.'!$B163)*('Diário 1º PA'!$C$4:$C$2977&gt;=E$4)*('Diário 1º PA'!$C$4:$C$2977&lt;=EOMONTH(E$4,0))*('Diário 1º PA'!$F$4:$F$2977)*(IF(Resumo!$Q$5="",1,'Diário 1º PA'!$O$4:$O$2977=Resumo!$Q$5)))
+SUMPRODUCT(('Diário 2º PA'!$E$4:$E$2000='Analítico Cp.'!$B163)*('Diário 2º PA'!$C$4:$C$2000&gt;=E$4)*('Diário 2º PA'!$C$4:$C$2000&lt;=EOMONTH(E$4,0))*('Diário 2º PA'!$F$4:$F$2000)*(IF(Resumo!$Q$5="",1,'Diário 2º PA'!$O$4:$O$2000=Resumo!$Q$5)))
+SUMPRODUCT(('Diário 3º PA'!$E$4:$E$2000='Analítico Cp.'!$B163)*('Diário 3º PA'!$C$4:$C$2000&gt;=E$4)*('Diário 3º PA'!$C$4:$C$2000&lt;=EOMONTH(E$4,0))*('Diário 3º PA'!$F$4:$F$2000)*(IF(Resumo!$Q$5="",1,'Diário 3º PA'!$O$4:$O$2000=Resumo!$Q$5)))
+SUMPRODUCT(('Diário 4º PA'!$E$4:$E$2000='Analítico Cp.'!$B163)*('Diário 4º PA'!$C$4:$C$2000&gt;=E$4)*('Diário 4º PA'!$C$4:$C$2000&lt;=EOMONTH(E$4,0))*('Diário 4º PA'!$F$4:$F$2000)*(IF(Resumo!$Q$5="",1,'Diário 4º PA'!$O$4:$O$2000=Resumo!$Q$5)))
+SUMPRODUCT(('Comp.'!$D$5:$D$763=$B163)*('Comp.'!$B$5:$B$763&gt;=E$4)*('Comp.'!$B$5:$B$763&lt;=EOMONTH(E$4,0))*('Comp.'!$E$5:$E$763)*(IF(Resumo!$Q$5="",1,'Comp.'!$K$5:$K$763=Resumo!$Q$5)))</f>
        <v>0</v>
      </c>
      <c r="F163" s="199">
        <f t="array" ref="F163">SUMPRODUCT(('Diário 1º PA'!$E$4:$E$2977='Analítico Cp.'!$B163)*('Diário 1º PA'!$C$4:$C$2977&gt;=F$4)*('Diário 1º PA'!$C$4:$C$2977&lt;=EOMONTH(F$4,0))*('Diário 1º PA'!$F$4:$F$2977)*(IF(Resumo!$Q$5="",1,'Diário 1º PA'!$O$4:$O$2977=Resumo!$Q$5)))
+SUMPRODUCT(('Diário 2º PA'!$E$4:$E$2000='Analítico Cp.'!$B163)*('Diário 2º PA'!$C$4:$C$2000&gt;=F$4)*('Diário 2º PA'!$C$4:$C$2000&lt;=EOMONTH(F$4,0))*('Diário 2º PA'!$F$4:$F$2000)*(IF(Resumo!$Q$5="",1,'Diário 2º PA'!$O$4:$O$2000=Resumo!$Q$5)))
+SUMPRODUCT(('Diário 3º PA'!$E$4:$E$2000='Analítico Cp.'!$B163)*('Diário 3º PA'!$C$4:$C$2000&gt;=F$4)*('Diário 3º PA'!$C$4:$C$2000&lt;=EOMONTH(F$4,0))*('Diário 3º PA'!$F$4:$F$2000)*(IF(Resumo!$Q$5="",1,'Diário 3º PA'!$O$4:$O$2000=Resumo!$Q$5)))
+SUMPRODUCT(('Diário 4º PA'!$E$4:$E$2000='Analítico Cp.'!$B163)*('Diário 4º PA'!$C$4:$C$2000&gt;=F$4)*('Diário 4º PA'!$C$4:$C$2000&lt;=EOMONTH(F$4,0))*('Diário 4º PA'!$F$4:$F$2000)*(IF(Resumo!$Q$5="",1,'Diário 4º PA'!$O$4:$O$2000=Resumo!$Q$5)))
+SUMPRODUCT(('Comp.'!$D$5:$D$763=$B163)*('Comp.'!$B$5:$B$763&gt;=F$4)*('Comp.'!$B$5:$B$763&lt;=EOMONTH(F$4,0))*('Comp.'!$E$5:$E$763)*(IF(Resumo!$Q$5="",1,'Comp.'!$K$5:$K$763=Resumo!$Q$5)))</f>
        <v>0</v>
      </c>
      <c r="G163" s="199">
        <f t="array" ref="G163">SUMPRODUCT(('Diário 1º PA'!$E$4:$E$2977='Analítico Cp.'!$B163)*('Diário 1º PA'!$C$4:$C$2977&gt;=G$4)*('Diário 1º PA'!$C$4:$C$2977&lt;=EOMONTH(G$4,0))*('Diário 1º PA'!$F$4:$F$2977)*(IF(Resumo!$Q$5="",1,'Diário 1º PA'!$O$4:$O$2977=Resumo!$Q$5)))
+SUMPRODUCT(('Diário 2º PA'!$E$4:$E$2000='Analítico Cp.'!$B163)*('Diário 2º PA'!$C$4:$C$2000&gt;=G$4)*('Diário 2º PA'!$C$4:$C$2000&lt;=EOMONTH(G$4,0))*('Diário 2º PA'!$F$4:$F$2000)*(IF(Resumo!$Q$5="",1,'Diário 2º PA'!$O$4:$O$2000=Resumo!$Q$5)))
+SUMPRODUCT(('Diário 3º PA'!$E$4:$E$2000='Analítico Cp.'!$B163)*('Diário 3º PA'!$C$4:$C$2000&gt;=G$4)*('Diário 3º PA'!$C$4:$C$2000&lt;=EOMONTH(G$4,0))*('Diário 3º PA'!$F$4:$F$2000)*(IF(Resumo!$Q$5="",1,'Diário 3º PA'!$O$4:$O$2000=Resumo!$Q$5)))
+SUMPRODUCT(('Diário 4º PA'!$E$4:$E$2000='Analítico Cp.'!$B163)*('Diário 4º PA'!$C$4:$C$2000&gt;=G$4)*('Diário 4º PA'!$C$4:$C$2000&lt;=EOMONTH(G$4,0))*('Diário 4º PA'!$F$4:$F$2000)*(IF(Resumo!$Q$5="",1,'Diário 4º PA'!$O$4:$O$2000=Resumo!$Q$5)))
+SUMPRODUCT(('Comp.'!$D$5:$D$763=$B163)*('Comp.'!$B$5:$B$763&gt;=G$4)*('Comp.'!$B$5:$B$763&lt;=EOMONTH(G$4,0))*('Comp.'!$E$5:$E$763)*(IF(Resumo!$Q$5="",1,'Comp.'!$K$5:$K$763=Resumo!$Q$5)))</f>
        <v>0</v>
      </c>
      <c r="H163" s="199">
        <f t="array" ref="H163">SUMPRODUCT(('Diário 1º PA'!$E$4:$E$2977='Analítico Cp.'!$B163)*('Diário 1º PA'!$C$4:$C$2977&gt;=H$4)*('Diário 1º PA'!$C$4:$C$2977&lt;=EOMONTH(H$4,0))*('Diário 1º PA'!$F$4:$F$2977)*(IF(Resumo!$Q$5="",1,'Diário 1º PA'!$O$4:$O$2977=Resumo!$Q$5)))
+SUMPRODUCT(('Diário 2º PA'!$E$4:$E$2000='Analítico Cp.'!$B163)*('Diário 2º PA'!$C$4:$C$2000&gt;=H$4)*('Diário 2º PA'!$C$4:$C$2000&lt;=EOMONTH(H$4,0))*('Diário 2º PA'!$F$4:$F$2000)*(IF(Resumo!$Q$5="",1,'Diário 2º PA'!$O$4:$O$2000=Resumo!$Q$5)))
+SUMPRODUCT(('Diário 3º PA'!$E$4:$E$2000='Analítico Cp.'!$B163)*('Diário 3º PA'!$C$4:$C$2000&gt;=H$4)*('Diário 3º PA'!$C$4:$C$2000&lt;=EOMONTH(H$4,0))*('Diário 3º PA'!$F$4:$F$2000)*(IF(Resumo!$Q$5="",1,'Diário 3º PA'!$O$4:$O$2000=Resumo!$Q$5)))
+SUMPRODUCT(('Diário 4º PA'!$E$4:$E$2000='Analítico Cp.'!$B163)*('Diário 4º PA'!$C$4:$C$2000&gt;=H$4)*('Diário 4º PA'!$C$4:$C$2000&lt;=EOMONTH(H$4,0))*('Diário 4º PA'!$F$4:$F$2000)*(IF(Resumo!$Q$5="",1,'Diário 4º PA'!$O$4:$O$2000=Resumo!$Q$5)))
+SUMPRODUCT(('Comp.'!$D$5:$D$763=$B163)*('Comp.'!$B$5:$B$763&gt;=H$4)*('Comp.'!$B$5:$B$763&lt;=EOMONTH(H$4,0))*('Comp.'!$E$5:$E$763)*(IF(Resumo!$Q$5="",1,'Comp.'!$K$5:$K$763=Resumo!$Q$5)))</f>
        <v>0</v>
      </c>
      <c r="I163" s="199">
        <f t="array" ref="I163">SUMPRODUCT(('Diário 1º PA'!$E$4:$E$2977='Analítico Cp.'!$B163)*('Diário 1º PA'!$C$4:$C$2977&gt;=I$4)*('Diário 1º PA'!$C$4:$C$2977&lt;=EOMONTH(I$4,0))*('Diário 1º PA'!$F$4:$F$2977)*(IF(Resumo!$Q$5="",1,'Diário 1º PA'!$O$4:$O$2977=Resumo!$Q$5)))
+SUMPRODUCT(('Diário 2º PA'!$E$4:$E$2000='Analítico Cp.'!$B163)*('Diário 2º PA'!$C$4:$C$2000&gt;=I$4)*('Diário 2º PA'!$C$4:$C$2000&lt;=EOMONTH(I$4,0))*('Diário 2º PA'!$F$4:$F$2000)*(IF(Resumo!$Q$5="",1,'Diário 2º PA'!$O$4:$O$2000=Resumo!$Q$5)))
+SUMPRODUCT(('Diário 3º PA'!$E$4:$E$2000='Analítico Cp.'!$B163)*('Diário 3º PA'!$C$4:$C$2000&gt;=I$4)*('Diário 3º PA'!$C$4:$C$2000&lt;=EOMONTH(I$4,0))*('Diário 3º PA'!$F$4:$F$2000)*(IF(Resumo!$Q$5="",1,'Diário 3º PA'!$O$4:$O$2000=Resumo!$Q$5)))
+SUMPRODUCT(('Diário 4º PA'!$E$4:$E$2000='Analítico Cp.'!$B163)*('Diário 4º PA'!$C$4:$C$2000&gt;=I$4)*('Diário 4º PA'!$C$4:$C$2000&lt;=EOMONTH(I$4,0))*('Diário 4º PA'!$F$4:$F$2000)*(IF(Resumo!$Q$5="",1,'Diário 4º PA'!$O$4:$O$2000=Resumo!$Q$5)))
+SUMPRODUCT(('Comp.'!$D$5:$D$763=$B163)*('Comp.'!$B$5:$B$763&gt;=I$4)*('Comp.'!$B$5:$B$763&lt;=EOMONTH(I$4,0))*('Comp.'!$E$5:$E$763)*(IF(Resumo!$Q$5="",1,'Comp.'!$K$5:$K$763=Resumo!$Q$5)))</f>
        <v>0</v>
      </c>
      <c r="J163" s="199">
        <f t="array" ref="J163">SUMPRODUCT(('Diário 1º PA'!$E$4:$E$2977='Analítico Cp.'!$B163)*('Diário 1º PA'!$C$4:$C$2977&gt;=J$4)*('Diário 1º PA'!$C$4:$C$2977&lt;=EOMONTH(J$4,0))*('Diário 1º PA'!$F$4:$F$2977)*(IF(Resumo!$Q$5="",1,'Diário 1º PA'!$O$4:$O$2977=Resumo!$Q$5)))
+SUMPRODUCT(('Diário 2º PA'!$E$4:$E$2000='Analítico Cp.'!$B163)*('Diário 2º PA'!$C$4:$C$2000&gt;=J$4)*('Diário 2º PA'!$C$4:$C$2000&lt;=EOMONTH(J$4,0))*('Diário 2º PA'!$F$4:$F$2000)*(IF(Resumo!$Q$5="",1,'Diário 2º PA'!$O$4:$O$2000=Resumo!$Q$5)))
+SUMPRODUCT(('Diário 3º PA'!$E$4:$E$2000='Analítico Cp.'!$B163)*('Diário 3º PA'!$C$4:$C$2000&gt;=J$4)*('Diário 3º PA'!$C$4:$C$2000&lt;=EOMONTH(J$4,0))*('Diário 3º PA'!$F$4:$F$2000)*(IF(Resumo!$Q$5="",1,'Diário 3º PA'!$O$4:$O$2000=Resumo!$Q$5)))
+SUMPRODUCT(('Diário 4º PA'!$E$4:$E$2000='Analítico Cp.'!$B163)*('Diário 4º PA'!$C$4:$C$2000&gt;=J$4)*('Diário 4º PA'!$C$4:$C$2000&lt;=EOMONTH(J$4,0))*('Diário 4º PA'!$F$4:$F$2000)*(IF(Resumo!$Q$5="",1,'Diário 4º PA'!$O$4:$O$2000=Resumo!$Q$5)))
+SUMPRODUCT(('Comp.'!$D$5:$D$763=$B163)*('Comp.'!$B$5:$B$763&gt;=J$4)*('Comp.'!$B$5:$B$763&lt;=EOMONTH(J$4,0))*('Comp.'!$E$5:$E$763)*(IF(Resumo!$Q$5="",1,'Comp.'!$K$5:$K$763=Resumo!$Q$5)))</f>
        <v>0</v>
      </c>
      <c r="K163" s="199">
        <f t="array" ref="K163">SUMPRODUCT(('Diário 1º PA'!$E$4:$E$2977='Analítico Cp.'!$B163)*('Diário 1º PA'!$C$4:$C$2977&gt;=K$4)*('Diário 1º PA'!$C$4:$C$2977&lt;=EOMONTH(K$4,0))*('Diário 1º PA'!$F$4:$F$2977)*(IF(Resumo!$Q$5="",1,'Diário 1º PA'!$O$4:$O$2977=Resumo!$Q$5)))
+SUMPRODUCT(('Diário 2º PA'!$E$4:$E$2000='Analítico Cp.'!$B163)*('Diário 2º PA'!$C$4:$C$2000&gt;=K$4)*('Diário 2º PA'!$C$4:$C$2000&lt;=EOMONTH(K$4,0))*('Diário 2º PA'!$F$4:$F$2000)*(IF(Resumo!$Q$5="",1,'Diário 2º PA'!$O$4:$O$2000=Resumo!$Q$5)))
+SUMPRODUCT(('Diário 3º PA'!$E$4:$E$2000='Analítico Cp.'!$B163)*('Diário 3º PA'!$C$4:$C$2000&gt;=K$4)*('Diário 3º PA'!$C$4:$C$2000&lt;=EOMONTH(K$4,0))*('Diário 3º PA'!$F$4:$F$2000)*(IF(Resumo!$Q$5="",1,'Diário 3º PA'!$O$4:$O$2000=Resumo!$Q$5)))
+SUMPRODUCT(('Diário 4º PA'!$E$4:$E$2000='Analítico Cp.'!$B163)*('Diário 4º PA'!$C$4:$C$2000&gt;=K$4)*('Diário 4º PA'!$C$4:$C$2000&lt;=EOMONTH(K$4,0))*('Diário 4º PA'!$F$4:$F$2000)*(IF(Resumo!$Q$5="",1,'Diário 4º PA'!$O$4:$O$2000=Resumo!$Q$5)))
+SUMPRODUCT(('Comp.'!$D$5:$D$763=$B163)*('Comp.'!$B$5:$B$763&gt;=K$4)*('Comp.'!$B$5:$B$763&lt;=EOMONTH(K$4,0))*('Comp.'!$E$5:$E$763)*(IF(Resumo!$Q$5="",1,'Comp.'!$K$5:$K$763=Resumo!$Q$5)))</f>
        <v>0</v>
      </c>
      <c r="L163" s="199">
        <f t="array" ref="L163">SUMPRODUCT(('Diário 1º PA'!$E$4:$E$2977='Analítico Cp.'!$B163)*('Diário 1º PA'!$C$4:$C$2977&gt;=L$4)*('Diário 1º PA'!$C$4:$C$2977&lt;=EOMONTH(L$4,0))*('Diário 1º PA'!$F$4:$F$2977)*(IF(Resumo!$Q$5="",1,'Diário 1º PA'!$O$4:$O$2977=Resumo!$Q$5)))
+SUMPRODUCT(('Diário 2º PA'!$E$4:$E$2000='Analítico Cp.'!$B163)*('Diário 2º PA'!$C$4:$C$2000&gt;=L$4)*('Diário 2º PA'!$C$4:$C$2000&lt;=EOMONTH(L$4,0))*('Diário 2º PA'!$F$4:$F$2000)*(IF(Resumo!$Q$5="",1,'Diário 2º PA'!$O$4:$O$2000=Resumo!$Q$5)))
+SUMPRODUCT(('Diário 3º PA'!$E$4:$E$2000='Analítico Cp.'!$B163)*('Diário 3º PA'!$C$4:$C$2000&gt;=L$4)*('Diário 3º PA'!$C$4:$C$2000&lt;=EOMONTH(L$4,0))*('Diário 3º PA'!$F$4:$F$2000)*(IF(Resumo!$Q$5="",1,'Diário 3º PA'!$O$4:$O$2000=Resumo!$Q$5)))
+SUMPRODUCT(('Diário 4º PA'!$E$4:$E$2000='Analítico Cp.'!$B163)*('Diário 4º PA'!$C$4:$C$2000&gt;=L$4)*('Diário 4º PA'!$C$4:$C$2000&lt;=EOMONTH(L$4,0))*('Diário 4º PA'!$F$4:$F$2000)*(IF(Resumo!$Q$5="",1,'Diário 4º PA'!$O$4:$O$2000=Resumo!$Q$5)))
+SUMPRODUCT(('Comp.'!$D$5:$D$763=$B163)*('Comp.'!$B$5:$B$763&gt;=L$4)*('Comp.'!$B$5:$B$763&lt;=EOMONTH(L$4,0))*('Comp.'!$E$5:$E$763)*(IF(Resumo!$Q$5="",1,'Comp.'!$K$5:$K$763=Resumo!$Q$5)))</f>
        <v>0</v>
      </c>
      <c r="M163" s="199">
        <f t="array" ref="M163">SUMPRODUCT(('Diário 1º PA'!$E$4:$E$2977='Analítico Cp.'!$B163)*('Diário 1º PA'!$C$4:$C$2977&gt;=M$4)*('Diário 1º PA'!$C$4:$C$2977&lt;=EOMONTH(M$4,0))*('Diário 1º PA'!$F$4:$F$2977)*(IF(Resumo!$Q$5="",1,'Diário 1º PA'!$O$4:$O$2977=Resumo!$Q$5)))
+SUMPRODUCT(('Diário 2º PA'!$E$4:$E$2000='Analítico Cp.'!$B163)*('Diário 2º PA'!$C$4:$C$2000&gt;=M$4)*('Diário 2º PA'!$C$4:$C$2000&lt;=EOMONTH(M$4,0))*('Diário 2º PA'!$F$4:$F$2000)*(IF(Resumo!$Q$5="",1,'Diário 2º PA'!$O$4:$O$2000=Resumo!$Q$5)))
+SUMPRODUCT(('Diário 3º PA'!$E$4:$E$2000='Analítico Cp.'!$B163)*('Diário 3º PA'!$C$4:$C$2000&gt;=M$4)*('Diário 3º PA'!$C$4:$C$2000&lt;=EOMONTH(M$4,0))*('Diário 3º PA'!$F$4:$F$2000)*(IF(Resumo!$Q$5="",1,'Diário 3º PA'!$O$4:$O$2000=Resumo!$Q$5)))
+SUMPRODUCT(('Diário 4º PA'!$E$4:$E$2000='Analítico Cp.'!$B163)*('Diário 4º PA'!$C$4:$C$2000&gt;=M$4)*('Diário 4º PA'!$C$4:$C$2000&lt;=EOMONTH(M$4,0))*('Diário 4º PA'!$F$4:$F$2000)*(IF(Resumo!$Q$5="",1,'Diário 4º PA'!$O$4:$O$2000=Resumo!$Q$5)))
+SUMPRODUCT(('Comp.'!$D$5:$D$763=$B163)*('Comp.'!$B$5:$B$763&gt;=M$4)*('Comp.'!$B$5:$B$763&lt;=EOMONTH(M$4,0))*('Comp.'!$E$5:$E$763)*(IF(Resumo!$Q$5="",1,'Comp.'!$K$5:$K$763=Resumo!$Q$5)))</f>
        <v>0</v>
      </c>
      <c r="N163" s="199">
        <f t="array" ref="N163">SUMPRODUCT(('Diário 1º PA'!$E$4:$E$2977='Analítico Cp.'!$B163)*('Diário 1º PA'!$C$4:$C$2977&gt;=N$4)*('Diário 1º PA'!$C$4:$C$2977&lt;=EOMONTH(N$4,0))*('Diário 1º PA'!$F$4:$F$2977)*(IF(Resumo!$Q$5="",1,'Diário 1º PA'!$O$4:$O$2977=Resumo!$Q$5)))
+SUMPRODUCT(('Diário 2º PA'!$E$4:$E$2000='Analítico Cp.'!$B163)*('Diário 2º PA'!$C$4:$C$2000&gt;=N$4)*('Diário 2º PA'!$C$4:$C$2000&lt;=EOMONTH(N$4,0))*('Diário 2º PA'!$F$4:$F$2000)*(IF(Resumo!$Q$5="",1,'Diário 2º PA'!$O$4:$O$2000=Resumo!$Q$5)))
+SUMPRODUCT(('Diário 3º PA'!$E$4:$E$2000='Analítico Cp.'!$B163)*('Diário 3º PA'!$C$4:$C$2000&gt;=N$4)*('Diário 3º PA'!$C$4:$C$2000&lt;=EOMONTH(N$4,0))*('Diário 3º PA'!$F$4:$F$2000)*(IF(Resumo!$Q$5="",1,'Diário 3º PA'!$O$4:$O$2000=Resumo!$Q$5)))
+SUMPRODUCT(('Diário 4º PA'!$E$4:$E$2000='Analítico Cp.'!$B163)*('Diário 4º PA'!$C$4:$C$2000&gt;=N$4)*('Diário 4º PA'!$C$4:$C$2000&lt;=EOMONTH(N$4,0))*('Diário 4º PA'!$F$4:$F$2000)*(IF(Resumo!$Q$5="",1,'Diário 4º PA'!$O$4:$O$2000=Resumo!$Q$5)))
+SUMPRODUCT(('Comp.'!$D$5:$D$763=$B163)*('Comp.'!$B$5:$B$763&gt;=N$4)*('Comp.'!$B$5:$B$763&lt;=EOMONTH(N$4,0))*('Comp.'!$E$5:$E$763)*(IF(Resumo!$Q$5="",1,'Comp.'!$K$5:$K$763=Resumo!$Q$5)))</f>
        <v>0</v>
      </c>
      <c r="O163" s="200">
        <f t="shared" si="16"/>
        <v>23000</v>
      </c>
      <c r="P163" s="201">
        <f t="shared" si="17"/>
        <v>4.7606180827348098E-3</v>
      </c>
      <c r="Q163" s="174"/>
      <c r="R163" s="174"/>
      <c r="S163" s="174"/>
      <c r="T163" s="174"/>
      <c r="U163" s="174"/>
      <c r="V163" s="174"/>
      <c r="W163" s="174"/>
      <c r="X163" s="174"/>
      <c r="Y163" s="174"/>
      <c r="Z163" s="174"/>
    </row>
    <row r="164" spans="1:26" ht="23.25" customHeight="1" x14ac:dyDescent="0.2">
      <c r="A164" s="234"/>
      <c r="B164" s="235" t="s">
        <v>428</v>
      </c>
      <c r="C164" s="236">
        <f t="shared" ref="C164:O164" si="18">SUBTOTAL(109,C150:C163)</f>
        <v>23000</v>
      </c>
      <c r="D164" s="236">
        <f t="shared" si="18"/>
        <v>0</v>
      </c>
      <c r="E164" s="236">
        <f t="shared" si="18"/>
        <v>0</v>
      </c>
      <c r="F164" s="236">
        <f t="shared" si="18"/>
        <v>0</v>
      </c>
      <c r="G164" s="236">
        <f t="shared" si="18"/>
        <v>0</v>
      </c>
      <c r="H164" s="236">
        <f t="shared" si="18"/>
        <v>0</v>
      </c>
      <c r="I164" s="236">
        <f t="shared" si="18"/>
        <v>0</v>
      </c>
      <c r="J164" s="236">
        <f t="shared" si="18"/>
        <v>0</v>
      </c>
      <c r="K164" s="236">
        <f t="shared" si="18"/>
        <v>0</v>
      </c>
      <c r="L164" s="236">
        <f t="shared" si="18"/>
        <v>0</v>
      </c>
      <c r="M164" s="236">
        <f t="shared" si="18"/>
        <v>0</v>
      </c>
      <c r="N164" s="236">
        <f t="shared" si="18"/>
        <v>0</v>
      </c>
      <c r="O164" s="236">
        <f t="shared" si="18"/>
        <v>23000</v>
      </c>
      <c r="P164" s="237">
        <f t="shared" si="17"/>
        <v>4.7606180827348098E-3</v>
      </c>
      <c r="Q164" s="174"/>
      <c r="R164" s="174"/>
      <c r="S164" s="174"/>
      <c r="T164" s="174"/>
      <c r="U164" s="174"/>
      <c r="V164" s="174"/>
      <c r="W164" s="174"/>
      <c r="X164" s="174"/>
      <c r="Y164" s="174"/>
      <c r="Z164" s="174"/>
    </row>
    <row r="165" spans="1:26" ht="23.25" customHeight="1" x14ac:dyDescent="0.2">
      <c r="A165" s="231" t="s">
        <v>117</v>
      </c>
      <c r="B165" s="192" t="s">
        <v>52</v>
      </c>
      <c r="C165" s="193">
        <f t="array" ref="C165">SUMPRODUCT(('Diário 1º PA'!$E$4:$E$2977='Analítico Cp.'!$B165)*('Diário 1º PA'!$C$4:$C$2977&gt;=C$4)*('Diário 1º PA'!$C$4:$C$2977&lt;=EOMONTH(C$4,0))*('Diário 1º PA'!$F$4:$F$2977)*(IF(Resumo!$Q$5="",1,'Diário 1º PA'!$O$4:$O$2977=Resumo!$Q$5)))
+SUMPRODUCT(('Diário 2º PA'!$E$4:$E$2000='Analítico Cp.'!$B165)*('Diário 2º PA'!$C$4:$C$2000&gt;=C$4)*('Diário 2º PA'!$C$4:$C$2000&lt;=EOMONTH(C$4,0))*('Diário 2º PA'!$F$4:$F$2000)*(IF(Resumo!$Q$5="",1,'Diário 2º PA'!$O$4:$O$2000=Resumo!$Q$5)))
+SUMPRODUCT(('Diário 3º PA'!$E$4:$E$2000='Analítico Cp.'!$B165)*('Diário 3º PA'!$C$4:$C$2000&gt;=C$4)*('Diário 3º PA'!$C$4:$C$2000&lt;=EOMONTH(C$4,0))*('Diário 3º PA'!$F$4:$F$2000)*(IF(Resumo!$Q$5="",1,'Diário 3º PA'!$O$4:$O$2000=Resumo!$Q$5)))
+SUMPRODUCT(('Diário 4º PA'!$E$4:$E$2000='Analítico Cp.'!$B165)*('Diário 4º PA'!$C$4:$C$2000&gt;=C$4)*('Diário 4º PA'!$C$4:$C$2000&lt;=EOMONTH(C$4,0))*('Diário 4º PA'!$F$4:$F$2000)*(IF(Resumo!$Q$5="",1,'Diário 4º PA'!$O$4:$O$2000=Resumo!$Q$5)))
+SUMPRODUCT(('Comp.'!$D$5:$D$763=$B165)*('Comp.'!$B$5:$B$763&gt;=C$4)*('Comp.'!$B$5:$B$763&lt;=EOMONTH(C$4,0))*('Comp.'!$E$5:$E$763)*(IF(Resumo!$Q$5="",1,'Comp.'!$K$5:$K$763=Resumo!$Q$5)))</f>
        <v>10760.62</v>
      </c>
      <c r="D165" s="193">
        <f t="array" ref="D165">SUMPRODUCT(('Diário 1º PA'!$E$4:$E$2977='Analítico Cp.'!$B165)*('Diário 1º PA'!$C$4:$C$2977&gt;=D$4)*('Diário 1º PA'!$C$4:$C$2977&lt;=EOMONTH(D$4,0))*('Diário 1º PA'!$F$4:$F$2977)*(IF(Resumo!$Q$5="",1,'Diário 1º PA'!$O$4:$O$2977=Resumo!$Q$5)))
+SUMPRODUCT(('Diário 2º PA'!$E$4:$E$2000='Analítico Cp.'!$B165)*('Diário 2º PA'!$C$4:$C$2000&gt;=D$4)*('Diário 2º PA'!$C$4:$C$2000&lt;=EOMONTH(D$4,0))*('Diário 2º PA'!$F$4:$F$2000)*(IF(Resumo!$Q$5="",1,'Diário 2º PA'!$O$4:$O$2000=Resumo!$Q$5)))
+SUMPRODUCT(('Diário 3º PA'!$E$4:$E$2000='Analítico Cp.'!$B165)*('Diário 3º PA'!$C$4:$C$2000&gt;=D$4)*('Diário 3º PA'!$C$4:$C$2000&lt;=EOMONTH(D$4,0))*('Diário 3º PA'!$F$4:$F$2000)*(IF(Resumo!$Q$5="",1,'Diário 3º PA'!$O$4:$O$2000=Resumo!$Q$5)))
+SUMPRODUCT(('Diário 4º PA'!$E$4:$E$2000='Analítico Cp.'!$B165)*('Diário 4º PA'!$C$4:$C$2000&gt;=D$4)*('Diário 4º PA'!$C$4:$C$2000&lt;=EOMONTH(D$4,0))*('Diário 4º PA'!$F$4:$F$2000)*(IF(Resumo!$Q$5="",1,'Diário 4º PA'!$O$4:$O$2000=Resumo!$Q$5)))
+SUMPRODUCT(('Comp.'!$D$5:$D$763=$B165)*('Comp.'!$B$5:$B$763&gt;=D$4)*('Comp.'!$B$5:$B$763&lt;=EOMONTH(D$4,0))*('Comp.'!$E$5:$E$763)*(IF(Resumo!$Q$5="",1,'Comp.'!$K$5:$K$763=Resumo!$Q$5)))</f>
        <v>18857.13</v>
      </c>
      <c r="E165" s="193">
        <f t="array" ref="E165">SUMPRODUCT(('Diário 1º PA'!$E$4:$E$2977='Analítico Cp.'!$B165)*('Diário 1º PA'!$C$4:$C$2977&gt;=E$4)*('Diário 1º PA'!$C$4:$C$2977&lt;=EOMONTH(E$4,0))*('Diário 1º PA'!$F$4:$F$2977)*(IF(Resumo!$Q$5="",1,'Diário 1º PA'!$O$4:$O$2977=Resumo!$Q$5)))
+SUMPRODUCT(('Diário 2º PA'!$E$4:$E$2000='Analítico Cp.'!$B165)*('Diário 2º PA'!$C$4:$C$2000&gt;=E$4)*('Diário 2º PA'!$C$4:$C$2000&lt;=EOMONTH(E$4,0))*('Diário 2º PA'!$F$4:$F$2000)*(IF(Resumo!$Q$5="",1,'Diário 2º PA'!$O$4:$O$2000=Resumo!$Q$5)))
+SUMPRODUCT(('Diário 3º PA'!$E$4:$E$2000='Analítico Cp.'!$B165)*('Diário 3º PA'!$C$4:$C$2000&gt;=E$4)*('Diário 3º PA'!$C$4:$C$2000&lt;=EOMONTH(E$4,0))*('Diário 3º PA'!$F$4:$F$2000)*(IF(Resumo!$Q$5="",1,'Diário 3º PA'!$O$4:$O$2000=Resumo!$Q$5)))
+SUMPRODUCT(('Diário 4º PA'!$E$4:$E$2000='Analítico Cp.'!$B165)*('Diário 4º PA'!$C$4:$C$2000&gt;=E$4)*('Diário 4º PA'!$C$4:$C$2000&lt;=EOMONTH(E$4,0))*('Diário 4º PA'!$F$4:$F$2000)*(IF(Resumo!$Q$5="",1,'Diário 4º PA'!$O$4:$O$2000=Resumo!$Q$5)))
+SUMPRODUCT(('Comp.'!$D$5:$D$763=$B165)*('Comp.'!$B$5:$B$763&gt;=E$4)*('Comp.'!$B$5:$B$763&lt;=EOMONTH(E$4,0))*('Comp.'!$E$5:$E$763)*(IF(Resumo!$Q$5="",1,'Comp.'!$K$5:$K$763=Resumo!$Q$5)))</f>
        <v>18403.57</v>
      </c>
      <c r="F165" s="193">
        <f t="array" ref="F165">SUMPRODUCT(('Diário 1º PA'!$E$4:$E$2977='Analítico Cp.'!$B165)*('Diário 1º PA'!$C$4:$C$2977&gt;=F$4)*('Diário 1º PA'!$C$4:$C$2977&lt;=EOMONTH(F$4,0))*('Diário 1º PA'!$F$4:$F$2977)*(IF(Resumo!$Q$5="",1,'Diário 1º PA'!$O$4:$O$2977=Resumo!$Q$5)))
+SUMPRODUCT(('Diário 2º PA'!$E$4:$E$2000='Analítico Cp.'!$B165)*('Diário 2º PA'!$C$4:$C$2000&gt;=F$4)*('Diário 2º PA'!$C$4:$C$2000&lt;=EOMONTH(F$4,0))*('Diário 2º PA'!$F$4:$F$2000)*(IF(Resumo!$Q$5="",1,'Diário 2º PA'!$O$4:$O$2000=Resumo!$Q$5)))
+SUMPRODUCT(('Diário 3º PA'!$E$4:$E$2000='Analítico Cp.'!$B165)*('Diário 3º PA'!$C$4:$C$2000&gt;=F$4)*('Diário 3º PA'!$C$4:$C$2000&lt;=EOMONTH(F$4,0))*('Diário 3º PA'!$F$4:$F$2000)*(IF(Resumo!$Q$5="",1,'Diário 3º PA'!$O$4:$O$2000=Resumo!$Q$5)))
+SUMPRODUCT(('Diário 4º PA'!$E$4:$E$2000='Analítico Cp.'!$B165)*('Diário 4º PA'!$C$4:$C$2000&gt;=F$4)*('Diário 4º PA'!$C$4:$C$2000&lt;=EOMONTH(F$4,0))*('Diário 4º PA'!$F$4:$F$2000)*(IF(Resumo!$Q$5="",1,'Diário 4º PA'!$O$4:$O$2000=Resumo!$Q$5)))
+SUMPRODUCT(('Comp.'!$D$5:$D$763=$B165)*('Comp.'!$B$5:$B$763&gt;=F$4)*('Comp.'!$B$5:$B$763&lt;=EOMONTH(F$4,0))*('Comp.'!$E$5:$E$763)*(IF(Resumo!$Q$5="",1,'Comp.'!$K$5:$K$763=Resumo!$Q$5)))</f>
        <v>0</v>
      </c>
      <c r="G165" s="193">
        <f t="array" ref="G165">SUMPRODUCT(('Diário 1º PA'!$E$4:$E$2977='Analítico Cp.'!$B165)*('Diário 1º PA'!$C$4:$C$2977&gt;=G$4)*('Diário 1º PA'!$C$4:$C$2977&lt;=EOMONTH(G$4,0))*('Diário 1º PA'!$F$4:$F$2977)*(IF(Resumo!$Q$5="",1,'Diário 1º PA'!$O$4:$O$2977=Resumo!$Q$5)))
+SUMPRODUCT(('Diário 2º PA'!$E$4:$E$2000='Analítico Cp.'!$B165)*('Diário 2º PA'!$C$4:$C$2000&gt;=G$4)*('Diário 2º PA'!$C$4:$C$2000&lt;=EOMONTH(G$4,0))*('Diário 2º PA'!$F$4:$F$2000)*(IF(Resumo!$Q$5="",1,'Diário 2º PA'!$O$4:$O$2000=Resumo!$Q$5)))
+SUMPRODUCT(('Diário 3º PA'!$E$4:$E$2000='Analítico Cp.'!$B165)*('Diário 3º PA'!$C$4:$C$2000&gt;=G$4)*('Diário 3º PA'!$C$4:$C$2000&lt;=EOMONTH(G$4,0))*('Diário 3º PA'!$F$4:$F$2000)*(IF(Resumo!$Q$5="",1,'Diário 3º PA'!$O$4:$O$2000=Resumo!$Q$5)))
+SUMPRODUCT(('Diário 4º PA'!$E$4:$E$2000='Analítico Cp.'!$B165)*('Diário 4º PA'!$C$4:$C$2000&gt;=G$4)*('Diário 4º PA'!$C$4:$C$2000&lt;=EOMONTH(G$4,0))*('Diário 4º PA'!$F$4:$F$2000)*(IF(Resumo!$Q$5="",1,'Diário 4º PA'!$O$4:$O$2000=Resumo!$Q$5)))
+SUMPRODUCT(('Comp.'!$D$5:$D$763=$B165)*('Comp.'!$B$5:$B$763&gt;=G$4)*('Comp.'!$B$5:$B$763&lt;=EOMONTH(G$4,0))*('Comp.'!$E$5:$E$763)*(IF(Resumo!$Q$5="",1,'Comp.'!$K$5:$K$763=Resumo!$Q$5)))</f>
        <v>0</v>
      </c>
      <c r="H165" s="193">
        <f t="array" ref="H165">SUMPRODUCT(('Diário 1º PA'!$E$4:$E$2977='Analítico Cp.'!$B165)*('Diário 1º PA'!$C$4:$C$2977&gt;=H$4)*('Diário 1º PA'!$C$4:$C$2977&lt;=EOMONTH(H$4,0))*('Diário 1º PA'!$F$4:$F$2977)*(IF(Resumo!$Q$5="",1,'Diário 1º PA'!$O$4:$O$2977=Resumo!$Q$5)))
+SUMPRODUCT(('Diário 2º PA'!$E$4:$E$2000='Analítico Cp.'!$B165)*('Diário 2º PA'!$C$4:$C$2000&gt;=H$4)*('Diário 2º PA'!$C$4:$C$2000&lt;=EOMONTH(H$4,0))*('Diário 2º PA'!$F$4:$F$2000)*(IF(Resumo!$Q$5="",1,'Diário 2º PA'!$O$4:$O$2000=Resumo!$Q$5)))
+SUMPRODUCT(('Diário 3º PA'!$E$4:$E$2000='Analítico Cp.'!$B165)*('Diário 3º PA'!$C$4:$C$2000&gt;=H$4)*('Diário 3º PA'!$C$4:$C$2000&lt;=EOMONTH(H$4,0))*('Diário 3º PA'!$F$4:$F$2000)*(IF(Resumo!$Q$5="",1,'Diário 3º PA'!$O$4:$O$2000=Resumo!$Q$5)))
+SUMPRODUCT(('Diário 4º PA'!$E$4:$E$2000='Analítico Cp.'!$B165)*('Diário 4º PA'!$C$4:$C$2000&gt;=H$4)*('Diário 4º PA'!$C$4:$C$2000&lt;=EOMONTH(H$4,0))*('Diário 4º PA'!$F$4:$F$2000)*(IF(Resumo!$Q$5="",1,'Diário 4º PA'!$O$4:$O$2000=Resumo!$Q$5)))
+SUMPRODUCT(('Comp.'!$D$5:$D$763=$B165)*('Comp.'!$B$5:$B$763&gt;=H$4)*('Comp.'!$B$5:$B$763&lt;=EOMONTH(H$4,0))*('Comp.'!$E$5:$E$763)*(IF(Resumo!$Q$5="",1,'Comp.'!$K$5:$K$763=Resumo!$Q$5)))</f>
        <v>0</v>
      </c>
      <c r="I165" s="193">
        <f t="array" ref="I165">SUMPRODUCT(('Diário 1º PA'!$E$4:$E$2977='Analítico Cp.'!$B165)*('Diário 1º PA'!$C$4:$C$2977&gt;=I$4)*('Diário 1º PA'!$C$4:$C$2977&lt;=EOMONTH(I$4,0))*('Diário 1º PA'!$F$4:$F$2977)*(IF(Resumo!$Q$5="",1,'Diário 1º PA'!$O$4:$O$2977=Resumo!$Q$5)))
+SUMPRODUCT(('Diário 2º PA'!$E$4:$E$2000='Analítico Cp.'!$B165)*('Diário 2º PA'!$C$4:$C$2000&gt;=I$4)*('Diário 2º PA'!$C$4:$C$2000&lt;=EOMONTH(I$4,0))*('Diário 2º PA'!$F$4:$F$2000)*(IF(Resumo!$Q$5="",1,'Diário 2º PA'!$O$4:$O$2000=Resumo!$Q$5)))
+SUMPRODUCT(('Diário 3º PA'!$E$4:$E$2000='Analítico Cp.'!$B165)*('Diário 3º PA'!$C$4:$C$2000&gt;=I$4)*('Diário 3º PA'!$C$4:$C$2000&lt;=EOMONTH(I$4,0))*('Diário 3º PA'!$F$4:$F$2000)*(IF(Resumo!$Q$5="",1,'Diário 3º PA'!$O$4:$O$2000=Resumo!$Q$5)))
+SUMPRODUCT(('Diário 4º PA'!$E$4:$E$2000='Analítico Cp.'!$B165)*('Diário 4º PA'!$C$4:$C$2000&gt;=I$4)*('Diário 4º PA'!$C$4:$C$2000&lt;=EOMONTH(I$4,0))*('Diário 4º PA'!$F$4:$F$2000)*(IF(Resumo!$Q$5="",1,'Diário 4º PA'!$O$4:$O$2000=Resumo!$Q$5)))
+SUMPRODUCT(('Comp.'!$D$5:$D$763=$B165)*('Comp.'!$B$5:$B$763&gt;=I$4)*('Comp.'!$B$5:$B$763&lt;=EOMONTH(I$4,0))*('Comp.'!$E$5:$E$763)*(IF(Resumo!$Q$5="",1,'Comp.'!$K$5:$K$763=Resumo!$Q$5)))</f>
        <v>0</v>
      </c>
      <c r="J165" s="193">
        <f t="array" ref="J165">SUMPRODUCT(('Diário 1º PA'!$E$4:$E$2977='Analítico Cp.'!$B165)*('Diário 1º PA'!$C$4:$C$2977&gt;=J$4)*('Diário 1º PA'!$C$4:$C$2977&lt;=EOMONTH(J$4,0))*('Diário 1º PA'!$F$4:$F$2977)*(IF(Resumo!$Q$5="",1,'Diário 1º PA'!$O$4:$O$2977=Resumo!$Q$5)))
+SUMPRODUCT(('Diário 2º PA'!$E$4:$E$2000='Analítico Cp.'!$B165)*('Diário 2º PA'!$C$4:$C$2000&gt;=J$4)*('Diário 2º PA'!$C$4:$C$2000&lt;=EOMONTH(J$4,0))*('Diário 2º PA'!$F$4:$F$2000)*(IF(Resumo!$Q$5="",1,'Diário 2º PA'!$O$4:$O$2000=Resumo!$Q$5)))
+SUMPRODUCT(('Diário 3º PA'!$E$4:$E$2000='Analítico Cp.'!$B165)*('Diário 3º PA'!$C$4:$C$2000&gt;=J$4)*('Diário 3º PA'!$C$4:$C$2000&lt;=EOMONTH(J$4,0))*('Diário 3º PA'!$F$4:$F$2000)*(IF(Resumo!$Q$5="",1,'Diário 3º PA'!$O$4:$O$2000=Resumo!$Q$5)))
+SUMPRODUCT(('Diário 4º PA'!$E$4:$E$2000='Analítico Cp.'!$B165)*('Diário 4º PA'!$C$4:$C$2000&gt;=J$4)*('Diário 4º PA'!$C$4:$C$2000&lt;=EOMONTH(J$4,0))*('Diário 4º PA'!$F$4:$F$2000)*(IF(Resumo!$Q$5="",1,'Diário 4º PA'!$O$4:$O$2000=Resumo!$Q$5)))
+SUMPRODUCT(('Comp.'!$D$5:$D$763=$B165)*('Comp.'!$B$5:$B$763&gt;=J$4)*('Comp.'!$B$5:$B$763&lt;=EOMONTH(J$4,0))*('Comp.'!$E$5:$E$763)*(IF(Resumo!$Q$5="",1,'Comp.'!$K$5:$K$763=Resumo!$Q$5)))</f>
        <v>0</v>
      </c>
      <c r="K165" s="193">
        <f t="array" ref="K165">SUMPRODUCT(('Diário 1º PA'!$E$4:$E$2977='Analítico Cp.'!$B165)*('Diário 1º PA'!$C$4:$C$2977&gt;=K$4)*('Diário 1º PA'!$C$4:$C$2977&lt;=EOMONTH(K$4,0))*('Diário 1º PA'!$F$4:$F$2977)*(IF(Resumo!$Q$5="",1,'Diário 1º PA'!$O$4:$O$2977=Resumo!$Q$5)))
+SUMPRODUCT(('Diário 2º PA'!$E$4:$E$2000='Analítico Cp.'!$B165)*('Diário 2º PA'!$C$4:$C$2000&gt;=K$4)*('Diário 2º PA'!$C$4:$C$2000&lt;=EOMONTH(K$4,0))*('Diário 2º PA'!$F$4:$F$2000)*(IF(Resumo!$Q$5="",1,'Diário 2º PA'!$O$4:$O$2000=Resumo!$Q$5)))
+SUMPRODUCT(('Diário 3º PA'!$E$4:$E$2000='Analítico Cp.'!$B165)*('Diário 3º PA'!$C$4:$C$2000&gt;=K$4)*('Diário 3º PA'!$C$4:$C$2000&lt;=EOMONTH(K$4,0))*('Diário 3º PA'!$F$4:$F$2000)*(IF(Resumo!$Q$5="",1,'Diário 3º PA'!$O$4:$O$2000=Resumo!$Q$5)))
+SUMPRODUCT(('Diário 4º PA'!$E$4:$E$2000='Analítico Cp.'!$B165)*('Diário 4º PA'!$C$4:$C$2000&gt;=K$4)*('Diário 4º PA'!$C$4:$C$2000&lt;=EOMONTH(K$4,0))*('Diário 4º PA'!$F$4:$F$2000)*(IF(Resumo!$Q$5="",1,'Diário 4º PA'!$O$4:$O$2000=Resumo!$Q$5)))
+SUMPRODUCT(('Comp.'!$D$5:$D$763=$B165)*('Comp.'!$B$5:$B$763&gt;=K$4)*('Comp.'!$B$5:$B$763&lt;=EOMONTH(K$4,0))*('Comp.'!$E$5:$E$763)*(IF(Resumo!$Q$5="",1,'Comp.'!$K$5:$K$763=Resumo!$Q$5)))</f>
        <v>0</v>
      </c>
      <c r="L165" s="193">
        <f t="array" ref="L165">SUMPRODUCT(('Diário 1º PA'!$E$4:$E$2977='Analítico Cp.'!$B165)*('Diário 1º PA'!$C$4:$C$2977&gt;=L$4)*('Diário 1º PA'!$C$4:$C$2977&lt;=EOMONTH(L$4,0))*('Diário 1º PA'!$F$4:$F$2977)*(IF(Resumo!$Q$5="",1,'Diário 1º PA'!$O$4:$O$2977=Resumo!$Q$5)))
+SUMPRODUCT(('Diário 2º PA'!$E$4:$E$2000='Analítico Cp.'!$B165)*('Diário 2º PA'!$C$4:$C$2000&gt;=L$4)*('Diário 2º PA'!$C$4:$C$2000&lt;=EOMONTH(L$4,0))*('Diário 2º PA'!$F$4:$F$2000)*(IF(Resumo!$Q$5="",1,'Diário 2º PA'!$O$4:$O$2000=Resumo!$Q$5)))
+SUMPRODUCT(('Diário 3º PA'!$E$4:$E$2000='Analítico Cp.'!$B165)*('Diário 3º PA'!$C$4:$C$2000&gt;=L$4)*('Diário 3º PA'!$C$4:$C$2000&lt;=EOMONTH(L$4,0))*('Diário 3º PA'!$F$4:$F$2000)*(IF(Resumo!$Q$5="",1,'Diário 3º PA'!$O$4:$O$2000=Resumo!$Q$5)))
+SUMPRODUCT(('Diário 4º PA'!$E$4:$E$2000='Analítico Cp.'!$B165)*('Diário 4º PA'!$C$4:$C$2000&gt;=L$4)*('Diário 4º PA'!$C$4:$C$2000&lt;=EOMONTH(L$4,0))*('Diário 4º PA'!$F$4:$F$2000)*(IF(Resumo!$Q$5="",1,'Diário 4º PA'!$O$4:$O$2000=Resumo!$Q$5)))
+SUMPRODUCT(('Comp.'!$D$5:$D$763=$B165)*('Comp.'!$B$5:$B$763&gt;=L$4)*('Comp.'!$B$5:$B$763&lt;=EOMONTH(L$4,0))*('Comp.'!$E$5:$E$763)*(IF(Resumo!$Q$5="",1,'Comp.'!$K$5:$K$763=Resumo!$Q$5)))</f>
        <v>0</v>
      </c>
      <c r="M165" s="193">
        <f t="array" ref="M165">SUMPRODUCT(('Diário 1º PA'!$E$4:$E$2977='Analítico Cp.'!$B165)*('Diário 1º PA'!$C$4:$C$2977&gt;=M$4)*('Diário 1º PA'!$C$4:$C$2977&lt;=EOMONTH(M$4,0))*('Diário 1º PA'!$F$4:$F$2977)*(IF(Resumo!$Q$5="",1,'Diário 1º PA'!$O$4:$O$2977=Resumo!$Q$5)))
+SUMPRODUCT(('Diário 2º PA'!$E$4:$E$2000='Analítico Cp.'!$B165)*('Diário 2º PA'!$C$4:$C$2000&gt;=M$4)*('Diário 2º PA'!$C$4:$C$2000&lt;=EOMONTH(M$4,0))*('Diário 2º PA'!$F$4:$F$2000)*(IF(Resumo!$Q$5="",1,'Diário 2º PA'!$O$4:$O$2000=Resumo!$Q$5)))
+SUMPRODUCT(('Diário 3º PA'!$E$4:$E$2000='Analítico Cp.'!$B165)*('Diário 3º PA'!$C$4:$C$2000&gt;=M$4)*('Diário 3º PA'!$C$4:$C$2000&lt;=EOMONTH(M$4,0))*('Diário 3º PA'!$F$4:$F$2000)*(IF(Resumo!$Q$5="",1,'Diário 3º PA'!$O$4:$O$2000=Resumo!$Q$5)))
+SUMPRODUCT(('Diário 4º PA'!$E$4:$E$2000='Analítico Cp.'!$B165)*('Diário 4º PA'!$C$4:$C$2000&gt;=M$4)*('Diário 4º PA'!$C$4:$C$2000&lt;=EOMONTH(M$4,0))*('Diário 4º PA'!$F$4:$F$2000)*(IF(Resumo!$Q$5="",1,'Diário 4º PA'!$O$4:$O$2000=Resumo!$Q$5)))
+SUMPRODUCT(('Comp.'!$D$5:$D$763=$B165)*('Comp.'!$B$5:$B$763&gt;=M$4)*('Comp.'!$B$5:$B$763&lt;=EOMONTH(M$4,0))*('Comp.'!$E$5:$E$763)*(IF(Resumo!$Q$5="",1,'Comp.'!$K$5:$K$763=Resumo!$Q$5)))</f>
        <v>0</v>
      </c>
      <c r="N165" s="193">
        <f t="array" ref="N165">SUMPRODUCT(('Diário 1º PA'!$E$4:$E$2977='Analítico Cp.'!$B165)*('Diário 1º PA'!$C$4:$C$2977&gt;=N$4)*('Diário 1º PA'!$C$4:$C$2977&lt;=EOMONTH(N$4,0))*('Diário 1º PA'!$F$4:$F$2977)*(IF(Resumo!$Q$5="",1,'Diário 1º PA'!$O$4:$O$2977=Resumo!$Q$5)))
+SUMPRODUCT(('Diário 2º PA'!$E$4:$E$2000='Analítico Cp.'!$B165)*('Diário 2º PA'!$C$4:$C$2000&gt;=N$4)*('Diário 2º PA'!$C$4:$C$2000&lt;=EOMONTH(N$4,0))*('Diário 2º PA'!$F$4:$F$2000)*(IF(Resumo!$Q$5="",1,'Diário 2º PA'!$O$4:$O$2000=Resumo!$Q$5)))
+SUMPRODUCT(('Diário 3º PA'!$E$4:$E$2000='Analítico Cp.'!$B165)*('Diário 3º PA'!$C$4:$C$2000&gt;=N$4)*('Diário 3º PA'!$C$4:$C$2000&lt;=EOMONTH(N$4,0))*('Diário 3º PA'!$F$4:$F$2000)*(IF(Resumo!$Q$5="",1,'Diário 3º PA'!$O$4:$O$2000=Resumo!$Q$5)))
+SUMPRODUCT(('Diário 4º PA'!$E$4:$E$2000='Analítico Cp.'!$B165)*('Diário 4º PA'!$C$4:$C$2000&gt;=N$4)*('Diário 4º PA'!$C$4:$C$2000&lt;=EOMONTH(N$4,0))*('Diário 4º PA'!$F$4:$F$2000)*(IF(Resumo!$Q$5="",1,'Diário 4º PA'!$O$4:$O$2000=Resumo!$Q$5)))
+SUMPRODUCT(('Comp.'!$D$5:$D$763=$B165)*('Comp.'!$B$5:$B$763&gt;=N$4)*('Comp.'!$B$5:$B$763&lt;=EOMONTH(N$4,0))*('Comp.'!$E$5:$E$763)*(IF(Resumo!$Q$5="",1,'Comp.'!$K$5:$K$763=Resumo!$Q$5)))</f>
        <v>0</v>
      </c>
      <c r="O165" s="194">
        <f>SUM(C165:N165)</f>
        <v>48021.32</v>
      </c>
      <c r="P165" s="230">
        <f t="shared" si="17"/>
        <v>9.9396158412519472E-3</v>
      </c>
      <c r="Q165" s="174"/>
      <c r="R165" s="174"/>
      <c r="S165" s="174"/>
      <c r="T165" s="174"/>
      <c r="U165" s="174"/>
      <c r="V165" s="174"/>
      <c r="W165" s="174"/>
      <c r="X165" s="174"/>
      <c r="Y165" s="174"/>
      <c r="Z165" s="174"/>
    </row>
    <row r="166" spans="1:26" ht="23.25" customHeight="1" x14ac:dyDescent="0.2">
      <c r="A166" s="212" t="s">
        <v>429</v>
      </c>
      <c r="B166" s="104"/>
      <c r="C166" s="239">
        <f t="shared" ref="C166:N166" si="19">SUBTOTAL(109,C18:C164)</f>
        <v>1267325.5479874804</v>
      </c>
      <c r="D166" s="239">
        <f t="shared" si="19"/>
        <v>1621668.6548869063</v>
      </c>
      <c r="E166" s="239">
        <f t="shared" si="19"/>
        <v>1894289.9085386894</v>
      </c>
      <c r="F166" s="239">
        <f t="shared" si="19"/>
        <v>0</v>
      </c>
      <c r="G166" s="239">
        <f t="shared" si="19"/>
        <v>0</v>
      </c>
      <c r="H166" s="239">
        <f t="shared" si="19"/>
        <v>0</v>
      </c>
      <c r="I166" s="239">
        <f t="shared" si="19"/>
        <v>0</v>
      </c>
      <c r="J166" s="239">
        <f t="shared" si="19"/>
        <v>0</v>
      </c>
      <c r="K166" s="239">
        <f t="shared" si="19"/>
        <v>0</v>
      </c>
      <c r="L166" s="239">
        <f t="shared" si="19"/>
        <v>0</v>
      </c>
      <c r="M166" s="239">
        <f t="shared" si="19"/>
        <v>0</v>
      </c>
      <c r="N166" s="239">
        <f t="shared" si="19"/>
        <v>0</v>
      </c>
      <c r="O166" s="239">
        <f>SUBTOTAL(109,O18:O165)</f>
        <v>4831305.4314130777</v>
      </c>
      <c r="P166" s="240">
        <f t="shared" si="17"/>
        <v>1</v>
      </c>
      <c r="Q166" s="174"/>
      <c r="R166" s="174"/>
      <c r="S166" s="174"/>
      <c r="T166" s="174"/>
      <c r="U166" s="174"/>
      <c r="V166" s="174"/>
      <c r="W166" s="174"/>
      <c r="X166" s="174"/>
      <c r="Y166" s="174"/>
      <c r="Z166" s="174"/>
    </row>
    <row r="167" spans="1:26" ht="12.75" customHeight="1" x14ac:dyDescent="0.2">
      <c r="A167" s="174"/>
      <c r="B167" s="174"/>
      <c r="C167" s="174"/>
      <c r="D167" s="174"/>
      <c r="E167" s="174"/>
      <c r="F167" s="174"/>
      <c r="G167" s="174"/>
      <c r="H167" s="174"/>
      <c r="I167" s="174"/>
      <c r="J167" s="174"/>
      <c r="K167" s="174"/>
      <c r="L167" s="174"/>
      <c r="M167" s="174"/>
      <c r="N167" s="174"/>
      <c r="O167" s="174"/>
      <c r="P167" s="174"/>
      <c r="Q167" s="174"/>
      <c r="R167" s="174"/>
      <c r="S167" s="174"/>
      <c r="T167" s="174"/>
      <c r="U167" s="174"/>
      <c r="V167" s="174"/>
      <c r="W167" s="174"/>
      <c r="X167" s="174"/>
      <c r="Y167" s="174"/>
      <c r="Z167" s="174"/>
    </row>
    <row r="168" spans="1:26" ht="12.75" customHeight="1" x14ac:dyDescent="0.2">
      <c r="A168" s="174"/>
      <c r="B168" s="174"/>
      <c r="C168" s="174"/>
      <c r="D168" s="174"/>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row>
    <row r="169" spans="1:26" ht="12.75" customHeight="1" x14ac:dyDescent="0.2">
      <c r="A169" s="174"/>
      <c r="B169" s="174"/>
      <c r="C169" s="174"/>
      <c r="D169" s="174"/>
      <c r="E169" s="174"/>
      <c r="F169" s="174"/>
      <c r="G169" s="174"/>
      <c r="H169" s="174"/>
      <c r="I169" s="174"/>
      <c r="J169" s="174"/>
      <c r="K169" s="174"/>
      <c r="L169" s="174"/>
      <c r="M169" s="174"/>
      <c r="N169" s="174"/>
      <c r="O169" s="174"/>
      <c r="P169" s="174"/>
      <c r="Q169" s="174"/>
      <c r="R169" s="174"/>
      <c r="S169" s="174"/>
      <c r="T169" s="174"/>
      <c r="U169" s="174"/>
      <c r="V169" s="174"/>
      <c r="W169" s="174"/>
      <c r="X169" s="174"/>
      <c r="Y169" s="174"/>
      <c r="Z169" s="174"/>
    </row>
    <row r="170" spans="1:26" ht="12.75" customHeight="1" x14ac:dyDescent="0.2">
      <c r="A170" s="174"/>
      <c r="B170" s="174"/>
      <c r="C170" s="174"/>
      <c r="D170" s="174"/>
      <c r="E170" s="174"/>
      <c r="F170" s="174"/>
      <c r="G170" s="174"/>
      <c r="H170" s="174"/>
      <c r="I170" s="174"/>
      <c r="J170" s="174"/>
      <c r="K170" s="174"/>
      <c r="L170" s="174"/>
      <c r="M170" s="174"/>
      <c r="N170" s="174"/>
      <c r="O170" s="174"/>
      <c r="P170" s="174"/>
      <c r="Q170" s="174"/>
      <c r="R170" s="174"/>
      <c r="S170" s="174"/>
      <c r="T170" s="174"/>
      <c r="U170" s="174"/>
      <c r="V170" s="174"/>
      <c r="W170" s="174"/>
      <c r="X170" s="174"/>
      <c r="Y170" s="174"/>
      <c r="Z170" s="174"/>
    </row>
    <row r="171" spans="1:26" ht="12.75" customHeight="1" x14ac:dyDescent="0.2">
      <c r="A171" s="174"/>
      <c r="B171" s="174"/>
      <c r="C171" s="174"/>
      <c r="D171" s="174"/>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row>
    <row r="172" spans="1:26" ht="12.75" customHeight="1" x14ac:dyDescent="0.2">
      <c r="A172" s="174"/>
      <c r="B172" s="174"/>
      <c r="C172" s="174"/>
      <c r="D172" s="174"/>
      <c r="E172" s="174"/>
      <c r="F172" s="174"/>
      <c r="G172" s="174"/>
      <c r="H172" s="174"/>
      <c r="I172" s="174"/>
      <c r="J172" s="174"/>
      <c r="K172" s="174"/>
      <c r="L172" s="174"/>
      <c r="M172" s="174"/>
      <c r="N172" s="174"/>
      <c r="O172" s="174"/>
      <c r="P172" s="174"/>
      <c r="Q172" s="174"/>
      <c r="R172" s="174"/>
      <c r="S172" s="174"/>
      <c r="T172" s="174"/>
      <c r="U172" s="174"/>
      <c r="V172" s="174"/>
      <c r="W172" s="174"/>
      <c r="X172" s="174"/>
      <c r="Y172" s="174"/>
      <c r="Z172" s="174"/>
    </row>
    <row r="173" spans="1:26" ht="12.75" customHeight="1" x14ac:dyDescent="0.2">
      <c r="A173" s="174"/>
      <c r="B173" s="174"/>
      <c r="C173" s="174"/>
      <c r="D173" s="174"/>
      <c r="E173" s="174"/>
      <c r="F173" s="174"/>
      <c r="G173" s="174"/>
      <c r="H173" s="174"/>
      <c r="I173" s="174"/>
      <c r="J173" s="174"/>
      <c r="K173" s="174"/>
      <c r="L173" s="174"/>
      <c r="M173" s="174"/>
      <c r="N173" s="174"/>
      <c r="O173" s="174"/>
      <c r="P173" s="174"/>
      <c r="Q173" s="174"/>
      <c r="R173" s="174"/>
      <c r="S173" s="174"/>
      <c r="T173" s="174"/>
      <c r="U173" s="174"/>
      <c r="V173" s="174"/>
      <c r="W173" s="174"/>
      <c r="X173" s="174"/>
      <c r="Y173" s="174"/>
      <c r="Z173" s="174"/>
    </row>
    <row r="174" spans="1:26" ht="12.75" customHeight="1" x14ac:dyDescent="0.2">
      <c r="A174" s="174"/>
      <c r="B174" s="174"/>
      <c r="C174" s="174"/>
      <c r="D174" s="174"/>
      <c r="E174" s="174"/>
      <c r="F174" s="174"/>
      <c r="G174" s="174"/>
      <c r="H174" s="174"/>
      <c r="I174" s="174"/>
      <c r="J174" s="174"/>
      <c r="K174" s="174"/>
      <c r="L174" s="174"/>
      <c r="M174" s="174"/>
      <c r="N174" s="174"/>
      <c r="O174" s="174"/>
      <c r="P174" s="174"/>
      <c r="Q174" s="174"/>
      <c r="R174" s="174"/>
      <c r="S174" s="174"/>
      <c r="T174" s="174"/>
      <c r="U174" s="174"/>
      <c r="V174" s="174"/>
      <c r="W174" s="174"/>
      <c r="X174" s="174"/>
      <c r="Y174" s="174"/>
      <c r="Z174" s="174"/>
    </row>
    <row r="175" spans="1:26" ht="12.75" customHeight="1" x14ac:dyDescent="0.2">
      <c r="A175" s="174"/>
      <c r="B175" s="174"/>
      <c r="C175" s="174"/>
      <c r="D175" s="174"/>
      <c r="E175" s="174"/>
      <c r="F175" s="174"/>
      <c r="G175" s="174"/>
      <c r="H175" s="174"/>
      <c r="I175" s="174"/>
      <c r="J175" s="174"/>
      <c r="K175" s="174"/>
      <c r="L175" s="174"/>
      <c r="M175" s="174"/>
      <c r="N175" s="174"/>
      <c r="O175" s="174"/>
      <c r="P175" s="174"/>
      <c r="Q175" s="174"/>
      <c r="R175" s="174"/>
      <c r="S175" s="174"/>
      <c r="T175" s="174"/>
      <c r="U175" s="174"/>
      <c r="V175" s="174"/>
      <c r="W175" s="174"/>
      <c r="X175" s="174"/>
      <c r="Y175" s="174"/>
      <c r="Z175" s="174"/>
    </row>
    <row r="176" spans="1:26" ht="12.75" customHeight="1" x14ac:dyDescent="0.2">
      <c r="A176" s="174"/>
      <c r="B176" s="174"/>
      <c r="C176" s="174"/>
      <c r="D176" s="174"/>
      <c r="E176" s="174"/>
      <c r="F176" s="174"/>
      <c r="G176" s="174"/>
      <c r="H176" s="174"/>
      <c r="I176" s="174"/>
      <c r="J176" s="174"/>
      <c r="K176" s="174"/>
      <c r="L176" s="174"/>
      <c r="M176" s="174"/>
      <c r="N176" s="174"/>
      <c r="O176" s="174"/>
      <c r="P176" s="174"/>
      <c r="Q176" s="174"/>
      <c r="R176" s="174"/>
      <c r="S176" s="174"/>
      <c r="T176" s="174"/>
      <c r="U176" s="174"/>
      <c r="V176" s="174"/>
      <c r="W176" s="174"/>
      <c r="X176" s="174"/>
      <c r="Y176" s="174"/>
      <c r="Z176" s="174"/>
    </row>
    <row r="177" spans="1:26" ht="12.75" customHeight="1" x14ac:dyDescent="0.2">
      <c r="A177" s="174"/>
      <c r="B177" s="174"/>
      <c r="C177" s="174"/>
      <c r="D177" s="174"/>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row>
    <row r="178" spans="1:26" ht="12.75" customHeight="1" x14ac:dyDescent="0.2">
      <c r="A178" s="174"/>
      <c r="B178" s="174"/>
      <c r="C178" s="174"/>
      <c r="D178" s="174"/>
      <c r="E178" s="174"/>
      <c r="F178" s="174"/>
      <c r="G178" s="174"/>
      <c r="H178" s="174"/>
      <c r="I178" s="174"/>
      <c r="J178" s="174"/>
      <c r="K178" s="174"/>
      <c r="L178" s="174"/>
      <c r="M178" s="174"/>
      <c r="N178" s="174"/>
      <c r="O178" s="174"/>
      <c r="P178" s="174"/>
      <c r="Q178" s="174"/>
      <c r="R178" s="174"/>
      <c r="S178" s="174"/>
      <c r="T178" s="174"/>
      <c r="U178" s="174"/>
      <c r="V178" s="174"/>
      <c r="W178" s="174"/>
      <c r="X178" s="174"/>
      <c r="Y178" s="174"/>
      <c r="Z178" s="174"/>
    </row>
    <row r="179" spans="1:26" ht="12.75" customHeight="1" x14ac:dyDescent="0.2">
      <c r="A179" s="174"/>
      <c r="B179" s="174"/>
      <c r="C179" s="174"/>
      <c r="D179" s="174"/>
      <c r="E179" s="174"/>
      <c r="F179" s="174"/>
      <c r="G179" s="174"/>
      <c r="H179" s="174"/>
      <c r="I179" s="174"/>
      <c r="J179" s="174"/>
      <c r="K179" s="174"/>
      <c r="L179" s="174"/>
      <c r="M179" s="174"/>
      <c r="N179" s="174"/>
      <c r="O179" s="174"/>
      <c r="P179" s="174"/>
      <c r="Q179" s="174"/>
      <c r="R179" s="174"/>
      <c r="S179" s="174"/>
      <c r="T179" s="174"/>
      <c r="U179" s="174"/>
      <c r="V179" s="174"/>
      <c r="W179" s="174"/>
      <c r="X179" s="174"/>
      <c r="Y179" s="174"/>
      <c r="Z179" s="174"/>
    </row>
    <row r="180" spans="1:26" ht="12.75" customHeight="1" x14ac:dyDescent="0.2">
      <c r="A180" s="174"/>
      <c r="B180" s="174"/>
      <c r="C180" s="174"/>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row>
    <row r="181" spans="1:26" ht="12.75" customHeight="1" x14ac:dyDescent="0.2">
      <c r="A181" s="174"/>
      <c r="B181" s="174"/>
      <c r="C181" s="174"/>
      <c r="D181" s="174"/>
      <c r="E181" s="174"/>
      <c r="F181" s="174"/>
      <c r="G181" s="174"/>
      <c r="H181" s="174"/>
      <c r="I181" s="174"/>
      <c r="J181" s="174"/>
      <c r="K181" s="174"/>
      <c r="L181" s="174"/>
      <c r="M181" s="174"/>
      <c r="N181" s="174"/>
      <c r="O181" s="174"/>
      <c r="P181" s="174"/>
      <c r="Q181" s="174"/>
      <c r="R181" s="174"/>
      <c r="S181" s="174"/>
      <c r="T181" s="174"/>
      <c r="U181" s="174"/>
      <c r="V181" s="174"/>
      <c r="W181" s="174"/>
      <c r="X181" s="174"/>
      <c r="Y181" s="174"/>
      <c r="Z181" s="174"/>
    </row>
    <row r="182" spans="1:26" ht="12.75" customHeight="1" x14ac:dyDescent="0.2">
      <c r="A182" s="174"/>
      <c r="B182" s="174"/>
      <c r="C182" s="174"/>
      <c r="D182" s="174"/>
      <c r="E182" s="174"/>
      <c r="F182" s="174"/>
      <c r="G182" s="174"/>
      <c r="H182" s="174"/>
      <c r="I182" s="174"/>
      <c r="J182" s="174"/>
      <c r="K182" s="174"/>
      <c r="L182" s="174"/>
      <c r="M182" s="174"/>
      <c r="N182" s="174"/>
      <c r="O182" s="174"/>
      <c r="P182" s="174"/>
      <c r="Q182" s="174"/>
      <c r="R182" s="174"/>
      <c r="S182" s="174"/>
      <c r="T182" s="174"/>
      <c r="U182" s="174"/>
      <c r="V182" s="174"/>
      <c r="W182" s="174"/>
      <c r="X182" s="174"/>
      <c r="Y182" s="174"/>
      <c r="Z182" s="174"/>
    </row>
    <row r="183" spans="1:26" ht="12.75" customHeight="1" x14ac:dyDescent="0.2">
      <c r="A183" s="174"/>
      <c r="B183" s="17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row>
    <row r="184" spans="1:26" ht="12.75" customHeight="1" x14ac:dyDescent="0.2">
      <c r="A184" s="174"/>
      <c r="B184" s="174"/>
      <c r="C184" s="174"/>
      <c r="D184" s="174"/>
      <c r="E184" s="174"/>
      <c r="F184" s="174"/>
      <c r="G184" s="174"/>
      <c r="H184" s="174"/>
      <c r="I184" s="174"/>
      <c r="J184" s="174"/>
      <c r="K184" s="174"/>
      <c r="L184" s="174"/>
      <c r="M184" s="174"/>
      <c r="N184" s="174"/>
      <c r="O184" s="174"/>
      <c r="P184" s="174"/>
      <c r="Q184" s="174"/>
      <c r="R184" s="174"/>
      <c r="S184" s="174"/>
      <c r="T184" s="174"/>
      <c r="U184" s="174"/>
      <c r="V184" s="174"/>
      <c r="W184" s="174"/>
      <c r="X184" s="174"/>
      <c r="Y184" s="174"/>
      <c r="Z184" s="174"/>
    </row>
    <row r="185" spans="1:26" ht="12.75" customHeight="1" x14ac:dyDescent="0.2">
      <c r="A185" s="174"/>
      <c r="B185" s="174"/>
      <c r="C185" s="174"/>
      <c r="D185" s="174"/>
      <c r="E185" s="174"/>
      <c r="F185" s="174"/>
      <c r="G185" s="174"/>
      <c r="H185" s="174"/>
      <c r="I185" s="174"/>
      <c r="J185" s="174"/>
      <c r="K185" s="174"/>
      <c r="L185" s="174"/>
      <c r="M185" s="174"/>
      <c r="N185" s="174"/>
      <c r="O185" s="174"/>
      <c r="P185" s="174"/>
      <c r="Q185" s="174"/>
      <c r="R185" s="174"/>
      <c r="S185" s="174"/>
      <c r="T185" s="174"/>
      <c r="U185" s="174"/>
      <c r="V185" s="174"/>
      <c r="W185" s="174"/>
      <c r="X185" s="174"/>
      <c r="Y185" s="174"/>
      <c r="Z185" s="174"/>
    </row>
    <row r="186" spans="1:26" ht="12.75" customHeight="1" x14ac:dyDescent="0.2">
      <c r="A186" s="174"/>
      <c r="B186" s="174"/>
      <c r="C186" s="174"/>
      <c r="D186" s="17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row>
    <row r="187" spans="1:26" ht="12.75" customHeight="1" x14ac:dyDescent="0.2">
      <c r="A187" s="174"/>
      <c r="B187" s="174"/>
      <c r="C187" s="174"/>
      <c r="D187" s="174"/>
      <c r="E187" s="174"/>
      <c r="F187" s="174"/>
      <c r="G187" s="174"/>
      <c r="H187" s="174"/>
      <c r="I187" s="174"/>
      <c r="J187" s="174"/>
      <c r="K187" s="174"/>
      <c r="L187" s="174"/>
      <c r="M187" s="174"/>
      <c r="N187" s="174"/>
      <c r="O187" s="174"/>
      <c r="P187" s="174"/>
      <c r="Q187" s="174"/>
      <c r="R187" s="174"/>
      <c r="S187" s="174"/>
      <c r="T187" s="174"/>
      <c r="U187" s="174"/>
      <c r="V187" s="174"/>
      <c r="W187" s="174"/>
      <c r="X187" s="174"/>
      <c r="Y187" s="174"/>
      <c r="Z187" s="174"/>
    </row>
    <row r="188" spans="1:26" ht="12.75" customHeight="1" x14ac:dyDescent="0.2">
      <c r="A188" s="174"/>
      <c r="B188" s="174"/>
      <c r="C188" s="174"/>
      <c r="D188" s="174"/>
      <c r="E188" s="174"/>
      <c r="F188" s="174"/>
      <c r="G188" s="174"/>
      <c r="H188" s="174"/>
      <c r="I188" s="174"/>
      <c r="J188" s="174"/>
      <c r="K188" s="174"/>
      <c r="L188" s="174"/>
      <c r="M188" s="174"/>
      <c r="N188" s="174"/>
      <c r="O188" s="174"/>
      <c r="P188" s="174"/>
      <c r="Q188" s="174"/>
      <c r="R188" s="174"/>
      <c r="S188" s="174"/>
      <c r="T188" s="174"/>
      <c r="U188" s="174"/>
      <c r="V188" s="174"/>
      <c r="W188" s="174"/>
      <c r="X188" s="174"/>
      <c r="Y188" s="174"/>
      <c r="Z188" s="174"/>
    </row>
    <row r="189" spans="1:26" ht="12.75" customHeight="1" x14ac:dyDescent="0.2">
      <c r="A189" s="174"/>
      <c r="B189" s="174"/>
      <c r="C189" s="174"/>
      <c r="D189" s="174"/>
      <c r="E189" s="174"/>
      <c r="F189" s="174"/>
      <c r="G189" s="174"/>
      <c r="H189" s="174"/>
      <c r="I189" s="174"/>
      <c r="J189" s="174"/>
      <c r="K189" s="174"/>
      <c r="L189" s="174"/>
      <c r="M189" s="174"/>
      <c r="N189" s="174"/>
      <c r="O189" s="174"/>
      <c r="P189" s="174"/>
      <c r="Q189" s="174"/>
      <c r="R189" s="174"/>
      <c r="S189" s="174"/>
      <c r="T189" s="174"/>
      <c r="U189" s="174"/>
      <c r="V189" s="174"/>
      <c r="W189" s="174"/>
      <c r="X189" s="174"/>
      <c r="Y189" s="174"/>
      <c r="Z189" s="174"/>
    </row>
    <row r="190" spans="1:26" ht="12.75" customHeight="1" x14ac:dyDescent="0.2">
      <c r="A190" s="174"/>
      <c r="B190" s="174"/>
      <c r="C190" s="174"/>
      <c r="D190" s="174"/>
      <c r="E190" s="174"/>
      <c r="F190" s="174"/>
      <c r="G190" s="174"/>
      <c r="H190" s="174"/>
      <c r="I190" s="174"/>
      <c r="J190" s="174"/>
      <c r="K190" s="174"/>
      <c r="L190" s="174"/>
      <c r="M190" s="174"/>
      <c r="N190" s="174"/>
      <c r="O190" s="174"/>
      <c r="P190" s="174"/>
      <c r="Q190" s="174"/>
      <c r="R190" s="174"/>
      <c r="S190" s="174"/>
      <c r="T190" s="174"/>
      <c r="U190" s="174"/>
      <c r="V190" s="174"/>
      <c r="W190" s="174"/>
      <c r="X190" s="174"/>
      <c r="Y190" s="174"/>
      <c r="Z190" s="174"/>
    </row>
    <row r="191" spans="1:26" ht="12.75" customHeight="1" x14ac:dyDescent="0.2">
      <c r="A191" s="174"/>
      <c r="B191" s="174"/>
      <c r="C191" s="174"/>
      <c r="D191" s="174"/>
      <c r="E191" s="174"/>
      <c r="F191" s="174"/>
      <c r="G191" s="174"/>
      <c r="H191" s="174"/>
      <c r="I191" s="174"/>
      <c r="J191" s="174"/>
      <c r="K191" s="174"/>
      <c r="L191" s="174"/>
      <c r="M191" s="174"/>
      <c r="N191" s="174"/>
      <c r="O191" s="174"/>
      <c r="P191" s="174"/>
      <c r="Q191" s="174"/>
      <c r="R191" s="174"/>
      <c r="S191" s="174"/>
      <c r="T191" s="174"/>
      <c r="U191" s="174"/>
      <c r="V191" s="174"/>
      <c r="W191" s="174"/>
      <c r="X191" s="174"/>
      <c r="Y191" s="174"/>
      <c r="Z191" s="174"/>
    </row>
    <row r="192" spans="1:26" ht="12.75" customHeight="1" x14ac:dyDescent="0.2">
      <c r="A192" s="174"/>
      <c r="B192" s="174"/>
      <c r="C192" s="174"/>
      <c r="D192" s="174"/>
      <c r="E192" s="174"/>
      <c r="F192" s="174"/>
      <c r="G192" s="174"/>
      <c r="H192" s="174"/>
      <c r="I192" s="174"/>
      <c r="J192" s="174"/>
      <c r="K192" s="174"/>
      <c r="L192" s="174"/>
      <c r="M192" s="174"/>
      <c r="N192" s="174"/>
      <c r="O192" s="174"/>
      <c r="P192" s="174"/>
      <c r="Q192" s="174"/>
      <c r="R192" s="174"/>
      <c r="S192" s="174"/>
      <c r="T192" s="174"/>
      <c r="U192" s="174"/>
      <c r="V192" s="174"/>
      <c r="W192" s="174"/>
      <c r="X192" s="174"/>
      <c r="Y192" s="174"/>
      <c r="Z192" s="174"/>
    </row>
    <row r="193" spans="1:26" ht="12.75" customHeight="1" x14ac:dyDescent="0.2">
      <c r="A193" s="174"/>
      <c r="B193" s="174"/>
      <c r="C193" s="174"/>
      <c r="D193" s="174"/>
      <c r="E193" s="174"/>
      <c r="F193" s="174"/>
      <c r="G193" s="174"/>
      <c r="H193" s="174"/>
      <c r="I193" s="174"/>
      <c r="J193" s="174"/>
      <c r="K193" s="174"/>
      <c r="L193" s="174"/>
      <c r="M193" s="174"/>
      <c r="N193" s="174"/>
      <c r="O193" s="174"/>
      <c r="P193" s="174"/>
      <c r="Q193" s="174"/>
      <c r="R193" s="174"/>
      <c r="S193" s="174"/>
      <c r="T193" s="174"/>
      <c r="U193" s="174"/>
      <c r="V193" s="174"/>
      <c r="W193" s="174"/>
      <c r="X193" s="174"/>
      <c r="Y193" s="174"/>
      <c r="Z193" s="174"/>
    </row>
    <row r="194" spans="1:26" ht="12.75" customHeight="1" x14ac:dyDescent="0.2">
      <c r="A194" s="174"/>
      <c r="B194" s="174"/>
      <c r="C194" s="174"/>
      <c r="D194" s="174"/>
      <c r="E194" s="174"/>
      <c r="F194" s="174"/>
      <c r="G194" s="174"/>
      <c r="H194" s="174"/>
      <c r="I194" s="174"/>
      <c r="J194" s="174"/>
      <c r="K194" s="174"/>
      <c r="L194" s="174"/>
      <c r="M194" s="174"/>
      <c r="N194" s="174"/>
      <c r="O194" s="174"/>
      <c r="P194" s="174"/>
      <c r="Q194" s="174"/>
      <c r="R194" s="174"/>
      <c r="S194" s="174"/>
      <c r="T194" s="174"/>
      <c r="U194" s="174"/>
      <c r="V194" s="174"/>
      <c r="W194" s="174"/>
      <c r="X194" s="174"/>
      <c r="Y194" s="174"/>
      <c r="Z194" s="174"/>
    </row>
    <row r="195" spans="1:26" ht="12.75" customHeight="1" x14ac:dyDescent="0.2">
      <c r="A195" s="174"/>
      <c r="B195" s="174"/>
      <c r="C195" s="174"/>
      <c r="D195" s="174"/>
      <c r="E195" s="174"/>
      <c r="F195" s="174"/>
      <c r="G195" s="174"/>
      <c r="H195" s="174"/>
      <c r="I195" s="174"/>
      <c r="J195" s="174"/>
      <c r="K195" s="174"/>
      <c r="L195" s="174"/>
      <c r="M195" s="174"/>
      <c r="N195" s="174"/>
      <c r="O195" s="174"/>
      <c r="P195" s="174"/>
      <c r="Q195" s="174"/>
      <c r="R195" s="174"/>
      <c r="S195" s="174"/>
      <c r="T195" s="174"/>
      <c r="U195" s="174"/>
      <c r="V195" s="174"/>
      <c r="W195" s="174"/>
      <c r="X195" s="174"/>
      <c r="Y195" s="174"/>
      <c r="Z195" s="174"/>
    </row>
    <row r="196" spans="1:26" ht="12.75" customHeight="1" x14ac:dyDescent="0.2">
      <c r="A196" s="174"/>
      <c r="B196" s="174"/>
      <c r="C196" s="174"/>
      <c r="D196" s="174"/>
      <c r="E196" s="174"/>
      <c r="F196" s="174"/>
      <c r="G196" s="174"/>
      <c r="H196" s="174"/>
      <c r="I196" s="174"/>
      <c r="J196" s="174"/>
      <c r="K196" s="174"/>
      <c r="L196" s="174"/>
      <c r="M196" s="174"/>
      <c r="N196" s="174"/>
      <c r="O196" s="174"/>
      <c r="P196" s="174"/>
      <c r="Q196" s="174"/>
      <c r="R196" s="174"/>
      <c r="S196" s="174"/>
      <c r="T196" s="174"/>
      <c r="U196" s="174"/>
      <c r="V196" s="174"/>
      <c r="W196" s="174"/>
      <c r="X196" s="174"/>
      <c r="Y196" s="174"/>
      <c r="Z196" s="174"/>
    </row>
    <row r="197" spans="1:26" ht="12.75" customHeight="1" x14ac:dyDescent="0.2">
      <c r="A197" s="174"/>
      <c r="B197" s="174"/>
      <c r="C197" s="174"/>
      <c r="D197" s="174"/>
      <c r="E197" s="174"/>
      <c r="F197" s="174"/>
      <c r="G197" s="174"/>
      <c r="H197" s="174"/>
      <c r="I197" s="174"/>
      <c r="J197" s="174"/>
      <c r="K197" s="174"/>
      <c r="L197" s="174"/>
      <c r="M197" s="174"/>
      <c r="N197" s="174"/>
      <c r="O197" s="174"/>
      <c r="P197" s="174"/>
      <c r="Q197" s="174"/>
      <c r="R197" s="174"/>
      <c r="S197" s="174"/>
      <c r="T197" s="174"/>
      <c r="U197" s="174"/>
      <c r="V197" s="174"/>
      <c r="W197" s="174"/>
      <c r="X197" s="174"/>
      <c r="Y197" s="174"/>
      <c r="Z197" s="174"/>
    </row>
    <row r="198" spans="1:26" ht="12.75" customHeight="1" x14ac:dyDescent="0.2">
      <c r="A198" s="174"/>
      <c r="B198" s="174"/>
      <c r="C198" s="174"/>
      <c r="D198" s="174"/>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row>
    <row r="199" spans="1:26" ht="12.75" customHeight="1" x14ac:dyDescent="0.2">
      <c r="A199" s="174"/>
      <c r="B199" s="174"/>
      <c r="C199" s="174"/>
      <c r="D199" s="174"/>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row>
    <row r="200" spans="1:26" ht="12.75" customHeight="1" x14ac:dyDescent="0.2">
      <c r="A200" s="174"/>
      <c r="B200" s="174"/>
      <c r="C200" s="174"/>
      <c r="D200" s="174"/>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row>
    <row r="201" spans="1:26" ht="12.75" customHeight="1" x14ac:dyDescent="0.2">
      <c r="A201" s="174"/>
      <c r="B201" s="174"/>
      <c r="C201" s="174"/>
      <c r="D201" s="174"/>
      <c r="E201" s="174"/>
      <c r="F201" s="174"/>
      <c r="G201" s="174"/>
      <c r="H201" s="174"/>
      <c r="I201" s="174"/>
      <c r="J201" s="174"/>
      <c r="K201" s="174"/>
      <c r="L201" s="174"/>
      <c r="M201" s="174"/>
      <c r="N201" s="174"/>
      <c r="O201" s="174"/>
      <c r="P201" s="174"/>
      <c r="Q201" s="174"/>
      <c r="R201" s="174"/>
      <c r="S201" s="174"/>
      <c r="T201" s="174"/>
      <c r="U201" s="174"/>
      <c r="V201" s="174"/>
      <c r="W201" s="174"/>
      <c r="X201" s="174"/>
      <c r="Y201" s="174"/>
      <c r="Z201" s="174"/>
    </row>
    <row r="202" spans="1:26" ht="12.75" customHeight="1" x14ac:dyDescent="0.2">
      <c r="A202" s="174"/>
      <c r="B202" s="174"/>
      <c r="C202" s="174"/>
      <c r="D202" s="174"/>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row>
    <row r="203" spans="1:26" ht="12.75" customHeight="1" x14ac:dyDescent="0.2">
      <c r="A203" s="174"/>
      <c r="B203" s="174"/>
      <c r="C203" s="174"/>
      <c r="D203" s="174"/>
      <c r="E203" s="174"/>
      <c r="F203" s="174"/>
      <c r="G203" s="174"/>
      <c r="H203" s="174"/>
      <c r="I203" s="174"/>
      <c r="J203" s="174"/>
      <c r="K203" s="174"/>
      <c r="L203" s="174"/>
      <c r="M203" s="174"/>
      <c r="N203" s="174"/>
      <c r="O203" s="174"/>
      <c r="P203" s="174"/>
      <c r="Q203" s="174"/>
      <c r="R203" s="174"/>
      <c r="S203" s="174"/>
      <c r="T203" s="174"/>
      <c r="U203" s="174"/>
      <c r="V203" s="174"/>
      <c r="W203" s="174"/>
      <c r="X203" s="174"/>
      <c r="Y203" s="174"/>
      <c r="Z203" s="174"/>
    </row>
    <row r="204" spans="1:26" ht="12.75" customHeight="1" x14ac:dyDescent="0.2">
      <c r="A204" s="174"/>
      <c r="B204" s="174"/>
      <c r="C204" s="174"/>
      <c r="D204" s="174"/>
      <c r="E204" s="174"/>
      <c r="F204" s="174"/>
      <c r="G204" s="174"/>
      <c r="H204" s="174"/>
      <c r="I204" s="174"/>
      <c r="J204" s="174"/>
      <c r="K204" s="174"/>
      <c r="L204" s="174"/>
      <c r="M204" s="174"/>
      <c r="N204" s="174"/>
      <c r="O204" s="174"/>
      <c r="P204" s="174"/>
      <c r="Q204" s="174"/>
      <c r="R204" s="174"/>
      <c r="S204" s="174"/>
      <c r="T204" s="174"/>
      <c r="U204" s="174"/>
      <c r="V204" s="174"/>
      <c r="W204" s="174"/>
      <c r="X204" s="174"/>
      <c r="Y204" s="174"/>
      <c r="Z204" s="174"/>
    </row>
    <row r="205" spans="1:26" ht="12.75" customHeight="1" x14ac:dyDescent="0.2">
      <c r="A205" s="174"/>
      <c r="B205" s="174"/>
      <c r="C205" s="174"/>
      <c r="D205" s="174"/>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row>
    <row r="206" spans="1:26" ht="12.75" customHeight="1" x14ac:dyDescent="0.2">
      <c r="A206" s="174"/>
      <c r="B206" s="174"/>
      <c r="C206" s="174"/>
      <c r="D206" s="174"/>
      <c r="E206" s="174"/>
      <c r="F206" s="174"/>
      <c r="G206" s="174"/>
      <c r="H206" s="174"/>
      <c r="I206" s="174"/>
      <c r="J206" s="174"/>
      <c r="K206" s="174"/>
      <c r="L206" s="174"/>
      <c r="M206" s="174"/>
      <c r="N206" s="174"/>
      <c r="O206" s="174"/>
      <c r="P206" s="174"/>
      <c r="Q206" s="174"/>
      <c r="R206" s="174"/>
      <c r="S206" s="174"/>
      <c r="T206" s="174"/>
      <c r="U206" s="174"/>
      <c r="V206" s="174"/>
      <c r="W206" s="174"/>
      <c r="X206" s="174"/>
      <c r="Y206" s="174"/>
      <c r="Z206" s="174"/>
    </row>
    <row r="207" spans="1:26" ht="12.75" customHeight="1" x14ac:dyDescent="0.2">
      <c r="A207" s="174"/>
      <c r="B207" s="174"/>
      <c r="C207" s="174"/>
      <c r="D207" s="174"/>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row>
    <row r="208" spans="1:26" ht="12.75" customHeight="1" x14ac:dyDescent="0.2">
      <c r="A208" s="174"/>
      <c r="B208" s="174"/>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row>
    <row r="209" spans="1:26" ht="12.75" customHeight="1" x14ac:dyDescent="0.2">
      <c r="A209" s="174"/>
      <c r="B209" s="174"/>
      <c r="C209" s="174"/>
      <c r="D209" s="174"/>
      <c r="E209" s="174"/>
      <c r="F209" s="174"/>
      <c r="G209" s="174"/>
      <c r="H209" s="174"/>
      <c r="I209" s="174"/>
      <c r="J209" s="174"/>
      <c r="K209" s="174"/>
      <c r="L209" s="174"/>
      <c r="M209" s="174"/>
      <c r="N209" s="174"/>
      <c r="O209" s="174"/>
      <c r="P209" s="174"/>
      <c r="Q209" s="174"/>
      <c r="R209" s="174"/>
      <c r="S209" s="174"/>
      <c r="T209" s="174"/>
      <c r="U209" s="174"/>
      <c r="V209" s="174"/>
      <c r="W209" s="174"/>
      <c r="X209" s="174"/>
      <c r="Y209" s="174"/>
      <c r="Z209" s="174"/>
    </row>
    <row r="210" spans="1:26" ht="12.75" customHeight="1" x14ac:dyDescent="0.2">
      <c r="A210" s="174"/>
      <c r="B210" s="174"/>
      <c r="C210" s="174"/>
      <c r="D210" s="174"/>
      <c r="E210" s="174"/>
      <c r="F210" s="174"/>
      <c r="G210" s="174"/>
      <c r="H210" s="174"/>
      <c r="I210" s="174"/>
      <c r="J210" s="174"/>
      <c r="K210" s="174"/>
      <c r="L210" s="174"/>
      <c r="M210" s="174"/>
      <c r="N210" s="174"/>
      <c r="O210" s="174"/>
      <c r="P210" s="174"/>
      <c r="Q210" s="174"/>
      <c r="R210" s="174"/>
      <c r="S210" s="174"/>
      <c r="T210" s="174"/>
      <c r="U210" s="174"/>
      <c r="V210" s="174"/>
      <c r="W210" s="174"/>
      <c r="X210" s="174"/>
      <c r="Y210" s="174"/>
      <c r="Z210" s="174"/>
    </row>
    <row r="211" spans="1:26" ht="12.75" customHeight="1" x14ac:dyDescent="0.2">
      <c r="A211" s="174"/>
      <c r="B211" s="174"/>
      <c r="C211" s="174"/>
      <c r="D211" s="174"/>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row>
    <row r="212" spans="1:26" ht="12.75" customHeight="1" x14ac:dyDescent="0.2">
      <c r="A212" s="174"/>
      <c r="B212" s="174"/>
      <c r="C212" s="174"/>
      <c r="D212" s="174"/>
      <c r="E212" s="174"/>
      <c r="F212" s="174"/>
      <c r="G212" s="174"/>
      <c r="H212" s="174"/>
      <c r="I212" s="174"/>
      <c r="J212" s="174"/>
      <c r="K212" s="174"/>
      <c r="L212" s="174"/>
      <c r="M212" s="174"/>
      <c r="N212" s="174"/>
      <c r="O212" s="174"/>
      <c r="P212" s="174"/>
      <c r="Q212" s="174"/>
      <c r="R212" s="174"/>
      <c r="S212" s="174"/>
      <c r="T212" s="174"/>
      <c r="U212" s="174"/>
      <c r="V212" s="174"/>
      <c r="W212" s="174"/>
      <c r="X212" s="174"/>
      <c r="Y212" s="174"/>
      <c r="Z212" s="174"/>
    </row>
    <row r="213" spans="1:26" ht="12.75" customHeight="1" x14ac:dyDescent="0.2">
      <c r="A213" s="174"/>
      <c r="B213" s="174"/>
      <c r="C213" s="174"/>
      <c r="D213" s="174"/>
      <c r="E213" s="174"/>
      <c r="F213" s="174"/>
      <c r="G213" s="174"/>
      <c r="H213" s="174"/>
      <c r="I213" s="174"/>
      <c r="J213" s="174"/>
      <c r="K213" s="174"/>
      <c r="L213" s="174"/>
      <c r="M213" s="174"/>
      <c r="N213" s="174"/>
      <c r="O213" s="174"/>
      <c r="P213" s="174"/>
      <c r="Q213" s="174"/>
      <c r="R213" s="174"/>
      <c r="S213" s="174"/>
      <c r="T213" s="174"/>
      <c r="U213" s="174"/>
      <c r="V213" s="174"/>
      <c r="W213" s="174"/>
      <c r="X213" s="174"/>
      <c r="Y213" s="174"/>
      <c r="Z213" s="174"/>
    </row>
    <row r="214" spans="1:26" ht="12.75" customHeight="1" x14ac:dyDescent="0.2">
      <c r="A214" s="174"/>
      <c r="B214" s="174"/>
      <c r="C214" s="174"/>
      <c r="D214" s="174"/>
      <c r="E214" s="174"/>
      <c r="F214" s="174"/>
      <c r="G214" s="174"/>
      <c r="H214" s="174"/>
      <c r="I214" s="174"/>
      <c r="J214" s="174"/>
      <c r="K214" s="174"/>
      <c r="L214" s="174"/>
      <c r="M214" s="174"/>
      <c r="N214" s="174"/>
      <c r="O214" s="174"/>
      <c r="P214" s="174"/>
      <c r="Q214" s="174"/>
      <c r="R214" s="174"/>
      <c r="S214" s="174"/>
      <c r="T214" s="174"/>
      <c r="U214" s="174"/>
      <c r="V214" s="174"/>
      <c r="W214" s="174"/>
      <c r="X214" s="174"/>
      <c r="Y214" s="174"/>
      <c r="Z214" s="174"/>
    </row>
    <row r="215" spans="1:26" ht="12.75" customHeight="1" x14ac:dyDescent="0.2">
      <c r="A215" s="174"/>
      <c r="B215" s="174"/>
      <c r="C215" s="174"/>
      <c r="D215" s="174"/>
      <c r="E215" s="174"/>
      <c r="F215" s="174"/>
      <c r="G215" s="174"/>
      <c r="H215" s="174"/>
      <c r="I215" s="174"/>
      <c r="J215" s="174"/>
      <c r="K215" s="174"/>
      <c r="L215" s="174"/>
      <c r="M215" s="174"/>
      <c r="N215" s="174"/>
      <c r="O215" s="174"/>
      <c r="P215" s="174"/>
      <c r="Q215" s="174"/>
      <c r="R215" s="174"/>
      <c r="S215" s="174"/>
      <c r="T215" s="174"/>
      <c r="U215" s="174"/>
      <c r="V215" s="174"/>
      <c r="W215" s="174"/>
      <c r="X215" s="174"/>
      <c r="Y215" s="174"/>
      <c r="Z215" s="174"/>
    </row>
    <row r="216" spans="1:26" ht="12.75" customHeight="1" x14ac:dyDescent="0.2">
      <c r="A216" s="174"/>
      <c r="B216" s="174"/>
      <c r="C216" s="174"/>
      <c r="D216" s="174"/>
      <c r="E216" s="174"/>
      <c r="F216" s="174"/>
      <c r="G216" s="174"/>
      <c r="H216" s="174"/>
      <c r="I216" s="174"/>
      <c r="J216" s="174"/>
      <c r="K216" s="174"/>
      <c r="L216" s="174"/>
      <c r="M216" s="174"/>
      <c r="N216" s="174"/>
      <c r="O216" s="174"/>
      <c r="P216" s="174"/>
      <c r="Q216" s="174"/>
      <c r="R216" s="174"/>
      <c r="S216" s="174"/>
      <c r="T216" s="174"/>
      <c r="U216" s="174"/>
      <c r="V216" s="174"/>
      <c r="W216" s="174"/>
      <c r="X216" s="174"/>
      <c r="Y216" s="174"/>
      <c r="Z216" s="174"/>
    </row>
    <row r="217" spans="1:26" ht="12.75" customHeight="1" x14ac:dyDescent="0.2">
      <c r="A217" s="174"/>
      <c r="B217" s="174"/>
      <c r="C217" s="174"/>
      <c r="D217" s="174"/>
      <c r="E217" s="174"/>
      <c r="F217" s="174"/>
      <c r="G217" s="174"/>
      <c r="H217" s="174"/>
      <c r="I217" s="174"/>
      <c r="J217" s="174"/>
      <c r="K217" s="174"/>
      <c r="L217" s="174"/>
      <c r="M217" s="174"/>
      <c r="N217" s="174"/>
      <c r="O217" s="174"/>
      <c r="P217" s="174"/>
      <c r="Q217" s="174"/>
      <c r="R217" s="174"/>
      <c r="S217" s="174"/>
      <c r="T217" s="174"/>
      <c r="U217" s="174"/>
      <c r="V217" s="174"/>
      <c r="W217" s="174"/>
      <c r="X217" s="174"/>
      <c r="Y217" s="174"/>
      <c r="Z217" s="174"/>
    </row>
    <row r="218" spans="1:26" ht="12.75" customHeight="1" x14ac:dyDescent="0.2">
      <c r="A218" s="174"/>
      <c r="B218" s="174"/>
      <c r="C218" s="174"/>
      <c r="D218" s="174"/>
      <c r="E218" s="174"/>
      <c r="F218" s="174"/>
      <c r="G218" s="174"/>
      <c r="H218" s="174"/>
      <c r="I218" s="174"/>
      <c r="J218" s="174"/>
      <c r="K218" s="174"/>
      <c r="L218" s="174"/>
      <c r="M218" s="174"/>
      <c r="N218" s="174"/>
      <c r="O218" s="174"/>
      <c r="P218" s="174"/>
      <c r="Q218" s="174"/>
      <c r="R218" s="174"/>
      <c r="S218" s="174"/>
      <c r="T218" s="174"/>
      <c r="U218" s="174"/>
      <c r="V218" s="174"/>
      <c r="W218" s="174"/>
      <c r="X218" s="174"/>
      <c r="Y218" s="174"/>
      <c r="Z218" s="174"/>
    </row>
    <row r="219" spans="1:26" ht="12.75" customHeight="1" x14ac:dyDescent="0.2">
      <c r="A219" s="174"/>
      <c r="B219" s="174"/>
      <c r="C219" s="174"/>
      <c r="D219" s="174"/>
      <c r="E219" s="174"/>
      <c r="F219" s="174"/>
      <c r="G219" s="174"/>
      <c r="H219" s="174"/>
      <c r="I219" s="174"/>
      <c r="J219" s="174"/>
      <c r="K219" s="174"/>
      <c r="L219" s="174"/>
      <c r="M219" s="174"/>
      <c r="N219" s="174"/>
      <c r="O219" s="174"/>
      <c r="P219" s="174"/>
      <c r="Q219" s="174"/>
      <c r="R219" s="174"/>
      <c r="S219" s="174"/>
      <c r="T219" s="174"/>
      <c r="U219" s="174"/>
      <c r="V219" s="174"/>
      <c r="W219" s="174"/>
      <c r="X219" s="174"/>
      <c r="Y219" s="174"/>
      <c r="Z219" s="174"/>
    </row>
    <row r="220" spans="1:26" ht="12.75" customHeight="1" x14ac:dyDescent="0.2">
      <c r="A220" s="174"/>
      <c r="B220" s="174"/>
      <c r="C220" s="174"/>
      <c r="D220" s="174"/>
      <c r="E220" s="174"/>
      <c r="F220" s="174"/>
      <c r="G220" s="174"/>
      <c r="H220" s="174"/>
      <c r="I220" s="174"/>
      <c r="J220" s="174"/>
      <c r="K220" s="174"/>
      <c r="L220" s="174"/>
      <c r="M220" s="174"/>
      <c r="N220" s="174"/>
      <c r="O220" s="174"/>
      <c r="P220" s="174"/>
      <c r="Q220" s="174"/>
      <c r="R220" s="174"/>
      <c r="S220" s="174"/>
      <c r="T220" s="174"/>
      <c r="U220" s="174"/>
      <c r="V220" s="174"/>
      <c r="W220" s="174"/>
      <c r="X220" s="174"/>
      <c r="Y220" s="174"/>
      <c r="Z220" s="174"/>
    </row>
    <row r="221" spans="1:26" ht="12.75" customHeight="1" x14ac:dyDescent="0.2">
      <c r="A221" s="174"/>
      <c r="B221" s="174"/>
      <c r="C221" s="174"/>
      <c r="D221" s="174"/>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row>
    <row r="222" spans="1:26" ht="12.75" customHeight="1" x14ac:dyDescent="0.2">
      <c r="A222" s="174"/>
      <c r="B222" s="174"/>
      <c r="C222" s="174"/>
      <c r="D222" s="174"/>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row>
    <row r="223" spans="1:26" ht="12.75" customHeight="1" x14ac:dyDescent="0.2">
      <c r="A223" s="174"/>
      <c r="B223" s="174"/>
      <c r="C223" s="174"/>
      <c r="D223" s="174"/>
      <c r="E223" s="174"/>
      <c r="F223" s="174"/>
      <c r="G223" s="174"/>
      <c r="H223" s="174"/>
      <c r="I223" s="174"/>
      <c r="J223" s="174"/>
      <c r="K223" s="174"/>
      <c r="L223" s="174"/>
      <c r="M223" s="174"/>
      <c r="N223" s="174"/>
      <c r="O223" s="174"/>
      <c r="P223" s="174"/>
      <c r="Q223" s="174"/>
      <c r="R223" s="174"/>
      <c r="S223" s="174"/>
      <c r="T223" s="174"/>
      <c r="U223" s="174"/>
      <c r="V223" s="174"/>
      <c r="W223" s="174"/>
      <c r="X223" s="174"/>
      <c r="Y223" s="174"/>
      <c r="Z223" s="174"/>
    </row>
    <row r="224" spans="1:26" ht="12.75" customHeight="1" x14ac:dyDescent="0.2">
      <c r="A224" s="174"/>
      <c r="B224" s="174"/>
      <c r="C224" s="174"/>
      <c r="D224" s="174"/>
      <c r="E224" s="174"/>
      <c r="F224" s="174"/>
      <c r="G224" s="174"/>
      <c r="H224" s="174"/>
      <c r="I224" s="174"/>
      <c r="J224" s="174"/>
      <c r="K224" s="174"/>
      <c r="L224" s="174"/>
      <c r="M224" s="174"/>
      <c r="N224" s="174"/>
      <c r="O224" s="174"/>
      <c r="P224" s="174"/>
      <c r="Q224" s="174"/>
      <c r="R224" s="174"/>
      <c r="S224" s="174"/>
      <c r="T224" s="174"/>
      <c r="U224" s="174"/>
      <c r="V224" s="174"/>
      <c r="W224" s="174"/>
      <c r="X224" s="174"/>
      <c r="Y224" s="174"/>
      <c r="Z224" s="174"/>
    </row>
    <row r="225" spans="1:26" ht="12.75" customHeight="1" x14ac:dyDescent="0.2">
      <c r="A225" s="174"/>
      <c r="B225" s="174"/>
      <c r="C225" s="174"/>
      <c r="D225" s="174"/>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row>
    <row r="226" spans="1:26" ht="12.75" customHeight="1" x14ac:dyDescent="0.2">
      <c r="A226" s="174"/>
      <c r="B226" s="174"/>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row>
    <row r="227" spans="1:26" ht="12.75" customHeight="1" x14ac:dyDescent="0.2">
      <c r="A227" s="174"/>
      <c r="B227" s="174"/>
      <c r="C227" s="174"/>
      <c r="D227" s="174"/>
      <c r="E227" s="174"/>
      <c r="F227" s="174"/>
      <c r="G227" s="174"/>
      <c r="H227" s="174"/>
      <c r="I227" s="174"/>
      <c r="J227" s="174"/>
      <c r="K227" s="174"/>
      <c r="L227" s="174"/>
      <c r="M227" s="174"/>
      <c r="N227" s="174"/>
      <c r="O227" s="174"/>
      <c r="P227" s="174"/>
      <c r="Q227" s="174"/>
      <c r="R227" s="174"/>
      <c r="S227" s="174"/>
      <c r="T227" s="174"/>
      <c r="U227" s="174"/>
      <c r="V227" s="174"/>
      <c r="W227" s="174"/>
      <c r="X227" s="174"/>
      <c r="Y227" s="174"/>
      <c r="Z227" s="174"/>
    </row>
    <row r="228" spans="1:26" ht="12.75" customHeight="1" x14ac:dyDescent="0.2">
      <c r="A228" s="174"/>
      <c r="B228" s="174"/>
      <c r="C228" s="174"/>
      <c r="D228" s="174"/>
      <c r="E228" s="174"/>
      <c r="F228" s="174"/>
      <c r="G228" s="174"/>
      <c r="H228" s="174"/>
      <c r="I228" s="174"/>
      <c r="J228" s="174"/>
      <c r="K228" s="174"/>
      <c r="L228" s="174"/>
      <c r="M228" s="174"/>
      <c r="N228" s="174"/>
      <c r="O228" s="174"/>
      <c r="P228" s="174"/>
      <c r="Q228" s="174"/>
      <c r="R228" s="174"/>
      <c r="S228" s="174"/>
      <c r="T228" s="174"/>
      <c r="U228" s="174"/>
      <c r="V228" s="174"/>
      <c r="W228" s="174"/>
      <c r="X228" s="174"/>
      <c r="Y228" s="174"/>
      <c r="Z228" s="174"/>
    </row>
    <row r="229" spans="1:26" ht="12.75" customHeight="1" x14ac:dyDescent="0.2">
      <c r="A229" s="174"/>
      <c r="B229" s="174"/>
      <c r="C229" s="174"/>
      <c r="D229" s="174"/>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row>
    <row r="230" spans="1:26" ht="12.75" customHeight="1" x14ac:dyDescent="0.2">
      <c r="A230" s="174"/>
      <c r="B230" s="174"/>
      <c r="C230" s="174"/>
      <c r="D230" s="174"/>
      <c r="E230" s="174"/>
      <c r="F230" s="174"/>
      <c r="G230" s="174"/>
      <c r="H230" s="174"/>
      <c r="I230" s="174"/>
      <c r="J230" s="174"/>
      <c r="K230" s="174"/>
      <c r="L230" s="174"/>
      <c r="M230" s="174"/>
      <c r="N230" s="174"/>
      <c r="O230" s="174"/>
      <c r="P230" s="174"/>
      <c r="Q230" s="174"/>
      <c r="R230" s="174"/>
      <c r="S230" s="174"/>
      <c r="T230" s="174"/>
      <c r="U230" s="174"/>
      <c r="V230" s="174"/>
      <c r="W230" s="174"/>
      <c r="X230" s="174"/>
      <c r="Y230" s="174"/>
      <c r="Z230" s="174"/>
    </row>
    <row r="231" spans="1:26" ht="12.75" customHeight="1" x14ac:dyDescent="0.2">
      <c r="A231" s="174"/>
      <c r="B231" s="174"/>
      <c r="C231" s="174"/>
      <c r="D231" s="174"/>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row>
    <row r="232" spans="1:26" ht="12.75" customHeight="1" x14ac:dyDescent="0.2">
      <c r="A232" s="174"/>
      <c r="B232" s="174"/>
      <c r="C232" s="174"/>
      <c r="D232" s="174"/>
      <c r="E232" s="174"/>
      <c r="F232" s="174"/>
      <c r="G232" s="174"/>
      <c r="H232" s="174"/>
      <c r="I232" s="174"/>
      <c r="J232" s="174"/>
      <c r="K232" s="174"/>
      <c r="L232" s="174"/>
      <c r="M232" s="174"/>
      <c r="N232" s="174"/>
      <c r="O232" s="174"/>
      <c r="P232" s="174"/>
      <c r="Q232" s="174"/>
      <c r="R232" s="174"/>
      <c r="S232" s="174"/>
      <c r="T232" s="174"/>
      <c r="U232" s="174"/>
      <c r="V232" s="174"/>
      <c r="W232" s="174"/>
      <c r="X232" s="174"/>
      <c r="Y232" s="174"/>
      <c r="Z232" s="174"/>
    </row>
    <row r="233" spans="1:26" ht="12.75" customHeight="1" x14ac:dyDescent="0.2">
      <c r="A233" s="174"/>
      <c r="B233" s="174"/>
      <c r="C233" s="174"/>
      <c r="D233" s="174"/>
      <c r="E233" s="174"/>
      <c r="F233" s="174"/>
      <c r="G233" s="174"/>
      <c r="H233" s="174"/>
      <c r="I233" s="174"/>
      <c r="J233" s="174"/>
      <c r="K233" s="174"/>
      <c r="L233" s="174"/>
      <c r="M233" s="174"/>
      <c r="N233" s="174"/>
      <c r="O233" s="174"/>
      <c r="P233" s="174"/>
      <c r="Q233" s="174"/>
      <c r="R233" s="174"/>
      <c r="S233" s="174"/>
      <c r="T233" s="174"/>
      <c r="U233" s="174"/>
      <c r="V233" s="174"/>
      <c r="W233" s="174"/>
      <c r="X233" s="174"/>
      <c r="Y233" s="174"/>
      <c r="Z233" s="174"/>
    </row>
    <row r="234" spans="1:26" ht="12.75" customHeight="1" x14ac:dyDescent="0.2">
      <c r="A234" s="174"/>
      <c r="B234" s="174"/>
      <c r="C234" s="174"/>
      <c r="D234" s="174"/>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row>
    <row r="235" spans="1:26" ht="12.75" customHeight="1" x14ac:dyDescent="0.2">
      <c r="A235" s="174"/>
      <c r="B235" s="174"/>
      <c r="C235" s="174"/>
      <c r="D235" s="174"/>
      <c r="E235" s="174"/>
      <c r="F235" s="174"/>
      <c r="G235" s="174"/>
      <c r="H235" s="174"/>
      <c r="I235" s="174"/>
      <c r="J235" s="174"/>
      <c r="K235" s="174"/>
      <c r="L235" s="174"/>
      <c r="M235" s="174"/>
      <c r="N235" s="174"/>
      <c r="O235" s="174"/>
      <c r="P235" s="174"/>
      <c r="Q235" s="174"/>
      <c r="R235" s="174"/>
      <c r="S235" s="174"/>
      <c r="T235" s="174"/>
      <c r="U235" s="174"/>
      <c r="V235" s="174"/>
      <c r="W235" s="174"/>
      <c r="X235" s="174"/>
      <c r="Y235" s="174"/>
      <c r="Z235" s="174"/>
    </row>
    <row r="236" spans="1:26" ht="12.75" customHeight="1" x14ac:dyDescent="0.2">
      <c r="A236" s="174"/>
      <c r="B236" s="174"/>
      <c r="C236" s="174"/>
      <c r="D236" s="174"/>
      <c r="E236" s="174"/>
      <c r="F236" s="174"/>
      <c r="G236" s="174"/>
      <c r="H236" s="174"/>
      <c r="I236" s="174"/>
      <c r="J236" s="174"/>
      <c r="K236" s="174"/>
      <c r="L236" s="174"/>
      <c r="M236" s="174"/>
      <c r="N236" s="174"/>
      <c r="O236" s="174"/>
      <c r="P236" s="174"/>
      <c r="Q236" s="174"/>
      <c r="R236" s="174"/>
      <c r="S236" s="174"/>
      <c r="T236" s="174"/>
      <c r="U236" s="174"/>
      <c r="V236" s="174"/>
      <c r="W236" s="174"/>
      <c r="X236" s="174"/>
      <c r="Y236" s="174"/>
      <c r="Z236" s="174"/>
    </row>
    <row r="237" spans="1:26" ht="12.75" customHeight="1" x14ac:dyDescent="0.2">
      <c r="A237" s="174"/>
      <c r="B237" s="174"/>
      <c r="C237" s="174"/>
      <c r="D237" s="174"/>
      <c r="E237" s="174"/>
      <c r="F237" s="174"/>
      <c r="G237" s="174"/>
      <c r="H237" s="174"/>
      <c r="I237" s="174"/>
      <c r="J237" s="174"/>
      <c r="K237" s="174"/>
      <c r="L237" s="174"/>
      <c r="M237" s="174"/>
      <c r="N237" s="174"/>
      <c r="O237" s="174"/>
      <c r="P237" s="174"/>
      <c r="Q237" s="174"/>
      <c r="R237" s="174"/>
      <c r="S237" s="174"/>
      <c r="T237" s="174"/>
      <c r="U237" s="174"/>
      <c r="V237" s="174"/>
      <c r="W237" s="174"/>
      <c r="X237" s="174"/>
      <c r="Y237" s="174"/>
      <c r="Z237" s="174"/>
    </row>
    <row r="238" spans="1:26" ht="12.75" customHeight="1" x14ac:dyDescent="0.2">
      <c r="A238" s="174"/>
      <c r="B238" s="174"/>
      <c r="C238" s="174"/>
      <c r="D238" s="174"/>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row>
    <row r="239" spans="1:26" ht="12.75" customHeight="1" x14ac:dyDescent="0.2">
      <c r="A239" s="174"/>
      <c r="B239" s="174"/>
      <c r="C239" s="174"/>
      <c r="D239" s="174"/>
      <c r="E239" s="174"/>
      <c r="F239" s="174"/>
      <c r="G239" s="174"/>
      <c r="H239" s="174"/>
      <c r="I239" s="174"/>
      <c r="J239" s="174"/>
      <c r="K239" s="174"/>
      <c r="L239" s="174"/>
      <c r="M239" s="174"/>
      <c r="N239" s="174"/>
      <c r="O239" s="174"/>
      <c r="P239" s="174"/>
      <c r="Q239" s="174"/>
      <c r="R239" s="174"/>
      <c r="S239" s="174"/>
      <c r="T239" s="174"/>
      <c r="U239" s="174"/>
      <c r="V239" s="174"/>
      <c r="W239" s="174"/>
      <c r="X239" s="174"/>
      <c r="Y239" s="174"/>
      <c r="Z239" s="174"/>
    </row>
    <row r="240" spans="1:26" ht="12.75" customHeight="1" x14ac:dyDescent="0.2">
      <c r="A240" s="174"/>
      <c r="B240" s="174"/>
      <c r="C240" s="174"/>
      <c r="D240" s="174"/>
      <c r="E240" s="174"/>
      <c r="F240" s="174"/>
      <c r="G240" s="174"/>
      <c r="H240" s="174"/>
      <c r="I240" s="174"/>
      <c r="J240" s="174"/>
      <c r="K240" s="174"/>
      <c r="L240" s="174"/>
      <c r="M240" s="174"/>
      <c r="N240" s="174"/>
      <c r="O240" s="174"/>
      <c r="P240" s="174"/>
      <c r="Q240" s="174"/>
      <c r="R240" s="174"/>
      <c r="S240" s="174"/>
      <c r="T240" s="174"/>
      <c r="U240" s="174"/>
      <c r="V240" s="174"/>
      <c r="W240" s="174"/>
      <c r="X240" s="174"/>
      <c r="Y240" s="174"/>
      <c r="Z240" s="174"/>
    </row>
    <row r="241" spans="1:26" ht="12.75" customHeight="1" x14ac:dyDescent="0.2">
      <c r="A241" s="174"/>
      <c r="B241" s="174"/>
      <c r="C241" s="174"/>
      <c r="D241" s="174"/>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row>
    <row r="242" spans="1:26" ht="12.75" customHeight="1" x14ac:dyDescent="0.2">
      <c r="A242" s="174"/>
      <c r="B242" s="174"/>
      <c r="C242" s="174"/>
      <c r="D242" s="174"/>
      <c r="E242" s="174"/>
      <c r="F242" s="174"/>
      <c r="G242" s="174"/>
      <c r="H242" s="174"/>
      <c r="I242" s="174"/>
      <c r="J242" s="174"/>
      <c r="K242" s="174"/>
      <c r="L242" s="174"/>
      <c r="M242" s="174"/>
      <c r="N242" s="174"/>
      <c r="O242" s="174"/>
      <c r="P242" s="174"/>
      <c r="Q242" s="174"/>
      <c r="R242" s="174"/>
      <c r="S242" s="174"/>
      <c r="T242" s="174"/>
      <c r="U242" s="174"/>
      <c r="V242" s="174"/>
      <c r="W242" s="174"/>
      <c r="X242" s="174"/>
      <c r="Y242" s="174"/>
      <c r="Z242" s="174"/>
    </row>
    <row r="243" spans="1:26" ht="12.75" customHeight="1" x14ac:dyDescent="0.2">
      <c r="A243" s="174"/>
      <c r="B243" s="174"/>
      <c r="C243" s="174"/>
      <c r="D243" s="174"/>
      <c r="E243" s="174"/>
      <c r="F243" s="174"/>
      <c r="G243" s="174"/>
      <c r="H243" s="174"/>
      <c r="I243" s="174"/>
      <c r="J243" s="174"/>
      <c r="K243" s="174"/>
      <c r="L243" s="174"/>
      <c r="M243" s="174"/>
      <c r="N243" s="174"/>
      <c r="O243" s="174"/>
      <c r="P243" s="174"/>
      <c r="Q243" s="174"/>
      <c r="R243" s="174"/>
      <c r="S243" s="174"/>
      <c r="T243" s="174"/>
      <c r="U243" s="174"/>
      <c r="V243" s="174"/>
      <c r="W243" s="174"/>
      <c r="X243" s="174"/>
      <c r="Y243" s="174"/>
      <c r="Z243" s="174"/>
    </row>
    <row r="244" spans="1:26" ht="12.75" customHeight="1" x14ac:dyDescent="0.2">
      <c r="A244" s="174"/>
      <c r="B244" s="174"/>
      <c r="C244" s="174"/>
      <c r="D244" s="174"/>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row>
    <row r="245" spans="1:26" ht="12.75" customHeight="1" x14ac:dyDescent="0.2">
      <c r="A245" s="174"/>
      <c r="B245" s="174"/>
      <c r="C245" s="174"/>
      <c r="D245" s="174"/>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row>
    <row r="246" spans="1:26" ht="12.75" customHeight="1" x14ac:dyDescent="0.2">
      <c r="A246" s="174"/>
      <c r="B246" s="174"/>
      <c r="C246" s="174"/>
      <c r="D246" s="174"/>
      <c r="E246" s="174"/>
      <c r="F246" s="174"/>
      <c r="G246" s="174"/>
      <c r="H246" s="174"/>
      <c r="I246" s="174"/>
      <c r="J246" s="174"/>
      <c r="K246" s="174"/>
      <c r="L246" s="174"/>
      <c r="M246" s="174"/>
      <c r="N246" s="174"/>
      <c r="O246" s="174"/>
      <c r="P246" s="174"/>
      <c r="Q246" s="174"/>
      <c r="R246" s="174"/>
      <c r="S246" s="174"/>
      <c r="T246" s="174"/>
      <c r="U246" s="174"/>
      <c r="V246" s="174"/>
      <c r="W246" s="174"/>
      <c r="X246" s="174"/>
      <c r="Y246" s="174"/>
      <c r="Z246" s="174"/>
    </row>
    <row r="247" spans="1:26" ht="12.75" customHeight="1" x14ac:dyDescent="0.2">
      <c r="A247" s="174"/>
      <c r="B247" s="174"/>
      <c r="C247" s="174"/>
      <c r="D247" s="174"/>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row>
    <row r="248" spans="1:26" ht="12.75" customHeight="1" x14ac:dyDescent="0.2">
      <c r="A248" s="174"/>
      <c r="B248" s="174"/>
      <c r="C248" s="174"/>
      <c r="D248" s="174"/>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row>
    <row r="249" spans="1:26" ht="12.75" customHeight="1" x14ac:dyDescent="0.2">
      <c r="A249" s="174"/>
      <c r="B249" s="174"/>
      <c r="C249" s="174"/>
      <c r="D249" s="174"/>
      <c r="E249" s="174"/>
      <c r="F249" s="174"/>
      <c r="G249" s="174"/>
      <c r="H249" s="174"/>
      <c r="I249" s="174"/>
      <c r="J249" s="174"/>
      <c r="K249" s="174"/>
      <c r="L249" s="174"/>
      <c r="M249" s="174"/>
      <c r="N249" s="174"/>
      <c r="O249" s="174"/>
      <c r="P249" s="174"/>
      <c r="Q249" s="174"/>
      <c r="R249" s="174"/>
      <c r="S249" s="174"/>
      <c r="T249" s="174"/>
      <c r="U249" s="174"/>
      <c r="V249" s="174"/>
      <c r="W249" s="174"/>
      <c r="X249" s="174"/>
      <c r="Y249" s="174"/>
      <c r="Z249" s="174"/>
    </row>
    <row r="250" spans="1:26" ht="12.75" customHeight="1" x14ac:dyDescent="0.2">
      <c r="A250" s="174"/>
      <c r="B250" s="174"/>
      <c r="C250" s="174"/>
      <c r="D250" s="174"/>
      <c r="E250" s="174"/>
      <c r="F250" s="174"/>
      <c r="G250" s="174"/>
      <c r="H250" s="174"/>
      <c r="I250" s="174"/>
      <c r="J250" s="174"/>
      <c r="K250" s="174"/>
      <c r="L250" s="174"/>
      <c r="M250" s="174"/>
      <c r="N250" s="174"/>
      <c r="O250" s="174"/>
      <c r="P250" s="174"/>
      <c r="Q250" s="174"/>
      <c r="R250" s="174"/>
      <c r="S250" s="174"/>
      <c r="T250" s="174"/>
      <c r="U250" s="174"/>
      <c r="V250" s="174"/>
      <c r="W250" s="174"/>
      <c r="X250" s="174"/>
      <c r="Y250" s="174"/>
      <c r="Z250" s="174"/>
    </row>
    <row r="251" spans="1:26" ht="12.75" customHeight="1" x14ac:dyDescent="0.2">
      <c r="A251" s="174"/>
      <c r="B251" s="174"/>
      <c r="C251" s="174"/>
      <c r="D251" s="174"/>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row>
    <row r="252" spans="1:26" ht="12.75" customHeight="1" x14ac:dyDescent="0.2">
      <c r="A252" s="174"/>
      <c r="B252" s="174"/>
      <c r="C252" s="174"/>
      <c r="D252" s="174"/>
      <c r="E252" s="174"/>
      <c r="F252" s="174"/>
      <c r="G252" s="174"/>
      <c r="H252" s="174"/>
      <c r="I252" s="174"/>
      <c r="J252" s="174"/>
      <c r="K252" s="174"/>
      <c r="L252" s="174"/>
      <c r="M252" s="174"/>
      <c r="N252" s="174"/>
      <c r="O252" s="174"/>
      <c r="P252" s="174"/>
      <c r="Q252" s="174"/>
      <c r="R252" s="174"/>
      <c r="S252" s="174"/>
      <c r="T252" s="174"/>
      <c r="U252" s="174"/>
      <c r="V252" s="174"/>
      <c r="W252" s="174"/>
      <c r="X252" s="174"/>
      <c r="Y252" s="174"/>
      <c r="Z252" s="174"/>
    </row>
    <row r="253" spans="1:26" ht="12.75" customHeight="1" x14ac:dyDescent="0.2">
      <c r="A253" s="174"/>
      <c r="B253" s="174"/>
      <c r="C253" s="174"/>
      <c r="D253" s="174"/>
      <c r="E253" s="174"/>
      <c r="F253" s="174"/>
      <c r="G253" s="174"/>
      <c r="H253" s="174"/>
      <c r="I253" s="174"/>
      <c r="J253" s="174"/>
      <c r="K253" s="174"/>
      <c r="L253" s="174"/>
      <c r="M253" s="174"/>
      <c r="N253" s="174"/>
      <c r="O253" s="174"/>
      <c r="P253" s="174"/>
      <c r="Q253" s="174"/>
      <c r="R253" s="174"/>
      <c r="S253" s="174"/>
      <c r="T253" s="174"/>
      <c r="U253" s="174"/>
      <c r="V253" s="174"/>
      <c r="W253" s="174"/>
      <c r="X253" s="174"/>
      <c r="Y253" s="174"/>
      <c r="Z253" s="174"/>
    </row>
    <row r="254" spans="1:26" ht="12.75" customHeight="1" x14ac:dyDescent="0.2">
      <c r="A254" s="174"/>
      <c r="B254" s="174"/>
      <c r="C254" s="174"/>
      <c r="D254" s="174"/>
      <c r="E254" s="174"/>
      <c r="F254" s="174"/>
      <c r="G254" s="174"/>
      <c r="H254" s="174"/>
      <c r="I254" s="174"/>
      <c r="J254" s="174"/>
      <c r="K254" s="174"/>
      <c r="L254" s="174"/>
      <c r="M254" s="174"/>
      <c r="N254" s="174"/>
      <c r="O254" s="174"/>
      <c r="P254" s="174"/>
      <c r="Q254" s="174"/>
      <c r="R254" s="174"/>
      <c r="S254" s="174"/>
      <c r="T254" s="174"/>
      <c r="U254" s="174"/>
      <c r="V254" s="174"/>
      <c r="W254" s="174"/>
      <c r="X254" s="174"/>
      <c r="Y254" s="174"/>
      <c r="Z254" s="174"/>
    </row>
    <row r="255" spans="1:26" ht="12.75" customHeight="1" x14ac:dyDescent="0.2">
      <c r="A255" s="174"/>
      <c r="B255" s="174"/>
      <c r="C255" s="174"/>
      <c r="D255" s="174"/>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row>
    <row r="256" spans="1:26" ht="12.75" customHeight="1" x14ac:dyDescent="0.2">
      <c r="A256" s="174"/>
      <c r="B256" s="174"/>
      <c r="C256" s="174"/>
      <c r="D256" s="174"/>
      <c r="E256" s="174"/>
      <c r="F256" s="174"/>
      <c r="G256" s="174"/>
      <c r="H256" s="174"/>
      <c r="I256" s="174"/>
      <c r="J256" s="174"/>
      <c r="K256" s="174"/>
      <c r="L256" s="174"/>
      <c r="M256" s="174"/>
      <c r="N256" s="174"/>
      <c r="O256" s="174"/>
      <c r="P256" s="174"/>
      <c r="Q256" s="174"/>
      <c r="R256" s="174"/>
      <c r="S256" s="174"/>
      <c r="T256" s="174"/>
      <c r="U256" s="174"/>
      <c r="V256" s="174"/>
      <c r="W256" s="174"/>
      <c r="X256" s="174"/>
      <c r="Y256" s="174"/>
      <c r="Z256" s="174"/>
    </row>
    <row r="257" spans="1:26" ht="12.75" customHeight="1" x14ac:dyDescent="0.2">
      <c r="A257" s="174"/>
      <c r="B257" s="174"/>
      <c r="C257" s="174"/>
      <c r="D257" s="174"/>
      <c r="E257" s="174"/>
      <c r="F257" s="174"/>
      <c r="G257" s="174"/>
      <c r="H257" s="174"/>
      <c r="I257" s="174"/>
      <c r="J257" s="174"/>
      <c r="K257" s="174"/>
      <c r="L257" s="174"/>
      <c r="M257" s="174"/>
      <c r="N257" s="174"/>
      <c r="O257" s="174"/>
      <c r="P257" s="174"/>
      <c r="Q257" s="174"/>
      <c r="R257" s="174"/>
      <c r="S257" s="174"/>
      <c r="T257" s="174"/>
      <c r="U257" s="174"/>
      <c r="V257" s="174"/>
      <c r="W257" s="174"/>
      <c r="X257" s="174"/>
      <c r="Y257" s="174"/>
      <c r="Z257" s="174"/>
    </row>
    <row r="258" spans="1:26" ht="12.75" customHeight="1" x14ac:dyDescent="0.2">
      <c r="A258" s="174"/>
      <c r="B258" s="174"/>
      <c r="C258" s="174"/>
      <c r="D258" s="174"/>
      <c r="E258" s="174"/>
      <c r="F258" s="174"/>
      <c r="G258" s="174"/>
      <c r="H258" s="174"/>
      <c r="I258" s="174"/>
      <c r="J258" s="174"/>
      <c r="K258" s="174"/>
      <c r="L258" s="174"/>
      <c r="M258" s="174"/>
      <c r="N258" s="174"/>
      <c r="O258" s="174"/>
      <c r="P258" s="174"/>
      <c r="Q258" s="174"/>
      <c r="R258" s="174"/>
      <c r="S258" s="174"/>
      <c r="T258" s="174"/>
      <c r="U258" s="174"/>
      <c r="V258" s="174"/>
      <c r="W258" s="174"/>
      <c r="X258" s="174"/>
      <c r="Y258" s="174"/>
      <c r="Z258" s="174"/>
    </row>
    <row r="259" spans="1:26" ht="12.75" customHeight="1" x14ac:dyDescent="0.2">
      <c r="A259" s="174"/>
      <c r="B259" s="174"/>
      <c r="C259" s="174"/>
      <c r="D259" s="174"/>
      <c r="E259" s="174"/>
      <c r="F259" s="174"/>
      <c r="G259" s="174"/>
      <c r="H259" s="174"/>
      <c r="I259" s="174"/>
      <c r="J259" s="174"/>
      <c r="K259" s="174"/>
      <c r="L259" s="174"/>
      <c r="M259" s="174"/>
      <c r="N259" s="174"/>
      <c r="O259" s="174"/>
      <c r="P259" s="174"/>
      <c r="Q259" s="174"/>
      <c r="R259" s="174"/>
      <c r="S259" s="174"/>
      <c r="T259" s="174"/>
      <c r="U259" s="174"/>
      <c r="V259" s="174"/>
      <c r="W259" s="174"/>
      <c r="X259" s="174"/>
      <c r="Y259" s="174"/>
      <c r="Z259" s="174"/>
    </row>
    <row r="260" spans="1:26" ht="12.75" customHeight="1" x14ac:dyDescent="0.2">
      <c r="A260" s="174"/>
      <c r="B260" s="174"/>
      <c r="C260" s="174"/>
      <c r="D260" s="174"/>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row>
    <row r="261" spans="1:26" ht="12.75" customHeight="1" x14ac:dyDescent="0.2">
      <c r="A261" s="174"/>
      <c r="B261" s="174"/>
      <c r="C261" s="174"/>
      <c r="D261" s="174"/>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row>
    <row r="262" spans="1:26" ht="12.75" customHeight="1" x14ac:dyDescent="0.2">
      <c r="A262" s="174"/>
      <c r="B262" s="174"/>
      <c r="C262" s="174"/>
      <c r="D262" s="174"/>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row>
    <row r="263" spans="1:26" ht="12.75" customHeight="1" x14ac:dyDescent="0.2">
      <c r="A263" s="174"/>
      <c r="B263" s="174"/>
      <c r="C263" s="174"/>
      <c r="D263" s="174"/>
      <c r="E263" s="174"/>
      <c r="F263" s="174"/>
      <c r="G263" s="174"/>
      <c r="H263" s="174"/>
      <c r="I263" s="174"/>
      <c r="J263" s="174"/>
      <c r="K263" s="174"/>
      <c r="L263" s="174"/>
      <c r="M263" s="174"/>
      <c r="N263" s="174"/>
      <c r="O263" s="174"/>
      <c r="P263" s="174"/>
      <c r="Q263" s="174"/>
      <c r="R263" s="174"/>
      <c r="S263" s="174"/>
      <c r="T263" s="174"/>
      <c r="U263" s="174"/>
      <c r="V263" s="174"/>
      <c r="W263" s="174"/>
      <c r="X263" s="174"/>
      <c r="Y263" s="174"/>
      <c r="Z263" s="174"/>
    </row>
    <row r="264" spans="1:26" ht="12.75" customHeight="1" x14ac:dyDescent="0.2">
      <c r="A264" s="174"/>
      <c r="B264" s="174"/>
      <c r="C264" s="174"/>
      <c r="D264" s="174"/>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row>
    <row r="265" spans="1:26" ht="12.75" customHeight="1" x14ac:dyDescent="0.2">
      <c r="A265" s="174"/>
      <c r="B265" s="174"/>
      <c r="C265" s="174"/>
      <c r="D265" s="174"/>
      <c r="E265" s="174"/>
      <c r="F265" s="174"/>
      <c r="G265" s="174"/>
      <c r="H265" s="174"/>
      <c r="I265" s="174"/>
      <c r="J265" s="174"/>
      <c r="K265" s="174"/>
      <c r="L265" s="174"/>
      <c r="M265" s="174"/>
      <c r="N265" s="174"/>
      <c r="O265" s="174"/>
      <c r="P265" s="174"/>
      <c r="Q265" s="174"/>
      <c r="R265" s="174"/>
      <c r="S265" s="174"/>
      <c r="T265" s="174"/>
      <c r="U265" s="174"/>
      <c r="V265" s="174"/>
      <c r="W265" s="174"/>
      <c r="X265" s="174"/>
      <c r="Y265" s="174"/>
      <c r="Z265" s="174"/>
    </row>
    <row r="266" spans="1:26" ht="12.75" customHeight="1" x14ac:dyDescent="0.2">
      <c r="A266" s="174"/>
      <c r="B266" s="174"/>
      <c r="C266" s="174"/>
      <c r="D266" s="174"/>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row>
    <row r="267" spans="1:26" ht="12.75" customHeight="1" x14ac:dyDescent="0.2">
      <c r="A267" s="174"/>
      <c r="B267" s="174"/>
      <c r="C267" s="174"/>
      <c r="D267" s="174"/>
      <c r="E267" s="174"/>
      <c r="F267" s="174"/>
      <c r="G267" s="174"/>
      <c r="H267" s="174"/>
      <c r="I267" s="174"/>
      <c r="J267" s="174"/>
      <c r="K267" s="174"/>
      <c r="L267" s="174"/>
      <c r="M267" s="174"/>
      <c r="N267" s="174"/>
      <c r="O267" s="174"/>
      <c r="P267" s="174"/>
      <c r="Q267" s="174"/>
      <c r="R267" s="174"/>
      <c r="S267" s="174"/>
      <c r="T267" s="174"/>
      <c r="U267" s="174"/>
      <c r="V267" s="174"/>
      <c r="W267" s="174"/>
      <c r="X267" s="174"/>
      <c r="Y267" s="174"/>
      <c r="Z267" s="174"/>
    </row>
    <row r="268" spans="1:26" ht="12.75" customHeight="1" x14ac:dyDescent="0.2">
      <c r="A268" s="174"/>
      <c r="B268" s="174"/>
      <c r="C268" s="174"/>
      <c r="D268" s="174"/>
      <c r="E268" s="174"/>
      <c r="F268" s="174"/>
      <c r="G268" s="174"/>
      <c r="H268" s="174"/>
      <c r="I268" s="174"/>
      <c r="J268" s="174"/>
      <c r="K268" s="174"/>
      <c r="L268" s="174"/>
      <c r="M268" s="174"/>
      <c r="N268" s="174"/>
      <c r="O268" s="174"/>
      <c r="P268" s="174"/>
      <c r="Q268" s="174"/>
      <c r="R268" s="174"/>
      <c r="S268" s="174"/>
      <c r="T268" s="174"/>
      <c r="U268" s="174"/>
      <c r="V268" s="174"/>
      <c r="W268" s="174"/>
      <c r="X268" s="174"/>
      <c r="Y268" s="174"/>
      <c r="Z268" s="174"/>
    </row>
    <row r="269" spans="1:26" ht="12.75" customHeight="1" x14ac:dyDescent="0.2">
      <c r="A269" s="174"/>
      <c r="B269" s="174"/>
      <c r="C269" s="174"/>
      <c r="D269" s="174"/>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row>
    <row r="270" spans="1:26" ht="12.75" customHeight="1" x14ac:dyDescent="0.2">
      <c r="A270" s="174"/>
      <c r="B270" s="174"/>
      <c r="C270" s="174"/>
      <c r="D270" s="174"/>
      <c r="E270" s="174"/>
      <c r="F270" s="174"/>
      <c r="G270" s="174"/>
      <c r="H270" s="174"/>
      <c r="I270" s="174"/>
      <c r="J270" s="174"/>
      <c r="K270" s="174"/>
      <c r="L270" s="174"/>
      <c r="M270" s="174"/>
      <c r="N270" s="174"/>
      <c r="O270" s="174"/>
      <c r="P270" s="174"/>
      <c r="Q270" s="174"/>
      <c r="R270" s="174"/>
      <c r="S270" s="174"/>
      <c r="T270" s="174"/>
      <c r="U270" s="174"/>
      <c r="V270" s="174"/>
      <c r="W270" s="174"/>
      <c r="X270" s="174"/>
      <c r="Y270" s="174"/>
      <c r="Z270" s="174"/>
    </row>
    <row r="271" spans="1:26" ht="12.75" customHeight="1" x14ac:dyDescent="0.2">
      <c r="A271" s="174"/>
      <c r="B271" s="174"/>
      <c r="C271" s="174"/>
      <c r="D271" s="174"/>
      <c r="E271" s="174"/>
      <c r="F271" s="174"/>
      <c r="G271" s="174"/>
      <c r="H271" s="174"/>
      <c r="I271" s="174"/>
      <c r="J271" s="174"/>
      <c r="K271" s="174"/>
      <c r="L271" s="174"/>
      <c r="M271" s="174"/>
      <c r="N271" s="174"/>
      <c r="O271" s="174"/>
      <c r="P271" s="174"/>
      <c r="Q271" s="174"/>
      <c r="R271" s="174"/>
      <c r="S271" s="174"/>
      <c r="T271" s="174"/>
      <c r="U271" s="174"/>
      <c r="V271" s="174"/>
      <c r="W271" s="174"/>
      <c r="X271" s="174"/>
      <c r="Y271" s="174"/>
      <c r="Z271" s="174"/>
    </row>
    <row r="272" spans="1:26" ht="12.75" customHeight="1" x14ac:dyDescent="0.2">
      <c r="A272" s="174"/>
      <c r="B272" s="174"/>
      <c r="C272" s="174"/>
      <c r="D272" s="174"/>
      <c r="E272" s="174"/>
      <c r="F272" s="174"/>
      <c r="G272" s="174"/>
      <c r="H272" s="174"/>
      <c r="I272" s="174"/>
      <c r="J272" s="174"/>
      <c r="K272" s="174"/>
      <c r="L272" s="174"/>
      <c r="M272" s="174"/>
      <c r="N272" s="174"/>
      <c r="O272" s="174"/>
      <c r="P272" s="174"/>
      <c r="Q272" s="174"/>
      <c r="R272" s="174"/>
      <c r="S272" s="174"/>
      <c r="T272" s="174"/>
      <c r="U272" s="174"/>
      <c r="V272" s="174"/>
      <c r="W272" s="174"/>
      <c r="X272" s="174"/>
      <c r="Y272" s="174"/>
      <c r="Z272" s="174"/>
    </row>
    <row r="273" spans="1:26" ht="12.75" customHeight="1" x14ac:dyDescent="0.2">
      <c r="A273" s="174"/>
      <c r="B273" s="174"/>
      <c r="C273" s="174"/>
      <c r="D273" s="174"/>
      <c r="E273" s="174"/>
      <c r="F273" s="174"/>
      <c r="G273" s="174"/>
      <c r="H273" s="174"/>
      <c r="I273" s="174"/>
      <c r="J273" s="174"/>
      <c r="K273" s="174"/>
      <c r="L273" s="174"/>
      <c r="M273" s="174"/>
      <c r="N273" s="174"/>
      <c r="O273" s="174"/>
      <c r="P273" s="174"/>
      <c r="Q273" s="174"/>
      <c r="R273" s="174"/>
      <c r="S273" s="174"/>
      <c r="T273" s="174"/>
      <c r="U273" s="174"/>
      <c r="V273" s="174"/>
      <c r="W273" s="174"/>
      <c r="X273" s="174"/>
      <c r="Y273" s="174"/>
      <c r="Z273" s="174"/>
    </row>
    <row r="274" spans="1:26" ht="12.75" customHeight="1" x14ac:dyDescent="0.2">
      <c r="A274" s="174"/>
      <c r="B274" s="174"/>
      <c r="C274" s="174"/>
      <c r="D274" s="174"/>
      <c r="E274" s="174"/>
      <c r="F274" s="174"/>
      <c r="G274" s="174"/>
      <c r="H274" s="174"/>
      <c r="I274" s="174"/>
      <c r="J274" s="174"/>
      <c r="K274" s="174"/>
      <c r="L274" s="174"/>
      <c r="M274" s="174"/>
      <c r="N274" s="174"/>
      <c r="O274" s="174"/>
      <c r="P274" s="174"/>
      <c r="Q274" s="174"/>
      <c r="R274" s="174"/>
      <c r="S274" s="174"/>
      <c r="T274" s="174"/>
      <c r="U274" s="174"/>
      <c r="V274" s="174"/>
      <c r="W274" s="174"/>
      <c r="X274" s="174"/>
      <c r="Y274" s="174"/>
      <c r="Z274" s="174"/>
    </row>
    <row r="275" spans="1:26" ht="12.75" customHeight="1" x14ac:dyDescent="0.2">
      <c r="A275" s="174"/>
      <c r="B275" s="174"/>
      <c r="C275" s="174"/>
      <c r="D275" s="174"/>
      <c r="E275" s="174"/>
      <c r="F275" s="174"/>
      <c r="G275" s="174"/>
      <c r="H275" s="174"/>
      <c r="I275" s="174"/>
      <c r="J275" s="174"/>
      <c r="K275" s="174"/>
      <c r="L275" s="174"/>
      <c r="M275" s="174"/>
      <c r="N275" s="174"/>
      <c r="O275" s="174"/>
      <c r="P275" s="174"/>
      <c r="Q275" s="174"/>
      <c r="R275" s="174"/>
      <c r="S275" s="174"/>
      <c r="T275" s="174"/>
      <c r="U275" s="174"/>
      <c r="V275" s="174"/>
      <c r="W275" s="174"/>
      <c r="X275" s="174"/>
      <c r="Y275" s="174"/>
      <c r="Z275" s="174"/>
    </row>
    <row r="276" spans="1:26" ht="12.75" customHeight="1" x14ac:dyDescent="0.2">
      <c r="A276" s="174"/>
      <c r="B276" s="174"/>
      <c r="C276" s="174"/>
      <c r="D276" s="174"/>
      <c r="E276" s="174"/>
      <c r="F276" s="174"/>
      <c r="G276" s="174"/>
      <c r="H276" s="174"/>
      <c r="I276" s="174"/>
      <c r="J276" s="174"/>
      <c r="K276" s="174"/>
      <c r="L276" s="174"/>
      <c r="M276" s="174"/>
      <c r="N276" s="174"/>
      <c r="O276" s="174"/>
      <c r="P276" s="174"/>
      <c r="Q276" s="174"/>
      <c r="R276" s="174"/>
      <c r="S276" s="174"/>
      <c r="T276" s="174"/>
      <c r="U276" s="174"/>
      <c r="V276" s="174"/>
      <c r="W276" s="174"/>
      <c r="X276" s="174"/>
      <c r="Y276" s="174"/>
      <c r="Z276" s="174"/>
    </row>
    <row r="277" spans="1:26" ht="12.75" customHeight="1" x14ac:dyDescent="0.2">
      <c r="A277" s="174"/>
      <c r="B277" s="174"/>
      <c r="C277" s="174"/>
      <c r="D277" s="174"/>
      <c r="E277" s="174"/>
      <c r="F277" s="174"/>
      <c r="G277" s="174"/>
      <c r="H277" s="174"/>
      <c r="I277" s="174"/>
      <c r="J277" s="174"/>
      <c r="K277" s="174"/>
      <c r="L277" s="174"/>
      <c r="M277" s="174"/>
      <c r="N277" s="174"/>
      <c r="O277" s="174"/>
      <c r="P277" s="174"/>
      <c r="Q277" s="174"/>
      <c r="R277" s="174"/>
      <c r="S277" s="174"/>
      <c r="T277" s="174"/>
      <c r="U277" s="174"/>
      <c r="V277" s="174"/>
      <c r="W277" s="174"/>
      <c r="X277" s="174"/>
      <c r="Y277" s="174"/>
      <c r="Z277" s="174"/>
    </row>
    <row r="278" spans="1:26" ht="12.75" customHeight="1" x14ac:dyDescent="0.2">
      <c r="A278" s="174"/>
      <c r="B278" s="174"/>
      <c r="C278" s="174"/>
      <c r="D278" s="174"/>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row>
    <row r="279" spans="1:26" ht="12.75" customHeight="1" x14ac:dyDescent="0.2">
      <c r="A279" s="174"/>
      <c r="B279" s="174"/>
      <c r="C279" s="174"/>
      <c r="D279" s="174"/>
      <c r="E279" s="174"/>
      <c r="F279" s="174"/>
      <c r="G279" s="174"/>
      <c r="H279" s="174"/>
      <c r="I279" s="174"/>
      <c r="J279" s="174"/>
      <c r="K279" s="174"/>
      <c r="L279" s="174"/>
      <c r="M279" s="174"/>
      <c r="N279" s="174"/>
      <c r="O279" s="174"/>
      <c r="P279" s="174"/>
      <c r="Q279" s="174"/>
      <c r="R279" s="174"/>
      <c r="S279" s="174"/>
      <c r="T279" s="174"/>
      <c r="U279" s="174"/>
      <c r="V279" s="174"/>
      <c r="W279" s="174"/>
      <c r="X279" s="174"/>
      <c r="Y279" s="174"/>
      <c r="Z279" s="174"/>
    </row>
    <row r="280" spans="1:26" ht="12.75" customHeight="1" x14ac:dyDescent="0.2">
      <c r="A280" s="174"/>
      <c r="B280" s="174"/>
      <c r="C280" s="174"/>
      <c r="D280" s="174"/>
      <c r="E280" s="174"/>
      <c r="F280" s="174"/>
      <c r="G280" s="174"/>
      <c r="H280" s="174"/>
      <c r="I280" s="174"/>
      <c r="J280" s="174"/>
      <c r="K280" s="174"/>
      <c r="L280" s="174"/>
      <c r="M280" s="174"/>
      <c r="N280" s="174"/>
      <c r="O280" s="174"/>
      <c r="P280" s="174"/>
      <c r="Q280" s="174"/>
      <c r="R280" s="174"/>
      <c r="S280" s="174"/>
      <c r="T280" s="174"/>
      <c r="U280" s="174"/>
      <c r="V280" s="174"/>
      <c r="W280" s="174"/>
      <c r="X280" s="174"/>
      <c r="Y280" s="174"/>
      <c r="Z280" s="174"/>
    </row>
    <row r="281" spans="1:26" ht="12.75" customHeight="1" x14ac:dyDescent="0.2">
      <c r="A281" s="174"/>
      <c r="B281" s="174"/>
      <c r="C281" s="174"/>
      <c r="D281" s="174"/>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row>
    <row r="282" spans="1:26" ht="12.75" customHeight="1" x14ac:dyDescent="0.2">
      <c r="A282" s="174"/>
      <c r="B282" s="174"/>
      <c r="C282" s="174"/>
      <c r="D282" s="174"/>
      <c r="E282" s="174"/>
      <c r="F282" s="174"/>
      <c r="G282" s="174"/>
      <c r="H282" s="174"/>
      <c r="I282" s="174"/>
      <c r="J282" s="174"/>
      <c r="K282" s="174"/>
      <c r="L282" s="174"/>
      <c r="M282" s="174"/>
      <c r="N282" s="174"/>
      <c r="O282" s="174"/>
      <c r="P282" s="174"/>
      <c r="Q282" s="174"/>
      <c r="R282" s="174"/>
      <c r="S282" s="174"/>
      <c r="T282" s="174"/>
      <c r="U282" s="174"/>
      <c r="V282" s="174"/>
      <c r="W282" s="174"/>
      <c r="X282" s="174"/>
      <c r="Y282" s="174"/>
      <c r="Z282" s="174"/>
    </row>
    <row r="283" spans="1:26" ht="12.75" customHeight="1" x14ac:dyDescent="0.2">
      <c r="A283" s="174"/>
      <c r="B283" s="174"/>
      <c r="C283" s="174"/>
      <c r="D283" s="174"/>
      <c r="E283" s="174"/>
      <c r="F283" s="174"/>
      <c r="G283" s="174"/>
      <c r="H283" s="174"/>
      <c r="I283" s="174"/>
      <c r="J283" s="174"/>
      <c r="K283" s="174"/>
      <c r="L283" s="174"/>
      <c r="M283" s="174"/>
      <c r="N283" s="174"/>
      <c r="O283" s="174"/>
      <c r="P283" s="174"/>
      <c r="Q283" s="174"/>
      <c r="R283" s="174"/>
      <c r="S283" s="174"/>
      <c r="T283" s="174"/>
      <c r="U283" s="174"/>
      <c r="V283" s="174"/>
      <c r="W283" s="174"/>
      <c r="X283" s="174"/>
      <c r="Y283" s="174"/>
      <c r="Z283" s="174"/>
    </row>
    <row r="284" spans="1:26" ht="12.75" customHeight="1" x14ac:dyDescent="0.2">
      <c r="A284" s="174"/>
      <c r="B284" s="174"/>
      <c r="C284" s="174"/>
      <c r="D284" s="174"/>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row>
    <row r="285" spans="1:26" ht="12.75" customHeight="1" x14ac:dyDescent="0.2">
      <c r="A285" s="174"/>
      <c r="B285" s="174"/>
      <c r="C285" s="174"/>
      <c r="D285" s="174"/>
      <c r="E285" s="174"/>
      <c r="F285" s="174"/>
      <c r="G285" s="174"/>
      <c r="H285" s="174"/>
      <c r="I285" s="174"/>
      <c r="J285" s="174"/>
      <c r="K285" s="174"/>
      <c r="L285" s="174"/>
      <c r="M285" s="174"/>
      <c r="N285" s="174"/>
      <c r="O285" s="174"/>
      <c r="P285" s="174"/>
      <c r="Q285" s="174"/>
      <c r="R285" s="174"/>
      <c r="S285" s="174"/>
      <c r="T285" s="174"/>
      <c r="U285" s="174"/>
      <c r="V285" s="174"/>
      <c r="W285" s="174"/>
      <c r="X285" s="174"/>
      <c r="Y285" s="174"/>
      <c r="Z285" s="174"/>
    </row>
    <row r="286" spans="1:26" ht="12.75" customHeight="1" x14ac:dyDescent="0.2">
      <c r="A286" s="174"/>
      <c r="B286" s="174"/>
      <c r="C286" s="174"/>
      <c r="D286" s="174"/>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row>
    <row r="287" spans="1:26" ht="12.75" customHeight="1" x14ac:dyDescent="0.2">
      <c r="A287" s="174"/>
      <c r="B287" s="174"/>
      <c r="C287" s="174"/>
      <c r="D287" s="174"/>
      <c r="E287" s="174"/>
      <c r="F287" s="174"/>
      <c r="G287" s="174"/>
      <c r="H287" s="174"/>
      <c r="I287" s="174"/>
      <c r="J287" s="174"/>
      <c r="K287" s="174"/>
      <c r="L287" s="174"/>
      <c r="M287" s="174"/>
      <c r="N287" s="174"/>
      <c r="O287" s="174"/>
      <c r="P287" s="174"/>
      <c r="Q287" s="174"/>
      <c r="R287" s="174"/>
      <c r="S287" s="174"/>
      <c r="T287" s="174"/>
      <c r="U287" s="174"/>
      <c r="V287" s="174"/>
      <c r="W287" s="174"/>
      <c r="X287" s="174"/>
      <c r="Y287" s="174"/>
      <c r="Z287" s="174"/>
    </row>
    <row r="288" spans="1:26" ht="12.75" customHeight="1" x14ac:dyDescent="0.2">
      <c r="A288" s="174"/>
      <c r="B288" s="174"/>
      <c r="C288" s="174"/>
      <c r="D288" s="174"/>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row>
    <row r="289" spans="1:26" ht="12.75" customHeight="1" x14ac:dyDescent="0.2">
      <c r="A289" s="174"/>
      <c r="B289" s="174"/>
      <c r="C289" s="174"/>
      <c r="D289" s="174"/>
      <c r="E289" s="174"/>
      <c r="F289" s="174"/>
      <c r="G289" s="174"/>
      <c r="H289" s="174"/>
      <c r="I289" s="174"/>
      <c r="J289" s="174"/>
      <c r="K289" s="174"/>
      <c r="L289" s="174"/>
      <c r="M289" s="174"/>
      <c r="N289" s="174"/>
      <c r="O289" s="174"/>
      <c r="P289" s="174"/>
      <c r="Q289" s="174"/>
      <c r="R289" s="174"/>
      <c r="S289" s="174"/>
      <c r="T289" s="174"/>
      <c r="U289" s="174"/>
      <c r="V289" s="174"/>
      <c r="W289" s="174"/>
      <c r="X289" s="174"/>
      <c r="Y289" s="174"/>
      <c r="Z289" s="174"/>
    </row>
    <row r="290" spans="1:26" ht="12.75" customHeight="1" x14ac:dyDescent="0.2">
      <c r="A290" s="174"/>
      <c r="B290" s="174"/>
      <c r="C290" s="174"/>
      <c r="D290" s="174"/>
      <c r="E290" s="174"/>
      <c r="F290" s="174"/>
      <c r="G290" s="174"/>
      <c r="H290" s="174"/>
      <c r="I290" s="174"/>
      <c r="J290" s="174"/>
      <c r="K290" s="174"/>
      <c r="L290" s="174"/>
      <c r="M290" s="174"/>
      <c r="N290" s="174"/>
      <c r="O290" s="174"/>
      <c r="P290" s="174"/>
      <c r="Q290" s="174"/>
      <c r="R290" s="174"/>
      <c r="S290" s="174"/>
      <c r="T290" s="174"/>
      <c r="U290" s="174"/>
      <c r="V290" s="174"/>
      <c r="W290" s="174"/>
      <c r="X290" s="174"/>
      <c r="Y290" s="174"/>
      <c r="Z290" s="174"/>
    </row>
    <row r="291" spans="1:26" ht="12.75" customHeight="1" x14ac:dyDescent="0.2">
      <c r="A291" s="174"/>
      <c r="B291" s="174"/>
      <c r="C291" s="174"/>
      <c r="D291" s="174"/>
      <c r="E291" s="174"/>
      <c r="F291" s="174"/>
      <c r="G291" s="174"/>
      <c r="H291" s="174"/>
      <c r="I291" s="174"/>
      <c r="J291" s="174"/>
      <c r="K291" s="174"/>
      <c r="L291" s="174"/>
      <c r="M291" s="174"/>
      <c r="N291" s="174"/>
      <c r="O291" s="174"/>
      <c r="P291" s="174"/>
      <c r="Q291" s="174"/>
      <c r="R291" s="174"/>
      <c r="S291" s="174"/>
      <c r="T291" s="174"/>
      <c r="U291" s="174"/>
      <c r="V291" s="174"/>
      <c r="W291" s="174"/>
      <c r="X291" s="174"/>
      <c r="Y291" s="174"/>
      <c r="Z291" s="174"/>
    </row>
    <row r="292" spans="1:26" ht="12.75" customHeight="1" x14ac:dyDescent="0.2">
      <c r="A292" s="174"/>
      <c r="B292" s="174"/>
      <c r="C292" s="174"/>
      <c r="D292" s="174"/>
      <c r="E292" s="174"/>
      <c r="F292" s="174"/>
      <c r="G292" s="174"/>
      <c r="H292" s="174"/>
      <c r="I292" s="174"/>
      <c r="J292" s="174"/>
      <c r="K292" s="174"/>
      <c r="L292" s="174"/>
      <c r="M292" s="174"/>
      <c r="N292" s="174"/>
      <c r="O292" s="174"/>
      <c r="P292" s="174"/>
      <c r="Q292" s="174"/>
      <c r="R292" s="174"/>
      <c r="S292" s="174"/>
      <c r="T292" s="174"/>
      <c r="U292" s="174"/>
      <c r="V292" s="174"/>
      <c r="W292" s="174"/>
      <c r="X292" s="174"/>
      <c r="Y292" s="174"/>
      <c r="Z292" s="174"/>
    </row>
    <row r="293" spans="1:26" ht="12.75" customHeight="1" x14ac:dyDescent="0.2">
      <c r="A293" s="174"/>
      <c r="B293" s="174"/>
      <c r="C293" s="174"/>
      <c r="D293" s="174"/>
      <c r="E293" s="174"/>
      <c r="F293" s="174"/>
      <c r="G293" s="174"/>
      <c r="H293" s="174"/>
      <c r="I293" s="174"/>
      <c r="J293" s="174"/>
      <c r="K293" s="174"/>
      <c r="L293" s="174"/>
      <c r="M293" s="174"/>
      <c r="N293" s="174"/>
      <c r="O293" s="174"/>
      <c r="P293" s="174"/>
      <c r="Q293" s="174"/>
      <c r="R293" s="174"/>
      <c r="S293" s="174"/>
      <c r="T293" s="174"/>
      <c r="U293" s="174"/>
      <c r="V293" s="174"/>
      <c r="W293" s="174"/>
      <c r="X293" s="174"/>
      <c r="Y293" s="174"/>
      <c r="Z293" s="174"/>
    </row>
    <row r="294" spans="1:26" ht="12.75" customHeight="1" x14ac:dyDescent="0.2">
      <c r="A294" s="174"/>
      <c r="B294" s="174"/>
      <c r="C294" s="174"/>
      <c r="D294" s="174"/>
      <c r="E294" s="174"/>
      <c r="F294" s="174"/>
      <c r="G294" s="174"/>
      <c r="H294" s="174"/>
      <c r="I294" s="174"/>
      <c r="J294" s="174"/>
      <c r="K294" s="174"/>
      <c r="L294" s="174"/>
      <c r="M294" s="174"/>
      <c r="N294" s="174"/>
      <c r="O294" s="174"/>
      <c r="P294" s="174"/>
      <c r="Q294" s="174"/>
      <c r="R294" s="174"/>
      <c r="S294" s="174"/>
      <c r="T294" s="174"/>
      <c r="U294" s="174"/>
      <c r="V294" s="174"/>
      <c r="W294" s="174"/>
      <c r="X294" s="174"/>
      <c r="Y294" s="174"/>
      <c r="Z294" s="174"/>
    </row>
    <row r="295" spans="1:26" ht="12.75" customHeight="1" x14ac:dyDescent="0.2">
      <c r="A295" s="174"/>
      <c r="B295" s="174"/>
      <c r="C295" s="174"/>
      <c r="D295" s="174"/>
      <c r="E295" s="174"/>
      <c r="F295" s="174"/>
      <c r="G295" s="174"/>
      <c r="H295" s="174"/>
      <c r="I295" s="174"/>
      <c r="J295" s="174"/>
      <c r="K295" s="174"/>
      <c r="L295" s="174"/>
      <c r="M295" s="174"/>
      <c r="N295" s="174"/>
      <c r="O295" s="174"/>
      <c r="P295" s="174"/>
      <c r="Q295" s="174"/>
      <c r="R295" s="174"/>
      <c r="S295" s="174"/>
      <c r="T295" s="174"/>
      <c r="U295" s="174"/>
      <c r="V295" s="174"/>
      <c r="W295" s="174"/>
      <c r="X295" s="174"/>
      <c r="Y295" s="174"/>
      <c r="Z295" s="174"/>
    </row>
    <row r="296" spans="1:26" ht="12.75" customHeight="1" x14ac:dyDescent="0.2">
      <c r="A296" s="174"/>
      <c r="B296" s="174"/>
      <c r="C296" s="174"/>
      <c r="D296" s="174"/>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row>
    <row r="297" spans="1:26" ht="12.75" customHeight="1" x14ac:dyDescent="0.2">
      <c r="A297" s="174"/>
      <c r="B297" s="174"/>
      <c r="C297" s="174"/>
      <c r="D297" s="174"/>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row>
    <row r="298" spans="1:26" ht="12.75" customHeight="1" x14ac:dyDescent="0.2">
      <c r="A298" s="174"/>
      <c r="B298" s="174"/>
      <c r="C298" s="174"/>
      <c r="D298" s="174"/>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row>
    <row r="299" spans="1:26" ht="12.75" customHeight="1" x14ac:dyDescent="0.2">
      <c r="A299" s="174"/>
      <c r="B299" s="174"/>
      <c r="C299" s="174"/>
      <c r="D299" s="174"/>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row>
    <row r="300" spans="1:26" ht="12.75" customHeight="1" x14ac:dyDescent="0.2">
      <c r="A300" s="174"/>
      <c r="B300" s="174"/>
      <c r="C300" s="174"/>
      <c r="D300" s="174"/>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row>
    <row r="301" spans="1:26" ht="12.75" customHeight="1" x14ac:dyDescent="0.2">
      <c r="A301" s="174"/>
      <c r="B301" s="174"/>
      <c r="C301" s="174"/>
      <c r="D301" s="174"/>
      <c r="E301" s="174"/>
      <c r="F301" s="174"/>
      <c r="G301" s="174"/>
      <c r="H301" s="174"/>
      <c r="I301" s="174"/>
      <c r="J301" s="174"/>
      <c r="K301" s="174"/>
      <c r="L301" s="174"/>
      <c r="M301" s="174"/>
      <c r="N301" s="174"/>
      <c r="O301" s="174"/>
      <c r="P301" s="174"/>
      <c r="Q301" s="174"/>
      <c r="R301" s="174"/>
      <c r="S301" s="174"/>
      <c r="T301" s="174"/>
      <c r="U301" s="174"/>
      <c r="V301" s="174"/>
      <c r="W301" s="174"/>
      <c r="X301" s="174"/>
      <c r="Y301" s="174"/>
      <c r="Z301" s="174"/>
    </row>
    <row r="302" spans="1:26" ht="12.75" customHeight="1" x14ac:dyDescent="0.2">
      <c r="A302" s="174"/>
      <c r="B302" s="174"/>
      <c r="C302" s="174"/>
      <c r="D302" s="174"/>
      <c r="E302" s="174"/>
      <c r="F302" s="174"/>
      <c r="G302" s="174"/>
      <c r="H302" s="174"/>
      <c r="I302" s="174"/>
      <c r="J302" s="174"/>
      <c r="K302" s="174"/>
      <c r="L302" s="174"/>
      <c r="M302" s="174"/>
      <c r="N302" s="174"/>
      <c r="O302" s="174"/>
      <c r="P302" s="174"/>
      <c r="Q302" s="174"/>
      <c r="R302" s="174"/>
      <c r="S302" s="174"/>
      <c r="T302" s="174"/>
      <c r="U302" s="174"/>
      <c r="V302" s="174"/>
      <c r="W302" s="174"/>
      <c r="X302" s="174"/>
      <c r="Y302" s="174"/>
      <c r="Z302" s="174"/>
    </row>
    <row r="303" spans="1:26" ht="12.75" customHeight="1" x14ac:dyDescent="0.2">
      <c r="A303" s="174"/>
      <c r="B303" s="174"/>
      <c r="C303" s="174"/>
      <c r="D303" s="174"/>
      <c r="E303" s="174"/>
      <c r="F303" s="174"/>
      <c r="G303" s="174"/>
      <c r="H303" s="174"/>
      <c r="I303" s="174"/>
      <c r="J303" s="174"/>
      <c r="K303" s="174"/>
      <c r="L303" s="174"/>
      <c r="M303" s="174"/>
      <c r="N303" s="174"/>
      <c r="O303" s="174"/>
      <c r="P303" s="174"/>
      <c r="Q303" s="174"/>
      <c r="R303" s="174"/>
      <c r="S303" s="174"/>
      <c r="T303" s="174"/>
      <c r="U303" s="174"/>
      <c r="V303" s="174"/>
      <c r="W303" s="174"/>
      <c r="X303" s="174"/>
      <c r="Y303" s="174"/>
      <c r="Z303" s="174"/>
    </row>
    <row r="304" spans="1:26" ht="12.75" customHeight="1" x14ac:dyDescent="0.2">
      <c r="A304" s="174"/>
      <c r="B304" s="174"/>
      <c r="C304" s="174"/>
      <c r="D304" s="174"/>
      <c r="E304" s="174"/>
      <c r="F304" s="174"/>
      <c r="G304" s="174"/>
      <c r="H304" s="174"/>
      <c r="I304" s="174"/>
      <c r="J304" s="174"/>
      <c r="K304" s="174"/>
      <c r="L304" s="174"/>
      <c r="M304" s="174"/>
      <c r="N304" s="174"/>
      <c r="O304" s="174"/>
      <c r="P304" s="174"/>
      <c r="Q304" s="174"/>
      <c r="R304" s="174"/>
      <c r="S304" s="174"/>
      <c r="T304" s="174"/>
      <c r="U304" s="174"/>
      <c r="V304" s="174"/>
      <c r="W304" s="174"/>
      <c r="X304" s="174"/>
      <c r="Y304" s="174"/>
      <c r="Z304" s="174"/>
    </row>
    <row r="305" spans="1:26" ht="12.75" customHeight="1" x14ac:dyDescent="0.2">
      <c r="A305" s="174"/>
      <c r="B305" s="174"/>
      <c r="C305" s="174"/>
      <c r="D305" s="174"/>
      <c r="E305" s="174"/>
      <c r="F305" s="174"/>
      <c r="G305" s="174"/>
      <c r="H305" s="174"/>
      <c r="I305" s="174"/>
      <c r="J305" s="174"/>
      <c r="K305" s="174"/>
      <c r="L305" s="174"/>
      <c r="M305" s="174"/>
      <c r="N305" s="174"/>
      <c r="O305" s="174"/>
      <c r="P305" s="174"/>
      <c r="Q305" s="174"/>
      <c r="R305" s="174"/>
      <c r="S305" s="174"/>
      <c r="T305" s="174"/>
      <c r="U305" s="174"/>
      <c r="V305" s="174"/>
      <c r="W305" s="174"/>
      <c r="X305" s="174"/>
      <c r="Y305" s="174"/>
      <c r="Z305" s="174"/>
    </row>
    <row r="306" spans="1:26" ht="12.75" customHeight="1" x14ac:dyDescent="0.2">
      <c r="A306" s="174"/>
      <c r="B306" s="174"/>
      <c r="C306" s="174"/>
      <c r="D306" s="174"/>
      <c r="E306" s="174"/>
      <c r="F306" s="174"/>
      <c r="G306" s="174"/>
      <c r="H306" s="174"/>
      <c r="I306" s="174"/>
      <c r="J306" s="174"/>
      <c r="K306" s="174"/>
      <c r="L306" s="174"/>
      <c r="M306" s="174"/>
      <c r="N306" s="174"/>
      <c r="O306" s="174"/>
      <c r="P306" s="174"/>
      <c r="Q306" s="174"/>
      <c r="R306" s="174"/>
      <c r="S306" s="174"/>
      <c r="T306" s="174"/>
      <c r="U306" s="174"/>
      <c r="V306" s="174"/>
      <c r="W306" s="174"/>
      <c r="X306" s="174"/>
      <c r="Y306" s="174"/>
      <c r="Z306" s="174"/>
    </row>
    <row r="307" spans="1:26" ht="12.75" customHeight="1" x14ac:dyDescent="0.2">
      <c r="A307" s="174"/>
      <c r="B307" s="174"/>
      <c r="C307" s="174"/>
      <c r="D307" s="174"/>
      <c r="E307" s="174"/>
      <c r="F307" s="174"/>
      <c r="G307" s="174"/>
      <c r="H307" s="174"/>
      <c r="I307" s="174"/>
      <c r="J307" s="174"/>
      <c r="K307" s="174"/>
      <c r="L307" s="174"/>
      <c r="M307" s="174"/>
      <c r="N307" s="174"/>
      <c r="O307" s="174"/>
      <c r="P307" s="174"/>
      <c r="Q307" s="174"/>
      <c r="R307" s="174"/>
      <c r="S307" s="174"/>
      <c r="T307" s="174"/>
      <c r="U307" s="174"/>
      <c r="V307" s="174"/>
      <c r="W307" s="174"/>
      <c r="X307" s="174"/>
      <c r="Y307" s="174"/>
      <c r="Z307" s="174"/>
    </row>
    <row r="308" spans="1:26" ht="12.75" customHeight="1" x14ac:dyDescent="0.2">
      <c r="A308" s="174"/>
      <c r="B308" s="174"/>
      <c r="C308" s="174"/>
      <c r="D308" s="174"/>
      <c r="E308" s="174"/>
      <c r="F308" s="174"/>
      <c r="G308" s="174"/>
      <c r="H308" s="174"/>
      <c r="I308" s="174"/>
      <c r="J308" s="174"/>
      <c r="K308" s="174"/>
      <c r="L308" s="174"/>
      <c r="M308" s="174"/>
      <c r="N308" s="174"/>
      <c r="O308" s="174"/>
      <c r="P308" s="174"/>
      <c r="Q308" s="174"/>
      <c r="R308" s="174"/>
      <c r="S308" s="174"/>
      <c r="T308" s="174"/>
      <c r="U308" s="174"/>
      <c r="V308" s="174"/>
      <c r="W308" s="174"/>
      <c r="X308" s="174"/>
      <c r="Y308" s="174"/>
      <c r="Z308" s="174"/>
    </row>
    <row r="309" spans="1:26" ht="12.75" customHeight="1" x14ac:dyDescent="0.2">
      <c r="A309" s="174"/>
      <c r="B309" s="174"/>
      <c r="C309" s="174"/>
      <c r="D309" s="174"/>
      <c r="E309" s="174"/>
      <c r="F309" s="174"/>
      <c r="G309" s="174"/>
      <c r="H309" s="174"/>
      <c r="I309" s="174"/>
      <c r="J309" s="174"/>
      <c r="K309" s="174"/>
      <c r="L309" s="174"/>
      <c r="M309" s="174"/>
      <c r="N309" s="174"/>
      <c r="O309" s="174"/>
      <c r="P309" s="174"/>
      <c r="Q309" s="174"/>
      <c r="R309" s="174"/>
      <c r="S309" s="174"/>
      <c r="T309" s="174"/>
      <c r="U309" s="174"/>
      <c r="V309" s="174"/>
      <c r="W309" s="174"/>
      <c r="X309" s="174"/>
      <c r="Y309" s="174"/>
      <c r="Z309" s="174"/>
    </row>
    <row r="310" spans="1:26" ht="12.75" customHeight="1" x14ac:dyDescent="0.2">
      <c r="A310" s="174"/>
      <c r="B310" s="174"/>
      <c r="C310" s="174"/>
      <c r="D310" s="174"/>
      <c r="E310" s="174"/>
      <c r="F310" s="174"/>
      <c r="G310" s="174"/>
      <c r="H310" s="174"/>
      <c r="I310" s="174"/>
      <c r="J310" s="174"/>
      <c r="K310" s="174"/>
      <c r="L310" s="174"/>
      <c r="M310" s="174"/>
      <c r="N310" s="174"/>
      <c r="O310" s="174"/>
      <c r="P310" s="174"/>
      <c r="Q310" s="174"/>
      <c r="R310" s="174"/>
      <c r="S310" s="174"/>
      <c r="T310" s="174"/>
      <c r="U310" s="174"/>
      <c r="V310" s="174"/>
      <c r="W310" s="174"/>
      <c r="X310" s="174"/>
      <c r="Y310" s="174"/>
      <c r="Z310" s="174"/>
    </row>
    <row r="311" spans="1:26" ht="12.75" customHeight="1" x14ac:dyDescent="0.2">
      <c r="A311" s="174"/>
      <c r="B311" s="174"/>
      <c r="C311" s="174"/>
      <c r="D311" s="174"/>
      <c r="E311" s="174"/>
      <c r="F311" s="174"/>
      <c r="G311" s="174"/>
      <c r="H311" s="174"/>
      <c r="I311" s="174"/>
      <c r="J311" s="174"/>
      <c r="K311" s="174"/>
      <c r="L311" s="174"/>
      <c r="M311" s="174"/>
      <c r="N311" s="174"/>
      <c r="O311" s="174"/>
      <c r="P311" s="174"/>
      <c r="Q311" s="174"/>
      <c r="R311" s="174"/>
      <c r="S311" s="174"/>
      <c r="T311" s="174"/>
      <c r="U311" s="174"/>
      <c r="V311" s="174"/>
      <c r="W311" s="174"/>
      <c r="X311" s="174"/>
      <c r="Y311" s="174"/>
      <c r="Z311" s="174"/>
    </row>
    <row r="312" spans="1:26" ht="12.75" customHeight="1" x14ac:dyDescent="0.2">
      <c r="A312" s="174"/>
      <c r="B312" s="174"/>
      <c r="C312" s="174"/>
      <c r="D312" s="174"/>
      <c r="E312" s="174"/>
      <c r="F312" s="174"/>
      <c r="G312" s="174"/>
      <c r="H312" s="174"/>
      <c r="I312" s="174"/>
      <c r="J312" s="174"/>
      <c r="K312" s="174"/>
      <c r="L312" s="174"/>
      <c r="M312" s="174"/>
      <c r="N312" s="174"/>
      <c r="O312" s="174"/>
      <c r="P312" s="174"/>
      <c r="Q312" s="174"/>
      <c r="R312" s="174"/>
      <c r="S312" s="174"/>
      <c r="T312" s="174"/>
      <c r="U312" s="174"/>
      <c r="V312" s="174"/>
      <c r="W312" s="174"/>
      <c r="X312" s="174"/>
      <c r="Y312" s="174"/>
      <c r="Z312" s="174"/>
    </row>
    <row r="313" spans="1:26" ht="12.75" customHeight="1" x14ac:dyDescent="0.2">
      <c r="A313" s="174"/>
      <c r="B313" s="174"/>
      <c r="C313" s="174"/>
      <c r="D313" s="174"/>
      <c r="E313" s="174"/>
      <c r="F313" s="174"/>
      <c r="G313" s="174"/>
      <c r="H313" s="174"/>
      <c r="I313" s="174"/>
      <c r="J313" s="174"/>
      <c r="K313" s="174"/>
      <c r="L313" s="174"/>
      <c r="M313" s="174"/>
      <c r="N313" s="174"/>
      <c r="O313" s="174"/>
      <c r="P313" s="174"/>
      <c r="Q313" s="174"/>
      <c r="R313" s="174"/>
      <c r="S313" s="174"/>
      <c r="T313" s="174"/>
      <c r="U313" s="174"/>
      <c r="V313" s="174"/>
      <c r="W313" s="174"/>
      <c r="X313" s="174"/>
      <c r="Y313" s="174"/>
      <c r="Z313" s="174"/>
    </row>
    <row r="314" spans="1:26" ht="12.75" customHeight="1" x14ac:dyDescent="0.2">
      <c r="A314" s="174"/>
      <c r="B314" s="174"/>
      <c r="C314" s="174"/>
      <c r="D314" s="174"/>
      <c r="E314" s="174"/>
      <c r="F314" s="174"/>
      <c r="G314" s="174"/>
      <c r="H314" s="174"/>
      <c r="I314" s="174"/>
      <c r="J314" s="174"/>
      <c r="K314" s="174"/>
      <c r="L314" s="174"/>
      <c r="M314" s="174"/>
      <c r="N314" s="174"/>
      <c r="O314" s="174"/>
      <c r="P314" s="174"/>
      <c r="Q314" s="174"/>
      <c r="R314" s="174"/>
      <c r="S314" s="174"/>
      <c r="T314" s="174"/>
      <c r="U314" s="174"/>
      <c r="V314" s="174"/>
      <c r="W314" s="174"/>
      <c r="X314" s="174"/>
      <c r="Y314" s="174"/>
      <c r="Z314" s="174"/>
    </row>
    <row r="315" spans="1:26" ht="12.75" customHeight="1" x14ac:dyDescent="0.2">
      <c r="A315" s="174"/>
      <c r="B315" s="174"/>
      <c r="C315" s="174"/>
      <c r="D315" s="174"/>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row>
    <row r="316" spans="1:26" ht="12.75" customHeight="1" x14ac:dyDescent="0.2">
      <c r="A316" s="174"/>
      <c r="B316" s="174"/>
      <c r="C316" s="174"/>
      <c r="D316" s="174"/>
      <c r="E316" s="174"/>
      <c r="F316" s="174"/>
      <c r="G316" s="174"/>
      <c r="H316" s="174"/>
      <c r="I316" s="174"/>
      <c r="J316" s="174"/>
      <c r="K316" s="174"/>
      <c r="L316" s="174"/>
      <c r="M316" s="174"/>
      <c r="N316" s="174"/>
      <c r="O316" s="174"/>
      <c r="P316" s="174"/>
      <c r="Q316" s="174"/>
      <c r="R316" s="174"/>
      <c r="S316" s="174"/>
      <c r="T316" s="174"/>
      <c r="U316" s="174"/>
      <c r="V316" s="174"/>
      <c r="W316" s="174"/>
      <c r="X316" s="174"/>
      <c r="Y316" s="174"/>
      <c r="Z316" s="174"/>
    </row>
    <row r="317" spans="1:26" ht="12.75" customHeight="1" x14ac:dyDescent="0.2">
      <c r="A317" s="174"/>
      <c r="B317" s="174"/>
      <c r="C317" s="174"/>
      <c r="D317" s="174"/>
      <c r="E317" s="174"/>
      <c r="F317" s="174"/>
      <c r="G317" s="174"/>
      <c r="H317" s="174"/>
      <c r="I317" s="174"/>
      <c r="J317" s="174"/>
      <c r="K317" s="174"/>
      <c r="L317" s="174"/>
      <c r="M317" s="174"/>
      <c r="N317" s="174"/>
      <c r="O317" s="174"/>
      <c r="P317" s="174"/>
      <c r="Q317" s="174"/>
      <c r="R317" s="174"/>
      <c r="S317" s="174"/>
      <c r="T317" s="174"/>
      <c r="U317" s="174"/>
      <c r="V317" s="174"/>
      <c r="W317" s="174"/>
      <c r="X317" s="174"/>
      <c r="Y317" s="174"/>
      <c r="Z317" s="174"/>
    </row>
    <row r="318" spans="1:26" ht="12.75" customHeight="1" x14ac:dyDescent="0.2">
      <c r="A318" s="174"/>
      <c r="B318" s="174"/>
      <c r="C318" s="174"/>
      <c r="D318" s="174"/>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row>
    <row r="319" spans="1:26" ht="12.75" customHeight="1" x14ac:dyDescent="0.2">
      <c r="A319" s="174"/>
      <c r="B319" s="174"/>
      <c r="C319" s="174"/>
      <c r="D319" s="174"/>
      <c r="E319" s="174"/>
      <c r="F319" s="174"/>
      <c r="G319" s="174"/>
      <c r="H319" s="174"/>
      <c r="I319" s="174"/>
      <c r="J319" s="174"/>
      <c r="K319" s="174"/>
      <c r="L319" s="174"/>
      <c r="M319" s="174"/>
      <c r="N319" s="174"/>
      <c r="O319" s="174"/>
      <c r="P319" s="174"/>
      <c r="Q319" s="174"/>
      <c r="R319" s="174"/>
      <c r="S319" s="174"/>
      <c r="T319" s="174"/>
      <c r="U319" s="174"/>
      <c r="V319" s="174"/>
      <c r="W319" s="174"/>
      <c r="X319" s="174"/>
      <c r="Y319" s="174"/>
      <c r="Z319" s="174"/>
    </row>
    <row r="320" spans="1:26" ht="12.75" customHeight="1" x14ac:dyDescent="0.2">
      <c r="A320" s="174"/>
      <c r="B320" s="174"/>
      <c r="C320" s="174"/>
      <c r="D320" s="174"/>
      <c r="E320" s="174"/>
      <c r="F320" s="174"/>
      <c r="G320" s="174"/>
      <c r="H320" s="174"/>
      <c r="I320" s="174"/>
      <c r="J320" s="174"/>
      <c r="K320" s="174"/>
      <c r="L320" s="174"/>
      <c r="M320" s="174"/>
      <c r="N320" s="174"/>
      <c r="O320" s="174"/>
      <c r="P320" s="174"/>
      <c r="Q320" s="174"/>
      <c r="R320" s="174"/>
      <c r="S320" s="174"/>
      <c r="T320" s="174"/>
      <c r="U320" s="174"/>
      <c r="V320" s="174"/>
      <c r="W320" s="174"/>
      <c r="X320" s="174"/>
      <c r="Y320" s="174"/>
      <c r="Z320" s="174"/>
    </row>
    <row r="321" spans="1:26" ht="12.75" customHeight="1" x14ac:dyDescent="0.2">
      <c r="A321" s="174"/>
      <c r="B321" s="174"/>
      <c r="C321" s="174"/>
      <c r="D321" s="174"/>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row>
    <row r="322" spans="1:26" ht="12.75" customHeight="1" x14ac:dyDescent="0.2">
      <c r="A322" s="174"/>
      <c r="B322" s="174"/>
      <c r="C322" s="174"/>
      <c r="D322" s="174"/>
      <c r="E322" s="174"/>
      <c r="F322" s="174"/>
      <c r="G322" s="174"/>
      <c r="H322" s="174"/>
      <c r="I322" s="174"/>
      <c r="J322" s="174"/>
      <c r="K322" s="174"/>
      <c r="L322" s="174"/>
      <c r="M322" s="174"/>
      <c r="N322" s="174"/>
      <c r="O322" s="174"/>
      <c r="P322" s="174"/>
      <c r="Q322" s="174"/>
      <c r="R322" s="174"/>
      <c r="S322" s="174"/>
      <c r="T322" s="174"/>
      <c r="U322" s="174"/>
      <c r="V322" s="174"/>
      <c r="W322" s="174"/>
      <c r="X322" s="174"/>
      <c r="Y322" s="174"/>
      <c r="Z322" s="174"/>
    </row>
    <row r="323" spans="1:26" ht="12.75" customHeight="1" x14ac:dyDescent="0.2">
      <c r="A323" s="174"/>
      <c r="B323" s="174"/>
      <c r="C323" s="174"/>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row>
    <row r="324" spans="1:26" ht="12.75" customHeight="1" x14ac:dyDescent="0.2">
      <c r="A324" s="174"/>
      <c r="B324" s="174"/>
      <c r="C324" s="174"/>
      <c r="D324" s="174"/>
      <c r="E324" s="174"/>
      <c r="F324" s="174"/>
      <c r="G324" s="174"/>
      <c r="H324" s="174"/>
      <c r="I324" s="174"/>
      <c r="J324" s="174"/>
      <c r="K324" s="174"/>
      <c r="L324" s="174"/>
      <c r="M324" s="174"/>
      <c r="N324" s="174"/>
      <c r="O324" s="174"/>
      <c r="P324" s="174"/>
      <c r="Q324" s="174"/>
      <c r="R324" s="174"/>
      <c r="S324" s="174"/>
      <c r="T324" s="174"/>
      <c r="U324" s="174"/>
      <c r="V324" s="174"/>
      <c r="W324" s="174"/>
      <c r="X324" s="174"/>
      <c r="Y324" s="174"/>
      <c r="Z324" s="174"/>
    </row>
    <row r="325" spans="1:26" ht="12.75" customHeight="1" x14ac:dyDescent="0.2">
      <c r="A325" s="174"/>
      <c r="B325" s="174"/>
      <c r="C325" s="174"/>
      <c r="D325" s="174"/>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row>
    <row r="326" spans="1:26" ht="12.75" customHeight="1" x14ac:dyDescent="0.2">
      <c r="A326" s="174"/>
      <c r="B326" s="174"/>
      <c r="C326" s="174"/>
      <c r="D326" s="174"/>
      <c r="E326" s="174"/>
      <c r="F326" s="174"/>
      <c r="G326" s="174"/>
      <c r="H326" s="174"/>
      <c r="I326" s="174"/>
      <c r="J326" s="174"/>
      <c r="K326" s="174"/>
      <c r="L326" s="174"/>
      <c r="M326" s="174"/>
      <c r="N326" s="174"/>
      <c r="O326" s="174"/>
      <c r="P326" s="174"/>
      <c r="Q326" s="174"/>
      <c r="R326" s="174"/>
      <c r="S326" s="174"/>
      <c r="T326" s="174"/>
      <c r="U326" s="174"/>
      <c r="V326" s="174"/>
      <c r="W326" s="174"/>
      <c r="X326" s="174"/>
      <c r="Y326" s="174"/>
      <c r="Z326" s="174"/>
    </row>
    <row r="327" spans="1:26" ht="12.75" customHeight="1" x14ac:dyDescent="0.2">
      <c r="A327" s="174"/>
      <c r="B327" s="174"/>
      <c r="C327" s="174"/>
      <c r="D327" s="174"/>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row>
    <row r="328" spans="1:26" ht="12.75" customHeight="1" x14ac:dyDescent="0.2">
      <c r="A328" s="174"/>
      <c r="B328" s="174"/>
      <c r="C328" s="174"/>
      <c r="D328" s="174"/>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row>
    <row r="329" spans="1:26" ht="12.75" customHeight="1" x14ac:dyDescent="0.2">
      <c r="A329" s="174"/>
      <c r="B329" s="174"/>
      <c r="C329" s="174"/>
      <c r="D329" s="174"/>
      <c r="E329" s="174"/>
      <c r="F329" s="174"/>
      <c r="G329" s="174"/>
      <c r="H329" s="174"/>
      <c r="I329" s="174"/>
      <c r="J329" s="174"/>
      <c r="K329" s="174"/>
      <c r="L329" s="174"/>
      <c r="M329" s="174"/>
      <c r="N329" s="174"/>
      <c r="O329" s="174"/>
      <c r="P329" s="174"/>
      <c r="Q329" s="174"/>
      <c r="R329" s="174"/>
      <c r="S329" s="174"/>
      <c r="T329" s="174"/>
      <c r="U329" s="174"/>
      <c r="V329" s="174"/>
      <c r="W329" s="174"/>
      <c r="X329" s="174"/>
      <c r="Y329" s="174"/>
      <c r="Z329" s="174"/>
    </row>
    <row r="330" spans="1:26" ht="12.75" customHeight="1" x14ac:dyDescent="0.2">
      <c r="A330" s="174"/>
      <c r="B330" s="174"/>
      <c r="C330" s="174"/>
      <c r="D330" s="174"/>
      <c r="E330" s="174"/>
      <c r="F330" s="174"/>
      <c r="G330" s="174"/>
      <c r="H330" s="174"/>
      <c r="I330" s="174"/>
      <c r="J330" s="174"/>
      <c r="K330" s="174"/>
      <c r="L330" s="174"/>
      <c r="M330" s="174"/>
      <c r="N330" s="174"/>
      <c r="O330" s="174"/>
      <c r="P330" s="174"/>
      <c r="Q330" s="174"/>
      <c r="R330" s="174"/>
      <c r="S330" s="174"/>
      <c r="T330" s="174"/>
      <c r="U330" s="174"/>
      <c r="V330" s="174"/>
      <c r="W330" s="174"/>
      <c r="X330" s="174"/>
      <c r="Y330" s="174"/>
      <c r="Z330" s="174"/>
    </row>
    <row r="331" spans="1:26" ht="12.75" customHeight="1" x14ac:dyDescent="0.2">
      <c r="A331" s="174"/>
      <c r="B331" s="174"/>
      <c r="C331" s="174"/>
      <c r="D331" s="174"/>
      <c r="E331" s="174"/>
      <c r="F331" s="174"/>
      <c r="G331" s="174"/>
      <c r="H331" s="174"/>
      <c r="I331" s="174"/>
      <c r="J331" s="174"/>
      <c r="K331" s="174"/>
      <c r="L331" s="174"/>
      <c r="M331" s="174"/>
      <c r="N331" s="174"/>
      <c r="O331" s="174"/>
      <c r="P331" s="174"/>
      <c r="Q331" s="174"/>
      <c r="R331" s="174"/>
      <c r="S331" s="174"/>
      <c r="T331" s="174"/>
      <c r="U331" s="174"/>
      <c r="V331" s="174"/>
      <c r="W331" s="174"/>
      <c r="X331" s="174"/>
      <c r="Y331" s="174"/>
      <c r="Z331" s="174"/>
    </row>
    <row r="332" spans="1:26" ht="12.75" customHeight="1" x14ac:dyDescent="0.2">
      <c r="A332" s="174"/>
      <c r="B332" s="174"/>
      <c r="C332" s="174"/>
      <c r="D332" s="174"/>
      <c r="E332" s="174"/>
      <c r="F332" s="174"/>
      <c r="G332" s="174"/>
      <c r="H332" s="174"/>
      <c r="I332" s="174"/>
      <c r="J332" s="174"/>
      <c r="K332" s="174"/>
      <c r="L332" s="174"/>
      <c r="M332" s="174"/>
      <c r="N332" s="174"/>
      <c r="O332" s="174"/>
      <c r="P332" s="174"/>
      <c r="Q332" s="174"/>
      <c r="R332" s="174"/>
      <c r="S332" s="174"/>
      <c r="T332" s="174"/>
      <c r="U332" s="174"/>
      <c r="V332" s="174"/>
      <c r="W332" s="174"/>
      <c r="X332" s="174"/>
      <c r="Y332" s="174"/>
      <c r="Z332" s="174"/>
    </row>
    <row r="333" spans="1:26" ht="12.75" customHeight="1" x14ac:dyDescent="0.2">
      <c r="A333" s="174"/>
      <c r="B333" s="174"/>
      <c r="C333" s="174"/>
      <c r="D333" s="174"/>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row>
    <row r="334" spans="1:26" ht="12.75" customHeight="1" x14ac:dyDescent="0.2">
      <c r="A334" s="174"/>
      <c r="B334" s="174"/>
      <c r="C334" s="174"/>
      <c r="D334" s="174"/>
      <c r="E334" s="174"/>
      <c r="F334" s="174"/>
      <c r="G334" s="174"/>
      <c r="H334" s="174"/>
      <c r="I334" s="174"/>
      <c r="J334" s="174"/>
      <c r="K334" s="174"/>
      <c r="L334" s="174"/>
      <c r="M334" s="174"/>
      <c r="N334" s="174"/>
      <c r="O334" s="174"/>
      <c r="P334" s="174"/>
      <c r="Q334" s="174"/>
      <c r="R334" s="174"/>
      <c r="S334" s="174"/>
      <c r="T334" s="174"/>
      <c r="U334" s="174"/>
      <c r="V334" s="174"/>
      <c r="W334" s="174"/>
      <c r="X334" s="174"/>
      <c r="Y334" s="174"/>
      <c r="Z334" s="174"/>
    </row>
    <row r="335" spans="1:26" ht="12.75" customHeight="1" x14ac:dyDescent="0.2">
      <c r="A335" s="174"/>
      <c r="B335" s="174"/>
      <c r="C335" s="174"/>
      <c r="D335" s="174"/>
      <c r="E335" s="174"/>
      <c r="F335" s="174"/>
      <c r="G335" s="174"/>
      <c r="H335" s="174"/>
      <c r="I335" s="174"/>
      <c r="J335" s="174"/>
      <c r="K335" s="174"/>
      <c r="L335" s="174"/>
      <c r="M335" s="174"/>
      <c r="N335" s="174"/>
      <c r="O335" s="174"/>
      <c r="P335" s="174"/>
      <c r="Q335" s="174"/>
      <c r="R335" s="174"/>
      <c r="S335" s="174"/>
      <c r="T335" s="174"/>
      <c r="U335" s="174"/>
      <c r="V335" s="174"/>
      <c r="W335" s="174"/>
      <c r="X335" s="174"/>
      <c r="Y335" s="174"/>
      <c r="Z335" s="174"/>
    </row>
    <row r="336" spans="1:26" ht="12.75" customHeight="1" x14ac:dyDescent="0.2">
      <c r="A336" s="174"/>
      <c r="B336" s="174"/>
      <c r="C336" s="174"/>
      <c r="D336" s="174"/>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row>
    <row r="337" spans="1:26" ht="12.75" customHeight="1" x14ac:dyDescent="0.2">
      <c r="A337" s="174"/>
      <c r="B337" s="174"/>
      <c r="C337" s="174"/>
      <c r="D337" s="174"/>
      <c r="E337" s="174"/>
      <c r="F337" s="174"/>
      <c r="G337" s="174"/>
      <c r="H337" s="174"/>
      <c r="I337" s="174"/>
      <c r="J337" s="174"/>
      <c r="K337" s="174"/>
      <c r="L337" s="174"/>
      <c r="M337" s="174"/>
      <c r="N337" s="174"/>
      <c r="O337" s="174"/>
      <c r="P337" s="174"/>
      <c r="Q337" s="174"/>
      <c r="R337" s="174"/>
      <c r="S337" s="174"/>
      <c r="T337" s="174"/>
      <c r="U337" s="174"/>
      <c r="V337" s="174"/>
      <c r="W337" s="174"/>
      <c r="X337" s="174"/>
      <c r="Y337" s="174"/>
      <c r="Z337" s="174"/>
    </row>
    <row r="338" spans="1:26" ht="12.75" customHeight="1" x14ac:dyDescent="0.2">
      <c r="A338" s="174"/>
      <c r="B338" s="174"/>
      <c r="C338" s="174"/>
      <c r="D338" s="174"/>
      <c r="E338" s="174"/>
      <c r="F338" s="174"/>
      <c r="G338" s="174"/>
      <c r="H338" s="174"/>
      <c r="I338" s="174"/>
      <c r="J338" s="174"/>
      <c r="K338" s="174"/>
      <c r="L338" s="174"/>
      <c r="M338" s="174"/>
      <c r="N338" s="174"/>
      <c r="O338" s="174"/>
      <c r="P338" s="174"/>
      <c r="Q338" s="174"/>
      <c r="R338" s="174"/>
      <c r="S338" s="174"/>
      <c r="T338" s="174"/>
      <c r="U338" s="174"/>
      <c r="V338" s="174"/>
      <c r="W338" s="174"/>
      <c r="X338" s="174"/>
      <c r="Y338" s="174"/>
      <c r="Z338" s="174"/>
    </row>
    <row r="339" spans="1:26" ht="12.75" customHeight="1" x14ac:dyDescent="0.2">
      <c r="A339" s="174"/>
      <c r="B339" s="174"/>
      <c r="C339" s="174"/>
      <c r="D339" s="174"/>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row>
    <row r="340" spans="1:26" ht="12.75" customHeight="1" x14ac:dyDescent="0.2">
      <c r="A340" s="174"/>
      <c r="B340" s="174"/>
      <c r="C340" s="174"/>
      <c r="D340" s="174"/>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row>
    <row r="341" spans="1:26" ht="12.75" customHeight="1" x14ac:dyDescent="0.2">
      <c r="A341" s="174"/>
      <c r="B341" s="174"/>
      <c r="C341" s="174"/>
      <c r="D341" s="174"/>
      <c r="E341" s="174"/>
      <c r="F341" s="174"/>
      <c r="G341" s="174"/>
      <c r="H341" s="174"/>
      <c r="I341" s="174"/>
      <c r="J341" s="174"/>
      <c r="K341" s="174"/>
      <c r="L341" s="174"/>
      <c r="M341" s="174"/>
      <c r="N341" s="174"/>
      <c r="O341" s="174"/>
      <c r="P341" s="174"/>
      <c r="Q341" s="174"/>
      <c r="R341" s="174"/>
      <c r="S341" s="174"/>
      <c r="T341" s="174"/>
      <c r="U341" s="174"/>
      <c r="V341" s="174"/>
      <c r="W341" s="174"/>
      <c r="X341" s="174"/>
      <c r="Y341" s="174"/>
      <c r="Z341" s="174"/>
    </row>
    <row r="342" spans="1:26" ht="12.75" customHeight="1" x14ac:dyDescent="0.2">
      <c r="A342" s="174"/>
      <c r="B342" s="174"/>
      <c r="C342" s="174"/>
      <c r="D342" s="174"/>
      <c r="E342" s="174"/>
      <c r="F342" s="174"/>
      <c r="G342" s="174"/>
      <c r="H342" s="174"/>
      <c r="I342" s="174"/>
      <c r="J342" s="174"/>
      <c r="K342" s="174"/>
      <c r="L342" s="174"/>
      <c r="M342" s="174"/>
      <c r="N342" s="174"/>
      <c r="O342" s="174"/>
      <c r="P342" s="174"/>
      <c r="Q342" s="174"/>
      <c r="R342" s="174"/>
      <c r="S342" s="174"/>
      <c r="T342" s="174"/>
      <c r="U342" s="174"/>
      <c r="V342" s="174"/>
      <c r="W342" s="174"/>
      <c r="X342" s="174"/>
      <c r="Y342" s="174"/>
      <c r="Z342" s="174"/>
    </row>
    <row r="343" spans="1:26" ht="12.75" customHeight="1" x14ac:dyDescent="0.2">
      <c r="A343" s="174"/>
      <c r="B343" s="174"/>
      <c r="C343" s="174"/>
      <c r="D343" s="174"/>
      <c r="E343" s="174"/>
      <c r="F343" s="174"/>
      <c r="G343" s="174"/>
      <c r="H343" s="174"/>
      <c r="I343" s="174"/>
      <c r="J343" s="174"/>
      <c r="K343" s="174"/>
      <c r="L343" s="174"/>
      <c r="M343" s="174"/>
      <c r="N343" s="174"/>
      <c r="O343" s="174"/>
      <c r="P343" s="174"/>
      <c r="Q343" s="174"/>
      <c r="R343" s="174"/>
      <c r="S343" s="174"/>
      <c r="T343" s="174"/>
      <c r="U343" s="174"/>
      <c r="V343" s="174"/>
      <c r="W343" s="174"/>
      <c r="X343" s="174"/>
      <c r="Y343" s="174"/>
      <c r="Z343" s="174"/>
    </row>
    <row r="344" spans="1:26" ht="12.75" customHeight="1" x14ac:dyDescent="0.2">
      <c r="A344" s="174"/>
      <c r="B344" s="174"/>
      <c r="C344" s="174"/>
      <c r="D344" s="174"/>
      <c r="E344" s="174"/>
      <c r="F344" s="174"/>
      <c r="G344" s="174"/>
      <c r="H344" s="174"/>
      <c r="I344" s="174"/>
      <c r="J344" s="174"/>
      <c r="K344" s="174"/>
      <c r="L344" s="174"/>
      <c r="M344" s="174"/>
      <c r="N344" s="174"/>
      <c r="O344" s="174"/>
      <c r="P344" s="174"/>
      <c r="Q344" s="174"/>
      <c r="R344" s="174"/>
      <c r="S344" s="174"/>
      <c r="T344" s="174"/>
      <c r="U344" s="174"/>
      <c r="V344" s="174"/>
      <c r="W344" s="174"/>
      <c r="X344" s="174"/>
      <c r="Y344" s="174"/>
      <c r="Z344" s="174"/>
    </row>
    <row r="345" spans="1:26" ht="12.75" customHeight="1" x14ac:dyDescent="0.2">
      <c r="A345" s="174"/>
      <c r="B345" s="174"/>
      <c r="C345" s="174"/>
      <c r="D345" s="174"/>
      <c r="E345" s="174"/>
      <c r="F345" s="174"/>
      <c r="G345" s="174"/>
      <c r="H345" s="174"/>
      <c r="I345" s="174"/>
      <c r="J345" s="174"/>
      <c r="K345" s="174"/>
      <c r="L345" s="174"/>
      <c r="M345" s="174"/>
      <c r="N345" s="174"/>
      <c r="O345" s="174"/>
      <c r="P345" s="174"/>
      <c r="Q345" s="174"/>
      <c r="R345" s="174"/>
      <c r="S345" s="174"/>
      <c r="T345" s="174"/>
      <c r="U345" s="174"/>
      <c r="V345" s="174"/>
      <c r="W345" s="174"/>
      <c r="X345" s="174"/>
      <c r="Y345" s="174"/>
      <c r="Z345" s="174"/>
    </row>
    <row r="346" spans="1:26" ht="12.75" customHeight="1" x14ac:dyDescent="0.2">
      <c r="A346" s="174"/>
      <c r="B346" s="174"/>
      <c r="C346" s="174"/>
      <c r="D346" s="174"/>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row>
    <row r="347" spans="1:26" ht="12.75" customHeight="1" x14ac:dyDescent="0.2">
      <c r="A347" s="174"/>
      <c r="B347" s="174"/>
      <c r="C347" s="174"/>
      <c r="D347" s="174"/>
      <c r="E347" s="174"/>
      <c r="F347" s="174"/>
      <c r="G347" s="174"/>
      <c r="H347" s="174"/>
      <c r="I347" s="174"/>
      <c r="J347" s="174"/>
      <c r="K347" s="174"/>
      <c r="L347" s="174"/>
      <c r="M347" s="174"/>
      <c r="N347" s="174"/>
      <c r="O347" s="174"/>
      <c r="P347" s="174"/>
      <c r="Q347" s="174"/>
      <c r="R347" s="174"/>
      <c r="S347" s="174"/>
      <c r="T347" s="174"/>
      <c r="U347" s="174"/>
      <c r="V347" s="174"/>
      <c r="W347" s="174"/>
      <c r="X347" s="174"/>
      <c r="Y347" s="174"/>
      <c r="Z347" s="174"/>
    </row>
    <row r="348" spans="1:26" ht="12.75" customHeight="1" x14ac:dyDescent="0.2">
      <c r="A348" s="174"/>
      <c r="B348" s="174"/>
      <c r="C348" s="174"/>
      <c r="D348" s="174"/>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row>
    <row r="349" spans="1:26" ht="12.75" customHeight="1" x14ac:dyDescent="0.2">
      <c r="A349" s="174"/>
      <c r="B349" s="174"/>
      <c r="C349" s="174"/>
      <c r="D349" s="174"/>
      <c r="E349" s="174"/>
      <c r="F349" s="174"/>
      <c r="G349" s="174"/>
      <c r="H349" s="174"/>
      <c r="I349" s="174"/>
      <c r="J349" s="174"/>
      <c r="K349" s="174"/>
      <c r="L349" s="174"/>
      <c r="M349" s="174"/>
      <c r="N349" s="174"/>
      <c r="O349" s="174"/>
      <c r="P349" s="174"/>
      <c r="Q349" s="174"/>
      <c r="R349" s="174"/>
      <c r="S349" s="174"/>
      <c r="T349" s="174"/>
      <c r="U349" s="174"/>
      <c r="V349" s="174"/>
      <c r="W349" s="174"/>
      <c r="X349" s="174"/>
      <c r="Y349" s="174"/>
      <c r="Z349" s="174"/>
    </row>
    <row r="350" spans="1:26" ht="12.75" customHeight="1" x14ac:dyDescent="0.2">
      <c r="A350" s="174"/>
      <c r="B350" s="174"/>
      <c r="C350" s="174"/>
      <c r="D350" s="174"/>
      <c r="E350" s="174"/>
      <c r="F350" s="174"/>
      <c r="G350" s="174"/>
      <c r="H350" s="174"/>
      <c r="I350" s="174"/>
      <c r="J350" s="174"/>
      <c r="K350" s="174"/>
      <c r="L350" s="174"/>
      <c r="M350" s="174"/>
      <c r="N350" s="174"/>
      <c r="O350" s="174"/>
      <c r="P350" s="174"/>
      <c r="Q350" s="174"/>
      <c r="R350" s="174"/>
      <c r="S350" s="174"/>
      <c r="T350" s="174"/>
      <c r="U350" s="174"/>
      <c r="V350" s="174"/>
      <c r="W350" s="174"/>
      <c r="X350" s="174"/>
      <c r="Y350" s="174"/>
      <c r="Z350" s="174"/>
    </row>
    <row r="351" spans="1:26" ht="12.75" customHeight="1" x14ac:dyDescent="0.2">
      <c r="A351" s="174"/>
      <c r="B351" s="174"/>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row>
    <row r="352" spans="1:26" ht="12.75" customHeight="1" x14ac:dyDescent="0.2">
      <c r="A352" s="174"/>
      <c r="B352" s="174"/>
      <c r="C352" s="174"/>
      <c r="D352" s="174"/>
      <c r="E352" s="174"/>
      <c r="F352" s="174"/>
      <c r="G352" s="174"/>
      <c r="H352" s="174"/>
      <c r="I352" s="174"/>
      <c r="J352" s="174"/>
      <c r="K352" s="174"/>
      <c r="L352" s="174"/>
      <c r="M352" s="174"/>
      <c r="N352" s="174"/>
      <c r="O352" s="174"/>
      <c r="P352" s="174"/>
      <c r="Q352" s="174"/>
      <c r="R352" s="174"/>
      <c r="S352" s="174"/>
      <c r="T352" s="174"/>
      <c r="U352" s="174"/>
      <c r="V352" s="174"/>
      <c r="W352" s="174"/>
      <c r="X352" s="174"/>
      <c r="Y352" s="174"/>
      <c r="Z352" s="174"/>
    </row>
    <row r="353" spans="1:26" ht="12.75" customHeight="1" x14ac:dyDescent="0.2">
      <c r="A353" s="174"/>
      <c r="B353" s="174"/>
      <c r="C353" s="174"/>
      <c r="D353" s="174"/>
      <c r="E353" s="174"/>
      <c r="F353" s="174"/>
      <c r="G353" s="174"/>
      <c r="H353" s="174"/>
      <c r="I353" s="174"/>
      <c r="J353" s="174"/>
      <c r="K353" s="174"/>
      <c r="L353" s="174"/>
      <c r="M353" s="174"/>
      <c r="N353" s="174"/>
      <c r="O353" s="174"/>
      <c r="P353" s="174"/>
      <c r="Q353" s="174"/>
      <c r="R353" s="174"/>
      <c r="S353" s="174"/>
      <c r="T353" s="174"/>
      <c r="U353" s="174"/>
      <c r="V353" s="174"/>
      <c r="W353" s="174"/>
      <c r="X353" s="174"/>
      <c r="Y353" s="174"/>
      <c r="Z353" s="174"/>
    </row>
    <row r="354" spans="1:26" ht="12.75" customHeight="1" x14ac:dyDescent="0.2">
      <c r="A354" s="174"/>
      <c r="B354" s="174"/>
      <c r="C354" s="174"/>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row>
    <row r="355" spans="1:26" ht="12.75" customHeight="1" x14ac:dyDescent="0.2">
      <c r="A355" s="174"/>
      <c r="B355" s="174"/>
      <c r="C355" s="174"/>
      <c r="D355" s="174"/>
      <c r="E355" s="174"/>
      <c r="F355" s="174"/>
      <c r="G355" s="174"/>
      <c r="H355" s="174"/>
      <c r="I355" s="174"/>
      <c r="J355" s="174"/>
      <c r="K355" s="174"/>
      <c r="L355" s="174"/>
      <c r="M355" s="174"/>
      <c r="N355" s="174"/>
      <c r="O355" s="174"/>
      <c r="P355" s="174"/>
      <c r="Q355" s="174"/>
      <c r="R355" s="174"/>
      <c r="S355" s="174"/>
      <c r="T355" s="174"/>
      <c r="U355" s="174"/>
      <c r="V355" s="174"/>
      <c r="W355" s="174"/>
      <c r="X355" s="174"/>
      <c r="Y355" s="174"/>
      <c r="Z355" s="174"/>
    </row>
    <row r="356" spans="1:26" ht="12.75" customHeight="1" x14ac:dyDescent="0.2">
      <c r="A356" s="174"/>
      <c r="B356" s="174"/>
      <c r="C356" s="174"/>
      <c r="D356" s="174"/>
      <c r="E356" s="174"/>
      <c r="F356" s="174"/>
      <c r="G356" s="174"/>
      <c r="H356" s="174"/>
      <c r="I356" s="174"/>
      <c r="J356" s="174"/>
      <c r="K356" s="174"/>
      <c r="L356" s="174"/>
      <c r="M356" s="174"/>
      <c r="N356" s="174"/>
      <c r="O356" s="174"/>
      <c r="P356" s="174"/>
      <c r="Q356" s="174"/>
      <c r="R356" s="174"/>
      <c r="S356" s="174"/>
      <c r="T356" s="174"/>
      <c r="U356" s="174"/>
      <c r="V356" s="174"/>
      <c r="W356" s="174"/>
      <c r="X356" s="174"/>
      <c r="Y356" s="174"/>
      <c r="Z356" s="174"/>
    </row>
    <row r="357" spans="1:26" ht="12.75" customHeight="1" x14ac:dyDescent="0.2">
      <c r="A357" s="174"/>
      <c r="B357" s="174"/>
      <c r="C357" s="174"/>
      <c r="D357" s="174"/>
      <c r="E357" s="174"/>
      <c r="F357" s="174"/>
      <c r="G357" s="174"/>
      <c r="H357" s="174"/>
      <c r="I357" s="174"/>
      <c r="J357" s="174"/>
      <c r="K357" s="174"/>
      <c r="L357" s="174"/>
      <c r="M357" s="174"/>
      <c r="N357" s="174"/>
      <c r="O357" s="174"/>
      <c r="P357" s="174"/>
      <c r="Q357" s="174"/>
      <c r="R357" s="174"/>
      <c r="S357" s="174"/>
      <c r="T357" s="174"/>
      <c r="U357" s="174"/>
      <c r="V357" s="174"/>
      <c r="W357" s="174"/>
      <c r="X357" s="174"/>
      <c r="Y357" s="174"/>
      <c r="Z357" s="174"/>
    </row>
    <row r="358" spans="1:26" ht="12.75" customHeight="1" x14ac:dyDescent="0.2">
      <c r="A358" s="174"/>
      <c r="B358" s="174"/>
      <c r="C358" s="174"/>
      <c r="D358" s="174"/>
      <c r="E358" s="174"/>
      <c r="F358" s="174"/>
      <c r="G358" s="174"/>
      <c r="H358" s="174"/>
      <c r="I358" s="174"/>
      <c r="J358" s="174"/>
      <c r="K358" s="174"/>
      <c r="L358" s="174"/>
      <c r="M358" s="174"/>
      <c r="N358" s="174"/>
      <c r="O358" s="174"/>
      <c r="P358" s="174"/>
      <c r="Q358" s="174"/>
      <c r="R358" s="174"/>
      <c r="S358" s="174"/>
      <c r="T358" s="174"/>
      <c r="U358" s="174"/>
      <c r="V358" s="174"/>
      <c r="W358" s="174"/>
      <c r="X358" s="174"/>
      <c r="Y358" s="174"/>
      <c r="Z358" s="174"/>
    </row>
    <row r="359" spans="1:26" ht="12.75" customHeight="1" x14ac:dyDescent="0.2">
      <c r="A359" s="174"/>
      <c r="B359" s="174"/>
      <c r="C359" s="174"/>
      <c r="D359" s="174"/>
      <c r="E359" s="174"/>
      <c r="F359" s="174"/>
      <c r="G359" s="174"/>
      <c r="H359" s="174"/>
      <c r="I359" s="174"/>
      <c r="J359" s="174"/>
      <c r="K359" s="174"/>
      <c r="L359" s="174"/>
      <c r="M359" s="174"/>
      <c r="N359" s="174"/>
      <c r="O359" s="174"/>
      <c r="P359" s="174"/>
      <c r="Q359" s="174"/>
      <c r="R359" s="174"/>
      <c r="S359" s="174"/>
      <c r="T359" s="174"/>
      <c r="U359" s="174"/>
      <c r="V359" s="174"/>
      <c r="W359" s="174"/>
      <c r="X359" s="174"/>
      <c r="Y359" s="174"/>
      <c r="Z359" s="174"/>
    </row>
    <row r="360" spans="1:26" ht="12.75" customHeight="1" x14ac:dyDescent="0.2">
      <c r="A360" s="174"/>
      <c r="B360" s="174"/>
      <c r="C360" s="174"/>
      <c r="D360" s="174"/>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row>
    <row r="361" spans="1:26" ht="12.75" customHeight="1" x14ac:dyDescent="0.2">
      <c r="A361" s="174"/>
      <c r="B361" s="174"/>
      <c r="C361" s="174"/>
      <c r="D361" s="174"/>
      <c r="E361" s="174"/>
      <c r="F361" s="174"/>
      <c r="G361" s="174"/>
      <c r="H361" s="174"/>
      <c r="I361" s="174"/>
      <c r="J361" s="174"/>
      <c r="K361" s="174"/>
      <c r="L361" s="174"/>
      <c r="M361" s="174"/>
      <c r="N361" s="174"/>
      <c r="O361" s="174"/>
      <c r="P361" s="174"/>
      <c r="Q361" s="174"/>
      <c r="R361" s="174"/>
      <c r="S361" s="174"/>
      <c r="T361" s="174"/>
      <c r="U361" s="174"/>
      <c r="V361" s="174"/>
      <c r="W361" s="174"/>
      <c r="X361" s="174"/>
      <c r="Y361" s="174"/>
      <c r="Z361" s="174"/>
    </row>
    <row r="362" spans="1:26" ht="12.75" customHeight="1" x14ac:dyDescent="0.2">
      <c r="A362" s="174"/>
      <c r="B362" s="174"/>
      <c r="C362" s="174"/>
      <c r="D362" s="174"/>
      <c r="E362" s="174"/>
      <c r="F362" s="174"/>
      <c r="G362" s="174"/>
      <c r="H362" s="174"/>
      <c r="I362" s="174"/>
      <c r="J362" s="174"/>
      <c r="K362" s="174"/>
      <c r="L362" s="174"/>
      <c r="M362" s="174"/>
      <c r="N362" s="174"/>
      <c r="O362" s="174"/>
      <c r="P362" s="174"/>
      <c r="Q362" s="174"/>
      <c r="R362" s="174"/>
      <c r="S362" s="174"/>
      <c r="T362" s="174"/>
      <c r="U362" s="174"/>
      <c r="V362" s="174"/>
      <c r="W362" s="174"/>
      <c r="X362" s="174"/>
      <c r="Y362" s="174"/>
      <c r="Z362" s="174"/>
    </row>
    <row r="363" spans="1:26" ht="12.75" customHeight="1" x14ac:dyDescent="0.2">
      <c r="A363" s="174"/>
      <c r="B363" s="174"/>
      <c r="C363" s="174"/>
      <c r="D363" s="174"/>
      <c r="E363" s="174"/>
      <c r="F363" s="174"/>
      <c r="G363" s="174"/>
      <c r="H363" s="174"/>
      <c r="I363" s="174"/>
      <c r="J363" s="174"/>
      <c r="K363" s="174"/>
      <c r="L363" s="174"/>
      <c r="M363" s="174"/>
      <c r="N363" s="174"/>
      <c r="O363" s="174"/>
      <c r="P363" s="174"/>
      <c r="Q363" s="174"/>
      <c r="R363" s="174"/>
      <c r="S363" s="174"/>
      <c r="T363" s="174"/>
      <c r="U363" s="174"/>
      <c r="V363" s="174"/>
      <c r="W363" s="174"/>
      <c r="X363" s="174"/>
      <c r="Y363" s="174"/>
      <c r="Z363" s="174"/>
    </row>
    <row r="364" spans="1:26" ht="12.75" customHeight="1" x14ac:dyDescent="0.2">
      <c r="A364" s="174"/>
      <c r="B364" s="174"/>
      <c r="C364" s="174"/>
      <c r="D364" s="174"/>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row>
    <row r="365" spans="1:26" ht="12.75" customHeight="1" x14ac:dyDescent="0.2">
      <c r="A365" s="174"/>
      <c r="B365" s="174"/>
      <c r="C365" s="174"/>
      <c r="D365" s="174"/>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row>
    <row r="366" spans="1:26" ht="12.75" customHeight="1" x14ac:dyDescent="0.2">
      <c r="A366" s="174"/>
      <c r="B366" s="174"/>
      <c r="C366" s="174"/>
      <c r="D366" s="174"/>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row>
    <row r="367" spans="1:26" ht="12.75" customHeight="1" x14ac:dyDescent="0.2">
      <c r="A367" s="174"/>
      <c r="B367" s="174"/>
      <c r="C367" s="174"/>
      <c r="D367" s="174"/>
      <c r="E367" s="174"/>
      <c r="F367" s="174"/>
      <c r="G367" s="174"/>
      <c r="H367" s="174"/>
      <c r="I367" s="174"/>
      <c r="J367" s="174"/>
      <c r="K367" s="174"/>
      <c r="L367" s="174"/>
      <c r="M367" s="174"/>
      <c r="N367" s="174"/>
      <c r="O367" s="174"/>
      <c r="P367" s="174"/>
      <c r="Q367" s="174"/>
      <c r="R367" s="174"/>
      <c r="S367" s="174"/>
      <c r="T367" s="174"/>
      <c r="U367" s="174"/>
      <c r="V367" s="174"/>
      <c r="W367" s="174"/>
      <c r="X367" s="174"/>
      <c r="Y367" s="174"/>
      <c r="Z367" s="174"/>
    </row>
    <row r="368" spans="1:26" ht="12.75" customHeight="1" x14ac:dyDescent="0.2">
      <c r="A368" s="174"/>
      <c r="B368" s="174"/>
      <c r="C368" s="174"/>
      <c r="D368" s="174"/>
      <c r="E368" s="174"/>
      <c r="F368" s="174"/>
      <c r="G368" s="174"/>
      <c r="H368" s="174"/>
      <c r="I368" s="174"/>
      <c r="J368" s="174"/>
      <c r="K368" s="174"/>
      <c r="L368" s="174"/>
      <c r="M368" s="174"/>
      <c r="N368" s="174"/>
      <c r="O368" s="174"/>
      <c r="P368" s="174"/>
      <c r="Q368" s="174"/>
      <c r="R368" s="174"/>
      <c r="S368" s="174"/>
      <c r="T368" s="174"/>
      <c r="U368" s="174"/>
      <c r="V368" s="174"/>
      <c r="W368" s="174"/>
      <c r="X368" s="174"/>
      <c r="Y368" s="174"/>
      <c r="Z368" s="174"/>
    </row>
    <row r="369" spans="1:26" ht="12.75" customHeight="1" x14ac:dyDescent="0.2">
      <c r="A369" s="174"/>
      <c r="B369" s="174"/>
      <c r="C369" s="174"/>
      <c r="D369" s="174"/>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row>
    <row r="370" spans="1:26" ht="12.75" customHeight="1" x14ac:dyDescent="0.2">
      <c r="A370" s="174"/>
      <c r="B370" s="174"/>
      <c r="C370" s="174"/>
      <c r="D370" s="174"/>
      <c r="E370" s="174"/>
      <c r="F370" s="174"/>
      <c r="G370" s="174"/>
      <c r="H370" s="174"/>
      <c r="I370" s="174"/>
      <c r="J370" s="174"/>
      <c r="K370" s="174"/>
      <c r="L370" s="174"/>
      <c r="M370" s="174"/>
      <c r="N370" s="174"/>
      <c r="O370" s="174"/>
      <c r="P370" s="174"/>
      <c r="Q370" s="174"/>
      <c r="R370" s="174"/>
      <c r="S370" s="174"/>
      <c r="T370" s="174"/>
      <c r="U370" s="174"/>
      <c r="V370" s="174"/>
      <c r="W370" s="174"/>
      <c r="X370" s="174"/>
      <c r="Y370" s="174"/>
      <c r="Z370" s="174"/>
    </row>
    <row r="371" spans="1:26" ht="12.75" customHeight="1" x14ac:dyDescent="0.2">
      <c r="A371" s="174"/>
      <c r="B371" s="174"/>
      <c r="C371" s="174"/>
      <c r="D371" s="174"/>
      <c r="E371" s="174"/>
      <c r="F371" s="174"/>
      <c r="G371" s="174"/>
      <c r="H371" s="174"/>
      <c r="I371" s="174"/>
      <c r="J371" s="174"/>
      <c r="K371" s="174"/>
      <c r="L371" s="174"/>
      <c r="M371" s="174"/>
      <c r="N371" s="174"/>
      <c r="O371" s="174"/>
      <c r="P371" s="174"/>
      <c r="Q371" s="174"/>
      <c r="R371" s="174"/>
      <c r="S371" s="174"/>
      <c r="T371" s="174"/>
      <c r="U371" s="174"/>
      <c r="V371" s="174"/>
      <c r="W371" s="174"/>
      <c r="X371" s="174"/>
      <c r="Y371" s="174"/>
      <c r="Z371" s="174"/>
    </row>
    <row r="372" spans="1:26" ht="12.75" customHeight="1" x14ac:dyDescent="0.2">
      <c r="A372" s="174"/>
      <c r="B372" s="174"/>
      <c r="C372" s="174"/>
      <c r="D372" s="174"/>
      <c r="E372" s="174"/>
      <c r="F372" s="174"/>
      <c r="G372" s="174"/>
      <c r="H372" s="174"/>
      <c r="I372" s="174"/>
      <c r="J372" s="174"/>
      <c r="K372" s="174"/>
      <c r="L372" s="174"/>
      <c r="M372" s="174"/>
      <c r="N372" s="174"/>
      <c r="O372" s="174"/>
      <c r="P372" s="174"/>
      <c r="Q372" s="174"/>
      <c r="R372" s="174"/>
      <c r="S372" s="174"/>
      <c r="T372" s="174"/>
      <c r="U372" s="174"/>
      <c r="V372" s="174"/>
      <c r="W372" s="174"/>
      <c r="X372" s="174"/>
      <c r="Y372" s="174"/>
      <c r="Z372" s="174"/>
    </row>
    <row r="373" spans="1:26" ht="12.75" customHeight="1" x14ac:dyDescent="0.2">
      <c r="A373" s="174"/>
      <c r="B373" s="174"/>
      <c r="C373" s="174"/>
      <c r="D373" s="174"/>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row>
    <row r="374" spans="1:26" ht="12.75" customHeight="1" x14ac:dyDescent="0.2">
      <c r="A374" s="174"/>
      <c r="B374" s="174"/>
      <c r="C374" s="174"/>
      <c r="D374" s="174"/>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row>
    <row r="375" spans="1:26" ht="12.75" customHeight="1" x14ac:dyDescent="0.2">
      <c r="A375" s="174"/>
      <c r="B375" s="174"/>
      <c r="C375" s="174"/>
      <c r="D375" s="174"/>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row>
    <row r="376" spans="1:26" ht="12.75" customHeight="1" x14ac:dyDescent="0.2">
      <c r="A376" s="174"/>
      <c r="B376" s="174"/>
      <c r="C376" s="174"/>
      <c r="D376" s="174"/>
      <c r="E376" s="174"/>
      <c r="F376" s="174"/>
      <c r="G376" s="174"/>
      <c r="H376" s="174"/>
      <c r="I376" s="174"/>
      <c r="J376" s="174"/>
      <c r="K376" s="174"/>
      <c r="L376" s="174"/>
      <c r="M376" s="174"/>
      <c r="N376" s="174"/>
      <c r="O376" s="174"/>
      <c r="P376" s="174"/>
      <c r="Q376" s="174"/>
      <c r="R376" s="174"/>
      <c r="S376" s="174"/>
      <c r="T376" s="174"/>
      <c r="U376" s="174"/>
      <c r="V376" s="174"/>
      <c r="W376" s="174"/>
      <c r="X376" s="174"/>
      <c r="Y376" s="174"/>
      <c r="Z376" s="174"/>
    </row>
    <row r="377" spans="1:26" ht="12.75" customHeight="1" x14ac:dyDescent="0.2">
      <c r="A377" s="174"/>
      <c r="B377" s="174"/>
      <c r="C377" s="174"/>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row>
    <row r="378" spans="1:26" ht="12.75" customHeight="1" x14ac:dyDescent="0.2">
      <c r="A378" s="174"/>
      <c r="B378" s="174"/>
      <c r="C378" s="174"/>
      <c r="D378" s="174"/>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row>
    <row r="379" spans="1:26" ht="12.75" customHeight="1" x14ac:dyDescent="0.2">
      <c r="A379" s="174"/>
      <c r="B379" s="174"/>
      <c r="C379" s="174"/>
      <c r="D379" s="174"/>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row>
    <row r="380" spans="1:26" ht="12.75" customHeight="1" x14ac:dyDescent="0.2">
      <c r="A380" s="174"/>
      <c r="B380" s="174"/>
      <c r="C380" s="174"/>
      <c r="D380" s="174"/>
      <c r="E380" s="174"/>
      <c r="F380" s="174"/>
      <c r="G380" s="174"/>
      <c r="H380" s="174"/>
      <c r="I380" s="174"/>
      <c r="J380" s="174"/>
      <c r="K380" s="174"/>
      <c r="L380" s="174"/>
      <c r="M380" s="174"/>
      <c r="N380" s="174"/>
      <c r="O380" s="174"/>
      <c r="P380" s="174"/>
      <c r="Q380" s="174"/>
      <c r="R380" s="174"/>
      <c r="S380" s="174"/>
      <c r="T380" s="174"/>
      <c r="U380" s="174"/>
      <c r="V380" s="174"/>
      <c r="W380" s="174"/>
      <c r="X380" s="174"/>
      <c r="Y380" s="174"/>
      <c r="Z380" s="174"/>
    </row>
    <row r="381" spans="1:26" ht="12.75" customHeight="1" x14ac:dyDescent="0.2">
      <c r="A381" s="174"/>
      <c r="B381" s="174"/>
      <c r="C381" s="174"/>
      <c r="D381" s="174"/>
      <c r="E381" s="174"/>
      <c r="F381" s="174"/>
      <c r="G381" s="174"/>
      <c r="H381" s="174"/>
      <c r="I381" s="174"/>
      <c r="J381" s="174"/>
      <c r="K381" s="174"/>
      <c r="L381" s="174"/>
      <c r="M381" s="174"/>
      <c r="N381" s="174"/>
      <c r="O381" s="174"/>
      <c r="P381" s="174"/>
      <c r="Q381" s="174"/>
      <c r="R381" s="174"/>
      <c r="S381" s="174"/>
      <c r="T381" s="174"/>
      <c r="U381" s="174"/>
      <c r="V381" s="174"/>
      <c r="W381" s="174"/>
      <c r="X381" s="174"/>
      <c r="Y381" s="174"/>
      <c r="Z381" s="174"/>
    </row>
    <row r="382" spans="1:26" ht="12.75" customHeight="1" x14ac:dyDescent="0.2">
      <c r="A382" s="174"/>
      <c r="B382" s="174"/>
      <c r="C382" s="174"/>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row>
    <row r="383" spans="1:26" ht="12.75" customHeight="1" x14ac:dyDescent="0.2">
      <c r="A383" s="174"/>
      <c r="B383" s="174"/>
      <c r="C383" s="174"/>
      <c r="D383" s="174"/>
      <c r="E383" s="174"/>
      <c r="F383" s="174"/>
      <c r="G383" s="174"/>
      <c r="H383" s="174"/>
      <c r="I383" s="174"/>
      <c r="J383" s="174"/>
      <c r="K383" s="174"/>
      <c r="L383" s="174"/>
      <c r="M383" s="174"/>
      <c r="N383" s="174"/>
      <c r="O383" s="174"/>
      <c r="P383" s="174"/>
      <c r="Q383" s="174"/>
      <c r="R383" s="174"/>
      <c r="S383" s="174"/>
      <c r="T383" s="174"/>
      <c r="U383" s="174"/>
      <c r="V383" s="174"/>
      <c r="W383" s="174"/>
      <c r="X383" s="174"/>
      <c r="Y383" s="174"/>
      <c r="Z383" s="174"/>
    </row>
    <row r="384" spans="1:26" ht="12.75" customHeight="1" x14ac:dyDescent="0.2">
      <c r="A384" s="174"/>
      <c r="B384" s="174"/>
      <c r="C384" s="174"/>
      <c r="D384" s="174"/>
      <c r="E384" s="174"/>
      <c r="F384" s="174"/>
      <c r="G384" s="174"/>
      <c r="H384" s="174"/>
      <c r="I384" s="174"/>
      <c r="J384" s="174"/>
      <c r="K384" s="174"/>
      <c r="L384" s="174"/>
      <c r="M384" s="174"/>
      <c r="N384" s="174"/>
      <c r="O384" s="174"/>
      <c r="P384" s="174"/>
      <c r="Q384" s="174"/>
      <c r="R384" s="174"/>
      <c r="S384" s="174"/>
      <c r="T384" s="174"/>
      <c r="U384" s="174"/>
      <c r="V384" s="174"/>
      <c r="W384" s="174"/>
      <c r="X384" s="174"/>
      <c r="Y384" s="174"/>
      <c r="Z384" s="174"/>
    </row>
    <row r="385" spans="1:26" ht="12.75" customHeight="1" x14ac:dyDescent="0.2">
      <c r="A385" s="174"/>
      <c r="B385" s="174"/>
      <c r="C385" s="174"/>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row>
    <row r="386" spans="1:26" ht="12.75" customHeight="1" x14ac:dyDescent="0.2">
      <c r="A386" s="174"/>
      <c r="B386" s="174"/>
      <c r="C386" s="174"/>
      <c r="D386" s="174"/>
      <c r="E386" s="174"/>
      <c r="F386" s="174"/>
      <c r="G386" s="174"/>
      <c r="H386" s="174"/>
      <c r="I386" s="174"/>
      <c r="J386" s="174"/>
      <c r="K386" s="174"/>
      <c r="L386" s="174"/>
      <c r="M386" s="174"/>
      <c r="N386" s="174"/>
      <c r="O386" s="174"/>
      <c r="P386" s="174"/>
      <c r="Q386" s="174"/>
      <c r="R386" s="174"/>
      <c r="S386" s="174"/>
      <c r="T386" s="174"/>
      <c r="U386" s="174"/>
      <c r="V386" s="174"/>
      <c r="W386" s="174"/>
      <c r="X386" s="174"/>
      <c r="Y386" s="174"/>
      <c r="Z386" s="174"/>
    </row>
    <row r="387" spans="1:26" ht="12.75" customHeight="1" x14ac:dyDescent="0.2">
      <c r="A387" s="174"/>
      <c r="B387" s="174"/>
      <c r="C387" s="174"/>
      <c r="D387" s="174"/>
      <c r="E387" s="174"/>
      <c r="F387" s="174"/>
      <c r="G387" s="174"/>
      <c r="H387" s="174"/>
      <c r="I387" s="174"/>
      <c r="J387" s="174"/>
      <c r="K387" s="174"/>
      <c r="L387" s="174"/>
      <c r="M387" s="174"/>
      <c r="N387" s="174"/>
      <c r="O387" s="174"/>
      <c r="P387" s="174"/>
      <c r="Q387" s="174"/>
      <c r="R387" s="174"/>
      <c r="S387" s="174"/>
      <c r="T387" s="174"/>
      <c r="U387" s="174"/>
      <c r="V387" s="174"/>
      <c r="W387" s="174"/>
      <c r="X387" s="174"/>
      <c r="Y387" s="174"/>
      <c r="Z387" s="174"/>
    </row>
    <row r="388" spans="1:26" ht="12.75" customHeight="1" x14ac:dyDescent="0.2">
      <c r="A388" s="174"/>
      <c r="B388" s="174"/>
      <c r="C388" s="174"/>
      <c r="D388" s="174"/>
      <c r="E388" s="174"/>
      <c r="F388" s="174"/>
      <c r="G388" s="174"/>
      <c r="H388" s="174"/>
      <c r="I388" s="174"/>
      <c r="J388" s="174"/>
      <c r="K388" s="174"/>
      <c r="L388" s="174"/>
      <c r="M388" s="174"/>
      <c r="N388" s="174"/>
      <c r="O388" s="174"/>
      <c r="P388" s="174"/>
      <c r="Q388" s="174"/>
      <c r="R388" s="174"/>
      <c r="S388" s="174"/>
      <c r="T388" s="174"/>
      <c r="U388" s="174"/>
      <c r="V388" s="174"/>
      <c r="W388" s="174"/>
      <c r="X388" s="174"/>
      <c r="Y388" s="174"/>
      <c r="Z388" s="174"/>
    </row>
    <row r="389" spans="1:26" ht="12.75" customHeight="1" x14ac:dyDescent="0.2">
      <c r="A389" s="174"/>
      <c r="B389" s="174"/>
      <c r="C389" s="174"/>
      <c r="D389" s="174"/>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row>
    <row r="390" spans="1:26" ht="12.75" customHeight="1" x14ac:dyDescent="0.2">
      <c r="A390" s="174"/>
      <c r="B390" s="174"/>
      <c r="C390" s="174"/>
      <c r="D390" s="174"/>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74"/>
    </row>
    <row r="391" spans="1:26" ht="12.75" customHeight="1" x14ac:dyDescent="0.2">
      <c r="A391" s="174"/>
      <c r="B391" s="174"/>
      <c r="C391" s="174"/>
      <c r="D391" s="174"/>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74"/>
    </row>
    <row r="392" spans="1:26" ht="12.75" customHeight="1" x14ac:dyDescent="0.2">
      <c r="A392" s="174"/>
      <c r="B392" s="174"/>
      <c r="C392" s="174"/>
      <c r="D392" s="174"/>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row>
    <row r="393" spans="1:26" ht="12.75" customHeight="1" x14ac:dyDescent="0.2">
      <c r="A393" s="174"/>
      <c r="B393" s="174"/>
      <c r="C393" s="174"/>
      <c r="D393" s="174"/>
      <c r="E393" s="174"/>
      <c r="F393" s="174"/>
      <c r="G393" s="174"/>
      <c r="H393" s="174"/>
      <c r="I393" s="174"/>
      <c r="J393" s="174"/>
      <c r="K393" s="174"/>
      <c r="L393" s="174"/>
      <c r="M393" s="174"/>
      <c r="N393" s="174"/>
      <c r="O393" s="174"/>
      <c r="P393" s="174"/>
      <c r="Q393" s="174"/>
      <c r="R393" s="174"/>
      <c r="S393" s="174"/>
      <c r="T393" s="174"/>
      <c r="U393" s="174"/>
      <c r="V393" s="174"/>
      <c r="W393" s="174"/>
      <c r="X393" s="174"/>
      <c r="Y393" s="174"/>
      <c r="Z393" s="174"/>
    </row>
    <row r="394" spans="1:26" ht="12.75" customHeight="1" x14ac:dyDescent="0.2">
      <c r="A394" s="174"/>
      <c r="B394" s="174"/>
      <c r="C394" s="174"/>
      <c r="D394" s="174"/>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row>
    <row r="395" spans="1:26" ht="12.75" customHeight="1" x14ac:dyDescent="0.2">
      <c r="A395" s="174"/>
      <c r="B395" s="174"/>
      <c r="C395" s="174"/>
      <c r="D395" s="174"/>
      <c r="E395" s="174"/>
      <c r="F395" s="174"/>
      <c r="G395" s="174"/>
      <c r="H395" s="174"/>
      <c r="I395" s="174"/>
      <c r="J395" s="174"/>
      <c r="K395" s="174"/>
      <c r="L395" s="174"/>
      <c r="M395" s="174"/>
      <c r="N395" s="174"/>
      <c r="O395" s="174"/>
      <c r="P395" s="174"/>
      <c r="Q395" s="174"/>
      <c r="R395" s="174"/>
      <c r="S395" s="174"/>
      <c r="T395" s="174"/>
      <c r="U395" s="174"/>
      <c r="V395" s="174"/>
      <c r="W395" s="174"/>
      <c r="X395" s="174"/>
      <c r="Y395" s="174"/>
      <c r="Z395" s="174"/>
    </row>
    <row r="396" spans="1:26" ht="12.75" customHeight="1" x14ac:dyDescent="0.2">
      <c r="A396" s="174"/>
      <c r="B396" s="174"/>
      <c r="C396" s="174"/>
      <c r="D396" s="174"/>
      <c r="E396" s="174"/>
      <c r="F396" s="174"/>
      <c r="G396" s="174"/>
      <c r="H396" s="174"/>
      <c r="I396" s="174"/>
      <c r="J396" s="174"/>
      <c r="K396" s="174"/>
      <c r="L396" s="174"/>
      <c r="M396" s="174"/>
      <c r="N396" s="174"/>
      <c r="O396" s="174"/>
      <c r="P396" s="174"/>
      <c r="Q396" s="174"/>
      <c r="R396" s="174"/>
      <c r="S396" s="174"/>
      <c r="T396" s="174"/>
      <c r="U396" s="174"/>
      <c r="V396" s="174"/>
      <c r="W396" s="174"/>
      <c r="X396" s="174"/>
      <c r="Y396" s="174"/>
      <c r="Z396" s="174"/>
    </row>
    <row r="397" spans="1:26" ht="12.75" customHeight="1" x14ac:dyDescent="0.2">
      <c r="A397" s="174"/>
      <c r="B397" s="174"/>
      <c r="C397" s="174"/>
      <c r="D397" s="174"/>
      <c r="E397" s="174"/>
      <c r="F397" s="174"/>
      <c r="G397" s="174"/>
      <c r="H397" s="174"/>
      <c r="I397" s="174"/>
      <c r="J397" s="174"/>
      <c r="K397" s="174"/>
      <c r="L397" s="174"/>
      <c r="M397" s="174"/>
      <c r="N397" s="174"/>
      <c r="O397" s="174"/>
      <c r="P397" s="174"/>
      <c r="Q397" s="174"/>
      <c r="R397" s="174"/>
      <c r="S397" s="174"/>
      <c r="T397" s="174"/>
      <c r="U397" s="174"/>
      <c r="V397" s="174"/>
      <c r="W397" s="174"/>
      <c r="X397" s="174"/>
      <c r="Y397" s="174"/>
      <c r="Z397" s="174"/>
    </row>
    <row r="398" spans="1:26" ht="12.75" customHeight="1" x14ac:dyDescent="0.2">
      <c r="A398" s="174"/>
      <c r="B398" s="174"/>
      <c r="C398" s="174"/>
      <c r="D398" s="174"/>
      <c r="E398" s="174"/>
      <c r="F398" s="174"/>
      <c r="G398" s="174"/>
      <c r="H398" s="174"/>
      <c r="I398" s="174"/>
      <c r="J398" s="174"/>
      <c r="K398" s="174"/>
      <c r="L398" s="174"/>
      <c r="M398" s="174"/>
      <c r="N398" s="174"/>
      <c r="O398" s="174"/>
      <c r="P398" s="174"/>
      <c r="Q398" s="174"/>
      <c r="R398" s="174"/>
      <c r="S398" s="174"/>
      <c r="T398" s="174"/>
      <c r="U398" s="174"/>
      <c r="V398" s="174"/>
      <c r="W398" s="174"/>
      <c r="X398" s="174"/>
      <c r="Y398" s="174"/>
      <c r="Z398" s="174"/>
    </row>
    <row r="399" spans="1:26" ht="12.75" customHeight="1" x14ac:dyDescent="0.2">
      <c r="A399" s="174"/>
      <c r="B399" s="174"/>
      <c r="C399" s="174"/>
      <c r="D399" s="174"/>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row>
    <row r="400" spans="1:26" ht="12.75" customHeight="1" x14ac:dyDescent="0.2">
      <c r="A400" s="174"/>
      <c r="B400" s="174"/>
      <c r="C400" s="174"/>
      <c r="D400" s="174"/>
      <c r="E400" s="174"/>
      <c r="F400" s="174"/>
      <c r="G400" s="174"/>
      <c r="H400" s="174"/>
      <c r="I400" s="174"/>
      <c r="J400" s="174"/>
      <c r="K400" s="174"/>
      <c r="L400" s="174"/>
      <c r="M400" s="174"/>
      <c r="N400" s="174"/>
      <c r="O400" s="174"/>
      <c r="P400" s="174"/>
      <c r="Q400" s="174"/>
      <c r="R400" s="174"/>
      <c r="S400" s="174"/>
      <c r="T400" s="174"/>
      <c r="U400" s="174"/>
      <c r="V400" s="174"/>
      <c r="W400" s="174"/>
      <c r="X400" s="174"/>
      <c r="Y400" s="174"/>
      <c r="Z400" s="174"/>
    </row>
    <row r="401" spans="1:26" ht="12.75" customHeight="1" x14ac:dyDescent="0.2">
      <c r="A401" s="174"/>
      <c r="B401" s="174"/>
      <c r="C401" s="174"/>
      <c r="D401" s="174"/>
      <c r="E401" s="174"/>
      <c r="F401" s="174"/>
      <c r="G401" s="174"/>
      <c r="H401" s="174"/>
      <c r="I401" s="174"/>
      <c r="J401" s="174"/>
      <c r="K401" s="174"/>
      <c r="L401" s="174"/>
      <c r="M401" s="174"/>
      <c r="N401" s="174"/>
      <c r="O401" s="174"/>
      <c r="P401" s="174"/>
      <c r="Q401" s="174"/>
      <c r="R401" s="174"/>
      <c r="S401" s="174"/>
      <c r="T401" s="174"/>
      <c r="U401" s="174"/>
      <c r="V401" s="174"/>
      <c r="W401" s="174"/>
      <c r="X401" s="174"/>
      <c r="Y401" s="174"/>
      <c r="Z401" s="174"/>
    </row>
    <row r="402" spans="1:26" ht="12.75" customHeight="1" x14ac:dyDescent="0.2">
      <c r="A402" s="174"/>
      <c r="B402" s="174"/>
      <c r="C402" s="174"/>
      <c r="D402" s="174"/>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row>
    <row r="403" spans="1:26" ht="12.75" customHeight="1" x14ac:dyDescent="0.2">
      <c r="A403" s="174"/>
      <c r="B403" s="174"/>
      <c r="C403" s="174"/>
      <c r="D403" s="174"/>
      <c r="E403" s="174"/>
      <c r="F403" s="174"/>
      <c r="G403" s="174"/>
      <c r="H403" s="174"/>
      <c r="I403" s="174"/>
      <c r="J403" s="174"/>
      <c r="K403" s="174"/>
      <c r="L403" s="174"/>
      <c r="M403" s="174"/>
      <c r="N403" s="174"/>
      <c r="O403" s="174"/>
      <c r="P403" s="174"/>
      <c r="Q403" s="174"/>
      <c r="R403" s="174"/>
      <c r="S403" s="174"/>
      <c r="T403" s="174"/>
      <c r="U403" s="174"/>
      <c r="V403" s="174"/>
      <c r="W403" s="174"/>
      <c r="X403" s="174"/>
      <c r="Y403" s="174"/>
      <c r="Z403" s="174"/>
    </row>
    <row r="404" spans="1:26" ht="12.75" customHeight="1" x14ac:dyDescent="0.2">
      <c r="A404" s="174"/>
      <c r="B404" s="174"/>
      <c r="C404" s="174"/>
      <c r="D404" s="174"/>
      <c r="E404" s="174"/>
      <c r="F404" s="174"/>
      <c r="G404" s="174"/>
      <c r="H404" s="174"/>
      <c r="I404" s="174"/>
      <c r="J404" s="174"/>
      <c r="K404" s="174"/>
      <c r="L404" s="174"/>
      <c r="M404" s="174"/>
      <c r="N404" s="174"/>
      <c r="O404" s="174"/>
      <c r="P404" s="174"/>
      <c r="Q404" s="174"/>
      <c r="R404" s="174"/>
      <c r="S404" s="174"/>
      <c r="T404" s="174"/>
      <c r="U404" s="174"/>
      <c r="V404" s="174"/>
      <c r="W404" s="174"/>
      <c r="X404" s="174"/>
      <c r="Y404" s="174"/>
      <c r="Z404" s="174"/>
    </row>
    <row r="405" spans="1:26" ht="12.75" customHeight="1" x14ac:dyDescent="0.2">
      <c r="A405" s="174"/>
      <c r="B405" s="174"/>
      <c r="C405" s="174"/>
      <c r="D405" s="174"/>
      <c r="E405" s="174"/>
      <c r="F405" s="174"/>
      <c r="G405" s="174"/>
      <c r="H405" s="174"/>
      <c r="I405" s="174"/>
      <c r="J405" s="174"/>
      <c r="K405" s="174"/>
      <c r="L405" s="174"/>
      <c r="M405" s="174"/>
      <c r="N405" s="174"/>
      <c r="O405" s="174"/>
      <c r="P405" s="174"/>
      <c r="Q405" s="174"/>
      <c r="R405" s="174"/>
      <c r="S405" s="174"/>
      <c r="T405" s="174"/>
      <c r="U405" s="174"/>
      <c r="V405" s="174"/>
      <c r="W405" s="174"/>
      <c r="X405" s="174"/>
      <c r="Y405" s="174"/>
      <c r="Z405" s="174"/>
    </row>
    <row r="406" spans="1:26" ht="12.75" customHeight="1" x14ac:dyDescent="0.2">
      <c r="A406" s="174"/>
      <c r="B406" s="174"/>
      <c r="C406" s="174"/>
      <c r="D406" s="174"/>
      <c r="E406" s="174"/>
      <c r="F406" s="174"/>
      <c r="G406" s="174"/>
      <c r="H406" s="174"/>
      <c r="I406" s="174"/>
      <c r="J406" s="174"/>
      <c r="K406" s="174"/>
      <c r="L406" s="174"/>
      <c r="M406" s="174"/>
      <c r="N406" s="174"/>
      <c r="O406" s="174"/>
      <c r="P406" s="174"/>
      <c r="Q406" s="174"/>
      <c r="R406" s="174"/>
      <c r="S406" s="174"/>
      <c r="T406" s="174"/>
      <c r="U406" s="174"/>
      <c r="V406" s="174"/>
      <c r="W406" s="174"/>
      <c r="X406" s="174"/>
      <c r="Y406" s="174"/>
      <c r="Z406" s="174"/>
    </row>
    <row r="407" spans="1:26" ht="12.75" customHeight="1" x14ac:dyDescent="0.2">
      <c r="A407" s="174"/>
      <c r="B407" s="174"/>
      <c r="C407" s="174"/>
      <c r="D407" s="174"/>
      <c r="E407" s="174"/>
      <c r="F407" s="174"/>
      <c r="G407" s="174"/>
      <c r="H407" s="174"/>
      <c r="I407" s="174"/>
      <c r="J407" s="174"/>
      <c r="K407" s="174"/>
      <c r="L407" s="174"/>
      <c r="M407" s="174"/>
      <c r="N407" s="174"/>
      <c r="O407" s="174"/>
      <c r="P407" s="174"/>
      <c r="Q407" s="174"/>
      <c r="R407" s="174"/>
      <c r="S407" s="174"/>
      <c r="T407" s="174"/>
      <c r="U407" s="174"/>
      <c r="V407" s="174"/>
      <c r="W407" s="174"/>
      <c r="X407" s="174"/>
      <c r="Y407" s="174"/>
      <c r="Z407" s="174"/>
    </row>
    <row r="408" spans="1:26" ht="12.75" customHeight="1" x14ac:dyDescent="0.2">
      <c r="A408" s="174"/>
      <c r="B408" s="174"/>
      <c r="C408" s="174"/>
      <c r="D408" s="174"/>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row>
    <row r="409" spans="1:26" ht="12.75" customHeight="1" x14ac:dyDescent="0.2">
      <c r="A409" s="174"/>
      <c r="B409" s="174"/>
      <c r="C409" s="174"/>
      <c r="D409" s="174"/>
      <c r="E409" s="174"/>
      <c r="F409" s="174"/>
      <c r="G409" s="174"/>
      <c r="H409" s="174"/>
      <c r="I409" s="174"/>
      <c r="J409" s="174"/>
      <c r="K409" s="174"/>
      <c r="L409" s="174"/>
      <c r="M409" s="174"/>
      <c r="N409" s="174"/>
      <c r="O409" s="174"/>
      <c r="P409" s="174"/>
      <c r="Q409" s="174"/>
      <c r="R409" s="174"/>
      <c r="S409" s="174"/>
      <c r="T409" s="174"/>
      <c r="U409" s="174"/>
      <c r="V409" s="174"/>
      <c r="W409" s="174"/>
      <c r="X409" s="174"/>
      <c r="Y409" s="174"/>
      <c r="Z409" s="174"/>
    </row>
    <row r="410" spans="1:26" ht="12.75" customHeight="1" x14ac:dyDescent="0.2">
      <c r="A410" s="174"/>
      <c r="B410" s="174"/>
      <c r="C410" s="174"/>
      <c r="D410" s="174"/>
      <c r="E410" s="174"/>
      <c r="F410" s="174"/>
      <c r="G410" s="174"/>
      <c r="H410" s="174"/>
      <c r="I410" s="174"/>
      <c r="J410" s="174"/>
      <c r="K410" s="174"/>
      <c r="L410" s="174"/>
      <c r="M410" s="174"/>
      <c r="N410" s="174"/>
      <c r="O410" s="174"/>
      <c r="P410" s="174"/>
      <c r="Q410" s="174"/>
      <c r="R410" s="174"/>
      <c r="S410" s="174"/>
      <c r="T410" s="174"/>
      <c r="U410" s="174"/>
      <c r="V410" s="174"/>
      <c r="W410" s="174"/>
      <c r="X410" s="174"/>
      <c r="Y410" s="174"/>
      <c r="Z410" s="174"/>
    </row>
    <row r="411" spans="1:26" ht="12.75" customHeight="1" x14ac:dyDescent="0.2">
      <c r="A411" s="174"/>
      <c r="B411" s="174"/>
      <c r="C411" s="174"/>
      <c r="D411" s="174"/>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row>
    <row r="412" spans="1:26" ht="12.75" customHeight="1" x14ac:dyDescent="0.2">
      <c r="A412" s="174"/>
      <c r="B412" s="174"/>
      <c r="C412" s="174"/>
      <c r="D412" s="174"/>
      <c r="E412" s="174"/>
      <c r="F412" s="174"/>
      <c r="G412" s="174"/>
      <c r="H412" s="174"/>
      <c r="I412" s="174"/>
      <c r="J412" s="174"/>
      <c r="K412" s="174"/>
      <c r="L412" s="174"/>
      <c r="M412" s="174"/>
      <c r="N412" s="174"/>
      <c r="O412" s="174"/>
      <c r="P412" s="174"/>
      <c r="Q412" s="174"/>
      <c r="R412" s="174"/>
      <c r="S412" s="174"/>
      <c r="T412" s="174"/>
      <c r="U412" s="174"/>
      <c r="V412" s="174"/>
      <c r="W412" s="174"/>
      <c r="X412" s="174"/>
      <c r="Y412" s="174"/>
      <c r="Z412" s="174"/>
    </row>
    <row r="413" spans="1:26" ht="12.75" customHeight="1" x14ac:dyDescent="0.2">
      <c r="A413" s="174"/>
      <c r="B413" s="174"/>
      <c r="C413" s="174"/>
      <c r="D413" s="174"/>
      <c r="E413" s="174"/>
      <c r="F413" s="174"/>
      <c r="G413" s="174"/>
      <c r="H413" s="174"/>
      <c r="I413" s="174"/>
      <c r="J413" s="174"/>
      <c r="K413" s="174"/>
      <c r="L413" s="174"/>
      <c r="M413" s="174"/>
      <c r="N413" s="174"/>
      <c r="O413" s="174"/>
      <c r="P413" s="174"/>
      <c r="Q413" s="174"/>
      <c r="R413" s="174"/>
      <c r="S413" s="174"/>
      <c r="T413" s="174"/>
      <c r="U413" s="174"/>
      <c r="V413" s="174"/>
      <c r="W413" s="174"/>
      <c r="X413" s="174"/>
      <c r="Y413" s="174"/>
      <c r="Z413" s="174"/>
    </row>
    <row r="414" spans="1:26" ht="12.75" customHeight="1" x14ac:dyDescent="0.2">
      <c r="A414" s="174"/>
      <c r="B414" s="174"/>
      <c r="C414" s="174"/>
      <c r="D414" s="174"/>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row>
    <row r="415" spans="1:26" ht="12.75" customHeight="1" x14ac:dyDescent="0.2">
      <c r="A415" s="174"/>
      <c r="B415" s="174"/>
      <c r="C415" s="174"/>
      <c r="D415" s="174"/>
      <c r="E415" s="174"/>
      <c r="F415" s="174"/>
      <c r="G415" s="174"/>
      <c r="H415" s="174"/>
      <c r="I415" s="174"/>
      <c r="J415" s="174"/>
      <c r="K415" s="174"/>
      <c r="L415" s="174"/>
      <c r="M415" s="174"/>
      <c r="N415" s="174"/>
      <c r="O415" s="174"/>
      <c r="P415" s="174"/>
      <c r="Q415" s="174"/>
      <c r="R415" s="174"/>
      <c r="S415" s="174"/>
      <c r="T415" s="174"/>
      <c r="U415" s="174"/>
      <c r="V415" s="174"/>
      <c r="W415" s="174"/>
      <c r="X415" s="174"/>
      <c r="Y415" s="174"/>
      <c r="Z415" s="174"/>
    </row>
    <row r="416" spans="1:26" ht="12.75" customHeight="1" x14ac:dyDescent="0.2">
      <c r="A416" s="174"/>
      <c r="B416" s="174"/>
      <c r="C416" s="174"/>
      <c r="D416" s="174"/>
      <c r="E416" s="174"/>
      <c r="F416" s="174"/>
      <c r="G416" s="174"/>
      <c r="H416" s="174"/>
      <c r="I416" s="174"/>
      <c r="J416" s="174"/>
      <c r="K416" s="174"/>
      <c r="L416" s="174"/>
      <c r="M416" s="174"/>
      <c r="N416" s="174"/>
      <c r="O416" s="174"/>
      <c r="P416" s="174"/>
      <c r="Q416" s="174"/>
      <c r="R416" s="174"/>
      <c r="S416" s="174"/>
      <c r="T416" s="174"/>
      <c r="U416" s="174"/>
      <c r="V416" s="174"/>
      <c r="W416" s="174"/>
      <c r="X416" s="174"/>
      <c r="Y416" s="174"/>
      <c r="Z416" s="174"/>
    </row>
    <row r="417" spans="1:26" ht="12.75" customHeight="1" x14ac:dyDescent="0.2">
      <c r="A417" s="174"/>
      <c r="B417" s="174"/>
      <c r="C417" s="174"/>
      <c r="D417" s="174"/>
      <c r="E417" s="174"/>
      <c r="F417" s="174"/>
      <c r="G417" s="174"/>
      <c r="H417" s="174"/>
      <c r="I417" s="174"/>
      <c r="J417" s="174"/>
      <c r="K417" s="174"/>
      <c r="L417" s="174"/>
      <c r="M417" s="174"/>
      <c r="N417" s="174"/>
      <c r="O417" s="174"/>
      <c r="P417" s="174"/>
      <c r="Q417" s="174"/>
      <c r="R417" s="174"/>
      <c r="S417" s="174"/>
      <c r="T417" s="174"/>
      <c r="U417" s="174"/>
      <c r="V417" s="174"/>
      <c r="W417" s="174"/>
      <c r="X417" s="174"/>
      <c r="Y417" s="174"/>
      <c r="Z417" s="174"/>
    </row>
    <row r="418" spans="1:26" ht="12.75" customHeight="1" x14ac:dyDescent="0.2">
      <c r="A418" s="174"/>
      <c r="B418" s="174"/>
      <c r="C418" s="174"/>
      <c r="D418" s="174"/>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row>
    <row r="419" spans="1:26" ht="12.75" customHeight="1" x14ac:dyDescent="0.2">
      <c r="A419" s="174"/>
      <c r="B419" s="174"/>
      <c r="C419" s="174"/>
      <c r="D419" s="174"/>
      <c r="E419" s="174"/>
      <c r="F419" s="174"/>
      <c r="G419" s="174"/>
      <c r="H419" s="174"/>
      <c r="I419" s="174"/>
      <c r="J419" s="174"/>
      <c r="K419" s="174"/>
      <c r="L419" s="174"/>
      <c r="M419" s="174"/>
      <c r="N419" s="174"/>
      <c r="O419" s="174"/>
      <c r="P419" s="174"/>
      <c r="Q419" s="174"/>
      <c r="R419" s="174"/>
      <c r="S419" s="174"/>
      <c r="T419" s="174"/>
      <c r="U419" s="174"/>
      <c r="V419" s="174"/>
      <c r="W419" s="174"/>
      <c r="X419" s="174"/>
      <c r="Y419" s="174"/>
      <c r="Z419" s="174"/>
    </row>
    <row r="420" spans="1:26" ht="12.75" customHeight="1" x14ac:dyDescent="0.2">
      <c r="A420" s="174"/>
      <c r="B420" s="174"/>
      <c r="C420" s="174"/>
      <c r="D420" s="174"/>
      <c r="E420" s="174"/>
      <c r="F420" s="174"/>
      <c r="G420" s="174"/>
      <c r="H420" s="174"/>
      <c r="I420" s="174"/>
      <c r="J420" s="174"/>
      <c r="K420" s="174"/>
      <c r="L420" s="174"/>
      <c r="M420" s="174"/>
      <c r="N420" s="174"/>
      <c r="O420" s="174"/>
      <c r="P420" s="174"/>
      <c r="Q420" s="174"/>
      <c r="R420" s="174"/>
      <c r="S420" s="174"/>
      <c r="T420" s="174"/>
      <c r="U420" s="174"/>
      <c r="V420" s="174"/>
      <c r="W420" s="174"/>
      <c r="X420" s="174"/>
      <c r="Y420" s="174"/>
      <c r="Z420" s="174"/>
    </row>
    <row r="421" spans="1:26" ht="12.75" customHeight="1" x14ac:dyDescent="0.2">
      <c r="A421" s="174"/>
      <c r="B421" s="174"/>
      <c r="C421" s="174"/>
      <c r="D421" s="174"/>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row>
    <row r="422" spans="1:26" ht="12.75" customHeight="1" x14ac:dyDescent="0.2">
      <c r="A422" s="174"/>
      <c r="B422" s="174"/>
      <c r="C422" s="174"/>
      <c r="D422" s="174"/>
      <c r="E422" s="174"/>
      <c r="F422" s="174"/>
      <c r="G422" s="174"/>
      <c r="H422" s="174"/>
      <c r="I422" s="174"/>
      <c r="J422" s="174"/>
      <c r="K422" s="174"/>
      <c r="L422" s="174"/>
      <c r="M422" s="174"/>
      <c r="N422" s="174"/>
      <c r="O422" s="174"/>
      <c r="P422" s="174"/>
      <c r="Q422" s="174"/>
      <c r="R422" s="174"/>
      <c r="S422" s="174"/>
      <c r="T422" s="174"/>
      <c r="U422" s="174"/>
      <c r="V422" s="174"/>
      <c r="W422" s="174"/>
      <c r="X422" s="174"/>
      <c r="Y422" s="174"/>
      <c r="Z422" s="174"/>
    </row>
    <row r="423" spans="1:26" ht="12.75" customHeight="1" x14ac:dyDescent="0.2">
      <c r="A423" s="174"/>
      <c r="B423" s="174"/>
      <c r="C423" s="174"/>
      <c r="D423" s="174"/>
      <c r="E423" s="174"/>
      <c r="F423" s="174"/>
      <c r="G423" s="174"/>
      <c r="H423" s="174"/>
      <c r="I423" s="174"/>
      <c r="J423" s="174"/>
      <c r="K423" s="174"/>
      <c r="L423" s="174"/>
      <c r="M423" s="174"/>
      <c r="N423" s="174"/>
      <c r="O423" s="174"/>
      <c r="P423" s="174"/>
      <c r="Q423" s="174"/>
      <c r="R423" s="174"/>
      <c r="S423" s="174"/>
      <c r="T423" s="174"/>
      <c r="U423" s="174"/>
      <c r="V423" s="174"/>
      <c r="W423" s="174"/>
      <c r="X423" s="174"/>
      <c r="Y423" s="174"/>
      <c r="Z423" s="174"/>
    </row>
    <row r="424" spans="1:26" ht="12.75" customHeight="1" x14ac:dyDescent="0.2">
      <c r="A424" s="174"/>
      <c r="B424" s="174"/>
      <c r="C424" s="174"/>
      <c r="D424" s="174"/>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row>
    <row r="425" spans="1:26" ht="12.75" customHeight="1" x14ac:dyDescent="0.2">
      <c r="A425" s="174"/>
      <c r="B425" s="174"/>
      <c r="C425" s="17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row>
    <row r="426" spans="1:26" ht="12.75" customHeight="1" x14ac:dyDescent="0.2">
      <c r="A426" s="174"/>
      <c r="B426" s="174"/>
      <c r="C426" s="174"/>
      <c r="D426" s="174"/>
      <c r="E426" s="174"/>
      <c r="F426" s="174"/>
      <c r="G426" s="174"/>
      <c r="H426" s="174"/>
      <c r="I426" s="174"/>
      <c r="J426" s="174"/>
      <c r="K426" s="174"/>
      <c r="L426" s="174"/>
      <c r="M426" s="174"/>
      <c r="N426" s="174"/>
      <c r="O426" s="174"/>
      <c r="P426" s="174"/>
      <c r="Q426" s="174"/>
      <c r="R426" s="174"/>
      <c r="S426" s="174"/>
      <c r="T426" s="174"/>
      <c r="U426" s="174"/>
      <c r="V426" s="174"/>
      <c r="W426" s="174"/>
      <c r="X426" s="174"/>
      <c r="Y426" s="174"/>
      <c r="Z426" s="174"/>
    </row>
    <row r="427" spans="1:26" ht="12.75" customHeight="1" x14ac:dyDescent="0.2">
      <c r="A427" s="174"/>
      <c r="B427" s="174"/>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row>
    <row r="428" spans="1:26" ht="12.75" customHeight="1" x14ac:dyDescent="0.2">
      <c r="A428" s="174"/>
      <c r="B428" s="174"/>
      <c r="C428" s="174"/>
      <c r="D428" s="174"/>
      <c r="E428" s="174"/>
      <c r="F428" s="174"/>
      <c r="G428" s="174"/>
      <c r="H428" s="174"/>
      <c r="I428" s="174"/>
      <c r="J428" s="174"/>
      <c r="K428" s="174"/>
      <c r="L428" s="174"/>
      <c r="M428" s="174"/>
      <c r="N428" s="174"/>
      <c r="O428" s="174"/>
      <c r="P428" s="174"/>
      <c r="Q428" s="174"/>
      <c r="R428" s="174"/>
      <c r="S428" s="174"/>
      <c r="T428" s="174"/>
      <c r="U428" s="174"/>
      <c r="V428" s="174"/>
      <c r="W428" s="174"/>
      <c r="X428" s="174"/>
      <c r="Y428" s="174"/>
      <c r="Z428" s="174"/>
    </row>
    <row r="429" spans="1:26" ht="12.75" customHeight="1" x14ac:dyDescent="0.2">
      <c r="A429" s="174"/>
      <c r="B429" s="174"/>
      <c r="C429" s="174"/>
      <c r="D429" s="174"/>
      <c r="E429" s="174"/>
      <c r="F429" s="174"/>
      <c r="G429" s="174"/>
      <c r="H429" s="174"/>
      <c r="I429" s="174"/>
      <c r="J429" s="174"/>
      <c r="K429" s="174"/>
      <c r="L429" s="174"/>
      <c r="M429" s="174"/>
      <c r="N429" s="174"/>
      <c r="O429" s="174"/>
      <c r="P429" s="174"/>
      <c r="Q429" s="174"/>
      <c r="R429" s="174"/>
      <c r="S429" s="174"/>
      <c r="T429" s="174"/>
      <c r="U429" s="174"/>
      <c r="V429" s="174"/>
      <c r="W429" s="174"/>
      <c r="X429" s="174"/>
      <c r="Y429" s="174"/>
      <c r="Z429" s="174"/>
    </row>
    <row r="430" spans="1:26" ht="12.75" customHeight="1" x14ac:dyDescent="0.2">
      <c r="A430" s="174"/>
      <c r="B430" s="174"/>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row>
    <row r="431" spans="1:26" ht="12.75" customHeight="1" x14ac:dyDescent="0.2">
      <c r="A431" s="174"/>
      <c r="B431" s="174"/>
      <c r="C431" s="174"/>
      <c r="D431" s="174"/>
      <c r="E431" s="174"/>
      <c r="F431" s="174"/>
      <c r="G431" s="174"/>
      <c r="H431" s="174"/>
      <c r="I431" s="174"/>
      <c r="J431" s="174"/>
      <c r="K431" s="174"/>
      <c r="L431" s="174"/>
      <c r="M431" s="174"/>
      <c r="N431" s="174"/>
      <c r="O431" s="174"/>
      <c r="P431" s="174"/>
      <c r="Q431" s="174"/>
      <c r="R431" s="174"/>
      <c r="S431" s="174"/>
      <c r="T431" s="174"/>
      <c r="U431" s="174"/>
      <c r="V431" s="174"/>
      <c r="W431" s="174"/>
      <c r="X431" s="174"/>
      <c r="Y431" s="174"/>
      <c r="Z431" s="174"/>
    </row>
    <row r="432" spans="1:26" ht="12.75" customHeight="1" x14ac:dyDescent="0.2">
      <c r="A432" s="174"/>
      <c r="B432" s="174"/>
      <c r="C432" s="174"/>
      <c r="D432" s="174"/>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row>
    <row r="433" spans="1:26" ht="12.75" customHeight="1" x14ac:dyDescent="0.2">
      <c r="A433" s="174"/>
      <c r="B433" s="174"/>
      <c r="C433" s="174"/>
      <c r="D433" s="174"/>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row>
    <row r="434" spans="1:26" ht="12.75" customHeight="1" x14ac:dyDescent="0.2">
      <c r="A434" s="174"/>
      <c r="B434" s="174"/>
      <c r="C434" s="174"/>
      <c r="D434" s="174"/>
      <c r="E434" s="174"/>
      <c r="F434" s="174"/>
      <c r="G434" s="174"/>
      <c r="H434" s="174"/>
      <c r="I434" s="174"/>
      <c r="J434" s="174"/>
      <c r="K434" s="174"/>
      <c r="L434" s="174"/>
      <c r="M434" s="174"/>
      <c r="N434" s="174"/>
      <c r="O434" s="174"/>
      <c r="P434" s="174"/>
      <c r="Q434" s="174"/>
      <c r="R434" s="174"/>
      <c r="S434" s="174"/>
      <c r="T434" s="174"/>
      <c r="U434" s="174"/>
      <c r="V434" s="174"/>
      <c r="W434" s="174"/>
      <c r="X434" s="174"/>
      <c r="Y434" s="174"/>
      <c r="Z434" s="174"/>
    </row>
    <row r="435" spans="1:26" ht="12.75" customHeight="1" x14ac:dyDescent="0.2">
      <c r="A435" s="174"/>
      <c r="B435" s="174"/>
      <c r="C435" s="174"/>
      <c r="D435" s="174"/>
      <c r="E435" s="174"/>
      <c r="F435" s="174"/>
      <c r="G435" s="174"/>
      <c r="H435" s="174"/>
      <c r="I435" s="174"/>
      <c r="J435" s="174"/>
      <c r="K435" s="174"/>
      <c r="L435" s="174"/>
      <c r="M435" s="174"/>
      <c r="N435" s="174"/>
      <c r="O435" s="174"/>
      <c r="P435" s="174"/>
      <c r="Q435" s="174"/>
      <c r="R435" s="174"/>
      <c r="S435" s="174"/>
      <c r="T435" s="174"/>
      <c r="U435" s="174"/>
      <c r="V435" s="174"/>
      <c r="W435" s="174"/>
      <c r="X435" s="174"/>
      <c r="Y435" s="174"/>
      <c r="Z435" s="174"/>
    </row>
    <row r="436" spans="1:26" ht="12.75" customHeight="1" x14ac:dyDescent="0.2">
      <c r="A436" s="174"/>
      <c r="B436" s="174"/>
      <c r="C436" s="174"/>
      <c r="D436" s="174"/>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row>
    <row r="437" spans="1:26" ht="12.75" customHeight="1" x14ac:dyDescent="0.2">
      <c r="A437" s="174"/>
      <c r="B437" s="174"/>
      <c r="C437" s="174"/>
      <c r="D437" s="174"/>
      <c r="E437" s="174"/>
      <c r="F437" s="174"/>
      <c r="G437" s="174"/>
      <c r="H437" s="174"/>
      <c r="I437" s="174"/>
      <c r="J437" s="174"/>
      <c r="K437" s="174"/>
      <c r="L437" s="174"/>
      <c r="M437" s="174"/>
      <c r="N437" s="174"/>
      <c r="O437" s="174"/>
      <c r="P437" s="174"/>
      <c r="Q437" s="174"/>
      <c r="R437" s="174"/>
      <c r="S437" s="174"/>
      <c r="T437" s="174"/>
      <c r="U437" s="174"/>
      <c r="V437" s="174"/>
      <c r="W437" s="174"/>
      <c r="X437" s="174"/>
      <c r="Y437" s="174"/>
      <c r="Z437" s="174"/>
    </row>
    <row r="438" spans="1:26" ht="12.75" customHeight="1" x14ac:dyDescent="0.2">
      <c r="A438" s="174"/>
      <c r="B438" s="174"/>
      <c r="C438" s="174"/>
      <c r="D438" s="174"/>
      <c r="E438" s="174"/>
      <c r="F438" s="174"/>
      <c r="G438" s="174"/>
      <c r="H438" s="174"/>
      <c r="I438" s="174"/>
      <c r="J438" s="174"/>
      <c r="K438" s="174"/>
      <c r="L438" s="174"/>
      <c r="M438" s="174"/>
      <c r="N438" s="174"/>
      <c r="O438" s="174"/>
      <c r="P438" s="174"/>
      <c r="Q438" s="174"/>
      <c r="R438" s="174"/>
      <c r="S438" s="174"/>
      <c r="T438" s="174"/>
      <c r="U438" s="174"/>
      <c r="V438" s="174"/>
      <c r="W438" s="174"/>
      <c r="X438" s="174"/>
      <c r="Y438" s="174"/>
      <c r="Z438" s="174"/>
    </row>
    <row r="439" spans="1:26" ht="12.75" customHeight="1" x14ac:dyDescent="0.2">
      <c r="A439" s="174"/>
      <c r="B439" s="174"/>
      <c r="C439" s="174"/>
      <c r="D439" s="174"/>
      <c r="E439" s="174"/>
      <c r="F439" s="174"/>
      <c r="G439" s="174"/>
      <c r="H439" s="174"/>
      <c r="I439" s="174"/>
      <c r="J439" s="174"/>
      <c r="K439" s="174"/>
      <c r="L439" s="174"/>
      <c r="M439" s="174"/>
      <c r="N439" s="174"/>
      <c r="O439" s="174"/>
      <c r="P439" s="174"/>
      <c r="Q439" s="174"/>
      <c r="R439" s="174"/>
      <c r="S439" s="174"/>
      <c r="T439" s="174"/>
      <c r="U439" s="174"/>
      <c r="V439" s="174"/>
      <c r="W439" s="174"/>
      <c r="X439" s="174"/>
      <c r="Y439" s="174"/>
      <c r="Z439" s="174"/>
    </row>
    <row r="440" spans="1:26" ht="12.75" customHeight="1" x14ac:dyDescent="0.2">
      <c r="A440" s="174"/>
      <c r="B440" s="174"/>
      <c r="C440" s="174"/>
      <c r="D440" s="174"/>
      <c r="E440" s="174"/>
      <c r="F440" s="174"/>
      <c r="G440" s="174"/>
      <c r="H440" s="174"/>
      <c r="I440" s="174"/>
      <c r="J440" s="174"/>
      <c r="K440" s="174"/>
      <c r="L440" s="174"/>
      <c r="M440" s="174"/>
      <c r="N440" s="174"/>
      <c r="O440" s="174"/>
      <c r="P440" s="174"/>
      <c r="Q440" s="174"/>
      <c r="R440" s="174"/>
      <c r="S440" s="174"/>
      <c r="T440" s="174"/>
      <c r="U440" s="174"/>
      <c r="V440" s="174"/>
      <c r="W440" s="174"/>
      <c r="X440" s="174"/>
      <c r="Y440" s="174"/>
      <c r="Z440" s="174"/>
    </row>
    <row r="441" spans="1:26" ht="12.75" customHeight="1" x14ac:dyDescent="0.2">
      <c r="A441" s="174"/>
      <c r="B441" s="174"/>
      <c r="C441" s="174"/>
      <c r="D441" s="174"/>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row>
    <row r="442" spans="1:26" ht="12.75" customHeight="1" x14ac:dyDescent="0.2">
      <c r="A442" s="174"/>
      <c r="B442" s="174"/>
      <c r="C442" s="174"/>
      <c r="D442" s="174"/>
      <c r="E442" s="174"/>
      <c r="F442" s="174"/>
      <c r="G442" s="174"/>
      <c r="H442" s="174"/>
      <c r="I442" s="174"/>
      <c r="J442" s="174"/>
      <c r="K442" s="174"/>
      <c r="L442" s="174"/>
      <c r="M442" s="174"/>
      <c r="N442" s="174"/>
      <c r="O442" s="174"/>
      <c r="P442" s="174"/>
      <c r="Q442" s="174"/>
      <c r="R442" s="174"/>
      <c r="S442" s="174"/>
      <c r="T442" s="174"/>
      <c r="U442" s="174"/>
      <c r="V442" s="174"/>
      <c r="W442" s="174"/>
      <c r="X442" s="174"/>
      <c r="Y442" s="174"/>
      <c r="Z442" s="174"/>
    </row>
    <row r="443" spans="1:26" ht="12.75" customHeight="1" x14ac:dyDescent="0.2">
      <c r="A443" s="174"/>
      <c r="B443" s="174"/>
      <c r="C443" s="174"/>
      <c r="D443" s="174"/>
      <c r="E443" s="174"/>
      <c r="F443" s="174"/>
      <c r="G443" s="174"/>
      <c r="H443" s="174"/>
      <c r="I443" s="174"/>
      <c r="J443" s="174"/>
      <c r="K443" s="174"/>
      <c r="L443" s="174"/>
      <c r="M443" s="174"/>
      <c r="N443" s="174"/>
      <c r="O443" s="174"/>
      <c r="P443" s="174"/>
      <c r="Q443" s="174"/>
      <c r="R443" s="174"/>
      <c r="S443" s="174"/>
      <c r="T443" s="174"/>
      <c r="U443" s="174"/>
      <c r="V443" s="174"/>
      <c r="W443" s="174"/>
      <c r="X443" s="174"/>
      <c r="Y443" s="174"/>
      <c r="Z443" s="174"/>
    </row>
    <row r="444" spans="1:26" ht="12.75" customHeight="1" x14ac:dyDescent="0.2">
      <c r="A444" s="174"/>
      <c r="B444" s="174"/>
      <c r="C444" s="174"/>
      <c r="D444" s="174"/>
      <c r="E444" s="174"/>
      <c r="F444" s="174"/>
      <c r="G444" s="174"/>
      <c r="H444" s="174"/>
      <c r="I444" s="174"/>
      <c r="J444" s="174"/>
      <c r="K444" s="174"/>
      <c r="L444" s="174"/>
      <c r="M444" s="174"/>
      <c r="N444" s="174"/>
      <c r="O444" s="174"/>
      <c r="P444" s="174"/>
      <c r="Q444" s="174"/>
      <c r="R444" s="174"/>
      <c r="S444" s="174"/>
      <c r="T444" s="174"/>
      <c r="U444" s="174"/>
      <c r="V444" s="174"/>
      <c r="W444" s="174"/>
      <c r="X444" s="174"/>
      <c r="Y444" s="174"/>
      <c r="Z444" s="174"/>
    </row>
    <row r="445" spans="1:26" ht="12.75" customHeight="1" x14ac:dyDescent="0.2">
      <c r="A445" s="174"/>
      <c r="B445" s="174"/>
      <c r="C445" s="174"/>
      <c r="D445" s="174"/>
      <c r="E445" s="174"/>
      <c r="F445" s="174"/>
      <c r="G445" s="174"/>
      <c r="H445" s="174"/>
      <c r="I445" s="174"/>
      <c r="J445" s="174"/>
      <c r="K445" s="174"/>
      <c r="L445" s="174"/>
      <c r="M445" s="174"/>
      <c r="N445" s="174"/>
      <c r="O445" s="174"/>
      <c r="P445" s="174"/>
      <c r="Q445" s="174"/>
      <c r="R445" s="174"/>
      <c r="S445" s="174"/>
      <c r="T445" s="174"/>
      <c r="U445" s="174"/>
      <c r="V445" s="174"/>
      <c r="W445" s="174"/>
      <c r="X445" s="174"/>
      <c r="Y445" s="174"/>
      <c r="Z445" s="174"/>
    </row>
    <row r="446" spans="1:26" ht="12.75" customHeight="1" x14ac:dyDescent="0.2">
      <c r="A446" s="174"/>
      <c r="B446" s="174"/>
      <c r="C446" s="174"/>
      <c r="D446" s="174"/>
      <c r="E446" s="174"/>
      <c r="F446" s="174"/>
      <c r="G446" s="174"/>
      <c r="H446" s="174"/>
      <c r="I446" s="174"/>
      <c r="J446" s="174"/>
      <c r="K446" s="174"/>
      <c r="L446" s="174"/>
      <c r="M446" s="174"/>
      <c r="N446" s="174"/>
      <c r="O446" s="174"/>
      <c r="P446" s="174"/>
      <c r="Q446" s="174"/>
      <c r="R446" s="174"/>
      <c r="S446" s="174"/>
      <c r="T446" s="174"/>
      <c r="U446" s="174"/>
      <c r="V446" s="174"/>
      <c r="W446" s="174"/>
      <c r="X446" s="174"/>
      <c r="Y446" s="174"/>
      <c r="Z446" s="174"/>
    </row>
    <row r="447" spans="1:26" ht="12.75" customHeight="1" x14ac:dyDescent="0.2">
      <c r="A447" s="174"/>
      <c r="B447" s="174"/>
      <c r="C447" s="174"/>
      <c r="D447" s="174"/>
      <c r="E447" s="174"/>
      <c r="F447" s="174"/>
      <c r="G447" s="174"/>
      <c r="H447" s="174"/>
      <c r="I447" s="174"/>
      <c r="J447" s="174"/>
      <c r="K447" s="174"/>
      <c r="L447" s="174"/>
      <c r="M447" s="174"/>
      <c r="N447" s="174"/>
      <c r="O447" s="174"/>
      <c r="P447" s="174"/>
      <c r="Q447" s="174"/>
      <c r="R447" s="174"/>
      <c r="S447" s="174"/>
      <c r="T447" s="174"/>
      <c r="U447" s="174"/>
      <c r="V447" s="174"/>
      <c r="W447" s="174"/>
      <c r="X447" s="174"/>
      <c r="Y447" s="174"/>
      <c r="Z447" s="174"/>
    </row>
    <row r="448" spans="1:26" ht="12.75" customHeight="1" x14ac:dyDescent="0.2">
      <c r="A448" s="174"/>
      <c r="B448" s="174"/>
      <c r="C448" s="174"/>
      <c r="D448" s="174"/>
      <c r="E448" s="174"/>
      <c r="F448" s="174"/>
      <c r="G448" s="174"/>
      <c r="H448" s="174"/>
      <c r="I448" s="174"/>
      <c r="J448" s="174"/>
      <c r="K448" s="174"/>
      <c r="L448" s="174"/>
      <c r="M448" s="174"/>
      <c r="N448" s="174"/>
      <c r="O448" s="174"/>
      <c r="P448" s="174"/>
      <c r="Q448" s="174"/>
      <c r="R448" s="174"/>
      <c r="S448" s="174"/>
      <c r="T448" s="174"/>
      <c r="U448" s="174"/>
      <c r="V448" s="174"/>
      <c r="W448" s="174"/>
      <c r="X448" s="174"/>
      <c r="Y448" s="174"/>
      <c r="Z448" s="174"/>
    </row>
    <row r="449" spans="1:26" ht="12.75" customHeight="1" x14ac:dyDescent="0.2">
      <c r="A449" s="174"/>
      <c r="B449" s="174"/>
      <c r="C449" s="174"/>
      <c r="D449" s="174"/>
      <c r="E449" s="174"/>
      <c r="F449" s="174"/>
      <c r="G449" s="174"/>
      <c r="H449" s="174"/>
      <c r="I449" s="174"/>
      <c r="J449" s="174"/>
      <c r="K449" s="174"/>
      <c r="L449" s="174"/>
      <c r="M449" s="174"/>
      <c r="N449" s="174"/>
      <c r="O449" s="174"/>
      <c r="P449" s="174"/>
      <c r="Q449" s="174"/>
      <c r="R449" s="174"/>
      <c r="S449" s="174"/>
      <c r="T449" s="174"/>
      <c r="U449" s="174"/>
      <c r="V449" s="174"/>
      <c r="W449" s="174"/>
      <c r="X449" s="174"/>
      <c r="Y449" s="174"/>
      <c r="Z449" s="174"/>
    </row>
    <row r="450" spans="1:26" ht="12.75" customHeight="1" x14ac:dyDescent="0.2">
      <c r="A450" s="174"/>
      <c r="B450" s="174"/>
      <c r="C450" s="174"/>
      <c r="D450" s="174"/>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row>
    <row r="451" spans="1:26" ht="12.75" customHeight="1" x14ac:dyDescent="0.2">
      <c r="A451" s="174"/>
      <c r="B451" s="174"/>
      <c r="C451" s="174"/>
      <c r="D451" s="174"/>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row>
    <row r="452" spans="1:26" ht="12.75" customHeight="1" x14ac:dyDescent="0.2">
      <c r="A452" s="174"/>
      <c r="B452" s="174"/>
      <c r="C452" s="174"/>
      <c r="D452" s="174"/>
      <c r="E452" s="174"/>
      <c r="F452" s="174"/>
      <c r="G452" s="174"/>
      <c r="H452" s="174"/>
      <c r="I452" s="174"/>
      <c r="J452" s="174"/>
      <c r="K452" s="174"/>
      <c r="L452" s="174"/>
      <c r="M452" s="174"/>
      <c r="N452" s="174"/>
      <c r="O452" s="174"/>
      <c r="P452" s="174"/>
      <c r="Q452" s="174"/>
      <c r="R452" s="174"/>
      <c r="S452" s="174"/>
      <c r="T452" s="174"/>
      <c r="U452" s="174"/>
      <c r="V452" s="174"/>
      <c r="W452" s="174"/>
      <c r="X452" s="174"/>
      <c r="Y452" s="174"/>
      <c r="Z452" s="174"/>
    </row>
    <row r="453" spans="1:26" ht="12.75" customHeight="1" x14ac:dyDescent="0.2">
      <c r="A453" s="174"/>
      <c r="B453" s="174"/>
      <c r="C453" s="174"/>
      <c r="D453" s="174"/>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row>
    <row r="454" spans="1:26" ht="12.75" customHeight="1" x14ac:dyDescent="0.2">
      <c r="A454" s="174"/>
      <c r="B454" s="174"/>
      <c r="C454" s="174"/>
      <c r="D454" s="174"/>
      <c r="E454" s="174"/>
      <c r="F454" s="174"/>
      <c r="G454" s="174"/>
      <c r="H454" s="174"/>
      <c r="I454" s="174"/>
      <c r="J454" s="174"/>
      <c r="K454" s="174"/>
      <c r="L454" s="174"/>
      <c r="M454" s="174"/>
      <c r="N454" s="174"/>
      <c r="O454" s="174"/>
      <c r="P454" s="174"/>
      <c r="Q454" s="174"/>
      <c r="R454" s="174"/>
      <c r="S454" s="174"/>
      <c r="T454" s="174"/>
      <c r="U454" s="174"/>
      <c r="V454" s="174"/>
      <c r="W454" s="174"/>
      <c r="X454" s="174"/>
      <c r="Y454" s="174"/>
      <c r="Z454" s="174"/>
    </row>
    <row r="455" spans="1:26" ht="12.75" customHeight="1" x14ac:dyDescent="0.2">
      <c r="A455" s="174"/>
      <c r="B455" s="174"/>
      <c r="C455" s="174"/>
      <c r="D455" s="174"/>
      <c r="E455" s="174"/>
      <c r="F455" s="174"/>
      <c r="G455" s="174"/>
      <c r="H455" s="174"/>
      <c r="I455" s="174"/>
      <c r="J455" s="174"/>
      <c r="K455" s="174"/>
      <c r="L455" s="174"/>
      <c r="M455" s="174"/>
      <c r="N455" s="174"/>
      <c r="O455" s="174"/>
      <c r="P455" s="174"/>
      <c r="Q455" s="174"/>
      <c r="R455" s="174"/>
      <c r="S455" s="174"/>
      <c r="T455" s="174"/>
      <c r="U455" s="174"/>
      <c r="V455" s="174"/>
      <c r="W455" s="174"/>
      <c r="X455" s="174"/>
      <c r="Y455" s="174"/>
      <c r="Z455" s="174"/>
    </row>
    <row r="456" spans="1:26" ht="12.75" customHeight="1" x14ac:dyDescent="0.2">
      <c r="A456" s="174"/>
      <c r="B456" s="174"/>
      <c r="C456" s="174"/>
      <c r="D456" s="174"/>
      <c r="E456" s="174"/>
      <c r="F456" s="174"/>
      <c r="G456" s="174"/>
      <c r="H456" s="174"/>
      <c r="I456" s="174"/>
      <c r="J456" s="174"/>
      <c r="K456" s="174"/>
      <c r="L456" s="174"/>
      <c r="M456" s="174"/>
      <c r="N456" s="174"/>
      <c r="O456" s="174"/>
      <c r="P456" s="174"/>
      <c r="Q456" s="174"/>
      <c r="R456" s="174"/>
      <c r="S456" s="174"/>
      <c r="T456" s="174"/>
      <c r="U456" s="174"/>
      <c r="V456" s="174"/>
      <c r="W456" s="174"/>
      <c r="X456" s="174"/>
      <c r="Y456" s="174"/>
      <c r="Z456" s="174"/>
    </row>
    <row r="457" spans="1:26" ht="12.75" customHeight="1" x14ac:dyDescent="0.2">
      <c r="A457" s="174"/>
      <c r="B457" s="174"/>
      <c r="C457" s="174"/>
      <c r="D457" s="174"/>
      <c r="E457" s="174"/>
      <c r="F457" s="174"/>
      <c r="G457" s="174"/>
      <c r="H457" s="174"/>
      <c r="I457" s="174"/>
      <c r="J457" s="174"/>
      <c r="K457" s="174"/>
      <c r="L457" s="174"/>
      <c r="M457" s="174"/>
      <c r="N457" s="174"/>
      <c r="O457" s="174"/>
      <c r="P457" s="174"/>
      <c r="Q457" s="174"/>
      <c r="R457" s="174"/>
      <c r="S457" s="174"/>
      <c r="T457" s="174"/>
      <c r="U457" s="174"/>
      <c r="V457" s="174"/>
      <c r="W457" s="174"/>
      <c r="X457" s="174"/>
      <c r="Y457" s="174"/>
      <c r="Z457" s="174"/>
    </row>
    <row r="458" spans="1:26" ht="12.75" customHeight="1" x14ac:dyDescent="0.2">
      <c r="A458" s="174"/>
      <c r="B458" s="174"/>
      <c r="C458" s="174"/>
      <c r="D458" s="174"/>
      <c r="E458" s="174"/>
      <c r="F458" s="174"/>
      <c r="G458" s="174"/>
      <c r="H458" s="174"/>
      <c r="I458" s="174"/>
      <c r="J458" s="174"/>
      <c r="K458" s="174"/>
      <c r="L458" s="174"/>
      <c r="M458" s="174"/>
      <c r="N458" s="174"/>
      <c r="O458" s="174"/>
      <c r="P458" s="174"/>
      <c r="Q458" s="174"/>
      <c r="R458" s="174"/>
      <c r="S458" s="174"/>
      <c r="T458" s="174"/>
      <c r="U458" s="174"/>
      <c r="V458" s="174"/>
      <c r="W458" s="174"/>
      <c r="X458" s="174"/>
      <c r="Y458" s="174"/>
      <c r="Z458" s="174"/>
    </row>
    <row r="459" spans="1:26" ht="12.75" customHeight="1" x14ac:dyDescent="0.2">
      <c r="A459" s="174"/>
      <c r="B459" s="174"/>
      <c r="C459" s="174"/>
      <c r="D459" s="174"/>
      <c r="E459" s="174"/>
      <c r="F459" s="174"/>
      <c r="G459" s="174"/>
      <c r="H459" s="174"/>
      <c r="I459" s="174"/>
      <c r="J459" s="174"/>
      <c r="K459" s="174"/>
      <c r="L459" s="174"/>
      <c r="M459" s="174"/>
      <c r="N459" s="174"/>
      <c r="O459" s="174"/>
      <c r="P459" s="174"/>
      <c r="Q459" s="174"/>
      <c r="R459" s="174"/>
      <c r="S459" s="174"/>
      <c r="T459" s="174"/>
      <c r="U459" s="174"/>
      <c r="V459" s="174"/>
      <c r="W459" s="174"/>
      <c r="X459" s="174"/>
      <c r="Y459" s="174"/>
      <c r="Z459" s="174"/>
    </row>
    <row r="460" spans="1:26" ht="12.75" customHeight="1" x14ac:dyDescent="0.2">
      <c r="A460" s="174"/>
      <c r="B460" s="174"/>
      <c r="C460" s="174"/>
      <c r="D460" s="174"/>
      <c r="E460" s="174"/>
      <c r="F460" s="174"/>
      <c r="G460" s="174"/>
      <c r="H460" s="174"/>
      <c r="I460" s="174"/>
      <c r="J460" s="174"/>
      <c r="K460" s="174"/>
      <c r="L460" s="174"/>
      <c r="M460" s="174"/>
      <c r="N460" s="174"/>
      <c r="O460" s="174"/>
      <c r="P460" s="174"/>
      <c r="Q460" s="174"/>
      <c r="R460" s="174"/>
      <c r="S460" s="174"/>
      <c r="T460" s="174"/>
      <c r="U460" s="174"/>
      <c r="V460" s="174"/>
      <c r="W460" s="174"/>
      <c r="X460" s="174"/>
      <c r="Y460" s="174"/>
      <c r="Z460" s="174"/>
    </row>
    <row r="461" spans="1:26" ht="12.75" customHeight="1" x14ac:dyDescent="0.2">
      <c r="A461" s="174"/>
      <c r="B461" s="174"/>
      <c r="C461" s="174"/>
      <c r="D461" s="174"/>
      <c r="E461" s="174"/>
      <c r="F461" s="174"/>
      <c r="G461" s="174"/>
      <c r="H461" s="174"/>
      <c r="I461" s="174"/>
      <c r="J461" s="174"/>
      <c r="K461" s="174"/>
      <c r="L461" s="174"/>
      <c r="M461" s="174"/>
      <c r="N461" s="174"/>
      <c r="O461" s="174"/>
      <c r="P461" s="174"/>
      <c r="Q461" s="174"/>
      <c r="R461" s="174"/>
      <c r="S461" s="174"/>
      <c r="T461" s="174"/>
      <c r="U461" s="174"/>
      <c r="V461" s="174"/>
      <c r="W461" s="174"/>
      <c r="X461" s="174"/>
      <c r="Y461" s="174"/>
      <c r="Z461" s="174"/>
    </row>
    <row r="462" spans="1:26" ht="12.75" customHeight="1" x14ac:dyDescent="0.2">
      <c r="A462" s="174"/>
      <c r="B462" s="174"/>
      <c r="C462" s="174"/>
      <c r="D462" s="174"/>
      <c r="E462" s="174"/>
      <c r="F462" s="174"/>
      <c r="G462" s="174"/>
      <c r="H462" s="174"/>
      <c r="I462" s="174"/>
      <c r="J462" s="174"/>
      <c r="K462" s="174"/>
      <c r="L462" s="174"/>
      <c r="M462" s="174"/>
      <c r="N462" s="174"/>
      <c r="O462" s="174"/>
      <c r="P462" s="174"/>
      <c r="Q462" s="174"/>
      <c r="R462" s="174"/>
      <c r="S462" s="174"/>
      <c r="T462" s="174"/>
      <c r="U462" s="174"/>
      <c r="V462" s="174"/>
      <c r="W462" s="174"/>
      <c r="X462" s="174"/>
      <c r="Y462" s="174"/>
      <c r="Z462" s="174"/>
    </row>
    <row r="463" spans="1:26" ht="12.75" customHeight="1" x14ac:dyDescent="0.2">
      <c r="A463" s="174"/>
      <c r="B463" s="174"/>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row>
    <row r="464" spans="1:26" ht="12.75" customHeight="1" x14ac:dyDescent="0.2">
      <c r="A464" s="174"/>
      <c r="B464" s="174"/>
      <c r="C464" s="174"/>
      <c r="D464" s="174"/>
      <c r="E464" s="174"/>
      <c r="F464" s="174"/>
      <c r="G464" s="174"/>
      <c r="H464" s="174"/>
      <c r="I464" s="174"/>
      <c r="J464" s="174"/>
      <c r="K464" s="174"/>
      <c r="L464" s="174"/>
      <c r="M464" s="174"/>
      <c r="N464" s="174"/>
      <c r="O464" s="174"/>
      <c r="P464" s="174"/>
      <c r="Q464" s="174"/>
      <c r="R464" s="174"/>
      <c r="S464" s="174"/>
      <c r="T464" s="174"/>
      <c r="U464" s="174"/>
      <c r="V464" s="174"/>
      <c r="W464" s="174"/>
      <c r="X464" s="174"/>
      <c r="Y464" s="174"/>
      <c r="Z464" s="174"/>
    </row>
    <row r="465" spans="1:26" ht="12.75" customHeight="1" x14ac:dyDescent="0.2">
      <c r="A465" s="174"/>
      <c r="B465" s="174"/>
      <c r="C465" s="174"/>
      <c r="D465" s="174"/>
      <c r="E465" s="174"/>
      <c r="F465" s="174"/>
      <c r="G465" s="174"/>
      <c r="H465" s="174"/>
      <c r="I465" s="174"/>
      <c r="J465" s="174"/>
      <c r="K465" s="174"/>
      <c r="L465" s="174"/>
      <c r="M465" s="174"/>
      <c r="N465" s="174"/>
      <c r="O465" s="174"/>
      <c r="P465" s="174"/>
      <c r="Q465" s="174"/>
      <c r="R465" s="174"/>
      <c r="S465" s="174"/>
      <c r="T465" s="174"/>
      <c r="U465" s="174"/>
      <c r="V465" s="174"/>
      <c r="W465" s="174"/>
      <c r="X465" s="174"/>
      <c r="Y465" s="174"/>
      <c r="Z465" s="174"/>
    </row>
    <row r="466" spans="1:26" ht="12.75" customHeight="1" x14ac:dyDescent="0.2">
      <c r="A466" s="174"/>
      <c r="B466" s="174"/>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row>
    <row r="467" spans="1:26" ht="12.75" customHeight="1" x14ac:dyDescent="0.2">
      <c r="A467" s="174"/>
      <c r="B467" s="174"/>
      <c r="C467" s="174"/>
      <c r="D467" s="174"/>
      <c r="E467" s="174"/>
      <c r="F467" s="174"/>
      <c r="G467" s="174"/>
      <c r="H467" s="174"/>
      <c r="I467" s="174"/>
      <c r="J467" s="174"/>
      <c r="K467" s="174"/>
      <c r="L467" s="174"/>
      <c r="M467" s="174"/>
      <c r="N467" s="174"/>
      <c r="O467" s="174"/>
      <c r="P467" s="174"/>
      <c r="Q467" s="174"/>
      <c r="R467" s="174"/>
      <c r="S467" s="174"/>
      <c r="T467" s="174"/>
      <c r="U467" s="174"/>
      <c r="V467" s="174"/>
      <c r="W467" s="174"/>
      <c r="X467" s="174"/>
      <c r="Y467" s="174"/>
      <c r="Z467" s="174"/>
    </row>
    <row r="468" spans="1:26" ht="12.75" customHeight="1" x14ac:dyDescent="0.2">
      <c r="A468" s="174"/>
      <c r="B468" s="174"/>
      <c r="C468" s="174"/>
      <c r="D468" s="174"/>
      <c r="E468" s="174"/>
      <c r="F468" s="174"/>
      <c r="G468" s="174"/>
      <c r="H468" s="174"/>
      <c r="I468" s="174"/>
      <c r="J468" s="174"/>
      <c r="K468" s="174"/>
      <c r="L468" s="174"/>
      <c r="M468" s="174"/>
      <c r="N468" s="174"/>
      <c r="O468" s="174"/>
      <c r="P468" s="174"/>
      <c r="Q468" s="174"/>
      <c r="R468" s="174"/>
      <c r="S468" s="174"/>
      <c r="T468" s="174"/>
      <c r="U468" s="174"/>
      <c r="V468" s="174"/>
      <c r="W468" s="174"/>
      <c r="X468" s="174"/>
      <c r="Y468" s="174"/>
      <c r="Z468" s="174"/>
    </row>
    <row r="469" spans="1:26" ht="12.75" customHeight="1" x14ac:dyDescent="0.2">
      <c r="A469" s="174"/>
      <c r="B469" s="174"/>
      <c r="C469" s="174"/>
      <c r="D469" s="174"/>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row>
    <row r="470" spans="1:26" ht="12.75" customHeight="1" x14ac:dyDescent="0.2">
      <c r="A470" s="174"/>
      <c r="B470" s="174"/>
      <c r="C470" s="174"/>
      <c r="D470" s="174"/>
      <c r="E470" s="174"/>
      <c r="F470" s="174"/>
      <c r="G470" s="174"/>
      <c r="H470" s="174"/>
      <c r="I470" s="174"/>
      <c r="J470" s="174"/>
      <c r="K470" s="174"/>
      <c r="L470" s="174"/>
      <c r="M470" s="174"/>
      <c r="N470" s="174"/>
      <c r="O470" s="174"/>
      <c r="P470" s="174"/>
      <c r="Q470" s="174"/>
      <c r="R470" s="174"/>
      <c r="S470" s="174"/>
      <c r="T470" s="174"/>
      <c r="U470" s="174"/>
      <c r="V470" s="174"/>
      <c r="W470" s="174"/>
      <c r="X470" s="174"/>
      <c r="Y470" s="174"/>
      <c r="Z470" s="174"/>
    </row>
    <row r="471" spans="1:26" ht="12.75" customHeight="1" x14ac:dyDescent="0.2">
      <c r="A471" s="174"/>
      <c r="B471" s="174"/>
      <c r="C471" s="174"/>
      <c r="D471" s="174"/>
      <c r="E471" s="174"/>
      <c r="F471" s="174"/>
      <c r="G471" s="174"/>
      <c r="H471" s="174"/>
      <c r="I471" s="174"/>
      <c r="J471" s="174"/>
      <c r="K471" s="174"/>
      <c r="L471" s="174"/>
      <c r="M471" s="174"/>
      <c r="N471" s="174"/>
      <c r="O471" s="174"/>
      <c r="P471" s="174"/>
      <c r="Q471" s="174"/>
      <c r="R471" s="174"/>
      <c r="S471" s="174"/>
      <c r="T471" s="174"/>
      <c r="U471" s="174"/>
      <c r="V471" s="174"/>
      <c r="W471" s="174"/>
      <c r="X471" s="174"/>
      <c r="Y471" s="174"/>
      <c r="Z471" s="174"/>
    </row>
    <row r="472" spans="1:26" ht="12.75" customHeight="1" x14ac:dyDescent="0.2">
      <c r="A472" s="174"/>
      <c r="B472" s="174"/>
      <c r="C472" s="174"/>
      <c r="D472" s="174"/>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row>
    <row r="473" spans="1:26" ht="12.75" customHeight="1" x14ac:dyDescent="0.2">
      <c r="A473" s="174"/>
      <c r="B473" s="174"/>
      <c r="C473" s="174"/>
      <c r="D473" s="174"/>
      <c r="E473" s="174"/>
      <c r="F473" s="174"/>
      <c r="G473" s="174"/>
      <c r="H473" s="174"/>
      <c r="I473" s="174"/>
      <c r="J473" s="174"/>
      <c r="K473" s="174"/>
      <c r="L473" s="174"/>
      <c r="M473" s="174"/>
      <c r="N473" s="174"/>
      <c r="O473" s="174"/>
      <c r="P473" s="174"/>
      <c r="Q473" s="174"/>
      <c r="R473" s="174"/>
      <c r="S473" s="174"/>
      <c r="T473" s="174"/>
      <c r="U473" s="174"/>
      <c r="V473" s="174"/>
      <c r="W473" s="174"/>
      <c r="X473" s="174"/>
      <c r="Y473" s="174"/>
      <c r="Z473" s="174"/>
    </row>
    <row r="474" spans="1:26" ht="12.75" customHeight="1" x14ac:dyDescent="0.2">
      <c r="A474" s="174"/>
      <c r="B474" s="174"/>
      <c r="C474" s="174"/>
      <c r="D474" s="174"/>
      <c r="E474" s="174"/>
      <c r="F474" s="174"/>
      <c r="G474" s="174"/>
      <c r="H474" s="174"/>
      <c r="I474" s="174"/>
      <c r="J474" s="174"/>
      <c r="K474" s="174"/>
      <c r="L474" s="174"/>
      <c r="M474" s="174"/>
      <c r="N474" s="174"/>
      <c r="O474" s="174"/>
      <c r="P474" s="174"/>
      <c r="Q474" s="174"/>
      <c r="R474" s="174"/>
      <c r="S474" s="174"/>
      <c r="T474" s="174"/>
      <c r="U474" s="174"/>
      <c r="V474" s="174"/>
      <c r="W474" s="174"/>
      <c r="X474" s="174"/>
      <c r="Y474" s="174"/>
      <c r="Z474" s="174"/>
    </row>
    <row r="475" spans="1:26" ht="12.75" customHeight="1" x14ac:dyDescent="0.2">
      <c r="A475" s="174"/>
      <c r="B475" s="174"/>
      <c r="C475" s="174"/>
      <c r="D475" s="174"/>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row>
    <row r="476" spans="1:26" ht="12.75" customHeight="1" x14ac:dyDescent="0.2">
      <c r="A476" s="174"/>
      <c r="B476" s="174"/>
      <c r="C476" s="174"/>
      <c r="D476" s="174"/>
      <c r="E476" s="174"/>
      <c r="F476" s="174"/>
      <c r="G476" s="174"/>
      <c r="H476" s="174"/>
      <c r="I476" s="174"/>
      <c r="J476" s="174"/>
      <c r="K476" s="174"/>
      <c r="L476" s="174"/>
      <c r="M476" s="174"/>
      <c r="N476" s="174"/>
      <c r="O476" s="174"/>
      <c r="P476" s="174"/>
      <c r="Q476" s="174"/>
      <c r="R476" s="174"/>
      <c r="S476" s="174"/>
      <c r="T476" s="174"/>
      <c r="U476" s="174"/>
      <c r="V476" s="174"/>
      <c r="W476" s="174"/>
      <c r="X476" s="174"/>
      <c r="Y476" s="174"/>
      <c r="Z476" s="174"/>
    </row>
    <row r="477" spans="1:26" ht="12.75" customHeight="1" x14ac:dyDescent="0.2">
      <c r="A477" s="174"/>
      <c r="B477" s="174"/>
      <c r="C477" s="174"/>
      <c r="D477" s="174"/>
      <c r="E477" s="174"/>
      <c r="F477" s="174"/>
      <c r="G477" s="174"/>
      <c r="H477" s="174"/>
      <c r="I477" s="174"/>
      <c r="J477" s="174"/>
      <c r="K477" s="174"/>
      <c r="L477" s="174"/>
      <c r="M477" s="174"/>
      <c r="N477" s="174"/>
      <c r="O477" s="174"/>
      <c r="P477" s="174"/>
      <c r="Q477" s="174"/>
      <c r="R477" s="174"/>
      <c r="S477" s="174"/>
      <c r="T477" s="174"/>
      <c r="U477" s="174"/>
      <c r="V477" s="174"/>
      <c r="W477" s="174"/>
      <c r="X477" s="174"/>
      <c r="Y477" s="174"/>
      <c r="Z477" s="174"/>
    </row>
    <row r="478" spans="1:26" ht="12.75" customHeight="1" x14ac:dyDescent="0.2">
      <c r="A478" s="174"/>
      <c r="B478" s="174"/>
      <c r="C478" s="174"/>
      <c r="D478" s="174"/>
      <c r="E478" s="174"/>
      <c r="F478" s="174"/>
      <c r="G478" s="174"/>
      <c r="H478" s="174"/>
      <c r="I478" s="174"/>
      <c r="J478" s="174"/>
      <c r="K478" s="174"/>
      <c r="L478" s="174"/>
      <c r="M478" s="174"/>
      <c r="N478" s="174"/>
      <c r="O478" s="174"/>
      <c r="P478" s="174"/>
      <c r="Q478" s="174"/>
      <c r="R478" s="174"/>
      <c r="S478" s="174"/>
      <c r="T478" s="174"/>
      <c r="U478" s="174"/>
      <c r="V478" s="174"/>
      <c r="W478" s="174"/>
      <c r="X478" s="174"/>
      <c r="Y478" s="174"/>
      <c r="Z478" s="174"/>
    </row>
    <row r="479" spans="1:26" ht="12.75" customHeight="1" x14ac:dyDescent="0.2">
      <c r="A479" s="174"/>
      <c r="B479" s="174"/>
      <c r="C479" s="174"/>
      <c r="D479" s="174"/>
      <c r="E479" s="174"/>
      <c r="F479" s="174"/>
      <c r="G479" s="174"/>
      <c r="H479" s="174"/>
      <c r="I479" s="174"/>
      <c r="J479" s="174"/>
      <c r="K479" s="174"/>
      <c r="L479" s="174"/>
      <c r="M479" s="174"/>
      <c r="N479" s="174"/>
      <c r="O479" s="174"/>
      <c r="P479" s="174"/>
      <c r="Q479" s="174"/>
      <c r="R479" s="174"/>
      <c r="S479" s="174"/>
      <c r="T479" s="174"/>
      <c r="U479" s="174"/>
      <c r="V479" s="174"/>
      <c r="W479" s="174"/>
      <c r="X479" s="174"/>
      <c r="Y479" s="174"/>
      <c r="Z479" s="174"/>
    </row>
    <row r="480" spans="1:26" ht="12.75" customHeight="1" x14ac:dyDescent="0.2">
      <c r="A480" s="174"/>
      <c r="B480" s="174"/>
      <c r="C480" s="174"/>
      <c r="D480" s="174"/>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row>
    <row r="481" spans="1:26" ht="12.75" customHeight="1" x14ac:dyDescent="0.2">
      <c r="A481" s="174"/>
      <c r="B481" s="174"/>
      <c r="C481" s="174"/>
      <c r="D481" s="174"/>
      <c r="E481" s="174"/>
      <c r="F481" s="174"/>
      <c r="G481" s="174"/>
      <c r="H481" s="174"/>
      <c r="I481" s="174"/>
      <c r="J481" s="174"/>
      <c r="K481" s="174"/>
      <c r="L481" s="174"/>
      <c r="M481" s="174"/>
      <c r="N481" s="174"/>
      <c r="O481" s="174"/>
      <c r="P481" s="174"/>
      <c r="Q481" s="174"/>
      <c r="R481" s="174"/>
      <c r="S481" s="174"/>
      <c r="T481" s="174"/>
      <c r="U481" s="174"/>
      <c r="V481" s="174"/>
      <c r="W481" s="174"/>
      <c r="X481" s="174"/>
      <c r="Y481" s="174"/>
      <c r="Z481" s="174"/>
    </row>
    <row r="482" spans="1:26" ht="12.75" customHeight="1" x14ac:dyDescent="0.2">
      <c r="A482" s="174"/>
      <c r="B482" s="174"/>
      <c r="C482" s="174"/>
      <c r="D482" s="174"/>
      <c r="E482" s="174"/>
      <c r="F482" s="174"/>
      <c r="G482" s="174"/>
      <c r="H482" s="174"/>
      <c r="I482" s="174"/>
      <c r="J482" s="174"/>
      <c r="K482" s="174"/>
      <c r="L482" s="174"/>
      <c r="M482" s="174"/>
      <c r="N482" s="174"/>
      <c r="O482" s="174"/>
      <c r="P482" s="174"/>
      <c r="Q482" s="174"/>
      <c r="R482" s="174"/>
      <c r="S482" s="174"/>
      <c r="T482" s="174"/>
      <c r="U482" s="174"/>
      <c r="V482" s="174"/>
      <c r="W482" s="174"/>
      <c r="X482" s="174"/>
      <c r="Y482" s="174"/>
      <c r="Z482" s="174"/>
    </row>
    <row r="483" spans="1:26" ht="12.75" customHeight="1" x14ac:dyDescent="0.2">
      <c r="A483" s="174"/>
      <c r="B483" s="174"/>
      <c r="C483" s="174"/>
      <c r="D483" s="174"/>
      <c r="E483" s="174"/>
      <c r="F483" s="174"/>
      <c r="G483" s="174"/>
      <c r="H483" s="174"/>
      <c r="I483" s="174"/>
      <c r="J483" s="174"/>
      <c r="K483" s="174"/>
      <c r="L483" s="174"/>
      <c r="M483" s="174"/>
      <c r="N483" s="174"/>
      <c r="O483" s="174"/>
      <c r="P483" s="174"/>
      <c r="Q483" s="174"/>
      <c r="R483" s="174"/>
      <c r="S483" s="174"/>
      <c r="T483" s="174"/>
      <c r="U483" s="174"/>
      <c r="V483" s="174"/>
      <c r="W483" s="174"/>
      <c r="X483" s="174"/>
      <c r="Y483" s="174"/>
      <c r="Z483" s="174"/>
    </row>
    <row r="484" spans="1:26" ht="12.75" customHeight="1" x14ac:dyDescent="0.2">
      <c r="A484" s="174"/>
      <c r="B484" s="174"/>
      <c r="C484" s="174"/>
      <c r="D484" s="174"/>
      <c r="E484" s="174"/>
      <c r="F484" s="174"/>
      <c r="G484" s="174"/>
      <c r="H484" s="174"/>
      <c r="I484" s="174"/>
      <c r="J484" s="174"/>
      <c r="K484" s="174"/>
      <c r="L484" s="174"/>
      <c r="M484" s="174"/>
      <c r="N484" s="174"/>
      <c r="O484" s="174"/>
      <c r="P484" s="174"/>
      <c r="Q484" s="174"/>
      <c r="R484" s="174"/>
      <c r="S484" s="174"/>
      <c r="T484" s="174"/>
      <c r="U484" s="174"/>
      <c r="V484" s="174"/>
      <c r="W484" s="174"/>
      <c r="X484" s="174"/>
      <c r="Y484" s="174"/>
      <c r="Z484" s="174"/>
    </row>
    <row r="485" spans="1:26" ht="12.75" customHeight="1" x14ac:dyDescent="0.2">
      <c r="A485" s="174"/>
      <c r="B485" s="174"/>
      <c r="C485" s="174"/>
      <c r="D485" s="174"/>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row>
    <row r="486" spans="1:26" ht="12.75" customHeight="1" x14ac:dyDescent="0.2">
      <c r="A486" s="174"/>
      <c r="B486" s="174"/>
      <c r="C486" s="174"/>
      <c r="D486" s="174"/>
      <c r="E486" s="174"/>
      <c r="F486" s="174"/>
      <c r="G486" s="174"/>
      <c r="H486" s="174"/>
      <c r="I486" s="174"/>
      <c r="J486" s="174"/>
      <c r="K486" s="174"/>
      <c r="L486" s="174"/>
      <c r="M486" s="174"/>
      <c r="N486" s="174"/>
      <c r="O486" s="174"/>
      <c r="P486" s="174"/>
      <c r="Q486" s="174"/>
      <c r="R486" s="174"/>
      <c r="S486" s="174"/>
      <c r="T486" s="174"/>
      <c r="U486" s="174"/>
      <c r="V486" s="174"/>
      <c r="W486" s="174"/>
      <c r="X486" s="174"/>
      <c r="Y486" s="174"/>
      <c r="Z486" s="174"/>
    </row>
    <row r="487" spans="1:26" ht="12.75" customHeight="1" x14ac:dyDescent="0.2">
      <c r="A487" s="174"/>
      <c r="B487" s="174"/>
      <c r="C487" s="174"/>
      <c r="D487" s="174"/>
      <c r="E487" s="174"/>
      <c r="F487" s="174"/>
      <c r="G487" s="174"/>
      <c r="H487" s="174"/>
      <c r="I487" s="174"/>
      <c r="J487" s="174"/>
      <c r="K487" s="174"/>
      <c r="L487" s="174"/>
      <c r="M487" s="174"/>
      <c r="N487" s="174"/>
      <c r="O487" s="174"/>
      <c r="P487" s="174"/>
      <c r="Q487" s="174"/>
      <c r="R487" s="174"/>
      <c r="S487" s="174"/>
      <c r="T487" s="174"/>
      <c r="U487" s="174"/>
      <c r="V487" s="174"/>
      <c r="W487" s="174"/>
      <c r="X487" s="174"/>
      <c r="Y487" s="174"/>
      <c r="Z487" s="174"/>
    </row>
    <row r="488" spans="1:26" ht="12.75" customHeight="1" x14ac:dyDescent="0.2">
      <c r="A488" s="174"/>
      <c r="B488" s="174"/>
      <c r="C488" s="174"/>
      <c r="D488" s="174"/>
      <c r="E488" s="174"/>
      <c r="F488" s="174"/>
      <c r="G488" s="174"/>
      <c r="H488" s="174"/>
      <c r="I488" s="174"/>
      <c r="J488" s="174"/>
      <c r="K488" s="174"/>
      <c r="L488" s="174"/>
      <c r="M488" s="174"/>
      <c r="N488" s="174"/>
      <c r="O488" s="174"/>
      <c r="P488" s="174"/>
      <c r="Q488" s="174"/>
      <c r="R488" s="174"/>
      <c r="S488" s="174"/>
      <c r="T488" s="174"/>
      <c r="U488" s="174"/>
      <c r="V488" s="174"/>
      <c r="W488" s="174"/>
      <c r="X488" s="174"/>
      <c r="Y488" s="174"/>
      <c r="Z488" s="174"/>
    </row>
    <row r="489" spans="1:26" ht="12.75" customHeight="1" x14ac:dyDescent="0.2">
      <c r="A489" s="174"/>
      <c r="B489" s="174"/>
      <c r="C489" s="174"/>
      <c r="D489" s="174"/>
      <c r="E489" s="174"/>
      <c r="F489" s="174"/>
      <c r="G489" s="174"/>
      <c r="H489" s="174"/>
      <c r="I489" s="174"/>
      <c r="J489" s="174"/>
      <c r="K489" s="174"/>
      <c r="L489" s="174"/>
      <c r="M489" s="174"/>
      <c r="N489" s="174"/>
      <c r="O489" s="174"/>
      <c r="P489" s="174"/>
      <c r="Q489" s="174"/>
      <c r="R489" s="174"/>
      <c r="S489" s="174"/>
      <c r="T489" s="174"/>
      <c r="U489" s="174"/>
      <c r="V489" s="174"/>
      <c r="W489" s="174"/>
      <c r="X489" s="174"/>
      <c r="Y489" s="174"/>
      <c r="Z489" s="174"/>
    </row>
    <row r="490" spans="1:26" ht="12.75" customHeight="1" x14ac:dyDescent="0.2">
      <c r="A490" s="174"/>
      <c r="B490" s="174"/>
      <c r="C490" s="174"/>
      <c r="D490" s="174"/>
      <c r="E490" s="174"/>
      <c r="F490" s="174"/>
      <c r="G490" s="174"/>
      <c r="H490" s="174"/>
      <c r="I490" s="174"/>
      <c r="J490" s="174"/>
      <c r="K490" s="174"/>
      <c r="L490" s="174"/>
      <c r="M490" s="174"/>
      <c r="N490" s="174"/>
      <c r="O490" s="174"/>
      <c r="P490" s="174"/>
      <c r="Q490" s="174"/>
      <c r="R490" s="174"/>
      <c r="S490" s="174"/>
      <c r="T490" s="174"/>
      <c r="U490" s="174"/>
      <c r="V490" s="174"/>
      <c r="W490" s="174"/>
      <c r="X490" s="174"/>
      <c r="Y490" s="174"/>
      <c r="Z490" s="174"/>
    </row>
    <row r="491" spans="1:26" ht="12.75" customHeight="1" x14ac:dyDescent="0.2">
      <c r="A491" s="174"/>
      <c r="B491" s="174"/>
      <c r="C491" s="174"/>
      <c r="D491" s="174"/>
      <c r="E491" s="174"/>
      <c r="F491" s="174"/>
      <c r="G491" s="174"/>
      <c r="H491" s="174"/>
      <c r="I491" s="174"/>
      <c r="J491" s="174"/>
      <c r="K491" s="174"/>
      <c r="L491" s="174"/>
      <c r="M491" s="174"/>
      <c r="N491" s="174"/>
      <c r="O491" s="174"/>
      <c r="P491" s="174"/>
      <c r="Q491" s="174"/>
      <c r="R491" s="174"/>
      <c r="S491" s="174"/>
      <c r="T491" s="174"/>
      <c r="U491" s="174"/>
      <c r="V491" s="174"/>
      <c r="W491" s="174"/>
      <c r="X491" s="174"/>
      <c r="Y491" s="174"/>
      <c r="Z491" s="174"/>
    </row>
    <row r="492" spans="1:26" ht="12.75" customHeight="1" x14ac:dyDescent="0.2">
      <c r="A492" s="174"/>
      <c r="B492" s="174"/>
      <c r="C492" s="174"/>
      <c r="D492" s="174"/>
      <c r="E492" s="174"/>
      <c r="F492" s="174"/>
      <c r="G492" s="174"/>
      <c r="H492" s="174"/>
      <c r="I492" s="174"/>
      <c r="J492" s="174"/>
      <c r="K492" s="174"/>
      <c r="L492" s="174"/>
      <c r="M492" s="174"/>
      <c r="N492" s="174"/>
      <c r="O492" s="174"/>
      <c r="P492" s="174"/>
      <c r="Q492" s="174"/>
      <c r="R492" s="174"/>
      <c r="S492" s="174"/>
      <c r="T492" s="174"/>
      <c r="U492" s="174"/>
      <c r="V492" s="174"/>
      <c r="W492" s="174"/>
      <c r="X492" s="174"/>
      <c r="Y492" s="174"/>
      <c r="Z492" s="174"/>
    </row>
    <row r="493" spans="1:26" ht="12.75" customHeight="1" x14ac:dyDescent="0.2">
      <c r="A493" s="174"/>
      <c r="B493" s="174"/>
      <c r="C493" s="174"/>
      <c r="D493" s="174"/>
      <c r="E493" s="174"/>
      <c r="F493" s="174"/>
      <c r="G493" s="174"/>
      <c r="H493" s="174"/>
      <c r="I493" s="174"/>
      <c r="J493" s="174"/>
      <c r="K493" s="174"/>
      <c r="L493" s="174"/>
      <c r="M493" s="174"/>
      <c r="N493" s="174"/>
      <c r="O493" s="174"/>
      <c r="P493" s="174"/>
      <c r="Q493" s="174"/>
      <c r="R493" s="174"/>
      <c r="S493" s="174"/>
      <c r="T493" s="174"/>
      <c r="U493" s="174"/>
      <c r="V493" s="174"/>
      <c r="W493" s="174"/>
      <c r="X493" s="174"/>
      <c r="Y493" s="174"/>
      <c r="Z493" s="174"/>
    </row>
    <row r="494" spans="1:26" ht="12.75" customHeight="1" x14ac:dyDescent="0.2">
      <c r="A494" s="174"/>
      <c r="B494" s="174"/>
      <c r="C494" s="174"/>
      <c r="D494" s="174"/>
      <c r="E494" s="174"/>
      <c r="F494" s="174"/>
      <c r="G494" s="174"/>
      <c r="H494" s="174"/>
      <c r="I494" s="174"/>
      <c r="J494" s="174"/>
      <c r="K494" s="174"/>
      <c r="L494" s="174"/>
      <c r="M494" s="174"/>
      <c r="N494" s="174"/>
      <c r="O494" s="174"/>
      <c r="P494" s="174"/>
      <c r="Q494" s="174"/>
      <c r="R494" s="174"/>
      <c r="S494" s="174"/>
      <c r="T494" s="174"/>
      <c r="U494" s="174"/>
      <c r="V494" s="174"/>
      <c r="W494" s="174"/>
      <c r="X494" s="174"/>
      <c r="Y494" s="174"/>
      <c r="Z494" s="174"/>
    </row>
    <row r="495" spans="1:26" ht="12.75" customHeight="1" x14ac:dyDescent="0.2">
      <c r="A495" s="174"/>
      <c r="B495" s="174"/>
      <c r="C495" s="174"/>
      <c r="D495" s="174"/>
      <c r="E495" s="174"/>
      <c r="F495" s="174"/>
      <c r="G495" s="174"/>
      <c r="H495" s="174"/>
      <c r="I495" s="174"/>
      <c r="J495" s="174"/>
      <c r="K495" s="174"/>
      <c r="L495" s="174"/>
      <c r="M495" s="174"/>
      <c r="N495" s="174"/>
      <c r="O495" s="174"/>
      <c r="P495" s="174"/>
      <c r="Q495" s="174"/>
      <c r="R495" s="174"/>
      <c r="S495" s="174"/>
      <c r="T495" s="174"/>
      <c r="U495" s="174"/>
      <c r="V495" s="174"/>
      <c r="W495" s="174"/>
      <c r="X495" s="174"/>
      <c r="Y495" s="174"/>
      <c r="Z495" s="174"/>
    </row>
    <row r="496" spans="1:26" ht="12.75" customHeight="1" x14ac:dyDescent="0.2">
      <c r="A496" s="174"/>
      <c r="B496" s="174"/>
      <c r="C496" s="174"/>
      <c r="D496" s="174"/>
      <c r="E496" s="174"/>
      <c r="F496" s="174"/>
      <c r="G496" s="174"/>
      <c r="H496" s="174"/>
      <c r="I496" s="174"/>
      <c r="J496" s="174"/>
      <c r="K496" s="174"/>
      <c r="L496" s="174"/>
      <c r="M496" s="174"/>
      <c r="N496" s="174"/>
      <c r="O496" s="174"/>
      <c r="P496" s="174"/>
      <c r="Q496" s="174"/>
      <c r="R496" s="174"/>
      <c r="S496" s="174"/>
      <c r="T496" s="174"/>
      <c r="U496" s="174"/>
      <c r="V496" s="174"/>
      <c r="W496" s="174"/>
      <c r="X496" s="174"/>
      <c r="Y496" s="174"/>
      <c r="Z496" s="174"/>
    </row>
    <row r="497" spans="1:26" ht="12.75" customHeight="1" x14ac:dyDescent="0.2">
      <c r="A497" s="174"/>
      <c r="B497" s="174"/>
      <c r="C497" s="174"/>
      <c r="D497" s="174"/>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row>
    <row r="498" spans="1:26" ht="12.75" customHeight="1" x14ac:dyDescent="0.2">
      <c r="A498" s="174"/>
      <c r="B498" s="174"/>
      <c r="C498" s="174"/>
      <c r="D498" s="174"/>
      <c r="E498" s="174"/>
      <c r="F498" s="174"/>
      <c r="G498" s="174"/>
      <c r="H498" s="174"/>
      <c r="I498" s="174"/>
      <c r="J498" s="174"/>
      <c r="K498" s="174"/>
      <c r="L498" s="174"/>
      <c r="M498" s="174"/>
      <c r="N498" s="174"/>
      <c r="O498" s="174"/>
      <c r="P498" s="174"/>
      <c r="Q498" s="174"/>
      <c r="R498" s="174"/>
      <c r="S498" s="174"/>
      <c r="T498" s="174"/>
      <c r="U498" s="174"/>
      <c r="V498" s="174"/>
      <c r="W498" s="174"/>
      <c r="X498" s="174"/>
      <c r="Y498" s="174"/>
      <c r="Z498" s="174"/>
    </row>
    <row r="499" spans="1:26" ht="12.75" customHeight="1" x14ac:dyDescent="0.2">
      <c r="A499" s="174"/>
      <c r="B499" s="174"/>
      <c r="C499" s="174"/>
      <c r="D499" s="174"/>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row>
    <row r="500" spans="1:26" ht="12.75" customHeight="1" x14ac:dyDescent="0.2">
      <c r="A500" s="174"/>
      <c r="B500" s="174"/>
      <c r="C500" s="174"/>
      <c r="D500" s="174"/>
      <c r="E500" s="174"/>
      <c r="F500" s="174"/>
      <c r="G500" s="174"/>
      <c r="H500" s="174"/>
      <c r="I500" s="174"/>
      <c r="J500" s="174"/>
      <c r="K500" s="174"/>
      <c r="L500" s="174"/>
      <c r="M500" s="174"/>
      <c r="N500" s="174"/>
      <c r="O500" s="174"/>
      <c r="P500" s="174"/>
      <c r="Q500" s="174"/>
      <c r="R500" s="174"/>
      <c r="S500" s="174"/>
      <c r="T500" s="174"/>
      <c r="U500" s="174"/>
      <c r="V500" s="174"/>
      <c r="W500" s="174"/>
      <c r="X500" s="174"/>
      <c r="Y500" s="174"/>
      <c r="Z500" s="174"/>
    </row>
    <row r="501" spans="1:26" ht="12.75" customHeight="1" x14ac:dyDescent="0.2">
      <c r="A501" s="174"/>
      <c r="B501" s="174"/>
      <c r="C501" s="174"/>
      <c r="D501" s="174"/>
      <c r="E501" s="174"/>
      <c r="F501" s="174"/>
      <c r="G501" s="174"/>
      <c r="H501" s="174"/>
      <c r="I501" s="174"/>
      <c r="J501" s="174"/>
      <c r="K501" s="174"/>
      <c r="L501" s="174"/>
      <c r="M501" s="174"/>
      <c r="N501" s="174"/>
      <c r="O501" s="174"/>
      <c r="P501" s="174"/>
      <c r="Q501" s="174"/>
      <c r="R501" s="174"/>
      <c r="S501" s="174"/>
      <c r="T501" s="174"/>
      <c r="U501" s="174"/>
      <c r="V501" s="174"/>
      <c r="W501" s="174"/>
      <c r="X501" s="174"/>
      <c r="Y501" s="174"/>
      <c r="Z501" s="174"/>
    </row>
    <row r="502" spans="1:26" ht="12.75" customHeight="1" x14ac:dyDescent="0.2">
      <c r="A502" s="174"/>
      <c r="B502" s="174"/>
      <c r="C502" s="174"/>
      <c r="D502" s="174"/>
      <c r="E502" s="174"/>
      <c r="F502" s="174"/>
      <c r="G502" s="174"/>
      <c r="H502" s="174"/>
      <c r="I502" s="174"/>
      <c r="J502" s="174"/>
      <c r="K502" s="174"/>
      <c r="L502" s="174"/>
      <c r="M502" s="174"/>
      <c r="N502" s="174"/>
      <c r="O502" s="174"/>
      <c r="P502" s="174"/>
      <c r="Q502" s="174"/>
      <c r="R502" s="174"/>
      <c r="S502" s="174"/>
      <c r="T502" s="174"/>
      <c r="U502" s="174"/>
      <c r="V502" s="174"/>
      <c r="W502" s="174"/>
      <c r="X502" s="174"/>
      <c r="Y502" s="174"/>
      <c r="Z502" s="174"/>
    </row>
    <row r="503" spans="1:26" ht="12.75" customHeight="1" x14ac:dyDescent="0.2">
      <c r="A503" s="174"/>
      <c r="B503" s="174"/>
      <c r="C503" s="174"/>
      <c r="D503" s="174"/>
      <c r="E503" s="174"/>
      <c r="F503" s="174"/>
      <c r="G503" s="174"/>
      <c r="H503" s="174"/>
      <c r="I503" s="174"/>
      <c r="J503" s="174"/>
      <c r="K503" s="174"/>
      <c r="L503" s="174"/>
      <c r="M503" s="174"/>
      <c r="N503" s="174"/>
      <c r="O503" s="174"/>
      <c r="P503" s="174"/>
      <c r="Q503" s="174"/>
      <c r="R503" s="174"/>
      <c r="S503" s="174"/>
      <c r="T503" s="174"/>
      <c r="U503" s="174"/>
      <c r="V503" s="174"/>
      <c r="W503" s="174"/>
      <c r="X503" s="174"/>
      <c r="Y503" s="174"/>
      <c r="Z503" s="174"/>
    </row>
    <row r="504" spans="1:26" ht="12.75" customHeight="1" x14ac:dyDescent="0.2">
      <c r="A504" s="174"/>
      <c r="B504" s="174"/>
      <c r="C504" s="174"/>
      <c r="D504" s="174"/>
      <c r="E504" s="174"/>
      <c r="F504" s="174"/>
      <c r="G504" s="174"/>
      <c r="H504" s="174"/>
      <c r="I504" s="174"/>
      <c r="J504" s="174"/>
      <c r="K504" s="174"/>
      <c r="L504" s="174"/>
      <c r="M504" s="174"/>
      <c r="N504" s="174"/>
      <c r="O504" s="174"/>
      <c r="P504" s="174"/>
      <c r="Q504" s="174"/>
      <c r="R504" s="174"/>
      <c r="S504" s="174"/>
      <c r="T504" s="174"/>
      <c r="U504" s="174"/>
      <c r="V504" s="174"/>
      <c r="W504" s="174"/>
      <c r="X504" s="174"/>
      <c r="Y504" s="174"/>
      <c r="Z504" s="174"/>
    </row>
    <row r="505" spans="1:26" ht="12.75" customHeight="1" x14ac:dyDescent="0.2">
      <c r="A505" s="174"/>
      <c r="B505" s="174"/>
      <c r="C505" s="174"/>
      <c r="D505" s="174"/>
      <c r="E505" s="174"/>
      <c r="F505" s="174"/>
      <c r="G505" s="174"/>
      <c r="H505" s="174"/>
      <c r="I505" s="174"/>
      <c r="J505" s="174"/>
      <c r="K505" s="174"/>
      <c r="L505" s="174"/>
      <c r="M505" s="174"/>
      <c r="N505" s="174"/>
      <c r="O505" s="174"/>
      <c r="P505" s="174"/>
      <c r="Q505" s="174"/>
      <c r="R505" s="174"/>
      <c r="S505" s="174"/>
      <c r="T505" s="174"/>
      <c r="U505" s="174"/>
      <c r="V505" s="174"/>
      <c r="W505" s="174"/>
      <c r="X505" s="174"/>
      <c r="Y505" s="174"/>
      <c r="Z505" s="174"/>
    </row>
    <row r="506" spans="1:26" ht="12.75" customHeight="1" x14ac:dyDescent="0.2">
      <c r="A506" s="174"/>
      <c r="B506" s="174"/>
      <c r="C506" s="174"/>
      <c r="D506" s="174"/>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row>
    <row r="507" spans="1:26" ht="12.75" customHeight="1" x14ac:dyDescent="0.2">
      <c r="A507" s="174"/>
      <c r="B507" s="174"/>
      <c r="C507" s="174"/>
      <c r="D507" s="174"/>
      <c r="E507" s="174"/>
      <c r="F507" s="174"/>
      <c r="G507" s="174"/>
      <c r="H507" s="174"/>
      <c r="I507" s="174"/>
      <c r="J507" s="174"/>
      <c r="K507" s="174"/>
      <c r="L507" s="174"/>
      <c r="M507" s="174"/>
      <c r="N507" s="174"/>
      <c r="O507" s="174"/>
      <c r="P507" s="174"/>
      <c r="Q507" s="174"/>
      <c r="R507" s="174"/>
      <c r="S507" s="174"/>
      <c r="T507" s="174"/>
      <c r="U507" s="174"/>
      <c r="V507" s="174"/>
      <c r="W507" s="174"/>
      <c r="X507" s="174"/>
      <c r="Y507" s="174"/>
      <c r="Z507" s="174"/>
    </row>
    <row r="508" spans="1:26" ht="12.75" customHeight="1" x14ac:dyDescent="0.2">
      <c r="A508" s="174"/>
      <c r="B508" s="174"/>
      <c r="C508" s="174"/>
      <c r="D508" s="174"/>
      <c r="E508" s="174"/>
      <c r="F508" s="174"/>
      <c r="G508" s="174"/>
      <c r="H508" s="174"/>
      <c r="I508" s="174"/>
      <c r="J508" s="174"/>
      <c r="K508" s="174"/>
      <c r="L508" s="174"/>
      <c r="M508" s="174"/>
      <c r="N508" s="174"/>
      <c r="O508" s="174"/>
      <c r="P508" s="174"/>
      <c r="Q508" s="174"/>
      <c r="R508" s="174"/>
      <c r="S508" s="174"/>
      <c r="T508" s="174"/>
      <c r="U508" s="174"/>
      <c r="V508" s="174"/>
      <c r="W508" s="174"/>
      <c r="X508" s="174"/>
      <c r="Y508" s="174"/>
      <c r="Z508" s="174"/>
    </row>
    <row r="509" spans="1:26" ht="12.75" customHeight="1" x14ac:dyDescent="0.2">
      <c r="A509" s="174"/>
      <c r="B509" s="174"/>
      <c r="C509" s="174"/>
      <c r="D509" s="174"/>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row>
    <row r="510" spans="1:26" ht="12.75" customHeight="1" x14ac:dyDescent="0.2">
      <c r="A510" s="174"/>
      <c r="B510" s="174"/>
      <c r="C510" s="174"/>
      <c r="D510" s="174"/>
      <c r="E510" s="174"/>
      <c r="F510" s="174"/>
      <c r="G510" s="174"/>
      <c r="H510" s="174"/>
      <c r="I510" s="174"/>
      <c r="J510" s="174"/>
      <c r="K510" s="174"/>
      <c r="L510" s="174"/>
      <c r="M510" s="174"/>
      <c r="N510" s="174"/>
      <c r="O510" s="174"/>
      <c r="P510" s="174"/>
      <c r="Q510" s="174"/>
      <c r="R510" s="174"/>
      <c r="S510" s="174"/>
      <c r="T510" s="174"/>
      <c r="U510" s="174"/>
      <c r="V510" s="174"/>
      <c r="W510" s="174"/>
      <c r="X510" s="174"/>
      <c r="Y510" s="174"/>
      <c r="Z510" s="174"/>
    </row>
    <row r="511" spans="1:26" ht="12.75" customHeight="1" x14ac:dyDescent="0.2">
      <c r="A511" s="174"/>
      <c r="B511" s="174"/>
      <c r="C511" s="174"/>
      <c r="D511" s="174"/>
      <c r="E511" s="174"/>
      <c r="F511" s="174"/>
      <c r="G511" s="174"/>
      <c r="H511" s="174"/>
      <c r="I511" s="174"/>
      <c r="J511" s="174"/>
      <c r="K511" s="174"/>
      <c r="L511" s="174"/>
      <c r="M511" s="174"/>
      <c r="N511" s="174"/>
      <c r="O511" s="174"/>
      <c r="P511" s="174"/>
      <c r="Q511" s="174"/>
      <c r="R511" s="174"/>
      <c r="S511" s="174"/>
      <c r="T511" s="174"/>
      <c r="U511" s="174"/>
      <c r="V511" s="174"/>
      <c r="W511" s="174"/>
      <c r="X511" s="174"/>
      <c r="Y511" s="174"/>
      <c r="Z511" s="174"/>
    </row>
    <row r="512" spans="1:26" ht="12.75" customHeight="1" x14ac:dyDescent="0.2">
      <c r="A512" s="174"/>
      <c r="B512" s="174"/>
      <c r="C512" s="174"/>
      <c r="D512" s="174"/>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row>
    <row r="513" spans="1:26" ht="12.75" customHeight="1" x14ac:dyDescent="0.2">
      <c r="A513" s="174"/>
      <c r="B513" s="174"/>
      <c r="C513" s="174"/>
      <c r="D513" s="174"/>
      <c r="E513" s="174"/>
      <c r="F513" s="174"/>
      <c r="G513" s="174"/>
      <c r="H513" s="174"/>
      <c r="I513" s="174"/>
      <c r="J513" s="174"/>
      <c r="K513" s="174"/>
      <c r="L513" s="174"/>
      <c r="M513" s="174"/>
      <c r="N513" s="174"/>
      <c r="O513" s="174"/>
      <c r="P513" s="174"/>
      <c r="Q513" s="174"/>
      <c r="R513" s="174"/>
      <c r="S513" s="174"/>
      <c r="T513" s="174"/>
      <c r="U513" s="174"/>
      <c r="V513" s="174"/>
      <c r="W513" s="174"/>
      <c r="X513" s="174"/>
      <c r="Y513" s="174"/>
      <c r="Z513" s="174"/>
    </row>
    <row r="514" spans="1:26" ht="12.75" customHeight="1" x14ac:dyDescent="0.2">
      <c r="A514" s="174"/>
      <c r="B514" s="174"/>
      <c r="C514" s="174"/>
      <c r="D514" s="174"/>
      <c r="E514" s="174"/>
      <c r="F514" s="174"/>
      <c r="G514" s="174"/>
      <c r="H514" s="174"/>
      <c r="I514" s="174"/>
      <c r="J514" s="174"/>
      <c r="K514" s="174"/>
      <c r="L514" s="174"/>
      <c r="M514" s="174"/>
      <c r="N514" s="174"/>
      <c r="O514" s="174"/>
      <c r="P514" s="174"/>
      <c r="Q514" s="174"/>
      <c r="R514" s="174"/>
      <c r="S514" s="174"/>
      <c r="T514" s="174"/>
      <c r="U514" s="174"/>
      <c r="V514" s="174"/>
      <c r="W514" s="174"/>
      <c r="X514" s="174"/>
      <c r="Y514" s="174"/>
      <c r="Z514" s="174"/>
    </row>
    <row r="515" spans="1:26" ht="12.75" customHeight="1" x14ac:dyDescent="0.2">
      <c r="A515" s="174"/>
      <c r="B515" s="174"/>
      <c r="C515" s="174"/>
      <c r="D515" s="174"/>
      <c r="E515" s="174"/>
      <c r="F515" s="174"/>
      <c r="G515" s="174"/>
      <c r="H515" s="174"/>
      <c r="I515" s="174"/>
      <c r="J515" s="174"/>
      <c r="K515" s="174"/>
      <c r="L515" s="174"/>
      <c r="M515" s="174"/>
      <c r="N515" s="174"/>
      <c r="O515" s="174"/>
      <c r="P515" s="174"/>
      <c r="Q515" s="174"/>
      <c r="R515" s="174"/>
      <c r="S515" s="174"/>
      <c r="T515" s="174"/>
      <c r="U515" s="174"/>
      <c r="V515" s="174"/>
      <c r="W515" s="174"/>
      <c r="X515" s="174"/>
      <c r="Y515" s="174"/>
      <c r="Z515" s="174"/>
    </row>
    <row r="516" spans="1:26" ht="12.75" customHeight="1" x14ac:dyDescent="0.2">
      <c r="A516" s="174"/>
      <c r="B516" s="174"/>
      <c r="C516" s="174"/>
      <c r="D516" s="174"/>
      <c r="E516" s="174"/>
      <c r="F516" s="174"/>
      <c r="G516" s="174"/>
      <c r="H516" s="174"/>
      <c r="I516" s="174"/>
      <c r="J516" s="174"/>
      <c r="K516" s="174"/>
      <c r="L516" s="174"/>
      <c r="M516" s="174"/>
      <c r="N516" s="174"/>
      <c r="O516" s="174"/>
      <c r="P516" s="174"/>
      <c r="Q516" s="174"/>
      <c r="R516" s="174"/>
      <c r="S516" s="174"/>
      <c r="T516" s="174"/>
      <c r="U516" s="174"/>
      <c r="V516" s="174"/>
      <c r="W516" s="174"/>
      <c r="X516" s="174"/>
      <c r="Y516" s="174"/>
      <c r="Z516" s="174"/>
    </row>
    <row r="517" spans="1:26" ht="12.75" customHeight="1" x14ac:dyDescent="0.2">
      <c r="A517" s="174"/>
      <c r="B517" s="174"/>
      <c r="C517" s="174"/>
      <c r="D517" s="174"/>
      <c r="E517" s="174"/>
      <c r="F517" s="174"/>
      <c r="G517" s="174"/>
      <c r="H517" s="174"/>
      <c r="I517" s="174"/>
      <c r="J517" s="174"/>
      <c r="K517" s="174"/>
      <c r="L517" s="174"/>
      <c r="M517" s="174"/>
      <c r="N517" s="174"/>
      <c r="O517" s="174"/>
      <c r="P517" s="174"/>
      <c r="Q517" s="174"/>
      <c r="R517" s="174"/>
      <c r="S517" s="174"/>
      <c r="T517" s="174"/>
      <c r="U517" s="174"/>
      <c r="V517" s="174"/>
      <c r="W517" s="174"/>
      <c r="X517" s="174"/>
      <c r="Y517" s="174"/>
      <c r="Z517" s="174"/>
    </row>
    <row r="518" spans="1:26" ht="12.75" customHeight="1" x14ac:dyDescent="0.2">
      <c r="A518" s="174"/>
      <c r="B518" s="174"/>
      <c r="C518" s="174"/>
      <c r="D518" s="174"/>
      <c r="E518" s="174"/>
      <c r="F518" s="174"/>
      <c r="G518" s="174"/>
      <c r="H518" s="174"/>
      <c r="I518" s="174"/>
      <c r="J518" s="174"/>
      <c r="K518" s="174"/>
      <c r="L518" s="174"/>
      <c r="M518" s="174"/>
      <c r="N518" s="174"/>
      <c r="O518" s="174"/>
      <c r="P518" s="174"/>
      <c r="Q518" s="174"/>
      <c r="R518" s="174"/>
      <c r="S518" s="174"/>
      <c r="T518" s="174"/>
      <c r="U518" s="174"/>
      <c r="V518" s="174"/>
      <c r="W518" s="174"/>
      <c r="X518" s="174"/>
      <c r="Y518" s="174"/>
      <c r="Z518" s="174"/>
    </row>
    <row r="519" spans="1:26" ht="12.75" customHeight="1" x14ac:dyDescent="0.2">
      <c r="A519" s="174"/>
      <c r="B519" s="174"/>
      <c r="C519" s="174"/>
      <c r="D519" s="174"/>
      <c r="E519" s="174"/>
      <c r="F519" s="174"/>
      <c r="G519" s="174"/>
      <c r="H519" s="174"/>
      <c r="I519" s="174"/>
      <c r="J519" s="174"/>
      <c r="K519" s="174"/>
      <c r="L519" s="174"/>
      <c r="M519" s="174"/>
      <c r="N519" s="174"/>
      <c r="O519" s="174"/>
      <c r="P519" s="174"/>
      <c r="Q519" s="174"/>
      <c r="R519" s="174"/>
      <c r="S519" s="174"/>
      <c r="T519" s="174"/>
      <c r="U519" s="174"/>
      <c r="V519" s="174"/>
      <c r="W519" s="174"/>
      <c r="X519" s="174"/>
      <c r="Y519" s="174"/>
      <c r="Z519" s="174"/>
    </row>
    <row r="520" spans="1:26" ht="12.75" customHeight="1" x14ac:dyDescent="0.2">
      <c r="A520" s="174"/>
      <c r="B520" s="174"/>
      <c r="C520" s="174"/>
      <c r="D520" s="174"/>
      <c r="E520" s="174"/>
      <c r="F520" s="174"/>
      <c r="G520" s="174"/>
      <c r="H520" s="174"/>
      <c r="I520" s="174"/>
      <c r="J520" s="174"/>
      <c r="K520" s="174"/>
      <c r="L520" s="174"/>
      <c r="M520" s="174"/>
      <c r="N520" s="174"/>
      <c r="O520" s="174"/>
      <c r="P520" s="174"/>
      <c r="Q520" s="174"/>
      <c r="R520" s="174"/>
      <c r="S520" s="174"/>
      <c r="T520" s="174"/>
      <c r="U520" s="174"/>
      <c r="V520" s="174"/>
      <c r="W520" s="174"/>
      <c r="X520" s="174"/>
      <c r="Y520" s="174"/>
      <c r="Z520" s="174"/>
    </row>
    <row r="521" spans="1:26" ht="12.75" customHeight="1" x14ac:dyDescent="0.2">
      <c r="A521" s="174"/>
      <c r="B521" s="174"/>
      <c r="C521" s="174"/>
      <c r="D521" s="174"/>
      <c r="E521" s="174"/>
      <c r="F521" s="174"/>
      <c r="G521" s="174"/>
      <c r="H521" s="174"/>
      <c r="I521" s="174"/>
      <c r="J521" s="174"/>
      <c r="K521" s="174"/>
      <c r="L521" s="174"/>
      <c r="M521" s="174"/>
      <c r="N521" s="174"/>
      <c r="O521" s="174"/>
      <c r="P521" s="174"/>
      <c r="Q521" s="174"/>
      <c r="R521" s="174"/>
      <c r="S521" s="174"/>
      <c r="T521" s="174"/>
      <c r="U521" s="174"/>
      <c r="V521" s="174"/>
      <c r="W521" s="174"/>
      <c r="X521" s="174"/>
      <c r="Y521" s="174"/>
      <c r="Z521" s="174"/>
    </row>
    <row r="522" spans="1:26" ht="12.75" customHeight="1" x14ac:dyDescent="0.2">
      <c r="A522" s="174"/>
      <c r="B522" s="174"/>
      <c r="C522" s="174"/>
      <c r="D522" s="174"/>
      <c r="E522" s="174"/>
      <c r="F522" s="174"/>
      <c r="G522" s="174"/>
      <c r="H522" s="174"/>
      <c r="I522" s="174"/>
      <c r="J522" s="174"/>
      <c r="K522" s="174"/>
      <c r="L522" s="174"/>
      <c r="M522" s="174"/>
      <c r="N522" s="174"/>
      <c r="O522" s="174"/>
      <c r="P522" s="174"/>
      <c r="Q522" s="174"/>
      <c r="R522" s="174"/>
      <c r="S522" s="174"/>
      <c r="T522" s="174"/>
      <c r="U522" s="174"/>
      <c r="V522" s="174"/>
      <c r="W522" s="174"/>
      <c r="X522" s="174"/>
      <c r="Y522" s="174"/>
      <c r="Z522" s="174"/>
    </row>
    <row r="523" spans="1:26" ht="12.75" customHeight="1" x14ac:dyDescent="0.2">
      <c r="A523" s="174"/>
      <c r="B523" s="174"/>
      <c r="C523" s="174"/>
      <c r="D523" s="174"/>
      <c r="E523" s="174"/>
      <c r="F523" s="174"/>
      <c r="G523" s="174"/>
      <c r="H523" s="174"/>
      <c r="I523" s="174"/>
      <c r="J523" s="174"/>
      <c r="K523" s="174"/>
      <c r="L523" s="174"/>
      <c r="M523" s="174"/>
      <c r="N523" s="174"/>
      <c r="O523" s="174"/>
      <c r="P523" s="174"/>
      <c r="Q523" s="174"/>
      <c r="R523" s="174"/>
      <c r="S523" s="174"/>
      <c r="T523" s="174"/>
      <c r="U523" s="174"/>
      <c r="V523" s="174"/>
      <c r="W523" s="174"/>
      <c r="X523" s="174"/>
      <c r="Y523" s="174"/>
      <c r="Z523" s="174"/>
    </row>
    <row r="524" spans="1:26" ht="12.75" customHeight="1" x14ac:dyDescent="0.2">
      <c r="A524" s="174"/>
      <c r="B524" s="174"/>
      <c r="C524" s="174"/>
      <c r="D524" s="174"/>
      <c r="E524" s="174"/>
      <c r="F524" s="174"/>
      <c r="G524" s="174"/>
      <c r="H524" s="174"/>
      <c r="I524" s="174"/>
      <c r="J524" s="174"/>
      <c r="K524" s="174"/>
      <c r="L524" s="174"/>
      <c r="M524" s="174"/>
      <c r="N524" s="174"/>
      <c r="O524" s="174"/>
      <c r="P524" s="174"/>
      <c r="Q524" s="174"/>
      <c r="R524" s="174"/>
      <c r="S524" s="174"/>
      <c r="T524" s="174"/>
      <c r="U524" s="174"/>
      <c r="V524" s="174"/>
      <c r="W524" s="174"/>
      <c r="X524" s="174"/>
      <c r="Y524" s="174"/>
      <c r="Z524" s="174"/>
    </row>
    <row r="525" spans="1:26" ht="12.75" customHeight="1" x14ac:dyDescent="0.2">
      <c r="A525" s="174"/>
      <c r="B525" s="174"/>
      <c r="C525" s="174"/>
      <c r="D525" s="174"/>
      <c r="E525" s="174"/>
      <c r="F525" s="174"/>
      <c r="G525" s="174"/>
      <c r="H525" s="174"/>
      <c r="I525" s="174"/>
      <c r="J525" s="174"/>
      <c r="K525" s="174"/>
      <c r="L525" s="174"/>
      <c r="M525" s="174"/>
      <c r="N525" s="174"/>
      <c r="O525" s="174"/>
      <c r="P525" s="174"/>
      <c r="Q525" s="174"/>
      <c r="R525" s="174"/>
      <c r="S525" s="174"/>
      <c r="T525" s="174"/>
      <c r="U525" s="174"/>
      <c r="V525" s="174"/>
      <c r="W525" s="174"/>
      <c r="X525" s="174"/>
      <c r="Y525" s="174"/>
      <c r="Z525" s="174"/>
    </row>
    <row r="526" spans="1:26" ht="12.75" customHeight="1" x14ac:dyDescent="0.2">
      <c r="A526" s="174"/>
      <c r="B526" s="174"/>
      <c r="C526" s="174"/>
      <c r="D526" s="174"/>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row>
    <row r="527" spans="1:26" ht="12.75" customHeight="1" x14ac:dyDescent="0.2">
      <c r="A527" s="174"/>
      <c r="B527" s="174"/>
      <c r="C527" s="174"/>
      <c r="D527" s="174"/>
      <c r="E527" s="174"/>
      <c r="F527" s="174"/>
      <c r="G527" s="174"/>
      <c r="H527" s="174"/>
      <c r="I527" s="174"/>
      <c r="J527" s="174"/>
      <c r="K527" s="174"/>
      <c r="L527" s="174"/>
      <c r="M527" s="174"/>
      <c r="N527" s="174"/>
      <c r="O527" s="174"/>
      <c r="P527" s="174"/>
      <c r="Q527" s="174"/>
      <c r="R527" s="174"/>
      <c r="S527" s="174"/>
      <c r="T527" s="174"/>
      <c r="U527" s="174"/>
      <c r="V527" s="174"/>
      <c r="W527" s="174"/>
      <c r="X527" s="174"/>
      <c r="Y527" s="174"/>
      <c r="Z527" s="174"/>
    </row>
    <row r="528" spans="1:26" ht="12.75" customHeight="1" x14ac:dyDescent="0.2">
      <c r="A528" s="174"/>
      <c r="B528" s="174"/>
      <c r="C528" s="174"/>
      <c r="D528" s="174"/>
      <c r="E528" s="174"/>
      <c r="F528" s="174"/>
      <c r="G528" s="174"/>
      <c r="H528" s="174"/>
      <c r="I528" s="174"/>
      <c r="J528" s="174"/>
      <c r="K528" s="174"/>
      <c r="L528" s="174"/>
      <c r="M528" s="174"/>
      <c r="N528" s="174"/>
      <c r="O528" s="174"/>
      <c r="P528" s="174"/>
      <c r="Q528" s="174"/>
      <c r="R528" s="174"/>
      <c r="S528" s="174"/>
      <c r="T528" s="174"/>
      <c r="U528" s="174"/>
      <c r="V528" s="174"/>
      <c r="W528" s="174"/>
      <c r="X528" s="174"/>
      <c r="Y528" s="174"/>
      <c r="Z528" s="174"/>
    </row>
    <row r="529" spans="1:26" ht="12.75" customHeight="1" x14ac:dyDescent="0.2">
      <c r="A529" s="174"/>
      <c r="B529" s="174"/>
      <c r="C529" s="174"/>
      <c r="D529" s="174"/>
      <c r="E529" s="174"/>
      <c r="F529" s="174"/>
      <c r="G529" s="174"/>
      <c r="H529" s="174"/>
      <c r="I529" s="174"/>
      <c r="J529" s="174"/>
      <c r="K529" s="174"/>
      <c r="L529" s="174"/>
      <c r="M529" s="174"/>
      <c r="N529" s="174"/>
      <c r="O529" s="174"/>
      <c r="P529" s="174"/>
      <c r="Q529" s="174"/>
      <c r="R529" s="174"/>
      <c r="S529" s="174"/>
      <c r="T529" s="174"/>
      <c r="U529" s="174"/>
      <c r="V529" s="174"/>
      <c r="W529" s="174"/>
      <c r="X529" s="174"/>
      <c r="Y529" s="174"/>
      <c r="Z529" s="174"/>
    </row>
    <row r="530" spans="1:26" ht="12.75" customHeight="1" x14ac:dyDescent="0.2">
      <c r="A530" s="174"/>
      <c r="B530" s="174"/>
      <c r="C530" s="174"/>
      <c r="D530" s="174"/>
      <c r="E530" s="174"/>
      <c r="F530" s="174"/>
      <c r="G530" s="174"/>
      <c r="H530" s="174"/>
      <c r="I530" s="174"/>
      <c r="J530" s="174"/>
      <c r="K530" s="174"/>
      <c r="L530" s="174"/>
      <c r="M530" s="174"/>
      <c r="N530" s="174"/>
      <c r="O530" s="174"/>
      <c r="P530" s="174"/>
      <c r="Q530" s="174"/>
      <c r="R530" s="174"/>
      <c r="S530" s="174"/>
      <c r="T530" s="174"/>
      <c r="U530" s="174"/>
      <c r="V530" s="174"/>
      <c r="W530" s="174"/>
      <c r="X530" s="174"/>
      <c r="Y530" s="174"/>
      <c r="Z530" s="174"/>
    </row>
    <row r="531" spans="1:26" ht="12.75" customHeight="1" x14ac:dyDescent="0.2">
      <c r="A531" s="174"/>
      <c r="B531" s="174"/>
      <c r="C531" s="174"/>
      <c r="D531" s="174"/>
      <c r="E531" s="174"/>
      <c r="F531" s="174"/>
      <c r="G531" s="174"/>
      <c r="H531" s="174"/>
      <c r="I531" s="174"/>
      <c r="J531" s="174"/>
      <c r="K531" s="174"/>
      <c r="L531" s="174"/>
      <c r="M531" s="174"/>
      <c r="N531" s="174"/>
      <c r="O531" s="174"/>
      <c r="P531" s="174"/>
      <c r="Q531" s="174"/>
      <c r="R531" s="174"/>
      <c r="S531" s="174"/>
      <c r="T531" s="174"/>
      <c r="U531" s="174"/>
      <c r="V531" s="174"/>
      <c r="W531" s="174"/>
      <c r="X531" s="174"/>
      <c r="Y531" s="174"/>
      <c r="Z531" s="174"/>
    </row>
    <row r="532" spans="1:26" ht="12.75" customHeight="1" x14ac:dyDescent="0.2">
      <c r="A532" s="174"/>
      <c r="B532" s="174"/>
      <c r="C532" s="174"/>
      <c r="D532" s="174"/>
      <c r="E532" s="174"/>
      <c r="F532" s="174"/>
      <c r="G532" s="174"/>
      <c r="H532" s="174"/>
      <c r="I532" s="174"/>
      <c r="J532" s="174"/>
      <c r="K532" s="174"/>
      <c r="L532" s="174"/>
      <c r="M532" s="174"/>
      <c r="N532" s="174"/>
      <c r="O532" s="174"/>
      <c r="P532" s="174"/>
      <c r="Q532" s="174"/>
      <c r="R532" s="174"/>
      <c r="S532" s="174"/>
      <c r="T532" s="174"/>
      <c r="U532" s="174"/>
      <c r="V532" s="174"/>
      <c r="W532" s="174"/>
      <c r="X532" s="174"/>
      <c r="Y532" s="174"/>
      <c r="Z532" s="174"/>
    </row>
    <row r="533" spans="1:26" ht="12.75" customHeight="1" x14ac:dyDescent="0.2">
      <c r="A533" s="174"/>
      <c r="B533" s="174"/>
      <c r="C533" s="174"/>
      <c r="D533" s="174"/>
      <c r="E533" s="174"/>
      <c r="F533" s="174"/>
      <c r="G533" s="174"/>
      <c r="H533" s="174"/>
      <c r="I533" s="174"/>
      <c r="J533" s="174"/>
      <c r="K533" s="174"/>
      <c r="L533" s="174"/>
      <c r="M533" s="174"/>
      <c r="N533" s="174"/>
      <c r="O533" s="174"/>
      <c r="P533" s="174"/>
      <c r="Q533" s="174"/>
      <c r="R533" s="174"/>
      <c r="S533" s="174"/>
      <c r="T533" s="174"/>
      <c r="U533" s="174"/>
      <c r="V533" s="174"/>
      <c r="W533" s="174"/>
      <c r="X533" s="174"/>
      <c r="Y533" s="174"/>
      <c r="Z533" s="174"/>
    </row>
    <row r="534" spans="1:26" ht="12.75" customHeight="1" x14ac:dyDescent="0.2">
      <c r="A534" s="174"/>
      <c r="B534" s="174"/>
      <c r="C534" s="174"/>
      <c r="D534" s="174"/>
      <c r="E534" s="174"/>
      <c r="F534" s="174"/>
      <c r="G534" s="174"/>
      <c r="H534" s="174"/>
      <c r="I534" s="174"/>
      <c r="J534" s="174"/>
      <c r="K534" s="174"/>
      <c r="L534" s="174"/>
      <c r="M534" s="174"/>
      <c r="N534" s="174"/>
      <c r="O534" s="174"/>
      <c r="P534" s="174"/>
      <c r="Q534" s="174"/>
      <c r="R534" s="174"/>
      <c r="S534" s="174"/>
      <c r="T534" s="174"/>
      <c r="U534" s="174"/>
      <c r="V534" s="174"/>
      <c r="W534" s="174"/>
      <c r="X534" s="174"/>
      <c r="Y534" s="174"/>
      <c r="Z534" s="174"/>
    </row>
    <row r="535" spans="1:26" ht="12.75" customHeight="1" x14ac:dyDescent="0.2">
      <c r="A535" s="174"/>
      <c r="B535" s="174"/>
      <c r="C535" s="174"/>
      <c r="D535" s="174"/>
      <c r="E535" s="174"/>
      <c r="F535" s="174"/>
      <c r="G535" s="174"/>
      <c r="H535" s="174"/>
      <c r="I535" s="174"/>
      <c r="J535" s="174"/>
      <c r="K535" s="174"/>
      <c r="L535" s="174"/>
      <c r="M535" s="174"/>
      <c r="N535" s="174"/>
      <c r="O535" s="174"/>
      <c r="P535" s="174"/>
      <c r="Q535" s="174"/>
      <c r="R535" s="174"/>
      <c r="S535" s="174"/>
      <c r="T535" s="174"/>
      <c r="U535" s="174"/>
      <c r="V535" s="174"/>
      <c r="W535" s="174"/>
      <c r="X535" s="174"/>
      <c r="Y535" s="174"/>
      <c r="Z535" s="174"/>
    </row>
    <row r="536" spans="1:26" ht="12.75" customHeight="1" x14ac:dyDescent="0.2">
      <c r="A536" s="174"/>
      <c r="B536" s="174"/>
      <c r="C536" s="174"/>
      <c r="D536" s="174"/>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row>
    <row r="537" spans="1:26" ht="12.75" customHeight="1" x14ac:dyDescent="0.2">
      <c r="A537" s="174"/>
      <c r="B537" s="174"/>
      <c r="C537" s="174"/>
      <c r="D537" s="174"/>
      <c r="E537" s="174"/>
      <c r="F537" s="174"/>
      <c r="G537" s="174"/>
      <c r="H537" s="174"/>
      <c r="I537" s="174"/>
      <c r="J537" s="174"/>
      <c r="K537" s="174"/>
      <c r="L537" s="174"/>
      <c r="M537" s="174"/>
      <c r="N537" s="174"/>
      <c r="O537" s="174"/>
      <c r="P537" s="174"/>
      <c r="Q537" s="174"/>
      <c r="R537" s="174"/>
      <c r="S537" s="174"/>
      <c r="T537" s="174"/>
      <c r="U537" s="174"/>
      <c r="V537" s="174"/>
      <c r="W537" s="174"/>
      <c r="X537" s="174"/>
      <c r="Y537" s="174"/>
      <c r="Z537" s="174"/>
    </row>
    <row r="538" spans="1:26" ht="12.75" customHeight="1" x14ac:dyDescent="0.2">
      <c r="A538" s="174"/>
      <c r="B538" s="174"/>
      <c r="C538" s="174"/>
      <c r="D538" s="174"/>
      <c r="E538" s="174"/>
      <c r="F538" s="174"/>
      <c r="G538" s="174"/>
      <c r="H538" s="174"/>
      <c r="I538" s="174"/>
      <c r="J538" s="174"/>
      <c r="K538" s="174"/>
      <c r="L538" s="174"/>
      <c r="M538" s="174"/>
      <c r="N538" s="174"/>
      <c r="O538" s="174"/>
      <c r="P538" s="174"/>
      <c r="Q538" s="174"/>
      <c r="R538" s="174"/>
      <c r="S538" s="174"/>
      <c r="T538" s="174"/>
      <c r="U538" s="174"/>
      <c r="V538" s="174"/>
      <c r="W538" s="174"/>
      <c r="X538" s="174"/>
      <c r="Y538" s="174"/>
      <c r="Z538" s="174"/>
    </row>
    <row r="539" spans="1:26" ht="12.75" customHeight="1" x14ac:dyDescent="0.2">
      <c r="A539" s="174"/>
      <c r="B539" s="174"/>
      <c r="C539" s="174"/>
      <c r="D539" s="174"/>
      <c r="E539" s="174"/>
      <c r="F539" s="174"/>
      <c r="G539" s="174"/>
      <c r="H539" s="174"/>
      <c r="I539" s="174"/>
      <c r="J539" s="174"/>
      <c r="K539" s="174"/>
      <c r="L539" s="174"/>
      <c r="M539" s="174"/>
      <c r="N539" s="174"/>
      <c r="O539" s="174"/>
      <c r="P539" s="174"/>
      <c r="Q539" s="174"/>
      <c r="R539" s="174"/>
      <c r="S539" s="174"/>
      <c r="T539" s="174"/>
      <c r="U539" s="174"/>
      <c r="V539" s="174"/>
      <c r="W539" s="174"/>
      <c r="X539" s="174"/>
      <c r="Y539" s="174"/>
      <c r="Z539" s="174"/>
    </row>
    <row r="540" spans="1:26" ht="12.75" customHeight="1" x14ac:dyDescent="0.2">
      <c r="A540" s="174"/>
      <c r="B540" s="174"/>
      <c r="C540" s="174"/>
      <c r="D540" s="174"/>
      <c r="E540" s="174"/>
      <c r="F540" s="174"/>
      <c r="G540" s="174"/>
      <c r="H540" s="174"/>
      <c r="I540" s="174"/>
      <c r="J540" s="174"/>
      <c r="K540" s="174"/>
      <c r="L540" s="174"/>
      <c r="M540" s="174"/>
      <c r="N540" s="174"/>
      <c r="O540" s="174"/>
      <c r="P540" s="174"/>
      <c r="Q540" s="174"/>
      <c r="R540" s="174"/>
      <c r="S540" s="174"/>
      <c r="T540" s="174"/>
      <c r="U540" s="174"/>
      <c r="V540" s="174"/>
      <c r="W540" s="174"/>
      <c r="X540" s="174"/>
      <c r="Y540" s="174"/>
      <c r="Z540" s="174"/>
    </row>
    <row r="541" spans="1:26" ht="12.75" customHeight="1" x14ac:dyDescent="0.2">
      <c r="A541" s="174"/>
      <c r="B541" s="174"/>
      <c r="C541" s="174"/>
      <c r="D541" s="174"/>
      <c r="E541" s="174"/>
      <c r="F541" s="174"/>
      <c r="G541" s="174"/>
      <c r="H541" s="174"/>
      <c r="I541" s="174"/>
      <c r="J541" s="174"/>
      <c r="K541" s="174"/>
      <c r="L541" s="174"/>
      <c r="M541" s="174"/>
      <c r="N541" s="174"/>
      <c r="O541" s="174"/>
      <c r="P541" s="174"/>
      <c r="Q541" s="174"/>
      <c r="R541" s="174"/>
      <c r="S541" s="174"/>
      <c r="T541" s="174"/>
      <c r="U541" s="174"/>
      <c r="V541" s="174"/>
      <c r="W541" s="174"/>
      <c r="X541" s="174"/>
      <c r="Y541" s="174"/>
      <c r="Z541" s="174"/>
    </row>
    <row r="542" spans="1:26" ht="12.75" customHeight="1" x14ac:dyDescent="0.2">
      <c r="A542" s="174"/>
      <c r="B542" s="174"/>
      <c r="C542" s="174"/>
      <c r="D542" s="174"/>
      <c r="E542" s="174"/>
      <c r="F542" s="174"/>
      <c r="G542" s="174"/>
      <c r="H542" s="174"/>
      <c r="I542" s="174"/>
      <c r="J542" s="174"/>
      <c r="K542" s="174"/>
      <c r="L542" s="174"/>
      <c r="M542" s="174"/>
      <c r="N542" s="174"/>
      <c r="O542" s="174"/>
      <c r="P542" s="174"/>
      <c r="Q542" s="174"/>
      <c r="R542" s="174"/>
      <c r="S542" s="174"/>
      <c r="T542" s="174"/>
      <c r="U542" s="174"/>
      <c r="V542" s="174"/>
      <c r="W542" s="174"/>
      <c r="X542" s="174"/>
      <c r="Y542" s="174"/>
      <c r="Z542" s="174"/>
    </row>
    <row r="543" spans="1:26" ht="12.75" customHeight="1" x14ac:dyDescent="0.2">
      <c r="A543" s="174"/>
      <c r="B543" s="174"/>
      <c r="C543" s="174"/>
      <c r="D543" s="174"/>
      <c r="E543" s="174"/>
      <c r="F543" s="174"/>
      <c r="G543" s="174"/>
      <c r="H543" s="174"/>
      <c r="I543" s="174"/>
      <c r="J543" s="174"/>
      <c r="K543" s="174"/>
      <c r="L543" s="174"/>
      <c r="M543" s="174"/>
      <c r="N543" s="174"/>
      <c r="O543" s="174"/>
      <c r="P543" s="174"/>
      <c r="Q543" s="174"/>
      <c r="R543" s="174"/>
      <c r="S543" s="174"/>
      <c r="T543" s="174"/>
      <c r="U543" s="174"/>
      <c r="V543" s="174"/>
      <c r="W543" s="174"/>
      <c r="X543" s="174"/>
      <c r="Y543" s="174"/>
      <c r="Z543" s="174"/>
    </row>
    <row r="544" spans="1:26" ht="12.75" customHeight="1" x14ac:dyDescent="0.2">
      <c r="A544" s="174"/>
      <c r="B544" s="174"/>
      <c r="C544" s="174"/>
      <c r="D544" s="174"/>
      <c r="E544" s="174"/>
      <c r="F544" s="174"/>
      <c r="G544" s="174"/>
      <c r="H544" s="174"/>
      <c r="I544" s="174"/>
      <c r="J544" s="174"/>
      <c r="K544" s="174"/>
      <c r="L544" s="174"/>
      <c r="M544" s="174"/>
      <c r="N544" s="174"/>
      <c r="O544" s="174"/>
      <c r="P544" s="174"/>
      <c r="Q544" s="174"/>
      <c r="R544" s="174"/>
      <c r="S544" s="174"/>
      <c r="T544" s="174"/>
      <c r="U544" s="174"/>
      <c r="V544" s="174"/>
      <c r="W544" s="174"/>
      <c r="X544" s="174"/>
      <c r="Y544" s="174"/>
      <c r="Z544" s="174"/>
    </row>
    <row r="545" spans="1:26" ht="12.75" customHeight="1" x14ac:dyDescent="0.2">
      <c r="A545" s="174"/>
      <c r="B545" s="174"/>
      <c r="C545" s="174"/>
      <c r="D545" s="174"/>
      <c r="E545" s="174"/>
      <c r="F545" s="174"/>
      <c r="G545" s="174"/>
      <c r="H545" s="174"/>
      <c r="I545" s="174"/>
      <c r="J545" s="174"/>
      <c r="K545" s="174"/>
      <c r="L545" s="174"/>
      <c r="M545" s="174"/>
      <c r="N545" s="174"/>
      <c r="O545" s="174"/>
      <c r="P545" s="174"/>
      <c r="Q545" s="174"/>
      <c r="R545" s="174"/>
      <c r="S545" s="174"/>
      <c r="T545" s="174"/>
      <c r="U545" s="174"/>
      <c r="V545" s="174"/>
      <c r="W545" s="174"/>
      <c r="X545" s="174"/>
      <c r="Y545" s="174"/>
      <c r="Z545" s="174"/>
    </row>
    <row r="546" spans="1:26" ht="12.75" customHeight="1" x14ac:dyDescent="0.2">
      <c r="A546" s="174"/>
      <c r="B546" s="174"/>
      <c r="C546" s="174"/>
      <c r="D546" s="174"/>
      <c r="E546" s="174"/>
      <c r="F546" s="174"/>
      <c r="G546" s="174"/>
      <c r="H546" s="174"/>
      <c r="I546" s="174"/>
      <c r="J546" s="174"/>
      <c r="K546" s="174"/>
      <c r="L546" s="174"/>
      <c r="M546" s="174"/>
      <c r="N546" s="174"/>
      <c r="O546" s="174"/>
      <c r="P546" s="174"/>
      <c r="Q546" s="174"/>
      <c r="R546" s="174"/>
      <c r="S546" s="174"/>
      <c r="T546" s="174"/>
      <c r="U546" s="174"/>
      <c r="V546" s="174"/>
      <c r="W546" s="174"/>
      <c r="X546" s="174"/>
      <c r="Y546" s="174"/>
      <c r="Z546" s="174"/>
    </row>
    <row r="547" spans="1:26" ht="12.75" customHeight="1" x14ac:dyDescent="0.2">
      <c r="A547" s="174"/>
      <c r="B547" s="174"/>
      <c r="C547" s="174"/>
      <c r="D547" s="174"/>
      <c r="E547" s="174"/>
      <c r="F547" s="174"/>
      <c r="G547" s="174"/>
      <c r="H547" s="174"/>
      <c r="I547" s="174"/>
      <c r="J547" s="174"/>
      <c r="K547" s="174"/>
      <c r="L547" s="174"/>
      <c r="M547" s="174"/>
      <c r="N547" s="174"/>
      <c r="O547" s="174"/>
      <c r="P547" s="174"/>
      <c r="Q547" s="174"/>
      <c r="R547" s="174"/>
      <c r="S547" s="174"/>
      <c r="T547" s="174"/>
      <c r="U547" s="174"/>
      <c r="V547" s="174"/>
      <c r="W547" s="174"/>
      <c r="X547" s="174"/>
      <c r="Y547" s="174"/>
      <c r="Z547" s="174"/>
    </row>
    <row r="548" spans="1:26" ht="12.75" customHeight="1" x14ac:dyDescent="0.2">
      <c r="A548" s="174"/>
      <c r="B548" s="174"/>
      <c r="C548" s="174"/>
      <c r="D548" s="174"/>
      <c r="E548" s="174"/>
      <c r="F548" s="174"/>
      <c r="G548" s="174"/>
      <c r="H548" s="174"/>
      <c r="I548" s="174"/>
      <c r="J548" s="174"/>
      <c r="K548" s="174"/>
      <c r="L548" s="174"/>
      <c r="M548" s="174"/>
      <c r="N548" s="174"/>
      <c r="O548" s="174"/>
      <c r="P548" s="174"/>
      <c r="Q548" s="174"/>
      <c r="R548" s="174"/>
      <c r="S548" s="174"/>
      <c r="T548" s="174"/>
      <c r="U548" s="174"/>
      <c r="V548" s="174"/>
      <c r="W548" s="174"/>
      <c r="X548" s="174"/>
      <c r="Y548" s="174"/>
      <c r="Z548" s="174"/>
    </row>
    <row r="549" spans="1:26" ht="12.75" customHeight="1" x14ac:dyDescent="0.2">
      <c r="A549" s="174"/>
      <c r="B549" s="174"/>
      <c r="C549" s="174"/>
      <c r="D549" s="174"/>
      <c r="E549" s="174"/>
      <c r="F549" s="174"/>
      <c r="G549" s="174"/>
      <c r="H549" s="174"/>
      <c r="I549" s="174"/>
      <c r="J549" s="174"/>
      <c r="K549" s="174"/>
      <c r="L549" s="174"/>
      <c r="M549" s="174"/>
      <c r="N549" s="174"/>
      <c r="O549" s="174"/>
      <c r="P549" s="174"/>
      <c r="Q549" s="174"/>
      <c r="R549" s="174"/>
      <c r="S549" s="174"/>
      <c r="T549" s="174"/>
      <c r="U549" s="174"/>
      <c r="V549" s="174"/>
      <c r="W549" s="174"/>
      <c r="X549" s="174"/>
      <c r="Y549" s="174"/>
      <c r="Z549" s="174"/>
    </row>
    <row r="550" spans="1:26" ht="12.75" customHeight="1" x14ac:dyDescent="0.2">
      <c r="A550" s="174"/>
      <c r="B550" s="174"/>
      <c r="C550" s="174"/>
      <c r="D550" s="174"/>
      <c r="E550" s="174"/>
      <c r="F550" s="174"/>
      <c r="G550" s="174"/>
      <c r="H550" s="174"/>
      <c r="I550" s="174"/>
      <c r="J550" s="174"/>
      <c r="K550" s="174"/>
      <c r="L550" s="174"/>
      <c r="M550" s="174"/>
      <c r="N550" s="174"/>
      <c r="O550" s="174"/>
      <c r="P550" s="174"/>
      <c r="Q550" s="174"/>
      <c r="R550" s="174"/>
      <c r="S550" s="174"/>
      <c r="T550" s="174"/>
      <c r="U550" s="174"/>
      <c r="V550" s="174"/>
      <c r="W550" s="174"/>
      <c r="X550" s="174"/>
      <c r="Y550" s="174"/>
      <c r="Z550" s="174"/>
    </row>
    <row r="551" spans="1:26" ht="12.75" customHeight="1" x14ac:dyDescent="0.2">
      <c r="A551" s="174"/>
      <c r="B551" s="174"/>
      <c r="C551" s="174"/>
      <c r="D551" s="174"/>
      <c r="E551" s="174"/>
      <c r="F551" s="174"/>
      <c r="G551" s="174"/>
      <c r="H551" s="174"/>
      <c r="I551" s="174"/>
      <c r="J551" s="174"/>
      <c r="K551" s="174"/>
      <c r="L551" s="174"/>
      <c r="M551" s="174"/>
      <c r="N551" s="174"/>
      <c r="O551" s="174"/>
      <c r="P551" s="174"/>
      <c r="Q551" s="174"/>
      <c r="R551" s="174"/>
      <c r="S551" s="174"/>
      <c r="T551" s="174"/>
      <c r="U551" s="174"/>
      <c r="V551" s="174"/>
      <c r="W551" s="174"/>
      <c r="X551" s="174"/>
      <c r="Y551" s="174"/>
      <c r="Z551" s="174"/>
    </row>
    <row r="552" spans="1:26" ht="12.75" customHeight="1" x14ac:dyDescent="0.2">
      <c r="A552" s="174"/>
      <c r="B552" s="174"/>
      <c r="C552" s="174"/>
      <c r="D552" s="174"/>
      <c r="E552" s="174"/>
      <c r="F552" s="174"/>
      <c r="G552" s="174"/>
      <c r="H552" s="174"/>
      <c r="I552" s="174"/>
      <c r="J552" s="174"/>
      <c r="K552" s="174"/>
      <c r="L552" s="174"/>
      <c r="M552" s="174"/>
      <c r="N552" s="174"/>
      <c r="O552" s="174"/>
      <c r="P552" s="174"/>
      <c r="Q552" s="174"/>
      <c r="R552" s="174"/>
      <c r="S552" s="174"/>
      <c r="T552" s="174"/>
      <c r="U552" s="174"/>
      <c r="V552" s="174"/>
      <c r="W552" s="174"/>
      <c r="X552" s="174"/>
      <c r="Y552" s="174"/>
      <c r="Z552" s="174"/>
    </row>
    <row r="553" spans="1:26" ht="12.75" customHeight="1" x14ac:dyDescent="0.2">
      <c r="A553" s="174"/>
      <c r="B553" s="174"/>
      <c r="C553" s="174"/>
      <c r="D553" s="174"/>
      <c r="E553" s="174"/>
      <c r="F553" s="174"/>
      <c r="G553" s="174"/>
      <c r="H553" s="174"/>
      <c r="I553" s="174"/>
      <c r="J553" s="174"/>
      <c r="K553" s="174"/>
      <c r="L553" s="174"/>
      <c r="M553" s="174"/>
      <c r="N553" s="174"/>
      <c r="O553" s="174"/>
      <c r="P553" s="174"/>
      <c r="Q553" s="174"/>
      <c r="R553" s="174"/>
      <c r="S553" s="174"/>
      <c r="T553" s="174"/>
      <c r="U553" s="174"/>
      <c r="V553" s="174"/>
      <c r="W553" s="174"/>
      <c r="X553" s="174"/>
      <c r="Y553" s="174"/>
      <c r="Z553" s="174"/>
    </row>
    <row r="554" spans="1:26" ht="12.75" customHeight="1" x14ac:dyDescent="0.2">
      <c r="A554" s="174"/>
      <c r="B554" s="174"/>
      <c r="C554" s="174"/>
      <c r="D554" s="174"/>
      <c r="E554" s="174"/>
      <c r="F554" s="174"/>
      <c r="G554" s="174"/>
      <c r="H554" s="174"/>
      <c r="I554" s="174"/>
      <c r="J554" s="174"/>
      <c r="K554" s="174"/>
      <c r="L554" s="174"/>
      <c r="M554" s="174"/>
      <c r="N554" s="174"/>
      <c r="O554" s="174"/>
      <c r="P554" s="174"/>
      <c r="Q554" s="174"/>
      <c r="R554" s="174"/>
      <c r="S554" s="174"/>
      <c r="T554" s="174"/>
      <c r="U554" s="174"/>
      <c r="V554" s="174"/>
      <c r="W554" s="174"/>
      <c r="X554" s="174"/>
      <c r="Y554" s="174"/>
      <c r="Z554" s="174"/>
    </row>
    <row r="555" spans="1:26" ht="12.75" customHeight="1" x14ac:dyDescent="0.2">
      <c r="A555" s="174"/>
      <c r="B555" s="174"/>
      <c r="C555" s="174"/>
      <c r="D555" s="174"/>
      <c r="E555" s="174"/>
      <c r="F555" s="174"/>
      <c r="G555" s="174"/>
      <c r="H555" s="174"/>
      <c r="I555" s="174"/>
      <c r="J555" s="174"/>
      <c r="K555" s="174"/>
      <c r="L555" s="174"/>
      <c r="M555" s="174"/>
      <c r="N555" s="174"/>
      <c r="O555" s="174"/>
      <c r="P555" s="174"/>
      <c r="Q555" s="174"/>
      <c r="R555" s="174"/>
      <c r="S555" s="174"/>
      <c r="T555" s="174"/>
      <c r="U555" s="174"/>
      <c r="V555" s="174"/>
      <c r="W555" s="174"/>
      <c r="X555" s="174"/>
      <c r="Y555" s="174"/>
      <c r="Z555" s="174"/>
    </row>
    <row r="556" spans="1:26" ht="12.75" customHeight="1" x14ac:dyDescent="0.2">
      <c r="A556" s="174"/>
      <c r="B556" s="174"/>
      <c r="C556" s="174"/>
      <c r="D556" s="174"/>
      <c r="E556" s="174"/>
      <c r="F556" s="174"/>
      <c r="G556" s="174"/>
      <c r="H556" s="174"/>
      <c r="I556" s="174"/>
      <c r="J556" s="174"/>
      <c r="K556" s="174"/>
      <c r="L556" s="174"/>
      <c r="M556" s="174"/>
      <c r="N556" s="174"/>
      <c r="O556" s="174"/>
      <c r="P556" s="174"/>
      <c r="Q556" s="174"/>
      <c r="R556" s="174"/>
      <c r="S556" s="174"/>
      <c r="T556" s="174"/>
      <c r="U556" s="174"/>
      <c r="V556" s="174"/>
      <c r="W556" s="174"/>
      <c r="X556" s="174"/>
      <c r="Y556" s="174"/>
      <c r="Z556" s="174"/>
    </row>
    <row r="557" spans="1:26" ht="12.75" customHeight="1" x14ac:dyDescent="0.2">
      <c r="A557" s="174"/>
      <c r="B557" s="174"/>
      <c r="C557" s="174"/>
      <c r="D557" s="174"/>
      <c r="E557" s="174"/>
      <c r="F557" s="174"/>
      <c r="G557" s="174"/>
      <c r="H557" s="174"/>
      <c r="I557" s="174"/>
      <c r="J557" s="174"/>
      <c r="K557" s="174"/>
      <c r="L557" s="174"/>
      <c r="M557" s="174"/>
      <c r="N557" s="174"/>
      <c r="O557" s="174"/>
      <c r="P557" s="174"/>
      <c r="Q557" s="174"/>
      <c r="R557" s="174"/>
      <c r="S557" s="174"/>
      <c r="T557" s="174"/>
      <c r="U557" s="174"/>
      <c r="V557" s="174"/>
      <c r="W557" s="174"/>
      <c r="X557" s="174"/>
      <c r="Y557" s="174"/>
      <c r="Z557" s="174"/>
    </row>
    <row r="558" spans="1:26" ht="12.75" customHeight="1" x14ac:dyDescent="0.2">
      <c r="A558" s="174"/>
      <c r="B558" s="174"/>
      <c r="C558" s="174"/>
      <c r="D558" s="174"/>
      <c r="E558" s="174"/>
      <c r="F558" s="174"/>
      <c r="G558" s="174"/>
      <c r="H558" s="174"/>
      <c r="I558" s="174"/>
      <c r="J558" s="174"/>
      <c r="K558" s="174"/>
      <c r="L558" s="174"/>
      <c r="M558" s="174"/>
      <c r="N558" s="174"/>
      <c r="O558" s="174"/>
      <c r="P558" s="174"/>
      <c r="Q558" s="174"/>
      <c r="R558" s="174"/>
      <c r="S558" s="174"/>
      <c r="T558" s="174"/>
      <c r="U558" s="174"/>
      <c r="V558" s="174"/>
      <c r="W558" s="174"/>
      <c r="X558" s="174"/>
      <c r="Y558" s="174"/>
      <c r="Z558" s="174"/>
    </row>
    <row r="559" spans="1:26" ht="12.75" customHeight="1" x14ac:dyDescent="0.2">
      <c r="A559" s="174"/>
      <c r="B559" s="174"/>
      <c r="C559" s="174"/>
      <c r="D559" s="174"/>
      <c r="E559" s="174"/>
      <c r="F559" s="174"/>
      <c r="G559" s="174"/>
      <c r="H559" s="174"/>
      <c r="I559" s="174"/>
      <c r="J559" s="174"/>
      <c r="K559" s="174"/>
      <c r="L559" s="174"/>
      <c r="M559" s="174"/>
      <c r="N559" s="174"/>
      <c r="O559" s="174"/>
      <c r="P559" s="174"/>
      <c r="Q559" s="174"/>
      <c r="R559" s="174"/>
      <c r="S559" s="174"/>
      <c r="T559" s="174"/>
      <c r="U559" s="174"/>
      <c r="V559" s="174"/>
      <c r="W559" s="174"/>
      <c r="X559" s="174"/>
      <c r="Y559" s="174"/>
      <c r="Z559" s="174"/>
    </row>
    <row r="560" spans="1:26" ht="12.75" customHeight="1" x14ac:dyDescent="0.2">
      <c r="A560" s="174"/>
      <c r="B560" s="174"/>
      <c r="C560" s="174"/>
      <c r="D560" s="174"/>
      <c r="E560" s="174"/>
      <c r="F560" s="174"/>
      <c r="G560" s="174"/>
      <c r="H560" s="174"/>
      <c r="I560" s="174"/>
      <c r="J560" s="174"/>
      <c r="K560" s="174"/>
      <c r="L560" s="174"/>
      <c r="M560" s="174"/>
      <c r="N560" s="174"/>
      <c r="O560" s="174"/>
      <c r="P560" s="174"/>
      <c r="Q560" s="174"/>
      <c r="R560" s="174"/>
      <c r="S560" s="174"/>
      <c r="T560" s="174"/>
      <c r="U560" s="174"/>
      <c r="V560" s="174"/>
      <c r="W560" s="174"/>
      <c r="X560" s="174"/>
      <c r="Y560" s="174"/>
      <c r="Z560" s="174"/>
    </row>
    <row r="561" spans="1:26" ht="12.75" customHeight="1" x14ac:dyDescent="0.2">
      <c r="A561" s="174"/>
      <c r="B561" s="174"/>
      <c r="C561" s="174"/>
      <c r="D561" s="174"/>
      <c r="E561" s="174"/>
      <c r="F561" s="174"/>
      <c r="G561" s="174"/>
      <c r="H561" s="174"/>
      <c r="I561" s="174"/>
      <c r="J561" s="174"/>
      <c r="K561" s="174"/>
      <c r="L561" s="174"/>
      <c r="M561" s="174"/>
      <c r="N561" s="174"/>
      <c r="O561" s="174"/>
      <c r="P561" s="174"/>
      <c r="Q561" s="174"/>
      <c r="R561" s="174"/>
      <c r="S561" s="174"/>
      <c r="T561" s="174"/>
      <c r="U561" s="174"/>
      <c r="V561" s="174"/>
      <c r="W561" s="174"/>
      <c r="X561" s="174"/>
      <c r="Y561" s="174"/>
      <c r="Z561" s="174"/>
    </row>
    <row r="562" spans="1:26" ht="12.75" customHeight="1" x14ac:dyDescent="0.2">
      <c r="A562" s="174"/>
      <c r="B562" s="174"/>
      <c r="C562" s="174"/>
      <c r="D562" s="174"/>
      <c r="E562" s="174"/>
      <c r="F562" s="174"/>
      <c r="G562" s="174"/>
      <c r="H562" s="174"/>
      <c r="I562" s="174"/>
      <c r="J562" s="174"/>
      <c r="K562" s="174"/>
      <c r="L562" s="174"/>
      <c r="M562" s="174"/>
      <c r="N562" s="174"/>
      <c r="O562" s="174"/>
      <c r="P562" s="174"/>
      <c r="Q562" s="174"/>
      <c r="R562" s="174"/>
      <c r="S562" s="174"/>
      <c r="T562" s="174"/>
      <c r="U562" s="174"/>
      <c r="V562" s="174"/>
      <c r="W562" s="174"/>
      <c r="X562" s="174"/>
      <c r="Y562" s="174"/>
      <c r="Z562" s="174"/>
    </row>
    <row r="563" spans="1:26" ht="12.75" customHeight="1" x14ac:dyDescent="0.2">
      <c r="A563" s="174"/>
      <c r="B563" s="174"/>
      <c r="C563" s="174"/>
      <c r="D563" s="174"/>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row>
    <row r="564" spans="1:26" ht="12.75" customHeight="1" x14ac:dyDescent="0.2">
      <c r="A564" s="174"/>
      <c r="B564" s="174"/>
      <c r="C564" s="174"/>
      <c r="D564" s="174"/>
      <c r="E564" s="174"/>
      <c r="F564" s="174"/>
      <c r="G564" s="174"/>
      <c r="H564" s="174"/>
      <c r="I564" s="174"/>
      <c r="J564" s="174"/>
      <c r="K564" s="174"/>
      <c r="L564" s="174"/>
      <c r="M564" s="174"/>
      <c r="N564" s="174"/>
      <c r="O564" s="174"/>
      <c r="P564" s="174"/>
      <c r="Q564" s="174"/>
      <c r="R564" s="174"/>
      <c r="S564" s="174"/>
      <c r="T564" s="174"/>
      <c r="U564" s="174"/>
      <c r="V564" s="174"/>
      <c r="W564" s="174"/>
      <c r="X564" s="174"/>
      <c r="Y564" s="174"/>
      <c r="Z564" s="174"/>
    </row>
    <row r="565" spans="1:26" ht="12.75" customHeight="1" x14ac:dyDescent="0.2">
      <c r="A565" s="174"/>
      <c r="B565" s="174"/>
      <c r="C565" s="174"/>
      <c r="D565" s="174"/>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row>
    <row r="566" spans="1:26" ht="12.75" customHeight="1" x14ac:dyDescent="0.2">
      <c r="A566" s="174"/>
      <c r="B566" s="174"/>
      <c r="C566" s="174"/>
      <c r="D566" s="174"/>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row>
    <row r="567" spans="1:26" ht="12.75" customHeight="1" x14ac:dyDescent="0.2">
      <c r="A567" s="174"/>
      <c r="B567" s="174"/>
      <c r="C567" s="174"/>
      <c r="D567" s="174"/>
      <c r="E567" s="174"/>
      <c r="F567" s="174"/>
      <c r="G567" s="174"/>
      <c r="H567" s="174"/>
      <c r="I567" s="174"/>
      <c r="J567" s="174"/>
      <c r="K567" s="174"/>
      <c r="L567" s="174"/>
      <c r="M567" s="174"/>
      <c r="N567" s="174"/>
      <c r="O567" s="174"/>
      <c r="P567" s="174"/>
      <c r="Q567" s="174"/>
      <c r="R567" s="174"/>
      <c r="S567" s="174"/>
      <c r="T567" s="174"/>
      <c r="U567" s="174"/>
      <c r="V567" s="174"/>
      <c r="W567" s="174"/>
      <c r="X567" s="174"/>
      <c r="Y567" s="174"/>
      <c r="Z567" s="174"/>
    </row>
    <row r="568" spans="1:26" ht="12.75" customHeight="1" x14ac:dyDescent="0.2">
      <c r="A568" s="174"/>
      <c r="B568" s="174"/>
      <c r="C568" s="174"/>
      <c r="D568" s="174"/>
      <c r="E568" s="174"/>
      <c r="F568" s="174"/>
      <c r="G568" s="174"/>
      <c r="H568" s="174"/>
      <c r="I568" s="174"/>
      <c r="J568" s="174"/>
      <c r="K568" s="174"/>
      <c r="L568" s="174"/>
      <c r="M568" s="174"/>
      <c r="N568" s="174"/>
      <c r="O568" s="174"/>
      <c r="P568" s="174"/>
      <c r="Q568" s="174"/>
      <c r="R568" s="174"/>
      <c r="S568" s="174"/>
      <c r="T568" s="174"/>
      <c r="U568" s="174"/>
      <c r="V568" s="174"/>
      <c r="W568" s="174"/>
      <c r="X568" s="174"/>
      <c r="Y568" s="174"/>
      <c r="Z568" s="174"/>
    </row>
    <row r="569" spans="1:26" ht="12.75" customHeight="1" x14ac:dyDescent="0.2">
      <c r="A569" s="174"/>
      <c r="B569" s="174"/>
      <c r="C569" s="174"/>
      <c r="D569" s="174"/>
      <c r="E569" s="174"/>
      <c r="F569" s="174"/>
      <c r="G569" s="174"/>
      <c r="H569" s="174"/>
      <c r="I569" s="174"/>
      <c r="J569" s="174"/>
      <c r="K569" s="174"/>
      <c r="L569" s="174"/>
      <c r="M569" s="174"/>
      <c r="N569" s="174"/>
      <c r="O569" s="174"/>
      <c r="P569" s="174"/>
      <c r="Q569" s="174"/>
      <c r="R569" s="174"/>
      <c r="S569" s="174"/>
      <c r="T569" s="174"/>
      <c r="U569" s="174"/>
      <c r="V569" s="174"/>
      <c r="W569" s="174"/>
      <c r="X569" s="174"/>
      <c r="Y569" s="174"/>
      <c r="Z569" s="174"/>
    </row>
    <row r="570" spans="1:26" ht="12.75" customHeight="1" x14ac:dyDescent="0.2">
      <c r="A570" s="174"/>
      <c r="B570" s="174"/>
      <c r="C570" s="174"/>
      <c r="D570" s="174"/>
      <c r="E570" s="174"/>
      <c r="F570" s="174"/>
      <c r="G570" s="174"/>
      <c r="H570" s="174"/>
      <c r="I570" s="174"/>
      <c r="J570" s="174"/>
      <c r="K570" s="174"/>
      <c r="L570" s="174"/>
      <c r="M570" s="174"/>
      <c r="N570" s="174"/>
      <c r="O570" s="174"/>
      <c r="P570" s="174"/>
      <c r="Q570" s="174"/>
      <c r="R570" s="174"/>
      <c r="S570" s="174"/>
      <c r="T570" s="174"/>
      <c r="U570" s="174"/>
      <c r="V570" s="174"/>
      <c r="W570" s="174"/>
      <c r="X570" s="174"/>
      <c r="Y570" s="174"/>
      <c r="Z570" s="174"/>
    </row>
    <row r="571" spans="1:26" ht="12.75" customHeight="1" x14ac:dyDescent="0.2">
      <c r="A571" s="174"/>
      <c r="B571" s="174"/>
      <c r="C571" s="174"/>
      <c r="D571" s="174"/>
      <c r="E571" s="174"/>
      <c r="F571" s="174"/>
      <c r="G571" s="174"/>
      <c r="H571" s="174"/>
      <c r="I571" s="174"/>
      <c r="J571" s="174"/>
      <c r="K571" s="174"/>
      <c r="L571" s="174"/>
      <c r="M571" s="174"/>
      <c r="N571" s="174"/>
      <c r="O571" s="174"/>
      <c r="P571" s="174"/>
      <c r="Q571" s="174"/>
      <c r="R571" s="174"/>
      <c r="S571" s="174"/>
      <c r="T571" s="174"/>
      <c r="U571" s="174"/>
      <c r="V571" s="174"/>
      <c r="W571" s="174"/>
      <c r="X571" s="174"/>
      <c r="Y571" s="174"/>
      <c r="Z571" s="174"/>
    </row>
    <row r="572" spans="1:26" ht="12.75" customHeight="1" x14ac:dyDescent="0.2">
      <c r="A572" s="174"/>
      <c r="B572" s="174"/>
      <c r="C572" s="174"/>
      <c r="D572" s="174"/>
      <c r="E572" s="174"/>
      <c r="F572" s="174"/>
      <c r="G572" s="174"/>
      <c r="H572" s="174"/>
      <c r="I572" s="174"/>
      <c r="J572" s="174"/>
      <c r="K572" s="174"/>
      <c r="L572" s="174"/>
      <c r="M572" s="174"/>
      <c r="N572" s="174"/>
      <c r="O572" s="174"/>
      <c r="P572" s="174"/>
      <c r="Q572" s="174"/>
      <c r="R572" s="174"/>
      <c r="S572" s="174"/>
      <c r="T572" s="174"/>
      <c r="U572" s="174"/>
      <c r="V572" s="174"/>
      <c r="W572" s="174"/>
      <c r="X572" s="174"/>
      <c r="Y572" s="174"/>
      <c r="Z572" s="174"/>
    </row>
    <row r="573" spans="1:26" ht="12.75" customHeight="1" x14ac:dyDescent="0.2">
      <c r="A573" s="174"/>
      <c r="B573" s="174"/>
      <c r="C573" s="174"/>
      <c r="D573" s="174"/>
      <c r="E573" s="174"/>
      <c r="F573" s="174"/>
      <c r="G573" s="174"/>
      <c r="H573" s="174"/>
      <c r="I573" s="174"/>
      <c r="J573" s="174"/>
      <c r="K573" s="174"/>
      <c r="L573" s="174"/>
      <c r="M573" s="174"/>
      <c r="N573" s="174"/>
      <c r="O573" s="174"/>
      <c r="P573" s="174"/>
      <c r="Q573" s="174"/>
      <c r="R573" s="174"/>
      <c r="S573" s="174"/>
      <c r="T573" s="174"/>
      <c r="U573" s="174"/>
      <c r="V573" s="174"/>
      <c r="W573" s="174"/>
      <c r="X573" s="174"/>
      <c r="Y573" s="174"/>
      <c r="Z573" s="174"/>
    </row>
    <row r="574" spans="1:26" ht="12.75" customHeight="1" x14ac:dyDescent="0.2">
      <c r="A574" s="174"/>
      <c r="B574" s="174"/>
      <c r="C574" s="174"/>
      <c r="D574" s="174"/>
      <c r="E574" s="174"/>
      <c r="F574" s="174"/>
      <c r="G574" s="174"/>
      <c r="H574" s="174"/>
      <c r="I574" s="174"/>
      <c r="J574" s="174"/>
      <c r="K574" s="174"/>
      <c r="L574" s="174"/>
      <c r="M574" s="174"/>
      <c r="N574" s="174"/>
      <c r="O574" s="174"/>
      <c r="P574" s="174"/>
      <c r="Q574" s="174"/>
      <c r="R574" s="174"/>
      <c r="S574" s="174"/>
      <c r="T574" s="174"/>
      <c r="U574" s="174"/>
      <c r="V574" s="174"/>
      <c r="W574" s="174"/>
      <c r="X574" s="174"/>
      <c r="Y574" s="174"/>
      <c r="Z574" s="174"/>
    </row>
    <row r="575" spans="1:26" ht="12.75" customHeight="1" x14ac:dyDescent="0.2">
      <c r="A575" s="174"/>
      <c r="B575" s="174"/>
      <c r="C575" s="174"/>
      <c r="D575" s="174"/>
      <c r="E575" s="174"/>
      <c r="F575" s="174"/>
      <c r="G575" s="174"/>
      <c r="H575" s="174"/>
      <c r="I575" s="174"/>
      <c r="J575" s="174"/>
      <c r="K575" s="174"/>
      <c r="L575" s="174"/>
      <c r="M575" s="174"/>
      <c r="N575" s="174"/>
      <c r="O575" s="174"/>
      <c r="P575" s="174"/>
      <c r="Q575" s="174"/>
      <c r="R575" s="174"/>
      <c r="S575" s="174"/>
      <c r="T575" s="174"/>
      <c r="U575" s="174"/>
      <c r="V575" s="174"/>
      <c r="W575" s="174"/>
      <c r="X575" s="174"/>
      <c r="Y575" s="174"/>
      <c r="Z575" s="174"/>
    </row>
    <row r="576" spans="1:26" ht="12.75" customHeight="1" x14ac:dyDescent="0.2">
      <c r="A576" s="174"/>
      <c r="B576" s="174"/>
      <c r="C576" s="174"/>
      <c r="D576" s="174"/>
      <c r="E576" s="174"/>
      <c r="F576" s="174"/>
      <c r="G576" s="174"/>
      <c r="H576" s="174"/>
      <c r="I576" s="174"/>
      <c r="J576" s="174"/>
      <c r="K576" s="174"/>
      <c r="L576" s="174"/>
      <c r="M576" s="174"/>
      <c r="N576" s="174"/>
      <c r="O576" s="174"/>
      <c r="P576" s="174"/>
      <c r="Q576" s="174"/>
      <c r="R576" s="174"/>
      <c r="S576" s="174"/>
      <c r="T576" s="174"/>
      <c r="U576" s="174"/>
      <c r="V576" s="174"/>
      <c r="W576" s="174"/>
      <c r="X576" s="174"/>
      <c r="Y576" s="174"/>
      <c r="Z576" s="174"/>
    </row>
    <row r="577" spans="1:26" ht="12.75" customHeight="1" x14ac:dyDescent="0.2">
      <c r="A577" s="174"/>
      <c r="B577" s="174"/>
      <c r="C577" s="174"/>
      <c r="D577" s="174"/>
      <c r="E577" s="174"/>
      <c r="F577" s="174"/>
      <c r="G577" s="174"/>
      <c r="H577" s="174"/>
      <c r="I577" s="174"/>
      <c r="J577" s="174"/>
      <c r="K577" s="174"/>
      <c r="L577" s="174"/>
      <c r="M577" s="174"/>
      <c r="N577" s="174"/>
      <c r="O577" s="174"/>
      <c r="P577" s="174"/>
      <c r="Q577" s="174"/>
      <c r="R577" s="174"/>
      <c r="S577" s="174"/>
      <c r="T577" s="174"/>
      <c r="U577" s="174"/>
      <c r="V577" s="174"/>
      <c r="W577" s="174"/>
      <c r="X577" s="174"/>
      <c r="Y577" s="174"/>
      <c r="Z577" s="174"/>
    </row>
    <row r="578" spans="1:26" ht="12.75" customHeight="1" x14ac:dyDescent="0.2">
      <c r="A578" s="174"/>
      <c r="B578" s="174"/>
      <c r="C578" s="174"/>
      <c r="D578" s="174"/>
      <c r="E578" s="174"/>
      <c r="F578" s="174"/>
      <c r="G578" s="174"/>
      <c r="H578" s="174"/>
      <c r="I578" s="174"/>
      <c r="J578" s="174"/>
      <c r="K578" s="174"/>
      <c r="L578" s="174"/>
      <c r="M578" s="174"/>
      <c r="N578" s="174"/>
      <c r="O578" s="174"/>
      <c r="P578" s="174"/>
      <c r="Q578" s="174"/>
      <c r="R578" s="174"/>
      <c r="S578" s="174"/>
      <c r="T578" s="174"/>
      <c r="U578" s="174"/>
      <c r="V578" s="174"/>
      <c r="W578" s="174"/>
      <c r="X578" s="174"/>
      <c r="Y578" s="174"/>
      <c r="Z578" s="174"/>
    </row>
    <row r="579" spans="1:26" ht="12.75" customHeight="1" x14ac:dyDescent="0.2">
      <c r="A579" s="174"/>
      <c r="B579" s="174"/>
      <c r="C579" s="174"/>
      <c r="D579" s="174"/>
      <c r="E579" s="174"/>
      <c r="F579" s="174"/>
      <c r="G579" s="174"/>
      <c r="H579" s="174"/>
      <c r="I579" s="174"/>
      <c r="J579" s="174"/>
      <c r="K579" s="174"/>
      <c r="L579" s="174"/>
      <c r="M579" s="174"/>
      <c r="N579" s="174"/>
      <c r="O579" s="174"/>
      <c r="P579" s="174"/>
      <c r="Q579" s="174"/>
      <c r="R579" s="174"/>
      <c r="S579" s="174"/>
      <c r="T579" s="174"/>
      <c r="U579" s="174"/>
      <c r="V579" s="174"/>
      <c r="W579" s="174"/>
      <c r="X579" s="174"/>
      <c r="Y579" s="174"/>
      <c r="Z579" s="174"/>
    </row>
    <row r="580" spans="1:26" ht="12.75" customHeight="1" x14ac:dyDescent="0.2">
      <c r="A580" s="174"/>
      <c r="B580" s="174"/>
      <c r="C580" s="174"/>
      <c r="D580" s="174"/>
      <c r="E580" s="174"/>
      <c r="F580" s="174"/>
      <c r="G580" s="174"/>
      <c r="H580" s="174"/>
      <c r="I580" s="174"/>
      <c r="J580" s="174"/>
      <c r="K580" s="174"/>
      <c r="L580" s="174"/>
      <c r="M580" s="174"/>
      <c r="N580" s="174"/>
      <c r="O580" s="174"/>
      <c r="P580" s="174"/>
      <c r="Q580" s="174"/>
      <c r="R580" s="174"/>
      <c r="S580" s="174"/>
      <c r="T580" s="174"/>
      <c r="U580" s="174"/>
      <c r="V580" s="174"/>
      <c r="W580" s="174"/>
      <c r="X580" s="174"/>
      <c r="Y580" s="174"/>
      <c r="Z580" s="174"/>
    </row>
    <row r="581" spans="1:26" ht="12.75" customHeight="1" x14ac:dyDescent="0.2">
      <c r="A581" s="174"/>
      <c r="B581" s="174"/>
      <c r="C581" s="174"/>
      <c r="D581" s="174"/>
      <c r="E581" s="174"/>
      <c r="F581" s="174"/>
      <c r="G581" s="174"/>
      <c r="H581" s="174"/>
      <c r="I581" s="174"/>
      <c r="J581" s="174"/>
      <c r="K581" s="174"/>
      <c r="L581" s="174"/>
      <c r="M581" s="174"/>
      <c r="N581" s="174"/>
      <c r="O581" s="174"/>
      <c r="P581" s="174"/>
      <c r="Q581" s="174"/>
      <c r="R581" s="174"/>
      <c r="S581" s="174"/>
      <c r="T581" s="174"/>
      <c r="U581" s="174"/>
      <c r="V581" s="174"/>
      <c r="W581" s="174"/>
      <c r="X581" s="174"/>
      <c r="Y581" s="174"/>
      <c r="Z581" s="174"/>
    </row>
    <row r="582" spans="1:26" ht="12.75" customHeight="1" x14ac:dyDescent="0.2">
      <c r="A582" s="174"/>
      <c r="B582" s="174"/>
      <c r="C582" s="174"/>
      <c r="D582" s="174"/>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row>
    <row r="583" spans="1:26" ht="12.75" customHeight="1" x14ac:dyDescent="0.2">
      <c r="A583" s="174"/>
      <c r="B583" s="174"/>
      <c r="C583" s="174"/>
      <c r="D583" s="174"/>
      <c r="E583" s="174"/>
      <c r="F583" s="174"/>
      <c r="G583" s="174"/>
      <c r="H583" s="174"/>
      <c r="I583" s="174"/>
      <c r="J583" s="174"/>
      <c r="K583" s="174"/>
      <c r="L583" s="174"/>
      <c r="M583" s="174"/>
      <c r="N583" s="174"/>
      <c r="O583" s="174"/>
      <c r="P583" s="174"/>
      <c r="Q583" s="174"/>
      <c r="R583" s="174"/>
      <c r="S583" s="174"/>
      <c r="T583" s="174"/>
      <c r="U583" s="174"/>
      <c r="V583" s="174"/>
      <c r="W583" s="174"/>
      <c r="X583" s="174"/>
      <c r="Y583" s="174"/>
      <c r="Z583" s="174"/>
    </row>
    <row r="584" spans="1:26" ht="12.75" customHeight="1" x14ac:dyDescent="0.2">
      <c r="A584" s="174"/>
      <c r="B584" s="174"/>
      <c r="C584" s="174"/>
      <c r="D584" s="174"/>
      <c r="E584" s="174"/>
      <c r="F584" s="174"/>
      <c r="G584" s="174"/>
      <c r="H584" s="174"/>
      <c r="I584" s="174"/>
      <c r="J584" s="174"/>
      <c r="K584" s="174"/>
      <c r="L584" s="174"/>
      <c r="M584" s="174"/>
      <c r="N584" s="174"/>
      <c r="O584" s="174"/>
      <c r="P584" s="174"/>
      <c r="Q584" s="174"/>
      <c r="R584" s="174"/>
      <c r="S584" s="174"/>
      <c r="T584" s="174"/>
      <c r="U584" s="174"/>
      <c r="V584" s="174"/>
      <c r="W584" s="174"/>
      <c r="X584" s="174"/>
      <c r="Y584" s="174"/>
      <c r="Z584" s="174"/>
    </row>
    <row r="585" spans="1:26" ht="12.75" customHeight="1" x14ac:dyDescent="0.2">
      <c r="A585" s="174"/>
      <c r="B585" s="174"/>
      <c r="C585" s="174"/>
      <c r="D585" s="174"/>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row>
    <row r="586" spans="1:26" ht="12.75" customHeight="1" x14ac:dyDescent="0.2">
      <c r="A586" s="174"/>
      <c r="B586" s="174"/>
      <c r="C586" s="174"/>
      <c r="D586" s="174"/>
      <c r="E586" s="174"/>
      <c r="F586" s="174"/>
      <c r="G586" s="174"/>
      <c r="H586" s="174"/>
      <c r="I586" s="174"/>
      <c r="J586" s="174"/>
      <c r="K586" s="174"/>
      <c r="L586" s="174"/>
      <c r="M586" s="174"/>
      <c r="N586" s="174"/>
      <c r="O586" s="174"/>
      <c r="P586" s="174"/>
      <c r="Q586" s="174"/>
      <c r="R586" s="174"/>
      <c r="S586" s="174"/>
      <c r="T586" s="174"/>
      <c r="U586" s="174"/>
      <c r="V586" s="174"/>
      <c r="W586" s="174"/>
      <c r="X586" s="174"/>
      <c r="Y586" s="174"/>
      <c r="Z586" s="174"/>
    </row>
    <row r="587" spans="1:26" ht="12.75" customHeight="1" x14ac:dyDescent="0.2">
      <c r="A587" s="174"/>
      <c r="B587" s="174"/>
      <c r="C587" s="174"/>
      <c r="D587" s="174"/>
      <c r="E587" s="174"/>
      <c r="F587" s="174"/>
      <c r="G587" s="174"/>
      <c r="H587" s="174"/>
      <c r="I587" s="174"/>
      <c r="J587" s="174"/>
      <c r="K587" s="174"/>
      <c r="L587" s="174"/>
      <c r="M587" s="174"/>
      <c r="N587" s="174"/>
      <c r="O587" s="174"/>
      <c r="P587" s="174"/>
      <c r="Q587" s="174"/>
      <c r="R587" s="174"/>
      <c r="S587" s="174"/>
      <c r="T587" s="174"/>
      <c r="U587" s="174"/>
      <c r="V587" s="174"/>
      <c r="W587" s="174"/>
      <c r="X587" s="174"/>
      <c r="Y587" s="174"/>
      <c r="Z587" s="174"/>
    </row>
    <row r="588" spans="1:26" ht="12.75" customHeight="1" x14ac:dyDescent="0.2">
      <c r="A588" s="174"/>
      <c r="B588" s="174"/>
      <c r="C588" s="174"/>
      <c r="D588" s="174"/>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row>
    <row r="589" spans="1:26" ht="12.75" customHeight="1" x14ac:dyDescent="0.2">
      <c r="A589" s="174"/>
      <c r="B589" s="174"/>
      <c r="C589" s="174"/>
      <c r="D589" s="174"/>
      <c r="E589" s="174"/>
      <c r="F589" s="174"/>
      <c r="G589" s="174"/>
      <c r="H589" s="174"/>
      <c r="I589" s="174"/>
      <c r="J589" s="174"/>
      <c r="K589" s="174"/>
      <c r="L589" s="174"/>
      <c r="M589" s="174"/>
      <c r="N589" s="174"/>
      <c r="O589" s="174"/>
      <c r="P589" s="174"/>
      <c r="Q589" s="174"/>
      <c r="R589" s="174"/>
      <c r="S589" s="174"/>
      <c r="T589" s="174"/>
      <c r="U589" s="174"/>
      <c r="V589" s="174"/>
      <c r="W589" s="174"/>
      <c r="X589" s="174"/>
      <c r="Y589" s="174"/>
      <c r="Z589" s="174"/>
    </row>
    <row r="590" spans="1:26" ht="12.75" customHeight="1" x14ac:dyDescent="0.2">
      <c r="A590" s="174"/>
      <c r="B590" s="174"/>
      <c r="C590" s="174"/>
      <c r="D590" s="174"/>
      <c r="E590" s="174"/>
      <c r="F590" s="174"/>
      <c r="G590" s="174"/>
      <c r="H590" s="174"/>
      <c r="I590" s="174"/>
      <c r="J590" s="174"/>
      <c r="K590" s="174"/>
      <c r="L590" s="174"/>
      <c r="M590" s="174"/>
      <c r="N590" s="174"/>
      <c r="O590" s="174"/>
      <c r="P590" s="174"/>
      <c r="Q590" s="174"/>
      <c r="R590" s="174"/>
      <c r="S590" s="174"/>
      <c r="T590" s="174"/>
      <c r="U590" s="174"/>
      <c r="V590" s="174"/>
      <c r="W590" s="174"/>
      <c r="X590" s="174"/>
      <c r="Y590" s="174"/>
      <c r="Z590" s="174"/>
    </row>
    <row r="591" spans="1:26" ht="12.75" customHeight="1" x14ac:dyDescent="0.2">
      <c r="A591" s="174"/>
      <c r="B591" s="174"/>
      <c r="C591" s="174"/>
      <c r="D591" s="174"/>
      <c r="E591" s="174"/>
      <c r="F591" s="174"/>
      <c r="G591" s="174"/>
      <c r="H591" s="174"/>
      <c r="I591" s="174"/>
      <c r="J591" s="174"/>
      <c r="K591" s="174"/>
      <c r="L591" s="174"/>
      <c r="M591" s="174"/>
      <c r="N591" s="174"/>
      <c r="O591" s="174"/>
      <c r="P591" s="174"/>
      <c r="Q591" s="174"/>
      <c r="R591" s="174"/>
      <c r="S591" s="174"/>
      <c r="T591" s="174"/>
      <c r="U591" s="174"/>
      <c r="V591" s="174"/>
      <c r="W591" s="174"/>
      <c r="X591" s="174"/>
      <c r="Y591" s="174"/>
      <c r="Z591" s="174"/>
    </row>
    <row r="592" spans="1:26" ht="12.75" customHeight="1" x14ac:dyDescent="0.2">
      <c r="A592" s="174"/>
      <c r="B592" s="174"/>
      <c r="C592" s="174"/>
      <c r="D592" s="174"/>
      <c r="E592" s="174"/>
      <c r="F592" s="174"/>
      <c r="G592" s="174"/>
      <c r="H592" s="174"/>
      <c r="I592" s="174"/>
      <c r="J592" s="174"/>
      <c r="K592" s="174"/>
      <c r="L592" s="174"/>
      <c r="M592" s="174"/>
      <c r="N592" s="174"/>
      <c r="O592" s="174"/>
      <c r="P592" s="174"/>
      <c r="Q592" s="174"/>
      <c r="R592" s="174"/>
      <c r="S592" s="174"/>
      <c r="T592" s="174"/>
      <c r="U592" s="174"/>
      <c r="V592" s="174"/>
      <c r="W592" s="174"/>
      <c r="X592" s="174"/>
      <c r="Y592" s="174"/>
      <c r="Z592" s="174"/>
    </row>
    <row r="593" spans="1:26" ht="12.75" customHeight="1" x14ac:dyDescent="0.2">
      <c r="A593" s="174"/>
      <c r="B593" s="174"/>
      <c r="C593" s="174"/>
      <c r="D593" s="174"/>
      <c r="E593" s="174"/>
      <c r="F593" s="174"/>
      <c r="G593" s="174"/>
      <c r="H593" s="174"/>
      <c r="I593" s="174"/>
      <c r="J593" s="174"/>
      <c r="K593" s="174"/>
      <c r="L593" s="174"/>
      <c r="M593" s="174"/>
      <c r="N593" s="174"/>
      <c r="O593" s="174"/>
      <c r="P593" s="174"/>
      <c r="Q593" s="174"/>
      <c r="R593" s="174"/>
      <c r="S593" s="174"/>
      <c r="T593" s="174"/>
      <c r="U593" s="174"/>
      <c r="V593" s="174"/>
      <c r="W593" s="174"/>
      <c r="X593" s="174"/>
      <c r="Y593" s="174"/>
      <c r="Z593" s="174"/>
    </row>
    <row r="594" spans="1:26" ht="12.75" customHeight="1" x14ac:dyDescent="0.2">
      <c r="A594" s="174"/>
      <c r="B594" s="174"/>
      <c r="C594" s="174"/>
      <c r="D594" s="174"/>
      <c r="E594" s="174"/>
      <c r="F594" s="174"/>
      <c r="G594" s="174"/>
      <c r="H594" s="174"/>
      <c r="I594" s="174"/>
      <c r="J594" s="174"/>
      <c r="K594" s="174"/>
      <c r="L594" s="174"/>
      <c r="M594" s="174"/>
      <c r="N594" s="174"/>
      <c r="O594" s="174"/>
      <c r="P594" s="174"/>
      <c r="Q594" s="174"/>
      <c r="R594" s="174"/>
      <c r="S594" s="174"/>
      <c r="T594" s="174"/>
      <c r="U594" s="174"/>
      <c r="V594" s="174"/>
      <c r="W594" s="174"/>
      <c r="X594" s="174"/>
      <c r="Y594" s="174"/>
      <c r="Z594" s="174"/>
    </row>
    <row r="595" spans="1:26" ht="12.75" customHeight="1" x14ac:dyDescent="0.2">
      <c r="A595" s="174"/>
      <c r="B595" s="174"/>
      <c r="C595" s="174"/>
      <c r="D595" s="174"/>
      <c r="E595" s="174"/>
      <c r="F595" s="174"/>
      <c r="G595" s="174"/>
      <c r="H595" s="174"/>
      <c r="I595" s="174"/>
      <c r="J595" s="174"/>
      <c r="K595" s="174"/>
      <c r="L595" s="174"/>
      <c r="M595" s="174"/>
      <c r="N595" s="174"/>
      <c r="O595" s="174"/>
      <c r="P595" s="174"/>
      <c r="Q595" s="174"/>
      <c r="R595" s="174"/>
      <c r="S595" s="174"/>
      <c r="T595" s="174"/>
      <c r="U595" s="174"/>
      <c r="V595" s="174"/>
      <c r="W595" s="174"/>
      <c r="X595" s="174"/>
      <c r="Y595" s="174"/>
      <c r="Z595" s="174"/>
    </row>
    <row r="596" spans="1:26" ht="12.75" customHeight="1" x14ac:dyDescent="0.2">
      <c r="A596" s="174"/>
      <c r="B596" s="174"/>
      <c r="C596" s="174"/>
      <c r="D596" s="174"/>
      <c r="E596" s="174"/>
      <c r="F596" s="174"/>
      <c r="G596" s="174"/>
      <c r="H596" s="174"/>
      <c r="I596" s="174"/>
      <c r="J596" s="174"/>
      <c r="K596" s="174"/>
      <c r="L596" s="174"/>
      <c r="M596" s="174"/>
      <c r="N596" s="174"/>
      <c r="O596" s="174"/>
      <c r="P596" s="174"/>
      <c r="Q596" s="174"/>
      <c r="R596" s="174"/>
      <c r="S596" s="174"/>
      <c r="T596" s="174"/>
      <c r="U596" s="174"/>
      <c r="V596" s="174"/>
      <c r="W596" s="174"/>
      <c r="X596" s="174"/>
      <c r="Y596" s="174"/>
      <c r="Z596" s="174"/>
    </row>
    <row r="597" spans="1:26" ht="12.75" customHeight="1" x14ac:dyDescent="0.2">
      <c r="A597" s="174"/>
      <c r="B597" s="174"/>
      <c r="C597" s="174"/>
      <c r="D597" s="174"/>
      <c r="E597" s="174"/>
      <c r="F597" s="174"/>
      <c r="G597" s="174"/>
      <c r="H597" s="174"/>
      <c r="I597" s="174"/>
      <c r="J597" s="174"/>
      <c r="K597" s="174"/>
      <c r="L597" s="174"/>
      <c r="M597" s="174"/>
      <c r="N597" s="174"/>
      <c r="O597" s="174"/>
      <c r="P597" s="174"/>
      <c r="Q597" s="174"/>
      <c r="R597" s="174"/>
      <c r="S597" s="174"/>
      <c r="T597" s="174"/>
      <c r="U597" s="174"/>
      <c r="V597" s="174"/>
      <c r="W597" s="174"/>
      <c r="X597" s="174"/>
      <c r="Y597" s="174"/>
      <c r="Z597" s="174"/>
    </row>
    <row r="598" spans="1:26" ht="12.75" customHeight="1" x14ac:dyDescent="0.2">
      <c r="A598" s="174"/>
      <c r="B598" s="174"/>
      <c r="C598" s="174"/>
      <c r="D598" s="174"/>
      <c r="E598" s="174"/>
      <c r="F598" s="174"/>
      <c r="G598" s="174"/>
      <c r="H598" s="174"/>
      <c r="I598" s="174"/>
      <c r="J598" s="174"/>
      <c r="K598" s="174"/>
      <c r="L598" s="174"/>
      <c r="M598" s="174"/>
      <c r="N598" s="174"/>
      <c r="O598" s="174"/>
      <c r="P598" s="174"/>
      <c r="Q598" s="174"/>
      <c r="R598" s="174"/>
      <c r="S598" s="174"/>
      <c r="T598" s="174"/>
      <c r="U598" s="174"/>
      <c r="V598" s="174"/>
      <c r="W598" s="174"/>
      <c r="X598" s="174"/>
      <c r="Y598" s="174"/>
      <c r="Z598" s="174"/>
    </row>
    <row r="599" spans="1:26" ht="12.75" customHeight="1" x14ac:dyDescent="0.2">
      <c r="A599" s="174"/>
      <c r="B599" s="174"/>
      <c r="C599" s="174"/>
      <c r="D599" s="174"/>
      <c r="E599" s="174"/>
      <c r="F599" s="174"/>
      <c r="G599" s="174"/>
      <c r="H599" s="174"/>
      <c r="I599" s="174"/>
      <c r="J599" s="174"/>
      <c r="K599" s="174"/>
      <c r="L599" s="174"/>
      <c r="M599" s="174"/>
      <c r="N599" s="174"/>
      <c r="O599" s="174"/>
      <c r="P599" s="174"/>
      <c r="Q599" s="174"/>
      <c r="R599" s="174"/>
      <c r="S599" s="174"/>
      <c r="T599" s="174"/>
      <c r="U599" s="174"/>
      <c r="V599" s="174"/>
      <c r="W599" s="174"/>
      <c r="X599" s="174"/>
      <c r="Y599" s="174"/>
      <c r="Z599" s="174"/>
    </row>
    <row r="600" spans="1:26" ht="12.75" customHeight="1" x14ac:dyDescent="0.2">
      <c r="A600" s="174"/>
      <c r="B600" s="174"/>
      <c r="C600" s="174"/>
      <c r="D600" s="174"/>
      <c r="E600" s="174"/>
      <c r="F600" s="174"/>
      <c r="G600" s="174"/>
      <c r="H600" s="174"/>
      <c r="I600" s="174"/>
      <c r="J600" s="174"/>
      <c r="K600" s="174"/>
      <c r="L600" s="174"/>
      <c r="M600" s="174"/>
      <c r="N600" s="174"/>
      <c r="O600" s="174"/>
      <c r="P600" s="174"/>
      <c r="Q600" s="174"/>
      <c r="R600" s="174"/>
      <c r="S600" s="174"/>
      <c r="T600" s="174"/>
      <c r="U600" s="174"/>
      <c r="V600" s="174"/>
      <c r="W600" s="174"/>
      <c r="X600" s="174"/>
      <c r="Y600" s="174"/>
      <c r="Z600" s="174"/>
    </row>
    <row r="601" spans="1:26" ht="12.75" customHeight="1" x14ac:dyDescent="0.2">
      <c r="A601" s="174"/>
      <c r="B601" s="174"/>
      <c r="C601" s="174"/>
      <c r="D601" s="174"/>
      <c r="E601" s="174"/>
      <c r="F601" s="174"/>
      <c r="G601" s="174"/>
      <c r="H601" s="174"/>
      <c r="I601" s="174"/>
      <c r="J601" s="174"/>
      <c r="K601" s="174"/>
      <c r="L601" s="174"/>
      <c r="M601" s="174"/>
      <c r="N601" s="174"/>
      <c r="O601" s="174"/>
      <c r="P601" s="174"/>
      <c r="Q601" s="174"/>
      <c r="R601" s="174"/>
      <c r="S601" s="174"/>
      <c r="T601" s="174"/>
      <c r="U601" s="174"/>
      <c r="V601" s="174"/>
      <c r="W601" s="174"/>
      <c r="X601" s="174"/>
      <c r="Y601" s="174"/>
      <c r="Z601" s="174"/>
    </row>
    <row r="602" spans="1:26" ht="12.75" customHeight="1" x14ac:dyDescent="0.2">
      <c r="A602" s="174"/>
      <c r="B602" s="174"/>
      <c r="C602" s="174"/>
      <c r="D602" s="174"/>
      <c r="E602" s="174"/>
      <c r="F602" s="174"/>
      <c r="G602" s="174"/>
      <c r="H602" s="174"/>
      <c r="I602" s="174"/>
      <c r="J602" s="174"/>
      <c r="K602" s="174"/>
      <c r="L602" s="174"/>
      <c r="M602" s="174"/>
      <c r="N602" s="174"/>
      <c r="O602" s="174"/>
      <c r="P602" s="174"/>
      <c r="Q602" s="174"/>
      <c r="R602" s="174"/>
      <c r="S602" s="174"/>
      <c r="T602" s="174"/>
      <c r="U602" s="174"/>
      <c r="V602" s="174"/>
      <c r="W602" s="174"/>
      <c r="X602" s="174"/>
      <c r="Y602" s="174"/>
      <c r="Z602" s="174"/>
    </row>
    <row r="603" spans="1:26" ht="12.75" customHeight="1" x14ac:dyDescent="0.2">
      <c r="A603" s="174"/>
      <c r="B603" s="174"/>
      <c r="C603" s="174"/>
      <c r="D603" s="174"/>
      <c r="E603" s="174"/>
      <c r="F603" s="174"/>
      <c r="G603" s="174"/>
      <c r="H603" s="174"/>
      <c r="I603" s="174"/>
      <c r="J603" s="174"/>
      <c r="K603" s="174"/>
      <c r="L603" s="174"/>
      <c r="M603" s="174"/>
      <c r="N603" s="174"/>
      <c r="O603" s="174"/>
      <c r="P603" s="174"/>
      <c r="Q603" s="174"/>
      <c r="R603" s="174"/>
      <c r="S603" s="174"/>
      <c r="T603" s="174"/>
      <c r="U603" s="174"/>
      <c r="V603" s="174"/>
      <c r="W603" s="174"/>
      <c r="X603" s="174"/>
      <c r="Y603" s="174"/>
      <c r="Z603" s="174"/>
    </row>
    <row r="604" spans="1:26" ht="12.75" customHeight="1" x14ac:dyDescent="0.2">
      <c r="A604" s="174"/>
      <c r="B604" s="174"/>
      <c r="C604" s="174"/>
      <c r="D604" s="174"/>
      <c r="E604" s="174"/>
      <c r="F604" s="174"/>
      <c r="G604" s="174"/>
      <c r="H604" s="174"/>
      <c r="I604" s="174"/>
      <c r="J604" s="174"/>
      <c r="K604" s="174"/>
      <c r="L604" s="174"/>
      <c r="M604" s="174"/>
      <c r="N604" s="174"/>
      <c r="O604" s="174"/>
      <c r="P604" s="174"/>
      <c r="Q604" s="174"/>
      <c r="R604" s="174"/>
      <c r="S604" s="174"/>
      <c r="T604" s="174"/>
      <c r="U604" s="174"/>
      <c r="V604" s="174"/>
      <c r="W604" s="174"/>
      <c r="X604" s="174"/>
      <c r="Y604" s="174"/>
      <c r="Z604" s="174"/>
    </row>
    <row r="605" spans="1:26" ht="12.75" customHeight="1" x14ac:dyDescent="0.2">
      <c r="A605" s="174"/>
      <c r="B605" s="174"/>
      <c r="C605" s="174"/>
      <c r="D605" s="174"/>
      <c r="E605" s="174"/>
      <c r="F605" s="174"/>
      <c r="G605" s="174"/>
      <c r="H605" s="174"/>
      <c r="I605" s="174"/>
      <c r="J605" s="174"/>
      <c r="K605" s="174"/>
      <c r="L605" s="174"/>
      <c r="M605" s="174"/>
      <c r="N605" s="174"/>
      <c r="O605" s="174"/>
      <c r="P605" s="174"/>
      <c r="Q605" s="174"/>
      <c r="R605" s="174"/>
      <c r="S605" s="174"/>
      <c r="T605" s="174"/>
      <c r="U605" s="174"/>
      <c r="V605" s="174"/>
      <c r="W605" s="174"/>
      <c r="X605" s="174"/>
      <c r="Y605" s="174"/>
      <c r="Z605" s="174"/>
    </row>
    <row r="606" spans="1:26" ht="12.75" customHeight="1" x14ac:dyDescent="0.2">
      <c r="A606" s="174"/>
      <c r="B606" s="174"/>
      <c r="C606" s="174"/>
      <c r="D606" s="174"/>
      <c r="E606" s="174"/>
      <c r="F606" s="174"/>
      <c r="G606" s="174"/>
      <c r="H606" s="174"/>
      <c r="I606" s="174"/>
      <c r="J606" s="174"/>
      <c r="K606" s="174"/>
      <c r="L606" s="174"/>
      <c r="M606" s="174"/>
      <c r="N606" s="174"/>
      <c r="O606" s="174"/>
      <c r="P606" s="174"/>
      <c r="Q606" s="174"/>
      <c r="R606" s="174"/>
      <c r="S606" s="174"/>
      <c r="T606" s="174"/>
      <c r="U606" s="174"/>
      <c r="V606" s="174"/>
      <c r="W606" s="174"/>
      <c r="X606" s="174"/>
      <c r="Y606" s="174"/>
      <c r="Z606" s="174"/>
    </row>
    <row r="607" spans="1:26" ht="12.75" customHeight="1" x14ac:dyDescent="0.2">
      <c r="A607" s="174"/>
      <c r="B607" s="174"/>
      <c r="C607" s="174"/>
      <c r="D607" s="174"/>
      <c r="E607" s="174"/>
      <c r="F607" s="174"/>
      <c r="G607" s="174"/>
      <c r="H607" s="174"/>
      <c r="I607" s="174"/>
      <c r="J607" s="174"/>
      <c r="K607" s="174"/>
      <c r="L607" s="174"/>
      <c r="M607" s="174"/>
      <c r="N607" s="174"/>
      <c r="O607" s="174"/>
      <c r="P607" s="174"/>
      <c r="Q607" s="174"/>
      <c r="R607" s="174"/>
      <c r="S607" s="174"/>
      <c r="T607" s="174"/>
      <c r="U607" s="174"/>
      <c r="V607" s="174"/>
      <c r="W607" s="174"/>
      <c r="X607" s="174"/>
      <c r="Y607" s="174"/>
      <c r="Z607" s="174"/>
    </row>
    <row r="608" spans="1:26" ht="12.75" customHeight="1" x14ac:dyDescent="0.2">
      <c r="A608" s="174"/>
      <c r="B608" s="174"/>
      <c r="C608" s="174"/>
      <c r="D608" s="174"/>
      <c r="E608" s="174"/>
      <c r="F608" s="174"/>
      <c r="G608" s="174"/>
      <c r="H608" s="174"/>
      <c r="I608" s="174"/>
      <c r="J608" s="174"/>
      <c r="K608" s="174"/>
      <c r="L608" s="174"/>
      <c r="M608" s="174"/>
      <c r="N608" s="174"/>
      <c r="O608" s="174"/>
      <c r="P608" s="174"/>
      <c r="Q608" s="174"/>
      <c r="R608" s="174"/>
      <c r="S608" s="174"/>
      <c r="T608" s="174"/>
      <c r="U608" s="174"/>
      <c r="V608" s="174"/>
      <c r="W608" s="174"/>
      <c r="X608" s="174"/>
      <c r="Y608" s="174"/>
      <c r="Z608" s="174"/>
    </row>
    <row r="609" spans="1:26" ht="12.75" customHeight="1" x14ac:dyDescent="0.2">
      <c r="A609" s="174"/>
      <c r="B609" s="174"/>
      <c r="C609" s="174"/>
      <c r="D609" s="174"/>
      <c r="E609" s="174"/>
      <c r="F609" s="174"/>
      <c r="G609" s="174"/>
      <c r="H609" s="174"/>
      <c r="I609" s="174"/>
      <c r="J609" s="174"/>
      <c r="K609" s="174"/>
      <c r="L609" s="174"/>
      <c r="M609" s="174"/>
      <c r="N609" s="174"/>
      <c r="O609" s="174"/>
      <c r="P609" s="174"/>
      <c r="Q609" s="174"/>
      <c r="R609" s="174"/>
      <c r="S609" s="174"/>
      <c r="T609" s="174"/>
      <c r="U609" s="174"/>
      <c r="V609" s="174"/>
      <c r="W609" s="174"/>
      <c r="X609" s="174"/>
      <c r="Y609" s="174"/>
      <c r="Z609" s="174"/>
    </row>
    <row r="610" spans="1:26" ht="12.75" customHeight="1" x14ac:dyDescent="0.2">
      <c r="A610" s="174"/>
      <c r="B610" s="174"/>
      <c r="C610" s="174"/>
      <c r="D610" s="174"/>
      <c r="E610" s="174"/>
      <c r="F610" s="174"/>
      <c r="G610" s="174"/>
      <c r="H610" s="174"/>
      <c r="I610" s="174"/>
      <c r="J610" s="174"/>
      <c r="K610" s="174"/>
      <c r="L610" s="174"/>
      <c r="M610" s="174"/>
      <c r="N610" s="174"/>
      <c r="O610" s="174"/>
      <c r="P610" s="174"/>
      <c r="Q610" s="174"/>
      <c r="R610" s="174"/>
      <c r="S610" s="174"/>
      <c r="T610" s="174"/>
      <c r="U610" s="174"/>
      <c r="V610" s="174"/>
      <c r="W610" s="174"/>
      <c r="X610" s="174"/>
      <c r="Y610" s="174"/>
      <c r="Z610" s="174"/>
    </row>
    <row r="611" spans="1:26" ht="12.75" customHeight="1" x14ac:dyDescent="0.2">
      <c r="A611" s="174"/>
      <c r="B611" s="174"/>
      <c r="C611" s="174"/>
      <c r="D611" s="174"/>
      <c r="E611" s="174"/>
      <c r="F611" s="174"/>
      <c r="G611" s="174"/>
      <c r="H611" s="174"/>
      <c r="I611" s="174"/>
      <c r="J611" s="174"/>
      <c r="K611" s="174"/>
      <c r="L611" s="174"/>
      <c r="M611" s="174"/>
      <c r="N611" s="174"/>
      <c r="O611" s="174"/>
      <c r="P611" s="174"/>
      <c r="Q611" s="174"/>
      <c r="R611" s="174"/>
      <c r="S611" s="174"/>
      <c r="T611" s="174"/>
      <c r="U611" s="174"/>
      <c r="V611" s="174"/>
      <c r="W611" s="174"/>
      <c r="X611" s="174"/>
      <c r="Y611" s="174"/>
      <c r="Z611" s="174"/>
    </row>
    <row r="612" spans="1:26" ht="12.75" customHeight="1" x14ac:dyDescent="0.2">
      <c r="A612" s="174"/>
      <c r="B612" s="174"/>
      <c r="C612" s="174"/>
      <c r="D612" s="174"/>
      <c r="E612" s="174"/>
      <c r="F612" s="174"/>
      <c r="G612" s="174"/>
      <c r="H612" s="174"/>
      <c r="I612" s="174"/>
      <c r="J612" s="174"/>
      <c r="K612" s="174"/>
      <c r="L612" s="174"/>
      <c r="M612" s="174"/>
      <c r="N612" s="174"/>
      <c r="O612" s="174"/>
      <c r="P612" s="174"/>
      <c r="Q612" s="174"/>
      <c r="R612" s="174"/>
      <c r="S612" s="174"/>
      <c r="T612" s="174"/>
      <c r="U612" s="174"/>
      <c r="V612" s="174"/>
      <c r="W612" s="174"/>
      <c r="X612" s="174"/>
      <c r="Y612" s="174"/>
      <c r="Z612" s="174"/>
    </row>
    <row r="613" spans="1:26" ht="12.75" customHeight="1" x14ac:dyDescent="0.2">
      <c r="A613" s="174"/>
      <c r="B613" s="174"/>
      <c r="C613" s="174"/>
      <c r="D613" s="174"/>
      <c r="E613" s="174"/>
      <c r="F613" s="174"/>
      <c r="G613" s="174"/>
      <c r="H613" s="174"/>
      <c r="I613" s="174"/>
      <c r="J613" s="174"/>
      <c r="K613" s="174"/>
      <c r="L613" s="174"/>
      <c r="M613" s="174"/>
      <c r="N613" s="174"/>
      <c r="O613" s="174"/>
      <c r="P613" s="174"/>
      <c r="Q613" s="174"/>
      <c r="R613" s="174"/>
      <c r="S613" s="174"/>
      <c r="T613" s="174"/>
      <c r="U613" s="174"/>
      <c r="V613" s="174"/>
      <c r="W613" s="174"/>
      <c r="X613" s="174"/>
      <c r="Y613" s="174"/>
      <c r="Z613" s="174"/>
    </row>
    <row r="614" spans="1:26" ht="12.75" customHeight="1" x14ac:dyDescent="0.2">
      <c r="A614" s="174"/>
      <c r="B614" s="174"/>
      <c r="C614" s="174"/>
      <c r="D614" s="174"/>
      <c r="E614" s="174"/>
      <c r="F614" s="174"/>
      <c r="G614" s="174"/>
      <c r="H614" s="174"/>
      <c r="I614" s="174"/>
      <c r="J614" s="174"/>
      <c r="K614" s="174"/>
      <c r="L614" s="174"/>
      <c r="M614" s="174"/>
      <c r="N614" s="174"/>
      <c r="O614" s="174"/>
      <c r="P614" s="174"/>
      <c r="Q614" s="174"/>
      <c r="R614" s="174"/>
      <c r="S614" s="174"/>
      <c r="T614" s="174"/>
      <c r="U614" s="174"/>
      <c r="V614" s="174"/>
      <c r="W614" s="174"/>
      <c r="X614" s="174"/>
      <c r="Y614" s="174"/>
      <c r="Z614" s="174"/>
    </row>
    <row r="615" spans="1:26" ht="12.75" customHeight="1" x14ac:dyDescent="0.2">
      <c r="A615" s="174"/>
      <c r="B615" s="174"/>
      <c r="C615" s="174"/>
      <c r="D615" s="174"/>
      <c r="E615" s="174"/>
      <c r="F615" s="174"/>
      <c r="G615" s="174"/>
      <c r="H615" s="174"/>
      <c r="I615" s="174"/>
      <c r="J615" s="174"/>
      <c r="K615" s="174"/>
      <c r="L615" s="174"/>
      <c r="M615" s="174"/>
      <c r="N615" s="174"/>
      <c r="O615" s="174"/>
      <c r="P615" s="174"/>
      <c r="Q615" s="174"/>
      <c r="R615" s="174"/>
      <c r="S615" s="174"/>
      <c r="T615" s="174"/>
      <c r="U615" s="174"/>
      <c r="V615" s="174"/>
      <c r="W615" s="174"/>
      <c r="X615" s="174"/>
      <c r="Y615" s="174"/>
      <c r="Z615" s="174"/>
    </row>
    <row r="616" spans="1:26" ht="12.75" customHeight="1" x14ac:dyDescent="0.2">
      <c r="A616" s="174"/>
      <c r="B616" s="174"/>
      <c r="C616" s="174"/>
      <c r="D616" s="174"/>
      <c r="E616" s="174"/>
      <c r="F616" s="174"/>
      <c r="G616" s="174"/>
      <c r="H616" s="174"/>
      <c r="I616" s="174"/>
      <c r="J616" s="174"/>
      <c r="K616" s="174"/>
      <c r="L616" s="174"/>
      <c r="M616" s="174"/>
      <c r="N616" s="174"/>
      <c r="O616" s="174"/>
      <c r="P616" s="174"/>
      <c r="Q616" s="174"/>
      <c r="R616" s="174"/>
      <c r="S616" s="174"/>
      <c r="T616" s="174"/>
      <c r="U616" s="174"/>
      <c r="V616" s="174"/>
      <c r="W616" s="174"/>
      <c r="X616" s="174"/>
      <c r="Y616" s="174"/>
      <c r="Z616" s="174"/>
    </row>
    <row r="617" spans="1:26" ht="12.75" customHeight="1" x14ac:dyDescent="0.2">
      <c r="A617" s="174"/>
      <c r="B617" s="174"/>
      <c r="C617" s="174"/>
      <c r="D617" s="174"/>
      <c r="E617" s="174"/>
      <c r="F617" s="174"/>
      <c r="G617" s="174"/>
      <c r="H617" s="174"/>
      <c r="I617" s="174"/>
      <c r="J617" s="174"/>
      <c r="K617" s="174"/>
      <c r="L617" s="174"/>
      <c r="M617" s="174"/>
      <c r="N617" s="174"/>
      <c r="O617" s="174"/>
      <c r="P617" s="174"/>
      <c r="Q617" s="174"/>
      <c r="R617" s="174"/>
      <c r="S617" s="174"/>
      <c r="T617" s="174"/>
      <c r="U617" s="174"/>
      <c r="V617" s="174"/>
      <c r="W617" s="174"/>
      <c r="X617" s="174"/>
      <c r="Y617" s="174"/>
      <c r="Z617" s="174"/>
    </row>
    <row r="618" spans="1:26" ht="12.75" customHeight="1" x14ac:dyDescent="0.2">
      <c r="A618" s="174"/>
      <c r="B618" s="174"/>
      <c r="C618" s="174"/>
      <c r="D618" s="174"/>
      <c r="E618" s="174"/>
      <c r="F618" s="174"/>
      <c r="G618" s="174"/>
      <c r="H618" s="174"/>
      <c r="I618" s="174"/>
      <c r="J618" s="174"/>
      <c r="K618" s="174"/>
      <c r="L618" s="174"/>
      <c r="M618" s="174"/>
      <c r="N618" s="174"/>
      <c r="O618" s="174"/>
      <c r="P618" s="174"/>
      <c r="Q618" s="174"/>
      <c r="R618" s="174"/>
      <c r="S618" s="174"/>
      <c r="T618" s="174"/>
      <c r="U618" s="174"/>
      <c r="V618" s="174"/>
      <c r="W618" s="174"/>
      <c r="X618" s="174"/>
      <c r="Y618" s="174"/>
      <c r="Z618" s="174"/>
    </row>
    <row r="619" spans="1:26" ht="12.75" customHeight="1" x14ac:dyDescent="0.2">
      <c r="A619" s="174"/>
      <c r="B619" s="174"/>
      <c r="C619" s="174"/>
      <c r="D619" s="174"/>
      <c r="E619" s="174"/>
      <c r="F619" s="174"/>
      <c r="G619" s="174"/>
      <c r="H619" s="174"/>
      <c r="I619" s="174"/>
      <c r="J619" s="174"/>
      <c r="K619" s="174"/>
      <c r="L619" s="174"/>
      <c r="M619" s="174"/>
      <c r="N619" s="174"/>
      <c r="O619" s="174"/>
      <c r="P619" s="174"/>
      <c r="Q619" s="174"/>
      <c r="R619" s="174"/>
      <c r="S619" s="174"/>
      <c r="T619" s="174"/>
      <c r="U619" s="174"/>
      <c r="V619" s="174"/>
      <c r="W619" s="174"/>
      <c r="X619" s="174"/>
      <c r="Y619" s="174"/>
      <c r="Z619" s="174"/>
    </row>
    <row r="620" spans="1:26" ht="12.75" customHeight="1" x14ac:dyDescent="0.2">
      <c r="A620" s="174"/>
      <c r="B620" s="174"/>
      <c r="C620" s="174"/>
      <c r="D620" s="174"/>
      <c r="E620" s="174"/>
      <c r="F620" s="174"/>
      <c r="G620" s="174"/>
      <c r="H620" s="174"/>
      <c r="I620" s="174"/>
      <c r="J620" s="174"/>
      <c r="K620" s="174"/>
      <c r="L620" s="174"/>
      <c r="M620" s="174"/>
      <c r="N620" s="174"/>
      <c r="O620" s="174"/>
      <c r="P620" s="174"/>
      <c r="Q620" s="174"/>
      <c r="R620" s="174"/>
      <c r="S620" s="174"/>
      <c r="T620" s="174"/>
      <c r="U620" s="174"/>
      <c r="V620" s="174"/>
      <c r="W620" s="174"/>
      <c r="X620" s="174"/>
      <c r="Y620" s="174"/>
      <c r="Z620" s="174"/>
    </row>
    <row r="621" spans="1:26" ht="12.75" customHeight="1" x14ac:dyDescent="0.2">
      <c r="A621" s="174"/>
      <c r="B621" s="174"/>
      <c r="C621" s="174"/>
      <c r="D621" s="174"/>
      <c r="E621" s="174"/>
      <c r="F621" s="174"/>
      <c r="G621" s="174"/>
      <c r="H621" s="174"/>
      <c r="I621" s="174"/>
      <c r="J621" s="174"/>
      <c r="K621" s="174"/>
      <c r="L621" s="174"/>
      <c r="M621" s="174"/>
      <c r="N621" s="174"/>
      <c r="O621" s="174"/>
      <c r="P621" s="174"/>
      <c r="Q621" s="174"/>
      <c r="R621" s="174"/>
      <c r="S621" s="174"/>
      <c r="T621" s="174"/>
      <c r="U621" s="174"/>
      <c r="V621" s="174"/>
      <c r="W621" s="174"/>
      <c r="X621" s="174"/>
      <c r="Y621" s="174"/>
      <c r="Z621" s="174"/>
    </row>
    <row r="622" spans="1:26" ht="12.75" customHeight="1" x14ac:dyDescent="0.2">
      <c r="A622" s="174"/>
      <c r="B622" s="174"/>
      <c r="C622" s="174"/>
      <c r="D622" s="174"/>
      <c r="E622" s="174"/>
      <c r="F622" s="174"/>
      <c r="G622" s="174"/>
      <c r="H622" s="174"/>
      <c r="I622" s="174"/>
      <c r="J622" s="174"/>
      <c r="K622" s="174"/>
      <c r="L622" s="174"/>
      <c r="M622" s="174"/>
      <c r="N622" s="174"/>
      <c r="O622" s="174"/>
      <c r="P622" s="174"/>
      <c r="Q622" s="174"/>
      <c r="R622" s="174"/>
      <c r="S622" s="174"/>
      <c r="T622" s="174"/>
      <c r="U622" s="174"/>
      <c r="V622" s="174"/>
      <c r="W622" s="174"/>
      <c r="X622" s="174"/>
      <c r="Y622" s="174"/>
      <c r="Z622" s="174"/>
    </row>
    <row r="623" spans="1:26" ht="12.75" customHeight="1" x14ac:dyDescent="0.2">
      <c r="A623" s="174"/>
      <c r="B623" s="174"/>
      <c r="C623" s="174"/>
      <c r="D623" s="174"/>
      <c r="E623" s="174"/>
      <c r="F623" s="174"/>
      <c r="G623" s="174"/>
      <c r="H623" s="174"/>
      <c r="I623" s="174"/>
      <c r="J623" s="174"/>
      <c r="K623" s="174"/>
      <c r="L623" s="174"/>
      <c r="M623" s="174"/>
      <c r="N623" s="174"/>
      <c r="O623" s="174"/>
      <c r="P623" s="174"/>
      <c r="Q623" s="174"/>
      <c r="R623" s="174"/>
      <c r="S623" s="174"/>
      <c r="T623" s="174"/>
      <c r="U623" s="174"/>
      <c r="V623" s="174"/>
      <c r="W623" s="174"/>
      <c r="X623" s="174"/>
      <c r="Y623" s="174"/>
      <c r="Z623" s="174"/>
    </row>
    <row r="624" spans="1:26" ht="12.75" customHeight="1" x14ac:dyDescent="0.2">
      <c r="A624" s="174"/>
      <c r="B624" s="174"/>
      <c r="C624" s="174"/>
      <c r="D624" s="174"/>
      <c r="E624" s="174"/>
      <c r="F624" s="174"/>
      <c r="G624" s="174"/>
      <c r="H624" s="174"/>
      <c r="I624" s="174"/>
      <c r="J624" s="174"/>
      <c r="K624" s="174"/>
      <c r="L624" s="174"/>
      <c r="M624" s="174"/>
      <c r="N624" s="174"/>
      <c r="O624" s="174"/>
      <c r="P624" s="174"/>
      <c r="Q624" s="174"/>
      <c r="R624" s="174"/>
      <c r="S624" s="174"/>
      <c r="T624" s="174"/>
      <c r="U624" s="174"/>
      <c r="V624" s="174"/>
      <c r="W624" s="174"/>
      <c r="X624" s="174"/>
      <c r="Y624" s="174"/>
      <c r="Z624" s="174"/>
    </row>
    <row r="625" spans="1:26" ht="12.75" customHeight="1" x14ac:dyDescent="0.2">
      <c r="A625" s="174"/>
      <c r="B625" s="174"/>
      <c r="C625" s="174"/>
      <c r="D625" s="174"/>
      <c r="E625" s="174"/>
      <c r="F625" s="174"/>
      <c r="G625" s="174"/>
      <c r="H625" s="174"/>
      <c r="I625" s="174"/>
      <c r="J625" s="174"/>
      <c r="K625" s="174"/>
      <c r="L625" s="174"/>
      <c r="M625" s="174"/>
      <c r="N625" s="174"/>
      <c r="O625" s="174"/>
      <c r="P625" s="174"/>
      <c r="Q625" s="174"/>
      <c r="R625" s="174"/>
      <c r="S625" s="174"/>
      <c r="T625" s="174"/>
      <c r="U625" s="174"/>
      <c r="V625" s="174"/>
      <c r="W625" s="174"/>
      <c r="X625" s="174"/>
      <c r="Y625" s="174"/>
      <c r="Z625" s="174"/>
    </row>
    <row r="626" spans="1:26" ht="12.75" customHeight="1" x14ac:dyDescent="0.2">
      <c r="A626" s="174"/>
      <c r="B626" s="174"/>
      <c r="C626" s="174"/>
      <c r="D626" s="174"/>
      <c r="E626" s="174"/>
      <c r="F626" s="174"/>
      <c r="G626" s="174"/>
      <c r="H626" s="174"/>
      <c r="I626" s="174"/>
      <c r="J626" s="174"/>
      <c r="K626" s="174"/>
      <c r="L626" s="174"/>
      <c r="M626" s="174"/>
      <c r="N626" s="174"/>
      <c r="O626" s="174"/>
      <c r="P626" s="174"/>
      <c r="Q626" s="174"/>
      <c r="R626" s="174"/>
      <c r="S626" s="174"/>
      <c r="T626" s="174"/>
      <c r="U626" s="174"/>
      <c r="V626" s="174"/>
      <c r="W626" s="174"/>
      <c r="X626" s="174"/>
      <c r="Y626" s="174"/>
      <c r="Z626" s="174"/>
    </row>
    <row r="627" spans="1:26" ht="12.75" customHeight="1" x14ac:dyDescent="0.2">
      <c r="A627" s="174"/>
      <c r="B627" s="174"/>
      <c r="C627" s="174"/>
      <c r="D627" s="174"/>
      <c r="E627" s="174"/>
      <c r="F627" s="174"/>
      <c r="G627" s="174"/>
      <c r="H627" s="174"/>
      <c r="I627" s="174"/>
      <c r="J627" s="174"/>
      <c r="K627" s="174"/>
      <c r="L627" s="174"/>
      <c r="M627" s="174"/>
      <c r="N627" s="174"/>
      <c r="O627" s="174"/>
      <c r="P627" s="174"/>
      <c r="Q627" s="174"/>
      <c r="R627" s="174"/>
      <c r="S627" s="174"/>
      <c r="T627" s="174"/>
      <c r="U627" s="174"/>
      <c r="V627" s="174"/>
      <c r="W627" s="174"/>
      <c r="X627" s="174"/>
      <c r="Y627" s="174"/>
      <c r="Z627" s="174"/>
    </row>
    <row r="628" spans="1:26" ht="12.75" customHeight="1" x14ac:dyDescent="0.2">
      <c r="A628" s="174"/>
      <c r="B628" s="174"/>
      <c r="C628" s="174"/>
      <c r="D628" s="174"/>
      <c r="E628" s="174"/>
      <c r="F628" s="174"/>
      <c r="G628" s="174"/>
      <c r="H628" s="174"/>
      <c r="I628" s="174"/>
      <c r="J628" s="174"/>
      <c r="K628" s="174"/>
      <c r="L628" s="174"/>
      <c r="M628" s="174"/>
      <c r="N628" s="174"/>
      <c r="O628" s="174"/>
      <c r="P628" s="174"/>
      <c r="Q628" s="174"/>
      <c r="R628" s="174"/>
      <c r="S628" s="174"/>
      <c r="T628" s="174"/>
      <c r="U628" s="174"/>
      <c r="V628" s="174"/>
      <c r="W628" s="174"/>
      <c r="X628" s="174"/>
      <c r="Y628" s="174"/>
      <c r="Z628" s="174"/>
    </row>
    <row r="629" spans="1:26" ht="12.75" customHeight="1" x14ac:dyDescent="0.2">
      <c r="A629" s="174"/>
      <c r="B629" s="174"/>
      <c r="C629" s="174"/>
      <c r="D629" s="174"/>
      <c r="E629" s="174"/>
      <c r="F629" s="174"/>
      <c r="G629" s="174"/>
      <c r="H629" s="174"/>
      <c r="I629" s="174"/>
      <c r="J629" s="174"/>
      <c r="K629" s="174"/>
      <c r="L629" s="174"/>
      <c r="M629" s="174"/>
      <c r="N629" s="174"/>
      <c r="O629" s="174"/>
      <c r="P629" s="174"/>
      <c r="Q629" s="174"/>
      <c r="R629" s="174"/>
      <c r="S629" s="174"/>
      <c r="T629" s="174"/>
      <c r="U629" s="174"/>
      <c r="V629" s="174"/>
      <c r="W629" s="174"/>
      <c r="X629" s="174"/>
      <c r="Y629" s="174"/>
      <c r="Z629" s="174"/>
    </row>
    <row r="630" spans="1:26" ht="12.75" customHeight="1" x14ac:dyDescent="0.2">
      <c r="A630" s="174"/>
      <c r="B630" s="174"/>
      <c r="C630" s="174"/>
      <c r="D630" s="174"/>
      <c r="E630" s="174"/>
      <c r="F630" s="174"/>
      <c r="G630" s="174"/>
      <c r="H630" s="174"/>
      <c r="I630" s="174"/>
      <c r="J630" s="174"/>
      <c r="K630" s="174"/>
      <c r="L630" s="174"/>
      <c r="M630" s="174"/>
      <c r="N630" s="174"/>
      <c r="O630" s="174"/>
      <c r="P630" s="174"/>
      <c r="Q630" s="174"/>
      <c r="R630" s="174"/>
      <c r="S630" s="174"/>
      <c r="T630" s="174"/>
      <c r="U630" s="174"/>
      <c r="V630" s="174"/>
      <c r="W630" s="174"/>
      <c r="X630" s="174"/>
      <c r="Y630" s="174"/>
      <c r="Z630" s="174"/>
    </row>
    <row r="631" spans="1:26" ht="12.75" customHeight="1" x14ac:dyDescent="0.2">
      <c r="A631" s="174"/>
      <c r="B631" s="174"/>
      <c r="C631" s="174"/>
      <c r="D631" s="174"/>
      <c r="E631" s="174"/>
      <c r="F631" s="174"/>
      <c r="G631" s="174"/>
      <c r="H631" s="174"/>
      <c r="I631" s="174"/>
      <c r="J631" s="174"/>
      <c r="K631" s="174"/>
      <c r="L631" s="174"/>
      <c r="M631" s="174"/>
      <c r="N631" s="174"/>
      <c r="O631" s="174"/>
      <c r="P631" s="174"/>
      <c r="Q631" s="174"/>
      <c r="R631" s="174"/>
      <c r="S631" s="174"/>
      <c r="T631" s="174"/>
      <c r="U631" s="174"/>
      <c r="V631" s="174"/>
      <c r="W631" s="174"/>
      <c r="X631" s="174"/>
      <c r="Y631" s="174"/>
      <c r="Z631" s="174"/>
    </row>
    <row r="632" spans="1:26" ht="12.75" customHeight="1" x14ac:dyDescent="0.2">
      <c r="A632" s="174"/>
      <c r="B632" s="174"/>
      <c r="C632" s="174"/>
      <c r="D632" s="174"/>
      <c r="E632" s="174"/>
      <c r="F632" s="174"/>
      <c r="G632" s="174"/>
      <c r="H632" s="174"/>
      <c r="I632" s="174"/>
      <c r="J632" s="174"/>
      <c r="K632" s="174"/>
      <c r="L632" s="174"/>
      <c r="M632" s="174"/>
      <c r="N632" s="174"/>
      <c r="O632" s="174"/>
      <c r="P632" s="174"/>
      <c r="Q632" s="174"/>
      <c r="R632" s="174"/>
      <c r="S632" s="174"/>
      <c r="T632" s="174"/>
      <c r="U632" s="174"/>
      <c r="V632" s="174"/>
      <c r="W632" s="174"/>
      <c r="X632" s="174"/>
      <c r="Y632" s="174"/>
      <c r="Z632" s="174"/>
    </row>
    <row r="633" spans="1:26" ht="12.75" customHeight="1" x14ac:dyDescent="0.2">
      <c r="A633" s="174"/>
      <c r="B633" s="174"/>
      <c r="C633" s="174"/>
      <c r="D633" s="174"/>
      <c r="E633" s="174"/>
      <c r="F633" s="174"/>
      <c r="G633" s="174"/>
      <c r="H633" s="174"/>
      <c r="I633" s="174"/>
      <c r="J633" s="174"/>
      <c r="K633" s="174"/>
      <c r="L633" s="174"/>
      <c r="M633" s="174"/>
      <c r="N633" s="174"/>
      <c r="O633" s="174"/>
      <c r="P633" s="174"/>
      <c r="Q633" s="174"/>
      <c r="R633" s="174"/>
      <c r="S633" s="174"/>
      <c r="T633" s="174"/>
      <c r="U633" s="174"/>
      <c r="V633" s="174"/>
      <c r="W633" s="174"/>
      <c r="X633" s="174"/>
      <c r="Y633" s="174"/>
      <c r="Z633" s="174"/>
    </row>
    <row r="634" spans="1:26" ht="12.75" customHeight="1" x14ac:dyDescent="0.2">
      <c r="A634" s="174"/>
      <c r="B634" s="174"/>
      <c r="C634" s="174"/>
      <c r="D634" s="174"/>
      <c r="E634" s="174"/>
      <c r="F634" s="174"/>
      <c r="G634" s="174"/>
      <c r="H634" s="174"/>
      <c r="I634" s="174"/>
      <c r="J634" s="174"/>
      <c r="K634" s="174"/>
      <c r="L634" s="174"/>
      <c r="M634" s="174"/>
      <c r="N634" s="174"/>
      <c r="O634" s="174"/>
      <c r="P634" s="174"/>
      <c r="Q634" s="174"/>
      <c r="R634" s="174"/>
      <c r="S634" s="174"/>
      <c r="T634" s="174"/>
      <c r="U634" s="174"/>
      <c r="V634" s="174"/>
      <c r="W634" s="174"/>
      <c r="X634" s="174"/>
      <c r="Y634" s="174"/>
      <c r="Z634" s="174"/>
    </row>
    <row r="635" spans="1:26" ht="12.75" customHeight="1" x14ac:dyDescent="0.2">
      <c r="A635" s="174"/>
      <c r="B635" s="174"/>
      <c r="C635" s="174"/>
      <c r="D635" s="174"/>
      <c r="E635" s="174"/>
      <c r="F635" s="174"/>
      <c r="G635" s="174"/>
      <c r="H635" s="174"/>
      <c r="I635" s="174"/>
      <c r="J635" s="174"/>
      <c r="K635" s="174"/>
      <c r="L635" s="174"/>
      <c r="M635" s="174"/>
      <c r="N635" s="174"/>
      <c r="O635" s="174"/>
      <c r="P635" s="174"/>
      <c r="Q635" s="174"/>
      <c r="R635" s="174"/>
      <c r="S635" s="174"/>
      <c r="T635" s="174"/>
      <c r="U635" s="174"/>
      <c r="V635" s="174"/>
      <c r="W635" s="174"/>
      <c r="X635" s="174"/>
      <c r="Y635" s="174"/>
      <c r="Z635" s="174"/>
    </row>
    <row r="636" spans="1:26" ht="12.75" customHeight="1" x14ac:dyDescent="0.2">
      <c r="A636" s="174"/>
      <c r="B636" s="174"/>
      <c r="C636" s="174"/>
      <c r="D636" s="174"/>
      <c r="E636" s="174"/>
      <c r="F636" s="174"/>
      <c r="G636" s="174"/>
      <c r="H636" s="174"/>
      <c r="I636" s="174"/>
      <c r="J636" s="174"/>
      <c r="K636" s="174"/>
      <c r="L636" s="174"/>
      <c r="M636" s="174"/>
      <c r="N636" s="174"/>
      <c r="O636" s="174"/>
      <c r="P636" s="174"/>
      <c r="Q636" s="174"/>
      <c r="R636" s="174"/>
      <c r="S636" s="174"/>
      <c r="T636" s="174"/>
      <c r="U636" s="174"/>
      <c r="V636" s="174"/>
      <c r="W636" s="174"/>
      <c r="X636" s="174"/>
      <c r="Y636" s="174"/>
      <c r="Z636" s="174"/>
    </row>
    <row r="637" spans="1:26" ht="12.75" customHeight="1" x14ac:dyDescent="0.2">
      <c r="A637" s="174"/>
      <c r="B637" s="174"/>
      <c r="C637" s="174"/>
      <c r="D637" s="174"/>
      <c r="E637" s="174"/>
      <c r="F637" s="174"/>
      <c r="G637" s="174"/>
      <c r="H637" s="174"/>
      <c r="I637" s="174"/>
      <c r="J637" s="174"/>
      <c r="K637" s="174"/>
      <c r="L637" s="174"/>
      <c r="M637" s="174"/>
      <c r="N637" s="174"/>
      <c r="O637" s="174"/>
      <c r="P637" s="174"/>
      <c r="Q637" s="174"/>
      <c r="R637" s="174"/>
      <c r="S637" s="174"/>
      <c r="T637" s="174"/>
      <c r="U637" s="174"/>
      <c r="V637" s="174"/>
      <c r="W637" s="174"/>
      <c r="X637" s="174"/>
      <c r="Y637" s="174"/>
      <c r="Z637" s="174"/>
    </row>
    <row r="638" spans="1:26" ht="12.75" customHeight="1" x14ac:dyDescent="0.2">
      <c r="A638" s="174"/>
      <c r="B638" s="174"/>
      <c r="C638" s="174"/>
      <c r="D638" s="174"/>
      <c r="E638" s="174"/>
      <c r="F638" s="174"/>
      <c r="G638" s="174"/>
      <c r="H638" s="174"/>
      <c r="I638" s="174"/>
      <c r="J638" s="174"/>
      <c r="K638" s="174"/>
      <c r="L638" s="174"/>
      <c r="M638" s="174"/>
      <c r="N638" s="174"/>
      <c r="O638" s="174"/>
      <c r="P638" s="174"/>
      <c r="Q638" s="174"/>
      <c r="R638" s="174"/>
      <c r="S638" s="174"/>
      <c r="T638" s="174"/>
      <c r="U638" s="174"/>
      <c r="V638" s="174"/>
      <c r="W638" s="174"/>
      <c r="X638" s="174"/>
      <c r="Y638" s="174"/>
      <c r="Z638" s="174"/>
    </row>
    <row r="639" spans="1:26" ht="12.75" customHeight="1" x14ac:dyDescent="0.2">
      <c r="A639" s="174"/>
      <c r="B639" s="174"/>
      <c r="C639" s="174"/>
      <c r="D639" s="174"/>
      <c r="E639" s="174"/>
      <c r="F639" s="174"/>
      <c r="G639" s="174"/>
      <c r="H639" s="174"/>
      <c r="I639" s="174"/>
      <c r="J639" s="174"/>
      <c r="K639" s="174"/>
      <c r="L639" s="174"/>
      <c r="M639" s="174"/>
      <c r="N639" s="174"/>
      <c r="O639" s="174"/>
      <c r="P639" s="174"/>
      <c r="Q639" s="174"/>
      <c r="R639" s="174"/>
      <c r="S639" s="174"/>
      <c r="T639" s="174"/>
      <c r="U639" s="174"/>
      <c r="V639" s="174"/>
      <c r="W639" s="174"/>
      <c r="X639" s="174"/>
      <c r="Y639" s="174"/>
      <c r="Z639" s="174"/>
    </row>
    <row r="640" spans="1:26" ht="12.75" customHeight="1" x14ac:dyDescent="0.2">
      <c r="A640" s="174"/>
      <c r="B640" s="174"/>
      <c r="C640" s="174"/>
      <c r="D640" s="174"/>
      <c r="E640" s="174"/>
      <c r="F640" s="174"/>
      <c r="G640" s="174"/>
      <c r="H640" s="174"/>
      <c r="I640" s="174"/>
      <c r="J640" s="174"/>
      <c r="K640" s="174"/>
      <c r="L640" s="174"/>
      <c r="M640" s="174"/>
      <c r="N640" s="174"/>
      <c r="O640" s="174"/>
      <c r="P640" s="174"/>
      <c r="Q640" s="174"/>
      <c r="R640" s="174"/>
      <c r="S640" s="174"/>
      <c r="T640" s="174"/>
      <c r="U640" s="174"/>
      <c r="V640" s="174"/>
      <c r="W640" s="174"/>
      <c r="X640" s="174"/>
      <c r="Y640" s="174"/>
      <c r="Z640" s="174"/>
    </row>
    <row r="641" spans="1:26" ht="12.75" customHeight="1" x14ac:dyDescent="0.2">
      <c r="A641" s="174"/>
      <c r="B641" s="174"/>
      <c r="C641" s="174"/>
      <c r="D641" s="174"/>
      <c r="E641" s="174"/>
      <c r="F641" s="174"/>
      <c r="G641" s="174"/>
      <c r="H641" s="174"/>
      <c r="I641" s="174"/>
      <c r="J641" s="174"/>
      <c r="K641" s="174"/>
      <c r="L641" s="174"/>
      <c r="M641" s="174"/>
      <c r="N641" s="174"/>
      <c r="O641" s="174"/>
      <c r="P641" s="174"/>
      <c r="Q641" s="174"/>
      <c r="R641" s="174"/>
      <c r="S641" s="174"/>
      <c r="T641" s="174"/>
      <c r="U641" s="174"/>
      <c r="V641" s="174"/>
      <c r="W641" s="174"/>
      <c r="X641" s="174"/>
      <c r="Y641" s="174"/>
      <c r="Z641" s="174"/>
    </row>
    <row r="642" spans="1:26" ht="12.75" customHeight="1" x14ac:dyDescent="0.2">
      <c r="A642" s="174"/>
      <c r="B642" s="174"/>
      <c r="C642" s="174"/>
      <c r="D642" s="174"/>
      <c r="E642" s="174"/>
      <c r="F642" s="174"/>
      <c r="G642" s="174"/>
      <c r="H642" s="174"/>
      <c r="I642" s="174"/>
      <c r="J642" s="174"/>
      <c r="K642" s="174"/>
      <c r="L642" s="174"/>
      <c r="M642" s="174"/>
      <c r="N642" s="174"/>
      <c r="O642" s="174"/>
      <c r="P642" s="174"/>
      <c r="Q642" s="174"/>
      <c r="R642" s="174"/>
      <c r="S642" s="174"/>
      <c r="T642" s="174"/>
      <c r="U642" s="174"/>
      <c r="V642" s="174"/>
      <c r="W642" s="174"/>
      <c r="X642" s="174"/>
      <c r="Y642" s="174"/>
      <c r="Z642" s="174"/>
    </row>
    <row r="643" spans="1:26" ht="12.75" customHeight="1" x14ac:dyDescent="0.2">
      <c r="A643" s="174"/>
      <c r="B643" s="174"/>
      <c r="C643" s="174"/>
      <c r="D643" s="174"/>
      <c r="E643" s="174"/>
      <c r="F643" s="174"/>
      <c r="G643" s="174"/>
      <c r="H643" s="174"/>
      <c r="I643" s="174"/>
      <c r="J643" s="174"/>
      <c r="K643" s="174"/>
      <c r="L643" s="174"/>
      <c r="M643" s="174"/>
      <c r="N643" s="174"/>
      <c r="O643" s="174"/>
      <c r="P643" s="174"/>
      <c r="Q643" s="174"/>
      <c r="R643" s="174"/>
      <c r="S643" s="174"/>
      <c r="T643" s="174"/>
      <c r="U643" s="174"/>
      <c r="V643" s="174"/>
      <c r="W643" s="174"/>
      <c r="X643" s="174"/>
      <c r="Y643" s="174"/>
      <c r="Z643" s="174"/>
    </row>
    <row r="644" spans="1:26" ht="12.75" customHeight="1" x14ac:dyDescent="0.2">
      <c r="A644" s="174"/>
      <c r="B644" s="174"/>
      <c r="C644" s="174"/>
      <c r="D644" s="174"/>
      <c r="E644" s="174"/>
      <c r="F644" s="174"/>
      <c r="G644" s="174"/>
      <c r="H644" s="174"/>
      <c r="I644" s="174"/>
      <c r="J644" s="174"/>
      <c r="K644" s="174"/>
      <c r="L644" s="174"/>
      <c r="M644" s="174"/>
      <c r="N644" s="174"/>
      <c r="O644" s="174"/>
      <c r="P644" s="174"/>
      <c r="Q644" s="174"/>
      <c r="R644" s="174"/>
      <c r="S644" s="174"/>
      <c r="T644" s="174"/>
      <c r="U644" s="174"/>
      <c r="V644" s="174"/>
      <c r="W644" s="174"/>
      <c r="X644" s="174"/>
      <c r="Y644" s="174"/>
      <c r="Z644" s="174"/>
    </row>
    <row r="645" spans="1:26" ht="12.75" customHeight="1" x14ac:dyDescent="0.2">
      <c r="A645" s="174"/>
      <c r="B645" s="174"/>
      <c r="C645" s="174"/>
      <c r="D645" s="174"/>
      <c r="E645" s="174"/>
      <c r="F645" s="174"/>
      <c r="G645" s="174"/>
      <c r="H645" s="174"/>
      <c r="I645" s="174"/>
      <c r="J645" s="174"/>
      <c r="K645" s="174"/>
      <c r="L645" s="174"/>
      <c r="M645" s="174"/>
      <c r="N645" s="174"/>
      <c r="O645" s="174"/>
      <c r="P645" s="174"/>
      <c r="Q645" s="174"/>
      <c r="R645" s="174"/>
      <c r="S645" s="174"/>
      <c r="T645" s="174"/>
      <c r="U645" s="174"/>
      <c r="V645" s="174"/>
      <c r="W645" s="174"/>
      <c r="X645" s="174"/>
      <c r="Y645" s="174"/>
      <c r="Z645" s="174"/>
    </row>
    <row r="646" spans="1:26" ht="12.75" customHeight="1" x14ac:dyDescent="0.2">
      <c r="A646" s="174"/>
      <c r="B646" s="174"/>
      <c r="C646" s="174"/>
      <c r="D646" s="174"/>
      <c r="E646" s="174"/>
      <c r="F646" s="174"/>
      <c r="G646" s="174"/>
      <c r="H646" s="174"/>
      <c r="I646" s="174"/>
      <c r="J646" s="174"/>
      <c r="K646" s="174"/>
      <c r="L646" s="174"/>
      <c r="M646" s="174"/>
      <c r="N646" s="174"/>
      <c r="O646" s="174"/>
      <c r="P646" s="174"/>
      <c r="Q646" s="174"/>
      <c r="R646" s="174"/>
      <c r="S646" s="174"/>
      <c r="T646" s="174"/>
      <c r="U646" s="174"/>
      <c r="V646" s="174"/>
      <c r="W646" s="174"/>
      <c r="X646" s="174"/>
      <c r="Y646" s="174"/>
      <c r="Z646" s="174"/>
    </row>
    <row r="647" spans="1:26" ht="12.75" customHeight="1" x14ac:dyDescent="0.2">
      <c r="A647" s="174"/>
      <c r="B647" s="174"/>
      <c r="C647" s="174"/>
      <c r="D647" s="174"/>
      <c r="E647" s="174"/>
      <c r="F647" s="174"/>
      <c r="G647" s="174"/>
      <c r="H647" s="174"/>
      <c r="I647" s="174"/>
      <c r="J647" s="174"/>
      <c r="K647" s="174"/>
      <c r="L647" s="174"/>
      <c r="M647" s="174"/>
      <c r="N647" s="174"/>
      <c r="O647" s="174"/>
      <c r="P647" s="174"/>
      <c r="Q647" s="174"/>
      <c r="R647" s="174"/>
      <c r="S647" s="174"/>
      <c r="T647" s="174"/>
      <c r="U647" s="174"/>
      <c r="V647" s="174"/>
      <c r="W647" s="174"/>
      <c r="X647" s="174"/>
      <c r="Y647" s="174"/>
      <c r="Z647" s="174"/>
    </row>
    <row r="648" spans="1:26" ht="12.75" customHeight="1" x14ac:dyDescent="0.2">
      <c r="A648" s="174"/>
      <c r="B648" s="174"/>
      <c r="C648" s="174"/>
      <c r="D648" s="174"/>
      <c r="E648" s="174"/>
      <c r="F648" s="174"/>
      <c r="G648" s="174"/>
      <c r="H648" s="174"/>
      <c r="I648" s="174"/>
      <c r="J648" s="174"/>
      <c r="K648" s="174"/>
      <c r="L648" s="174"/>
      <c r="M648" s="174"/>
      <c r="N648" s="174"/>
      <c r="O648" s="174"/>
      <c r="P648" s="174"/>
      <c r="Q648" s="174"/>
      <c r="R648" s="174"/>
      <c r="S648" s="174"/>
      <c r="T648" s="174"/>
      <c r="U648" s="174"/>
      <c r="V648" s="174"/>
      <c r="W648" s="174"/>
      <c r="X648" s="174"/>
      <c r="Y648" s="174"/>
      <c r="Z648" s="174"/>
    </row>
    <row r="649" spans="1:26" ht="12.75" customHeight="1" x14ac:dyDescent="0.2">
      <c r="A649" s="174"/>
      <c r="B649" s="174"/>
      <c r="C649" s="174"/>
      <c r="D649" s="174"/>
      <c r="E649" s="174"/>
      <c r="F649" s="174"/>
      <c r="G649" s="174"/>
      <c r="H649" s="174"/>
      <c r="I649" s="174"/>
      <c r="J649" s="174"/>
      <c r="K649" s="174"/>
      <c r="L649" s="174"/>
      <c r="M649" s="174"/>
      <c r="N649" s="174"/>
      <c r="O649" s="174"/>
      <c r="P649" s="174"/>
      <c r="Q649" s="174"/>
      <c r="R649" s="174"/>
      <c r="S649" s="174"/>
      <c r="T649" s="174"/>
      <c r="U649" s="174"/>
      <c r="V649" s="174"/>
      <c r="W649" s="174"/>
      <c r="X649" s="174"/>
      <c r="Y649" s="174"/>
      <c r="Z649" s="174"/>
    </row>
    <row r="650" spans="1:26" ht="12.75" customHeight="1" x14ac:dyDescent="0.2">
      <c r="A650" s="174"/>
      <c r="B650" s="174"/>
      <c r="C650" s="174"/>
      <c r="D650" s="174"/>
      <c r="E650" s="174"/>
      <c r="F650" s="174"/>
      <c r="G650" s="174"/>
      <c r="H650" s="174"/>
      <c r="I650" s="174"/>
      <c r="J650" s="174"/>
      <c r="K650" s="174"/>
      <c r="L650" s="174"/>
      <c r="M650" s="174"/>
      <c r="N650" s="174"/>
      <c r="O650" s="174"/>
      <c r="P650" s="174"/>
      <c r="Q650" s="174"/>
      <c r="R650" s="174"/>
      <c r="S650" s="174"/>
      <c r="T650" s="174"/>
      <c r="U650" s="174"/>
      <c r="V650" s="174"/>
      <c r="W650" s="174"/>
      <c r="X650" s="174"/>
      <c r="Y650" s="174"/>
      <c r="Z650" s="174"/>
    </row>
    <row r="651" spans="1:26" ht="12.75" customHeight="1" x14ac:dyDescent="0.2">
      <c r="A651" s="174"/>
      <c r="B651" s="174"/>
      <c r="C651" s="174"/>
      <c r="D651" s="174"/>
      <c r="E651" s="174"/>
      <c r="F651" s="174"/>
      <c r="G651" s="174"/>
      <c r="H651" s="174"/>
      <c r="I651" s="174"/>
      <c r="J651" s="174"/>
      <c r="K651" s="174"/>
      <c r="L651" s="174"/>
      <c r="M651" s="174"/>
      <c r="N651" s="174"/>
      <c r="O651" s="174"/>
      <c r="P651" s="174"/>
      <c r="Q651" s="174"/>
      <c r="R651" s="174"/>
      <c r="S651" s="174"/>
      <c r="T651" s="174"/>
      <c r="U651" s="174"/>
      <c r="V651" s="174"/>
      <c r="W651" s="174"/>
      <c r="X651" s="174"/>
      <c r="Y651" s="174"/>
      <c r="Z651" s="174"/>
    </row>
    <row r="652" spans="1:26" ht="12.75" customHeight="1" x14ac:dyDescent="0.2">
      <c r="A652" s="174"/>
      <c r="B652" s="174"/>
      <c r="C652" s="174"/>
      <c r="D652" s="174"/>
      <c r="E652" s="174"/>
      <c r="F652" s="174"/>
      <c r="G652" s="174"/>
      <c r="H652" s="174"/>
      <c r="I652" s="174"/>
      <c r="J652" s="174"/>
      <c r="K652" s="174"/>
      <c r="L652" s="174"/>
      <c r="M652" s="174"/>
      <c r="N652" s="174"/>
      <c r="O652" s="174"/>
      <c r="P652" s="174"/>
      <c r="Q652" s="174"/>
      <c r="R652" s="174"/>
      <c r="S652" s="174"/>
      <c r="T652" s="174"/>
      <c r="U652" s="174"/>
      <c r="V652" s="174"/>
      <c r="W652" s="174"/>
      <c r="X652" s="174"/>
      <c r="Y652" s="174"/>
      <c r="Z652" s="174"/>
    </row>
    <row r="653" spans="1:26" ht="12.75" customHeight="1" x14ac:dyDescent="0.2">
      <c r="A653" s="174"/>
      <c r="B653" s="174"/>
      <c r="C653" s="174"/>
      <c r="D653" s="174"/>
      <c r="E653" s="174"/>
      <c r="F653" s="174"/>
      <c r="G653" s="174"/>
      <c r="H653" s="174"/>
      <c r="I653" s="174"/>
      <c r="J653" s="174"/>
      <c r="K653" s="174"/>
      <c r="L653" s="174"/>
      <c r="M653" s="174"/>
      <c r="N653" s="174"/>
      <c r="O653" s="174"/>
      <c r="P653" s="174"/>
      <c r="Q653" s="174"/>
      <c r="R653" s="174"/>
      <c r="S653" s="174"/>
      <c r="T653" s="174"/>
      <c r="U653" s="174"/>
      <c r="V653" s="174"/>
      <c r="W653" s="174"/>
      <c r="X653" s="174"/>
      <c r="Y653" s="174"/>
      <c r="Z653" s="174"/>
    </row>
    <row r="654" spans="1:26" ht="12.75" customHeight="1" x14ac:dyDescent="0.2">
      <c r="A654" s="174"/>
      <c r="B654" s="174"/>
      <c r="C654" s="174"/>
      <c r="D654" s="174"/>
      <c r="E654" s="174"/>
      <c r="F654" s="174"/>
      <c r="G654" s="174"/>
      <c r="H654" s="174"/>
      <c r="I654" s="174"/>
      <c r="J654" s="174"/>
      <c r="K654" s="174"/>
      <c r="L654" s="174"/>
      <c r="M654" s="174"/>
      <c r="N654" s="174"/>
      <c r="O654" s="174"/>
      <c r="P654" s="174"/>
      <c r="Q654" s="174"/>
      <c r="R654" s="174"/>
      <c r="S654" s="174"/>
      <c r="T654" s="174"/>
      <c r="U654" s="174"/>
      <c r="V654" s="174"/>
      <c r="W654" s="174"/>
      <c r="X654" s="174"/>
      <c r="Y654" s="174"/>
      <c r="Z654" s="174"/>
    </row>
    <row r="655" spans="1:26" ht="12.75" customHeight="1" x14ac:dyDescent="0.2">
      <c r="A655" s="174"/>
      <c r="B655" s="174"/>
      <c r="C655" s="174"/>
      <c r="D655" s="174"/>
      <c r="E655" s="174"/>
      <c r="F655" s="174"/>
      <c r="G655" s="174"/>
      <c r="H655" s="174"/>
      <c r="I655" s="174"/>
      <c r="J655" s="174"/>
      <c r="K655" s="174"/>
      <c r="L655" s="174"/>
      <c r="M655" s="174"/>
      <c r="N655" s="174"/>
      <c r="O655" s="174"/>
      <c r="P655" s="174"/>
      <c r="Q655" s="174"/>
      <c r="R655" s="174"/>
      <c r="S655" s="174"/>
      <c r="T655" s="174"/>
      <c r="U655" s="174"/>
      <c r="V655" s="174"/>
      <c r="W655" s="174"/>
      <c r="X655" s="174"/>
      <c r="Y655" s="174"/>
      <c r="Z655" s="174"/>
    </row>
    <row r="656" spans="1:26" ht="12.75" customHeight="1" x14ac:dyDescent="0.2">
      <c r="A656" s="174"/>
      <c r="B656" s="174"/>
      <c r="C656" s="174"/>
      <c r="D656" s="174"/>
      <c r="E656" s="174"/>
      <c r="F656" s="174"/>
      <c r="G656" s="174"/>
      <c r="H656" s="174"/>
      <c r="I656" s="174"/>
      <c r="J656" s="174"/>
      <c r="K656" s="174"/>
      <c r="L656" s="174"/>
      <c r="M656" s="174"/>
      <c r="N656" s="174"/>
      <c r="O656" s="174"/>
      <c r="P656" s="174"/>
      <c r="Q656" s="174"/>
      <c r="R656" s="174"/>
      <c r="S656" s="174"/>
      <c r="T656" s="174"/>
      <c r="U656" s="174"/>
      <c r="V656" s="174"/>
      <c r="W656" s="174"/>
      <c r="X656" s="174"/>
      <c r="Y656" s="174"/>
      <c r="Z656" s="174"/>
    </row>
    <row r="657" spans="1:26" ht="12.75" customHeight="1" x14ac:dyDescent="0.2">
      <c r="A657" s="174"/>
      <c r="B657" s="174"/>
      <c r="C657" s="174"/>
      <c r="D657" s="174"/>
      <c r="E657" s="174"/>
      <c r="F657" s="174"/>
      <c r="G657" s="174"/>
      <c r="H657" s="174"/>
      <c r="I657" s="174"/>
      <c r="J657" s="174"/>
      <c r="K657" s="174"/>
      <c r="L657" s="174"/>
      <c r="M657" s="174"/>
      <c r="N657" s="174"/>
      <c r="O657" s="174"/>
      <c r="P657" s="174"/>
      <c r="Q657" s="174"/>
      <c r="R657" s="174"/>
      <c r="S657" s="174"/>
      <c r="T657" s="174"/>
      <c r="U657" s="174"/>
      <c r="V657" s="174"/>
      <c r="W657" s="174"/>
      <c r="X657" s="174"/>
      <c r="Y657" s="174"/>
      <c r="Z657" s="174"/>
    </row>
    <row r="658" spans="1:26" ht="12.75" customHeight="1" x14ac:dyDescent="0.2">
      <c r="A658" s="174"/>
      <c r="B658" s="174"/>
      <c r="C658" s="174"/>
      <c r="D658" s="174"/>
      <c r="E658" s="174"/>
      <c r="F658" s="174"/>
      <c r="G658" s="174"/>
      <c r="H658" s="174"/>
      <c r="I658" s="174"/>
      <c r="J658" s="174"/>
      <c r="K658" s="174"/>
      <c r="L658" s="174"/>
      <c r="M658" s="174"/>
      <c r="N658" s="174"/>
      <c r="O658" s="174"/>
      <c r="P658" s="174"/>
      <c r="Q658" s="174"/>
      <c r="R658" s="174"/>
      <c r="S658" s="174"/>
      <c r="T658" s="174"/>
      <c r="U658" s="174"/>
      <c r="V658" s="174"/>
      <c r="W658" s="174"/>
      <c r="X658" s="174"/>
      <c r="Y658" s="174"/>
      <c r="Z658" s="174"/>
    </row>
    <row r="659" spans="1:26" ht="12.75" customHeight="1" x14ac:dyDescent="0.2">
      <c r="A659" s="174"/>
      <c r="B659" s="174"/>
      <c r="C659" s="174"/>
      <c r="D659" s="174"/>
      <c r="E659" s="174"/>
      <c r="F659" s="174"/>
      <c r="G659" s="174"/>
      <c r="H659" s="174"/>
      <c r="I659" s="174"/>
      <c r="J659" s="174"/>
      <c r="K659" s="174"/>
      <c r="L659" s="174"/>
      <c r="M659" s="174"/>
      <c r="N659" s="174"/>
      <c r="O659" s="174"/>
      <c r="P659" s="174"/>
      <c r="Q659" s="174"/>
      <c r="R659" s="174"/>
      <c r="S659" s="174"/>
      <c r="T659" s="174"/>
      <c r="U659" s="174"/>
      <c r="V659" s="174"/>
      <c r="W659" s="174"/>
      <c r="X659" s="174"/>
      <c r="Y659" s="174"/>
      <c r="Z659" s="174"/>
    </row>
    <row r="660" spans="1:26" ht="12.75" customHeight="1" x14ac:dyDescent="0.2">
      <c r="A660" s="174"/>
      <c r="B660" s="174"/>
      <c r="C660" s="174"/>
      <c r="D660" s="174"/>
      <c r="E660" s="174"/>
      <c r="F660" s="174"/>
      <c r="G660" s="174"/>
      <c r="H660" s="174"/>
      <c r="I660" s="174"/>
      <c r="J660" s="174"/>
      <c r="K660" s="174"/>
      <c r="L660" s="174"/>
      <c r="M660" s="174"/>
      <c r="N660" s="174"/>
      <c r="O660" s="174"/>
      <c r="P660" s="174"/>
      <c r="Q660" s="174"/>
      <c r="R660" s="174"/>
      <c r="S660" s="174"/>
      <c r="T660" s="174"/>
      <c r="U660" s="174"/>
      <c r="V660" s="174"/>
      <c r="W660" s="174"/>
      <c r="X660" s="174"/>
      <c r="Y660" s="174"/>
      <c r="Z660" s="174"/>
    </row>
    <row r="661" spans="1:26" ht="12.75" customHeight="1" x14ac:dyDescent="0.2">
      <c r="A661" s="174"/>
      <c r="B661" s="174"/>
      <c r="C661" s="174"/>
      <c r="D661" s="174"/>
      <c r="E661" s="174"/>
      <c r="F661" s="174"/>
      <c r="G661" s="174"/>
      <c r="H661" s="174"/>
      <c r="I661" s="174"/>
      <c r="J661" s="174"/>
      <c r="K661" s="174"/>
      <c r="L661" s="174"/>
      <c r="M661" s="174"/>
      <c r="N661" s="174"/>
      <c r="O661" s="174"/>
      <c r="P661" s="174"/>
      <c r="Q661" s="174"/>
      <c r="R661" s="174"/>
      <c r="S661" s="174"/>
      <c r="T661" s="174"/>
      <c r="U661" s="174"/>
      <c r="V661" s="174"/>
      <c r="W661" s="174"/>
      <c r="X661" s="174"/>
      <c r="Y661" s="174"/>
      <c r="Z661" s="174"/>
    </row>
    <row r="662" spans="1:26" ht="12.75" customHeight="1" x14ac:dyDescent="0.2">
      <c r="A662" s="174"/>
      <c r="B662" s="174"/>
      <c r="C662" s="174"/>
      <c r="D662" s="174"/>
      <c r="E662" s="174"/>
      <c r="F662" s="174"/>
      <c r="G662" s="174"/>
      <c r="H662" s="174"/>
      <c r="I662" s="174"/>
      <c r="J662" s="174"/>
      <c r="K662" s="174"/>
      <c r="L662" s="174"/>
      <c r="M662" s="174"/>
      <c r="N662" s="174"/>
      <c r="O662" s="174"/>
      <c r="P662" s="174"/>
      <c r="Q662" s="174"/>
      <c r="R662" s="174"/>
      <c r="S662" s="174"/>
      <c r="T662" s="174"/>
      <c r="U662" s="174"/>
      <c r="V662" s="174"/>
      <c r="W662" s="174"/>
      <c r="X662" s="174"/>
      <c r="Y662" s="174"/>
      <c r="Z662" s="174"/>
    </row>
    <row r="663" spans="1:26" ht="12.75" customHeight="1" x14ac:dyDescent="0.2">
      <c r="A663" s="174"/>
      <c r="B663" s="174"/>
      <c r="C663" s="174"/>
      <c r="D663" s="174"/>
      <c r="E663" s="174"/>
      <c r="F663" s="174"/>
      <c r="G663" s="174"/>
      <c r="H663" s="174"/>
      <c r="I663" s="174"/>
      <c r="J663" s="174"/>
      <c r="K663" s="174"/>
      <c r="L663" s="174"/>
      <c r="M663" s="174"/>
      <c r="N663" s="174"/>
      <c r="O663" s="174"/>
      <c r="P663" s="174"/>
      <c r="Q663" s="174"/>
      <c r="R663" s="174"/>
      <c r="S663" s="174"/>
      <c r="T663" s="174"/>
      <c r="U663" s="174"/>
      <c r="V663" s="174"/>
      <c r="W663" s="174"/>
      <c r="X663" s="174"/>
      <c r="Y663" s="174"/>
      <c r="Z663" s="174"/>
    </row>
    <row r="664" spans="1:26" ht="12.75" customHeight="1" x14ac:dyDescent="0.2">
      <c r="A664" s="174"/>
      <c r="B664" s="174"/>
      <c r="C664" s="174"/>
      <c r="D664" s="174"/>
      <c r="E664" s="174"/>
      <c r="F664" s="174"/>
      <c r="G664" s="174"/>
      <c r="H664" s="174"/>
      <c r="I664" s="174"/>
      <c r="J664" s="174"/>
      <c r="K664" s="174"/>
      <c r="L664" s="174"/>
      <c r="M664" s="174"/>
      <c r="N664" s="174"/>
      <c r="O664" s="174"/>
      <c r="P664" s="174"/>
      <c r="Q664" s="174"/>
      <c r="R664" s="174"/>
      <c r="S664" s="174"/>
      <c r="T664" s="174"/>
      <c r="U664" s="174"/>
      <c r="V664" s="174"/>
      <c r="W664" s="174"/>
      <c r="X664" s="174"/>
      <c r="Y664" s="174"/>
      <c r="Z664" s="174"/>
    </row>
    <row r="665" spans="1:26" ht="12.75" customHeight="1" x14ac:dyDescent="0.2">
      <c r="A665" s="174"/>
      <c r="B665" s="174"/>
      <c r="C665" s="174"/>
      <c r="D665" s="174"/>
      <c r="E665" s="174"/>
      <c r="F665" s="174"/>
      <c r="G665" s="174"/>
      <c r="H665" s="174"/>
      <c r="I665" s="174"/>
      <c r="J665" s="174"/>
      <c r="K665" s="174"/>
      <c r="L665" s="174"/>
      <c r="M665" s="174"/>
      <c r="N665" s="174"/>
      <c r="O665" s="174"/>
      <c r="P665" s="174"/>
      <c r="Q665" s="174"/>
      <c r="R665" s="174"/>
      <c r="S665" s="174"/>
      <c r="T665" s="174"/>
      <c r="U665" s="174"/>
      <c r="V665" s="174"/>
      <c r="W665" s="174"/>
      <c r="X665" s="174"/>
      <c r="Y665" s="174"/>
      <c r="Z665" s="174"/>
    </row>
    <row r="666" spans="1:26" ht="12.75" customHeight="1" x14ac:dyDescent="0.2">
      <c r="A666" s="174"/>
      <c r="B666" s="174"/>
      <c r="C666" s="174"/>
      <c r="D666" s="174"/>
      <c r="E666" s="174"/>
      <c r="F666" s="174"/>
      <c r="G666" s="174"/>
      <c r="H666" s="174"/>
      <c r="I666" s="174"/>
      <c r="J666" s="174"/>
      <c r="K666" s="174"/>
      <c r="L666" s="174"/>
      <c r="M666" s="174"/>
      <c r="N666" s="174"/>
      <c r="O666" s="174"/>
      <c r="P666" s="174"/>
      <c r="Q666" s="174"/>
      <c r="R666" s="174"/>
      <c r="S666" s="174"/>
      <c r="T666" s="174"/>
      <c r="U666" s="174"/>
      <c r="V666" s="174"/>
      <c r="W666" s="174"/>
      <c r="X666" s="174"/>
      <c r="Y666" s="174"/>
      <c r="Z666" s="174"/>
    </row>
    <row r="667" spans="1:26" ht="12.75" customHeight="1" x14ac:dyDescent="0.2">
      <c r="A667" s="174"/>
      <c r="B667" s="174"/>
      <c r="C667" s="174"/>
      <c r="D667" s="174"/>
      <c r="E667" s="174"/>
      <c r="F667" s="174"/>
      <c r="G667" s="174"/>
      <c r="H667" s="174"/>
      <c r="I667" s="174"/>
      <c r="J667" s="174"/>
      <c r="K667" s="174"/>
      <c r="L667" s="174"/>
      <c r="M667" s="174"/>
      <c r="N667" s="174"/>
      <c r="O667" s="174"/>
      <c r="P667" s="174"/>
      <c r="Q667" s="174"/>
      <c r="R667" s="174"/>
      <c r="S667" s="174"/>
      <c r="T667" s="174"/>
      <c r="U667" s="174"/>
      <c r="V667" s="174"/>
      <c r="W667" s="174"/>
      <c r="X667" s="174"/>
      <c r="Y667" s="174"/>
      <c r="Z667" s="174"/>
    </row>
    <row r="668" spans="1:26" ht="12.75" customHeight="1" x14ac:dyDescent="0.2">
      <c r="A668" s="174"/>
      <c r="B668" s="174"/>
      <c r="C668" s="174"/>
      <c r="D668" s="174"/>
      <c r="E668" s="174"/>
      <c r="F668" s="174"/>
      <c r="G668" s="174"/>
      <c r="H668" s="174"/>
      <c r="I668" s="174"/>
      <c r="J668" s="174"/>
      <c r="K668" s="174"/>
      <c r="L668" s="174"/>
      <c r="M668" s="174"/>
      <c r="N668" s="174"/>
      <c r="O668" s="174"/>
      <c r="P668" s="174"/>
      <c r="Q668" s="174"/>
      <c r="R668" s="174"/>
      <c r="S668" s="174"/>
      <c r="T668" s="174"/>
      <c r="U668" s="174"/>
      <c r="V668" s="174"/>
      <c r="W668" s="174"/>
      <c r="X668" s="174"/>
      <c r="Y668" s="174"/>
      <c r="Z668" s="174"/>
    </row>
    <row r="669" spans="1:26" ht="12.75" customHeight="1" x14ac:dyDescent="0.2">
      <c r="A669" s="174"/>
      <c r="B669" s="174"/>
      <c r="C669" s="174"/>
      <c r="D669" s="174"/>
      <c r="E669" s="174"/>
      <c r="F669" s="174"/>
      <c r="G669" s="174"/>
      <c r="H669" s="174"/>
      <c r="I669" s="174"/>
      <c r="J669" s="174"/>
      <c r="K669" s="174"/>
      <c r="L669" s="174"/>
      <c r="M669" s="174"/>
      <c r="N669" s="174"/>
      <c r="O669" s="174"/>
      <c r="P669" s="174"/>
      <c r="Q669" s="174"/>
      <c r="R669" s="174"/>
      <c r="S669" s="174"/>
      <c r="T669" s="174"/>
      <c r="U669" s="174"/>
      <c r="V669" s="174"/>
      <c r="W669" s="174"/>
      <c r="X669" s="174"/>
      <c r="Y669" s="174"/>
      <c r="Z669" s="174"/>
    </row>
    <row r="670" spans="1:26" ht="12.75" customHeight="1" x14ac:dyDescent="0.2">
      <c r="A670" s="174"/>
      <c r="B670" s="174"/>
      <c r="C670" s="174"/>
      <c r="D670" s="174"/>
      <c r="E670" s="174"/>
      <c r="F670" s="174"/>
      <c r="G670" s="174"/>
      <c r="H670" s="174"/>
      <c r="I670" s="174"/>
      <c r="J670" s="174"/>
      <c r="K670" s="174"/>
      <c r="L670" s="174"/>
      <c r="M670" s="174"/>
      <c r="N670" s="174"/>
      <c r="O670" s="174"/>
      <c r="P670" s="174"/>
      <c r="Q670" s="174"/>
      <c r="R670" s="174"/>
      <c r="S670" s="174"/>
      <c r="T670" s="174"/>
      <c r="U670" s="174"/>
      <c r="V670" s="174"/>
      <c r="W670" s="174"/>
      <c r="X670" s="174"/>
      <c r="Y670" s="174"/>
      <c r="Z670" s="174"/>
    </row>
    <row r="671" spans="1:26" ht="12.75" customHeight="1" x14ac:dyDescent="0.2">
      <c r="A671" s="174"/>
      <c r="B671" s="174"/>
      <c r="C671" s="174"/>
      <c r="D671" s="174"/>
      <c r="E671" s="174"/>
      <c r="F671" s="174"/>
      <c r="G671" s="174"/>
      <c r="H671" s="174"/>
      <c r="I671" s="174"/>
      <c r="J671" s="174"/>
      <c r="K671" s="174"/>
      <c r="L671" s="174"/>
      <c r="M671" s="174"/>
      <c r="N671" s="174"/>
      <c r="O671" s="174"/>
      <c r="P671" s="174"/>
      <c r="Q671" s="174"/>
      <c r="R671" s="174"/>
      <c r="S671" s="174"/>
      <c r="T671" s="174"/>
      <c r="U671" s="174"/>
      <c r="V671" s="174"/>
      <c r="W671" s="174"/>
      <c r="X671" s="174"/>
      <c r="Y671" s="174"/>
      <c r="Z671" s="174"/>
    </row>
    <row r="672" spans="1:26" ht="12.75" customHeight="1" x14ac:dyDescent="0.2">
      <c r="A672" s="174"/>
      <c r="B672" s="174"/>
      <c r="C672" s="174"/>
      <c r="D672" s="174"/>
      <c r="E672" s="174"/>
      <c r="F672" s="174"/>
      <c r="G672" s="174"/>
      <c r="H672" s="174"/>
      <c r="I672" s="174"/>
      <c r="J672" s="174"/>
      <c r="K672" s="174"/>
      <c r="L672" s="174"/>
      <c r="M672" s="174"/>
      <c r="N672" s="174"/>
      <c r="O672" s="174"/>
      <c r="P672" s="174"/>
      <c r="Q672" s="174"/>
      <c r="R672" s="174"/>
      <c r="S672" s="174"/>
      <c r="T672" s="174"/>
      <c r="U672" s="174"/>
      <c r="V672" s="174"/>
      <c r="W672" s="174"/>
      <c r="X672" s="174"/>
      <c r="Y672" s="174"/>
      <c r="Z672" s="174"/>
    </row>
    <row r="673" spans="1:26" ht="12.75" customHeight="1" x14ac:dyDescent="0.2">
      <c r="A673" s="174"/>
      <c r="B673" s="174"/>
      <c r="C673" s="174"/>
      <c r="D673" s="174"/>
      <c r="E673" s="174"/>
      <c r="F673" s="174"/>
      <c r="G673" s="174"/>
      <c r="H673" s="174"/>
      <c r="I673" s="174"/>
      <c r="J673" s="174"/>
      <c r="K673" s="174"/>
      <c r="L673" s="174"/>
      <c r="M673" s="174"/>
      <c r="N673" s="174"/>
      <c r="O673" s="174"/>
      <c r="P673" s="174"/>
      <c r="Q673" s="174"/>
      <c r="R673" s="174"/>
      <c r="S673" s="174"/>
      <c r="T673" s="174"/>
      <c r="U673" s="174"/>
      <c r="V673" s="174"/>
      <c r="W673" s="174"/>
      <c r="X673" s="174"/>
      <c r="Y673" s="174"/>
      <c r="Z673" s="174"/>
    </row>
    <row r="674" spans="1:26" ht="12.75" customHeight="1" x14ac:dyDescent="0.2">
      <c r="A674" s="174"/>
      <c r="B674" s="174"/>
      <c r="C674" s="174"/>
      <c r="D674" s="174"/>
      <c r="E674" s="174"/>
      <c r="F674" s="174"/>
      <c r="G674" s="174"/>
      <c r="H674" s="174"/>
      <c r="I674" s="174"/>
      <c r="J674" s="174"/>
      <c r="K674" s="174"/>
      <c r="L674" s="174"/>
      <c r="M674" s="174"/>
      <c r="N674" s="174"/>
      <c r="O674" s="174"/>
      <c r="P674" s="174"/>
      <c r="Q674" s="174"/>
      <c r="R674" s="174"/>
      <c r="S674" s="174"/>
      <c r="T674" s="174"/>
      <c r="U674" s="174"/>
      <c r="V674" s="174"/>
      <c r="W674" s="174"/>
      <c r="X674" s="174"/>
      <c r="Y674" s="174"/>
      <c r="Z674" s="174"/>
    </row>
    <row r="675" spans="1:26" ht="12.75" customHeight="1" x14ac:dyDescent="0.2">
      <c r="A675" s="174"/>
      <c r="B675" s="174"/>
      <c r="C675" s="174"/>
      <c r="D675" s="174"/>
      <c r="E675" s="174"/>
      <c r="F675" s="174"/>
      <c r="G675" s="174"/>
      <c r="H675" s="174"/>
      <c r="I675" s="174"/>
      <c r="J675" s="174"/>
      <c r="K675" s="174"/>
      <c r="L675" s="174"/>
      <c r="M675" s="174"/>
      <c r="N675" s="174"/>
      <c r="O675" s="174"/>
      <c r="P675" s="174"/>
      <c r="Q675" s="174"/>
      <c r="R675" s="174"/>
      <c r="S675" s="174"/>
      <c r="T675" s="174"/>
      <c r="U675" s="174"/>
      <c r="V675" s="174"/>
      <c r="W675" s="174"/>
      <c r="X675" s="174"/>
      <c r="Y675" s="174"/>
      <c r="Z675" s="174"/>
    </row>
    <row r="676" spans="1:26" ht="12.75" customHeight="1" x14ac:dyDescent="0.2">
      <c r="A676" s="174"/>
      <c r="B676" s="174"/>
      <c r="C676" s="174"/>
      <c r="D676" s="174"/>
      <c r="E676" s="174"/>
      <c r="F676" s="174"/>
      <c r="G676" s="174"/>
      <c r="H676" s="174"/>
      <c r="I676" s="174"/>
      <c r="J676" s="174"/>
      <c r="K676" s="174"/>
      <c r="L676" s="174"/>
      <c r="M676" s="174"/>
      <c r="N676" s="174"/>
      <c r="O676" s="174"/>
      <c r="P676" s="174"/>
      <c r="Q676" s="174"/>
      <c r="R676" s="174"/>
      <c r="S676" s="174"/>
      <c r="T676" s="174"/>
      <c r="U676" s="174"/>
      <c r="V676" s="174"/>
      <c r="W676" s="174"/>
      <c r="X676" s="174"/>
      <c r="Y676" s="174"/>
      <c r="Z676" s="174"/>
    </row>
    <row r="677" spans="1:26" ht="12.75" customHeight="1" x14ac:dyDescent="0.2">
      <c r="A677" s="174"/>
      <c r="B677" s="174"/>
      <c r="C677" s="174"/>
      <c r="D677" s="174"/>
      <c r="E677" s="174"/>
      <c r="F677" s="174"/>
      <c r="G677" s="174"/>
      <c r="H677" s="174"/>
      <c r="I677" s="174"/>
      <c r="J677" s="174"/>
      <c r="K677" s="174"/>
      <c r="L677" s="174"/>
      <c r="M677" s="174"/>
      <c r="N677" s="174"/>
      <c r="O677" s="174"/>
      <c r="P677" s="174"/>
      <c r="Q677" s="174"/>
      <c r="R677" s="174"/>
      <c r="S677" s="174"/>
      <c r="T677" s="174"/>
      <c r="U677" s="174"/>
      <c r="V677" s="174"/>
      <c r="W677" s="174"/>
      <c r="X677" s="174"/>
      <c r="Y677" s="174"/>
      <c r="Z677" s="174"/>
    </row>
    <row r="678" spans="1:26" ht="12.75" customHeight="1" x14ac:dyDescent="0.2">
      <c r="A678" s="174"/>
      <c r="B678" s="174"/>
      <c r="C678" s="174"/>
      <c r="D678" s="174"/>
      <c r="E678" s="174"/>
      <c r="F678" s="174"/>
      <c r="G678" s="174"/>
      <c r="H678" s="174"/>
      <c r="I678" s="174"/>
      <c r="J678" s="174"/>
      <c r="K678" s="174"/>
      <c r="L678" s="174"/>
      <c r="M678" s="174"/>
      <c r="N678" s="174"/>
      <c r="O678" s="174"/>
      <c r="P678" s="174"/>
      <c r="Q678" s="174"/>
      <c r="R678" s="174"/>
      <c r="S678" s="174"/>
      <c r="T678" s="174"/>
      <c r="U678" s="174"/>
      <c r="V678" s="174"/>
      <c r="W678" s="174"/>
      <c r="X678" s="174"/>
      <c r="Y678" s="174"/>
      <c r="Z678" s="174"/>
    </row>
    <row r="679" spans="1:26" ht="12.75" customHeight="1" x14ac:dyDescent="0.2">
      <c r="A679" s="174"/>
      <c r="B679" s="174"/>
      <c r="C679" s="174"/>
      <c r="D679" s="174"/>
      <c r="E679" s="174"/>
      <c r="F679" s="174"/>
      <c r="G679" s="174"/>
      <c r="H679" s="174"/>
      <c r="I679" s="174"/>
      <c r="J679" s="174"/>
      <c r="K679" s="174"/>
      <c r="L679" s="174"/>
      <c r="M679" s="174"/>
      <c r="N679" s="174"/>
      <c r="O679" s="174"/>
      <c r="P679" s="174"/>
      <c r="Q679" s="174"/>
      <c r="R679" s="174"/>
      <c r="S679" s="174"/>
      <c r="T679" s="174"/>
      <c r="U679" s="174"/>
      <c r="V679" s="174"/>
      <c r="W679" s="174"/>
      <c r="X679" s="174"/>
      <c r="Y679" s="174"/>
      <c r="Z679" s="174"/>
    </row>
    <row r="680" spans="1:26" ht="12.75" customHeight="1" x14ac:dyDescent="0.2">
      <c r="A680" s="174"/>
      <c r="B680" s="174"/>
      <c r="C680" s="174"/>
      <c r="D680" s="174"/>
      <c r="E680" s="174"/>
      <c r="F680" s="174"/>
      <c r="G680" s="174"/>
      <c r="H680" s="174"/>
      <c r="I680" s="174"/>
      <c r="J680" s="174"/>
      <c r="K680" s="174"/>
      <c r="L680" s="174"/>
      <c r="M680" s="174"/>
      <c r="N680" s="174"/>
      <c r="O680" s="174"/>
      <c r="P680" s="174"/>
      <c r="Q680" s="174"/>
      <c r="R680" s="174"/>
      <c r="S680" s="174"/>
      <c r="T680" s="174"/>
      <c r="U680" s="174"/>
      <c r="V680" s="174"/>
      <c r="W680" s="174"/>
      <c r="X680" s="174"/>
      <c r="Y680" s="174"/>
      <c r="Z680" s="174"/>
    </row>
    <row r="681" spans="1:26" ht="12.75" customHeight="1" x14ac:dyDescent="0.2">
      <c r="A681" s="174"/>
      <c r="B681" s="174"/>
      <c r="C681" s="174"/>
      <c r="D681" s="174"/>
      <c r="E681" s="174"/>
      <c r="F681" s="174"/>
      <c r="G681" s="174"/>
      <c r="H681" s="174"/>
      <c r="I681" s="174"/>
      <c r="J681" s="174"/>
      <c r="K681" s="174"/>
      <c r="L681" s="174"/>
      <c r="M681" s="174"/>
      <c r="N681" s="174"/>
      <c r="O681" s="174"/>
      <c r="P681" s="174"/>
      <c r="Q681" s="174"/>
      <c r="R681" s="174"/>
      <c r="S681" s="174"/>
      <c r="T681" s="174"/>
      <c r="U681" s="174"/>
      <c r="V681" s="174"/>
      <c r="W681" s="174"/>
      <c r="X681" s="174"/>
      <c r="Y681" s="174"/>
      <c r="Z681" s="174"/>
    </row>
    <row r="682" spans="1:26" ht="12.75" customHeight="1" x14ac:dyDescent="0.2">
      <c r="A682" s="174"/>
      <c r="B682" s="174"/>
      <c r="C682" s="174"/>
      <c r="D682" s="174"/>
      <c r="E682" s="174"/>
      <c r="F682" s="174"/>
      <c r="G682" s="174"/>
      <c r="H682" s="174"/>
      <c r="I682" s="174"/>
      <c r="J682" s="174"/>
      <c r="K682" s="174"/>
      <c r="L682" s="174"/>
      <c r="M682" s="174"/>
      <c r="N682" s="174"/>
      <c r="O682" s="174"/>
      <c r="P682" s="174"/>
      <c r="Q682" s="174"/>
      <c r="R682" s="174"/>
      <c r="S682" s="174"/>
      <c r="T682" s="174"/>
      <c r="U682" s="174"/>
      <c r="V682" s="174"/>
      <c r="W682" s="174"/>
      <c r="X682" s="174"/>
      <c r="Y682" s="174"/>
      <c r="Z682" s="174"/>
    </row>
    <row r="683" spans="1:26" ht="12.75" customHeight="1" x14ac:dyDescent="0.2">
      <c r="A683" s="174"/>
      <c r="B683" s="174"/>
      <c r="C683" s="174"/>
      <c r="D683" s="174"/>
      <c r="E683" s="174"/>
      <c r="F683" s="174"/>
      <c r="G683" s="174"/>
      <c r="H683" s="174"/>
      <c r="I683" s="174"/>
      <c r="J683" s="174"/>
      <c r="K683" s="174"/>
      <c r="L683" s="174"/>
      <c r="M683" s="174"/>
      <c r="N683" s="174"/>
      <c r="O683" s="174"/>
      <c r="P683" s="174"/>
      <c r="Q683" s="174"/>
      <c r="R683" s="174"/>
      <c r="S683" s="174"/>
      <c r="T683" s="174"/>
      <c r="U683" s="174"/>
      <c r="V683" s="174"/>
      <c r="W683" s="174"/>
      <c r="X683" s="174"/>
      <c r="Y683" s="174"/>
      <c r="Z683" s="174"/>
    </row>
    <row r="684" spans="1:26" ht="12.75" customHeight="1" x14ac:dyDescent="0.2">
      <c r="A684" s="174"/>
      <c r="B684" s="174"/>
      <c r="C684" s="174"/>
      <c r="D684" s="174"/>
      <c r="E684" s="174"/>
      <c r="F684" s="174"/>
      <c r="G684" s="174"/>
      <c r="H684" s="174"/>
      <c r="I684" s="174"/>
      <c r="J684" s="174"/>
      <c r="K684" s="174"/>
      <c r="L684" s="174"/>
      <c r="M684" s="174"/>
      <c r="N684" s="174"/>
      <c r="O684" s="174"/>
      <c r="P684" s="174"/>
      <c r="Q684" s="174"/>
      <c r="R684" s="174"/>
      <c r="S684" s="174"/>
      <c r="T684" s="174"/>
      <c r="U684" s="174"/>
      <c r="V684" s="174"/>
      <c r="W684" s="174"/>
      <c r="X684" s="174"/>
      <c r="Y684" s="174"/>
      <c r="Z684" s="174"/>
    </row>
    <row r="685" spans="1:26" ht="12.75" customHeight="1" x14ac:dyDescent="0.2">
      <c r="A685" s="174"/>
      <c r="B685" s="174"/>
      <c r="C685" s="174"/>
      <c r="D685" s="174"/>
      <c r="E685" s="174"/>
      <c r="F685" s="174"/>
      <c r="G685" s="174"/>
      <c r="H685" s="174"/>
      <c r="I685" s="174"/>
      <c r="J685" s="174"/>
      <c r="K685" s="174"/>
      <c r="L685" s="174"/>
      <c r="M685" s="174"/>
      <c r="N685" s="174"/>
      <c r="O685" s="174"/>
      <c r="P685" s="174"/>
      <c r="Q685" s="174"/>
      <c r="R685" s="174"/>
      <c r="S685" s="174"/>
      <c r="T685" s="174"/>
      <c r="U685" s="174"/>
      <c r="V685" s="174"/>
      <c r="W685" s="174"/>
      <c r="X685" s="174"/>
      <c r="Y685" s="174"/>
      <c r="Z685" s="174"/>
    </row>
    <row r="686" spans="1:26" ht="12.75" customHeight="1" x14ac:dyDescent="0.2">
      <c r="A686" s="174"/>
      <c r="B686" s="174"/>
      <c r="C686" s="174"/>
      <c r="D686" s="174"/>
      <c r="E686" s="174"/>
      <c r="F686" s="174"/>
      <c r="G686" s="174"/>
      <c r="H686" s="174"/>
      <c r="I686" s="174"/>
      <c r="J686" s="174"/>
      <c r="K686" s="174"/>
      <c r="L686" s="174"/>
      <c r="M686" s="174"/>
      <c r="N686" s="174"/>
      <c r="O686" s="174"/>
      <c r="P686" s="174"/>
      <c r="Q686" s="174"/>
      <c r="R686" s="174"/>
      <c r="S686" s="174"/>
      <c r="T686" s="174"/>
      <c r="U686" s="174"/>
      <c r="V686" s="174"/>
      <c r="W686" s="174"/>
      <c r="X686" s="174"/>
      <c r="Y686" s="174"/>
      <c r="Z686" s="174"/>
    </row>
    <row r="687" spans="1:26" ht="12.75" customHeight="1" x14ac:dyDescent="0.2">
      <c r="A687" s="174"/>
      <c r="B687" s="174"/>
      <c r="C687" s="174"/>
      <c r="D687" s="174"/>
      <c r="E687" s="174"/>
      <c r="F687" s="174"/>
      <c r="G687" s="174"/>
      <c r="H687" s="174"/>
      <c r="I687" s="174"/>
      <c r="J687" s="174"/>
      <c r="K687" s="174"/>
      <c r="L687" s="174"/>
      <c r="M687" s="174"/>
      <c r="N687" s="174"/>
      <c r="O687" s="174"/>
      <c r="P687" s="174"/>
      <c r="Q687" s="174"/>
      <c r="R687" s="174"/>
      <c r="S687" s="174"/>
      <c r="T687" s="174"/>
      <c r="U687" s="174"/>
      <c r="V687" s="174"/>
      <c r="W687" s="174"/>
      <c r="X687" s="174"/>
      <c r="Y687" s="174"/>
      <c r="Z687" s="174"/>
    </row>
    <row r="688" spans="1:26" ht="12.75" customHeight="1" x14ac:dyDescent="0.2">
      <c r="A688" s="174"/>
      <c r="B688" s="174"/>
      <c r="C688" s="174"/>
      <c r="D688" s="174"/>
      <c r="E688" s="174"/>
      <c r="F688" s="174"/>
      <c r="G688" s="174"/>
      <c r="H688" s="174"/>
      <c r="I688" s="174"/>
      <c r="J688" s="174"/>
      <c r="K688" s="174"/>
      <c r="L688" s="174"/>
      <c r="M688" s="174"/>
      <c r="N688" s="174"/>
      <c r="O688" s="174"/>
      <c r="P688" s="174"/>
      <c r="Q688" s="174"/>
      <c r="R688" s="174"/>
      <c r="S688" s="174"/>
      <c r="T688" s="174"/>
      <c r="U688" s="174"/>
      <c r="V688" s="174"/>
      <c r="W688" s="174"/>
      <c r="X688" s="174"/>
      <c r="Y688" s="174"/>
      <c r="Z688" s="174"/>
    </row>
    <row r="689" spans="1:26" ht="12.75" customHeight="1" x14ac:dyDescent="0.2">
      <c r="A689" s="174"/>
      <c r="B689" s="174"/>
      <c r="C689" s="174"/>
      <c r="D689" s="174"/>
      <c r="E689" s="174"/>
      <c r="F689" s="174"/>
      <c r="G689" s="174"/>
      <c r="H689" s="174"/>
      <c r="I689" s="174"/>
      <c r="J689" s="174"/>
      <c r="K689" s="174"/>
      <c r="L689" s="174"/>
      <c r="M689" s="174"/>
      <c r="N689" s="174"/>
      <c r="O689" s="174"/>
      <c r="P689" s="174"/>
      <c r="Q689" s="174"/>
      <c r="R689" s="174"/>
      <c r="S689" s="174"/>
      <c r="T689" s="174"/>
      <c r="U689" s="174"/>
      <c r="V689" s="174"/>
      <c r="W689" s="174"/>
      <c r="X689" s="174"/>
      <c r="Y689" s="174"/>
      <c r="Z689" s="174"/>
    </row>
    <row r="690" spans="1:26" ht="12.75" customHeight="1" x14ac:dyDescent="0.2">
      <c r="A690" s="174"/>
      <c r="B690" s="174"/>
      <c r="C690" s="174"/>
      <c r="D690" s="174"/>
      <c r="E690" s="174"/>
      <c r="F690" s="174"/>
      <c r="G690" s="174"/>
      <c r="H690" s="174"/>
      <c r="I690" s="174"/>
      <c r="J690" s="174"/>
      <c r="K690" s="174"/>
      <c r="L690" s="174"/>
      <c r="M690" s="174"/>
      <c r="N690" s="174"/>
      <c r="O690" s="174"/>
      <c r="P690" s="174"/>
      <c r="Q690" s="174"/>
      <c r="R690" s="174"/>
      <c r="S690" s="174"/>
      <c r="T690" s="174"/>
      <c r="U690" s="174"/>
      <c r="V690" s="174"/>
      <c r="W690" s="174"/>
      <c r="X690" s="174"/>
      <c r="Y690" s="174"/>
      <c r="Z690" s="174"/>
    </row>
    <row r="691" spans="1:26" ht="12.75" customHeight="1" x14ac:dyDescent="0.2">
      <c r="A691" s="174"/>
      <c r="B691" s="174"/>
      <c r="C691" s="174"/>
      <c r="D691" s="174"/>
      <c r="E691" s="174"/>
      <c r="F691" s="174"/>
      <c r="G691" s="174"/>
      <c r="H691" s="174"/>
      <c r="I691" s="174"/>
      <c r="J691" s="174"/>
      <c r="K691" s="174"/>
      <c r="L691" s="174"/>
      <c r="M691" s="174"/>
      <c r="N691" s="174"/>
      <c r="O691" s="174"/>
      <c r="P691" s="174"/>
      <c r="Q691" s="174"/>
      <c r="R691" s="174"/>
      <c r="S691" s="174"/>
      <c r="T691" s="174"/>
      <c r="U691" s="174"/>
      <c r="V691" s="174"/>
      <c r="W691" s="174"/>
      <c r="X691" s="174"/>
      <c r="Y691" s="174"/>
      <c r="Z691" s="174"/>
    </row>
    <row r="692" spans="1:26" ht="12.75" customHeight="1" x14ac:dyDescent="0.2">
      <c r="A692" s="174"/>
      <c r="B692" s="174"/>
      <c r="C692" s="174"/>
      <c r="D692" s="174"/>
      <c r="E692" s="174"/>
      <c r="F692" s="174"/>
      <c r="G692" s="174"/>
      <c r="H692" s="174"/>
      <c r="I692" s="174"/>
      <c r="J692" s="174"/>
      <c r="K692" s="174"/>
      <c r="L692" s="174"/>
      <c r="M692" s="174"/>
      <c r="N692" s="174"/>
      <c r="O692" s="174"/>
      <c r="P692" s="174"/>
      <c r="Q692" s="174"/>
      <c r="R692" s="174"/>
      <c r="S692" s="174"/>
      <c r="T692" s="174"/>
      <c r="U692" s="174"/>
      <c r="V692" s="174"/>
      <c r="W692" s="174"/>
      <c r="X692" s="174"/>
      <c r="Y692" s="174"/>
      <c r="Z692" s="174"/>
    </row>
    <row r="693" spans="1:26" ht="12.75" customHeight="1" x14ac:dyDescent="0.2">
      <c r="A693" s="174"/>
      <c r="B693" s="174"/>
      <c r="C693" s="174"/>
      <c r="D693" s="174"/>
      <c r="E693" s="174"/>
      <c r="F693" s="174"/>
      <c r="G693" s="174"/>
      <c r="H693" s="174"/>
      <c r="I693" s="174"/>
      <c r="J693" s="174"/>
      <c r="K693" s="174"/>
      <c r="L693" s="174"/>
      <c r="M693" s="174"/>
      <c r="N693" s="174"/>
      <c r="O693" s="174"/>
      <c r="P693" s="174"/>
      <c r="Q693" s="174"/>
      <c r="R693" s="174"/>
      <c r="S693" s="174"/>
      <c r="T693" s="174"/>
      <c r="U693" s="174"/>
      <c r="V693" s="174"/>
      <c r="W693" s="174"/>
      <c r="X693" s="174"/>
      <c r="Y693" s="174"/>
      <c r="Z693" s="174"/>
    </row>
    <row r="694" spans="1:26" ht="12.75" customHeight="1" x14ac:dyDescent="0.2">
      <c r="A694" s="174"/>
      <c r="B694" s="174"/>
      <c r="C694" s="174"/>
      <c r="D694" s="174"/>
      <c r="E694" s="174"/>
      <c r="F694" s="174"/>
      <c r="G694" s="174"/>
      <c r="H694" s="174"/>
      <c r="I694" s="174"/>
      <c r="J694" s="174"/>
      <c r="K694" s="174"/>
      <c r="L694" s="174"/>
      <c r="M694" s="174"/>
      <c r="N694" s="174"/>
      <c r="O694" s="174"/>
      <c r="P694" s="174"/>
      <c r="Q694" s="174"/>
      <c r="R694" s="174"/>
      <c r="S694" s="174"/>
      <c r="T694" s="174"/>
      <c r="U694" s="174"/>
      <c r="V694" s="174"/>
      <c r="W694" s="174"/>
      <c r="X694" s="174"/>
      <c r="Y694" s="174"/>
      <c r="Z694" s="174"/>
    </row>
    <row r="695" spans="1:26" ht="12.75" customHeight="1" x14ac:dyDescent="0.2">
      <c r="A695" s="174"/>
      <c r="B695" s="174"/>
      <c r="C695" s="174"/>
      <c r="D695" s="174"/>
      <c r="E695" s="174"/>
      <c r="F695" s="174"/>
      <c r="G695" s="174"/>
      <c r="H695" s="174"/>
      <c r="I695" s="174"/>
      <c r="J695" s="174"/>
      <c r="K695" s="174"/>
      <c r="L695" s="174"/>
      <c r="M695" s="174"/>
      <c r="N695" s="174"/>
      <c r="O695" s="174"/>
      <c r="P695" s="174"/>
      <c r="Q695" s="174"/>
      <c r="R695" s="174"/>
      <c r="S695" s="174"/>
      <c r="T695" s="174"/>
      <c r="U695" s="174"/>
      <c r="V695" s="174"/>
      <c r="W695" s="174"/>
      <c r="X695" s="174"/>
      <c r="Y695" s="174"/>
      <c r="Z695" s="174"/>
    </row>
    <row r="696" spans="1:26" ht="12.75" customHeight="1" x14ac:dyDescent="0.2">
      <c r="A696" s="174"/>
      <c r="B696" s="174"/>
      <c r="C696" s="174"/>
      <c r="D696" s="174"/>
      <c r="E696" s="174"/>
      <c r="F696" s="174"/>
      <c r="G696" s="174"/>
      <c r="H696" s="174"/>
      <c r="I696" s="174"/>
      <c r="J696" s="174"/>
      <c r="K696" s="174"/>
      <c r="L696" s="174"/>
      <c r="M696" s="174"/>
      <c r="N696" s="174"/>
      <c r="O696" s="174"/>
      <c r="P696" s="174"/>
      <c r="Q696" s="174"/>
      <c r="R696" s="174"/>
      <c r="S696" s="174"/>
      <c r="T696" s="174"/>
      <c r="U696" s="174"/>
      <c r="V696" s="174"/>
      <c r="W696" s="174"/>
      <c r="X696" s="174"/>
      <c r="Y696" s="174"/>
      <c r="Z696" s="174"/>
    </row>
    <row r="697" spans="1:26" ht="12.75" customHeight="1" x14ac:dyDescent="0.2">
      <c r="A697" s="174"/>
      <c r="B697" s="174"/>
      <c r="C697" s="174"/>
      <c r="D697" s="174"/>
      <c r="E697" s="174"/>
      <c r="F697" s="174"/>
      <c r="G697" s="174"/>
      <c r="H697" s="174"/>
      <c r="I697" s="174"/>
      <c r="J697" s="174"/>
      <c r="K697" s="174"/>
      <c r="L697" s="174"/>
      <c r="M697" s="174"/>
      <c r="N697" s="174"/>
      <c r="O697" s="174"/>
      <c r="P697" s="174"/>
      <c r="Q697" s="174"/>
      <c r="R697" s="174"/>
      <c r="S697" s="174"/>
      <c r="T697" s="174"/>
      <c r="U697" s="174"/>
      <c r="V697" s="174"/>
      <c r="W697" s="174"/>
      <c r="X697" s="174"/>
      <c r="Y697" s="174"/>
      <c r="Z697" s="174"/>
    </row>
    <row r="698" spans="1:26" ht="12.75" customHeight="1" x14ac:dyDescent="0.2">
      <c r="A698" s="174"/>
      <c r="B698" s="174"/>
      <c r="C698" s="174"/>
      <c r="D698" s="174"/>
      <c r="E698" s="174"/>
      <c r="F698" s="174"/>
      <c r="G698" s="174"/>
      <c r="H698" s="174"/>
      <c r="I698" s="174"/>
      <c r="J698" s="174"/>
      <c r="K698" s="174"/>
      <c r="L698" s="174"/>
      <c r="M698" s="174"/>
      <c r="N698" s="174"/>
      <c r="O698" s="174"/>
      <c r="P698" s="174"/>
      <c r="Q698" s="174"/>
      <c r="R698" s="174"/>
      <c r="S698" s="174"/>
      <c r="T698" s="174"/>
      <c r="U698" s="174"/>
      <c r="V698" s="174"/>
      <c r="W698" s="174"/>
      <c r="X698" s="174"/>
      <c r="Y698" s="174"/>
      <c r="Z698" s="174"/>
    </row>
    <row r="699" spans="1:26" ht="12.75" customHeight="1" x14ac:dyDescent="0.2">
      <c r="A699" s="174"/>
      <c r="B699" s="174"/>
      <c r="C699" s="174"/>
      <c r="D699" s="174"/>
      <c r="E699" s="174"/>
      <c r="F699" s="174"/>
      <c r="G699" s="174"/>
      <c r="H699" s="174"/>
      <c r="I699" s="174"/>
      <c r="J699" s="174"/>
      <c r="K699" s="174"/>
      <c r="L699" s="174"/>
      <c r="M699" s="174"/>
      <c r="N699" s="174"/>
      <c r="O699" s="174"/>
      <c r="P699" s="174"/>
      <c r="Q699" s="174"/>
      <c r="R699" s="174"/>
      <c r="S699" s="174"/>
      <c r="T699" s="174"/>
      <c r="U699" s="174"/>
      <c r="V699" s="174"/>
      <c r="W699" s="174"/>
      <c r="X699" s="174"/>
      <c r="Y699" s="174"/>
      <c r="Z699" s="174"/>
    </row>
    <row r="700" spans="1:26" ht="12.75" customHeight="1" x14ac:dyDescent="0.2">
      <c r="A700" s="174"/>
      <c r="B700" s="174"/>
      <c r="C700" s="174"/>
      <c r="D700" s="174"/>
      <c r="E700" s="174"/>
      <c r="F700" s="174"/>
      <c r="G700" s="174"/>
      <c r="H700" s="174"/>
      <c r="I700" s="174"/>
      <c r="J700" s="174"/>
      <c r="K700" s="174"/>
      <c r="L700" s="174"/>
      <c r="M700" s="174"/>
      <c r="N700" s="174"/>
      <c r="O700" s="174"/>
      <c r="P700" s="174"/>
      <c r="Q700" s="174"/>
      <c r="R700" s="174"/>
      <c r="S700" s="174"/>
      <c r="T700" s="174"/>
      <c r="U700" s="174"/>
      <c r="V700" s="174"/>
      <c r="W700" s="174"/>
      <c r="X700" s="174"/>
      <c r="Y700" s="174"/>
      <c r="Z700" s="174"/>
    </row>
    <row r="701" spans="1:26" ht="12.75" customHeight="1" x14ac:dyDescent="0.2">
      <c r="A701" s="174"/>
      <c r="B701" s="174"/>
      <c r="C701" s="174"/>
      <c r="D701" s="174"/>
      <c r="E701" s="174"/>
      <c r="F701" s="174"/>
      <c r="G701" s="174"/>
      <c r="H701" s="174"/>
      <c r="I701" s="174"/>
      <c r="J701" s="174"/>
      <c r="K701" s="174"/>
      <c r="L701" s="174"/>
      <c r="M701" s="174"/>
      <c r="N701" s="174"/>
      <c r="O701" s="174"/>
      <c r="P701" s="174"/>
      <c r="Q701" s="174"/>
      <c r="R701" s="174"/>
      <c r="S701" s="174"/>
      <c r="T701" s="174"/>
      <c r="U701" s="174"/>
      <c r="V701" s="174"/>
      <c r="W701" s="174"/>
      <c r="X701" s="174"/>
      <c r="Y701" s="174"/>
      <c r="Z701" s="174"/>
    </row>
    <row r="702" spans="1:26" ht="12.75" customHeight="1" x14ac:dyDescent="0.2">
      <c r="A702" s="174"/>
      <c r="B702" s="174"/>
      <c r="C702" s="174"/>
      <c r="D702" s="174"/>
      <c r="E702" s="174"/>
      <c r="F702" s="174"/>
      <c r="G702" s="174"/>
      <c r="H702" s="174"/>
      <c r="I702" s="174"/>
      <c r="J702" s="174"/>
      <c r="K702" s="174"/>
      <c r="L702" s="174"/>
      <c r="M702" s="174"/>
      <c r="N702" s="174"/>
      <c r="O702" s="174"/>
      <c r="P702" s="174"/>
      <c r="Q702" s="174"/>
      <c r="R702" s="174"/>
      <c r="S702" s="174"/>
      <c r="T702" s="174"/>
      <c r="U702" s="174"/>
      <c r="V702" s="174"/>
      <c r="W702" s="174"/>
      <c r="X702" s="174"/>
      <c r="Y702" s="174"/>
      <c r="Z702" s="174"/>
    </row>
    <row r="703" spans="1:26" ht="12.75" customHeight="1" x14ac:dyDescent="0.2">
      <c r="A703" s="174"/>
      <c r="B703" s="174"/>
      <c r="C703" s="174"/>
      <c r="D703" s="174"/>
      <c r="E703" s="174"/>
      <c r="F703" s="174"/>
      <c r="G703" s="174"/>
      <c r="H703" s="174"/>
      <c r="I703" s="174"/>
      <c r="J703" s="174"/>
      <c r="K703" s="174"/>
      <c r="L703" s="174"/>
      <c r="M703" s="174"/>
      <c r="N703" s="174"/>
      <c r="O703" s="174"/>
      <c r="P703" s="174"/>
      <c r="Q703" s="174"/>
      <c r="R703" s="174"/>
      <c r="S703" s="174"/>
      <c r="T703" s="174"/>
      <c r="U703" s="174"/>
      <c r="V703" s="174"/>
      <c r="W703" s="174"/>
      <c r="X703" s="174"/>
      <c r="Y703" s="174"/>
      <c r="Z703" s="174"/>
    </row>
    <row r="704" spans="1:26" ht="12.75" customHeight="1" x14ac:dyDescent="0.2">
      <c r="A704" s="174"/>
      <c r="B704" s="174"/>
      <c r="C704" s="174"/>
      <c r="D704" s="174"/>
      <c r="E704" s="174"/>
      <c r="F704" s="174"/>
      <c r="G704" s="174"/>
      <c r="H704" s="174"/>
      <c r="I704" s="174"/>
      <c r="J704" s="174"/>
      <c r="K704" s="174"/>
      <c r="L704" s="174"/>
      <c r="M704" s="174"/>
      <c r="N704" s="174"/>
      <c r="O704" s="174"/>
      <c r="P704" s="174"/>
      <c r="Q704" s="174"/>
      <c r="R704" s="174"/>
      <c r="S704" s="174"/>
      <c r="T704" s="174"/>
      <c r="U704" s="174"/>
      <c r="V704" s="174"/>
      <c r="W704" s="174"/>
      <c r="X704" s="174"/>
      <c r="Y704" s="174"/>
      <c r="Z704" s="174"/>
    </row>
    <row r="705" spans="1:26" ht="12.75" customHeight="1" x14ac:dyDescent="0.2">
      <c r="A705" s="174"/>
      <c r="B705" s="174"/>
      <c r="C705" s="174"/>
      <c r="D705" s="174"/>
      <c r="E705" s="174"/>
      <c r="F705" s="174"/>
      <c r="G705" s="174"/>
      <c r="H705" s="174"/>
      <c r="I705" s="174"/>
      <c r="J705" s="174"/>
      <c r="K705" s="174"/>
      <c r="L705" s="174"/>
      <c r="M705" s="174"/>
      <c r="N705" s="174"/>
      <c r="O705" s="174"/>
      <c r="P705" s="174"/>
      <c r="Q705" s="174"/>
      <c r="R705" s="174"/>
      <c r="S705" s="174"/>
      <c r="T705" s="174"/>
      <c r="U705" s="174"/>
      <c r="V705" s="174"/>
      <c r="W705" s="174"/>
      <c r="X705" s="174"/>
      <c r="Y705" s="174"/>
      <c r="Z705" s="174"/>
    </row>
    <row r="706" spans="1:26" ht="12.75" customHeight="1" x14ac:dyDescent="0.2">
      <c r="A706" s="174"/>
      <c r="B706" s="174"/>
      <c r="C706" s="174"/>
      <c r="D706" s="174"/>
      <c r="E706" s="174"/>
      <c r="F706" s="174"/>
      <c r="G706" s="174"/>
      <c r="H706" s="174"/>
      <c r="I706" s="174"/>
      <c r="J706" s="174"/>
      <c r="K706" s="174"/>
      <c r="L706" s="174"/>
      <c r="M706" s="174"/>
      <c r="N706" s="174"/>
      <c r="O706" s="174"/>
      <c r="P706" s="174"/>
      <c r="Q706" s="174"/>
      <c r="R706" s="174"/>
      <c r="S706" s="174"/>
      <c r="T706" s="174"/>
      <c r="U706" s="174"/>
      <c r="V706" s="174"/>
      <c r="W706" s="174"/>
      <c r="X706" s="174"/>
      <c r="Y706" s="174"/>
      <c r="Z706" s="174"/>
    </row>
    <row r="707" spans="1:26" ht="12.75" customHeight="1" x14ac:dyDescent="0.2">
      <c r="A707" s="174"/>
      <c r="B707" s="174"/>
      <c r="C707" s="174"/>
      <c r="D707" s="174"/>
      <c r="E707" s="174"/>
      <c r="F707" s="174"/>
      <c r="G707" s="174"/>
      <c r="H707" s="174"/>
      <c r="I707" s="174"/>
      <c r="J707" s="174"/>
      <c r="K707" s="174"/>
      <c r="L707" s="174"/>
      <c r="M707" s="174"/>
      <c r="N707" s="174"/>
      <c r="O707" s="174"/>
      <c r="P707" s="174"/>
      <c r="Q707" s="174"/>
      <c r="R707" s="174"/>
      <c r="S707" s="174"/>
      <c r="T707" s="174"/>
      <c r="U707" s="174"/>
      <c r="V707" s="174"/>
      <c r="W707" s="174"/>
      <c r="X707" s="174"/>
      <c r="Y707" s="174"/>
      <c r="Z707" s="174"/>
    </row>
    <row r="708" spans="1:26" ht="12.75" customHeight="1" x14ac:dyDescent="0.2">
      <c r="A708" s="174"/>
      <c r="B708" s="174"/>
      <c r="C708" s="174"/>
      <c r="D708" s="174"/>
      <c r="E708" s="174"/>
      <c r="F708" s="174"/>
      <c r="G708" s="174"/>
      <c r="H708" s="174"/>
      <c r="I708" s="174"/>
      <c r="J708" s="174"/>
      <c r="K708" s="174"/>
      <c r="L708" s="174"/>
      <c r="M708" s="174"/>
      <c r="N708" s="174"/>
      <c r="O708" s="174"/>
      <c r="P708" s="174"/>
      <c r="Q708" s="174"/>
      <c r="R708" s="174"/>
      <c r="S708" s="174"/>
      <c r="T708" s="174"/>
      <c r="U708" s="174"/>
      <c r="V708" s="174"/>
      <c r="W708" s="174"/>
      <c r="X708" s="174"/>
      <c r="Y708" s="174"/>
      <c r="Z708" s="174"/>
    </row>
    <row r="709" spans="1:26" ht="12.75" customHeight="1" x14ac:dyDescent="0.2">
      <c r="A709" s="174"/>
      <c r="B709" s="174"/>
      <c r="C709" s="174"/>
      <c r="D709" s="174"/>
      <c r="E709" s="174"/>
      <c r="F709" s="174"/>
      <c r="G709" s="174"/>
      <c r="H709" s="174"/>
      <c r="I709" s="174"/>
      <c r="J709" s="174"/>
      <c r="K709" s="174"/>
      <c r="L709" s="174"/>
      <c r="M709" s="174"/>
      <c r="N709" s="174"/>
      <c r="O709" s="174"/>
      <c r="P709" s="174"/>
      <c r="Q709" s="174"/>
      <c r="R709" s="174"/>
      <c r="S709" s="174"/>
      <c r="T709" s="174"/>
      <c r="U709" s="174"/>
      <c r="V709" s="174"/>
      <c r="W709" s="174"/>
      <c r="X709" s="174"/>
      <c r="Y709" s="174"/>
      <c r="Z709" s="174"/>
    </row>
    <row r="710" spans="1:26" ht="12.75" customHeight="1" x14ac:dyDescent="0.2">
      <c r="A710" s="174"/>
      <c r="B710" s="174"/>
      <c r="C710" s="174"/>
      <c r="D710" s="174"/>
      <c r="E710" s="174"/>
      <c r="F710" s="174"/>
      <c r="G710" s="174"/>
      <c r="H710" s="174"/>
      <c r="I710" s="174"/>
      <c r="J710" s="174"/>
      <c r="K710" s="174"/>
      <c r="L710" s="174"/>
      <c r="M710" s="174"/>
      <c r="N710" s="174"/>
      <c r="O710" s="174"/>
      <c r="P710" s="174"/>
      <c r="Q710" s="174"/>
      <c r="R710" s="174"/>
      <c r="S710" s="174"/>
      <c r="T710" s="174"/>
      <c r="U710" s="174"/>
      <c r="V710" s="174"/>
      <c r="W710" s="174"/>
      <c r="X710" s="174"/>
      <c r="Y710" s="174"/>
      <c r="Z710" s="174"/>
    </row>
    <row r="711" spans="1:26" ht="12.75" customHeight="1" x14ac:dyDescent="0.2">
      <c r="A711" s="174"/>
      <c r="B711" s="174"/>
      <c r="C711" s="174"/>
      <c r="D711" s="174"/>
      <c r="E711" s="174"/>
      <c r="F711" s="174"/>
      <c r="G711" s="174"/>
      <c r="H711" s="174"/>
      <c r="I711" s="174"/>
      <c r="J711" s="174"/>
      <c r="K711" s="174"/>
      <c r="L711" s="174"/>
      <c r="M711" s="174"/>
      <c r="N711" s="174"/>
      <c r="O711" s="174"/>
      <c r="P711" s="174"/>
      <c r="Q711" s="174"/>
      <c r="R711" s="174"/>
      <c r="S711" s="174"/>
      <c r="T711" s="174"/>
      <c r="U711" s="174"/>
      <c r="V711" s="174"/>
      <c r="W711" s="174"/>
      <c r="X711" s="174"/>
      <c r="Y711" s="174"/>
      <c r="Z711" s="174"/>
    </row>
    <row r="712" spans="1:26" ht="12.75" customHeight="1" x14ac:dyDescent="0.2">
      <c r="A712" s="174"/>
      <c r="B712" s="174"/>
      <c r="C712" s="174"/>
      <c r="D712" s="174"/>
      <c r="E712" s="174"/>
      <c r="F712" s="174"/>
      <c r="G712" s="174"/>
      <c r="H712" s="174"/>
      <c r="I712" s="174"/>
      <c r="J712" s="174"/>
      <c r="K712" s="174"/>
      <c r="L712" s="174"/>
      <c r="M712" s="174"/>
      <c r="N712" s="174"/>
      <c r="O712" s="174"/>
      <c r="P712" s="174"/>
      <c r="Q712" s="174"/>
      <c r="R712" s="174"/>
      <c r="S712" s="174"/>
      <c r="T712" s="174"/>
      <c r="U712" s="174"/>
      <c r="V712" s="174"/>
      <c r="W712" s="174"/>
      <c r="X712" s="174"/>
      <c r="Y712" s="174"/>
      <c r="Z712" s="174"/>
    </row>
    <row r="713" spans="1:26" ht="12.75" customHeight="1" x14ac:dyDescent="0.2">
      <c r="A713" s="174"/>
      <c r="B713" s="174"/>
      <c r="C713" s="174"/>
      <c r="D713" s="174"/>
      <c r="E713" s="174"/>
      <c r="F713" s="174"/>
      <c r="G713" s="174"/>
      <c r="H713" s="174"/>
      <c r="I713" s="174"/>
      <c r="J713" s="174"/>
      <c r="K713" s="174"/>
      <c r="L713" s="174"/>
      <c r="M713" s="174"/>
      <c r="N713" s="174"/>
      <c r="O713" s="174"/>
      <c r="P713" s="174"/>
      <c r="Q713" s="174"/>
      <c r="R713" s="174"/>
      <c r="S713" s="174"/>
      <c r="T713" s="174"/>
      <c r="U713" s="174"/>
      <c r="V713" s="174"/>
      <c r="W713" s="174"/>
      <c r="X713" s="174"/>
      <c r="Y713" s="174"/>
      <c r="Z713" s="174"/>
    </row>
    <row r="714" spans="1:26" ht="12.75" customHeight="1" x14ac:dyDescent="0.2">
      <c r="A714" s="174"/>
      <c r="B714" s="174"/>
      <c r="C714" s="174"/>
      <c r="D714" s="174"/>
      <c r="E714" s="174"/>
      <c r="F714" s="174"/>
      <c r="G714" s="174"/>
      <c r="H714" s="174"/>
      <c r="I714" s="174"/>
      <c r="J714" s="174"/>
      <c r="K714" s="174"/>
      <c r="L714" s="174"/>
      <c r="M714" s="174"/>
      <c r="N714" s="174"/>
      <c r="O714" s="174"/>
      <c r="P714" s="174"/>
      <c r="Q714" s="174"/>
      <c r="R714" s="174"/>
      <c r="S714" s="174"/>
      <c r="T714" s="174"/>
      <c r="U714" s="174"/>
      <c r="V714" s="174"/>
      <c r="W714" s="174"/>
      <c r="X714" s="174"/>
      <c r="Y714" s="174"/>
      <c r="Z714" s="174"/>
    </row>
    <row r="715" spans="1:26" ht="12.75" customHeight="1" x14ac:dyDescent="0.2">
      <c r="A715" s="174"/>
      <c r="B715" s="174"/>
      <c r="C715" s="174"/>
      <c r="D715" s="174"/>
      <c r="E715" s="174"/>
      <c r="F715" s="174"/>
      <c r="G715" s="174"/>
      <c r="H715" s="174"/>
      <c r="I715" s="174"/>
      <c r="J715" s="174"/>
      <c r="K715" s="174"/>
      <c r="L715" s="174"/>
      <c r="M715" s="174"/>
      <c r="N715" s="174"/>
      <c r="O715" s="174"/>
      <c r="P715" s="174"/>
      <c r="Q715" s="174"/>
      <c r="R715" s="174"/>
      <c r="S715" s="174"/>
      <c r="T715" s="174"/>
      <c r="U715" s="174"/>
      <c r="V715" s="174"/>
      <c r="W715" s="174"/>
      <c r="X715" s="174"/>
      <c r="Y715" s="174"/>
      <c r="Z715" s="174"/>
    </row>
    <row r="716" spans="1:26" ht="12.75" customHeight="1" x14ac:dyDescent="0.2">
      <c r="A716" s="174"/>
      <c r="B716" s="174"/>
      <c r="C716" s="174"/>
      <c r="D716" s="174"/>
      <c r="E716" s="174"/>
      <c r="F716" s="174"/>
      <c r="G716" s="174"/>
      <c r="H716" s="174"/>
      <c r="I716" s="174"/>
      <c r="J716" s="174"/>
      <c r="K716" s="174"/>
      <c r="L716" s="174"/>
      <c r="M716" s="174"/>
      <c r="N716" s="174"/>
      <c r="O716" s="174"/>
      <c r="P716" s="174"/>
      <c r="Q716" s="174"/>
      <c r="R716" s="174"/>
      <c r="S716" s="174"/>
      <c r="T716" s="174"/>
      <c r="U716" s="174"/>
      <c r="V716" s="174"/>
      <c r="W716" s="174"/>
      <c r="X716" s="174"/>
      <c r="Y716" s="174"/>
      <c r="Z716" s="174"/>
    </row>
    <row r="717" spans="1:26" ht="12.75" customHeight="1" x14ac:dyDescent="0.2">
      <c r="A717" s="174"/>
      <c r="B717" s="174"/>
      <c r="C717" s="174"/>
      <c r="D717" s="174"/>
      <c r="E717" s="174"/>
      <c r="F717" s="174"/>
      <c r="G717" s="174"/>
      <c r="H717" s="174"/>
      <c r="I717" s="174"/>
      <c r="J717" s="174"/>
      <c r="K717" s="174"/>
      <c r="L717" s="174"/>
      <c r="M717" s="174"/>
      <c r="N717" s="174"/>
      <c r="O717" s="174"/>
      <c r="P717" s="174"/>
      <c r="Q717" s="174"/>
      <c r="R717" s="174"/>
      <c r="S717" s="174"/>
      <c r="T717" s="174"/>
      <c r="U717" s="174"/>
      <c r="V717" s="174"/>
      <c r="W717" s="174"/>
      <c r="X717" s="174"/>
      <c r="Y717" s="174"/>
      <c r="Z717" s="174"/>
    </row>
    <row r="718" spans="1:26" ht="12.75" customHeight="1" x14ac:dyDescent="0.2">
      <c r="A718" s="174"/>
      <c r="B718" s="174"/>
      <c r="C718" s="174"/>
      <c r="D718" s="174"/>
      <c r="E718" s="174"/>
      <c r="F718" s="174"/>
      <c r="G718" s="174"/>
      <c r="H718" s="174"/>
      <c r="I718" s="174"/>
      <c r="J718" s="174"/>
      <c r="K718" s="174"/>
      <c r="L718" s="174"/>
      <c r="M718" s="174"/>
      <c r="N718" s="174"/>
      <c r="O718" s="174"/>
      <c r="P718" s="174"/>
      <c r="Q718" s="174"/>
      <c r="R718" s="174"/>
      <c r="S718" s="174"/>
      <c r="T718" s="174"/>
      <c r="U718" s="174"/>
      <c r="V718" s="174"/>
      <c r="W718" s="174"/>
      <c r="X718" s="174"/>
      <c r="Y718" s="174"/>
      <c r="Z718" s="174"/>
    </row>
    <row r="719" spans="1:26" ht="12.75" customHeight="1" x14ac:dyDescent="0.2">
      <c r="A719" s="174"/>
      <c r="B719" s="174"/>
      <c r="C719" s="174"/>
      <c r="D719" s="174"/>
      <c r="E719" s="174"/>
      <c r="F719" s="174"/>
      <c r="G719" s="174"/>
      <c r="H719" s="174"/>
      <c r="I719" s="174"/>
      <c r="J719" s="174"/>
      <c r="K719" s="174"/>
      <c r="L719" s="174"/>
      <c r="M719" s="174"/>
      <c r="N719" s="174"/>
      <c r="O719" s="174"/>
      <c r="P719" s="174"/>
      <c r="Q719" s="174"/>
      <c r="R719" s="174"/>
      <c r="S719" s="174"/>
      <c r="T719" s="174"/>
      <c r="U719" s="174"/>
      <c r="V719" s="174"/>
      <c r="W719" s="174"/>
      <c r="X719" s="174"/>
      <c r="Y719" s="174"/>
      <c r="Z719" s="174"/>
    </row>
    <row r="720" spans="1:26" ht="12.75" customHeight="1" x14ac:dyDescent="0.2">
      <c r="A720" s="174"/>
      <c r="B720" s="174"/>
      <c r="C720" s="174"/>
      <c r="D720" s="174"/>
      <c r="E720" s="174"/>
      <c r="F720" s="174"/>
      <c r="G720" s="174"/>
      <c r="H720" s="174"/>
      <c r="I720" s="174"/>
      <c r="J720" s="174"/>
      <c r="K720" s="174"/>
      <c r="L720" s="174"/>
      <c r="M720" s="174"/>
      <c r="N720" s="174"/>
      <c r="O720" s="174"/>
      <c r="P720" s="174"/>
      <c r="Q720" s="174"/>
      <c r="R720" s="174"/>
      <c r="S720" s="174"/>
      <c r="T720" s="174"/>
      <c r="U720" s="174"/>
      <c r="V720" s="174"/>
      <c r="W720" s="174"/>
      <c r="X720" s="174"/>
      <c r="Y720" s="174"/>
      <c r="Z720" s="174"/>
    </row>
    <row r="721" spans="1:26" ht="12.75" customHeight="1" x14ac:dyDescent="0.2">
      <c r="A721" s="174"/>
      <c r="B721" s="174"/>
      <c r="C721" s="174"/>
      <c r="D721" s="174"/>
      <c r="E721" s="174"/>
      <c r="F721" s="174"/>
      <c r="G721" s="174"/>
      <c r="H721" s="174"/>
      <c r="I721" s="174"/>
      <c r="J721" s="174"/>
      <c r="K721" s="174"/>
      <c r="L721" s="174"/>
      <c r="M721" s="174"/>
      <c r="N721" s="174"/>
      <c r="O721" s="174"/>
      <c r="P721" s="174"/>
      <c r="Q721" s="174"/>
      <c r="R721" s="174"/>
      <c r="S721" s="174"/>
      <c r="T721" s="174"/>
      <c r="U721" s="174"/>
      <c r="V721" s="174"/>
      <c r="W721" s="174"/>
      <c r="X721" s="174"/>
      <c r="Y721" s="174"/>
      <c r="Z721" s="174"/>
    </row>
    <row r="722" spans="1:26" ht="12.75" customHeight="1" x14ac:dyDescent="0.2">
      <c r="A722" s="174"/>
      <c r="B722" s="174"/>
      <c r="C722" s="174"/>
      <c r="D722" s="174"/>
      <c r="E722" s="174"/>
      <c r="F722" s="174"/>
      <c r="G722" s="174"/>
      <c r="H722" s="174"/>
      <c r="I722" s="174"/>
      <c r="J722" s="174"/>
      <c r="K722" s="174"/>
      <c r="L722" s="174"/>
      <c r="M722" s="174"/>
      <c r="N722" s="174"/>
      <c r="O722" s="174"/>
      <c r="P722" s="174"/>
      <c r="Q722" s="174"/>
      <c r="R722" s="174"/>
      <c r="S722" s="174"/>
      <c r="T722" s="174"/>
      <c r="U722" s="174"/>
      <c r="V722" s="174"/>
      <c r="W722" s="174"/>
      <c r="X722" s="174"/>
      <c r="Y722" s="174"/>
      <c r="Z722" s="174"/>
    </row>
    <row r="723" spans="1:26" ht="12.75" customHeight="1" x14ac:dyDescent="0.2">
      <c r="A723" s="174"/>
      <c r="B723" s="174"/>
      <c r="C723" s="174"/>
      <c r="D723" s="174"/>
      <c r="E723" s="174"/>
      <c r="F723" s="174"/>
      <c r="G723" s="174"/>
      <c r="H723" s="174"/>
      <c r="I723" s="174"/>
      <c r="J723" s="174"/>
      <c r="K723" s="174"/>
      <c r="L723" s="174"/>
      <c r="M723" s="174"/>
      <c r="N723" s="174"/>
      <c r="O723" s="174"/>
      <c r="P723" s="174"/>
      <c r="Q723" s="174"/>
      <c r="R723" s="174"/>
      <c r="S723" s="174"/>
      <c r="T723" s="174"/>
      <c r="U723" s="174"/>
      <c r="V723" s="174"/>
      <c r="W723" s="174"/>
      <c r="X723" s="174"/>
      <c r="Y723" s="174"/>
      <c r="Z723" s="174"/>
    </row>
    <row r="724" spans="1:26" ht="12.75" customHeight="1" x14ac:dyDescent="0.2">
      <c r="A724" s="174"/>
      <c r="B724" s="174"/>
      <c r="C724" s="174"/>
      <c r="D724" s="174"/>
      <c r="E724" s="174"/>
      <c r="F724" s="174"/>
      <c r="G724" s="174"/>
      <c r="H724" s="174"/>
      <c r="I724" s="174"/>
      <c r="J724" s="174"/>
      <c r="K724" s="174"/>
      <c r="L724" s="174"/>
      <c r="M724" s="174"/>
      <c r="N724" s="174"/>
      <c r="O724" s="174"/>
      <c r="P724" s="174"/>
      <c r="Q724" s="174"/>
      <c r="R724" s="174"/>
      <c r="S724" s="174"/>
      <c r="T724" s="174"/>
      <c r="U724" s="174"/>
      <c r="V724" s="174"/>
      <c r="W724" s="174"/>
      <c r="X724" s="174"/>
      <c r="Y724" s="174"/>
      <c r="Z724" s="174"/>
    </row>
    <row r="725" spans="1:26" ht="12.75" customHeight="1" x14ac:dyDescent="0.2">
      <c r="A725" s="174"/>
      <c r="B725" s="174"/>
      <c r="C725" s="174"/>
      <c r="D725" s="174"/>
      <c r="E725" s="174"/>
      <c r="F725" s="174"/>
      <c r="G725" s="174"/>
      <c r="H725" s="174"/>
      <c r="I725" s="174"/>
      <c r="J725" s="174"/>
      <c r="K725" s="174"/>
      <c r="L725" s="174"/>
      <c r="M725" s="174"/>
      <c r="N725" s="174"/>
      <c r="O725" s="174"/>
      <c r="P725" s="174"/>
      <c r="Q725" s="174"/>
      <c r="R725" s="174"/>
      <c r="S725" s="174"/>
      <c r="T725" s="174"/>
      <c r="U725" s="174"/>
      <c r="V725" s="174"/>
      <c r="W725" s="174"/>
      <c r="X725" s="174"/>
      <c r="Y725" s="174"/>
      <c r="Z725" s="174"/>
    </row>
    <row r="726" spans="1:26" ht="12.75" customHeight="1" x14ac:dyDescent="0.2">
      <c r="A726" s="174"/>
      <c r="B726" s="174"/>
      <c r="C726" s="174"/>
      <c r="D726" s="174"/>
      <c r="E726" s="174"/>
      <c r="F726" s="174"/>
      <c r="G726" s="174"/>
      <c r="H726" s="174"/>
      <c r="I726" s="174"/>
      <c r="J726" s="174"/>
      <c r="K726" s="174"/>
      <c r="L726" s="174"/>
      <c r="M726" s="174"/>
      <c r="N726" s="174"/>
      <c r="O726" s="174"/>
      <c r="P726" s="174"/>
      <c r="Q726" s="174"/>
      <c r="R726" s="174"/>
      <c r="S726" s="174"/>
      <c r="T726" s="174"/>
      <c r="U726" s="174"/>
      <c r="V726" s="174"/>
      <c r="W726" s="174"/>
      <c r="X726" s="174"/>
      <c r="Y726" s="174"/>
      <c r="Z726" s="174"/>
    </row>
    <row r="727" spans="1:26" ht="12.75" customHeight="1" x14ac:dyDescent="0.2">
      <c r="A727" s="174"/>
      <c r="B727" s="174"/>
      <c r="C727" s="174"/>
      <c r="D727" s="174"/>
      <c r="E727" s="174"/>
      <c r="F727" s="174"/>
      <c r="G727" s="174"/>
      <c r="H727" s="174"/>
      <c r="I727" s="174"/>
      <c r="J727" s="174"/>
      <c r="K727" s="174"/>
      <c r="L727" s="174"/>
      <c r="M727" s="174"/>
      <c r="N727" s="174"/>
      <c r="O727" s="174"/>
      <c r="P727" s="174"/>
      <c r="Q727" s="174"/>
      <c r="R727" s="174"/>
      <c r="S727" s="174"/>
      <c r="T727" s="174"/>
      <c r="U727" s="174"/>
      <c r="V727" s="174"/>
      <c r="W727" s="174"/>
      <c r="X727" s="174"/>
      <c r="Y727" s="174"/>
      <c r="Z727" s="174"/>
    </row>
    <row r="728" spans="1:26" ht="12.75" customHeight="1" x14ac:dyDescent="0.2">
      <c r="A728" s="174"/>
      <c r="B728" s="174"/>
      <c r="C728" s="174"/>
      <c r="D728" s="174"/>
      <c r="E728" s="174"/>
      <c r="F728" s="174"/>
      <c r="G728" s="174"/>
      <c r="H728" s="174"/>
      <c r="I728" s="174"/>
      <c r="J728" s="174"/>
      <c r="K728" s="174"/>
      <c r="L728" s="174"/>
      <c r="M728" s="174"/>
      <c r="N728" s="174"/>
      <c r="O728" s="174"/>
      <c r="P728" s="174"/>
      <c r="Q728" s="174"/>
      <c r="R728" s="174"/>
      <c r="S728" s="174"/>
      <c r="T728" s="174"/>
      <c r="U728" s="174"/>
      <c r="V728" s="174"/>
      <c r="W728" s="174"/>
      <c r="X728" s="174"/>
      <c r="Y728" s="174"/>
      <c r="Z728" s="174"/>
    </row>
    <row r="729" spans="1:26" ht="12.75" customHeight="1" x14ac:dyDescent="0.2">
      <c r="A729" s="174"/>
      <c r="B729" s="174"/>
      <c r="C729" s="174"/>
      <c r="D729" s="174"/>
      <c r="E729" s="174"/>
      <c r="F729" s="174"/>
      <c r="G729" s="174"/>
      <c r="H729" s="174"/>
      <c r="I729" s="174"/>
      <c r="J729" s="174"/>
      <c r="K729" s="174"/>
      <c r="L729" s="174"/>
      <c r="M729" s="174"/>
      <c r="N729" s="174"/>
      <c r="O729" s="174"/>
      <c r="P729" s="174"/>
      <c r="Q729" s="174"/>
      <c r="R729" s="174"/>
      <c r="S729" s="174"/>
      <c r="T729" s="174"/>
      <c r="U729" s="174"/>
      <c r="V729" s="174"/>
      <c r="W729" s="174"/>
      <c r="X729" s="174"/>
      <c r="Y729" s="174"/>
      <c r="Z729" s="174"/>
    </row>
    <row r="730" spans="1:26" ht="12.75" customHeight="1" x14ac:dyDescent="0.2">
      <c r="A730" s="174"/>
      <c r="B730" s="174"/>
      <c r="C730" s="174"/>
      <c r="D730" s="174"/>
      <c r="E730" s="174"/>
      <c r="F730" s="174"/>
      <c r="G730" s="174"/>
      <c r="H730" s="174"/>
      <c r="I730" s="174"/>
      <c r="J730" s="174"/>
      <c r="K730" s="174"/>
      <c r="L730" s="174"/>
      <c r="M730" s="174"/>
      <c r="N730" s="174"/>
      <c r="O730" s="174"/>
      <c r="P730" s="174"/>
      <c r="Q730" s="174"/>
      <c r="R730" s="174"/>
      <c r="S730" s="174"/>
      <c r="T730" s="174"/>
      <c r="U730" s="174"/>
      <c r="V730" s="174"/>
      <c r="W730" s="174"/>
      <c r="X730" s="174"/>
      <c r="Y730" s="174"/>
      <c r="Z730" s="174"/>
    </row>
    <row r="731" spans="1:26" ht="12.75" customHeight="1" x14ac:dyDescent="0.2">
      <c r="A731" s="174"/>
      <c r="B731" s="174"/>
      <c r="C731" s="174"/>
      <c r="D731" s="174"/>
      <c r="E731" s="174"/>
      <c r="F731" s="174"/>
      <c r="G731" s="174"/>
      <c r="H731" s="174"/>
      <c r="I731" s="174"/>
      <c r="J731" s="174"/>
      <c r="K731" s="174"/>
      <c r="L731" s="174"/>
      <c r="M731" s="174"/>
      <c r="N731" s="174"/>
      <c r="O731" s="174"/>
      <c r="P731" s="174"/>
      <c r="Q731" s="174"/>
      <c r="R731" s="174"/>
      <c r="S731" s="174"/>
      <c r="T731" s="174"/>
      <c r="U731" s="174"/>
      <c r="V731" s="174"/>
      <c r="W731" s="174"/>
      <c r="X731" s="174"/>
      <c r="Y731" s="174"/>
      <c r="Z731" s="174"/>
    </row>
    <row r="732" spans="1:26" ht="12.75" customHeight="1" x14ac:dyDescent="0.2">
      <c r="A732" s="174"/>
      <c r="B732" s="174"/>
      <c r="C732" s="174"/>
      <c r="D732" s="174"/>
      <c r="E732" s="174"/>
      <c r="F732" s="174"/>
      <c r="G732" s="174"/>
      <c r="H732" s="174"/>
      <c r="I732" s="174"/>
      <c r="J732" s="174"/>
      <c r="K732" s="174"/>
      <c r="L732" s="174"/>
      <c r="M732" s="174"/>
      <c r="N732" s="174"/>
      <c r="O732" s="174"/>
      <c r="P732" s="174"/>
      <c r="Q732" s="174"/>
      <c r="R732" s="174"/>
      <c r="S732" s="174"/>
      <c r="T732" s="174"/>
      <c r="U732" s="174"/>
      <c r="V732" s="174"/>
      <c r="W732" s="174"/>
      <c r="X732" s="174"/>
      <c r="Y732" s="174"/>
      <c r="Z732" s="174"/>
    </row>
    <row r="733" spans="1:26" ht="12.75" customHeight="1" x14ac:dyDescent="0.2">
      <c r="A733" s="174"/>
      <c r="B733" s="174"/>
      <c r="C733" s="174"/>
      <c r="D733" s="174"/>
      <c r="E733" s="174"/>
      <c r="F733" s="174"/>
      <c r="G733" s="174"/>
      <c r="H733" s="174"/>
      <c r="I733" s="174"/>
      <c r="J733" s="174"/>
      <c r="K733" s="174"/>
      <c r="L733" s="174"/>
      <c r="M733" s="174"/>
      <c r="N733" s="174"/>
      <c r="O733" s="174"/>
      <c r="P733" s="174"/>
      <c r="Q733" s="174"/>
      <c r="R733" s="174"/>
      <c r="S733" s="174"/>
      <c r="T733" s="174"/>
      <c r="U733" s="174"/>
      <c r="V733" s="174"/>
      <c r="W733" s="174"/>
      <c r="X733" s="174"/>
      <c r="Y733" s="174"/>
      <c r="Z733" s="174"/>
    </row>
    <row r="734" spans="1:26" ht="12.75" customHeight="1" x14ac:dyDescent="0.2">
      <c r="A734" s="174"/>
      <c r="B734" s="174"/>
      <c r="C734" s="174"/>
      <c r="D734" s="174"/>
      <c r="E734" s="174"/>
      <c r="F734" s="174"/>
      <c r="G734" s="174"/>
      <c r="H734" s="174"/>
      <c r="I734" s="174"/>
      <c r="J734" s="174"/>
      <c r="K734" s="174"/>
      <c r="L734" s="174"/>
      <c r="M734" s="174"/>
      <c r="N734" s="174"/>
      <c r="O734" s="174"/>
      <c r="P734" s="174"/>
      <c r="Q734" s="174"/>
      <c r="R734" s="174"/>
      <c r="S734" s="174"/>
      <c r="T734" s="174"/>
      <c r="U734" s="174"/>
      <c r="V734" s="174"/>
      <c r="W734" s="174"/>
      <c r="X734" s="174"/>
      <c r="Y734" s="174"/>
      <c r="Z734" s="174"/>
    </row>
    <row r="735" spans="1:26" ht="12.75" customHeight="1" x14ac:dyDescent="0.2">
      <c r="A735" s="174"/>
      <c r="B735" s="174"/>
      <c r="C735" s="174"/>
      <c r="D735" s="174"/>
      <c r="E735" s="174"/>
      <c r="F735" s="174"/>
      <c r="G735" s="174"/>
      <c r="H735" s="174"/>
      <c r="I735" s="174"/>
      <c r="J735" s="174"/>
      <c r="K735" s="174"/>
      <c r="L735" s="174"/>
      <c r="M735" s="174"/>
      <c r="N735" s="174"/>
      <c r="O735" s="174"/>
      <c r="P735" s="174"/>
      <c r="Q735" s="174"/>
      <c r="R735" s="174"/>
      <c r="S735" s="174"/>
      <c r="T735" s="174"/>
      <c r="U735" s="174"/>
      <c r="V735" s="174"/>
      <c r="W735" s="174"/>
      <c r="X735" s="174"/>
      <c r="Y735" s="174"/>
      <c r="Z735" s="174"/>
    </row>
    <row r="736" spans="1:26" ht="12.75" customHeight="1" x14ac:dyDescent="0.2">
      <c r="A736" s="174"/>
      <c r="B736" s="174"/>
      <c r="C736" s="174"/>
      <c r="D736" s="174"/>
      <c r="E736" s="174"/>
      <c r="F736" s="174"/>
      <c r="G736" s="174"/>
      <c r="H736" s="174"/>
      <c r="I736" s="174"/>
      <c r="J736" s="174"/>
      <c r="K736" s="174"/>
      <c r="L736" s="174"/>
      <c r="M736" s="174"/>
      <c r="N736" s="174"/>
      <c r="O736" s="174"/>
      <c r="P736" s="174"/>
      <c r="Q736" s="174"/>
      <c r="R736" s="174"/>
      <c r="S736" s="174"/>
      <c r="T736" s="174"/>
      <c r="U736" s="174"/>
      <c r="V736" s="174"/>
      <c r="W736" s="174"/>
      <c r="X736" s="174"/>
      <c r="Y736" s="174"/>
      <c r="Z736" s="174"/>
    </row>
    <row r="737" spans="1:26" ht="12.75" customHeight="1" x14ac:dyDescent="0.2">
      <c r="A737" s="174"/>
      <c r="B737" s="174"/>
      <c r="C737" s="174"/>
      <c r="D737" s="174"/>
      <c r="E737" s="174"/>
      <c r="F737" s="174"/>
      <c r="G737" s="174"/>
      <c r="H737" s="174"/>
      <c r="I737" s="174"/>
      <c r="J737" s="174"/>
      <c r="K737" s="174"/>
      <c r="L737" s="174"/>
      <c r="M737" s="174"/>
      <c r="N737" s="174"/>
      <c r="O737" s="174"/>
      <c r="P737" s="174"/>
      <c r="Q737" s="174"/>
      <c r="R737" s="174"/>
      <c r="S737" s="174"/>
      <c r="T737" s="174"/>
      <c r="U737" s="174"/>
      <c r="V737" s="174"/>
      <c r="W737" s="174"/>
      <c r="X737" s="174"/>
      <c r="Y737" s="174"/>
      <c r="Z737" s="174"/>
    </row>
    <row r="738" spans="1:26" ht="12.75" customHeight="1" x14ac:dyDescent="0.2">
      <c r="A738" s="174"/>
      <c r="B738" s="174"/>
      <c r="C738" s="174"/>
      <c r="D738" s="174"/>
      <c r="E738" s="174"/>
      <c r="F738" s="174"/>
      <c r="G738" s="174"/>
      <c r="H738" s="174"/>
      <c r="I738" s="174"/>
      <c r="J738" s="174"/>
      <c r="K738" s="174"/>
      <c r="L738" s="174"/>
      <c r="M738" s="174"/>
      <c r="N738" s="174"/>
      <c r="O738" s="174"/>
      <c r="P738" s="174"/>
      <c r="Q738" s="174"/>
      <c r="R738" s="174"/>
      <c r="S738" s="174"/>
      <c r="T738" s="174"/>
      <c r="U738" s="174"/>
      <c r="V738" s="174"/>
      <c r="W738" s="174"/>
      <c r="X738" s="174"/>
      <c r="Y738" s="174"/>
      <c r="Z738" s="174"/>
    </row>
    <row r="739" spans="1:26" ht="12.75" customHeight="1" x14ac:dyDescent="0.2">
      <c r="A739" s="174"/>
      <c r="B739" s="174"/>
      <c r="C739" s="174"/>
      <c r="D739" s="174"/>
      <c r="E739" s="174"/>
      <c r="F739" s="174"/>
      <c r="G739" s="174"/>
      <c r="H739" s="174"/>
      <c r="I739" s="174"/>
      <c r="J739" s="174"/>
      <c r="K739" s="174"/>
      <c r="L739" s="174"/>
      <c r="M739" s="174"/>
      <c r="N739" s="174"/>
      <c r="O739" s="174"/>
      <c r="P739" s="174"/>
      <c r="Q739" s="174"/>
      <c r="R739" s="174"/>
      <c r="S739" s="174"/>
      <c r="T739" s="174"/>
      <c r="U739" s="174"/>
      <c r="V739" s="174"/>
      <c r="W739" s="174"/>
      <c r="X739" s="174"/>
      <c r="Y739" s="174"/>
      <c r="Z739" s="174"/>
    </row>
    <row r="740" spans="1:26" ht="12.75" customHeight="1" x14ac:dyDescent="0.2">
      <c r="A740" s="174"/>
      <c r="B740" s="174"/>
      <c r="C740" s="174"/>
      <c r="D740" s="174"/>
      <c r="E740" s="174"/>
      <c r="F740" s="174"/>
      <c r="G740" s="174"/>
      <c r="H740" s="174"/>
      <c r="I740" s="174"/>
      <c r="J740" s="174"/>
      <c r="K740" s="174"/>
      <c r="L740" s="174"/>
      <c r="M740" s="174"/>
      <c r="N740" s="174"/>
      <c r="O740" s="174"/>
      <c r="P740" s="174"/>
      <c r="Q740" s="174"/>
      <c r="R740" s="174"/>
      <c r="S740" s="174"/>
      <c r="T740" s="174"/>
      <c r="U740" s="174"/>
      <c r="V740" s="174"/>
      <c r="W740" s="174"/>
      <c r="X740" s="174"/>
      <c r="Y740" s="174"/>
      <c r="Z740" s="174"/>
    </row>
    <row r="741" spans="1:26" ht="12.75" customHeight="1" x14ac:dyDescent="0.2">
      <c r="A741" s="174"/>
      <c r="B741" s="174"/>
      <c r="C741" s="174"/>
      <c r="D741" s="174"/>
      <c r="E741" s="174"/>
      <c r="F741" s="174"/>
      <c r="G741" s="174"/>
      <c r="H741" s="174"/>
      <c r="I741" s="174"/>
      <c r="J741" s="174"/>
      <c r="K741" s="174"/>
      <c r="L741" s="174"/>
      <c r="M741" s="174"/>
      <c r="N741" s="174"/>
      <c r="O741" s="174"/>
      <c r="P741" s="174"/>
      <c r="Q741" s="174"/>
      <c r="R741" s="174"/>
      <c r="S741" s="174"/>
      <c r="T741" s="174"/>
      <c r="U741" s="174"/>
      <c r="V741" s="174"/>
      <c r="W741" s="174"/>
      <c r="X741" s="174"/>
      <c r="Y741" s="174"/>
      <c r="Z741" s="174"/>
    </row>
    <row r="742" spans="1:26" ht="12.75" customHeight="1" x14ac:dyDescent="0.2">
      <c r="A742" s="174"/>
      <c r="B742" s="174"/>
      <c r="C742" s="174"/>
      <c r="D742" s="174"/>
      <c r="E742" s="174"/>
      <c r="F742" s="174"/>
      <c r="G742" s="174"/>
      <c r="H742" s="174"/>
      <c r="I742" s="174"/>
      <c r="J742" s="174"/>
      <c r="K742" s="174"/>
      <c r="L742" s="174"/>
      <c r="M742" s="174"/>
      <c r="N742" s="174"/>
      <c r="O742" s="174"/>
      <c r="P742" s="174"/>
      <c r="Q742" s="174"/>
      <c r="R742" s="174"/>
      <c r="S742" s="174"/>
      <c r="T742" s="174"/>
      <c r="U742" s="174"/>
      <c r="V742" s="174"/>
      <c r="W742" s="174"/>
      <c r="X742" s="174"/>
      <c r="Y742" s="174"/>
      <c r="Z742" s="174"/>
    </row>
    <row r="743" spans="1:26" ht="12.75" customHeight="1" x14ac:dyDescent="0.2">
      <c r="A743" s="174"/>
      <c r="B743" s="174"/>
      <c r="C743" s="174"/>
      <c r="D743" s="174"/>
      <c r="E743" s="174"/>
      <c r="F743" s="174"/>
      <c r="G743" s="174"/>
      <c r="H743" s="174"/>
      <c r="I743" s="174"/>
      <c r="J743" s="174"/>
      <c r="K743" s="174"/>
      <c r="L743" s="174"/>
      <c r="M743" s="174"/>
      <c r="N743" s="174"/>
      <c r="O743" s="174"/>
      <c r="P743" s="174"/>
      <c r="Q743" s="174"/>
      <c r="R743" s="174"/>
      <c r="S743" s="174"/>
      <c r="T743" s="174"/>
      <c r="U743" s="174"/>
      <c r="V743" s="174"/>
      <c r="W743" s="174"/>
      <c r="X743" s="174"/>
      <c r="Y743" s="174"/>
      <c r="Z743" s="174"/>
    </row>
    <row r="744" spans="1:26" ht="12.75" customHeight="1" x14ac:dyDescent="0.2">
      <c r="A744" s="174"/>
      <c r="B744" s="174"/>
      <c r="C744" s="174"/>
      <c r="D744" s="174"/>
      <c r="E744" s="174"/>
      <c r="F744" s="174"/>
      <c r="G744" s="174"/>
      <c r="H744" s="174"/>
      <c r="I744" s="174"/>
      <c r="J744" s="174"/>
      <c r="K744" s="174"/>
      <c r="L744" s="174"/>
      <c r="M744" s="174"/>
      <c r="N744" s="174"/>
      <c r="O744" s="174"/>
      <c r="P744" s="174"/>
      <c r="Q744" s="174"/>
      <c r="R744" s="174"/>
      <c r="S744" s="174"/>
      <c r="T744" s="174"/>
      <c r="U744" s="174"/>
      <c r="V744" s="174"/>
      <c r="W744" s="174"/>
      <c r="X744" s="174"/>
      <c r="Y744" s="174"/>
      <c r="Z744" s="174"/>
    </row>
    <row r="745" spans="1:26" ht="12.75" customHeight="1" x14ac:dyDescent="0.2">
      <c r="A745" s="174"/>
      <c r="B745" s="174"/>
      <c r="C745" s="174"/>
      <c r="D745" s="174"/>
      <c r="E745" s="174"/>
      <c r="F745" s="174"/>
      <c r="G745" s="174"/>
      <c r="H745" s="174"/>
      <c r="I745" s="174"/>
      <c r="J745" s="174"/>
      <c r="K745" s="174"/>
      <c r="L745" s="174"/>
      <c r="M745" s="174"/>
      <c r="N745" s="174"/>
      <c r="O745" s="174"/>
      <c r="P745" s="174"/>
      <c r="Q745" s="174"/>
      <c r="R745" s="174"/>
      <c r="S745" s="174"/>
      <c r="T745" s="174"/>
      <c r="U745" s="174"/>
      <c r="V745" s="174"/>
      <c r="W745" s="174"/>
      <c r="X745" s="174"/>
      <c r="Y745" s="174"/>
      <c r="Z745" s="174"/>
    </row>
    <row r="746" spans="1:26" ht="12.75" customHeight="1" x14ac:dyDescent="0.2">
      <c r="A746" s="174"/>
      <c r="B746" s="174"/>
      <c r="C746" s="174"/>
      <c r="D746" s="174"/>
      <c r="E746" s="174"/>
      <c r="F746" s="174"/>
      <c r="G746" s="174"/>
      <c r="H746" s="174"/>
      <c r="I746" s="174"/>
      <c r="J746" s="174"/>
      <c r="K746" s="174"/>
      <c r="L746" s="174"/>
      <c r="M746" s="174"/>
      <c r="N746" s="174"/>
      <c r="O746" s="174"/>
      <c r="P746" s="174"/>
      <c r="Q746" s="174"/>
      <c r="R746" s="174"/>
      <c r="S746" s="174"/>
      <c r="T746" s="174"/>
      <c r="U746" s="174"/>
      <c r="V746" s="174"/>
      <c r="W746" s="174"/>
      <c r="X746" s="174"/>
      <c r="Y746" s="174"/>
      <c r="Z746" s="174"/>
    </row>
    <row r="747" spans="1:26" ht="12.75" customHeight="1" x14ac:dyDescent="0.2">
      <c r="A747" s="174"/>
      <c r="B747" s="174"/>
      <c r="C747" s="174"/>
      <c r="D747" s="174"/>
      <c r="E747" s="174"/>
      <c r="F747" s="174"/>
      <c r="G747" s="174"/>
      <c r="H747" s="174"/>
      <c r="I747" s="174"/>
      <c r="J747" s="174"/>
      <c r="K747" s="174"/>
      <c r="L747" s="174"/>
      <c r="M747" s="174"/>
      <c r="N747" s="174"/>
      <c r="O747" s="174"/>
      <c r="P747" s="174"/>
      <c r="Q747" s="174"/>
      <c r="R747" s="174"/>
      <c r="S747" s="174"/>
      <c r="T747" s="174"/>
      <c r="U747" s="174"/>
      <c r="V747" s="174"/>
      <c r="W747" s="174"/>
      <c r="X747" s="174"/>
      <c r="Y747" s="174"/>
      <c r="Z747" s="174"/>
    </row>
    <row r="748" spans="1:26" ht="12.75" customHeight="1" x14ac:dyDescent="0.2">
      <c r="A748" s="174"/>
      <c r="B748" s="174"/>
      <c r="C748" s="174"/>
      <c r="D748" s="174"/>
      <c r="E748" s="174"/>
      <c r="F748" s="174"/>
      <c r="G748" s="174"/>
      <c r="H748" s="174"/>
      <c r="I748" s="174"/>
      <c r="J748" s="174"/>
      <c r="K748" s="174"/>
      <c r="L748" s="174"/>
      <c r="M748" s="174"/>
      <c r="N748" s="174"/>
      <c r="O748" s="174"/>
      <c r="P748" s="174"/>
      <c r="Q748" s="174"/>
      <c r="R748" s="174"/>
      <c r="S748" s="174"/>
      <c r="T748" s="174"/>
      <c r="U748" s="174"/>
      <c r="V748" s="174"/>
      <c r="W748" s="174"/>
      <c r="X748" s="174"/>
      <c r="Y748" s="174"/>
      <c r="Z748" s="174"/>
    </row>
    <row r="749" spans="1:26" ht="12.75" customHeight="1" x14ac:dyDescent="0.2">
      <c r="A749" s="174"/>
      <c r="B749" s="174"/>
      <c r="C749" s="174"/>
      <c r="D749" s="174"/>
      <c r="E749" s="174"/>
      <c r="F749" s="174"/>
      <c r="G749" s="174"/>
      <c r="H749" s="174"/>
      <c r="I749" s="174"/>
      <c r="J749" s="174"/>
      <c r="K749" s="174"/>
      <c r="L749" s="174"/>
      <c r="M749" s="174"/>
      <c r="N749" s="174"/>
      <c r="O749" s="174"/>
      <c r="P749" s="174"/>
      <c r="Q749" s="174"/>
      <c r="R749" s="174"/>
      <c r="S749" s="174"/>
      <c r="T749" s="174"/>
      <c r="U749" s="174"/>
      <c r="V749" s="174"/>
      <c r="W749" s="174"/>
      <c r="X749" s="174"/>
      <c r="Y749" s="174"/>
      <c r="Z749" s="174"/>
    </row>
    <row r="750" spans="1:26" ht="12.75" customHeight="1" x14ac:dyDescent="0.2">
      <c r="A750" s="174"/>
      <c r="B750" s="174"/>
      <c r="C750" s="174"/>
      <c r="D750" s="174"/>
      <c r="E750" s="174"/>
      <c r="F750" s="174"/>
      <c r="G750" s="174"/>
      <c r="H750" s="174"/>
      <c r="I750" s="174"/>
      <c r="J750" s="174"/>
      <c r="K750" s="174"/>
      <c r="L750" s="174"/>
      <c r="M750" s="174"/>
      <c r="N750" s="174"/>
      <c r="O750" s="174"/>
      <c r="P750" s="174"/>
      <c r="Q750" s="174"/>
      <c r="R750" s="174"/>
      <c r="S750" s="174"/>
      <c r="T750" s="174"/>
      <c r="U750" s="174"/>
      <c r="V750" s="174"/>
      <c r="W750" s="174"/>
      <c r="X750" s="174"/>
      <c r="Y750" s="174"/>
      <c r="Z750" s="174"/>
    </row>
    <row r="751" spans="1:26" ht="12.75" customHeight="1" x14ac:dyDescent="0.2">
      <c r="A751" s="174"/>
      <c r="B751" s="174"/>
      <c r="C751" s="174"/>
      <c r="D751" s="174"/>
      <c r="E751" s="174"/>
      <c r="F751" s="174"/>
      <c r="G751" s="174"/>
      <c r="H751" s="174"/>
      <c r="I751" s="174"/>
      <c r="J751" s="174"/>
      <c r="K751" s="174"/>
      <c r="L751" s="174"/>
      <c r="M751" s="174"/>
      <c r="N751" s="174"/>
      <c r="O751" s="174"/>
      <c r="P751" s="174"/>
      <c r="Q751" s="174"/>
      <c r="R751" s="174"/>
      <c r="S751" s="174"/>
      <c r="T751" s="174"/>
      <c r="U751" s="174"/>
      <c r="V751" s="174"/>
      <c r="W751" s="174"/>
      <c r="X751" s="174"/>
      <c r="Y751" s="174"/>
      <c r="Z751" s="174"/>
    </row>
    <row r="752" spans="1:26" ht="12.75" customHeight="1" x14ac:dyDescent="0.2">
      <c r="A752" s="174"/>
      <c r="B752" s="174"/>
      <c r="C752" s="174"/>
      <c r="D752" s="174"/>
      <c r="E752" s="174"/>
      <c r="F752" s="174"/>
      <c r="G752" s="174"/>
      <c r="H752" s="174"/>
      <c r="I752" s="174"/>
      <c r="J752" s="174"/>
      <c r="K752" s="174"/>
      <c r="L752" s="174"/>
      <c r="M752" s="174"/>
      <c r="N752" s="174"/>
      <c r="O752" s="174"/>
      <c r="P752" s="174"/>
      <c r="Q752" s="174"/>
      <c r="R752" s="174"/>
      <c r="S752" s="174"/>
      <c r="T752" s="174"/>
      <c r="U752" s="174"/>
      <c r="V752" s="174"/>
      <c r="W752" s="174"/>
      <c r="X752" s="174"/>
      <c r="Y752" s="174"/>
      <c r="Z752" s="174"/>
    </row>
    <row r="753" spans="1:26" ht="12.75" customHeight="1" x14ac:dyDescent="0.2">
      <c r="A753" s="174"/>
      <c r="B753" s="174"/>
      <c r="C753" s="174"/>
      <c r="D753" s="174"/>
      <c r="E753" s="174"/>
      <c r="F753" s="174"/>
      <c r="G753" s="174"/>
      <c r="H753" s="174"/>
      <c r="I753" s="174"/>
      <c r="J753" s="174"/>
      <c r="K753" s="174"/>
      <c r="L753" s="174"/>
      <c r="M753" s="174"/>
      <c r="N753" s="174"/>
      <c r="O753" s="174"/>
      <c r="P753" s="174"/>
      <c r="Q753" s="174"/>
      <c r="R753" s="174"/>
      <c r="S753" s="174"/>
      <c r="T753" s="174"/>
      <c r="U753" s="174"/>
      <c r="V753" s="174"/>
      <c r="W753" s="174"/>
      <c r="X753" s="174"/>
      <c r="Y753" s="174"/>
      <c r="Z753" s="174"/>
    </row>
    <row r="754" spans="1:26" ht="12.75" customHeight="1" x14ac:dyDescent="0.2">
      <c r="A754" s="174"/>
      <c r="B754" s="174"/>
      <c r="C754" s="174"/>
      <c r="D754" s="174"/>
      <c r="E754" s="174"/>
      <c r="F754" s="174"/>
      <c r="G754" s="174"/>
      <c r="H754" s="174"/>
      <c r="I754" s="174"/>
      <c r="J754" s="174"/>
      <c r="K754" s="174"/>
      <c r="L754" s="174"/>
      <c r="M754" s="174"/>
      <c r="N754" s="174"/>
      <c r="O754" s="174"/>
      <c r="P754" s="174"/>
      <c r="Q754" s="174"/>
      <c r="R754" s="174"/>
      <c r="S754" s="174"/>
      <c r="T754" s="174"/>
      <c r="U754" s="174"/>
      <c r="V754" s="174"/>
      <c r="W754" s="174"/>
      <c r="X754" s="174"/>
      <c r="Y754" s="174"/>
      <c r="Z754" s="174"/>
    </row>
    <row r="755" spans="1:26" ht="12.75" customHeight="1" x14ac:dyDescent="0.2">
      <c r="A755" s="174"/>
      <c r="B755" s="174"/>
      <c r="C755" s="174"/>
      <c r="D755" s="174"/>
      <c r="E755" s="174"/>
      <c r="F755" s="174"/>
      <c r="G755" s="174"/>
      <c r="H755" s="174"/>
      <c r="I755" s="174"/>
      <c r="J755" s="174"/>
      <c r="K755" s="174"/>
      <c r="L755" s="174"/>
      <c r="M755" s="174"/>
      <c r="N755" s="174"/>
      <c r="O755" s="174"/>
      <c r="P755" s="174"/>
      <c r="Q755" s="174"/>
      <c r="R755" s="174"/>
      <c r="S755" s="174"/>
      <c r="T755" s="174"/>
      <c r="U755" s="174"/>
      <c r="V755" s="174"/>
      <c r="W755" s="174"/>
      <c r="X755" s="174"/>
      <c r="Y755" s="174"/>
      <c r="Z755" s="174"/>
    </row>
    <row r="756" spans="1:26" ht="12.75" customHeight="1" x14ac:dyDescent="0.2">
      <c r="A756" s="174"/>
      <c r="B756" s="174"/>
      <c r="C756" s="174"/>
      <c r="D756" s="174"/>
      <c r="E756" s="174"/>
      <c r="F756" s="174"/>
      <c r="G756" s="174"/>
      <c r="H756" s="174"/>
      <c r="I756" s="174"/>
      <c r="J756" s="174"/>
      <c r="K756" s="174"/>
      <c r="L756" s="174"/>
      <c r="M756" s="174"/>
      <c r="N756" s="174"/>
      <c r="O756" s="174"/>
      <c r="P756" s="174"/>
      <c r="Q756" s="174"/>
      <c r="R756" s="174"/>
      <c r="S756" s="174"/>
      <c r="T756" s="174"/>
      <c r="U756" s="174"/>
      <c r="V756" s="174"/>
      <c r="W756" s="174"/>
      <c r="X756" s="174"/>
      <c r="Y756" s="174"/>
      <c r="Z756" s="174"/>
    </row>
    <row r="757" spans="1:26" ht="12.75" customHeight="1" x14ac:dyDescent="0.2">
      <c r="A757" s="174"/>
      <c r="B757" s="174"/>
      <c r="C757" s="174"/>
      <c r="D757" s="174"/>
      <c r="E757" s="174"/>
      <c r="F757" s="174"/>
      <c r="G757" s="174"/>
      <c r="H757" s="174"/>
      <c r="I757" s="174"/>
      <c r="J757" s="174"/>
      <c r="K757" s="174"/>
      <c r="L757" s="174"/>
      <c r="M757" s="174"/>
      <c r="N757" s="174"/>
      <c r="O757" s="174"/>
      <c r="P757" s="174"/>
      <c r="Q757" s="174"/>
      <c r="R757" s="174"/>
      <c r="S757" s="174"/>
      <c r="T757" s="174"/>
      <c r="U757" s="174"/>
      <c r="V757" s="174"/>
      <c r="W757" s="174"/>
      <c r="X757" s="174"/>
      <c r="Y757" s="174"/>
      <c r="Z757" s="174"/>
    </row>
    <row r="758" spans="1:26" ht="12.75" customHeight="1" x14ac:dyDescent="0.2">
      <c r="A758" s="174"/>
      <c r="B758" s="174"/>
      <c r="C758" s="174"/>
      <c r="D758" s="174"/>
      <c r="E758" s="174"/>
      <c r="F758" s="174"/>
      <c r="G758" s="174"/>
      <c r="H758" s="174"/>
      <c r="I758" s="174"/>
      <c r="J758" s="174"/>
      <c r="K758" s="174"/>
      <c r="L758" s="174"/>
      <c r="M758" s="174"/>
      <c r="N758" s="174"/>
      <c r="O758" s="174"/>
      <c r="P758" s="174"/>
      <c r="Q758" s="174"/>
      <c r="R758" s="174"/>
      <c r="S758" s="174"/>
      <c r="T758" s="174"/>
      <c r="U758" s="174"/>
      <c r="V758" s="174"/>
      <c r="W758" s="174"/>
      <c r="X758" s="174"/>
      <c r="Y758" s="174"/>
      <c r="Z758" s="174"/>
    </row>
    <row r="759" spans="1:26" ht="12.75" customHeight="1" x14ac:dyDescent="0.2">
      <c r="A759" s="174"/>
      <c r="B759" s="174"/>
      <c r="C759" s="174"/>
      <c r="D759" s="174"/>
      <c r="E759" s="174"/>
      <c r="F759" s="174"/>
      <c r="G759" s="174"/>
      <c r="H759" s="174"/>
      <c r="I759" s="174"/>
      <c r="J759" s="174"/>
      <c r="K759" s="174"/>
      <c r="L759" s="174"/>
      <c r="M759" s="174"/>
      <c r="N759" s="174"/>
      <c r="O759" s="174"/>
      <c r="P759" s="174"/>
      <c r="Q759" s="174"/>
      <c r="R759" s="174"/>
      <c r="S759" s="174"/>
      <c r="T759" s="174"/>
      <c r="U759" s="174"/>
      <c r="V759" s="174"/>
      <c r="W759" s="174"/>
      <c r="X759" s="174"/>
      <c r="Y759" s="174"/>
      <c r="Z759" s="174"/>
    </row>
    <row r="760" spans="1:26" ht="12.75" customHeight="1" x14ac:dyDescent="0.2">
      <c r="A760" s="174"/>
      <c r="B760" s="174"/>
      <c r="C760" s="174"/>
      <c r="D760" s="174"/>
      <c r="E760" s="174"/>
      <c r="F760" s="174"/>
      <c r="G760" s="174"/>
      <c r="H760" s="174"/>
      <c r="I760" s="174"/>
      <c r="J760" s="174"/>
      <c r="K760" s="174"/>
      <c r="L760" s="174"/>
      <c r="M760" s="174"/>
      <c r="N760" s="174"/>
      <c r="O760" s="174"/>
      <c r="P760" s="174"/>
      <c r="Q760" s="174"/>
      <c r="R760" s="174"/>
      <c r="S760" s="174"/>
      <c r="T760" s="174"/>
      <c r="U760" s="174"/>
      <c r="V760" s="174"/>
      <c r="W760" s="174"/>
      <c r="X760" s="174"/>
      <c r="Y760" s="174"/>
      <c r="Z760" s="174"/>
    </row>
    <row r="761" spans="1:26" ht="12.75" customHeight="1" x14ac:dyDescent="0.2">
      <c r="A761" s="174"/>
      <c r="B761" s="174"/>
      <c r="C761" s="174"/>
      <c r="D761" s="174"/>
      <c r="E761" s="174"/>
      <c r="F761" s="174"/>
      <c r="G761" s="174"/>
      <c r="H761" s="174"/>
      <c r="I761" s="174"/>
      <c r="J761" s="174"/>
      <c r="K761" s="174"/>
      <c r="L761" s="174"/>
      <c r="M761" s="174"/>
      <c r="N761" s="174"/>
      <c r="O761" s="174"/>
      <c r="P761" s="174"/>
      <c r="Q761" s="174"/>
      <c r="R761" s="174"/>
      <c r="S761" s="174"/>
      <c r="T761" s="174"/>
      <c r="U761" s="174"/>
      <c r="V761" s="174"/>
      <c r="W761" s="174"/>
      <c r="X761" s="174"/>
      <c r="Y761" s="174"/>
      <c r="Z761" s="174"/>
    </row>
    <row r="762" spans="1:26" ht="12.75" customHeight="1" x14ac:dyDescent="0.2">
      <c r="A762" s="174"/>
      <c r="B762" s="174"/>
      <c r="C762" s="174"/>
      <c r="D762" s="174"/>
      <c r="E762" s="174"/>
      <c r="F762" s="174"/>
      <c r="G762" s="174"/>
      <c r="H762" s="174"/>
      <c r="I762" s="174"/>
      <c r="J762" s="174"/>
      <c r="K762" s="174"/>
      <c r="L762" s="174"/>
      <c r="M762" s="174"/>
      <c r="N762" s="174"/>
      <c r="O762" s="174"/>
      <c r="P762" s="174"/>
      <c r="Q762" s="174"/>
      <c r="R762" s="174"/>
      <c r="S762" s="174"/>
      <c r="T762" s="174"/>
      <c r="U762" s="174"/>
      <c r="V762" s="174"/>
      <c r="W762" s="174"/>
      <c r="X762" s="174"/>
      <c r="Y762" s="174"/>
      <c r="Z762" s="174"/>
    </row>
    <row r="763" spans="1:26" ht="12.75" customHeight="1" x14ac:dyDescent="0.2">
      <c r="A763" s="174"/>
      <c r="B763" s="174"/>
      <c r="C763" s="174"/>
      <c r="D763" s="174"/>
      <c r="E763" s="174"/>
      <c r="F763" s="174"/>
      <c r="G763" s="174"/>
      <c r="H763" s="174"/>
      <c r="I763" s="174"/>
      <c r="J763" s="174"/>
      <c r="K763" s="174"/>
      <c r="L763" s="174"/>
      <c r="M763" s="174"/>
      <c r="N763" s="174"/>
      <c r="O763" s="174"/>
      <c r="P763" s="174"/>
      <c r="Q763" s="174"/>
      <c r="R763" s="174"/>
      <c r="S763" s="174"/>
      <c r="T763" s="174"/>
      <c r="U763" s="174"/>
      <c r="V763" s="174"/>
      <c r="W763" s="174"/>
      <c r="X763" s="174"/>
      <c r="Y763" s="174"/>
      <c r="Z763" s="174"/>
    </row>
    <row r="764" spans="1:26" ht="12.75" customHeight="1" x14ac:dyDescent="0.2">
      <c r="A764" s="174"/>
      <c r="B764" s="174"/>
      <c r="C764" s="174"/>
      <c r="D764" s="174"/>
      <c r="E764" s="174"/>
      <c r="F764" s="174"/>
      <c r="G764" s="174"/>
      <c r="H764" s="174"/>
      <c r="I764" s="174"/>
      <c r="J764" s="174"/>
      <c r="K764" s="174"/>
      <c r="L764" s="174"/>
      <c r="M764" s="174"/>
      <c r="N764" s="174"/>
      <c r="O764" s="174"/>
      <c r="P764" s="174"/>
      <c r="Q764" s="174"/>
      <c r="R764" s="174"/>
      <c r="S764" s="174"/>
      <c r="T764" s="174"/>
      <c r="U764" s="174"/>
      <c r="V764" s="174"/>
      <c r="W764" s="174"/>
      <c r="X764" s="174"/>
      <c r="Y764" s="174"/>
      <c r="Z764" s="174"/>
    </row>
    <row r="765" spans="1:26" ht="12.75" customHeight="1" x14ac:dyDescent="0.2">
      <c r="A765" s="174"/>
      <c r="B765" s="174"/>
      <c r="C765" s="174"/>
      <c r="D765" s="174"/>
      <c r="E765" s="174"/>
      <c r="F765" s="174"/>
      <c r="G765" s="174"/>
      <c r="H765" s="174"/>
      <c r="I765" s="174"/>
      <c r="J765" s="174"/>
      <c r="K765" s="174"/>
      <c r="L765" s="174"/>
      <c r="M765" s="174"/>
      <c r="N765" s="174"/>
      <c r="O765" s="174"/>
      <c r="P765" s="174"/>
      <c r="Q765" s="174"/>
      <c r="R765" s="174"/>
      <c r="S765" s="174"/>
      <c r="T765" s="174"/>
      <c r="U765" s="174"/>
      <c r="V765" s="174"/>
      <c r="W765" s="174"/>
      <c r="X765" s="174"/>
      <c r="Y765" s="174"/>
      <c r="Z765" s="174"/>
    </row>
    <row r="766" spans="1:26" ht="12.75" customHeight="1" x14ac:dyDescent="0.2">
      <c r="A766" s="174"/>
      <c r="B766" s="174"/>
      <c r="C766" s="174"/>
      <c r="D766" s="174"/>
      <c r="E766" s="174"/>
      <c r="F766" s="174"/>
      <c r="G766" s="174"/>
      <c r="H766" s="174"/>
      <c r="I766" s="174"/>
      <c r="J766" s="174"/>
      <c r="K766" s="174"/>
      <c r="L766" s="174"/>
      <c r="M766" s="174"/>
      <c r="N766" s="174"/>
      <c r="O766" s="174"/>
      <c r="P766" s="174"/>
      <c r="Q766" s="174"/>
      <c r="R766" s="174"/>
      <c r="S766" s="174"/>
      <c r="T766" s="174"/>
      <c r="U766" s="174"/>
      <c r="V766" s="174"/>
      <c r="W766" s="174"/>
      <c r="X766" s="174"/>
      <c r="Y766" s="174"/>
      <c r="Z766" s="174"/>
    </row>
    <row r="767" spans="1:26" ht="12.75" customHeight="1" x14ac:dyDescent="0.2">
      <c r="A767" s="174"/>
      <c r="B767" s="174"/>
      <c r="C767" s="174"/>
      <c r="D767" s="174"/>
      <c r="E767" s="174"/>
      <c r="F767" s="174"/>
      <c r="G767" s="174"/>
      <c r="H767" s="174"/>
      <c r="I767" s="174"/>
      <c r="J767" s="174"/>
      <c r="K767" s="174"/>
      <c r="L767" s="174"/>
      <c r="M767" s="174"/>
      <c r="N767" s="174"/>
      <c r="O767" s="174"/>
      <c r="P767" s="174"/>
      <c r="Q767" s="174"/>
      <c r="R767" s="174"/>
      <c r="S767" s="174"/>
      <c r="T767" s="174"/>
      <c r="U767" s="174"/>
      <c r="V767" s="174"/>
      <c r="W767" s="174"/>
      <c r="X767" s="174"/>
      <c r="Y767" s="174"/>
      <c r="Z767" s="174"/>
    </row>
    <row r="768" spans="1:26" ht="12.75" customHeight="1" x14ac:dyDescent="0.2">
      <c r="A768" s="174"/>
      <c r="B768" s="174"/>
      <c r="C768" s="174"/>
      <c r="D768" s="174"/>
      <c r="E768" s="174"/>
      <c r="F768" s="174"/>
      <c r="G768" s="174"/>
      <c r="H768" s="174"/>
      <c r="I768" s="174"/>
      <c r="J768" s="174"/>
      <c r="K768" s="174"/>
      <c r="L768" s="174"/>
      <c r="M768" s="174"/>
      <c r="N768" s="174"/>
      <c r="O768" s="174"/>
      <c r="P768" s="174"/>
      <c r="Q768" s="174"/>
      <c r="R768" s="174"/>
      <c r="S768" s="174"/>
      <c r="T768" s="174"/>
      <c r="U768" s="174"/>
      <c r="V768" s="174"/>
      <c r="W768" s="174"/>
      <c r="X768" s="174"/>
      <c r="Y768" s="174"/>
      <c r="Z768" s="174"/>
    </row>
    <row r="769" spans="1:26" ht="12.75" customHeight="1" x14ac:dyDescent="0.2">
      <c r="A769" s="174"/>
      <c r="B769" s="174"/>
      <c r="C769" s="174"/>
      <c r="D769" s="174"/>
      <c r="E769" s="174"/>
      <c r="F769" s="174"/>
      <c r="G769" s="174"/>
      <c r="H769" s="174"/>
      <c r="I769" s="174"/>
      <c r="J769" s="174"/>
      <c r="K769" s="174"/>
      <c r="L769" s="174"/>
      <c r="M769" s="174"/>
      <c r="N769" s="174"/>
      <c r="O769" s="174"/>
      <c r="P769" s="174"/>
      <c r="Q769" s="174"/>
      <c r="R769" s="174"/>
      <c r="S769" s="174"/>
      <c r="T769" s="174"/>
      <c r="U769" s="174"/>
      <c r="V769" s="174"/>
      <c r="W769" s="174"/>
      <c r="X769" s="174"/>
      <c r="Y769" s="174"/>
      <c r="Z769" s="174"/>
    </row>
    <row r="770" spans="1:26" ht="12.75" customHeight="1" x14ac:dyDescent="0.2">
      <c r="A770" s="174"/>
      <c r="B770" s="174"/>
      <c r="C770" s="174"/>
      <c r="D770" s="174"/>
      <c r="E770" s="174"/>
      <c r="F770" s="174"/>
      <c r="G770" s="174"/>
      <c r="H770" s="174"/>
      <c r="I770" s="174"/>
      <c r="J770" s="174"/>
      <c r="K770" s="174"/>
      <c r="L770" s="174"/>
      <c r="M770" s="174"/>
      <c r="N770" s="174"/>
      <c r="O770" s="174"/>
      <c r="P770" s="174"/>
      <c r="Q770" s="174"/>
      <c r="R770" s="174"/>
      <c r="S770" s="174"/>
      <c r="T770" s="174"/>
      <c r="U770" s="174"/>
      <c r="V770" s="174"/>
      <c r="W770" s="174"/>
      <c r="X770" s="174"/>
      <c r="Y770" s="174"/>
      <c r="Z770" s="174"/>
    </row>
    <row r="771" spans="1:26" ht="12.75" customHeight="1" x14ac:dyDescent="0.2">
      <c r="A771" s="174"/>
      <c r="B771" s="174"/>
      <c r="C771" s="174"/>
      <c r="D771" s="174"/>
      <c r="E771" s="174"/>
      <c r="F771" s="174"/>
      <c r="G771" s="174"/>
      <c r="H771" s="174"/>
      <c r="I771" s="174"/>
      <c r="J771" s="174"/>
      <c r="K771" s="174"/>
      <c r="L771" s="174"/>
      <c r="M771" s="174"/>
      <c r="N771" s="174"/>
      <c r="O771" s="174"/>
      <c r="P771" s="174"/>
      <c r="Q771" s="174"/>
      <c r="R771" s="174"/>
      <c r="S771" s="174"/>
      <c r="T771" s="174"/>
      <c r="U771" s="174"/>
      <c r="V771" s="174"/>
      <c r="W771" s="174"/>
      <c r="X771" s="174"/>
      <c r="Y771" s="174"/>
      <c r="Z771" s="174"/>
    </row>
    <row r="772" spans="1:26" ht="12.75" customHeight="1" x14ac:dyDescent="0.2">
      <c r="A772" s="174"/>
      <c r="B772" s="174"/>
      <c r="C772" s="174"/>
      <c r="D772" s="174"/>
      <c r="E772" s="174"/>
      <c r="F772" s="174"/>
      <c r="G772" s="174"/>
      <c r="H772" s="174"/>
      <c r="I772" s="174"/>
      <c r="J772" s="174"/>
      <c r="K772" s="174"/>
      <c r="L772" s="174"/>
      <c r="M772" s="174"/>
      <c r="N772" s="174"/>
      <c r="O772" s="174"/>
      <c r="P772" s="174"/>
      <c r="Q772" s="174"/>
      <c r="R772" s="174"/>
      <c r="S772" s="174"/>
      <c r="T772" s="174"/>
      <c r="U772" s="174"/>
      <c r="V772" s="174"/>
      <c r="W772" s="174"/>
      <c r="X772" s="174"/>
      <c r="Y772" s="174"/>
      <c r="Z772" s="174"/>
    </row>
    <row r="773" spans="1:26" ht="12.75" customHeight="1" x14ac:dyDescent="0.2">
      <c r="A773" s="174"/>
      <c r="B773" s="174"/>
      <c r="C773" s="174"/>
      <c r="D773" s="174"/>
      <c r="E773" s="174"/>
      <c r="F773" s="174"/>
      <c r="G773" s="174"/>
      <c r="H773" s="174"/>
      <c r="I773" s="174"/>
      <c r="J773" s="174"/>
      <c r="K773" s="174"/>
      <c r="L773" s="174"/>
      <c r="M773" s="174"/>
      <c r="N773" s="174"/>
      <c r="O773" s="174"/>
      <c r="P773" s="174"/>
      <c r="Q773" s="174"/>
      <c r="R773" s="174"/>
      <c r="S773" s="174"/>
      <c r="T773" s="174"/>
      <c r="U773" s="174"/>
      <c r="V773" s="174"/>
      <c r="W773" s="174"/>
      <c r="X773" s="174"/>
      <c r="Y773" s="174"/>
      <c r="Z773" s="174"/>
    </row>
    <row r="774" spans="1:26" ht="12.75" customHeight="1" x14ac:dyDescent="0.2">
      <c r="A774" s="174"/>
      <c r="B774" s="174"/>
      <c r="C774" s="174"/>
      <c r="D774" s="174"/>
      <c r="E774" s="174"/>
      <c r="F774" s="174"/>
      <c r="G774" s="174"/>
      <c r="H774" s="174"/>
      <c r="I774" s="174"/>
      <c r="J774" s="174"/>
      <c r="K774" s="174"/>
      <c r="L774" s="174"/>
      <c r="M774" s="174"/>
      <c r="N774" s="174"/>
      <c r="O774" s="174"/>
      <c r="P774" s="174"/>
      <c r="Q774" s="174"/>
      <c r="R774" s="174"/>
      <c r="S774" s="174"/>
      <c r="T774" s="174"/>
      <c r="U774" s="174"/>
      <c r="V774" s="174"/>
      <c r="W774" s="174"/>
      <c r="X774" s="174"/>
      <c r="Y774" s="174"/>
      <c r="Z774" s="174"/>
    </row>
    <row r="775" spans="1:26" ht="12.75" customHeight="1" x14ac:dyDescent="0.2">
      <c r="A775" s="174"/>
      <c r="B775" s="174"/>
      <c r="C775" s="174"/>
      <c r="D775" s="174"/>
      <c r="E775" s="174"/>
      <c r="F775" s="174"/>
      <c r="G775" s="174"/>
      <c r="H775" s="174"/>
      <c r="I775" s="174"/>
      <c r="J775" s="174"/>
      <c r="K775" s="174"/>
      <c r="L775" s="174"/>
      <c r="M775" s="174"/>
      <c r="N775" s="174"/>
      <c r="O775" s="174"/>
      <c r="P775" s="174"/>
      <c r="Q775" s="174"/>
      <c r="R775" s="174"/>
      <c r="S775" s="174"/>
      <c r="T775" s="174"/>
      <c r="U775" s="174"/>
      <c r="V775" s="174"/>
      <c r="W775" s="174"/>
      <c r="X775" s="174"/>
      <c r="Y775" s="174"/>
      <c r="Z775" s="174"/>
    </row>
    <row r="776" spans="1:26" ht="12.75" customHeight="1" x14ac:dyDescent="0.2">
      <c r="A776" s="174"/>
      <c r="B776" s="174"/>
      <c r="C776" s="174"/>
      <c r="D776" s="174"/>
      <c r="E776" s="174"/>
      <c r="F776" s="174"/>
      <c r="G776" s="174"/>
      <c r="H776" s="174"/>
      <c r="I776" s="174"/>
      <c r="J776" s="174"/>
      <c r="K776" s="174"/>
      <c r="L776" s="174"/>
      <c r="M776" s="174"/>
      <c r="N776" s="174"/>
      <c r="O776" s="174"/>
      <c r="P776" s="174"/>
      <c r="Q776" s="174"/>
      <c r="R776" s="174"/>
      <c r="S776" s="174"/>
      <c r="T776" s="174"/>
      <c r="U776" s="174"/>
      <c r="V776" s="174"/>
      <c r="W776" s="174"/>
      <c r="X776" s="174"/>
      <c r="Y776" s="174"/>
      <c r="Z776" s="174"/>
    </row>
    <row r="777" spans="1:26" ht="12.75" customHeight="1" x14ac:dyDescent="0.2">
      <c r="A777" s="174"/>
      <c r="B777" s="174"/>
      <c r="C777" s="174"/>
      <c r="D777" s="174"/>
      <c r="E777" s="174"/>
      <c r="F777" s="174"/>
      <c r="G777" s="174"/>
      <c r="H777" s="174"/>
      <c r="I777" s="174"/>
      <c r="J777" s="174"/>
      <c r="K777" s="174"/>
      <c r="L777" s="174"/>
      <c r="M777" s="174"/>
      <c r="N777" s="174"/>
      <c r="O777" s="174"/>
      <c r="P777" s="174"/>
      <c r="Q777" s="174"/>
      <c r="R777" s="174"/>
      <c r="S777" s="174"/>
      <c r="T777" s="174"/>
      <c r="U777" s="174"/>
      <c r="V777" s="174"/>
      <c r="W777" s="174"/>
      <c r="X777" s="174"/>
      <c r="Y777" s="174"/>
      <c r="Z777" s="174"/>
    </row>
    <row r="778" spans="1:26" ht="12.75" customHeight="1" x14ac:dyDescent="0.2">
      <c r="A778" s="174"/>
      <c r="B778" s="174"/>
      <c r="C778" s="174"/>
      <c r="D778" s="174"/>
      <c r="E778" s="174"/>
      <c r="F778" s="174"/>
      <c r="G778" s="174"/>
      <c r="H778" s="174"/>
      <c r="I778" s="174"/>
      <c r="J778" s="174"/>
      <c r="K778" s="174"/>
      <c r="L778" s="174"/>
      <c r="M778" s="174"/>
      <c r="N778" s="174"/>
      <c r="O778" s="174"/>
      <c r="P778" s="174"/>
      <c r="Q778" s="174"/>
      <c r="R778" s="174"/>
      <c r="S778" s="174"/>
      <c r="T778" s="174"/>
      <c r="U778" s="174"/>
      <c r="V778" s="174"/>
      <c r="W778" s="174"/>
      <c r="X778" s="174"/>
      <c r="Y778" s="174"/>
      <c r="Z778" s="174"/>
    </row>
    <row r="779" spans="1:26" ht="12.75" customHeight="1" x14ac:dyDescent="0.2">
      <c r="A779" s="174"/>
      <c r="B779" s="174"/>
      <c r="C779" s="174"/>
      <c r="D779" s="174"/>
      <c r="E779" s="174"/>
      <c r="F779" s="174"/>
      <c r="G779" s="174"/>
      <c r="H779" s="174"/>
      <c r="I779" s="174"/>
      <c r="J779" s="174"/>
      <c r="K779" s="174"/>
      <c r="L779" s="174"/>
      <c r="M779" s="174"/>
      <c r="N779" s="174"/>
      <c r="O779" s="174"/>
      <c r="P779" s="174"/>
      <c r="Q779" s="174"/>
      <c r="R779" s="174"/>
      <c r="S779" s="174"/>
      <c r="T779" s="174"/>
      <c r="U779" s="174"/>
      <c r="V779" s="174"/>
      <c r="W779" s="174"/>
      <c r="X779" s="174"/>
      <c r="Y779" s="174"/>
      <c r="Z779" s="174"/>
    </row>
    <row r="780" spans="1:26" ht="12.75" customHeight="1" x14ac:dyDescent="0.2">
      <c r="A780" s="174"/>
      <c r="B780" s="174"/>
      <c r="C780" s="174"/>
      <c r="D780" s="174"/>
      <c r="E780" s="174"/>
      <c r="F780" s="174"/>
      <c r="G780" s="174"/>
      <c r="H780" s="174"/>
      <c r="I780" s="174"/>
      <c r="J780" s="174"/>
      <c r="K780" s="174"/>
      <c r="L780" s="174"/>
      <c r="M780" s="174"/>
      <c r="N780" s="174"/>
      <c r="O780" s="174"/>
      <c r="P780" s="174"/>
      <c r="Q780" s="174"/>
      <c r="R780" s="174"/>
      <c r="S780" s="174"/>
      <c r="T780" s="174"/>
      <c r="U780" s="174"/>
      <c r="V780" s="174"/>
      <c r="W780" s="174"/>
      <c r="X780" s="174"/>
      <c r="Y780" s="174"/>
      <c r="Z780" s="174"/>
    </row>
    <row r="781" spans="1:26" ht="12.75" customHeight="1" x14ac:dyDescent="0.2">
      <c r="A781" s="174"/>
      <c r="B781" s="174"/>
      <c r="C781" s="174"/>
      <c r="D781" s="174"/>
      <c r="E781" s="174"/>
      <c r="F781" s="174"/>
      <c r="G781" s="174"/>
      <c r="H781" s="174"/>
      <c r="I781" s="174"/>
      <c r="J781" s="174"/>
      <c r="K781" s="174"/>
      <c r="L781" s="174"/>
      <c r="M781" s="174"/>
      <c r="N781" s="174"/>
      <c r="O781" s="174"/>
      <c r="P781" s="174"/>
      <c r="Q781" s="174"/>
      <c r="R781" s="174"/>
      <c r="S781" s="174"/>
      <c r="T781" s="174"/>
      <c r="U781" s="174"/>
      <c r="V781" s="174"/>
      <c r="W781" s="174"/>
      <c r="X781" s="174"/>
      <c r="Y781" s="174"/>
      <c r="Z781" s="174"/>
    </row>
    <row r="782" spans="1:26" ht="12.75" customHeight="1" x14ac:dyDescent="0.2">
      <c r="A782" s="174"/>
      <c r="B782" s="174"/>
      <c r="C782" s="174"/>
      <c r="D782" s="174"/>
      <c r="E782" s="174"/>
      <c r="F782" s="174"/>
      <c r="G782" s="174"/>
      <c r="H782" s="174"/>
      <c r="I782" s="174"/>
      <c r="J782" s="174"/>
      <c r="K782" s="174"/>
      <c r="L782" s="174"/>
      <c r="M782" s="174"/>
      <c r="N782" s="174"/>
      <c r="O782" s="174"/>
      <c r="P782" s="174"/>
      <c r="Q782" s="174"/>
      <c r="R782" s="174"/>
      <c r="S782" s="174"/>
      <c r="T782" s="174"/>
      <c r="U782" s="174"/>
      <c r="V782" s="174"/>
      <c r="W782" s="174"/>
      <c r="X782" s="174"/>
      <c r="Y782" s="174"/>
      <c r="Z782" s="174"/>
    </row>
    <row r="783" spans="1:26" ht="12.75" customHeight="1" x14ac:dyDescent="0.2">
      <c r="A783" s="174"/>
      <c r="B783" s="174"/>
      <c r="C783" s="174"/>
      <c r="D783" s="174"/>
      <c r="E783" s="174"/>
      <c r="F783" s="174"/>
      <c r="G783" s="174"/>
      <c r="H783" s="174"/>
      <c r="I783" s="174"/>
      <c r="J783" s="174"/>
      <c r="K783" s="174"/>
      <c r="L783" s="174"/>
      <c r="M783" s="174"/>
      <c r="N783" s="174"/>
      <c r="O783" s="174"/>
      <c r="P783" s="174"/>
      <c r="Q783" s="174"/>
      <c r="R783" s="174"/>
      <c r="S783" s="174"/>
      <c r="T783" s="174"/>
      <c r="U783" s="174"/>
      <c r="V783" s="174"/>
      <c r="W783" s="174"/>
      <c r="X783" s="174"/>
      <c r="Y783" s="174"/>
      <c r="Z783" s="174"/>
    </row>
    <row r="784" spans="1:26" ht="12.75" customHeight="1" x14ac:dyDescent="0.2">
      <c r="A784" s="174"/>
      <c r="B784" s="174"/>
      <c r="C784" s="174"/>
      <c r="D784" s="174"/>
      <c r="E784" s="174"/>
      <c r="F784" s="174"/>
      <c r="G784" s="174"/>
      <c r="H784" s="174"/>
      <c r="I784" s="174"/>
      <c r="J784" s="174"/>
      <c r="K784" s="174"/>
      <c r="L784" s="174"/>
      <c r="M784" s="174"/>
      <c r="N784" s="174"/>
      <c r="O784" s="174"/>
      <c r="P784" s="174"/>
      <c r="Q784" s="174"/>
      <c r="R784" s="174"/>
      <c r="S784" s="174"/>
      <c r="T784" s="174"/>
      <c r="U784" s="174"/>
      <c r="V784" s="174"/>
      <c r="W784" s="174"/>
      <c r="X784" s="174"/>
      <c r="Y784" s="174"/>
      <c r="Z784" s="174"/>
    </row>
    <row r="785" spans="1:26" ht="12.75" customHeight="1" x14ac:dyDescent="0.2">
      <c r="A785" s="174"/>
      <c r="B785" s="174"/>
      <c r="C785" s="174"/>
      <c r="D785" s="174"/>
      <c r="E785" s="174"/>
      <c r="F785" s="174"/>
      <c r="G785" s="174"/>
      <c r="H785" s="174"/>
      <c r="I785" s="174"/>
      <c r="J785" s="174"/>
      <c r="K785" s="174"/>
      <c r="L785" s="174"/>
      <c r="M785" s="174"/>
      <c r="N785" s="174"/>
      <c r="O785" s="174"/>
      <c r="P785" s="174"/>
      <c r="Q785" s="174"/>
      <c r="R785" s="174"/>
      <c r="S785" s="174"/>
      <c r="T785" s="174"/>
      <c r="U785" s="174"/>
      <c r="V785" s="174"/>
      <c r="W785" s="174"/>
      <c r="X785" s="174"/>
      <c r="Y785" s="174"/>
      <c r="Z785" s="174"/>
    </row>
    <row r="786" spans="1:26" ht="12.75" customHeight="1" x14ac:dyDescent="0.2">
      <c r="A786" s="174"/>
      <c r="B786" s="174"/>
      <c r="C786" s="174"/>
      <c r="D786" s="174"/>
      <c r="E786" s="174"/>
      <c r="F786" s="174"/>
      <c r="G786" s="174"/>
      <c r="H786" s="174"/>
      <c r="I786" s="174"/>
      <c r="J786" s="174"/>
      <c r="K786" s="174"/>
      <c r="L786" s="174"/>
      <c r="M786" s="174"/>
      <c r="N786" s="174"/>
      <c r="O786" s="174"/>
      <c r="P786" s="174"/>
      <c r="Q786" s="174"/>
      <c r="R786" s="174"/>
      <c r="S786" s="174"/>
      <c r="T786" s="174"/>
      <c r="U786" s="174"/>
      <c r="V786" s="174"/>
      <c r="W786" s="174"/>
      <c r="X786" s="174"/>
      <c r="Y786" s="174"/>
      <c r="Z786" s="174"/>
    </row>
    <row r="787" spans="1:26" ht="12.75" customHeight="1" x14ac:dyDescent="0.2">
      <c r="A787" s="174"/>
      <c r="B787" s="174"/>
      <c r="C787" s="174"/>
      <c r="D787" s="174"/>
      <c r="E787" s="174"/>
      <c r="F787" s="174"/>
      <c r="G787" s="174"/>
      <c r="H787" s="174"/>
      <c r="I787" s="174"/>
      <c r="J787" s="174"/>
      <c r="K787" s="174"/>
      <c r="L787" s="174"/>
      <c r="M787" s="174"/>
      <c r="N787" s="174"/>
      <c r="O787" s="174"/>
      <c r="P787" s="174"/>
      <c r="Q787" s="174"/>
      <c r="R787" s="174"/>
      <c r="S787" s="174"/>
      <c r="T787" s="174"/>
      <c r="U787" s="174"/>
      <c r="V787" s="174"/>
      <c r="W787" s="174"/>
      <c r="X787" s="174"/>
      <c r="Y787" s="174"/>
      <c r="Z787" s="174"/>
    </row>
    <row r="788" spans="1:26" ht="12.75" customHeight="1" x14ac:dyDescent="0.2">
      <c r="A788" s="174"/>
      <c r="B788" s="174"/>
      <c r="C788" s="174"/>
      <c r="D788" s="174"/>
      <c r="E788" s="174"/>
      <c r="F788" s="174"/>
      <c r="G788" s="174"/>
      <c r="H788" s="174"/>
      <c r="I788" s="174"/>
      <c r="J788" s="174"/>
      <c r="K788" s="174"/>
      <c r="L788" s="174"/>
      <c r="M788" s="174"/>
      <c r="N788" s="174"/>
      <c r="O788" s="174"/>
      <c r="P788" s="174"/>
      <c r="Q788" s="174"/>
      <c r="R788" s="174"/>
      <c r="S788" s="174"/>
      <c r="T788" s="174"/>
      <c r="U788" s="174"/>
      <c r="V788" s="174"/>
      <c r="W788" s="174"/>
      <c r="X788" s="174"/>
      <c r="Y788" s="174"/>
      <c r="Z788" s="174"/>
    </row>
    <row r="789" spans="1:26" ht="12.75" customHeight="1" x14ac:dyDescent="0.2">
      <c r="A789" s="174"/>
      <c r="B789" s="174"/>
      <c r="C789" s="174"/>
      <c r="D789" s="174"/>
      <c r="E789" s="174"/>
      <c r="F789" s="174"/>
      <c r="G789" s="174"/>
      <c r="H789" s="174"/>
      <c r="I789" s="174"/>
      <c r="J789" s="174"/>
      <c r="K789" s="174"/>
      <c r="L789" s="174"/>
      <c r="M789" s="174"/>
      <c r="N789" s="174"/>
      <c r="O789" s="174"/>
      <c r="P789" s="174"/>
      <c r="Q789" s="174"/>
      <c r="R789" s="174"/>
      <c r="S789" s="174"/>
      <c r="T789" s="174"/>
      <c r="U789" s="174"/>
      <c r="V789" s="174"/>
      <c r="W789" s="174"/>
      <c r="X789" s="174"/>
      <c r="Y789" s="174"/>
      <c r="Z789" s="174"/>
    </row>
    <row r="790" spans="1:26" ht="12.75" customHeight="1" x14ac:dyDescent="0.2">
      <c r="A790" s="174"/>
      <c r="B790" s="174"/>
      <c r="C790" s="174"/>
      <c r="D790" s="174"/>
      <c r="E790" s="174"/>
      <c r="F790" s="174"/>
      <c r="G790" s="174"/>
      <c r="H790" s="174"/>
      <c r="I790" s="174"/>
      <c r="J790" s="174"/>
      <c r="K790" s="174"/>
      <c r="L790" s="174"/>
      <c r="M790" s="174"/>
      <c r="N790" s="174"/>
      <c r="O790" s="174"/>
      <c r="P790" s="174"/>
      <c r="Q790" s="174"/>
      <c r="R790" s="174"/>
      <c r="S790" s="174"/>
      <c r="T790" s="174"/>
      <c r="U790" s="174"/>
      <c r="V790" s="174"/>
      <c r="W790" s="174"/>
      <c r="X790" s="174"/>
      <c r="Y790" s="174"/>
      <c r="Z790" s="174"/>
    </row>
    <row r="791" spans="1:26" ht="12.75" customHeight="1" x14ac:dyDescent="0.2">
      <c r="A791" s="174"/>
      <c r="B791" s="174"/>
      <c r="C791" s="174"/>
      <c r="D791" s="174"/>
      <c r="E791" s="174"/>
      <c r="F791" s="174"/>
      <c r="G791" s="174"/>
      <c r="H791" s="174"/>
      <c r="I791" s="174"/>
      <c r="J791" s="174"/>
      <c r="K791" s="174"/>
      <c r="L791" s="174"/>
      <c r="M791" s="174"/>
      <c r="N791" s="174"/>
      <c r="O791" s="174"/>
      <c r="P791" s="174"/>
      <c r="Q791" s="174"/>
      <c r="R791" s="174"/>
      <c r="S791" s="174"/>
      <c r="T791" s="174"/>
      <c r="U791" s="174"/>
      <c r="V791" s="174"/>
      <c r="W791" s="174"/>
      <c r="X791" s="174"/>
      <c r="Y791" s="174"/>
      <c r="Z791" s="174"/>
    </row>
    <row r="792" spans="1:26" ht="12.75" customHeight="1" x14ac:dyDescent="0.2">
      <c r="A792" s="174"/>
      <c r="B792" s="174"/>
      <c r="C792" s="174"/>
      <c r="D792" s="174"/>
      <c r="E792" s="174"/>
      <c r="F792" s="174"/>
      <c r="G792" s="174"/>
      <c r="H792" s="174"/>
      <c r="I792" s="174"/>
      <c r="J792" s="174"/>
      <c r="K792" s="174"/>
      <c r="L792" s="174"/>
      <c r="M792" s="174"/>
      <c r="N792" s="174"/>
      <c r="O792" s="174"/>
      <c r="P792" s="174"/>
      <c r="Q792" s="174"/>
      <c r="R792" s="174"/>
      <c r="S792" s="174"/>
      <c r="T792" s="174"/>
      <c r="U792" s="174"/>
      <c r="V792" s="174"/>
      <c r="W792" s="174"/>
      <c r="X792" s="174"/>
      <c r="Y792" s="174"/>
      <c r="Z792" s="174"/>
    </row>
    <row r="793" spans="1:26" ht="12.75" customHeight="1" x14ac:dyDescent="0.2">
      <c r="A793" s="174"/>
      <c r="B793" s="174"/>
      <c r="C793" s="174"/>
      <c r="D793" s="174"/>
      <c r="E793" s="174"/>
      <c r="F793" s="174"/>
      <c r="G793" s="174"/>
      <c r="H793" s="174"/>
      <c r="I793" s="174"/>
      <c r="J793" s="174"/>
      <c r="K793" s="174"/>
      <c r="L793" s="174"/>
      <c r="M793" s="174"/>
      <c r="N793" s="174"/>
      <c r="O793" s="174"/>
      <c r="P793" s="174"/>
      <c r="Q793" s="174"/>
      <c r="R793" s="174"/>
      <c r="S793" s="174"/>
      <c r="T793" s="174"/>
      <c r="U793" s="174"/>
      <c r="V793" s="174"/>
      <c r="W793" s="174"/>
      <c r="X793" s="174"/>
      <c r="Y793" s="174"/>
      <c r="Z793" s="174"/>
    </row>
    <row r="794" spans="1:26" ht="12.75" customHeight="1" x14ac:dyDescent="0.2">
      <c r="A794" s="174"/>
      <c r="B794" s="174"/>
      <c r="C794" s="174"/>
      <c r="D794" s="174"/>
      <c r="E794" s="174"/>
      <c r="F794" s="174"/>
      <c r="G794" s="174"/>
      <c r="H794" s="174"/>
      <c r="I794" s="174"/>
      <c r="J794" s="174"/>
      <c r="K794" s="174"/>
      <c r="L794" s="174"/>
      <c r="M794" s="174"/>
      <c r="N794" s="174"/>
      <c r="O794" s="174"/>
      <c r="P794" s="174"/>
      <c r="Q794" s="174"/>
      <c r="R794" s="174"/>
      <c r="S794" s="174"/>
      <c r="T794" s="174"/>
      <c r="U794" s="174"/>
      <c r="V794" s="174"/>
      <c r="W794" s="174"/>
      <c r="X794" s="174"/>
      <c r="Y794" s="174"/>
      <c r="Z794" s="174"/>
    </row>
    <row r="795" spans="1:26" ht="12.75" customHeight="1" x14ac:dyDescent="0.2">
      <c r="A795" s="174"/>
      <c r="B795" s="174"/>
      <c r="C795" s="174"/>
      <c r="D795" s="174"/>
      <c r="E795" s="174"/>
      <c r="F795" s="174"/>
      <c r="G795" s="174"/>
      <c r="H795" s="174"/>
      <c r="I795" s="174"/>
      <c r="J795" s="174"/>
      <c r="K795" s="174"/>
      <c r="L795" s="174"/>
      <c r="M795" s="174"/>
      <c r="N795" s="174"/>
      <c r="O795" s="174"/>
      <c r="P795" s="174"/>
      <c r="Q795" s="174"/>
      <c r="R795" s="174"/>
      <c r="S795" s="174"/>
      <c r="T795" s="174"/>
      <c r="U795" s="174"/>
      <c r="V795" s="174"/>
      <c r="W795" s="174"/>
      <c r="X795" s="174"/>
      <c r="Y795" s="174"/>
      <c r="Z795" s="174"/>
    </row>
    <row r="796" spans="1:26" ht="12.75" customHeight="1" x14ac:dyDescent="0.2">
      <c r="A796" s="174"/>
      <c r="B796" s="174"/>
      <c r="C796" s="174"/>
      <c r="D796" s="174"/>
      <c r="E796" s="174"/>
      <c r="F796" s="174"/>
      <c r="G796" s="174"/>
      <c r="H796" s="174"/>
      <c r="I796" s="174"/>
      <c r="J796" s="174"/>
      <c r="K796" s="174"/>
      <c r="L796" s="174"/>
      <c r="M796" s="174"/>
      <c r="N796" s="174"/>
      <c r="O796" s="174"/>
      <c r="P796" s="174"/>
      <c r="Q796" s="174"/>
      <c r="R796" s="174"/>
      <c r="S796" s="174"/>
      <c r="T796" s="174"/>
      <c r="U796" s="174"/>
      <c r="V796" s="174"/>
      <c r="W796" s="174"/>
      <c r="X796" s="174"/>
      <c r="Y796" s="174"/>
      <c r="Z796" s="174"/>
    </row>
    <row r="797" spans="1:26" ht="12.75" customHeight="1" x14ac:dyDescent="0.2">
      <c r="A797" s="174"/>
      <c r="B797" s="174"/>
      <c r="C797" s="174"/>
      <c r="D797" s="174"/>
      <c r="E797" s="174"/>
      <c r="F797" s="174"/>
      <c r="G797" s="174"/>
      <c r="H797" s="174"/>
      <c r="I797" s="174"/>
      <c r="J797" s="174"/>
      <c r="K797" s="174"/>
      <c r="L797" s="174"/>
      <c r="M797" s="174"/>
      <c r="N797" s="174"/>
      <c r="O797" s="174"/>
      <c r="P797" s="174"/>
      <c r="Q797" s="174"/>
      <c r="R797" s="174"/>
      <c r="S797" s="174"/>
      <c r="T797" s="174"/>
      <c r="U797" s="174"/>
      <c r="V797" s="174"/>
      <c r="W797" s="174"/>
      <c r="X797" s="174"/>
      <c r="Y797" s="174"/>
      <c r="Z797" s="174"/>
    </row>
    <row r="798" spans="1:26" ht="12.75" customHeight="1" x14ac:dyDescent="0.2">
      <c r="A798" s="174"/>
      <c r="B798" s="174"/>
      <c r="C798" s="174"/>
      <c r="D798" s="174"/>
      <c r="E798" s="174"/>
      <c r="F798" s="174"/>
      <c r="G798" s="174"/>
      <c r="H798" s="174"/>
      <c r="I798" s="174"/>
      <c r="J798" s="174"/>
      <c r="K798" s="174"/>
      <c r="L798" s="174"/>
      <c r="M798" s="174"/>
      <c r="N798" s="174"/>
      <c r="O798" s="174"/>
      <c r="P798" s="174"/>
      <c r="Q798" s="174"/>
      <c r="R798" s="174"/>
      <c r="S798" s="174"/>
      <c r="T798" s="174"/>
      <c r="U798" s="174"/>
      <c r="V798" s="174"/>
      <c r="W798" s="174"/>
      <c r="X798" s="174"/>
      <c r="Y798" s="174"/>
      <c r="Z798" s="174"/>
    </row>
    <row r="799" spans="1:26" ht="12.75" customHeight="1" x14ac:dyDescent="0.2">
      <c r="A799" s="174"/>
      <c r="B799" s="174"/>
      <c r="C799" s="174"/>
      <c r="D799" s="174"/>
      <c r="E799" s="174"/>
      <c r="F799" s="174"/>
      <c r="G799" s="174"/>
      <c r="H799" s="174"/>
      <c r="I799" s="174"/>
      <c r="J799" s="174"/>
      <c r="K799" s="174"/>
      <c r="L799" s="174"/>
      <c r="M799" s="174"/>
      <c r="N799" s="174"/>
      <c r="O799" s="174"/>
      <c r="P799" s="174"/>
      <c r="Q799" s="174"/>
      <c r="R799" s="174"/>
      <c r="S799" s="174"/>
      <c r="T799" s="174"/>
      <c r="U799" s="174"/>
      <c r="V799" s="174"/>
      <c r="W799" s="174"/>
      <c r="X799" s="174"/>
      <c r="Y799" s="174"/>
      <c r="Z799" s="174"/>
    </row>
    <row r="800" spans="1:26" ht="12.75" customHeight="1" x14ac:dyDescent="0.2">
      <c r="A800" s="174"/>
      <c r="B800" s="174"/>
      <c r="C800" s="174"/>
      <c r="D800" s="174"/>
      <c r="E800" s="174"/>
      <c r="F800" s="174"/>
      <c r="G800" s="174"/>
      <c r="H800" s="174"/>
      <c r="I800" s="174"/>
      <c r="J800" s="174"/>
      <c r="K800" s="174"/>
      <c r="L800" s="174"/>
      <c r="M800" s="174"/>
      <c r="N800" s="174"/>
      <c r="O800" s="174"/>
      <c r="P800" s="174"/>
      <c r="Q800" s="174"/>
      <c r="R800" s="174"/>
      <c r="S800" s="174"/>
      <c r="T800" s="174"/>
      <c r="U800" s="174"/>
      <c r="V800" s="174"/>
      <c r="W800" s="174"/>
      <c r="X800" s="174"/>
      <c r="Y800" s="174"/>
      <c r="Z800" s="174"/>
    </row>
    <row r="801" spans="1:26" ht="12.75" customHeight="1" x14ac:dyDescent="0.2">
      <c r="A801" s="174"/>
      <c r="B801" s="174"/>
      <c r="C801" s="174"/>
      <c r="D801" s="174"/>
      <c r="E801" s="174"/>
      <c r="F801" s="174"/>
      <c r="G801" s="174"/>
      <c r="H801" s="174"/>
      <c r="I801" s="174"/>
      <c r="J801" s="174"/>
      <c r="K801" s="174"/>
      <c r="L801" s="174"/>
      <c r="M801" s="174"/>
      <c r="N801" s="174"/>
      <c r="O801" s="174"/>
      <c r="P801" s="174"/>
      <c r="Q801" s="174"/>
      <c r="R801" s="174"/>
      <c r="S801" s="174"/>
      <c r="T801" s="174"/>
      <c r="U801" s="174"/>
      <c r="V801" s="174"/>
      <c r="W801" s="174"/>
      <c r="X801" s="174"/>
      <c r="Y801" s="174"/>
      <c r="Z801" s="174"/>
    </row>
    <row r="802" spans="1:26" ht="12.75" customHeight="1" x14ac:dyDescent="0.2">
      <c r="A802" s="174"/>
      <c r="B802" s="174"/>
      <c r="C802" s="174"/>
      <c r="D802" s="174"/>
      <c r="E802" s="174"/>
      <c r="F802" s="174"/>
      <c r="G802" s="174"/>
      <c r="H802" s="174"/>
      <c r="I802" s="174"/>
      <c r="J802" s="174"/>
      <c r="K802" s="174"/>
      <c r="L802" s="174"/>
      <c r="M802" s="174"/>
      <c r="N802" s="174"/>
      <c r="O802" s="174"/>
      <c r="P802" s="174"/>
      <c r="Q802" s="174"/>
      <c r="R802" s="174"/>
      <c r="S802" s="174"/>
      <c r="T802" s="174"/>
      <c r="U802" s="174"/>
      <c r="V802" s="174"/>
      <c r="W802" s="174"/>
      <c r="X802" s="174"/>
      <c r="Y802" s="174"/>
      <c r="Z802" s="174"/>
    </row>
    <row r="803" spans="1:26" ht="12.75" customHeight="1" x14ac:dyDescent="0.2">
      <c r="A803" s="174"/>
      <c r="B803" s="174"/>
      <c r="C803" s="174"/>
      <c r="D803" s="174"/>
      <c r="E803" s="174"/>
      <c r="F803" s="174"/>
      <c r="G803" s="174"/>
      <c r="H803" s="174"/>
      <c r="I803" s="174"/>
      <c r="J803" s="174"/>
      <c r="K803" s="174"/>
      <c r="L803" s="174"/>
      <c r="M803" s="174"/>
      <c r="N803" s="174"/>
      <c r="O803" s="174"/>
      <c r="P803" s="174"/>
      <c r="Q803" s="174"/>
      <c r="R803" s="174"/>
      <c r="S803" s="174"/>
      <c r="T803" s="174"/>
      <c r="U803" s="174"/>
      <c r="V803" s="174"/>
      <c r="W803" s="174"/>
      <c r="X803" s="174"/>
      <c r="Y803" s="174"/>
      <c r="Z803" s="174"/>
    </row>
    <row r="804" spans="1:26" ht="12.75" customHeight="1" x14ac:dyDescent="0.2">
      <c r="A804" s="174"/>
      <c r="B804" s="174"/>
      <c r="C804" s="174"/>
      <c r="D804" s="174"/>
      <c r="E804" s="174"/>
      <c r="F804" s="174"/>
      <c r="G804" s="174"/>
      <c r="H804" s="174"/>
      <c r="I804" s="174"/>
      <c r="J804" s="174"/>
      <c r="K804" s="174"/>
      <c r="L804" s="174"/>
      <c r="M804" s="174"/>
      <c r="N804" s="174"/>
      <c r="O804" s="174"/>
      <c r="P804" s="174"/>
      <c r="Q804" s="174"/>
      <c r="R804" s="174"/>
      <c r="S804" s="174"/>
      <c r="T804" s="174"/>
      <c r="U804" s="174"/>
      <c r="V804" s="174"/>
      <c r="W804" s="174"/>
      <c r="X804" s="174"/>
      <c r="Y804" s="174"/>
      <c r="Z804" s="174"/>
    </row>
    <row r="805" spans="1:26" ht="12.75" customHeight="1" x14ac:dyDescent="0.2">
      <c r="A805" s="174"/>
      <c r="B805" s="174"/>
      <c r="C805" s="174"/>
      <c r="D805" s="174"/>
      <c r="E805" s="174"/>
      <c r="F805" s="174"/>
      <c r="G805" s="174"/>
      <c r="H805" s="174"/>
      <c r="I805" s="174"/>
      <c r="J805" s="174"/>
      <c r="K805" s="174"/>
      <c r="L805" s="174"/>
      <c r="M805" s="174"/>
      <c r="N805" s="174"/>
      <c r="O805" s="174"/>
      <c r="P805" s="174"/>
      <c r="Q805" s="174"/>
      <c r="R805" s="174"/>
      <c r="S805" s="174"/>
      <c r="T805" s="174"/>
      <c r="U805" s="174"/>
      <c r="V805" s="174"/>
      <c r="W805" s="174"/>
      <c r="X805" s="174"/>
      <c r="Y805" s="174"/>
      <c r="Z805" s="174"/>
    </row>
    <row r="806" spans="1:26" ht="12.75" customHeight="1" x14ac:dyDescent="0.2">
      <c r="A806" s="174"/>
      <c r="B806" s="174"/>
      <c r="C806" s="174"/>
      <c r="D806" s="174"/>
      <c r="E806" s="174"/>
      <c r="F806" s="174"/>
      <c r="G806" s="174"/>
      <c r="H806" s="174"/>
      <c r="I806" s="174"/>
      <c r="J806" s="174"/>
      <c r="K806" s="174"/>
      <c r="L806" s="174"/>
      <c r="M806" s="174"/>
      <c r="N806" s="174"/>
      <c r="O806" s="174"/>
      <c r="P806" s="174"/>
      <c r="Q806" s="174"/>
      <c r="R806" s="174"/>
      <c r="S806" s="174"/>
      <c r="T806" s="174"/>
      <c r="U806" s="174"/>
      <c r="V806" s="174"/>
      <c r="W806" s="174"/>
      <c r="X806" s="174"/>
      <c r="Y806" s="174"/>
      <c r="Z806" s="174"/>
    </row>
    <row r="807" spans="1:26" ht="12.75" customHeight="1" x14ac:dyDescent="0.2">
      <c r="A807" s="174"/>
      <c r="B807" s="174"/>
      <c r="C807" s="174"/>
      <c r="D807" s="174"/>
      <c r="E807" s="174"/>
      <c r="F807" s="174"/>
      <c r="G807" s="174"/>
      <c r="H807" s="174"/>
      <c r="I807" s="174"/>
      <c r="J807" s="174"/>
      <c r="K807" s="174"/>
      <c r="L807" s="174"/>
      <c r="M807" s="174"/>
      <c r="N807" s="174"/>
      <c r="O807" s="174"/>
      <c r="P807" s="174"/>
      <c r="Q807" s="174"/>
      <c r="R807" s="174"/>
      <c r="S807" s="174"/>
      <c r="T807" s="174"/>
      <c r="U807" s="174"/>
      <c r="V807" s="174"/>
      <c r="W807" s="174"/>
      <c r="X807" s="174"/>
      <c r="Y807" s="174"/>
      <c r="Z807" s="174"/>
    </row>
    <row r="808" spans="1:26" ht="12.75" customHeight="1" x14ac:dyDescent="0.2">
      <c r="A808" s="174"/>
      <c r="B808" s="174"/>
      <c r="C808" s="174"/>
      <c r="D808" s="174"/>
      <c r="E808" s="174"/>
      <c r="F808" s="174"/>
      <c r="G808" s="174"/>
      <c r="H808" s="174"/>
      <c r="I808" s="174"/>
      <c r="J808" s="174"/>
      <c r="K808" s="174"/>
      <c r="L808" s="174"/>
      <c r="M808" s="174"/>
      <c r="N808" s="174"/>
      <c r="O808" s="174"/>
      <c r="P808" s="174"/>
      <c r="Q808" s="174"/>
      <c r="R808" s="174"/>
      <c r="S808" s="174"/>
      <c r="T808" s="174"/>
      <c r="U808" s="174"/>
      <c r="V808" s="174"/>
      <c r="W808" s="174"/>
      <c r="X808" s="174"/>
      <c r="Y808" s="174"/>
      <c r="Z808" s="174"/>
    </row>
    <row r="809" spans="1:26" ht="12.75" customHeight="1" x14ac:dyDescent="0.2">
      <c r="A809" s="174"/>
      <c r="B809" s="174"/>
      <c r="C809" s="174"/>
      <c r="D809" s="174"/>
      <c r="E809" s="174"/>
      <c r="F809" s="174"/>
      <c r="G809" s="174"/>
      <c r="H809" s="174"/>
      <c r="I809" s="174"/>
      <c r="J809" s="174"/>
      <c r="K809" s="174"/>
      <c r="L809" s="174"/>
      <c r="M809" s="174"/>
      <c r="N809" s="174"/>
      <c r="O809" s="174"/>
      <c r="P809" s="174"/>
      <c r="Q809" s="174"/>
      <c r="R809" s="174"/>
      <c r="S809" s="174"/>
      <c r="T809" s="174"/>
      <c r="U809" s="174"/>
      <c r="V809" s="174"/>
      <c r="W809" s="174"/>
      <c r="X809" s="174"/>
      <c r="Y809" s="174"/>
      <c r="Z809" s="174"/>
    </row>
    <row r="810" spans="1:26" ht="12.75" customHeight="1" x14ac:dyDescent="0.2">
      <c r="A810" s="174"/>
      <c r="B810" s="174"/>
      <c r="C810" s="174"/>
      <c r="D810" s="174"/>
      <c r="E810" s="174"/>
      <c r="F810" s="174"/>
      <c r="G810" s="174"/>
      <c r="H810" s="174"/>
      <c r="I810" s="174"/>
      <c r="J810" s="174"/>
      <c r="K810" s="174"/>
      <c r="L810" s="174"/>
      <c r="M810" s="174"/>
      <c r="N810" s="174"/>
      <c r="O810" s="174"/>
      <c r="P810" s="174"/>
      <c r="Q810" s="174"/>
      <c r="R810" s="174"/>
      <c r="S810" s="174"/>
      <c r="T810" s="174"/>
      <c r="U810" s="174"/>
      <c r="V810" s="174"/>
      <c r="W810" s="174"/>
      <c r="X810" s="174"/>
      <c r="Y810" s="174"/>
      <c r="Z810" s="174"/>
    </row>
    <row r="811" spans="1:26" ht="12.75" customHeight="1" x14ac:dyDescent="0.2">
      <c r="A811" s="174"/>
      <c r="B811" s="174"/>
      <c r="C811" s="174"/>
      <c r="D811" s="174"/>
      <c r="E811" s="174"/>
      <c r="F811" s="174"/>
      <c r="G811" s="174"/>
      <c r="H811" s="174"/>
      <c r="I811" s="174"/>
      <c r="J811" s="174"/>
      <c r="K811" s="174"/>
      <c r="L811" s="174"/>
      <c r="M811" s="174"/>
      <c r="N811" s="174"/>
      <c r="O811" s="174"/>
      <c r="P811" s="174"/>
      <c r="Q811" s="174"/>
      <c r="R811" s="174"/>
      <c r="S811" s="174"/>
      <c r="T811" s="174"/>
      <c r="U811" s="174"/>
      <c r="V811" s="174"/>
      <c r="W811" s="174"/>
      <c r="X811" s="174"/>
      <c r="Y811" s="174"/>
      <c r="Z811" s="174"/>
    </row>
    <row r="812" spans="1:26" ht="12.75" customHeight="1" x14ac:dyDescent="0.2">
      <c r="A812" s="174"/>
      <c r="B812" s="174"/>
      <c r="C812" s="174"/>
      <c r="D812" s="174"/>
      <c r="E812" s="174"/>
      <c r="F812" s="174"/>
      <c r="G812" s="174"/>
      <c r="H812" s="174"/>
      <c r="I812" s="174"/>
      <c r="J812" s="174"/>
      <c r="K812" s="174"/>
      <c r="L812" s="174"/>
      <c r="M812" s="174"/>
      <c r="N812" s="174"/>
      <c r="O812" s="174"/>
      <c r="P812" s="174"/>
      <c r="Q812" s="174"/>
      <c r="R812" s="174"/>
      <c r="S812" s="174"/>
      <c r="T812" s="174"/>
      <c r="U812" s="174"/>
      <c r="V812" s="174"/>
      <c r="W812" s="174"/>
      <c r="X812" s="174"/>
      <c r="Y812" s="174"/>
      <c r="Z812" s="174"/>
    </row>
    <row r="813" spans="1:26" ht="12.75" customHeight="1" x14ac:dyDescent="0.2">
      <c r="A813" s="174"/>
      <c r="B813" s="174"/>
      <c r="C813" s="174"/>
      <c r="D813" s="174"/>
      <c r="E813" s="174"/>
      <c r="F813" s="174"/>
      <c r="G813" s="174"/>
      <c r="H813" s="174"/>
      <c r="I813" s="174"/>
      <c r="J813" s="174"/>
      <c r="K813" s="174"/>
      <c r="L813" s="174"/>
      <c r="M813" s="174"/>
      <c r="N813" s="174"/>
      <c r="O813" s="174"/>
      <c r="P813" s="174"/>
      <c r="Q813" s="174"/>
      <c r="R813" s="174"/>
      <c r="S813" s="174"/>
      <c r="T813" s="174"/>
      <c r="U813" s="174"/>
      <c r="V813" s="174"/>
      <c r="W813" s="174"/>
      <c r="X813" s="174"/>
      <c r="Y813" s="174"/>
      <c r="Z813" s="174"/>
    </row>
    <row r="814" spans="1:26" ht="12.75" customHeight="1" x14ac:dyDescent="0.2">
      <c r="A814" s="174"/>
      <c r="B814" s="174"/>
      <c r="C814" s="174"/>
      <c r="D814" s="174"/>
      <c r="E814" s="174"/>
      <c r="F814" s="174"/>
      <c r="G814" s="174"/>
      <c r="H814" s="174"/>
      <c r="I814" s="174"/>
      <c r="J814" s="174"/>
      <c r="K814" s="174"/>
      <c r="L814" s="174"/>
      <c r="M814" s="174"/>
      <c r="N814" s="174"/>
      <c r="O814" s="174"/>
      <c r="P814" s="174"/>
      <c r="Q814" s="174"/>
      <c r="R814" s="174"/>
      <c r="S814" s="174"/>
      <c r="T814" s="174"/>
      <c r="U814" s="174"/>
      <c r="V814" s="174"/>
      <c r="W814" s="174"/>
      <c r="X814" s="174"/>
      <c r="Y814" s="174"/>
      <c r="Z814" s="174"/>
    </row>
    <row r="815" spans="1:26" ht="12.75" customHeight="1" x14ac:dyDescent="0.2">
      <c r="A815" s="174"/>
      <c r="B815" s="174"/>
      <c r="C815" s="174"/>
      <c r="D815" s="174"/>
      <c r="E815" s="174"/>
      <c r="F815" s="174"/>
      <c r="G815" s="174"/>
      <c r="H815" s="174"/>
      <c r="I815" s="174"/>
      <c r="J815" s="174"/>
      <c r="K815" s="174"/>
      <c r="L815" s="174"/>
      <c r="M815" s="174"/>
      <c r="N815" s="174"/>
      <c r="O815" s="174"/>
      <c r="P815" s="174"/>
      <c r="Q815" s="174"/>
      <c r="R815" s="174"/>
      <c r="S815" s="174"/>
      <c r="T815" s="174"/>
      <c r="U815" s="174"/>
      <c r="V815" s="174"/>
      <c r="W815" s="174"/>
      <c r="X815" s="174"/>
      <c r="Y815" s="174"/>
      <c r="Z815" s="174"/>
    </row>
    <row r="816" spans="1:26" ht="12.75" customHeight="1" x14ac:dyDescent="0.2">
      <c r="A816" s="174"/>
      <c r="B816" s="174"/>
      <c r="C816" s="174"/>
      <c r="D816" s="174"/>
      <c r="E816" s="174"/>
      <c r="F816" s="174"/>
      <c r="G816" s="174"/>
      <c r="H816" s="174"/>
      <c r="I816" s="174"/>
      <c r="J816" s="174"/>
      <c r="K816" s="174"/>
      <c r="L816" s="174"/>
      <c r="M816" s="174"/>
      <c r="N816" s="174"/>
      <c r="O816" s="174"/>
      <c r="P816" s="174"/>
      <c r="Q816" s="174"/>
      <c r="R816" s="174"/>
      <c r="S816" s="174"/>
      <c r="T816" s="174"/>
      <c r="U816" s="174"/>
      <c r="V816" s="174"/>
      <c r="W816" s="174"/>
      <c r="X816" s="174"/>
      <c r="Y816" s="174"/>
      <c r="Z816" s="174"/>
    </row>
    <row r="817" spans="1:26" ht="12.75" customHeight="1" x14ac:dyDescent="0.2">
      <c r="A817" s="174"/>
      <c r="B817" s="174"/>
      <c r="C817" s="174"/>
      <c r="D817" s="174"/>
      <c r="E817" s="174"/>
      <c r="F817" s="174"/>
      <c r="G817" s="174"/>
      <c r="H817" s="174"/>
      <c r="I817" s="174"/>
      <c r="J817" s="174"/>
      <c r="K817" s="174"/>
      <c r="L817" s="174"/>
      <c r="M817" s="174"/>
      <c r="N817" s="174"/>
      <c r="O817" s="174"/>
      <c r="P817" s="174"/>
      <c r="Q817" s="174"/>
      <c r="R817" s="174"/>
      <c r="S817" s="174"/>
      <c r="T817" s="174"/>
      <c r="U817" s="174"/>
      <c r="V817" s="174"/>
      <c r="W817" s="174"/>
      <c r="X817" s="174"/>
      <c r="Y817" s="174"/>
      <c r="Z817" s="174"/>
    </row>
    <row r="818" spans="1:26" ht="12.75" customHeight="1" x14ac:dyDescent="0.2">
      <c r="A818" s="174"/>
      <c r="B818" s="174"/>
      <c r="C818" s="174"/>
      <c r="D818" s="174"/>
      <c r="E818" s="174"/>
      <c r="F818" s="174"/>
      <c r="G818" s="174"/>
      <c r="H818" s="174"/>
      <c r="I818" s="174"/>
      <c r="J818" s="174"/>
      <c r="K818" s="174"/>
      <c r="L818" s="174"/>
      <c r="M818" s="174"/>
      <c r="N818" s="174"/>
      <c r="O818" s="174"/>
      <c r="P818" s="174"/>
      <c r="Q818" s="174"/>
      <c r="R818" s="174"/>
      <c r="S818" s="174"/>
      <c r="T818" s="174"/>
      <c r="U818" s="174"/>
      <c r="V818" s="174"/>
      <c r="W818" s="174"/>
      <c r="X818" s="174"/>
      <c r="Y818" s="174"/>
      <c r="Z818" s="174"/>
    </row>
    <row r="819" spans="1:26" ht="12.75" customHeight="1" x14ac:dyDescent="0.2">
      <c r="A819" s="174"/>
      <c r="B819" s="174"/>
      <c r="C819" s="174"/>
      <c r="D819" s="174"/>
      <c r="E819" s="174"/>
      <c r="F819" s="174"/>
      <c r="G819" s="174"/>
      <c r="H819" s="174"/>
      <c r="I819" s="174"/>
      <c r="J819" s="174"/>
      <c r="K819" s="174"/>
      <c r="L819" s="174"/>
      <c r="M819" s="174"/>
      <c r="N819" s="174"/>
      <c r="O819" s="174"/>
      <c r="P819" s="174"/>
      <c r="Q819" s="174"/>
      <c r="R819" s="174"/>
      <c r="S819" s="174"/>
      <c r="T819" s="174"/>
      <c r="U819" s="174"/>
      <c r="V819" s="174"/>
      <c r="W819" s="174"/>
      <c r="X819" s="174"/>
      <c r="Y819" s="174"/>
      <c r="Z819" s="174"/>
    </row>
    <row r="820" spans="1:26" ht="12.75" customHeight="1" x14ac:dyDescent="0.2">
      <c r="A820" s="174"/>
      <c r="B820" s="174"/>
      <c r="C820" s="174"/>
      <c r="D820" s="174"/>
      <c r="E820" s="174"/>
      <c r="F820" s="174"/>
      <c r="G820" s="174"/>
      <c r="H820" s="174"/>
      <c r="I820" s="174"/>
      <c r="J820" s="174"/>
      <c r="K820" s="174"/>
      <c r="L820" s="174"/>
      <c r="M820" s="174"/>
      <c r="N820" s="174"/>
      <c r="O820" s="174"/>
      <c r="P820" s="174"/>
      <c r="Q820" s="174"/>
      <c r="R820" s="174"/>
      <c r="S820" s="174"/>
      <c r="T820" s="174"/>
      <c r="U820" s="174"/>
      <c r="V820" s="174"/>
      <c r="W820" s="174"/>
      <c r="X820" s="174"/>
      <c r="Y820" s="174"/>
      <c r="Z820" s="174"/>
    </row>
    <row r="821" spans="1:26" ht="12.75" customHeight="1" x14ac:dyDescent="0.2">
      <c r="A821" s="174"/>
      <c r="B821" s="174"/>
      <c r="C821" s="174"/>
      <c r="D821" s="174"/>
      <c r="E821" s="174"/>
      <c r="F821" s="174"/>
      <c r="G821" s="174"/>
      <c r="H821" s="174"/>
      <c r="I821" s="174"/>
      <c r="J821" s="174"/>
      <c r="K821" s="174"/>
      <c r="L821" s="174"/>
      <c r="M821" s="174"/>
      <c r="N821" s="174"/>
      <c r="O821" s="174"/>
      <c r="P821" s="174"/>
      <c r="Q821" s="174"/>
      <c r="R821" s="174"/>
      <c r="S821" s="174"/>
      <c r="T821" s="174"/>
      <c r="U821" s="174"/>
      <c r="V821" s="174"/>
      <c r="W821" s="174"/>
      <c r="X821" s="174"/>
      <c r="Y821" s="174"/>
      <c r="Z821" s="174"/>
    </row>
    <row r="822" spans="1:26" ht="12.75" customHeight="1" x14ac:dyDescent="0.2">
      <c r="A822" s="174"/>
      <c r="B822" s="174"/>
      <c r="C822" s="174"/>
      <c r="D822" s="174"/>
      <c r="E822" s="174"/>
      <c r="F822" s="174"/>
      <c r="G822" s="174"/>
      <c r="H822" s="174"/>
      <c r="I822" s="174"/>
      <c r="J822" s="174"/>
      <c r="K822" s="174"/>
      <c r="L822" s="174"/>
      <c r="M822" s="174"/>
      <c r="N822" s="174"/>
      <c r="O822" s="174"/>
      <c r="P822" s="174"/>
      <c r="Q822" s="174"/>
      <c r="R822" s="174"/>
      <c r="S822" s="174"/>
      <c r="T822" s="174"/>
      <c r="U822" s="174"/>
      <c r="V822" s="174"/>
      <c r="W822" s="174"/>
      <c r="X822" s="174"/>
      <c r="Y822" s="174"/>
      <c r="Z822" s="174"/>
    </row>
    <row r="823" spans="1:26" ht="12.75" customHeight="1" x14ac:dyDescent="0.2">
      <c r="A823" s="174"/>
      <c r="B823" s="174"/>
      <c r="C823" s="174"/>
      <c r="D823" s="174"/>
      <c r="E823" s="174"/>
      <c r="F823" s="174"/>
      <c r="G823" s="174"/>
      <c r="H823" s="174"/>
      <c r="I823" s="174"/>
      <c r="J823" s="174"/>
      <c r="K823" s="174"/>
      <c r="L823" s="174"/>
      <c r="M823" s="174"/>
      <c r="N823" s="174"/>
      <c r="O823" s="174"/>
      <c r="P823" s="174"/>
      <c r="Q823" s="174"/>
      <c r="R823" s="174"/>
      <c r="S823" s="174"/>
      <c r="T823" s="174"/>
      <c r="U823" s="174"/>
      <c r="V823" s="174"/>
      <c r="W823" s="174"/>
      <c r="X823" s="174"/>
      <c r="Y823" s="174"/>
      <c r="Z823" s="174"/>
    </row>
    <row r="824" spans="1:26" ht="12.75" customHeight="1" x14ac:dyDescent="0.2">
      <c r="A824" s="174"/>
      <c r="B824" s="174"/>
      <c r="C824" s="174"/>
      <c r="D824" s="174"/>
      <c r="E824" s="174"/>
      <c r="F824" s="174"/>
      <c r="G824" s="174"/>
      <c r="H824" s="174"/>
      <c r="I824" s="174"/>
      <c r="J824" s="174"/>
      <c r="K824" s="174"/>
      <c r="L824" s="174"/>
      <c r="M824" s="174"/>
      <c r="N824" s="174"/>
      <c r="O824" s="174"/>
      <c r="P824" s="174"/>
      <c r="Q824" s="174"/>
      <c r="R824" s="174"/>
      <c r="S824" s="174"/>
      <c r="T824" s="174"/>
      <c r="U824" s="174"/>
      <c r="V824" s="174"/>
      <c r="W824" s="174"/>
      <c r="X824" s="174"/>
      <c r="Y824" s="174"/>
      <c r="Z824" s="174"/>
    </row>
    <row r="825" spans="1:26" ht="12.75" customHeight="1" x14ac:dyDescent="0.2">
      <c r="A825" s="174"/>
      <c r="B825" s="174"/>
      <c r="C825" s="174"/>
      <c r="D825" s="174"/>
      <c r="E825" s="174"/>
      <c r="F825" s="174"/>
      <c r="G825" s="174"/>
      <c r="H825" s="174"/>
      <c r="I825" s="174"/>
      <c r="J825" s="174"/>
      <c r="K825" s="174"/>
      <c r="L825" s="174"/>
      <c r="M825" s="174"/>
      <c r="N825" s="174"/>
      <c r="O825" s="174"/>
      <c r="P825" s="174"/>
      <c r="Q825" s="174"/>
      <c r="R825" s="174"/>
      <c r="S825" s="174"/>
      <c r="T825" s="174"/>
      <c r="U825" s="174"/>
      <c r="V825" s="174"/>
      <c r="W825" s="174"/>
      <c r="X825" s="174"/>
      <c r="Y825" s="174"/>
      <c r="Z825" s="174"/>
    </row>
    <row r="826" spans="1:26" ht="12.75" customHeight="1" x14ac:dyDescent="0.2">
      <c r="A826" s="174"/>
      <c r="B826" s="174"/>
      <c r="C826" s="174"/>
      <c r="D826" s="174"/>
      <c r="E826" s="174"/>
      <c r="F826" s="174"/>
      <c r="G826" s="174"/>
      <c r="H826" s="174"/>
      <c r="I826" s="174"/>
      <c r="J826" s="174"/>
      <c r="K826" s="174"/>
      <c r="L826" s="174"/>
      <c r="M826" s="174"/>
      <c r="N826" s="174"/>
      <c r="O826" s="174"/>
      <c r="P826" s="174"/>
      <c r="Q826" s="174"/>
      <c r="R826" s="174"/>
      <c r="S826" s="174"/>
      <c r="T826" s="174"/>
      <c r="U826" s="174"/>
      <c r="V826" s="174"/>
      <c r="W826" s="174"/>
      <c r="X826" s="174"/>
      <c r="Y826" s="174"/>
      <c r="Z826" s="174"/>
    </row>
    <row r="827" spans="1:26" ht="12.75" customHeight="1" x14ac:dyDescent="0.2">
      <c r="A827" s="174"/>
      <c r="B827" s="174"/>
      <c r="C827" s="174"/>
      <c r="D827" s="174"/>
      <c r="E827" s="174"/>
      <c r="F827" s="174"/>
      <c r="G827" s="174"/>
      <c r="H827" s="174"/>
      <c r="I827" s="174"/>
      <c r="J827" s="174"/>
      <c r="K827" s="174"/>
      <c r="L827" s="174"/>
      <c r="M827" s="174"/>
      <c r="N827" s="174"/>
      <c r="O827" s="174"/>
      <c r="P827" s="174"/>
      <c r="Q827" s="174"/>
      <c r="R827" s="174"/>
      <c r="S827" s="174"/>
      <c r="T827" s="174"/>
      <c r="U827" s="174"/>
      <c r="V827" s="174"/>
      <c r="W827" s="174"/>
      <c r="X827" s="174"/>
      <c r="Y827" s="174"/>
      <c r="Z827" s="174"/>
    </row>
    <row r="828" spans="1:26" ht="12.75" customHeight="1" x14ac:dyDescent="0.2">
      <c r="A828" s="174"/>
      <c r="B828" s="174"/>
      <c r="C828" s="174"/>
      <c r="D828" s="174"/>
      <c r="E828" s="174"/>
      <c r="F828" s="174"/>
      <c r="G828" s="174"/>
      <c r="H828" s="174"/>
      <c r="I828" s="174"/>
      <c r="J828" s="174"/>
      <c r="K828" s="174"/>
      <c r="L828" s="174"/>
      <c r="M828" s="174"/>
      <c r="N828" s="174"/>
      <c r="O828" s="174"/>
      <c r="P828" s="174"/>
      <c r="Q828" s="174"/>
      <c r="R828" s="174"/>
      <c r="S828" s="174"/>
      <c r="T828" s="174"/>
      <c r="U828" s="174"/>
      <c r="V828" s="174"/>
      <c r="W828" s="174"/>
      <c r="X828" s="174"/>
      <c r="Y828" s="174"/>
      <c r="Z828" s="174"/>
    </row>
    <row r="829" spans="1:26" ht="12.75" customHeight="1" x14ac:dyDescent="0.2">
      <c r="A829" s="174"/>
      <c r="B829" s="174"/>
      <c r="C829" s="174"/>
      <c r="D829" s="174"/>
      <c r="E829" s="174"/>
      <c r="F829" s="174"/>
      <c r="G829" s="174"/>
      <c r="H829" s="174"/>
      <c r="I829" s="174"/>
      <c r="J829" s="174"/>
      <c r="K829" s="174"/>
      <c r="L829" s="174"/>
      <c r="M829" s="174"/>
      <c r="N829" s="174"/>
      <c r="O829" s="174"/>
      <c r="P829" s="174"/>
      <c r="Q829" s="174"/>
      <c r="R829" s="174"/>
      <c r="S829" s="174"/>
      <c r="T829" s="174"/>
      <c r="U829" s="174"/>
      <c r="V829" s="174"/>
      <c r="W829" s="174"/>
      <c r="X829" s="174"/>
      <c r="Y829" s="174"/>
      <c r="Z829" s="174"/>
    </row>
    <row r="830" spans="1:26" ht="12.75" customHeight="1" x14ac:dyDescent="0.2">
      <c r="A830" s="174"/>
      <c r="B830" s="174"/>
      <c r="C830" s="174"/>
      <c r="D830" s="174"/>
      <c r="E830" s="174"/>
      <c r="F830" s="174"/>
      <c r="G830" s="174"/>
      <c r="H830" s="174"/>
      <c r="I830" s="174"/>
      <c r="J830" s="174"/>
      <c r="K830" s="174"/>
      <c r="L830" s="174"/>
      <c r="M830" s="174"/>
      <c r="N830" s="174"/>
      <c r="O830" s="174"/>
      <c r="P830" s="174"/>
      <c r="Q830" s="174"/>
      <c r="R830" s="174"/>
      <c r="S830" s="174"/>
      <c r="T830" s="174"/>
      <c r="U830" s="174"/>
      <c r="V830" s="174"/>
      <c r="W830" s="174"/>
      <c r="X830" s="174"/>
      <c r="Y830" s="174"/>
      <c r="Z830" s="174"/>
    </row>
    <row r="831" spans="1:26" ht="12.75" customHeight="1" x14ac:dyDescent="0.2">
      <c r="A831" s="174"/>
      <c r="B831" s="174"/>
      <c r="C831" s="174"/>
      <c r="D831" s="174"/>
      <c r="E831" s="174"/>
      <c r="F831" s="174"/>
      <c r="G831" s="174"/>
      <c r="H831" s="174"/>
      <c r="I831" s="174"/>
      <c r="J831" s="174"/>
      <c r="K831" s="174"/>
      <c r="L831" s="174"/>
      <c r="M831" s="174"/>
      <c r="N831" s="174"/>
      <c r="O831" s="174"/>
      <c r="P831" s="174"/>
      <c r="Q831" s="174"/>
      <c r="R831" s="174"/>
      <c r="S831" s="174"/>
      <c r="T831" s="174"/>
      <c r="U831" s="174"/>
      <c r="V831" s="174"/>
      <c r="W831" s="174"/>
      <c r="X831" s="174"/>
      <c r="Y831" s="174"/>
      <c r="Z831" s="174"/>
    </row>
    <row r="832" spans="1:26" ht="12.75" customHeight="1" x14ac:dyDescent="0.2">
      <c r="A832" s="174"/>
      <c r="B832" s="174"/>
      <c r="C832" s="174"/>
      <c r="D832" s="174"/>
      <c r="E832" s="174"/>
      <c r="F832" s="174"/>
      <c r="G832" s="174"/>
      <c r="H832" s="174"/>
      <c r="I832" s="174"/>
      <c r="J832" s="174"/>
      <c r="K832" s="174"/>
      <c r="L832" s="174"/>
      <c r="M832" s="174"/>
      <c r="N832" s="174"/>
      <c r="O832" s="174"/>
      <c r="P832" s="174"/>
      <c r="Q832" s="174"/>
      <c r="R832" s="174"/>
      <c r="S832" s="174"/>
      <c r="T832" s="174"/>
      <c r="U832" s="174"/>
      <c r="V832" s="174"/>
      <c r="W832" s="174"/>
      <c r="X832" s="174"/>
      <c r="Y832" s="174"/>
      <c r="Z832" s="174"/>
    </row>
    <row r="833" spans="1:26" ht="12.75" customHeight="1" x14ac:dyDescent="0.2">
      <c r="A833" s="174"/>
      <c r="B833" s="174"/>
      <c r="C833" s="174"/>
      <c r="D833" s="174"/>
      <c r="E833" s="174"/>
      <c r="F833" s="174"/>
      <c r="G833" s="174"/>
      <c r="H833" s="174"/>
      <c r="I833" s="174"/>
      <c r="J833" s="174"/>
      <c r="K833" s="174"/>
      <c r="L833" s="174"/>
      <c r="M833" s="174"/>
      <c r="N833" s="174"/>
      <c r="O833" s="174"/>
      <c r="P833" s="174"/>
      <c r="Q833" s="174"/>
      <c r="R833" s="174"/>
      <c r="S833" s="174"/>
      <c r="T833" s="174"/>
      <c r="U833" s="174"/>
      <c r="V833" s="174"/>
      <c r="W833" s="174"/>
      <c r="X833" s="174"/>
      <c r="Y833" s="174"/>
      <c r="Z833" s="174"/>
    </row>
    <row r="834" spans="1:26" ht="12.75" customHeight="1" x14ac:dyDescent="0.2">
      <c r="A834" s="174"/>
      <c r="B834" s="174"/>
      <c r="C834" s="174"/>
      <c r="D834" s="174"/>
      <c r="E834" s="174"/>
      <c r="F834" s="174"/>
      <c r="G834" s="174"/>
      <c r="H834" s="174"/>
      <c r="I834" s="174"/>
      <c r="J834" s="174"/>
      <c r="K834" s="174"/>
      <c r="L834" s="174"/>
      <c r="M834" s="174"/>
      <c r="N834" s="174"/>
      <c r="O834" s="174"/>
      <c r="P834" s="174"/>
      <c r="Q834" s="174"/>
      <c r="R834" s="174"/>
      <c r="S834" s="174"/>
      <c r="T834" s="174"/>
      <c r="U834" s="174"/>
      <c r="V834" s="174"/>
      <c r="W834" s="174"/>
      <c r="X834" s="174"/>
      <c r="Y834" s="174"/>
      <c r="Z834" s="174"/>
    </row>
    <row r="835" spans="1:26" ht="12.75" customHeight="1" x14ac:dyDescent="0.2">
      <c r="A835" s="174"/>
      <c r="B835" s="174"/>
      <c r="C835" s="174"/>
      <c r="D835" s="174"/>
      <c r="E835" s="174"/>
      <c r="F835" s="174"/>
      <c r="G835" s="174"/>
      <c r="H835" s="174"/>
      <c r="I835" s="174"/>
      <c r="J835" s="174"/>
      <c r="K835" s="174"/>
      <c r="L835" s="174"/>
      <c r="M835" s="174"/>
      <c r="N835" s="174"/>
      <c r="O835" s="174"/>
      <c r="P835" s="174"/>
      <c r="Q835" s="174"/>
      <c r="R835" s="174"/>
      <c r="S835" s="174"/>
      <c r="T835" s="174"/>
      <c r="U835" s="174"/>
      <c r="V835" s="174"/>
      <c r="W835" s="174"/>
      <c r="X835" s="174"/>
      <c r="Y835" s="174"/>
      <c r="Z835" s="174"/>
    </row>
    <row r="836" spans="1:26" ht="12.75" customHeight="1" x14ac:dyDescent="0.2">
      <c r="A836" s="174"/>
      <c r="B836" s="174"/>
      <c r="C836" s="174"/>
      <c r="D836" s="174"/>
      <c r="E836" s="174"/>
      <c r="F836" s="174"/>
      <c r="G836" s="174"/>
      <c r="H836" s="174"/>
      <c r="I836" s="174"/>
      <c r="J836" s="174"/>
      <c r="K836" s="174"/>
      <c r="L836" s="174"/>
      <c r="M836" s="174"/>
      <c r="N836" s="174"/>
      <c r="O836" s="174"/>
      <c r="P836" s="174"/>
      <c r="Q836" s="174"/>
      <c r="R836" s="174"/>
      <c r="S836" s="174"/>
      <c r="T836" s="174"/>
      <c r="U836" s="174"/>
      <c r="V836" s="174"/>
      <c r="W836" s="174"/>
      <c r="X836" s="174"/>
      <c r="Y836" s="174"/>
      <c r="Z836" s="174"/>
    </row>
    <row r="837" spans="1:26" ht="12.75" customHeight="1" x14ac:dyDescent="0.2">
      <c r="A837" s="174"/>
      <c r="B837" s="174"/>
      <c r="C837" s="174"/>
      <c r="D837" s="174"/>
      <c r="E837" s="174"/>
      <c r="F837" s="174"/>
      <c r="G837" s="174"/>
      <c r="H837" s="174"/>
      <c r="I837" s="174"/>
      <c r="J837" s="174"/>
      <c r="K837" s="174"/>
      <c r="L837" s="174"/>
      <c r="M837" s="174"/>
      <c r="N837" s="174"/>
      <c r="O837" s="174"/>
      <c r="P837" s="174"/>
      <c r="Q837" s="174"/>
      <c r="R837" s="174"/>
      <c r="S837" s="174"/>
      <c r="T837" s="174"/>
      <c r="U837" s="174"/>
      <c r="V837" s="174"/>
      <c r="W837" s="174"/>
      <c r="X837" s="174"/>
      <c r="Y837" s="174"/>
      <c r="Z837" s="174"/>
    </row>
    <row r="838" spans="1:26" ht="12.75" customHeight="1" x14ac:dyDescent="0.2">
      <c r="A838" s="174"/>
      <c r="B838" s="174"/>
      <c r="C838" s="174"/>
      <c r="D838" s="174"/>
      <c r="E838" s="174"/>
      <c r="F838" s="174"/>
      <c r="G838" s="174"/>
      <c r="H838" s="174"/>
      <c r="I838" s="174"/>
      <c r="J838" s="174"/>
      <c r="K838" s="174"/>
      <c r="L838" s="174"/>
      <c r="M838" s="174"/>
      <c r="N838" s="174"/>
      <c r="O838" s="174"/>
      <c r="P838" s="174"/>
      <c r="Q838" s="174"/>
      <c r="R838" s="174"/>
      <c r="S838" s="174"/>
      <c r="T838" s="174"/>
      <c r="U838" s="174"/>
      <c r="V838" s="174"/>
      <c r="W838" s="174"/>
      <c r="X838" s="174"/>
      <c r="Y838" s="174"/>
      <c r="Z838" s="174"/>
    </row>
    <row r="839" spans="1:26" ht="12.75" customHeight="1" x14ac:dyDescent="0.2">
      <c r="A839" s="174"/>
      <c r="B839" s="174"/>
      <c r="C839" s="174"/>
      <c r="D839" s="174"/>
      <c r="E839" s="174"/>
      <c r="F839" s="174"/>
      <c r="G839" s="174"/>
      <c r="H839" s="174"/>
      <c r="I839" s="174"/>
      <c r="J839" s="174"/>
      <c r="K839" s="174"/>
      <c r="L839" s="174"/>
      <c r="M839" s="174"/>
      <c r="N839" s="174"/>
      <c r="O839" s="174"/>
      <c r="P839" s="174"/>
      <c r="Q839" s="174"/>
      <c r="R839" s="174"/>
      <c r="S839" s="174"/>
      <c r="T839" s="174"/>
      <c r="U839" s="174"/>
      <c r="V839" s="174"/>
      <c r="W839" s="174"/>
      <c r="X839" s="174"/>
      <c r="Y839" s="174"/>
      <c r="Z839" s="174"/>
    </row>
    <row r="840" spans="1:26" ht="12.75" customHeight="1" x14ac:dyDescent="0.2">
      <c r="A840" s="174"/>
      <c r="B840" s="174"/>
      <c r="C840" s="174"/>
      <c r="D840" s="174"/>
      <c r="E840" s="174"/>
      <c r="F840" s="174"/>
      <c r="G840" s="174"/>
      <c r="H840" s="174"/>
      <c r="I840" s="174"/>
      <c r="J840" s="174"/>
      <c r="K840" s="174"/>
      <c r="L840" s="174"/>
      <c r="M840" s="174"/>
      <c r="N840" s="174"/>
      <c r="O840" s="174"/>
      <c r="P840" s="174"/>
      <c r="Q840" s="174"/>
      <c r="R840" s="174"/>
      <c r="S840" s="174"/>
      <c r="T840" s="174"/>
      <c r="U840" s="174"/>
      <c r="V840" s="174"/>
      <c r="W840" s="174"/>
      <c r="X840" s="174"/>
      <c r="Y840" s="174"/>
      <c r="Z840" s="174"/>
    </row>
    <row r="841" spans="1:26" ht="12.75" customHeight="1" x14ac:dyDescent="0.2">
      <c r="A841" s="174"/>
      <c r="B841" s="174"/>
      <c r="C841" s="174"/>
      <c r="D841" s="174"/>
      <c r="E841" s="174"/>
      <c r="F841" s="174"/>
      <c r="G841" s="174"/>
      <c r="H841" s="174"/>
      <c r="I841" s="174"/>
      <c r="J841" s="174"/>
      <c r="K841" s="174"/>
      <c r="L841" s="174"/>
      <c r="M841" s="174"/>
      <c r="N841" s="174"/>
      <c r="O841" s="174"/>
      <c r="P841" s="174"/>
      <c r="Q841" s="174"/>
      <c r="R841" s="174"/>
      <c r="S841" s="174"/>
      <c r="T841" s="174"/>
      <c r="U841" s="174"/>
      <c r="V841" s="174"/>
      <c r="W841" s="174"/>
      <c r="X841" s="174"/>
      <c r="Y841" s="174"/>
      <c r="Z841" s="174"/>
    </row>
    <row r="842" spans="1:26" ht="12.75" customHeight="1" x14ac:dyDescent="0.2">
      <c r="A842" s="174"/>
      <c r="B842" s="174"/>
      <c r="C842" s="174"/>
      <c r="D842" s="174"/>
      <c r="E842" s="174"/>
      <c r="F842" s="174"/>
      <c r="G842" s="174"/>
      <c r="H842" s="174"/>
      <c r="I842" s="174"/>
      <c r="J842" s="174"/>
      <c r="K842" s="174"/>
      <c r="L842" s="174"/>
      <c r="M842" s="174"/>
      <c r="N842" s="174"/>
      <c r="O842" s="174"/>
      <c r="P842" s="174"/>
      <c r="Q842" s="174"/>
      <c r="R842" s="174"/>
      <c r="S842" s="174"/>
      <c r="T842" s="174"/>
      <c r="U842" s="174"/>
      <c r="V842" s="174"/>
      <c r="W842" s="174"/>
      <c r="X842" s="174"/>
      <c r="Y842" s="174"/>
      <c r="Z842" s="174"/>
    </row>
    <row r="843" spans="1:26" ht="12.75" customHeight="1" x14ac:dyDescent="0.2">
      <c r="A843" s="174"/>
      <c r="B843" s="174"/>
      <c r="C843" s="174"/>
      <c r="D843" s="174"/>
      <c r="E843" s="174"/>
      <c r="F843" s="174"/>
      <c r="G843" s="174"/>
      <c r="H843" s="174"/>
      <c r="I843" s="174"/>
      <c r="J843" s="174"/>
      <c r="K843" s="174"/>
      <c r="L843" s="174"/>
      <c r="M843" s="174"/>
      <c r="N843" s="174"/>
      <c r="O843" s="174"/>
      <c r="P843" s="174"/>
      <c r="Q843" s="174"/>
      <c r="R843" s="174"/>
      <c r="S843" s="174"/>
      <c r="T843" s="174"/>
      <c r="U843" s="174"/>
      <c r="V843" s="174"/>
      <c r="W843" s="174"/>
      <c r="X843" s="174"/>
      <c r="Y843" s="174"/>
      <c r="Z843" s="174"/>
    </row>
    <row r="844" spans="1:26" ht="12.75" customHeight="1" x14ac:dyDescent="0.2">
      <c r="A844" s="174"/>
      <c r="B844" s="174"/>
      <c r="C844" s="174"/>
      <c r="D844" s="174"/>
      <c r="E844" s="174"/>
      <c r="F844" s="174"/>
      <c r="G844" s="174"/>
      <c r="H844" s="174"/>
      <c r="I844" s="174"/>
      <c r="J844" s="174"/>
      <c r="K844" s="174"/>
      <c r="L844" s="174"/>
      <c r="M844" s="174"/>
      <c r="N844" s="174"/>
      <c r="O844" s="174"/>
      <c r="P844" s="174"/>
      <c r="Q844" s="174"/>
      <c r="R844" s="174"/>
      <c r="S844" s="174"/>
      <c r="T844" s="174"/>
      <c r="U844" s="174"/>
      <c r="V844" s="174"/>
      <c r="W844" s="174"/>
      <c r="X844" s="174"/>
      <c r="Y844" s="174"/>
      <c r="Z844" s="174"/>
    </row>
    <row r="845" spans="1:26" ht="12.75" customHeight="1" x14ac:dyDescent="0.2">
      <c r="A845" s="174"/>
      <c r="B845" s="174"/>
      <c r="C845" s="174"/>
      <c r="D845" s="174"/>
      <c r="E845" s="174"/>
      <c r="F845" s="174"/>
      <c r="G845" s="174"/>
      <c r="H845" s="174"/>
      <c r="I845" s="174"/>
      <c r="J845" s="174"/>
      <c r="K845" s="174"/>
      <c r="L845" s="174"/>
      <c r="M845" s="174"/>
      <c r="N845" s="174"/>
      <c r="O845" s="174"/>
      <c r="P845" s="174"/>
      <c r="Q845" s="174"/>
      <c r="R845" s="174"/>
      <c r="S845" s="174"/>
      <c r="T845" s="174"/>
      <c r="U845" s="174"/>
      <c r="V845" s="174"/>
      <c r="W845" s="174"/>
      <c r="X845" s="174"/>
      <c r="Y845" s="174"/>
      <c r="Z845" s="174"/>
    </row>
    <row r="846" spans="1:26" ht="12.75" customHeight="1" x14ac:dyDescent="0.2">
      <c r="A846" s="174"/>
      <c r="B846" s="174"/>
      <c r="C846" s="174"/>
      <c r="D846" s="174"/>
      <c r="E846" s="174"/>
      <c r="F846" s="174"/>
      <c r="G846" s="174"/>
      <c r="H846" s="174"/>
      <c r="I846" s="174"/>
      <c r="J846" s="174"/>
      <c r="K846" s="174"/>
      <c r="L846" s="174"/>
      <c r="M846" s="174"/>
      <c r="N846" s="174"/>
      <c r="O846" s="174"/>
      <c r="P846" s="174"/>
      <c r="Q846" s="174"/>
      <c r="R846" s="174"/>
      <c r="S846" s="174"/>
      <c r="T846" s="174"/>
      <c r="U846" s="174"/>
      <c r="V846" s="174"/>
      <c r="W846" s="174"/>
      <c r="X846" s="174"/>
      <c r="Y846" s="174"/>
      <c r="Z846" s="174"/>
    </row>
    <row r="847" spans="1:26" ht="12.75" customHeight="1" x14ac:dyDescent="0.2">
      <c r="A847" s="174"/>
      <c r="B847" s="174"/>
      <c r="C847" s="174"/>
      <c r="D847" s="174"/>
      <c r="E847" s="174"/>
      <c r="F847" s="174"/>
      <c r="G847" s="174"/>
      <c r="H847" s="174"/>
      <c r="I847" s="174"/>
      <c r="J847" s="174"/>
      <c r="K847" s="174"/>
      <c r="L847" s="174"/>
      <c r="M847" s="174"/>
      <c r="N847" s="174"/>
      <c r="O847" s="174"/>
      <c r="P847" s="174"/>
      <c r="Q847" s="174"/>
      <c r="R847" s="174"/>
      <c r="S847" s="174"/>
      <c r="T847" s="174"/>
      <c r="U847" s="174"/>
      <c r="V847" s="174"/>
      <c r="W847" s="174"/>
      <c r="X847" s="174"/>
      <c r="Y847" s="174"/>
      <c r="Z847" s="174"/>
    </row>
    <row r="848" spans="1:26" ht="12.75" customHeight="1" x14ac:dyDescent="0.2">
      <c r="A848" s="174"/>
      <c r="B848" s="174"/>
      <c r="C848" s="174"/>
      <c r="D848" s="174"/>
      <c r="E848" s="174"/>
      <c r="F848" s="174"/>
      <c r="G848" s="174"/>
      <c r="H848" s="174"/>
      <c r="I848" s="174"/>
      <c r="J848" s="174"/>
      <c r="K848" s="174"/>
      <c r="L848" s="174"/>
      <c r="M848" s="174"/>
      <c r="N848" s="174"/>
      <c r="O848" s="174"/>
      <c r="P848" s="174"/>
      <c r="Q848" s="174"/>
      <c r="R848" s="174"/>
      <c r="S848" s="174"/>
      <c r="T848" s="174"/>
      <c r="U848" s="174"/>
      <c r="V848" s="174"/>
      <c r="W848" s="174"/>
      <c r="X848" s="174"/>
      <c r="Y848" s="174"/>
      <c r="Z848" s="174"/>
    </row>
    <row r="849" spans="1:26" ht="12.75" customHeight="1" x14ac:dyDescent="0.2">
      <c r="A849" s="174"/>
      <c r="B849" s="174"/>
      <c r="C849" s="174"/>
      <c r="D849" s="174"/>
      <c r="E849" s="174"/>
      <c r="F849" s="174"/>
      <c r="G849" s="174"/>
      <c r="H849" s="174"/>
      <c r="I849" s="174"/>
      <c r="J849" s="174"/>
      <c r="K849" s="174"/>
      <c r="L849" s="174"/>
      <c r="M849" s="174"/>
      <c r="N849" s="174"/>
      <c r="O849" s="174"/>
      <c r="P849" s="174"/>
      <c r="Q849" s="174"/>
      <c r="R849" s="174"/>
      <c r="S849" s="174"/>
      <c r="T849" s="174"/>
      <c r="U849" s="174"/>
      <c r="V849" s="174"/>
      <c r="W849" s="174"/>
      <c r="X849" s="174"/>
      <c r="Y849" s="174"/>
      <c r="Z849" s="174"/>
    </row>
    <row r="850" spans="1:26" ht="12.75" customHeight="1" x14ac:dyDescent="0.2">
      <c r="A850" s="174"/>
      <c r="B850" s="174"/>
      <c r="C850" s="174"/>
      <c r="D850" s="174"/>
      <c r="E850" s="174"/>
      <c r="F850" s="174"/>
      <c r="G850" s="174"/>
      <c r="H850" s="174"/>
      <c r="I850" s="174"/>
      <c r="J850" s="174"/>
      <c r="K850" s="174"/>
      <c r="L850" s="174"/>
      <c r="M850" s="174"/>
      <c r="N850" s="174"/>
      <c r="O850" s="174"/>
      <c r="P850" s="174"/>
      <c r="Q850" s="174"/>
      <c r="R850" s="174"/>
      <c r="S850" s="174"/>
      <c r="T850" s="174"/>
      <c r="U850" s="174"/>
      <c r="V850" s="174"/>
      <c r="W850" s="174"/>
      <c r="X850" s="174"/>
      <c r="Y850" s="174"/>
      <c r="Z850" s="174"/>
    </row>
    <row r="851" spans="1:26" ht="12.75" customHeight="1" x14ac:dyDescent="0.2">
      <c r="A851" s="174"/>
      <c r="B851" s="174"/>
      <c r="C851" s="174"/>
      <c r="D851" s="174"/>
      <c r="E851" s="174"/>
      <c r="F851" s="174"/>
      <c r="G851" s="174"/>
      <c r="H851" s="174"/>
      <c r="I851" s="174"/>
      <c r="J851" s="174"/>
      <c r="K851" s="174"/>
      <c r="L851" s="174"/>
      <c r="M851" s="174"/>
      <c r="N851" s="174"/>
      <c r="O851" s="174"/>
      <c r="P851" s="174"/>
      <c r="Q851" s="174"/>
      <c r="R851" s="174"/>
      <c r="S851" s="174"/>
      <c r="T851" s="174"/>
      <c r="U851" s="174"/>
      <c r="V851" s="174"/>
      <c r="W851" s="174"/>
      <c r="X851" s="174"/>
      <c r="Y851" s="174"/>
      <c r="Z851" s="174"/>
    </row>
    <row r="852" spans="1:26" ht="12.75" customHeight="1" x14ac:dyDescent="0.2">
      <c r="A852" s="174"/>
      <c r="B852" s="174"/>
      <c r="C852" s="174"/>
      <c r="D852" s="174"/>
      <c r="E852" s="174"/>
      <c r="F852" s="174"/>
      <c r="G852" s="174"/>
      <c r="H852" s="174"/>
      <c r="I852" s="174"/>
      <c r="J852" s="174"/>
      <c r="K852" s="174"/>
      <c r="L852" s="174"/>
      <c r="M852" s="174"/>
      <c r="N852" s="174"/>
      <c r="O852" s="174"/>
      <c r="P852" s="174"/>
      <c r="Q852" s="174"/>
      <c r="R852" s="174"/>
      <c r="S852" s="174"/>
      <c r="T852" s="174"/>
      <c r="U852" s="174"/>
      <c r="V852" s="174"/>
      <c r="W852" s="174"/>
      <c r="X852" s="174"/>
      <c r="Y852" s="174"/>
      <c r="Z852" s="174"/>
    </row>
    <row r="853" spans="1:26" ht="12.75" customHeight="1" x14ac:dyDescent="0.2">
      <c r="A853" s="174"/>
      <c r="B853" s="174"/>
      <c r="C853" s="174"/>
      <c r="D853" s="174"/>
      <c r="E853" s="174"/>
      <c r="F853" s="174"/>
      <c r="G853" s="174"/>
      <c r="H853" s="174"/>
      <c r="I853" s="174"/>
      <c r="J853" s="174"/>
      <c r="K853" s="174"/>
      <c r="L853" s="174"/>
      <c r="M853" s="174"/>
      <c r="N853" s="174"/>
      <c r="O853" s="174"/>
      <c r="P853" s="174"/>
      <c r="Q853" s="174"/>
      <c r="R853" s="174"/>
      <c r="S853" s="174"/>
      <c r="T853" s="174"/>
      <c r="U853" s="174"/>
      <c r="V853" s="174"/>
      <c r="W853" s="174"/>
      <c r="X853" s="174"/>
      <c r="Y853" s="174"/>
      <c r="Z853" s="174"/>
    </row>
    <row r="854" spans="1:26" ht="12.75" customHeight="1" x14ac:dyDescent="0.2">
      <c r="A854" s="174"/>
      <c r="B854" s="174"/>
      <c r="C854" s="174"/>
      <c r="D854" s="174"/>
      <c r="E854" s="174"/>
      <c r="F854" s="174"/>
      <c r="G854" s="174"/>
      <c r="H854" s="174"/>
      <c r="I854" s="174"/>
      <c r="J854" s="174"/>
      <c r="K854" s="174"/>
      <c r="L854" s="174"/>
      <c r="M854" s="174"/>
      <c r="N854" s="174"/>
      <c r="O854" s="174"/>
      <c r="P854" s="174"/>
      <c r="Q854" s="174"/>
      <c r="R854" s="174"/>
      <c r="S854" s="174"/>
      <c r="T854" s="174"/>
      <c r="U854" s="174"/>
      <c r="V854" s="174"/>
      <c r="W854" s="174"/>
      <c r="X854" s="174"/>
      <c r="Y854" s="174"/>
      <c r="Z854" s="174"/>
    </row>
    <row r="855" spans="1:26" ht="12.75" customHeight="1" x14ac:dyDescent="0.2">
      <c r="A855" s="174"/>
      <c r="B855" s="174"/>
      <c r="C855" s="174"/>
      <c r="D855" s="174"/>
      <c r="E855" s="174"/>
      <c r="F855" s="174"/>
      <c r="G855" s="174"/>
      <c r="H855" s="174"/>
      <c r="I855" s="174"/>
      <c r="J855" s="174"/>
      <c r="K855" s="174"/>
      <c r="L855" s="174"/>
      <c r="M855" s="174"/>
      <c r="N855" s="174"/>
      <c r="O855" s="174"/>
      <c r="P855" s="174"/>
      <c r="Q855" s="174"/>
      <c r="R855" s="174"/>
      <c r="S855" s="174"/>
      <c r="T855" s="174"/>
      <c r="U855" s="174"/>
      <c r="V855" s="174"/>
      <c r="W855" s="174"/>
      <c r="X855" s="174"/>
      <c r="Y855" s="174"/>
      <c r="Z855" s="174"/>
    </row>
    <row r="856" spans="1:26" ht="12.75" customHeight="1" x14ac:dyDescent="0.2">
      <c r="A856" s="174"/>
      <c r="B856" s="174"/>
      <c r="C856" s="174"/>
      <c r="D856" s="174"/>
      <c r="E856" s="174"/>
      <c r="F856" s="174"/>
      <c r="G856" s="174"/>
      <c r="H856" s="174"/>
      <c r="I856" s="174"/>
      <c r="J856" s="174"/>
      <c r="K856" s="174"/>
      <c r="L856" s="174"/>
      <c r="M856" s="174"/>
      <c r="N856" s="174"/>
      <c r="O856" s="174"/>
      <c r="P856" s="174"/>
      <c r="Q856" s="174"/>
      <c r="R856" s="174"/>
      <c r="S856" s="174"/>
      <c r="T856" s="174"/>
      <c r="U856" s="174"/>
      <c r="V856" s="174"/>
      <c r="W856" s="174"/>
      <c r="X856" s="174"/>
      <c r="Y856" s="174"/>
      <c r="Z856" s="174"/>
    </row>
    <row r="857" spans="1:26" ht="12.75" customHeight="1" x14ac:dyDescent="0.2">
      <c r="A857" s="174"/>
      <c r="B857" s="174"/>
      <c r="C857" s="174"/>
      <c r="D857" s="174"/>
      <c r="E857" s="174"/>
      <c r="F857" s="174"/>
      <c r="G857" s="174"/>
      <c r="H857" s="174"/>
      <c r="I857" s="174"/>
      <c r="J857" s="174"/>
      <c r="K857" s="174"/>
      <c r="L857" s="174"/>
      <c r="M857" s="174"/>
      <c r="N857" s="174"/>
      <c r="O857" s="174"/>
      <c r="P857" s="174"/>
      <c r="Q857" s="174"/>
      <c r="R857" s="174"/>
      <c r="S857" s="174"/>
      <c r="T857" s="174"/>
      <c r="U857" s="174"/>
      <c r="V857" s="174"/>
      <c r="W857" s="174"/>
      <c r="X857" s="174"/>
      <c r="Y857" s="174"/>
      <c r="Z857" s="174"/>
    </row>
    <row r="858" spans="1:26" ht="12.75" customHeight="1" x14ac:dyDescent="0.2">
      <c r="A858" s="174"/>
      <c r="B858" s="174"/>
      <c r="C858" s="174"/>
      <c r="D858" s="174"/>
      <c r="E858" s="174"/>
      <c r="F858" s="174"/>
      <c r="G858" s="174"/>
      <c r="H858" s="174"/>
      <c r="I858" s="174"/>
      <c r="J858" s="174"/>
      <c r="K858" s="174"/>
      <c r="L858" s="174"/>
      <c r="M858" s="174"/>
      <c r="N858" s="174"/>
      <c r="O858" s="174"/>
      <c r="P858" s="174"/>
      <c r="Q858" s="174"/>
      <c r="R858" s="174"/>
      <c r="S858" s="174"/>
      <c r="T858" s="174"/>
      <c r="U858" s="174"/>
      <c r="V858" s="174"/>
      <c r="W858" s="174"/>
      <c r="X858" s="174"/>
      <c r="Y858" s="174"/>
      <c r="Z858" s="174"/>
    </row>
    <row r="859" spans="1:26" ht="12.75" customHeight="1" x14ac:dyDescent="0.2">
      <c r="A859" s="174"/>
      <c r="B859" s="174"/>
      <c r="C859" s="174"/>
      <c r="D859" s="174"/>
      <c r="E859" s="174"/>
      <c r="F859" s="174"/>
      <c r="G859" s="174"/>
      <c r="H859" s="174"/>
      <c r="I859" s="174"/>
      <c r="J859" s="174"/>
      <c r="K859" s="174"/>
      <c r="L859" s="174"/>
      <c r="M859" s="174"/>
      <c r="N859" s="174"/>
      <c r="O859" s="174"/>
      <c r="P859" s="174"/>
      <c r="Q859" s="174"/>
      <c r="R859" s="174"/>
      <c r="S859" s="174"/>
      <c r="T859" s="174"/>
      <c r="U859" s="174"/>
      <c r="V859" s="174"/>
      <c r="W859" s="174"/>
      <c r="X859" s="174"/>
      <c r="Y859" s="174"/>
      <c r="Z859" s="174"/>
    </row>
    <row r="860" spans="1:26" ht="12.75" customHeight="1" x14ac:dyDescent="0.2">
      <c r="A860" s="174"/>
      <c r="B860" s="174"/>
      <c r="C860" s="174"/>
      <c r="D860" s="174"/>
      <c r="E860" s="174"/>
      <c r="F860" s="174"/>
      <c r="G860" s="174"/>
      <c r="H860" s="174"/>
      <c r="I860" s="174"/>
      <c r="J860" s="174"/>
      <c r="K860" s="174"/>
      <c r="L860" s="174"/>
      <c r="M860" s="174"/>
      <c r="N860" s="174"/>
      <c r="O860" s="174"/>
      <c r="P860" s="174"/>
      <c r="Q860" s="174"/>
      <c r="R860" s="174"/>
      <c r="S860" s="174"/>
      <c r="T860" s="174"/>
      <c r="U860" s="174"/>
      <c r="V860" s="174"/>
      <c r="W860" s="174"/>
      <c r="X860" s="174"/>
      <c r="Y860" s="174"/>
      <c r="Z860" s="174"/>
    </row>
    <row r="861" spans="1:26" ht="12.75" customHeight="1" x14ac:dyDescent="0.2">
      <c r="A861" s="174"/>
      <c r="B861" s="174"/>
      <c r="C861" s="174"/>
      <c r="D861" s="174"/>
      <c r="E861" s="174"/>
      <c r="F861" s="174"/>
      <c r="G861" s="174"/>
      <c r="H861" s="174"/>
      <c r="I861" s="174"/>
      <c r="J861" s="174"/>
      <c r="K861" s="174"/>
      <c r="L861" s="174"/>
      <c r="M861" s="174"/>
      <c r="N861" s="174"/>
      <c r="O861" s="174"/>
      <c r="P861" s="174"/>
      <c r="Q861" s="174"/>
      <c r="R861" s="174"/>
      <c r="S861" s="174"/>
      <c r="T861" s="174"/>
      <c r="U861" s="174"/>
      <c r="V861" s="174"/>
      <c r="W861" s="174"/>
      <c r="X861" s="174"/>
      <c r="Y861" s="174"/>
      <c r="Z861" s="174"/>
    </row>
    <row r="862" spans="1:26" ht="12.75" customHeight="1" x14ac:dyDescent="0.2">
      <c r="A862" s="174"/>
      <c r="B862" s="174"/>
      <c r="C862" s="174"/>
      <c r="D862" s="174"/>
      <c r="E862" s="174"/>
      <c r="F862" s="174"/>
      <c r="G862" s="174"/>
      <c r="H862" s="174"/>
      <c r="I862" s="174"/>
      <c r="J862" s="174"/>
      <c r="K862" s="174"/>
      <c r="L862" s="174"/>
      <c r="M862" s="174"/>
      <c r="N862" s="174"/>
      <c r="O862" s="174"/>
      <c r="P862" s="174"/>
      <c r="Q862" s="174"/>
      <c r="R862" s="174"/>
      <c r="S862" s="174"/>
      <c r="T862" s="174"/>
      <c r="U862" s="174"/>
      <c r="V862" s="174"/>
      <c r="W862" s="174"/>
      <c r="X862" s="174"/>
      <c r="Y862" s="174"/>
      <c r="Z862" s="174"/>
    </row>
    <row r="863" spans="1:26" ht="12.75" customHeight="1" x14ac:dyDescent="0.2">
      <c r="A863" s="174"/>
      <c r="B863" s="174"/>
      <c r="C863" s="174"/>
      <c r="D863" s="174"/>
      <c r="E863" s="174"/>
      <c r="F863" s="174"/>
      <c r="G863" s="174"/>
      <c r="H863" s="174"/>
      <c r="I863" s="174"/>
      <c r="J863" s="174"/>
      <c r="K863" s="174"/>
      <c r="L863" s="174"/>
      <c r="M863" s="174"/>
      <c r="N863" s="174"/>
      <c r="O863" s="174"/>
      <c r="P863" s="174"/>
      <c r="Q863" s="174"/>
      <c r="R863" s="174"/>
      <c r="S863" s="174"/>
      <c r="T863" s="174"/>
      <c r="U863" s="174"/>
      <c r="V863" s="174"/>
      <c r="W863" s="174"/>
      <c r="X863" s="174"/>
      <c r="Y863" s="174"/>
      <c r="Z863" s="174"/>
    </row>
    <row r="864" spans="1:26" ht="12.75" customHeight="1" x14ac:dyDescent="0.2">
      <c r="A864" s="174"/>
      <c r="B864" s="174"/>
      <c r="C864" s="174"/>
      <c r="D864" s="174"/>
      <c r="E864" s="174"/>
      <c r="F864" s="174"/>
      <c r="G864" s="174"/>
      <c r="H864" s="174"/>
      <c r="I864" s="174"/>
      <c r="J864" s="174"/>
      <c r="K864" s="174"/>
      <c r="L864" s="174"/>
      <c r="M864" s="174"/>
      <c r="N864" s="174"/>
      <c r="O864" s="174"/>
      <c r="P864" s="174"/>
      <c r="Q864" s="174"/>
      <c r="R864" s="174"/>
      <c r="S864" s="174"/>
      <c r="T864" s="174"/>
      <c r="U864" s="174"/>
      <c r="V864" s="174"/>
      <c r="W864" s="174"/>
      <c r="X864" s="174"/>
      <c r="Y864" s="174"/>
      <c r="Z864" s="174"/>
    </row>
    <row r="865" spans="1:26" ht="12.75" customHeight="1" x14ac:dyDescent="0.2">
      <c r="A865" s="174"/>
      <c r="B865" s="174"/>
      <c r="C865" s="174"/>
      <c r="D865" s="174"/>
      <c r="E865" s="174"/>
      <c r="F865" s="174"/>
      <c r="G865" s="174"/>
      <c r="H865" s="174"/>
      <c r="I865" s="174"/>
      <c r="J865" s="174"/>
      <c r="K865" s="174"/>
      <c r="L865" s="174"/>
      <c r="M865" s="174"/>
      <c r="N865" s="174"/>
      <c r="O865" s="174"/>
      <c r="P865" s="174"/>
      <c r="Q865" s="174"/>
      <c r="R865" s="174"/>
      <c r="S865" s="174"/>
      <c r="T865" s="174"/>
      <c r="U865" s="174"/>
      <c r="V865" s="174"/>
      <c r="W865" s="174"/>
      <c r="X865" s="174"/>
      <c r="Y865" s="174"/>
      <c r="Z865" s="174"/>
    </row>
    <row r="866" spans="1:26" ht="12.75" customHeight="1" x14ac:dyDescent="0.2">
      <c r="A866" s="174"/>
      <c r="B866" s="174"/>
      <c r="C866" s="174"/>
      <c r="D866" s="174"/>
      <c r="E866" s="174"/>
      <c r="F866" s="174"/>
      <c r="G866" s="174"/>
      <c r="H866" s="174"/>
      <c r="I866" s="174"/>
      <c r="J866" s="174"/>
      <c r="K866" s="174"/>
      <c r="L866" s="174"/>
      <c r="M866" s="174"/>
      <c r="N866" s="174"/>
      <c r="O866" s="174"/>
      <c r="P866" s="174"/>
      <c r="Q866" s="174"/>
      <c r="R866" s="174"/>
      <c r="S866" s="174"/>
      <c r="T866" s="174"/>
      <c r="U866" s="174"/>
      <c r="V866" s="174"/>
      <c r="W866" s="174"/>
      <c r="X866" s="174"/>
      <c r="Y866" s="174"/>
      <c r="Z866" s="174"/>
    </row>
    <row r="867" spans="1:26" ht="12.75" customHeight="1" x14ac:dyDescent="0.2">
      <c r="A867" s="174"/>
      <c r="B867" s="174"/>
      <c r="C867" s="174"/>
      <c r="D867" s="174"/>
      <c r="E867" s="174"/>
      <c r="F867" s="174"/>
      <c r="G867" s="174"/>
      <c r="H867" s="174"/>
      <c r="I867" s="174"/>
      <c r="J867" s="174"/>
      <c r="K867" s="174"/>
      <c r="L867" s="174"/>
      <c r="M867" s="174"/>
      <c r="N867" s="174"/>
      <c r="O867" s="174"/>
      <c r="P867" s="174"/>
      <c r="Q867" s="174"/>
      <c r="R867" s="174"/>
      <c r="S867" s="174"/>
      <c r="T867" s="174"/>
      <c r="U867" s="174"/>
      <c r="V867" s="174"/>
      <c r="W867" s="174"/>
      <c r="X867" s="174"/>
      <c r="Y867" s="174"/>
      <c r="Z867" s="174"/>
    </row>
    <row r="868" spans="1:26" ht="12.75" customHeight="1" x14ac:dyDescent="0.2">
      <c r="A868" s="174"/>
      <c r="B868" s="174"/>
      <c r="C868" s="174"/>
      <c r="D868" s="174"/>
      <c r="E868" s="174"/>
      <c r="F868" s="174"/>
      <c r="G868" s="174"/>
      <c r="H868" s="174"/>
      <c r="I868" s="174"/>
      <c r="J868" s="174"/>
      <c r="K868" s="174"/>
      <c r="L868" s="174"/>
      <c r="M868" s="174"/>
      <c r="N868" s="174"/>
      <c r="O868" s="174"/>
      <c r="P868" s="174"/>
      <c r="Q868" s="174"/>
      <c r="R868" s="174"/>
      <c r="S868" s="174"/>
      <c r="T868" s="174"/>
      <c r="U868" s="174"/>
      <c r="V868" s="174"/>
      <c r="W868" s="174"/>
      <c r="X868" s="174"/>
      <c r="Y868" s="174"/>
      <c r="Z868" s="174"/>
    </row>
    <row r="869" spans="1:26" ht="12.75" customHeight="1" x14ac:dyDescent="0.2">
      <c r="A869" s="174"/>
      <c r="B869" s="174"/>
      <c r="C869" s="174"/>
      <c r="D869" s="174"/>
      <c r="E869" s="174"/>
      <c r="F869" s="174"/>
      <c r="G869" s="174"/>
      <c r="H869" s="174"/>
      <c r="I869" s="174"/>
      <c r="J869" s="174"/>
      <c r="K869" s="174"/>
      <c r="L869" s="174"/>
      <c r="M869" s="174"/>
      <c r="N869" s="174"/>
      <c r="O869" s="174"/>
      <c r="P869" s="174"/>
      <c r="Q869" s="174"/>
      <c r="R869" s="174"/>
      <c r="S869" s="174"/>
      <c r="T869" s="174"/>
      <c r="U869" s="174"/>
      <c r="V869" s="174"/>
      <c r="W869" s="174"/>
      <c r="X869" s="174"/>
      <c r="Y869" s="174"/>
      <c r="Z869" s="174"/>
    </row>
    <row r="870" spans="1:26" ht="12.75" customHeight="1" x14ac:dyDescent="0.2">
      <c r="A870" s="174"/>
      <c r="B870" s="174"/>
      <c r="C870" s="174"/>
      <c r="D870" s="174"/>
      <c r="E870" s="174"/>
      <c r="F870" s="174"/>
      <c r="G870" s="174"/>
      <c r="H870" s="174"/>
      <c r="I870" s="174"/>
      <c r="J870" s="174"/>
      <c r="K870" s="174"/>
      <c r="L870" s="174"/>
      <c r="M870" s="174"/>
      <c r="N870" s="174"/>
      <c r="O870" s="174"/>
      <c r="P870" s="174"/>
      <c r="Q870" s="174"/>
      <c r="R870" s="174"/>
      <c r="S870" s="174"/>
      <c r="T870" s="174"/>
      <c r="U870" s="174"/>
      <c r="V870" s="174"/>
      <c r="W870" s="174"/>
      <c r="X870" s="174"/>
      <c r="Y870" s="174"/>
      <c r="Z870" s="174"/>
    </row>
    <row r="871" spans="1:26" ht="12.75" customHeight="1" x14ac:dyDescent="0.2">
      <c r="A871" s="174"/>
      <c r="B871" s="174"/>
      <c r="C871" s="174"/>
      <c r="D871" s="174"/>
      <c r="E871" s="174"/>
      <c r="F871" s="174"/>
      <c r="G871" s="174"/>
      <c r="H871" s="174"/>
      <c r="I871" s="174"/>
      <c r="J871" s="174"/>
      <c r="K871" s="174"/>
      <c r="L871" s="174"/>
      <c r="M871" s="174"/>
      <c r="N871" s="174"/>
      <c r="O871" s="174"/>
      <c r="P871" s="174"/>
      <c r="Q871" s="174"/>
      <c r="R871" s="174"/>
      <c r="S871" s="174"/>
      <c r="T871" s="174"/>
      <c r="U871" s="174"/>
      <c r="V871" s="174"/>
      <c r="W871" s="174"/>
      <c r="X871" s="174"/>
      <c r="Y871" s="174"/>
      <c r="Z871" s="174"/>
    </row>
    <row r="872" spans="1:26" ht="12.75" customHeight="1" x14ac:dyDescent="0.2">
      <c r="A872" s="174"/>
      <c r="B872" s="174"/>
      <c r="C872" s="174"/>
      <c r="D872" s="174"/>
      <c r="E872" s="174"/>
      <c r="F872" s="174"/>
      <c r="G872" s="174"/>
      <c r="H872" s="174"/>
      <c r="I872" s="174"/>
      <c r="J872" s="174"/>
      <c r="K872" s="174"/>
      <c r="L872" s="174"/>
      <c r="M872" s="174"/>
      <c r="N872" s="174"/>
      <c r="O872" s="174"/>
      <c r="P872" s="174"/>
      <c r="Q872" s="174"/>
      <c r="R872" s="174"/>
      <c r="S872" s="174"/>
      <c r="T872" s="174"/>
      <c r="U872" s="174"/>
      <c r="V872" s="174"/>
      <c r="W872" s="174"/>
      <c r="X872" s="174"/>
      <c r="Y872" s="174"/>
      <c r="Z872" s="174"/>
    </row>
    <row r="873" spans="1:26" ht="12.75" customHeight="1" x14ac:dyDescent="0.2">
      <c r="A873" s="174"/>
      <c r="B873" s="174"/>
      <c r="C873" s="174"/>
      <c r="D873" s="174"/>
      <c r="E873" s="174"/>
      <c r="F873" s="174"/>
      <c r="G873" s="174"/>
      <c r="H873" s="174"/>
      <c r="I873" s="174"/>
      <c r="J873" s="174"/>
      <c r="K873" s="174"/>
      <c r="L873" s="174"/>
      <c r="M873" s="174"/>
      <c r="N873" s="174"/>
      <c r="O873" s="174"/>
      <c r="P873" s="174"/>
      <c r="Q873" s="174"/>
      <c r="R873" s="174"/>
      <c r="S873" s="174"/>
      <c r="T873" s="174"/>
      <c r="U873" s="174"/>
      <c r="V873" s="174"/>
      <c r="W873" s="174"/>
      <c r="X873" s="174"/>
      <c r="Y873" s="174"/>
      <c r="Z873" s="174"/>
    </row>
    <row r="874" spans="1:26" ht="12.75" customHeight="1" x14ac:dyDescent="0.2">
      <c r="A874" s="174"/>
      <c r="B874" s="174"/>
      <c r="C874" s="174"/>
      <c r="D874" s="174"/>
      <c r="E874" s="174"/>
      <c r="F874" s="174"/>
      <c r="G874" s="174"/>
      <c r="H874" s="174"/>
      <c r="I874" s="174"/>
      <c r="J874" s="174"/>
      <c r="K874" s="174"/>
      <c r="L874" s="174"/>
      <c r="M874" s="174"/>
      <c r="N874" s="174"/>
      <c r="O874" s="174"/>
      <c r="P874" s="174"/>
      <c r="Q874" s="174"/>
      <c r="R874" s="174"/>
      <c r="S874" s="174"/>
      <c r="T874" s="174"/>
      <c r="U874" s="174"/>
      <c r="V874" s="174"/>
      <c r="W874" s="174"/>
      <c r="X874" s="174"/>
      <c r="Y874" s="174"/>
      <c r="Z874" s="174"/>
    </row>
    <row r="875" spans="1:26" ht="12.75" customHeight="1" x14ac:dyDescent="0.2">
      <c r="A875" s="174"/>
      <c r="B875" s="174"/>
      <c r="C875" s="174"/>
      <c r="D875" s="174"/>
      <c r="E875" s="174"/>
      <c r="F875" s="174"/>
      <c r="G875" s="174"/>
      <c r="H875" s="174"/>
      <c r="I875" s="174"/>
      <c r="J875" s="174"/>
      <c r="K875" s="174"/>
      <c r="L875" s="174"/>
      <c r="M875" s="174"/>
      <c r="N875" s="174"/>
      <c r="O875" s="174"/>
      <c r="P875" s="174"/>
      <c r="Q875" s="174"/>
      <c r="R875" s="174"/>
      <c r="S875" s="174"/>
      <c r="T875" s="174"/>
      <c r="U875" s="174"/>
      <c r="V875" s="174"/>
      <c r="W875" s="174"/>
      <c r="X875" s="174"/>
      <c r="Y875" s="174"/>
      <c r="Z875" s="174"/>
    </row>
    <row r="876" spans="1:26" ht="12.75" customHeight="1" x14ac:dyDescent="0.2">
      <c r="A876" s="174"/>
      <c r="B876" s="174"/>
      <c r="C876" s="174"/>
      <c r="D876" s="174"/>
      <c r="E876" s="174"/>
      <c r="F876" s="174"/>
      <c r="G876" s="174"/>
      <c r="H876" s="174"/>
      <c r="I876" s="174"/>
      <c r="J876" s="174"/>
      <c r="K876" s="174"/>
      <c r="L876" s="174"/>
      <c r="M876" s="174"/>
      <c r="N876" s="174"/>
      <c r="O876" s="174"/>
      <c r="P876" s="174"/>
      <c r="Q876" s="174"/>
      <c r="R876" s="174"/>
      <c r="S876" s="174"/>
      <c r="T876" s="174"/>
      <c r="U876" s="174"/>
      <c r="V876" s="174"/>
      <c r="W876" s="174"/>
      <c r="X876" s="174"/>
      <c r="Y876" s="174"/>
      <c r="Z876" s="174"/>
    </row>
    <row r="877" spans="1:26" ht="12.75" customHeight="1" x14ac:dyDescent="0.2">
      <c r="A877" s="174"/>
      <c r="B877" s="174"/>
      <c r="C877" s="174"/>
      <c r="D877" s="174"/>
      <c r="E877" s="174"/>
      <c r="F877" s="174"/>
      <c r="G877" s="174"/>
      <c r="H877" s="174"/>
      <c r="I877" s="174"/>
      <c r="J877" s="174"/>
      <c r="K877" s="174"/>
      <c r="L877" s="174"/>
      <c r="M877" s="174"/>
      <c r="N877" s="174"/>
      <c r="O877" s="174"/>
      <c r="P877" s="174"/>
      <c r="Q877" s="174"/>
      <c r="R877" s="174"/>
      <c r="S877" s="174"/>
      <c r="T877" s="174"/>
      <c r="U877" s="174"/>
      <c r="V877" s="174"/>
      <c r="W877" s="174"/>
      <c r="X877" s="174"/>
      <c r="Y877" s="174"/>
      <c r="Z877" s="174"/>
    </row>
    <row r="878" spans="1:26" ht="12.75" customHeight="1" x14ac:dyDescent="0.2">
      <c r="A878" s="174"/>
      <c r="B878" s="174"/>
      <c r="C878" s="174"/>
      <c r="D878" s="174"/>
      <c r="E878" s="174"/>
      <c r="F878" s="174"/>
      <c r="G878" s="174"/>
      <c r="H878" s="174"/>
      <c r="I878" s="174"/>
      <c r="J878" s="174"/>
      <c r="K878" s="174"/>
      <c r="L878" s="174"/>
      <c r="M878" s="174"/>
      <c r="N878" s="174"/>
      <c r="O878" s="174"/>
      <c r="P878" s="174"/>
      <c r="Q878" s="174"/>
      <c r="R878" s="174"/>
      <c r="S878" s="174"/>
      <c r="T878" s="174"/>
      <c r="U878" s="174"/>
      <c r="V878" s="174"/>
      <c r="W878" s="174"/>
      <c r="X878" s="174"/>
      <c r="Y878" s="174"/>
      <c r="Z878" s="174"/>
    </row>
    <row r="879" spans="1:26" ht="12.75" customHeight="1" x14ac:dyDescent="0.2">
      <c r="A879" s="174"/>
      <c r="B879" s="174"/>
      <c r="C879" s="174"/>
      <c r="D879" s="174"/>
      <c r="E879" s="174"/>
      <c r="F879" s="174"/>
      <c r="G879" s="174"/>
      <c r="H879" s="174"/>
      <c r="I879" s="174"/>
      <c r="J879" s="174"/>
      <c r="K879" s="174"/>
      <c r="L879" s="174"/>
      <c r="M879" s="174"/>
      <c r="N879" s="174"/>
      <c r="O879" s="174"/>
      <c r="P879" s="174"/>
      <c r="Q879" s="174"/>
      <c r="R879" s="174"/>
      <c r="S879" s="174"/>
      <c r="T879" s="174"/>
      <c r="U879" s="174"/>
      <c r="V879" s="174"/>
      <c r="W879" s="174"/>
      <c r="X879" s="174"/>
      <c r="Y879" s="174"/>
      <c r="Z879" s="174"/>
    </row>
    <row r="880" spans="1:26" ht="12.75" customHeight="1" x14ac:dyDescent="0.2">
      <c r="A880" s="174"/>
      <c r="B880" s="174"/>
      <c r="C880" s="174"/>
      <c r="D880" s="174"/>
      <c r="E880" s="174"/>
      <c r="F880" s="174"/>
      <c r="G880" s="174"/>
      <c r="H880" s="174"/>
      <c r="I880" s="174"/>
      <c r="J880" s="174"/>
      <c r="K880" s="174"/>
      <c r="L880" s="174"/>
      <c r="M880" s="174"/>
      <c r="N880" s="174"/>
      <c r="O880" s="174"/>
      <c r="P880" s="174"/>
      <c r="Q880" s="174"/>
      <c r="R880" s="174"/>
      <c r="S880" s="174"/>
      <c r="T880" s="174"/>
      <c r="U880" s="174"/>
      <c r="V880" s="174"/>
      <c r="W880" s="174"/>
      <c r="X880" s="174"/>
      <c r="Y880" s="174"/>
      <c r="Z880" s="174"/>
    </row>
    <row r="881" spans="1:26" ht="12.75" customHeight="1" x14ac:dyDescent="0.2">
      <c r="A881" s="174"/>
      <c r="B881" s="174"/>
      <c r="C881" s="174"/>
      <c r="D881" s="174"/>
      <c r="E881" s="174"/>
      <c r="F881" s="174"/>
      <c r="G881" s="174"/>
      <c r="H881" s="174"/>
      <c r="I881" s="174"/>
      <c r="J881" s="174"/>
      <c r="K881" s="174"/>
      <c r="L881" s="174"/>
      <c r="M881" s="174"/>
      <c r="N881" s="174"/>
      <c r="O881" s="174"/>
      <c r="P881" s="174"/>
      <c r="Q881" s="174"/>
      <c r="R881" s="174"/>
      <c r="S881" s="174"/>
      <c r="T881" s="174"/>
      <c r="U881" s="174"/>
      <c r="V881" s="174"/>
      <c r="W881" s="174"/>
      <c r="X881" s="174"/>
      <c r="Y881" s="174"/>
      <c r="Z881" s="174"/>
    </row>
    <row r="882" spans="1:26" ht="12.75" customHeight="1" x14ac:dyDescent="0.2">
      <c r="A882" s="174"/>
      <c r="B882" s="174"/>
      <c r="C882" s="174"/>
      <c r="D882" s="174"/>
      <c r="E882" s="174"/>
      <c r="F882" s="174"/>
      <c r="G882" s="174"/>
      <c r="H882" s="174"/>
      <c r="I882" s="174"/>
      <c r="J882" s="174"/>
      <c r="K882" s="174"/>
      <c r="L882" s="174"/>
      <c r="M882" s="174"/>
      <c r="N882" s="174"/>
      <c r="O882" s="174"/>
      <c r="P882" s="174"/>
      <c r="Q882" s="174"/>
      <c r="R882" s="174"/>
      <c r="S882" s="174"/>
      <c r="T882" s="174"/>
      <c r="U882" s="174"/>
      <c r="V882" s="174"/>
      <c r="W882" s="174"/>
      <c r="X882" s="174"/>
      <c r="Y882" s="174"/>
      <c r="Z882" s="174"/>
    </row>
    <row r="883" spans="1:26" ht="12.75" customHeight="1" x14ac:dyDescent="0.2">
      <c r="A883" s="174"/>
      <c r="B883" s="174"/>
      <c r="C883" s="174"/>
      <c r="D883" s="174"/>
      <c r="E883" s="174"/>
      <c r="F883" s="174"/>
      <c r="G883" s="174"/>
      <c r="H883" s="174"/>
      <c r="I883" s="174"/>
      <c r="J883" s="174"/>
      <c r="K883" s="174"/>
      <c r="L883" s="174"/>
      <c r="M883" s="174"/>
      <c r="N883" s="174"/>
      <c r="O883" s="174"/>
      <c r="P883" s="174"/>
      <c r="Q883" s="174"/>
      <c r="R883" s="174"/>
      <c r="S883" s="174"/>
      <c r="T883" s="174"/>
      <c r="U883" s="174"/>
      <c r="V883" s="174"/>
      <c r="W883" s="174"/>
      <c r="X883" s="174"/>
      <c r="Y883" s="174"/>
      <c r="Z883" s="174"/>
    </row>
    <row r="884" spans="1:26" ht="12.75" customHeight="1" x14ac:dyDescent="0.2">
      <c r="A884" s="174"/>
      <c r="B884" s="174"/>
      <c r="C884" s="174"/>
      <c r="D884" s="174"/>
      <c r="E884" s="174"/>
      <c r="F884" s="174"/>
      <c r="G884" s="174"/>
      <c r="H884" s="174"/>
      <c r="I884" s="174"/>
      <c r="J884" s="174"/>
      <c r="K884" s="174"/>
      <c r="L884" s="174"/>
      <c r="M884" s="174"/>
      <c r="N884" s="174"/>
      <c r="O884" s="174"/>
      <c r="P884" s="174"/>
      <c r="Q884" s="174"/>
      <c r="R884" s="174"/>
      <c r="S884" s="174"/>
      <c r="T884" s="174"/>
      <c r="U884" s="174"/>
      <c r="V884" s="174"/>
      <c r="W884" s="174"/>
      <c r="X884" s="174"/>
      <c r="Y884" s="174"/>
      <c r="Z884" s="174"/>
    </row>
    <row r="885" spans="1:26" ht="12.75" customHeight="1" x14ac:dyDescent="0.2">
      <c r="A885" s="174"/>
      <c r="B885" s="174"/>
      <c r="C885" s="174"/>
      <c r="D885" s="174"/>
      <c r="E885" s="174"/>
      <c r="F885" s="174"/>
      <c r="G885" s="174"/>
      <c r="H885" s="174"/>
      <c r="I885" s="174"/>
      <c r="J885" s="174"/>
      <c r="K885" s="174"/>
      <c r="L885" s="174"/>
      <c r="M885" s="174"/>
      <c r="N885" s="174"/>
      <c r="O885" s="174"/>
      <c r="P885" s="174"/>
      <c r="Q885" s="174"/>
      <c r="R885" s="174"/>
      <c r="S885" s="174"/>
      <c r="T885" s="174"/>
      <c r="U885" s="174"/>
      <c r="V885" s="174"/>
      <c r="W885" s="174"/>
      <c r="X885" s="174"/>
      <c r="Y885" s="174"/>
      <c r="Z885" s="174"/>
    </row>
    <row r="886" spans="1:26" ht="12.75" customHeight="1" x14ac:dyDescent="0.2">
      <c r="A886" s="174"/>
      <c r="B886" s="174"/>
      <c r="C886" s="174"/>
      <c r="D886" s="174"/>
      <c r="E886" s="174"/>
      <c r="F886" s="174"/>
      <c r="G886" s="174"/>
      <c r="H886" s="174"/>
      <c r="I886" s="174"/>
      <c r="J886" s="174"/>
      <c r="K886" s="174"/>
      <c r="L886" s="174"/>
      <c r="M886" s="174"/>
      <c r="N886" s="174"/>
      <c r="O886" s="174"/>
      <c r="P886" s="174"/>
      <c r="Q886" s="174"/>
      <c r="R886" s="174"/>
      <c r="S886" s="174"/>
      <c r="T886" s="174"/>
      <c r="U886" s="174"/>
      <c r="V886" s="174"/>
      <c r="W886" s="174"/>
      <c r="X886" s="174"/>
      <c r="Y886" s="174"/>
      <c r="Z886" s="174"/>
    </row>
    <row r="887" spans="1:26" ht="12.75" customHeight="1" x14ac:dyDescent="0.2">
      <c r="A887" s="174"/>
      <c r="B887" s="174"/>
      <c r="C887" s="174"/>
      <c r="D887" s="174"/>
      <c r="E887" s="174"/>
      <c r="F887" s="174"/>
      <c r="G887" s="174"/>
      <c r="H887" s="174"/>
      <c r="I887" s="174"/>
      <c r="J887" s="174"/>
      <c r="K887" s="174"/>
      <c r="L887" s="174"/>
      <c r="M887" s="174"/>
      <c r="N887" s="174"/>
      <c r="O887" s="174"/>
      <c r="P887" s="174"/>
      <c r="Q887" s="174"/>
      <c r="R887" s="174"/>
      <c r="S887" s="174"/>
      <c r="T887" s="174"/>
      <c r="U887" s="174"/>
      <c r="V887" s="174"/>
      <c r="W887" s="174"/>
      <c r="X887" s="174"/>
      <c r="Y887" s="174"/>
      <c r="Z887" s="174"/>
    </row>
    <row r="888" spans="1:26" ht="12.75" customHeight="1" x14ac:dyDescent="0.2">
      <c r="A888" s="174"/>
      <c r="B888" s="174"/>
      <c r="C888" s="174"/>
      <c r="D888" s="174"/>
      <c r="E888" s="174"/>
      <c r="F888" s="174"/>
      <c r="G888" s="174"/>
      <c r="H888" s="174"/>
      <c r="I888" s="174"/>
      <c r="J888" s="174"/>
      <c r="K888" s="174"/>
      <c r="L888" s="174"/>
      <c r="M888" s="174"/>
      <c r="N888" s="174"/>
      <c r="O888" s="174"/>
      <c r="P888" s="174"/>
      <c r="Q888" s="174"/>
      <c r="R888" s="174"/>
      <c r="S888" s="174"/>
      <c r="T888" s="174"/>
      <c r="U888" s="174"/>
      <c r="V888" s="174"/>
      <c r="W888" s="174"/>
      <c r="X888" s="174"/>
      <c r="Y888" s="174"/>
      <c r="Z888" s="174"/>
    </row>
    <row r="889" spans="1:26" ht="12.75" customHeight="1" x14ac:dyDescent="0.2">
      <c r="A889" s="174"/>
      <c r="B889" s="174"/>
      <c r="C889" s="174"/>
      <c r="D889" s="174"/>
      <c r="E889" s="174"/>
      <c r="F889" s="174"/>
      <c r="G889" s="174"/>
      <c r="H889" s="174"/>
      <c r="I889" s="174"/>
      <c r="J889" s="174"/>
      <c r="K889" s="174"/>
      <c r="L889" s="174"/>
      <c r="M889" s="174"/>
      <c r="N889" s="174"/>
      <c r="O889" s="174"/>
      <c r="P889" s="174"/>
      <c r="Q889" s="174"/>
      <c r="R889" s="174"/>
      <c r="S889" s="174"/>
      <c r="T889" s="174"/>
      <c r="U889" s="174"/>
      <c r="V889" s="174"/>
      <c r="W889" s="174"/>
      <c r="X889" s="174"/>
      <c r="Y889" s="174"/>
      <c r="Z889" s="174"/>
    </row>
    <row r="890" spans="1:26" ht="12.75" customHeight="1" x14ac:dyDescent="0.2">
      <c r="A890" s="174"/>
      <c r="B890" s="174"/>
      <c r="C890" s="174"/>
      <c r="D890" s="174"/>
      <c r="E890" s="174"/>
      <c r="F890" s="174"/>
      <c r="G890" s="174"/>
      <c r="H890" s="174"/>
      <c r="I890" s="174"/>
      <c r="J890" s="174"/>
      <c r="K890" s="174"/>
      <c r="L890" s="174"/>
      <c r="M890" s="174"/>
      <c r="N890" s="174"/>
      <c r="O890" s="174"/>
      <c r="P890" s="174"/>
      <c r="Q890" s="174"/>
      <c r="R890" s="174"/>
      <c r="S890" s="174"/>
      <c r="T890" s="174"/>
      <c r="U890" s="174"/>
      <c r="V890" s="174"/>
      <c r="W890" s="174"/>
      <c r="X890" s="174"/>
      <c r="Y890" s="174"/>
      <c r="Z890" s="174"/>
    </row>
    <row r="891" spans="1:26" ht="12.75" customHeight="1" x14ac:dyDescent="0.2">
      <c r="A891" s="174"/>
      <c r="B891" s="174"/>
      <c r="C891" s="174"/>
      <c r="D891" s="174"/>
      <c r="E891" s="174"/>
      <c r="F891" s="174"/>
      <c r="G891" s="174"/>
      <c r="H891" s="174"/>
      <c r="I891" s="174"/>
      <c r="J891" s="174"/>
      <c r="K891" s="174"/>
      <c r="L891" s="174"/>
      <c r="M891" s="174"/>
      <c r="N891" s="174"/>
      <c r="O891" s="174"/>
      <c r="P891" s="174"/>
      <c r="Q891" s="174"/>
      <c r="R891" s="174"/>
      <c r="S891" s="174"/>
      <c r="T891" s="174"/>
      <c r="U891" s="174"/>
      <c r="V891" s="174"/>
      <c r="W891" s="174"/>
      <c r="X891" s="174"/>
      <c r="Y891" s="174"/>
      <c r="Z891" s="174"/>
    </row>
    <row r="892" spans="1:26" ht="12.75" customHeight="1" x14ac:dyDescent="0.2">
      <c r="A892" s="174"/>
      <c r="B892" s="174"/>
      <c r="C892" s="174"/>
      <c r="D892" s="174"/>
      <c r="E892" s="174"/>
      <c r="F892" s="174"/>
      <c r="G892" s="174"/>
      <c r="H892" s="174"/>
      <c r="I892" s="174"/>
      <c r="J892" s="174"/>
      <c r="K892" s="174"/>
      <c r="L892" s="174"/>
      <c r="M892" s="174"/>
      <c r="N892" s="174"/>
      <c r="O892" s="174"/>
      <c r="P892" s="174"/>
      <c r="Q892" s="174"/>
      <c r="R892" s="174"/>
      <c r="S892" s="174"/>
      <c r="T892" s="174"/>
      <c r="U892" s="174"/>
      <c r="V892" s="174"/>
      <c r="W892" s="174"/>
      <c r="X892" s="174"/>
      <c r="Y892" s="174"/>
      <c r="Z892" s="174"/>
    </row>
    <row r="893" spans="1:26" ht="12.75" customHeight="1" x14ac:dyDescent="0.2">
      <c r="A893" s="174"/>
      <c r="B893" s="174"/>
      <c r="C893" s="174"/>
      <c r="D893" s="174"/>
      <c r="E893" s="174"/>
      <c r="F893" s="174"/>
      <c r="G893" s="174"/>
      <c r="H893" s="174"/>
      <c r="I893" s="174"/>
      <c r="J893" s="174"/>
      <c r="K893" s="174"/>
      <c r="L893" s="174"/>
      <c r="M893" s="174"/>
      <c r="N893" s="174"/>
      <c r="O893" s="174"/>
      <c r="P893" s="174"/>
      <c r="Q893" s="174"/>
      <c r="R893" s="174"/>
      <c r="S893" s="174"/>
      <c r="T893" s="174"/>
      <c r="U893" s="174"/>
      <c r="V893" s="174"/>
      <c r="W893" s="174"/>
      <c r="X893" s="174"/>
      <c r="Y893" s="174"/>
      <c r="Z893" s="174"/>
    </row>
    <row r="894" spans="1:26" ht="12.75" customHeight="1" x14ac:dyDescent="0.2">
      <c r="A894" s="174"/>
      <c r="B894" s="174"/>
      <c r="C894" s="174"/>
      <c r="D894" s="174"/>
      <c r="E894" s="174"/>
      <c r="F894" s="174"/>
      <c r="G894" s="174"/>
      <c r="H894" s="174"/>
      <c r="I894" s="174"/>
      <c r="J894" s="174"/>
      <c r="K894" s="174"/>
      <c r="L894" s="174"/>
      <c r="M894" s="174"/>
      <c r="N894" s="174"/>
      <c r="O894" s="174"/>
      <c r="P894" s="174"/>
      <c r="Q894" s="174"/>
      <c r="R894" s="174"/>
      <c r="S894" s="174"/>
      <c r="T894" s="174"/>
      <c r="U894" s="174"/>
      <c r="V894" s="174"/>
      <c r="W894" s="174"/>
      <c r="X894" s="174"/>
      <c r="Y894" s="174"/>
      <c r="Z894" s="174"/>
    </row>
    <row r="895" spans="1:26" ht="12.75" customHeight="1" x14ac:dyDescent="0.2">
      <c r="A895" s="174"/>
      <c r="B895" s="174"/>
      <c r="C895" s="174"/>
      <c r="D895" s="174"/>
      <c r="E895" s="174"/>
      <c r="F895" s="174"/>
      <c r="G895" s="174"/>
      <c r="H895" s="174"/>
      <c r="I895" s="174"/>
      <c r="J895" s="174"/>
      <c r="K895" s="174"/>
      <c r="L895" s="174"/>
      <c r="M895" s="174"/>
      <c r="N895" s="174"/>
      <c r="O895" s="174"/>
      <c r="P895" s="174"/>
      <c r="Q895" s="174"/>
      <c r="R895" s="174"/>
      <c r="S895" s="174"/>
      <c r="T895" s="174"/>
      <c r="U895" s="174"/>
      <c r="V895" s="174"/>
      <c r="W895" s="174"/>
      <c r="X895" s="174"/>
      <c r="Y895" s="174"/>
      <c r="Z895" s="174"/>
    </row>
    <row r="896" spans="1:26" ht="12.75" customHeight="1" x14ac:dyDescent="0.2">
      <c r="A896" s="174"/>
      <c r="B896" s="174"/>
      <c r="C896" s="174"/>
      <c r="D896" s="174"/>
      <c r="E896" s="174"/>
      <c r="F896" s="174"/>
      <c r="G896" s="174"/>
      <c r="H896" s="174"/>
      <c r="I896" s="174"/>
      <c r="J896" s="174"/>
      <c r="K896" s="174"/>
      <c r="L896" s="174"/>
      <c r="M896" s="174"/>
      <c r="N896" s="174"/>
      <c r="O896" s="174"/>
      <c r="P896" s="174"/>
      <c r="Q896" s="174"/>
      <c r="R896" s="174"/>
      <c r="S896" s="174"/>
      <c r="T896" s="174"/>
      <c r="U896" s="174"/>
      <c r="V896" s="174"/>
      <c r="W896" s="174"/>
      <c r="X896" s="174"/>
      <c r="Y896" s="174"/>
      <c r="Z896" s="174"/>
    </row>
    <row r="897" spans="1:26" ht="12.75" customHeight="1" x14ac:dyDescent="0.2">
      <c r="A897" s="174"/>
      <c r="B897" s="174"/>
      <c r="C897" s="174"/>
      <c r="D897" s="174"/>
      <c r="E897" s="174"/>
      <c r="F897" s="174"/>
      <c r="G897" s="174"/>
      <c r="H897" s="174"/>
      <c r="I897" s="174"/>
      <c r="J897" s="174"/>
      <c r="K897" s="174"/>
      <c r="L897" s="174"/>
      <c r="M897" s="174"/>
      <c r="N897" s="174"/>
      <c r="O897" s="174"/>
      <c r="P897" s="174"/>
      <c r="Q897" s="174"/>
      <c r="R897" s="174"/>
      <c r="S897" s="174"/>
      <c r="T897" s="174"/>
      <c r="U897" s="174"/>
      <c r="V897" s="174"/>
      <c r="W897" s="174"/>
      <c r="X897" s="174"/>
      <c r="Y897" s="174"/>
      <c r="Z897" s="174"/>
    </row>
    <row r="898" spans="1:26" ht="12.75" customHeight="1" x14ac:dyDescent="0.2">
      <c r="A898" s="174"/>
      <c r="B898" s="174"/>
      <c r="C898" s="174"/>
      <c r="D898" s="174"/>
      <c r="E898" s="174"/>
      <c r="F898" s="174"/>
      <c r="G898" s="174"/>
      <c r="H898" s="174"/>
      <c r="I898" s="174"/>
      <c r="J898" s="174"/>
      <c r="K898" s="174"/>
      <c r="L898" s="174"/>
      <c r="M898" s="174"/>
      <c r="N898" s="174"/>
      <c r="O898" s="174"/>
      <c r="P898" s="174"/>
      <c r="Q898" s="174"/>
      <c r="R898" s="174"/>
      <c r="S898" s="174"/>
      <c r="T898" s="174"/>
      <c r="U898" s="174"/>
      <c r="V898" s="174"/>
      <c r="W898" s="174"/>
      <c r="X898" s="174"/>
      <c r="Y898" s="174"/>
      <c r="Z898" s="174"/>
    </row>
    <row r="899" spans="1:26" ht="12.75" customHeight="1" x14ac:dyDescent="0.2">
      <c r="A899" s="174"/>
      <c r="B899" s="174"/>
      <c r="C899" s="174"/>
      <c r="D899" s="174"/>
      <c r="E899" s="174"/>
      <c r="F899" s="174"/>
      <c r="G899" s="174"/>
      <c r="H899" s="174"/>
      <c r="I899" s="174"/>
      <c r="J899" s="174"/>
      <c r="K899" s="174"/>
      <c r="L899" s="174"/>
      <c r="M899" s="174"/>
      <c r="N899" s="174"/>
      <c r="O899" s="174"/>
      <c r="P899" s="174"/>
      <c r="Q899" s="174"/>
      <c r="R899" s="174"/>
      <c r="S899" s="174"/>
      <c r="T899" s="174"/>
      <c r="U899" s="174"/>
      <c r="V899" s="174"/>
      <c r="W899" s="174"/>
      <c r="X899" s="174"/>
      <c r="Y899" s="174"/>
      <c r="Z899" s="174"/>
    </row>
    <row r="900" spans="1:26" ht="12.75" customHeight="1" x14ac:dyDescent="0.2">
      <c r="A900" s="174"/>
      <c r="B900" s="174"/>
      <c r="C900" s="174"/>
      <c r="D900" s="174"/>
      <c r="E900" s="174"/>
      <c r="F900" s="174"/>
      <c r="G900" s="174"/>
      <c r="H900" s="174"/>
      <c r="I900" s="174"/>
      <c r="J900" s="174"/>
      <c r="K900" s="174"/>
      <c r="L900" s="174"/>
      <c r="M900" s="174"/>
      <c r="N900" s="174"/>
      <c r="O900" s="174"/>
      <c r="P900" s="174"/>
      <c r="Q900" s="174"/>
      <c r="R900" s="174"/>
      <c r="S900" s="174"/>
      <c r="T900" s="174"/>
      <c r="U900" s="174"/>
      <c r="V900" s="174"/>
      <c r="W900" s="174"/>
      <c r="X900" s="174"/>
      <c r="Y900" s="174"/>
      <c r="Z900" s="174"/>
    </row>
    <row r="901" spans="1:26" ht="12.75" customHeight="1" x14ac:dyDescent="0.2">
      <c r="A901" s="174"/>
      <c r="B901" s="174"/>
      <c r="C901" s="174"/>
      <c r="D901" s="174"/>
      <c r="E901" s="174"/>
      <c r="F901" s="174"/>
      <c r="G901" s="174"/>
      <c r="H901" s="174"/>
      <c r="I901" s="174"/>
      <c r="J901" s="174"/>
      <c r="K901" s="174"/>
      <c r="L901" s="174"/>
      <c r="M901" s="174"/>
      <c r="N901" s="174"/>
      <c r="O901" s="174"/>
      <c r="P901" s="174"/>
      <c r="Q901" s="174"/>
      <c r="R901" s="174"/>
      <c r="S901" s="174"/>
      <c r="T901" s="174"/>
      <c r="U901" s="174"/>
      <c r="V901" s="174"/>
      <c r="W901" s="174"/>
      <c r="X901" s="174"/>
      <c r="Y901" s="174"/>
      <c r="Z901" s="174"/>
    </row>
    <row r="902" spans="1:26" ht="12.75" customHeight="1" x14ac:dyDescent="0.2">
      <c r="A902" s="174"/>
      <c r="B902" s="174"/>
      <c r="C902" s="174"/>
      <c r="D902" s="174"/>
      <c r="E902" s="174"/>
      <c r="F902" s="174"/>
      <c r="G902" s="174"/>
      <c r="H902" s="174"/>
      <c r="I902" s="174"/>
      <c r="J902" s="174"/>
      <c r="K902" s="174"/>
      <c r="L902" s="174"/>
      <c r="M902" s="174"/>
      <c r="N902" s="174"/>
      <c r="O902" s="174"/>
      <c r="P902" s="174"/>
      <c r="Q902" s="174"/>
      <c r="R902" s="174"/>
      <c r="S902" s="174"/>
      <c r="T902" s="174"/>
      <c r="U902" s="174"/>
      <c r="V902" s="174"/>
      <c r="W902" s="174"/>
      <c r="X902" s="174"/>
      <c r="Y902" s="174"/>
      <c r="Z902" s="174"/>
    </row>
    <row r="903" spans="1:26" ht="12.75" customHeight="1" x14ac:dyDescent="0.2">
      <c r="A903" s="174"/>
      <c r="B903" s="174"/>
      <c r="C903" s="174"/>
      <c r="D903" s="174"/>
      <c r="E903" s="174"/>
      <c r="F903" s="174"/>
      <c r="G903" s="174"/>
      <c r="H903" s="174"/>
      <c r="I903" s="174"/>
      <c r="J903" s="174"/>
      <c r="K903" s="174"/>
      <c r="L903" s="174"/>
      <c r="M903" s="174"/>
      <c r="N903" s="174"/>
      <c r="O903" s="174"/>
      <c r="P903" s="174"/>
      <c r="Q903" s="174"/>
      <c r="R903" s="174"/>
      <c r="S903" s="174"/>
      <c r="T903" s="174"/>
      <c r="U903" s="174"/>
      <c r="V903" s="174"/>
      <c r="W903" s="174"/>
      <c r="X903" s="174"/>
      <c r="Y903" s="174"/>
      <c r="Z903" s="174"/>
    </row>
    <row r="904" spans="1:26" ht="12.75" customHeight="1" x14ac:dyDescent="0.2">
      <c r="A904" s="174"/>
      <c r="B904" s="174"/>
      <c r="C904" s="174"/>
      <c r="D904" s="174"/>
      <c r="E904" s="174"/>
      <c r="F904" s="174"/>
      <c r="G904" s="174"/>
      <c r="H904" s="174"/>
      <c r="I904" s="174"/>
      <c r="J904" s="174"/>
      <c r="K904" s="174"/>
      <c r="L904" s="174"/>
      <c r="M904" s="174"/>
      <c r="N904" s="174"/>
      <c r="O904" s="174"/>
      <c r="P904" s="174"/>
      <c r="Q904" s="174"/>
      <c r="R904" s="174"/>
      <c r="S904" s="174"/>
      <c r="T904" s="174"/>
      <c r="U904" s="174"/>
      <c r="V904" s="174"/>
      <c r="W904" s="174"/>
      <c r="X904" s="174"/>
      <c r="Y904" s="174"/>
      <c r="Z904" s="174"/>
    </row>
    <row r="905" spans="1:26" ht="12.75" customHeight="1" x14ac:dyDescent="0.2">
      <c r="A905" s="174"/>
      <c r="B905" s="174"/>
      <c r="C905" s="174"/>
      <c r="D905" s="174"/>
      <c r="E905" s="174"/>
      <c r="F905" s="174"/>
      <c r="G905" s="174"/>
      <c r="H905" s="174"/>
      <c r="I905" s="174"/>
      <c r="J905" s="174"/>
      <c r="K905" s="174"/>
      <c r="L905" s="174"/>
      <c r="M905" s="174"/>
      <c r="N905" s="174"/>
      <c r="O905" s="174"/>
      <c r="P905" s="174"/>
      <c r="Q905" s="174"/>
      <c r="R905" s="174"/>
      <c r="S905" s="174"/>
      <c r="T905" s="174"/>
      <c r="U905" s="174"/>
      <c r="V905" s="174"/>
      <c r="W905" s="174"/>
      <c r="X905" s="174"/>
      <c r="Y905" s="174"/>
      <c r="Z905" s="174"/>
    </row>
    <row r="906" spans="1:26" ht="12.75" customHeight="1" x14ac:dyDescent="0.2">
      <c r="A906" s="174"/>
      <c r="B906" s="174"/>
      <c r="C906" s="174"/>
      <c r="D906" s="174"/>
      <c r="E906" s="174"/>
      <c r="F906" s="174"/>
      <c r="G906" s="174"/>
      <c r="H906" s="174"/>
      <c r="I906" s="174"/>
      <c r="J906" s="174"/>
      <c r="K906" s="174"/>
      <c r="L906" s="174"/>
      <c r="M906" s="174"/>
      <c r="N906" s="174"/>
      <c r="O906" s="174"/>
      <c r="P906" s="174"/>
      <c r="Q906" s="174"/>
      <c r="R906" s="174"/>
      <c r="S906" s="174"/>
      <c r="T906" s="174"/>
      <c r="U906" s="174"/>
      <c r="V906" s="174"/>
      <c r="W906" s="174"/>
      <c r="X906" s="174"/>
      <c r="Y906" s="174"/>
      <c r="Z906" s="174"/>
    </row>
    <row r="907" spans="1:26" ht="12.75" customHeight="1" x14ac:dyDescent="0.2">
      <c r="A907" s="174"/>
      <c r="B907" s="174"/>
      <c r="C907" s="174"/>
      <c r="D907" s="174"/>
      <c r="E907" s="174"/>
      <c r="F907" s="174"/>
      <c r="G907" s="174"/>
      <c r="H907" s="174"/>
      <c r="I907" s="174"/>
      <c r="J907" s="174"/>
      <c r="K907" s="174"/>
      <c r="L907" s="174"/>
      <c r="M907" s="174"/>
      <c r="N907" s="174"/>
      <c r="O907" s="174"/>
      <c r="P907" s="174"/>
      <c r="Q907" s="174"/>
      <c r="R907" s="174"/>
      <c r="S907" s="174"/>
      <c r="T907" s="174"/>
      <c r="U907" s="174"/>
      <c r="V907" s="174"/>
      <c r="W907" s="174"/>
      <c r="X907" s="174"/>
      <c r="Y907" s="174"/>
      <c r="Z907" s="174"/>
    </row>
    <row r="908" spans="1:26" ht="12.75" customHeight="1" x14ac:dyDescent="0.2">
      <c r="A908" s="174"/>
      <c r="B908" s="174"/>
      <c r="C908" s="174"/>
      <c r="D908" s="174"/>
      <c r="E908" s="174"/>
      <c r="F908" s="174"/>
      <c r="G908" s="174"/>
      <c r="H908" s="174"/>
      <c r="I908" s="174"/>
      <c r="J908" s="174"/>
      <c r="K908" s="174"/>
      <c r="L908" s="174"/>
      <c r="M908" s="174"/>
      <c r="N908" s="174"/>
      <c r="O908" s="174"/>
      <c r="P908" s="174"/>
      <c r="Q908" s="174"/>
      <c r="R908" s="174"/>
      <c r="S908" s="174"/>
      <c r="T908" s="174"/>
      <c r="U908" s="174"/>
      <c r="V908" s="174"/>
      <c r="W908" s="174"/>
      <c r="X908" s="174"/>
      <c r="Y908" s="174"/>
      <c r="Z908" s="174"/>
    </row>
    <row r="909" spans="1:26" ht="12.75" customHeight="1" x14ac:dyDescent="0.2">
      <c r="A909" s="174"/>
      <c r="B909" s="174"/>
      <c r="C909" s="174"/>
      <c r="D909" s="174"/>
      <c r="E909" s="174"/>
      <c r="F909" s="174"/>
      <c r="G909" s="174"/>
      <c r="H909" s="174"/>
      <c r="I909" s="174"/>
      <c r="J909" s="174"/>
      <c r="K909" s="174"/>
      <c r="L909" s="174"/>
      <c r="M909" s="174"/>
      <c r="N909" s="174"/>
      <c r="O909" s="174"/>
      <c r="P909" s="174"/>
      <c r="Q909" s="174"/>
      <c r="R909" s="174"/>
      <c r="S909" s="174"/>
      <c r="T909" s="174"/>
      <c r="U909" s="174"/>
      <c r="V909" s="174"/>
      <c r="W909" s="174"/>
      <c r="X909" s="174"/>
      <c r="Y909" s="174"/>
      <c r="Z909" s="174"/>
    </row>
    <row r="910" spans="1:26" ht="12.75" customHeight="1" x14ac:dyDescent="0.2">
      <c r="A910" s="174"/>
      <c r="B910" s="174"/>
      <c r="C910" s="174"/>
      <c r="D910" s="174"/>
      <c r="E910" s="174"/>
      <c r="F910" s="174"/>
      <c r="G910" s="174"/>
      <c r="H910" s="174"/>
      <c r="I910" s="174"/>
      <c r="J910" s="174"/>
      <c r="K910" s="174"/>
      <c r="L910" s="174"/>
      <c r="M910" s="174"/>
      <c r="N910" s="174"/>
      <c r="O910" s="174"/>
      <c r="P910" s="174"/>
      <c r="Q910" s="174"/>
      <c r="R910" s="174"/>
      <c r="S910" s="174"/>
      <c r="T910" s="174"/>
      <c r="U910" s="174"/>
      <c r="V910" s="174"/>
      <c r="W910" s="174"/>
      <c r="X910" s="174"/>
      <c r="Y910" s="174"/>
      <c r="Z910" s="174"/>
    </row>
    <row r="911" spans="1:26" ht="12.75" customHeight="1" x14ac:dyDescent="0.2">
      <c r="A911" s="174"/>
      <c r="B911" s="174"/>
      <c r="C911" s="174"/>
      <c r="D911" s="174"/>
      <c r="E911" s="174"/>
      <c r="F911" s="174"/>
      <c r="G911" s="174"/>
      <c r="H911" s="174"/>
      <c r="I911" s="174"/>
      <c r="J911" s="174"/>
      <c r="K911" s="174"/>
      <c r="L911" s="174"/>
      <c r="M911" s="174"/>
      <c r="N911" s="174"/>
      <c r="O911" s="174"/>
      <c r="P911" s="174"/>
      <c r="Q911" s="174"/>
      <c r="R911" s="174"/>
      <c r="S911" s="174"/>
      <c r="T911" s="174"/>
      <c r="U911" s="174"/>
      <c r="V911" s="174"/>
      <c r="W911" s="174"/>
      <c r="X911" s="174"/>
      <c r="Y911" s="174"/>
      <c r="Z911" s="174"/>
    </row>
    <row r="912" spans="1:26" ht="12.75" customHeight="1" x14ac:dyDescent="0.2">
      <c r="A912" s="174"/>
      <c r="B912" s="174"/>
      <c r="C912" s="174"/>
      <c r="D912" s="174"/>
      <c r="E912" s="174"/>
      <c r="F912" s="174"/>
      <c r="G912" s="174"/>
      <c r="H912" s="174"/>
      <c r="I912" s="174"/>
      <c r="J912" s="174"/>
      <c r="K912" s="174"/>
      <c r="L912" s="174"/>
      <c r="M912" s="174"/>
      <c r="N912" s="174"/>
      <c r="O912" s="174"/>
      <c r="P912" s="174"/>
      <c r="Q912" s="174"/>
      <c r="R912" s="174"/>
      <c r="S912" s="174"/>
      <c r="T912" s="174"/>
      <c r="U912" s="174"/>
      <c r="V912" s="174"/>
      <c r="W912" s="174"/>
      <c r="X912" s="174"/>
      <c r="Y912" s="174"/>
      <c r="Z912" s="174"/>
    </row>
    <row r="913" spans="1:26" ht="12.75" customHeight="1" x14ac:dyDescent="0.2">
      <c r="A913" s="174"/>
      <c r="B913" s="174"/>
      <c r="C913" s="174"/>
      <c r="D913" s="174"/>
      <c r="E913" s="174"/>
      <c r="F913" s="174"/>
      <c r="G913" s="174"/>
      <c r="H913" s="174"/>
      <c r="I913" s="174"/>
      <c r="J913" s="174"/>
      <c r="K913" s="174"/>
      <c r="L913" s="174"/>
      <c r="M913" s="174"/>
      <c r="N913" s="174"/>
      <c r="O913" s="174"/>
      <c r="P913" s="174"/>
      <c r="Q913" s="174"/>
      <c r="R913" s="174"/>
      <c r="S913" s="174"/>
      <c r="T913" s="174"/>
      <c r="U913" s="174"/>
      <c r="V913" s="174"/>
      <c r="W913" s="174"/>
      <c r="X913" s="174"/>
      <c r="Y913" s="174"/>
      <c r="Z913" s="174"/>
    </row>
    <row r="914" spans="1:26" ht="12.75" customHeight="1" x14ac:dyDescent="0.2">
      <c r="A914" s="174"/>
      <c r="B914" s="174"/>
      <c r="C914" s="174"/>
      <c r="D914" s="174"/>
      <c r="E914" s="174"/>
      <c r="F914" s="174"/>
      <c r="G914" s="174"/>
      <c r="H914" s="174"/>
      <c r="I914" s="174"/>
      <c r="J914" s="174"/>
      <c r="K914" s="174"/>
      <c r="L914" s="174"/>
      <c r="M914" s="174"/>
      <c r="N914" s="174"/>
      <c r="O914" s="174"/>
      <c r="P914" s="174"/>
      <c r="Q914" s="174"/>
      <c r="R914" s="174"/>
      <c r="S914" s="174"/>
      <c r="T914" s="174"/>
      <c r="U914" s="174"/>
      <c r="V914" s="174"/>
      <c r="W914" s="174"/>
      <c r="X914" s="174"/>
      <c r="Y914" s="174"/>
      <c r="Z914" s="174"/>
    </row>
    <row r="915" spans="1:26" ht="12.75" customHeight="1" x14ac:dyDescent="0.2">
      <c r="A915" s="174"/>
      <c r="B915" s="174"/>
      <c r="C915" s="174"/>
      <c r="D915" s="174"/>
      <c r="E915" s="174"/>
      <c r="F915" s="174"/>
      <c r="G915" s="174"/>
      <c r="H915" s="174"/>
      <c r="I915" s="174"/>
      <c r="J915" s="174"/>
      <c r="K915" s="174"/>
      <c r="L915" s="174"/>
      <c r="M915" s="174"/>
      <c r="N915" s="174"/>
      <c r="O915" s="174"/>
      <c r="P915" s="174"/>
      <c r="Q915" s="174"/>
      <c r="R915" s="174"/>
      <c r="S915" s="174"/>
      <c r="T915" s="174"/>
      <c r="U915" s="174"/>
      <c r="V915" s="174"/>
      <c r="W915" s="174"/>
      <c r="X915" s="174"/>
      <c r="Y915" s="174"/>
      <c r="Z915" s="174"/>
    </row>
    <row r="916" spans="1:26" ht="12.75" customHeight="1" x14ac:dyDescent="0.2">
      <c r="A916" s="174"/>
      <c r="B916" s="174"/>
      <c r="C916" s="174"/>
      <c r="D916" s="174"/>
      <c r="E916" s="174"/>
      <c r="F916" s="174"/>
      <c r="G916" s="174"/>
      <c r="H916" s="174"/>
      <c r="I916" s="174"/>
      <c r="J916" s="174"/>
      <c r="K916" s="174"/>
      <c r="L916" s="174"/>
      <c r="M916" s="174"/>
      <c r="N916" s="174"/>
      <c r="O916" s="174"/>
      <c r="P916" s="174"/>
      <c r="Q916" s="174"/>
      <c r="R916" s="174"/>
      <c r="S916" s="174"/>
      <c r="T916" s="174"/>
      <c r="U916" s="174"/>
      <c r="V916" s="174"/>
      <c r="W916" s="174"/>
      <c r="X916" s="174"/>
      <c r="Y916" s="174"/>
      <c r="Z916" s="174"/>
    </row>
    <row r="917" spans="1:26" ht="12.75" customHeight="1" x14ac:dyDescent="0.2">
      <c r="A917" s="174"/>
      <c r="B917" s="174"/>
      <c r="C917" s="174"/>
      <c r="D917" s="174"/>
      <c r="E917" s="174"/>
      <c r="F917" s="174"/>
      <c r="G917" s="174"/>
      <c r="H917" s="174"/>
      <c r="I917" s="174"/>
      <c r="J917" s="174"/>
      <c r="K917" s="174"/>
      <c r="L917" s="174"/>
      <c r="M917" s="174"/>
      <c r="N917" s="174"/>
      <c r="O917" s="174"/>
      <c r="P917" s="174"/>
      <c r="Q917" s="174"/>
      <c r="R917" s="174"/>
      <c r="S917" s="174"/>
      <c r="T917" s="174"/>
      <c r="U917" s="174"/>
      <c r="V917" s="174"/>
      <c r="W917" s="174"/>
      <c r="X917" s="174"/>
      <c r="Y917" s="174"/>
      <c r="Z917" s="174"/>
    </row>
    <row r="918" spans="1:26" ht="12.75" customHeight="1" x14ac:dyDescent="0.2">
      <c r="A918" s="174"/>
      <c r="B918" s="174"/>
      <c r="C918" s="174"/>
      <c r="D918" s="174"/>
      <c r="E918" s="174"/>
      <c r="F918" s="174"/>
      <c r="G918" s="174"/>
      <c r="H918" s="174"/>
      <c r="I918" s="174"/>
      <c r="J918" s="174"/>
      <c r="K918" s="174"/>
      <c r="L918" s="174"/>
      <c r="M918" s="174"/>
      <c r="N918" s="174"/>
      <c r="O918" s="174"/>
      <c r="P918" s="174"/>
      <c r="Q918" s="174"/>
      <c r="R918" s="174"/>
      <c r="S918" s="174"/>
      <c r="T918" s="174"/>
      <c r="U918" s="174"/>
      <c r="V918" s="174"/>
      <c r="W918" s="174"/>
      <c r="X918" s="174"/>
      <c r="Y918" s="174"/>
      <c r="Z918" s="174"/>
    </row>
    <row r="919" spans="1:26" ht="12.75" customHeight="1" x14ac:dyDescent="0.2">
      <c r="A919" s="174"/>
      <c r="B919" s="174"/>
      <c r="C919" s="174"/>
      <c r="D919" s="174"/>
      <c r="E919" s="174"/>
      <c r="F919" s="174"/>
      <c r="G919" s="174"/>
      <c r="H919" s="174"/>
      <c r="I919" s="174"/>
      <c r="J919" s="174"/>
      <c r="K919" s="174"/>
      <c r="L919" s="174"/>
      <c r="M919" s="174"/>
      <c r="N919" s="174"/>
      <c r="O919" s="174"/>
      <c r="P919" s="174"/>
      <c r="Q919" s="174"/>
      <c r="R919" s="174"/>
      <c r="S919" s="174"/>
      <c r="T919" s="174"/>
      <c r="U919" s="174"/>
      <c r="V919" s="174"/>
      <c r="W919" s="174"/>
      <c r="X919" s="174"/>
      <c r="Y919" s="174"/>
      <c r="Z919" s="174"/>
    </row>
    <row r="920" spans="1:26" ht="12.75" customHeight="1" x14ac:dyDescent="0.2">
      <c r="A920" s="174"/>
      <c r="B920" s="174"/>
      <c r="C920" s="174"/>
      <c r="D920" s="174"/>
      <c r="E920" s="174"/>
      <c r="F920" s="174"/>
      <c r="G920" s="174"/>
      <c r="H920" s="174"/>
      <c r="I920" s="174"/>
      <c r="J920" s="174"/>
      <c r="K920" s="174"/>
      <c r="L920" s="174"/>
      <c r="M920" s="174"/>
      <c r="N920" s="174"/>
      <c r="O920" s="174"/>
      <c r="P920" s="174"/>
      <c r="Q920" s="174"/>
      <c r="R920" s="174"/>
      <c r="S920" s="174"/>
      <c r="T920" s="174"/>
      <c r="U920" s="174"/>
      <c r="V920" s="174"/>
      <c r="W920" s="174"/>
      <c r="X920" s="174"/>
      <c r="Y920" s="174"/>
      <c r="Z920" s="174"/>
    </row>
    <row r="921" spans="1:26" ht="12.75" customHeight="1" x14ac:dyDescent="0.2">
      <c r="A921" s="174"/>
      <c r="B921" s="174"/>
      <c r="C921" s="174"/>
      <c r="D921" s="174"/>
      <c r="E921" s="174"/>
      <c r="F921" s="174"/>
      <c r="G921" s="174"/>
      <c r="H921" s="174"/>
      <c r="I921" s="174"/>
      <c r="J921" s="174"/>
      <c r="K921" s="174"/>
      <c r="L921" s="174"/>
      <c r="M921" s="174"/>
      <c r="N921" s="174"/>
      <c r="O921" s="174"/>
      <c r="P921" s="174"/>
      <c r="Q921" s="174"/>
      <c r="R921" s="174"/>
      <c r="S921" s="174"/>
      <c r="T921" s="174"/>
      <c r="U921" s="174"/>
      <c r="V921" s="174"/>
      <c r="W921" s="174"/>
      <c r="X921" s="174"/>
      <c r="Y921" s="174"/>
      <c r="Z921" s="174"/>
    </row>
    <row r="922" spans="1:26" ht="12.75" customHeight="1" x14ac:dyDescent="0.2">
      <c r="A922" s="174"/>
      <c r="B922" s="174"/>
      <c r="C922" s="174"/>
      <c r="D922" s="174"/>
      <c r="E922" s="174"/>
      <c r="F922" s="174"/>
      <c r="G922" s="174"/>
      <c r="H922" s="174"/>
      <c r="I922" s="174"/>
      <c r="J922" s="174"/>
      <c r="K922" s="174"/>
      <c r="L922" s="174"/>
      <c r="M922" s="174"/>
      <c r="N922" s="174"/>
      <c r="O922" s="174"/>
      <c r="P922" s="174"/>
      <c r="Q922" s="174"/>
      <c r="R922" s="174"/>
      <c r="S922" s="174"/>
      <c r="T922" s="174"/>
      <c r="U922" s="174"/>
      <c r="V922" s="174"/>
      <c r="W922" s="174"/>
      <c r="X922" s="174"/>
      <c r="Y922" s="174"/>
      <c r="Z922" s="174"/>
    </row>
    <row r="923" spans="1:26" ht="12.75" customHeight="1" x14ac:dyDescent="0.2">
      <c r="A923" s="174"/>
      <c r="B923" s="174"/>
      <c r="C923" s="174"/>
      <c r="D923" s="174"/>
      <c r="E923" s="174"/>
      <c r="F923" s="174"/>
      <c r="G923" s="174"/>
      <c r="H923" s="174"/>
      <c r="I923" s="174"/>
      <c r="J923" s="174"/>
      <c r="K923" s="174"/>
      <c r="L923" s="174"/>
      <c r="M923" s="174"/>
      <c r="N923" s="174"/>
      <c r="O923" s="174"/>
      <c r="P923" s="174"/>
      <c r="Q923" s="174"/>
      <c r="R923" s="174"/>
      <c r="S923" s="174"/>
      <c r="T923" s="174"/>
      <c r="U923" s="174"/>
      <c r="V923" s="174"/>
      <c r="W923" s="174"/>
      <c r="X923" s="174"/>
      <c r="Y923" s="174"/>
      <c r="Z923" s="174"/>
    </row>
    <row r="924" spans="1:26" ht="12.75" customHeight="1" x14ac:dyDescent="0.2">
      <c r="A924" s="174"/>
      <c r="B924" s="174"/>
      <c r="C924" s="174"/>
      <c r="D924" s="174"/>
      <c r="E924" s="174"/>
      <c r="F924" s="174"/>
      <c r="G924" s="174"/>
      <c r="H924" s="174"/>
      <c r="I924" s="174"/>
      <c r="J924" s="174"/>
      <c r="K924" s="174"/>
      <c r="L924" s="174"/>
      <c r="M924" s="174"/>
      <c r="N924" s="174"/>
      <c r="O924" s="174"/>
      <c r="P924" s="174"/>
      <c r="Q924" s="174"/>
      <c r="R924" s="174"/>
      <c r="S924" s="174"/>
      <c r="T924" s="174"/>
      <c r="U924" s="174"/>
      <c r="V924" s="174"/>
      <c r="W924" s="174"/>
      <c r="X924" s="174"/>
      <c r="Y924" s="174"/>
      <c r="Z924" s="174"/>
    </row>
    <row r="925" spans="1:26" ht="12.75" customHeight="1" x14ac:dyDescent="0.2">
      <c r="A925" s="174"/>
      <c r="B925" s="174"/>
      <c r="C925" s="174"/>
      <c r="D925" s="174"/>
      <c r="E925" s="174"/>
      <c r="F925" s="174"/>
      <c r="G925" s="174"/>
      <c r="H925" s="174"/>
      <c r="I925" s="174"/>
      <c r="J925" s="174"/>
      <c r="K925" s="174"/>
      <c r="L925" s="174"/>
      <c r="M925" s="174"/>
      <c r="N925" s="174"/>
      <c r="O925" s="174"/>
      <c r="P925" s="174"/>
      <c r="Q925" s="174"/>
      <c r="R925" s="174"/>
      <c r="S925" s="174"/>
      <c r="T925" s="174"/>
      <c r="U925" s="174"/>
      <c r="V925" s="174"/>
      <c r="W925" s="174"/>
      <c r="X925" s="174"/>
      <c r="Y925" s="174"/>
      <c r="Z925" s="174"/>
    </row>
    <row r="926" spans="1:26" ht="12.75" customHeight="1" x14ac:dyDescent="0.2">
      <c r="A926" s="174"/>
      <c r="B926" s="174"/>
      <c r="C926" s="174"/>
      <c r="D926" s="174"/>
      <c r="E926" s="174"/>
      <c r="F926" s="174"/>
      <c r="G926" s="174"/>
      <c r="H926" s="174"/>
      <c r="I926" s="174"/>
      <c r="J926" s="174"/>
      <c r="K926" s="174"/>
      <c r="L926" s="174"/>
      <c r="M926" s="174"/>
      <c r="N926" s="174"/>
      <c r="O926" s="174"/>
      <c r="P926" s="174"/>
      <c r="Q926" s="174"/>
      <c r="R926" s="174"/>
      <c r="S926" s="174"/>
      <c r="T926" s="174"/>
      <c r="U926" s="174"/>
      <c r="V926" s="174"/>
      <c r="W926" s="174"/>
      <c r="X926" s="174"/>
      <c r="Y926" s="174"/>
      <c r="Z926" s="174"/>
    </row>
    <row r="927" spans="1:26" ht="12.75" customHeight="1" x14ac:dyDescent="0.2">
      <c r="A927" s="174"/>
      <c r="B927" s="174"/>
      <c r="C927" s="174"/>
      <c r="D927" s="174"/>
      <c r="E927" s="174"/>
      <c r="F927" s="174"/>
      <c r="G927" s="174"/>
      <c r="H927" s="174"/>
      <c r="I927" s="174"/>
      <c r="J927" s="174"/>
      <c r="K927" s="174"/>
      <c r="L927" s="174"/>
      <c r="M927" s="174"/>
      <c r="N927" s="174"/>
      <c r="O927" s="174"/>
      <c r="P927" s="174"/>
      <c r="Q927" s="174"/>
      <c r="R927" s="174"/>
      <c r="S927" s="174"/>
      <c r="T927" s="174"/>
      <c r="U927" s="174"/>
      <c r="V927" s="174"/>
      <c r="W927" s="174"/>
      <c r="X927" s="174"/>
      <c r="Y927" s="174"/>
      <c r="Z927" s="174"/>
    </row>
    <row r="928" spans="1:26" ht="12.75" customHeight="1" x14ac:dyDescent="0.2">
      <c r="A928" s="174"/>
      <c r="B928" s="174"/>
      <c r="C928" s="174"/>
      <c r="D928" s="174"/>
      <c r="E928" s="174"/>
      <c r="F928" s="174"/>
      <c r="G928" s="174"/>
      <c r="H928" s="174"/>
      <c r="I928" s="174"/>
      <c r="J928" s="174"/>
      <c r="K928" s="174"/>
      <c r="L928" s="174"/>
      <c r="M928" s="174"/>
      <c r="N928" s="174"/>
      <c r="O928" s="174"/>
      <c r="P928" s="174"/>
      <c r="Q928" s="174"/>
      <c r="R928" s="174"/>
      <c r="S928" s="174"/>
      <c r="T928" s="174"/>
      <c r="U928" s="174"/>
      <c r="V928" s="174"/>
      <c r="W928" s="174"/>
      <c r="X928" s="174"/>
      <c r="Y928" s="174"/>
      <c r="Z928" s="174"/>
    </row>
    <row r="929" spans="1:26" ht="12.75" customHeight="1" x14ac:dyDescent="0.2">
      <c r="A929" s="174"/>
      <c r="B929" s="174"/>
      <c r="C929" s="174"/>
      <c r="D929" s="174"/>
      <c r="E929" s="174"/>
      <c r="F929" s="174"/>
      <c r="G929" s="174"/>
      <c r="H929" s="174"/>
      <c r="I929" s="174"/>
      <c r="J929" s="174"/>
      <c r="K929" s="174"/>
      <c r="L929" s="174"/>
      <c r="M929" s="174"/>
      <c r="N929" s="174"/>
      <c r="O929" s="174"/>
      <c r="P929" s="174"/>
      <c r="Q929" s="174"/>
      <c r="R929" s="174"/>
      <c r="S929" s="174"/>
      <c r="T929" s="174"/>
      <c r="U929" s="174"/>
      <c r="V929" s="174"/>
      <c r="W929" s="174"/>
      <c r="X929" s="174"/>
      <c r="Y929" s="174"/>
      <c r="Z929" s="174"/>
    </row>
    <row r="930" spans="1:26" ht="12.75" customHeight="1" x14ac:dyDescent="0.2">
      <c r="A930" s="174"/>
      <c r="B930" s="174"/>
      <c r="C930" s="174"/>
      <c r="D930" s="174"/>
      <c r="E930" s="174"/>
      <c r="F930" s="174"/>
      <c r="G930" s="174"/>
      <c r="H930" s="174"/>
      <c r="I930" s="174"/>
      <c r="J930" s="174"/>
      <c r="K930" s="174"/>
      <c r="L930" s="174"/>
      <c r="M930" s="174"/>
      <c r="N930" s="174"/>
      <c r="O930" s="174"/>
      <c r="P930" s="174"/>
      <c r="Q930" s="174"/>
      <c r="R930" s="174"/>
      <c r="S930" s="174"/>
      <c r="T930" s="174"/>
      <c r="U930" s="174"/>
      <c r="V930" s="174"/>
      <c r="W930" s="174"/>
      <c r="X930" s="174"/>
      <c r="Y930" s="174"/>
      <c r="Z930" s="174"/>
    </row>
    <row r="931" spans="1:26" ht="12.75" customHeight="1" x14ac:dyDescent="0.2">
      <c r="A931" s="174"/>
      <c r="B931" s="174"/>
      <c r="C931" s="174"/>
      <c r="D931" s="174"/>
      <c r="E931" s="174"/>
      <c r="F931" s="174"/>
      <c r="G931" s="174"/>
      <c r="H931" s="174"/>
      <c r="I931" s="174"/>
      <c r="J931" s="174"/>
      <c r="K931" s="174"/>
      <c r="L931" s="174"/>
      <c r="M931" s="174"/>
      <c r="N931" s="174"/>
      <c r="O931" s="174"/>
      <c r="P931" s="174"/>
      <c r="Q931" s="174"/>
      <c r="R931" s="174"/>
      <c r="S931" s="174"/>
      <c r="T931" s="174"/>
      <c r="U931" s="174"/>
      <c r="V931" s="174"/>
      <c r="W931" s="174"/>
      <c r="X931" s="174"/>
      <c r="Y931" s="174"/>
      <c r="Z931" s="174"/>
    </row>
    <row r="932" spans="1:26" ht="12.75" customHeight="1" x14ac:dyDescent="0.2">
      <c r="A932" s="174"/>
      <c r="B932" s="174"/>
      <c r="C932" s="174"/>
      <c r="D932" s="174"/>
      <c r="E932" s="174"/>
      <c r="F932" s="174"/>
      <c r="G932" s="174"/>
      <c r="H932" s="174"/>
      <c r="I932" s="174"/>
      <c r="J932" s="174"/>
      <c r="K932" s="174"/>
      <c r="L932" s="174"/>
      <c r="M932" s="174"/>
      <c r="N932" s="174"/>
      <c r="O932" s="174"/>
      <c r="P932" s="174"/>
      <c r="Q932" s="174"/>
      <c r="R932" s="174"/>
      <c r="S932" s="174"/>
      <c r="T932" s="174"/>
      <c r="U932" s="174"/>
      <c r="V932" s="174"/>
      <c r="W932" s="174"/>
      <c r="X932" s="174"/>
      <c r="Y932" s="174"/>
      <c r="Z932" s="174"/>
    </row>
    <row r="933" spans="1:26" ht="12.75" customHeight="1" x14ac:dyDescent="0.2">
      <c r="A933" s="174"/>
      <c r="B933" s="174"/>
      <c r="C933" s="174"/>
      <c r="D933" s="174"/>
      <c r="E933" s="174"/>
      <c r="F933" s="174"/>
      <c r="G933" s="174"/>
      <c r="H933" s="174"/>
      <c r="I933" s="174"/>
      <c r="J933" s="174"/>
      <c r="K933" s="174"/>
      <c r="L933" s="174"/>
      <c r="M933" s="174"/>
      <c r="N933" s="174"/>
      <c r="O933" s="174"/>
      <c r="P933" s="174"/>
      <c r="Q933" s="174"/>
      <c r="R933" s="174"/>
      <c r="S933" s="174"/>
      <c r="T933" s="174"/>
      <c r="U933" s="174"/>
      <c r="V933" s="174"/>
      <c r="W933" s="174"/>
      <c r="X933" s="174"/>
      <c r="Y933" s="174"/>
      <c r="Z933" s="174"/>
    </row>
    <row r="934" spans="1:26" ht="12.75" customHeight="1" x14ac:dyDescent="0.2">
      <c r="A934" s="174"/>
      <c r="B934" s="174"/>
      <c r="C934" s="174"/>
      <c r="D934" s="174"/>
      <c r="E934" s="174"/>
      <c r="F934" s="174"/>
      <c r="G934" s="174"/>
      <c r="H934" s="174"/>
      <c r="I934" s="174"/>
      <c r="J934" s="174"/>
      <c r="K934" s="174"/>
      <c r="L934" s="174"/>
      <c r="M934" s="174"/>
      <c r="N934" s="174"/>
      <c r="O934" s="174"/>
      <c r="P934" s="174"/>
      <c r="Q934" s="174"/>
      <c r="R934" s="174"/>
      <c r="S934" s="174"/>
      <c r="T934" s="174"/>
      <c r="U934" s="174"/>
      <c r="V934" s="174"/>
      <c r="W934" s="174"/>
      <c r="X934" s="174"/>
      <c r="Y934" s="174"/>
      <c r="Z934" s="174"/>
    </row>
    <row r="935" spans="1:26" ht="12.75" customHeight="1" x14ac:dyDescent="0.2">
      <c r="A935" s="174"/>
      <c r="B935" s="174"/>
      <c r="C935" s="174"/>
      <c r="D935" s="174"/>
      <c r="E935" s="174"/>
      <c r="F935" s="174"/>
      <c r="G935" s="174"/>
      <c r="H935" s="174"/>
      <c r="I935" s="174"/>
      <c r="J935" s="174"/>
      <c r="K935" s="174"/>
      <c r="L935" s="174"/>
      <c r="M935" s="174"/>
      <c r="N935" s="174"/>
      <c r="O935" s="174"/>
      <c r="P935" s="174"/>
      <c r="Q935" s="174"/>
      <c r="R935" s="174"/>
      <c r="S935" s="174"/>
      <c r="T935" s="174"/>
      <c r="U935" s="174"/>
      <c r="V935" s="174"/>
      <c r="W935" s="174"/>
      <c r="X935" s="174"/>
      <c r="Y935" s="174"/>
      <c r="Z935" s="174"/>
    </row>
    <row r="936" spans="1:26" ht="12.75" customHeight="1" x14ac:dyDescent="0.2">
      <c r="A936" s="174"/>
      <c r="B936" s="174"/>
      <c r="C936" s="174"/>
      <c r="D936" s="174"/>
      <c r="E936" s="174"/>
      <c r="F936" s="174"/>
      <c r="G936" s="174"/>
      <c r="H936" s="174"/>
      <c r="I936" s="174"/>
      <c r="J936" s="174"/>
      <c r="K936" s="174"/>
      <c r="L936" s="174"/>
      <c r="M936" s="174"/>
      <c r="N936" s="174"/>
      <c r="O936" s="174"/>
      <c r="P936" s="174"/>
      <c r="Q936" s="174"/>
      <c r="R936" s="174"/>
      <c r="S936" s="174"/>
      <c r="T936" s="174"/>
      <c r="U936" s="174"/>
      <c r="V936" s="174"/>
      <c r="W936" s="174"/>
      <c r="X936" s="174"/>
      <c r="Y936" s="174"/>
      <c r="Z936" s="174"/>
    </row>
    <row r="937" spans="1:26" ht="12.75" customHeight="1" x14ac:dyDescent="0.2">
      <c r="A937" s="174"/>
      <c r="B937" s="174"/>
      <c r="C937" s="174"/>
      <c r="D937" s="174"/>
      <c r="E937" s="174"/>
      <c r="F937" s="174"/>
      <c r="G937" s="174"/>
      <c r="H937" s="174"/>
      <c r="I937" s="174"/>
      <c r="J937" s="174"/>
      <c r="K937" s="174"/>
      <c r="L937" s="174"/>
      <c r="M937" s="174"/>
      <c r="N937" s="174"/>
      <c r="O937" s="174"/>
      <c r="P937" s="174"/>
      <c r="Q937" s="174"/>
      <c r="R937" s="174"/>
      <c r="S937" s="174"/>
      <c r="T937" s="174"/>
      <c r="U937" s="174"/>
      <c r="V937" s="174"/>
      <c r="W937" s="174"/>
      <c r="X937" s="174"/>
      <c r="Y937" s="174"/>
      <c r="Z937" s="174"/>
    </row>
    <row r="938" spans="1:26" ht="12.75" customHeight="1" x14ac:dyDescent="0.2">
      <c r="A938" s="174"/>
      <c r="B938" s="174"/>
      <c r="C938" s="174"/>
      <c r="D938" s="174"/>
      <c r="E938" s="174"/>
      <c r="F938" s="174"/>
      <c r="G938" s="174"/>
      <c r="H938" s="174"/>
      <c r="I938" s="174"/>
      <c r="J938" s="174"/>
      <c r="K938" s="174"/>
      <c r="L938" s="174"/>
      <c r="M938" s="174"/>
      <c r="N938" s="174"/>
      <c r="O938" s="174"/>
      <c r="P938" s="174"/>
      <c r="Q938" s="174"/>
      <c r="R938" s="174"/>
      <c r="S938" s="174"/>
      <c r="T938" s="174"/>
      <c r="U938" s="174"/>
      <c r="V938" s="174"/>
      <c r="W938" s="174"/>
      <c r="X938" s="174"/>
      <c r="Y938" s="174"/>
      <c r="Z938" s="174"/>
    </row>
    <row r="939" spans="1:26" ht="12.75" customHeight="1" x14ac:dyDescent="0.2">
      <c r="A939" s="174"/>
      <c r="B939" s="174"/>
      <c r="C939" s="174"/>
      <c r="D939" s="174"/>
      <c r="E939" s="174"/>
      <c r="F939" s="174"/>
      <c r="G939" s="174"/>
      <c r="H939" s="174"/>
      <c r="I939" s="174"/>
      <c r="J939" s="174"/>
      <c r="K939" s="174"/>
      <c r="L939" s="174"/>
      <c r="M939" s="174"/>
      <c r="N939" s="174"/>
      <c r="O939" s="174"/>
      <c r="P939" s="174"/>
      <c r="Q939" s="174"/>
      <c r="R939" s="174"/>
      <c r="S939" s="174"/>
      <c r="T939" s="174"/>
      <c r="U939" s="174"/>
      <c r="V939" s="174"/>
      <c r="W939" s="174"/>
      <c r="X939" s="174"/>
      <c r="Y939" s="174"/>
      <c r="Z939" s="174"/>
    </row>
    <row r="940" spans="1:26" ht="12.75" customHeight="1" x14ac:dyDescent="0.2">
      <c r="A940" s="174"/>
      <c r="B940" s="174"/>
      <c r="C940" s="174"/>
      <c r="D940" s="174"/>
      <c r="E940" s="174"/>
      <c r="F940" s="174"/>
      <c r="G940" s="174"/>
      <c r="H940" s="174"/>
      <c r="I940" s="174"/>
      <c r="J940" s="174"/>
      <c r="K940" s="174"/>
      <c r="L940" s="174"/>
      <c r="M940" s="174"/>
      <c r="N940" s="174"/>
      <c r="O940" s="174"/>
      <c r="P940" s="174"/>
      <c r="Q940" s="174"/>
      <c r="R940" s="174"/>
      <c r="S940" s="174"/>
      <c r="T940" s="174"/>
      <c r="U940" s="174"/>
      <c r="V940" s="174"/>
      <c r="W940" s="174"/>
      <c r="X940" s="174"/>
      <c r="Y940" s="174"/>
      <c r="Z940" s="174"/>
    </row>
    <row r="941" spans="1:26" ht="12.75" customHeight="1" x14ac:dyDescent="0.2">
      <c r="A941" s="174"/>
      <c r="B941" s="174"/>
      <c r="C941" s="174"/>
      <c r="D941" s="174"/>
      <c r="E941" s="174"/>
      <c r="F941" s="174"/>
      <c r="G941" s="174"/>
      <c r="H941" s="174"/>
      <c r="I941" s="174"/>
      <c r="J941" s="174"/>
      <c r="K941" s="174"/>
      <c r="L941" s="174"/>
      <c r="M941" s="174"/>
      <c r="N941" s="174"/>
      <c r="O941" s="174"/>
      <c r="P941" s="174"/>
      <c r="Q941" s="174"/>
      <c r="R941" s="174"/>
      <c r="S941" s="174"/>
      <c r="T941" s="174"/>
      <c r="U941" s="174"/>
      <c r="V941" s="174"/>
      <c r="W941" s="174"/>
      <c r="X941" s="174"/>
      <c r="Y941" s="174"/>
      <c r="Z941" s="174"/>
    </row>
    <row r="942" spans="1:26" ht="12.75" customHeight="1" x14ac:dyDescent="0.2">
      <c r="A942" s="174"/>
      <c r="B942" s="174"/>
      <c r="C942" s="174"/>
      <c r="D942" s="174"/>
      <c r="E942" s="174"/>
      <c r="F942" s="174"/>
      <c r="G942" s="174"/>
      <c r="H942" s="174"/>
      <c r="I942" s="174"/>
      <c r="J942" s="174"/>
      <c r="K942" s="174"/>
      <c r="L942" s="174"/>
      <c r="M942" s="174"/>
      <c r="N942" s="174"/>
      <c r="O942" s="174"/>
      <c r="P942" s="174"/>
      <c r="Q942" s="174"/>
      <c r="R942" s="174"/>
      <c r="S942" s="174"/>
      <c r="T942" s="174"/>
      <c r="U942" s="174"/>
      <c r="V942" s="174"/>
      <c r="W942" s="174"/>
      <c r="X942" s="174"/>
      <c r="Y942" s="174"/>
      <c r="Z942" s="174"/>
    </row>
    <row r="943" spans="1:26" ht="12.75" customHeight="1" x14ac:dyDescent="0.2">
      <c r="A943" s="174"/>
      <c r="B943" s="174"/>
      <c r="C943" s="174"/>
      <c r="D943" s="174"/>
      <c r="E943" s="174"/>
      <c r="F943" s="174"/>
      <c r="G943" s="174"/>
      <c r="H943" s="174"/>
      <c r="I943" s="174"/>
      <c r="J943" s="174"/>
      <c r="K943" s="174"/>
      <c r="L943" s="174"/>
      <c r="M943" s="174"/>
      <c r="N943" s="174"/>
      <c r="O943" s="174"/>
      <c r="P943" s="174"/>
      <c r="Q943" s="174"/>
      <c r="R943" s="174"/>
      <c r="S943" s="174"/>
      <c r="T943" s="174"/>
      <c r="U943" s="174"/>
      <c r="V943" s="174"/>
      <c r="W943" s="174"/>
      <c r="X943" s="174"/>
      <c r="Y943" s="174"/>
      <c r="Z943" s="174"/>
    </row>
    <row r="944" spans="1:26" ht="12.75" customHeight="1" x14ac:dyDescent="0.2">
      <c r="A944" s="174"/>
      <c r="B944" s="174"/>
      <c r="C944" s="174"/>
      <c r="D944" s="174"/>
      <c r="E944" s="174"/>
      <c r="F944" s="174"/>
      <c r="G944" s="174"/>
      <c r="H944" s="174"/>
      <c r="I944" s="174"/>
      <c r="J944" s="174"/>
      <c r="K944" s="174"/>
      <c r="L944" s="174"/>
      <c r="M944" s="174"/>
      <c r="N944" s="174"/>
      <c r="O944" s="174"/>
      <c r="P944" s="174"/>
      <c r="Q944" s="174"/>
      <c r="R944" s="174"/>
      <c r="S944" s="174"/>
      <c r="T944" s="174"/>
      <c r="U944" s="174"/>
      <c r="V944" s="174"/>
      <c r="W944" s="174"/>
      <c r="X944" s="174"/>
      <c r="Y944" s="174"/>
      <c r="Z944" s="174"/>
    </row>
    <row r="945" spans="1:26" ht="12.75" customHeight="1" x14ac:dyDescent="0.2">
      <c r="A945" s="174"/>
      <c r="B945" s="174"/>
      <c r="C945" s="174"/>
      <c r="D945" s="174"/>
      <c r="E945" s="174"/>
      <c r="F945" s="174"/>
      <c r="G945" s="174"/>
      <c r="H945" s="174"/>
      <c r="I945" s="174"/>
      <c r="J945" s="174"/>
      <c r="K945" s="174"/>
      <c r="L945" s="174"/>
      <c r="M945" s="174"/>
      <c r="N945" s="174"/>
      <c r="O945" s="174"/>
      <c r="P945" s="174"/>
      <c r="Q945" s="174"/>
      <c r="R945" s="174"/>
      <c r="S945" s="174"/>
      <c r="T945" s="174"/>
      <c r="U945" s="174"/>
      <c r="V945" s="174"/>
      <c r="W945" s="174"/>
      <c r="X945" s="174"/>
      <c r="Y945" s="174"/>
      <c r="Z945" s="174"/>
    </row>
    <row r="946" spans="1:26" ht="12.75" customHeight="1" x14ac:dyDescent="0.2">
      <c r="A946" s="174"/>
      <c r="B946" s="174"/>
      <c r="C946" s="174"/>
      <c r="D946" s="174"/>
      <c r="E946" s="174"/>
      <c r="F946" s="174"/>
      <c r="G946" s="174"/>
      <c r="H946" s="174"/>
      <c r="I946" s="174"/>
      <c r="J946" s="174"/>
      <c r="K946" s="174"/>
      <c r="L946" s="174"/>
      <c r="M946" s="174"/>
      <c r="N946" s="174"/>
      <c r="O946" s="174"/>
      <c r="P946" s="174"/>
      <c r="Q946" s="174"/>
      <c r="R946" s="174"/>
      <c r="S946" s="174"/>
      <c r="T946" s="174"/>
      <c r="U946" s="174"/>
      <c r="V946" s="174"/>
      <c r="W946" s="174"/>
      <c r="X946" s="174"/>
      <c r="Y946" s="174"/>
      <c r="Z946" s="174"/>
    </row>
    <row r="947" spans="1:26" ht="12.75" customHeight="1" x14ac:dyDescent="0.2">
      <c r="A947" s="174"/>
      <c r="B947" s="174"/>
      <c r="C947" s="174"/>
      <c r="D947" s="174"/>
      <c r="E947" s="174"/>
      <c r="F947" s="174"/>
      <c r="G947" s="174"/>
      <c r="H947" s="174"/>
      <c r="I947" s="174"/>
      <c r="J947" s="174"/>
      <c r="K947" s="174"/>
      <c r="L947" s="174"/>
      <c r="M947" s="174"/>
      <c r="N947" s="174"/>
      <c r="O947" s="174"/>
      <c r="P947" s="174"/>
      <c r="Q947" s="174"/>
      <c r="R947" s="174"/>
      <c r="S947" s="174"/>
      <c r="T947" s="174"/>
      <c r="U947" s="174"/>
      <c r="V947" s="174"/>
      <c r="W947" s="174"/>
      <c r="X947" s="174"/>
      <c r="Y947" s="174"/>
      <c r="Z947" s="174"/>
    </row>
    <row r="948" spans="1:26" ht="12.75" customHeight="1" x14ac:dyDescent="0.2">
      <c r="A948" s="174"/>
      <c r="B948" s="174"/>
      <c r="C948" s="174"/>
      <c r="D948" s="174"/>
      <c r="E948" s="174"/>
      <c r="F948" s="174"/>
      <c r="G948" s="174"/>
      <c r="H948" s="174"/>
      <c r="I948" s="174"/>
      <c r="J948" s="174"/>
      <c r="K948" s="174"/>
      <c r="L948" s="174"/>
      <c r="M948" s="174"/>
      <c r="N948" s="174"/>
      <c r="O948" s="174"/>
      <c r="P948" s="174"/>
      <c r="Q948" s="174"/>
      <c r="R948" s="174"/>
      <c r="S948" s="174"/>
      <c r="T948" s="174"/>
      <c r="U948" s="174"/>
      <c r="V948" s="174"/>
      <c r="W948" s="174"/>
      <c r="X948" s="174"/>
      <c r="Y948" s="174"/>
      <c r="Z948" s="174"/>
    </row>
    <row r="949" spans="1:26" ht="12.75" customHeight="1" x14ac:dyDescent="0.2">
      <c r="A949" s="174"/>
      <c r="B949" s="174"/>
      <c r="C949" s="174"/>
      <c r="D949" s="174"/>
      <c r="E949" s="174"/>
      <c r="F949" s="174"/>
      <c r="G949" s="174"/>
      <c r="H949" s="174"/>
      <c r="I949" s="174"/>
      <c r="J949" s="174"/>
      <c r="K949" s="174"/>
      <c r="L949" s="174"/>
      <c r="M949" s="174"/>
      <c r="N949" s="174"/>
      <c r="O949" s="174"/>
      <c r="P949" s="174"/>
      <c r="Q949" s="174"/>
      <c r="R949" s="174"/>
      <c r="S949" s="174"/>
      <c r="T949" s="174"/>
      <c r="U949" s="174"/>
      <c r="V949" s="174"/>
      <c r="W949" s="174"/>
      <c r="X949" s="174"/>
      <c r="Y949" s="174"/>
      <c r="Z949" s="174"/>
    </row>
    <row r="950" spans="1:26" ht="12.75" customHeight="1" x14ac:dyDescent="0.2">
      <c r="A950" s="174"/>
      <c r="B950" s="174"/>
      <c r="C950" s="174"/>
      <c r="D950" s="174"/>
      <c r="E950" s="174"/>
      <c r="F950" s="174"/>
      <c r="G950" s="174"/>
      <c r="H950" s="174"/>
      <c r="I950" s="174"/>
      <c r="J950" s="174"/>
      <c r="K950" s="174"/>
      <c r="L950" s="174"/>
      <c r="M950" s="174"/>
      <c r="N950" s="174"/>
      <c r="O950" s="174"/>
      <c r="P950" s="174"/>
      <c r="Q950" s="174"/>
      <c r="R950" s="174"/>
      <c r="S950" s="174"/>
      <c r="T950" s="174"/>
      <c r="U950" s="174"/>
      <c r="V950" s="174"/>
      <c r="W950" s="174"/>
      <c r="X950" s="174"/>
      <c r="Y950" s="174"/>
      <c r="Z950" s="174"/>
    </row>
    <row r="951" spans="1:26" ht="12.75" customHeight="1" x14ac:dyDescent="0.2">
      <c r="A951" s="174"/>
      <c r="B951" s="174"/>
      <c r="C951" s="174"/>
      <c r="D951" s="174"/>
      <c r="E951" s="174"/>
      <c r="F951" s="174"/>
      <c r="G951" s="174"/>
      <c r="H951" s="174"/>
      <c r="I951" s="174"/>
      <c r="J951" s="174"/>
      <c r="K951" s="174"/>
      <c r="L951" s="174"/>
      <c r="M951" s="174"/>
      <c r="N951" s="174"/>
      <c r="O951" s="174"/>
      <c r="P951" s="174"/>
      <c r="Q951" s="174"/>
      <c r="R951" s="174"/>
      <c r="S951" s="174"/>
      <c r="T951" s="174"/>
      <c r="U951" s="174"/>
      <c r="V951" s="174"/>
      <c r="W951" s="174"/>
      <c r="X951" s="174"/>
      <c r="Y951" s="174"/>
      <c r="Z951" s="174"/>
    </row>
    <row r="952" spans="1:26" ht="12.75" customHeight="1" x14ac:dyDescent="0.2">
      <c r="A952" s="174"/>
      <c r="B952" s="174"/>
      <c r="C952" s="174"/>
      <c r="D952" s="174"/>
      <c r="E952" s="174"/>
      <c r="F952" s="174"/>
      <c r="G952" s="174"/>
      <c r="H952" s="174"/>
      <c r="I952" s="174"/>
      <c r="J952" s="174"/>
      <c r="K952" s="174"/>
      <c r="L952" s="174"/>
      <c r="M952" s="174"/>
      <c r="N952" s="174"/>
      <c r="O952" s="174"/>
      <c r="P952" s="174"/>
      <c r="Q952" s="174"/>
      <c r="R952" s="174"/>
      <c r="S952" s="174"/>
      <c r="T952" s="174"/>
      <c r="U952" s="174"/>
      <c r="V952" s="174"/>
      <c r="W952" s="174"/>
      <c r="X952" s="174"/>
      <c r="Y952" s="174"/>
      <c r="Z952" s="174"/>
    </row>
    <row r="953" spans="1:26" ht="12.75" customHeight="1" x14ac:dyDescent="0.2">
      <c r="A953" s="174"/>
      <c r="B953" s="174"/>
      <c r="C953" s="174"/>
      <c r="D953" s="174"/>
      <c r="E953" s="174"/>
      <c r="F953" s="174"/>
      <c r="G953" s="174"/>
      <c r="H953" s="174"/>
      <c r="I953" s="174"/>
      <c r="J953" s="174"/>
      <c r="K953" s="174"/>
      <c r="L953" s="174"/>
      <c r="M953" s="174"/>
      <c r="N953" s="174"/>
      <c r="O953" s="174"/>
      <c r="P953" s="174"/>
      <c r="Q953" s="174"/>
      <c r="R953" s="174"/>
      <c r="S953" s="174"/>
      <c r="T953" s="174"/>
      <c r="U953" s="174"/>
      <c r="V953" s="174"/>
      <c r="W953" s="174"/>
      <c r="X953" s="174"/>
      <c r="Y953" s="174"/>
      <c r="Z953" s="174"/>
    </row>
    <row r="954" spans="1:26" ht="12.75" customHeight="1" x14ac:dyDescent="0.2">
      <c r="A954" s="174"/>
      <c r="B954" s="174"/>
      <c r="C954" s="174"/>
      <c r="D954" s="174"/>
      <c r="E954" s="174"/>
      <c r="F954" s="174"/>
      <c r="G954" s="174"/>
      <c r="H954" s="174"/>
      <c r="I954" s="174"/>
      <c r="J954" s="174"/>
      <c r="K954" s="174"/>
      <c r="L954" s="174"/>
      <c r="M954" s="174"/>
      <c r="N954" s="174"/>
      <c r="O954" s="174"/>
      <c r="P954" s="174"/>
      <c r="Q954" s="174"/>
      <c r="R954" s="174"/>
      <c r="S954" s="174"/>
      <c r="T954" s="174"/>
      <c r="U954" s="174"/>
      <c r="V954" s="174"/>
      <c r="W954" s="174"/>
      <c r="X954" s="174"/>
      <c r="Y954" s="174"/>
      <c r="Z954" s="174"/>
    </row>
    <row r="955" spans="1:26" ht="12.75" customHeight="1" x14ac:dyDescent="0.2">
      <c r="A955" s="174"/>
      <c r="B955" s="174"/>
      <c r="C955" s="174"/>
      <c r="D955" s="174"/>
      <c r="E955" s="174"/>
      <c r="F955" s="174"/>
      <c r="G955" s="174"/>
      <c r="H955" s="174"/>
      <c r="I955" s="174"/>
      <c r="J955" s="174"/>
      <c r="K955" s="174"/>
      <c r="L955" s="174"/>
      <c r="M955" s="174"/>
      <c r="N955" s="174"/>
      <c r="O955" s="174"/>
      <c r="P955" s="174"/>
      <c r="Q955" s="174"/>
      <c r="R955" s="174"/>
      <c r="S955" s="174"/>
      <c r="T955" s="174"/>
      <c r="U955" s="174"/>
      <c r="V955" s="174"/>
      <c r="W955" s="174"/>
      <c r="X955" s="174"/>
      <c r="Y955" s="174"/>
      <c r="Z955" s="174"/>
    </row>
    <row r="956" spans="1:26" ht="12.75" customHeight="1" x14ac:dyDescent="0.2">
      <c r="A956" s="174"/>
      <c r="B956" s="174"/>
      <c r="C956" s="174"/>
      <c r="D956" s="174"/>
      <c r="E956" s="174"/>
      <c r="F956" s="174"/>
      <c r="G956" s="174"/>
      <c r="H956" s="174"/>
      <c r="I956" s="174"/>
      <c r="J956" s="174"/>
      <c r="K956" s="174"/>
      <c r="L956" s="174"/>
      <c r="M956" s="174"/>
      <c r="N956" s="174"/>
      <c r="O956" s="174"/>
      <c r="P956" s="174"/>
      <c r="Q956" s="174"/>
      <c r="R956" s="174"/>
      <c r="S956" s="174"/>
      <c r="T956" s="174"/>
      <c r="U956" s="174"/>
      <c r="V956" s="174"/>
      <c r="W956" s="174"/>
      <c r="X956" s="174"/>
      <c r="Y956" s="174"/>
      <c r="Z956" s="174"/>
    </row>
    <row r="957" spans="1:26" ht="12.75" customHeight="1" x14ac:dyDescent="0.2">
      <c r="A957" s="174"/>
      <c r="B957" s="174"/>
      <c r="C957" s="174"/>
      <c r="D957" s="174"/>
      <c r="E957" s="174"/>
      <c r="F957" s="174"/>
      <c r="G957" s="174"/>
      <c r="H957" s="174"/>
      <c r="I957" s="174"/>
      <c r="J957" s="174"/>
      <c r="K957" s="174"/>
      <c r="L957" s="174"/>
      <c r="M957" s="174"/>
      <c r="N957" s="174"/>
      <c r="O957" s="174"/>
      <c r="P957" s="174"/>
      <c r="Q957" s="174"/>
      <c r="R957" s="174"/>
      <c r="S957" s="174"/>
      <c r="T957" s="174"/>
      <c r="U957" s="174"/>
      <c r="V957" s="174"/>
      <c r="W957" s="174"/>
      <c r="X957" s="174"/>
      <c r="Y957" s="174"/>
      <c r="Z957" s="174"/>
    </row>
    <row r="958" spans="1:26" ht="12.75" customHeight="1" x14ac:dyDescent="0.2">
      <c r="A958" s="174"/>
      <c r="B958" s="174"/>
      <c r="C958" s="174"/>
      <c r="D958" s="174"/>
      <c r="E958" s="174"/>
      <c r="F958" s="174"/>
      <c r="G958" s="174"/>
      <c r="H958" s="174"/>
      <c r="I958" s="174"/>
      <c r="J958" s="174"/>
      <c r="K958" s="174"/>
      <c r="L958" s="174"/>
      <c r="M958" s="174"/>
      <c r="N958" s="174"/>
      <c r="O958" s="174"/>
      <c r="P958" s="174"/>
      <c r="Q958" s="174"/>
      <c r="R958" s="174"/>
      <c r="S958" s="174"/>
      <c r="T958" s="174"/>
      <c r="U958" s="174"/>
      <c r="V958" s="174"/>
      <c r="W958" s="174"/>
      <c r="X958" s="174"/>
      <c r="Y958" s="174"/>
      <c r="Z958" s="174"/>
    </row>
    <row r="959" spans="1:26" ht="12.75" customHeight="1" x14ac:dyDescent="0.2">
      <c r="A959" s="174"/>
      <c r="B959" s="174"/>
      <c r="C959" s="174"/>
      <c r="D959" s="174"/>
      <c r="E959" s="174"/>
      <c r="F959" s="174"/>
      <c r="G959" s="174"/>
      <c r="H959" s="174"/>
      <c r="I959" s="174"/>
      <c r="J959" s="174"/>
      <c r="K959" s="174"/>
      <c r="L959" s="174"/>
      <c r="M959" s="174"/>
      <c r="N959" s="174"/>
      <c r="O959" s="174"/>
      <c r="P959" s="174"/>
      <c r="Q959" s="174"/>
      <c r="R959" s="174"/>
      <c r="S959" s="174"/>
      <c r="T959" s="174"/>
      <c r="U959" s="174"/>
      <c r="V959" s="174"/>
      <c r="W959" s="174"/>
      <c r="X959" s="174"/>
      <c r="Y959" s="174"/>
      <c r="Z959" s="174"/>
    </row>
    <row r="960" spans="1:26" ht="12.75" customHeight="1" x14ac:dyDescent="0.2">
      <c r="A960" s="174"/>
      <c r="B960" s="174"/>
      <c r="C960" s="174"/>
      <c r="D960" s="174"/>
      <c r="E960" s="174"/>
      <c r="F960" s="174"/>
      <c r="G960" s="174"/>
      <c r="H960" s="174"/>
      <c r="I960" s="174"/>
      <c r="J960" s="174"/>
      <c r="K960" s="174"/>
      <c r="L960" s="174"/>
      <c r="M960" s="174"/>
      <c r="N960" s="174"/>
      <c r="O960" s="174"/>
      <c r="P960" s="174"/>
      <c r="Q960" s="174"/>
      <c r="R960" s="174"/>
      <c r="S960" s="174"/>
      <c r="T960" s="174"/>
      <c r="U960" s="174"/>
      <c r="V960" s="174"/>
      <c r="W960" s="174"/>
      <c r="X960" s="174"/>
      <c r="Y960" s="174"/>
      <c r="Z960" s="174"/>
    </row>
    <row r="961" spans="1:26" ht="12.75" customHeight="1" x14ac:dyDescent="0.2">
      <c r="A961" s="174"/>
      <c r="B961" s="174"/>
      <c r="C961" s="174"/>
      <c r="D961" s="174"/>
      <c r="E961" s="174"/>
      <c r="F961" s="174"/>
      <c r="G961" s="174"/>
      <c r="H961" s="174"/>
      <c r="I961" s="174"/>
      <c r="J961" s="174"/>
      <c r="K961" s="174"/>
      <c r="L961" s="174"/>
      <c r="M961" s="174"/>
      <c r="N961" s="174"/>
      <c r="O961" s="174"/>
      <c r="P961" s="174"/>
      <c r="Q961" s="174"/>
      <c r="R961" s="174"/>
      <c r="S961" s="174"/>
      <c r="T961" s="174"/>
      <c r="U961" s="174"/>
      <c r="V961" s="174"/>
      <c r="W961" s="174"/>
      <c r="X961" s="174"/>
      <c r="Y961" s="174"/>
      <c r="Z961" s="174"/>
    </row>
    <row r="962" spans="1:26" ht="12.75" customHeight="1" x14ac:dyDescent="0.2">
      <c r="A962" s="174"/>
      <c r="B962" s="174"/>
      <c r="C962" s="174"/>
      <c r="D962" s="174"/>
      <c r="E962" s="174"/>
      <c r="F962" s="174"/>
      <c r="G962" s="174"/>
      <c r="H962" s="174"/>
      <c r="I962" s="174"/>
      <c r="J962" s="174"/>
      <c r="K962" s="174"/>
      <c r="L962" s="174"/>
      <c r="M962" s="174"/>
      <c r="N962" s="174"/>
      <c r="O962" s="174"/>
      <c r="P962" s="174"/>
      <c r="Q962" s="174"/>
      <c r="R962" s="174"/>
      <c r="S962" s="174"/>
      <c r="T962" s="174"/>
      <c r="U962" s="174"/>
      <c r="V962" s="174"/>
      <c r="W962" s="174"/>
      <c r="X962" s="174"/>
      <c r="Y962" s="174"/>
      <c r="Z962" s="174"/>
    </row>
    <row r="963" spans="1:26" ht="12.75" customHeight="1" x14ac:dyDescent="0.2">
      <c r="A963" s="174"/>
      <c r="B963" s="174"/>
      <c r="C963" s="174"/>
      <c r="D963" s="174"/>
      <c r="E963" s="174"/>
      <c r="F963" s="174"/>
      <c r="G963" s="174"/>
      <c r="H963" s="174"/>
      <c r="I963" s="174"/>
      <c r="J963" s="174"/>
      <c r="K963" s="174"/>
      <c r="L963" s="174"/>
      <c r="M963" s="174"/>
      <c r="N963" s="174"/>
      <c r="O963" s="174"/>
      <c r="P963" s="174"/>
      <c r="Q963" s="174"/>
      <c r="R963" s="174"/>
      <c r="S963" s="174"/>
      <c r="T963" s="174"/>
      <c r="U963" s="174"/>
      <c r="V963" s="174"/>
      <c r="W963" s="174"/>
      <c r="X963" s="174"/>
      <c r="Y963" s="174"/>
      <c r="Z963" s="174"/>
    </row>
    <row r="964" spans="1:26" ht="12.75" customHeight="1" x14ac:dyDescent="0.2">
      <c r="A964" s="174"/>
      <c r="B964" s="174"/>
      <c r="C964" s="174"/>
      <c r="D964" s="174"/>
      <c r="E964" s="174"/>
      <c r="F964" s="174"/>
      <c r="G964" s="174"/>
      <c r="H964" s="174"/>
      <c r="I964" s="174"/>
      <c r="J964" s="174"/>
      <c r="K964" s="174"/>
      <c r="L964" s="174"/>
      <c r="M964" s="174"/>
      <c r="N964" s="174"/>
      <c r="O964" s="174"/>
      <c r="P964" s="174"/>
      <c r="Q964" s="174"/>
      <c r="R964" s="174"/>
      <c r="S964" s="174"/>
      <c r="T964" s="174"/>
      <c r="U964" s="174"/>
      <c r="V964" s="174"/>
      <c r="W964" s="174"/>
      <c r="X964" s="174"/>
      <c r="Y964" s="174"/>
      <c r="Z964" s="174"/>
    </row>
    <row r="965" spans="1:26" ht="12.75" customHeight="1" x14ac:dyDescent="0.2">
      <c r="A965" s="174"/>
      <c r="B965" s="174"/>
      <c r="C965" s="174"/>
      <c r="D965" s="174"/>
      <c r="E965" s="174"/>
      <c r="F965" s="174"/>
      <c r="G965" s="174"/>
      <c r="H965" s="174"/>
      <c r="I965" s="174"/>
      <c r="J965" s="174"/>
      <c r="K965" s="174"/>
      <c r="L965" s="174"/>
      <c r="M965" s="174"/>
      <c r="N965" s="174"/>
      <c r="O965" s="174"/>
      <c r="P965" s="174"/>
      <c r="Q965" s="174"/>
      <c r="R965" s="174"/>
      <c r="S965" s="174"/>
      <c r="T965" s="174"/>
      <c r="U965" s="174"/>
      <c r="V965" s="174"/>
      <c r="W965" s="174"/>
      <c r="X965" s="174"/>
      <c r="Y965" s="174"/>
      <c r="Z965" s="174"/>
    </row>
    <row r="966" spans="1:26" ht="12.75" customHeight="1" x14ac:dyDescent="0.2">
      <c r="A966" s="174"/>
      <c r="B966" s="174"/>
      <c r="C966" s="174"/>
      <c r="D966" s="174"/>
      <c r="E966" s="174"/>
      <c r="F966" s="174"/>
      <c r="G966" s="174"/>
      <c r="H966" s="174"/>
      <c r="I966" s="174"/>
      <c r="J966" s="174"/>
      <c r="K966" s="174"/>
      <c r="L966" s="174"/>
      <c r="M966" s="174"/>
      <c r="N966" s="174"/>
      <c r="O966" s="174"/>
      <c r="P966" s="174"/>
      <c r="Q966" s="174"/>
      <c r="R966" s="174"/>
      <c r="S966" s="174"/>
      <c r="T966" s="174"/>
      <c r="U966" s="174"/>
      <c r="V966" s="174"/>
      <c r="W966" s="174"/>
      <c r="X966" s="174"/>
      <c r="Y966" s="174"/>
      <c r="Z966" s="174"/>
    </row>
    <row r="967" spans="1:26" ht="12.75" customHeight="1" x14ac:dyDescent="0.2">
      <c r="A967" s="174"/>
      <c r="B967" s="174"/>
      <c r="C967" s="174"/>
      <c r="D967" s="174"/>
      <c r="E967" s="174"/>
      <c r="F967" s="174"/>
      <c r="G967" s="174"/>
      <c r="H967" s="174"/>
      <c r="I967" s="174"/>
      <c r="J967" s="174"/>
      <c r="K967" s="174"/>
      <c r="L967" s="174"/>
      <c r="M967" s="174"/>
      <c r="N967" s="174"/>
      <c r="O967" s="174"/>
      <c r="P967" s="174"/>
      <c r="Q967" s="174"/>
      <c r="R967" s="174"/>
      <c r="S967" s="174"/>
      <c r="T967" s="174"/>
      <c r="U967" s="174"/>
      <c r="V967" s="174"/>
      <c r="W967" s="174"/>
      <c r="X967" s="174"/>
      <c r="Y967" s="174"/>
      <c r="Z967" s="174"/>
    </row>
    <row r="968" spans="1:26" ht="12.75" customHeight="1" x14ac:dyDescent="0.2">
      <c r="A968" s="174"/>
      <c r="B968" s="174"/>
      <c r="C968" s="174"/>
      <c r="D968" s="174"/>
      <c r="E968" s="174"/>
      <c r="F968" s="174"/>
      <c r="G968" s="174"/>
      <c r="H968" s="174"/>
      <c r="I968" s="174"/>
      <c r="J968" s="174"/>
      <c r="K968" s="174"/>
      <c r="L968" s="174"/>
      <c r="M968" s="174"/>
      <c r="N968" s="174"/>
      <c r="O968" s="174"/>
      <c r="P968" s="174"/>
      <c r="Q968" s="174"/>
      <c r="R968" s="174"/>
      <c r="S968" s="174"/>
      <c r="T968" s="174"/>
      <c r="U968" s="174"/>
      <c r="V968" s="174"/>
      <c r="W968" s="174"/>
      <c r="X968" s="174"/>
      <c r="Y968" s="174"/>
      <c r="Z968" s="174"/>
    </row>
    <row r="969" spans="1:26" ht="12.75" customHeight="1" x14ac:dyDescent="0.2">
      <c r="A969" s="174"/>
      <c r="B969" s="174"/>
      <c r="C969" s="174"/>
      <c r="D969" s="174"/>
      <c r="E969" s="174"/>
      <c r="F969" s="174"/>
      <c r="G969" s="174"/>
      <c r="H969" s="174"/>
      <c r="I969" s="174"/>
      <c r="J969" s="174"/>
      <c r="K969" s="174"/>
      <c r="L969" s="174"/>
      <c r="M969" s="174"/>
      <c r="N969" s="174"/>
      <c r="O969" s="174"/>
      <c r="P969" s="174"/>
      <c r="Q969" s="174"/>
      <c r="R969" s="174"/>
      <c r="S969" s="174"/>
      <c r="T969" s="174"/>
      <c r="U969" s="174"/>
      <c r="V969" s="174"/>
      <c r="W969" s="174"/>
      <c r="X969" s="174"/>
      <c r="Y969" s="174"/>
      <c r="Z969" s="174"/>
    </row>
    <row r="970" spans="1:26" ht="12.75" customHeight="1" x14ac:dyDescent="0.2">
      <c r="A970" s="174"/>
      <c r="B970" s="174"/>
      <c r="C970" s="174"/>
      <c r="D970" s="174"/>
      <c r="E970" s="174"/>
      <c r="F970" s="174"/>
      <c r="G970" s="174"/>
      <c r="H970" s="174"/>
      <c r="I970" s="174"/>
      <c r="J970" s="174"/>
      <c r="K970" s="174"/>
      <c r="L970" s="174"/>
      <c r="M970" s="174"/>
      <c r="N970" s="174"/>
      <c r="O970" s="174"/>
      <c r="P970" s="174"/>
      <c r="Q970" s="174"/>
      <c r="R970" s="174"/>
      <c r="S970" s="174"/>
      <c r="T970" s="174"/>
      <c r="U970" s="174"/>
      <c r="V970" s="174"/>
      <c r="W970" s="174"/>
      <c r="X970" s="174"/>
      <c r="Y970" s="174"/>
      <c r="Z970" s="174"/>
    </row>
    <row r="971" spans="1:26" ht="12.75" customHeight="1" x14ac:dyDescent="0.2">
      <c r="A971" s="174"/>
      <c r="B971" s="174"/>
      <c r="C971" s="174"/>
      <c r="D971" s="174"/>
      <c r="E971" s="174"/>
      <c r="F971" s="174"/>
      <c r="G971" s="174"/>
      <c r="H971" s="174"/>
      <c r="I971" s="174"/>
      <c r="J971" s="174"/>
      <c r="K971" s="174"/>
      <c r="L971" s="174"/>
      <c r="M971" s="174"/>
      <c r="N971" s="174"/>
      <c r="O971" s="174"/>
      <c r="P971" s="174"/>
      <c r="Q971" s="174"/>
      <c r="R971" s="174"/>
      <c r="S971" s="174"/>
      <c r="T971" s="174"/>
      <c r="U971" s="174"/>
      <c r="V971" s="174"/>
      <c r="W971" s="174"/>
      <c r="X971" s="174"/>
      <c r="Y971" s="174"/>
      <c r="Z971" s="174"/>
    </row>
    <row r="972" spans="1:26" ht="12.75" customHeight="1" x14ac:dyDescent="0.2">
      <c r="A972" s="174"/>
      <c r="B972" s="174"/>
      <c r="C972" s="174"/>
      <c r="D972" s="174"/>
      <c r="E972" s="174"/>
      <c r="F972" s="174"/>
      <c r="G972" s="174"/>
      <c r="H972" s="174"/>
      <c r="I972" s="174"/>
      <c r="J972" s="174"/>
      <c r="K972" s="174"/>
      <c r="L972" s="174"/>
      <c r="M972" s="174"/>
      <c r="N972" s="174"/>
      <c r="O972" s="174"/>
      <c r="P972" s="174"/>
      <c r="Q972" s="174"/>
      <c r="R972" s="174"/>
      <c r="S972" s="174"/>
      <c r="T972" s="174"/>
      <c r="U972" s="174"/>
      <c r="V972" s="174"/>
      <c r="W972" s="174"/>
      <c r="X972" s="174"/>
      <c r="Y972" s="174"/>
      <c r="Z972" s="174"/>
    </row>
    <row r="973" spans="1:26" ht="12.75" customHeight="1" x14ac:dyDescent="0.2">
      <c r="A973" s="174"/>
      <c r="B973" s="174"/>
      <c r="C973" s="174"/>
      <c r="D973" s="174"/>
      <c r="E973" s="174"/>
      <c r="F973" s="174"/>
      <c r="G973" s="174"/>
      <c r="H973" s="174"/>
      <c r="I973" s="174"/>
      <c r="J973" s="174"/>
      <c r="K973" s="174"/>
      <c r="L973" s="174"/>
      <c r="M973" s="174"/>
      <c r="N973" s="174"/>
      <c r="O973" s="174"/>
      <c r="P973" s="174"/>
      <c r="Q973" s="174"/>
      <c r="R973" s="174"/>
      <c r="S973" s="174"/>
      <c r="T973" s="174"/>
      <c r="U973" s="174"/>
      <c r="V973" s="174"/>
      <c r="W973" s="174"/>
      <c r="X973" s="174"/>
      <c r="Y973" s="174"/>
      <c r="Z973" s="174"/>
    </row>
    <row r="974" spans="1:26" ht="12.75" customHeight="1" x14ac:dyDescent="0.2">
      <c r="A974" s="174"/>
      <c r="B974" s="174"/>
      <c r="C974" s="174"/>
      <c r="D974" s="174"/>
      <c r="E974" s="174"/>
      <c r="F974" s="174"/>
      <c r="G974" s="174"/>
      <c r="H974" s="174"/>
      <c r="I974" s="174"/>
      <c r="J974" s="174"/>
      <c r="K974" s="174"/>
      <c r="L974" s="174"/>
      <c r="M974" s="174"/>
      <c r="N974" s="174"/>
      <c r="O974" s="174"/>
      <c r="P974" s="174"/>
      <c r="Q974" s="174"/>
      <c r="R974" s="174"/>
      <c r="S974" s="174"/>
      <c r="T974" s="174"/>
      <c r="U974" s="174"/>
      <c r="V974" s="174"/>
      <c r="W974" s="174"/>
      <c r="X974" s="174"/>
      <c r="Y974" s="174"/>
      <c r="Z974" s="174"/>
    </row>
    <row r="975" spans="1:26" ht="12.75" customHeight="1" x14ac:dyDescent="0.2">
      <c r="A975" s="174"/>
      <c r="B975" s="174"/>
      <c r="C975" s="174"/>
      <c r="D975" s="174"/>
      <c r="E975" s="174"/>
      <c r="F975" s="174"/>
      <c r="G975" s="174"/>
      <c r="H975" s="174"/>
      <c r="I975" s="174"/>
      <c r="J975" s="174"/>
      <c r="K975" s="174"/>
      <c r="L975" s="174"/>
      <c r="M975" s="174"/>
      <c r="N975" s="174"/>
      <c r="O975" s="174"/>
      <c r="P975" s="174"/>
      <c r="Q975" s="174"/>
      <c r="R975" s="174"/>
      <c r="S975" s="174"/>
      <c r="T975" s="174"/>
      <c r="U975" s="174"/>
      <c r="V975" s="174"/>
      <c r="W975" s="174"/>
      <c r="X975" s="174"/>
      <c r="Y975" s="174"/>
      <c r="Z975" s="174"/>
    </row>
    <row r="976" spans="1:26" ht="12.75" customHeight="1" x14ac:dyDescent="0.2">
      <c r="A976" s="174"/>
      <c r="B976" s="174"/>
      <c r="C976" s="174"/>
      <c r="D976" s="174"/>
      <c r="E976" s="174"/>
      <c r="F976" s="174"/>
      <c r="G976" s="174"/>
      <c r="H976" s="174"/>
      <c r="I976" s="174"/>
      <c r="J976" s="174"/>
      <c r="K976" s="174"/>
      <c r="L976" s="174"/>
      <c r="M976" s="174"/>
      <c r="N976" s="174"/>
      <c r="O976" s="174"/>
      <c r="P976" s="174"/>
      <c r="Q976" s="174"/>
      <c r="R976" s="174"/>
      <c r="S976" s="174"/>
      <c r="T976" s="174"/>
      <c r="U976" s="174"/>
      <c r="V976" s="174"/>
      <c r="W976" s="174"/>
      <c r="X976" s="174"/>
      <c r="Y976" s="174"/>
      <c r="Z976" s="174"/>
    </row>
    <row r="977" spans="1:26" ht="12.75" customHeight="1" x14ac:dyDescent="0.2">
      <c r="A977" s="174"/>
      <c r="B977" s="174"/>
      <c r="C977" s="174"/>
      <c r="D977" s="174"/>
      <c r="E977" s="174"/>
      <c r="F977" s="174"/>
      <c r="G977" s="174"/>
      <c r="H977" s="174"/>
      <c r="I977" s="174"/>
      <c r="J977" s="174"/>
      <c r="K977" s="174"/>
      <c r="L977" s="174"/>
      <c r="M977" s="174"/>
      <c r="N977" s="174"/>
      <c r="O977" s="174"/>
      <c r="P977" s="174"/>
      <c r="Q977" s="174"/>
      <c r="R977" s="174"/>
      <c r="S977" s="174"/>
      <c r="T977" s="174"/>
      <c r="U977" s="174"/>
      <c r="V977" s="174"/>
      <c r="W977" s="174"/>
      <c r="X977" s="174"/>
      <c r="Y977" s="174"/>
      <c r="Z977" s="174"/>
    </row>
    <row r="978" spans="1:26" ht="12.75" customHeight="1" x14ac:dyDescent="0.2">
      <c r="A978" s="174"/>
      <c r="B978" s="174"/>
      <c r="C978" s="174"/>
      <c r="D978" s="174"/>
      <c r="E978" s="174"/>
      <c r="F978" s="174"/>
      <c r="G978" s="174"/>
      <c r="H978" s="174"/>
      <c r="I978" s="174"/>
      <c r="J978" s="174"/>
      <c r="K978" s="174"/>
      <c r="L978" s="174"/>
      <c r="M978" s="174"/>
      <c r="N978" s="174"/>
      <c r="O978" s="174"/>
      <c r="P978" s="174"/>
      <c r="Q978" s="174"/>
      <c r="R978" s="174"/>
      <c r="S978" s="174"/>
      <c r="T978" s="174"/>
      <c r="U978" s="174"/>
      <c r="V978" s="174"/>
      <c r="W978" s="174"/>
      <c r="X978" s="174"/>
      <c r="Y978" s="174"/>
      <c r="Z978" s="174"/>
    </row>
    <row r="979" spans="1:26" ht="12.75" customHeight="1" x14ac:dyDescent="0.2">
      <c r="A979" s="174"/>
      <c r="B979" s="174"/>
      <c r="C979" s="174"/>
      <c r="D979" s="174"/>
      <c r="E979" s="174"/>
      <c r="F979" s="174"/>
      <c r="G979" s="174"/>
      <c r="H979" s="174"/>
      <c r="I979" s="174"/>
      <c r="J979" s="174"/>
      <c r="K979" s="174"/>
      <c r="L979" s="174"/>
      <c r="M979" s="174"/>
      <c r="N979" s="174"/>
      <c r="O979" s="174"/>
      <c r="P979" s="174"/>
      <c r="Q979" s="174"/>
      <c r="R979" s="174"/>
      <c r="S979" s="174"/>
      <c r="T979" s="174"/>
      <c r="U979" s="174"/>
      <c r="V979" s="174"/>
      <c r="W979" s="174"/>
      <c r="X979" s="174"/>
      <c r="Y979" s="174"/>
      <c r="Z979" s="174"/>
    </row>
    <row r="980" spans="1:26" ht="12.75" customHeight="1" x14ac:dyDescent="0.2">
      <c r="A980" s="174"/>
      <c r="B980" s="174"/>
      <c r="C980" s="174"/>
      <c r="D980" s="174"/>
      <c r="E980" s="174"/>
      <c r="F980" s="174"/>
      <c r="G980" s="174"/>
      <c r="H980" s="174"/>
      <c r="I980" s="174"/>
      <c r="J980" s="174"/>
      <c r="K980" s="174"/>
      <c r="L980" s="174"/>
      <c r="M980" s="174"/>
      <c r="N980" s="174"/>
      <c r="O980" s="174"/>
      <c r="P980" s="174"/>
      <c r="Q980" s="174"/>
      <c r="R980" s="174"/>
      <c r="S980" s="174"/>
      <c r="T980" s="174"/>
      <c r="U980" s="174"/>
      <c r="V980" s="174"/>
      <c r="W980" s="174"/>
      <c r="X980" s="174"/>
      <c r="Y980" s="174"/>
      <c r="Z980" s="174"/>
    </row>
    <row r="981" spans="1:26" ht="12.75" customHeight="1" x14ac:dyDescent="0.2">
      <c r="A981" s="174"/>
      <c r="B981" s="174"/>
      <c r="C981" s="174"/>
      <c r="D981" s="174"/>
      <c r="E981" s="174"/>
      <c r="F981" s="174"/>
      <c r="G981" s="174"/>
      <c r="H981" s="174"/>
      <c r="I981" s="174"/>
      <c r="J981" s="174"/>
      <c r="K981" s="174"/>
      <c r="L981" s="174"/>
      <c r="M981" s="174"/>
      <c r="N981" s="174"/>
      <c r="O981" s="174"/>
      <c r="P981" s="174"/>
      <c r="Q981" s="174"/>
      <c r="R981" s="174"/>
      <c r="S981" s="174"/>
      <c r="T981" s="174"/>
      <c r="U981" s="174"/>
      <c r="V981" s="174"/>
      <c r="W981" s="174"/>
      <c r="X981" s="174"/>
      <c r="Y981" s="174"/>
      <c r="Z981" s="174"/>
    </row>
    <row r="982" spans="1:26" ht="12.75" customHeight="1" x14ac:dyDescent="0.2">
      <c r="A982" s="174"/>
      <c r="B982" s="174"/>
      <c r="C982" s="174"/>
      <c r="D982" s="174"/>
      <c r="E982" s="174"/>
      <c r="F982" s="174"/>
      <c r="G982" s="174"/>
      <c r="H982" s="174"/>
      <c r="I982" s="174"/>
      <c r="J982" s="174"/>
      <c r="K982" s="174"/>
      <c r="L982" s="174"/>
      <c r="M982" s="174"/>
      <c r="N982" s="174"/>
      <c r="O982" s="174"/>
      <c r="P982" s="174"/>
      <c r="Q982" s="174"/>
      <c r="R982" s="174"/>
      <c r="S982" s="174"/>
      <c r="T982" s="174"/>
      <c r="U982" s="174"/>
      <c r="V982" s="174"/>
      <c r="W982" s="174"/>
      <c r="X982" s="174"/>
      <c r="Y982" s="174"/>
      <c r="Z982" s="174"/>
    </row>
    <row r="983" spans="1:26" ht="12.75" customHeight="1" x14ac:dyDescent="0.2">
      <c r="A983" s="174"/>
      <c r="B983" s="174"/>
      <c r="C983" s="174"/>
      <c r="D983" s="174"/>
      <c r="E983" s="174"/>
      <c r="F983" s="174"/>
      <c r="G983" s="174"/>
      <c r="H983" s="174"/>
      <c r="I983" s="174"/>
      <c r="J983" s="174"/>
      <c r="K983" s="174"/>
      <c r="L983" s="174"/>
      <c r="M983" s="174"/>
      <c r="N983" s="174"/>
      <c r="O983" s="174"/>
      <c r="P983" s="174"/>
      <c r="Q983" s="174"/>
      <c r="R983" s="174"/>
      <c r="S983" s="174"/>
      <c r="T983" s="174"/>
      <c r="U983" s="174"/>
      <c r="V983" s="174"/>
      <c r="W983" s="174"/>
      <c r="X983" s="174"/>
      <c r="Y983" s="174"/>
      <c r="Z983" s="174"/>
    </row>
    <row r="984" spans="1:26" ht="12.75" customHeight="1" x14ac:dyDescent="0.2">
      <c r="A984" s="174"/>
      <c r="B984" s="174"/>
      <c r="C984" s="174"/>
      <c r="D984" s="174"/>
      <c r="E984" s="174"/>
      <c r="F984" s="174"/>
      <c r="G984" s="174"/>
      <c r="H984" s="174"/>
      <c r="I984" s="174"/>
      <c r="J984" s="174"/>
      <c r="K984" s="174"/>
      <c r="L984" s="174"/>
      <c r="M984" s="174"/>
      <c r="N984" s="174"/>
      <c r="O984" s="174"/>
      <c r="P984" s="174"/>
      <c r="Q984" s="174"/>
      <c r="R984" s="174"/>
      <c r="S984" s="174"/>
      <c r="T984" s="174"/>
      <c r="U984" s="174"/>
      <c r="V984" s="174"/>
      <c r="W984" s="174"/>
      <c r="X984" s="174"/>
      <c r="Y984" s="174"/>
      <c r="Z984" s="174"/>
    </row>
    <row r="985" spans="1:26" ht="12.75" customHeight="1" x14ac:dyDescent="0.2">
      <c r="A985" s="174"/>
      <c r="B985" s="174"/>
      <c r="C985" s="174"/>
      <c r="D985" s="174"/>
      <c r="E985" s="174"/>
      <c r="F985" s="174"/>
      <c r="G985" s="174"/>
      <c r="H985" s="174"/>
      <c r="I985" s="174"/>
      <c r="J985" s="174"/>
      <c r="K985" s="174"/>
      <c r="L985" s="174"/>
      <c r="M985" s="174"/>
      <c r="N985" s="174"/>
      <c r="O985" s="174"/>
      <c r="P985" s="174"/>
      <c r="Q985" s="174"/>
      <c r="R985" s="174"/>
      <c r="S985" s="174"/>
      <c r="T985" s="174"/>
      <c r="U985" s="174"/>
      <c r="V985" s="174"/>
      <c r="W985" s="174"/>
      <c r="X985" s="174"/>
      <c r="Y985" s="174"/>
      <c r="Z985" s="174"/>
    </row>
    <row r="986" spans="1:26" ht="12.75" customHeight="1" x14ac:dyDescent="0.2">
      <c r="A986" s="174"/>
      <c r="B986" s="174"/>
      <c r="C986" s="174"/>
      <c r="D986" s="174"/>
      <c r="E986" s="174"/>
      <c r="F986" s="174"/>
      <c r="G986" s="174"/>
      <c r="H986" s="174"/>
      <c r="I986" s="174"/>
      <c r="J986" s="174"/>
      <c r="K986" s="174"/>
      <c r="L986" s="174"/>
      <c r="M986" s="174"/>
      <c r="N986" s="174"/>
      <c r="O986" s="174"/>
      <c r="P986" s="174"/>
      <c r="Q986" s="174"/>
      <c r="R986" s="174"/>
      <c r="S986" s="174"/>
      <c r="T986" s="174"/>
      <c r="U986" s="174"/>
      <c r="V986" s="174"/>
      <c r="W986" s="174"/>
      <c r="X986" s="174"/>
      <c r="Y986" s="174"/>
      <c r="Z986" s="174"/>
    </row>
    <row r="987" spans="1:26" ht="12.75" customHeight="1" x14ac:dyDescent="0.2">
      <c r="A987" s="174"/>
      <c r="B987" s="174"/>
      <c r="C987" s="174"/>
      <c r="D987" s="174"/>
      <c r="E987" s="174"/>
      <c r="F987" s="174"/>
      <c r="G987" s="174"/>
      <c r="H987" s="174"/>
      <c r="I987" s="174"/>
      <c r="J987" s="174"/>
      <c r="K987" s="174"/>
      <c r="L987" s="174"/>
      <c r="M987" s="174"/>
      <c r="N987" s="174"/>
      <c r="O987" s="174"/>
      <c r="P987" s="174"/>
      <c r="Q987" s="174"/>
      <c r="R987" s="174"/>
      <c r="S987" s="174"/>
      <c r="T987" s="174"/>
      <c r="U987" s="174"/>
      <c r="V987" s="174"/>
      <c r="W987" s="174"/>
      <c r="X987" s="174"/>
      <c r="Y987" s="174"/>
      <c r="Z987" s="174"/>
    </row>
    <row r="988" spans="1:26" ht="12.75" customHeight="1" x14ac:dyDescent="0.2">
      <c r="A988" s="174"/>
      <c r="B988" s="174"/>
      <c r="C988" s="174"/>
      <c r="D988" s="174"/>
      <c r="E988" s="174"/>
      <c r="F988" s="174"/>
      <c r="G988" s="174"/>
      <c r="H988" s="174"/>
      <c r="I988" s="174"/>
      <c r="J988" s="174"/>
      <c r="K988" s="174"/>
      <c r="L988" s="174"/>
      <c r="M988" s="174"/>
      <c r="N988" s="174"/>
      <c r="O988" s="174"/>
      <c r="P988" s="174"/>
      <c r="Q988" s="174"/>
      <c r="R988" s="174"/>
      <c r="S988" s="174"/>
      <c r="T988" s="174"/>
      <c r="U988" s="174"/>
      <c r="V988" s="174"/>
      <c r="W988" s="174"/>
      <c r="X988" s="174"/>
      <c r="Y988" s="174"/>
      <c r="Z988" s="174"/>
    </row>
    <row r="989" spans="1:26" ht="12.75" customHeight="1" x14ac:dyDescent="0.2">
      <c r="A989" s="174"/>
      <c r="B989" s="174"/>
      <c r="C989" s="174"/>
      <c r="D989" s="174"/>
      <c r="E989" s="174"/>
      <c r="F989" s="174"/>
      <c r="G989" s="174"/>
      <c r="H989" s="174"/>
      <c r="I989" s="174"/>
      <c r="J989" s="174"/>
      <c r="K989" s="174"/>
      <c r="L989" s="174"/>
      <c r="M989" s="174"/>
      <c r="N989" s="174"/>
      <c r="O989" s="174"/>
      <c r="P989" s="174"/>
      <c r="Q989" s="174"/>
      <c r="R989" s="174"/>
      <c r="S989" s="174"/>
      <c r="T989" s="174"/>
      <c r="U989" s="174"/>
      <c r="V989" s="174"/>
      <c r="W989" s="174"/>
      <c r="X989" s="174"/>
      <c r="Y989" s="174"/>
      <c r="Z989" s="174"/>
    </row>
    <row r="990" spans="1:26" ht="12.75" customHeight="1" x14ac:dyDescent="0.2">
      <c r="A990" s="174"/>
      <c r="B990" s="174"/>
      <c r="C990" s="174"/>
      <c r="D990" s="174"/>
      <c r="E990" s="174"/>
      <c r="F990" s="174"/>
      <c r="G990" s="174"/>
      <c r="H990" s="174"/>
      <c r="I990" s="174"/>
      <c r="J990" s="174"/>
      <c r="K990" s="174"/>
      <c r="L990" s="174"/>
      <c r="M990" s="174"/>
      <c r="N990" s="174"/>
      <c r="O990" s="174"/>
      <c r="P990" s="174"/>
      <c r="Q990" s="174"/>
      <c r="R990" s="174"/>
      <c r="S990" s="174"/>
      <c r="T990" s="174"/>
      <c r="U990" s="174"/>
      <c r="V990" s="174"/>
      <c r="W990" s="174"/>
      <c r="X990" s="174"/>
      <c r="Y990" s="174"/>
      <c r="Z990" s="174"/>
    </row>
    <row r="991" spans="1:26" ht="12.75" customHeight="1" x14ac:dyDescent="0.2">
      <c r="A991" s="174"/>
      <c r="B991" s="174"/>
      <c r="C991" s="174"/>
      <c r="D991" s="174"/>
      <c r="E991" s="174"/>
      <c r="F991" s="174"/>
      <c r="G991" s="174"/>
      <c r="H991" s="174"/>
      <c r="I991" s="174"/>
      <c r="J991" s="174"/>
      <c r="K991" s="174"/>
      <c r="L991" s="174"/>
      <c r="M991" s="174"/>
      <c r="N991" s="174"/>
      <c r="O991" s="174"/>
      <c r="P991" s="174"/>
      <c r="Q991" s="174"/>
      <c r="R991" s="174"/>
      <c r="S991" s="174"/>
      <c r="T991" s="174"/>
      <c r="U991" s="174"/>
      <c r="V991" s="174"/>
      <c r="W991" s="174"/>
      <c r="X991" s="174"/>
      <c r="Y991" s="174"/>
      <c r="Z991" s="174"/>
    </row>
    <row r="992" spans="1:26" ht="12.75" customHeight="1" x14ac:dyDescent="0.2">
      <c r="A992" s="174"/>
      <c r="B992" s="174"/>
      <c r="C992" s="174"/>
      <c r="D992" s="174"/>
      <c r="E992" s="174"/>
      <c r="F992" s="174"/>
      <c r="G992" s="174"/>
      <c r="H992" s="174"/>
      <c r="I992" s="174"/>
      <c r="J992" s="174"/>
      <c r="K992" s="174"/>
      <c r="L992" s="174"/>
      <c r="M992" s="174"/>
      <c r="N992" s="174"/>
      <c r="O992" s="174"/>
      <c r="P992" s="174"/>
      <c r="Q992" s="174"/>
      <c r="R992" s="174"/>
      <c r="S992" s="174"/>
      <c r="T992" s="174"/>
      <c r="U992" s="174"/>
      <c r="V992" s="174"/>
      <c r="W992" s="174"/>
      <c r="X992" s="174"/>
      <c r="Y992" s="174"/>
      <c r="Z992" s="174"/>
    </row>
    <row r="993" spans="1:26" ht="12.75" customHeight="1" x14ac:dyDescent="0.2">
      <c r="A993" s="174"/>
      <c r="B993" s="174"/>
      <c r="C993" s="174"/>
      <c r="D993" s="174"/>
      <c r="E993" s="174"/>
      <c r="F993" s="174"/>
      <c r="G993" s="174"/>
      <c r="H993" s="174"/>
      <c r="I993" s="174"/>
      <c r="J993" s="174"/>
      <c r="K993" s="174"/>
      <c r="L993" s="174"/>
      <c r="M993" s="174"/>
      <c r="N993" s="174"/>
      <c r="O993" s="174"/>
      <c r="P993" s="174"/>
      <c r="Q993" s="174"/>
      <c r="R993" s="174"/>
      <c r="S993" s="174"/>
      <c r="T993" s="174"/>
      <c r="U993" s="174"/>
      <c r="V993" s="174"/>
      <c r="W993" s="174"/>
      <c r="X993" s="174"/>
      <c r="Y993" s="174"/>
      <c r="Z993" s="174"/>
    </row>
    <row r="994" spans="1:26" ht="12.75" customHeight="1" x14ac:dyDescent="0.2">
      <c r="A994" s="174"/>
      <c r="B994" s="174"/>
      <c r="C994" s="174"/>
      <c r="D994" s="174"/>
      <c r="E994" s="174"/>
      <c r="F994" s="174"/>
      <c r="G994" s="174"/>
      <c r="H994" s="174"/>
      <c r="I994" s="174"/>
      <c r="J994" s="174"/>
      <c r="K994" s="174"/>
      <c r="L994" s="174"/>
      <c r="M994" s="174"/>
      <c r="N994" s="174"/>
      <c r="O994" s="174"/>
      <c r="P994" s="174"/>
      <c r="Q994" s="174"/>
      <c r="R994" s="174"/>
      <c r="S994" s="174"/>
      <c r="T994" s="174"/>
      <c r="U994" s="174"/>
      <c r="V994" s="174"/>
      <c r="W994" s="174"/>
      <c r="X994" s="174"/>
      <c r="Y994" s="174"/>
      <c r="Z994" s="174"/>
    </row>
    <row r="995" spans="1:26" ht="12.75" customHeight="1" x14ac:dyDescent="0.2">
      <c r="A995" s="174"/>
      <c r="B995" s="174"/>
      <c r="C995" s="174"/>
      <c r="D995" s="174"/>
      <c r="E995" s="174"/>
      <c r="F995" s="174"/>
      <c r="G995" s="174"/>
      <c r="H995" s="174"/>
      <c r="I995" s="174"/>
      <c r="J995" s="174"/>
      <c r="K995" s="174"/>
      <c r="L995" s="174"/>
      <c r="M995" s="174"/>
      <c r="N995" s="174"/>
      <c r="O995" s="174"/>
      <c r="P995" s="174"/>
      <c r="Q995" s="174"/>
      <c r="R995" s="174"/>
      <c r="S995" s="174"/>
      <c r="T995" s="174"/>
      <c r="U995" s="174"/>
      <c r="V995" s="174"/>
      <c r="W995" s="174"/>
      <c r="X995" s="174"/>
      <c r="Y995" s="174"/>
      <c r="Z995" s="174"/>
    </row>
    <row r="996" spans="1:26" ht="12.75" customHeight="1" x14ac:dyDescent="0.2">
      <c r="A996" s="174"/>
      <c r="B996" s="174"/>
      <c r="C996" s="174"/>
      <c r="D996" s="174"/>
      <c r="E996" s="174"/>
      <c r="F996" s="174"/>
      <c r="G996" s="174"/>
      <c r="H996" s="174"/>
      <c r="I996" s="174"/>
      <c r="J996" s="174"/>
      <c r="K996" s="174"/>
      <c r="L996" s="174"/>
      <c r="M996" s="174"/>
      <c r="N996" s="174"/>
      <c r="O996" s="174"/>
      <c r="P996" s="174"/>
      <c r="Q996" s="174"/>
      <c r="R996" s="174"/>
      <c r="S996" s="174"/>
      <c r="T996" s="174"/>
      <c r="U996" s="174"/>
      <c r="V996" s="174"/>
      <c r="W996" s="174"/>
      <c r="X996" s="174"/>
      <c r="Y996" s="174"/>
      <c r="Z996" s="174"/>
    </row>
    <row r="997" spans="1:26" ht="12.75" customHeight="1" x14ac:dyDescent="0.2">
      <c r="A997" s="174"/>
      <c r="B997" s="174"/>
      <c r="C997" s="174"/>
      <c r="D997" s="174"/>
      <c r="E997" s="174"/>
      <c r="F997" s="174"/>
      <c r="G997" s="174"/>
      <c r="H997" s="174"/>
      <c r="I997" s="174"/>
      <c r="J997" s="174"/>
      <c r="K997" s="174"/>
      <c r="L997" s="174"/>
      <c r="M997" s="174"/>
      <c r="N997" s="174"/>
      <c r="O997" s="174"/>
      <c r="P997" s="174"/>
      <c r="Q997" s="174"/>
      <c r="R997" s="174"/>
      <c r="S997" s="174"/>
      <c r="T997" s="174"/>
      <c r="U997" s="174"/>
      <c r="V997" s="174"/>
      <c r="W997" s="174"/>
      <c r="X997" s="174"/>
      <c r="Y997" s="174"/>
      <c r="Z997" s="174"/>
    </row>
    <row r="998" spans="1:26" ht="12.75" customHeight="1" x14ac:dyDescent="0.2">
      <c r="A998" s="174"/>
      <c r="B998" s="174"/>
      <c r="C998" s="174"/>
      <c r="D998" s="174"/>
      <c r="E998" s="174"/>
      <c r="F998" s="174"/>
      <c r="G998" s="174"/>
      <c r="H998" s="174"/>
      <c r="I998" s="174"/>
      <c r="J998" s="174"/>
      <c r="K998" s="174"/>
      <c r="L998" s="174"/>
      <c r="M998" s="174"/>
      <c r="N998" s="174"/>
      <c r="O998" s="174"/>
      <c r="P998" s="174"/>
      <c r="Q998" s="174"/>
      <c r="R998" s="174"/>
      <c r="S998" s="174"/>
      <c r="T998" s="174"/>
      <c r="U998" s="174"/>
      <c r="V998" s="174"/>
      <c r="W998" s="174"/>
      <c r="X998" s="174"/>
      <c r="Y998" s="174"/>
      <c r="Z998" s="174"/>
    </row>
    <row r="999" spans="1:26" ht="12.75" customHeight="1" x14ac:dyDescent="0.2">
      <c r="A999" s="174"/>
      <c r="B999" s="174"/>
      <c r="C999" s="174"/>
      <c r="D999" s="174"/>
      <c r="E999" s="174"/>
      <c r="F999" s="174"/>
      <c r="G999" s="174"/>
      <c r="H999" s="174"/>
      <c r="I999" s="174"/>
      <c r="J999" s="174"/>
      <c r="K999" s="174"/>
      <c r="L999" s="174"/>
      <c r="M999" s="174"/>
      <c r="N999" s="174"/>
      <c r="O999" s="174"/>
      <c r="P999" s="174"/>
      <c r="Q999" s="174"/>
      <c r="R999" s="174"/>
      <c r="S999" s="174"/>
      <c r="T999" s="174"/>
      <c r="U999" s="174"/>
      <c r="V999" s="174"/>
      <c r="W999" s="174"/>
      <c r="X999" s="174"/>
      <c r="Y999" s="174"/>
      <c r="Z999" s="174"/>
    </row>
    <row r="1000" spans="1:26" ht="12.75" customHeight="1" x14ac:dyDescent="0.2">
      <c r="A1000" s="174"/>
      <c r="B1000" s="174"/>
      <c r="C1000" s="174"/>
      <c r="D1000" s="174"/>
      <c r="E1000" s="174"/>
      <c r="F1000" s="174"/>
      <c r="G1000" s="174"/>
      <c r="H1000" s="174"/>
      <c r="I1000" s="174"/>
      <c r="J1000" s="174"/>
      <c r="K1000" s="174"/>
      <c r="L1000" s="174"/>
      <c r="M1000" s="174"/>
      <c r="N1000" s="174"/>
      <c r="O1000" s="174"/>
      <c r="P1000" s="174"/>
      <c r="Q1000" s="174"/>
      <c r="R1000" s="174"/>
      <c r="S1000" s="174"/>
      <c r="T1000" s="174"/>
      <c r="U1000" s="174"/>
      <c r="V1000" s="174"/>
      <c r="W1000" s="174"/>
      <c r="X1000" s="174"/>
      <c r="Y1000" s="174"/>
      <c r="Z1000" s="174"/>
    </row>
  </sheetData>
  <sheetProtection algorithmName="SHA-512" hashValue="/zoCewa8K/jzOMM1iqpexcAtBFTs3wloDPkTOIMbC71Ril7mi312WoIdfHmTqTonlJyIkxMxDRZtATsqIEZJfQ==" saltValue="XjwNsm1seoQbaYhY/Diilg==" spinCount="100000" sheet="1" objects="1" scenarios="1" formatColumns="0"/>
  <mergeCells count="3">
    <mergeCell ref="A1:P1"/>
    <mergeCell ref="A2:P2"/>
    <mergeCell ref="A3:P3"/>
  </mergeCells>
  <printOptions horizontalCentered="1"/>
  <pageMargins left="0.19685039370078741" right="0.19685039370078741" top="0.59055118110236227" bottom="0.59055118110236227" header="0" footer="0"/>
  <pageSetup paperSize="9" fitToHeight="0" pageOrder="overThenDown"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94429"/>
    <pageSetUpPr fitToPage="1"/>
  </sheetPr>
  <dimension ref="A1:Z1000"/>
  <sheetViews>
    <sheetView showGridLines="0" workbookViewId="0">
      <selection sqref="A1:O36"/>
    </sheetView>
  </sheetViews>
  <sheetFormatPr defaultColWidth="12.7109375" defaultRowHeight="15" customHeight="1" x14ac:dyDescent="0.2"/>
  <cols>
    <col min="1" max="1" width="6.42578125" customWidth="1"/>
    <col min="2" max="2" width="42.140625" customWidth="1"/>
    <col min="3" max="15" width="12.42578125" customWidth="1"/>
    <col min="16" max="26" width="9.140625" customWidth="1"/>
  </cols>
  <sheetData>
    <row r="1" spans="1:26" ht="32.25" customHeight="1" x14ac:dyDescent="0.25">
      <c r="A1" s="550" t="str">
        <f>Capa!A1</f>
        <v>Contrato de Gestão nº. 05/19 celebrado entre a Fundação Clóvis Salgado e a Associação Pró-Cultura e Promoção das Artes</v>
      </c>
      <c r="B1" s="526"/>
      <c r="C1" s="526"/>
      <c r="D1" s="526"/>
      <c r="E1" s="526"/>
      <c r="F1" s="526"/>
      <c r="G1" s="526"/>
      <c r="H1" s="526"/>
      <c r="I1" s="526"/>
      <c r="J1" s="526"/>
      <c r="K1" s="526"/>
      <c r="L1" s="526"/>
      <c r="M1" s="526"/>
      <c r="N1" s="526"/>
      <c r="O1" s="527"/>
      <c r="P1" s="273"/>
      <c r="Q1" s="273"/>
      <c r="R1" s="273"/>
      <c r="S1" s="273"/>
      <c r="T1" s="273"/>
      <c r="U1" s="273"/>
      <c r="V1" s="13"/>
      <c r="W1" s="13"/>
      <c r="X1" s="13"/>
      <c r="Y1" s="13"/>
      <c r="Z1" s="13"/>
    </row>
    <row r="2" spans="1:26" ht="19.5" customHeight="1" x14ac:dyDescent="0.25">
      <c r="A2" s="550" t="str">
        <f>Capa!A3</f>
        <v>17º Relatório Gerencial Financeiro</v>
      </c>
      <c r="B2" s="526"/>
      <c r="C2" s="526"/>
      <c r="D2" s="526"/>
      <c r="E2" s="526"/>
      <c r="F2" s="526"/>
      <c r="G2" s="526"/>
      <c r="H2" s="526"/>
      <c r="I2" s="526"/>
      <c r="J2" s="526"/>
      <c r="K2" s="526"/>
      <c r="L2" s="526"/>
      <c r="M2" s="526"/>
      <c r="N2" s="526"/>
      <c r="O2" s="527"/>
      <c r="P2" s="273"/>
      <c r="Q2" s="273"/>
      <c r="R2" s="273"/>
      <c r="S2" s="273"/>
      <c r="T2" s="273"/>
      <c r="U2" s="273"/>
      <c r="V2" s="13"/>
      <c r="W2" s="13"/>
      <c r="X2" s="13"/>
      <c r="Y2" s="13"/>
      <c r="Z2" s="13"/>
    </row>
    <row r="3" spans="1:26" ht="19.5" customHeight="1" x14ac:dyDescent="0.25">
      <c r="A3" s="540" t="s">
        <v>918</v>
      </c>
      <c r="B3" s="526"/>
      <c r="C3" s="526"/>
      <c r="D3" s="526"/>
      <c r="E3" s="526"/>
      <c r="F3" s="526"/>
      <c r="G3" s="526"/>
      <c r="H3" s="526"/>
      <c r="I3" s="526"/>
      <c r="J3" s="526"/>
      <c r="K3" s="526"/>
      <c r="L3" s="526"/>
      <c r="M3" s="526"/>
      <c r="N3" s="526"/>
      <c r="O3" s="527"/>
      <c r="P3" s="274"/>
      <c r="Q3" s="274"/>
      <c r="R3" s="274"/>
      <c r="S3" s="274"/>
      <c r="T3" s="274"/>
      <c r="U3" s="274"/>
      <c r="V3" s="13"/>
      <c r="W3" s="13"/>
      <c r="X3" s="13"/>
      <c r="Y3" s="13"/>
      <c r="Z3" s="13"/>
    </row>
    <row r="4" spans="1:26" ht="24.75" customHeight="1" x14ac:dyDescent="0.2">
      <c r="A4" s="275"/>
      <c r="B4" s="276"/>
      <c r="C4" s="277">
        <f>Resumo!C4</f>
        <v>45292</v>
      </c>
      <c r="D4" s="277">
        <f>Resumo!D4</f>
        <v>45323</v>
      </c>
      <c r="E4" s="277">
        <f>Resumo!E4</f>
        <v>45352</v>
      </c>
      <c r="F4" s="277">
        <f>Resumo!F4</f>
        <v>45383</v>
      </c>
      <c r="G4" s="277">
        <f>Resumo!G4</f>
        <v>45413</v>
      </c>
      <c r="H4" s="277">
        <f>Resumo!H4</f>
        <v>45444</v>
      </c>
      <c r="I4" s="277">
        <f>Resumo!I4</f>
        <v>45474</v>
      </c>
      <c r="J4" s="277">
        <f>Resumo!J4</f>
        <v>45505</v>
      </c>
      <c r="K4" s="277">
        <f>Resumo!K4</f>
        <v>45536</v>
      </c>
      <c r="L4" s="277">
        <f>Resumo!L4</f>
        <v>45566</v>
      </c>
      <c r="M4" s="277">
        <f>Resumo!M4</f>
        <v>45597</v>
      </c>
      <c r="N4" s="277">
        <f>Resumo!N4</f>
        <v>45627</v>
      </c>
      <c r="O4" s="278" t="s">
        <v>82</v>
      </c>
      <c r="P4" s="13"/>
      <c r="Q4" s="13"/>
      <c r="R4" s="13"/>
      <c r="S4" s="13"/>
      <c r="T4" s="13"/>
      <c r="U4" s="13"/>
      <c r="V4" s="13"/>
      <c r="W4" s="13"/>
      <c r="X4" s="13"/>
      <c r="Y4" s="13"/>
      <c r="Z4" s="13"/>
    </row>
    <row r="5" spans="1:26" ht="24.75" customHeight="1" x14ac:dyDescent="0.2">
      <c r="A5" s="279" t="s">
        <v>919</v>
      </c>
      <c r="B5" s="280"/>
      <c r="C5" s="435">
        <f>1039781.64</f>
        <v>1039781.64</v>
      </c>
      <c r="D5" s="281">
        <f t="shared" ref="D5:N5" si="0">C36</f>
        <v>892296.15798748005</v>
      </c>
      <c r="E5" s="281">
        <f t="shared" si="0"/>
        <v>950838.97287438624</v>
      </c>
      <c r="F5" s="281">
        <f t="shared" si="0"/>
        <v>1038188.0214130756</v>
      </c>
      <c r="G5" s="281">
        <f t="shared" si="0"/>
        <v>1038188.0214130756</v>
      </c>
      <c r="H5" s="281">
        <f t="shared" si="0"/>
        <v>1038188.0214130756</v>
      </c>
      <c r="I5" s="281">
        <f t="shared" si="0"/>
        <v>1038188.0214130756</v>
      </c>
      <c r="J5" s="281">
        <f t="shared" si="0"/>
        <v>1038188.0214130756</v>
      </c>
      <c r="K5" s="281">
        <f t="shared" si="0"/>
        <v>1038188.0214130756</v>
      </c>
      <c r="L5" s="281">
        <f t="shared" si="0"/>
        <v>1038188.0214130756</v>
      </c>
      <c r="M5" s="281">
        <f t="shared" si="0"/>
        <v>1038188.0214130756</v>
      </c>
      <c r="N5" s="281">
        <f t="shared" si="0"/>
        <v>1038188.0214130756</v>
      </c>
      <c r="O5" s="282"/>
      <c r="P5" s="13"/>
      <c r="Q5" s="13"/>
      <c r="R5" s="13"/>
      <c r="S5" s="13"/>
      <c r="T5" s="13"/>
      <c r="U5" s="13"/>
      <c r="V5" s="13"/>
      <c r="W5" s="13"/>
      <c r="X5" s="13"/>
      <c r="Y5" s="13"/>
      <c r="Z5" s="13"/>
    </row>
    <row r="6" spans="1:26" ht="21" customHeight="1" x14ac:dyDescent="0.2">
      <c r="A6" s="283" t="s">
        <v>920</v>
      </c>
      <c r="B6" s="283"/>
      <c r="C6" s="284"/>
      <c r="D6" s="284"/>
      <c r="E6" s="284"/>
      <c r="F6" s="284"/>
      <c r="G6" s="284"/>
      <c r="H6" s="284"/>
      <c r="I6" s="284"/>
      <c r="J6" s="284"/>
      <c r="K6" s="284"/>
      <c r="L6" s="284"/>
      <c r="M6" s="284"/>
      <c r="N6" s="284"/>
      <c r="O6" s="284"/>
      <c r="P6" s="13"/>
      <c r="Q6" s="13"/>
      <c r="R6" s="13"/>
      <c r="S6" s="13"/>
      <c r="T6" s="13"/>
      <c r="U6" s="13"/>
      <c r="V6" s="13"/>
      <c r="W6" s="13"/>
      <c r="X6" s="13"/>
      <c r="Y6" s="13"/>
      <c r="Z6" s="13"/>
    </row>
    <row r="7" spans="1:26" ht="13.5" customHeight="1" x14ac:dyDescent="0.2">
      <c r="A7" s="285" t="s">
        <v>174</v>
      </c>
      <c r="B7" s="286" t="s">
        <v>175</v>
      </c>
      <c r="C7" s="434">
        <v>88114.923987479982</v>
      </c>
      <c r="D7" s="434">
        <v>79736.621550000069</v>
      </c>
      <c r="E7" s="434">
        <v>79692.433325280072</v>
      </c>
      <c r="F7" s="434">
        <v>0</v>
      </c>
      <c r="G7" s="434">
        <v>0</v>
      </c>
      <c r="H7" s="434">
        <v>0</v>
      </c>
      <c r="I7" s="434">
        <v>0</v>
      </c>
      <c r="J7" s="434">
        <v>0</v>
      </c>
      <c r="K7" s="434">
        <v>0</v>
      </c>
      <c r="L7" s="434">
        <v>0</v>
      </c>
      <c r="M7" s="434">
        <v>0</v>
      </c>
      <c r="N7" s="434">
        <v>0</v>
      </c>
      <c r="O7" s="287">
        <f t="shared" ref="O7:O15" si="1">SUM(C7:N7)</f>
        <v>247543.97886276012</v>
      </c>
      <c r="P7" s="13"/>
      <c r="Q7" s="13"/>
      <c r="R7" s="13"/>
      <c r="S7" s="13"/>
      <c r="T7" s="13"/>
      <c r="U7" s="13"/>
      <c r="V7" s="13"/>
      <c r="W7" s="13"/>
      <c r="X7" s="13"/>
      <c r="Y7" s="13"/>
      <c r="Z7" s="13"/>
    </row>
    <row r="8" spans="1:26" ht="13.5" customHeight="1" x14ac:dyDescent="0.2">
      <c r="A8" s="285" t="s">
        <v>176</v>
      </c>
      <c r="B8" s="286" t="s">
        <v>177</v>
      </c>
      <c r="C8" s="434">
        <v>3311.56</v>
      </c>
      <c r="D8" s="434">
        <v>2953.6</v>
      </c>
      <c r="E8" s="434">
        <v>2947.0451999999996</v>
      </c>
      <c r="F8" s="434">
        <v>0</v>
      </c>
      <c r="G8" s="434">
        <v>0</v>
      </c>
      <c r="H8" s="434">
        <v>0</v>
      </c>
      <c r="I8" s="434">
        <v>0</v>
      </c>
      <c r="J8" s="434">
        <v>0</v>
      </c>
      <c r="K8" s="434">
        <v>0</v>
      </c>
      <c r="L8" s="434">
        <v>0</v>
      </c>
      <c r="M8" s="434">
        <v>0</v>
      </c>
      <c r="N8" s="434">
        <v>0</v>
      </c>
      <c r="O8" s="287">
        <f t="shared" si="1"/>
        <v>9212.2052000000003</v>
      </c>
      <c r="P8" s="13"/>
      <c r="Q8" s="13"/>
      <c r="R8" s="13"/>
      <c r="S8" s="13"/>
      <c r="T8" s="13"/>
      <c r="U8" s="13"/>
      <c r="V8" s="13"/>
      <c r="W8" s="13"/>
      <c r="X8" s="13"/>
      <c r="Y8" s="13"/>
      <c r="Z8" s="13"/>
    </row>
    <row r="9" spans="1:26" ht="13.5" customHeight="1" x14ac:dyDescent="0.2">
      <c r="A9" s="285" t="s">
        <v>178</v>
      </c>
      <c r="B9" s="286" t="s">
        <v>179</v>
      </c>
      <c r="C9" s="434">
        <v>26595.053999999978</v>
      </c>
      <c r="D9" s="434">
        <v>23586.084800000001</v>
      </c>
      <c r="E9" s="434">
        <v>23390.670799999996</v>
      </c>
      <c r="F9" s="434">
        <v>0</v>
      </c>
      <c r="G9" s="434">
        <v>0</v>
      </c>
      <c r="H9" s="434">
        <v>0</v>
      </c>
      <c r="I9" s="434">
        <v>0</v>
      </c>
      <c r="J9" s="434">
        <v>0</v>
      </c>
      <c r="K9" s="434">
        <v>0</v>
      </c>
      <c r="L9" s="434">
        <v>0</v>
      </c>
      <c r="M9" s="434">
        <v>0</v>
      </c>
      <c r="N9" s="434">
        <v>0</v>
      </c>
      <c r="O9" s="287">
        <f t="shared" si="1"/>
        <v>73571.809599999979</v>
      </c>
      <c r="P9" s="13"/>
      <c r="Q9" s="13"/>
      <c r="R9" s="13"/>
      <c r="S9" s="13"/>
      <c r="T9" s="13"/>
      <c r="U9" s="13"/>
      <c r="V9" s="13"/>
      <c r="W9" s="13"/>
      <c r="X9" s="13"/>
      <c r="Y9" s="13"/>
      <c r="Z9" s="13"/>
    </row>
    <row r="10" spans="1:26" ht="13.5" customHeight="1" x14ac:dyDescent="0.2">
      <c r="A10" s="285" t="s">
        <v>180</v>
      </c>
      <c r="B10" s="286" t="s">
        <v>181</v>
      </c>
      <c r="C10" s="434"/>
      <c r="D10" s="434">
        <v>15142.23</v>
      </c>
      <c r="E10" s="434">
        <v>5102.8500000000004</v>
      </c>
      <c r="F10" s="434">
        <v>0</v>
      </c>
      <c r="G10" s="434">
        <v>0</v>
      </c>
      <c r="H10" s="434">
        <v>0</v>
      </c>
      <c r="I10" s="434">
        <v>0</v>
      </c>
      <c r="J10" s="434">
        <v>0</v>
      </c>
      <c r="K10" s="434">
        <v>0</v>
      </c>
      <c r="L10" s="434">
        <v>0</v>
      </c>
      <c r="M10" s="434">
        <v>0</v>
      </c>
      <c r="N10" s="434">
        <v>0</v>
      </c>
      <c r="O10" s="287">
        <f t="shared" si="1"/>
        <v>20245.080000000002</v>
      </c>
      <c r="P10" s="13"/>
      <c r="Q10" s="13"/>
      <c r="R10" s="13"/>
      <c r="S10" s="13"/>
      <c r="T10" s="13"/>
      <c r="U10" s="13"/>
      <c r="V10" s="13"/>
      <c r="W10" s="13"/>
      <c r="X10" s="13"/>
      <c r="Y10" s="13"/>
      <c r="Z10" s="13"/>
    </row>
    <row r="11" spans="1:26" ht="13.5" customHeight="1" x14ac:dyDescent="0.2">
      <c r="A11" s="285" t="s">
        <v>182</v>
      </c>
      <c r="B11" s="286" t="s">
        <v>183</v>
      </c>
      <c r="C11" s="434"/>
      <c r="D11" s="434">
        <v>30250.52</v>
      </c>
      <c r="E11" s="434">
        <v>32080.813016399996</v>
      </c>
      <c r="F11" s="434">
        <v>0</v>
      </c>
      <c r="G11" s="434">
        <v>0</v>
      </c>
      <c r="H11" s="434">
        <v>0</v>
      </c>
      <c r="I11" s="434">
        <v>0</v>
      </c>
      <c r="J11" s="434">
        <v>0</v>
      </c>
      <c r="K11" s="434">
        <v>0</v>
      </c>
      <c r="L11" s="434">
        <v>0</v>
      </c>
      <c r="M11" s="434">
        <v>0</v>
      </c>
      <c r="N11" s="434">
        <v>0</v>
      </c>
      <c r="O11" s="287">
        <f t="shared" si="1"/>
        <v>62331.333016399993</v>
      </c>
      <c r="P11" s="13"/>
      <c r="Q11" s="13"/>
      <c r="R11" s="13"/>
      <c r="S11" s="13"/>
      <c r="T11" s="13"/>
      <c r="U11" s="13"/>
      <c r="V11" s="13"/>
      <c r="W11" s="13"/>
      <c r="X11" s="13"/>
      <c r="Y11" s="13"/>
      <c r="Z11" s="13"/>
    </row>
    <row r="12" spans="1:26" ht="13.5" customHeight="1" x14ac:dyDescent="0.2">
      <c r="A12" s="285" t="s">
        <v>184</v>
      </c>
      <c r="B12" s="286" t="s">
        <v>185</v>
      </c>
      <c r="C12" s="434"/>
      <c r="D12" s="434">
        <v>22069.97</v>
      </c>
      <c r="E12" s="434">
        <v>30163.17</v>
      </c>
      <c r="F12" s="434">
        <v>0</v>
      </c>
      <c r="G12" s="434">
        <v>0</v>
      </c>
      <c r="H12" s="434">
        <v>0</v>
      </c>
      <c r="I12" s="434">
        <v>0</v>
      </c>
      <c r="J12" s="434">
        <v>0</v>
      </c>
      <c r="K12" s="434">
        <v>0</v>
      </c>
      <c r="L12" s="434">
        <v>0</v>
      </c>
      <c r="M12" s="434">
        <v>0</v>
      </c>
      <c r="N12" s="434">
        <v>0</v>
      </c>
      <c r="O12" s="287">
        <f t="shared" si="1"/>
        <v>52233.14</v>
      </c>
      <c r="P12" s="13"/>
      <c r="Q12" s="13"/>
      <c r="R12" s="13"/>
      <c r="S12" s="13"/>
      <c r="T12" s="13"/>
      <c r="U12" s="13"/>
      <c r="V12" s="13"/>
      <c r="W12" s="13"/>
      <c r="X12" s="13"/>
      <c r="Y12" s="13"/>
      <c r="Z12" s="13"/>
    </row>
    <row r="13" spans="1:26" ht="12.75" customHeight="1" x14ac:dyDescent="0.2">
      <c r="A13" s="285" t="s">
        <v>186</v>
      </c>
      <c r="B13" s="286" t="s">
        <v>187</v>
      </c>
      <c r="C13" s="434"/>
      <c r="D13" s="434">
        <v>11837.538536906155</v>
      </c>
      <c r="E13" s="434">
        <v>24811.666197009414</v>
      </c>
      <c r="F13" s="434">
        <v>0</v>
      </c>
      <c r="G13" s="434">
        <v>0</v>
      </c>
      <c r="H13" s="434">
        <v>0</v>
      </c>
      <c r="I13" s="434">
        <v>0</v>
      </c>
      <c r="J13" s="434">
        <v>0</v>
      </c>
      <c r="K13" s="434">
        <v>0</v>
      </c>
      <c r="L13" s="434">
        <v>0</v>
      </c>
      <c r="M13" s="434">
        <v>0</v>
      </c>
      <c r="N13" s="434">
        <v>0</v>
      </c>
      <c r="O13" s="287">
        <f t="shared" si="1"/>
        <v>36649.204733915569</v>
      </c>
      <c r="P13" s="13"/>
      <c r="Q13" s="13"/>
      <c r="R13" s="13"/>
      <c r="S13" s="13"/>
      <c r="T13" s="13"/>
      <c r="U13" s="13"/>
      <c r="V13" s="13"/>
      <c r="W13" s="13"/>
      <c r="X13" s="13"/>
      <c r="Y13" s="13"/>
      <c r="Z13" s="13"/>
    </row>
    <row r="14" spans="1:26" ht="24" x14ac:dyDescent="0.2">
      <c r="A14" s="285" t="s">
        <v>188</v>
      </c>
      <c r="B14" s="286" t="s">
        <v>189</v>
      </c>
      <c r="C14" s="434"/>
      <c r="D14" s="434">
        <v>12585.07</v>
      </c>
      <c r="E14" s="434">
        <v>11726.76</v>
      </c>
      <c r="F14" s="434">
        <v>0</v>
      </c>
      <c r="G14" s="434">
        <v>0</v>
      </c>
      <c r="H14" s="434">
        <v>0</v>
      </c>
      <c r="I14" s="434">
        <v>0</v>
      </c>
      <c r="J14" s="434">
        <v>0</v>
      </c>
      <c r="K14" s="434">
        <v>0</v>
      </c>
      <c r="L14" s="434">
        <v>0</v>
      </c>
      <c r="M14" s="434">
        <v>0</v>
      </c>
      <c r="N14" s="434">
        <v>0</v>
      </c>
      <c r="O14" s="287">
        <f t="shared" si="1"/>
        <v>24311.83</v>
      </c>
      <c r="P14" s="13"/>
      <c r="Q14" s="13"/>
      <c r="R14" s="13"/>
      <c r="S14" s="13"/>
      <c r="T14" s="13"/>
      <c r="U14" s="13"/>
      <c r="V14" s="13"/>
      <c r="W14" s="13"/>
      <c r="X14" s="13"/>
      <c r="Y14" s="13"/>
      <c r="Z14" s="13"/>
    </row>
    <row r="15" spans="1:26" ht="24.75" customHeight="1" x14ac:dyDescent="0.2">
      <c r="A15" s="288" t="s">
        <v>921</v>
      </c>
      <c r="B15" s="289"/>
      <c r="C15" s="290">
        <f t="shared" ref="C15:N15" si="2">SUBTOTAL(109,C7:C14)</f>
        <v>118021.53798747995</v>
      </c>
      <c r="D15" s="290">
        <f t="shared" si="2"/>
        <v>198161.63488690622</v>
      </c>
      <c r="E15" s="290">
        <f t="shared" si="2"/>
        <v>209915.40853868946</v>
      </c>
      <c r="F15" s="290">
        <f t="shared" si="2"/>
        <v>0</v>
      </c>
      <c r="G15" s="290">
        <f t="shared" si="2"/>
        <v>0</v>
      </c>
      <c r="H15" s="290">
        <f t="shared" si="2"/>
        <v>0</v>
      </c>
      <c r="I15" s="290">
        <f t="shared" si="2"/>
        <v>0</v>
      </c>
      <c r="J15" s="290">
        <f t="shared" si="2"/>
        <v>0</v>
      </c>
      <c r="K15" s="290">
        <f t="shared" si="2"/>
        <v>0</v>
      </c>
      <c r="L15" s="290">
        <f t="shared" si="2"/>
        <v>0</v>
      </c>
      <c r="M15" s="290">
        <f t="shared" si="2"/>
        <v>0</v>
      </c>
      <c r="N15" s="290">
        <f t="shared" si="2"/>
        <v>0</v>
      </c>
      <c r="O15" s="290">
        <f t="shared" si="1"/>
        <v>526098.58141307568</v>
      </c>
      <c r="P15" s="13"/>
      <c r="Q15" s="13"/>
      <c r="R15" s="13"/>
      <c r="S15" s="13"/>
      <c r="T15" s="13"/>
      <c r="U15" s="13"/>
      <c r="V15" s="13"/>
      <c r="W15" s="13"/>
      <c r="X15" s="13"/>
      <c r="Y15" s="13"/>
      <c r="Z15" s="13"/>
    </row>
    <row r="16" spans="1:26" ht="21" customHeight="1" x14ac:dyDescent="0.2">
      <c r="A16" s="561" t="s">
        <v>922</v>
      </c>
      <c r="B16" s="527"/>
      <c r="C16" s="291"/>
      <c r="D16" s="286"/>
      <c r="E16" s="286"/>
      <c r="F16" s="286"/>
      <c r="G16" s="286"/>
      <c r="H16" s="286"/>
      <c r="I16" s="286"/>
      <c r="J16" s="286"/>
      <c r="K16" s="286"/>
      <c r="L16" s="286"/>
      <c r="M16" s="286"/>
      <c r="N16" s="286"/>
      <c r="O16" s="287"/>
      <c r="P16" s="13"/>
      <c r="Q16" s="13"/>
      <c r="R16" s="13"/>
      <c r="S16" s="13"/>
      <c r="T16" s="13"/>
      <c r="U16" s="13"/>
      <c r="V16" s="13"/>
      <c r="W16" s="13"/>
      <c r="X16" s="13"/>
      <c r="Y16" s="13"/>
      <c r="Z16" s="13"/>
    </row>
    <row r="17" spans="1:26" ht="13.5" customHeight="1" x14ac:dyDescent="0.2">
      <c r="A17" s="285" t="s">
        <v>174</v>
      </c>
      <c r="B17" s="286" t="s">
        <v>175</v>
      </c>
      <c r="C17" s="434">
        <v>0</v>
      </c>
      <c r="D17" s="434">
        <v>0</v>
      </c>
      <c r="E17" s="434">
        <v>0</v>
      </c>
      <c r="F17" s="434">
        <v>0</v>
      </c>
      <c r="G17" s="434">
        <v>0</v>
      </c>
      <c r="H17" s="434">
        <v>0</v>
      </c>
      <c r="I17" s="434">
        <v>0</v>
      </c>
      <c r="J17" s="434">
        <v>0</v>
      </c>
      <c r="K17" s="434">
        <v>0</v>
      </c>
      <c r="L17" s="434">
        <v>0</v>
      </c>
      <c r="M17" s="434">
        <v>0</v>
      </c>
      <c r="N17" s="434">
        <v>0</v>
      </c>
      <c r="O17" s="287">
        <f t="shared" ref="O17:O25" si="3">SUM(C17:N17)</f>
        <v>0</v>
      </c>
      <c r="P17" s="13"/>
      <c r="Q17" s="13"/>
      <c r="R17" s="13"/>
      <c r="S17" s="13"/>
      <c r="T17" s="13"/>
      <c r="U17" s="13"/>
      <c r="V17" s="13"/>
      <c r="W17" s="13"/>
      <c r="X17" s="13"/>
      <c r="Y17" s="13"/>
      <c r="Z17" s="13"/>
    </row>
    <row r="18" spans="1:26" ht="13.5" customHeight="1" x14ac:dyDescent="0.2">
      <c r="A18" s="285" t="s">
        <v>176</v>
      </c>
      <c r="B18" s="286" t="s">
        <v>177</v>
      </c>
      <c r="C18" s="434">
        <v>0</v>
      </c>
      <c r="D18" s="434">
        <v>0</v>
      </c>
      <c r="E18" s="434">
        <v>0</v>
      </c>
      <c r="F18" s="434">
        <v>0</v>
      </c>
      <c r="G18" s="434">
        <v>0</v>
      </c>
      <c r="H18" s="434">
        <v>0</v>
      </c>
      <c r="I18" s="434">
        <v>0</v>
      </c>
      <c r="J18" s="434">
        <v>0</v>
      </c>
      <c r="K18" s="434">
        <v>0</v>
      </c>
      <c r="L18" s="434">
        <v>0</v>
      </c>
      <c r="M18" s="434">
        <v>0</v>
      </c>
      <c r="N18" s="434">
        <v>0</v>
      </c>
      <c r="O18" s="287">
        <f t="shared" si="3"/>
        <v>0</v>
      </c>
      <c r="P18" s="13"/>
      <c r="Q18" s="13"/>
      <c r="R18" s="13"/>
      <c r="S18" s="13"/>
      <c r="T18" s="13"/>
      <c r="U18" s="13"/>
      <c r="V18" s="13"/>
      <c r="W18" s="13"/>
      <c r="X18" s="13"/>
      <c r="Y18" s="13"/>
      <c r="Z18" s="13"/>
    </row>
    <row r="19" spans="1:26" ht="13.5" customHeight="1" x14ac:dyDescent="0.2">
      <c r="A19" s="285" t="s">
        <v>178</v>
      </c>
      <c r="B19" s="286" t="s">
        <v>179</v>
      </c>
      <c r="C19" s="434">
        <v>0</v>
      </c>
      <c r="D19" s="434">
        <v>0</v>
      </c>
      <c r="E19" s="434">
        <v>0</v>
      </c>
      <c r="F19" s="434">
        <v>0</v>
      </c>
      <c r="G19" s="434">
        <v>0</v>
      </c>
      <c r="H19" s="434">
        <v>0</v>
      </c>
      <c r="I19" s="434">
        <v>0</v>
      </c>
      <c r="J19" s="434">
        <v>0</v>
      </c>
      <c r="K19" s="434">
        <v>0</v>
      </c>
      <c r="L19" s="434">
        <v>0</v>
      </c>
      <c r="M19" s="434">
        <v>0</v>
      </c>
      <c r="N19" s="434">
        <v>0</v>
      </c>
      <c r="O19" s="287">
        <f t="shared" si="3"/>
        <v>0</v>
      </c>
      <c r="P19" s="13"/>
      <c r="Q19" s="13"/>
      <c r="R19" s="13"/>
      <c r="S19" s="13"/>
      <c r="T19" s="13"/>
      <c r="U19" s="13"/>
      <c r="V19" s="13"/>
      <c r="W19" s="13"/>
      <c r="X19" s="13"/>
      <c r="Y19" s="13"/>
      <c r="Z19" s="13"/>
    </row>
    <row r="20" spans="1:26" ht="13.5" customHeight="1" x14ac:dyDescent="0.2">
      <c r="A20" s="285" t="s">
        <v>180</v>
      </c>
      <c r="B20" s="286" t="s">
        <v>181</v>
      </c>
      <c r="C20" s="434">
        <v>0</v>
      </c>
      <c r="D20" s="434">
        <v>0</v>
      </c>
      <c r="E20" s="434">
        <v>0</v>
      </c>
      <c r="F20" s="434">
        <v>0</v>
      </c>
      <c r="G20" s="434">
        <v>0</v>
      </c>
      <c r="H20" s="434">
        <v>0</v>
      </c>
      <c r="I20" s="434">
        <v>0</v>
      </c>
      <c r="J20" s="434">
        <v>0</v>
      </c>
      <c r="K20" s="434">
        <v>0</v>
      </c>
      <c r="L20" s="434">
        <v>0</v>
      </c>
      <c r="M20" s="434">
        <v>0</v>
      </c>
      <c r="N20" s="434">
        <v>0</v>
      </c>
      <c r="O20" s="287">
        <f t="shared" si="3"/>
        <v>0</v>
      </c>
      <c r="P20" s="13"/>
      <c r="Q20" s="13"/>
      <c r="R20" s="13"/>
      <c r="S20" s="13"/>
      <c r="T20" s="13"/>
      <c r="U20" s="13"/>
      <c r="V20" s="13"/>
      <c r="W20" s="13"/>
      <c r="X20" s="13"/>
      <c r="Y20" s="13"/>
      <c r="Z20" s="13"/>
    </row>
    <row r="21" spans="1:26" ht="13.5" customHeight="1" x14ac:dyDescent="0.2">
      <c r="A21" s="285" t="s">
        <v>182</v>
      </c>
      <c r="B21" s="286" t="s">
        <v>183</v>
      </c>
      <c r="C21" s="434">
        <v>0</v>
      </c>
      <c r="D21" s="434">
        <v>0</v>
      </c>
      <c r="E21" s="434">
        <v>0</v>
      </c>
      <c r="F21" s="434">
        <v>0</v>
      </c>
      <c r="G21" s="434">
        <v>0</v>
      </c>
      <c r="H21" s="434">
        <v>0</v>
      </c>
      <c r="I21" s="434">
        <v>0</v>
      </c>
      <c r="J21" s="434">
        <v>0</v>
      </c>
      <c r="K21" s="434">
        <v>0</v>
      </c>
      <c r="L21" s="434">
        <v>0</v>
      </c>
      <c r="M21" s="434">
        <v>0</v>
      </c>
      <c r="N21" s="434">
        <v>0</v>
      </c>
      <c r="O21" s="287">
        <f t="shared" si="3"/>
        <v>0</v>
      </c>
      <c r="P21" s="13"/>
      <c r="Q21" s="13"/>
      <c r="R21" s="13"/>
      <c r="S21" s="13"/>
      <c r="T21" s="13"/>
      <c r="U21" s="13"/>
      <c r="V21" s="13"/>
      <c r="W21" s="13"/>
      <c r="X21" s="13"/>
      <c r="Y21" s="13"/>
      <c r="Z21" s="13"/>
    </row>
    <row r="22" spans="1:26" ht="13.5" customHeight="1" x14ac:dyDescent="0.2">
      <c r="A22" s="285" t="s">
        <v>184</v>
      </c>
      <c r="B22" s="286" t="s">
        <v>185</v>
      </c>
      <c r="C22" s="434">
        <v>46697.66</v>
      </c>
      <c r="D22" s="434">
        <v>0</v>
      </c>
      <c r="E22" s="434">
        <v>0</v>
      </c>
      <c r="F22" s="434">
        <v>0</v>
      </c>
      <c r="G22" s="434">
        <v>0</v>
      </c>
      <c r="H22" s="434">
        <v>0</v>
      </c>
      <c r="I22" s="434">
        <v>0</v>
      </c>
      <c r="J22" s="434">
        <v>0</v>
      </c>
      <c r="K22" s="434">
        <v>0</v>
      </c>
      <c r="L22" s="434">
        <v>0</v>
      </c>
      <c r="M22" s="434">
        <v>0</v>
      </c>
      <c r="N22" s="434">
        <v>0</v>
      </c>
      <c r="O22" s="287">
        <f t="shared" si="3"/>
        <v>46697.66</v>
      </c>
      <c r="P22" s="13"/>
      <c r="Q22" s="13"/>
      <c r="R22" s="13"/>
      <c r="S22" s="13"/>
      <c r="T22" s="13"/>
      <c r="U22" s="13"/>
      <c r="V22" s="13"/>
      <c r="W22" s="13"/>
      <c r="X22" s="13"/>
      <c r="Y22" s="13"/>
      <c r="Z22" s="13"/>
    </row>
    <row r="23" spans="1:26" ht="13.5" customHeight="1" x14ac:dyDescent="0.2">
      <c r="A23" s="285" t="s">
        <v>186</v>
      </c>
      <c r="B23" s="286" t="s">
        <v>187</v>
      </c>
      <c r="C23" s="434">
        <v>0</v>
      </c>
      <c r="D23" s="434">
        <v>0</v>
      </c>
      <c r="E23" s="434">
        <v>0</v>
      </c>
      <c r="F23" s="434">
        <v>0</v>
      </c>
      <c r="G23" s="434">
        <v>0</v>
      </c>
      <c r="H23" s="434">
        <v>0</v>
      </c>
      <c r="I23" s="434">
        <v>0</v>
      </c>
      <c r="J23" s="434">
        <v>0</v>
      </c>
      <c r="K23" s="434">
        <v>0</v>
      </c>
      <c r="L23" s="434">
        <v>0</v>
      </c>
      <c r="M23" s="434">
        <v>0</v>
      </c>
      <c r="N23" s="434">
        <v>0</v>
      </c>
      <c r="O23" s="287">
        <f t="shared" si="3"/>
        <v>0</v>
      </c>
      <c r="P23" s="13"/>
      <c r="Q23" s="13"/>
      <c r="R23" s="13"/>
      <c r="S23" s="13"/>
      <c r="T23" s="13"/>
      <c r="U23" s="13"/>
      <c r="V23" s="13"/>
      <c r="W23" s="13"/>
      <c r="X23" s="13"/>
      <c r="Y23" s="13"/>
      <c r="Z23" s="13"/>
    </row>
    <row r="24" spans="1:26" ht="24" x14ac:dyDescent="0.2">
      <c r="A24" s="285" t="s">
        <v>188</v>
      </c>
      <c r="B24" s="286" t="s">
        <v>189</v>
      </c>
      <c r="C24" s="434">
        <f>20434.61+0.24</f>
        <v>20434.850000000002</v>
      </c>
      <c r="D24" s="434">
        <v>0</v>
      </c>
      <c r="E24" s="434">
        <v>0</v>
      </c>
      <c r="F24" s="434">
        <v>0</v>
      </c>
      <c r="G24" s="434">
        <v>0</v>
      </c>
      <c r="H24" s="434">
        <v>0</v>
      </c>
      <c r="I24" s="434">
        <v>0</v>
      </c>
      <c r="J24" s="434">
        <v>0</v>
      </c>
      <c r="K24" s="434">
        <v>0</v>
      </c>
      <c r="L24" s="434">
        <v>0</v>
      </c>
      <c r="M24" s="434">
        <v>0</v>
      </c>
      <c r="N24" s="434">
        <v>0</v>
      </c>
      <c r="O24" s="287">
        <f t="shared" si="3"/>
        <v>20434.850000000002</v>
      </c>
      <c r="P24" s="13"/>
      <c r="Q24" s="13"/>
      <c r="R24" s="13"/>
      <c r="S24" s="13"/>
      <c r="T24" s="13"/>
      <c r="U24" s="13"/>
      <c r="V24" s="13"/>
      <c r="W24" s="13"/>
      <c r="X24" s="13"/>
      <c r="Y24" s="13"/>
      <c r="Z24" s="13"/>
    </row>
    <row r="25" spans="1:26" ht="24.75" customHeight="1" x14ac:dyDescent="0.2">
      <c r="A25" s="288" t="s">
        <v>923</v>
      </c>
      <c r="B25" s="289"/>
      <c r="C25" s="290">
        <f t="shared" ref="C25:N25" si="4">SUBTOTAL(109,C17:C24)</f>
        <v>67132.510000000009</v>
      </c>
      <c r="D25" s="290">
        <f t="shared" si="4"/>
        <v>0</v>
      </c>
      <c r="E25" s="290">
        <f t="shared" si="4"/>
        <v>0</v>
      </c>
      <c r="F25" s="290">
        <f t="shared" si="4"/>
        <v>0</v>
      </c>
      <c r="G25" s="290">
        <f t="shared" si="4"/>
        <v>0</v>
      </c>
      <c r="H25" s="290">
        <f t="shared" si="4"/>
        <v>0</v>
      </c>
      <c r="I25" s="290">
        <f t="shared" si="4"/>
        <v>0</v>
      </c>
      <c r="J25" s="290">
        <f t="shared" si="4"/>
        <v>0</v>
      </c>
      <c r="K25" s="290">
        <f t="shared" si="4"/>
        <v>0</v>
      </c>
      <c r="L25" s="290">
        <f t="shared" si="4"/>
        <v>0</v>
      </c>
      <c r="M25" s="290">
        <f t="shared" si="4"/>
        <v>0</v>
      </c>
      <c r="N25" s="290">
        <f t="shared" si="4"/>
        <v>0</v>
      </c>
      <c r="O25" s="290">
        <f t="shared" si="3"/>
        <v>67132.510000000009</v>
      </c>
      <c r="P25" s="13"/>
      <c r="Q25" s="13"/>
      <c r="R25" s="13"/>
      <c r="S25" s="13"/>
      <c r="T25" s="13"/>
      <c r="U25" s="13"/>
      <c r="V25" s="13"/>
      <c r="W25" s="13"/>
      <c r="X25" s="13"/>
      <c r="Y25" s="13"/>
      <c r="Z25" s="13"/>
    </row>
    <row r="26" spans="1:26" ht="21" customHeight="1" x14ac:dyDescent="0.2">
      <c r="A26" s="561" t="s">
        <v>924</v>
      </c>
      <c r="B26" s="527"/>
      <c r="C26" s="291"/>
      <c r="D26" s="286"/>
      <c r="E26" s="286"/>
      <c r="F26" s="286"/>
      <c r="G26" s="286"/>
      <c r="H26" s="286"/>
      <c r="I26" s="286"/>
      <c r="J26" s="286"/>
      <c r="K26" s="286"/>
      <c r="L26" s="286"/>
      <c r="M26" s="286"/>
      <c r="N26" s="286"/>
      <c r="O26" s="287"/>
      <c r="P26" s="13"/>
      <c r="Q26" s="13"/>
      <c r="R26" s="13"/>
      <c r="S26" s="13"/>
      <c r="T26" s="13"/>
      <c r="U26" s="13"/>
      <c r="V26" s="13"/>
      <c r="W26" s="13"/>
      <c r="X26" s="13"/>
      <c r="Y26" s="13"/>
      <c r="Z26" s="13"/>
    </row>
    <row r="27" spans="1:26" ht="13.5" customHeight="1" x14ac:dyDescent="0.2">
      <c r="A27" s="285" t="s">
        <v>174</v>
      </c>
      <c r="B27" s="286" t="s">
        <v>175</v>
      </c>
      <c r="C27" s="287">
        <f>'Analítico Cx.'!C34</f>
        <v>68996.509999999995</v>
      </c>
      <c r="D27" s="287">
        <f>'Analítico Cx.'!D34</f>
        <v>88114.92</v>
      </c>
      <c r="E27" s="287">
        <f>'Analítico Cx.'!E34</f>
        <v>79736.62</v>
      </c>
      <c r="F27" s="287">
        <f>'Analítico Cx.'!F34</f>
        <v>0</v>
      </c>
      <c r="G27" s="287">
        <f>'Analítico Cx.'!G34</f>
        <v>0</v>
      </c>
      <c r="H27" s="287">
        <f>'Analítico Cx.'!H34</f>
        <v>0</v>
      </c>
      <c r="I27" s="287">
        <f>'Analítico Cx.'!I34</f>
        <v>0</v>
      </c>
      <c r="J27" s="287">
        <f>'Analítico Cx.'!J34</f>
        <v>0</v>
      </c>
      <c r="K27" s="287">
        <f>'Analítico Cx.'!K34</f>
        <v>0</v>
      </c>
      <c r="L27" s="287">
        <f>'Analítico Cx.'!L34</f>
        <v>0</v>
      </c>
      <c r="M27" s="287">
        <f>'Analítico Cx.'!M34</f>
        <v>0</v>
      </c>
      <c r="N27" s="287">
        <f>'Analítico Cx.'!N34</f>
        <v>0</v>
      </c>
      <c r="O27" s="287">
        <f t="shared" ref="O27:O35" si="5">SUM(C27:N27)</f>
        <v>236848.05</v>
      </c>
      <c r="P27" s="13"/>
      <c r="Q27" s="13"/>
      <c r="R27" s="13"/>
      <c r="S27" s="13"/>
      <c r="T27" s="13"/>
      <c r="U27" s="13"/>
      <c r="V27" s="13"/>
      <c r="W27" s="13"/>
      <c r="X27" s="13"/>
      <c r="Y27" s="13"/>
      <c r="Z27" s="13"/>
    </row>
    <row r="28" spans="1:26" ht="13.5" customHeight="1" x14ac:dyDescent="0.2">
      <c r="A28" s="285" t="s">
        <v>176</v>
      </c>
      <c r="B28" s="286" t="s">
        <v>177</v>
      </c>
      <c r="C28" s="287">
        <f>'Analítico Cx.'!C35</f>
        <v>2912.4</v>
      </c>
      <c r="D28" s="287">
        <f>'Analítico Cx.'!D35</f>
        <v>3311.56</v>
      </c>
      <c r="E28" s="287">
        <f>'Analítico Cx.'!E35</f>
        <v>2953.6000000000004</v>
      </c>
      <c r="F28" s="287">
        <f>'Analítico Cx.'!F35</f>
        <v>0</v>
      </c>
      <c r="G28" s="287">
        <f>'Analítico Cx.'!G35</f>
        <v>0</v>
      </c>
      <c r="H28" s="287">
        <f>'Analítico Cx.'!H35</f>
        <v>0</v>
      </c>
      <c r="I28" s="287">
        <f>'Analítico Cx.'!I35</f>
        <v>0</v>
      </c>
      <c r="J28" s="287">
        <f>'Analítico Cx.'!J35</f>
        <v>0</v>
      </c>
      <c r="K28" s="287">
        <f>'Analítico Cx.'!K35</f>
        <v>0</v>
      </c>
      <c r="L28" s="287">
        <f>'Analítico Cx.'!L35</f>
        <v>0</v>
      </c>
      <c r="M28" s="287">
        <f>'Analítico Cx.'!M35</f>
        <v>0</v>
      </c>
      <c r="N28" s="287">
        <f>'Analítico Cx.'!N35</f>
        <v>0</v>
      </c>
      <c r="O28" s="287">
        <f t="shared" si="5"/>
        <v>9177.5600000000013</v>
      </c>
      <c r="P28" s="13"/>
      <c r="Q28" s="13"/>
      <c r="R28" s="13"/>
      <c r="S28" s="13"/>
      <c r="T28" s="13"/>
      <c r="U28" s="13"/>
      <c r="V28" s="13"/>
      <c r="W28" s="13"/>
      <c r="X28" s="13"/>
      <c r="Y28" s="13"/>
      <c r="Z28" s="13"/>
    </row>
    <row r="29" spans="1:26" ht="13.5" customHeight="1" x14ac:dyDescent="0.2">
      <c r="A29" s="285" t="s">
        <v>178</v>
      </c>
      <c r="B29" s="286" t="s">
        <v>179</v>
      </c>
      <c r="C29" s="287">
        <f>'Analítico Cx.'!C36</f>
        <v>23299.11</v>
      </c>
      <c r="D29" s="287">
        <f>'Analítico Cx.'!D36</f>
        <v>26595.350000000002</v>
      </c>
      <c r="E29" s="287">
        <f>'Analítico Cx.'!E36</f>
        <v>23586.080000000002</v>
      </c>
      <c r="F29" s="287">
        <f>'Analítico Cx.'!F36</f>
        <v>0</v>
      </c>
      <c r="G29" s="287">
        <f>'Analítico Cx.'!G36</f>
        <v>0</v>
      </c>
      <c r="H29" s="287">
        <f>'Analítico Cx.'!H36</f>
        <v>0</v>
      </c>
      <c r="I29" s="287">
        <f>'Analítico Cx.'!I36</f>
        <v>0</v>
      </c>
      <c r="J29" s="287">
        <f>'Analítico Cx.'!J36</f>
        <v>0</v>
      </c>
      <c r="K29" s="287">
        <f>'Analítico Cx.'!K36</f>
        <v>0</v>
      </c>
      <c r="L29" s="287">
        <f>'Analítico Cx.'!L36</f>
        <v>0</v>
      </c>
      <c r="M29" s="287">
        <f>'Analítico Cx.'!M36</f>
        <v>0</v>
      </c>
      <c r="N29" s="287">
        <f>'Analítico Cx.'!N36</f>
        <v>0</v>
      </c>
      <c r="O29" s="287">
        <f t="shared" si="5"/>
        <v>73480.540000000008</v>
      </c>
      <c r="P29" s="13"/>
      <c r="Q29" s="13"/>
      <c r="R29" s="13"/>
      <c r="S29" s="13"/>
      <c r="T29" s="13"/>
      <c r="U29" s="13"/>
      <c r="V29" s="13"/>
      <c r="W29" s="13"/>
      <c r="X29" s="13"/>
      <c r="Y29" s="13"/>
      <c r="Z29" s="13"/>
    </row>
    <row r="30" spans="1:26" ht="13.5" customHeight="1" x14ac:dyDescent="0.2">
      <c r="A30" s="285" t="s">
        <v>180</v>
      </c>
      <c r="B30" s="286" t="s">
        <v>181</v>
      </c>
      <c r="C30" s="287">
        <f>'Analítico Cx.'!C37</f>
        <v>0</v>
      </c>
      <c r="D30" s="287">
        <f>'Analítico Cx.'!D37</f>
        <v>3276.5</v>
      </c>
      <c r="E30" s="287">
        <f>'Analítico Cx.'!E37</f>
        <v>5287.85</v>
      </c>
      <c r="F30" s="287">
        <f>'Analítico Cx.'!F37</f>
        <v>0</v>
      </c>
      <c r="G30" s="287">
        <f>'Analítico Cx.'!G37</f>
        <v>0</v>
      </c>
      <c r="H30" s="287">
        <f>'Analítico Cx.'!H37</f>
        <v>0</v>
      </c>
      <c r="I30" s="287">
        <f>'Analítico Cx.'!I37</f>
        <v>0</v>
      </c>
      <c r="J30" s="287">
        <f>'Analítico Cx.'!J37</f>
        <v>0</v>
      </c>
      <c r="K30" s="287">
        <f>'Analítico Cx.'!K37</f>
        <v>0</v>
      </c>
      <c r="L30" s="287">
        <f>'Analítico Cx.'!L37</f>
        <v>0</v>
      </c>
      <c r="M30" s="287">
        <f>'Analítico Cx.'!M37</f>
        <v>0</v>
      </c>
      <c r="N30" s="287">
        <f>'Analítico Cx.'!N37</f>
        <v>0</v>
      </c>
      <c r="O30" s="287">
        <f t="shared" si="5"/>
        <v>8564.35</v>
      </c>
      <c r="P30" s="13"/>
      <c r="Q30" s="13"/>
      <c r="R30" s="13"/>
      <c r="S30" s="13"/>
      <c r="T30" s="13"/>
      <c r="U30" s="13"/>
      <c r="V30" s="13"/>
      <c r="W30" s="13"/>
      <c r="X30" s="13"/>
      <c r="Y30" s="13"/>
      <c r="Z30" s="13"/>
    </row>
    <row r="31" spans="1:26" ht="13.5" customHeight="1" x14ac:dyDescent="0.2">
      <c r="A31" s="285" t="s">
        <v>182</v>
      </c>
      <c r="B31" s="286" t="s">
        <v>183</v>
      </c>
      <c r="C31" s="287">
        <f>'Analítico Cx.'!C38</f>
        <v>30972.499999999996</v>
      </c>
      <c r="D31" s="287">
        <f>'Analítico Cx.'!D38</f>
        <v>0</v>
      </c>
      <c r="E31" s="287">
        <f>'Analítico Cx.'!E38</f>
        <v>0</v>
      </c>
      <c r="F31" s="287">
        <f>'Analítico Cx.'!F38</f>
        <v>0</v>
      </c>
      <c r="G31" s="287">
        <f>'Analítico Cx.'!G38</f>
        <v>0</v>
      </c>
      <c r="H31" s="287">
        <f>'Analítico Cx.'!H38</f>
        <v>0</v>
      </c>
      <c r="I31" s="287">
        <f>'Analítico Cx.'!I38</f>
        <v>0</v>
      </c>
      <c r="J31" s="287">
        <f>'Analítico Cx.'!J38</f>
        <v>0</v>
      </c>
      <c r="K31" s="287">
        <f>'Analítico Cx.'!K38</f>
        <v>0</v>
      </c>
      <c r="L31" s="287">
        <f>'Analítico Cx.'!L38</f>
        <v>0</v>
      </c>
      <c r="M31" s="287">
        <f>'Analítico Cx.'!M38</f>
        <v>0</v>
      </c>
      <c r="N31" s="287">
        <f>'Analítico Cx.'!N38</f>
        <v>0</v>
      </c>
      <c r="O31" s="287">
        <f t="shared" si="5"/>
        <v>30972.499999999996</v>
      </c>
      <c r="P31" s="13"/>
      <c r="Q31" s="13"/>
      <c r="R31" s="13"/>
      <c r="S31" s="13"/>
      <c r="T31" s="13"/>
      <c r="U31" s="13"/>
      <c r="V31" s="13"/>
      <c r="W31" s="13"/>
      <c r="X31" s="13"/>
      <c r="Y31" s="13"/>
      <c r="Z31" s="13"/>
    </row>
    <row r="32" spans="1:26" ht="13.5" customHeight="1" x14ac:dyDescent="0.2">
      <c r="A32" s="285" t="s">
        <v>184</v>
      </c>
      <c r="B32" s="286" t="s">
        <v>185</v>
      </c>
      <c r="C32" s="287">
        <f>'Analítico Cx.'!C39</f>
        <v>51759.380000000041</v>
      </c>
      <c r="D32" s="287">
        <f>'Analítico Cx.'!D39</f>
        <v>7515.07</v>
      </c>
      <c r="E32" s="287">
        <f>'Analítico Cx.'!E39</f>
        <v>0</v>
      </c>
      <c r="F32" s="287">
        <f>'Analítico Cx.'!F39</f>
        <v>0</v>
      </c>
      <c r="G32" s="287">
        <f>'Analítico Cx.'!G39</f>
        <v>0</v>
      </c>
      <c r="H32" s="287">
        <f>'Analítico Cx.'!H39</f>
        <v>0</v>
      </c>
      <c r="I32" s="287">
        <f>'Analítico Cx.'!I39</f>
        <v>0</v>
      </c>
      <c r="J32" s="287">
        <f>'Analítico Cx.'!J39</f>
        <v>0</v>
      </c>
      <c r="K32" s="287">
        <f>'Analítico Cx.'!K39</f>
        <v>0</v>
      </c>
      <c r="L32" s="287">
        <f>'Analítico Cx.'!L39</f>
        <v>0</v>
      </c>
      <c r="M32" s="287">
        <f>'Analítico Cx.'!M39</f>
        <v>0</v>
      </c>
      <c r="N32" s="287">
        <f>'Analítico Cx.'!N39</f>
        <v>0</v>
      </c>
      <c r="O32" s="287">
        <f t="shared" si="5"/>
        <v>59274.450000000041</v>
      </c>
      <c r="P32" s="13"/>
      <c r="Q32" s="13"/>
      <c r="R32" s="13"/>
      <c r="S32" s="13"/>
      <c r="T32" s="13"/>
      <c r="U32" s="13"/>
      <c r="V32" s="13"/>
      <c r="W32" s="13"/>
      <c r="X32" s="13"/>
      <c r="Y32" s="13"/>
      <c r="Z32" s="13"/>
    </row>
    <row r="33" spans="1:26" ht="13.5" customHeight="1" x14ac:dyDescent="0.2">
      <c r="A33" s="285" t="s">
        <v>186</v>
      </c>
      <c r="B33" s="286" t="s">
        <v>187</v>
      </c>
      <c r="C33" s="287">
        <f>'Analítico Cx.'!C40</f>
        <v>0</v>
      </c>
      <c r="D33" s="287">
        <f>'Analítico Cx.'!D40</f>
        <v>0</v>
      </c>
      <c r="E33" s="287">
        <f>'Analítico Cx.'!E40</f>
        <v>0</v>
      </c>
      <c r="F33" s="287">
        <f>'Analítico Cx.'!F40</f>
        <v>0</v>
      </c>
      <c r="G33" s="287">
        <f>'Analítico Cx.'!G40</f>
        <v>0</v>
      </c>
      <c r="H33" s="287">
        <f>'Analítico Cx.'!H40</f>
        <v>0</v>
      </c>
      <c r="I33" s="287">
        <f>'Analítico Cx.'!I40</f>
        <v>0</v>
      </c>
      <c r="J33" s="287">
        <f>'Analítico Cx.'!J40</f>
        <v>0</v>
      </c>
      <c r="K33" s="287">
        <f>'Analítico Cx.'!K40</f>
        <v>0</v>
      </c>
      <c r="L33" s="287">
        <f>'Analítico Cx.'!L40</f>
        <v>0</v>
      </c>
      <c r="M33" s="287">
        <f>'Analítico Cx.'!M40</f>
        <v>0</v>
      </c>
      <c r="N33" s="287">
        <f>'Analítico Cx.'!N40</f>
        <v>0</v>
      </c>
      <c r="O33" s="287">
        <f t="shared" si="5"/>
        <v>0</v>
      </c>
      <c r="P33" s="13"/>
      <c r="Q33" s="13"/>
      <c r="R33" s="13"/>
      <c r="S33" s="13"/>
      <c r="T33" s="13"/>
      <c r="U33" s="13"/>
      <c r="V33" s="13"/>
      <c r="W33" s="13"/>
      <c r="X33" s="13"/>
      <c r="Y33" s="13"/>
      <c r="Z33" s="13"/>
    </row>
    <row r="34" spans="1:26" ht="24" x14ac:dyDescent="0.2">
      <c r="A34" s="285" t="s">
        <v>188</v>
      </c>
      <c r="B34" s="286" t="s">
        <v>189</v>
      </c>
      <c r="C34" s="287">
        <f>'Analítico Cx.'!C41</f>
        <v>20434.61</v>
      </c>
      <c r="D34" s="287">
        <f>'Analítico Cx.'!D41</f>
        <v>10805.42</v>
      </c>
      <c r="E34" s="287">
        <f>'Analítico Cx.'!E41</f>
        <v>11002.210000000001</v>
      </c>
      <c r="F34" s="287">
        <f>'Analítico Cx.'!F41</f>
        <v>0</v>
      </c>
      <c r="G34" s="287">
        <f>'Analítico Cx.'!G41</f>
        <v>0</v>
      </c>
      <c r="H34" s="287">
        <f>'Analítico Cx.'!H41</f>
        <v>0</v>
      </c>
      <c r="I34" s="287">
        <f>'Analítico Cx.'!I41</f>
        <v>0</v>
      </c>
      <c r="J34" s="287">
        <f>'Analítico Cx.'!J41</f>
        <v>0</v>
      </c>
      <c r="K34" s="287">
        <f>'Analítico Cx.'!K41</f>
        <v>0</v>
      </c>
      <c r="L34" s="287">
        <f>'Analítico Cx.'!L41</f>
        <v>0</v>
      </c>
      <c r="M34" s="287">
        <f>'Analítico Cx.'!M41</f>
        <v>0</v>
      </c>
      <c r="N34" s="287">
        <f>'Analítico Cx.'!N41</f>
        <v>0</v>
      </c>
      <c r="O34" s="287">
        <f t="shared" si="5"/>
        <v>42242.239999999998</v>
      </c>
      <c r="P34" s="13"/>
      <c r="Q34" s="13"/>
      <c r="R34" s="13"/>
      <c r="S34" s="13"/>
      <c r="T34" s="13"/>
      <c r="U34" s="13"/>
      <c r="V34" s="13"/>
      <c r="W34" s="13"/>
      <c r="X34" s="13"/>
      <c r="Y34" s="13"/>
      <c r="Z34" s="13"/>
    </row>
    <row r="35" spans="1:26" ht="24.75" customHeight="1" x14ac:dyDescent="0.2">
      <c r="A35" s="288" t="s">
        <v>925</v>
      </c>
      <c r="B35" s="289"/>
      <c r="C35" s="290">
        <f t="shared" ref="C35:N35" si="6">SUBTOTAL(109,C27:C34)</f>
        <v>198374.51</v>
      </c>
      <c r="D35" s="290">
        <f t="shared" si="6"/>
        <v>139618.82</v>
      </c>
      <c r="E35" s="290">
        <f t="shared" si="6"/>
        <v>122566.36000000002</v>
      </c>
      <c r="F35" s="290">
        <f t="shared" si="6"/>
        <v>0</v>
      </c>
      <c r="G35" s="290">
        <f t="shared" si="6"/>
        <v>0</v>
      </c>
      <c r="H35" s="290">
        <f t="shared" si="6"/>
        <v>0</v>
      </c>
      <c r="I35" s="290">
        <f t="shared" si="6"/>
        <v>0</v>
      </c>
      <c r="J35" s="290">
        <f t="shared" si="6"/>
        <v>0</v>
      </c>
      <c r="K35" s="290">
        <f t="shared" si="6"/>
        <v>0</v>
      </c>
      <c r="L35" s="290">
        <f t="shared" si="6"/>
        <v>0</v>
      </c>
      <c r="M35" s="290">
        <f t="shared" si="6"/>
        <v>0</v>
      </c>
      <c r="N35" s="290">
        <f t="shared" si="6"/>
        <v>0</v>
      </c>
      <c r="O35" s="290">
        <f t="shared" si="5"/>
        <v>460559.69000000006</v>
      </c>
      <c r="P35" s="13"/>
      <c r="Q35" s="13"/>
      <c r="R35" s="13"/>
      <c r="S35" s="13"/>
      <c r="T35" s="13"/>
      <c r="U35" s="13"/>
      <c r="V35" s="13"/>
      <c r="W35" s="13"/>
      <c r="X35" s="13"/>
      <c r="Y35" s="13"/>
      <c r="Z35" s="13"/>
    </row>
    <row r="36" spans="1:26" ht="24.75" customHeight="1" x14ac:dyDescent="0.2">
      <c r="A36" s="560" t="s">
        <v>926</v>
      </c>
      <c r="B36" s="549"/>
      <c r="C36" s="281">
        <f t="shared" ref="C36:N36" si="7">C5+C15-C35-C25</f>
        <v>892296.15798748005</v>
      </c>
      <c r="D36" s="281">
        <f t="shared" si="7"/>
        <v>950838.97287438624</v>
      </c>
      <c r="E36" s="281">
        <f t="shared" si="7"/>
        <v>1038188.0214130756</v>
      </c>
      <c r="F36" s="281">
        <f t="shared" si="7"/>
        <v>1038188.0214130756</v>
      </c>
      <c r="G36" s="281">
        <f t="shared" si="7"/>
        <v>1038188.0214130756</v>
      </c>
      <c r="H36" s="281">
        <f t="shared" si="7"/>
        <v>1038188.0214130756</v>
      </c>
      <c r="I36" s="281">
        <f t="shared" si="7"/>
        <v>1038188.0214130756</v>
      </c>
      <c r="J36" s="281">
        <f t="shared" si="7"/>
        <v>1038188.0214130756</v>
      </c>
      <c r="K36" s="281">
        <f t="shared" si="7"/>
        <v>1038188.0214130756</v>
      </c>
      <c r="L36" s="281">
        <f t="shared" si="7"/>
        <v>1038188.0214130756</v>
      </c>
      <c r="M36" s="281">
        <f t="shared" si="7"/>
        <v>1038188.0214130756</v>
      </c>
      <c r="N36" s="281">
        <f t="shared" si="7"/>
        <v>1038188.0214130756</v>
      </c>
      <c r="O36" s="292"/>
      <c r="P36" s="13"/>
      <c r="Q36" s="13"/>
      <c r="R36" s="13"/>
      <c r="S36" s="13"/>
      <c r="T36" s="13"/>
      <c r="U36" s="13"/>
      <c r="V36" s="13"/>
      <c r="W36" s="13"/>
      <c r="X36" s="13"/>
      <c r="Y36" s="13"/>
      <c r="Z36" s="13"/>
    </row>
    <row r="37" spans="1:26" ht="12.75" customHeight="1" x14ac:dyDescent="0.2">
      <c r="A37" s="13"/>
      <c r="B37" s="293"/>
      <c r="C37" s="293"/>
      <c r="D37" s="293"/>
      <c r="E37" s="293"/>
      <c r="F37" s="293"/>
      <c r="G37" s="293"/>
      <c r="H37" s="293"/>
      <c r="I37" s="293"/>
      <c r="J37" s="293"/>
      <c r="K37" s="293"/>
      <c r="L37" s="293"/>
      <c r="M37" s="293"/>
      <c r="N37" s="293"/>
      <c r="O37" s="294"/>
      <c r="P37" s="13"/>
      <c r="Q37" s="13"/>
      <c r="R37" s="13"/>
      <c r="S37" s="13"/>
      <c r="T37" s="13"/>
      <c r="U37" s="13"/>
      <c r="V37" s="13"/>
      <c r="W37" s="13"/>
      <c r="X37" s="13"/>
      <c r="Y37" s="13"/>
      <c r="Z37" s="13"/>
    </row>
    <row r="38" spans="1:26" ht="12.75" customHeight="1" x14ac:dyDescent="0.2">
      <c r="A38" s="13"/>
      <c r="B38" s="293"/>
      <c r="C38" s="293"/>
      <c r="D38" s="293"/>
      <c r="E38" s="293"/>
      <c r="F38" s="293"/>
      <c r="G38" s="293"/>
      <c r="H38" s="293"/>
      <c r="I38" s="293"/>
      <c r="J38" s="293"/>
      <c r="K38" s="293"/>
      <c r="L38" s="293"/>
      <c r="M38" s="293"/>
      <c r="N38" s="293"/>
      <c r="O38" s="294"/>
      <c r="P38" s="13"/>
      <c r="Q38" s="13"/>
      <c r="R38" s="13"/>
      <c r="S38" s="13"/>
      <c r="T38" s="13"/>
      <c r="U38" s="13"/>
      <c r="V38" s="13"/>
      <c r="W38" s="13"/>
      <c r="X38" s="13"/>
      <c r="Y38" s="13"/>
      <c r="Z38" s="13"/>
    </row>
    <row r="39" spans="1:26" ht="12.75" customHeight="1" x14ac:dyDescent="0.2">
      <c r="A39" s="13"/>
      <c r="B39" s="293"/>
      <c r="C39" s="293"/>
      <c r="D39" s="293"/>
      <c r="E39" s="293"/>
      <c r="F39" s="293"/>
      <c r="G39" s="293"/>
      <c r="H39" s="293"/>
      <c r="I39" s="293"/>
      <c r="J39" s="293"/>
      <c r="K39" s="293"/>
      <c r="L39" s="293"/>
      <c r="M39" s="293"/>
      <c r="N39" s="293"/>
      <c r="O39" s="294"/>
      <c r="P39" s="13"/>
      <c r="Q39" s="13"/>
      <c r="R39" s="13"/>
      <c r="S39" s="13"/>
      <c r="T39" s="13"/>
      <c r="U39" s="13"/>
      <c r="V39" s="13"/>
      <c r="W39" s="13"/>
      <c r="X39" s="13"/>
      <c r="Y39" s="13"/>
      <c r="Z39" s="13"/>
    </row>
    <row r="40" spans="1:26" ht="12.75" customHeight="1" x14ac:dyDescent="0.2">
      <c r="A40" s="13"/>
      <c r="B40" s="293"/>
      <c r="C40" s="293"/>
      <c r="D40" s="293"/>
      <c r="E40" s="293"/>
      <c r="F40" s="293"/>
      <c r="G40" s="293"/>
      <c r="H40" s="293"/>
      <c r="I40" s="293"/>
      <c r="J40" s="293"/>
      <c r="K40" s="293"/>
      <c r="L40" s="293"/>
      <c r="M40" s="293"/>
      <c r="N40" s="293"/>
      <c r="O40" s="294"/>
      <c r="P40" s="13"/>
      <c r="Q40" s="13"/>
      <c r="R40" s="13"/>
      <c r="S40" s="13"/>
      <c r="T40" s="13"/>
      <c r="U40" s="13"/>
      <c r="V40" s="13"/>
      <c r="W40" s="13"/>
      <c r="X40" s="13"/>
      <c r="Y40" s="13"/>
      <c r="Z40" s="13"/>
    </row>
    <row r="41" spans="1:26" ht="12.75" customHeight="1" x14ac:dyDescent="0.2">
      <c r="A41" s="13"/>
      <c r="B41" s="293"/>
      <c r="C41" s="293"/>
      <c r="D41" s="293"/>
      <c r="E41" s="293"/>
      <c r="F41" s="293"/>
      <c r="G41" s="293"/>
      <c r="H41" s="293"/>
      <c r="I41" s="293"/>
      <c r="J41" s="293"/>
      <c r="K41" s="293"/>
      <c r="L41" s="293"/>
      <c r="M41" s="293"/>
      <c r="N41" s="293"/>
      <c r="O41" s="294"/>
      <c r="P41" s="13"/>
      <c r="Q41" s="13"/>
      <c r="R41" s="13"/>
      <c r="S41" s="13"/>
      <c r="T41" s="13"/>
      <c r="U41" s="13"/>
      <c r="V41" s="13"/>
      <c r="W41" s="13"/>
      <c r="X41" s="13"/>
      <c r="Y41" s="13"/>
      <c r="Z41" s="13"/>
    </row>
    <row r="42" spans="1:26" ht="12.75" customHeight="1" x14ac:dyDescent="0.2">
      <c r="A42" s="13"/>
      <c r="B42" s="293"/>
      <c r="C42" s="293"/>
      <c r="D42" s="293"/>
      <c r="E42" s="293"/>
      <c r="F42" s="293"/>
      <c r="G42" s="293"/>
      <c r="H42" s="293"/>
      <c r="I42" s="293"/>
      <c r="J42" s="293"/>
      <c r="K42" s="293"/>
      <c r="L42" s="293"/>
      <c r="M42" s="293"/>
      <c r="N42" s="293"/>
      <c r="O42" s="294"/>
      <c r="P42" s="13"/>
      <c r="Q42" s="13"/>
      <c r="R42" s="13"/>
      <c r="S42" s="13"/>
      <c r="T42" s="13"/>
      <c r="U42" s="13"/>
      <c r="V42" s="13"/>
      <c r="W42" s="13"/>
      <c r="X42" s="13"/>
      <c r="Y42" s="13"/>
      <c r="Z42" s="13"/>
    </row>
    <row r="43" spans="1:26" ht="12.75" customHeight="1" x14ac:dyDescent="0.2">
      <c r="A43" s="13"/>
      <c r="B43" s="293"/>
      <c r="C43" s="293"/>
      <c r="D43" s="293"/>
      <c r="E43" s="293"/>
      <c r="F43" s="293"/>
      <c r="G43" s="293"/>
      <c r="H43" s="293"/>
      <c r="I43" s="293"/>
      <c r="J43" s="293"/>
      <c r="K43" s="293"/>
      <c r="L43" s="293"/>
      <c r="M43" s="293"/>
      <c r="N43" s="293"/>
      <c r="O43" s="294"/>
      <c r="P43" s="13"/>
      <c r="Q43" s="13"/>
      <c r="R43" s="13"/>
      <c r="S43" s="13"/>
      <c r="T43" s="13"/>
      <c r="U43" s="13"/>
      <c r="V43" s="13"/>
      <c r="W43" s="13"/>
      <c r="X43" s="13"/>
      <c r="Y43" s="13"/>
      <c r="Z43" s="13"/>
    </row>
    <row r="44" spans="1:26" ht="12.75" customHeight="1" x14ac:dyDescent="0.2">
      <c r="A44" s="13"/>
      <c r="B44" s="293"/>
      <c r="C44" s="293"/>
      <c r="D44" s="293"/>
      <c r="E44" s="293"/>
      <c r="F44" s="293"/>
      <c r="G44" s="293"/>
      <c r="H44" s="293"/>
      <c r="I44" s="293"/>
      <c r="J44" s="293"/>
      <c r="K44" s="293"/>
      <c r="L44" s="293"/>
      <c r="M44" s="293"/>
      <c r="N44" s="293"/>
      <c r="O44" s="294"/>
      <c r="P44" s="13"/>
      <c r="Q44" s="13"/>
      <c r="R44" s="13"/>
      <c r="S44" s="13"/>
      <c r="T44" s="13"/>
      <c r="U44" s="13"/>
      <c r="V44" s="13"/>
      <c r="W44" s="13"/>
      <c r="X44" s="13"/>
      <c r="Y44" s="13"/>
      <c r="Z44" s="13"/>
    </row>
    <row r="45" spans="1:26" ht="12.75" customHeight="1" x14ac:dyDescent="0.2">
      <c r="A45" s="13"/>
      <c r="B45" s="293"/>
      <c r="C45" s="293"/>
      <c r="D45" s="293"/>
      <c r="E45" s="293"/>
      <c r="F45" s="293"/>
      <c r="G45" s="293"/>
      <c r="H45" s="293"/>
      <c r="I45" s="293"/>
      <c r="J45" s="293"/>
      <c r="K45" s="293"/>
      <c r="L45" s="293"/>
      <c r="M45" s="293"/>
      <c r="N45" s="293"/>
      <c r="O45" s="294"/>
      <c r="P45" s="13"/>
      <c r="Q45" s="13"/>
      <c r="R45" s="13"/>
      <c r="S45" s="13"/>
      <c r="T45" s="13"/>
      <c r="U45" s="13"/>
      <c r="V45" s="13"/>
      <c r="W45" s="13"/>
      <c r="X45" s="13"/>
      <c r="Y45" s="13"/>
      <c r="Z45" s="13"/>
    </row>
    <row r="46" spans="1:26" ht="12.75" customHeight="1" x14ac:dyDescent="0.2">
      <c r="A46" s="13"/>
      <c r="B46" s="293"/>
      <c r="C46" s="293"/>
      <c r="D46" s="293"/>
      <c r="E46" s="293"/>
      <c r="F46" s="293"/>
      <c r="G46" s="293"/>
      <c r="H46" s="293"/>
      <c r="I46" s="293"/>
      <c r="J46" s="293"/>
      <c r="K46" s="293"/>
      <c r="L46" s="293"/>
      <c r="M46" s="293"/>
      <c r="N46" s="293"/>
      <c r="O46" s="294"/>
      <c r="P46" s="13"/>
      <c r="Q46" s="13"/>
      <c r="R46" s="13"/>
      <c r="S46" s="13"/>
      <c r="T46" s="13"/>
      <c r="U46" s="13"/>
      <c r="V46" s="13"/>
      <c r="W46" s="13"/>
      <c r="X46" s="13"/>
      <c r="Y46" s="13"/>
      <c r="Z46" s="13"/>
    </row>
    <row r="47" spans="1:26" ht="12.75" customHeight="1" x14ac:dyDescent="0.2">
      <c r="A47" s="13"/>
      <c r="B47" s="293"/>
      <c r="C47" s="293"/>
      <c r="D47" s="293"/>
      <c r="E47" s="293"/>
      <c r="F47" s="293"/>
      <c r="G47" s="293"/>
      <c r="H47" s="293"/>
      <c r="I47" s="293"/>
      <c r="J47" s="293"/>
      <c r="K47" s="293"/>
      <c r="L47" s="293"/>
      <c r="M47" s="293"/>
      <c r="N47" s="293"/>
      <c r="O47" s="294"/>
      <c r="P47" s="13"/>
      <c r="Q47" s="13"/>
      <c r="R47" s="13"/>
      <c r="S47" s="13"/>
      <c r="T47" s="13"/>
      <c r="U47" s="13"/>
      <c r="V47" s="13"/>
      <c r="W47" s="13"/>
      <c r="X47" s="13"/>
      <c r="Y47" s="13"/>
      <c r="Z47" s="13"/>
    </row>
    <row r="48" spans="1:26" ht="12.75" customHeight="1" x14ac:dyDescent="0.2">
      <c r="A48" s="13"/>
      <c r="B48" s="293"/>
      <c r="C48" s="293"/>
      <c r="D48" s="293"/>
      <c r="E48" s="293"/>
      <c r="F48" s="293"/>
      <c r="G48" s="293"/>
      <c r="H48" s="293"/>
      <c r="I48" s="293"/>
      <c r="J48" s="293"/>
      <c r="K48" s="293"/>
      <c r="L48" s="293"/>
      <c r="M48" s="293"/>
      <c r="N48" s="293"/>
      <c r="O48" s="294"/>
      <c r="P48" s="13"/>
      <c r="Q48" s="13"/>
      <c r="R48" s="13"/>
      <c r="S48" s="13"/>
      <c r="T48" s="13"/>
      <c r="U48" s="13"/>
      <c r="V48" s="13"/>
      <c r="W48" s="13"/>
      <c r="X48" s="13"/>
      <c r="Y48" s="13"/>
      <c r="Z48" s="13"/>
    </row>
    <row r="49" spans="1:26" ht="12.75" customHeight="1" x14ac:dyDescent="0.2">
      <c r="A49" s="13"/>
      <c r="B49" s="293"/>
      <c r="C49" s="293"/>
      <c r="D49" s="293"/>
      <c r="E49" s="293"/>
      <c r="F49" s="293"/>
      <c r="G49" s="293"/>
      <c r="H49" s="293"/>
      <c r="I49" s="293"/>
      <c r="J49" s="293"/>
      <c r="K49" s="293"/>
      <c r="L49" s="293"/>
      <c r="M49" s="293"/>
      <c r="N49" s="293"/>
      <c r="O49" s="294"/>
      <c r="P49" s="13"/>
      <c r="Q49" s="13"/>
      <c r="R49" s="13"/>
      <c r="S49" s="13"/>
      <c r="T49" s="13"/>
      <c r="U49" s="13"/>
      <c r="V49" s="13"/>
      <c r="W49" s="13"/>
      <c r="X49" s="13"/>
      <c r="Y49" s="13"/>
      <c r="Z49" s="13"/>
    </row>
    <row r="50" spans="1:26" ht="12.75" customHeight="1" x14ac:dyDescent="0.2">
      <c r="A50" s="13"/>
      <c r="B50" s="293"/>
      <c r="C50" s="293"/>
      <c r="D50" s="293"/>
      <c r="E50" s="293"/>
      <c r="F50" s="293"/>
      <c r="G50" s="293"/>
      <c r="H50" s="293"/>
      <c r="I50" s="293"/>
      <c r="J50" s="293"/>
      <c r="K50" s="293"/>
      <c r="L50" s="293"/>
      <c r="M50" s="293"/>
      <c r="N50" s="293"/>
      <c r="O50" s="294"/>
      <c r="P50" s="13"/>
      <c r="Q50" s="13"/>
      <c r="R50" s="13"/>
      <c r="S50" s="13"/>
      <c r="T50" s="13"/>
      <c r="U50" s="13"/>
      <c r="V50" s="13"/>
      <c r="W50" s="13"/>
      <c r="X50" s="13"/>
      <c r="Y50" s="13"/>
      <c r="Z50" s="13"/>
    </row>
    <row r="51" spans="1:26" ht="12.75" customHeight="1" x14ac:dyDescent="0.2">
      <c r="A51" s="13"/>
      <c r="B51" s="293"/>
      <c r="C51" s="293"/>
      <c r="D51" s="293"/>
      <c r="E51" s="293"/>
      <c r="F51" s="293"/>
      <c r="G51" s="293"/>
      <c r="H51" s="293"/>
      <c r="I51" s="293"/>
      <c r="J51" s="293"/>
      <c r="K51" s="293"/>
      <c r="L51" s="293"/>
      <c r="M51" s="293"/>
      <c r="N51" s="293"/>
      <c r="O51" s="294"/>
      <c r="P51" s="13"/>
      <c r="Q51" s="13"/>
      <c r="R51" s="13"/>
      <c r="S51" s="13"/>
      <c r="T51" s="13"/>
      <c r="U51" s="13"/>
      <c r="V51" s="13"/>
      <c r="W51" s="13"/>
      <c r="X51" s="13"/>
      <c r="Y51" s="13"/>
      <c r="Z51" s="13"/>
    </row>
    <row r="52" spans="1:26" ht="12.75" customHeight="1" x14ac:dyDescent="0.2">
      <c r="A52" s="13"/>
      <c r="B52" s="293"/>
      <c r="C52" s="293"/>
      <c r="D52" s="293"/>
      <c r="E52" s="293"/>
      <c r="F52" s="293"/>
      <c r="G52" s="293"/>
      <c r="H52" s="293"/>
      <c r="I52" s="293"/>
      <c r="J52" s="293"/>
      <c r="K52" s="293"/>
      <c r="L52" s="293"/>
      <c r="M52" s="293"/>
      <c r="N52" s="293"/>
      <c r="O52" s="294"/>
      <c r="P52" s="13"/>
      <c r="Q52" s="13"/>
      <c r="R52" s="13"/>
      <c r="S52" s="13"/>
      <c r="T52" s="13"/>
      <c r="U52" s="13"/>
      <c r="V52" s="13"/>
      <c r="W52" s="13"/>
      <c r="X52" s="13"/>
      <c r="Y52" s="13"/>
      <c r="Z52" s="13"/>
    </row>
    <row r="53" spans="1:26" ht="12.75" customHeight="1" x14ac:dyDescent="0.2">
      <c r="A53" s="13"/>
      <c r="B53" s="293"/>
      <c r="C53" s="293"/>
      <c r="D53" s="293"/>
      <c r="E53" s="293"/>
      <c r="F53" s="293"/>
      <c r="G53" s="293"/>
      <c r="H53" s="293"/>
      <c r="I53" s="293"/>
      <c r="J53" s="293"/>
      <c r="K53" s="293"/>
      <c r="L53" s="293"/>
      <c r="M53" s="293"/>
      <c r="N53" s="293"/>
      <c r="O53" s="294"/>
      <c r="P53" s="13"/>
      <c r="Q53" s="13"/>
      <c r="R53" s="13"/>
      <c r="S53" s="13"/>
      <c r="T53" s="13"/>
      <c r="U53" s="13"/>
      <c r="V53" s="13"/>
      <c r="W53" s="13"/>
      <c r="X53" s="13"/>
      <c r="Y53" s="13"/>
      <c r="Z53" s="13"/>
    </row>
    <row r="54" spans="1:26" ht="12.75" customHeight="1" x14ac:dyDescent="0.2">
      <c r="A54" s="13"/>
      <c r="B54" s="293"/>
      <c r="C54" s="293"/>
      <c r="D54" s="293"/>
      <c r="E54" s="293"/>
      <c r="F54" s="293"/>
      <c r="G54" s="293"/>
      <c r="H54" s="293"/>
      <c r="I54" s="293"/>
      <c r="J54" s="293"/>
      <c r="K54" s="293"/>
      <c r="L54" s="293"/>
      <c r="M54" s="293"/>
      <c r="N54" s="293"/>
      <c r="O54" s="294"/>
      <c r="P54" s="13"/>
      <c r="Q54" s="13"/>
      <c r="R54" s="13"/>
      <c r="S54" s="13"/>
      <c r="T54" s="13"/>
      <c r="U54" s="13"/>
      <c r="V54" s="13"/>
      <c r="W54" s="13"/>
      <c r="X54" s="13"/>
      <c r="Y54" s="13"/>
      <c r="Z54" s="13"/>
    </row>
    <row r="55" spans="1:26" ht="12.75" customHeight="1" x14ac:dyDescent="0.2">
      <c r="A55" s="13"/>
      <c r="B55" s="293"/>
      <c r="C55" s="293"/>
      <c r="D55" s="293"/>
      <c r="E55" s="293"/>
      <c r="F55" s="293"/>
      <c r="G55" s="293"/>
      <c r="H55" s="293"/>
      <c r="I55" s="293"/>
      <c r="J55" s="293"/>
      <c r="K55" s="293"/>
      <c r="L55" s="293"/>
      <c r="M55" s="293"/>
      <c r="N55" s="293"/>
      <c r="O55" s="294"/>
      <c r="P55" s="13"/>
      <c r="Q55" s="13"/>
      <c r="R55" s="13"/>
      <c r="S55" s="13"/>
      <c r="T55" s="13"/>
      <c r="U55" s="13"/>
      <c r="V55" s="13"/>
      <c r="W55" s="13"/>
      <c r="X55" s="13"/>
      <c r="Y55" s="13"/>
      <c r="Z55" s="13"/>
    </row>
    <row r="56" spans="1:26" ht="12.75" customHeight="1" x14ac:dyDescent="0.2">
      <c r="A56" s="13"/>
      <c r="B56" s="293"/>
      <c r="C56" s="293"/>
      <c r="D56" s="293"/>
      <c r="E56" s="293"/>
      <c r="F56" s="293"/>
      <c r="G56" s="293"/>
      <c r="H56" s="293"/>
      <c r="I56" s="293"/>
      <c r="J56" s="293"/>
      <c r="K56" s="293"/>
      <c r="L56" s="293"/>
      <c r="M56" s="293"/>
      <c r="N56" s="293"/>
      <c r="O56" s="294"/>
      <c r="P56" s="13"/>
      <c r="Q56" s="13"/>
      <c r="R56" s="13"/>
      <c r="S56" s="13"/>
      <c r="T56" s="13"/>
      <c r="U56" s="13"/>
      <c r="V56" s="13"/>
      <c r="W56" s="13"/>
      <c r="X56" s="13"/>
      <c r="Y56" s="13"/>
      <c r="Z56" s="13"/>
    </row>
    <row r="57" spans="1:26" ht="12.75" customHeight="1" x14ac:dyDescent="0.2">
      <c r="A57" s="13"/>
      <c r="B57" s="293"/>
      <c r="C57" s="293"/>
      <c r="D57" s="293"/>
      <c r="E57" s="293"/>
      <c r="F57" s="293"/>
      <c r="G57" s="293"/>
      <c r="H57" s="293"/>
      <c r="I57" s="293"/>
      <c r="J57" s="293"/>
      <c r="K57" s="293"/>
      <c r="L57" s="293"/>
      <c r="M57" s="293"/>
      <c r="N57" s="293"/>
      <c r="O57" s="294"/>
      <c r="P57" s="13"/>
      <c r="Q57" s="13"/>
      <c r="R57" s="13"/>
      <c r="S57" s="13"/>
      <c r="T57" s="13"/>
      <c r="U57" s="13"/>
      <c r="V57" s="13"/>
      <c r="W57" s="13"/>
      <c r="X57" s="13"/>
      <c r="Y57" s="13"/>
      <c r="Z57" s="13"/>
    </row>
    <row r="58" spans="1:26" ht="12.75" customHeight="1" x14ac:dyDescent="0.2">
      <c r="A58" s="13"/>
      <c r="B58" s="293"/>
      <c r="C58" s="293"/>
      <c r="D58" s="293"/>
      <c r="E58" s="293"/>
      <c r="F58" s="293"/>
      <c r="G58" s="293"/>
      <c r="H58" s="293"/>
      <c r="I58" s="293"/>
      <c r="J58" s="293"/>
      <c r="K58" s="293"/>
      <c r="L58" s="293"/>
      <c r="M58" s="293"/>
      <c r="N58" s="293"/>
      <c r="O58" s="294"/>
      <c r="P58" s="13"/>
      <c r="Q58" s="13"/>
      <c r="R58" s="13"/>
      <c r="S58" s="13"/>
      <c r="T58" s="13"/>
      <c r="U58" s="13"/>
      <c r="V58" s="13"/>
      <c r="W58" s="13"/>
      <c r="X58" s="13"/>
      <c r="Y58" s="13"/>
      <c r="Z58" s="13"/>
    </row>
    <row r="59" spans="1:26" ht="12.75" customHeight="1" x14ac:dyDescent="0.2">
      <c r="A59" s="13"/>
      <c r="B59" s="293"/>
      <c r="C59" s="293"/>
      <c r="D59" s="293"/>
      <c r="E59" s="293"/>
      <c r="F59" s="293"/>
      <c r="G59" s="293"/>
      <c r="H59" s="293"/>
      <c r="I59" s="293"/>
      <c r="J59" s="293"/>
      <c r="K59" s="293"/>
      <c r="L59" s="293"/>
      <c r="M59" s="293"/>
      <c r="N59" s="293"/>
      <c r="O59" s="294"/>
      <c r="P59" s="13"/>
      <c r="Q59" s="13"/>
      <c r="R59" s="13"/>
      <c r="S59" s="13"/>
      <c r="T59" s="13"/>
      <c r="U59" s="13"/>
      <c r="V59" s="13"/>
      <c r="W59" s="13"/>
      <c r="X59" s="13"/>
      <c r="Y59" s="13"/>
      <c r="Z59" s="13"/>
    </row>
    <row r="60" spans="1:26" ht="12.75" customHeight="1" x14ac:dyDescent="0.2">
      <c r="A60" s="13"/>
      <c r="B60" s="293"/>
      <c r="C60" s="293"/>
      <c r="D60" s="293"/>
      <c r="E60" s="293"/>
      <c r="F60" s="293"/>
      <c r="G60" s="293"/>
      <c r="H60" s="293"/>
      <c r="I60" s="293"/>
      <c r="J60" s="293"/>
      <c r="K60" s="293"/>
      <c r="L60" s="293"/>
      <c r="M60" s="293"/>
      <c r="N60" s="293"/>
      <c r="O60" s="294"/>
      <c r="P60" s="13"/>
      <c r="Q60" s="13"/>
      <c r="R60" s="13"/>
      <c r="S60" s="13"/>
      <c r="T60" s="13"/>
      <c r="U60" s="13"/>
      <c r="V60" s="13"/>
      <c r="W60" s="13"/>
      <c r="X60" s="13"/>
      <c r="Y60" s="13"/>
      <c r="Z60" s="13"/>
    </row>
    <row r="61" spans="1:26" ht="12.75" customHeight="1" x14ac:dyDescent="0.2">
      <c r="A61" s="13"/>
      <c r="B61" s="293"/>
      <c r="C61" s="293"/>
      <c r="D61" s="293"/>
      <c r="E61" s="293"/>
      <c r="F61" s="293"/>
      <c r="G61" s="293"/>
      <c r="H61" s="293"/>
      <c r="I61" s="293"/>
      <c r="J61" s="293"/>
      <c r="K61" s="293"/>
      <c r="L61" s="293"/>
      <c r="M61" s="293"/>
      <c r="N61" s="293"/>
      <c r="O61" s="294"/>
      <c r="P61" s="13"/>
      <c r="Q61" s="13"/>
      <c r="R61" s="13"/>
      <c r="S61" s="13"/>
      <c r="T61" s="13"/>
      <c r="U61" s="13"/>
      <c r="V61" s="13"/>
      <c r="W61" s="13"/>
      <c r="X61" s="13"/>
      <c r="Y61" s="13"/>
      <c r="Z61" s="13"/>
    </row>
    <row r="62" spans="1:26" ht="12.75" customHeight="1" x14ac:dyDescent="0.2">
      <c r="A62" s="13"/>
      <c r="B62" s="293"/>
      <c r="C62" s="293"/>
      <c r="D62" s="293"/>
      <c r="E62" s="293"/>
      <c r="F62" s="293"/>
      <c r="G62" s="293"/>
      <c r="H62" s="293"/>
      <c r="I62" s="293"/>
      <c r="J62" s="293"/>
      <c r="K62" s="293"/>
      <c r="L62" s="293"/>
      <c r="M62" s="293"/>
      <c r="N62" s="293"/>
      <c r="O62" s="294"/>
      <c r="P62" s="13"/>
      <c r="Q62" s="13"/>
      <c r="R62" s="13"/>
      <c r="S62" s="13"/>
      <c r="T62" s="13"/>
      <c r="U62" s="13"/>
      <c r="V62" s="13"/>
      <c r="W62" s="13"/>
      <c r="X62" s="13"/>
      <c r="Y62" s="13"/>
      <c r="Z62" s="13"/>
    </row>
    <row r="63" spans="1:26" ht="12.75" customHeight="1" x14ac:dyDescent="0.2">
      <c r="A63" s="13"/>
      <c r="B63" s="293"/>
      <c r="C63" s="293"/>
      <c r="D63" s="293"/>
      <c r="E63" s="293"/>
      <c r="F63" s="293"/>
      <c r="G63" s="293"/>
      <c r="H63" s="293"/>
      <c r="I63" s="293"/>
      <c r="J63" s="293"/>
      <c r="K63" s="293"/>
      <c r="L63" s="293"/>
      <c r="M63" s="293"/>
      <c r="N63" s="293"/>
      <c r="O63" s="294"/>
      <c r="P63" s="13"/>
      <c r="Q63" s="13"/>
      <c r="R63" s="13"/>
      <c r="S63" s="13"/>
      <c r="T63" s="13"/>
      <c r="U63" s="13"/>
      <c r="V63" s="13"/>
      <c r="W63" s="13"/>
      <c r="X63" s="13"/>
      <c r="Y63" s="13"/>
      <c r="Z63" s="13"/>
    </row>
    <row r="64" spans="1:26" ht="12.75" customHeight="1" x14ac:dyDescent="0.2">
      <c r="A64" s="13"/>
      <c r="B64" s="293"/>
      <c r="C64" s="293"/>
      <c r="D64" s="293"/>
      <c r="E64" s="293"/>
      <c r="F64" s="293"/>
      <c r="G64" s="293"/>
      <c r="H64" s="293"/>
      <c r="I64" s="293"/>
      <c r="J64" s="293"/>
      <c r="K64" s="293"/>
      <c r="L64" s="293"/>
      <c r="M64" s="293"/>
      <c r="N64" s="293"/>
      <c r="O64" s="294"/>
      <c r="P64" s="13"/>
      <c r="Q64" s="13"/>
      <c r="R64" s="13"/>
      <c r="S64" s="13"/>
      <c r="T64" s="13"/>
      <c r="U64" s="13"/>
      <c r="V64" s="13"/>
      <c r="W64" s="13"/>
      <c r="X64" s="13"/>
      <c r="Y64" s="13"/>
      <c r="Z64" s="13"/>
    </row>
    <row r="65" spans="1:26" ht="12.75" customHeight="1" x14ac:dyDescent="0.2">
      <c r="A65" s="13"/>
      <c r="B65" s="293"/>
      <c r="C65" s="293"/>
      <c r="D65" s="293"/>
      <c r="E65" s="293"/>
      <c r="F65" s="293"/>
      <c r="G65" s="293"/>
      <c r="H65" s="293"/>
      <c r="I65" s="293"/>
      <c r="J65" s="293"/>
      <c r="K65" s="293"/>
      <c r="L65" s="293"/>
      <c r="M65" s="293"/>
      <c r="N65" s="293"/>
      <c r="O65" s="294"/>
      <c r="P65" s="13"/>
      <c r="Q65" s="13"/>
      <c r="R65" s="13"/>
      <c r="S65" s="13"/>
      <c r="T65" s="13"/>
      <c r="U65" s="13"/>
      <c r="V65" s="13"/>
      <c r="W65" s="13"/>
      <c r="X65" s="13"/>
      <c r="Y65" s="13"/>
      <c r="Z65" s="13"/>
    </row>
    <row r="66" spans="1:26" ht="12.75" customHeight="1" x14ac:dyDescent="0.2">
      <c r="A66" s="13"/>
      <c r="B66" s="293"/>
      <c r="C66" s="293"/>
      <c r="D66" s="293"/>
      <c r="E66" s="293"/>
      <c r="F66" s="293"/>
      <c r="G66" s="293"/>
      <c r="H66" s="293"/>
      <c r="I66" s="293"/>
      <c r="J66" s="293"/>
      <c r="K66" s="293"/>
      <c r="L66" s="293"/>
      <c r="M66" s="293"/>
      <c r="N66" s="293"/>
      <c r="O66" s="294"/>
      <c r="P66" s="13"/>
      <c r="Q66" s="13"/>
      <c r="R66" s="13"/>
      <c r="S66" s="13"/>
      <c r="T66" s="13"/>
      <c r="U66" s="13"/>
      <c r="V66" s="13"/>
      <c r="W66" s="13"/>
      <c r="X66" s="13"/>
      <c r="Y66" s="13"/>
      <c r="Z66" s="13"/>
    </row>
    <row r="67" spans="1:26" ht="12.75" customHeight="1" x14ac:dyDescent="0.2">
      <c r="A67" s="13"/>
      <c r="B67" s="293"/>
      <c r="C67" s="293"/>
      <c r="D67" s="293"/>
      <c r="E67" s="293"/>
      <c r="F67" s="293"/>
      <c r="G67" s="293"/>
      <c r="H67" s="293"/>
      <c r="I67" s="293"/>
      <c r="J67" s="293"/>
      <c r="K67" s="293"/>
      <c r="L67" s="293"/>
      <c r="M67" s="293"/>
      <c r="N67" s="293"/>
      <c r="O67" s="294"/>
      <c r="P67" s="13"/>
      <c r="Q67" s="13"/>
      <c r="R67" s="13"/>
      <c r="S67" s="13"/>
      <c r="T67" s="13"/>
      <c r="U67" s="13"/>
      <c r="V67" s="13"/>
      <c r="W67" s="13"/>
      <c r="X67" s="13"/>
      <c r="Y67" s="13"/>
      <c r="Z67" s="13"/>
    </row>
    <row r="68" spans="1:26" ht="12.75" customHeight="1" x14ac:dyDescent="0.2">
      <c r="A68" s="13"/>
      <c r="B68" s="293"/>
      <c r="C68" s="293"/>
      <c r="D68" s="293"/>
      <c r="E68" s="293"/>
      <c r="F68" s="293"/>
      <c r="G68" s="293"/>
      <c r="H68" s="293"/>
      <c r="I68" s="293"/>
      <c r="J68" s="293"/>
      <c r="K68" s="293"/>
      <c r="L68" s="293"/>
      <c r="M68" s="293"/>
      <c r="N68" s="293"/>
      <c r="O68" s="294"/>
      <c r="P68" s="13"/>
      <c r="Q68" s="13"/>
      <c r="R68" s="13"/>
      <c r="S68" s="13"/>
      <c r="T68" s="13"/>
      <c r="U68" s="13"/>
      <c r="V68" s="13"/>
      <c r="W68" s="13"/>
      <c r="X68" s="13"/>
      <c r="Y68" s="13"/>
      <c r="Z68" s="13"/>
    </row>
    <row r="69" spans="1:26" ht="12.75" customHeight="1" x14ac:dyDescent="0.2">
      <c r="A69" s="13"/>
      <c r="B69" s="293"/>
      <c r="C69" s="293"/>
      <c r="D69" s="293"/>
      <c r="E69" s="293"/>
      <c r="F69" s="293"/>
      <c r="G69" s="293"/>
      <c r="H69" s="293"/>
      <c r="I69" s="293"/>
      <c r="J69" s="293"/>
      <c r="K69" s="293"/>
      <c r="L69" s="293"/>
      <c r="M69" s="293"/>
      <c r="N69" s="293"/>
      <c r="O69" s="294"/>
      <c r="P69" s="13"/>
      <c r="Q69" s="13"/>
      <c r="R69" s="13"/>
      <c r="S69" s="13"/>
      <c r="T69" s="13"/>
      <c r="U69" s="13"/>
      <c r="V69" s="13"/>
      <c r="W69" s="13"/>
      <c r="X69" s="13"/>
      <c r="Y69" s="13"/>
      <c r="Z69" s="13"/>
    </row>
    <row r="70" spans="1:26" ht="12.75" customHeight="1" x14ac:dyDescent="0.2">
      <c r="A70" s="13"/>
      <c r="B70" s="293"/>
      <c r="C70" s="293"/>
      <c r="D70" s="293"/>
      <c r="E70" s="293"/>
      <c r="F70" s="293"/>
      <c r="G70" s="293"/>
      <c r="H70" s="293"/>
      <c r="I70" s="293"/>
      <c r="J70" s="293"/>
      <c r="K70" s="293"/>
      <c r="L70" s="293"/>
      <c r="M70" s="293"/>
      <c r="N70" s="293"/>
      <c r="O70" s="294"/>
      <c r="P70" s="13"/>
      <c r="Q70" s="13"/>
      <c r="R70" s="13"/>
      <c r="S70" s="13"/>
      <c r="T70" s="13"/>
      <c r="U70" s="13"/>
      <c r="V70" s="13"/>
      <c r="W70" s="13"/>
      <c r="X70" s="13"/>
      <c r="Y70" s="13"/>
      <c r="Z70" s="13"/>
    </row>
    <row r="71" spans="1:26" ht="12.75" customHeight="1" x14ac:dyDescent="0.2">
      <c r="A71" s="13"/>
      <c r="B71" s="293"/>
      <c r="C71" s="293"/>
      <c r="D71" s="293"/>
      <c r="E71" s="293"/>
      <c r="F71" s="293"/>
      <c r="G71" s="293"/>
      <c r="H71" s="293"/>
      <c r="I71" s="293"/>
      <c r="J71" s="293"/>
      <c r="K71" s="293"/>
      <c r="L71" s="293"/>
      <c r="M71" s="293"/>
      <c r="N71" s="293"/>
      <c r="O71" s="294"/>
      <c r="P71" s="13"/>
      <c r="Q71" s="13"/>
      <c r="R71" s="13"/>
      <c r="S71" s="13"/>
      <c r="T71" s="13"/>
      <c r="U71" s="13"/>
      <c r="V71" s="13"/>
      <c r="W71" s="13"/>
      <c r="X71" s="13"/>
      <c r="Y71" s="13"/>
      <c r="Z71" s="13"/>
    </row>
    <row r="72" spans="1:26" ht="12.75" customHeight="1" x14ac:dyDescent="0.2">
      <c r="A72" s="13"/>
      <c r="B72" s="293"/>
      <c r="C72" s="293"/>
      <c r="D72" s="293"/>
      <c r="E72" s="293"/>
      <c r="F72" s="293"/>
      <c r="G72" s="293"/>
      <c r="H72" s="293"/>
      <c r="I72" s="293"/>
      <c r="J72" s="293"/>
      <c r="K72" s="293"/>
      <c r="L72" s="293"/>
      <c r="M72" s="293"/>
      <c r="N72" s="293"/>
      <c r="O72" s="294"/>
      <c r="P72" s="13"/>
      <c r="Q72" s="13"/>
      <c r="R72" s="13"/>
      <c r="S72" s="13"/>
      <c r="T72" s="13"/>
      <c r="U72" s="13"/>
      <c r="V72" s="13"/>
      <c r="W72" s="13"/>
      <c r="X72" s="13"/>
      <c r="Y72" s="13"/>
      <c r="Z72" s="13"/>
    </row>
    <row r="73" spans="1:26" ht="12.75" customHeight="1" x14ac:dyDescent="0.2">
      <c r="A73" s="13"/>
      <c r="B73" s="293"/>
      <c r="C73" s="293"/>
      <c r="D73" s="293"/>
      <c r="E73" s="293"/>
      <c r="F73" s="293"/>
      <c r="G73" s="293"/>
      <c r="H73" s="293"/>
      <c r="I73" s="293"/>
      <c r="J73" s="293"/>
      <c r="K73" s="293"/>
      <c r="L73" s="293"/>
      <c r="M73" s="293"/>
      <c r="N73" s="293"/>
      <c r="O73" s="294"/>
      <c r="P73" s="13"/>
      <c r="Q73" s="13"/>
      <c r="R73" s="13"/>
      <c r="S73" s="13"/>
      <c r="T73" s="13"/>
      <c r="U73" s="13"/>
      <c r="V73" s="13"/>
      <c r="W73" s="13"/>
      <c r="X73" s="13"/>
      <c r="Y73" s="13"/>
      <c r="Z73" s="13"/>
    </row>
    <row r="74" spans="1:26" ht="12.75" customHeight="1" x14ac:dyDescent="0.2">
      <c r="A74" s="13"/>
      <c r="B74" s="293"/>
      <c r="C74" s="293"/>
      <c r="D74" s="293"/>
      <c r="E74" s="293"/>
      <c r="F74" s="293"/>
      <c r="G74" s="293"/>
      <c r="H74" s="293"/>
      <c r="I74" s="293"/>
      <c r="J74" s="293"/>
      <c r="K74" s="293"/>
      <c r="L74" s="293"/>
      <c r="M74" s="293"/>
      <c r="N74" s="293"/>
      <c r="O74" s="294"/>
      <c r="P74" s="13"/>
      <c r="Q74" s="13"/>
      <c r="R74" s="13"/>
      <c r="S74" s="13"/>
      <c r="T74" s="13"/>
      <c r="U74" s="13"/>
      <c r="V74" s="13"/>
      <c r="W74" s="13"/>
      <c r="X74" s="13"/>
      <c r="Y74" s="13"/>
      <c r="Z74" s="13"/>
    </row>
    <row r="75" spans="1:26" ht="12.75" customHeight="1" x14ac:dyDescent="0.2">
      <c r="A75" s="13"/>
      <c r="B75" s="293"/>
      <c r="C75" s="293"/>
      <c r="D75" s="293"/>
      <c r="E75" s="293"/>
      <c r="F75" s="293"/>
      <c r="G75" s="293"/>
      <c r="H75" s="293"/>
      <c r="I75" s="293"/>
      <c r="J75" s="293"/>
      <c r="K75" s="293"/>
      <c r="L75" s="293"/>
      <c r="M75" s="293"/>
      <c r="N75" s="293"/>
      <c r="O75" s="294"/>
      <c r="P75" s="13"/>
      <c r="Q75" s="13"/>
      <c r="R75" s="13"/>
      <c r="S75" s="13"/>
      <c r="T75" s="13"/>
      <c r="U75" s="13"/>
      <c r="V75" s="13"/>
      <c r="W75" s="13"/>
      <c r="X75" s="13"/>
      <c r="Y75" s="13"/>
      <c r="Z75" s="13"/>
    </row>
    <row r="76" spans="1:26" ht="12.75" customHeight="1" x14ac:dyDescent="0.2">
      <c r="A76" s="13"/>
      <c r="B76" s="293"/>
      <c r="C76" s="293"/>
      <c r="D76" s="293"/>
      <c r="E76" s="293"/>
      <c r="F76" s="293"/>
      <c r="G76" s="293"/>
      <c r="H76" s="293"/>
      <c r="I76" s="293"/>
      <c r="J76" s="293"/>
      <c r="K76" s="293"/>
      <c r="L76" s="293"/>
      <c r="M76" s="293"/>
      <c r="N76" s="293"/>
      <c r="O76" s="294"/>
      <c r="P76" s="13"/>
      <c r="Q76" s="13"/>
      <c r="R76" s="13"/>
      <c r="S76" s="13"/>
      <c r="T76" s="13"/>
      <c r="U76" s="13"/>
      <c r="V76" s="13"/>
      <c r="W76" s="13"/>
      <c r="X76" s="13"/>
      <c r="Y76" s="13"/>
      <c r="Z76" s="13"/>
    </row>
    <row r="77" spans="1:26" ht="12.75" customHeight="1" x14ac:dyDescent="0.2">
      <c r="A77" s="13"/>
      <c r="B77" s="293"/>
      <c r="C77" s="293"/>
      <c r="D77" s="293"/>
      <c r="E77" s="293"/>
      <c r="F77" s="293"/>
      <c r="G77" s="293"/>
      <c r="H77" s="293"/>
      <c r="I77" s="293"/>
      <c r="J77" s="293"/>
      <c r="K77" s="293"/>
      <c r="L77" s="293"/>
      <c r="M77" s="293"/>
      <c r="N77" s="293"/>
      <c r="O77" s="294"/>
      <c r="P77" s="13"/>
      <c r="Q77" s="13"/>
      <c r="R77" s="13"/>
      <c r="S77" s="13"/>
      <c r="T77" s="13"/>
      <c r="U77" s="13"/>
      <c r="V77" s="13"/>
      <c r="W77" s="13"/>
      <c r="X77" s="13"/>
      <c r="Y77" s="13"/>
      <c r="Z77" s="13"/>
    </row>
    <row r="78" spans="1:26" ht="12.75" customHeight="1" x14ac:dyDescent="0.2">
      <c r="A78" s="13"/>
      <c r="B78" s="293"/>
      <c r="C78" s="293"/>
      <c r="D78" s="293"/>
      <c r="E78" s="293"/>
      <c r="F78" s="293"/>
      <c r="G78" s="293"/>
      <c r="H78" s="293"/>
      <c r="I78" s="293"/>
      <c r="J78" s="293"/>
      <c r="K78" s="293"/>
      <c r="L78" s="293"/>
      <c r="M78" s="293"/>
      <c r="N78" s="293"/>
      <c r="O78" s="294"/>
      <c r="P78" s="13"/>
      <c r="Q78" s="13"/>
      <c r="R78" s="13"/>
      <c r="S78" s="13"/>
      <c r="T78" s="13"/>
      <c r="U78" s="13"/>
      <c r="V78" s="13"/>
      <c r="W78" s="13"/>
      <c r="X78" s="13"/>
      <c r="Y78" s="13"/>
      <c r="Z78" s="13"/>
    </row>
    <row r="79" spans="1:26" ht="12.75" customHeight="1" x14ac:dyDescent="0.2">
      <c r="A79" s="13"/>
      <c r="B79" s="293"/>
      <c r="C79" s="293"/>
      <c r="D79" s="293"/>
      <c r="E79" s="293"/>
      <c r="F79" s="293"/>
      <c r="G79" s="293"/>
      <c r="H79" s="293"/>
      <c r="I79" s="293"/>
      <c r="J79" s="293"/>
      <c r="K79" s="293"/>
      <c r="L79" s="293"/>
      <c r="M79" s="293"/>
      <c r="N79" s="293"/>
      <c r="O79" s="294"/>
      <c r="P79" s="13"/>
      <c r="Q79" s="13"/>
      <c r="R79" s="13"/>
      <c r="S79" s="13"/>
      <c r="T79" s="13"/>
      <c r="U79" s="13"/>
      <c r="V79" s="13"/>
      <c r="W79" s="13"/>
      <c r="X79" s="13"/>
      <c r="Y79" s="13"/>
      <c r="Z79" s="13"/>
    </row>
    <row r="80" spans="1:26" ht="12.75" customHeight="1" x14ac:dyDescent="0.2">
      <c r="A80" s="13"/>
      <c r="B80" s="293"/>
      <c r="C80" s="293"/>
      <c r="D80" s="293"/>
      <c r="E80" s="293"/>
      <c r="F80" s="293"/>
      <c r="G80" s="293"/>
      <c r="H80" s="293"/>
      <c r="I80" s="293"/>
      <c r="J80" s="293"/>
      <c r="K80" s="293"/>
      <c r="L80" s="293"/>
      <c r="M80" s="293"/>
      <c r="N80" s="293"/>
      <c r="O80" s="294"/>
      <c r="P80" s="13"/>
      <c r="Q80" s="13"/>
      <c r="R80" s="13"/>
      <c r="S80" s="13"/>
      <c r="T80" s="13"/>
      <c r="U80" s="13"/>
      <c r="V80" s="13"/>
      <c r="W80" s="13"/>
      <c r="X80" s="13"/>
      <c r="Y80" s="13"/>
      <c r="Z80" s="13"/>
    </row>
    <row r="81" spans="1:26" ht="12.75" customHeight="1" x14ac:dyDescent="0.2">
      <c r="A81" s="13"/>
      <c r="B81" s="293"/>
      <c r="C81" s="293"/>
      <c r="D81" s="293"/>
      <c r="E81" s="293"/>
      <c r="F81" s="293"/>
      <c r="G81" s="293"/>
      <c r="H81" s="293"/>
      <c r="I81" s="293"/>
      <c r="J81" s="293"/>
      <c r="K81" s="293"/>
      <c r="L81" s="293"/>
      <c r="M81" s="293"/>
      <c r="N81" s="293"/>
      <c r="O81" s="294"/>
      <c r="P81" s="13"/>
      <c r="Q81" s="13"/>
      <c r="R81" s="13"/>
      <c r="S81" s="13"/>
      <c r="T81" s="13"/>
      <c r="U81" s="13"/>
      <c r="V81" s="13"/>
      <c r="W81" s="13"/>
      <c r="X81" s="13"/>
      <c r="Y81" s="13"/>
      <c r="Z81" s="13"/>
    </row>
    <row r="82" spans="1:26" ht="12.75" customHeight="1" x14ac:dyDescent="0.2">
      <c r="A82" s="13"/>
      <c r="B82" s="293"/>
      <c r="C82" s="293"/>
      <c r="D82" s="293"/>
      <c r="E82" s="293"/>
      <c r="F82" s="293"/>
      <c r="G82" s="293"/>
      <c r="H82" s="293"/>
      <c r="I82" s="293"/>
      <c r="J82" s="293"/>
      <c r="K82" s="293"/>
      <c r="L82" s="293"/>
      <c r="M82" s="293"/>
      <c r="N82" s="293"/>
      <c r="O82" s="294"/>
      <c r="P82" s="13"/>
      <c r="Q82" s="13"/>
      <c r="R82" s="13"/>
      <c r="S82" s="13"/>
      <c r="T82" s="13"/>
      <c r="U82" s="13"/>
      <c r="V82" s="13"/>
      <c r="W82" s="13"/>
      <c r="X82" s="13"/>
      <c r="Y82" s="13"/>
      <c r="Z82" s="13"/>
    </row>
    <row r="83" spans="1:26" ht="12.75" customHeight="1" x14ac:dyDescent="0.2">
      <c r="A83" s="13"/>
      <c r="B83" s="293"/>
      <c r="C83" s="293"/>
      <c r="D83" s="293"/>
      <c r="E83" s="293"/>
      <c r="F83" s="293"/>
      <c r="G83" s="293"/>
      <c r="H83" s="293"/>
      <c r="I83" s="293"/>
      <c r="J83" s="293"/>
      <c r="K83" s="293"/>
      <c r="L83" s="293"/>
      <c r="M83" s="293"/>
      <c r="N83" s="293"/>
      <c r="O83" s="294"/>
      <c r="P83" s="13"/>
      <c r="Q83" s="13"/>
      <c r="R83" s="13"/>
      <c r="S83" s="13"/>
      <c r="T83" s="13"/>
      <c r="U83" s="13"/>
      <c r="V83" s="13"/>
      <c r="W83" s="13"/>
      <c r="X83" s="13"/>
      <c r="Y83" s="13"/>
      <c r="Z83" s="13"/>
    </row>
    <row r="84" spans="1:26" ht="12.75" customHeight="1" x14ac:dyDescent="0.2">
      <c r="A84" s="13"/>
      <c r="B84" s="293"/>
      <c r="C84" s="293"/>
      <c r="D84" s="293"/>
      <c r="E84" s="293"/>
      <c r="F84" s="293"/>
      <c r="G84" s="293"/>
      <c r="H84" s="293"/>
      <c r="I84" s="293"/>
      <c r="J84" s="293"/>
      <c r="K84" s="293"/>
      <c r="L84" s="293"/>
      <c r="M84" s="293"/>
      <c r="N84" s="293"/>
      <c r="O84" s="294"/>
      <c r="P84" s="13"/>
      <c r="Q84" s="13"/>
      <c r="R84" s="13"/>
      <c r="S84" s="13"/>
      <c r="T84" s="13"/>
      <c r="U84" s="13"/>
      <c r="V84" s="13"/>
      <c r="W84" s="13"/>
      <c r="X84" s="13"/>
      <c r="Y84" s="13"/>
      <c r="Z84" s="13"/>
    </row>
    <row r="85" spans="1:26" ht="12.75" customHeight="1" x14ac:dyDescent="0.2">
      <c r="A85" s="13"/>
      <c r="B85" s="293"/>
      <c r="C85" s="293"/>
      <c r="D85" s="293"/>
      <c r="E85" s="293"/>
      <c r="F85" s="293"/>
      <c r="G85" s="293"/>
      <c r="H85" s="293"/>
      <c r="I85" s="293"/>
      <c r="J85" s="293"/>
      <c r="K85" s="293"/>
      <c r="L85" s="293"/>
      <c r="M85" s="293"/>
      <c r="N85" s="293"/>
      <c r="O85" s="294"/>
      <c r="P85" s="13"/>
      <c r="Q85" s="13"/>
      <c r="R85" s="13"/>
      <c r="S85" s="13"/>
      <c r="T85" s="13"/>
      <c r="U85" s="13"/>
      <c r="V85" s="13"/>
      <c r="W85" s="13"/>
      <c r="X85" s="13"/>
      <c r="Y85" s="13"/>
      <c r="Z85" s="13"/>
    </row>
    <row r="86" spans="1:26" ht="12.75" customHeight="1" x14ac:dyDescent="0.2">
      <c r="A86" s="13"/>
      <c r="B86" s="293"/>
      <c r="C86" s="293"/>
      <c r="D86" s="293"/>
      <c r="E86" s="293"/>
      <c r="F86" s="293"/>
      <c r="G86" s="293"/>
      <c r="H86" s="293"/>
      <c r="I86" s="293"/>
      <c r="J86" s="293"/>
      <c r="K86" s="293"/>
      <c r="L86" s="293"/>
      <c r="M86" s="293"/>
      <c r="N86" s="293"/>
      <c r="O86" s="294"/>
      <c r="P86" s="13"/>
      <c r="Q86" s="13"/>
      <c r="R86" s="13"/>
      <c r="S86" s="13"/>
      <c r="T86" s="13"/>
      <c r="U86" s="13"/>
      <c r="V86" s="13"/>
      <c r="W86" s="13"/>
      <c r="X86" s="13"/>
      <c r="Y86" s="13"/>
      <c r="Z86" s="13"/>
    </row>
    <row r="87" spans="1:26" ht="12.75" customHeight="1" x14ac:dyDescent="0.2">
      <c r="A87" s="13"/>
      <c r="B87" s="293"/>
      <c r="C87" s="293"/>
      <c r="D87" s="293"/>
      <c r="E87" s="293"/>
      <c r="F87" s="293"/>
      <c r="G87" s="293"/>
      <c r="H87" s="293"/>
      <c r="I87" s="293"/>
      <c r="J87" s="293"/>
      <c r="K87" s="293"/>
      <c r="L87" s="293"/>
      <c r="M87" s="293"/>
      <c r="N87" s="293"/>
      <c r="O87" s="294"/>
      <c r="P87" s="13"/>
      <c r="Q87" s="13"/>
      <c r="R87" s="13"/>
      <c r="S87" s="13"/>
      <c r="T87" s="13"/>
      <c r="U87" s="13"/>
      <c r="V87" s="13"/>
      <c r="W87" s="13"/>
      <c r="X87" s="13"/>
      <c r="Y87" s="13"/>
      <c r="Z87" s="13"/>
    </row>
    <row r="88" spans="1:26" ht="12.75" customHeight="1" x14ac:dyDescent="0.2">
      <c r="A88" s="13"/>
      <c r="B88" s="293"/>
      <c r="C88" s="293"/>
      <c r="D88" s="293"/>
      <c r="E88" s="293"/>
      <c r="F88" s="293"/>
      <c r="G88" s="293"/>
      <c r="H88" s="293"/>
      <c r="I88" s="293"/>
      <c r="J88" s="293"/>
      <c r="K88" s="293"/>
      <c r="L88" s="293"/>
      <c r="M88" s="293"/>
      <c r="N88" s="293"/>
      <c r="O88" s="294"/>
      <c r="P88" s="13"/>
      <c r="Q88" s="13"/>
      <c r="R88" s="13"/>
      <c r="S88" s="13"/>
      <c r="T88" s="13"/>
      <c r="U88" s="13"/>
      <c r="V88" s="13"/>
      <c r="W88" s="13"/>
      <c r="X88" s="13"/>
      <c r="Y88" s="13"/>
      <c r="Z88" s="13"/>
    </row>
    <row r="89" spans="1:26" ht="12.75" customHeight="1" x14ac:dyDescent="0.2">
      <c r="A89" s="13"/>
      <c r="B89" s="293"/>
      <c r="C89" s="293"/>
      <c r="D89" s="293"/>
      <c r="E89" s="293"/>
      <c r="F89" s="293"/>
      <c r="G89" s="293"/>
      <c r="H89" s="293"/>
      <c r="I89" s="293"/>
      <c r="J89" s="293"/>
      <c r="K89" s="293"/>
      <c r="L89" s="293"/>
      <c r="M89" s="293"/>
      <c r="N89" s="293"/>
      <c r="O89" s="294"/>
      <c r="P89" s="13"/>
      <c r="Q89" s="13"/>
      <c r="R89" s="13"/>
      <c r="S89" s="13"/>
      <c r="T89" s="13"/>
      <c r="U89" s="13"/>
      <c r="V89" s="13"/>
      <c r="W89" s="13"/>
      <c r="X89" s="13"/>
      <c r="Y89" s="13"/>
      <c r="Z89" s="13"/>
    </row>
    <row r="90" spans="1:26" ht="12.75" customHeight="1" x14ac:dyDescent="0.2">
      <c r="A90" s="13"/>
      <c r="B90" s="293"/>
      <c r="C90" s="293"/>
      <c r="D90" s="293"/>
      <c r="E90" s="293"/>
      <c r="F90" s="293"/>
      <c r="G90" s="293"/>
      <c r="H90" s="293"/>
      <c r="I90" s="293"/>
      <c r="J90" s="293"/>
      <c r="K90" s="293"/>
      <c r="L90" s="293"/>
      <c r="M90" s="293"/>
      <c r="N90" s="293"/>
      <c r="O90" s="294"/>
      <c r="P90" s="13"/>
      <c r="Q90" s="13"/>
      <c r="R90" s="13"/>
      <c r="S90" s="13"/>
      <c r="T90" s="13"/>
      <c r="U90" s="13"/>
      <c r="V90" s="13"/>
      <c r="W90" s="13"/>
      <c r="X90" s="13"/>
      <c r="Y90" s="13"/>
      <c r="Z90" s="13"/>
    </row>
    <row r="91" spans="1:26" ht="12.75" customHeight="1" x14ac:dyDescent="0.2">
      <c r="A91" s="13"/>
      <c r="B91" s="293"/>
      <c r="C91" s="293"/>
      <c r="D91" s="293"/>
      <c r="E91" s="293"/>
      <c r="F91" s="293"/>
      <c r="G91" s="293"/>
      <c r="H91" s="293"/>
      <c r="I91" s="293"/>
      <c r="J91" s="293"/>
      <c r="K91" s="293"/>
      <c r="L91" s="293"/>
      <c r="M91" s="293"/>
      <c r="N91" s="293"/>
      <c r="O91" s="294"/>
      <c r="P91" s="13"/>
      <c r="Q91" s="13"/>
      <c r="R91" s="13"/>
      <c r="S91" s="13"/>
      <c r="T91" s="13"/>
      <c r="U91" s="13"/>
      <c r="V91" s="13"/>
      <c r="W91" s="13"/>
      <c r="X91" s="13"/>
      <c r="Y91" s="13"/>
      <c r="Z91" s="13"/>
    </row>
    <row r="92" spans="1:26" ht="12.75" customHeight="1" x14ac:dyDescent="0.2">
      <c r="A92" s="13"/>
      <c r="B92" s="293"/>
      <c r="C92" s="293"/>
      <c r="D92" s="293"/>
      <c r="E92" s="293"/>
      <c r="F92" s="293"/>
      <c r="G92" s="293"/>
      <c r="H92" s="293"/>
      <c r="I92" s="293"/>
      <c r="J92" s="293"/>
      <c r="K92" s="293"/>
      <c r="L92" s="293"/>
      <c r="M92" s="293"/>
      <c r="N92" s="293"/>
      <c r="O92" s="294"/>
      <c r="P92" s="13"/>
      <c r="Q92" s="13"/>
      <c r="R92" s="13"/>
      <c r="S92" s="13"/>
      <c r="T92" s="13"/>
      <c r="U92" s="13"/>
      <c r="V92" s="13"/>
      <c r="W92" s="13"/>
      <c r="X92" s="13"/>
      <c r="Y92" s="13"/>
      <c r="Z92" s="13"/>
    </row>
    <row r="93" spans="1:26" ht="12.75" customHeight="1" x14ac:dyDescent="0.2">
      <c r="A93" s="13"/>
      <c r="B93" s="293"/>
      <c r="C93" s="293"/>
      <c r="D93" s="293"/>
      <c r="E93" s="293"/>
      <c r="F93" s="293"/>
      <c r="G93" s="293"/>
      <c r="H93" s="293"/>
      <c r="I93" s="293"/>
      <c r="J93" s="293"/>
      <c r="K93" s="293"/>
      <c r="L93" s="293"/>
      <c r="M93" s="293"/>
      <c r="N93" s="293"/>
      <c r="O93" s="294"/>
      <c r="P93" s="13"/>
      <c r="Q93" s="13"/>
      <c r="R93" s="13"/>
      <c r="S93" s="13"/>
      <c r="T93" s="13"/>
      <c r="U93" s="13"/>
      <c r="V93" s="13"/>
      <c r="W93" s="13"/>
      <c r="X93" s="13"/>
      <c r="Y93" s="13"/>
      <c r="Z93" s="13"/>
    </row>
    <row r="94" spans="1:26" ht="12.75" customHeight="1" x14ac:dyDescent="0.2">
      <c r="A94" s="13"/>
      <c r="B94" s="293"/>
      <c r="C94" s="293"/>
      <c r="D94" s="293"/>
      <c r="E94" s="293"/>
      <c r="F94" s="293"/>
      <c r="G94" s="293"/>
      <c r="H94" s="293"/>
      <c r="I94" s="293"/>
      <c r="J94" s="293"/>
      <c r="K94" s="293"/>
      <c r="L94" s="293"/>
      <c r="M94" s="293"/>
      <c r="N94" s="293"/>
      <c r="O94" s="294"/>
      <c r="P94" s="13"/>
      <c r="Q94" s="13"/>
      <c r="R94" s="13"/>
      <c r="S94" s="13"/>
      <c r="T94" s="13"/>
      <c r="U94" s="13"/>
      <c r="V94" s="13"/>
      <c r="W94" s="13"/>
      <c r="X94" s="13"/>
      <c r="Y94" s="13"/>
      <c r="Z94" s="13"/>
    </row>
    <row r="95" spans="1:26" ht="12.75" customHeight="1" x14ac:dyDescent="0.2">
      <c r="A95" s="13"/>
      <c r="B95" s="293"/>
      <c r="C95" s="293"/>
      <c r="D95" s="293"/>
      <c r="E95" s="293"/>
      <c r="F95" s="293"/>
      <c r="G95" s="293"/>
      <c r="H95" s="293"/>
      <c r="I95" s="293"/>
      <c r="J95" s="293"/>
      <c r="K95" s="293"/>
      <c r="L95" s="293"/>
      <c r="M95" s="293"/>
      <c r="N95" s="293"/>
      <c r="O95" s="294"/>
      <c r="P95" s="13"/>
      <c r="Q95" s="13"/>
      <c r="R95" s="13"/>
      <c r="S95" s="13"/>
      <c r="T95" s="13"/>
      <c r="U95" s="13"/>
      <c r="V95" s="13"/>
      <c r="W95" s="13"/>
      <c r="X95" s="13"/>
      <c r="Y95" s="13"/>
      <c r="Z95" s="13"/>
    </row>
    <row r="96" spans="1:26" ht="12.75" customHeight="1" x14ac:dyDescent="0.2">
      <c r="A96" s="13"/>
      <c r="B96" s="293"/>
      <c r="C96" s="293"/>
      <c r="D96" s="293"/>
      <c r="E96" s="293"/>
      <c r="F96" s="293"/>
      <c r="G96" s="293"/>
      <c r="H96" s="293"/>
      <c r="I96" s="293"/>
      <c r="J96" s="293"/>
      <c r="K96" s="293"/>
      <c r="L96" s="293"/>
      <c r="M96" s="293"/>
      <c r="N96" s="293"/>
      <c r="O96" s="294"/>
      <c r="P96" s="13"/>
      <c r="Q96" s="13"/>
      <c r="R96" s="13"/>
      <c r="S96" s="13"/>
      <c r="T96" s="13"/>
      <c r="U96" s="13"/>
      <c r="V96" s="13"/>
      <c r="W96" s="13"/>
      <c r="X96" s="13"/>
      <c r="Y96" s="13"/>
      <c r="Z96" s="13"/>
    </row>
    <row r="97" spans="1:26" ht="12.75" customHeight="1" x14ac:dyDescent="0.2">
      <c r="A97" s="13"/>
      <c r="B97" s="293"/>
      <c r="C97" s="293"/>
      <c r="D97" s="293"/>
      <c r="E97" s="293"/>
      <c r="F97" s="293"/>
      <c r="G97" s="293"/>
      <c r="H97" s="293"/>
      <c r="I97" s="293"/>
      <c r="J97" s="293"/>
      <c r="K97" s="293"/>
      <c r="L97" s="293"/>
      <c r="M97" s="293"/>
      <c r="N97" s="293"/>
      <c r="O97" s="294"/>
      <c r="P97" s="13"/>
      <c r="Q97" s="13"/>
      <c r="R97" s="13"/>
      <c r="S97" s="13"/>
      <c r="T97" s="13"/>
      <c r="U97" s="13"/>
      <c r="V97" s="13"/>
      <c r="W97" s="13"/>
      <c r="X97" s="13"/>
      <c r="Y97" s="13"/>
      <c r="Z97" s="13"/>
    </row>
    <row r="98" spans="1:26" ht="12.75" customHeight="1" x14ac:dyDescent="0.2">
      <c r="A98" s="13"/>
      <c r="B98" s="293"/>
      <c r="C98" s="293"/>
      <c r="D98" s="293"/>
      <c r="E98" s="293"/>
      <c r="F98" s="293"/>
      <c r="G98" s="293"/>
      <c r="H98" s="293"/>
      <c r="I98" s="293"/>
      <c r="J98" s="293"/>
      <c r="K98" s="293"/>
      <c r="L98" s="293"/>
      <c r="M98" s="293"/>
      <c r="N98" s="293"/>
      <c r="O98" s="294"/>
      <c r="P98" s="13"/>
      <c r="Q98" s="13"/>
      <c r="R98" s="13"/>
      <c r="S98" s="13"/>
      <c r="T98" s="13"/>
      <c r="U98" s="13"/>
      <c r="V98" s="13"/>
      <c r="W98" s="13"/>
      <c r="X98" s="13"/>
      <c r="Y98" s="13"/>
      <c r="Z98" s="13"/>
    </row>
    <row r="99" spans="1:26" ht="12.75" customHeight="1" x14ac:dyDescent="0.2">
      <c r="A99" s="13"/>
      <c r="B99" s="293"/>
      <c r="C99" s="293"/>
      <c r="D99" s="293"/>
      <c r="E99" s="293"/>
      <c r="F99" s="293"/>
      <c r="G99" s="293"/>
      <c r="H99" s="293"/>
      <c r="I99" s="293"/>
      <c r="J99" s="293"/>
      <c r="K99" s="293"/>
      <c r="L99" s="293"/>
      <c r="M99" s="293"/>
      <c r="N99" s="293"/>
      <c r="O99" s="294"/>
      <c r="P99" s="13"/>
      <c r="Q99" s="13"/>
      <c r="R99" s="13"/>
      <c r="S99" s="13"/>
      <c r="T99" s="13"/>
      <c r="U99" s="13"/>
      <c r="V99" s="13"/>
      <c r="W99" s="13"/>
      <c r="X99" s="13"/>
      <c r="Y99" s="13"/>
      <c r="Z99" s="13"/>
    </row>
    <row r="100" spans="1:26" ht="12.75" customHeight="1" x14ac:dyDescent="0.2">
      <c r="A100" s="13"/>
      <c r="B100" s="293"/>
      <c r="C100" s="293"/>
      <c r="D100" s="293"/>
      <c r="E100" s="293"/>
      <c r="F100" s="293"/>
      <c r="G100" s="293"/>
      <c r="H100" s="293"/>
      <c r="I100" s="293"/>
      <c r="J100" s="293"/>
      <c r="K100" s="293"/>
      <c r="L100" s="293"/>
      <c r="M100" s="293"/>
      <c r="N100" s="293"/>
      <c r="O100" s="294"/>
      <c r="P100" s="13"/>
      <c r="Q100" s="13"/>
      <c r="R100" s="13"/>
      <c r="S100" s="13"/>
      <c r="T100" s="13"/>
      <c r="U100" s="13"/>
      <c r="V100" s="13"/>
      <c r="W100" s="13"/>
      <c r="X100" s="13"/>
      <c r="Y100" s="13"/>
      <c r="Z100" s="13"/>
    </row>
    <row r="101" spans="1:26" ht="12.75" customHeight="1" x14ac:dyDescent="0.2">
      <c r="A101" s="13"/>
      <c r="B101" s="293"/>
      <c r="C101" s="293"/>
      <c r="D101" s="293"/>
      <c r="E101" s="293"/>
      <c r="F101" s="293"/>
      <c r="G101" s="293"/>
      <c r="H101" s="293"/>
      <c r="I101" s="293"/>
      <c r="J101" s="293"/>
      <c r="K101" s="293"/>
      <c r="L101" s="293"/>
      <c r="M101" s="293"/>
      <c r="N101" s="293"/>
      <c r="O101" s="294"/>
      <c r="P101" s="13"/>
      <c r="Q101" s="13"/>
      <c r="R101" s="13"/>
      <c r="S101" s="13"/>
      <c r="T101" s="13"/>
      <c r="U101" s="13"/>
      <c r="V101" s="13"/>
      <c r="W101" s="13"/>
      <c r="X101" s="13"/>
      <c r="Y101" s="13"/>
      <c r="Z101" s="13"/>
    </row>
    <row r="102" spans="1:26" ht="12.75" customHeight="1" x14ac:dyDescent="0.2">
      <c r="A102" s="13"/>
      <c r="B102" s="293"/>
      <c r="C102" s="293"/>
      <c r="D102" s="293"/>
      <c r="E102" s="293"/>
      <c r="F102" s="293"/>
      <c r="G102" s="293"/>
      <c r="H102" s="293"/>
      <c r="I102" s="293"/>
      <c r="J102" s="293"/>
      <c r="K102" s="293"/>
      <c r="L102" s="293"/>
      <c r="M102" s="293"/>
      <c r="N102" s="293"/>
      <c r="O102" s="294"/>
      <c r="P102" s="13"/>
      <c r="Q102" s="13"/>
      <c r="R102" s="13"/>
      <c r="S102" s="13"/>
      <c r="T102" s="13"/>
      <c r="U102" s="13"/>
      <c r="V102" s="13"/>
      <c r="W102" s="13"/>
      <c r="X102" s="13"/>
      <c r="Y102" s="13"/>
      <c r="Z102" s="13"/>
    </row>
    <row r="103" spans="1:26" ht="12.75" customHeight="1" x14ac:dyDescent="0.2">
      <c r="A103" s="13"/>
      <c r="B103" s="293"/>
      <c r="C103" s="293"/>
      <c r="D103" s="293"/>
      <c r="E103" s="293"/>
      <c r="F103" s="293"/>
      <c r="G103" s="293"/>
      <c r="H103" s="293"/>
      <c r="I103" s="293"/>
      <c r="J103" s="293"/>
      <c r="K103" s="293"/>
      <c r="L103" s="293"/>
      <c r="M103" s="293"/>
      <c r="N103" s="293"/>
      <c r="O103" s="294"/>
      <c r="P103" s="13"/>
      <c r="Q103" s="13"/>
      <c r="R103" s="13"/>
      <c r="S103" s="13"/>
      <c r="T103" s="13"/>
      <c r="U103" s="13"/>
      <c r="V103" s="13"/>
      <c r="W103" s="13"/>
      <c r="X103" s="13"/>
      <c r="Y103" s="13"/>
      <c r="Z103" s="13"/>
    </row>
    <row r="104" spans="1:26" ht="12.75" customHeight="1" x14ac:dyDescent="0.2">
      <c r="A104" s="13"/>
      <c r="B104" s="293"/>
      <c r="C104" s="293"/>
      <c r="D104" s="293"/>
      <c r="E104" s="293"/>
      <c r="F104" s="293"/>
      <c r="G104" s="293"/>
      <c r="H104" s="293"/>
      <c r="I104" s="293"/>
      <c r="J104" s="293"/>
      <c r="K104" s="293"/>
      <c r="L104" s="293"/>
      <c r="M104" s="293"/>
      <c r="N104" s="293"/>
      <c r="O104" s="294"/>
      <c r="P104" s="13"/>
      <c r="Q104" s="13"/>
      <c r="R104" s="13"/>
      <c r="S104" s="13"/>
      <c r="T104" s="13"/>
      <c r="U104" s="13"/>
      <c r="V104" s="13"/>
      <c r="W104" s="13"/>
      <c r="X104" s="13"/>
      <c r="Y104" s="13"/>
      <c r="Z104" s="13"/>
    </row>
    <row r="105" spans="1:26" ht="12.75" customHeight="1" x14ac:dyDescent="0.2">
      <c r="A105" s="13"/>
      <c r="B105" s="293"/>
      <c r="C105" s="293"/>
      <c r="D105" s="293"/>
      <c r="E105" s="293"/>
      <c r="F105" s="293"/>
      <c r="G105" s="293"/>
      <c r="H105" s="293"/>
      <c r="I105" s="293"/>
      <c r="J105" s="293"/>
      <c r="K105" s="293"/>
      <c r="L105" s="293"/>
      <c r="M105" s="293"/>
      <c r="N105" s="293"/>
      <c r="O105" s="294"/>
      <c r="P105" s="13"/>
      <c r="Q105" s="13"/>
      <c r="R105" s="13"/>
      <c r="S105" s="13"/>
      <c r="T105" s="13"/>
      <c r="U105" s="13"/>
      <c r="V105" s="13"/>
      <c r="W105" s="13"/>
      <c r="X105" s="13"/>
      <c r="Y105" s="13"/>
      <c r="Z105" s="13"/>
    </row>
    <row r="106" spans="1:26" ht="12.75" customHeight="1" x14ac:dyDescent="0.2">
      <c r="A106" s="13"/>
      <c r="B106" s="293"/>
      <c r="C106" s="293"/>
      <c r="D106" s="293"/>
      <c r="E106" s="293"/>
      <c r="F106" s="293"/>
      <c r="G106" s="293"/>
      <c r="H106" s="293"/>
      <c r="I106" s="293"/>
      <c r="J106" s="293"/>
      <c r="K106" s="293"/>
      <c r="L106" s="293"/>
      <c r="M106" s="293"/>
      <c r="N106" s="293"/>
      <c r="O106" s="294"/>
      <c r="P106" s="13"/>
      <c r="Q106" s="13"/>
      <c r="R106" s="13"/>
      <c r="S106" s="13"/>
      <c r="T106" s="13"/>
      <c r="U106" s="13"/>
      <c r="V106" s="13"/>
      <c r="W106" s="13"/>
      <c r="X106" s="13"/>
      <c r="Y106" s="13"/>
      <c r="Z106" s="13"/>
    </row>
    <row r="107" spans="1:26" ht="12.75" customHeight="1" x14ac:dyDescent="0.2">
      <c r="A107" s="13"/>
      <c r="B107" s="293"/>
      <c r="C107" s="293"/>
      <c r="D107" s="293"/>
      <c r="E107" s="293"/>
      <c r="F107" s="293"/>
      <c r="G107" s="293"/>
      <c r="H107" s="293"/>
      <c r="I107" s="293"/>
      <c r="J107" s="293"/>
      <c r="K107" s="293"/>
      <c r="L107" s="293"/>
      <c r="M107" s="293"/>
      <c r="N107" s="293"/>
      <c r="O107" s="294"/>
      <c r="P107" s="13"/>
      <c r="Q107" s="13"/>
      <c r="R107" s="13"/>
      <c r="S107" s="13"/>
      <c r="T107" s="13"/>
      <c r="U107" s="13"/>
      <c r="V107" s="13"/>
      <c r="W107" s="13"/>
      <c r="X107" s="13"/>
      <c r="Y107" s="13"/>
      <c r="Z107" s="13"/>
    </row>
    <row r="108" spans="1:26" ht="12.75" customHeight="1" x14ac:dyDescent="0.2">
      <c r="A108" s="13"/>
      <c r="B108" s="293"/>
      <c r="C108" s="293"/>
      <c r="D108" s="293"/>
      <c r="E108" s="293"/>
      <c r="F108" s="293"/>
      <c r="G108" s="293"/>
      <c r="H108" s="293"/>
      <c r="I108" s="293"/>
      <c r="J108" s="293"/>
      <c r="K108" s="293"/>
      <c r="L108" s="293"/>
      <c r="M108" s="293"/>
      <c r="N108" s="293"/>
      <c r="O108" s="294"/>
      <c r="P108" s="13"/>
      <c r="Q108" s="13"/>
      <c r="R108" s="13"/>
      <c r="S108" s="13"/>
      <c r="T108" s="13"/>
      <c r="U108" s="13"/>
      <c r="V108" s="13"/>
      <c r="W108" s="13"/>
      <c r="X108" s="13"/>
      <c r="Y108" s="13"/>
      <c r="Z108" s="13"/>
    </row>
    <row r="109" spans="1:26" ht="12.75" customHeight="1" x14ac:dyDescent="0.2">
      <c r="A109" s="13"/>
      <c r="B109" s="293"/>
      <c r="C109" s="293"/>
      <c r="D109" s="293"/>
      <c r="E109" s="293"/>
      <c r="F109" s="293"/>
      <c r="G109" s="293"/>
      <c r="H109" s="293"/>
      <c r="I109" s="293"/>
      <c r="J109" s="293"/>
      <c r="K109" s="293"/>
      <c r="L109" s="293"/>
      <c r="M109" s="293"/>
      <c r="N109" s="293"/>
      <c r="O109" s="294"/>
      <c r="P109" s="13"/>
      <c r="Q109" s="13"/>
      <c r="R109" s="13"/>
      <c r="S109" s="13"/>
      <c r="T109" s="13"/>
      <c r="U109" s="13"/>
      <c r="V109" s="13"/>
      <c r="W109" s="13"/>
      <c r="X109" s="13"/>
      <c r="Y109" s="13"/>
      <c r="Z109" s="13"/>
    </row>
    <row r="110" spans="1:26" ht="12.75" customHeight="1" x14ac:dyDescent="0.2">
      <c r="A110" s="13"/>
      <c r="B110" s="293"/>
      <c r="C110" s="293"/>
      <c r="D110" s="293"/>
      <c r="E110" s="293"/>
      <c r="F110" s="293"/>
      <c r="G110" s="293"/>
      <c r="H110" s="293"/>
      <c r="I110" s="293"/>
      <c r="J110" s="293"/>
      <c r="K110" s="293"/>
      <c r="L110" s="293"/>
      <c r="M110" s="293"/>
      <c r="N110" s="293"/>
      <c r="O110" s="294"/>
      <c r="P110" s="13"/>
      <c r="Q110" s="13"/>
      <c r="R110" s="13"/>
      <c r="S110" s="13"/>
      <c r="T110" s="13"/>
      <c r="U110" s="13"/>
      <c r="V110" s="13"/>
      <c r="W110" s="13"/>
      <c r="X110" s="13"/>
      <c r="Y110" s="13"/>
      <c r="Z110" s="13"/>
    </row>
    <row r="111" spans="1:26" ht="12.75" customHeight="1" x14ac:dyDescent="0.2">
      <c r="A111" s="13"/>
      <c r="B111" s="293"/>
      <c r="C111" s="293"/>
      <c r="D111" s="293"/>
      <c r="E111" s="293"/>
      <c r="F111" s="293"/>
      <c r="G111" s="293"/>
      <c r="H111" s="293"/>
      <c r="I111" s="293"/>
      <c r="J111" s="293"/>
      <c r="K111" s="293"/>
      <c r="L111" s="293"/>
      <c r="M111" s="293"/>
      <c r="N111" s="293"/>
      <c r="O111" s="294"/>
      <c r="P111" s="13"/>
      <c r="Q111" s="13"/>
      <c r="R111" s="13"/>
      <c r="S111" s="13"/>
      <c r="T111" s="13"/>
      <c r="U111" s="13"/>
      <c r="V111" s="13"/>
      <c r="W111" s="13"/>
      <c r="X111" s="13"/>
      <c r="Y111" s="13"/>
      <c r="Z111" s="13"/>
    </row>
    <row r="112" spans="1:26" ht="12.75" customHeight="1" x14ac:dyDescent="0.2">
      <c r="A112" s="13"/>
      <c r="B112" s="293"/>
      <c r="C112" s="293"/>
      <c r="D112" s="293"/>
      <c r="E112" s="293"/>
      <c r="F112" s="293"/>
      <c r="G112" s="293"/>
      <c r="H112" s="293"/>
      <c r="I112" s="293"/>
      <c r="J112" s="293"/>
      <c r="K112" s="293"/>
      <c r="L112" s="293"/>
      <c r="M112" s="293"/>
      <c r="N112" s="293"/>
      <c r="O112" s="294"/>
      <c r="P112" s="13"/>
      <c r="Q112" s="13"/>
      <c r="R112" s="13"/>
      <c r="S112" s="13"/>
      <c r="T112" s="13"/>
      <c r="U112" s="13"/>
      <c r="V112" s="13"/>
      <c r="W112" s="13"/>
      <c r="X112" s="13"/>
      <c r="Y112" s="13"/>
      <c r="Z112" s="13"/>
    </row>
    <row r="113" spans="1:26" ht="12.75" customHeight="1" x14ac:dyDescent="0.2">
      <c r="A113" s="13"/>
      <c r="B113" s="293"/>
      <c r="C113" s="293"/>
      <c r="D113" s="293"/>
      <c r="E113" s="293"/>
      <c r="F113" s="293"/>
      <c r="G113" s="293"/>
      <c r="H113" s="293"/>
      <c r="I113" s="293"/>
      <c r="J113" s="293"/>
      <c r="K113" s="293"/>
      <c r="L113" s="293"/>
      <c r="M113" s="293"/>
      <c r="N113" s="293"/>
      <c r="O113" s="294"/>
      <c r="P113" s="13"/>
      <c r="Q113" s="13"/>
      <c r="R113" s="13"/>
      <c r="S113" s="13"/>
      <c r="T113" s="13"/>
      <c r="U113" s="13"/>
      <c r="V113" s="13"/>
      <c r="W113" s="13"/>
      <c r="X113" s="13"/>
      <c r="Y113" s="13"/>
      <c r="Z113" s="13"/>
    </row>
    <row r="114" spans="1:26" ht="12.75" customHeight="1" x14ac:dyDescent="0.2">
      <c r="A114" s="13"/>
      <c r="B114" s="293"/>
      <c r="C114" s="293"/>
      <c r="D114" s="293"/>
      <c r="E114" s="293"/>
      <c r="F114" s="293"/>
      <c r="G114" s="293"/>
      <c r="H114" s="293"/>
      <c r="I114" s="293"/>
      <c r="J114" s="293"/>
      <c r="K114" s="293"/>
      <c r="L114" s="293"/>
      <c r="M114" s="293"/>
      <c r="N114" s="293"/>
      <c r="O114" s="294"/>
      <c r="P114" s="13"/>
      <c r="Q114" s="13"/>
      <c r="R114" s="13"/>
      <c r="S114" s="13"/>
      <c r="T114" s="13"/>
      <c r="U114" s="13"/>
      <c r="V114" s="13"/>
      <c r="W114" s="13"/>
      <c r="X114" s="13"/>
      <c r="Y114" s="13"/>
      <c r="Z114" s="13"/>
    </row>
    <row r="115" spans="1:26" ht="12.75" customHeight="1" x14ac:dyDescent="0.2">
      <c r="A115" s="13"/>
      <c r="B115" s="293"/>
      <c r="C115" s="293"/>
      <c r="D115" s="293"/>
      <c r="E115" s="293"/>
      <c r="F115" s="293"/>
      <c r="G115" s="293"/>
      <c r="H115" s="293"/>
      <c r="I115" s="293"/>
      <c r="J115" s="293"/>
      <c r="K115" s="293"/>
      <c r="L115" s="293"/>
      <c r="M115" s="293"/>
      <c r="N115" s="293"/>
      <c r="O115" s="294"/>
      <c r="P115" s="13"/>
      <c r="Q115" s="13"/>
      <c r="R115" s="13"/>
      <c r="S115" s="13"/>
      <c r="T115" s="13"/>
      <c r="U115" s="13"/>
      <c r="V115" s="13"/>
      <c r="W115" s="13"/>
      <c r="X115" s="13"/>
      <c r="Y115" s="13"/>
      <c r="Z115" s="13"/>
    </row>
    <row r="116" spans="1:26" ht="12.75" customHeight="1" x14ac:dyDescent="0.2">
      <c r="A116" s="13"/>
      <c r="B116" s="293"/>
      <c r="C116" s="293"/>
      <c r="D116" s="293"/>
      <c r="E116" s="293"/>
      <c r="F116" s="293"/>
      <c r="G116" s="293"/>
      <c r="H116" s="293"/>
      <c r="I116" s="293"/>
      <c r="J116" s="293"/>
      <c r="K116" s="293"/>
      <c r="L116" s="293"/>
      <c r="M116" s="293"/>
      <c r="N116" s="293"/>
      <c r="O116" s="294"/>
      <c r="P116" s="13"/>
      <c r="Q116" s="13"/>
      <c r="R116" s="13"/>
      <c r="S116" s="13"/>
      <c r="T116" s="13"/>
      <c r="U116" s="13"/>
      <c r="V116" s="13"/>
      <c r="W116" s="13"/>
      <c r="X116" s="13"/>
      <c r="Y116" s="13"/>
      <c r="Z116" s="13"/>
    </row>
    <row r="117" spans="1:26" ht="12.75" customHeight="1" x14ac:dyDescent="0.2">
      <c r="A117" s="13"/>
      <c r="B117" s="293"/>
      <c r="C117" s="293"/>
      <c r="D117" s="293"/>
      <c r="E117" s="293"/>
      <c r="F117" s="293"/>
      <c r="G117" s="293"/>
      <c r="H117" s="293"/>
      <c r="I117" s="293"/>
      <c r="J117" s="293"/>
      <c r="K117" s="293"/>
      <c r="L117" s="293"/>
      <c r="M117" s="293"/>
      <c r="N117" s="293"/>
      <c r="O117" s="294"/>
      <c r="P117" s="13"/>
      <c r="Q117" s="13"/>
      <c r="R117" s="13"/>
      <c r="S117" s="13"/>
      <c r="T117" s="13"/>
      <c r="U117" s="13"/>
      <c r="V117" s="13"/>
      <c r="W117" s="13"/>
      <c r="X117" s="13"/>
      <c r="Y117" s="13"/>
      <c r="Z117" s="13"/>
    </row>
    <row r="118" spans="1:26" ht="12.75" customHeight="1" x14ac:dyDescent="0.2">
      <c r="A118" s="13"/>
      <c r="B118" s="293"/>
      <c r="C118" s="293"/>
      <c r="D118" s="293"/>
      <c r="E118" s="293"/>
      <c r="F118" s="293"/>
      <c r="G118" s="293"/>
      <c r="H118" s="293"/>
      <c r="I118" s="293"/>
      <c r="J118" s="293"/>
      <c r="K118" s="293"/>
      <c r="L118" s="293"/>
      <c r="M118" s="293"/>
      <c r="N118" s="293"/>
      <c r="O118" s="294"/>
      <c r="P118" s="13"/>
      <c r="Q118" s="13"/>
      <c r="R118" s="13"/>
      <c r="S118" s="13"/>
      <c r="T118" s="13"/>
      <c r="U118" s="13"/>
      <c r="V118" s="13"/>
      <c r="W118" s="13"/>
      <c r="X118" s="13"/>
      <c r="Y118" s="13"/>
      <c r="Z118" s="13"/>
    </row>
    <row r="119" spans="1:26" ht="12.75" customHeight="1" x14ac:dyDescent="0.2">
      <c r="A119" s="13"/>
      <c r="B119" s="293"/>
      <c r="C119" s="293"/>
      <c r="D119" s="293"/>
      <c r="E119" s="293"/>
      <c r="F119" s="293"/>
      <c r="G119" s="293"/>
      <c r="H119" s="293"/>
      <c r="I119" s="293"/>
      <c r="J119" s="293"/>
      <c r="K119" s="293"/>
      <c r="L119" s="293"/>
      <c r="M119" s="293"/>
      <c r="N119" s="293"/>
      <c r="O119" s="294"/>
      <c r="P119" s="13"/>
      <c r="Q119" s="13"/>
      <c r="R119" s="13"/>
      <c r="S119" s="13"/>
      <c r="T119" s="13"/>
      <c r="U119" s="13"/>
      <c r="V119" s="13"/>
      <c r="W119" s="13"/>
      <c r="X119" s="13"/>
      <c r="Y119" s="13"/>
      <c r="Z119" s="13"/>
    </row>
    <row r="120" spans="1:26" ht="12.75" customHeight="1" x14ac:dyDescent="0.2">
      <c r="A120" s="13"/>
      <c r="B120" s="293"/>
      <c r="C120" s="293"/>
      <c r="D120" s="293"/>
      <c r="E120" s="293"/>
      <c r="F120" s="293"/>
      <c r="G120" s="293"/>
      <c r="H120" s="293"/>
      <c r="I120" s="293"/>
      <c r="J120" s="293"/>
      <c r="K120" s="293"/>
      <c r="L120" s="293"/>
      <c r="M120" s="293"/>
      <c r="N120" s="293"/>
      <c r="O120" s="294"/>
      <c r="P120" s="13"/>
      <c r="Q120" s="13"/>
      <c r="R120" s="13"/>
      <c r="S120" s="13"/>
      <c r="T120" s="13"/>
      <c r="U120" s="13"/>
      <c r="V120" s="13"/>
      <c r="W120" s="13"/>
      <c r="X120" s="13"/>
      <c r="Y120" s="13"/>
      <c r="Z120" s="13"/>
    </row>
    <row r="121" spans="1:26" ht="12.75" customHeight="1" x14ac:dyDescent="0.2">
      <c r="A121" s="13"/>
      <c r="B121" s="293"/>
      <c r="C121" s="293"/>
      <c r="D121" s="293"/>
      <c r="E121" s="293"/>
      <c r="F121" s="293"/>
      <c r="G121" s="293"/>
      <c r="H121" s="293"/>
      <c r="I121" s="293"/>
      <c r="J121" s="293"/>
      <c r="K121" s="293"/>
      <c r="L121" s="293"/>
      <c r="M121" s="293"/>
      <c r="N121" s="293"/>
      <c r="O121" s="294"/>
      <c r="P121" s="13"/>
      <c r="Q121" s="13"/>
      <c r="R121" s="13"/>
      <c r="S121" s="13"/>
      <c r="T121" s="13"/>
      <c r="U121" s="13"/>
      <c r="V121" s="13"/>
      <c r="W121" s="13"/>
      <c r="X121" s="13"/>
      <c r="Y121" s="13"/>
      <c r="Z121" s="13"/>
    </row>
    <row r="122" spans="1:26" ht="12.75" customHeight="1" x14ac:dyDescent="0.2">
      <c r="A122" s="13"/>
      <c r="B122" s="293"/>
      <c r="C122" s="293"/>
      <c r="D122" s="293"/>
      <c r="E122" s="293"/>
      <c r="F122" s="293"/>
      <c r="G122" s="293"/>
      <c r="H122" s="293"/>
      <c r="I122" s="293"/>
      <c r="J122" s="293"/>
      <c r="K122" s="293"/>
      <c r="L122" s="293"/>
      <c r="M122" s="293"/>
      <c r="N122" s="293"/>
      <c r="O122" s="294"/>
      <c r="P122" s="13"/>
      <c r="Q122" s="13"/>
      <c r="R122" s="13"/>
      <c r="S122" s="13"/>
      <c r="T122" s="13"/>
      <c r="U122" s="13"/>
      <c r="V122" s="13"/>
      <c r="W122" s="13"/>
      <c r="X122" s="13"/>
      <c r="Y122" s="13"/>
      <c r="Z122" s="13"/>
    </row>
    <row r="123" spans="1:26" ht="12.75" customHeight="1" x14ac:dyDescent="0.2">
      <c r="A123" s="13"/>
      <c r="B123" s="293"/>
      <c r="C123" s="293"/>
      <c r="D123" s="293"/>
      <c r="E123" s="293"/>
      <c r="F123" s="293"/>
      <c r="G123" s="293"/>
      <c r="H123" s="293"/>
      <c r="I123" s="293"/>
      <c r="J123" s="293"/>
      <c r="K123" s="293"/>
      <c r="L123" s="293"/>
      <c r="M123" s="293"/>
      <c r="N123" s="293"/>
      <c r="O123" s="294"/>
      <c r="P123" s="13"/>
      <c r="Q123" s="13"/>
      <c r="R123" s="13"/>
      <c r="S123" s="13"/>
      <c r="T123" s="13"/>
      <c r="U123" s="13"/>
      <c r="V123" s="13"/>
      <c r="W123" s="13"/>
      <c r="X123" s="13"/>
      <c r="Y123" s="13"/>
      <c r="Z123" s="13"/>
    </row>
    <row r="124" spans="1:26" ht="12.75" customHeight="1" x14ac:dyDescent="0.2">
      <c r="A124" s="13"/>
      <c r="B124" s="293"/>
      <c r="C124" s="293"/>
      <c r="D124" s="293"/>
      <c r="E124" s="293"/>
      <c r="F124" s="293"/>
      <c r="G124" s="293"/>
      <c r="H124" s="293"/>
      <c r="I124" s="293"/>
      <c r="J124" s="293"/>
      <c r="K124" s="293"/>
      <c r="L124" s="293"/>
      <c r="M124" s="293"/>
      <c r="N124" s="293"/>
      <c r="O124" s="294"/>
      <c r="P124" s="13"/>
      <c r="Q124" s="13"/>
      <c r="R124" s="13"/>
      <c r="S124" s="13"/>
      <c r="T124" s="13"/>
      <c r="U124" s="13"/>
      <c r="V124" s="13"/>
      <c r="W124" s="13"/>
      <c r="X124" s="13"/>
      <c r="Y124" s="13"/>
      <c r="Z124" s="13"/>
    </row>
    <row r="125" spans="1:26" ht="12.75" customHeight="1" x14ac:dyDescent="0.2">
      <c r="A125" s="13"/>
      <c r="B125" s="293"/>
      <c r="C125" s="293"/>
      <c r="D125" s="293"/>
      <c r="E125" s="293"/>
      <c r="F125" s="293"/>
      <c r="G125" s="293"/>
      <c r="H125" s="293"/>
      <c r="I125" s="293"/>
      <c r="J125" s="293"/>
      <c r="K125" s="293"/>
      <c r="L125" s="293"/>
      <c r="M125" s="293"/>
      <c r="N125" s="293"/>
      <c r="O125" s="294"/>
      <c r="P125" s="13"/>
      <c r="Q125" s="13"/>
      <c r="R125" s="13"/>
      <c r="S125" s="13"/>
      <c r="T125" s="13"/>
      <c r="U125" s="13"/>
      <c r="V125" s="13"/>
      <c r="W125" s="13"/>
      <c r="X125" s="13"/>
      <c r="Y125" s="13"/>
      <c r="Z125" s="13"/>
    </row>
    <row r="126" spans="1:26" ht="12.75" customHeight="1" x14ac:dyDescent="0.2">
      <c r="A126" s="13"/>
      <c r="B126" s="293"/>
      <c r="C126" s="293"/>
      <c r="D126" s="293"/>
      <c r="E126" s="293"/>
      <c r="F126" s="293"/>
      <c r="G126" s="293"/>
      <c r="H126" s="293"/>
      <c r="I126" s="293"/>
      <c r="J126" s="293"/>
      <c r="K126" s="293"/>
      <c r="L126" s="293"/>
      <c r="M126" s="293"/>
      <c r="N126" s="293"/>
      <c r="O126" s="294"/>
      <c r="P126" s="13"/>
      <c r="Q126" s="13"/>
      <c r="R126" s="13"/>
      <c r="S126" s="13"/>
      <c r="T126" s="13"/>
      <c r="U126" s="13"/>
      <c r="V126" s="13"/>
      <c r="W126" s="13"/>
      <c r="X126" s="13"/>
      <c r="Y126" s="13"/>
      <c r="Z126" s="13"/>
    </row>
    <row r="127" spans="1:26" ht="12.75" customHeight="1" x14ac:dyDescent="0.2">
      <c r="A127" s="13"/>
      <c r="B127" s="293"/>
      <c r="C127" s="293"/>
      <c r="D127" s="293"/>
      <c r="E127" s="293"/>
      <c r="F127" s="293"/>
      <c r="G127" s="293"/>
      <c r="H127" s="293"/>
      <c r="I127" s="293"/>
      <c r="J127" s="293"/>
      <c r="K127" s="293"/>
      <c r="L127" s="293"/>
      <c r="M127" s="293"/>
      <c r="N127" s="293"/>
      <c r="O127" s="294"/>
      <c r="P127" s="13"/>
      <c r="Q127" s="13"/>
      <c r="R127" s="13"/>
      <c r="S127" s="13"/>
      <c r="T127" s="13"/>
      <c r="U127" s="13"/>
      <c r="V127" s="13"/>
      <c r="W127" s="13"/>
      <c r="X127" s="13"/>
      <c r="Y127" s="13"/>
      <c r="Z127" s="13"/>
    </row>
    <row r="128" spans="1:26" ht="12.75" customHeight="1" x14ac:dyDescent="0.2">
      <c r="A128" s="13"/>
      <c r="B128" s="293"/>
      <c r="C128" s="293"/>
      <c r="D128" s="293"/>
      <c r="E128" s="293"/>
      <c r="F128" s="293"/>
      <c r="G128" s="293"/>
      <c r="H128" s="293"/>
      <c r="I128" s="293"/>
      <c r="J128" s="293"/>
      <c r="K128" s="293"/>
      <c r="L128" s="293"/>
      <c r="M128" s="293"/>
      <c r="N128" s="293"/>
      <c r="O128" s="294"/>
      <c r="P128" s="13"/>
      <c r="Q128" s="13"/>
      <c r="R128" s="13"/>
      <c r="S128" s="13"/>
      <c r="T128" s="13"/>
      <c r="U128" s="13"/>
      <c r="V128" s="13"/>
      <c r="W128" s="13"/>
      <c r="X128" s="13"/>
      <c r="Y128" s="13"/>
      <c r="Z128" s="13"/>
    </row>
    <row r="129" spans="1:26" ht="12.75" customHeight="1" x14ac:dyDescent="0.2">
      <c r="A129" s="13"/>
      <c r="B129" s="293"/>
      <c r="C129" s="293"/>
      <c r="D129" s="293"/>
      <c r="E129" s="293"/>
      <c r="F129" s="293"/>
      <c r="G129" s="293"/>
      <c r="H129" s="293"/>
      <c r="I129" s="293"/>
      <c r="J129" s="293"/>
      <c r="K129" s="293"/>
      <c r="L129" s="293"/>
      <c r="M129" s="293"/>
      <c r="N129" s="293"/>
      <c r="O129" s="294"/>
      <c r="P129" s="13"/>
      <c r="Q129" s="13"/>
      <c r="R129" s="13"/>
      <c r="S129" s="13"/>
      <c r="T129" s="13"/>
      <c r="U129" s="13"/>
      <c r="V129" s="13"/>
      <c r="W129" s="13"/>
      <c r="X129" s="13"/>
      <c r="Y129" s="13"/>
      <c r="Z129" s="13"/>
    </row>
    <row r="130" spans="1:26" ht="12.75" customHeight="1" x14ac:dyDescent="0.2">
      <c r="A130" s="13"/>
      <c r="B130" s="293"/>
      <c r="C130" s="293"/>
      <c r="D130" s="293"/>
      <c r="E130" s="293"/>
      <c r="F130" s="293"/>
      <c r="G130" s="293"/>
      <c r="H130" s="293"/>
      <c r="I130" s="293"/>
      <c r="J130" s="293"/>
      <c r="K130" s="293"/>
      <c r="L130" s="293"/>
      <c r="M130" s="293"/>
      <c r="N130" s="293"/>
      <c r="O130" s="294"/>
      <c r="P130" s="13"/>
      <c r="Q130" s="13"/>
      <c r="R130" s="13"/>
      <c r="S130" s="13"/>
      <c r="T130" s="13"/>
      <c r="U130" s="13"/>
      <c r="V130" s="13"/>
      <c r="W130" s="13"/>
      <c r="X130" s="13"/>
      <c r="Y130" s="13"/>
      <c r="Z130" s="13"/>
    </row>
    <row r="131" spans="1:26" ht="12.75" customHeight="1" x14ac:dyDescent="0.2">
      <c r="A131" s="13"/>
      <c r="B131" s="293"/>
      <c r="C131" s="293"/>
      <c r="D131" s="293"/>
      <c r="E131" s="293"/>
      <c r="F131" s="293"/>
      <c r="G131" s="293"/>
      <c r="H131" s="293"/>
      <c r="I131" s="293"/>
      <c r="J131" s="293"/>
      <c r="K131" s="293"/>
      <c r="L131" s="293"/>
      <c r="M131" s="293"/>
      <c r="N131" s="293"/>
      <c r="O131" s="294"/>
      <c r="P131" s="13"/>
      <c r="Q131" s="13"/>
      <c r="R131" s="13"/>
      <c r="S131" s="13"/>
      <c r="T131" s="13"/>
      <c r="U131" s="13"/>
      <c r="V131" s="13"/>
      <c r="W131" s="13"/>
      <c r="X131" s="13"/>
      <c r="Y131" s="13"/>
      <c r="Z131" s="13"/>
    </row>
    <row r="132" spans="1:26" ht="12.75" customHeight="1" x14ac:dyDescent="0.2">
      <c r="A132" s="13"/>
      <c r="B132" s="293"/>
      <c r="C132" s="293"/>
      <c r="D132" s="293"/>
      <c r="E132" s="293"/>
      <c r="F132" s="293"/>
      <c r="G132" s="293"/>
      <c r="H132" s="293"/>
      <c r="I132" s="293"/>
      <c r="J132" s="293"/>
      <c r="K132" s="293"/>
      <c r="L132" s="293"/>
      <c r="M132" s="293"/>
      <c r="N132" s="293"/>
      <c r="O132" s="294"/>
      <c r="P132" s="13"/>
      <c r="Q132" s="13"/>
      <c r="R132" s="13"/>
      <c r="S132" s="13"/>
      <c r="T132" s="13"/>
      <c r="U132" s="13"/>
      <c r="V132" s="13"/>
      <c r="W132" s="13"/>
      <c r="X132" s="13"/>
      <c r="Y132" s="13"/>
      <c r="Z132" s="13"/>
    </row>
    <row r="133" spans="1:26" ht="12.75" customHeight="1" x14ac:dyDescent="0.2">
      <c r="A133" s="13"/>
      <c r="B133" s="293"/>
      <c r="C133" s="293"/>
      <c r="D133" s="293"/>
      <c r="E133" s="293"/>
      <c r="F133" s="293"/>
      <c r="G133" s="293"/>
      <c r="H133" s="293"/>
      <c r="I133" s="293"/>
      <c r="J133" s="293"/>
      <c r="K133" s="293"/>
      <c r="L133" s="293"/>
      <c r="M133" s="293"/>
      <c r="N133" s="293"/>
      <c r="O133" s="294"/>
      <c r="P133" s="13"/>
      <c r="Q133" s="13"/>
      <c r="R133" s="13"/>
      <c r="S133" s="13"/>
      <c r="T133" s="13"/>
      <c r="U133" s="13"/>
      <c r="V133" s="13"/>
      <c r="W133" s="13"/>
      <c r="X133" s="13"/>
      <c r="Y133" s="13"/>
      <c r="Z133" s="13"/>
    </row>
    <row r="134" spans="1:26" ht="12.75" customHeight="1" x14ac:dyDescent="0.2">
      <c r="A134" s="13"/>
      <c r="B134" s="293"/>
      <c r="C134" s="293"/>
      <c r="D134" s="293"/>
      <c r="E134" s="293"/>
      <c r="F134" s="293"/>
      <c r="G134" s="293"/>
      <c r="H134" s="293"/>
      <c r="I134" s="293"/>
      <c r="J134" s="293"/>
      <c r="K134" s="293"/>
      <c r="L134" s="293"/>
      <c r="M134" s="293"/>
      <c r="N134" s="293"/>
      <c r="O134" s="294"/>
      <c r="P134" s="13"/>
      <c r="Q134" s="13"/>
      <c r="R134" s="13"/>
      <c r="S134" s="13"/>
      <c r="T134" s="13"/>
      <c r="U134" s="13"/>
      <c r="V134" s="13"/>
      <c r="W134" s="13"/>
      <c r="X134" s="13"/>
      <c r="Y134" s="13"/>
      <c r="Z134" s="13"/>
    </row>
    <row r="135" spans="1:26" ht="12.75" customHeight="1" x14ac:dyDescent="0.2">
      <c r="A135" s="13"/>
      <c r="B135" s="293"/>
      <c r="C135" s="293"/>
      <c r="D135" s="293"/>
      <c r="E135" s="293"/>
      <c r="F135" s="293"/>
      <c r="G135" s="293"/>
      <c r="H135" s="293"/>
      <c r="I135" s="293"/>
      <c r="J135" s="293"/>
      <c r="K135" s="293"/>
      <c r="L135" s="293"/>
      <c r="M135" s="293"/>
      <c r="N135" s="293"/>
      <c r="O135" s="294"/>
      <c r="P135" s="13"/>
      <c r="Q135" s="13"/>
      <c r="R135" s="13"/>
      <c r="S135" s="13"/>
      <c r="T135" s="13"/>
      <c r="U135" s="13"/>
      <c r="V135" s="13"/>
      <c r="W135" s="13"/>
      <c r="X135" s="13"/>
      <c r="Y135" s="13"/>
      <c r="Z135" s="13"/>
    </row>
    <row r="136" spans="1:26" ht="12.75" customHeight="1" x14ac:dyDescent="0.2">
      <c r="A136" s="13"/>
      <c r="B136" s="293"/>
      <c r="C136" s="293"/>
      <c r="D136" s="293"/>
      <c r="E136" s="293"/>
      <c r="F136" s="293"/>
      <c r="G136" s="293"/>
      <c r="H136" s="293"/>
      <c r="I136" s="293"/>
      <c r="J136" s="293"/>
      <c r="K136" s="293"/>
      <c r="L136" s="293"/>
      <c r="M136" s="293"/>
      <c r="N136" s="293"/>
      <c r="O136" s="294"/>
      <c r="P136" s="13"/>
      <c r="Q136" s="13"/>
      <c r="R136" s="13"/>
      <c r="S136" s="13"/>
      <c r="T136" s="13"/>
      <c r="U136" s="13"/>
      <c r="V136" s="13"/>
      <c r="W136" s="13"/>
      <c r="X136" s="13"/>
      <c r="Y136" s="13"/>
      <c r="Z136" s="13"/>
    </row>
    <row r="137" spans="1:26" ht="12.75" customHeight="1" x14ac:dyDescent="0.2">
      <c r="A137" s="13"/>
      <c r="B137" s="293"/>
      <c r="C137" s="293"/>
      <c r="D137" s="293"/>
      <c r="E137" s="293"/>
      <c r="F137" s="293"/>
      <c r="G137" s="293"/>
      <c r="H137" s="293"/>
      <c r="I137" s="293"/>
      <c r="J137" s="293"/>
      <c r="K137" s="293"/>
      <c r="L137" s="293"/>
      <c r="M137" s="293"/>
      <c r="N137" s="293"/>
      <c r="O137" s="294"/>
      <c r="P137" s="13"/>
      <c r="Q137" s="13"/>
      <c r="R137" s="13"/>
      <c r="S137" s="13"/>
      <c r="T137" s="13"/>
      <c r="U137" s="13"/>
      <c r="V137" s="13"/>
      <c r="W137" s="13"/>
      <c r="X137" s="13"/>
      <c r="Y137" s="13"/>
      <c r="Z137" s="13"/>
    </row>
    <row r="138" spans="1:26" ht="12.75" customHeight="1" x14ac:dyDescent="0.2">
      <c r="A138" s="13"/>
      <c r="B138" s="293"/>
      <c r="C138" s="293"/>
      <c r="D138" s="293"/>
      <c r="E138" s="293"/>
      <c r="F138" s="293"/>
      <c r="G138" s="293"/>
      <c r="H138" s="293"/>
      <c r="I138" s="293"/>
      <c r="J138" s="293"/>
      <c r="K138" s="293"/>
      <c r="L138" s="293"/>
      <c r="M138" s="293"/>
      <c r="N138" s="293"/>
      <c r="O138" s="294"/>
      <c r="P138" s="13"/>
      <c r="Q138" s="13"/>
      <c r="R138" s="13"/>
      <c r="S138" s="13"/>
      <c r="T138" s="13"/>
      <c r="U138" s="13"/>
      <c r="V138" s="13"/>
      <c r="W138" s="13"/>
      <c r="X138" s="13"/>
      <c r="Y138" s="13"/>
      <c r="Z138" s="13"/>
    </row>
    <row r="139" spans="1:26" ht="12.75" customHeight="1" x14ac:dyDescent="0.2">
      <c r="A139" s="13"/>
      <c r="B139" s="293"/>
      <c r="C139" s="293"/>
      <c r="D139" s="293"/>
      <c r="E139" s="293"/>
      <c r="F139" s="293"/>
      <c r="G139" s="293"/>
      <c r="H139" s="293"/>
      <c r="I139" s="293"/>
      <c r="J139" s="293"/>
      <c r="K139" s="293"/>
      <c r="L139" s="293"/>
      <c r="M139" s="293"/>
      <c r="N139" s="293"/>
      <c r="O139" s="294"/>
      <c r="P139" s="13"/>
      <c r="Q139" s="13"/>
      <c r="R139" s="13"/>
      <c r="S139" s="13"/>
      <c r="T139" s="13"/>
      <c r="U139" s="13"/>
      <c r="V139" s="13"/>
      <c r="W139" s="13"/>
      <c r="X139" s="13"/>
      <c r="Y139" s="13"/>
      <c r="Z139" s="13"/>
    </row>
    <row r="140" spans="1:26" ht="12.75" customHeight="1" x14ac:dyDescent="0.2">
      <c r="A140" s="13"/>
      <c r="B140" s="293"/>
      <c r="C140" s="293"/>
      <c r="D140" s="293"/>
      <c r="E140" s="293"/>
      <c r="F140" s="293"/>
      <c r="G140" s="293"/>
      <c r="H140" s="293"/>
      <c r="I140" s="293"/>
      <c r="J140" s="293"/>
      <c r="K140" s="293"/>
      <c r="L140" s="293"/>
      <c r="M140" s="293"/>
      <c r="N140" s="293"/>
      <c r="O140" s="294"/>
      <c r="P140" s="13"/>
      <c r="Q140" s="13"/>
      <c r="R140" s="13"/>
      <c r="S140" s="13"/>
      <c r="T140" s="13"/>
      <c r="U140" s="13"/>
      <c r="V140" s="13"/>
      <c r="W140" s="13"/>
      <c r="X140" s="13"/>
      <c r="Y140" s="13"/>
      <c r="Z140" s="13"/>
    </row>
    <row r="141" spans="1:26" ht="12.75" customHeight="1" x14ac:dyDescent="0.2">
      <c r="A141" s="13"/>
      <c r="B141" s="293"/>
      <c r="C141" s="293"/>
      <c r="D141" s="293"/>
      <c r="E141" s="293"/>
      <c r="F141" s="293"/>
      <c r="G141" s="293"/>
      <c r="H141" s="293"/>
      <c r="I141" s="293"/>
      <c r="J141" s="293"/>
      <c r="K141" s="293"/>
      <c r="L141" s="293"/>
      <c r="M141" s="293"/>
      <c r="N141" s="293"/>
      <c r="O141" s="294"/>
      <c r="P141" s="13"/>
      <c r="Q141" s="13"/>
      <c r="R141" s="13"/>
      <c r="S141" s="13"/>
      <c r="T141" s="13"/>
      <c r="U141" s="13"/>
      <c r="V141" s="13"/>
      <c r="W141" s="13"/>
      <c r="X141" s="13"/>
      <c r="Y141" s="13"/>
      <c r="Z141" s="13"/>
    </row>
    <row r="142" spans="1:26" ht="12.75" customHeight="1" x14ac:dyDescent="0.2">
      <c r="A142" s="13"/>
      <c r="B142" s="293"/>
      <c r="C142" s="293"/>
      <c r="D142" s="293"/>
      <c r="E142" s="293"/>
      <c r="F142" s="293"/>
      <c r="G142" s="293"/>
      <c r="H142" s="293"/>
      <c r="I142" s="293"/>
      <c r="J142" s="293"/>
      <c r="K142" s="293"/>
      <c r="L142" s="293"/>
      <c r="M142" s="293"/>
      <c r="N142" s="293"/>
      <c r="O142" s="294"/>
      <c r="P142" s="13"/>
      <c r="Q142" s="13"/>
      <c r="R142" s="13"/>
      <c r="S142" s="13"/>
      <c r="T142" s="13"/>
      <c r="U142" s="13"/>
      <c r="V142" s="13"/>
      <c r="W142" s="13"/>
      <c r="X142" s="13"/>
      <c r="Y142" s="13"/>
      <c r="Z142" s="13"/>
    </row>
    <row r="143" spans="1:26" ht="12.75" customHeight="1" x14ac:dyDescent="0.2">
      <c r="A143" s="13"/>
      <c r="B143" s="293"/>
      <c r="C143" s="293"/>
      <c r="D143" s="293"/>
      <c r="E143" s="293"/>
      <c r="F143" s="293"/>
      <c r="G143" s="293"/>
      <c r="H143" s="293"/>
      <c r="I143" s="293"/>
      <c r="J143" s="293"/>
      <c r="K143" s="293"/>
      <c r="L143" s="293"/>
      <c r="M143" s="293"/>
      <c r="N143" s="293"/>
      <c r="O143" s="294"/>
      <c r="P143" s="13"/>
      <c r="Q143" s="13"/>
      <c r="R143" s="13"/>
      <c r="S143" s="13"/>
      <c r="T143" s="13"/>
      <c r="U143" s="13"/>
      <c r="V143" s="13"/>
      <c r="W143" s="13"/>
      <c r="X143" s="13"/>
      <c r="Y143" s="13"/>
      <c r="Z143" s="13"/>
    </row>
    <row r="144" spans="1:26" ht="12.75" customHeight="1" x14ac:dyDescent="0.2">
      <c r="A144" s="13"/>
      <c r="B144" s="293"/>
      <c r="C144" s="293"/>
      <c r="D144" s="293"/>
      <c r="E144" s="293"/>
      <c r="F144" s="293"/>
      <c r="G144" s="293"/>
      <c r="H144" s="293"/>
      <c r="I144" s="293"/>
      <c r="J144" s="293"/>
      <c r="K144" s="293"/>
      <c r="L144" s="293"/>
      <c r="M144" s="293"/>
      <c r="N144" s="293"/>
      <c r="O144" s="294"/>
      <c r="P144" s="13"/>
      <c r="Q144" s="13"/>
      <c r="R144" s="13"/>
      <c r="S144" s="13"/>
      <c r="T144" s="13"/>
      <c r="U144" s="13"/>
      <c r="V144" s="13"/>
      <c r="W144" s="13"/>
      <c r="X144" s="13"/>
      <c r="Y144" s="13"/>
      <c r="Z144" s="13"/>
    </row>
    <row r="145" spans="1:26" ht="12.75" customHeight="1" x14ac:dyDescent="0.2">
      <c r="A145" s="13"/>
      <c r="B145" s="293"/>
      <c r="C145" s="293"/>
      <c r="D145" s="293"/>
      <c r="E145" s="293"/>
      <c r="F145" s="293"/>
      <c r="G145" s="293"/>
      <c r="H145" s="293"/>
      <c r="I145" s="293"/>
      <c r="J145" s="293"/>
      <c r="K145" s="293"/>
      <c r="L145" s="293"/>
      <c r="M145" s="293"/>
      <c r="N145" s="293"/>
      <c r="O145" s="294"/>
      <c r="P145" s="13"/>
      <c r="Q145" s="13"/>
      <c r="R145" s="13"/>
      <c r="S145" s="13"/>
      <c r="T145" s="13"/>
      <c r="U145" s="13"/>
      <c r="V145" s="13"/>
      <c r="W145" s="13"/>
      <c r="X145" s="13"/>
      <c r="Y145" s="13"/>
      <c r="Z145" s="13"/>
    </row>
    <row r="146" spans="1:26" ht="12.75" customHeight="1" x14ac:dyDescent="0.2">
      <c r="A146" s="13"/>
      <c r="B146" s="293"/>
      <c r="C146" s="293"/>
      <c r="D146" s="293"/>
      <c r="E146" s="293"/>
      <c r="F146" s="293"/>
      <c r="G146" s="293"/>
      <c r="H146" s="293"/>
      <c r="I146" s="293"/>
      <c r="J146" s="293"/>
      <c r="K146" s="293"/>
      <c r="L146" s="293"/>
      <c r="M146" s="293"/>
      <c r="N146" s="293"/>
      <c r="O146" s="294"/>
      <c r="P146" s="13"/>
      <c r="Q146" s="13"/>
      <c r="R146" s="13"/>
      <c r="S146" s="13"/>
      <c r="T146" s="13"/>
      <c r="U146" s="13"/>
      <c r="V146" s="13"/>
      <c r="W146" s="13"/>
      <c r="X146" s="13"/>
      <c r="Y146" s="13"/>
      <c r="Z146" s="13"/>
    </row>
    <row r="147" spans="1:26" ht="12.75" customHeight="1" x14ac:dyDescent="0.2">
      <c r="A147" s="13"/>
      <c r="B147" s="293"/>
      <c r="C147" s="293"/>
      <c r="D147" s="293"/>
      <c r="E147" s="293"/>
      <c r="F147" s="293"/>
      <c r="G147" s="293"/>
      <c r="H147" s="293"/>
      <c r="I147" s="293"/>
      <c r="J147" s="293"/>
      <c r="K147" s="293"/>
      <c r="L147" s="293"/>
      <c r="M147" s="293"/>
      <c r="N147" s="293"/>
      <c r="O147" s="294"/>
      <c r="P147" s="13"/>
      <c r="Q147" s="13"/>
      <c r="R147" s="13"/>
      <c r="S147" s="13"/>
      <c r="T147" s="13"/>
      <c r="U147" s="13"/>
      <c r="V147" s="13"/>
      <c r="W147" s="13"/>
      <c r="X147" s="13"/>
      <c r="Y147" s="13"/>
      <c r="Z147" s="13"/>
    </row>
    <row r="148" spans="1:26" ht="12.75" customHeight="1" x14ac:dyDescent="0.2">
      <c r="A148" s="13"/>
      <c r="B148" s="293"/>
      <c r="C148" s="293"/>
      <c r="D148" s="293"/>
      <c r="E148" s="293"/>
      <c r="F148" s="293"/>
      <c r="G148" s="293"/>
      <c r="H148" s="293"/>
      <c r="I148" s="293"/>
      <c r="J148" s="293"/>
      <c r="K148" s="293"/>
      <c r="L148" s="293"/>
      <c r="M148" s="293"/>
      <c r="N148" s="293"/>
      <c r="O148" s="294"/>
      <c r="P148" s="13"/>
      <c r="Q148" s="13"/>
      <c r="R148" s="13"/>
      <c r="S148" s="13"/>
      <c r="T148" s="13"/>
      <c r="U148" s="13"/>
      <c r="V148" s="13"/>
      <c r="W148" s="13"/>
      <c r="X148" s="13"/>
      <c r="Y148" s="13"/>
      <c r="Z148" s="13"/>
    </row>
    <row r="149" spans="1:26" ht="12.75" customHeight="1" x14ac:dyDescent="0.2">
      <c r="A149" s="13"/>
      <c r="B149" s="293"/>
      <c r="C149" s="293"/>
      <c r="D149" s="293"/>
      <c r="E149" s="293"/>
      <c r="F149" s="293"/>
      <c r="G149" s="293"/>
      <c r="H149" s="293"/>
      <c r="I149" s="293"/>
      <c r="J149" s="293"/>
      <c r="K149" s="293"/>
      <c r="L149" s="293"/>
      <c r="M149" s="293"/>
      <c r="N149" s="293"/>
      <c r="O149" s="294"/>
      <c r="P149" s="13"/>
      <c r="Q149" s="13"/>
      <c r="R149" s="13"/>
      <c r="S149" s="13"/>
      <c r="T149" s="13"/>
      <c r="U149" s="13"/>
      <c r="V149" s="13"/>
      <c r="W149" s="13"/>
      <c r="X149" s="13"/>
      <c r="Y149" s="13"/>
      <c r="Z149" s="13"/>
    </row>
    <row r="150" spans="1:26" ht="12.75" customHeight="1" x14ac:dyDescent="0.2">
      <c r="A150" s="13"/>
      <c r="B150" s="293"/>
      <c r="C150" s="293"/>
      <c r="D150" s="293"/>
      <c r="E150" s="293"/>
      <c r="F150" s="293"/>
      <c r="G150" s="293"/>
      <c r="H150" s="293"/>
      <c r="I150" s="293"/>
      <c r="J150" s="293"/>
      <c r="K150" s="293"/>
      <c r="L150" s="293"/>
      <c r="M150" s="293"/>
      <c r="N150" s="293"/>
      <c r="O150" s="294"/>
      <c r="P150" s="13"/>
      <c r="Q150" s="13"/>
      <c r="R150" s="13"/>
      <c r="S150" s="13"/>
      <c r="T150" s="13"/>
      <c r="U150" s="13"/>
      <c r="V150" s="13"/>
      <c r="W150" s="13"/>
      <c r="X150" s="13"/>
      <c r="Y150" s="13"/>
      <c r="Z150" s="13"/>
    </row>
    <row r="151" spans="1:26" ht="12.75" customHeight="1" x14ac:dyDescent="0.2">
      <c r="A151" s="13"/>
      <c r="B151" s="293"/>
      <c r="C151" s="293"/>
      <c r="D151" s="293"/>
      <c r="E151" s="293"/>
      <c r="F151" s="293"/>
      <c r="G151" s="293"/>
      <c r="H151" s="293"/>
      <c r="I151" s="293"/>
      <c r="J151" s="293"/>
      <c r="K151" s="293"/>
      <c r="L151" s="293"/>
      <c r="M151" s="293"/>
      <c r="N151" s="293"/>
      <c r="O151" s="294"/>
      <c r="P151" s="13"/>
      <c r="Q151" s="13"/>
      <c r="R151" s="13"/>
      <c r="S151" s="13"/>
      <c r="T151" s="13"/>
      <c r="U151" s="13"/>
      <c r="V151" s="13"/>
      <c r="W151" s="13"/>
      <c r="X151" s="13"/>
      <c r="Y151" s="13"/>
      <c r="Z151" s="13"/>
    </row>
    <row r="152" spans="1:26" ht="12.75" customHeight="1" x14ac:dyDescent="0.2">
      <c r="A152" s="13"/>
      <c r="B152" s="293"/>
      <c r="C152" s="293"/>
      <c r="D152" s="293"/>
      <c r="E152" s="293"/>
      <c r="F152" s="293"/>
      <c r="G152" s="293"/>
      <c r="H152" s="293"/>
      <c r="I152" s="293"/>
      <c r="J152" s="293"/>
      <c r="K152" s="293"/>
      <c r="L152" s="293"/>
      <c r="M152" s="293"/>
      <c r="N152" s="293"/>
      <c r="O152" s="294"/>
      <c r="P152" s="13"/>
      <c r="Q152" s="13"/>
      <c r="R152" s="13"/>
      <c r="S152" s="13"/>
      <c r="T152" s="13"/>
      <c r="U152" s="13"/>
      <c r="V152" s="13"/>
      <c r="W152" s="13"/>
      <c r="X152" s="13"/>
      <c r="Y152" s="13"/>
      <c r="Z152" s="13"/>
    </row>
    <row r="153" spans="1:26" ht="12.75" customHeight="1" x14ac:dyDescent="0.2">
      <c r="A153" s="13"/>
      <c r="B153" s="293"/>
      <c r="C153" s="293"/>
      <c r="D153" s="293"/>
      <c r="E153" s="293"/>
      <c r="F153" s="293"/>
      <c r="G153" s="293"/>
      <c r="H153" s="293"/>
      <c r="I153" s="293"/>
      <c r="J153" s="293"/>
      <c r="K153" s="293"/>
      <c r="L153" s="293"/>
      <c r="M153" s="293"/>
      <c r="N153" s="293"/>
      <c r="O153" s="294"/>
      <c r="P153" s="13"/>
      <c r="Q153" s="13"/>
      <c r="R153" s="13"/>
      <c r="S153" s="13"/>
      <c r="T153" s="13"/>
      <c r="U153" s="13"/>
      <c r="V153" s="13"/>
      <c r="W153" s="13"/>
      <c r="X153" s="13"/>
      <c r="Y153" s="13"/>
      <c r="Z153" s="13"/>
    </row>
    <row r="154" spans="1:26" ht="12.75" customHeight="1" x14ac:dyDescent="0.2">
      <c r="A154" s="13"/>
      <c r="B154" s="293"/>
      <c r="C154" s="293"/>
      <c r="D154" s="293"/>
      <c r="E154" s="293"/>
      <c r="F154" s="293"/>
      <c r="G154" s="293"/>
      <c r="H154" s="293"/>
      <c r="I154" s="293"/>
      <c r="J154" s="293"/>
      <c r="K154" s="293"/>
      <c r="L154" s="293"/>
      <c r="M154" s="293"/>
      <c r="N154" s="293"/>
      <c r="O154" s="294"/>
      <c r="P154" s="13"/>
      <c r="Q154" s="13"/>
      <c r="R154" s="13"/>
      <c r="S154" s="13"/>
      <c r="T154" s="13"/>
      <c r="U154" s="13"/>
      <c r="V154" s="13"/>
      <c r="W154" s="13"/>
      <c r="X154" s="13"/>
      <c r="Y154" s="13"/>
      <c r="Z154" s="13"/>
    </row>
    <row r="155" spans="1:26" ht="12.75" customHeight="1" x14ac:dyDescent="0.2">
      <c r="A155" s="13"/>
      <c r="B155" s="293"/>
      <c r="C155" s="293"/>
      <c r="D155" s="293"/>
      <c r="E155" s="293"/>
      <c r="F155" s="293"/>
      <c r="G155" s="293"/>
      <c r="H155" s="293"/>
      <c r="I155" s="293"/>
      <c r="J155" s="293"/>
      <c r="K155" s="293"/>
      <c r="L155" s="293"/>
      <c r="M155" s="293"/>
      <c r="N155" s="293"/>
      <c r="O155" s="294"/>
      <c r="P155" s="13"/>
      <c r="Q155" s="13"/>
      <c r="R155" s="13"/>
      <c r="S155" s="13"/>
      <c r="T155" s="13"/>
      <c r="U155" s="13"/>
      <c r="V155" s="13"/>
      <c r="W155" s="13"/>
      <c r="X155" s="13"/>
      <c r="Y155" s="13"/>
      <c r="Z155" s="13"/>
    </row>
    <row r="156" spans="1:26" ht="12.75" customHeight="1" x14ac:dyDescent="0.2">
      <c r="A156" s="13"/>
      <c r="B156" s="293"/>
      <c r="C156" s="293"/>
      <c r="D156" s="293"/>
      <c r="E156" s="293"/>
      <c r="F156" s="293"/>
      <c r="G156" s="293"/>
      <c r="H156" s="293"/>
      <c r="I156" s="293"/>
      <c r="J156" s="293"/>
      <c r="K156" s="293"/>
      <c r="L156" s="293"/>
      <c r="M156" s="293"/>
      <c r="N156" s="293"/>
      <c r="O156" s="294"/>
      <c r="P156" s="13"/>
      <c r="Q156" s="13"/>
      <c r="R156" s="13"/>
      <c r="S156" s="13"/>
      <c r="T156" s="13"/>
      <c r="U156" s="13"/>
      <c r="V156" s="13"/>
      <c r="W156" s="13"/>
      <c r="X156" s="13"/>
      <c r="Y156" s="13"/>
      <c r="Z156" s="13"/>
    </row>
    <row r="157" spans="1:26" ht="12.75" customHeight="1" x14ac:dyDescent="0.2">
      <c r="A157" s="13"/>
      <c r="B157" s="293"/>
      <c r="C157" s="293"/>
      <c r="D157" s="293"/>
      <c r="E157" s="293"/>
      <c r="F157" s="293"/>
      <c r="G157" s="293"/>
      <c r="H157" s="293"/>
      <c r="I157" s="293"/>
      <c r="J157" s="293"/>
      <c r="K157" s="293"/>
      <c r="L157" s="293"/>
      <c r="M157" s="293"/>
      <c r="N157" s="293"/>
      <c r="O157" s="294"/>
      <c r="P157" s="13"/>
      <c r="Q157" s="13"/>
      <c r="R157" s="13"/>
      <c r="S157" s="13"/>
      <c r="T157" s="13"/>
      <c r="U157" s="13"/>
      <c r="V157" s="13"/>
      <c r="W157" s="13"/>
      <c r="X157" s="13"/>
      <c r="Y157" s="13"/>
      <c r="Z157" s="13"/>
    </row>
    <row r="158" spans="1:26" ht="12.75" customHeight="1" x14ac:dyDescent="0.2">
      <c r="A158" s="13"/>
      <c r="B158" s="293"/>
      <c r="C158" s="293"/>
      <c r="D158" s="293"/>
      <c r="E158" s="293"/>
      <c r="F158" s="293"/>
      <c r="G158" s="293"/>
      <c r="H158" s="293"/>
      <c r="I158" s="293"/>
      <c r="J158" s="293"/>
      <c r="K158" s="293"/>
      <c r="L158" s="293"/>
      <c r="M158" s="293"/>
      <c r="N158" s="293"/>
      <c r="O158" s="294"/>
      <c r="P158" s="13"/>
      <c r="Q158" s="13"/>
      <c r="R158" s="13"/>
      <c r="S158" s="13"/>
      <c r="T158" s="13"/>
      <c r="U158" s="13"/>
      <c r="V158" s="13"/>
      <c r="W158" s="13"/>
      <c r="X158" s="13"/>
      <c r="Y158" s="13"/>
      <c r="Z158" s="13"/>
    </row>
    <row r="159" spans="1:26" ht="12.75" customHeight="1" x14ac:dyDescent="0.2">
      <c r="A159" s="13"/>
      <c r="B159" s="293"/>
      <c r="C159" s="293"/>
      <c r="D159" s="293"/>
      <c r="E159" s="293"/>
      <c r="F159" s="293"/>
      <c r="G159" s="293"/>
      <c r="H159" s="293"/>
      <c r="I159" s="293"/>
      <c r="J159" s="293"/>
      <c r="K159" s="293"/>
      <c r="L159" s="293"/>
      <c r="M159" s="293"/>
      <c r="N159" s="293"/>
      <c r="O159" s="294"/>
      <c r="P159" s="13"/>
      <c r="Q159" s="13"/>
      <c r="R159" s="13"/>
      <c r="S159" s="13"/>
      <c r="T159" s="13"/>
      <c r="U159" s="13"/>
      <c r="V159" s="13"/>
      <c r="W159" s="13"/>
      <c r="X159" s="13"/>
      <c r="Y159" s="13"/>
      <c r="Z159" s="13"/>
    </row>
    <row r="160" spans="1:26" ht="12.75" customHeight="1" x14ac:dyDescent="0.2">
      <c r="A160" s="13"/>
      <c r="B160" s="293"/>
      <c r="C160" s="293"/>
      <c r="D160" s="293"/>
      <c r="E160" s="293"/>
      <c r="F160" s="293"/>
      <c r="G160" s="293"/>
      <c r="H160" s="293"/>
      <c r="I160" s="293"/>
      <c r="J160" s="293"/>
      <c r="K160" s="293"/>
      <c r="L160" s="293"/>
      <c r="M160" s="293"/>
      <c r="N160" s="293"/>
      <c r="O160" s="294"/>
      <c r="P160" s="13"/>
      <c r="Q160" s="13"/>
      <c r="R160" s="13"/>
      <c r="S160" s="13"/>
      <c r="T160" s="13"/>
      <c r="U160" s="13"/>
      <c r="V160" s="13"/>
      <c r="W160" s="13"/>
      <c r="X160" s="13"/>
      <c r="Y160" s="13"/>
      <c r="Z160" s="13"/>
    </row>
    <row r="161" spans="1:26" ht="12.75" customHeight="1" x14ac:dyDescent="0.2">
      <c r="A161" s="13"/>
      <c r="B161" s="293"/>
      <c r="C161" s="293"/>
      <c r="D161" s="293"/>
      <c r="E161" s="293"/>
      <c r="F161" s="293"/>
      <c r="G161" s="293"/>
      <c r="H161" s="293"/>
      <c r="I161" s="293"/>
      <c r="J161" s="293"/>
      <c r="K161" s="293"/>
      <c r="L161" s="293"/>
      <c r="M161" s="293"/>
      <c r="N161" s="293"/>
      <c r="O161" s="294"/>
      <c r="P161" s="13"/>
      <c r="Q161" s="13"/>
      <c r="R161" s="13"/>
      <c r="S161" s="13"/>
      <c r="T161" s="13"/>
      <c r="U161" s="13"/>
      <c r="V161" s="13"/>
      <c r="W161" s="13"/>
      <c r="X161" s="13"/>
      <c r="Y161" s="13"/>
      <c r="Z161" s="13"/>
    </row>
    <row r="162" spans="1:26" ht="12.75" customHeight="1" x14ac:dyDescent="0.2">
      <c r="A162" s="13"/>
      <c r="B162" s="293"/>
      <c r="C162" s="293"/>
      <c r="D162" s="293"/>
      <c r="E162" s="293"/>
      <c r="F162" s="293"/>
      <c r="G162" s="293"/>
      <c r="H162" s="293"/>
      <c r="I162" s="293"/>
      <c r="J162" s="293"/>
      <c r="K162" s="293"/>
      <c r="L162" s="293"/>
      <c r="M162" s="293"/>
      <c r="N162" s="293"/>
      <c r="O162" s="294"/>
      <c r="P162" s="13"/>
      <c r="Q162" s="13"/>
      <c r="R162" s="13"/>
      <c r="S162" s="13"/>
      <c r="T162" s="13"/>
      <c r="U162" s="13"/>
      <c r="V162" s="13"/>
      <c r="W162" s="13"/>
      <c r="X162" s="13"/>
      <c r="Y162" s="13"/>
      <c r="Z162" s="13"/>
    </row>
    <row r="163" spans="1:26" ht="12.75" customHeight="1" x14ac:dyDescent="0.2">
      <c r="A163" s="13"/>
      <c r="B163" s="293"/>
      <c r="C163" s="293"/>
      <c r="D163" s="293"/>
      <c r="E163" s="293"/>
      <c r="F163" s="293"/>
      <c r="G163" s="293"/>
      <c r="H163" s="293"/>
      <c r="I163" s="293"/>
      <c r="J163" s="293"/>
      <c r="K163" s="293"/>
      <c r="L163" s="293"/>
      <c r="M163" s="293"/>
      <c r="N163" s="293"/>
      <c r="O163" s="294"/>
      <c r="P163" s="13"/>
      <c r="Q163" s="13"/>
      <c r="R163" s="13"/>
      <c r="S163" s="13"/>
      <c r="T163" s="13"/>
      <c r="U163" s="13"/>
      <c r="V163" s="13"/>
      <c r="W163" s="13"/>
      <c r="X163" s="13"/>
      <c r="Y163" s="13"/>
      <c r="Z163" s="13"/>
    </row>
    <row r="164" spans="1:26" ht="12.75" customHeight="1" x14ac:dyDescent="0.2">
      <c r="A164" s="13"/>
      <c r="B164" s="293"/>
      <c r="C164" s="293"/>
      <c r="D164" s="293"/>
      <c r="E164" s="293"/>
      <c r="F164" s="293"/>
      <c r="G164" s="293"/>
      <c r="H164" s="293"/>
      <c r="I164" s="293"/>
      <c r="J164" s="293"/>
      <c r="K164" s="293"/>
      <c r="L164" s="293"/>
      <c r="M164" s="293"/>
      <c r="N164" s="293"/>
      <c r="O164" s="294"/>
      <c r="P164" s="13"/>
      <c r="Q164" s="13"/>
      <c r="R164" s="13"/>
      <c r="S164" s="13"/>
      <c r="T164" s="13"/>
      <c r="U164" s="13"/>
      <c r="V164" s="13"/>
      <c r="W164" s="13"/>
      <c r="X164" s="13"/>
      <c r="Y164" s="13"/>
      <c r="Z164" s="13"/>
    </row>
    <row r="165" spans="1:26" ht="12.75" customHeight="1" x14ac:dyDescent="0.2">
      <c r="A165" s="13"/>
      <c r="B165" s="293"/>
      <c r="C165" s="293"/>
      <c r="D165" s="293"/>
      <c r="E165" s="293"/>
      <c r="F165" s="293"/>
      <c r="G165" s="293"/>
      <c r="H165" s="293"/>
      <c r="I165" s="293"/>
      <c r="J165" s="293"/>
      <c r="K165" s="293"/>
      <c r="L165" s="293"/>
      <c r="M165" s="293"/>
      <c r="N165" s="293"/>
      <c r="O165" s="294"/>
      <c r="P165" s="13"/>
      <c r="Q165" s="13"/>
      <c r="R165" s="13"/>
      <c r="S165" s="13"/>
      <c r="T165" s="13"/>
      <c r="U165" s="13"/>
      <c r="V165" s="13"/>
      <c r="W165" s="13"/>
      <c r="X165" s="13"/>
      <c r="Y165" s="13"/>
      <c r="Z165" s="13"/>
    </row>
    <row r="166" spans="1:26" ht="12.75" customHeight="1" x14ac:dyDescent="0.2">
      <c r="A166" s="13"/>
      <c r="B166" s="293"/>
      <c r="C166" s="293"/>
      <c r="D166" s="293"/>
      <c r="E166" s="293"/>
      <c r="F166" s="293"/>
      <c r="G166" s="293"/>
      <c r="H166" s="293"/>
      <c r="I166" s="293"/>
      <c r="J166" s="293"/>
      <c r="K166" s="293"/>
      <c r="L166" s="293"/>
      <c r="M166" s="293"/>
      <c r="N166" s="293"/>
      <c r="O166" s="294"/>
      <c r="P166" s="13"/>
      <c r="Q166" s="13"/>
      <c r="R166" s="13"/>
      <c r="S166" s="13"/>
      <c r="T166" s="13"/>
      <c r="U166" s="13"/>
      <c r="V166" s="13"/>
      <c r="W166" s="13"/>
      <c r="X166" s="13"/>
      <c r="Y166" s="13"/>
      <c r="Z166" s="13"/>
    </row>
    <row r="167" spans="1:26" ht="12.75" customHeight="1" x14ac:dyDescent="0.2">
      <c r="A167" s="13"/>
      <c r="B167" s="293"/>
      <c r="C167" s="293"/>
      <c r="D167" s="293"/>
      <c r="E167" s="293"/>
      <c r="F167" s="293"/>
      <c r="G167" s="293"/>
      <c r="H167" s="293"/>
      <c r="I167" s="293"/>
      <c r="J167" s="293"/>
      <c r="K167" s="293"/>
      <c r="L167" s="293"/>
      <c r="M167" s="293"/>
      <c r="N167" s="293"/>
      <c r="O167" s="294"/>
      <c r="P167" s="13"/>
      <c r="Q167" s="13"/>
      <c r="R167" s="13"/>
      <c r="S167" s="13"/>
      <c r="T167" s="13"/>
      <c r="U167" s="13"/>
      <c r="V167" s="13"/>
      <c r="W167" s="13"/>
      <c r="X167" s="13"/>
      <c r="Y167" s="13"/>
      <c r="Z167" s="13"/>
    </row>
    <row r="168" spans="1:26" ht="12.75" customHeight="1" x14ac:dyDescent="0.2">
      <c r="A168" s="13"/>
      <c r="B168" s="293"/>
      <c r="C168" s="293"/>
      <c r="D168" s="293"/>
      <c r="E168" s="293"/>
      <c r="F168" s="293"/>
      <c r="G168" s="293"/>
      <c r="H168" s="293"/>
      <c r="I168" s="293"/>
      <c r="J168" s="293"/>
      <c r="K168" s="293"/>
      <c r="L168" s="293"/>
      <c r="M168" s="293"/>
      <c r="N168" s="293"/>
      <c r="O168" s="294"/>
      <c r="P168" s="13"/>
      <c r="Q168" s="13"/>
      <c r="R168" s="13"/>
      <c r="S168" s="13"/>
      <c r="T168" s="13"/>
      <c r="U168" s="13"/>
      <c r="V168" s="13"/>
      <c r="W168" s="13"/>
      <c r="X168" s="13"/>
      <c r="Y168" s="13"/>
      <c r="Z168" s="13"/>
    </row>
    <row r="169" spans="1:26" ht="12.75" customHeight="1" x14ac:dyDescent="0.2">
      <c r="A169" s="13"/>
      <c r="B169" s="293"/>
      <c r="C169" s="293"/>
      <c r="D169" s="293"/>
      <c r="E169" s="293"/>
      <c r="F169" s="293"/>
      <c r="G169" s="293"/>
      <c r="H169" s="293"/>
      <c r="I169" s="293"/>
      <c r="J169" s="293"/>
      <c r="K169" s="293"/>
      <c r="L169" s="293"/>
      <c r="M169" s="293"/>
      <c r="N169" s="293"/>
      <c r="O169" s="294"/>
      <c r="P169" s="13"/>
      <c r="Q169" s="13"/>
      <c r="R169" s="13"/>
      <c r="S169" s="13"/>
      <c r="T169" s="13"/>
      <c r="U169" s="13"/>
      <c r="V169" s="13"/>
      <c r="W169" s="13"/>
      <c r="X169" s="13"/>
      <c r="Y169" s="13"/>
      <c r="Z169" s="13"/>
    </row>
    <row r="170" spans="1:26" ht="12.75" customHeight="1" x14ac:dyDescent="0.2">
      <c r="A170" s="13"/>
      <c r="B170" s="293"/>
      <c r="C170" s="293"/>
      <c r="D170" s="293"/>
      <c r="E170" s="293"/>
      <c r="F170" s="293"/>
      <c r="G170" s="293"/>
      <c r="H170" s="293"/>
      <c r="I170" s="293"/>
      <c r="J170" s="293"/>
      <c r="K170" s="293"/>
      <c r="L170" s="293"/>
      <c r="M170" s="293"/>
      <c r="N170" s="293"/>
      <c r="O170" s="294"/>
      <c r="P170" s="13"/>
      <c r="Q170" s="13"/>
      <c r="R170" s="13"/>
      <c r="S170" s="13"/>
      <c r="T170" s="13"/>
      <c r="U170" s="13"/>
      <c r="V170" s="13"/>
      <c r="W170" s="13"/>
      <c r="X170" s="13"/>
      <c r="Y170" s="13"/>
      <c r="Z170" s="13"/>
    </row>
    <row r="171" spans="1:26" ht="12.75" customHeight="1" x14ac:dyDescent="0.2">
      <c r="A171" s="13"/>
      <c r="B171" s="293"/>
      <c r="C171" s="293"/>
      <c r="D171" s="293"/>
      <c r="E171" s="293"/>
      <c r="F171" s="293"/>
      <c r="G171" s="293"/>
      <c r="H171" s="293"/>
      <c r="I171" s="293"/>
      <c r="J171" s="293"/>
      <c r="K171" s="293"/>
      <c r="L171" s="293"/>
      <c r="M171" s="293"/>
      <c r="N171" s="293"/>
      <c r="O171" s="294"/>
      <c r="P171" s="13"/>
      <c r="Q171" s="13"/>
      <c r="R171" s="13"/>
      <c r="S171" s="13"/>
      <c r="T171" s="13"/>
      <c r="U171" s="13"/>
      <c r="V171" s="13"/>
      <c r="W171" s="13"/>
      <c r="X171" s="13"/>
      <c r="Y171" s="13"/>
      <c r="Z171" s="13"/>
    </row>
    <row r="172" spans="1:26" ht="12.75" customHeight="1" x14ac:dyDescent="0.2">
      <c r="A172" s="13"/>
      <c r="B172" s="293"/>
      <c r="C172" s="293"/>
      <c r="D172" s="293"/>
      <c r="E172" s="293"/>
      <c r="F172" s="293"/>
      <c r="G172" s="293"/>
      <c r="H172" s="293"/>
      <c r="I172" s="293"/>
      <c r="J172" s="293"/>
      <c r="K172" s="293"/>
      <c r="L172" s="293"/>
      <c r="M172" s="293"/>
      <c r="N172" s="293"/>
      <c r="O172" s="294"/>
      <c r="P172" s="13"/>
      <c r="Q172" s="13"/>
      <c r="R172" s="13"/>
      <c r="S172" s="13"/>
      <c r="T172" s="13"/>
      <c r="U172" s="13"/>
      <c r="V172" s="13"/>
      <c r="W172" s="13"/>
      <c r="X172" s="13"/>
      <c r="Y172" s="13"/>
      <c r="Z172" s="13"/>
    </row>
    <row r="173" spans="1:26" ht="12.75" customHeight="1" x14ac:dyDescent="0.2">
      <c r="A173" s="13"/>
      <c r="B173" s="293"/>
      <c r="C173" s="293"/>
      <c r="D173" s="293"/>
      <c r="E173" s="293"/>
      <c r="F173" s="293"/>
      <c r="G173" s="293"/>
      <c r="H173" s="293"/>
      <c r="I173" s="293"/>
      <c r="J173" s="293"/>
      <c r="K173" s="293"/>
      <c r="L173" s="293"/>
      <c r="M173" s="293"/>
      <c r="N173" s="293"/>
      <c r="O173" s="294"/>
      <c r="P173" s="13"/>
      <c r="Q173" s="13"/>
      <c r="R173" s="13"/>
      <c r="S173" s="13"/>
      <c r="T173" s="13"/>
      <c r="U173" s="13"/>
      <c r="V173" s="13"/>
      <c r="W173" s="13"/>
      <c r="X173" s="13"/>
      <c r="Y173" s="13"/>
      <c r="Z173" s="13"/>
    </row>
    <row r="174" spans="1:26" ht="12.75" customHeight="1" x14ac:dyDescent="0.2">
      <c r="A174" s="13"/>
      <c r="B174" s="293"/>
      <c r="C174" s="293"/>
      <c r="D174" s="293"/>
      <c r="E174" s="293"/>
      <c r="F174" s="293"/>
      <c r="G174" s="293"/>
      <c r="H174" s="293"/>
      <c r="I174" s="293"/>
      <c r="J174" s="293"/>
      <c r="K174" s="293"/>
      <c r="L174" s="293"/>
      <c r="M174" s="293"/>
      <c r="N174" s="293"/>
      <c r="O174" s="294"/>
      <c r="P174" s="13"/>
      <c r="Q174" s="13"/>
      <c r="R174" s="13"/>
      <c r="S174" s="13"/>
      <c r="T174" s="13"/>
      <c r="U174" s="13"/>
      <c r="V174" s="13"/>
      <c r="W174" s="13"/>
      <c r="X174" s="13"/>
      <c r="Y174" s="13"/>
      <c r="Z174" s="13"/>
    </row>
    <row r="175" spans="1:26" ht="12.75" customHeight="1" x14ac:dyDescent="0.2">
      <c r="A175" s="13"/>
      <c r="B175" s="293"/>
      <c r="C175" s="293"/>
      <c r="D175" s="293"/>
      <c r="E175" s="293"/>
      <c r="F175" s="293"/>
      <c r="G175" s="293"/>
      <c r="H175" s="293"/>
      <c r="I175" s="293"/>
      <c r="J175" s="293"/>
      <c r="K175" s="293"/>
      <c r="L175" s="293"/>
      <c r="M175" s="293"/>
      <c r="N175" s="293"/>
      <c r="O175" s="294"/>
      <c r="P175" s="13"/>
      <c r="Q175" s="13"/>
      <c r="R175" s="13"/>
      <c r="S175" s="13"/>
      <c r="T175" s="13"/>
      <c r="U175" s="13"/>
      <c r="V175" s="13"/>
      <c r="W175" s="13"/>
      <c r="X175" s="13"/>
      <c r="Y175" s="13"/>
      <c r="Z175" s="13"/>
    </row>
    <row r="176" spans="1:26" ht="12.75" customHeight="1" x14ac:dyDescent="0.2">
      <c r="A176" s="13"/>
      <c r="B176" s="293"/>
      <c r="C176" s="293"/>
      <c r="D176" s="293"/>
      <c r="E176" s="293"/>
      <c r="F176" s="293"/>
      <c r="G176" s="293"/>
      <c r="H176" s="293"/>
      <c r="I176" s="293"/>
      <c r="J176" s="293"/>
      <c r="K176" s="293"/>
      <c r="L176" s="293"/>
      <c r="M176" s="293"/>
      <c r="N176" s="293"/>
      <c r="O176" s="294"/>
      <c r="P176" s="13"/>
      <c r="Q176" s="13"/>
      <c r="R176" s="13"/>
      <c r="S176" s="13"/>
      <c r="T176" s="13"/>
      <c r="U176" s="13"/>
      <c r="V176" s="13"/>
      <c r="W176" s="13"/>
      <c r="X176" s="13"/>
      <c r="Y176" s="13"/>
      <c r="Z176" s="13"/>
    </row>
    <row r="177" spans="1:26" ht="12.75" customHeight="1" x14ac:dyDescent="0.2">
      <c r="A177" s="13"/>
      <c r="B177" s="293"/>
      <c r="C177" s="293"/>
      <c r="D177" s="293"/>
      <c r="E177" s="293"/>
      <c r="F177" s="293"/>
      <c r="G177" s="293"/>
      <c r="H177" s="293"/>
      <c r="I177" s="293"/>
      <c r="J177" s="293"/>
      <c r="K177" s="293"/>
      <c r="L177" s="293"/>
      <c r="M177" s="293"/>
      <c r="N177" s="293"/>
      <c r="O177" s="294"/>
      <c r="P177" s="13"/>
      <c r="Q177" s="13"/>
      <c r="R177" s="13"/>
      <c r="S177" s="13"/>
      <c r="T177" s="13"/>
      <c r="U177" s="13"/>
      <c r="V177" s="13"/>
      <c r="W177" s="13"/>
      <c r="X177" s="13"/>
      <c r="Y177" s="13"/>
      <c r="Z177" s="13"/>
    </row>
    <row r="178" spans="1:26" ht="12.75" customHeight="1" x14ac:dyDescent="0.2">
      <c r="A178" s="13"/>
      <c r="B178" s="293"/>
      <c r="C178" s="293"/>
      <c r="D178" s="293"/>
      <c r="E178" s="293"/>
      <c r="F178" s="293"/>
      <c r="G178" s="293"/>
      <c r="H178" s="293"/>
      <c r="I178" s="293"/>
      <c r="J178" s="293"/>
      <c r="K178" s="293"/>
      <c r="L178" s="293"/>
      <c r="M178" s="293"/>
      <c r="N178" s="293"/>
      <c r="O178" s="294"/>
      <c r="P178" s="13"/>
      <c r="Q178" s="13"/>
      <c r="R178" s="13"/>
      <c r="S178" s="13"/>
      <c r="T178" s="13"/>
      <c r="U178" s="13"/>
      <c r="V178" s="13"/>
      <c r="W178" s="13"/>
      <c r="X178" s="13"/>
      <c r="Y178" s="13"/>
      <c r="Z178" s="13"/>
    </row>
    <row r="179" spans="1:26" ht="12.75" customHeight="1" x14ac:dyDescent="0.2">
      <c r="A179" s="13"/>
      <c r="B179" s="293"/>
      <c r="C179" s="293"/>
      <c r="D179" s="293"/>
      <c r="E179" s="293"/>
      <c r="F179" s="293"/>
      <c r="G179" s="293"/>
      <c r="H179" s="293"/>
      <c r="I179" s="293"/>
      <c r="J179" s="293"/>
      <c r="K179" s="293"/>
      <c r="L179" s="293"/>
      <c r="M179" s="293"/>
      <c r="N179" s="293"/>
      <c r="O179" s="294"/>
      <c r="P179" s="13"/>
      <c r="Q179" s="13"/>
      <c r="R179" s="13"/>
      <c r="S179" s="13"/>
      <c r="T179" s="13"/>
      <c r="U179" s="13"/>
      <c r="V179" s="13"/>
      <c r="W179" s="13"/>
      <c r="X179" s="13"/>
      <c r="Y179" s="13"/>
      <c r="Z179" s="13"/>
    </row>
    <row r="180" spans="1:26" ht="12.75" customHeight="1" x14ac:dyDescent="0.2">
      <c r="A180" s="13"/>
      <c r="B180" s="293"/>
      <c r="C180" s="293"/>
      <c r="D180" s="293"/>
      <c r="E180" s="293"/>
      <c r="F180" s="293"/>
      <c r="G180" s="293"/>
      <c r="H180" s="293"/>
      <c r="I180" s="293"/>
      <c r="J180" s="293"/>
      <c r="K180" s="293"/>
      <c r="L180" s="293"/>
      <c r="M180" s="293"/>
      <c r="N180" s="293"/>
      <c r="O180" s="294"/>
      <c r="P180" s="13"/>
      <c r="Q180" s="13"/>
      <c r="R180" s="13"/>
      <c r="S180" s="13"/>
      <c r="T180" s="13"/>
      <c r="U180" s="13"/>
      <c r="V180" s="13"/>
      <c r="W180" s="13"/>
      <c r="X180" s="13"/>
      <c r="Y180" s="13"/>
      <c r="Z180" s="13"/>
    </row>
    <row r="181" spans="1:26" ht="12.75" customHeight="1" x14ac:dyDescent="0.2">
      <c r="A181" s="13"/>
      <c r="B181" s="293"/>
      <c r="C181" s="293"/>
      <c r="D181" s="293"/>
      <c r="E181" s="293"/>
      <c r="F181" s="293"/>
      <c r="G181" s="293"/>
      <c r="H181" s="293"/>
      <c r="I181" s="293"/>
      <c r="J181" s="293"/>
      <c r="K181" s="293"/>
      <c r="L181" s="293"/>
      <c r="M181" s="293"/>
      <c r="N181" s="293"/>
      <c r="O181" s="294"/>
      <c r="P181" s="13"/>
      <c r="Q181" s="13"/>
      <c r="R181" s="13"/>
      <c r="S181" s="13"/>
      <c r="T181" s="13"/>
      <c r="U181" s="13"/>
      <c r="V181" s="13"/>
      <c r="W181" s="13"/>
      <c r="X181" s="13"/>
      <c r="Y181" s="13"/>
      <c r="Z181" s="13"/>
    </row>
    <row r="182" spans="1:26" ht="12.75" customHeight="1" x14ac:dyDescent="0.2">
      <c r="A182" s="13"/>
      <c r="B182" s="293"/>
      <c r="C182" s="293"/>
      <c r="D182" s="293"/>
      <c r="E182" s="293"/>
      <c r="F182" s="293"/>
      <c r="G182" s="293"/>
      <c r="H182" s="293"/>
      <c r="I182" s="293"/>
      <c r="J182" s="293"/>
      <c r="K182" s="293"/>
      <c r="L182" s="293"/>
      <c r="M182" s="293"/>
      <c r="N182" s="293"/>
      <c r="O182" s="294"/>
      <c r="P182" s="13"/>
      <c r="Q182" s="13"/>
      <c r="R182" s="13"/>
      <c r="S182" s="13"/>
      <c r="T182" s="13"/>
      <c r="U182" s="13"/>
      <c r="V182" s="13"/>
      <c r="W182" s="13"/>
      <c r="X182" s="13"/>
      <c r="Y182" s="13"/>
      <c r="Z182" s="13"/>
    </row>
    <row r="183" spans="1:26" ht="12.75" customHeight="1" x14ac:dyDescent="0.2">
      <c r="A183" s="13"/>
      <c r="B183" s="293"/>
      <c r="C183" s="293"/>
      <c r="D183" s="293"/>
      <c r="E183" s="293"/>
      <c r="F183" s="293"/>
      <c r="G183" s="293"/>
      <c r="H183" s="293"/>
      <c r="I183" s="293"/>
      <c r="J183" s="293"/>
      <c r="K183" s="293"/>
      <c r="L183" s="293"/>
      <c r="M183" s="293"/>
      <c r="N183" s="293"/>
      <c r="O183" s="294"/>
      <c r="P183" s="13"/>
      <c r="Q183" s="13"/>
      <c r="R183" s="13"/>
      <c r="S183" s="13"/>
      <c r="T183" s="13"/>
      <c r="U183" s="13"/>
      <c r="V183" s="13"/>
      <c r="W183" s="13"/>
      <c r="X183" s="13"/>
      <c r="Y183" s="13"/>
      <c r="Z183" s="13"/>
    </row>
    <row r="184" spans="1:26" ht="12.75" customHeight="1" x14ac:dyDescent="0.2">
      <c r="A184" s="13"/>
      <c r="B184" s="293"/>
      <c r="C184" s="293"/>
      <c r="D184" s="293"/>
      <c r="E184" s="293"/>
      <c r="F184" s="293"/>
      <c r="G184" s="293"/>
      <c r="H184" s="293"/>
      <c r="I184" s="293"/>
      <c r="J184" s="293"/>
      <c r="K184" s="293"/>
      <c r="L184" s="293"/>
      <c r="M184" s="293"/>
      <c r="N184" s="293"/>
      <c r="O184" s="294"/>
      <c r="P184" s="13"/>
      <c r="Q184" s="13"/>
      <c r="R184" s="13"/>
      <c r="S184" s="13"/>
      <c r="T184" s="13"/>
      <c r="U184" s="13"/>
      <c r="V184" s="13"/>
      <c r="W184" s="13"/>
      <c r="X184" s="13"/>
      <c r="Y184" s="13"/>
      <c r="Z184" s="13"/>
    </row>
    <row r="185" spans="1:26" ht="12.75" customHeight="1" x14ac:dyDescent="0.2">
      <c r="A185" s="13"/>
      <c r="B185" s="293"/>
      <c r="C185" s="293"/>
      <c r="D185" s="293"/>
      <c r="E185" s="293"/>
      <c r="F185" s="293"/>
      <c r="G185" s="293"/>
      <c r="H185" s="293"/>
      <c r="I185" s="293"/>
      <c r="J185" s="293"/>
      <c r="K185" s="293"/>
      <c r="L185" s="293"/>
      <c r="M185" s="293"/>
      <c r="N185" s="293"/>
      <c r="O185" s="294"/>
      <c r="P185" s="13"/>
      <c r="Q185" s="13"/>
      <c r="R185" s="13"/>
      <c r="S185" s="13"/>
      <c r="T185" s="13"/>
      <c r="U185" s="13"/>
      <c r="V185" s="13"/>
      <c r="W185" s="13"/>
      <c r="X185" s="13"/>
      <c r="Y185" s="13"/>
      <c r="Z185" s="13"/>
    </row>
    <row r="186" spans="1:26" ht="12.75" customHeight="1" x14ac:dyDescent="0.2">
      <c r="A186" s="13"/>
      <c r="B186" s="293"/>
      <c r="C186" s="293"/>
      <c r="D186" s="293"/>
      <c r="E186" s="293"/>
      <c r="F186" s="293"/>
      <c r="G186" s="293"/>
      <c r="H186" s="293"/>
      <c r="I186" s="293"/>
      <c r="J186" s="293"/>
      <c r="K186" s="293"/>
      <c r="L186" s="293"/>
      <c r="M186" s="293"/>
      <c r="N186" s="293"/>
      <c r="O186" s="294"/>
      <c r="P186" s="13"/>
      <c r="Q186" s="13"/>
      <c r="R186" s="13"/>
      <c r="S186" s="13"/>
      <c r="T186" s="13"/>
      <c r="U186" s="13"/>
      <c r="V186" s="13"/>
      <c r="W186" s="13"/>
      <c r="X186" s="13"/>
      <c r="Y186" s="13"/>
      <c r="Z186" s="13"/>
    </row>
    <row r="187" spans="1:26" ht="12.75" customHeight="1" x14ac:dyDescent="0.2">
      <c r="A187" s="13"/>
      <c r="B187" s="293"/>
      <c r="C187" s="293"/>
      <c r="D187" s="293"/>
      <c r="E187" s="293"/>
      <c r="F187" s="293"/>
      <c r="G187" s="293"/>
      <c r="H187" s="293"/>
      <c r="I187" s="293"/>
      <c r="J187" s="293"/>
      <c r="K187" s="293"/>
      <c r="L187" s="293"/>
      <c r="M187" s="293"/>
      <c r="N187" s="293"/>
      <c r="O187" s="294"/>
      <c r="P187" s="13"/>
      <c r="Q187" s="13"/>
      <c r="R187" s="13"/>
      <c r="S187" s="13"/>
      <c r="T187" s="13"/>
      <c r="U187" s="13"/>
      <c r="V187" s="13"/>
      <c r="W187" s="13"/>
      <c r="X187" s="13"/>
      <c r="Y187" s="13"/>
      <c r="Z187" s="13"/>
    </row>
    <row r="188" spans="1:26" ht="12.75" customHeight="1" x14ac:dyDescent="0.2">
      <c r="A188" s="13"/>
      <c r="B188" s="293"/>
      <c r="C188" s="293"/>
      <c r="D188" s="293"/>
      <c r="E188" s="293"/>
      <c r="F188" s="293"/>
      <c r="G188" s="293"/>
      <c r="H188" s="293"/>
      <c r="I188" s="293"/>
      <c r="J188" s="293"/>
      <c r="K188" s="293"/>
      <c r="L188" s="293"/>
      <c r="M188" s="293"/>
      <c r="N188" s="293"/>
      <c r="O188" s="294"/>
      <c r="P188" s="13"/>
      <c r="Q188" s="13"/>
      <c r="R188" s="13"/>
      <c r="S188" s="13"/>
      <c r="T188" s="13"/>
      <c r="U188" s="13"/>
      <c r="V188" s="13"/>
      <c r="W188" s="13"/>
      <c r="X188" s="13"/>
      <c r="Y188" s="13"/>
      <c r="Z188" s="13"/>
    </row>
    <row r="189" spans="1:26" ht="12.75" customHeight="1" x14ac:dyDescent="0.2">
      <c r="A189" s="13"/>
      <c r="B189" s="293"/>
      <c r="C189" s="293"/>
      <c r="D189" s="293"/>
      <c r="E189" s="293"/>
      <c r="F189" s="293"/>
      <c r="G189" s="293"/>
      <c r="H189" s="293"/>
      <c r="I189" s="293"/>
      <c r="J189" s="293"/>
      <c r="K189" s="293"/>
      <c r="L189" s="293"/>
      <c r="M189" s="293"/>
      <c r="N189" s="293"/>
      <c r="O189" s="294"/>
      <c r="P189" s="13"/>
      <c r="Q189" s="13"/>
      <c r="R189" s="13"/>
      <c r="S189" s="13"/>
      <c r="T189" s="13"/>
      <c r="U189" s="13"/>
      <c r="V189" s="13"/>
      <c r="W189" s="13"/>
      <c r="X189" s="13"/>
      <c r="Y189" s="13"/>
      <c r="Z189" s="13"/>
    </row>
    <row r="190" spans="1:26" ht="12.75" customHeight="1" x14ac:dyDescent="0.2">
      <c r="A190" s="13"/>
      <c r="B190" s="293"/>
      <c r="C190" s="293"/>
      <c r="D190" s="293"/>
      <c r="E190" s="293"/>
      <c r="F190" s="293"/>
      <c r="G190" s="293"/>
      <c r="H190" s="293"/>
      <c r="I190" s="293"/>
      <c r="J190" s="293"/>
      <c r="K190" s="293"/>
      <c r="L190" s="293"/>
      <c r="M190" s="293"/>
      <c r="N190" s="293"/>
      <c r="O190" s="294"/>
      <c r="P190" s="13"/>
      <c r="Q190" s="13"/>
      <c r="R190" s="13"/>
      <c r="S190" s="13"/>
      <c r="T190" s="13"/>
      <c r="U190" s="13"/>
      <c r="V190" s="13"/>
      <c r="W190" s="13"/>
      <c r="X190" s="13"/>
      <c r="Y190" s="13"/>
      <c r="Z190" s="13"/>
    </row>
    <row r="191" spans="1:26" ht="12.75" customHeight="1" x14ac:dyDescent="0.2">
      <c r="A191" s="13"/>
      <c r="B191" s="293"/>
      <c r="C191" s="293"/>
      <c r="D191" s="293"/>
      <c r="E191" s="293"/>
      <c r="F191" s="293"/>
      <c r="G191" s="293"/>
      <c r="H191" s="293"/>
      <c r="I191" s="293"/>
      <c r="J191" s="293"/>
      <c r="K191" s="293"/>
      <c r="L191" s="293"/>
      <c r="M191" s="293"/>
      <c r="N191" s="293"/>
      <c r="O191" s="294"/>
      <c r="P191" s="13"/>
      <c r="Q191" s="13"/>
      <c r="R191" s="13"/>
      <c r="S191" s="13"/>
      <c r="T191" s="13"/>
      <c r="U191" s="13"/>
      <c r="V191" s="13"/>
      <c r="W191" s="13"/>
      <c r="X191" s="13"/>
      <c r="Y191" s="13"/>
      <c r="Z191" s="13"/>
    </row>
    <row r="192" spans="1:26" ht="12.75" customHeight="1" x14ac:dyDescent="0.2">
      <c r="A192" s="13"/>
      <c r="B192" s="293"/>
      <c r="C192" s="293"/>
      <c r="D192" s="293"/>
      <c r="E192" s="293"/>
      <c r="F192" s="293"/>
      <c r="G192" s="293"/>
      <c r="H192" s="293"/>
      <c r="I192" s="293"/>
      <c r="J192" s="293"/>
      <c r="K192" s="293"/>
      <c r="L192" s="293"/>
      <c r="M192" s="293"/>
      <c r="N192" s="293"/>
      <c r="O192" s="294"/>
      <c r="P192" s="13"/>
      <c r="Q192" s="13"/>
      <c r="R192" s="13"/>
      <c r="S192" s="13"/>
      <c r="T192" s="13"/>
      <c r="U192" s="13"/>
      <c r="V192" s="13"/>
      <c r="W192" s="13"/>
      <c r="X192" s="13"/>
      <c r="Y192" s="13"/>
      <c r="Z192" s="13"/>
    </row>
    <row r="193" spans="1:26" ht="12.75" customHeight="1" x14ac:dyDescent="0.2">
      <c r="A193" s="13"/>
      <c r="B193" s="293"/>
      <c r="C193" s="293"/>
      <c r="D193" s="293"/>
      <c r="E193" s="293"/>
      <c r="F193" s="293"/>
      <c r="G193" s="293"/>
      <c r="H193" s="293"/>
      <c r="I193" s="293"/>
      <c r="J193" s="293"/>
      <c r="K193" s="293"/>
      <c r="L193" s="293"/>
      <c r="M193" s="293"/>
      <c r="N193" s="293"/>
      <c r="O193" s="294"/>
      <c r="P193" s="13"/>
      <c r="Q193" s="13"/>
      <c r="R193" s="13"/>
      <c r="S193" s="13"/>
      <c r="T193" s="13"/>
      <c r="U193" s="13"/>
      <c r="V193" s="13"/>
      <c r="W193" s="13"/>
      <c r="X193" s="13"/>
      <c r="Y193" s="13"/>
      <c r="Z193" s="13"/>
    </row>
    <row r="194" spans="1:26" ht="12.75" customHeight="1" x14ac:dyDescent="0.2">
      <c r="A194" s="13"/>
      <c r="B194" s="293"/>
      <c r="C194" s="293"/>
      <c r="D194" s="293"/>
      <c r="E194" s="293"/>
      <c r="F194" s="293"/>
      <c r="G194" s="293"/>
      <c r="H194" s="293"/>
      <c r="I194" s="293"/>
      <c r="J194" s="293"/>
      <c r="K194" s="293"/>
      <c r="L194" s="293"/>
      <c r="M194" s="293"/>
      <c r="N194" s="293"/>
      <c r="O194" s="294"/>
      <c r="P194" s="13"/>
      <c r="Q194" s="13"/>
      <c r="R194" s="13"/>
      <c r="S194" s="13"/>
      <c r="T194" s="13"/>
      <c r="U194" s="13"/>
      <c r="V194" s="13"/>
      <c r="W194" s="13"/>
      <c r="X194" s="13"/>
      <c r="Y194" s="13"/>
      <c r="Z194" s="13"/>
    </row>
    <row r="195" spans="1:26" ht="12.75" customHeight="1" x14ac:dyDescent="0.2">
      <c r="A195" s="13"/>
      <c r="B195" s="293"/>
      <c r="C195" s="293"/>
      <c r="D195" s="293"/>
      <c r="E195" s="293"/>
      <c r="F195" s="293"/>
      <c r="G195" s="293"/>
      <c r="H195" s="293"/>
      <c r="I195" s="293"/>
      <c r="J195" s="293"/>
      <c r="K195" s="293"/>
      <c r="L195" s="293"/>
      <c r="M195" s="293"/>
      <c r="N195" s="293"/>
      <c r="O195" s="294"/>
      <c r="P195" s="13"/>
      <c r="Q195" s="13"/>
      <c r="R195" s="13"/>
      <c r="S195" s="13"/>
      <c r="T195" s="13"/>
      <c r="U195" s="13"/>
      <c r="V195" s="13"/>
      <c r="W195" s="13"/>
      <c r="X195" s="13"/>
      <c r="Y195" s="13"/>
      <c r="Z195" s="13"/>
    </row>
    <row r="196" spans="1:26" ht="12.75" customHeight="1" x14ac:dyDescent="0.2">
      <c r="A196" s="13"/>
      <c r="B196" s="293"/>
      <c r="C196" s="293"/>
      <c r="D196" s="293"/>
      <c r="E196" s="293"/>
      <c r="F196" s="293"/>
      <c r="G196" s="293"/>
      <c r="H196" s="293"/>
      <c r="I196" s="293"/>
      <c r="J196" s="293"/>
      <c r="K196" s="293"/>
      <c r="L196" s="293"/>
      <c r="M196" s="293"/>
      <c r="N196" s="293"/>
      <c r="O196" s="294"/>
      <c r="P196" s="13"/>
      <c r="Q196" s="13"/>
      <c r="R196" s="13"/>
      <c r="S196" s="13"/>
      <c r="T196" s="13"/>
      <c r="U196" s="13"/>
      <c r="V196" s="13"/>
      <c r="W196" s="13"/>
      <c r="X196" s="13"/>
      <c r="Y196" s="13"/>
      <c r="Z196" s="13"/>
    </row>
    <row r="197" spans="1:26" ht="12.75" customHeight="1" x14ac:dyDescent="0.2">
      <c r="A197" s="13"/>
      <c r="B197" s="293"/>
      <c r="C197" s="293"/>
      <c r="D197" s="293"/>
      <c r="E197" s="293"/>
      <c r="F197" s="293"/>
      <c r="G197" s="293"/>
      <c r="H197" s="293"/>
      <c r="I197" s="293"/>
      <c r="J197" s="293"/>
      <c r="K197" s="293"/>
      <c r="L197" s="293"/>
      <c r="M197" s="293"/>
      <c r="N197" s="293"/>
      <c r="O197" s="294"/>
      <c r="P197" s="13"/>
      <c r="Q197" s="13"/>
      <c r="R197" s="13"/>
      <c r="S197" s="13"/>
      <c r="T197" s="13"/>
      <c r="U197" s="13"/>
      <c r="V197" s="13"/>
      <c r="W197" s="13"/>
      <c r="X197" s="13"/>
      <c r="Y197" s="13"/>
      <c r="Z197" s="13"/>
    </row>
    <row r="198" spans="1:26" ht="12.75" customHeight="1" x14ac:dyDescent="0.2">
      <c r="A198" s="13"/>
      <c r="B198" s="293"/>
      <c r="C198" s="293"/>
      <c r="D198" s="293"/>
      <c r="E198" s="293"/>
      <c r="F198" s="293"/>
      <c r="G198" s="293"/>
      <c r="H198" s="293"/>
      <c r="I198" s="293"/>
      <c r="J198" s="293"/>
      <c r="K198" s="293"/>
      <c r="L198" s="293"/>
      <c r="M198" s="293"/>
      <c r="N198" s="293"/>
      <c r="O198" s="294"/>
      <c r="P198" s="13"/>
      <c r="Q198" s="13"/>
      <c r="R198" s="13"/>
      <c r="S198" s="13"/>
      <c r="T198" s="13"/>
      <c r="U198" s="13"/>
      <c r="V198" s="13"/>
      <c r="W198" s="13"/>
      <c r="X198" s="13"/>
      <c r="Y198" s="13"/>
      <c r="Z198" s="13"/>
    </row>
    <row r="199" spans="1:26" ht="12.75" customHeight="1" x14ac:dyDescent="0.2">
      <c r="A199" s="13"/>
      <c r="B199" s="293"/>
      <c r="C199" s="293"/>
      <c r="D199" s="293"/>
      <c r="E199" s="293"/>
      <c r="F199" s="293"/>
      <c r="G199" s="293"/>
      <c r="H199" s="293"/>
      <c r="I199" s="293"/>
      <c r="J199" s="293"/>
      <c r="K199" s="293"/>
      <c r="L199" s="293"/>
      <c r="M199" s="293"/>
      <c r="N199" s="293"/>
      <c r="O199" s="294"/>
      <c r="P199" s="13"/>
      <c r="Q199" s="13"/>
      <c r="R199" s="13"/>
      <c r="S199" s="13"/>
      <c r="T199" s="13"/>
      <c r="U199" s="13"/>
      <c r="V199" s="13"/>
      <c r="W199" s="13"/>
      <c r="X199" s="13"/>
      <c r="Y199" s="13"/>
      <c r="Z199" s="13"/>
    </row>
    <row r="200" spans="1:26" ht="12.75" customHeight="1" x14ac:dyDescent="0.2">
      <c r="A200" s="13"/>
      <c r="B200" s="293"/>
      <c r="C200" s="293"/>
      <c r="D200" s="293"/>
      <c r="E200" s="293"/>
      <c r="F200" s="293"/>
      <c r="G200" s="293"/>
      <c r="H200" s="293"/>
      <c r="I200" s="293"/>
      <c r="J200" s="293"/>
      <c r="K200" s="293"/>
      <c r="L200" s="293"/>
      <c r="M200" s="293"/>
      <c r="N200" s="293"/>
      <c r="O200" s="294"/>
      <c r="P200" s="13"/>
      <c r="Q200" s="13"/>
      <c r="R200" s="13"/>
      <c r="S200" s="13"/>
      <c r="T200" s="13"/>
      <c r="U200" s="13"/>
      <c r="V200" s="13"/>
      <c r="W200" s="13"/>
      <c r="X200" s="13"/>
      <c r="Y200" s="13"/>
      <c r="Z200" s="13"/>
    </row>
    <row r="201" spans="1:26" ht="12.75" customHeight="1" x14ac:dyDescent="0.2">
      <c r="A201" s="13"/>
      <c r="B201" s="293"/>
      <c r="C201" s="293"/>
      <c r="D201" s="293"/>
      <c r="E201" s="293"/>
      <c r="F201" s="293"/>
      <c r="G201" s="293"/>
      <c r="H201" s="293"/>
      <c r="I201" s="293"/>
      <c r="J201" s="293"/>
      <c r="K201" s="293"/>
      <c r="L201" s="293"/>
      <c r="M201" s="293"/>
      <c r="N201" s="293"/>
      <c r="O201" s="294"/>
      <c r="P201" s="13"/>
      <c r="Q201" s="13"/>
      <c r="R201" s="13"/>
      <c r="S201" s="13"/>
      <c r="T201" s="13"/>
      <c r="U201" s="13"/>
      <c r="V201" s="13"/>
      <c r="W201" s="13"/>
      <c r="X201" s="13"/>
      <c r="Y201" s="13"/>
      <c r="Z201" s="13"/>
    </row>
    <row r="202" spans="1:26" ht="12.75" customHeight="1" x14ac:dyDescent="0.2">
      <c r="A202" s="13"/>
      <c r="B202" s="293"/>
      <c r="C202" s="293"/>
      <c r="D202" s="293"/>
      <c r="E202" s="293"/>
      <c r="F202" s="293"/>
      <c r="G202" s="293"/>
      <c r="H202" s="293"/>
      <c r="I202" s="293"/>
      <c r="J202" s="293"/>
      <c r="K202" s="293"/>
      <c r="L202" s="293"/>
      <c r="M202" s="293"/>
      <c r="N202" s="293"/>
      <c r="O202" s="294"/>
      <c r="P202" s="13"/>
      <c r="Q202" s="13"/>
      <c r="R202" s="13"/>
      <c r="S202" s="13"/>
      <c r="T202" s="13"/>
      <c r="U202" s="13"/>
      <c r="V202" s="13"/>
      <c r="W202" s="13"/>
      <c r="X202" s="13"/>
      <c r="Y202" s="13"/>
      <c r="Z202" s="13"/>
    </row>
    <row r="203" spans="1:26" ht="12.75" customHeight="1" x14ac:dyDescent="0.2">
      <c r="A203" s="13"/>
      <c r="B203" s="293"/>
      <c r="C203" s="293"/>
      <c r="D203" s="293"/>
      <c r="E203" s="293"/>
      <c r="F203" s="293"/>
      <c r="G203" s="293"/>
      <c r="H203" s="293"/>
      <c r="I203" s="293"/>
      <c r="J203" s="293"/>
      <c r="K203" s="293"/>
      <c r="L203" s="293"/>
      <c r="M203" s="293"/>
      <c r="N203" s="293"/>
      <c r="O203" s="294"/>
      <c r="P203" s="13"/>
      <c r="Q203" s="13"/>
      <c r="R203" s="13"/>
      <c r="S203" s="13"/>
      <c r="T203" s="13"/>
      <c r="U203" s="13"/>
      <c r="V203" s="13"/>
      <c r="W203" s="13"/>
      <c r="X203" s="13"/>
      <c r="Y203" s="13"/>
      <c r="Z203" s="13"/>
    </row>
    <row r="204" spans="1:26" ht="12.75" customHeight="1" x14ac:dyDescent="0.2">
      <c r="A204" s="13"/>
      <c r="B204" s="293"/>
      <c r="C204" s="293"/>
      <c r="D204" s="293"/>
      <c r="E204" s="293"/>
      <c r="F204" s="293"/>
      <c r="G204" s="293"/>
      <c r="H204" s="293"/>
      <c r="I204" s="293"/>
      <c r="J204" s="293"/>
      <c r="K204" s="293"/>
      <c r="L204" s="293"/>
      <c r="M204" s="293"/>
      <c r="N204" s="293"/>
      <c r="O204" s="294"/>
      <c r="P204" s="13"/>
      <c r="Q204" s="13"/>
      <c r="R204" s="13"/>
      <c r="S204" s="13"/>
      <c r="T204" s="13"/>
      <c r="U204" s="13"/>
      <c r="V204" s="13"/>
      <c r="W204" s="13"/>
      <c r="X204" s="13"/>
      <c r="Y204" s="13"/>
      <c r="Z204" s="13"/>
    </row>
    <row r="205" spans="1:26" ht="12.75" customHeight="1" x14ac:dyDescent="0.2">
      <c r="A205" s="13"/>
      <c r="B205" s="293"/>
      <c r="C205" s="293"/>
      <c r="D205" s="293"/>
      <c r="E205" s="293"/>
      <c r="F205" s="293"/>
      <c r="G205" s="293"/>
      <c r="H205" s="293"/>
      <c r="I205" s="293"/>
      <c r="J205" s="293"/>
      <c r="K205" s="293"/>
      <c r="L205" s="293"/>
      <c r="M205" s="293"/>
      <c r="N205" s="293"/>
      <c r="O205" s="294"/>
      <c r="P205" s="13"/>
      <c r="Q205" s="13"/>
      <c r="R205" s="13"/>
      <c r="S205" s="13"/>
      <c r="T205" s="13"/>
      <c r="U205" s="13"/>
      <c r="V205" s="13"/>
      <c r="W205" s="13"/>
      <c r="X205" s="13"/>
      <c r="Y205" s="13"/>
      <c r="Z205" s="13"/>
    </row>
    <row r="206" spans="1:26" ht="12.75" customHeight="1" x14ac:dyDescent="0.2">
      <c r="A206" s="13"/>
      <c r="B206" s="293"/>
      <c r="C206" s="293"/>
      <c r="D206" s="293"/>
      <c r="E206" s="293"/>
      <c r="F206" s="293"/>
      <c r="G206" s="293"/>
      <c r="H206" s="293"/>
      <c r="I206" s="293"/>
      <c r="J206" s="293"/>
      <c r="K206" s="293"/>
      <c r="L206" s="293"/>
      <c r="M206" s="293"/>
      <c r="N206" s="293"/>
      <c r="O206" s="294"/>
      <c r="P206" s="13"/>
      <c r="Q206" s="13"/>
      <c r="R206" s="13"/>
      <c r="S206" s="13"/>
      <c r="T206" s="13"/>
      <c r="U206" s="13"/>
      <c r="V206" s="13"/>
      <c r="W206" s="13"/>
      <c r="X206" s="13"/>
      <c r="Y206" s="13"/>
      <c r="Z206" s="13"/>
    </row>
    <row r="207" spans="1:26" ht="12.75" customHeight="1" x14ac:dyDescent="0.2">
      <c r="A207" s="13"/>
      <c r="B207" s="293"/>
      <c r="C207" s="293"/>
      <c r="D207" s="293"/>
      <c r="E207" s="293"/>
      <c r="F207" s="293"/>
      <c r="G207" s="293"/>
      <c r="H207" s="293"/>
      <c r="I207" s="293"/>
      <c r="J207" s="293"/>
      <c r="K207" s="293"/>
      <c r="L207" s="293"/>
      <c r="M207" s="293"/>
      <c r="N207" s="293"/>
      <c r="O207" s="294"/>
      <c r="P207" s="13"/>
      <c r="Q207" s="13"/>
      <c r="R207" s="13"/>
      <c r="S207" s="13"/>
      <c r="T207" s="13"/>
      <c r="U207" s="13"/>
      <c r="V207" s="13"/>
      <c r="W207" s="13"/>
      <c r="X207" s="13"/>
      <c r="Y207" s="13"/>
      <c r="Z207" s="13"/>
    </row>
    <row r="208" spans="1:26" ht="12.75" customHeight="1" x14ac:dyDescent="0.2">
      <c r="A208" s="13"/>
      <c r="B208" s="293"/>
      <c r="C208" s="293"/>
      <c r="D208" s="293"/>
      <c r="E208" s="293"/>
      <c r="F208" s="293"/>
      <c r="G208" s="293"/>
      <c r="H208" s="293"/>
      <c r="I208" s="293"/>
      <c r="J208" s="293"/>
      <c r="K208" s="293"/>
      <c r="L208" s="293"/>
      <c r="M208" s="293"/>
      <c r="N208" s="293"/>
      <c r="O208" s="294"/>
      <c r="P208" s="13"/>
      <c r="Q208" s="13"/>
      <c r="R208" s="13"/>
      <c r="S208" s="13"/>
      <c r="T208" s="13"/>
      <c r="U208" s="13"/>
      <c r="V208" s="13"/>
      <c r="W208" s="13"/>
      <c r="X208" s="13"/>
      <c r="Y208" s="13"/>
      <c r="Z208" s="13"/>
    </row>
    <row r="209" spans="1:26" ht="12.75" customHeight="1" x14ac:dyDescent="0.2">
      <c r="A209" s="13"/>
      <c r="B209" s="293"/>
      <c r="C209" s="293"/>
      <c r="D209" s="293"/>
      <c r="E209" s="293"/>
      <c r="F209" s="293"/>
      <c r="G209" s="293"/>
      <c r="H209" s="293"/>
      <c r="I209" s="293"/>
      <c r="J209" s="293"/>
      <c r="K209" s="293"/>
      <c r="L209" s="293"/>
      <c r="M209" s="293"/>
      <c r="N209" s="293"/>
      <c r="O209" s="294"/>
      <c r="P209" s="13"/>
      <c r="Q209" s="13"/>
      <c r="R209" s="13"/>
      <c r="S209" s="13"/>
      <c r="T209" s="13"/>
      <c r="U209" s="13"/>
      <c r="V209" s="13"/>
      <c r="W209" s="13"/>
      <c r="X209" s="13"/>
      <c r="Y209" s="13"/>
      <c r="Z209" s="13"/>
    </row>
    <row r="210" spans="1:26" ht="12.75" customHeight="1" x14ac:dyDescent="0.2">
      <c r="A210" s="13"/>
      <c r="B210" s="293"/>
      <c r="C210" s="293"/>
      <c r="D210" s="293"/>
      <c r="E210" s="293"/>
      <c r="F210" s="293"/>
      <c r="G210" s="293"/>
      <c r="H210" s="293"/>
      <c r="I210" s="293"/>
      <c r="J210" s="293"/>
      <c r="K210" s="293"/>
      <c r="L210" s="293"/>
      <c r="M210" s="293"/>
      <c r="N210" s="293"/>
      <c r="O210" s="294"/>
      <c r="P210" s="13"/>
      <c r="Q210" s="13"/>
      <c r="R210" s="13"/>
      <c r="S210" s="13"/>
      <c r="T210" s="13"/>
      <c r="U210" s="13"/>
      <c r="V210" s="13"/>
      <c r="W210" s="13"/>
      <c r="X210" s="13"/>
      <c r="Y210" s="13"/>
      <c r="Z210" s="13"/>
    </row>
    <row r="211" spans="1:26" ht="12.75" customHeight="1" x14ac:dyDescent="0.2">
      <c r="A211" s="13"/>
      <c r="B211" s="293"/>
      <c r="C211" s="293"/>
      <c r="D211" s="293"/>
      <c r="E211" s="293"/>
      <c r="F211" s="293"/>
      <c r="G211" s="293"/>
      <c r="H211" s="293"/>
      <c r="I211" s="293"/>
      <c r="J211" s="293"/>
      <c r="K211" s="293"/>
      <c r="L211" s="293"/>
      <c r="M211" s="293"/>
      <c r="N211" s="293"/>
      <c r="O211" s="294"/>
      <c r="P211" s="13"/>
      <c r="Q211" s="13"/>
      <c r="R211" s="13"/>
      <c r="S211" s="13"/>
      <c r="T211" s="13"/>
      <c r="U211" s="13"/>
      <c r="V211" s="13"/>
      <c r="W211" s="13"/>
      <c r="X211" s="13"/>
      <c r="Y211" s="13"/>
      <c r="Z211" s="13"/>
    </row>
    <row r="212" spans="1:26" ht="12.75" customHeight="1" x14ac:dyDescent="0.2">
      <c r="A212" s="13"/>
      <c r="B212" s="293"/>
      <c r="C212" s="293"/>
      <c r="D212" s="293"/>
      <c r="E212" s="293"/>
      <c r="F212" s="293"/>
      <c r="G212" s="293"/>
      <c r="H212" s="293"/>
      <c r="I212" s="293"/>
      <c r="J212" s="293"/>
      <c r="K212" s="293"/>
      <c r="L212" s="293"/>
      <c r="M212" s="293"/>
      <c r="N212" s="293"/>
      <c r="O212" s="294"/>
      <c r="P212" s="13"/>
      <c r="Q212" s="13"/>
      <c r="R212" s="13"/>
      <c r="S212" s="13"/>
      <c r="T212" s="13"/>
      <c r="U212" s="13"/>
      <c r="V212" s="13"/>
      <c r="W212" s="13"/>
      <c r="X212" s="13"/>
      <c r="Y212" s="13"/>
      <c r="Z212" s="13"/>
    </row>
    <row r="213" spans="1:26" ht="12.75" customHeight="1" x14ac:dyDescent="0.2">
      <c r="A213" s="13"/>
      <c r="B213" s="293"/>
      <c r="C213" s="293"/>
      <c r="D213" s="293"/>
      <c r="E213" s="293"/>
      <c r="F213" s="293"/>
      <c r="G213" s="293"/>
      <c r="H213" s="293"/>
      <c r="I213" s="293"/>
      <c r="J213" s="293"/>
      <c r="K213" s="293"/>
      <c r="L213" s="293"/>
      <c r="M213" s="293"/>
      <c r="N213" s="293"/>
      <c r="O213" s="294"/>
      <c r="P213" s="13"/>
      <c r="Q213" s="13"/>
      <c r="R213" s="13"/>
      <c r="S213" s="13"/>
      <c r="T213" s="13"/>
      <c r="U213" s="13"/>
      <c r="V213" s="13"/>
      <c r="W213" s="13"/>
      <c r="X213" s="13"/>
      <c r="Y213" s="13"/>
      <c r="Z213" s="13"/>
    </row>
    <row r="214" spans="1:26" ht="12.75" customHeight="1" x14ac:dyDescent="0.2">
      <c r="A214" s="13"/>
      <c r="B214" s="293"/>
      <c r="C214" s="293"/>
      <c r="D214" s="293"/>
      <c r="E214" s="293"/>
      <c r="F214" s="293"/>
      <c r="G214" s="293"/>
      <c r="H214" s="293"/>
      <c r="I214" s="293"/>
      <c r="J214" s="293"/>
      <c r="K214" s="293"/>
      <c r="L214" s="293"/>
      <c r="M214" s="293"/>
      <c r="N214" s="293"/>
      <c r="O214" s="294"/>
      <c r="P214" s="13"/>
      <c r="Q214" s="13"/>
      <c r="R214" s="13"/>
      <c r="S214" s="13"/>
      <c r="T214" s="13"/>
      <c r="U214" s="13"/>
      <c r="V214" s="13"/>
      <c r="W214" s="13"/>
      <c r="X214" s="13"/>
      <c r="Y214" s="13"/>
      <c r="Z214" s="13"/>
    </row>
    <row r="215" spans="1:26" ht="12.75" customHeight="1" x14ac:dyDescent="0.2">
      <c r="A215" s="13"/>
      <c r="B215" s="293"/>
      <c r="C215" s="293"/>
      <c r="D215" s="293"/>
      <c r="E215" s="293"/>
      <c r="F215" s="293"/>
      <c r="G215" s="293"/>
      <c r="H215" s="293"/>
      <c r="I215" s="293"/>
      <c r="J215" s="293"/>
      <c r="K215" s="293"/>
      <c r="L215" s="293"/>
      <c r="M215" s="293"/>
      <c r="N215" s="293"/>
      <c r="O215" s="294"/>
      <c r="P215" s="13"/>
      <c r="Q215" s="13"/>
      <c r="R215" s="13"/>
      <c r="S215" s="13"/>
      <c r="T215" s="13"/>
      <c r="U215" s="13"/>
      <c r="V215" s="13"/>
      <c r="W215" s="13"/>
      <c r="X215" s="13"/>
      <c r="Y215" s="13"/>
      <c r="Z215" s="13"/>
    </row>
    <row r="216" spans="1:26" ht="12.75" customHeight="1" x14ac:dyDescent="0.2">
      <c r="A216" s="13"/>
      <c r="B216" s="293"/>
      <c r="C216" s="293"/>
      <c r="D216" s="293"/>
      <c r="E216" s="293"/>
      <c r="F216" s="293"/>
      <c r="G216" s="293"/>
      <c r="H216" s="293"/>
      <c r="I216" s="293"/>
      <c r="J216" s="293"/>
      <c r="K216" s="293"/>
      <c r="L216" s="293"/>
      <c r="M216" s="293"/>
      <c r="N216" s="293"/>
      <c r="O216" s="294"/>
      <c r="P216" s="13"/>
      <c r="Q216" s="13"/>
      <c r="R216" s="13"/>
      <c r="S216" s="13"/>
      <c r="T216" s="13"/>
      <c r="U216" s="13"/>
      <c r="V216" s="13"/>
      <c r="W216" s="13"/>
      <c r="X216" s="13"/>
      <c r="Y216" s="13"/>
      <c r="Z216" s="13"/>
    </row>
    <row r="217" spans="1:26" ht="12.75" customHeight="1" x14ac:dyDescent="0.2">
      <c r="A217" s="13"/>
      <c r="B217" s="293"/>
      <c r="C217" s="293"/>
      <c r="D217" s="293"/>
      <c r="E217" s="293"/>
      <c r="F217" s="293"/>
      <c r="G217" s="293"/>
      <c r="H217" s="293"/>
      <c r="I217" s="293"/>
      <c r="J217" s="293"/>
      <c r="K217" s="293"/>
      <c r="L217" s="293"/>
      <c r="M217" s="293"/>
      <c r="N217" s="293"/>
      <c r="O217" s="294"/>
      <c r="P217" s="13"/>
      <c r="Q217" s="13"/>
      <c r="R217" s="13"/>
      <c r="S217" s="13"/>
      <c r="T217" s="13"/>
      <c r="U217" s="13"/>
      <c r="V217" s="13"/>
      <c r="W217" s="13"/>
      <c r="X217" s="13"/>
      <c r="Y217" s="13"/>
      <c r="Z217" s="13"/>
    </row>
    <row r="218" spans="1:26" ht="12.75" customHeight="1" x14ac:dyDescent="0.2">
      <c r="A218" s="13"/>
      <c r="B218" s="293"/>
      <c r="C218" s="293"/>
      <c r="D218" s="293"/>
      <c r="E218" s="293"/>
      <c r="F218" s="293"/>
      <c r="G218" s="293"/>
      <c r="H218" s="293"/>
      <c r="I218" s="293"/>
      <c r="J218" s="293"/>
      <c r="K218" s="293"/>
      <c r="L218" s="293"/>
      <c r="M218" s="293"/>
      <c r="N218" s="293"/>
      <c r="O218" s="294"/>
      <c r="P218" s="13"/>
      <c r="Q218" s="13"/>
      <c r="R218" s="13"/>
      <c r="S218" s="13"/>
      <c r="T218" s="13"/>
      <c r="U218" s="13"/>
      <c r="V218" s="13"/>
      <c r="W218" s="13"/>
      <c r="X218" s="13"/>
      <c r="Y218" s="13"/>
      <c r="Z218" s="13"/>
    </row>
    <row r="219" spans="1:26" ht="12.75" customHeight="1" x14ac:dyDescent="0.2">
      <c r="A219" s="13"/>
      <c r="B219" s="293"/>
      <c r="C219" s="293"/>
      <c r="D219" s="293"/>
      <c r="E219" s="293"/>
      <c r="F219" s="293"/>
      <c r="G219" s="293"/>
      <c r="H219" s="293"/>
      <c r="I219" s="293"/>
      <c r="J219" s="293"/>
      <c r="K219" s="293"/>
      <c r="L219" s="293"/>
      <c r="M219" s="293"/>
      <c r="N219" s="293"/>
      <c r="O219" s="294"/>
      <c r="P219" s="13"/>
      <c r="Q219" s="13"/>
      <c r="R219" s="13"/>
      <c r="S219" s="13"/>
      <c r="T219" s="13"/>
      <c r="U219" s="13"/>
      <c r="V219" s="13"/>
      <c r="W219" s="13"/>
      <c r="X219" s="13"/>
      <c r="Y219" s="13"/>
      <c r="Z219" s="13"/>
    </row>
    <row r="220" spans="1:26" ht="12.75" customHeight="1" x14ac:dyDescent="0.2">
      <c r="A220" s="13"/>
      <c r="B220" s="293"/>
      <c r="C220" s="293"/>
      <c r="D220" s="293"/>
      <c r="E220" s="293"/>
      <c r="F220" s="293"/>
      <c r="G220" s="293"/>
      <c r="H220" s="293"/>
      <c r="I220" s="293"/>
      <c r="J220" s="293"/>
      <c r="K220" s="293"/>
      <c r="L220" s="293"/>
      <c r="M220" s="293"/>
      <c r="N220" s="293"/>
      <c r="O220" s="294"/>
      <c r="P220" s="13"/>
      <c r="Q220" s="13"/>
      <c r="R220" s="13"/>
      <c r="S220" s="13"/>
      <c r="T220" s="13"/>
      <c r="U220" s="13"/>
      <c r="V220" s="13"/>
      <c r="W220" s="13"/>
      <c r="X220" s="13"/>
      <c r="Y220" s="13"/>
      <c r="Z220" s="13"/>
    </row>
    <row r="221" spans="1:26" ht="12.75" customHeight="1" x14ac:dyDescent="0.2">
      <c r="A221" s="13"/>
      <c r="B221" s="293"/>
      <c r="C221" s="293"/>
      <c r="D221" s="293"/>
      <c r="E221" s="293"/>
      <c r="F221" s="293"/>
      <c r="G221" s="293"/>
      <c r="H221" s="293"/>
      <c r="I221" s="293"/>
      <c r="J221" s="293"/>
      <c r="K221" s="293"/>
      <c r="L221" s="293"/>
      <c r="M221" s="293"/>
      <c r="N221" s="293"/>
      <c r="O221" s="294"/>
      <c r="P221" s="13"/>
      <c r="Q221" s="13"/>
      <c r="R221" s="13"/>
      <c r="S221" s="13"/>
      <c r="T221" s="13"/>
      <c r="U221" s="13"/>
      <c r="V221" s="13"/>
      <c r="W221" s="13"/>
      <c r="X221" s="13"/>
      <c r="Y221" s="13"/>
      <c r="Z221" s="13"/>
    </row>
    <row r="222" spans="1:26" ht="12.75" customHeight="1" x14ac:dyDescent="0.2">
      <c r="A222" s="13"/>
      <c r="B222" s="293"/>
      <c r="C222" s="293"/>
      <c r="D222" s="293"/>
      <c r="E222" s="293"/>
      <c r="F222" s="293"/>
      <c r="G222" s="293"/>
      <c r="H222" s="293"/>
      <c r="I222" s="293"/>
      <c r="J222" s="293"/>
      <c r="K222" s="293"/>
      <c r="L222" s="293"/>
      <c r="M222" s="293"/>
      <c r="N222" s="293"/>
      <c r="O222" s="294"/>
      <c r="P222" s="13"/>
      <c r="Q222" s="13"/>
      <c r="R222" s="13"/>
      <c r="S222" s="13"/>
      <c r="T222" s="13"/>
      <c r="U222" s="13"/>
      <c r="V222" s="13"/>
      <c r="W222" s="13"/>
      <c r="X222" s="13"/>
      <c r="Y222" s="13"/>
      <c r="Z222" s="13"/>
    </row>
    <row r="223" spans="1:26" ht="12.75" customHeight="1" x14ac:dyDescent="0.2">
      <c r="A223" s="13"/>
      <c r="B223" s="293"/>
      <c r="C223" s="293"/>
      <c r="D223" s="293"/>
      <c r="E223" s="293"/>
      <c r="F223" s="293"/>
      <c r="G223" s="293"/>
      <c r="H223" s="293"/>
      <c r="I223" s="293"/>
      <c r="J223" s="293"/>
      <c r="K223" s="293"/>
      <c r="L223" s="293"/>
      <c r="M223" s="293"/>
      <c r="N223" s="293"/>
      <c r="O223" s="294"/>
      <c r="P223" s="13"/>
      <c r="Q223" s="13"/>
      <c r="R223" s="13"/>
      <c r="S223" s="13"/>
      <c r="T223" s="13"/>
      <c r="U223" s="13"/>
      <c r="V223" s="13"/>
      <c r="W223" s="13"/>
      <c r="X223" s="13"/>
      <c r="Y223" s="13"/>
      <c r="Z223" s="13"/>
    </row>
    <row r="224" spans="1:26" ht="12.75" customHeight="1" x14ac:dyDescent="0.2">
      <c r="A224" s="13"/>
      <c r="B224" s="293"/>
      <c r="C224" s="293"/>
      <c r="D224" s="293"/>
      <c r="E224" s="293"/>
      <c r="F224" s="293"/>
      <c r="G224" s="293"/>
      <c r="H224" s="293"/>
      <c r="I224" s="293"/>
      <c r="J224" s="293"/>
      <c r="K224" s="293"/>
      <c r="L224" s="293"/>
      <c r="M224" s="293"/>
      <c r="N224" s="293"/>
      <c r="O224" s="294"/>
      <c r="P224" s="13"/>
      <c r="Q224" s="13"/>
      <c r="R224" s="13"/>
      <c r="S224" s="13"/>
      <c r="T224" s="13"/>
      <c r="U224" s="13"/>
      <c r="V224" s="13"/>
      <c r="W224" s="13"/>
      <c r="X224" s="13"/>
      <c r="Y224" s="13"/>
      <c r="Z224" s="13"/>
    </row>
    <row r="225" spans="1:26" ht="12.75" customHeight="1" x14ac:dyDescent="0.2">
      <c r="A225" s="13"/>
      <c r="B225" s="293"/>
      <c r="C225" s="293"/>
      <c r="D225" s="293"/>
      <c r="E225" s="293"/>
      <c r="F225" s="293"/>
      <c r="G225" s="293"/>
      <c r="H225" s="293"/>
      <c r="I225" s="293"/>
      <c r="J225" s="293"/>
      <c r="K225" s="293"/>
      <c r="L225" s="293"/>
      <c r="M225" s="293"/>
      <c r="N225" s="293"/>
      <c r="O225" s="294"/>
      <c r="P225" s="13"/>
      <c r="Q225" s="13"/>
      <c r="R225" s="13"/>
      <c r="S225" s="13"/>
      <c r="T225" s="13"/>
      <c r="U225" s="13"/>
      <c r="V225" s="13"/>
      <c r="W225" s="13"/>
      <c r="X225" s="13"/>
      <c r="Y225" s="13"/>
      <c r="Z225" s="13"/>
    </row>
    <row r="226" spans="1:26" ht="12.75" customHeight="1" x14ac:dyDescent="0.2">
      <c r="A226" s="13"/>
      <c r="B226" s="293"/>
      <c r="C226" s="293"/>
      <c r="D226" s="293"/>
      <c r="E226" s="293"/>
      <c r="F226" s="293"/>
      <c r="G226" s="293"/>
      <c r="H226" s="293"/>
      <c r="I226" s="293"/>
      <c r="J226" s="293"/>
      <c r="K226" s="293"/>
      <c r="L226" s="293"/>
      <c r="M226" s="293"/>
      <c r="N226" s="293"/>
      <c r="O226" s="294"/>
      <c r="P226" s="13"/>
      <c r="Q226" s="13"/>
      <c r="R226" s="13"/>
      <c r="S226" s="13"/>
      <c r="T226" s="13"/>
      <c r="U226" s="13"/>
      <c r="V226" s="13"/>
      <c r="W226" s="13"/>
      <c r="X226" s="13"/>
      <c r="Y226" s="13"/>
      <c r="Z226" s="13"/>
    </row>
    <row r="227" spans="1:26" ht="12.75" customHeight="1" x14ac:dyDescent="0.2">
      <c r="A227" s="13"/>
      <c r="B227" s="293"/>
      <c r="C227" s="293"/>
      <c r="D227" s="293"/>
      <c r="E227" s="293"/>
      <c r="F227" s="293"/>
      <c r="G227" s="293"/>
      <c r="H227" s="293"/>
      <c r="I227" s="293"/>
      <c r="J227" s="293"/>
      <c r="K227" s="293"/>
      <c r="L227" s="293"/>
      <c r="M227" s="293"/>
      <c r="N227" s="293"/>
      <c r="O227" s="294"/>
      <c r="P227" s="13"/>
      <c r="Q227" s="13"/>
      <c r="R227" s="13"/>
      <c r="S227" s="13"/>
      <c r="T227" s="13"/>
      <c r="U227" s="13"/>
      <c r="V227" s="13"/>
      <c r="W227" s="13"/>
      <c r="X227" s="13"/>
      <c r="Y227" s="13"/>
      <c r="Z227" s="13"/>
    </row>
    <row r="228" spans="1:26" ht="12.75" customHeight="1" x14ac:dyDescent="0.2">
      <c r="A228" s="13"/>
      <c r="B228" s="293"/>
      <c r="C228" s="293"/>
      <c r="D228" s="293"/>
      <c r="E228" s="293"/>
      <c r="F228" s="293"/>
      <c r="G228" s="293"/>
      <c r="H228" s="293"/>
      <c r="I228" s="293"/>
      <c r="J228" s="293"/>
      <c r="K228" s="293"/>
      <c r="L228" s="293"/>
      <c r="M228" s="293"/>
      <c r="N228" s="293"/>
      <c r="O228" s="294"/>
      <c r="P228" s="13"/>
      <c r="Q228" s="13"/>
      <c r="R228" s="13"/>
      <c r="S228" s="13"/>
      <c r="T228" s="13"/>
      <c r="U228" s="13"/>
      <c r="V228" s="13"/>
      <c r="W228" s="13"/>
      <c r="X228" s="13"/>
      <c r="Y228" s="13"/>
      <c r="Z228" s="13"/>
    </row>
    <row r="229" spans="1:26" ht="12.75" customHeight="1" x14ac:dyDescent="0.2">
      <c r="A229" s="13"/>
      <c r="B229" s="293"/>
      <c r="C229" s="293"/>
      <c r="D229" s="293"/>
      <c r="E229" s="293"/>
      <c r="F229" s="293"/>
      <c r="G229" s="293"/>
      <c r="H229" s="293"/>
      <c r="I229" s="293"/>
      <c r="J229" s="293"/>
      <c r="K229" s="293"/>
      <c r="L229" s="293"/>
      <c r="M229" s="293"/>
      <c r="N229" s="293"/>
      <c r="O229" s="294"/>
      <c r="P229" s="13"/>
      <c r="Q229" s="13"/>
      <c r="R229" s="13"/>
      <c r="S229" s="13"/>
      <c r="T229" s="13"/>
      <c r="U229" s="13"/>
      <c r="V229" s="13"/>
      <c r="W229" s="13"/>
      <c r="X229" s="13"/>
      <c r="Y229" s="13"/>
      <c r="Z229" s="13"/>
    </row>
    <row r="230" spans="1:26" ht="12.75" customHeight="1" x14ac:dyDescent="0.2">
      <c r="A230" s="13"/>
      <c r="B230" s="293"/>
      <c r="C230" s="293"/>
      <c r="D230" s="293"/>
      <c r="E230" s="293"/>
      <c r="F230" s="293"/>
      <c r="G230" s="293"/>
      <c r="H230" s="293"/>
      <c r="I230" s="293"/>
      <c r="J230" s="293"/>
      <c r="K230" s="293"/>
      <c r="L230" s="293"/>
      <c r="M230" s="293"/>
      <c r="N230" s="293"/>
      <c r="O230" s="294"/>
      <c r="P230" s="13"/>
      <c r="Q230" s="13"/>
      <c r="R230" s="13"/>
      <c r="S230" s="13"/>
      <c r="T230" s="13"/>
      <c r="U230" s="13"/>
      <c r="V230" s="13"/>
      <c r="W230" s="13"/>
      <c r="X230" s="13"/>
      <c r="Y230" s="13"/>
      <c r="Z230" s="13"/>
    </row>
    <row r="231" spans="1:26" ht="12.75" customHeight="1" x14ac:dyDescent="0.2">
      <c r="A231" s="13"/>
      <c r="B231" s="293"/>
      <c r="C231" s="293"/>
      <c r="D231" s="293"/>
      <c r="E231" s="293"/>
      <c r="F231" s="293"/>
      <c r="G231" s="293"/>
      <c r="H231" s="293"/>
      <c r="I231" s="293"/>
      <c r="J231" s="293"/>
      <c r="K231" s="293"/>
      <c r="L231" s="293"/>
      <c r="M231" s="293"/>
      <c r="N231" s="293"/>
      <c r="O231" s="294"/>
      <c r="P231" s="13"/>
      <c r="Q231" s="13"/>
      <c r="R231" s="13"/>
      <c r="S231" s="13"/>
      <c r="T231" s="13"/>
      <c r="U231" s="13"/>
      <c r="V231" s="13"/>
      <c r="W231" s="13"/>
      <c r="X231" s="13"/>
      <c r="Y231" s="13"/>
      <c r="Z231" s="13"/>
    </row>
    <row r="232" spans="1:26" ht="12.75" customHeight="1" x14ac:dyDescent="0.2">
      <c r="A232" s="13"/>
      <c r="B232" s="293"/>
      <c r="C232" s="293"/>
      <c r="D232" s="293"/>
      <c r="E232" s="293"/>
      <c r="F232" s="293"/>
      <c r="G232" s="293"/>
      <c r="H232" s="293"/>
      <c r="I232" s="293"/>
      <c r="J232" s="293"/>
      <c r="K232" s="293"/>
      <c r="L232" s="293"/>
      <c r="M232" s="293"/>
      <c r="N232" s="293"/>
      <c r="O232" s="294"/>
      <c r="P232" s="13"/>
      <c r="Q232" s="13"/>
      <c r="R232" s="13"/>
      <c r="S232" s="13"/>
      <c r="T232" s="13"/>
      <c r="U232" s="13"/>
      <c r="V232" s="13"/>
      <c r="W232" s="13"/>
      <c r="X232" s="13"/>
      <c r="Y232" s="13"/>
      <c r="Z232" s="13"/>
    </row>
    <row r="233" spans="1:26" ht="12.75" customHeight="1" x14ac:dyDescent="0.2">
      <c r="A233" s="13"/>
      <c r="B233" s="293"/>
      <c r="C233" s="293"/>
      <c r="D233" s="293"/>
      <c r="E233" s="293"/>
      <c r="F233" s="293"/>
      <c r="G233" s="293"/>
      <c r="H233" s="293"/>
      <c r="I233" s="293"/>
      <c r="J233" s="293"/>
      <c r="K233" s="293"/>
      <c r="L233" s="293"/>
      <c r="M233" s="293"/>
      <c r="N233" s="293"/>
      <c r="O233" s="294"/>
      <c r="P233" s="13"/>
      <c r="Q233" s="13"/>
      <c r="R233" s="13"/>
      <c r="S233" s="13"/>
      <c r="T233" s="13"/>
      <c r="U233" s="13"/>
      <c r="V233" s="13"/>
      <c r="W233" s="13"/>
      <c r="X233" s="13"/>
      <c r="Y233" s="13"/>
      <c r="Z233" s="13"/>
    </row>
    <row r="234" spans="1:26" ht="12.75" customHeight="1" x14ac:dyDescent="0.2">
      <c r="A234" s="13"/>
      <c r="B234" s="293"/>
      <c r="C234" s="293"/>
      <c r="D234" s="293"/>
      <c r="E234" s="293"/>
      <c r="F234" s="293"/>
      <c r="G234" s="293"/>
      <c r="H234" s="293"/>
      <c r="I234" s="293"/>
      <c r="J234" s="293"/>
      <c r="K234" s="293"/>
      <c r="L234" s="293"/>
      <c r="M234" s="293"/>
      <c r="N234" s="293"/>
      <c r="O234" s="294"/>
      <c r="P234" s="13"/>
      <c r="Q234" s="13"/>
      <c r="R234" s="13"/>
      <c r="S234" s="13"/>
      <c r="T234" s="13"/>
      <c r="U234" s="13"/>
      <c r="V234" s="13"/>
      <c r="W234" s="13"/>
      <c r="X234" s="13"/>
      <c r="Y234" s="13"/>
      <c r="Z234" s="13"/>
    </row>
    <row r="235" spans="1:26" ht="12.75" customHeight="1" x14ac:dyDescent="0.2">
      <c r="A235" s="13"/>
      <c r="B235" s="293"/>
      <c r="C235" s="293"/>
      <c r="D235" s="293"/>
      <c r="E235" s="293"/>
      <c r="F235" s="293"/>
      <c r="G235" s="293"/>
      <c r="H235" s="293"/>
      <c r="I235" s="293"/>
      <c r="J235" s="293"/>
      <c r="K235" s="293"/>
      <c r="L235" s="293"/>
      <c r="M235" s="293"/>
      <c r="N235" s="293"/>
      <c r="O235" s="294"/>
      <c r="P235" s="13"/>
      <c r="Q235" s="13"/>
      <c r="R235" s="13"/>
      <c r="S235" s="13"/>
      <c r="T235" s="13"/>
      <c r="U235" s="13"/>
      <c r="V235" s="13"/>
      <c r="W235" s="13"/>
      <c r="X235" s="13"/>
      <c r="Y235" s="13"/>
      <c r="Z235" s="13"/>
    </row>
    <row r="236" spans="1:26" ht="12.75" customHeight="1" x14ac:dyDescent="0.2">
      <c r="A236" s="13"/>
      <c r="B236" s="293"/>
      <c r="C236" s="293"/>
      <c r="D236" s="293"/>
      <c r="E236" s="293"/>
      <c r="F236" s="293"/>
      <c r="G236" s="293"/>
      <c r="H236" s="293"/>
      <c r="I236" s="293"/>
      <c r="J236" s="293"/>
      <c r="K236" s="293"/>
      <c r="L236" s="293"/>
      <c r="M236" s="293"/>
      <c r="N236" s="293"/>
      <c r="O236" s="294"/>
      <c r="P236" s="13"/>
      <c r="Q236" s="13"/>
      <c r="R236" s="13"/>
      <c r="S236" s="13"/>
      <c r="T236" s="13"/>
      <c r="U236" s="13"/>
      <c r="V236" s="13"/>
      <c r="W236" s="13"/>
      <c r="X236" s="13"/>
      <c r="Y236" s="13"/>
      <c r="Z236" s="13"/>
    </row>
    <row r="237" spans="1:26" ht="12.75" customHeight="1" x14ac:dyDescent="0.2">
      <c r="A237" s="13"/>
      <c r="B237" s="293"/>
      <c r="C237" s="293"/>
      <c r="D237" s="293"/>
      <c r="E237" s="293"/>
      <c r="F237" s="293"/>
      <c r="G237" s="293"/>
      <c r="H237" s="293"/>
      <c r="I237" s="293"/>
      <c r="J237" s="293"/>
      <c r="K237" s="293"/>
      <c r="L237" s="293"/>
      <c r="M237" s="293"/>
      <c r="N237" s="293"/>
      <c r="O237" s="294"/>
      <c r="P237" s="13"/>
      <c r="Q237" s="13"/>
      <c r="R237" s="13"/>
      <c r="S237" s="13"/>
      <c r="T237" s="13"/>
      <c r="U237" s="13"/>
      <c r="V237" s="13"/>
      <c r="W237" s="13"/>
      <c r="X237" s="13"/>
      <c r="Y237" s="13"/>
      <c r="Z237" s="13"/>
    </row>
    <row r="238" spans="1:26" ht="12.75" customHeight="1" x14ac:dyDescent="0.2">
      <c r="A238" s="13"/>
      <c r="B238" s="293"/>
      <c r="C238" s="293"/>
      <c r="D238" s="293"/>
      <c r="E238" s="293"/>
      <c r="F238" s="293"/>
      <c r="G238" s="293"/>
      <c r="H238" s="293"/>
      <c r="I238" s="293"/>
      <c r="J238" s="293"/>
      <c r="K238" s="293"/>
      <c r="L238" s="293"/>
      <c r="M238" s="293"/>
      <c r="N238" s="293"/>
      <c r="O238" s="294"/>
      <c r="P238" s="13"/>
      <c r="Q238" s="13"/>
      <c r="R238" s="13"/>
      <c r="S238" s="13"/>
      <c r="T238" s="13"/>
      <c r="U238" s="13"/>
      <c r="V238" s="13"/>
      <c r="W238" s="13"/>
      <c r="X238" s="13"/>
      <c r="Y238" s="13"/>
      <c r="Z238" s="13"/>
    </row>
    <row r="239" spans="1:26" ht="12.75" customHeight="1" x14ac:dyDescent="0.2">
      <c r="A239" s="13"/>
      <c r="B239" s="293"/>
      <c r="C239" s="293"/>
      <c r="D239" s="293"/>
      <c r="E239" s="293"/>
      <c r="F239" s="293"/>
      <c r="G239" s="293"/>
      <c r="H239" s="293"/>
      <c r="I239" s="293"/>
      <c r="J239" s="293"/>
      <c r="K239" s="293"/>
      <c r="L239" s="293"/>
      <c r="M239" s="293"/>
      <c r="N239" s="293"/>
      <c r="O239" s="294"/>
      <c r="P239" s="13"/>
      <c r="Q239" s="13"/>
      <c r="R239" s="13"/>
      <c r="S239" s="13"/>
      <c r="T239" s="13"/>
      <c r="U239" s="13"/>
      <c r="V239" s="13"/>
      <c r="W239" s="13"/>
      <c r="X239" s="13"/>
      <c r="Y239" s="13"/>
      <c r="Z239" s="13"/>
    </row>
    <row r="240" spans="1:26" ht="12.75" customHeight="1" x14ac:dyDescent="0.2">
      <c r="A240" s="13"/>
      <c r="B240" s="293"/>
      <c r="C240" s="293"/>
      <c r="D240" s="293"/>
      <c r="E240" s="293"/>
      <c r="F240" s="293"/>
      <c r="G240" s="293"/>
      <c r="H240" s="293"/>
      <c r="I240" s="293"/>
      <c r="J240" s="293"/>
      <c r="K240" s="293"/>
      <c r="L240" s="293"/>
      <c r="M240" s="293"/>
      <c r="N240" s="293"/>
      <c r="O240" s="294"/>
      <c r="P240" s="13"/>
      <c r="Q240" s="13"/>
      <c r="R240" s="13"/>
      <c r="S240" s="13"/>
      <c r="T240" s="13"/>
      <c r="U240" s="13"/>
      <c r="V240" s="13"/>
      <c r="W240" s="13"/>
      <c r="X240" s="13"/>
      <c r="Y240" s="13"/>
      <c r="Z240" s="13"/>
    </row>
    <row r="241" spans="1:26" ht="12.75" customHeight="1" x14ac:dyDescent="0.2">
      <c r="A241" s="13"/>
      <c r="B241" s="293"/>
      <c r="C241" s="293"/>
      <c r="D241" s="293"/>
      <c r="E241" s="293"/>
      <c r="F241" s="293"/>
      <c r="G241" s="293"/>
      <c r="H241" s="293"/>
      <c r="I241" s="293"/>
      <c r="J241" s="293"/>
      <c r="K241" s="293"/>
      <c r="L241" s="293"/>
      <c r="M241" s="293"/>
      <c r="N241" s="293"/>
      <c r="O241" s="294"/>
      <c r="P241" s="13"/>
      <c r="Q241" s="13"/>
      <c r="R241" s="13"/>
      <c r="S241" s="13"/>
      <c r="T241" s="13"/>
      <c r="U241" s="13"/>
      <c r="V241" s="13"/>
      <c r="W241" s="13"/>
      <c r="X241" s="13"/>
      <c r="Y241" s="13"/>
      <c r="Z241" s="13"/>
    </row>
    <row r="242" spans="1:26" ht="12.75" customHeight="1" x14ac:dyDescent="0.2">
      <c r="A242" s="13"/>
      <c r="B242" s="293"/>
      <c r="C242" s="293"/>
      <c r="D242" s="293"/>
      <c r="E242" s="293"/>
      <c r="F242" s="293"/>
      <c r="G242" s="293"/>
      <c r="H242" s="293"/>
      <c r="I242" s="293"/>
      <c r="J242" s="293"/>
      <c r="K242" s="293"/>
      <c r="L242" s="293"/>
      <c r="M242" s="293"/>
      <c r="N242" s="293"/>
      <c r="O242" s="294"/>
      <c r="P242" s="13"/>
      <c r="Q242" s="13"/>
      <c r="R242" s="13"/>
      <c r="S242" s="13"/>
      <c r="T242" s="13"/>
      <c r="U242" s="13"/>
      <c r="V242" s="13"/>
      <c r="W242" s="13"/>
      <c r="X242" s="13"/>
      <c r="Y242" s="13"/>
      <c r="Z242" s="13"/>
    </row>
    <row r="243" spans="1:26" ht="12.75" customHeight="1" x14ac:dyDescent="0.2">
      <c r="A243" s="13"/>
      <c r="B243" s="293"/>
      <c r="C243" s="293"/>
      <c r="D243" s="293"/>
      <c r="E243" s="293"/>
      <c r="F243" s="293"/>
      <c r="G243" s="293"/>
      <c r="H243" s="293"/>
      <c r="I243" s="293"/>
      <c r="J243" s="293"/>
      <c r="K243" s="293"/>
      <c r="L243" s="293"/>
      <c r="M243" s="293"/>
      <c r="N243" s="293"/>
      <c r="O243" s="294"/>
      <c r="P243" s="13"/>
      <c r="Q243" s="13"/>
      <c r="R243" s="13"/>
      <c r="S243" s="13"/>
      <c r="T243" s="13"/>
      <c r="U243" s="13"/>
      <c r="V243" s="13"/>
      <c r="W243" s="13"/>
      <c r="X243" s="13"/>
      <c r="Y243" s="13"/>
      <c r="Z243" s="13"/>
    </row>
    <row r="244" spans="1:26" ht="12.75" customHeight="1" x14ac:dyDescent="0.2">
      <c r="A244" s="13"/>
      <c r="B244" s="293"/>
      <c r="C244" s="293"/>
      <c r="D244" s="293"/>
      <c r="E244" s="293"/>
      <c r="F244" s="293"/>
      <c r="G244" s="293"/>
      <c r="H244" s="293"/>
      <c r="I244" s="293"/>
      <c r="J244" s="293"/>
      <c r="K244" s="293"/>
      <c r="L244" s="293"/>
      <c r="M244" s="293"/>
      <c r="N244" s="293"/>
      <c r="O244" s="294"/>
      <c r="P244" s="13"/>
      <c r="Q244" s="13"/>
      <c r="R244" s="13"/>
      <c r="S244" s="13"/>
      <c r="T244" s="13"/>
      <c r="U244" s="13"/>
      <c r="V244" s="13"/>
      <c r="W244" s="13"/>
      <c r="X244" s="13"/>
      <c r="Y244" s="13"/>
      <c r="Z244" s="13"/>
    </row>
    <row r="245" spans="1:26" ht="12.75" customHeight="1" x14ac:dyDescent="0.2">
      <c r="A245" s="13"/>
      <c r="B245" s="293"/>
      <c r="C245" s="293"/>
      <c r="D245" s="293"/>
      <c r="E245" s="293"/>
      <c r="F245" s="293"/>
      <c r="G245" s="293"/>
      <c r="H245" s="293"/>
      <c r="I245" s="293"/>
      <c r="J245" s="293"/>
      <c r="K245" s="293"/>
      <c r="L245" s="293"/>
      <c r="M245" s="293"/>
      <c r="N245" s="293"/>
      <c r="O245" s="294"/>
      <c r="P245" s="13"/>
      <c r="Q245" s="13"/>
      <c r="R245" s="13"/>
      <c r="S245" s="13"/>
      <c r="T245" s="13"/>
      <c r="U245" s="13"/>
      <c r="V245" s="13"/>
      <c r="W245" s="13"/>
      <c r="X245" s="13"/>
      <c r="Y245" s="13"/>
      <c r="Z245" s="13"/>
    </row>
    <row r="246" spans="1:26" ht="12.75" customHeight="1" x14ac:dyDescent="0.2">
      <c r="A246" s="13"/>
      <c r="B246" s="293"/>
      <c r="C246" s="293"/>
      <c r="D246" s="293"/>
      <c r="E246" s="293"/>
      <c r="F246" s="293"/>
      <c r="G246" s="293"/>
      <c r="H246" s="293"/>
      <c r="I246" s="293"/>
      <c r="J246" s="293"/>
      <c r="K246" s="293"/>
      <c r="L246" s="293"/>
      <c r="M246" s="293"/>
      <c r="N246" s="293"/>
      <c r="O246" s="294"/>
      <c r="P246" s="13"/>
      <c r="Q246" s="13"/>
      <c r="R246" s="13"/>
      <c r="S246" s="13"/>
      <c r="T246" s="13"/>
      <c r="U246" s="13"/>
      <c r="V246" s="13"/>
      <c r="W246" s="13"/>
      <c r="X246" s="13"/>
      <c r="Y246" s="13"/>
      <c r="Z246" s="13"/>
    </row>
    <row r="247" spans="1:26" ht="12.75" customHeight="1" x14ac:dyDescent="0.2">
      <c r="A247" s="13"/>
      <c r="B247" s="293"/>
      <c r="C247" s="293"/>
      <c r="D247" s="293"/>
      <c r="E247" s="293"/>
      <c r="F247" s="293"/>
      <c r="G247" s="293"/>
      <c r="H247" s="293"/>
      <c r="I247" s="293"/>
      <c r="J247" s="293"/>
      <c r="K247" s="293"/>
      <c r="L247" s="293"/>
      <c r="M247" s="293"/>
      <c r="N247" s="293"/>
      <c r="O247" s="294"/>
      <c r="P247" s="13"/>
      <c r="Q247" s="13"/>
      <c r="R247" s="13"/>
      <c r="S247" s="13"/>
      <c r="T247" s="13"/>
      <c r="U247" s="13"/>
      <c r="V247" s="13"/>
      <c r="W247" s="13"/>
      <c r="X247" s="13"/>
      <c r="Y247" s="13"/>
      <c r="Z247" s="13"/>
    </row>
    <row r="248" spans="1:26" ht="12.75" customHeight="1" x14ac:dyDescent="0.2">
      <c r="A248" s="13"/>
      <c r="B248" s="293"/>
      <c r="C248" s="293"/>
      <c r="D248" s="293"/>
      <c r="E248" s="293"/>
      <c r="F248" s="293"/>
      <c r="G248" s="293"/>
      <c r="H248" s="293"/>
      <c r="I248" s="293"/>
      <c r="J248" s="293"/>
      <c r="K248" s="293"/>
      <c r="L248" s="293"/>
      <c r="M248" s="293"/>
      <c r="N248" s="293"/>
      <c r="O248" s="294"/>
      <c r="P248" s="13"/>
      <c r="Q248" s="13"/>
      <c r="R248" s="13"/>
      <c r="S248" s="13"/>
      <c r="T248" s="13"/>
      <c r="U248" s="13"/>
      <c r="V248" s="13"/>
      <c r="W248" s="13"/>
      <c r="X248" s="13"/>
      <c r="Y248" s="13"/>
      <c r="Z248" s="13"/>
    </row>
    <row r="249" spans="1:26" ht="12.75" customHeight="1" x14ac:dyDescent="0.2">
      <c r="A249" s="13"/>
      <c r="B249" s="293"/>
      <c r="C249" s="293"/>
      <c r="D249" s="293"/>
      <c r="E249" s="293"/>
      <c r="F249" s="293"/>
      <c r="G249" s="293"/>
      <c r="H249" s="293"/>
      <c r="I249" s="293"/>
      <c r="J249" s="293"/>
      <c r="K249" s="293"/>
      <c r="L249" s="293"/>
      <c r="M249" s="293"/>
      <c r="N249" s="293"/>
      <c r="O249" s="294"/>
      <c r="P249" s="13"/>
      <c r="Q249" s="13"/>
      <c r="R249" s="13"/>
      <c r="S249" s="13"/>
      <c r="T249" s="13"/>
      <c r="U249" s="13"/>
      <c r="V249" s="13"/>
      <c r="W249" s="13"/>
      <c r="X249" s="13"/>
      <c r="Y249" s="13"/>
      <c r="Z249" s="13"/>
    </row>
    <row r="250" spans="1:26" ht="12.75" customHeight="1" x14ac:dyDescent="0.2">
      <c r="A250" s="13"/>
      <c r="B250" s="293"/>
      <c r="C250" s="293"/>
      <c r="D250" s="293"/>
      <c r="E250" s="293"/>
      <c r="F250" s="293"/>
      <c r="G250" s="293"/>
      <c r="H250" s="293"/>
      <c r="I250" s="293"/>
      <c r="J250" s="293"/>
      <c r="K250" s="293"/>
      <c r="L250" s="293"/>
      <c r="M250" s="293"/>
      <c r="N250" s="293"/>
      <c r="O250" s="294"/>
      <c r="P250" s="13"/>
      <c r="Q250" s="13"/>
      <c r="R250" s="13"/>
      <c r="S250" s="13"/>
      <c r="T250" s="13"/>
      <c r="U250" s="13"/>
      <c r="V250" s="13"/>
      <c r="W250" s="13"/>
      <c r="X250" s="13"/>
      <c r="Y250" s="13"/>
      <c r="Z250" s="13"/>
    </row>
    <row r="251" spans="1:26" ht="12.75" customHeight="1" x14ac:dyDescent="0.2">
      <c r="A251" s="13"/>
      <c r="B251" s="293"/>
      <c r="C251" s="293"/>
      <c r="D251" s="293"/>
      <c r="E251" s="293"/>
      <c r="F251" s="293"/>
      <c r="G251" s="293"/>
      <c r="H251" s="293"/>
      <c r="I251" s="293"/>
      <c r="J251" s="293"/>
      <c r="K251" s="293"/>
      <c r="L251" s="293"/>
      <c r="M251" s="293"/>
      <c r="N251" s="293"/>
      <c r="O251" s="294"/>
      <c r="P251" s="13"/>
      <c r="Q251" s="13"/>
      <c r="R251" s="13"/>
      <c r="S251" s="13"/>
      <c r="T251" s="13"/>
      <c r="U251" s="13"/>
      <c r="V251" s="13"/>
      <c r="W251" s="13"/>
      <c r="X251" s="13"/>
      <c r="Y251" s="13"/>
      <c r="Z251" s="13"/>
    </row>
    <row r="252" spans="1:26" ht="12.75" customHeight="1" x14ac:dyDescent="0.2">
      <c r="A252" s="13"/>
      <c r="B252" s="293"/>
      <c r="C252" s="293"/>
      <c r="D252" s="293"/>
      <c r="E252" s="293"/>
      <c r="F252" s="293"/>
      <c r="G252" s="293"/>
      <c r="H252" s="293"/>
      <c r="I252" s="293"/>
      <c r="J252" s="293"/>
      <c r="K252" s="293"/>
      <c r="L252" s="293"/>
      <c r="M252" s="293"/>
      <c r="N252" s="293"/>
      <c r="O252" s="294"/>
      <c r="P252" s="13"/>
      <c r="Q252" s="13"/>
      <c r="R252" s="13"/>
      <c r="S252" s="13"/>
      <c r="T252" s="13"/>
      <c r="U252" s="13"/>
      <c r="V252" s="13"/>
      <c r="W252" s="13"/>
      <c r="X252" s="13"/>
      <c r="Y252" s="13"/>
      <c r="Z252" s="13"/>
    </row>
    <row r="253" spans="1:26" ht="12.75" customHeight="1" x14ac:dyDescent="0.2">
      <c r="A253" s="13"/>
      <c r="B253" s="293"/>
      <c r="C253" s="293"/>
      <c r="D253" s="293"/>
      <c r="E253" s="293"/>
      <c r="F253" s="293"/>
      <c r="G253" s="293"/>
      <c r="H253" s="293"/>
      <c r="I253" s="293"/>
      <c r="J253" s="293"/>
      <c r="K253" s="293"/>
      <c r="L253" s="293"/>
      <c r="M253" s="293"/>
      <c r="N253" s="293"/>
      <c r="O253" s="294"/>
      <c r="P253" s="13"/>
      <c r="Q253" s="13"/>
      <c r="R253" s="13"/>
      <c r="S253" s="13"/>
      <c r="T253" s="13"/>
      <c r="U253" s="13"/>
      <c r="V253" s="13"/>
      <c r="W253" s="13"/>
      <c r="X253" s="13"/>
      <c r="Y253" s="13"/>
      <c r="Z253" s="13"/>
    </row>
    <row r="254" spans="1:26" ht="12.75" customHeight="1" x14ac:dyDescent="0.2">
      <c r="A254" s="13"/>
      <c r="B254" s="293"/>
      <c r="C254" s="293"/>
      <c r="D254" s="293"/>
      <c r="E254" s="293"/>
      <c r="F254" s="293"/>
      <c r="G254" s="293"/>
      <c r="H254" s="293"/>
      <c r="I254" s="293"/>
      <c r="J254" s="293"/>
      <c r="K254" s="293"/>
      <c r="L254" s="293"/>
      <c r="M254" s="293"/>
      <c r="N254" s="293"/>
      <c r="O254" s="294"/>
      <c r="P254" s="13"/>
      <c r="Q254" s="13"/>
      <c r="R254" s="13"/>
      <c r="S254" s="13"/>
      <c r="T254" s="13"/>
      <c r="U254" s="13"/>
      <c r="V254" s="13"/>
      <c r="W254" s="13"/>
      <c r="X254" s="13"/>
      <c r="Y254" s="13"/>
      <c r="Z254" s="13"/>
    </row>
    <row r="255" spans="1:26" ht="12.75" customHeight="1" x14ac:dyDescent="0.2">
      <c r="A255" s="13"/>
      <c r="B255" s="293"/>
      <c r="C255" s="293"/>
      <c r="D255" s="293"/>
      <c r="E255" s="293"/>
      <c r="F255" s="293"/>
      <c r="G255" s="293"/>
      <c r="H255" s="293"/>
      <c r="I255" s="293"/>
      <c r="J255" s="293"/>
      <c r="K255" s="293"/>
      <c r="L255" s="293"/>
      <c r="M255" s="293"/>
      <c r="N255" s="293"/>
      <c r="O255" s="294"/>
      <c r="P255" s="13"/>
      <c r="Q255" s="13"/>
      <c r="R255" s="13"/>
      <c r="S255" s="13"/>
      <c r="T255" s="13"/>
      <c r="U255" s="13"/>
      <c r="V255" s="13"/>
      <c r="W255" s="13"/>
      <c r="X255" s="13"/>
      <c r="Y255" s="13"/>
      <c r="Z255" s="13"/>
    </row>
    <row r="256" spans="1:26" ht="12.75" customHeight="1" x14ac:dyDescent="0.2">
      <c r="A256" s="13"/>
      <c r="B256" s="293"/>
      <c r="C256" s="293"/>
      <c r="D256" s="293"/>
      <c r="E256" s="293"/>
      <c r="F256" s="293"/>
      <c r="G256" s="293"/>
      <c r="H256" s="293"/>
      <c r="I256" s="293"/>
      <c r="J256" s="293"/>
      <c r="K256" s="293"/>
      <c r="L256" s="293"/>
      <c r="M256" s="293"/>
      <c r="N256" s="293"/>
      <c r="O256" s="294"/>
      <c r="P256" s="13"/>
      <c r="Q256" s="13"/>
      <c r="R256" s="13"/>
      <c r="S256" s="13"/>
      <c r="T256" s="13"/>
      <c r="U256" s="13"/>
      <c r="V256" s="13"/>
      <c r="W256" s="13"/>
      <c r="X256" s="13"/>
      <c r="Y256" s="13"/>
      <c r="Z256" s="13"/>
    </row>
    <row r="257" spans="1:26" ht="12.75" customHeight="1" x14ac:dyDescent="0.2">
      <c r="A257" s="13"/>
      <c r="B257" s="293"/>
      <c r="C257" s="293"/>
      <c r="D257" s="293"/>
      <c r="E257" s="293"/>
      <c r="F257" s="293"/>
      <c r="G257" s="293"/>
      <c r="H257" s="293"/>
      <c r="I257" s="293"/>
      <c r="J257" s="293"/>
      <c r="K257" s="293"/>
      <c r="L257" s="293"/>
      <c r="M257" s="293"/>
      <c r="N257" s="293"/>
      <c r="O257" s="294"/>
      <c r="P257" s="13"/>
      <c r="Q257" s="13"/>
      <c r="R257" s="13"/>
      <c r="S257" s="13"/>
      <c r="T257" s="13"/>
      <c r="U257" s="13"/>
      <c r="V257" s="13"/>
      <c r="W257" s="13"/>
      <c r="X257" s="13"/>
      <c r="Y257" s="13"/>
      <c r="Z257" s="13"/>
    </row>
    <row r="258" spans="1:26" ht="12.75" customHeight="1" x14ac:dyDescent="0.2">
      <c r="A258" s="13"/>
      <c r="B258" s="293"/>
      <c r="C258" s="293"/>
      <c r="D258" s="293"/>
      <c r="E258" s="293"/>
      <c r="F258" s="293"/>
      <c r="G258" s="293"/>
      <c r="H258" s="293"/>
      <c r="I258" s="293"/>
      <c r="J258" s="293"/>
      <c r="K258" s="293"/>
      <c r="L258" s="293"/>
      <c r="M258" s="293"/>
      <c r="N258" s="293"/>
      <c r="O258" s="294"/>
      <c r="P258" s="13"/>
      <c r="Q258" s="13"/>
      <c r="R258" s="13"/>
      <c r="S258" s="13"/>
      <c r="T258" s="13"/>
      <c r="U258" s="13"/>
      <c r="V258" s="13"/>
      <c r="W258" s="13"/>
      <c r="X258" s="13"/>
      <c r="Y258" s="13"/>
      <c r="Z258" s="13"/>
    </row>
    <row r="259" spans="1:26" ht="12.75" customHeight="1" x14ac:dyDescent="0.2">
      <c r="A259" s="13"/>
      <c r="B259" s="293"/>
      <c r="C259" s="293"/>
      <c r="D259" s="293"/>
      <c r="E259" s="293"/>
      <c r="F259" s="293"/>
      <c r="G259" s="293"/>
      <c r="H259" s="293"/>
      <c r="I259" s="293"/>
      <c r="J259" s="293"/>
      <c r="K259" s="293"/>
      <c r="L259" s="293"/>
      <c r="M259" s="293"/>
      <c r="N259" s="293"/>
      <c r="O259" s="294"/>
      <c r="P259" s="13"/>
      <c r="Q259" s="13"/>
      <c r="R259" s="13"/>
      <c r="S259" s="13"/>
      <c r="T259" s="13"/>
      <c r="U259" s="13"/>
      <c r="V259" s="13"/>
      <c r="W259" s="13"/>
      <c r="X259" s="13"/>
      <c r="Y259" s="13"/>
      <c r="Z259" s="13"/>
    </row>
    <row r="260" spans="1:26" ht="12.75" customHeight="1" x14ac:dyDescent="0.2">
      <c r="A260" s="13"/>
      <c r="B260" s="293"/>
      <c r="C260" s="293"/>
      <c r="D260" s="293"/>
      <c r="E260" s="293"/>
      <c r="F260" s="293"/>
      <c r="G260" s="293"/>
      <c r="H260" s="293"/>
      <c r="I260" s="293"/>
      <c r="J260" s="293"/>
      <c r="K260" s="293"/>
      <c r="L260" s="293"/>
      <c r="M260" s="293"/>
      <c r="N260" s="293"/>
      <c r="O260" s="294"/>
      <c r="P260" s="13"/>
      <c r="Q260" s="13"/>
      <c r="R260" s="13"/>
      <c r="S260" s="13"/>
      <c r="T260" s="13"/>
      <c r="U260" s="13"/>
      <c r="V260" s="13"/>
      <c r="W260" s="13"/>
      <c r="X260" s="13"/>
      <c r="Y260" s="13"/>
      <c r="Z260" s="13"/>
    </row>
    <row r="261" spans="1:26" ht="12.75" customHeight="1" x14ac:dyDescent="0.2">
      <c r="A261" s="13"/>
      <c r="B261" s="293"/>
      <c r="C261" s="293"/>
      <c r="D261" s="293"/>
      <c r="E261" s="293"/>
      <c r="F261" s="293"/>
      <c r="G261" s="293"/>
      <c r="H261" s="293"/>
      <c r="I261" s="293"/>
      <c r="J261" s="293"/>
      <c r="K261" s="293"/>
      <c r="L261" s="293"/>
      <c r="M261" s="293"/>
      <c r="N261" s="293"/>
      <c r="O261" s="294"/>
      <c r="P261" s="13"/>
      <c r="Q261" s="13"/>
      <c r="R261" s="13"/>
      <c r="S261" s="13"/>
      <c r="T261" s="13"/>
      <c r="U261" s="13"/>
      <c r="V261" s="13"/>
      <c r="W261" s="13"/>
      <c r="X261" s="13"/>
      <c r="Y261" s="13"/>
      <c r="Z261" s="13"/>
    </row>
    <row r="262" spans="1:26" ht="12.75" customHeight="1" x14ac:dyDescent="0.2">
      <c r="A262" s="13"/>
      <c r="B262" s="293"/>
      <c r="C262" s="293"/>
      <c r="D262" s="293"/>
      <c r="E262" s="293"/>
      <c r="F262" s="293"/>
      <c r="G262" s="293"/>
      <c r="H262" s="293"/>
      <c r="I262" s="293"/>
      <c r="J262" s="293"/>
      <c r="K262" s="293"/>
      <c r="L262" s="293"/>
      <c r="M262" s="293"/>
      <c r="N262" s="293"/>
      <c r="O262" s="294"/>
      <c r="P262" s="13"/>
      <c r="Q262" s="13"/>
      <c r="R262" s="13"/>
      <c r="S262" s="13"/>
      <c r="T262" s="13"/>
      <c r="U262" s="13"/>
      <c r="V262" s="13"/>
      <c r="W262" s="13"/>
      <c r="X262" s="13"/>
      <c r="Y262" s="13"/>
      <c r="Z262" s="13"/>
    </row>
    <row r="263" spans="1:26" ht="12.75" customHeight="1" x14ac:dyDescent="0.2">
      <c r="A263" s="13"/>
      <c r="B263" s="293"/>
      <c r="C263" s="293"/>
      <c r="D263" s="293"/>
      <c r="E263" s="293"/>
      <c r="F263" s="293"/>
      <c r="G263" s="293"/>
      <c r="H263" s="293"/>
      <c r="I263" s="293"/>
      <c r="J263" s="293"/>
      <c r="K263" s="293"/>
      <c r="L263" s="293"/>
      <c r="M263" s="293"/>
      <c r="N263" s="293"/>
      <c r="O263" s="294"/>
      <c r="P263" s="13"/>
      <c r="Q263" s="13"/>
      <c r="R263" s="13"/>
      <c r="S263" s="13"/>
      <c r="T263" s="13"/>
      <c r="U263" s="13"/>
      <c r="V263" s="13"/>
      <c r="W263" s="13"/>
      <c r="X263" s="13"/>
      <c r="Y263" s="13"/>
      <c r="Z263" s="13"/>
    </row>
    <row r="264" spans="1:26" ht="12.75" customHeight="1" x14ac:dyDescent="0.2">
      <c r="A264" s="13"/>
      <c r="B264" s="293"/>
      <c r="C264" s="293"/>
      <c r="D264" s="293"/>
      <c r="E264" s="293"/>
      <c r="F264" s="293"/>
      <c r="G264" s="293"/>
      <c r="H264" s="293"/>
      <c r="I264" s="293"/>
      <c r="J264" s="293"/>
      <c r="K264" s="293"/>
      <c r="L264" s="293"/>
      <c r="M264" s="293"/>
      <c r="N264" s="293"/>
      <c r="O264" s="294"/>
      <c r="P264" s="13"/>
      <c r="Q264" s="13"/>
      <c r="R264" s="13"/>
      <c r="S264" s="13"/>
      <c r="T264" s="13"/>
      <c r="U264" s="13"/>
      <c r="V264" s="13"/>
      <c r="W264" s="13"/>
      <c r="X264" s="13"/>
      <c r="Y264" s="13"/>
      <c r="Z264" s="13"/>
    </row>
    <row r="265" spans="1:26" ht="12.75" customHeight="1" x14ac:dyDescent="0.2">
      <c r="A265" s="13"/>
      <c r="B265" s="293"/>
      <c r="C265" s="293"/>
      <c r="D265" s="293"/>
      <c r="E265" s="293"/>
      <c r="F265" s="293"/>
      <c r="G265" s="293"/>
      <c r="H265" s="293"/>
      <c r="I265" s="293"/>
      <c r="J265" s="293"/>
      <c r="K265" s="293"/>
      <c r="L265" s="293"/>
      <c r="M265" s="293"/>
      <c r="N265" s="293"/>
      <c r="O265" s="294"/>
      <c r="P265" s="13"/>
      <c r="Q265" s="13"/>
      <c r="R265" s="13"/>
      <c r="S265" s="13"/>
      <c r="T265" s="13"/>
      <c r="U265" s="13"/>
      <c r="V265" s="13"/>
      <c r="W265" s="13"/>
      <c r="X265" s="13"/>
      <c r="Y265" s="13"/>
      <c r="Z265" s="13"/>
    </row>
    <row r="266" spans="1:26" ht="12.75" customHeight="1" x14ac:dyDescent="0.2">
      <c r="A266" s="13"/>
      <c r="B266" s="293"/>
      <c r="C266" s="293"/>
      <c r="D266" s="293"/>
      <c r="E266" s="293"/>
      <c r="F266" s="293"/>
      <c r="G266" s="293"/>
      <c r="H266" s="293"/>
      <c r="I266" s="293"/>
      <c r="J266" s="293"/>
      <c r="K266" s="293"/>
      <c r="L266" s="293"/>
      <c r="M266" s="293"/>
      <c r="N266" s="293"/>
      <c r="O266" s="294"/>
      <c r="P266" s="13"/>
      <c r="Q266" s="13"/>
      <c r="R266" s="13"/>
      <c r="S266" s="13"/>
      <c r="T266" s="13"/>
      <c r="U266" s="13"/>
      <c r="V266" s="13"/>
      <c r="W266" s="13"/>
      <c r="X266" s="13"/>
      <c r="Y266" s="13"/>
      <c r="Z266" s="13"/>
    </row>
    <row r="267" spans="1:26" ht="12.75" customHeight="1" x14ac:dyDescent="0.2">
      <c r="A267" s="13"/>
      <c r="B267" s="293"/>
      <c r="C267" s="293"/>
      <c r="D267" s="293"/>
      <c r="E267" s="293"/>
      <c r="F267" s="293"/>
      <c r="G267" s="293"/>
      <c r="H267" s="293"/>
      <c r="I267" s="293"/>
      <c r="J267" s="293"/>
      <c r="K267" s="293"/>
      <c r="L267" s="293"/>
      <c r="M267" s="293"/>
      <c r="N267" s="293"/>
      <c r="O267" s="294"/>
      <c r="P267" s="13"/>
      <c r="Q267" s="13"/>
      <c r="R267" s="13"/>
      <c r="S267" s="13"/>
      <c r="T267" s="13"/>
      <c r="U267" s="13"/>
      <c r="V267" s="13"/>
      <c r="W267" s="13"/>
      <c r="X267" s="13"/>
      <c r="Y267" s="13"/>
      <c r="Z267" s="13"/>
    </row>
    <row r="268" spans="1:26" ht="12.75" customHeight="1" x14ac:dyDescent="0.2">
      <c r="A268" s="13"/>
      <c r="B268" s="293"/>
      <c r="C268" s="293"/>
      <c r="D268" s="293"/>
      <c r="E268" s="293"/>
      <c r="F268" s="293"/>
      <c r="G268" s="293"/>
      <c r="H268" s="293"/>
      <c r="I268" s="293"/>
      <c r="J268" s="293"/>
      <c r="K268" s="293"/>
      <c r="L268" s="293"/>
      <c r="M268" s="293"/>
      <c r="N268" s="293"/>
      <c r="O268" s="294"/>
      <c r="P268" s="13"/>
      <c r="Q268" s="13"/>
      <c r="R268" s="13"/>
      <c r="S268" s="13"/>
      <c r="T268" s="13"/>
      <c r="U268" s="13"/>
      <c r="V268" s="13"/>
      <c r="W268" s="13"/>
      <c r="X268" s="13"/>
      <c r="Y268" s="13"/>
      <c r="Z268" s="13"/>
    </row>
    <row r="269" spans="1:26" ht="12.75" customHeight="1" x14ac:dyDescent="0.2">
      <c r="A269" s="13"/>
      <c r="B269" s="293"/>
      <c r="C269" s="293"/>
      <c r="D269" s="293"/>
      <c r="E269" s="293"/>
      <c r="F269" s="293"/>
      <c r="G269" s="293"/>
      <c r="H269" s="293"/>
      <c r="I269" s="293"/>
      <c r="J269" s="293"/>
      <c r="K269" s="293"/>
      <c r="L269" s="293"/>
      <c r="M269" s="293"/>
      <c r="N269" s="293"/>
      <c r="O269" s="294"/>
      <c r="P269" s="13"/>
      <c r="Q269" s="13"/>
      <c r="R269" s="13"/>
      <c r="S269" s="13"/>
      <c r="T269" s="13"/>
      <c r="U269" s="13"/>
      <c r="V269" s="13"/>
      <c r="W269" s="13"/>
      <c r="X269" s="13"/>
      <c r="Y269" s="13"/>
      <c r="Z269" s="13"/>
    </row>
    <row r="270" spans="1:26" ht="12.75" customHeight="1" x14ac:dyDescent="0.2">
      <c r="A270" s="13"/>
      <c r="B270" s="293"/>
      <c r="C270" s="293"/>
      <c r="D270" s="293"/>
      <c r="E270" s="293"/>
      <c r="F270" s="293"/>
      <c r="G270" s="293"/>
      <c r="H270" s="293"/>
      <c r="I270" s="293"/>
      <c r="J270" s="293"/>
      <c r="K270" s="293"/>
      <c r="L270" s="293"/>
      <c r="M270" s="293"/>
      <c r="N270" s="293"/>
      <c r="O270" s="294"/>
      <c r="P270" s="13"/>
      <c r="Q270" s="13"/>
      <c r="R270" s="13"/>
      <c r="S270" s="13"/>
      <c r="T270" s="13"/>
      <c r="U270" s="13"/>
      <c r="V270" s="13"/>
      <c r="W270" s="13"/>
      <c r="X270" s="13"/>
      <c r="Y270" s="13"/>
      <c r="Z270" s="13"/>
    </row>
    <row r="271" spans="1:26" ht="12.75" customHeight="1" x14ac:dyDescent="0.2">
      <c r="A271" s="13"/>
      <c r="B271" s="293"/>
      <c r="C271" s="293"/>
      <c r="D271" s="293"/>
      <c r="E271" s="293"/>
      <c r="F271" s="293"/>
      <c r="G271" s="293"/>
      <c r="H271" s="293"/>
      <c r="I271" s="293"/>
      <c r="J271" s="293"/>
      <c r="K271" s="293"/>
      <c r="L271" s="293"/>
      <c r="M271" s="293"/>
      <c r="N271" s="293"/>
      <c r="O271" s="294"/>
      <c r="P271" s="13"/>
      <c r="Q271" s="13"/>
      <c r="R271" s="13"/>
      <c r="S271" s="13"/>
      <c r="T271" s="13"/>
      <c r="U271" s="13"/>
      <c r="V271" s="13"/>
      <c r="W271" s="13"/>
      <c r="X271" s="13"/>
      <c r="Y271" s="13"/>
      <c r="Z271" s="13"/>
    </row>
    <row r="272" spans="1:26" ht="12.75" customHeight="1" x14ac:dyDescent="0.2">
      <c r="A272" s="13"/>
      <c r="B272" s="293"/>
      <c r="C272" s="293"/>
      <c r="D272" s="293"/>
      <c r="E272" s="293"/>
      <c r="F272" s="293"/>
      <c r="G272" s="293"/>
      <c r="H272" s="293"/>
      <c r="I272" s="293"/>
      <c r="J272" s="293"/>
      <c r="K272" s="293"/>
      <c r="L272" s="293"/>
      <c r="M272" s="293"/>
      <c r="N272" s="293"/>
      <c r="O272" s="294"/>
      <c r="P272" s="13"/>
      <c r="Q272" s="13"/>
      <c r="R272" s="13"/>
      <c r="S272" s="13"/>
      <c r="T272" s="13"/>
      <c r="U272" s="13"/>
      <c r="V272" s="13"/>
      <c r="W272" s="13"/>
      <c r="X272" s="13"/>
      <c r="Y272" s="13"/>
      <c r="Z272" s="13"/>
    </row>
    <row r="273" spans="1:26" ht="12.75" customHeight="1" x14ac:dyDescent="0.2">
      <c r="A273" s="13"/>
      <c r="B273" s="293"/>
      <c r="C273" s="293"/>
      <c r="D273" s="293"/>
      <c r="E273" s="293"/>
      <c r="F273" s="293"/>
      <c r="G273" s="293"/>
      <c r="H273" s="293"/>
      <c r="I273" s="293"/>
      <c r="J273" s="293"/>
      <c r="K273" s="293"/>
      <c r="L273" s="293"/>
      <c r="M273" s="293"/>
      <c r="N273" s="293"/>
      <c r="O273" s="294"/>
      <c r="P273" s="13"/>
      <c r="Q273" s="13"/>
      <c r="R273" s="13"/>
      <c r="S273" s="13"/>
      <c r="T273" s="13"/>
      <c r="U273" s="13"/>
      <c r="V273" s="13"/>
      <c r="W273" s="13"/>
      <c r="X273" s="13"/>
      <c r="Y273" s="13"/>
      <c r="Z273" s="13"/>
    </row>
    <row r="274" spans="1:26" ht="12.75" customHeight="1" x14ac:dyDescent="0.2">
      <c r="A274" s="13"/>
      <c r="B274" s="293"/>
      <c r="C274" s="293"/>
      <c r="D274" s="293"/>
      <c r="E274" s="293"/>
      <c r="F274" s="293"/>
      <c r="G274" s="293"/>
      <c r="H274" s="293"/>
      <c r="I274" s="293"/>
      <c r="J274" s="293"/>
      <c r="K274" s="293"/>
      <c r="L274" s="293"/>
      <c r="M274" s="293"/>
      <c r="N274" s="293"/>
      <c r="O274" s="294"/>
      <c r="P274" s="13"/>
      <c r="Q274" s="13"/>
      <c r="R274" s="13"/>
      <c r="S274" s="13"/>
      <c r="T274" s="13"/>
      <c r="U274" s="13"/>
      <c r="V274" s="13"/>
      <c r="W274" s="13"/>
      <c r="X274" s="13"/>
      <c r="Y274" s="13"/>
      <c r="Z274" s="13"/>
    </row>
    <row r="275" spans="1:26" ht="12.75" customHeight="1" x14ac:dyDescent="0.2">
      <c r="A275" s="13"/>
      <c r="B275" s="293"/>
      <c r="C275" s="293"/>
      <c r="D275" s="293"/>
      <c r="E275" s="293"/>
      <c r="F275" s="293"/>
      <c r="G275" s="293"/>
      <c r="H275" s="293"/>
      <c r="I275" s="293"/>
      <c r="J275" s="293"/>
      <c r="K275" s="293"/>
      <c r="L275" s="293"/>
      <c r="M275" s="293"/>
      <c r="N275" s="293"/>
      <c r="O275" s="294"/>
      <c r="P275" s="13"/>
      <c r="Q275" s="13"/>
      <c r="R275" s="13"/>
      <c r="S275" s="13"/>
      <c r="T275" s="13"/>
      <c r="U275" s="13"/>
      <c r="V275" s="13"/>
      <c r="W275" s="13"/>
      <c r="X275" s="13"/>
      <c r="Y275" s="13"/>
      <c r="Z275" s="13"/>
    </row>
    <row r="276" spans="1:26" ht="12.75" customHeight="1" x14ac:dyDescent="0.2">
      <c r="A276" s="13"/>
      <c r="B276" s="293"/>
      <c r="C276" s="293"/>
      <c r="D276" s="293"/>
      <c r="E276" s="293"/>
      <c r="F276" s="293"/>
      <c r="G276" s="293"/>
      <c r="H276" s="293"/>
      <c r="I276" s="293"/>
      <c r="J276" s="293"/>
      <c r="K276" s="293"/>
      <c r="L276" s="293"/>
      <c r="M276" s="293"/>
      <c r="N276" s="293"/>
      <c r="O276" s="294"/>
      <c r="P276" s="13"/>
      <c r="Q276" s="13"/>
      <c r="R276" s="13"/>
      <c r="S276" s="13"/>
      <c r="T276" s="13"/>
      <c r="U276" s="13"/>
      <c r="V276" s="13"/>
      <c r="W276" s="13"/>
      <c r="X276" s="13"/>
      <c r="Y276" s="13"/>
      <c r="Z276" s="13"/>
    </row>
    <row r="277" spans="1:26" ht="12.75" customHeight="1" x14ac:dyDescent="0.2">
      <c r="A277" s="13"/>
      <c r="B277" s="293"/>
      <c r="C277" s="293"/>
      <c r="D277" s="293"/>
      <c r="E277" s="293"/>
      <c r="F277" s="293"/>
      <c r="G277" s="293"/>
      <c r="H277" s="293"/>
      <c r="I277" s="293"/>
      <c r="J277" s="293"/>
      <c r="K277" s="293"/>
      <c r="L277" s="293"/>
      <c r="M277" s="293"/>
      <c r="N277" s="293"/>
      <c r="O277" s="294"/>
      <c r="P277" s="13"/>
      <c r="Q277" s="13"/>
      <c r="R277" s="13"/>
      <c r="S277" s="13"/>
      <c r="T277" s="13"/>
      <c r="U277" s="13"/>
      <c r="V277" s="13"/>
      <c r="W277" s="13"/>
      <c r="X277" s="13"/>
      <c r="Y277" s="13"/>
      <c r="Z277" s="13"/>
    </row>
    <row r="278" spans="1:26" ht="12.75" customHeight="1" x14ac:dyDescent="0.2">
      <c r="A278" s="13"/>
      <c r="B278" s="293"/>
      <c r="C278" s="293"/>
      <c r="D278" s="293"/>
      <c r="E278" s="293"/>
      <c r="F278" s="293"/>
      <c r="G278" s="293"/>
      <c r="H278" s="293"/>
      <c r="I278" s="293"/>
      <c r="J278" s="293"/>
      <c r="K278" s="293"/>
      <c r="L278" s="293"/>
      <c r="M278" s="293"/>
      <c r="N278" s="293"/>
      <c r="O278" s="294"/>
      <c r="P278" s="13"/>
      <c r="Q278" s="13"/>
      <c r="R278" s="13"/>
      <c r="S278" s="13"/>
      <c r="T278" s="13"/>
      <c r="U278" s="13"/>
      <c r="V278" s="13"/>
      <c r="W278" s="13"/>
      <c r="X278" s="13"/>
      <c r="Y278" s="13"/>
      <c r="Z278" s="13"/>
    </row>
    <row r="279" spans="1:26" ht="12.75" customHeight="1" x14ac:dyDescent="0.2">
      <c r="A279" s="13"/>
      <c r="B279" s="293"/>
      <c r="C279" s="293"/>
      <c r="D279" s="293"/>
      <c r="E279" s="293"/>
      <c r="F279" s="293"/>
      <c r="G279" s="293"/>
      <c r="H279" s="293"/>
      <c r="I279" s="293"/>
      <c r="J279" s="293"/>
      <c r="K279" s="293"/>
      <c r="L279" s="293"/>
      <c r="M279" s="293"/>
      <c r="N279" s="293"/>
      <c r="O279" s="294"/>
      <c r="P279" s="13"/>
      <c r="Q279" s="13"/>
      <c r="R279" s="13"/>
      <c r="S279" s="13"/>
      <c r="T279" s="13"/>
      <c r="U279" s="13"/>
      <c r="V279" s="13"/>
      <c r="W279" s="13"/>
      <c r="X279" s="13"/>
      <c r="Y279" s="13"/>
      <c r="Z279" s="13"/>
    </row>
    <row r="280" spans="1:26" ht="12.75" customHeight="1" x14ac:dyDescent="0.2">
      <c r="A280" s="13"/>
      <c r="B280" s="293"/>
      <c r="C280" s="293"/>
      <c r="D280" s="293"/>
      <c r="E280" s="293"/>
      <c r="F280" s="293"/>
      <c r="G280" s="293"/>
      <c r="H280" s="293"/>
      <c r="I280" s="293"/>
      <c r="J280" s="293"/>
      <c r="K280" s="293"/>
      <c r="L280" s="293"/>
      <c r="M280" s="293"/>
      <c r="N280" s="293"/>
      <c r="O280" s="294"/>
      <c r="P280" s="13"/>
      <c r="Q280" s="13"/>
      <c r="R280" s="13"/>
      <c r="S280" s="13"/>
      <c r="T280" s="13"/>
      <c r="U280" s="13"/>
      <c r="V280" s="13"/>
      <c r="W280" s="13"/>
      <c r="X280" s="13"/>
      <c r="Y280" s="13"/>
      <c r="Z280" s="13"/>
    </row>
    <row r="281" spans="1:26" ht="12.75" customHeight="1" x14ac:dyDescent="0.2">
      <c r="A281" s="13"/>
      <c r="B281" s="293"/>
      <c r="C281" s="293"/>
      <c r="D281" s="293"/>
      <c r="E281" s="293"/>
      <c r="F281" s="293"/>
      <c r="G281" s="293"/>
      <c r="H281" s="293"/>
      <c r="I281" s="293"/>
      <c r="J281" s="293"/>
      <c r="K281" s="293"/>
      <c r="L281" s="293"/>
      <c r="M281" s="293"/>
      <c r="N281" s="293"/>
      <c r="O281" s="294"/>
      <c r="P281" s="13"/>
      <c r="Q281" s="13"/>
      <c r="R281" s="13"/>
      <c r="S281" s="13"/>
      <c r="T281" s="13"/>
      <c r="U281" s="13"/>
      <c r="V281" s="13"/>
      <c r="W281" s="13"/>
      <c r="X281" s="13"/>
      <c r="Y281" s="13"/>
      <c r="Z281" s="13"/>
    </row>
    <row r="282" spans="1:26" ht="12.75" customHeight="1" x14ac:dyDescent="0.2">
      <c r="A282" s="13"/>
      <c r="B282" s="293"/>
      <c r="C282" s="293"/>
      <c r="D282" s="293"/>
      <c r="E282" s="293"/>
      <c r="F282" s="293"/>
      <c r="G282" s="293"/>
      <c r="H282" s="293"/>
      <c r="I282" s="293"/>
      <c r="J282" s="293"/>
      <c r="K282" s="293"/>
      <c r="L282" s="293"/>
      <c r="M282" s="293"/>
      <c r="N282" s="293"/>
      <c r="O282" s="294"/>
      <c r="P282" s="13"/>
      <c r="Q282" s="13"/>
      <c r="R282" s="13"/>
      <c r="S282" s="13"/>
      <c r="T282" s="13"/>
      <c r="U282" s="13"/>
      <c r="V282" s="13"/>
      <c r="W282" s="13"/>
      <c r="X282" s="13"/>
      <c r="Y282" s="13"/>
      <c r="Z282" s="13"/>
    </row>
    <row r="283" spans="1:26" ht="12.75" customHeight="1" x14ac:dyDescent="0.2">
      <c r="A283" s="13"/>
      <c r="B283" s="293"/>
      <c r="C283" s="293"/>
      <c r="D283" s="293"/>
      <c r="E283" s="293"/>
      <c r="F283" s="293"/>
      <c r="G283" s="293"/>
      <c r="H283" s="293"/>
      <c r="I283" s="293"/>
      <c r="J283" s="293"/>
      <c r="K283" s="293"/>
      <c r="L283" s="293"/>
      <c r="M283" s="293"/>
      <c r="N283" s="293"/>
      <c r="O283" s="294"/>
      <c r="P283" s="13"/>
      <c r="Q283" s="13"/>
      <c r="R283" s="13"/>
      <c r="S283" s="13"/>
      <c r="T283" s="13"/>
      <c r="U283" s="13"/>
      <c r="V283" s="13"/>
      <c r="W283" s="13"/>
      <c r="X283" s="13"/>
      <c r="Y283" s="13"/>
      <c r="Z283" s="13"/>
    </row>
    <row r="284" spans="1:26" ht="12.75" customHeight="1" x14ac:dyDescent="0.2">
      <c r="A284" s="13"/>
      <c r="B284" s="293"/>
      <c r="C284" s="293"/>
      <c r="D284" s="293"/>
      <c r="E284" s="293"/>
      <c r="F284" s="293"/>
      <c r="G284" s="293"/>
      <c r="H284" s="293"/>
      <c r="I284" s="293"/>
      <c r="J284" s="293"/>
      <c r="K284" s="293"/>
      <c r="L284" s="293"/>
      <c r="M284" s="293"/>
      <c r="N284" s="293"/>
      <c r="O284" s="294"/>
      <c r="P284" s="13"/>
      <c r="Q284" s="13"/>
      <c r="R284" s="13"/>
      <c r="S284" s="13"/>
      <c r="T284" s="13"/>
      <c r="U284" s="13"/>
      <c r="V284" s="13"/>
      <c r="W284" s="13"/>
      <c r="X284" s="13"/>
      <c r="Y284" s="13"/>
      <c r="Z284" s="13"/>
    </row>
    <row r="285" spans="1:26" ht="12.75" customHeight="1" x14ac:dyDescent="0.2">
      <c r="A285" s="13"/>
      <c r="B285" s="293"/>
      <c r="C285" s="293"/>
      <c r="D285" s="293"/>
      <c r="E285" s="293"/>
      <c r="F285" s="293"/>
      <c r="G285" s="293"/>
      <c r="H285" s="293"/>
      <c r="I285" s="293"/>
      <c r="J285" s="293"/>
      <c r="K285" s="293"/>
      <c r="L285" s="293"/>
      <c r="M285" s="293"/>
      <c r="N285" s="293"/>
      <c r="O285" s="294"/>
      <c r="P285" s="13"/>
      <c r="Q285" s="13"/>
      <c r="R285" s="13"/>
      <c r="S285" s="13"/>
      <c r="T285" s="13"/>
      <c r="U285" s="13"/>
      <c r="V285" s="13"/>
      <c r="W285" s="13"/>
      <c r="X285" s="13"/>
      <c r="Y285" s="13"/>
      <c r="Z285" s="13"/>
    </row>
    <row r="286" spans="1:26" ht="12.75" customHeight="1" x14ac:dyDescent="0.2">
      <c r="A286" s="13"/>
      <c r="B286" s="293"/>
      <c r="C286" s="293"/>
      <c r="D286" s="293"/>
      <c r="E286" s="293"/>
      <c r="F286" s="293"/>
      <c r="G286" s="293"/>
      <c r="H286" s="293"/>
      <c r="I286" s="293"/>
      <c r="J286" s="293"/>
      <c r="K286" s="293"/>
      <c r="L286" s="293"/>
      <c r="M286" s="293"/>
      <c r="N286" s="293"/>
      <c r="O286" s="294"/>
      <c r="P286" s="13"/>
      <c r="Q286" s="13"/>
      <c r="R286" s="13"/>
      <c r="S286" s="13"/>
      <c r="T286" s="13"/>
      <c r="U286" s="13"/>
      <c r="V286" s="13"/>
      <c r="W286" s="13"/>
      <c r="X286" s="13"/>
      <c r="Y286" s="13"/>
      <c r="Z286" s="13"/>
    </row>
    <row r="287" spans="1:26" ht="12.75" customHeight="1" x14ac:dyDescent="0.2">
      <c r="A287" s="13"/>
      <c r="B287" s="293"/>
      <c r="C287" s="293"/>
      <c r="D287" s="293"/>
      <c r="E287" s="293"/>
      <c r="F287" s="293"/>
      <c r="G287" s="293"/>
      <c r="H287" s="293"/>
      <c r="I287" s="293"/>
      <c r="J287" s="293"/>
      <c r="K287" s="293"/>
      <c r="L287" s="293"/>
      <c r="M287" s="293"/>
      <c r="N287" s="293"/>
      <c r="O287" s="294"/>
      <c r="P287" s="13"/>
      <c r="Q287" s="13"/>
      <c r="R287" s="13"/>
      <c r="S287" s="13"/>
      <c r="T287" s="13"/>
      <c r="U287" s="13"/>
      <c r="V287" s="13"/>
      <c r="W287" s="13"/>
      <c r="X287" s="13"/>
      <c r="Y287" s="13"/>
      <c r="Z287" s="13"/>
    </row>
    <row r="288" spans="1:26" ht="12.75" customHeight="1" x14ac:dyDescent="0.2">
      <c r="A288" s="13"/>
      <c r="B288" s="293"/>
      <c r="C288" s="293"/>
      <c r="D288" s="293"/>
      <c r="E288" s="293"/>
      <c r="F288" s="293"/>
      <c r="G288" s="293"/>
      <c r="H288" s="293"/>
      <c r="I288" s="293"/>
      <c r="J288" s="293"/>
      <c r="K288" s="293"/>
      <c r="L288" s="293"/>
      <c r="M288" s="293"/>
      <c r="N288" s="293"/>
      <c r="O288" s="294"/>
      <c r="P288" s="13"/>
      <c r="Q288" s="13"/>
      <c r="R288" s="13"/>
      <c r="S288" s="13"/>
      <c r="T288" s="13"/>
      <c r="U288" s="13"/>
      <c r="V288" s="13"/>
      <c r="W288" s="13"/>
      <c r="X288" s="13"/>
      <c r="Y288" s="13"/>
      <c r="Z288" s="13"/>
    </row>
    <row r="289" spans="1:26" ht="12.75" customHeight="1" x14ac:dyDescent="0.2">
      <c r="A289" s="13"/>
      <c r="B289" s="293"/>
      <c r="C289" s="293"/>
      <c r="D289" s="293"/>
      <c r="E289" s="293"/>
      <c r="F289" s="293"/>
      <c r="G289" s="293"/>
      <c r="H289" s="293"/>
      <c r="I289" s="293"/>
      <c r="J289" s="293"/>
      <c r="K289" s="293"/>
      <c r="L289" s="293"/>
      <c r="M289" s="293"/>
      <c r="N289" s="293"/>
      <c r="O289" s="294"/>
      <c r="P289" s="13"/>
      <c r="Q289" s="13"/>
      <c r="R289" s="13"/>
      <c r="S289" s="13"/>
      <c r="T289" s="13"/>
      <c r="U289" s="13"/>
      <c r="V289" s="13"/>
      <c r="W289" s="13"/>
      <c r="X289" s="13"/>
      <c r="Y289" s="13"/>
      <c r="Z289" s="13"/>
    </row>
    <row r="290" spans="1:26" ht="12.75" customHeight="1" x14ac:dyDescent="0.2">
      <c r="A290" s="13"/>
      <c r="B290" s="293"/>
      <c r="C290" s="293"/>
      <c r="D290" s="293"/>
      <c r="E290" s="293"/>
      <c r="F290" s="293"/>
      <c r="G290" s="293"/>
      <c r="H290" s="293"/>
      <c r="I290" s="293"/>
      <c r="J290" s="293"/>
      <c r="K290" s="293"/>
      <c r="L290" s="293"/>
      <c r="M290" s="293"/>
      <c r="N290" s="293"/>
      <c r="O290" s="294"/>
      <c r="P290" s="13"/>
      <c r="Q290" s="13"/>
      <c r="R290" s="13"/>
      <c r="S290" s="13"/>
      <c r="T290" s="13"/>
      <c r="U290" s="13"/>
      <c r="V290" s="13"/>
      <c r="W290" s="13"/>
      <c r="X290" s="13"/>
      <c r="Y290" s="13"/>
      <c r="Z290" s="13"/>
    </row>
    <row r="291" spans="1:26" ht="12.75" customHeight="1" x14ac:dyDescent="0.2">
      <c r="A291" s="13"/>
      <c r="B291" s="293"/>
      <c r="C291" s="293"/>
      <c r="D291" s="293"/>
      <c r="E291" s="293"/>
      <c r="F291" s="293"/>
      <c r="G291" s="293"/>
      <c r="H291" s="293"/>
      <c r="I291" s="293"/>
      <c r="J291" s="293"/>
      <c r="K291" s="293"/>
      <c r="L291" s="293"/>
      <c r="M291" s="293"/>
      <c r="N291" s="293"/>
      <c r="O291" s="294"/>
      <c r="P291" s="13"/>
      <c r="Q291" s="13"/>
      <c r="R291" s="13"/>
      <c r="S291" s="13"/>
      <c r="T291" s="13"/>
      <c r="U291" s="13"/>
      <c r="V291" s="13"/>
      <c r="W291" s="13"/>
      <c r="X291" s="13"/>
      <c r="Y291" s="13"/>
      <c r="Z291" s="13"/>
    </row>
    <row r="292" spans="1:26" ht="12.75" customHeight="1" x14ac:dyDescent="0.2">
      <c r="A292" s="13"/>
      <c r="B292" s="293"/>
      <c r="C292" s="293"/>
      <c r="D292" s="293"/>
      <c r="E292" s="293"/>
      <c r="F292" s="293"/>
      <c r="G292" s="293"/>
      <c r="H292" s="293"/>
      <c r="I292" s="293"/>
      <c r="J292" s="293"/>
      <c r="K292" s="293"/>
      <c r="L292" s="293"/>
      <c r="M292" s="293"/>
      <c r="N292" s="293"/>
      <c r="O292" s="294"/>
      <c r="P292" s="13"/>
      <c r="Q292" s="13"/>
      <c r="R292" s="13"/>
      <c r="S292" s="13"/>
      <c r="T292" s="13"/>
      <c r="U292" s="13"/>
      <c r="V292" s="13"/>
      <c r="W292" s="13"/>
      <c r="X292" s="13"/>
      <c r="Y292" s="13"/>
      <c r="Z292" s="13"/>
    </row>
    <row r="293" spans="1:26" ht="12.75" customHeight="1" x14ac:dyDescent="0.2">
      <c r="A293" s="13"/>
      <c r="B293" s="293"/>
      <c r="C293" s="293"/>
      <c r="D293" s="293"/>
      <c r="E293" s="293"/>
      <c r="F293" s="293"/>
      <c r="G293" s="293"/>
      <c r="H293" s="293"/>
      <c r="I293" s="293"/>
      <c r="J293" s="293"/>
      <c r="K293" s="293"/>
      <c r="L293" s="293"/>
      <c r="M293" s="293"/>
      <c r="N293" s="293"/>
      <c r="O293" s="294"/>
      <c r="P293" s="13"/>
      <c r="Q293" s="13"/>
      <c r="R293" s="13"/>
      <c r="S293" s="13"/>
      <c r="T293" s="13"/>
      <c r="U293" s="13"/>
      <c r="V293" s="13"/>
      <c r="W293" s="13"/>
      <c r="X293" s="13"/>
      <c r="Y293" s="13"/>
      <c r="Z293" s="13"/>
    </row>
    <row r="294" spans="1:26" ht="12.75" customHeight="1" x14ac:dyDescent="0.2">
      <c r="A294" s="13"/>
      <c r="B294" s="293"/>
      <c r="C294" s="293"/>
      <c r="D294" s="293"/>
      <c r="E294" s="293"/>
      <c r="F294" s="293"/>
      <c r="G294" s="293"/>
      <c r="H294" s="293"/>
      <c r="I294" s="293"/>
      <c r="J294" s="293"/>
      <c r="K294" s="293"/>
      <c r="L294" s="293"/>
      <c r="M294" s="293"/>
      <c r="N294" s="293"/>
      <c r="O294" s="294"/>
      <c r="P294" s="13"/>
      <c r="Q294" s="13"/>
      <c r="R294" s="13"/>
      <c r="S294" s="13"/>
      <c r="T294" s="13"/>
      <c r="U294" s="13"/>
      <c r="V294" s="13"/>
      <c r="W294" s="13"/>
      <c r="X294" s="13"/>
      <c r="Y294" s="13"/>
      <c r="Z294" s="13"/>
    </row>
    <row r="295" spans="1:26" ht="12.75" customHeight="1" x14ac:dyDescent="0.2">
      <c r="A295" s="13"/>
      <c r="B295" s="293"/>
      <c r="C295" s="293"/>
      <c r="D295" s="293"/>
      <c r="E295" s="293"/>
      <c r="F295" s="293"/>
      <c r="G295" s="293"/>
      <c r="H295" s="293"/>
      <c r="I295" s="293"/>
      <c r="J295" s="293"/>
      <c r="K295" s="293"/>
      <c r="L295" s="293"/>
      <c r="M295" s="293"/>
      <c r="N295" s="293"/>
      <c r="O295" s="294"/>
      <c r="P295" s="13"/>
      <c r="Q295" s="13"/>
      <c r="R295" s="13"/>
      <c r="S295" s="13"/>
      <c r="T295" s="13"/>
      <c r="U295" s="13"/>
      <c r="V295" s="13"/>
      <c r="W295" s="13"/>
      <c r="X295" s="13"/>
      <c r="Y295" s="13"/>
      <c r="Z295" s="13"/>
    </row>
    <row r="296" spans="1:26" ht="12.75" customHeight="1" x14ac:dyDescent="0.2">
      <c r="A296" s="13"/>
      <c r="B296" s="293"/>
      <c r="C296" s="293"/>
      <c r="D296" s="293"/>
      <c r="E296" s="293"/>
      <c r="F296" s="293"/>
      <c r="G296" s="293"/>
      <c r="H296" s="293"/>
      <c r="I296" s="293"/>
      <c r="J296" s="293"/>
      <c r="K296" s="293"/>
      <c r="L296" s="293"/>
      <c r="M296" s="293"/>
      <c r="N296" s="293"/>
      <c r="O296" s="294"/>
      <c r="P296" s="13"/>
      <c r="Q296" s="13"/>
      <c r="R296" s="13"/>
      <c r="S296" s="13"/>
      <c r="T296" s="13"/>
      <c r="U296" s="13"/>
      <c r="V296" s="13"/>
      <c r="W296" s="13"/>
      <c r="X296" s="13"/>
      <c r="Y296" s="13"/>
      <c r="Z296" s="13"/>
    </row>
    <row r="297" spans="1:26" ht="12.75" customHeight="1" x14ac:dyDescent="0.2">
      <c r="A297" s="13"/>
      <c r="B297" s="293"/>
      <c r="C297" s="293"/>
      <c r="D297" s="293"/>
      <c r="E297" s="293"/>
      <c r="F297" s="293"/>
      <c r="G297" s="293"/>
      <c r="H297" s="293"/>
      <c r="I297" s="293"/>
      <c r="J297" s="293"/>
      <c r="K297" s="293"/>
      <c r="L297" s="293"/>
      <c r="M297" s="293"/>
      <c r="N297" s="293"/>
      <c r="O297" s="294"/>
      <c r="P297" s="13"/>
      <c r="Q297" s="13"/>
      <c r="R297" s="13"/>
      <c r="S297" s="13"/>
      <c r="T297" s="13"/>
      <c r="U297" s="13"/>
      <c r="V297" s="13"/>
      <c r="W297" s="13"/>
      <c r="X297" s="13"/>
      <c r="Y297" s="13"/>
      <c r="Z297" s="13"/>
    </row>
    <row r="298" spans="1:26" ht="12.75" customHeight="1" x14ac:dyDescent="0.2">
      <c r="A298" s="13"/>
      <c r="B298" s="293"/>
      <c r="C298" s="293"/>
      <c r="D298" s="293"/>
      <c r="E298" s="293"/>
      <c r="F298" s="293"/>
      <c r="G298" s="293"/>
      <c r="H298" s="293"/>
      <c r="I298" s="293"/>
      <c r="J298" s="293"/>
      <c r="K298" s="293"/>
      <c r="L298" s="293"/>
      <c r="M298" s="293"/>
      <c r="N298" s="293"/>
      <c r="O298" s="294"/>
      <c r="P298" s="13"/>
      <c r="Q298" s="13"/>
      <c r="R298" s="13"/>
      <c r="S298" s="13"/>
      <c r="T298" s="13"/>
      <c r="U298" s="13"/>
      <c r="V298" s="13"/>
      <c r="W298" s="13"/>
      <c r="X298" s="13"/>
      <c r="Y298" s="13"/>
      <c r="Z298" s="13"/>
    </row>
    <row r="299" spans="1:26" ht="12.75" customHeight="1" x14ac:dyDescent="0.2">
      <c r="A299" s="13"/>
      <c r="B299" s="293"/>
      <c r="C299" s="293"/>
      <c r="D299" s="293"/>
      <c r="E299" s="293"/>
      <c r="F299" s="293"/>
      <c r="G299" s="293"/>
      <c r="H299" s="293"/>
      <c r="I299" s="293"/>
      <c r="J299" s="293"/>
      <c r="K299" s="293"/>
      <c r="L299" s="293"/>
      <c r="M299" s="293"/>
      <c r="N299" s="293"/>
      <c r="O299" s="294"/>
      <c r="P299" s="13"/>
      <c r="Q299" s="13"/>
      <c r="R299" s="13"/>
      <c r="S299" s="13"/>
      <c r="T299" s="13"/>
      <c r="U299" s="13"/>
      <c r="V299" s="13"/>
      <c r="W299" s="13"/>
      <c r="X299" s="13"/>
      <c r="Y299" s="13"/>
      <c r="Z299" s="13"/>
    </row>
    <row r="300" spans="1:26" ht="12.75" customHeight="1" x14ac:dyDescent="0.2">
      <c r="A300" s="13"/>
      <c r="B300" s="293"/>
      <c r="C300" s="293"/>
      <c r="D300" s="293"/>
      <c r="E300" s="293"/>
      <c r="F300" s="293"/>
      <c r="G300" s="293"/>
      <c r="H300" s="293"/>
      <c r="I300" s="293"/>
      <c r="J300" s="293"/>
      <c r="K300" s="293"/>
      <c r="L300" s="293"/>
      <c r="M300" s="293"/>
      <c r="N300" s="293"/>
      <c r="O300" s="294"/>
      <c r="P300" s="13"/>
      <c r="Q300" s="13"/>
      <c r="R300" s="13"/>
      <c r="S300" s="13"/>
      <c r="T300" s="13"/>
      <c r="U300" s="13"/>
      <c r="V300" s="13"/>
      <c r="W300" s="13"/>
      <c r="X300" s="13"/>
      <c r="Y300" s="13"/>
      <c r="Z300" s="13"/>
    </row>
    <row r="301" spans="1:26" ht="12.75" customHeight="1" x14ac:dyDescent="0.2">
      <c r="A301" s="13"/>
      <c r="B301" s="293"/>
      <c r="C301" s="293"/>
      <c r="D301" s="293"/>
      <c r="E301" s="293"/>
      <c r="F301" s="293"/>
      <c r="G301" s="293"/>
      <c r="H301" s="293"/>
      <c r="I301" s="293"/>
      <c r="J301" s="293"/>
      <c r="K301" s="293"/>
      <c r="L301" s="293"/>
      <c r="M301" s="293"/>
      <c r="N301" s="293"/>
      <c r="O301" s="294"/>
      <c r="P301" s="13"/>
      <c r="Q301" s="13"/>
      <c r="R301" s="13"/>
      <c r="S301" s="13"/>
      <c r="T301" s="13"/>
      <c r="U301" s="13"/>
      <c r="V301" s="13"/>
      <c r="W301" s="13"/>
      <c r="X301" s="13"/>
      <c r="Y301" s="13"/>
      <c r="Z301" s="13"/>
    </row>
    <row r="302" spans="1:26" ht="12.75" customHeight="1" x14ac:dyDescent="0.2">
      <c r="A302" s="13"/>
      <c r="B302" s="293"/>
      <c r="C302" s="293"/>
      <c r="D302" s="293"/>
      <c r="E302" s="293"/>
      <c r="F302" s="293"/>
      <c r="G302" s="293"/>
      <c r="H302" s="293"/>
      <c r="I302" s="293"/>
      <c r="J302" s="293"/>
      <c r="K302" s="293"/>
      <c r="L302" s="293"/>
      <c r="M302" s="293"/>
      <c r="N302" s="293"/>
      <c r="O302" s="294"/>
      <c r="P302" s="13"/>
      <c r="Q302" s="13"/>
      <c r="R302" s="13"/>
      <c r="S302" s="13"/>
      <c r="T302" s="13"/>
      <c r="U302" s="13"/>
      <c r="V302" s="13"/>
      <c r="W302" s="13"/>
      <c r="X302" s="13"/>
      <c r="Y302" s="13"/>
      <c r="Z302" s="13"/>
    </row>
    <row r="303" spans="1:26" ht="12.75" customHeight="1" x14ac:dyDescent="0.2">
      <c r="A303" s="13"/>
      <c r="B303" s="293"/>
      <c r="C303" s="293"/>
      <c r="D303" s="293"/>
      <c r="E303" s="293"/>
      <c r="F303" s="293"/>
      <c r="G303" s="293"/>
      <c r="H303" s="293"/>
      <c r="I303" s="293"/>
      <c r="J303" s="293"/>
      <c r="K303" s="293"/>
      <c r="L303" s="293"/>
      <c r="M303" s="293"/>
      <c r="N303" s="293"/>
      <c r="O303" s="294"/>
      <c r="P303" s="13"/>
      <c r="Q303" s="13"/>
      <c r="R303" s="13"/>
      <c r="S303" s="13"/>
      <c r="T303" s="13"/>
      <c r="U303" s="13"/>
      <c r="V303" s="13"/>
      <c r="W303" s="13"/>
      <c r="X303" s="13"/>
      <c r="Y303" s="13"/>
      <c r="Z303" s="13"/>
    </row>
    <row r="304" spans="1:26" ht="12.75" customHeight="1" x14ac:dyDescent="0.2">
      <c r="A304" s="13"/>
      <c r="B304" s="293"/>
      <c r="C304" s="293"/>
      <c r="D304" s="293"/>
      <c r="E304" s="293"/>
      <c r="F304" s="293"/>
      <c r="G304" s="293"/>
      <c r="H304" s="293"/>
      <c r="I304" s="293"/>
      <c r="J304" s="293"/>
      <c r="K304" s="293"/>
      <c r="L304" s="293"/>
      <c r="M304" s="293"/>
      <c r="N304" s="293"/>
      <c r="O304" s="294"/>
      <c r="P304" s="13"/>
      <c r="Q304" s="13"/>
      <c r="R304" s="13"/>
      <c r="S304" s="13"/>
      <c r="T304" s="13"/>
      <c r="U304" s="13"/>
      <c r="V304" s="13"/>
      <c r="W304" s="13"/>
      <c r="X304" s="13"/>
      <c r="Y304" s="13"/>
      <c r="Z304" s="13"/>
    </row>
    <row r="305" spans="1:26" ht="12.75" customHeight="1" x14ac:dyDescent="0.2">
      <c r="A305" s="13"/>
      <c r="B305" s="293"/>
      <c r="C305" s="293"/>
      <c r="D305" s="293"/>
      <c r="E305" s="293"/>
      <c r="F305" s="293"/>
      <c r="G305" s="293"/>
      <c r="H305" s="293"/>
      <c r="I305" s="293"/>
      <c r="J305" s="293"/>
      <c r="K305" s="293"/>
      <c r="L305" s="293"/>
      <c r="M305" s="293"/>
      <c r="N305" s="293"/>
      <c r="O305" s="294"/>
      <c r="P305" s="13"/>
      <c r="Q305" s="13"/>
      <c r="R305" s="13"/>
      <c r="S305" s="13"/>
      <c r="T305" s="13"/>
      <c r="U305" s="13"/>
      <c r="V305" s="13"/>
      <c r="W305" s="13"/>
      <c r="X305" s="13"/>
      <c r="Y305" s="13"/>
      <c r="Z305" s="13"/>
    </row>
    <row r="306" spans="1:26" ht="12.75" customHeight="1" x14ac:dyDescent="0.2">
      <c r="A306" s="13"/>
      <c r="B306" s="293"/>
      <c r="C306" s="293"/>
      <c r="D306" s="293"/>
      <c r="E306" s="293"/>
      <c r="F306" s="293"/>
      <c r="G306" s="293"/>
      <c r="H306" s="293"/>
      <c r="I306" s="293"/>
      <c r="J306" s="293"/>
      <c r="K306" s="293"/>
      <c r="L306" s="293"/>
      <c r="M306" s="293"/>
      <c r="N306" s="293"/>
      <c r="O306" s="294"/>
      <c r="P306" s="13"/>
      <c r="Q306" s="13"/>
      <c r="R306" s="13"/>
      <c r="S306" s="13"/>
      <c r="T306" s="13"/>
      <c r="U306" s="13"/>
      <c r="V306" s="13"/>
      <c r="W306" s="13"/>
      <c r="X306" s="13"/>
      <c r="Y306" s="13"/>
      <c r="Z306" s="13"/>
    </row>
    <row r="307" spans="1:26" ht="12.75" customHeight="1" x14ac:dyDescent="0.2">
      <c r="A307" s="13"/>
      <c r="B307" s="293"/>
      <c r="C307" s="293"/>
      <c r="D307" s="293"/>
      <c r="E307" s="293"/>
      <c r="F307" s="293"/>
      <c r="G307" s="293"/>
      <c r="H307" s="293"/>
      <c r="I307" s="293"/>
      <c r="J307" s="293"/>
      <c r="K307" s="293"/>
      <c r="L307" s="293"/>
      <c r="M307" s="293"/>
      <c r="N307" s="293"/>
      <c r="O307" s="294"/>
      <c r="P307" s="13"/>
      <c r="Q307" s="13"/>
      <c r="R307" s="13"/>
      <c r="S307" s="13"/>
      <c r="T307" s="13"/>
      <c r="U307" s="13"/>
      <c r="V307" s="13"/>
      <c r="W307" s="13"/>
      <c r="X307" s="13"/>
      <c r="Y307" s="13"/>
      <c r="Z307" s="13"/>
    </row>
    <row r="308" spans="1:26" ht="12.75" customHeight="1" x14ac:dyDescent="0.2">
      <c r="A308" s="13"/>
      <c r="B308" s="293"/>
      <c r="C308" s="293"/>
      <c r="D308" s="293"/>
      <c r="E308" s="293"/>
      <c r="F308" s="293"/>
      <c r="G308" s="293"/>
      <c r="H308" s="293"/>
      <c r="I308" s="293"/>
      <c r="J308" s="293"/>
      <c r="K308" s="293"/>
      <c r="L308" s="293"/>
      <c r="M308" s="293"/>
      <c r="N308" s="293"/>
      <c r="O308" s="294"/>
      <c r="P308" s="13"/>
      <c r="Q308" s="13"/>
      <c r="R308" s="13"/>
      <c r="S308" s="13"/>
      <c r="T308" s="13"/>
      <c r="U308" s="13"/>
      <c r="V308" s="13"/>
      <c r="W308" s="13"/>
      <c r="X308" s="13"/>
      <c r="Y308" s="13"/>
      <c r="Z308" s="13"/>
    </row>
    <row r="309" spans="1:26" ht="12.75" customHeight="1" x14ac:dyDescent="0.2">
      <c r="A309" s="13"/>
      <c r="B309" s="293"/>
      <c r="C309" s="293"/>
      <c r="D309" s="293"/>
      <c r="E309" s="293"/>
      <c r="F309" s="293"/>
      <c r="G309" s="293"/>
      <c r="H309" s="293"/>
      <c r="I309" s="293"/>
      <c r="J309" s="293"/>
      <c r="K309" s="293"/>
      <c r="L309" s="293"/>
      <c r="M309" s="293"/>
      <c r="N309" s="293"/>
      <c r="O309" s="294"/>
      <c r="P309" s="13"/>
      <c r="Q309" s="13"/>
      <c r="R309" s="13"/>
      <c r="S309" s="13"/>
      <c r="T309" s="13"/>
      <c r="U309" s="13"/>
      <c r="V309" s="13"/>
      <c r="W309" s="13"/>
      <c r="X309" s="13"/>
      <c r="Y309" s="13"/>
      <c r="Z309" s="13"/>
    </row>
    <row r="310" spans="1:26" ht="12.75" customHeight="1" x14ac:dyDescent="0.2">
      <c r="A310" s="13"/>
      <c r="B310" s="293"/>
      <c r="C310" s="293"/>
      <c r="D310" s="293"/>
      <c r="E310" s="293"/>
      <c r="F310" s="293"/>
      <c r="G310" s="293"/>
      <c r="H310" s="293"/>
      <c r="I310" s="293"/>
      <c r="J310" s="293"/>
      <c r="K310" s="293"/>
      <c r="L310" s="293"/>
      <c r="M310" s="293"/>
      <c r="N310" s="293"/>
      <c r="O310" s="294"/>
      <c r="P310" s="13"/>
      <c r="Q310" s="13"/>
      <c r="R310" s="13"/>
      <c r="S310" s="13"/>
      <c r="T310" s="13"/>
      <c r="U310" s="13"/>
      <c r="V310" s="13"/>
      <c r="W310" s="13"/>
      <c r="X310" s="13"/>
      <c r="Y310" s="13"/>
      <c r="Z310" s="13"/>
    </row>
    <row r="311" spans="1:26" ht="12.75" customHeight="1" x14ac:dyDescent="0.2">
      <c r="A311" s="13"/>
      <c r="B311" s="293"/>
      <c r="C311" s="293"/>
      <c r="D311" s="293"/>
      <c r="E311" s="293"/>
      <c r="F311" s="293"/>
      <c r="G311" s="293"/>
      <c r="H311" s="293"/>
      <c r="I311" s="293"/>
      <c r="J311" s="293"/>
      <c r="K311" s="293"/>
      <c r="L311" s="293"/>
      <c r="M311" s="293"/>
      <c r="N311" s="293"/>
      <c r="O311" s="294"/>
      <c r="P311" s="13"/>
      <c r="Q311" s="13"/>
      <c r="R311" s="13"/>
      <c r="S311" s="13"/>
      <c r="T311" s="13"/>
      <c r="U311" s="13"/>
      <c r="V311" s="13"/>
      <c r="W311" s="13"/>
      <c r="X311" s="13"/>
      <c r="Y311" s="13"/>
      <c r="Z311" s="13"/>
    </row>
    <row r="312" spans="1:26" ht="12.75" customHeight="1" x14ac:dyDescent="0.2">
      <c r="A312" s="13"/>
      <c r="B312" s="293"/>
      <c r="C312" s="293"/>
      <c r="D312" s="293"/>
      <c r="E312" s="293"/>
      <c r="F312" s="293"/>
      <c r="G312" s="293"/>
      <c r="H312" s="293"/>
      <c r="I312" s="293"/>
      <c r="J312" s="293"/>
      <c r="K312" s="293"/>
      <c r="L312" s="293"/>
      <c r="M312" s="293"/>
      <c r="N312" s="293"/>
      <c r="O312" s="294"/>
      <c r="P312" s="13"/>
      <c r="Q312" s="13"/>
      <c r="R312" s="13"/>
      <c r="S312" s="13"/>
      <c r="T312" s="13"/>
      <c r="U312" s="13"/>
      <c r="V312" s="13"/>
      <c r="W312" s="13"/>
      <c r="X312" s="13"/>
      <c r="Y312" s="13"/>
      <c r="Z312" s="13"/>
    </row>
    <row r="313" spans="1:26" ht="12.75" customHeight="1" x14ac:dyDescent="0.2">
      <c r="A313" s="13"/>
      <c r="B313" s="293"/>
      <c r="C313" s="293"/>
      <c r="D313" s="293"/>
      <c r="E313" s="293"/>
      <c r="F313" s="293"/>
      <c r="G313" s="293"/>
      <c r="H313" s="293"/>
      <c r="I313" s="293"/>
      <c r="J313" s="293"/>
      <c r="K313" s="293"/>
      <c r="L313" s="293"/>
      <c r="M313" s="293"/>
      <c r="N313" s="293"/>
      <c r="O313" s="294"/>
      <c r="P313" s="13"/>
      <c r="Q313" s="13"/>
      <c r="R313" s="13"/>
      <c r="S313" s="13"/>
      <c r="T313" s="13"/>
      <c r="U313" s="13"/>
      <c r="V313" s="13"/>
      <c r="W313" s="13"/>
      <c r="X313" s="13"/>
      <c r="Y313" s="13"/>
      <c r="Z313" s="13"/>
    </row>
    <row r="314" spans="1:26" ht="12.75" customHeight="1" x14ac:dyDescent="0.2">
      <c r="A314" s="13"/>
      <c r="B314" s="293"/>
      <c r="C314" s="293"/>
      <c r="D314" s="293"/>
      <c r="E314" s="293"/>
      <c r="F314" s="293"/>
      <c r="G314" s="293"/>
      <c r="H314" s="293"/>
      <c r="I314" s="293"/>
      <c r="J314" s="293"/>
      <c r="K314" s="293"/>
      <c r="L314" s="293"/>
      <c r="M314" s="293"/>
      <c r="N314" s="293"/>
      <c r="O314" s="294"/>
      <c r="P314" s="13"/>
      <c r="Q314" s="13"/>
      <c r="R314" s="13"/>
      <c r="S314" s="13"/>
      <c r="T314" s="13"/>
      <c r="U314" s="13"/>
      <c r="V314" s="13"/>
      <c r="W314" s="13"/>
      <c r="X314" s="13"/>
      <c r="Y314" s="13"/>
      <c r="Z314" s="13"/>
    </row>
    <row r="315" spans="1:26" ht="12.75" customHeight="1" x14ac:dyDescent="0.2">
      <c r="A315" s="13"/>
      <c r="B315" s="293"/>
      <c r="C315" s="293"/>
      <c r="D315" s="293"/>
      <c r="E315" s="293"/>
      <c r="F315" s="293"/>
      <c r="G315" s="293"/>
      <c r="H315" s="293"/>
      <c r="I315" s="293"/>
      <c r="J315" s="293"/>
      <c r="K315" s="293"/>
      <c r="L315" s="293"/>
      <c r="M315" s="293"/>
      <c r="N315" s="293"/>
      <c r="O315" s="294"/>
      <c r="P315" s="13"/>
      <c r="Q315" s="13"/>
      <c r="R315" s="13"/>
      <c r="S315" s="13"/>
      <c r="T315" s="13"/>
      <c r="U315" s="13"/>
      <c r="V315" s="13"/>
      <c r="W315" s="13"/>
      <c r="X315" s="13"/>
      <c r="Y315" s="13"/>
      <c r="Z315" s="13"/>
    </row>
    <row r="316" spans="1:26" ht="12.75" customHeight="1" x14ac:dyDescent="0.2">
      <c r="A316" s="13"/>
      <c r="B316" s="293"/>
      <c r="C316" s="293"/>
      <c r="D316" s="293"/>
      <c r="E316" s="293"/>
      <c r="F316" s="293"/>
      <c r="G316" s="293"/>
      <c r="H316" s="293"/>
      <c r="I316" s="293"/>
      <c r="J316" s="293"/>
      <c r="K316" s="293"/>
      <c r="L316" s="293"/>
      <c r="M316" s="293"/>
      <c r="N316" s="293"/>
      <c r="O316" s="294"/>
      <c r="P316" s="13"/>
      <c r="Q316" s="13"/>
      <c r="R316" s="13"/>
      <c r="S316" s="13"/>
      <c r="T316" s="13"/>
      <c r="U316" s="13"/>
      <c r="V316" s="13"/>
      <c r="W316" s="13"/>
      <c r="X316" s="13"/>
      <c r="Y316" s="13"/>
      <c r="Z316" s="13"/>
    </row>
    <row r="317" spans="1:26" ht="12.75" customHeight="1" x14ac:dyDescent="0.2">
      <c r="A317" s="13"/>
      <c r="B317" s="293"/>
      <c r="C317" s="293"/>
      <c r="D317" s="293"/>
      <c r="E317" s="293"/>
      <c r="F317" s="293"/>
      <c r="G317" s="293"/>
      <c r="H317" s="293"/>
      <c r="I317" s="293"/>
      <c r="J317" s="293"/>
      <c r="K317" s="293"/>
      <c r="L317" s="293"/>
      <c r="M317" s="293"/>
      <c r="N317" s="293"/>
      <c r="O317" s="294"/>
      <c r="P317" s="13"/>
      <c r="Q317" s="13"/>
      <c r="R317" s="13"/>
      <c r="S317" s="13"/>
      <c r="T317" s="13"/>
      <c r="U317" s="13"/>
      <c r="V317" s="13"/>
      <c r="W317" s="13"/>
      <c r="X317" s="13"/>
      <c r="Y317" s="13"/>
      <c r="Z317" s="13"/>
    </row>
    <row r="318" spans="1:26" ht="12.75" customHeight="1" x14ac:dyDescent="0.2">
      <c r="A318" s="13"/>
      <c r="B318" s="293"/>
      <c r="C318" s="293"/>
      <c r="D318" s="293"/>
      <c r="E318" s="293"/>
      <c r="F318" s="293"/>
      <c r="G318" s="293"/>
      <c r="H318" s="293"/>
      <c r="I318" s="293"/>
      <c r="J318" s="293"/>
      <c r="K318" s="293"/>
      <c r="L318" s="293"/>
      <c r="M318" s="293"/>
      <c r="N318" s="293"/>
      <c r="O318" s="294"/>
      <c r="P318" s="13"/>
      <c r="Q318" s="13"/>
      <c r="R318" s="13"/>
      <c r="S318" s="13"/>
      <c r="T318" s="13"/>
      <c r="U318" s="13"/>
      <c r="V318" s="13"/>
      <c r="W318" s="13"/>
      <c r="X318" s="13"/>
      <c r="Y318" s="13"/>
      <c r="Z318" s="13"/>
    </row>
    <row r="319" spans="1:26" ht="12.75" customHeight="1" x14ac:dyDescent="0.2">
      <c r="A319" s="13"/>
      <c r="B319" s="293"/>
      <c r="C319" s="293"/>
      <c r="D319" s="293"/>
      <c r="E319" s="293"/>
      <c r="F319" s="293"/>
      <c r="G319" s="293"/>
      <c r="H319" s="293"/>
      <c r="I319" s="293"/>
      <c r="J319" s="293"/>
      <c r="K319" s="293"/>
      <c r="L319" s="293"/>
      <c r="M319" s="293"/>
      <c r="N319" s="293"/>
      <c r="O319" s="294"/>
      <c r="P319" s="13"/>
      <c r="Q319" s="13"/>
      <c r="R319" s="13"/>
      <c r="S319" s="13"/>
      <c r="T319" s="13"/>
      <c r="U319" s="13"/>
      <c r="V319" s="13"/>
      <c r="W319" s="13"/>
      <c r="X319" s="13"/>
      <c r="Y319" s="13"/>
      <c r="Z319" s="13"/>
    </row>
    <row r="320" spans="1:26" ht="12.75" customHeight="1" x14ac:dyDescent="0.2">
      <c r="A320" s="13"/>
      <c r="B320" s="293"/>
      <c r="C320" s="293"/>
      <c r="D320" s="293"/>
      <c r="E320" s="293"/>
      <c r="F320" s="293"/>
      <c r="G320" s="293"/>
      <c r="H320" s="293"/>
      <c r="I320" s="293"/>
      <c r="J320" s="293"/>
      <c r="K320" s="293"/>
      <c r="L320" s="293"/>
      <c r="M320" s="293"/>
      <c r="N320" s="293"/>
      <c r="O320" s="294"/>
      <c r="P320" s="13"/>
      <c r="Q320" s="13"/>
      <c r="R320" s="13"/>
      <c r="S320" s="13"/>
      <c r="T320" s="13"/>
      <c r="U320" s="13"/>
      <c r="V320" s="13"/>
      <c r="W320" s="13"/>
      <c r="X320" s="13"/>
      <c r="Y320" s="13"/>
      <c r="Z320" s="13"/>
    </row>
    <row r="321" spans="1:26" ht="12.75" customHeight="1" x14ac:dyDescent="0.2">
      <c r="A321" s="13"/>
      <c r="B321" s="293"/>
      <c r="C321" s="293"/>
      <c r="D321" s="293"/>
      <c r="E321" s="293"/>
      <c r="F321" s="293"/>
      <c r="G321" s="293"/>
      <c r="H321" s="293"/>
      <c r="I321" s="293"/>
      <c r="J321" s="293"/>
      <c r="K321" s="293"/>
      <c r="L321" s="293"/>
      <c r="M321" s="293"/>
      <c r="N321" s="293"/>
      <c r="O321" s="294"/>
      <c r="P321" s="13"/>
      <c r="Q321" s="13"/>
      <c r="R321" s="13"/>
      <c r="S321" s="13"/>
      <c r="T321" s="13"/>
      <c r="U321" s="13"/>
      <c r="V321" s="13"/>
      <c r="W321" s="13"/>
      <c r="X321" s="13"/>
      <c r="Y321" s="13"/>
      <c r="Z321" s="13"/>
    </row>
    <row r="322" spans="1:26" ht="12.75" customHeight="1" x14ac:dyDescent="0.2">
      <c r="A322" s="13"/>
      <c r="B322" s="293"/>
      <c r="C322" s="293"/>
      <c r="D322" s="293"/>
      <c r="E322" s="293"/>
      <c r="F322" s="293"/>
      <c r="G322" s="293"/>
      <c r="H322" s="293"/>
      <c r="I322" s="293"/>
      <c r="J322" s="293"/>
      <c r="K322" s="293"/>
      <c r="L322" s="293"/>
      <c r="M322" s="293"/>
      <c r="N322" s="293"/>
      <c r="O322" s="294"/>
      <c r="P322" s="13"/>
      <c r="Q322" s="13"/>
      <c r="R322" s="13"/>
      <c r="S322" s="13"/>
      <c r="T322" s="13"/>
      <c r="U322" s="13"/>
      <c r="V322" s="13"/>
      <c r="W322" s="13"/>
      <c r="X322" s="13"/>
      <c r="Y322" s="13"/>
      <c r="Z322" s="13"/>
    </row>
    <row r="323" spans="1:26" ht="12.75" customHeight="1" x14ac:dyDescent="0.2">
      <c r="A323" s="13"/>
      <c r="B323" s="293"/>
      <c r="C323" s="293"/>
      <c r="D323" s="293"/>
      <c r="E323" s="293"/>
      <c r="F323" s="293"/>
      <c r="G323" s="293"/>
      <c r="H323" s="293"/>
      <c r="I323" s="293"/>
      <c r="J323" s="293"/>
      <c r="K323" s="293"/>
      <c r="L323" s="293"/>
      <c r="M323" s="293"/>
      <c r="N323" s="293"/>
      <c r="O323" s="294"/>
      <c r="P323" s="13"/>
      <c r="Q323" s="13"/>
      <c r="R323" s="13"/>
      <c r="S323" s="13"/>
      <c r="T323" s="13"/>
      <c r="U323" s="13"/>
      <c r="V323" s="13"/>
      <c r="W323" s="13"/>
      <c r="X323" s="13"/>
      <c r="Y323" s="13"/>
      <c r="Z323" s="13"/>
    </row>
    <row r="324" spans="1:26" ht="12.75" customHeight="1" x14ac:dyDescent="0.2">
      <c r="A324" s="13"/>
      <c r="B324" s="293"/>
      <c r="C324" s="293"/>
      <c r="D324" s="293"/>
      <c r="E324" s="293"/>
      <c r="F324" s="293"/>
      <c r="G324" s="293"/>
      <c r="H324" s="293"/>
      <c r="I324" s="293"/>
      <c r="J324" s="293"/>
      <c r="K324" s="293"/>
      <c r="L324" s="293"/>
      <c r="M324" s="293"/>
      <c r="N324" s="293"/>
      <c r="O324" s="294"/>
      <c r="P324" s="13"/>
      <c r="Q324" s="13"/>
      <c r="R324" s="13"/>
      <c r="S324" s="13"/>
      <c r="T324" s="13"/>
      <c r="U324" s="13"/>
      <c r="V324" s="13"/>
      <c r="W324" s="13"/>
      <c r="X324" s="13"/>
      <c r="Y324" s="13"/>
      <c r="Z324" s="13"/>
    </row>
    <row r="325" spans="1:26" ht="12.75" customHeight="1" x14ac:dyDescent="0.2">
      <c r="A325" s="13"/>
      <c r="B325" s="293"/>
      <c r="C325" s="293"/>
      <c r="D325" s="293"/>
      <c r="E325" s="293"/>
      <c r="F325" s="293"/>
      <c r="G325" s="293"/>
      <c r="H325" s="293"/>
      <c r="I325" s="293"/>
      <c r="J325" s="293"/>
      <c r="K325" s="293"/>
      <c r="L325" s="293"/>
      <c r="M325" s="293"/>
      <c r="N325" s="293"/>
      <c r="O325" s="294"/>
      <c r="P325" s="13"/>
      <c r="Q325" s="13"/>
      <c r="R325" s="13"/>
      <c r="S325" s="13"/>
      <c r="T325" s="13"/>
      <c r="U325" s="13"/>
      <c r="V325" s="13"/>
      <c r="W325" s="13"/>
      <c r="X325" s="13"/>
      <c r="Y325" s="13"/>
      <c r="Z325" s="13"/>
    </row>
    <row r="326" spans="1:26" ht="12.75" customHeight="1" x14ac:dyDescent="0.2">
      <c r="A326" s="13"/>
      <c r="B326" s="293"/>
      <c r="C326" s="293"/>
      <c r="D326" s="293"/>
      <c r="E326" s="293"/>
      <c r="F326" s="293"/>
      <c r="G326" s="293"/>
      <c r="H326" s="293"/>
      <c r="I326" s="293"/>
      <c r="J326" s="293"/>
      <c r="K326" s="293"/>
      <c r="L326" s="293"/>
      <c r="M326" s="293"/>
      <c r="N326" s="293"/>
      <c r="O326" s="294"/>
      <c r="P326" s="13"/>
      <c r="Q326" s="13"/>
      <c r="R326" s="13"/>
      <c r="S326" s="13"/>
      <c r="T326" s="13"/>
      <c r="U326" s="13"/>
      <c r="V326" s="13"/>
      <c r="W326" s="13"/>
      <c r="X326" s="13"/>
      <c r="Y326" s="13"/>
      <c r="Z326" s="13"/>
    </row>
    <row r="327" spans="1:26" ht="12.75" customHeight="1" x14ac:dyDescent="0.2">
      <c r="A327" s="13"/>
      <c r="B327" s="293"/>
      <c r="C327" s="293"/>
      <c r="D327" s="293"/>
      <c r="E327" s="293"/>
      <c r="F327" s="293"/>
      <c r="G327" s="293"/>
      <c r="H327" s="293"/>
      <c r="I327" s="293"/>
      <c r="J327" s="293"/>
      <c r="K327" s="293"/>
      <c r="L327" s="293"/>
      <c r="M327" s="293"/>
      <c r="N327" s="293"/>
      <c r="O327" s="294"/>
      <c r="P327" s="13"/>
      <c r="Q327" s="13"/>
      <c r="R327" s="13"/>
      <c r="S327" s="13"/>
      <c r="T327" s="13"/>
      <c r="U327" s="13"/>
      <c r="V327" s="13"/>
      <c r="W327" s="13"/>
      <c r="X327" s="13"/>
      <c r="Y327" s="13"/>
      <c r="Z327" s="13"/>
    </row>
    <row r="328" spans="1:26" ht="12.75" customHeight="1" x14ac:dyDescent="0.2">
      <c r="A328" s="13"/>
      <c r="B328" s="293"/>
      <c r="C328" s="293"/>
      <c r="D328" s="293"/>
      <c r="E328" s="293"/>
      <c r="F328" s="293"/>
      <c r="G328" s="293"/>
      <c r="H328" s="293"/>
      <c r="I328" s="293"/>
      <c r="J328" s="293"/>
      <c r="K328" s="293"/>
      <c r="L328" s="293"/>
      <c r="M328" s="293"/>
      <c r="N328" s="293"/>
      <c r="O328" s="294"/>
      <c r="P328" s="13"/>
      <c r="Q328" s="13"/>
      <c r="R328" s="13"/>
      <c r="S328" s="13"/>
      <c r="T328" s="13"/>
      <c r="U328" s="13"/>
      <c r="V328" s="13"/>
      <c r="W328" s="13"/>
      <c r="X328" s="13"/>
      <c r="Y328" s="13"/>
      <c r="Z328" s="13"/>
    </row>
    <row r="329" spans="1:26" ht="12.75" customHeight="1" x14ac:dyDescent="0.2">
      <c r="A329" s="13"/>
      <c r="B329" s="293"/>
      <c r="C329" s="293"/>
      <c r="D329" s="293"/>
      <c r="E329" s="293"/>
      <c r="F329" s="293"/>
      <c r="G329" s="293"/>
      <c r="H329" s="293"/>
      <c r="I329" s="293"/>
      <c r="J329" s="293"/>
      <c r="K329" s="293"/>
      <c r="L329" s="293"/>
      <c r="M329" s="293"/>
      <c r="N329" s="293"/>
      <c r="O329" s="294"/>
      <c r="P329" s="13"/>
      <c r="Q329" s="13"/>
      <c r="R329" s="13"/>
      <c r="S329" s="13"/>
      <c r="T329" s="13"/>
      <c r="U329" s="13"/>
      <c r="V329" s="13"/>
      <c r="W329" s="13"/>
      <c r="X329" s="13"/>
      <c r="Y329" s="13"/>
      <c r="Z329" s="13"/>
    </row>
    <row r="330" spans="1:26" ht="12.75" customHeight="1" x14ac:dyDescent="0.2">
      <c r="A330" s="13"/>
      <c r="B330" s="293"/>
      <c r="C330" s="293"/>
      <c r="D330" s="293"/>
      <c r="E330" s="293"/>
      <c r="F330" s="293"/>
      <c r="G330" s="293"/>
      <c r="H330" s="293"/>
      <c r="I330" s="293"/>
      <c r="J330" s="293"/>
      <c r="K330" s="293"/>
      <c r="L330" s="293"/>
      <c r="M330" s="293"/>
      <c r="N330" s="293"/>
      <c r="O330" s="294"/>
      <c r="P330" s="13"/>
      <c r="Q330" s="13"/>
      <c r="R330" s="13"/>
      <c r="S330" s="13"/>
      <c r="T330" s="13"/>
      <c r="U330" s="13"/>
      <c r="V330" s="13"/>
      <c r="W330" s="13"/>
      <c r="X330" s="13"/>
      <c r="Y330" s="13"/>
      <c r="Z330" s="13"/>
    </row>
    <row r="331" spans="1:26" ht="12.75" customHeight="1" x14ac:dyDescent="0.2">
      <c r="A331" s="13"/>
      <c r="B331" s="293"/>
      <c r="C331" s="293"/>
      <c r="D331" s="293"/>
      <c r="E331" s="293"/>
      <c r="F331" s="293"/>
      <c r="G331" s="293"/>
      <c r="H331" s="293"/>
      <c r="I331" s="293"/>
      <c r="J331" s="293"/>
      <c r="K331" s="293"/>
      <c r="L331" s="293"/>
      <c r="M331" s="293"/>
      <c r="N331" s="293"/>
      <c r="O331" s="294"/>
      <c r="P331" s="13"/>
      <c r="Q331" s="13"/>
      <c r="R331" s="13"/>
      <c r="S331" s="13"/>
      <c r="T331" s="13"/>
      <c r="U331" s="13"/>
      <c r="V331" s="13"/>
      <c r="W331" s="13"/>
      <c r="X331" s="13"/>
      <c r="Y331" s="13"/>
      <c r="Z331" s="13"/>
    </row>
    <row r="332" spans="1:26" ht="12.75" customHeight="1" x14ac:dyDescent="0.2">
      <c r="A332" s="13"/>
      <c r="B332" s="293"/>
      <c r="C332" s="293"/>
      <c r="D332" s="293"/>
      <c r="E332" s="293"/>
      <c r="F332" s="293"/>
      <c r="G332" s="293"/>
      <c r="H332" s="293"/>
      <c r="I332" s="293"/>
      <c r="J332" s="293"/>
      <c r="K332" s="293"/>
      <c r="L332" s="293"/>
      <c r="M332" s="293"/>
      <c r="N332" s="293"/>
      <c r="O332" s="294"/>
      <c r="P332" s="13"/>
      <c r="Q332" s="13"/>
      <c r="R332" s="13"/>
      <c r="S332" s="13"/>
      <c r="T332" s="13"/>
      <c r="U332" s="13"/>
      <c r="V332" s="13"/>
      <c r="W332" s="13"/>
      <c r="X332" s="13"/>
      <c r="Y332" s="13"/>
      <c r="Z332" s="13"/>
    </row>
    <row r="333" spans="1:26" ht="12.75" customHeight="1" x14ac:dyDescent="0.2">
      <c r="A333" s="13"/>
      <c r="B333" s="293"/>
      <c r="C333" s="293"/>
      <c r="D333" s="293"/>
      <c r="E333" s="293"/>
      <c r="F333" s="293"/>
      <c r="G333" s="293"/>
      <c r="H333" s="293"/>
      <c r="I333" s="293"/>
      <c r="J333" s="293"/>
      <c r="K333" s="293"/>
      <c r="L333" s="293"/>
      <c r="M333" s="293"/>
      <c r="N333" s="293"/>
      <c r="O333" s="294"/>
      <c r="P333" s="13"/>
      <c r="Q333" s="13"/>
      <c r="R333" s="13"/>
      <c r="S333" s="13"/>
      <c r="T333" s="13"/>
      <c r="U333" s="13"/>
      <c r="V333" s="13"/>
      <c r="W333" s="13"/>
      <c r="X333" s="13"/>
      <c r="Y333" s="13"/>
      <c r="Z333" s="13"/>
    </row>
    <row r="334" spans="1:26" ht="12.75" customHeight="1" x14ac:dyDescent="0.2">
      <c r="A334" s="13"/>
      <c r="B334" s="293"/>
      <c r="C334" s="293"/>
      <c r="D334" s="293"/>
      <c r="E334" s="293"/>
      <c r="F334" s="293"/>
      <c r="G334" s="293"/>
      <c r="H334" s="293"/>
      <c r="I334" s="293"/>
      <c r="J334" s="293"/>
      <c r="K334" s="293"/>
      <c r="L334" s="293"/>
      <c r="M334" s="293"/>
      <c r="N334" s="293"/>
      <c r="O334" s="294"/>
      <c r="P334" s="13"/>
      <c r="Q334" s="13"/>
      <c r="R334" s="13"/>
      <c r="S334" s="13"/>
      <c r="T334" s="13"/>
      <c r="U334" s="13"/>
      <c r="V334" s="13"/>
      <c r="W334" s="13"/>
      <c r="X334" s="13"/>
      <c r="Y334" s="13"/>
      <c r="Z334" s="13"/>
    </row>
    <row r="335" spans="1:26" ht="12.75" customHeight="1" x14ac:dyDescent="0.2">
      <c r="A335" s="13"/>
      <c r="B335" s="293"/>
      <c r="C335" s="293"/>
      <c r="D335" s="293"/>
      <c r="E335" s="293"/>
      <c r="F335" s="293"/>
      <c r="G335" s="293"/>
      <c r="H335" s="293"/>
      <c r="I335" s="293"/>
      <c r="J335" s="293"/>
      <c r="K335" s="293"/>
      <c r="L335" s="293"/>
      <c r="M335" s="293"/>
      <c r="N335" s="293"/>
      <c r="O335" s="294"/>
      <c r="P335" s="13"/>
      <c r="Q335" s="13"/>
      <c r="R335" s="13"/>
      <c r="S335" s="13"/>
      <c r="T335" s="13"/>
      <c r="U335" s="13"/>
      <c r="V335" s="13"/>
      <c r="W335" s="13"/>
      <c r="X335" s="13"/>
      <c r="Y335" s="13"/>
      <c r="Z335" s="13"/>
    </row>
    <row r="336" spans="1:26" ht="12.75" customHeight="1" x14ac:dyDescent="0.2">
      <c r="A336" s="13"/>
      <c r="B336" s="293"/>
      <c r="C336" s="293"/>
      <c r="D336" s="293"/>
      <c r="E336" s="293"/>
      <c r="F336" s="293"/>
      <c r="G336" s="293"/>
      <c r="H336" s="293"/>
      <c r="I336" s="293"/>
      <c r="J336" s="293"/>
      <c r="K336" s="293"/>
      <c r="L336" s="293"/>
      <c r="M336" s="293"/>
      <c r="N336" s="293"/>
      <c r="O336" s="294"/>
      <c r="P336" s="13"/>
      <c r="Q336" s="13"/>
      <c r="R336" s="13"/>
      <c r="S336" s="13"/>
      <c r="T336" s="13"/>
      <c r="U336" s="13"/>
      <c r="V336" s="13"/>
      <c r="W336" s="13"/>
      <c r="X336" s="13"/>
      <c r="Y336" s="13"/>
      <c r="Z336" s="13"/>
    </row>
    <row r="337" spans="1:26" ht="12.75" customHeight="1" x14ac:dyDescent="0.2">
      <c r="A337" s="13"/>
      <c r="B337" s="293"/>
      <c r="C337" s="293"/>
      <c r="D337" s="293"/>
      <c r="E337" s="293"/>
      <c r="F337" s="293"/>
      <c r="G337" s="293"/>
      <c r="H337" s="293"/>
      <c r="I337" s="293"/>
      <c r="J337" s="293"/>
      <c r="K337" s="293"/>
      <c r="L337" s="293"/>
      <c r="M337" s="293"/>
      <c r="N337" s="293"/>
      <c r="O337" s="294"/>
      <c r="P337" s="13"/>
      <c r="Q337" s="13"/>
      <c r="R337" s="13"/>
      <c r="S337" s="13"/>
      <c r="T337" s="13"/>
      <c r="U337" s="13"/>
      <c r="V337" s="13"/>
      <c r="W337" s="13"/>
      <c r="X337" s="13"/>
      <c r="Y337" s="13"/>
      <c r="Z337" s="13"/>
    </row>
    <row r="338" spans="1:26" ht="12.75" customHeight="1" x14ac:dyDescent="0.2">
      <c r="A338" s="13"/>
      <c r="B338" s="293"/>
      <c r="C338" s="293"/>
      <c r="D338" s="293"/>
      <c r="E338" s="293"/>
      <c r="F338" s="293"/>
      <c r="G338" s="293"/>
      <c r="H338" s="293"/>
      <c r="I338" s="293"/>
      <c r="J338" s="293"/>
      <c r="K338" s="293"/>
      <c r="L338" s="293"/>
      <c r="M338" s="293"/>
      <c r="N338" s="293"/>
      <c r="O338" s="294"/>
      <c r="P338" s="13"/>
      <c r="Q338" s="13"/>
      <c r="R338" s="13"/>
      <c r="S338" s="13"/>
      <c r="T338" s="13"/>
      <c r="U338" s="13"/>
      <c r="V338" s="13"/>
      <c r="W338" s="13"/>
      <c r="X338" s="13"/>
      <c r="Y338" s="13"/>
      <c r="Z338" s="13"/>
    </row>
    <row r="339" spans="1:26" ht="12.75" customHeight="1" x14ac:dyDescent="0.2">
      <c r="A339" s="13"/>
      <c r="B339" s="293"/>
      <c r="C339" s="293"/>
      <c r="D339" s="293"/>
      <c r="E339" s="293"/>
      <c r="F339" s="293"/>
      <c r="G339" s="293"/>
      <c r="H339" s="293"/>
      <c r="I339" s="293"/>
      <c r="J339" s="293"/>
      <c r="K339" s="293"/>
      <c r="L339" s="293"/>
      <c r="M339" s="293"/>
      <c r="N339" s="293"/>
      <c r="O339" s="294"/>
      <c r="P339" s="13"/>
      <c r="Q339" s="13"/>
      <c r="R339" s="13"/>
      <c r="S339" s="13"/>
      <c r="T339" s="13"/>
      <c r="U339" s="13"/>
      <c r="V339" s="13"/>
      <c r="W339" s="13"/>
      <c r="X339" s="13"/>
      <c r="Y339" s="13"/>
      <c r="Z339" s="13"/>
    </row>
    <row r="340" spans="1:26" ht="12.75" customHeight="1" x14ac:dyDescent="0.2">
      <c r="A340" s="13"/>
      <c r="B340" s="293"/>
      <c r="C340" s="293"/>
      <c r="D340" s="293"/>
      <c r="E340" s="293"/>
      <c r="F340" s="293"/>
      <c r="G340" s="293"/>
      <c r="H340" s="293"/>
      <c r="I340" s="293"/>
      <c r="J340" s="293"/>
      <c r="K340" s="293"/>
      <c r="L340" s="293"/>
      <c r="M340" s="293"/>
      <c r="N340" s="293"/>
      <c r="O340" s="294"/>
      <c r="P340" s="13"/>
      <c r="Q340" s="13"/>
      <c r="R340" s="13"/>
      <c r="S340" s="13"/>
      <c r="T340" s="13"/>
      <c r="U340" s="13"/>
      <c r="V340" s="13"/>
      <c r="W340" s="13"/>
      <c r="X340" s="13"/>
      <c r="Y340" s="13"/>
      <c r="Z340" s="13"/>
    </row>
    <row r="341" spans="1:26" ht="12.75" customHeight="1" x14ac:dyDescent="0.2">
      <c r="A341" s="13"/>
      <c r="B341" s="293"/>
      <c r="C341" s="293"/>
      <c r="D341" s="293"/>
      <c r="E341" s="293"/>
      <c r="F341" s="293"/>
      <c r="G341" s="293"/>
      <c r="H341" s="293"/>
      <c r="I341" s="293"/>
      <c r="J341" s="293"/>
      <c r="K341" s="293"/>
      <c r="L341" s="293"/>
      <c r="M341" s="293"/>
      <c r="N341" s="293"/>
      <c r="O341" s="294"/>
      <c r="P341" s="13"/>
      <c r="Q341" s="13"/>
      <c r="R341" s="13"/>
      <c r="S341" s="13"/>
      <c r="T341" s="13"/>
      <c r="U341" s="13"/>
      <c r="V341" s="13"/>
      <c r="W341" s="13"/>
      <c r="X341" s="13"/>
      <c r="Y341" s="13"/>
      <c r="Z341" s="13"/>
    </row>
    <row r="342" spans="1:26" ht="12.75" customHeight="1" x14ac:dyDescent="0.2">
      <c r="A342" s="13"/>
      <c r="B342" s="293"/>
      <c r="C342" s="293"/>
      <c r="D342" s="293"/>
      <c r="E342" s="293"/>
      <c r="F342" s="293"/>
      <c r="G342" s="293"/>
      <c r="H342" s="293"/>
      <c r="I342" s="293"/>
      <c r="J342" s="293"/>
      <c r="K342" s="293"/>
      <c r="L342" s="293"/>
      <c r="M342" s="293"/>
      <c r="N342" s="293"/>
      <c r="O342" s="294"/>
      <c r="P342" s="13"/>
      <c r="Q342" s="13"/>
      <c r="R342" s="13"/>
      <c r="S342" s="13"/>
      <c r="T342" s="13"/>
      <c r="U342" s="13"/>
      <c r="V342" s="13"/>
      <c r="W342" s="13"/>
      <c r="X342" s="13"/>
      <c r="Y342" s="13"/>
      <c r="Z342" s="13"/>
    </row>
    <row r="343" spans="1:26" ht="12.75" customHeight="1" x14ac:dyDescent="0.2">
      <c r="A343" s="13"/>
      <c r="B343" s="293"/>
      <c r="C343" s="293"/>
      <c r="D343" s="293"/>
      <c r="E343" s="293"/>
      <c r="F343" s="293"/>
      <c r="G343" s="293"/>
      <c r="H343" s="293"/>
      <c r="I343" s="293"/>
      <c r="J343" s="293"/>
      <c r="K343" s="293"/>
      <c r="L343" s="293"/>
      <c r="M343" s="293"/>
      <c r="N343" s="293"/>
      <c r="O343" s="294"/>
      <c r="P343" s="13"/>
      <c r="Q343" s="13"/>
      <c r="R343" s="13"/>
      <c r="S343" s="13"/>
      <c r="T343" s="13"/>
      <c r="U343" s="13"/>
      <c r="V343" s="13"/>
      <c r="W343" s="13"/>
      <c r="X343" s="13"/>
      <c r="Y343" s="13"/>
      <c r="Z343" s="13"/>
    </row>
    <row r="344" spans="1:26" ht="12.75" customHeight="1" x14ac:dyDescent="0.2">
      <c r="A344" s="13"/>
      <c r="B344" s="293"/>
      <c r="C344" s="293"/>
      <c r="D344" s="293"/>
      <c r="E344" s="293"/>
      <c r="F344" s="293"/>
      <c r="G344" s="293"/>
      <c r="H344" s="293"/>
      <c r="I344" s="293"/>
      <c r="J344" s="293"/>
      <c r="K344" s="293"/>
      <c r="L344" s="293"/>
      <c r="M344" s="293"/>
      <c r="N344" s="293"/>
      <c r="O344" s="294"/>
      <c r="P344" s="13"/>
      <c r="Q344" s="13"/>
      <c r="R344" s="13"/>
      <c r="S344" s="13"/>
      <c r="T344" s="13"/>
      <c r="U344" s="13"/>
      <c r="V344" s="13"/>
      <c r="W344" s="13"/>
      <c r="X344" s="13"/>
      <c r="Y344" s="13"/>
      <c r="Z344" s="13"/>
    </row>
    <row r="345" spans="1:26" ht="12.75" customHeight="1" x14ac:dyDescent="0.2">
      <c r="A345" s="13"/>
      <c r="B345" s="293"/>
      <c r="C345" s="293"/>
      <c r="D345" s="293"/>
      <c r="E345" s="293"/>
      <c r="F345" s="293"/>
      <c r="G345" s="293"/>
      <c r="H345" s="293"/>
      <c r="I345" s="293"/>
      <c r="J345" s="293"/>
      <c r="K345" s="293"/>
      <c r="L345" s="293"/>
      <c r="M345" s="293"/>
      <c r="N345" s="293"/>
      <c r="O345" s="294"/>
      <c r="P345" s="13"/>
      <c r="Q345" s="13"/>
      <c r="R345" s="13"/>
      <c r="S345" s="13"/>
      <c r="T345" s="13"/>
      <c r="U345" s="13"/>
      <c r="V345" s="13"/>
      <c r="W345" s="13"/>
      <c r="X345" s="13"/>
      <c r="Y345" s="13"/>
      <c r="Z345" s="13"/>
    </row>
    <row r="346" spans="1:26" ht="12.75" customHeight="1" x14ac:dyDescent="0.2">
      <c r="A346" s="13"/>
      <c r="B346" s="293"/>
      <c r="C346" s="293"/>
      <c r="D346" s="293"/>
      <c r="E346" s="293"/>
      <c r="F346" s="293"/>
      <c r="G346" s="293"/>
      <c r="H346" s="293"/>
      <c r="I346" s="293"/>
      <c r="J346" s="293"/>
      <c r="K346" s="293"/>
      <c r="L346" s="293"/>
      <c r="M346" s="293"/>
      <c r="N346" s="293"/>
      <c r="O346" s="294"/>
      <c r="P346" s="13"/>
      <c r="Q346" s="13"/>
      <c r="R346" s="13"/>
      <c r="S346" s="13"/>
      <c r="T346" s="13"/>
      <c r="U346" s="13"/>
      <c r="V346" s="13"/>
      <c r="W346" s="13"/>
      <c r="X346" s="13"/>
      <c r="Y346" s="13"/>
      <c r="Z346" s="13"/>
    </row>
    <row r="347" spans="1:26" ht="12.75" customHeight="1" x14ac:dyDescent="0.2">
      <c r="A347" s="13"/>
      <c r="B347" s="293"/>
      <c r="C347" s="293"/>
      <c r="D347" s="293"/>
      <c r="E347" s="293"/>
      <c r="F347" s="293"/>
      <c r="G347" s="293"/>
      <c r="H347" s="293"/>
      <c r="I347" s="293"/>
      <c r="J347" s="293"/>
      <c r="K347" s="293"/>
      <c r="L347" s="293"/>
      <c r="M347" s="293"/>
      <c r="N347" s="293"/>
      <c r="O347" s="294"/>
      <c r="P347" s="13"/>
      <c r="Q347" s="13"/>
      <c r="R347" s="13"/>
      <c r="S347" s="13"/>
      <c r="T347" s="13"/>
      <c r="U347" s="13"/>
      <c r="V347" s="13"/>
      <c r="W347" s="13"/>
      <c r="X347" s="13"/>
      <c r="Y347" s="13"/>
      <c r="Z347" s="13"/>
    </row>
    <row r="348" spans="1:26" ht="12.75" customHeight="1" x14ac:dyDescent="0.2">
      <c r="A348" s="13"/>
      <c r="B348" s="293"/>
      <c r="C348" s="293"/>
      <c r="D348" s="293"/>
      <c r="E348" s="293"/>
      <c r="F348" s="293"/>
      <c r="G348" s="293"/>
      <c r="H348" s="293"/>
      <c r="I348" s="293"/>
      <c r="J348" s="293"/>
      <c r="K348" s="293"/>
      <c r="L348" s="293"/>
      <c r="M348" s="293"/>
      <c r="N348" s="293"/>
      <c r="O348" s="294"/>
      <c r="P348" s="13"/>
      <c r="Q348" s="13"/>
      <c r="R348" s="13"/>
      <c r="S348" s="13"/>
      <c r="T348" s="13"/>
      <c r="U348" s="13"/>
      <c r="V348" s="13"/>
      <c r="W348" s="13"/>
      <c r="X348" s="13"/>
      <c r="Y348" s="13"/>
      <c r="Z348" s="13"/>
    </row>
    <row r="349" spans="1:26" ht="12.75" customHeight="1" x14ac:dyDescent="0.2">
      <c r="A349" s="13"/>
      <c r="B349" s="293"/>
      <c r="C349" s="293"/>
      <c r="D349" s="293"/>
      <c r="E349" s="293"/>
      <c r="F349" s="293"/>
      <c r="G349" s="293"/>
      <c r="H349" s="293"/>
      <c r="I349" s="293"/>
      <c r="J349" s="293"/>
      <c r="K349" s="293"/>
      <c r="L349" s="293"/>
      <c r="M349" s="293"/>
      <c r="N349" s="293"/>
      <c r="O349" s="294"/>
      <c r="P349" s="13"/>
      <c r="Q349" s="13"/>
      <c r="R349" s="13"/>
      <c r="S349" s="13"/>
      <c r="T349" s="13"/>
      <c r="U349" s="13"/>
      <c r="V349" s="13"/>
      <c r="W349" s="13"/>
      <c r="X349" s="13"/>
      <c r="Y349" s="13"/>
      <c r="Z349" s="13"/>
    </row>
    <row r="350" spans="1:26" ht="12.75" customHeight="1" x14ac:dyDescent="0.2">
      <c r="A350" s="13"/>
      <c r="B350" s="293"/>
      <c r="C350" s="293"/>
      <c r="D350" s="293"/>
      <c r="E350" s="293"/>
      <c r="F350" s="293"/>
      <c r="G350" s="293"/>
      <c r="H350" s="293"/>
      <c r="I350" s="293"/>
      <c r="J350" s="293"/>
      <c r="K350" s="293"/>
      <c r="L350" s="293"/>
      <c r="M350" s="293"/>
      <c r="N350" s="293"/>
      <c r="O350" s="294"/>
      <c r="P350" s="13"/>
      <c r="Q350" s="13"/>
      <c r="R350" s="13"/>
      <c r="S350" s="13"/>
      <c r="T350" s="13"/>
      <c r="U350" s="13"/>
      <c r="V350" s="13"/>
      <c r="W350" s="13"/>
      <c r="X350" s="13"/>
      <c r="Y350" s="13"/>
      <c r="Z350" s="13"/>
    </row>
    <row r="351" spans="1:26" ht="12.75" customHeight="1" x14ac:dyDescent="0.2">
      <c r="A351" s="13"/>
      <c r="B351" s="293"/>
      <c r="C351" s="293"/>
      <c r="D351" s="293"/>
      <c r="E351" s="293"/>
      <c r="F351" s="293"/>
      <c r="G351" s="293"/>
      <c r="H351" s="293"/>
      <c r="I351" s="293"/>
      <c r="J351" s="293"/>
      <c r="K351" s="293"/>
      <c r="L351" s="293"/>
      <c r="M351" s="293"/>
      <c r="N351" s="293"/>
      <c r="O351" s="294"/>
      <c r="P351" s="13"/>
      <c r="Q351" s="13"/>
      <c r="R351" s="13"/>
      <c r="S351" s="13"/>
      <c r="T351" s="13"/>
      <c r="U351" s="13"/>
      <c r="V351" s="13"/>
      <c r="W351" s="13"/>
      <c r="X351" s="13"/>
      <c r="Y351" s="13"/>
      <c r="Z351" s="13"/>
    </row>
    <row r="352" spans="1:26" ht="12.75" customHeight="1" x14ac:dyDescent="0.2">
      <c r="A352" s="13"/>
      <c r="B352" s="293"/>
      <c r="C352" s="293"/>
      <c r="D352" s="293"/>
      <c r="E352" s="293"/>
      <c r="F352" s="293"/>
      <c r="G352" s="293"/>
      <c r="H352" s="293"/>
      <c r="I352" s="293"/>
      <c r="J352" s="293"/>
      <c r="K352" s="293"/>
      <c r="L352" s="293"/>
      <c r="M352" s="293"/>
      <c r="N352" s="293"/>
      <c r="O352" s="294"/>
      <c r="P352" s="13"/>
      <c r="Q352" s="13"/>
      <c r="R352" s="13"/>
      <c r="S352" s="13"/>
      <c r="T352" s="13"/>
      <c r="U352" s="13"/>
      <c r="V352" s="13"/>
      <c r="W352" s="13"/>
      <c r="X352" s="13"/>
      <c r="Y352" s="13"/>
      <c r="Z352" s="13"/>
    </row>
    <row r="353" spans="1:26" ht="12.75" customHeight="1" x14ac:dyDescent="0.2">
      <c r="A353" s="13"/>
      <c r="B353" s="293"/>
      <c r="C353" s="293"/>
      <c r="D353" s="293"/>
      <c r="E353" s="293"/>
      <c r="F353" s="293"/>
      <c r="G353" s="293"/>
      <c r="H353" s="293"/>
      <c r="I353" s="293"/>
      <c r="J353" s="293"/>
      <c r="K353" s="293"/>
      <c r="L353" s="293"/>
      <c r="M353" s="293"/>
      <c r="N353" s="293"/>
      <c r="O353" s="294"/>
      <c r="P353" s="13"/>
      <c r="Q353" s="13"/>
      <c r="R353" s="13"/>
      <c r="S353" s="13"/>
      <c r="T353" s="13"/>
      <c r="U353" s="13"/>
      <c r="V353" s="13"/>
      <c r="W353" s="13"/>
      <c r="X353" s="13"/>
      <c r="Y353" s="13"/>
      <c r="Z353" s="13"/>
    </row>
    <row r="354" spans="1:26" ht="12.75" customHeight="1" x14ac:dyDescent="0.2">
      <c r="A354" s="13"/>
      <c r="B354" s="293"/>
      <c r="C354" s="293"/>
      <c r="D354" s="293"/>
      <c r="E354" s="293"/>
      <c r="F354" s="293"/>
      <c r="G354" s="293"/>
      <c r="H354" s="293"/>
      <c r="I354" s="293"/>
      <c r="J354" s="293"/>
      <c r="K354" s="293"/>
      <c r="L354" s="293"/>
      <c r="M354" s="293"/>
      <c r="N354" s="293"/>
      <c r="O354" s="294"/>
      <c r="P354" s="13"/>
      <c r="Q354" s="13"/>
      <c r="R354" s="13"/>
      <c r="S354" s="13"/>
      <c r="T354" s="13"/>
      <c r="U354" s="13"/>
      <c r="V354" s="13"/>
      <c r="W354" s="13"/>
      <c r="X354" s="13"/>
      <c r="Y354" s="13"/>
      <c r="Z354" s="13"/>
    </row>
    <row r="355" spans="1:26" ht="12.75" customHeight="1" x14ac:dyDescent="0.2">
      <c r="A355" s="13"/>
      <c r="B355" s="293"/>
      <c r="C355" s="293"/>
      <c r="D355" s="293"/>
      <c r="E355" s="293"/>
      <c r="F355" s="293"/>
      <c r="G355" s="293"/>
      <c r="H355" s="293"/>
      <c r="I355" s="293"/>
      <c r="J355" s="293"/>
      <c r="K355" s="293"/>
      <c r="L355" s="293"/>
      <c r="M355" s="293"/>
      <c r="N355" s="293"/>
      <c r="O355" s="294"/>
      <c r="P355" s="13"/>
      <c r="Q355" s="13"/>
      <c r="R355" s="13"/>
      <c r="S355" s="13"/>
      <c r="T355" s="13"/>
      <c r="U355" s="13"/>
      <c r="V355" s="13"/>
      <c r="W355" s="13"/>
      <c r="X355" s="13"/>
      <c r="Y355" s="13"/>
      <c r="Z355" s="13"/>
    </row>
    <row r="356" spans="1:26" ht="12.75" customHeight="1" x14ac:dyDescent="0.2">
      <c r="A356" s="13"/>
      <c r="B356" s="293"/>
      <c r="C356" s="293"/>
      <c r="D356" s="293"/>
      <c r="E356" s="293"/>
      <c r="F356" s="293"/>
      <c r="G356" s="293"/>
      <c r="H356" s="293"/>
      <c r="I356" s="293"/>
      <c r="J356" s="293"/>
      <c r="K356" s="293"/>
      <c r="L356" s="293"/>
      <c r="M356" s="293"/>
      <c r="N356" s="293"/>
      <c r="O356" s="294"/>
      <c r="P356" s="13"/>
      <c r="Q356" s="13"/>
      <c r="R356" s="13"/>
      <c r="S356" s="13"/>
      <c r="T356" s="13"/>
      <c r="U356" s="13"/>
      <c r="V356" s="13"/>
      <c r="W356" s="13"/>
      <c r="X356" s="13"/>
      <c r="Y356" s="13"/>
      <c r="Z356" s="13"/>
    </row>
    <row r="357" spans="1:26" ht="12.75" customHeight="1" x14ac:dyDescent="0.2">
      <c r="A357" s="13"/>
      <c r="B357" s="293"/>
      <c r="C357" s="293"/>
      <c r="D357" s="293"/>
      <c r="E357" s="293"/>
      <c r="F357" s="293"/>
      <c r="G357" s="293"/>
      <c r="H357" s="293"/>
      <c r="I357" s="293"/>
      <c r="J357" s="293"/>
      <c r="K357" s="293"/>
      <c r="L357" s="293"/>
      <c r="M357" s="293"/>
      <c r="N357" s="293"/>
      <c r="O357" s="294"/>
      <c r="P357" s="13"/>
      <c r="Q357" s="13"/>
      <c r="R357" s="13"/>
      <c r="S357" s="13"/>
      <c r="T357" s="13"/>
      <c r="U357" s="13"/>
      <c r="V357" s="13"/>
      <c r="W357" s="13"/>
      <c r="X357" s="13"/>
      <c r="Y357" s="13"/>
      <c r="Z357" s="13"/>
    </row>
    <row r="358" spans="1:26" ht="12.75" customHeight="1" x14ac:dyDescent="0.2">
      <c r="A358" s="13"/>
      <c r="B358" s="293"/>
      <c r="C358" s="293"/>
      <c r="D358" s="293"/>
      <c r="E358" s="293"/>
      <c r="F358" s="293"/>
      <c r="G358" s="293"/>
      <c r="H358" s="293"/>
      <c r="I358" s="293"/>
      <c r="J358" s="293"/>
      <c r="K358" s="293"/>
      <c r="L358" s="293"/>
      <c r="M358" s="293"/>
      <c r="N358" s="293"/>
      <c r="O358" s="294"/>
      <c r="P358" s="13"/>
      <c r="Q358" s="13"/>
      <c r="R358" s="13"/>
      <c r="S358" s="13"/>
      <c r="T358" s="13"/>
      <c r="U358" s="13"/>
      <c r="V358" s="13"/>
      <c r="W358" s="13"/>
      <c r="X358" s="13"/>
      <c r="Y358" s="13"/>
      <c r="Z358" s="13"/>
    </row>
    <row r="359" spans="1:26" ht="12.75" customHeight="1" x14ac:dyDescent="0.2">
      <c r="A359" s="13"/>
      <c r="B359" s="293"/>
      <c r="C359" s="293"/>
      <c r="D359" s="293"/>
      <c r="E359" s="293"/>
      <c r="F359" s="293"/>
      <c r="G359" s="293"/>
      <c r="H359" s="293"/>
      <c r="I359" s="293"/>
      <c r="J359" s="293"/>
      <c r="K359" s="293"/>
      <c r="L359" s="293"/>
      <c r="M359" s="293"/>
      <c r="N359" s="293"/>
      <c r="O359" s="294"/>
      <c r="P359" s="13"/>
      <c r="Q359" s="13"/>
      <c r="R359" s="13"/>
      <c r="S359" s="13"/>
      <c r="T359" s="13"/>
      <c r="U359" s="13"/>
      <c r="V359" s="13"/>
      <c r="W359" s="13"/>
      <c r="X359" s="13"/>
      <c r="Y359" s="13"/>
      <c r="Z359" s="13"/>
    </row>
    <row r="360" spans="1:26" ht="12.75" customHeight="1" x14ac:dyDescent="0.2">
      <c r="A360" s="13"/>
      <c r="B360" s="293"/>
      <c r="C360" s="293"/>
      <c r="D360" s="293"/>
      <c r="E360" s="293"/>
      <c r="F360" s="293"/>
      <c r="G360" s="293"/>
      <c r="H360" s="293"/>
      <c r="I360" s="293"/>
      <c r="J360" s="293"/>
      <c r="K360" s="293"/>
      <c r="L360" s="293"/>
      <c r="M360" s="293"/>
      <c r="N360" s="293"/>
      <c r="O360" s="294"/>
      <c r="P360" s="13"/>
      <c r="Q360" s="13"/>
      <c r="R360" s="13"/>
      <c r="S360" s="13"/>
      <c r="T360" s="13"/>
      <c r="U360" s="13"/>
      <c r="V360" s="13"/>
      <c r="W360" s="13"/>
      <c r="X360" s="13"/>
      <c r="Y360" s="13"/>
      <c r="Z360" s="13"/>
    </row>
    <row r="361" spans="1:26" ht="12.75" customHeight="1" x14ac:dyDescent="0.2">
      <c r="A361" s="13"/>
      <c r="B361" s="293"/>
      <c r="C361" s="293"/>
      <c r="D361" s="293"/>
      <c r="E361" s="293"/>
      <c r="F361" s="293"/>
      <c r="G361" s="293"/>
      <c r="H361" s="293"/>
      <c r="I361" s="293"/>
      <c r="J361" s="293"/>
      <c r="K361" s="293"/>
      <c r="L361" s="293"/>
      <c r="M361" s="293"/>
      <c r="N361" s="293"/>
      <c r="O361" s="294"/>
      <c r="P361" s="13"/>
      <c r="Q361" s="13"/>
      <c r="R361" s="13"/>
      <c r="S361" s="13"/>
      <c r="T361" s="13"/>
      <c r="U361" s="13"/>
      <c r="V361" s="13"/>
      <c r="W361" s="13"/>
      <c r="X361" s="13"/>
      <c r="Y361" s="13"/>
      <c r="Z361" s="13"/>
    </row>
    <row r="362" spans="1:26" ht="12.75" customHeight="1" x14ac:dyDescent="0.2">
      <c r="A362" s="13"/>
      <c r="B362" s="293"/>
      <c r="C362" s="293"/>
      <c r="D362" s="293"/>
      <c r="E362" s="293"/>
      <c r="F362" s="293"/>
      <c r="G362" s="293"/>
      <c r="H362" s="293"/>
      <c r="I362" s="293"/>
      <c r="J362" s="293"/>
      <c r="K362" s="293"/>
      <c r="L362" s="293"/>
      <c r="M362" s="293"/>
      <c r="N362" s="293"/>
      <c r="O362" s="294"/>
      <c r="P362" s="13"/>
      <c r="Q362" s="13"/>
      <c r="R362" s="13"/>
      <c r="S362" s="13"/>
      <c r="T362" s="13"/>
      <c r="U362" s="13"/>
      <c r="V362" s="13"/>
      <c r="W362" s="13"/>
      <c r="X362" s="13"/>
      <c r="Y362" s="13"/>
      <c r="Z362" s="13"/>
    </row>
    <row r="363" spans="1:26" ht="12.75" customHeight="1" x14ac:dyDescent="0.2">
      <c r="A363" s="13"/>
      <c r="B363" s="293"/>
      <c r="C363" s="293"/>
      <c r="D363" s="293"/>
      <c r="E363" s="293"/>
      <c r="F363" s="293"/>
      <c r="G363" s="293"/>
      <c r="H363" s="293"/>
      <c r="I363" s="293"/>
      <c r="J363" s="293"/>
      <c r="K363" s="293"/>
      <c r="L363" s="293"/>
      <c r="M363" s="293"/>
      <c r="N363" s="293"/>
      <c r="O363" s="294"/>
      <c r="P363" s="13"/>
      <c r="Q363" s="13"/>
      <c r="R363" s="13"/>
      <c r="S363" s="13"/>
      <c r="T363" s="13"/>
      <c r="U363" s="13"/>
      <c r="V363" s="13"/>
      <c r="W363" s="13"/>
      <c r="X363" s="13"/>
      <c r="Y363" s="13"/>
      <c r="Z363" s="13"/>
    </row>
    <row r="364" spans="1:26" ht="12.75" customHeight="1" x14ac:dyDescent="0.2">
      <c r="A364" s="13"/>
      <c r="B364" s="293"/>
      <c r="C364" s="293"/>
      <c r="D364" s="293"/>
      <c r="E364" s="293"/>
      <c r="F364" s="293"/>
      <c r="G364" s="293"/>
      <c r="H364" s="293"/>
      <c r="I364" s="293"/>
      <c r="J364" s="293"/>
      <c r="K364" s="293"/>
      <c r="L364" s="293"/>
      <c r="M364" s="293"/>
      <c r="N364" s="293"/>
      <c r="O364" s="294"/>
      <c r="P364" s="13"/>
      <c r="Q364" s="13"/>
      <c r="R364" s="13"/>
      <c r="S364" s="13"/>
      <c r="T364" s="13"/>
      <c r="U364" s="13"/>
      <c r="V364" s="13"/>
      <c r="W364" s="13"/>
      <c r="X364" s="13"/>
      <c r="Y364" s="13"/>
      <c r="Z364" s="13"/>
    </row>
    <row r="365" spans="1:26" ht="12.75" customHeight="1" x14ac:dyDescent="0.2">
      <c r="A365" s="13"/>
      <c r="B365" s="293"/>
      <c r="C365" s="293"/>
      <c r="D365" s="293"/>
      <c r="E365" s="293"/>
      <c r="F365" s="293"/>
      <c r="G365" s="293"/>
      <c r="H365" s="293"/>
      <c r="I365" s="293"/>
      <c r="J365" s="293"/>
      <c r="K365" s="293"/>
      <c r="L365" s="293"/>
      <c r="M365" s="293"/>
      <c r="N365" s="293"/>
      <c r="O365" s="294"/>
      <c r="P365" s="13"/>
      <c r="Q365" s="13"/>
      <c r="R365" s="13"/>
      <c r="S365" s="13"/>
      <c r="T365" s="13"/>
      <c r="U365" s="13"/>
      <c r="V365" s="13"/>
      <c r="W365" s="13"/>
      <c r="X365" s="13"/>
      <c r="Y365" s="13"/>
      <c r="Z365" s="13"/>
    </row>
    <row r="366" spans="1:26" ht="12.75" customHeight="1" x14ac:dyDescent="0.2">
      <c r="A366" s="13"/>
      <c r="B366" s="293"/>
      <c r="C366" s="293"/>
      <c r="D366" s="293"/>
      <c r="E366" s="293"/>
      <c r="F366" s="293"/>
      <c r="G366" s="293"/>
      <c r="H366" s="293"/>
      <c r="I366" s="293"/>
      <c r="J366" s="293"/>
      <c r="K366" s="293"/>
      <c r="L366" s="293"/>
      <c r="M366" s="293"/>
      <c r="N366" s="293"/>
      <c r="O366" s="294"/>
      <c r="P366" s="13"/>
      <c r="Q366" s="13"/>
      <c r="R366" s="13"/>
      <c r="S366" s="13"/>
      <c r="T366" s="13"/>
      <c r="U366" s="13"/>
      <c r="V366" s="13"/>
      <c r="W366" s="13"/>
      <c r="X366" s="13"/>
      <c r="Y366" s="13"/>
      <c r="Z366" s="13"/>
    </row>
    <row r="367" spans="1:26" ht="12.75" customHeight="1" x14ac:dyDescent="0.2">
      <c r="A367" s="13"/>
      <c r="B367" s="293"/>
      <c r="C367" s="293"/>
      <c r="D367" s="293"/>
      <c r="E367" s="293"/>
      <c r="F367" s="293"/>
      <c r="G367" s="293"/>
      <c r="H367" s="293"/>
      <c r="I367" s="293"/>
      <c r="J367" s="293"/>
      <c r="K367" s="293"/>
      <c r="L367" s="293"/>
      <c r="M367" s="293"/>
      <c r="N367" s="293"/>
      <c r="O367" s="294"/>
      <c r="P367" s="13"/>
      <c r="Q367" s="13"/>
      <c r="R367" s="13"/>
      <c r="S367" s="13"/>
      <c r="T367" s="13"/>
      <c r="U367" s="13"/>
      <c r="V367" s="13"/>
      <c r="W367" s="13"/>
      <c r="X367" s="13"/>
      <c r="Y367" s="13"/>
      <c r="Z367" s="13"/>
    </row>
    <row r="368" spans="1:26" ht="12.75" customHeight="1" x14ac:dyDescent="0.2">
      <c r="A368" s="13"/>
      <c r="B368" s="293"/>
      <c r="C368" s="293"/>
      <c r="D368" s="293"/>
      <c r="E368" s="293"/>
      <c r="F368" s="293"/>
      <c r="G368" s="293"/>
      <c r="H368" s="293"/>
      <c r="I368" s="293"/>
      <c r="J368" s="293"/>
      <c r="K368" s="293"/>
      <c r="L368" s="293"/>
      <c r="M368" s="293"/>
      <c r="N368" s="293"/>
      <c r="O368" s="294"/>
      <c r="P368" s="13"/>
      <c r="Q368" s="13"/>
      <c r="R368" s="13"/>
      <c r="S368" s="13"/>
      <c r="T368" s="13"/>
      <c r="U368" s="13"/>
      <c r="V368" s="13"/>
      <c r="W368" s="13"/>
      <c r="X368" s="13"/>
      <c r="Y368" s="13"/>
      <c r="Z368" s="13"/>
    </row>
    <row r="369" spans="1:26" ht="12.75" customHeight="1" x14ac:dyDescent="0.2">
      <c r="A369" s="13"/>
      <c r="B369" s="293"/>
      <c r="C369" s="293"/>
      <c r="D369" s="293"/>
      <c r="E369" s="293"/>
      <c r="F369" s="293"/>
      <c r="G369" s="293"/>
      <c r="H369" s="293"/>
      <c r="I369" s="293"/>
      <c r="J369" s="293"/>
      <c r="K369" s="293"/>
      <c r="L369" s="293"/>
      <c r="M369" s="293"/>
      <c r="N369" s="293"/>
      <c r="O369" s="294"/>
      <c r="P369" s="13"/>
      <c r="Q369" s="13"/>
      <c r="R369" s="13"/>
      <c r="S369" s="13"/>
      <c r="T369" s="13"/>
      <c r="U369" s="13"/>
      <c r="V369" s="13"/>
      <c r="W369" s="13"/>
      <c r="X369" s="13"/>
      <c r="Y369" s="13"/>
      <c r="Z369" s="13"/>
    </row>
    <row r="370" spans="1:26" ht="12.75" customHeight="1" x14ac:dyDescent="0.2">
      <c r="A370" s="13"/>
      <c r="B370" s="293"/>
      <c r="C370" s="293"/>
      <c r="D370" s="293"/>
      <c r="E370" s="293"/>
      <c r="F370" s="293"/>
      <c r="G370" s="293"/>
      <c r="H370" s="293"/>
      <c r="I370" s="293"/>
      <c r="J370" s="293"/>
      <c r="K370" s="293"/>
      <c r="L370" s="293"/>
      <c r="M370" s="293"/>
      <c r="N370" s="293"/>
      <c r="O370" s="294"/>
      <c r="P370" s="13"/>
      <c r="Q370" s="13"/>
      <c r="R370" s="13"/>
      <c r="S370" s="13"/>
      <c r="T370" s="13"/>
      <c r="U370" s="13"/>
      <c r="V370" s="13"/>
      <c r="W370" s="13"/>
      <c r="X370" s="13"/>
      <c r="Y370" s="13"/>
      <c r="Z370" s="13"/>
    </row>
    <row r="371" spans="1:26" ht="12.75" customHeight="1" x14ac:dyDescent="0.2">
      <c r="A371" s="13"/>
      <c r="B371" s="293"/>
      <c r="C371" s="293"/>
      <c r="D371" s="293"/>
      <c r="E371" s="293"/>
      <c r="F371" s="293"/>
      <c r="G371" s="293"/>
      <c r="H371" s="293"/>
      <c r="I371" s="293"/>
      <c r="J371" s="293"/>
      <c r="K371" s="293"/>
      <c r="L371" s="293"/>
      <c r="M371" s="293"/>
      <c r="N371" s="293"/>
      <c r="O371" s="294"/>
      <c r="P371" s="13"/>
      <c r="Q371" s="13"/>
      <c r="R371" s="13"/>
      <c r="S371" s="13"/>
      <c r="T371" s="13"/>
      <c r="U371" s="13"/>
      <c r="V371" s="13"/>
      <c r="W371" s="13"/>
      <c r="X371" s="13"/>
      <c r="Y371" s="13"/>
      <c r="Z371" s="13"/>
    </row>
    <row r="372" spans="1:26" ht="12.75" customHeight="1" x14ac:dyDescent="0.2">
      <c r="A372" s="13"/>
      <c r="B372" s="293"/>
      <c r="C372" s="293"/>
      <c r="D372" s="293"/>
      <c r="E372" s="293"/>
      <c r="F372" s="293"/>
      <c r="G372" s="293"/>
      <c r="H372" s="293"/>
      <c r="I372" s="293"/>
      <c r="J372" s="293"/>
      <c r="K372" s="293"/>
      <c r="L372" s="293"/>
      <c r="M372" s="293"/>
      <c r="N372" s="293"/>
      <c r="O372" s="294"/>
      <c r="P372" s="13"/>
      <c r="Q372" s="13"/>
      <c r="R372" s="13"/>
      <c r="S372" s="13"/>
      <c r="T372" s="13"/>
      <c r="U372" s="13"/>
      <c r="V372" s="13"/>
      <c r="W372" s="13"/>
      <c r="X372" s="13"/>
      <c r="Y372" s="13"/>
      <c r="Z372" s="13"/>
    </row>
    <row r="373" spans="1:26" ht="12.75" customHeight="1" x14ac:dyDescent="0.2">
      <c r="A373" s="13"/>
      <c r="B373" s="293"/>
      <c r="C373" s="293"/>
      <c r="D373" s="293"/>
      <c r="E373" s="293"/>
      <c r="F373" s="293"/>
      <c r="G373" s="293"/>
      <c r="H373" s="293"/>
      <c r="I373" s="293"/>
      <c r="J373" s="293"/>
      <c r="K373" s="293"/>
      <c r="L373" s="293"/>
      <c r="M373" s="293"/>
      <c r="N373" s="293"/>
      <c r="O373" s="294"/>
      <c r="P373" s="13"/>
      <c r="Q373" s="13"/>
      <c r="R373" s="13"/>
      <c r="S373" s="13"/>
      <c r="T373" s="13"/>
      <c r="U373" s="13"/>
      <c r="V373" s="13"/>
      <c r="W373" s="13"/>
      <c r="X373" s="13"/>
      <c r="Y373" s="13"/>
      <c r="Z373" s="13"/>
    </row>
    <row r="374" spans="1:26" ht="12.75" customHeight="1" x14ac:dyDescent="0.2">
      <c r="A374" s="13"/>
      <c r="B374" s="293"/>
      <c r="C374" s="293"/>
      <c r="D374" s="293"/>
      <c r="E374" s="293"/>
      <c r="F374" s="293"/>
      <c r="G374" s="293"/>
      <c r="H374" s="293"/>
      <c r="I374" s="293"/>
      <c r="J374" s="293"/>
      <c r="K374" s="293"/>
      <c r="L374" s="293"/>
      <c r="M374" s="293"/>
      <c r="N374" s="293"/>
      <c r="O374" s="294"/>
      <c r="P374" s="13"/>
      <c r="Q374" s="13"/>
      <c r="R374" s="13"/>
      <c r="S374" s="13"/>
      <c r="T374" s="13"/>
      <c r="U374" s="13"/>
      <c r="V374" s="13"/>
      <c r="W374" s="13"/>
      <c r="X374" s="13"/>
      <c r="Y374" s="13"/>
      <c r="Z374" s="13"/>
    </row>
    <row r="375" spans="1:26" ht="12.75" customHeight="1" x14ac:dyDescent="0.2">
      <c r="A375" s="13"/>
      <c r="B375" s="293"/>
      <c r="C375" s="293"/>
      <c r="D375" s="293"/>
      <c r="E375" s="293"/>
      <c r="F375" s="293"/>
      <c r="G375" s="293"/>
      <c r="H375" s="293"/>
      <c r="I375" s="293"/>
      <c r="J375" s="293"/>
      <c r="K375" s="293"/>
      <c r="L375" s="293"/>
      <c r="M375" s="293"/>
      <c r="N375" s="293"/>
      <c r="O375" s="294"/>
      <c r="P375" s="13"/>
      <c r="Q375" s="13"/>
      <c r="R375" s="13"/>
      <c r="S375" s="13"/>
      <c r="T375" s="13"/>
      <c r="U375" s="13"/>
      <c r="V375" s="13"/>
      <c r="W375" s="13"/>
      <c r="X375" s="13"/>
      <c r="Y375" s="13"/>
      <c r="Z375" s="13"/>
    </row>
    <row r="376" spans="1:26" ht="12.75" customHeight="1" x14ac:dyDescent="0.2">
      <c r="A376" s="13"/>
      <c r="B376" s="293"/>
      <c r="C376" s="293"/>
      <c r="D376" s="293"/>
      <c r="E376" s="293"/>
      <c r="F376" s="293"/>
      <c r="G376" s="293"/>
      <c r="H376" s="293"/>
      <c r="I376" s="293"/>
      <c r="J376" s="293"/>
      <c r="K376" s="293"/>
      <c r="L376" s="293"/>
      <c r="M376" s="293"/>
      <c r="N376" s="293"/>
      <c r="O376" s="294"/>
      <c r="P376" s="13"/>
      <c r="Q376" s="13"/>
      <c r="R376" s="13"/>
      <c r="S376" s="13"/>
      <c r="T376" s="13"/>
      <c r="U376" s="13"/>
      <c r="V376" s="13"/>
      <c r="W376" s="13"/>
      <c r="X376" s="13"/>
      <c r="Y376" s="13"/>
      <c r="Z376" s="13"/>
    </row>
    <row r="377" spans="1:26" ht="12.75" customHeight="1" x14ac:dyDescent="0.2">
      <c r="A377" s="13"/>
      <c r="B377" s="293"/>
      <c r="C377" s="293"/>
      <c r="D377" s="293"/>
      <c r="E377" s="293"/>
      <c r="F377" s="293"/>
      <c r="G377" s="293"/>
      <c r="H377" s="293"/>
      <c r="I377" s="293"/>
      <c r="J377" s="293"/>
      <c r="K377" s="293"/>
      <c r="L377" s="293"/>
      <c r="M377" s="293"/>
      <c r="N377" s="293"/>
      <c r="O377" s="294"/>
      <c r="P377" s="13"/>
      <c r="Q377" s="13"/>
      <c r="R377" s="13"/>
      <c r="S377" s="13"/>
      <c r="T377" s="13"/>
      <c r="U377" s="13"/>
      <c r="V377" s="13"/>
      <c r="W377" s="13"/>
      <c r="X377" s="13"/>
      <c r="Y377" s="13"/>
      <c r="Z377" s="13"/>
    </row>
    <row r="378" spans="1:26" ht="12.75" customHeight="1" x14ac:dyDescent="0.2">
      <c r="A378" s="13"/>
      <c r="B378" s="293"/>
      <c r="C378" s="293"/>
      <c r="D378" s="293"/>
      <c r="E378" s="293"/>
      <c r="F378" s="293"/>
      <c r="G378" s="293"/>
      <c r="H378" s="293"/>
      <c r="I378" s="293"/>
      <c r="J378" s="293"/>
      <c r="K378" s="293"/>
      <c r="L378" s="293"/>
      <c r="M378" s="293"/>
      <c r="N378" s="293"/>
      <c r="O378" s="294"/>
      <c r="P378" s="13"/>
      <c r="Q378" s="13"/>
      <c r="R378" s="13"/>
      <c r="S378" s="13"/>
      <c r="T378" s="13"/>
      <c r="U378" s="13"/>
      <c r="V378" s="13"/>
      <c r="W378" s="13"/>
      <c r="X378" s="13"/>
      <c r="Y378" s="13"/>
      <c r="Z378" s="13"/>
    </row>
    <row r="379" spans="1:26" ht="12.75" customHeight="1" x14ac:dyDescent="0.2">
      <c r="A379" s="13"/>
      <c r="B379" s="293"/>
      <c r="C379" s="293"/>
      <c r="D379" s="293"/>
      <c r="E379" s="293"/>
      <c r="F379" s="293"/>
      <c r="G379" s="293"/>
      <c r="H379" s="293"/>
      <c r="I379" s="293"/>
      <c r="J379" s="293"/>
      <c r="K379" s="293"/>
      <c r="L379" s="293"/>
      <c r="M379" s="293"/>
      <c r="N379" s="293"/>
      <c r="O379" s="294"/>
      <c r="P379" s="13"/>
      <c r="Q379" s="13"/>
      <c r="R379" s="13"/>
      <c r="S379" s="13"/>
      <c r="T379" s="13"/>
      <c r="U379" s="13"/>
      <c r="V379" s="13"/>
      <c r="W379" s="13"/>
      <c r="X379" s="13"/>
      <c r="Y379" s="13"/>
      <c r="Z379" s="13"/>
    </row>
    <row r="380" spans="1:26" ht="12.75" customHeight="1" x14ac:dyDescent="0.2">
      <c r="A380" s="13"/>
      <c r="B380" s="293"/>
      <c r="C380" s="293"/>
      <c r="D380" s="293"/>
      <c r="E380" s="293"/>
      <c r="F380" s="293"/>
      <c r="G380" s="293"/>
      <c r="H380" s="293"/>
      <c r="I380" s="293"/>
      <c r="J380" s="293"/>
      <c r="K380" s="293"/>
      <c r="L380" s="293"/>
      <c r="M380" s="293"/>
      <c r="N380" s="293"/>
      <c r="O380" s="294"/>
      <c r="P380" s="13"/>
      <c r="Q380" s="13"/>
      <c r="R380" s="13"/>
      <c r="S380" s="13"/>
      <c r="T380" s="13"/>
      <c r="U380" s="13"/>
      <c r="V380" s="13"/>
      <c r="W380" s="13"/>
      <c r="X380" s="13"/>
      <c r="Y380" s="13"/>
      <c r="Z380" s="13"/>
    </row>
    <row r="381" spans="1:26" ht="12.75" customHeight="1" x14ac:dyDescent="0.2">
      <c r="A381" s="13"/>
      <c r="B381" s="293"/>
      <c r="C381" s="293"/>
      <c r="D381" s="293"/>
      <c r="E381" s="293"/>
      <c r="F381" s="293"/>
      <c r="G381" s="293"/>
      <c r="H381" s="293"/>
      <c r="I381" s="293"/>
      <c r="J381" s="293"/>
      <c r="K381" s="293"/>
      <c r="L381" s="293"/>
      <c r="M381" s="293"/>
      <c r="N381" s="293"/>
      <c r="O381" s="294"/>
      <c r="P381" s="13"/>
      <c r="Q381" s="13"/>
      <c r="R381" s="13"/>
      <c r="S381" s="13"/>
      <c r="T381" s="13"/>
      <c r="U381" s="13"/>
      <c r="V381" s="13"/>
      <c r="W381" s="13"/>
      <c r="X381" s="13"/>
      <c r="Y381" s="13"/>
      <c r="Z381" s="13"/>
    </row>
    <row r="382" spans="1:26" ht="12.75" customHeight="1" x14ac:dyDescent="0.2">
      <c r="A382" s="13"/>
      <c r="B382" s="293"/>
      <c r="C382" s="293"/>
      <c r="D382" s="293"/>
      <c r="E382" s="293"/>
      <c r="F382" s="293"/>
      <c r="G382" s="293"/>
      <c r="H382" s="293"/>
      <c r="I382" s="293"/>
      <c r="J382" s="293"/>
      <c r="K382" s="293"/>
      <c r="L382" s="293"/>
      <c r="M382" s="293"/>
      <c r="N382" s="293"/>
      <c r="O382" s="294"/>
      <c r="P382" s="13"/>
      <c r="Q382" s="13"/>
      <c r="R382" s="13"/>
      <c r="S382" s="13"/>
      <c r="T382" s="13"/>
      <c r="U382" s="13"/>
      <c r="V382" s="13"/>
      <c r="W382" s="13"/>
      <c r="X382" s="13"/>
      <c r="Y382" s="13"/>
      <c r="Z382" s="13"/>
    </row>
    <row r="383" spans="1:26" ht="12.75" customHeight="1" x14ac:dyDescent="0.2">
      <c r="A383" s="13"/>
      <c r="B383" s="293"/>
      <c r="C383" s="293"/>
      <c r="D383" s="293"/>
      <c r="E383" s="293"/>
      <c r="F383" s="293"/>
      <c r="G383" s="293"/>
      <c r="H383" s="293"/>
      <c r="I383" s="293"/>
      <c r="J383" s="293"/>
      <c r="K383" s="293"/>
      <c r="L383" s="293"/>
      <c r="M383" s="293"/>
      <c r="N383" s="293"/>
      <c r="O383" s="294"/>
      <c r="P383" s="13"/>
      <c r="Q383" s="13"/>
      <c r="R383" s="13"/>
      <c r="S383" s="13"/>
      <c r="T383" s="13"/>
      <c r="U383" s="13"/>
      <c r="V383" s="13"/>
      <c r="W383" s="13"/>
      <c r="X383" s="13"/>
      <c r="Y383" s="13"/>
      <c r="Z383" s="13"/>
    </row>
    <row r="384" spans="1:26" ht="12.75" customHeight="1" x14ac:dyDescent="0.2">
      <c r="A384" s="13"/>
      <c r="B384" s="293"/>
      <c r="C384" s="293"/>
      <c r="D384" s="293"/>
      <c r="E384" s="293"/>
      <c r="F384" s="293"/>
      <c r="G384" s="293"/>
      <c r="H384" s="293"/>
      <c r="I384" s="293"/>
      <c r="J384" s="293"/>
      <c r="K384" s="293"/>
      <c r="L384" s="293"/>
      <c r="M384" s="293"/>
      <c r="N384" s="293"/>
      <c r="O384" s="294"/>
      <c r="P384" s="13"/>
      <c r="Q384" s="13"/>
      <c r="R384" s="13"/>
      <c r="S384" s="13"/>
      <c r="T384" s="13"/>
      <c r="U384" s="13"/>
      <c r="V384" s="13"/>
      <c r="W384" s="13"/>
      <c r="X384" s="13"/>
      <c r="Y384" s="13"/>
      <c r="Z384" s="13"/>
    </row>
    <row r="385" spans="1:26" ht="12.75" customHeight="1" x14ac:dyDescent="0.2">
      <c r="A385" s="13"/>
      <c r="B385" s="293"/>
      <c r="C385" s="293"/>
      <c r="D385" s="293"/>
      <c r="E385" s="293"/>
      <c r="F385" s="293"/>
      <c r="G385" s="293"/>
      <c r="H385" s="293"/>
      <c r="I385" s="293"/>
      <c r="J385" s="293"/>
      <c r="K385" s="293"/>
      <c r="L385" s="293"/>
      <c r="M385" s="293"/>
      <c r="N385" s="293"/>
      <c r="O385" s="294"/>
      <c r="P385" s="13"/>
      <c r="Q385" s="13"/>
      <c r="R385" s="13"/>
      <c r="S385" s="13"/>
      <c r="T385" s="13"/>
      <c r="U385" s="13"/>
      <c r="V385" s="13"/>
      <c r="W385" s="13"/>
      <c r="X385" s="13"/>
      <c r="Y385" s="13"/>
      <c r="Z385" s="13"/>
    </row>
    <row r="386" spans="1:26" ht="12.75" customHeight="1" x14ac:dyDescent="0.2">
      <c r="A386" s="13"/>
      <c r="B386" s="293"/>
      <c r="C386" s="293"/>
      <c r="D386" s="293"/>
      <c r="E386" s="293"/>
      <c r="F386" s="293"/>
      <c r="G386" s="293"/>
      <c r="H386" s="293"/>
      <c r="I386" s="293"/>
      <c r="J386" s="293"/>
      <c r="K386" s="293"/>
      <c r="L386" s="293"/>
      <c r="M386" s="293"/>
      <c r="N386" s="293"/>
      <c r="O386" s="294"/>
      <c r="P386" s="13"/>
      <c r="Q386" s="13"/>
      <c r="R386" s="13"/>
      <c r="S386" s="13"/>
      <c r="T386" s="13"/>
      <c r="U386" s="13"/>
      <c r="V386" s="13"/>
      <c r="W386" s="13"/>
      <c r="X386" s="13"/>
      <c r="Y386" s="13"/>
      <c r="Z386" s="13"/>
    </row>
    <row r="387" spans="1:26" ht="12.75" customHeight="1" x14ac:dyDescent="0.2">
      <c r="A387" s="13"/>
      <c r="B387" s="293"/>
      <c r="C387" s="293"/>
      <c r="D387" s="293"/>
      <c r="E387" s="293"/>
      <c r="F387" s="293"/>
      <c r="G387" s="293"/>
      <c r="H387" s="293"/>
      <c r="I387" s="293"/>
      <c r="J387" s="293"/>
      <c r="K387" s="293"/>
      <c r="L387" s="293"/>
      <c r="M387" s="293"/>
      <c r="N387" s="293"/>
      <c r="O387" s="294"/>
      <c r="P387" s="13"/>
      <c r="Q387" s="13"/>
      <c r="R387" s="13"/>
      <c r="S387" s="13"/>
      <c r="T387" s="13"/>
      <c r="U387" s="13"/>
      <c r="V387" s="13"/>
      <c r="W387" s="13"/>
      <c r="X387" s="13"/>
      <c r="Y387" s="13"/>
      <c r="Z387" s="13"/>
    </row>
    <row r="388" spans="1:26" ht="12.75" customHeight="1" x14ac:dyDescent="0.2">
      <c r="A388" s="13"/>
      <c r="B388" s="293"/>
      <c r="C388" s="293"/>
      <c r="D388" s="293"/>
      <c r="E388" s="293"/>
      <c r="F388" s="293"/>
      <c r="G388" s="293"/>
      <c r="H388" s="293"/>
      <c r="I388" s="293"/>
      <c r="J388" s="293"/>
      <c r="K388" s="293"/>
      <c r="L388" s="293"/>
      <c r="M388" s="293"/>
      <c r="N388" s="293"/>
      <c r="O388" s="294"/>
      <c r="P388" s="13"/>
      <c r="Q388" s="13"/>
      <c r="R388" s="13"/>
      <c r="S388" s="13"/>
      <c r="T388" s="13"/>
      <c r="U388" s="13"/>
      <c r="V388" s="13"/>
      <c r="W388" s="13"/>
      <c r="X388" s="13"/>
      <c r="Y388" s="13"/>
      <c r="Z388" s="13"/>
    </row>
    <row r="389" spans="1:26" ht="12.75" customHeight="1" x14ac:dyDescent="0.2">
      <c r="A389" s="13"/>
      <c r="B389" s="293"/>
      <c r="C389" s="293"/>
      <c r="D389" s="293"/>
      <c r="E389" s="293"/>
      <c r="F389" s="293"/>
      <c r="G389" s="293"/>
      <c r="H389" s="293"/>
      <c r="I389" s="293"/>
      <c r="J389" s="293"/>
      <c r="K389" s="293"/>
      <c r="L389" s="293"/>
      <c r="M389" s="293"/>
      <c r="N389" s="293"/>
      <c r="O389" s="294"/>
      <c r="P389" s="13"/>
      <c r="Q389" s="13"/>
      <c r="R389" s="13"/>
      <c r="S389" s="13"/>
      <c r="T389" s="13"/>
      <c r="U389" s="13"/>
      <c r="V389" s="13"/>
      <c r="W389" s="13"/>
      <c r="X389" s="13"/>
      <c r="Y389" s="13"/>
      <c r="Z389" s="13"/>
    </row>
    <row r="390" spans="1:26" ht="12.75" customHeight="1" x14ac:dyDescent="0.2">
      <c r="A390" s="13"/>
      <c r="B390" s="293"/>
      <c r="C390" s="293"/>
      <c r="D390" s="293"/>
      <c r="E390" s="293"/>
      <c r="F390" s="293"/>
      <c r="G390" s="293"/>
      <c r="H390" s="293"/>
      <c r="I390" s="293"/>
      <c r="J390" s="293"/>
      <c r="K390" s="293"/>
      <c r="L390" s="293"/>
      <c r="M390" s="293"/>
      <c r="N390" s="293"/>
      <c r="O390" s="294"/>
      <c r="P390" s="13"/>
      <c r="Q390" s="13"/>
      <c r="R390" s="13"/>
      <c r="S390" s="13"/>
      <c r="T390" s="13"/>
      <c r="U390" s="13"/>
      <c r="V390" s="13"/>
      <c r="W390" s="13"/>
      <c r="X390" s="13"/>
      <c r="Y390" s="13"/>
      <c r="Z390" s="13"/>
    </row>
    <row r="391" spans="1:26" ht="12.75" customHeight="1" x14ac:dyDescent="0.2">
      <c r="A391" s="13"/>
      <c r="B391" s="293"/>
      <c r="C391" s="293"/>
      <c r="D391" s="293"/>
      <c r="E391" s="293"/>
      <c r="F391" s="293"/>
      <c r="G391" s="293"/>
      <c r="H391" s="293"/>
      <c r="I391" s="293"/>
      <c r="J391" s="293"/>
      <c r="K391" s="293"/>
      <c r="L391" s="293"/>
      <c r="M391" s="293"/>
      <c r="N391" s="293"/>
      <c r="O391" s="294"/>
      <c r="P391" s="13"/>
      <c r="Q391" s="13"/>
      <c r="R391" s="13"/>
      <c r="S391" s="13"/>
      <c r="T391" s="13"/>
      <c r="U391" s="13"/>
      <c r="V391" s="13"/>
      <c r="W391" s="13"/>
      <c r="X391" s="13"/>
      <c r="Y391" s="13"/>
      <c r="Z391" s="13"/>
    </row>
    <row r="392" spans="1:26" ht="12.75" customHeight="1" x14ac:dyDescent="0.2">
      <c r="A392" s="13"/>
      <c r="B392" s="293"/>
      <c r="C392" s="293"/>
      <c r="D392" s="293"/>
      <c r="E392" s="293"/>
      <c r="F392" s="293"/>
      <c r="G392" s="293"/>
      <c r="H392" s="293"/>
      <c r="I392" s="293"/>
      <c r="J392" s="293"/>
      <c r="K392" s="293"/>
      <c r="L392" s="293"/>
      <c r="M392" s="293"/>
      <c r="N392" s="293"/>
      <c r="O392" s="294"/>
      <c r="P392" s="13"/>
      <c r="Q392" s="13"/>
      <c r="R392" s="13"/>
      <c r="S392" s="13"/>
      <c r="T392" s="13"/>
      <c r="U392" s="13"/>
      <c r="V392" s="13"/>
      <c r="W392" s="13"/>
      <c r="X392" s="13"/>
      <c r="Y392" s="13"/>
      <c r="Z392" s="13"/>
    </row>
    <row r="393" spans="1:26" ht="12.75" customHeight="1" x14ac:dyDescent="0.2">
      <c r="A393" s="13"/>
      <c r="B393" s="293"/>
      <c r="C393" s="293"/>
      <c r="D393" s="293"/>
      <c r="E393" s="293"/>
      <c r="F393" s="293"/>
      <c r="G393" s="293"/>
      <c r="H393" s="293"/>
      <c r="I393" s="293"/>
      <c r="J393" s="293"/>
      <c r="K393" s="293"/>
      <c r="L393" s="293"/>
      <c r="M393" s="293"/>
      <c r="N393" s="293"/>
      <c r="O393" s="294"/>
      <c r="P393" s="13"/>
      <c r="Q393" s="13"/>
      <c r="R393" s="13"/>
      <c r="S393" s="13"/>
      <c r="T393" s="13"/>
      <c r="U393" s="13"/>
      <c r="V393" s="13"/>
      <c r="W393" s="13"/>
      <c r="X393" s="13"/>
      <c r="Y393" s="13"/>
      <c r="Z393" s="13"/>
    </row>
    <row r="394" spans="1:26" ht="12.75" customHeight="1" x14ac:dyDescent="0.2">
      <c r="A394" s="13"/>
      <c r="B394" s="293"/>
      <c r="C394" s="293"/>
      <c r="D394" s="293"/>
      <c r="E394" s="293"/>
      <c r="F394" s="293"/>
      <c r="G394" s="293"/>
      <c r="H394" s="293"/>
      <c r="I394" s="293"/>
      <c r="J394" s="293"/>
      <c r="K394" s="293"/>
      <c r="L394" s="293"/>
      <c r="M394" s="293"/>
      <c r="N394" s="293"/>
      <c r="O394" s="294"/>
      <c r="P394" s="13"/>
      <c r="Q394" s="13"/>
      <c r="R394" s="13"/>
      <c r="S394" s="13"/>
      <c r="T394" s="13"/>
      <c r="U394" s="13"/>
      <c r="V394" s="13"/>
      <c r="W394" s="13"/>
      <c r="X394" s="13"/>
      <c r="Y394" s="13"/>
      <c r="Z394" s="13"/>
    </row>
    <row r="395" spans="1:26" ht="12.75" customHeight="1" x14ac:dyDescent="0.2">
      <c r="A395" s="13"/>
      <c r="B395" s="293"/>
      <c r="C395" s="293"/>
      <c r="D395" s="293"/>
      <c r="E395" s="293"/>
      <c r="F395" s="293"/>
      <c r="G395" s="293"/>
      <c r="H395" s="293"/>
      <c r="I395" s="293"/>
      <c r="J395" s="293"/>
      <c r="K395" s="293"/>
      <c r="L395" s="293"/>
      <c r="M395" s="293"/>
      <c r="N395" s="293"/>
      <c r="O395" s="294"/>
      <c r="P395" s="13"/>
      <c r="Q395" s="13"/>
      <c r="R395" s="13"/>
      <c r="S395" s="13"/>
      <c r="T395" s="13"/>
      <c r="U395" s="13"/>
      <c r="V395" s="13"/>
      <c r="W395" s="13"/>
      <c r="X395" s="13"/>
      <c r="Y395" s="13"/>
      <c r="Z395" s="13"/>
    </row>
    <row r="396" spans="1:26" ht="12.75" customHeight="1" x14ac:dyDescent="0.2">
      <c r="A396" s="13"/>
      <c r="B396" s="293"/>
      <c r="C396" s="293"/>
      <c r="D396" s="293"/>
      <c r="E396" s="293"/>
      <c r="F396" s="293"/>
      <c r="G396" s="293"/>
      <c r="H396" s="293"/>
      <c r="I396" s="293"/>
      <c r="J396" s="293"/>
      <c r="K396" s="293"/>
      <c r="L396" s="293"/>
      <c r="M396" s="293"/>
      <c r="N396" s="293"/>
      <c r="O396" s="294"/>
      <c r="P396" s="13"/>
      <c r="Q396" s="13"/>
      <c r="R396" s="13"/>
      <c r="S396" s="13"/>
      <c r="T396" s="13"/>
      <c r="U396" s="13"/>
      <c r="V396" s="13"/>
      <c r="W396" s="13"/>
      <c r="X396" s="13"/>
      <c r="Y396" s="13"/>
      <c r="Z396" s="13"/>
    </row>
    <row r="397" spans="1:26" ht="12.75" customHeight="1" x14ac:dyDescent="0.2">
      <c r="A397" s="13"/>
      <c r="B397" s="293"/>
      <c r="C397" s="293"/>
      <c r="D397" s="293"/>
      <c r="E397" s="293"/>
      <c r="F397" s="293"/>
      <c r="G397" s="293"/>
      <c r="H397" s="293"/>
      <c r="I397" s="293"/>
      <c r="J397" s="293"/>
      <c r="K397" s="293"/>
      <c r="L397" s="293"/>
      <c r="M397" s="293"/>
      <c r="N397" s="293"/>
      <c r="O397" s="294"/>
      <c r="P397" s="13"/>
      <c r="Q397" s="13"/>
      <c r="R397" s="13"/>
      <c r="S397" s="13"/>
      <c r="T397" s="13"/>
      <c r="U397" s="13"/>
      <c r="V397" s="13"/>
      <c r="W397" s="13"/>
      <c r="X397" s="13"/>
      <c r="Y397" s="13"/>
      <c r="Z397" s="13"/>
    </row>
    <row r="398" spans="1:26" ht="12.75" customHeight="1" x14ac:dyDescent="0.2">
      <c r="A398" s="13"/>
      <c r="B398" s="293"/>
      <c r="C398" s="293"/>
      <c r="D398" s="293"/>
      <c r="E398" s="293"/>
      <c r="F398" s="293"/>
      <c r="G398" s="293"/>
      <c r="H398" s="293"/>
      <c r="I398" s="293"/>
      <c r="J398" s="293"/>
      <c r="K398" s="293"/>
      <c r="L398" s="293"/>
      <c r="M398" s="293"/>
      <c r="N398" s="293"/>
      <c r="O398" s="294"/>
      <c r="P398" s="13"/>
      <c r="Q398" s="13"/>
      <c r="R398" s="13"/>
      <c r="S398" s="13"/>
      <c r="T398" s="13"/>
      <c r="U398" s="13"/>
      <c r="V398" s="13"/>
      <c r="W398" s="13"/>
      <c r="X398" s="13"/>
      <c r="Y398" s="13"/>
      <c r="Z398" s="13"/>
    </row>
    <row r="399" spans="1:26" ht="12.75" customHeight="1" x14ac:dyDescent="0.2">
      <c r="A399" s="13"/>
      <c r="B399" s="293"/>
      <c r="C399" s="293"/>
      <c r="D399" s="293"/>
      <c r="E399" s="293"/>
      <c r="F399" s="293"/>
      <c r="G399" s="293"/>
      <c r="H399" s="293"/>
      <c r="I399" s="293"/>
      <c r="J399" s="293"/>
      <c r="K399" s="293"/>
      <c r="L399" s="293"/>
      <c r="M399" s="293"/>
      <c r="N399" s="293"/>
      <c r="O399" s="294"/>
      <c r="P399" s="13"/>
      <c r="Q399" s="13"/>
      <c r="R399" s="13"/>
      <c r="S399" s="13"/>
      <c r="T399" s="13"/>
      <c r="U399" s="13"/>
      <c r="V399" s="13"/>
      <c r="W399" s="13"/>
      <c r="X399" s="13"/>
      <c r="Y399" s="13"/>
      <c r="Z399" s="13"/>
    </row>
    <row r="400" spans="1:26" ht="12.75" customHeight="1" x14ac:dyDescent="0.2">
      <c r="A400" s="13"/>
      <c r="B400" s="293"/>
      <c r="C400" s="293"/>
      <c r="D400" s="293"/>
      <c r="E400" s="293"/>
      <c r="F400" s="293"/>
      <c r="G400" s="293"/>
      <c r="H400" s="293"/>
      <c r="I400" s="293"/>
      <c r="J400" s="293"/>
      <c r="K400" s="293"/>
      <c r="L400" s="293"/>
      <c r="M400" s="293"/>
      <c r="N400" s="293"/>
      <c r="O400" s="294"/>
      <c r="P400" s="13"/>
      <c r="Q400" s="13"/>
      <c r="R400" s="13"/>
      <c r="S400" s="13"/>
      <c r="T400" s="13"/>
      <c r="U400" s="13"/>
      <c r="V400" s="13"/>
      <c r="W400" s="13"/>
      <c r="X400" s="13"/>
      <c r="Y400" s="13"/>
      <c r="Z400" s="13"/>
    </row>
    <row r="401" spans="1:26" ht="12.75" customHeight="1" x14ac:dyDescent="0.2">
      <c r="A401" s="13"/>
      <c r="B401" s="293"/>
      <c r="C401" s="293"/>
      <c r="D401" s="293"/>
      <c r="E401" s="293"/>
      <c r="F401" s="293"/>
      <c r="G401" s="293"/>
      <c r="H401" s="293"/>
      <c r="I401" s="293"/>
      <c r="J401" s="293"/>
      <c r="K401" s="293"/>
      <c r="L401" s="293"/>
      <c r="M401" s="293"/>
      <c r="N401" s="293"/>
      <c r="O401" s="294"/>
      <c r="P401" s="13"/>
      <c r="Q401" s="13"/>
      <c r="R401" s="13"/>
      <c r="S401" s="13"/>
      <c r="T401" s="13"/>
      <c r="U401" s="13"/>
      <c r="V401" s="13"/>
      <c r="W401" s="13"/>
      <c r="X401" s="13"/>
      <c r="Y401" s="13"/>
      <c r="Z401" s="13"/>
    </row>
    <row r="402" spans="1:26" ht="12.75" customHeight="1" x14ac:dyDescent="0.2">
      <c r="A402" s="13"/>
      <c r="B402" s="293"/>
      <c r="C402" s="293"/>
      <c r="D402" s="293"/>
      <c r="E402" s="293"/>
      <c r="F402" s="293"/>
      <c r="G402" s="293"/>
      <c r="H402" s="293"/>
      <c r="I402" s="293"/>
      <c r="J402" s="293"/>
      <c r="K402" s="293"/>
      <c r="L402" s="293"/>
      <c r="M402" s="293"/>
      <c r="N402" s="293"/>
      <c r="O402" s="294"/>
      <c r="P402" s="13"/>
      <c r="Q402" s="13"/>
      <c r="R402" s="13"/>
      <c r="S402" s="13"/>
      <c r="T402" s="13"/>
      <c r="U402" s="13"/>
      <c r="V402" s="13"/>
      <c r="W402" s="13"/>
      <c r="X402" s="13"/>
      <c r="Y402" s="13"/>
      <c r="Z402" s="13"/>
    </row>
    <row r="403" spans="1:26" ht="12.75" customHeight="1" x14ac:dyDescent="0.2">
      <c r="A403" s="13"/>
      <c r="B403" s="293"/>
      <c r="C403" s="293"/>
      <c r="D403" s="293"/>
      <c r="E403" s="293"/>
      <c r="F403" s="293"/>
      <c r="G403" s="293"/>
      <c r="H403" s="293"/>
      <c r="I403" s="293"/>
      <c r="J403" s="293"/>
      <c r="K403" s="293"/>
      <c r="L403" s="293"/>
      <c r="M403" s="293"/>
      <c r="N403" s="293"/>
      <c r="O403" s="294"/>
      <c r="P403" s="13"/>
      <c r="Q403" s="13"/>
      <c r="R403" s="13"/>
      <c r="S403" s="13"/>
      <c r="T403" s="13"/>
      <c r="U403" s="13"/>
      <c r="V403" s="13"/>
      <c r="W403" s="13"/>
      <c r="X403" s="13"/>
      <c r="Y403" s="13"/>
      <c r="Z403" s="13"/>
    </row>
    <row r="404" spans="1:26" ht="12.75" customHeight="1" x14ac:dyDescent="0.2">
      <c r="A404" s="13"/>
      <c r="B404" s="293"/>
      <c r="C404" s="293"/>
      <c r="D404" s="293"/>
      <c r="E404" s="293"/>
      <c r="F404" s="293"/>
      <c r="G404" s="293"/>
      <c r="H404" s="293"/>
      <c r="I404" s="293"/>
      <c r="J404" s="293"/>
      <c r="K404" s="293"/>
      <c r="L404" s="293"/>
      <c r="M404" s="293"/>
      <c r="N404" s="293"/>
      <c r="O404" s="294"/>
      <c r="P404" s="13"/>
      <c r="Q404" s="13"/>
      <c r="R404" s="13"/>
      <c r="S404" s="13"/>
      <c r="T404" s="13"/>
      <c r="U404" s="13"/>
      <c r="V404" s="13"/>
      <c r="W404" s="13"/>
      <c r="X404" s="13"/>
      <c r="Y404" s="13"/>
      <c r="Z404" s="13"/>
    </row>
    <row r="405" spans="1:26" ht="12.75" customHeight="1" x14ac:dyDescent="0.2">
      <c r="A405" s="13"/>
      <c r="B405" s="293"/>
      <c r="C405" s="293"/>
      <c r="D405" s="293"/>
      <c r="E405" s="293"/>
      <c r="F405" s="293"/>
      <c r="G405" s="293"/>
      <c r="H405" s="293"/>
      <c r="I405" s="293"/>
      <c r="J405" s="293"/>
      <c r="K405" s="293"/>
      <c r="L405" s="293"/>
      <c r="M405" s="293"/>
      <c r="N405" s="293"/>
      <c r="O405" s="294"/>
      <c r="P405" s="13"/>
      <c r="Q405" s="13"/>
      <c r="R405" s="13"/>
      <c r="S405" s="13"/>
      <c r="T405" s="13"/>
      <c r="U405" s="13"/>
      <c r="V405" s="13"/>
      <c r="W405" s="13"/>
      <c r="X405" s="13"/>
      <c r="Y405" s="13"/>
      <c r="Z405" s="13"/>
    </row>
    <row r="406" spans="1:26" ht="12.75" customHeight="1" x14ac:dyDescent="0.2">
      <c r="A406" s="13"/>
      <c r="B406" s="293"/>
      <c r="C406" s="293"/>
      <c r="D406" s="293"/>
      <c r="E406" s="293"/>
      <c r="F406" s="293"/>
      <c r="G406" s="293"/>
      <c r="H406" s="293"/>
      <c r="I406" s="293"/>
      <c r="J406" s="293"/>
      <c r="K406" s="293"/>
      <c r="L406" s="293"/>
      <c r="M406" s="293"/>
      <c r="N406" s="293"/>
      <c r="O406" s="294"/>
      <c r="P406" s="13"/>
      <c r="Q406" s="13"/>
      <c r="R406" s="13"/>
      <c r="S406" s="13"/>
      <c r="T406" s="13"/>
      <c r="U406" s="13"/>
      <c r="V406" s="13"/>
      <c r="W406" s="13"/>
      <c r="X406" s="13"/>
      <c r="Y406" s="13"/>
      <c r="Z406" s="13"/>
    </row>
    <row r="407" spans="1:26" ht="12.75" customHeight="1" x14ac:dyDescent="0.2">
      <c r="A407" s="13"/>
      <c r="B407" s="293"/>
      <c r="C407" s="293"/>
      <c r="D407" s="293"/>
      <c r="E407" s="293"/>
      <c r="F407" s="293"/>
      <c r="G407" s="293"/>
      <c r="H407" s="293"/>
      <c r="I407" s="293"/>
      <c r="J407" s="293"/>
      <c r="K407" s="293"/>
      <c r="L407" s="293"/>
      <c r="M407" s="293"/>
      <c r="N407" s="293"/>
      <c r="O407" s="294"/>
      <c r="P407" s="13"/>
      <c r="Q407" s="13"/>
      <c r="R407" s="13"/>
      <c r="S407" s="13"/>
      <c r="T407" s="13"/>
      <c r="U407" s="13"/>
      <c r="V407" s="13"/>
      <c r="W407" s="13"/>
      <c r="X407" s="13"/>
      <c r="Y407" s="13"/>
      <c r="Z407" s="13"/>
    </row>
    <row r="408" spans="1:26" ht="12.75" customHeight="1" x14ac:dyDescent="0.2">
      <c r="A408" s="13"/>
      <c r="B408" s="293"/>
      <c r="C408" s="293"/>
      <c r="D408" s="293"/>
      <c r="E408" s="293"/>
      <c r="F408" s="293"/>
      <c r="G408" s="293"/>
      <c r="H408" s="293"/>
      <c r="I408" s="293"/>
      <c r="J408" s="293"/>
      <c r="K408" s="293"/>
      <c r="L408" s="293"/>
      <c r="M408" s="293"/>
      <c r="N408" s="293"/>
      <c r="O408" s="294"/>
      <c r="P408" s="13"/>
      <c r="Q408" s="13"/>
      <c r="R408" s="13"/>
      <c r="S408" s="13"/>
      <c r="T408" s="13"/>
      <c r="U408" s="13"/>
      <c r="V408" s="13"/>
      <c r="W408" s="13"/>
      <c r="X408" s="13"/>
      <c r="Y408" s="13"/>
      <c r="Z408" s="13"/>
    </row>
    <row r="409" spans="1:26" ht="12.75" customHeight="1" x14ac:dyDescent="0.2">
      <c r="A409" s="13"/>
      <c r="B409" s="293"/>
      <c r="C409" s="293"/>
      <c r="D409" s="293"/>
      <c r="E409" s="293"/>
      <c r="F409" s="293"/>
      <c r="G409" s="293"/>
      <c r="H409" s="293"/>
      <c r="I409" s="293"/>
      <c r="J409" s="293"/>
      <c r="K409" s="293"/>
      <c r="L409" s="293"/>
      <c r="M409" s="293"/>
      <c r="N409" s="293"/>
      <c r="O409" s="294"/>
      <c r="P409" s="13"/>
      <c r="Q409" s="13"/>
      <c r="R409" s="13"/>
      <c r="S409" s="13"/>
      <c r="T409" s="13"/>
      <c r="U409" s="13"/>
      <c r="V409" s="13"/>
      <c r="W409" s="13"/>
      <c r="X409" s="13"/>
      <c r="Y409" s="13"/>
      <c r="Z409" s="13"/>
    </row>
    <row r="410" spans="1:26" ht="12.75" customHeight="1" x14ac:dyDescent="0.2">
      <c r="A410" s="13"/>
      <c r="B410" s="293"/>
      <c r="C410" s="293"/>
      <c r="D410" s="293"/>
      <c r="E410" s="293"/>
      <c r="F410" s="293"/>
      <c r="G410" s="293"/>
      <c r="H410" s="293"/>
      <c r="I410" s="293"/>
      <c r="J410" s="293"/>
      <c r="K410" s="293"/>
      <c r="L410" s="293"/>
      <c r="M410" s="293"/>
      <c r="N410" s="293"/>
      <c r="O410" s="294"/>
      <c r="P410" s="13"/>
      <c r="Q410" s="13"/>
      <c r="R410" s="13"/>
      <c r="S410" s="13"/>
      <c r="T410" s="13"/>
      <c r="U410" s="13"/>
      <c r="V410" s="13"/>
      <c r="W410" s="13"/>
      <c r="X410" s="13"/>
      <c r="Y410" s="13"/>
      <c r="Z410" s="13"/>
    </row>
    <row r="411" spans="1:26" ht="12.75" customHeight="1" x14ac:dyDescent="0.2">
      <c r="A411" s="13"/>
      <c r="B411" s="293"/>
      <c r="C411" s="293"/>
      <c r="D411" s="293"/>
      <c r="E411" s="293"/>
      <c r="F411" s="293"/>
      <c r="G411" s="293"/>
      <c r="H411" s="293"/>
      <c r="I411" s="293"/>
      <c r="J411" s="293"/>
      <c r="K411" s="293"/>
      <c r="L411" s="293"/>
      <c r="M411" s="293"/>
      <c r="N411" s="293"/>
      <c r="O411" s="294"/>
      <c r="P411" s="13"/>
      <c r="Q411" s="13"/>
      <c r="R411" s="13"/>
      <c r="S411" s="13"/>
      <c r="T411" s="13"/>
      <c r="U411" s="13"/>
      <c r="V411" s="13"/>
      <c r="W411" s="13"/>
      <c r="X411" s="13"/>
      <c r="Y411" s="13"/>
      <c r="Z411" s="13"/>
    </row>
    <row r="412" spans="1:26" ht="12.75" customHeight="1" x14ac:dyDescent="0.2">
      <c r="A412" s="13"/>
      <c r="B412" s="293"/>
      <c r="C412" s="293"/>
      <c r="D412" s="293"/>
      <c r="E412" s="293"/>
      <c r="F412" s="293"/>
      <c r="G412" s="293"/>
      <c r="H412" s="293"/>
      <c r="I412" s="293"/>
      <c r="J412" s="293"/>
      <c r="K412" s="293"/>
      <c r="L412" s="293"/>
      <c r="M412" s="293"/>
      <c r="N412" s="293"/>
      <c r="O412" s="294"/>
      <c r="P412" s="13"/>
      <c r="Q412" s="13"/>
      <c r="R412" s="13"/>
      <c r="S412" s="13"/>
      <c r="T412" s="13"/>
      <c r="U412" s="13"/>
      <c r="V412" s="13"/>
      <c r="W412" s="13"/>
      <c r="X412" s="13"/>
      <c r="Y412" s="13"/>
      <c r="Z412" s="13"/>
    </row>
    <row r="413" spans="1:26" ht="12.75" customHeight="1" x14ac:dyDescent="0.2">
      <c r="A413" s="13"/>
      <c r="B413" s="293"/>
      <c r="C413" s="293"/>
      <c r="D413" s="293"/>
      <c r="E413" s="293"/>
      <c r="F413" s="293"/>
      <c r="G413" s="293"/>
      <c r="H413" s="293"/>
      <c r="I413" s="293"/>
      <c r="J413" s="293"/>
      <c r="K413" s="293"/>
      <c r="L413" s="293"/>
      <c r="M413" s="293"/>
      <c r="N413" s="293"/>
      <c r="O413" s="294"/>
      <c r="P413" s="13"/>
      <c r="Q413" s="13"/>
      <c r="R413" s="13"/>
      <c r="S413" s="13"/>
      <c r="T413" s="13"/>
      <c r="U413" s="13"/>
      <c r="V413" s="13"/>
      <c r="W413" s="13"/>
      <c r="X413" s="13"/>
      <c r="Y413" s="13"/>
      <c r="Z413" s="13"/>
    </row>
    <row r="414" spans="1:26" ht="12.75" customHeight="1" x14ac:dyDescent="0.2">
      <c r="A414" s="13"/>
      <c r="B414" s="293"/>
      <c r="C414" s="293"/>
      <c r="D414" s="293"/>
      <c r="E414" s="293"/>
      <c r="F414" s="293"/>
      <c r="G414" s="293"/>
      <c r="H414" s="293"/>
      <c r="I414" s="293"/>
      <c r="J414" s="293"/>
      <c r="K414" s="293"/>
      <c r="L414" s="293"/>
      <c r="M414" s="293"/>
      <c r="N414" s="293"/>
      <c r="O414" s="294"/>
      <c r="P414" s="13"/>
      <c r="Q414" s="13"/>
      <c r="R414" s="13"/>
      <c r="S414" s="13"/>
      <c r="T414" s="13"/>
      <c r="U414" s="13"/>
      <c r="V414" s="13"/>
      <c r="W414" s="13"/>
      <c r="X414" s="13"/>
      <c r="Y414" s="13"/>
      <c r="Z414" s="13"/>
    </row>
    <row r="415" spans="1:26" ht="12.75" customHeight="1" x14ac:dyDescent="0.2">
      <c r="A415" s="13"/>
      <c r="B415" s="293"/>
      <c r="C415" s="293"/>
      <c r="D415" s="293"/>
      <c r="E415" s="293"/>
      <c r="F415" s="293"/>
      <c r="G415" s="293"/>
      <c r="H415" s="293"/>
      <c r="I415" s="293"/>
      <c r="J415" s="293"/>
      <c r="K415" s="293"/>
      <c r="L415" s="293"/>
      <c r="M415" s="293"/>
      <c r="N415" s="293"/>
      <c r="O415" s="294"/>
      <c r="P415" s="13"/>
      <c r="Q415" s="13"/>
      <c r="R415" s="13"/>
      <c r="S415" s="13"/>
      <c r="T415" s="13"/>
      <c r="U415" s="13"/>
      <c r="V415" s="13"/>
      <c r="W415" s="13"/>
      <c r="X415" s="13"/>
      <c r="Y415" s="13"/>
      <c r="Z415" s="13"/>
    </row>
    <row r="416" spans="1:26" ht="12.75" customHeight="1" x14ac:dyDescent="0.2">
      <c r="A416" s="13"/>
      <c r="B416" s="293"/>
      <c r="C416" s="293"/>
      <c r="D416" s="293"/>
      <c r="E416" s="293"/>
      <c r="F416" s="293"/>
      <c r="G416" s="293"/>
      <c r="H416" s="293"/>
      <c r="I416" s="293"/>
      <c r="J416" s="293"/>
      <c r="K416" s="293"/>
      <c r="L416" s="293"/>
      <c r="M416" s="293"/>
      <c r="N416" s="293"/>
      <c r="O416" s="294"/>
      <c r="P416" s="13"/>
      <c r="Q416" s="13"/>
      <c r="R416" s="13"/>
      <c r="S416" s="13"/>
      <c r="T416" s="13"/>
      <c r="U416" s="13"/>
      <c r="V416" s="13"/>
      <c r="W416" s="13"/>
      <c r="X416" s="13"/>
      <c r="Y416" s="13"/>
      <c r="Z416" s="13"/>
    </row>
    <row r="417" spans="1:26" ht="12.75" customHeight="1" x14ac:dyDescent="0.2">
      <c r="A417" s="13"/>
      <c r="B417" s="293"/>
      <c r="C417" s="293"/>
      <c r="D417" s="293"/>
      <c r="E417" s="293"/>
      <c r="F417" s="293"/>
      <c r="G417" s="293"/>
      <c r="H417" s="293"/>
      <c r="I417" s="293"/>
      <c r="J417" s="293"/>
      <c r="K417" s="293"/>
      <c r="L417" s="293"/>
      <c r="M417" s="293"/>
      <c r="N417" s="293"/>
      <c r="O417" s="294"/>
      <c r="P417" s="13"/>
      <c r="Q417" s="13"/>
      <c r="R417" s="13"/>
      <c r="S417" s="13"/>
      <c r="T417" s="13"/>
      <c r="U417" s="13"/>
      <c r="V417" s="13"/>
      <c r="W417" s="13"/>
      <c r="X417" s="13"/>
      <c r="Y417" s="13"/>
      <c r="Z417" s="13"/>
    </row>
    <row r="418" spans="1:26" ht="12.75" customHeight="1" x14ac:dyDescent="0.2">
      <c r="A418" s="13"/>
      <c r="B418" s="293"/>
      <c r="C418" s="293"/>
      <c r="D418" s="293"/>
      <c r="E418" s="293"/>
      <c r="F418" s="293"/>
      <c r="G418" s="293"/>
      <c r="H418" s="293"/>
      <c r="I418" s="293"/>
      <c r="J418" s="293"/>
      <c r="K418" s="293"/>
      <c r="L418" s="293"/>
      <c r="M418" s="293"/>
      <c r="N418" s="293"/>
      <c r="O418" s="294"/>
      <c r="P418" s="13"/>
      <c r="Q418" s="13"/>
      <c r="R418" s="13"/>
      <c r="S418" s="13"/>
      <c r="T418" s="13"/>
      <c r="U418" s="13"/>
      <c r="V418" s="13"/>
      <c r="W418" s="13"/>
      <c r="X418" s="13"/>
      <c r="Y418" s="13"/>
      <c r="Z418" s="13"/>
    </row>
    <row r="419" spans="1:26" ht="12.75" customHeight="1" x14ac:dyDescent="0.2">
      <c r="A419" s="13"/>
      <c r="B419" s="293"/>
      <c r="C419" s="293"/>
      <c r="D419" s="293"/>
      <c r="E419" s="293"/>
      <c r="F419" s="293"/>
      <c r="G419" s="293"/>
      <c r="H419" s="293"/>
      <c r="I419" s="293"/>
      <c r="J419" s="293"/>
      <c r="K419" s="293"/>
      <c r="L419" s="293"/>
      <c r="M419" s="293"/>
      <c r="N419" s="293"/>
      <c r="O419" s="294"/>
      <c r="P419" s="13"/>
      <c r="Q419" s="13"/>
      <c r="R419" s="13"/>
      <c r="S419" s="13"/>
      <c r="T419" s="13"/>
      <c r="U419" s="13"/>
      <c r="V419" s="13"/>
      <c r="W419" s="13"/>
      <c r="X419" s="13"/>
      <c r="Y419" s="13"/>
      <c r="Z419" s="13"/>
    </row>
    <row r="420" spans="1:26" ht="12.75" customHeight="1" x14ac:dyDescent="0.2">
      <c r="A420" s="13"/>
      <c r="B420" s="293"/>
      <c r="C420" s="293"/>
      <c r="D420" s="293"/>
      <c r="E420" s="293"/>
      <c r="F420" s="293"/>
      <c r="G420" s="293"/>
      <c r="H420" s="293"/>
      <c r="I420" s="293"/>
      <c r="J420" s="293"/>
      <c r="K420" s="293"/>
      <c r="L420" s="293"/>
      <c r="M420" s="293"/>
      <c r="N420" s="293"/>
      <c r="O420" s="294"/>
      <c r="P420" s="13"/>
      <c r="Q420" s="13"/>
      <c r="R420" s="13"/>
      <c r="S420" s="13"/>
      <c r="T420" s="13"/>
      <c r="U420" s="13"/>
      <c r="V420" s="13"/>
      <c r="W420" s="13"/>
      <c r="X420" s="13"/>
      <c r="Y420" s="13"/>
      <c r="Z420" s="13"/>
    </row>
    <row r="421" spans="1:26" ht="12.75" customHeight="1" x14ac:dyDescent="0.2">
      <c r="A421" s="13"/>
      <c r="B421" s="293"/>
      <c r="C421" s="293"/>
      <c r="D421" s="293"/>
      <c r="E421" s="293"/>
      <c r="F421" s="293"/>
      <c r="G421" s="293"/>
      <c r="H421" s="293"/>
      <c r="I421" s="293"/>
      <c r="J421" s="293"/>
      <c r="K421" s="293"/>
      <c r="L421" s="293"/>
      <c r="M421" s="293"/>
      <c r="N421" s="293"/>
      <c r="O421" s="294"/>
      <c r="P421" s="13"/>
      <c r="Q421" s="13"/>
      <c r="R421" s="13"/>
      <c r="S421" s="13"/>
      <c r="T421" s="13"/>
      <c r="U421" s="13"/>
      <c r="V421" s="13"/>
      <c r="W421" s="13"/>
      <c r="X421" s="13"/>
      <c r="Y421" s="13"/>
      <c r="Z421" s="13"/>
    </row>
    <row r="422" spans="1:26" ht="12.75" customHeight="1" x14ac:dyDescent="0.2">
      <c r="A422" s="13"/>
      <c r="B422" s="293"/>
      <c r="C422" s="293"/>
      <c r="D422" s="293"/>
      <c r="E422" s="293"/>
      <c r="F422" s="293"/>
      <c r="G422" s="293"/>
      <c r="H422" s="293"/>
      <c r="I422" s="293"/>
      <c r="J422" s="293"/>
      <c r="K422" s="293"/>
      <c r="L422" s="293"/>
      <c r="M422" s="293"/>
      <c r="N422" s="293"/>
      <c r="O422" s="294"/>
      <c r="P422" s="13"/>
      <c r="Q422" s="13"/>
      <c r="R422" s="13"/>
      <c r="S422" s="13"/>
      <c r="T422" s="13"/>
      <c r="U422" s="13"/>
      <c r="V422" s="13"/>
      <c r="W422" s="13"/>
      <c r="X422" s="13"/>
      <c r="Y422" s="13"/>
      <c r="Z422" s="13"/>
    </row>
    <row r="423" spans="1:26" ht="12.75" customHeight="1" x14ac:dyDescent="0.2">
      <c r="A423" s="13"/>
      <c r="B423" s="293"/>
      <c r="C423" s="293"/>
      <c r="D423" s="293"/>
      <c r="E423" s="293"/>
      <c r="F423" s="293"/>
      <c r="G423" s="293"/>
      <c r="H423" s="293"/>
      <c r="I423" s="293"/>
      <c r="J423" s="293"/>
      <c r="K423" s="293"/>
      <c r="L423" s="293"/>
      <c r="M423" s="293"/>
      <c r="N423" s="293"/>
      <c r="O423" s="294"/>
      <c r="P423" s="13"/>
      <c r="Q423" s="13"/>
      <c r="R423" s="13"/>
      <c r="S423" s="13"/>
      <c r="T423" s="13"/>
      <c r="U423" s="13"/>
      <c r="V423" s="13"/>
      <c r="W423" s="13"/>
      <c r="X423" s="13"/>
      <c r="Y423" s="13"/>
      <c r="Z423" s="13"/>
    </row>
    <row r="424" spans="1:26" ht="12.75" customHeight="1" x14ac:dyDescent="0.2">
      <c r="A424" s="13"/>
      <c r="B424" s="293"/>
      <c r="C424" s="293"/>
      <c r="D424" s="293"/>
      <c r="E424" s="293"/>
      <c r="F424" s="293"/>
      <c r="G424" s="293"/>
      <c r="H424" s="293"/>
      <c r="I424" s="293"/>
      <c r="J424" s="293"/>
      <c r="K424" s="293"/>
      <c r="L424" s="293"/>
      <c r="M424" s="293"/>
      <c r="N424" s="293"/>
      <c r="O424" s="294"/>
      <c r="P424" s="13"/>
      <c r="Q424" s="13"/>
      <c r="R424" s="13"/>
      <c r="S424" s="13"/>
      <c r="T424" s="13"/>
      <c r="U424" s="13"/>
      <c r="V424" s="13"/>
      <c r="W424" s="13"/>
      <c r="X424" s="13"/>
      <c r="Y424" s="13"/>
      <c r="Z424" s="13"/>
    </row>
    <row r="425" spans="1:26" ht="12.75" customHeight="1" x14ac:dyDescent="0.2">
      <c r="A425" s="13"/>
      <c r="B425" s="293"/>
      <c r="C425" s="293"/>
      <c r="D425" s="293"/>
      <c r="E425" s="293"/>
      <c r="F425" s="293"/>
      <c r="G425" s="293"/>
      <c r="H425" s="293"/>
      <c r="I425" s="293"/>
      <c r="J425" s="293"/>
      <c r="K425" s="293"/>
      <c r="L425" s="293"/>
      <c r="M425" s="293"/>
      <c r="N425" s="293"/>
      <c r="O425" s="294"/>
      <c r="P425" s="13"/>
      <c r="Q425" s="13"/>
      <c r="R425" s="13"/>
      <c r="S425" s="13"/>
      <c r="T425" s="13"/>
      <c r="U425" s="13"/>
      <c r="V425" s="13"/>
      <c r="W425" s="13"/>
      <c r="X425" s="13"/>
      <c r="Y425" s="13"/>
      <c r="Z425" s="13"/>
    </row>
    <row r="426" spans="1:26" ht="12.75" customHeight="1" x14ac:dyDescent="0.2">
      <c r="A426" s="13"/>
      <c r="B426" s="293"/>
      <c r="C426" s="293"/>
      <c r="D426" s="293"/>
      <c r="E426" s="293"/>
      <c r="F426" s="293"/>
      <c r="G426" s="293"/>
      <c r="H426" s="293"/>
      <c r="I426" s="293"/>
      <c r="J426" s="293"/>
      <c r="K426" s="293"/>
      <c r="L426" s="293"/>
      <c r="M426" s="293"/>
      <c r="N426" s="293"/>
      <c r="O426" s="294"/>
      <c r="P426" s="13"/>
      <c r="Q426" s="13"/>
      <c r="R426" s="13"/>
      <c r="S426" s="13"/>
      <c r="T426" s="13"/>
      <c r="U426" s="13"/>
      <c r="V426" s="13"/>
      <c r="W426" s="13"/>
      <c r="X426" s="13"/>
      <c r="Y426" s="13"/>
      <c r="Z426" s="13"/>
    </row>
    <row r="427" spans="1:26" ht="12.75" customHeight="1" x14ac:dyDescent="0.2">
      <c r="A427" s="13"/>
      <c r="B427" s="293"/>
      <c r="C427" s="293"/>
      <c r="D427" s="293"/>
      <c r="E427" s="293"/>
      <c r="F427" s="293"/>
      <c r="G427" s="293"/>
      <c r="H427" s="293"/>
      <c r="I427" s="293"/>
      <c r="J427" s="293"/>
      <c r="K427" s="293"/>
      <c r="L427" s="293"/>
      <c r="M427" s="293"/>
      <c r="N427" s="293"/>
      <c r="O427" s="294"/>
      <c r="P427" s="13"/>
      <c r="Q427" s="13"/>
      <c r="R427" s="13"/>
      <c r="S427" s="13"/>
      <c r="T427" s="13"/>
      <c r="U427" s="13"/>
      <c r="V427" s="13"/>
      <c r="W427" s="13"/>
      <c r="X427" s="13"/>
      <c r="Y427" s="13"/>
      <c r="Z427" s="13"/>
    </row>
    <row r="428" spans="1:26" ht="12.75" customHeight="1" x14ac:dyDescent="0.2">
      <c r="A428" s="13"/>
      <c r="B428" s="293"/>
      <c r="C428" s="293"/>
      <c r="D428" s="293"/>
      <c r="E428" s="293"/>
      <c r="F428" s="293"/>
      <c r="G428" s="293"/>
      <c r="H428" s="293"/>
      <c r="I428" s="293"/>
      <c r="J428" s="293"/>
      <c r="K428" s="293"/>
      <c r="L428" s="293"/>
      <c r="M428" s="293"/>
      <c r="N428" s="293"/>
      <c r="O428" s="294"/>
      <c r="P428" s="13"/>
      <c r="Q428" s="13"/>
      <c r="R428" s="13"/>
      <c r="S428" s="13"/>
      <c r="T428" s="13"/>
      <c r="U428" s="13"/>
      <c r="V428" s="13"/>
      <c r="W428" s="13"/>
      <c r="X428" s="13"/>
      <c r="Y428" s="13"/>
      <c r="Z428" s="13"/>
    </row>
    <row r="429" spans="1:26" ht="12.75" customHeight="1" x14ac:dyDescent="0.2">
      <c r="A429" s="13"/>
      <c r="B429" s="293"/>
      <c r="C429" s="293"/>
      <c r="D429" s="293"/>
      <c r="E429" s="293"/>
      <c r="F429" s="293"/>
      <c r="G429" s="293"/>
      <c r="H429" s="293"/>
      <c r="I429" s="293"/>
      <c r="J429" s="293"/>
      <c r="K429" s="293"/>
      <c r="L429" s="293"/>
      <c r="M429" s="293"/>
      <c r="N429" s="293"/>
      <c r="O429" s="294"/>
      <c r="P429" s="13"/>
      <c r="Q429" s="13"/>
      <c r="R429" s="13"/>
      <c r="S429" s="13"/>
      <c r="T429" s="13"/>
      <c r="U429" s="13"/>
      <c r="V429" s="13"/>
      <c r="W429" s="13"/>
      <c r="X429" s="13"/>
      <c r="Y429" s="13"/>
      <c r="Z429" s="13"/>
    </row>
    <row r="430" spans="1:26" ht="12.75" customHeight="1" x14ac:dyDescent="0.2">
      <c r="A430" s="13"/>
      <c r="B430" s="293"/>
      <c r="C430" s="293"/>
      <c r="D430" s="293"/>
      <c r="E430" s="293"/>
      <c r="F430" s="293"/>
      <c r="G430" s="293"/>
      <c r="H430" s="293"/>
      <c r="I430" s="293"/>
      <c r="J430" s="293"/>
      <c r="K430" s="293"/>
      <c r="L430" s="293"/>
      <c r="M430" s="293"/>
      <c r="N430" s="293"/>
      <c r="O430" s="294"/>
      <c r="P430" s="13"/>
      <c r="Q430" s="13"/>
      <c r="R430" s="13"/>
      <c r="S430" s="13"/>
      <c r="T430" s="13"/>
      <c r="U430" s="13"/>
      <c r="V430" s="13"/>
      <c r="W430" s="13"/>
      <c r="X430" s="13"/>
      <c r="Y430" s="13"/>
      <c r="Z430" s="13"/>
    </row>
    <row r="431" spans="1:26" ht="12.75" customHeight="1" x14ac:dyDescent="0.2">
      <c r="A431" s="13"/>
      <c r="B431" s="293"/>
      <c r="C431" s="293"/>
      <c r="D431" s="293"/>
      <c r="E431" s="293"/>
      <c r="F431" s="293"/>
      <c r="G431" s="293"/>
      <c r="H431" s="293"/>
      <c r="I431" s="293"/>
      <c r="J431" s="293"/>
      <c r="K431" s="293"/>
      <c r="L431" s="293"/>
      <c r="M431" s="293"/>
      <c r="N431" s="293"/>
      <c r="O431" s="294"/>
      <c r="P431" s="13"/>
      <c r="Q431" s="13"/>
      <c r="R431" s="13"/>
      <c r="S431" s="13"/>
      <c r="T431" s="13"/>
      <c r="U431" s="13"/>
      <c r="V431" s="13"/>
      <c r="W431" s="13"/>
      <c r="X431" s="13"/>
      <c r="Y431" s="13"/>
      <c r="Z431" s="13"/>
    </row>
    <row r="432" spans="1:26" ht="12.75" customHeight="1" x14ac:dyDescent="0.2">
      <c r="A432" s="13"/>
      <c r="B432" s="293"/>
      <c r="C432" s="293"/>
      <c r="D432" s="293"/>
      <c r="E432" s="293"/>
      <c r="F432" s="293"/>
      <c r="G432" s="293"/>
      <c r="H432" s="293"/>
      <c r="I432" s="293"/>
      <c r="J432" s="293"/>
      <c r="K432" s="293"/>
      <c r="L432" s="293"/>
      <c r="M432" s="293"/>
      <c r="N432" s="293"/>
      <c r="O432" s="294"/>
      <c r="P432" s="13"/>
      <c r="Q432" s="13"/>
      <c r="R432" s="13"/>
      <c r="S432" s="13"/>
      <c r="T432" s="13"/>
      <c r="U432" s="13"/>
      <c r="V432" s="13"/>
      <c r="W432" s="13"/>
      <c r="X432" s="13"/>
      <c r="Y432" s="13"/>
      <c r="Z432" s="13"/>
    </row>
    <row r="433" spans="1:26" ht="12.75" customHeight="1" x14ac:dyDescent="0.2">
      <c r="A433" s="13"/>
      <c r="B433" s="293"/>
      <c r="C433" s="293"/>
      <c r="D433" s="293"/>
      <c r="E433" s="293"/>
      <c r="F433" s="293"/>
      <c r="G433" s="293"/>
      <c r="H433" s="293"/>
      <c r="I433" s="293"/>
      <c r="J433" s="293"/>
      <c r="K433" s="293"/>
      <c r="L433" s="293"/>
      <c r="M433" s="293"/>
      <c r="N433" s="293"/>
      <c r="O433" s="294"/>
      <c r="P433" s="13"/>
      <c r="Q433" s="13"/>
      <c r="R433" s="13"/>
      <c r="S433" s="13"/>
      <c r="T433" s="13"/>
      <c r="U433" s="13"/>
      <c r="V433" s="13"/>
      <c r="W433" s="13"/>
      <c r="X433" s="13"/>
      <c r="Y433" s="13"/>
      <c r="Z433" s="13"/>
    </row>
    <row r="434" spans="1:26" ht="12.75" customHeight="1" x14ac:dyDescent="0.2">
      <c r="A434" s="13"/>
      <c r="B434" s="293"/>
      <c r="C434" s="293"/>
      <c r="D434" s="293"/>
      <c r="E434" s="293"/>
      <c r="F434" s="293"/>
      <c r="G434" s="293"/>
      <c r="H434" s="293"/>
      <c r="I434" s="293"/>
      <c r="J434" s="293"/>
      <c r="K434" s="293"/>
      <c r="L434" s="293"/>
      <c r="M434" s="293"/>
      <c r="N434" s="293"/>
      <c r="O434" s="294"/>
      <c r="P434" s="13"/>
      <c r="Q434" s="13"/>
      <c r="R434" s="13"/>
      <c r="S434" s="13"/>
      <c r="T434" s="13"/>
      <c r="U434" s="13"/>
      <c r="V434" s="13"/>
      <c r="W434" s="13"/>
      <c r="X434" s="13"/>
      <c r="Y434" s="13"/>
      <c r="Z434" s="13"/>
    </row>
    <row r="435" spans="1:26" ht="12.75" customHeight="1" x14ac:dyDescent="0.2">
      <c r="A435" s="13"/>
      <c r="B435" s="293"/>
      <c r="C435" s="293"/>
      <c r="D435" s="293"/>
      <c r="E435" s="293"/>
      <c r="F435" s="293"/>
      <c r="G435" s="293"/>
      <c r="H435" s="293"/>
      <c r="I435" s="293"/>
      <c r="J435" s="293"/>
      <c r="K435" s="293"/>
      <c r="L435" s="293"/>
      <c r="M435" s="293"/>
      <c r="N435" s="293"/>
      <c r="O435" s="294"/>
      <c r="P435" s="13"/>
      <c r="Q435" s="13"/>
      <c r="R435" s="13"/>
      <c r="S435" s="13"/>
      <c r="T435" s="13"/>
      <c r="U435" s="13"/>
      <c r="V435" s="13"/>
      <c r="W435" s="13"/>
      <c r="X435" s="13"/>
      <c r="Y435" s="13"/>
      <c r="Z435" s="13"/>
    </row>
    <row r="436" spans="1:26" ht="12.75" customHeight="1" x14ac:dyDescent="0.2">
      <c r="A436" s="13"/>
      <c r="B436" s="293"/>
      <c r="C436" s="293"/>
      <c r="D436" s="293"/>
      <c r="E436" s="293"/>
      <c r="F436" s="293"/>
      <c r="G436" s="293"/>
      <c r="H436" s="293"/>
      <c r="I436" s="293"/>
      <c r="J436" s="293"/>
      <c r="K436" s="293"/>
      <c r="L436" s="293"/>
      <c r="M436" s="293"/>
      <c r="N436" s="293"/>
      <c r="O436" s="294"/>
      <c r="P436" s="13"/>
      <c r="Q436" s="13"/>
      <c r="R436" s="13"/>
      <c r="S436" s="13"/>
      <c r="T436" s="13"/>
      <c r="U436" s="13"/>
      <c r="V436" s="13"/>
      <c r="W436" s="13"/>
      <c r="X436" s="13"/>
      <c r="Y436" s="13"/>
      <c r="Z436" s="13"/>
    </row>
    <row r="437" spans="1:26" ht="12.75" customHeight="1" x14ac:dyDescent="0.2">
      <c r="A437" s="13"/>
      <c r="B437" s="293"/>
      <c r="C437" s="293"/>
      <c r="D437" s="293"/>
      <c r="E437" s="293"/>
      <c r="F437" s="293"/>
      <c r="G437" s="293"/>
      <c r="H437" s="293"/>
      <c r="I437" s="293"/>
      <c r="J437" s="293"/>
      <c r="K437" s="293"/>
      <c r="L437" s="293"/>
      <c r="M437" s="293"/>
      <c r="N437" s="293"/>
      <c r="O437" s="294"/>
      <c r="P437" s="13"/>
      <c r="Q437" s="13"/>
      <c r="R437" s="13"/>
      <c r="S437" s="13"/>
      <c r="T437" s="13"/>
      <c r="U437" s="13"/>
      <c r="V437" s="13"/>
      <c r="W437" s="13"/>
      <c r="X437" s="13"/>
      <c r="Y437" s="13"/>
      <c r="Z437" s="13"/>
    </row>
    <row r="438" spans="1:26" ht="12.75" customHeight="1" x14ac:dyDescent="0.2">
      <c r="A438" s="13"/>
      <c r="B438" s="293"/>
      <c r="C438" s="293"/>
      <c r="D438" s="293"/>
      <c r="E438" s="293"/>
      <c r="F438" s="293"/>
      <c r="G438" s="293"/>
      <c r="H438" s="293"/>
      <c r="I438" s="293"/>
      <c r="J438" s="293"/>
      <c r="K438" s="293"/>
      <c r="L438" s="293"/>
      <c r="M438" s="293"/>
      <c r="N438" s="293"/>
      <c r="O438" s="294"/>
      <c r="P438" s="13"/>
      <c r="Q438" s="13"/>
      <c r="R438" s="13"/>
      <c r="S438" s="13"/>
      <c r="T438" s="13"/>
      <c r="U438" s="13"/>
      <c r="V438" s="13"/>
      <c r="W438" s="13"/>
      <c r="X438" s="13"/>
      <c r="Y438" s="13"/>
      <c r="Z438" s="13"/>
    </row>
    <row r="439" spans="1:26" ht="12.75" customHeight="1" x14ac:dyDescent="0.2">
      <c r="A439" s="13"/>
      <c r="B439" s="293"/>
      <c r="C439" s="293"/>
      <c r="D439" s="293"/>
      <c r="E439" s="293"/>
      <c r="F439" s="293"/>
      <c r="G439" s="293"/>
      <c r="H439" s="293"/>
      <c r="I439" s="293"/>
      <c r="J439" s="293"/>
      <c r="K439" s="293"/>
      <c r="L439" s="293"/>
      <c r="M439" s="293"/>
      <c r="N439" s="293"/>
      <c r="O439" s="294"/>
      <c r="P439" s="13"/>
      <c r="Q439" s="13"/>
      <c r="R439" s="13"/>
      <c r="S439" s="13"/>
      <c r="T439" s="13"/>
      <c r="U439" s="13"/>
      <c r="V439" s="13"/>
      <c r="W439" s="13"/>
      <c r="X439" s="13"/>
      <c r="Y439" s="13"/>
      <c r="Z439" s="13"/>
    </row>
    <row r="440" spans="1:26" ht="12.75" customHeight="1" x14ac:dyDescent="0.2">
      <c r="A440" s="13"/>
      <c r="B440" s="293"/>
      <c r="C440" s="293"/>
      <c r="D440" s="293"/>
      <c r="E440" s="293"/>
      <c r="F440" s="293"/>
      <c r="G440" s="293"/>
      <c r="H440" s="293"/>
      <c r="I440" s="293"/>
      <c r="J440" s="293"/>
      <c r="K440" s="293"/>
      <c r="L440" s="293"/>
      <c r="M440" s="293"/>
      <c r="N440" s="293"/>
      <c r="O440" s="294"/>
      <c r="P440" s="13"/>
      <c r="Q440" s="13"/>
      <c r="R440" s="13"/>
      <c r="S440" s="13"/>
      <c r="T440" s="13"/>
      <c r="U440" s="13"/>
      <c r="V440" s="13"/>
      <c r="W440" s="13"/>
      <c r="X440" s="13"/>
      <c r="Y440" s="13"/>
      <c r="Z440" s="13"/>
    </row>
    <row r="441" spans="1:26" ht="12.75" customHeight="1" x14ac:dyDescent="0.2">
      <c r="A441" s="13"/>
      <c r="B441" s="293"/>
      <c r="C441" s="293"/>
      <c r="D441" s="293"/>
      <c r="E441" s="293"/>
      <c r="F441" s="293"/>
      <c r="G441" s="293"/>
      <c r="H441" s="293"/>
      <c r="I441" s="293"/>
      <c r="J441" s="293"/>
      <c r="K441" s="293"/>
      <c r="L441" s="293"/>
      <c r="M441" s="293"/>
      <c r="N441" s="293"/>
      <c r="O441" s="294"/>
      <c r="P441" s="13"/>
      <c r="Q441" s="13"/>
      <c r="R441" s="13"/>
      <c r="S441" s="13"/>
      <c r="T441" s="13"/>
      <c r="U441" s="13"/>
      <c r="V441" s="13"/>
      <c r="W441" s="13"/>
      <c r="X441" s="13"/>
      <c r="Y441" s="13"/>
      <c r="Z441" s="13"/>
    </row>
    <row r="442" spans="1:26" ht="12.75" customHeight="1" x14ac:dyDescent="0.2">
      <c r="A442" s="13"/>
      <c r="B442" s="293"/>
      <c r="C442" s="293"/>
      <c r="D442" s="293"/>
      <c r="E442" s="293"/>
      <c r="F442" s="293"/>
      <c r="G442" s="293"/>
      <c r="H442" s="293"/>
      <c r="I442" s="293"/>
      <c r="J442" s="293"/>
      <c r="K442" s="293"/>
      <c r="L442" s="293"/>
      <c r="M442" s="293"/>
      <c r="N442" s="293"/>
      <c r="O442" s="294"/>
      <c r="P442" s="13"/>
      <c r="Q442" s="13"/>
      <c r="R442" s="13"/>
      <c r="S442" s="13"/>
      <c r="T442" s="13"/>
      <c r="U442" s="13"/>
      <c r="V442" s="13"/>
      <c r="W442" s="13"/>
      <c r="X442" s="13"/>
      <c r="Y442" s="13"/>
      <c r="Z442" s="13"/>
    </row>
    <row r="443" spans="1:26" ht="12.75" customHeight="1" x14ac:dyDescent="0.2">
      <c r="A443" s="13"/>
      <c r="B443" s="293"/>
      <c r="C443" s="293"/>
      <c r="D443" s="293"/>
      <c r="E443" s="293"/>
      <c r="F443" s="293"/>
      <c r="G443" s="293"/>
      <c r="H443" s="293"/>
      <c r="I443" s="293"/>
      <c r="J443" s="293"/>
      <c r="K443" s="293"/>
      <c r="L443" s="293"/>
      <c r="M443" s="293"/>
      <c r="N443" s="293"/>
      <c r="O443" s="294"/>
      <c r="P443" s="13"/>
      <c r="Q443" s="13"/>
      <c r="R443" s="13"/>
      <c r="S443" s="13"/>
      <c r="T443" s="13"/>
      <c r="U443" s="13"/>
      <c r="V443" s="13"/>
      <c r="W443" s="13"/>
      <c r="X443" s="13"/>
      <c r="Y443" s="13"/>
      <c r="Z443" s="13"/>
    </row>
    <row r="444" spans="1:26" ht="12.75" customHeight="1" x14ac:dyDescent="0.2">
      <c r="A444" s="13"/>
      <c r="B444" s="293"/>
      <c r="C444" s="293"/>
      <c r="D444" s="293"/>
      <c r="E444" s="293"/>
      <c r="F444" s="293"/>
      <c r="G444" s="293"/>
      <c r="H444" s="293"/>
      <c r="I444" s="293"/>
      <c r="J444" s="293"/>
      <c r="K444" s="293"/>
      <c r="L444" s="293"/>
      <c r="M444" s="293"/>
      <c r="N444" s="293"/>
      <c r="O444" s="294"/>
      <c r="P444" s="13"/>
      <c r="Q444" s="13"/>
      <c r="R444" s="13"/>
      <c r="S444" s="13"/>
      <c r="T444" s="13"/>
      <c r="U444" s="13"/>
      <c r="V444" s="13"/>
      <c r="W444" s="13"/>
      <c r="X444" s="13"/>
      <c r="Y444" s="13"/>
      <c r="Z444" s="13"/>
    </row>
    <row r="445" spans="1:26" ht="12.75" customHeight="1" x14ac:dyDescent="0.2">
      <c r="A445" s="13"/>
      <c r="B445" s="293"/>
      <c r="C445" s="293"/>
      <c r="D445" s="293"/>
      <c r="E445" s="293"/>
      <c r="F445" s="293"/>
      <c r="G445" s="293"/>
      <c r="H445" s="293"/>
      <c r="I445" s="293"/>
      <c r="J445" s="293"/>
      <c r="K445" s="293"/>
      <c r="L445" s="293"/>
      <c r="M445" s="293"/>
      <c r="N445" s="293"/>
      <c r="O445" s="294"/>
      <c r="P445" s="13"/>
      <c r="Q445" s="13"/>
      <c r="R445" s="13"/>
      <c r="S445" s="13"/>
      <c r="T445" s="13"/>
      <c r="U445" s="13"/>
      <c r="V445" s="13"/>
      <c r="W445" s="13"/>
      <c r="X445" s="13"/>
      <c r="Y445" s="13"/>
      <c r="Z445" s="13"/>
    </row>
    <row r="446" spans="1:26" ht="12.75" customHeight="1" x14ac:dyDescent="0.2">
      <c r="A446" s="13"/>
      <c r="B446" s="293"/>
      <c r="C446" s="293"/>
      <c r="D446" s="293"/>
      <c r="E446" s="293"/>
      <c r="F446" s="293"/>
      <c r="G446" s="293"/>
      <c r="H446" s="293"/>
      <c r="I446" s="293"/>
      <c r="J446" s="293"/>
      <c r="K446" s="293"/>
      <c r="L446" s="293"/>
      <c r="M446" s="293"/>
      <c r="N446" s="293"/>
      <c r="O446" s="294"/>
      <c r="P446" s="13"/>
      <c r="Q446" s="13"/>
      <c r="R446" s="13"/>
      <c r="S446" s="13"/>
      <c r="T446" s="13"/>
      <c r="U446" s="13"/>
      <c r="V446" s="13"/>
      <c r="W446" s="13"/>
      <c r="X446" s="13"/>
      <c r="Y446" s="13"/>
      <c r="Z446" s="13"/>
    </row>
    <row r="447" spans="1:26" ht="12.75" customHeight="1" x14ac:dyDescent="0.2">
      <c r="A447" s="13"/>
      <c r="B447" s="293"/>
      <c r="C447" s="293"/>
      <c r="D447" s="293"/>
      <c r="E447" s="293"/>
      <c r="F447" s="293"/>
      <c r="G447" s="293"/>
      <c r="H447" s="293"/>
      <c r="I447" s="293"/>
      <c r="J447" s="293"/>
      <c r="K447" s="293"/>
      <c r="L447" s="293"/>
      <c r="M447" s="293"/>
      <c r="N447" s="293"/>
      <c r="O447" s="294"/>
      <c r="P447" s="13"/>
      <c r="Q447" s="13"/>
      <c r="R447" s="13"/>
      <c r="S447" s="13"/>
      <c r="T447" s="13"/>
      <c r="U447" s="13"/>
      <c r="V447" s="13"/>
      <c r="W447" s="13"/>
      <c r="X447" s="13"/>
      <c r="Y447" s="13"/>
      <c r="Z447" s="13"/>
    </row>
    <row r="448" spans="1:26" ht="12.75" customHeight="1" x14ac:dyDescent="0.2">
      <c r="A448" s="13"/>
      <c r="B448" s="293"/>
      <c r="C448" s="293"/>
      <c r="D448" s="293"/>
      <c r="E448" s="293"/>
      <c r="F448" s="293"/>
      <c r="G448" s="293"/>
      <c r="H448" s="293"/>
      <c r="I448" s="293"/>
      <c r="J448" s="293"/>
      <c r="K448" s="293"/>
      <c r="L448" s="293"/>
      <c r="M448" s="293"/>
      <c r="N448" s="293"/>
      <c r="O448" s="294"/>
      <c r="P448" s="13"/>
      <c r="Q448" s="13"/>
      <c r="R448" s="13"/>
      <c r="S448" s="13"/>
      <c r="T448" s="13"/>
      <c r="U448" s="13"/>
      <c r="V448" s="13"/>
      <c r="W448" s="13"/>
      <c r="X448" s="13"/>
      <c r="Y448" s="13"/>
      <c r="Z448" s="13"/>
    </row>
    <row r="449" spans="1:26" ht="12.75" customHeight="1" x14ac:dyDescent="0.2">
      <c r="A449" s="13"/>
      <c r="B449" s="293"/>
      <c r="C449" s="293"/>
      <c r="D449" s="293"/>
      <c r="E449" s="293"/>
      <c r="F449" s="293"/>
      <c r="G449" s="293"/>
      <c r="H449" s="293"/>
      <c r="I449" s="293"/>
      <c r="J449" s="293"/>
      <c r="K449" s="293"/>
      <c r="L449" s="293"/>
      <c r="M449" s="293"/>
      <c r="N449" s="293"/>
      <c r="O449" s="294"/>
      <c r="P449" s="13"/>
      <c r="Q449" s="13"/>
      <c r="R449" s="13"/>
      <c r="S449" s="13"/>
      <c r="T449" s="13"/>
      <c r="U449" s="13"/>
      <c r="V449" s="13"/>
      <c r="W449" s="13"/>
      <c r="X449" s="13"/>
      <c r="Y449" s="13"/>
      <c r="Z449" s="13"/>
    </row>
    <row r="450" spans="1:26" ht="12.75" customHeight="1" x14ac:dyDescent="0.2">
      <c r="A450" s="13"/>
      <c r="B450" s="293"/>
      <c r="C450" s="293"/>
      <c r="D450" s="293"/>
      <c r="E450" s="293"/>
      <c r="F450" s="293"/>
      <c r="G450" s="293"/>
      <c r="H450" s="293"/>
      <c r="I450" s="293"/>
      <c r="J450" s="293"/>
      <c r="K450" s="293"/>
      <c r="L450" s="293"/>
      <c r="M450" s="293"/>
      <c r="N450" s="293"/>
      <c r="O450" s="294"/>
      <c r="P450" s="13"/>
      <c r="Q450" s="13"/>
      <c r="R450" s="13"/>
      <c r="S450" s="13"/>
      <c r="T450" s="13"/>
      <c r="U450" s="13"/>
      <c r="V450" s="13"/>
      <c r="W450" s="13"/>
      <c r="X450" s="13"/>
      <c r="Y450" s="13"/>
      <c r="Z450" s="13"/>
    </row>
    <row r="451" spans="1:26" ht="12.75" customHeight="1" x14ac:dyDescent="0.2">
      <c r="A451" s="13"/>
      <c r="B451" s="293"/>
      <c r="C451" s="293"/>
      <c r="D451" s="293"/>
      <c r="E451" s="293"/>
      <c r="F451" s="293"/>
      <c r="G451" s="293"/>
      <c r="H451" s="293"/>
      <c r="I451" s="293"/>
      <c r="J451" s="293"/>
      <c r="K451" s="293"/>
      <c r="L451" s="293"/>
      <c r="M451" s="293"/>
      <c r="N451" s="293"/>
      <c r="O451" s="294"/>
      <c r="P451" s="13"/>
      <c r="Q451" s="13"/>
      <c r="R451" s="13"/>
      <c r="S451" s="13"/>
      <c r="T451" s="13"/>
      <c r="U451" s="13"/>
      <c r="V451" s="13"/>
      <c r="W451" s="13"/>
      <c r="X451" s="13"/>
      <c r="Y451" s="13"/>
      <c r="Z451" s="13"/>
    </row>
    <row r="452" spans="1:26" ht="12.75" customHeight="1" x14ac:dyDescent="0.2">
      <c r="A452" s="13"/>
      <c r="B452" s="293"/>
      <c r="C452" s="293"/>
      <c r="D452" s="293"/>
      <c r="E452" s="293"/>
      <c r="F452" s="293"/>
      <c r="G452" s="293"/>
      <c r="H452" s="293"/>
      <c r="I452" s="293"/>
      <c r="J452" s="293"/>
      <c r="K452" s="293"/>
      <c r="L452" s="293"/>
      <c r="M452" s="293"/>
      <c r="N452" s="293"/>
      <c r="O452" s="294"/>
      <c r="P452" s="13"/>
      <c r="Q452" s="13"/>
      <c r="R452" s="13"/>
      <c r="S452" s="13"/>
      <c r="T452" s="13"/>
      <c r="U452" s="13"/>
      <c r="V452" s="13"/>
      <c r="W452" s="13"/>
      <c r="X452" s="13"/>
      <c r="Y452" s="13"/>
      <c r="Z452" s="13"/>
    </row>
    <row r="453" spans="1:26" ht="12.75" customHeight="1" x14ac:dyDescent="0.2">
      <c r="A453" s="13"/>
      <c r="B453" s="293"/>
      <c r="C453" s="293"/>
      <c r="D453" s="293"/>
      <c r="E453" s="293"/>
      <c r="F453" s="293"/>
      <c r="G453" s="293"/>
      <c r="H453" s="293"/>
      <c r="I453" s="293"/>
      <c r="J453" s="293"/>
      <c r="K453" s="293"/>
      <c r="L453" s="293"/>
      <c r="M453" s="293"/>
      <c r="N453" s="293"/>
      <c r="O453" s="294"/>
      <c r="P453" s="13"/>
      <c r="Q453" s="13"/>
      <c r="R453" s="13"/>
      <c r="S453" s="13"/>
      <c r="T453" s="13"/>
      <c r="U453" s="13"/>
      <c r="V453" s="13"/>
      <c r="W453" s="13"/>
      <c r="X453" s="13"/>
      <c r="Y453" s="13"/>
      <c r="Z453" s="13"/>
    </row>
    <row r="454" spans="1:26" ht="12.75" customHeight="1" x14ac:dyDescent="0.2">
      <c r="A454" s="13"/>
      <c r="B454" s="293"/>
      <c r="C454" s="293"/>
      <c r="D454" s="293"/>
      <c r="E454" s="293"/>
      <c r="F454" s="293"/>
      <c r="G454" s="293"/>
      <c r="H454" s="293"/>
      <c r="I454" s="293"/>
      <c r="J454" s="293"/>
      <c r="K454" s="293"/>
      <c r="L454" s="293"/>
      <c r="M454" s="293"/>
      <c r="N454" s="293"/>
      <c r="O454" s="294"/>
      <c r="P454" s="13"/>
      <c r="Q454" s="13"/>
      <c r="R454" s="13"/>
      <c r="S454" s="13"/>
      <c r="T454" s="13"/>
      <c r="U454" s="13"/>
      <c r="V454" s="13"/>
      <c r="W454" s="13"/>
      <c r="X454" s="13"/>
      <c r="Y454" s="13"/>
      <c r="Z454" s="13"/>
    </row>
    <row r="455" spans="1:26" ht="12.75" customHeight="1" x14ac:dyDescent="0.2">
      <c r="A455" s="13"/>
      <c r="B455" s="293"/>
      <c r="C455" s="293"/>
      <c r="D455" s="293"/>
      <c r="E455" s="293"/>
      <c r="F455" s="293"/>
      <c r="G455" s="293"/>
      <c r="H455" s="293"/>
      <c r="I455" s="293"/>
      <c r="J455" s="293"/>
      <c r="K455" s="293"/>
      <c r="L455" s="293"/>
      <c r="M455" s="293"/>
      <c r="N455" s="293"/>
      <c r="O455" s="294"/>
      <c r="P455" s="13"/>
      <c r="Q455" s="13"/>
      <c r="R455" s="13"/>
      <c r="S455" s="13"/>
      <c r="T455" s="13"/>
      <c r="U455" s="13"/>
      <c r="V455" s="13"/>
      <c r="W455" s="13"/>
      <c r="X455" s="13"/>
      <c r="Y455" s="13"/>
      <c r="Z455" s="13"/>
    </row>
    <row r="456" spans="1:26" ht="12.75" customHeight="1" x14ac:dyDescent="0.2">
      <c r="A456" s="13"/>
      <c r="B456" s="293"/>
      <c r="C456" s="293"/>
      <c r="D456" s="293"/>
      <c r="E456" s="293"/>
      <c r="F456" s="293"/>
      <c r="G456" s="293"/>
      <c r="H456" s="293"/>
      <c r="I456" s="293"/>
      <c r="J456" s="293"/>
      <c r="K456" s="293"/>
      <c r="L456" s="293"/>
      <c r="M456" s="293"/>
      <c r="N456" s="293"/>
      <c r="O456" s="294"/>
      <c r="P456" s="13"/>
      <c r="Q456" s="13"/>
      <c r="R456" s="13"/>
      <c r="S456" s="13"/>
      <c r="T456" s="13"/>
      <c r="U456" s="13"/>
      <c r="V456" s="13"/>
      <c r="W456" s="13"/>
      <c r="X456" s="13"/>
      <c r="Y456" s="13"/>
      <c r="Z456" s="13"/>
    </row>
    <row r="457" spans="1:26" ht="12.75" customHeight="1" x14ac:dyDescent="0.2">
      <c r="A457" s="13"/>
      <c r="B457" s="293"/>
      <c r="C457" s="293"/>
      <c r="D457" s="293"/>
      <c r="E457" s="293"/>
      <c r="F457" s="293"/>
      <c r="G457" s="293"/>
      <c r="H457" s="293"/>
      <c r="I457" s="293"/>
      <c r="J457" s="293"/>
      <c r="K457" s="293"/>
      <c r="L457" s="293"/>
      <c r="M457" s="293"/>
      <c r="N457" s="293"/>
      <c r="O457" s="294"/>
      <c r="P457" s="13"/>
      <c r="Q457" s="13"/>
      <c r="R457" s="13"/>
      <c r="S457" s="13"/>
      <c r="T457" s="13"/>
      <c r="U457" s="13"/>
      <c r="V457" s="13"/>
      <c r="W457" s="13"/>
      <c r="X457" s="13"/>
      <c r="Y457" s="13"/>
      <c r="Z457" s="13"/>
    </row>
    <row r="458" spans="1:26" ht="12.75" customHeight="1" x14ac:dyDescent="0.2">
      <c r="A458" s="13"/>
      <c r="B458" s="293"/>
      <c r="C458" s="293"/>
      <c r="D458" s="293"/>
      <c r="E458" s="293"/>
      <c r="F458" s="293"/>
      <c r="G458" s="293"/>
      <c r="H458" s="293"/>
      <c r="I458" s="293"/>
      <c r="J458" s="293"/>
      <c r="K458" s="293"/>
      <c r="L458" s="293"/>
      <c r="M458" s="293"/>
      <c r="N458" s="293"/>
      <c r="O458" s="294"/>
      <c r="P458" s="13"/>
      <c r="Q458" s="13"/>
      <c r="R458" s="13"/>
      <c r="S458" s="13"/>
      <c r="T458" s="13"/>
      <c r="U458" s="13"/>
      <c r="V458" s="13"/>
      <c r="W458" s="13"/>
      <c r="X458" s="13"/>
      <c r="Y458" s="13"/>
      <c r="Z458" s="13"/>
    </row>
    <row r="459" spans="1:26" ht="12.75" customHeight="1" x14ac:dyDescent="0.2">
      <c r="A459" s="13"/>
      <c r="B459" s="293"/>
      <c r="C459" s="293"/>
      <c r="D459" s="293"/>
      <c r="E459" s="293"/>
      <c r="F459" s="293"/>
      <c r="G459" s="293"/>
      <c r="H459" s="293"/>
      <c r="I459" s="293"/>
      <c r="J459" s="293"/>
      <c r="K459" s="293"/>
      <c r="L459" s="293"/>
      <c r="M459" s="293"/>
      <c r="N459" s="293"/>
      <c r="O459" s="294"/>
      <c r="P459" s="13"/>
      <c r="Q459" s="13"/>
      <c r="R459" s="13"/>
      <c r="S459" s="13"/>
      <c r="T459" s="13"/>
      <c r="U459" s="13"/>
      <c r="V459" s="13"/>
      <c r="W459" s="13"/>
      <c r="X459" s="13"/>
      <c r="Y459" s="13"/>
      <c r="Z459" s="13"/>
    </row>
    <row r="460" spans="1:26" ht="12.75" customHeight="1" x14ac:dyDescent="0.2">
      <c r="A460" s="13"/>
      <c r="B460" s="293"/>
      <c r="C460" s="293"/>
      <c r="D460" s="293"/>
      <c r="E460" s="293"/>
      <c r="F460" s="293"/>
      <c r="G460" s="293"/>
      <c r="H460" s="293"/>
      <c r="I460" s="293"/>
      <c r="J460" s="293"/>
      <c r="K460" s="293"/>
      <c r="L460" s="293"/>
      <c r="M460" s="293"/>
      <c r="N460" s="293"/>
      <c r="O460" s="294"/>
      <c r="P460" s="13"/>
      <c r="Q460" s="13"/>
      <c r="R460" s="13"/>
      <c r="S460" s="13"/>
      <c r="T460" s="13"/>
      <c r="U460" s="13"/>
      <c r="V460" s="13"/>
      <c r="W460" s="13"/>
      <c r="X460" s="13"/>
      <c r="Y460" s="13"/>
      <c r="Z460" s="13"/>
    </row>
    <row r="461" spans="1:26" ht="12.75" customHeight="1" x14ac:dyDescent="0.2">
      <c r="A461" s="13"/>
      <c r="B461" s="293"/>
      <c r="C461" s="293"/>
      <c r="D461" s="293"/>
      <c r="E461" s="293"/>
      <c r="F461" s="293"/>
      <c r="G461" s="293"/>
      <c r="H461" s="293"/>
      <c r="I461" s="293"/>
      <c r="J461" s="293"/>
      <c r="K461" s="293"/>
      <c r="L461" s="293"/>
      <c r="M461" s="293"/>
      <c r="N461" s="293"/>
      <c r="O461" s="294"/>
      <c r="P461" s="13"/>
      <c r="Q461" s="13"/>
      <c r="R461" s="13"/>
      <c r="S461" s="13"/>
      <c r="T461" s="13"/>
      <c r="U461" s="13"/>
      <c r="V461" s="13"/>
      <c r="W461" s="13"/>
      <c r="X461" s="13"/>
      <c r="Y461" s="13"/>
      <c r="Z461" s="13"/>
    </row>
    <row r="462" spans="1:26" ht="12.75" customHeight="1" x14ac:dyDescent="0.2">
      <c r="A462" s="13"/>
      <c r="B462" s="293"/>
      <c r="C462" s="293"/>
      <c r="D462" s="293"/>
      <c r="E462" s="293"/>
      <c r="F462" s="293"/>
      <c r="G462" s="293"/>
      <c r="H462" s="293"/>
      <c r="I462" s="293"/>
      <c r="J462" s="293"/>
      <c r="K462" s="293"/>
      <c r="L462" s="293"/>
      <c r="M462" s="293"/>
      <c r="N462" s="293"/>
      <c r="O462" s="294"/>
      <c r="P462" s="13"/>
      <c r="Q462" s="13"/>
      <c r="R462" s="13"/>
      <c r="S462" s="13"/>
      <c r="T462" s="13"/>
      <c r="U462" s="13"/>
      <c r="V462" s="13"/>
      <c r="W462" s="13"/>
      <c r="X462" s="13"/>
      <c r="Y462" s="13"/>
      <c r="Z462" s="13"/>
    </row>
    <row r="463" spans="1:26" ht="12.75" customHeight="1" x14ac:dyDescent="0.2">
      <c r="A463" s="13"/>
      <c r="B463" s="293"/>
      <c r="C463" s="293"/>
      <c r="D463" s="293"/>
      <c r="E463" s="293"/>
      <c r="F463" s="293"/>
      <c r="G463" s="293"/>
      <c r="H463" s="293"/>
      <c r="I463" s="293"/>
      <c r="J463" s="293"/>
      <c r="K463" s="293"/>
      <c r="L463" s="293"/>
      <c r="M463" s="293"/>
      <c r="N463" s="293"/>
      <c r="O463" s="294"/>
      <c r="P463" s="13"/>
      <c r="Q463" s="13"/>
      <c r="R463" s="13"/>
      <c r="S463" s="13"/>
      <c r="T463" s="13"/>
      <c r="U463" s="13"/>
      <c r="V463" s="13"/>
      <c r="W463" s="13"/>
      <c r="X463" s="13"/>
      <c r="Y463" s="13"/>
      <c r="Z463" s="13"/>
    </row>
    <row r="464" spans="1:26" ht="12.75" customHeight="1" x14ac:dyDescent="0.2">
      <c r="A464" s="13"/>
      <c r="B464" s="293"/>
      <c r="C464" s="293"/>
      <c r="D464" s="293"/>
      <c r="E464" s="293"/>
      <c r="F464" s="293"/>
      <c r="G464" s="293"/>
      <c r="H464" s="293"/>
      <c r="I464" s="293"/>
      <c r="J464" s="293"/>
      <c r="K464" s="293"/>
      <c r="L464" s="293"/>
      <c r="M464" s="293"/>
      <c r="N464" s="293"/>
      <c r="O464" s="294"/>
      <c r="P464" s="13"/>
      <c r="Q464" s="13"/>
      <c r="R464" s="13"/>
      <c r="S464" s="13"/>
      <c r="T464" s="13"/>
      <c r="U464" s="13"/>
      <c r="V464" s="13"/>
      <c r="W464" s="13"/>
      <c r="X464" s="13"/>
      <c r="Y464" s="13"/>
      <c r="Z464" s="13"/>
    </row>
    <row r="465" spans="1:26" ht="12.75" customHeight="1" x14ac:dyDescent="0.2">
      <c r="A465" s="13"/>
      <c r="B465" s="293"/>
      <c r="C465" s="293"/>
      <c r="D465" s="293"/>
      <c r="E465" s="293"/>
      <c r="F465" s="293"/>
      <c r="G465" s="293"/>
      <c r="H465" s="293"/>
      <c r="I465" s="293"/>
      <c r="J465" s="293"/>
      <c r="K465" s="293"/>
      <c r="L465" s="293"/>
      <c r="M465" s="293"/>
      <c r="N465" s="293"/>
      <c r="O465" s="294"/>
      <c r="P465" s="13"/>
      <c r="Q465" s="13"/>
      <c r="R465" s="13"/>
      <c r="S465" s="13"/>
      <c r="T465" s="13"/>
      <c r="U465" s="13"/>
      <c r="V465" s="13"/>
      <c r="W465" s="13"/>
      <c r="X465" s="13"/>
      <c r="Y465" s="13"/>
      <c r="Z465" s="13"/>
    </row>
    <row r="466" spans="1:26" ht="12.75" customHeight="1" x14ac:dyDescent="0.2">
      <c r="A466" s="13"/>
      <c r="B466" s="293"/>
      <c r="C466" s="293"/>
      <c r="D466" s="293"/>
      <c r="E466" s="293"/>
      <c r="F466" s="293"/>
      <c r="G466" s="293"/>
      <c r="H466" s="293"/>
      <c r="I466" s="293"/>
      <c r="J466" s="293"/>
      <c r="K466" s="293"/>
      <c r="L466" s="293"/>
      <c r="M466" s="293"/>
      <c r="N466" s="293"/>
      <c r="O466" s="294"/>
      <c r="P466" s="13"/>
      <c r="Q466" s="13"/>
      <c r="R466" s="13"/>
      <c r="S466" s="13"/>
      <c r="T466" s="13"/>
      <c r="U466" s="13"/>
      <c r="V466" s="13"/>
      <c r="W466" s="13"/>
      <c r="X466" s="13"/>
      <c r="Y466" s="13"/>
      <c r="Z466" s="13"/>
    </row>
    <row r="467" spans="1:26" ht="12.75" customHeight="1" x14ac:dyDescent="0.2">
      <c r="A467" s="13"/>
      <c r="B467" s="293"/>
      <c r="C467" s="293"/>
      <c r="D467" s="293"/>
      <c r="E467" s="293"/>
      <c r="F467" s="293"/>
      <c r="G467" s="293"/>
      <c r="H467" s="293"/>
      <c r="I467" s="293"/>
      <c r="J467" s="293"/>
      <c r="K467" s="293"/>
      <c r="L467" s="293"/>
      <c r="M467" s="293"/>
      <c r="N467" s="293"/>
      <c r="O467" s="294"/>
      <c r="P467" s="13"/>
      <c r="Q467" s="13"/>
      <c r="R467" s="13"/>
      <c r="S467" s="13"/>
      <c r="T467" s="13"/>
      <c r="U467" s="13"/>
      <c r="V467" s="13"/>
      <c r="W467" s="13"/>
      <c r="X467" s="13"/>
      <c r="Y467" s="13"/>
      <c r="Z467" s="13"/>
    </row>
    <row r="468" spans="1:26" ht="12.75" customHeight="1" x14ac:dyDescent="0.2">
      <c r="A468" s="13"/>
      <c r="B468" s="293"/>
      <c r="C468" s="293"/>
      <c r="D468" s="293"/>
      <c r="E468" s="293"/>
      <c r="F468" s="293"/>
      <c r="G468" s="293"/>
      <c r="H468" s="293"/>
      <c r="I468" s="293"/>
      <c r="J468" s="293"/>
      <c r="K468" s="293"/>
      <c r="L468" s="293"/>
      <c r="M468" s="293"/>
      <c r="N468" s="293"/>
      <c r="O468" s="294"/>
      <c r="P468" s="13"/>
      <c r="Q468" s="13"/>
      <c r="R468" s="13"/>
      <c r="S468" s="13"/>
      <c r="T468" s="13"/>
      <c r="U468" s="13"/>
      <c r="V468" s="13"/>
      <c r="W468" s="13"/>
      <c r="X468" s="13"/>
      <c r="Y468" s="13"/>
      <c r="Z468" s="13"/>
    </row>
    <row r="469" spans="1:26" ht="12.75" customHeight="1" x14ac:dyDescent="0.2">
      <c r="A469" s="13"/>
      <c r="B469" s="293"/>
      <c r="C469" s="293"/>
      <c r="D469" s="293"/>
      <c r="E469" s="293"/>
      <c r="F469" s="293"/>
      <c r="G469" s="293"/>
      <c r="H469" s="293"/>
      <c r="I469" s="293"/>
      <c r="J469" s="293"/>
      <c r="K469" s="293"/>
      <c r="L469" s="293"/>
      <c r="M469" s="293"/>
      <c r="N469" s="293"/>
      <c r="O469" s="294"/>
      <c r="P469" s="13"/>
      <c r="Q469" s="13"/>
      <c r="R469" s="13"/>
      <c r="S469" s="13"/>
      <c r="T469" s="13"/>
      <c r="U469" s="13"/>
      <c r="V469" s="13"/>
      <c r="W469" s="13"/>
      <c r="X469" s="13"/>
      <c r="Y469" s="13"/>
      <c r="Z469" s="13"/>
    </row>
    <row r="470" spans="1:26" ht="12.75" customHeight="1" x14ac:dyDescent="0.2">
      <c r="A470" s="13"/>
      <c r="B470" s="293"/>
      <c r="C470" s="293"/>
      <c r="D470" s="293"/>
      <c r="E470" s="293"/>
      <c r="F470" s="293"/>
      <c r="G470" s="293"/>
      <c r="H470" s="293"/>
      <c r="I470" s="293"/>
      <c r="J470" s="293"/>
      <c r="K470" s="293"/>
      <c r="L470" s="293"/>
      <c r="M470" s="293"/>
      <c r="N470" s="293"/>
      <c r="O470" s="294"/>
      <c r="P470" s="13"/>
      <c r="Q470" s="13"/>
      <c r="R470" s="13"/>
      <c r="S470" s="13"/>
      <c r="T470" s="13"/>
      <c r="U470" s="13"/>
      <c r="V470" s="13"/>
      <c r="W470" s="13"/>
      <c r="X470" s="13"/>
      <c r="Y470" s="13"/>
      <c r="Z470" s="13"/>
    </row>
    <row r="471" spans="1:26" ht="12.75" customHeight="1" x14ac:dyDescent="0.2">
      <c r="A471" s="13"/>
      <c r="B471" s="293"/>
      <c r="C471" s="293"/>
      <c r="D471" s="293"/>
      <c r="E471" s="293"/>
      <c r="F471" s="293"/>
      <c r="G471" s="293"/>
      <c r="H471" s="293"/>
      <c r="I471" s="293"/>
      <c r="J471" s="293"/>
      <c r="K471" s="293"/>
      <c r="L471" s="293"/>
      <c r="M471" s="293"/>
      <c r="N471" s="293"/>
      <c r="O471" s="294"/>
      <c r="P471" s="13"/>
      <c r="Q471" s="13"/>
      <c r="R471" s="13"/>
      <c r="S471" s="13"/>
      <c r="T471" s="13"/>
      <c r="U471" s="13"/>
      <c r="V471" s="13"/>
      <c r="W471" s="13"/>
      <c r="X471" s="13"/>
      <c r="Y471" s="13"/>
      <c r="Z471" s="13"/>
    </row>
    <row r="472" spans="1:26" ht="12.75" customHeight="1" x14ac:dyDescent="0.2">
      <c r="A472" s="13"/>
      <c r="B472" s="293"/>
      <c r="C472" s="293"/>
      <c r="D472" s="293"/>
      <c r="E472" s="293"/>
      <c r="F472" s="293"/>
      <c r="G472" s="293"/>
      <c r="H472" s="293"/>
      <c r="I472" s="293"/>
      <c r="J472" s="293"/>
      <c r="K472" s="293"/>
      <c r="L472" s="293"/>
      <c r="M472" s="293"/>
      <c r="N472" s="293"/>
      <c r="O472" s="294"/>
      <c r="P472" s="13"/>
      <c r="Q472" s="13"/>
      <c r="R472" s="13"/>
      <c r="S472" s="13"/>
      <c r="T472" s="13"/>
      <c r="U472" s="13"/>
      <c r="V472" s="13"/>
      <c r="W472" s="13"/>
      <c r="X472" s="13"/>
      <c r="Y472" s="13"/>
      <c r="Z472" s="13"/>
    </row>
    <row r="473" spans="1:26" ht="12.75" customHeight="1" x14ac:dyDescent="0.2">
      <c r="A473" s="13"/>
      <c r="B473" s="293"/>
      <c r="C473" s="293"/>
      <c r="D473" s="293"/>
      <c r="E473" s="293"/>
      <c r="F473" s="293"/>
      <c r="G473" s="293"/>
      <c r="H473" s="293"/>
      <c r="I473" s="293"/>
      <c r="J473" s="293"/>
      <c r="K473" s="293"/>
      <c r="L473" s="293"/>
      <c r="M473" s="293"/>
      <c r="N473" s="293"/>
      <c r="O473" s="294"/>
      <c r="P473" s="13"/>
      <c r="Q473" s="13"/>
      <c r="R473" s="13"/>
      <c r="S473" s="13"/>
      <c r="T473" s="13"/>
      <c r="U473" s="13"/>
      <c r="V473" s="13"/>
      <c r="W473" s="13"/>
      <c r="X473" s="13"/>
      <c r="Y473" s="13"/>
      <c r="Z473" s="13"/>
    </row>
    <row r="474" spans="1:26" ht="12.75" customHeight="1" x14ac:dyDescent="0.2">
      <c r="A474" s="13"/>
      <c r="B474" s="293"/>
      <c r="C474" s="293"/>
      <c r="D474" s="293"/>
      <c r="E474" s="293"/>
      <c r="F474" s="293"/>
      <c r="G474" s="293"/>
      <c r="H474" s="293"/>
      <c r="I474" s="293"/>
      <c r="J474" s="293"/>
      <c r="K474" s="293"/>
      <c r="L474" s="293"/>
      <c r="M474" s="293"/>
      <c r="N474" s="293"/>
      <c r="O474" s="294"/>
      <c r="P474" s="13"/>
      <c r="Q474" s="13"/>
      <c r="R474" s="13"/>
      <c r="S474" s="13"/>
      <c r="T474" s="13"/>
      <c r="U474" s="13"/>
      <c r="V474" s="13"/>
      <c r="W474" s="13"/>
      <c r="X474" s="13"/>
      <c r="Y474" s="13"/>
      <c r="Z474" s="13"/>
    </row>
    <row r="475" spans="1:26" ht="12.75" customHeight="1" x14ac:dyDescent="0.2">
      <c r="A475" s="13"/>
      <c r="B475" s="293"/>
      <c r="C475" s="293"/>
      <c r="D475" s="293"/>
      <c r="E475" s="293"/>
      <c r="F475" s="293"/>
      <c r="G475" s="293"/>
      <c r="H475" s="293"/>
      <c r="I475" s="293"/>
      <c r="J475" s="293"/>
      <c r="K475" s="293"/>
      <c r="L475" s="293"/>
      <c r="M475" s="293"/>
      <c r="N475" s="293"/>
      <c r="O475" s="294"/>
      <c r="P475" s="13"/>
      <c r="Q475" s="13"/>
      <c r="R475" s="13"/>
      <c r="S475" s="13"/>
      <c r="T475" s="13"/>
      <c r="U475" s="13"/>
      <c r="V475" s="13"/>
      <c r="W475" s="13"/>
      <c r="X475" s="13"/>
      <c r="Y475" s="13"/>
      <c r="Z475" s="13"/>
    </row>
    <row r="476" spans="1:26" ht="12.75" customHeight="1" x14ac:dyDescent="0.2">
      <c r="A476" s="13"/>
      <c r="B476" s="293"/>
      <c r="C476" s="293"/>
      <c r="D476" s="293"/>
      <c r="E476" s="293"/>
      <c r="F476" s="293"/>
      <c r="G476" s="293"/>
      <c r="H476" s="293"/>
      <c r="I476" s="293"/>
      <c r="J476" s="293"/>
      <c r="K476" s="293"/>
      <c r="L476" s="293"/>
      <c r="M476" s="293"/>
      <c r="N476" s="293"/>
      <c r="O476" s="294"/>
      <c r="P476" s="13"/>
      <c r="Q476" s="13"/>
      <c r="R476" s="13"/>
      <c r="S476" s="13"/>
      <c r="T476" s="13"/>
      <c r="U476" s="13"/>
      <c r="V476" s="13"/>
      <c r="W476" s="13"/>
      <c r="X476" s="13"/>
      <c r="Y476" s="13"/>
      <c r="Z476" s="13"/>
    </row>
    <row r="477" spans="1:26" ht="12.75" customHeight="1" x14ac:dyDescent="0.2">
      <c r="A477" s="13"/>
      <c r="B477" s="293"/>
      <c r="C477" s="293"/>
      <c r="D477" s="293"/>
      <c r="E477" s="293"/>
      <c r="F477" s="293"/>
      <c r="G477" s="293"/>
      <c r="H477" s="293"/>
      <c r="I477" s="293"/>
      <c r="J477" s="293"/>
      <c r="K477" s="293"/>
      <c r="L477" s="293"/>
      <c r="M477" s="293"/>
      <c r="N477" s="293"/>
      <c r="O477" s="294"/>
      <c r="P477" s="13"/>
      <c r="Q477" s="13"/>
      <c r="R477" s="13"/>
      <c r="S477" s="13"/>
      <c r="T477" s="13"/>
      <c r="U477" s="13"/>
      <c r="V477" s="13"/>
      <c r="W477" s="13"/>
      <c r="X477" s="13"/>
      <c r="Y477" s="13"/>
      <c r="Z477" s="13"/>
    </row>
    <row r="478" spans="1:26" ht="12.75" customHeight="1" x14ac:dyDescent="0.2">
      <c r="A478" s="13"/>
      <c r="B478" s="293"/>
      <c r="C478" s="293"/>
      <c r="D478" s="293"/>
      <c r="E478" s="293"/>
      <c r="F478" s="293"/>
      <c r="G478" s="293"/>
      <c r="H478" s="293"/>
      <c r="I478" s="293"/>
      <c r="J478" s="293"/>
      <c r="K478" s="293"/>
      <c r="L478" s="293"/>
      <c r="M478" s="293"/>
      <c r="N478" s="293"/>
      <c r="O478" s="294"/>
      <c r="P478" s="13"/>
      <c r="Q478" s="13"/>
      <c r="R478" s="13"/>
      <c r="S478" s="13"/>
      <c r="T478" s="13"/>
      <c r="U478" s="13"/>
      <c r="V478" s="13"/>
      <c r="W478" s="13"/>
      <c r="X478" s="13"/>
      <c r="Y478" s="13"/>
      <c r="Z478" s="13"/>
    </row>
    <row r="479" spans="1:26" ht="12.75" customHeight="1" x14ac:dyDescent="0.2">
      <c r="A479" s="13"/>
      <c r="B479" s="293"/>
      <c r="C479" s="293"/>
      <c r="D479" s="293"/>
      <c r="E479" s="293"/>
      <c r="F479" s="293"/>
      <c r="G479" s="293"/>
      <c r="H479" s="293"/>
      <c r="I479" s="293"/>
      <c r="J479" s="293"/>
      <c r="K479" s="293"/>
      <c r="L479" s="293"/>
      <c r="M479" s="293"/>
      <c r="N479" s="293"/>
      <c r="O479" s="294"/>
      <c r="P479" s="13"/>
      <c r="Q479" s="13"/>
      <c r="R479" s="13"/>
      <c r="S479" s="13"/>
      <c r="T479" s="13"/>
      <c r="U479" s="13"/>
      <c r="V479" s="13"/>
      <c r="W479" s="13"/>
      <c r="X479" s="13"/>
      <c r="Y479" s="13"/>
      <c r="Z479" s="13"/>
    </row>
    <row r="480" spans="1:26" ht="12.75" customHeight="1" x14ac:dyDescent="0.2">
      <c r="A480" s="13"/>
      <c r="B480" s="293"/>
      <c r="C480" s="293"/>
      <c r="D480" s="293"/>
      <c r="E480" s="293"/>
      <c r="F480" s="293"/>
      <c r="G480" s="293"/>
      <c r="H480" s="293"/>
      <c r="I480" s="293"/>
      <c r="J480" s="293"/>
      <c r="K480" s="293"/>
      <c r="L480" s="293"/>
      <c r="M480" s="293"/>
      <c r="N480" s="293"/>
      <c r="O480" s="294"/>
      <c r="P480" s="13"/>
      <c r="Q480" s="13"/>
      <c r="R480" s="13"/>
      <c r="S480" s="13"/>
      <c r="T480" s="13"/>
      <c r="U480" s="13"/>
      <c r="V480" s="13"/>
      <c r="W480" s="13"/>
      <c r="X480" s="13"/>
      <c r="Y480" s="13"/>
      <c r="Z480" s="13"/>
    </row>
    <row r="481" spans="1:26" ht="12.75" customHeight="1" x14ac:dyDescent="0.2">
      <c r="A481" s="13"/>
      <c r="B481" s="293"/>
      <c r="C481" s="293"/>
      <c r="D481" s="293"/>
      <c r="E481" s="293"/>
      <c r="F481" s="293"/>
      <c r="G481" s="293"/>
      <c r="H481" s="293"/>
      <c r="I481" s="293"/>
      <c r="J481" s="293"/>
      <c r="K481" s="293"/>
      <c r="L481" s="293"/>
      <c r="M481" s="293"/>
      <c r="N481" s="293"/>
      <c r="O481" s="294"/>
      <c r="P481" s="13"/>
      <c r="Q481" s="13"/>
      <c r="R481" s="13"/>
      <c r="S481" s="13"/>
      <c r="T481" s="13"/>
      <c r="U481" s="13"/>
      <c r="V481" s="13"/>
      <c r="W481" s="13"/>
      <c r="X481" s="13"/>
      <c r="Y481" s="13"/>
      <c r="Z481" s="13"/>
    </row>
    <row r="482" spans="1:26" ht="12.75" customHeight="1" x14ac:dyDescent="0.2">
      <c r="A482" s="13"/>
      <c r="B482" s="293"/>
      <c r="C482" s="293"/>
      <c r="D482" s="293"/>
      <c r="E482" s="293"/>
      <c r="F482" s="293"/>
      <c r="G482" s="293"/>
      <c r="H482" s="293"/>
      <c r="I482" s="293"/>
      <c r="J482" s="293"/>
      <c r="K482" s="293"/>
      <c r="L482" s="293"/>
      <c r="M482" s="293"/>
      <c r="N482" s="293"/>
      <c r="O482" s="294"/>
      <c r="P482" s="13"/>
      <c r="Q482" s="13"/>
      <c r="R482" s="13"/>
      <c r="S482" s="13"/>
      <c r="T482" s="13"/>
      <c r="U482" s="13"/>
      <c r="V482" s="13"/>
      <c r="W482" s="13"/>
      <c r="X482" s="13"/>
      <c r="Y482" s="13"/>
      <c r="Z482" s="13"/>
    </row>
    <row r="483" spans="1:26" ht="12.75" customHeight="1" x14ac:dyDescent="0.2">
      <c r="A483" s="13"/>
      <c r="B483" s="293"/>
      <c r="C483" s="293"/>
      <c r="D483" s="293"/>
      <c r="E483" s="293"/>
      <c r="F483" s="293"/>
      <c r="G483" s="293"/>
      <c r="H483" s="293"/>
      <c r="I483" s="293"/>
      <c r="J483" s="293"/>
      <c r="K483" s="293"/>
      <c r="L483" s="293"/>
      <c r="M483" s="293"/>
      <c r="N483" s="293"/>
      <c r="O483" s="294"/>
      <c r="P483" s="13"/>
      <c r="Q483" s="13"/>
      <c r="R483" s="13"/>
      <c r="S483" s="13"/>
      <c r="T483" s="13"/>
      <c r="U483" s="13"/>
      <c r="V483" s="13"/>
      <c r="W483" s="13"/>
      <c r="X483" s="13"/>
      <c r="Y483" s="13"/>
      <c r="Z483" s="13"/>
    </row>
    <row r="484" spans="1:26" ht="12.75" customHeight="1" x14ac:dyDescent="0.2">
      <c r="A484" s="13"/>
      <c r="B484" s="293"/>
      <c r="C484" s="293"/>
      <c r="D484" s="293"/>
      <c r="E484" s="293"/>
      <c r="F484" s="293"/>
      <c r="G484" s="293"/>
      <c r="H484" s="293"/>
      <c r="I484" s="293"/>
      <c r="J484" s="293"/>
      <c r="K484" s="293"/>
      <c r="L484" s="293"/>
      <c r="M484" s="293"/>
      <c r="N484" s="293"/>
      <c r="O484" s="294"/>
      <c r="P484" s="13"/>
      <c r="Q484" s="13"/>
      <c r="R484" s="13"/>
      <c r="S484" s="13"/>
      <c r="T484" s="13"/>
      <c r="U484" s="13"/>
      <c r="V484" s="13"/>
      <c r="W484" s="13"/>
      <c r="X484" s="13"/>
      <c r="Y484" s="13"/>
      <c r="Z484" s="13"/>
    </row>
    <row r="485" spans="1:26" ht="12.75" customHeight="1" x14ac:dyDescent="0.2">
      <c r="A485" s="13"/>
      <c r="B485" s="293"/>
      <c r="C485" s="293"/>
      <c r="D485" s="293"/>
      <c r="E485" s="293"/>
      <c r="F485" s="293"/>
      <c r="G485" s="293"/>
      <c r="H485" s="293"/>
      <c r="I485" s="293"/>
      <c r="J485" s="293"/>
      <c r="K485" s="293"/>
      <c r="L485" s="293"/>
      <c r="M485" s="293"/>
      <c r="N485" s="293"/>
      <c r="O485" s="294"/>
      <c r="P485" s="13"/>
      <c r="Q485" s="13"/>
      <c r="R485" s="13"/>
      <c r="S485" s="13"/>
      <c r="T485" s="13"/>
      <c r="U485" s="13"/>
      <c r="V485" s="13"/>
      <c r="W485" s="13"/>
      <c r="X485" s="13"/>
      <c r="Y485" s="13"/>
      <c r="Z485" s="13"/>
    </row>
    <row r="486" spans="1:26" ht="12.75" customHeight="1" x14ac:dyDescent="0.2">
      <c r="A486" s="13"/>
      <c r="B486" s="293"/>
      <c r="C486" s="293"/>
      <c r="D486" s="293"/>
      <c r="E486" s="293"/>
      <c r="F486" s="293"/>
      <c r="G486" s="293"/>
      <c r="H486" s="293"/>
      <c r="I486" s="293"/>
      <c r="J486" s="293"/>
      <c r="K486" s="293"/>
      <c r="L486" s="293"/>
      <c r="M486" s="293"/>
      <c r="N486" s="293"/>
      <c r="O486" s="294"/>
      <c r="P486" s="13"/>
      <c r="Q486" s="13"/>
      <c r="R486" s="13"/>
      <c r="S486" s="13"/>
      <c r="T486" s="13"/>
      <c r="U486" s="13"/>
      <c r="V486" s="13"/>
      <c r="W486" s="13"/>
      <c r="X486" s="13"/>
      <c r="Y486" s="13"/>
      <c r="Z486" s="13"/>
    </row>
    <row r="487" spans="1:26" ht="12.75" customHeight="1" x14ac:dyDescent="0.2">
      <c r="A487" s="13"/>
      <c r="B487" s="293"/>
      <c r="C487" s="293"/>
      <c r="D487" s="293"/>
      <c r="E487" s="293"/>
      <c r="F487" s="293"/>
      <c r="G487" s="293"/>
      <c r="H487" s="293"/>
      <c r="I487" s="293"/>
      <c r="J487" s="293"/>
      <c r="K487" s="293"/>
      <c r="L487" s="293"/>
      <c r="M487" s="293"/>
      <c r="N487" s="293"/>
      <c r="O487" s="294"/>
      <c r="P487" s="13"/>
      <c r="Q487" s="13"/>
      <c r="R487" s="13"/>
      <c r="S487" s="13"/>
      <c r="T487" s="13"/>
      <c r="U487" s="13"/>
      <c r="V487" s="13"/>
      <c r="W487" s="13"/>
      <c r="X487" s="13"/>
      <c r="Y487" s="13"/>
      <c r="Z487" s="13"/>
    </row>
    <row r="488" spans="1:26" ht="12.75" customHeight="1" x14ac:dyDescent="0.2">
      <c r="A488" s="13"/>
      <c r="B488" s="293"/>
      <c r="C488" s="293"/>
      <c r="D488" s="293"/>
      <c r="E488" s="293"/>
      <c r="F488" s="293"/>
      <c r="G488" s="293"/>
      <c r="H488" s="293"/>
      <c r="I488" s="293"/>
      <c r="J488" s="293"/>
      <c r="K488" s="293"/>
      <c r="L488" s="293"/>
      <c r="M488" s="293"/>
      <c r="N488" s="293"/>
      <c r="O488" s="294"/>
      <c r="P488" s="13"/>
      <c r="Q488" s="13"/>
      <c r="R488" s="13"/>
      <c r="S488" s="13"/>
      <c r="T488" s="13"/>
      <c r="U488" s="13"/>
      <c r="V488" s="13"/>
      <c r="W488" s="13"/>
      <c r="X488" s="13"/>
      <c r="Y488" s="13"/>
      <c r="Z488" s="13"/>
    </row>
    <row r="489" spans="1:26" ht="12.75" customHeight="1" x14ac:dyDescent="0.2">
      <c r="A489" s="13"/>
      <c r="B489" s="293"/>
      <c r="C489" s="293"/>
      <c r="D489" s="293"/>
      <c r="E489" s="293"/>
      <c r="F489" s="293"/>
      <c r="G489" s="293"/>
      <c r="H489" s="293"/>
      <c r="I489" s="293"/>
      <c r="J489" s="293"/>
      <c r="K489" s="293"/>
      <c r="L489" s="293"/>
      <c r="M489" s="293"/>
      <c r="N489" s="293"/>
      <c r="O489" s="294"/>
      <c r="P489" s="13"/>
      <c r="Q489" s="13"/>
      <c r="R489" s="13"/>
      <c r="S489" s="13"/>
      <c r="T489" s="13"/>
      <c r="U489" s="13"/>
      <c r="V489" s="13"/>
      <c r="W489" s="13"/>
      <c r="X489" s="13"/>
      <c r="Y489" s="13"/>
      <c r="Z489" s="13"/>
    </row>
    <row r="490" spans="1:26" ht="12.75" customHeight="1" x14ac:dyDescent="0.2">
      <c r="A490" s="13"/>
      <c r="B490" s="293"/>
      <c r="C490" s="293"/>
      <c r="D490" s="293"/>
      <c r="E490" s="293"/>
      <c r="F490" s="293"/>
      <c r="G490" s="293"/>
      <c r="H490" s="293"/>
      <c r="I490" s="293"/>
      <c r="J490" s="293"/>
      <c r="K490" s="293"/>
      <c r="L490" s="293"/>
      <c r="M490" s="293"/>
      <c r="N490" s="293"/>
      <c r="O490" s="294"/>
      <c r="P490" s="13"/>
      <c r="Q490" s="13"/>
      <c r="R490" s="13"/>
      <c r="S490" s="13"/>
      <c r="T490" s="13"/>
      <c r="U490" s="13"/>
      <c r="V490" s="13"/>
      <c r="W490" s="13"/>
      <c r="X490" s="13"/>
      <c r="Y490" s="13"/>
      <c r="Z490" s="13"/>
    </row>
    <row r="491" spans="1:26" ht="12.75" customHeight="1" x14ac:dyDescent="0.2">
      <c r="A491" s="13"/>
      <c r="B491" s="293"/>
      <c r="C491" s="293"/>
      <c r="D491" s="293"/>
      <c r="E491" s="293"/>
      <c r="F491" s="293"/>
      <c r="G491" s="293"/>
      <c r="H491" s="293"/>
      <c r="I491" s="293"/>
      <c r="J491" s="293"/>
      <c r="K491" s="293"/>
      <c r="L491" s="293"/>
      <c r="M491" s="293"/>
      <c r="N491" s="293"/>
      <c r="O491" s="294"/>
      <c r="P491" s="13"/>
      <c r="Q491" s="13"/>
      <c r="R491" s="13"/>
      <c r="S491" s="13"/>
      <c r="T491" s="13"/>
      <c r="U491" s="13"/>
      <c r="V491" s="13"/>
      <c r="W491" s="13"/>
      <c r="X491" s="13"/>
      <c r="Y491" s="13"/>
      <c r="Z491" s="13"/>
    </row>
    <row r="492" spans="1:26" ht="12.75" customHeight="1" x14ac:dyDescent="0.2">
      <c r="A492" s="13"/>
      <c r="B492" s="293"/>
      <c r="C492" s="293"/>
      <c r="D492" s="293"/>
      <c r="E492" s="293"/>
      <c r="F492" s="293"/>
      <c r="G492" s="293"/>
      <c r="H492" s="293"/>
      <c r="I492" s="293"/>
      <c r="J492" s="293"/>
      <c r="K492" s="293"/>
      <c r="L492" s="293"/>
      <c r="M492" s="293"/>
      <c r="N492" s="293"/>
      <c r="O492" s="294"/>
      <c r="P492" s="13"/>
      <c r="Q492" s="13"/>
      <c r="R492" s="13"/>
      <c r="S492" s="13"/>
      <c r="T492" s="13"/>
      <c r="U492" s="13"/>
      <c r="V492" s="13"/>
      <c r="W492" s="13"/>
      <c r="X492" s="13"/>
      <c r="Y492" s="13"/>
      <c r="Z492" s="13"/>
    </row>
    <row r="493" spans="1:26" ht="12.75" customHeight="1" x14ac:dyDescent="0.2">
      <c r="A493" s="13"/>
      <c r="B493" s="293"/>
      <c r="C493" s="293"/>
      <c r="D493" s="293"/>
      <c r="E493" s="293"/>
      <c r="F493" s="293"/>
      <c r="G493" s="293"/>
      <c r="H493" s="293"/>
      <c r="I493" s="293"/>
      <c r="J493" s="293"/>
      <c r="K493" s="293"/>
      <c r="L493" s="293"/>
      <c r="M493" s="293"/>
      <c r="N493" s="293"/>
      <c r="O493" s="294"/>
      <c r="P493" s="13"/>
      <c r="Q493" s="13"/>
      <c r="R493" s="13"/>
      <c r="S493" s="13"/>
      <c r="T493" s="13"/>
      <c r="U493" s="13"/>
      <c r="V493" s="13"/>
      <c r="W493" s="13"/>
      <c r="X493" s="13"/>
      <c r="Y493" s="13"/>
      <c r="Z493" s="13"/>
    </row>
    <row r="494" spans="1:26" ht="12.75" customHeight="1" x14ac:dyDescent="0.2">
      <c r="A494" s="13"/>
      <c r="B494" s="293"/>
      <c r="C494" s="293"/>
      <c r="D494" s="293"/>
      <c r="E494" s="293"/>
      <c r="F494" s="293"/>
      <c r="G494" s="293"/>
      <c r="H494" s="293"/>
      <c r="I494" s="293"/>
      <c r="J494" s="293"/>
      <c r="K494" s="293"/>
      <c r="L494" s="293"/>
      <c r="M494" s="293"/>
      <c r="N494" s="293"/>
      <c r="O494" s="294"/>
      <c r="P494" s="13"/>
      <c r="Q494" s="13"/>
      <c r="R494" s="13"/>
      <c r="S494" s="13"/>
      <c r="T494" s="13"/>
      <c r="U494" s="13"/>
      <c r="V494" s="13"/>
      <c r="W494" s="13"/>
      <c r="X494" s="13"/>
      <c r="Y494" s="13"/>
      <c r="Z494" s="13"/>
    </row>
    <row r="495" spans="1:26" ht="12.75" customHeight="1" x14ac:dyDescent="0.2">
      <c r="A495" s="13"/>
      <c r="B495" s="293"/>
      <c r="C495" s="293"/>
      <c r="D495" s="293"/>
      <c r="E495" s="293"/>
      <c r="F495" s="293"/>
      <c r="G495" s="293"/>
      <c r="H495" s="293"/>
      <c r="I495" s="293"/>
      <c r="J495" s="293"/>
      <c r="K495" s="293"/>
      <c r="L495" s="293"/>
      <c r="M495" s="293"/>
      <c r="N495" s="293"/>
      <c r="O495" s="294"/>
      <c r="P495" s="13"/>
      <c r="Q495" s="13"/>
      <c r="R495" s="13"/>
      <c r="S495" s="13"/>
      <c r="T495" s="13"/>
      <c r="U495" s="13"/>
      <c r="V495" s="13"/>
      <c r="W495" s="13"/>
      <c r="X495" s="13"/>
      <c r="Y495" s="13"/>
      <c r="Z495" s="13"/>
    </row>
    <row r="496" spans="1:26" ht="12.75" customHeight="1" x14ac:dyDescent="0.2">
      <c r="A496" s="13"/>
      <c r="B496" s="293"/>
      <c r="C496" s="293"/>
      <c r="D496" s="293"/>
      <c r="E496" s="293"/>
      <c r="F496" s="293"/>
      <c r="G496" s="293"/>
      <c r="H496" s="293"/>
      <c r="I496" s="293"/>
      <c r="J496" s="293"/>
      <c r="K496" s="293"/>
      <c r="L496" s="293"/>
      <c r="M496" s="293"/>
      <c r="N496" s="293"/>
      <c r="O496" s="294"/>
      <c r="P496" s="13"/>
      <c r="Q496" s="13"/>
      <c r="R496" s="13"/>
      <c r="S496" s="13"/>
      <c r="T496" s="13"/>
      <c r="U496" s="13"/>
      <c r="V496" s="13"/>
      <c r="W496" s="13"/>
      <c r="X496" s="13"/>
      <c r="Y496" s="13"/>
      <c r="Z496" s="13"/>
    </row>
    <row r="497" spans="1:26" ht="12.75" customHeight="1" x14ac:dyDescent="0.2">
      <c r="A497" s="13"/>
      <c r="B497" s="293"/>
      <c r="C497" s="293"/>
      <c r="D497" s="293"/>
      <c r="E497" s="293"/>
      <c r="F497" s="293"/>
      <c r="G497" s="293"/>
      <c r="H497" s="293"/>
      <c r="I497" s="293"/>
      <c r="J497" s="293"/>
      <c r="K497" s="293"/>
      <c r="L497" s="293"/>
      <c r="M497" s="293"/>
      <c r="N497" s="293"/>
      <c r="O497" s="294"/>
      <c r="P497" s="13"/>
      <c r="Q497" s="13"/>
      <c r="R497" s="13"/>
      <c r="S497" s="13"/>
      <c r="T497" s="13"/>
      <c r="U497" s="13"/>
      <c r="V497" s="13"/>
      <c r="W497" s="13"/>
      <c r="X497" s="13"/>
      <c r="Y497" s="13"/>
      <c r="Z497" s="13"/>
    </row>
    <row r="498" spans="1:26" ht="12.75" customHeight="1" x14ac:dyDescent="0.2">
      <c r="A498" s="13"/>
      <c r="B498" s="293"/>
      <c r="C498" s="293"/>
      <c r="D498" s="293"/>
      <c r="E498" s="293"/>
      <c r="F498" s="293"/>
      <c r="G498" s="293"/>
      <c r="H498" s="293"/>
      <c r="I498" s="293"/>
      <c r="J498" s="293"/>
      <c r="K498" s="293"/>
      <c r="L498" s="293"/>
      <c r="M498" s="293"/>
      <c r="N498" s="293"/>
      <c r="O498" s="294"/>
      <c r="P498" s="13"/>
      <c r="Q498" s="13"/>
      <c r="R498" s="13"/>
      <c r="S498" s="13"/>
      <c r="T498" s="13"/>
      <c r="U498" s="13"/>
      <c r="V498" s="13"/>
      <c r="W498" s="13"/>
      <c r="X498" s="13"/>
      <c r="Y498" s="13"/>
      <c r="Z498" s="13"/>
    </row>
    <row r="499" spans="1:26" ht="12.75" customHeight="1" x14ac:dyDescent="0.2">
      <c r="A499" s="13"/>
      <c r="B499" s="293"/>
      <c r="C499" s="293"/>
      <c r="D499" s="293"/>
      <c r="E499" s="293"/>
      <c r="F499" s="293"/>
      <c r="G499" s="293"/>
      <c r="H499" s="293"/>
      <c r="I499" s="293"/>
      <c r="J499" s="293"/>
      <c r="K499" s="293"/>
      <c r="L499" s="293"/>
      <c r="M499" s="293"/>
      <c r="N499" s="293"/>
      <c r="O499" s="294"/>
      <c r="P499" s="13"/>
      <c r="Q499" s="13"/>
      <c r="R499" s="13"/>
      <c r="S499" s="13"/>
      <c r="T499" s="13"/>
      <c r="U499" s="13"/>
      <c r="V499" s="13"/>
      <c r="W499" s="13"/>
      <c r="X499" s="13"/>
      <c r="Y499" s="13"/>
      <c r="Z499" s="13"/>
    </row>
    <row r="500" spans="1:26" ht="12.75" customHeight="1" x14ac:dyDescent="0.2">
      <c r="A500" s="13"/>
      <c r="B500" s="293"/>
      <c r="C500" s="293"/>
      <c r="D500" s="293"/>
      <c r="E500" s="293"/>
      <c r="F500" s="293"/>
      <c r="G500" s="293"/>
      <c r="H500" s="293"/>
      <c r="I500" s="293"/>
      <c r="J500" s="293"/>
      <c r="K500" s="293"/>
      <c r="L500" s="293"/>
      <c r="M500" s="293"/>
      <c r="N500" s="293"/>
      <c r="O500" s="294"/>
      <c r="P500" s="13"/>
      <c r="Q500" s="13"/>
      <c r="R500" s="13"/>
      <c r="S500" s="13"/>
      <c r="T500" s="13"/>
      <c r="U500" s="13"/>
      <c r="V500" s="13"/>
      <c r="W500" s="13"/>
      <c r="X500" s="13"/>
      <c r="Y500" s="13"/>
      <c r="Z500" s="13"/>
    </row>
    <row r="501" spans="1:26" ht="12.75" customHeight="1" x14ac:dyDescent="0.2">
      <c r="A501" s="13"/>
      <c r="B501" s="293"/>
      <c r="C501" s="293"/>
      <c r="D501" s="293"/>
      <c r="E501" s="293"/>
      <c r="F501" s="293"/>
      <c r="G501" s="293"/>
      <c r="H501" s="293"/>
      <c r="I501" s="293"/>
      <c r="J501" s="293"/>
      <c r="K501" s="293"/>
      <c r="L501" s="293"/>
      <c r="M501" s="293"/>
      <c r="N501" s="293"/>
      <c r="O501" s="294"/>
      <c r="P501" s="13"/>
      <c r="Q501" s="13"/>
      <c r="R501" s="13"/>
      <c r="S501" s="13"/>
      <c r="T501" s="13"/>
      <c r="U501" s="13"/>
      <c r="V501" s="13"/>
      <c r="W501" s="13"/>
      <c r="X501" s="13"/>
      <c r="Y501" s="13"/>
      <c r="Z501" s="13"/>
    </row>
    <row r="502" spans="1:26" ht="12.75" customHeight="1" x14ac:dyDescent="0.2">
      <c r="A502" s="13"/>
      <c r="B502" s="293"/>
      <c r="C502" s="293"/>
      <c r="D502" s="293"/>
      <c r="E502" s="293"/>
      <c r="F502" s="293"/>
      <c r="G502" s="293"/>
      <c r="H502" s="293"/>
      <c r="I502" s="293"/>
      <c r="J502" s="293"/>
      <c r="K502" s="293"/>
      <c r="L502" s="293"/>
      <c r="M502" s="293"/>
      <c r="N502" s="293"/>
      <c r="O502" s="294"/>
      <c r="P502" s="13"/>
      <c r="Q502" s="13"/>
      <c r="R502" s="13"/>
      <c r="S502" s="13"/>
      <c r="T502" s="13"/>
      <c r="U502" s="13"/>
      <c r="V502" s="13"/>
      <c r="W502" s="13"/>
      <c r="X502" s="13"/>
      <c r="Y502" s="13"/>
      <c r="Z502" s="13"/>
    </row>
    <row r="503" spans="1:26" ht="12.75" customHeight="1" x14ac:dyDescent="0.2">
      <c r="A503" s="13"/>
      <c r="B503" s="293"/>
      <c r="C503" s="293"/>
      <c r="D503" s="293"/>
      <c r="E503" s="293"/>
      <c r="F503" s="293"/>
      <c r="G503" s="293"/>
      <c r="H503" s="293"/>
      <c r="I503" s="293"/>
      <c r="J503" s="293"/>
      <c r="K503" s="293"/>
      <c r="L503" s="293"/>
      <c r="M503" s="293"/>
      <c r="N503" s="293"/>
      <c r="O503" s="294"/>
      <c r="P503" s="13"/>
      <c r="Q503" s="13"/>
      <c r="R503" s="13"/>
      <c r="S503" s="13"/>
      <c r="T503" s="13"/>
      <c r="U503" s="13"/>
      <c r="V503" s="13"/>
      <c r="W503" s="13"/>
      <c r="X503" s="13"/>
      <c r="Y503" s="13"/>
      <c r="Z503" s="13"/>
    </row>
    <row r="504" spans="1:26" ht="12.75" customHeight="1" x14ac:dyDescent="0.2">
      <c r="A504" s="13"/>
      <c r="B504" s="293"/>
      <c r="C504" s="293"/>
      <c r="D504" s="293"/>
      <c r="E504" s="293"/>
      <c r="F504" s="293"/>
      <c r="G504" s="293"/>
      <c r="H504" s="293"/>
      <c r="I504" s="293"/>
      <c r="J504" s="293"/>
      <c r="K504" s="293"/>
      <c r="L504" s="293"/>
      <c r="M504" s="293"/>
      <c r="N504" s="293"/>
      <c r="O504" s="294"/>
      <c r="P504" s="13"/>
      <c r="Q504" s="13"/>
      <c r="R504" s="13"/>
      <c r="S504" s="13"/>
      <c r="T504" s="13"/>
      <c r="U504" s="13"/>
      <c r="V504" s="13"/>
      <c r="W504" s="13"/>
      <c r="X504" s="13"/>
      <c r="Y504" s="13"/>
      <c r="Z504" s="13"/>
    </row>
    <row r="505" spans="1:26" ht="12.75" customHeight="1" x14ac:dyDescent="0.2">
      <c r="A505" s="13"/>
      <c r="B505" s="293"/>
      <c r="C505" s="293"/>
      <c r="D505" s="293"/>
      <c r="E505" s="293"/>
      <c r="F505" s="293"/>
      <c r="G505" s="293"/>
      <c r="H505" s="293"/>
      <c r="I505" s="293"/>
      <c r="J505" s="293"/>
      <c r="K505" s="293"/>
      <c r="L505" s="293"/>
      <c r="M505" s="293"/>
      <c r="N505" s="293"/>
      <c r="O505" s="294"/>
      <c r="P505" s="13"/>
      <c r="Q505" s="13"/>
      <c r="R505" s="13"/>
      <c r="S505" s="13"/>
      <c r="T505" s="13"/>
      <c r="U505" s="13"/>
      <c r="V505" s="13"/>
      <c r="W505" s="13"/>
      <c r="X505" s="13"/>
      <c r="Y505" s="13"/>
      <c r="Z505" s="13"/>
    </row>
    <row r="506" spans="1:26" ht="12.75" customHeight="1" x14ac:dyDescent="0.2">
      <c r="A506" s="13"/>
      <c r="B506" s="293"/>
      <c r="C506" s="293"/>
      <c r="D506" s="293"/>
      <c r="E506" s="293"/>
      <c r="F506" s="293"/>
      <c r="G506" s="293"/>
      <c r="H506" s="293"/>
      <c r="I506" s="293"/>
      <c r="J506" s="293"/>
      <c r="K506" s="293"/>
      <c r="L506" s="293"/>
      <c r="M506" s="293"/>
      <c r="N506" s="293"/>
      <c r="O506" s="294"/>
      <c r="P506" s="13"/>
      <c r="Q506" s="13"/>
      <c r="R506" s="13"/>
      <c r="S506" s="13"/>
      <c r="T506" s="13"/>
      <c r="U506" s="13"/>
      <c r="V506" s="13"/>
      <c r="W506" s="13"/>
      <c r="X506" s="13"/>
      <c r="Y506" s="13"/>
      <c r="Z506" s="13"/>
    </row>
    <row r="507" spans="1:26" ht="12.75" customHeight="1" x14ac:dyDescent="0.2">
      <c r="A507" s="13"/>
      <c r="B507" s="293"/>
      <c r="C507" s="293"/>
      <c r="D507" s="293"/>
      <c r="E507" s="293"/>
      <c r="F507" s="293"/>
      <c r="G507" s="293"/>
      <c r="H507" s="293"/>
      <c r="I507" s="293"/>
      <c r="J507" s="293"/>
      <c r="K507" s="293"/>
      <c r="L507" s="293"/>
      <c r="M507" s="293"/>
      <c r="N507" s="293"/>
      <c r="O507" s="294"/>
      <c r="P507" s="13"/>
      <c r="Q507" s="13"/>
      <c r="R507" s="13"/>
      <c r="S507" s="13"/>
      <c r="T507" s="13"/>
      <c r="U507" s="13"/>
      <c r="V507" s="13"/>
      <c r="W507" s="13"/>
      <c r="X507" s="13"/>
      <c r="Y507" s="13"/>
      <c r="Z507" s="13"/>
    </row>
    <row r="508" spans="1:26" ht="12.75" customHeight="1" x14ac:dyDescent="0.2">
      <c r="A508" s="13"/>
      <c r="B508" s="293"/>
      <c r="C508" s="293"/>
      <c r="D508" s="293"/>
      <c r="E508" s="293"/>
      <c r="F508" s="293"/>
      <c r="G508" s="293"/>
      <c r="H508" s="293"/>
      <c r="I508" s="293"/>
      <c r="J508" s="293"/>
      <c r="K508" s="293"/>
      <c r="L508" s="293"/>
      <c r="M508" s="293"/>
      <c r="N508" s="293"/>
      <c r="O508" s="294"/>
      <c r="P508" s="13"/>
      <c r="Q508" s="13"/>
      <c r="R508" s="13"/>
      <c r="S508" s="13"/>
      <c r="T508" s="13"/>
      <c r="U508" s="13"/>
      <c r="V508" s="13"/>
      <c r="W508" s="13"/>
      <c r="X508" s="13"/>
      <c r="Y508" s="13"/>
      <c r="Z508" s="13"/>
    </row>
    <row r="509" spans="1:26" ht="12.75" customHeight="1" x14ac:dyDescent="0.2">
      <c r="A509" s="13"/>
      <c r="B509" s="293"/>
      <c r="C509" s="293"/>
      <c r="D509" s="293"/>
      <c r="E509" s="293"/>
      <c r="F509" s="293"/>
      <c r="G509" s="293"/>
      <c r="H509" s="293"/>
      <c r="I509" s="293"/>
      <c r="J509" s="293"/>
      <c r="K509" s="293"/>
      <c r="L509" s="293"/>
      <c r="M509" s="293"/>
      <c r="N509" s="293"/>
      <c r="O509" s="294"/>
      <c r="P509" s="13"/>
      <c r="Q509" s="13"/>
      <c r="R509" s="13"/>
      <c r="S509" s="13"/>
      <c r="T509" s="13"/>
      <c r="U509" s="13"/>
      <c r="V509" s="13"/>
      <c r="W509" s="13"/>
      <c r="X509" s="13"/>
      <c r="Y509" s="13"/>
      <c r="Z509" s="13"/>
    </row>
    <row r="510" spans="1:26" ht="12.75" customHeight="1" x14ac:dyDescent="0.2">
      <c r="A510" s="13"/>
      <c r="B510" s="293"/>
      <c r="C510" s="293"/>
      <c r="D510" s="293"/>
      <c r="E510" s="293"/>
      <c r="F510" s="293"/>
      <c r="G510" s="293"/>
      <c r="H510" s="293"/>
      <c r="I510" s="293"/>
      <c r="J510" s="293"/>
      <c r="K510" s="293"/>
      <c r="L510" s="293"/>
      <c r="M510" s="293"/>
      <c r="N510" s="293"/>
      <c r="O510" s="294"/>
      <c r="P510" s="13"/>
      <c r="Q510" s="13"/>
      <c r="R510" s="13"/>
      <c r="S510" s="13"/>
      <c r="T510" s="13"/>
      <c r="U510" s="13"/>
      <c r="V510" s="13"/>
      <c r="W510" s="13"/>
      <c r="X510" s="13"/>
      <c r="Y510" s="13"/>
      <c r="Z510" s="13"/>
    </row>
    <row r="511" spans="1:26" ht="12.75" customHeight="1" x14ac:dyDescent="0.2">
      <c r="A511" s="13"/>
      <c r="B511" s="293"/>
      <c r="C511" s="293"/>
      <c r="D511" s="293"/>
      <c r="E511" s="293"/>
      <c r="F511" s="293"/>
      <c r="G511" s="293"/>
      <c r="H511" s="293"/>
      <c r="I511" s="293"/>
      <c r="J511" s="293"/>
      <c r="K511" s="293"/>
      <c r="L511" s="293"/>
      <c r="M511" s="293"/>
      <c r="N511" s="293"/>
      <c r="O511" s="294"/>
      <c r="P511" s="13"/>
      <c r="Q511" s="13"/>
      <c r="R511" s="13"/>
      <c r="S511" s="13"/>
      <c r="T511" s="13"/>
      <c r="U511" s="13"/>
      <c r="V511" s="13"/>
      <c r="W511" s="13"/>
      <c r="X511" s="13"/>
      <c r="Y511" s="13"/>
      <c r="Z511" s="13"/>
    </row>
    <row r="512" spans="1:26" ht="12.75" customHeight="1" x14ac:dyDescent="0.2">
      <c r="A512" s="13"/>
      <c r="B512" s="293"/>
      <c r="C512" s="293"/>
      <c r="D512" s="293"/>
      <c r="E512" s="293"/>
      <c r="F512" s="293"/>
      <c r="G512" s="293"/>
      <c r="H512" s="293"/>
      <c r="I512" s="293"/>
      <c r="J512" s="293"/>
      <c r="K512" s="293"/>
      <c r="L512" s="293"/>
      <c r="M512" s="293"/>
      <c r="N512" s="293"/>
      <c r="O512" s="294"/>
      <c r="P512" s="13"/>
      <c r="Q512" s="13"/>
      <c r="R512" s="13"/>
      <c r="S512" s="13"/>
      <c r="T512" s="13"/>
      <c r="U512" s="13"/>
      <c r="V512" s="13"/>
      <c r="W512" s="13"/>
      <c r="X512" s="13"/>
      <c r="Y512" s="13"/>
      <c r="Z512" s="13"/>
    </row>
    <row r="513" spans="1:26" ht="12.75" customHeight="1" x14ac:dyDescent="0.2">
      <c r="A513" s="13"/>
      <c r="B513" s="293"/>
      <c r="C513" s="293"/>
      <c r="D513" s="293"/>
      <c r="E513" s="293"/>
      <c r="F513" s="293"/>
      <c r="G513" s="293"/>
      <c r="H513" s="293"/>
      <c r="I513" s="293"/>
      <c r="J513" s="293"/>
      <c r="K513" s="293"/>
      <c r="L513" s="293"/>
      <c r="M513" s="293"/>
      <c r="N513" s="293"/>
      <c r="O513" s="294"/>
      <c r="P513" s="13"/>
      <c r="Q513" s="13"/>
      <c r="R513" s="13"/>
      <c r="S513" s="13"/>
      <c r="T513" s="13"/>
      <c r="U513" s="13"/>
      <c r="V513" s="13"/>
      <c r="W513" s="13"/>
      <c r="X513" s="13"/>
      <c r="Y513" s="13"/>
      <c r="Z513" s="13"/>
    </row>
    <row r="514" spans="1:26" ht="12.75" customHeight="1" x14ac:dyDescent="0.2">
      <c r="A514" s="13"/>
      <c r="B514" s="293"/>
      <c r="C514" s="293"/>
      <c r="D514" s="293"/>
      <c r="E514" s="293"/>
      <c r="F514" s="293"/>
      <c r="G514" s="293"/>
      <c r="H514" s="293"/>
      <c r="I514" s="293"/>
      <c r="J514" s="293"/>
      <c r="K514" s="293"/>
      <c r="L514" s="293"/>
      <c r="M514" s="293"/>
      <c r="N514" s="293"/>
      <c r="O514" s="294"/>
      <c r="P514" s="13"/>
      <c r="Q514" s="13"/>
      <c r="R514" s="13"/>
      <c r="S514" s="13"/>
      <c r="T514" s="13"/>
      <c r="U514" s="13"/>
      <c r="V514" s="13"/>
      <c r="W514" s="13"/>
      <c r="X514" s="13"/>
      <c r="Y514" s="13"/>
      <c r="Z514" s="13"/>
    </row>
    <row r="515" spans="1:26" ht="12.75" customHeight="1" x14ac:dyDescent="0.2">
      <c r="A515" s="13"/>
      <c r="B515" s="293"/>
      <c r="C515" s="293"/>
      <c r="D515" s="293"/>
      <c r="E515" s="293"/>
      <c r="F515" s="293"/>
      <c r="G515" s="293"/>
      <c r="H515" s="293"/>
      <c r="I515" s="293"/>
      <c r="J515" s="293"/>
      <c r="K515" s="293"/>
      <c r="L515" s="293"/>
      <c r="M515" s="293"/>
      <c r="N515" s="293"/>
      <c r="O515" s="294"/>
      <c r="P515" s="13"/>
      <c r="Q515" s="13"/>
      <c r="R515" s="13"/>
      <c r="S515" s="13"/>
      <c r="T515" s="13"/>
      <c r="U515" s="13"/>
      <c r="V515" s="13"/>
      <c r="W515" s="13"/>
      <c r="X515" s="13"/>
      <c r="Y515" s="13"/>
      <c r="Z515" s="13"/>
    </row>
    <row r="516" spans="1:26" ht="12.75" customHeight="1" x14ac:dyDescent="0.2">
      <c r="A516" s="13"/>
      <c r="B516" s="293"/>
      <c r="C516" s="293"/>
      <c r="D516" s="293"/>
      <c r="E516" s="293"/>
      <c r="F516" s="293"/>
      <c r="G516" s="293"/>
      <c r="H516" s="293"/>
      <c r="I516" s="293"/>
      <c r="J516" s="293"/>
      <c r="K516" s="293"/>
      <c r="L516" s="293"/>
      <c r="M516" s="293"/>
      <c r="N516" s="293"/>
      <c r="O516" s="294"/>
      <c r="P516" s="13"/>
      <c r="Q516" s="13"/>
      <c r="R516" s="13"/>
      <c r="S516" s="13"/>
      <c r="T516" s="13"/>
      <c r="U516" s="13"/>
      <c r="V516" s="13"/>
      <c r="W516" s="13"/>
      <c r="X516" s="13"/>
      <c r="Y516" s="13"/>
      <c r="Z516" s="13"/>
    </row>
    <row r="517" spans="1:26" ht="12.75" customHeight="1" x14ac:dyDescent="0.2">
      <c r="A517" s="13"/>
      <c r="B517" s="293"/>
      <c r="C517" s="293"/>
      <c r="D517" s="293"/>
      <c r="E517" s="293"/>
      <c r="F517" s="293"/>
      <c r="G517" s="293"/>
      <c r="H517" s="293"/>
      <c r="I517" s="293"/>
      <c r="J517" s="293"/>
      <c r="K517" s="293"/>
      <c r="L517" s="293"/>
      <c r="M517" s="293"/>
      <c r="N517" s="293"/>
      <c r="O517" s="294"/>
      <c r="P517" s="13"/>
      <c r="Q517" s="13"/>
      <c r="R517" s="13"/>
      <c r="S517" s="13"/>
      <c r="T517" s="13"/>
      <c r="U517" s="13"/>
      <c r="V517" s="13"/>
      <c r="W517" s="13"/>
      <c r="X517" s="13"/>
      <c r="Y517" s="13"/>
      <c r="Z517" s="13"/>
    </row>
    <row r="518" spans="1:26" ht="12.75" customHeight="1" x14ac:dyDescent="0.2">
      <c r="A518" s="13"/>
      <c r="B518" s="293"/>
      <c r="C518" s="293"/>
      <c r="D518" s="293"/>
      <c r="E518" s="293"/>
      <c r="F518" s="293"/>
      <c r="G518" s="293"/>
      <c r="H518" s="293"/>
      <c r="I518" s="293"/>
      <c r="J518" s="293"/>
      <c r="K518" s="293"/>
      <c r="L518" s="293"/>
      <c r="M518" s="293"/>
      <c r="N518" s="293"/>
      <c r="O518" s="294"/>
      <c r="P518" s="13"/>
      <c r="Q518" s="13"/>
      <c r="R518" s="13"/>
      <c r="S518" s="13"/>
      <c r="T518" s="13"/>
      <c r="U518" s="13"/>
      <c r="V518" s="13"/>
      <c r="W518" s="13"/>
      <c r="X518" s="13"/>
      <c r="Y518" s="13"/>
      <c r="Z518" s="13"/>
    </row>
    <row r="519" spans="1:26" ht="12.75" customHeight="1" x14ac:dyDescent="0.2">
      <c r="A519" s="13"/>
      <c r="B519" s="293"/>
      <c r="C519" s="293"/>
      <c r="D519" s="293"/>
      <c r="E519" s="293"/>
      <c r="F519" s="293"/>
      <c r="G519" s="293"/>
      <c r="H519" s="293"/>
      <c r="I519" s="293"/>
      <c r="J519" s="293"/>
      <c r="K519" s="293"/>
      <c r="L519" s="293"/>
      <c r="M519" s="293"/>
      <c r="N519" s="293"/>
      <c r="O519" s="294"/>
      <c r="P519" s="13"/>
      <c r="Q519" s="13"/>
      <c r="R519" s="13"/>
      <c r="S519" s="13"/>
      <c r="T519" s="13"/>
      <c r="U519" s="13"/>
      <c r="V519" s="13"/>
      <c r="W519" s="13"/>
      <c r="X519" s="13"/>
      <c r="Y519" s="13"/>
      <c r="Z519" s="13"/>
    </row>
    <row r="520" spans="1:26" ht="12.75" customHeight="1" x14ac:dyDescent="0.2">
      <c r="A520" s="13"/>
      <c r="B520" s="293"/>
      <c r="C520" s="293"/>
      <c r="D520" s="293"/>
      <c r="E520" s="293"/>
      <c r="F520" s="293"/>
      <c r="G520" s="293"/>
      <c r="H520" s="293"/>
      <c r="I520" s="293"/>
      <c r="J520" s="293"/>
      <c r="K520" s="293"/>
      <c r="L520" s="293"/>
      <c r="M520" s="293"/>
      <c r="N520" s="293"/>
      <c r="O520" s="294"/>
      <c r="P520" s="13"/>
      <c r="Q520" s="13"/>
      <c r="R520" s="13"/>
      <c r="S520" s="13"/>
      <c r="T520" s="13"/>
      <c r="U520" s="13"/>
      <c r="V520" s="13"/>
      <c r="W520" s="13"/>
      <c r="X520" s="13"/>
      <c r="Y520" s="13"/>
      <c r="Z520" s="13"/>
    </row>
    <row r="521" spans="1:26" ht="12.75" customHeight="1" x14ac:dyDescent="0.2">
      <c r="A521" s="13"/>
      <c r="B521" s="293"/>
      <c r="C521" s="293"/>
      <c r="D521" s="293"/>
      <c r="E521" s="293"/>
      <c r="F521" s="293"/>
      <c r="G521" s="293"/>
      <c r="H521" s="293"/>
      <c r="I521" s="293"/>
      <c r="J521" s="293"/>
      <c r="K521" s="293"/>
      <c r="L521" s="293"/>
      <c r="M521" s="293"/>
      <c r="N521" s="293"/>
      <c r="O521" s="294"/>
      <c r="P521" s="13"/>
      <c r="Q521" s="13"/>
      <c r="R521" s="13"/>
      <c r="S521" s="13"/>
      <c r="T521" s="13"/>
      <c r="U521" s="13"/>
      <c r="V521" s="13"/>
      <c r="W521" s="13"/>
      <c r="X521" s="13"/>
      <c r="Y521" s="13"/>
      <c r="Z521" s="13"/>
    </row>
    <row r="522" spans="1:26" ht="12.75" customHeight="1" x14ac:dyDescent="0.2">
      <c r="A522" s="13"/>
      <c r="B522" s="293"/>
      <c r="C522" s="293"/>
      <c r="D522" s="293"/>
      <c r="E522" s="293"/>
      <c r="F522" s="293"/>
      <c r="G522" s="293"/>
      <c r="H522" s="293"/>
      <c r="I522" s="293"/>
      <c r="J522" s="293"/>
      <c r="K522" s="293"/>
      <c r="L522" s="293"/>
      <c r="M522" s="293"/>
      <c r="N522" s="293"/>
      <c r="O522" s="294"/>
      <c r="P522" s="13"/>
      <c r="Q522" s="13"/>
      <c r="R522" s="13"/>
      <c r="S522" s="13"/>
      <c r="T522" s="13"/>
      <c r="U522" s="13"/>
      <c r="V522" s="13"/>
      <c r="W522" s="13"/>
      <c r="X522" s="13"/>
      <c r="Y522" s="13"/>
      <c r="Z522" s="13"/>
    </row>
    <row r="523" spans="1:26" ht="12.75" customHeight="1" x14ac:dyDescent="0.2">
      <c r="A523" s="13"/>
      <c r="B523" s="293"/>
      <c r="C523" s="293"/>
      <c r="D523" s="293"/>
      <c r="E523" s="293"/>
      <c r="F523" s="293"/>
      <c r="G523" s="293"/>
      <c r="H523" s="293"/>
      <c r="I523" s="293"/>
      <c r="J523" s="293"/>
      <c r="K523" s="293"/>
      <c r="L523" s="293"/>
      <c r="M523" s="293"/>
      <c r="N523" s="293"/>
      <c r="O523" s="294"/>
      <c r="P523" s="13"/>
      <c r="Q523" s="13"/>
      <c r="R523" s="13"/>
      <c r="S523" s="13"/>
      <c r="T523" s="13"/>
      <c r="U523" s="13"/>
      <c r="V523" s="13"/>
      <c r="W523" s="13"/>
      <c r="X523" s="13"/>
      <c r="Y523" s="13"/>
      <c r="Z523" s="13"/>
    </row>
    <row r="524" spans="1:26" ht="12.75" customHeight="1" x14ac:dyDescent="0.2">
      <c r="A524" s="13"/>
      <c r="B524" s="293"/>
      <c r="C524" s="293"/>
      <c r="D524" s="293"/>
      <c r="E524" s="293"/>
      <c r="F524" s="293"/>
      <c r="G524" s="293"/>
      <c r="H524" s="293"/>
      <c r="I524" s="293"/>
      <c r="J524" s="293"/>
      <c r="K524" s="293"/>
      <c r="L524" s="293"/>
      <c r="M524" s="293"/>
      <c r="N524" s="293"/>
      <c r="O524" s="294"/>
      <c r="P524" s="13"/>
      <c r="Q524" s="13"/>
      <c r="R524" s="13"/>
      <c r="S524" s="13"/>
      <c r="T524" s="13"/>
      <c r="U524" s="13"/>
      <c r="V524" s="13"/>
      <c r="W524" s="13"/>
      <c r="X524" s="13"/>
      <c r="Y524" s="13"/>
      <c r="Z524" s="13"/>
    </row>
    <row r="525" spans="1:26" ht="12.75" customHeight="1" x14ac:dyDescent="0.2">
      <c r="A525" s="13"/>
      <c r="B525" s="293"/>
      <c r="C525" s="293"/>
      <c r="D525" s="293"/>
      <c r="E525" s="293"/>
      <c r="F525" s="293"/>
      <c r="G525" s="293"/>
      <c r="H525" s="293"/>
      <c r="I525" s="293"/>
      <c r="J525" s="293"/>
      <c r="K525" s="293"/>
      <c r="L525" s="293"/>
      <c r="M525" s="293"/>
      <c r="N525" s="293"/>
      <c r="O525" s="294"/>
      <c r="P525" s="13"/>
      <c r="Q525" s="13"/>
      <c r="R525" s="13"/>
      <c r="S525" s="13"/>
      <c r="T525" s="13"/>
      <c r="U525" s="13"/>
      <c r="V525" s="13"/>
      <c r="W525" s="13"/>
      <c r="X525" s="13"/>
      <c r="Y525" s="13"/>
      <c r="Z525" s="13"/>
    </row>
    <row r="526" spans="1:26" ht="12.75" customHeight="1" x14ac:dyDescent="0.2">
      <c r="A526" s="13"/>
      <c r="B526" s="293"/>
      <c r="C526" s="293"/>
      <c r="D526" s="293"/>
      <c r="E526" s="293"/>
      <c r="F526" s="293"/>
      <c r="G526" s="293"/>
      <c r="H526" s="293"/>
      <c r="I526" s="293"/>
      <c r="J526" s="293"/>
      <c r="K526" s="293"/>
      <c r="L526" s="293"/>
      <c r="M526" s="293"/>
      <c r="N526" s="293"/>
      <c r="O526" s="294"/>
      <c r="P526" s="13"/>
      <c r="Q526" s="13"/>
      <c r="R526" s="13"/>
      <c r="S526" s="13"/>
      <c r="T526" s="13"/>
      <c r="U526" s="13"/>
      <c r="V526" s="13"/>
      <c r="W526" s="13"/>
      <c r="X526" s="13"/>
      <c r="Y526" s="13"/>
      <c r="Z526" s="13"/>
    </row>
    <row r="527" spans="1:26" ht="12.75" customHeight="1" x14ac:dyDescent="0.2">
      <c r="A527" s="13"/>
      <c r="B527" s="293"/>
      <c r="C527" s="293"/>
      <c r="D527" s="293"/>
      <c r="E527" s="293"/>
      <c r="F527" s="293"/>
      <c r="G527" s="293"/>
      <c r="H527" s="293"/>
      <c r="I527" s="293"/>
      <c r="J527" s="293"/>
      <c r="K527" s="293"/>
      <c r="L527" s="293"/>
      <c r="M527" s="293"/>
      <c r="N527" s="293"/>
      <c r="O527" s="294"/>
      <c r="P527" s="13"/>
      <c r="Q527" s="13"/>
      <c r="R527" s="13"/>
      <c r="S527" s="13"/>
      <c r="T527" s="13"/>
      <c r="U527" s="13"/>
      <c r="V527" s="13"/>
      <c r="W527" s="13"/>
      <c r="X527" s="13"/>
      <c r="Y527" s="13"/>
      <c r="Z527" s="13"/>
    </row>
    <row r="528" spans="1:26" ht="12.75" customHeight="1" x14ac:dyDescent="0.2">
      <c r="A528" s="13"/>
      <c r="B528" s="293"/>
      <c r="C528" s="293"/>
      <c r="D528" s="293"/>
      <c r="E528" s="293"/>
      <c r="F528" s="293"/>
      <c r="G528" s="293"/>
      <c r="H528" s="293"/>
      <c r="I528" s="293"/>
      <c r="J528" s="293"/>
      <c r="K528" s="293"/>
      <c r="L528" s="293"/>
      <c r="M528" s="293"/>
      <c r="N528" s="293"/>
      <c r="O528" s="294"/>
      <c r="P528" s="13"/>
      <c r="Q528" s="13"/>
      <c r="R528" s="13"/>
      <c r="S528" s="13"/>
      <c r="T528" s="13"/>
      <c r="U528" s="13"/>
      <c r="V528" s="13"/>
      <c r="W528" s="13"/>
      <c r="X528" s="13"/>
      <c r="Y528" s="13"/>
      <c r="Z528" s="13"/>
    </row>
    <row r="529" spans="1:26" ht="12.75" customHeight="1" x14ac:dyDescent="0.2">
      <c r="A529" s="13"/>
      <c r="B529" s="293"/>
      <c r="C529" s="293"/>
      <c r="D529" s="293"/>
      <c r="E529" s="293"/>
      <c r="F529" s="293"/>
      <c r="G529" s="293"/>
      <c r="H529" s="293"/>
      <c r="I529" s="293"/>
      <c r="J529" s="293"/>
      <c r="K529" s="293"/>
      <c r="L529" s="293"/>
      <c r="M529" s="293"/>
      <c r="N529" s="293"/>
      <c r="O529" s="294"/>
      <c r="P529" s="13"/>
      <c r="Q529" s="13"/>
      <c r="R529" s="13"/>
      <c r="S529" s="13"/>
      <c r="T529" s="13"/>
      <c r="U529" s="13"/>
      <c r="V529" s="13"/>
      <c r="W529" s="13"/>
      <c r="X529" s="13"/>
      <c r="Y529" s="13"/>
      <c r="Z529" s="13"/>
    </row>
    <row r="530" spans="1:26" ht="12.75" customHeight="1" x14ac:dyDescent="0.2">
      <c r="A530" s="13"/>
      <c r="B530" s="293"/>
      <c r="C530" s="293"/>
      <c r="D530" s="293"/>
      <c r="E530" s="293"/>
      <c r="F530" s="293"/>
      <c r="G530" s="293"/>
      <c r="H530" s="293"/>
      <c r="I530" s="293"/>
      <c r="J530" s="293"/>
      <c r="K530" s="293"/>
      <c r="L530" s="293"/>
      <c r="M530" s="293"/>
      <c r="N530" s="293"/>
      <c r="O530" s="294"/>
      <c r="P530" s="13"/>
      <c r="Q530" s="13"/>
      <c r="R530" s="13"/>
      <c r="S530" s="13"/>
      <c r="T530" s="13"/>
      <c r="U530" s="13"/>
      <c r="V530" s="13"/>
      <c r="W530" s="13"/>
      <c r="X530" s="13"/>
      <c r="Y530" s="13"/>
      <c r="Z530" s="13"/>
    </row>
    <row r="531" spans="1:26" ht="12.75" customHeight="1" x14ac:dyDescent="0.2">
      <c r="A531" s="13"/>
      <c r="B531" s="293"/>
      <c r="C531" s="293"/>
      <c r="D531" s="293"/>
      <c r="E531" s="293"/>
      <c r="F531" s="293"/>
      <c r="G531" s="293"/>
      <c r="H531" s="293"/>
      <c r="I531" s="293"/>
      <c r="J531" s="293"/>
      <c r="K531" s="293"/>
      <c r="L531" s="293"/>
      <c r="M531" s="293"/>
      <c r="N531" s="293"/>
      <c r="O531" s="294"/>
      <c r="P531" s="13"/>
      <c r="Q531" s="13"/>
      <c r="R531" s="13"/>
      <c r="S531" s="13"/>
      <c r="T531" s="13"/>
      <c r="U531" s="13"/>
      <c r="V531" s="13"/>
      <c r="W531" s="13"/>
      <c r="X531" s="13"/>
      <c r="Y531" s="13"/>
      <c r="Z531" s="13"/>
    </row>
    <row r="532" spans="1:26" ht="12.75" customHeight="1" x14ac:dyDescent="0.2">
      <c r="A532" s="13"/>
      <c r="B532" s="293"/>
      <c r="C532" s="293"/>
      <c r="D532" s="293"/>
      <c r="E532" s="293"/>
      <c r="F532" s="293"/>
      <c r="G532" s="293"/>
      <c r="H532" s="293"/>
      <c r="I532" s="293"/>
      <c r="J532" s="293"/>
      <c r="K532" s="293"/>
      <c r="L532" s="293"/>
      <c r="M532" s="293"/>
      <c r="N532" s="293"/>
      <c r="O532" s="294"/>
      <c r="P532" s="13"/>
      <c r="Q532" s="13"/>
      <c r="R532" s="13"/>
      <c r="S532" s="13"/>
      <c r="T532" s="13"/>
      <c r="U532" s="13"/>
      <c r="V532" s="13"/>
      <c r="W532" s="13"/>
      <c r="X532" s="13"/>
      <c r="Y532" s="13"/>
      <c r="Z532" s="13"/>
    </row>
    <row r="533" spans="1:26" ht="12.75" customHeight="1" x14ac:dyDescent="0.2">
      <c r="A533" s="13"/>
      <c r="B533" s="293"/>
      <c r="C533" s="293"/>
      <c r="D533" s="293"/>
      <c r="E533" s="293"/>
      <c r="F533" s="293"/>
      <c r="G533" s="293"/>
      <c r="H533" s="293"/>
      <c r="I533" s="293"/>
      <c r="J533" s="293"/>
      <c r="K533" s="293"/>
      <c r="L533" s="293"/>
      <c r="M533" s="293"/>
      <c r="N533" s="293"/>
      <c r="O533" s="294"/>
      <c r="P533" s="13"/>
      <c r="Q533" s="13"/>
      <c r="R533" s="13"/>
      <c r="S533" s="13"/>
      <c r="T533" s="13"/>
      <c r="U533" s="13"/>
      <c r="V533" s="13"/>
      <c r="W533" s="13"/>
      <c r="X533" s="13"/>
      <c r="Y533" s="13"/>
      <c r="Z533" s="13"/>
    </row>
    <row r="534" spans="1:26" ht="12.75" customHeight="1" x14ac:dyDescent="0.2">
      <c r="A534" s="13"/>
      <c r="B534" s="293"/>
      <c r="C534" s="293"/>
      <c r="D534" s="293"/>
      <c r="E534" s="293"/>
      <c r="F534" s="293"/>
      <c r="G534" s="293"/>
      <c r="H534" s="293"/>
      <c r="I534" s="293"/>
      <c r="J534" s="293"/>
      <c r="K534" s="293"/>
      <c r="L534" s="293"/>
      <c r="M534" s="293"/>
      <c r="N534" s="293"/>
      <c r="O534" s="294"/>
      <c r="P534" s="13"/>
      <c r="Q534" s="13"/>
      <c r="R534" s="13"/>
      <c r="S534" s="13"/>
      <c r="T534" s="13"/>
      <c r="U534" s="13"/>
      <c r="V534" s="13"/>
      <c r="W534" s="13"/>
      <c r="X534" s="13"/>
      <c r="Y534" s="13"/>
      <c r="Z534" s="13"/>
    </row>
    <row r="535" spans="1:26" ht="12.75" customHeight="1" x14ac:dyDescent="0.2">
      <c r="A535" s="13"/>
      <c r="B535" s="293"/>
      <c r="C535" s="293"/>
      <c r="D535" s="293"/>
      <c r="E535" s="293"/>
      <c r="F535" s="293"/>
      <c r="G535" s="293"/>
      <c r="H535" s="293"/>
      <c r="I535" s="293"/>
      <c r="J535" s="293"/>
      <c r="K535" s="293"/>
      <c r="L535" s="293"/>
      <c r="M535" s="293"/>
      <c r="N535" s="293"/>
      <c r="O535" s="294"/>
      <c r="P535" s="13"/>
      <c r="Q535" s="13"/>
      <c r="R535" s="13"/>
      <c r="S535" s="13"/>
      <c r="T535" s="13"/>
      <c r="U535" s="13"/>
      <c r="V535" s="13"/>
      <c r="W535" s="13"/>
      <c r="X535" s="13"/>
      <c r="Y535" s="13"/>
      <c r="Z535" s="13"/>
    </row>
    <row r="536" spans="1:26" ht="12.75" customHeight="1" x14ac:dyDescent="0.2">
      <c r="A536" s="13"/>
      <c r="B536" s="293"/>
      <c r="C536" s="293"/>
      <c r="D536" s="293"/>
      <c r="E536" s="293"/>
      <c r="F536" s="293"/>
      <c r="G536" s="293"/>
      <c r="H536" s="293"/>
      <c r="I536" s="293"/>
      <c r="J536" s="293"/>
      <c r="K536" s="293"/>
      <c r="L536" s="293"/>
      <c r="M536" s="293"/>
      <c r="N536" s="293"/>
      <c r="O536" s="294"/>
      <c r="P536" s="13"/>
      <c r="Q536" s="13"/>
      <c r="R536" s="13"/>
      <c r="S536" s="13"/>
      <c r="T536" s="13"/>
      <c r="U536" s="13"/>
      <c r="V536" s="13"/>
      <c r="W536" s="13"/>
      <c r="X536" s="13"/>
      <c r="Y536" s="13"/>
      <c r="Z536" s="13"/>
    </row>
    <row r="537" spans="1:26" ht="12.75" customHeight="1" x14ac:dyDescent="0.2">
      <c r="A537" s="13"/>
      <c r="B537" s="293"/>
      <c r="C537" s="293"/>
      <c r="D537" s="293"/>
      <c r="E537" s="293"/>
      <c r="F537" s="293"/>
      <c r="G537" s="293"/>
      <c r="H537" s="293"/>
      <c r="I537" s="293"/>
      <c r="J537" s="293"/>
      <c r="K537" s="293"/>
      <c r="L537" s="293"/>
      <c r="M537" s="293"/>
      <c r="N537" s="293"/>
      <c r="O537" s="294"/>
      <c r="P537" s="13"/>
      <c r="Q537" s="13"/>
      <c r="R537" s="13"/>
      <c r="S537" s="13"/>
      <c r="T537" s="13"/>
      <c r="U537" s="13"/>
      <c r="V537" s="13"/>
      <c r="W537" s="13"/>
      <c r="X537" s="13"/>
      <c r="Y537" s="13"/>
      <c r="Z537" s="13"/>
    </row>
    <row r="538" spans="1:26" ht="12.75" customHeight="1" x14ac:dyDescent="0.2">
      <c r="A538" s="13"/>
      <c r="B538" s="293"/>
      <c r="C538" s="293"/>
      <c r="D538" s="293"/>
      <c r="E538" s="293"/>
      <c r="F538" s="293"/>
      <c r="G538" s="293"/>
      <c r="H538" s="293"/>
      <c r="I538" s="293"/>
      <c r="J538" s="293"/>
      <c r="K538" s="293"/>
      <c r="L538" s="293"/>
      <c r="M538" s="293"/>
      <c r="N538" s="293"/>
      <c r="O538" s="294"/>
      <c r="P538" s="13"/>
      <c r="Q538" s="13"/>
      <c r="R538" s="13"/>
      <c r="S538" s="13"/>
      <c r="T538" s="13"/>
      <c r="U538" s="13"/>
      <c r="V538" s="13"/>
      <c r="W538" s="13"/>
      <c r="X538" s="13"/>
      <c r="Y538" s="13"/>
      <c r="Z538" s="13"/>
    </row>
    <row r="539" spans="1:26" ht="12.75" customHeight="1" x14ac:dyDescent="0.2">
      <c r="A539" s="13"/>
      <c r="B539" s="293"/>
      <c r="C539" s="293"/>
      <c r="D539" s="293"/>
      <c r="E539" s="293"/>
      <c r="F539" s="293"/>
      <c r="G539" s="293"/>
      <c r="H539" s="293"/>
      <c r="I539" s="293"/>
      <c r="J539" s="293"/>
      <c r="K539" s="293"/>
      <c r="L539" s="293"/>
      <c r="M539" s="293"/>
      <c r="N539" s="293"/>
      <c r="O539" s="294"/>
      <c r="P539" s="13"/>
      <c r="Q539" s="13"/>
      <c r="R539" s="13"/>
      <c r="S539" s="13"/>
      <c r="T539" s="13"/>
      <c r="U539" s="13"/>
      <c r="V539" s="13"/>
      <c r="W539" s="13"/>
      <c r="X539" s="13"/>
      <c r="Y539" s="13"/>
      <c r="Z539" s="13"/>
    </row>
    <row r="540" spans="1:26" ht="12.75" customHeight="1" x14ac:dyDescent="0.2">
      <c r="A540" s="13"/>
      <c r="B540" s="293"/>
      <c r="C540" s="293"/>
      <c r="D540" s="293"/>
      <c r="E540" s="293"/>
      <c r="F540" s="293"/>
      <c r="G540" s="293"/>
      <c r="H540" s="293"/>
      <c r="I540" s="293"/>
      <c r="J540" s="293"/>
      <c r="K540" s="293"/>
      <c r="L540" s="293"/>
      <c r="M540" s="293"/>
      <c r="N540" s="293"/>
      <c r="O540" s="294"/>
      <c r="P540" s="13"/>
      <c r="Q540" s="13"/>
      <c r="R540" s="13"/>
      <c r="S540" s="13"/>
      <c r="T540" s="13"/>
      <c r="U540" s="13"/>
      <c r="V540" s="13"/>
      <c r="W540" s="13"/>
      <c r="X540" s="13"/>
      <c r="Y540" s="13"/>
      <c r="Z540" s="13"/>
    </row>
    <row r="541" spans="1:26" ht="12.75" customHeight="1" x14ac:dyDescent="0.2">
      <c r="A541" s="13"/>
      <c r="B541" s="293"/>
      <c r="C541" s="293"/>
      <c r="D541" s="293"/>
      <c r="E541" s="293"/>
      <c r="F541" s="293"/>
      <c r="G541" s="293"/>
      <c r="H541" s="293"/>
      <c r="I541" s="293"/>
      <c r="J541" s="293"/>
      <c r="K541" s="293"/>
      <c r="L541" s="293"/>
      <c r="M541" s="293"/>
      <c r="N541" s="293"/>
      <c r="O541" s="294"/>
      <c r="P541" s="13"/>
      <c r="Q541" s="13"/>
      <c r="R541" s="13"/>
      <c r="S541" s="13"/>
      <c r="T541" s="13"/>
      <c r="U541" s="13"/>
      <c r="V541" s="13"/>
      <c r="W541" s="13"/>
      <c r="X541" s="13"/>
      <c r="Y541" s="13"/>
      <c r="Z541" s="13"/>
    </row>
    <row r="542" spans="1:26" ht="12.75" customHeight="1" x14ac:dyDescent="0.2">
      <c r="A542" s="13"/>
      <c r="B542" s="293"/>
      <c r="C542" s="293"/>
      <c r="D542" s="293"/>
      <c r="E542" s="293"/>
      <c r="F542" s="293"/>
      <c r="G542" s="293"/>
      <c r="H542" s="293"/>
      <c r="I542" s="293"/>
      <c r="J542" s="293"/>
      <c r="K542" s="293"/>
      <c r="L542" s="293"/>
      <c r="M542" s="293"/>
      <c r="N542" s="293"/>
      <c r="O542" s="294"/>
      <c r="P542" s="13"/>
      <c r="Q542" s="13"/>
      <c r="R542" s="13"/>
      <c r="S542" s="13"/>
      <c r="T542" s="13"/>
      <c r="U542" s="13"/>
      <c r="V542" s="13"/>
      <c r="W542" s="13"/>
      <c r="X542" s="13"/>
      <c r="Y542" s="13"/>
      <c r="Z542" s="13"/>
    </row>
    <row r="543" spans="1:26" ht="12.75" customHeight="1" x14ac:dyDescent="0.2">
      <c r="A543" s="13"/>
      <c r="B543" s="293"/>
      <c r="C543" s="293"/>
      <c r="D543" s="293"/>
      <c r="E543" s="293"/>
      <c r="F543" s="293"/>
      <c r="G543" s="293"/>
      <c r="H543" s="293"/>
      <c r="I543" s="293"/>
      <c r="J543" s="293"/>
      <c r="K543" s="293"/>
      <c r="L543" s="293"/>
      <c r="M543" s="293"/>
      <c r="N543" s="293"/>
      <c r="O543" s="294"/>
      <c r="P543" s="13"/>
      <c r="Q543" s="13"/>
      <c r="R543" s="13"/>
      <c r="S543" s="13"/>
      <c r="T543" s="13"/>
      <c r="U543" s="13"/>
      <c r="V543" s="13"/>
      <c r="W543" s="13"/>
      <c r="X543" s="13"/>
      <c r="Y543" s="13"/>
      <c r="Z543" s="13"/>
    </row>
    <row r="544" spans="1:26" ht="12.75" customHeight="1" x14ac:dyDescent="0.2">
      <c r="A544" s="13"/>
      <c r="B544" s="293"/>
      <c r="C544" s="293"/>
      <c r="D544" s="293"/>
      <c r="E544" s="293"/>
      <c r="F544" s="293"/>
      <c r="G544" s="293"/>
      <c r="H544" s="293"/>
      <c r="I544" s="293"/>
      <c r="J544" s="293"/>
      <c r="K544" s="293"/>
      <c r="L544" s="293"/>
      <c r="M544" s="293"/>
      <c r="N544" s="293"/>
      <c r="O544" s="294"/>
      <c r="P544" s="13"/>
      <c r="Q544" s="13"/>
      <c r="R544" s="13"/>
      <c r="S544" s="13"/>
      <c r="T544" s="13"/>
      <c r="U544" s="13"/>
      <c r="V544" s="13"/>
      <c r="W544" s="13"/>
      <c r="X544" s="13"/>
      <c r="Y544" s="13"/>
      <c r="Z544" s="13"/>
    </row>
    <row r="545" spans="1:26" ht="12.75" customHeight="1" x14ac:dyDescent="0.2">
      <c r="A545" s="13"/>
      <c r="B545" s="293"/>
      <c r="C545" s="293"/>
      <c r="D545" s="293"/>
      <c r="E545" s="293"/>
      <c r="F545" s="293"/>
      <c r="G545" s="293"/>
      <c r="H545" s="293"/>
      <c r="I545" s="293"/>
      <c r="J545" s="293"/>
      <c r="K545" s="293"/>
      <c r="L545" s="293"/>
      <c r="M545" s="293"/>
      <c r="N545" s="293"/>
      <c r="O545" s="294"/>
      <c r="P545" s="13"/>
      <c r="Q545" s="13"/>
      <c r="R545" s="13"/>
      <c r="S545" s="13"/>
      <c r="T545" s="13"/>
      <c r="U545" s="13"/>
      <c r="V545" s="13"/>
      <c r="W545" s="13"/>
      <c r="X545" s="13"/>
      <c r="Y545" s="13"/>
      <c r="Z545" s="13"/>
    </row>
    <row r="546" spans="1:26" ht="12.75" customHeight="1" x14ac:dyDescent="0.2">
      <c r="A546" s="13"/>
      <c r="B546" s="293"/>
      <c r="C546" s="293"/>
      <c r="D546" s="293"/>
      <c r="E546" s="293"/>
      <c r="F546" s="293"/>
      <c r="G546" s="293"/>
      <c r="H546" s="293"/>
      <c r="I546" s="293"/>
      <c r="J546" s="293"/>
      <c r="K546" s="293"/>
      <c r="L546" s="293"/>
      <c r="M546" s="293"/>
      <c r="N546" s="293"/>
      <c r="O546" s="294"/>
      <c r="P546" s="13"/>
      <c r="Q546" s="13"/>
      <c r="R546" s="13"/>
      <c r="S546" s="13"/>
      <c r="T546" s="13"/>
      <c r="U546" s="13"/>
      <c r="V546" s="13"/>
      <c r="W546" s="13"/>
      <c r="X546" s="13"/>
      <c r="Y546" s="13"/>
      <c r="Z546" s="13"/>
    </row>
    <row r="547" spans="1:26" ht="12.75" customHeight="1" x14ac:dyDescent="0.2">
      <c r="A547" s="13"/>
      <c r="B547" s="293"/>
      <c r="C547" s="293"/>
      <c r="D547" s="293"/>
      <c r="E547" s="293"/>
      <c r="F547" s="293"/>
      <c r="G547" s="293"/>
      <c r="H547" s="293"/>
      <c r="I547" s="293"/>
      <c r="J547" s="293"/>
      <c r="K547" s="293"/>
      <c r="L547" s="293"/>
      <c r="M547" s="293"/>
      <c r="N547" s="293"/>
      <c r="O547" s="294"/>
      <c r="P547" s="13"/>
      <c r="Q547" s="13"/>
      <c r="R547" s="13"/>
      <c r="S547" s="13"/>
      <c r="T547" s="13"/>
      <c r="U547" s="13"/>
      <c r="V547" s="13"/>
      <c r="W547" s="13"/>
      <c r="X547" s="13"/>
      <c r="Y547" s="13"/>
      <c r="Z547" s="13"/>
    </row>
    <row r="548" spans="1:26" ht="12.75" customHeight="1" x14ac:dyDescent="0.2">
      <c r="A548" s="13"/>
      <c r="B548" s="293"/>
      <c r="C548" s="293"/>
      <c r="D548" s="293"/>
      <c r="E548" s="293"/>
      <c r="F548" s="293"/>
      <c r="G548" s="293"/>
      <c r="H548" s="293"/>
      <c r="I548" s="293"/>
      <c r="J548" s="293"/>
      <c r="K548" s="293"/>
      <c r="L548" s="293"/>
      <c r="M548" s="293"/>
      <c r="N548" s="293"/>
      <c r="O548" s="294"/>
      <c r="P548" s="13"/>
      <c r="Q548" s="13"/>
      <c r="R548" s="13"/>
      <c r="S548" s="13"/>
      <c r="T548" s="13"/>
      <c r="U548" s="13"/>
      <c r="V548" s="13"/>
      <c r="W548" s="13"/>
      <c r="X548" s="13"/>
      <c r="Y548" s="13"/>
      <c r="Z548" s="13"/>
    </row>
    <row r="549" spans="1:26" ht="12.75" customHeight="1" x14ac:dyDescent="0.2">
      <c r="A549" s="13"/>
      <c r="B549" s="293"/>
      <c r="C549" s="293"/>
      <c r="D549" s="293"/>
      <c r="E549" s="293"/>
      <c r="F549" s="293"/>
      <c r="G549" s="293"/>
      <c r="H549" s="293"/>
      <c r="I549" s="293"/>
      <c r="J549" s="293"/>
      <c r="K549" s="293"/>
      <c r="L549" s="293"/>
      <c r="M549" s="293"/>
      <c r="N549" s="293"/>
      <c r="O549" s="294"/>
      <c r="P549" s="13"/>
      <c r="Q549" s="13"/>
      <c r="R549" s="13"/>
      <c r="S549" s="13"/>
      <c r="T549" s="13"/>
      <c r="U549" s="13"/>
      <c r="V549" s="13"/>
      <c r="W549" s="13"/>
      <c r="X549" s="13"/>
      <c r="Y549" s="13"/>
      <c r="Z549" s="13"/>
    </row>
    <row r="550" spans="1:26" ht="12.75" customHeight="1" x14ac:dyDescent="0.2">
      <c r="A550" s="13"/>
      <c r="B550" s="293"/>
      <c r="C550" s="293"/>
      <c r="D550" s="293"/>
      <c r="E550" s="293"/>
      <c r="F550" s="293"/>
      <c r="G550" s="293"/>
      <c r="H550" s="293"/>
      <c r="I550" s="293"/>
      <c r="J550" s="293"/>
      <c r="K550" s="293"/>
      <c r="L550" s="293"/>
      <c r="M550" s="293"/>
      <c r="N550" s="293"/>
      <c r="O550" s="294"/>
      <c r="P550" s="13"/>
      <c r="Q550" s="13"/>
      <c r="R550" s="13"/>
      <c r="S550" s="13"/>
      <c r="T550" s="13"/>
      <c r="U550" s="13"/>
      <c r="V550" s="13"/>
      <c r="W550" s="13"/>
      <c r="X550" s="13"/>
      <c r="Y550" s="13"/>
      <c r="Z550" s="13"/>
    </row>
    <row r="551" spans="1:26" ht="12.75" customHeight="1" x14ac:dyDescent="0.2">
      <c r="A551" s="13"/>
      <c r="B551" s="293"/>
      <c r="C551" s="293"/>
      <c r="D551" s="293"/>
      <c r="E551" s="293"/>
      <c r="F551" s="293"/>
      <c r="G551" s="293"/>
      <c r="H551" s="293"/>
      <c r="I551" s="293"/>
      <c r="J551" s="293"/>
      <c r="K551" s="293"/>
      <c r="L551" s="293"/>
      <c r="M551" s="293"/>
      <c r="N551" s="293"/>
      <c r="O551" s="294"/>
      <c r="P551" s="13"/>
      <c r="Q551" s="13"/>
      <c r="R551" s="13"/>
      <c r="S551" s="13"/>
      <c r="T551" s="13"/>
      <c r="U551" s="13"/>
      <c r="V551" s="13"/>
      <c r="W551" s="13"/>
      <c r="X551" s="13"/>
      <c r="Y551" s="13"/>
      <c r="Z551" s="13"/>
    </row>
    <row r="552" spans="1:26" ht="12.75" customHeight="1" x14ac:dyDescent="0.2">
      <c r="A552" s="13"/>
      <c r="B552" s="293"/>
      <c r="C552" s="293"/>
      <c r="D552" s="293"/>
      <c r="E552" s="293"/>
      <c r="F552" s="293"/>
      <c r="G552" s="293"/>
      <c r="H552" s="293"/>
      <c r="I552" s="293"/>
      <c r="J552" s="293"/>
      <c r="K552" s="293"/>
      <c r="L552" s="293"/>
      <c r="M552" s="293"/>
      <c r="N552" s="293"/>
      <c r="O552" s="294"/>
      <c r="P552" s="13"/>
      <c r="Q552" s="13"/>
      <c r="R552" s="13"/>
      <c r="S552" s="13"/>
      <c r="T552" s="13"/>
      <c r="U552" s="13"/>
      <c r="V552" s="13"/>
      <c r="W552" s="13"/>
      <c r="X552" s="13"/>
      <c r="Y552" s="13"/>
      <c r="Z552" s="13"/>
    </row>
    <row r="553" spans="1:26" ht="12.75" customHeight="1" x14ac:dyDescent="0.2">
      <c r="A553" s="13"/>
      <c r="B553" s="293"/>
      <c r="C553" s="293"/>
      <c r="D553" s="293"/>
      <c r="E553" s="293"/>
      <c r="F553" s="293"/>
      <c r="G553" s="293"/>
      <c r="H553" s="293"/>
      <c r="I553" s="293"/>
      <c r="J553" s="293"/>
      <c r="K553" s="293"/>
      <c r="L553" s="293"/>
      <c r="M553" s="293"/>
      <c r="N553" s="293"/>
      <c r="O553" s="294"/>
      <c r="P553" s="13"/>
      <c r="Q553" s="13"/>
      <c r="R553" s="13"/>
      <c r="S553" s="13"/>
      <c r="T553" s="13"/>
      <c r="U553" s="13"/>
      <c r="V553" s="13"/>
      <c r="W553" s="13"/>
      <c r="X553" s="13"/>
      <c r="Y553" s="13"/>
      <c r="Z553" s="13"/>
    </row>
    <row r="554" spans="1:26" ht="12.75" customHeight="1" x14ac:dyDescent="0.2">
      <c r="A554" s="13"/>
      <c r="B554" s="293"/>
      <c r="C554" s="293"/>
      <c r="D554" s="293"/>
      <c r="E554" s="293"/>
      <c r="F554" s="293"/>
      <c r="G554" s="293"/>
      <c r="H554" s="293"/>
      <c r="I554" s="293"/>
      <c r="J554" s="293"/>
      <c r="K554" s="293"/>
      <c r="L554" s="293"/>
      <c r="M554" s="293"/>
      <c r="N554" s="293"/>
      <c r="O554" s="294"/>
      <c r="P554" s="13"/>
      <c r="Q554" s="13"/>
      <c r="R554" s="13"/>
      <c r="S554" s="13"/>
      <c r="T554" s="13"/>
      <c r="U554" s="13"/>
      <c r="V554" s="13"/>
      <c r="W554" s="13"/>
      <c r="X554" s="13"/>
      <c r="Y554" s="13"/>
      <c r="Z554" s="13"/>
    </row>
    <row r="555" spans="1:26" ht="12.75" customHeight="1" x14ac:dyDescent="0.2">
      <c r="A555" s="13"/>
      <c r="B555" s="293"/>
      <c r="C555" s="293"/>
      <c r="D555" s="293"/>
      <c r="E555" s="293"/>
      <c r="F555" s="293"/>
      <c r="G555" s="293"/>
      <c r="H555" s="293"/>
      <c r="I555" s="293"/>
      <c r="J555" s="293"/>
      <c r="K555" s="293"/>
      <c r="L555" s="293"/>
      <c r="M555" s="293"/>
      <c r="N555" s="293"/>
      <c r="O555" s="294"/>
      <c r="P555" s="13"/>
      <c r="Q555" s="13"/>
      <c r="R555" s="13"/>
      <c r="S555" s="13"/>
      <c r="T555" s="13"/>
      <c r="U555" s="13"/>
      <c r="V555" s="13"/>
      <c r="W555" s="13"/>
      <c r="X555" s="13"/>
      <c r="Y555" s="13"/>
      <c r="Z555" s="13"/>
    </row>
    <row r="556" spans="1:26" ht="12.75" customHeight="1" x14ac:dyDescent="0.2">
      <c r="A556" s="13"/>
      <c r="B556" s="293"/>
      <c r="C556" s="293"/>
      <c r="D556" s="293"/>
      <c r="E556" s="293"/>
      <c r="F556" s="293"/>
      <c r="G556" s="293"/>
      <c r="H556" s="293"/>
      <c r="I556" s="293"/>
      <c r="J556" s="293"/>
      <c r="K556" s="293"/>
      <c r="L556" s="293"/>
      <c r="M556" s="293"/>
      <c r="N556" s="293"/>
      <c r="O556" s="294"/>
      <c r="P556" s="13"/>
      <c r="Q556" s="13"/>
      <c r="R556" s="13"/>
      <c r="S556" s="13"/>
      <c r="T556" s="13"/>
      <c r="U556" s="13"/>
      <c r="V556" s="13"/>
      <c r="W556" s="13"/>
      <c r="X556" s="13"/>
      <c r="Y556" s="13"/>
      <c r="Z556" s="13"/>
    </row>
    <row r="557" spans="1:26" ht="12.75" customHeight="1" x14ac:dyDescent="0.2">
      <c r="A557" s="13"/>
      <c r="B557" s="293"/>
      <c r="C557" s="293"/>
      <c r="D557" s="293"/>
      <c r="E557" s="293"/>
      <c r="F557" s="293"/>
      <c r="G557" s="293"/>
      <c r="H557" s="293"/>
      <c r="I557" s="293"/>
      <c r="J557" s="293"/>
      <c r="K557" s="293"/>
      <c r="L557" s="293"/>
      <c r="M557" s="293"/>
      <c r="N557" s="293"/>
      <c r="O557" s="294"/>
      <c r="P557" s="13"/>
      <c r="Q557" s="13"/>
      <c r="R557" s="13"/>
      <c r="S557" s="13"/>
      <c r="T557" s="13"/>
      <c r="U557" s="13"/>
      <c r="V557" s="13"/>
      <c r="W557" s="13"/>
      <c r="X557" s="13"/>
      <c r="Y557" s="13"/>
      <c r="Z557" s="13"/>
    </row>
    <row r="558" spans="1:26" ht="12.75" customHeight="1" x14ac:dyDescent="0.2">
      <c r="A558" s="13"/>
      <c r="B558" s="293"/>
      <c r="C558" s="293"/>
      <c r="D558" s="293"/>
      <c r="E558" s="293"/>
      <c r="F558" s="293"/>
      <c r="G558" s="293"/>
      <c r="H558" s="293"/>
      <c r="I558" s="293"/>
      <c r="J558" s="293"/>
      <c r="K558" s="293"/>
      <c r="L558" s="293"/>
      <c r="M558" s="293"/>
      <c r="N558" s="293"/>
      <c r="O558" s="294"/>
      <c r="P558" s="13"/>
      <c r="Q558" s="13"/>
      <c r="R558" s="13"/>
      <c r="S558" s="13"/>
      <c r="T558" s="13"/>
      <c r="U558" s="13"/>
      <c r="V558" s="13"/>
      <c r="W558" s="13"/>
      <c r="X558" s="13"/>
      <c r="Y558" s="13"/>
      <c r="Z558" s="13"/>
    </row>
    <row r="559" spans="1:26" ht="12.75" customHeight="1" x14ac:dyDescent="0.2">
      <c r="A559" s="13"/>
      <c r="B559" s="293"/>
      <c r="C559" s="293"/>
      <c r="D559" s="293"/>
      <c r="E559" s="293"/>
      <c r="F559" s="293"/>
      <c r="G559" s="293"/>
      <c r="H559" s="293"/>
      <c r="I559" s="293"/>
      <c r="J559" s="293"/>
      <c r="K559" s="293"/>
      <c r="L559" s="293"/>
      <c r="M559" s="293"/>
      <c r="N559" s="293"/>
      <c r="O559" s="294"/>
      <c r="P559" s="13"/>
      <c r="Q559" s="13"/>
      <c r="R559" s="13"/>
      <c r="S559" s="13"/>
      <c r="T559" s="13"/>
      <c r="U559" s="13"/>
      <c r="V559" s="13"/>
      <c r="W559" s="13"/>
      <c r="X559" s="13"/>
      <c r="Y559" s="13"/>
      <c r="Z559" s="13"/>
    </row>
    <row r="560" spans="1:26" ht="12.75" customHeight="1" x14ac:dyDescent="0.2">
      <c r="A560" s="13"/>
      <c r="B560" s="293"/>
      <c r="C560" s="293"/>
      <c r="D560" s="293"/>
      <c r="E560" s="293"/>
      <c r="F560" s="293"/>
      <c r="G560" s="293"/>
      <c r="H560" s="293"/>
      <c r="I560" s="293"/>
      <c r="J560" s="293"/>
      <c r="K560" s="293"/>
      <c r="L560" s="293"/>
      <c r="M560" s="293"/>
      <c r="N560" s="293"/>
      <c r="O560" s="294"/>
      <c r="P560" s="13"/>
      <c r="Q560" s="13"/>
      <c r="R560" s="13"/>
      <c r="S560" s="13"/>
      <c r="T560" s="13"/>
      <c r="U560" s="13"/>
      <c r="V560" s="13"/>
      <c r="W560" s="13"/>
      <c r="X560" s="13"/>
      <c r="Y560" s="13"/>
      <c r="Z560" s="13"/>
    </row>
    <row r="561" spans="1:26" ht="12.75" customHeight="1" x14ac:dyDescent="0.2">
      <c r="A561" s="13"/>
      <c r="B561" s="293"/>
      <c r="C561" s="293"/>
      <c r="D561" s="293"/>
      <c r="E561" s="293"/>
      <c r="F561" s="293"/>
      <c r="G561" s="293"/>
      <c r="H561" s="293"/>
      <c r="I561" s="293"/>
      <c r="J561" s="293"/>
      <c r="K561" s="293"/>
      <c r="L561" s="293"/>
      <c r="M561" s="293"/>
      <c r="N561" s="293"/>
      <c r="O561" s="294"/>
      <c r="P561" s="13"/>
      <c r="Q561" s="13"/>
      <c r="R561" s="13"/>
      <c r="S561" s="13"/>
      <c r="T561" s="13"/>
      <c r="U561" s="13"/>
      <c r="V561" s="13"/>
      <c r="W561" s="13"/>
      <c r="X561" s="13"/>
      <c r="Y561" s="13"/>
      <c r="Z561" s="13"/>
    </row>
    <row r="562" spans="1:26" ht="12.75" customHeight="1" x14ac:dyDescent="0.2">
      <c r="A562" s="13"/>
      <c r="B562" s="293"/>
      <c r="C562" s="293"/>
      <c r="D562" s="293"/>
      <c r="E562" s="293"/>
      <c r="F562" s="293"/>
      <c r="G562" s="293"/>
      <c r="H562" s="293"/>
      <c r="I562" s="293"/>
      <c r="J562" s="293"/>
      <c r="K562" s="293"/>
      <c r="L562" s="293"/>
      <c r="M562" s="293"/>
      <c r="N562" s="293"/>
      <c r="O562" s="294"/>
      <c r="P562" s="13"/>
      <c r="Q562" s="13"/>
      <c r="R562" s="13"/>
      <c r="S562" s="13"/>
      <c r="T562" s="13"/>
      <c r="U562" s="13"/>
      <c r="V562" s="13"/>
      <c r="W562" s="13"/>
      <c r="X562" s="13"/>
      <c r="Y562" s="13"/>
      <c r="Z562" s="13"/>
    </row>
    <row r="563" spans="1:26" ht="12.75" customHeight="1" x14ac:dyDescent="0.2">
      <c r="A563" s="13"/>
      <c r="B563" s="293"/>
      <c r="C563" s="293"/>
      <c r="D563" s="293"/>
      <c r="E563" s="293"/>
      <c r="F563" s="293"/>
      <c r="G563" s="293"/>
      <c r="H563" s="293"/>
      <c r="I563" s="293"/>
      <c r="J563" s="293"/>
      <c r="K563" s="293"/>
      <c r="L563" s="293"/>
      <c r="M563" s="293"/>
      <c r="N563" s="293"/>
      <c r="O563" s="294"/>
      <c r="P563" s="13"/>
      <c r="Q563" s="13"/>
      <c r="R563" s="13"/>
      <c r="S563" s="13"/>
      <c r="T563" s="13"/>
      <c r="U563" s="13"/>
      <c r="V563" s="13"/>
      <c r="W563" s="13"/>
      <c r="X563" s="13"/>
      <c r="Y563" s="13"/>
      <c r="Z563" s="13"/>
    </row>
    <row r="564" spans="1:26" ht="12.75" customHeight="1" x14ac:dyDescent="0.2">
      <c r="A564" s="13"/>
      <c r="B564" s="293"/>
      <c r="C564" s="293"/>
      <c r="D564" s="293"/>
      <c r="E564" s="293"/>
      <c r="F564" s="293"/>
      <c r="G564" s="293"/>
      <c r="H564" s="293"/>
      <c r="I564" s="293"/>
      <c r="J564" s="293"/>
      <c r="K564" s="293"/>
      <c r="L564" s="293"/>
      <c r="M564" s="293"/>
      <c r="N564" s="293"/>
      <c r="O564" s="294"/>
      <c r="P564" s="13"/>
      <c r="Q564" s="13"/>
      <c r="R564" s="13"/>
      <c r="S564" s="13"/>
      <c r="T564" s="13"/>
      <c r="U564" s="13"/>
      <c r="V564" s="13"/>
      <c r="W564" s="13"/>
      <c r="X564" s="13"/>
      <c r="Y564" s="13"/>
      <c r="Z564" s="13"/>
    </row>
    <row r="565" spans="1:26" ht="12.75" customHeight="1" x14ac:dyDescent="0.2">
      <c r="A565" s="13"/>
      <c r="B565" s="293"/>
      <c r="C565" s="293"/>
      <c r="D565" s="293"/>
      <c r="E565" s="293"/>
      <c r="F565" s="293"/>
      <c r="G565" s="293"/>
      <c r="H565" s="293"/>
      <c r="I565" s="293"/>
      <c r="J565" s="293"/>
      <c r="K565" s="293"/>
      <c r="L565" s="293"/>
      <c r="M565" s="293"/>
      <c r="N565" s="293"/>
      <c r="O565" s="294"/>
      <c r="P565" s="13"/>
      <c r="Q565" s="13"/>
      <c r="R565" s="13"/>
      <c r="S565" s="13"/>
      <c r="T565" s="13"/>
      <c r="U565" s="13"/>
      <c r="V565" s="13"/>
      <c r="W565" s="13"/>
      <c r="X565" s="13"/>
      <c r="Y565" s="13"/>
      <c r="Z565" s="13"/>
    </row>
    <row r="566" spans="1:26" ht="12.75" customHeight="1" x14ac:dyDescent="0.2">
      <c r="A566" s="13"/>
      <c r="B566" s="293"/>
      <c r="C566" s="293"/>
      <c r="D566" s="293"/>
      <c r="E566" s="293"/>
      <c r="F566" s="293"/>
      <c r="G566" s="293"/>
      <c r="H566" s="293"/>
      <c r="I566" s="293"/>
      <c r="J566" s="293"/>
      <c r="K566" s="293"/>
      <c r="L566" s="293"/>
      <c r="M566" s="293"/>
      <c r="N566" s="293"/>
      <c r="O566" s="294"/>
      <c r="P566" s="13"/>
      <c r="Q566" s="13"/>
      <c r="R566" s="13"/>
      <c r="S566" s="13"/>
      <c r="T566" s="13"/>
      <c r="U566" s="13"/>
      <c r="V566" s="13"/>
      <c r="W566" s="13"/>
      <c r="X566" s="13"/>
      <c r="Y566" s="13"/>
      <c r="Z566" s="13"/>
    </row>
    <row r="567" spans="1:26" ht="12.75" customHeight="1" x14ac:dyDescent="0.2">
      <c r="A567" s="13"/>
      <c r="B567" s="293"/>
      <c r="C567" s="293"/>
      <c r="D567" s="293"/>
      <c r="E567" s="293"/>
      <c r="F567" s="293"/>
      <c r="G567" s="293"/>
      <c r="H567" s="293"/>
      <c r="I567" s="293"/>
      <c r="J567" s="293"/>
      <c r="K567" s="293"/>
      <c r="L567" s="293"/>
      <c r="M567" s="293"/>
      <c r="N567" s="293"/>
      <c r="O567" s="294"/>
      <c r="P567" s="13"/>
      <c r="Q567" s="13"/>
      <c r="R567" s="13"/>
      <c r="S567" s="13"/>
      <c r="T567" s="13"/>
      <c r="U567" s="13"/>
      <c r="V567" s="13"/>
      <c r="W567" s="13"/>
      <c r="X567" s="13"/>
      <c r="Y567" s="13"/>
      <c r="Z567" s="13"/>
    </row>
    <row r="568" spans="1:26" ht="12.75" customHeight="1" x14ac:dyDescent="0.2">
      <c r="A568" s="13"/>
      <c r="B568" s="293"/>
      <c r="C568" s="293"/>
      <c r="D568" s="293"/>
      <c r="E568" s="293"/>
      <c r="F568" s="293"/>
      <c r="G568" s="293"/>
      <c r="H568" s="293"/>
      <c r="I568" s="293"/>
      <c r="J568" s="293"/>
      <c r="K568" s="293"/>
      <c r="L568" s="293"/>
      <c r="M568" s="293"/>
      <c r="N568" s="293"/>
      <c r="O568" s="294"/>
      <c r="P568" s="13"/>
      <c r="Q568" s="13"/>
      <c r="R568" s="13"/>
      <c r="S568" s="13"/>
      <c r="T568" s="13"/>
      <c r="U568" s="13"/>
      <c r="V568" s="13"/>
      <c r="W568" s="13"/>
      <c r="X568" s="13"/>
      <c r="Y568" s="13"/>
      <c r="Z568" s="13"/>
    </row>
    <row r="569" spans="1:26" ht="12.75" customHeight="1" x14ac:dyDescent="0.2">
      <c r="A569" s="13"/>
      <c r="B569" s="293"/>
      <c r="C569" s="293"/>
      <c r="D569" s="293"/>
      <c r="E569" s="293"/>
      <c r="F569" s="293"/>
      <c r="G569" s="293"/>
      <c r="H569" s="293"/>
      <c r="I569" s="293"/>
      <c r="J569" s="293"/>
      <c r="K569" s="293"/>
      <c r="L569" s="293"/>
      <c r="M569" s="293"/>
      <c r="N569" s="293"/>
      <c r="O569" s="294"/>
      <c r="P569" s="13"/>
      <c r="Q569" s="13"/>
      <c r="R569" s="13"/>
      <c r="S569" s="13"/>
      <c r="T569" s="13"/>
      <c r="U569" s="13"/>
      <c r="V569" s="13"/>
      <c r="W569" s="13"/>
      <c r="X569" s="13"/>
      <c r="Y569" s="13"/>
      <c r="Z569" s="13"/>
    </row>
    <row r="570" spans="1:26" ht="12.75" customHeight="1" x14ac:dyDescent="0.2">
      <c r="A570" s="13"/>
      <c r="B570" s="293"/>
      <c r="C570" s="293"/>
      <c r="D570" s="293"/>
      <c r="E570" s="293"/>
      <c r="F570" s="293"/>
      <c r="G570" s="293"/>
      <c r="H570" s="293"/>
      <c r="I570" s="293"/>
      <c r="J570" s="293"/>
      <c r="K570" s="293"/>
      <c r="L570" s="293"/>
      <c r="M570" s="293"/>
      <c r="N570" s="293"/>
      <c r="O570" s="294"/>
      <c r="P570" s="13"/>
      <c r="Q570" s="13"/>
      <c r="R570" s="13"/>
      <c r="S570" s="13"/>
      <c r="T570" s="13"/>
      <c r="U570" s="13"/>
      <c r="V570" s="13"/>
      <c r="W570" s="13"/>
      <c r="X570" s="13"/>
      <c r="Y570" s="13"/>
      <c r="Z570" s="13"/>
    </row>
    <row r="571" spans="1:26" ht="12.75" customHeight="1" x14ac:dyDescent="0.2">
      <c r="A571" s="13"/>
      <c r="B571" s="293"/>
      <c r="C571" s="293"/>
      <c r="D571" s="293"/>
      <c r="E571" s="293"/>
      <c r="F571" s="293"/>
      <c r="G571" s="293"/>
      <c r="H571" s="293"/>
      <c r="I571" s="293"/>
      <c r="J571" s="293"/>
      <c r="K571" s="293"/>
      <c r="L571" s="293"/>
      <c r="M571" s="293"/>
      <c r="N571" s="293"/>
      <c r="O571" s="294"/>
      <c r="P571" s="13"/>
      <c r="Q571" s="13"/>
      <c r="R571" s="13"/>
      <c r="S571" s="13"/>
      <c r="T571" s="13"/>
      <c r="U571" s="13"/>
      <c r="V571" s="13"/>
      <c r="W571" s="13"/>
      <c r="X571" s="13"/>
      <c r="Y571" s="13"/>
      <c r="Z571" s="13"/>
    </row>
    <row r="572" spans="1:26" ht="12.75" customHeight="1" x14ac:dyDescent="0.2">
      <c r="A572" s="13"/>
      <c r="B572" s="293"/>
      <c r="C572" s="293"/>
      <c r="D572" s="293"/>
      <c r="E572" s="293"/>
      <c r="F572" s="293"/>
      <c r="G572" s="293"/>
      <c r="H572" s="293"/>
      <c r="I572" s="293"/>
      <c r="J572" s="293"/>
      <c r="K572" s="293"/>
      <c r="L572" s="293"/>
      <c r="M572" s="293"/>
      <c r="N572" s="293"/>
      <c r="O572" s="294"/>
      <c r="P572" s="13"/>
      <c r="Q572" s="13"/>
      <c r="R572" s="13"/>
      <c r="S572" s="13"/>
      <c r="T572" s="13"/>
      <c r="U572" s="13"/>
      <c r="V572" s="13"/>
      <c r="W572" s="13"/>
      <c r="X572" s="13"/>
      <c r="Y572" s="13"/>
      <c r="Z572" s="13"/>
    </row>
    <row r="573" spans="1:26" ht="12.75" customHeight="1" x14ac:dyDescent="0.2">
      <c r="A573" s="13"/>
      <c r="B573" s="293"/>
      <c r="C573" s="293"/>
      <c r="D573" s="293"/>
      <c r="E573" s="293"/>
      <c r="F573" s="293"/>
      <c r="G573" s="293"/>
      <c r="H573" s="293"/>
      <c r="I573" s="293"/>
      <c r="J573" s="293"/>
      <c r="K573" s="293"/>
      <c r="L573" s="293"/>
      <c r="M573" s="293"/>
      <c r="N573" s="293"/>
      <c r="O573" s="294"/>
      <c r="P573" s="13"/>
      <c r="Q573" s="13"/>
      <c r="R573" s="13"/>
      <c r="S573" s="13"/>
      <c r="T573" s="13"/>
      <c r="U573" s="13"/>
      <c r="V573" s="13"/>
      <c r="W573" s="13"/>
      <c r="X573" s="13"/>
      <c r="Y573" s="13"/>
      <c r="Z573" s="13"/>
    </row>
    <row r="574" spans="1:26" ht="12.75" customHeight="1" x14ac:dyDescent="0.2">
      <c r="A574" s="13"/>
      <c r="B574" s="293"/>
      <c r="C574" s="293"/>
      <c r="D574" s="293"/>
      <c r="E574" s="293"/>
      <c r="F574" s="293"/>
      <c r="G574" s="293"/>
      <c r="H574" s="293"/>
      <c r="I574" s="293"/>
      <c r="J574" s="293"/>
      <c r="K574" s="293"/>
      <c r="L574" s="293"/>
      <c r="M574" s="293"/>
      <c r="N574" s="293"/>
      <c r="O574" s="294"/>
      <c r="P574" s="13"/>
      <c r="Q574" s="13"/>
      <c r="R574" s="13"/>
      <c r="S574" s="13"/>
      <c r="T574" s="13"/>
      <c r="U574" s="13"/>
      <c r="V574" s="13"/>
      <c r="W574" s="13"/>
      <c r="X574" s="13"/>
      <c r="Y574" s="13"/>
      <c r="Z574" s="13"/>
    </row>
    <row r="575" spans="1:26" ht="12.75" customHeight="1" x14ac:dyDescent="0.2">
      <c r="A575" s="13"/>
      <c r="B575" s="293"/>
      <c r="C575" s="293"/>
      <c r="D575" s="293"/>
      <c r="E575" s="293"/>
      <c r="F575" s="293"/>
      <c r="G575" s="293"/>
      <c r="H575" s="293"/>
      <c r="I575" s="293"/>
      <c r="J575" s="293"/>
      <c r="K575" s="293"/>
      <c r="L575" s="293"/>
      <c r="M575" s="293"/>
      <c r="N575" s="293"/>
      <c r="O575" s="294"/>
      <c r="P575" s="13"/>
      <c r="Q575" s="13"/>
      <c r="R575" s="13"/>
      <c r="S575" s="13"/>
      <c r="T575" s="13"/>
      <c r="U575" s="13"/>
      <c r="V575" s="13"/>
      <c r="W575" s="13"/>
      <c r="X575" s="13"/>
      <c r="Y575" s="13"/>
      <c r="Z575" s="13"/>
    </row>
    <row r="576" spans="1:26" ht="12.75" customHeight="1" x14ac:dyDescent="0.2">
      <c r="A576" s="13"/>
      <c r="B576" s="293"/>
      <c r="C576" s="293"/>
      <c r="D576" s="293"/>
      <c r="E576" s="293"/>
      <c r="F576" s="293"/>
      <c r="G576" s="293"/>
      <c r="H576" s="293"/>
      <c r="I576" s="293"/>
      <c r="J576" s="293"/>
      <c r="K576" s="293"/>
      <c r="L576" s="293"/>
      <c r="M576" s="293"/>
      <c r="N576" s="293"/>
      <c r="O576" s="294"/>
      <c r="P576" s="13"/>
      <c r="Q576" s="13"/>
      <c r="R576" s="13"/>
      <c r="S576" s="13"/>
      <c r="T576" s="13"/>
      <c r="U576" s="13"/>
      <c r="V576" s="13"/>
      <c r="W576" s="13"/>
      <c r="X576" s="13"/>
      <c r="Y576" s="13"/>
      <c r="Z576" s="13"/>
    </row>
    <row r="577" spans="1:26" ht="12.75" customHeight="1" x14ac:dyDescent="0.2">
      <c r="A577" s="13"/>
      <c r="B577" s="293"/>
      <c r="C577" s="293"/>
      <c r="D577" s="293"/>
      <c r="E577" s="293"/>
      <c r="F577" s="293"/>
      <c r="G577" s="293"/>
      <c r="H577" s="293"/>
      <c r="I577" s="293"/>
      <c r="J577" s="293"/>
      <c r="K577" s="293"/>
      <c r="L577" s="293"/>
      <c r="M577" s="293"/>
      <c r="N577" s="293"/>
      <c r="O577" s="294"/>
      <c r="P577" s="13"/>
      <c r="Q577" s="13"/>
      <c r="R577" s="13"/>
      <c r="S577" s="13"/>
      <c r="T577" s="13"/>
      <c r="U577" s="13"/>
      <c r="V577" s="13"/>
      <c r="W577" s="13"/>
      <c r="X577" s="13"/>
      <c r="Y577" s="13"/>
      <c r="Z577" s="13"/>
    </row>
    <row r="578" spans="1:26" ht="12.75" customHeight="1" x14ac:dyDescent="0.2">
      <c r="A578" s="13"/>
      <c r="B578" s="293"/>
      <c r="C578" s="293"/>
      <c r="D578" s="293"/>
      <c r="E578" s="293"/>
      <c r="F578" s="293"/>
      <c r="G578" s="293"/>
      <c r="H578" s="293"/>
      <c r="I578" s="293"/>
      <c r="J578" s="293"/>
      <c r="K578" s="293"/>
      <c r="L578" s="293"/>
      <c r="M578" s="293"/>
      <c r="N578" s="293"/>
      <c r="O578" s="294"/>
      <c r="P578" s="13"/>
      <c r="Q578" s="13"/>
      <c r="R578" s="13"/>
      <c r="S578" s="13"/>
      <c r="T578" s="13"/>
      <c r="U578" s="13"/>
      <c r="V578" s="13"/>
      <c r="W578" s="13"/>
      <c r="X578" s="13"/>
      <c r="Y578" s="13"/>
      <c r="Z578" s="13"/>
    </row>
    <row r="579" spans="1:26" ht="12.75" customHeight="1" x14ac:dyDescent="0.2">
      <c r="A579" s="13"/>
      <c r="B579" s="293"/>
      <c r="C579" s="293"/>
      <c r="D579" s="293"/>
      <c r="E579" s="293"/>
      <c r="F579" s="293"/>
      <c r="G579" s="293"/>
      <c r="H579" s="293"/>
      <c r="I579" s="293"/>
      <c r="J579" s="293"/>
      <c r="K579" s="293"/>
      <c r="L579" s="293"/>
      <c r="M579" s="293"/>
      <c r="N579" s="293"/>
      <c r="O579" s="294"/>
      <c r="P579" s="13"/>
      <c r="Q579" s="13"/>
      <c r="R579" s="13"/>
      <c r="S579" s="13"/>
      <c r="T579" s="13"/>
      <c r="U579" s="13"/>
      <c r="V579" s="13"/>
      <c r="W579" s="13"/>
      <c r="X579" s="13"/>
      <c r="Y579" s="13"/>
      <c r="Z579" s="13"/>
    </row>
    <row r="580" spans="1:26" ht="12.75" customHeight="1" x14ac:dyDescent="0.2">
      <c r="A580" s="13"/>
      <c r="B580" s="293"/>
      <c r="C580" s="293"/>
      <c r="D580" s="293"/>
      <c r="E580" s="293"/>
      <c r="F580" s="293"/>
      <c r="G580" s="293"/>
      <c r="H580" s="293"/>
      <c r="I580" s="293"/>
      <c r="J580" s="293"/>
      <c r="K580" s="293"/>
      <c r="L580" s="293"/>
      <c r="M580" s="293"/>
      <c r="N580" s="293"/>
      <c r="O580" s="294"/>
      <c r="P580" s="13"/>
      <c r="Q580" s="13"/>
      <c r="R580" s="13"/>
      <c r="S580" s="13"/>
      <c r="T580" s="13"/>
      <c r="U580" s="13"/>
      <c r="V580" s="13"/>
      <c r="W580" s="13"/>
      <c r="X580" s="13"/>
      <c r="Y580" s="13"/>
      <c r="Z580" s="13"/>
    </row>
    <row r="581" spans="1:26" ht="12.75" customHeight="1" x14ac:dyDescent="0.2">
      <c r="A581" s="13"/>
      <c r="B581" s="293"/>
      <c r="C581" s="293"/>
      <c r="D581" s="293"/>
      <c r="E581" s="293"/>
      <c r="F581" s="293"/>
      <c r="G581" s="293"/>
      <c r="H581" s="293"/>
      <c r="I581" s="293"/>
      <c r="J581" s="293"/>
      <c r="K581" s="293"/>
      <c r="L581" s="293"/>
      <c r="M581" s="293"/>
      <c r="N581" s="293"/>
      <c r="O581" s="294"/>
      <c r="P581" s="13"/>
      <c r="Q581" s="13"/>
      <c r="R581" s="13"/>
      <c r="S581" s="13"/>
      <c r="T581" s="13"/>
      <c r="U581" s="13"/>
      <c r="V581" s="13"/>
      <c r="W581" s="13"/>
      <c r="X581" s="13"/>
      <c r="Y581" s="13"/>
      <c r="Z581" s="13"/>
    </row>
    <row r="582" spans="1:26" ht="12.75" customHeight="1" x14ac:dyDescent="0.2">
      <c r="A582" s="13"/>
      <c r="B582" s="293"/>
      <c r="C582" s="293"/>
      <c r="D582" s="293"/>
      <c r="E582" s="293"/>
      <c r="F582" s="293"/>
      <c r="G582" s="293"/>
      <c r="H582" s="293"/>
      <c r="I582" s="293"/>
      <c r="J582" s="293"/>
      <c r="K582" s="293"/>
      <c r="L582" s="293"/>
      <c r="M582" s="293"/>
      <c r="N582" s="293"/>
      <c r="O582" s="294"/>
      <c r="P582" s="13"/>
      <c r="Q582" s="13"/>
      <c r="R582" s="13"/>
      <c r="S582" s="13"/>
      <c r="T582" s="13"/>
      <c r="U582" s="13"/>
      <c r="V582" s="13"/>
      <c r="W582" s="13"/>
      <c r="X582" s="13"/>
      <c r="Y582" s="13"/>
      <c r="Z582" s="13"/>
    </row>
    <row r="583" spans="1:26" ht="12.75" customHeight="1" x14ac:dyDescent="0.2">
      <c r="A583" s="13"/>
      <c r="B583" s="293"/>
      <c r="C583" s="293"/>
      <c r="D583" s="293"/>
      <c r="E583" s="293"/>
      <c r="F583" s="293"/>
      <c r="G583" s="293"/>
      <c r="H583" s="293"/>
      <c r="I583" s="293"/>
      <c r="J583" s="293"/>
      <c r="K583" s="293"/>
      <c r="L583" s="293"/>
      <c r="M583" s="293"/>
      <c r="N583" s="293"/>
      <c r="O583" s="294"/>
      <c r="P583" s="13"/>
      <c r="Q583" s="13"/>
      <c r="R583" s="13"/>
      <c r="S583" s="13"/>
      <c r="T583" s="13"/>
      <c r="U583" s="13"/>
      <c r="V583" s="13"/>
      <c r="W583" s="13"/>
      <c r="X583" s="13"/>
      <c r="Y583" s="13"/>
      <c r="Z583" s="13"/>
    </row>
    <row r="584" spans="1:26" ht="12.75" customHeight="1" x14ac:dyDescent="0.2">
      <c r="A584" s="13"/>
      <c r="B584" s="293"/>
      <c r="C584" s="293"/>
      <c r="D584" s="293"/>
      <c r="E584" s="293"/>
      <c r="F584" s="293"/>
      <c r="G584" s="293"/>
      <c r="H584" s="293"/>
      <c r="I584" s="293"/>
      <c r="J584" s="293"/>
      <c r="K584" s="293"/>
      <c r="L584" s="293"/>
      <c r="M584" s="293"/>
      <c r="N584" s="293"/>
      <c r="O584" s="294"/>
      <c r="P584" s="13"/>
      <c r="Q584" s="13"/>
      <c r="R584" s="13"/>
      <c r="S584" s="13"/>
      <c r="T584" s="13"/>
      <c r="U584" s="13"/>
      <c r="V584" s="13"/>
      <c r="W584" s="13"/>
      <c r="X584" s="13"/>
      <c r="Y584" s="13"/>
      <c r="Z584" s="13"/>
    </row>
    <row r="585" spans="1:26" ht="12.75" customHeight="1" x14ac:dyDescent="0.2">
      <c r="A585" s="13"/>
      <c r="B585" s="293"/>
      <c r="C585" s="293"/>
      <c r="D585" s="293"/>
      <c r="E585" s="293"/>
      <c r="F585" s="293"/>
      <c r="G585" s="293"/>
      <c r="H585" s="293"/>
      <c r="I585" s="293"/>
      <c r="J585" s="293"/>
      <c r="K585" s="293"/>
      <c r="L585" s="293"/>
      <c r="M585" s="293"/>
      <c r="N585" s="293"/>
      <c r="O585" s="294"/>
      <c r="P585" s="13"/>
      <c r="Q585" s="13"/>
      <c r="R585" s="13"/>
      <c r="S585" s="13"/>
      <c r="T585" s="13"/>
      <c r="U585" s="13"/>
      <c r="V585" s="13"/>
      <c r="W585" s="13"/>
      <c r="X585" s="13"/>
      <c r="Y585" s="13"/>
      <c r="Z585" s="13"/>
    </row>
    <row r="586" spans="1:26" ht="12.75" customHeight="1" x14ac:dyDescent="0.2">
      <c r="A586" s="13"/>
      <c r="B586" s="293"/>
      <c r="C586" s="293"/>
      <c r="D586" s="293"/>
      <c r="E586" s="293"/>
      <c r="F586" s="293"/>
      <c r="G586" s="293"/>
      <c r="H586" s="293"/>
      <c r="I586" s="293"/>
      <c r="J586" s="293"/>
      <c r="K586" s="293"/>
      <c r="L586" s="293"/>
      <c r="M586" s="293"/>
      <c r="N586" s="293"/>
      <c r="O586" s="294"/>
      <c r="P586" s="13"/>
      <c r="Q586" s="13"/>
      <c r="R586" s="13"/>
      <c r="S586" s="13"/>
      <c r="T586" s="13"/>
      <c r="U586" s="13"/>
      <c r="V586" s="13"/>
      <c r="W586" s="13"/>
      <c r="X586" s="13"/>
      <c r="Y586" s="13"/>
      <c r="Z586" s="13"/>
    </row>
    <row r="587" spans="1:26" ht="12.75" customHeight="1" x14ac:dyDescent="0.2">
      <c r="A587" s="13"/>
      <c r="B587" s="293"/>
      <c r="C587" s="293"/>
      <c r="D587" s="293"/>
      <c r="E587" s="293"/>
      <c r="F587" s="293"/>
      <c r="G587" s="293"/>
      <c r="H587" s="293"/>
      <c r="I587" s="293"/>
      <c r="J587" s="293"/>
      <c r="K587" s="293"/>
      <c r="L587" s="293"/>
      <c r="M587" s="293"/>
      <c r="N587" s="293"/>
      <c r="O587" s="294"/>
      <c r="P587" s="13"/>
      <c r="Q587" s="13"/>
      <c r="R587" s="13"/>
      <c r="S587" s="13"/>
      <c r="T587" s="13"/>
      <c r="U587" s="13"/>
      <c r="V587" s="13"/>
      <c r="W587" s="13"/>
      <c r="X587" s="13"/>
      <c r="Y587" s="13"/>
      <c r="Z587" s="13"/>
    </row>
    <row r="588" spans="1:26" ht="12.75" customHeight="1" x14ac:dyDescent="0.2">
      <c r="A588" s="13"/>
      <c r="B588" s="293"/>
      <c r="C588" s="293"/>
      <c r="D588" s="293"/>
      <c r="E588" s="293"/>
      <c r="F588" s="293"/>
      <c r="G588" s="293"/>
      <c r="H588" s="293"/>
      <c r="I588" s="293"/>
      <c r="J588" s="293"/>
      <c r="K588" s="293"/>
      <c r="L588" s="293"/>
      <c r="M588" s="293"/>
      <c r="N588" s="293"/>
      <c r="O588" s="294"/>
      <c r="P588" s="13"/>
      <c r="Q588" s="13"/>
      <c r="R588" s="13"/>
      <c r="S588" s="13"/>
      <c r="T588" s="13"/>
      <c r="U588" s="13"/>
      <c r="V588" s="13"/>
      <c r="W588" s="13"/>
      <c r="X588" s="13"/>
      <c r="Y588" s="13"/>
      <c r="Z588" s="13"/>
    </row>
    <row r="589" spans="1:26" ht="12.75" customHeight="1" x14ac:dyDescent="0.2">
      <c r="A589" s="13"/>
      <c r="B589" s="293"/>
      <c r="C589" s="293"/>
      <c r="D589" s="293"/>
      <c r="E589" s="293"/>
      <c r="F589" s="293"/>
      <c r="G589" s="293"/>
      <c r="H589" s="293"/>
      <c r="I589" s="293"/>
      <c r="J589" s="293"/>
      <c r="K589" s="293"/>
      <c r="L589" s="293"/>
      <c r="M589" s="293"/>
      <c r="N589" s="293"/>
      <c r="O589" s="294"/>
      <c r="P589" s="13"/>
      <c r="Q589" s="13"/>
      <c r="R589" s="13"/>
      <c r="S589" s="13"/>
      <c r="T589" s="13"/>
      <c r="U589" s="13"/>
      <c r="V589" s="13"/>
      <c r="W589" s="13"/>
      <c r="X589" s="13"/>
      <c r="Y589" s="13"/>
      <c r="Z589" s="13"/>
    </row>
    <row r="590" spans="1:26" ht="12.75" customHeight="1" x14ac:dyDescent="0.2">
      <c r="A590" s="13"/>
      <c r="B590" s="293"/>
      <c r="C590" s="293"/>
      <c r="D590" s="293"/>
      <c r="E590" s="293"/>
      <c r="F590" s="293"/>
      <c r="G590" s="293"/>
      <c r="H590" s="293"/>
      <c r="I590" s="293"/>
      <c r="J590" s="293"/>
      <c r="K590" s="293"/>
      <c r="L590" s="293"/>
      <c r="M590" s="293"/>
      <c r="N590" s="293"/>
      <c r="O590" s="294"/>
      <c r="P590" s="13"/>
      <c r="Q590" s="13"/>
      <c r="R590" s="13"/>
      <c r="S590" s="13"/>
      <c r="T590" s="13"/>
      <c r="U590" s="13"/>
      <c r="V590" s="13"/>
      <c r="W590" s="13"/>
      <c r="X590" s="13"/>
      <c r="Y590" s="13"/>
      <c r="Z590" s="13"/>
    </row>
    <row r="591" spans="1:26" ht="12.75" customHeight="1" x14ac:dyDescent="0.2">
      <c r="A591" s="13"/>
      <c r="B591" s="293"/>
      <c r="C591" s="293"/>
      <c r="D591" s="293"/>
      <c r="E591" s="293"/>
      <c r="F591" s="293"/>
      <c r="G591" s="293"/>
      <c r="H591" s="293"/>
      <c r="I591" s="293"/>
      <c r="J591" s="293"/>
      <c r="K591" s="293"/>
      <c r="L591" s="293"/>
      <c r="M591" s="293"/>
      <c r="N591" s="293"/>
      <c r="O591" s="294"/>
      <c r="P591" s="13"/>
      <c r="Q591" s="13"/>
      <c r="R591" s="13"/>
      <c r="S591" s="13"/>
      <c r="T591" s="13"/>
      <c r="U591" s="13"/>
      <c r="V591" s="13"/>
      <c r="W591" s="13"/>
      <c r="X591" s="13"/>
      <c r="Y591" s="13"/>
      <c r="Z591" s="13"/>
    </row>
    <row r="592" spans="1:26" ht="12.75" customHeight="1" x14ac:dyDescent="0.2">
      <c r="A592" s="13"/>
      <c r="B592" s="293"/>
      <c r="C592" s="293"/>
      <c r="D592" s="293"/>
      <c r="E592" s="293"/>
      <c r="F592" s="293"/>
      <c r="G592" s="293"/>
      <c r="H592" s="293"/>
      <c r="I592" s="293"/>
      <c r="J592" s="293"/>
      <c r="K592" s="293"/>
      <c r="L592" s="293"/>
      <c r="M592" s="293"/>
      <c r="N592" s="293"/>
      <c r="O592" s="294"/>
      <c r="P592" s="13"/>
      <c r="Q592" s="13"/>
      <c r="R592" s="13"/>
      <c r="S592" s="13"/>
      <c r="T592" s="13"/>
      <c r="U592" s="13"/>
      <c r="V592" s="13"/>
      <c r="W592" s="13"/>
      <c r="X592" s="13"/>
      <c r="Y592" s="13"/>
      <c r="Z592" s="13"/>
    </row>
    <row r="593" spans="1:26" ht="12.75" customHeight="1" x14ac:dyDescent="0.2">
      <c r="A593" s="13"/>
      <c r="B593" s="293"/>
      <c r="C593" s="293"/>
      <c r="D593" s="293"/>
      <c r="E593" s="293"/>
      <c r="F593" s="293"/>
      <c r="G593" s="293"/>
      <c r="H593" s="293"/>
      <c r="I593" s="293"/>
      <c r="J593" s="293"/>
      <c r="K593" s="293"/>
      <c r="L593" s="293"/>
      <c r="M593" s="293"/>
      <c r="N593" s="293"/>
      <c r="O593" s="294"/>
      <c r="P593" s="13"/>
      <c r="Q593" s="13"/>
      <c r="R593" s="13"/>
      <c r="S593" s="13"/>
      <c r="T593" s="13"/>
      <c r="U593" s="13"/>
      <c r="V593" s="13"/>
      <c r="W593" s="13"/>
      <c r="X593" s="13"/>
      <c r="Y593" s="13"/>
      <c r="Z593" s="13"/>
    </row>
    <row r="594" spans="1:26" ht="12.75" customHeight="1" x14ac:dyDescent="0.2">
      <c r="A594" s="13"/>
      <c r="B594" s="293"/>
      <c r="C594" s="293"/>
      <c r="D594" s="293"/>
      <c r="E594" s="293"/>
      <c r="F594" s="293"/>
      <c r="G594" s="293"/>
      <c r="H594" s="293"/>
      <c r="I594" s="293"/>
      <c r="J594" s="293"/>
      <c r="K594" s="293"/>
      <c r="L594" s="293"/>
      <c r="M594" s="293"/>
      <c r="N594" s="293"/>
      <c r="O594" s="294"/>
      <c r="P594" s="13"/>
      <c r="Q594" s="13"/>
      <c r="R594" s="13"/>
      <c r="S594" s="13"/>
      <c r="T594" s="13"/>
      <c r="U594" s="13"/>
      <c r="V594" s="13"/>
      <c r="W594" s="13"/>
      <c r="X594" s="13"/>
      <c r="Y594" s="13"/>
      <c r="Z594" s="13"/>
    </row>
    <row r="595" spans="1:26" ht="12.75" customHeight="1" x14ac:dyDescent="0.2">
      <c r="A595" s="13"/>
      <c r="B595" s="293"/>
      <c r="C595" s="293"/>
      <c r="D595" s="293"/>
      <c r="E595" s="293"/>
      <c r="F595" s="293"/>
      <c r="G595" s="293"/>
      <c r="H595" s="293"/>
      <c r="I595" s="293"/>
      <c r="J595" s="293"/>
      <c r="K595" s="293"/>
      <c r="L595" s="293"/>
      <c r="M595" s="293"/>
      <c r="N595" s="293"/>
      <c r="O595" s="294"/>
      <c r="P595" s="13"/>
      <c r="Q595" s="13"/>
      <c r="R595" s="13"/>
      <c r="S595" s="13"/>
      <c r="T595" s="13"/>
      <c r="U595" s="13"/>
      <c r="V595" s="13"/>
      <c r="W595" s="13"/>
      <c r="X595" s="13"/>
      <c r="Y595" s="13"/>
      <c r="Z595" s="13"/>
    </row>
    <row r="596" spans="1:26" ht="12.75" customHeight="1" x14ac:dyDescent="0.2">
      <c r="A596" s="13"/>
      <c r="B596" s="293"/>
      <c r="C596" s="293"/>
      <c r="D596" s="293"/>
      <c r="E596" s="293"/>
      <c r="F596" s="293"/>
      <c r="G596" s="293"/>
      <c r="H596" s="293"/>
      <c r="I596" s="293"/>
      <c r="J596" s="293"/>
      <c r="K596" s="293"/>
      <c r="L596" s="293"/>
      <c r="M596" s="293"/>
      <c r="N596" s="293"/>
      <c r="O596" s="294"/>
      <c r="P596" s="13"/>
      <c r="Q596" s="13"/>
      <c r="R596" s="13"/>
      <c r="S596" s="13"/>
      <c r="T596" s="13"/>
      <c r="U596" s="13"/>
      <c r="V596" s="13"/>
      <c r="W596" s="13"/>
      <c r="X596" s="13"/>
      <c r="Y596" s="13"/>
      <c r="Z596" s="13"/>
    </row>
    <row r="597" spans="1:26" ht="12.75" customHeight="1" x14ac:dyDescent="0.2">
      <c r="A597" s="13"/>
      <c r="B597" s="293"/>
      <c r="C597" s="293"/>
      <c r="D597" s="293"/>
      <c r="E597" s="293"/>
      <c r="F597" s="293"/>
      <c r="G597" s="293"/>
      <c r="H597" s="293"/>
      <c r="I597" s="293"/>
      <c r="J597" s="293"/>
      <c r="K597" s="293"/>
      <c r="L597" s="293"/>
      <c r="M597" s="293"/>
      <c r="N597" s="293"/>
      <c r="O597" s="294"/>
      <c r="P597" s="13"/>
      <c r="Q597" s="13"/>
      <c r="R597" s="13"/>
      <c r="S597" s="13"/>
      <c r="T597" s="13"/>
      <c r="U597" s="13"/>
      <c r="V597" s="13"/>
      <c r="W597" s="13"/>
      <c r="X597" s="13"/>
      <c r="Y597" s="13"/>
      <c r="Z597" s="13"/>
    </row>
    <row r="598" spans="1:26" ht="12.75" customHeight="1" x14ac:dyDescent="0.2">
      <c r="A598" s="13"/>
      <c r="B598" s="293"/>
      <c r="C598" s="293"/>
      <c r="D598" s="293"/>
      <c r="E598" s="293"/>
      <c r="F598" s="293"/>
      <c r="G598" s="293"/>
      <c r="H598" s="293"/>
      <c r="I598" s="293"/>
      <c r="J598" s="293"/>
      <c r="K598" s="293"/>
      <c r="L598" s="293"/>
      <c r="M598" s="293"/>
      <c r="N598" s="293"/>
      <c r="O598" s="294"/>
      <c r="P598" s="13"/>
      <c r="Q598" s="13"/>
      <c r="R598" s="13"/>
      <c r="S598" s="13"/>
      <c r="T598" s="13"/>
      <c r="U598" s="13"/>
      <c r="V598" s="13"/>
      <c r="W598" s="13"/>
      <c r="X598" s="13"/>
      <c r="Y598" s="13"/>
      <c r="Z598" s="13"/>
    </row>
    <row r="599" spans="1:26" ht="12.75" customHeight="1" x14ac:dyDescent="0.2">
      <c r="A599" s="13"/>
      <c r="B599" s="293"/>
      <c r="C599" s="293"/>
      <c r="D599" s="293"/>
      <c r="E599" s="293"/>
      <c r="F599" s="293"/>
      <c r="G599" s="293"/>
      <c r="H599" s="293"/>
      <c r="I599" s="293"/>
      <c r="J599" s="293"/>
      <c r="K599" s="293"/>
      <c r="L599" s="293"/>
      <c r="M599" s="293"/>
      <c r="N599" s="293"/>
      <c r="O599" s="294"/>
      <c r="P599" s="13"/>
      <c r="Q599" s="13"/>
      <c r="R599" s="13"/>
      <c r="S599" s="13"/>
      <c r="T599" s="13"/>
      <c r="U599" s="13"/>
      <c r="V599" s="13"/>
      <c r="W599" s="13"/>
      <c r="X599" s="13"/>
      <c r="Y599" s="13"/>
      <c r="Z599" s="13"/>
    </row>
    <row r="600" spans="1:26" ht="12.75" customHeight="1" x14ac:dyDescent="0.2">
      <c r="A600" s="13"/>
      <c r="B600" s="293"/>
      <c r="C600" s="293"/>
      <c r="D600" s="293"/>
      <c r="E600" s="293"/>
      <c r="F600" s="293"/>
      <c r="G600" s="293"/>
      <c r="H600" s="293"/>
      <c r="I600" s="293"/>
      <c r="J600" s="293"/>
      <c r="K600" s="293"/>
      <c r="L600" s="293"/>
      <c r="M600" s="293"/>
      <c r="N600" s="293"/>
      <c r="O600" s="294"/>
      <c r="P600" s="13"/>
      <c r="Q600" s="13"/>
      <c r="R600" s="13"/>
      <c r="S600" s="13"/>
      <c r="T600" s="13"/>
      <c r="U600" s="13"/>
      <c r="V600" s="13"/>
      <c r="W600" s="13"/>
      <c r="X600" s="13"/>
      <c r="Y600" s="13"/>
      <c r="Z600" s="13"/>
    </row>
    <row r="601" spans="1:26" ht="12.75" customHeight="1" x14ac:dyDescent="0.2">
      <c r="A601" s="13"/>
      <c r="B601" s="293"/>
      <c r="C601" s="293"/>
      <c r="D601" s="293"/>
      <c r="E601" s="293"/>
      <c r="F601" s="293"/>
      <c r="G601" s="293"/>
      <c r="H601" s="293"/>
      <c r="I601" s="293"/>
      <c r="J601" s="293"/>
      <c r="K601" s="293"/>
      <c r="L601" s="293"/>
      <c r="M601" s="293"/>
      <c r="N601" s="293"/>
      <c r="O601" s="294"/>
      <c r="P601" s="13"/>
      <c r="Q601" s="13"/>
      <c r="R601" s="13"/>
      <c r="S601" s="13"/>
      <c r="T601" s="13"/>
      <c r="U601" s="13"/>
      <c r="V601" s="13"/>
      <c r="W601" s="13"/>
      <c r="X601" s="13"/>
      <c r="Y601" s="13"/>
      <c r="Z601" s="13"/>
    </row>
    <row r="602" spans="1:26" ht="12.75" customHeight="1" x14ac:dyDescent="0.2">
      <c r="A602" s="13"/>
      <c r="B602" s="293"/>
      <c r="C602" s="293"/>
      <c r="D602" s="293"/>
      <c r="E602" s="293"/>
      <c r="F602" s="293"/>
      <c r="G602" s="293"/>
      <c r="H602" s="293"/>
      <c r="I602" s="293"/>
      <c r="J602" s="293"/>
      <c r="K602" s="293"/>
      <c r="L602" s="293"/>
      <c r="M602" s="293"/>
      <c r="N602" s="293"/>
      <c r="O602" s="294"/>
      <c r="P602" s="13"/>
      <c r="Q602" s="13"/>
      <c r="R602" s="13"/>
      <c r="S602" s="13"/>
      <c r="T602" s="13"/>
      <c r="U602" s="13"/>
      <c r="V602" s="13"/>
      <c r="W602" s="13"/>
      <c r="X602" s="13"/>
      <c r="Y602" s="13"/>
      <c r="Z602" s="13"/>
    </row>
    <row r="603" spans="1:26" ht="12.75" customHeight="1" x14ac:dyDescent="0.2">
      <c r="A603" s="13"/>
      <c r="B603" s="293"/>
      <c r="C603" s="293"/>
      <c r="D603" s="293"/>
      <c r="E603" s="293"/>
      <c r="F603" s="293"/>
      <c r="G603" s="293"/>
      <c r="H603" s="293"/>
      <c r="I603" s="293"/>
      <c r="J603" s="293"/>
      <c r="K603" s="293"/>
      <c r="L603" s="293"/>
      <c r="M603" s="293"/>
      <c r="N603" s="293"/>
      <c r="O603" s="294"/>
      <c r="P603" s="13"/>
      <c r="Q603" s="13"/>
      <c r="R603" s="13"/>
      <c r="S603" s="13"/>
      <c r="T603" s="13"/>
      <c r="U603" s="13"/>
      <c r="V603" s="13"/>
      <c r="W603" s="13"/>
      <c r="X603" s="13"/>
      <c r="Y603" s="13"/>
      <c r="Z603" s="13"/>
    </row>
    <row r="604" spans="1:26" ht="12.75" customHeight="1" x14ac:dyDescent="0.2">
      <c r="A604" s="13"/>
      <c r="B604" s="293"/>
      <c r="C604" s="293"/>
      <c r="D604" s="293"/>
      <c r="E604" s="293"/>
      <c r="F604" s="293"/>
      <c r="G604" s="293"/>
      <c r="H604" s="293"/>
      <c r="I604" s="293"/>
      <c r="J604" s="293"/>
      <c r="K604" s="293"/>
      <c r="L604" s="293"/>
      <c r="M604" s="293"/>
      <c r="N604" s="293"/>
      <c r="O604" s="294"/>
      <c r="P604" s="13"/>
      <c r="Q604" s="13"/>
      <c r="R604" s="13"/>
      <c r="S604" s="13"/>
      <c r="T604" s="13"/>
      <c r="U604" s="13"/>
      <c r="V604" s="13"/>
      <c r="W604" s="13"/>
      <c r="X604" s="13"/>
      <c r="Y604" s="13"/>
      <c r="Z604" s="13"/>
    </row>
    <row r="605" spans="1:26" ht="12.75" customHeight="1" x14ac:dyDescent="0.2">
      <c r="A605" s="13"/>
      <c r="B605" s="293"/>
      <c r="C605" s="293"/>
      <c r="D605" s="293"/>
      <c r="E605" s="293"/>
      <c r="F605" s="293"/>
      <c r="G605" s="293"/>
      <c r="H605" s="293"/>
      <c r="I605" s="293"/>
      <c r="J605" s="293"/>
      <c r="K605" s="293"/>
      <c r="L605" s="293"/>
      <c r="M605" s="293"/>
      <c r="N605" s="293"/>
      <c r="O605" s="294"/>
      <c r="P605" s="13"/>
      <c r="Q605" s="13"/>
      <c r="R605" s="13"/>
      <c r="S605" s="13"/>
      <c r="T605" s="13"/>
      <c r="U605" s="13"/>
      <c r="V605" s="13"/>
      <c r="W605" s="13"/>
      <c r="X605" s="13"/>
      <c r="Y605" s="13"/>
      <c r="Z605" s="13"/>
    </row>
    <row r="606" spans="1:26" ht="12.75" customHeight="1" x14ac:dyDescent="0.2">
      <c r="A606" s="13"/>
      <c r="B606" s="293"/>
      <c r="C606" s="293"/>
      <c r="D606" s="293"/>
      <c r="E606" s="293"/>
      <c r="F606" s="293"/>
      <c r="G606" s="293"/>
      <c r="H606" s="293"/>
      <c r="I606" s="293"/>
      <c r="J606" s="293"/>
      <c r="K606" s="293"/>
      <c r="L606" s="293"/>
      <c r="M606" s="293"/>
      <c r="N606" s="293"/>
      <c r="O606" s="294"/>
      <c r="P606" s="13"/>
      <c r="Q606" s="13"/>
      <c r="R606" s="13"/>
      <c r="S606" s="13"/>
      <c r="T606" s="13"/>
      <c r="U606" s="13"/>
      <c r="V606" s="13"/>
      <c r="W606" s="13"/>
      <c r="X606" s="13"/>
      <c r="Y606" s="13"/>
      <c r="Z606" s="13"/>
    </row>
    <row r="607" spans="1:26" ht="12.75" customHeight="1" x14ac:dyDescent="0.2">
      <c r="A607" s="13"/>
      <c r="B607" s="293"/>
      <c r="C607" s="293"/>
      <c r="D607" s="293"/>
      <c r="E607" s="293"/>
      <c r="F607" s="293"/>
      <c r="G607" s="293"/>
      <c r="H607" s="293"/>
      <c r="I607" s="293"/>
      <c r="J607" s="293"/>
      <c r="K607" s="293"/>
      <c r="L607" s="293"/>
      <c r="M607" s="293"/>
      <c r="N607" s="293"/>
      <c r="O607" s="294"/>
      <c r="P607" s="13"/>
      <c r="Q607" s="13"/>
      <c r="R607" s="13"/>
      <c r="S607" s="13"/>
      <c r="T607" s="13"/>
      <c r="U607" s="13"/>
      <c r="V607" s="13"/>
      <c r="W607" s="13"/>
      <c r="X607" s="13"/>
      <c r="Y607" s="13"/>
      <c r="Z607" s="13"/>
    </row>
    <row r="608" spans="1:26" ht="12.75" customHeight="1" x14ac:dyDescent="0.2">
      <c r="A608" s="13"/>
      <c r="B608" s="293"/>
      <c r="C608" s="293"/>
      <c r="D608" s="293"/>
      <c r="E608" s="293"/>
      <c r="F608" s="293"/>
      <c r="G608" s="293"/>
      <c r="H608" s="293"/>
      <c r="I608" s="293"/>
      <c r="J608" s="293"/>
      <c r="K608" s="293"/>
      <c r="L608" s="293"/>
      <c r="M608" s="293"/>
      <c r="N608" s="293"/>
      <c r="O608" s="294"/>
      <c r="P608" s="13"/>
      <c r="Q608" s="13"/>
      <c r="R608" s="13"/>
      <c r="S608" s="13"/>
      <c r="T608" s="13"/>
      <c r="U608" s="13"/>
      <c r="V608" s="13"/>
      <c r="W608" s="13"/>
      <c r="X608" s="13"/>
      <c r="Y608" s="13"/>
      <c r="Z608" s="13"/>
    </row>
    <row r="609" spans="1:26" ht="12.75" customHeight="1" x14ac:dyDescent="0.2">
      <c r="A609" s="13"/>
      <c r="B609" s="293"/>
      <c r="C609" s="293"/>
      <c r="D609" s="293"/>
      <c r="E609" s="293"/>
      <c r="F609" s="293"/>
      <c r="G609" s="293"/>
      <c r="H609" s="293"/>
      <c r="I609" s="293"/>
      <c r="J609" s="293"/>
      <c r="K609" s="293"/>
      <c r="L609" s="293"/>
      <c r="M609" s="293"/>
      <c r="N609" s="293"/>
      <c r="O609" s="294"/>
      <c r="P609" s="13"/>
      <c r="Q609" s="13"/>
      <c r="R609" s="13"/>
      <c r="S609" s="13"/>
      <c r="T609" s="13"/>
      <c r="U609" s="13"/>
      <c r="V609" s="13"/>
      <c r="W609" s="13"/>
      <c r="X609" s="13"/>
      <c r="Y609" s="13"/>
      <c r="Z609" s="13"/>
    </row>
    <row r="610" spans="1:26" ht="12.75" customHeight="1" x14ac:dyDescent="0.2">
      <c r="A610" s="13"/>
      <c r="B610" s="293"/>
      <c r="C610" s="293"/>
      <c r="D610" s="293"/>
      <c r="E610" s="293"/>
      <c r="F610" s="293"/>
      <c r="G610" s="293"/>
      <c r="H610" s="293"/>
      <c r="I610" s="293"/>
      <c r="J610" s="293"/>
      <c r="K610" s="293"/>
      <c r="L610" s="293"/>
      <c r="M610" s="293"/>
      <c r="N610" s="293"/>
      <c r="O610" s="294"/>
      <c r="P610" s="13"/>
      <c r="Q610" s="13"/>
      <c r="R610" s="13"/>
      <c r="S610" s="13"/>
      <c r="T610" s="13"/>
      <c r="U610" s="13"/>
      <c r="V610" s="13"/>
      <c r="W610" s="13"/>
      <c r="X610" s="13"/>
      <c r="Y610" s="13"/>
      <c r="Z610" s="13"/>
    </row>
    <row r="611" spans="1:26" ht="12.75" customHeight="1" x14ac:dyDescent="0.2">
      <c r="A611" s="13"/>
      <c r="B611" s="293"/>
      <c r="C611" s="293"/>
      <c r="D611" s="293"/>
      <c r="E611" s="293"/>
      <c r="F611" s="293"/>
      <c r="G611" s="293"/>
      <c r="H611" s="293"/>
      <c r="I611" s="293"/>
      <c r="J611" s="293"/>
      <c r="K611" s="293"/>
      <c r="L611" s="293"/>
      <c r="M611" s="293"/>
      <c r="N611" s="293"/>
      <c r="O611" s="294"/>
      <c r="P611" s="13"/>
      <c r="Q611" s="13"/>
      <c r="R611" s="13"/>
      <c r="S611" s="13"/>
      <c r="T611" s="13"/>
      <c r="U611" s="13"/>
      <c r="V611" s="13"/>
      <c r="W611" s="13"/>
      <c r="X611" s="13"/>
      <c r="Y611" s="13"/>
      <c r="Z611" s="13"/>
    </row>
    <row r="612" spans="1:26" ht="12.75" customHeight="1" x14ac:dyDescent="0.2">
      <c r="A612" s="13"/>
      <c r="B612" s="293"/>
      <c r="C612" s="293"/>
      <c r="D612" s="293"/>
      <c r="E612" s="293"/>
      <c r="F612" s="293"/>
      <c r="G612" s="293"/>
      <c r="H612" s="293"/>
      <c r="I612" s="293"/>
      <c r="J612" s="293"/>
      <c r="K612" s="293"/>
      <c r="L612" s="293"/>
      <c r="M612" s="293"/>
      <c r="N612" s="293"/>
      <c r="O612" s="294"/>
      <c r="P612" s="13"/>
      <c r="Q612" s="13"/>
      <c r="R612" s="13"/>
      <c r="S612" s="13"/>
      <c r="T612" s="13"/>
      <c r="U612" s="13"/>
      <c r="V612" s="13"/>
      <c r="W612" s="13"/>
      <c r="X612" s="13"/>
      <c r="Y612" s="13"/>
      <c r="Z612" s="13"/>
    </row>
    <row r="613" spans="1:26" ht="12.75" customHeight="1" x14ac:dyDescent="0.2">
      <c r="A613" s="13"/>
      <c r="B613" s="293"/>
      <c r="C613" s="293"/>
      <c r="D613" s="293"/>
      <c r="E613" s="293"/>
      <c r="F613" s="293"/>
      <c r="G613" s="293"/>
      <c r="H613" s="293"/>
      <c r="I613" s="293"/>
      <c r="J613" s="293"/>
      <c r="K613" s="293"/>
      <c r="L613" s="293"/>
      <c r="M613" s="293"/>
      <c r="N613" s="293"/>
      <c r="O613" s="294"/>
      <c r="P613" s="13"/>
      <c r="Q613" s="13"/>
      <c r="R613" s="13"/>
      <c r="S613" s="13"/>
      <c r="T613" s="13"/>
      <c r="U613" s="13"/>
      <c r="V613" s="13"/>
      <c r="W613" s="13"/>
      <c r="X613" s="13"/>
      <c r="Y613" s="13"/>
      <c r="Z613" s="13"/>
    </row>
    <row r="614" spans="1:26" ht="12.75" customHeight="1" x14ac:dyDescent="0.2">
      <c r="A614" s="13"/>
      <c r="B614" s="293"/>
      <c r="C614" s="293"/>
      <c r="D614" s="293"/>
      <c r="E614" s="293"/>
      <c r="F614" s="293"/>
      <c r="G614" s="293"/>
      <c r="H614" s="293"/>
      <c r="I614" s="293"/>
      <c r="J614" s="293"/>
      <c r="K614" s="293"/>
      <c r="L614" s="293"/>
      <c r="M614" s="293"/>
      <c r="N614" s="293"/>
      <c r="O614" s="294"/>
      <c r="P614" s="13"/>
      <c r="Q614" s="13"/>
      <c r="R614" s="13"/>
      <c r="S614" s="13"/>
      <c r="T614" s="13"/>
      <c r="U614" s="13"/>
      <c r="V614" s="13"/>
      <c r="W614" s="13"/>
      <c r="X614" s="13"/>
      <c r="Y614" s="13"/>
      <c r="Z614" s="13"/>
    </row>
    <row r="615" spans="1:26" ht="12.75" customHeight="1" x14ac:dyDescent="0.2">
      <c r="A615" s="13"/>
      <c r="B615" s="293"/>
      <c r="C615" s="293"/>
      <c r="D615" s="293"/>
      <c r="E615" s="293"/>
      <c r="F615" s="293"/>
      <c r="G615" s="293"/>
      <c r="H615" s="293"/>
      <c r="I615" s="293"/>
      <c r="J615" s="293"/>
      <c r="K615" s="293"/>
      <c r="L615" s="293"/>
      <c r="M615" s="293"/>
      <c r="N615" s="293"/>
      <c r="O615" s="294"/>
      <c r="P615" s="13"/>
      <c r="Q615" s="13"/>
      <c r="R615" s="13"/>
      <c r="S615" s="13"/>
      <c r="T615" s="13"/>
      <c r="U615" s="13"/>
      <c r="V615" s="13"/>
      <c r="W615" s="13"/>
      <c r="X615" s="13"/>
      <c r="Y615" s="13"/>
      <c r="Z615" s="13"/>
    </row>
    <row r="616" spans="1:26" ht="12.75" customHeight="1" x14ac:dyDescent="0.2">
      <c r="A616" s="13"/>
      <c r="B616" s="293"/>
      <c r="C616" s="293"/>
      <c r="D616" s="293"/>
      <c r="E616" s="293"/>
      <c r="F616" s="293"/>
      <c r="G616" s="293"/>
      <c r="H616" s="293"/>
      <c r="I616" s="293"/>
      <c r="J616" s="293"/>
      <c r="K616" s="293"/>
      <c r="L616" s="293"/>
      <c r="M616" s="293"/>
      <c r="N616" s="293"/>
      <c r="O616" s="294"/>
      <c r="P616" s="13"/>
      <c r="Q616" s="13"/>
      <c r="R616" s="13"/>
      <c r="S616" s="13"/>
      <c r="T616" s="13"/>
      <c r="U616" s="13"/>
      <c r="V616" s="13"/>
      <c r="W616" s="13"/>
      <c r="X616" s="13"/>
      <c r="Y616" s="13"/>
      <c r="Z616" s="13"/>
    </row>
    <row r="617" spans="1:26" ht="12.75" customHeight="1" x14ac:dyDescent="0.2">
      <c r="A617" s="13"/>
      <c r="B617" s="293"/>
      <c r="C617" s="293"/>
      <c r="D617" s="293"/>
      <c r="E617" s="293"/>
      <c r="F617" s="293"/>
      <c r="G617" s="293"/>
      <c r="H617" s="293"/>
      <c r="I617" s="293"/>
      <c r="J617" s="293"/>
      <c r="K617" s="293"/>
      <c r="L617" s="293"/>
      <c r="M617" s="293"/>
      <c r="N617" s="293"/>
      <c r="O617" s="294"/>
      <c r="P617" s="13"/>
      <c r="Q617" s="13"/>
      <c r="R617" s="13"/>
      <c r="S617" s="13"/>
      <c r="T617" s="13"/>
      <c r="U617" s="13"/>
      <c r="V617" s="13"/>
      <c r="W617" s="13"/>
      <c r="X617" s="13"/>
      <c r="Y617" s="13"/>
      <c r="Z617" s="13"/>
    </row>
    <row r="618" spans="1:26" ht="12.75" customHeight="1" x14ac:dyDescent="0.2">
      <c r="A618" s="13"/>
      <c r="B618" s="293"/>
      <c r="C618" s="293"/>
      <c r="D618" s="293"/>
      <c r="E618" s="293"/>
      <c r="F618" s="293"/>
      <c r="G618" s="293"/>
      <c r="H618" s="293"/>
      <c r="I618" s="293"/>
      <c r="J618" s="293"/>
      <c r="K618" s="293"/>
      <c r="L618" s="293"/>
      <c r="M618" s="293"/>
      <c r="N618" s="293"/>
      <c r="O618" s="294"/>
      <c r="P618" s="13"/>
      <c r="Q618" s="13"/>
      <c r="R618" s="13"/>
      <c r="S618" s="13"/>
      <c r="T618" s="13"/>
      <c r="U618" s="13"/>
      <c r="V618" s="13"/>
      <c r="W618" s="13"/>
      <c r="X618" s="13"/>
      <c r="Y618" s="13"/>
      <c r="Z618" s="13"/>
    </row>
    <row r="619" spans="1:26" ht="12.75" customHeight="1" x14ac:dyDescent="0.2">
      <c r="A619" s="13"/>
      <c r="B619" s="293"/>
      <c r="C619" s="293"/>
      <c r="D619" s="293"/>
      <c r="E619" s="293"/>
      <c r="F619" s="293"/>
      <c r="G619" s="293"/>
      <c r="H619" s="293"/>
      <c r="I619" s="293"/>
      <c r="J619" s="293"/>
      <c r="K619" s="293"/>
      <c r="L619" s="293"/>
      <c r="M619" s="293"/>
      <c r="N619" s="293"/>
      <c r="O619" s="294"/>
      <c r="P619" s="13"/>
      <c r="Q619" s="13"/>
      <c r="R619" s="13"/>
      <c r="S619" s="13"/>
      <c r="T619" s="13"/>
      <c r="U619" s="13"/>
      <c r="V619" s="13"/>
      <c r="W619" s="13"/>
      <c r="X619" s="13"/>
      <c r="Y619" s="13"/>
      <c r="Z619" s="13"/>
    </row>
    <row r="620" spans="1:26" ht="12.75" customHeight="1" x14ac:dyDescent="0.2">
      <c r="A620" s="13"/>
      <c r="B620" s="293"/>
      <c r="C620" s="293"/>
      <c r="D620" s="293"/>
      <c r="E620" s="293"/>
      <c r="F620" s="293"/>
      <c r="G620" s="293"/>
      <c r="H620" s="293"/>
      <c r="I620" s="293"/>
      <c r="J620" s="293"/>
      <c r="K620" s="293"/>
      <c r="L620" s="293"/>
      <c r="M620" s="293"/>
      <c r="N620" s="293"/>
      <c r="O620" s="294"/>
      <c r="P620" s="13"/>
      <c r="Q620" s="13"/>
      <c r="R620" s="13"/>
      <c r="S620" s="13"/>
      <c r="T620" s="13"/>
      <c r="U620" s="13"/>
      <c r="V620" s="13"/>
      <c r="W620" s="13"/>
      <c r="X620" s="13"/>
      <c r="Y620" s="13"/>
      <c r="Z620" s="13"/>
    </row>
    <row r="621" spans="1:26" ht="12.75" customHeight="1" x14ac:dyDescent="0.2">
      <c r="A621" s="13"/>
      <c r="B621" s="293"/>
      <c r="C621" s="293"/>
      <c r="D621" s="293"/>
      <c r="E621" s="293"/>
      <c r="F621" s="293"/>
      <c r="G621" s="293"/>
      <c r="H621" s="293"/>
      <c r="I621" s="293"/>
      <c r="J621" s="293"/>
      <c r="K621" s="293"/>
      <c r="L621" s="293"/>
      <c r="M621" s="293"/>
      <c r="N621" s="293"/>
      <c r="O621" s="294"/>
      <c r="P621" s="13"/>
      <c r="Q621" s="13"/>
      <c r="R621" s="13"/>
      <c r="S621" s="13"/>
      <c r="T621" s="13"/>
      <c r="U621" s="13"/>
      <c r="V621" s="13"/>
      <c r="W621" s="13"/>
      <c r="X621" s="13"/>
      <c r="Y621" s="13"/>
      <c r="Z621" s="13"/>
    </row>
    <row r="622" spans="1:26" ht="12.75" customHeight="1" x14ac:dyDescent="0.2">
      <c r="A622" s="13"/>
      <c r="B622" s="293"/>
      <c r="C622" s="293"/>
      <c r="D622" s="293"/>
      <c r="E622" s="293"/>
      <c r="F622" s="293"/>
      <c r="G622" s="293"/>
      <c r="H622" s="293"/>
      <c r="I622" s="293"/>
      <c r="J622" s="293"/>
      <c r="K622" s="293"/>
      <c r="L622" s="293"/>
      <c r="M622" s="293"/>
      <c r="N622" s="293"/>
      <c r="O622" s="294"/>
      <c r="P622" s="13"/>
      <c r="Q622" s="13"/>
      <c r="R622" s="13"/>
      <c r="S622" s="13"/>
      <c r="T622" s="13"/>
      <c r="U622" s="13"/>
      <c r="V622" s="13"/>
      <c r="W622" s="13"/>
      <c r="X622" s="13"/>
      <c r="Y622" s="13"/>
      <c r="Z622" s="13"/>
    </row>
    <row r="623" spans="1:26" ht="12.75" customHeight="1" x14ac:dyDescent="0.2">
      <c r="A623" s="13"/>
      <c r="B623" s="293"/>
      <c r="C623" s="293"/>
      <c r="D623" s="293"/>
      <c r="E623" s="293"/>
      <c r="F623" s="293"/>
      <c r="G623" s="293"/>
      <c r="H623" s="293"/>
      <c r="I623" s="293"/>
      <c r="J623" s="293"/>
      <c r="K623" s="293"/>
      <c r="L623" s="293"/>
      <c r="M623" s="293"/>
      <c r="N623" s="293"/>
      <c r="O623" s="294"/>
      <c r="P623" s="13"/>
      <c r="Q623" s="13"/>
      <c r="R623" s="13"/>
      <c r="S623" s="13"/>
      <c r="T623" s="13"/>
      <c r="U623" s="13"/>
      <c r="V623" s="13"/>
      <c r="W623" s="13"/>
      <c r="X623" s="13"/>
      <c r="Y623" s="13"/>
      <c r="Z623" s="13"/>
    </row>
    <row r="624" spans="1:26" ht="12.75" customHeight="1" x14ac:dyDescent="0.2">
      <c r="A624" s="13"/>
      <c r="B624" s="293"/>
      <c r="C624" s="293"/>
      <c r="D624" s="293"/>
      <c r="E624" s="293"/>
      <c r="F624" s="293"/>
      <c r="G624" s="293"/>
      <c r="H624" s="293"/>
      <c r="I624" s="293"/>
      <c r="J624" s="293"/>
      <c r="K624" s="293"/>
      <c r="L624" s="293"/>
      <c r="M624" s="293"/>
      <c r="N624" s="293"/>
      <c r="O624" s="294"/>
      <c r="P624" s="13"/>
      <c r="Q624" s="13"/>
      <c r="R624" s="13"/>
      <c r="S624" s="13"/>
      <c r="T624" s="13"/>
      <c r="U624" s="13"/>
      <c r="V624" s="13"/>
      <c r="W624" s="13"/>
      <c r="X624" s="13"/>
      <c r="Y624" s="13"/>
      <c r="Z624" s="13"/>
    </row>
    <row r="625" spans="1:26" ht="12.75" customHeight="1" x14ac:dyDescent="0.2">
      <c r="A625" s="13"/>
      <c r="B625" s="293"/>
      <c r="C625" s="293"/>
      <c r="D625" s="293"/>
      <c r="E625" s="293"/>
      <c r="F625" s="293"/>
      <c r="G625" s="293"/>
      <c r="H625" s="293"/>
      <c r="I625" s="293"/>
      <c r="J625" s="293"/>
      <c r="K625" s="293"/>
      <c r="L625" s="293"/>
      <c r="M625" s="293"/>
      <c r="N625" s="293"/>
      <c r="O625" s="294"/>
      <c r="P625" s="13"/>
      <c r="Q625" s="13"/>
      <c r="R625" s="13"/>
      <c r="S625" s="13"/>
      <c r="T625" s="13"/>
      <c r="U625" s="13"/>
      <c r="V625" s="13"/>
      <c r="W625" s="13"/>
      <c r="X625" s="13"/>
      <c r="Y625" s="13"/>
      <c r="Z625" s="13"/>
    </row>
    <row r="626" spans="1:26" ht="12.75" customHeight="1" x14ac:dyDescent="0.2">
      <c r="A626" s="13"/>
      <c r="B626" s="293"/>
      <c r="C626" s="293"/>
      <c r="D626" s="293"/>
      <c r="E626" s="293"/>
      <c r="F626" s="293"/>
      <c r="G626" s="293"/>
      <c r="H626" s="293"/>
      <c r="I626" s="293"/>
      <c r="J626" s="293"/>
      <c r="K626" s="293"/>
      <c r="L626" s="293"/>
      <c r="M626" s="293"/>
      <c r="N626" s="293"/>
      <c r="O626" s="294"/>
      <c r="P626" s="13"/>
      <c r="Q626" s="13"/>
      <c r="R626" s="13"/>
      <c r="S626" s="13"/>
      <c r="T626" s="13"/>
      <c r="U626" s="13"/>
      <c r="V626" s="13"/>
      <c r="W626" s="13"/>
      <c r="X626" s="13"/>
      <c r="Y626" s="13"/>
      <c r="Z626" s="13"/>
    </row>
    <row r="627" spans="1:26" ht="12.75" customHeight="1" x14ac:dyDescent="0.2">
      <c r="A627" s="13"/>
      <c r="B627" s="293"/>
      <c r="C627" s="293"/>
      <c r="D627" s="293"/>
      <c r="E627" s="293"/>
      <c r="F627" s="293"/>
      <c r="G627" s="293"/>
      <c r="H627" s="293"/>
      <c r="I627" s="293"/>
      <c r="J627" s="293"/>
      <c r="K627" s="293"/>
      <c r="L627" s="293"/>
      <c r="M627" s="293"/>
      <c r="N627" s="293"/>
      <c r="O627" s="294"/>
      <c r="P627" s="13"/>
      <c r="Q627" s="13"/>
      <c r="R627" s="13"/>
      <c r="S627" s="13"/>
      <c r="T627" s="13"/>
      <c r="U627" s="13"/>
      <c r="V627" s="13"/>
      <c r="W627" s="13"/>
      <c r="X627" s="13"/>
      <c r="Y627" s="13"/>
      <c r="Z627" s="13"/>
    </row>
    <row r="628" spans="1:26" ht="12.75" customHeight="1" x14ac:dyDescent="0.2">
      <c r="A628" s="13"/>
      <c r="B628" s="293"/>
      <c r="C628" s="293"/>
      <c r="D628" s="293"/>
      <c r="E628" s="293"/>
      <c r="F628" s="293"/>
      <c r="G628" s="293"/>
      <c r="H628" s="293"/>
      <c r="I628" s="293"/>
      <c r="J628" s="293"/>
      <c r="K628" s="293"/>
      <c r="L628" s="293"/>
      <c r="M628" s="293"/>
      <c r="N628" s="293"/>
      <c r="O628" s="294"/>
      <c r="P628" s="13"/>
      <c r="Q628" s="13"/>
      <c r="R628" s="13"/>
      <c r="S628" s="13"/>
      <c r="T628" s="13"/>
      <c r="U628" s="13"/>
      <c r="V628" s="13"/>
      <c r="W628" s="13"/>
      <c r="X628" s="13"/>
      <c r="Y628" s="13"/>
      <c r="Z628" s="13"/>
    </row>
    <row r="629" spans="1:26" ht="12.75" customHeight="1" x14ac:dyDescent="0.2">
      <c r="A629" s="13"/>
      <c r="B629" s="293"/>
      <c r="C629" s="293"/>
      <c r="D629" s="293"/>
      <c r="E629" s="293"/>
      <c r="F629" s="293"/>
      <c r="G629" s="293"/>
      <c r="H629" s="293"/>
      <c r="I629" s="293"/>
      <c r="J629" s="293"/>
      <c r="K629" s="293"/>
      <c r="L629" s="293"/>
      <c r="M629" s="293"/>
      <c r="N629" s="293"/>
      <c r="O629" s="294"/>
      <c r="P629" s="13"/>
      <c r="Q629" s="13"/>
      <c r="R629" s="13"/>
      <c r="S629" s="13"/>
      <c r="T629" s="13"/>
      <c r="U629" s="13"/>
      <c r="V629" s="13"/>
      <c r="W629" s="13"/>
      <c r="X629" s="13"/>
      <c r="Y629" s="13"/>
      <c r="Z629" s="13"/>
    </row>
    <row r="630" spans="1:26" ht="12.75" customHeight="1" x14ac:dyDescent="0.2">
      <c r="A630" s="13"/>
      <c r="B630" s="293"/>
      <c r="C630" s="293"/>
      <c r="D630" s="293"/>
      <c r="E630" s="293"/>
      <c r="F630" s="293"/>
      <c r="G630" s="293"/>
      <c r="H630" s="293"/>
      <c r="I630" s="293"/>
      <c r="J630" s="293"/>
      <c r="K630" s="293"/>
      <c r="L630" s="293"/>
      <c r="M630" s="293"/>
      <c r="N630" s="293"/>
      <c r="O630" s="294"/>
      <c r="P630" s="13"/>
      <c r="Q630" s="13"/>
      <c r="R630" s="13"/>
      <c r="S630" s="13"/>
      <c r="T630" s="13"/>
      <c r="U630" s="13"/>
      <c r="V630" s="13"/>
      <c r="W630" s="13"/>
      <c r="X630" s="13"/>
      <c r="Y630" s="13"/>
      <c r="Z630" s="13"/>
    </row>
    <row r="631" spans="1:26" ht="12.75" customHeight="1" x14ac:dyDescent="0.2">
      <c r="A631" s="13"/>
      <c r="B631" s="293"/>
      <c r="C631" s="293"/>
      <c r="D631" s="293"/>
      <c r="E631" s="293"/>
      <c r="F631" s="293"/>
      <c r="G631" s="293"/>
      <c r="H631" s="293"/>
      <c r="I631" s="293"/>
      <c r="J631" s="293"/>
      <c r="K631" s="293"/>
      <c r="L631" s="293"/>
      <c r="M631" s="293"/>
      <c r="N631" s="293"/>
      <c r="O631" s="294"/>
      <c r="P631" s="13"/>
      <c r="Q631" s="13"/>
      <c r="R631" s="13"/>
      <c r="S631" s="13"/>
      <c r="T631" s="13"/>
      <c r="U631" s="13"/>
      <c r="V631" s="13"/>
      <c r="W631" s="13"/>
      <c r="X631" s="13"/>
      <c r="Y631" s="13"/>
      <c r="Z631" s="13"/>
    </row>
    <row r="632" spans="1:26" ht="12.75" customHeight="1" x14ac:dyDescent="0.2">
      <c r="A632" s="13"/>
      <c r="B632" s="293"/>
      <c r="C632" s="293"/>
      <c r="D632" s="293"/>
      <c r="E632" s="293"/>
      <c r="F632" s="293"/>
      <c r="G632" s="293"/>
      <c r="H632" s="293"/>
      <c r="I632" s="293"/>
      <c r="J632" s="293"/>
      <c r="K632" s="293"/>
      <c r="L632" s="293"/>
      <c r="M632" s="293"/>
      <c r="N632" s="293"/>
      <c r="O632" s="294"/>
      <c r="P632" s="13"/>
      <c r="Q632" s="13"/>
      <c r="R632" s="13"/>
      <c r="S632" s="13"/>
      <c r="T632" s="13"/>
      <c r="U632" s="13"/>
      <c r="V632" s="13"/>
      <c r="W632" s="13"/>
      <c r="X632" s="13"/>
      <c r="Y632" s="13"/>
      <c r="Z632" s="13"/>
    </row>
    <row r="633" spans="1:26" ht="12.75" customHeight="1" x14ac:dyDescent="0.2">
      <c r="A633" s="13"/>
      <c r="B633" s="293"/>
      <c r="C633" s="293"/>
      <c r="D633" s="293"/>
      <c r="E633" s="293"/>
      <c r="F633" s="293"/>
      <c r="G633" s="293"/>
      <c r="H633" s="293"/>
      <c r="I633" s="293"/>
      <c r="J633" s="293"/>
      <c r="K633" s="293"/>
      <c r="L633" s="293"/>
      <c r="M633" s="293"/>
      <c r="N633" s="293"/>
      <c r="O633" s="294"/>
      <c r="P633" s="13"/>
      <c r="Q633" s="13"/>
      <c r="R633" s="13"/>
      <c r="S633" s="13"/>
      <c r="T633" s="13"/>
      <c r="U633" s="13"/>
      <c r="V633" s="13"/>
      <c r="W633" s="13"/>
      <c r="X633" s="13"/>
      <c r="Y633" s="13"/>
      <c r="Z633" s="13"/>
    </row>
    <row r="634" spans="1:26" ht="12.75" customHeight="1" x14ac:dyDescent="0.2">
      <c r="A634" s="13"/>
      <c r="B634" s="293"/>
      <c r="C634" s="293"/>
      <c r="D634" s="293"/>
      <c r="E634" s="293"/>
      <c r="F634" s="293"/>
      <c r="G634" s="293"/>
      <c r="H634" s="293"/>
      <c r="I634" s="293"/>
      <c r="J634" s="293"/>
      <c r="K634" s="293"/>
      <c r="L634" s="293"/>
      <c r="M634" s="293"/>
      <c r="N634" s="293"/>
      <c r="O634" s="294"/>
      <c r="P634" s="13"/>
      <c r="Q634" s="13"/>
      <c r="R634" s="13"/>
      <c r="S634" s="13"/>
      <c r="T634" s="13"/>
      <c r="U634" s="13"/>
      <c r="V634" s="13"/>
      <c r="W634" s="13"/>
      <c r="X634" s="13"/>
      <c r="Y634" s="13"/>
      <c r="Z634" s="13"/>
    </row>
    <row r="635" spans="1:26" ht="12.75" customHeight="1" x14ac:dyDescent="0.2">
      <c r="A635" s="13"/>
      <c r="B635" s="293"/>
      <c r="C635" s="293"/>
      <c r="D635" s="293"/>
      <c r="E635" s="293"/>
      <c r="F635" s="293"/>
      <c r="G635" s="293"/>
      <c r="H635" s="293"/>
      <c r="I635" s="293"/>
      <c r="J635" s="293"/>
      <c r="K635" s="293"/>
      <c r="L635" s="293"/>
      <c r="M635" s="293"/>
      <c r="N635" s="293"/>
      <c r="O635" s="294"/>
      <c r="P635" s="13"/>
      <c r="Q635" s="13"/>
      <c r="R635" s="13"/>
      <c r="S635" s="13"/>
      <c r="T635" s="13"/>
      <c r="U635" s="13"/>
      <c r="V635" s="13"/>
      <c r="W635" s="13"/>
      <c r="X635" s="13"/>
      <c r="Y635" s="13"/>
      <c r="Z635" s="13"/>
    </row>
    <row r="636" spans="1:26" ht="12.75" customHeight="1" x14ac:dyDescent="0.2">
      <c r="A636" s="13"/>
      <c r="B636" s="293"/>
      <c r="C636" s="293"/>
      <c r="D636" s="293"/>
      <c r="E636" s="293"/>
      <c r="F636" s="293"/>
      <c r="G636" s="293"/>
      <c r="H636" s="293"/>
      <c r="I636" s="293"/>
      <c r="J636" s="293"/>
      <c r="K636" s="293"/>
      <c r="L636" s="293"/>
      <c r="M636" s="293"/>
      <c r="N636" s="293"/>
      <c r="O636" s="294"/>
      <c r="P636" s="13"/>
      <c r="Q636" s="13"/>
      <c r="R636" s="13"/>
      <c r="S636" s="13"/>
      <c r="T636" s="13"/>
      <c r="U636" s="13"/>
      <c r="V636" s="13"/>
      <c r="W636" s="13"/>
      <c r="X636" s="13"/>
      <c r="Y636" s="13"/>
      <c r="Z636" s="13"/>
    </row>
    <row r="637" spans="1:26" ht="12.75" customHeight="1" x14ac:dyDescent="0.2">
      <c r="A637" s="13"/>
      <c r="B637" s="293"/>
      <c r="C637" s="293"/>
      <c r="D637" s="293"/>
      <c r="E637" s="293"/>
      <c r="F637" s="293"/>
      <c r="G637" s="293"/>
      <c r="H637" s="293"/>
      <c r="I637" s="293"/>
      <c r="J637" s="293"/>
      <c r="K637" s="293"/>
      <c r="L637" s="293"/>
      <c r="M637" s="293"/>
      <c r="N637" s="293"/>
      <c r="O637" s="294"/>
      <c r="P637" s="13"/>
      <c r="Q637" s="13"/>
      <c r="R637" s="13"/>
      <c r="S637" s="13"/>
      <c r="T637" s="13"/>
      <c r="U637" s="13"/>
      <c r="V637" s="13"/>
      <c r="W637" s="13"/>
      <c r="X637" s="13"/>
      <c r="Y637" s="13"/>
      <c r="Z637" s="13"/>
    </row>
    <row r="638" spans="1:26" ht="12.75" customHeight="1" x14ac:dyDescent="0.2">
      <c r="A638" s="13"/>
      <c r="B638" s="293"/>
      <c r="C638" s="293"/>
      <c r="D638" s="293"/>
      <c r="E638" s="293"/>
      <c r="F638" s="293"/>
      <c r="G638" s="293"/>
      <c r="H638" s="293"/>
      <c r="I638" s="293"/>
      <c r="J638" s="293"/>
      <c r="K638" s="293"/>
      <c r="L638" s="293"/>
      <c r="M638" s="293"/>
      <c r="N638" s="293"/>
      <c r="O638" s="294"/>
      <c r="P638" s="13"/>
      <c r="Q638" s="13"/>
      <c r="R638" s="13"/>
      <c r="S638" s="13"/>
      <c r="T638" s="13"/>
      <c r="U638" s="13"/>
      <c r="V638" s="13"/>
      <c r="W638" s="13"/>
      <c r="X638" s="13"/>
      <c r="Y638" s="13"/>
      <c r="Z638" s="13"/>
    </row>
    <row r="639" spans="1:26" ht="12.75" customHeight="1" x14ac:dyDescent="0.2">
      <c r="A639" s="13"/>
      <c r="B639" s="293"/>
      <c r="C639" s="293"/>
      <c r="D639" s="293"/>
      <c r="E639" s="293"/>
      <c r="F639" s="293"/>
      <c r="G639" s="293"/>
      <c r="H639" s="293"/>
      <c r="I639" s="293"/>
      <c r="J639" s="293"/>
      <c r="K639" s="293"/>
      <c r="L639" s="293"/>
      <c r="M639" s="293"/>
      <c r="N639" s="293"/>
      <c r="O639" s="294"/>
      <c r="P639" s="13"/>
      <c r="Q639" s="13"/>
      <c r="R639" s="13"/>
      <c r="S639" s="13"/>
      <c r="T639" s="13"/>
      <c r="U639" s="13"/>
      <c r="V639" s="13"/>
      <c r="W639" s="13"/>
      <c r="X639" s="13"/>
      <c r="Y639" s="13"/>
      <c r="Z639" s="13"/>
    </row>
    <row r="640" spans="1:26" ht="12.75" customHeight="1" x14ac:dyDescent="0.2">
      <c r="A640" s="13"/>
      <c r="B640" s="293"/>
      <c r="C640" s="293"/>
      <c r="D640" s="293"/>
      <c r="E640" s="293"/>
      <c r="F640" s="293"/>
      <c r="G640" s="293"/>
      <c r="H640" s="293"/>
      <c r="I640" s="293"/>
      <c r="J640" s="293"/>
      <c r="K640" s="293"/>
      <c r="L640" s="293"/>
      <c r="M640" s="293"/>
      <c r="N640" s="293"/>
      <c r="O640" s="294"/>
      <c r="P640" s="13"/>
      <c r="Q640" s="13"/>
      <c r="R640" s="13"/>
      <c r="S640" s="13"/>
      <c r="T640" s="13"/>
      <c r="U640" s="13"/>
      <c r="V640" s="13"/>
      <c r="W640" s="13"/>
      <c r="X640" s="13"/>
      <c r="Y640" s="13"/>
      <c r="Z640" s="13"/>
    </row>
    <row r="641" spans="1:26" ht="12.75" customHeight="1" x14ac:dyDescent="0.2">
      <c r="A641" s="13"/>
      <c r="B641" s="293"/>
      <c r="C641" s="293"/>
      <c r="D641" s="293"/>
      <c r="E641" s="293"/>
      <c r="F641" s="293"/>
      <c r="G641" s="293"/>
      <c r="H641" s="293"/>
      <c r="I641" s="293"/>
      <c r="J641" s="293"/>
      <c r="K641" s="293"/>
      <c r="L641" s="293"/>
      <c r="M641" s="293"/>
      <c r="N641" s="293"/>
      <c r="O641" s="294"/>
      <c r="P641" s="13"/>
      <c r="Q641" s="13"/>
      <c r="R641" s="13"/>
      <c r="S641" s="13"/>
      <c r="T641" s="13"/>
      <c r="U641" s="13"/>
      <c r="V641" s="13"/>
      <c r="W641" s="13"/>
      <c r="X641" s="13"/>
      <c r="Y641" s="13"/>
      <c r="Z641" s="13"/>
    </row>
    <row r="642" spans="1:26" ht="12.75" customHeight="1" x14ac:dyDescent="0.2">
      <c r="A642" s="13"/>
      <c r="B642" s="293"/>
      <c r="C642" s="293"/>
      <c r="D642" s="293"/>
      <c r="E642" s="293"/>
      <c r="F642" s="293"/>
      <c r="G642" s="293"/>
      <c r="H642" s="293"/>
      <c r="I642" s="293"/>
      <c r="J642" s="293"/>
      <c r="K642" s="293"/>
      <c r="L642" s="293"/>
      <c r="M642" s="293"/>
      <c r="N642" s="293"/>
      <c r="O642" s="294"/>
      <c r="P642" s="13"/>
      <c r="Q642" s="13"/>
      <c r="R642" s="13"/>
      <c r="S642" s="13"/>
      <c r="T642" s="13"/>
      <c r="U642" s="13"/>
      <c r="V642" s="13"/>
      <c r="W642" s="13"/>
      <c r="X642" s="13"/>
      <c r="Y642" s="13"/>
      <c r="Z642" s="13"/>
    </row>
    <row r="643" spans="1:26" ht="12.75" customHeight="1" x14ac:dyDescent="0.2">
      <c r="A643" s="13"/>
      <c r="B643" s="293"/>
      <c r="C643" s="293"/>
      <c r="D643" s="293"/>
      <c r="E643" s="293"/>
      <c r="F643" s="293"/>
      <c r="G643" s="293"/>
      <c r="H643" s="293"/>
      <c r="I643" s="293"/>
      <c r="J643" s="293"/>
      <c r="K643" s="293"/>
      <c r="L643" s="293"/>
      <c r="M643" s="293"/>
      <c r="N643" s="293"/>
      <c r="O643" s="294"/>
      <c r="P643" s="13"/>
      <c r="Q643" s="13"/>
      <c r="R643" s="13"/>
      <c r="S643" s="13"/>
      <c r="T643" s="13"/>
      <c r="U643" s="13"/>
      <c r="V643" s="13"/>
      <c r="W643" s="13"/>
      <c r="X643" s="13"/>
      <c r="Y643" s="13"/>
      <c r="Z643" s="13"/>
    </row>
    <row r="644" spans="1:26" ht="12.75" customHeight="1" x14ac:dyDescent="0.2">
      <c r="A644" s="13"/>
      <c r="B644" s="293"/>
      <c r="C644" s="293"/>
      <c r="D644" s="293"/>
      <c r="E644" s="293"/>
      <c r="F644" s="293"/>
      <c r="G644" s="293"/>
      <c r="H644" s="293"/>
      <c r="I644" s="293"/>
      <c r="J644" s="293"/>
      <c r="K644" s="293"/>
      <c r="L644" s="293"/>
      <c r="M644" s="293"/>
      <c r="N644" s="293"/>
      <c r="O644" s="294"/>
      <c r="P644" s="13"/>
      <c r="Q644" s="13"/>
      <c r="R644" s="13"/>
      <c r="S644" s="13"/>
      <c r="T644" s="13"/>
      <c r="U644" s="13"/>
      <c r="V644" s="13"/>
      <c r="W644" s="13"/>
      <c r="X644" s="13"/>
      <c r="Y644" s="13"/>
      <c r="Z644" s="13"/>
    </row>
    <row r="645" spans="1:26" ht="12.75" customHeight="1" x14ac:dyDescent="0.2">
      <c r="A645" s="13"/>
      <c r="B645" s="293"/>
      <c r="C645" s="293"/>
      <c r="D645" s="293"/>
      <c r="E645" s="293"/>
      <c r="F645" s="293"/>
      <c r="G645" s="293"/>
      <c r="H645" s="293"/>
      <c r="I645" s="293"/>
      <c r="J645" s="293"/>
      <c r="K645" s="293"/>
      <c r="L645" s="293"/>
      <c r="M645" s="293"/>
      <c r="N645" s="293"/>
      <c r="O645" s="294"/>
      <c r="P645" s="13"/>
      <c r="Q645" s="13"/>
      <c r="R645" s="13"/>
      <c r="S645" s="13"/>
      <c r="T645" s="13"/>
      <c r="U645" s="13"/>
      <c r="V645" s="13"/>
      <c r="W645" s="13"/>
      <c r="X645" s="13"/>
      <c r="Y645" s="13"/>
      <c r="Z645" s="13"/>
    </row>
    <row r="646" spans="1:26" ht="12.75" customHeight="1" x14ac:dyDescent="0.2">
      <c r="A646" s="13"/>
      <c r="B646" s="293"/>
      <c r="C646" s="293"/>
      <c r="D646" s="293"/>
      <c r="E646" s="293"/>
      <c r="F646" s="293"/>
      <c r="G646" s="293"/>
      <c r="H646" s="293"/>
      <c r="I646" s="293"/>
      <c r="J646" s="293"/>
      <c r="K646" s="293"/>
      <c r="L646" s="293"/>
      <c r="M646" s="293"/>
      <c r="N646" s="293"/>
      <c r="O646" s="294"/>
      <c r="P646" s="13"/>
      <c r="Q646" s="13"/>
      <c r="R646" s="13"/>
      <c r="S646" s="13"/>
      <c r="T646" s="13"/>
      <c r="U646" s="13"/>
      <c r="V646" s="13"/>
      <c r="W646" s="13"/>
      <c r="X646" s="13"/>
      <c r="Y646" s="13"/>
      <c r="Z646" s="13"/>
    </row>
    <row r="647" spans="1:26" ht="12.75" customHeight="1" x14ac:dyDescent="0.2">
      <c r="A647" s="13"/>
      <c r="B647" s="293"/>
      <c r="C647" s="293"/>
      <c r="D647" s="293"/>
      <c r="E647" s="293"/>
      <c r="F647" s="293"/>
      <c r="G647" s="293"/>
      <c r="H647" s="293"/>
      <c r="I647" s="293"/>
      <c r="J647" s="293"/>
      <c r="K647" s="293"/>
      <c r="L647" s="293"/>
      <c r="M647" s="293"/>
      <c r="N647" s="293"/>
      <c r="O647" s="294"/>
      <c r="P647" s="13"/>
      <c r="Q647" s="13"/>
      <c r="R647" s="13"/>
      <c r="S647" s="13"/>
      <c r="T647" s="13"/>
      <c r="U647" s="13"/>
      <c r="V647" s="13"/>
      <c r="W647" s="13"/>
      <c r="X647" s="13"/>
      <c r="Y647" s="13"/>
      <c r="Z647" s="13"/>
    </row>
    <row r="648" spans="1:26" ht="12.75" customHeight="1" x14ac:dyDescent="0.2">
      <c r="A648" s="13"/>
      <c r="B648" s="293"/>
      <c r="C648" s="293"/>
      <c r="D648" s="293"/>
      <c r="E648" s="293"/>
      <c r="F648" s="293"/>
      <c r="G648" s="293"/>
      <c r="H648" s="293"/>
      <c r="I648" s="293"/>
      <c r="J648" s="293"/>
      <c r="K648" s="293"/>
      <c r="L648" s="293"/>
      <c r="M648" s="293"/>
      <c r="N648" s="293"/>
      <c r="O648" s="294"/>
      <c r="P648" s="13"/>
      <c r="Q648" s="13"/>
      <c r="R648" s="13"/>
      <c r="S648" s="13"/>
      <c r="T648" s="13"/>
      <c r="U648" s="13"/>
      <c r="V648" s="13"/>
      <c r="W648" s="13"/>
      <c r="X648" s="13"/>
      <c r="Y648" s="13"/>
      <c r="Z648" s="13"/>
    </row>
    <row r="649" spans="1:26" ht="12.75" customHeight="1" x14ac:dyDescent="0.2">
      <c r="A649" s="13"/>
      <c r="B649" s="293"/>
      <c r="C649" s="293"/>
      <c r="D649" s="293"/>
      <c r="E649" s="293"/>
      <c r="F649" s="293"/>
      <c r="G649" s="293"/>
      <c r="H649" s="293"/>
      <c r="I649" s="293"/>
      <c r="J649" s="293"/>
      <c r="K649" s="293"/>
      <c r="L649" s="293"/>
      <c r="M649" s="293"/>
      <c r="N649" s="293"/>
      <c r="O649" s="294"/>
      <c r="P649" s="13"/>
      <c r="Q649" s="13"/>
      <c r="R649" s="13"/>
      <c r="S649" s="13"/>
      <c r="T649" s="13"/>
      <c r="U649" s="13"/>
      <c r="V649" s="13"/>
      <c r="W649" s="13"/>
      <c r="X649" s="13"/>
      <c r="Y649" s="13"/>
      <c r="Z649" s="13"/>
    </row>
    <row r="650" spans="1:26" ht="12.75" customHeight="1" x14ac:dyDescent="0.2">
      <c r="A650" s="13"/>
      <c r="B650" s="293"/>
      <c r="C650" s="293"/>
      <c r="D650" s="293"/>
      <c r="E650" s="293"/>
      <c r="F650" s="293"/>
      <c r="G650" s="293"/>
      <c r="H650" s="293"/>
      <c r="I650" s="293"/>
      <c r="J650" s="293"/>
      <c r="K650" s="293"/>
      <c r="L650" s="293"/>
      <c r="M650" s="293"/>
      <c r="N650" s="293"/>
      <c r="O650" s="294"/>
      <c r="P650" s="13"/>
      <c r="Q650" s="13"/>
      <c r="R650" s="13"/>
      <c r="S650" s="13"/>
      <c r="T650" s="13"/>
      <c r="U650" s="13"/>
      <c r="V650" s="13"/>
      <c r="W650" s="13"/>
      <c r="X650" s="13"/>
      <c r="Y650" s="13"/>
      <c r="Z650" s="13"/>
    </row>
    <row r="651" spans="1:26" ht="12.75" customHeight="1" x14ac:dyDescent="0.2">
      <c r="A651" s="13"/>
      <c r="B651" s="293"/>
      <c r="C651" s="293"/>
      <c r="D651" s="293"/>
      <c r="E651" s="293"/>
      <c r="F651" s="293"/>
      <c r="G651" s="293"/>
      <c r="H651" s="293"/>
      <c r="I651" s="293"/>
      <c r="J651" s="293"/>
      <c r="K651" s="293"/>
      <c r="L651" s="293"/>
      <c r="M651" s="293"/>
      <c r="N651" s="293"/>
      <c r="O651" s="294"/>
      <c r="P651" s="13"/>
      <c r="Q651" s="13"/>
      <c r="R651" s="13"/>
      <c r="S651" s="13"/>
      <c r="T651" s="13"/>
      <c r="U651" s="13"/>
      <c r="V651" s="13"/>
      <c r="W651" s="13"/>
      <c r="X651" s="13"/>
      <c r="Y651" s="13"/>
      <c r="Z651" s="13"/>
    </row>
    <row r="652" spans="1:26" ht="12.75" customHeight="1" x14ac:dyDescent="0.2">
      <c r="A652" s="13"/>
      <c r="B652" s="293"/>
      <c r="C652" s="293"/>
      <c r="D652" s="293"/>
      <c r="E652" s="293"/>
      <c r="F652" s="293"/>
      <c r="G652" s="293"/>
      <c r="H652" s="293"/>
      <c r="I652" s="293"/>
      <c r="J652" s="293"/>
      <c r="K652" s="293"/>
      <c r="L652" s="293"/>
      <c r="M652" s="293"/>
      <c r="N652" s="293"/>
      <c r="O652" s="294"/>
      <c r="P652" s="13"/>
      <c r="Q652" s="13"/>
      <c r="R652" s="13"/>
      <c r="S652" s="13"/>
      <c r="T652" s="13"/>
      <c r="U652" s="13"/>
      <c r="V652" s="13"/>
      <c r="W652" s="13"/>
      <c r="X652" s="13"/>
      <c r="Y652" s="13"/>
      <c r="Z652" s="13"/>
    </row>
    <row r="653" spans="1:26" ht="12.75" customHeight="1" x14ac:dyDescent="0.2">
      <c r="A653" s="13"/>
      <c r="B653" s="293"/>
      <c r="C653" s="293"/>
      <c r="D653" s="293"/>
      <c r="E653" s="293"/>
      <c r="F653" s="293"/>
      <c r="G653" s="293"/>
      <c r="H653" s="293"/>
      <c r="I653" s="293"/>
      <c r="J653" s="293"/>
      <c r="K653" s="293"/>
      <c r="L653" s="293"/>
      <c r="M653" s="293"/>
      <c r="N653" s="293"/>
      <c r="O653" s="294"/>
      <c r="P653" s="13"/>
      <c r="Q653" s="13"/>
      <c r="R653" s="13"/>
      <c r="S653" s="13"/>
      <c r="T653" s="13"/>
      <c r="U653" s="13"/>
      <c r="V653" s="13"/>
      <c r="W653" s="13"/>
      <c r="X653" s="13"/>
      <c r="Y653" s="13"/>
      <c r="Z653" s="13"/>
    </row>
    <row r="654" spans="1:26" ht="12.75" customHeight="1" x14ac:dyDescent="0.2">
      <c r="A654" s="13"/>
      <c r="B654" s="293"/>
      <c r="C654" s="293"/>
      <c r="D654" s="293"/>
      <c r="E654" s="293"/>
      <c r="F654" s="293"/>
      <c r="G654" s="293"/>
      <c r="H654" s="293"/>
      <c r="I654" s="293"/>
      <c r="J654" s="293"/>
      <c r="K654" s="293"/>
      <c r="L654" s="293"/>
      <c r="M654" s="293"/>
      <c r="N654" s="293"/>
      <c r="O654" s="294"/>
      <c r="P654" s="13"/>
      <c r="Q654" s="13"/>
      <c r="R654" s="13"/>
      <c r="S654" s="13"/>
      <c r="T654" s="13"/>
      <c r="U654" s="13"/>
      <c r="V654" s="13"/>
      <c r="W654" s="13"/>
      <c r="X654" s="13"/>
      <c r="Y654" s="13"/>
      <c r="Z654" s="13"/>
    </row>
    <row r="655" spans="1:26" ht="12.75" customHeight="1" x14ac:dyDescent="0.2">
      <c r="A655" s="13"/>
      <c r="B655" s="293"/>
      <c r="C655" s="293"/>
      <c r="D655" s="293"/>
      <c r="E655" s="293"/>
      <c r="F655" s="293"/>
      <c r="G655" s="293"/>
      <c r="H655" s="293"/>
      <c r="I655" s="293"/>
      <c r="J655" s="293"/>
      <c r="K655" s="293"/>
      <c r="L655" s="293"/>
      <c r="M655" s="293"/>
      <c r="N655" s="293"/>
      <c r="O655" s="294"/>
      <c r="P655" s="13"/>
      <c r="Q655" s="13"/>
      <c r="R655" s="13"/>
      <c r="S655" s="13"/>
      <c r="T655" s="13"/>
      <c r="U655" s="13"/>
      <c r="V655" s="13"/>
      <c r="W655" s="13"/>
      <c r="X655" s="13"/>
      <c r="Y655" s="13"/>
      <c r="Z655" s="13"/>
    </row>
    <row r="656" spans="1:26" ht="12.75" customHeight="1" x14ac:dyDescent="0.2">
      <c r="A656" s="13"/>
      <c r="B656" s="293"/>
      <c r="C656" s="293"/>
      <c r="D656" s="293"/>
      <c r="E656" s="293"/>
      <c r="F656" s="293"/>
      <c r="G656" s="293"/>
      <c r="H656" s="293"/>
      <c r="I656" s="293"/>
      <c r="J656" s="293"/>
      <c r="K656" s="293"/>
      <c r="L656" s="293"/>
      <c r="M656" s="293"/>
      <c r="N656" s="293"/>
      <c r="O656" s="294"/>
      <c r="P656" s="13"/>
      <c r="Q656" s="13"/>
      <c r="R656" s="13"/>
      <c r="S656" s="13"/>
      <c r="T656" s="13"/>
      <c r="U656" s="13"/>
      <c r="V656" s="13"/>
      <c r="W656" s="13"/>
      <c r="X656" s="13"/>
      <c r="Y656" s="13"/>
      <c r="Z656" s="13"/>
    </row>
    <row r="657" spans="1:26" ht="12.75" customHeight="1" x14ac:dyDescent="0.2">
      <c r="A657" s="13"/>
      <c r="B657" s="293"/>
      <c r="C657" s="293"/>
      <c r="D657" s="293"/>
      <c r="E657" s="293"/>
      <c r="F657" s="293"/>
      <c r="G657" s="293"/>
      <c r="H657" s="293"/>
      <c r="I657" s="293"/>
      <c r="J657" s="293"/>
      <c r="K657" s="293"/>
      <c r="L657" s="293"/>
      <c r="M657" s="293"/>
      <c r="N657" s="293"/>
      <c r="O657" s="294"/>
      <c r="P657" s="13"/>
      <c r="Q657" s="13"/>
      <c r="R657" s="13"/>
      <c r="S657" s="13"/>
      <c r="T657" s="13"/>
      <c r="U657" s="13"/>
      <c r="V657" s="13"/>
      <c r="W657" s="13"/>
      <c r="X657" s="13"/>
      <c r="Y657" s="13"/>
      <c r="Z657" s="13"/>
    </row>
    <row r="658" spans="1:26" ht="12.75" customHeight="1" x14ac:dyDescent="0.2">
      <c r="A658" s="13"/>
      <c r="B658" s="293"/>
      <c r="C658" s="293"/>
      <c r="D658" s="293"/>
      <c r="E658" s="293"/>
      <c r="F658" s="293"/>
      <c r="G658" s="293"/>
      <c r="H658" s="293"/>
      <c r="I658" s="293"/>
      <c r="J658" s="293"/>
      <c r="K658" s="293"/>
      <c r="L658" s="293"/>
      <c r="M658" s="293"/>
      <c r="N658" s="293"/>
      <c r="O658" s="294"/>
      <c r="P658" s="13"/>
      <c r="Q658" s="13"/>
      <c r="R658" s="13"/>
      <c r="S658" s="13"/>
      <c r="T658" s="13"/>
      <c r="U658" s="13"/>
      <c r="V658" s="13"/>
      <c r="W658" s="13"/>
      <c r="X658" s="13"/>
      <c r="Y658" s="13"/>
      <c r="Z658" s="13"/>
    </row>
    <row r="659" spans="1:26" ht="12.75" customHeight="1" x14ac:dyDescent="0.2">
      <c r="A659" s="13"/>
      <c r="B659" s="293"/>
      <c r="C659" s="293"/>
      <c r="D659" s="293"/>
      <c r="E659" s="293"/>
      <c r="F659" s="293"/>
      <c r="G659" s="293"/>
      <c r="H659" s="293"/>
      <c r="I659" s="293"/>
      <c r="J659" s="293"/>
      <c r="K659" s="293"/>
      <c r="L659" s="293"/>
      <c r="M659" s="293"/>
      <c r="N659" s="293"/>
      <c r="O659" s="294"/>
      <c r="P659" s="13"/>
      <c r="Q659" s="13"/>
      <c r="R659" s="13"/>
      <c r="S659" s="13"/>
      <c r="T659" s="13"/>
      <c r="U659" s="13"/>
      <c r="V659" s="13"/>
      <c r="W659" s="13"/>
      <c r="X659" s="13"/>
      <c r="Y659" s="13"/>
      <c r="Z659" s="13"/>
    </row>
    <row r="660" spans="1:26" ht="12.75" customHeight="1" x14ac:dyDescent="0.2">
      <c r="A660" s="13"/>
      <c r="B660" s="293"/>
      <c r="C660" s="293"/>
      <c r="D660" s="293"/>
      <c r="E660" s="293"/>
      <c r="F660" s="293"/>
      <c r="G660" s="293"/>
      <c r="H660" s="293"/>
      <c r="I660" s="293"/>
      <c r="J660" s="293"/>
      <c r="K660" s="293"/>
      <c r="L660" s="293"/>
      <c r="M660" s="293"/>
      <c r="N660" s="293"/>
      <c r="O660" s="294"/>
      <c r="P660" s="13"/>
      <c r="Q660" s="13"/>
      <c r="R660" s="13"/>
      <c r="S660" s="13"/>
      <c r="T660" s="13"/>
      <c r="U660" s="13"/>
      <c r="V660" s="13"/>
      <c r="W660" s="13"/>
      <c r="X660" s="13"/>
      <c r="Y660" s="13"/>
      <c r="Z660" s="13"/>
    </row>
    <row r="661" spans="1:26" ht="12.75" customHeight="1" x14ac:dyDescent="0.2">
      <c r="A661" s="13"/>
      <c r="B661" s="293"/>
      <c r="C661" s="293"/>
      <c r="D661" s="293"/>
      <c r="E661" s="293"/>
      <c r="F661" s="293"/>
      <c r="G661" s="293"/>
      <c r="H661" s="293"/>
      <c r="I661" s="293"/>
      <c r="J661" s="293"/>
      <c r="K661" s="293"/>
      <c r="L661" s="293"/>
      <c r="M661" s="293"/>
      <c r="N661" s="293"/>
      <c r="O661" s="294"/>
      <c r="P661" s="13"/>
      <c r="Q661" s="13"/>
      <c r="R661" s="13"/>
      <c r="S661" s="13"/>
      <c r="T661" s="13"/>
      <c r="U661" s="13"/>
      <c r="V661" s="13"/>
      <c r="W661" s="13"/>
      <c r="X661" s="13"/>
      <c r="Y661" s="13"/>
      <c r="Z661" s="13"/>
    </row>
    <row r="662" spans="1:26" ht="12.75" customHeight="1" x14ac:dyDescent="0.2">
      <c r="A662" s="13"/>
      <c r="B662" s="293"/>
      <c r="C662" s="293"/>
      <c r="D662" s="293"/>
      <c r="E662" s="293"/>
      <c r="F662" s="293"/>
      <c r="G662" s="293"/>
      <c r="H662" s="293"/>
      <c r="I662" s="293"/>
      <c r="J662" s="293"/>
      <c r="K662" s="293"/>
      <c r="L662" s="293"/>
      <c r="M662" s="293"/>
      <c r="N662" s="293"/>
      <c r="O662" s="294"/>
      <c r="P662" s="13"/>
      <c r="Q662" s="13"/>
      <c r="R662" s="13"/>
      <c r="S662" s="13"/>
      <c r="T662" s="13"/>
      <c r="U662" s="13"/>
      <c r="V662" s="13"/>
      <c r="W662" s="13"/>
      <c r="X662" s="13"/>
      <c r="Y662" s="13"/>
      <c r="Z662" s="13"/>
    </row>
    <row r="663" spans="1:26" ht="12.75" customHeight="1" x14ac:dyDescent="0.2">
      <c r="A663" s="13"/>
      <c r="B663" s="293"/>
      <c r="C663" s="293"/>
      <c r="D663" s="293"/>
      <c r="E663" s="293"/>
      <c r="F663" s="293"/>
      <c r="G663" s="293"/>
      <c r="H663" s="293"/>
      <c r="I663" s="293"/>
      <c r="J663" s="293"/>
      <c r="K663" s="293"/>
      <c r="L663" s="293"/>
      <c r="M663" s="293"/>
      <c r="N663" s="293"/>
      <c r="O663" s="294"/>
      <c r="P663" s="13"/>
      <c r="Q663" s="13"/>
      <c r="R663" s="13"/>
      <c r="S663" s="13"/>
      <c r="T663" s="13"/>
      <c r="U663" s="13"/>
      <c r="V663" s="13"/>
      <c r="W663" s="13"/>
      <c r="X663" s="13"/>
      <c r="Y663" s="13"/>
      <c r="Z663" s="13"/>
    </row>
    <row r="664" spans="1:26" ht="12.75" customHeight="1" x14ac:dyDescent="0.2">
      <c r="A664" s="13"/>
      <c r="B664" s="293"/>
      <c r="C664" s="293"/>
      <c r="D664" s="293"/>
      <c r="E664" s="293"/>
      <c r="F664" s="293"/>
      <c r="G664" s="293"/>
      <c r="H664" s="293"/>
      <c r="I664" s="293"/>
      <c r="J664" s="293"/>
      <c r="K664" s="293"/>
      <c r="L664" s="293"/>
      <c r="M664" s="293"/>
      <c r="N664" s="293"/>
      <c r="O664" s="294"/>
      <c r="P664" s="13"/>
      <c r="Q664" s="13"/>
      <c r="R664" s="13"/>
      <c r="S664" s="13"/>
      <c r="T664" s="13"/>
      <c r="U664" s="13"/>
      <c r="V664" s="13"/>
      <c r="W664" s="13"/>
      <c r="X664" s="13"/>
      <c r="Y664" s="13"/>
      <c r="Z664" s="13"/>
    </row>
    <row r="665" spans="1:26" ht="12.75" customHeight="1" x14ac:dyDescent="0.2">
      <c r="A665" s="13"/>
      <c r="B665" s="293"/>
      <c r="C665" s="293"/>
      <c r="D665" s="293"/>
      <c r="E665" s="293"/>
      <c r="F665" s="293"/>
      <c r="G665" s="293"/>
      <c r="H665" s="293"/>
      <c r="I665" s="293"/>
      <c r="J665" s="293"/>
      <c r="K665" s="293"/>
      <c r="L665" s="293"/>
      <c r="M665" s="293"/>
      <c r="N665" s="293"/>
      <c r="O665" s="294"/>
      <c r="P665" s="13"/>
      <c r="Q665" s="13"/>
      <c r="R665" s="13"/>
      <c r="S665" s="13"/>
      <c r="T665" s="13"/>
      <c r="U665" s="13"/>
      <c r="V665" s="13"/>
      <c r="W665" s="13"/>
      <c r="X665" s="13"/>
      <c r="Y665" s="13"/>
      <c r="Z665" s="13"/>
    </row>
    <row r="666" spans="1:26" ht="12.75" customHeight="1" x14ac:dyDescent="0.2">
      <c r="A666" s="13"/>
      <c r="B666" s="293"/>
      <c r="C666" s="293"/>
      <c r="D666" s="293"/>
      <c r="E666" s="293"/>
      <c r="F666" s="293"/>
      <c r="G666" s="293"/>
      <c r="H666" s="293"/>
      <c r="I666" s="293"/>
      <c r="J666" s="293"/>
      <c r="K666" s="293"/>
      <c r="L666" s="293"/>
      <c r="M666" s="293"/>
      <c r="N666" s="293"/>
      <c r="O666" s="294"/>
      <c r="P666" s="13"/>
      <c r="Q666" s="13"/>
      <c r="R666" s="13"/>
      <c r="S666" s="13"/>
      <c r="T666" s="13"/>
      <c r="U666" s="13"/>
      <c r="V666" s="13"/>
      <c r="W666" s="13"/>
      <c r="X666" s="13"/>
      <c r="Y666" s="13"/>
      <c r="Z666" s="13"/>
    </row>
    <row r="667" spans="1:26" ht="12.75" customHeight="1" x14ac:dyDescent="0.2">
      <c r="A667" s="13"/>
      <c r="B667" s="293"/>
      <c r="C667" s="293"/>
      <c r="D667" s="293"/>
      <c r="E667" s="293"/>
      <c r="F667" s="293"/>
      <c r="G667" s="293"/>
      <c r="H667" s="293"/>
      <c r="I667" s="293"/>
      <c r="J667" s="293"/>
      <c r="K667" s="293"/>
      <c r="L667" s="293"/>
      <c r="M667" s="293"/>
      <c r="N667" s="293"/>
      <c r="O667" s="294"/>
      <c r="P667" s="13"/>
      <c r="Q667" s="13"/>
      <c r="R667" s="13"/>
      <c r="S667" s="13"/>
      <c r="T667" s="13"/>
      <c r="U667" s="13"/>
      <c r="V667" s="13"/>
      <c r="W667" s="13"/>
      <c r="X667" s="13"/>
      <c r="Y667" s="13"/>
      <c r="Z667" s="13"/>
    </row>
    <row r="668" spans="1:26" ht="12.75" customHeight="1" x14ac:dyDescent="0.2">
      <c r="A668" s="13"/>
      <c r="B668" s="293"/>
      <c r="C668" s="293"/>
      <c r="D668" s="293"/>
      <c r="E668" s="293"/>
      <c r="F668" s="293"/>
      <c r="G668" s="293"/>
      <c r="H668" s="293"/>
      <c r="I668" s="293"/>
      <c r="J668" s="293"/>
      <c r="K668" s="293"/>
      <c r="L668" s="293"/>
      <c r="M668" s="293"/>
      <c r="N668" s="293"/>
      <c r="O668" s="294"/>
      <c r="P668" s="13"/>
      <c r="Q668" s="13"/>
      <c r="R668" s="13"/>
      <c r="S668" s="13"/>
      <c r="T668" s="13"/>
      <c r="U668" s="13"/>
      <c r="V668" s="13"/>
      <c r="W668" s="13"/>
      <c r="X668" s="13"/>
      <c r="Y668" s="13"/>
      <c r="Z668" s="13"/>
    </row>
    <row r="669" spans="1:26" ht="12.75" customHeight="1" x14ac:dyDescent="0.2">
      <c r="A669" s="13"/>
      <c r="B669" s="293"/>
      <c r="C669" s="293"/>
      <c r="D669" s="293"/>
      <c r="E669" s="293"/>
      <c r="F669" s="293"/>
      <c r="G669" s="293"/>
      <c r="H669" s="293"/>
      <c r="I669" s="293"/>
      <c r="J669" s="293"/>
      <c r="K669" s="293"/>
      <c r="L669" s="293"/>
      <c r="M669" s="293"/>
      <c r="N669" s="293"/>
      <c r="O669" s="294"/>
      <c r="P669" s="13"/>
      <c r="Q669" s="13"/>
      <c r="R669" s="13"/>
      <c r="S669" s="13"/>
      <c r="T669" s="13"/>
      <c r="U669" s="13"/>
      <c r="V669" s="13"/>
      <c r="W669" s="13"/>
      <c r="X669" s="13"/>
      <c r="Y669" s="13"/>
      <c r="Z669" s="13"/>
    </row>
    <row r="670" spans="1:26" ht="12.75" customHeight="1" x14ac:dyDescent="0.2">
      <c r="A670" s="13"/>
      <c r="B670" s="293"/>
      <c r="C670" s="293"/>
      <c r="D670" s="293"/>
      <c r="E670" s="293"/>
      <c r="F670" s="293"/>
      <c r="G670" s="293"/>
      <c r="H670" s="293"/>
      <c r="I670" s="293"/>
      <c r="J670" s="293"/>
      <c r="K670" s="293"/>
      <c r="L670" s="293"/>
      <c r="M670" s="293"/>
      <c r="N670" s="293"/>
      <c r="O670" s="294"/>
      <c r="P670" s="13"/>
      <c r="Q670" s="13"/>
      <c r="R670" s="13"/>
      <c r="S670" s="13"/>
      <c r="T670" s="13"/>
      <c r="U670" s="13"/>
      <c r="V670" s="13"/>
      <c r="W670" s="13"/>
      <c r="X670" s="13"/>
      <c r="Y670" s="13"/>
      <c r="Z670" s="13"/>
    </row>
    <row r="671" spans="1:26" ht="12.75" customHeight="1" x14ac:dyDescent="0.2">
      <c r="A671" s="13"/>
      <c r="B671" s="293"/>
      <c r="C671" s="293"/>
      <c r="D671" s="293"/>
      <c r="E671" s="293"/>
      <c r="F671" s="293"/>
      <c r="G671" s="293"/>
      <c r="H671" s="293"/>
      <c r="I671" s="293"/>
      <c r="J671" s="293"/>
      <c r="K671" s="293"/>
      <c r="L671" s="293"/>
      <c r="M671" s="293"/>
      <c r="N671" s="293"/>
      <c r="O671" s="294"/>
      <c r="P671" s="13"/>
      <c r="Q671" s="13"/>
      <c r="R671" s="13"/>
      <c r="S671" s="13"/>
      <c r="T671" s="13"/>
      <c r="U671" s="13"/>
      <c r="V671" s="13"/>
      <c r="W671" s="13"/>
      <c r="X671" s="13"/>
      <c r="Y671" s="13"/>
      <c r="Z671" s="13"/>
    </row>
    <row r="672" spans="1:26" ht="12.75" customHeight="1" x14ac:dyDescent="0.2">
      <c r="A672" s="13"/>
      <c r="B672" s="293"/>
      <c r="C672" s="293"/>
      <c r="D672" s="293"/>
      <c r="E672" s="293"/>
      <c r="F672" s="293"/>
      <c r="G672" s="293"/>
      <c r="H672" s="293"/>
      <c r="I672" s="293"/>
      <c r="J672" s="293"/>
      <c r="K672" s="293"/>
      <c r="L672" s="293"/>
      <c r="M672" s="293"/>
      <c r="N672" s="293"/>
      <c r="O672" s="294"/>
      <c r="P672" s="13"/>
      <c r="Q672" s="13"/>
      <c r="R672" s="13"/>
      <c r="S672" s="13"/>
      <c r="T672" s="13"/>
      <c r="U672" s="13"/>
      <c r="V672" s="13"/>
      <c r="W672" s="13"/>
      <c r="X672" s="13"/>
      <c r="Y672" s="13"/>
      <c r="Z672" s="13"/>
    </row>
    <row r="673" spans="1:26" ht="12.75" customHeight="1" x14ac:dyDescent="0.2">
      <c r="A673" s="13"/>
      <c r="B673" s="293"/>
      <c r="C673" s="293"/>
      <c r="D673" s="293"/>
      <c r="E673" s="293"/>
      <c r="F673" s="293"/>
      <c r="G673" s="293"/>
      <c r="H673" s="293"/>
      <c r="I673" s="293"/>
      <c r="J673" s="293"/>
      <c r="K673" s="293"/>
      <c r="L673" s="293"/>
      <c r="M673" s="293"/>
      <c r="N673" s="293"/>
      <c r="O673" s="294"/>
      <c r="P673" s="13"/>
      <c r="Q673" s="13"/>
      <c r="R673" s="13"/>
      <c r="S673" s="13"/>
      <c r="T673" s="13"/>
      <c r="U673" s="13"/>
      <c r="V673" s="13"/>
      <c r="W673" s="13"/>
      <c r="X673" s="13"/>
      <c r="Y673" s="13"/>
      <c r="Z673" s="13"/>
    </row>
    <row r="674" spans="1:26" ht="12.75" customHeight="1" x14ac:dyDescent="0.2">
      <c r="A674" s="13"/>
      <c r="B674" s="293"/>
      <c r="C674" s="293"/>
      <c r="D674" s="293"/>
      <c r="E674" s="293"/>
      <c r="F674" s="293"/>
      <c r="G674" s="293"/>
      <c r="H674" s="293"/>
      <c r="I674" s="293"/>
      <c r="J674" s="293"/>
      <c r="K674" s="293"/>
      <c r="L674" s="293"/>
      <c r="M674" s="293"/>
      <c r="N674" s="293"/>
      <c r="O674" s="294"/>
      <c r="P674" s="13"/>
      <c r="Q674" s="13"/>
      <c r="R674" s="13"/>
      <c r="S674" s="13"/>
      <c r="T674" s="13"/>
      <c r="U674" s="13"/>
      <c r="V674" s="13"/>
      <c r="W674" s="13"/>
      <c r="X674" s="13"/>
      <c r="Y674" s="13"/>
      <c r="Z674" s="13"/>
    </row>
    <row r="675" spans="1:26" ht="12.75" customHeight="1" x14ac:dyDescent="0.2">
      <c r="A675" s="13"/>
      <c r="B675" s="293"/>
      <c r="C675" s="293"/>
      <c r="D675" s="293"/>
      <c r="E675" s="293"/>
      <c r="F675" s="293"/>
      <c r="G675" s="293"/>
      <c r="H675" s="293"/>
      <c r="I675" s="293"/>
      <c r="J675" s="293"/>
      <c r="K675" s="293"/>
      <c r="L675" s="293"/>
      <c r="M675" s="293"/>
      <c r="N675" s="293"/>
      <c r="O675" s="294"/>
      <c r="P675" s="13"/>
      <c r="Q675" s="13"/>
      <c r="R675" s="13"/>
      <c r="S675" s="13"/>
      <c r="T675" s="13"/>
      <c r="U675" s="13"/>
      <c r="V675" s="13"/>
      <c r="W675" s="13"/>
      <c r="X675" s="13"/>
      <c r="Y675" s="13"/>
      <c r="Z675" s="13"/>
    </row>
    <row r="676" spans="1:26" ht="12.75" customHeight="1" x14ac:dyDescent="0.2">
      <c r="A676" s="13"/>
      <c r="B676" s="293"/>
      <c r="C676" s="293"/>
      <c r="D676" s="293"/>
      <c r="E676" s="293"/>
      <c r="F676" s="293"/>
      <c r="G676" s="293"/>
      <c r="H676" s="293"/>
      <c r="I676" s="293"/>
      <c r="J676" s="293"/>
      <c r="K676" s="293"/>
      <c r="L676" s="293"/>
      <c r="M676" s="293"/>
      <c r="N676" s="293"/>
      <c r="O676" s="294"/>
      <c r="P676" s="13"/>
      <c r="Q676" s="13"/>
      <c r="R676" s="13"/>
      <c r="S676" s="13"/>
      <c r="T676" s="13"/>
      <c r="U676" s="13"/>
      <c r="V676" s="13"/>
      <c r="W676" s="13"/>
      <c r="X676" s="13"/>
      <c r="Y676" s="13"/>
      <c r="Z676" s="13"/>
    </row>
    <row r="677" spans="1:26" ht="12.75" customHeight="1" x14ac:dyDescent="0.2">
      <c r="A677" s="13"/>
      <c r="B677" s="293"/>
      <c r="C677" s="293"/>
      <c r="D677" s="293"/>
      <c r="E677" s="293"/>
      <c r="F677" s="293"/>
      <c r="G677" s="293"/>
      <c r="H677" s="293"/>
      <c r="I677" s="293"/>
      <c r="J677" s="293"/>
      <c r="K677" s="293"/>
      <c r="L677" s="293"/>
      <c r="M677" s="293"/>
      <c r="N677" s="293"/>
      <c r="O677" s="294"/>
      <c r="P677" s="13"/>
      <c r="Q677" s="13"/>
      <c r="R677" s="13"/>
      <c r="S677" s="13"/>
      <c r="T677" s="13"/>
      <c r="U677" s="13"/>
      <c r="V677" s="13"/>
      <c r="W677" s="13"/>
      <c r="X677" s="13"/>
      <c r="Y677" s="13"/>
      <c r="Z677" s="13"/>
    </row>
    <row r="678" spans="1:26" ht="12.75" customHeight="1" x14ac:dyDescent="0.2">
      <c r="A678" s="13"/>
      <c r="B678" s="293"/>
      <c r="C678" s="293"/>
      <c r="D678" s="293"/>
      <c r="E678" s="293"/>
      <c r="F678" s="293"/>
      <c r="G678" s="293"/>
      <c r="H678" s="293"/>
      <c r="I678" s="293"/>
      <c r="J678" s="293"/>
      <c r="K678" s="293"/>
      <c r="L678" s="293"/>
      <c r="M678" s="293"/>
      <c r="N678" s="293"/>
      <c r="O678" s="294"/>
      <c r="P678" s="13"/>
      <c r="Q678" s="13"/>
      <c r="R678" s="13"/>
      <c r="S678" s="13"/>
      <c r="T678" s="13"/>
      <c r="U678" s="13"/>
      <c r="V678" s="13"/>
      <c r="W678" s="13"/>
      <c r="X678" s="13"/>
      <c r="Y678" s="13"/>
      <c r="Z678" s="13"/>
    </row>
    <row r="679" spans="1:26" ht="12.75" customHeight="1" x14ac:dyDescent="0.2">
      <c r="A679" s="13"/>
      <c r="B679" s="293"/>
      <c r="C679" s="293"/>
      <c r="D679" s="293"/>
      <c r="E679" s="293"/>
      <c r="F679" s="293"/>
      <c r="G679" s="293"/>
      <c r="H679" s="293"/>
      <c r="I679" s="293"/>
      <c r="J679" s="293"/>
      <c r="K679" s="293"/>
      <c r="L679" s="293"/>
      <c r="M679" s="293"/>
      <c r="N679" s="293"/>
      <c r="O679" s="294"/>
      <c r="P679" s="13"/>
      <c r="Q679" s="13"/>
      <c r="R679" s="13"/>
      <c r="S679" s="13"/>
      <c r="T679" s="13"/>
      <c r="U679" s="13"/>
      <c r="V679" s="13"/>
      <c r="W679" s="13"/>
      <c r="X679" s="13"/>
      <c r="Y679" s="13"/>
      <c r="Z679" s="13"/>
    </row>
    <row r="680" spans="1:26" ht="12.75" customHeight="1" x14ac:dyDescent="0.2">
      <c r="A680" s="13"/>
      <c r="B680" s="293"/>
      <c r="C680" s="293"/>
      <c r="D680" s="293"/>
      <c r="E680" s="293"/>
      <c r="F680" s="293"/>
      <c r="G680" s="293"/>
      <c r="H680" s="293"/>
      <c r="I680" s="293"/>
      <c r="J680" s="293"/>
      <c r="K680" s="293"/>
      <c r="L680" s="293"/>
      <c r="M680" s="293"/>
      <c r="N680" s="293"/>
      <c r="O680" s="294"/>
      <c r="P680" s="13"/>
      <c r="Q680" s="13"/>
      <c r="R680" s="13"/>
      <c r="S680" s="13"/>
      <c r="T680" s="13"/>
      <c r="U680" s="13"/>
      <c r="V680" s="13"/>
      <c r="W680" s="13"/>
      <c r="X680" s="13"/>
      <c r="Y680" s="13"/>
      <c r="Z680" s="13"/>
    </row>
    <row r="681" spans="1:26" ht="12.75" customHeight="1" x14ac:dyDescent="0.2">
      <c r="A681" s="13"/>
      <c r="B681" s="293"/>
      <c r="C681" s="293"/>
      <c r="D681" s="293"/>
      <c r="E681" s="293"/>
      <c r="F681" s="293"/>
      <c r="G681" s="293"/>
      <c r="H681" s="293"/>
      <c r="I681" s="293"/>
      <c r="J681" s="293"/>
      <c r="K681" s="293"/>
      <c r="L681" s="293"/>
      <c r="M681" s="293"/>
      <c r="N681" s="293"/>
      <c r="O681" s="294"/>
      <c r="P681" s="13"/>
      <c r="Q681" s="13"/>
      <c r="R681" s="13"/>
      <c r="S681" s="13"/>
      <c r="T681" s="13"/>
      <c r="U681" s="13"/>
      <c r="V681" s="13"/>
      <c r="W681" s="13"/>
      <c r="X681" s="13"/>
      <c r="Y681" s="13"/>
      <c r="Z681" s="13"/>
    </row>
    <row r="682" spans="1:26" ht="12.75" customHeight="1" x14ac:dyDescent="0.2">
      <c r="A682" s="13"/>
      <c r="B682" s="293"/>
      <c r="C682" s="293"/>
      <c r="D682" s="293"/>
      <c r="E682" s="293"/>
      <c r="F682" s="293"/>
      <c r="G682" s="293"/>
      <c r="H682" s="293"/>
      <c r="I682" s="293"/>
      <c r="J682" s="293"/>
      <c r="K682" s="293"/>
      <c r="L682" s="293"/>
      <c r="M682" s="293"/>
      <c r="N682" s="293"/>
      <c r="O682" s="294"/>
      <c r="P682" s="13"/>
      <c r="Q682" s="13"/>
      <c r="R682" s="13"/>
      <c r="S682" s="13"/>
      <c r="T682" s="13"/>
      <c r="U682" s="13"/>
      <c r="V682" s="13"/>
      <c r="W682" s="13"/>
      <c r="X682" s="13"/>
      <c r="Y682" s="13"/>
      <c r="Z682" s="13"/>
    </row>
    <row r="683" spans="1:26" ht="12.75" customHeight="1" x14ac:dyDescent="0.2">
      <c r="A683" s="13"/>
      <c r="B683" s="293"/>
      <c r="C683" s="293"/>
      <c r="D683" s="293"/>
      <c r="E683" s="293"/>
      <c r="F683" s="293"/>
      <c r="G683" s="293"/>
      <c r="H683" s="293"/>
      <c r="I683" s="293"/>
      <c r="J683" s="293"/>
      <c r="K683" s="293"/>
      <c r="L683" s="293"/>
      <c r="M683" s="293"/>
      <c r="N683" s="293"/>
      <c r="O683" s="294"/>
      <c r="P683" s="13"/>
      <c r="Q683" s="13"/>
      <c r="R683" s="13"/>
      <c r="S683" s="13"/>
      <c r="T683" s="13"/>
      <c r="U683" s="13"/>
      <c r="V683" s="13"/>
      <c r="W683" s="13"/>
      <c r="X683" s="13"/>
      <c r="Y683" s="13"/>
      <c r="Z683" s="13"/>
    </row>
    <row r="684" spans="1:26" ht="12.75" customHeight="1" x14ac:dyDescent="0.2">
      <c r="A684" s="13"/>
      <c r="B684" s="293"/>
      <c r="C684" s="293"/>
      <c r="D684" s="293"/>
      <c r="E684" s="293"/>
      <c r="F684" s="293"/>
      <c r="G684" s="293"/>
      <c r="H684" s="293"/>
      <c r="I684" s="293"/>
      <c r="J684" s="293"/>
      <c r="K684" s="293"/>
      <c r="L684" s="293"/>
      <c r="M684" s="293"/>
      <c r="N684" s="293"/>
      <c r="O684" s="294"/>
      <c r="P684" s="13"/>
      <c r="Q684" s="13"/>
      <c r="R684" s="13"/>
      <c r="S684" s="13"/>
      <c r="T684" s="13"/>
      <c r="U684" s="13"/>
      <c r="V684" s="13"/>
      <c r="W684" s="13"/>
      <c r="X684" s="13"/>
      <c r="Y684" s="13"/>
      <c r="Z684" s="13"/>
    </row>
    <row r="685" spans="1:26" ht="12.75" customHeight="1" x14ac:dyDescent="0.2">
      <c r="A685" s="13"/>
      <c r="B685" s="293"/>
      <c r="C685" s="293"/>
      <c r="D685" s="293"/>
      <c r="E685" s="293"/>
      <c r="F685" s="293"/>
      <c r="G685" s="293"/>
      <c r="H685" s="293"/>
      <c r="I685" s="293"/>
      <c r="J685" s="293"/>
      <c r="K685" s="293"/>
      <c r="L685" s="293"/>
      <c r="M685" s="293"/>
      <c r="N685" s="293"/>
      <c r="O685" s="294"/>
      <c r="P685" s="13"/>
      <c r="Q685" s="13"/>
      <c r="R685" s="13"/>
      <c r="S685" s="13"/>
      <c r="T685" s="13"/>
      <c r="U685" s="13"/>
      <c r="V685" s="13"/>
      <c r="W685" s="13"/>
      <c r="X685" s="13"/>
      <c r="Y685" s="13"/>
      <c r="Z685" s="13"/>
    </row>
    <row r="686" spans="1:26" ht="12.75" customHeight="1" x14ac:dyDescent="0.2">
      <c r="A686" s="13"/>
      <c r="B686" s="293"/>
      <c r="C686" s="293"/>
      <c r="D686" s="293"/>
      <c r="E686" s="293"/>
      <c r="F686" s="293"/>
      <c r="G686" s="293"/>
      <c r="H686" s="293"/>
      <c r="I686" s="293"/>
      <c r="J686" s="293"/>
      <c r="K686" s="293"/>
      <c r="L686" s="293"/>
      <c r="M686" s="293"/>
      <c r="N686" s="293"/>
      <c r="O686" s="294"/>
      <c r="P686" s="13"/>
      <c r="Q686" s="13"/>
      <c r="R686" s="13"/>
      <c r="S686" s="13"/>
      <c r="T686" s="13"/>
      <c r="U686" s="13"/>
      <c r="V686" s="13"/>
      <c r="W686" s="13"/>
      <c r="X686" s="13"/>
      <c r="Y686" s="13"/>
      <c r="Z686" s="13"/>
    </row>
    <row r="687" spans="1:26" ht="12.75" customHeight="1" x14ac:dyDescent="0.2">
      <c r="A687" s="13"/>
      <c r="B687" s="293"/>
      <c r="C687" s="293"/>
      <c r="D687" s="293"/>
      <c r="E687" s="293"/>
      <c r="F687" s="293"/>
      <c r="G687" s="293"/>
      <c r="H687" s="293"/>
      <c r="I687" s="293"/>
      <c r="J687" s="293"/>
      <c r="K687" s="293"/>
      <c r="L687" s="293"/>
      <c r="M687" s="293"/>
      <c r="N687" s="293"/>
      <c r="O687" s="294"/>
      <c r="P687" s="13"/>
      <c r="Q687" s="13"/>
      <c r="R687" s="13"/>
      <c r="S687" s="13"/>
      <c r="T687" s="13"/>
      <c r="U687" s="13"/>
      <c r="V687" s="13"/>
      <c r="W687" s="13"/>
      <c r="X687" s="13"/>
      <c r="Y687" s="13"/>
      <c r="Z687" s="13"/>
    </row>
    <row r="688" spans="1:26" ht="12.75" customHeight="1" x14ac:dyDescent="0.2">
      <c r="A688" s="13"/>
      <c r="B688" s="293"/>
      <c r="C688" s="293"/>
      <c r="D688" s="293"/>
      <c r="E688" s="293"/>
      <c r="F688" s="293"/>
      <c r="G688" s="293"/>
      <c r="H688" s="293"/>
      <c r="I688" s="293"/>
      <c r="J688" s="293"/>
      <c r="K688" s="293"/>
      <c r="L688" s="293"/>
      <c r="M688" s="293"/>
      <c r="N688" s="293"/>
      <c r="O688" s="294"/>
      <c r="P688" s="13"/>
      <c r="Q688" s="13"/>
      <c r="R688" s="13"/>
      <c r="S688" s="13"/>
      <c r="T688" s="13"/>
      <c r="U688" s="13"/>
      <c r="V688" s="13"/>
      <c r="W688" s="13"/>
      <c r="X688" s="13"/>
      <c r="Y688" s="13"/>
      <c r="Z688" s="13"/>
    </row>
    <row r="689" spans="1:26" ht="12.75" customHeight="1" x14ac:dyDescent="0.2">
      <c r="A689" s="13"/>
      <c r="B689" s="293"/>
      <c r="C689" s="293"/>
      <c r="D689" s="293"/>
      <c r="E689" s="293"/>
      <c r="F689" s="293"/>
      <c r="G689" s="293"/>
      <c r="H689" s="293"/>
      <c r="I689" s="293"/>
      <c r="J689" s="293"/>
      <c r="K689" s="293"/>
      <c r="L689" s="293"/>
      <c r="M689" s="293"/>
      <c r="N689" s="293"/>
      <c r="O689" s="294"/>
      <c r="P689" s="13"/>
      <c r="Q689" s="13"/>
      <c r="R689" s="13"/>
      <c r="S689" s="13"/>
      <c r="T689" s="13"/>
      <c r="U689" s="13"/>
      <c r="V689" s="13"/>
      <c r="W689" s="13"/>
      <c r="X689" s="13"/>
      <c r="Y689" s="13"/>
      <c r="Z689" s="13"/>
    </row>
    <row r="690" spans="1:26" ht="12.75" customHeight="1" x14ac:dyDescent="0.2">
      <c r="A690" s="13"/>
      <c r="B690" s="293"/>
      <c r="C690" s="293"/>
      <c r="D690" s="293"/>
      <c r="E690" s="293"/>
      <c r="F690" s="293"/>
      <c r="G690" s="293"/>
      <c r="H690" s="293"/>
      <c r="I690" s="293"/>
      <c r="J690" s="293"/>
      <c r="K690" s="293"/>
      <c r="L690" s="293"/>
      <c r="M690" s="293"/>
      <c r="N690" s="293"/>
      <c r="O690" s="294"/>
      <c r="P690" s="13"/>
      <c r="Q690" s="13"/>
      <c r="R690" s="13"/>
      <c r="S690" s="13"/>
      <c r="T690" s="13"/>
      <c r="U690" s="13"/>
      <c r="V690" s="13"/>
      <c r="W690" s="13"/>
      <c r="X690" s="13"/>
      <c r="Y690" s="13"/>
      <c r="Z690" s="13"/>
    </row>
    <row r="691" spans="1:26" ht="12.75" customHeight="1" x14ac:dyDescent="0.2">
      <c r="A691" s="13"/>
      <c r="B691" s="293"/>
      <c r="C691" s="293"/>
      <c r="D691" s="293"/>
      <c r="E691" s="293"/>
      <c r="F691" s="293"/>
      <c r="G691" s="293"/>
      <c r="H691" s="293"/>
      <c r="I691" s="293"/>
      <c r="J691" s="293"/>
      <c r="K691" s="293"/>
      <c r="L691" s="293"/>
      <c r="M691" s="293"/>
      <c r="N691" s="293"/>
      <c r="O691" s="294"/>
      <c r="P691" s="13"/>
      <c r="Q691" s="13"/>
      <c r="R691" s="13"/>
      <c r="S691" s="13"/>
      <c r="T691" s="13"/>
      <c r="U691" s="13"/>
      <c r="V691" s="13"/>
      <c r="W691" s="13"/>
      <c r="X691" s="13"/>
      <c r="Y691" s="13"/>
      <c r="Z691" s="13"/>
    </row>
    <row r="692" spans="1:26" ht="12.75" customHeight="1" x14ac:dyDescent="0.2">
      <c r="A692" s="13"/>
      <c r="B692" s="293"/>
      <c r="C692" s="293"/>
      <c r="D692" s="293"/>
      <c r="E692" s="293"/>
      <c r="F692" s="293"/>
      <c r="G692" s="293"/>
      <c r="H692" s="293"/>
      <c r="I692" s="293"/>
      <c r="J692" s="293"/>
      <c r="K692" s="293"/>
      <c r="L692" s="293"/>
      <c r="M692" s="293"/>
      <c r="N692" s="293"/>
      <c r="O692" s="294"/>
      <c r="P692" s="13"/>
      <c r="Q692" s="13"/>
      <c r="R692" s="13"/>
      <c r="S692" s="13"/>
      <c r="T692" s="13"/>
      <c r="U692" s="13"/>
      <c r="V692" s="13"/>
      <c r="W692" s="13"/>
      <c r="X692" s="13"/>
      <c r="Y692" s="13"/>
      <c r="Z692" s="13"/>
    </row>
    <row r="693" spans="1:26" ht="12.75" customHeight="1" x14ac:dyDescent="0.2">
      <c r="A693" s="13"/>
      <c r="B693" s="293"/>
      <c r="C693" s="293"/>
      <c r="D693" s="293"/>
      <c r="E693" s="293"/>
      <c r="F693" s="293"/>
      <c r="G693" s="293"/>
      <c r="H693" s="293"/>
      <c r="I693" s="293"/>
      <c r="J693" s="293"/>
      <c r="K693" s="293"/>
      <c r="L693" s="293"/>
      <c r="M693" s="293"/>
      <c r="N693" s="293"/>
      <c r="O693" s="294"/>
      <c r="P693" s="13"/>
      <c r="Q693" s="13"/>
      <c r="R693" s="13"/>
      <c r="S693" s="13"/>
      <c r="T693" s="13"/>
      <c r="U693" s="13"/>
      <c r="V693" s="13"/>
      <c r="W693" s="13"/>
      <c r="X693" s="13"/>
      <c r="Y693" s="13"/>
      <c r="Z693" s="13"/>
    </row>
    <row r="694" spans="1:26" ht="12.75" customHeight="1" x14ac:dyDescent="0.2">
      <c r="A694" s="13"/>
      <c r="B694" s="293"/>
      <c r="C694" s="293"/>
      <c r="D694" s="293"/>
      <c r="E694" s="293"/>
      <c r="F694" s="293"/>
      <c r="G694" s="293"/>
      <c r="H694" s="293"/>
      <c r="I694" s="293"/>
      <c r="J694" s="293"/>
      <c r="K694" s="293"/>
      <c r="L694" s="293"/>
      <c r="M694" s="293"/>
      <c r="N694" s="293"/>
      <c r="O694" s="294"/>
      <c r="P694" s="13"/>
      <c r="Q694" s="13"/>
      <c r="R694" s="13"/>
      <c r="S694" s="13"/>
      <c r="T694" s="13"/>
      <c r="U694" s="13"/>
      <c r="V694" s="13"/>
      <c r="W694" s="13"/>
      <c r="X694" s="13"/>
      <c r="Y694" s="13"/>
      <c r="Z694" s="13"/>
    </row>
    <row r="695" spans="1:26" ht="12.75" customHeight="1" x14ac:dyDescent="0.2">
      <c r="A695" s="13"/>
      <c r="B695" s="293"/>
      <c r="C695" s="293"/>
      <c r="D695" s="293"/>
      <c r="E695" s="293"/>
      <c r="F695" s="293"/>
      <c r="G695" s="293"/>
      <c r="H695" s="293"/>
      <c r="I695" s="293"/>
      <c r="J695" s="293"/>
      <c r="K695" s="293"/>
      <c r="L695" s="293"/>
      <c r="M695" s="293"/>
      <c r="N695" s="293"/>
      <c r="O695" s="294"/>
      <c r="P695" s="13"/>
      <c r="Q695" s="13"/>
      <c r="R695" s="13"/>
      <c r="S695" s="13"/>
      <c r="T695" s="13"/>
      <c r="U695" s="13"/>
      <c r="V695" s="13"/>
      <c r="W695" s="13"/>
      <c r="X695" s="13"/>
      <c r="Y695" s="13"/>
      <c r="Z695" s="13"/>
    </row>
    <row r="696" spans="1:26" ht="12.75" customHeight="1" x14ac:dyDescent="0.2">
      <c r="A696" s="13"/>
      <c r="B696" s="293"/>
      <c r="C696" s="293"/>
      <c r="D696" s="293"/>
      <c r="E696" s="293"/>
      <c r="F696" s="293"/>
      <c r="G696" s="293"/>
      <c r="H696" s="293"/>
      <c r="I696" s="293"/>
      <c r="J696" s="293"/>
      <c r="K696" s="293"/>
      <c r="L696" s="293"/>
      <c r="M696" s="293"/>
      <c r="N696" s="293"/>
      <c r="O696" s="294"/>
      <c r="P696" s="13"/>
      <c r="Q696" s="13"/>
      <c r="R696" s="13"/>
      <c r="S696" s="13"/>
      <c r="T696" s="13"/>
      <c r="U696" s="13"/>
      <c r="V696" s="13"/>
      <c r="W696" s="13"/>
      <c r="X696" s="13"/>
      <c r="Y696" s="13"/>
      <c r="Z696" s="13"/>
    </row>
    <row r="697" spans="1:26" ht="12.75" customHeight="1" x14ac:dyDescent="0.2">
      <c r="A697" s="13"/>
      <c r="B697" s="293"/>
      <c r="C697" s="293"/>
      <c r="D697" s="293"/>
      <c r="E697" s="293"/>
      <c r="F697" s="293"/>
      <c r="G697" s="293"/>
      <c r="H697" s="293"/>
      <c r="I697" s="293"/>
      <c r="J697" s="293"/>
      <c r="K697" s="293"/>
      <c r="L697" s="293"/>
      <c r="M697" s="293"/>
      <c r="N697" s="293"/>
      <c r="O697" s="294"/>
      <c r="P697" s="13"/>
      <c r="Q697" s="13"/>
      <c r="R697" s="13"/>
      <c r="S697" s="13"/>
      <c r="T697" s="13"/>
      <c r="U697" s="13"/>
      <c r="V697" s="13"/>
      <c r="W697" s="13"/>
      <c r="X697" s="13"/>
      <c r="Y697" s="13"/>
      <c r="Z697" s="13"/>
    </row>
    <row r="698" spans="1:26" ht="12.75" customHeight="1" x14ac:dyDescent="0.2">
      <c r="A698" s="13"/>
      <c r="B698" s="293"/>
      <c r="C698" s="293"/>
      <c r="D698" s="293"/>
      <c r="E698" s="293"/>
      <c r="F698" s="293"/>
      <c r="G698" s="293"/>
      <c r="H698" s="293"/>
      <c r="I698" s="293"/>
      <c r="J698" s="293"/>
      <c r="K698" s="293"/>
      <c r="L698" s="293"/>
      <c r="M698" s="293"/>
      <c r="N698" s="293"/>
      <c r="O698" s="294"/>
      <c r="P698" s="13"/>
      <c r="Q698" s="13"/>
      <c r="R698" s="13"/>
      <c r="S698" s="13"/>
      <c r="T698" s="13"/>
      <c r="U698" s="13"/>
      <c r="V698" s="13"/>
      <c r="W698" s="13"/>
      <c r="X698" s="13"/>
      <c r="Y698" s="13"/>
      <c r="Z698" s="13"/>
    </row>
    <row r="699" spans="1:26" ht="12.75" customHeight="1" x14ac:dyDescent="0.2">
      <c r="A699" s="13"/>
      <c r="B699" s="293"/>
      <c r="C699" s="293"/>
      <c r="D699" s="293"/>
      <c r="E699" s="293"/>
      <c r="F699" s="293"/>
      <c r="G699" s="293"/>
      <c r="H699" s="293"/>
      <c r="I699" s="293"/>
      <c r="J699" s="293"/>
      <c r="K699" s="293"/>
      <c r="L699" s="293"/>
      <c r="M699" s="293"/>
      <c r="N699" s="293"/>
      <c r="O699" s="294"/>
      <c r="P699" s="13"/>
      <c r="Q699" s="13"/>
      <c r="R699" s="13"/>
      <c r="S699" s="13"/>
      <c r="T699" s="13"/>
      <c r="U699" s="13"/>
      <c r="V699" s="13"/>
      <c r="W699" s="13"/>
      <c r="X699" s="13"/>
      <c r="Y699" s="13"/>
      <c r="Z699" s="13"/>
    </row>
    <row r="700" spans="1:26" ht="12.75" customHeight="1" x14ac:dyDescent="0.2">
      <c r="A700" s="13"/>
      <c r="B700" s="293"/>
      <c r="C700" s="293"/>
      <c r="D700" s="293"/>
      <c r="E700" s="293"/>
      <c r="F700" s="293"/>
      <c r="G700" s="293"/>
      <c r="H700" s="293"/>
      <c r="I700" s="293"/>
      <c r="J700" s="293"/>
      <c r="K700" s="293"/>
      <c r="L700" s="293"/>
      <c r="M700" s="293"/>
      <c r="N700" s="293"/>
      <c r="O700" s="294"/>
      <c r="P700" s="13"/>
      <c r="Q700" s="13"/>
      <c r="R700" s="13"/>
      <c r="S700" s="13"/>
      <c r="T700" s="13"/>
      <c r="U700" s="13"/>
      <c r="V700" s="13"/>
      <c r="W700" s="13"/>
      <c r="X700" s="13"/>
      <c r="Y700" s="13"/>
      <c r="Z700" s="13"/>
    </row>
    <row r="701" spans="1:26" ht="12.75" customHeight="1" x14ac:dyDescent="0.2">
      <c r="A701" s="13"/>
      <c r="B701" s="293"/>
      <c r="C701" s="293"/>
      <c r="D701" s="293"/>
      <c r="E701" s="293"/>
      <c r="F701" s="293"/>
      <c r="G701" s="293"/>
      <c r="H701" s="293"/>
      <c r="I701" s="293"/>
      <c r="J701" s="293"/>
      <c r="K701" s="293"/>
      <c r="L701" s="293"/>
      <c r="M701" s="293"/>
      <c r="N701" s="293"/>
      <c r="O701" s="294"/>
      <c r="P701" s="13"/>
      <c r="Q701" s="13"/>
      <c r="R701" s="13"/>
      <c r="S701" s="13"/>
      <c r="T701" s="13"/>
      <c r="U701" s="13"/>
      <c r="V701" s="13"/>
      <c r="W701" s="13"/>
      <c r="X701" s="13"/>
      <c r="Y701" s="13"/>
      <c r="Z701" s="13"/>
    </row>
    <row r="702" spans="1:26" ht="12.75" customHeight="1" x14ac:dyDescent="0.2">
      <c r="A702" s="13"/>
      <c r="B702" s="293"/>
      <c r="C702" s="293"/>
      <c r="D702" s="293"/>
      <c r="E702" s="293"/>
      <c r="F702" s="293"/>
      <c r="G702" s="293"/>
      <c r="H702" s="293"/>
      <c r="I702" s="293"/>
      <c r="J702" s="293"/>
      <c r="K702" s="293"/>
      <c r="L702" s="293"/>
      <c r="M702" s="293"/>
      <c r="N702" s="293"/>
      <c r="O702" s="294"/>
      <c r="P702" s="13"/>
      <c r="Q702" s="13"/>
      <c r="R702" s="13"/>
      <c r="S702" s="13"/>
      <c r="T702" s="13"/>
      <c r="U702" s="13"/>
      <c r="V702" s="13"/>
      <c r="W702" s="13"/>
      <c r="X702" s="13"/>
      <c r="Y702" s="13"/>
      <c r="Z702" s="13"/>
    </row>
    <row r="703" spans="1:26" ht="12.75" customHeight="1" x14ac:dyDescent="0.2">
      <c r="A703" s="13"/>
      <c r="B703" s="293"/>
      <c r="C703" s="293"/>
      <c r="D703" s="293"/>
      <c r="E703" s="293"/>
      <c r="F703" s="293"/>
      <c r="G703" s="293"/>
      <c r="H703" s="293"/>
      <c r="I703" s="293"/>
      <c r="J703" s="293"/>
      <c r="K703" s="293"/>
      <c r="L703" s="293"/>
      <c r="M703" s="293"/>
      <c r="N703" s="293"/>
      <c r="O703" s="294"/>
      <c r="P703" s="13"/>
      <c r="Q703" s="13"/>
      <c r="R703" s="13"/>
      <c r="S703" s="13"/>
      <c r="T703" s="13"/>
      <c r="U703" s="13"/>
      <c r="V703" s="13"/>
      <c r="W703" s="13"/>
      <c r="X703" s="13"/>
      <c r="Y703" s="13"/>
      <c r="Z703" s="13"/>
    </row>
    <row r="704" spans="1:26" ht="12.75" customHeight="1" x14ac:dyDescent="0.2">
      <c r="A704" s="13"/>
      <c r="B704" s="293"/>
      <c r="C704" s="293"/>
      <c r="D704" s="293"/>
      <c r="E704" s="293"/>
      <c r="F704" s="293"/>
      <c r="G704" s="293"/>
      <c r="H704" s="293"/>
      <c r="I704" s="293"/>
      <c r="J704" s="293"/>
      <c r="K704" s="293"/>
      <c r="L704" s="293"/>
      <c r="M704" s="293"/>
      <c r="N704" s="293"/>
      <c r="O704" s="294"/>
      <c r="P704" s="13"/>
      <c r="Q704" s="13"/>
      <c r="R704" s="13"/>
      <c r="S704" s="13"/>
      <c r="T704" s="13"/>
      <c r="U704" s="13"/>
      <c r="V704" s="13"/>
      <c r="W704" s="13"/>
      <c r="X704" s="13"/>
      <c r="Y704" s="13"/>
      <c r="Z704" s="13"/>
    </row>
    <row r="705" spans="1:26" ht="12.75" customHeight="1" x14ac:dyDescent="0.2">
      <c r="A705" s="13"/>
      <c r="B705" s="293"/>
      <c r="C705" s="293"/>
      <c r="D705" s="293"/>
      <c r="E705" s="293"/>
      <c r="F705" s="293"/>
      <c r="G705" s="293"/>
      <c r="H705" s="293"/>
      <c r="I705" s="293"/>
      <c r="J705" s="293"/>
      <c r="K705" s="293"/>
      <c r="L705" s="293"/>
      <c r="M705" s="293"/>
      <c r="N705" s="293"/>
      <c r="O705" s="294"/>
      <c r="P705" s="13"/>
      <c r="Q705" s="13"/>
      <c r="R705" s="13"/>
      <c r="S705" s="13"/>
      <c r="T705" s="13"/>
      <c r="U705" s="13"/>
      <c r="V705" s="13"/>
      <c r="W705" s="13"/>
      <c r="X705" s="13"/>
      <c r="Y705" s="13"/>
      <c r="Z705" s="13"/>
    </row>
    <row r="706" spans="1:26" ht="12.75" customHeight="1" x14ac:dyDescent="0.2">
      <c r="A706" s="13"/>
      <c r="B706" s="293"/>
      <c r="C706" s="293"/>
      <c r="D706" s="293"/>
      <c r="E706" s="293"/>
      <c r="F706" s="293"/>
      <c r="G706" s="293"/>
      <c r="H706" s="293"/>
      <c r="I706" s="293"/>
      <c r="J706" s="293"/>
      <c r="K706" s="293"/>
      <c r="L706" s="293"/>
      <c r="M706" s="293"/>
      <c r="N706" s="293"/>
      <c r="O706" s="294"/>
      <c r="P706" s="13"/>
      <c r="Q706" s="13"/>
      <c r="R706" s="13"/>
      <c r="S706" s="13"/>
      <c r="T706" s="13"/>
      <c r="U706" s="13"/>
      <c r="V706" s="13"/>
      <c r="W706" s="13"/>
      <c r="X706" s="13"/>
      <c r="Y706" s="13"/>
      <c r="Z706" s="13"/>
    </row>
    <row r="707" spans="1:26" ht="12.75" customHeight="1" x14ac:dyDescent="0.2">
      <c r="A707" s="13"/>
      <c r="B707" s="293"/>
      <c r="C707" s="293"/>
      <c r="D707" s="293"/>
      <c r="E707" s="293"/>
      <c r="F707" s="293"/>
      <c r="G707" s="293"/>
      <c r="H707" s="293"/>
      <c r="I707" s="293"/>
      <c r="J707" s="293"/>
      <c r="K707" s="293"/>
      <c r="L707" s="293"/>
      <c r="M707" s="293"/>
      <c r="N707" s="293"/>
      <c r="O707" s="294"/>
      <c r="P707" s="13"/>
      <c r="Q707" s="13"/>
      <c r="R707" s="13"/>
      <c r="S707" s="13"/>
      <c r="T707" s="13"/>
      <c r="U707" s="13"/>
      <c r="V707" s="13"/>
      <c r="W707" s="13"/>
      <c r="X707" s="13"/>
      <c r="Y707" s="13"/>
      <c r="Z707" s="13"/>
    </row>
    <row r="708" spans="1:26" ht="12.75" customHeight="1" x14ac:dyDescent="0.2">
      <c r="A708" s="13"/>
      <c r="B708" s="293"/>
      <c r="C708" s="293"/>
      <c r="D708" s="293"/>
      <c r="E708" s="293"/>
      <c r="F708" s="293"/>
      <c r="G708" s="293"/>
      <c r="H708" s="293"/>
      <c r="I708" s="293"/>
      <c r="J708" s="293"/>
      <c r="K708" s="293"/>
      <c r="L708" s="293"/>
      <c r="M708" s="293"/>
      <c r="N708" s="293"/>
      <c r="O708" s="294"/>
      <c r="P708" s="13"/>
      <c r="Q708" s="13"/>
      <c r="R708" s="13"/>
      <c r="S708" s="13"/>
      <c r="T708" s="13"/>
      <c r="U708" s="13"/>
      <c r="V708" s="13"/>
      <c r="W708" s="13"/>
      <c r="X708" s="13"/>
      <c r="Y708" s="13"/>
      <c r="Z708" s="13"/>
    </row>
    <row r="709" spans="1:26" ht="12.75" customHeight="1" x14ac:dyDescent="0.2">
      <c r="A709" s="13"/>
      <c r="B709" s="293"/>
      <c r="C709" s="293"/>
      <c r="D709" s="293"/>
      <c r="E709" s="293"/>
      <c r="F709" s="293"/>
      <c r="G709" s="293"/>
      <c r="H709" s="293"/>
      <c r="I709" s="293"/>
      <c r="J709" s="293"/>
      <c r="K709" s="293"/>
      <c r="L709" s="293"/>
      <c r="M709" s="293"/>
      <c r="N709" s="293"/>
      <c r="O709" s="294"/>
      <c r="P709" s="13"/>
      <c r="Q709" s="13"/>
      <c r="R709" s="13"/>
      <c r="S709" s="13"/>
      <c r="T709" s="13"/>
      <c r="U709" s="13"/>
      <c r="V709" s="13"/>
      <c r="W709" s="13"/>
      <c r="X709" s="13"/>
      <c r="Y709" s="13"/>
      <c r="Z709" s="13"/>
    </row>
    <row r="710" spans="1:26" ht="12.75" customHeight="1" x14ac:dyDescent="0.2">
      <c r="A710" s="13"/>
      <c r="B710" s="293"/>
      <c r="C710" s="293"/>
      <c r="D710" s="293"/>
      <c r="E710" s="293"/>
      <c r="F710" s="293"/>
      <c r="G710" s="293"/>
      <c r="H710" s="293"/>
      <c r="I710" s="293"/>
      <c r="J710" s="293"/>
      <c r="K710" s="293"/>
      <c r="L710" s="293"/>
      <c r="M710" s="293"/>
      <c r="N710" s="293"/>
      <c r="O710" s="294"/>
      <c r="P710" s="13"/>
      <c r="Q710" s="13"/>
      <c r="R710" s="13"/>
      <c r="S710" s="13"/>
      <c r="T710" s="13"/>
      <c r="U710" s="13"/>
      <c r="V710" s="13"/>
      <c r="W710" s="13"/>
      <c r="X710" s="13"/>
      <c r="Y710" s="13"/>
      <c r="Z710" s="13"/>
    </row>
    <row r="711" spans="1:26" ht="12.75" customHeight="1" x14ac:dyDescent="0.2">
      <c r="A711" s="13"/>
      <c r="B711" s="293"/>
      <c r="C711" s="293"/>
      <c r="D711" s="293"/>
      <c r="E711" s="293"/>
      <c r="F711" s="293"/>
      <c r="G711" s="293"/>
      <c r="H711" s="293"/>
      <c r="I711" s="293"/>
      <c r="J711" s="293"/>
      <c r="K711" s="293"/>
      <c r="L711" s="293"/>
      <c r="M711" s="293"/>
      <c r="N711" s="293"/>
      <c r="O711" s="294"/>
      <c r="P711" s="13"/>
      <c r="Q711" s="13"/>
      <c r="R711" s="13"/>
      <c r="S711" s="13"/>
      <c r="T711" s="13"/>
      <c r="U711" s="13"/>
      <c r="V711" s="13"/>
      <c r="W711" s="13"/>
      <c r="X711" s="13"/>
      <c r="Y711" s="13"/>
      <c r="Z711" s="13"/>
    </row>
    <row r="712" spans="1:26" ht="12.75" customHeight="1" x14ac:dyDescent="0.2">
      <c r="A712" s="13"/>
      <c r="B712" s="293"/>
      <c r="C712" s="293"/>
      <c r="D712" s="293"/>
      <c r="E712" s="293"/>
      <c r="F712" s="293"/>
      <c r="G712" s="293"/>
      <c r="H712" s="293"/>
      <c r="I712" s="293"/>
      <c r="J712" s="293"/>
      <c r="K712" s="293"/>
      <c r="L712" s="293"/>
      <c r="M712" s="293"/>
      <c r="N712" s="293"/>
      <c r="O712" s="294"/>
      <c r="P712" s="13"/>
      <c r="Q712" s="13"/>
      <c r="R712" s="13"/>
      <c r="S712" s="13"/>
      <c r="T712" s="13"/>
      <c r="U712" s="13"/>
      <c r="V712" s="13"/>
      <c r="W712" s="13"/>
      <c r="X712" s="13"/>
      <c r="Y712" s="13"/>
      <c r="Z712" s="13"/>
    </row>
    <row r="713" spans="1:26" ht="12.75" customHeight="1" x14ac:dyDescent="0.2">
      <c r="A713" s="13"/>
      <c r="B713" s="293"/>
      <c r="C713" s="293"/>
      <c r="D713" s="293"/>
      <c r="E713" s="293"/>
      <c r="F713" s="293"/>
      <c r="G713" s="293"/>
      <c r="H713" s="293"/>
      <c r="I713" s="293"/>
      <c r="J713" s="293"/>
      <c r="K713" s="293"/>
      <c r="L713" s="293"/>
      <c r="M713" s="293"/>
      <c r="N713" s="293"/>
      <c r="O713" s="294"/>
      <c r="P713" s="13"/>
      <c r="Q713" s="13"/>
      <c r="R713" s="13"/>
      <c r="S713" s="13"/>
      <c r="T713" s="13"/>
      <c r="U713" s="13"/>
      <c r="V713" s="13"/>
      <c r="W713" s="13"/>
      <c r="X713" s="13"/>
      <c r="Y713" s="13"/>
      <c r="Z713" s="13"/>
    </row>
    <row r="714" spans="1:26" ht="12.75" customHeight="1" x14ac:dyDescent="0.2">
      <c r="A714" s="13"/>
      <c r="B714" s="293"/>
      <c r="C714" s="293"/>
      <c r="D714" s="293"/>
      <c r="E714" s="293"/>
      <c r="F714" s="293"/>
      <c r="G714" s="293"/>
      <c r="H714" s="293"/>
      <c r="I714" s="293"/>
      <c r="J714" s="293"/>
      <c r="K714" s="293"/>
      <c r="L714" s="293"/>
      <c r="M714" s="293"/>
      <c r="N714" s="293"/>
      <c r="O714" s="294"/>
      <c r="P714" s="13"/>
      <c r="Q714" s="13"/>
      <c r="R714" s="13"/>
      <c r="S714" s="13"/>
      <c r="T714" s="13"/>
      <c r="U714" s="13"/>
      <c r="V714" s="13"/>
      <c r="W714" s="13"/>
      <c r="X714" s="13"/>
      <c r="Y714" s="13"/>
      <c r="Z714" s="13"/>
    </row>
    <row r="715" spans="1:26" ht="12.75" customHeight="1" x14ac:dyDescent="0.2">
      <c r="A715" s="13"/>
      <c r="B715" s="293"/>
      <c r="C715" s="293"/>
      <c r="D715" s="293"/>
      <c r="E715" s="293"/>
      <c r="F715" s="293"/>
      <c r="G715" s="293"/>
      <c r="H715" s="293"/>
      <c r="I715" s="293"/>
      <c r="J715" s="293"/>
      <c r="K715" s="293"/>
      <c r="L715" s="293"/>
      <c r="M715" s="293"/>
      <c r="N715" s="293"/>
      <c r="O715" s="294"/>
      <c r="P715" s="13"/>
      <c r="Q715" s="13"/>
      <c r="R715" s="13"/>
      <c r="S715" s="13"/>
      <c r="T715" s="13"/>
      <c r="U715" s="13"/>
      <c r="V715" s="13"/>
      <c r="W715" s="13"/>
      <c r="X715" s="13"/>
      <c r="Y715" s="13"/>
      <c r="Z715" s="13"/>
    </row>
    <row r="716" spans="1:26" ht="12.75" customHeight="1" x14ac:dyDescent="0.2">
      <c r="A716" s="13"/>
      <c r="B716" s="293"/>
      <c r="C716" s="293"/>
      <c r="D716" s="293"/>
      <c r="E716" s="293"/>
      <c r="F716" s="293"/>
      <c r="G716" s="293"/>
      <c r="H716" s="293"/>
      <c r="I716" s="293"/>
      <c r="J716" s="293"/>
      <c r="K716" s="293"/>
      <c r="L716" s="293"/>
      <c r="M716" s="293"/>
      <c r="N716" s="293"/>
      <c r="O716" s="294"/>
      <c r="P716" s="13"/>
      <c r="Q716" s="13"/>
      <c r="R716" s="13"/>
      <c r="S716" s="13"/>
      <c r="T716" s="13"/>
      <c r="U716" s="13"/>
      <c r="V716" s="13"/>
      <c r="W716" s="13"/>
      <c r="X716" s="13"/>
      <c r="Y716" s="13"/>
      <c r="Z716" s="13"/>
    </row>
    <row r="717" spans="1:26" ht="12.75" customHeight="1" x14ac:dyDescent="0.2">
      <c r="A717" s="13"/>
      <c r="B717" s="293"/>
      <c r="C717" s="293"/>
      <c r="D717" s="293"/>
      <c r="E717" s="293"/>
      <c r="F717" s="293"/>
      <c r="G717" s="293"/>
      <c r="H717" s="293"/>
      <c r="I717" s="293"/>
      <c r="J717" s="293"/>
      <c r="K717" s="293"/>
      <c r="L717" s="293"/>
      <c r="M717" s="293"/>
      <c r="N717" s="293"/>
      <c r="O717" s="294"/>
      <c r="P717" s="13"/>
      <c r="Q717" s="13"/>
      <c r="R717" s="13"/>
      <c r="S717" s="13"/>
      <c r="T717" s="13"/>
      <c r="U717" s="13"/>
      <c r="V717" s="13"/>
      <c r="W717" s="13"/>
      <c r="X717" s="13"/>
      <c r="Y717" s="13"/>
      <c r="Z717" s="13"/>
    </row>
    <row r="718" spans="1:26" ht="12.75" customHeight="1" x14ac:dyDescent="0.2">
      <c r="A718" s="13"/>
      <c r="B718" s="293"/>
      <c r="C718" s="293"/>
      <c r="D718" s="293"/>
      <c r="E718" s="293"/>
      <c r="F718" s="293"/>
      <c r="G718" s="293"/>
      <c r="H718" s="293"/>
      <c r="I718" s="293"/>
      <c r="J718" s="293"/>
      <c r="K718" s="293"/>
      <c r="L718" s="293"/>
      <c r="M718" s="293"/>
      <c r="N718" s="293"/>
      <c r="O718" s="294"/>
      <c r="P718" s="13"/>
      <c r="Q718" s="13"/>
      <c r="R718" s="13"/>
      <c r="S718" s="13"/>
      <c r="T718" s="13"/>
      <c r="U718" s="13"/>
      <c r="V718" s="13"/>
      <c r="W718" s="13"/>
      <c r="X718" s="13"/>
      <c r="Y718" s="13"/>
      <c r="Z718" s="13"/>
    </row>
    <row r="719" spans="1:26" ht="12.75" customHeight="1" x14ac:dyDescent="0.2">
      <c r="A719" s="13"/>
      <c r="B719" s="293"/>
      <c r="C719" s="293"/>
      <c r="D719" s="293"/>
      <c r="E719" s="293"/>
      <c r="F719" s="293"/>
      <c r="G719" s="293"/>
      <c r="H719" s="293"/>
      <c r="I719" s="293"/>
      <c r="J719" s="293"/>
      <c r="K719" s="293"/>
      <c r="L719" s="293"/>
      <c r="M719" s="293"/>
      <c r="N719" s="293"/>
      <c r="O719" s="294"/>
      <c r="P719" s="13"/>
      <c r="Q719" s="13"/>
      <c r="R719" s="13"/>
      <c r="S719" s="13"/>
      <c r="T719" s="13"/>
      <c r="U719" s="13"/>
      <c r="V719" s="13"/>
      <c r="W719" s="13"/>
      <c r="X719" s="13"/>
      <c r="Y719" s="13"/>
      <c r="Z719" s="13"/>
    </row>
    <row r="720" spans="1:26" ht="12.75" customHeight="1" x14ac:dyDescent="0.2">
      <c r="A720" s="13"/>
      <c r="B720" s="293"/>
      <c r="C720" s="293"/>
      <c r="D720" s="293"/>
      <c r="E720" s="293"/>
      <c r="F720" s="293"/>
      <c r="G720" s="293"/>
      <c r="H720" s="293"/>
      <c r="I720" s="293"/>
      <c r="J720" s="293"/>
      <c r="K720" s="293"/>
      <c r="L720" s="293"/>
      <c r="M720" s="293"/>
      <c r="N720" s="293"/>
      <c r="O720" s="294"/>
      <c r="P720" s="13"/>
      <c r="Q720" s="13"/>
      <c r="R720" s="13"/>
      <c r="S720" s="13"/>
      <c r="T720" s="13"/>
      <c r="U720" s="13"/>
      <c r="V720" s="13"/>
      <c r="W720" s="13"/>
      <c r="X720" s="13"/>
      <c r="Y720" s="13"/>
      <c r="Z720" s="13"/>
    </row>
    <row r="721" spans="1:26" ht="12.75" customHeight="1" x14ac:dyDescent="0.2">
      <c r="A721" s="13"/>
      <c r="B721" s="293"/>
      <c r="C721" s="293"/>
      <c r="D721" s="293"/>
      <c r="E721" s="293"/>
      <c r="F721" s="293"/>
      <c r="G721" s="293"/>
      <c r="H721" s="293"/>
      <c r="I721" s="293"/>
      <c r="J721" s="293"/>
      <c r="K721" s="293"/>
      <c r="L721" s="293"/>
      <c r="M721" s="293"/>
      <c r="N721" s="293"/>
      <c r="O721" s="294"/>
      <c r="P721" s="13"/>
      <c r="Q721" s="13"/>
      <c r="R721" s="13"/>
      <c r="S721" s="13"/>
      <c r="T721" s="13"/>
      <c r="U721" s="13"/>
      <c r="V721" s="13"/>
      <c r="W721" s="13"/>
      <c r="X721" s="13"/>
      <c r="Y721" s="13"/>
      <c r="Z721" s="13"/>
    </row>
    <row r="722" spans="1:26" ht="12.75" customHeight="1" x14ac:dyDescent="0.2">
      <c r="A722" s="13"/>
      <c r="B722" s="293"/>
      <c r="C722" s="293"/>
      <c r="D722" s="293"/>
      <c r="E722" s="293"/>
      <c r="F722" s="293"/>
      <c r="G722" s="293"/>
      <c r="H722" s="293"/>
      <c r="I722" s="293"/>
      <c r="J722" s="293"/>
      <c r="K722" s="293"/>
      <c r="L722" s="293"/>
      <c r="M722" s="293"/>
      <c r="N722" s="293"/>
      <c r="O722" s="294"/>
      <c r="P722" s="13"/>
      <c r="Q722" s="13"/>
      <c r="R722" s="13"/>
      <c r="S722" s="13"/>
      <c r="T722" s="13"/>
      <c r="U722" s="13"/>
      <c r="V722" s="13"/>
      <c r="W722" s="13"/>
      <c r="X722" s="13"/>
      <c r="Y722" s="13"/>
      <c r="Z722" s="13"/>
    </row>
    <row r="723" spans="1:26" ht="12.75" customHeight="1" x14ac:dyDescent="0.2">
      <c r="A723" s="13"/>
      <c r="B723" s="293"/>
      <c r="C723" s="293"/>
      <c r="D723" s="293"/>
      <c r="E723" s="293"/>
      <c r="F723" s="293"/>
      <c r="G723" s="293"/>
      <c r="H723" s="293"/>
      <c r="I723" s="293"/>
      <c r="J723" s="293"/>
      <c r="K723" s="293"/>
      <c r="L723" s="293"/>
      <c r="M723" s="293"/>
      <c r="N723" s="293"/>
      <c r="O723" s="294"/>
      <c r="P723" s="13"/>
      <c r="Q723" s="13"/>
      <c r="R723" s="13"/>
      <c r="S723" s="13"/>
      <c r="T723" s="13"/>
      <c r="U723" s="13"/>
      <c r="V723" s="13"/>
      <c r="W723" s="13"/>
      <c r="X723" s="13"/>
      <c r="Y723" s="13"/>
      <c r="Z723" s="13"/>
    </row>
    <row r="724" spans="1:26" ht="12.75" customHeight="1" x14ac:dyDescent="0.2">
      <c r="A724" s="13"/>
      <c r="B724" s="293"/>
      <c r="C724" s="293"/>
      <c r="D724" s="293"/>
      <c r="E724" s="293"/>
      <c r="F724" s="293"/>
      <c r="G724" s="293"/>
      <c r="H724" s="293"/>
      <c r="I724" s="293"/>
      <c r="J724" s="293"/>
      <c r="K724" s="293"/>
      <c r="L724" s="293"/>
      <c r="M724" s="293"/>
      <c r="N724" s="293"/>
      <c r="O724" s="294"/>
      <c r="P724" s="13"/>
      <c r="Q724" s="13"/>
      <c r="R724" s="13"/>
      <c r="S724" s="13"/>
      <c r="T724" s="13"/>
      <c r="U724" s="13"/>
      <c r="V724" s="13"/>
      <c r="W724" s="13"/>
      <c r="X724" s="13"/>
      <c r="Y724" s="13"/>
      <c r="Z724" s="13"/>
    </row>
    <row r="725" spans="1:26" ht="12.75" customHeight="1" x14ac:dyDescent="0.2">
      <c r="A725" s="13"/>
      <c r="B725" s="293"/>
      <c r="C725" s="293"/>
      <c r="D725" s="293"/>
      <c r="E725" s="293"/>
      <c r="F725" s="293"/>
      <c r="G725" s="293"/>
      <c r="H725" s="293"/>
      <c r="I725" s="293"/>
      <c r="J725" s="293"/>
      <c r="K725" s="293"/>
      <c r="L725" s="293"/>
      <c r="M725" s="293"/>
      <c r="N725" s="293"/>
      <c r="O725" s="294"/>
      <c r="P725" s="13"/>
      <c r="Q725" s="13"/>
      <c r="R725" s="13"/>
      <c r="S725" s="13"/>
      <c r="T725" s="13"/>
      <c r="U725" s="13"/>
      <c r="V725" s="13"/>
      <c r="W725" s="13"/>
      <c r="X725" s="13"/>
      <c r="Y725" s="13"/>
      <c r="Z725" s="13"/>
    </row>
    <row r="726" spans="1:26" ht="12.75" customHeight="1" x14ac:dyDescent="0.2">
      <c r="A726" s="13"/>
      <c r="B726" s="293"/>
      <c r="C726" s="293"/>
      <c r="D726" s="293"/>
      <c r="E726" s="293"/>
      <c r="F726" s="293"/>
      <c r="G726" s="293"/>
      <c r="H726" s="293"/>
      <c r="I726" s="293"/>
      <c r="J726" s="293"/>
      <c r="K726" s="293"/>
      <c r="L726" s="293"/>
      <c r="M726" s="293"/>
      <c r="N726" s="293"/>
      <c r="O726" s="294"/>
      <c r="P726" s="13"/>
      <c r="Q726" s="13"/>
      <c r="R726" s="13"/>
      <c r="S726" s="13"/>
      <c r="T726" s="13"/>
      <c r="U726" s="13"/>
      <c r="V726" s="13"/>
      <c r="W726" s="13"/>
      <c r="X726" s="13"/>
      <c r="Y726" s="13"/>
      <c r="Z726" s="13"/>
    </row>
    <row r="727" spans="1:26" ht="12.75" customHeight="1" x14ac:dyDescent="0.2">
      <c r="A727" s="13"/>
      <c r="B727" s="293"/>
      <c r="C727" s="293"/>
      <c r="D727" s="293"/>
      <c r="E727" s="293"/>
      <c r="F727" s="293"/>
      <c r="G727" s="293"/>
      <c r="H727" s="293"/>
      <c r="I727" s="293"/>
      <c r="J727" s="293"/>
      <c r="K727" s="293"/>
      <c r="L727" s="293"/>
      <c r="M727" s="293"/>
      <c r="N727" s="293"/>
      <c r="O727" s="294"/>
      <c r="P727" s="13"/>
      <c r="Q727" s="13"/>
      <c r="R727" s="13"/>
      <c r="S727" s="13"/>
      <c r="T727" s="13"/>
      <c r="U727" s="13"/>
      <c r="V727" s="13"/>
      <c r="W727" s="13"/>
      <c r="X727" s="13"/>
      <c r="Y727" s="13"/>
      <c r="Z727" s="13"/>
    </row>
    <row r="728" spans="1:26" ht="12.75" customHeight="1" x14ac:dyDescent="0.2">
      <c r="A728" s="13"/>
      <c r="B728" s="293"/>
      <c r="C728" s="293"/>
      <c r="D728" s="293"/>
      <c r="E728" s="293"/>
      <c r="F728" s="293"/>
      <c r="G728" s="293"/>
      <c r="H728" s="293"/>
      <c r="I728" s="293"/>
      <c r="J728" s="293"/>
      <c r="K728" s="293"/>
      <c r="L728" s="293"/>
      <c r="M728" s="293"/>
      <c r="N728" s="293"/>
      <c r="O728" s="294"/>
      <c r="P728" s="13"/>
      <c r="Q728" s="13"/>
      <c r="R728" s="13"/>
      <c r="S728" s="13"/>
      <c r="T728" s="13"/>
      <c r="U728" s="13"/>
      <c r="V728" s="13"/>
      <c r="W728" s="13"/>
      <c r="X728" s="13"/>
      <c r="Y728" s="13"/>
      <c r="Z728" s="13"/>
    </row>
    <row r="729" spans="1:26" ht="12.75" customHeight="1" x14ac:dyDescent="0.2">
      <c r="A729" s="13"/>
      <c r="B729" s="293"/>
      <c r="C729" s="293"/>
      <c r="D729" s="293"/>
      <c r="E729" s="293"/>
      <c r="F729" s="293"/>
      <c r="G729" s="293"/>
      <c r="H729" s="293"/>
      <c r="I729" s="293"/>
      <c r="J729" s="293"/>
      <c r="K729" s="293"/>
      <c r="L729" s="293"/>
      <c r="M729" s="293"/>
      <c r="N729" s="293"/>
      <c r="O729" s="294"/>
      <c r="P729" s="13"/>
      <c r="Q729" s="13"/>
      <c r="R729" s="13"/>
      <c r="S729" s="13"/>
      <c r="T729" s="13"/>
      <c r="U729" s="13"/>
      <c r="V729" s="13"/>
      <c r="W729" s="13"/>
      <c r="X729" s="13"/>
      <c r="Y729" s="13"/>
      <c r="Z729" s="13"/>
    </row>
    <row r="730" spans="1:26" ht="12.75" customHeight="1" x14ac:dyDescent="0.2">
      <c r="A730" s="13"/>
      <c r="B730" s="293"/>
      <c r="C730" s="293"/>
      <c r="D730" s="293"/>
      <c r="E730" s="293"/>
      <c r="F730" s="293"/>
      <c r="G730" s="293"/>
      <c r="H730" s="293"/>
      <c r="I730" s="293"/>
      <c r="J730" s="293"/>
      <c r="K730" s="293"/>
      <c r="L730" s="293"/>
      <c r="M730" s="293"/>
      <c r="N730" s="293"/>
      <c r="O730" s="294"/>
      <c r="P730" s="13"/>
      <c r="Q730" s="13"/>
      <c r="R730" s="13"/>
      <c r="S730" s="13"/>
      <c r="T730" s="13"/>
      <c r="U730" s="13"/>
      <c r="V730" s="13"/>
      <c r="W730" s="13"/>
      <c r="X730" s="13"/>
      <c r="Y730" s="13"/>
      <c r="Z730" s="13"/>
    </row>
    <row r="731" spans="1:26" ht="12.75" customHeight="1" x14ac:dyDescent="0.2">
      <c r="A731" s="13"/>
      <c r="B731" s="293"/>
      <c r="C731" s="293"/>
      <c r="D731" s="293"/>
      <c r="E731" s="293"/>
      <c r="F731" s="293"/>
      <c r="G731" s="293"/>
      <c r="H731" s="293"/>
      <c r="I731" s="293"/>
      <c r="J731" s="293"/>
      <c r="K731" s="293"/>
      <c r="L731" s="293"/>
      <c r="M731" s="293"/>
      <c r="N731" s="293"/>
      <c r="O731" s="294"/>
      <c r="P731" s="13"/>
      <c r="Q731" s="13"/>
      <c r="R731" s="13"/>
      <c r="S731" s="13"/>
      <c r="T731" s="13"/>
      <c r="U731" s="13"/>
      <c r="V731" s="13"/>
      <c r="W731" s="13"/>
      <c r="X731" s="13"/>
      <c r="Y731" s="13"/>
      <c r="Z731" s="13"/>
    </row>
    <row r="732" spans="1:26" ht="12.75" customHeight="1" x14ac:dyDescent="0.2">
      <c r="A732" s="13"/>
      <c r="B732" s="293"/>
      <c r="C732" s="293"/>
      <c r="D732" s="293"/>
      <c r="E732" s="293"/>
      <c r="F732" s="293"/>
      <c r="G732" s="293"/>
      <c r="H732" s="293"/>
      <c r="I732" s="293"/>
      <c r="J732" s="293"/>
      <c r="K732" s="293"/>
      <c r="L732" s="293"/>
      <c r="M732" s="293"/>
      <c r="N732" s="293"/>
      <c r="O732" s="294"/>
      <c r="P732" s="13"/>
      <c r="Q732" s="13"/>
      <c r="R732" s="13"/>
      <c r="S732" s="13"/>
      <c r="T732" s="13"/>
      <c r="U732" s="13"/>
      <c r="V732" s="13"/>
      <c r="W732" s="13"/>
      <c r="X732" s="13"/>
      <c r="Y732" s="13"/>
      <c r="Z732" s="13"/>
    </row>
    <row r="733" spans="1:26" ht="12.75" customHeight="1" x14ac:dyDescent="0.2">
      <c r="A733" s="13"/>
      <c r="B733" s="293"/>
      <c r="C733" s="293"/>
      <c r="D733" s="293"/>
      <c r="E733" s="293"/>
      <c r="F733" s="293"/>
      <c r="G733" s="293"/>
      <c r="H733" s="293"/>
      <c r="I733" s="293"/>
      <c r="J733" s="293"/>
      <c r="K733" s="293"/>
      <c r="L733" s="293"/>
      <c r="M733" s="293"/>
      <c r="N733" s="293"/>
      <c r="O733" s="294"/>
      <c r="P733" s="13"/>
      <c r="Q733" s="13"/>
      <c r="R733" s="13"/>
      <c r="S733" s="13"/>
      <c r="T733" s="13"/>
      <c r="U733" s="13"/>
      <c r="V733" s="13"/>
      <c r="W733" s="13"/>
      <c r="X733" s="13"/>
      <c r="Y733" s="13"/>
      <c r="Z733" s="13"/>
    </row>
    <row r="734" spans="1:26" ht="12.75" customHeight="1" x14ac:dyDescent="0.2">
      <c r="A734" s="13"/>
      <c r="B734" s="293"/>
      <c r="C734" s="293"/>
      <c r="D734" s="293"/>
      <c r="E734" s="293"/>
      <c r="F734" s="293"/>
      <c r="G734" s="293"/>
      <c r="H734" s="293"/>
      <c r="I734" s="293"/>
      <c r="J734" s="293"/>
      <c r="K734" s="293"/>
      <c r="L734" s="293"/>
      <c r="M734" s="293"/>
      <c r="N734" s="293"/>
      <c r="O734" s="294"/>
      <c r="P734" s="13"/>
      <c r="Q734" s="13"/>
      <c r="R734" s="13"/>
      <c r="S734" s="13"/>
      <c r="T734" s="13"/>
      <c r="U734" s="13"/>
      <c r="V734" s="13"/>
      <c r="W734" s="13"/>
      <c r="X734" s="13"/>
      <c r="Y734" s="13"/>
      <c r="Z734" s="13"/>
    </row>
    <row r="735" spans="1:26" ht="12.75" customHeight="1" x14ac:dyDescent="0.2">
      <c r="A735" s="13"/>
      <c r="B735" s="293"/>
      <c r="C735" s="293"/>
      <c r="D735" s="293"/>
      <c r="E735" s="293"/>
      <c r="F735" s="293"/>
      <c r="G735" s="293"/>
      <c r="H735" s="293"/>
      <c r="I735" s="293"/>
      <c r="J735" s="293"/>
      <c r="K735" s="293"/>
      <c r="L735" s="293"/>
      <c r="M735" s="293"/>
      <c r="N735" s="293"/>
      <c r="O735" s="294"/>
      <c r="P735" s="13"/>
      <c r="Q735" s="13"/>
      <c r="R735" s="13"/>
      <c r="S735" s="13"/>
      <c r="T735" s="13"/>
      <c r="U735" s="13"/>
      <c r="V735" s="13"/>
      <c r="W735" s="13"/>
      <c r="X735" s="13"/>
      <c r="Y735" s="13"/>
      <c r="Z735" s="13"/>
    </row>
    <row r="736" spans="1:26" ht="12.75" customHeight="1" x14ac:dyDescent="0.2">
      <c r="A736" s="13"/>
      <c r="B736" s="293"/>
      <c r="C736" s="293"/>
      <c r="D736" s="293"/>
      <c r="E736" s="293"/>
      <c r="F736" s="293"/>
      <c r="G736" s="293"/>
      <c r="H736" s="293"/>
      <c r="I736" s="293"/>
      <c r="J736" s="293"/>
      <c r="K736" s="293"/>
      <c r="L736" s="293"/>
      <c r="M736" s="293"/>
      <c r="N736" s="293"/>
      <c r="O736" s="294"/>
      <c r="P736" s="13"/>
      <c r="Q736" s="13"/>
      <c r="R736" s="13"/>
      <c r="S736" s="13"/>
      <c r="T736" s="13"/>
      <c r="U736" s="13"/>
      <c r="V736" s="13"/>
      <c r="W736" s="13"/>
      <c r="X736" s="13"/>
      <c r="Y736" s="13"/>
      <c r="Z736" s="13"/>
    </row>
    <row r="737" spans="1:26" ht="12.75" customHeight="1" x14ac:dyDescent="0.2">
      <c r="A737" s="13"/>
      <c r="B737" s="293"/>
      <c r="C737" s="293"/>
      <c r="D737" s="293"/>
      <c r="E737" s="293"/>
      <c r="F737" s="293"/>
      <c r="G737" s="293"/>
      <c r="H737" s="293"/>
      <c r="I737" s="293"/>
      <c r="J737" s="293"/>
      <c r="K737" s="293"/>
      <c r="L737" s="293"/>
      <c r="M737" s="293"/>
      <c r="N737" s="293"/>
      <c r="O737" s="294"/>
      <c r="P737" s="13"/>
      <c r="Q737" s="13"/>
      <c r="R737" s="13"/>
      <c r="S737" s="13"/>
      <c r="T737" s="13"/>
      <c r="U737" s="13"/>
      <c r="V737" s="13"/>
      <c r="W737" s="13"/>
      <c r="X737" s="13"/>
      <c r="Y737" s="13"/>
      <c r="Z737" s="13"/>
    </row>
    <row r="738" spans="1:26" ht="12.75" customHeight="1" x14ac:dyDescent="0.2">
      <c r="A738" s="13"/>
      <c r="B738" s="293"/>
      <c r="C738" s="293"/>
      <c r="D738" s="293"/>
      <c r="E738" s="293"/>
      <c r="F738" s="293"/>
      <c r="G738" s="293"/>
      <c r="H738" s="293"/>
      <c r="I738" s="293"/>
      <c r="J738" s="293"/>
      <c r="K738" s="293"/>
      <c r="L738" s="293"/>
      <c r="M738" s="293"/>
      <c r="N738" s="293"/>
      <c r="O738" s="294"/>
      <c r="P738" s="13"/>
      <c r="Q738" s="13"/>
      <c r="R738" s="13"/>
      <c r="S738" s="13"/>
      <c r="T738" s="13"/>
      <c r="U738" s="13"/>
      <c r="V738" s="13"/>
      <c r="W738" s="13"/>
      <c r="X738" s="13"/>
      <c r="Y738" s="13"/>
      <c r="Z738" s="13"/>
    </row>
    <row r="739" spans="1:26" ht="12.75" customHeight="1" x14ac:dyDescent="0.2">
      <c r="A739" s="13"/>
      <c r="B739" s="293"/>
      <c r="C739" s="293"/>
      <c r="D739" s="293"/>
      <c r="E739" s="293"/>
      <c r="F739" s="293"/>
      <c r="G739" s="293"/>
      <c r="H739" s="293"/>
      <c r="I739" s="293"/>
      <c r="J739" s="293"/>
      <c r="K739" s="293"/>
      <c r="L739" s="293"/>
      <c r="M739" s="293"/>
      <c r="N739" s="293"/>
      <c r="O739" s="294"/>
      <c r="P739" s="13"/>
      <c r="Q739" s="13"/>
      <c r="R739" s="13"/>
      <c r="S739" s="13"/>
      <c r="T739" s="13"/>
      <c r="U739" s="13"/>
      <c r="V739" s="13"/>
      <c r="W739" s="13"/>
      <c r="X739" s="13"/>
      <c r="Y739" s="13"/>
      <c r="Z739" s="13"/>
    </row>
    <row r="740" spans="1:26" ht="12.75" customHeight="1" x14ac:dyDescent="0.2">
      <c r="A740" s="13"/>
      <c r="B740" s="293"/>
      <c r="C740" s="293"/>
      <c r="D740" s="293"/>
      <c r="E740" s="293"/>
      <c r="F740" s="293"/>
      <c r="G740" s="293"/>
      <c r="H740" s="293"/>
      <c r="I740" s="293"/>
      <c r="J740" s="293"/>
      <c r="K740" s="293"/>
      <c r="L740" s="293"/>
      <c r="M740" s="293"/>
      <c r="N740" s="293"/>
      <c r="O740" s="294"/>
      <c r="P740" s="13"/>
      <c r="Q740" s="13"/>
      <c r="R740" s="13"/>
      <c r="S740" s="13"/>
      <c r="T740" s="13"/>
      <c r="U740" s="13"/>
      <c r="V740" s="13"/>
      <c r="W740" s="13"/>
      <c r="X740" s="13"/>
      <c r="Y740" s="13"/>
      <c r="Z740" s="13"/>
    </row>
    <row r="741" spans="1:26" ht="12.75" customHeight="1" x14ac:dyDescent="0.2">
      <c r="A741" s="13"/>
      <c r="B741" s="293"/>
      <c r="C741" s="293"/>
      <c r="D741" s="293"/>
      <c r="E741" s="293"/>
      <c r="F741" s="293"/>
      <c r="G741" s="293"/>
      <c r="H741" s="293"/>
      <c r="I741" s="293"/>
      <c r="J741" s="293"/>
      <c r="K741" s="293"/>
      <c r="L741" s="293"/>
      <c r="M741" s="293"/>
      <c r="N741" s="293"/>
      <c r="O741" s="294"/>
      <c r="P741" s="13"/>
      <c r="Q741" s="13"/>
      <c r="R741" s="13"/>
      <c r="S741" s="13"/>
      <c r="T741" s="13"/>
      <c r="U741" s="13"/>
      <c r="V741" s="13"/>
      <c r="W741" s="13"/>
      <c r="X741" s="13"/>
      <c r="Y741" s="13"/>
      <c r="Z741" s="13"/>
    </row>
    <row r="742" spans="1:26" ht="12.75" customHeight="1" x14ac:dyDescent="0.2">
      <c r="A742" s="13"/>
      <c r="B742" s="293"/>
      <c r="C742" s="293"/>
      <c r="D742" s="293"/>
      <c r="E742" s="293"/>
      <c r="F742" s="293"/>
      <c r="G742" s="293"/>
      <c r="H742" s="293"/>
      <c r="I742" s="293"/>
      <c r="J742" s="293"/>
      <c r="K742" s="293"/>
      <c r="L742" s="293"/>
      <c r="M742" s="293"/>
      <c r="N742" s="293"/>
      <c r="O742" s="294"/>
      <c r="P742" s="13"/>
      <c r="Q742" s="13"/>
      <c r="R742" s="13"/>
      <c r="S742" s="13"/>
      <c r="T742" s="13"/>
      <c r="U742" s="13"/>
      <c r="V742" s="13"/>
      <c r="W742" s="13"/>
      <c r="X742" s="13"/>
      <c r="Y742" s="13"/>
      <c r="Z742" s="13"/>
    </row>
    <row r="743" spans="1:26" ht="12.75" customHeight="1" x14ac:dyDescent="0.2">
      <c r="A743" s="13"/>
      <c r="B743" s="293"/>
      <c r="C743" s="293"/>
      <c r="D743" s="293"/>
      <c r="E743" s="293"/>
      <c r="F743" s="293"/>
      <c r="G743" s="293"/>
      <c r="H743" s="293"/>
      <c r="I743" s="293"/>
      <c r="J743" s="293"/>
      <c r="K743" s="293"/>
      <c r="L743" s="293"/>
      <c r="M743" s="293"/>
      <c r="N743" s="293"/>
      <c r="O743" s="294"/>
      <c r="P743" s="13"/>
      <c r="Q743" s="13"/>
      <c r="R743" s="13"/>
      <c r="S743" s="13"/>
      <c r="T743" s="13"/>
      <c r="U743" s="13"/>
      <c r="V743" s="13"/>
      <c r="W743" s="13"/>
      <c r="X743" s="13"/>
      <c r="Y743" s="13"/>
      <c r="Z743" s="13"/>
    </row>
    <row r="744" spans="1:26" ht="12.75" customHeight="1" x14ac:dyDescent="0.2">
      <c r="A744" s="13"/>
      <c r="B744" s="293"/>
      <c r="C744" s="293"/>
      <c r="D744" s="293"/>
      <c r="E744" s="293"/>
      <c r="F744" s="293"/>
      <c r="G744" s="293"/>
      <c r="H744" s="293"/>
      <c r="I744" s="293"/>
      <c r="J744" s="293"/>
      <c r="K744" s="293"/>
      <c r="L744" s="293"/>
      <c r="M744" s="293"/>
      <c r="N744" s="293"/>
      <c r="O744" s="294"/>
      <c r="P744" s="13"/>
      <c r="Q744" s="13"/>
      <c r="R744" s="13"/>
      <c r="S744" s="13"/>
      <c r="T744" s="13"/>
      <c r="U744" s="13"/>
      <c r="V744" s="13"/>
      <c r="W744" s="13"/>
      <c r="X744" s="13"/>
      <c r="Y744" s="13"/>
      <c r="Z744" s="13"/>
    </row>
    <row r="745" spans="1:26" ht="12.75" customHeight="1" x14ac:dyDescent="0.2">
      <c r="A745" s="13"/>
      <c r="B745" s="293"/>
      <c r="C745" s="293"/>
      <c r="D745" s="293"/>
      <c r="E745" s="293"/>
      <c r="F745" s="293"/>
      <c r="G745" s="293"/>
      <c r="H745" s="293"/>
      <c r="I745" s="293"/>
      <c r="J745" s="293"/>
      <c r="K745" s="293"/>
      <c r="L745" s="293"/>
      <c r="M745" s="293"/>
      <c r="N745" s="293"/>
      <c r="O745" s="294"/>
      <c r="P745" s="13"/>
      <c r="Q745" s="13"/>
      <c r="R745" s="13"/>
      <c r="S745" s="13"/>
      <c r="T745" s="13"/>
      <c r="U745" s="13"/>
      <c r="V745" s="13"/>
      <c r="W745" s="13"/>
      <c r="X745" s="13"/>
      <c r="Y745" s="13"/>
      <c r="Z745" s="13"/>
    </row>
    <row r="746" spans="1:26" ht="12.75" customHeight="1" x14ac:dyDescent="0.2">
      <c r="A746" s="13"/>
      <c r="B746" s="293"/>
      <c r="C746" s="293"/>
      <c r="D746" s="293"/>
      <c r="E746" s="293"/>
      <c r="F746" s="293"/>
      <c r="G746" s="293"/>
      <c r="H746" s="293"/>
      <c r="I746" s="293"/>
      <c r="J746" s="293"/>
      <c r="K746" s="293"/>
      <c r="L746" s="293"/>
      <c r="M746" s="293"/>
      <c r="N746" s="293"/>
      <c r="O746" s="294"/>
      <c r="P746" s="13"/>
      <c r="Q746" s="13"/>
      <c r="R746" s="13"/>
      <c r="S746" s="13"/>
      <c r="T746" s="13"/>
      <c r="U746" s="13"/>
      <c r="V746" s="13"/>
      <c r="W746" s="13"/>
      <c r="X746" s="13"/>
      <c r="Y746" s="13"/>
      <c r="Z746" s="13"/>
    </row>
    <row r="747" spans="1:26" ht="12.75" customHeight="1" x14ac:dyDescent="0.2">
      <c r="A747" s="13"/>
      <c r="B747" s="293"/>
      <c r="C747" s="293"/>
      <c r="D747" s="293"/>
      <c r="E747" s="293"/>
      <c r="F747" s="293"/>
      <c r="G747" s="293"/>
      <c r="H747" s="293"/>
      <c r="I747" s="293"/>
      <c r="J747" s="293"/>
      <c r="K747" s="293"/>
      <c r="L747" s="293"/>
      <c r="M747" s="293"/>
      <c r="N747" s="293"/>
      <c r="O747" s="294"/>
      <c r="P747" s="13"/>
      <c r="Q747" s="13"/>
      <c r="R747" s="13"/>
      <c r="S747" s="13"/>
      <c r="T747" s="13"/>
      <c r="U747" s="13"/>
      <c r="V747" s="13"/>
      <c r="W747" s="13"/>
      <c r="X747" s="13"/>
      <c r="Y747" s="13"/>
      <c r="Z747" s="13"/>
    </row>
    <row r="748" spans="1:26" ht="12.75" customHeight="1" x14ac:dyDescent="0.2">
      <c r="A748" s="13"/>
      <c r="B748" s="293"/>
      <c r="C748" s="293"/>
      <c r="D748" s="293"/>
      <c r="E748" s="293"/>
      <c r="F748" s="293"/>
      <c r="G748" s="293"/>
      <c r="H748" s="293"/>
      <c r="I748" s="293"/>
      <c r="J748" s="293"/>
      <c r="K748" s="293"/>
      <c r="L748" s="293"/>
      <c r="M748" s="293"/>
      <c r="N748" s="293"/>
      <c r="O748" s="294"/>
      <c r="P748" s="13"/>
      <c r="Q748" s="13"/>
      <c r="R748" s="13"/>
      <c r="S748" s="13"/>
      <c r="T748" s="13"/>
      <c r="U748" s="13"/>
      <c r="V748" s="13"/>
      <c r="W748" s="13"/>
      <c r="X748" s="13"/>
      <c r="Y748" s="13"/>
      <c r="Z748" s="13"/>
    </row>
    <row r="749" spans="1:26" ht="12.75" customHeight="1" x14ac:dyDescent="0.2">
      <c r="A749" s="13"/>
      <c r="B749" s="293"/>
      <c r="C749" s="293"/>
      <c r="D749" s="293"/>
      <c r="E749" s="293"/>
      <c r="F749" s="293"/>
      <c r="G749" s="293"/>
      <c r="H749" s="293"/>
      <c r="I749" s="293"/>
      <c r="J749" s="293"/>
      <c r="K749" s="293"/>
      <c r="L749" s="293"/>
      <c r="M749" s="293"/>
      <c r="N749" s="293"/>
      <c r="O749" s="294"/>
      <c r="P749" s="13"/>
      <c r="Q749" s="13"/>
      <c r="R749" s="13"/>
      <c r="S749" s="13"/>
      <c r="T749" s="13"/>
      <c r="U749" s="13"/>
      <c r="V749" s="13"/>
      <c r="W749" s="13"/>
      <c r="X749" s="13"/>
      <c r="Y749" s="13"/>
      <c r="Z749" s="13"/>
    </row>
    <row r="750" spans="1:26" ht="12.75" customHeight="1" x14ac:dyDescent="0.2">
      <c r="A750" s="13"/>
      <c r="B750" s="293"/>
      <c r="C750" s="293"/>
      <c r="D750" s="293"/>
      <c r="E750" s="293"/>
      <c r="F750" s="293"/>
      <c r="G750" s="293"/>
      <c r="H750" s="293"/>
      <c r="I750" s="293"/>
      <c r="J750" s="293"/>
      <c r="K750" s="293"/>
      <c r="L750" s="293"/>
      <c r="M750" s="293"/>
      <c r="N750" s="293"/>
      <c r="O750" s="294"/>
      <c r="P750" s="13"/>
      <c r="Q750" s="13"/>
      <c r="R750" s="13"/>
      <c r="S750" s="13"/>
      <c r="T750" s="13"/>
      <c r="U750" s="13"/>
      <c r="V750" s="13"/>
      <c r="W750" s="13"/>
      <c r="X750" s="13"/>
      <c r="Y750" s="13"/>
      <c r="Z750" s="13"/>
    </row>
    <row r="751" spans="1:26" ht="12.75" customHeight="1" x14ac:dyDescent="0.2">
      <c r="A751" s="13"/>
      <c r="B751" s="293"/>
      <c r="C751" s="293"/>
      <c r="D751" s="293"/>
      <c r="E751" s="293"/>
      <c r="F751" s="293"/>
      <c r="G751" s="293"/>
      <c r="H751" s="293"/>
      <c r="I751" s="293"/>
      <c r="J751" s="293"/>
      <c r="K751" s="293"/>
      <c r="L751" s="293"/>
      <c r="M751" s="293"/>
      <c r="N751" s="293"/>
      <c r="O751" s="294"/>
      <c r="P751" s="13"/>
      <c r="Q751" s="13"/>
      <c r="R751" s="13"/>
      <c r="S751" s="13"/>
      <c r="T751" s="13"/>
      <c r="U751" s="13"/>
      <c r="V751" s="13"/>
      <c r="W751" s="13"/>
      <c r="X751" s="13"/>
      <c r="Y751" s="13"/>
      <c r="Z751" s="13"/>
    </row>
    <row r="752" spans="1:26" ht="12.75" customHeight="1" x14ac:dyDescent="0.2">
      <c r="A752" s="13"/>
      <c r="B752" s="293"/>
      <c r="C752" s="293"/>
      <c r="D752" s="293"/>
      <c r="E752" s="293"/>
      <c r="F752" s="293"/>
      <c r="G752" s="293"/>
      <c r="H752" s="293"/>
      <c r="I752" s="293"/>
      <c r="J752" s="293"/>
      <c r="K752" s="293"/>
      <c r="L752" s="293"/>
      <c r="M752" s="293"/>
      <c r="N752" s="293"/>
      <c r="O752" s="294"/>
      <c r="P752" s="13"/>
      <c r="Q752" s="13"/>
      <c r="R752" s="13"/>
      <c r="S752" s="13"/>
      <c r="T752" s="13"/>
      <c r="U752" s="13"/>
      <c r="V752" s="13"/>
      <c r="W752" s="13"/>
      <c r="X752" s="13"/>
      <c r="Y752" s="13"/>
      <c r="Z752" s="13"/>
    </row>
    <row r="753" spans="1:26" ht="12.75" customHeight="1" x14ac:dyDescent="0.2">
      <c r="A753" s="13"/>
      <c r="B753" s="293"/>
      <c r="C753" s="293"/>
      <c r="D753" s="293"/>
      <c r="E753" s="293"/>
      <c r="F753" s="293"/>
      <c r="G753" s="293"/>
      <c r="H753" s="293"/>
      <c r="I753" s="293"/>
      <c r="J753" s="293"/>
      <c r="K753" s="293"/>
      <c r="L753" s="293"/>
      <c r="M753" s="293"/>
      <c r="N753" s="293"/>
      <c r="O753" s="294"/>
      <c r="P753" s="13"/>
      <c r="Q753" s="13"/>
      <c r="R753" s="13"/>
      <c r="S753" s="13"/>
      <c r="T753" s="13"/>
      <c r="U753" s="13"/>
      <c r="V753" s="13"/>
      <c r="W753" s="13"/>
      <c r="X753" s="13"/>
      <c r="Y753" s="13"/>
      <c r="Z753" s="13"/>
    </row>
    <row r="754" spans="1:26" ht="12.75" customHeight="1" x14ac:dyDescent="0.2">
      <c r="A754" s="13"/>
      <c r="B754" s="293"/>
      <c r="C754" s="293"/>
      <c r="D754" s="293"/>
      <c r="E754" s="293"/>
      <c r="F754" s="293"/>
      <c r="G754" s="293"/>
      <c r="H754" s="293"/>
      <c r="I754" s="293"/>
      <c r="J754" s="293"/>
      <c r="K754" s="293"/>
      <c r="L754" s="293"/>
      <c r="M754" s="293"/>
      <c r="N754" s="293"/>
      <c r="O754" s="294"/>
      <c r="P754" s="13"/>
      <c r="Q754" s="13"/>
      <c r="R754" s="13"/>
      <c r="S754" s="13"/>
      <c r="T754" s="13"/>
      <c r="U754" s="13"/>
      <c r="V754" s="13"/>
      <c r="W754" s="13"/>
      <c r="X754" s="13"/>
      <c r="Y754" s="13"/>
      <c r="Z754" s="13"/>
    </row>
    <row r="755" spans="1:26" ht="12.75" customHeight="1" x14ac:dyDescent="0.2">
      <c r="A755" s="13"/>
      <c r="B755" s="293"/>
      <c r="C755" s="293"/>
      <c r="D755" s="293"/>
      <c r="E755" s="293"/>
      <c r="F755" s="293"/>
      <c r="G755" s="293"/>
      <c r="H755" s="293"/>
      <c r="I755" s="293"/>
      <c r="J755" s="293"/>
      <c r="K755" s="293"/>
      <c r="L755" s="293"/>
      <c r="M755" s="293"/>
      <c r="N755" s="293"/>
      <c r="O755" s="294"/>
      <c r="P755" s="13"/>
      <c r="Q755" s="13"/>
      <c r="R755" s="13"/>
      <c r="S755" s="13"/>
      <c r="T755" s="13"/>
      <c r="U755" s="13"/>
      <c r="V755" s="13"/>
      <c r="W755" s="13"/>
      <c r="X755" s="13"/>
      <c r="Y755" s="13"/>
      <c r="Z755" s="13"/>
    </row>
    <row r="756" spans="1:26" ht="12.75" customHeight="1" x14ac:dyDescent="0.2">
      <c r="A756" s="13"/>
      <c r="B756" s="293"/>
      <c r="C756" s="293"/>
      <c r="D756" s="293"/>
      <c r="E756" s="293"/>
      <c r="F756" s="293"/>
      <c r="G756" s="293"/>
      <c r="H756" s="293"/>
      <c r="I756" s="293"/>
      <c r="J756" s="293"/>
      <c r="K756" s="293"/>
      <c r="L756" s="293"/>
      <c r="M756" s="293"/>
      <c r="N756" s="293"/>
      <c r="O756" s="294"/>
      <c r="P756" s="13"/>
      <c r="Q756" s="13"/>
      <c r="R756" s="13"/>
      <c r="S756" s="13"/>
      <c r="T756" s="13"/>
      <c r="U756" s="13"/>
      <c r="V756" s="13"/>
      <c r="W756" s="13"/>
      <c r="X756" s="13"/>
      <c r="Y756" s="13"/>
      <c r="Z756" s="13"/>
    </row>
    <row r="757" spans="1:26" ht="12.75" customHeight="1" x14ac:dyDescent="0.2">
      <c r="A757" s="13"/>
      <c r="B757" s="293"/>
      <c r="C757" s="293"/>
      <c r="D757" s="293"/>
      <c r="E757" s="293"/>
      <c r="F757" s="293"/>
      <c r="G757" s="293"/>
      <c r="H757" s="293"/>
      <c r="I757" s="293"/>
      <c r="J757" s="293"/>
      <c r="K757" s="293"/>
      <c r="L757" s="293"/>
      <c r="M757" s="293"/>
      <c r="N757" s="293"/>
      <c r="O757" s="294"/>
      <c r="P757" s="13"/>
      <c r="Q757" s="13"/>
      <c r="R757" s="13"/>
      <c r="S757" s="13"/>
      <c r="T757" s="13"/>
      <c r="U757" s="13"/>
      <c r="V757" s="13"/>
      <c r="W757" s="13"/>
      <c r="X757" s="13"/>
      <c r="Y757" s="13"/>
      <c r="Z757" s="13"/>
    </row>
    <row r="758" spans="1:26" ht="12.75" customHeight="1" x14ac:dyDescent="0.2">
      <c r="A758" s="13"/>
      <c r="B758" s="293"/>
      <c r="C758" s="293"/>
      <c r="D758" s="293"/>
      <c r="E758" s="293"/>
      <c r="F758" s="293"/>
      <c r="G758" s="293"/>
      <c r="H758" s="293"/>
      <c r="I758" s="293"/>
      <c r="J758" s="293"/>
      <c r="K758" s="293"/>
      <c r="L758" s="293"/>
      <c r="M758" s="293"/>
      <c r="N758" s="293"/>
      <c r="O758" s="294"/>
      <c r="P758" s="13"/>
      <c r="Q758" s="13"/>
      <c r="R758" s="13"/>
      <c r="S758" s="13"/>
      <c r="T758" s="13"/>
      <c r="U758" s="13"/>
      <c r="V758" s="13"/>
      <c r="W758" s="13"/>
      <c r="X758" s="13"/>
      <c r="Y758" s="13"/>
      <c r="Z758" s="13"/>
    </row>
    <row r="759" spans="1:26" ht="12.75" customHeight="1" x14ac:dyDescent="0.2">
      <c r="A759" s="13"/>
      <c r="B759" s="293"/>
      <c r="C759" s="293"/>
      <c r="D759" s="293"/>
      <c r="E759" s="293"/>
      <c r="F759" s="293"/>
      <c r="G759" s="293"/>
      <c r="H759" s="293"/>
      <c r="I759" s="293"/>
      <c r="J759" s="293"/>
      <c r="K759" s="293"/>
      <c r="L759" s="293"/>
      <c r="M759" s="293"/>
      <c r="N759" s="293"/>
      <c r="O759" s="294"/>
      <c r="P759" s="13"/>
      <c r="Q759" s="13"/>
      <c r="R759" s="13"/>
      <c r="S759" s="13"/>
      <c r="T759" s="13"/>
      <c r="U759" s="13"/>
      <c r="V759" s="13"/>
      <c r="W759" s="13"/>
      <c r="X759" s="13"/>
      <c r="Y759" s="13"/>
      <c r="Z759" s="13"/>
    </row>
    <row r="760" spans="1:26" ht="12.75" customHeight="1" x14ac:dyDescent="0.2">
      <c r="A760" s="13"/>
      <c r="B760" s="293"/>
      <c r="C760" s="293"/>
      <c r="D760" s="293"/>
      <c r="E760" s="293"/>
      <c r="F760" s="293"/>
      <c r="G760" s="293"/>
      <c r="H760" s="293"/>
      <c r="I760" s="293"/>
      <c r="J760" s="293"/>
      <c r="K760" s="293"/>
      <c r="L760" s="293"/>
      <c r="M760" s="293"/>
      <c r="N760" s="293"/>
      <c r="O760" s="294"/>
      <c r="P760" s="13"/>
      <c r="Q760" s="13"/>
      <c r="R760" s="13"/>
      <c r="S760" s="13"/>
      <c r="T760" s="13"/>
      <c r="U760" s="13"/>
      <c r="V760" s="13"/>
      <c r="W760" s="13"/>
      <c r="X760" s="13"/>
      <c r="Y760" s="13"/>
      <c r="Z760" s="13"/>
    </row>
    <row r="761" spans="1:26" ht="12.75" customHeight="1" x14ac:dyDescent="0.2">
      <c r="A761" s="13"/>
      <c r="B761" s="293"/>
      <c r="C761" s="293"/>
      <c r="D761" s="293"/>
      <c r="E761" s="293"/>
      <c r="F761" s="293"/>
      <c r="G761" s="293"/>
      <c r="H761" s="293"/>
      <c r="I761" s="293"/>
      <c r="J761" s="293"/>
      <c r="K761" s="293"/>
      <c r="L761" s="293"/>
      <c r="M761" s="293"/>
      <c r="N761" s="293"/>
      <c r="O761" s="294"/>
      <c r="P761" s="13"/>
      <c r="Q761" s="13"/>
      <c r="R761" s="13"/>
      <c r="S761" s="13"/>
      <c r="T761" s="13"/>
      <c r="U761" s="13"/>
      <c r="V761" s="13"/>
      <c r="W761" s="13"/>
      <c r="X761" s="13"/>
      <c r="Y761" s="13"/>
      <c r="Z761" s="13"/>
    </row>
    <row r="762" spans="1:26" ht="12.75" customHeight="1" x14ac:dyDescent="0.2">
      <c r="A762" s="13"/>
      <c r="B762" s="293"/>
      <c r="C762" s="293"/>
      <c r="D762" s="293"/>
      <c r="E762" s="293"/>
      <c r="F762" s="293"/>
      <c r="G762" s="293"/>
      <c r="H762" s="293"/>
      <c r="I762" s="293"/>
      <c r="J762" s="293"/>
      <c r="K762" s="293"/>
      <c r="L762" s="293"/>
      <c r="M762" s="293"/>
      <c r="N762" s="293"/>
      <c r="O762" s="294"/>
      <c r="P762" s="13"/>
      <c r="Q762" s="13"/>
      <c r="R762" s="13"/>
      <c r="S762" s="13"/>
      <c r="T762" s="13"/>
      <c r="U762" s="13"/>
      <c r="V762" s="13"/>
      <c r="W762" s="13"/>
      <c r="X762" s="13"/>
      <c r="Y762" s="13"/>
      <c r="Z762" s="13"/>
    </row>
    <row r="763" spans="1:26" ht="12.75" customHeight="1" x14ac:dyDescent="0.2">
      <c r="A763" s="13"/>
      <c r="B763" s="293"/>
      <c r="C763" s="293"/>
      <c r="D763" s="293"/>
      <c r="E763" s="293"/>
      <c r="F763" s="293"/>
      <c r="G763" s="293"/>
      <c r="H763" s="293"/>
      <c r="I763" s="293"/>
      <c r="J763" s="293"/>
      <c r="K763" s="293"/>
      <c r="L763" s="293"/>
      <c r="M763" s="293"/>
      <c r="N763" s="293"/>
      <c r="O763" s="294"/>
      <c r="P763" s="13"/>
      <c r="Q763" s="13"/>
      <c r="R763" s="13"/>
      <c r="S763" s="13"/>
      <c r="T763" s="13"/>
      <c r="U763" s="13"/>
      <c r="V763" s="13"/>
      <c r="W763" s="13"/>
      <c r="X763" s="13"/>
      <c r="Y763" s="13"/>
      <c r="Z763" s="13"/>
    </row>
    <row r="764" spans="1:26" ht="12.75" customHeight="1" x14ac:dyDescent="0.2">
      <c r="A764" s="13"/>
      <c r="B764" s="293"/>
      <c r="C764" s="293"/>
      <c r="D764" s="293"/>
      <c r="E764" s="293"/>
      <c r="F764" s="293"/>
      <c r="G764" s="293"/>
      <c r="H764" s="293"/>
      <c r="I764" s="293"/>
      <c r="J764" s="293"/>
      <c r="K764" s="293"/>
      <c r="L764" s="293"/>
      <c r="M764" s="293"/>
      <c r="N764" s="293"/>
      <c r="O764" s="294"/>
      <c r="P764" s="13"/>
      <c r="Q764" s="13"/>
      <c r="R764" s="13"/>
      <c r="S764" s="13"/>
      <c r="T764" s="13"/>
      <c r="U764" s="13"/>
      <c r="V764" s="13"/>
      <c r="W764" s="13"/>
      <c r="X764" s="13"/>
      <c r="Y764" s="13"/>
      <c r="Z764" s="13"/>
    </row>
    <row r="765" spans="1:26" ht="12.75" customHeight="1" x14ac:dyDescent="0.2">
      <c r="A765" s="13"/>
      <c r="B765" s="293"/>
      <c r="C765" s="293"/>
      <c r="D765" s="293"/>
      <c r="E765" s="293"/>
      <c r="F765" s="293"/>
      <c r="G765" s="293"/>
      <c r="H765" s="293"/>
      <c r="I765" s="293"/>
      <c r="J765" s="293"/>
      <c r="K765" s="293"/>
      <c r="L765" s="293"/>
      <c r="M765" s="293"/>
      <c r="N765" s="293"/>
      <c r="O765" s="294"/>
      <c r="P765" s="13"/>
      <c r="Q765" s="13"/>
      <c r="R765" s="13"/>
      <c r="S765" s="13"/>
      <c r="T765" s="13"/>
      <c r="U765" s="13"/>
      <c r="V765" s="13"/>
      <c r="W765" s="13"/>
      <c r="X765" s="13"/>
      <c r="Y765" s="13"/>
      <c r="Z765" s="13"/>
    </row>
    <row r="766" spans="1:26" ht="12.75" customHeight="1" x14ac:dyDescent="0.2">
      <c r="A766" s="13"/>
      <c r="B766" s="293"/>
      <c r="C766" s="293"/>
      <c r="D766" s="293"/>
      <c r="E766" s="293"/>
      <c r="F766" s="293"/>
      <c r="G766" s="293"/>
      <c r="H766" s="293"/>
      <c r="I766" s="293"/>
      <c r="J766" s="293"/>
      <c r="K766" s="293"/>
      <c r="L766" s="293"/>
      <c r="M766" s="293"/>
      <c r="N766" s="293"/>
      <c r="O766" s="294"/>
      <c r="P766" s="13"/>
      <c r="Q766" s="13"/>
      <c r="R766" s="13"/>
      <c r="S766" s="13"/>
      <c r="T766" s="13"/>
      <c r="U766" s="13"/>
      <c r="V766" s="13"/>
      <c r="W766" s="13"/>
      <c r="X766" s="13"/>
      <c r="Y766" s="13"/>
      <c r="Z766" s="13"/>
    </row>
    <row r="767" spans="1:26" ht="12.75" customHeight="1" x14ac:dyDescent="0.2">
      <c r="A767" s="13"/>
      <c r="B767" s="293"/>
      <c r="C767" s="293"/>
      <c r="D767" s="293"/>
      <c r="E767" s="293"/>
      <c r="F767" s="293"/>
      <c r="G767" s="293"/>
      <c r="H767" s="293"/>
      <c r="I767" s="293"/>
      <c r="J767" s="293"/>
      <c r="K767" s="293"/>
      <c r="L767" s="293"/>
      <c r="M767" s="293"/>
      <c r="N767" s="293"/>
      <c r="O767" s="294"/>
      <c r="P767" s="13"/>
      <c r="Q767" s="13"/>
      <c r="R767" s="13"/>
      <c r="S767" s="13"/>
      <c r="T767" s="13"/>
      <c r="U767" s="13"/>
      <c r="V767" s="13"/>
      <c r="W767" s="13"/>
      <c r="X767" s="13"/>
      <c r="Y767" s="13"/>
      <c r="Z767" s="13"/>
    </row>
    <row r="768" spans="1:26" ht="12.75" customHeight="1" x14ac:dyDescent="0.2">
      <c r="A768" s="13"/>
      <c r="B768" s="293"/>
      <c r="C768" s="293"/>
      <c r="D768" s="293"/>
      <c r="E768" s="293"/>
      <c r="F768" s="293"/>
      <c r="G768" s="293"/>
      <c r="H768" s="293"/>
      <c r="I768" s="293"/>
      <c r="J768" s="293"/>
      <c r="K768" s="293"/>
      <c r="L768" s="293"/>
      <c r="M768" s="293"/>
      <c r="N768" s="293"/>
      <c r="O768" s="294"/>
      <c r="P768" s="13"/>
      <c r="Q768" s="13"/>
      <c r="R768" s="13"/>
      <c r="S768" s="13"/>
      <c r="T768" s="13"/>
      <c r="U768" s="13"/>
      <c r="V768" s="13"/>
      <c r="W768" s="13"/>
      <c r="X768" s="13"/>
      <c r="Y768" s="13"/>
      <c r="Z768" s="13"/>
    </row>
    <row r="769" spans="1:26" ht="12.75" customHeight="1" x14ac:dyDescent="0.2">
      <c r="A769" s="13"/>
      <c r="B769" s="293"/>
      <c r="C769" s="293"/>
      <c r="D769" s="293"/>
      <c r="E769" s="293"/>
      <c r="F769" s="293"/>
      <c r="G769" s="293"/>
      <c r="H769" s="293"/>
      <c r="I769" s="293"/>
      <c r="J769" s="293"/>
      <c r="K769" s="293"/>
      <c r="L769" s="293"/>
      <c r="M769" s="293"/>
      <c r="N769" s="293"/>
      <c r="O769" s="294"/>
      <c r="P769" s="13"/>
      <c r="Q769" s="13"/>
      <c r="R769" s="13"/>
      <c r="S769" s="13"/>
      <c r="T769" s="13"/>
      <c r="U769" s="13"/>
      <c r="V769" s="13"/>
      <c r="W769" s="13"/>
      <c r="X769" s="13"/>
      <c r="Y769" s="13"/>
      <c r="Z769" s="13"/>
    </row>
    <row r="770" spans="1:26" ht="12.75" customHeight="1" x14ac:dyDescent="0.2">
      <c r="A770" s="13"/>
      <c r="B770" s="293"/>
      <c r="C770" s="293"/>
      <c r="D770" s="293"/>
      <c r="E770" s="293"/>
      <c r="F770" s="293"/>
      <c r="G770" s="293"/>
      <c r="H770" s="293"/>
      <c r="I770" s="293"/>
      <c r="J770" s="293"/>
      <c r="K770" s="293"/>
      <c r="L770" s="293"/>
      <c r="M770" s="293"/>
      <c r="N770" s="293"/>
      <c r="O770" s="294"/>
      <c r="P770" s="13"/>
      <c r="Q770" s="13"/>
      <c r="R770" s="13"/>
      <c r="S770" s="13"/>
      <c r="T770" s="13"/>
      <c r="U770" s="13"/>
      <c r="V770" s="13"/>
      <c r="W770" s="13"/>
      <c r="X770" s="13"/>
      <c r="Y770" s="13"/>
      <c r="Z770" s="13"/>
    </row>
    <row r="771" spans="1:26" ht="12.75" customHeight="1" x14ac:dyDescent="0.2">
      <c r="A771" s="13"/>
      <c r="B771" s="293"/>
      <c r="C771" s="293"/>
      <c r="D771" s="293"/>
      <c r="E771" s="293"/>
      <c r="F771" s="293"/>
      <c r="G771" s="293"/>
      <c r="H771" s="293"/>
      <c r="I771" s="293"/>
      <c r="J771" s="293"/>
      <c r="K771" s="293"/>
      <c r="L771" s="293"/>
      <c r="M771" s="293"/>
      <c r="N771" s="293"/>
      <c r="O771" s="294"/>
      <c r="P771" s="13"/>
      <c r="Q771" s="13"/>
      <c r="R771" s="13"/>
      <c r="S771" s="13"/>
      <c r="T771" s="13"/>
      <c r="U771" s="13"/>
      <c r="V771" s="13"/>
      <c r="W771" s="13"/>
      <c r="X771" s="13"/>
      <c r="Y771" s="13"/>
      <c r="Z771" s="13"/>
    </row>
    <row r="772" spans="1:26" ht="12.75" customHeight="1" x14ac:dyDescent="0.2">
      <c r="A772" s="13"/>
      <c r="B772" s="293"/>
      <c r="C772" s="293"/>
      <c r="D772" s="293"/>
      <c r="E772" s="293"/>
      <c r="F772" s="293"/>
      <c r="G772" s="293"/>
      <c r="H772" s="293"/>
      <c r="I772" s="293"/>
      <c r="J772" s="293"/>
      <c r="K772" s="293"/>
      <c r="L772" s="293"/>
      <c r="M772" s="293"/>
      <c r="N772" s="293"/>
      <c r="O772" s="294"/>
      <c r="P772" s="13"/>
      <c r="Q772" s="13"/>
      <c r="R772" s="13"/>
      <c r="S772" s="13"/>
      <c r="T772" s="13"/>
      <c r="U772" s="13"/>
      <c r="V772" s="13"/>
      <c r="W772" s="13"/>
      <c r="X772" s="13"/>
      <c r="Y772" s="13"/>
      <c r="Z772" s="13"/>
    </row>
    <row r="773" spans="1:26" ht="12.75" customHeight="1" x14ac:dyDescent="0.2">
      <c r="A773" s="13"/>
      <c r="B773" s="293"/>
      <c r="C773" s="293"/>
      <c r="D773" s="293"/>
      <c r="E773" s="293"/>
      <c r="F773" s="293"/>
      <c r="G773" s="293"/>
      <c r="H773" s="293"/>
      <c r="I773" s="293"/>
      <c r="J773" s="293"/>
      <c r="K773" s="293"/>
      <c r="L773" s="293"/>
      <c r="M773" s="293"/>
      <c r="N773" s="293"/>
      <c r="O773" s="294"/>
      <c r="P773" s="13"/>
      <c r="Q773" s="13"/>
      <c r="R773" s="13"/>
      <c r="S773" s="13"/>
      <c r="T773" s="13"/>
      <c r="U773" s="13"/>
      <c r="V773" s="13"/>
      <c r="W773" s="13"/>
      <c r="X773" s="13"/>
      <c r="Y773" s="13"/>
      <c r="Z773" s="13"/>
    </row>
    <row r="774" spans="1:26" ht="12.75" customHeight="1" x14ac:dyDescent="0.2">
      <c r="A774" s="13"/>
      <c r="B774" s="293"/>
      <c r="C774" s="293"/>
      <c r="D774" s="293"/>
      <c r="E774" s="293"/>
      <c r="F774" s="293"/>
      <c r="G774" s="293"/>
      <c r="H774" s="293"/>
      <c r="I774" s="293"/>
      <c r="J774" s="293"/>
      <c r="K774" s="293"/>
      <c r="L774" s="293"/>
      <c r="M774" s="293"/>
      <c r="N774" s="293"/>
      <c r="O774" s="294"/>
      <c r="P774" s="13"/>
      <c r="Q774" s="13"/>
      <c r="R774" s="13"/>
      <c r="S774" s="13"/>
      <c r="T774" s="13"/>
      <c r="U774" s="13"/>
      <c r="V774" s="13"/>
      <c r="W774" s="13"/>
      <c r="X774" s="13"/>
      <c r="Y774" s="13"/>
      <c r="Z774" s="13"/>
    </row>
    <row r="775" spans="1:26" ht="12.75" customHeight="1" x14ac:dyDescent="0.2">
      <c r="A775" s="13"/>
      <c r="B775" s="293"/>
      <c r="C775" s="293"/>
      <c r="D775" s="293"/>
      <c r="E775" s="293"/>
      <c r="F775" s="293"/>
      <c r="G775" s="293"/>
      <c r="H775" s="293"/>
      <c r="I775" s="293"/>
      <c r="J775" s="293"/>
      <c r="K775" s="293"/>
      <c r="L775" s="293"/>
      <c r="M775" s="293"/>
      <c r="N775" s="293"/>
      <c r="O775" s="294"/>
      <c r="P775" s="13"/>
      <c r="Q775" s="13"/>
      <c r="R775" s="13"/>
      <c r="S775" s="13"/>
      <c r="T775" s="13"/>
      <c r="U775" s="13"/>
      <c r="V775" s="13"/>
      <c r="W775" s="13"/>
      <c r="X775" s="13"/>
      <c r="Y775" s="13"/>
      <c r="Z775" s="13"/>
    </row>
    <row r="776" spans="1:26" ht="12.75" customHeight="1" x14ac:dyDescent="0.2">
      <c r="A776" s="13"/>
      <c r="B776" s="293"/>
      <c r="C776" s="293"/>
      <c r="D776" s="293"/>
      <c r="E776" s="293"/>
      <c r="F776" s="293"/>
      <c r="G776" s="293"/>
      <c r="H776" s="293"/>
      <c r="I776" s="293"/>
      <c r="J776" s="293"/>
      <c r="K776" s="293"/>
      <c r="L776" s="293"/>
      <c r="M776" s="293"/>
      <c r="N776" s="293"/>
      <c r="O776" s="294"/>
      <c r="P776" s="13"/>
      <c r="Q776" s="13"/>
      <c r="R776" s="13"/>
      <c r="S776" s="13"/>
      <c r="T776" s="13"/>
      <c r="U776" s="13"/>
      <c r="V776" s="13"/>
      <c r="W776" s="13"/>
      <c r="X776" s="13"/>
      <c r="Y776" s="13"/>
      <c r="Z776" s="13"/>
    </row>
    <row r="777" spans="1:26" ht="12.75" customHeight="1" x14ac:dyDescent="0.2">
      <c r="A777" s="13"/>
      <c r="B777" s="293"/>
      <c r="C777" s="293"/>
      <c r="D777" s="293"/>
      <c r="E777" s="293"/>
      <c r="F777" s="293"/>
      <c r="G777" s="293"/>
      <c r="H777" s="293"/>
      <c r="I777" s="293"/>
      <c r="J777" s="293"/>
      <c r="K777" s="293"/>
      <c r="L777" s="293"/>
      <c r="M777" s="293"/>
      <c r="N777" s="293"/>
      <c r="O777" s="294"/>
      <c r="P777" s="13"/>
      <c r="Q777" s="13"/>
      <c r="R777" s="13"/>
      <c r="S777" s="13"/>
      <c r="T777" s="13"/>
      <c r="U777" s="13"/>
      <c r="V777" s="13"/>
      <c r="W777" s="13"/>
      <c r="X777" s="13"/>
      <c r="Y777" s="13"/>
      <c r="Z777" s="13"/>
    </row>
    <row r="778" spans="1:26" ht="12.75" customHeight="1" x14ac:dyDescent="0.2">
      <c r="A778" s="13"/>
      <c r="B778" s="293"/>
      <c r="C778" s="293"/>
      <c r="D778" s="293"/>
      <c r="E778" s="293"/>
      <c r="F778" s="293"/>
      <c r="G778" s="293"/>
      <c r="H778" s="293"/>
      <c r="I778" s="293"/>
      <c r="J778" s="293"/>
      <c r="K778" s="293"/>
      <c r="L778" s="293"/>
      <c r="M778" s="293"/>
      <c r="N778" s="293"/>
      <c r="O778" s="294"/>
      <c r="P778" s="13"/>
      <c r="Q778" s="13"/>
      <c r="R778" s="13"/>
      <c r="S778" s="13"/>
      <c r="T778" s="13"/>
      <c r="U778" s="13"/>
      <c r="V778" s="13"/>
      <c r="W778" s="13"/>
      <c r="X778" s="13"/>
      <c r="Y778" s="13"/>
      <c r="Z778" s="13"/>
    </row>
    <row r="779" spans="1:26" ht="12.75" customHeight="1" x14ac:dyDescent="0.2">
      <c r="A779" s="13"/>
      <c r="B779" s="293"/>
      <c r="C779" s="293"/>
      <c r="D779" s="293"/>
      <c r="E779" s="293"/>
      <c r="F779" s="293"/>
      <c r="G779" s="293"/>
      <c r="H779" s="293"/>
      <c r="I779" s="293"/>
      <c r="J779" s="293"/>
      <c r="K779" s="293"/>
      <c r="L779" s="293"/>
      <c r="M779" s="293"/>
      <c r="N779" s="293"/>
      <c r="O779" s="294"/>
      <c r="P779" s="13"/>
      <c r="Q779" s="13"/>
      <c r="R779" s="13"/>
      <c r="S779" s="13"/>
      <c r="T779" s="13"/>
      <c r="U779" s="13"/>
      <c r="V779" s="13"/>
      <c r="W779" s="13"/>
      <c r="X779" s="13"/>
      <c r="Y779" s="13"/>
      <c r="Z779" s="13"/>
    </row>
    <row r="780" spans="1:26" ht="12.75" customHeight="1" x14ac:dyDescent="0.2">
      <c r="A780" s="13"/>
      <c r="B780" s="293"/>
      <c r="C780" s="293"/>
      <c r="D780" s="293"/>
      <c r="E780" s="293"/>
      <c r="F780" s="293"/>
      <c r="G780" s="293"/>
      <c r="H780" s="293"/>
      <c r="I780" s="293"/>
      <c r="J780" s="293"/>
      <c r="K780" s="293"/>
      <c r="L780" s="293"/>
      <c r="M780" s="293"/>
      <c r="N780" s="293"/>
      <c r="O780" s="294"/>
      <c r="P780" s="13"/>
      <c r="Q780" s="13"/>
      <c r="R780" s="13"/>
      <c r="S780" s="13"/>
      <c r="T780" s="13"/>
      <c r="U780" s="13"/>
      <c r="V780" s="13"/>
      <c r="W780" s="13"/>
      <c r="X780" s="13"/>
      <c r="Y780" s="13"/>
      <c r="Z780" s="13"/>
    </row>
    <row r="781" spans="1:26" ht="12.75" customHeight="1" x14ac:dyDescent="0.2">
      <c r="A781" s="13"/>
      <c r="B781" s="293"/>
      <c r="C781" s="293"/>
      <c r="D781" s="293"/>
      <c r="E781" s="293"/>
      <c r="F781" s="293"/>
      <c r="G781" s="293"/>
      <c r="H781" s="293"/>
      <c r="I781" s="293"/>
      <c r="J781" s="293"/>
      <c r="K781" s="293"/>
      <c r="L781" s="293"/>
      <c r="M781" s="293"/>
      <c r="N781" s="293"/>
      <c r="O781" s="294"/>
      <c r="P781" s="13"/>
      <c r="Q781" s="13"/>
      <c r="R781" s="13"/>
      <c r="S781" s="13"/>
      <c r="T781" s="13"/>
      <c r="U781" s="13"/>
      <c r="V781" s="13"/>
      <c r="W781" s="13"/>
      <c r="X781" s="13"/>
      <c r="Y781" s="13"/>
      <c r="Z781" s="13"/>
    </row>
    <row r="782" spans="1:26" ht="12.75" customHeight="1" x14ac:dyDescent="0.2">
      <c r="A782" s="13"/>
      <c r="B782" s="293"/>
      <c r="C782" s="293"/>
      <c r="D782" s="293"/>
      <c r="E782" s="293"/>
      <c r="F782" s="293"/>
      <c r="G782" s="293"/>
      <c r="H782" s="293"/>
      <c r="I782" s="293"/>
      <c r="J782" s="293"/>
      <c r="K782" s="293"/>
      <c r="L782" s="293"/>
      <c r="M782" s="293"/>
      <c r="N782" s="293"/>
      <c r="O782" s="294"/>
      <c r="P782" s="13"/>
      <c r="Q782" s="13"/>
      <c r="R782" s="13"/>
      <c r="S782" s="13"/>
      <c r="T782" s="13"/>
      <c r="U782" s="13"/>
      <c r="V782" s="13"/>
      <c r="W782" s="13"/>
      <c r="X782" s="13"/>
      <c r="Y782" s="13"/>
      <c r="Z782" s="13"/>
    </row>
    <row r="783" spans="1:26" ht="12.75" customHeight="1" x14ac:dyDescent="0.2">
      <c r="A783" s="13"/>
      <c r="B783" s="293"/>
      <c r="C783" s="293"/>
      <c r="D783" s="293"/>
      <c r="E783" s="293"/>
      <c r="F783" s="293"/>
      <c r="G783" s="293"/>
      <c r="H783" s="293"/>
      <c r="I783" s="293"/>
      <c r="J783" s="293"/>
      <c r="K783" s="293"/>
      <c r="L783" s="293"/>
      <c r="M783" s="293"/>
      <c r="N783" s="293"/>
      <c r="O783" s="294"/>
      <c r="P783" s="13"/>
      <c r="Q783" s="13"/>
      <c r="R783" s="13"/>
      <c r="S783" s="13"/>
      <c r="T783" s="13"/>
      <c r="U783" s="13"/>
      <c r="V783" s="13"/>
      <c r="W783" s="13"/>
      <c r="X783" s="13"/>
      <c r="Y783" s="13"/>
      <c r="Z783" s="13"/>
    </row>
    <row r="784" spans="1:26" ht="12.75" customHeight="1" x14ac:dyDescent="0.2">
      <c r="A784" s="13"/>
      <c r="B784" s="293"/>
      <c r="C784" s="293"/>
      <c r="D784" s="293"/>
      <c r="E784" s="293"/>
      <c r="F784" s="293"/>
      <c r="G784" s="293"/>
      <c r="H784" s="293"/>
      <c r="I784" s="293"/>
      <c r="J784" s="293"/>
      <c r="K784" s="293"/>
      <c r="L784" s="293"/>
      <c r="M784" s="293"/>
      <c r="N784" s="293"/>
      <c r="O784" s="294"/>
      <c r="P784" s="13"/>
      <c r="Q784" s="13"/>
      <c r="R784" s="13"/>
      <c r="S784" s="13"/>
      <c r="T784" s="13"/>
      <c r="U784" s="13"/>
      <c r="V784" s="13"/>
      <c r="W784" s="13"/>
      <c r="X784" s="13"/>
      <c r="Y784" s="13"/>
      <c r="Z784" s="13"/>
    </row>
    <row r="785" spans="1:26" ht="12.75" customHeight="1" x14ac:dyDescent="0.2">
      <c r="A785" s="13"/>
      <c r="B785" s="293"/>
      <c r="C785" s="293"/>
      <c r="D785" s="293"/>
      <c r="E785" s="293"/>
      <c r="F785" s="293"/>
      <c r="G785" s="293"/>
      <c r="H785" s="293"/>
      <c r="I785" s="293"/>
      <c r="J785" s="293"/>
      <c r="K785" s="293"/>
      <c r="L785" s="293"/>
      <c r="M785" s="293"/>
      <c r="N785" s="293"/>
      <c r="O785" s="294"/>
      <c r="P785" s="13"/>
      <c r="Q785" s="13"/>
      <c r="R785" s="13"/>
      <c r="S785" s="13"/>
      <c r="T785" s="13"/>
      <c r="U785" s="13"/>
      <c r="V785" s="13"/>
      <c r="W785" s="13"/>
      <c r="X785" s="13"/>
      <c r="Y785" s="13"/>
      <c r="Z785" s="13"/>
    </row>
    <row r="786" spans="1:26" ht="12.75" customHeight="1" x14ac:dyDescent="0.2">
      <c r="A786" s="13"/>
      <c r="B786" s="293"/>
      <c r="C786" s="293"/>
      <c r="D786" s="293"/>
      <c r="E786" s="293"/>
      <c r="F786" s="293"/>
      <c r="G786" s="293"/>
      <c r="H786" s="293"/>
      <c r="I786" s="293"/>
      <c r="J786" s="293"/>
      <c r="K786" s="293"/>
      <c r="L786" s="293"/>
      <c r="M786" s="293"/>
      <c r="N786" s="293"/>
      <c r="O786" s="294"/>
      <c r="P786" s="13"/>
      <c r="Q786" s="13"/>
      <c r="R786" s="13"/>
      <c r="S786" s="13"/>
      <c r="T786" s="13"/>
      <c r="U786" s="13"/>
      <c r="V786" s="13"/>
      <c r="W786" s="13"/>
      <c r="X786" s="13"/>
      <c r="Y786" s="13"/>
      <c r="Z786" s="13"/>
    </row>
    <row r="787" spans="1:26" ht="12.75" customHeight="1" x14ac:dyDescent="0.2">
      <c r="A787" s="13"/>
      <c r="B787" s="293"/>
      <c r="C787" s="293"/>
      <c r="D787" s="293"/>
      <c r="E787" s="293"/>
      <c r="F787" s="293"/>
      <c r="G787" s="293"/>
      <c r="H787" s="293"/>
      <c r="I787" s="293"/>
      <c r="J787" s="293"/>
      <c r="K787" s="293"/>
      <c r="L787" s="293"/>
      <c r="M787" s="293"/>
      <c r="N787" s="293"/>
      <c r="O787" s="294"/>
      <c r="P787" s="13"/>
      <c r="Q787" s="13"/>
      <c r="R787" s="13"/>
      <c r="S787" s="13"/>
      <c r="T787" s="13"/>
      <c r="U787" s="13"/>
      <c r="V787" s="13"/>
      <c r="W787" s="13"/>
      <c r="X787" s="13"/>
      <c r="Y787" s="13"/>
      <c r="Z787" s="13"/>
    </row>
    <row r="788" spans="1:26" ht="12.75" customHeight="1" x14ac:dyDescent="0.2">
      <c r="A788" s="13"/>
      <c r="B788" s="293"/>
      <c r="C788" s="293"/>
      <c r="D788" s="293"/>
      <c r="E788" s="293"/>
      <c r="F788" s="293"/>
      <c r="G788" s="293"/>
      <c r="H788" s="293"/>
      <c r="I788" s="293"/>
      <c r="J788" s="293"/>
      <c r="K788" s="293"/>
      <c r="L788" s="293"/>
      <c r="M788" s="293"/>
      <c r="N788" s="293"/>
      <c r="O788" s="294"/>
      <c r="P788" s="13"/>
      <c r="Q788" s="13"/>
      <c r="R788" s="13"/>
      <c r="S788" s="13"/>
      <c r="T788" s="13"/>
      <c r="U788" s="13"/>
      <c r="V788" s="13"/>
      <c r="W788" s="13"/>
      <c r="X788" s="13"/>
      <c r="Y788" s="13"/>
      <c r="Z788" s="13"/>
    </row>
    <row r="789" spans="1:26" ht="12.75" customHeight="1" x14ac:dyDescent="0.2">
      <c r="A789" s="13"/>
      <c r="B789" s="293"/>
      <c r="C789" s="293"/>
      <c r="D789" s="293"/>
      <c r="E789" s="293"/>
      <c r="F789" s="293"/>
      <c r="G789" s="293"/>
      <c r="H789" s="293"/>
      <c r="I789" s="293"/>
      <c r="J789" s="293"/>
      <c r="K789" s="293"/>
      <c r="L789" s="293"/>
      <c r="M789" s="293"/>
      <c r="N789" s="293"/>
      <c r="O789" s="294"/>
      <c r="P789" s="13"/>
      <c r="Q789" s="13"/>
      <c r="R789" s="13"/>
      <c r="S789" s="13"/>
      <c r="T789" s="13"/>
      <c r="U789" s="13"/>
      <c r="V789" s="13"/>
      <c r="W789" s="13"/>
      <c r="X789" s="13"/>
      <c r="Y789" s="13"/>
      <c r="Z789" s="13"/>
    </row>
    <row r="790" spans="1:26" ht="12.75" customHeight="1" x14ac:dyDescent="0.2">
      <c r="A790" s="13"/>
      <c r="B790" s="293"/>
      <c r="C790" s="293"/>
      <c r="D790" s="293"/>
      <c r="E790" s="293"/>
      <c r="F790" s="293"/>
      <c r="G790" s="293"/>
      <c r="H790" s="293"/>
      <c r="I790" s="293"/>
      <c r="J790" s="293"/>
      <c r="K790" s="293"/>
      <c r="L790" s="293"/>
      <c r="M790" s="293"/>
      <c r="N790" s="293"/>
      <c r="O790" s="294"/>
      <c r="P790" s="13"/>
      <c r="Q790" s="13"/>
      <c r="R790" s="13"/>
      <c r="S790" s="13"/>
      <c r="T790" s="13"/>
      <c r="U790" s="13"/>
      <c r="V790" s="13"/>
      <c r="W790" s="13"/>
      <c r="X790" s="13"/>
      <c r="Y790" s="13"/>
      <c r="Z790" s="13"/>
    </row>
    <row r="791" spans="1:26" ht="12.75" customHeight="1" x14ac:dyDescent="0.2">
      <c r="A791" s="13"/>
      <c r="B791" s="293"/>
      <c r="C791" s="293"/>
      <c r="D791" s="293"/>
      <c r="E791" s="293"/>
      <c r="F791" s="293"/>
      <c r="G791" s="293"/>
      <c r="H791" s="293"/>
      <c r="I791" s="293"/>
      <c r="J791" s="293"/>
      <c r="K791" s="293"/>
      <c r="L791" s="293"/>
      <c r="M791" s="293"/>
      <c r="N791" s="293"/>
      <c r="O791" s="294"/>
      <c r="P791" s="13"/>
      <c r="Q791" s="13"/>
      <c r="R791" s="13"/>
      <c r="S791" s="13"/>
      <c r="T791" s="13"/>
      <c r="U791" s="13"/>
      <c r="V791" s="13"/>
      <c r="W791" s="13"/>
      <c r="X791" s="13"/>
      <c r="Y791" s="13"/>
      <c r="Z791" s="13"/>
    </row>
    <row r="792" spans="1:26" ht="12.75" customHeight="1" x14ac:dyDescent="0.2">
      <c r="A792" s="13"/>
      <c r="B792" s="293"/>
      <c r="C792" s="293"/>
      <c r="D792" s="293"/>
      <c r="E792" s="293"/>
      <c r="F792" s="293"/>
      <c r="G792" s="293"/>
      <c r="H792" s="293"/>
      <c r="I792" s="293"/>
      <c r="J792" s="293"/>
      <c r="K792" s="293"/>
      <c r="L792" s="293"/>
      <c r="M792" s="293"/>
      <c r="N792" s="293"/>
      <c r="O792" s="294"/>
      <c r="P792" s="13"/>
      <c r="Q792" s="13"/>
      <c r="R792" s="13"/>
      <c r="S792" s="13"/>
      <c r="T792" s="13"/>
      <c r="U792" s="13"/>
      <c r="V792" s="13"/>
      <c r="W792" s="13"/>
      <c r="X792" s="13"/>
      <c r="Y792" s="13"/>
      <c r="Z792" s="13"/>
    </row>
    <row r="793" spans="1:26" ht="12.75" customHeight="1" x14ac:dyDescent="0.2">
      <c r="A793" s="13"/>
      <c r="B793" s="293"/>
      <c r="C793" s="293"/>
      <c r="D793" s="293"/>
      <c r="E793" s="293"/>
      <c r="F793" s="293"/>
      <c r="G793" s="293"/>
      <c r="H793" s="293"/>
      <c r="I793" s="293"/>
      <c r="J793" s="293"/>
      <c r="K793" s="293"/>
      <c r="L793" s="293"/>
      <c r="M793" s="293"/>
      <c r="N793" s="293"/>
      <c r="O793" s="294"/>
      <c r="P793" s="13"/>
      <c r="Q793" s="13"/>
      <c r="R793" s="13"/>
      <c r="S793" s="13"/>
      <c r="T793" s="13"/>
      <c r="U793" s="13"/>
      <c r="V793" s="13"/>
      <c r="W793" s="13"/>
      <c r="X793" s="13"/>
      <c r="Y793" s="13"/>
      <c r="Z793" s="13"/>
    </row>
    <row r="794" spans="1:26" ht="12.75" customHeight="1" x14ac:dyDescent="0.2">
      <c r="A794" s="13"/>
      <c r="B794" s="293"/>
      <c r="C794" s="293"/>
      <c r="D794" s="293"/>
      <c r="E794" s="293"/>
      <c r="F794" s="293"/>
      <c r="G794" s="293"/>
      <c r="H794" s="293"/>
      <c r="I794" s="293"/>
      <c r="J794" s="293"/>
      <c r="K794" s="293"/>
      <c r="L794" s="293"/>
      <c r="M794" s="293"/>
      <c r="N794" s="293"/>
      <c r="O794" s="294"/>
      <c r="P794" s="13"/>
      <c r="Q794" s="13"/>
      <c r="R794" s="13"/>
      <c r="S794" s="13"/>
      <c r="T794" s="13"/>
      <c r="U794" s="13"/>
      <c r="V794" s="13"/>
      <c r="W794" s="13"/>
      <c r="X794" s="13"/>
      <c r="Y794" s="13"/>
      <c r="Z794" s="13"/>
    </row>
    <row r="795" spans="1:26" ht="12.75" customHeight="1" x14ac:dyDescent="0.2">
      <c r="A795" s="13"/>
      <c r="B795" s="293"/>
      <c r="C795" s="293"/>
      <c r="D795" s="293"/>
      <c r="E795" s="293"/>
      <c r="F795" s="293"/>
      <c r="G795" s="293"/>
      <c r="H795" s="293"/>
      <c r="I795" s="293"/>
      <c r="J795" s="293"/>
      <c r="K795" s="293"/>
      <c r="L795" s="293"/>
      <c r="M795" s="293"/>
      <c r="N795" s="293"/>
      <c r="O795" s="294"/>
      <c r="P795" s="13"/>
      <c r="Q795" s="13"/>
      <c r="R795" s="13"/>
      <c r="S795" s="13"/>
      <c r="T795" s="13"/>
      <c r="U795" s="13"/>
      <c r="V795" s="13"/>
      <c r="W795" s="13"/>
      <c r="X795" s="13"/>
      <c r="Y795" s="13"/>
      <c r="Z795" s="13"/>
    </row>
    <row r="796" spans="1:26" ht="12.75" customHeight="1" x14ac:dyDescent="0.2">
      <c r="A796" s="13"/>
      <c r="B796" s="293"/>
      <c r="C796" s="293"/>
      <c r="D796" s="293"/>
      <c r="E796" s="293"/>
      <c r="F796" s="293"/>
      <c r="G796" s="293"/>
      <c r="H796" s="293"/>
      <c r="I796" s="293"/>
      <c r="J796" s="293"/>
      <c r="K796" s="293"/>
      <c r="L796" s="293"/>
      <c r="M796" s="293"/>
      <c r="N796" s="293"/>
      <c r="O796" s="294"/>
      <c r="P796" s="13"/>
      <c r="Q796" s="13"/>
      <c r="R796" s="13"/>
      <c r="S796" s="13"/>
      <c r="T796" s="13"/>
      <c r="U796" s="13"/>
      <c r="V796" s="13"/>
      <c r="W796" s="13"/>
      <c r="X796" s="13"/>
      <c r="Y796" s="13"/>
      <c r="Z796" s="13"/>
    </row>
    <row r="797" spans="1:26" ht="12.75" customHeight="1" x14ac:dyDescent="0.2">
      <c r="A797" s="13"/>
      <c r="B797" s="293"/>
      <c r="C797" s="293"/>
      <c r="D797" s="293"/>
      <c r="E797" s="293"/>
      <c r="F797" s="293"/>
      <c r="G797" s="293"/>
      <c r="H797" s="293"/>
      <c r="I797" s="293"/>
      <c r="J797" s="293"/>
      <c r="K797" s="293"/>
      <c r="L797" s="293"/>
      <c r="M797" s="293"/>
      <c r="N797" s="293"/>
      <c r="O797" s="294"/>
      <c r="P797" s="13"/>
      <c r="Q797" s="13"/>
      <c r="R797" s="13"/>
      <c r="S797" s="13"/>
      <c r="T797" s="13"/>
      <c r="U797" s="13"/>
      <c r="V797" s="13"/>
      <c r="W797" s="13"/>
      <c r="X797" s="13"/>
      <c r="Y797" s="13"/>
      <c r="Z797" s="13"/>
    </row>
    <row r="798" spans="1:26" ht="12.75" customHeight="1" x14ac:dyDescent="0.2">
      <c r="A798" s="13"/>
      <c r="B798" s="293"/>
      <c r="C798" s="293"/>
      <c r="D798" s="293"/>
      <c r="E798" s="293"/>
      <c r="F798" s="293"/>
      <c r="G798" s="293"/>
      <c r="H798" s="293"/>
      <c r="I798" s="293"/>
      <c r="J798" s="293"/>
      <c r="K798" s="293"/>
      <c r="L798" s="293"/>
      <c r="M798" s="293"/>
      <c r="N798" s="293"/>
      <c r="O798" s="294"/>
      <c r="P798" s="13"/>
      <c r="Q798" s="13"/>
      <c r="R798" s="13"/>
      <c r="S798" s="13"/>
      <c r="T798" s="13"/>
      <c r="U798" s="13"/>
      <c r="V798" s="13"/>
      <c r="W798" s="13"/>
      <c r="X798" s="13"/>
      <c r="Y798" s="13"/>
      <c r="Z798" s="13"/>
    </row>
    <row r="799" spans="1:26" ht="12.75" customHeight="1" x14ac:dyDescent="0.2">
      <c r="A799" s="13"/>
      <c r="B799" s="293"/>
      <c r="C799" s="293"/>
      <c r="D799" s="293"/>
      <c r="E799" s="293"/>
      <c r="F799" s="293"/>
      <c r="G799" s="293"/>
      <c r="H799" s="293"/>
      <c r="I799" s="293"/>
      <c r="J799" s="293"/>
      <c r="K799" s="293"/>
      <c r="L799" s="293"/>
      <c r="M799" s="293"/>
      <c r="N799" s="293"/>
      <c r="O799" s="294"/>
      <c r="P799" s="13"/>
      <c r="Q799" s="13"/>
      <c r="R799" s="13"/>
      <c r="S799" s="13"/>
      <c r="T799" s="13"/>
      <c r="U799" s="13"/>
      <c r="V799" s="13"/>
      <c r="W799" s="13"/>
      <c r="X799" s="13"/>
      <c r="Y799" s="13"/>
      <c r="Z799" s="13"/>
    </row>
    <row r="800" spans="1:26" ht="12.75" customHeight="1" x14ac:dyDescent="0.2">
      <c r="A800" s="13"/>
      <c r="B800" s="293"/>
      <c r="C800" s="293"/>
      <c r="D800" s="293"/>
      <c r="E800" s="293"/>
      <c r="F800" s="293"/>
      <c r="G800" s="293"/>
      <c r="H800" s="293"/>
      <c r="I800" s="293"/>
      <c r="J800" s="293"/>
      <c r="K800" s="293"/>
      <c r="L800" s="293"/>
      <c r="M800" s="293"/>
      <c r="N800" s="293"/>
      <c r="O800" s="294"/>
      <c r="P800" s="13"/>
      <c r="Q800" s="13"/>
      <c r="R800" s="13"/>
      <c r="S800" s="13"/>
      <c r="T800" s="13"/>
      <c r="U800" s="13"/>
      <c r="V800" s="13"/>
      <c r="W800" s="13"/>
      <c r="X800" s="13"/>
      <c r="Y800" s="13"/>
      <c r="Z800" s="13"/>
    </row>
    <row r="801" spans="1:26" ht="12.75" customHeight="1" x14ac:dyDescent="0.2">
      <c r="A801" s="13"/>
      <c r="B801" s="293"/>
      <c r="C801" s="293"/>
      <c r="D801" s="293"/>
      <c r="E801" s="293"/>
      <c r="F801" s="293"/>
      <c r="G801" s="293"/>
      <c r="H801" s="293"/>
      <c r="I801" s="293"/>
      <c r="J801" s="293"/>
      <c r="K801" s="293"/>
      <c r="L801" s="293"/>
      <c r="M801" s="293"/>
      <c r="N801" s="293"/>
      <c r="O801" s="294"/>
      <c r="P801" s="13"/>
      <c r="Q801" s="13"/>
      <c r="R801" s="13"/>
      <c r="S801" s="13"/>
      <c r="T801" s="13"/>
      <c r="U801" s="13"/>
      <c r="V801" s="13"/>
      <c r="W801" s="13"/>
      <c r="X801" s="13"/>
      <c r="Y801" s="13"/>
      <c r="Z801" s="13"/>
    </row>
    <row r="802" spans="1:26" ht="12.75" customHeight="1" x14ac:dyDescent="0.2">
      <c r="A802" s="13"/>
      <c r="B802" s="293"/>
      <c r="C802" s="293"/>
      <c r="D802" s="293"/>
      <c r="E802" s="293"/>
      <c r="F802" s="293"/>
      <c r="G802" s="293"/>
      <c r="H802" s="293"/>
      <c r="I802" s="293"/>
      <c r="J802" s="293"/>
      <c r="K802" s="293"/>
      <c r="L802" s="293"/>
      <c r="M802" s="293"/>
      <c r="N802" s="293"/>
      <c r="O802" s="294"/>
      <c r="P802" s="13"/>
      <c r="Q802" s="13"/>
      <c r="R802" s="13"/>
      <c r="S802" s="13"/>
      <c r="T802" s="13"/>
      <c r="U802" s="13"/>
      <c r="V802" s="13"/>
      <c r="W802" s="13"/>
      <c r="X802" s="13"/>
      <c r="Y802" s="13"/>
      <c r="Z802" s="13"/>
    </row>
    <row r="803" spans="1:26" ht="12.75" customHeight="1" x14ac:dyDescent="0.2">
      <c r="A803" s="13"/>
      <c r="B803" s="293"/>
      <c r="C803" s="293"/>
      <c r="D803" s="293"/>
      <c r="E803" s="293"/>
      <c r="F803" s="293"/>
      <c r="G803" s="293"/>
      <c r="H803" s="293"/>
      <c r="I803" s="293"/>
      <c r="J803" s="293"/>
      <c r="K803" s="293"/>
      <c r="L803" s="293"/>
      <c r="M803" s="293"/>
      <c r="N803" s="293"/>
      <c r="O803" s="294"/>
      <c r="P803" s="13"/>
      <c r="Q803" s="13"/>
      <c r="R803" s="13"/>
      <c r="S803" s="13"/>
      <c r="T803" s="13"/>
      <c r="U803" s="13"/>
      <c r="V803" s="13"/>
      <c r="W803" s="13"/>
      <c r="X803" s="13"/>
      <c r="Y803" s="13"/>
      <c r="Z803" s="13"/>
    </row>
    <row r="804" spans="1:26" ht="12.75" customHeight="1" x14ac:dyDescent="0.2">
      <c r="A804" s="13"/>
      <c r="B804" s="293"/>
      <c r="C804" s="293"/>
      <c r="D804" s="293"/>
      <c r="E804" s="293"/>
      <c r="F804" s="293"/>
      <c r="G804" s="293"/>
      <c r="H804" s="293"/>
      <c r="I804" s="293"/>
      <c r="J804" s="293"/>
      <c r="K804" s="293"/>
      <c r="L804" s="293"/>
      <c r="M804" s="293"/>
      <c r="N804" s="293"/>
      <c r="O804" s="294"/>
      <c r="P804" s="13"/>
      <c r="Q804" s="13"/>
      <c r="R804" s="13"/>
      <c r="S804" s="13"/>
      <c r="T804" s="13"/>
      <c r="U804" s="13"/>
      <c r="V804" s="13"/>
      <c r="W804" s="13"/>
      <c r="X804" s="13"/>
      <c r="Y804" s="13"/>
      <c r="Z804" s="13"/>
    </row>
    <row r="805" spans="1:26" ht="12.75" customHeight="1" x14ac:dyDescent="0.2">
      <c r="A805" s="13"/>
      <c r="B805" s="293"/>
      <c r="C805" s="293"/>
      <c r="D805" s="293"/>
      <c r="E805" s="293"/>
      <c r="F805" s="293"/>
      <c r="G805" s="293"/>
      <c r="H805" s="293"/>
      <c r="I805" s="293"/>
      <c r="J805" s="293"/>
      <c r="K805" s="293"/>
      <c r="L805" s="293"/>
      <c r="M805" s="293"/>
      <c r="N805" s="293"/>
      <c r="O805" s="294"/>
      <c r="P805" s="13"/>
      <c r="Q805" s="13"/>
      <c r="R805" s="13"/>
      <c r="S805" s="13"/>
      <c r="T805" s="13"/>
      <c r="U805" s="13"/>
      <c r="V805" s="13"/>
      <c r="W805" s="13"/>
      <c r="X805" s="13"/>
      <c r="Y805" s="13"/>
      <c r="Z805" s="13"/>
    </row>
    <row r="806" spans="1:26" ht="12.75" customHeight="1" x14ac:dyDescent="0.2">
      <c r="A806" s="13"/>
      <c r="B806" s="293"/>
      <c r="C806" s="293"/>
      <c r="D806" s="293"/>
      <c r="E806" s="293"/>
      <c r="F806" s="293"/>
      <c r="G806" s="293"/>
      <c r="H806" s="293"/>
      <c r="I806" s="293"/>
      <c r="J806" s="293"/>
      <c r="K806" s="293"/>
      <c r="L806" s="293"/>
      <c r="M806" s="293"/>
      <c r="N806" s="293"/>
      <c r="O806" s="294"/>
      <c r="P806" s="13"/>
      <c r="Q806" s="13"/>
      <c r="R806" s="13"/>
      <c r="S806" s="13"/>
      <c r="T806" s="13"/>
      <c r="U806" s="13"/>
      <c r="V806" s="13"/>
      <c r="W806" s="13"/>
      <c r="X806" s="13"/>
      <c r="Y806" s="13"/>
      <c r="Z806" s="13"/>
    </row>
    <row r="807" spans="1:26" ht="12.75" customHeight="1" x14ac:dyDescent="0.2">
      <c r="A807" s="13"/>
      <c r="B807" s="293"/>
      <c r="C807" s="293"/>
      <c r="D807" s="293"/>
      <c r="E807" s="293"/>
      <c r="F807" s="293"/>
      <c r="G807" s="293"/>
      <c r="H807" s="293"/>
      <c r="I807" s="293"/>
      <c r="J807" s="293"/>
      <c r="K807" s="293"/>
      <c r="L807" s="293"/>
      <c r="M807" s="293"/>
      <c r="N807" s="293"/>
      <c r="O807" s="294"/>
      <c r="P807" s="13"/>
      <c r="Q807" s="13"/>
      <c r="R807" s="13"/>
      <c r="S807" s="13"/>
      <c r="T807" s="13"/>
      <c r="U807" s="13"/>
      <c r="V807" s="13"/>
      <c r="W807" s="13"/>
      <c r="X807" s="13"/>
      <c r="Y807" s="13"/>
      <c r="Z807" s="13"/>
    </row>
    <row r="808" spans="1:26" ht="12.75" customHeight="1" x14ac:dyDescent="0.2">
      <c r="A808" s="13"/>
      <c r="B808" s="293"/>
      <c r="C808" s="293"/>
      <c r="D808" s="293"/>
      <c r="E808" s="293"/>
      <c r="F808" s="293"/>
      <c r="G808" s="293"/>
      <c r="H808" s="293"/>
      <c r="I808" s="293"/>
      <c r="J808" s="293"/>
      <c r="K808" s="293"/>
      <c r="L808" s="293"/>
      <c r="M808" s="293"/>
      <c r="N808" s="293"/>
      <c r="O808" s="294"/>
      <c r="P808" s="13"/>
      <c r="Q808" s="13"/>
      <c r="R808" s="13"/>
      <c r="S808" s="13"/>
      <c r="T808" s="13"/>
      <c r="U808" s="13"/>
      <c r="V808" s="13"/>
      <c r="W808" s="13"/>
      <c r="X808" s="13"/>
      <c r="Y808" s="13"/>
      <c r="Z808" s="13"/>
    </row>
    <row r="809" spans="1:26" ht="12.75" customHeight="1" x14ac:dyDescent="0.2">
      <c r="A809" s="13"/>
      <c r="B809" s="293"/>
      <c r="C809" s="293"/>
      <c r="D809" s="293"/>
      <c r="E809" s="293"/>
      <c r="F809" s="293"/>
      <c r="G809" s="293"/>
      <c r="H809" s="293"/>
      <c r="I809" s="293"/>
      <c r="J809" s="293"/>
      <c r="K809" s="293"/>
      <c r="L809" s="293"/>
      <c r="M809" s="293"/>
      <c r="N809" s="293"/>
      <c r="O809" s="294"/>
      <c r="P809" s="13"/>
      <c r="Q809" s="13"/>
      <c r="R809" s="13"/>
      <c r="S809" s="13"/>
      <c r="T809" s="13"/>
      <c r="U809" s="13"/>
      <c r="V809" s="13"/>
      <c r="W809" s="13"/>
      <c r="X809" s="13"/>
      <c r="Y809" s="13"/>
      <c r="Z809" s="13"/>
    </row>
    <row r="810" spans="1:26" ht="12.75" customHeight="1" x14ac:dyDescent="0.2">
      <c r="A810" s="13"/>
      <c r="B810" s="293"/>
      <c r="C810" s="293"/>
      <c r="D810" s="293"/>
      <c r="E810" s="293"/>
      <c r="F810" s="293"/>
      <c r="G810" s="293"/>
      <c r="H810" s="293"/>
      <c r="I810" s="293"/>
      <c r="J810" s="293"/>
      <c r="K810" s="293"/>
      <c r="L810" s="293"/>
      <c r="M810" s="293"/>
      <c r="N810" s="293"/>
      <c r="O810" s="294"/>
      <c r="P810" s="13"/>
      <c r="Q810" s="13"/>
      <c r="R810" s="13"/>
      <c r="S810" s="13"/>
      <c r="T810" s="13"/>
      <c r="U810" s="13"/>
      <c r="V810" s="13"/>
      <c r="W810" s="13"/>
      <c r="X810" s="13"/>
      <c r="Y810" s="13"/>
      <c r="Z810" s="13"/>
    </row>
    <row r="811" spans="1:26" ht="12.75" customHeight="1" x14ac:dyDescent="0.2">
      <c r="A811" s="13"/>
      <c r="B811" s="293"/>
      <c r="C811" s="293"/>
      <c r="D811" s="293"/>
      <c r="E811" s="293"/>
      <c r="F811" s="293"/>
      <c r="G811" s="293"/>
      <c r="H811" s="293"/>
      <c r="I811" s="293"/>
      <c r="J811" s="293"/>
      <c r="K811" s="293"/>
      <c r="L811" s="293"/>
      <c r="M811" s="293"/>
      <c r="N811" s="293"/>
      <c r="O811" s="294"/>
      <c r="P811" s="13"/>
      <c r="Q811" s="13"/>
      <c r="R811" s="13"/>
      <c r="S811" s="13"/>
      <c r="T811" s="13"/>
      <c r="U811" s="13"/>
      <c r="V811" s="13"/>
      <c r="W811" s="13"/>
      <c r="X811" s="13"/>
      <c r="Y811" s="13"/>
      <c r="Z811" s="13"/>
    </row>
    <row r="812" spans="1:26" ht="12.75" customHeight="1" x14ac:dyDescent="0.2">
      <c r="A812" s="13"/>
      <c r="B812" s="293"/>
      <c r="C812" s="293"/>
      <c r="D812" s="293"/>
      <c r="E812" s="293"/>
      <c r="F812" s="293"/>
      <c r="G812" s="293"/>
      <c r="H812" s="293"/>
      <c r="I812" s="293"/>
      <c r="J812" s="293"/>
      <c r="K812" s="293"/>
      <c r="L812" s="293"/>
      <c r="M812" s="293"/>
      <c r="N812" s="293"/>
      <c r="O812" s="294"/>
      <c r="P812" s="13"/>
      <c r="Q812" s="13"/>
      <c r="R812" s="13"/>
      <c r="S812" s="13"/>
      <c r="T812" s="13"/>
      <c r="U812" s="13"/>
      <c r="V812" s="13"/>
      <c r="W812" s="13"/>
      <c r="X812" s="13"/>
      <c r="Y812" s="13"/>
      <c r="Z812" s="13"/>
    </row>
    <row r="813" spans="1:26" ht="12.75" customHeight="1" x14ac:dyDescent="0.2">
      <c r="A813" s="13"/>
      <c r="B813" s="293"/>
      <c r="C813" s="293"/>
      <c r="D813" s="293"/>
      <c r="E813" s="293"/>
      <c r="F813" s="293"/>
      <c r="G813" s="293"/>
      <c r="H813" s="293"/>
      <c r="I813" s="293"/>
      <c r="J813" s="293"/>
      <c r="K813" s="293"/>
      <c r="L813" s="293"/>
      <c r="M813" s="293"/>
      <c r="N813" s="293"/>
      <c r="O813" s="294"/>
      <c r="P813" s="13"/>
      <c r="Q813" s="13"/>
      <c r="R813" s="13"/>
      <c r="S813" s="13"/>
      <c r="T813" s="13"/>
      <c r="U813" s="13"/>
      <c r="V813" s="13"/>
      <c r="W813" s="13"/>
      <c r="X813" s="13"/>
      <c r="Y813" s="13"/>
      <c r="Z813" s="13"/>
    </row>
    <row r="814" spans="1:26" ht="12.75" customHeight="1" x14ac:dyDescent="0.2">
      <c r="A814" s="13"/>
      <c r="B814" s="293"/>
      <c r="C814" s="293"/>
      <c r="D814" s="293"/>
      <c r="E814" s="293"/>
      <c r="F814" s="293"/>
      <c r="G814" s="293"/>
      <c r="H814" s="293"/>
      <c r="I814" s="293"/>
      <c r="J814" s="293"/>
      <c r="K814" s="293"/>
      <c r="L814" s="293"/>
      <c r="M814" s="293"/>
      <c r="N814" s="293"/>
      <c r="O814" s="294"/>
      <c r="P814" s="13"/>
      <c r="Q814" s="13"/>
      <c r="R814" s="13"/>
      <c r="S814" s="13"/>
      <c r="T814" s="13"/>
      <c r="U814" s="13"/>
      <c r="V814" s="13"/>
      <c r="W814" s="13"/>
      <c r="X814" s="13"/>
      <c r="Y814" s="13"/>
      <c r="Z814" s="13"/>
    </row>
    <row r="815" spans="1:26" ht="12.75" customHeight="1" x14ac:dyDescent="0.2">
      <c r="A815" s="13"/>
      <c r="B815" s="293"/>
      <c r="C815" s="293"/>
      <c r="D815" s="293"/>
      <c r="E815" s="293"/>
      <c r="F815" s="293"/>
      <c r="G815" s="293"/>
      <c r="H815" s="293"/>
      <c r="I815" s="293"/>
      <c r="J815" s="293"/>
      <c r="K815" s="293"/>
      <c r="L815" s="293"/>
      <c r="M815" s="293"/>
      <c r="N815" s="293"/>
      <c r="O815" s="294"/>
      <c r="P815" s="13"/>
      <c r="Q815" s="13"/>
      <c r="R815" s="13"/>
      <c r="S815" s="13"/>
      <c r="T815" s="13"/>
      <c r="U815" s="13"/>
      <c r="V815" s="13"/>
      <c r="W815" s="13"/>
      <c r="X815" s="13"/>
      <c r="Y815" s="13"/>
      <c r="Z815" s="13"/>
    </row>
    <row r="816" spans="1:26" ht="12.75" customHeight="1" x14ac:dyDescent="0.2">
      <c r="A816" s="13"/>
      <c r="B816" s="293"/>
      <c r="C816" s="293"/>
      <c r="D816" s="293"/>
      <c r="E816" s="293"/>
      <c r="F816" s="293"/>
      <c r="G816" s="293"/>
      <c r="H816" s="293"/>
      <c r="I816" s="293"/>
      <c r="J816" s="293"/>
      <c r="K816" s="293"/>
      <c r="L816" s="293"/>
      <c r="M816" s="293"/>
      <c r="N816" s="293"/>
      <c r="O816" s="294"/>
      <c r="P816" s="13"/>
      <c r="Q816" s="13"/>
      <c r="R816" s="13"/>
      <c r="S816" s="13"/>
      <c r="T816" s="13"/>
      <c r="U816" s="13"/>
      <c r="V816" s="13"/>
      <c r="W816" s="13"/>
      <c r="X816" s="13"/>
      <c r="Y816" s="13"/>
      <c r="Z816" s="13"/>
    </row>
    <row r="817" spans="1:26" ht="12.75" customHeight="1" x14ac:dyDescent="0.2">
      <c r="A817" s="13"/>
      <c r="B817" s="293"/>
      <c r="C817" s="293"/>
      <c r="D817" s="293"/>
      <c r="E817" s="293"/>
      <c r="F817" s="293"/>
      <c r="G817" s="293"/>
      <c r="H817" s="293"/>
      <c r="I817" s="293"/>
      <c r="J817" s="293"/>
      <c r="K817" s="293"/>
      <c r="L817" s="293"/>
      <c r="M817" s="293"/>
      <c r="N817" s="293"/>
      <c r="O817" s="294"/>
      <c r="P817" s="13"/>
      <c r="Q817" s="13"/>
      <c r="R817" s="13"/>
      <c r="S817" s="13"/>
      <c r="T817" s="13"/>
      <c r="U817" s="13"/>
      <c r="V817" s="13"/>
      <c r="W817" s="13"/>
      <c r="X817" s="13"/>
      <c r="Y817" s="13"/>
      <c r="Z817" s="13"/>
    </row>
    <row r="818" spans="1:26" ht="12.75" customHeight="1" x14ac:dyDescent="0.2">
      <c r="A818" s="13"/>
      <c r="B818" s="293"/>
      <c r="C818" s="293"/>
      <c r="D818" s="293"/>
      <c r="E818" s="293"/>
      <c r="F818" s="293"/>
      <c r="G818" s="293"/>
      <c r="H818" s="293"/>
      <c r="I818" s="293"/>
      <c r="J818" s="293"/>
      <c r="K818" s="293"/>
      <c r="L818" s="293"/>
      <c r="M818" s="293"/>
      <c r="N818" s="293"/>
      <c r="O818" s="294"/>
      <c r="P818" s="13"/>
      <c r="Q818" s="13"/>
      <c r="R818" s="13"/>
      <c r="S818" s="13"/>
      <c r="T818" s="13"/>
      <c r="U818" s="13"/>
      <c r="V818" s="13"/>
      <c r="W818" s="13"/>
      <c r="X818" s="13"/>
      <c r="Y818" s="13"/>
      <c r="Z818" s="13"/>
    </row>
    <row r="819" spans="1:26" ht="12.75" customHeight="1" x14ac:dyDescent="0.2">
      <c r="A819" s="13"/>
      <c r="B819" s="293"/>
      <c r="C819" s="293"/>
      <c r="D819" s="293"/>
      <c r="E819" s="293"/>
      <c r="F819" s="293"/>
      <c r="G819" s="293"/>
      <c r="H819" s="293"/>
      <c r="I819" s="293"/>
      <c r="J819" s="293"/>
      <c r="K819" s="293"/>
      <c r="L819" s="293"/>
      <c r="M819" s="293"/>
      <c r="N819" s="293"/>
      <c r="O819" s="294"/>
      <c r="P819" s="13"/>
      <c r="Q819" s="13"/>
      <c r="R819" s="13"/>
      <c r="S819" s="13"/>
      <c r="T819" s="13"/>
      <c r="U819" s="13"/>
      <c r="V819" s="13"/>
      <c r="W819" s="13"/>
      <c r="X819" s="13"/>
      <c r="Y819" s="13"/>
      <c r="Z819" s="13"/>
    </row>
    <row r="820" spans="1:26" ht="12.75" customHeight="1" x14ac:dyDescent="0.2">
      <c r="A820" s="13"/>
      <c r="B820" s="293"/>
      <c r="C820" s="293"/>
      <c r="D820" s="293"/>
      <c r="E820" s="293"/>
      <c r="F820" s="293"/>
      <c r="G820" s="293"/>
      <c r="H820" s="293"/>
      <c r="I820" s="293"/>
      <c r="J820" s="293"/>
      <c r="K820" s="293"/>
      <c r="L820" s="293"/>
      <c r="M820" s="293"/>
      <c r="N820" s="293"/>
      <c r="O820" s="294"/>
      <c r="P820" s="13"/>
      <c r="Q820" s="13"/>
      <c r="R820" s="13"/>
      <c r="S820" s="13"/>
      <c r="T820" s="13"/>
      <c r="U820" s="13"/>
      <c r="V820" s="13"/>
      <c r="W820" s="13"/>
      <c r="X820" s="13"/>
      <c r="Y820" s="13"/>
      <c r="Z820" s="13"/>
    </row>
    <row r="821" spans="1:26" ht="12.75" customHeight="1" x14ac:dyDescent="0.2">
      <c r="A821" s="13"/>
      <c r="B821" s="293"/>
      <c r="C821" s="293"/>
      <c r="D821" s="293"/>
      <c r="E821" s="293"/>
      <c r="F821" s="293"/>
      <c r="G821" s="293"/>
      <c r="H821" s="293"/>
      <c r="I821" s="293"/>
      <c r="J821" s="293"/>
      <c r="K821" s="293"/>
      <c r="L821" s="293"/>
      <c r="M821" s="293"/>
      <c r="N821" s="293"/>
      <c r="O821" s="294"/>
      <c r="P821" s="13"/>
      <c r="Q821" s="13"/>
      <c r="R821" s="13"/>
      <c r="S821" s="13"/>
      <c r="T821" s="13"/>
      <c r="U821" s="13"/>
      <c r="V821" s="13"/>
      <c r="W821" s="13"/>
      <c r="X821" s="13"/>
      <c r="Y821" s="13"/>
      <c r="Z821" s="13"/>
    </row>
    <row r="822" spans="1:26" ht="12.75" customHeight="1" x14ac:dyDescent="0.2">
      <c r="A822" s="13"/>
      <c r="B822" s="293"/>
      <c r="C822" s="293"/>
      <c r="D822" s="293"/>
      <c r="E822" s="293"/>
      <c r="F822" s="293"/>
      <c r="G822" s="293"/>
      <c r="H822" s="293"/>
      <c r="I822" s="293"/>
      <c r="J822" s="293"/>
      <c r="K822" s="293"/>
      <c r="L822" s="293"/>
      <c r="M822" s="293"/>
      <c r="N822" s="293"/>
      <c r="O822" s="294"/>
      <c r="P822" s="13"/>
      <c r="Q822" s="13"/>
      <c r="R822" s="13"/>
      <c r="S822" s="13"/>
      <c r="T822" s="13"/>
      <c r="U822" s="13"/>
      <c r="V822" s="13"/>
      <c r="W822" s="13"/>
      <c r="X822" s="13"/>
      <c r="Y822" s="13"/>
      <c r="Z822" s="13"/>
    </row>
    <row r="823" spans="1:26" ht="12.75" customHeight="1" x14ac:dyDescent="0.2">
      <c r="A823" s="13"/>
      <c r="B823" s="293"/>
      <c r="C823" s="293"/>
      <c r="D823" s="293"/>
      <c r="E823" s="293"/>
      <c r="F823" s="293"/>
      <c r="G823" s="293"/>
      <c r="H823" s="293"/>
      <c r="I823" s="293"/>
      <c r="J823" s="293"/>
      <c r="K823" s="293"/>
      <c r="L823" s="293"/>
      <c r="M823" s="293"/>
      <c r="N823" s="293"/>
      <c r="O823" s="294"/>
      <c r="P823" s="13"/>
      <c r="Q823" s="13"/>
      <c r="R823" s="13"/>
      <c r="S823" s="13"/>
      <c r="T823" s="13"/>
      <c r="U823" s="13"/>
      <c r="V823" s="13"/>
      <c r="W823" s="13"/>
      <c r="X823" s="13"/>
      <c r="Y823" s="13"/>
      <c r="Z823" s="13"/>
    </row>
    <row r="824" spans="1:26" ht="12.75" customHeight="1" x14ac:dyDescent="0.2">
      <c r="A824" s="13"/>
      <c r="B824" s="293"/>
      <c r="C824" s="293"/>
      <c r="D824" s="293"/>
      <c r="E824" s="293"/>
      <c r="F824" s="293"/>
      <c r="G824" s="293"/>
      <c r="H824" s="293"/>
      <c r="I824" s="293"/>
      <c r="J824" s="293"/>
      <c r="K824" s="293"/>
      <c r="L824" s="293"/>
      <c r="M824" s="293"/>
      <c r="N824" s="293"/>
      <c r="O824" s="294"/>
      <c r="P824" s="13"/>
      <c r="Q824" s="13"/>
      <c r="R824" s="13"/>
      <c r="S824" s="13"/>
      <c r="T824" s="13"/>
      <c r="U824" s="13"/>
      <c r="V824" s="13"/>
      <c r="W824" s="13"/>
      <c r="X824" s="13"/>
      <c r="Y824" s="13"/>
      <c r="Z824" s="13"/>
    </row>
    <row r="825" spans="1:26" ht="12.75" customHeight="1" x14ac:dyDescent="0.2">
      <c r="A825" s="13"/>
      <c r="B825" s="293"/>
      <c r="C825" s="293"/>
      <c r="D825" s="293"/>
      <c r="E825" s="293"/>
      <c r="F825" s="293"/>
      <c r="G825" s="293"/>
      <c r="H825" s="293"/>
      <c r="I825" s="293"/>
      <c r="J825" s="293"/>
      <c r="K825" s="293"/>
      <c r="L825" s="293"/>
      <c r="M825" s="293"/>
      <c r="N825" s="293"/>
      <c r="O825" s="294"/>
      <c r="P825" s="13"/>
      <c r="Q825" s="13"/>
      <c r="R825" s="13"/>
      <c r="S825" s="13"/>
      <c r="T825" s="13"/>
      <c r="U825" s="13"/>
      <c r="V825" s="13"/>
      <c r="W825" s="13"/>
      <c r="X825" s="13"/>
      <c r="Y825" s="13"/>
      <c r="Z825" s="13"/>
    </row>
    <row r="826" spans="1:26" ht="12.75" customHeight="1" x14ac:dyDescent="0.2">
      <c r="A826" s="13"/>
      <c r="B826" s="293"/>
      <c r="C826" s="293"/>
      <c r="D826" s="293"/>
      <c r="E826" s="293"/>
      <c r="F826" s="293"/>
      <c r="G826" s="293"/>
      <c r="H826" s="293"/>
      <c r="I826" s="293"/>
      <c r="J826" s="293"/>
      <c r="K826" s="293"/>
      <c r="L826" s="293"/>
      <c r="M826" s="293"/>
      <c r="N826" s="293"/>
      <c r="O826" s="294"/>
      <c r="P826" s="13"/>
      <c r="Q826" s="13"/>
      <c r="R826" s="13"/>
      <c r="S826" s="13"/>
      <c r="T826" s="13"/>
      <c r="U826" s="13"/>
      <c r="V826" s="13"/>
      <c r="W826" s="13"/>
      <c r="X826" s="13"/>
      <c r="Y826" s="13"/>
      <c r="Z826" s="13"/>
    </row>
    <row r="827" spans="1:26" ht="12.75" customHeight="1" x14ac:dyDescent="0.2">
      <c r="A827" s="13"/>
      <c r="B827" s="293"/>
      <c r="C827" s="293"/>
      <c r="D827" s="293"/>
      <c r="E827" s="293"/>
      <c r="F827" s="293"/>
      <c r="G827" s="293"/>
      <c r="H827" s="293"/>
      <c r="I827" s="293"/>
      <c r="J827" s="293"/>
      <c r="K827" s="293"/>
      <c r="L827" s="293"/>
      <c r="M827" s="293"/>
      <c r="N827" s="293"/>
      <c r="O827" s="294"/>
      <c r="P827" s="13"/>
      <c r="Q827" s="13"/>
      <c r="R827" s="13"/>
      <c r="S827" s="13"/>
      <c r="T827" s="13"/>
      <c r="U827" s="13"/>
      <c r="V827" s="13"/>
      <c r="W827" s="13"/>
      <c r="X827" s="13"/>
      <c r="Y827" s="13"/>
      <c r="Z827" s="13"/>
    </row>
    <row r="828" spans="1:26" ht="12.75" customHeight="1" x14ac:dyDescent="0.2">
      <c r="A828" s="13"/>
      <c r="B828" s="293"/>
      <c r="C828" s="293"/>
      <c r="D828" s="293"/>
      <c r="E828" s="293"/>
      <c r="F828" s="293"/>
      <c r="G828" s="293"/>
      <c r="H828" s="293"/>
      <c r="I828" s="293"/>
      <c r="J828" s="293"/>
      <c r="K828" s="293"/>
      <c r="L828" s="293"/>
      <c r="M828" s="293"/>
      <c r="N828" s="293"/>
      <c r="O828" s="294"/>
      <c r="P828" s="13"/>
      <c r="Q828" s="13"/>
      <c r="R828" s="13"/>
      <c r="S828" s="13"/>
      <c r="T828" s="13"/>
      <c r="U828" s="13"/>
      <c r="V828" s="13"/>
      <c r="W828" s="13"/>
      <c r="X828" s="13"/>
      <c r="Y828" s="13"/>
      <c r="Z828" s="13"/>
    </row>
    <row r="829" spans="1:26" ht="12.75" customHeight="1" x14ac:dyDescent="0.2">
      <c r="A829" s="13"/>
      <c r="B829" s="293"/>
      <c r="C829" s="293"/>
      <c r="D829" s="293"/>
      <c r="E829" s="293"/>
      <c r="F829" s="293"/>
      <c r="G829" s="293"/>
      <c r="H829" s="293"/>
      <c r="I829" s="293"/>
      <c r="J829" s="293"/>
      <c r="K829" s="293"/>
      <c r="L829" s="293"/>
      <c r="M829" s="293"/>
      <c r="N829" s="293"/>
      <c r="O829" s="294"/>
      <c r="P829" s="13"/>
      <c r="Q829" s="13"/>
      <c r="R829" s="13"/>
      <c r="S829" s="13"/>
      <c r="T829" s="13"/>
      <c r="U829" s="13"/>
      <c r="V829" s="13"/>
      <c r="W829" s="13"/>
      <c r="X829" s="13"/>
      <c r="Y829" s="13"/>
      <c r="Z829" s="13"/>
    </row>
    <row r="830" spans="1:26" ht="12.75" customHeight="1" x14ac:dyDescent="0.2">
      <c r="A830" s="13"/>
      <c r="B830" s="293"/>
      <c r="C830" s="293"/>
      <c r="D830" s="293"/>
      <c r="E830" s="293"/>
      <c r="F830" s="293"/>
      <c r="G830" s="293"/>
      <c r="H830" s="293"/>
      <c r="I830" s="293"/>
      <c r="J830" s="293"/>
      <c r="K830" s="293"/>
      <c r="L830" s="293"/>
      <c r="M830" s="293"/>
      <c r="N830" s="293"/>
      <c r="O830" s="294"/>
      <c r="P830" s="13"/>
      <c r="Q830" s="13"/>
      <c r="R830" s="13"/>
      <c r="S830" s="13"/>
      <c r="T830" s="13"/>
      <c r="U830" s="13"/>
      <c r="V830" s="13"/>
      <c r="W830" s="13"/>
      <c r="X830" s="13"/>
      <c r="Y830" s="13"/>
      <c r="Z830" s="13"/>
    </row>
    <row r="831" spans="1:26" ht="12.75" customHeight="1" x14ac:dyDescent="0.2">
      <c r="A831" s="13"/>
      <c r="B831" s="293"/>
      <c r="C831" s="293"/>
      <c r="D831" s="293"/>
      <c r="E831" s="293"/>
      <c r="F831" s="293"/>
      <c r="G831" s="293"/>
      <c r="H831" s="293"/>
      <c r="I831" s="293"/>
      <c r="J831" s="293"/>
      <c r="K831" s="293"/>
      <c r="L831" s="293"/>
      <c r="M831" s="293"/>
      <c r="N831" s="293"/>
      <c r="O831" s="294"/>
      <c r="P831" s="13"/>
      <c r="Q831" s="13"/>
      <c r="R831" s="13"/>
      <c r="S831" s="13"/>
      <c r="T831" s="13"/>
      <c r="U831" s="13"/>
      <c r="V831" s="13"/>
      <c r="W831" s="13"/>
      <c r="X831" s="13"/>
      <c r="Y831" s="13"/>
      <c r="Z831" s="13"/>
    </row>
    <row r="832" spans="1:26" ht="12.75" customHeight="1" x14ac:dyDescent="0.2">
      <c r="A832" s="13"/>
      <c r="B832" s="293"/>
      <c r="C832" s="293"/>
      <c r="D832" s="293"/>
      <c r="E832" s="293"/>
      <c r="F832" s="293"/>
      <c r="G832" s="293"/>
      <c r="H832" s="293"/>
      <c r="I832" s="293"/>
      <c r="J832" s="293"/>
      <c r="K832" s="293"/>
      <c r="L832" s="293"/>
      <c r="M832" s="293"/>
      <c r="N832" s="293"/>
      <c r="O832" s="294"/>
      <c r="P832" s="13"/>
      <c r="Q832" s="13"/>
      <c r="R832" s="13"/>
      <c r="S832" s="13"/>
      <c r="T832" s="13"/>
      <c r="U832" s="13"/>
      <c r="V832" s="13"/>
      <c r="W832" s="13"/>
      <c r="X832" s="13"/>
      <c r="Y832" s="13"/>
      <c r="Z832" s="13"/>
    </row>
    <row r="833" spans="1:26" ht="12.75" customHeight="1" x14ac:dyDescent="0.2">
      <c r="A833" s="13"/>
      <c r="B833" s="293"/>
      <c r="C833" s="293"/>
      <c r="D833" s="293"/>
      <c r="E833" s="293"/>
      <c r="F833" s="293"/>
      <c r="G833" s="293"/>
      <c r="H833" s="293"/>
      <c r="I833" s="293"/>
      <c r="J833" s="293"/>
      <c r="K833" s="293"/>
      <c r="L833" s="293"/>
      <c r="M833" s="293"/>
      <c r="N833" s="293"/>
      <c r="O833" s="294"/>
      <c r="P833" s="13"/>
      <c r="Q833" s="13"/>
      <c r="R833" s="13"/>
      <c r="S833" s="13"/>
      <c r="T833" s="13"/>
      <c r="U833" s="13"/>
      <c r="V833" s="13"/>
      <c r="W833" s="13"/>
      <c r="X833" s="13"/>
      <c r="Y833" s="13"/>
      <c r="Z833" s="13"/>
    </row>
    <row r="834" spans="1:26" ht="12.75" customHeight="1" x14ac:dyDescent="0.2">
      <c r="A834" s="13"/>
      <c r="B834" s="293"/>
      <c r="C834" s="293"/>
      <c r="D834" s="293"/>
      <c r="E834" s="293"/>
      <c r="F834" s="293"/>
      <c r="G834" s="293"/>
      <c r="H834" s="293"/>
      <c r="I834" s="293"/>
      <c r="J834" s="293"/>
      <c r="K834" s="293"/>
      <c r="L834" s="293"/>
      <c r="M834" s="293"/>
      <c r="N834" s="293"/>
      <c r="O834" s="294"/>
      <c r="P834" s="13"/>
      <c r="Q834" s="13"/>
      <c r="R834" s="13"/>
      <c r="S834" s="13"/>
      <c r="T834" s="13"/>
      <c r="U834" s="13"/>
      <c r="V834" s="13"/>
      <c r="W834" s="13"/>
      <c r="X834" s="13"/>
      <c r="Y834" s="13"/>
      <c r="Z834" s="13"/>
    </row>
    <row r="835" spans="1:26" ht="12.75" customHeight="1" x14ac:dyDescent="0.2">
      <c r="A835" s="13"/>
      <c r="B835" s="293"/>
      <c r="C835" s="293"/>
      <c r="D835" s="293"/>
      <c r="E835" s="293"/>
      <c r="F835" s="293"/>
      <c r="G835" s="293"/>
      <c r="H835" s="293"/>
      <c r="I835" s="293"/>
      <c r="J835" s="293"/>
      <c r="K835" s="293"/>
      <c r="L835" s="293"/>
      <c r="M835" s="293"/>
      <c r="N835" s="293"/>
      <c r="O835" s="294"/>
      <c r="P835" s="13"/>
      <c r="Q835" s="13"/>
      <c r="R835" s="13"/>
      <c r="S835" s="13"/>
      <c r="T835" s="13"/>
      <c r="U835" s="13"/>
      <c r="V835" s="13"/>
      <c r="W835" s="13"/>
      <c r="X835" s="13"/>
      <c r="Y835" s="13"/>
      <c r="Z835" s="13"/>
    </row>
    <row r="836" spans="1:26" ht="12.75" customHeight="1" x14ac:dyDescent="0.2">
      <c r="A836" s="13"/>
      <c r="B836" s="293"/>
      <c r="C836" s="293"/>
      <c r="D836" s="293"/>
      <c r="E836" s="293"/>
      <c r="F836" s="293"/>
      <c r="G836" s="293"/>
      <c r="H836" s="293"/>
      <c r="I836" s="293"/>
      <c r="J836" s="293"/>
      <c r="K836" s="293"/>
      <c r="L836" s="293"/>
      <c r="M836" s="293"/>
      <c r="N836" s="293"/>
      <c r="O836" s="294"/>
      <c r="P836" s="13"/>
      <c r="Q836" s="13"/>
      <c r="R836" s="13"/>
      <c r="S836" s="13"/>
      <c r="T836" s="13"/>
      <c r="U836" s="13"/>
      <c r="V836" s="13"/>
      <c r="W836" s="13"/>
      <c r="X836" s="13"/>
      <c r="Y836" s="13"/>
      <c r="Z836" s="13"/>
    </row>
    <row r="837" spans="1:26" ht="12.75" customHeight="1" x14ac:dyDescent="0.2">
      <c r="A837" s="13"/>
      <c r="B837" s="293"/>
      <c r="C837" s="293"/>
      <c r="D837" s="293"/>
      <c r="E837" s="293"/>
      <c r="F837" s="293"/>
      <c r="G837" s="293"/>
      <c r="H837" s="293"/>
      <c r="I837" s="293"/>
      <c r="J837" s="293"/>
      <c r="K837" s="293"/>
      <c r="L837" s="293"/>
      <c r="M837" s="293"/>
      <c r="N837" s="293"/>
      <c r="O837" s="294"/>
      <c r="P837" s="13"/>
      <c r="Q837" s="13"/>
      <c r="R837" s="13"/>
      <c r="S837" s="13"/>
      <c r="T837" s="13"/>
      <c r="U837" s="13"/>
      <c r="V837" s="13"/>
      <c r="W837" s="13"/>
      <c r="X837" s="13"/>
      <c r="Y837" s="13"/>
      <c r="Z837" s="13"/>
    </row>
    <row r="838" spans="1:26" ht="12.75" customHeight="1" x14ac:dyDescent="0.2">
      <c r="A838" s="13"/>
      <c r="B838" s="293"/>
      <c r="C838" s="293"/>
      <c r="D838" s="293"/>
      <c r="E838" s="293"/>
      <c r="F838" s="293"/>
      <c r="G838" s="293"/>
      <c r="H838" s="293"/>
      <c r="I838" s="293"/>
      <c r="J838" s="293"/>
      <c r="K838" s="293"/>
      <c r="L838" s="293"/>
      <c r="M838" s="293"/>
      <c r="N838" s="293"/>
      <c r="O838" s="294"/>
      <c r="P838" s="13"/>
      <c r="Q838" s="13"/>
      <c r="R838" s="13"/>
      <c r="S838" s="13"/>
      <c r="T838" s="13"/>
      <c r="U838" s="13"/>
      <c r="V838" s="13"/>
      <c r="W838" s="13"/>
      <c r="X838" s="13"/>
      <c r="Y838" s="13"/>
      <c r="Z838" s="13"/>
    </row>
    <row r="839" spans="1:26" ht="12.75" customHeight="1" x14ac:dyDescent="0.2">
      <c r="A839" s="13"/>
      <c r="B839" s="293"/>
      <c r="C839" s="293"/>
      <c r="D839" s="293"/>
      <c r="E839" s="293"/>
      <c r="F839" s="293"/>
      <c r="G839" s="293"/>
      <c r="H839" s="293"/>
      <c r="I839" s="293"/>
      <c r="J839" s="293"/>
      <c r="K839" s="293"/>
      <c r="L839" s="293"/>
      <c r="M839" s="293"/>
      <c r="N839" s="293"/>
      <c r="O839" s="294"/>
      <c r="P839" s="13"/>
      <c r="Q839" s="13"/>
      <c r="R839" s="13"/>
      <c r="S839" s="13"/>
      <c r="T839" s="13"/>
      <c r="U839" s="13"/>
      <c r="V839" s="13"/>
      <c r="W839" s="13"/>
      <c r="X839" s="13"/>
      <c r="Y839" s="13"/>
      <c r="Z839" s="13"/>
    </row>
    <row r="840" spans="1:26" ht="12.75" customHeight="1" x14ac:dyDescent="0.2">
      <c r="A840" s="13"/>
      <c r="B840" s="293"/>
      <c r="C840" s="293"/>
      <c r="D840" s="293"/>
      <c r="E840" s="293"/>
      <c r="F840" s="293"/>
      <c r="G840" s="293"/>
      <c r="H840" s="293"/>
      <c r="I840" s="293"/>
      <c r="J840" s="293"/>
      <c r="K840" s="293"/>
      <c r="L840" s="293"/>
      <c r="M840" s="293"/>
      <c r="N840" s="293"/>
      <c r="O840" s="294"/>
      <c r="P840" s="13"/>
      <c r="Q840" s="13"/>
      <c r="R840" s="13"/>
      <c r="S840" s="13"/>
      <c r="T840" s="13"/>
      <c r="U840" s="13"/>
      <c r="V840" s="13"/>
      <c r="W840" s="13"/>
      <c r="X840" s="13"/>
      <c r="Y840" s="13"/>
      <c r="Z840" s="13"/>
    </row>
    <row r="841" spans="1:26" ht="12.75" customHeight="1" x14ac:dyDescent="0.2">
      <c r="A841" s="13"/>
      <c r="B841" s="293"/>
      <c r="C841" s="293"/>
      <c r="D841" s="293"/>
      <c r="E841" s="293"/>
      <c r="F841" s="293"/>
      <c r="G841" s="293"/>
      <c r="H841" s="293"/>
      <c r="I841" s="293"/>
      <c r="J841" s="293"/>
      <c r="K841" s="293"/>
      <c r="L841" s="293"/>
      <c r="M841" s="293"/>
      <c r="N841" s="293"/>
      <c r="O841" s="294"/>
      <c r="P841" s="13"/>
      <c r="Q841" s="13"/>
      <c r="R841" s="13"/>
      <c r="S841" s="13"/>
      <c r="T841" s="13"/>
      <c r="U841" s="13"/>
      <c r="V841" s="13"/>
      <c r="W841" s="13"/>
      <c r="X841" s="13"/>
      <c r="Y841" s="13"/>
      <c r="Z841" s="13"/>
    </row>
    <row r="842" spans="1:26" ht="12.75" customHeight="1" x14ac:dyDescent="0.2">
      <c r="A842" s="13"/>
      <c r="B842" s="293"/>
      <c r="C842" s="293"/>
      <c r="D842" s="293"/>
      <c r="E842" s="293"/>
      <c r="F842" s="293"/>
      <c r="G842" s="293"/>
      <c r="H842" s="293"/>
      <c r="I842" s="293"/>
      <c r="J842" s="293"/>
      <c r="K842" s="293"/>
      <c r="L842" s="293"/>
      <c r="M842" s="293"/>
      <c r="N842" s="293"/>
      <c r="O842" s="294"/>
      <c r="P842" s="13"/>
      <c r="Q842" s="13"/>
      <c r="R842" s="13"/>
      <c r="S842" s="13"/>
      <c r="T842" s="13"/>
      <c r="U842" s="13"/>
      <c r="V842" s="13"/>
      <c r="W842" s="13"/>
      <c r="X842" s="13"/>
      <c r="Y842" s="13"/>
      <c r="Z842" s="13"/>
    </row>
    <row r="843" spans="1:26" ht="12.75" customHeight="1" x14ac:dyDescent="0.2">
      <c r="A843" s="13"/>
      <c r="B843" s="293"/>
      <c r="C843" s="293"/>
      <c r="D843" s="293"/>
      <c r="E843" s="293"/>
      <c r="F843" s="293"/>
      <c r="G843" s="293"/>
      <c r="H843" s="293"/>
      <c r="I843" s="293"/>
      <c r="J843" s="293"/>
      <c r="K843" s="293"/>
      <c r="L843" s="293"/>
      <c r="M843" s="293"/>
      <c r="N843" s="293"/>
      <c r="O843" s="294"/>
      <c r="P843" s="13"/>
      <c r="Q843" s="13"/>
      <c r="R843" s="13"/>
      <c r="S843" s="13"/>
      <c r="T843" s="13"/>
      <c r="U843" s="13"/>
      <c r="V843" s="13"/>
      <c r="W843" s="13"/>
      <c r="X843" s="13"/>
      <c r="Y843" s="13"/>
      <c r="Z843" s="13"/>
    </row>
    <row r="844" spans="1:26" ht="12.75" customHeight="1" x14ac:dyDescent="0.2">
      <c r="A844" s="13"/>
      <c r="B844" s="293"/>
      <c r="C844" s="293"/>
      <c r="D844" s="293"/>
      <c r="E844" s="293"/>
      <c r="F844" s="293"/>
      <c r="G844" s="293"/>
      <c r="H844" s="293"/>
      <c r="I844" s="293"/>
      <c r="J844" s="293"/>
      <c r="K844" s="293"/>
      <c r="L844" s="293"/>
      <c r="M844" s="293"/>
      <c r="N844" s="293"/>
      <c r="O844" s="294"/>
      <c r="P844" s="13"/>
      <c r="Q844" s="13"/>
      <c r="R844" s="13"/>
      <c r="S844" s="13"/>
      <c r="T844" s="13"/>
      <c r="U844" s="13"/>
      <c r="V844" s="13"/>
      <c r="W844" s="13"/>
      <c r="X844" s="13"/>
      <c r="Y844" s="13"/>
      <c r="Z844" s="13"/>
    </row>
    <row r="845" spans="1:26" ht="12.75" customHeight="1" x14ac:dyDescent="0.2">
      <c r="A845" s="13"/>
      <c r="B845" s="293"/>
      <c r="C845" s="293"/>
      <c r="D845" s="293"/>
      <c r="E845" s="293"/>
      <c r="F845" s="293"/>
      <c r="G845" s="293"/>
      <c r="H845" s="293"/>
      <c r="I845" s="293"/>
      <c r="J845" s="293"/>
      <c r="K845" s="293"/>
      <c r="L845" s="293"/>
      <c r="M845" s="293"/>
      <c r="N845" s="293"/>
      <c r="O845" s="294"/>
      <c r="P845" s="13"/>
      <c r="Q845" s="13"/>
      <c r="R845" s="13"/>
      <c r="S845" s="13"/>
      <c r="T845" s="13"/>
      <c r="U845" s="13"/>
      <c r="V845" s="13"/>
      <c r="W845" s="13"/>
      <c r="X845" s="13"/>
      <c r="Y845" s="13"/>
      <c r="Z845" s="13"/>
    </row>
    <row r="846" spans="1:26" ht="12.75" customHeight="1" x14ac:dyDescent="0.2">
      <c r="A846" s="13"/>
      <c r="B846" s="293"/>
      <c r="C846" s="293"/>
      <c r="D846" s="293"/>
      <c r="E846" s="293"/>
      <c r="F846" s="293"/>
      <c r="G846" s="293"/>
      <c r="H846" s="293"/>
      <c r="I846" s="293"/>
      <c r="J846" s="293"/>
      <c r="K846" s="293"/>
      <c r="L846" s="293"/>
      <c r="M846" s="293"/>
      <c r="N846" s="293"/>
      <c r="O846" s="294"/>
      <c r="P846" s="13"/>
      <c r="Q846" s="13"/>
      <c r="R846" s="13"/>
      <c r="S846" s="13"/>
      <c r="T846" s="13"/>
      <c r="U846" s="13"/>
      <c r="V846" s="13"/>
      <c r="W846" s="13"/>
      <c r="X846" s="13"/>
      <c r="Y846" s="13"/>
      <c r="Z846" s="13"/>
    </row>
    <row r="847" spans="1:26" ht="12.75" customHeight="1" x14ac:dyDescent="0.2">
      <c r="A847" s="13"/>
      <c r="B847" s="293"/>
      <c r="C847" s="293"/>
      <c r="D847" s="293"/>
      <c r="E847" s="293"/>
      <c r="F847" s="293"/>
      <c r="G847" s="293"/>
      <c r="H847" s="293"/>
      <c r="I847" s="293"/>
      <c r="J847" s="293"/>
      <c r="K847" s="293"/>
      <c r="L847" s="293"/>
      <c r="M847" s="293"/>
      <c r="N847" s="293"/>
      <c r="O847" s="294"/>
      <c r="P847" s="13"/>
      <c r="Q847" s="13"/>
      <c r="R847" s="13"/>
      <c r="S847" s="13"/>
      <c r="T847" s="13"/>
      <c r="U847" s="13"/>
      <c r="V847" s="13"/>
      <c r="W847" s="13"/>
      <c r="X847" s="13"/>
      <c r="Y847" s="13"/>
      <c r="Z847" s="13"/>
    </row>
    <row r="848" spans="1:26" ht="12.75" customHeight="1" x14ac:dyDescent="0.2">
      <c r="A848" s="13"/>
      <c r="B848" s="293"/>
      <c r="C848" s="293"/>
      <c r="D848" s="293"/>
      <c r="E848" s="293"/>
      <c r="F848" s="293"/>
      <c r="G848" s="293"/>
      <c r="H848" s="293"/>
      <c r="I848" s="293"/>
      <c r="J848" s="293"/>
      <c r="K848" s="293"/>
      <c r="L848" s="293"/>
      <c r="M848" s="293"/>
      <c r="N848" s="293"/>
      <c r="O848" s="294"/>
      <c r="P848" s="13"/>
      <c r="Q848" s="13"/>
      <c r="R848" s="13"/>
      <c r="S848" s="13"/>
      <c r="T848" s="13"/>
      <c r="U848" s="13"/>
      <c r="V848" s="13"/>
      <c r="W848" s="13"/>
      <c r="X848" s="13"/>
      <c r="Y848" s="13"/>
      <c r="Z848" s="13"/>
    </row>
    <row r="849" spans="1:26" ht="12.75" customHeight="1" x14ac:dyDescent="0.2">
      <c r="A849" s="13"/>
      <c r="B849" s="293"/>
      <c r="C849" s="293"/>
      <c r="D849" s="293"/>
      <c r="E849" s="293"/>
      <c r="F849" s="293"/>
      <c r="G849" s="293"/>
      <c r="H849" s="293"/>
      <c r="I849" s="293"/>
      <c r="J849" s="293"/>
      <c r="K849" s="293"/>
      <c r="L849" s="293"/>
      <c r="M849" s="293"/>
      <c r="N849" s="293"/>
      <c r="O849" s="294"/>
      <c r="P849" s="13"/>
      <c r="Q849" s="13"/>
      <c r="R849" s="13"/>
      <c r="S849" s="13"/>
      <c r="T849" s="13"/>
      <c r="U849" s="13"/>
      <c r="V849" s="13"/>
      <c r="W849" s="13"/>
      <c r="X849" s="13"/>
      <c r="Y849" s="13"/>
      <c r="Z849" s="13"/>
    </row>
    <row r="850" spans="1:26" ht="12.75" customHeight="1" x14ac:dyDescent="0.2">
      <c r="A850" s="13"/>
      <c r="B850" s="293"/>
      <c r="C850" s="293"/>
      <c r="D850" s="293"/>
      <c r="E850" s="293"/>
      <c r="F850" s="293"/>
      <c r="G850" s="293"/>
      <c r="H850" s="293"/>
      <c r="I850" s="293"/>
      <c r="J850" s="293"/>
      <c r="K850" s="293"/>
      <c r="L850" s="293"/>
      <c r="M850" s="293"/>
      <c r="N850" s="293"/>
      <c r="O850" s="294"/>
      <c r="P850" s="13"/>
      <c r="Q850" s="13"/>
      <c r="R850" s="13"/>
      <c r="S850" s="13"/>
      <c r="T850" s="13"/>
      <c r="U850" s="13"/>
      <c r="V850" s="13"/>
      <c r="W850" s="13"/>
      <c r="X850" s="13"/>
      <c r="Y850" s="13"/>
      <c r="Z850" s="13"/>
    </row>
    <row r="851" spans="1:26" ht="12.75" customHeight="1" x14ac:dyDescent="0.2">
      <c r="A851" s="13"/>
      <c r="B851" s="293"/>
      <c r="C851" s="293"/>
      <c r="D851" s="293"/>
      <c r="E851" s="293"/>
      <c r="F851" s="293"/>
      <c r="G851" s="293"/>
      <c r="H851" s="293"/>
      <c r="I851" s="293"/>
      <c r="J851" s="293"/>
      <c r="K851" s="293"/>
      <c r="L851" s="293"/>
      <c r="M851" s="293"/>
      <c r="N851" s="293"/>
      <c r="O851" s="294"/>
      <c r="P851" s="13"/>
      <c r="Q851" s="13"/>
      <c r="R851" s="13"/>
      <c r="S851" s="13"/>
      <c r="T851" s="13"/>
      <c r="U851" s="13"/>
      <c r="V851" s="13"/>
      <c r="W851" s="13"/>
      <c r="X851" s="13"/>
      <c r="Y851" s="13"/>
      <c r="Z851" s="13"/>
    </row>
    <row r="852" spans="1:26" ht="12.75" customHeight="1" x14ac:dyDescent="0.2">
      <c r="A852" s="13"/>
      <c r="B852" s="293"/>
      <c r="C852" s="293"/>
      <c r="D852" s="293"/>
      <c r="E852" s="293"/>
      <c r="F852" s="293"/>
      <c r="G852" s="293"/>
      <c r="H852" s="293"/>
      <c r="I852" s="293"/>
      <c r="J852" s="293"/>
      <c r="K852" s="293"/>
      <c r="L852" s="293"/>
      <c r="M852" s="293"/>
      <c r="N852" s="293"/>
      <c r="O852" s="294"/>
      <c r="P852" s="13"/>
      <c r="Q852" s="13"/>
      <c r="R852" s="13"/>
      <c r="S852" s="13"/>
      <c r="T852" s="13"/>
      <c r="U852" s="13"/>
      <c r="V852" s="13"/>
      <c r="W852" s="13"/>
      <c r="X852" s="13"/>
      <c r="Y852" s="13"/>
      <c r="Z852" s="13"/>
    </row>
    <row r="853" spans="1:26" ht="12.75" customHeight="1" x14ac:dyDescent="0.2">
      <c r="A853" s="13"/>
      <c r="B853" s="293"/>
      <c r="C853" s="293"/>
      <c r="D853" s="293"/>
      <c r="E853" s="293"/>
      <c r="F853" s="293"/>
      <c r="G853" s="293"/>
      <c r="H853" s="293"/>
      <c r="I853" s="293"/>
      <c r="J853" s="293"/>
      <c r="K853" s="293"/>
      <c r="L853" s="293"/>
      <c r="M853" s="293"/>
      <c r="N853" s="293"/>
      <c r="O853" s="294"/>
      <c r="P853" s="13"/>
      <c r="Q853" s="13"/>
      <c r="R853" s="13"/>
      <c r="S853" s="13"/>
      <c r="T853" s="13"/>
      <c r="U853" s="13"/>
      <c r="V853" s="13"/>
      <c r="W853" s="13"/>
      <c r="X853" s="13"/>
      <c r="Y853" s="13"/>
      <c r="Z853" s="13"/>
    </row>
    <row r="854" spans="1:26" ht="12.75" customHeight="1" x14ac:dyDescent="0.2">
      <c r="A854" s="13"/>
      <c r="B854" s="293"/>
      <c r="C854" s="293"/>
      <c r="D854" s="293"/>
      <c r="E854" s="293"/>
      <c r="F854" s="293"/>
      <c r="G854" s="293"/>
      <c r="H854" s="293"/>
      <c r="I854" s="293"/>
      <c r="J854" s="293"/>
      <c r="K854" s="293"/>
      <c r="L854" s="293"/>
      <c r="M854" s="293"/>
      <c r="N854" s="293"/>
      <c r="O854" s="294"/>
      <c r="P854" s="13"/>
      <c r="Q854" s="13"/>
      <c r="R854" s="13"/>
      <c r="S854" s="13"/>
      <c r="T854" s="13"/>
      <c r="U854" s="13"/>
      <c r="V854" s="13"/>
      <c r="W854" s="13"/>
      <c r="X854" s="13"/>
      <c r="Y854" s="13"/>
      <c r="Z854" s="13"/>
    </row>
    <row r="855" spans="1:26" ht="12.75" customHeight="1" x14ac:dyDescent="0.2">
      <c r="A855" s="13"/>
      <c r="B855" s="293"/>
      <c r="C855" s="293"/>
      <c r="D855" s="293"/>
      <c r="E855" s="293"/>
      <c r="F855" s="293"/>
      <c r="G855" s="293"/>
      <c r="H855" s="293"/>
      <c r="I855" s="293"/>
      <c r="J855" s="293"/>
      <c r="K855" s="293"/>
      <c r="L855" s="293"/>
      <c r="M855" s="293"/>
      <c r="N855" s="293"/>
      <c r="O855" s="294"/>
      <c r="P855" s="13"/>
      <c r="Q855" s="13"/>
      <c r="R855" s="13"/>
      <c r="S855" s="13"/>
      <c r="T855" s="13"/>
      <c r="U855" s="13"/>
      <c r="V855" s="13"/>
      <c r="W855" s="13"/>
      <c r="X855" s="13"/>
      <c r="Y855" s="13"/>
      <c r="Z855" s="13"/>
    </row>
    <row r="856" spans="1:26" ht="12.75" customHeight="1" x14ac:dyDescent="0.2">
      <c r="A856" s="13"/>
      <c r="B856" s="293"/>
      <c r="C856" s="293"/>
      <c r="D856" s="293"/>
      <c r="E856" s="293"/>
      <c r="F856" s="293"/>
      <c r="G856" s="293"/>
      <c r="H856" s="293"/>
      <c r="I856" s="293"/>
      <c r="J856" s="293"/>
      <c r="K856" s="293"/>
      <c r="L856" s="293"/>
      <c r="M856" s="293"/>
      <c r="N856" s="293"/>
      <c r="O856" s="294"/>
      <c r="P856" s="13"/>
      <c r="Q856" s="13"/>
      <c r="R856" s="13"/>
      <c r="S856" s="13"/>
      <c r="T856" s="13"/>
      <c r="U856" s="13"/>
      <c r="V856" s="13"/>
      <c r="W856" s="13"/>
      <c r="X856" s="13"/>
      <c r="Y856" s="13"/>
      <c r="Z856" s="13"/>
    </row>
    <row r="857" spans="1:26" ht="12.75" customHeight="1" x14ac:dyDescent="0.2">
      <c r="A857" s="13"/>
      <c r="B857" s="293"/>
      <c r="C857" s="293"/>
      <c r="D857" s="293"/>
      <c r="E857" s="293"/>
      <c r="F857" s="293"/>
      <c r="G857" s="293"/>
      <c r="H857" s="293"/>
      <c r="I857" s="293"/>
      <c r="J857" s="293"/>
      <c r="K857" s="293"/>
      <c r="L857" s="293"/>
      <c r="M857" s="293"/>
      <c r="N857" s="293"/>
      <c r="O857" s="294"/>
      <c r="P857" s="13"/>
      <c r="Q857" s="13"/>
      <c r="R857" s="13"/>
      <c r="S857" s="13"/>
      <c r="T857" s="13"/>
      <c r="U857" s="13"/>
      <c r="V857" s="13"/>
      <c r="W857" s="13"/>
      <c r="X857" s="13"/>
      <c r="Y857" s="13"/>
      <c r="Z857" s="13"/>
    </row>
    <row r="858" spans="1:26" ht="12.75" customHeight="1" x14ac:dyDescent="0.2">
      <c r="A858" s="13"/>
      <c r="B858" s="293"/>
      <c r="C858" s="293"/>
      <c r="D858" s="293"/>
      <c r="E858" s="293"/>
      <c r="F858" s="293"/>
      <c r="G858" s="293"/>
      <c r="H858" s="293"/>
      <c r="I858" s="293"/>
      <c r="J858" s="293"/>
      <c r="K858" s="293"/>
      <c r="L858" s="293"/>
      <c r="M858" s="293"/>
      <c r="N858" s="293"/>
      <c r="O858" s="294"/>
      <c r="P858" s="13"/>
      <c r="Q858" s="13"/>
      <c r="R858" s="13"/>
      <c r="S858" s="13"/>
      <c r="T858" s="13"/>
      <c r="U858" s="13"/>
      <c r="V858" s="13"/>
      <c r="W858" s="13"/>
      <c r="X858" s="13"/>
      <c r="Y858" s="13"/>
      <c r="Z858" s="13"/>
    </row>
    <row r="859" spans="1:26" ht="12.75" customHeight="1" x14ac:dyDescent="0.2">
      <c r="A859" s="13"/>
      <c r="B859" s="293"/>
      <c r="C859" s="293"/>
      <c r="D859" s="293"/>
      <c r="E859" s="293"/>
      <c r="F859" s="293"/>
      <c r="G859" s="293"/>
      <c r="H859" s="293"/>
      <c r="I859" s="293"/>
      <c r="J859" s="293"/>
      <c r="K859" s="293"/>
      <c r="L859" s="293"/>
      <c r="M859" s="293"/>
      <c r="N859" s="293"/>
      <c r="O859" s="294"/>
      <c r="P859" s="13"/>
      <c r="Q859" s="13"/>
      <c r="R859" s="13"/>
      <c r="S859" s="13"/>
      <c r="T859" s="13"/>
      <c r="U859" s="13"/>
      <c r="V859" s="13"/>
      <c r="W859" s="13"/>
      <c r="X859" s="13"/>
      <c r="Y859" s="13"/>
      <c r="Z859" s="13"/>
    </row>
    <row r="860" spans="1:26" ht="12.75" customHeight="1" x14ac:dyDescent="0.2">
      <c r="A860" s="13"/>
      <c r="B860" s="293"/>
      <c r="C860" s="293"/>
      <c r="D860" s="293"/>
      <c r="E860" s="293"/>
      <c r="F860" s="293"/>
      <c r="G860" s="293"/>
      <c r="H860" s="293"/>
      <c r="I860" s="293"/>
      <c r="J860" s="293"/>
      <c r="K860" s="293"/>
      <c r="L860" s="293"/>
      <c r="M860" s="293"/>
      <c r="N860" s="293"/>
      <c r="O860" s="294"/>
      <c r="P860" s="13"/>
      <c r="Q860" s="13"/>
      <c r="R860" s="13"/>
      <c r="S860" s="13"/>
      <c r="T860" s="13"/>
      <c r="U860" s="13"/>
      <c r="V860" s="13"/>
      <c r="W860" s="13"/>
      <c r="X860" s="13"/>
      <c r="Y860" s="13"/>
      <c r="Z860" s="13"/>
    </row>
    <row r="861" spans="1:26" ht="12.75" customHeight="1" x14ac:dyDescent="0.2">
      <c r="A861" s="13"/>
      <c r="B861" s="293"/>
      <c r="C861" s="293"/>
      <c r="D861" s="293"/>
      <c r="E861" s="293"/>
      <c r="F861" s="293"/>
      <c r="G861" s="293"/>
      <c r="H861" s="293"/>
      <c r="I861" s="293"/>
      <c r="J861" s="293"/>
      <c r="K861" s="293"/>
      <c r="L861" s="293"/>
      <c r="M861" s="293"/>
      <c r="N861" s="293"/>
      <c r="O861" s="294"/>
      <c r="P861" s="13"/>
      <c r="Q861" s="13"/>
      <c r="R861" s="13"/>
      <c r="S861" s="13"/>
      <c r="T861" s="13"/>
      <c r="U861" s="13"/>
      <c r="V861" s="13"/>
      <c r="W861" s="13"/>
      <c r="X861" s="13"/>
      <c r="Y861" s="13"/>
      <c r="Z861" s="13"/>
    </row>
    <row r="862" spans="1:26" ht="12.75" customHeight="1" x14ac:dyDescent="0.2">
      <c r="A862" s="13"/>
      <c r="B862" s="293"/>
      <c r="C862" s="293"/>
      <c r="D862" s="293"/>
      <c r="E862" s="293"/>
      <c r="F862" s="293"/>
      <c r="G862" s="293"/>
      <c r="H862" s="293"/>
      <c r="I862" s="293"/>
      <c r="J862" s="293"/>
      <c r="K862" s="293"/>
      <c r="L862" s="293"/>
      <c r="M862" s="293"/>
      <c r="N862" s="293"/>
      <c r="O862" s="294"/>
      <c r="P862" s="13"/>
      <c r="Q862" s="13"/>
      <c r="R862" s="13"/>
      <c r="S862" s="13"/>
      <c r="T862" s="13"/>
      <c r="U862" s="13"/>
      <c r="V862" s="13"/>
      <c r="W862" s="13"/>
      <c r="X862" s="13"/>
      <c r="Y862" s="13"/>
      <c r="Z862" s="13"/>
    </row>
    <row r="863" spans="1:26" ht="12.75" customHeight="1" x14ac:dyDescent="0.2">
      <c r="A863" s="13"/>
      <c r="B863" s="293"/>
      <c r="C863" s="293"/>
      <c r="D863" s="293"/>
      <c r="E863" s="293"/>
      <c r="F863" s="293"/>
      <c r="G863" s="293"/>
      <c r="H863" s="293"/>
      <c r="I863" s="293"/>
      <c r="J863" s="293"/>
      <c r="K863" s="293"/>
      <c r="L863" s="293"/>
      <c r="M863" s="293"/>
      <c r="N863" s="293"/>
      <c r="O863" s="294"/>
      <c r="P863" s="13"/>
      <c r="Q863" s="13"/>
      <c r="R863" s="13"/>
      <c r="S863" s="13"/>
      <c r="T863" s="13"/>
      <c r="U863" s="13"/>
      <c r="V863" s="13"/>
      <c r="W863" s="13"/>
      <c r="X863" s="13"/>
      <c r="Y863" s="13"/>
      <c r="Z863" s="13"/>
    </row>
    <row r="864" spans="1:26" ht="12.75" customHeight="1" x14ac:dyDescent="0.2">
      <c r="A864" s="13"/>
      <c r="B864" s="293"/>
      <c r="C864" s="293"/>
      <c r="D864" s="293"/>
      <c r="E864" s="293"/>
      <c r="F864" s="293"/>
      <c r="G864" s="293"/>
      <c r="H864" s="293"/>
      <c r="I864" s="293"/>
      <c r="J864" s="293"/>
      <c r="K864" s="293"/>
      <c r="L864" s="293"/>
      <c r="M864" s="293"/>
      <c r="N864" s="293"/>
      <c r="O864" s="294"/>
      <c r="P864" s="13"/>
      <c r="Q864" s="13"/>
      <c r="R864" s="13"/>
      <c r="S864" s="13"/>
      <c r="T864" s="13"/>
      <c r="U864" s="13"/>
      <c r="V864" s="13"/>
      <c r="W864" s="13"/>
      <c r="X864" s="13"/>
      <c r="Y864" s="13"/>
      <c r="Z864" s="13"/>
    </row>
    <row r="865" spans="1:26" ht="12.75" customHeight="1" x14ac:dyDescent="0.2">
      <c r="A865" s="13"/>
      <c r="B865" s="293"/>
      <c r="C865" s="293"/>
      <c r="D865" s="293"/>
      <c r="E865" s="293"/>
      <c r="F865" s="293"/>
      <c r="G865" s="293"/>
      <c r="H865" s="293"/>
      <c r="I865" s="293"/>
      <c r="J865" s="293"/>
      <c r="K865" s="293"/>
      <c r="L865" s="293"/>
      <c r="M865" s="293"/>
      <c r="N865" s="293"/>
      <c r="O865" s="294"/>
      <c r="P865" s="13"/>
      <c r="Q865" s="13"/>
      <c r="R865" s="13"/>
      <c r="S865" s="13"/>
      <c r="T865" s="13"/>
      <c r="U865" s="13"/>
      <c r="V865" s="13"/>
      <c r="W865" s="13"/>
      <c r="X865" s="13"/>
      <c r="Y865" s="13"/>
      <c r="Z865" s="13"/>
    </row>
    <row r="866" spans="1:26" ht="12.75" customHeight="1" x14ac:dyDescent="0.2">
      <c r="A866" s="13"/>
      <c r="B866" s="293"/>
      <c r="C866" s="293"/>
      <c r="D866" s="293"/>
      <c r="E866" s="293"/>
      <c r="F866" s="293"/>
      <c r="G866" s="293"/>
      <c r="H866" s="293"/>
      <c r="I866" s="293"/>
      <c r="J866" s="293"/>
      <c r="K866" s="293"/>
      <c r="L866" s="293"/>
      <c r="M866" s="293"/>
      <c r="N866" s="293"/>
      <c r="O866" s="294"/>
      <c r="P866" s="13"/>
      <c r="Q866" s="13"/>
      <c r="R866" s="13"/>
      <c r="S866" s="13"/>
      <c r="T866" s="13"/>
      <c r="U866" s="13"/>
      <c r="V866" s="13"/>
      <c r="W866" s="13"/>
      <c r="X866" s="13"/>
      <c r="Y866" s="13"/>
      <c r="Z866" s="13"/>
    </row>
    <row r="867" spans="1:26" ht="12.75" customHeight="1" x14ac:dyDescent="0.2">
      <c r="A867" s="13"/>
      <c r="B867" s="293"/>
      <c r="C867" s="293"/>
      <c r="D867" s="293"/>
      <c r="E867" s="293"/>
      <c r="F867" s="293"/>
      <c r="G867" s="293"/>
      <c r="H867" s="293"/>
      <c r="I867" s="293"/>
      <c r="J867" s="293"/>
      <c r="K867" s="293"/>
      <c r="L867" s="293"/>
      <c r="M867" s="293"/>
      <c r="N867" s="293"/>
      <c r="O867" s="294"/>
      <c r="P867" s="13"/>
      <c r="Q867" s="13"/>
      <c r="R867" s="13"/>
      <c r="S867" s="13"/>
      <c r="T867" s="13"/>
      <c r="U867" s="13"/>
      <c r="V867" s="13"/>
      <c r="W867" s="13"/>
      <c r="X867" s="13"/>
      <c r="Y867" s="13"/>
      <c r="Z867" s="13"/>
    </row>
    <row r="868" spans="1:26" ht="12.75" customHeight="1" x14ac:dyDescent="0.2">
      <c r="A868" s="13"/>
      <c r="B868" s="293"/>
      <c r="C868" s="293"/>
      <c r="D868" s="293"/>
      <c r="E868" s="293"/>
      <c r="F868" s="293"/>
      <c r="G868" s="293"/>
      <c r="H868" s="293"/>
      <c r="I868" s="293"/>
      <c r="J868" s="293"/>
      <c r="K868" s="293"/>
      <c r="L868" s="293"/>
      <c r="M868" s="293"/>
      <c r="N868" s="293"/>
      <c r="O868" s="294"/>
      <c r="P868" s="13"/>
      <c r="Q868" s="13"/>
      <c r="R868" s="13"/>
      <c r="S868" s="13"/>
      <c r="T868" s="13"/>
      <c r="U868" s="13"/>
      <c r="V868" s="13"/>
      <c r="W868" s="13"/>
      <c r="X868" s="13"/>
      <c r="Y868" s="13"/>
      <c r="Z868" s="13"/>
    </row>
    <row r="869" spans="1:26" ht="12.75" customHeight="1" x14ac:dyDescent="0.2">
      <c r="A869" s="13"/>
      <c r="B869" s="293"/>
      <c r="C869" s="293"/>
      <c r="D869" s="293"/>
      <c r="E869" s="293"/>
      <c r="F869" s="293"/>
      <c r="G869" s="293"/>
      <c r="H869" s="293"/>
      <c r="I869" s="293"/>
      <c r="J869" s="293"/>
      <c r="K869" s="293"/>
      <c r="L869" s="293"/>
      <c r="M869" s="293"/>
      <c r="N869" s="293"/>
      <c r="O869" s="294"/>
      <c r="P869" s="13"/>
      <c r="Q869" s="13"/>
      <c r="R869" s="13"/>
      <c r="S869" s="13"/>
      <c r="T869" s="13"/>
      <c r="U869" s="13"/>
      <c r="V869" s="13"/>
      <c r="W869" s="13"/>
      <c r="X869" s="13"/>
      <c r="Y869" s="13"/>
      <c r="Z869" s="13"/>
    </row>
    <row r="870" spans="1:26" ht="12.75" customHeight="1" x14ac:dyDescent="0.2">
      <c r="A870" s="13"/>
      <c r="B870" s="293"/>
      <c r="C870" s="293"/>
      <c r="D870" s="293"/>
      <c r="E870" s="293"/>
      <c r="F870" s="293"/>
      <c r="G870" s="293"/>
      <c r="H870" s="293"/>
      <c r="I870" s="293"/>
      <c r="J870" s="293"/>
      <c r="K870" s="293"/>
      <c r="L870" s="293"/>
      <c r="M870" s="293"/>
      <c r="N870" s="293"/>
      <c r="O870" s="294"/>
      <c r="P870" s="13"/>
      <c r="Q870" s="13"/>
      <c r="R870" s="13"/>
      <c r="S870" s="13"/>
      <c r="T870" s="13"/>
      <c r="U870" s="13"/>
      <c r="V870" s="13"/>
      <c r="W870" s="13"/>
      <c r="X870" s="13"/>
      <c r="Y870" s="13"/>
      <c r="Z870" s="13"/>
    </row>
    <row r="871" spans="1:26" ht="12.75" customHeight="1" x14ac:dyDescent="0.2">
      <c r="A871" s="13"/>
      <c r="B871" s="293"/>
      <c r="C871" s="293"/>
      <c r="D871" s="293"/>
      <c r="E871" s="293"/>
      <c r="F871" s="293"/>
      <c r="G871" s="293"/>
      <c r="H871" s="293"/>
      <c r="I871" s="293"/>
      <c r="J871" s="293"/>
      <c r="K871" s="293"/>
      <c r="L871" s="293"/>
      <c r="M871" s="293"/>
      <c r="N871" s="293"/>
      <c r="O871" s="294"/>
      <c r="P871" s="13"/>
      <c r="Q871" s="13"/>
      <c r="R871" s="13"/>
      <c r="S871" s="13"/>
      <c r="T871" s="13"/>
      <c r="U871" s="13"/>
      <c r="V871" s="13"/>
      <c r="W871" s="13"/>
      <c r="X871" s="13"/>
      <c r="Y871" s="13"/>
      <c r="Z871" s="13"/>
    </row>
    <row r="872" spans="1:26" ht="12.75" customHeight="1" x14ac:dyDescent="0.2">
      <c r="A872" s="13"/>
      <c r="B872" s="293"/>
      <c r="C872" s="293"/>
      <c r="D872" s="293"/>
      <c r="E872" s="293"/>
      <c r="F872" s="293"/>
      <c r="G872" s="293"/>
      <c r="H872" s="293"/>
      <c r="I872" s="293"/>
      <c r="J872" s="293"/>
      <c r="K872" s="293"/>
      <c r="L872" s="293"/>
      <c r="M872" s="293"/>
      <c r="N872" s="293"/>
      <c r="O872" s="294"/>
      <c r="P872" s="13"/>
      <c r="Q872" s="13"/>
      <c r="R872" s="13"/>
      <c r="S872" s="13"/>
      <c r="T872" s="13"/>
      <c r="U872" s="13"/>
      <c r="V872" s="13"/>
      <c r="W872" s="13"/>
      <c r="X872" s="13"/>
      <c r="Y872" s="13"/>
      <c r="Z872" s="13"/>
    </row>
    <row r="873" spans="1:26" ht="12.75" customHeight="1" x14ac:dyDescent="0.2">
      <c r="A873" s="13"/>
      <c r="B873" s="293"/>
      <c r="C873" s="293"/>
      <c r="D873" s="293"/>
      <c r="E873" s="293"/>
      <c r="F873" s="293"/>
      <c r="G873" s="293"/>
      <c r="H873" s="293"/>
      <c r="I873" s="293"/>
      <c r="J873" s="293"/>
      <c r="K873" s="293"/>
      <c r="L873" s="293"/>
      <c r="M873" s="293"/>
      <c r="N873" s="293"/>
      <c r="O873" s="294"/>
      <c r="P873" s="13"/>
      <c r="Q873" s="13"/>
      <c r="R873" s="13"/>
      <c r="S873" s="13"/>
      <c r="T873" s="13"/>
      <c r="U873" s="13"/>
      <c r="V873" s="13"/>
      <c r="W873" s="13"/>
      <c r="X873" s="13"/>
      <c r="Y873" s="13"/>
      <c r="Z873" s="13"/>
    </row>
    <row r="874" spans="1:26" ht="12.75" customHeight="1" x14ac:dyDescent="0.2">
      <c r="A874" s="13"/>
      <c r="B874" s="293"/>
      <c r="C874" s="293"/>
      <c r="D874" s="293"/>
      <c r="E874" s="293"/>
      <c r="F874" s="293"/>
      <c r="G874" s="293"/>
      <c r="H874" s="293"/>
      <c r="I874" s="293"/>
      <c r="J874" s="293"/>
      <c r="K874" s="293"/>
      <c r="L874" s="293"/>
      <c r="M874" s="293"/>
      <c r="N874" s="293"/>
      <c r="O874" s="294"/>
      <c r="P874" s="13"/>
      <c r="Q874" s="13"/>
      <c r="R874" s="13"/>
      <c r="S874" s="13"/>
      <c r="T874" s="13"/>
      <c r="U874" s="13"/>
      <c r="V874" s="13"/>
      <c r="W874" s="13"/>
      <c r="X874" s="13"/>
      <c r="Y874" s="13"/>
      <c r="Z874" s="13"/>
    </row>
    <row r="875" spans="1:26" ht="12.75" customHeight="1" x14ac:dyDescent="0.2">
      <c r="A875" s="13"/>
      <c r="B875" s="293"/>
      <c r="C875" s="293"/>
      <c r="D875" s="293"/>
      <c r="E875" s="293"/>
      <c r="F875" s="293"/>
      <c r="G875" s="293"/>
      <c r="H875" s="293"/>
      <c r="I875" s="293"/>
      <c r="J875" s="293"/>
      <c r="K875" s="293"/>
      <c r="L875" s="293"/>
      <c r="M875" s="293"/>
      <c r="N875" s="293"/>
      <c r="O875" s="294"/>
      <c r="P875" s="13"/>
      <c r="Q875" s="13"/>
      <c r="R875" s="13"/>
      <c r="S875" s="13"/>
      <c r="T875" s="13"/>
      <c r="U875" s="13"/>
      <c r="V875" s="13"/>
      <c r="W875" s="13"/>
      <c r="X875" s="13"/>
      <c r="Y875" s="13"/>
      <c r="Z875" s="13"/>
    </row>
    <row r="876" spans="1:26" ht="12.75" customHeight="1" x14ac:dyDescent="0.2">
      <c r="A876" s="13"/>
      <c r="B876" s="293"/>
      <c r="C876" s="293"/>
      <c r="D876" s="293"/>
      <c r="E876" s="293"/>
      <c r="F876" s="293"/>
      <c r="G876" s="293"/>
      <c r="H876" s="293"/>
      <c r="I876" s="293"/>
      <c r="J876" s="293"/>
      <c r="K876" s="293"/>
      <c r="L876" s="293"/>
      <c r="M876" s="293"/>
      <c r="N876" s="293"/>
      <c r="O876" s="294"/>
      <c r="P876" s="13"/>
      <c r="Q876" s="13"/>
      <c r="R876" s="13"/>
      <c r="S876" s="13"/>
      <c r="T876" s="13"/>
      <c r="U876" s="13"/>
      <c r="V876" s="13"/>
      <c r="W876" s="13"/>
      <c r="X876" s="13"/>
      <c r="Y876" s="13"/>
      <c r="Z876" s="13"/>
    </row>
    <row r="877" spans="1:26" ht="12.75" customHeight="1" x14ac:dyDescent="0.2">
      <c r="A877" s="13"/>
      <c r="B877" s="293"/>
      <c r="C877" s="293"/>
      <c r="D877" s="293"/>
      <c r="E877" s="293"/>
      <c r="F877" s="293"/>
      <c r="G877" s="293"/>
      <c r="H877" s="293"/>
      <c r="I877" s="293"/>
      <c r="J877" s="293"/>
      <c r="K877" s="293"/>
      <c r="L877" s="293"/>
      <c r="M877" s="293"/>
      <c r="N877" s="293"/>
      <c r="O877" s="294"/>
      <c r="P877" s="13"/>
      <c r="Q877" s="13"/>
      <c r="R877" s="13"/>
      <c r="S877" s="13"/>
      <c r="T877" s="13"/>
      <c r="U877" s="13"/>
      <c r="V877" s="13"/>
      <c r="W877" s="13"/>
      <c r="X877" s="13"/>
      <c r="Y877" s="13"/>
      <c r="Z877" s="13"/>
    </row>
    <row r="878" spans="1:26" ht="12.75" customHeight="1" x14ac:dyDescent="0.2">
      <c r="A878" s="13"/>
      <c r="B878" s="293"/>
      <c r="C878" s="293"/>
      <c r="D878" s="293"/>
      <c r="E878" s="293"/>
      <c r="F878" s="293"/>
      <c r="G878" s="293"/>
      <c r="H878" s="293"/>
      <c r="I878" s="293"/>
      <c r="J878" s="293"/>
      <c r="K878" s="293"/>
      <c r="L878" s="293"/>
      <c r="M878" s="293"/>
      <c r="N878" s="293"/>
      <c r="O878" s="294"/>
      <c r="P878" s="13"/>
      <c r="Q878" s="13"/>
      <c r="R878" s="13"/>
      <c r="S878" s="13"/>
      <c r="T878" s="13"/>
      <c r="U878" s="13"/>
      <c r="V878" s="13"/>
      <c r="W878" s="13"/>
      <c r="X878" s="13"/>
      <c r="Y878" s="13"/>
      <c r="Z878" s="13"/>
    </row>
    <row r="879" spans="1:26" ht="12.75" customHeight="1" x14ac:dyDescent="0.2">
      <c r="A879" s="13"/>
      <c r="B879" s="293"/>
      <c r="C879" s="293"/>
      <c r="D879" s="293"/>
      <c r="E879" s="293"/>
      <c r="F879" s="293"/>
      <c r="G879" s="293"/>
      <c r="H879" s="293"/>
      <c r="I879" s="293"/>
      <c r="J879" s="293"/>
      <c r="K879" s="293"/>
      <c r="L879" s="293"/>
      <c r="M879" s="293"/>
      <c r="N879" s="293"/>
      <c r="O879" s="294"/>
      <c r="P879" s="13"/>
      <c r="Q879" s="13"/>
      <c r="R879" s="13"/>
      <c r="S879" s="13"/>
      <c r="T879" s="13"/>
      <c r="U879" s="13"/>
      <c r="V879" s="13"/>
      <c r="W879" s="13"/>
      <c r="X879" s="13"/>
      <c r="Y879" s="13"/>
      <c r="Z879" s="13"/>
    </row>
    <row r="880" spans="1:26" ht="12.75" customHeight="1" x14ac:dyDescent="0.2">
      <c r="A880" s="13"/>
      <c r="B880" s="293"/>
      <c r="C880" s="293"/>
      <c r="D880" s="293"/>
      <c r="E880" s="293"/>
      <c r="F880" s="293"/>
      <c r="G880" s="293"/>
      <c r="H880" s="293"/>
      <c r="I880" s="293"/>
      <c r="J880" s="293"/>
      <c r="K880" s="293"/>
      <c r="L880" s="293"/>
      <c r="M880" s="293"/>
      <c r="N880" s="293"/>
      <c r="O880" s="294"/>
      <c r="P880" s="13"/>
      <c r="Q880" s="13"/>
      <c r="R880" s="13"/>
      <c r="S880" s="13"/>
      <c r="T880" s="13"/>
      <c r="U880" s="13"/>
      <c r="V880" s="13"/>
      <c r="W880" s="13"/>
      <c r="X880" s="13"/>
      <c r="Y880" s="13"/>
      <c r="Z880" s="13"/>
    </row>
    <row r="881" spans="1:26" ht="12.75" customHeight="1" x14ac:dyDescent="0.2">
      <c r="A881" s="13"/>
      <c r="B881" s="293"/>
      <c r="C881" s="293"/>
      <c r="D881" s="293"/>
      <c r="E881" s="293"/>
      <c r="F881" s="293"/>
      <c r="G881" s="293"/>
      <c r="H881" s="293"/>
      <c r="I881" s="293"/>
      <c r="J881" s="293"/>
      <c r="K881" s="293"/>
      <c r="L881" s="293"/>
      <c r="M881" s="293"/>
      <c r="N881" s="293"/>
      <c r="O881" s="294"/>
      <c r="P881" s="13"/>
      <c r="Q881" s="13"/>
      <c r="R881" s="13"/>
      <c r="S881" s="13"/>
      <c r="T881" s="13"/>
      <c r="U881" s="13"/>
      <c r="V881" s="13"/>
      <c r="W881" s="13"/>
      <c r="X881" s="13"/>
      <c r="Y881" s="13"/>
      <c r="Z881" s="13"/>
    </row>
    <row r="882" spans="1:26" ht="12.75" customHeight="1" x14ac:dyDescent="0.2">
      <c r="A882" s="13"/>
      <c r="B882" s="293"/>
      <c r="C882" s="293"/>
      <c r="D882" s="293"/>
      <c r="E882" s="293"/>
      <c r="F882" s="293"/>
      <c r="G882" s="293"/>
      <c r="H882" s="293"/>
      <c r="I882" s="293"/>
      <c r="J882" s="293"/>
      <c r="K882" s="293"/>
      <c r="L882" s="293"/>
      <c r="M882" s="293"/>
      <c r="N882" s="293"/>
      <c r="O882" s="294"/>
      <c r="P882" s="13"/>
      <c r="Q882" s="13"/>
      <c r="R882" s="13"/>
      <c r="S882" s="13"/>
      <c r="T882" s="13"/>
      <c r="U882" s="13"/>
      <c r="V882" s="13"/>
      <c r="W882" s="13"/>
      <c r="X882" s="13"/>
      <c r="Y882" s="13"/>
      <c r="Z882" s="13"/>
    </row>
    <row r="883" spans="1:26" ht="12.75" customHeight="1" x14ac:dyDescent="0.2">
      <c r="A883" s="13"/>
      <c r="B883" s="293"/>
      <c r="C883" s="293"/>
      <c r="D883" s="293"/>
      <c r="E883" s="293"/>
      <c r="F883" s="293"/>
      <c r="G883" s="293"/>
      <c r="H883" s="293"/>
      <c r="I883" s="293"/>
      <c r="J883" s="293"/>
      <c r="K883" s="293"/>
      <c r="L883" s="293"/>
      <c r="M883" s="293"/>
      <c r="N883" s="293"/>
      <c r="O883" s="294"/>
      <c r="P883" s="13"/>
      <c r="Q883" s="13"/>
      <c r="R883" s="13"/>
      <c r="S883" s="13"/>
      <c r="T883" s="13"/>
      <c r="U883" s="13"/>
      <c r="V883" s="13"/>
      <c r="W883" s="13"/>
      <c r="X883" s="13"/>
      <c r="Y883" s="13"/>
      <c r="Z883" s="13"/>
    </row>
    <row r="884" spans="1:26" ht="12.75" customHeight="1" x14ac:dyDescent="0.2">
      <c r="A884" s="13"/>
      <c r="B884" s="293"/>
      <c r="C884" s="293"/>
      <c r="D884" s="293"/>
      <c r="E884" s="293"/>
      <c r="F884" s="293"/>
      <c r="G884" s="293"/>
      <c r="H884" s="293"/>
      <c r="I884" s="293"/>
      <c r="J884" s="293"/>
      <c r="K884" s="293"/>
      <c r="L884" s="293"/>
      <c r="M884" s="293"/>
      <c r="N884" s="293"/>
      <c r="O884" s="294"/>
      <c r="P884" s="13"/>
      <c r="Q884" s="13"/>
      <c r="R884" s="13"/>
      <c r="S884" s="13"/>
      <c r="T884" s="13"/>
      <c r="U884" s="13"/>
      <c r="V884" s="13"/>
      <c r="W884" s="13"/>
      <c r="X884" s="13"/>
      <c r="Y884" s="13"/>
      <c r="Z884" s="13"/>
    </row>
    <row r="885" spans="1:26" ht="12.75" customHeight="1" x14ac:dyDescent="0.2">
      <c r="A885" s="13"/>
      <c r="B885" s="293"/>
      <c r="C885" s="293"/>
      <c r="D885" s="293"/>
      <c r="E885" s="293"/>
      <c r="F885" s="293"/>
      <c r="G885" s="293"/>
      <c r="H885" s="293"/>
      <c r="I885" s="293"/>
      <c r="J885" s="293"/>
      <c r="K885" s="293"/>
      <c r="L885" s="293"/>
      <c r="M885" s="293"/>
      <c r="N885" s="293"/>
      <c r="O885" s="294"/>
      <c r="P885" s="13"/>
      <c r="Q885" s="13"/>
      <c r="R885" s="13"/>
      <c r="S885" s="13"/>
      <c r="T885" s="13"/>
      <c r="U885" s="13"/>
      <c r="V885" s="13"/>
      <c r="W885" s="13"/>
      <c r="X885" s="13"/>
      <c r="Y885" s="13"/>
      <c r="Z885" s="13"/>
    </row>
    <row r="886" spans="1:26" ht="12.75" customHeight="1" x14ac:dyDescent="0.2">
      <c r="A886" s="13"/>
      <c r="B886" s="293"/>
      <c r="C886" s="293"/>
      <c r="D886" s="293"/>
      <c r="E886" s="293"/>
      <c r="F886" s="293"/>
      <c r="G886" s="293"/>
      <c r="H886" s="293"/>
      <c r="I886" s="293"/>
      <c r="J886" s="293"/>
      <c r="K886" s="293"/>
      <c r="L886" s="293"/>
      <c r="M886" s="293"/>
      <c r="N886" s="293"/>
      <c r="O886" s="294"/>
      <c r="P886" s="13"/>
      <c r="Q886" s="13"/>
      <c r="R886" s="13"/>
      <c r="S886" s="13"/>
      <c r="T886" s="13"/>
      <c r="U886" s="13"/>
      <c r="V886" s="13"/>
      <c r="W886" s="13"/>
      <c r="X886" s="13"/>
      <c r="Y886" s="13"/>
      <c r="Z886" s="13"/>
    </row>
    <row r="887" spans="1:26" ht="12.75" customHeight="1" x14ac:dyDescent="0.2">
      <c r="A887" s="13"/>
      <c r="B887" s="293"/>
      <c r="C887" s="293"/>
      <c r="D887" s="293"/>
      <c r="E887" s="293"/>
      <c r="F887" s="293"/>
      <c r="G887" s="293"/>
      <c r="H887" s="293"/>
      <c r="I887" s="293"/>
      <c r="J887" s="293"/>
      <c r="K887" s="293"/>
      <c r="L887" s="293"/>
      <c r="M887" s="293"/>
      <c r="N887" s="293"/>
      <c r="O887" s="294"/>
      <c r="P887" s="13"/>
      <c r="Q887" s="13"/>
      <c r="R887" s="13"/>
      <c r="S887" s="13"/>
      <c r="T887" s="13"/>
      <c r="U887" s="13"/>
      <c r="V887" s="13"/>
      <c r="W887" s="13"/>
      <c r="X887" s="13"/>
      <c r="Y887" s="13"/>
      <c r="Z887" s="13"/>
    </row>
    <row r="888" spans="1:26" ht="12.75" customHeight="1" x14ac:dyDescent="0.2">
      <c r="A888" s="13"/>
      <c r="B888" s="293"/>
      <c r="C888" s="293"/>
      <c r="D888" s="293"/>
      <c r="E888" s="293"/>
      <c r="F888" s="293"/>
      <c r="G888" s="293"/>
      <c r="H888" s="293"/>
      <c r="I888" s="293"/>
      <c r="J888" s="293"/>
      <c r="K888" s="293"/>
      <c r="L888" s="293"/>
      <c r="M888" s="293"/>
      <c r="N888" s="293"/>
      <c r="O888" s="294"/>
      <c r="P888" s="13"/>
      <c r="Q888" s="13"/>
      <c r="R888" s="13"/>
      <c r="S888" s="13"/>
      <c r="T888" s="13"/>
      <c r="U888" s="13"/>
      <c r="V888" s="13"/>
      <c r="W888" s="13"/>
      <c r="X888" s="13"/>
      <c r="Y888" s="13"/>
      <c r="Z888" s="13"/>
    </row>
    <row r="889" spans="1:26" ht="12.75" customHeight="1" x14ac:dyDescent="0.2">
      <c r="A889" s="13"/>
      <c r="B889" s="293"/>
      <c r="C889" s="293"/>
      <c r="D889" s="293"/>
      <c r="E889" s="293"/>
      <c r="F889" s="293"/>
      <c r="G889" s="293"/>
      <c r="H889" s="293"/>
      <c r="I889" s="293"/>
      <c r="J889" s="293"/>
      <c r="K889" s="293"/>
      <c r="L889" s="293"/>
      <c r="M889" s="293"/>
      <c r="N889" s="293"/>
      <c r="O889" s="294"/>
      <c r="P889" s="13"/>
      <c r="Q889" s="13"/>
      <c r="R889" s="13"/>
      <c r="S889" s="13"/>
      <c r="T889" s="13"/>
      <c r="U889" s="13"/>
      <c r="V889" s="13"/>
      <c r="W889" s="13"/>
      <c r="X889" s="13"/>
      <c r="Y889" s="13"/>
      <c r="Z889" s="13"/>
    </row>
    <row r="890" spans="1:26" ht="12.75" customHeight="1" x14ac:dyDescent="0.2">
      <c r="A890" s="13"/>
      <c r="B890" s="293"/>
      <c r="C890" s="293"/>
      <c r="D890" s="293"/>
      <c r="E890" s="293"/>
      <c r="F890" s="293"/>
      <c r="G890" s="293"/>
      <c r="H890" s="293"/>
      <c r="I890" s="293"/>
      <c r="J890" s="293"/>
      <c r="K890" s="293"/>
      <c r="L890" s="293"/>
      <c r="M890" s="293"/>
      <c r="N890" s="293"/>
      <c r="O890" s="294"/>
      <c r="P890" s="13"/>
      <c r="Q890" s="13"/>
      <c r="R890" s="13"/>
      <c r="S890" s="13"/>
      <c r="T890" s="13"/>
      <c r="U890" s="13"/>
      <c r="V890" s="13"/>
      <c r="W890" s="13"/>
      <c r="X890" s="13"/>
      <c r="Y890" s="13"/>
      <c r="Z890" s="13"/>
    </row>
    <row r="891" spans="1:26" ht="12.75" customHeight="1" x14ac:dyDescent="0.2">
      <c r="A891" s="13"/>
      <c r="B891" s="293"/>
      <c r="C891" s="293"/>
      <c r="D891" s="293"/>
      <c r="E891" s="293"/>
      <c r="F891" s="293"/>
      <c r="G891" s="293"/>
      <c r="H891" s="293"/>
      <c r="I891" s="293"/>
      <c r="J891" s="293"/>
      <c r="K891" s="293"/>
      <c r="L891" s="293"/>
      <c r="M891" s="293"/>
      <c r="N891" s="293"/>
      <c r="O891" s="294"/>
      <c r="P891" s="13"/>
      <c r="Q891" s="13"/>
      <c r="R891" s="13"/>
      <c r="S891" s="13"/>
      <c r="T891" s="13"/>
      <c r="U891" s="13"/>
      <c r="V891" s="13"/>
      <c r="W891" s="13"/>
      <c r="X891" s="13"/>
      <c r="Y891" s="13"/>
      <c r="Z891" s="13"/>
    </row>
    <row r="892" spans="1:26" ht="12.75" customHeight="1" x14ac:dyDescent="0.2">
      <c r="A892" s="13"/>
      <c r="B892" s="293"/>
      <c r="C892" s="293"/>
      <c r="D892" s="293"/>
      <c r="E892" s="293"/>
      <c r="F892" s="293"/>
      <c r="G892" s="293"/>
      <c r="H892" s="293"/>
      <c r="I892" s="293"/>
      <c r="J892" s="293"/>
      <c r="K892" s="293"/>
      <c r="L892" s="293"/>
      <c r="M892" s="293"/>
      <c r="N892" s="293"/>
      <c r="O892" s="294"/>
      <c r="P892" s="13"/>
      <c r="Q892" s="13"/>
      <c r="R892" s="13"/>
      <c r="S892" s="13"/>
      <c r="T892" s="13"/>
      <c r="U892" s="13"/>
      <c r="V892" s="13"/>
      <c r="W892" s="13"/>
      <c r="X892" s="13"/>
      <c r="Y892" s="13"/>
      <c r="Z892" s="13"/>
    </row>
    <row r="893" spans="1:26" ht="12.75" customHeight="1" x14ac:dyDescent="0.2">
      <c r="A893" s="13"/>
      <c r="B893" s="293"/>
      <c r="C893" s="293"/>
      <c r="D893" s="293"/>
      <c r="E893" s="293"/>
      <c r="F893" s="293"/>
      <c r="G893" s="293"/>
      <c r="H893" s="293"/>
      <c r="I893" s="293"/>
      <c r="J893" s="293"/>
      <c r="K893" s="293"/>
      <c r="L893" s="293"/>
      <c r="M893" s="293"/>
      <c r="N893" s="293"/>
      <c r="O893" s="294"/>
      <c r="P893" s="13"/>
      <c r="Q893" s="13"/>
      <c r="R893" s="13"/>
      <c r="S893" s="13"/>
      <c r="T893" s="13"/>
      <c r="U893" s="13"/>
      <c r="V893" s="13"/>
      <c r="W893" s="13"/>
      <c r="X893" s="13"/>
      <c r="Y893" s="13"/>
      <c r="Z893" s="13"/>
    </row>
    <row r="894" spans="1:26" ht="12.75" customHeight="1" x14ac:dyDescent="0.2">
      <c r="A894" s="13"/>
      <c r="B894" s="293"/>
      <c r="C894" s="293"/>
      <c r="D894" s="293"/>
      <c r="E894" s="293"/>
      <c r="F894" s="293"/>
      <c r="G894" s="293"/>
      <c r="H894" s="293"/>
      <c r="I894" s="293"/>
      <c r="J894" s="293"/>
      <c r="K894" s="293"/>
      <c r="L894" s="293"/>
      <c r="M894" s="293"/>
      <c r="N894" s="293"/>
      <c r="O894" s="294"/>
      <c r="P894" s="13"/>
      <c r="Q894" s="13"/>
      <c r="R894" s="13"/>
      <c r="S894" s="13"/>
      <c r="T894" s="13"/>
      <c r="U894" s="13"/>
      <c r="V894" s="13"/>
      <c r="W894" s="13"/>
      <c r="X894" s="13"/>
      <c r="Y894" s="13"/>
      <c r="Z894" s="13"/>
    </row>
    <row r="895" spans="1:26" ht="12.75" customHeight="1" x14ac:dyDescent="0.2">
      <c r="A895" s="13"/>
      <c r="B895" s="293"/>
      <c r="C895" s="293"/>
      <c r="D895" s="293"/>
      <c r="E895" s="293"/>
      <c r="F895" s="293"/>
      <c r="G895" s="293"/>
      <c r="H895" s="293"/>
      <c r="I895" s="293"/>
      <c r="J895" s="293"/>
      <c r="K895" s="293"/>
      <c r="L895" s="293"/>
      <c r="M895" s="293"/>
      <c r="N895" s="293"/>
      <c r="O895" s="294"/>
      <c r="P895" s="13"/>
      <c r="Q895" s="13"/>
      <c r="R895" s="13"/>
      <c r="S895" s="13"/>
      <c r="T895" s="13"/>
      <c r="U895" s="13"/>
      <c r="V895" s="13"/>
      <c r="W895" s="13"/>
      <c r="X895" s="13"/>
      <c r="Y895" s="13"/>
      <c r="Z895" s="13"/>
    </row>
    <row r="896" spans="1:26" ht="12.75" customHeight="1" x14ac:dyDescent="0.2">
      <c r="A896" s="13"/>
      <c r="B896" s="293"/>
      <c r="C896" s="293"/>
      <c r="D896" s="293"/>
      <c r="E896" s="293"/>
      <c r="F896" s="293"/>
      <c r="G896" s="293"/>
      <c r="H896" s="293"/>
      <c r="I896" s="293"/>
      <c r="J896" s="293"/>
      <c r="K896" s="293"/>
      <c r="L896" s="293"/>
      <c r="M896" s="293"/>
      <c r="N896" s="293"/>
      <c r="O896" s="294"/>
      <c r="P896" s="13"/>
      <c r="Q896" s="13"/>
      <c r="R896" s="13"/>
      <c r="S896" s="13"/>
      <c r="T896" s="13"/>
      <c r="U896" s="13"/>
      <c r="V896" s="13"/>
      <c r="W896" s="13"/>
      <c r="X896" s="13"/>
      <c r="Y896" s="13"/>
      <c r="Z896" s="13"/>
    </row>
    <row r="897" spans="1:26" ht="12.75" customHeight="1" x14ac:dyDescent="0.2">
      <c r="A897" s="13"/>
      <c r="B897" s="293"/>
      <c r="C897" s="293"/>
      <c r="D897" s="293"/>
      <c r="E897" s="293"/>
      <c r="F897" s="293"/>
      <c r="G897" s="293"/>
      <c r="H897" s="293"/>
      <c r="I897" s="293"/>
      <c r="J897" s="293"/>
      <c r="K897" s="293"/>
      <c r="L897" s="293"/>
      <c r="M897" s="293"/>
      <c r="N897" s="293"/>
      <c r="O897" s="294"/>
      <c r="P897" s="13"/>
      <c r="Q897" s="13"/>
      <c r="R897" s="13"/>
      <c r="S897" s="13"/>
      <c r="T897" s="13"/>
      <c r="U897" s="13"/>
      <c r="V897" s="13"/>
      <c r="W897" s="13"/>
      <c r="X897" s="13"/>
      <c r="Y897" s="13"/>
      <c r="Z897" s="13"/>
    </row>
    <row r="898" spans="1:26" ht="12.75" customHeight="1" x14ac:dyDescent="0.2">
      <c r="A898" s="13"/>
      <c r="B898" s="293"/>
      <c r="C898" s="293"/>
      <c r="D898" s="293"/>
      <c r="E898" s="293"/>
      <c r="F898" s="293"/>
      <c r="G898" s="293"/>
      <c r="H898" s="293"/>
      <c r="I898" s="293"/>
      <c r="J898" s="293"/>
      <c r="K898" s="293"/>
      <c r="L898" s="293"/>
      <c r="M898" s="293"/>
      <c r="N898" s="293"/>
      <c r="O898" s="294"/>
      <c r="P898" s="13"/>
      <c r="Q898" s="13"/>
      <c r="R898" s="13"/>
      <c r="S898" s="13"/>
      <c r="T898" s="13"/>
      <c r="U898" s="13"/>
      <c r="V898" s="13"/>
      <c r="W898" s="13"/>
      <c r="X898" s="13"/>
      <c r="Y898" s="13"/>
      <c r="Z898" s="13"/>
    </row>
    <row r="899" spans="1:26" ht="12.75" customHeight="1" x14ac:dyDescent="0.2">
      <c r="A899" s="13"/>
      <c r="B899" s="293"/>
      <c r="C899" s="293"/>
      <c r="D899" s="293"/>
      <c r="E899" s="293"/>
      <c r="F899" s="293"/>
      <c r="G899" s="293"/>
      <c r="H899" s="293"/>
      <c r="I899" s="293"/>
      <c r="J899" s="293"/>
      <c r="K899" s="293"/>
      <c r="L899" s="293"/>
      <c r="M899" s="293"/>
      <c r="N899" s="293"/>
      <c r="O899" s="294"/>
      <c r="P899" s="13"/>
      <c r="Q899" s="13"/>
      <c r="R899" s="13"/>
      <c r="S899" s="13"/>
      <c r="T899" s="13"/>
      <c r="U899" s="13"/>
      <c r="V899" s="13"/>
      <c r="W899" s="13"/>
      <c r="X899" s="13"/>
      <c r="Y899" s="13"/>
      <c r="Z899" s="13"/>
    </row>
    <row r="900" spans="1:26" ht="12.75" customHeight="1" x14ac:dyDescent="0.2">
      <c r="A900" s="13"/>
      <c r="B900" s="293"/>
      <c r="C900" s="293"/>
      <c r="D900" s="293"/>
      <c r="E900" s="293"/>
      <c r="F900" s="293"/>
      <c r="G900" s="293"/>
      <c r="H900" s="293"/>
      <c r="I900" s="293"/>
      <c r="J900" s="293"/>
      <c r="K900" s="293"/>
      <c r="L900" s="293"/>
      <c r="M900" s="293"/>
      <c r="N900" s="293"/>
      <c r="O900" s="294"/>
      <c r="P900" s="13"/>
      <c r="Q900" s="13"/>
      <c r="R900" s="13"/>
      <c r="S900" s="13"/>
      <c r="T900" s="13"/>
      <c r="U900" s="13"/>
      <c r="V900" s="13"/>
      <c r="W900" s="13"/>
      <c r="X900" s="13"/>
      <c r="Y900" s="13"/>
      <c r="Z900" s="13"/>
    </row>
    <row r="901" spans="1:26" ht="12.75" customHeight="1" x14ac:dyDescent="0.2">
      <c r="A901" s="13"/>
      <c r="B901" s="293"/>
      <c r="C901" s="293"/>
      <c r="D901" s="293"/>
      <c r="E901" s="293"/>
      <c r="F901" s="293"/>
      <c r="G901" s="293"/>
      <c r="H901" s="293"/>
      <c r="I901" s="293"/>
      <c r="J901" s="293"/>
      <c r="K901" s="293"/>
      <c r="L901" s="293"/>
      <c r="M901" s="293"/>
      <c r="N901" s="293"/>
      <c r="O901" s="294"/>
      <c r="P901" s="13"/>
      <c r="Q901" s="13"/>
      <c r="R901" s="13"/>
      <c r="S901" s="13"/>
      <c r="T901" s="13"/>
      <c r="U901" s="13"/>
      <c r="V901" s="13"/>
      <c r="W901" s="13"/>
      <c r="X901" s="13"/>
      <c r="Y901" s="13"/>
      <c r="Z901" s="13"/>
    </row>
    <row r="902" spans="1:26" ht="12.75" customHeight="1" x14ac:dyDescent="0.2">
      <c r="A902" s="13"/>
      <c r="B902" s="293"/>
      <c r="C902" s="293"/>
      <c r="D902" s="293"/>
      <c r="E902" s="293"/>
      <c r="F902" s="293"/>
      <c r="G902" s="293"/>
      <c r="H902" s="293"/>
      <c r="I902" s="293"/>
      <c r="J902" s="293"/>
      <c r="K902" s="293"/>
      <c r="L902" s="293"/>
      <c r="M902" s="293"/>
      <c r="N902" s="293"/>
      <c r="O902" s="294"/>
      <c r="P902" s="13"/>
      <c r="Q902" s="13"/>
      <c r="R902" s="13"/>
      <c r="S902" s="13"/>
      <c r="T902" s="13"/>
      <c r="U902" s="13"/>
      <c r="V902" s="13"/>
      <c r="W902" s="13"/>
      <c r="X902" s="13"/>
      <c r="Y902" s="13"/>
      <c r="Z902" s="13"/>
    </row>
    <row r="903" spans="1:26" ht="12.75" customHeight="1" x14ac:dyDescent="0.2">
      <c r="A903" s="13"/>
      <c r="B903" s="293"/>
      <c r="C903" s="293"/>
      <c r="D903" s="293"/>
      <c r="E903" s="293"/>
      <c r="F903" s="293"/>
      <c r="G903" s="293"/>
      <c r="H903" s="293"/>
      <c r="I903" s="293"/>
      <c r="J903" s="293"/>
      <c r="K903" s="293"/>
      <c r="L903" s="293"/>
      <c r="M903" s="293"/>
      <c r="N903" s="293"/>
      <c r="O903" s="294"/>
      <c r="P903" s="13"/>
      <c r="Q903" s="13"/>
      <c r="R903" s="13"/>
      <c r="S903" s="13"/>
      <c r="T903" s="13"/>
      <c r="U903" s="13"/>
      <c r="V903" s="13"/>
      <c r="W903" s="13"/>
      <c r="X903" s="13"/>
      <c r="Y903" s="13"/>
      <c r="Z903" s="13"/>
    </row>
    <row r="904" spans="1:26" ht="12.75" customHeight="1" x14ac:dyDescent="0.2">
      <c r="A904" s="13"/>
      <c r="B904" s="293"/>
      <c r="C904" s="293"/>
      <c r="D904" s="293"/>
      <c r="E904" s="293"/>
      <c r="F904" s="293"/>
      <c r="G904" s="293"/>
      <c r="H904" s="293"/>
      <c r="I904" s="293"/>
      <c r="J904" s="293"/>
      <c r="K904" s="293"/>
      <c r="L904" s="293"/>
      <c r="M904" s="293"/>
      <c r="N904" s="293"/>
      <c r="O904" s="294"/>
      <c r="P904" s="13"/>
      <c r="Q904" s="13"/>
      <c r="R904" s="13"/>
      <c r="S904" s="13"/>
      <c r="T904" s="13"/>
      <c r="U904" s="13"/>
      <c r="V904" s="13"/>
      <c r="W904" s="13"/>
      <c r="X904" s="13"/>
      <c r="Y904" s="13"/>
      <c r="Z904" s="13"/>
    </row>
    <row r="905" spans="1:26" ht="12.75" customHeight="1" x14ac:dyDescent="0.2">
      <c r="A905" s="13"/>
      <c r="B905" s="293"/>
      <c r="C905" s="293"/>
      <c r="D905" s="293"/>
      <c r="E905" s="293"/>
      <c r="F905" s="293"/>
      <c r="G905" s="293"/>
      <c r="H905" s="293"/>
      <c r="I905" s="293"/>
      <c r="J905" s="293"/>
      <c r="K905" s="293"/>
      <c r="L905" s="293"/>
      <c r="M905" s="293"/>
      <c r="N905" s="293"/>
      <c r="O905" s="294"/>
      <c r="P905" s="13"/>
      <c r="Q905" s="13"/>
      <c r="R905" s="13"/>
      <c r="S905" s="13"/>
      <c r="T905" s="13"/>
      <c r="U905" s="13"/>
      <c r="V905" s="13"/>
      <c r="W905" s="13"/>
      <c r="X905" s="13"/>
      <c r="Y905" s="13"/>
      <c r="Z905" s="13"/>
    </row>
    <row r="906" spans="1:26" ht="12.75" customHeight="1" x14ac:dyDescent="0.2">
      <c r="A906" s="13"/>
      <c r="B906" s="293"/>
      <c r="C906" s="293"/>
      <c r="D906" s="293"/>
      <c r="E906" s="293"/>
      <c r="F906" s="293"/>
      <c r="G906" s="293"/>
      <c r="H906" s="293"/>
      <c r="I906" s="293"/>
      <c r="J906" s="293"/>
      <c r="K906" s="293"/>
      <c r="L906" s="293"/>
      <c r="M906" s="293"/>
      <c r="N906" s="293"/>
      <c r="O906" s="294"/>
      <c r="P906" s="13"/>
      <c r="Q906" s="13"/>
      <c r="R906" s="13"/>
      <c r="S906" s="13"/>
      <c r="T906" s="13"/>
      <c r="U906" s="13"/>
      <c r="V906" s="13"/>
      <c r="W906" s="13"/>
      <c r="X906" s="13"/>
      <c r="Y906" s="13"/>
      <c r="Z906" s="13"/>
    </row>
    <row r="907" spans="1:26" ht="12.75" customHeight="1" x14ac:dyDescent="0.2">
      <c r="A907" s="13"/>
      <c r="B907" s="293"/>
      <c r="C907" s="293"/>
      <c r="D907" s="293"/>
      <c r="E907" s="293"/>
      <c r="F907" s="293"/>
      <c r="G907" s="293"/>
      <c r="H907" s="293"/>
      <c r="I907" s="293"/>
      <c r="J907" s="293"/>
      <c r="K907" s="293"/>
      <c r="L907" s="293"/>
      <c r="M907" s="293"/>
      <c r="N907" s="293"/>
      <c r="O907" s="294"/>
      <c r="P907" s="13"/>
      <c r="Q907" s="13"/>
      <c r="R907" s="13"/>
      <c r="S907" s="13"/>
      <c r="T907" s="13"/>
      <c r="U907" s="13"/>
      <c r="V907" s="13"/>
      <c r="W907" s="13"/>
      <c r="X907" s="13"/>
      <c r="Y907" s="13"/>
      <c r="Z907" s="13"/>
    </row>
    <row r="908" spans="1:26" ht="12.75" customHeight="1" x14ac:dyDescent="0.2">
      <c r="A908" s="13"/>
      <c r="B908" s="293"/>
      <c r="C908" s="293"/>
      <c r="D908" s="293"/>
      <c r="E908" s="293"/>
      <c r="F908" s="293"/>
      <c r="G908" s="293"/>
      <c r="H908" s="293"/>
      <c r="I908" s="293"/>
      <c r="J908" s="293"/>
      <c r="K908" s="293"/>
      <c r="L908" s="293"/>
      <c r="M908" s="293"/>
      <c r="N908" s="293"/>
      <c r="O908" s="294"/>
      <c r="P908" s="13"/>
      <c r="Q908" s="13"/>
      <c r="R908" s="13"/>
      <c r="S908" s="13"/>
      <c r="T908" s="13"/>
      <c r="U908" s="13"/>
      <c r="V908" s="13"/>
      <c r="W908" s="13"/>
      <c r="X908" s="13"/>
      <c r="Y908" s="13"/>
      <c r="Z908" s="13"/>
    </row>
    <row r="909" spans="1:26" ht="12.75" customHeight="1" x14ac:dyDescent="0.2">
      <c r="A909" s="13"/>
      <c r="B909" s="293"/>
      <c r="C909" s="293"/>
      <c r="D909" s="293"/>
      <c r="E909" s="293"/>
      <c r="F909" s="293"/>
      <c r="G909" s="293"/>
      <c r="H909" s="293"/>
      <c r="I909" s="293"/>
      <c r="J909" s="293"/>
      <c r="K909" s="293"/>
      <c r="L909" s="293"/>
      <c r="M909" s="293"/>
      <c r="N909" s="293"/>
      <c r="O909" s="294"/>
      <c r="P909" s="13"/>
      <c r="Q909" s="13"/>
      <c r="R909" s="13"/>
      <c r="S909" s="13"/>
      <c r="T909" s="13"/>
      <c r="U909" s="13"/>
      <c r="V909" s="13"/>
      <c r="W909" s="13"/>
      <c r="X909" s="13"/>
      <c r="Y909" s="13"/>
      <c r="Z909" s="13"/>
    </row>
    <row r="910" spans="1:26" ht="12.75" customHeight="1" x14ac:dyDescent="0.2">
      <c r="A910" s="13"/>
      <c r="B910" s="293"/>
      <c r="C910" s="293"/>
      <c r="D910" s="293"/>
      <c r="E910" s="293"/>
      <c r="F910" s="293"/>
      <c r="G910" s="293"/>
      <c r="H910" s="293"/>
      <c r="I910" s="293"/>
      <c r="J910" s="293"/>
      <c r="K910" s="293"/>
      <c r="L910" s="293"/>
      <c r="M910" s="293"/>
      <c r="N910" s="293"/>
      <c r="O910" s="294"/>
      <c r="P910" s="13"/>
      <c r="Q910" s="13"/>
      <c r="R910" s="13"/>
      <c r="S910" s="13"/>
      <c r="T910" s="13"/>
      <c r="U910" s="13"/>
      <c r="V910" s="13"/>
      <c r="W910" s="13"/>
      <c r="X910" s="13"/>
      <c r="Y910" s="13"/>
      <c r="Z910" s="13"/>
    </row>
    <row r="911" spans="1:26" ht="12.75" customHeight="1" x14ac:dyDescent="0.2">
      <c r="A911" s="13"/>
      <c r="B911" s="293"/>
      <c r="C911" s="293"/>
      <c r="D911" s="293"/>
      <c r="E911" s="293"/>
      <c r="F911" s="293"/>
      <c r="G911" s="293"/>
      <c r="H911" s="293"/>
      <c r="I911" s="293"/>
      <c r="J911" s="293"/>
      <c r="K911" s="293"/>
      <c r="L911" s="293"/>
      <c r="M911" s="293"/>
      <c r="N911" s="293"/>
      <c r="O911" s="294"/>
      <c r="P911" s="13"/>
      <c r="Q911" s="13"/>
      <c r="R911" s="13"/>
      <c r="S911" s="13"/>
      <c r="T911" s="13"/>
      <c r="U911" s="13"/>
      <c r="V911" s="13"/>
      <c r="W911" s="13"/>
      <c r="X911" s="13"/>
      <c r="Y911" s="13"/>
      <c r="Z911" s="13"/>
    </row>
    <row r="912" spans="1:26" ht="12.75" customHeight="1" x14ac:dyDescent="0.2">
      <c r="A912" s="13"/>
      <c r="B912" s="293"/>
      <c r="C912" s="293"/>
      <c r="D912" s="293"/>
      <c r="E912" s="293"/>
      <c r="F912" s="293"/>
      <c r="G912" s="293"/>
      <c r="H912" s="293"/>
      <c r="I912" s="293"/>
      <c r="J912" s="293"/>
      <c r="K912" s="293"/>
      <c r="L912" s="293"/>
      <c r="M912" s="293"/>
      <c r="N912" s="293"/>
      <c r="O912" s="294"/>
      <c r="P912" s="13"/>
      <c r="Q912" s="13"/>
      <c r="R912" s="13"/>
      <c r="S912" s="13"/>
      <c r="T912" s="13"/>
      <c r="U912" s="13"/>
      <c r="V912" s="13"/>
      <c r="W912" s="13"/>
      <c r="X912" s="13"/>
      <c r="Y912" s="13"/>
      <c r="Z912" s="13"/>
    </row>
    <row r="913" spans="1:26" ht="12.75" customHeight="1" x14ac:dyDescent="0.2">
      <c r="A913" s="13"/>
      <c r="B913" s="293"/>
      <c r="C913" s="293"/>
      <c r="D913" s="293"/>
      <c r="E913" s="293"/>
      <c r="F913" s="293"/>
      <c r="G913" s="293"/>
      <c r="H913" s="293"/>
      <c r="I913" s="293"/>
      <c r="J913" s="293"/>
      <c r="K913" s="293"/>
      <c r="L913" s="293"/>
      <c r="M913" s="293"/>
      <c r="N913" s="293"/>
      <c r="O913" s="294"/>
      <c r="P913" s="13"/>
      <c r="Q913" s="13"/>
      <c r="R913" s="13"/>
      <c r="S913" s="13"/>
      <c r="T913" s="13"/>
      <c r="U913" s="13"/>
      <c r="V913" s="13"/>
      <c r="W913" s="13"/>
      <c r="X913" s="13"/>
      <c r="Y913" s="13"/>
      <c r="Z913" s="13"/>
    </row>
    <row r="914" spans="1:26" ht="12.75" customHeight="1" x14ac:dyDescent="0.2">
      <c r="A914" s="13"/>
      <c r="B914" s="293"/>
      <c r="C914" s="293"/>
      <c r="D914" s="293"/>
      <c r="E914" s="293"/>
      <c r="F914" s="293"/>
      <c r="G914" s="293"/>
      <c r="H914" s="293"/>
      <c r="I914" s="293"/>
      <c r="J914" s="293"/>
      <c r="K914" s="293"/>
      <c r="L914" s="293"/>
      <c r="M914" s="293"/>
      <c r="N914" s="293"/>
      <c r="O914" s="294"/>
      <c r="P914" s="13"/>
      <c r="Q914" s="13"/>
      <c r="R914" s="13"/>
      <c r="S914" s="13"/>
      <c r="T914" s="13"/>
      <c r="U914" s="13"/>
      <c r="V914" s="13"/>
      <c r="W914" s="13"/>
      <c r="X914" s="13"/>
      <c r="Y914" s="13"/>
      <c r="Z914" s="13"/>
    </row>
    <row r="915" spans="1:26" ht="12.75" customHeight="1" x14ac:dyDescent="0.2">
      <c r="A915" s="13"/>
      <c r="B915" s="293"/>
      <c r="C915" s="293"/>
      <c r="D915" s="293"/>
      <c r="E915" s="293"/>
      <c r="F915" s="293"/>
      <c r="G915" s="293"/>
      <c r="H915" s="293"/>
      <c r="I915" s="293"/>
      <c r="J915" s="293"/>
      <c r="K915" s="293"/>
      <c r="L915" s="293"/>
      <c r="M915" s="293"/>
      <c r="N915" s="293"/>
      <c r="O915" s="294"/>
      <c r="P915" s="13"/>
      <c r="Q915" s="13"/>
      <c r="R915" s="13"/>
      <c r="S915" s="13"/>
      <c r="T915" s="13"/>
      <c r="U915" s="13"/>
      <c r="V915" s="13"/>
      <c r="W915" s="13"/>
      <c r="X915" s="13"/>
      <c r="Y915" s="13"/>
      <c r="Z915" s="13"/>
    </row>
    <row r="916" spans="1:26" ht="12.75" customHeight="1" x14ac:dyDescent="0.2">
      <c r="A916" s="13"/>
      <c r="B916" s="293"/>
      <c r="C916" s="293"/>
      <c r="D916" s="293"/>
      <c r="E916" s="293"/>
      <c r="F916" s="293"/>
      <c r="G916" s="293"/>
      <c r="H916" s="293"/>
      <c r="I916" s="293"/>
      <c r="J916" s="293"/>
      <c r="K916" s="293"/>
      <c r="L916" s="293"/>
      <c r="M916" s="293"/>
      <c r="N916" s="293"/>
      <c r="O916" s="294"/>
      <c r="P916" s="13"/>
      <c r="Q916" s="13"/>
      <c r="R916" s="13"/>
      <c r="S916" s="13"/>
      <c r="T916" s="13"/>
      <c r="U916" s="13"/>
      <c r="V916" s="13"/>
      <c r="W916" s="13"/>
      <c r="X916" s="13"/>
      <c r="Y916" s="13"/>
      <c r="Z916" s="13"/>
    </row>
    <row r="917" spans="1:26" ht="12.75" customHeight="1" x14ac:dyDescent="0.2">
      <c r="A917" s="13"/>
      <c r="B917" s="293"/>
      <c r="C917" s="293"/>
      <c r="D917" s="293"/>
      <c r="E917" s="293"/>
      <c r="F917" s="293"/>
      <c r="G917" s="293"/>
      <c r="H917" s="293"/>
      <c r="I917" s="293"/>
      <c r="J917" s="293"/>
      <c r="K917" s="293"/>
      <c r="L917" s="293"/>
      <c r="M917" s="293"/>
      <c r="N917" s="293"/>
      <c r="O917" s="294"/>
      <c r="P917" s="13"/>
      <c r="Q917" s="13"/>
      <c r="R917" s="13"/>
      <c r="S917" s="13"/>
      <c r="T917" s="13"/>
      <c r="U917" s="13"/>
      <c r="V917" s="13"/>
      <c r="W917" s="13"/>
      <c r="X917" s="13"/>
      <c r="Y917" s="13"/>
      <c r="Z917" s="13"/>
    </row>
    <row r="918" spans="1:26" ht="12.75" customHeight="1" x14ac:dyDescent="0.2">
      <c r="A918" s="13"/>
      <c r="B918" s="293"/>
      <c r="C918" s="293"/>
      <c r="D918" s="293"/>
      <c r="E918" s="293"/>
      <c r="F918" s="293"/>
      <c r="G918" s="293"/>
      <c r="H918" s="293"/>
      <c r="I918" s="293"/>
      <c r="J918" s="293"/>
      <c r="K918" s="293"/>
      <c r="L918" s="293"/>
      <c r="M918" s="293"/>
      <c r="N918" s="293"/>
      <c r="O918" s="294"/>
      <c r="P918" s="13"/>
      <c r="Q918" s="13"/>
      <c r="R918" s="13"/>
      <c r="S918" s="13"/>
      <c r="T918" s="13"/>
      <c r="U918" s="13"/>
      <c r="V918" s="13"/>
      <c r="W918" s="13"/>
      <c r="X918" s="13"/>
      <c r="Y918" s="13"/>
      <c r="Z918" s="13"/>
    </row>
    <row r="919" spans="1:26" ht="12.75" customHeight="1" x14ac:dyDescent="0.2">
      <c r="A919" s="13"/>
      <c r="B919" s="293"/>
      <c r="C919" s="293"/>
      <c r="D919" s="293"/>
      <c r="E919" s="293"/>
      <c r="F919" s="293"/>
      <c r="G919" s="293"/>
      <c r="H919" s="293"/>
      <c r="I919" s="293"/>
      <c r="J919" s="293"/>
      <c r="K919" s="293"/>
      <c r="L919" s="293"/>
      <c r="M919" s="293"/>
      <c r="N919" s="293"/>
      <c r="O919" s="294"/>
      <c r="P919" s="13"/>
      <c r="Q919" s="13"/>
      <c r="R919" s="13"/>
      <c r="S919" s="13"/>
      <c r="T919" s="13"/>
      <c r="U919" s="13"/>
      <c r="V919" s="13"/>
      <c r="W919" s="13"/>
      <c r="X919" s="13"/>
      <c r="Y919" s="13"/>
      <c r="Z919" s="13"/>
    </row>
    <row r="920" spans="1:26" ht="12.75" customHeight="1" x14ac:dyDescent="0.2">
      <c r="A920" s="13"/>
      <c r="B920" s="293"/>
      <c r="C920" s="293"/>
      <c r="D920" s="293"/>
      <c r="E920" s="293"/>
      <c r="F920" s="293"/>
      <c r="G920" s="293"/>
      <c r="H920" s="293"/>
      <c r="I920" s="293"/>
      <c r="J920" s="293"/>
      <c r="K920" s="293"/>
      <c r="L920" s="293"/>
      <c r="M920" s="293"/>
      <c r="N920" s="293"/>
      <c r="O920" s="294"/>
      <c r="P920" s="13"/>
      <c r="Q920" s="13"/>
      <c r="R920" s="13"/>
      <c r="S920" s="13"/>
      <c r="T920" s="13"/>
      <c r="U920" s="13"/>
      <c r="V920" s="13"/>
      <c r="W920" s="13"/>
      <c r="X920" s="13"/>
      <c r="Y920" s="13"/>
      <c r="Z920" s="13"/>
    </row>
    <row r="921" spans="1:26" ht="12.75" customHeight="1" x14ac:dyDescent="0.2">
      <c r="A921" s="13"/>
      <c r="B921" s="293"/>
      <c r="C921" s="293"/>
      <c r="D921" s="293"/>
      <c r="E921" s="293"/>
      <c r="F921" s="293"/>
      <c r="G921" s="293"/>
      <c r="H921" s="293"/>
      <c r="I921" s="293"/>
      <c r="J921" s="293"/>
      <c r="K921" s="293"/>
      <c r="L921" s="293"/>
      <c r="M921" s="293"/>
      <c r="N921" s="293"/>
      <c r="O921" s="294"/>
      <c r="P921" s="13"/>
      <c r="Q921" s="13"/>
      <c r="R921" s="13"/>
      <c r="S921" s="13"/>
      <c r="T921" s="13"/>
      <c r="U921" s="13"/>
      <c r="V921" s="13"/>
      <c r="W921" s="13"/>
      <c r="X921" s="13"/>
      <c r="Y921" s="13"/>
      <c r="Z921" s="13"/>
    </row>
    <row r="922" spans="1:26" ht="12.75" customHeight="1" x14ac:dyDescent="0.2">
      <c r="A922" s="13"/>
      <c r="B922" s="293"/>
      <c r="C922" s="293"/>
      <c r="D922" s="293"/>
      <c r="E922" s="293"/>
      <c r="F922" s="293"/>
      <c r="G922" s="293"/>
      <c r="H922" s="293"/>
      <c r="I922" s="293"/>
      <c r="J922" s="293"/>
      <c r="K922" s="293"/>
      <c r="L922" s="293"/>
      <c r="M922" s="293"/>
      <c r="N922" s="293"/>
      <c r="O922" s="294"/>
      <c r="P922" s="13"/>
      <c r="Q922" s="13"/>
      <c r="R922" s="13"/>
      <c r="S922" s="13"/>
      <c r="T922" s="13"/>
      <c r="U922" s="13"/>
      <c r="V922" s="13"/>
      <c r="W922" s="13"/>
      <c r="X922" s="13"/>
      <c r="Y922" s="13"/>
      <c r="Z922" s="13"/>
    </row>
    <row r="923" spans="1:26" ht="12.75" customHeight="1" x14ac:dyDescent="0.2">
      <c r="A923" s="13"/>
      <c r="B923" s="293"/>
      <c r="C923" s="293"/>
      <c r="D923" s="293"/>
      <c r="E923" s="293"/>
      <c r="F923" s="293"/>
      <c r="G923" s="293"/>
      <c r="H923" s="293"/>
      <c r="I923" s="293"/>
      <c r="J923" s="293"/>
      <c r="K923" s="293"/>
      <c r="L923" s="293"/>
      <c r="M923" s="293"/>
      <c r="N923" s="293"/>
      <c r="O923" s="294"/>
      <c r="P923" s="13"/>
      <c r="Q923" s="13"/>
      <c r="R923" s="13"/>
      <c r="S923" s="13"/>
      <c r="T923" s="13"/>
      <c r="U923" s="13"/>
      <c r="V923" s="13"/>
      <c r="W923" s="13"/>
      <c r="X923" s="13"/>
      <c r="Y923" s="13"/>
      <c r="Z923" s="13"/>
    </row>
    <row r="924" spans="1:26" ht="12.75" customHeight="1" x14ac:dyDescent="0.2">
      <c r="A924" s="13"/>
      <c r="B924" s="293"/>
      <c r="C924" s="293"/>
      <c r="D924" s="293"/>
      <c r="E924" s="293"/>
      <c r="F924" s="293"/>
      <c r="G924" s="293"/>
      <c r="H924" s="293"/>
      <c r="I924" s="293"/>
      <c r="J924" s="293"/>
      <c r="K924" s="293"/>
      <c r="L924" s="293"/>
      <c r="M924" s="293"/>
      <c r="N924" s="293"/>
      <c r="O924" s="294"/>
      <c r="P924" s="13"/>
      <c r="Q924" s="13"/>
      <c r="R924" s="13"/>
      <c r="S924" s="13"/>
      <c r="T924" s="13"/>
      <c r="U924" s="13"/>
      <c r="V924" s="13"/>
      <c r="W924" s="13"/>
      <c r="X924" s="13"/>
      <c r="Y924" s="13"/>
      <c r="Z924" s="13"/>
    </row>
    <row r="925" spans="1:26" ht="12.75" customHeight="1" x14ac:dyDescent="0.2">
      <c r="A925" s="13"/>
      <c r="B925" s="293"/>
      <c r="C925" s="293"/>
      <c r="D925" s="293"/>
      <c r="E925" s="293"/>
      <c r="F925" s="293"/>
      <c r="G925" s="293"/>
      <c r="H925" s="293"/>
      <c r="I925" s="293"/>
      <c r="J925" s="293"/>
      <c r="K925" s="293"/>
      <c r="L925" s="293"/>
      <c r="M925" s="293"/>
      <c r="N925" s="293"/>
      <c r="O925" s="294"/>
      <c r="P925" s="13"/>
      <c r="Q925" s="13"/>
      <c r="R925" s="13"/>
      <c r="S925" s="13"/>
      <c r="T925" s="13"/>
      <c r="U925" s="13"/>
      <c r="V925" s="13"/>
      <c r="W925" s="13"/>
      <c r="X925" s="13"/>
      <c r="Y925" s="13"/>
      <c r="Z925" s="13"/>
    </row>
    <row r="926" spans="1:26" ht="12.75" customHeight="1" x14ac:dyDescent="0.2">
      <c r="A926" s="13"/>
      <c r="B926" s="293"/>
      <c r="C926" s="293"/>
      <c r="D926" s="293"/>
      <c r="E926" s="293"/>
      <c r="F926" s="293"/>
      <c r="G926" s="293"/>
      <c r="H926" s="293"/>
      <c r="I926" s="293"/>
      <c r="J926" s="293"/>
      <c r="K926" s="293"/>
      <c r="L926" s="293"/>
      <c r="M926" s="293"/>
      <c r="N926" s="293"/>
      <c r="O926" s="294"/>
      <c r="P926" s="13"/>
      <c r="Q926" s="13"/>
      <c r="R926" s="13"/>
      <c r="S926" s="13"/>
      <c r="T926" s="13"/>
      <c r="U926" s="13"/>
      <c r="V926" s="13"/>
      <c r="W926" s="13"/>
      <c r="X926" s="13"/>
      <c r="Y926" s="13"/>
      <c r="Z926" s="13"/>
    </row>
    <row r="927" spans="1:26" ht="12.75" customHeight="1" x14ac:dyDescent="0.2">
      <c r="A927" s="13"/>
      <c r="B927" s="293"/>
      <c r="C927" s="293"/>
      <c r="D927" s="293"/>
      <c r="E927" s="293"/>
      <c r="F927" s="293"/>
      <c r="G927" s="293"/>
      <c r="H927" s="293"/>
      <c r="I927" s="293"/>
      <c r="J927" s="293"/>
      <c r="K927" s="293"/>
      <c r="L927" s="293"/>
      <c r="M927" s="293"/>
      <c r="N927" s="293"/>
      <c r="O927" s="294"/>
      <c r="P927" s="13"/>
      <c r="Q927" s="13"/>
      <c r="R927" s="13"/>
      <c r="S927" s="13"/>
      <c r="T927" s="13"/>
      <c r="U927" s="13"/>
      <c r="V927" s="13"/>
      <c r="W927" s="13"/>
      <c r="X927" s="13"/>
      <c r="Y927" s="13"/>
      <c r="Z927" s="13"/>
    </row>
    <row r="928" spans="1:26" ht="12.75" customHeight="1" x14ac:dyDescent="0.2">
      <c r="A928" s="13"/>
      <c r="B928" s="293"/>
      <c r="C928" s="293"/>
      <c r="D928" s="293"/>
      <c r="E928" s="293"/>
      <c r="F928" s="293"/>
      <c r="G928" s="293"/>
      <c r="H928" s="293"/>
      <c r="I928" s="293"/>
      <c r="J928" s="293"/>
      <c r="K928" s="293"/>
      <c r="L928" s="293"/>
      <c r="M928" s="293"/>
      <c r="N928" s="293"/>
      <c r="O928" s="294"/>
      <c r="P928" s="13"/>
      <c r="Q928" s="13"/>
      <c r="R928" s="13"/>
      <c r="S928" s="13"/>
      <c r="T928" s="13"/>
      <c r="U928" s="13"/>
      <c r="V928" s="13"/>
      <c r="W928" s="13"/>
      <c r="X928" s="13"/>
      <c r="Y928" s="13"/>
      <c r="Z928" s="13"/>
    </row>
    <row r="929" spans="1:26" ht="12.75" customHeight="1" x14ac:dyDescent="0.2">
      <c r="A929" s="13"/>
      <c r="B929" s="293"/>
      <c r="C929" s="293"/>
      <c r="D929" s="293"/>
      <c r="E929" s="293"/>
      <c r="F929" s="293"/>
      <c r="G929" s="293"/>
      <c r="H929" s="293"/>
      <c r="I929" s="293"/>
      <c r="J929" s="293"/>
      <c r="K929" s="293"/>
      <c r="L929" s="293"/>
      <c r="M929" s="293"/>
      <c r="N929" s="293"/>
      <c r="O929" s="294"/>
      <c r="P929" s="13"/>
      <c r="Q929" s="13"/>
      <c r="R929" s="13"/>
      <c r="S929" s="13"/>
      <c r="T929" s="13"/>
      <c r="U929" s="13"/>
      <c r="V929" s="13"/>
      <c r="W929" s="13"/>
      <c r="X929" s="13"/>
      <c r="Y929" s="13"/>
      <c r="Z929" s="13"/>
    </row>
    <row r="930" spans="1:26" ht="12.75" customHeight="1" x14ac:dyDescent="0.2">
      <c r="A930" s="13"/>
      <c r="B930" s="293"/>
      <c r="C930" s="293"/>
      <c r="D930" s="293"/>
      <c r="E930" s="293"/>
      <c r="F930" s="293"/>
      <c r="G930" s="293"/>
      <c r="H930" s="293"/>
      <c r="I930" s="293"/>
      <c r="J930" s="293"/>
      <c r="K930" s="293"/>
      <c r="L930" s="293"/>
      <c r="M930" s="293"/>
      <c r="N930" s="293"/>
      <c r="O930" s="294"/>
      <c r="P930" s="13"/>
      <c r="Q930" s="13"/>
      <c r="R930" s="13"/>
      <c r="S930" s="13"/>
      <c r="T930" s="13"/>
      <c r="U930" s="13"/>
      <c r="V930" s="13"/>
      <c r="W930" s="13"/>
      <c r="X930" s="13"/>
      <c r="Y930" s="13"/>
      <c r="Z930" s="13"/>
    </row>
    <row r="931" spans="1:26" ht="12.75" customHeight="1" x14ac:dyDescent="0.2">
      <c r="A931" s="13"/>
      <c r="B931" s="293"/>
      <c r="C931" s="293"/>
      <c r="D931" s="293"/>
      <c r="E931" s="293"/>
      <c r="F931" s="293"/>
      <c r="G931" s="293"/>
      <c r="H931" s="293"/>
      <c r="I931" s="293"/>
      <c r="J931" s="293"/>
      <c r="K931" s="293"/>
      <c r="L931" s="293"/>
      <c r="M931" s="293"/>
      <c r="N931" s="293"/>
      <c r="O931" s="294"/>
      <c r="P931" s="13"/>
      <c r="Q931" s="13"/>
      <c r="R931" s="13"/>
      <c r="S931" s="13"/>
      <c r="T931" s="13"/>
      <c r="U931" s="13"/>
      <c r="V931" s="13"/>
      <c r="W931" s="13"/>
      <c r="X931" s="13"/>
      <c r="Y931" s="13"/>
      <c r="Z931" s="13"/>
    </row>
    <row r="932" spans="1:26" ht="12.75" customHeight="1" x14ac:dyDescent="0.2">
      <c r="A932" s="13"/>
      <c r="B932" s="293"/>
      <c r="C932" s="293"/>
      <c r="D932" s="293"/>
      <c r="E932" s="293"/>
      <c r="F932" s="293"/>
      <c r="G932" s="293"/>
      <c r="H932" s="293"/>
      <c r="I932" s="293"/>
      <c r="J932" s="293"/>
      <c r="K932" s="293"/>
      <c r="L932" s="293"/>
      <c r="M932" s="293"/>
      <c r="N932" s="293"/>
      <c r="O932" s="294"/>
      <c r="P932" s="13"/>
      <c r="Q932" s="13"/>
      <c r="R932" s="13"/>
      <c r="S932" s="13"/>
      <c r="T932" s="13"/>
      <c r="U932" s="13"/>
      <c r="V932" s="13"/>
      <c r="W932" s="13"/>
      <c r="X932" s="13"/>
      <c r="Y932" s="13"/>
      <c r="Z932" s="13"/>
    </row>
    <row r="933" spans="1:26" ht="12.75" customHeight="1" x14ac:dyDescent="0.2">
      <c r="A933" s="13"/>
      <c r="B933" s="293"/>
      <c r="C933" s="293"/>
      <c r="D933" s="293"/>
      <c r="E933" s="293"/>
      <c r="F933" s="293"/>
      <c r="G933" s="293"/>
      <c r="H933" s="293"/>
      <c r="I933" s="293"/>
      <c r="J933" s="293"/>
      <c r="K933" s="293"/>
      <c r="L933" s="293"/>
      <c r="M933" s="293"/>
      <c r="N933" s="293"/>
      <c r="O933" s="294"/>
      <c r="P933" s="13"/>
      <c r="Q933" s="13"/>
      <c r="R933" s="13"/>
      <c r="S933" s="13"/>
      <c r="T933" s="13"/>
      <c r="U933" s="13"/>
      <c r="V933" s="13"/>
      <c r="W933" s="13"/>
      <c r="X933" s="13"/>
      <c r="Y933" s="13"/>
      <c r="Z933" s="13"/>
    </row>
    <row r="934" spans="1:26" ht="12.75" customHeight="1" x14ac:dyDescent="0.2">
      <c r="A934" s="13"/>
      <c r="B934" s="293"/>
      <c r="C934" s="293"/>
      <c r="D934" s="293"/>
      <c r="E934" s="293"/>
      <c r="F934" s="293"/>
      <c r="G934" s="293"/>
      <c r="H934" s="293"/>
      <c r="I934" s="293"/>
      <c r="J934" s="293"/>
      <c r="K934" s="293"/>
      <c r="L934" s="293"/>
      <c r="M934" s="293"/>
      <c r="N934" s="293"/>
      <c r="O934" s="294"/>
      <c r="P934" s="13"/>
      <c r="Q934" s="13"/>
      <c r="R934" s="13"/>
      <c r="S934" s="13"/>
      <c r="T934" s="13"/>
      <c r="U934" s="13"/>
      <c r="V934" s="13"/>
      <c r="W934" s="13"/>
      <c r="X934" s="13"/>
      <c r="Y934" s="13"/>
      <c r="Z934" s="13"/>
    </row>
    <row r="935" spans="1:26" ht="12.75" customHeight="1" x14ac:dyDescent="0.2">
      <c r="A935" s="13"/>
      <c r="B935" s="293"/>
      <c r="C935" s="293"/>
      <c r="D935" s="293"/>
      <c r="E935" s="293"/>
      <c r="F935" s="293"/>
      <c r="G935" s="293"/>
      <c r="H935" s="293"/>
      <c r="I935" s="293"/>
      <c r="J935" s="293"/>
      <c r="K935" s="293"/>
      <c r="L935" s="293"/>
      <c r="M935" s="293"/>
      <c r="N935" s="293"/>
      <c r="O935" s="294"/>
      <c r="P935" s="13"/>
      <c r="Q935" s="13"/>
      <c r="R935" s="13"/>
      <c r="S935" s="13"/>
      <c r="T935" s="13"/>
      <c r="U935" s="13"/>
      <c r="V935" s="13"/>
      <c r="W935" s="13"/>
      <c r="X935" s="13"/>
      <c r="Y935" s="13"/>
      <c r="Z935" s="13"/>
    </row>
    <row r="936" spans="1:26" ht="12.75" customHeight="1" x14ac:dyDescent="0.2">
      <c r="A936" s="13"/>
      <c r="B936" s="293"/>
      <c r="C936" s="293"/>
      <c r="D936" s="293"/>
      <c r="E936" s="293"/>
      <c r="F936" s="293"/>
      <c r="G936" s="293"/>
      <c r="H936" s="293"/>
      <c r="I936" s="293"/>
      <c r="J936" s="293"/>
      <c r="K936" s="293"/>
      <c r="L936" s="293"/>
      <c r="M936" s="293"/>
      <c r="N936" s="293"/>
      <c r="O936" s="294"/>
      <c r="P936" s="13"/>
      <c r="Q936" s="13"/>
      <c r="R936" s="13"/>
      <c r="S936" s="13"/>
      <c r="T936" s="13"/>
      <c r="U936" s="13"/>
      <c r="V936" s="13"/>
      <c r="W936" s="13"/>
      <c r="X936" s="13"/>
      <c r="Y936" s="13"/>
      <c r="Z936" s="13"/>
    </row>
    <row r="937" spans="1:26" ht="12.75" customHeight="1" x14ac:dyDescent="0.2">
      <c r="A937" s="13"/>
      <c r="B937" s="293"/>
      <c r="C937" s="293"/>
      <c r="D937" s="293"/>
      <c r="E937" s="293"/>
      <c r="F937" s="293"/>
      <c r="G937" s="293"/>
      <c r="H937" s="293"/>
      <c r="I937" s="293"/>
      <c r="J937" s="293"/>
      <c r="K937" s="293"/>
      <c r="L937" s="293"/>
      <c r="M937" s="293"/>
      <c r="N937" s="293"/>
      <c r="O937" s="294"/>
      <c r="P937" s="13"/>
      <c r="Q937" s="13"/>
      <c r="R937" s="13"/>
      <c r="S937" s="13"/>
      <c r="T937" s="13"/>
      <c r="U937" s="13"/>
      <c r="V937" s="13"/>
      <c r="W937" s="13"/>
      <c r="X937" s="13"/>
      <c r="Y937" s="13"/>
      <c r="Z937" s="13"/>
    </row>
    <row r="938" spans="1:26" ht="12.75" customHeight="1" x14ac:dyDescent="0.2">
      <c r="A938" s="13"/>
      <c r="B938" s="293"/>
      <c r="C938" s="293"/>
      <c r="D938" s="293"/>
      <c r="E938" s="293"/>
      <c r="F938" s="293"/>
      <c r="G938" s="293"/>
      <c r="H938" s="293"/>
      <c r="I938" s="293"/>
      <c r="J938" s="293"/>
      <c r="K938" s="293"/>
      <c r="L938" s="293"/>
      <c r="M938" s="293"/>
      <c r="N938" s="293"/>
      <c r="O938" s="294"/>
      <c r="P938" s="13"/>
      <c r="Q938" s="13"/>
      <c r="R938" s="13"/>
      <c r="S938" s="13"/>
      <c r="T938" s="13"/>
      <c r="U938" s="13"/>
      <c r="V938" s="13"/>
      <c r="W938" s="13"/>
      <c r="X938" s="13"/>
      <c r="Y938" s="13"/>
      <c r="Z938" s="13"/>
    </row>
    <row r="939" spans="1:26" ht="12.75" customHeight="1" x14ac:dyDescent="0.2">
      <c r="A939" s="13"/>
      <c r="B939" s="293"/>
      <c r="C939" s="293"/>
      <c r="D939" s="293"/>
      <c r="E939" s="293"/>
      <c r="F939" s="293"/>
      <c r="G939" s="293"/>
      <c r="H939" s="293"/>
      <c r="I939" s="293"/>
      <c r="J939" s="293"/>
      <c r="K939" s="293"/>
      <c r="L939" s="293"/>
      <c r="M939" s="293"/>
      <c r="N939" s="293"/>
      <c r="O939" s="294"/>
      <c r="P939" s="13"/>
      <c r="Q939" s="13"/>
      <c r="R939" s="13"/>
      <c r="S939" s="13"/>
      <c r="T939" s="13"/>
      <c r="U939" s="13"/>
      <c r="V939" s="13"/>
      <c r="W939" s="13"/>
      <c r="X939" s="13"/>
      <c r="Y939" s="13"/>
      <c r="Z939" s="13"/>
    </row>
    <row r="940" spans="1:26" ht="12.75" customHeight="1" x14ac:dyDescent="0.2">
      <c r="A940" s="13"/>
      <c r="B940" s="293"/>
      <c r="C940" s="293"/>
      <c r="D940" s="293"/>
      <c r="E940" s="293"/>
      <c r="F940" s="293"/>
      <c r="G940" s="293"/>
      <c r="H940" s="293"/>
      <c r="I940" s="293"/>
      <c r="J940" s="293"/>
      <c r="K940" s="293"/>
      <c r="L940" s="293"/>
      <c r="M940" s="293"/>
      <c r="N940" s="293"/>
      <c r="O940" s="294"/>
      <c r="P940" s="13"/>
      <c r="Q940" s="13"/>
      <c r="R940" s="13"/>
      <c r="S940" s="13"/>
      <c r="T940" s="13"/>
      <c r="U940" s="13"/>
      <c r="V940" s="13"/>
      <c r="W940" s="13"/>
      <c r="X940" s="13"/>
      <c r="Y940" s="13"/>
      <c r="Z940" s="13"/>
    </row>
    <row r="941" spans="1:26" ht="12.75" customHeight="1" x14ac:dyDescent="0.2">
      <c r="A941" s="13"/>
      <c r="B941" s="293"/>
      <c r="C941" s="293"/>
      <c r="D941" s="293"/>
      <c r="E941" s="293"/>
      <c r="F941" s="293"/>
      <c r="G941" s="293"/>
      <c r="H941" s="293"/>
      <c r="I941" s="293"/>
      <c r="J941" s="293"/>
      <c r="K941" s="293"/>
      <c r="L941" s="293"/>
      <c r="M941" s="293"/>
      <c r="N941" s="293"/>
      <c r="O941" s="294"/>
      <c r="P941" s="13"/>
      <c r="Q941" s="13"/>
      <c r="R941" s="13"/>
      <c r="S941" s="13"/>
      <c r="T941" s="13"/>
      <c r="U941" s="13"/>
      <c r="V941" s="13"/>
      <c r="W941" s="13"/>
      <c r="X941" s="13"/>
      <c r="Y941" s="13"/>
      <c r="Z941" s="13"/>
    </row>
    <row r="942" spans="1:26" ht="12.75" customHeight="1" x14ac:dyDescent="0.2">
      <c r="A942" s="13"/>
      <c r="B942" s="293"/>
      <c r="C942" s="293"/>
      <c r="D942" s="293"/>
      <c r="E942" s="293"/>
      <c r="F942" s="293"/>
      <c r="G942" s="293"/>
      <c r="H942" s="293"/>
      <c r="I942" s="293"/>
      <c r="J942" s="293"/>
      <c r="K942" s="293"/>
      <c r="L942" s="293"/>
      <c r="M942" s="293"/>
      <c r="N942" s="293"/>
      <c r="O942" s="294"/>
      <c r="P942" s="13"/>
      <c r="Q942" s="13"/>
      <c r="R942" s="13"/>
      <c r="S942" s="13"/>
      <c r="T942" s="13"/>
      <c r="U942" s="13"/>
      <c r="V942" s="13"/>
      <c r="W942" s="13"/>
      <c r="X942" s="13"/>
      <c r="Y942" s="13"/>
      <c r="Z942" s="13"/>
    </row>
    <row r="943" spans="1:26" ht="12.75" customHeight="1" x14ac:dyDescent="0.2">
      <c r="A943" s="13"/>
      <c r="B943" s="293"/>
      <c r="C943" s="293"/>
      <c r="D943" s="293"/>
      <c r="E943" s="293"/>
      <c r="F943" s="293"/>
      <c r="G943" s="293"/>
      <c r="H943" s="293"/>
      <c r="I943" s="293"/>
      <c r="J943" s="293"/>
      <c r="K943" s="293"/>
      <c r="L943" s="293"/>
      <c r="M943" s="293"/>
      <c r="N943" s="293"/>
      <c r="O943" s="294"/>
      <c r="P943" s="13"/>
      <c r="Q943" s="13"/>
      <c r="R943" s="13"/>
      <c r="S943" s="13"/>
      <c r="T943" s="13"/>
      <c r="U943" s="13"/>
      <c r="V943" s="13"/>
      <c r="W943" s="13"/>
      <c r="X943" s="13"/>
      <c r="Y943" s="13"/>
      <c r="Z943" s="13"/>
    </row>
    <row r="944" spans="1:26" ht="12.75" customHeight="1" x14ac:dyDescent="0.2">
      <c r="A944" s="13"/>
      <c r="B944" s="293"/>
      <c r="C944" s="293"/>
      <c r="D944" s="293"/>
      <c r="E944" s="293"/>
      <c r="F944" s="293"/>
      <c r="G944" s="293"/>
      <c r="H944" s="293"/>
      <c r="I944" s="293"/>
      <c r="J944" s="293"/>
      <c r="K944" s="293"/>
      <c r="L944" s="293"/>
      <c r="M944" s="293"/>
      <c r="N944" s="293"/>
      <c r="O944" s="294"/>
      <c r="P944" s="13"/>
      <c r="Q944" s="13"/>
      <c r="R944" s="13"/>
      <c r="S944" s="13"/>
      <c r="T944" s="13"/>
      <c r="U944" s="13"/>
      <c r="V944" s="13"/>
      <c r="W944" s="13"/>
      <c r="X944" s="13"/>
      <c r="Y944" s="13"/>
      <c r="Z944" s="13"/>
    </row>
    <row r="945" spans="1:26" ht="12.75" customHeight="1" x14ac:dyDescent="0.2">
      <c r="A945" s="13"/>
      <c r="B945" s="293"/>
      <c r="C945" s="293"/>
      <c r="D945" s="293"/>
      <c r="E945" s="293"/>
      <c r="F945" s="293"/>
      <c r="G945" s="293"/>
      <c r="H945" s="293"/>
      <c r="I945" s="293"/>
      <c r="J945" s="293"/>
      <c r="K945" s="293"/>
      <c r="L945" s="293"/>
      <c r="M945" s="293"/>
      <c r="N945" s="293"/>
      <c r="O945" s="294"/>
      <c r="P945" s="13"/>
      <c r="Q945" s="13"/>
      <c r="R945" s="13"/>
      <c r="S945" s="13"/>
      <c r="T945" s="13"/>
      <c r="U945" s="13"/>
      <c r="V945" s="13"/>
      <c r="W945" s="13"/>
      <c r="X945" s="13"/>
      <c r="Y945" s="13"/>
      <c r="Z945" s="13"/>
    </row>
    <row r="946" spans="1:26" ht="12.75" customHeight="1" x14ac:dyDescent="0.2">
      <c r="A946" s="13"/>
      <c r="B946" s="293"/>
      <c r="C946" s="293"/>
      <c r="D946" s="293"/>
      <c r="E946" s="293"/>
      <c r="F946" s="293"/>
      <c r="G946" s="293"/>
      <c r="H946" s="293"/>
      <c r="I946" s="293"/>
      <c r="J946" s="293"/>
      <c r="K946" s="293"/>
      <c r="L946" s="293"/>
      <c r="M946" s="293"/>
      <c r="N946" s="293"/>
      <c r="O946" s="294"/>
      <c r="P946" s="13"/>
      <c r="Q946" s="13"/>
      <c r="R946" s="13"/>
      <c r="S946" s="13"/>
      <c r="T946" s="13"/>
      <c r="U946" s="13"/>
      <c r="V946" s="13"/>
      <c r="W946" s="13"/>
      <c r="X946" s="13"/>
      <c r="Y946" s="13"/>
      <c r="Z946" s="13"/>
    </row>
    <row r="947" spans="1:26" ht="12.75" customHeight="1" x14ac:dyDescent="0.2">
      <c r="A947" s="13"/>
      <c r="B947" s="293"/>
      <c r="C947" s="293"/>
      <c r="D947" s="293"/>
      <c r="E947" s="293"/>
      <c r="F947" s="293"/>
      <c r="G947" s="293"/>
      <c r="H947" s="293"/>
      <c r="I947" s="293"/>
      <c r="J947" s="293"/>
      <c r="K947" s="293"/>
      <c r="L947" s="293"/>
      <c r="M947" s="293"/>
      <c r="N947" s="293"/>
      <c r="O947" s="294"/>
      <c r="P947" s="13"/>
      <c r="Q947" s="13"/>
      <c r="R947" s="13"/>
      <c r="S947" s="13"/>
      <c r="T947" s="13"/>
      <c r="U947" s="13"/>
      <c r="V947" s="13"/>
      <c r="W947" s="13"/>
      <c r="X947" s="13"/>
      <c r="Y947" s="13"/>
      <c r="Z947" s="13"/>
    </row>
    <row r="948" spans="1:26" ht="12.75" customHeight="1" x14ac:dyDescent="0.2">
      <c r="A948" s="13"/>
      <c r="B948" s="293"/>
      <c r="C948" s="293"/>
      <c r="D948" s="293"/>
      <c r="E948" s="293"/>
      <c r="F948" s="293"/>
      <c r="G948" s="293"/>
      <c r="H948" s="293"/>
      <c r="I948" s="293"/>
      <c r="J948" s="293"/>
      <c r="K948" s="293"/>
      <c r="L948" s="293"/>
      <c r="M948" s="293"/>
      <c r="N948" s="293"/>
      <c r="O948" s="294"/>
      <c r="P948" s="13"/>
      <c r="Q948" s="13"/>
      <c r="R948" s="13"/>
      <c r="S948" s="13"/>
      <c r="T948" s="13"/>
      <c r="U948" s="13"/>
      <c r="V948" s="13"/>
      <c r="W948" s="13"/>
      <c r="X948" s="13"/>
      <c r="Y948" s="13"/>
      <c r="Z948" s="13"/>
    </row>
    <row r="949" spans="1:26" ht="12.75" customHeight="1" x14ac:dyDescent="0.2">
      <c r="A949" s="13"/>
      <c r="B949" s="293"/>
      <c r="C949" s="293"/>
      <c r="D949" s="293"/>
      <c r="E949" s="293"/>
      <c r="F949" s="293"/>
      <c r="G949" s="293"/>
      <c r="H949" s="293"/>
      <c r="I949" s="293"/>
      <c r="J949" s="293"/>
      <c r="K949" s="293"/>
      <c r="L949" s="293"/>
      <c r="M949" s="293"/>
      <c r="N949" s="293"/>
      <c r="O949" s="294"/>
      <c r="P949" s="13"/>
      <c r="Q949" s="13"/>
      <c r="R949" s="13"/>
      <c r="S949" s="13"/>
      <c r="T949" s="13"/>
      <c r="U949" s="13"/>
      <c r="V949" s="13"/>
      <c r="W949" s="13"/>
      <c r="X949" s="13"/>
      <c r="Y949" s="13"/>
      <c r="Z949" s="13"/>
    </row>
    <row r="950" spans="1:26" ht="12.75" customHeight="1" x14ac:dyDescent="0.2">
      <c r="A950" s="13"/>
      <c r="B950" s="293"/>
      <c r="C950" s="293"/>
      <c r="D950" s="293"/>
      <c r="E950" s="293"/>
      <c r="F950" s="293"/>
      <c r="G950" s="293"/>
      <c r="H950" s="293"/>
      <c r="I950" s="293"/>
      <c r="J950" s="293"/>
      <c r="K950" s="293"/>
      <c r="L950" s="293"/>
      <c r="M950" s="293"/>
      <c r="N950" s="293"/>
      <c r="O950" s="294"/>
      <c r="P950" s="13"/>
      <c r="Q950" s="13"/>
      <c r="R950" s="13"/>
      <c r="S950" s="13"/>
      <c r="T950" s="13"/>
      <c r="U950" s="13"/>
      <c r="V950" s="13"/>
      <c r="W950" s="13"/>
      <c r="X950" s="13"/>
      <c r="Y950" s="13"/>
      <c r="Z950" s="13"/>
    </row>
    <row r="951" spans="1:26" ht="12.75" customHeight="1" x14ac:dyDescent="0.2">
      <c r="A951" s="13"/>
      <c r="B951" s="293"/>
      <c r="C951" s="293"/>
      <c r="D951" s="293"/>
      <c r="E951" s="293"/>
      <c r="F951" s="293"/>
      <c r="G951" s="293"/>
      <c r="H951" s="293"/>
      <c r="I951" s="293"/>
      <c r="J951" s="293"/>
      <c r="K951" s="293"/>
      <c r="L951" s="293"/>
      <c r="M951" s="293"/>
      <c r="N951" s="293"/>
      <c r="O951" s="294"/>
      <c r="P951" s="13"/>
      <c r="Q951" s="13"/>
      <c r="R951" s="13"/>
      <c r="S951" s="13"/>
      <c r="T951" s="13"/>
      <c r="U951" s="13"/>
      <c r="V951" s="13"/>
      <c r="W951" s="13"/>
      <c r="X951" s="13"/>
      <c r="Y951" s="13"/>
      <c r="Z951" s="13"/>
    </row>
    <row r="952" spans="1:26" ht="12.75" customHeight="1" x14ac:dyDescent="0.2">
      <c r="A952" s="13"/>
      <c r="B952" s="293"/>
      <c r="C952" s="293"/>
      <c r="D952" s="293"/>
      <c r="E952" s="293"/>
      <c r="F952" s="293"/>
      <c r="G952" s="293"/>
      <c r="H952" s="293"/>
      <c r="I952" s="293"/>
      <c r="J952" s="293"/>
      <c r="K952" s="293"/>
      <c r="L952" s="293"/>
      <c r="M952" s="293"/>
      <c r="N952" s="293"/>
      <c r="O952" s="294"/>
      <c r="P952" s="13"/>
      <c r="Q952" s="13"/>
      <c r="R952" s="13"/>
      <c r="S952" s="13"/>
      <c r="T952" s="13"/>
      <c r="U952" s="13"/>
      <c r="V952" s="13"/>
      <c r="W952" s="13"/>
      <c r="X952" s="13"/>
      <c r="Y952" s="13"/>
      <c r="Z952" s="13"/>
    </row>
    <row r="953" spans="1:26" ht="12.75" customHeight="1" x14ac:dyDescent="0.2">
      <c r="A953" s="13"/>
      <c r="B953" s="293"/>
      <c r="C953" s="293"/>
      <c r="D953" s="293"/>
      <c r="E953" s="293"/>
      <c r="F953" s="293"/>
      <c r="G953" s="293"/>
      <c r="H953" s="293"/>
      <c r="I953" s="293"/>
      <c r="J953" s="293"/>
      <c r="K953" s="293"/>
      <c r="L953" s="293"/>
      <c r="M953" s="293"/>
      <c r="N953" s="293"/>
      <c r="O953" s="294"/>
      <c r="P953" s="13"/>
      <c r="Q953" s="13"/>
      <c r="R953" s="13"/>
      <c r="S953" s="13"/>
      <c r="T953" s="13"/>
      <c r="U953" s="13"/>
      <c r="V953" s="13"/>
      <c r="W953" s="13"/>
      <c r="X953" s="13"/>
      <c r="Y953" s="13"/>
      <c r="Z953" s="13"/>
    </row>
    <row r="954" spans="1:26" ht="12.75" customHeight="1" x14ac:dyDescent="0.2">
      <c r="A954" s="13"/>
      <c r="B954" s="293"/>
      <c r="C954" s="293"/>
      <c r="D954" s="293"/>
      <c r="E954" s="293"/>
      <c r="F954" s="293"/>
      <c r="G954" s="293"/>
      <c r="H954" s="293"/>
      <c r="I954" s="293"/>
      <c r="J954" s="293"/>
      <c r="K954" s="293"/>
      <c r="L954" s="293"/>
      <c r="M954" s="293"/>
      <c r="N954" s="293"/>
      <c r="O954" s="294"/>
      <c r="P954" s="13"/>
      <c r="Q954" s="13"/>
      <c r="R954" s="13"/>
      <c r="S954" s="13"/>
      <c r="T954" s="13"/>
      <c r="U954" s="13"/>
      <c r="V954" s="13"/>
      <c r="W954" s="13"/>
      <c r="X954" s="13"/>
      <c r="Y954" s="13"/>
      <c r="Z954" s="13"/>
    </row>
    <row r="955" spans="1:26" ht="12.75" customHeight="1" x14ac:dyDescent="0.2">
      <c r="A955" s="13"/>
      <c r="B955" s="293"/>
      <c r="C955" s="293"/>
      <c r="D955" s="293"/>
      <c r="E955" s="293"/>
      <c r="F955" s="293"/>
      <c r="G955" s="293"/>
      <c r="H955" s="293"/>
      <c r="I955" s="293"/>
      <c r="J955" s="293"/>
      <c r="K955" s="293"/>
      <c r="L955" s="293"/>
      <c r="M955" s="293"/>
      <c r="N955" s="293"/>
      <c r="O955" s="294"/>
      <c r="P955" s="13"/>
      <c r="Q955" s="13"/>
      <c r="R955" s="13"/>
      <c r="S955" s="13"/>
      <c r="T955" s="13"/>
      <c r="U955" s="13"/>
      <c r="V955" s="13"/>
      <c r="W955" s="13"/>
      <c r="X955" s="13"/>
      <c r="Y955" s="13"/>
      <c r="Z955" s="13"/>
    </row>
    <row r="956" spans="1:26" ht="12.75" customHeight="1" x14ac:dyDescent="0.2">
      <c r="A956" s="13"/>
      <c r="B956" s="293"/>
      <c r="C956" s="293"/>
      <c r="D956" s="293"/>
      <c r="E956" s="293"/>
      <c r="F956" s="293"/>
      <c r="G956" s="293"/>
      <c r="H956" s="293"/>
      <c r="I956" s="293"/>
      <c r="J956" s="293"/>
      <c r="K956" s="293"/>
      <c r="L956" s="293"/>
      <c r="M956" s="293"/>
      <c r="N956" s="293"/>
      <c r="O956" s="294"/>
      <c r="P956" s="13"/>
      <c r="Q956" s="13"/>
      <c r="R956" s="13"/>
      <c r="S956" s="13"/>
      <c r="T956" s="13"/>
      <c r="U956" s="13"/>
      <c r="V956" s="13"/>
      <c r="W956" s="13"/>
      <c r="X956" s="13"/>
      <c r="Y956" s="13"/>
      <c r="Z956" s="13"/>
    </row>
    <row r="957" spans="1:26" ht="12.75" customHeight="1" x14ac:dyDescent="0.2">
      <c r="A957" s="13"/>
      <c r="B957" s="293"/>
      <c r="C957" s="293"/>
      <c r="D957" s="293"/>
      <c r="E957" s="293"/>
      <c r="F957" s="293"/>
      <c r="G957" s="293"/>
      <c r="H957" s="293"/>
      <c r="I957" s="293"/>
      <c r="J957" s="293"/>
      <c r="K957" s="293"/>
      <c r="L957" s="293"/>
      <c r="M957" s="293"/>
      <c r="N957" s="293"/>
      <c r="O957" s="294"/>
      <c r="P957" s="13"/>
      <c r="Q957" s="13"/>
      <c r="R957" s="13"/>
      <c r="S957" s="13"/>
      <c r="T957" s="13"/>
      <c r="U957" s="13"/>
      <c r="V957" s="13"/>
      <c r="W957" s="13"/>
      <c r="X957" s="13"/>
      <c r="Y957" s="13"/>
      <c r="Z957" s="13"/>
    </row>
    <row r="958" spans="1:26" ht="12.75" customHeight="1" x14ac:dyDescent="0.2">
      <c r="A958" s="13"/>
      <c r="B958" s="293"/>
      <c r="C958" s="293"/>
      <c r="D958" s="293"/>
      <c r="E958" s="293"/>
      <c r="F958" s="293"/>
      <c r="G958" s="293"/>
      <c r="H958" s="293"/>
      <c r="I958" s="293"/>
      <c r="J958" s="293"/>
      <c r="K958" s="293"/>
      <c r="L958" s="293"/>
      <c r="M958" s="293"/>
      <c r="N958" s="293"/>
      <c r="O958" s="294"/>
      <c r="P958" s="13"/>
      <c r="Q958" s="13"/>
      <c r="R958" s="13"/>
      <c r="S958" s="13"/>
      <c r="T958" s="13"/>
      <c r="U958" s="13"/>
      <c r="V958" s="13"/>
      <c r="W958" s="13"/>
      <c r="X958" s="13"/>
      <c r="Y958" s="13"/>
      <c r="Z958" s="13"/>
    </row>
    <row r="959" spans="1:26" ht="12.75" customHeight="1" x14ac:dyDescent="0.2">
      <c r="A959" s="13"/>
      <c r="B959" s="293"/>
      <c r="C959" s="293"/>
      <c r="D959" s="293"/>
      <c r="E959" s="293"/>
      <c r="F959" s="293"/>
      <c r="G959" s="293"/>
      <c r="H959" s="293"/>
      <c r="I959" s="293"/>
      <c r="J959" s="293"/>
      <c r="K959" s="293"/>
      <c r="L959" s="293"/>
      <c r="M959" s="293"/>
      <c r="N959" s="293"/>
      <c r="O959" s="294"/>
      <c r="P959" s="13"/>
      <c r="Q959" s="13"/>
      <c r="R959" s="13"/>
      <c r="S959" s="13"/>
      <c r="T959" s="13"/>
      <c r="U959" s="13"/>
      <c r="V959" s="13"/>
      <c r="W959" s="13"/>
      <c r="X959" s="13"/>
      <c r="Y959" s="13"/>
      <c r="Z959" s="13"/>
    </row>
    <row r="960" spans="1:26" ht="12.75" customHeight="1" x14ac:dyDescent="0.2">
      <c r="A960" s="13"/>
      <c r="B960" s="293"/>
      <c r="C960" s="293"/>
      <c r="D960" s="293"/>
      <c r="E960" s="293"/>
      <c r="F960" s="293"/>
      <c r="G960" s="293"/>
      <c r="H960" s="293"/>
      <c r="I960" s="293"/>
      <c r="J960" s="293"/>
      <c r="K960" s="293"/>
      <c r="L960" s="293"/>
      <c r="M960" s="293"/>
      <c r="N960" s="293"/>
      <c r="O960" s="294"/>
      <c r="P960" s="13"/>
      <c r="Q960" s="13"/>
      <c r="R960" s="13"/>
      <c r="S960" s="13"/>
      <c r="T960" s="13"/>
      <c r="U960" s="13"/>
      <c r="V960" s="13"/>
      <c r="W960" s="13"/>
      <c r="X960" s="13"/>
      <c r="Y960" s="13"/>
      <c r="Z960" s="13"/>
    </row>
    <row r="961" spans="1:26" ht="12.75" customHeight="1" x14ac:dyDescent="0.2">
      <c r="A961" s="13"/>
      <c r="B961" s="293"/>
      <c r="C961" s="293"/>
      <c r="D961" s="293"/>
      <c r="E961" s="293"/>
      <c r="F961" s="293"/>
      <c r="G961" s="293"/>
      <c r="H961" s="293"/>
      <c r="I961" s="293"/>
      <c r="J961" s="293"/>
      <c r="K961" s="293"/>
      <c r="L961" s="293"/>
      <c r="M961" s="293"/>
      <c r="N961" s="293"/>
      <c r="O961" s="294"/>
      <c r="P961" s="13"/>
      <c r="Q961" s="13"/>
      <c r="R961" s="13"/>
      <c r="S961" s="13"/>
      <c r="T961" s="13"/>
      <c r="U961" s="13"/>
      <c r="V961" s="13"/>
      <c r="W961" s="13"/>
      <c r="X961" s="13"/>
      <c r="Y961" s="13"/>
      <c r="Z961" s="13"/>
    </row>
    <row r="962" spans="1:26" ht="12.75" customHeight="1" x14ac:dyDescent="0.2">
      <c r="A962" s="13"/>
      <c r="B962" s="293"/>
      <c r="C962" s="293"/>
      <c r="D962" s="293"/>
      <c r="E962" s="293"/>
      <c r="F962" s="293"/>
      <c r="G962" s="293"/>
      <c r="H962" s="293"/>
      <c r="I962" s="293"/>
      <c r="J962" s="293"/>
      <c r="K962" s="293"/>
      <c r="L962" s="293"/>
      <c r="M962" s="293"/>
      <c r="N962" s="293"/>
      <c r="O962" s="294"/>
      <c r="P962" s="13"/>
      <c r="Q962" s="13"/>
      <c r="R962" s="13"/>
      <c r="S962" s="13"/>
      <c r="T962" s="13"/>
      <c r="U962" s="13"/>
      <c r="V962" s="13"/>
      <c r="W962" s="13"/>
      <c r="X962" s="13"/>
      <c r="Y962" s="13"/>
      <c r="Z962" s="13"/>
    </row>
    <row r="963" spans="1:26" ht="12.75" customHeight="1" x14ac:dyDescent="0.2">
      <c r="A963" s="13"/>
      <c r="B963" s="293"/>
      <c r="C963" s="293"/>
      <c r="D963" s="293"/>
      <c r="E963" s="293"/>
      <c r="F963" s="293"/>
      <c r="G963" s="293"/>
      <c r="H963" s="293"/>
      <c r="I963" s="293"/>
      <c r="J963" s="293"/>
      <c r="K963" s="293"/>
      <c r="L963" s="293"/>
      <c r="M963" s="293"/>
      <c r="N963" s="293"/>
      <c r="O963" s="294"/>
      <c r="P963" s="13"/>
      <c r="Q963" s="13"/>
      <c r="R963" s="13"/>
      <c r="S963" s="13"/>
      <c r="T963" s="13"/>
      <c r="U963" s="13"/>
      <c r="V963" s="13"/>
      <c r="W963" s="13"/>
      <c r="X963" s="13"/>
      <c r="Y963" s="13"/>
      <c r="Z963" s="13"/>
    </row>
    <row r="964" spans="1:26" ht="12.75" customHeight="1" x14ac:dyDescent="0.2">
      <c r="A964" s="13"/>
      <c r="B964" s="293"/>
      <c r="C964" s="293"/>
      <c r="D964" s="293"/>
      <c r="E964" s="293"/>
      <c r="F964" s="293"/>
      <c r="G964" s="293"/>
      <c r="H964" s="293"/>
      <c r="I964" s="293"/>
      <c r="J964" s="293"/>
      <c r="K964" s="293"/>
      <c r="L964" s="293"/>
      <c r="M964" s="293"/>
      <c r="N964" s="293"/>
      <c r="O964" s="294"/>
      <c r="P964" s="13"/>
      <c r="Q964" s="13"/>
      <c r="R964" s="13"/>
      <c r="S964" s="13"/>
      <c r="T964" s="13"/>
      <c r="U964" s="13"/>
      <c r="V964" s="13"/>
      <c r="W964" s="13"/>
      <c r="X964" s="13"/>
      <c r="Y964" s="13"/>
      <c r="Z964" s="13"/>
    </row>
    <row r="965" spans="1:26" ht="12.75" customHeight="1" x14ac:dyDescent="0.2">
      <c r="A965" s="13"/>
      <c r="B965" s="293"/>
      <c r="C965" s="293"/>
      <c r="D965" s="293"/>
      <c r="E965" s="293"/>
      <c r="F965" s="293"/>
      <c r="G965" s="293"/>
      <c r="H965" s="293"/>
      <c r="I965" s="293"/>
      <c r="J965" s="293"/>
      <c r="K965" s="293"/>
      <c r="L965" s="293"/>
      <c r="M965" s="293"/>
      <c r="N965" s="293"/>
      <c r="O965" s="294"/>
      <c r="P965" s="13"/>
      <c r="Q965" s="13"/>
      <c r="R965" s="13"/>
      <c r="S965" s="13"/>
      <c r="T965" s="13"/>
      <c r="U965" s="13"/>
      <c r="V965" s="13"/>
      <c r="W965" s="13"/>
      <c r="X965" s="13"/>
      <c r="Y965" s="13"/>
      <c r="Z965" s="13"/>
    </row>
    <row r="966" spans="1:26" ht="12.75" customHeight="1" x14ac:dyDescent="0.2">
      <c r="A966" s="13"/>
      <c r="B966" s="293"/>
      <c r="C966" s="293"/>
      <c r="D966" s="293"/>
      <c r="E966" s="293"/>
      <c r="F966" s="293"/>
      <c r="G966" s="293"/>
      <c r="H966" s="293"/>
      <c r="I966" s="293"/>
      <c r="J966" s="293"/>
      <c r="K966" s="293"/>
      <c r="L966" s="293"/>
      <c r="M966" s="293"/>
      <c r="N966" s="293"/>
      <c r="O966" s="294"/>
      <c r="P966" s="13"/>
      <c r="Q966" s="13"/>
      <c r="R966" s="13"/>
      <c r="S966" s="13"/>
      <c r="T966" s="13"/>
      <c r="U966" s="13"/>
      <c r="V966" s="13"/>
      <c r="W966" s="13"/>
      <c r="X966" s="13"/>
      <c r="Y966" s="13"/>
      <c r="Z966" s="13"/>
    </row>
    <row r="967" spans="1:26" ht="12.75" customHeight="1" x14ac:dyDescent="0.2">
      <c r="A967" s="13"/>
      <c r="B967" s="293"/>
      <c r="C967" s="293"/>
      <c r="D967" s="293"/>
      <c r="E967" s="293"/>
      <c r="F967" s="293"/>
      <c r="G967" s="293"/>
      <c r="H967" s="293"/>
      <c r="I967" s="293"/>
      <c r="J967" s="293"/>
      <c r="K967" s="293"/>
      <c r="L967" s="293"/>
      <c r="M967" s="293"/>
      <c r="N967" s="293"/>
      <c r="O967" s="294"/>
      <c r="P967" s="13"/>
      <c r="Q967" s="13"/>
      <c r="R967" s="13"/>
      <c r="S967" s="13"/>
      <c r="T967" s="13"/>
      <c r="U967" s="13"/>
      <c r="V967" s="13"/>
      <c r="W967" s="13"/>
      <c r="X967" s="13"/>
      <c r="Y967" s="13"/>
      <c r="Z967" s="13"/>
    </row>
    <row r="968" spans="1:26" ht="12.75" customHeight="1" x14ac:dyDescent="0.2">
      <c r="A968" s="13"/>
      <c r="B968" s="293"/>
      <c r="C968" s="293"/>
      <c r="D968" s="293"/>
      <c r="E968" s="293"/>
      <c r="F968" s="293"/>
      <c r="G968" s="293"/>
      <c r="H968" s="293"/>
      <c r="I968" s="293"/>
      <c r="J968" s="293"/>
      <c r="K968" s="293"/>
      <c r="L968" s="293"/>
      <c r="M968" s="293"/>
      <c r="N968" s="293"/>
      <c r="O968" s="294"/>
      <c r="P968" s="13"/>
      <c r="Q968" s="13"/>
      <c r="R968" s="13"/>
      <c r="S968" s="13"/>
      <c r="T968" s="13"/>
      <c r="U968" s="13"/>
      <c r="V968" s="13"/>
      <c r="W968" s="13"/>
      <c r="X968" s="13"/>
      <c r="Y968" s="13"/>
      <c r="Z968" s="13"/>
    </row>
    <row r="969" spans="1:26" ht="12.75" customHeight="1" x14ac:dyDescent="0.2">
      <c r="A969" s="13"/>
      <c r="B969" s="293"/>
      <c r="C969" s="293"/>
      <c r="D969" s="293"/>
      <c r="E969" s="293"/>
      <c r="F969" s="293"/>
      <c r="G969" s="293"/>
      <c r="H969" s="293"/>
      <c r="I969" s="293"/>
      <c r="J969" s="293"/>
      <c r="K969" s="293"/>
      <c r="L969" s="293"/>
      <c r="M969" s="293"/>
      <c r="N969" s="293"/>
      <c r="O969" s="294"/>
      <c r="P969" s="13"/>
      <c r="Q969" s="13"/>
      <c r="R969" s="13"/>
      <c r="S969" s="13"/>
      <c r="T969" s="13"/>
      <c r="U969" s="13"/>
      <c r="V969" s="13"/>
      <c r="W969" s="13"/>
      <c r="X969" s="13"/>
      <c r="Y969" s="13"/>
      <c r="Z969" s="13"/>
    </row>
    <row r="970" spans="1:26" ht="12.75" customHeight="1" x14ac:dyDescent="0.2">
      <c r="A970" s="13"/>
      <c r="B970" s="293"/>
      <c r="C970" s="293"/>
      <c r="D970" s="293"/>
      <c r="E970" s="293"/>
      <c r="F970" s="293"/>
      <c r="G970" s="293"/>
      <c r="H970" s="293"/>
      <c r="I970" s="293"/>
      <c r="J970" s="293"/>
      <c r="K970" s="293"/>
      <c r="L970" s="293"/>
      <c r="M970" s="293"/>
      <c r="N970" s="293"/>
      <c r="O970" s="294"/>
      <c r="P970" s="13"/>
      <c r="Q970" s="13"/>
      <c r="R970" s="13"/>
      <c r="S970" s="13"/>
      <c r="T970" s="13"/>
      <c r="U970" s="13"/>
      <c r="V970" s="13"/>
      <c r="W970" s="13"/>
      <c r="X970" s="13"/>
      <c r="Y970" s="13"/>
      <c r="Z970" s="13"/>
    </row>
    <row r="971" spans="1:26" ht="12.75" customHeight="1" x14ac:dyDescent="0.2">
      <c r="A971" s="13"/>
      <c r="B971" s="293"/>
      <c r="C971" s="293"/>
      <c r="D971" s="293"/>
      <c r="E971" s="293"/>
      <c r="F971" s="293"/>
      <c r="G971" s="293"/>
      <c r="H971" s="293"/>
      <c r="I971" s="293"/>
      <c r="J971" s="293"/>
      <c r="K971" s="293"/>
      <c r="L971" s="293"/>
      <c r="M971" s="293"/>
      <c r="N971" s="293"/>
      <c r="O971" s="294"/>
      <c r="P971" s="13"/>
      <c r="Q971" s="13"/>
      <c r="R971" s="13"/>
      <c r="S971" s="13"/>
      <c r="T971" s="13"/>
      <c r="U971" s="13"/>
      <c r="V971" s="13"/>
      <c r="W971" s="13"/>
      <c r="X971" s="13"/>
      <c r="Y971" s="13"/>
      <c r="Z971" s="13"/>
    </row>
    <row r="972" spans="1:26" ht="12.75" customHeight="1" x14ac:dyDescent="0.2">
      <c r="A972" s="13"/>
      <c r="B972" s="293"/>
      <c r="C972" s="293"/>
      <c r="D972" s="293"/>
      <c r="E972" s="293"/>
      <c r="F972" s="293"/>
      <c r="G972" s="293"/>
      <c r="H972" s="293"/>
      <c r="I972" s="293"/>
      <c r="J972" s="293"/>
      <c r="K972" s="293"/>
      <c r="L972" s="293"/>
      <c r="M972" s="293"/>
      <c r="N972" s="293"/>
      <c r="O972" s="294"/>
      <c r="P972" s="13"/>
      <c r="Q972" s="13"/>
      <c r="R972" s="13"/>
      <c r="S972" s="13"/>
      <c r="T972" s="13"/>
      <c r="U972" s="13"/>
      <c r="V972" s="13"/>
      <c r="W972" s="13"/>
      <c r="X972" s="13"/>
      <c r="Y972" s="13"/>
      <c r="Z972" s="13"/>
    </row>
    <row r="973" spans="1:26" ht="12.75" customHeight="1" x14ac:dyDescent="0.2">
      <c r="A973" s="13"/>
      <c r="B973" s="293"/>
      <c r="C973" s="293"/>
      <c r="D973" s="293"/>
      <c r="E973" s="293"/>
      <c r="F973" s="293"/>
      <c r="G973" s="293"/>
      <c r="H973" s="293"/>
      <c r="I973" s="293"/>
      <c r="J973" s="293"/>
      <c r="K973" s="293"/>
      <c r="L973" s="293"/>
      <c r="M973" s="293"/>
      <c r="N973" s="293"/>
      <c r="O973" s="294"/>
      <c r="P973" s="13"/>
      <c r="Q973" s="13"/>
      <c r="R973" s="13"/>
      <c r="S973" s="13"/>
      <c r="T973" s="13"/>
      <c r="U973" s="13"/>
      <c r="V973" s="13"/>
      <c r="W973" s="13"/>
      <c r="X973" s="13"/>
      <c r="Y973" s="13"/>
      <c r="Z973" s="13"/>
    </row>
    <row r="974" spans="1:26" ht="12.75" customHeight="1" x14ac:dyDescent="0.2">
      <c r="A974" s="13"/>
      <c r="B974" s="293"/>
      <c r="C974" s="293"/>
      <c r="D974" s="293"/>
      <c r="E974" s="293"/>
      <c r="F974" s="293"/>
      <c r="G974" s="293"/>
      <c r="H974" s="293"/>
      <c r="I974" s="293"/>
      <c r="J974" s="293"/>
      <c r="K974" s="293"/>
      <c r="L974" s="293"/>
      <c r="M974" s="293"/>
      <c r="N974" s="293"/>
      <c r="O974" s="294"/>
      <c r="P974" s="13"/>
      <c r="Q974" s="13"/>
      <c r="R974" s="13"/>
      <c r="S974" s="13"/>
      <c r="T974" s="13"/>
      <c r="U974" s="13"/>
      <c r="V974" s="13"/>
      <c r="W974" s="13"/>
      <c r="X974" s="13"/>
      <c r="Y974" s="13"/>
      <c r="Z974" s="13"/>
    </row>
    <row r="975" spans="1:26" ht="12.75" customHeight="1" x14ac:dyDescent="0.2">
      <c r="A975" s="13"/>
      <c r="B975" s="293"/>
      <c r="C975" s="293"/>
      <c r="D975" s="293"/>
      <c r="E975" s="293"/>
      <c r="F975" s="293"/>
      <c r="G975" s="293"/>
      <c r="H975" s="293"/>
      <c r="I975" s="293"/>
      <c r="J975" s="293"/>
      <c r="K975" s="293"/>
      <c r="L975" s="293"/>
      <c r="M975" s="293"/>
      <c r="N975" s="293"/>
      <c r="O975" s="294"/>
      <c r="P975" s="13"/>
      <c r="Q975" s="13"/>
      <c r="R975" s="13"/>
      <c r="S975" s="13"/>
      <c r="T975" s="13"/>
      <c r="U975" s="13"/>
      <c r="V975" s="13"/>
      <c r="W975" s="13"/>
      <c r="X975" s="13"/>
      <c r="Y975" s="13"/>
      <c r="Z975" s="13"/>
    </row>
    <row r="976" spans="1:26" ht="12.75" customHeight="1" x14ac:dyDescent="0.2">
      <c r="A976" s="13"/>
      <c r="B976" s="293"/>
      <c r="C976" s="293"/>
      <c r="D976" s="293"/>
      <c r="E976" s="293"/>
      <c r="F976" s="293"/>
      <c r="G976" s="293"/>
      <c r="H976" s="293"/>
      <c r="I976" s="293"/>
      <c r="J976" s="293"/>
      <c r="K976" s="293"/>
      <c r="L976" s="293"/>
      <c r="M976" s="293"/>
      <c r="N976" s="293"/>
      <c r="O976" s="294"/>
      <c r="P976" s="13"/>
      <c r="Q976" s="13"/>
      <c r="R976" s="13"/>
      <c r="S976" s="13"/>
      <c r="T976" s="13"/>
      <c r="U976" s="13"/>
      <c r="V976" s="13"/>
      <c r="W976" s="13"/>
      <c r="X976" s="13"/>
      <c r="Y976" s="13"/>
      <c r="Z976" s="13"/>
    </row>
    <row r="977" spans="1:26" ht="12.75" customHeight="1" x14ac:dyDescent="0.2">
      <c r="A977" s="13"/>
      <c r="B977" s="293"/>
      <c r="C977" s="293"/>
      <c r="D977" s="293"/>
      <c r="E977" s="293"/>
      <c r="F977" s="293"/>
      <c r="G977" s="293"/>
      <c r="H977" s="293"/>
      <c r="I977" s="293"/>
      <c r="J977" s="293"/>
      <c r="K977" s="293"/>
      <c r="L977" s="293"/>
      <c r="M977" s="293"/>
      <c r="N977" s="293"/>
      <c r="O977" s="294"/>
      <c r="P977" s="13"/>
      <c r="Q977" s="13"/>
      <c r="R977" s="13"/>
      <c r="S977" s="13"/>
      <c r="T977" s="13"/>
      <c r="U977" s="13"/>
      <c r="V977" s="13"/>
      <c r="W977" s="13"/>
      <c r="X977" s="13"/>
      <c r="Y977" s="13"/>
      <c r="Z977" s="13"/>
    </row>
    <row r="978" spans="1:26" ht="12.75" customHeight="1" x14ac:dyDescent="0.2">
      <c r="A978" s="13"/>
      <c r="B978" s="293"/>
      <c r="C978" s="293"/>
      <c r="D978" s="293"/>
      <c r="E978" s="293"/>
      <c r="F978" s="293"/>
      <c r="G978" s="293"/>
      <c r="H978" s="293"/>
      <c r="I978" s="293"/>
      <c r="J978" s="293"/>
      <c r="K978" s="293"/>
      <c r="L978" s="293"/>
      <c r="M978" s="293"/>
      <c r="N978" s="293"/>
      <c r="O978" s="294"/>
      <c r="P978" s="13"/>
      <c r="Q978" s="13"/>
      <c r="R978" s="13"/>
      <c r="S978" s="13"/>
      <c r="T978" s="13"/>
      <c r="U978" s="13"/>
      <c r="V978" s="13"/>
      <c r="W978" s="13"/>
      <c r="X978" s="13"/>
      <c r="Y978" s="13"/>
      <c r="Z978" s="13"/>
    </row>
    <row r="979" spans="1:26" ht="12.75" customHeight="1" x14ac:dyDescent="0.2">
      <c r="A979" s="13"/>
      <c r="B979" s="293"/>
      <c r="C979" s="293"/>
      <c r="D979" s="293"/>
      <c r="E979" s="293"/>
      <c r="F979" s="293"/>
      <c r="G979" s="293"/>
      <c r="H979" s="293"/>
      <c r="I979" s="293"/>
      <c r="J979" s="293"/>
      <c r="K979" s="293"/>
      <c r="L979" s="293"/>
      <c r="M979" s="293"/>
      <c r="N979" s="293"/>
      <c r="O979" s="294"/>
      <c r="P979" s="13"/>
      <c r="Q979" s="13"/>
      <c r="R979" s="13"/>
      <c r="S979" s="13"/>
      <c r="T979" s="13"/>
      <c r="U979" s="13"/>
      <c r="V979" s="13"/>
      <c r="W979" s="13"/>
      <c r="X979" s="13"/>
      <c r="Y979" s="13"/>
      <c r="Z979" s="13"/>
    </row>
    <row r="980" spans="1:26" ht="12.75" customHeight="1" x14ac:dyDescent="0.2">
      <c r="A980" s="13"/>
      <c r="B980" s="293"/>
      <c r="C980" s="293"/>
      <c r="D980" s="293"/>
      <c r="E980" s="293"/>
      <c r="F980" s="293"/>
      <c r="G980" s="293"/>
      <c r="H980" s="293"/>
      <c r="I980" s="293"/>
      <c r="J980" s="293"/>
      <c r="K980" s="293"/>
      <c r="L980" s="293"/>
      <c r="M980" s="293"/>
      <c r="N980" s="293"/>
      <c r="O980" s="294"/>
      <c r="P980" s="13"/>
      <c r="Q980" s="13"/>
      <c r="R980" s="13"/>
      <c r="S980" s="13"/>
      <c r="T980" s="13"/>
      <c r="U980" s="13"/>
      <c r="V980" s="13"/>
      <c r="W980" s="13"/>
      <c r="X980" s="13"/>
      <c r="Y980" s="13"/>
      <c r="Z980" s="13"/>
    </row>
    <row r="981" spans="1:26" ht="12.75" customHeight="1" x14ac:dyDescent="0.2">
      <c r="A981" s="13"/>
      <c r="B981" s="293"/>
      <c r="C981" s="293"/>
      <c r="D981" s="293"/>
      <c r="E981" s="293"/>
      <c r="F981" s="293"/>
      <c r="G981" s="293"/>
      <c r="H981" s="293"/>
      <c r="I981" s="293"/>
      <c r="J981" s="293"/>
      <c r="K981" s="293"/>
      <c r="L981" s="293"/>
      <c r="M981" s="293"/>
      <c r="N981" s="293"/>
      <c r="O981" s="294"/>
      <c r="P981" s="13"/>
      <c r="Q981" s="13"/>
      <c r="R981" s="13"/>
      <c r="S981" s="13"/>
      <c r="T981" s="13"/>
      <c r="U981" s="13"/>
      <c r="V981" s="13"/>
      <c r="W981" s="13"/>
      <c r="X981" s="13"/>
      <c r="Y981" s="13"/>
      <c r="Z981" s="13"/>
    </row>
    <row r="982" spans="1:26" ht="12.75" customHeight="1" x14ac:dyDescent="0.2">
      <c r="A982" s="13"/>
      <c r="B982" s="293"/>
      <c r="C982" s="293"/>
      <c r="D982" s="293"/>
      <c r="E982" s="293"/>
      <c r="F982" s="293"/>
      <c r="G982" s="293"/>
      <c r="H982" s="293"/>
      <c r="I982" s="293"/>
      <c r="J982" s="293"/>
      <c r="K982" s="293"/>
      <c r="L982" s="293"/>
      <c r="M982" s="293"/>
      <c r="N982" s="293"/>
      <c r="O982" s="294"/>
      <c r="P982" s="13"/>
      <c r="Q982" s="13"/>
      <c r="R982" s="13"/>
      <c r="S982" s="13"/>
      <c r="T982" s="13"/>
      <c r="U982" s="13"/>
      <c r="V982" s="13"/>
      <c r="W982" s="13"/>
      <c r="X982" s="13"/>
      <c r="Y982" s="13"/>
      <c r="Z982" s="13"/>
    </row>
    <row r="983" spans="1:26" ht="12.75" customHeight="1" x14ac:dyDescent="0.2">
      <c r="A983" s="13"/>
      <c r="B983" s="293"/>
      <c r="C983" s="293"/>
      <c r="D983" s="293"/>
      <c r="E983" s="293"/>
      <c r="F983" s="293"/>
      <c r="G983" s="293"/>
      <c r="H983" s="293"/>
      <c r="I983" s="293"/>
      <c r="J983" s="293"/>
      <c r="K983" s="293"/>
      <c r="L983" s="293"/>
      <c r="M983" s="293"/>
      <c r="N983" s="293"/>
      <c r="O983" s="294"/>
      <c r="P983" s="13"/>
      <c r="Q983" s="13"/>
      <c r="R983" s="13"/>
      <c r="S983" s="13"/>
      <c r="T983" s="13"/>
      <c r="U983" s="13"/>
      <c r="V983" s="13"/>
      <c r="W983" s="13"/>
      <c r="X983" s="13"/>
      <c r="Y983" s="13"/>
      <c r="Z983" s="13"/>
    </row>
    <row r="984" spans="1:26" ht="12.75" customHeight="1" x14ac:dyDescent="0.2">
      <c r="A984" s="13"/>
      <c r="B984" s="293"/>
      <c r="C984" s="293"/>
      <c r="D984" s="293"/>
      <c r="E984" s="293"/>
      <c r="F984" s="293"/>
      <c r="G984" s="293"/>
      <c r="H984" s="293"/>
      <c r="I984" s="293"/>
      <c r="J984" s="293"/>
      <c r="K984" s="293"/>
      <c r="L984" s="293"/>
      <c r="M984" s="293"/>
      <c r="N984" s="293"/>
      <c r="O984" s="294"/>
      <c r="P984" s="13"/>
      <c r="Q984" s="13"/>
      <c r="R984" s="13"/>
      <c r="S984" s="13"/>
      <c r="T984" s="13"/>
      <c r="U984" s="13"/>
      <c r="V984" s="13"/>
      <c r="W984" s="13"/>
      <c r="X984" s="13"/>
      <c r="Y984" s="13"/>
      <c r="Z984" s="13"/>
    </row>
    <row r="985" spans="1:26" ht="12.75" customHeight="1" x14ac:dyDescent="0.2">
      <c r="A985" s="13"/>
      <c r="B985" s="293"/>
      <c r="C985" s="293"/>
      <c r="D985" s="293"/>
      <c r="E985" s="293"/>
      <c r="F985" s="293"/>
      <c r="G985" s="293"/>
      <c r="H985" s="293"/>
      <c r="I985" s="293"/>
      <c r="J985" s="293"/>
      <c r="K985" s="293"/>
      <c r="L985" s="293"/>
      <c r="M985" s="293"/>
      <c r="N985" s="293"/>
      <c r="O985" s="294"/>
      <c r="P985" s="13"/>
      <c r="Q985" s="13"/>
      <c r="R985" s="13"/>
      <c r="S985" s="13"/>
      <c r="T985" s="13"/>
      <c r="U985" s="13"/>
      <c r="V985" s="13"/>
      <c r="W985" s="13"/>
      <c r="X985" s="13"/>
      <c r="Y985" s="13"/>
      <c r="Z985" s="13"/>
    </row>
    <row r="986" spans="1:26" ht="12.75" customHeight="1" x14ac:dyDescent="0.2">
      <c r="A986" s="13"/>
      <c r="B986" s="293"/>
      <c r="C986" s="293"/>
      <c r="D986" s="293"/>
      <c r="E986" s="293"/>
      <c r="F986" s="293"/>
      <c r="G986" s="293"/>
      <c r="H986" s="293"/>
      <c r="I986" s="293"/>
      <c r="J986" s="293"/>
      <c r="K986" s="293"/>
      <c r="L986" s="293"/>
      <c r="M986" s="293"/>
      <c r="N986" s="293"/>
      <c r="O986" s="294"/>
      <c r="P986" s="13"/>
      <c r="Q986" s="13"/>
      <c r="R986" s="13"/>
      <c r="S986" s="13"/>
      <c r="T986" s="13"/>
      <c r="U986" s="13"/>
      <c r="V986" s="13"/>
      <c r="W986" s="13"/>
      <c r="X986" s="13"/>
      <c r="Y986" s="13"/>
      <c r="Z986" s="13"/>
    </row>
    <row r="987" spans="1:26" ht="12.75" customHeight="1" x14ac:dyDescent="0.2">
      <c r="A987" s="13"/>
      <c r="B987" s="293"/>
      <c r="C987" s="293"/>
      <c r="D987" s="293"/>
      <c r="E987" s="293"/>
      <c r="F987" s="293"/>
      <c r="G987" s="293"/>
      <c r="H987" s="293"/>
      <c r="I987" s="293"/>
      <c r="J987" s="293"/>
      <c r="K987" s="293"/>
      <c r="L987" s="293"/>
      <c r="M987" s="293"/>
      <c r="N987" s="293"/>
      <c r="O987" s="294"/>
      <c r="P987" s="13"/>
      <c r="Q987" s="13"/>
      <c r="R987" s="13"/>
      <c r="S987" s="13"/>
      <c r="T987" s="13"/>
      <c r="U987" s="13"/>
      <c r="V987" s="13"/>
      <c r="W987" s="13"/>
      <c r="X987" s="13"/>
      <c r="Y987" s="13"/>
      <c r="Z987" s="13"/>
    </row>
    <row r="988" spans="1:26" ht="12.75" customHeight="1" x14ac:dyDescent="0.2">
      <c r="A988" s="13"/>
      <c r="B988" s="293"/>
      <c r="C988" s="293"/>
      <c r="D988" s="293"/>
      <c r="E988" s="293"/>
      <c r="F988" s="293"/>
      <c r="G988" s="293"/>
      <c r="H988" s="293"/>
      <c r="I988" s="293"/>
      <c r="J988" s="293"/>
      <c r="K988" s="293"/>
      <c r="L988" s="293"/>
      <c r="M988" s="293"/>
      <c r="N988" s="293"/>
      <c r="O988" s="294"/>
      <c r="P988" s="13"/>
      <c r="Q988" s="13"/>
      <c r="R988" s="13"/>
      <c r="S988" s="13"/>
      <c r="T988" s="13"/>
      <c r="U988" s="13"/>
      <c r="V988" s="13"/>
      <c r="W988" s="13"/>
      <c r="X988" s="13"/>
      <c r="Y988" s="13"/>
      <c r="Z988" s="13"/>
    </row>
    <row r="989" spans="1:26" ht="12.75" customHeight="1" x14ac:dyDescent="0.2">
      <c r="A989" s="13"/>
      <c r="B989" s="293"/>
      <c r="C989" s="293"/>
      <c r="D989" s="293"/>
      <c r="E989" s="293"/>
      <c r="F989" s="293"/>
      <c r="G989" s="293"/>
      <c r="H989" s="293"/>
      <c r="I989" s="293"/>
      <c r="J989" s="293"/>
      <c r="K989" s="293"/>
      <c r="L989" s="293"/>
      <c r="M989" s="293"/>
      <c r="N989" s="293"/>
      <c r="O989" s="294"/>
      <c r="P989" s="13"/>
      <c r="Q989" s="13"/>
      <c r="R989" s="13"/>
      <c r="S989" s="13"/>
      <c r="T989" s="13"/>
      <c r="U989" s="13"/>
      <c r="V989" s="13"/>
      <c r="W989" s="13"/>
      <c r="X989" s="13"/>
      <c r="Y989" s="13"/>
      <c r="Z989" s="13"/>
    </row>
    <row r="990" spans="1:26" ht="12.75" customHeight="1" x14ac:dyDescent="0.2">
      <c r="A990" s="13"/>
      <c r="B990" s="293"/>
      <c r="C990" s="293"/>
      <c r="D990" s="293"/>
      <c r="E990" s="293"/>
      <c r="F990" s="293"/>
      <c r="G990" s="293"/>
      <c r="H990" s="293"/>
      <c r="I990" s="293"/>
      <c r="J990" s="293"/>
      <c r="K990" s="293"/>
      <c r="L990" s="293"/>
      <c r="M990" s="293"/>
      <c r="N990" s="293"/>
      <c r="O990" s="294"/>
      <c r="P990" s="13"/>
      <c r="Q990" s="13"/>
      <c r="R990" s="13"/>
      <c r="S990" s="13"/>
      <c r="T990" s="13"/>
      <c r="U990" s="13"/>
      <c r="V990" s="13"/>
      <c r="W990" s="13"/>
      <c r="X990" s="13"/>
      <c r="Y990" s="13"/>
      <c r="Z990" s="13"/>
    </row>
    <row r="991" spans="1:26" ht="12.75" customHeight="1" x14ac:dyDescent="0.2">
      <c r="A991" s="13"/>
      <c r="B991" s="293"/>
      <c r="C991" s="293"/>
      <c r="D991" s="293"/>
      <c r="E991" s="293"/>
      <c r="F991" s="293"/>
      <c r="G991" s="293"/>
      <c r="H991" s="293"/>
      <c r="I991" s="293"/>
      <c r="J991" s="293"/>
      <c r="K991" s="293"/>
      <c r="L991" s="293"/>
      <c r="M991" s="293"/>
      <c r="N991" s="293"/>
      <c r="O991" s="294"/>
      <c r="P991" s="13"/>
      <c r="Q991" s="13"/>
      <c r="R991" s="13"/>
      <c r="S991" s="13"/>
      <c r="T991" s="13"/>
      <c r="U991" s="13"/>
      <c r="V991" s="13"/>
      <c r="W991" s="13"/>
      <c r="X991" s="13"/>
      <c r="Y991" s="13"/>
      <c r="Z991" s="13"/>
    </row>
    <row r="992" spans="1:26" ht="12.75" customHeight="1" x14ac:dyDescent="0.2">
      <c r="A992" s="13"/>
      <c r="B992" s="293"/>
      <c r="C992" s="293"/>
      <c r="D992" s="293"/>
      <c r="E992" s="293"/>
      <c r="F992" s="293"/>
      <c r="G992" s="293"/>
      <c r="H992" s="293"/>
      <c r="I992" s="293"/>
      <c r="J992" s="293"/>
      <c r="K992" s="293"/>
      <c r="L992" s="293"/>
      <c r="M992" s="293"/>
      <c r="N992" s="293"/>
      <c r="O992" s="294"/>
      <c r="P992" s="13"/>
      <c r="Q992" s="13"/>
      <c r="R992" s="13"/>
      <c r="S992" s="13"/>
      <c r="T992" s="13"/>
      <c r="U992" s="13"/>
      <c r="V992" s="13"/>
      <c r="W992" s="13"/>
      <c r="X992" s="13"/>
      <c r="Y992" s="13"/>
      <c r="Z992" s="13"/>
    </row>
    <row r="993" spans="1:26" ht="12.75" customHeight="1" x14ac:dyDescent="0.2">
      <c r="A993" s="13"/>
      <c r="B993" s="293"/>
      <c r="C993" s="293"/>
      <c r="D993" s="293"/>
      <c r="E993" s="293"/>
      <c r="F993" s="293"/>
      <c r="G993" s="293"/>
      <c r="H993" s="293"/>
      <c r="I993" s="293"/>
      <c r="J993" s="293"/>
      <c r="K993" s="293"/>
      <c r="L993" s="293"/>
      <c r="M993" s="293"/>
      <c r="N993" s="293"/>
      <c r="O993" s="294"/>
      <c r="P993" s="13"/>
      <c r="Q993" s="13"/>
      <c r="R993" s="13"/>
      <c r="S993" s="13"/>
      <c r="T993" s="13"/>
      <c r="U993" s="13"/>
      <c r="V993" s="13"/>
      <c r="W993" s="13"/>
      <c r="X993" s="13"/>
      <c r="Y993" s="13"/>
      <c r="Z993" s="13"/>
    </row>
    <row r="994" spans="1:26" ht="12.75" customHeight="1" x14ac:dyDescent="0.2">
      <c r="A994" s="13"/>
      <c r="B994" s="293"/>
      <c r="C994" s="293"/>
      <c r="D994" s="293"/>
      <c r="E994" s="293"/>
      <c r="F994" s="293"/>
      <c r="G994" s="293"/>
      <c r="H994" s="293"/>
      <c r="I994" s="293"/>
      <c r="J994" s="293"/>
      <c r="K994" s="293"/>
      <c r="L994" s="293"/>
      <c r="M994" s="293"/>
      <c r="N994" s="293"/>
      <c r="O994" s="294"/>
      <c r="P994" s="13"/>
      <c r="Q994" s="13"/>
      <c r="R994" s="13"/>
      <c r="S994" s="13"/>
      <c r="T994" s="13"/>
      <c r="U994" s="13"/>
      <c r="V994" s="13"/>
      <c r="W994" s="13"/>
      <c r="X994" s="13"/>
      <c r="Y994" s="13"/>
      <c r="Z994" s="13"/>
    </row>
    <row r="995" spans="1:26" ht="12.75" customHeight="1" x14ac:dyDescent="0.2">
      <c r="A995" s="13"/>
      <c r="B995" s="293"/>
      <c r="C995" s="293"/>
      <c r="D995" s="293"/>
      <c r="E995" s="293"/>
      <c r="F995" s="293"/>
      <c r="G995" s="293"/>
      <c r="H995" s="293"/>
      <c r="I995" s="293"/>
      <c r="J995" s="293"/>
      <c r="K995" s="293"/>
      <c r="L995" s="293"/>
      <c r="M995" s="293"/>
      <c r="N995" s="293"/>
      <c r="O995" s="294"/>
      <c r="P995" s="13"/>
      <c r="Q995" s="13"/>
      <c r="R995" s="13"/>
      <c r="S995" s="13"/>
      <c r="T995" s="13"/>
      <c r="U995" s="13"/>
      <c r="V995" s="13"/>
      <c r="W995" s="13"/>
      <c r="X995" s="13"/>
      <c r="Y995" s="13"/>
      <c r="Z995" s="13"/>
    </row>
    <row r="996" spans="1:26" ht="12.75" customHeight="1" x14ac:dyDescent="0.2">
      <c r="A996" s="13"/>
      <c r="B996" s="293"/>
      <c r="C996" s="293"/>
      <c r="D996" s="293"/>
      <c r="E996" s="293"/>
      <c r="F996" s="293"/>
      <c r="G996" s="293"/>
      <c r="H996" s="293"/>
      <c r="I996" s="293"/>
      <c r="J996" s="293"/>
      <c r="K996" s="293"/>
      <c r="L996" s="293"/>
      <c r="M996" s="293"/>
      <c r="N996" s="293"/>
      <c r="O996" s="294"/>
      <c r="P996" s="13"/>
      <c r="Q996" s="13"/>
      <c r="R996" s="13"/>
      <c r="S996" s="13"/>
      <c r="T996" s="13"/>
      <c r="U996" s="13"/>
      <c r="V996" s="13"/>
      <c r="W996" s="13"/>
      <c r="X996" s="13"/>
      <c r="Y996" s="13"/>
      <c r="Z996" s="13"/>
    </row>
    <row r="997" spans="1:26" ht="12.75" customHeight="1" x14ac:dyDescent="0.2">
      <c r="A997" s="13"/>
      <c r="B997" s="293"/>
      <c r="C997" s="293"/>
      <c r="D997" s="293"/>
      <c r="E997" s="293"/>
      <c r="F997" s="293"/>
      <c r="G997" s="293"/>
      <c r="H997" s="293"/>
      <c r="I997" s="293"/>
      <c r="J997" s="293"/>
      <c r="K997" s="293"/>
      <c r="L997" s="293"/>
      <c r="M997" s="293"/>
      <c r="N997" s="293"/>
      <c r="O997" s="294"/>
      <c r="P997" s="13"/>
      <c r="Q997" s="13"/>
      <c r="R997" s="13"/>
      <c r="S997" s="13"/>
      <c r="T997" s="13"/>
      <c r="U997" s="13"/>
      <c r="V997" s="13"/>
      <c r="W997" s="13"/>
      <c r="X997" s="13"/>
      <c r="Y997" s="13"/>
      <c r="Z997" s="13"/>
    </row>
    <row r="998" spans="1:26" ht="12.75" customHeight="1" x14ac:dyDescent="0.2">
      <c r="A998" s="13"/>
      <c r="B998" s="293"/>
      <c r="C998" s="293"/>
      <c r="D998" s="293"/>
      <c r="E998" s="293"/>
      <c r="F998" s="293"/>
      <c r="G998" s="293"/>
      <c r="H998" s="293"/>
      <c r="I998" s="293"/>
      <c r="J998" s="293"/>
      <c r="K998" s="293"/>
      <c r="L998" s="293"/>
      <c r="M998" s="293"/>
      <c r="N998" s="293"/>
      <c r="O998" s="294"/>
      <c r="P998" s="13"/>
      <c r="Q998" s="13"/>
      <c r="R998" s="13"/>
      <c r="S998" s="13"/>
      <c r="T998" s="13"/>
      <c r="U998" s="13"/>
      <c r="V998" s="13"/>
      <c r="W998" s="13"/>
      <c r="X998" s="13"/>
      <c r="Y998" s="13"/>
      <c r="Z998" s="13"/>
    </row>
    <row r="999" spans="1:26" ht="12.75" customHeight="1" x14ac:dyDescent="0.2">
      <c r="A999" s="13"/>
      <c r="B999" s="293"/>
      <c r="C999" s="293"/>
      <c r="D999" s="293"/>
      <c r="E999" s="293"/>
      <c r="F999" s="293"/>
      <c r="G999" s="293"/>
      <c r="H999" s="293"/>
      <c r="I999" s="293"/>
      <c r="J999" s="293"/>
      <c r="K999" s="293"/>
      <c r="L999" s="293"/>
      <c r="M999" s="293"/>
      <c r="N999" s="293"/>
      <c r="O999" s="294"/>
      <c r="P999" s="13"/>
      <c r="Q999" s="13"/>
      <c r="R999" s="13"/>
      <c r="S999" s="13"/>
      <c r="T999" s="13"/>
      <c r="U999" s="13"/>
      <c r="V999" s="13"/>
      <c r="W999" s="13"/>
      <c r="X999" s="13"/>
      <c r="Y999" s="13"/>
      <c r="Z999" s="13"/>
    </row>
    <row r="1000" spans="1:26" ht="12.75" customHeight="1" x14ac:dyDescent="0.2">
      <c r="A1000" s="13"/>
      <c r="B1000" s="293"/>
      <c r="C1000" s="293"/>
      <c r="D1000" s="293"/>
      <c r="E1000" s="293"/>
      <c r="F1000" s="293"/>
      <c r="G1000" s="293"/>
      <c r="H1000" s="293"/>
      <c r="I1000" s="293"/>
      <c r="J1000" s="293"/>
      <c r="K1000" s="293"/>
      <c r="L1000" s="293"/>
      <c r="M1000" s="293"/>
      <c r="N1000" s="293"/>
      <c r="O1000" s="294"/>
      <c r="P1000" s="13"/>
      <c r="Q1000" s="13"/>
      <c r="R1000" s="13"/>
      <c r="S1000" s="13"/>
      <c r="T1000" s="13"/>
      <c r="U1000" s="13"/>
      <c r="V1000" s="13"/>
      <c r="W1000" s="13"/>
      <c r="X1000" s="13"/>
      <c r="Y1000" s="13"/>
      <c r="Z1000" s="13"/>
    </row>
  </sheetData>
  <sheetProtection algorithmName="SHA-512" hashValue="WkJW3ckUueElGglTbndHeAgy9v6ipn620UwIxg5EWnkeeskqK8wc7nZjFV1mGla9hlSuyMrsis5eMuWjg8fRbg==" saltValue="xRIU4BqGt6TZnJRcRU9GYQ==" spinCount="100000" sheet="1" objects="1" scenarios="1"/>
  <mergeCells count="6">
    <mergeCell ref="A36:B36"/>
    <mergeCell ref="A1:O1"/>
    <mergeCell ref="A2:O2"/>
    <mergeCell ref="A3:O3"/>
    <mergeCell ref="A16:B16"/>
    <mergeCell ref="A26:B26"/>
  </mergeCells>
  <printOptions horizontalCentered="1"/>
  <pageMargins left="0.19685039370078741" right="0.19685039370078741" top="0.59055118110236227" bottom="0.59055118110236227" header="0" footer="0"/>
  <pageSetup paperSize="9" scale="70" pageOrder="overThenDown"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pageSetUpPr fitToPage="1"/>
  </sheetPr>
  <dimension ref="A1:Z1000"/>
  <sheetViews>
    <sheetView showGridLines="0" workbookViewId="0">
      <pane ySplit="4" topLeftCell="A69" activePane="bottomLeft" state="frozen"/>
      <selection pane="bottomLeft" activeCell="F103" sqref="F103"/>
    </sheetView>
  </sheetViews>
  <sheetFormatPr defaultColWidth="12.7109375" defaultRowHeight="15" customHeight="1" x14ac:dyDescent="0.2"/>
  <cols>
    <col min="1" max="1" width="11.42578125" customWidth="1"/>
    <col min="2" max="2" width="18.42578125" customWidth="1"/>
    <col min="3" max="3" width="21.42578125" customWidth="1"/>
    <col min="4" max="5" width="12.42578125" customWidth="1"/>
    <col min="6" max="6" width="23.42578125" customWidth="1"/>
    <col min="7" max="7" width="20.42578125" customWidth="1"/>
    <col min="8" max="8" width="15.140625" customWidth="1"/>
    <col min="9" max="9" width="22.42578125" customWidth="1"/>
    <col min="10" max="26" width="9.140625" customWidth="1"/>
  </cols>
  <sheetData>
    <row r="1" spans="1:26" ht="27" customHeight="1" x14ac:dyDescent="0.2">
      <c r="A1" s="550" t="str">
        <f>Capa!A1</f>
        <v>Contrato de Gestão nº. 05/19 celebrado entre a Fundação Clóvis Salgado e a Associação Pró-Cultura e Promoção das Artes</v>
      </c>
      <c r="B1" s="526"/>
      <c r="C1" s="526"/>
      <c r="D1" s="526"/>
      <c r="E1" s="526"/>
      <c r="F1" s="526"/>
      <c r="G1" s="526"/>
      <c r="H1" s="526"/>
      <c r="I1" s="527"/>
      <c r="J1" s="2"/>
      <c r="K1" s="2"/>
      <c r="L1" s="2"/>
      <c r="M1" s="2"/>
      <c r="N1" s="2"/>
      <c r="O1" s="2"/>
      <c r="P1" s="2"/>
      <c r="Q1" s="2"/>
      <c r="R1" s="2"/>
      <c r="S1" s="2"/>
      <c r="T1" s="2"/>
      <c r="U1" s="2"/>
      <c r="V1" s="2"/>
      <c r="W1" s="2"/>
      <c r="X1" s="2"/>
      <c r="Y1" s="2"/>
      <c r="Z1" s="2"/>
    </row>
    <row r="2" spans="1:26" ht="20.25" customHeight="1" x14ac:dyDescent="0.2">
      <c r="A2" s="550" t="str">
        <f>Capa!A3</f>
        <v>17º Relatório Gerencial Financeiro</v>
      </c>
      <c r="B2" s="526"/>
      <c r="C2" s="526"/>
      <c r="D2" s="526"/>
      <c r="E2" s="526"/>
      <c r="F2" s="526"/>
      <c r="G2" s="526"/>
      <c r="H2" s="526"/>
      <c r="I2" s="527"/>
      <c r="J2" s="2"/>
      <c r="K2" s="2"/>
      <c r="L2" s="2"/>
      <c r="M2" s="2"/>
      <c r="N2" s="2"/>
      <c r="O2" s="2"/>
      <c r="P2" s="2"/>
      <c r="Q2" s="2"/>
      <c r="R2" s="2"/>
      <c r="S2" s="2"/>
      <c r="T2" s="2"/>
      <c r="U2" s="2"/>
      <c r="V2" s="2"/>
      <c r="W2" s="2"/>
      <c r="X2" s="2"/>
      <c r="Y2" s="2"/>
      <c r="Z2" s="2"/>
    </row>
    <row r="3" spans="1:26" ht="20.25" customHeight="1" thickBot="1" x14ac:dyDescent="0.25">
      <c r="A3" s="562" t="s">
        <v>432</v>
      </c>
      <c r="B3" s="552"/>
      <c r="C3" s="552"/>
      <c r="D3" s="552"/>
      <c r="E3" s="552"/>
      <c r="F3" s="552"/>
      <c r="G3" s="552"/>
      <c r="H3" s="552"/>
      <c r="I3" s="553"/>
      <c r="J3" s="2"/>
      <c r="K3" s="2"/>
      <c r="L3" s="2"/>
      <c r="M3" s="2"/>
      <c r="N3" s="2"/>
      <c r="O3" s="2"/>
      <c r="P3" s="2"/>
      <c r="Q3" s="2"/>
      <c r="R3" s="2"/>
      <c r="S3" s="2"/>
      <c r="T3" s="2"/>
      <c r="U3" s="2"/>
      <c r="V3" s="2"/>
      <c r="W3" s="2"/>
      <c r="X3" s="2"/>
      <c r="Y3" s="2"/>
      <c r="Z3" s="2"/>
    </row>
    <row r="4" spans="1:26" ht="43.5" customHeight="1" x14ac:dyDescent="0.2">
      <c r="A4" s="469" t="s">
        <v>433</v>
      </c>
      <c r="B4" s="469" t="s">
        <v>434</v>
      </c>
      <c r="C4" s="469" t="s">
        <v>435</v>
      </c>
      <c r="D4" s="470" t="s">
        <v>436</v>
      </c>
      <c r="E4" s="469" t="s">
        <v>437</v>
      </c>
      <c r="F4" s="469" t="s">
        <v>438</v>
      </c>
      <c r="G4" s="469" t="s">
        <v>439</v>
      </c>
      <c r="H4" s="469" t="s">
        <v>440</v>
      </c>
      <c r="I4" s="469" t="s">
        <v>441</v>
      </c>
      <c r="J4" s="243"/>
      <c r="K4" s="243"/>
      <c r="L4" s="243"/>
      <c r="M4" s="243"/>
      <c r="N4" s="243"/>
      <c r="O4" s="243"/>
      <c r="P4" s="243"/>
      <c r="Q4" s="243"/>
      <c r="R4" s="243"/>
      <c r="S4" s="243"/>
      <c r="T4" s="243"/>
      <c r="U4" s="243"/>
      <c r="V4" s="243"/>
      <c r="W4" s="243"/>
      <c r="X4" s="243"/>
      <c r="Y4" s="243"/>
      <c r="Z4" s="243"/>
    </row>
    <row r="5" spans="1:26" ht="144" customHeight="1" x14ac:dyDescent="0.2">
      <c r="A5" s="474" t="s">
        <v>2463</v>
      </c>
      <c r="B5" s="475" t="s">
        <v>2468</v>
      </c>
      <c r="C5" s="475" t="s">
        <v>427</v>
      </c>
      <c r="D5" s="476">
        <v>4600</v>
      </c>
      <c r="E5" s="477">
        <v>45307</v>
      </c>
      <c r="F5" s="475" t="s">
        <v>442</v>
      </c>
      <c r="G5" s="480" t="s">
        <v>2470</v>
      </c>
      <c r="H5" s="475" t="s">
        <v>1851</v>
      </c>
      <c r="I5" s="479" t="s">
        <v>2469</v>
      </c>
      <c r="J5" s="2"/>
      <c r="K5" s="2"/>
      <c r="L5" s="2"/>
      <c r="M5" s="2"/>
      <c r="N5" s="2"/>
      <c r="O5" s="2"/>
      <c r="P5" s="2"/>
      <c r="Q5" s="2"/>
      <c r="R5" s="2"/>
      <c r="S5" s="2"/>
      <c r="T5" s="2"/>
      <c r="U5" s="2"/>
      <c r="V5" s="2"/>
      <c r="W5" s="2"/>
      <c r="X5" s="2"/>
      <c r="Y5" s="2"/>
      <c r="Z5" s="2"/>
    </row>
    <row r="6" spans="1:26" ht="114.75" x14ac:dyDescent="0.2">
      <c r="A6" s="474" t="s">
        <v>2464</v>
      </c>
      <c r="B6" s="475" t="s">
        <v>2468</v>
      </c>
      <c r="C6" s="478" t="s">
        <v>427</v>
      </c>
      <c r="D6" s="476">
        <v>4600</v>
      </c>
      <c r="E6" s="477">
        <v>45307</v>
      </c>
      <c r="F6" s="475" t="s">
        <v>442</v>
      </c>
      <c r="G6" s="480" t="s">
        <v>2470</v>
      </c>
      <c r="H6" s="475" t="s">
        <v>1851</v>
      </c>
      <c r="I6" s="479" t="s">
        <v>2469</v>
      </c>
      <c r="J6" s="2"/>
      <c r="K6" s="2"/>
      <c r="L6" s="2"/>
      <c r="M6" s="2"/>
      <c r="N6" s="2"/>
      <c r="O6" s="2"/>
      <c r="P6" s="2"/>
      <c r="Q6" s="2"/>
      <c r="R6" s="2"/>
      <c r="S6" s="2"/>
      <c r="T6" s="2"/>
      <c r="U6" s="2"/>
      <c r="V6" s="2"/>
      <c r="W6" s="2"/>
      <c r="X6" s="2"/>
      <c r="Y6" s="2"/>
      <c r="Z6" s="2"/>
    </row>
    <row r="7" spans="1:26" ht="114.75" x14ac:dyDescent="0.2">
      <c r="A7" s="474" t="s">
        <v>2465</v>
      </c>
      <c r="B7" s="475" t="s">
        <v>2468</v>
      </c>
      <c r="C7" s="478" t="s">
        <v>427</v>
      </c>
      <c r="D7" s="476">
        <v>4600</v>
      </c>
      <c r="E7" s="477">
        <v>45307</v>
      </c>
      <c r="F7" s="475" t="s">
        <v>442</v>
      </c>
      <c r="G7" s="480" t="s">
        <v>2470</v>
      </c>
      <c r="H7" s="475" t="s">
        <v>1851</v>
      </c>
      <c r="I7" s="479" t="s">
        <v>2469</v>
      </c>
      <c r="J7" s="2"/>
      <c r="K7" s="2"/>
      <c r="L7" s="2"/>
      <c r="M7" s="2"/>
      <c r="N7" s="2"/>
      <c r="O7" s="2"/>
      <c r="P7" s="2"/>
      <c r="Q7" s="2"/>
      <c r="R7" s="2"/>
      <c r="S7" s="2"/>
      <c r="T7" s="2"/>
      <c r="U7" s="2"/>
      <c r="V7" s="2"/>
      <c r="W7" s="2"/>
      <c r="X7" s="2"/>
      <c r="Y7" s="2"/>
      <c r="Z7" s="2"/>
    </row>
    <row r="8" spans="1:26" ht="114.75" x14ac:dyDescent="0.2">
      <c r="A8" s="474" t="s">
        <v>2466</v>
      </c>
      <c r="B8" s="475" t="s">
        <v>2468</v>
      </c>
      <c r="C8" s="478" t="s">
        <v>427</v>
      </c>
      <c r="D8" s="476">
        <v>4600</v>
      </c>
      <c r="E8" s="477">
        <v>45307</v>
      </c>
      <c r="F8" s="475" t="s">
        <v>442</v>
      </c>
      <c r="G8" s="480" t="s">
        <v>2470</v>
      </c>
      <c r="H8" s="475" t="s">
        <v>1851</v>
      </c>
      <c r="I8" s="479" t="s">
        <v>2469</v>
      </c>
      <c r="J8" s="2"/>
      <c r="K8" s="2"/>
      <c r="L8" s="2"/>
      <c r="M8" s="2"/>
      <c r="N8" s="2"/>
      <c r="O8" s="2"/>
      <c r="P8" s="2"/>
      <c r="Q8" s="2"/>
      <c r="R8" s="2"/>
      <c r="S8" s="2"/>
      <c r="T8" s="2"/>
      <c r="U8" s="2"/>
      <c r="V8" s="2"/>
      <c r="W8" s="2"/>
      <c r="X8" s="2"/>
      <c r="Y8" s="2"/>
      <c r="Z8" s="2"/>
    </row>
    <row r="9" spans="1:26" ht="114.75" x14ac:dyDescent="0.2">
      <c r="A9" s="474" t="s">
        <v>2467</v>
      </c>
      <c r="B9" s="475" t="s">
        <v>2468</v>
      </c>
      <c r="C9" s="478" t="s">
        <v>427</v>
      </c>
      <c r="D9" s="476">
        <v>4600</v>
      </c>
      <c r="E9" s="477">
        <v>45307</v>
      </c>
      <c r="F9" s="475" t="s">
        <v>442</v>
      </c>
      <c r="G9" s="480" t="s">
        <v>2470</v>
      </c>
      <c r="H9" s="475" t="s">
        <v>1851</v>
      </c>
      <c r="I9" s="479" t="s">
        <v>2469</v>
      </c>
      <c r="J9" s="2"/>
      <c r="K9" s="2"/>
      <c r="L9" s="2"/>
      <c r="M9" s="2"/>
      <c r="N9" s="2"/>
      <c r="O9" s="2"/>
      <c r="P9" s="2"/>
      <c r="Q9" s="2"/>
      <c r="R9" s="2"/>
      <c r="S9" s="2"/>
      <c r="T9" s="2"/>
      <c r="U9" s="2"/>
      <c r="V9" s="2"/>
      <c r="W9" s="2"/>
      <c r="X9" s="2"/>
      <c r="Y9" s="2"/>
      <c r="Z9" s="2"/>
    </row>
    <row r="10" spans="1:26" ht="90" customHeight="1" x14ac:dyDescent="0.2">
      <c r="A10" s="474" t="s">
        <v>4379</v>
      </c>
      <c r="B10" s="475" t="s">
        <v>4439</v>
      </c>
      <c r="C10" s="478" t="s">
        <v>427</v>
      </c>
      <c r="D10" s="472">
        <v>1080</v>
      </c>
      <c r="E10" s="473">
        <v>45309</v>
      </c>
      <c r="F10" s="471" t="s">
        <v>725</v>
      </c>
      <c r="G10" s="483">
        <v>15811</v>
      </c>
      <c r="H10" s="475" t="s">
        <v>5553</v>
      </c>
      <c r="I10" s="475" t="s">
        <v>724</v>
      </c>
      <c r="J10" s="2"/>
      <c r="K10" s="2"/>
      <c r="L10" s="2"/>
      <c r="M10" s="2"/>
      <c r="N10" s="2"/>
      <c r="O10" s="2"/>
      <c r="P10" s="2"/>
      <c r="Q10" s="2"/>
      <c r="R10" s="2"/>
      <c r="S10" s="2"/>
      <c r="T10" s="2"/>
      <c r="U10" s="2"/>
      <c r="V10" s="2"/>
      <c r="W10" s="2"/>
      <c r="X10" s="2"/>
      <c r="Y10" s="2"/>
      <c r="Z10" s="2"/>
    </row>
    <row r="11" spans="1:26" ht="90" customHeight="1" x14ac:dyDescent="0.2">
      <c r="A11" s="474" t="s">
        <v>4380</v>
      </c>
      <c r="B11" s="475" t="s">
        <v>4439</v>
      </c>
      <c r="C11" s="478" t="s">
        <v>427</v>
      </c>
      <c r="D11" s="472">
        <v>1080</v>
      </c>
      <c r="E11" s="473">
        <v>45309</v>
      </c>
      <c r="F11" s="471" t="s">
        <v>725</v>
      </c>
      <c r="G11" s="483">
        <v>15811</v>
      </c>
      <c r="H11" s="475" t="s">
        <v>5553</v>
      </c>
      <c r="I11" s="475" t="s">
        <v>724</v>
      </c>
      <c r="J11" s="2"/>
      <c r="K11" s="2"/>
      <c r="L11" s="2"/>
      <c r="M11" s="2"/>
      <c r="N11" s="2"/>
      <c r="O11" s="2"/>
      <c r="P11" s="2"/>
      <c r="Q11" s="2"/>
      <c r="R11" s="2"/>
      <c r="S11" s="2"/>
      <c r="T11" s="2"/>
      <c r="U11" s="2"/>
      <c r="V11" s="2"/>
      <c r="W11" s="2"/>
      <c r="X11" s="2"/>
      <c r="Y11" s="2"/>
      <c r="Z11" s="2"/>
    </row>
    <row r="12" spans="1:26" ht="90" customHeight="1" x14ac:dyDescent="0.2">
      <c r="A12" s="474" t="s">
        <v>4381</v>
      </c>
      <c r="B12" s="475" t="s">
        <v>4439</v>
      </c>
      <c r="C12" s="478" t="s">
        <v>427</v>
      </c>
      <c r="D12" s="472">
        <v>1080</v>
      </c>
      <c r="E12" s="473">
        <v>45309</v>
      </c>
      <c r="F12" s="471" t="s">
        <v>725</v>
      </c>
      <c r="G12" s="483">
        <v>15811</v>
      </c>
      <c r="H12" s="475" t="s">
        <v>5553</v>
      </c>
      <c r="I12" s="475" t="s">
        <v>724</v>
      </c>
      <c r="J12" s="2"/>
      <c r="K12" s="2"/>
      <c r="L12" s="2"/>
      <c r="M12" s="2"/>
      <c r="N12" s="2"/>
      <c r="O12" s="2"/>
      <c r="P12" s="2"/>
      <c r="Q12" s="2"/>
      <c r="R12" s="2"/>
      <c r="S12" s="2"/>
      <c r="T12" s="2"/>
      <c r="U12" s="2"/>
      <c r="V12" s="2"/>
      <c r="W12" s="2"/>
      <c r="X12" s="2"/>
      <c r="Y12" s="2"/>
      <c r="Z12" s="2"/>
    </row>
    <row r="13" spans="1:26" ht="90" customHeight="1" x14ac:dyDescent="0.2">
      <c r="A13" s="474" t="s">
        <v>4382</v>
      </c>
      <c r="B13" s="475" t="s">
        <v>4439</v>
      </c>
      <c r="C13" s="478" t="s">
        <v>427</v>
      </c>
      <c r="D13" s="472">
        <v>1080</v>
      </c>
      <c r="E13" s="473">
        <v>45309</v>
      </c>
      <c r="F13" s="471" t="s">
        <v>725</v>
      </c>
      <c r="G13" s="483">
        <v>15811</v>
      </c>
      <c r="H13" s="475" t="s">
        <v>5553</v>
      </c>
      <c r="I13" s="475" t="s">
        <v>724</v>
      </c>
      <c r="J13" s="2"/>
      <c r="K13" s="2"/>
      <c r="L13" s="2"/>
      <c r="M13" s="2"/>
      <c r="N13" s="2"/>
      <c r="O13" s="2"/>
      <c r="P13" s="2"/>
      <c r="Q13" s="2"/>
      <c r="R13" s="2"/>
      <c r="S13" s="2"/>
      <c r="T13" s="2"/>
      <c r="U13" s="2"/>
      <c r="V13" s="2"/>
      <c r="W13" s="2"/>
      <c r="X13" s="2"/>
      <c r="Y13" s="2"/>
      <c r="Z13" s="2"/>
    </row>
    <row r="14" spans="1:26" ht="90" customHeight="1" x14ac:dyDescent="0.2">
      <c r="A14" s="474" t="s">
        <v>4383</v>
      </c>
      <c r="B14" s="475" t="s">
        <v>4439</v>
      </c>
      <c r="C14" s="478" t="s">
        <v>427</v>
      </c>
      <c r="D14" s="472">
        <v>1080</v>
      </c>
      <c r="E14" s="473">
        <v>45309</v>
      </c>
      <c r="F14" s="471" t="s">
        <v>725</v>
      </c>
      <c r="G14" s="483">
        <v>15811</v>
      </c>
      <c r="H14" s="475" t="s">
        <v>5553</v>
      </c>
      <c r="I14" s="475" t="s">
        <v>724</v>
      </c>
      <c r="J14" s="2"/>
      <c r="K14" s="2"/>
      <c r="L14" s="2"/>
      <c r="M14" s="2"/>
      <c r="N14" s="2"/>
      <c r="O14" s="2"/>
      <c r="P14" s="2"/>
      <c r="Q14" s="2"/>
      <c r="R14" s="2"/>
      <c r="S14" s="2"/>
      <c r="T14" s="2"/>
      <c r="U14" s="2"/>
      <c r="V14" s="2"/>
      <c r="W14" s="2"/>
      <c r="X14" s="2"/>
      <c r="Y14" s="2"/>
      <c r="Z14" s="2"/>
    </row>
    <row r="15" spans="1:26" ht="90" customHeight="1" x14ac:dyDescent="0.2">
      <c r="A15" s="474" t="s">
        <v>4384</v>
      </c>
      <c r="B15" s="475" t="s">
        <v>4439</v>
      </c>
      <c r="C15" s="478" t="s">
        <v>427</v>
      </c>
      <c r="D15" s="472">
        <v>1080</v>
      </c>
      <c r="E15" s="473">
        <v>45309</v>
      </c>
      <c r="F15" s="471" t="s">
        <v>725</v>
      </c>
      <c r="G15" s="483">
        <v>15811</v>
      </c>
      <c r="H15" s="475" t="s">
        <v>5553</v>
      </c>
      <c r="I15" s="475" t="s">
        <v>724</v>
      </c>
      <c r="J15" s="2"/>
      <c r="K15" s="2"/>
      <c r="L15" s="2"/>
      <c r="M15" s="2"/>
      <c r="N15" s="2"/>
      <c r="O15" s="2"/>
      <c r="P15" s="2"/>
      <c r="Q15" s="2"/>
      <c r="R15" s="2"/>
      <c r="S15" s="2"/>
      <c r="T15" s="2"/>
      <c r="U15" s="2"/>
      <c r="V15" s="2"/>
      <c r="W15" s="2"/>
      <c r="X15" s="2"/>
      <c r="Y15" s="2"/>
      <c r="Z15" s="2"/>
    </row>
    <row r="16" spans="1:26" ht="90" customHeight="1" x14ac:dyDescent="0.2">
      <c r="A16" s="474" t="s">
        <v>4385</v>
      </c>
      <c r="B16" s="475" t="s">
        <v>4439</v>
      </c>
      <c r="C16" s="478" t="s">
        <v>427</v>
      </c>
      <c r="D16" s="472">
        <v>1080</v>
      </c>
      <c r="E16" s="473">
        <v>45309</v>
      </c>
      <c r="F16" s="471" t="s">
        <v>725</v>
      </c>
      <c r="G16" s="483">
        <v>15811</v>
      </c>
      <c r="H16" s="475" t="s">
        <v>5553</v>
      </c>
      <c r="I16" s="475" t="s">
        <v>724</v>
      </c>
      <c r="J16" s="2"/>
      <c r="K16" s="2"/>
      <c r="L16" s="2"/>
      <c r="M16" s="2"/>
      <c r="N16" s="2"/>
      <c r="O16" s="2"/>
      <c r="P16" s="2"/>
      <c r="Q16" s="2"/>
      <c r="R16" s="2"/>
      <c r="S16" s="2"/>
      <c r="T16" s="2"/>
      <c r="U16" s="2"/>
      <c r="V16" s="2"/>
      <c r="W16" s="2"/>
      <c r="X16" s="2"/>
      <c r="Y16" s="2"/>
      <c r="Z16" s="2"/>
    </row>
    <row r="17" spans="1:26" ht="90" customHeight="1" x14ac:dyDescent="0.2">
      <c r="A17" s="474" t="s">
        <v>4386</v>
      </c>
      <c r="B17" s="475" t="s">
        <v>4439</v>
      </c>
      <c r="C17" s="478" t="s">
        <v>427</v>
      </c>
      <c r="D17" s="472">
        <v>1080</v>
      </c>
      <c r="E17" s="473">
        <v>45309</v>
      </c>
      <c r="F17" s="471" t="s">
        <v>725</v>
      </c>
      <c r="G17" s="483">
        <v>15811</v>
      </c>
      <c r="H17" s="475" t="s">
        <v>5553</v>
      </c>
      <c r="I17" s="475" t="s">
        <v>724</v>
      </c>
      <c r="J17" s="2"/>
      <c r="K17" s="2"/>
      <c r="L17" s="2"/>
      <c r="M17" s="2"/>
      <c r="N17" s="2"/>
      <c r="O17" s="2"/>
      <c r="P17" s="2"/>
      <c r="Q17" s="2"/>
      <c r="R17" s="2"/>
      <c r="S17" s="2"/>
      <c r="T17" s="2"/>
      <c r="U17" s="2"/>
      <c r="V17" s="2"/>
      <c r="W17" s="2"/>
      <c r="X17" s="2"/>
      <c r="Y17" s="2"/>
      <c r="Z17" s="2"/>
    </row>
    <row r="18" spans="1:26" ht="90" customHeight="1" x14ac:dyDescent="0.2">
      <c r="A18" s="474" t="s">
        <v>4387</v>
      </c>
      <c r="B18" s="475" t="s">
        <v>4439</v>
      </c>
      <c r="C18" s="478" t="s">
        <v>427</v>
      </c>
      <c r="D18" s="472">
        <v>1080</v>
      </c>
      <c r="E18" s="473">
        <v>45309</v>
      </c>
      <c r="F18" s="471" t="s">
        <v>725</v>
      </c>
      <c r="G18" s="483">
        <v>15811</v>
      </c>
      <c r="H18" s="475" t="s">
        <v>5553</v>
      </c>
      <c r="I18" s="475" t="s">
        <v>724</v>
      </c>
      <c r="J18" s="2"/>
      <c r="K18" s="2"/>
      <c r="L18" s="2"/>
      <c r="M18" s="2"/>
      <c r="N18" s="2"/>
      <c r="O18" s="2"/>
      <c r="P18" s="2"/>
      <c r="Q18" s="2"/>
      <c r="R18" s="2"/>
      <c r="S18" s="2"/>
      <c r="T18" s="2"/>
      <c r="U18" s="2"/>
      <c r="V18" s="2"/>
      <c r="W18" s="2"/>
      <c r="X18" s="2"/>
      <c r="Y18" s="2"/>
      <c r="Z18" s="2"/>
    </row>
    <row r="19" spans="1:26" ht="90" customHeight="1" x14ac:dyDescent="0.2">
      <c r="A19" s="474" t="s">
        <v>4388</v>
      </c>
      <c r="B19" s="475" t="s">
        <v>4439</v>
      </c>
      <c r="C19" s="478" t="s">
        <v>427</v>
      </c>
      <c r="D19" s="472">
        <v>1080</v>
      </c>
      <c r="E19" s="473">
        <v>45309</v>
      </c>
      <c r="F19" s="471" t="s">
        <v>725</v>
      </c>
      <c r="G19" s="483">
        <v>15811</v>
      </c>
      <c r="H19" s="475" t="s">
        <v>5553</v>
      </c>
      <c r="I19" s="475" t="s">
        <v>724</v>
      </c>
      <c r="J19" s="2"/>
      <c r="K19" s="2"/>
      <c r="L19" s="2"/>
      <c r="M19" s="2"/>
      <c r="N19" s="2"/>
      <c r="O19" s="2"/>
      <c r="P19" s="2"/>
      <c r="Q19" s="2"/>
      <c r="R19" s="2"/>
      <c r="S19" s="2"/>
      <c r="T19" s="2"/>
      <c r="U19" s="2"/>
      <c r="V19" s="2"/>
      <c r="W19" s="2"/>
      <c r="X19" s="2"/>
      <c r="Y19" s="2"/>
      <c r="Z19" s="2"/>
    </row>
    <row r="20" spans="1:26" ht="90" customHeight="1" x14ac:dyDescent="0.2">
      <c r="A20" s="474" t="s">
        <v>4389</v>
      </c>
      <c r="B20" s="475" t="s">
        <v>4439</v>
      </c>
      <c r="C20" s="478" t="s">
        <v>427</v>
      </c>
      <c r="D20" s="472">
        <v>1080</v>
      </c>
      <c r="E20" s="473">
        <v>45309</v>
      </c>
      <c r="F20" s="471" t="s">
        <v>725</v>
      </c>
      <c r="G20" s="483">
        <v>15811</v>
      </c>
      <c r="H20" s="475" t="s">
        <v>5553</v>
      </c>
      <c r="I20" s="475" t="s">
        <v>724</v>
      </c>
      <c r="J20" s="2"/>
      <c r="K20" s="2"/>
      <c r="L20" s="2"/>
      <c r="M20" s="2"/>
      <c r="N20" s="2"/>
      <c r="O20" s="2"/>
      <c r="P20" s="2"/>
      <c r="Q20" s="2"/>
      <c r="R20" s="2"/>
      <c r="S20" s="2"/>
      <c r="T20" s="2"/>
      <c r="U20" s="2"/>
      <c r="V20" s="2"/>
      <c r="W20" s="2"/>
      <c r="X20" s="2"/>
      <c r="Y20" s="2"/>
      <c r="Z20" s="2"/>
    </row>
    <row r="21" spans="1:26" ht="90" customHeight="1" x14ac:dyDescent="0.2">
      <c r="A21" s="474" t="s">
        <v>4390</v>
      </c>
      <c r="B21" s="475" t="s">
        <v>4439</v>
      </c>
      <c r="C21" s="478" t="s">
        <v>427</v>
      </c>
      <c r="D21" s="472">
        <v>1080</v>
      </c>
      <c r="E21" s="473">
        <v>45309</v>
      </c>
      <c r="F21" s="471" t="s">
        <v>725</v>
      </c>
      <c r="G21" s="483">
        <v>15811</v>
      </c>
      <c r="H21" s="475" t="s">
        <v>5553</v>
      </c>
      <c r="I21" s="475" t="s">
        <v>724</v>
      </c>
      <c r="J21" s="2"/>
      <c r="K21" s="2"/>
      <c r="L21" s="2"/>
      <c r="M21" s="2"/>
      <c r="N21" s="2"/>
      <c r="O21" s="2"/>
      <c r="P21" s="2"/>
      <c r="Q21" s="2"/>
      <c r="R21" s="2"/>
      <c r="S21" s="2"/>
      <c r="T21" s="2"/>
      <c r="U21" s="2"/>
      <c r="V21" s="2"/>
      <c r="W21" s="2"/>
      <c r="X21" s="2"/>
      <c r="Y21" s="2"/>
      <c r="Z21" s="2"/>
    </row>
    <row r="22" spans="1:26" ht="90" customHeight="1" x14ac:dyDescent="0.2">
      <c r="A22" s="474" t="s">
        <v>4391</v>
      </c>
      <c r="B22" s="475" t="s">
        <v>4439</v>
      </c>
      <c r="C22" s="478" t="s">
        <v>427</v>
      </c>
      <c r="D22" s="472">
        <v>1080</v>
      </c>
      <c r="E22" s="473">
        <v>45309</v>
      </c>
      <c r="F22" s="471" t="s">
        <v>725</v>
      </c>
      <c r="G22" s="483">
        <v>15811</v>
      </c>
      <c r="H22" s="475" t="s">
        <v>5553</v>
      </c>
      <c r="I22" s="475" t="s">
        <v>724</v>
      </c>
      <c r="J22" s="2"/>
      <c r="K22" s="2"/>
      <c r="L22" s="2"/>
      <c r="M22" s="2"/>
      <c r="N22" s="2"/>
      <c r="O22" s="2"/>
      <c r="P22" s="2"/>
      <c r="Q22" s="2"/>
      <c r="R22" s="2"/>
      <c r="S22" s="2"/>
      <c r="T22" s="2"/>
      <c r="U22" s="2"/>
      <c r="V22" s="2"/>
      <c r="W22" s="2"/>
      <c r="X22" s="2"/>
      <c r="Y22" s="2"/>
      <c r="Z22" s="2"/>
    </row>
    <row r="23" spans="1:26" ht="90" customHeight="1" x14ac:dyDescent="0.2">
      <c r="A23" s="474" t="s">
        <v>4392</v>
      </c>
      <c r="B23" s="475" t="s">
        <v>4439</v>
      </c>
      <c r="C23" s="478" t="s">
        <v>427</v>
      </c>
      <c r="D23" s="472">
        <v>1080</v>
      </c>
      <c r="E23" s="473">
        <v>45309</v>
      </c>
      <c r="F23" s="471" t="s">
        <v>725</v>
      </c>
      <c r="G23" s="483">
        <v>15811</v>
      </c>
      <c r="H23" s="475" t="s">
        <v>5553</v>
      </c>
      <c r="I23" s="475" t="s">
        <v>724</v>
      </c>
      <c r="J23" s="2"/>
      <c r="K23" s="2"/>
      <c r="L23" s="2"/>
      <c r="M23" s="2"/>
      <c r="N23" s="2"/>
      <c r="O23" s="2"/>
      <c r="P23" s="2"/>
      <c r="Q23" s="2"/>
      <c r="R23" s="2"/>
      <c r="S23" s="2"/>
      <c r="T23" s="2"/>
      <c r="U23" s="2"/>
      <c r="V23" s="2"/>
      <c r="W23" s="2"/>
      <c r="X23" s="2"/>
      <c r="Y23" s="2"/>
      <c r="Z23" s="2"/>
    </row>
    <row r="24" spans="1:26" ht="90" customHeight="1" x14ac:dyDescent="0.2">
      <c r="A24" s="474" t="s">
        <v>4393</v>
      </c>
      <c r="B24" s="475" t="s">
        <v>4439</v>
      </c>
      <c r="C24" s="478" t="s">
        <v>427</v>
      </c>
      <c r="D24" s="472">
        <v>1080</v>
      </c>
      <c r="E24" s="473">
        <v>45309</v>
      </c>
      <c r="F24" s="471" t="s">
        <v>725</v>
      </c>
      <c r="G24" s="483">
        <v>15811</v>
      </c>
      <c r="H24" s="475" t="s">
        <v>5553</v>
      </c>
      <c r="I24" s="475" t="s">
        <v>724</v>
      </c>
      <c r="J24" s="2"/>
      <c r="K24" s="2"/>
      <c r="L24" s="2"/>
      <c r="M24" s="2"/>
      <c r="N24" s="2"/>
      <c r="O24" s="2"/>
      <c r="P24" s="2"/>
      <c r="Q24" s="2"/>
      <c r="R24" s="2"/>
      <c r="S24" s="2"/>
      <c r="T24" s="2"/>
      <c r="U24" s="2"/>
      <c r="V24" s="2"/>
      <c r="W24" s="2"/>
      <c r="X24" s="2"/>
      <c r="Y24" s="2"/>
      <c r="Z24" s="2"/>
    </row>
    <row r="25" spans="1:26" ht="90" customHeight="1" x14ac:dyDescent="0.2">
      <c r="A25" s="474" t="s">
        <v>4394</v>
      </c>
      <c r="B25" s="475" t="s">
        <v>4439</v>
      </c>
      <c r="C25" s="478" t="s">
        <v>427</v>
      </c>
      <c r="D25" s="472">
        <v>1080</v>
      </c>
      <c r="E25" s="473">
        <v>45309</v>
      </c>
      <c r="F25" s="471" t="s">
        <v>725</v>
      </c>
      <c r="G25" s="483">
        <v>15811</v>
      </c>
      <c r="H25" s="475" t="s">
        <v>5553</v>
      </c>
      <c r="I25" s="475" t="s">
        <v>724</v>
      </c>
      <c r="J25" s="2"/>
      <c r="K25" s="2"/>
      <c r="L25" s="2"/>
      <c r="M25" s="2"/>
      <c r="N25" s="2"/>
      <c r="O25" s="2"/>
      <c r="P25" s="2"/>
      <c r="Q25" s="2"/>
      <c r="R25" s="2"/>
      <c r="S25" s="2"/>
      <c r="T25" s="2"/>
      <c r="U25" s="2"/>
      <c r="V25" s="2"/>
      <c r="W25" s="2"/>
      <c r="X25" s="2"/>
      <c r="Y25" s="2"/>
      <c r="Z25" s="2"/>
    </row>
    <row r="26" spans="1:26" ht="90" customHeight="1" x14ac:dyDescent="0.2">
      <c r="A26" s="474" t="s">
        <v>4395</v>
      </c>
      <c r="B26" s="475" t="s">
        <v>4439</v>
      </c>
      <c r="C26" s="478" t="s">
        <v>427</v>
      </c>
      <c r="D26" s="472">
        <v>1080</v>
      </c>
      <c r="E26" s="473">
        <v>45309</v>
      </c>
      <c r="F26" s="471" t="s">
        <v>725</v>
      </c>
      <c r="G26" s="483">
        <v>15811</v>
      </c>
      <c r="H26" s="475" t="s">
        <v>5553</v>
      </c>
      <c r="I26" s="475" t="s">
        <v>724</v>
      </c>
      <c r="J26" s="2"/>
      <c r="K26" s="2"/>
      <c r="L26" s="2"/>
      <c r="M26" s="2"/>
      <c r="N26" s="2"/>
      <c r="O26" s="2"/>
      <c r="P26" s="2"/>
      <c r="Q26" s="2"/>
      <c r="R26" s="2"/>
      <c r="S26" s="2"/>
      <c r="T26" s="2"/>
      <c r="U26" s="2"/>
      <c r="V26" s="2"/>
      <c r="W26" s="2"/>
      <c r="X26" s="2"/>
      <c r="Y26" s="2"/>
      <c r="Z26" s="2"/>
    </row>
    <row r="27" spans="1:26" ht="90" customHeight="1" x14ac:dyDescent="0.2">
      <c r="A27" s="474" t="s">
        <v>4396</v>
      </c>
      <c r="B27" s="475" t="s">
        <v>4439</v>
      </c>
      <c r="C27" s="478" t="s">
        <v>427</v>
      </c>
      <c r="D27" s="472">
        <v>1080</v>
      </c>
      <c r="E27" s="473">
        <v>45309</v>
      </c>
      <c r="F27" s="471" t="s">
        <v>725</v>
      </c>
      <c r="G27" s="483">
        <v>15811</v>
      </c>
      <c r="H27" s="475" t="s">
        <v>5553</v>
      </c>
      <c r="I27" s="475" t="s">
        <v>724</v>
      </c>
      <c r="J27" s="2"/>
      <c r="K27" s="2"/>
      <c r="L27" s="2"/>
      <c r="M27" s="2"/>
      <c r="N27" s="2"/>
      <c r="O27" s="2"/>
      <c r="P27" s="2"/>
      <c r="Q27" s="2"/>
      <c r="R27" s="2"/>
      <c r="S27" s="2"/>
      <c r="T27" s="2"/>
      <c r="U27" s="2"/>
      <c r="V27" s="2"/>
      <c r="W27" s="2"/>
      <c r="X27" s="2"/>
      <c r="Y27" s="2"/>
      <c r="Z27" s="2"/>
    </row>
    <row r="28" spans="1:26" ht="90" customHeight="1" x14ac:dyDescent="0.2">
      <c r="A28" s="474" t="s">
        <v>4397</v>
      </c>
      <c r="B28" s="475" t="s">
        <v>4439</v>
      </c>
      <c r="C28" s="478" t="s">
        <v>427</v>
      </c>
      <c r="D28" s="472">
        <v>1080</v>
      </c>
      <c r="E28" s="473">
        <v>45309</v>
      </c>
      <c r="F28" s="471" t="s">
        <v>725</v>
      </c>
      <c r="G28" s="483">
        <v>15811</v>
      </c>
      <c r="H28" s="475" t="s">
        <v>5553</v>
      </c>
      <c r="I28" s="475" t="s">
        <v>724</v>
      </c>
      <c r="J28" s="2"/>
      <c r="K28" s="2"/>
      <c r="L28" s="2"/>
      <c r="M28" s="2"/>
      <c r="N28" s="2"/>
      <c r="O28" s="2"/>
      <c r="P28" s="2"/>
      <c r="Q28" s="2"/>
      <c r="R28" s="2"/>
      <c r="S28" s="2"/>
      <c r="T28" s="2"/>
      <c r="U28" s="2"/>
      <c r="V28" s="2"/>
      <c r="W28" s="2"/>
      <c r="X28" s="2"/>
      <c r="Y28" s="2"/>
      <c r="Z28" s="2"/>
    </row>
    <row r="29" spans="1:26" ht="90" customHeight="1" x14ac:dyDescent="0.2">
      <c r="A29" s="474" t="s">
        <v>4398</v>
      </c>
      <c r="B29" s="475" t="s">
        <v>4439</v>
      </c>
      <c r="C29" s="478" t="s">
        <v>427</v>
      </c>
      <c r="D29" s="472">
        <v>1080</v>
      </c>
      <c r="E29" s="473">
        <v>45309</v>
      </c>
      <c r="F29" s="471" t="s">
        <v>725</v>
      </c>
      <c r="G29" s="483">
        <v>15811</v>
      </c>
      <c r="H29" s="475" t="s">
        <v>5553</v>
      </c>
      <c r="I29" s="475" t="s">
        <v>724</v>
      </c>
      <c r="J29" s="2"/>
      <c r="K29" s="2"/>
      <c r="L29" s="2"/>
      <c r="M29" s="2"/>
      <c r="N29" s="2"/>
      <c r="O29" s="2"/>
      <c r="P29" s="2"/>
      <c r="Q29" s="2"/>
      <c r="R29" s="2"/>
      <c r="S29" s="2"/>
      <c r="T29" s="2"/>
      <c r="U29" s="2"/>
      <c r="V29" s="2"/>
      <c r="W29" s="2"/>
      <c r="X29" s="2"/>
      <c r="Y29" s="2"/>
      <c r="Z29" s="2"/>
    </row>
    <row r="30" spans="1:26" ht="90" customHeight="1" x14ac:dyDescent="0.2">
      <c r="A30" s="474" t="s">
        <v>4399</v>
      </c>
      <c r="B30" s="475" t="s">
        <v>4439</v>
      </c>
      <c r="C30" s="478" t="s">
        <v>427</v>
      </c>
      <c r="D30" s="472">
        <v>1080</v>
      </c>
      <c r="E30" s="473">
        <v>45309</v>
      </c>
      <c r="F30" s="471" t="s">
        <v>725</v>
      </c>
      <c r="G30" s="483">
        <v>15811</v>
      </c>
      <c r="H30" s="475" t="s">
        <v>5553</v>
      </c>
      <c r="I30" s="475" t="s">
        <v>724</v>
      </c>
      <c r="J30" s="2"/>
      <c r="K30" s="2"/>
      <c r="L30" s="2"/>
      <c r="M30" s="2"/>
      <c r="N30" s="2"/>
      <c r="O30" s="2"/>
      <c r="P30" s="2"/>
      <c r="Q30" s="2"/>
      <c r="R30" s="2"/>
      <c r="S30" s="2"/>
      <c r="T30" s="2"/>
      <c r="U30" s="2"/>
      <c r="V30" s="2"/>
      <c r="W30" s="2"/>
      <c r="X30" s="2"/>
      <c r="Y30" s="2"/>
      <c r="Z30" s="2"/>
    </row>
    <row r="31" spans="1:26" ht="90" customHeight="1" x14ac:dyDescent="0.2">
      <c r="A31" s="474" t="s">
        <v>4400</v>
      </c>
      <c r="B31" s="475" t="s">
        <v>4439</v>
      </c>
      <c r="C31" s="478" t="s">
        <v>427</v>
      </c>
      <c r="D31" s="472">
        <v>1080</v>
      </c>
      <c r="E31" s="473">
        <v>45309</v>
      </c>
      <c r="F31" s="471" t="s">
        <v>725</v>
      </c>
      <c r="G31" s="483">
        <v>15811</v>
      </c>
      <c r="H31" s="475" t="s">
        <v>5553</v>
      </c>
      <c r="I31" s="475" t="s">
        <v>724</v>
      </c>
      <c r="J31" s="2"/>
      <c r="K31" s="2"/>
      <c r="L31" s="2"/>
      <c r="M31" s="2"/>
      <c r="N31" s="2"/>
      <c r="O31" s="2"/>
      <c r="P31" s="2"/>
      <c r="Q31" s="2"/>
      <c r="R31" s="2"/>
      <c r="S31" s="2"/>
      <c r="T31" s="2"/>
      <c r="U31" s="2"/>
      <c r="V31" s="2"/>
      <c r="W31" s="2"/>
      <c r="X31" s="2"/>
      <c r="Y31" s="2"/>
      <c r="Z31" s="2"/>
    </row>
    <row r="32" spans="1:26" ht="90" customHeight="1" x14ac:dyDescent="0.2">
      <c r="A32" s="474" t="s">
        <v>4401</v>
      </c>
      <c r="B32" s="475" t="s">
        <v>4439</v>
      </c>
      <c r="C32" s="478" t="s">
        <v>427</v>
      </c>
      <c r="D32" s="472">
        <v>1080</v>
      </c>
      <c r="E32" s="473">
        <v>45309</v>
      </c>
      <c r="F32" s="471" t="s">
        <v>725</v>
      </c>
      <c r="G32" s="483">
        <v>15811</v>
      </c>
      <c r="H32" s="475" t="s">
        <v>5553</v>
      </c>
      <c r="I32" s="475" t="s">
        <v>724</v>
      </c>
      <c r="J32" s="2"/>
      <c r="K32" s="2"/>
      <c r="L32" s="2"/>
      <c r="M32" s="2"/>
      <c r="N32" s="2"/>
      <c r="O32" s="2"/>
      <c r="P32" s="2"/>
      <c r="Q32" s="2"/>
      <c r="R32" s="2"/>
      <c r="S32" s="2"/>
      <c r="T32" s="2"/>
      <c r="U32" s="2"/>
      <c r="V32" s="2"/>
      <c r="W32" s="2"/>
      <c r="X32" s="2"/>
      <c r="Y32" s="2"/>
      <c r="Z32" s="2"/>
    </row>
    <row r="33" spans="1:26" ht="90" customHeight="1" x14ac:dyDescent="0.2">
      <c r="A33" s="474" t="s">
        <v>4402</v>
      </c>
      <c r="B33" s="475" t="s">
        <v>4439</v>
      </c>
      <c r="C33" s="478" t="s">
        <v>427</v>
      </c>
      <c r="D33" s="472">
        <v>1080</v>
      </c>
      <c r="E33" s="473">
        <v>45309</v>
      </c>
      <c r="F33" s="471" t="s">
        <v>725</v>
      </c>
      <c r="G33" s="483">
        <v>15811</v>
      </c>
      <c r="H33" s="475" t="s">
        <v>5553</v>
      </c>
      <c r="I33" s="475" t="s">
        <v>724</v>
      </c>
      <c r="J33" s="2"/>
      <c r="K33" s="2"/>
      <c r="L33" s="2"/>
      <c r="M33" s="2"/>
      <c r="N33" s="2"/>
      <c r="O33" s="2"/>
      <c r="P33" s="2"/>
      <c r="Q33" s="2"/>
      <c r="R33" s="2"/>
      <c r="S33" s="2"/>
      <c r="T33" s="2"/>
      <c r="U33" s="2"/>
      <c r="V33" s="2"/>
      <c r="W33" s="2"/>
      <c r="X33" s="2"/>
      <c r="Y33" s="2"/>
      <c r="Z33" s="2"/>
    </row>
    <row r="34" spans="1:26" ht="90" customHeight="1" x14ac:dyDescent="0.2">
      <c r="A34" s="474" t="s">
        <v>4403</v>
      </c>
      <c r="B34" s="475" t="s">
        <v>4439</v>
      </c>
      <c r="C34" s="478" t="s">
        <v>427</v>
      </c>
      <c r="D34" s="472">
        <v>1080</v>
      </c>
      <c r="E34" s="473">
        <v>45309</v>
      </c>
      <c r="F34" s="471" t="s">
        <v>725</v>
      </c>
      <c r="G34" s="483">
        <v>15811</v>
      </c>
      <c r="H34" s="475" t="s">
        <v>5553</v>
      </c>
      <c r="I34" s="475" t="s">
        <v>724</v>
      </c>
      <c r="J34" s="2"/>
      <c r="K34" s="2"/>
      <c r="L34" s="2"/>
      <c r="M34" s="2"/>
      <c r="N34" s="2"/>
      <c r="O34" s="2"/>
      <c r="P34" s="2"/>
      <c r="Q34" s="2"/>
      <c r="R34" s="2"/>
      <c r="S34" s="2"/>
      <c r="T34" s="2"/>
      <c r="U34" s="2"/>
      <c r="V34" s="2"/>
      <c r="W34" s="2"/>
      <c r="X34" s="2"/>
      <c r="Y34" s="2"/>
      <c r="Z34" s="2"/>
    </row>
    <row r="35" spans="1:26" ht="90" customHeight="1" x14ac:dyDescent="0.2">
      <c r="A35" s="474" t="s">
        <v>4404</v>
      </c>
      <c r="B35" s="475" t="s">
        <v>4439</v>
      </c>
      <c r="C35" s="478" t="s">
        <v>427</v>
      </c>
      <c r="D35" s="472">
        <v>1080</v>
      </c>
      <c r="E35" s="473">
        <v>45309</v>
      </c>
      <c r="F35" s="471" t="s">
        <v>725</v>
      </c>
      <c r="G35" s="483">
        <v>15811</v>
      </c>
      <c r="H35" s="475" t="s">
        <v>5553</v>
      </c>
      <c r="I35" s="475" t="s">
        <v>724</v>
      </c>
      <c r="J35" s="2"/>
      <c r="K35" s="2"/>
      <c r="L35" s="2"/>
      <c r="M35" s="2"/>
      <c r="N35" s="2"/>
      <c r="O35" s="2"/>
      <c r="P35" s="2"/>
      <c r="Q35" s="2"/>
      <c r="R35" s="2"/>
      <c r="S35" s="2"/>
      <c r="T35" s="2"/>
      <c r="U35" s="2"/>
      <c r="V35" s="2"/>
      <c r="W35" s="2"/>
      <c r="X35" s="2"/>
      <c r="Y35" s="2"/>
      <c r="Z35" s="2"/>
    </row>
    <row r="36" spans="1:26" ht="90" customHeight="1" x14ac:dyDescent="0.2">
      <c r="A36" s="474" t="s">
        <v>4405</v>
      </c>
      <c r="B36" s="475" t="s">
        <v>4439</v>
      </c>
      <c r="C36" s="478" t="s">
        <v>427</v>
      </c>
      <c r="D36" s="472">
        <v>1080</v>
      </c>
      <c r="E36" s="473">
        <v>45309</v>
      </c>
      <c r="F36" s="471" t="s">
        <v>725</v>
      </c>
      <c r="G36" s="483">
        <v>15811</v>
      </c>
      <c r="H36" s="475" t="s">
        <v>5553</v>
      </c>
      <c r="I36" s="475" t="s">
        <v>724</v>
      </c>
      <c r="J36" s="2"/>
      <c r="K36" s="2"/>
      <c r="L36" s="2"/>
      <c r="M36" s="2"/>
      <c r="N36" s="2"/>
      <c r="O36" s="2"/>
      <c r="P36" s="2"/>
      <c r="Q36" s="2"/>
      <c r="R36" s="2"/>
      <c r="S36" s="2"/>
      <c r="T36" s="2"/>
      <c r="U36" s="2"/>
      <c r="V36" s="2"/>
      <c r="W36" s="2"/>
      <c r="X36" s="2"/>
      <c r="Y36" s="2"/>
      <c r="Z36" s="2"/>
    </row>
    <row r="37" spans="1:26" ht="90" customHeight="1" x14ac:dyDescent="0.2">
      <c r="A37" s="474" t="s">
        <v>4406</v>
      </c>
      <c r="B37" s="475" t="s">
        <v>4439</v>
      </c>
      <c r="C37" s="478" t="s">
        <v>427</v>
      </c>
      <c r="D37" s="472">
        <v>1080</v>
      </c>
      <c r="E37" s="473">
        <v>45309</v>
      </c>
      <c r="F37" s="471" t="s">
        <v>725</v>
      </c>
      <c r="G37" s="483">
        <v>15811</v>
      </c>
      <c r="H37" s="475" t="s">
        <v>5553</v>
      </c>
      <c r="I37" s="475" t="s">
        <v>724</v>
      </c>
      <c r="J37" s="2"/>
      <c r="K37" s="2"/>
      <c r="L37" s="2"/>
      <c r="M37" s="2"/>
      <c r="N37" s="2"/>
      <c r="O37" s="2"/>
      <c r="P37" s="2"/>
      <c r="Q37" s="2"/>
      <c r="R37" s="2"/>
      <c r="S37" s="2"/>
      <c r="T37" s="2"/>
      <c r="U37" s="2"/>
      <c r="V37" s="2"/>
      <c r="W37" s="2"/>
      <c r="X37" s="2"/>
      <c r="Y37" s="2"/>
      <c r="Z37" s="2"/>
    </row>
    <row r="38" spans="1:26" ht="90" customHeight="1" x14ac:dyDescent="0.2">
      <c r="A38" s="474" t="s">
        <v>4407</v>
      </c>
      <c r="B38" s="475" t="s">
        <v>4439</v>
      </c>
      <c r="C38" s="478" t="s">
        <v>427</v>
      </c>
      <c r="D38" s="472">
        <v>1080</v>
      </c>
      <c r="E38" s="473">
        <v>45309</v>
      </c>
      <c r="F38" s="471" t="s">
        <v>725</v>
      </c>
      <c r="G38" s="483">
        <v>15811</v>
      </c>
      <c r="H38" s="475" t="s">
        <v>5553</v>
      </c>
      <c r="I38" s="475" t="s">
        <v>724</v>
      </c>
      <c r="J38" s="2"/>
      <c r="K38" s="2"/>
      <c r="L38" s="2"/>
      <c r="M38" s="2"/>
      <c r="N38" s="2"/>
      <c r="O38" s="2"/>
      <c r="P38" s="2"/>
      <c r="Q38" s="2"/>
      <c r="R38" s="2"/>
      <c r="S38" s="2"/>
      <c r="T38" s="2"/>
      <c r="U38" s="2"/>
      <c r="V38" s="2"/>
      <c r="W38" s="2"/>
      <c r="X38" s="2"/>
      <c r="Y38" s="2"/>
      <c r="Z38" s="2"/>
    </row>
    <row r="39" spans="1:26" ht="90" customHeight="1" x14ac:dyDescent="0.2">
      <c r="A39" s="474" t="s">
        <v>4408</v>
      </c>
      <c r="B39" s="475" t="s">
        <v>4439</v>
      </c>
      <c r="C39" s="478" t="s">
        <v>427</v>
      </c>
      <c r="D39" s="472">
        <v>1080</v>
      </c>
      <c r="E39" s="473">
        <v>45309</v>
      </c>
      <c r="F39" s="471" t="s">
        <v>725</v>
      </c>
      <c r="G39" s="483">
        <v>15811</v>
      </c>
      <c r="H39" s="475" t="s">
        <v>5553</v>
      </c>
      <c r="I39" s="475" t="s">
        <v>724</v>
      </c>
      <c r="J39" s="2"/>
      <c r="K39" s="2"/>
      <c r="L39" s="2"/>
      <c r="M39" s="2"/>
      <c r="N39" s="2"/>
      <c r="O39" s="2"/>
      <c r="P39" s="2"/>
      <c r="Q39" s="2"/>
      <c r="R39" s="2"/>
      <c r="S39" s="2"/>
      <c r="T39" s="2"/>
      <c r="U39" s="2"/>
      <c r="V39" s="2"/>
      <c r="W39" s="2"/>
      <c r="X39" s="2"/>
      <c r="Y39" s="2"/>
      <c r="Z39" s="2"/>
    </row>
    <row r="40" spans="1:26" ht="90" customHeight="1" x14ac:dyDescent="0.2">
      <c r="A40" s="474" t="s">
        <v>4409</v>
      </c>
      <c r="B40" s="475" t="s">
        <v>4439</v>
      </c>
      <c r="C40" s="478" t="s">
        <v>427</v>
      </c>
      <c r="D40" s="472">
        <v>1080</v>
      </c>
      <c r="E40" s="473">
        <v>45309</v>
      </c>
      <c r="F40" s="471" t="s">
        <v>725</v>
      </c>
      <c r="G40" s="483">
        <v>15811</v>
      </c>
      <c r="H40" s="475" t="s">
        <v>5553</v>
      </c>
      <c r="I40" s="475" t="s">
        <v>724</v>
      </c>
      <c r="J40" s="2"/>
      <c r="K40" s="2"/>
      <c r="L40" s="2"/>
      <c r="M40" s="2"/>
      <c r="N40" s="2"/>
      <c r="O40" s="2"/>
      <c r="P40" s="2"/>
      <c r="Q40" s="2"/>
      <c r="R40" s="2"/>
      <c r="S40" s="2"/>
      <c r="T40" s="2"/>
      <c r="U40" s="2"/>
      <c r="V40" s="2"/>
      <c r="W40" s="2"/>
      <c r="X40" s="2"/>
      <c r="Y40" s="2"/>
      <c r="Z40" s="2"/>
    </row>
    <row r="41" spans="1:26" ht="90" customHeight="1" x14ac:dyDescent="0.2">
      <c r="A41" s="474" t="s">
        <v>4410</v>
      </c>
      <c r="B41" s="475" t="s">
        <v>4439</v>
      </c>
      <c r="C41" s="478" t="s">
        <v>427</v>
      </c>
      <c r="D41" s="472">
        <v>1080</v>
      </c>
      <c r="E41" s="473">
        <v>45309</v>
      </c>
      <c r="F41" s="471" t="s">
        <v>725</v>
      </c>
      <c r="G41" s="483">
        <v>15811</v>
      </c>
      <c r="H41" s="475" t="s">
        <v>5553</v>
      </c>
      <c r="I41" s="475" t="s">
        <v>724</v>
      </c>
      <c r="J41" s="2"/>
      <c r="K41" s="2"/>
      <c r="L41" s="2"/>
      <c r="M41" s="2"/>
      <c r="N41" s="2"/>
      <c r="O41" s="2"/>
      <c r="P41" s="2"/>
      <c r="Q41" s="2"/>
      <c r="R41" s="2"/>
      <c r="S41" s="2"/>
      <c r="T41" s="2"/>
      <c r="U41" s="2"/>
      <c r="V41" s="2"/>
      <c r="W41" s="2"/>
      <c r="X41" s="2"/>
      <c r="Y41" s="2"/>
      <c r="Z41" s="2"/>
    </row>
    <row r="42" spans="1:26" ht="90" customHeight="1" x14ac:dyDescent="0.2">
      <c r="A42" s="474" t="s">
        <v>4411</v>
      </c>
      <c r="B42" s="475" t="s">
        <v>4439</v>
      </c>
      <c r="C42" s="478" t="s">
        <v>427</v>
      </c>
      <c r="D42" s="472">
        <v>1080</v>
      </c>
      <c r="E42" s="473">
        <v>45309</v>
      </c>
      <c r="F42" s="471" t="s">
        <v>725</v>
      </c>
      <c r="G42" s="483">
        <v>15811</v>
      </c>
      <c r="H42" s="475" t="s">
        <v>5553</v>
      </c>
      <c r="I42" s="475" t="s">
        <v>724</v>
      </c>
      <c r="J42" s="2"/>
      <c r="K42" s="2"/>
      <c r="L42" s="2"/>
      <c r="M42" s="2"/>
      <c r="N42" s="2"/>
      <c r="O42" s="2"/>
      <c r="P42" s="2"/>
      <c r="Q42" s="2"/>
      <c r="R42" s="2"/>
      <c r="S42" s="2"/>
      <c r="T42" s="2"/>
      <c r="U42" s="2"/>
      <c r="V42" s="2"/>
      <c r="W42" s="2"/>
      <c r="X42" s="2"/>
      <c r="Y42" s="2"/>
      <c r="Z42" s="2"/>
    </row>
    <row r="43" spans="1:26" ht="90" customHeight="1" x14ac:dyDescent="0.2">
      <c r="A43" s="474" t="s">
        <v>4412</v>
      </c>
      <c r="B43" s="475" t="s">
        <v>4439</v>
      </c>
      <c r="C43" s="478" t="s">
        <v>427</v>
      </c>
      <c r="D43" s="472">
        <v>1080</v>
      </c>
      <c r="E43" s="473">
        <v>45309</v>
      </c>
      <c r="F43" s="471" t="s">
        <v>725</v>
      </c>
      <c r="G43" s="483">
        <v>15811</v>
      </c>
      <c r="H43" s="475" t="s">
        <v>5553</v>
      </c>
      <c r="I43" s="475" t="s">
        <v>724</v>
      </c>
      <c r="J43" s="2"/>
      <c r="K43" s="2"/>
      <c r="L43" s="2"/>
      <c r="M43" s="2"/>
      <c r="N43" s="2"/>
      <c r="O43" s="2"/>
      <c r="P43" s="2"/>
      <c r="Q43" s="2"/>
      <c r="R43" s="2"/>
      <c r="S43" s="2"/>
      <c r="T43" s="2"/>
      <c r="U43" s="2"/>
      <c r="V43" s="2"/>
      <c r="W43" s="2"/>
      <c r="X43" s="2"/>
      <c r="Y43" s="2"/>
      <c r="Z43" s="2"/>
    </row>
    <row r="44" spans="1:26" ht="90" customHeight="1" x14ac:dyDescent="0.2">
      <c r="A44" s="474" t="s">
        <v>4413</v>
      </c>
      <c r="B44" s="475" t="s">
        <v>4439</v>
      </c>
      <c r="C44" s="478" t="s">
        <v>427</v>
      </c>
      <c r="D44" s="472">
        <v>1080</v>
      </c>
      <c r="E44" s="473">
        <v>45309</v>
      </c>
      <c r="F44" s="471" t="s">
        <v>725</v>
      </c>
      <c r="G44" s="483">
        <v>15811</v>
      </c>
      <c r="H44" s="475" t="s">
        <v>5553</v>
      </c>
      <c r="I44" s="475" t="s">
        <v>724</v>
      </c>
      <c r="J44" s="2"/>
      <c r="K44" s="2"/>
      <c r="L44" s="2"/>
      <c r="M44" s="2"/>
      <c r="N44" s="2"/>
      <c r="O44" s="2"/>
      <c r="P44" s="2"/>
      <c r="Q44" s="2"/>
      <c r="R44" s="2"/>
      <c r="S44" s="2"/>
      <c r="T44" s="2"/>
      <c r="U44" s="2"/>
      <c r="V44" s="2"/>
      <c r="W44" s="2"/>
      <c r="X44" s="2"/>
      <c r="Y44" s="2"/>
      <c r="Z44" s="2"/>
    </row>
    <row r="45" spans="1:26" ht="90" customHeight="1" x14ac:dyDescent="0.2">
      <c r="A45" s="474" t="s">
        <v>4414</v>
      </c>
      <c r="B45" s="475" t="s">
        <v>4439</v>
      </c>
      <c r="C45" s="478" t="s">
        <v>427</v>
      </c>
      <c r="D45" s="472">
        <v>1080</v>
      </c>
      <c r="E45" s="473">
        <v>45309</v>
      </c>
      <c r="F45" s="471" t="s">
        <v>725</v>
      </c>
      <c r="G45" s="483">
        <v>15811</v>
      </c>
      <c r="H45" s="475" t="s">
        <v>5553</v>
      </c>
      <c r="I45" s="475" t="s">
        <v>724</v>
      </c>
      <c r="J45" s="2"/>
      <c r="K45" s="2"/>
      <c r="L45" s="2"/>
      <c r="M45" s="2"/>
      <c r="N45" s="2"/>
      <c r="O45" s="2"/>
      <c r="P45" s="2"/>
      <c r="Q45" s="2"/>
      <c r="R45" s="2"/>
      <c r="S45" s="2"/>
      <c r="T45" s="2"/>
      <c r="U45" s="2"/>
      <c r="V45" s="2"/>
      <c r="W45" s="2"/>
      <c r="X45" s="2"/>
      <c r="Y45" s="2"/>
      <c r="Z45" s="2"/>
    </row>
    <row r="46" spans="1:26" ht="90" customHeight="1" x14ac:dyDescent="0.2">
      <c r="A46" s="474" t="s">
        <v>4415</v>
      </c>
      <c r="B46" s="475" t="s">
        <v>4439</v>
      </c>
      <c r="C46" s="478" t="s">
        <v>427</v>
      </c>
      <c r="D46" s="472">
        <v>1080</v>
      </c>
      <c r="E46" s="473">
        <v>45309</v>
      </c>
      <c r="F46" s="471" t="s">
        <v>725</v>
      </c>
      <c r="G46" s="483">
        <v>15811</v>
      </c>
      <c r="H46" s="475" t="s">
        <v>5553</v>
      </c>
      <c r="I46" s="475" t="s">
        <v>724</v>
      </c>
      <c r="J46" s="2"/>
      <c r="K46" s="2"/>
      <c r="L46" s="2"/>
      <c r="M46" s="2"/>
      <c r="N46" s="2"/>
      <c r="O46" s="2"/>
      <c r="P46" s="2"/>
      <c r="Q46" s="2"/>
      <c r="R46" s="2"/>
      <c r="S46" s="2"/>
      <c r="T46" s="2"/>
      <c r="U46" s="2"/>
      <c r="V46" s="2"/>
      <c r="W46" s="2"/>
      <c r="X46" s="2"/>
      <c r="Y46" s="2"/>
      <c r="Z46" s="2"/>
    </row>
    <row r="47" spans="1:26" ht="90" customHeight="1" x14ac:dyDescent="0.2">
      <c r="A47" s="474" t="s">
        <v>4416</v>
      </c>
      <c r="B47" s="475" t="s">
        <v>4439</v>
      </c>
      <c r="C47" s="478" t="s">
        <v>427</v>
      </c>
      <c r="D47" s="472">
        <v>1080</v>
      </c>
      <c r="E47" s="473">
        <v>45309</v>
      </c>
      <c r="F47" s="471" t="s">
        <v>725</v>
      </c>
      <c r="G47" s="483">
        <v>15811</v>
      </c>
      <c r="H47" s="475" t="s">
        <v>5553</v>
      </c>
      <c r="I47" s="475" t="s">
        <v>724</v>
      </c>
      <c r="J47" s="2"/>
      <c r="K47" s="2"/>
      <c r="L47" s="2"/>
      <c r="M47" s="2"/>
      <c r="N47" s="2"/>
      <c r="O47" s="2"/>
      <c r="P47" s="2"/>
      <c r="Q47" s="2"/>
      <c r="R47" s="2"/>
      <c r="S47" s="2"/>
      <c r="T47" s="2"/>
      <c r="U47" s="2"/>
      <c r="V47" s="2"/>
      <c r="W47" s="2"/>
      <c r="X47" s="2"/>
      <c r="Y47" s="2"/>
      <c r="Z47" s="2"/>
    </row>
    <row r="48" spans="1:26" ht="90" customHeight="1" x14ac:dyDescent="0.2">
      <c r="A48" s="474" t="s">
        <v>4417</v>
      </c>
      <c r="B48" s="475" t="s">
        <v>4439</v>
      </c>
      <c r="C48" s="478" t="s">
        <v>427</v>
      </c>
      <c r="D48" s="472">
        <v>1080</v>
      </c>
      <c r="E48" s="473">
        <v>45309</v>
      </c>
      <c r="F48" s="471" t="s">
        <v>725</v>
      </c>
      <c r="G48" s="483">
        <v>15811</v>
      </c>
      <c r="H48" s="475" t="s">
        <v>5553</v>
      </c>
      <c r="I48" s="475" t="s">
        <v>724</v>
      </c>
      <c r="J48" s="2"/>
      <c r="K48" s="2"/>
      <c r="L48" s="2"/>
      <c r="M48" s="2"/>
      <c r="N48" s="2"/>
      <c r="O48" s="2"/>
      <c r="P48" s="2"/>
      <c r="Q48" s="2"/>
      <c r="R48" s="2"/>
      <c r="S48" s="2"/>
      <c r="T48" s="2"/>
      <c r="U48" s="2"/>
      <c r="V48" s="2"/>
      <c r="W48" s="2"/>
      <c r="X48" s="2"/>
      <c r="Y48" s="2"/>
      <c r="Z48" s="2"/>
    </row>
    <row r="49" spans="1:26" ht="90" customHeight="1" x14ac:dyDescent="0.2">
      <c r="A49" s="474" t="s">
        <v>4418</v>
      </c>
      <c r="B49" s="475" t="s">
        <v>4439</v>
      </c>
      <c r="C49" s="478" t="s">
        <v>427</v>
      </c>
      <c r="D49" s="472">
        <v>1080</v>
      </c>
      <c r="E49" s="473">
        <v>45309</v>
      </c>
      <c r="F49" s="471" t="s">
        <v>725</v>
      </c>
      <c r="G49" s="483">
        <v>15811</v>
      </c>
      <c r="H49" s="475" t="s">
        <v>5553</v>
      </c>
      <c r="I49" s="475" t="s">
        <v>724</v>
      </c>
      <c r="J49" s="2"/>
      <c r="K49" s="2"/>
      <c r="L49" s="2"/>
      <c r="M49" s="2"/>
      <c r="N49" s="2"/>
      <c r="O49" s="2"/>
      <c r="P49" s="2"/>
      <c r="Q49" s="2"/>
      <c r="R49" s="2"/>
      <c r="S49" s="2"/>
      <c r="T49" s="2"/>
      <c r="U49" s="2"/>
      <c r="V49" s="2"/>
      <c r="W49" s="2"/>
      <c r="X49" s="2"/>
      <c r="Y49" s="2"/>
      <c r="Z49" s="2"/>
    </row>
    <row r="50" spans="1:26" ht="90" customHeight="1" x14ac:dyDescent="0.2">
      <c r="A50" s="474" t="s">
        <v>4419</v>
      </c>
      <c r="B50" s="475" t="s">
        <v>4439</v>
      </c>
      <c r="C50" s="478" t="s">
        <v>427</v>
      </c>
      <c r="D50" s="472">
        <v>1080</v>
      </c>
      <c r="E50" s="473">
        <v>45309</v>
      </c>
      <c r="F50" s="471" t="s">
        <v>725</v>
      </c>
      <c r="G50" s="483">
        <v>15811</v>
      </c>
      <c r="H50" s="475" t="s">
        <v>5553</v>
      </c>
      <c r="I50" s="475" t="s">
        <v>724</v>
      </c>
      <c r="J50" s="2"/>
      <c r="K50" s="2"/>
      <c r="L50" s="2"/>
      <c r="M50" s="2"/>
      <c r="N50" s="2"/>
      <c r="O50" s="2"/>
      <c r="P50" s="2"/>
      <c r="Q50" s="2"/>
      <c r="R50" s="2"/>
      <c r="S50" s="2"/>
      <c r="T50" s="2"/>
      <c r="U50" s="2"/>
      <c r="V50" s="2"/>
      <c r="W50" s="2"/>
      <c r="X50" s="2"/>
      <c r="Y50" s="2"/>
      <c r="Z50" s="2"/>
    </row>
    <row r="51" spans="1:26" ht="90" customHeight="1" x14ac:dyDescent="0.2">
      <c r="A51" s="474" t="s">
        <v>4420</v>
      </c>
      <c r="B51" s="475" t="s">
        <v>4439</v>
      </c>
      <c r="C51" s="478" t="s">
        <v>427</v>
      </c>
      <c r="D51" s="472">
        <v>1080</v>
      </c>
      <c r="E51" s="473">
        <v>45309</v>
      </c>
      <c r="F51" s="471" t="s">
        <v>725</v>
      </c>
      <c r="G51" s="483">
        <v>15811</v>
      </c>
      <c r="H51" s="475" t="s">
        <v>5553</v>
      </c>
      <c r="I51" s="475" t="s">
        <v>724</v>
      </c>
      <c r="J51" s="2"/>
      <c r="K51" s="2"/>
      <c r="L51" s="2"/>
      <c r="M51" s="2"/>
      <c r="N51" s="2"/>
      <c r="O51" s="2"/>
      <c r="P51" s="2"/>
      <c r="Q51" s="2"/>
      <c r="R51" s="2"/>
      <c r="S51" s="2"/>
      <c r="T51" s="2"/>
      <c r="U51" s="2"/>
      <c r="V51" s="2"/>
      <c r="W51" s="2"/>
      <c r="X51" s="2"/>
      <c r="Y51" s="2"/>
      <c r="Z51" s="2"/>
    </row>
    <row r="52" spans="1:26" ht="90" customHeight="1" x14ac:dyDescent="0.2">
      <c r="A52" s="474" t="s">
        <v>4421</v>
      </c>
      <c r="B52" s="475" t="s">
        <v>4439</v>
      </c>
      <c r="C52" s="478" t="s">
        <v>427</v>
      </c>
      <c r="D52" s="472">
        <v>1080</v>
      </c>
      <c r="E52" s="473">
        <v>45309</v>
      </c>
      <c r="F52" s="471" t="s">
        <v>725</v>
      </c>
      <c r="G52" s="483">
        <v>15811</v>
      </c>
      <c r="H52" s="475" t="s">
        <v>5553</v>
      </c>
      <c r="I52" s="475" t="s">
        <v>724</v>
      </c>
      <c r="J52" s="2"/>
      <c r="K52" s="2"/>
      <c r="L52" s="2"/>
      <c r="M52" s="2"/>
      <c r="N52" s="2"/>
      <c r="O52" s="2"/>
      <c r="P52" s="2"/>
      <c r="Q52" s="2"/>
      <c r="R52" s="2"/>
      <c r="S52" s="2"/>
      <c r="T52" s="2"/>
      <c r="U52" s="2"/>
      <c r="V52" s="2"/>
      <c r="W52" s="2"/>
      <c r="X52" s="2"/>
      <c r="Y52" s="2"/>
      <c r="Z52" s="2"/>
    </row>
    <row r="53" spans="1:26" ht="90" customHeight="1" x14ac:dyDescent="0.2">
      <c r="A53" s="474" t="s">
        <v>4422</v>
      </c>
      <c r="B53" s="475" t="s">
        <v>4439</v>
      </c>
      <c r="C53" s="478" t="s">
        <v>427</v>
      </c>
      <c r="D53" s="472">
        <v>1080</v>
      </c>
      <c r="E53" s="473">
        <v>45309</v>
      </c>
      <c r="F53" s="471" t="s">
        <v>725</v>
      </c>
      <c r="G53" s="483">
        <v>15811</v>
      </c>
      <c r="H53" s="475" t="s">
        <v>5553</v>
      </c>
      <c r="I53" s="475" t="s">
        <v>724</v>
      </c>
      <c r="J53" s="2"/>
      <c r="K53" s="2"/>
      <c r="L53" s="2"/>
      <c r="M53" s="2"/>
      <c r="N53" s="2"/>
      <c r="O53" s="2"/>
      <c r="P53" s="2"/>
      <c r="Q53" s="2"/>
      <c r="R53" s="2"/>
      <c r="S53" s="2"/>
      <c r="T53" s="2"/>
      <c r="U53" s="2"/>
      <c r="V53" s="2"/>
      <c r="W53" s="2"/>
      <c r="X53" s="2"/>
      <c r="Y53" s="2"/>
      <c r="Z53" s="2"/>
    </row>
    <row r="54" spans="1:26" ht="90" customHeight="1" x14ac:dyDescent="0.2">
      <c r="A54" s="474" t="s">
        <v>4423</v>
      </c>
      <c r="B54" s="475" t="s">
        <v>4439</v>
      </c>
      <c r="C54" s="478" t="s">
        <v>427</v>
      </c>
      <c r="D54" s="472">
        <v>1080</v>
      </c>
      <c r="E54" s="473">
        <v>45309</v>
      </c>
      <c r="F54" s="471" t="s">
        <v>725</v>
      </c>
      <c r="G54" s="483">
        <v>15811</v>
      </c>
      <c r="H54" s="475" t="s">
        <v>5553</v>
      </c>
      <c r="I54" s="475" t="s">
        <v>724</v>
      </c>
      <c r="J54" s="2"/>
      <c r="K54" s="2"/>
      <c r="L54" s="2"/>
      <c r="M54" s="2"/>
      <c r="N54" s="2"/>
      <c r="O54" s="2"/>
      <c r="P54" s="2"/>
      <c r="Q54" s="2"/>
      <c r="R54" s="2"/>
      <c r="S54" s="2"/>
      <c r="T54" s="2"/>
      <c r="U54" s="2"/>
      <c r="V54" s="2"/>
      <c r="W54" s="2"/>
      <c r="X54" s="2"/>
      <c r="Y54" s="2"/>
      <c r="Z54" s="2"/>
    </row>
    <row r="55" spans="1:26" ht="90" customHeight="1" x14ac:dyDescent="0.2">
      <c r="A55" s="474" t="s">
        <v>4424</v>
      </c>
      <c r="B55" s="475" t="s">
        <v>4439</v>
      </c>
      <c r="C55" s="478" t="s">
        <v>427</v>
      </c>
      <c r="D55" s="472">
        <v>1080</v>
      </c>
      <c r="E55" s="473">
        <v>45309</v>
      </c>
      <c r="F55" s="471" t="s">
        <v>725</v>
      </c>
      <c r="G55" s="483">
        <v>15811</v>
      </c>
      <c r="H55" s="475" t="s">
        <v>5553</v>
      </c>
      <c r="I55" s="475" t="s">
        <v>724</v>
      </c>
      <c r="J55" s="2"/>
      <c r="K55" s="2"/>
      <c r="L55" s="2"/>
      <c r="M55" s="2"/>
      <c r="N55" s="2"/>
      <c r="O55" s="2"/>
      <c r="P55" s="2"/>
      <c r="Q55" s="2"/>
      <c r="R55" s="2"/>
      <c r="S55" s="2"/>
      <c r="T55" s="2"/>
      <c r="U55" s="2"/>
      <c r="V55" s="2"/>
      <c r="W55" s="2"/>
      <c r="X55" s="2"/>
      <c r="Y55" s="2"/>
      <c r="Z55" s="2"/>
    </row>
    <row r="56" spans="1:26" ht="90" customHeight="1" x14ac:dyDescent="0.2">
      <c r="A56" s="474" t="s">
        <v>4425</v>
      </c>
      <c r="B56" s="475" t="s">
        <v>4439</v>
      </c>
      <c r="C56" s="478" t="s">
        <v>427</v>
      </c>
      <c r="D56" s="472">
        <v>1080</v>
      </c>
      <c r="E56" s="473">
        <v>45309</v>
      </c>
      <c r="F56" s="471" t="s">
        <v>725</v>
      </c>
      <c r="G56" s="483">
        <v>15811</v>
      </c>
      <c r="H56" s="475" t="s">
        <v>5553</v>
      </c>
      <c r="I56" s="475" t="s">
        <v>724</v>
      </c>
      <c r="J56" s="2"/>
      <c r="K56" s="2"/>
      <c r="L56" s="2"/>
      <c r="M56" s="2"/>
      <c r="N56" s="2"/>
      <c r="O56" s="2"/>
      <c r="P56" s="2"/>
      <c r="Q56" s="2"/>
      <c r="R56" s="2"/>
      <c r="S56" s="2"/>
      <c r="T56" s="2"/>
      <c r="U56" s="2"/>
      <c r="V56" s="2"/>
      <c r="W56" s="2"/>
      <c r="X56" s="2"/>
      <c r="Y56" s="2"/>
      <c r="Z56" s="2"/>
    </row>
    <row r="57" spans="1:26" ht="90" customHeight="1" x14ac:dyDescent="0.2">
      <c r="A57" s="474" t="s">
        <v>4426</v>
      </c>
      <c r="B57" s="475" t="s">
        <v>4439</v>
      </c>
      <c r="C57" s="478" t="s">
        <v>427</v>
      </c>
      <c r="D57" s="472">
        <v>1080</v>
      </c>
      <c r="E57" s="473">
        <v>45309</v>
      </c>
      <c r="F57" s="471" t="s">
        <v>725</v>
      </c>
      <c r="G57" s="483">
        <v>15811</v>
      </c>
      <c r="H57" s="475" t="s">
        <v>5553</v>
      </c>
      <c r="I57" s="475" t="s">
        <v>724</v>
      </c>
      <c r="J57" s="2"/>
      <c r="K57" s="2"/>
      <c r="L57" s="2"/>
      <c r="M57" s="2"/>
      <c r="N57" s="2"/>
      <c r="O57" s="2"/>
      <c r="P57" s="2"/>
      <c r="Q57" s="2"/>
      <c r="R57" s="2"/>
      <c r="S57" s="2"/>
      <c r="T57" s="2"/>
      <c r="U57" s="2"/>
      <c r="V57" s="2"/>
      <c r="W57" s="2"/>
      <c r="X57" s="2"/>
      <c r="Y57" s="2"/>
      <c r="Z57" s="2"/>
    </row>
    <row r="58" spans="1:26" ht="90" customHeight="1" x14ac:dyDescent="0.2">
      <c r="A58" s="474" t="s">
        <v>4427</v>
      </c>
      <c r="B58" s="475" t="s">
        <v>4439</v>
      </c>
      <c r="C58" s="478" t="s">
        <v>427</v>
      </c>
      <c r="D58" s="472">
        <v>1080</v>
      </c>
      <c r="E58" s="473">
        <v>45309</v>
      </c>
      <c r="F58" s="471" t="s">
        <v>725</v>
      </c>
      <c r="G58" s="483">
        <v>15811</v>
      </c>
      <c r="H58" s="475" t="s">
        <v>5553</v>
      </c>
      <c r="I58" s="475" t="s">
        <v>724</v>
      </c>
      <c r="J58" s="2"/>
      <c r="K58" s="2"/>
      <c r="L58" s="2"/>
      <c r="M58" s="2"/>
      <c r="N58" s="2"/>
      <c r="O58" s="2"/>
      <c r="P58" s="2"/>
      <c r="Q58" s="2"/>
      <c r="R58" s="2"/>
      <c r="S58" s="2"/>
      <c r="T58" s="2"/>
      <c r="U58" s="2"/>
      <c r="V58" s="2"/>
      <c r="W58" s="2"/>
      <c r="X58" s="2"/>
      <c r="Y58" s="2"/>
      <c r="Z58" s="2"/>
    </row>
    <row r="59" spans="1:26" ht="90" customHeight="1" x14ac:dyDescent="0.2">
      <c r="A59" s="474" t="s">
        <v>4428</v>
      </c>
      <c r="B59" s="475" t="s">
        <v>4439</v>
      </c>
      <c r="C59" s="478" t="s">
        <v>427</v>
      </c>
      <c r="D59" s="472">
        <v>1080</v>
      </c>
      <c r="E59" s="473">
        <v>45309</v>
      </c>
      <c r="F59" s="471" t="s">
        <v>725</v>
      </c>
      <c r="G59" s="483">
        <v>15811</v>
      </c>
      <c r="H59" s="475" t="s">
        <v>5553</v>
      </c>
      <c r="I59" s="475" t="s">
        <v>724</v>
      </c>
      <c r="J59" s="2"/>
      <c r="K59" s="2"/>
      <c r="L59" s="2"/>
      <c r="M59" s="2"/>
      <c r="N59" s="2"/>
      <c r="O59" s="2"/>
      <c r="P59" s="2"/>
      <c r="Q59" s="2"/>
      <c r="R59" s="2"/>
      <c r="S59" s="2"/>
      <c r="T59" s="2"/>
      <c r="U59" s="2"/>
      <c r="V59" s="2"/>
      <c r="W59" s="2"/>
      <c r="X59" s="2"/>
      <c r="Y59" s="2"/>
      <c r="Z59" s="2"/>
    </row>
    <row r="60" spans="1:26" ht="90" customHeight="1" x14ac:dyDescent="0.2">
      <c r="A60" s="474" t="s">
        <v>4429</v>
      </c>
      <c r="B60" s="475" t="s">
        <v>4439</v>
      </c>
      <c r="C60" s="478" t="s">
        <v>427</v>
      </c>
      <c r="D60" s="472">
        <v>1080</v>
      </c>
      <c r="E60" s="473">
        <v>45309</v>
      </c>
      <c r="F60" s="471" t="s">
        <v>725</v>
      </c>
      <c r="G60" s="483">
        <v>15811</v>
      </c>
      <c r="H60" s="475" t="s">
        <v>5553</v>
      </c>
      <c r="I60" s="475" t="s">
        <v>724</v>
      </c>
      <c r="J60" s="2"/>
      <c r="K60" s="2"/>
      <c r="L60" s="2"/>
      <c r="M60" s="2"/>
      <c r="N60" s="2"/>
      <c r="O60" s="2"/>
      <c r="P60" s="2"/>
      <c r="Q60" s="2"/>
      <c r="R60" s="2"/>
      <c r="S60" s="2"/>
      <c r="T60" s="2"/>
      <c r="U60" s="2"/>
      <c r="V60" s="2"/>
      <c r="W60" s="2"/>
      <c r="X60" s="2"/>
      <c r="Y60" s="2"/>
      <c r="Z60" s="2"/>
    </row>
    <row r="61" spans="1:26" ht="90" customHeight="1" x14ac:dyDescent="0.2">
      <c r="A61" s="474" t="s">
        <v>4430</v>
      </c>
      <c r="B61" s="475" t="s">
        <v>4439</v>
      </c>
      <c r="C61" s="478" t="s">
        <v>427</v>
      </c>
      <c r="D61" s="472">
        <v>1080</v>
      </c>
      <c r="E61" s="473">
        <v>45309</v>
      </c>
      <c r="F61" s="471" t="s">
        <v>725</v>
      </c>
      <c r="G61" s="483">
        <v>15811</v>
      </c>
      <c r="H61" s="475" t="s">
        <v>5553</v>
      </c>
      <c r="I61" s="475" t="s">
        <v>724</v>
      </c>
      <c r="J61" s="2"/>
      <c r="K61" s="2"/>
      <c r="L61" s="2"/>
      <c r="M61" s="2"/>
      <c r="N61" s="2"/>
      <c r="O61" s="2"/>
      <c r="P61" s="2"/>
      <c r="Q61" s="2"/>
      <c r="R61" s="2"/>
      <c r="S61" s="2"/>
      <c r="T61" s="2"/>
      <c r="U61" s="2"/>
      <c r="V61" s="2"/>
      <c r="W61" s="2"/>
      <c r="X61" s="2"/>
      <c r="Y61" s="2"/>
      <c r="Z61" s="2"/>
    </row>
    <row r="62" spans="1:26" ht="90" customHeight="1" x14ac:dyDescent="0.2">
      <c r="A62" s="474" t="s">
        <v>4431</v>
      </c>
      <c r="B62" s="475" t="s">
        <v>4439</v>
      </c>
      <c r="C62" s="478" t="s">
        <v>427</v>
      </c>
      <c r="D62" s="472">
        <v>1080</v>
      </c>
      <c r="E62" s="473">
        <v>45309</v>
      </c>
      <c r="F62" s="471" t="s">
        <v>725</v>
      </c>
      <c r="G62" s="483">
        <v>15811</v>
      </c>
      <c r="H62" s="475" t="s">
        <v>5553</v>
      </c>
      <c r="I62" s="475" t="s">
        <v>724</v>
      </c>
      <c r="J62" s="2"/>
      <c r="K62" s="2"/>
      <c r="L62" s="2"/>
      <c r="M62" s="2"/>
      <c r="N62" s="2"/>
      <c r="O62" s="2"/>
      <c r="P62" s="2"/>
      <c r="Q62" s="2"/>
      <c r="R62" s="2"/>
      <c r="S62" s="2"/>
      <c r="T62" s="2"/>
      <c r="U62" s="2"/>
      <c r="V62" s="2"/>
      <c r="W62" s="2"/>
      <c r="X62" s="2"/>
      <c r="Y62" s="2"/>
      <c r="Z62" s="2"/>
    </row>
    <row r="63" spans="1:26" ht="90" customHeight="1" x14ac:dyDescent="0.2">
      <c r="A63" s="474" t="s">
        <v>4432</v>
      </c>
      <c r="B63" s="475" t="s">
        <v>4439</v>
      </c>
      <c r="C63" s="478" t="s">
        <v>427</v>
      </c>
      <c r="D63" s="472">
        <v>1080</v>
      </c>
      <c r="E63" s="473">
        <v>45309</v>
      </c>
      <c r="F63" s="471" t="s">
        <v>725</v>
      </c>
      <c r="G63" s="483">
        <v>15811</v>
      </c>
      <c r="H63" s="475" t="s">
        <v>5553</v>
      </c>
      <c r="I63" s="475" t="s">
        <v>724</v>
      </c>
      <c r="J63" s="2"/>
      <c r="K63" s="2"/>
      <c r="L63" s="2"/>
      <c r="M63" s="2"/>
      <c r="N63" s="2"/>
      <c r="O63" s="2"/>
      <c r="P63" s="2"/>
      <c r="Q63" s="2"/>
      <c r="R63" s="2"/>
      <c r="S63" s="2"/>
      <c r="T63" s="2"/>
      <c r="U63" s="2"/>
      <c r="V63" s="2"/>
      <c r="W63" s="2"/>
      <c r="X63" s="2"/>
      <c r="Y63" s="2"/>
      <c r="Z63" s="2"/>
    </row>
    <row r="64" spans="1:26" ht="90" customHeight="1" x14ac:dyDescent="0.2">
      <c r="A64" s="474" t="s">
        <v>4433</v>
      </c>
      <c r="B64" s="475" t="s">
        <v>4439</v>
      </c>
      <c r="C64" s="478" t="s">
        <v>427</v>
      </c>
      <c r="D64" s="472">
        <v>1080</v>
      </c>
      <c r="E64" s="473">
        <v>45309</v>
      </c>
      <c r="F64" s="471" t="s">
        <v>725</v>
      </c>
      <c r="G64" s="483">
        <v>15811</v>
      </c>
      <c r="H64" s="475" t="s">
        <v>5553</v>
      </c>
      <c r="I64" s="475" t="s">
        <v>724</v>
      </c>
      <c r="J64" s="2"/>
      <c r="K64" s="2"/>
      <c r="L64" s="2"/>
      <c r="M64" s="2"/>
      <c r="N64" s="2"/>
      <c r="O64" s="2"/>
      <c r="P64" s="2"/>
      <c r="Q64" s="2"/>
      <c r="R64" s="2"/>
      <c r="S64" s="2"/>
      <c r="T64" s="2"/>
      <c r="U64" s="2"/>
      <c r="V64" s="2"/>
      <c r="W64" s="2"/>
      <c r="X64" s="2"/>
      <c r="Y64" s="2"/>
      <c r="Z64" s="2"/>
    </row>
    <row r="65" spans="1:26" ht="90" customHeight="1" x14ac:dyDescent="0.2">
      <c r="A65" s="474" t="s">
        <v>4434</v>
      </c>
      <c r="B65" s="475" t="s">
        <v>4439</v>
      </c>
      <c r="C65" s="478" t="s">
        <v>427</v>
      </c>
      <c r="D65" s="472">
        <v>1080</v>
      </c>
      <c r="E65" s="473">
        <v>45309</v>
      </c>
      <c r="F65" s="471" t="s">
        <v>725</v>
      </c>
      <c r="G65" s="483">
        <v>15811</v>
      </c>
      <c r="H65" s="475" t="s">
        <v>5553</v>
      </c>
      <c r="I65" s="475" t="s">
        <v>724</v>
      </c>
      <c r="J65" s="2"/>
      <c r="K65" s="2"/>
      <c r="L65" s="2"/>
      <c r="M65" s="2"/>
      <c r="N65" s="2"/>
      <c r="O65" s="2"/>
      <c r="P65" s="2"/>
      <c r="Q65" s="2"/>
      <c r="R65" s="2"/>
      <c r="S65" s="2"/>
      <c r="T65" s="2"/>
      <c r="U65" s="2"/>
      <c r="V65" s="2"/>
      <c r="W65" s="2"/>
      <c r="X65" s="2"/>
      <c r="Y65" s="2"/>
      <c r="Z65" s="2"/>
    </row>
    <row r="66" spans="1:26" ht="90" customHeight="1" x14ac:dyDescent="0.2">
      <c r="A66" s="474" t="s">
        <v>4435</v>
      </c>
      <c r="B66" s="475" t="s">
        <v>4439</v>
      </c>
      <c r="C66" s="478" t="s">
        <v>427</v>
      </c>
      <c r="D66" s="472">
        <v>1080</v>
      </c>
      <c r="E66" s="473">
        <v>45309</v>
      </c>
      <c r="F66" s="471" t="s">
        <v>725</v>
      </c>
      <c r="G66" s="483">
        <v>15811</v>
      </c>
      <c r="H66" s="475" t="s">
        <v>5553</v>
      </c>
      <c r="I66" s="475" t="s">
        <v>724</v>
      </c>
      <c r="J66" s="2"/>
      <c r="K66" s="2"/>
      <c r="L66" s="2"/>
      <c r="M66" s="2"/>
      <c r="N66" s="2"/>
      <c r="O66" s="2"/>
      <c r="P66" s="2"/>
      <c r="Q66" s="2"/>
      <c r="R66" s="2"/>
      <c r="S66" s="2"/>
      <c r="T66" s="2"/>
      <c r="U66" s="2"/>
      <c r="V66" s="2"/>
      <c r="W66" s="2"/>
      <c r="X66" s="2"/>
      <c r="Y66" s="2"/>
      <c r="Z66" s="2"/>
    </row>
    <row r="67" spans="1:26" ht="90" customHeight="1" x14ac:dyDescent="0.2">
      <c r="A67" s="474" t="s">
        <v>4436</v>
      </c>
      <c r="B67" s="475" t="s">
        <v>4439</v>
      </c>
      <c r="C67" s="478" t="s">
        <v>427</v>
      </c>
      <c r="D67" s="472">
        <v>1080</v>
      </c>
      <c r="E67" s="473">
        <v>45309</v>
      </c>
      <c r="F67" s="471" t="s">
        <v>725</v>
      </c>
      <c r="G67" s="483">
        <v>15811</v>
      </c>
      <c r="H67" s="475" t="s">
        <v>5553</v>
      </c>
      <c r="I67" s="475" t="s">
        <v>724</v>
      </c>
      <c r="J67" s="2"/>
      <c r="K67" s="2"/>
      <c r="L67" s="2"/>
      <c r="M67" s="2"/>
      <c r="N67" s="2"/>
      <c r="O67" s="2"/>
      <c r="P67" s="2"/>
      <c r="Q67" s="2"/>
      <c r="R67" s="2"/>
      <c r="S67" s="2"/>
      <c r="T67" s="2"/>
      <c r="U67" s="2"/>
      <c r="V67" s="2"/>
      <c r="W67" s="2"/>
      <c r="X67" s="2"/>
      <c r="Y67" s="2"/>
      <c r="Z67" s="2"/>
    </row>
    <row r="68" spans="1:26" ht="90" customHeight="1" x14ac:dyDescent="0.2">
      <c r="A68" s="474" t="s">
        <v>4437</v>
      </c>
      <c r="B68" s="475" t="s">
        <v>4439</v>
      </c>
      <c r="C68" s="478" t="s">
        <v>427</v>
      </c>
      <c r="D68" s="472">
        <v>1080</v>
      </c>
      <c r="E68" s="473">
        <v>45309</v>
      </c>
      <c r="F68" s="471" t="s">
        <v>725</v>
      </c>
      <c r="G68" s="483">
        <v>15811</v>
      </c>
      <c r="H68" s="475" t="s">
        <v>5553</v>
      </c>
      <c r="I68" s="475" t="s">
        <v>724</v>
      </c>
      <c r="J68" s="2"/>
      <c r="K68" s="2"/>
      <c r="L68" s="2"/>
      <c r="M68" s="2"/>
      <c r="N68" s="2"/>
      <c r="O68" s="2"/>
      <c r="P68" s="2"/>
      <c r="Q68" s="2"/>
      <c r="R68" s="2"/>
      <c r="S68" s="2"/>
      <c r="T68" s="2"/>
      <c r="U68" s="2"/>
      <c r="V68" s="2"/>
      <c r="W68" s="2"/>
      <c r="X68" s="2"/>
      <c r="Y68" s="2"/>
      <c r="Z68" s="2"/>
    </row>
    <row r="69" spans="1:26" ht="90" customHeight="1" thickBot="1" x14ac:dyDescent="0.25">
      <c r="A69" s="474" t="s">
        <v>4438</v>
      </c>
      <c r="B69" s="475" t="s">
        <v>4439</v>
      </c>
      <c r="C69" s="478" t="s">
        <v>427</v>
      </c>
      <c r="D69" s="472">
        <v>1080</v>
      </c>
      <c r="E69" s="473">
        <v>45309</v>
      </c>
      <c r="F69" s="471" t="s">
        <v>725</v>
      </c>
      <c r="G69" s="483">
        <v>15811</v>
      </c>
      <c r="H69" s="475" t="s">
        <v>5553</v>
      </c>
      <c r="I69" s="475" t="s">
        <v>724</v>
      </c>
      <c r="J69" s="2"/>
      <c r="K69" s="2"/>
      <c r="L69" s="2"/>
      <c r="M69" s="2"/>
      <c r="N69" s="2"/>
      <c r="O69" s="2"/>
      <c r="P69" s="2"/>
      <c r="Q69" s="2"/>
      <c r="R69" s="2"/>
      <c r="S69" s="2"/>
      <c r="T69" s="2"/>
      <c r="U69" s="2"/>
      <c r="V69" s="2"/>
      <c r="W69" s="2"/>
      <c r="X69" s="2"/>
      <c r="Y69" s="2"/>
      <c r="Z69" s="2"/>
    </row>
    <row r="70" spans="1:26" ht="12.75" hidden="1" customHeight="1" x14ac:dyDescent="0.2">
      <c r="A70" s="474"/>
      <c r="B70" s="244"/>
      <c r="C70" s="244"/>
      <c r="D70" s="248"/>
      <c r="E70" s="249"/>
      <c r="F70" s="244"/>
      <c r="G70" s="244"/>
      <c r="H70" s="244"/>
      <c r="I70" s="245"/>
      <c r="J70" s="2"/>
      <c r="K70" s="2"/>
      <c r="L70" s="2"/>
      <c r="M70" s="2"/>
      <c r="N70" s="2"/>
      <c r="O70" s="2"/>
      <c r="P70" s="2"/>
      <c r="Q70" s="2"/>
      <c r="R70" s="2"/>
      <c r="S70" s="2"/>
      <c r="T70" s="2"/>
      <c r="U70" s="2"/>
      <c r="V70" s="2"/>
      <c r="W70" s="2"/>
      <c r="X70" s="2"/>
      <c r="Y70" s="2"/>
      <c r="Z70" s="2"/>
    </row>
    <row r="71" spans="1:26" ht="12.75" hidden="1" customHeight="1" x14ac:dyDescent="0.2">
      <c r="A71" s="247"/>
      <c r="B71" s="244"/>
      <c r="C71" s="244"/>
      <c r="D71" s="248"/>
      <c r="E71" s="249"/>
      <c r="F71" s="244"/>
      <c r="G71" s="244"/>
      <c r="H71" s="244"/>
      <c r="I71" s="245"/>
      <c r="J71" s="2"/>
      <c r="K71" s="2"/>
      <c r="L71" s="2"/>
      <c r="M71" s="2"/>
      <c r="N71" s="2"/>
      <c r="O71" s="2"/>
      <c r="P71" s="2"/>
      <c r="Q71" s="2"/>
      <c r="R71" s="2"/>
      <c r="S71" s="2"/>
      <c r="T71" s="2"/>
      <c r="U71" s="2"/>
      <c r="V71" s="2"/>
      <c r="W71" s="2"/>
      <c r="X71" s="2"/>
      <c r="Y71" s="2"/>
      <c r="Z71" s="2"/>
    </row>
    <row r="72" spans="1:26" ht="12.75" hidden="1" customHeight="1" x14ac:dyDescent="0.2">
      <c r="A72" s="247"/>
      <c r="B72" s="244"/>
      <c r="C72" s="244"/>
      <c r="D72" s="248"/>
      <c r="E72" s="249"/>
      <c r="F72" s="244"/>
      <c r="G72" s="244"/>
      <c r="H72" s="244"/>
      <c r="I72" s="245"/>
      <c r="J72" s="2"/>
      <c r="K72" s="2"/>
      <c r="L72" s="2"/>
      <c r="M72" s="2"/>
      <c r="N72" s="2"/>
      <c r="O72" s="2"/>
      <c r="P72" s="2"/>
      <c r="Q72" s="2"/>
      <c r="R72" s="2"/>
      <c r="S72" s="2"/>
      <c r="T72" s="2"/>
      <c r="U72" s="2"/>
      <c r="V72" s="2"/>
      <c r="W72" s="2"/>
      <c r="X72" s="2"/>
      <c r="Y72" s="2"/>
      <c r="Z72" s="2"/>
    </row>
    <row r="73" spans="1:26" ht="12.75" hidden="1" customHeight="1" x14ac:dyDescent="0.2">
      <c r="A73" s="247"/>
      <c r="B73" s="244"/>
      <c r="C73" s="244"/>
      <c r="D73" s="248"/>
      <c r="E73" s="249"/>
      <c r="F73" s="244"/>
      <c r="G73" s="244"/>
      <c r="H73" s="244"/>
      <c r="I73" s="245"/>
      <c r="J73" s="2"/>
      <c r="K73" s="2"/>
      <c r="L73" s="2"/>
      <c r="M73" s="2"/>
      <c r="N73" s="2"/>
      <c r="O73" s="2"/>
      <c r="P73" s="2"/>
      <c r="Q73" s="2"/>
      <c r="R73" s="2"/>
      <c r="S73" s="2"/>
      <c r="T73" s="2"/>
      <c r="U73" s="2"/>
      <c r="V73" s="2"/>
      <c r="W73" s="2"/>
      <c r="X73" s="2"/>
      <c r="Y73" s="2"/>
      <c r="Z73" s="2"/>
    </row>
    <row r="74" spans="1:26" ht="12.75" hidden="1" customHeight="1" x14ac:dyDescent="0.2">
      <c r="A74" s="247"/>
      <c r="B74" s="244"/>
      <c r="C74" s="244"/>
      <c r="D74" s="248"/>
      <c r="E74" s="249"/>
      <c r="F74" s="244"/>
      <c r="G74" s="244"/>
      <c r="H74" s="244"/>
      <c r="I74" s="245"/>
      <c r="J74" s="2"/>
      <c r="K74" s="2"/>
      <c r="L74" s="2"/>
      <c r="M74" s="2"/>
      <c r="N74" s="2"/>
      <c r="O74" s="2"/>
      <c r="P74" s="2"/>
      <c r="Q74" s="2"/>
      <c r="R74" s="2"/>
      <c r="S74" s="2"/>
      <c r="T74" s="2"/>
      <c r="U74" s="2"/>
      <c r="V74" s="2"/>
      <c r="W74" s="2"/>
      <c r="X74" s="2"/>
      <c r="Y74" s="2"/>
      <c r="Z74" s="2"/>
    </row>
    <row r="75" spans="1:26" ht="12.75" hidden="1" customHeight="1" x14ac:dyDescent="0.2">
      <c r="A75" s="247"/>
      <c r="B75" s="244"/>
      <c r="C75" s="244"/>
      <c r="D75" s="248"/>
      <c r="E75" s="249"/>
      <c r="F75" s="244"/>
      <c r="G75" s="244"/>
      <c r="H75" s="244"/>
      <c r="I75" s="245"/>
      <c r="J75" s="2"/>
      <c r="K75" s="2"/>
      <c r="L75" s="2"/>
      <c r="M75" s="2"/>
      <c r="N75" s="2"/>
      <c r="O75" s="2"/>
      <c r="P75" s="2"/>
      <c r="Q75" s="2"/>
      <c r="R75" s="2"/>
      <c r="S75" s="2"/>
      <c r="T75" s="2"/>
      <c r="U75" s="2"/>
      <c r="V75" s="2"/>
      <c r="W75" s="2"/>
      <c r="X75" s="2"/>
      <c r="Y75" s="2"/>
      <c r="Z75" s="2"/>
    </row>
    <row r="76" spans="1:26" ht="12.75" hidden="1" customHeight="1" x14ac:dyDescent="0.2">
      <c r="A76" s="247"/>
      <c r="B76" s="244"/>
      <c r="C76" s="244"/>
      <c r="D76" s="248"/>
      <c r="E76" s="249"/>
      <c r="F76" s="244"/>
      <c r="G76" s="244"/>
      <c r="H76" s="244"/>
      <c r="I76" s="245"/>
      <c r="J76" s="2"/>
      <c r="K76" s="2"/>
      <c r="L76" s="2"/>
      <c r="M76" s="2"/>
      <c r="N76" s="2"/>
      <c r="O76" s="2"/>
      <c r="P76" s="2"/>
      <c r="Q76" s="2"/>
      <c r="R76" s="2"/>
      <c r="S76" s="2"/>
      <c r="T76" s="2"/>
      <c r="U76" s="2"/>
      <c r="V76" s="2"/>
      <c r="W76" s="2"/>
      <c r="X76" s="2"/>
      <c r="Y76" s="2"/>
      <c r="Z76" s="2"/>
    </row>
    <row r="77" spans="1:26" ht="12.75" hidden="1" customHeight="1" x14ac:dyDescent="0.2">
      <c r="A77" s="247"/>
      <c r="B77" s="244"/>
      <c r="C77" s="244"/>
      <c r="D77" s="248"/>
      <c r="E77" s="249"/>
      <c r="F77" s="244"/>
      <c r="G77" s="244"/>
      <c r="H77" s="244"/>
      <c r="I77" s="245"/>
      <c r="J77" s="2"/>
      <c r="K77" s="2"/>
      <c r="L77" s="2"/>
      <c r="M77" s="2"/>
      <c r="N77" s="2"/>
      <c r="O77" s="2"/>
      <c r="P77" s="2"/>
      <c r="Q77" s="2"/>
      <c r="R77" s="2"/>
      <c r="S77" s="2"/>
      <c r="T77" s="2"/>
      <c r="U77" s="2"/>
      <c r="V77" s="2"/>
      <c r="W77" s="2"/>
      <c r="X77" s="2"/>
      <c r="Y77" s="2"/>
      <c r="Z77" s="2"/>
    </row>
    <row r="78" spans="1:26" ht="12.75" hidden="1" customHeight="1" x14ac:dyDescent="0.2">
      <c r="A78" s="247"/>
      <c r="B78" s="244"/>
      <c r="C78" s="244"/>
      <c r="D78" s="248"/>
      <c r="E78" s="249"/>
      <c r="F78" s="244"/>
      <c r="G78" s="244"/>
      <c r="H78" s="244"/>
      <c r="I78" s="245"/>
      <c r="J78" s="2"/>
      <c r="K78" s="2"/>
      <c r="L78" s="2"/>
      <c r="M78" s="2"/>
      <c r="N78" s="2"/>
      <c r="O78" s="2"/>
      <c r="P78" s="2"/>
      <c r="Q78" s="2"/>
      <c r="R78" s="2"/>
      <c r="S78" s="2"/>
      <c r="T78" s="2"/>
      <c r="U78" s="2"/>
      <c r="V78" s="2"/>
      <c r="W78" s="2"/>
      <c r="X78" s="2"/>
      <c r="Y78" s="2"/>
      <c r="Z78" s="2"/>
    </row>
    <row r="79" spans="1:26" ht="12.75" hidden="1" customHeight="1" x14ac:dyDescent="0.2">
      <c r="A79" s="247"/>
      <c r="B79" s="244"/>
      <c r="C79" s="244"/>
      <c r="D79" s="248"/>
      <c r="E79" s="249"/>
      <c r="F79" s="244"/>
      <c r="G79" s="244"/>
      <c r="H79" s="244"/>
      <c r="I79" s="245"/>
      <c r="J79" s="2"/>
      <c r="K79" s="2"/>
      <c r="L79" s="2"/>
      <c r="M79" s="2"/>
      <c r="N79" s="2"/>
      <c r="O79" s="2"/>
      <c r="P79" s="2"/>
      <c r="Q79" s="2"/>
      <c r="R79" s="2"/>
      <c r="S79" s="2"/>
      <c r="T79" s="2"/>
      <c r="U79" s="2"/>
      <c r="V79" s="2"/>
      <c r="W79" s="2"/>
      <c r="X79" s="2"/>
      <c r="Y79" s="2"/>
      <c r="Z79" s="2"/>
    </row>
    <row r="80" spans="1:26" ht="12.75" hidden="1" customHeight="1" x14ac:dyDescent="0.2">
      <c r="A80" s="247"/>
      <c r="B80" s="244"/>
      <c r="C80" s="244"/>
      <c r="D80" s="248"/>
      <c r="E80" s="249"/>
      <c r="F80" s="244"/>
      <c r="G80" s="244"/>
      <c r="H80" s="244"/>
      <c r="I80" s="245"/>
      <c r="J80" s="2"/>
      <c r="K80" s="2"/>
      <c r="L80" s="2"/>
      <c r="M80" s="2"/>
      <c r="N80" s="2"/>
      <c r="O80" s="2"/>
      <c r="P80" s="2"/>
      <c r="Q80" s="2"/>
      <c r="R80" s="2"/>
      <c r="S80" s="2"/>
      <c r="T80" s="2"/>
      <c r="U80" s="2"/>
      <c r="V80" s="2"/>
      <c r="W80" s="2"/>
      <c r="X80" s="2"/>
      <c r="Y80" s="2"/>
      <c r="Z80" s="2"/>
    </row>
    <row r="81" spans="1:26" ht="12.75" hidden="1" customHeight="1" x14ac:dyDescent="0.2">
      <c r="A81" s="247"/>
      <c r="B81" s="244"/>
      <c r="C81" s="244"/>
      <c r="D81" s="248"/>
      <c r="E81" s="249"/>
      <c r="F81" s="244"/>
      <c r="G81" s="244"/>
      <c r="H81" s="244"/>
      <c r="I81" s="245"/>
      <c r="J81" s="2"/>
      <c r="K81" s="2"/>
      <c r="L81" s="2"/>
      <c r="M81" s="2"/>
      <c r="N81" s="2"/>
      <c r="O81" s="2"/>
      <c r="P81" s="2"/>
      <c r="Q81" s="2"/>
      <c r="R81" s="2"/>
      <c r="S81" s="2"/>
      <c r="T81" s="2"/>
      <c r="U81" s="2"/>
      <c r="V81" s="2"/>
      <c r="W81" s="2"/>
      <c r="X81" s="2"/>
      <c r="Y81" s="2"/>
      <c r="Z81" s="2"/>
    </row>
    <row r="82" spans="1:26" ht="12.75" hidden="1" customHeight="1" x14ac:dyDescent="0.2">
      <c r="A82" s="247"/>
      <c r="B82" s="244"/>
      <c r="C82" s="244"/>
      <c r="D82" s="248"/>
      <c r="E82" s="249"/>
      <c r="F82" s="244"/>
      <c r="G82" s="244"/>
      <c r="H82" s="244"/>
      <c r="I82" s="245"/>
      <c r="J82" s="2"/>
      <c r="K82" s="2"/>
      <c r="L82" s="2"/>
      <c r="M82" s="2"/>
      <c r="N82" s="2"/>
      <c r="O82" s="2"/>
      <c r="P82" s="2"/>
      <c r="Q82" s="2"/>
      <c r="R82" s="2"/>
      <c r="S82" s="2"/>
      <c r="T82" s="2"/>
      <c r="U82" s="2"/>
      <c r="V82" s="2"/>
      <c r="W82" s="2"/>
      <c r="X82" s="2"/>
      <c r="Y82" s="2"/>
      <c r="Z82" s="2"/>
    </row>
    <row r="83" spans="1:26" ht="12.75" hidden="1" customHeight="1" x14ac:dyDescent="0.2">
      <c r="A83" s="247"/>
      <c r="B83" s="244"/>
      <c r="C83" s="244"/>
      <c r="D83" s="248"/>
      <c r="E83" s="249"/>
      <c r="F83" s="244"/>
      <c r="G83" s="244"/>
      <c r="H83" s="244"/>
      <c r="I83" s="245"/>
      <c r="J83" s="2"/>
      <c r="K83" s="2"/>
      <c r="L83" s="2"/>
      <c r="M83" s="2"/>
      <c r="N83" s="2"/>
      <c r="O83" s="2"/>
      <c r="P83" s="2"/>
      <c r="Q83" s="2"/>
      <c r="R83" s="2"/>
      <c r="S83" s="2"/>
      <c r="T83" s="2"/>
      <c r="U83" s="2"/>
      <c r="V83" s="2"/>
      <c r="W83" s="2"/>
      <c r="X83" s="2"/>
      <c r="Y83" s="2"/>
      <c r="Z83" s="2"/>
    </row>
    <row r="84" spans="1:26" ht="12.75" hidden="1" customHeight="1" x14ac:dyDescent="0.2">
      <c r="A84" s="247"/>
      <c r="B84" s="244"/>
      <c r="C84" s="244"/>
      <c r="D84" s="248"/>
      <c r="E84" s="249"/>
      <c r="F84" s="244"/>
      <c r="G84" s="244"/>
      <c r="H84" s="244"/>
      <c r="I84" s="245"/>
      <c r="J84" s="2"/>
      <c r="K84" s="2"/>
      <c r="L84" s="2"/>
      <c r="M84" s="2"/>
      <c r="N84" s="2"/>
      <c r="O84" s="2"/>
      <c r="P84" s="2"/>
      <c r="Q84" s="2"/>
      <c r="R84" s="2"/>
      <c r="S84" s="2"/>
      <c r="T84" s="2"/>
      <c r="U84" s="2"/>
      <c r="V84" s="2"/>
      <c r="W84" s="2"/>
      <c r="X84" s="2"/>
      <c r="Y84" s="2"/>
      <c r="Z84" s="2"/>
    </row>
    <row r="85" spans="1:26" ht="12.75" hidden="1" customHeight="1" x14ac:dyDescent="0.2">
      <c r="A85" s="247"/>
      <c r="B85" s="244"/>
      <c r="C85" s="244"/>
      <c r="D85" s="248"/>
      <c r="E85" s="249"/>
      <c r="F85" s="244"/>
      <c r="G85" s="244"/>
      <c r="H85" s="244"/>
      <c r="I85" s="245"/>
      <c r="J85" s="2"/>
      <c r="K85" s="2"/>
      <c r="L85" s="2"/>
      <c r="M85" s="2"/>
      <c r="N85" s="2"/>
      <c r="O85" s="2"/>
      <c r="P85" s="2"/>
      <c r="Q85" s="2"/>
      <c r="R85" s="2"/>
      <c r="S85" s="2"/>
      <c r="T85" s="2"/>
      <c r="U85" s="2"/>
      <c r="V85" s="2"/>
      <c r="W85" s="2"/>
      <c r="X85" s="2"/>
      <c r="Y85" s="2"/>
      <c r="Z85" s="2"/>
    </row>
    <row r="86" spans="1:26" ht="12.75" hidden="1" customHeight="1" x14ac:dyDescent="0.2">
      <c r="A86" s="247"/>
      <c r="B86" s="244"/>
      <c r="C86" s="244"/>
      <c r="D86" s="248"/>
      <c r="E86" s="249"/>
      <c r="F86" s="244"/>
      <c r="G86" s="244"/>
      <c r="H86" s="244"/>
      <c r="I86" s="245"/>
      <c r="J86" s="2"/>
      <c r="K86" s="2"/>
      <c r="L86" s="2"/>
      <c r="M86" s="2"/>
      <c r="N86" s="2"/>
      <c r="O86" s="2"/>
      <c r="P86" s="2"/>
      <c r="Q86" s="2"/>
      <c r="R86" s="2"/>
      <c r="S86" s="2"/>
      <c r="T86" s="2"/>
      <c r="U86" s="2"/>
      <c r="V86" s="2"/>
      <c r="W86" s="2"/>
      <c r="X86" s="2"/>
      <c r="Y86" s="2"/>
      <c r="Z86" s="2"/>
    </row>
    <row r="87" spans="1:26" ht="12.75" hidden="1" customHeight="1" x14ac:dyDescent="0.2">
      <c r="A87" s="247"/>
      <c r="B87" s="244"/>
      <c r="C87" s="244"/>
      <c r="D87" s="248"/>
      <c r="E87" s="249"/>
      <c r="F87" s="244"/>
      <c r="G87" s="244"/>
      <c r="H87" s="244"/>
      <c r="I87" s="245"/>
      <c r="J87" s="2"/>
      <c r="K87" s="2"/>
      <c r="L87" s="2"/>
      <c r="M87" s="2"/>
      <c r="N87" s="2"/>
      <c r="O87" s="2"/>
      <c r="P87" s="2"/>
      <c r="Q87" s="2"/>
      <c r="R87" s="2"/>
      <c r="S87" s="2"/>
      <c r="T87" s="2"/>
      <c r="U87" s="2"/>
      <c r="V87" s="2"/>
      <c r="W87" s="2"/>
      <c r="X87" s="2"/>
      <c r="Y87" s="2"/>
      <c r="Z87" s="2"/>
    </row>
    <row r="88" spans="1:26" ht="12.75" hidden="1" customHeight="1" x14ac:dyDescent="0.2">
      <c r="A88" s="247"/>
      <c r="B88" s="244"/>
      <c r="C88" s="244"/>
      <c r="D88" s="248"/>
      <c r="E88" s="249"/>
      <c r="F88" s="244"/>
      <c r="G88" s="244"/>
      <c r="H88" s="244"/>
      <c r="I88" s="245"/>
      <c r="J88" s="2"/>
      <c r="K88" s="2"/>
      <c r="L88" s="2"/>
      <c r="M88" s="2"/>
      <c r="N88" s="2"/>
      <c r="O88" s="2"/>
      <c r="P88" s="2"/>
      <c r="Q88" s="2"/>
      <c r="R88" s="2"/>
      <c r="S88" s="2"/>
      <c r="T88" s="2"/>
      <c r="U88" s="2"/>
      <c r="V88" s="2"/>
      <c r="W88" s="2"/>
      <c r="X88" s="2"/>
      <c r="Y88" s="2"/>
      <c r="Z88" s="2"/>
    </row>
    <row r="89" spans="1:26" ht="12.75" hidden="1" customHeight="1" x14ac:dyDescent="0.2">
      <c r="A89" s="247"/>
      <c r="B89" s="244"/>
      <c r="C89" s="244"/>
      <c r="D89" s="248"/>
      <c r="E89" s="249"/>
      <c r="F89" s="244"/>
      <c r="G89" s="244"/>
      <c r="H89" s="244"/>
      <c r="I89" s="245"/>
      <c r="J89" s="2"/>
      <c r="K89" s="2"/>
      <c r="L89" s="2"/>
      <c r="M89" s="2"/>
      <c r="N89" s="2"/>
      <c r="O89" s="2"/>
      <c r="P89" s="2"/>
      <c r="Q89" s="2"/>
      <c r="R89" s="2"/>
      <c r="S89" s="2"/>
      <c r="T89" s="2"/>
      <c r="U89" s="2"/>
      <c r="V89" s="2"/>
      <c r="W89" s="2"/>
      <c r="X89" s="2"/>
      <c r="Y89" s="2"/>
      <c r="Z89" s="2"/>
    </row>
    <row r="90" spans="1:26" ht="12.75" hidden="1" customHeight="1" x14ac:dyDescent="0.2">
      <c r="A90" s="247"/>
      <c r="B90" s="244"/>
      <c r="C90" s="244"/>
      <c r="D90" s="248"/>
      <c r="E90" s="249"/>
      <c r="F90" s="244"/>
      <c r="G90" s="244"/>
      <c r="H90" s="244"/>
      <c r="I90" s="245"/>
      <c r="J90" s="2"/>
      <c r="K90" s="2"/>
      <c r="L90" s="2"/>
      <c r="M90" s="2"/>
      <c r="N90" s="2"/>
      <c r="O90" s="2"/>
      <c r="P90" s="2"/>
      <c r="Q90" s="2"/>
      <c r="R90" s="2"/>
      <c r="S90" s="2"/>
      <c r="T90" s="2"/>
      <c r="U90" s="2"/>
      <c r="V90" s="2"/>
      <c r="W90" s="2"/>
      <c r="X90" s="2"/>
      <c r="Y90" s="2"/>
      <c r="Z90" s="2"/>
    </row>
    <row r="91" spans="1:26" ht="12.75" hidden="1" customHeight="1" x14ac:dyDescent="0.2">
      <c r="A91" s="247"/>
      <c r="B91" s="244"/>
      <c r="C91" s="244"/>
      <c r="D91" s="248"/>
      <c r="E91" s="249"/>
      <c r="F91" s="244"/>
      <c r="G91" s="244"/>
      <c r="H91" s="244"/>
      <c r="I91" s="245"/>
      <c r="J91" s="2"/>
      <c r="K91" s="2"/>
      <c r="L91" s="2"/>
      <c r="M91" s="2"/>
      <c r="N91" s="2"/>
      <c r="O91" s="2"/>
      <c r="P91" s="2"/>
      <c r="Q91" s="2"/>
      <c r="R91" s="2"/>
      <c r="S91" s="2"/>
      <c r="T91" s="2"/>
      <c r="U91" s="2"/>
      <c r="V91" s="2"/>
      <c r="W91" s="2"/>
      <c r="X91" s="2"/>
      <c r="Y91" s="2"/>
      <c r="Z91" s="2"/>
    </row>
    <row r="92" spans="1:26" ht="12.75" hidden="1" customHeight="1" x14ac:dyDescent="0.2">
      <c r="A92" s="247"/>
      <c r="B92" s="244"/>
      <c r="C92" s="244"/>
      <c r="D92" s="248"/>
      <c r="E92" s="249"/>
      <c r="F92" s="244"/>
      <c r="G92" s="244"/>
      <c r="H92" s="244"/>
      <c r="I92" s="245"/>
      <c r="J92" s="2"/>
      <c r="K92" s="2"/>
      <c r="L92" s="2"/>
      <c r="M92" s="2"/>
      <c r="N92" s="2"/>
      <c r="O92" s="2"/>
      <c r="P92" s="2"/>
      <c r="Q92" s="2"/>
      <c r="R92" s="2"/>
      <c r="S92" s="2"/>
      <c r="T92" s="2"/>
      <c r="U92" s="2"/>
      <c r="V92" s="2"/>
      <c r="W92" s="2"/>
      <c r="X92" s="2"/>
      <c r="Y92" s="2"/>
      <c r="Z92" s="2"/>
    </row>
    <row r="93" spans="1:26" ht="12.75" hidden="1" customHeight="1" x14ac:dyDescent="0.2">
      <c r="A93" s="247"/>
      <c r="B93" s="244"/>
      <c r="C93" s="244"/>
      <c r="D93" s="248"/>
      <c r="E93" s="249"/>
      <c r="F93" s="244"/>
      <c r="G93" s="244"/>
      <c r="H93" s="244"/>
      <c r="I93" s="245"/>
      <c r="J93" s="2"/>
      <c r="K93" s="2"/>
      <c r="L93" s="2"/>
      <c r="M93" s="2"/>
      <c r="N93" s="2"/>
      <c r="O93" s="2"/>
      <c r="P93" s="2"/>
      <c r="Q93" s="2"/>
      <c r="R93" s="2"/>
      <c r="S93" s="2"/>
      <c r="T93" s="2"/>
      <c r="U93" s="2"/>
      <c r="V93" s="2"/>
      <c r="W93" s="2"/>
      <c r="X93" s="2"/>
      <c r="Y93" s="2"/>
      <c r="Z93" s="2"/>
    </row>
    <row r="94" spans="1:26" ht="12.75" hidden="1" customHeight="1" thickBot="1" x14ac:dyDescent="0.25">
      <c r="A94" s="250"/>
      <c r="B94" s="251"/>
      <c r="C94" s="251"/>
      <c r="D94" s="252"/>
      <c r="E94" s="253"/>
      <c r="F94" s="251"/>
      <c r="G94" s="251"/>
      <c r="H94" s="251"/>
      <c r="I94" s="254"/>
      <c r="J94" s="2"/>
      <c r="K94" s="2"/>
      <c r="L94" s="2"/>
      <c r="M94" s="2"/>
      <c r="N94" s="2"/>
      <c r="O94" s="2"/>
      <c r="P94" s="2"/>
      <c r="Q94" s="2"/>
      <c r="R94" s="2"/>
      <c r="S94" s="2"/>
      <c r="T94" s="2"/>
      <c r="U94" s="2"/>
      <c r="V94" s="2"/>
      <c r="W94" s="2"/>
      <c r="X94" s="2"/>
      <c r="Y94" s="2"/>
      <c r="Z94" s="2"/>
    </row>
    <row r="95" spans="1:26" ht="22.5" customHeight="1" thickBot="1" x14ac:dyDescent="0.25">
      <c r="A95" s="255"/>
      <c r="B95" s="255"/>
      <c r="C95" s="256" t="s">
        <v>82</v>
      </c>
      <c r="D95" s="179">
        <f>SUM(D5:D94)</f>
        <v>87800</v>
      </c>
      <c r="E95" s="255"/>
      <c r="F95" s="255"/>
      <c r="G95" s="255"/>
      <c r="H95" s="257"/>
      <c r="I95" s="257"/>
      <c r="J95" s="2"/>
      <c r="K95" s="2"/>
      <c r="L95" s="2"/>
      <c r="M95" s="2"/>
      <c r="N95" s="2"/>
      <c r="O95" s="2"/>
      <c r="P95" s="2"/>
      <c r="Q95" s="2"/>
      <c r="R95" s="2"/>
      <c r="S95" s="2"/>
      <c r="T95" s="2"/>
      <c r="U95" s="2"/>
      <c r="V95" s="2"/>
      <c r="W95" s="2"/>
      <c r="X95" s="2"/>
      <c r="Y95" s="2"/>
      <c r="Z95" s="2"/>
    </row>
    <row r="96" spans="1:26" ht="12.75" customHeight="1" x14ac:dyDescent="0.2">
      <c r="A96" s="258"/>
      <c r="B96" s="258"/>
      <c r="C96" s="258"/>
      <c r="D96" s="259"/>
      <c r="E96" s="259"/>
      <c r="F96" s="258"/>
      <c r="G96" s="258"/>
      <c r="H96" s="258"/>
      <c r="I96" s="258"/>
      <c r="J96" s="2"/>
      <c r="K96" s="2"/>
      <c r="L96" s="2"/>
      <c r="M96" s="2"/>
      <c r="N96" s="2"/>
      <c r="O96" s="2"/>
      <c r="P96" s="2"/>
      <c r="Q96" s="2"/>
      <c r="R96" s="2"/>
      <c r="S96" s="2"/>
      <c r="T96" s="2"/>
      <c r="U96" s="2"/>
      <c r="V96" s="2"/>
      <c r="W96" s="2"/>
      <c r="X96" s="2"/>
      <c r="Y96" s="2"/>
      <c r="Z96" s="2"/>
    </row>
    <row r="97" spans="1:26" ht="12.75" customHeight="1" x14ac:dyDescent="0.2">
      <c r="A97" s="258"/>
      <c r="B97" s="258"/>
      <c r="C97" s="258"/>
      <c r="D97" s="259"/>
      <c r="E97" s="259"/>
      <c r="F97" s="258"/>
      <c r="G97" s="258"/>
      <c r="H97" s="258"/>
      <c r="I97" s="258"/>
      <c r="J97" s="2"/>
      <c r="K97" s="2"/>
      <c r="L97" s="2"/>
      <c r="M97" s="2"/>
      <c r="N97" s="2"/>
      <c r="O97" s="2"/>
      <c r="P97" s="2"/>
      <c r="Q97" s="2"/>
      <c r="R97" s="2"/>
      <c r="S97" s="2"/>
      <c r="T97" s="2"/>
      <c r="U97" s="2"/>
      <c r="V97" s="2"/>
      <c r="W97" s="2"/>
      <c r="X97" s="2"/>
      <c r="Y97" s="2"/>
      <c r="Z97" s="2"/>
    </row>
    <row r="98" spans="1:26" ht="12.75" customHeight="1" x14ac:dyDescent="0.2">
      <c r="A98" s="258"/>
      <c r="B98" s="258"/>
      <c r="C98" s="258"/>
      <c r="D98" s="259"/>
      <c r="E98" s="259"/>
      <c r="F98" s="258"/>
      <c r="G98" s="258"/>
      <c r="H98" s="258"/>
      <c r="I98" s="258"/>
      <c r="J98" s="2"/>
      <c r="K98" s="2"/>
      <c r="L98" s="2"/>
      <c r="M98" s="2"/>
      <c r="N98" s="2"/>
      <c r="O98" s="2"/>
      <c r="P98" s="2"/>
      <c r="Q98" s="2"/>
      <c r="R98" s="2"/>
      <c r="S98" s="2"/>
      <c r="T98" s="2"/>
      <c r="U98" s="2"/>
      <c r="V98" s="2"/>
      <c r="W98" s="2"/>
      <c r="X98" s="2"/>
      <c r="Y98" s="2"/>
      <c r="Z98" s="2"/>
    </row>
    <row r="99" spans="1:26" ht="12.75" customHeight="1" x14ac:dyDescent="0.2">
      <c r="A99" s="258"/>
      <c r="B99" s="258"/>
      <c r="C99" s="258"/>
      <c r="D99" s="259"/>
      <c r="E99" s="259"/>
      <c r="F99" s="258"/>
      <c r="G99" s="258"/>
      <c r="H99" s="258"/>
      <c r="I99" s="258"/>
      <c r="J99" s="2"/>
      <c r="K99" s="2"/>
      <c r="L99" s="2"/>
      <c r="M99" s="2"/>
      <c r="N99" s="2"/>
      <c r="O99" s="2"/>
      <c r="P99" s="2"/>
      <c r="Q99" s="2"/>
      <c r="R99" s="2"/>
      <c r="S99" s="2"/>
      <c r="T99" s="2"/>
      <c r="U99" s="2"/>
      <c r="V99" s="2"/>
      <c r="W99" s="2"/>
      <c r="X99" s="2"/>
      <c r="Y99" s="2"/>
      <c r="Z99" s="2"/>
    </row>
    <row r="100" spans="1:26" ht="12.75" customHeight="1" x14ac:dyDescent="0.2">
      <c r="A100" s="258"/>
      <c r="B100" s="258"/>
      <c r="C100" s="258"/>
      <c r="D100" s="259"/>
      <c r="E100" s="259"/>
      <c r="F100" s="258"/>
      <c r="G100" s="258"/>
      <c r="H100" s="258"/>
      <c r="I100" s="258"/>
      <c r="J100" s="2"/>
      <c r="K100" s="2"/>
      <c r="L100" s="2"/>
      <c r="M100" s="2"/>
      <c r="N100" s="2"/>
      <c r="O100" s="2"/>
      <c r="P100" s="2"/>
      <c r="Q100" s="2"/>
      <c r="R100" s="2"/>
      <c r="S100" s="2"/>
      <c r="T100" s="2"/>
      <c r="U100" s="2"/>
      <c r="V100" s="2"/>
      <c r="W100" s="2"/>
      <c r="X100" s="2"/>
      <c r="Y100" s="2"/>
      <c r="Z100" s="2"/>
    </row>
    <row r="101" spans="1:26" ht="12.75" customHeight="1" x14ac:dyDescent="0.2">
      <c r="A101" s="258"/>
      <c r="B101" s="258"/>
      <c r="C101" s="258"/>
      <c r="D101" s="259"/>
      <c r="E101" s="259"/>
      <c r="F101" s="258"/>
      <c r="G101" s="258"/>
      <c r="H101" s="258"/>
      <c r="I101" s="258"/>
      <c r="J101" s="2"/>
      <c r="K101" s="2"/>
      <c r="L101" s="2"/>
      <c r="M101" s="2"/>
      <c r="N101" s="2"/>
      <c r="O101" s="2"/>
      <c r="P101" s="2"/>
      <c r="Q101" s="2"/>
      <c r="R101" s="2"/>
      <c r="S101" s="2"/>
      <c r="T101" s="2"/>
      <c r="U101" s="2"/>
      <c r="V101" s="2"/>
      <c r="W101" s="2"/>
      <c r="X101" s="2"/>
      <c r="Y101" s="2"/>
      <c r="Z101" s="2"/>
    </row>
    <row r="102" spans="1:26" ht="12.75" customHeight="1" x14ac:dyDescent="0.2">
      <c r="A102" s="258"/>
      <c r="B102" s="258"/>
      <c r="C102" s="258"/>
      <c r="D102" s="259"/>
      <c r="E102" s="259"/>
      <c r="F102" s="258"/>
      <c r="G102" s="258"/>
      <c r="H102" s="258"/>
      <c r="I102" s="258"/>
      <c r="J102" s="2"/>
      <c r="K102" s="2"/>
      <c r="L102" s="2"/>
      <c r="M102" s="2"/>
      <c r="N102" s="2"/>
      <c r="O102" s="2"/>
      <c r="P102" s="2"/>
      <c r="Q102" s="2"/>
      <c r="R102" s="2"/>
      <c r="S102" s="2"/>
      <c r="T102" s="2"/>
      <c r="U102" s="2"/>
      <c r="V102" s="2"/>
      <c r="W102" s="2"/>
      <c r="X102" s="2"/>
      <c r="Y102" s="2"/>
      <c r="Z102" s="2"/>
    </row>
    <row r="103" spans="1:26" ht="12.75" customHeight="1" x14ac:dyDescent="0.2">
      <c r="A103" s="258"/>
      <c r="B103" s="258"/>
      <c r="C103" s="258"/>
      <c r="D103" s="259"/>
      <c r="E103" s="259"/>
      <c r="F103" s="258"/>
      <c r="G103" s="258"/>
      <c r="H103" s="258"/>
      <c r="I103" s="258"/>
      <c r="J103" s="2"/>
      <c r="K103" s="2"/>
      <c r="L103" s="2"/>
      <c r="M103" s="2"/>
      <c r="N103" s="2"/>
      <c r="O103" s="2"/>
      <c r="P103" s="2"/>
      <c r="Q103" s="2"/>
      <c r="R103" s="2"/>
      <c r="S103" s="2"/>
      <c r="T103" s="2"/>
      <c r="U103" s="2"/>
      <c r="V103" s="2"/>
      <c r="W103" s="2"/>
      <c r="X103" s="2"/>
      <c r="Y103" s="2"/>
      <c r="Z103" s="2"/>
    </row>
    <row r="104" spans="1:26" ht="12.75" customHeight="1" x14ac:dyDescent="0.2">
      <c r="A104" s="258"/>
      <c r="B104" s="258"/>
      <c r="C104" s="258"/>
      <c r="D104" s="259"/>
      <c r="E104" s="259"/>
      <c r="F104" s="258"/>
      <c r="G104" s="258"/>
      <c r="H104" s="258"/>
      <c r="I104" s="258"/>
      <c r="J104" s="2"/>
      <c r="K104" s="2"/>
      <c r="L104" s="2"/>
      <c r="M104" s="2"/>
      <c r="N104" s="2"/>
      <c r="O104" s="2"/>
      <c r="P104" s="2"/>
      <c r="Q104" s="2"/>
      <c r="R104" s="2"/>
      <c r="S104" s="2"/>
      <c r="T104" s="2"/>
      <c r="U104" s="2"/>
      <c r="V104" s="2"/>
      <c r="W104" s="2"/>
      <c r="X104" s="2"/>
      <c r="Y104" s="2"/>
      <c r="Z104" s="2"/>
    </row>
    <row r="105" spans="1:26" ht="12.75" customHeight="1" x14ac:dyDescent="0.2">
      <c r="A105" s="258"/>
      <c r="B105" s="258"/>
      <c r="C105" s="258"/>
      <c r="D105" s="259"/>
      <c r="E105" s="259"/>
      <c r="F105" s="258"/>
      <c r="G105" s="258"/>
      <c r="H105" s="258"/>
      <c r="I105" s="258"/>
      <c r="J105" s="2"/>
      <c r="K105" s="2"/>
      <c r="L105" s="2"/>
      <c r="M105" s="2"/>
      <c r="N105" s="2"/>
      <c r="O105" s="2"/>
      <c r="P105" s="2"/>
      <c r="Q105" s="2"/>
      <c r="R105" s="2"/>
      <c r="S105" s="2"/>
      <c r="T105" s="2"/>
      <c r="U105" s="2"/>
      <c r="V105" s="2"/>
      <c r="W105" s="2"/>
      <c r="X105" s="2"/>
      <c r="Y105" s="2"/>
      <c r="Z105" s="2"/>
    </row>
    <row r="106" spans="1:26" ht="12.75" customHeight="1" x14ac:dyDescent="0.2">
      <c r="A106" s="258"/>
      <c r="B106" s="258"/>
      <c r="C106" s="258"/>
      <c r="D106" s="259"/>
      <c r="E106" s="259"/>
      <c r="F106" s="258"/>
      <c r="G106" s="258"/>
      <c r="H106" s="258"/>
      <c r="I106" s="258"/>
      <c r="J106" s="2"/>
      <c r="K106" s="2"/>
      <c r="L106" s="2"/>
      <c r="M106" s="2"/>
      <c r="N106" s="2"/>
      <c r="O106" s="2"/>
      <c r="P106" s="2"/>
      <c r="Q106" s="2"/>
      <c r="R106" s="2"/>
      <c r="S106" s="2"/>
      <c r="T106" s="2"/>
      <c r="U106" s="2"/>
      <c r="V106" s="2"/>
      <c r="W106" s="2"/>
      <c r="X106" s="2"/>
      <c r="Y106" s="2"/>
      <c r="Z106" s="2"/>
    </row>
    <row r="107" spans="1:26" ht="12.75" customHeight="1" x14ac:dyDescent="0.2">
      <c r="A107" s="258"/>
      <c r="B107" s="258"/>
      <c r="C107" s="258"/>
      <c r="D107" s="259"/>
      <c r="E107" s="259"/>
      <c r="F107" s="258"/>
      <c r="G107" s="258"/>
      <c r="H107" s="258"/>
      <c r="I107" s="258"/>
      <c r="J107" s="2"/>
      <c r="K107" s="2"/>
      <c r="L107" s="2"/>
      <c r="M107" s="2"/>
      <c r="N107" s="2"/>
      <c r="O107" s="2"/>
      <c r="P107" s="2"/>
      <c r="Q107" s="2"/>
      <c r="R107" s="2"/>
      <c r="S107" s="2"/>
      <c r="T107" s="2"/>
      <c r="U107" s="2"/>
      <c r="V107" s="2"/>
      <c r="W107" s="2"/>
      <c r="X107" s="2"/>
      <c r="Y107" s="2"/>
      <c r="Z107" s="2"/>
    </row>
    <row r="108" spans="1:26" ht="12.75" customHeight="1" x14ac:dyDescent="0.2">
      <c r="A108" s="258"/>
      <c r="B108" s="258"/>
      <c r="C108" s="258"/>
      <c r="D108" s="259"/>
      <c r="E108" s="259"/>
      <c r="F108" s="258"/>
      <c r="G108" s="258"/>
      <c r="H108" s="258"/>
      <c r="I108" s="258"/>
      <c r="J108" s="2"/>
      <c r="K108" s="2"/>
      <c r="L108" s="2"/>
      <c r="M108" s="2"/>
      <c r="N108" s="2"/>
      <c r="O108" s="2"/>
      <c r="P108" s="2"/>
      <c r="Q108" s="2"/>
      <c r="R108" s="2"/>
      <c r="S108" s="2"/>
      <c r="T108" s="2"/>
      <c r="U108" s="2"/>
      <c r="V108" s="2"/>
      <c r="W108" s="2"/>
      <c r="X108" s="2"/>
      <c r="Y108" s="2"/>
      <c r="Z108" s="2"/>
    </row>
    <row r="109" spans="1:26" ht="12.75" customHeight="1" x14ac:dyDescent="0.2">
      <c r="A109" s="258"/>
      <c r="B109" s="258"/>
      <c r="C109" s="258"/>
      <c r="D109" s="259"/>
      <c r="E109" s="259"/>
      <c r="F109" s="258"/>
      <c r="G109" s="258"/>
      <c r="H109" s="258"/>
      <c r="I109" s="258"/>
      <c r="J109" s="2"/>
      <c r="K109" s="2"/>
      <c r="L109" s="2"/>
      <c r="M109" s="2"/>
      <c r="N109" s="2"/>
      <c r="O109" s="2"/>
      <c r="P109" s="2"/>
      <c r="Q109" s="2"/>
      <c r="R109" s="2"/>
      <c r="S109" s="2"/>
      <c r="T109" s="2"/>
      <c r="U109" s="2"/>
      <c r="V109" s="2"/>
      <c r="W109" s="2"/>
      <c r="X109" s="2"/>
      <c r="Y109" s="2"/>
      <c r="Z109" s="2"/>
    </row>
    <row r="110" spans="1:26" ht="12.75" customHeight="1" x14ac:dyDescent="0.2">
      <c r="A110" s="258"/>
      <c r="B110" s="258"/>
      <c r="C110" s="258"/>
      <c r="D110" s="259"/>
      <c r="E110" s="259"/>
      <c r="F110" s="258"/>
      <c r="G110" s="258"/>
      <c r="H110" s="258"/>
      <c r="I110" s="258"/>
      <c r="J110" s="2"/>
      <c r="K110" s="2"/>
      <c r="L110" s="2"/>
      <c r="M110" s="2"/>
      <c r="N110" s="2"/>
      <c r="O110" s="2"/>
      <c r="P110" s="2"/>
      <c r="Q110" s="2"/>
      <c r="R110" s="2"/>
      <c r="S110" s="2"/>
      <c r="T110" s="2"/>
      <c r="U110" s="2"/>
      <c r="V110" s="2"/>
      <c r="W110" s="2"/>
      <c r="X110" s="2"/>
      <c r="Y110" s="2"/>
      <c r="Z110" s="2"/>
    </row>
    <row r="111" spans="1:26" ht="12.75" customHeight="1" x14ac:dyDescent="0.2">
      <c r="A111" s="258"/>
      <c r="B111" s="258"/>
      <c r="C111" s="258"/>
      <c r="D111" s="259"/>
      <c r="E111" s="259"/>
      <c r="F111" s="258"/>
      <c r="G111" s="258"/>
      <c r="H111" s="258"/>
      <c r="I111" s="258"/>
      <c r="J111" s="2"/>
      <c r="K111" s="2"/>
      <c r="L111" s="2"/>
      <c r="M111" s="2"/>
      <c r="N111" s="2"/>
      <c r="O111" s="2"/>
      <c r="P111" s="2"/>
      <c r="Q111" s="2"/>
      <c r="R111" s="2"/>
      <c r="S111" s="2"/>
      <c r="T111" s="2"/>
      <c r="U111" s="2"/>
      <c r="V111" s="2"/>
      <c r="W111" s="2"/>
      <c r="X111" s="2"/>
      <c r="Y111" s="2"/>
      <c r="Z111" s="2"/>
    </row>
    <row r="112" spans="1:26" ht="12.75" customHeight="1" x14ac:dyDescent="0.2">
      <c r="A112" s="258"/>
      <c r="B112" s="258"/>
      <c r="C112" s="258"/>
      <c r="D112" s="259"/>
      <c r="E112" s="259"/>
      <c r="F112" s="258"/>
      <c r="G112" s="258"/>
      <c r="H112" s="258"/>
      <c r="I112" s="258"/>
      <c r="J112" s="2"/>
      <c r="K112" s="2"/>
      <c r="L112" s="2"/>
      <c r="M112" s="2"/>
      <c r="N112" s="2"/>
      <c r="O112" s="2"/>
      <c r="P112" s="2"/>
      <c r="Q112" s="2"/>
      <c r="R112" s="2"/>
      <c r="S112" s="2"/>
      <c r="T112" s="2"/>
      <c r="U112" s="2"/>
      <c r="V112" s="2"/>
      <c r="W112" s="2"/>
      <c r="X112" s="2"/>
      <c r="Y112" s="2"/>
      <c r="Z112" s="2"/>
    </row>
    <row r="113" spans="1:26" ht="12.75" customHeight="1" x14ac:dyDescent="0.2">
      <c r="A113" s="258"/>
      <c r="B113" s="258"/>
      <c r="C113" s="258"/>
      <c r="D113" s="259"/>
      <c r="E113" s="259"/>
      <c r="F113" s="258"/>
      <c r="G113" s="258"/>
      <c r="H113" s="258"/>
      <c r="I113" s="258"/>
      <c r="J113" s="2"/>
      <c r="K113" s="2"/>
      <c r="L113" s="2"/>
      <c r="M113" s="2"/>
      <c r="N113" s="2"/>
      <c r="O113" s="2"/>
      <c r="P113" s="2"/>
      <c r="Q113" s="2"/>
      <c r="R113" s="2"/>
      <c r="S113" s="2"/>
      <c r="T113" s="2"/>
      <c r="U113" s="2"/>
      <c r="V113" s="2"/>
      <c r="W113" s="2"/>
      <c r="X113" s="2"/>
      <c r="Y113" s="2"/>
      <c r="Z113" s="2"/>
    </row>
    <row r="114" spans="1:26" ht="12.75" customHeight="1" x14ac:dyDescent="0.2">
      <c r="A114" s="258"/>
      <c r="B114" s="258"/>
      <c r="C114" s="258"/>
      <c r="D114" s="259"/>
      <c r="E114" s="259"/>
      <c r="F114" s="258"/>
      <c r="G114" s="258"/>
      <c r="H114" s="258"/>
      <c r="I114" s="258"/>
      <c r="J114" s="2"/>
      <c r="K114" s="2"/>
      <c r="L114" s="2"/>
      <c r="M114" s="2"/>
      <c r="N114" s="2"/>
      <c r="O114" s="2"/>
      <c r="P114" s="2"/>
      <c r="Q114" s="2"/>
      <c r="R114" s="2"/>
      <c r="S114" s="2"/>
      <c r="T114" s="2"/>
      <c r="U114" s="2"/>
      <c r="V114" s="2"/>
      <c r="W114" s="2"/>
      <c r="X114" s="2"/>
      <c r="Y114" s="2"/>
      <c r="Z114" s="2"/>
    </row>
    <row r="115" spans="1:26" ht="12.75" customHeight="1" x14ac:dyDescent="0.2">
      <c r="A115" s="258"/>
      <c r="B115" s="258"/>
      <c r="C115" s="258"/>
      <c r="D115" s="259"/>
      <c r="E115" s="259"/>
      <c r="F115" s="258"/>
      <c r="G115" s="258"/>
      <c r="H115" s="258"/>
      <c r="I115" s="258"/>
      <c r="J115" s="2"/>
      <c r="K115" s="2"/>
      <c r="L115" s="2"/>
      <c r="M115" s="2"/>
      <c r="N115" s="2"/>
      <c r="O115" s="2"/>
      <c r="P115" s="2"/>
      <c r="Q115" s="2"/>
      <c r="R115" s="2"/>
      <c r="S115" s="2"/>
      <c r="T115" s="2"/>
      <c r="U115" s="2"/>
      <c r="V115" s="2"/>
      <c r="W115" s="2"/>
      <c r="X115" s="2"/>
      <c r="Y115" s="2"/>
      <c r="Z115" s="2"/>
    </row>
    <row r="116" spans="1:26" ht="12.75" customHeight="1" x14ac:dyDescent="0.2">
      <c r="A116" s="258"/>
      <c r="B116" s="258"/>
      <c r="C116" s="258"/>
      <c r="D116" s="259"/>
      <c r="E116" s="259"/>
      <c r="F116" s="258"/>
      <c r="G116" s="258"/>
      <c r="H116" s="258"/>
      <c r="I116" s="258"/>
      <c r="J116" s="2"/>
      <c r="K116" s="2"/>
      <c r="L116" s="2"/>
      <c r="M116" s="2"/>
      <c r="N116" s="2"/>
      <c r="O116" s="2"/>
      <c r="P116" s="2"/>
      <c r="Q116" s="2"/>
      <c r="R116" s="2"/>
      <c r="S116" s="2"/>
      <c r="T116" s="2"/>
      <c r="U116" s="2"/>
      <c r="V116" s="2"/>
      <c r="W116" s="2"/>
      <c r="X116" s="2"/>
      <c r="Y116" s="2"/>
      <c r="Z116" s="2"/>
    </row>
    <row r="117" spans="1:26" ht="12.75" customHeight="1" x14ac:dyDescent="0.2">
      <c r="A117" s="258"/>
      <c r="B117" s="258"/>
      <c r="C117" s="258"/>
      <c r="D117" s="259"/>
      <c r="E117" s="259"/>
      <c r="F117" s="258"/>
      <c r="G117" s="258"/>
      <c r="H117" s="258"/>
      <c r="I117" s="258"/>
      <c r="J117" s="2"/>
      <c r="K117" s="2"/>
      <c r="L117" s="2"/>
      <c r="M117" s="2"/>
      <c r="N117" s="2"/>
      <c r="O117" s="2"/>
      <c r="P117" s="2"/>
      <c r="Q117" s="2"/>
      <c r="R117" s="2"/>
      <c r="S117" s="2"/>
      <c r="T117" s="2"/>
      <c r="U117" s="2"/>
      <c r="V117" s="2"/>
      <c r="W117" s="2"/>
      <c r="X117" s="2"/>
      <c r="Y117" s="2"/>
      <c r="Z117" s="2"/>
    </row>
    <row r="118" spans="1:26" ht="12.75" customHeight="1" x14ac:dyDescent="0.2">
      <c r="A118" s="258"/>
      <c r="B118" s="258"/>
      <c r="C118" s="258"/>
      <c r="D118" s="259"/>
      <c r="E118" s="259"/>
      <c r="F118" s="258"/>
      <c r="G118" s="258"/>
      <c r="H118" s="258"/>
      <c r="I118" s="258"/>
      <c r="J118" s="2"/>
      <c r="K118" s="2"/>
      <c r="L118" s="2"/>
      <c r="M118" s="2"/>
      <c r="N118" s="2"/>
      <c r="O118" s="2"/>
      <c r="P118" s="2"/>
      <c r="Q118" s="2"/>
      <c r="R118" s="2"/>
      <c r="S118" s="2"/>
      <c r="T118" s="2"/>
      <c r="U118" s="2"/>
      <c r="V118" s="2"/>
      <c r="W118" s="2"/>
      <c r="X118" s="2"/>
      <c r="Y118" s="2"/>
      <c r="Z118" s="2"/>
    </row>
    <row r="119" spans="1:26" ht="12.75" customHeight="1" x14ac:dyDescent="0.2">
      <c r="A119" s="258"/>
      <c r="B119" s="258"/>
      <c r="C119" s="258"/>
      <c r="D119" s="259"/>
      <c r="E119" s="259"/>
      <c r="F119" s="258"/>
      <c r="G119" s="258"/>
      <c r="H119" s="258"/>
      <c r="I119" s="258"/>
      <c r="J119" s="2"/>
      <c r="K119" s="2"/>
      <c r="L119" s="2"/>
      <c r="M119" s="2"/>
      <c r="N119" s="2"/>
      <c r="O119" s="2"/>
      <c r="P119" s="2"/>
      <c r="Q119" s="2"/>
      <c r="R119" s="2"/>
      <c r="S119" s="2"/>
      <c r="T119" s="2"/>
      <c r="U119" s="2"/>
      <c r="V119" s="2"/>
      <c r="W119" s="2"/>
      <c r="X119" s="2"/>
      <c r="Y119" s="2"/>
      <c r="Z119" s="2"/>
    </row>
    <row r="120" spans="1:26" ht="12.75" customHeight="1" x14ac:dyDescent="0.2">
      <c r="A120" s="258"/>
      <c r="B120" s="258"/>
      <c r="C120" s="258"/>
      <c r="D120" s="259"/>
      <c r="E120" s="259"/>
      <c r="F120" s="258"/>
      <c r="G120" s="258"/>
      <c r="H120" s="258"/>
      <c r="I120" s="258"/>
      <c r="J120" s="2"/>
      <c r="K120" s="2"/>
      <c r="L120" s="2"/>
      <c r="M120" s="2"/>
      <c r="N120" s="2"/>
      <c r="O120" s="2"/>
      <c r="P120" s="2"/>
      <c r="Q120" s="2"/>
      <c r="R120" s="2"/>
      <c r="S120" s="2"/>
      <c r="T120" s="2"/>
      <c r="U120" s="2"/>
      <c r="V120" s="2"/>
      <c r="W120" s="2"/>
      <c r="X120" s="2"/>
      <c r="Y120" s="2"/>
      <c r="Z120" s="2"/>
    </row>
    <row r="121" spans="1:26" ht="12.75" customHeight="1" x14ac:dyDescent="0.2">
      <c r="A121" s="258"/>
      <c r="B121" s="258"/>
      <c r="C121" s="258"/>
      <c r="D121" s="259"/>
      <c r="E121" s="259"/>
      <c r="F121" s="258"/>
      <c r="G121" s="258"/>
      <c r="H121" s="258"/>
      <c r="I121" s="258"/>
      <c r="J121" s="2"/>
      <c r="K121" s="2"/>
      <c r="L121" s="2"/>
      <c r="M121" s="2"/>
      <c r="N121" s="2"/>
      <c r="O121" s="2"/>
      <c r="P121" s="2"/>
      <c r="Q121" s="2"/>
      <c r="R121" s="2"/>
      <c r="S121" s="2"/>
      <c r="T121" s="2"/>
      <c r="U121" s="2"/>
      <c r="V121" s="2"/>
      <c r="W121" s="2"/>
      <c r="X121" s="2"/>
      <c r="Y121" s="2"/>
      <c r="Z121" s="2"/>
    </row>
    <row r="122" spans="1:26" ht="12.75" customHeight="1" x14ac:dyDescent="0.2">
      <c r="A122" s="258"/>
      <c r="B122" s="258"/>
      <c r="C122" s="258"/>
      <c r="D122" s="259"/>
      <c r="E122" s="259"/>
      <c r="F122" s="258"/>
      <c r="G122" s="258"/>
      <c r="H122" s="258"/>
      <c r="I122" s="258"/>
      <c r="J122" s="2"/>
      <c r="K122" s="2"/>
      <c r="L122" s="2"/>
      <c r="M122" s="2"/>
      <c r="N122" s="2"/>
      <c r="O122" s="2"/>
      <c r="P122" s="2"/>
      <c r="Q122" s="2"/>
      <c r="R122" s="2"/>
      <c r="S122" s="2"/>
      <c r="T122" s="2"/>
      <c r="U122" s="2"/>
      <c r="V122" s="2"/>
      <c r="W122" s="2"/>
      <c r="X122" s="2"/>
      <c r="Y122" s="2"/>
      <c r="Z122" s="2"/>
    </row>
    <row r="123" spans="1:26" ht="12.75" customHeight="1" x14ac:dyDescent="0.2">
      <c r="A123" s="258"/>
      <c r="B123" s="258"/>
      <c r="C123" s="258"/>
      <c r="D123" s="259"/>
      <c r="E123" s="259"/>
      <c r="F123" s="258"/>
      <c r="G123" s="258"/>
      <c r="H123" s="258"/>
      <c r="I123" s="258"/>
      <c r="J123" s="2"/>
      <c r="K123" s="2"/>
      <c r="L123" s="2"/>
      <c r="M123" s="2"/>
      <c r="N123" s="2"/>
      <c r="O123" s="2"/>
      <c r="P123" s="2"/>
      <c r="Q123" s="2"/>
      <c r="R123" s="2"/>
      <c r="S123" s="2"/>
      <c r="T123" s="2"/>
      <c r="U123" s="2"/>
      <c r="V123" s="2"/>
      <c r="W123" s="2"/>
      <c r="X123" s="2"/>
      <c r="Y123" s="2"/>
      <c r="Z123" s="2"/>
    </row>
    <row r="124" spans="1:26" ht="12.75" customHeight="1" x14ac:dyDescent="0.2">
      <c r="A124" s="258"/>
      <c r="B124" s="258"/>
      <c r="C124" s="258"/>
      <c r="D124" s="259"/>
      <c r="E124" s="259"/>
      <c r="F124" s="258"/>
      <c r="G124" s="258"/>
      <c r="H124" s="258"/>
      <c r="I124" s="258"/>
      <c r="J124" s="2"/>
      <c r="K124" s="2"/>
      <c r="L124" s="2"/>
      <c r="M124" s="2"/>
      <c r="N124" s="2"/>
      <c r="O124" s="2"/>
      <c r="P124" s="2"/>
      <c r="Q124" s="2"/>
      <c r="R124" s="2"/>
      <c r="S124" s="2"/>
      <c r="T124" s="2"/>
      <c r="U124" s="2"/>
      <c r="V124" s="2"/>
      <c r="W124" s="2"/>
      <c r="X124" s="2"/>
      <c r="Y124" s="2"/>
      <c r="Z124" s="2"/>
    </row>
    <row r="125" spans="1:26" ht="12.75" customHeight="1" x14ac:dyDescent="0.2">
      <c r="A125" s="258"/>
      <c r="B125" s="258"/>
      <c r="C125" s="258"/>
      <c r="D125" s="259"/>
      <c r="E125" s="259"/>
      <c r="F125" s="258"/>
      <c r="G125" s="258"/>
      <c r="H125" s="258"/>
      <c r="I125" s="258"/>
      <c r="J125" s="2"/>
      <c r="K125" s="2"/>
      <c r="L125" s="2"/>
      <c r="M125" s="2"/>
      <c r="N125" s="2"/>
      <c r="O125" s="2"/>
      <c r="P125" s="2"/>
      <c r="Q125" s="2"/>
      <c r="R125" s="2"/>
      <c r="S125" s="2"/>
      <c r="T125" s="2"/>
      <c r="U125" s="2"/>
      <c r="V125" s="2"/>
      <c r="W125" s="2"/>
      <c r="X125" s="2"/>
      <c r="Y125" s="2"/>
      <c r="Z125" s="2"/>
    </row>
    <row r="126" spans="1:26" ht="12.75" customHeight="1" x14ac:dyDescent="0.2">
      <c r="A126" s="258"/>
      <c r="B126" s="258"/>
      <c r="C126" s="258"/>
      <c r="D126" s="259"/>
      <c r="E126" s="259"/>
      <c r="F126" s="258"/>
      <c r="G126" s="258"/>
      <c r="H126" s="258"/>
      <c r="I126" s="258"/>
      <c r="J126" s="2"/>
      <c r="K126" s="2"/>
      <c r="L126" s="2"/>
      <c r="M126" s="2"/>
      <c r="N126" s="2"/>
      <c r="O126" s="2"/>
      <c r="P126" s="2"/>
      <c r="Q126" s="2"/>
      <c r="R126" s="2"/>
      <c r="S126" s="2"/>
      <c r="T126" s="2"/>
      <c r="U126" s="2"/>
      <c r="V126" s="2"/>
      <c r="W126" s="2"/>
      <c r="X126" s="2"/>
      <c r="Y126" s="2"/>
      <c r="Z126" s="2"/>
    </row>
    <row r="127" spans="1:26" ht="12.75" customHeight="1" x14ac:dyDescent="0.2">
      <c r="A127" s="258"/>
      <c r="B127" s="258"/>
      <c r="C127" s="258"/>
      <c r="D127" s="259"/>
      <c r="E127" s="259"/>
      <c r="F127" s="258"/>
      <c r="G127" s="258"/>
      <c r="H127" s="258"/>
      <c r="I127" s="258"/>
      <c r="J127" s="2"/>
      <c r="K127" s="2"/>
      <c r="L127" s="2"/>
      <c r="M127" s="2"/>
      <c r="N127" s="2"/>
      <c r="O127" s="2"/>
      <c r="P127" s="2"/>
      <c r="Q127" s="2"/>
      <c r="R127" s="2"/>
      <c r="S127" s="2"/>
      <c r="T127" s="2"/>
      <c r="U127" s="2"/>
      <c r="V127" s="2"/>
      <c r="W127" s="2"/>
      <c r="X127" s="2"/>
      <c r="Y127" s="2"/>
      <c r="Z127" s="2"/>
    </row>
    <row r="128" spans="1:26" ht="12.75" customHeight="1" x14ac:dyDescent="0.2">
      <c r="A128" s="258"/>
      <c r="B128" s="258"/>
      <c r="C128" s="258"/>
      <c r="D128" s="259"/>
      <c r="E128" s="259"/>
      <c r="F128" s="258"/>
      <c r="G128" s="258"/>
      <c r="H128" s="258"/>
      <c r="I128" s="258"/>
      <c r="J128" s="2"/>
      <c r="K128" s="2"/>
      <c r="L128" s="2"/>
      <c r="M128" s="2"/>
      <c r="N128" s="2"/>
      <c r="O128" s="2"/>
      <c r="P128" s="2"/>
      <c r="Q128" s="2"/>
      <c r="R128" s="2"/>
      <c r="S128" s="2"/>
      <c r="T128" s="2"/>
      <c r="U128" s="2"/>
      <c r="V128" s="2"/>
      <c r="W128" s="2"/>
      <c r="X128" s="2"/>
      <c r="Y128" s="2"/>
      <c r="Z128" s="2"/>
    </row>
    <row r="129" spans="1:26" ht="12.75" customHeight="1" x14ac:dyDescent="0.2">
      <c r="A129" s="258"/>
      <c r="B129" s="258"/>
      <c r="C129" s="258"/>
      <c r="D129" s="259"/>
      <c r="E129" s="259"/>
      <c r="F129" s="258"/>
      <c r="G129" s="258"/>
      <c r="H129" s="258"/>
      <c r="I129" s="258"/>
      <c r="J129" s="2"/>
      <c r="K129" s="2"/>
      <c r="L129" s="2"/>
      <c r="M129" s="2"/>
      <c r="N129" s="2"/>
      <c r="O129" s="2"/>
      <c r="P129" s="2"/>
      <c r="Q129" s="2"/>
      <c r="R129" s="2"/>
      <c r="S129" s="2"/>
      <c r="T129" s="2"/>
      <c r="U129" s="2"/>
      <c r="V129" s="2"/>
      <c r="W129" s="2"/>
      <c r="X129" s="2"/>
      <c r="Y129" s="2"/>
      <c r="Z129" s="2"/>
    </row>
    <row r="130" spans="1:26" ht="12.75" customHeight="1" x14ac:dyDescent="0.2">
      <c r="A130" s="258"/>
      <c r="B130" s="258"/>
      <c r="C130" s="258"/>
      <c r="D130" s="259"/>
      <c r="E130" s="259"/>
      <c r="F130" s="258"/>
      <c r="G130" s="258"/>
      <c r="H130" s="258"/>
      <c r="I130" s="258"/>
      <c r="J130" s="2"/>
      <c r="K130" s="2"/>
      <c r="L130" s="2"/>
      <c r="M130" s="2"/>
      <c r="N130" s="2"/>
      <c r="O130" s="2"/>
      <c r="P130" s="2"/>
      <c r="Q130" s="2"/>
      <c r="R130" s="2"/>
      <c r="S130" s="2"/>
      <c r="T130" s="2"/>
      <c r="U130" s="2"/>
      <c r="V130" s="2"/>
      <c r="W130" s="2"/>
      <c r="X130" s="2"/>
      <c r="Y130" s="2"/>
      <c r="Z130" s="2"/>
    </row>
    <row r="131" spans="1:26" ht="12.75" customHeight="1" x14ac:dyDescent="0.2">
      <c r="A131" s="258"/>
      <c r="B131" s="258"/>
      <c r="C131" s="258"/>
      <c r="D131" s="259"/>
      <c r="E131" s="259"/>
      <c r="F131" s="258"/>
      <c r="G131" s="258"/>
      <c r="H131" s="258"/>
      <c r="I131" s="258"/>
      <c r="J131" s="2"/>
      <c r="K131" s="2"/>
      <c r="L131" s="2"/>
      <c r="M131" s="2"/>
      <c r="N131" s="2"/>
      <c r="O131" s="2"/>
      <c r="P131" s="2"/>
      <c r="Q131" s="2"/>
      <c r="R131" s="2"/>
      <c r="S131" s="2"/>
      <c r="T131" s="2"/>
      <c r="U131" s="2"/>
      <c r="V131" s="2"/>
      <c r="W131" s="2"/>
      <c r="X131" s="2"/>
      <c r="Y131" s="2"/>
      <c r="Z131" s="2"/>
    </row>
    <row r="132" spans="1:26" ht="12.75" customHeight="1" x14ac:dyDescent="0.2">
      <c r="A132" s="258"/>
      <c r="B132" s="258"/>
      <c r="C132" s="258"/>
      <c r="D132" s="259"/>
      <c r="E132" s="259"/>
      <c r="F132" s="258"/>
      <c r="G132" s="258"/>
      <c r="H132" s="258"/>
      <c r="I132" s="258"/>
      <c r="J132" s="2"/>
      <c r="K132" s="2"/>
      <c r="L132" s="2"/>
      <c r="M132" s="2"/>
      <c r="N132" s="2"/>
      <c r="O132" s="2"/>
      <c r="P132" s="2"/>
      <c r="Q132" s="2"/>
      <c r="R132" s="2"/>
      <c r="S132" s="2"/>
      <c r="T132" s="2"/>
      <c r="U132" s="2"/>
      <c r="V132" s="2"/>
      <c r="W132" s="2"/>
      <c r="X132" s="2"/>
      <c r="Y132" s="2"/>
      <c r="Z132" s="2"/>
    </row>
    <row r="133" spans="1:26" ht="12.75" customHeight="1" x14ac:dyDescent="0.2">
      <c r="A133" s="258"/>
      <c r="B133" s="258"/>
      <c r="C133" s="258"/>
      <c r="D133" s="259"/>
      <c r="E133" s="259"/>
      <c r="F133" s="258"/>
      <c r="G133" s="258"/>
      <c r="H133" s="258"/>
      <c r="I133" s="258"/>
      <c r="J133" s="2"/>
      <c r="K133" s="2"/>
      <c r="L133" s="2"/>
      <c r="M133" s="2"/>
      <c r="N133" s="2"/>
      <c r="O133" s="2"/>
      <c r="P133" s="2"/>
      <c r="Q133" s="2"/>
      <c r="R133" s="2"/>
      <c r="S133" s="2"/>
      <c r="T133" s="2"/>
      <c r="U133" s="2"/>
      <c r="V133" s="2"/>
      <c r="W133" s="2"/>
      <c r="X133" s="2"/>
      <c r="Y133" s="2"/>
      <c r="Z133" s="2"/>
    </row>
    <row r="134" spans="1:26" ht="12.75" customHeight="1" x14ac:dyDescent="0.2">
      <c r="A134" s="258"/>
      <c r="B134" s="258"/>
      <c r="C134" s="258"/>
      <c r="D134" s="259"/>
      <c r="E134" s="259"/>
      <c r="F134" s="258"/>
      <c r="G134" s="258"/>
      <c r="H134" s="258"/>
      <c r="I134" s="258"/>
      <c r="J134" s="2"/>
      <c r="K134" s="2"/>
      <c r="L134" s="2"/>
      <c r="M134" s="2"/>
      <c r="N134" s="2"/>
      <c r="O134" s="2"/>
      <c r="P134" s="2"/>
      <c r="Q134" s="2"/>
      <c r="R134" s="2"/>
      <c r="S134" s="2"/>
      <c r="T134" s="2"/>
      <c r="U134" s="2"/>
      <c r="V134" s="2"/>
      <c r="W134" s="2"/>
      <c r="X134" s="2"/>
      <c r="Y134" s="2"/>
      <c r="Z134" s="2"/>
    </row>
    <row r="135" spans="1:26" ht="12.75" customHeight="1" x14ac:dyDescent="0.2">
      <c r="A135" s="258"/>
      <c r="B135" s="258"/>
      <c r="C135" s="258"/>
      <c r="D135" s="259"/>
      <c r="E135" s="259"/>
      <c r="F135" s="258"/>
      <c r="G135" s="258"/>
      <c r="H135" s="258"/>
      <c r="I135" s="258"/>
      <c r="J135" s="2"/>
      <c r="K135" s="2"/>
      <c r="L135" s="2"/>
      <c r="M135" s="2"/>
      <c r="N135" s="2"/>
      <c r="O135" s="2"/>
      <c r="P135" s="2"/>
      <c r="Q135" s="2"/>
      <c r="R135" s="2"/>
      <c r="S135" s="2"/>
      <c r="T135" s="2"/>
      <c r="U135" s="2"/>
      <c r="V135" s="2"/>
      <c r="W135" s="2"/>
      <c r="X135" s="2"/>
      <c r="Y135" s="2"/>
      <c r="Z135" s="2"/>
    </row>
    <row r="136" spans="1:26" ht="12.75" customHeight="1" x14ac:dyDescent="0.2">
      <c r="A136" s="258"/>
      <c r="B136" s="258"/>
      <c r="C136" s="258"/>
      <c r="D136" s="259"/>
      <c r="E136" s="259"/>
      <c r="F136" s="258"/>
      <c r="G136" s="258"/>
      <c r="H136" s="258"/>
      <c r="I136" s="258"/>
      <c r="J136" s="2"/>
      <c r="K136" s="2"/>
      <c r="L136" s="2"/>
      <c r="M136" s="2"/>
      <c r="N136" s="2"/>
      <c r="O136" s="2"/>
      <c r="P136" s="2"/>
      <c r="Q136" s="2"/>
      <c r="R136" s="2"/>
      <c r="S136" s="2"/>
      <c r="T136" s="2"/>
      <c r="U136" s="2"/>
      <c r="V136" s="2"/>
      <c r="W136" s="2"/>
      <c r="X136" s="2"/>
      <c r="Y136" s="2"/>
      <c r="Z136" s="2"/>
    </row>
    <row r="137" spans="1:26" ht="12.75" customHeight="1" x14ac:dyDescent="0.2">
      <c r="A137" s="258"/>
      <c r="B137" s="258"/>
      <c r="C137" s="258"/>
      <c r="D137" s="259"/>
      <c r="E137" s="259"/>
      <c r="F137" s="258"/>
      <c r="G137" s="258"/>
      <c r="H137" s="258"/>
      <c r="I137" s="258"/>
      <c r="J137" s="2"/>
      <c r="K137" s="2"/>
      <c r="L137" s="2"/>
      <c r="M137" s="2"/>
      <c r="N137" s="2"/>
      <c r="O137" s="2"/>
      <c r="P137" s="2"/>
      <c r="Q137" s="2"/>
      <c r="R137" s="2"/>
      <c r="S137" s="2"/>
      <c r="T137" s="2"/>
      <c r="U137" s="2"/>
      <c r="V137" s="2"/>
      <c r="W137" s="2"/>
      <c r="X137" s="2"/>
      <c r="Y137" s="2"/>
      <c r="Z137" s="2"/>
    </row>
    <row r="138" spans="1:26" ht="12.75" customHeight="1" x14ac:dyDescent="0.2">
      <c r="A138" s="258"/>
      <c r="B138" s="258"/>
      <c r="C138" s="258"/>
      <c r="D138" s="259"/>
      <c r="E138" s="259"/>
      <c r="F138" s="258"/>
      <c r="G138" s="258"/>
      <c r="H138" s="258"/>
      <c r="I138" s="258"/>
      <c r="J138" s="2"/>
      <c r="K138" s="2"/>
      <c r="L138" s="2"/>
      <c r="M138" s="2"/>
      <c r="N138" s="2"/>
      <c r="O138" s="2"/>
      <c r="P138" s="2"/>
      <c r="Q138" s="2"/>
      <c r="R138" s="2"/>
      <c r="S138" s="2"/>
      <c r="T138" s="2"/>
      <c r="U138" s="2"/>
      <c r="V138" s="2"/>
      <c r="W138" s="2"/>
      <c r="X138" s="2"/>
      <c r="Y138" s="2"/>
      <c r="Z138" s="2"/>
    </row>
    <row r="139" spans="1:26" ht="12.75" customHeight="1" x14ac:dyDescent="0.2">
      <c r="A139" s="258"/>
      <c r="B139" s="258"/>
      <c r="C139" s="258"/>
      <c r="D139" s="259"/>
      <c r="E139" s="259"/>
      <c r="F139" s="258"/>
      <c r="G139" s="258"/>
      <c r="H139" s="258"/>
      <c r="I139" s="258"/>
      <c r="J139" s="2"/>
      <c r="K139" s="2"/>
      <c r="L139" s="2"/>
      <c r="M139" s="2"/>
      <c r="N139" s="2"/>
      <c r="O139" s="2"/>
      <c r="P139" s="2"/>
      <c r="Q139" s="2"/>
      <c r="R139" s="2"/>
      <c r="S139" s="2"/>
      <c r="T139" s="2"/>
      <c r="U139" s="2"/>
      <c r="V139" s="2"/>
      <c r="W139" s="2"/>
      <c r="X139" s="2"/>
      <c r="Y139" s="2"/>
      <c r="Z139" s="2"/>
    </row>
    <row r="140" spans="1:26" ht="12.75" customHeight="1" x14ac:dyDescent="0.2">
      <c r="A140" s="258"/>
      <c r="B140" s="258"/>
      <c r="C140" s="258"/>
      <c r="D140" s="259"/>
      <c r="E140" s="259"/>
      <c r="F140" s="258"/>
      <c r="G140" s="258"/>
      <c r="H140" s="258"/>
      <c r="I140" s="258"/>
      <c r="J140" s="2"/>
      <c r="K140" s="2"/>
      <c r="L140" s="2"/>
      <c r="M140" s="2"/>
      <c r="N140" s="2"/>
      <c r="O140" s="2"/>
      <c r="P140" s="2"/>
      <c r="Q140" s="2"/>
      <c r="R140" s="2"/>
      <c r="S140" s="2"/>
      <c r="T140" s="2"/>
      <c r="U140" s="2"/>
      <c r="V140" s="2"/>
      <c r="W140" s="2"/>
      <c r="X140" s="2"/>
      <c r="Y140" s="2"/>
      <c r="Z140" s="2"/>
    </row>
    <row r="141" spans="1:26" ht="12.75" customHeight="1" x14ac:dyDescent="0.2">
      <c r="A141" s="258"/>
      <c r="B141" s="258"/>
      <c r="C141" s="258"/>
      <c r="D141" s="259"/>
      <c r="E141" s="259"/>
      <c r="F141" s="258"/>
      <c r="G141" s="258"/>
      <c r="H141" s="258"/>
      <c r="I141" s="258"/>
      <c r="J141" s="2"/>
      <c r="K141" s="2"/>
      <c r="L141" s="2"/>
      <c r="M141" s="2"/>
      <c r="N141" s="2"/>
      <c r="O141" s="2"/>
      <c r="P141" s="2"/>
      <c r="Q141" s="2"/>
      <c r="R141" s="2"/>
      <c r="S141" s="2"/>
      <c r="T141" s="2"/>
      <c r="U141" s="2"/>
      <c r="V141" s="2"/>
      <c r="W141" s="2"/>
      <c r="X141" s="2"/>
      <c r="Y141" s="2"/>
      <c r="Z141" s="2"/>
    </row>
    <row r="142" spans="1:26" ht="12.75" customHeight="1" x14ac:dyDescent="0.2">
      <c r="A142" s="258"/>
      <c r="B142" s="258"/>
      <c r="C142" s="258"/>
      <c r="D142" s="259"/>
      <c r="E142" s="259"/>
      <c r="F142" s="258"/>
      <c r="G142" s="258"/>
      <c r="H142" s="258"/>
      <c r="I142" s="258"/>
      <c r="J142" s="2"/>
      <c r="K142" s="2"/>
      <c r="L142" s="2"/>
      <c r="M142" s="2"/>
      <c r="N142" s="2"/>
      <c r="O142" s="2"/>
      <c r="P142" s="2"/>
      <c r="Q142" s="2"/>
      <c r="R142" s="2"/>
      <c r="S142" s="2"/>
      <c r="T142" s="2"/>
      <c r="U142" s="2"/>
      <c r="V142" s="2"/>
      <c r="W142" s="2"/>
      <c r="X142" s="2"/>
      <c r="Y142" s="2"/>
      <c r="Z142" s="2"/>
    </row>
    <row r="143" spans="1:26" ht="12.75" customHeight="1" x14ac:dyDescent="0.2">
      <c r="A143" s="258"/>
      <c r="B143" s="258"/>
      <c r="C143" s="258"/>
      <c r="D143" s="259"/>
      <c r="E143" s="259"/>
      <c r="F143" s="258"/>
      <c r="G143" s="258"/>
      <c r="H143" s="258"/>
      <c r="I143" s="258"/>
      <c r="J143" s="2"/>
      <c r="K143" s="2"/>
      <c r="L143" s="2"/>
      <c r="M143" s="2"/>
      <c r="N143" s="2"/>
      <c r="O143" s="2"/>
      <c r="P143" s="2"/>
      <c r="Q143" s="2"/>
      <c r="R143" s="2"/>
      <c r="S143" s="2"/>
      <c r="T143" s="2"/>
      <c r="U143" s="2"/>
      <c r="V143" s="2"/>
      <c r="W143" s="2"/>
      <c r="X143" s="2"/>
      <c r="Y143" s="2"/>
      <c r="Z143" s="2"/>
    </row>
    <row r="144" spans="1:26" ht="12.75" customHeight="1" x14ac:dyDescent="0.2">
      <c r="A144" s="258"/>
      <c r="B144" s="258"/>
      <c r="C144" s="258"/>
      <c r="D144" s="259"/>
      <c r="E144" s="259"/>
      <c r="F144" s="258"/>
      <c r="G144" s="258"/>
      <c r="H144" s="258"/>
      <c r="I144" s="258"/>
      <c r="J144" s="2"/>
      <c r="K144" s="2"/>
      <c r="L144" s="2"/>
      <c r="M144" s="2"/>
      <c r="N144" s="2"/>
      <c r="O144" s="2"/>
      <c r="P144" s="2"/>
      <c r="Q144" s="2"/>
      <c r="R144" s="2"/>
      <c r="S144" s="2"/>
      <c r="T144" s="2"/>
      <c r="U144" s="2"/>
      <c r="V144" s="2"/>
      <c r="W144" s="2"/>
      <c r="X144" s="2"/>
      <c r="Y144" s="2"/>
      <c r="Z144" s="2"/>
    </row>
    <row r="145" spans="1:26" ht="12.75" customHeight="1" x14ac:dyDescent="0.2">
      <c r="A145" s="258"/>
      <c r="B145" s="258"/>
      <c r="C145" s="258"/>
      <c r="D145" s="259"/>
      <c r="E145" s="259"/>
      <c r="F145" s="258"/>
      <c r="G145" s="258"/>
      <c r="H145" s="258"/>
      <c r="I145" s="258"/>
      <c r="J145" s="2"/>
      <c r="K145" s="2"/>
      <c r="L145" s="2"/>
      <c r="M145" s="2"/>
      <c r="N145" s="2"/>
      <c r="O145" s="2"/>
      <c r="P145" s="2"/>
      <c r="Q145" s="2"/>
      <c r="R145" s="2"/>
      <c r="S145" s="2"/>
      <c r="T145" s="2"/>
      <c r="U145" s="2"/>
      <c r="V145" s="2"/>
      <c r="W145" s="2"/>
      <c r="X145" s="2"/>
      <c r="Y145" s="2"/>
      <c r="Z145" s="2"/>
    </row>
    <row r="146" spans="1:26" ht="12.75" customHeight="1" x14ac:dyDescent="0.2">
      <c r="A146" s="258"/>
      <c r="B146" s="258"/>
      <c r="C146" s="258"/>
      <c r="D146" s="259"/>
      <c r="E146" s="259"/>
      <c r="F146" s="258"/>
      <c r="G146" s="258"/>
      <c r="H146" s="258"/>
      <c r="I146" s="258"/>
      <c r="J146" s="2"/>
      <c r="K146" s="2"/>
      <c r="L146" s="2"/>
      <c r="M146" s="2"/>
      <c r="N146" s="2"/>
      <c r="O146" s="2"/>
      <c r="P146" s="2"/>
      <c r="Q146" s="2"/>
      <c r="R146" s="2"/>
      <c r="S146" s="2"/>
      <c r="T146" s="2"/>
      <c r="U146" s="2"/>
      <c r="V146" s="2"/>
      <c r="W146" s="2"/>
      <c r="X146" s="2"/>
      <c r="Y146" s="2"/>
      <c r="Z146" s="2"/>
    </row>
    <row r="147" spans="1:26" ht="12.75" customHeight="1" x14ac:dyDescent="0.2">
      <c r="A147" s="258"/>
      <c r="B147" s="258"/>
      <c r="C147" s="258"/>
      <c r="D147" s="259"/>
      <c r="E147" s="259"/>
      <c r="F147" s="258"/>
      <c r="G147" s="258"/>
      <c r="H147" s="258"/>
      <c r="I147" s="258"/>
      <c r="J147" s="2"/>
      <c r="K147" s="2"/>
      <c r="L147" s="2"/>
      <c r="M147" s="2"/>
      <c r="N147" s="2"/>
      <c r="O147" s="2"/>
      <c r="P147" s="2"/>
      <c r="Q147" s="2"/>
      <c r="R147" s="2"/>
      <c r="S147" s="2"/>
      <c r="T147" s="2"/>
      <c r="U147" s="2"/>
      <c r="V147" s="2"/>
      <c r="W147" s="2"/>
      <c r="X147" s="2"/>
      <c r="Y147" s="2"/>
      <c r="Z147" s="2"/>
    </row>
    <row r="148" spans="1:26" ht="12.75" customHeight="1" x14ac:dyDescent="0.2">
      <c r="A148" s="258"/>
      <c r="B148" s="258"/>
      <c r="C148" s="258"/>
      <c r="D148" s="259"/>
      <c r="E148" s="259"/>
      <c r="F148" s="258"/>
      <c r="G148" s="258"/>
      <c r="H148" s="258"/>
      <c r="I148" s="258"/>
      <c r="J148" s="2"/>
      <c r="K148" s="2"/>
      <c r="L148" s="2"/>
      <c r="M148" s="2"/>
      <c r="N148" s="2"/>
      <c r="O148" s="2"/>
      <c r="P148" s="2"/>
      <c r="Q148" s="2"/>
      <c r="R148" s="2"/>
      <c r="S148" s="2"/>
      <c r="T148" s="2"/>
      <c r="U148" s="2"/>
      <c r="V148" s="2"/>
      <c r="W148" s="2"/>
      <c r="X148" s="2"/>
      <c r="Y148" s="2"/>
      <c r="Z148" s="2"/>
    </row>
    <row r="149" spans="1:26" ht="12.75" customHeight="1" x14ac:dyDescent="0.2">
      <c r="A149" s="258"/>
      <c r="B149" s="258"/>
      <c r="C149" s="258"/>
      <c r="D149" s="259"/>
      <c r="E149" s="259"/>
      <c r="F149" s="258"/>
      <c r="G149" s="258"/>
      <c r="H149" s="258"/>
      <c r="I149" s="258"/>
      <c r="J149" s="2"/>
      <c r="K149" s="2"/>
      <c r="L149" s="2"/>
      <c r="M149" s="2"/>
      <c r="N149" s="2"/>
      <c r="O149" s="2"/>
      <c r="P149" s="2"/>
      <c r="Q149" s="2"/>
      <c r="R149" s="2"/>
      <c r="S149" s="2"/>
      <c r="T149" s="2"/>
      <c r="U149" s="2"/>
      <c r="V149" s="2"/>
      <c r="W149" s="2"/>
      <c r="X149" s="2"/>
      <c r="Y149" s="2"/>
      <c r="Z149" s="2"/>
    </row>
    <row r="150" spans="1:26" ht="12.75" customHeight="1" x14ac:dyDescent="0.2">
      <c r="A150" s="258"/>
      <c r="B150" s="258"/>
      <c r="C150" s="258"/>
      <c r="D150" s="259"/>
      <c r="E150" s="259"/>
      <c r="F150" s="258"/>
      <c r="G150" s="258"/>
      <c r="H150" s="258"/>
      <c r="I150" s="258"/>
      <c r="J150" s="2"/>
      <c r="K150" s="2"/>
      <c r="L150" s="2"/>
      <c r="M150" s="2"/>
      <c r="N150" s="2"/>
      <c r="O150" s="2"/>
      <c r="P150" s="2"/>
      <c r="Q150" s="2"/>
      <c r="R150" s="2"/>
      <c r="S150" s="2"/>
      <c r="T150" s="2"/>
      <c r="U150" s="2"/>
      <c r="V150" s="2"/>
      <c r="W150" s="2"/>
      <c r="X150" s="2"/>
      <c r="Y150" s="2"/>
      <c r="Z150" s="2"/>
    </row>
    <row r="151" spans="1:26" ht="12.75" customHeight="1" x14ac:dyDescent="0.2">
      <c r="A151" s="258"/>
      <c r="B151" s="258"/>
      <c r="C151" s="258"/>
      <c r="D151" s="259"/>
      <c r="E151" s="259"/>
      <c r="F151" s="258"/>
      <c r="G151" s="258"/>
      <c r="H151" s="258"/>
      <c r="I151" s="258"/>
      <c r="J151" s="2"/>
      <c r="K151" s="2"/>
      <c r="L151" s="2"/>
      <c r="M151" s="2"/>
      <c r="N151" s="2"/>
      <c r="O151" s="2"/>
      <c r="P151" s="2"/>
      <c r="Q151" s="2"/>
      <c r="R151" s="2"/>
      <c r="S151" s="2"/>
      <c r="T151" s="2"/>
      <c r="U151" s="2"/>
      <c r="V151" s="2"/>
      <c r="W151" s="2"/>
      <c r="X151" s="2"/>
      <c r="Y151" s="2"/>
      <c r="Z151" s="2"/>
    </row>
    <row r="152" spans="1:26" ht="12.75" customHeight="1" x14ac:dyDescent="0.2">
      <c r="A152" s="258"/>
      <c r="B152" s="258"/>
      <c r="C152" s="258"/>
      <c r="D152" s="259"/>
      <c r="E152" s="259"/>
      <c r="F152" s="258"/>
      <c r="G152" s="258"/>
      <c r="H152" s="258"/>
      <c r="I152" s="258"/>
      <c r="J152" s="2"/>
      <c r="K152" s="2"/>
      <c r="L152" s="2"/>
      <c r="M152" s="2"/>
      <c r="N152" s="2"/>
      <c r="O152" s="2"/>
      <c r="P152" s="2"/>
      <c r="Q152" s="2"/>
      <c r="R152" s="2"/>
      <c r="S152" s="2"/>
      <c r="T152" s="2"/>
      <c r="U152" s="2"/>
      <c r="V152" s="2"/>
      <c r="W152" s="2"/>
      <c r="X152" s="2"/>
      <c r="Y152" s="2"/>
      <c r="Z152" s="2"/>
    </row>
    <row r="153" spans="1:26" ht="12.75" customHeight="1" x14ac:dyDescent="0.2">
      <c r="A153" s="258"/>
      <c r="B153" s="258"/>
      <c r="C153" s="258"/>
      <c r="D153" s="259"/>
      <c r="E153" s="259"/>
      <c r="F153" s="258"/>
      <c r="G153" s="258"/>
      <c r="H153" s="258"/>
      <c r="I153" s="258"/>
      <c r="J153" s="2"/>
      <c r="K153" s="2"/>
      <c r="L153" s="2"/>
      <c r="M153" s="2"/>
      <c r="N153" s="2"/>
      <c r="O153" s="2"/>
      <c r="P153" s="2"/>
      <c r="Q153" s="2"/>
      <c r="R153" s="2"/>
      <c r="S153" s="2"/>
      <c r="T153" s="2"/>
      <c r="U153" s="2"/>
      <c r="V153" s="2"/>
      <c r="W153" s="2"/>
      <c r="X153" s="2"/>
      <c r="Y153" s="2"/>
      <c r="Z153" s="2"/>
    </row>
    <row r="154" spans="1:26" ht="12.75" customHeight="1" x14ac:dyDescent="0.2">
      <c r="A154" s="258"/>
      <c r="B154" s="258"/>
      <c r="C154" s="258"/>
      <c r="D154" s="259"/>
      <c r="E154" s="259"/>
      <c r="F154" s="258"/>
      <c r="G154" s="258"/>
      <c r="H154" s="258"/>
      <c r="I154" s="258"/>
      <c r="J154" s="2"/>
      <c r="K154" s="2"/>
      <c r="L154" s="2"/>
      <c r="M154" s="2"/>
      <c r="N154" s="2"/>
      <c r="O154" s="2"/>
      <c r="P154" s="2"/>
      <c r="Q154" s="2"/>
      <c r="R154" s="2"/>
      <c r="S154" s="2"/>
      <c r="T154" s="2"/>
      <c r="U154" s="2"/>
      <c r="V154" s="2"/>
      <c r="W154" s="2"/>
      <c r="X154" s="2"/>
      <c r="Y154" s="2"/>
      <c r="Z154" s="2"/>
    </row>
    <row r="155" spans="1:26" ht="12.75" customHeight="1" x14ac:dyDescent="0.2">
      <c r="A155" s="258"/>
      <c r="B155" s="258"/>
      <c r="C155" s="258"/>
      <c r="D155" s="259"/>
      <c r="E155" s="259"/>
      <c r="F155" s="258"/>
      <c r="G155" s="258"/>
      <c r="H155" s="258"/>
      <c r="I155" s="258"/>
      <c r="J155" s="2"/>
      <c r="K155" s="2"/>
      <c r="L155" s="2"/>
      <c r="M155" s="2"/>
      <c r="N155" s="2"/>
      <c r="O155" s="2"/>
      <c r="P155" s="2"/>
      <c r="Q155" s="2"/>
      <c r="R155" s="2"/>
      <c r="S155" s="2"/>
      <c r="T155" s="2"/>
      <c r="U155" s="2"/>
      <c r="V155" s="2"/>
      <c r="W155" s="2"/>
      <c r="X155" s="2"/>
      <c r="Y155" s="2"/>
      <c r="Z155" s="2"/>
    </row>
    <row r="156" spans="1:26" ht="12.75" customHeight="1" x14ac:dyDescent="0.2">
      <c r="A156" s="258"/>
      <c r="B156" s="258"/>
      <c r="C156" s="258"/>
      <c r="D156" s="259"/>
      <c r="E156" s="259"/>
      <c r="F156" s="258"/>
      <c r="G156" s="258"/>
      <c r="H156" s="258"/>
      <c r="I156" s="258"/>
      <c r="J156" s="2"/>
      <c r="K156" s="2"/>
      <c r="L156" s="2"/>
      <c r="M156" s="2"/>
      <c r="N156" s="2"/>
      <c r="O156" s="2"/>
      <c r="P156" s="2"/>
      <c r="Q156" s="2"/>
      <c r="R156" s="2"/>
      <c r="S156" s="2"/>
      <c r="T156" s="2"/>
      <c r="U156" s="2"/>
      <c r="V156" s="2"/>
      <c r="W156" s="2"/>
      <c r="X156" s="2"/>
      <c r="Y156" s="2"/>
      <c r="Z156" s="2"/>
    </row>
    <row r="157" spans="1:26" ht="12.75" customHeight="1" x14ac:dyDescent="0.2">
      <c r="A157" s="258"/>
      <c r="B157" s="258"/>
      <c r="C157" s="258"/>
      <c r="D157" s="259"/>
      <c r="E157" s="259"/>
      <c r="F157" s="258"/>
      <c r="G157" s="258"/>
      <c r="H157" s="258"/>
      <c r="I157" s="258"/>
      <c r="J157" s="2"/>
      <c r="K157" s="2"/>
      <c r="L157" s="2"/>
      <c r="M157" s="2"/>
      <c r="N157" s="2"/>
      <c r="O157" s="2"/>
      <c r="P157" s="2"/>
      <c r="Q157" s="2"/>
      <c r="R157" s="2"/>
      <c r="S157" s="2"/>
      <c r="T157" s="2"/>
      <c r="U157" s="2"/>
      <c r="V157" s="2"/>
      <c r="W157" s="2"/>
      <c r="X157" s="2"/>
      <c r="Y157" s="2"/>
      <c r="Z157" s="2"/>
    </row>
    <row r="158" spans="1:26" ht="12.75" customHeight="1" x14ac:dyDescent="0.2">
      <c r="A158" s="258"/>
      <c r="B158" s="258"/>
      <c r="C158" s="258"/>
      <c r="D158" s="259"/>
      <c r="E158" s="259"/>
      <c r="F158" s="258"/>
      <c r="G158" s="258"/>
      <c r="H158" s="258"/>
      <c r="I158" s="258"/>
      <c r="J158" s="2"/>
      <c r="K158" s="2"/>
      <c r="L158" s="2"/>
      <c r="M158" s="2"/>
      <c r="N158" s="2"/>
      <c r="O158" s="2"/>
      <c r="P158" s="2"/>
      <c r="Q158" s="2"/>
      <c r="R158" s="2"/>
      <c r="S158" s="2"/>
      <c r="T158" s="2"/>
      <c r="U158" s="2"/>
      <c r="V158" s="2"/>
      <c r="W158" s="2"/>
      <c r="X158" s="2"/>
      <c r="Y158" s="2"/>
      <c r="Z158" s="2"/>
    </row>
    <row r="159" spans="1:26" ht="12.75" customHeight="1" x14ac:dyDescent="0.2">
      <c r="A159" s="258"/>
      <c r="B159" s="258"/>
      <c r="C159" s="258"/>
      <c r="D159" s="259"/>
      <c r="E159" s="259"/>
      <c r="F159" s="258"/>
      <c r="G159" s="258"/>
      <c r="H159" s="258"/>
      <c r="I159" s="258"/>
      <c r="J159" s="2"/>
      <c r="K159" s="2"/>
      <c r="L159" s="2"/>
      <c r="M159" s="2"/>
      <c r="N159" s="2"/>
      <c r="O159" s="2"/>
      <c r="P159" s="2"/>
      <c r="Q159" s="2"/>
      <c r="R159" s="2"/>
      <c r="S159" s="2"/>
      <c r="T159" s="2"/>
      <c r="U159" s="2"/>
      <c r="V159" s="2"/>
      <c r="W159" s="2"/>
      <c r="X159" s="2"/>
      <c r="Y159" s="2"/>
      <c r="Z159" s="2"/>
    </row>
    <row r="160" spans="1:26" ht="12.75" customHeight="1" x14ac:dyDescent="0.2">
      <c r="A160" s="258"/>
      <c r="B160" s="258"/>
      <c r="C160" s="258"/>
      <c r="D160" s="259"/>
      <c r="E160" s="259"/>
      <c r="F160" s="258"/>
      <c r="G160" s="258"/>
      <c r="H160" s="258"/>
      <c r="I160" s="258"/>
      <c r="J160" s="2"/>
      <c r="K160" s="2"/>
      <c r="L160" s="2"/>
      <c r="M160" s="2"/>
      <c r="N160" s="2"/>
      <c r="O160" s="2"/>
      <c r="P160" s="2"/>
      <c r="Q160" s="2"/>
      <c r="R160" s="2"/>
      <c r="S160" s="2"/>
      <c r="T160" s="2"/>
      <c r="U160" s="2"/>
      <c r="V160" s="2"/>
      <c r="W160" s="2"/>
      <c r="X160" s="2"/>
      <c r="Y160" s="2"/>
      <c r="Z160" s="2"/>
    </row>
    <row r="161" spans="1:26" ht="12.75" customHeight="1" x14ac:dyDescent="0.2">
      <c r="A161" s="258"/>
      <c r="B161" s="258"/>
      <c r="C161" s="258"/>
      <c r="D161" s="259"/>
      <c r="E161" s="259"/>
      <c r="F161" s="258"/>
      <c r="G161" s="258"/>
      <c r="H161" s="258"/>
      <c r="I161" s="258"/>
      <c r="J161" s="2"/>
      <c r="K161" s="2"/>
      <c r="L161" s="2"/>
      <c r="M161" s="2"/>
      <c r="N161" s="2"/>
      <c r="O161" s="2"/>
      <c r="P161" s="2"/>
      <c r="Q161" s="2"/>
      <c r="R161" s="2"/>
      <c r="S161" s="2"/>
      <c r="T161" s="2"/>
      <c r="U161" s="2"/>
      <c r="V161" s="2"/>
      <c r="W161" s="2"/>
      <c r="X161" s="2"/>
      <c r="Y161" s="2"/>
      <c r="Z161" s="2"/>
    </row>
    <row r="162" spans="1:26" ht="12.75" customHeight="1" x14ac:dyDescent="0.2">
      <c r="A162" s="258"/>
      <c r="B162" s="258"/>
      <c r="C162" s="258"/>
      <c r="D162" s="259"/>
      <c r="E162" s="259"/>
      <c r="F162" s="258"/>
      <c r="G162" s="258"/>
      <c r="H162" s="258"/>
      <c r="I162" s="258"/>
      <c r="J162" s="2"/>
      <c r="K162" s="2"/>
      <c r="L162" s="2"/>
      <c r="M162" s="2"/>
      <c r="N162" s="2"/>
      <c r="O162" s="2"/>
      <c r="P162" s="2"/>
      <c r="Q162" s="2"/>
      <c r="R162" s="2"/>
      <c r="S162" s="2"/>
      <c r="T162" s="2"/>
      <c r="U162" s="2"/>
      <c r="V162" s="2"/>
      <c r="W162" s="2"/>
      <c r="X162" s="2"/>
      <c r="Y162" s="2"/>
      <c r="Z162" s="2"/>
    </row>
    <row r="163" spans="1:26" ht="12.75" customHeight="1" x14ac:dyDescent="0.2">
      <c r="A163" s="258"/>
      <c r="B163" s="258"/>
      <c r="C163" s="258"/>
      <c r="D163" s="259"/>
      <c r="E163" s="259"/>
      <c r="F163" s="258"/>
      <c r="G163" s="258"/>
      <c r="H163" s="258"/>
      <c r="I163" s="258"/>
      <c r="J163" s="2"/>
      <c r="K163" s="2"/>
      <c r="L163" s="2"/>
      <c r="M163" s="2"/>
      <c r="N163" s="2"/>
      <c r="O163" s="2"/>
      <c r="P163" s="2"/>
      <c r="Q163" s="2"/>
      <c r="R163" s="2"/>
      <c r="S163" s="2"/>
      <c r="T163" s="2"/>
      <c r="U163" s="2"/>
      <c r="V163" s="2"/>
      <c r="W163" s="2"/>
      <c r="X163" s="2"/>
      <c r="Y163" s="2"/>
      <c r="Z163" s="2"/>
    </row>
    <row r="164" spans="1:26" ht="12.75" customHeight="1" x14ac:dyDescent="0.2">
      <c r="A164" s="258"/>
      <c r="B164" s="258"/>
      <c r="C164" s="258"/>
      <c r="D164" s="259"/>
      <c r="E164" s="259"/>
      <c r="F164" s="258"/>
      <c r="G164" s="258"/>
      <c r="H164" s="258"/>
      <c r="I164" s="258"/>
      <c r="J164" s="2"/>
      <c r="K164" s="2"/>
      <c r="L164" s="2"/>
      <c r="M164" s="2"/>
      <c r="N164" s="2"/>
      <c r="O164" s="2"/>
      <c r="P164" s="2"/>
      <c r="Q164" s="2"/>
      <c r="R164" s="2"/>
      <c r="S164" s="2"/>
      <c r="T164" s="2"/>
      <c r="U164" s="2"/>
      <c r="V164" s="2"/>
      <c r="W164" s="2"/>
      <c r="X164" s="2"/>
      <c r="Y164" s="2"/>
      <c r="Z164" s="2"/>
    </row>
    <row r="165" spans="1:26" ht="12.75" customHeight="1" x14ac:dyDescent="0.2">
      <c r="A165" s="258"/>
      <c r="B165" s="258"/>
      <c r="C165" s="258"/>
      <c r="D165" s="259"/>
      <c r="E165" s="259"/>
      <c r="F165" s="258"/>
      <c r="G165" s="258"/>
      <c r="H165" s="258"/>
      <c r="I165" s="258"/>
      <c r="J165" s="2"/>
      <c r="K165" s="2"/>
      <c r="L165" s="2"/>
      <c r="M165" s="2"/>
      <c r="N165" s="2"/>
      <c r="O165" s="2"/>
      <c r="P165" s="2"/>
      <c r="Q165" s="2"/>
      <c r="R165" s="2"/>
      <c r="S165" s="2"/>
      <c r="T165" s="2"/>
      <c r="U165" s="2"/>
      <c r="V165" s="2"/>
      <c r="W165" s="2"/>
      <c r="X165" s="2"/>
      <c r="Y165" s="2"/>
      <c r="Z165" s="2"/>
    </row>
    <row r="166" spans="1:26" ht="12.75" customHeight="1" x14ac:dyDescent="0.2">
      <c r="A166" s="258"/>
      <c r="B166" s="258"/>
      <c r="C166" s="258"/>
      <c r="D166" s="259"/>
      <c r="E166" s="259"/>
      <c r="F166" s="258"/>
      <c r="G166" s="258"/>
      <c r="H166" s="258"/>
      <c r="I166" s="258"/>
      <c r="J166" s="2"/>
      <c r="K166" s="2"/>
      <c r="L166" s="2"/>
      <c r="M166" s="2"/>
      <c r="N166" s="2"/>
      <c r="O166" s="2"/>
      <c r="P166" s="2"/>
      <c r="Q166" s="2"/>
      <c r="R166" s="2"/>
      <c r="S166" s="2"/>
      <c r="T166" s="2"/>
      <c r="U166" s="2"/>
      <c r="V166" s="2"/>
      <c r="W166" s="2"/>
      <c r="X166" s="2"/>
      <c r="Y166" s="2"/>
      <c r="Z166" s="2"/>
    </row>
    <row r="167" spans="1:26" ht="12.75" customHeight="1" x14ac:dyDescent="0.2">
      <c r="A167" s="258"/>
      <c r="B167" s="258"/>
      <c r="C167" s="258"/>
      <c r="D167" s="259"/>
      <c r="E167" s="259"/>
      <c r="F167" s="258"/>
      <c r="G167" s="258"/>
      <c r="H167" s="258"/>
      <c r="I167" s="258"/>
      <c r="J167" s="2"/>
      <c r="K167" s="2"/>
      <c r="L167" s="2"/>
      <c r="M167" s="2"/>
      <c r="N167" s="2"/>
      <c r="O167" s="2"/>
      <c r="P167" s="2"/>
      <c r="Q167" s="2"/>
      <c r="R167" s="2"/>
      <c r="S167" s="2"/>
      <c r="T167" s="2"/>
      <c r="U167" s="2"/>
      <c r="V167" s="2"/>
      <c r="W167" s="2"/>
      <c r="X167" s="2"/>
      <c r="Y167" s="2"/>
      <c r="Z167" s="2"/>
    </row>
    <row r="168" spans="1:26" ht="12.75" customHeight="1" x14ac:dyDescent="0.2">
      <c r="A168" s="258"/>
      <c r="B168" s="258"/>
      <c r="C168" s="258"/>
      <c r="D168" s="259"/>
      <c r="E168" s="259"/>
      <c r="F168" s="258"/>
      <c r="G168" s="258"/>
      <c r="H168" s="258"/>
      <c r="I168" s="258"/>
      <c r="J168" s="2"/>
      <c r="K168" s="2"/>
      <c r="L168" s="2"/>
      <c r="M168" s="2"/>
      <c r="N168" s="2"/>
      <c r="O168" s="2"/>
      <c r="P168" s="2"/>
      <c r="Q168" s="2"/>
      <c r="R168" s="2"/>
      <c r="S168" s="2"/>
      <c r="T168" s="2"/>
      <c r="U168" s="2"/>
      <c r="V168" s="2"/>
      <c r="W168" s="2"/>
      <c r="X168" s="2"/>
      <c r="Y168" s="2"/>
      <c r="Z168" s="2"/>
    </row>
    <row r="169" spans="1:26" ht="12.75" customHeight="1" x14ac:dyDescent="0.2">
      <c r="A169" s="258"/>
      <c r="B169" s="258"/>
      <c r="C169" s="258"/>
      <c r="D169" s="259"/>
      <c r="E169" s="259"/>
      <c r="F169" s="258"/>
      <c r="G169" s="258"/>
      <c r="H169" s="258"/>
      <c r="I169" s="258"/>
      <c r="J169" s="2"/>
      <c r="K169" s="2"/>
      <c r="L169" s="2"/>
      <c r="M169" s="2"/>
      <c r="N169" s="2"/>
      <c r="O169" s="2"/>
      <c r="P169" s="2"/>
      <c r="Q169" s="2"/>
      <c r="R169" s="2"/>
      <c r="S169" s="2"/>
      <c r="T169" s="2"/>
      <c r="U169" s="2"/>
      <c r="V169" s="2"/>
      <c r="W169" s="2"/>
      <c r="X169" s="2"/>
      <c r="Y169" s="2"/>
      <c r="Z169" s="2"/>
    </row>
    <row r="170" spans="1:26" ht="12.75" customHeight="1" x14ac:dyDescent="0.2">
      <c r="A170" s="258"/>
      <c r="B170" s="258"/>
      <c r="C170" s="258"/>
      <c r="D170" s="259"/>
      <c r="E170" s="259"/>
      <c r="F170" s="258"/>
      <c r="G170" s="258"/>
      <c r="H170" s="258"/>
      <c r="I170" s="258"/>
      <c r="J170" s="2"/>
      <c r="K170" s="2"/>
      <c r="L170" s="2"/>
      <c r="M170" s="2"/>
      <c r="N170" s="2"/>
      <c r="O170" s="2"/>
      <c r="P170" s="2"/>
      <c r="Q170" s="2"/>
      <c r="R170" s="2"/>
      <c r="S170" s="2"/>
      <c r="T170" s="2"/>
      <c r="U170" s="2"/>
      <c r="V170" s="2"/>
      <c r="W170" s="2"/>
      <c r="X170" s="2"/>
      <c r="Y170" s="2"/>
      <c r="Z170" s="2"/>
    </row>
    <row r="171" spans="1:26" ht="12.75" customHeight="1" x14ac:dyDescent="0.2">
      <c r="A171" s="258"/>
      <c r="B171" s="258"/>
      <c r="C171" s="258"/>
      <c r="D171" s="259"/>
      <c r="E171" s="259"/>
      <c r="F171" s="258"/>
      <c r="G171" s="258"/>
      <c r="H171" s="258"/>
      <c r="I171" s="258"/>
      <c r="J171" s="2"/>
      <c r="K171" s="2"/>
      <c r="L171" s="2"/>
      <c r="M171" s="2"/>
      <c r="N171" s="2"/>
      <c r="O171" s="2"/>
      <c r="P171" s="2"/>
      <c r="Q171" s="2"/>
      <c r="R171" s="2"/>
      <c r="S171" s="2"/>
      <c r="T171" s="2"/>
      <c r="U171" s="2"/>
      <c r="V171" s="2"/>
      <c r="W171" s="2"/>
      <c r="X171" s="2"/>
      <c r="Y171" s="2"/>
      <c r="Z171" s="2"/>
    </row>
    <row r="172" spans="1:26" ht="12.75" customHeight="1" x14ac:dyDescent="0.2">
      <c r="A172" s="258"/>
      <c r="B172" s="258"/>
      <c r="C172" s="258"/>
      <c r="D172" s="259"/>
      <c r="E172" s="259"/>
      <c r="F172" s="258"/>
      <c r="G172" s="258"/>
      <c r="H172" s="258"/>
      <c r="I172" s="258"/>
      <c r="J172" s="2"/>
      <c r="K172" s="2"/>
      <c r="L172" s="2"/>
      <c r="M172" s="2"/>
      <c r="N172" s="2"/>
      <c r="O172" s="2"/>
      <c r="P172" s="2"/>
      <c r="Q172" s="2"/>
      <c r="R172" s="2"/>
      <c r="S172" s="2"/>
      <c r="T172" s="2"/>
      <c r="U172" s="2"/>
      <c r="V172" s="2"/>
      <c r="W172" s="2"/>
      <c r="X172" s="2"/>
      <c r="Y172" s="2"/>
      <c r="Z172" s="2"/>
    </row>
    <row r="173" spans="1:26" ht="12.75" customHeight="1" x14ac:dyDescent="0.2">
      <c r="A173" s="258"/>
      <c r="B173" s="258"/>
      <c r="C173" s="258"/>
      <c r="D173" s="259"/>
      <c r="E173" s="259"/>
      <c r="F173" s="258"/>
      <c r="G173" s="258"/>
      <c r="H173" s="258"/>
      <c r="I173" s="258"/>
      <c r="J173" s="2"/>
      <c r="K173" s="2"/>
      <c r="L173" s="2"/>
      <c r="M173" s="2"/>
      <c r="N173" s="2"/>
      <c r="O173" s="2"/>
      <c r="P173" s="2"/>
      <c r="Q173" s="2"/>
      <c r="R173" s="2"/>
      <c r="S173" s="2"/>
      <c r="T173" s="2"/>
      <c r="U173" s="2"/>
      <c r="V173" s="2"/>
      <c r="W173" s="2"/>
      <c r="X173" s="2"/>
      <c r="Y173" s="2"/>
      <c r="Z173" s="2"/>
    </row>
    <row r="174" spans="1:26" ht="12.75" customHeight="1" x14ac:dyDescent="0.2">
      <c r="A174" s="258"/>
      <c r="B174" s="258"/>
      <c r="C174" s="258"/>
      <c r="D174" s="259"/>
      <c r="E174" s="259"/>
      <c r="F174" s="258"/>
      <c r="G174" s="258"/>
      <c r="H174" s="258"/>
      <c r="I174" s="258"/>
      <c r="J174" s="2"/>
      <c r="K174" s="2"/>
      <c r="L174" s="2"/>
      <c r="M174" s="2"/>
      <c r="N174" s="2"/>
      <c r="O174" s="2"/>
      <c r="P174" s="2"/>
      <c r="Q174" s="2"/>
      <c r="R174" s="2"/>
      <c r="S174" s="2"/>
      <c r="T174" s="2"/>
      <c r="U174" s="2"/>
      <c r="V174" s="2"/>
      <c r="W174" s="2"/>
      <c r="X174" s="2"/>
      <c r="Y174" s="2"/>
      <c r="Z174" s="2"/>
    </row>
    <row r="175" spans="1:26" ht="12.75" customHeight="1" x14ac:dyDescent="0.2">
      <c r="A175" s="258"/>
      <c r="B175" s="258"/>
      <c r="C175" s="258"/>
      <c r="D175" s="259"/>
      <c r="E175" s="259"/>
      <c r="F175" s="258"/>
      <c r="G175" s="258"/>
      <c r="H175" s="258"/>
      <c r="I175" s="258"/>
      <c r="J175" s="2"/>
      <c r="K175" s="2"/>
      <c r="L175" s="2"/>
      <c r="M175" s="2"/>
      <c r="N175" s="2"/>
      <c r="O175" s="2"/>
      <c r="P175" s="2"/>
      <c r="Q175" s="2"/>
      <c r="R175" s="2"/>
      <c r="S175" s="2"/>
      <c r="T175" s="2"/>
      <c r="U175" s="2"/>
      <c r="V175" s="2"/>
      <c r="W175" s="2"/>
      <c r="X175" s="2"/>
      <c r="Y175" s="2"/>
      <c r="Z175" s="2"/>
    </row>
    <row r="176" spans="1:26" ht="12.75" customHeight="1" x14ac:dyDescent="0.2">
      <c r="A176" s="258"/>
      <c r="B176" s="258"/>
      <c r="C176" s="258"/>
      <c r="D176" s="259"/>
      <c r="E176" s="259"/>
      <c r="F176" s="258"/>
      <c r="G176" s="258"/>
      <c r="H176" s="258"/>
      <c r="I176" s="258"/>
      <c r="J176" s="2"/>
      <c r="K176" s="2"/>
      <c r="L176" s="2"/>
      <c r="M176" s="2"/>
      <c r="N176" s="2"/>
      <c r="O176" s="2"/>
      <c r="P176" s="2"/>
      <c r="Q176" s="2"/>
      <c r="R176" s="2"/>
      <c r="S176" s="2"/>
      <c r="T176" s="2"/>
      <c r="U176" s="2"/>
      <c r="V176" s="2"/>
      <c r="W176" s="2"/>
      <c r="X176" s="2"/>
      <c r="Y176" s="2"/>
      <c r="Z176" s="2"/>
    </row>
    <row r="177" spans="1:26" ht="12.75" customHeight="1" x14ac:dyDescent="0.2">
      <c r="A177" s="258"/>
      <c r="B177" s="258"/>
      <c r="C177" s="258"/>
      <c r="D177" s="259"/>
      <c r="E177" s="259"/>
      <c r="F177" s="258"/>
      <c r="G177" s="258"/>
      <c r="H177" s="258"/>
      <c r="I177" s="258"/>
      <c r="J177" s="2"/>
      <c r="K177" s="2"/>
      <c r="L177" s="2"/>
      <c r="M177" s="2"/>
      <c r="N177" s="2"/>
      <c r="O177" s="2"/>
      <c r="P177" s="2"/>
      <c r="Q177" s="2"/>
      <c r="R177" s="2"/>
      <c r="S177" s="2"/>
      <c r="T177" s="2"/>
      <c r="U177" s="2"/>
      <c r="V177" s="2"/>
      <c r="W177" s="2"/>
      <c r="X177" s="2"/>
      <c r="Y177" s="2"/>
      <c r="Z177" s="2"/>
    </row>
    <row r="178" spans="1:26" ht="12.75" customHeight="1" x14ac:dyDescent="0.2">
      <c r="A178" s="258"/>
      <c r="B178" s="258"/>
      <c r="C178" s="258"/>
      <c r="D178" s="259"/>
      <c r="E178" s="259"/>
      <c r="F178" s="258"/>
      <c r="G178" s="258"/>
      <c r="H178" s="258"/>
      <c r="I178" s="258"/>
      <c r="J178" s="2"/>
      <c r="K178" s="2"/>
      <c r="L178" s="2"/>
      <c r="M178" s="2"/>
      <c r="N178" s="2"/>
      <c r="O178" s="2"/>
      <c r="P178" s="2"/>
      <c r="Q178" s="2"/>
      <c r="R178" s="2"/>
      <c r="S178" s="2"/>
      <c r="T178" s="2"/>
      <c r="U178" s="2"/>
      <c r="V178" s="2"/>
      <c r="W178" s="2"/>
      <c r="X178" s="2"/>
      <c r="Y178" s="2"/>
      <c r="Z178" s="2"/>
    </row>
    <row r="179" spans="1:26" ht="12.75" customHeight="1" x14ac:dyDescent="0.2">
      <c r="A179" s="258"/>
      <c r="B179" s="258"/>
      <c r="C179" s="258"/>
      <c r="D179" s="259"/>
      <c r="E179" s="259"/>
      <c r="F179" s="258"/>
      <c r="G179" s="258"/>
      <c r="H179" s="258"/>
      <c r="I179" s="258"/>
      <c r="J179" s="2"/>
      <c r="K179" s="2"/>
      <c r="L179" s="2"/>
      <c r="M179" s="2"/>
      <c r="N179" s="2"/>
      <c r="O179" s="2"/>
      <c r="P179" s="2"/>
      <c r="Q179" s="2"/>
      <c r="R179" s="2"/>
      <c r="S179" s="2"/>
      <c r="T179" s="2"/>
      <c r="U179" s="2"/>
      <c r="V179" s="2"/>
      <c r="W179" s="2"/>
      <c r="X179" s="2"/>
      <c r="Y179" s="2"/>
      <c r="Z179" s="2"/>
    </row>
    <row r="180" spans="1:26" ht="12.75" customHeight="1" x14ac:dyDescent="0.2">
      <c r="A180" s="258"/>
      <c r="B180" s="258"/>
      <c r="C180" s="258"/>
      <c r="D180" s="259"/>
      <c r="E180" s="259"/>
      <c r="F180" s="258"/>
      <c r="G180" s="258"/>
      <c r="H180" s="258"/>
      <c r="I180" s="258"/>
      <c r="J180" s="2"/>
      <c r="K180" s="2"/>
      <c r="L180" s="2"/>
      <c r="M180" s="2"/>
      <c r="N180" s="2"/>
      <c r="O180" s="2"/>
      <c r="P180" s="2"/>
      <c r="Q180" s="2"/>
      <c r="R180" s="2"/>
      <c r="S180" s="2"/>
      <c r="T180" s="2"/>
      <c r="U180" s="2"/>
      <c r="V180" s="2"/>
      <c r="W180" s="2"/>
      <c r="X180" s="2"/>
      <c r="Y180" s="2"/>
      <c r="Z180" s="2"/>
    </row>
    <row r="181" spans="1:26" ht="12.75" customHeight="1" x14ac:dyDescent="0.2">
      <c r="A181" s="258"/>
      <c r="B181" s="258"/>
      <c r="C181" s="258"/>
      <c r="D181" s="259"/>
      <c r="E181" s="259"/>
      <c r="F181" s="258"/>
      <c r="G181" s="258"/>
      <c r="H181" s="258"/>
      <c r="I181" s="258"/>
      <c r="J181" s="2"/>
      <c r="K181" s="2"/>
      <c r="L181" s="2"/>
      <c r="M181" s="2"/>
      <c r="N181" s="2"/>
      <c r="O181" s="2"/>
      <c r="P181" s="2"/>
      <c r="Q181" s="2"/>
      <c r="R181" s="2"/>
      <c r="S181" s="2"/>
      <c r="T181" s="2"/>
      <c r="U181" s="2"/>
      <c r="V181" s="2"/>
      <c r="W181" s="2"/>
      <c r="X181" s="2"/>
      <c r="Y181" s="2"/>
      <c r="Z181" s="2"/>
    </row>
    <row r="182" spans="1:26" ht="12.75" customHeight="1" x14ac:dyDescent="0.2">
      <c r="A182" s="258"/>
      <c r="B182" s="258"/>
      <c r="C182" s="258"/>
      <c r="D182" s="259"/>
      <c r="E182" s="259"/>
      <c r="F182" s="258"/>
      <c r="G182" s="258"/>
      <c r="H182" s="258"/>
      <c r="I182" s="258"/>
      <c r="J182" s="2"/>
      <c r="K182" s="2"/>
      <c r="L182" s="2"/>
      <c r="M182" s="2"/>
      <c r="N182" s="2"/>
      <c r="O182" s="2"/>
      <c r="P182" s="2"/>
      <c r="Q182" s="2"/>
      <c r="R182" s="2"/>
      <c r="S182" s="2"/>
      <c r="T182" s="2"/>
      <c r="U182" s="2"/>
      <c r="V182" s="2"/>
      <c r="W182" s="2"/>
      <c r="X182" s="2"/>
      <c r="Y182" s="2"/>
      <c r="Z182" s="2"/>
    </row>
    <row r="183" spans="1:26" ht="12.75" customHeight="1" x14ac:dyDescent="0.2">
      <c r="A183" s="258"/>
      <c r="B183" s="258"/>
      <c r="C183" s="258"/>
      <c r="D183" s="259"/>
      <c r="E183" s="259"/>
      <c r="F183" s="258"/>
      <c r="G183" s="258"/>
      <c r="H183" s="258"/>
      <c r="I183" s="258"/>
      <c r="J183" s="2"/>
      <c r="K183" s="2"/>
      <c r="L183" s="2"/>
      <c r="M183" s="2"/>
      <c r="N183" s="2"/>
      <c r="O183" s="2"/>
      <c r="P183" s="2"/>
      <c r="Q183" s="2"/>
      <c r="R183" s="2"/>
      <c r="S183" s="2"/>
      <c r="T183" s="2"/>
      <c r="U183" s="2"/>
      <c r="V183" s="2"/>
      <c r="W183" s="2"/>
      <c r="X183" s="2"/>
      <c r="Y183" s="2"/>
      <c r="Z183" s="2"/>
    </row>
    <row r="184" spans="1:26" ht="12.75" customHeight="1" x14ac:dyDescent="0.2">
      <c r="A184" s="258"/>
      <c r="B184" s="258"/>
      <c r="C184" s="258"/>
      <c r="D184" s="259"/>
      <c r="E184" s="259"/>
      <c r="F184" s="258"/>
      <c r="G184" s="258"/>
      <c r="H184" s="258"/>
      <c r="I184" s="258"/>
      <c r="J184" s="2"/>
      <c r="K184" s="2"/>
      <c r="L184" s="2"/>
      <c r="M184" s="2"/>
      <c r="N184" s="2"/>
      <c r="O184" s="2"/>
      <c r="P184" s="2"/>
      <c r="Q184" s="2"/>
      <c r="R184" s="2"/>
      <c r="S184" s="2"/>
      <c r="T184" s="2"/>
      <c r="U184" s="2"/>
      <c r="V184" s="2"/>
      <c r="W184" s="2"/>
      <c r="X184" s="2"/>
      <c r="Y184" s="2"/>
      <c r="Z184" s="2"/>
    </row>
    <row r="185" spans="1:26" ht="12.75" customHeight="1" x14ac:dyDescent="0.2">
      <c r="A185" s="258"/>
      <c r="B185" s="258"/>
      <c r="C185" s="258"/>
      <c r="D185" s="259"/>
      <c r="E185" s="259"/>
      <c r="F185" s="258"/>
      <c r="G185" s="258"/>
      <c r="H185" s="258"/>
      <c r="I185" s="258"/>
      <c r="J185" s="2"/>
      <c r="K185" s="2"/>
      <c r="L185" s="2"/>
      <c r="M185" s="2"/>
      <c r="N185" s="2"/>
      <c r="O185" s="2"/>
      <c r="P185" s="2"/>
      <c r="Q185" s="2"/>
      <c r="R185" s="2"/>
      <c r="S185" s="2"/>
      <c r="T185" s="2"/>
      <c r="U185" s="2"/>
      <c r="V185" s="2"/>
      <c r="W185" s="2"/>
      <c r="X185" s="2"/>
      <c r="Y185" s="2"/>
      <c r="Z185" s="2"/>
    </row>
    <row r="186" spans="1:26" ht="12.75" customHeight="1" x14ac:dyDescent="0.2">
      <c r="A186" s="258"/>
      <c r="B186" s="258"/>
      <c r="C186" s="258"/>
      <c r="D186" s="259"/>
      <c r="E186" s="259"/>
      <c r="F186" s="258"/>
      <c r="G186" s="258"/>
      <c r="H186" s="258"/>
      <c r="I186" s="258"/>
      <c r="J186" s="2"/>
      <c r="K186" s="2"/>
      <c r="L186" s="2"/>
      <c r="M186" s="2"/>
      <c r="N186" s="2"/>
      <c r="O186" s="2"/>
      <c r="P186" s="2"/>
      <c r="Q186" s="2"/>
      <c r="R186" s="2"/>
      <c r="S186" s="2"/>
      <c r="T186" s="2"/>
      <c r="U186" s="2"/>
      <c r="V186" s="2"/>
      <c r="W186" s="2"/>
      <c r="X186" s="2"/>
      <c r="Y186" s="2"/>
      <c r="Z186" s="2"/>
    </row>
    <row r="187" spans="1:26" ht="12.75" customHeight="1" x14ac:dyDescent="0.2">
      <c r="A187" s="258"/>
      <c r="B187" s="258"/>
      <c r="C187" s="258"/>
      <c r="D187" s="259"/>
      <c r="E187" s="259"/>
      <c r="F187" s="258"/>
      <c r="G187" s="258"/>
      <c r="H187" s="258"/>
      <c r="I187" s="258"/>
      <c r="J187" s="2"/>
      <c r="K187" s="2"/>
      <c r="L187" s="2"/>
      <c r="M187" s="2"/>
      <c r="N187" s="2"/>
      <c r="O187" s="2"/>
      <c r="P187" s="2"/>
      <c r="Q187" s="2"/>
      <c r="R187" s="2"/>
      <c r="S187" s="2"/>
      <c r="T187" s="2"/>
      <c r="U187" s="2"/>
      <c r="V187" s="2"/>
      <c r="W187" s="2"/>
      <c r="X187" s="2"/>
      <c r="Y187" s="2"/>
      <c r="Z187" s="2"/>
    </row>
    <row r="188" spans="1:26" ht="12.75" customHeight="1" x14ac:dyDescent="0.2">
      <c r="A188" s="258"/>
      <c r="B188" s="258"/>
      <c r="C188" s="258"/>
      <c r="D188" s="259"/>
      <c r="E188" s="259"/>
      <c r="F188" s="258"/>
      <c r="G188" s="258"/>
      <c r="H188" s="258"/>
      <c r="I188" s="258"/>
      <c r="J188" s="2"/>
      <c r="K188" s="2"/>
      <c r="L188" s="2"/>
      <c r="M188" s="2"/>
      <c r="N188" s="2"/>
      <c r="O188" s="2"/>
      <c r="P188" s="2"/>
      <c r="Q188" s="2"/>
      <c r="R188" s="2"/>
      <c r="S188" s="2"/>
      <c r="T188" s="2"/>
      <c r="U188" s="2"/>
      <c r="V188" s="2"/>
      <c r="W188" s="2"/>
      <c r="X188" s="2"/>
      <c r="Y188" s="2"/>
      <c r="Z188" s="2"/>
    </row>
    <row r="189" spans="1:26" ht="12.75" customHeight="1" x14ac:dyDescent="0.2">
      <c r="A189" s="258"/>
      <c r="B189" s="258"/>
      <c r="C189" s="258"/>
      <c r="D189" s="259"/>
      <c r="E189" s="259"/>
      <c r="F189" s="258"/>
      <c r="G189" s="258"/>
      <c r="H189" s="258"/>
      <c r="I189" s="258"/>
      <c r="J189" s="2"/>
      <c r="K189" s="2"/>
      <c r="L189" s="2"/>
      <c r="M189" s="2"/>
      <c r="N189" s="2"/>
      <c r="O189" s="2"/>
      <c r="P189" s="2"/>
      <c r="Q189" s="2"/>
      <c r="R189" s="2"/>
      <c r="S189" s="2"/>
      <c r="T189" s="2"/>
      <c r="U189" s="2"/>
      <c r="V189" s="2"/>
      <c r="W189" s="2"/>
      <c r="X189" s="2"/>
      <c r="Y189" s="2"/>
      <c r="Z189" s="2"/>
    </row>
    <row r="190" spans="1:26" ht="12.75" customHeight="1" x14ac:dyDescent="0.2">
      <c r="A190" s="258"/>
      <c r="B190" s="258"/>
      <c r="C190" s="258"/>
      <c r="D190" s="259"/>
      <c r="E190" s="259"/>
      <c r="F190" s="258"/>
      <c r="G190" s="258"/>
      <c r="H190" s="258"/>
      <c r="I190" s="258"/>
      <c r="J190" s="2"/>
      <c r="K190" s="2"/>
      <c r="L190" s="2"/>
      <c r="M190" s="2"/>
      <c r="N190" s="2"/>
      <c r="O190" s="2"/>
      <c r="P190" s="2"/>
      <c r="Q190" s="2"/>
      <c r="R190" s="2"/>
      <c r="S190" s="2"/>
      <c r="T190" s="2"/>
      <c r="U190" s="2"/>
      <c r="V190" s="2"/>
      <c r="W190" s="2"/>
      <c r="X190" s="2"/>
      <c r="Y190" s="2"/>
      <c r="Z190" s="2"/>
    </row>
    <row r="191" spans="1:26" ht="12.75" customHeight="1" x14ac:dyDescent="0.2">
      <c r="A191" s="258"/>
      <c r="B191" s="258"/>
      <c r="C191" s="258"/>
      <c r="D191" s="259"/>
      <c r="E191" s="259"/>
      <c r="F191" s="258"/>
      <c r="G191" s="258"/>
      <c r="H191" s="258"/>
      <c r="I191" s="258"/>
      <c r="J191" s="2"/>
      <c r="K191" s="2"/>
      <c r="L191" s="2"/>
      <c r="M191" s="2"/>
      <c r="N191" s="2"/>
      <c r="O191" s="2"/>
      <c r="P191" s="2"/>
      <c r="Q191" s="2"/>
      <c r="R191" s="2"/>
      <c r="S191" s="2"/>
      <c r="T191" s="2"/>
      <c r="U191" s="2"/>
      <c r="V191" s="2"/>
      <c r="W191" s="2"/>
      <c r="X191" s="2"/>
      <c r="Y191" s="2"/>
      <c r="Z191" s="2"/>
    </row>
    <row r="192" spans="1:26" ht="12.75" customHeight="1" x14ac:dyDescent="0.2">
      <c r="A192" s="258"/>
      <c r="B192" s="258"/>
      <c r="C192" s="258"/>
      <c r="D192" s="259"/>
      <c r="E192" s="259"/>
      <c r="F192" s="258"/>
      <c r="G192" s="258"/>
      <c r="H192" s="258"/>
      <c r="I192" s="258"/>
      <c r="J192" s="2"/>
      <c r="K192" s="2"/>
      <c r="L192" s="2"/>
      <c r="M192" s="2"/>
      <c r="N192" s="2"/>
      <c r="O192" s="2"/>
      <c r="P192" s="2"/>
      <c r="Q192" s="2"/>
      <c r="R192" s="2"/>
      <c r="S192" s="2"/>
      <c r="T192" s="2"/>
      <c r="U192" s="2"/>
      <c r="V192" s="2"/>
      <c r="W192" s="2"/>
      <c r="X192" s="2"/>
      <c r="Y192" s="2"/>
      <c r="Z192" s="2"/>
    </row>
    <row r="193" spans="1:26" ht="12.75" customHeight="1" x14ac:dyDescent="0.2">
      <c r="A193" s="258"/>
      <c r="B193" s="258"/>
      <c r="C193" s="258"/>
      <c r="D193" s="259"/>
      <c r="E193" s="259"/>
      <c r="F193" s="258"/>
      <c r="G193" s="258"/>
      <c r="H193" s="258"/>
      <c r="I193" s="258"/>
      <c r="J193" s="2"/>
      <c r="K193" s="2"/>
      <c r="L193" s="2"/>
      <c r="M193" s="2"/>
      <c r="N193" s="2"/>
      <c r="O193" s="2"/>
      <c r="P193" s="2"/>
      <c r="Q193" s="2"/>
      <c r="R193" s="2"/>
      <c r="S193" s="2"/>
      <c r="T193" s="2"/>
      <c r="U193" s="2"/>
      <c r="V193" s="2"/>
      <c r="W193" s="2"/>
      <c r="X193" s="2"/>
      <c r="Y193" s="2"/>
      <c r="Z193" s="2"/>
    </row>
    <row r="194" spans="1:26" ht="12.75" customHeight="1" x14ac:dyDescent="0.2">
      <c r="A194" s="258"/>
      <c r="B194" s="258"/>
      <c r="C194" s="258"/>
      <c r="D194" s="259"/>
      <c r="E194" s="259"/>
      <c r="F194" s="258"/>
      <c r="G194" s="258"/>
      <c r="H194" s="258"/>
      <c r="I194" s="258"/>
      <c r="J194" s="2"/>
      <c r="K194" s="2"/>
      <c r="L194" s="2"/>
      <c r="M194" s="2"/>
      <c r="N194" s="2"/>
      <c r="O194" s="2"/>
      <c r="P194" s="2"/>
      <c r="Q194" s="2"/>
      <c r="R194" s="2"/>
      <c r="S194" s="2"/>
      <c r="T194" s="2"/>
      <c r="U194" s="2"/>
      <c r="V194" s="2"/>
      <c r="W194" s="2"/>
      <c r="X194" s="2"/>
      <c r="Y194" s="2"/>
      <c r="Z194" s="2"/>
    </row>
    <row r="195" spans="1:26" ht="12.75" customHeight="1" x14ac:dyDescent="0.2">
      <c r="A195" s="258"/>
      <c r="B195" s="258"/>
      <c r="C195" s="258"/>
      <c r="D195" s="259"/>
      <c r="E195" s="259"/>
      <c r="F195" s="258"/>
      <c r="G195" s="258"/>
      <c r="H195" s="258"/>
      <c r="I195" s="258"/>
      <c r="J195" s="2"/>
      <c r="K195" s="2"/>
      <c r="L195" s="2"/>
      <c r="M195" s="2"/>
      <c r="N195" s="2"/>
      <c r="O195" s="2"/>
      <c r="P195" s="2"/>
      <c r="Q195" s="2"/>
      <c r="R195" s="2"/>
      <c r="S195" s="2"/>
      <c r="T195" s="2"/>
      <c r="U195" s="2"/>
      <c r="V195" s="2"/>
      <c r="W195" s="2"/>
      <c r="X195" s="2"/>
      <c r="Y195" s="2"/>
      <c r="Z195" s="2"/>
    </row>
    <row r="196" spans="1:26" ht="12.75" customHeight="1" x14ac:dyDescent="0.2">
      <c r="A196" s="258"/>
      <c r="B196" s="258"/>
      <c r="C196" s="258"/>
      <c r="D196" s="259"/>
      <c r="E196" s="259"/>
      <c r="F196" s="258"/>
      <c r="G196" s="258"/>
      <c r="H196" s="258"/>
      <c r="I196" s="258"/>
      <c r="J196" s="2"/>
      <c r="K196" s="2"/>
      <c r="L196" s="2"/>
      <c r="M196" s="2"/>
      <c r="N196" s="2"/>
      <c r="O196" s="2"/>
      <c r="P196" s="2"/>
      <c r="Q196" s="2"/>
      <c r="R196" s="2"/>
      <c r="S196" s="2"/>
      <c r="T196" s="2"/>
      <c r="U196" s="2"/>
      <c r="V196" s="2"/>
      <c r="W196" s="2"/>
      <c r="X196" s="2"/>
      <c r="Y196" s="2"/>
      <c r="Z196" s="2"/>
    </row>
    <row r="197" spans="1:26" ht="12.75" customHeight="1" x14ac:dyDescent="0.2">
      <c r="A197" s="258"/>
      <c r="B197" s="258"/>
      <c r="C197" s="258"/>
      <c r="D197" s="259"/>
      <c r="E197" s="259"/>
      <c r="F197" s="258"/>
      <c r="G197" s="258"/>
      <c r="H197" s="258"/>
      <c r="I197" s="258"/>
      <c r="J197" s="2"/>
      <c r="K197" s="2"/>
      <c r="L197" s="2"/>
      <c r="M197" s="2"/>
      <c r="N197" s="2"/>
      <c r="O197" s="2"/>
      <c r="P197" s="2"/>
      <c r="Q197" s="2"/>
      <c r="R197" s="2"/>
      <c r="S197" s="2"/>
      <c r="T197" s="2"/>
      <c r="U197" s="2"/>
      <c r="V197" s="2"/>
      <c r="W197" s="2"/>
      <c r="X197" s="2"/>
      <c r="Y197" s="2"/>
      <c r="Z197" s="2"/>
    </row>
    <row r="198" spans="1:26" ht="12.75" customHeight="1" x14ac:dyDescent="0.2">
      <c r="A198" s="258"/>
      <c r="B198" s="258"/>
      <c r="C198" s="258"/>
      <c r="D198" s="259"/>
      <c r="E198" s="259"/>
      <c r="F198" s="258"/>
      <c r="G198" s="258"/>
      <c r="H198" s="258"/>
      <c r="I198" s="258"/>
      <c r="J198" s="2"/>
      <c r="K198" s="2"/>
      <c r="L198" s="2"/>
      <c r="M198" s="2"/>
      <c r="N198" s="2"/>
      <c r="O198" s="2"/>
      <c r="P198" s="2"/>
      <c r="Q198" s="2"/>
      <c r="R198" s="2"/>
      <c r="S198" s="2"/>
      <c r="T198" s="2"/>
      <c r="U198" s="2"/>
      <c r="V198" s="2"/>
      <c r="W198" s="2"/>
      <c r="X198" s="2"/>
      <c r="Y198" s="2"/>
      <c r="Z198" s="2"/>
    </row>
    <row r="199" spans="1:26" ht="12.75" customHeight="1" x14ac:dyDescent="0.2">
      <c r="A199" s="258"/>
      <c r="B199" s="258"/>
      <c r="C199" s="258"/>
      <c r="D199" s="259"/>
      <c r="E199" s="259"/>
      <c r="F199" s="258"/>
      <c r="G199" s="258"/>
      <c r="H199" s="258"/>
      <c r="I199" s="258"/>
      <c r="J199" s="2"/>
      <c r="K199" s="2"/>
      <c r="L199" s="2"/>
      <c r="M199" s="2"/>
      <c r="N199" s="2"/>
      <c r="O199" s="2"/>
      <c r="P199" s="2"/>
      <c r="Q199" s="2"/>
      <c r="R199" s="2"/>
      <c r="S199" s="2"/>
      <c r="T199" s="2"/>
      <c r="U199" s="2"/>
      <c r="V199" s="2"/>
      <c r="W199" s="2"/>
      <c r="X199" s="2"/>
      <c r="Y199" s="2"/>
      <c r="Z199" s="2"/>
    </row>
    <row r="200" spans="1:26" ht="12.75" customHeight="1" x14ac:dyDescent="0.2">
      <c r="A200" s="258"/>
      <c r="B200" s="258"/>
      <c r="C200" s="258"/>
      <c r="D200" s="259"/>
      <c r="E200" s="259"/>
      <c r="F200" s="258"/>
      <c r="G200" s="258"/>
      <c r="H200" s="258"/>
      <c r="I200" s="258"/>
      <c r="J200" s="2"/>
      <c r="K200" s="2"/>
      <c r="L200" s="2"/>
      <c r="M200" s="2"/>
      <c r="N200" s="2"/>
      <c r="O200" s="2"/>
      <c r="P200" s="2"/>
      <c r="Q200" s="2"/>
      <c r="R200" s="2"/>
      <c r="S200" s="2"/>
      <c r="T200" s="2"/>
      <c r="U200" s="2"/>
      <c r="V200" s="2"/>
      <c r="W200" s="2"/>
      <c r="X200" s="2"/>
      <c r="Y200" s="2"/>
      <c r="Z200" s="2"/>
    </row>
    <row r="201" spans="1:26" ht="12.75" customHeight="1" x14ac:dyDescent="0.2">
      <c r="A201" s="258"/>
      <c r="B201" s="258"/>
      <c r="C201" s="258"/>
      <c r="D201" s="259"/>
      <c r="E201" s="259"/>
      <c r="F201" s="258"/>
      <c r="G201" s="258"/>
      <c r="H201" s="258"/>
      <c r="I201" s="258"/>
      <c r="J201" s="2"/>
      <c r="K201" s="2"/>
      <c r="L201" s="2"/>
      <c r="M201" s="2"/>
      <c r="N201" s="2"/>
      <c r="O201" s="2"/>
      <c r="P201" s="2"/>
      <c r="Q201" s="2"/>
      <c r="R201" s="2"/>
      <c r="S201" s="2"/>
      <c r="T201" s="2"/>
      <c r="U201" s="2"/>
      <c r="V201" s="2"/>
      <c r="W201" s="2"/>
      <c r="X201" s="2"/>
      <c r="Y201" s="2"/>
      <c r="Z201" s="2"/>
    </row>
    <row r="202" spans="1:26" ht="12.75" customHeight="1" x14ac:dyDescent="0.2">
      <c r="A202" s="258"/>
      <c r="B202" s="258"/>
      <c r="C202" s="258"/>
      <c r="D202" s="259"/>
      <c r="E202" s="259"/>
      <c r="F202" s="258"/>
      <c r="G202" s="258"/>
      <c r="H202" s="258"/>
      <c r="I202" s="258"/>
      <c r="J202" s="2"/>
      <c r="K202" s="2"/>
      <c r="L202" s="2"/>
      <c r="M202" s="2"/>
      <c r="N202" s="2"/>
      <c r="O202" s="2"/>
      <c r="P202" s="2"/>
      <c r="Q202" s="2"/>
      <c r="R202" s="2"/>
      <c r="S202" s="2"/>
      <c r="T202" s="2"/>
      <c r="U202" s="2"/>
      <c r="V202" s="2"/>
      <c r="W202" s="2"/>
      <c r="X202" s="2"/>
      <c r="Y202" s="2"/>
      <c r="Z202" s="2"/>
    </row>
    <row r="203" spans="1:26" ht="12.75" customHeight="1" x14ac:dyDescent="0.2">
      <c r="A203" s="258"/>
      <c r="B203" s="258"/>
      <c r="C203" s="258"/>
      <c r="D203" s="259"/>
      <c r="E203" s="259"/>
      <c r="F203" s="258"/>
      <c r="G203" s="258"/>
      <c r="H203" s="258"/>
      <c r="I203" s="258"/>
      <c r="J203" s="2"/>
      <c r="K203" s="2"/>
      <c r="L203" s="2"/>
      <c r="M203" s="2"/>
      <c r="N203" s="2"/>
      <c r="O203" s="2"/>
      <c r="P203" s="2"/>
      <c r="Q203" s="2"/>
      <c r="R203" s="2"/>
      <c r="S203" s="2"/>
      <c r="T203" s="2"/>
      <c r="U203" s="2"/>
      <c r="V203" s="2"/>
      <c r="W203" s="2"/>
      <c r="X203" s="2"/>
      <c r="Y203" s="2"/>
      <c r="Z203" s="2"/>
    </row>
    <row r="204" spans="1:26" ht="12.75" customHeight="1" x14ac:dyDescent="0.2">
      <c r="A204" s="258"/>
      <c r="B204" s="258"/>
      <c r="C204" s="258"/>
      <c r="D204" s="259"/>
      <c r="E204" s="259"/>
      <c r="F204" s="258"/>
      <c r="G204" s="258"/>
      <c r="H204" s="258"/>
      <c r="I204" s="258"/>
      <c r="J204" s="2"/>
      <c r="K204" s="2"/>
      <c r="L204" s="2"/>
      <c r="M204" s="2"/>
      <c r="N204" s="2"/>
      <c r="O204" s="2"/>
      <c r="P204" s="2"/>
      <c r="Q204" s="2"/>
      <c r="R204" s="2"/>
      <c r="S204" s="2"/>
      <c r="T204" s="2"/>
      <c r="U204" s="2"/>
      <c r="V204" s="2"/>
      <c r="W204" s="2"/>
      <c r="X204" s="2"/>
      <c r="Y204" s="2"/>
      <c r="Z204" s="2"/>
    </row>
    <row r="205" spans="1:26" ht="12.75" customHeight="1" x14ac:dyDescent="0.2">
      <c r="A205" s="258"/>
      <c r="B205" s="258"/>
      <c r="C205" s="258"/>
      <c r="D205" s="259"/>
      <c r="E205" s="259"/>
      <c r="F205" s="258"/>
      <c r="G205" s="258"/>
      <c r="H205" s="258"/>
      <c r="I205" s="258"/>
      <c r="J205" s="2"/>
      <c r="K205" s="2"/>
      <c r="L205" s="2"/>
      <c r="M205" s="2"/>
      <c r="N205" s="2"/>
      <c r="O205" s="2"/>
      <c r="P205" s="2"/>
      <c r="Q205" s="2"/>
      <c r="R205" s="2"/>
      <c r="S205" s="2"/>
      <c r="T205" s="2"/>
      <c r="U205" s="2"/>
      <c r="V205" s="2"/>
      <c r="W205" s="2"/>
      <c r="X205" s="2"/>
      <c r="Y205" s="2"/>
      <c r="Z205" s="2"/>
    </row>
    <row r="206" spans="1:26" ht="12.75" customHeight="1" x14ac:dyDescent="0.2">
      <c r="A206" s="258"/>
      <c r="B206" s="258"/>
      <c r="C206" s="258"/>
      <c r="D206" s="259"/>
      <c r="E206" s="259"/>
      <c r="F206" s="258"/>
      <c r="G206" s="258"/>
      <c r="H206" s="258"/>
      <c r="I206" s="258"/>
      <c r="J206" s="2"/>
      <c r="K206" s="2"/>
      <c r="L206" s="2"/>
      <c r="M206" s="2"/>
      <c r="N206" s="2"/>
      <c r="O206" s="2"/>
      <c r="P206" s="2"/>
      <c r="Q206" s="2"/>
      <c r="R206" s="2"/>
      <c r="S206" s="2"/>
      <c r="T206" s="2"/>
      <c r="U206" s="2"/>
      <c r="V206" s="2"/>
      <c r="W206" s="2"/>
      <c r="X206" s="2"/>
      <c r="Y206" s="2"/>
      <c r="Z206" s="2"/>
    </row>
    <row r="207" spans="1:26" ht="12.75" customHeight="1" x14ac:dyDescent="0.2">
      <c r="A207" s="258"/>
      <c r="B207" s="258"/>
      <c r="C207" s="258"/>
      <c r="D207" s="259"/>
      <c r="E207" s="259"/>
      <c r="F207" s="258"/>
      <c r="G207" s="258"/>
      <c r="H207" s="258"/>
      <c r="I207" s="258"/>
      <c r="J207" s="2"/>
      <c r="K207" s="2"/>
      <c r="L207" s="2"/>
      <c r="M207" s="2"/>
      <c r="N207" s="2"/>
      <c r="O207" s="2"/>
      <c r="P207" s="2"/>
      <c r="Q207" s="2"/>
      <c r="R207" s="2"/>
      <c r="S207" s="2"/>
      <c r="T207" s="2"/>
      <c r="U207" s="2"/>
      <c r="V207" s="2"/>
      <c r="W207" s="2"/>
      <c r="X207" s="2"/>
      <c r="Y207" s="2"/>
      <c r="Z207" s="2"/>
    </row>
    <row r="208" spans="1:26" ht="12.75" customHeight="1" x14ac:dyDescent="0.2">
      <c r="A208" s="258"/>
      <c r="B208" s="258"/>
      <c r="C208" s="258"/>
      <c r="D208" s="259"/>
      <c r="E208" s="259"/>
      <c r="F208" s="258"/>
      <c r="G208" s="258"/>
      <c r="H208" s="258"/>
      <c r="I208" s="258"/>
      <c r="J208" s="2"/>
      <c r="K208" s="2"/>
      <c r="L208" s="2"/>
      <c r="M208" s="2"/>
      <c r="N208" s="2"/>
      <c r="O208" s="2"/>
      <c r="P208" s="2"/>
      <c r="Q208" s="2"/>
      <c r="R208" s="2"/>
      <c r="S208" s="2"/>
      <c r="T208" s="2"/>
      <c r="U208" s="2"/>
      <c r="V208" s="2"/>
      <c r="W208" s="2"/>
      <c r="X208" s="2"/>
      <c r="Y208" s="2"/>
      <c r="Z208" s="2"/>
    </row>
    <row r="209" spans="1:26" ht="12.75" customHeight="1" x14ac:dyDescent="0.2">
      <c r="A209" s="258"/>
      <c r="B209" s="258"/>
      <c r="C209" s="258"/>
      <c r="D209" s="259"/>
      <c r="E209" s="259"/>
      <c r="F209" s="258"/>
      <c r="G209" s="258"/>
      <c r="H209" s="258"/>
      <c r="I209" s="258"/>
      <c r="J209" s="2"/>
      <c r="K209" s="2"/>
      <c r="L209" s="2"/>
      <c r="M209" s="2"/>
      <c r="N209" s="2"/>
      <c r="O209" s="2"/>
      <c r="P209" s="2"/>
      <c r="Q209" s="2"/>
      <c r="R209" s="2"/>
      <c r="S209" s="2"/>
      <c r="T209" s="2"/>
      <c r="U209" s="2"/>
      <c r="V209" s="2"/>
      <c r="W209" s="2"/>
      <c r="X209" s="2"/>
      <c r="Y209" s="2"/>
      <c r="Z209" s="2"/>
    </row>
    <row r="210" spans="1:26" ht="12.75" customHeight="1" x14ac:dyDescent="0.2">
      <c r="A210" s="258"/>
      <c r="B210" s="258"/>
      <c r="C210" s="258"/>
      <c r="D210" s="259"/>
      <c r="E210" s="259"/>
      <c r="F210" s="258"/>
      <c r="G210" s="258"/>
      <c r="H210" s="258"/>
      <c r="I210" s="258"/>
      <c r="J210" s="2"/>
      <c r="K210" s="2"/>
      <c r="L210" s="2"/>
      <c r="M210" s="2"/>
      <c r="N210" s="2"/>
      <c r="O210" s="2"/>
      <c r="P210" s="2"/>
      <c r="Q210" s="2"/>
      <c r="R210" s="2"/>
      <c r="S210" s="2"/>
      <c r="T210" s="2"/>
      <c r="U210" s="2"/>
      <c r="V210" s="2"/>
      <c r="W210" s="2"/>
      <c r="X210" s="2"/>
      <c r="Y210" s="2"/>
      <c r="Z210" s="2"/>
    </row>
    <row r="211" spans="1:26" ht="12.75" customHeight="1" x14ac:dyDescent="0.2">
      <c r="A211" s="258"/>
      <c r="B211" s="258"/>
      <c r="C211" s="258"/>
      <c r="D211" s="259"/>
      <c r="E211" s="259"/>
      <c r="F211" s="258"/>
      <c r="G211" s="258"/>
      <c r="H211" s="258"/>
      <c r="I211" s="258"/>
      <c r="J211" s="2"/>
      <c r="K211" s="2"/>
      <c r="L211" s="2"/>
      <c r="M211" s="2"/>
      <c r="N211" s="2"/>
      <c r="O211" s="2"/>
      <c r="P211" s="2"/>
      <c r="Q211" s="2"/>
      <c r="R211" s="2"/>
      <c r="S211" s="2"/>
      <c r="T211" s="2"/>
      <c r="U211" s="2"/>
      <c r="V211" s="2"/>
      <c r="W211" s="2"/>
      <c r="X211" s="2"/>
      <c r="Y211" s="2"/>
      <c r="Z211" s="2"/>
    </row>
    <row r="212" spans="1:26" ht="12.75" customHeight="1" x14ac:dyDescent="0.2">
      <c r="A212" s="258"/>
      <c r="B212" s="258"/>
      <c r="C212" s="258"/>
      <c r="D212" s="259"/>
      <c r="E212" s="259"/>
      <c r="F212" s="258"/>
      <c r="G212" s="258"/>
      <c r="H212" s="258"/>
      <c r="I212" s="258"/>
      <c r="J212" s="2"/>
      <c r="K212" s="2"/>
      <c r="L212" s="2"/>
      <c r="M212" s="2"/>
      <c r="N212" s="2"/>
      <c r="O212" s="2"/>
      <c r="P212" s="2"/>
      <c r="Q212" s="2"/>
      <c r="R212" s="2"/>
      <c r="S212" s="2"/>
      <c r="T212" s="2"/>
      <c r="U212" s="2"/>
      <c r="V212" s="2"/>
      <c r="W212" s="2"/>
      <c r="X212" s="2"/>
      <c r="Y212" s="2"/>
      <c r="Z212" s="2"/>
    </row>
    <row r="213" spans="1:26" ht="12.75" customHeight="1" x14ac:dyDescent="0.2">
      <c r="A213" s="258"/>
      <c r="B213" s="258"/>
      <c r="C213" s="258"/>
      <c r="D213" s="259"/>
      <c r="E213" s="259"/>
      <c r="F213" s="258"/>
      <c r="G213" s="258"/>
      <c r="H213" s="258"/>
      <c r="I213" s="258"/>
      <c r="J213" s="2"/>
      <c r="K213" s="2"/>
      <c r="L213" s="2"/>
      <c r="M213" s="2"/>
      <c r="N213" s="2"/>
      <c r="O213" s="2"/>
      <c r="P213" s="2"/>
      <c r="Q213" s="2"/>
      <c r="R213" s="2"/>
      <c r="S213" s="2"/>
      <c r="T213" s="2"/>
      <c r="U213" s="2"/>
      <c r="V213" s="2"/>
      <c r="W213" s="2"/>
      <c r="X213" s="2"/>
      <c r="Y213" s="2"/>
      <c r="Z213" s="2"/>
    </row>
    <row r="214" spans="1:26" ht="12.75" customHeight="1" x14ac:dyDescent="0.2">
      <c r="A214" s="258"/>
      <c r="B214" s="258"/>
      <c r="C214" s="258"/>
      <c r="D214" s="259"/>
      <c r="E214" s="259"/>
      <c r="F214" s="258"/>
      <c r="G214" s="258"/>
      <c r="H214" s="258"/>
      <c r="I214" s="258"/>
      <c r="J214" s="2"/>
      <c r="K214" s="2"/>
      <c r="L214" s="2"/>
      <c r="M214" s="2"/>
      <c r="N214" s="2"/>
      <c r="O214" s="2"/>
      <c r="P214" s="2"/>
      <c r="Q214" s="2"/>
      <c r="R214" s="2"/>
      <c r="S214" s="2"/>
      <c r="T214" s="2"/>
      <c r="U214" s="2"/>
      <c r="V214" s="2"/>
      <c r="W214" s="2"/>
      <c r="X214" s="2"/>
      <c r="Y214" s="2"/>
      <c r="Z214" s="2"/>
    </row>
    <row r="215" spans="1:26" ht="12.75" customHeight="1" x14ac:dyDescent="0.2">
      <c r="A215" s="258"/>
      <c r="B215" s="258"/>
      <c r="C215" s="258"/>
      <c r="D215" s="259"/>
      <c r="E215" s="259"/>
      <c r="F215" s="258"/>
      <c r="G215" s="258"/>
      <c r="H215" s="258"/>
      <c r="I215" s="258"/>
      <c r="J215" s="2"/>
      <c r="K215" s="2"/>
      <c r="L215" s="2"/>
      <c r="M215" s="2"/>
      <c r="N215" s="2"/>
      <c r="O215" s="2"/>
      <c r="P215" s="2"/>
      <c r="Q215" s="2"/>
      <c r="R215" s="2"/>
      <c r="S215" s="2"/>
      <c r="T215" s="2"/>
      <c r="U215" s="2"/>
      <c r="V215" s="2"/>
      <c r="W215" s="2"/>
      <c r="X215" s="2"/>
      <c r="Y215" s="2"/>
      <c r="Z215" s="2"/>
    </row>
    <row r="216" spans="1:26" ht="12.75" customHeight="1" x14ac:dyDescent="0.2">
      <c r="A216" s="258"/>
      <c r="B216" s="258"/>
      <c r="C216" s="258"/>
      <c r="D216" s="259"/>
      <c r="E216" s="259"/>
      <c r="F216" s="258"/>
      <c r="G216" s="258"/>
      <c r="H216" s="258"/>
      <c r="I216" s="258"/>
      <c r="J216" s="2"/>
      <c r="K216" s="2"/>
      <c r="L216" s="2"/>
      <c r="M216" s="2"/>
      <c r="N216" s="2"/>
      <c r="O216" s="2"/>
      <c r="P216" s="2"/>
      <c r="Q216" s="2"/>
      <c r="R216" s="2"/>
      <c r="S216" s="2"/>
      <c r="T216" s="2"/>
      <c r="U216" s="2"/>
      <c r="V216" s="2"/>
      <c r="W216" s="2"/>
      <c r="X216" s="2"/>
      <c r="Y216" s="2"/>
      <c r="Z216" s="2"/>
    </row>
    <row r="217" spans="1:26" ht="12.75" customHeight="1" x14ac:dyDescent="0.2">
      <c r="A217" s="258"/>
      <c r="B217" s="258"/>
      <c r="C217" s="258"/>
      <c r="D217" s="259"/>
      <c r="E217" s="259"/>
      <c r="F217" s="258"/>
      <c r="G217" s="258"/>
      <c r="H217" s="258"/>
      <c r="I217" s="258"/>
      <c r="J217" s="2"/>
      <c r="K217" s="2"/>
      <c r="L217" s="2"/>
      <c r="M217" s="2"/>
      <c r="N217" s="2"/>
      <c r="O217" s="2"/>
      <c r="P217" s="2"/>
      <c r="Q217" s="2"/>
      <c r="R217" s="2"/>
      <c r="S217" s="2"/>
      <c r="T217" s="2"/>
      <c r="U217" s="2"/>
      <c r="V217" s="2"/>
      <c r="W217" s="2"/>
      <c r="X217" s="2"/>
      <c r="Y217" s="2"/>
      <c r="Z217" s="2"/>
    </row>
    <row r="218" spans="1:26" ht="12.75" customHeight="1" x14ac:dyDescent="0.2">
      <c r="A218" s="258"/>
      <c r="B218" s="258"/>
      <c r="C218" s="258"/>
      <c r="D218" s="259"/>
      <c r="E218" s="259"/>
      <c r="F218" s="258"/>
      <c r="G218" s="258"/>
      <c r="H218" s="258"/>
      <c r="I218" s="258"/>
      <c r="J218" s="2"/>
      <c r="K218" s="2"/>
      <c r="L218" s="2"/>
      <c r="M218" s="2"/>
      <c r="N218" s="2"/>
      <c r="O218" s="2"/>
      <c r="P218" s="2"/>
      <c r="Q218" s="2"/>
      <c r="R218" s="2"/>
      <c r="S218" s="2"/>
      <c r="T218" s="2"/>
      <c r="U218" s="2"/>
      <c r="V218" s="2"/>
      <c r="W218" s="2"/>
      <c r="X218" s="2"/>
      <c r="Y218" s="2"/>
      <c r="Z218" s="2"/>
    </row>
    <row r="219" spans="1:26" ht="12.75" customHeight="1" x14ac:dyDescent="0.2">
      <c r="A219" s="258"/>
      <c r="B219" s="258"/>
      <c r="C219" s="258"/>
      <c r="D219" s="259"/>
      <c r="E219" s="259"/>
      <c r="F219" s="258"/>
      <c r="G219" s="258"/>
      <c r="H219" s="258"/>
      <c r="I219" s="258"/>
      <c r="J219" s="2"/>
      <c r="K219" s="2"/>
      <c r="L219" s="2"/>
      <c r="M219" s="2"/>
      <c r="N219" s="2"/>
      <c r="O219" s="2"/>
      <c r="P219" s="2"/>
      <c r="Q219" s="2"/>
      <c r="R219" s="2"/>
      <c r="S219" s="2"/>
      <c r="T219" s="2"/>
      <c r="U219" s="2"/>
      <c r="V219" s="2"/>
      <c r="W219" s="2"/>
      <c r="X219" s="2"/>
      <c r="Y219" s="2"/>
      <c r="Z219" s="2"/>
    </row>
    <row r="220" spans="1:26" ht="12.75" customHeight="1" x14ac:dyDescent="0.2">
      <c r="A220" s="258"/>
      <c r="B220" s="258"/>
      <c r="C220" s="258"/>
      <c r="D220" s="259"/>
      <c r="E220" s="259"/>
      <c r="F220" s="258"/>
      <c r="G220" s="258"/>
      <c r="H220" s="258"/>
      <c r="I220" s="258"/>
      <c r="J220" s="2"/>
      <c r="K220" s="2"/>
      <c r="L220" s="2"/>
      <c r="M220" s="2"/>
      <c r="N220" s="2"/>
      <c r="O220" s="2"/>
      <c r="P220" s="2"/>
      <c r="Q220" s="2"/>
      <c r="R220" s="2"/>
      <c r="S220" s="2"/>
      <c r="T220" s="2"/>
      <c r="U220" s="2"/>
      <c r="V220" s="2"/>
      <c r="W220" s="2"/>
      <c r="X220" s="2"/>
      <c r="Y220" s="2"/>
      <c r="Z220" s="2"/>
    </row>
    <row r="221" spans="1:26" ht="12.75" customHeight="1" x14ac:dyDescent="0.2">
      <c r="A221" s="258"/>
      <c r="B221" s="258"/>
      <c r="C221" s="258"/>
      <c r="D221" s="259"/>
      <c r="E221" s="259"/>
      <c r="F221" s="258"/>
      <c r="G221" s="258"/>
      <c r="H221" s="258"/>
      <c r="I221" s="258"/>
      <c r="J221" s="2"/>
      <c r="K221" s="2"/>
      <c r="L221" s="2"/>
      <c r="M221" s="2"/>
      <c r="N221" s="2"/>
      <c r="O221" s="2"/>
      <c r="P221" s="2"/>
      <c r="Q221" s="2"/>
      <c r="R221" s="2"/>
      <c r="S221" s="2"/>
      <c r="T221" s="2"/>
      <c r="U221" s="2"/>
      <c r="V221" s="2"/>
      <c r="W221" s="2"/>
      <c r="X221" s="2"/>
      <c r="Y221" s="2"/>
      <c r="Z221" s="2"/>
    </row>
    <row r="222" spans="1:26" ht="12.75" customHeight="1" x14ac:dyDescent="0.2">
      <c r="A222" s="258"/>
      <c r="B222" s="258"/>
      <c r="C222" s="258"/>
      <c r="D222" s="259"/>
      <c r="E222" s="259"/>
      <c r="F222" s="258"/>
      <c r="G222" s="258"/>
      <c r="H222" s="258"/>
      <c r="I222" s="258"/>
      <c r="J222" s="2"/>
      <c r="K222" s="2"/>
      <c r="L222" s="2"/>
      <c r="M222" s="2"/>
      <c r="N222" s="2"/>
      <c r="O222" s="2"/>
      <c r="P222" s="2"/>
      <c r="Q222" s="2"/>
      <c r="R222" s="2"/>
      <c r="S222" s="2"/>
      <c r="T222" s="2"/>
      <c r="U222" s="2"/>
      <c r="V222" s="2"/>
      <c r="W222" s="2"/>
      <c r="X222" s="2"/>
      <c r="Y222" s="2"/>
      <c r="Z222" s="2"/>
    </row>
    <row r="223" spans="1:26" ht="12.75" customHeight="1" x14ac:dyDescent="0.2">
      <c r="A223" s="258"/>
      <c r="B223" s="258"/>
      <c r="C223" s="258"/>
      <c r="D223" s="259"/>
      <c r="E223" s="259"/>
      <c r="F223" s="258"/>
      <c r="G223" s="258"/>
      <c r="H223" s="258"/>
      <c r="I223" s="258"/>
      <c r="J223" s="2"/>
      <c r="K223" s="2"/>
      <c r="L223" s="2"/>
      <c r="M223" s="2"/>
      <c r="N223" s="2"/>
      <c r="O223" s="2"/>
      <c r="P223" s="2"/>
      <c r="Q223" s="2"/>
      <c r="R223" s="2"/>
      <c r="S223" s="2"/>
      <c r="T223" s="2"/>
      <c r="U223" s="2"/>
      <c r="V223" s="2"/>
      <c r="W223" s="2"/>
      <c r="X223" s="2"/>
      <c r="Y223" s="2"/>
      <c r="Z223" s="2"/>
    </row>
    <row r="224" spans="1:26" ht="12.75" customHeight="1" x14ac:dyDescent="0.2">
      <c r="A224" s="258"/>
      <c r="B224" s="258"/>
      <c r="C224" s="258"/>
      <c r="D224" s="259"/>
      <c r="E224" s="259"/>
      <c r="F224" s="258"/>
      <c r="G224" s="258"/>
      <c r="H224" s="258"/>
      <c r="I224" s="258"/>
      <c r="J224" s="2"/>
      <c r="K224" s="2"/>
      <c r="L224" s="2"/>
      <c r="M224" s="2"/>
      <c r="N224" s="2"/>
      <c r="O224" s="2"/>
      <c r="P224" s="2"/>
      <c r="Q224" s="2"/>
      <c r="R224" s="2"/>
      <c r="S224" s="2"/>
      <c r="T224" s="2"/>
      <c r="U224" s="2"/>
      <c r="V224" s="2"/>
      <c r="W224" s="2"/>
      <c r="X224" s="2"/>
      <c r="Y224" s="2"/>
      <c r="Z224" s="2"/>
    </row>
    <row r="225" spans="1:26" ht="12.75" customHeight="1" x14ac:dyDescent="0.2">
      <c r="A225" s="258"/>
      <c r="B225" s="258"/>
      <c r="C225" s="258"/>
      <c r="D225" s="259"/>
      <c r="E225" s="259"/>
      <c r="F225" s="258"/>
      <c r="G225" s="258"/>
      <c r="H225" s="258"/>
      <c r="I225" s="258"/>
      <c r="J225" s="2"/>
      <c r="K225" s="2"/>
      <c r="L225" s="2"/>
      <c r="M225" s="2"/>
      <c r="N225" s="2"/>
      <c r="O225" s="2"/>
      <c r="P225" s="2"/>
      <c r="Q225" s="2"/>
      <c r="R225" s="2"/>
      <c r="S225" s="2"/>
      <c r="T225" s="2"/>
      <c r="U225" s="2"/>
      <c r="V225" s="2"/>
      <c r="W225" s="2"/>
      <c r="X225" s="2"/>
      <c r="Y225" s="2"/>
      <c r="Z225" s="2"/>
    </row>
    <row r="226" spans="1:26" ht="12.75" customHeight="1" x14ac:dyDescent="0.2">
      <c r="A226" s="258"/>
      <c r="B226" s="258"/>
      <c r="C226" s="258"/>
      <c r="D226" s="259"/>
      <c r="E226" s="259"/>
      <c r="F226" s="258"/>
      <c r="G226" s="258"/>
      <c r="H226" s="258"/>
      <c r="I226" s="258"/>
      <c r="J226" s="2"/>
      <c r="K226" s="2"/>
      <c r="L226" s="2"/>
      <c r="M226" s="2"/>
      <c r="N226" s="2"/>
      <c r="O226" s="2"/>
      <c r="P226" s="2"/>
      <c r="Q226" s="2"/>
      <c r="R226" s="2"/>
      <c r="S226" s="2"/>
      <c r="T226" s="2"/>
      <c r="U226" s="2"/>
      <c r="V226" s="2"/>
      <c r="W226" s="2"/>
      <c r="X226" s="2"/>
      <c r="Y226" s="2"/>
      <c r="Z226" s="2"/>
    </row>
    <row r="227" spans="1:26" ht="12.75" customHeight="1" x14ac:dyDescent="0.2">
      <c r="A227" s="258"/>
      <c r="B227" s="258"/>
      <c r="C227" s="258"/>
      <c r="D227" s="259"/>
      <c r="E227" s="259"/>
      <c r="F227" s="258"/>
      <c r="G227" s="258"/>
      <c r="H227" s="258"/>
      <c r="I227" s="258"/>
      <c r="J227" s="2"/>
      <c r="K227" s="2"/>
      <c r="L227" s="2"/>
      <c r="M227" s="2"/>
      <c r="N227" s="2"/>
      <c r="O227" s="2"/>
      <c r="P227" s="2"/>
      <c r="Q227" s="2"/>
      <c r="R227" s="2"/>
      <c r="S227" s="2"/>
      <c r="T227" s="2"/>
      <c r="U227" s="2"/>
      <c r="V227" s="2"/>
      <c r="W227" s="2"/>
      <c r="X227" s="2"/>
      <c r="Y227" s="2"/>
      <c r="Z227" s="2"/>
    </row>
    <row r="228" spans="1:26" ht="12.75" customHeight="1" x14ac:dyDescent="0.2">
      <c r="A228" s="258"/>
      <c r="B228" s="258"/>
      <c r="C228" s="258"/>
      <c r="D228" s="259"/>
      <c r="E228" s="259"/>
      <c r="F228" s="258"/>
      <c r="G228" s="258"/>
      <c r="H228" s="258"/>
      <c r="I228" s="258"/>
      <c r="J228" s="2"/>
      <c r="K228" s="2"/>
      <c r="L228" s="2"/>
      <c r="M228" s="2"/>
      <c r="N228" s="2"/>
      <c r="O228" s="2"/>
      <c r="P228" s="2"/>
      <c r="Q228" s="2"/>
      <c r="R228" s="2"/>
      <c r="S228" s="2"/>
      <c r="T228" s="2"/>
      <c r="U228" s="2"/>
      <c r="V228" s="2"/>
      <c r="W228" s="2"/>
      <c r="X228" s="2"/>
      <c r="Y228" s="2"/>
      <c r="Z228" s="2"/>
    </row>
    <row r="229" spans="1:26" ht="12.75" customHeight="1" x14ac:dyDescent="0.2">
      <c r="A229" s="258"/>
      <c r="B229" s="258"/>
      <c r="C229" s="258"/>
      <c r="D229" s="259"/>
      <c r="E229" s="259"/>
      <c r="F229" s="258"/>
      <c r="G229" s="258"/>
      <c r="H229" s="258"/>
      <c r="I229" s="258"/>
      <c r="J229" s="2"/>
      <c r="K229" s="2"/>
      <c r="L229" s="2"/>
      <c r="M229" s="2"/>
      <c r="N229" s="2"/>
      <c r="O229" s="2"/>
      <c r="P229" s="2"/>
      <c r="Q229" s="2"/>
      <c r="R229" s="2"/>
      <c r="S229" s="2"/>
      <c r="T229" s="2"/>
      <c r="U229" s="2"/>
      <c r="V229" s="2"/>
      <c r="W229" s="2"/>
      <c r="X229" s="2"/>
      <c r="Y229" s="2"/>
      <c r="Z229" s="2"/>
    </row>
    <row r="230" spans="1:26" ht="12.75" customHeight="1" x14ac:dyDescent="0.2">
      <c r="A230" s="258"/>
      <c r="B230" s="258"/>
      <c r="C230" s="258"/>
      <c r="D230" s="259"/>
      <c r="E230" s="259"/>
      <c r="F230" s="258"/>
      <c r="G230" s="258"/>
      <c r="H230" s="258"/>
      <c r="I230" s="258"/>
      <c r="J230" s="2"/>
      <c r="K230" s="2"/>
      <c r="L230" s="2"/>
      <c r="M230" s="2"/>
      <c r="N230" s="2"/>
      <c r="O230" s="2"/>
      <c r="P230" s="2"/>
      <c r="Q230" s="2"/>
      <c r="R230" s="2"/>
      <c r="S230" s="2"/>
      <c r="T230" s="2"/>
      <c r="U230" s="2"/>
      <c r="V230" s="2"/>
      <c r="W230" s="2"/>
      <c r="X230" s="2"/>
      <c r="Y230" s="2"/>
      <c r="Z230" s="2"/>
    </row>
    <row r="231" spans="1:26" ht="12.75" customHeight="1" x14ac:dyDescent="0.2">
      <c r="A231" s="258"/>
      <c r="B231" s="258"/>
      <c r="C231" s="258"/>
      <c r="D231" s="259"/>
      <c r="E231" s="259"/>
      <c r="F231" s="258"/>
      <c r="G231" s="258"/>
      <c r="H231" s="258"/>
      <c r="I231" s="258"/>
      <c r="J231" s="2"/>
      <c r="K231" s="2"/>
      <c r="L231" s="2"/>
      <c r="M231" s="2"/>
      <c r="N231" s="2"/>
      <c r="O231" s="2"/>
      <c r="P231" s="2"/>
      <c r="Q231" s="2"/>
      <c r="R231" s="2"/>
      <c r="S231" s="2"/>
      <c r="T231" s="2"/>
      <c r="U231" s="2"/>
      <c r="V231" s="2"/>
      <c r="W231" s="2"/>
      <c r="X231" s="2"/>
      <c r="Y231" s="2"/>
      <c r="Z231" s="2"/>
    </row>
    <row r="232" spans="1:26" ht="12.75" customHeight="1" x14ac:dyDescent="0.2">
      <c r="A232" s="258"/>
      <c r="B232" s="258"/>
      <c r="C232" s="258"/>
      <c r="D232" s="259"/>
      <c r="E232" s="259"/>
      <c r="F232" s="258"/>
      <c r="G232" s="258"/>
      <c r="H232" s="258"/>
      <c r="I232" s="258"/>
      <c r="J232" s="2"/>
      <c r="K232" s="2"/>
      <c r="L232" s="2"/>
      <c r="M232" s="2"/>
      <c r="N232" s="2"/>
      <c r="O232" s="2"/>
      <c r="P232" s="2"/>
      <c r="Q232" s="2"/>
      <c r="R232" s="2"/>
      <c r="S232" s="2"/>
      <c r="T232" s="2"/>
      <c r="U232" s="2"/>
      <c r="V232" s="2"/>
      <c r="W232" s="2"/>
      <c r="X232" s="2"/>
      <c r="Y232" s="2"/>
      <c r="Z232" s="2"/>
    </row>
    <row r="233" spans="1:26" ht="12.75" customHeight="1" x14ac:dyDescent="0.2">
      <c r="A233" s="258"/>
      <c r="B233" s="258"/>
      <c r="C233" s="258"/>
      <c r="D233" s="259"/>
      <c r="E233" s="259"/>
      <c r="F233" s="258"/>
      <c r="G233" s="258"/>
      <c r="H233" s="258"/>
      <c r="I233" s="258"/>
      <c r="J233" s="2"/>
      <c r="K233" s="2"/>
      <c r="L233" s="2"/>
      <c r="M233" s="2"/>
      <c r="N233" s="2"/>
      <c r="O233" s="2"/>
      <c r="P233" s="2"/>
      <c r="Q233" s="2"/>
      <c r="R233" s="2"/>
      <c r="S233" s="2"/>
      <c r="T233" s="2"/>
      <c r="U233" s="2"/>
      <c r="V233" s="2"/>
      <c r="W233" s="2"/>
      <c r="X233" s="2"/>
      <c r="Y233" s="2"/>
      <c r="Z233" s="2"/>
    </row>
    <row r="234" spans="1:26" ht="12.75" customHeight="1" x14ac:dyDescent="0.2">
      <c r="A234" s="258"/>
      <c r="B234" s="258"/>
      <c r="C234" s="258"/>
      <c r="D234" s="259"/>
      <c r="E234" s="259"/>
      <c r="F234" s="258"/>
      <c r="G234" s="258"/>
      <c r="H234" s="258"/>
      <c r="I234" s="258"/>
      <c r="J234" s="2"/>
      <c r="K234" s="2"/>
      <c r="L234" s="2"/>
      <c r="M234" s="2"/>
      <c r="N234" s="2"/>
      <c r="O234" s="2"/>
      <c r="P234" s="2"/>
      <c r="Q234" s="2"/>
      <c r="R234" s="2"/>
      <c r="S234" s="2"/>
      <c r="T234" s="2"/>
      <c r="U234" s="2"/>
      <c r="V234" s="2"/>
      <c r="W234" s="2"/>
      <c r="X234" s="2"/>
      <c r="Y234" s="2"/>
      <c r="Z234" s="2"/>
    </row>
    <row r="235" spans="1:26" ht="12.75" customHeight="1" x14ac:dyDescent="0.2">
      <c r="A235" s="258"/>
      <c r="B235" s="258"/>
      <c r="C235" s="258"/>
      <c r="D235" s="259"/>
      <c r="E235" s="259"/>
      <c r="F235" s="258"/>
      <c r="G235" s="258"/>
      <c r="H235" s="258"/>
      <c r="I235" s="258"/>
      <c r="J235" s="2"/>
      <c r="K235" s="2"/>
      <c r="L235" s="2"/>
      <c r="M235" s="2"/>
      <c r="N235" s="2"/>
      <c r="O235" s="2"/>
      <c r="P235" s="2"/>
      <c r="Q235" s="2"/>
      <c r="R235" s="2"/>
      <c r="S235" s="2"/>
      <c r="T235" s="2"/>
      <c r="U235" s="2"/>
      <c r="V235" s="2"/>
      <c r="W235" s="2"/>
      <c r="X235" s="2"/>
      <c r="Y235" s="2"/>
      <c r="Z235" s="2"/>
    </row>
    <row r="236" spans="1:26" ht="12.75" customHeight="1" x14ac:dyDescent="0.2">
      <c r="A236" s="258"/>
      <c r="B236" s="258"/>
      <c r="C236" s="258"/>
      <c r="D236" s="259"/>
      <c r="E236" s="259"/>
      <c r="F236" s="258"/>
      <c r="G236" s="258"/>
      <c r="H236" s="258"/>
      <c r="I236" s="258"/>
      <c r="J236" s="2"/>
      <c r="K236" s="2"/>
      <c r="L236" s="2"/>
      <c r="M236" s="2"/>
      <c r="N236" s="2"/>
      <c r="O236" s="2"/>
      <c r="P236" s="2"/>
      <c r="Q236" s="2"/>
      <c r="R236" s="2"/>
      <c r="S236" s="2"/>
      <c r="T236" s="2"/>
      <c r="U236" s="2"/>
      <c r="V236" s="2"/>
      <c r="W236" s="2"/>
      <c r="X236" s="2"/>
      <c r="Y236" s="2"/>
      <c r="Z236" s="2"/>
    </row>
    <row r="237" spans="1:26" ht="12.75" customHeight="1" x14ac:dyDescent="0.2">
      <c r="A237" s="258"/>
      <c r="B237" s="258"/>
      <c r="C237" s="258"/>
      <c r="D237" s="259"/>
      <c r="E237" s="259"/>
      <c r="F237" s="258"/>
      <c r="G237" s="258"/>
      <c r="H237" s="258"/>
      <c r="I237" s="258"/>
      <c r="J237" s="2"/>
      <c r="K237" s="2"/>
      <c r="L237" s="2"/>
      <c r="M237" s="2"/>
      <c r="N237" s="2"/>
      <c r="O237" s="2"/>
      <c r="P237" s="2"/>
      <c r="Q237" s="2"/>
      <c r="R237" s="2"/>
      <c r="S237" s="2"/>
      <c r="T237" s="2"/>
      <c r="U237" s="2"/>
      <c r="V237" s="2"/>
      <c r="W237" s="2"/>
      <c r="X237" s="2"/>
      <c r="Y237" s="2"/>
      <c r="Z237" s="2"/>
    </row>
    <row r="238" spans="1:26" ht="12.75" customHeight="1" x14ac:dyDescent="0.2">
      <c r="A238" s="258"/>
      <c r="B238" s="258"/>
      <c r="C238" s="258"/>
      <c r="D238" s="259"/>
      <c r="E238" s="259"/>
      <c r="F238" s="258"/>
      <c r="G238" s="258"/>
      <c r="H238" s="258"/>
      <c r="I238" s="258"/>
      <c r="J238" s="2"/>
      <c r="K238" s="2"/>
      <c r="L238" s="2"/>
      <c r="M238" s="2"/>
      <c r="N238" s="2"/>
      <c r="O238" s="2"/>
      <c r="P238" s="2"/>
      <c r="Q238" s="2"/>
      <c r="R238" s="2"/>
      <c r="S238" s="2"/>
      <c r="T238" s="2"/>
      <c r="U238" s="2"/>
      <c r="V238" s="2"/>
      <c r="W238" s="2"/>
      <c r="X238" s="2"/>
      <c r="Y238" s="2"/>
      <c r="Z238" s="2"/>
    </row>
    <row r="239" spans="1:26" ht="12.75" customHeight="1" x14ac:dyDescent="0.2">
      <c r="A239" s="258"/>
      <c r="B239" s="258"/>
      <c r="C239" s="258"/>
      <c r="D239" s="259"/>
      <c r="E239" s="259"/>
      <c r="F239" s="258"/>
      <c r="G239" s="258"/>
      <c r="H239" s="258"/>
      <c r="I239" s="258"/>
      <c r="J239" s="2"/>
      <c r="K239" s="2"/>
      <c r="L239" s="2"/>
      <c r="M239" s="2"/>
      <c r="N239" s="2"/>
      <c r="O239" s="2"/>
      <c r="P239" s="2"/>
      <c r="Q239" s="2"/>
      <c r="R239" s="2"/>
      <c r="S239" s="2"/>
      <c r="T239" s="2"/>
      <c r="U239" s="2"/>
      <c r="V239" s="2"/>
      <c r="W239" s="2"/>
      <c r="X239" s="2"/>
      <c r="Y239" s="2"/>
      <c r="Z239" s="2"/>
    </row>
    <row r="240" spans="1:26" ht="12.75" customHeight="1" x14ac:dyDescent="0.2">
      <c r="A240" s="258"/>
      <c r="B240" s="258"/>
      <c r="C240" s="258"/>
      <c r="D240" s="259"/>
      <c r="E240" s="259"/>
      <c r="F240" s="258"/>
      <c r="G240" s="258"/>
      <c r="H240" s="258"/>
      <c r="I240" s="258"/>
      <c r="J240" s="2"/>
      <c r="K240" s="2"/>
      <c r="L240" s="2"/>
      <c r="M240" s="2"/>
      <c r="N240" s="2"/>
      <c r="O240" s="2"/>
      <c r="P240" s="2"/>
      <c r="Q240" s="2"/>
      <c r="R240" s="2"/>
      <c r="S240" s="2"/>
      <c r="T240" s="2"/>
      <c r="U240" s="2"/>
      <c r="V240" s="2"/>
      <c r="W240" s="2"/>
      <c r="X240" s="2"/>
      <c r="Y240" s="2"/>
      <c r="Z240" s="2"/>
    </row>
    <row r="241" spans="1:26" ht="12.75" customHeight="1" x14ac:dyDescent="0.2">
      <c r="A241" s="258"/>
      <c r="B241" s="258"/>
      <c r="C241" s="258"/>
      <c r="D241" s="259"/>
      <c r="E241" s="259"/>
      <c r="F241" s="258"/>
      <c r="G241" s="258"/>
      <c r="H241" s="258"/>
      <c r="I241" s="258"/>
      <c r="J241" s="2"/>
      <c r="K241" s="2"/>
      <c r="L241" s="2"/>
      <c r="M241" s="2"/>
      <c r="N241" s="2"/>
      <c r="O241" s="2"/>
      <c r="P241" s="2"/>
      <c r="Q241" s="2"/>
      <c r="R241" s="2"/>
      <c r="S241" s="2"/>
      <c r="T241" s="2"/>
      <c r="U241" s="2"/>
      <c r="V241" s="2"/>
      <c r="W241" s="2"/>
      <c r="X241" s="2"/>
      <c r="Y241" s="2"/>
      <c r="Z241" s="2"/>
    </row>
    <row r="242" spans="1:26" ht="12.75" customHeight="1" x14ac:dyDescent="0.2">
      <c r="A242" s="258"/>
      <c r="B242" s="258"/>
      <c r="C242" s="258"/>
      <c r="D242" s="259"/>
      <c r="E242" s="259"/>
      <c r="F242" s="258"/>
      <c r="G242" s="258"/>
      <c r="H242" s="258"/>
      <c r="I242" s="258"/>
      <c r="J242" s="2"/>
      <c r="K242" s="2"/>
      <c r="L242" s="2"/>
      <c r="M242" s="2"/>
      <c r="N242" s="2"/>
      <c r="O242" s="2"/>
      <c r="P242" s="2"/>
      <c r="Q242" s="2"/>
      <c r="R242" s="2"/>
      <c r="S242" s="2"/>
      <c r="T242" s="2"/>
      <c r="U242" s="2"/>
      <c r="V242" s="2"/>
      <c r="W242" s="2"/>
      <c r="X242" s="2"/>
      <c r="Y242" s="2"/>
      <c r="Z242" s="2"/>
    </row>
    <row r="243" spans="1:26" ht="12.75" customHeight="1" x14ac:dyDescent="0.2">
      <c r="A243" s="258"/>
      <c r="B243" s="258"/>
      <c r="C243" s="258"/>
      <c r="D243" s="259"/>
      <c r="E243" s="259"/>
      <c r="F243" s="258"/>
      <c r="G243" s="258"/>
      <c r="H243" s="258"/>
      <c r="I243" s="258"/>
      <c r="J243" s="2"/>
      <c r="K243" s="2"/>
      <c r="L243" s="2"/>
      <c r="M243" s="2"/>
      <c r="N243" s="2"/>
      <c r="O243" s="2"/>
      <c r="P243" s="2"/>
      <c r="Q243" s="2"/>
      <c r="R243" s="2"/>
      <c r="S243" s="2"/>
      <c r="T243" s="2"/>
      <c r="U243" s="2"/>
      <c r="V243" s="2"/>
      <c r="W243" s="2"/>
      <c r="X243" s="2"/>
      <c r="Y243" s="2"/>
      <c r="Z243" s="2"/>
    </row>
    <row r="244" spans="1:26" ht="12.75" customHeight="1" x14ac:dyDescent="0.2">
      <c r="A244" s="258"/>
      <c r="B244" s="258"/>
      <c r="C244" s="258"/>
      <c r="D244" s="259"/>
      <c r="E244" s="259"/>
      <c r="F244" s="258"/>
      <c r="G244" s="258"/>
      <c r="H244" s="258"/>
      <c r="I244" s="258"/>
      <c r="J244" s="2"/>
      <c r="K244" s="2"/>
      <c r="L244" s="2"/>
      <c r="M244" s="2"/>
      <c r="N244" s="2"/>
      <c r="O244" s="2"/>
      <c r="P244" s="2"/>
      <c r="Q244" s="2"/>
      <c r="R244" s="2"/>
      <c r="S244" s="2"/>
      <c r="T244" s="2"/>
      <c r="U244" s="2"/>
      <c r="V244" s="2"/>
      <c r="W244" s="2"/>
      <c r="X244" s="2"/>
      <c r="Y244" s="2"/>
      <c r="Z244" s="2"/>
    </row>
    <row r="245" spans="1:26" ht="12.75" customHeight="1" x14ac:dyDescent="0.2">
      <c r="A245" s="258"/>
      <c r="B245" s="258"/>
      <c r="C245" s="258"/>
      <c r="D245" s="259"/>
      <c r="E245" s="259"/>
      <c r="F245" s="258"/>
      <c r="G245" s="258"/>
      <c r="H245" s="258"/>
      <c r="I245" s="258"/>
      <c r="J245" s="2"/>
      <c r="K245" s="2"/>
      <c r="L245" s="2"/>
      <c r="M245" s="2"/>
      <c r="N245" s="2"/>
      <c r="O245" s="2"/>
      <c r="P245" s="2"/>
      <c r="Q245" s="2"/>
      <c r="R245" s="2"/>
      <c r="S245" s="2"/>
      <c r="T245" s="2"/>
      <c r="U245" s="2"/>
      <c r="V245" s="2"/>
      <c r="W245" s="2"/>
      <c r="X245" s="2"/>
      <c r="Y245" s="2"/>
      <c r="Z245" s="2"/>
    </row>
    <row r="246" spans="1:26" ht="12.75" customHeight="1" x14ac:dyDescent="0.2">
      <c r="A246" s="258"/>
      <c r="B246" s="258"/>
      <c r="C246" s="258"/>
      <c r="D246" s="259"/>
      <c r="E246" s="259"/>
      <c r="F246" s="258"/>
      <c r="G246" s="258"/>
      <c r="H246" s="258"/>
      <c r="I246" s="258"/>
      <c r="J246" s="2"/>
      <c r="K246" s="2"/>
      <c r="L246" s="2"/>
      <c r="M246" s="2"/>
      <c r="N246" s="2"/>
      <c r="O246" s="2"/>
      <c r="P246" s="2"/>
      <c r="Q246" s="2"/>
      <c r="R246" s="2"/>
      <c r="S246" s="2"/>
      <c r="T246" s="2"/>
      <c r="U246" s="2"/>
      <c r="V246" s="2"/>
      <c r="W246" s="2"/>
      <c r="X246" s="2"/>
      <c r="Y246" s="2"/>
      <c r="Z246" s="2"/>
    </row>
    <row r="247" spans="1:26" ht="12.75" customHeight="1" x14ac:dyDescent="0.2">
      <c r="A247" s="258"/>
      <c r="B247" s="258"/>
      <c r="C247" s="258"/>
      <c r="D247" s="259"/>
      <c r="E247" s="259"/>
      <c r="F247" s="258"/>
      <c r="G247" s="258"/>
      <c r="H247" s="258"/>
      <c r="I247" s="258"/>
      <c r="J247" s="2"/>
      <c r="K247" s="2"/>
      <c r="L247" s="2"/>
      <c r="M247" s="2"/>
      <c r="N247" s="2"/>
      <c r="O247" s="2"/>
      <c r="P247" s="2"/>
      <c r="Q247" s="2"/>
      <c r="R247" s="2"/>
      <c r="S247" s="2"/>
      <c r="T247" s="2"/>
      <c r="U247" s="2"/>
      <c r="V247" s="2"/>
      <c r="W247" s="2"/>
      <c r="X247" s="2"/>
      <c r="Y247" s="2"/>
      <c r="Z247" s="2"/>
    </row>
    <row r="248" spans="1:26" ht="12.75" customHeight="1" x14ac:dyDescent="0.2">
      <c r="A248" s="258"/>
      <c r="B248" s="258"/>
      <c r="C248" s="258"/>
      <c r="D248" s="259"/>
      <c r="E248" s="259"/>
      <c r="F248" s="258"/>
      <c r="G248" s="258"/>
      <c r="H248" s="258"/>
      <c r="I248" s="258"/>
      <c r="J248" s="2"/>
      <c r="K248" s="2"/>
      <c r="L248" s="2"/>
      <c r="M248" s="2"/>
      <c r="N248" s="2"/>
      <c r="O248" s="2"/>
      <c r="P248" s="2"/>
      <c r="Q248" s="2"/>
      <c r="R248" s="2"/>
      <c r="S248" s="2"/>
      <c r="T248" s="2"/>
      <c r="U248" s="2"/>
      <c r="V248" s="2"/>
      <c r="W248" s="2"/>
      <c r="X248" s="2"/>
      <c r="Y248" s="2"/>
      <c r="Z248" s="2"/>
    </row>
    <row r="249" spans="1:26" ht="12.75" customHeight="1" x14ac:dyDescent="0.2">
      <c r="A249" s="258"/>
      <c r="B249" s="258"/>
      <c r="C249" s="258"/>
      <c r="D249" s="259"/>
      <c r="E249" s="259"/>
      <c r="F249" s="258"/>
      <c r="G249" s="258"/>
      <c r="H249" s="258"/>
      <c r="I249" s="258"/>
      <c r="J249" s="2"/>
      <c r="K249" s="2"/>
      <c r="L249" s="2"/>
      <c r="M249" s="2"/>
      <c r="N249" s="2"/>
      <c r="O249" s="2"/>
      <c r="P249" s="2"/>
      <c r="Q249" s="2"/>
      <c r="R249" s="2"/>
      <c r="S249" s="2"/>
      <c r="T249" s="2"/>
      <c r="U249" s="2"/>
      <c r="V249" s="2"/>
      <c r="W249" s="2"/>
      <c r="X249" s="2"/>
      <c r="Y249" s="2"/>
      <c r="Z249" s="2"/>
    </row>
    <row r="250" spans="1:26" ht="12.75" customHeight="1" x14ac:dyDescent="0.2">
      <c r="A250" s="258"/>
      <c r="B250" s="258"/>
      <c r="C250" s="258"/>
      <c r="D250" s="259"/>
      <c r="E250" s="259"/>
      <c r="F250" s="258"/>
      <c r="G250" s="258"/>
      <c r="H250" s="258"/>
      <c r="I250" s="258"/>
      <c r="J250" s="2"/>
      <c r="K250" s="2"/>
      <c r="L250" s="2"/>
      <c r="M250" s="2"/>
      <c r="N250" s="2"/>
      <c r="O250" s="2"/>
      <c r="P250" s="2"/>
      <c r="Q250" s="2"/>
      <c r="R250" s="2"/>
      <c r="S250" s="2"/>
      <c r="T250" s="2"/>
      <c r="U250" s="2"/>
      <c r="V250" s="2"/>
      <c r="W250" s="2"/>
      <c r="X250" s="2"/>
      <c r="Y250" s="2"/>
      <c r="Z250" s="2"/>
    </row>
    <row r="251" spans="1:26" ht="12.75" customHeight="1" x14ac:dyDescent="0.2">
      <c r="A251" s="258"/>
      <c r="B251" s="258"/>
      <c r="C251" s="258"/>
      <c r="D251" s="259"/>
      <c r="E251" s="259"/>
      <c r="F251" s="258"/>
      <c r="G251" s="258"/>
      <c r="H251" s="258"/>
      <c r="I251" s="258"/>
      <c r="J251" s="2"/>
      <c r="K251" s="2"/>
      <c r="L251" s="2"/>
      <c r="M251" s="2"/>
      <c r="N251" s="2"/>
      <c r="O251" s="2"/>
      <c r="P251" s="2"/>
      <c r="Q251" s="2"/>
      <c r="R251" s="2"/>
      <c r="S251" s="2"/>
      <c r="T251" s="2"/>
      <c r="U251" s="2"/>
      <c r="V251" s="2"/>
      <c r="W251" s="2"/>
      <c r="X251" s="2"/>
      <c r="Y251" s="2"/>
      <c r="Z251" s="2"/>
    </row>
    <row r="252" spans="1:26" ht="12.75" customHeight="1" x14ac:dyDescent="0.2">
      <c r="A252" s="258"/>
      <c r="B252" s="258"/>
      <c r="C252" s="258"/>
      <c r="D252" s="259"/>
      <c r="E252" s="259"/>
      <c r="F252" s="258"/>
      <c r="G252" s="258"/>
      <c r="H252" s="258"/>
      <c r="I252" s="258"/>
      <c r="J252" s="2"/>
      <c r="K252" s="2"/>
      <c r="L252" s="2"/>
      <c r="M252" s="2"/>
      <c r="N252" s="2"/>
      <c r="O252" s="2"/>
      <c r="P252" s="2"/>
      <c r="Q252" s="2"/>
      <c r="R252" s="2"/>
      <c r="S252" s="2"/>
      <c r="T252" s="2"/>
      <c r="U252" s="2"/>
      <c r="V252" s="2"/>
      <c r="W252" s="2"/>
      <c r="X252" s="2"/>
      <c r="Y252" s="2"/>
      <c r="Z252" s="2"/>
    </row>
    <row r="253" spans="1:26" ht="12.75" customHeight="1" x14ac:dyDescent="0.2">
      <c r="A253" s="258"/>
      <c r="B253" s="258"/>
      <c r="C253" s="258"/>
      <c r="D253" s="259"/>
      <c r="E253" s="259"/>
      <c r="F253" s="258"/>
      <c r="G253" s="258"/>
      <c r="H253" s="258"/>
      <c r="I253" s="258"/>
      <c r="J253" s="2"/>
      <c r="K253" s="2"/>
      <c r="L253" s="2"/>
      <c r="M253" s="2"/>
      <c r="N253" s="2"/>
      <c r="O253" s="2"/>
      <c r="P253" s="2"/>
      <c r="Q253" s="2"/>
      <c r="R253" s="2"/>
      <c r="S253" s="2"/>
      <c r="T253" s="2"/>
      <c r="U253" s="2"/>
      <c r="V253" s="2"/>
      <c r="W253" s="2"/>
      <c r="X253" s="2"/>
      <c r="Y253" s="2"/>
      <c r="Z253" s="2"/>
    </row>
    <row r="254" spans="1:26" ht="12.75" customHeight="1" x14ac:dyDescent="0.2">
      <c r="A254" s="258"/>
      <c r="B254" s="258"/>
      <c r="C254" s="258"/>
      <c r="D254" s="259"/>
      <c r="E254" s="259"/>
      <c r="F254" s="258"/>
      <c r="G254" s="258"/>
      <c r="H254" s="258"/>
      <c r="I254" s="258"/>
      <c r="J254" s="2"/>
      <c r="K254" s="2"/>
      <c r="L254" s="2"/>
      <c r="M254" s="2"/>
      <c r="N254" s="2"/>
      <c r="O254" s="2"/>
      <c r="P254" s="2"/>
      <c r="Q254" s="2"/>
      <c r="R254" s="2"/>
      <c r="S254" s="2"/>
      <c r="T254" s="2"/>
      <c r="U254" s="2"/>
      <c r="V254" s="2"/>
      <c r="W254" s="2"/>
      <c r="X254" s="2"/>
      <c r="Y254" s="2"/>
      <c r="Z254" s="2"/>
    </row>
    <row r="255" spans="1:26" ht="12.75" customHeight="1" x14ac:dyDescent="0.2">
      <c r="A255" s="258"/>
      <c r="B255" s="258"/>
      <c r="C255" s="258"/>
      <c r="D255" s="259"/>
      <c r="E255" s="259"/>
      <c r="F255" s="258"/>
      <c r="G255" s="258"/>
      <c r="H255" s="258"/>
      <c r="I255" s="258"/>
      <c r="J255" s="2"/>
      <c r="K255" s="2"/>
      <c r="L255" s="2"/>
      <c r="M255" s="2"/>
      <c r="N255" s="2"/>
      <c r="O255" s="2"/>
      <c r="P255" s="2"/>
      <c r="Q255" s="2"/>
      <c r="R255" s="2"/>
      <c r="S255" s="2"/>
      <c r="T255" s="2"/>
      <c r="U255" s="2"/>
      <c r="V255" s="2"/>
      <c r="W255" s="2"/>
      <c r="X255" s="2"/>
      <c r="Y255" s="2"/>
      <c r="Z255" s="2"/>
    </row>
    <row r="256" spans="1:26" ht="12.75" customHeight="1" x14ac:dyDescent="0.2">
      <c r="A256" s="258"/>
      <c r="B256" s="258"/>
      <c r="C256" s="258"/>
      <c r="D256" s="259"/>
      <c r="E256" s="259"/>
      <c r="F256" s="258"/>
      <c r="G256" s="258"/>
      <c r="H256" s="258"/>
      <c r="I256" s="258"/>
      <c r="J256" s="2"/>
      <c r="K256" s="2"/>
      <c r="L256" s="2"/>
      <c r="M256" s="2"/>
      <c r="N256" s="2"/>
      <c r="O256" s="2"/>
      <c r="P256" s="2"/>
      <c r="Q256" s="2"/>
      <c r="R256" s="2"/>
      <c r="S256" s="2"/>
      <c r="T256" s="2"/>
      <c r="U256" s="2"/>
      <c r="V256" s="2"/>
      <c r="W256" s="2"/>
      <c r="X256" s="2"/>
      <c r="Y256" s="2"/>
      <c r="Z256" s="2"/>
    </row>
    <row r="257" spans="1:26" ht="12.75" customHeight="1" x14ac:dyDescent="0.2">
      <c r="A257" s="258"/>
      <c r="B257" s="258"/>
      <c r="C257" s="258"/>
      <c r="D257" s="259"/>
      <c r="E257" s="259"/>
      <c r="F257" s="258"/>
      <c r="G257" s="258"/>
      <c r="H257" s="258"/>
      <c r="I257" s="258"/>
      <c r="J257" s="2"/>
      <c r="K257" s="2"/>
      <c r="L257" s="2"/>
      <c r="M257" s="2"/>
      <c r="N257" s="2"/>
      <c r="O257" s="2"/>
      <c r="P257" s="2"/>
      <c r="Q257" s="2"/>
      <c r="R257" s="2"/>
      <c r="S257" s="2"/>
      <c r="T257" s="2"/>
      <c r="U257" s="2"/>
      <c r="V257" s="2"/>
      <c r="W257" s="2"/>
      <c r="X257" s="2"/>
      <c r="Y257" s="2"/>
      <c r="Z257" s="2"/>
    </row>
    <row r="258" spans="1:26" ht="12.75" customHeight="1" x14ac:dyDescent="0.2">
      <c r="A258" s="258"/>
      <c r="B258" s="258"/>
      <c r="C258" s="258"/>
      <c r="D258" s="259"/>
      <c r="E258" s="259"/>
      <c r="F258" s="258"/>
      <c r="G258" s="258"/>
      <c r="H258" s="258"/>
      <c r="I258" s="258"/>
      <c r="J258" s="2"/>
      <c r="K258" s="2"/>
      <c r="L258" s="2"/>
      <c r="M258" s="2"/>
      <c r="N258" s="2"/>
      <c r="O258" s="2"/>
      <c r="P258" s="2"/>
      <c r="Q258" s="2"/>
      <c r="R258" s="2"/>
      <c r="S258" s="2"/>
      <c r="T258" s="2"/>
      <c r="U258" s="2"/>
      <c r="V258" s="2"/>
      <c r="W258" s="2"/>
      <c r="X258" s="2"/>
      <c r="Y258" s="2"/>
      <c r="Z258" s="2"/>
    </row>
    <row r="259" spans="1:26" ht="12.75" customHeight="1" x14ac:dyDescent="0.2">
      <c r="A259" s="258"/>
      <c r="B259" s="258"/>
      <c r="C259" s="258"/>
      <c r="D259" s="259"/>
      <c r="E259" s="259"/>
      <c r="F259" s="258"/>
      <c r="G259" s="258"/>
      <c r="H259" s="258"/>
      <c r="I259" s="258"/>
      <c r="J259" s="2"/>
      <c r="K259" s="2"/>
      <c r="L259" s="2"/>
      <c r="M259" s="2"/>
      <c r="N259" s="2"/>
      <c r="O259" s="2"/>
      <c r="P259" s="2"/>
      <c r="Q259" s="2"/>
      <c r="R259" s="2"/>
      <c r="S259" s="2"/>
      <c r="T259" s="2"/>
      <c r="U259" s="2"/>
      <c r="V259" s="2"/>
      <c r="W259" s="2"/>
      <c r="X259" s="2"/>
      <c r="Y259" s="2"/>
      <c r="Z259" s="2"/>
    </row>
    <row r="260" spans="1:26" ht="12.75" customHeight="1" x14ac:dyDescent="0.2">
      <c r="A260" s="258"/>
      <c r="B260" s="258"/>
      <c r="C260" s="258"/>
      <c r="D260" s="259"/>
      <c r="E260" s="259"/>
      <c r="F260" s="258"/>
      <c r="G260" s="258"/>
      <c r="H260" s="258"/>
      <c r="I260" s="258"/>
      <c r="J260" s="2"/>
      <c r="K260" s="2"/>
      <c r="L260" s="2"/>
      <c r="M260" s="2"/>
      <c r="N260" s="2"/>
      <c r="O260" s="2"/>
      <c r="P260" s="2"/>
      <c r="Q260" s="2"/>
      <c r="R260" s="2"/>
      <c r="S260" s="2"/>
      <c r="T260" s="2"/>
      <c r="U260" s="2"/>
      <c r="V260" s="2"/>
      <c r="W260" s="2"/>
      <c r="X260" s="2"/>
      <c r="Y260" s="2"/>
      <c r="Z260" s="2"/>
    </row>
    <row r="261" spans="1:26" ht="12.75" customHeight="1" x14ac:dyDescent="0.2">
      <c r="A261" s="258"/>
      <c r="B261" s="258"/>
      <c r="C261" s="258"/>
      <c r="D261" s="259"/>
      <c r="E261" s="259"/>
      <c r="F261" s="258"/>
      <c r="G261" s="258"/>
      <c r="H261" s="258"/>
      <c r="I261" s="258"/>
      <c r="J261" s="2"/>
      <c r="K261" s="2"/>
      <c r="L261" s="2"/>
      <c r="M261" s="2"/>
      <c r="N261" s="2"/>
      <c r="O261" s="2"/>
      <c r="P261" s="2"/>
      <c r="Q261" s="2"/>
      <c r="R261" s="2"/>
      <c r="S261" s="2"/>
      <c r="T261" s="2"/>
      <c r="U261" s="2"/>
      <c r="V261" s="2"/>
      <c r="W261" s="2"/>
      <c r="X261" s="2"/>
      <c r="Y261" s="2"/>
      <c r="Z261" s="2"/>
    </row>
    <row r="262" spans="1:26" ht="12.75" customHeight="1" x14ac:dyDescent="0.2">
      <c r="A262" s="258"/>
      <c r="B262" s="258"/>
      <c r="C262" s="258"/>
      <c r="D262" s="259"/>
      <c r="E262" s="259"/>
      <c r="F262" s="258"/>
      <c r="G262" s="258"/>
      <c r="H262" s="258"/>
      <c r="I262" s="258"/>
      <c r="J262" s="2"/>
      <c r="K262" s="2"/>
      <c r="L262" s="2"/>
      <c r="M262" s="2"/>
      <c r="N262" s="2"/>
      <c r="O262" s="2"/>
      <c r="P262" s="2"/>
      <c r="Q262" s="2"/>
      <c r="R262" s="2"/>
      <c r="S262" s="2"/>
      <c r="T262" s="2"/>
      <c r="U262" s="2"/>
      <c r="V262" s="2"/>
      <c r="W262" s="2"/>
      <c r="X262" s="2"/>
      <c r="Y262" s="2"/>
      <c r="Z262" s="2"/>
    </row>
    <row r="263" spans="1:26" ht="12.75" customHeight="1" x14ac:dyDescent="0.2">
      <c r="A263" s="258"/>
      <c r="B263" s="258"/>
      <c r="C263" s="258"/>
      <c r="D263" s="259"/>
      <c r="E263" s="259"/>
      <c r="F263" s="258"/>
      <c r="G263" s="258"/>
      <c r="H263" s="258"/>
      <c r="I263" s="258"/>
      <c r="J263" s="2"/>
      <c r="K263" s="2"/>
      <c r="L263" s="2"/>
      <c r="M263" s="2"/>
      <c r="N263" s="2"/>
      <c r="O263" s="2"/>
      <c r="P263" s="2"/>
      <c r="Q263" s="2"/>
      <c r="R263" s="2"/>
      <c r="S263" s="2"/>
      <c r="T263" s="2"/>
      <c r="U263" s="2"/>
      <c r="V263" s="2"/>
      <c r="W263" s="2"/>
      <c r="X263" s="2"/>
      <c r="Y263" s="2"/>
      <c r="Z263" s="2"/>
    </row>
    <row r="264" spans="1:26" ht="12.75" customHeight="1" x14ac:dyDescent="0.2">
      <c r="A264" s="258"/>
      <c r="B264" s="258"/>
      <c r="C264" s="258"/>
      <c r="D264" s="259"/>
      <c r="E264" s="259"/>
      <c r="F264" s="258"/>
      <c r="G264" s="258"/>
      <c r="H264" s="258"/>
      <c r="I264" s="258"/>
      <c r="J264" s="2"/>
      <c r="K264" s="2"/>
      <c r="L264" s="2"/>
      <c r="M264" s="2"/>
      <c r="N264" s="2"/>
      <c r="O264" s="2"/>
      <c r="P264" s="2"/>
      <c r="Q264" s="2"/>
      <c r="R264" s="2"/>
      <c r="S264" s="2"/>
      <c r="T264" s="2"/>
      <c r="U264" s="2"/>
      <c r="V264" s="2"/>
      <c r="W264" s="2"/>
      <c r="X264" s="2"/>
      <c r="Y264" s="2"/>
      <c r="Z264" s="2"/>
    </row>
    <row r="265" spans="1:26" ht="12.75" customHeight="1" x14ac:dyDescent="0.2">
      <c r="A265" s="258"/>
      <c r="B265" s="258"/>
      <c r="C265" s="258"/>
      <c r="D265" s="259"/>
      <c r="E265" s="259"/>
      <c r="F265" s="258"/>
      <c r="G265" s="258"/>
      <c r="H265" s="258"/>
      <c r="I265" s="258"/>
      <c r="J265" s="2"/>
      <c r="K265" s="2"/>
      <c r="L265" s="2"/>
      <c r="M265" s="2"/>
      <c r="N265" s="2"/>
      <c r="O265" s="2"/>
      <c r="P265" s="2"/>
      <c r="Q265" s="2"/>
      <c r="R265" s="2"/>
      <c r="S265" s="2"/>
      <c r="T265" s="2"/>
      <c r="U265" s="2"/>
      <c r="V265" s="2"/>
      <c r="W265" s="2"/>
      <c r="X265" s="2"/>
      <c r="Y265" s="2"/>
      <c r="Z265" s="2"/>
    </row>
    <row r="266" spans="1:26" ht="12.75" customHeight="1" x14ac:dyDescent="0.2">
      <c r="A266" s="258"/>
      <c r="B266" s="258"/>
      <c r="C266" s="258"/>
      <c r="D266" s="259"/>
      <c r="E266" s="259"/>
      <c r="F266" s="258"/>
      <c r="G266" s="258"/>
      <c r="H266" s="258"/>
      <c r="I266" s="258"/>
      <c r="J266" s="2"/>
      <c r="K266" s="2"/>
      <c r="L266" s="2"/>
      <c r="M266" s="2"/>
      <c r="N266" s="2"/>
      <c r="O266" s="2"/>
      <c r="P266" s="2"/>
      <c r="Q266" s="2"/>
      <c r="R266" s="2"/>
      <c r="S266" s="2"/>
      <c r="T266" s="2"/>
      <c r="U266" s="2"/>
      <c r="V266" s="2"/>
      <c r="W266" s="2"/>
      <c r="X266" s="2"/>
      <c r="Y266" s="2"/>
      <c r="Z266" s="2"/>
    </row>
    <row r="267" spans="1:26" ht="12.75" customHeight="1" x14ac:dyDescent="0.2">
      <c r="A267" s="258"/>
      <c r="B267" s="258"/>
      <c r="C267" s="258"/>
      <c r="D267" s="259"/>
      <c r="E267" s="259"/>
      <c r="F267" s="258"/>
      <c r="G267" s="258"/>
      <c r="H267" s="258"/>
      <c r="I267" s="258"/>
      <c r="J267" s="2"/>
      <c r="K267" s="2"/>
      <c r="L267" s="2"/>
      <c r="M267" s="2"/>
      <c r="N267" s="2"/>
      <c r="O267" s="2"/>
      <c r="P267" s="2"/>
      <c r="Q267" s="2"/>
      <c r="R267" s="2"/>
      <c r="S267" s="2"/>
      <c r="T267" s="2"/>
      <c r="U267" s="2"/>
      <c r="V267" s="2"/>
      <c r="W267" s="2"/>
      <c r="X267" s="2"/>
      <c r="Y267" s="2"/>
      <c r="Z267" s="2"/>
    </row>
    <row r="268" spans="1:26" ht="12.75" customHeight="1" x14ac:dyDescent="0.2">
      <c r="A268" s="258"/>
      <c r="B268" s="258"/>
      <c r="C268" s="258"/>
      <c r="D268" s="259"/>
      <c r="E268" s="259"/>
      <c r="F268" s="258"/>
      <c r="G268" s="258"/>
      <c r="H268" s="258"/>
      <c r="I268" s="258"/>
      <c r="J268" s="2"/>
      <c r="K268" s="2"/>
      <c r="L268" s="2"/>
      <c r="M268" s="2"/>
      <c r="N268" s="2"/>
      <c r="O268" s="2"/>
      <c r="P268" s="2"/>
      <c r="Q268" s="2"/>
      <c r="R268" s="2"/>
      <c r="S268" s="2"/>
      <c r="T268" s="2"/>
      <c r="U268" s="2"/>
      <c r="V268" s="2"/>
      <c r="W268" s="2"/>
      <c r="X268" s="2"/>
      <c r="Y268" s="2"/>
      <c r="Z268" s="2"/>
    </row>
    <row r="269" spans="1:26" ht="12.75" customHeight="1" x14ac:dyDescent="0.2">
      <c r="A269" s="258"/>
      <c r="B269" s="258"/>
      <c r="C269" s="258"/>
      <c r="D269" s="259"/>
      <c r="E269" s="259"/>
      <c r="F269" s="258"/>
      <c r="G269" s="258"/>
      <c r="H269" s="258"/>
      <c r="I269" s="258"/>
      <c r="J269" s="2"/>
      <c r="K269" s="2"/>
      <c r="L269" s="2"/>
      <c r="M269" s="2"/>
      <c r="N269" s="2"/>
      <c r="O269" s="2"/>
      <c r="P269" s="2"/>
      <c r="Q269" s="2"/>
      <c r="R269" s="2"/>
      <c r="S269" s="2"/>
      <c r="T269" s="2"/>
      <c r="U269" s="2"/>
      <c r="V269" s="2"/>
      <c r="W269" s="2"/>
      <c r="X269" s="2"/>
      <c r="Y269" s="2"/>
      <c r="Z269" s="2"/>
    </row>
    <row r="270" spans="1:26" ht="12.75" customHeight="1" x14ac:dyDescent="0.2">
      <c r="A270" s="258"/>
      <c r="B270" s="258"/>
      <c r="C270" s="258"/>
      <c r="D270" s="259"/>
      <c r="E270" s="259"/>
      <c r="F270" s="258"/>
      <c r="G270" s="258"/>
      <c r="H270" s="258"/>
      <c r="I270" s="258"/>
      <c r="J270" s="2"/>
      <c r="K270" s="2"/>
      <c r="L270" s="2"/>
      <c r="M270" s="2"/>
      <c r="N270" s="2"/>
      <c r="O270" s="2"/>
      <c r="P270" s="2"/>
      <c r="Q270" s="2"/>
      <c r="R270" s="2"/>
      <c r="S270" s="2"/>
      <c r="T270" s="2"/>
      <c r="U270" s="2"/>
      <c r="V270" s="2"/>
      <c r="W270" s="2"/>
      <c r="X270" s="2"/>
      <c r="Y270" s="2"/>
      <c r="Z270" s="2"/>
    </row>
    <row r="271" spans="1:26" ht="12.75" customHeight="1" x14ac:dyDescent="0.2">
      <c r="A271" s="258"/>
      <c r="B271" s="258"/>
      <c r="C271" s="258"/>
      <c r="D271" s="259"/>
      <c r="E271" s="259"/>
      <c r="F271" s="258"/>
      <c r="G271" s="258"/>
      <c r="H271" s="258"/>
      <c r="I271" s="258"/>
      <c r="J271" s="2"/>
      <c r="K271" s="2"/>
      <c r="L271" s="2"/>
      <c r="M271" s="2"/>
      <c r="N271" s="2"/>
      <c r="O271" s="2"/>
      <c r="P271" s="2"/>
      <c r="Q271" s="2"/>
      <c r="R271" s="2"/>
      <c r="S271" s="2"/>
      <c r="T271" s="2"/>
      <c r="U271" s="2"/>
      <c r="V271" s="2"/>
      <c r="W271" s="2"/>
      <c r="X271" s="2"/>
      <c r="Y271" s="2"/>
      <c r="Z271" s="2"/>
    </row>
    <row r="272" spans="1:26" ht="12.75" customHeight="1" x14ac:dyDescent="0.2">
      <c r="A272" s="258"/>
      <c r="B272" s="258"/>
      <c r="C272" s="258"/>
      <c r="D272" s="259"/>
      <c r="E272" s="259"/>
      <c r="F272" s="258"/>
      <c r="G272" s="258"/>
      <c r="H272" s="258"/>
      <c r="I272" s="258"/>
      <c r="J272" s="2"/>
      <c r="K272" s="2"/>
      <c r="L272" s="2"/>
      <c r="M272" s="2"/>
      <c r="N272" s="2"/>
      <c r="O272" s="2"/>
      <c r="P272" s="2"/>
      <c r="Q272" s="2"/>
      <c r="R272" s="2"/>
      <c r="S272" s="2"/>
      <c r="T272" s="2"/>
      <c r="U272" s="2"/>
      <c r="V272" s="2"/>
      <c r="W272" s="2"/>
      <c r="X272" s="2"/>
      <c r="Y272" s="2"/>
      <c r="Z272" s="2"/>
    </row>
    <row r="273" spans="1:26" ht="12.75" customHeight="1" x14ac:dyDescent="0.2">
      <c r="A273" s="258"/>
      <c r="B273" s="258"/>
      <c r="C273" s="258"/>
      <c r="D273" s="259"/>
      <c r="E273" s="259"/>
      <c r="F273" s="258"/>
      <c r="G273" s="258"/>
      <c r="H273" s="258"/>
      <c r="I273" s="258"/>
      <c r="J273" s="2"/>
      <c r="K273" s="2"/>
      <c r="L273" s="2"/>
      <c r="M273" s="2"/>
      <c r="N273" s="2"/>
      <c r="O273" s="2"/>
      <c r="P273" s="2"/>
      <c r="Q273" s="2"/>
      <c r="R273" s="2"/>
      <c r="S273" s="2"/>
      <c r="T273" s="2"/>
      <c r="U273" s="2"/>
      <c r="V273" s="2"/>
      <c r="W273" s="2"/>
      <c r="X273" s="2"/>
      <c r="Y273" s="2"/>
      <c r="Z273" s="2"/>
    </row>
    <row r="274" spans="1:26" ht="12.75" customHeight="1" x14ac:dyDescent="0.2">
      <c r="A274" s="258"/>
      <c r="B274" s="258"/>
      <c r="C274" s="258"/>
      <c r="D274" s="259"/>
      <c r="E274" s="259"/>
      <c r="F274" s="258"/>
      <c r="G274" s="258"/>
      <c r="H274" s="258"/>
      <c r="I274" s="258"/>
      <c r="J274" s="2"/>
      <c r="K274" s="2"/>
      <c r="L274" s="2"/>
      <c r="M274" s="2"/>
      <c r="N274" s="2"/>
      <c r="O274" s="2"/>
      <c r="P274" s="2"/>
      <c r="Q274" s="2"/>
      <c r="R274" s="2"/>
      <c r="S274" s="2"/>
      <c r="T274" s="2"/>
      <c r="U274" s="2"/>
      <c r="V274" s="2"/>
      <c r="W274" s="2"/>
      <c r="X274" s="2"/>
      <c r="Y274" s="2"/>
      <c r="Z274" s="2"/>
    </row>
    <row r="275" spans="1:26" ht="12.75" customHeight="1" x14ac:dyDescent="0.2">
      <c r="A275" s="258"/>
      <c r="B275" s="258"/>
      <c r="C275" s="258"/>
      <c r="D275" s="259"/>
      <c r="E275" s="259"/>
      <c r="F275" s="258"/>
      <c r="G275" s="258"/>
      <c r="H275" s="258"/>
      <c r="I275" s="258"/>
      <c r="J275" s="2"/>
      <c r="K275" s="2"/>
      <c r="L275" s="2"/>
      <c r="M275" s="2"/>
      <c r="N275" s="2"/>
      <c r="O275" s="2"/>
      <c r="P275" s="2"/>
      <c r="Q275" s="2"/>
      <c r="R275" s="2"/>
      <c r="S275" s="2"/>
      <c r="T275" s="2"/>
      <c r="U275" s="2"/>
      <c r="V275" s="2"/>
      <c r="W275" s="2"/>
      <c r="X275" s="2"/>
      <c r="Y275" s="2"/>
      <c r="Z275" s="2"/>
    </row>
    <row r="276" spans="1:26" ht="12.75" customHeight="1" x14ac:dyDescent="0.2">
      <c r="A276" s="258"/>
      <c r="B276" s="258"/>
      <c r="C276" s="258"/>
      <c r="D276" s="259"/>
      <c r="E276" s="259"/>
      <c r="F276" s="258"/>
      <c r="G276" s="258"/>
      <c r="H276" s="258"/>
      <c r="I276" s="258"/>
      <c r="J276" s="2"/>
      <c r="K276" s="2"/>
      <c r="L276" s="2"/>
      <c r="M276" s="2"/>
      <c r="N276" s="2"/>
      <c r="O276" s="2"/>
      <c r="P276" s="2"/>
      <c r="Q276" s="2"/>
      <c r="R276" s="2"/>
      <c r="S276" s="2"/>
      <c r="T276" s="2"/>
      <c r="U276" s="2"/>
      <c r="V276" s="2"/>
      <c r="W276" s="2"/>
      <c r="X276" s="2"/>
      <c r="Y276" s="2"/>
      <c r="Z276" s="2"/>
    </row>
    <row r="277" spans="1:26" ht="12.75" customHeight="1" x14ac:dyDescent="0.2">
      <c r="A277" s="258"/>
      <c r="B277" s="258"/>
      <c r="C277" s="258"/>
      <c r="D277" s="259"/>
      <c r="E277" s="259"/>
      <c r="F277" s="258"/>
      <c r="G277" s="258"/>
      <c r="H277" s="258"/>
      <c r="I277" s="258"/>
      <c r="J277" s="2"/>
      <c r="K277" s="2"/>
      <c r="L277" s="2"/>
      <c r="M277" s="2"/>
      <c r="N277" s="2"/>
      <c r="O277" s="2"/>
      <c r="P277" s="2"/>
      <c r="Q277" s="2"/>
      <c r="R277" s="2"/>
      <c r="S277" s="2"/>
      <c r="T277" s="2"/>
      <c r="U277" s="2"/>
      <c r="V277" s="2"/>
      <c r="W277" s="2"/>
      <c r="X277" s="2"/>
      <c r="Y277" s="2"/>
      <c r="Z277" s="2"/>
    </row>
    <row r="278" spans="1:26" ht="12.75" customHeight="1" x14ac:dyDescent="0.2">
      <c r="A278" s="258"/>
      <c r="B278" s="258"/>
      <c r="C278" s="258"/>
      <c r="D278" s="259"/>
      <c r="E278" s="259"/>
      <c r="F278" s="258"/>
      <c r="G278" s="258"/>
      <c r="H278" s="258"/>
      <c r="I278" s="258"/>
      <c r="J278" s="2"/>
      <c r="K278" s="2"/>
      <c r="L278" s="2"/>
      <c r="M278" s="2"/>
      <c r="N278" s="2"/>
      <c r="O278" s="2"/>
      <c r="P278" s="2"/>
      <c r="Q278" s="2"/>
      <c r="R278" s="2"/>
      <c r="S278" s="2"/>
      <c r="T278" s="2"/>
      <c r="U278" s="2"/>
      <c r="V278" s="2"/>
      <c r="W278" s="2"/>
      <c r="X278" s="2"/>
      <c r="Y278" s="2"/>
      <c r="Z278" s="2"/>
    </row>
    <row r="279" spans="1:26" ht="12.75" customHeight="1" x14ac:dyDescent="0.2">
      <c r="A279" s="258"/>
      <c r="B279" s="258"/>
      <c r="C279" s="258"/>
      <c r="D279" s="259"/>
      <c r="E279" s="259"/>
      <c r="F279" s="258"/>
      <c r="G279" s="258"/>
      <c r="H279" s="258"/>
      <c r="I279" s="258"/>
      <c r="J279" s="2"/>
      <c r="K279" s="2"/>
      <c r="L279" s="2"/>
      <c r="M279" s="2"/>
      <c r="N279" s="2"/>
      <c r="O279" s="2"/>
      <c r="P279" s="2"/>
      <c r="Q279" s="2"/>
      <c r="R279" s="2"/>
      <c r="S279" s="2"/>
      <c r="T279" s="2"/>
      <c r="U279" s="2"/>
      <c r="V279" s="2"/>
      <c r="W279" s="2"/>
      <c r="X279" s="2"/>
      <c r="Y279" s="2"/>
      <c r="Z279" s="2"/>
    </row>
    <row r="280" spans="1:26" ht="12.75" customHeight="1" x14ac:dyDescent="0.2">
      <c r="A280" s="258"/>
      <c r="B280" s="258"/>
      <c r="C280" s="258"/>
      <c r="D280" s="259"/>
      <c r="E280" s="259"/>
      <c r="F280" s="258"/>
      <c r="G280" s="258"/>
      <c r="H280" s="258"/>
      <c r="I280" s="258"/>
      <c r="J280" s="2"/>
      <c r="K280" s="2"/>
      <c r="L280" s="2"/>
      <c r="M280" s="2"/>
      <c r="N280" s="2"/>
      <c r="O280" s="2"/>
      <c r="P280" s="2"/>
      <c r="Q280" s="2"/>
      <c r="R280" s="2"/>
      <c r="S280" s="2"/>
      <c r="T280" s="2"/>
      <c r="U280" s="2"/>
      <c r="V280" s="2"/>
      <c r="W280" s="2"/>
      <c r="X280" s="2"/>
      <c r="Y280" s="2"/>
      <c r="Z280" s="2"/>
    </row>
    <row r="281" spans="1:26" ht="12.75" customHeight="1" x14ac:dyDescent="0.2">
      <c r="A281" s="258"/>
      <c r="B281" s="258"/>
      <c r="C281" s="258"/>
      <c r="D281" s="259"/>
      <c r="E281" s="259"/>
      <c r="F281" s="258"/>
      <c r="G281" s="258"/>
      <c r="H281" s="258"/>
      <c r="I281" s="258"/>
      <c r="J281" s="2"/>
      <c r="K281" s="2"/>
      <c r="L281" s="2"/>
      <c r="M281" s="2"/>
      <c r="N281" s="2"/>
      <c r="O281" s="2"/>
      <c r="P281" s="2"/>
      <c r="Q281" s="2"/>
      <c r="R281" s="2"/>
      <c r="S281" s="2"/>
      <c r="T281" s="2"/>
      <c r="U281" s="2"/>
      <c r="V281" s="2"/>
      <c r="W281" s="2"/>
      <c r="X281" s="2"/>
      <c r="Y281" s="2"/>
      <c r="Z281" s="2"/>
    </row>
    <row r="282" spans="1:26" ht="12.75" customHeight="1" x14ac:dyDescent="0.2">
      <c r="A282" s="258"/>
      <c r="B282" s="258"/>
      <c r="C282" s="258"/>
      <c r="D282" s="259"/>
      <c r="E282" s="259"/>
      <c r="F282" s="258"/>
      <c r="G282" s="258"/>
      <c r="H282" s="258"/>
      <c r="I282" s="258"/>
      <c r="J282" s="2"/>
      <c r="K282" s="2"/>
      <c r="L282" s="2"/>
      <c r="M282" s="2"/>
      <c r="N282" s="2"/>
      <c r="O282" s="2"/>
      <c r="P282" s="2"/>
      <c r="Q282" s="2"/>
      <c r="R282" s="2"/>
      <c r="S282" s="2"/>
      <c r="T282" s="2"/>
      <c r="U282" s="2"/>
      <c r="V282" s="2"/>
      <c r="W282" s="2"/>
      <c r="X282" s="2"/>
      <c r="Y282" s="2"/>
      <c r="Z282" s="2"/>
    </row>
    <row r="283" spans="1:26" ht="12.75" customHeight="1" x14ac:dyDescent="0.2">
      <c r="A283" s="258"/>
      <c r="B283" s="258"/>
      <c r="C283" s="258"/>
      <c r="D283" s="259"/>
      <c r="E283" s="259"/>
      <c r="F283" s="258"/>
      <c r="G283" s="258"/>
      <c r="H283" s="258"/>
      <c r="I283" s="258"/>
      <c r="J283" s="2"/>
      <c r="K283" s="2"/>
      <c r="L283" s="2"/>
      <c r="M283" s="2"/>
      <c r="N283" s="2"/>
      <c r="O283" s="2"/>
      <c r="P283" s="2"/>
      <c r="Q283" s="2"/>
      <c r="R283" s="2"/>
      <c r="S283" s="2"/>
      <c r="T283" s="2"/>
      <c r="U283" s="2"/>
      <c r="V283" s="2"/>
      <c r="W283" s="2"/>
      <c r="X283" s="2"/>
      <c r="Y283" s="2"/>
      <c r="Z283" s="2"/>
    </row>
    <row r="284" spans="1:26" ht="12.75" customHeight="1" x14ac:dyDescent="0.2">
      <c r="A284" s="258"/>
      <c r="B284" s="258"/>
      <c r="C284" s="258"/>
      <c r="D284" s="259"/>
      <c r="E284" s="259"/>
      <c r="F284" s="258"/>
      <c r="G284" s="258"/>
      <c r="H284" s="258"/>
      <c r="I284" s="258"/>
      <c r="J284" s="2"/>
      <c r="K284" s="2"/>
      <c r="L284" s="2"/>
      <c r="M284" s="2"/>
      <c r="N284" s="2"/>
      <c r="O284" s="2"/>
      <c r="P284" s="2"/>
      <c r="Q284" s="2"/>
      <c r="R284" s="2"/>
      <c r="S284" s="2"/>
      <c r="T284" s="2"/>
      <c r="U284" s="2"/>
      <c r="V284" s="2"/>
      <c r="W284" s="2"/>
      <c r="X284" s="2"/>
      <c r="Y284" s="2"/>
      <c r="Z284" s="2"/>
    </row>
    <row r="285" spans="1:26" ht="12.75" customHeight="1" x14ac:dyDescent="0.2">
      <c r="A285" s="258"/>
      <c r="B285" s="258"/>
      <c r="C285" s="258"/>
      <c r="D285" s="259"/>
      <c r="E285" s="259"/>
      <c r="F285" s="258"/>
      <c r="G285" s="258"/>
      <c r="H285" s="258"/>
      <c r="I285" s="258"/>
      <c r="J285" s="2"/>
      <c r="K285" s="2"/>
      <c r="L285" s="2"/>
      <c r="M285" s="2"/>
      <c r="N285" s="2"/>
      <c r="O285" s="2"/>
      <c r="P285" s="2"/>
      <c r="Q285" s="2"/>
      <c r="R285" s="2"/>
      <c r="S285" s="2"/>
      <c r="T285" s="2"/>
      <c r="U285" s="2"/>
      <c r="V285" s="2"/>
      <c r="W285" s="2"/>
      <c r="X285" s="2"/>
      <c r="Y285" s="2"/>
      <c r="Z285" s="2"/>
    </row>
    <row r="286" spans="1:26" ht="12.75" customHeight="1" x14ac:dyDescent="0.2">
      <c r="A286" s="258"/>
      <c r="B286" s="258"/>
      <c r="C286" s="258"/>
      <c r="D286" s="259"/>
      <c r="E286" s="259"/>
      <c r="F286" s="258"/>
      <c r="G286" s="258"/>
      <c r="H286" s="258"/>
      <c r="I286" s="258"/>
      <c r="J286" s="2"/>
      <c r="K286" s="2"/>
      <c r="L286" s="2"/>
      <c r="M286" s="2"/>
      <c r="N286" s="2"/>
      <c r="O286" s="2"/>
      <c r="P286" s="2"/>
      <c r="Q286" s="2"/>
      <c r="R286" s="2"/>
      <c r="S286" s="2"/>
      <c r="T286" s="2"/>
      <c r="U286" s="2"/>
      <c r="V286" s="2"/>
      <c r="W286" s="2"/>
      <c r="X286" s="2"/>
      <c r="Y286" s="2"/>
      <c r="Z286" s="2"/>
    </row>
    <row r="287" spans="1:26" ht="12.75" customHeight="1" x14ac:dyDescent="0.2">
      <c r="A287" s="258"/>
      <c r="B287" s="258"/>
      <c r="C287" s="258"/>
      <c r="D287" s="259"/>
      <c r="E287" s="259"/>
      <c r="F287" s="258"/>
      <c r="G287" s="258"/>
      <c r="H287" s="258"/>
      <c r="I287" s="258"/>
      <c r="J287" s="2"/>
      <c r="K287" s="2"/>
      <c r="L287" s="2"/>
      <c r="M287" s="2"/>
      <c r="N287" s="2"/>
      <c r="O287" s="2"/>
      <c r="P287" s="2"/>
      <c r="Q287" s="2"/>
      <c r="R287" s="2"/>
      <c r="S287" s="2"/>
      <c r="T287" s="2"/>
      <c r="U287" s="2"/>
      <c r="V287" s="2"/>
      <c r="W287" s="2"/>
      <c r="X287" s="2"/>
      <c r="Y287" s="2"/>
      <c r="Z287" s="2"/>
    </row>
    <row r="288" spans="1:26" ht="12.75" customHeight="1" x14ac:dyDescent="0.2">
      <c r="A288" s="258"/>
      <c r="B288" s="258"/>
      <c r="C288" s="258"/>
      <c r="D288" s="259"/>
      <c r="E288" s="259"/>
      <c r="F288" s="258"/>
      <c r="G288" s="258"/>
      <c r="H288" s="258"/>
      <c r="I288" s="258"/>
      <c r="J288" s="2"/>
      <c r="K288" s="2"/>
      <c r="L288" s="2"/>
      <c r="M288" s="2"/>
      <c r="N288" s="2"/>
      <c r="O288" s="2"/>
      <c r="P288" s="2"/>
      <c r="Q288" s="2"/>
      <c r="R288" s="2"/>
      <c r="S288" s="2"/>
      <c r="T288" s="2"/>
      <c r="U288" s="2"/>
      <c r="V288" s="2"/>
      <c r="W288" s="2"/>
      <c r="X288" s="2"/>
      <c r="Y288" s="2"/>
      <c r="Z288" s="2"/>
    </row>
    <row r="289" spans="1:26" ht="12.75" customHeight="1" x14ac:dyDescent="0.2">
      <c r="A289" s="258"/>
      <c r="B289" s="258"/>
      <c r="C289" s="258"/>
      <c r="D289" s="259"/>
      <c r="E289" s="259"/>
      <c r="F289" s="258"/>
      <c r="G289" s="258"/>
      <c r="H289" s="258"/>
      <c r="I289" s="258"/>
      <c r="J289" s="2"/>
      <c r="K289" s="2"/>
      <c r="L289" s="2"/>
      <c r="M289" s="2"/>
      <c r="N289" s="2"/>
      <c r="O289" s="2"/>
      <c r="P289" s="2"/>
      <c r="Q289" s="2"/>
      <c r="R289" s="2"/>
      <c r="S289" s="2"/>
      <c r="T289" s="2"/>
      <c r="U289" s="2"/>
      <c r="V289" s="2"/>
      <c r="W289" s="2"/>
      <c r="X289" s="2"/>
      <c r="Y289" s="2"/>
      <c r="Z289" s="2"/>
    </row>
    <row r="290" spans="1:26" ht="12.75" customHeight="1" x14ac:dyDescent="0.2">
      <c r="A290" s="258"/>
      <c r="B290" s="258"/>
      <c r="C290" s="258"/>
      <c r="D290" s="259"/>
      <c r="E290" s="259"/>
      <c r="F290" s="258"/>
      <c r="G290" s="258"/>
      <c r="H290" s="258"/>
      <c r="I290" s="258"/>
      <c r="J290" s="2"/>
      <c r="K290" s="2"/>
      <c r="L290" s="2"/>
      <c r="M290" s="2"/>
      <c r="N290" s="2"/>
      <c r="O290" s="2"/>
      <c r="P290" s="2"/>
      <c r="Q290" s="2"/>
      <c r="R290" s="2"/>
      <c r="S290" s="2"/>
      <c r="T290" s="2"/>
      <c r="U290" s="2"/>
      <c r="V290" s="2"/>
      <c r="W290" s="2"/>
      <c r="X290" s="2"/>
      <c r="Y290" s="2"/>
      <c r="Z290" s="2"/>
    </row>
    <row r="291" spans="1:26" ht="12.75" customHeight="1" x14ac:dyDescent="0.2">
      <c r="A291" s="258"/>
      <c r="B291" s="258"/>
      <c r="C291" s="258"/>
      <c r="D291" s="259"/>
      <c r="E291" s="259"/>
      <c r="F291" s="258"/>
      <c r="G291" s="258"/>
      <c r="H291" s="258"/>
      <c r="I291" s="258"/>
      <c r="J291" s="2"/>
      <c r="K291" s="2"/>
      <c r="L291" s="2"/>
      <c r="M291" s="2"/>
      <c r="N291" s="2"/>
      <c r="O291" s="2"/>
      <c r="P291" s="2"/>
      <c r="Q291" s="2"/>
      <c r="R291" s="2"/>
      <c r="S291" s="2"/>
      <c r="T291" s="2"/>
      <c r="U291" s="2"/>
      <c r="V291" s="2"/>
      <c r="W291" s="2"/>
      <c r="X291" s="2"/>
      <c r="Y291" s="2"/>
      <c r="Z291" s="2"/>
    </row>
    <row r="292" spans="1:26" ht="12.75" customHeight="1" x14ac:dyDescent="0.2">
      <c r="A292" s="258"/>
      <c r="B292" s="258"/>
      <c r="C292" s="258"/>
      <c r="D292" s="259"/>
      <c r="E292" s="259"/>
      <c r="F292" s="258"/>
      <c r="G292" s="258"/>
      <c r="H292" s="258"/>
      <c r="I292" s="258"/>
      <c r="J292" s="2"/>
      <c r="K292" s="2"/>
      <c r="L292" s="2"/>
      <c r="M292" s="2"/>
      <c r="N292" s="2"/>
      <c r="O292" s="2"/>
      <c r="P292" s="2"/>
      <c r="Q292" s="2"/>
      <c r="R292" s="2"/>
      <c r="S292" s="2"/>
      <c r="T292" s="2"/>
      <c r="U292" s="2"/>
      <c r="V292" s="2"/>
      <c r="W292" s="2"/>
      <c r="X292" s="2"/>
      <c r="Y292" s="2"/>
      <c r="Z292" s="2"/>
    </row>
    <row r="293" spans="1:26" ht="12.75" customHeight="1" x14ac:dyDescent="0.2">
      <c r="A293" s="258"/>
      <c r="B293" s="258"/>
      <c r="C293" s="258"/>
      <c r="D293" s="259"/>
      <c r="E293" s="259"/>
      <c r="F293" s="258"/>
      <c r="G293" s="258"/>
      <c r="H293" s="258"/>
      <c r="I293" s="258"/>
      <c r="J293" s="2"/>
      <c r="K293" s="2"/>
      <c r="L293" s="2"/>
      <c r="M293" s="2"/>
      <c r="N293" s="2"/>
      <c r="O293" s="2"/>
      <c r="P293" s="2"/>
      <c r="Q293" s="2"/>
      <c r="R293" s="2"/>
      <c r="S293" s="2"/>
      <c r="T293" s="2"/>
      <c r="U293" s="2"/>
      <c r="V293" s="2"/>
      <c r="W293" s="2"/>
      <c r="X293" s="2"/>
      <c r="Y293" s="2"/>
      <c r="Z293" s="2"/>
    </row>
    <row r="294" spans="1:26" ht="12.75" customHeight="1" x14ac:dyDescent="0.2">
      <c r="A294" s="258"/>
      <c r="B294" s="258"/>
      <c r="C294" s="258"/>
      <c r="D294" s="259"/>
      <c r="E294" s="259"/>
      <c r="F294" s="258"/>
      <c r="G294" s="258"/>
      <c r="H294" s="258"/>
      <c r="I294" s="258"/>
      <c r="J294" s="2"/>
      <c r="K294" s="2"/>
      <c r="L294" s="2"/>
      <c r="M294" s="2"/>
      <c r="N294" s="2"/>
      <c r="O294" s="2"/>
      <c r="P294" s="2"/>
      <c r="Q294" s="2"/>
      <c r="R294" s="2"/>
      <c r="S294" s="2"/>
      <c r="T294" s="2"/>
      <c r="U294" s="2"/>
      <c r="V294" s="2"/>
      <c r="W294" s="2"/>
      <c r="X294" s="2"/>
      <c r="Y294" s="2"/>
      <c r="Z294" s="2"/>
    </row>
    <row r="295" spans="1:26" ht="12.75" customHeight="1" x14ac:dyDescent="0.2">
      <c r="A295" s="258"/>
      <c r="B295" s="258"/>
      <c r="C295" s="258"/>
      <c r="D295" s="259"/>
      <c r="E295" s="259"/>
      <c r="F295" s="258"/>
      <c r="G295" s="258"/>
      <c r="H295" s="258"/>
      <c r="I295" s="258"/>
      <c r="J295" s="2"/>
      <c r="K295" s="2"/>
      <c r="L295" s="2"/>
      <c r="M295" s="2"/>
      <c r="N295" s="2"/>
      <c r="O295" s="2"/>
      <c r="P295" s="2"/>
      <c r="Q295" s="2"/>
      <c r="R295" s="2"/>
      <c r="S295" s="2"/>
      <c r="T295" s="2"/>
      <c r="U295" s="2"/>
      <c r="V295" s="2"/>
      <c r="W295" s="2"/>
      <c r="X295" s="2"/>
      <c r="Y295" s="2"/>
      <c r="Z295" s="2"/>
    </row>
    <row r="296" spans="1:26" ht="12.75" customHeight="1" x14ac:dyDescent="0.2">
      <c r="A296" s="258"/>
      <c r="B296" s="258"/>
      <c r="C296" s="258"/>
      <c r="D296" s="259"/>
      <c r="E296" s="259"/>
      <c r="F296" s="258"/>
      <c r="G296" s="258"/>
      <c r="H296" s="258"/>
      <c r="I296" s="258"/>
      <c r="J296" s="2"/>
      <c r="K296" s="2"/>
      <c r="L296" s="2"/>
      <c r="M296" s="2"/>
      <c r="N296" s="2"/>
      <c r="O296" s="2"/>
      <c r="P296" s="2"/>
      <c r="Q296" s="2"/>
      <c r="R296" s="2"/>
      <c r="S296" s="2"/>
      <c r="T296" s="2"/>
      <c r="U296" s="2"/>
      <c r="V296" s="2"/>
      <c r="W296" s="2"/>
      <c r="X296" s="2"/>
      <c r="Y296" s="2"/>
      <c r="Z296" s="2"/>
    </row>
    <row r="297" spans="1:26" ht="12.75" customHeight="1" x14ac:dyDescent="0.2">
      <c r="A297" s="258"/>
      <c r="B297" s="258"/>
      <c r="C297" s="258"/>
      <c r="D297" s="259"/>
      <c r="E297" s="259"/>
      <c r="F297" s="258"/>
      <c r="G297" s="258"/>
      <c r="H297" s="258"/>
      <c r="I297" s="258"/>
      <c r="J297" s="2"/>
      <c r="K297" s="2"/>
      <c r="L297" s="2"/>
      <c r="M297" s="2"/>
      <c r="N297" s="2"/>
      <c r="O297" s="2"/>
      <c r="P297" s="2"/>
      <c r="Q297" s="2"/>
      <c r="R297" s="2"/>
      <c r="S297" s="2"/>
      <c r="T297" s="2"/>
      <c r="U297" s="2"/>
      <c r="V297" s="2"/>
      <c r="W297" s="2"/>
      <c r="X297" s="2"/>
      <c r="Y297" s="2"/>
      <c r="Z297" s="2"/>
    </row>
    <row r="298" spans="1:26" ht="12.75" customHeight="1" x14ac:dyDescent="0.2">
      <c r="A298" s="258"/>
      <c r="B298" s="258"/>
      <c r="C298" s="258"/>
      <c r="D298" s="259"/>
      <c r="E298" s="259"/>
      <c r="F298" s="258"/>
      <c r="G298" s="258"/>
      <c r="H298" s="258"/>
      <c r="I298" s="258"/>
      <c r="J298" s="2"/>
      <c r="K298" s="2"/>
      <c r="L298" s="2"/>
      <c r="M298" s="2"/>
      <c r="N298" s="2"/>
      <c r="O298" s="2"/>
      <c r="P298" s="2"/>
      <c r="Q298" s="2"/>
      <c r="R298" s="2"/>
      <c r="S298" s="2"/>
      <c r="T298" s="2"/>
      <c r="U298" s="2"/>
      <c r="V298" s="2"/>
      <c r="W298" s="2"/>
      <c r="X298" s="2"/>
      <c r="Y298" s="2"/>
      <c r="Z298" s="2"/>
    </row>
    <row r="299" spans="1:26" ht="12.75" customHeight="1" x14ac:dyDescent="0.2">
      <c r="A299" s="258"/>
      <c r="B299" s="258"/>
      <c r="C299" s="258"/>
      <c r="D299" s="259"/>
      <c r="E299" s="259"/>
      <c r="F299" s="258"/>
      <c r="G299" s="258"/>
      <c r="H299" s="258"/>
      <c r="I299" s="258"/>
      <c r="J299" s="2"/>
      <c r="K299" s="2"/>
      <c r="L299" s="2"/>
      <c r="M299" s="2"/>
      <c r="N299" s="2"/>
      <c r="O299" s="2"/>
      <c r="P299" s="2"/>
      <c r="Q299" s="2"/>
      <c r="R299" s="2"/>
      <c r="S299" s="2"/>
      <c r="T299" s="2"/>
      <c r="U299" s="2"/>
      <c r="V299" s="2"/>
      <c r="W299" s="2"/>
      <c r="X299" s="2"/>
      <c r="Y299" s="2"/>
      <c r="Z299" s="2"/>
    </row>
    <row r="300" spans="1:26" ht="12.75" customHeight="1" x14ac:dyDescent="0.2">
      <c r="A300" s="258"/>
      <c r="B300" s="258"/>
      <c r="C300" s="258"/>
      <c r="D300" s="259"/>
      <c r="E300" s="259"/>
      <c r="F300" s="258"/>
      <c r="G300" s="258"/>
      <c r="H300" s="258"/>
      <c r="I300" s="258"/>
      <c r="J300" s="2"/>
      <c r="K300" s="2"/>
      <c r="L300" s="2"/>
      <c r="M300" s="2"/>
      <c r="N300" s="2"/>
      <c r="O300" s="2"/>
      <c r="P300" s="2"/>
      <c r="Q300" s="2"/>
      <c r="R300" s="2"/>
      <c r="S300" s="2"/>
      <c r="T300" s="2"/>
      <c r="U300" s="2"/>
      <c r="V300" s="2"/>
      <c r="W300" s="2"/>
      <c r="X300" s="2"/>
      <c r="Y300" s="2"/>
      <c r="Z300" s="2"/>
    </row>
    <row r="301" spans="1:26" ht="12.75" customHeight="1" x14ac:dyDescent="0.2">
      <c r="A301" s="258"/>
      <c r="B301" s="258"/>
      <c r="C301" s="258"/>
      <c r="D301" s="259"/>
      <c r="E301" s="259"/>
      <c r="F301" s="258"/>
      <c r="G301" s="258"/>
      <c r="H301" s="258"/>
      <c r="I301" s="258"/>
      <c r="J301" s="2"/>
      <c r="K301" s="2"/>
      <c r="L301" s="2"/>
      <c r="M301" s="2"/>
      <c r="N301" s="2"/>
      <c r="O301" s="2"/>
      <c r="P301" s="2"/>
      <c r="Q301" s="2"/>
      <c r="R301" s="2"/>
      <c r="S301" s="2"/>
      <c r="T301" s="2"/>
      <c r="U301" s="2"/>
      <c r="V301" s="2"/>
      <c r="W301" s="2"/>
      <c r="X301" s="2"/>
      <c r="Y301" s="2"/>
      <c r="Z301" s="2"/>
    </row>
    <row r="302" spans="1:26" ht="12.75" customHeight="1" x14ac:dyDescent="0.2">
      <c r="A302" s="258"/>
      <c r="B302" s="258"/>
      <c r="C302" s="258"/>
      <c r="D302" s="259"/>
      <c r="E302" s="259"/>
      <c r="F302" s="258"/>
      <c r="G302" s="258"/>
      <c r="H302" s="258"/>
      <c r="I302" s="258"/>
      <c r="J302" s="2"/>
      <c r="K302" s="2"/>
      <c r="L302" s="2"/>
      <c r="M302" s="2"/>
      <c r="N302" s="2"/>
      <c r="O302" s="2"/>
      <c r="P302" s="2"/>
      <c r="Q302" s="2"/>
      <c r="R302" s="2"/>
      <c r="S302" s="2"/>
      <c r="T302" s="2"/>
      <c r="U302" s="2"/>
      <c r="V302" s="2"/>
      <c r="W302" s="2"/>
      <c r="X302" s="2"/>
      <c r="Y302" s="2"/>
      <c r="Z302" s="2"/>
    </row>
    <row r="303" spans="1:26" ht="12.75" customHeight="1" x14ac:dyDescent="0.2">
      <c r="A303" s="258"/>
      <c r="B303" s="258"/>
      <c r="C303" s="258"/>
      <c r="D303" s="259"/>
      <c r="E303" s="259"/>
      <c r="F303" s="258"/>
      <c r="G303" s="258"/>
      <c r="H303" s="258"/>
      <c r="I303" s="258"/>
      <c r="J303" s="2"/>
      <c r="K303" s="2"/>
      <c r="L303" s="2"/>
      <c r="M303" s="2"/>
      <c r="N303" s="2"/>
      <c r="O303" s="2"/>
      <c r="P303" s="2"/>
      <c r="Q303" s="2"/>
      <c r="R303" s="2"/>
      <c r="S303" s="2"/>
      <c r="T303" s="2"/>
      <c r="U303" s="2"/>
      <c r="V303" s="2"/>
      <c r="W303" s="2"/>
      <c r="X303" s="2"/>
      <c r="Y303" s="2"/>
      <c r="Z303" s="2"/>
    </row>
    <row r="304" spans="1:26" ht="12.75" customHeight="1" x14ac:dyDescent="0.2">
      <c r="A304" s="258"/>
      <c r="B304" s="258"/>
      <c r="C304" s="258"/>
      <c r="D304" s="259"/>
      <c r="E304" s="259"/>
      <c r="F304" s="258"/>
      <c r="G304" s="258"/>
      <c r="H304" s="258"/>
      <c r="I304" s="258"/>
      <c r="J304" s="2"/>
      <c r="K304" s="2"/>
      <c r="L304" s="2"/>
      <c r="M304" s="2"/>
      <c r="N304" s="2"/>
      <c r="O304" s="2"/>
      <c r="P304" s="2"/>
      <c r="Q304" s="2"/>
      <c r="R304" s="2"/>
      <c r="S304" s="2"/>
      <c r="T304" s="2"/>
      <c r="U304" s="2"/>
      <c r="V304" s="2"/>
      <c r="W304" s="2"/>
      <c r="X304" s="2"/>
      <c r="Y304" s="2"/>
      <c r="Z304" s="2"/>
    </row>
    <row r="305" spans="1:26" ht="12.75" customHeight="1" x14ac:dyDescent="0.2">
      <c r="A305" s="258"/>
      <c r="B305" s="258"/>
      <c r="C305" s="258"/>
      <c r="D305" s="259"/>
      <c r="E305" s="259"/>
      <c r="F305" s="258"/>
      <c r="G305" s="258"/>
      <c r="H305" s="258"/>
      <c r="I305" s="258"/>
      <c r="J305" s="2"/>
      <c r="K305" s="2"/>
      <c r="L305" s="2"/>
      <c r="M305" s="2"/>
      <c r="N305" s="2"/>
      <c r="O305" s="2"/>
      <c r="P305" s="2"/>
      <c r="Q305" s="2"/>
      <c r="R305" s="2"/>
      <c r="S305" s="2"/>
      <c r="T305" s="2"/>
      <c r="U305" s="2"/>
      <c r="V305" s="2"/>
      <c r="W305" s="2"/>
      <c r="X305" s="2"/>
      <c r="Y305" s="2"/>
      <c r="Z305" s="2"/>
    </row>
    <row r="306" spans="1:26" ht="12.75" customHeight="1" x14ac:dyDescent="0.2">
      <c r="A306" s="258"/>
      <c r="B306" s="258"/>
      <c r="C306" s="258"/>
      <c r="D306" s="259"/>
      <c r="E306" s="259"/>
      <c r="F306" s="258"/>
      <c r="G306" s="258"/>
      <c r="H306" s="258"/>
      <c r="I306" s="258"/>
      <c r="J306" s="2"/>
      <c r="K306" s="2"/>
      <c r="L306" s="2"/>
      <c r="M306" s="2"/>
      <c r="N306" s="2"/>
      <c r="O306" s="2"/>
      <c r="P306" s="2"/>
      <c r="Q306" s="2"/>
      <c r="R306" s="2"/>
      <c r="S306" s="2"/>
      <c r="T306" s="2"/>
      <c r="U306" s="2"/>
      <c r="V306" s="2"/>
      <c r="W306" s="2"/>
      <c r="X306" s="2"/>
      <c r="Y306" s="2"/>
      <c r="Z306" s="2"/>
    </row>
    <row r="307" spans="1:26" ht="12.75" customHeight="1" x14ac:dyDescent="0.2">
      <c r="A307" s="258"/>
      <c r="B307" s="258"/>
      <c r="C307" s="258"/>
      <c r="D307" s="259"/>
      <c r="E307" s="259"/>
      <c r="F307" s="258"/>
      <c r="G307" s="258"/>
      <c r="H307" s="258"/>
      <c r="I307" s="258"/>
      <c r="J307" s="2"/>
      <c r="K307" s="2"/>
      <c r="L307" s="2"/>
      <c r="M307" s="2"/>
      <c r="N307" s="2"/>
      <c r="O307" s="2"/>
      <c r="P307" s="2"/>
      <c r="Q307" s="2"/>
      <c r="R307" s="2"/>
      <c r="S307" s="2"/>
      <c r="T307" s="2"/>
      <c r="U307" s="2"/>
      <c r="V307" s="2"/>
      <c r="W307" s="2"/>
      <c r="X307" s="2"/>
      <c r="Y307" s="2"/>
      <c r="Z307" s="2"/>
    </row>
    <row r="308" spans="1:26" ht="12.75" customHeight="1" x14ac:dyDescent="0.2">
      <c r="A308" s="258"/>
      <c r="B308" s="258"/>
      <c r="C308" s="258"/>
      <c r="D308" s="259"/>
      <c r="E308" s="259"/>
      <c r="F308" s="258"/>
      <c r="G308" s="258"/>
      <c r="H308" s="258"/>
      <c r="I308" s="258"/>
      <c r="J308" s="2"/>
      <c r="K308" s="2"/>
      <c r="L308" s="2"/>
      <c r="M308" s="2"/>
      <c r="N308" s="2"/>
      <c r="O308" s="2"/>
      <c r="P308" s="2"/>
      <c r="Q308" s="2"/>
      <c r="R308" s="2"/>
      <c r="S308" s="2"/>
      <c r="T308" s="2"/>
      <c r="U308" s="2"/>
      <c r="V308" s="2"/>
      <c r="W308" s="2"/>
      <c r="X308" s="2"/>
      <c r="Y308" s="2"/>
      <c r="Z308" s="2"/>
    </row>
    <row r="309" spans="1:26" ht="12.75" customHeight="1" x14ac:dyDescent="0.2">
      <c r="A309" s="258"/>
      <c r="B309" s="258"/>
      <c r="C309" s="258"/>
      <c r="D309" s="259"/>
      <c r="E309" s="259"/>
      <c r="F309" s="258"/>
      <c r="G309" s="258"/>
      <c r="H309" s="258"/>
      <c r="I309" s="258"/>
      <c r="J309" s="2"/>
      <c r="K309" s="2"/>
      <c r="L309" s="2"/>
      <c r="M309" s="2"/>
      <c r="N309" s="2"/>
      <c r="O309" s="2"/>
      <c r="P309" s="2"/>
      <c r="Q309" s="2"/>
      <c r="R309" s="2"/>
      <c r="S309" s="2"/>
      <c r="T309" s="2"/>
      <c r="U309" s="2"/>
      <c r="V309" s="2"/>
      <c r="W309" s="2"/>
      <c r="X309" s="2"/>
      <c r="Y309" s="2"/>
      <c r="Z309" s="2"/>
    </row>
    <row r="310" spans="1:26" ht="12.75" customHeight="1" x14ac:dyDescent="0.2">
      <c r="A310" s="258"/>
      <c r="B310" s="258"/>
      <c r="C310" s="258"/>
      <c r="D310" s="259"/>
      <c r="E310" s="259"/>
      <c r="F310" s="258"/>
      <c r="G310" s="258"/>
      <c r="H310" s="258"/>
      <c r="I310" s="258"/>
      <c r="J310" s="2"/>
      <c r="K310" s="2"/>
      <c r="L310" s="2"/>
      <c r="M310" s="2"/>
      <c r="N310" s="2"/>
      <c r="O310" s="2"/>
      <c r="P310" s="2"/>
      <c r="Q310" s="2"/>
      <c r="R310" s="2"/>
      <c r="S310" s="2"/>
      <c r="T310" s="2"/>
      <c r="U310" s="2"/>
      <c r="V310" s="2"/>
      <c r="W310" s="2"/>
      <c r="X310" s="2"/>
      <c r="Y310" s="2"/>
      <c r="Z310" s="2"/>
    </row>
    <row r="311" spans="1:26" ht="12.75" customHeight="1" x14ac:dyDescent="0.2">
      <c r="A311" s="258"/>
      <c r="B311" s="258"/>
      <c r="C311" s="258"/>
      <c r="D311" s="259"/>
      <c r="E311" s="259"/>
      <c r="F311" s="258"/>
      <c r="G311" s="258"/>
      <c r="H311" s="258"/>
      <c r="I311" s="258"/>
      <c r="J311" s="2"/>
      <c r="K311" s="2"/>
      <c r="L311" s="2"/>
      <c r="M311" s="2"/>
      <c r="N311" s="2"/>
      <c r="O311" s="2"/>
      <c r="P311" s="2"/>
      <c r="Q311" s="2"/>
      <c r="R311" s="2"/>
      <c r="S311" s="2"/>
      <c r="T311" s="2"/>
      <c r="U311" s="2"/>
      <c r="V311" s="2"/>
      <c r="W311" s="2"/>
      <c r="X311" s="2"/>
      <c r="Y311" s="2"/>
      <c r="Z311" s="2"/>
    </row>
    <row r="312" spans="1:26" ht="12.75" customHeight="1" x14ac:dyDescent="0.2">
      <c r="A312" s="258"/>
      <c r="B312" s="258"/>
      <c r="C312" s="258"/>
      <c r="D312" s="259"/>
      <c r="E312" s="259"/>
      <c r="F312" s="258"/>
      <c r="G312" s="258"/>
      <c r="H312" s="258"/>
      <c r="I312" s="258"/>
      <c r="J312" s="2"/>
      <c r="K312" s="2"/>
      <c r="L312" s="2"/>
      <c r="M312" s="2"/>
      <c r="N312" s="2"/>
      <c r="O312" s="2"/>
      <c r="P312" s="2"/>
      <c r="Q312" s="2"/>
      <c r="R312" s="2"/>
      <c r="S312" s="2"/>
      <c r="T312" s="2"/>
      <c r="U312" s="2"/>
      <c r="V312" s="2"/>
      <c r="W312" s="2"/>
      <c r="X312" s="2"/>
      <c r="Y312" s="2"/>
      <c r="Z312" s="2"/>
    </row>
    <row r="313" spans="1:26" ht="12.75" customHeight="1" x14ac:dyDescent="0.2">
      <c r="A313" s="258"/>
      <c r="B313" s="258"/>
      <c r="C313" s="258"/>
      <c r="D313" s="259"/>
      <c r="E313" s="259"/>
      <c r="F313" s="258"/>
      <c r="G313" s="258"/>
      <c r="H313" s="258"/>
      <c r="I313" s="258"/>
      <c r="J313" s="2"/>
      <c r="K313" s="2"/>
      <c r="L313" s="2"/>
      <c r="M313" s="2"/>
      <c r="N313" s="2"/>
      <c r="O313" s="2"/>
      <c r="P313" s="2"/>
      <c r="Q313" s="2"/>
      <c r="R313" s="2"/>
      <c r="S313" s="2"/>
      <c r="T313" s="2"/>
      <c r="U313" s="2"/>
      <c r="V313" s="2"/>
      <c r="W313" s="2"/>
      <c r="X313" s="2"/>
      <c r="Y313" s="2"/>
      <c r="Z313" s="2"/>
    </row>
    <row r="314" spans="1:26" ht="12.75" customHeight="1" x14ac:dyDescent="0.2">
      <c r="A314" s="258"/>
      <c r="B314" s="258"/>
      <c r="C314" s="258"/>
      <c r="D314" s="259"/>
      <c r="E314" s="259"/>
      <c r="F314" s="258"/>
      <c r="G314" s="258"/>
      <c r="H314" s="258"/>
      <c r="I314" s="258"/>
      <c r="J314" s="2"/>
      <c r="K314" s="2"/>
      <c r="L314" s="2"/>
      <c r="M314" s="2"/>
      <c r="N314" s="2"/>
      <c r="O314" s="2"/>
      <c r="P314" s="2"/>
      <c r="Q314" s="2"/>
      <c r="R314" s="2"/>
      <c r="S314" s="2"/>
      <c r="T314" s="2"/>
      <c r="U314" s="2"/>
      <c r="V314" s="2"/>
      <c r="W314" s="2"/>
      <c r="X314" s="2"/>
      <c r="Y314" s="2"/>
      <c r="Z314" s="2"/>
    </row>
    <row r="315" spans="1:26" ht="12.75" customHeight="1" x14ac:dyDescent="0.2">
      <c r="A315" s="258"/>
      <c r="B315" s="258"/>
      <c r="C315" s="258"/>
      <c r="D315" s="259"/>
      <c r="E315" s="259"/>
      <c r="F315" s="258"/>
      <c r="G315" s="258"/>
      <c r="H315" s="258"/>
      <c r="I315" s="258"/>
      <c r="J315" s="2"/>
      <c r="K315" s="2"/>
      <c r="L315" s="2"/>
      <c r="M315" s="2"/>
      <c r="N315" s="2"/>
      <c r="O315" s="2"/>
      <c r="P315" s="2"/>
      <c r="Q315" s="2"/>
      <c r="R315" s="2"/>
      <c r="S315" s="2"/>
      <c r="T315" s="2"/>
      <c r="U315" s="2"/>
      <c r="V315" s="2"/>
      <c r="W315" s="2"/>
      <c r="X315" s="2"/>
      <c r="Y315" s="2"/>
      <c r="Z315" s="2"/>
    </row>
    <row r="316" spans="1:26" ht="12.75" customHeight="1" x14ac:dyDescent="0.2">
      <c r="A316" s="258"/>
      <c r="B316" s="258"/>
      <c r="C316" s="258"/>
      <c r="D316" s="259"/>
      <c r="E316" s="259"/>
      <c r="F316" s="258"/>
      <c r="G316" s="258"/>
      <c r="H316" s="258"/>
      <c r="I316" s="258"/>
      <c r="J316" s="2"/>
      <c r="K316" s="2"/>
      <c r="L316" s="2"/>
      <c r="M316" s="2"/>
      <c r="N316" s="2"/>
      <c r="O316" s="2"/>
      <c r="P316" s="2"/>
      <c r="Q316" s="2"/>
      <c r="R316" s="2"/>
      <c r="S316" s="2"/>
      <c r="T316" s="2"/>
      <c r="U316" s="2"/>
      <c r="V316" s="2"/>
      <c r="W316" s="2"/>
      <c r="X316" s="2"/>
      <c r="Y316" s="2"/>
      <c r="Z316" s="2"/>
    </row>
    <row r="317" spans="1:26" ht="12.75" customHeight="1" x14ac:dyDescent="0.2">
      <c r="A317" s="258"/>
      <c r="B317" s="258"/>
      <c r="C317" s="258"/>
      <c r="D317" s="259"/>
      <c r="E317" s="259"/>
      <c r="F317" s="258"/>
      <c r="G317" s="258"/>
      <c r="H317" s="258"/>
      <c r="I317" s="258"/>
      <c r="J317" s="2"/>
      <c r="K317" s="2"/>
      <c r="L317" s="2"/>
      <c r="M317" s="2"/>
      <c r="N317" s="2"/>
      <c r="O317" s="2"/>
      <c r="P317" s="2"/>
      <c r="Q317" s="2"/>
      <c r="R317" s="2"/>
      <c r="S317" s="2"/>
      <c r="T317" s="2"/>
      <c r="U317" s="2"/>
      <c r="V317" s="2"/>
      <c r="W317" s="2"/>
      <c r="X317" s="2"/>
      <c r="Y317" s="2"/>
      <c r="Z317" s="2"/>
    </row>
    <row r="318" spans="1:26" ht="12.75" customHeight="1" x14ac:dyDescent="0.2">
      <c r="A318" s="258"/>
      <c r="B318" s="258"/>
      <c r="C318" s="258"/>
      <c r="D318" s="259"/>
      <c r="E318" s="259"/>
      <c r="F318" s="258"/>
      <c r="G318" s="258"/>
      <c r="H318" s="258"/>
      <c r="I318" s="258"/>
      <c r="J318" s="2"/>
      <c r="K318" s="2"/>
      <c r="L318" s="2"/>
      <c r="M318" s="2"/>
      <c r="N318" s="2"/>
      <c r="O318" s="2"/>
      <c r="P318" s="2"/>
      <c r="Q318" s="2"/>
      <c r="R318" s="2"/>
      <c r="S318" s="2"/>
      <c r="T318" s="2"/>
      <c r="U318" s="2"/>
      <c r="V318" s="2"/>
      <c r="W318" s="2"/>
      <c r="X318" s="2"/>
      <c r="Y318" s="2"/>
      <c r="Z318" s="2"/>
    </row>
    <row r="319" spans="1:26" ht="12.75" customHeight="1" x14ac:dyDescent="0.2">
      <c r="A319" s="258"/>
      <c r="B319" s="258"/>
      <c r="C319" s="258"/>
      <c r="D319" s="259"/>
      <c r="E319" s="259"/>
      <c r="F319" s="258"/>
      <c r="G319" s="258"/>
      <c r="H319" s="258"/>
      <c r="I319" s="258"/>
      <c r="J319" s="2"/>
      <c r="K319" s="2"/>
      <c r="L319" s="2"/>
      <c r="M319" s="2"/>
      <c r="N319" s="2"/>
      <c r="O319" s="2"/>
      <c r="P319" s="2"/>
      <c r="Q319" s="2"/>
      <c r="R319" s="2"/>
      <c r="S319" s="2"/>
      <c r="T319" s="2"/>
      <c r="U319" s="2"/>
      <c r="V319" s="2"/>
      <c r="W319" s="2"/>
      <c r="X319" s="2"/>
      <c r="Y319" s="2"/>
      <c r="Z319" s="2"/>
    </row>
    <row r="320" spans="1:26" ht="12.75" customHeight="1" x14ac:dyDescent="0.2">
      <c r="A320" s="258"/>
      <c r="B320" s="258"/>
      <c r="C320" s="258"/>
      <c r="D320" s="259"/>
      <c r="E320" s="259"/>
      <c r="F320" s="258"/>
      <c r="G320" s="258"/>
      <c r="H320" s="258"/>
      <c r="I320" s="258"/>
      <c r="J320" s="2"/>
      <c r="K320" s="2"/>
      <c r="L320" s="2"/>
      <c r="M320" s="2"/>
      <c r="N320" s="2"/>
      <c r="O320" s="2"/>
      <c r="P320" s="2"/>
      <c r="Q320" s="2"/>
      <c r="R320" s="2"/>
      <c r="S320" s="2"/>
      <c r="T320" s="2"/>
      <c r="U320" s="2"/>
      <c r="V320" s="2"/>
      <c r="W320" s="2"/>
      <c r="X320" s="2"/>
      <c r="Y320" s="2"/>
      <c r="Z320" s="2"/>
    </row>
    <row r="321" spans="1:26" ht="12.75" customHeight="1" x14ac:dyDescent="0.2">
      <c r="A321" s="258"/>
      <c r="B321" s="258"/>
      <c r="C321" s="258"/>
      <c r="D321" s="259"/>
      <c r="E321" s="259"/>
      <c r="F321" s="258"/>
      <c r="G321" s="258"/>
      <c r="H321" s="258"/>
      <c r="I321" s="258"/>
      <c r="J321" s="2"/>
      <c r="K321" s="2"/>
      <c r="L321" s="2"/>
      <c r="M321" s="2"/>
      <c r="N321" s="2"/>
      <c r="O321" s="2"/>
      <c r="P321" s="2"/>
      <c r="Q321" s="2"/>
      <c r="R321" s="2"/>
      <c r="S321" s="2"/>
      <c r="T321" s="2"/>
      <c r="U321" s="2"/>
      <c r="V321" s="2"/>
      <c r="W321" s="2"/>
      <c r="X321" s="2"/>
      <c r="Y321" s="2"/>
      <c r="Z321" s="2"/>
    </row>
    <row r="322" spans="1:26" ht="12.75" customHeight="1" x14ac:dyDescent="0.2">
      <c r="A322" s="258"/>
      <c r="B322" s="258"/>
      <c r="C322" s="258"/>
      <c r="D322" s="259"/>
      <c r="E322" s="259"/>
      <c r="F322" s="258"/>
      <c r="G322" s="258"/>
      <c r="H322" s="258"/>
      <c r="I322" s="258"/>
      <c r="J322" s="2"/>
      <c r="K322" s="2"/>
      <c r="L322" s="2"/>
      <c r="M322" s="2"/>
      <c r="N322" s="2"/>
      <c r="O322" s="2"/>
      <c r="P322" s="2"/>
      <c r="Q322" s="2"/>
      <c r="R322" s="2"/>
      <c r="S322" s="2"/>
      <c r="T322" s="2"/>
      <c r="U322" s="2"/>
      <c r="V322" s="2"/>
      <c r="W322" s="2"/>
      <c r="X322" s="2"/>
      <c r="Y322" s="2"/>
      <c r="Z322" s="2"/>
    </row>
    <row r="323" spans="1:26" ht="12.75" customHeight="1" x14ac:dyDescent="0.2">
      <c r="A323" s="258"/>
      <c r="B323" s="258"/>
      <c r="C323" s="258"/>
      <c r="D323" s="259"/>
      <c r="E323" s="259"/>
      <c r="F323" s="258"/>
      <c r="G323" s="258"/>
      <c r="H323" s="258"/>
      <c r="I323" s="258"/>
      <c r="J323" s="2"/>
      <c r="K323" s="2"/>
      <c r="L323" s="2"/>
      <c r="M323" s="2"/>
      <c r="N323" s="2"/>
      <c r="O323" s="2"/>
      <c r="P323" s="2"/>
      <c r="Q323" s="2"/>
      <c r="R323" s="2"/>
      <c r="S323" s="2"/>
      <c r="T323" s="2"/>
      <c r="U323" s="2"/>
      <c r="V323" s="2"/>
      <c r="W323" s="2"/>
      <c r="X323" s="2"/>
      <c r="Y323" s="2"/>
      <c r="Z323" s="2"/>
    </row>
    <row r="324" spans="1:26" ht="12.75" customHeight="1" x14ac:dyDescent="0.2">
      <c r="A324" s="258"/>
      <c r="B324" s="258"/>
      <c r="C324" s="258"/>
      <c r="D324" s="259"/>
      <c r="E324" s="259"/>
      <c r="F324" s="258"/>
      <c r="G324" s="258"/>
      <c r="H324" s="258"/>
      <c r="I324" s="258"/>
      <c r="J324" s="2"/>
      <c r="K324" s="2"/>
      <c r="L324" s="2"/>
      <c r="M324" s="2"/>
      <c r="N324" s="2"/>
      <c r="O324" s="2"/>
      <c r="P324" s="2"/>
      <c r="Q324" s="2"/>
      <c r="R324" s="2"/>
      <c r="S324" s="2"/>
      <c r="T324" s="2"/>
      <c r="U324" s="2"/>
      <c r="V324" s="2"/>
      <c r="W324" s="2"/>
      <c r="X324" s="2"/>
      <c r="Y324" s="2"/>
      <c r="Z324" s="2"/>
    </row>
    <row r="325" spans="1:26" ht="12.75" customHeight="1" x14ac:dyDescent="0.2">
      <c r="A325" s="258"/>
      <c r="B325" s="258"/>
      <c r="C325" s="258"/>
      <c r="D325" s="259"/>
      <c r="E325" s="259"/>
      <c r="F325" s="258"/>
      <c r="G325" s="258"/>
      <c r="H325" s="258"/>
      <c r="I325" s="258"/>
      <c r="J325" s="2"/>
      <c r="K325" s="2"/>
      <c r="L325" s="2"/>
      <c r="M325" s="2"/>
      <c r="N325" s="2"/>
      <c r="O325" s="2"/>
      <c r="P325" s="2"/>
      <c r="Q325" s="2"/>
      <c r="R325" s="2"/>
      <c r="S325" s="2"/>
      <c r="T325" s="2"/>
      <c r="U325" s="2"/>
      <c r="V325" s="2"/>
      <c r="W325" s="2"/>
      <c r="X325" s="2"/>
      <c r="Y325" s="2"/>
      <c r="Z325" s="2"/>
    </row>
    <row r="326" spans="1:26" ht="12.75" customHeight="1" x14ac:dyDescent="0.2">
      <c r="A326" s="258"/>
      <c r="B326" s="258"/>
      <c r="C326" s="258"/>
      <c r="D326" s="259"/>
      <c r="E326" s="259"/>
      <c r="F326" s="258"/>
      <c r="G326" s="258"/>
      <c r="H326" s="258"/>
      <c r="I326" s="258"/>
      <c r="J326" s="2"/>
      <c r="K326" s="2"/>
      <c r="L326" s="2"/>
      <c r="M326" s="2"/>
      <c r="N326" s="2"/>
      <c r="O326" s="2"/>
      <c r="P326" s="2"/>
      <c r="Q326" s="2"/>
      <c r="R326" s="2"/>
      <c r="S326" s="2"/>
      <c r="T326" s="2"/>
      <c r="U326" s="2"/>
      <c r="V326" s="2"/>
      <c r="W326" s="2"/>
      <c r="X326" s="2"/>
      <c r="Y326" s="2"/>
      <c r="Z326" s="2"/>
    </row>
    <row r="327" spans="1:26" ht="12.75" customHeight="1" x14ac:dyDescent="0.2">
      <c r="A327" s="258"/>
      <c r="B327" s="258"/>
      <c r="C327" s="258"/>
      <c r="D327" s="259"/>
      <c r="E327" s="259"/>
      <c r="F327" s="258"/>
      <c r="G327" s="258"/>
      <c r="H327" s="258"/>
      <c r="I327" s="258"/>
      <c r="J327" s="2"/>
      <c r="K327" s="2"/>
      <c r="L327" s="2"/>
      <c r="M327" s="2"/>
      <c r="N327" s="2"/>
      <c r="O327" s="2"/>
      <c r="P327" s="2"/>
      <c r="Q327" s="2"/>
      <c r="R327" s="2"/>
      <c r="S327" s="2"/>
      <c r="T327" s="2"/>
      <c r="U327" s="2"/>
      <c r="V327" s="2"/>
      <c r="W327" s="2"/>
      <c r="X327" s="2"/>
      <c r="Y327" s="2"/>
      <c r="Z327" s="2"/>
    </row>
    <row r="328" spans="1:26" ht="12.75" customHeight="1" x14ac:dyDescent="0.2">
      <c r="A328" s="258"/>
      <c r="B328" s="258"/>
      <c r="C328" s="258"/>
      <c r="D328" s="259"/>
      <c r="E328" s="259"/>
      <c r="F328" s="258"/>
      <c r="G328" s="258"/>
      <c r="H328" s="258"/>
      <c r="I328" s="258"/>
      <c r="J328" s="2"/>
      <c r="K328" s="2"/>
      <c r="L328" s="2"/>
      <c r="M328" s="2"/>
      <c r="N328" s="2"/>
      <c r="O328" s="2"/>
      <c r="P328" s="2"/>
      <c r="Q328" s="2"/>
      <c r="R328" s="2"/>
      <c r="S328" s="2"/>
      <c r="T328" s="2"/>
      <c r="U328" s="2"/>
      <c r="V328" s="2"/>
      <c r="W328" s="2"/>
      <c r="X328" s="2"/>
      <c r="Y328" s="2"/>
      <c r="Z328" s="2"/>
    </row>
    <row r="329" spans="1:26" ht="12.75" customHeight="1" x14ac:dyDescent="0.2">
      <c r="A329" s="258"/>
      <c r="B329" s="258"/>
      <c r="C329" s="258"/>
      <c r="D329" s="259"/>
      <c r="E329" s="259"/>
      <c r="F329" s="258"/>
      <c r="G329" s="258"/>
      <c r="H329" s="258"/>
      <c r="I329" s="258"/>
      <c r="J329" s="2"/>
      <c r="K329" s="2"/>
      <c r="L329" s="2"/>
      <c r="M329" s="2"/>
      <c r="N329" s="2"/>
      <c r="O329" s="2"/>
      <c r="P329" s="2"/>
      <c r="Q329" s="2"/>
      <c r="R329" s="2"/>
      <c r="S329" s="2"/>
      <c r="T329" s="2"/>
      <c r="U329" s="2"/>
      <c r="V329" s="2"/>
      <c r="W329" s="2"/>
      <c r="X329" s="2"/>
      <c r="Y329" s="2"/>
      <c r="Z329" s="2"/>
    </row>
    <row r="330" spans="1:26" ht="12.75" customHeight="1" x14ac:dyDescent="0.2">
      <c r="A330" s="258"/>
      <c r="B330" s="258"/>
      <c r="C330" s="258"/>
      <c r="D330" s="259"/>
      <c r="E330" s="259"/>
      <c r="F330" s="258"/>
      <c r="G330" s="258"/>
      <c r="H330" s="258"/>
      <c r="I330" s="258"/>
      <c r="J330" s="2"/>
      <c r="K330" s="2"/>
      <c r="L330" s="2"/>
      <c r="M330" s="2"/>
      <c r="N330" s="2"/>
      <c r="O330" s="2"/>
      <c r="P330" s="2"/>
      <c r="Q330" s="2"/>
      <c r="R330" s="2"/>
      <c r="S330" s="2"/>
      <c r="T330" s="2"/>
      <c r="U330" s="2"/>
      <c r="V330" s="2"/>
      <c r="W330" s="2"/>
      <c r="X330" s="2"/>
      <c r="Y330" s="2"/>
      <c r="Z330" s="2"/>
    </row>
    <row r="331" spans="1:26" ht="12.75" customHeight="1" x14ac:dyDescent="0.2">
      <c r="A331" s="258"/>
      <c r="B331" s="258"/>
      <c r="C331" s="258"/>
      <c r="D331" s="259"/>
      <c r="E331" s="259"/>
      <c r="F331" s="258"/>
      <c r="G331" s="258"/>
      <c r="H331" s="258"/>
      <c r="I331" s="258"/>
      <c r="J331" s="2"/>
      <c r="K331" s="2"/>
      <c r="L331" s="2"/>
      <c r="M331" s="2"/>
      <c r="N331" s="2"/>
      <c r="O331" s="2"/>
      <c r="P331" s="2"/>
      <c r="Q331" s="2"/>
      <c r="R331" s="2"/>
      <c r="S331" s="2"/>
      <c r="T331" s="2"/>
      <c r="U331" s="2"/>
      <c r="V331" s="2"/>
      <c r="W331" s="2"/>
      <c r="X331" s="2"/>
      <c r="Y331" s="2"/>
      <c r="Z331" s="2"/>
    </row>
    <row r="332" spans="1:26" ht="12.75" customHeight="1" x14ac:dyDescent="0.2">
      <c r="A332" s="258"/>
      <c r="B332" s="258"/>
      <c r="C332" s="258"/>
      <c r="D332" s="259"/>
      <c r="E332" s="259"/>
      <c r="F332" s="258"/>
      <c r="G332" s="258"/>
      <c r="H332" s="258"/>
      <c r="I332" s="258"/>
      <c r="J332" s="2"/>
      <c r="K332" s="2"/>
      <c r="L332" s="2"/>
      <c r="M332" s="2"/>
      <c r="N332" s="2"/>
      <c r="O332" s="2"/>
      <c r="P332" s="2"/>
      <c r="Q332" s="2"/>
      <c r="R332" s="2"/>
      <c r="S332" s="2"/>
      <c r="T332" s="2"/>
      <c r="U332" s="2"/>
      <c r="V332" s="2"/>
      <c r="W332" s="2"/>
      <c r="X332" s="2"/>
      <c r="Y332" s="2"/>
      <c r="Z332" s="2"/>
    </row>
    <row r="333" spans="1:26" ht="12.75" customHeight="1" x14ac:dyDescent="0.2">
      <c r="A333" s="258"/>
      <c r="B333" s="258"/>
      <c r="C333" s="258"/>
      <c r="D333" s="259"/>
      <c r="E333" s="259"/>
      <c r="F333" s="258"/>
      <c r="G333" s="258"/>
      <c r="H333" s="258"/>
      <c r="I333" s="258"/>
      <c r="J333" s="2"/>
      <c r="K333" s="2"/>
      <c r="L333" s="2"/>
      <c r="M333" s="2"/>
      <c r="N333" s="2"/>
      <c r="O333" s="2"/>
      <c r="P333" s="2"/>
      <c r="Q333" s="2"/>
      <c r="R333" s="2"/>
      <c r="S333" s="2"/>
      <c r="T333" s="2"/>
      <c r="U333" s="2"/>
      <c r="V333" s="2"/>
      <c r="W333" s="2"/>
      <c r="X333" s="2"/>
      <c r="Y333" s="2"/>
      <c r="Z333" s="2"/>
    </row>
    <row r="334" spans="1:26" ht="12.75" customHeight="1" x14ac:dyDescent="0.2">
      <c r="A334" s="258"/>
      <c r="B334" s="258"/>
      <c r="C334" s="258"/>
      <c r="D334" s="259"/>
      <c r="E334" s="259"/>
      <c r="F334" s="258"/>
      <c r="G334" s="258"/>
      <c r="H334" s="258"/>
      <c r="I334" s="258"/>
      <c r="J334" s="2"/>
      <c r="K334" s="2"/>
      <c r="L334" s="2"/>
      <c r="M334" s="2"/>
      <c r="N334" s="2"/>
      <c r="O334" s="2"/>
      <c r="P334" s="2"/>
      <c r="Q334" s="2"/>
      <c r="R334" s="2"/>
      <c r="S334" s="2"/>
      <c r="T334" s="2"/>
      <c r="U334" s="2"/>
      <c r="V334" s="2"/>
      <c r="W334" s="2"/>
      <c r="X334" s="2"/>
      <c r="Y334" s="2"/>
      <c r="Z334" s="2"/>
    </row>
    <row r="335" spans="1:26" ht="12.75" customHeight="1" x14ac:dyDescent="0.2">
      <c r="A335" s="258"/>
      <c r="B335" s="258"/>
      <c r="C335" s="258"/>
      <c r="D335" s="259"/>
      <c r="E335" s="259"/>
      <c r="F335" s="258"/>
      <c r="G335" s="258"/>
      <c r="H335" s="258"/>
      <c r="I335" s="258"/>
      <c r="J335" s="2"/>
      <c r="K335" s="2"/>
      <c r="L335" s="2"/>
      <c r="M335" s="2"/>
      <c r="N335" s="2"/>
      <c r="O335" s="2"/>
      <c r="P335" s="2"/>
      <c r="Q335" s="2"/>
      <c r="R335" s="2"/>
      <c r="S335" s="2"/>
      <c r="T335" s="2"/>
      <c r="U335" s="2"/>
      <c r="V335" s="2"/>
      <c r="W335" s="2"/>
      <c r="X335" s="2"/>
      <c r="Y335" s="2"/>
      <c r="Z335" s="2"/>
    </row>
    <row r="336" spans="1:26" ht="12.75" customHeight="1" x14ac:dyDescent="0.2">
      <c r="A336" s="258"/>
      <c r="B336" s="258"/>
      <c r="C336" s="258"/>
      <c r="D336" s="259"/>
      <c r="E336" s="259"/>
      <c r="F336" s="258"/>
      <c r="G336" s="258"/>
      <c r="H336" s="258"/>
      <c r="I336" s="258"/>
      <c r="J336" s="2"/>
      <c r="K336" s="2"/>
      <c r="L336" s="2"/>
      <c r="M336" s="2"/>
      <c r="N336" s="2"/>
      <c r="O336" s="2"/>
      <c r="P336" s="2"/>
      <c r="Q336" s="2"/>
      <c r="R336" s="2"/>
      <c r="S336" s="2"/>
      <c r="T336" s="2"/>
      <c r="U336" s="2"/>
      <c r="V336" s="2"/>
      <c r="W336" s="2"/>
      <c r="X336" s="2"/>
      <c r="Y336" s="2"/>
      <c r="Z336" s="2"/>
    </row>
    <row r="337" spans="1:26" ht="12.75" customHeight="1" x14ac:dyDescent="0.2">
      <c r="A337" s="258"/>
      <c r="B337" s="258"/>
      <c r="C337" s="258"/>
      <c r="D337" s="259"/>
      <c r="E337" s="259"/>
      <c r="F337" s="258"/>
      <c r="G337" s="258"/>
      <c r="H337" s="258"/>
      <c r="I337" s="258"/>
      <c r="J337" s="2"/>
      <c r="K337" s="2"/>
      <c r="L337" s="2"/>
      <c r="M337" s="2"/>
      <c r="N337" s="2"/>
      <c r="O337" s="2"/>
      <c r="P337" s="2"/>
      <c r="Q337" s="2"/>
      <c r="R337" s="2"/>
      <c r="S337" s="2"/>
      <c r="T337" s="2"/>
      <c r="U337" s="2"/>
      <c r="V337" s="2"/>
      <c r="W337" s="2"/>
      <c r="X337" s="2"/>
      <c r="Y337" s="2"/>
      <c r="Z337" s="2"/>
    </row>
    <row r="338" spans="1:26" ht="12.75" customHeight="1" x14ac:dyDescent="0.2">
      <c r="A338" s="258"/>
      <c r="B338" s="258"/>
      <c r="C338" s="258"/>
      <c r="D338" s="259"/>
      <c r="E338" s="259"/>
      <c r="F338" s="258"/>
      <c r="G338" s="258"/>
      <c r="H338" s="258"/>
      <c r="I338" s="258"/>
      <c r="J338" s="2"/>
      <c r="K338" s="2"/>
      <c r="L338" s="2"/>
      <c r="M338" s="2"/>
      <c r="N338" s="2"/>
      <c r="O338" s="2"/>
      <c r="P338" s="2"/>
      <c r="Q338" s="2"/>
      <c r="R338" s="2"/>
      <c r="S338" s="2"/>
      <c r="T338" s="2"/>
      <c r="U338" s="2"/>
      <c r="V338" s="2"/>
      <c r="W338" s="2"/>
      <c r="X338" s="2"/>
      <c r="Y338" s="2"/>
      <c r="Z338" s="2"/>
    </row>
    <row r="339" spans="1:26" ht="12.75" customHeight="1" x14ac:dyDescent="0.2">
      <c r="A339" s="258"/>
      <c r="B339" s="258"/>
      <c r="C339" s="258"/>
      <c r="D339" s="259"/>
      <c r="E339" s="259"/>
      <c r="F339" s="258"/>
      <c r="G339" s="258"/>
      <c r="H339" s="258"/>
      <c r="I339" s="258"/>
      <c r="J339" s="2"/>
      <c r="K339" s="2"/>
      <c r="L339" s="2"/>
      <c r="M339" s="2"/>
      <c r="N339" s="2"/>
      <c r="O339" s="2"/>
      <c r="P339" s="2"/>
      <c r="Q339" s="2"/>
      <c r="R339" s="2"/>
      <c r="S339" s="2"/>
      <c r="T339" s="2"/>
      <c r="U339" s="2"/>
      <c r="V339" s="2"/>
      <c r="W339" s="2"/>
      <c r="X339" s="2"/>
      <c r="Y339" s="2"/>
      <c r="Z339" s="2"/>
    </row>
    <row r="340" spans="1:26" ht="12.75" customHeight="1" x14ac:dyDescent="0.2">
      <c r="A340" s="258"/>
      <c r="B340" s="258"/>
      <c r="C340" s="258"/>
      <c r="D340" s="259"/>
      <c r="E340" s="259"/>
      <c r="F340" s="258"/>
      <c r="G340" s="258"/>
      <c r="H340" s="258"/>
      <c r="I340" s="258"/>
      <c r="J340" s="2"/>
      <c r="K340" s="2"/>
      <c r="L340" s="2"/>
      <c r="M340" s="2"/>
      <c r="N340" s="2"/>
      <c r="O340" s="2"/>
      <c r="P340" s="2"/>
      <c r="Q340" s="2"/>
      <c r="R340" s="2"/>
      <c r="S340" s="2"/>
      <c r="T340" s="2"/>
      <c r="U340" s="2"/>
      <c r="V340" s="2"/>
      <c r="W340" s="2"/>
      <c r="X340" s="2"/>
      <c r="Y340" s="2"/>
      <c r="Z340" s="2"/>
    </row>
    <row r="341" spans="1:26" ht="12.75" customHeight="1" x14ac:dyDescent="0.2">
      <c r="A341" s="258"/>
      <c r="B341" s="258"/>
      <c r="C341" s="258"/>
      <c r="D341" s="259"/>
      <c r="E341" s="259"/>
      <c r="F341" s="258"/>
      <c r="G341" s="258"/>
      <c r="H341" s="258"/>
      <c r="I341" s="258"/>
      <c r="J341" s="2"/>
      <c r="K341" s="2"/>
      <c r="L341" s="2"/>
      <c r="M341" s="2"/>
      <c r="N341" s="2"/>
      <c r="O341" s="2"/>
      <c r="P341" s="2"/>
      <c r="Q341" s="2"/>
      <c r="R341" s="2"/>
      <c r="S341" s="2"/>
      <c r="T341" s="2"/>
      <c r="U341" s="2"/>
      <c r="V341" s="2"/>
      <c r="W341" s="2"/>
      <c r="X341" s="2"/>
      <c r="Y341" s="2"/>
      <c r="Z341" s="2"/>
    </row>
    <row r="342" spans="1:26" ht="12.75" customHeight="1" x14ac:dyDescent="0.2">
      <c r="A342" s="258"/>
      <c r="B342" s="258"/>
      <c r="C342" s="258"/>
      <c r="D342" s="259"/>
      <c r="E342" s="259"/>
      <c r="F342" s="258"/>
      <c r="G342" s="258"/>
      <c r="H342" s="258"/>
      <c r="I342" s="258"/>
      <c r="J342" s="2"/>
      <c r="K342" s="2"/>
      <c r="L342" s="2"/>
      <c r="M342" s="2"/>
      <c r="N342" s="2"/>
      <c r="O342" s="2"/>
      <c r="P342" s="2"/>
      <c r="Q342" s="2"/>
      <c r="R342" s="2"/>
      <c r="S342" s="2"/>
      <c r="T342" s="2"/>
      <c r="U342" s="2"/>
      <c r="V342" s="2"/>
      <c r="W342" s="2"/>
      <c r="X342" s="2"/>
      <c r="Y342" s="2"/>
      <c r="Z342" s="2"/>
    </row>
    <row r="343" spans="1:26" ht="12.75" customHeight="1" x14ac:dyDescent="0.2">
      <c r="A343" s="258"/>
      <c r="B343" s="258"/>
      <c r="C343" s="258"/>
      <c r="D343" s="259"/>
      <c r="E343" s="259"/>
      <c r="F343" s="258"/>
      <c r="G343" s="258"/>
      <c r="H343" s="258"/>
      <c r="I343" s="258"/>
      <c r="J343" s="2"/>
      <c r="K343" s="2"/>
      <c r="L343" s="2"/>
      <c r="M343" s="2"/>
      <c r="N343" s="2"/>
      <c r="O343" s="2"/>
      <c r="P343" s="2"/>
      <c r="Q343" s="2"/>
      <c r="R343" s="2"/>
      <c r="S343" s="2"/>
      <c r="T343" s="2"/>
      <c r="U343" s="2"/>
      <c r="V343" s="2"/>
      <c r="W343" s="2"/>
      <c r="X343" s="2"/>
      <c r="Y343" s="2"/>
      <c r="Z343" s="2"/>
    </row>
    <row r="344" spans="1:26" ht="12.75" customHeight="1" x14ac:dyDescent="0.2">
      <c r="A344" s="258"/>
      <c r="B344" s="258"/>
      <c r="C344" s="258"/>
      <c r="D344" s="259"/>
      <c r="E344" s="259"/>
      <c r="F344" s="258"/>
      <c r="G344" s="258"/>
      <c r="H344" s="258"/>
      <c r="I344" s="258"/>
      <c r="J344" s="2"/>
      <c r="K344" s="2"/>
      <c r="L344" s="2"/>
      <c r="M344" s="2"/>
      <c r="N344" s="2"/>
      <c r="O344" s="2"/>
      <c r="P344" s="2"/>
      <c r="Q344" s="2"/>
      <c r="R344" s="2"/>
      <c r="S344" s="2"/>
      <c r="T344" s="2"/>
      <c r="U344" s="2"/>
      <c r="V344" s="2"/>
      <c r="W344" s="2"/>
      <c r="X344" s="2"/>
      <c r="Y344" s="2"/>
      <c r="Z344" s="2"/>
    </row>
    <row r="345" spans="1:26" ht="12.75" customHeight="1" x14ac:dyDescent="0.2">
      <c r="A345" s="258"/>
      <c r="B345" s="258"/>
      <c r="C345" s="258"/>
      <c r="D345" s="259"/>
      <c r="E345" s="259"/>
      <c r="F345" s="258"/>
      <c r="G345" s="258"/>
      <c r="H345" s="258"/>
      <c r="I345" s="258"/>
      <c r="J345" s="2"/>
      <c r="K345" s="2"/>
      <c r="L345" s="2"/>
      <c r="M345" s="2"/>
      <c r="N345" s="2"/>
      <c r="O345" s="2"/>
      <c r="P345" s="2"/>
      <c r="Q345" s="2"/>
      <c r="R345" s="2"/>
      <c r="S345" s="2"/>
      <c r="T345" s="2"/>
      <c r="U345" s="2"/>
      <c r="V345" s="2"/>
      <c r="W345" s="2"/>
      <c r="X345" s="2"/>
      <c r="Y345" s="2"/>
      <c r="Z345" s="2"/>
    </row>
    <row r="346" spans="1:26" ht="12.75" customHeight="1" x14ac:dyDescent="0.2">
      <c r="A346" s="258"/>
      <c r="B346" s="258"/>
      <c r="C346" s="258"/>
      <c r="D346" s="259"/>
      <c r="E346" s="259"/>
      <c r="F346" s="258"/>
      <c r="G346" s="258"/>
      <c r="H346" s="258"/>
      <c r="I346" s="258"/>
      <c r="J346" s="2"/>
      <c r="K346" s="2"/>
      <c r="L346" s="2"/>
      <c r="M346" s="2"/>
      <c r="N346" s="2"/>
      <c r="O346" s="2"/>
      <c r="P346" s="2"/>
      <c r="Q346" s="2"/>
      <c r="R346" s="2"/>
      <c r="S346" s="2"/>
      <c r="T346" s="2"/>
      <c r="U346" s="2"/>
      <c r="V346" s="2"/>
      <c r="W346" s="2"/>
      <c r="X346" s="2"/>
      <c r="Y346" s="2"/>
      <c r="Z346" s="2"/>
    </row>
    <row r="347" spans="1:26" ht="12.75" customHeight="1" x14ac:dyDescent="0.2">
      <c r="A347" s="258"/>
      <c r="B347" s="258"/>
      <c r="C347" s="258"/>
      <c r="D347" s="259"/>
      <c r="E347" s="259"/>
      <c r="F347" s="258"/>
      <c r="G347" s="258"/>
      <c r="H347" s="258"/>
      <c r="I347" s="258"/>
      <c r="J347" s="2"/>
      <c r="K347" s="2"/>
      <c r="L347" s="2"/>
      <c r="M347" s="2"/>
      <c r="N347" s="2"/>
      <c r="O347" s="2"/>
      <c r="P347" s="2"/>
      <c r="Q347" s="2"/>
      <c r="R347" s="2"/>
      <c r="S347" s="2"/>
      <c r="T347" s="2"/>
      <c r="U347" s="2"/>
      <c r="V347" s="2"/>
      <c r="W347" s="2"/>
      <c r="X347" s="2"/>
      <c r="Y347" s="2"/>
      <c r="Z347" s="2"/>
    </row>
    <row r="348" spans="1:26" ht="12.75" customHeight="1" x14ac:dyDescent="0.2">
      <c r="A348" s="258"/>
      <c r="B348" s="258"/>
      <c r="C348" s="258"/>
      <c r="D348" s="259"/>
      <c r="E348" s="259"/>
      <c r="F348" s="258"/>
      <c r="G348" s="258"/>
      <c r="H348" s="258"/>
      <c r="I348" s="258"/>
      <c r="J348" s="2"/>
      <c r="K348" s="2"/>
      <c r="L348" s="2"/>
      <c r="M348" s="2"/>
      <c r="N348" s="2"/>
      <c r="O348" s="2"/>
      <c r="P348" s="2"/>
      <c r="Q348" s="2"/>
      <c r="R348" s="2"/>
      <c r="S348" s="2"/>
      <c r="T348" s="2"/>
      <c r="U348" s="2"/>
      <c r="V348" s="2"/>
      <c r="W348" s="2"/>
      <c r="X348" s="2"/>
      <c r="Y348" s="2"/>
      <c r="Z348" s="2"/>
    </row>
    <row r="349" spans="1:26" ht="12.75" customHeight="1" x14ac:dyDescent="0.2">
      <c r="A349" s="258"/>
      <c r="B349" s="258"/>
      <c r="C349" s="258"/>
      <c r="D349" s="259"/>
      <c r="E349" s="259"/>
      <c r="F349" s="258"/>
      <c r="G349" s="258"/>
      <c r="H349" s="258"/>
      <c r="I349" s="258"/>
      <c r="J349" s="2"/>
      <c r="K349" s="2"/>
      <c r="L349" s="2"/>
      <c r="M349" s="2"/>
      <c r="N349" s="2"/>
      <c r="O349" s="2"/>
      <c r="P349" s="2"/>
      <c r="Q349" s="2"/>
      <c r="R349" s="2"/>
      <c r="S349" s="2"/>
      <c r="T349" s="2"/>
      <c r="U349" s="2"/>
      <c r="V349" s="2"/>
      <c r="W349" s="2"/>
      <c r="X349" s="2"/>
      <c r="Y349" s="2"/>
      <c r="Z349" s="2"/>
    </row>
    <row r="350" spans="1:26" ht="12.75" customHeight="1" x14ac:dyDescent="0.2">
      <c r="A350" s="258"/>
      <c r="B350" s="258"/>
      <c r="C350" s="258"/>
      <c r="D350" s="259"/>
      <c r="E350" s="259"/>
      <c r="F350" s="258"/>
      <c r="G350" s="258"/>
      <c r="H350" s="258"/>
      <c r="I350" s="258"/>
      <c r="J350" s="2"/>
      <c r="K350" s="2"/>
      <c r="L350" s="2"/>
      <c r="M350" s="2"/>
      <c r="N350" s="2"/>
      <c r="O350" s="2"/>
      <c r="P350" s="2"/>
      <c r="Q350" s="2"/>
      <c r="R350" s="2"/>
      <c r="S350" s="2"/>
      <c r="T350" s="2"/>
      <c r="U350" s="2"/>
      <c r="V350" s="2"/>
      <c r="W350" s="2"/>
      <c r="X350" s="2"/>
      <c r="Y350" s="2"/>
      <c r="Z350" s="2"/>
    </row>
    <row r="351" spans="1:26" ht="12.75" customHeight="1" x14ac:dyDescent="0.2">
      <c r="A351" s="258"/>
      <c r="B351" s="258"/>
      <c r="C351" s="258"/>
      <c r="D351" s="259"/>
      <c r="E351" s="259"/>
      <c r="F351" s="258"/>
      <c r="G351" s="258"/>
      <c r="H351" s="258"/>
      <c r="I351" s="258"/>
      <c r="J351" s="2"/>
      <c r="K351" s="2"/>
      <c r="L351" s="2"/>
      <c r="M351" s="2"/>
      <c r="N351" s="2"/>
      <c r="O351" s="2"/>
      <c r="P351" s="2"/>
      <c r="Q351" s="2"/>
      <c r="R351" s="2"/>
      <c r="S351" s="2"/>
      <c r="T351" s="2"/>
      <c r="U351" s="2"/>
      <c r="V351" s="2"/>
      <c r="W351" s="2"/>
      <c r="X351" s="2"/>
      <c r="Y351" s="2"/>
      <c r="Z351" s="2"/>
    </row>
    <row r="352" spans="1:26" ht="12.75" customHeight="1" x14ac:dyDescent="0.2">
      <c r="A352" s="258"/>
      <c r="B352" s="258"/>
      <c r="C352" s="258"/>
      <c r="D352" s="259"/>
      <c r="E352" s="259"/>
      <c r="F352" s="258"/>
      <c r="G352" s="258"/>
      <c r="H352" s="258"/>
      <c r="I352" s="258"/>
      <c r="J352" s="2"/>
      <c r="K352" s="2"/>
      <c r="L352" s="2"/>
      <c r="M352" s="2"/>
      <c r="N352" s="2"/>
      <c r="O352" s="2"/>
      <c r="P352" s="2"/>
      <c r="Q352" s="2"/>
      <c r="R352" s="2"/>
      <c r="S352" s="2"/>
      <c r="T352" s="2"/>
      <c r="U352" s="2"/>
      <c r="V352" s="2"/>
      <c r="W352" s="2"/>
      <c r="X352" s="2"/>
      <c r="Y352" s="2"/>
      <c r="Z352" s="2"/>
    </row>
    <row r="353" spans="1:26" ht="12.75" customHeight="1" x14ac:dyDescent="0.2">
      <c r="A353" s="258"/>
      <c r="B353" s="258"/>
      <c r="C353" s="258"/>
      <c r="D353" s="259"/>
      <c r="E353" s="259"/>
      <c r="F353" s="258"/>
      <c r="G353" s="258"/>
      <c r="H353" s="258"/>
      <c r="I353" s="258"/>
      <c r="J353" s="2"/>
      <c r="K353" s="2"/>
      <c r="L353" s="2"/>
      <c r="M353" s="2"/>
      <c r="N353" s="2"/>
      <c r="O353" s="2"/>
      <c r="P353" s="2"/>
      <c r="Q353" s="2"/>
      <c r="R353" s="2"/>
      <c r="S353" s="2"/>
      <c r="T353" s="2"/>
      <c r="U353" s="2"/>
      <c r="V353" s="2"/>
      <c r="W353" s="2"/>
      <c r="X353" s="2"/>
      <c r="Y353" s="2"/>
      <c r="Z353" s="2"/>
    </row>
    <row r="354" spans="1:26" ht="12.75" customHeight="1" x14ac:dyDescent="0.2">
      <c r="A354" s="258"/>
      <c r="B354" s="258"/>
      <c r="C354" s="258"/>
      <c r="D354" s="259"/>
      <c r="E354" s="259"/>
      <c r="F354" s="258"/>
      <c r="G354" s="258"/>
      <c r="H354" s="258"/>
      <c r="I354" s="258"/>
      <c r="J354" s="2"/>
      <c r="K354" s="2"/>
      <c r="L354" s="2"/>
      <c r="M354" s="2"/>
      <c r="N354" s="2"/>
      <c r="O354" s="2"/>
      <c r="P354" s="2"/>
      <c r="Q354" s="2"/>
      <c r="R354" s="2"/>
      <c r="S354" s="2"/>
      <c r="T354" s="2"/>
      <c r="U354" s="2"/>
      <c r="V354" s="2"/>
      <c r="W354" s="2"/>
      <c r="X354" s="2"/>
      <c r="Y354" s="2"/>
      <c r="Z354" s="2"/>
    </row>
    <row r="355" spans="1:26" ht="12.75" customHeight="1" x14ac:dyDescent="0.2">
      <c r="A355" s="258"/>
      <c r="B355" s="258"/>
      <c r="C355" s="258"/>
      <c r="D355" s="259"/>
      <c r="E355" s="259"/>
      <c r="F355" s="258"/>
      <c r="G355" s="258"/>
      <c r="H355" s="258"/>
      <c r="I355" s="258"/>
      <c r="J355" s="2"/>
      <c r="K355" s="2"/>
      <c r="L355" s="2"/>
      <c r="M355" s="2"/>
      <c r="N355" s="2"/>
      <c r="O355" s="2"/>
      <c r="P355" s="2"/>
      <c r="Q355" s="2"/>
      <c r="R355" s="2"/>
      <c r="S355" s="2"/>
      <c r="T355" s="2"/>
      <c r="U355" s="2"/>
      <c r="V355" s="2"/>
      <c r="W355" s="2"/>
      <c r="X355" s="2"/>
      <c r="Y355" s="2"/>
      <c r="Z355" s="2"/>
    </row>
    <row r="356" spans="1:26" ht="12.75" customHeight="1" x14ac:dyDescent="0.2">
      <c r="A356" s="258"/>
      <c r="B356" s="258"/>
      <c r="C356" s="258"/>
      <c r="D356" s="259"/>
      <c r="E356" s="259"/>
      <c r="F356" s="258"/>
      <c r="G356" s="258"/>
      <c r="H356" s="258"/>
      <c r="I356" s="258"/>
      <c r="J356" s="2"/>
      <c r="K356" s="2"/>
      <c r="L356" s="2"/>
      <c r="M356" s="2"/>
      <c r="N356" s="2"/>
      <c r="O356" s="2"/>
      <c r="P356" s="2"/>
      <c r="Q356" s="2"/>
      <c r="R356" s="2"/>
      <c r="S356" s="2"/>
      <c r="T356" s="2"/>
      <c r="U356" s="2"/>
      <c r="V356" s="2"/>
      <c r="W356" s="2"/>
      <c r="X356" s="2"/>
      <c r="Y356" s="2"/>
      <c r="Z356" s="2"/>
    </row>
    <row r="357" spans="1:26" ht="12.75" customHeight="1" x14ac:dyDescent="0.2">
      <c r="A357" s="258"/>
      <c r="B357" s="258"/>
      <c r="C357" s="258"/>
      <c r="D357" s="259"/>
      <c r="E357" s="259"/>
      <c r="F357" s="258"/>
      <c r="G357" s="258"/>
      <c r="H357" s="258"/>
      <c r="I357" s="258"/>
      <c r="J357" s="2"/>
      <c r="K357" s="2"/>
      <c r="L357" s="2"/>
      <c r="M357" s="2"/>
      <c r="N357" s="2"/>
      <c r="O357" s="2"/>
      <c r="P357" s="2"/>
      <c r="Q357" s="2"/>
      <c r="R357" s="2"/>
      <c r="S357" s="2"/>
      <c r="T357" s="2"/>
      <c r="U357" s="2"/>
      <c r="V357" s="2"/>
      <c r="W357" s="2"/>
      <c r="X357" s="2"/>
      <c r="Y357" s="2"/>
      <c r="Z357" s="2"/>
    </row>
    <row r="358" spans="1:26" ht="12.75" customHeight="1" x14ac:dyDescent="0.2">
      <c r="A358" s="258"/>
      <c r="B358" s="258"/>
      <c r="C358" s="258"/>
      <c r="D358" s="259"/>
      <c r="E358" s="259"/>
      <c r="F358" s="258"/>
      <c r="G358" s="258"/>
      <c r="H358" s="258"/>
      <c r="I358" s="258"/>
      <c r="J358" s="2"/>
      <c r="K358" s="2"/>
      <c r="L358" s="2"/>
      <c r="M358" s="2"/>
      <c r="N358" s="2"/>
      <c r="O358" s="2"/>
      <c r="P358" s="2"/>
      <c r="Q358" s="2"/>
      <c r="R358" s="2"/>
      <c r="S358" s="2"/>
      <c r="T358" s="2"/>
      <c r="U358" s="2"/>
      <c r="V358" s="2"/>
      <c r="W358" s="2"/>
      <c r="X358" s="2"/>
      <c r="Y358" s="2"/>
      <c r="Z358" s="2"/>
    </row>
    <row r="359" spans="1:26" ht="12.75" customHeight="1" x14ac:dyDescent="0.2">
      <c r="A359" s="258"/>
      <c r="B359" s="258"/>
      <c r="C359" s="258"/>
      <c r="D359" s="259"/>
      <c r="E359" s="259"/>
      <c r="F359" s="258"/>
      <c r="G359" s="258"/>
      <c r="H359" s="258"/>
      <c r="I359" s="258"/>
      <c r="J359" s="2"/>
      <c r="K359" s="2"/>
      <c r="L359" s="2"/>
      <c r="M359" s="2"/>
      <c r="N359" s="2"/>
      <c r="O359" s="2"/>
      <c r="P359" s="2"/>
      <c r="Q359" s="2"/>
      <c r="R359" s="2"/>
      <c r="S359" s="2"/>
      <c r="T359" s="2"/>
      <c r="U359" s="2"/>
      <c r="V359" s="2"/>
      <c r="W359" s="2"/>
      <c r="X359" s="2"/>
      <c r="Y359" s="2"/>
      <c r="Z359" s="2"/>
    </row>
    <row r="360" spans="1:26" ht="12.75" customHeight="1" x14ac:dyDescent="0.2">
      <c r="A360" s="258"/>
      <c r="B360" s="258"/>
      <c r="C360" s="258"/>
      <c r="D360" s="259"/>
      <c r="E360" s="259"/>
      <c r="F360" s="258"/>
      <c r="G360" s="258"/>
      <c r="H360" s="258"/>
      <c r="I360" s="258"/>
      <c r="J360" s="2"/>
      <c r="K360" s="2"/>
      <c r="L360" s="2"/>
      <c r="M360" s="2"/>
      <c r="N360" s="2"/>
      <c r="O360" s="2"/>
      <c r="P360" s="2"/>
      <c r="Q360" s="2"/>
      <c r="R360" s="2"/>
      <c r="S360" s="2"/>
      <c r="T360" s="2"/>
      <c r="U360" s="2"/>
      <c r="V360" s="2"/>
      <c r="W360" s="2"/>
      <c r="X360" s="2"/>
      <c r="Y360" s="2"/>
      <c r="Z360" s="2"/>
    </row>
    <row r="361" spans="1:26" ht="12.75" customHeight="1" x14ac:dyDescent="0.2">
      <c r="A361" s="258"/>
      <c r="B361" s="258"/>
      <c r="C361" s="258"/>
      <c r="D361" s="259"/>
      <c r="E361" s="259"/>
      <c r="F361" s="258"/>
      <c r="G361" s="258"/>
      <c r="H361" s="258"/>
      <c r="I361" s="258"/>
      <c r="J361" s="2"/>
      <c r="K361" s="2"/>
      <c r="L361" s="2"/>
      <c r="M361" s="2"/>
      <c r="N361" s="2"/>
      <c r="O361" s="2"/>
      <c r="P361" s="2"/>
      <c r="Q361" s="2"/>
      <c r="R361" s="2"/>
      <c r="S361" s="2"/>
      <c r="T361" s="2"/>
      <c r="U361" s="2"/>
      <c r="V361" s="2"/>
      <c r="W361" s="2"/>
      <c r="X361" s="2"/>
      <c r="Y361" s="2"/>
      <c r="Z361" s="2"/>
    </row>
    <row r="362" spans="1:26" ht="12.75" customHeight="1" x14ac:dyDescent="0.2">
      <c r="A362" s="258"/>
      <c r="B362" s="258"/>
      <c r="C362" s="258"/>
      <c r="D362" s="259"/>
      <c r="E362" s="259"/>
      <c r="F362" s="258"/>
      <c r="G362" s="258"/>
      <c r="H362" s="258"/>
      <c r="I362" s="258"/>
      <c r="J362" s="2"/>
      <c r="K362" s="2"/>
      <c r="L362" s="2"/>
      <c r="M362" s="2"/>
      <c r="N362" s="2"/>
      <c r="O362" s="2"/>
      <c r="P362" s="2"/>
      <c r="Q362" s="2"/>
      <c r="R362" s="2"/>
      <c r="S362" s="2"/>
      <c r="T362" s="2"/>
      <c r="U362" s="2"/>
      <c r="V362" s="2"/>
      <c r="W362" s="2"/>
      <c r="X362" s="2"/>
      <c r="Y362" s="2"/>
      <c r="Z362" s="2"/>
    </row>
    <row r="363" spans="1:26" ht="12.75" customHeight="1" x14ac:dyDescent="0.2">
      <c r="A363" s="258"/>
      <c r="B363" s="258"/>
      <c r="C363" s="258"/>
      <c r="D363" s="259"/>
      <c r="E363" s="259"/>
      <c r="F363" s="258"/>
      <c r="G363" s="258"/>
      <c r="H363" s="258"/>
      <c r="I363" s="258"/>
      <c r="J363" s="2"/>
      <c r="K363" s="2"/>
      <c r="L363" s="2"/>
      <c r="M363" s="2"/>
      <c r="N363" s="2"/>
      <c r="O363" s="2"/>
      <c r="P363" s="2"/>
      <c r="Q363" s="2"/>
      <c r="R363" s="2"/>
      <c r="S363" s="2"/>
      <c r="T363" s="2"/>
      <c r="U363" s="2"/>
      <c r="V363" s="2"/>
      <c r="W363" s="2"/>
      <c r="X363" s="2"/>
      <c r="Y363" s="2"/>
      <c r="Z363" s="2"/>
    </row>
    <row r="364" spans="1:26" ht="12.75" customHeight="1" x14ac:dyDescent="0.2">
      <c r="A364" s="258"/>
      <c r="B364" s="258"/>
      <c r="C364" s="258"/>
      <c r="D364" s="259"/>
      <c r="E364" s="259"/>
      <c r="F364" s="258"/>
      <c r="G364" s="258"/>
      <c r="H364" s="258"/>
      <c r="I364" s="258"/>
      <c r="J364" s="2"/>
      <c r="K364" s="2"/>
      <c r="L364" s="2"/>
      <c r="M364" s="2"/>
      <c r="N364" s="2"/>
      <c r="O364" s="2"/>
      <c r="P364" s="2"/>
      <c r="Q364" s="2"/>
      <c r="R364" s="2"/>
      <c r="S364" s="2"/>
      <c r="T364" s="2"/>
      <c r="U364" s="2"/>
      <c r="V364" s="2"/>
      <c r="W364" s="2"/>
      <c r="X364" s="2"/>
      <c r="Y364" s="2"/>
      <c r="Z364" s="2"/>
    </row>
    <row r="365" spans="1:26" ht="12.75" customHeight="1" x14ac:dyDescent="0.2">
      <c r="A365" s="258"/>
      <c r="B365" s="258"/>
      <c r="C365" s="258"/>
      <c r="D365" s="259"/>
      <c r="E365" s="259"/>
      <c r="F365" s="258"/>
      <c r="G365" s="258"/>
      <c r="H365" s="258"/>
      <c r="I365" s="258"/>
      <c r="J365" s="2"/>
      <c r="K365" s="2"/>
      <c r="L365" s="2"/>
      <c r="M365" s="2"/>
      <c r="N365" s="2"/>
      <c r="O365" s="2"/>
      <c r="P365" s="2"/>
      <c r="Q365" s="2"/>
      <c r="R365" s="2"/>
      <c r="S365" s="2"/>
      <c r="T365" s="2"/>
      <c r="U365" s="2"/>
      <c r="V365" s="2"/>
      <c r="W365" s="2"/>
      <c r="X365" s="2"/>
      <c r="Y365" s="2"/>
      <c r="Z365" s="2"/>
    </row>
    <row r="366" spans="1:26" ht="12.75" customHeight="1" x14ac:dyDescent="0.2">
      <c r="A366" s="258"/>
      <c r="B366" s="258"/>
      <c r="C366" s="258"/>
      <c r="D366" s="259"/>
      <c r="E366" s="259"/>
      <c r="F366" s="258"/>
      <c r="G366" s="258"/>
      <c r="H366" s="258"/>
      <c r="I366" s="258"/>
      <c r="J366" s="2"/>
      <c r="K366" s="2"/>
      <c r="L366" s="2"/>
      <c r="M366" s="2"/>
      <c r="N366" s="2"/>
      <c r="O366" s="2"/>
      <c r="P366" s="2"/>
      <c r="Q366" s="2"/>
      <c r="R366" s="2"/>
      <c r="S366" s="2"/>
      <c r="T366" s="2"/>
      <c r="U366" s="2"/>
      <c r="V366" s="2"/>
      <c r="W366" s="2"/>
      <c r="X366" s="2"/>
      <c r="Y366" s="2"/>
      <c r="Z366" s="2"/>
    </row>
    <row r="367" spans="1:26" ht="12.75" customHeight="1" x14ac:dyDescent="0.2">
      <c r="A367" s="258"/>
      <c r="B367" s="258"/>
      <c r="C367" s="258"/>
      <c r="D367" s="259"/>
      <c r="E367" s="259"/>
      <c r="F367" s="258"/>
      <c r="G367" s="258"/>
      <c r="H367" s="258"/>
      <c r="I367" s="258"/>
      <c r="J367" s="2"/>
      <c r="K367" s="2"/>
      <c r="L367" s="2"/>
      <c r="M367" s="2"/>
      <c r="N367" s="2"/>
      <c r="O367" s="2"/>
      <c r="P367" s="2"/>
      <c r="Q367" s="2"/>
      <c r="R367" s="2"/>
      <c r="S367" s="2"/>
      <c r="T367" s="2"/>
      <c r="U367" s="2"/>
      <c r="V367" s="2"/>
      <c r="W367" s="2"/>
      <c r="X367" s="2"/>
      <c r="Y367" s="2"/>
      <c r="Z367" s="2"/>
    </row>
    <row r="368" spans="1:26" ht="12.75" customHeight="1" x14ac:dyDescent="0.2">
      <c r="A368" s="258"/>
      <c r="B368" s="258"/>
      <c r="C368" s="258"/>
      <c r="D368" s="259"/>
      <c r="E368" s="259"/>
      <c r="F368" s="258"/>
      <c r="G368" s="258"/>
      <c r="H368" s="258"/>
      <c r="I368" s="258"/>
      <c r="J368" s="2"/>
      <c r="K368" s="2"/>
      <c r="L368" s="2"/>
      <c r="M368" s="2"/>
      <c r="N368" s="2"/>
      <c r="O368" s="2"/>
      <c r="P368" s="2"/>
      <c r="Q368" s="2"/>
      <c r="R368" s="2"/>
      <c r="S368" s="2"/>
      <c r="T368" s="2"/>
      <c r="U368" s="2"/>
      <c r="V368" s="2"/>
      <c r="W368" s="2"/>
      <c r="X368" s="2"/>
      <c r="Y368" s="2"/>
      <c r="Z368" s="2"/>
    </row>
    <row r="369" spans="1:26" ht="12.75" customHeight="1" x14ac:dyDescent="0.2">
      <c r="A369" s="258"/>
      <c r="B369" s="258"/>
      <c r="C369" s="258"/>
      <c r="D369" s="259"/>
      <c r="E369" s="259"/>
      <c r="F369" s="258"/>
      <c r="G369" s="258"/>
      <c r="H369" s="258"/>
      <c r="I369" s="258"/>
      <c r="J369" s="2"/>
      <c r="K369" s="2"/>
      <c r="L369" s="2"/>
      <c r="M369" s="2"/>
      <c r="N369" s="2"/>
      <c r="O369" s="2"/>
      <c r="P369" s="2"/>
      <c r="Q369" s="2"/>
      <c r="R369" s="2"/>
      <c r="S369" s="2"/>
      <c r="T369" s="2"/>
      <c r="U369" s="2"/>
      <c r="V369" s="2"/>
      <c r="W369" s="2"/>
      <c r="X369" s="2"/>
      <c r="Y369" s="2"/>
      <c r="Z369" s="2"/>
    </row>
    <row r="370" spans="1:26" ht="12.75" customHeight="1" x14ac:dyDescent="0.2">
      <c r="A370" s="258"/>
      <c r="B370" s="258"/>
      <c r="C370" s="258"/>
      <c r="D370" s="259"/>
      <c r="E370" s="259"/>
      <c r="F370" s="258"/>
      <c r="G370" s="258"/>
      <c r="H370" s="258"/>
      <c r="I370" s="258"/>
      <c r="J370" s="2"/>
      <c r="K370" s="2"/>
      <c r="L370" s="2"/>
      <c r="M370" s="2"/>
      <c r="N370" s="2"/>
      <c r="O370" s="2"/>
      <c r="P370" s="2"/>
      <c r="Q370" s="2"/>
      <c r="R370" s="2"/>
      <c r="S370" s="2"/>
      <c r="T370" s="2"/>
      <c r="U370" s="2"/>
      <c r="V370" s="2"/>
      <c r="W370" s="2"/>
      <c r="X370" s="2"/>
      <c r="Y370" s="2"/>
      <c r="Z370" s="2"/>
    </row>
    <row r="371" spans="1:26" ht="12.75" customHeight="1" x14ac:dyDescent="0.2">
      <c r="A371" s="258"/>
      <c r="B371" s="258"/>
      <c r="C371" s="258"/>
      <c r="D371" s="259"/>
      <c r="E371" s="259"/>
      <c r="F371" s="258"/>
      <c r="G371" s="258"/>
      <c r="H371" s="258"/>
      <c r="I371" s="258"/>
      <c r="J371" s="2"/>
      <c r="K371" s="2"/>
      <c r="L371" s="2"/>
      <c r="M371" s="2"/>
      <c r="N371" s="2"/>
      <c r="O371" s="2"/>
      <c r="P371" s="2"/>
      <c r="Q371" s="2"/>
      <c r="R371" s="2"/>
      <c r="S371" s="2"/>
      <c r="T371" s="2"/>
      <c r="U371" s="2"/>
      <c r="V371" s="2"/>
      <c r="W371" s="2"/>
      <c r="X371" s="2"/>
      <c r="Y371" s="2"/>
      <c r="Z371" s="2"/>
    </row>
    <row r="372" spans="1:26" ht="12.75" customHeight="1" x14ac:dyDescent="0.2">
      <c r="A372" s="258"/>
      <c r="B372" s="258"/>
      <c r="C372" s="258"/>
      <c r="D372" s="259"/>
      <c r="E372" s="259"/>
      <c r="F372" s="258"/>
      <c r="G372" s="258"/>
      <c r="H372" s="258"/>
      <c r="I372" s="258"/>
      <c r="J372" s="2"/>
      <c r="K372" s="2"/>
      <c r="L372" s="2"/>
      <c r="M372" s="2"/>
      <c r="N372" s="2"/>
      <c r="O372" s="2"/>
      <c r="P372" s="2"/>
      <c r="Q372" s="2"/>
      <c r="R372" s="2"/>
      <c r="S372" s="2"/>
      <c r="T372" s="2"/>
      <c r="U372" s="2"/>
      <c r="V372" s="2"/>
      <c r="W372" s="2"/>
      <c r="X372" s="2"/>
      <c r="Y372" s="2"/>
      <c r="Z372" s="2"/>
    </row>
    <row r="373" spans="1:26" ht="12.75" customHeight="1" x14ac:dyDescent="0.2">
      <c r="A373" s="258"/>
      <c r="B373" s="258"/>
      <c r="C373" s="258"/>
      <c r="D373" s="259"/>
      <c r="E373" s="259"/>
      <c r="F373" s="258"/>
      <c r="G373" s="258"/>
      <c r="H373" s="258"/>
      <c r="I373" s="258"/>
      <c r="J373" s="2"/>
      <c r="K373" s="2"/>
      <c r="L373" s="2"/>
      <c r="M373" s="2"/>
      <c r="N373" s="2"/>
      <c r="O373" s="2"/>
      <c r="P373" s="2"/>
      <c r="Q373" s="2"/>
      <c r="R373" s="2"/>
      <c r="S373" s="2"/>
      <c r="T373" s="2"/>
      <c r="U373" s="2"/>
      <c r="V373" s="2"/>
      <c r="W373" s="2"/>
      <c r="X373" s="2"/>
      <c r="Y373" s="2"/>
      <c r="Z373" s="2"/>
    </row>
    <row r="374" spans="1:26" ht="12.75" customHeight="1" x14ac:dyDescent="0.2">
      <c r="A374" s="258"/>
      <c r="B374" s="258"/>
      <c r="C374" s="258"/>
      <c r="D374" s="259"/>
      <c r="E374" s="259"/>
      <c r="F374" s="258"/>
      <c r="G374" s="258"/>
      <c r="H374" s="258"/>
      <c r="I374" s="258"/>
      <c r="J374" s="2"/>
      <c r="K374" s="2"/>
      <c r="L374" s="2"/>
      <c r="M374" s="2"/>
      <c r="N374" s="2"/>
      <c r="O374" s="2"/>
      <c r="P374" s="2"/>
      <c r="Q374" s="2"/>
      <c r="R374" s="2"/>
      <c r="S374" s="2"/>
      <c r="T374" s="2"/>
      <c r="U374" s="2"/>
      <c r="V374" s="2"/>
      <c r="W374" s="2"/>
      <c r="X374" s="2"/>
      <c r="Y374" s="2"/>
      <c r="Z374" s="2"/>
    </row>
    <row r="375" spans="1:26" ht="12.75" customHeight="1" x14ac:dyDescent="0.2">
      <c r="A375" s="258"/>
      <c r="B375" s="258"/>
      <c r="C375" s="258"/>
      <c r="D375" s="259"/>
      <c r="E375" s="259"/>
      <c r="F375" s="258"/>
      <c r="G375" s="258"/>
      <c r="H375" s="258"/>
      <c r="I375" s="258"/>
      <c r="J375" s="2"/>
      <c r="K375" s="2"/>
      <c r="L375" s="2"/>
      <c r="M375" s="2"/>
      <c r="N375" s="2"/>
      <c r="O375" s="2"/>
      <c r="P375" s="2"/>
      <c r="Q375" s="2"/>
      <c r="R375" s="2"/>
      <c r="S375" s="2"/>
      <c r="T375" s="2"/>
      <c r="U375" s="2"/>
      <c r="V375" s="2"/>
      <c r="W375" s="2"/>
      <c r="X375" s="2"/>
      <c r="Y375" s="2"/>
      <c r="Z375" s="2"/>
    </row>
    <row r="376" spans="1:26" ht="12.75" customHeight="1" x14ac:dyDescent="0.2">
      <c r="A376" s="258"/>
      <c r="B376" s="258"/>
      <c r="C376" s="258"/>
      <c r="D376" s="259"/>
      <c r="E376" s="259"/>
      <c r="F376" s="258"/>
      <c r="G376" s="258"/>
      <c r="H376" s="258"/>
      <c r="I376" s="258"/>
      <c r="J376" s="2"/>
      <c r="K376" s="2"/>
      <c r="L376" s="2"/>
      <c r="M376" s="2"/>
      <c r="N376" s="2"/>
      <c r="O376" s="2"/>
      <c r="P376" s="2"/>
      <c r="Q376" s="2"/>
      <c r="R376" s="2"/>
      <c r="S376" s="2"/>
      <c r="T376" s="2"/>
      <c r="U376" s="2"/>
      <c r="V376" s="2"/>
      <c r="W376" s="2"/>
      <c r="X376" s="2"/>
      <c r="Y376" s="2"/>
      <c r="Z376" s="2"/>
    </row>
    <row r="377" spans="1:26" ht="12.75" customHeight="1" x14ac:dyDescent="0.2">
      <c r="A377" s="258"/>
      <c r="B377" s="258"/>
      <c r="C377" s="258"/>
      <c r="D377" s="259"/>
      <c r="E377" s="259"/>
      <c r="F377" s="258"/>
      <c r="G377" s="258"/>
      <c r="H377" s="258"/>
      <c r="I377" s="258"/>
      <c r="J377" s="2"/>
      <c r="K377" s="2"/>
      <c r="L377" s="2"/>
      <c r="M377" s="2"/>
      <c r="N377" s="2"/>
      <c r="O377" s="2"/>
      <c r="P377" s="2"/>
      <c r="Q377" s="2"/>
      <c r="R377" s="2"/>
      <c r="S377" s="2"/>
      <c r="T377" s="2"/>
      <c r="U377" s="2"/>
      <c r="V377" s="2"/>
      <c r="W377" s="2"/>
      <c r="X377" s="2"/>
      <c r="Y377" s="2"/>
      <c r="Z377" s="2"/>
    </row>
    <row r="378" spans="1:26" ht="12.75" customHeight="1" x14ac:dyDescent="0.2">
      <c r="A378" s="258"/>
      <c r="B378" s="258"/>
      <c r="C378" s="258"/>
      <c r="D378" s="259"/>
      <c r="E378" s="259"/>
      <c r="F378" s="258"/>
      <c r="G378" s="258"/>
      <c r="H378" s="258"/>
      <c r="I378" s="258"/>
      <c r="J378" s="2"/>
      <c r="K378" s="2"/>
      <c r="L378" s="2"/>
      <c r="M378" s="2"/>
      <c r="N378" s="2"/>
      <c r="O378" s="2"/>
      <c r="P378" s="2"/>
      <c r="Q378" s="2"/>
      <c r="R378" s="2"/>
      <c r="S378" s="2"/>
      <c r="T378" s="2"/>
      <c r="U378" s="2"/>
      <c r="V378" s="2"/>
      <c r="W378" s="2"/>
      <c r="X378" s="2"/>
      <c r="Y378" s="2"/>
      <c r="Z378" s="2"/>
    </row>
    <row r="379" spans="1:26" ht="12.75" customHeight="1" x14ac:dyDescent="0.2">
      <c r="A379" s="258"/>
      <c r="B379" s="258"/>
      <c r="C379" s="258"/>
      <c r="D379" s="259"/>
      <c r="E379" s="259"/>
      <c r="F379" s="258"/>
      <c r="G379" s="258"/>
      <c r="H379" s="258"/>
      <c r="I379" s="258"/>
      <c r="J379" s="2"/>
      <c r="K379" s="2"/>
      <c r="L379" s="2"/>
      <c r="M379" s="2"/>
      <c r="N379" s="2"/>
      <c r="O379" s="2"/>
      <c r="P379" s="2"/>
      <c r="Q379" s="2"/>
      <c r="R379" s="2"/>
      <c r="S379" s="2"/>
      <c r="T379" s="2"/>
      <c r="U379" s="2"/>
      <c r="V379" s="2"/>
      <c r="W379" s="2"/>
      <c r="X379" s="2"/>
      <c r="Y379" s="2"/>
      <c r="Z379" s="2"/>
    </row>
    <row r="380" spans="1:26" ht="12.75" customHeight="1" x14ac:dyDescent="0.2">
      <c r="A380" s="258"/>
      <c r="B380" s="258"/>
      <c r="C380" s="258"/>
      <c r="D380" s="259"/>
      <c r="E380" s="259"/>
      <c r="F380" s="258"/>
      <c r="G380" s="258"/>
      <c r="H380" s="258"/>
      <c r="I380" s="258"/>
      <c r="J380" s="2"/>
      <c r="K380" s="2"/>
      <c r="L380" s="2"/>
      <c r="M380" s="2"/>
      <c r="N380" s="2"/>
      <c r="O380" s="2"/>
      <c r="P380" s="2"/>
      <c r="Q380" s="2"/>
      <c r="R380" s="2"/>
      <c r="S380" s="2"/>
      <c r="T380" s="2"/>
      <c r="U380" s="2"/>
      <c r="V380" s="2"/>
      <c r="W380" s="2"/>
      <c r="X380" s="2"/>
      <c r="Y380" s="2"/>
      <c r="Z380" s="2"/>
    </row>
    <row r="381" spans="1:26" ht="12.75" customHeight="1" x14ac:dyDescent="0.2">
      <c r="A381" s="258"/>
      <c r="B381" s="258"/>
      <c r="C381" s="258"/>
      <c r="D381" s="259"/>
      <c r="E381" s="259"/>
      <c r="F381" s="258"/>
      <c r="G381" s="258"/>
      <c r="H381" s="258"/>
      <c r="I381" s="258"/>
      <c r="J381" s="2"/>
      <c r="K381" s="2"/>
      <c r="L381" s="2"/>
      <c r="M381" s="2"/>
      <c r="N381" s="2"/>
      <c r="O381" s="2"/>
      <c r="P381" s="2"/>
      <c r="Q381" s="2"/>
      <c r="R381" s="2"/>
      <c r="S381" s="2"/>
      <c r="T381" s="2"/>
      <c r="U381" s="2"/>
      <c r="V381" s="2"/>
      <c r="W381" s="2"/>
      <c r="X381" s="2"/>
      <c r="Y381" s="2"/>
      <c r="Z381" s="2"/>
    </row>
    <row r="382" spans="1:26" ht="12.75" customHeight="1" x14ac:dyDescent="0.2">
      <c r="A382" s="258"/>
      <c r="B382" s="258"/>
      <c r="C382" s="258"/>
      <c r="D382" s="259"/>
      <c r="E382" s="259"/>
      <c r="F382" s="258"/>
      <c r="G382" s="258"/>
      <c r="H382" s="258"/>
      <c r="I382" s="258"/>
      <c r="J382" s="2"/>
      <c r="K382" s="2"/>
      <c r="L382" s="2"/>
      <c r="M382" s="2"/>
      <c r="N382" s="2"/>
      <c r="O382" s="2"/>
      <c r="P382" s="2"/>
      <c r="Q382" s="2"/>
      <c r="R382" s="2"/>
      <c r="S382" s="2"/>
      <c r="T382" s="2"/>
      <c r="U382" s="2"/>
      <c r="V382" s="2"/>
      <c r="W382" s="2"/>
      <c r="X382" s="2"/>
      <c r="Y382" s="2"/>
      <c r="Z382" s="2"/>
    </row>
    <row r="383" spans="1:26" ht="12.75" customHeight="1" x14ac:dyDescent="0.2">
      <c r="A383" s="258"/>
      <c r="B383" s="258"/>
      <c r="C383" s="258"/>
      <c r="D383" s="259"/>
      <c r="E383" s="259"/>
      <c r="F383" s="258"/>
      <c r="G383" s="258"/>
      <c r="H383" s="258"/>
      <c r="I383" s="258"/>
      <c r="J383" s="2"/>
      <c r="K383" s="2"/>
      <c r="L383" s="2"/>
      <c r="M383" s="2"/>
      <c r="N383" s="2"/>
      <c r="O383" s="2"/>
      <c r="P383" s="2"/>
      <c r="Q383" s="2"/>
      <c r="R383" s="2"/>
      <c r="S383" s="2"/>
      <c r="T383" s="2"/>
      <c r="U383" s="2"/>
      <c r="V383" s="2"/>
      <c r="W383" s="2"/>
      <c r="X383" s="2"/>
      <c r="Y383" s="2"/>
      <c r="Z383" s="2"/>
    </row>
    <row r="384" spans="1:26" ht="12.75" customHeight="1" x14ac:dyDescent="0.2">
      <c r="A384" s="258"/>
      <c r="B384" s="258"/>
      <c r="C384" s="258"/>
      <c r="D384" s="259"/>
      <c r="E384" s="259"/>
      <c r="F384" s="258"/>
      <c r="G384" s="258"/>
      <c r="H384" s="258"/>
      <c r="I384" s="258"/>
      <c r="J384" s="2"/>
      <c r="K384" s="2"/>
      <c r="L384" s="2"/>
      <c r="M384" s="2"/>
      <c r="N384" s="2"/>
      <c r="O384" s="2"/>
      <c r="P384" s="2"/>
      <c r="Q384" s="2"/>
      <c r="R384" s="2"/>
      <c r="S384" s="2"/>
      <c r="T384" s="2"/>
      <c r="U384" s="2"/>
      <c r="V384" s="2"/>
      <c r="W384" s="2"/>
      <c r="X384" s="2"/>
      <c r="Y384" s="2"/>
      <c r="Z384" s="2"/>
    </row>
    <row r="385" spans="1:26" ht="12.75" customHeight="1" x14ac:dyDescent="0.2">
      <c r="A385" s="258"/>
      <c r="B385" s="258"/>
      <c r="C385" s="258"/>
      <c r="D385" s="259"/>
      <c r="E385" s="259"/>
      <c r="F385" s="258"/>
      <c r="G385" s="258"/>
      <c r="H385" s="258"/>
      <c r="I385" s="258"/>
      <c r="J385" s="2"/>
      <c r="K385" s="2"/>
      <c r="L385" s="2"/>
      <c r="M385" s="2"/>
      <c r="N385" s="2"/>
      <c r="O385" s="2"/>
      <c r="P385" s="2"/>
      <c r="Q385" s="2"/>
      <c r="R385" s="2"/>
      <c r="S385" s="2"/>
      <c r="T385" s="2"/>
      <c r="U385" s="2"/>
      <c r="V385" s="2"/>
      <c r="W385" s="2"/>
      <c r="X385" s="2"/>
      <c r="Y385" s="2"/>
      <c r="Z385" s="2"/>
    </row>
    <row r="386" spans="1:26" ht="12.75" customHeight="1" x14ac:dyDescent="0.2">
      <c r="A386" s="258"/>
      <c r="B386" s="258"/>
      <c r="C386" s="258"/>
      <c r="D386" s="259"/>
      <c r="E386" s="259"/>
      <c r="F386" s="258"/>
      <c r="G386" s="258"/>
      <c r="H386" s="258"/>
      <c r="I386" s="258"/>
      <c r="J386" s="2"/>
      <c r="K386" s="2"/>
      <c r="L386" s="2"/>
      <c r="M386" s="2"/>
      <c r="N386" s="2"/>
      <c r="O386" s="2"/>
      <c r="P386" s="2"/>
      <c r="Q386" s="2"/>
      <c r="R386" s="2"/>
      <c r="S386" s="2"/>
      <c r="T386" s="2"/>
      <c r="U386" s="2"/>
      <c r="V386" s="2"/>
      <c r="W386" s="2"/>
      <c r="X386" s="2"/>
      <c r="Y386" s="2"/>
      <c r="Z386" s="2"/>
    </row>
    <row r="387" spans="1:26" ht="12.75" customHeight="1" x14ac:dyDescent="0.2">
      <c r="A387" s="258"/>
      <c r="B387" s="258"/>
      <c r="C387" s="258"/>
      <c r="D387" s="259"/>
      <c r="E387" s="259"/>
      <c r="F387" s="258"/>
      <c r="G387" s="258"/>
      <c r="H387" s="258"/>
      <c r="I387" s="258"/>
      <c r="J387" s="2"/>
      <c r="K387" s="2"/>
      <c r="L387" s="2"/>
      <c r="M387" s="2"/>
      <c r="N387" s="2"/>
      <c r="O387" s="2"/>
      <c r="P387" s="2"/>
      <c r="Q387" s="2"/>
      <c r="R387" s="2"/>
      <c r="S387" s="2"/>
      <c r="T387" s="2"/>
      <c r="U387" s="2"/>
      <c r="V387" s="2"/>
      <c r="W387" s="2"/>
      <c r="X387" s="2"/>
      <c r="Y387" s="2"/>
      <c r="Z387" s="2"/>
    </row>
    <row r="388" spans="1:26" ht="12.75" customHeight="1" x14ac:dyDescent="0.2">
      <c r="A388" s="258"/>
      <c r="B388" s="258"/>
      <c r="C388" s="258"/>
      <c r="D388" s="259"/>
      <c r="E388" s="259"/>
      <c r="F388" s="258"/>
      <c r="G388" s="258"/>
      <c r="H388" s="258"/>
      <c r="I388" s="258"/>
      <c r="J388" s="2"/>
      <c r="K388" s="2"/>
      <c r="L388" s="2"/>
      <c r="M388" s="2"/>
      <c r="N388" s="2"/>
      <c r="O388" s="2"/>
      <c r="P388" s="2"/>
      <c r="Q388" s="2"/>
      <c r="R388" s="2"/>
      <c r="S388" s="2"/>
      <c r="T388" s="2"/>
      <c r="U388" s="2"/>
      <c r="V388" s="2"/>
      <c r="W388" s="2"/>
      <c r="X388" s="2"/>
      <c r="Y388" s="2"/>
      <c r="Z388" s="2"/>
    </row>
    <row r="389" spans="1:26" ht="12.75" customHeight="1" x14ac:dyDescent="0.2">
      <c r="A389" s="258"/>
      <c r="B389" s="258"/>
      <c r="C389" s="258"/>
      <c r="D389" s="259"/>
      <c r="E389" s="259"/>
      <c r="F389" s="258"/>
      <c r="G389" s="258"/>
      <c r="H389" s="258"/>
      <c r="I389" s="258"/>
      <c r="J389" s="2"/>
      <c r="K389" s="2"/>
      <c r="L389" s="2"/>
      <c r="M389" s="2"/>
      <c r="N389" s="2"/>
      <c r="O389" s="2"/>
      <c r="P389" s="2"/>
      <c r="Q389" s="2"/>
      <c r="R389" s="2"/>
      <c r="S389" s="2"/>
      <c r="T389" s="2"/>
      <c r="U389" s="2"/>
      <c r="V389" s="2"/>
      <c r="W389" s="2"/>
      <c r="X389" s="2"/>
      <c r="Y389" s="2"/>
      <c r="Z389" s="2"/>
    </row>
    <row r="390" spans="1:26" ht="12.75" customHeight="1" x14ac:dyDescent="0.2">
      <c r="A390" s="258"/>
      <c r="B390" s="258"/>
      <c r="C390" s="258"/>
      <c r="D390" s="259"/>
      <c r="E390" s="259"/>
      <c r="F390" s="258"/>
      <c r="G390" s="258"/>
      <c r="H390" s="258"/>
      <c r="I390" s="258"/>
      <c r="J390" s="2"/>
      <c r="K390" s="2"/>
      <c r="L390" s="2"/>
      <c r="M390" s="2"/>
      <c r="N390" s="2"/>
      <c r="O390" s="2"/>
      <c r="P390" s="2"/>
      <c r="Q390" s="2"/>
      <c r="R390" s="2"/>
      <c r="S390" s="2"/>
      <c r="T390" s="2"/>
      <c r="U390" s="2"/>
      <c r="V390" s="2"/>
      <c r="W390" s="2"/>
      <c r="X390" s="2"/>
      <c r="Y390" s="2"/>
      <c r="Z390" s="2"/>
    </row>
    <row r="391" spans="1:26" ht="12.75" customHeight="1" x14ac:dyDescent="0.2">
      <c r="A391" s="258"/>
      <c r="B391" s="258"/>
      <c r="C391" s="258"/>
      <c r="D391" s="259"/>
      <c r="E391" s="259"/>
      <c r="F391" s="258"/>
      <c r="G391" s="258"/>
      <c r="H391" s="258"/>
      <c r="I391" s="258"/>
      <c r="J391" s="2"/>
      <c r="K391" s="2"/>
      <c r="L391" s="2"/>
      <c r="M391" s="2"/>
      <c r="N391" s="2"/>
      <c r="O391" s="2"/>
      <c r="P391" s="2"/>
      <c r="Q391" s="2"/>
      <c r="R391" s="2"/>
      <c r="S391" s="2"/>
      <c r="T391" s="2"/>
      <c r="U391" s="2"/>
      <c r="V391" s="2"/>
      <c r="W391" s="2"/>
      <c r="X391" s="2"/>
      <c r="Y391" s="2"/>
      <c r="Z391" s="2"/>
    </row>
    <row r="392" spans="1:26" ht="12.75" customHeight="1" x14ac:dyDescent="0.2">
      <c r="A392" s="258"/>
      <c r="B392" s="258"/>
      <c r="C392" s="258"/>
      <c r="D392" s="259"/>
      <c r="E392" s="259"/>
      <c r="F392" s="258"/>
      <c r="G392" s="258"/>
      <c r="H392" s="258"/>
      <c r="I392" s="258"/>
      <c r="J392" s="2"/>
      <c r="K392" s="2"/>
      <c r="L392" s="2"/>
      <c r="M392" s="2"/>
      <c r="N392" s="2"/>
      <c r="O392" s="2"/>
      <c r="P392" s="2"/>
      <c r="Q392" s="2"/>
      <c r="R392" s="2"/>
      <c r="S392" s="2"/>
      <c r="T392" s="2"/>
      <c r="U392" s="2"/>
      <c r="V392" s="2"/>
      <c r="W392" s="2"/>
      <c r="X392" s="2"/>
      <c r="Y392" s="2"/>
      <c r="Z392" s="2"/>
    </row>
    <row r="393" spans="1:26" ht="12.75" customHeight="1" x14ac:dyDescent="0.2">
      <c r="A393" s="258"/>
      <c r="B393" s="258"/>
      <c r="C393" s="258"/>
      <c r="D393" s="259"/>
      <c r="E393" s="259"/>
      <c r="F393" s="258"/>
      <c r="G393" s="258"/>
      <c r="H393" s="258"/>
      <c r="I393" s="258"/>
      <c r="J393" s="2"/>
      <c r="K393" s="2"/>
      <c r="L393" s="2"/>
      <c r="M393" s="2"/>
      <c r="N393" s="2"/>
      <c r="O393" s="2"/>
      <c r="P393" s="2"/>
      <c r="Q393" s="2"/>
      <c r="R393" s="2"/>
      <c r="S393" s="2"/>
      <c r="T393" s="2"/>
      <c r="U393" s="2"/>
      <c r="V393" s="2"/>
      <c r="W393" s="2"/>
      <c r="X393" s="2"/>
      <c r="Y393" s="2"/>
      <c r="Z393" s="2"/>
    </row>
    <row r="394" spans="1:26" ht="12.75" customHeight="1" x14ac:dyDescent="0.2">
      <c r="A394" s="258"/>
      <c r="B394" s="258"/>
      <c r="C394" s="258"/>
      <c r="D394" s="259"/>
      <c r="E394" s="259"/>
      <c r="F394" s="258"/>
      <c r="G394" s="258"/>
      <c r="H394" s="258"/>
      <c r="I394" s="258"/>
      <c r="J394" s="2"/>
      <c r="K394" s="2"/>
      <c r="L394" s="2"/>
      <c r="M394" s="2"/>
      <c r="N394" s="2"/>
      <c r="O394" s="2"/>
      <c r="P394" s="2"/>
      <c r="Q394" s="2"/>
      <c r="R394" s="2"/>
      <c r="S394" s="2"/>
      <c r="T394" s="2"/>
      <c r="U394" s="2"/>
      <c r="V394" s="2"/>
      <c r="W394" s="2"/>
      <c r="X394" s="2"/>
      <c r="Y394" s="2"/>
      <c r="Z394" s="2"/>
    </row>
    <row r="395" spans="1:26" ht="12.75" customHeight="1" x14ac:dyDescent="0.2">
      <c r="A395" s="258"/>
      <c r="B395" s="258"/>
      <c r="C395" s="258"/>
      <c r="D395" s="259"/>
      <c r="E395" s="259"/>
      <c r="F395" s="258"/>
      <c r="G395" s="258"/>
      <c r="H395" s="258"/>
      <c r="I395" s="258"/>
      <c r="J395" s="2"/>
      <c r="K395" s="2"/>
      <c r="L395" s="2"/>
      <c r="M395" s="2"/>
      <c r="N395" s="2"/>
      <c r="O395" s="2"/>
      <c r="P395" s="2"/>
      <c r="Q395" s="2"/>
      <c r="R395" s="2"/>
      <c r="S395" s="2"/>
      <c r="T395" s="2"/>
      <c r="U395" s="2"/>
      <c r="V395" s="2"/>
      <c r="W395" s="2"/>
      <c r="X395" s="2"/>
      <c r="Y395" s="2"/>
      <c r="Z395" s="2"/>
    </row>
    <row r="396" spans="1:26" ht="12.75" customHeight="1" x14ac:dyDescent="0.2">
      <c r="A396" s="258"/>
      <c r="B396" s="258"/>
      <c r="C396" s="258"/>
      <c r="D396" s="259"/>
      <c r="E396" s="259"/>
      <c r="F396" s="258"/>
      <c r="G396" s="258"/>
      <c r="H396" s="258"/>
      <c r="I396" s="258"/>
      <c r="J396" s="2"/>
      <c r="K396" s="2"/>
      <c r="L396" s="2"/>
      <c r="M396" s="2"/>
      <c r="N396" s="2"/>
      <c r="O396" s="2"/>
      <c r="P396" s="2"/>
      <c r="Q396" s="2"/>
      <c r="R396" s="2"/>
      <c r="S396" s="2"/>
      <c r="T396" s="2"/>
      <c r="U396" s="2"/>
      <c r="V396" s="2"/>
      <c r="W396" s="2"/>
      <c r="X396" s="2"/>
      <c r="Y396" s="2"/>
      <c r="Z396" s="2"/>
    </row>
    <row r="397" spans="1:26" ht="12.75" customHeight="1" x14ac:dyDescent="0.2">
      <c r="A397" s="258"/>
      <c r="B397" s="258"/>
      <c r="C397" s="258"/>
      <c r="D397" s="259"/>
      <c r="E397" s="259"/>
      <c r="F397" s="258"/>
      <c r="G397" s="258"/>
      <c r="H397" s="258"/>
      <c r="I397" s="258"/>
      <c r="J397" s="2"/>
      <c r="K397" s="2"/>
      <c r="L397" s="2"/>
      <c r="M397" s="2"/>
      <c r="N397" s="2"/>
      <c r="O397" s="2"/>
      <c r="P397" s="2"/>
      <c r="Q397" s="2"/>
      <c r="R397" s="2"/>
      <c r="S397" s="2"/>
      <c r="T397" s="2"/>
      <c r="U397" s="2"/>
      <c r="V397" s="2"/>
      <c r="W397" s="2"/>
      <c r="X397" s="2"/>
      <c r="Y397" s="2"/>
      <c r="Z397" s="2"/>
    </row>
    <row r="398" spans="1:26" ht="12.75" customHeight="1" x14ac:dyDescent="0.2">
      <c r="A398" s="258"/>
      <c r="B398" s="258"/>
      <c r="C398" s="258"/>
      <c r="D398" s="259"/>
      <c r="E398" s="259"/>
      <c r="F398" s="258"/>
      <c r="G398" s="258"/>
      <c r="H398" s="258"/>
      <c r="I398" s="258"/>
      <c r="J398" s="2"/>
      <c r="K398" s="2"/>
      <c r="L398" s="2"/>
      <c r="M398" s="2"/>
      <c r="N398" s="2"/>
      <c r="O398" s="2"/>
      <c r="P398" s="2"/>
      <c r="Q398" s="2"/>
      <c r="R398" s="2"/>
      <c r="S398" s="2"/>
      <c r="T398" s="2"/>
      <c r="U398" s="2"/>
      <c r="V398" s="2"/>
      <c r="W398" s="2"/>
      <c r="X398" s="2"/>
      <c r="Y398" s="2"/>
      <c r="Z398" s="2"/>
    </row>
    <row r="399" spans="1:26" ht="12.75" customHeight="1" x14ac:dyDescent="0.2">
      <c r="A399" s="258"/>
      <c r="B399" s="258"/>
      <c r="C399" s="258"/>
      <c r="D399" s="259"/>
      <c r="E399" s="259"/>
      <c r="F399" s="258"/>
      <c r="G399" s="258"/>
      <c r="H399" s="258"/>
      <c r="I399" s="258"/>
      <c r="J399" s="2"/>
      <c r="K399" s="2"/>
      <c r="L399" s="2"/>
      <c r="M399" s="2"/>
      <c r="N399" s="2"/>
      <c r="O399" s="2"/>
      <c r="P399" s="2"/>
      <c r="Q399" s="2"/>
      <c r="R399" s="2"/>
      <c r="S399" s="2"/>
      <c r="T399" s="2"/>
      <c r="U399" s="2"/>
      <c r="V399" s="2"/>
      <c r="W399" s="2"/>
      <c r="X399" s="2"/>
      <c r="Y399" s="2"/>
      <c r="Z399" s="2"/>
    </row>
    <row r="400" spans="1:26" ht="12.75" customHeight="1" x14ac:dyDescent="0.2">
      <c r="A400" s="258"/>
      <c r="B400" s="258"/>
      <c r="C400" s="258"/>
      <c r="D400" s="259"/>
      <c r="E400" s="259"/>
      <c r="F400" s="258"/>
      <c r="G400" s="258"/>
      <c r="H400" s="258"/>
      <c r="I400" s="258"/>
      <c r="J400" s="2"/>
      <c r="K400" s="2"/>
      <c r="L400" s="2"/>
      <c r="M400" s="2"/>
      <c r="N400" s="2"/>
      <c r="O400" s="2"/>
      <c r="P400" s="2"/>
      <c r="Q400" s="2"/>
      <c r="R400" s="2"/>
      <c r="S400" s="2"/>
      <c r="T400" s="2"/>
      <c r="U400" s="2"/>
      <c r="V400" s="2"/>
      <c r="W400" s="2"/>
      <c r="X400" s="2"/>
      <c r="Y400" s="2"/>
      <c r="Z400" s="2"/>
    </row>
    <row r="401" spans="1:26" ht="12.75" customHeight="1" x14ac:dyDescent="0.2">
      <c r="A401" s="258"/>
      <c r="B401" s="258"/>
      <c r="C401" s="258"/>
      <c r="D401" s="259"/>
      <c r="E401" s="259"/>
      <c r="F401" s="258"/>
      <c r="G401" s="258"/>
      <c r="H401" s="258"/>
      <c r="I401" s="258"/>
      <c r="J401" s="2"/>
      <c r="K401" s="2"/>
      <c r="L401" s="2"/>
      <c r="M401" s="2"/>
      <c r="N401" s="2"/>
      <c r="O401" s="2"/>
      <c r="P401" s="2"/>
      <c r="Q401" s="2"/>
      <c r="R401" s="2"/>
      <c r="S401" s="2"/>
      <c r="T401" s="2"/>
      <c r="U401" s="2"/>
      <c r="V401" s="2"/>
      <c r="W401" s="2"/>
      <c r="X401" s="2"/>
      <c r="Y401" s="2"/>
      <c r="Z401" s="2"/>
    </row>
    <row r="402" spans="1:26" ht="12.75" customHeight="1" x14ac:dyDescent="0.2">
      <c r="A402" s="258"/>
      <c r="B402" s="258"/>
      <c r="C402" s="258"/>
      <c r="D402" s="259"/>
      <c r="E402" s="259"/>
      <c r="F402" s="258"/>
      <c r="G402" s="258"/>
      <c r="H402" s="258"/>
      <c r="I402" s="258"/>
      <c r="J402" s="2"/>
      <c r="K402" s="2"/>
      <c r="L402" s="2"/>
      <c r="M402" s="2"/>
      <c r="N402" s="2"/>
      <c r="O402" s="2"/>
      <c r="P402" s="2"/>
      <c r="Q402" s="2"/>
      <c r="R402" s="2"/>
      <c r="S402" s="2"/>
      <c r="T402" s="2"/>
      <c r="U402" s="2"/>
      <c r="V402" s="2"/>
      <c r="W402" s="2"/>
      <c r="X402" s="2"/>
      <c r="Y402" s="2"/>
      <c r="Z402" s="2"/>
    </row>
    <row r="403" spans="1:26" ht="12.75" customHeight="1" x14ac:dyDescent="0.2">
      <c r="A403" s="258"/>
      <c r="B403" s="258"/>
      <c r="C403" s="258"/>
      <c r="D403" s="259"/>
      <c r="E403" s="259"/>
      <c r="F403" s="258"/>
      <c r="G403" s="258"/>
      <c r="H403" s="258"/>
      <c r="I403" s="258"/>
      <c r="J403" s="2"/>
      <c r="K403" s="2"/>
      <c r="L403" s="2"/>
      <c r="M403" s="2"/>
      <c r="N403" s="2"/>
      <c r="O403" s="2"/>
      <c r="P403" s="2"/>
      <c r="Q403" s="2"/>
      <c r="R403" s="2"/>
      <c r="S403" s="2"/>
      <c r="T403" s="2"/>
      <c r="U403" s="2"/>
      <c r="V403" s="2"/>
      <c r="W403" s="2"/>
      <c r="X403" s="2"/>
      <c r="Y403" s="2"/>
      <c r="Z403" s="2"/>
    </row>
    <row r="404" spans="1:26" ht="12.75" customHeight="1" x14ac:dyDescent="0.2">
      <c r="A404" s="258"/>
      <c r="B404" s="258"/>
      <c r="C404" s="258"/>
      <c r="D404" s="259"/>
      <c r="E404" s="259"/>
      <c r="F404" s="258"/>
      <c r="G404" s="258"/>
      <c r="H404" s="258"/>
      <c r="I404" s="258"/>
      <c r="J404" s="2"/>
      <c r="K404" s="2"/>
      <c r="L404" s="2"/>
      <c r="M404" s="2"/>
      <c r="N404" s="2"/>
      <c r="O404" s="2"/>
      <c r="P404" s="2"/>
      <c r="Q404" s="2"/>
      <c r="R404" s="2"/>
      <c r="S404" s="2"/>
      <c r="T404" s="2"/>
      <c r="U404" s="2"/>
      <c r="V404" s="2"/>
      <c r="W404" s="2"/>
      <c r="X404" s="2"/>
      <c r="Y404" s="2"/>
      <c r="Z404" s="2"/>
    </row>
    <row r="405" spans="1:26" ht="12.75" customHeight="1" x14ac:dyDescent="0.2">
      <c r="A405" s="258"/>
      <c r="B405" s="258"/>
      <c r="C405" s="258"/>
      <c r="D405" s="259"/>
      <c r="E405" s="259"/>
      <c r="F405" s="258"/>
      <c r="G405" s="258"/>
      <c r="H405" s="258"/>
      <c r="I405" s="258"/>
      <c r="J405" s="2"/>
      <c r="K405" s="2"/>
      <c r="L405" s="2"/>
      <c r="M405" s="2"/>
      <c r="N405" s="2"/>
      <c r="O405" s="2"/>
      <c r="P405" s="2"/>
      <c r="Q405" s="2"/>
      <c r="R405" s="2"/>
      <c r="S405" s="2"/>
      <c r="T405" s="2"/>
      <c r="U405" s="2"/>
      <c r="V405" s="2"/>
      <c r="W405" s="2"/>
      <c r="X405" s="2"/>
      <c r="Y405" s="2"/>
      <c r="Z405" s="2"/>
    </row>
    <row r="406" spans="1:26" ht="12.75" customHeight="1" x14ac:dyDescent="0.2">
      <c r="A406" s="258"/>
      <c r="B406" s="258"/>
      <c r="C406" s="258"/>
      <c r="D406" s="259"/>
      <c r="E406" s="259"/>
      <c r="F406" s="258"/>
      <c r="G406" s="258"/>
      <c r="H406" s="258"/>
      <c r="I406" s="258"/>
      <c r="J406" s="2"/>
      <c r="K406" s="2"/>
      <c r="L406" s="2"/>
      <c r="M406" s="2"/>
      <c r="N406" s="2"/>
      <c r="O406" s="2"/>
      <c r="P406" s="2"/>
      <c r="Q406" s="2"/>
      <c r="R406" s="2"/>
      <c r="S406" s="2"/>
      <c r="T406" s="2"/>
      <c r="U406" s="2"/>
      <c r="V406" s="2"/>
      <c r="W406" s="2"/>
      <c r="X406" s="2"/>
      <c r="Y406" s="2"/>
      <c r="Z406" s="2"/>
    </row>
    <row r="407" spans="1:26" ht="12.75" customHeight="1" x14ac:dyDescent="0.2">
      <c r="A407" s="258"/>
      <c r="B407" s="258"/>
      <c r="C407" s="258"/>
      <c r="D407" s="259"/>
      <c r="E407" s="259"/>
      <c r="F407" s="258"/>
      <c r="G407" s="258"/>
      <c r="H407" s="258"/>
      <c r="I407" s="258"/>
      <c r="J407" s="2"/>
      <c r="K407" s="2"/>
      <c r="L407" s="2"/>
      <c r="M407" s="2"/>
      <c r="N407" s="2"/>
      <c r="O407" s="2"/>
      <c r="P407" s="2"/>
      <c r="Q407" s="2"/>
      <c r="R407" s="2"/>
      <c r="S407" s="2"/>
      <c r="T407" s="2"/>
      <c r="U407" s="2"/>
      <c r="V407" s="2"/>
      <c r="W407" s="2"/>
      <c r="X407" s="2"/>
      <c r="Y407" s="2"/>
      <c r="Z407" s="2"/>
    </row>
    <row r="408" spans="1:26" ht="12.75" customHeight="1" x14ac:dyDescent="0.2">
      <c r="A408" s="258"/>
      <c r="B408" s="258"/>
      <c r="C408" s="258"/>
      <c r="D408" s="259"/>
      <c r="E408" s="259"/>
      <c r="F408" s="258"/>
      <c r="G408" s="258"/>
      <c r="H408" s="258"/>
      <c r="I408" s="258"/>
      <c r="J408" s="2"/>
      <c r="K408" s="2"/>
      <c r="L408" s="2"/>
      <c r="M408" s="2"/>
      <c r="N408" s="2"/>
      <c r="O408" s="2"/>
      <c r="P408" s="2"/>
      <c r="Q408" s="2"/>
      <c r="R408" s="2"/>
      <c r="S408" s="2"/>
      <c r="T408" s="2"/>
      <c r="U408" s="2"/>
      <c r="V408" s="2"/>
      <c r="W408" s="2"/>
      <c r="X408" s="2"/>
      <c r="Y408" s="2"/>
      <c r="Z408" s="2"/>
    </row>
    <row r="409" spans="1:26" ht="12.75" customHeight="1" x14ac:dyDescent="0.2">
      <c r="A409" s="258"/>
      <c r="B409" s="258"/>
      <c r="C409" s="258"/>
      <c r="D409" s="259"/>
      <c r="E409" s="259"/>
      <c r="F409" s="258"/>
      <c r="G409" s="258"/>
      <c r="H409" s="258"/>
      <c r="I409" s="258"/>
      <c r="J409" s="2"/>
      <c r="K409" s="2"/>
      <c r="L409" s="2"/>
      <c r="M409" s="2"/>
      <c r="N409" s="2"/>
      <c r="O409" s="2"/>
      <c r="P409" s="2"/>
      <c r="Q409" s="2"/>
      <c r="R409" s="2"/>
      <c r="S409" s="2"/>
      <c r="T409" s="2"/>
      <c r="U409" s="2"/>
      <c r="V409" s="2"/>
      <c r="W409" s="2"/>
      <c r="X409" s="2"/>
      <c r="Y409" s="2"/>
      <c r="Z409" s="2"/>
    </row>
    <row r="410" spans="1:26" ht="12.75" customHeight="1" x14ac:dyDescent="0.2">
      <c r="A410" s="258"/>
      <c r="B410" s="258"/>
      <c r="C410" s="258"/>
      <c r="D410" s="259"/>
      <c r="E410" s="259"/>
      <c r="F410" s="258"/>
      <c r="G410" s="258"/>
      <c r="H410" s="258"/>
      <c r="I410" s="258"/>
      <c r="J410" s="2"/>
      <c r="K410" s="2"/>
      <c r="L410" s="2"/>
      <c r="M410" s="2"/>
      <c r="N410" s="2"/>
      <c r="O410" s="2"/>
      <c r="P410" s="2"/>
      <c r="Q410" s="2"/>
      <c r="R410" s="2"/>
      <c r="S410" s="2"/>
      <c r="T410" s="2"/>
      <c r="U410" s="2"/>
      <c r="V410" s="2"/>
      <c r="W410" s="2"/>
      <c r="X410" s="2"/>
      <c r="Y410" s="2"/>
      <c r="Z410" s="2"/>
    </row>
    <row r="411" spans="1:26" ht="12.75" customHeight="1" x14ac:dyDescent="0.2">
      <c r="A411" s="258"/>
      <c r="B411" s="258"/>
      <c r="C411" s="258"/>
      <c r="D411" s="259"/>
      <c r="E411" s="259"/>
      <c r="F411" s="258"/>
      <c r="G411" s="258"/>
      <c r="H411" s="258"/>
      <c r="I411" s="258"/>
      <c r="J411" s="2"/>
      <c r="K411" s="2"/>
      <c r="L411" s="2"/>
      <c r="M411" s="2"/>
      <c r="N411" s="2"/>
      <c r="O411" s="2"/>
      <c r="P411" s="2"/>
      <c r="Q411" s="2"/>
      <c r="R411" s="2"/>
      <c r="S411" s="2"/>
      <c r="T411" s="2"/>
      <c r="U411" s="2"/>
      <c r="V411" s="2"/>
      <c r="W411" s="2"/>
      <c r="X411" s="2"/>
      <c r="Y411" s="2"/>
      <c r="Z411" s="2"/>
    </row>
    <row r="412" spans="1:26" ht="12.75" customHeight="1" x14ac:dyDescent="0.2">
      <c r="A412" s="258"/>
      <c r="B412" s="258"/>
      <c r="C412" s="258"/>
      <c r="D412" s="259"/>
      <c r="E412" s="259"/>
      <c r="F412" s="258"/>
      <c r="G412" s="258"/>
      <c r="H412" s="258"/>
      <c r="I412" s="258"/>
      <c r="J412" s="2"/>
      <c r="K412" s="2"/>
      <c r="L412" s="2"/>
      <c r="M412" s="2"/>
      <c r="N412" s="2"/>
      <c r="O412" s="2"/>
      <c r="P412" s="2"/>
      <c r="Q412" s="2"/>
      <c r="R412" s="2"/>
      <c r="S412" s="2"/>
      <c r="T412" s="2"/>
      <c r="U412" s="2"/>
      <c r="V412" s="2"/>
      <c r="W412" s="2"/>
      <c r="X412" s="2"/>
      <c r="Y412" s="2"/>
      <c r="Z412" s="2"/>
    </row>
    <row r="413" spans="1:26" ht="12.75" customHeight="1" x14ac:dyDescent="0.2">
      <c r="A413" s="258"/>
      <c r="B413" s="258"/>
      <c r="C413" s="258"/>
      <c r="D413" s="259"/>
      <c r="E413" s="259"/>
      <c r="F413" s="258"/>
      <c r="G413" s="258"/>
      <c r="H413" s="258"/>
      <c r="I413" s="258"/>
      <c r="J413" s="2"/>
      <c r="K413" s="2"/>
      <c r="L413" s="2"/>
      <c r="M413" s="2"/>
      <c r="N413" s="2"/>
      <c r="O413" s="2"/>
      <c r="P413" s="2"/>
      <c r="Q413" s="2"/>
      <c r="R413" s="2"/>
      <c r="S413" s="2"/>
      <c r="T413" s="2"/>
      <c r="U413" s="2"/>
      <c r="V413" s="2"/>
      <c r="W413" s="2"/>
      <c r="X413" s="2"/>
      <c r="Y413" s="2"/>
      <c r="Z413" s="2"/>
    </row>
    <row r="414" spans="1:26" ht="12.75" customHeight="1" x14ac:dyDescent="0.2">
      <c r="A414" s="258"/>
      <c r="B414" s="258"/>
      <c r="C414" s="258"/>
      <c r="D414" s="259"/>
      <c r="E414" s="259"/>
      <c r="F414" s="258"/>
      <c r="G414" s="258"/>
      <c r="H414" s="258"/>
      <c r="I414" s="258"/>
      <c r="J414" s="2"/>
      <c r="K414" s="2"/>
      <c r="L414" s="2"/>
      <c r="M414" s="2"/>
      <c r="N414" s="2"/>
      <c r="O414" s="2"/>
      <c r="P414" s="2"/>
      <c r="Q414" s="2"/>
      <c r="R414" s="2"/>
      <c r="S414" s="2"/>
      <c r="T414" s="2"/>
      <c r="U414" s="2"/>
      <c r="V414" s="2"/>
      <c r="W414" s="2"/>
      <c r="X414" s="2"/>
      <c r="Y414" s="2"/>
      <c r="Z414" s="2"/>
    </row>
    <row r="415" spans="1:26" ht="12.75" customHeight="1" x14ac:dyDescent="0.2">
      <c r="A415" s="258"/>
      <c r="B415" s="258"/>
      <c r="C415" s="258"/>
      <c r="D415" s="259"/>
      <c r="E415" s="259"/>
      <c r="F415" s="258"/>
      <c r="G415" s="258"/>
      <c r="H415" s="258"/>
      <c r="I415" s="258"/>
      <c r="J415" s="2"/>
      <c r="K415" s="2"/>
      <c r="L415" s="2"/>
      <c r="M415" s="2"/>
      <c r="N415" s="2"/>
      <c r="O415" s="2"/>
      <c r="P415" s="2"/>
      <c r="Q415" s="2"/>
      <c r="R415" s="2"/>
      <c r="S415" s="2"/>
      <c r="T415" s="2"/>
      <c r="U415" s="2"/>
      <c r="V415" s="2"/>
      <c r="W415" s="2"/>
      <c r="X415" s="2"/>
      <c r="Y415" s="2"/>
      <c r="Z415" s="2"/>
    </row>
    <row r="416" spans="1:26" ht="12.75" customHeight="1" x14ac:dyDescent="0.2">
      <c r="A416" s="258"/>
      <c r="B416" s="258"/>
      <c r="C416" s="258"/>
      <c r="D416" s="259"/>
      <c r="E416" s="259"/>
      <c r="F416" s="258"/>
      <c r="G416" s="258"/>
      <c r="H416" s="258"/>
      <c r="I416" s="258"/>
      <c r="J416" s="2"/>
      <c r="K416" s="2"/>
      <c r="L416" s="2"/>
      <c r="M416" s="2"/>
      <c r="N416" s="2"/>
      <c r="O416" s="2"/>
      <c r="P416" s="2"/>
      <c r="Q416" s="2"/>
      <c r="R416" s="2"/>
      <c r="S416" s="2"/>
      <c r="T416" s="2"/>
      <c r="U416" s="2"/>
      <c r="V416" s="2"/>
      <c r="W416" s="2"/>
      <c r="X416" s="2"/>
      <c r="Y416" s="2"/>
      <c r="Z416" s="2"/>
    </row>
    <row r="417" spans="1:26" ht="12.75" customHeight="1" x14ac:dyDescent="0.2">
      <c r="A417" s="258"/>
      <c r="B417" s="258"/>
      <c r="C417" s="258"/>
      <c r="D417" s="259"/>
      <c r="E417" s="259"/>
      <c r="F417" s="258"/>
      <c r="G417" s="258"/>
      <c r="H417" s="258"/>
      <c r="I417" s="258"/>
      <c r="J417" s="2"/>
      <c r="K417" s="2"/>
      <c r="L417" s="2"/>
      <c r="M417" s="2"/>
      <c r="N417" s="2"/>
      <c r="O417" s="2"/>
      <c r="P417" s="2"/>
      <c r="Q417" s="2"/>
      <c r="R417" s="2"/>
      <c r="S417" s="2"/>
      <c r="T417" s="2"/>
      <c r="U417" s="2"/>
      <c r="V417" s="2"/>
      <c r="W417" s="2"/>
      <c r="X417" s="2"/>
      <c r="Y417" s="2"/>
      <c r="Z417" s="2"/>
    </row>
    <row r="418" spans="1:26" ht="12.75" customHeight="1" x14ac:dyDescent="0.2">
      <c r="A418" s="258"/>
      <c r="B418" s="258"/>
      <c r="C418" s="258"/>
      <c r="D418" s="259"/>
      <c r="E418" s="259"/>
      <c r="F418" s="258"/>
      <c r="G418" s="258"/>
      <c r="H418" s="258"/>
      <c r="I418" s="258"/>
      <c r="J418" s="2"/>
      <c r="K418" s="2"/>
      <c r="L418" s="2"/>
      <c r="M418" s="2"/>
      <c r="N418" s="2"/>
      <c r="O418" s="2"/>
      <c r="P418" s="2"/>
      <c r="Q418" s="2"/>
      <c r="R418" s="2"/>
      <c r="S418" s="2"/>
      <c r="T418" s="2"/>
      <c r="U418" s="2"/>
      <c r="V418" s="2"/>
      <c r="W418" s="2"/>
      <c r="X418" s="2"/>
      <c r="Y418" s="2"/>
      <c r="Z418" s="2"/>
    </row>
    <row r="419" spans="1:26" ht="12.75" customHeight="1" x14ac:dyDescent="0.2">
      <c r="A419" s="258"/>
      <c r="B419" s="258"/>
      <c r="C419" s="258"/>
      <c r="D419" s="259"/>
      <c r="E419" s="259"/>
      <c r="F419" s="258"/>
      <c r="G419" s="258"/>
      <c r="H419" s="258"/>
      <c r="I419" s="258"/>
      <c r="J419" s="2"/>
      <c r="K419" s="2"/>
      <c r="L419" s="2"/>
      <c r="M419" s="2"/>
      <c r="N419" s="2"/>
      <c r="O419" s="2"/>
      <c r="P419" s="2"/>
      <c r="Q419" s="2"/>
      <c r="R419" s="2"/>
      <c r="S419" s="2"/>
      <c r="T419" s="2"/>
      <c r="U419" s="2"/>
      <c r="V419" s="2"/>
      <c r="W419" s="2"/>
      <c r="X419" s="2"/>
      <c r="Y419" s="2"/>
      <c r="Z419" s="2"/>
    </row>
    <row r="420" spans="1:26" ht="12.75" customHeight="1" x14ac:dyDescent="0.2">
      <c r="A420" s="258"/>
      <c r="B420" s="258"/>
      <c r="C420" s="258"/>
      <c r="D420" s="259"/>
      <c r="E420" s="259"/>
      <c r="F420" s="258"/>
      <c r="G420" s="258"/>
      <c r="H420" s="258"/>
      <c r="I420" s="258"/>
      <c r="J420" s="2"/>
      <c r="K420" s="2"/>
      <c r="L420" s="2"/>
      <c r="M420" s="2"/>
      <c r="N420" s="2"/>
      <c r="O420" s="2"/>
      <c r="P420" s="2"/>
      <c r="Q420" s="2"/>
      <c r="R420" s="2"/>
      <c r="S420" s="2"/>
      <c r="T420" s="2"/>
      <c r="U420" s="2"/>
      <c r="V420" s="2"/>
      <c r="W420" s="2"/>
      <c r="X420" s="2"/>
      <c r="Y420" s="2"/>
      <c r="Z420" s="2"/>
    </row>
    <row r="421" spans="1:26" ht="12.75" customHeight="1" x14ac:dyDescent="0.2">
      <c r="A421" s="258"/>
      <c r="B421" s="258"/>
      <c r="C421" s="258"/>
      <c r="D421" s="259"/>
      <c r="E421" s="259"/>
      <c r="F421" s="258"/>
      <c r="G421" s="258"/>
      <c r="H421" s="258"/>
      <c r="I421" s="258"/>
      <c r="J421" s="2"/>
      <c r="K421" s="2"/>
      <c r="L421" s="2"/>
      <c r="M421" s="2"/>
      <c r="N421" s="2"/>
      <c r="O421" s="2"/>
      <c r="P421" s="2"/>
      <c r="Q421" s="2"/>
      <c r="R421" s="2"/>
      <c r="S421" s="2"/>
      <c r="T421" s="2"/>
      <c r="U421" s="2"/>
      <c r="V421" s="2"/>
      <c r="W421" s="2"/>
      <c r="X421" s="2"/>
      <c r="Y421" s="2"/>
      <c r="Z421" s="2"/>
    </row>
    <row r="422" spans="1:26" ht="12.75" customHeight="1" x14ac:dyDescent="0.2">
      <c r="A422" s="258"/>
      <c r="B422" s="258"/>
      <c r="C422" s="258"/>
      <c r="D422" s="259"/>
      <c r="E422" s="259"/>
      <c r="F422" s="258"/>
      <c r="G422" s="258"/>
      <c r="H422" s="258"/>
      <c r="I422" s="258"/>
      <c r="J422" s="2"/>
      <c r="K422" s="2"/>
      <c r="L422" s="2"/>
      <c r="M422" s="2"/>
      <c r="N422" s="2"/>
      <c r="O422" s="2"/>
      <c r="P422" s="2"/>
      <c r="Q422" s="2"/>
      <c r="R422" s="2"/>
      <c r="S422" s="2"/>
      <c r="T422" s="2"/>
      <c r="U422" s="2"/>
      <c r="V422" s="2"/>
      <c r="W422" s="2"/>
      <c r="X422" s="2"/>
      <c r="Y422" s="2"/>
      <c r="Z422" s="2"/>
    </row>
    <row r="423" spans="1:26" ht="12.75" customHeight="1" x14ac:dyDescent="0.2">
      <c r="A423" s="258"/>
      <c r="B423" s="258"/>
      <c r="C423" s="258"/>
      <c r="D423" s="259"/>
      <c r="E423" s="259"/>
      <c r="F423" s="258"/>
      <c r="G423" s="258"/>
      <c r="H423" s="258"/>
      <c r="I423" s="258"/>
      <c r="J423" s="2"/>
      <c r="K423" s="2"/>
      <c r="L423" s="2"/>
      <c r="M423" s="2"/>
      <c r="N423" s="2"/>
      <c r="O423" s="2"/>
      <c r="P423" s="2"/>
      <c r="Q423" s="2"/>
      <c r="R423" s="2"/>
      <c r="S423" s="2"/>
      <c r="T423" s="2"/>
      <c r="U423" s="2"/>
      <c r="V423" s="2"/>
      <c r="W423" s="2"/>
      <c r="X423" s="2"/>
      <c r="Y423" s="2"/>
      <c r="Z423" s="2"/>
    </row>
    <row r="424" spans="1:26" ht="12.75" customHeight="1" x14ac:dyDescent="0.2">
      <c r="A424" s="258"/>
      <c r="B424" s="258"/>
      <c r="C424" s="258"/>
      <c r="D424" s="259"/>
      <c r="E424" s="259"/>
      <c r="F424" s="258"/>
      <c r="G424" s="258"/>
      <c r="H424" s="258"/>
      <c r="I424" s="258"/>
      <c r="J424" s="2"/>
      <c r="K424" s="2"/>
      <c r="L424" s="2"/>
      <c r="M424" s="2"/>
      <c r="N424" s="2"/>
      <c r="O424" s="2"/>
      <c r="P424" s="2"/>
      <c r="Q424" s="2"/>
      <c r="R424" s="2"/>
      <c r="S424" s="2"/>
      <c r="T424" s="2"/>
      <c r="U424" s="2"/>
      <c r="V424" s="2"/>
      <c r="W424" s="2"/>
      <c r="X424" s="2"/>
      <c r="Y424" s="2"/>
      <c r="Z424" s="2"/>
    </row>
    <row r="425" spans="1:26" ht="12.75" customHeight="1" x14ac:dyDescent="0.2">
      <c r="A425" s="258"/>
      <c r="B425" s="258"/>
      <c r="C425" s="258"/>
      <c r="D425" s="259"/>
      <c r="E425" s="259"/>
      <c r="F425" s="258"/>
      <c r="G425" s="258"/>
      <c r="H425" s="258"/>
      <c r="I425" s="258"/>
      <c r="J425" s="2"/>
      <c r="K425" s="2"/>
      <c r="L425" s="2"/>
      <c r="M425" s="2"/>
      <c r="N425" s="2"/>
      <c r="O425" s="2"/>
      <c r="P425" s="2"/>
      <c r="Q425" s="2"/>
      <c r="R425" s="2"/>
      <c r="S425" s="2"/>
      <c r="T425" s="2"/>
      <c r="U425" s="2"/>
      <c r="V425" s="2"/>
      <c r="W425" s="2"/>
      <c r="X425" s="2"/>
      <c r="Y425" s="2"/>
      <c r="Z425" s="2"/>
    </row>
    <row r="426" spans="1:26" ht="12.75" customHeight="1" x14ac:dyDescent="0.2">
      <c r="A426" s="258"/>
      <c r="B426" s="258"/>
      <c r="C426" s="258"/>
      <c r="D426" s="259"/>
      <c r="E426" s="259"/>
      <c r="F426" s="258"/>
      <c r="G426" s="258"/>
      <c r="H426" s="258"/>
      <c r="I426" s="258"/>
      <c r="J426" s="2"/>
      <c r="K426" s="2"/>
      <c r="L426" s="2"/>
      <c r="M426" s="2"/>
      <c r="N426" s="2"/>
      <c r="O426" s="2"/>
      <c r="P426" s="2"/>
      <c r="Q426" s="2"/>
      <c r="R426" s="2"/>
      <c r="S426" s="2"/>
      <c r="T426" s="2"/>
      <c r="U426" s="2"/>
      <c r="V426" s="2"/>
      <c r="W426" s="2"/>
      <c r="X426" s="2"/>
      <c r="Y426" s="2"/>
      <c r="Z426" s="2"/>
    </row>
    <row r="427" spans="1:26" ht="12.75" customHeight="1" x14ac:dyDescent="0.2">
      <c r="A427" s="258"/>
      <c r="B427" s="258"/>
      <c r="C427" s="258"/>
      <c r="D427" s="259"/>
      <c r="E427" s="259"/>
      <c r="F427" s="258"/>
      <c r="G427" s="258"/>
      <c r="H427" s="258"/>
      <c r="I427" s="258"/>
      <c r="J427" s="2"/>
      <c r="K427" s="2"/>
      <c r="L427" s="2"/>
      <c r="M427" s="2"/>
      <c r="N427" s="2"/>
      <c r="O427" s="2"/>
      <c r="P427" s="2"/>
      <c r="Q427" s="2"/>
      <c r="R427" s="2"/>
      <c r="S427" s="2"/>
      <c r="T427" s="2"/>
      <c r="U427" s="2"/>
      <c r="V427" s="2"/>
      <c r="W427" s="2"/>
      <c r="X427" s="2"/>
      <c r="Y427" s="2"/>
      <c r="Z427" s="2"/>
    </row>
    <row r="428" spans="1:26" ht="12.75" customHeight="1" x14ac:dyDescent="0.2">
      <c r="A428" s="258"/>
      <c r="B428" s="258"/>
      <c r="C428" s="258"/>
      <c r="D428" s="259"/>
      <c r="E428" s="259"/>
      <c r="F428" s="258"/>
      <c r="G428" s="258"/>
      <c r="H428" s="258"/>
      <c r="I428" s="258"/>
      <c r="J428" s="2"/>
      <c r="K428" s="2"/>
      <c r="L428" s="2"/>
      <c r="M428" s="2"/>
      <c r="N428" s="2"/>
      <c r="O428" s="2"/>
      <c r="P428" s="2"/>
      <c r="Q428" s="2"/>
      <c r="R428" s="2"/>
      <c r="S428" s="2"/>
      <c r="T428" s="2"/>
      <c r="U428" s="2"/>
      <c r="V428" s="2"/>
      <c r="W428" s="2"/>
      <c r="X428" s="2"/>
      <c r="Y428" s="2"/>
      <c r="Z428" s="2"/>
    </row>
    <row r="429" spans="1:26" ht="12.75" customHeight="1" x14ac:dyDescent="0.2">
      <c r="A429" s="258"/>
      <c r="B429" s="258"/>
      <c r="C429" s="258"/>
      <c r="D429" s="259"/>
      <c r="E429" s="259"/>
      <c r="F429" s="258"/>
      <c r="G429" s="258"/>
      <c r="H429" s="258"/>
      <c r="I429" s="258"/>
      <c r="J429" s="2"/>
      <c r="K429" s="2"/>
      <c r="L429" s="2"/>
      <c r="M429" s="2"/>
      <c r="N429" s="2"/>
      <c r="O429" s="2"/>
      <c r="P429" s="2"/>
      <c r="Q429" s="2"/>
      <c r="R429" s="2"/>
      <c r="S429" s="2"/>
      <c r="T429" s="2"/>
      <c r="U429" s="2"/>
      <c r="V429" s="2"/>
      <c r="W429" s="2"/>
      <c r="X429" s="2"/>
      <c r="Y429" s="2"/>
      <c r="Z429" s="2"/>
    </row>
    <row r="430" spans="1:26" ht="12.75" customHeight="1" x14ac:dyDescent="0.2">
      <c r="A430" s="258"/>
      <c r="B430" s="258"/>
      <c r="C430" s="258"/>
      <c r="D430" s="259"/>
      <c r="E430" s="259"/>
      <c r="F430" s="258"/>
      <c r="G430" s="258"/>
      <c r="H430" s="258"/>
      <c r="I430" s="258"/>
      <c r="J430" s="2"/>
      <c r="K430" s="2"/>
      <c r="L430" s="2"/>
      <c r="M430" s="2"/>
      <c r="N430" s="2"/>
      <c r="O430" s="2"/>
      <c r="P430" s="2"/>
      <c r="Q430" s="2"/>
      <c r="R430" s="2"/>
      <c r="S430" s="2"/>
      <c r="T430" s="2"/>
      <c r="U430" s="2"/>
      <c r="V430" s="2"/>
      <c r="W430" s="2"/>
      <c r="X430" s="2"/>
      <c r="Y430" s="2"/>
      <c r="Z430" s="2"/>
    </row>
    <row r="431" spans="1:26" ht="12.75" customHeight="1" x14ac:dyDescent="0.2">
      <c r="A431" s="258"/>
      <c r="B431" s="258"/>
      <c r="C431" s="258"/>
      <c r="D431" s="259"/>
      <c r="E431" s="259"/>
      <c r="F431" s="258"/>
      <c r="G431" s="258"/>
      <c r="H431" s="258"/>
      <c r="I431" s="258"/>
      <c r="J431" s="2"/>
      <c r="K431" s="2"/>
      <c r="L431" s="2"/>
      <c r="M431" s="2"/>
      <c r="N431" s="2"/>
      <c r="O431" s="2"/>
      <c r="P431" s="2"/>
      <c r="Q431" s="2"/>
      <c r="R431" s="2"/>
      <c r="S431" s="2"/>
      <c r="T431" s="2"/>
      <c r="U431" s="2"/>
      <c r="V431" s="2"/>
      <c r="W431" s="2"/>
      <c r="X431" s="2"/>
      <c r="Y431" s="2"/>
      <c r="Z431" s="2"/>
    </row>
    <row r="432" spans="1:26" ht="12.75" customHeight="1" x14ac:dyDescent="0.2">
      <c r="A432" s="258"/>
      <c r="B432" s="258"/>
      <c r="C432" s="258"/>
      <c r="D432" s="259"/>
      <c r="E432" s="259"/>
      <c r="F432" s="258"/>
      <c r="G432" s="258"/>
      <c r="H432" s="258"/>
      <c r="I432" s="258"/>
      <c r="J432" s="2"/>
      <c r="K432" s="2"/>
      <c r="L432" s="2"/>
      <c r="M432" s="2"/>
      <c r="N432" s="2"/>
      <c r="O432" s="2"/>
      <c r="P432" s="2"/>
      <c r="Q432" s="2"/>
      <c r="R432" s="2"/>
      <c r="S432" s="2"/>
      <c r="T432" s="2"/>
      <c r="U432" s="2"/>
      <c r="V432" s="2"/>
      <c r="W432" s="2"/>
      <c r="X432" s="2"/>
      <c r="Y432" s="2"/>
      <c r="Z432" s="2"/>
    </row>
    <row r="433" spans="1:26" ht="12.75" customHeight="1" x14ac:dyDescent="0.2">
      <c r="A433" s="258"/>
      <c r="B433" s="258"/>
      <c r="C433" s="258"/>
      <c r="D433" s="259"/>
      <c r="E433" s="259"/>
      <c r="F433" s="258"/>
      <c r="G433" s="258"/>
      <c r="H433" s="258"/>
      <c r="I433" s="258"/>
      <c r="J433" s="2"/>
      <c r="K433" s="2"/>
      <c r="L433" s="2"/>
      <c r="M433" s="2"/>
      <c r="N433" s="2"/>
      <c r="O433" s="2"/>
      <c r="P433" s="2"/>
      <c r="Q433" s="2"/>
      <c r="R433" s="2"/>
      <c r="S433" s="2"/>
      <c r="T433" s="2"/>
      <c r="U433" s="2"/>
      <c r="V433" s="2"/>
      <c r="W433" s="2"/>
      <c r="X433" s="2"/>
      <c r="Y433" s="2"/>
      <c r="Z433" s="2"/>
    </row>
    <row r="434" spans="1:26" ht="12.75" customHeight="1" x14ac:dyDescent="0.2">
      <c r="A434" s="258"/>
      <c r="B434" s="258"/>
      <c r="C434" s="258"/>
      <c r="D434" s="259"/>
      <c r="E434" s="259"/>
      <c r="F434" s="258"/>
      <c r="G434" s="258"/>
      <c r="H434" s="258"/>
      <c r="I434" s="258"/>
      <c r="J434" s="2"/>
      <c r="K434" s="2"/>
      <c r="L434" s="2"/>
      <c r="M434" s="2"/>
      <c r="N434" s="2"/>
      <c r="O434" s="2"/>
      <c r="P434" s="2"/>
      <c r="Q434" s="2"/>
      <c r="R434" s="2"/>
      <c r="S434" s="2"/>
      <c r="T434" s="2"/>
      <c r="U434" s="2"/>
      <c r="V434" s="2"/>
      <c r="W434" s="2"/>
      <c r="X434" s="2"/>
      <c r="Y434" s="2"/>
      <c r="Z434" s="2"/>
    </row>
    <row r="435" spans="1:26" ht="12.75" customHeight="1" x14ac:dyDescent="0.2">
      <c r="A435" s="258"/>
      <c r="B435" s="258"/>
      <c r="C435" s="258"/>
      <c r="D435" s="259"/>
      <c r="E435" s="259"/>
      <c r="F435" s="258"/>
      <c r="G435" s="258"/>
      <c r="H435" s="258"/>
      <c r="I435" s="258"/>
      <c r="J435" s="2"/>
      <c r="K435" s="2"/>
      <c r="L435" s="2"/>
      <c r="M435" s="2"/>
      <c r="N435" s="2"/>
      <c r="O435" s="2"/>
      <c r="P435" s="2"/>
      <c r="Q435" s="2"/>
      <c r="R435" s="2"/>
      <c r="S435" s="2"/>
      <c r="T435" s="2"/>
      <c r="U435" s="2"/>
      <c r="V435" s="2"/>
      <c r="W435" s="2"/>
      <c r="X435" s="2"/>
      <c r="Y435" s="2"/>
      <c r="Z435" s="2"/>
    </row>
    <row r="436" spans="1:26" ht="12.75" customHeight="1" x14ac:dyDescent="0.2">
      <c r="A436" s="258"/>
      <c r="B436" s="258"/>
      <c r="C436" s="258"/>
      <c r="D436" s="259"/>
      <c r="E436" s="259"/>
      <c r="F436" s="258"/>
      <c r="G436" s="258"/>
      <c r="H436" s="258"/>
      <c r="I436" s="258"/>
      <c r="J436" s="2"/>
      <c r="K436" s="2"/>
      <c r="L436" s="2"/>
      <c r="M436" s="2"/>
      <c r="N436" s="2"/>
      <c r="O436" s="2"/>
      <c r="P436" s="2"/>
      <c r="Q436" s="2"/>
      <c r="R436" s="2"/>
      <c r="S436" s="2"/>
      <c r="T436" s="2"/>
      <c r="U436" s="2"/>
      <c r="V436" s="2"/>
      <c r="W436" s="2"/>
      <c r="X436" s="2"/>
      <c r="Y436" s="2"/>
      <c r="Z436" s="2"/>
    </row>
    <row r="437" spans="1:26" ht="12.75" customHeight="1" x14ac:dyDescent="0.2">
      <c r="A437" s="258"/>
      <c r="B437" s="258"/>
      <c r="C437" s="258"/>
      <c r="D437" s="259"/>
      <c r="E437" s="259"/>
      <c r="F437" s="258"/>
      <c r="G437" s="258"/>
      <c r="H437" s="258"/>
      <c r="I437" s="258"/>
      <c r="J437" s="2"/>
      <c r="K437" s="2"/>
      <c r="L437" s="2"/>
      <c r="M437" s="2"/>
      <c r="N437" s="2"/>
      <c r="O437" s="2"/>
      <c r="P437" s="2"/>
      <c r="Q437" s="2"/>
      <c r="R437" s="2"/>
      <c r="S437" s="2"/>
      <c r="T437" s="2"/>
      <c r="U437" s="2"/>
      <c r="V437" s="2"/>
      <c r="W437" s="2"/>
      <c r="X437" s="2"/>
      <c r="Y437" s="2"/>
      <c r="Z437" s="2"/>
    </row>
    <row r="438" spans="1:26" ht="12.75" customHeight="1" x14ac:dyDescent="0.2">
      <c r="A438" s="258"/>
      <c r="B438" s="258"/>
      <c r="C438" s="258"/>
      <c r="D438" s="259"/>
      <c r="E438" s="259"/>
      <c r="F438" s="258"/>
      <c r="G438" s="258"/>
      <c r="H438" s="258"/>
      <c r="I438" s="258"/>
      <c r="J438" s="2"/>
      <c r="K438" s="2"/>
      <c r="L438" s="2"/>
      <c r="M438" s="2"/>
      <c r="N438" s="2"/>
      <c r="O438" s="2"/>
      <c r="P438" s="2"/>
      <c r="Q438" s="2"/>
      <c r="R438" s="2"/>
      <c r="S438" s="2"/>
      <c r="T438" s="2"/>
      <c r="U438" s="2"/>
      <c r="V438" s="2"/>
      <c r="W438" s="2"/>
      <c r="X438" s="2"/>
      <c r="Y438" s="2"/>
      <c r="Z438" s="2"/>
    </row>
    <row r="439" spans="1:26" ht="12.75" customHeight="1" x14ac:dyDescent="0.2">
      <c r="A439" s="258"/>
      <c r="B439" s="258"/>
      <c r="C439" s="258"/>
      <c r="D439" s="259"/>
      <c r="E439" s="259"/>
      <c r="F439" s="258"/>
      <c r="G439" s="258"/>
      <c r="H439" s="258"/>
      <c r="I439" s="258"/>
      <c r="J439" s="2"/>
      <c r="K439" s="2"/>
      <c r="L439" s="2"/>
      <c r="M439" s="2"/>
      <c r="N439" s="2"/>
      <c r="O439" s="2"/>
      <c r="P439" s="2"/>
      <c r="Q439" s="2"/>
      <c r="R439" s="2"/>
      <c r="S439" s="2"/>
      <c r="T439" s="2"/>
      <c r="U439" s="2"/>
      <c r="V439" s="2"/>
      <c r="W439" s="2"/>
      <c r="X439" s="2"/>
      <c r="Y439" s="2"/>
      <c r="Z439" s="2"/>
    </row>
    <row r="440" spans="1:26" ht="12.75" customHeight="1" x14ac:dyDescent="0.2">
      <c r="A440" s="258"/>
      <c r="B440" s="258"/>
      <c r="C440" s="258"/>
      <c r="D440" s="259"/>
      <c r="E440" s="259"/>
      <c r="F440" s="258"/>
      <c r="G440" s="258"/>
      <c r="H440" s="258"/>
      <c r="I440" s="258"/>
      <c r="J440" s="2"/>
      <c r="K440" s="2"/>
      <c r="L440" s="2"/>
      <c r="M440" s="2"/>
      <c r="N440" s="2"/>
      <c r="O440" s="2"/>
      <c r="P440" s="2"/>
      <c r="Q440" s="2"/>
      <c r="R440" s="2"/>
      <c r="S440" s="2"/>
      <c r="T440" s="2"/>
      <c r="U440" s="2"/>
      <c r="V440" s="2"/>
      <c r="W440" s="2"/>
      <c r="X440" s="2"/>
      <c r="Y440" s="2"/>
      <c r="Z440" s="2"/>
    </row>
    <row r="441" spans="1:26" ht="12.75" customHeight="1" x14ac:dyDescent="0.2">
      <c r="A441" s="258"/>
      <c r="B441" s="258"/>
      <c r="C441" s="258"/>
      <c r="D441" s="259"/>
      <c r="E441" s="259"/>
      <c r="F441" s="258"/>
      <c r="G441" s="258"/>
      <c r="H441" s="258"/>
      <c r="I441" s="258"/>
      <c r="J441" s="2"/>
      <c r="K441" s="2"/>
      <c r="L441" s="2"/>
      <c r="M441" s="2"/>
      <c r="N441" s="2"/>
      <c r="O441" s="2"/>
      <c r="P441" s="2"/>
      <c r="Q441" s="2"/>
      <c r="R441" s="2"/>
      <c r="S441" s="2"/>
      <c r="T441" s="2"/>
      <c r="U441" s="2"/>
      <c r="V441" s="2"/>
      <c r="W441" s="2"/>
      <c r="X441" s="2"/>
      <c r="Y441" s="2"/>
      <c r="Z441" s="2"/>
    </row>
    <row r="442" spans="1:26" ht="12.75" customHeight="1" x14ac:dyDescent="0.2">
      <c r="A442" s="258"/>
      <c r="B442" s="258"/>
      <c r="C442" s="258"/>
      <c r="D442" s="259"/>
      <c r="E442" s="259"/>
      <c r="F442" s="258"/>
      <c r="G442" s="258"/>
      <c r="H442" s="258"/>
      <c r="I442" s="258"/>
      <c r="J442" s="2"/>
      <c r="K442" s="2"/>
      <c r="L442" s="2"/>
      <c r="M442" s="2"/>
      <c r="N442" s="2"/>
      <c r="O442" s="2"/>
      <c r="P442" s="2"/>
      <c r="Q442" s="2"/>
      <c r="R442" s="2"/>
      <c r="S442" s="2"/>
      <c r="T442" s="2"/>
      <c r="U442" s="2"/>
      <c r="V442" s="2"/>
      <c r="W442" s="2"/>
      <c r="X442" s="2"/>
      <c r="Y442" s="2"/>
      <c r="Z442" s="2"/>
    </row>
    <row r="443" spans="1:26" ht="12.75" customHeight="1" x14ac:dyDescent="0.2">
      <c r="A443" s="258"/>
      <c r="B443" s="258"/>
      <c r="C443" s="258"/>
      <c r="D443" s="259"/>
      <c r="E443" s="259"/>
      <c r="F443" s="258"/>
      <c r="G443" s="258"/>
      <c r="H443" s="258"/>
      <c r="I443" s="258"/>
      <c r="J443" s="2"/>
      <c r="K443" s="2"/>
      <c r="L443" s="2"/>
      <c r="M443" s="2"/>
      <c r="N443" s="2"/>
      <c r="O443" s="2"/>
      <c r="P443" s="2"/>
      <c r="Q443" s="2"/>
      <c r="R443" s="2"/>
      <c r="S443" s="2"/>
      <c r="T443" s="2"/>
      <c r="U443" s="2"/>
      <c r="V443" s="2"/>
      <c r="W443" s="2"/>
      <c r="X443" s="2"/>
      <c r="Y443" s="2"/>
      <c r="Z443" s="2"/>
    </row>
    <row r="444" spans="1:26" ht="12.75" customHeight="1" x14ac:dyDescent="0.2">
      <c r="A444" s="258"/>
      <c r="B444" s="258"/>
      <c r="C444" s="258"/>
      <c r="D444" s="259"/>
      <c r="E444" s="259"/>
      <c r="F444" s="258"/>
      <c r="G444" s="258"/>
      <c r="H444" s="258"/>
      <c r="I444" s="258"/>
      <c r="J444" s="2"/>
      <c r="K444" s="2"/>
      <c r="L444" s="2"/>
      <c r="M444" s="2"/>
      <c r="N444" s="2"/>
      <c r="O444" s="2"/>
      <c r="P444" s="2"/>
      <c r="Q444" s="2"/>
      <c r="R444" s="2"/>
      <c r="S444" s="2"/>
      <c r="T444" s="2"/>
      <c r="U444" s="2"/>
      <c r="V444" s="2"/>
      <c r="W444" s="2"/>
      <c r="X444" s="2"/>
      <c r="Y444" s="2"/>
      <c r="Z444" s="2"/>
    </row>
    <row r="445" spans="1:26" ht="12.75" customHeight="1" x14ac:dyDescent="0.2">
      <c r="A445" s="258"/>
      <c r="B445" s="258"/>
      <c r="C445" s="258"/>
      <c r="D445" s="259"/>
      <c r="E445" s="259"/>
      <c r="F445" s="258"/>
      <c r="G445" s="258"/>
      <c r="H445" s="258"/>
      <c r="I445" s="258"/>
      <c r="J445" s="2"/>
      <c r="K445" s="2"/>
      <c r="L445" s="2"/>
      <c r="M445" s="2"/>
      <c r="N445" s="2"/>
      <c r="O445" s="2"/>
      <c r="P445" s="2"/>
      <c r="Q445" s="2"/>
      <c r="R445" s="2"/>
      <c r="S445" s="2"/>
      <c r="T445" s="2"/>
      <c r="U445" s="2"/>
      <c r="V445" s="2"/>
      <c r="W445" s="2"/>
      <c r="X445" s="2"/>
      <c r="Y445" s="2"/>
      <c r="Z445" s="2"/>
    </row>
    <row r="446" spans="1:26" ht="12.75" customHeight="1" x14ac:dyDescent="0.2">
      <c r="A446" s="258"/>
      <c r="B446" s="258"/>
      <c r="C446" s="258"/>
      <c r="D446" s="259"/>
      <c r="E446" s="259"/>
      <c r="F446" s="258"/>
      <c r="G446" s="258"/>
      <c r="H446" s="258"/>
      <c r="I446" s="258"/>
      <c r="J446" s="2"/>
      <c r="K446" s="2"/>
      <c r="L446" s="2"/>
      <c r="M446" s="2"/>
      <c r="N446" s="2"/>
      <c r="O446" s="2"/>
      <c r="P446" s="2"/>
      <c r="Q446" s="2"/>
      <c r="R446" s="2"/>
      <c r="S446" s="2"/>
      <c r="T446" s="2"/>
      <c r="U446" s="2"/>
      <c r="V446" s="2"/>
      <c r="W446" s="2"/>
      <c r="X446" s="2"/>
      <c r="Y446" s="2"/>
      <c r="Z446" s="2"/>
    </row>
    <row r="447" spans="1:26" ht="12.75" customHeight="1" x14ac:dyDescent="0.2">
      <c r="A447" s="258"/>
      <c r="B447" s="258"/>
      <c r="C447" s="258"/>
      <c r="D447" s="259"/>
      <c r="E447" s="259"/>
      <c r="F447" s="258"/>
      <c r="G447" s="258"/>
      <c r="H447" s="258"/>
      <c r="I447" s="258"/>
      <c r="J447" s="2"/>
      <c r="K447" s="2"/>
      <c r="L447" s="2"/>
      <c r="M447" s="2"/>
      <c r="N447" s="2"/>
      <c r="O447" s="2"/>
      <c r="P447" s="2"/>
      <c r="Q447" s="2"/>
      <c r="R447" s="2"/>
      <c r="S447" s="2"/>
      <c r="T447" s="2"/>
      <c r="U447" s="2"/>
      <c r="V447" s="2"/>
      <c r="W447" s="2"/>
      <c r="X447" s="2"/>
      <c r="Y447" s="2"/>
      <c r="Z447" s="2"/>
    </row>
    <row r="448" spans="1:26" ht="12.75" customHeight="1" x14ac:dyDescent="0.2">
      <c r="A448" s="258"/>
      <c r="B448" s="258"/>
      <c r="C448" s="258"/>
      <c r="D448" s="259"/>
      <c r="E448" s="259"/>
      <c r="F448" s="258"/>
      <c r="G448" s="258"/>
      <c r="H448" s="258"/>
      <c r="I448" s="258"/>
      <c r="J448" s="2"/>
      <c r="K448" s="2"/>
      <c r="L448" s="2"/>
      <c r="M448" s="2"/>
      <c r="N448" s="2"/>
      <c r="O448" s="2"/>
      <c r="P448" s="2"/>
      <c r="Q448" s="2"/>
      <c r="R448" s="2"/>
      <c r="S448" s="2"/>
      <c r="T448" s="2"/>
      <c r="U448" s="2"/>
      <c r="V448" s="2"/>
      <c r="W448" s="2"/>
      <c r="X448" s="2"/>
      <c r="Y448" s="2"/>
      <c r="Z448" s="2"/>
    </row>
    <row r="449" spans="1:26" ht="12.75" customHeight="1" x14ac:dyDescent="0.2">
      <c r="A449" s="258"/>
      <c r="B449" s="258"/>
      <c r="C449" s="258"/>
      <c r="D449" s="259"/>
      <c r="E449" s="259"/>
      <c r="F449" s="258"/>
      <c r="G449" s="258"/>
      <c r="H449" s="258"/>
      <c r="I449" s="258"/>
      <c r="J449" s="2"/>
      <c r="K449" s="2"/>
      <c r="L449" s="2"/>
      <c r="M449" s="2"/>
      <c r="N449" s="2"/>
      <c r="O449" s="2"/>
      <c r="P449" s="2"/>
      <c r="Q449" s="2"/>
      <c r="R449" s="2"/>
      <c r="S449" s="2"/>
      <c r="T449" s="2"/>
      <c r="U449" s="2"/>
      <c r="V449" s="2"/>
      <c r="W449" s="2"/>
      <c r="X449" s="2"/>
      <c r="Y449" s="2"/>
      <c r="Z449" s="2"/>
    </row>
    <row r="450" spans="1:26" ht="12.75" customHeight="1" x14ac:dyDescent="0.2">
      <c r="A450" s="258"/>
      <c r="B450" s="258"/>
      <c r="C450" s="258"/>
      <c r="D450" s="259"/>
      <c r="E450" s="259"/>
      <c r="F450" s="258"/>
      <c r="G450" s="258"/>
      <c r="H450" s="258"/>
      <c r="I450" s="258"/>
      <c r="J450" s="2"/>
      <c r="K450" s="2"/>
      <c r="L450" s="2"/>
      <c r="M450" s="2"/>
      <c r="N450" s="2"/>
      <c r="O450" s="2"/>
      <c r="P450" s="2"/>
      <c r="Q450" s="2"/>
      <c r="R450" s="2"/>
      <c r="S450" s="2"/>
      <c r="T450" s="2"/>
      <c r="U450" s="2"/>
      <c r="V450" s="2"/>
      <c r="W450" s="2"/>
      <c r="X450" s="2"/>
      <c r="Y450" s="2"/>
      <c r="Z450" s="2"/>
    </row>
    <row r="451" spans="1:26" ht="12.75" customHeight="1" x14ac:dyDescent="0.2">
      <c r="A451" s="258"/>
      <c r="B451" s="258"/>
      <c r="C451" s="258"/>
      <c r="D451" s="259"/>
      <c r="E451" s="259"/>
      <c r="F451" s="258"/>
      <c r="G451" s="258"/>
      <c r="H451" s="258"/>
      <c r="I451" s="258"/>
      <c r="J451" s="2"/>
      <c r="K451" s="2"/>
      <c r="L451" s="2"/>
      <c r="M451" s="2"/>
      <c r="N451" s="2"/>
      <c r="O451" s="2"/>
      <c r="P451" s="2"/>
      <c r="Q451" s="2"/>
      <c r="R451" s="2"/>
      <c r="S451" s="2"/>
      <c r="T451" s="2"/>
      <c r="U451" s="2"/>
      <c r="V451" s="2"/>
      <c r="W451" s="2"/>
      <c r="X451" s="2"/>
      <c r="Y451" s="2"/>
      <c r="Z451" s="2"/>
    </row>
    <row r="452" spans="1:26" ht="12.75" customHeight="1" x14ac:dyDescent="0.2">
      <c r="A452" s="258"/>
      <c r="B452" s="258"/>
      <c r="C452" s="258"/>
      <c r="D452" s="259"/>
      <c r="E452" s="259"/>
      <c r="F452" s="258"/>
      <c r="G452" s="258"/>
      <c r="H452" s="258"/>
      <c r="I452" s="258"/>
      <c r="J452" s="2"/>
      <c r="K452" s="2"/>
      <c r="L452" s="2"/>
      <c r="M452" s="2"/>
      <c r="N452" s="2"/>
      <c r="O452" s="2"/>
      <c r="P452" s="2"/>
      <c r="Q452" s="2"/>
      <c r="R452" s="2"/>
      <c r="S452" s="2"/>
      <c r="T452" s="2"/>
      <c r="U452" s="2"/>
      <c r="V452" s="2"/>
      <c r="W452" s="2"/>
      <c r="X452" s="2"/>
      <c r="Y452" s="2"/>
      <c r="Z452" s="2"/>
    </row>
    <row r="453" spans="1:26" ht="12.75" customHeight="1" x14ac:dyDescent="0.2">
      <c r="A453" s="258"/>
      <c r="B453" s="258"/>
      <c r="C453" s="258"/>
      <c r="D453" s="259"/>
      <c r="E453" s="259"/>
      <c r="F453" s="258"/>
      <c r="G453" s="258"/>
      <c r="H453" s="258"/>
      <c r="I453" s="258"/>
      <c r="J453" s="2"/>
      <c r="K453" s="2"/>
      <c r="L453" s="2"/>
      <c r="M453" s="2"/>
      <c r="N453" s="2"/>
      <c r="O453" s="2"/>
      <c r="P453" s="2"/>
      <c r="Q453" s="2"/>
      <c r="R453" s="2"/>
      <c r="S453" s="2"/>
      <c r="T453" s="2"/>
      <c r="U453" s="2"/>
      <c r="V453" s="2"/>
      <c r="W453" s="2"/>
      <c r="X453" s="2"/>
      <c r="Y453" s="2"/>
      <c r="Z453" s="2"/>
    </row>
    <row r="454" spans="1:26" ht="12.75" customHeight="1" x14ac:dyDescent="0.2">
      <c r="A454" s="258"/>
      <c r="B454" s="258"/>
      <c r="C454" s="258"/>
      <c r="D454" s="259"/>
      <c r="E454" s="259"/>
      <c r="F454" s="258"/>
      <c r="G454" s="258"/>
      <c r="H454" s="258"/>
      <c r="I454" s="258"/>
      <c r="J454" s="2"/>
      <c r="K454" s="2"/>
      <c r="L454" s="2"/>
      <c r="M454" s="2"/>
      <c r="N454" s="2"/>
      <c r="O454" s="2"/>
      <c r="P454" s="2"/>
      <c r="Q454" s="2"/>
      <c r="R454" s="2"/>
      <c r="S454" s="2"/>
      <c r="T454" s="2"/>
      <c r="U454" s="2"/>
      <c r="V454" s="2"/>
      <c r="W454" s="2"/>
      <c r="X454" s="2"/>
      <c r="Y454" s="2"/>
      <c r="Z454" s="2"/>
    </row>
    <row r="455" spans="1:26" ht="12.75" customHeight="1" x14ac:dyDescent="0.2">
      <c r="A455" s="258"/>
      <c r="B455" s="258"/>
      <c r="C455" s="258"/>
      <c r="D455" s="259"/>
      <c r="E455" s="259"/>
      <c r="F455" s="258"/>
      <c r="G455" s="258"/>
      <c r="H455" s="258"/>
      <c r="I455" s="258"/>
      <c r="J455" s="2"/>
      <c r="K455" s="2"/>
      <c r="L455" s="2"/>
      <c r="M455" s="2"/>
      <c r="N455" s="2"/>
      <c r="O455" s="2"/>
      <c r="P455" s="2"/>
      <c r="Q455" s="2"/>
      <c r="R455" s="2"/>
      <c r="S455" s="2"/>
      <c r="T455" s="2"/>
      <c r="U455" s="2"/>
      <c r="V455" s="2"/>
      <c r="W455" s="2"/>
      <c r="X455" s="2"/>
      <c r="Y455" s="2"/>
      <c r="Z455" s="2"/>
    </row>
    <row r="456" spans="1:26" ht="12.75" customHeight="1" x14ac:dyDescent="0.2">
      <c r="A456" s="258"/>
      <c r="B456" s="258"/>
      <c r="C456" s="258"/>
      <c r="D456" s="259"/>
      <c r="E456" s="259"/>
      <c r="F456" s="258"/>
      <c r="G456" s="258"/>
      <c r="H456" s="258"/>
      <c r="I456" s="258"/>
      <c r="J456" s="2"/>
      <c r="K456" s="2"/>
      <c r="L456" s="2"/>
      <c r="M456" s="2"/>
      <c r="N456" s="2"/>
      <c r="O456" s="2"/>
      <c r="P456" s="2"/>
      <c r="Q456" s="2"/>
      <c r="R456" s="2"/>
      <c r="S456" s="2"/>
      <c r="T456" s="2"/>
      <c r="U456" s="2"/>
      <c r="V456" s="2"/>
      <c r="W456" s="2"/>
      <c r="X456" s="2"/>
      <c r="Y456" s="2"/>
      <c r="Z456" s="2"/>
    </row>
    <row r="457" spans="1:26" ht="12.75" customHeight="1" x14ac:dyDescent="0.2">
      <c r="A457" s="258"/>
      <c r="B457" s="258"/>
      <c r="C457" s="258"/>
      <c r="D457" s="259"/>
      <c r="E457" s="259"/>
      <c r="F457" s="258"/>
      <c r="G457" s="258"/>
      <c r="H457" s="258"/>
      <c r="I457" s="258"/>
      <c r="J457" s="2"/>
      <c r="K457" s="2"/>
      <c r="L457" s="2"/>
      <c r="M457" s="2"/>
      <c r="N457" s="2"/>
      <c r="O457" s="2"/>
      <c r="P457" s="2"/>
      <c r="Q457" s="2"/>
      <c r="R457" s="2"/>
      <c r="S457" s="2"/>
      <c r="T457" s="2"/>
      <c r="U457" s="2"/>
      <c r="V457" s="2"/>
      <c r="W457" s="2"/>
      <c r="X457" s="2"/>
      <c r="Y457" s="2"/>
      <c r="Z457" s="2"/>
    </row>
    <row r="458" spans="1:26" ht="12.75" customHeight="1" x14ac:dyDescent="0.2">
      <c r="A458" s="258"/>
      <c r="B458" s="258"/>
      <c r="C458" s="258"/>
      <c r="D458" s="259"/>
      <c r="E458" s="259"/>
      <c r="F458" s="258"/>
      <c r="G458" s="258"/>
      <c r="H458" s="258"/>
      <c r="I458" s="258"/>
      <c r="J458" s="2"/>
      <c r="K458" s="2"/>
      <c r="L458" s="2"/>
      <c r="M458" s="2"/>
      <c r="N458" s="2"/>
      <c r="O458" s="2"/>
      <c r="P458" s="2"/>
      <c r="Q458" s="2"/>
      <c r="R458" s="2"/>
      <c r="S458" s="2"/>
      <c r="T458" s="2"/>
      <c r="U458" s="2"/>
      <c r="V458" s="2"/>
      <c r="W458" s="2"/>
      <c r="X458" s="2"/>
      <c r="Y458" s="2"/>
      <c r="Z458" s="2"/>
    </row>
    <row r="459" spans="1:26" ht="12.75" customHeight="1" x14ac:dyDescent="0.2">
      <c r="A459" s="258"/>
      <c r="B459" s="258"/>
      <c r="C459" s="258"/>
      <c r="D459" s="259"/>
      <c r="E459" s="259"/>
      <c r="F459" s="258"/>
      <c r="G459" s="258"/>
      <c r="H459" s="258"/>
      <c r="I459" s="258"/>
      <c r="J459" s="2"/>
      <c r="K459" s="2"/>
      <c r="L459" s="2"/>
      <c r="M459" s="2"/>
      <c r="N459" s="2"/>
      <c r="O459" s="2"/>
      <c r="P459" s="2"/>
      <c r="Q459" s="2"/>
      <c r="R459" s="2"/>
      <c r="S459" s="2"/>
      <c r="T459" s="2"/>
      <c r="U459" s="2"/>
      <c r="V459" s="2"/>
      <c r="W459" s="2"/>
      <c r="X459" s="2"/>
      <c r="Y459" s="2"/>
      <c r="Z459" s="2"/>
    </row>
    <row r="460" spans="1:26" ht="12.75" customHeight="1" x14ac:dyDescent="0.2">
      <c r="A460" s="258"/>
      <c r="B460" s="258"/>
      <c r="C460" s="258"/>
      <c r="D460" s="259"/>
      <c r="E460" s="259"/>
      <c r="F460" s="258"/>
      <c r="G460" s="258"/>
      <c r="H460" s="258"/>
      <c r="I460" s="258"/>
      <c r="J460" s="2"/>
      <c r="K460" s="2"/>
      <c r="L460" s="2"/>
      <c r="M460" s="2"/>
      <c r="N460" s="2"/>
      <c r="O460" s="2"/>
      <c r="P460" s="2"/>
      <c r="Q460" s="2"/>
      <c r="R460" s="2"/>
      <c r="S460" s="2"/>
      <c r="T460" s="2"/>
      <c r="U460" s="2"/>
      <c r="V460" s="2"/>
      <c r="W460" s="2"/>
      <c r="X460" s="2"/>
      <c r="Y460" s="2"/>
      <c r="Z460" s="2"/>
    </row>
    <row r="461" spans="1:26" ht="12.75" customHeight="1" x14ac:dyDescent="0.2">
      <c r="A461" s="258"/>
      <c r="B461" s="258"/>
      <c r="C461" s="258"/>
      <c r="D461" s="259"/>
      <c r="E461" s="259"/>
      <c r="F461" s="258"/>
      <c r="G461" s="258"/>
      <c r="H461" s="258"/>
      <c r="I461" s="258"/>
      <c r="J461" s="2"/>
      <c r="K461" s="2"/>
      <c r="L461" s="2"/>
      <c r="M461" s="2"/>
      <c r="N461" s="2"/>
      <c r="O461" s="2"/>
      <c r="P461" s="2"/>
      <c r="Q461" s="2"/>
      <c r="R461" s="2"/>
      <c r="S461" s="2"/>
      <c r="T461" s="2"/>
      <c r="U461" s="2"/>
      <c r="V461" s="2"/>
      <c r="W461" s="2"/>
      <c r="X461" s="2"/>
      <c r="Y461" s="2"/>
      <c r="Z461" s="2"/>
    </row>
    <row r="462" spans="1:26" ht="12.75" customHeight="1" x14ac:dyDescent="0.2">
      <c r="A462" s="258"/>
      <c r="B462" s="258"/>
      <c r="C462" s="258"/>
      <c r="D462" s="259"/>
      <c r="E462" s="259"/>
      <c r="F462" s="258"/>
      <c r="G462" s="258"/>
      <c r="H462" s="258"/>
      <c r="I462" s="258"/>
      <c r="J462" s="2"/>
      <c r="K462" s="2"/>
      <c r="L462" s="2"/>
      <c r="M462" s="2"/>
      <c r="N462" s="2"/>
      <c r="O462" s="2"/>
      <c r="P462" s="2"/>
      <c r="Q462" s="2"/>
      <c r="R462" s="2"/>
      <c r="S462" s="2"/>
      <c r="T462" s="2"/>
      <c r="U462" s="2"/>
      <c r="V462" s="2"/>
      <c r="W462" s="2"/>
      <c r="X462" s="2"/>
      <c r="Y462" s="2"/>
      <c r="Z462" s="2"/>
    </row>
    <row r="463" spans="1:26" ht="12.75" customHeight="1" x14ac:dyDescent="0.2">
      <c r="A463" s="258"/>
      <c r="B463" s="258"/>
      <c r="C463" s="258"/>
      <c r="D463" s="259"/>
      <c r="E463" s="259"/>
      <c r="F463" s="258"/>
      <c r="G463" s="258"/>
      <c r="H463" s="258"/>
      <c r="I463" s="258"/>
      <c r="J463" s="2"/>
      <c r="K463" s="2"/>
      <c r="L463" s="2"/>
      <c r="M463" s="2"/>
      <c r="N463" s="2"/>
      <c r="O463" s="2"/>
      <c r="P463" s="2"/>
      <c r="Q463" s="2"/>
      <c r="R463" s="2"/>
      <c r="S463" s="2"/>
      <c r="T463" s="2"/>
      <c r="U463" s="2"/>
      <c r="V463" s="2"/>
      <c r="W463" s="2"/>
      <c r="X463" s="2"/>
      <c r="Y463" s="2"/>
      <c r="Z463" s="2"/>
    </row>
    <row r="464" spans="1:26" ht="12.75" customHeight="1" x14ac:dyDescent="0.2">
      <c r="A464" s="258"/>
      <c r="B464" s="258"/>
      <c r="C464" s="258"/>
      <c r="D464" s="259"/>
      <c r="E464" s="259"/>
      <c r="F464" s="258"/>
      <c r="G464" s="258"/>
      <c r="H464" s="258"/>
      <c r="I464" s="258"/>
      <c r="J464" s="2"/>
      <c r="K464" s="2"/>
      <c r="L464" s="2"/>
      <c r="M464" s="2"/>
      <c r="N464" s="2"/>
      <c r="O464" s="2"/>
      <c r="P464" s="2"/>
      <c r="Q464" s="2"/>
      <c r="R464" s="2"/>
      <c r="S464" s="2"/>
      <c r="T464" s="2"/>
      <c r="U464" s="2"/>
      <c r="V464" s="2"/>
      <c r="W464" s="2"/>
      <c r="X464" s="2"/>
      <c r="Y464" s="2"/>
      <c r="Z464" s="2"/>
    </row>
    <row r="465" spans="1:26" ht="12.75" customHeight="1" x14ac:dyDescent="0.2">
      <c r="A465" s="258"/>
      <c r="B465" s="258"/>
      <c r="C465" s="258"/>
      <c r="D465" s="259"/>
      <c r="E465" s="259"/>
      <c r="F465" s="258"/>
      <c r="G465" s="258"/>
      <c r="H465" s="258"/>
      <c r="I465" s="258"/>
      <c r="J465" s="2"/>
      <c r="K465" s="2"/>
      <c r="L465" s="2"/>
      <c r="M465" s="2"/>
      <c r="N465" s="2"/>
      <c r="O465" s="2"/>
      <c r="P465" s="2"/>
      <c r="Q465" s="2"/>
      <c r="R465" s="2"/>
      <c r="S465" s="2"/>
      <c r="T465" s="2"/>
      <c r="U465" s="2"/>
      <c r="V465" s="2"/>
      <c r="W465" s="2"/>
      <c r="X465" s="2"/>
      <c r="Y465" s="2"/>
      <c r="Z465" s="2"/>
    </row>
    <row r="466" spans="1:26" ht="12.75" customHeight="1" x14ac:dyDescent="0.2">
      <c r="A466" s="258"/>
      <c r="B466" s="258"/>
      <c r="C466" s="258"/>
      <c r="D466" s="259"/>
      <c r="E466" s="259"/>
      <c r="F466" s="258"/>
      <c r="G466" s="258"/>
      <c r="H466" s="258"/>
      <c r="I466" s="258"/>
      <c r="J466" s="2"/>
      <c r="K466" s="2"/>
      <c r="L466" s="2"/>
      <c r="M466" s="2"/>
      <c r="N466" s="2"/>
      <c r="O466" s="2"/>
      <c r="P466" s="2"/>
      <c r="Q466" s="2"/>
      <c r="R466" s="2"/>
      <c r="S466" s="2"/>
      <c r="T466" s="2"/>
      <c r="U466" s="2"/>
      <c r="V466" s="2"/>
      <c r="W466" s="2"/>
      <c r="X466" s="2"/>
      <c r="Y466" s="2"/>
      <c r="Z466" s="2"/>
    </row>
    <row r="467" spans="1:26" ht="12.75" customHeight="1" x14ac:dyDescent="0.2">
      <c r="A467" s="258"/>
      <c r="B467" s="258"/>
      <c r="C467" s="258"/>
      <c r="D467" s="259"/>
      <c r="E467" s="259"/>
      <c r="F467" s="258"/>
      <c r="G467" s="258"/>
      <c r="H467" s="258"/>
      <c r="I467" s="258"/>
      <c r="J467" s="2"/>
      <c r="K467" s="2"/>
      <c r="L467" s="2"/>
      <c r="M467" s="2"/>
      <c r="N467" s="2"/>
      <c r="O467" s="2"/>
      <c r="P467" s="2"/>
      <c r="Q467" s="2"/>
      <c r="R467" s="2"/>
      <c r="S467" s="2"/>
      <c r="T467" s="2"/>
      <c r="U467" s="2"/>
      <c r="V467" s="2"/>
      <c r="W467" s="2"/>
      <c r="X467" s="2"/>
      <c r="Y467" s="2"/>
      <c r="Z467" s="2"/>
    </row>
    <row r="468" spans="1:26" ht="12.75" customHeight="1" x14ac:dyDescent="0.2">
      <c r="A468" s="258"/>
      <c r="B468" s="258"/>
      <c r="C468" s="258"/>
      <c r="D468" s="259"/>
      <c r="E468" s="259"/>
      <c r="F468" s="258"/>
      <c r="G468" s="258"/>
      <c r="H468" s="258"/>
      <c r="I468" s="258"/>
      <c r="J468" s="2"/>
      <c r="K468" s="2"/>
      <c r="L468" s="2"/>
      <c r="M468" s="2"/>
      <c r="N468" s="2"/>
      <c r="O468" s="2"/>
      <c r="P468" s="2"/>
      <c r="Q468" s="2"/>
      <c r="R468" s="2"/>
      <c r="S468" s="2"/>
      <c r="T468" s="2"/>
      <c r="U468" s="2"/>
      <c r="V468" s="2"/>
      <c r="W468" s="2"/>
      <c r="X468" s="2"/>
      <c r="Y468" s="2"/>
      <c r="Z468" s="2"/>
    </row>
    <row r="469" spans="1:26" ht="12.75" customHeight="1" x14ac:dyDescent="0.2">
      <c r="A469" s="258"/>
      <c r="B469" s="258"/>
      <c r="C469" s="258"/>
      <c r="D469" s="259"/>
      <c r="E469" s="259"/>
      <c r="F469" s="258"/>
      <c r="G469" s="258"/>
      <c r="H469" s="258"/>
      <c r="I469" s="258"/>
      <c r="J469" s="2"/>
      <c r="K469" s="2"/>
      <c r="L469" s="2"/>
      <c r="M469" s="2"/>
      <c r="N469" s="2"/>
      <c r="O469" s="2"/>
      <c r="P469" s="2"/>
      <c r="Q469" s="2"/>
      <c r="R469" s="2"/>
      <c r="S469" s="2"/>
      <c r="T469" s="2"/>
      <c r="U469" s="2"/>
      <c r="V469" s="2"/>
      <c r="W469" s="2"/>
      <c r="X469" s="2"/>
      <c r="Y469" s="2"/>
      <c r="Z469" s="2"/>
    </row>
    <row r="470" spans="1:26" ht="12.75" customHeight="1" x14ac:dyDescent="0.2">
      <c r="A470" s="258"/>
      <c r="B470" s="258"/>
      <c r="C470" s="258"/>
      <c r="D470" s="259"/>
      <c r="E470" s="259"/>
      <c r="F470" s="258"/>
      <c r="G470" s="258"/>
      <c r="H470" s="258"/>
      <c r="I470" s="258"/>
      <c r="J470" s="2"/>
      <c r="K470" s="2"/>
      <c r="L470" s="2"/>
      <c r="M470" s="2"/>
      <c r="N470" s="2"/>
      <c r="O470" s="2"/>
      <c r="P470" s="2"/>
      <c r="Q470" s="2"/>
      <c r="R470" s="2"/>
      <c r="S470" s="2"/>
      <c r="T470" s="2"/>
      <c r="U470" s="2"/>
      <c r="V470" s="2"/>
      <c r="W470" s="2"/>
      <c r="X470" s="2"/>
      <c r="Y470" s="2"/>
      <c r="Z470" s="2"/>
    </row>
    <row r="471" spans="1:26" ht="12.75" customHeight="1" x14ac:dyDescent="0.2">
      <c r="A471" s="258"/>
      <c r="B471" s="258"/>
      <c r="C471" s="258"/>
      <c r="D471" s="259"/>
      <c r="E471" s="259"/>
      <c r="F471" s="258"/>
      <c r="G471" s="258"/>
      <c r="H471" s="258"/>
      <c r="I471" s="258"/>
      <c r="J471" s="2"/>
      <c r="K471" s="2"/>
      <c r="L471" s="2"/>
      <c r="M471" s="2"/>
      <c r="N471" s="2"/>
      <c r="O471" s="2"/>
      <c r="P471" s="2"/>
      <c r="Q471" s="2"/>
      <c r="R471" s="2"/>
      <c r="S471" s="2"/>
      <c r="T471" s="2"/>
      <c r="U471" s="2"/>
      <c r="V471" s="2"/>
      <c r="W471" s="2"/>
      <c r="X471" s="2"/>
      <c r="Y471" s="2"/>
      <c r="Z471" s="2"/>
    </row>
    <row r="472" spans="1:26" ht="12.75" customHeight="1" x14ac:dyDescent="0.2">
      <c r="A472" s="258"/>
      <c r="B472" s="258"/>
      <c r="C472" s="258"/>
      <c r="D472" s="259"/>
      <c r="E472" s="259"/>
      <c r="F472" s="258"/>
      <c r="G472" s="258"/>
      <c r="H472" s="258"/>
      <c r="I472" s="258"/>
      <c r="J472" s="2"/>
      <c r="K472" s="2"/>
      <c r="L472" s="2"/>
      <c r="M472" s="2"/>
      <c r="N472" s="2"/>
      <c r="O472" s="2"/>
      <c r="P472" s="2"/>
      <c r="Q472" s="2"/>
      <c r="R472" s="2"/>
      <c r="S472" s="2"/>
      <c r="T472" s="2"/>
      <c r="U472" s="2"/>
      <c r="V472" s="2"/>
      <c r="W472" s="2"/>
      <c r="X472" s="2"/>
      <c r="Y472" s="2"/>
      <c r="Z472" s="2"/>
    </row>
    <row r="473" spans="1:26" ht="12.75" customHeight="1" x14ac:dyDescent="0.2">
      <c r="A473" s="258"/>
      <c r="B473" s="258"/>
      <c r="C473" s="258"/>
      <c r="D473" s="259"/>
      <c r="E473" s="259"/>
      <c r="F473" s="258"/>
      <c r="G473" s="258"/>
      <c r="H473" s="258"/>
      <c r="I473" s="258"/>
      <c r="J473" s="2"/>
      <c r="K473" s="2"/>
      <c r="L473" s="2"/>
      <c r="M473" s="2"/>
      <c r="N473" s="2"/>
      <c r="O473" s="2"/>
      <c r="P473" s="2"/>
      <c r="Q473" s="2"/>
      <c r="R473" s="2"/>
      <c r="S473" s="2"/>
      <c r="T473" s="2"/>
      <c r="U473" s="2"/>
      <c r="V473" s="2"/>
      <c r="W473" s="2"/>
      <c r="X473" s="2"/>
      <c r="Y473" s="2"/>
      <c r="Z473" s="2"/>
    </row>
    <row r="474" spans="1:26" ht="12.75" customHeight="1" x14ac:dyDescent="0.2">
      <c r="A474" s="258"/>
      <c r="B474" s="258"/>
      <c r="C474" s="258"/>
      <c r="D474" s="259"/>
      <c r="E474" s="259"/>
      <c r="F474" s="258"/>
      <c r="G474" s="258"/>
      <c r="H474" s="258"/>
      <c r="I474" s="258"/>
      <c r="J474" s="2"/>
      <c r="K474" s="2"/>
      <c r="L474" s="2"/>
      <c r="M474" s="2"/>
      <c r="N474" s="2"/>
      <c r="O474" s="2"/>
      <c r="P474" s="2"/>
      <c r="Q474" s="2"/>
      <c r="R474" s="2"/>
      <c r="S474" s="2"/>
      <c r="T474" s="2"/>
      <c r="U474" s="2"/>
      <c r="V474" s="2"/>
      <c r="W474" s="2"/>
      <c r="X474" s="2"/>
      <c r="Y474" s="2"/>
      <c r="Z474" s="2"/>
    </row>
    <row r="475" spans="1:26" ht="12.75" customHeight="1" x14ac:dyDescent="0.2">
      <c r="A475" s="258"/>
      <c r="B475" s="258"/>
      <c r="C475" s="258"/>
      <c r="D475" s="259"/>
      <c r="E475" s="259"/>
      <c r="F475" s="258"/>
      <c r="G475" s="258"/>
      <c r="H475" s="258"/>
      <c r="I475" s="258"/>
      <c r="J475" s="2"/>
      <c r="K475" s="2"/>
      <c r="L475" s="2"/>
      <c r="M475" s="2"/>
      <c r="N475" s="2"/>
      <c r="O475" s="2"/>
      <c r="P475" s="2"/>
      <c r="Q475" s="2"/>
      <c r="R475" s="2"/>
      <c r="S475" s="2"/>
      <c r="T475" s="2"/>
      <c r="U475" s="2"/>
      <c r="V475" s="2"/>
      <c r="W475" s="2"/>
      <c r="X475" s="2"/>
      <c r="Y475" s="2"/>
      <c r="Z475" s="2"/>
    </row>
    <row r="476" spans="1:26" ht="12.75" customHeight="1" x14ac:dyDescent="0.2">
      <c r="A476" s="258"/>
      <c r="B476" s="258"/>
      <c r="C476" s="258"/>
      <c r="D476" s="259"/>
      <c r="E476" s="259"/>
      <c r="F476" s="258"/>
      <c r="G476" s="258"/>
      <c r="H476" s="258"/>
      <c r="I476" s="258"/>
      <c r="J476" s="2"/>
      <c r="K476" s="2"/>
      <c r="L476" s="2"/>
      <c r="M476" s="2"/>
      <c r="N476" s="2"/>
      <c r="O476" s="2"/>
      <c r="P476" s="2"/>
      <c r="Q476" s="2"/>
      <c r="R476" s="2"/>
      <c r="S476" s="2"/>
      <c r="T476" s="2"/>
      <c r="U476" s="2"/>
      <c r="V476" s="2"/>
      <c r="W476" s="2"/>
      <c r="X476" s="2"/>
      <c r="Y476" s="2"/>
      <c r="Z476" s="2"/>
    </row>
    <row r="477" spans="1:26" ht="12.75" customHeight="1" x14ac:dyDescent="0.2">
      <c r="A477" s="258"/>
      <c r="B477" s="258"/>
      <c r="C477" s="258"/>
      <c r="D477" s="259"/>
      <c r="E477" s="259"/>
      <c r="F477" s="258"/>
      <c r="G477" s="258"/>
      <c r="H477" s="258"/>
      <c r="I477" s="258"/>
      <c r="J477" s="2"/>
      <c r="K477" s="2"/>
      <c r="L477" s="2"/>
      <c r="M477" s="2"/>
      <c r="N477" s="2"/>
      <c r="O477" s="2"/>
      <c r="P477" s="2"/>
      <c r="Q477" s="2"/>
      <c r="R477" s="2"/>
      <c r="S477" s="2"/>
      <c r="T477" s="2"/>
      <c r="U477" s="2"/>
      <c r="V477" s="2"/>
      <c r="W477" s="2"/>
      <c r="X477" s="2"/>
      <c r="Y477" s="2"/>
      <c r="Z477" s="2"/>
    </row>
    <row r="478" spans="1:26" ht="12.75" customHeight="1" x14ac:dyDescent="0.2">
      <c r="A478" s="258"/>
      <c r="B478" s="258"/>
      <c r="C478" s="258"/>
      <c r="D478" s="259"/>
      <c r="E478" s="259"/>
      <c r="F478" s="258"/>
      <c r="G478" s="258"/>
      <c r="H478" s="258"/>
      <c r="I478" s="258"/>
      <c r="J478" s="2"/>
      <c r="K478" s="2"/>
      <c r="L478" s="2"/>
      <c r="M478" s="2"/>
      <c r="N478" s="2"/>
      <c r="O478" s="2"/>
      <c r="P478" s="2"/>
      <c r="Q478" s="2"/>
      <c r="R478" s="2"/>
      <c r="S478" s="2"/>
      <c r="T478" s="2"/>
      <c r="U478" s="2"/>
      <c r="V478" s="2"/>
      <c r="W478" s="2"/>
      <c r="X478" s="2"/>
      <c r="Y478" s="2"/>
      <c r="Z478" s="2"/>
    </row>
    <row r="479" spans="1:26" ht="12.75" customHeight="1" x14ac:dyDescent="0.2">
      <c r="A479" s="258"/>
      <c r="B479" s="258"/>
      <c r="C479" s="258"/>
      <c r="D479" s="259"/>
      <c r="E479" s="259"/>
      <c r="F479" s="258"/>
      <c r="G479" s="258"/>
      <c r="H479" s="258"/>
      <c r="I479" s="258"/>
      <c r="J479" s="2"/>
      <c r="K479" s="2"/>
      <c r="L479" s="2"/>
      <c r="M479" s="2"/>
      <c r="N479" s="2"/>
      <c r="O479" s="2"/>
      <c r="P479" s="2"/>
      <c r="Q479" s="2"/>
      <c r="R479" s="2"/>
      <c r="S479" s="2"/>
      <c r="T479" s="2"/>
      <c r="U479" s="2"/>
      <c r="V479" s="2"/>
      <c r="W479" s="2"/>
      <c r="X479" s="2"/>
      <c r="Y479" s="2"/>
      <c r="Z479" s="2"/>
    </row>
    <row r="480" spans="1:26" ht="12.75" customHeight="1" x14ac:dyDescent="0.2">
      <c r="A480" s="258"/>
      <c r="B480" s="258"/>
      <c r="C480" s="258"/>
      <c r="D480" s="259"/>
      <c r="E480" s="259"/>
      <c r="F480" s="258"/>
      <c r="G480" s="258"/>
      <c r="H480" s="258"/>
      <c r="I480" s="258"/>
      <c r="J480" s="2"/>
      <c r="K480" s="2"/>
      <c r="L480" s="2"/>
      <c r="M480" s="2"/>
      <c r="N480" s="2"/>
      <c r="O480" s="2"/>
      <c r="P480" s="2"/>
      <c r="Q480" s="2"/>
      <c r="R480" s="2"/>
      <c r="S480" s="2"/>
      <c r="T480" s="2"/>
      <c r="U480" s="2"/>
      <c r="V480" s="2"/>
      <c r="W480" s="2"/>
      <c r="X480" s="2"/>
      <c r="Y480" s="2"/>
      <c r="Z480" s="2"/>
    </row>
    <row r="481" spans="1:26" ht="12.75" customHeight="1" x14ac:dyDescent="0.2">
      <c r="A481" s="258"/>
      <c r="B481" s="258"/>
      <c r="C481" s="258"/>
      <c r="D481" s="259"/>
      <c r="E481" s="259"/>
      <c r="F481" s="258"/>
      <c r="G481" s="258"/>
      <c r="H481" s="258"/>
      <c r="I481" s="258"/>
      <c r="J481" s="2"/>
      <c r="K481" s="2"/>
      <c r="L481" s="2"/>
      <c r="M481" s="2"/>
      <c r="N481" s="2"/>
      <c r="O481" s="2"/>
      <c r="P481" s="2"/>
      <c r="Q481" s="2"/>
      <c r="R481" s="2"/>
      <c r="S481" s="2"/>
      <c r="T481" s="2"/>
      <c r="U481" s="2"/>
      <c r="V481" s="2"/>
      <c r="W481" s="2"/>
      <c r="X481" s="2"/>
      <c r="Y481" s="2"/>
      <c r="Z481" s="2"/>
    </row>
    <row r="482" spans="1:26" ht="12.75" customHeight="1" x14ac:dyDescent="0.2">
      <c r="A482" s="258"/>
      <c r="B482" s="258"/>
      <c r="C482" s="258"/>
      <c r="D482" s="259"/>
      <c r="E482" s="259"/>
      <c r="F482" s="258"/>
      <c r="G482" s="258"/>
      <c r="H482" s="258"/>
      <c r="I482" s="258"/>
      <c r="J482" s="2"/>
      <c r="K482" s="2"/>
      <c r="L482" s="2"/>
      <c r="M482" s="2"/>
      <c r="N482" s="2"/>
      <c r="O482" s="2"/>
      <c r="P482" s="2"/>
      <c r="Q482" s="2"/>
      <c r="R482" s="2"/>
      <c r="S482" s="2"/>
      <c r="T482" s="2"/>
      <c r="U482" s="2"/>
      <c r="V482" s="2"/>
      <c r="W482" s="2"/>
      <c r="X482" s="2"/>
      <c r="Y482" s="2"/>
      <c r="Z482" s="2"/>
    </row>
    <row r="483" spans="1:26" ht="12.75" customHeight="1" x14ac:dyDescent="0.2">
      <c r="A483" s="258"/>
      <c r="B483" s="258"/>
      <c r="C483" s="258"/>
      <c r="D483" s="259"/>
      <c r="E483" s="259"/>
      <c r="F483" s="258"/>
      <c r="G483" s="258"/>
      <c r="H483" s="258"/>
      <c r="I483" s="258"/>
      <c r="J483" s="2"/>
      <c r="K483" s="2"/>
      <c r="L483" s="2"/>
      <c r="M483" s="2"/>
      <c r="N483" s="2"/>
      <c r="O483" s="2"/>
      <c r="P483" s="2"/>
      <c r="Q483" s="2"/>
      <c r="R483" s="2"/>
      <c r="S483" s="2"/>
      <c r="T483" s="2"/>
      <c r="U483" s="2"/>
      <c r="V483" s="2"/>
      <c r="W483" s="2"/>
      <c r="X483" s="2"/>
      <c r="Y483" s="2"/>
      <c r="Z483" s="2"/>
    </row>
    <row r="484" spans="1:26" ht="12.75" customHeight="1" x14ac:dyDescent="0.2">
      <c r="A484" s="258"/>
      <c r="B484" s="258"/>
      <c r="C484" s="258"/>
      <c r="D484" s="259"/>
      <c r="E484" s="259"/>
      <c r="F484" s="258"/>
      <c r="G484" s="258"/>
      <c r="H484" s="258"/>
      <c r="I484" s="258"/>
      <c r="J484" s="2"/>
      <c r="K484" s="2"/>
      <c r="L484" s="2"/>
      <c r="M484" s="2"/>
      <c r="N484" s="2"/>
      <c r="O484" s="2"/>
      <c r="P484" s="2"/>
      <c r="Q484" s="2"/>
      <c r="R484" s="2"/>
      <c r="S484" s="2"/>
      <c r="T484" s="2"/>
      <c r="U484" s="2"/>
      <c r="V484" s="2"/>
      <c r="W484" s="2"/>
      <c r="X484" s="2"/>
      <c r="Y484" s="2"/>
      <c r="Z484" s="2"/>
    </row>
    <row r="485" spans="1:26" ht="12.75" customHeight="1" x14ac:dyDescent="0.2">
      <c r="A485" s="258"/>
      <c r="B485" s="258"/>
      <c r="C485" s="258"/>
      <c r="D485" s="259"/>
      <c r="E485" s="259"/>
      <c r="F485" s="258"/>
      <c r="G485" s="258"/>
      <c r="H485" s="258"/>
      <c r="I485" s="258"/>
      <c r="J485" s="2"/>
      <c r="K485" s="2"/>
      <c r="L485" s="2"/>
      <c r="M485" s="2"/>
      <c r="N485" s="2"/>
      <c r="O485" s="2"/>
      <c r="P485" s="2"/>
      <c r="Q485" s="2"/>
      <c r="R485" s="2"/>
      <c r="S485" s="2"/>
      <c r="T485" s="2"/>
      <c r="U485" s="2"/>
      <c r="V485" s="2"/>
      <c r="W485" s="2"/>
      <c r="X485" s="2"/>
      <c r="Y485" s="2"/>
      <c r="Z485" s="2"/>
    </row>
    <row r="486" spans="1:26" ht="12.75" customHeight="1" x14ac:dyDescent="0.2">
      <c r="A486" s="258"/>
      <c r="B486" s="258"/>
      <c r="C486" s="258"/>
      <c r="D486" s="259"/>
      <c r="E486" s="259"/>
      <c r="F486" s="258"/>
      <c r="G486" s="258"/>
      <c r="H486" s="258"/>
      <c r="I486" s="258"/>
      <c r="J486" s="2"/>
      <c r="K486" s="2"/>
      <c r="L486" s="2"/>
      <c r="M486" s="2"/>
      <c r="N486" s="2"/>
      <c r="O486" s="2"/>
      <c r="P486" s="2"/>
      <c r="Q486" s="2"/>
      <c r="R486" s="2"/>
      <c r="S486" s="2"/>
      <c r="T486" s="2"/>
      <c r="U486" s="2"/>
      <c r="V486" s="2"/>
      <c r="W486" s="2"/>
      <c r="X486" s="2"/>
      <c r="Y486" s="2"/>
      <c r="Z486" s="2"/>
    </row>
    <row r="487" spans="1:26" ht="12.75" customHeight="1" x14ac:dyDescent="0.2">
      <c r="A487" s="258"/>
      <c r="B487" s="258"/>
      <c r="C487" s="258"/>
      <c r="D487" s="259"/>
      <c r="E487" s="259"/>
      <c r="F487" s="258"/>
      <c r="G487" s="258"/>
      <c r="H487" s="258"/>
      <c r="I487" s="258"/>
      <c r="J487" s="2"/>
      <c r="K487" s="2"/>
      <c r="L487" s="2"/>
      <c r="M487" s="2"/>
      <c r="N487" s="2"/>
      <c r="O487" s="2"/>
      <c r="P487" s="2"/>
      <c r="Q487" s="2"/>
      <c r="R487" s="2"/>
      <c r="S487" s="2"/>
      <c r="T487" s="2"/>
      <c r="U487" s="2"/>
      <c r="V487" s="2"/>
      <c r="W487" s="2"/>
      <c r="X487" s="2"/>
      <c r="Y487" s="2"/>
      <c r="Z487" s="2"/>
    </row>
    <row r="488" spans="1:26" ht="12.75" customHeight="1" x14ac:dyDescent="0.2">
      <c r="A488" s="258"/>
      <c r="B488" s="258"/>
      <c r="C488" s="258"/>
      <c r="D488" s="259"/>
      <c r="E488" s="259"/>
      <c r="F488" s="258"/>
      <c r="G488" s="258"/>
      <c r="H488" s="258"/>
      <c r="I488" s="258"/>
      <c r="J488" s="2"/>
      <c r="K488" s="2"/>
      <c r="L488" s="2"/>
      <c r="M488" s="2"/>
      <c r="N488" s="2"/>
      <c r="O488" s="2"/>
      <c r="P488" s="2"/>
      <c r="Q488" s="2"/>
      <c r="R488" s="2"/>
      <c r="S488" s="2"/>
      <c r="T488" s="2"/>
      <c r="U488" s="2"/>
      <c r="V488" s="2"/>
      <c r="W488" s="2"/>
      <c r="X488" s="2"/>
      <c r="Y488" s="2"/>
      <c r="Z488" s="2"/>
    </row>
    <row r="489" spans="1:26" ht="12.75" customHeight="1" x14ac:dyDescent="0.2">
      <c r="A489" s="258"/>
      <c r="B489" s="258"/>
      <c r="C489" s="258"/>
      <c r="D489" s="259"/>
      <c r="E489" s="259"/>
      <c r="F489" s="258"/>
      <c r="G489" s="258"/>
      <c r="H489" s="258"/>
      <c r="I489" s="258"/>
      <c r="J489" s="2"/>
      <c r="K489" s="2"/>
      <c r="L489" s="2"/>
      <c r="M489" s="2"/>
      <c r="N489" s="2"/>
      <c r="O489" s="2"/>
      <c r="P489" s="2"/>
      <c r="Q489" s="2"/>
      <c r="R489" s="2"/>
      <c r="S489" s="2"/>
      <c r="T489" s="2"/>
      <c r="U489" s="2"/>
      <c r="V489" s="2"/>
      <c r="W489" s="2"/>
      <c r="X489" s="2"/>
      <c r="Y489" s="2"/>
      <c r="Z489" s="2"/>
    </row>
    <row r="490" spans="1:26" ht="12.75" customHeight="1" x14ac:dyDescent="0.2">
      <c r="A490" s="258"/>
      <c r="B490" s="258"/>
      <c r="C490" s="258"/>
      <c r="D490" s="259"/>
      <c r="E490" s="259"/>
      <c r="F490" s="258"/>
      <c r="G490" s="258"/>
      <c r="H490" s="258"/>
      <c r="I490" s="258"/>
      <c r="J490" s="2"/>
      <c r="K490" s="2"/>
      <c r="L490" s="2"/>
      <c r="M490" s="2"/>
      <c r="N490" s="2"/>
      <c r="O490" s="2"/>
      <c r="P490" s="2"/>
      <c r="Q490" s="2"/>
      <c r="R490" s="2"/>
      <c r="S490" s="2"/>
      <c r="T490" s="2"/>
      <c r="U490" s="2"/>
      <c r="V490" s="2"/>
      <c r="W490" s="2"/>
      <c r="X490" s="2"/>
      <c r="Y490" s="2"/>
      <c r="Z490" s="2"/>
    </row>
    <row r="491" spans="1:26" ht="12.75" customHeight="1" x14ac:dyDescent="0.2">
      <c r="A491" s="258"/>
      <c r="B491" s="258"/>
      <c r="C491" s="258"/>
      <c r="D491" s="259"/>
      <c r="E491" s="259"/>
      <c r="F491" s="258"/>
      <c r="G491" s="258"/>
      <c r="H491" s="258"/>
      <c r="I491" s="258"/>
      <c r="J491" s="2"/>
      <c r="K491" s="2"/>
      <c r="L491" s="2"/>
      <c r="M491" s="2"/>
      <c r="N491" s="2"/>
      <c r="O491" s="2"/>
      <c r="P491" s="2"/>
      <c r="Q491" s="2"/>
      <c r="R491" s="2"/>
      <c r="S491" s="2"/>
      <c r="T491" s="2"/>
      <c r="U491" s="2"/>
      <c r="V491" s="2"/>
      <c r="W491" s="2"/>
      <c r="X491" s="2"/>
      <c r="Y491" s="2"/>
      <c r="Z491" s="2"/>
    </row>
    <row r="492" spans="1:26" ht="12.75" customHeight="1" x14ac:dyDescent="0.2">
      <c r="A492" s="258"/>
      <c r="B492" s="258"/>
      <c r="C492" s="258"/>
      <c r="D492" s="259"/>
      <c r="E492" s="259"/>
      <c r="F492" s="258"/>
      <c r="G492" s="258"/>
      <c r="H492" s="258"/>
      <c r="I492" s="258"/>
      <c r="J492" s="2"/>
      <c r="K492" s="2"/>
      <c r="L492" s="2"/>
      <c r="M492" s="2"/>
      <c r="N492" s="2"/>
      <c r="O492" s="2"/>
      <c r="P492" s="2"/>
      <c r="Q492" s="2"/>
      <c r="R492" s="2"/>
      <c r="S492" s="2"/>
      <c r="T492" s="2"/>
      <c r="U492" s="2"/>
      <c r="V492" s="2"/>
      <c r="W492" s="2"/>
      <c r="X492" s="2"/>
      <c r="Y492" s="2"/>
      <c r="Z492" s="2"/>
    </row>
    <row r="493" spans="1:26" ht="12.75" customHeight="1" x14ac:dyDescent="0.2">
      <c r="A493" s="258"/>
      <c r="B493" s="258"/>
      <c r="C493" s="258"/>
      <c r="D493" s="259"/>
      <c r="E493" s="259"/>
      <c r="F493" s="258"/>
      <c r="G493" s="258"/>
      <c r="H493" s="258"/>
      <c r="I493" s="258"/>
      <c r="J493" s="2"/>
      <c r="K493" s="2"/>
      <c r="L493" s="2"/>
      <c r="M493" s="2"/>
      <c r="N493" s="2"/>
      <c r="O493" s="2"/>
      <c r="P493" s="2"/>
      <c r="Q493" s="2"/>
      <c r="R493" s="2"/>
      <c r="S493" s="2"/>
      <c r="T493" s="2"/>
      <c r="U493" s="2"/>
      <c r="V493" s="2"/>
      <c r="W493" s="2"/>
      <c r="X493" s="2"/>
      <c r="Y493" s="2"/>
      <c r="Z493" s="2"/>
    </row>
    <row r="494" spans="1:26" ht="12.75" customHeight="1" x14ac:dyDescent="0.2">
      <c r="A494" s="258"/>
      <c r="B494" s="258"/>
      <c r="C494" s="258"/>
      <c r="D494" s="259"/>
      <c r="E494" s="259"/>
      <c r="F494" s="258"/>
      <c r="G494" s="258"/>
      <c r="H494" s="258"/>
      <c r="I494" s="258"/>
      <c r="J494" s="2"/>
      <c r="K494" s="2"/>
      <c r="L494" s="2"/>
      <c r="M494" s="2"/>
      <c r="N494" s="2"/>
      <c r="O494" s="2"/>
      <c r="P494" s="2"/>
      <c r="Q494" s="2"/>
      <c r="R494" s="2"/>
      <c r="S494" s="2"/>
      <c r="T494" s="2"/>
      <c r="U494" s="2"/>
      <c r="V494" s="2"/>
      <c r="W494" s="2"/>
      <c r="X494" s="2"/>
      <c r="Y494" s="2"/>
      <c r="Z494" s="2"/>
    </row>
    <row r="495" spans="1:26" ht="12.75" customHeight="1" x14ac:dyDescent="0.2">
      <c r="A495" s="258"/>
      <c r="B495" s="258"/>
      <c r="C495" s="258"/>
      <c r="D495" s="259"/>
      <c r="E495" s="259"/>
      <c r="F495" s="258"/>
      <c r="G495" s="258"/>
      <c r="H495" s="258"/>
      <c r="I495" s="258"/>
      <c r="J495" s="2"/>
      <c r="K495" s="2"/>
      <c r="L495" s="2"/>
      <c r="M495" s="2"/>
      <c r="N495" s="2"/>
      <c r="O495" s="2"/>
      <c r="P495" s="2"/>
      <c r="Q495" s="2"/>
      <c r="R495" s="2"/>
      <c r="S495" s="2"/>
      <c r="T495" s="2"/>
      <c r="U495" s="2"/>
      <c r="V495" s="2"/>
      <c r="W495" s="2"/>
      <c r="X495" s="2"/>
      <c r="Y495" s="2"/>
      <c r="Z495" s="2"/>
    </row>
    <row r="496" spans="1:26" ht="12.75" customHeight="1" x14ac:dyDescent="0.2">
      <c r="A496" s="258"/>
      <c r="B496" s="258"/>
      <c r="C496" s="258"/>
      <c r="D496" s="259"/>
      <c r="E496" s="259"/>
      <c r="F496" s="258"/>
      <c r="G496" s="258"/>
      <c r="H496" s="258"/>
      <c r="I496" s="258"/>
      <c r="J496" s="2"/>
      <c r="K496" s="2"/>
      <c r="L496" s="2"/>
      <c r="M496" s="2"/>
      <c r="N496" s="2"/>
      <c r="O496" s="2"/>
      <c r="P496" s="2"/>
      <c r="Q496" s="2"/>
      <c r="R496" s="2"/>
      <c r="S496" s="2"/>
      <c r="T496" s="2"/>
      <c r="U496" s="2"/>
      <c r="V496" s="2"/>
      <c r="W496" s="2"/>
      <c r="X496" s="2"/>
      <c r="Y496" s="2"/>
      <c r="Z496" s="2"/>
    </row>
    <row r="497" spans="1:26" ht="12.75" customHeight="1" x14ac:dyDescent="0.2">
      <c r="A497" s="258"/>
      <c r="B497" s="258"/>
      <c r="C497" s="258"/>
      <c r="D497" s="259"/>
      <c r="E497" s="259"/>
      <c r="F497" s="258"/>
      <c r="G497" s="258"/>
      <c r="H497" s="258"/>
      <c r="I497" s="258"/>
      <c r="J497" s="2"/>
      <c r="K497" s="2"/>
      <c r="L497" s="2"/>
      <c r="M497" s="2"/>
      <c r="N497" s="2"/>
      <c r="O497" s="2"/>
      <c r="P497" s="2"/>
      <c r="Q497" s="2"/>
      <c r="R497" s="2"/>
      <c r="S497" s="2"/>
      <c r="T497" s="2"/>
      <c r="U497" s="2"/>
      <c r="V497" s="2"/>
      <c r="W497" s="2"/>
      <c r="X497" s="2"/>
      <c r="Y497" s="2"/>
      <c r="Z497" s="2"/>
    </row>
    <row r="498" spans="1:26" ht="12.75" customHeight="1" x14ac:dyDescent="0.2">
      <c r="A498" s="258"/>
      <c r="B498" s="258"/>
      <c r="C498" s="258"/>
      <c r="D498" s="259"/>
      <c r="E498" s="259"/>
      <c r="F498" s="258"/>
      <c r="G498" s="258"/>
      <c r="H498" s="258"/>
      <c r="I498" s="258"/>
      <c r="J498" s="2"/>
      <c r="K498" s="2"/>
      <c r="L498" s="2"/>
      <c r="M498" s="2"/>
      <c r="N498" s="2"/>
      <c r="O498" s="2"/>
      <c r="P498" s="2"/>
      <c r="Q498" s="2"/>
      <c r="R498" s="2"/>
      <c r="S498" s="2"/>
      <c r="T498" s="2"/>
      <c r="U498" s="2"/>
      <c r="V498" s="2"/>
      <c r="W498" s="2"/>
      <c r="X498" s="2"/>
      <c r="Y498" s="2"/>
      <c r="Z498" s="2"/>
    </row>
    <row r="499" spans="1:26" ht="12.75" customHeight="1" x14ac:dyDescent="0.2">
      <c r="A499" s="258"/>
      <c r="B499" s="258"/>
      <c r="C499" s="258"/>
      <c r="D499" s="259"/>
      <c r="E499" s="259"/>
      <c r="F499" s="258"/>
      <c r="G499" s="258"/>
      <c r="H499" s="258"/>
      <c r="I499" s="258"/>
      <c r="J499" s="2"/>
      <c r="K499" s="2"/>
      <c r="L499" s="2"/>
      <c r="M499" s="2"/>
      <c r="N499" s="2"/>
      <c r="O499" s="2"/>
      <c r="P499" s="2"/>
      <c r="Q499" s="2"/>
      <c r="R499" s="2"/>
      <c r="S499" s="2"/>
      <c r="T499" s="2"/>
      <c r="U499" s="2"/>
      <c r="V499" s="2"/>
      <c r="W499" s="2"/>
      <c r="X499" s="2"/>
      <c r="Y499" s="2"/>
      <c r="Z499" s="2"/>
    </row>
    <row r="500" spans="1:26" ht="12.75" customHeight="1" x14ac:dyDescent="0.2">
      <c r="A500" s="258"/>
      <c r="B500" s="258"/>
      <c r="C500" s="258"/>
      <c r="D500" s="259"/>
      <c r="E500" s="259"/>
      <c r="F500" s="258"/>
      <c r="G500" s="258"/>
      <c r="H500" s="258"/>
      <c r="I500" s="258"/>
      <c r="J500" s="2"/>
      <c r="K500" s="2"/>
      <c r="L500" s="2"/>
      <c r="M500" s="2"/>
      <c r="N500" s="2"/>
      <c r="O500" s="2"/>
      <c r="P500" s="2"/>
      <c r="Q500" s="2"/>
      <c r="R500" s="2"/>
      <c r="S500" s="2"/>
      <c r="T500" s="2"/>
      <c r="U500" s="2"/>
      <c r="V500" s="2"/>
      <c r="W500" s="2"/>
      <c r="X500" s="2"/>
      <c r="Y500" s="2"/>
      <c r="Z500" s="2"/>
    </row>
    <row r="501" spans="1:26" ht="12.75" customHeight="1" x14ac:dyDescent="0.2">
      <c r="A501" s="258"/>
      <c r="B501" s="258"/>
      <c r="C501" s="258"/>
      <c r="D501" s="259"/>
      <c r="E501" s="259"/>
      <c r="F501" s="258"/>
      <c r="G501" s="258"/>
      <c r="H501" s="258"/>
      <c r="I501" s="258"/>
      <c r="J501" s="2"/>
      <c r="K501" s="2"/>
      <c r="L501" s="2"/>
      <c r="M501" s="2"/>
      <c r="N501" s="2"/>
      <c r="O501" s="2"/>
      <c r="P501" s="2"/>
      <c r="Q501" s="2"/>
      <c r="R501" s="2"/>
      <c r="S501" s="2"/>
      <c r="T501" s="2"/>
      <c r="U501" s="2"/>
      <c r="V501" s="2"/>
      <c r="W501" s="2"/>
      <c r="X501" s="2"/>
      <c r="Y501" s="2"/>
      <c r="Z501" s="2"/>
    </row>
    <row r="502" spans="1:26" ht="12.75" customHeight="1" x14ac:dyDescent="0.2">
      <c r="A502" s="258"/>
      <c r="B502" s="258"/>
      <c r="C502" s="258"/>
      <c r="D502" s="259"/>
      <c r="E502" s="259"/>
      <c r="F502" s="258"/>
      <c r="G502" s="258"/>
      <c r="H502" s="258"/>
      <c r="I502" s="258"/>
      <c r="J502" s="2"/>
      <c r="K502" s="2"/>
      <c r="L502" s="2"/>
      <c r="M502" s="2"/>
      <c r="N502" s="2"/>
      <c r="O502" s="2"/>
      <c r="P502" s="2"/>
      <c r="Q502" s="2"/>
      <c r="R502" s="2"/>
      <c r="S502" s="2"/>
      <c r="T502" s="2"/>
      <c r="U502" s="2"/>
      <c r="V502" s="2"/>
      <c r="W502" s="2"/>
      <c r="X502" s="2"/>
      <c r="Y502" s="2"/>
      <c r="Z502" s="2"/>
    </row>
    <row r="503" spans="1:26" ht="12.75" customHeight="1" x14ac:dyDescent="0.2">
      <c r="A503" s="258"/>
      <c r="B503" s="258"/>
      <c r="C503" s="258"/>
      <c r="D503" s="259"/>
      <c r="E503" s="259"/>
      <c r="F503" s="258"/>
      <c r="G503" s="258"/>
      <c r="H503" s="258"/>
      <c r="I503" s="258"/>
      <c r="J503" s="2"/>
      <c r="K503" s="2"/>
      <c r="L503" s="2"/>
      <c r="M503" s="2"/>
      <c r="N503" s="2"/>
      <c r="O503" s="2"/>
      <c r="P503" s="2"/>
      <c r="Q503" s="2"/>
      <c r="R503" s="2"/>
      <c r="S503" s="2"/>
      <c r="T503" s="2"/>
      <c r="U503" s="2"/>
      <c r="V503" s="2"/>
      <c r="W503" s="2"/>
      <c r="X503" s="2"/>
      <c r="Y503" s="2"/>
      <c r="Z503" s="2"/>
    </row>
    <row r="504" spans="1:26" ht="12.75" customHeight="1" x14ac:dyDescent="0.2">
      <c r="A504" s="258"/>
      <c r="B504" s="258"/>
      <c r="C504" s="258"/>
      <c r="D504" s="259"/>
      <c r="E504" s="259"/>
      <c r="F504" s="258"/>
      <c r="G504" s="258"/>
      <c r="H504" s="258"/>
      <c r="I504" s="258"/>
      <c r="J504" s="2"/>
      <c r="K504" s="2"/>
      <c r="L504" s="2"/>
      <c r="M504" s="2"/>
      <c r="N504" s="2"/>
      <c r="O504" s="2"/>
      <c r="P504" s="2"/>
      <c r="Q504" s="2"/>
      <c r="R504" s="2"/>
      <c r="S504" s="2"/>
      <c r="T504" s="2"/>
      <c r="U504" s="2"/>
      <c r="V504" s="2"/>
      <c r="W504" s="2"/>
      <c r="X504" s="2"/>
      <c r="Y504" s="2"/>
      <c r="Z504" s="2"/>
    </row>
    <row r="505" spans="1:26" ht="12.75" customHeight="1" x14ac:dyDescent="0.2">
      <c r="A505" s="258"/>
      <c r="B505" s="258"/>
      <c r="C505" s="258"/>
      <c r="D505" s="259"/>
      <c r="E505" s="259"/>
      <c r="F505" s="258"/>
      <c r="G505" s="258"/>
      <c r="H505" s="258"/>
      <c r="I505" s="258"/>
      <c r="J505" s="2"/>
      <c r="K505" s="2"/>
      <c r="L505" s="2"/>
      <c r="M505" s="2"/>
      <c r="N505" s="2"/>
      <c r="O505" s="2"/>
      <c r="P505" s="2"/>
      <c r="Q505" s="2"/>
      <c r="R505" s="2"/>
      <c r="S505" s="2"/>
      <c r="T505" s="2"/>
      <c r="U505" s="2"/>
      <c r="V505" s="2"/>
      <c r="W505" s="2"/>
      <c r="X505" s="2"/>
      <c r="Y505" s="2"/>
      <c r="Z505" s="2"/>
    </row>
    <row r="506" spans="1:26" ht="12.75" customHeight="1" x14ac:dyDescent="0.2">
      <c r="A506" s="258"/>
      <c r="B506" s="258"/>
      <c r="C506" s="258"/>
      <c r="D506" s="259"/>
      <c r="E506" s="259"/>
      <c r="F506" s="258"/>
      <c r="G506" s="258"/>
      <c r="H506" s="258"/>
      <c r="I506" s="258"/>
      <c r="J506" s="2"/>
      <c r="K506" s="2"/>
      <c r="L506" s="2"/>
      <c r="M506" s="2"/>
      <c r="N506" s="2"/>
      <c r="O506" s="2"/>
      <c r="P506" s="2"/>
      <c r="Q506" s="2"/>
      <c r="R506" s="2"/>
      <c r="S506" s="2"/>
      <c r="T506" s="2"/>
      <c r="U506" s="2"/>
      <c r="V506" s="2"/>
      <c r="W506" s="2"/>
      <c r="X506" s="2"/>
      <c r="Y506" s="2"/>
      <c r="Z506" s="2"/>
    </row>
    <row r="507" spans="1:26" ht="12.75" customHeight="1" x14ac:dyDescent="0.2">
      <c r="A507" s="258"/>
      <c r="B507" s="258"/>
      <c r="C507" s="258"/>
      <c r="D507" s="259"/>
      <c r="E507" s="259"/>
      <c r="F507" s="258"/>
      <c r="G507" s="258"/>
      <c r="H507" s="258"/>
      <c r="I507" s="258"/>
      <c r="J507" s="2"/>
      <c r="K507" s="2"/>
      <c r="L507" s="2"/>
      <c r="M507" s="2"/>
      <c r="N507" s="2"/>
      <c r="O507" s="2"/>
      <c r="P507" s="2"/>
      <c r="Q507" s="2"/>
      <c r="R507" s="2"/>
      <c r="S507" s="2"/>
      <c r="T507" s="2"/>
      <c r="U507" s="2"/>
      <c r="V507" s="2"/>
      <c r="W507" s="2"/>
      <c r="X507" s="2"/>
      <c r="Y507" s="2"/>
      <c r="Z507" s="2"/>
    </row>
    <row r="508" spans="1:26" ht="12.75" customHeight="1" x14ac:dyDescent="0.2">
      <c r="A508" s="258"/>
      <c r="B508" s="258"/>
      <c r="C508" s="258"/>
      <c r="D508" s="259"/>
      <c r="E508" s="259"/>
      <c r="F508" s="258"/>
      <c r="G508" s="258"/>
      <c r="H508" s="258"/>
      <c r="I508" s="258"/>
      <c r="J508" s="2"/>
      <c r="K508" s="2"/>
      <c r="L508" s="2"/>
      <c r="M508" s="2"/>
      <c r="N508" s="2"/>
      <c r="O508" s="2"/>
      <c r="P508" s="2"/>
      <c r="Q508" s="2"/>
      <c r="R508" s="2"/>
      <c r="S508" s="2"/>
      <c r="T508" s="2"/>
      <c r="U508" s="2"/>
      <c r="V508" s="2"/>
      <c r="W508" s="2"/>
      <c r="X508" s="2"/>
      <c r="Y508" s="2"/>
      <c r="Z508" s="2"/>
    </row>
    <row r="509" spans="1:26" ht="12.75" customHeight="1" x14ac:dyDescent="0.2">
      <c r="A509" s="258"/>
      <c r="B509" s="258"/>
      <c r="C509" s="258"/>
      <c r="D509" s="259"/>
      <c r="E509" s="259"/>
      <c r="F509" s="258"/>
      <c r="G509" s="258"/>
      <c r="H509" s="258"/>
      <c r="I509" s="258"/>
      <c r="J509" s="2"/>
      <c r="K509" s="2"/>
      <c r="L509" s="2"/>
      <c r="M509" s="2"/>
      <c r="N509" s="2"/>
      <c r="O509" s="2"/>
      <c r="P509" s="2"/>
      <c r="Q509" s="2"/>
      <c r="R509" s="2"/>
      <c r="S509" s="2"/>
      <c r="T509" s="2"/>
      <c r="U509" s="2"/>
      <c r="V509" s="2"/>
      <c r="W509" s="2"/>
      <c r="X509" s="2"/>
      <c r="Y509" s="2"/>
      <c r="Z509" s="2"/>
    </row>
    <row r="510" spans="1:26" ht="12.75" hidden="1" customHeight="1" x14ac:dyDescent="0.2">
      <c r="A510" s="258"/>
      <c r="B510" s="258"/>
      <c r="C510" s="258"/>
      <c r="D510" s="259"/>
      <c r="E510" s="259"/>
      <c r="F510" s="260" t="s">
        <v>417</v>
      </c>
      <c r="G510" s="258"/>
      <c r="H510" s="258"/>
      <c r="I510" s="258"/>
      <c r="J510" s="2"/>
      <c r="K510" s="2"/>
      <c r="L510" s="2"/>
      <c r="M510" s="2"/>
      <c r="N510" s="2"/>
      <c r="O510" s="2"/>
      <c r="P510" s="2"/>
      <c r="Q510" s="2"/>
      <c r="R510" s="2"/>
      <c r="S510" s="2"/>
      <c r="T510" s="2"/>
      <c r="U510" s="2"/>
      <c r="V510" s="2"/>
      <c r="W510" s="2"/>
      <c r="X510" s="2"/>
      <c r="Y510" s="2"/>
      <c r="Z510" s="2"/>
    </row>
    <row r="511" spans="1:26" ht="12.75" hidden="1" customHeight="1" x14ac:dyDescent="0.2">
      <c r="A511" s="258"/>
      <c r="B511" s="258"/>
      <c r="C511" s="258"/>
      <c r="D511" s="259"/>
      <c r="E511" s="259"/>
      <c r="F511" s="260" t="s">
        <v>403</v>
      </c>
      <c r="G511" s="258"/>
      <c r="H511" s="258"/>
      <c r="I511" s="258"/>
      <c r="J511" s="2"/>
      <c r="K511" s="2"/>
      <c r="L511" s="2"/>
      <c r="M511" s="2"/>
      <c r="N511" s="2"/>
      <c r="O511" s="2"/>
      <c r="P511" s="2"/>
      <c r="Q511" s="2"/>
      <c r="R511" s="2"/>
      <c r="S511" s="2"/>
      <c r="T511" s="2"/>
      <c r="U511" s="2"/>
      <c r="V511" s="2"/>
      <c r="W511" s="2"/>
      <c r="X511" s="2"/>
      <c r="Y511" s="2"/>
      <c r="Z511" s="2"/>
    </row>
    <row r="512" spans="1:26" ht="12.75" hidden="1" customHeight="1" x14ac:dyDescent="0.2">
      <c r="A512" s="258"/>
      <c r="B512" s="258"/>
      <c r="C512" s="258"/>
      <c r="D512" s="259"/>
      <c r="E512" s="259"/>
      <c r="F512" s="260" t="s">
        <v>405</v>
      </c>
      <c r="G512" s="258"/>
      <c r="H512" s="258"/>
      <c r="I512" s="258"/>
      <c r="J512" s="2"/>
      <c r="K512" s="2"/>
      <c r="L512" s="2"/>
      <c r="M512" s="2"/>
      <c r="N512" s="2"/>
      <c r="O512" s="2"/>
      <c r="P512" s="2"/>
      <c r="Q512" s="2"/>
      <c r="R512" s="2"/>
      <c r="S512" s="2"/>
      <c r="T512" s="2"/>
      <c r="U512" s="2"/>
      <c r="V512" s="2"/>
      <c r="W512" s="2"/>
      <c r="X512" s="2"/>
      <c r="Y512" s="2"/>
      <c r="Z512" s="2"/>
    </row>
    <row r="513" spans="1:26" ht="12.75" hidden="1" customHeight="1" x14ac:dyDescent="0.2">
      <c r="A513" s="258"/>
      <c r="B513" s="258"/>
      <c r="C513" s="258"/>
      <c r="D513" s="259"/>
      <c r="E513" s="259"/>
      <c r="F513" s="260" t="s">
        <v>421</v>
      </c>
      <c r="G513" s="258"/>
      <c r="H513" s="258"/>
      <c r="I513" s="258"/>
      <c r="J513" s="2"/>
      <c r="K513" s="2"/>
      <c r="L513" s="2"/>
      <c r="M513" s="2"/>
      <c r="N513" s="2"/>
      <c r="O513" s="2"/>
      <c r="P513" s="2"/>
      <c r="Q513" s="2"/>
      <c r="R513" s="2"/>
      <c r="S513" s="2"/>
      <c r="T513" s="2"/>
      <c r="U513" s="2"/>
      <c r="V513" s="2"/>
      <c r="W513" s="2"/>
      <c r="X513" s="2"/>
      <c r="Y513" s="2"/>
      <c r="Z513" s="2"/>
    </row>
    <row r="514" spans="1:26" ht="12.75" hidden="1" customHeight="1" x14ac:dyDescent="0.2">
      <c r="A514" s="258"/>
      <c r="B514" s="258"/>
      <c r="C514" s="258"/>
      <c r="D514" s="259"/>
      <c r="E514" s="259"/>
      <c r="F514" s="260" t="s">
        <v>407</v>
      </c>
      <c r="G514" s="258"/>
      <c r="H514" s="258"/>
      <c r="I514" s="258"/>
      <c r="J514" s="2"/>
      <c r="K514" s="2"/>
      <c r="L514" s="2"/>
      <c r="M514" s="2"/>
      <c r="N514" s="2"/>
      <c r="O514" s="2"/>
      <c r="P514" s="2"/>
      <c r="Q514" s="2"/>
      <c r="R514" s="2"/>
      <c r="S514" s="2"/>
      <c r="T514" s="2"/>
      <c r="U514" s="2"/>
      <c r="V514" s="2"/>
      <c r="W514" s="2"/>
      <c r="X514" s="2"/>
      <c r="Y514" s="2"/>
      <c r="Z514" s="2"/>
    </row>
    <row r="515" spans="1:26" ht="12.75" hidden="1" customHeight="1" x14ac:dyDescent="0.2">
      <c r="A515" s="258"/>
      <c r="B515" s="258"/>
      <c r="C515" s="258"/>
      <c r="D515" s="259"/>
      <c r="E515" s="259"/>
      <c r="F515" s="260" t="s">
        <v>419</v>
      </c>
      <c r="G515" s="258"/>
      <c r="H515" s="258"/>
      <c r="I515" s="258"/>
      <c r="J515" s="2"/>
      <c r="K515" s="2"/>
      <c r="L515" s="2"/>
      <c r="M515" s="2"/>
      <c r="N515" s="2"/>
      <c r="O515" s="2"/>
      <c r="P515" s="2"/>
      <c r="Q515" s="2"/>
      <c r="R515" s="2"/>
      <c r="S515" s="2"/>
      <c r="T515" s="2"/>
      <c r="U515" s="2"/>
      <c r="V515" s="2"/>
      <c r="W515" s="2"/>
      <c r="X515" s="2"/>
      <c r="Y515" s="2"/>
      <c r="Z515" s="2"/>
    </row>
    <row r="516" spans="1:26" ht="12.75" hidden="1" customHeight="1" x14ac:dyDescent="0.2">
      <c r="A516" s="258"/>
      <c r="B516" s="258"/>
      <c r="C516" s="258"/>
      <c r="D516" s="259"/>
      <c r="E516" s="259"/>
      <c r="F516" s="260" t="s">
        <v>409</v>
      </c>
      <c r="G516" s="258"/>
      <c r="H516" s="258"/>
      <c r="I516" s="258"/>
      <c r="J516" s="2"/>
      <c r="K516" s="2"/>
      <c r="L516" s="2"/>
      <c r="M516" s="2"/>
      <c r="N516" s="2"/>
      <c r="O516" s="2"/>
      <c r="P516" s="2"/>
      <c r="Q516" s="2"/>
      <c r="R516" s="2"/>
      <c r="S516" s="2"/>
      <c r="T516" s="2"/>
      <c r="U516" s="2"/>
      <c r="V516" s="2"/>
      <c r="W516" s="2"/>
      <c r="X516" s="2"/>
      <c r="Y516" s="2"/>
      <c r="Z516" s="2"/>
    </row>
    <row r="517" spans="1:26" ht="12.75" hidden="1" customHeight="1" x14ac:dyDescent="0.2">
      <c r="A517" s="258"/>
      <c r="B517" s="258"/>
      <c r="C517" s="258"/>
      <c r="D517" s="259"/>
      <c r="E517" s="259"/>
      <c r="F517" s="260" t="s">
        <v>401</v>
      </c>
      <c r="G517" s="258"/>
      <c r="H517" s="258"/>
      <c r="I517" s="258"/>
      <c r="J517" s="2"/>
      <c r="K517" s="2"/>
      <c r="L517" s="2"/>
      <c r="M517" s="2"/>
      <c r="N517" s="2"/>
      <c r="O517" s="2"/>
      <c r="P517" s="2"/>
      <c r="Q517" s="2"/>
      <c r="R517" s="2"/>
      <c r="S517" s="2"/>
      <c r="T517" s="2"/>
      <c r="U517" s="2"/>
      <c r="V517" s="2"/>
      <c r="W517" s="2"/>
      <c r="X517" s="2"/>
      <c r="Y517" s="2"/>
      <c r="Z517" s="2"/>
    </row>
    <row r="518" spans="1:26" ht="12.75" hidden="1" customHeight="1" x14ac:dyDescent="0.2">
      <c r="A518" s="258"/>
      <c r="B518" s="258"/>
      <c r="C518" s="258"/>
      <c r="D518" s="259"/>
      <c r="E518" s="259"/>
      <c r="F518" s="260" t="s">
        <v>423</v>
      </c>
      <c r="G518" s="258"/>
      <c r="H518" s="258"/>
      <c r="I518" s="258"/>
      <c r="J518" s="2"/>
      <c r="K518" s="2"/>
      <c r="L518" s="2"/>
      <c r="M518" s="2"/>
      <c r="N518" s="2"/>
      <c r="O518" s="2"/>
      <c r="P518" s="2"/>
      <c r="Q518" s="2"/>
      <c r="R518" s="2"/>
      <c r="S518" s="2"/>
      <c r="T518" s="2"/>
      <c r="U518" s="2"/>
      <c r="V518" s="2"/>
      <c r="W518" s="2"/>
      <c r="X518" s="2"/>
      <c r="Y518" s="2"/>
      <c r="Z518" s="2"/>
    </row>
    <row r="519" spans="1:26" ht="12.75" hidden="1" customHeight="1" x14ac:dyDescent="0.2">
      <c r="A519" s="258"/>
      <c r="B519" s="258"/>
      <c r="C519" s="258"/>
      <c r="D519" s="259"/>
      <c r="E519" s="259"/>
      <c r="F519" s="260" t="s">
        <v>411</v>
      </c>
      <c r="G519" s="258"/>
      <c r="H519" s="258"/>
      <c r="I519" s="258"/>
      <c r="J519" s="2"/>
      <c r="K519" s="2"/>
      <c r="L519" s="2"/>
      <c r="M519" s="2"/>
      <c r="N519" s="2"/>
      <c r="O519" s="2"/>
      <c r="P519" s="2"/>
      <c r="Q519" s="2"/>
      <c r="R519" s="2"/>
      <c r="S519" s="2"/>
      <c r="T519" s="2"/>
      <c r="U519" s="2"/>
      <c r="V519" s="2"/>
      <c r="W519" s="2"/>
      <c r="X519" s="2"/>
      <c r="Y519" s="2"/>
      <c r="Z519" s="2"/>
    </row>
    <row r="520" spans="1:26" ht="12.75" hidden="1" customHeight="1" x14ac:dyDescent="0.2">
      <c r="A520" s="258"/>
      <c r="B520" s="258"/>
      <c r="C520" s="258"/>
      <c r="D520" s="259"/>
      <c r="E520" s="259"/>
      <c r="F520" s="260" t="s">
        <v>413</v>
      </c>
      <c r="G520" s="258"/>
      <c r="H520" s="258"/>
      <c r="I520" s="258"/>
      <c r="J520" s="2"/>
      <c r="K520" s="2"/>
      <c r="L520" s="2"/>
      <c r="M520" s="2"/>
      <c r="N520" s="2"/>
      <c r="O520" s="2"/>
      <c r="P520" s="2"/>
      <c r="Q520" s="2"/>
      <c r="R520" s="2"/>
      <c r="S520" s="2"/>
      <c r="T520" s="2"/>
      <c r="U520" s="2"/>
      <c r="V520" s="2"/>
      <c r="W520" s="2"/>
      <c r="X520" s="2"/>
      <c r="Y520" s="2"/>
      <c r="Z520" s="2"/>
    </row>
    <row r="521" spans="1:26" ht="12.75" hidden="1" customHeight="1" x14ac:dyDescent="0.2">
      <c r="A521" s="258"/>
      <c r="B521" s="258"/>
      <c r="C521" s="258"/>
      <c r="D521" s="259"/>
      <c r="E521" s="259"/>
      <c r="F521" s="260" t="s">
        <v>427</v>
      </c>
      <c r="G521" s="258"/>
      <c r="H521" s="258"/>
      <c r="I521" s="258"/>
      <c r="J521" s="2"/>
      <c r="K521" s="2"/>
      <c r="L521" s="2"/>
      <c r="M521" s="2"/>
      <c r="N521" s="2"/>
      <c r="O521" s="2"/>
      <c r="P521" s="2"/>
      <c r="Q521" s="2"/>
      <c r="R521" s="2"/>
      <c r="S521" s="2"/>
      <c r="T521" s="2"/>
      <c r="U521" s="2"/>
      <c r="V521" s="2"/>
      <c r="W521" s="2"/>
      <c r="X521" s="2"/>
      <c r="Y521" s="2"/>
      <c r="Z521" s="2"/>
    </row>
    <row r="522" spans="1:26" ht="12.75" hidden="1" customHeight="1" x14ac:dyDescent="0.2">
      <c r="A522" s="258"/>
      <c r="B522" s="258"/>
      <c r="C522" s="258"/>
      <c r="D522" s="259"/>
      <c r="E522" s="259"/>
      <c r="F522" s="260" t="s">
        <v>415</v>
      </c>
      <c r="G522" s="258"/>
      <c r="H522" s="258"/>
      <c r="I522" s="258"/>
      <c r="J522" s="2"/>
      <c r="K522" s="2"/>
      <c r="L522" s="2"/>
      <c r="M522" s="2"/>
      <c r="N522" s="2"/>
      <c r="O522" s="2"/>
      <c r="P522" s="2"/>
      <c r="Q522" s="2"/>
      <c r="R522" s="2"/>
      <c r="S522" s="2"/>
      <c r="T522" s="2"/>
      <c r="U522" s="2"/>
      <c r="V522" s="2"/>
      <c r="W522" s="2"/>
      <c r="X522" s="2"/>
      <c r="Y522" s="2"/>
      <c r="Z522" s="2"/>
    </row>
    <row r="523" spans="1:26" ht="12.75" hidden="1" customHeight="1" x14ac:dyDescent="0.2">
      <c r="A523" s="258"/>
      <c r="B523" s="258"/>
      <c r="C523" s="258"/>
      <c r="D523" s="259"/>
      <c r="E523" s="259"/>
      <c r="F523" s="258"/>
      <c r="G523" s="258"/>
      <c r="H523" s="258"/>
      <c r="I523" s="258"/>
      <c r="J523" s="2"/>
      <c r="K523" s="2"/>
      <c r="L523" s="2"/>
      <c r="M523" s="2"/>
      <c r="N523" s="2"/>
      <c r="O523" s="2"/>
      <c r="P523" s="2"/>
      <c r="Q523" s="2"/>
      <c r="R523" s="2"/>
      <c r="S523" s="2"/>
      <c r="T523" s="2"/>
      <c r="U523" s="2"/>
      <c r="V523" s="2"/>
      <c r="W523" s="2"/>
      <c r="X523" s="2"/>
      <c r="Y523" s="2"/>
      <c r="Z523" s="2"/>
    </row>
    <row r="524" spans="1:26" ht="12.75" hidden="1" customHeight="1" x14ac:dyDescent="0.2">
      <c r="A524" s="258"/>
      <c r="B524" s="258"/>
      <c r="C524" s="258"/>
      <c r="D524" s="259"/>
      <c r="E524" s="259"/>
      <c r="F524" s="258"/>
      <c r="G524" s="258"/>
      <c r="H524" s="258"/>
      <c r="I524" s="258"/>
      <c r="J524" s="2"/>
      <c r="K524" s="2"/>
      <c r="L524" s="2"/>
      <c r="M524" s="2"/>
      <c r="N524" s="2"/>
      <c r="O524" s="2"/>
      <c r="P524" s="2"/>
      <c r="Q524" s="2"/>
      <c r="R524" s="2"/>
      <c r="S524" s="2"/>
      <c r="T524" s="2"/>
      <c r="U524" s="2"/>
      <c r="V524" s="2"/>
      <c r="W524" s="2"/>
      <c r="X524" s="2"/>
      <c r="Y524" s="2"/>
      <c r="Z524" s="2"/>
    </row>
    <row r="525" spans="1:26" ht="12.75" customHeight="1" x14ac:dyDescent="0.2">
      <c r="A525" s="258"/>
      <c r="B525" s="258"/>
      <c r="C525" s="258"/>
      <c r="D525" s="259"/>
      <c r="E525" s="259"/>
      <c r="F525" s="258"/>
      <c r="G525" s="258"/>
      <c r="H525" s="258"/>
      <c r="I525" s="258"/>
      <c r="J525" s="2"/>
      <c r="K525" s="2"/>
      <c r="L525" s="2"/>
      <c r="M525" s="2"/>
      <c r="N525" s="2"/>
      <c r="O525" s="2"/>
      <c r="P525" s="2"/>
      <c r="Q525" s="2"/>
      <c r="R525" s="2"/>
      <c r="S525" s="2"/>
      <c r="T525" s="2"/>
      <c r="U525" s="2"/>
      <c r="V525" s="2"/>
      <c r="W525" s="2"/>
      <c r="X525" s="2"/>
      <c r="Y525" s="2"/>
      <c r="Z525" s="2"/>
    </row>
    <row r="526" spans="1:26" ht="12.75" customHeight="1" x14ac:dyDescent="0.2">
      <c r="A526" s="258"/>
      <c r="B526" s="258"/>
      <c r="C526" s="258"/>
      <c r="D526" s="259"/>
      <c r="E526" s="259"/>
      <c r="F526" s="258"/>
      <c r="G526" s="258"/>
      <c r="H526" s="258"/>
      <c r="I526" s="258"/>
      <c r="J526" s="2"/>
      <c r="K526" s="2"/>
      <c r="L526" s="2"/>
      <c r="M526" s="2"/>
      <c r="N526" s="2"/>
      <c r="O526" s="2"/>
      <c r="P526" s="2"/>
      <c r="Q526" s="2"/>
      <c r="R526" s="2"/>
      <c r="S526" s="2"/>
      <c r="T526" s="2"/>
      <c r="U526" s="2"/>
      <c r="V526" s="2"/>
      <c r="W526" s="2"/>
      <c r="X526" s="2"/>
      <c r="Y526" s="2"/>
      <c r="Z526" s="2"/>
    </row>
    <row r="527" spans="1:26" ht="12.75" customHeight="1" x14ac:dyDescent="0.2">
      <c r="A527" s="258"/>
      <c r="B527" s="258"/>
      <c r="C527" s="258"/>
      <c r="D527" s="259"/>
      <c r="E527" s="259"/>
      <c r="F527" s="258"/>
      <c r="G527" s="258"/>
      <c r="H527" s="258"/>
      <c r="I527" s="258"/>
      <c r="J527" s="2"/>
      <c r="K527" s="2"/>
      <c r="L527" s="2"/>
      <c r="M527" s="2"/>
      <c r="N527" s="2"/>
      <c r="O527" s="2"/>
      <c r="P527" s="2"/>
      <c r="Q527" s="2"/>
      <c r="R527" s="2"/>
      <c r="S527" s="2"/>
      <c r="T527" s="2"/>
      <c r="U527" s="2"/>
      <c r="V527" s="2"/>
      <c r="W527" s="2"/>
      <c r="X527" s="2"/>
      <c r="Y527" s="2"/>
      <c r="Z527" s="2"/>
    </row>
    <row r="528" spans="1:26" ht="12.75" customHeight="1" x14ac:dyDescent="0.2">
      <c r="A528" s="258"/>
      <c r="B528" s="258"/>
      <c r="C528" s="258"/>
      <c r="D528" s="259"/>
      <c r="E528" s="259"/>
      <c r="F528" s="258"/>
      <c r="G528" s="258"/>
      <c r="H528" s="258"/>
      <c r="I528" s="258"/>
      <c r="J528" s="2"/>
      <c r="K528" s="2"/>
      <c r="L528" s="2"/>
      <c r="M528" s="2"/>
      <c r="N528" s="2"/>
      <c r="O528" s="2"/>
      <c r="P528" s="2"/>
      <c r="Q528" s="2"/>
      <c r="R528" s="2"/>
      <c r="S528" s="2"/>
      <c r="T528" s="2"/>
      <c r="U528" s="2"/>
      <c r="V528" s="2"/>
      <c r="W528" s="2"/>
      <c r="X528" s="2"/>
      <c r="Y528" s="2"/>
      <c r="Z528" s="2"/>
    </row>
    <row r="529" spans="1:26" ht="12.75" customHeight="1" x14ac:dyDescent="0.2">
      <c r="A529" s="258"/>
      <c r="B529" s="258"/>
      <c r="C529" s="258"/>
      <c r="D529" s="259"/>
      <c r="E529" s="259"/>
      <c r="F529" s="258"/>
      <c r="G529" s="258"/>
      <c r="H529" s="258"/>
      <c r="I529" s="258"/>
      <c r="J529" s="2"/>
      <c r="K529" s="2"/>
      <c r="L529" s="2"/>
      <c r="M529" s="2"/>
      <c r="N529" s="2"/>
      <c r="O529" s="2"/>
      <c r="P529" s="2"/>
      <c r="Q529" s="2"/>
      <c r="R529" s="2"/>
      <c r="S529" s="2"/>
      <c r="T529" s="2"/>
      <c r="U529" s="2"/>
      <c r="V529" s="2"/>
      <c r="W529" s="2"/>
      <c r="X529" s="2"/>
      <c r="Y529" s="2"/>
      <c r="Z529" s="2"/>
    </row>
    <row r="530" spans="1:26" ht="12.75" customHeight="1" x14ac:dyDescent="0.2">
      <c r="A530" s="258"/>
      <c r="B530" s="258"/>
      <c r="C530" s="258"/>
      <c r="D530" s="259"/>
      <c r="E530" s="259"/>
      <c r="F530" s="258"/>
      <c r="G530" s="258"/>
      <c r="H530" s="258"/>
      <c r="I530" s="258"/>
      <c r="J530" s="2"/>
      <c r="K530" s="2"/>
      <c r="L530" s="2"/>
      <c r="M530" s="2"/>
      <c r="N530" s="2"/>
      <c r="O530" s="2"/>
      <c r="P530" s="2"/>
      <c r="Q530" s="2"/>
      <c r="R530" s="2"/>
      <c r="S530" s="2"/>
      <c r="T530" s="2"/>
      <c r="U530" s="2"/>
      <c r="V530" s="2"/>
      <c r="W530" s="2"/>
      <c r="X530" s="2"/>
      <c r="Y530" s="2"/>
      <c r="Z530" s="2"/>
    </row>
    <row r="531" spans="1:26" ht="12.75" customHeight="1" x14ac:dyDescent="0.2">
      <c r="A531" s="258"/>
      <c r="B531" s="258"/>
      <c r="C531" s="258"/>
      <c r="D531" s="259"/>
      <c r="E531" s="259"/>
      <c r="F531" s="258"/>
      <c r="G531" s="258"/>
      <c r="H531" s="258"/>
      <c r="I531" s="258"/>
      <c r="J531" s="2"/>
      <c r="K531" s="2"/>
      <c r="L531" s="2"/>
      <c r="M531" s="2"/>
      <c r="N531" s="2"/>
      <c r="O531" s="2"/>
      <c r="P531" s="2"/>
      <c r="Q531" s="2"/>
      <c r="R531" s="2"/>
      <c r="S531" s="2"/>
      <c r="T531" s="2"/>
      <c r="U531" s="2"/>
      <c r="V531" s="2"/>
      <c r="W531" s="2"/>
      <c r="X531" s="2"/>
      <c r="Y531" s="2"/>
      <c r="Z531" s="2"/>
    </row>
    <row r="532" spans="1:26" ht="12.75" customHeight="1" x14ac:dyDescent="0.2">
      <c r="A532" s="258"/>
      <c r="B532" s="258"/>
      <c r="C532" s="258"/>
      <c r="D532" s="259"/>
      <c r="E532" s="259"/>
      <c r="F532" s="258"/>
      <c r="G532" s="258"/>
      <c r="H532" s="258"/>
      <c r="I532" s="258"/>
      <c r="J532" s="2"/>
      <c r="K532" s="2"/>
      <c r="L532" s="2"/>
      <c r="M532" s="2"/>
      <c r="N532" s="2"/>
      <c r="O532" s="2"/>
      <c r="P532" s="2"/>
      <c r="Q532" s="2"/>
      <c r="R532" s="2"/>
      <c r="S532" s="2"/>
      <c r="T532" s="2"/>
      <c r="U532" s="2"/>
      <c r="V532" s="2"/>
      <c r="W532" s="2"/>
      <c r="X532" s="2"/>
      <c r="Y532" s="2"/>
      <c r="Z532" s="2"/>
    </row>
    <row r="533" spans="1:26" ht="12.75" customHeight="1" x14ac:dyDescent="0.2">
      <c r="A533" s="258"/>
      <c r="B533" s="258"/>
      <c r="C533" s="258"/>
      <c r="D533" s="259"/>
      <c r="E533" s="259"/>
      <c r="F533" s="258"/>
      <c r="G533" s="258"/>
      <c r="H533" s="258"/>
      <c r="I533" s="258"/>
      <c r="J533" s="2"/>
      <c r="K533" s="2"/>
      <c r="L533" s="2"/>
      <c r="M533" s="2"/>
      <c r="N533" s="2"/>
      <c r="O533" s="2"/>
      <c r="P533" s="2"/>
      <c r="Q533" s="2"/>
      <c r="R533" s="2"/>
      <c r="S533" s="2"/>
      <c r="T533" s="2"/>
      <c r="U533" s="2"/>
      <c r="V533" s="2"/>
      <c r="W533" s="2"/>
      <c r="X533" s="2"/>
      <c r="Y533" s="2"/>
      <c r="Z533" s="2"/>
    </row>
    <row r="534" spans="1:26" ht="12.75" customHeight="1" x14ac:dyDescent="0.2">
      <c r="A534" s="258"/>
      <c r="B534" s="258"/>
      <c r="C534" s="258"/>
      <c r="D534" s="259"/>
      <c r="E534" s="259"/>
      <c r="F534" s="258"/>
      <c r="G534" s="258"/>
      <c r="H534" s="258"/>
      <c r="I534" s="258"/>
      <c r="J534" s="2"/>
      <c r="K534" s="2"/>
      <c r="L534" s="2"/>
      <c r="M534" s="2"/>
      <c r="N534" s="2"/>
      <c r="O534" s="2"/>
      <c r="P534" s="2"/>
      <c r="Q534" s="2"/>
      <c r="R534" s="2"/>
      <c r="S534" s="2"/>
      <c r="T534" s="2"/>
      <c r="U534" s="2"/>
      <c r="V534" s="2"/>
      <c r="W534" s="2"/>
      <c r="X534" s="2"/>
      <c r="Y534" s="2"/>
      <c r="Z534" s="2"/>
    </row>
    <row r="535" spans="1:26" ht="12.75" customHeight="1" x14ac:dyDescent="0.2">
      <c r="A535" s="258"/>
      <c r="B535" s="258"/>
      <c r="C535" s="258"/>
      <c r="D535" s="259"/>
      <c r="E535" s="259"/>
      <c r="F535" s="258"/>
      <c r="G535" s="258"/>
      <c r="H535" s="258"/>
      <c r="I535" s="258"/>
      <c r="J535" s="2"/>
      <c r="K535" s="2"/>
      <c r="L535" s="2"/>
      <c r="M535" s="2"/>
      <c r="N535" s="2"/>
      <c r="O535" s="2"/>
      <c r="P535" s="2"/>
      <c r="Q535" s="2"/>
      <c r="R535" s="2"/>
      <c r="S535" s="2"/>
      <c r="T535" s="2"/>
      <c r="U535" s="2"/>
      <c r="V535" s="2"/>
      <c r="W535" s="2"/>
      <c r="X535" s="2"/>
      <c r="Y535" s="2"/>
      <c r="Z535" s="2"/>
    </row>
    <row r="536" spans="1:26" ht="12.75" customHeight="1" x14ac:dyDescent="0.2">
      <c r="A536" s="258"/>
      <c r="B536" s="258"/>
      <c r="C536" s="258"/>
      <c r="D536" s="259"/>
      <c r="E536" s="259"/>
      <c r="F536" s="258"/>
      <c r="G536" s="258"/>
      <c r="H536" s="258"/>
      <c r="I536" s="258"/>
      <c r="J536" s="2"/>
      <c r="K536" s="2"/>
      <c r="L536" s="2"/>
      <c r="M536" s="2"/>
      <c r="N536" s="2"/>
      <c r="O536" s="2"/>
      <c r="P536" s="2"/>
      <c r="Q536" s="2"/>
      <c r="R536" s="2"/>
      <c r="S536" s="2"/>
      <c r="T536" s="2"/>
      <c r="U536" s="2"/>
      <c r="V536" s="2"/>
      <c r="W536" s="2"/>
      <c r="X536" s="2"/>
      <c r="Y536" s="2"/>
      <c r="Z536" s="2"/>
    </row>
    <row r="537" spans="1:26" ht="12.75" customHeight="1" x14ac:dyDescent="0.2">
      <c r="A537" s="258"/>
      <c r="B537" s="258"/>
      <c r="C537" s="258"/>
      <c r="D537" s="259"/>
      <c r="E537" s="259"/>
      <c r="F537" s="258"/>
      <c r="G537" s="258"/>
      <c r="H537" s="258"/>
      <c r="I537" s="258"/>
      <c r="J537" s="2"/>
      <c r="K537" s="2"/>
      <c r="L537" s="2"/>
      <c r="M537" s="2"/>
      <c r="N537" s="2"/>
      <c r="O537" s="2"/>
      <c r="P537" s="2"/>
      <c r="Q537" s="2"/>
      <c r="R537" s="2"/>
      <c r="S537" s="2"/>
      <c r="T537" s="2"/>
      <c r="U537" s="2"/>
      <c r="V537" s="2"/>
      <c r="W537" s="2"/>
      <c r="X537" s="2"/>
      <c r="Y537" s="2"/>
      <c r="Z537" s="2"/>
    </row>
    <row r="538" spans="1:26" ht="12.75" customHeight="1" x14ac:dyDescent="0.2">
      <c r="A538" s="258"/>
      <c r="B538" s="258"/>
      <c r="C538" s="258"/>
      <c r="D538" s="259"/>
      <c r="E538" s="259"/>
      <c r="F538" s="258"/>
      <c r="G538" s="258"/>
      <c r="H538" s="258"/>
      <c r="I538" s="258"/>
      <c r="J538" s="2"/>
      <c r="K538" s="2"/>
      <c r="L538" s="2"/>
      <c r="M538" s="2"/>
      <c r="N538" s="2"/>
      <c r="O538" s="2"/>
      <c r="P538" s="2"/>
      <c r="Q538" s="2"/>
      <c r="R538" s="2"/>
      <c r="S538" s="2"/>
      <c r="T538" s="2"/>
      <c r="U538" s="2"/>
      <c r="V538" s="2"/>
      <c r="W538" s="2"/>
      <c r="X538" s="2"/>
      <c r="Y538" s="2"/>
      <c r="Z538" s="2"/>
    </row>
    <row r="539" spans="1:26" ht="12.75" customHeight="1" x14ac:dyDescent="0.2">
      <c r="A539" s="258"/>
      <c r="B539" s="258"/>
      <c r="C539" s="258"/>
      <c r="D539" s="259"/>
      <c r="E539" s="259"/>
      <c r="F539" s="258"/>
      <c r="G539" s="258"/>
      <c r="H539" s="258"/>
      <c r="I539" s="258"/>
      <c r="J539" s="2"/>
      <c r="K539" s="2"/>
      <c r="L539" s="2"/>
      <c r="M539" s="2"/>
      <c r="N539" s="2"/>
      <c r="O539" s="2"/>
      <c r="P539" s="2"/>
      <c r="Q539" s="2"/>
      <c r="R539" s="2"/>
      <c r="S539" s="2"/>
      <c r="T539" s="2"/>
      <c r="U539" s="2"/>
      <c r="V539" s="2"/>
      <c r="W539" s="2"/>
      <c r="X539" s="2"/>
      <c r="Y539" s="2"/>
      <c r="Z539" s="2"/>
    </row>
    <row r="540" spans="1:26" ht="12.75" customHeight="1" x14ac:dyDescent="0.2">
      <c r="A540" s="258"/>
      <c r="B540" s="258"/>
      <c r="C540" s="258"/>
      <c r="D540" s="259"/>
      <c r="E540" s="259"/>
      <c r="F540" s="258"/>
      <c r="G540" s="258"/>
      <c r="H540" s="258"/>
      <c r="I540" s="258"/>
      <c r="J540" s="2"/>
      <c r="K540" s="2"/>
      <c r="L540" s="2"/>
      <c r="M540" s="2"/>
      <c r="N540" s="2"/>
      <c r="O540" s="2"/>
      <c r="P540" s="2"/>
      <c r="Q540" s="2"/>
      <c r="R540" s="2"/>
      <c r="S540" s="2"/>
      <c r="T540" s="2"/>
      <c r="U540" s="2"/>
      <c r="V540" s="2"/>
      <c r="W540" s="2"/>
      <c r="X540" s="2"/>
      <c r="Y540" s="2"/>
      <c r="Z540" s="2"/>
    </row>
    <row r="541" spans="1:26" ht="12.75" customHeight="1" x14ac:dyDescent="0.2">
      <c r="A541" s="258"/>
      <c r="B541" s="258"/>
      <c r="C541" s="258"/>
      <c r="D541" s="259"/>
      <c r="E541" s="259"/>
      <c r="F541" s="258"/>
      <c r="G541" s="258"/>
      <c r="H541" s="258"/>
      <c r="I541" s="258"/>
      <c r="J541" s="2"/>
      <c r="K541" s="2"/>
      <c r="L541" s="2"/>
      <c r="M541" s="2"/>
      <c r="N541" s="2"/>
      <c r="O541" s="2"/>
      <c r="P541" s="2"/>
      <c r="Q541" s="2"/>
      <c r="R541" s="2"/>
      <c r="S541" s="2"/>
      <c r="T541" s="2"/>
      <c r="U541" s="2"/>
      <c r="V541" s="2"/>
      <c r="W541" s="2"/>
      <c r="X541" s="2"/>
      <c r="Y541" s="2"/>
      <c r="Z541" s="2"/>
    </row>
    <row r="542" spans="1:26" ht="12.75" customHeight="1" x14ac:dyDescent="0.2">
      <c r="A542" s="258"/>
      <c r="B542" s="258"/>
      <c r="C542" s="258"/>
      <c r="D542" s="259"/>
      <c r="E542" s="259"/>
      <c r="F542" s="258"/>
      <c r="G542" s="258"/>
      <c r="H542" s="258"/>
      <c r="I542" s="258"/>
      <c r="J542" s="2"/>
      <c r="K542" s="2"/>
      <c r="L542" s="2"/>
      <c r="M542" s="2"/>
      <c r="N542" s="2"/>
      <c r="O542" s="2"/>
      <c r="P542" s="2"/>
      <c r="Q542" s="2"/>
      <c r="R542" s="2"/>
      <c r="S542" s="2"/>
      <c r="T542" s="2"/>
      <c r="U542" s="2"/>
      <c r="V542" s="2"/>
      <c r="W542" s="2"/>
      <c r="X542" s="2"/>
      <c r="Y542" s="2"/>
      <c r="Z542" s="2"/>
    </row>
    <row r="543" spans="1:26" ht="12.75" customHeight="1" x14ac:dyDescent="0.2">
      <c r="A543" s="258"/>
      <c r="B543" s="258"/>
      <c r="C543" s="258"/>
      <c r="D543" s="259"/>
      <c r="E543" s="259"/>
      <c r="F543" s="258"/>
      <c r="G543" s="258"/>
      <c r="H543" s="258"/>
      <c r="I543" s="258"/>
      <c r="J543" s="2"/>
      <c r="K543" s="2"/>
      <c r="L543" s="2"/>
      <c r="M543" s="2"/>
      <c r="N543" s="2"/>
      <c r="O543" s="2"/>
      <c r="P543" s="2"/>
      <c r="Q543" s="2"/>
      <c r="R543" s="2"/>
      <c r="S543" s="2"/>
      <c r="T543" s="2"/>
      <c r="U543" s="2"/>
      <c r="V543" s="2"/>
      <c r="W543" s="2"/>
      <c r="X543" s="2"/>
      <c r="Y543" s="2"/>
      <c r="Z543" s="2"/>
    </row>
    <row r="544" spans="1:26" ht="12.75" customHeight="1" x14ac:dyDescent="0.2">
      <c r="A544" s="258"/>
      <c r="B544" s="258"/>
      <c r="C544" s="258"/>
      <c r="D544" s="259"/>
      <c r="E544" s="259"/>
      <c r="F544" s="258"/>
      <c r="G544" s="258"/>
      <c r="H544" s="258"/>
      <c r="I544" s="258"/>
      <c r="J544" s="2"/>
      <c r="K544" s="2"/>
      <c r="L544" s="2"/>
      <c r="M544" s="2"/>
      <c r="N544" s="2"/>
      <c r="O544" s="2"/>
      <c r="P544" s="2"/>
      <c r="Q544" s="2"/>
      <c r="R544" s="2"/>
      <c r="S544" s="2"/>
      <c r="T544" s="2"/>
      <c r="U544" s="2"/>
      <c r="V544" s="2"/>
      <c r="W544" s="2"/>
      <c r="X544" s="2"/>
      <c r="Y544" s="2"/>
      <c r="Z544" s="2"/>
    </row>
    <row r="545" spans="1:26" ht="12.75" customHeight="1" x14ac:dyDescent="0.2">
      <c r="A545" s="258"/>
      <c r="B545" s="258"/>
      <c r="C545" s="258"/>
      <c r="D545" s="259"/>
      <c r="E545" s="259"/>
      <c r="F545" s="258"/>
      <c r="G545" s="258"/>
      <c r="H545" s="258"/>
      <c r="I545" s="258"/>
      <c r="J545" s="2"/>
      <c r="K545" s="2"/>
      <c r="L545" s="2"/>
      <c r="M545" s="2"/>
      <c r="N545" s="2"/>
      <c r="O545" s="2"/>
      <c r="P545" s="2"/>
      <c r="Q545" s="2"/>
      <c r="R545" s="2"/>
      <c r="S545" s="2"/>
      <c r="T545" s="2"/>
      <c r="U545" s="2"/>
      <c r="V545" s="2"/>
      <c r="W545" s="2"/>
      <c r="X545" s="2"/>
      <c r="Y545" s="2"/>
      <c r="Z545" s="2"/>
    </row>
    <row r="546" spans="1:26" ht="12.75" customHeight="1" x14ac:dyDescent="0.2">
      <c r="A546" s="258"/>
      <c r="B546" s="258"/>
      <c r="C546" s="258"/>
      <c r="D546" s="259"/>
      <c r="E546" s="259"/>
      <c r="F546" s="258"/>
      <c r="G546" s="258"/>
      <c r="H546" s="258"/>
      <c r="I546" s="258"/>
      <c r="J546" s="2"/>
      <c r="K546" s="2"/>
      <c r="L546" s="2"/>
      <c r="M546" s="2"/>
      <c r="N546" s="2"/>
      <c r="O546" s="2"/>
      <c r="P546" s="2"/>
      <c r="Q546" s="2"/>
      <c r="R546" s="2"/>
      <c r="S546" s="2"/>
      <c r="T546" s="2"/>
      <c r="U546" s="2"/>
      <c r="V546" s="2"/>
      <c r="W546" s="2"/>
      <c r="X546" s="2"/>
      <c r="Y546" s="2"/>
      <c r="Z546" s="2"/>
    </row>
    <row r="547" spans="1:26" ht="12.75" customHeight="1" x14ac:dyDescent="0.2">
      <c r="A547" s="258"/>
      <c r="B547" s="258"/>
      <c r="C547" s="258"/>
      <c r="D547" s="259"/>
      <c r="E547" s="259"/>
      <c r="F547" s="258"/>
      <c r="G547" s="258"/>
      <c r="H547" s="258"/>
      <c r="I547" s="258"/>
      <c r="J547" s="2"/>
      <c r="K547" s="2"/>
      <c r="L547" s="2"/>
      <c r="M547" s="2"/>
      <c r="N547" s="2"/>
      <c r="O547" s="2"/>
      <c r="P547" s="2"/>
      <c r="Q547" s="2"/>
      <c r="R547" s="2"/>
      <c r="S547" s="2"/>
      <c r="T547" s="2"/>
      <c r="U547" s="2"/>
      <c r="V547" s="2"/>
      <c r="W547" s="2"/>
      <c r="X547" s="2"/>
      <c r="Y547" s="2"/>
      <c r="Z547" s="2"/>
    </row>
    <row r="548" spans="1:26" ht="12.75" customHeight="1" x14ac:dyDescent="0.2">
      <c r="A548" s="258"/>
      <c r="B548" s="258"/>
      <c r="C548" s="258"/>
      <c r="D548" s="259"/>
      <c r="E548" s="259"/>
      <c r="F548" s="258"/>
      <c r="G548" s="258"/>
      <c r="H548" s="258"/>
      <c r="I548" s="258"/>
      <c r="J548" s="2"/>
      <c r="K548" s="2"/>
      <c r="L548" s="2"/>
      <c r="M548" s="2"/>
      <c r="N548" s="2"/>
      <c r="O548" s="2"/>
      <c r="P548" s="2"/>
      <c r="Q548" s="2"/>
      <c r="R548" s="2"/>
      <c r="S548" s="2"/>
      <c r="T548" s="2"/>
      <c r="U548" s="2"/>
      <c r="V548" s="2"/>
      <c r="W548" s="2"/>
      <c r="X548" s="2"/>
      <c r="Y548" s="2"/>
      <c r="Z548" s="2"/>
    </row>
    <row r="549" spans="1:26" ht="12.75" customHeight="1" x14ac:dyDescent="0.2">
      <c r="A549" s="258"/>
      <c r="B549" s="258"/>
      <c r="C549" s="258"/>
      <c r="D549" s="259"/>
      <c r="E549" s="259"/>
      <c r="F549" s="258"/>
      <c r="G549" s="258"/>
      <c r="H549" s="258"/>
      <c r="I549" s="258"/>
      <c r="J549" s="2"/>
      <c r="K549" s="2"/>
      <c r="L549" s="2"/>
      <c r="M549" s="2"/>
      <c r="N549" s="2"/>
      <c r="O549" s="2"/>
      <c r="P549" s="2"/>
      <c r="Q549" s="2"/>
      <c r="R549" s="2"/>
      <c r="S549" s="2"/>
      <c r="T549" s="2"/>
      <c r="U549" s="2"/>
      <c r="V549" s="2"/>
      <c r="W549" s="2"/>
      <c r="X549" s="2"/>
      <c r="Y549" s="2"/>
      <c r="Z549" s="2"/>
    </row>
    <row r="550" spans="1:26" ht="12.75" customHeight="1" x14ac:dyDescent="0.2">
      <c r="A550" s="258"/>
      <c r="B550" s="258"/>
      <c r="C550" s="258"/>
      <c r="D550" s="259"/>
      <c r="E550" s="259"/>
      <c r="F550" s="258"/>
      <c r="G550" s="258"/>
      <c r="H550" s="258"/>
      <c r="I550" s="258"/>
      <c r="J550" s="2"/>
      <c r="K550" s="2"/>
      <c r="L550" s="2"/>
      <c r="M550" s="2"/>
      <c r="N550" s="2"/>
      <c r="O550" s="2"/>
      <c r="P550" s="2"/>
      <c r="Q550" s="2"/>
      <c r="R550" s="2"/>
      <c r="S550" s="2"/>
      <c r="T550" s="2"/>
      <c r="U550" s="2"/>
      <c r="V550" s="2"/>
      <c r="W550" s="2"/>
      <c r="X550" s="2"/>
      <c r="Y550" s="2"/>
      <c r="Z550" s="2"/>
    </row>
    <row r="551" spans="1:26" ht="12.75" customHeight="1" x14ac:dyDescent="0.2">
      <c r="A551" s="258"/>
      <c r="B551" s="258"/>
      <c r="C551" s="258"/>
      <c r="D551" s="259"/>
      <c r="E551" s="259"/>
      <c r="F551" s="258"/>
      <c r="G551" s="258"/>
      <c r="H551" s="258"/>
      <c r="I551" s="258"/>
      <c r="J551" s="2"/>
      <c r="K551" s="2"/>
      <c r="L551" s="2"/>
      <c r="M551" s="2"/>
      <c r="N551" s="2"/>
      <c r="O551" s="2"/>
      <c r="P551" s="2"/>
      <c r="Q551" s="2"/>
      <c r="R551" s="2"/>
      <c r="S551" s="2"/>
      <c r="T551" s="2"/>
      <c r="U551" s="2"/>
      <c r="V551" s="2"/>
      <c r="W551" s="2"/>
      <c r="X551" s="2"/>
      <c r="Y551" s="2"/>
      <c r="Z551" s="2"/>
    </row>
    <row r="552" spans="1:26" ht="12.75" customHeight="1" x14ac:dyDescent="0.2">
      <c r="A552" s="258"/>
      <c r="B552" s="258"/>
      <c r="C552" s="258"/>
      <c r="D552" s="259"/>
      <c r="E552" s="259"/>
      <c r="F552" s="258"/>
      <c r="G552" s="258"/>
      <c r="H552" s="258"/>
      <c r="I552" s="258"/>
      <c r="J552" s="2"/>
      <c r="K552" s="2"/>
      <c r="L552" s="2"/>
      <c r="M552" s="2"/>
      <c r="N552" s="2"/>
      <c r="O552" s="2"/>
      <c r="P552" s="2"/>
      <c r="Q552" s="2"/>
      <c r="R552" s="2"/>
      <c r="S552" s="2"/>
      <c r="T552" s="2"/>
      <c r="U552" s="2"/>
      <c r="V552" s="2"/>
      <c r="W552" s="2"/>
      <c r="X552" s="2"/>
      <c r="Y552" s="2"/>
      <c r="Z552" s="2"/>
    </row>
    <row r="553" spans="1:26" ht="12.75" customHeight="1" x14ac:dyDescent="0.2">
      <c r="A553" s="258"/>
      <c r="B553" s="258"/>
      <c r="C553" s="258"/>
      <c r="D553" s="259"/>
      <c r="E553" s="259"/>
      <c r="F553" s="258"/>
      <c r="G553" s="258"/>
      <c r="H553" s="258"/>
      <c r="I553" s="258"/>
      <c r="J553" s="2"/>
      <c r="K553" s="2"/>
      <c r="L553" s="2"/>
      <c r="M553" s="2"/>
      <c r="N553" s="2"/>
      <c r="O553" s="2"/>
      <c r="P553" s="2"/>
      <c r="Q553" s="2"/>
      <c r="R553" s="2"/>
      <c r="S553" s="2"/>
      <c r="T553" s="2"/>
      <c r="U553" s="2"/>
      <c r="V553" s="2"/>
      <c r="W553" s="2"/>
      <c r="X553" s="2"/>
      <c r="Y553" s="2"/>
      <c r="Z553" s="2"/>
    </row>
    <row r="554" spans="1:26" ht="12.75" customHeight="1" x14ac:dyDescent="0.2">
      <c r="A554" s="258"/>
      <c r="B554" s="258"/>
      <c r="C554" s="258"/>
      <c r="D554" s="259"/>
      <c r="E554" s="259"/>
      <c r="F554" s="258"/>
      <c r="G554" s="258"/>
      <c r="H554" s="258"/>
      <c r="I554" s="258"/>
      <c r="J554" s="2"/>
      <c r="K554" s="2"/>
      <c r="L554" s="2"/>
      <c r="M554" s="2"/>
      <c r="N554" s="2"/>
      <c r="O554" s="2"/>
      <c r="P554" s="2"/>
      <c r="Q554" s="2"/>
      <c r="R554" s="2"/>
      <c r="S554" s="2"/>
      <c r="T554" s="2"/>
      <c r="U554" s="2"/>
      <c r="V554" s="2"/>
      <c r="W554" s="2"/>
      <c r="X554" s="2"/>
      <c r="Y554" s="2"/>
      <c r="Z554" s="2"/>
    </row>
    <row r="555" spans="1:26" ht="12.75" customHeight="1" x14ac:dyDescent="0.2">
      <c r="A555" s="258"/>
      <c r="B555" s="258"/>
      <c r="C555" s="258"/>
      <c r="D555" s="259"/>
      <c r="E555" s="259"/>
      <c r="F555" s="258"/>
      <c r="G555" s="258"/>
      <c r="H555" s="258"/>
      <c r="I555" s="258"/>
      <c r="J555" s="2"/>
      <c r="K555" s="2"/>
      <c r="L555" s="2"/>
      <c r="M555" s="2"/>
      <c r="N555" s="2"/>
      <c r="O555" s="2"/>
      <c r="P555" s="2"/>
      <c r="Q555" s="2"/>
      <c r="R555" s="2"/>
      <c r="S555" s="2"/>
      <c r="T555" s="2"/>
      <c r="U555" s="2"/>
      <c r="V555" s="2"/>
      <c r="W555" s="2"/>
      <c r="X555" s="2"/>
      <c r="Y555" s="2"/>
      <c r="Z555" s="2"/>
    </row>
    <row r="556" spans="1:26" ht="12.75" customHeight="1" x14ac:dyDescent="0.2">
      <c r="A556" s="258"/>
      <c r="B556" s="258"/>
      <c r="C556" s="258"/>
      <c r="D556" s="259"/>
      <c r="E556" s="259"/>
      <c r="F556" s="258"/>
      <c r="G556" s="258"/>
      <c r="H556" s="258"/>
      <c r="I556" s="258"/>
      <c r="J556" s="2"/>
      <c r="K556" s="2"/>
      <c r="L556" s="2"/>
      <c r="M556" s="2"/>
      <c r="N556" s="2"/>
      <c r="O556" s="2"/>
      <c r="P556" s="2"/>
      <c r="Q556" s="2"/>
      <c r="R556" s="2"/>
      <c r="S556" s="2"/>
      <c r="T556" s="2"/>
      <c r="U556" s="2"/>
      <c r="V556" s="2"/>
      <c r="W556" s="2"/>
      <c r="X556" s="2"/>
      <c r="Y556" s="2"/>
      <c r="Z556" s="2"/>
    </row>
    <row r="557" spans="1:26" ht="12.75" customHeight="1" x14ac:dyDescent="0.2">
      <c r="A557" s="258"/>
      <c r="B557" s="258"/>
      <c r="C557" s="258"/>
      <c r="D557" s="259"/>
      <c r="E557" s="259"/>
      <c r="F557" s="258"/>
      <c r="G557" s="258"/>
      <c r="H557" s="258"/>
      <c r="I557" s="258"/>
      <c r="J557" s="2"/>
      <c r="K557" s="2"/>
      <c r="L557" s="2"/>
      <c r="M557" s="2"/>
      <c r="N557" s="2"/>
      <c r="O557" s="2"/>
      <c r="P557" s="2"/>
      <c r="Q557" s="2"/>
      <c r="R557" s="2"/>
      <c r="S557" s="2"/>
      <c r="T557" s="2"/>
      <c r="U557" s="2"/>
      <c r="V557" s="2"/>
      <c r="W557" s="2"/>
      <c r="X557" s="2"/>
      <c r="Y557" s="2"/>
      <c r="Z557" s="2"/>
    </row>
    <row r="558" spans="1:26" ht="12.75" customHeight="1" x14ac:dyDescent="0.2">
      <c r="A558" s="258"/>
      <c r="B558" s="258"/>
      <c r="C558" s="258"/>
      <c r="D558" s="259"/>
      <c r="E558" s="259"/>
      <c r="F558" s="258"/>
      <c r="G558" s="258"/>
      <c r="H558" s="258"/>
      <c r="I558" s="258"/>
      <c r="J558" s="2"/>
      <c r="K558" s="2"/>
      <c r="L558" s="2"/>
      <c r="M558" s="2"/>
      <c r="N558" s="2"/>
      <c r="O558" s="2"/>
      <c r="P558" s="2"/>
      <c r="Q558" s="2"/>
      <c r="R558" s="2"/>
      <c r="S558" s="2"/>
      <c r="T558" s="2"/>
      <c r="U558" s="2"/>
      <c r="V558" s="2"/>
      <c r="W558" s="2"/>
      <c r="X558" s="2"/>
      <c r="Y558" s="2"/>
      <c r="Z558" s="2"/>
    </row>
    <row r="559" spans="1:26" ht="12.75" customHeight="1" x14ac:dyDescent="0.2">
      <c r="A559" s="258"/>
      <c r="B559" s="258"/>
      <c r="C559" s="258"/>
      <c r="D559" s="259"/>
      <c r="E559" s="259"/>
      <c r="F559" s="258"/>
      <c r="G559" s="258"/>
      <c r="H559" s="258"/>
      <c r="I559" s="258"/>
      <c r="J559" s="2"/>
      <c r="K559" s="2"/>
      <c r="L559" s="2"/>
      <c r="M559" s="2"/>
      <c r="N559" s="2"/>
      <c r="O559" s="2"/>
      <c r="P559" s="2"/>
      <c r="Q559" s="2"/>
      <c r="R559" s="2"/>
      <c r="S559" s="2"/>
      <c r="T559" s="2"/>
      <c r="U559" s="2"/>
      <c r="V559" s="2"/>
      <c r="W559" s="2"/>
      <c r="X559" s="2"/>
      <c r="Y559" s="2"/>
      <c r="Z559" s="2"/>
    </row>
    <row r="560" spans="1:26" ht="12.75" customHeight="1" x14ac:dyDescent="0.2">
      <c r="A560" s="258"/>
      <c r="B560" s="258"/>
      <c r="C560" s="258"/>
      <c r="D560" s="259"/>
      <c r="E560" s="259"/>
      <c r="F560" s="258"/>
      <c r="G560" s="258"/>
      <c r="H560" s="258"/>
      <c r="I560" s="258"/>
      <c r="J560" s="2"/>
      <c r="K560" s="2"/>
      <c r="L560" s="2"/>
      <c r="M560" s="2"/>
      <c r="N560" s="2"/>
      <c r="O560" s="2"/>
      <c r="P560" s="2"/>
      <c r="Q560" s="2"/>
      <c r="R560" s="2"/>
      <c r="S560" s="2"/>
      <c r="T560" s="2"/>
      <c r="U560" s="2"/>
      <c r="V560" s="2"/>
      <c r="W560" s="2"/>
      <c r="X560" s="2"/>
      <c r="Y560" s="2"/>
      <c r="Z560" s="2"/>
    </row>
    <row r="561" spans="1:26" ht="12.75" customHeight="1" x14ac:dyDescent="0.2">
      <c r="A561" s="258"/>
      <c r="B561" s="258"/>
      <c r="C561" s="258"/>
      <c r="D561" s="259"/>
      <c r="E561" s="259"/>
      <c r="F561" s="258"/>
      <c r="G561" s="258"/>
      <c r="H561" s="258"/>
      <c r="I561" s="258"/>
      <c r="J561" s="2"/>
      <c r="K561" s="2"/>
      <c r="L561" s="2"/>
      <c r="M561" s="2"/>
      <c r="N561" s="2"/>
      <c r="O561" s="2"/>
      <c r="P561" s="2"/>
      <c r="Q561" s="2"/>
      <c r="R561" s="2"/>
      <c r="S561" s="2"/>
      <c r="T561" s="2"/>
      <c r="U561" s="2"/>
      <c r="V561" s="2"/>
      <c r="W561" s="2"/>
      <c r="X561" s="2"/>
      <c r="Y561" s="2"/>
      <c r="Z561" s="2"/>
    </row>
    <row r="562" spans="1:26" ht="12.75" customHeight="1" x14ac:dyDescent="0.2">
      <c r="A562" s="258"/>
      <c r="B562" s="258"/>
      <c r="C562" s="258"/>
      <c r="D562" s="259"/>
      <c r="E562" s="259"/>
      <c r="F562" s="258"/>
      <c r="G562" s="258"/>
      <c r="H562" s="258"/>
      <c r="I562" s="258"/>
      <c r="J562" s="2"/>
      <c r="K562" s="2"/>
      <c r="L562" s="2"/>
      <c r="M562" s="2"/>
      <c r="N562" s="2"/>
      <c r="O562" s="2"/>
      <c r="P562" s="2"/>
      <c r="Q562" s="2"/>
      <c r="R562" s="2"/>
      <c r="S562" s="2"/>
      <c r="T562" s="2"/>
      <c r="U562" s="2"/>
      <c r="V562" s="2"/>
      <c r="W562" s="2"/>
      <c r="X562" s="2"/>
      <c r="Y562" s="2"/>
      <c r="Z562" s="2"/>
    </row>
    <row r="563" spans="1:26" ht="12.75" customHeight="1" x14ac:dyDescent="0.2">
      <c r="A563" s="258"/>
      <c r="B563" s="258"/>
      <c r="C563" s="258"/>
      <c r="D563" s="259"/>
      <c r="E563" s="259"/>
      <c r="F563" s="258"/>
      <c r="G563" s="258"/>
      <c r="H563" s="258"/>
      <c r="I563" s="258"/>
      <c r="J563" s="2"/>
      <c r="K563" s="2"/>
      <c r="L563" s="2"/>
      <c r="M563" s="2"/>
      <c r="N563" s="2"/>
      <c r="O563" s="2"/>
      <c r="P563" s="2"/>
      <c r="Q563" s="2"/>
      <c r="R563" s="2"/>
      <c r="S563" s="2"/>
      <c r="T563" s="2"/>
      <c r="U563" s="2"/>
      <c r="V563" s="2"/>
      <c r="W563" s="2"/>
      <c r="X563" s="2"/>
      <c r="Y563" s="2"/>
      <c r="Z563" s="2"/>
    </row>
    <row r="564" spans="1:26" ht="12.75" customHeight="1" x14ac:dyDescent="0.2">
      <c r="A564" s="258"/>
      <c r="B564" s="258"/>
      <c r="C564" s="258"/>
      <c r="D564" s="259"/>
      <c r="E564" s="259"/>
      <c r="F564" s="258"/>
      <c r="G564" s="258"/>
      <c r="H564" s="258"/>
      <c r="I564" s="258"/>
      <c r="J564" s="2"/>
      <c r="K564" s="2"/>
      <c r="L564" s="2"/>
      <c r="M564" s="2"/>
      <c r="N564" s="2"/>
      <c r="O564" s="2"/>
      <c r="P564" s="2"/>
      <c r="Q564" s="2"/>
      <c r="R564" s="2"/>
      <c r="S564" s="2"/>
      <c r="T564" s="2"/>
      <c r="U564" s="2"/>
      <c r="V564" s="2"/>
      <c r="W564" s="2"/>
      <c r="X564" s="2"/>
      <c r="Y564" s="2"/>
      <c r="Z564" s="2"/>
    </row>
    <row r="565" spans="1:26" ht="12.75" customHeight="1" x14ac:dyDescent="0.2">
      <c r="A565" s="258"/>
      <c r="B565" s="258"/>
      <c r="C565" s="258"/>
      <c r="D565" s="259"/>
      <c r="E565" s="259"/>
      <c r="F565" s="258"/>
      <c r="G565" s="258"/>
      <c r="H565" s="258"/>
      <c r="I565" s="258"/>
      <c r="J565" s="2"/>
      <c r="K565" s="2"/>
      <c r="L565" s="2"/>
      <c r="M565" s="2"/>
      <c r="N565" s="2"/>
      <c r="O565" s="2"/>
      <c r="P565" s="2"/>
      <c r="Q565" s="2"/>
      <c r="R565" s="2"/>
      <c r="S565" s="2"/>
      <c r="T565" s="2"/>
      <c r="U565" s="2"/>
      <c r="V565" s="2"/>
      <c r="W565" s="2"/>
      <c r="X565" s="2"/>
      <c r="Y565" s="2"/>
      <c r="Z565" s="2"/>
    </row>
    <row r="566" spans="1:26" ht="12.75" customHeight="1" x14ac:dyDescent="0.2">
      <c r="A566" s="258"/>
      <c r="B566" s="258"/>
      <c r="C566" s="258"/>
      <c r="D566" s="259"/>
      <c r="E566" s="259"/>
      <c r="F566" s="258"/>
      <c r="G566" s="258"/>
      <c r="H566" s="258"/>
      <c r="I566" s="258"/>
      <c r="J566" s="2"/>
      <c r="K566" s="2"/>
      <c r="L566" s="2"/>
      <c r="M566" s="2"/>
      <c r="N566" s="2"/>
      <c r="O566" s="2"/>
      <c r="P566" s="2"/>
      <c r="Q566" s="2"/>
      <c r="R566" s="2"/>
      <c r="S566" s="2"/>
      <c r="T566" s="2"/>
      <c r="U566" s="2"/>
      <c r="V566" s="2"/>
      <c r="W566" s="2"/>
      <c r="X566" s="2"/>
      <c r="Y566" s="2"/>
      <c r="Z566" s="2"/>
    </row>
    <row r="567" spans="1:26" ht="12.75" customHeight="1" x14ac:dyDescent="0.2">
      <c r="A567" s="258"/>
      <c r="B567" s="258"/>
      <c r="C567" s="258"/>
      <c r="D567" s="259"/>
      <c r="E567" s="259"/>
      <c r="F567" s="258"/>
      <c r="G567" s="258"/>
      <c r="H567" s="258"/>
      <c r="I567" s="258"/>
      <c r="J567" s="2"/>
      <c r="K567" s="2"/>
      <c r="L567" s="2"/>
      <c r="M567" s="2"/>
      <c r="N567" s="2"/>
      <c r="O567" s="2"/>
      <c r="P567" s="2"/>
      <c r="Q567" s="2"/>
      <c r="R567" s="2"/>
      <c r="S567" s="2"/>
      <c r="T567" s="2"/>
      <c r="U567" s="2"/>
      <c r="V567" s="2"/>
      <c r="W567" s="2"/>
      <c r="X567" s="2"/>
      <c r="Y567" s="2"/>
      <c r="Z567" s="2"/>
    </row>
    <row r="568" spans="1:26" ht="12.75" customHeight="1" x14ac:dyDescent="0.2">
      <c r="A568" s="258"/>
      <c r="B568" s="258"/>
      <c r="C568" s="258"/>
      <c r="D568" s="259"/>
      <c r="E568" s="259"/>
      <c r="F568" s="258"/>
      <c r="G568" s="258"/>
      <c r="H568" s="258"/>
      <c r="I568" s="258"/>
      <c r="J568" s="2"/>
      <c r="K568" s="2"/>
      <c r="L568" s="2"/>
      <c r="M568" s="2"/>
      <c r="N568" s="2"/>
      <c r="O568" s="2"/>
      <c r="P568" s="2"/>
      <c r="Q568" s="2"/>
      <c r="R568" s="2"/>
      <c r="S568" s="2"/>
      <c r="T568" s="2"/>
      <c r="U568" s="2"/>
      <c r="V568" s="2"/>
      <c r="W568" s="2"/>
      <c r="X568" s="2"/>
      <c r="Y568" s="2"/>
      <c r="Z568" s="2"/>
    </row>
    <row r="569" spans="1:26" ht="12.75" customHeight="1" x14ac:dyDescent="0.2">
      <c r="A569" s="258"/>
      <c r="B569" s="258"/>
      <c r="C569" s="258"/>
      <c r="D569" s="259"/>
      <c r="E569" s="259"/>
      <c r="F569" s="258"/>
      <c r="G569" s="258"/>
      <c r="H569" s="258"/>
      <c r="I569" s="258"/>
      <c r="J569" s="2"/>
      <c r="K569" s="2"/>
      <c r="L569" s="2"/>
      <c r="M569" s="2"/>
      <c r="N569" s="2"/>
      <c r="O569" s="2"/>
      <c r="P569" s="2"/>
      <c r="Q569" s="2"/>
      <c r="R569" s="2"/>
      <c r="S569" s="2"/>
      <c r="T569" s="2"/>
      <c r="U569" s="2"/>
      <c r="V569" s="2"/>
      <c r="W569" s="2"/>
      <c r="X569" s="2"/>
      <c r="Y569" s="2"/>
      <c r="Z569" s="2"/>
    </row>
    <row r="570" spans="1:26" ht="12.75" customHeight="1" x14ac:dyDescent="0.2">
      <c r="A570" s="258"/>
      <c r="B570" s="258"/>
      <c r="C570" s="258"/>
      <c r="D570" s="259"/>
      <c r="E570" s="259"/>
      <c r="F570" s="258"/>
      <c r="G570" s="258"/>
      <c r="H570" s="258"/>
      <c r="I570" s="258"/>
      <c r="J570" s="2"/>
      <c r="K570" s="2"/>
      <c r="L570" s="2"/>
      <c r="M570" s="2"/>
      <c r="N570" s="2"/>
      <c r="O570" s="2"/>
      <c r="P570" s="2"/>
      <c r="Q570" s="2"/>
      <c r="R570" s="2"/>
      <c r="S570" s="2"/>
      <c r="T570" s="2"/>
      <c r="U570" s="2"/>
      <c r="V570" s="2"/>
      <c r="W570" s="2"/>
      <c r="X570" s="2"/>
      <c r="Y570" s="2"/>
      <c r="Z570" s="2"/>
    </row>
    <row r="571" spans="1:26" ht="12.75" customHeight="1" x14ac:dyDescent="0.2">
      <c r="A571" s="258"/>
      <c r="B571" s="258"/>
      <c r="C571" s="258"/>
      <c r="D571" s="259"/>
      <c r="E571" s="259"/>
      <c r="F571" s="258"/>
      <c r="G571" s="258"/>
      <c r="H571" s="258"/>
      <c r="I571" s="258"/>
      <c r="J571" s="2"/>
      <c r="K571" s="2"/>
      <c r="L571" s="2"/>
      <c r="M571" s="2"/>
      <c r="N571" s="2"/>
      <c r="O571" s="2"/>
      <c r="P571" s="2"/>
      <c r="Q571" s="2"/>
      <c r="R571" s="2"/>
      <c r="S571" s="2"/>
      <c r="T571" s="2"/>
      <c r="U571" s="2"/>
      <c r="V571" s="2"/>
      <c r="W571" s="2"/>
      <c r="X571" s="2"/>
      <c r="Y571" s="2"/>
      <c r="Z571" s="2"/>
    </row>
    <row r="572" spans="1:26" ht="12.75" customHeight="1" x14ac:dyDescent="0.2">
      <c r="A572" s="258"/>
      <c r="B572" s="258"/>
      <c r="C572" s="258"/>
      <c r="D572" s="259"/>
      <c r="E572" s="259"/>
      <c r="F572" s="258"/>
      <c r="G572" s="258"/>
      <c r="H572" s="258"/>
      <c r="I572" s="258"/>
      <c r="J572" s="2"/>
      <c r="K572" s="2"/>
      <c r="L572" s="2"/>
      <c r="M572" s="2"/>
      <c r="N572" s="2"/>
      <c r="O572" s="2"/>
      <c r="P572" s="2"/>
      <c r="Q572" s="2"/>
      <c r="R572" s="2"/>
      <c r="S572" s="2"/>
      <c r="T572" s="2"/>
      <c r="U572" s="2"/>
      <c r="V572" s="2"/>
      <c r="W572" s="2"/>
      <c r="X572" s="2"/>
      <c r="Y572" s="2"/>
      <c r="Z572" s="2"/>
    </row>
    <row r="573" spans="1:26" ht="12.75" customHeight="1" x14ac:dyDescent="0.2">
      <c r="A573" s="258"/>
      <c r="B573" s="258"/>
      <c r="C573" s="258"/>
      <c r="D573" s="259"/>
      <c r="E573" s="259"/>
      <c r="F573" s="258"/>
      <c r="G573" s="258"/>
      <c r="H573" s="258"/>
      <c r="I573" s="258"/>
      <c r="J573" s="2"/>
      <c r="K573" s="2"/>
      <c r="L573" s="2"/>
      <c r="M573" s="2"/>
      <c r="N573" s="2"/>
      <c r="O573" s="2"/>
      <c r="P573" s="2"/>
      <c r="Q573" s="2"/>
      <c r="R573" s="2"/>
      <c r="S573" s="2"/>
      <c r="T573" s="2"/>
      <c r="U573" s="2"/>
      <c r="V573" s="2"/>
      <c r="W573" s="2"/>
      <c r="X573" s="2"/>
      <c r="Y573" s="2"/>
      <c r="Z573" s="2"/>
    </row>
    <row r="574" spans="1:26" ht="12.75" customHeight="1" x14ac:dyDescent="0.2">
      <c r="A574" s="258"/>
      <c r="B574" s="258"/>
      <c r="C574" s="258"/>
      <c r="D574" s="259"/>
      <c r="E574" s="259"/>
      <c r="F574" s="258"/>
      <c r="G574" s="258"/>
      <c r="H574" s="258"/>
      <c r="I574" s="258"/>
      <c r="J574" s="2"/>
      <c r="K574" s="2"/>
      <c r="L574" s="2"/>
      <c r="M574" s="2"/>
      <c r="N574" s="2"/>
      <c r="O574" s="2"/>
      <c r="P574" s="2"/>
      <c r="Q574" s="2"/>
      <c r="R574" s="2"/>
      <c r="S574" s="2"/>
      <c r="T574" s="2"/>
      <c r="U574" s="2"/>
      <c r="V574" s="2"/>
      <c r="W574" s="2"/>
      <c r="X574" s="2"/>
      <c r="Y574" s="2"/>
      <c r="Z574" s="2"/>
    </row>
    <row r="575" spans="1:26" ht="12.75" customHeight="1" x14ac:dyDescent="0.2">
      <c r="A575" s="258"/>
      <c r="B575" s="258"/>
      <c r="C575" s="258"/>
      <c r="D575" s="259"/>
      <c r="E575" s="259"/>
      <c r="F575" s="258"/>
      <c r="G575" s="258"/>
      <c r="H575" s="258"/>
      <c r="I575" s="258"/>
      <c r="J575" s="2"/>
      <c r="K575" s="2"/>
      <c r="L575" s="2"/>
      <c r="M575" s="2"/>
      <c r="N575" s="2"/>
      <c r="O575" s="2"/>
      <c r="P575" s="2"/>
      <c r="Q575" s="2"/>
      <c r="R575" s="2"/>
      <c r="S575" s="2"/>
      <c r="T575" s="2"/>
      <c r="U575" s="2"/>
      <c r="V575" s="2"/>
      <c r="W575" s="2"/>
      <c r="X575" s="2"/>
      <c r="Y575" s="2"/>
      <c r="Z575" s="2"/>
    </row>
    <row r="576" spans="1:26" ht="12.75" customHeight="1" x14ac:dyDescent="0.2">
      <c r="A576" s="258"/>
      <c r="B576" s="258"/>
      <c r="C576" s="258"/>
      <c r="D576" s="259"/>
      <c r="E576" s="259"/>
      <c r="F576" s="258"/>
      <c r="G576" s="258"/>
      <c r="H576" s="258"/>
      <c r="I576" s="258"/>
      <c r="J576" s="2"/>
      <c r="K576" s="2"/>
      <c r="L576" s="2"/>
      <c r="M576" s="2"/>
      <c r="N576" s="2"/>
      <c r="O576" s="2"/>
      <c r="P576" s="2"/>
      <c r="Q576" s="2"/>
      <c r="R576" s="2"/>
      <c r="S576" s="2"/>
      <c r="T576" s="2"/>
      <c r="U576" s="2"/>
      <c r="V576" s="2"/>
      <c r="W576" s="2"/>
      <c r="X576" s="2"/>
      <c r="Y576" s="2"/>
      <c r="Z576" s="2"/>
    </row>
    <row r="577" spans="1:26" ht="12.75" customHeight="1" x14ac:dyDescent="0.2">
      <c r="A577" s="258"/>
      <c r="B577" s="258"/>
      <c r="C577" s="258"/>
      <c r="D577" s="259"/>
      <c r="E577" s="259"/>
      <c r="F577" s="258"/>
      <c r="G577" s="258"/>
      <c r="H577" s="258"/>
      <c r="I577" s="258"/>
      <c r="J577" s="2"/>
      <c r="K577" s="2"/>
      <c r="L577" s="2"/>
      <c r="M577" s="2"/>
      <c r="N577" s="2"/>
      <c r="O577" s="2"/>
      <c r="P577" s="2"/>
      <c r="Q577" s="2"/>
      <c r="R577" s="2"/>
      <c r="S577" s="2"/>
      <c r="T577" s="2"/>
      <c r="U577" s="2"/>
      <c r="V577" s="2"/>
      <c r="W577" s="2"/>
      <c r="X577" s="2"/>
      <c r="Y577" s="2"/>
      <c r="Z577" s="2"/>
    </row>
    <row r="578" spans="1:26" ht="12.75" customHeight="1" x14ac:dyDescent="0.2">
      <c r="A578" s="258"/>
      <c r="B578" s="258"/>
      <c r="C578" s="258"/>
      <c r="D578" s="259"/>
      <c r="E578" s="259"/>
      <c r="F578" s="258"/>
      <c r="G578" s="258"/>
      <c r="H578" s="258"/>
      <c r="I578" s="258"/>
      <c r="J578" s="2"/>
      <c r="K578" s="2"/>
      <c r="L578" s="2"/>
      <c r="M578" s="2"/>
      <c r="N578" s="2"/>
      <c r="O578" s="2"/>
      <c r="P578" s="2"/>
      <c r="Q578" s="2"/>
      <c r="R578" s="2"/>
      <c r="S578" s="2"/>
      <c r="T578" s="2"/>
      <c r="U578" s="2"/>
      <c r="V578" s="2"/>
      <c r="W578" s="2"/>
      <c r="X578" s="2"/>
      <c r="Y578" s="2"/>
      <c r="Z578" s="2"/>
    </row>
    <row r="579" spans="1:26" ht="12.75" customHeight="1" x14ac:dyDescent="0.2">
      <c r="A579" s="258"/>
      <c r="B579" s="258"/>
      <c r="C579" s="258"/>
      <c r="D579" s="259"/>
      <c r="E579" s="259"/>
      <c r="F579" s="258"/>
      <c r="G579" s="258"/>
      <c r="H579" s="258"/>
      <c r="I579" s="258"/>
      <c r="J579" s="2"/>
      <c r="K579" s="2"/>
      <c r="L579" s="2"/>
      <c r="M579" s="2"/>
      <c r="N579" s="2"/>
      <c r="O579" s="2"/>
      <c r="P579" s="2"/>
      <c r="Q579" s="2"/>
      <c r="R579" s="2"/>
      <c r="S579" s="2"/>
      <c r="T579" s="2"/>
      <c r="U579" s="2"/>
      <c r="V579" s="2"/>
      <c r="W579" s="2"/>
      <c r="X579" s="2"/>
      <c r="Y579" s="2"/>
      <c r="Z579" s="2"/>
    </row>
    <row r="580" spans="1:26" ht="12.75" customHeight="1" x14ac:dyDescent="0.2">
      <c r="A580" s="258"/>
      <c r="B580" s="258"/>
      <c r="C580" s="258"/>
      <c r="D580" s="259"/>
      <c r="E580" s="259"/>
      <c r="F580" s="258"/>
      <c r="G580" s="258"/>
      <c r="H580" s="258"/>
      <c r="I580" s="258"/>
      <c r="J580" s="2"/>
      <c r="K580" s="2"/>
      <c r="L580" s="2"/>
      <c r="M580" s="2"/>
      <c r="N580" s="2"/>
      <c r="O580" s="2"/>
      <c r="P580" s="2"/>
      <c r="Q580" s="2"/>
      <c r="R580" s="2"/>
      <c r="S580" s="2"/>
      <c r="T580" s="2"/>
      <c r="U580" s="2"/>
      <c r="V580" s="2"/>
      <c r="W580" s="2"/>
      <c r="X580" s="2"/>
      <c r="Y580" s="2"/>
      <c r="Z580" s="2"/>
    </row>
    <row r="581" spans="1:26" ht="12.75" customHeight="1" x14ac:dyDescent="0.2">
      <c r="A581" s="258"/>
      <c r="B581" s="258"/>
      <c r="C581" s="258"/>
      <c r="D581" s="259"/>
      <c r="E581" s="259"/>
      <c r="F581" s="258"/>
      <c r="G581" s="258"/>
      <c r="H581" s="258"/>
      <c r="I581" s="258"/>
      <c r="J581" s="2"/>
      <c r="K581" s="2"/>
      <c r="L581" s="2"/>
      <c r="M581" s="2"/>
      <c r="N581" s="2"/>
      <c r="O581" s="2"/>
      <c r="P581" s="2"/>
      <c r="Q581" s="2"/>
      <c r="R581" s="2"/>
      <c r="S581" s="2"/>
      <c r="T581" s="2"/>
      <c r="U581" s="2"/>
      <c r="V581" s="2"/>
      <c r="W581" s="2"/>
      <c r="X581" s="2"/>
      <c r="Y581" s="2"/>
      <c r="Z581" s="2"/>
    </row>
    <row r="582" spans="1:26" ht="12.75" customHeight="1" x14ac:dyDescent="0.2">
      <c r="A582" s="258"/>
      <c r="B582" s="258"/>
      <c r="C582" s="258"/>
      <c r="D582" s="259"/>
      <c r="E582" s="259"/>
      <c r="F582" s="258"/>
      <c r="G582" s="258"/>
      <c r="H582" s="258"/>
      <c r="I582" s="258"/>
      <c r="J582" s="2"/>
      <c r="K582" s="2"/>
      <c r="L582" s="2"/>
      <c r="M582" s="2"/>
      <c r="N582" s="2"/>
      <c r="O582" s="2"/>
      <c r="P582" s="2"/>
      <c r="Q582" s="2"/>
      <c r="R582" s="2"/>
      <c r="S582" s="2"/>
      <c r="T582" s="2"/>
      <c r="U582" s="2"/>
      <c r="V582" s="2"/>
      <c r="W582" s="2"/>
      <c r="X582" s="2"/>
      <c r="Y582" s="2"/>
      <c r="Z582" s="2"/>
    </row>
    <row r="583" spans="1:26" ht="12.75" customHeight="1" x14ac:dyDescent="0.2">
      <c r="A583" s="258"/>
      <c r="B583" s="258"/>
      <c r="C583" s="258"/>
      <c r="D583" s="259"/>
      <c r="E583" s="259"/>
      <c r="F583" s="258"/>
      <c r="G583" s="258"/>
      <c r="H583" s="258"/>
      <c r="I583" s="258"/>
      <c r="J583" s="2"/>
      <c r="K583" s="2"/>
      <c r="L583" s="2"/>
      <c r="M583" s="2"/>
      <c r="N583" s="2"/>
      <c r="O583" s="2"/>
      <c r="P583" s="2"/>
      <c r="Q583" s="2"/>
      <c r="R583" s="2"/>
      <c r="S583" s="2"/>
      <c r="T583" s="2"/>
      <c r="U583" s="2"/>
      <c r="V583" s="2"/>
      <c r="W583" s="2"/>
      <c r="X583" s="2"/>
      <c r="Y583" s="2"/>
      <c r="Z583" s="2"/>
    </row>
    <row r="584" spans="1:26" ht="12.75" customHeight="1" x14ac:dyDescent="0.2">
      <c r="A584" s="258"/>
      <c r="B584" s="258"/>
      <c r="C584" s="258"/>
      <c r="D584" s="259"/>
      <c r="E584" s="259"/>
      <c r="F584" s="258"/>
      <c r="G584" s="258"/>
      <c r="H584" s="258"/>
      <c r="I584" s="258"/>
      <c r="J584" s="2"/>
      <c r="K584" s="2"/>
      <c r="L584" s="2"/>
      <c r="M584" s="2"/>
      <c r="N584" s="2"/>
      <c r="O584" s="2"/>
      <c r="P584" s="2"/>
      <c r="Q584" s="2"/>
      <c r="R584" s="2"/>
      <c r="S584" s="2"/>
      <c r="T584" s="2"/>
      <c r="U584" s="2"/>
      <c r="V584" s="2"/>
      <c r="W584" s="2"/>
      <c r="X584" s="2"/>
      <c r="Y584" s="2"/>
      <c r="Z584" s="2"/>
    </row>
    <row r="585" spans="1:26" ht="12.75" customHeight="1" x14ac:dyDescent="0.2">
      <c r="A585" s="258"/>
      <c r="B585" s="258"/>
      <c r="C585" s="258"/>
      <c r="D585" s="259"/>
      <c r="E585" s="259"/>
      <c r="F585" s="258"/>
      <c r="G585" s="258"/>
      <c r="H585" s="258"/>
      <c r="I585" s="258"/>
      <c r="J585" s="2"/>
      <c r="K585" s="2"/>
      <c r="L585" s="2"/>
      <c r="M585" s="2"/>
      <c r="N585" s="2"/>
      <c r="O585" s="2"/>
      <c r="P585" s="2"/>
      <c r="Q585" s="2"/>
      <c r="R585" s="2"/>
      <c r="S585" s="2"/>
      <c r="T585" s="2"/>
      <c r="U585" s="2"/>
      <c r="V585" s="2"/>
      <c r="W585" s="2"/>
      <c r="X585" s="2"/>
      <c r="Y585" s="2"/>
      <c r="Z585" s="2"/>
    </row>
    <row r="586" spans="1:26" ht="12.75" customHeight="1" x14ac:dyDescent="0.2">
      <c r="A586" s="258"/>
      <c r="B586" s="258"/>
      <c r="C586" s="258"/>
      <c r="D586" s="259"/>
      <c r="E586" s="259"/>
      <c r="F586" s="258"/>
      <c r="G586" s="258"/>
      <c r="H586" s="258"/>
      <c r="I586" s="258"/>
      <c r="J586" s="2"/>
      <c r="K586" s="2"/>
      <c r="L586" s="2"/>
      <c r="M586" s="2"/>
      <c r="N586" s="2"/>
      <c r="O586" s="2"/>
      <c r="P586" s="2"/>
      <c r="Q586" s="2"/>
      <c r="R586" s="2"/>
      <c r="S586" s="2"/>
      <c r="T586" s="2"/>
      <c r="U586" s="2"/>
      <c r="V586" s="2"/>
      <c r="W586" s="2"/>
      <c r="X586" s="2"/>
      <c r="Y586" s="2"/>
      <c r="Z586" s="2"/>
    </row>
    <row r="587" spans="1:26" ht="12.75" customHeight="1" x14ac:dyDescent="0.2">
      <c r="A587" s="258"/>
      <c r="B587" s="258"/>
      <c r="C587" s="258"/>
      <c r="D587" s="259"/>
      <c r="E587" s="259"/>
      <c r="F587" s="258"/>
      <c r="G587" s="258"/>
      <c r="H587" s="258"/>
      <c r="I587" s="258"/>
      <c r="J587" s="2"/>
      <c r="K587" s="2"/>
      <c r="L587" s="2"/>
      <c r="M587" s="2"/>
      <c r="N587" s="2"/>
      <c r="O587" s="2"/>
      <c r="P587" s="2"/>
      <c r="Q587" s="2"/>
      <c r="R587" s="2"/>
      <c r="S587" s="2"/>
      <c r="T587" s="2"/>
      <c r="U587" s="2"/>
      <c r="V587" s="2"/>
      <c r="W587" s="2"/>
      <c r="X587" s="2"/>
      <c r="Y587" s="2"/>
      <c r="Z587" s="2"/>
    </row>
    <row r="588" spans="1:26" ht="12.75" customHeight="1" x14ac:dyDescent="0.2">
      <c r="A588" s="258"/>
      <c r="B588" s="258"/>
      <c r="C588" s="258"/>
      <c r="D588" s="259"/>
      <c r="E588" s="259"/>
      <c r="F588" s="258"/>
      <c r="G588" s="258"/>
      <c r="H588" s="258"/>
      <c r="I588" s="258"/>
      <c r="J588" s="2"/>
      <c r="K588" s="2"/>
      <c r="L588" s="2"/>
      <c r="M588" s="2"/>
      <c r="N588" s="2"/>
      <c r="O588" s="2"/>
      <c r="P588" s="2"/>
      <c r="Q588" s="2"/>
      <c r="R588" s="2"/>
      <c r="S588" s="2"/>
      <c r="T588" s="2"/>
      <c r="U588" s="2"/>
      <c r="V588" s="2"/>
      <c r="W588" s="2"/>
      <c r="X588" s="2"/>
      <c r="Y588" s="2"/>
      <c r="Z588" s="2"/>
    </row>
    <row r="589" spans="1:26" ht="12.75" customHeight="1" x14ac:dyDescent="0.2">
      <c r="A589" s="258"/>
      <c r="B589" s="258"/>
      <c r="C589" s="258"/>
      <c r="D589" s="259"/>
      <c r="E589" s="259"/>
      <c r="F589" s="258"/>
      <c r="G589" s="258"/>
      <c r="H589" s="258"/>
      <c r="I589" s="258"/>
      <c r="J589" s="2"/>
      <c r="K589" s="2"/>
      <c r="L589" s="2"/>
      <c r="M589" s="2"/>
      <c r="N589" s="2"/>
      <c r="O589" s="2"/>
      <c r="P589" s="2"/>
      <c r="Q589" s="2"/>
      <c r="R589" s="2"/>
      <c r="S589" s="2"/>
      <c r="T589" s="2"/>
      <c r="U589" s="2"/>
      <c r="V589" s="2"/>
      <c r="W589" s="2"/>
      <c r="X589" s="2"/>
      <c r="Y589" s="2"/>
      <c r="Z589" s="2"/>
    </row>
    <row r="590" spans="1:26" ht="12.75" customHeight="1" x14ac:dyDescent="0.2">
      <c r="A590" s="258"/>
      <c r="B590" s="258"/>
      <c r="C590" s="258"/>
      <c r="D590" s="259"/>
      <c r="E590" s="259"/>
      <c r="F590" s="258"/>
      <c r="G590" s="258"/>
      <c r="H590" s="258"/>
      <c r="I590" s="258"/>
      <c r="J590" s="2"/>
      <c r="K590" s="2"/>
      <c r="L590" s="2"/>
      <c r="M590" s="2"/>
      <c r="N590" s="2"/>
      <c r="O590" s="2"/>
      <c r="P590" s="2"/>
      <c r="Q590" s="2"/>
      <c r="R590" s="2"/>
      <c r="S590" s="2"/>
      <c r="T590" s="2"/>
      <c r="U590" s="2"/>
      <c r="V590" s="2"/>
      <c r="W590" s="2"/>
      <c r="X590" s="2"/>
      <c r="Y590" s="2"/>
      <c r="Z590" s="2"/>
    </row>
    <row r="591" spans="1:26" ht="12.75" customHeight="1" x14ac:dyDescent="0.2">
      <c r="A591" s="258"/>
      <c r="B591" s="258"/>
      <c r="C591" s="258"/>
      <c r="D591" s="259"/>
      <c r="E591" s="259"/>
      <c r="F591" s="258"/>
      <c r="G591" s="258"/>
      <c r="H591" s="258"/>
      <c r="I591" s="258"/>
      <c r="J591" s="2"/>
      <c r="K591" s="2"/>
      <c r="L591" s="2"/>
      <c r="M591" s="2"/>
      <c r="N591" s="2"/>
      <c r="O591" s="2"/>
      <c r="P591" s="2"/>
      <c r="Q591" s="2"/>
      <c r="R591" s="2"/>
      <c r="S591" s="2"/>
      <c r="T591" s="2"/>
      <c r="U591" s="2"/>
      <c r="V591" s="2"/>
      <c r="W591" s="2"/>
      <c r="X591" s="2"/>
      <c r="Y591" s="2"/>
      <c r="Z591" s="2"/>
    </row>
    <row r="592" spans="1:26" ht="12.75" customHeight="1" x14ac:dyDescent="0.2">
      <c r="A592" s="258"/>
      <c r="B592" s="258"/>
      <c r="C592" s="258"/>
      <c r="D592" s="259"/>
      <c r="E592" s="259"/>
      <c r="F592" s="258"/>
      <c r="G592" s="258"/>
      <c r="H592" s="258"/>
      <c r="I592" s="258"/>
      <c r="J592" s="2"/>
      <c r="K592" s="2"/>
      <c r="L592" s="2"/>
      <c r="M592" s="2"/>
      <c r="N592" s="2"/>
      <c r="O592" s="2"/>
      <c r="P592" s="2"/>
      <c r="Q592" s="2"/>
      <c r="R592" s="2"/>
      <c r="S592" s="2"/>
      <c r="T592" s="2"/>
      <c r="U592" s="2"/>
      <c r="V592" s="2"/>
      <c r="W592" s="2"/>
      <c r="X592" s="2"/>
      <c r="Y592" s="2"/>
      <c r="Z592" s="2"/>
    </row>
    <row r="593" spans="1:26" ht="12.75" customHeight="1" x14ac:dyDescent="0.2">
      <c r="A593" s="258"/>
      <c r="B593" s="258"/>
      <c r="C593" s="258"/>
      <c r="D593" s="259"/>
      <c r="E593" s="259"/>
      <c r="F593" s="258"/>
      <c r="G593" s="258"/>
      <c r="H593" s="258"/>
      <c r="I593" s="258"/>
      <c r="J593" s="2"/>
      <c r="K593" s="2"/>
      <c r="L593" s="2"/>
      <c r="M593" s="2"/>
      <c r="N593" s="2"/>
      <c r="O593" s="2"/>
      <c r="P593" s="2"/>
      <c r="Q593" s="2"/>
      <c r="R593" s="2"/>
      <c r="S593" s="2"/>
      <c r="T593" s="2"/>
      <c r="U593" s="2"/>
      <c r="V593" s="2"/>
      <c r="W593" s="2"/>
      <c r="X593" s="2"/>
      <c r="Y593" s="2"/>
      <c r="Z593" s="2"/>
    </row>
    <row r="594" spans="1:26" ht="12.75" customHeight="1" x14ac:dyDescent="0.2">
      <c r="A594" s="258"/>
      <c r="B594" s="258"/>
      <c r="C594" s="258"/>
      <c r="D594" s="259"/>
      <c r="E594" s="259"/>
      <c r="F594" s="258"/>
      <c r="G594" s="258"/>
      <c r="H594" s="258"/>
      <c r="I594" s="258"/>
      <c r="J594" s="2"/>
      <c r="K594" s="2"/>
      <c r="L594" s="2"/>
      <c r="M594" s="2"/>
      <c r="N594" s="2"/>
      <c r="O594" s="2"/>
      <c r="P594" s="2"/>
      <c r="Q594" s="2"/>
      <c r="R594" s="2"/>
      <c r="S594" s="2"/>
      <c r="T594" s="2"/>
      <c r="U594" s="2"/>
      <c r="V594" s="2"/>
      <c r="W594" s="2"/>
      <c r="X594" s="2"/>
      <c r="Y594" s="2"/>
      <c r="Z594" s="2"/>
    </row>
    <row r="595" spans="1:26" ht="12.75" customHeight="1" x14ac:dyDescent="0.2">
      <c r="A595" s="258"/>
      <c r="B595" s="258"/>
      <c r="C595" s="258"/>
      <c r="D595" s="259"/>
      <c r="E595" s="259"/>
      <c r="F595" s="258"/>
      <c r="G595" s="258"/>
      <c r="H595" s="258"/>
      <c r="I595" s="258"/>
      <c r="J595" s="2"/>
      <c r="K595" s="2"/>
      <c r="L595" s="2"/>
      <c r="M595" s="2"/>
      <c r="N595" s="2"/>
      <c r="O595" s="2"/>
      <c r="P595" s="2"/>
      <c r="Q595" s="2"/>
      <c r="R595" s="2"/>
      <c r="S595" s="2"/>
      <c r="T595" s="2"/>
      <c r="U595" s="2"/>
      <c r="V595" s="2"/>
      <c r="W595" s="2"/>
      <c r="X595" s="2"/>
      <c r="Y595" s="2"/>
      <c r="Z595" s="2"/>
    </row>
    <row r="596" spans="1:26" ht="12.75" customHeight="1" x14ac:dyDescent="0.2">
      <c r="A596" s="258"/>
      <c r="B596" s="258"/>
      <c r="C596" s="258"/>
      <c r="D596" s="259"/>
      <c r="E596" s="259"/>
      <c r="F596" s="258"/>
      <c r="G596" s="258"/>
      <c r="H596" s="258"/>
      <c r="I596" s="258"/>
      <c r="J596" s="2"/>
      <c r="K596" s="2"/>
      <c r="L596" s="2"/>
      <c r="M596" s="2"/>
      <c r="N596" s="2"/>
      <c r="O596" s="2"/>
      <c r="P596" s="2"/>
      <c r="Q596" s="2"/>
      <c r="R596" s="2"/>
      <c r="S596" s="2"/>
      <c r="T596" s="2"/>
      <c r="U596" s="2"/>
      <c r="V596" s="2"/>
      <c r="W596" s="2"/>
      <c r="X596" s="2"/>
      <c r="Y596" s="2"/>
      <c r="Z596" s="2"/>
    </row>
    <row r="597" spans="1:26" ht="12.75" customHeight="1" x14ac:dyDescent="0.2">
      <c r="A597" s="258"/>
      <c r="B597" s="258"/>
      <c r="C597" s="258"/>
      <c r="D597" s="259"/>
      <c r="E597" s="259"/>
      <c r="F597" s="258"/>
      <c r="G597" s="258"/>
      <c r="H597" s="258"/>
      <c r="I597" s="258"/>
      <c r="J597" s="2"/>
      <c r="K597" s="2"/>
      <c r="L597" s="2"/>
      <c r="M597" s="2"/>
      <c r="N597" s="2"/>
      <c r="O597" s="2"/>
      <c r="P597" s="2"/>
      <c r="Q597" s="2"/>
      <c r="R597" s="2"/>
      <c r="S597" s="2"/>
      <c r="T597" s="2"/>
      <c r="U597" s="2"/>
      <c r="V597" s="2"/>
      <c r="W597" s="2"/>
      <c r="X597" s="2"/>
      <c r="Y597" s="2"/>
      <c r="Z597" s="2"/>
    </row>
    <row r="598" spans="1:26" ht="12.75" customHeight="1" x14ac:dyDescent="0.2">
      <c r="A598" s="258"/>
      <c r="B598" s="258"/>
      <c r="C598" s="258"/>
      <c r="D598" s="259"/>
      <c r="E598" s="259"/>
      <c r="F598" s="258"/>
      <c r="G598" s="258"/>
      <c r="H598" s="258"/>
      <c r="I598" s="258"/>
      <c r="J598" s="2"/>
      <c r="K598" s="2"/>
      <c r="L598" s="2"/>
      <c r="M598" s="2"/>
      <c r="N598" s="2"/>
      <c r="O598" s="2"/>
      <c r="P598" s="2"/>
      <c r="Q598" s="2"/>
      <c r="R598" s="2"/>
      <c r="S598" s="2"/>
      <c r="T598" s="2"/>
      <c r="U598" s="2"/>
      <c r="V598" s="2"/>
      <c r="W598" s="2"/>
      <c r="X598" s="2"/>
      <c r="Y598" s="2"/>
      <c r="Z598" s="2"/>
    </row>
    <row r="599" spans="1:26" ht="12.75" customHeight="1" x14ac:dyDescent="0.2">
      <c r="A599" s="258"/>
      <c r="B599" s="258"/>
      <c r="C599" s="258"/>
      <c r="D599" s="259"/>
      <c r="E599" s="259"/>
      <c r="F599" s="258"/>
      <c r="G599" s="258"/>
      <c r="H599" s="258"/>
      <c r="I599" s="258"/>
      <c r="J599" s="2"/>
      <c r="K599" s="2"/>
      <c r="L599" s="2"/>
      <c r="M599" s="2"/>
      <c r="N599" s="2"/>
      <c r="O599" s="2"/>
      <c r="P599" s="2"/>
      <c r="Q599" s="2"/>
      <c r="R599" s="2"/>
      <c r="S599" s="2"/>
      <c r="T599" s="2"/>
      <c r="U599" s="2"/>
      <c r="V599" s="2"/>
      <c r="W599" s="2"/>
      <c r="X599" s="2"/>
      <c r="Y599" s="2"/>
      <c r="Z599" s="2"/>
    </row>
    <row r="600" spans="1:26" ht="12.75" customHeight="1" x14ac:dyDescent="0.2">
      <c r="A600" s="258"/>
      <c r="B600" s="258"/>
      <c r="C600" s="258"/>
      <c r="D600" s="259"/>
      <c r="E600" s="259"/>
      <c r="F600" s="258"/>
      <c r="G600" s="258"/>
      <c r="H600" s="258"/>
      <c r="I600" s="258"/>
      <c r="J600" s="2"/>
      <c r="K600" s="2"/>
      <c r="L600" s="2"/>
      <c r="M600" s="2"/>
      <c r="N600" s="2"/>
      <c r="O600" s="2"/>
      <c r="P600" s="2"/>
      <c r="Q600" s="2"/>
      <c r="R600" s="2"/>
      <c r="S600" s="2"/>
      <c r="T600" s="2"/>
      <c r="U600" s="2"/>
      <c r="V600" s="2"/>
      <c r="W600" s="2"/>
      <c r="X600" s="2"/>
      <c r="Y600" s="2"/>
      <c r="Z600" s="2"/>
    </row>
    <row r="601" spans="1:26" ht="12.75" customHeight="1" x14ac:dyDescent="0.2">
      <c r="A601" s="258"/>
      <c r="B601" s="258"/>
      <c r="C601" s="258"/>
      <c r="D601" s="259"/>
      <c r="E601" s="259"/>
      <c r="F601" s="258"/>
      <c r="G601" s="258"/>
      <c r="H601" s="258"/>
      <c r="I601" s="258"/>
      <c r="J601" s="2"/>
      <c r="K601" s="2"/>
      <c r="L601" s="2"/>
      <c r="M601" s="2"/>
      <c r="N601" s="2"/>
      <c r="O601" s="2"/>
      <c r="P601" s="2"/>
      <c r="Q601" s="2"/>
      <c r="R601" s="2"/>
      <c r="S601" s="2"/>
      <c r="T601" s="2"/>
      <c r="U601" s="2"/>
      <c r="V601" s="2"/>
      <c r="W601" s="2"/>
      <c r="X601" s="2"/>
      <c r="Y601" s="2"/>
      <c r="Z601" s="2"/>
    </row>
    <row r="602" spans="1:26" ht="12.75" customHeight="1" x14ac:dyDescent="0.2">
      <c r="A602" s="258"/>
      <c r="B602" s="258"/>
      <c r="C602" s="258"/>
      <c r="D602" s="259"/>
      <c r="E602" s="259"/>
      <c r="F602" s="258"/>
      <c r="G602" s="258"/>
      <c r="H602" s="258"/>
      <c r="I602" s="258"/>
      <c r="J602" s="2"/>
      <c r="K602" s="2"/>
      <c r="L602" s="2"/>
      <c r="M602" s="2"/>
      <c r="N602" s="2"/>
      <c r="O602" s="2"/>
      <c r="P602" s="2"/>
      <c r="Q602" s="2"/>
      <c r="R602" s="2"/>
      <c r="S602" s="2"/>
      <c r="T602" s="2"/>
      <c r="U602" s="2"/>
      <c r="V602" s="2"/>
      <c r="W602" s="2"/>
      <c r="X602" s="2"/>
      <c r="Y602" s="2"/>
      <c r="Z602" s="2"/>
    </row>
    <row r="603" spans="1:26" ht="12.75" customHeight="1" x14ac:dyDescent="0.2">
      <c r="A603" s="258"/>
      <c r="B603" s="258"/>
      <c r="C603" s="258"/>
      <c r="D603" s="259"/>
      <c r="E603" s="259"/>
      <c r="F603" s="258"/>
      <c r="G603" s="258"/>
      <c r="H603" s="258"/>
      <c r="I603" s="258"/>
      <c r="J603" s="2"/>
      <c r="K603" s="2"/>
      <c r="L603" s="2"/>
      <c r="M603" s="2"/>
      <c r="N603" s="2"/>
      <c r="O603" s="2"/>
      <c r="P603" s="2"/>
      <c r="Q603" s="2"/>
      <c r="R603" s="2"/>
      <c r="S603" s="2"/>
      <c r="T603" s="2"/>
      <c r="U603" s="2"/>
      <c r="V603" s="2"/>
      <c r="W603" s="2"/>
      <c r="X603" s="2"/>
      <c r="Y603" s="2"/>
      <c r="Z603" s="2"/>
    </row>
    <row r="604" spans="1:26" ht="12.75" customHeight="1" x14ac:dyDescent="0.2">
      <c r="A604" s="258"/>
      <c r="B604" s="258"/>
      <c r="C604" s="258"/>
      <c r="D604" s="259"/>
      <c r="E604" s="259"/>
      <c r="F604" s="258"/>
      <c r="G604" s="258"/>
      <c r="H604" s="258"/>
      <c r="I604" s="258"/>
      <c r="J604" s="2"/>
      <c r="K604" s="2"/>
      <c r="L604" s="2"/>
      <c r="M604" s="2"/>
      <c r="N604" s="2"/>
      <c r="O604" s="2"/>
      <c r="P604" s="2"/>
      <c r="Q604" s="2"/>
      <c r="R604" s="2"/>
      <c r="S604" s="2"/>
      <c r="T604" s="2"/>
      <c r="U604" s="2"/>
      <c r="V604" s="2"/>
      <c r="W604" s="2"/>
      <c r="X604" s="2"/>
      <c r="Y604" s="2"/>
      <c r="Z604" s="2"/>
    </row>
    <row r="605" spans="1:26" ht="12.75" customHeight="1" x14ac:dyDescent="0.2">
      <c r="A605" s="258"/>
      <c r="B605" s="258"/>
      <c r="C605" s="258"/>
      <c r="D605" s="259"/>
      <c r="E605" s="259"/>
      <c r="F605" s="258"/>
      <c r="G605" s="258"/>
      <c r="H605" s="258"/>
      <c r="I605" s="258"/>
      <c r="J605" s="2"/>
      <c r="K605" s="2"/>
      <c r="L605" s="2"/>
      <c r="M605" s="2"/>
      <c r="N605" s="2"/>
      <c r="O605" s="2"/>
      <c r="P605" s="2"/>
      <c r="Q605" s="2"/>
      <c r="R605" s="2"/>
      <c r="S605" s="2"/>
      <c r="T605" s="2"/>
      <c r="U605" s="2"/>
      <c r="V605" s="2"/>
      <c r="W605" s="2"/>
      <c r="X605" s="2"/>
      <c r="Y605" s="2"/>
      <c r="Z605" s="2"/>
    </row>
    <row r="606" spans="1:26" ht="12.75" customHeight="1" x14ac:dyDescent="0.2">
      <c r="A606" s="258"/>
      <c r="B606" s="258"/>
      <c r="C606" s="258"/>
      <c r="D606" s="259"/>
      <c r="E606" s="259"/>
      <c r="F606" s="258"/>
      <c r="G606" s="258"/>
      <c r="H606" s="258"/>
      <c r="I606" s="258"/>
      <c r="J606" s="2"/>
      <c r="K606" s="2"/>
      <c r="L606" s="2"/>
      <c r="M606" s="2"/>
      <c r="N606" s="2"/>
      <c r="O606" s="2"/>
      <c r="P606" s="2"/>
      <c r="Q606" s="2"/>
      <c r="R606" s="2"/>
      <c r="S606" s="2"/>
      <c r="T606" s="2"/>
      <c r="U606" s="2"/>
      <c r="V606" s="2"/>
      <c r="W606" s="2"/>
      <c r="X606" s="2"/>
      <c r="Y606" s="2"/>
      <c r="Z606" s="2"/>
    </row>
    <row r="607" spans="1:26" ht="12.75" customHeight="1" x14ac:dyDescent="0.2">
      <c r="A607" s="258"/>
      <c r="B607" s="258"/>
      <c r="C607" s="258"/>
      <c r="D607" s="259"/>
      <c r="E607" s="259"/>
      <c r="F607" s="258"/>
      <c r="G607" s="258"/>
      <c r="H607" s="258"/>
      <c r="I607" s="258"/>
      <c r="J607" s="2"/>
      <c r="K607" s="2"/>
      <c r="L607" s="2"/>
      <c r="M607" s="2"/>
      <c r="N607" s="2"/>
      <c r="O607" s="2"/>
      <c r="P607" s="2"/>
      <c r="Q607" s="2"/>
      <c r="R607" s="2"/>
      <c r="S607" s="2"/>
      <c r="T607" s="2"/>
      <c r="U607" s="2"/>
      <c r="V607" s="2"/>
      <c r="W607" s="2"/>
      <c r="X607" s="2"/>
      <c r="Y607" s="2"/>
      <c r="Z607" s="2"/>
    </row>
    <row r="608" spans="1:26" ht="12.75" customHeight="1" x14ac:dyDescent="0.2">
      <c r="A608" s="258"/>
      <c r="B608" s="258"/>
      <c r="C608" s="258"/>
      <c r="D608" s="259"/>
      <c r="E608" s="259"/>
      <c r="F608" s="258"/>
      <c r="G608" s="258"/>
      <c r="H608" s="258"/>
      <c r="I608" s="258"/>
      <c r="J608" s="2"/>
      <c r="K608" s="2"/>
      <c r="L608" s="2"/>
      <c r="M608" s="2"/>
      <c r="N608" s="2"/>
      <c r="O608" s="2"/>
      <c r="P608" s="2"/>
      <c r="Q608" s="2"/>
      <c r="R608" s="2"/>
      <c r="S608" s="2"/>
      <c r="T608" s="2"/>
      <c r="U608" s="2"/>
      <c r="V608" s="2"/>
      <c r="W608" s="2"/>
      <c r="X608" s="2"/>
      <c r="Y608" s="2"/>
      <c r="Z608" s="2"/>
    </row>
    <row r="609" spans="1:26" ht="12.75" customHeight="1" x14ac:dyDescent="0.2">
      <c r="A609" s="258"/>
      <c r="B609" s="258"/>
      <c r="C609" s="258"/>
      <c r="D609" s="259"/>
      <c r="E609" s="259"/>
      <c r="F609" s="258"/>
      <c r="G609" s="258"/>
      <c r="H609" s="258"/>
      <c r="I609" s="258"/>
      <c r="J609" s="2"/>
      <c r="K609" s="2"/>
      <c r="L609" s="2"/>
      <c r="M609" s="2"/>
      <c r="N609" s="2"/>
      <c r="O609" s="2"/>
      <c r="P609" s="2"/>
      <c r="Q609" s="2"/>
      <c r="R609" s="2"/>
      <c r="S609" s="2"/>
      <c r="T609" s="2"/>
      <c r="U609" s="2"/>
      <c r="V609" s="2"/>
      <c r="W609" s="2"/>
      <c r="X609" s="2"/>
      <c r="Y609" s="2"/>
      <c r="Z609" s="2"/>
    </row>
    <row r="610" spans="1:26" ht="12.75" customHeight="1" x14ac:dyDescent="0.2">
      <c r="A610" s="258"/>
      <c r="B610" s="258"/>
      <c r="C610" s="258"/>
      <c r="D610" s="259"/>
      <c r="E610" s="259"/>
      <c r="F610" s="258"/>
      <c r="G610" s="258"/>
      <c r="H610" s="258"/>
      <c r="I610" s="258"/>
      <c r="J610" s="2"/>
      <c r="K610" s="2"/>
      <c r="L610" s="2"/>
      <c r="M610" s="2"/>
      <c r="N610" s="2"/>
      <c r="O610" s="2"/>
      <c r="P610" s="2"/>
      <c r="Q610" s="2"/>
      <c r="R610" s="2"/>
      <c r="S610" s="2"/>
      <c r="T610" s="2"/>
      <c r="U610" s="2"/>
      <c r="V610" s="2"/>
      <c r="W610" s="2"/>
      <c r="X610" s="2"/>
      <c r="Y610" s="2"/>
      <c r="Z610" s="2"/>
    </row>
    <row r="611" spans="1:26" ht="12.75" customHeight="1" x14ac:dyDescent="0.2">
      <c r="A611" s="258"/>
      <c r="B611" s="258"/>
      <c r="C611" s="258"/>
      <c r="D611" s="259"/>
      <c r="E611" s="259"/>
      <c r="F611" s="258"/>
      <c r="G611" s="258"/>
      <c r="H611" s="258"/>
      <c r="I611" s="258"/>
      <c r="J611" s="2"/>
      <c r="K611" s="2"/>
      <c r="L611" s="2"/>
      <c r="M611" s="2"/>
      <c r="N611" s="2"/>
      <c r="O611" s="2"/>
      <c r="P611" s="2"/>
      <c r="Q611" s="2"/>
      <c r="R611" s="2"/>
      <c r="S611" s="2"/>
      <c r="T611" s="2"/>
      <c r="U611" s="2"/>
      <c r="V611" s="2"/>
      <c r="W611" s="2"/>
      <c r="X611" s="2"/>
      <c r="Y611" s="2"/>
      <c r="Z611" s="2"/>
    </row>
    <row r="612" spans="1:26" ht="12.75" customHeight="1" x14ac:dyDescent="0.2">
      <c r="A612" s="258"/>
      <c r="B612" s="258"/>
      <c r="C612" s="258"/>
      <c r="D612" s="259"/>
      <c r="E612" s="259"/>
      <c r="F612" s="258"/>
      <c r="G612" s="258"/>
      <c r="H612" s="258"/>
      <c r="I612" s="258"/>
      <c r="J612" s="2"/>
      <c r="K612" s="2"/>
      <c r="L612" s="2"/>
      <c r="M612" s="2"/>
      <c r="N612" s="2"/>
      <c r="O612" s="2"/>
      <c r="P612" s="2"/>
      <c r="Q612" s="2"/>
      <c r="R612" s="2"/>
      <c r="S612" s="2"/>
      <c r="T612" s="2"/>
      <c r="U612" s="2"/>
      <c r="V612" s="2"/>
      <c r="W612" s="2"/>
      <c r="X612" s="2"/>
      <c r="Y612" s="2"/>
      <c r="Z612" s="2"/>
    </row>
    <row r="613" spans="1:26" ht="12.75" customHeight="1" x14ac:dyDescent="0.2">
      <c r="A613" s="258"/>
      <c r="B613" s="258"/>
      <c r="C613" s="258"/>
      <c r="D613" s="259"/>
      <c r="E613" s="259"/>
      <c r="F613" s="258"/>
      <c r="G613" s="258"/>
      <c r="H613" s="258"/>
      <c r="I613" s="258"/>
      <c r="J613" s="2"/>
      <c r="K613" s="2"/>
      <c r="L613" s="2"/>
      <c r="M613" s="2"/>
      <c r="N613" s="2"/>
      <c r="O613" s="2"/>
      <c r="P613" s="2"/>
      <c r="Q613" s="2"/>
      <c r="R613" s="2"/>
      <c r="S613" s="2"/>
      <c r="T613" s="2"/>
      <c r="U613" s="2"/>
      <c r="V613" s="2"/>
      <c r="W613" s="2"/>
      <c r="X613" s="2"/>
      <c r="Y613" s="2"/>
      <c r="Z613" s="2"/>
    </row>
    <row r="614" spans="1:26" ht="12.75" customHeight="1" x14ac:dyDescent="0.2">
      <c r="A614" s="258"/>
      <c r="B614" s="258"/>
      <c r="C614" s="258"/>
      <c r="D614" s="259"/>
      <c r="E614" s="259"/>
      <c r="F614" s="258"/>
      <c r="G614" s="258"/>
      <c r="H614" s="258"/>
      <c r="I614" s="258"/>
      <c r="J614" s="2"/>
      <c r="K614" s="2"/>
      <c r="L614" s="2"/>
      <c r="M614" s="2"/>
      <c r="N614" s="2"/>
      <c r="O614" s="2"/>
      <c r="P614" s="2"/>
      <c r="Q614" s="2"/>
      <c r="R614" s="2"/>
      <c r="S614" s="2"/>
      <c r="T614" s="2"/>
      <c r="U614" s="2"/>
      <c r="V614" s="2"/>
      <c r="W614" s="2"/>
      <c r="X614" s="2"/>
      <c r="Y614" s="2"/>
      <c r="Z614" s="2"/>
    </row>
    <row r="615" spans="1:26" ht="12.75" customHeight="1" x14ac:dyDescent="0.2">
      <c r="A615" s="258"/>
      <c r="B615" s="258"/>
      <c r="C615" s="258"/>
      <c r="D615" s="259"/>
      <c r="E615" s="259"/>
      <c r="F615" s="258"/>
      <c r="G615" s="258"/>
      <c r="H615" s="258"/>
      <c r="I615" s="258"/>
      <c r="J615" s="2"/>
      <c r="K615" s="2"/>
      <c r="L615" s="2"/>
      <c r="M615" s="2"/>
      <c r="N615" s="2"/>
      <c r="O615" s="2"/>
      <c r="P615" s="2"/>
      <c r="Q615" s="2"/>
      <c r="R615" s="2"/>
      <c r="S615" s="2"/>
      <c r="T615" s="2"/>
      <c r="U615" s="2"/>
      <c r="V615" s="2"/>
      <c r="W615" s="2"/>
      <c r="X615" s="2"/>
      <c r="Y615" s="2"/>
      <c r="Z615" s="2"/>
    </row>
    <row r="616" spans="1:26" ht="12.75" customHeight="1" x14ac:dyDescent="0.2">
      <c r="A616" s="258"/>
      <c r="B616" s="258"/>
      <c r="C616" s="258"/>
      <c r="D616" s="259"/>
      <c r="E616" s="259"/>
      <c r="F616" s="258"/>
      <c r="G616" s="258"/>
      <c r="H616" s="258"/>
      <c r="I616" s="258"/>
      <c r="J616" s="2"/>
      <c r="K616" s="2"/>
      <c r="L616" s="2"/>
      <c r="M616" s="2"/>
      <c r="N616" s="2"/>
      <c r="O616" s="2"/>
      <c r="P616" s="2"/>
      <c r="Q616" s="2"/>
      <c r="R616" s="2"/>
      <c r="S616" s="2"/>
      <c r="T616" s="2"/>
      <c r="U616" s="2"/>
      <c r="V616" s="2"/>
      <c r="W616" s="2"/>
      <c r="X616" s="2"/>
      <c r="Y616" s="2"/>
      <c r="Z616" s="2"/>
    </row>
    <row r="617" spans="1:26" ht="12.75" customHeight="1" x14ac:dyDescent="0.2">
      <c r="A617" s="258"/>
      <c r="B617" s="258"/>
      <c r="C617" s="258"/>
      <c r="D617" s="259"/>
      <c r="E617" s="259"/>
      <c r="F617" s="258"/>
      <c r="G617" s="258"/>
      <c r="H617" s="258"/>
      <c r="I617" s="258"/>
      <c r="J617" s="2"/>
      <c r="K617" s="2"/>
      <c r="L617" s="2"/>
      <c r="M617" s="2"/>
      <c r="N617" s="2"/>
      <c r="O617" s="2"/>
      <c r="P617" s="2"/>
      <c r="Q617" s="2"/>
      <c r="R617" s="2"/>
      <c r="S617" s="2"/>
      <c r="T617" s="2"/>
      <c r="U617" s="2"/>
      <c r="V617" s="2"/>
      <c r="W617" s="2"/>
      <c r="X617" s="2"/>
      <c r="Y617" s="2"/>
      <c r="Z617" s="2"/>
    </row>
    <row r="618" spans="1:26" ht="12.75" customHeight="1" x14ac:dyDescent="0.2">
      <c r="A618" s="258"/>
      <c r="B618" s="258"/>
      <c r="C618" s="258"/>
      <c r="D618" s="259"/>
      <c r="E618" s="259"/>
      <c r="F618" s="258"/>
      <c r="G618" s="258"/>
      <c r="H618" s="258"/>
      <c r="I618" s="258"/>
      <c r="J618" s="2"/>
      <c r="K618" s="2"/>
      <c r="L618" s="2"/>
      <c r="M618" s="2"/>
      <c r="N618" s="2"/>
      <c r="O618" s="2"/>
      <c r="P618" s="2"/>
      <c r="Q618" s="2"/>
      <c r="R618" s="2"/>
      <c r="S618" s="2"/>
      <c r="T618" s="2"/>
      <c r="U618" s="2"/>
      <c r="V618" s="2"/>
      <c r="W618" s="2"/>
      <c r="X618" s="2"/>
      <c r="Y618" s="2"/>
      <c r="Z618" s="2"/>
    </row>
    <row r="619" spans="1:26" ht="12.75" customHeight="1" x14ac:dyDescent="0.2">
      <c r="A619" s="258"/>
      <c r="B619" s="258"/>
      <c r="C619" s="258"/>
      <c r="D619" s="259"/>
      <c r="E619" s="259"/>
      <c r="F619" s="258"/>
      <c r="G619" s="258"/>
      <c r="H619" s="258"/>
      <c r="I619" s="258"/>
      <c r="J619" s="2"/>
      <c r="K619" s="2"/>
      <c r="L619" s="2"/>
      <c r="M619" s="2"/>
      <c r="N619" s="2"/>
      <c r="O619" s="2"/>
      <c r="P619" s="2"/>
      <c r="Q619" s="2"/>
      <c r="R619" s="2"/>
      <c r="S619" s="2"/>
      <c r="T619" s="2"/>
      <c r="U619" s="2"/>
      <c r="V619" s="2"/>
      <c r="W619" s="2"/>
      <c r="X619" s="2"/>
      <c r="Y619" s="2"/>
      <c r="Z619" s="2"/>
    </row>
    <row r="620" spans="1:26" ht="12.75" customHeight="1" x14ac:dyDescent="0.2">
      <c r="A620" s="258"/>
      <c r="B620" s="258"/>
      <c r="C620" s="258"/>
      <c r="D620" s="259"/>
      <c r="E620" s="259"/>
      <c r="F620" s="258"/>
      <c r="G620" s="258"/>
      <c r="H620" s="258"/>
      <c r="I620" s="258"/>
      <c r="J620" s="2"/>
      <c r="K620" s="2"/>
      <c r="L620" s="2"/>
      <c r="M620" s="2"/>
      <c r="N620" s="2"/>
      <c r="O620" s="2"/>
      <c r="P620" s="2"/>
      <c r="Q620" s="2"/>
      <c r="R620" s="2"/>
      <c r="S620" s="2"/>
      <c r="T620" s="2"/>
      <c r="U620" s="2"/>
      <c r="V620" s="2"/>
      <c r="W620" s="2"/>
      <c r="X620" s="2"/>
      <c r="Y620" s="2"/>
      <c r="Z620" s="2"/>
    </row>
    <row r="621" spans="1:26" ht="12.75" customHeight="1" x14ac:dyDescent="0.2">
      <c r="A621" s="258"/>
      <c r="B621" s="258"/>
      <c r="C621" s="258"/>
      <c r="D621" s="259"/>
      <c r="E621" s="259"/>
      <c r="F621" s="258"/>
      <c r="G621" s="258"/>
      <c r="H621" s="258"/>
      <c r="I621" s="258"/>
      <c r="J621" s="2"/>
      <c r="K621" s="2"/>
      <c r="L621" s="2"/>
      <c r="M621" s="2"/>
      <c r="N621" s="2"/>
      <c r="O621" s="2"/>
      <c r="P621" s="2"/>
      <c r="Q621" s="2"/>
      <c r="R621" s="2"/>
      <c r="S621" s="2"/>
      <c r="T621" s="2"/>
      <c r="U621" s="2"/>
      <c r="V621" s="2"/>
      <c r="W621" s="2"/>
      <c r="X621" s="2"/>
      <c r="Y621" s="2"/>
      <c r="Z621" s="2"/>
    </row>
    <row r="622" spans="1:26" ht="12.75" customHeight="1" x14ac:dyDescent="0.2">
      <c r="A622" s="258"/>
      <c r="B622" s="258"/>
      <c r="C622" s="258"/>
      <c r="D622" s="259"/>
      <c r="E622" s="259"/>
      <c r="F622" s="258"/>
      <c r="G622" s="258"/>
      <c r="H622" s="258"/>
      <c r="I622" s="258"/>
      <c r="J622" s="2"/>
      <c r="K622" s="2"/>
      <c r="L622" s="2"/>
      <c r="M622" s="2"/>
      <c r="N622" s="2"/>
      <c r="O622" s="2"/>
      <c r="P622" s="2"/>
      <c r="Q622" s="2"/>
      <c r="R622" s="2"/>
      <c r="S622" s="2"/>
      <c r="T622" s="2"/>
      <c r="U622" s="2"/>
      <c r="V622" s="2"/>
      <c r="W622" s="2"/>
      <c r="X622" s="2"/>
      <c r="Y622" s="2"/>
      <c r="Z622" s="2"/>
    </row>
    <row r="623" spans="1:26" ht="12.75" customHeight="1" x14ac:dyDescent="0.2">
      <c r="A623" s="258"/>
      <c r="B623" s="258"/>
      <c r="C623" s="258"/>
      <c r="D623" s="259"/>
      <c r="E623" s="259"/>
      <c r="F623" s="258"/>
      <c r="G623" s="258"/>
      <c r="H623" s="258"/>
      <c r="I623" s="258"/>
      <c r="J623" s="2"/>
      <c r="K623" s="2"/>
      <c r="L623" s="2"/>
      <c r="M623" s="2"/>
      <c r="N623" s="2"/>
      <c r="O623" s="2"/>
      <c r="P623" s="2"/>
      <c r="Q623" s="2"/>
      <c r="R623" s="2"/>
      <c r="S623" s="2"/>
      <c r="T623" s="2"/>
      <c r="U623" s="2"/>
      <c r="V623" s="2"/>
      <c r="W623" s="2"/>
      <c r="X623" s="2"/>
      <c r="Y623" s="2"/>
      <c r="Z623" s="2"/>
    </row>
    <row r="624" spans="1:26" ht="12.75" customHeight="1" x14ac:dyDescent="0.2">
      <c r="A624" s="258"/>
      <c r="B624" s="258"/>
      <c r="C624" s="258"/>
      <c r="D624" s="259"/>
      <c r="E624" s="259"/>
      <c r="F624" s="258"/>
      <c r="G624" s="258"/>
      <c r="H624" s="258"/>
      <c r="I624" s="258"/>
      <c r="J624" s="2"/>
      <c r="K624" s="2"/>
      <c r="L624" s="2"/>
      <c r="M624" s="2"/>
      <c r="N624" s="2"/>
      <c r="O624" s="2"/>
      <c r="P624" s="2"/>
      <c r="Q624" s="2"/>
      <c r="R624" s="2"/>
      <c r="S624" s="2"/>
      <c r="T624" s="2"/>
      <c r="U624" s="2"/>
      <c r="V624" s="2"/>
      <c r="W624" s="2"/>
      <c r="X624" s="2"/>
      <c r="Y624" s="2"/>
      <c r="Z624" s="2"/>
    </row>
    <row r="625" spans="1:26" ht="12.75" customHeight="1" x14ac:dyDescent="0.2">
      <c r="A625" s="258"/>
      <c r="B625" s="258"/>
      <c r="C625" s="258"/>
      <c r="D625" s="259"/>
      <c r="E625" s="259"/>
      <c r="F625" s="258"/>
      <c r="G625" s="258"/>
      <c r="H625" s="258"/>
      <c r="I625" s="258"/>
      <c r="J625" s="2"/>
      <c r="K625" s="2"/>
      <c r="L625" s="2"/>
      <c r="M625" s="2"/>
      <c r="N625" s="2"/>
      <c r="O625" s="2"/>
      <c r="P625" s="2"/>
      <c r="Q625" s="2"/>
      <c r="R625" s="2"/>
      <c r="S625" s="2"/>
      <c r="T625" s="2"/>
      <c r="U625" s="2"/>
      <c r="V625" s="2"/>
      <c r="W625" s="2"/>
      <c r="X625" s="2"/>
      <c r="Y625" s="2"/>
      <c r="Z625" s="2"/>
    </row>
    <row r="626" spans="1:26" ht="12.75" customHeight="1" x14ac:dyDescent="0.2">
      <c r="A626" s="258"/>
      <c r="B626" s="258"/>
      <c r="C626" s="258"/>
      <c r="D626" s="259"/>
      <c r="E626" s="259"/>
      <c r="F626" s="258"/>
      <c r="G626" s="258"/>
      <c r="H626" s="258"/>
      <c r="I626" s="258"/>
      <c r="J626" s="2"/>
      <c r="K626" s="2"/>
      <c r="L626" s="2"/>
      <c r="M626" s="2"/>
      <c r="N626" s="2"/>
      <c r="O626" s="2"/>
      <c r="P626" s="2"/>
      <c r="Q626" s="2"/>
      <c r="R626" s="2"/>
      <c r="S626" s="2"/>
      <c r="T626" s="2"/>
      <c r="U626" s="2"/>
      <c r="V626" s="2"/>
      <c r="W626" s="2"/>
      <c r="X626" s="2"/>
      <c r="Y626" s="2"/>
      <c r="Z626" s="2"/>
    </row>
    <row r="627" spans="1:26" ht="12.75" customHeight="1" x14ac:dyDescent="0.2">
      <c r="A627" s="258"/>
      <c r="B627" s="258"/>
      <c r="C627" s="258"/>
      <c r="D627" s="259"/>
      <c r="E627" s="259"/>
      <c r="F627" s="258"/>
      <c r="G627" s="258"/>
      <c r="H627" s="258"/>
      <c r="I627" s="258"/>
      <c r="J627" s="2"/>
      <c r="K627" s="2"/>
      <c r="L627" s="2"/>
      <c r="M627" s="2"/>
      <c r="N627" s="2"/>
      <c r="O627" s="2"/>
      <c r="P627" s="2"/>
      <c r="Q627" s="2"/>
      <c r="R627" s="2"/>
      <c r="S627" s="2"/>
      <c r="T627" s="2"/>
      <c r="U627" s="2"/>
      <c r="V627" s="2"/>
      <c r="W627" s="2"/>
      <c r="X627" s="2"/>
      <c r="Y627" s="2"/>
      <c r="Z627" s="2"/>
    </row>
    <row r="628" spans="1:26" ht="12.75" customHeight="1" x14ac:dyDescent="0.2">
      <c r="A628" s="258"/>
      <c r="B628" s="258"/>
      <c r="C628" s="258"/>
      <c r="D628" s="259"/>
      <c r="E628" s="259"/>
      <c r="F628" s="258"/>
      <c r="G628" s="258"/>
      <c r="H628" s="258"/>
      <c r="I628" s="258"/>
      <c r="J628" s="2"/>
      <c r="K628" s="2"/>
      <c r="L628" s="2"/>
      <c r="M628" s="2"/>
      <c r="N628" s="2"/>
      <c r="O628" s="2"/>
      <c r="P628" s="2"/>
      <c r="Q628" s="2"/>
      <c r="R628" s="2"/>
      <c r="S628" s="2"/>
      <c r="T628" s="2"/>
      <c r="U628" s="2"/>
      <c r="V628" s="2"/>
      <c r="W628" s="2"/>
      <c r="X628" s="2"/>
      <c r="Y628" s="2"/>
      <c r="Z628" s="2"/>
    </row>
    <row r="629" spans="1:26" ht="12.75" customHeight="1" x14ac:dyDescent="0.2">
      <c r="A629" s="258"/>
      <c r="B629" s="258"/>
      <c r="C629" s="258"/>
      <c r="D629" s="259"/>
      <c r="E629" s="259"/>
      <c r="F629" s="258"/>
      <c r="G629" s="258"/>
      <c r="H629" s="258"/>
      <c r="I629" s="258"/>
      <c r="J629" s="2"/>
      <c r="K629" s="2"/>
      <c r="L629" s="2"/>
      <c r="M629" s="2"/>
      <c r="N629" s="2"/>
      <c r="O629" s="2"/>
      <c r="P629" s="2"/>
      <c r="Q629" s="2"/>
      <c r="R629" s="2"/>
      <c r="S629" s="2"/>
      <c r="T629" s="2"/>
      <c r="U629" s="2"/>
      <c r="V629" s="2"/>
      <c r="W629" s="2"/>
      <c r="X629" s="2"/>
      <c r="Y629" s="2"/>
      <c r="Z629" s="2"/>
    </row>
    <row r="630" spans="1:26" ht="12.75" customHeight="1" x14ac:dyDescent="0.2">
      <c r="A630" s="258"/>
      <c r="B630" s="258"/>
      <c r="C630" s="258"/>
      <c r="D630" s="259"/>
      <c r="E630" s="259"/>
      <c r="F630" s="258"/>
      <c r="G630" s="258"/>
      <c r="H630" s="258"/>
      <c r="I630" s="258"/>
      <c r="J630" s="2"/>
      <c r="K630" s="2"/>
      <c r="L630" s="2"/>
      <c r="M630" s="2"/>
      <c r="N630" s="2"/>
      <c r="O630" s="2"/>
      <c r="P630" s="2"/>
      <c r="Q630" s="2"/>
      <c r="R630" s="2"/>
      <c r="S630" s="2"/>
      <c r="T630" s="2"/>
      <c r="U630" s="2"/>
      <c r="V630" s="2"/>
      <c r="W630" s="2"/>
      <c r="X630" s="2"/>
      <c r="Y630" s="2"/>
      <c r="Z630" s="2"/>
    </row>
    <row r="631" spans="1:26" ht="12.75" customHeight="1" x14ac:dyDescent="0.2">
      <c r="A631" s="258"/>
      <c r="B631" s="258"/>
      <c r="C631" s="258"/>
      <c r="D631" s="259"/>
      <c r="E631" s="259"/>
      <c r="F631" s="258"/>
      <c r="G631" s="258"/>
      <c r="H631" s="258"/>
      <c r="I631" s="258"/>
      <c r="J631" s="2"/>
      <c r="K631" s="2"/>
      <c r="L631" s="2"/>
      <c r="M631" s="2"/>
      <c r="N631" s="2"/>
      <c r="O631" s="2"/>
      <c r="P631" s="2"/>
      <c r="Q631" s="2"/>
      <c r="R631" s="2"/>
      <c r="S631" s="2"/>
      <c r="T631" s="2"/>
      <c r="U631" s="2"/>
      <c r="V631" s="2"/>
      <c r="W631" s="2"/>
      <c r="X631" s="2"/>
      <c r="Y631" s="2"/>
      <c r="Z631" s="2"/>
    </row>
    <row r="632" spans="1:26" ht="12.75" customHeight="1" x14ac:dyDescent="0.2">
      <c r="A632" s="258"/>
      <c r="B632" s="258"/>
      <c r="C632" s="258"/>
      <c r="D632" s="259"/>
      <c r="E632" s="259"/>
      <c r="F632" s="258"/>
      <c r="G632" s="258"/>
      <c r="H632" s="258"/>
      <c r="I632" s="258"/>
      <c r="J632" s="2"/>
      <c r="K632" s="2"/>
      <c r="L632" s="2"/>
      <c r="M632" s="2"/>
      <c r="N632" s="2"/>
      <c r="O632" s="2"/>
      <c r="P632" s="2"/>
      <c r="Q632" s="2"/>
      <c r="R632" s="2"/>
      <c r="S632" s="2"/>
      <c r="T632" s="2"/>
      <c r="U632" s="2"/>
      <c r="V632" s="2"/>
      <c r="W632" s="2"/>
      <c r="X632" s="2"/>
      <c r="Y632" s="2"/>
      <c r="Z632" s="2"/>
    </row>
    <row r="633" spans="1:26" ht="12.75" customHeight="1" x14ac:dyDescent="0.2">
      <c r="A633" s="258"/>
      <c r="B633" s="258"/>
      <c r="C633" s="258"/>
      <c r="D633" s="259"/>
      <c r="E633" s="259"/>
      <c r="F633" s="258"/>
      <c r="G633" s="258"/>
      <c r="H633" s="258"/>
      <c r="I633" s="258"/>
      <c r="J633" s="2"/>
      <c r="K633" s="2"/>
      <c r="L633" s="2"/>
      <c r="M633" s="2"/>
      <c r="N633" s="2"/>
      <c r="O633" s="2"/>
      <c r="P633" s="2"/>
      <c r="Q633" s="2"/>
      <c r="R633" s="2"/>
      <c r="S633" s="2"/>
      <c r="T633" s="2"/>
      <c r="U633" s="2"/>
      <c r="V633" s="2"/>
      <c r="W633" s="2"/>
      <c r="X633" s="2"/>
      <c r="Y633" s="2"/>
      <c r="Z633" s="2"/>
    </row>
    <row r="634" spans="1:26" ht="12.75" customHeight="1" x14ac:dyDescent="0.2">
      <c r="A634" s="258"/>
      <c r="B634" s="258"/>
      <c r="C634" s="258"/>
      <c r="D634" s="259"/>
      <c r="E634" s="259"/>
      <c r="F634" s="258"/>
      <c r="G634" s="258"/>
      <c r="H634" s="258"/>
      <c r="I634" s="258"/>
      <c r="J634" s="2"/>
      <c r="K634" s="2"/>
      <c r="L634" s="2"/>
      <c r="M634" s="2"/>
      <c r="N634" s="2"/>
      <c r="O634" s="2"/>
      <c r="P634" s="2"/>
      <c r="Q634" s="2"/>
      <c r="R634" s="2"/>
      <c r="S634" s="2"/>
      <c r="T634" s="2"/>
      <c r="U634" s="2"/>
      <c r="V634" s="2"/>
      <c r="W634" s="2"/>
      <c r="X634" s="2"/>
      <c r="Y634" s="2"/>
      <c r="Z634" s="2"/>
    </row>
    <row r="635" spans="1:26" ht="12.75" customHeight="1" x14ac:dyDescent="0.2">
      <c r="A635" s="258"/>
      <c r="B635" s="258"/>
      <c r="C635" s="258"/>
      <c r="D635" s="259"/>
      <c r="E635" s="259"/>
      <c r="F635" s="258"/>
      <c r="G635" s="258"/>
      <c r="H635" s="258"/>
      <c r="I635" s="258"/>
      <c r="J635" s="2"/>
      <c r="K635" s="2"/>
      <c r="L635" s="2"/>
      <c r="M635" s="2"/>
      <c r="N635" s="2"/>
      <c r="O635" s="2"/>
      <c r="P635" s="2"/>
      <c r="Q635" s="2"/>
      <c r="R635" s="2"/>
      <c r="S635" s="2"/>
      <c r="T635" s="2"/>
      <c r="U635" s="2"/>
      <c r="V635" s="2"/>
      <c r="W635" s="2"/>
      <c r="X635" s="2"/>
      <c r="Y635" s="2"/>
      <c r="Z635" s="2"/>
    </row>
    <row r="636" spans="1:26" ht="12.75" customHeight="1" x14ac:dyDescent="0.2">
      <c r="A636" s="258"/>
      <c r="B636" s="258"/>
      <c r="C636" s="258"/>
      <c r="D636" s="259"/>
      <c r="E636" s="259"/>
      <c r="F636" s="258"/>
      <c r="G636" s="258"/>
      <c r="H636" s="258"/>
      <c r="I636" s="258"/>
      <c r="J636" s="2"/>
      <c r="K636" s="2"/>
      <c r="L636" s="2"/>
      <c r="M636" s="2"/>
      <c r="N636" s="2"/>
      <c r="O636" s="2"/>
      <c r="P636" s="2"/>
      <c r="Q636" s="2"/>
      <c r="R636" s="2"/>
      <c r="S636" s="2"/>
      <c r="T636" s="2"/>
      <c r="U636" s="2"/>
      <c r="V636" s="2"/>
      <c r="W636" s="2"/>
      <c r="X636" s="2"/>
      <c r="Y636" s="2"/>
      <c r="Z636" s="2"/>
    </row>
    <row r="637" spans="1:26" ht="12.75" customHeight="1" x14ac:dyDescent="0.2">
      <c r="A637" s="258"/>
      <c r="B637" s="258"/>
      <c r="C637" s="258"/>
      <c r="D637" s="259"/>
      <c r="E637" s="259"/>
      <c r="F637" s="258"/>
      <c r="G637" s="258"/>
      <c r="H637" s="258"/>
      <c r="I637" s="258"/>
      <c r="J637" s="2"/>
      <c r="K637" s="2"/>
      <c r="L637" s="2"/>
      <c r="M637" s="2"/>
      <c r="N637" s="2"/>
      <c r="O637" s="2"/>
      <c r="P637" s="2"/>
      <c r="Q637" s="2"/>
      <c r="R637" s="2"/>
      <c r="S637" s="2"/>
      <c r="T637" s="2"/>
      <c r="U637" s="2"/>
      <c r="V637" s="2"/>
      <c r="W637" s="2"/>
      <c r="X637" s="2"/>
      <c r="Y637" s="2"/>
      <c r="Z637" s="2"/>
    </row>
    <row r="638" spans="1:26" ht="12.75" customHeight="1" x14ac:dyDescent="0.2">
      <c r="A638" s="258"/>
      <c r="B638" s="258"/>
      <c r="C638" s="258"/>
      <c r="D638" s="259"/>
      <c r="E638" s="259"/>
      <c r="F638" s="258"/>
      <c r="G638" s="258"/>
      <c r="H638" s="258"/>
      <c r="I638" s="258"/>
      <c r="J638" s="2"/>
      <c r="K638" s="2"/>
      <c r="L638" s="2"/>
      <c r="M638" s="2"/>
      <c r="N638" s="2"/>
      <c r="O638" s="2"/>
      <c r="P638" s="2"/>
      <c r="Q638" s="2"/>
      <c r="R638" s="2"/>
      <c r="S638" s="2"/>
      <c r="T638" s="2"/>
      <c r="U638" s="2"/>
      <c r="V638" s="2"/>
      <c r="W638" s="2"/>
      <c r="X638" s="2"/>
      <c r="Y638" s="2"/>
      <c r="Z638" s="2"/>
    </row>
    <row r="639" spans="1:26" ht="12.75" customHeight="1" x14ac:dyDescent="0.2">
      <c r="A639" s="258"/>
      <c r="B639" s="258"/>
      <c r="C639" s="258"/>
      <c r="D639" s="259"/>
      <c r="E639" s="259"/>
      <c r="F639" s="258"/>
      <c r="G639" s="258"/>
      <c r="H639" s="258"/>
      <c r="I639" s="258"/>
      <c r="J639" s="2"/>
      <c r="K639" s="2"/>
      <c r="L639" s="2"/>
      <c r="M639" s="2"/>
      <c r="N639" s="2"/>
      <c r="O639" s="2"/>
      <c r="P639" s="2"/>
      <c r="Q639" s="2"/>
      <c r="R639" s="2"/>
      <c r="S639" s="2"/>
      <c r="T639" s="2"/>
      <c r="U639" s="2"/>
      <c r="V639" s="2"/>
      <c r="W639" s="2"/>
      <c r="X639" s="2"/>
      <c r="Y639" s="2"/>
      <c r="Z639" s="2"/>
    </row>
    <row r="640" spans="1:26" ht="12.75" customHeight="1" x14ac:dyDescent="0.2">
      <c r="A640" s="258"/>
      <c r="B640" s="258"/>
      <c r="C640" s="258"/>
      <c r="D640" s="259"/>
      <c r="E640" s="259"/>
      <c r="F640" s="258"/>
      <c r="G640" s="258"/>
      <c r="H640" s="258"/>
      <c r="I640" s="258"/>
      <c r="J640" s="2"/>
      <c r="K640" s="2"/>
      <c r="L640" s="2"/>
      <c r="M640" s="2"/>
      <c r="N640" s="2"/>
      <c r="O640" s="2"/>
      <c r="P640" s="2"/>
      <c r="Q640" s="2"/>
      <c r="R640" s="2"/>
      <c r="S640" s="2"/>
      <c r="T640" s="2"/>
      <c r="U640" s="2"/>
      <c r="V640" s="2"/>
      <c r="W640" s="2"/>
      <c r="X640" s="2"/>
      <c r="Y640" s="2"/>
      <c r="Z640" s="2"/>
    </row>
    <row r="641" spans="1:26" ht="12.75" customHeight="1" x14ac:dyDescent="0.2">
      <c r="A641" s="258"/>
      <c r="B641" s="258"/>
      <c r="C641" s="258"/>
      <c r="D641" s="259"/>
      <c r="E641" s="259"/>
      <c r="F641" s="258"/>
      <c r="G641" s="258"/>
      <c r="H641" s="258"/>
      <c r="I641" s="258"/>
      <c r="J641" s="2"/>
      <c r="K641" s="2"/>
      <c r="L641" s="2"/>
      <c r="M641" s="2"/>
      <c r="N641" s="2"/>
      <c r="O641" s="2"/>
      <c r="P641" s="2"/>
      <c r="Q641" s="2"/>
      <c r="R641" s="2"/>
      <c r="S641" s="2"/>
      <c r="T641" s="2"/>
      <c r="U641" s="2"/>
      <c r="V641" s="2"/>
      <c r="W641" s="2"/>
      <c r="X641" s="2"/>
      <c r="Y641" s="2"/>
      <c r="Z641" s="2"/>
    </row>
    <row r="642" spans="1:26" ht="12.75" customHeight="1" x14ac:dyDescent="0.2">
      <c r="A642" s="258"/>
      <c r="B642" s="258"/>
      <c r="C642" s="258"/>
      <c r="D642" s="259"/>
      <c r="E642" s="259"/>
      <c r="F642" s="258"/>
      <c r="G642" s="258"/>
      <c r="H642" s="258"/>
      <c r="I642" s="258"/>
      <c r="J642" s="2"/>
      <c r="K642" s="2"/>
      <c r="L642" s="2"/>
      <c r="M642" s="2"/>
      <c r="N642" s="2"/>
      <c r="O642" s="2"/>
      <c r="P642" s="2"/>
      <c r="Q642" s="2"/>
      <c r="R642" s="2"/>
      <c r="S642" s="2"/>
      <c r="T642" s="2"/>
      <c r="U642" s="2"/>
      <c r="V642" s="2"/>
      <c r="W642" s="2"/>
      <c r="X642" s="2"/>
      <c r="Y642" s="2"/>
      <c r="Z642" s="2"/>
    </row>
    <row r="643" spans="1:26" ht="12.75" customHeight="1" x14ac:dyDescent="0.2">
      <c r="A643" s="258"/>
      <c r="B643" s="258"/>
      <c r="C643" s="258"/>
      <c r="D643" s="259"/>
      <c r="E643" s="259"/>
      <c r="F643" s="258"/>
      <c r="G643" s="258"/>
      <c r="H643" s="258"/>
      <c r="I643" s="258"/>
      <c r="J643" s="2"/>
      <c r="K643" s="2"/>
      <c r="L643" s="2"/>
      <c r="M643" s="2"/>
      <c r="N643" s="2"/>
      <c r="O643" s="2"/>
      <c r="P643" s="2"/>
      <c r="Q643" s="2"/>
      <c r="R643" s="2"/>
      <c r="S643" s="2"/>
      <c r="T643" s="2"/>
      <c r="U643" s="2"/>
      <c r="V643" s="2"/>
      <c r="W643" s="2"/>
      <c r="X643" s="2"/>
      <c r="Y643" s="2"/>
      <c r="Z643" s="2"/>
    </row>
    <row r="644" spans="1:26" ht="12.75" customHeight="1" x14ac:dyDescent="0.2">
      <c r="A644" s="258"/>
      <c r="B644" s="258"/>
      <c r="C644" s="258"/>
      <c r="D644" s="259"/>
      <c r="E644" s="259"/>
      <c r="F644" s="258"/>
      <c r="G644" s="258"/>
      <c r="H644" s="258"/>
      <c r="I644" s="258"/>
      <c r="J644" s="2"/>
      <c r="K644" s="2"/>
      <c r="L644" s="2"/>
      <c r="M644" s="2"/>
      <c r="N644" s="2"/>
      <c r="O644" s="2"/>
      <c r="P644" s="2"/>
      <c r="Q644" s="2"/>
      <c r="R644" s="2"/>
      <c r="S644" s="2"/>
      <c r="T644" s="2"/>
      <c r="U644" s="2"/>
      <c r="V644" s="2"/>
      <c r="W644" s="2"/>
      <c r="X644" s="2"/>
      <c r="Y644" s="2"/>
      <c r="Z644" s="2"/>
    </row>
    <row r="645" spans="1:26" ht="12.75" customHeight="1" x14ac:dyDescent="0.2">
      <c r="A645" s="258"/>
      <c r="B645" s="258"/>
      <c r="C645" s="258"/>
      <c r="D645" s="259"/>
      <c r="E645" s="259"/>
      <c r="F645" s="258"/>
      <c r="G645" s="258"/>
      <c r="H645" s="258"/>
      <c r="I645" s="258"/>
      <c r="J645" s="2"/>
      <c r="K645" s="2"/>
      <c r="L645" s="2"/>
      <c r="M645" s="2"/>
      <c r="N645" s="2"/>
      <c r="O645" s="2"/>
      <c r="P645" s="2"/>
      <c r="Q645" s="2"/>
      <c r="R645" s="2"/>
      <c r="S645" s="2"/>
      <c r="T645" s="2"/>
      <c r="U645" s="2"/>
      <c r="V645" s="2"/>
      <c r="W645" s="2"/>
      <c r="X645" s="2"/>
      <c r="Y645" s="2"/>
      <c r="Z645" s="2"/>
    </row>
    <row r="646" spans="1:26" ht="12.75" customHeight="1" x14ac:dyDescent="0.2">
      <c r="A646" s="258"/>
      <c r="B646" s="258"/>
      <c r="C646" s="258"/>
      <c r="D646" s="259"/>
      <c r="E646" s="259"/>
      <c r="F646" s="258"/>
      <c r="G646" s="258"/>
      <c r="H646" s="258"/>
      <c r="I646" s="258"/>
      <c r="J646" s="2"/>
      <c r="K646" s="2"/>
      <c r="L646" s="2"/>
      <c r="M646" s="2"/>
      <c r="N646" s="2"/>
      <c r="O646" s="2"/>
      <c r="P646" s="2"/>
      <c r="Q646" s="2"/>
      <c r="R646" s="2"/>
      <c r="S646" s="2"/>
      <c r="T646" s="2"/>
      <c r="U646" s="2"/>
      <c r="V646" s="2"/>
      <c r="W646" s="2"/>
      <c r="X646" s="2"/>
      <c r="Y646" s="2"/>
      <c r="Z646" s="2"/>
    </row>
    <row r="647" spans="1:26" ht="12.75" customHeight="1" x14ac:dyDescent="0.2">
      <c r="A647" s="258"/>
      <c r="B647" s="258"/>
      <c r="C647" s="258"/>
      <c r="D647" s="259"/>
      <c r="E647" s="259"/>
      <c r="F647" s="258"/>
      <c r="G647" s="258"/>
      <c r="H647" s="258"/>
      <c r="I647" s="258"/>
      <c r="J647" s="2"/>
      <c r="K647" s="2"/>
      <c r="L647" s="2"/>
      <c r="M647" s="2"/>
      <c r="N647" s="2"/>
      <c r="O647" s="2"/>
      <c r="P647" s="2"/>
      <c r="Q647" s="2"/>
      <c r="R647" s="2"/>
      <c r="S647" s="2"/>
      <c r="T647" s="2"/>
      <c r="U647" s="2"/>
      <c r="V647" s="2"/>
      <c r="W647" s="2"/>
      <c r="X647" s="2"/>
      <c r="Y647" s="2"/>
      <c r="Z647" s="2"/>
    </row>
    <row r="648" spans="1:26" ht="12.75" customHeight="1" x14ac:dyDescent="0.2">
      <c r="A648" s="258"/>
      <c r="B648" s="258"/>
      <c r="C648" s="258"/>
      <c r="D648" s="259"/>
      <c r="E648" s="259"/>
      <c r="F648" s="258"/>
      <c r="G648" s="258"/>
      <c r="H648" s="258"/>
      <c r="I648" s="258"/>
      <c r="J648" s="2"/>
      <c r="K648" s="2"/>
      <c r="L648" s="2"/>
      <c r="M648" s="2"/>
      <c r="N648" s="2"/>
      <c r="O648" s="2"/>
      <c r="P648" s="2"/>
      <c r="Q648" s="2"/>
      <c r="R648" s="2"/>
      <c r="S648" s="2"/>
      <c r="T648" s="2"/>
      <c r="U648" s="2"/>
      <c r="V648" s="2"/>
      <c r="W648" s="2"/>
      <c r="X648" s="2"/>
      <c r="Y648" s="2"/>
      <c r="Z648" s="2"/>
    </row>
    <row r="649" spans="1:26" ht="12.75" customHeight="1" x14ac:dyDescent="0.2">
      <c r="A649" s="258"/>
      <c r="B649" s="258"/>
      <c r="C649" s="258"/>
      <c r="D649" s="259"/>
      <c r="E649" s="259"/>
      <c r="F649" s="258"/>
      <c r="G649" s="258"/>
      <c r="H649" s="258"/>
      <c r="I649" s="258"/>
      <c r="J649" s="2"/>
      <c r="K649" s="2"/>
      <c r="L649" s="2"/>
      <c r="M649" s="2"/>
      <c r="N649" s="2"/>
      <c r="O649" s="2"/>
      <c r="P649" s="2"/>
      <c r="Q649" s="2"/>
      <c r="R649" s="2"/>
      <c r="S649" s="2"/>
      <c r="T649" s="2"/>
      <c r="U649" s="2"/>
      <c r="V649" s="2"/>
      <c r="W649" s="2"/>
      <c r="X649" s="2"/>
      <c r="Y649" s="2"/>
      <c r="Z649" s="2"/>
    </row>
    <row r="650" spans="1:26" ht="12.75" customHeight="1" x14ac:dyDescent="0.2">
      <c r="A650" s="258"/>
      <c r="B650" s="258"/>
      <c r="C650" s="258"/>
      <c r="D650" s="259"/>
      <c r="E650" s="259"/>
      <c r="F650" s="258"/>
      <c r="G650" s="258"/>
      <c r="H650" s="258"/>
      <c r="I650" s="258"/>
      <c r="J650" s="2"/>
      <c r="K650" s="2"/>
      <c r="L650" s="2"/>
      <c r="M650" s="2"/>
      <c r="N650" s="2"/>
      <c r="O650" s="2"/>
      <c r="P650" s="2"/>
      <c r="Q650" s="2"/>
      <c r="R650" s="2"/>
      <c r="S650" s="2"/>
      <c r="T650" s="2"/>
      <c r="U650" s="2"/>
      <c r="V650" s="2"/>
      <c r="W650" s="2"/>
      <c r="X650" s="2"/>
      <c r="Y650" s="2"/>
      <c r="Z650" s="2"/>
    </row>
    <row r="651" spans="1:26" ht="12.75" customHeight="1" x14ac:dyDescent="0.2">
      <c r="A651" s="258"/>
      <c r="B651" s="258"/>
      <c r="C651" s="258"/>
      <c r="D651" s="259"/>
      <c r="E651" s="259"/>
      <c r="F651" s="258"/>
      <c r="G651" s="258"/>
      <c r="H651" s="258"/>
      <c r="I651" s="258"/>
      <c r="J651" s="2"/>
      <c r="K651" s="2"/>
      <c r="L651" s="2"/>
      <c r="M651" s="2"/>
      <c r="N651" s="2"/>
      <c r="O651" s="2"/>
      <c r="P651" s="2"/>
      <c r="Q651" s="2"/>
      <c r="R651" s="2"/>
      <c r="S651" s="2"/>
      <c r="T651" s="2"/>
      <c r="U651" s="2"/>
      <c r="V651" s="2"/>
      <c r="W651" s="2"/>
      <c r="X651" s="2"/>
      <c r="Y651" s="2"/>
      <c r="Z651" s="2"/>
    </row>
    <row r="652" spans="1:26" ht="12.75" customHeight="1" x14ac:dyDescent="0.2">
      <c r="A652" s="258"/>
      <c r="B652" s="258"/>
      <c r="C652" s="258"/>
      <c r="D652" s="259"/>
      <c r="E652" s="259"/>
      <c r="F652" s="258"/>
      <c r="G652" s="258"/>
      <c r="H652" s="258"/>
      <c r="I652" s="258"/>
      <c r="J652" s="2"/>
      <c r="K652" s="2"/>
      <c r="L652" s="2"/>
      <c r="M652" s="2"/>
      <c r="N652" s="2"/>
      <c r="O652" s="2"/>
      <c r="P652" s="2"/>
      <c r="Q652" s="2"/>
      <c r="R652" s="2"/>
      <c r="S652" s="2"/>
      <c r="T652" s="2"/>
      <c r="U652" s="2"/>
      <c r="V652" s="2"/>
      <c r="W652" s="2"/>
      <c r="X652" s="2"/>
      <c r="Y652" s="2"/>
      <c r="Z652" s="2"/>
    </row>
    <row r="653" spans="1:26" ht="12.75" customHeight="1" x14ac:dyDescent="0.2">
      <c r="A653" s="258"/>
      <c r="B653" s="258"/>
      <c r="C653" s="258"/>
      <c r="D653" s="259"/>
      <c r="E653" s="259"/>
      <c r="F653" s="258"/>
      <c r="G653" s="258"/>
      <c r="H653" s="258"/>
      <c r="I653" s="258"/>
      <c r="J653" s="2"/>
      <c r="K653" s="2"/>
      <c r="L653" s="2"/>
      <c r="M653" s="2"/>
      <c r="N653" s="2"/>
      <c r="O653" s="2"/>
      <c r="P653" s="2"/>
      <c r="Q653" s="2"/>
      <c r="R653" s="2"/>
      <c r="S653" s="2"/>
      <c r="T653" s="2"/>
      <c r="U653" s="2"/>
      <c r="V653" s="2"/>
      <c r="W653" s="2"/>
      <c r="X653" s="2"/>
      <c r="Y653" s="2"/>
      <c r="Z653" s="2"/>
    </row>
    <row r="654" spans="1:26" ht="12.75" customHeight="1" x14ac:dyDescent="0.2">
      <c r="A654" s="258"/>
      <c r="B654" s="258"/>
      <c r="C654" s="258"/>
      <c r="D654" s="259"/>
      <c r="E654" s="259"/>
      <c r="F654" s="258"/>
      <c r="G654" s="258"/>
      <c r="H654" s="258"/>
      <c r="I654" s="258"/>
      <c r="J654" s="2"/>
      <c r="K654" s="2"/>
      <c r="L654" s="2"/>
      <c r="M654" s="2"/>
      <c r="N654" s="2"/>
      <c r="O654" s="2"/>
      <c r="P654" s="2"/>
      <c r="Q654" s="2"/>
      <c r="R654" s="2"/>
      <c r="S654" s="2"/>
      <c r="T654" s="2"/>
      <c r="U654" s="2"/>
      <c r="V654" s="2"/>
      <c r="W654" s="2"/>
      <c r="X654" s="2"/>
      <c r="Y654" s="2"/>
      <c r="Z654" s="2"/>
    </row>
    <row r="655" spans="1:26" ht="12.75" customHeight="1" x14ac:dyDescent="0.2">
      <c r="A655" s="258"/>
      <c r="B655" s="258"/>
      <c r="C655" s="258"/>
      <c r="D655" s="259"/>
      <c r="E655" s="259"/>
      <c r="F655" s="258"/>
      <c r="G655" s="258"/>
      <c r="H655" s="258"/>
      <c r="I655" s="258"/>
      <c r="J655" s="2"/>
      <c r="K655" s="2"/>
      <c r="L655" s="2"/>
      <c r="M655" s="2"/>
      <c r="N655" s="2"/>
      <c r="O655" s="2"/>
      <c r="P655" s="2"/>
      <c r="Q655" s="2"/>
      <c r="R655" s="2"/>
      <c r="S655" s="2"/>
      <c r="T655" s="2"/>
      <c r="U655" s="2"/>
      <c r="V655" s="2"/>
      <c r="W655" s="2"/>
      <c r="X655" s="2"/>
      <c r="Y655" s="2"/>
      <c r="Z655" s="2"/>
    </row>
    <row r="656" spans="1:26" ht="12.75" customHeight="1" x14ac:dyDescent="0.2">
      <c r="A656" s="258"/>
      <c r="B656" s="258"/>
      <c r="C656" s="258"/>
      <c r="D656" s="259"/>
      <c r="E656" s="259"/>
      <c r="F656" s="258"/>
      <c r="G656" s="258"/>
      <c r="H656" s="258"/>
      <c r="I656" s="258"/>
      <c r="J656" s="2"/>
      <c r="K656" s="2"/>
      <c r="L656" s="2"/>
      <c r="M656" s="2"/>
      <c r="N656" s="2"/>
      <c r="O656" s="2"/>
      <c r="P656" s="2"/>
      <c r="Q656" s="2"/>
      <c r="R656" s="2"/>
      <c r="S656" s="2"/>
      <c r="T656" s="2"/>
      <c r="U656" s="2"/>
      <c r="V656" s="2"/>
      <c r="W656" s="2"/>
      <c r="X656" s="2"/>
      <c r="Y656" s="2"/>
      <c r="Z656" s="2"/>
    </row>
    <row r="657" spans="1:26" ht="12.75" customHeight="1" x14ac:dyDescent="0.2">
      <c r="A657" s="258"/>
      <c r="B657" s="258"/>
      <c r="C657" s="258"/>
      <c r="D657" s="259"/>
      <c r="E657" s="259"/>
      <c r="F657" s="258"/>
      <c r="G657" s="258"/>
      <c r="H657" s="258"/>
      <c r="I657" s="258"/>
      <c r="J657" s="2"/>
      <c r="K657" s="2"/>
      <c r="L657" s="2"/>
      <c r="M657" s="2"/>
      <c r="N657" s="2"/>
      <c r="O657" s="2"/>
      <c r="P657" s="2"/>
      <c r="Q657" s="2"/>
      <c r="R657" s="2"/>
      <c r="S657" s="2"/>
      <c r="T657" s="2"/>
      <c r="U657" s="2"/>
      <c r="V657" s="2"/>
      <c r="W657" s="2"/>
      <c r="X657" s="2"/>
      <c r="Y657" s="2"/>
      <c r="Z657" s="2"/>
    </row>
    <row r="658" spans="1:26" ht="12.75" customHeight="1" x14ac:dyDescent="0.2">
      <c r="A658" s="258"/>
      <c r="B658" s="258"/>
      <c r="C658" s="258"/>
      <c r="D658" s="259"/>
      <c r="E658" s="259"/>
      <c r="F658" s="258"/>
      <c r="G658" s="258"/>
      <c r="H658" s="258"/>
      <c r="I658" s="258"/>
      <c r="J658" s="2"/>
      <c r="K658" s="2"/>
      <c r="L658" s="2"/>
      <c r="M658" s="2"/>
      <c r="N658" s="2"/>
      <c r="O658" s="2"/>
      <c r="P658" s="2"/>
      <c r="Q658" s="2"/>
      <c r="R658" s="2"/>
      <c r="S658" s="2"/>
      <c r="T658" s="2"/>
      <c r="U658" s="2"/>
      <c r="V658" s="2"/>
      <c r="W658" s="2"/>
      <c r="X658" s="2"/>
      <c r="Y658" s="2"/>
      <c r="Z658" s="2"/>
    </row>
    <row r="659" spans="1:26" ht="12.75" customHeight="1" x14ac:dyDescent="0.2">
      <c r="A659" s="258"/>
      <c r="B659" s="258"/>
      <c r="C659" s="258"/>
      <c r="D659" s="259"/>
      <c r="E659" s="259"/>
      <c r="F659" s="258"/>
      <c r="G659" s="258"/>
      <c r="H659" s="258"/>
      <c r="I659" s="258"/>
      <c r="J659" s="2"/>
      <c r="K659" s="2"/>
      <c r="L659" s="2"/>
      <c r="M659" s="2"/>
      <c r="N659" s="2"/>
      <c r="O659" s="2"/>
      <c r="P659" s="2"/>
      <c r="Q659" s="2"/>
      <c r="R659" s="2"/>
      <c r="S659" s="2"/>
      <c r="T659" s="2"/>
      <c r="U659" s="2"/>
      <c r="V659" s="2"/>
      <c r="W659" s="2"/>
      <c r="X659" s="2"/>
      <c r="Y659" s="2"/>
      <c r="Z659" s="2"/>
    </row>
    <row r="660" spans="1:26" ht="12.75" customHeight="1" x14ac:dyDescent="0.2">
      <c r="A660" s="258"/>
      <c r="B660" s="258"/>
      <c r="C660" s="258"/>
      <c r="D660" s="259"/>
      <c r="E660" s="259"/>
      <c r="F660" s="258"/>
      <c r="G660" s="258"/>
      <c r="H660" s="258"/>
      <c r="I660" s="258"/>
      <c r="J660" s="2"/>
      <c r="K660" s="2"/>
      <c r="L660" s="2"/>
      <c r="M660" s="2"/>
      <c r="N660" s="2"/>
      <c r="O660" s="2"/>
      <c r="P660" s="2"/>
      <c r="Q660" s="2"/>
      <c r="R660" s="2"/>
      <c r="S660" s="2"/>
      <c r="T660" s="2"/>
      <c r="U660" s="2"/>
      <c r="V660" s="2"/>
      <c r="W660" s="2"/>
      <c r="X660" s="2"/>
      <c r="Y660" s="2"/>
      <c r="Z660" s="2"/>
    </row>
    <row r="661" spans="1:26" ht="12.75" customHeight="1" x14ac:dyDescent="0.2">
      <c r="A661" s="258"/>
      <c r="B661" s="258"/>
      <c r="C661" s="258"/>
      <c r="D661" s="259"/>
      <c r="E661" s="259"/>
      <c r="F661" s="258"/>
      <c r="G661" s="258"/>
      <c r="H661" s="258"/>
      <c r="I661" s="258"/>
      <c r="J661" s="2"/>
      <c r="K661" s="2"/>
      <c r="L661" s="2"/>
      <c r="M661" s="2"/>
      <c r="N661" s="2"/>
      <c r="O661" s="2"/>
      <c r="P661" s="2"/>
      <c r="Q661" s="2"/>
      <c r="R661" s="2"/>
      <c r="S661" s="2"/>
      <c r="T661" s="2"/>
      <c r="U661" s="2"/>
      <c r="V661" s="2"/>
      <c r="W661" s="2"/>
      <c r="X661" s="2"/>
      <c r="Y661" s="2"/>
      <c r="Z661" s="2"/>
    </row>
    <row r="662" spans="1:26" ht="12.75" customHeight="1" x14ac:dyDescent="0.2">
      <c r="A662" s="258"/>
      <c r="B662" s="258"/>
      <c r="C662" s="258"/>
      <c r="D662" s="259"/>
      <c r="E662" s="259"/>
      <c r="F662" s="258"/>
      <c r="G662" s="258"/>
      <c r="H662" s="258"/>
      <c r="I662" s="258"/>
      <c r="J662" s="2"/>
      <c r="K662" s="2"/>
      <c r="L662" s="2"/>
      <c r="M662" s="2"/>
      <c r="N662" s="2"/>
      <c r="O662" s="2"/>
      <c r="P662" s="2"/>
      <c r="Q662" s="2"/>
      <c r="R662" s="2"/>
      <c r="S662" s="2"/>
      <c r="T662" s="2"/>
      <c r="U662" s="2"/>
      <c r="V662" s="2"/>
      <c r="W662" s="2"/>
      <c r="X662" s="2"/>
      <c r="Y662" s="2"/>
      <c r="Z662" s="2"/>
    </row>
    <row r="663" spans="1:26" ht="12.75" customHeight="1" x14ac:dyDescent="0.2">
      <c r="A663" s="258"/>
      <c r="B663" s="258"/>
      <c r="C663" s="258"/>
      <c r="D663" s="259"/>
      <c r="E663" s="259"/>
      <c r="F663" s="258"/>
      <c r="G663" s="258"/>
      <c r="H663" s="258"/>
      <c r="I663" s="258"/>
      <c r="J663" s="2"/>
      <c r="K663" s="2"/>
      <c r="L663" s="2"/>
      <c r="M663" s="2"/>
      <c r="N663" s="2"/>
      <c r="O663" s="2"/>
      <c r="P663" s="2"/>
      <c r="Q663" s="2"/>
      <c r="R663" s="2"/>
      <c r="S663" s="2"/>
      <c r="T663" s="2"/>
      <c r="U663" s="2"/>
      <c r="V663" s="2"/>
      <c r="W663" s="2"/>
      <c r="X663" s="2"/>
      <c r="Y663" s="2"/>
      <c r="Z663" s="2"/>
    </row>
    <row r="664" spans="1:26" ht="12.75" customHeight="1" x14ac:dyDescent="0.2">
      <c r="A664" s="258"/>
      <c r="B664" s="258"/>
      <c r="C664" s="258"/>
      <c r="D664" s="259"/>
      <c r="E664" s="259"/>
      <c r="F664" s="258"/>
      <c r="G664" s="258"/>
      <c r="H664" s="258"/>
      <c r="I664" s="258"/>
      <c r="J664" s="2"/>
      <c r="K664" s="2"/>
      <c r="L664" s="2"/>
      <c r="M664" s="2"/>
      <c r="N664" s="2"/>
      <c r="O664" s="2"/>
      <c r="P664" s="2"/>
      <c r="Q664" s="2"/>
      <c r="R664" s="2"/>
      <c r="S664" s="2"/>
      <c r="T664" s="2"/>
      <c r="U664" s="2"/>
      <c r="V664" s="2"/>
      <c r="W664" s="2"/>
      <c r="X664" s="2"/>
      <c r="Y664" s="2"/>
      <c r="Z664" s="2"/>
    </row>
    <row r="665" spans="1:26" ht="12.75" customHeight="1" x14ac:dyDescent="0.2">
      <c r="A665" s="258"/>
      <c r="B665" s="258"/>
      <c r="C665" s="258"/>
      <c r="D665" s="259"/>
      <c r="E665" s="259"/>
      <c r="F665" s="258"/>
      <c r="G665" s="258"/>
      <c r="H665" s="258"/>
      <c r="I665" s="258"/>
      <c r="J665" s="2"/>
      <c r="K665" s="2"/>
      <c r="L665" s="2"/>
      <c r="M665" s="2"/>
      <c r="N665" s="2"/>
      <c r="O665" s="2"/>
      <c r="P665" s="2"/>
      <c r="Q665" s="2"/>
      <c r="R665" s="2"/>
      <c r="S665" s="2"/>
      <c r="T665" s="2"/>
      <c r="U665" s="2"/>
      <c r="V665" s="2"/>
      <c r="W665" s="2"/>
      <c r="X665" s="2"/>
      <c r="Y665" s="2"/>
      <c r="Z665" s="2"/>
    </row>
    <row r="666" spans="1:26" ht="12.75" customHeight="1" x14ac:dyDescent="0.2">
      <c r="A666" s="258"/>
      <c r="B666" s="258"/>
      <c r="C666" s="258"/>
      <c r="D666" s="259"/>
      <c r="E666" s="259"/>
      <c r="F666" s="258"/>
      <c r="G666" s="258"/>
      <c r="H666" s="258"/>
      <c r="I666" s="258"/>
      <c r="J666" s="2"/>
      <c r="K666" s="2"/>
      <c r="L666" s="2"/>
      <c r="M666" s="2"/>
      <c r="N666" s="2"/>
      <c r="O666" s="2"/>
      <c r="P666" s="2"/>
      <c r="Q666" s="2"/>
      <c r="R666" s="2"/>
      <c r="S666" s="2"/>
      <c r="T666" s="2"/>
      <c r="U666" s="2"/>
      <c r="V666" s="2"/>
      <c r="W666" s="2"/>
      <c r="X666" s="2"/>
      <c r="Y666" s="2"/>
      <c r="Z666" s="2"/>
    </row>
    <row r="667" spans="1:26" ht="12.75" customHeight="1" x14ac:dyDescent="0.2">
      <c r="A667" s="258"/>
      <c r="B667" s="258"/>
      <c r="C667" s="258"/>
      <c r="D667" s="259"/>
      <c r="E667" s="259"/>
      <c r="F667" s="258"/>
      <c r="G667" s="258"/>
      <c r="H667" s="258"/>
      <c r="I667" s="258"/>
      <c r="J667" s="2"/>
      <c r="K667" s="2"/>
      <c r="L667" s="2"/>
      <c r="M667" s="2"/>
      <c r="N667" s="2"/>
      <c r="O667" s="2"/>
      <c r="P667" s="2"/>
      <c r="Q667" s="2"/>
      <c r="R667" s="2"/>
      <c r="S667" s="2"/>
      <c r="T667" s="2"/>
      <c r="U667" s="2"/>
      <c r="V667" s="2"/>
      <c r="W667" s="2"/>
      <c r="X667" s="2"/>
      <c r="Y667" s="2"/>
      <c r="Z667" s="2"/>
    </row>
    <row r="668" spans="1:26" ht="12.75" customHeight="1" x14ac:dyDescent="0.2">
      <c r="A668" s="258"/>
      <c r="B668" s="258"/>
      <c r="C668" s="258"/>
      <c r="D668" s="259"/>
      <c r="E668" s="259"/>
      <c r="F668" s="258"/>
      <c r="G668" s="258"/>
      <c r="H668" s="258"/>
      <c r="I668" s="258"/>
      <c r="J668" s="2"/>
      <c r="K668" s="2"/>
      <c r="L668" s="2"/>
      <c r="M668" s="2"/>
      <c r="N668" s="2"/>
      <c r="O668" s="2"/>
      <c r="P668" s="2"/>
      <c r="Q668" s="2"/>
      <c r="R668" s="2"/>
      <c r="S668" s="2"/>
      <c r="T668" s="2"/>
      <c r="U668" s="2"/>
      <c r="V668" s="2"/>
      <c r="W668" s="2"/>
      <c r="X668" s="2"/>
      <c r="Y668" s="2"/>
      <c r="Z668" s="2"/>
    </row>
    <row r="669" spans="1:26" ht="12.75" customHeight="1" x14ac:dyDescent="0.2">
      <c r="A669" s="258"/>
      <c r="B669" s="258"/>
      <c r="C669" s="258"/>
      <c r="D669" s="259"/>
      <c r="E669" s="259"/>
      <c r="F669" s="258"/>
      <c r="G669" s="258"/>
      <c r="H669" s="258"/>
      <c r="I669" s="258"/>
      <c r="J669" s="2"/>
      <c r="K669" s="2"/>
      <c r="L669" s="2"/>
      <c r="M669" s="2"/>
      <c r="N669" s="2"/>
      <c r="O669" s="2"/>
      <c r="P669" s="2"/>
      <c r="Q669" s="2"/>
      <c r="R669" s="2"/>
      <c r="S669" s="2"/>
      <c r="T669" s="2"/>
      <c r="U669" s="2"/>
      <c r="V669" s="2"/>
      <c r="W669" s="2"/>
      <c r="X669" s="2"/>
      <c r="Y669" s="2"/>
      <c r="Z669" s="2"/>
    </row>
    <row r="670" spans="1:26" ht="12.75" customHeight="1" x14ac:dyDescent="0.2">
      <c r="A670" s="258"/>
      <c r="B670" s="258"/>
      <c r="C670" s="258"/>
      <c r="D670" s="259"/>
      <c r="E670" s="259"/>
      <c r="F670" s="258"/>
      <c r="G670" s="258"/>
      <c r="H670" s="258"/>
      <c r="I670" s="258"/>
      <c r="J670" s="2"/>
      <c r="K670" s="2"/>
      <c r="L670" s="2"/>
      <c r="M670" s="2"/>
      <c r="N670" s="2"/>
      <c r="O670" s="2"/>
      <c r="P670" s="2"/>
      <c r="Q670" s="2"/>
      <c r="R670" s="2"/>
      <c r="S670" s="2"/>
      <c r="T670" s="2"/>
      <c r="U670" s="2"/>
      <c r="V670" s="2"/>
      <c r="W670" s="2"/>
      <c r="X670" s="2"/>
      <c r="Y670" s="2"/>
      <c r="Z670" s="2"/>
    </row>
    <row r="671" spans="1:26" ht="12.75" customHeight="1" x14ac:dyDescent="0.2">
      <c r="A671" s="258"/>
      <c r="B671" s="258"/>
      <c r="C671" s="258"/>
      <c r="D671" s="259"/>
      <c r="E671" s="259"/>
      <c r="F671" s="258"/>
      <c r="G671" s="258"/>
      <c r="H671" s="258"/>
      <c r="I671" s="258"/>
      <c r="J671" s="2"/>
      <c r="K671" s="2"/>
      <c r="L671" s="2"/>
      <c r="M671" s="2"/>
      <c r="N671" s="2"/>
      <c r="O671" s="2"/>
      <c r="P671" s="2"/>
      <c r="Q671" s="2"/>
      <c r="R671" s="2"/>
      <c r="S671" s="2"/>
      <c r="T671" s="2"/>
      <c r="U671" s="2"/>
      <c r="V671" s="2"/>
      <c r="W671" s="2"/>
      <c r="X671" s="2"/>
      <c r="Y671" s="2"/>
      <c r="Z671" s="2"/>
    </row>
    <row r="672" spans="1:26" ht="12.75" customHeight="1" x14ac:dyDescent="0.2">
      <c r="A672" s="258"/>
      <c r="B672" s="258"/>
      <c r="C672" s="258"/>
      <c r="D672" s="259"/>
      <c r="E672" s="259"/>
      <c r="F672" s="258"/>
      <c r="G672" s="258"/>
      <c r="H672" s="258"/>
      <c r="I672" s="258"/>
      <c r="J672" s="2"/>
      <c r="K672" s="2"/>
      <c r="L672" s="2"/>
      <c r="M672" s="2"/>
      <c r="N672" s="2"/>
      <c r="O672" s="2"/>
      <c r="P672" s="2"/>
      <c r="Q672" s="2"/>
      <c r="R672" s="2"/>
      <c r="S672" s="2"/>
      <c r="T672" s="2"/>
      <c r="U672" s="2"/>
      <c r="V672" s="2"/>
      <c r="W672" s="2"/>
      <c r="X672" s="2"/>
      <c r="Y672" s="2"/>
      <c r="Z672" s="2"/>
    </row>
    <row r="673" spans="1:26" ht="12.75" customHeight="1" x14ac:dyDescent="0.2">
      <c r="A673" s="258"/>
      <c r="B673" s="258"/>
      <c r="C673" s="258"/>
      <c r="D673" s="259"/>
      <c r="E673" s="259"/>
      <c r="F673" s="258"/>
      <c r="G673" s="258"/>
      <c r="H673" s="258"/>
      <c r="I673" s="258"/>
      <c r="J673" s="2"/>
      <c r="K673" s="2"/>
      <c r="L673" s="2"/>
      <c r="M673" s="2"/>
      <c r="N673" s="2"/>
      <c r="O673" s="2"/>
      <c r="P673" s="2"/>
      <c r="Q673" s="2"/>
      <c r="R673" s="2"/>
      <c r="S673" s="2"/>
      <c r="T673" s="2"/>
      <c r="U673" s="2"/>
      <c r="V673" s="2"/>
      <c r="W673" s="2"/>
      <c r="X673" s="2"/>
      <c r="Y673" s="2"/>
      <c r="Z673" s="2"/>
    </row>
    <row r="674" spans="1:26" ht="12.75" customHeight="1" x14ac:dyDescent="0.2">
      <c r="A674" s="258"/>
      <c r="B674" s="258"/>
      <c r="C674" s="258"/>
      <c r="D674" s="259"/>
      <c r="E674" s="259"/>
      <c r="F674" s="258"/>
      <c r="G674" s="258"/>
      <c r="H674" s="258"/>
      <c r="I674" s="258"/>
      <c r="J674" s="2"/>
      <c r="K674" s="2"/>
      <c r="L674" s="2"/>
      <c r="M674" s="2"/>
      <c r="N674" s="2"/>
      <c r="O674" s="2"/>
      <c r="P674" s="2"/>
      <c r="Q674" s="2"/>
      <c r="R674" s="2"/>
      <c r="S674" s="2"/>
      <c r="T674" s="2"/>
      <c r="U674" s="2"/>
      <c r="V674" s="2"/>
      <c r="W674" s="2"/>
      <c r="X674" s="2"/>
      <c r="Y674" s="2"/>
      <c r="Z674" s="2"/>
    </row>
    <row r="675" spans="1:26" ht="12.75" customHeight="1" x14ac:dyDescent="0.2">
      <c r="A675" s="258"/>
      <c r="B675" s="258"/>
      <c r="C675" s="258"/>
      <c r="D675" s="259"/>
      <c r="E675" s="259"/>
      <c r="F675" s="258"/>
      <c r="G675" s="258"/>
      <c r="H675" s="258"/>
      <c r="I675" s="258"/>
      <c r="J675" s="2"/>
      <c r="K675" s="2"/>
      <c r="L675" s="2"/>
      <c r="M675" s="2"/>
      <c r="N675" s="2"/>
      <c r="O675" s="2"/>
      <c r="P675" s="2"/>
      <c r="Q675" s="2"/>
      <c r="R675" s="2"/>
      <c r="S675" s="2"/>
      <c r="T675" s="2"/>
      <c r="U675" s="2"/>
      <c r="V675" s="2"/>
      <c r="W675" s="2"/>
      <c r="X675" s="2"/>
      <c r="Y675" s="2"/>
      <c r="Z675" s="2"/>
    </row>
    <row r="676" spans="1:26" ht="12.75" customHeight="1" x14ac:dyDescent="0.2">
      <c r="A676" s="258"/>
      <c r="B676" s="258"/>
      <c r="C676" s="258"/>
      <c r="D676" s="259"/>
      <c r="E676" s="259"/>
      <c r="F676" s="258"/>
      <c r="G676" s="258"/>
      <c r="H676" s="258"/>
      <c r="I676" s="258"/>
      <c r="J676" s="2"/>
      <c r="K676" s="2"/>
      <c r="L676" s="2"/>
      <c r="M676" s="2"/>
      <c r="N676" s="2"/>
      <c r="O676" s="2"/>
      <c r="P676" s="2"/>
      <c r="Q676" s="2"/>
      <c r="R676" s="2"/>
      <c r="S676" s="2"/>
      <c r="T676" s="2"/>
      <c r="U676" s="2"/>
      <c r="V676" s="2"/>
      <c r="W676" s="2"/>
      <c r="X676" s="2"/>
      <c r="Y676" s="2"/>
      <c r="Z676" s="2"/>
    </row>
    <row r="677" spans="1:26" ht="12.75" customHeight="1" x14ac:dyDescent="0.2">
      <c r="A677" s="258"/>
      <c r="B677" s="258"/>
      <c r="C677" s="258"/>
      <c r="D677" s="259"/>
      <c r="E677" s="259"/>
      <c r="F677" s="258"/>
      <c r="G677" s="258"/>
      <c r="H677" s="258"/>
      <c r="I677" s="258"/>
      <c r="J677" s="2"/>
      <c r="K677" s="2"/>
      <c r="L677" s="2"/>
      <c r="M677" s="2"/>
      <c r="N677" s="2"/>
      <c r="O677" s="2"/>
      <c r="P677" s="2"/>
      <c r="Q677" s="2"/>
      <c r="R677" s="2"/>
      <c r="S677" s="2"/>
      <c r="T677" s="2"/>
      <c r="U677" s="2"/>
      <c r="V677" s="2"/>
      <c r="W677" s="2"/>
      <c r="X677" s="2"/>
      <c r="Y677" s="2"/>
      <c r="Z677" s="2"/>
    </row>
    <row r="678" spans="1:26" ht="12.75" customHeight="1" x14ac:dyDescent="0.2">
      <c r="A678" s="258"/>
      <c r="B678" s="258"/>
      <c r="C678" s="258"/>
      <c r="D678" s="259"/>
      <c r="E678" s="259"/>
      <c r="F678" s="258"/>
      <c r="G678" s="258"/>
      <c r="H678" s="258"/>
      <c r="I678" s="258"/>
      <c r="J678" s="2"/>
      <c r="K678" s="2"/>
      <c r="L678" s="2"/>
      <c r="M678" s="2"/>
      <c r="N678" s="2"/>
      <c r="O678" s="2"/>
      <c r="P678" s="2"/>
      <c r="Q678" s="2"/>
      <c r="R678" s="2"/>
      <c r="S678" s="2"/>
      <c r="T678" s="2"/>
      <c r="U678" s="2"/>
      <c r="V678" s="2"/>
      <c r="W678" s="2"/>
      <c r="X678" s="2"/>
      <c r="Y678" s="2"/>
      <c r="Z678" s="2"/>
    </row>
    <row r="679" spans="1:26" ht="12.75" customHeight="1" x14ac:dyDescent="0.2">
      <c r="A679" s="258"/>
      <c r="B679" s="258"/>
      <c r="C679" s="258"/>
      <c r="D679" s="259"/>
      <c r="E679" s="259"/>
      <c r="F679" s="258"/>
      <c r="G679" s="258"/>
      <c r="H679" s="258"/>
      <c r="I679" s="258"/>
      <c r="J679" s="2"/>
      <c r="K679" s="2"/>
      <c r="L679" s="2"/>
      <c r="M679" s="2"/>
      <c r="N679" s="2"/>
      <c r="O679" s="2"/>
      <c r="P679" s="2"/>
      <c r="Q679" s="2"/>
      <c r="R679" s="2"/>
      <c r="S679" s="2"/>
      <c r="T679" s="2"/>
      <c r="U679" s="2"/>
      <c r="V679" s="2"/>
      <c r="W679" s="2"/>
      <c r="X679" s="2"/>
      <c r="Y679" s="2"/>
      <c r="Z679" s="2"/>
    </row>
    <row r="680" spans="1:26" ht="12.75" customHeight="1" x14ac:dyDescent="0.2">
      <c r="A680" s="258"/>
      <c r="B680" s="258"/>
      <c r="C680" s="258"/>
      <c r="D680" s="259"/>
      <c r="E680" s="259"/>
      <c r="F680" s="258"/>
      <c r="G680" s="258"/>
      <c r="H680" s="258"/>
      <c r="I680" s="258"/>
      <c r="J680" s="2"/>
      <c r="K680" s="2"/>
      <c r="L680" s="2"/>
      <c r="M680" s="2"/>
      <c r="N680" s="2"/>
      <c r="O680" s="2"/>
      <c r="P680" s="2"/>
      <c r="Q680" s="2"/>
      <c r="R680" s="2"/>
      <c r="S680" s="2"/>
      <c r="T680" s="2"/>
      <c r="U680" s="2"/>
      <c r="V680" s="2"/>
      <c r="W680" s="2"/>
      <c r="X680" s="2"/>
      <c r="Y680" s="2"/>
      <c r="Z680" s="2"/>
    </row>
    <row r="681" spans="1:26" ht="12.75" customHeight="1" x14ac:dyDescent="0.2">
      <c r="A681" s="258"/>
      <c r="B681" s="258"/>
      <c r="C681" s="258"/>
      <c r="D681" s="259"/>
      <c r="E681" s="259"/>
      <c r="F681" s="258"/>
      <c r="G681" s="258"/>
      <c r="H681" s="258"/>
      <c r="I681" s="258"/>
      <c r="J681" s="2"/>
      <c r="K681" s="2"/>
      <c r="L681" s="2"/>
      <c r="M681" s="2"/>
      <c r="N681" s="2"/>
      <c r="O681" s="2"/>
      <c r="P681" s="2"/>
      <c r="Q681" s="2"/>
      <c r="R681" s="2"/>
      <c r="S681" s="2"/>
      <c r="T681" s="2"/>
      <c r="U681" s="2"/>
      <c r="V681" s="2"/>
      <c r="W681" s="2"/>
      <c r="X681" s="2"/>
      <c r="Y681" s="2"/>
      <c r="Z681" s="2"/>
    </row>
    <row r="682" spans="1:26" ht="12.75" customHeight="1" x14ac:dyDescent="0.2">
      <c r="A682" s="258"/>
      <c r="B682" s="258"/>
      <c r="C682" s="258"/>
      <c r="D682" s="259"/>
      <c r="E682" s="259"/>
      <c r="F682" s="258"/>
      <c r="G682" s="258"/>
      <c r="H682" s="258"/>
      <c r="I682" s="258"/>
      <c r="J682" s="2"/>
      <c r="K682" s="2"/>
      <c r="L682" s="2"/>
      <c r="M682" s="2"/>
      <c r="N682" s="2"/>
      <c r="O682" s="2"/>
      <c r="P682" s="2"/>
      <c r="Q682" s="2"/>
      <c r="R682" s="2"/>
      <c r="S682" s="2"/>
      <c r="T682" s="2"/>
      <c r="U682" s="2"/>
      <c r="V682" s="2"/>
      <c r="W682" s="2"/>
      <c r="X682" s="2"/>
      <c r="Y682" s="2"/>
      <c r="Z682" s="2"/>
    </row>
    <row r="683" spans="1:26" ht="12.75" customHeight="1" x14ac:dyDescent="0.2">
      <c r="A683" s="258"/>
      <c r="B683" s="258"/>
      <c r="C683" s="258"/>
      <c r="D683" s="259"/>
      <c r="E683" s="259"/>
      <c r="F683" s="258"/>
      <c r="G683" s="258"/>
      <c r="H683" s="258"/>
      <c r="I683" s="258"/>
      <c r="J683" s="2"/>
      <c r="K683" s="2"/>
      <c r="L683" s="2"/>
      <c r="M683" s="2"/>
      <c r="N683" s="2"/>
      <c r="O683" s="2"/>
      <c r="P683" s="2"/>
      <c r="Q683" s="2"/>
      <c r="R683" s="2"/>
      <c r="S683" s="2"/>
      <c r="T683" s="2"/>
      <c r="U683" s="2"/>
      <c r="V683" s="2"/>
      <c r="W683" s="2"/>
      <c r="X683" s="2"/>
      <c r="Y683" s="2"/>
      <c r="Z683" s="2"/>
    </row>
    <row r="684" spans="1:26" ht="12.75" customHeight="1" x14ac:dyDescent="0.2">
      <c r="A684" s="258"/>
      <c r="B684" s="258"/>
      <c r="C684" s="258"/>
      <c r="D684" s="259"/>
      <c r="E684" s="259"/>
      <c r="F684" s="258"/>
      <c r="G684" s="258"/>
      <c r="H684" s="258"/>
      <c r="I684" s="258"/>
      <c r="J684" s="2"/>
      <c r="K684" s="2"/>
      <c r="L684" s="2"/>
      <c r="M684" s="2"/>
      <c r="N684" s="2"/>
      <c r="O684" s="2"/>
      <c r="P684" s="2"/>
      <c r="Q684" s="2"/>
      <c r="R684" s="2"/>
      <c r="S684" s="2"/>
      <c r="T684" s="2"/>
      <c r="U684" s="2"/>
      <c r="V684" s="2"/>
      <c r="W684" s="2"/>
      <c r="X684" s="2"/>
      <c r="Y684" s="2"/>
      <c r="Z684" s="2"/>
    </row>
    <row r="685" spans="1:26" ht="12.75" customHeight="1" x14ac:dyDescent="0.2">
      <c r="A685" s="258"/>
      <c r="B685" s="258"/>
      <c r="C685" s="258"/>
      <c r="D685" s="259"/>
      <c r="E685" s="259"/>
      <c r="F685" s="258"/>
      <c r="G685" s="258"/>
      <c r="H685" s="258"/>
      <c r="I685" s="258"/>
      <c r="J685" s="2"/>
      <c r="K685" s="2"/>
      <c r="L685" s="2"/>
      <c r="M685" s="2"/>
      <c r="N685" s="2"/>
      <c r="O685" s="2"/>
      <c r="P685" s="2"/>
      <c r="Q685" s="2"/>
      <c r="R685" s="2"/>
      <c r="S685" s="2"/>
      <c r="T685" s="2"/>
      <c r="U685" s="2"/>
      <c r="V685" s="2"/>
      <c r="W685" s="2"/>
      <c r="X685" s="2"/>
      <c r="Y685" s="2"/>
      <c r="Z685" s="2"/>
    </row>
    <row r="686" spans="1:26" ht="12.75" customHeight="1" x14ac:dyDescent="0.2">
      <c r="A686" s="258"/>
      <c r="B686" s="258"/>
      <c r="C686" s="258"/>
      <c r="D686" s="259"/>
      <c r="E686" s="259"/>
      <c r="F686" s="258"/>
      <c r="G686" s="258"/>
      <c r="H686" s="258"/>
      <c r="I686" s="258"/>
      <c r="J686" s="2"/>
      <c r="K686" s="2"/>
      <c r="L686" s="2"/>
      <c r="M686" s="2"/>
      <c r="N686" s="2"/>
      <c r="O686" s="2"/>
      <c r="P686" s="2"/>
      <c r="Q686" s="2"/>
      <c r="R686" s="2"/>
      <c r="S686" s="2"/>
      <c r="T686" s="2"/>
      <c r="U686" s="2"/>
      <c r="V686" s="2"/>
      <c r="W686" s="2"/>
      <c r="X686" s="2"/>
      <c r="Y686" s="2"/>
      <c r="Z686" s="2"/>
    </row>
    <row r="687" spans="1:26" ht="12.75" customHeight="1" x14ac:dyDescent="0.2">
      <c r="A687" s="258"/>
      <c r="B687" s="258"/>
      <c r="C687" s="258"/>
      <c r="D687" s="259"/>
      <c r="E687" s="259"/>
      <c r="F687" s="258"/>
      <c r="G687" s="258"/>
      <c r="H687" s="258"/>
      <c r="I687" s="258"/>
      <c r="J687" s="2"/>
      <c r="K687" s="2"/>
      <c r="L687" s="2"/>
      <c r="M687" s="2"/>
      <c r="N687" s="2"/>
      <c r="O687" s="2"/>
      <c r="P687" s="2"/>
      <c r="Q687" s="2"/>
      <c r="R687" s="2"/>
      <c r="S687" s="2"/>
      <c r="T687" s="2"/>
      <c r="U687" s="2"/>
      <c r="V687" s="2"/>
      <c r="W687" s="2"/>
      <c r="X687" s="2"/>
      <c r="Y687" s="2"/>
      <c r="Z687" s="2"/>
    </row>
    <row r="688" spans="1:26" ht="12.75" customHeight="1" x14ac:dyDescent="0.2">
      <c r="A688" s="258"/>
      <c r="B688" s="258"/>
      <c r="C688" s="258"/>
      <c r="D688" s="259"/>
      <c r="E688" s="259"/>
      <c r="F688" s="258"/>
      <c r="G688" s="258"/>
      <c r="H688" s="258"/>
      <c r="I688" s="258"/>
      <c r="J688" s="2"/>
      <c r="K688" s="2"/>
      <c r="L688" s="2"/>
      <c r="M688" s="2"/>
      <c r="N688" s="2"/>
      <c r="O688" s="2"/>
      <c r="P688" s="2"/>
      <c r="Q688" s="2"/>
      <c r="R688" s="2"/>
      <c r="S688" s="2"/>
      <c r="T688" s="2"/>
      <c r="U688" s="2"/>
      <c r="V688" s="2"/>
      <c r="W688" s="2"/>
      <c r="X688" s="2"/>
      <c r="Y688" s="2"/>
      <c r="Z688" s="2"/>
    </row>
    <row r="689" spans="1:26" ht="12.75" customHeight="1" x14ac:dyDescent="0.2">
      <c r="A689" s="258"/>
      <c r="B689" s="258"/>
      <c r="C689" s="258"/>
      <c r="D689" s="259"/>
      <c r="E689" s="259"/>
      <c r="F689" s="258"/>
      <c r="G689" s="258"/>
      <c r="H689" s="258"/>
      <c r="I689" s="258"/>
      <c r="J689" s="2"/>
      <c r="K689" s="2"/>
      <c r="L689" s="2"/>
      <c r="M689" s="2"/>
      <c r="N689" s="2"/>
      <c r="O689" s="2"/>
      <c r="P689" s="2"/>
      <c r="Q689" s="2"/>
      <c r="R689" s="2"/>
      <c r="S689" s="2"/>
      <c r="T689" s="2"/>
      <c r="U689" s="2"/>
      <c r="V689" s="2"/>
      <c r="W689" s="2"/>
      <c r="X689" s="2"/>
      <c r="Y689" s="2"/>
      <c r="Z689" s="2"/>
    </row>
    <row r="690" spans="1:26" ht="12.75" customHeight="1" x14ac:dyDescent="0.2">
      <c r="A690" s="258"/>
      <c r="B690" s="258"/>
      <c r="C690" s="258"/>
      <c r="D690" s="259"/>
      <c r="E690" s="259"/>
      <c r="F690" s="258"/>
      <c r="G690" s="258"/>
      <c r="H690" s="258"/>
      <c r="I690" s="258"/>
      <c r="J690" s="2"/>
      <c r="K690" s="2"/>
      <c r="L690" s="2"/>
      <c r="M690" s="2"/>
      <c r="N690" s="2"/>
      <c r="O690" s="2"/>
      <c r="P690" s="2"/>
      <c r="Q690" s="2"/>
      <c r="R690" s="2"/>
      <c r="S690" s="2"/>
      <c r="T690" s="2"/>
      <c r="U690" s="2"/>
      <c r="V690" s="2"/>
      <c r="W690" s="2"/>
      <c r="X690" s="2"/>
      <c r="Y690" s="2"/>
      <c r="Z690" s="2"/>
    </row>
    <row r="691" spans="1:26" ht="12.75" customHeight="1" x14ac:dyDescent="0.2">
      <c r="A691" s="258"/>
      <c r="B691" s="258"/>
      <c r="C691" s="258"/>
      <c r="D691" s="259"/>
      <c r="E691" s="259"/>
      <c r="F691" s="258"/>
      <c r="G691" s="258"/>
      <c r="H691" s="258"/>
      <c r="I691" s="258"/>
      <c r="J691" s="2"/>
      <c r="K691" s="2"/>
      <c r="L691" s="2"/>
      <c r="M691" s="2"/>
      <c r="N691" s="2"/>
      <c r="O691" s="2"/>
      <c r="P691" s="2"/>
      <c r="Q691" s="2"/>
      <c r="R691" s="2"/>
      <c r="S691" s="2"/>
      <c r="T691" s="2"/>
      <c r="U691" s="2"/>
      <c r="V691" s="2"/>
      <c r="W691" s="2"/>
      <c r="X691" s="2"/>
      <c r="Y691" s="2"/>
      <c r="Z691" s="2"/>
    </row>
    <row r="692" spans="1:26" ht="12.75" customHeight="1" x14ac:dyDescent="0.2">
      <c r="A692" s="258"/>
      <c r="B692" s="258"/>
      <c r="C692" s="258"/>
      <c r="D692" s="259"/>
      <c r="E692" s="259"/>
      <c r="F692" s="258"/>
      <c r="G692" s="258"/>
      <c r="H692" s="258"/>
      <c r="I692" s="258"/>
      <c r="J692" s="2"/>
      <c r="K692" s="2"/>
      <c r="L692" s="2"/>
      <c r="M692" s="2"/>
      <c r="N692" s="2"/>
      <c r="O692" s="2"/>
      <c r="P692" s="2"/>
      <c r="Q692" s="2"/>
      <c r="R692" s="2"/>
      <c r="S692" s="2"/>
      <c r="T692" s="2"/>
      <c r="U692" s="2"/>
      <c r="V692" s="2"/>
      <c r="W692" s="2"/>
      <c r="X692" s="2"/>
      <c r="Y692" s="2"/>
      <c r="Z692" s="2"/>
    </row>
    <row r="693" spans="1:26" ht="12.75" customHeight="1" x14ac:dyDescent="0.2">
      <c r="A693" s="258"/>
      <c r="B693" s="258"/>
      <c r="C693" s="258"/>
      <c r="D693" s="259"/>
      <c r="E693" s="259"/>
      <c r="F693" s="258"/>
      <c r="G693" s="258"/>
      <c r="H693" s="258"/>
      <c r="I693" s="258"/>
      <c r="J693" s="2"/>
      <c r="K693" s="2"/>
      <c r="L693" s="2"/>
      <c r="M693" s="2"/>
      <c r="N693" s="2"/>
      <c r="O693" s="2"/>
      <c r="P693" s="2"/>
      <c r="Q693" s="2"/>
      <c r="R693" s="2"/>
      <c r="S693" s="2"/>
      <c r="T693" s="2"/>
      <c r="U693" s="2"/>
      <c r="V693" s="2"/>
      <c r="W693" s="2"/>
      <c r="X693" s="2"/>
      <c r="Y693" s="2"/>
      <c r="Z693" s="2"/>
    </row>
    <row r="694" spans="1:26" ht="12.75" customHeight="1" x14ac:dyDescent="0.2">
      <c r="A694" s="258"/>
      <c r="B694" s="258"/>
      <c r="C694" s="258"/>
      <c r="D694" s="259"/>
      <c r="E694" s="259"/>
      <c r="F694" s="258"/>
      <c r="G694" s="258"/>
      <c r="H694" s="258"/>
      <c r="I694" s="258"/>
      <c r="J694" s="2"/>
      <c r="K694" s="2"/>
      <c r="L694" s="2"/>
      <c r="M694" s="2"/>
      <c r="N694" s="2"/>
      <c r="O694" s="2"/>
      <c r="P694" s="2"/>
      <c r="Q694" s="2"/>
      <c r="R694" s="2"/>
      <c r="S694" s="2"/>
      <c r="T694" s="2"/>
      <c r="U694" s="2"/>
      <c r="V694" s="2"/>
      <c r="W694" s="2"/>
      <c r="X694" s="2"/>
      <c r="Y694" s="2"/>
      <c r="Z694" s="2"/>
    </row>
    <row r="695" spans="1:26" ht="12.75" customHeight="1" x14ac:dyDescent="0.2">
      <c r="A695" s="258"/>
      <c r="B695" s="258"/>
      <c r="C695" s="258"/>
      <c r="D695" s="259"/>
      <c r="E695" s="259"/>
      <c r="F695" s="258"/>
      <c r="G695" s="258"/>
      <c r="H695" s="258"/>
      <c r="I695" s="258"/>
      <c r="J695" s="2"/>
      <c r="K695" s="2"/>
      <c r="L695" s="2"/>
      <c r="M695" s="2"/>
      <c r="N695" s="2"/>
      <c r="O695" s="2"/>
      <c r="P695" s="2"/>
      <c r="Q695" s="2"/>
      <c r="R695" s="2"/>
      <c r="S695" s="2"/>
      <c r="T695" s="2"/>
      <c r="U695" s="2"/>
      <c r="V695" s="2"/>
      <c r="W695" s="2"/>
      <c r="X695" s="2"/>
      <c r="Y695" s="2"/>
      <c r="Z695" s="2"/>
    </row>
    <row r="696" spans="1:26" ht="12.75" customHeight="1" x14ac:dyDescent="0.2">
      <c r="A696" s="258"/>
      <c r="B696" s="258"/>
      <c r="C696" s="258"/>
      <c r="D696" s="259"/>
      <c r="E696" s="259"/>
      <c r="F696" s="258"/>
      <c r="G696" s="258"/>
      <c r="H696" s="258"/>
      <c r="I696" s="258"/>
      <c r="J696" s="2"/>
      <c r="K696" s="2"/>
      <c r="L696" s="2"/>
      <c r="M696" s="2"/>
      <c r="N696" s="2"/>
      <c r="O696" s="2"/>
      <c r="P696" s="2"/>
      <c r="Q696" s="2"/>
      <c r="R696" s="2"/>
      <c r="S696" s="2"/>
      <c r="T696" s="2"/>
      <c r="U696" s="2"/>
      <c r="V696" s="2"/>
      <c r="W696" s="2"/>
      <c r="X696" s="2"/>
      <c r="Y696" s="2"/>
      <c r="Z696" s="2"/>
    </row>
    <row r="697" spans="1:26" ht="12.75" customHeight="1" x14ac:dyDescent="0.2">
      <c r="A697" s="258"/>
      <c r="B697" s="258"/>
      <c r="C697" s="258"/>
      <c r="D697" s="259"/>
      <c r="E697" s="259"/>
      <c r="F697" s="258"/>
      <c r="G697" s="258"/>
      <c r="H697" s="258"/>
      <c r="I697" s="258"/>
      <c r="J697" s="2"/>
      <c r="K697" s="2"/>
      <c r="L697" s="2"/>
      <c r="M697" s="2"/>
      <c r="N697" s="2"/>
      <c r="O697" s="2"/>
      <c r="P697" s="2"/>
      <c r="Q697" s="2"/>
      <c r="R697" s="2"/>
      <c r="S697" s="2"/>
      <c r="T697" s="2"/>
      <c r="U697" s="2"/>
      <c r="V697" s="2"/>
      <c r="W697" s="2"/>
      <c r="X697" s="2"/>
      <c r="Y697" s="2"/>
      <c r="Z697" s="2"/>
    </row>
    <row r="698" spans="1:26" ht="12.75" customHeight="1" x14ac:dyDescent="0.2">
      <c r="A698" s="258"/>
      <c r="B698" s="258"/>
      <c r="C698" s="258"/>
      <c r="D698" s="259"/>
      <c r="E698" s="259"/>
      <c r="F698" s="258"/>
      <c r="G698" s="258"/>
      <c r="H698" s="258"/>
      <c r="I698" s="258"/>
      <c r="J698" s="2"/>
      <c r="K698" s="2"/>
      <c r="L698" s="2"/>
      <c r="M698" s="2"/>
      <c r="N698" s="2"/>
      <c r="O698" s="2"/>
      <c r="P698" s="2"/>
      <c r="Q698" s="2"/>
      <c r="R698" s="2"/>
      <c r="S698" s="2"/>
      <c r="T698" s="2"/>
      <c r="U698" s="2"/>
      <c r="V698" s="2"/>
      <c r="W698" s="2"/>
      <c r="X698" s="2"/>
      <c r="Y698" s="2"/>
      <c r="Z698" s="2"/>
    </row>
    <row r="699" spans="1:26" ht="12.75" customHeight="1" x14ac:dyDescent="0.2">
      <c r="A699" s="258"/>
      <c r="B699" s="258"/>
      <c r="C699" s="258"/>
      <c r="D699" s="259"/>
      <c r="E699" s="259"/>
      <c r="F699" s="258"/>
      <c r="G699" s="258"/>
      <c r="H699" s="258"/>
      <c r="I699" s="258"/>
      <c r="J699" s="2"/>
      <c r="K699" s="2"/>
      <c r="L699" s="2"/>
      <c r="M699" s="2"/>
      <c r="N699" s="2"/>
      <c r="O699" s="2"/>
      <c r="P699" s="2"/>
      <c r="Q699" s="2"/>
      <c r="R699" s="2"/>
      <c r="S699" s="2"/>
      <c r="T699" s="2"/>
      <c r="U699" s="2"/>
      <c r="V699" s="2"/>
      <c r="W699" s="2"/>
      <c r="X699" s="2"/>
      <c r="Y699" s="2"/>
      <c r="Z699" s="2"/>
    </row>
    <row r="700" spans="1:26" ht="12.75" customHeight="1" x14ac:dyDescent="0.2">
      <c r="A700" s="258"/>
      <c r="B700" s="258"/>
      <c r="C700" s="258"/>
      <c r="D700" s="259"/>
      <c r="E700" s="259"/>
      <c r="F700" s="258"/>
      <c r="G700" s="258"/>
      <c r="H700" s="258"/>
      <c r="I700" s="258"/>
      <c r="J700" s="2"/>
      <c r="K700" s="2"/>
      <c r="L700" s="2"/>
      <c r="M700" s="2"/>
      <c r="N700" s="2"/>
      <c r="O700" s="2"/>
      <c r="P700" s="2"/>
      <c r="Q700" s="2"/>
      <c r="R700" s="2"/>
      <c r="S700" s="2"/>
      <c r="T700" s="2"/>
      <c r="U700" s="2"/>
      <c r="V700" s="2"/>
      <c r="W700" s="2"/>
      <c r="X700" s="2"/>
      <c r="Y700" s="2"/>
      <c r="Z700" s="2"/>
    </row>
    <row r="701" spans="1:26" ht="12.75" customHeight="1" x14ac:dyDescent="0.2">
      <c r="A701" s="258"/>
      <c r="B701" s="258"/>
      <c r="C701" s="258"/>
      <c r="D701" s="259"/>
      <c r="E701" s="259"/>
      <c r="F701" s="258"/>
      <c r="G701" s="258"/>
      <c r="H701" s="258"/>
      <c r="I701" s="258"/>
      <c r="J701" s="2"/>
      <c r="K701" s="2"/>
      <c r="L701" s="2"/>
      <c r="M701" s="2"/>
      <c r="N701" s="2"/>
      <c r="O701" s="2"/>
      <c r="P701" s="2"/>
      <c r="Q701" s="2"/>
      <c r="R701" s="2"/>
      <c r="S701" s="2"/>
      <c r="T701" s="2"/>
      <c r="U701" s="2"/>
      <c r="V701" s="2"/>
      <c r="W701" s="2"/>
      <c r="X701" s="2"/>
      <c r="Y701" s="2"/>
      <c r="Z701" s="2"/>
    </row>
    <row r="702" spans="1:26" ht="12.75" customHeight="1" x14ac:dyDescent="0.2">
      <c r="A702" s="258"/>
      <c r="B702" s="258"/>
      <c r="C702" s="258"/>
      <c r="D702" s="259"/>
      <c r="E702" s="259"/>
      <c r="F702" s="258"/>
      <c r="G702" s="258"/>
      <c r="H702" s="258"/>
      <c r="I702" s="258"/>
      <c r="J702" s="2"/>
      <c r="K702" s="2"/>
      <c r="L702" s="2"/>
      <c r="M702" s="2"/>
      <c r="N702" s="2"/>
      <c r="O702" s="2"/>
      <c r="P702" s="2"/>
      <c r="Q702" s="2"/>
      <c r="R702" s="2"/>
      <c r="S702" s="2"/>
      <c r="T702" s="2"/>
      <c r="U702" s="2"/>
      <c r="V702" s="2"/>
      <c r="W702" s="2"/>
      <c r="X702" s="2"/>
      <c r="Y702" s="2"/>
      <c r="Z702" s="2"/>
    </row>
    <row r="703" spans="1:26" ht="12.75" customHeight="1" x14ac:dyDescent="0.2">
      <c r="A703" s="258"/>
      <c r="B703" s="258"/>
      <c r="C703" s="258"/>
      <c r="D703" s="259"/>
      <c r="E703" s="259"/>
      <c r="F703" s="258"/>
      <c r="G703" s="258"/>
      <c r="H703" s="258"/>
      <c r="I703" s="258"/>
      <c r="J703" s="2"/>
      <c r="K703" s="2"/>
      <c r="L703" s="2"/>
      <c r="M703" s="2"/>
      <c r="N703" s="2"/>
      <c r="O703" s="2"/>
      <c r="P703" s="2"/>
      <c r="Q703" s="2"/>
      <c r="R703" s="2"/>
      <c r="S703" s="2"/>
      <c r="T703" s="2"/>
      <c r="U703" s="2"/>
      <c r="V703" s="2"/>
      <c r="W703" s="2"/>
      <c r="X703" s="2"/>
      <c r="Y703" s="2"/>
      <c r="Z703" s="2"/>
    </row>
    <row r="704" spans="1:26" ht="12.75" customHeight="1" x14ac:dyDescent="0.2">
      <c r="A704" s="258"/>
      <c r="B704" s="258"/>
      <c r="C704" s="258"/>
      <c r="D704" s="259"/>
      <c r="E704" s="259"/>
      <c r="F704" s="258"/>
      <c r="G704" s="258"/>
      <c r="H704" s="258"/>
      <c r="I704" s="258"/>
      <c r="J704" s="2"/>
      <c r="K704" s="2"/>
      <c r="L704" s="2"/>
      <c r="M704" s="2"/>
      <c r="N704" s="2"/>
      <c r="O704" s="2"/>
      <c r="P704" s="2"/>
      <c r="Q704" s="2"/>
      <c r="R704" s="2"/>
      <c r="S704" s="2"/>
      <c r="T704" s="2"/>
      <c r="U704" s="2"/>
      <c r="V704" s="2"/>
      <c r="W704" s="2"/>
      <c r="X704" s="2"/>
      <c r="Y704" s="2"/>
      <c r="Z704" s="2"/>
    </row>
    <row r="705" spans="1:26" ht="12.75" customHeight="1" x14ac:dyDescent="0.2">
      <c r="A705" s="258"/>
      <c r="B705" s="258"/>
      <c r="C705" s="258"/>
      <c r="D705" s="259"/>
      <c r="E705" s="259"/>
      <c r="F705" s="258"/>
      <c r="G705" s="258"/>
      <c r="H705" s="258"/>
      <c r="I705" s="258"/>
      <c r="J705" s="2"/>
      <c r="K705" s="2"/>
      <c r="L705" s="2"/>
      <c r="M705" s="2"/>
      <c r="N705" s="2"/>
      <c r="O705" s="2"/>
      <c r="P705" s="2"/>
      <c r="Q705" s="2"/>
      <c r="R705" s="2"/>
      <c r="S705" s="2"/>
      <c r="T705" s="2"/>
      <c r="U705" s="2"/>
      <c r="V705" s="2"/>
      <c r="W705" s="2"/>
      <c r="X705" s="2"/>
      <c r="Y705" s="2"/>
      <c r="Z705" s="2"/>
    </row>
    <row r="706" spans="1:26" ht="12.75" customHeight="1" x14ac:dyDescent="0.2">
      <c r="A706" s="258"/>
      <c r="B706" s="258"/>
      <c r="C706" s="258"/>
      <c r="D706" s="259"/>
      <c r="E706" s="259"/>
      <c r="F706" s="258"/>
      <c r="G706" s="258"/>
      <c r="H706" s="258"/>
      <c r="I706" s="258"/>
      <c r="J706" s="2"/>
      <c r="K706" s="2"/>
      <c r="L706" s="2"/>
      <c r="M706" s="2"/>
      <c r="N706" s="2"/>
      <c r="O706" s="2"/>
      <c r="P706" s="2"/>
      <c r="Q706" s="2"/>
      <c r="R706" s="2"/>
      <c r="S706" s="2"/>
      <c r="T706" s="2"/>
      <c r="U706" s="2"/>
      <c r="V706" s="2"/>
      <c r="W706" s="2"/>
      <c r="X706" s="2"/>
      <c r="Y706" s="2"/>
      <c r="Z706" s="2"/>
    </row>
    <row r="707" spans="1:26" ht="12.75" customHeight="1" x14ac:dyDescent="0.2">
      <c r="A707" s="258"/>
      <c r="B707" s="258"/>
      <c r="C707" s="258"/>
      <c r="D707" s="259"/>
      <c r="E707" s="259"/>
      <c r="F707" s="258"/>
      <c r="G707" s="258"/>
      <c r="H707" s="258"/>
      <c r="I707" s="258"/>
      <c r="J707" s="2"/>
      <c r="K707" s="2"/>
      <c r="L707" s="2"/>
      <c r="M707" s="2"/>
      <c r="N707" s="2"/>
      <c r="O707" s="2"/>
      <c r="P707" s="2"/>
      <c r="Q707" s="2"/>
      <c r="R707" s="2"/>
      <c r="S707" s="2"/>
      <c r="T707" s="2"/>
      <c r="U707" s="2"/>
      <c r="V707" s="2"/>
      <c r="W707" s="2"/>
      <c r="X707" s="2"/>
      <c r="Y707" s="2"/>
      <c r="Z707" s="2"/>
    </row>
    <row r="708" spans="1:26" ht="12.75" customHeight="1" x14ac:dyDescent="0.2">
      <c r="A708" s="258"/>
      <c r="B708" s="258"/>
      <c r="C708" s="258"/>
      <c r="D708" s="259"/>
      <c r="E708" s="259"/>
      <c r="F708" s="258"/>
      <c r="G708" s="258"/>
      <c r="H708" s="258"/>
      <c r="I708" s="258"/>
      <c r="J708" s="2"/>
      <c r="K708" s="2"/>
      <c r="L708" s="2"/>
      <c r="M708" s="2"/>
      <c r="N708" s="2"/>
      <c r="O708" s="2"/>
      <c r="P708" s="2"/>
      <c r="Q708" s="2"/>
      <c r="R708" s="2"/>
      <c r="S708" s="2"/>
      <c r="T708" s="2"/>
      <c r="U708" s="2"/>
      <c r="V708" s="2"/>
      <c r="W708" s="2"/>
      <c r="X708" s="2"/>
      <c r="Y708" s="2"/>
      <c r="Z708" s="2"/>
    </row>
    <row r="709" spans="1:26" ht="12.75" customHeight="1" x14ac:dyDescent="0.2">
      <c r="A709" s="258"/>
      <c r="B709" s="258"/>
      <c r="C709" s="258"/>
      <c r="D709" s="259"/>
      <c r="E709" s="259"/>
      <c r="F709" s="258"/>
      <c r="G709" s="258"/>
      <c r="H709" s="258"/>
      <c r="I709" s="258"/>
      <c r="J709" s="2"/>
      <c r="K709" s="2"/>
      <c r="L709" s="2"/>
      <c r="M709" s="2"/>
      <c r="N709" s="2"/>
      <c r="O709" s="2"/>
      <c r="P709" s="2"/>
      <c r="Q709" s="2"/>
      <c r="R709" s="2"/>
      <c r="S709" s="2"/>
      <c r="T709" s="2"/>
      <c r="U709" s="2"/>
      <c r="V709" s="2"/>
      <c r="W709" s="2"/>
      <c r="X709" s="2"/>
      <c r="Y709" s="2"/>
      <c r="Z709" s="2"/>
    </row>
    <row r="710" spans="1:26" ht="12.75" customHeight="1" x14ac:dyDescent="0.2">
      <c r="A710" s="258"/>
      <c r="B710" s="258"/>
      <c r="C710" s="258"/>
      <c r="D710" s="259"/>
      <c r="E710" s="259"/>
      <c r="F710" s="258"/>
      <c r="G710" s="258"/>
      <c r="H710" s="258"/>
      <c r="I710" s="258"/>
      <c r="J710" s="2"/>
      <c r="K710" s="2"/>
      <c r="L710" s="2"/>
      <c r="M710" s="2"/>
      <c r="N710" s="2"/>
      <c r="O710" s="2"/>
      <c r="P710" s="2"/>
      <c r="Q710" s="2"/>
      <c r="R710" s="2"/>
      <c r="S710" s="2"/>
      <c r="T710" s="2"/>
      <c r="U710" s="2"/>
      <c r="V710" s="2"/>
      <c r="W710" s="2"/>
      <c r="X710" s="2"/>
      <c r="Y710" s="2"/>
      <c r="Z710" s="2"/>
    </row>
    <row r="711" spans="1:26" ht="12.75" customHeight="1" x14ac:dyDescent="0.2">
      <c r="A711" s="258"/>
      <c r="B711" s="258"/>
      <c r="C711" s="258"/>
      <c r="D711" s="259"/>
      <c r="E711" s="259"/>
      <c r="F711" s="258"/>
      <c r="G711" s="258"/>
      <c r="H711" s="258"/>
      <c r="I711" s="258"/>
      <c r="J711" s="2"/>
      <c r="K711" s="2"/>
      <c r="L711" s="2"/>
      <c r="M711" s="2"/>
      <c r="N711" s="2"/>
      <c r="O711" s="2"/>
      <c r="P711" s="2"/>
      <c r="Q711" s="2"/>
      <c r="R711" s="2"/>
      <c r="S711" s="2"/>
      <c r="T711" s="2"/>
      <c r="U711" s="2"/>
      <c r="V711" s="2"/>
      <c r="W711" s="2"/>
      <c r="X711" s="2"/>
      <c r="Y711" s="2"/>
      <c r="Z711" s="2"/>
    </row>
    <row r="712" spans="1:26" ht="12.75" customHeight="1" x14ac:dyDescent="0.2">
      <c r="A712" s="258"/>
      <c r="B712" s="258"/>
      <c r="C712" s="258"/>
      <c r="D712" s="259"/>
      <c r="E712" s="259"/>
      <c r="F712" s="258"/>
      <c r="G712" s="258"/>
      <c r="H712" s="258"/>
      <c r="I712" s="258"/>
      <c r="J712" s="2"/>
      <c r="K712" s="2"/>
      <c r="L712" s="2"/>
      <c r="M712" s="2"/>
      <c r="N712" s="2"/>
      <c r="O712" s="2"/>
      <c r="P712" s="2"/>
      <c r="Q712" s="2"/>
      <c r="R712" s="2"/>
      <c r="S712" s="2"/>
      <c r="T712" s="2"/>
      <c r="U712" s="2"/>
      <c r="V712" s="2"/>
      <c r="W712" s="2"/>
      <c r="X712" s="2"/>
      <c r="Y712" s="2"/>
      <c r="Z712" s="2"/>
    </row>
    <row r="713" spans="1:26" ht="12.75" customHeight="1" x14ac:dyDescent="0.2">
      <c r="A713" s="258"/>
      <c r="B713" s="258"/>
      <c r="C713" s="258"/>
      <c r="D713" s="259"/>
      <c r="E713" s="259"/>
      <c r="F713" s="258"/>
      <c r="G713" s="258"/>
      <c r="H713" s="258"/>
      <c r="I713" s="258"/>
      <c r="J713" s="2"/>
      <c r="K713" s="2"/>
      <c r="L713" s="2"/>
      <c r="M713" s="2"/>
      <c r="N713" s="2"/>
      <c r="O713" s="2"/>
      <c r="P713" s="2"/>
      <c r="Q713" s="2"/>
      <c r="R713" s="2"/>
      <c r="S713" s="2"/>
      <c r="T713" s="2"/>
      <c r="U713" s="2"/>
      <c r="V713" s="2"/>
      <c r="W713" s="2"/>
      <c r="X713" s="2"/>
      <c r="Y713" s="2"/>
      <c r="Z713" s="2"/>
    </row>
    <row r="714" spans="1:26" ht="12.75" customHeight="1" x14ac:dyDescent="0.2">
      <c r="A714" s="258"/>
      <c r="B714" s="258"/>
      <c r="C714" s="258"/>
      <c r="D714" s="259"/>
      <c r="E714" s="259"/>
      <c r="F714" s="258"/>
      <c r="G714" s="258"/>
      <c r="H714" s="258"/>
      <c r="I714" s="258"/>
      <c r="J714" s="2"/>
      <c r="K714" s="2"/>
      <c r="L714" s="2"/>
      <c r="M714" s="2"/>
      <c r="N714" s="2"/>
      <c r="O714" s="2"/>
      <c r="P714" s="2"/>
      <c r="Q714" s="2"/>
      <c r="R714" s="2"/>
      <c r="S714" s="2"/>
      <c r="T714" s="2"/>
      <c r="U714" s="2"/>
      <c r="V714" s="2"/>
      <c r="W714" s="2"/>
      <c r="X714" s="2"/>
      <c r="Y714" s="2"/>
      <c r="Z714" s="2"/>
    </row>
    <row r="715" spans="1:26" ht="12.75" customHeight="1" x14ac:dyDescent="0.2">
      <c r="A715" s="258"/>
      <c r="B715" s="258"/>
      <c r="C715" s="258"/>
      <c r="D715" s="259"/>
      <c r="E715" s="259"/>
      <c r="F715" s="258"/>
      <c r="G715" s="258"/>
      <c r="H715" s="258"/>
      <c r="I715" s="258"/>
      <c r="J715" s="2"/>
      <c r="K715" s="2"/>
      <c r="L715" s="2"/>
      <c r="M715" s="2"/>
      <c r="N715" s="2"/>
      <c r="O715" s="2"/>
      <c r="P715" s="2"/>
      <c r="Q715" s="2"/>
      <c r="R715" s="2"/>
      <c r="S715" s="2"/>
      <c r="T715" s="2"/>
      <c r="U715" s="2"/>
      <c r="V715" s="2"/>
      <c r="W715" s="2"/>
      <c r="X715" s="2"/>
      <c r="Y715" s="2"/>
      <c r="Z715" s="2"/>
    </row>
    <row r="716" spans="1:26" ht="12.75" customHeight="1" x14ac:dyDescent="0.2">
      <c r="A716" s="258"/>
      <c r="B716" s="258"/>
      <c r="C716" s="258"/>
      <c r="D716" s="259"/>
      <c r="E716" s="259"/>
      <c r="F716" s="258"/>
      <c r="G716" s="258"/>
      <c r="H716" s="258"/>
      <c r="I716" s="258"/>
      <c r="J716" s="2"/>
      <c r="K716" s="2"/>
      <c r="L716" s="2"/>
      <c r="M716" s="2"/>
      <c r="N716" s="2"/>
      <c r="O716" s="2"/>
      <c r="P716" s="2"/>
      <c r="Q716" s="2"/>
      <c r="R716" s="2"/>
      <c r="S716" s="2"/>
      <c r="T716" s="2"/>
      <c r="U716" s="2"/>
      <c r="V716" s="2"/>
      <c r="W716" s="2"/>
      <c r="X716" s="2"/>
      <c r="Y716" s="2"/>
      <c r="Z716" s="2"/>
    </row>
    <row r="717" spans="1:26" ht="12.75" customHeight="1" x14ac:dyDescent="0.2">
      <c r="A717" s="258"/>
      <c r="B717" s="258"/>
      <c r="C717" s="258"/>
      <c r="D717" s="259"/>
      <c r="E717" s="259"/>
      <c r="F717" s="258"/>
      <c r="G717" s="258"/>
      <c r="H717" s="258"/>
      <c r="I717" s="258"/>
      <c r="J717" s="2"/>
      <c r="K717" s="2"/>
      <c r="L717" s="2"/>
      <c r="M717" s="2"/>
      <c r="N717" s="2"/>
      <c r="O717" s="2"/>
      <c r="P717" s="2"/>
      <c r="Q717" s="2"/>
      <c r="R717" s="2"/>
      <c r="S717" s="2"/>
      <c r="T717" s="2"/>
      <c r="U717" s="2"/>
      <c r="V717" s="2"/>
      <c r="W717" s="2"/>
      <c r="X717" s="2"/>
      <c r="Y717" s="2"/>
      <c r="Z717" s="2"/>
    </row>
    <row r="718" spans="1:26" ht="12.75" customHeight="1" x14ac:dyDescent="0.2">
      <c r="A718" s="258"/>
      <c r="B718" s="258"/>
      <c r="C718" s="258"/>
      <c r="D718" s="259"/>
      <c r="E718" s="259"/>
      <c r="F718" s="258"/>
      <c r="G718" s="258"/>
      <c r="H718" s="258"/>
      <c r="I718" s="258"/>
      <c r="J718" s="2"/>
      <c r="K718" s="2"/>
      <c r="L718" s="2"/>
      <c r="M718" s="2"/>
      <c r="N718" s="2"/>
      <c r="O718" s="2"/>
      <c r="P718" s="2"/>
      <c r="Q718" s="2"/>
      <c r="R718" s="2"/>
      <c r="S718" s="2"/>
      <c r="T718" s="2"/>
      <c r="U718" s="2"/>
      <c r="V718" s="2"/>
      <c r="W718" s="2"/>
      <c r="X718" s="2"/>
      <c r="Y718" s="2"/>
      <c r="Z718" s="2"/>
    </row>
    <row r="719" spans="1:26" ht="12.75" customHeight="1" x14ac:dyDescent="0.2">
      <c r="A719" s="258"/>
      <c r="B719" s="258"/>
      <c r="C719" s="258"/>
      <c r="D719" s="259"/>
      <c r="E719" s="259"/>
      <c r="F719" s="258"/>
      <c r="G719" s="258"/>
      <c r="H719" s="258"/>
      <c r="I719" s="258"/>
      <c r="J719" s="2"/>
      <c r="K719" s="2"/>
      <c r="L719" s="2"/>
      <c r="M719" s="2"/>
      <c r="N719" s="2"/>
      <c r="O719" s="2"/>
      <c r="P719" s="2"/>
      <c r="Q719" s="2"/>
      <c r="R719" s="2"/>
      <c r="S719" s="2"/>
      <c r="T719" s="2"/>
      <c r="U719" s="2"/>
      <c r="V719" s="2"/>
      <c r="W719" s="2"/>
      <c r="X719" s="2"/>
      <c r="Y719" s="2"/>
      <c r="Z719" s="2"/>
    </row>
    <row r="720" spans="1:26" ht="12.75" customHeight="1" x14ac:dyDescent="0.2">
      <c r="A720" s="258"/>
      <c r="B720" s="258"/>
      <c r="C720" s="258"/>
      <c r="D720" s="259"/>
      <c r="E720" s="259"/>
      <c r="F720" s="258"/>
      <c r="G720" s="258"/>
      <c r="H720" s="258"/>
      <c r="I720" s="258"/>
      <c r="J720" s="2"/>
      <c r="K720" s="2"/>
      <c r="L720" s="2"/>
      <c r="M720" s="2"/>
      <c r="N720" s="2"/>
      <c r="O720" s="2"/>
      <c r="P720" s="2"/>
      <c r="Q720" s="2"/>
      <c r="R720" s="2"/>
      <c r="S720" s="2"/>
      <c r="T720" s="2"/>
      <c r="U720" s="2"/>
      <c r="V720" s="2"/>
      <c r="W720" s="2"/>
      <c r="X720" s="2"/>
      <c r="Y720" s="2"/>
      <c r="Z720" s="2"/>
    </row>
    <row r="721" spans="1:26" ht="12.75" customHeight="1" x14ac:dyDescent="0.2">
      <c r="A721" s="258"/>
      <c r="B721" s="258"/>
      <c r="C721" s="258"/>
      <c r="D721" s="259"/>
      <c r="E721" s="259"/>
      <c r="F721" s="258"/>
      <c r="G721" s="258"/>
      <c r="H721" s="258"/>
      <c r="I721" s="258"/>
      <c r="J721" s="2"/>
      <c r="K721" s="2"/>
      <c r="L721" s="2"/>
      <c r="M721" s="2"/>
      <c r="N721" s="2"/>
      <c r="O721" s="2"/>
      <c r="P721" s="2"/>
      <c r="Q721" s="2"/>
      <c r="R721" s="2"/>
      <c r="S721" s="2"/>
      <c r="T721" s="2"/>
      <c r="U721" s="2"/>
      <c r="V721" s="2"/>
      <c r="W721" s="2"/>
      <c r="X721" s="2"/>
      <c r="Y721" s="2"/>
      <c r="Z721" s="2"/>
    </row>
    <row r="722" spans="1:26" ht="12.75" customHeight="1" x14ac:dyDescent="0.2">
      <c r="A722" s="258"/>
      <c r="B722" s="258"/>
      <c r="C722" s="258"/>
      <c r="D722" s="259"/>
      <c r="E722" s="259"/>
      <c r="F722" s="258"/>
      <c r="G722" s="258"/>
      <c r="H722" s="258"/>
      <c r="I722" s="258"/>
      <c r="J722" s="2"/>
      <c r="K722" s="2"/>
      <c r="L722" s="2"/>
      <c r="M722" s="2"/>
      <c r="N722" s="2"/>
      <c r="O722" s="2"/>
      <c r="P722" s="2"/>
      <c r="Q722" s="2"/>
      <c r="R722" s="2"/>
      <c r="S722" s="2"/>
      <c r="T722" s="2"/>
      <c r="U722" s="2"/>
      <c r="V722" s="2"/>
      <c r="W722" s="2"/>
      <c r="X722" s="2"/>
      <c r="Y722" s="2"/>
      <c r="Z722" s="2"/>
    </row>
    <row r="723" spans="1:26" ht="12.75" customHeight="1" x14ac:dyDescent="0.2">
      <c r="A723" s="258"/>
      <c r="B723" s="258"/>
      <c r="C723" s="258"/>
      <c r="D723" s="259"/>
      <c r="E723" s="259"/>
      <c r="F723" s="258"/>
      <c r="G723" s="258"/>
      <c r="H723" s="258"/>
      <c r="I723" s="258"/>
      <c r="J723" s="2"/>
      <c r="K723" s="2"/>
      <c r="L723" s="2"/>
      <c r="M723" s="2"/>
      <c r="N723" s="2"/>
      <c r="O723" s="2"/>
      <c r="P723" s="2"/>
      <c r="Q723" s="2"/>
      <c r="R723" s="2"/>
      <c r="S723" s="2"/>
      <c r="T723" s="2"/>
      <c r="U723" s="2"/>
      <c r="V723" s="2"/>
      <c r="W723" s="2"/>
      <c r="X723" s="2"/>
      <c r="Y723" s="2"/>
      <c r="Z723" s="2"/>
    </row>
    <row r="724" spans="1:26" ht="12.75" customHeight="1" x14ac:dyDescent="0.2">
      <c r="A724" s="258"/>
      <c r="B724" s="258"/>
      <c r="C724" s="258"/>
      <c r="D724" s="259"/>
      <c r="E724" s="259"/>
      <c r="F724" s="258"/>
      <c r="G724" s="258"/>
      <c r="H724" s="258"/>
      <c r="I724" s="258"/>
      <c r="J724" s="2"/>
      <c r="K724" s="2"/>
      <c r="L724" s="2"/>
      <c r="M724" s="2"/>
      <c r="N724" s="2"/>
      <c r="O724" s="2"/>
      <c r="P724" s="2"/>
      <c r="Q724" s="2"/>
      <c r="R724" s="2"/>
      <c r="S724" s="2"/>
      <c r="T724" s="2"/>
      <c r="U724" s="2"/>
      <c r="V724" s="2"/>
      <c r="W724" s="2"/>
      <c r="X724" s="2"/>
      <c r="Y724" s="2"/>
      <c r="Z724" s="2"/>
    </row>
    <row r="725" spans="1:26" ht="12.75" customHeight="1" x14ac:dyDescent="0.2">
      <c r="A725" s="258"/>
      <c r="B725" s="258"/>
      <c r="C725" s="258"/>
      <c r="D725" s="259"/>
      <c r="E725" s="259"/>
      <c r="F725" s="258"/>
      <c r="G725" s="258"/>
      <c r="H725" s="258"/>
      <c r="I725" s="258"/>
      <c r="J725" s="2"/>
      <c r="K725" s="2"/>
      <c r="L725" s="2"/>
      <c r="M725" s="2"/>
      <c r="N725" s="2"/>
      <c r="O725" s="2"/>
      <c r="P725" s="2"/>
      <c r="Q725" s="2"/>
      <c r="R725" s="2"/>
      <c r="S725" s="2"/>
      <c r="T725" s="2"/>
      <c r="U725" s="2"/>
      <c r="V725" s="2"/>
      <c r="W725" s="2"/>
      <c r="X725" s="2"/>
      <c r="Y725" s="2"/>
      <c r="Z725" s="2"/>
    </row>
    <row r="726" spans="1:26" ht="12.75" customHeight="1" x14ac:dyDescent="0.2">
      <c r="A726" s="258"/>
      <c r="B726" s="258"/>
      <c r="C726" s="258"/>
      <c r="D726" s="259"/>
      <c r="E726" s="259"/>
      <c r="F726" s="258"/>
      <c r="G726" s="258"/>
      <c r="H726" s="258"/>
      <c r="I726" s="258"/>
      <c r="J726" s="2"/>
      <c r="K726" s="2"/>
      <c r="L726" s="2"/>
      <c r="M726" s="2"/>
      <c r="N726" s="2"/>
      <c r="O726" s="2"/>
      <c r="P726" s="2"/>
      <c r="Q726" s="2"/>
      <c r="R726" s="2"/>
      <c r="S726" s="2"/>
      <c r="T726" s="2"/>
      <c r="U726" s="2"/>
      <c r="V726" s="2"/>
      <c r="W726" s="2"/>
      <c r="X726" s="2"/>
      <c r="Y726" s="2"/>
      <c r="Z726" s="2"/>
    </row>
    <row r="727" spans="1:26" ht="12.75" customHeight="1" x14ac:dyDescent="0.2">
      <c r="A727" s="258"/>
      <c r="B727" s="258"/>
      <c r="C727" s="258"/>
      <c r="D727" s="259"/>
      <c r="E727" s="259"/>
      <c r="F727" s="258"/>
      <c r="G727" s="258"/>
      <c r="H727" s="258"/>
      <c r="I727" s="258"/>
      <c r="J727" s="2"/>
      <c r="K727" s="2"/>
      <c r="L727" s="2"/>
      <c r="M727" s="2"/>
      <c r="N727" s="2"/>
      <c r="O727" s="2"/>
      <c r="P727" s="2"/>
      <c r="Q727" s="2"/>
      <c r="R727" s="2"/>
      <c r="S727" s="2"/>
      <c r="T727" s="2"/>
      <c r="U727" s="2"/>
      <c r="V727" s="2"/>
      <c r="W727" s="2"/>
      <c r="X727" s="2"/>
      <c r="Y727" s="2"/>
      <c r="Z727" s="2"/>
    </row>
    <row r="728" spans="1:26" ht="12.75" customHeight="1" x14ac:dyDescent="0.2">
      <c r="A728" s="258"/>
      <c r="B728" s="258"/>
      <c r="C728" s="258"/>
      <c r="D728" s="259"/>
      <c r="E728" s="259"/>
      <c r="F728" s="258"/>
      <c r="G728" s="258"/>
      <c r="H728" s="258"/>
      <c r="I728" s="258"/>
      <c r="J728" s="2"/>
      <c r="K728" s="2"/>
      <c r="L728" s="2"/>
      <c r="M728" s="2"/>
      <c r="N728" s="2"/>
      <c r="O728" s="2"/>
      <c r="P728" s="2"/>
      <c r="Q728" s="2"/>
      <c r="R728" s="2"/>
      <c r="S728" s="2"/>
      <c r="T728" s="2"/>
      <c r="U728" s="2"/>
      <c r="V728" s="2"/>
      <c r="W728" s="2"/>
      <c r="X728" s="2"/>
      <c r="Y728" s="2"/>
      <c r="Z728" s="2"/>
    </row>
    <row r="729" spans="1:26" ht="12.75" customHeight="1" x14ac:dyDescent="0.2">
      <c r="A729" s="258"/>
      <c r="B729" s="258"/>
      <c r="C729" s="258"/>
      <c r="D729" s="259"/>
      <c r="E729" s="259"/>
      <c r="F729" s="258"/>
      <c r="G729" s="258"/>
      <c r="H729" s="258"/>
      <c r="I729" s="258"/>
      <c r="J729" s="2"/>
      <c r="K729" s="2"/>
      <c r="L729" s="2"/>
      <c r="M729" s="2"/>
      <c r="N729" s="2"/>
      <c r="O729" s="2"/>
      <c r="P729" s="2"/>
      <c r="Q729" s="2"/>
      <c r="R729" s="2"/>
      <c r="S729" s="2"/>
      <c r="T729" s="2"/>
      <c r="U729" s="2"/>
      <c r="V729" s="2"/>
      <c r="W729" s="2"/>
      <c r="X729" s="2"/>
      <c r="Y729" s="2"/>
      <c r="Z729" s="2"/>
    </row>
    <row r="730" spans="1:26" ht="12.75" customHeight="1" x14ac:dyDescent="0.2">
      <c r="A730" s="258"/>
      <c r="B730" s="258"/>
      <c r="C730" s="258"/>
      <c r="D730" s="259"/>
      <c r="E730" s="259"/>
      <c r="F730" s="258"/>
      <c r="G730" s="258"/>
      <c r="H730" s="258"/>
      <c r="I730" s="258"/>
      <c r="J730" s="2"/>
      <c r="K730" s="2"/>
      <c r="L730" s="2"/>
      <c r="M730" s="2"/>
      <c r="N730" s="2"/>
      <c r="O730" s="2"/>
      <c r="P730" s="2"/>
      <c r="Q730" s="2"/>
      <c r="R730" s="2"/>
      <c r="S730" s="2"/>
      <c r="T730" s="2"/>
      <c r="U730" s="2"/>
      <c r="V730" s="2"/>
      <c r="W730" s="2"/>
      <c r="X730" s="2"/>
      <c r="Y730" s="2"/>
      <c r="Z730" s="2"/>
    </row>
    <row r="731" spans="1:26" ht="12.75" customHeight="1" x14ac:dyDescent="0.2">
      <c r="A731" s="258"/>
      <c r="B731" s="258"/>
      <c r="C731" s="258"/>
      <c r="D731" s="259"/>
      <c r="E731" s="259"/>
      <c r="F731" s="258"/>
      <c r="G731" s="258"/>
      <c r="H731" s="258"/>
      <c r="I731" s="258"/>
      <c r="J731" s="2"/>
      <c r="K731" s="2"/>
      <c r="L731" s="2"/>
      <c r="M731" s="2"/>
      <c r="N731" s="2"/>
      <c r="O731" s="2"/>
      <c r="P731" s="2"/>
      <c r="Q731" s="2"/>
      <c r="R731" s="2"/>
      <c r="S731" s="2"/>
      <c r="T731" s="2"/>
      <c r="U731" s="2"/>
      <c r="V731" s="2"/>
      <c r="W731" s="2"/>
      <c r="X731" s="2"/>
      <c r="Y731" s="2"/>
      <c r="Z731" s="2"/>
    </row>
    <row r="732" spans="1:26" ht="12.75" customHeight="1" x14ac:dyDescent="0.2">
      <c r="A732" s="258"/>
      <c r="B732" s="258"/>
      <c r="C732" s="258"/>
      <c r="D732" s="259"/>
      <c r="E732" s="259"/>
      <c r="F732" s="258"/>
      <c r="G732" s="258"/>
      <c r="H732" s="258"/>
      <c r="I732" s="258"/>
      <c r="J732" s="2"/>
      <c r="K732" s="2"/>
      <c r="L732" s="2"/>
      <c r="M732" s="2"/>
      <c r="N732" s="2"/>
      <c r="O732" s="2"/>
      <c r="P732" s="2"/>
      <c r="Q732" s="2"/>
      <c r="R732" s="2"/>
      <c r="S732" s="2"/>
      <c r="T732" s="2"/>
      <c r="U732" s="2"/>
      <c r="V732" s="2"/>
      <c r="W732" s="2"/>
      <c r="X732" s="2"/>
      <c r="Y732" s="2"/>
      <c r="Z732" s="2"/>
    </row>
    <row r="733" spans="1:26" ht="12.75" customHeight="1" x14ac:dyDescent="0.2">
      <c r="A733" s="258"/>
      <c r="B733" s="258"/>
      <c r="C733" s="258"/>
      <c r="D733" s="259"/>
      <c r="E733" s="259"/>
      <c r="F733" s="258"/>
      <c r="G733" s="258"/>
      <c r="H733" s="258"/>
      <c r="I733" s="258"/>
      <c r="J733" s="2"/>
      <c r="K733" s="2"/>
      <c r="L733" s="2"/>
      <c r="M733" s="2"/>
      <c r="N733" s="2"/>
      <c r="O733" s="2"/>
      <c r="P733" s="2"/>
      <c r="Q733" s="2"/>
      <c r="R733" s="2"/>
      <c r="S733" s="2"/>
      <c r="T733" s="2"/>
      <c r="U733" s="2"/>
      <c r="V733" s="2"/>
      <c r="W733" s="2"/>
      <c r="X733" s="2"/>
      <c r="Y733" s="2"/>
      <c r="Z733" s="2"/>
    </row>
    <row r="734" spans="1:26" ht="12.75" customHeight="1" x14ac:dyDescent="0.2">
      <c r="A734" s="258"/>
      <c r="B734" s="258"/>
      <c r="C734" s="258"/>
      <c r="D734" s="259"/>
      <c r="E734" s="259"/>
      <c r="F734" s="258"/>
      <c r="G734" s="258"/>
      <c r="H734" s="258"/>
      <c r="I734" s="258"/>
      <c r="J734" s="2"/>
      <c r="K734" s="2"/>
      <c r="L734" s="2"/>
      <c r="M734" s="2"/>
      <c r="N734" s="2"/>
      <c r="O734" s="2"/>
      <c r="P734" s="2"/>
      <c r="Q734" s="2"/>
      <c r="R734" s="2"/>
      <c r="S734" s="2"/>
      <c r="T734" s="2"/>
      <c r="U734" s="2"/>
      <c r="V734" s="2"/>
      <c r="W734" s="2"/>
      <c r="X734" s="2"/>
      <c r="Y734" s="2"/>
      <c r="Z734" s="2"/>
    </row>
    <row r="735" spans="1:26" ht="12.75" customHeight="1" x14ac:dyDescent="0.2">
      <c r="A735" s="258"/>
      <c r="B735" s="258"/>
      <c r="C735" s="258"/>
      <c r="D735" s="259"/>
      <c r="E735" s="259"/>
      <c r="F735" s="258"/>
      <c r="G735" s="258"/>
      <c r="H735" s="258"/>
      <c r="I735" s="258"/>
      <c r="J735" s="2"/>
      <c r="K735" s="2"/>
      <c r="L735" s="2"/>
      <c r="M735" s="2"/>
      <c r="N735" s="2"/>
      <c r="O735" s="2"/>
      <c r="P735" s="2"/>
      <c r="Q735" s="2"/>
      <c r="R735" s="2"/>
      <c r="S735" s="2"/>
      <c r="T735" s="2"/>
      <c r="U735" s="2"/>
      <c r="V735" s="2"/>
      <c r="W735" s="2"/>
      <c r="X735" s="2"/>
      <c r="Y735" s="2"/>
      <c r="Z735" s="2"/>
    </row>
    <row r="736" spans="1:26" ht="12.75" customHeight="1" x14ac:dyDescent="0.2">
      <c r="A736" s="258"/>
      <c r="B736" s="258"/>
      <c r="C736" s="258"/>
      <c r="D736" s="259"/>
      <c r="E736" s="259"/>
      <c r="F736" s="258"/>
      <c r="G736" s="258"/>
      <c r="H736" s="258"/>
      <c r="I736" s="258"/>
      <c r="J736" s="2"/>
      <c r="K736" s="2"/>
      <c r="L736" s="2"/>
      <c r="M736" s="2"/>
      <c r="N736" s="2"/>
      <c r="O736" s="2"/>
      <c r="P736" s="2"/>
      <c r="Q736" s="2"/>
      <c r="R736" s="2"/>
      <c r="S736" s="2"/>
      <c r="T736" s="2"/>
      <c r="U736" s="2"/>
      <c r="V736" s="2"/>
      <c r="W736" s="2"/>
      <c r="X736" s="2"/>
      <c r="Y736" s="2"/>
      <c r="Z736" s="2"/>
    </row>
    <row r="737" spans="1:26" ht="12.75" customHeight="1" x14ac:dyDescent="0.2">
      <c r="A737" s="258"/>
      <c r="B737" s="258"/>
      <c r="C737" s="258"/>
      <c r="D737" s="259"/>
      <c r="E737" s="259"/>
      <c r="F737" s="258"/>
      <c r="G737" s="258"/>
      <c r="H737" s="258"/>
      <c r="I737" s="258"/>
      <c r="J737" s="2"/>
      <c r="K737" s="2"/>
      <c r="L737" s="2"/>
      <c r="M737" s="2"/>
      <c r="N737" s="2"/>
      <c r="O737" s="2"/>
      <c r="P737" s="2"/>
      <c r="Q737" s="2"/>
      <c r="R737" s="2"/>
      <c r="S737" s="2"/>
      <c r="T737" s="2"/>
      <c r="U737" s="2"/>
      <c r="V737" s="2"/>
      <c r="W737" s="2"/>
      <c r="X737" s="2"/>
      <c r="Y737" s="2"/>
      <c r="Z737" s="2"/>
    </row>
    <row r="738" spans="1:26" ht="12.75" customHeight="1" x14ac:dyDescent="0.2">
      <c r="A738" s="258"/>
      <c r="B738" s="258"/>
      <c r="C738" s="258"/>
      <c r="D738" s="259"/>
      <c r="E738" s="259"/>
      <c r="F738" s="258"/>
      <c r="G738" s="258"/>
      <c r="H738" s="258"/>
      <c r="I738" s="258"/>
      <c r="J738" s="2"/>
      <c r="K738" s="2"/>
      <c r="L738" s="2"/>
      <c r="M738" s="2"/>
      <c r="N738" s="2"/>
      <c r="O738" s="2"/>
      <c r="P738" s="2"/>
      <c r="Q738" s="2"/>
      <c r="R738" s="2"/>
      <c r="S738" s="2"/>
      <c r="T738" s="2"/>
      <c r="U738" s="2"/>
      <c r="V738" s="2"/>
      <c r="W738" s="2"/>
      <c r="X738" s="2"/>
      <c r="Y738" s="2"/>
      <c r="Z738" s="2"/>
    </row>
    <row r="739" spans="1:26" ht="12.75" customHeight="1" x14ac:dyDescent="0.2">
      <c r="A739" s="258"/>
      <c r="B739" s="258"/>
      <c r="C739" s="258"/>
      <c r="D739" s="259"/>
      <c r="E739" s="259"/>
      <c r="F739" s="258"/>
      <c r="G739" s="258"/>
      <c r="H739" s="258"/>
      <c r="I739" s="258"/>
      <c r="J739" s="2"/>
      <c r="K739" s="2"/>
      <c r="L739" s="2"/>
      <c r="M739" s="2"/>
      <c r="N739" s="2"/>
      <c r="O739" s="2"/>
      <c r="P739" s="2"/>
      <c r="Q739" s="2"/>
      <c r="R739" s="2"/>
      <c r="S739" s="2"/>
      <c r="T739" s="2"/>
      <c r="U739" s="2"/>
      <c r="V739" s="2"/>
      <c r="W739" s="2"/>
      <c r="X739" s="2"/>
      <c r="Y739" s="2"/>
      <c r="Z739" s="2"/>
    </row>
    <row r="740" spans="1:26" ht="12.75" customHeight="1" x14ac:dyDescent="0.2">
      <c r="A740" s="258"/>
      <c r="B740" s="258"/>
      <c r="C740" s="258"/>
      <c r="D740" s="259"/>
      <c r="E740" s="259"/>
      <c r="F740" s="258"/>
      <c r="G740" s="258"/>
      <c r="H740" s="258"/>
      <c r="I740" s="258"/>
      <c r="J740" s="2"/>
      <c r="K740" s="2"/>
      <c r="L740" s="2"/>
      <c r="M740" s="2"/>
      <c r="N740" s="2"/>
      <c r="O740" s="2"/>
      <c r="P740" s="2"/>
      <c r="Q740" s="2"/>
      <c r="R740" s="2"/>
      <c r="S740" s="2"/>
      <c r="T740" s="2"/>
      <c r="U740" s="2"/>
      <c r="V740" s="2"/>
      <c r="W740" s="2"/>
      <c r="X740" s="2"/>
      <c r="Y740" s="2"/>
      <c r="Z740" s="2"/>
    </row>
    <row r="741" spans="1:26" ht="12.75" customHeight="1" x14ac:dyDescent="0.2">
      <c r="A741" s="258"/>
      <c r="B741" s="258"/>
      <c r="C741" s="258"/>
      <c r="D741" s="259"/>
      <c r="E741" s="259"/>
      <c r="F741" s="258"/>
      <c r="G741" s="258"/>
      <c r="H741" s="258"/>
      <c r="I741" s="258"/>
      <c r="J741" s="2"/>
      <c r="K741" s="2"/>
      <c r="L741" s="2"/>
      <c r="M741" s="2"/>
      <c r="N741" s="2"/>
      <c r="O741" s="2"/>
      <c r="P741" s="2"/>
      <c r="Q741" s="2"/>
      <c r="R741" s="2"/>
      <c r="S741" s="2"/>
      <c r="T741" s="2"/>
      <c r="U741" s="2"/>
      <c r="V741" s="2"/>
      <c r="W741" s="2"/>
      <c r="X741" s="2"/>
      <c r="Y741" s="2"/>
      <c r="Z741" s="2"/>
    </row>
    <row r="742" spans="1:26" ht="12.75" customHeight="1" x14ac:dyDescent="0.2">
      <c r="A742" s="258"/>
      <c r="B742" s="258"/>
      <c r="C742" s="258"/>
      <c r="D742" s="259"/>
      <c r="E742" s="259"/>
      <c r="F742" s="258"/>
      <c r="G742" s="258"/>
      <c r="H742" s="258"/>
      <c r="I742" s="258"/>
      <c r="J742" s="2"/>
      <c r="K742" s="2"/>
      <c r="L742" s="2"/>
      <c r="M742" s="2"/>
      <c r="N742" s="2"/>
      <c r="O742" s="2"/>
      <c r="P742" s="2"/>
      <c r="Q742" s="2"/>
      <c r="R742" s="2"/>
      <c r="S742" s="2"/>
      <c r="T742" s="2"/>
      <c r="U742" s="2"/>
      <c r="V742" s="2"/>
      <c r="W742" s="2"/>
      <c r="X742" s="2"/>
      <c r="Y742" s="2"/>
      <c r="Z742" s="2"/>
    </row>
    <row r="743" spans="1:26" ht="12.75" customHeight="1" x14ac:dyDescent="0.2">
      <c r="A743" s="258"/>
      <c r="B743" s="258"/>
      <c r="C743" s="258"/>
      <c r="D743" s="259"/>
      <c r="E743" s="259"/>
      <c r="F743" s="258"/>
      <c r="G743" s="258"/>
      <c r="H743" s="258"/>
      <c r="I743" s="258"/>
      <c r="J743" s="2"/>
      <c r="K743" s="2"/>
      <c r="L743" s="2"/>
      <c r="M743" s="2"/>
      <c r="N743" s="2"/>
      <c r="O743" s="2"/>
      <c r="P743" s="2"/>
      <c r="Q743" s="2"/>
      <c r="R743" s="2"/>
      <c r="S743" s="2"/>
      <c r="T743" s="2"/>
      <c r="U743" s="2"/>
      <c r="V743" s="2"/>
      <c r="W743" s="2"/>
      <c r="X743" s="2"/>
      <c r="Y743" s="2"/>
      <c r="Z743" s="2"/>
    </row>
    <row r="744" spans="1:26" ht="12.75" customHeight="1" x14ac:dyDescent="0.2">
      <c r="A744" s="258"/>
      <c r="B744" s="258"/>
      <c r="C744" s="258"/>
      <c r="D744" s="259"/>
      <c r="E744" s="259"/>
      <c r="F744" s="258"/>
      <c r="G744" s="258"/>
      <c r="H744" s="258"/>
      <c r="I744" s="258"/>
      <c r="J744" s="2"/>
      <c r="K744" s="2"/>
      <c r="L744" s="2"/>
      <c r="M744" s="2"/>
      <c r="N744" s="2"/>
      <c r="O744" s="2"/>
      <c r="P744" s="2"/>
      <c r="Q744" s="2"/>
      <c r="R744" s="2"/>
      <c r="S744" s="2"/>
      <c r="T744" s="2"/>
      <c r="U744" s="2"/>
      <c r="V744" s="2"/>
      <c r="W744" s="2"/>
      <c r="X744" s="2"/>
      <c r="Y744" s="2"/>
      <c r="Z744" s="2"/>
    </row>
    <row r="745" spans="1:26" ht="12.75" customHeight="1" x14ac:dyDescent="0.2">
      <c r="A745" s="258"/>
      <c r="B745" s="258"/>
      <c r="C745" s="258"/>
      <c r="D745" s="259"/>
      <c r="E745" s="259"/>
      <c r="F745" s="258"/>
      <c r="G745" s="258"/>
      <c r="H745" s="258"/>
      <c r="I745" s="258"/>
      <c r="J745" s="2"/>
      <c r="K745" s="2"/>
      <c r="L745" s="2"/>
      <c r="M745" s="2"/>
      <c r="N745" s="2"/>
      <c r="O745" s="2"/>
      <c r="P745" s="2"/>
      <c r="Q745" s="2"/>
      <c r="R745" s="2"/>
      <c r="S745" s="2"/>
      <c r="T745" s="2"/>
      <c r="U745" s="2"/>
      <c r="V745" s="2"/>
      <c r="W745" s="2"/>
      <c r="X745" s="2"/>
      <c r="Y745" s="2"/>
      <c r="Z745" s="2"/>
    </row>
    <row r="746" spans="1:26" ht="12.75" customHeight="1" x14ac:dyDescent="0.2">
      <c r="A746" s="258"/>
      <c r="B746" s="258"/>
      <c r="C746" s="258"/>
      <c r="D746" s="259"/>
      <c r="E746" s="259"/>
      <c r="F746" s="258"/>
      <c r="G746" s="258"/>
      <c r="H746" s="258"/>
      <c r="I746" s="258"/>
      <c r="J746" s="2"/>
      <c r="K746" s="2"/>
      <c r="L746" s="2"/>
      <c r="M746" s="2"/>
      <c r="N746" s="2"/>
      <c r="O746" s="2"/>
      <c r="P746" s="2"/>
      <c r="Q746" s="2"/>
      <c r="R746" s="2"/>
      <c r="S746" s="2"/>
      <c r="T746" s="2"/>
      <c r="U746" s="2"/>
      <c r="V746" s="2"/>
      <c r="W746" s="2"/>
      <c r="X746" s="2"/>
      <c r="Y746" s="2"/>
      <c r="Z746" s="2"/>
    </row>
    <row r="747" spans="1:26" ht="12.75" customHeight="1" x14ac:dyDescent="0.2">
      <c r="A747" s="258"/>
      <c r="B747" s="258"/>
      <c r="C747" s="258"/>
      <c r="D747" s="259"/>
      <c r="E747" s="259"/>
      <c r="F747" s="258"/>
      <c r="G747" s="258"/>
      <c r="H747" s="258"/>
      <c r="I747" s="258"/>
      <c r="J747" s="2"/>
      <c r="K747" s="2"/>
      <c r="L747" s="2"/>
      <c r="M747" s="2"/>
      <c r="N747" s="2"/>
      <c r="O747" s="2"/>
      <c r="P747" s="2"/>
      <c r="Q747" s="2"/>
      <c r="R747" s="2"/>
      <c r="S747" s="2"/>
      <c r="T747" s="2"/>
      <c r="U747" s="2"/>
      <c r="V747" s="2"/>
      <c r="W747" s="2"/>
      <c r="X747" s="2"/>
      <c r="Y747" s="2"/>
      <c r="Z747" s="2"/>
    </row>
    <row r="748" spans="1:26" ht="12.75" customHeight="1" x14ac:dyDescent="0.2">
      <c r="A748" s="258"/>
      <c r="B748" s="258"/>
      <c r="C748" s="258"/>
      <c r="D748" s="259"/>
      <c r="E748" s="259"/>
      <c r="F748" s="258"/>
      <c r="G748" s="258"/>
      <c r="H748" s="258"/>
      <c r="I748" s="258"/>
      <c r="J748" s="2"/>
      <c r="K748" s="2"/>
      <c r="L748" s="2"/>
      <c r="M748" s="2"/>
      <c r="N748" s="2"/>
      <c r="O748" s="2"/>
      <c r="P748" s="2"/>
      <c r="Q748" s="2"/>
      <c r="R748" s="2"/>
      <c r="S748" s="2"/>
      <c r="T748" s="2"/>
      <c r="U748" s="2"/>
      <c r="V748" s="2"/>
      <c r="W748" s="2"/>
      <c r="X748" s="2"/>
      <c r="Y748" s="2"/>
      <c r="Z748" s="2"/>
    </row>
    <row r="749" spans="1:26" ht="12.75" customHeight="1" x14ac:dyDescent="0.2">
      <c r="A749" s="258"/>
      <c r="B749" s="258"/>
      <c r="C749" s="258"/>
      <c r="D749" s="259"/>
      <c r="E749" s="259"/>
      <c r="F749" s="258"/>
      <c r="G749" s="258"/>
      <c r="H749" s="258"/>
      <c r="I749" s="258"/>
      <c r="J749" s="2"/>
      <c r="K749" s="2"/>
      <c r="L749" s="2"/>
      <c r="M749" s="2"/>
      <c r="N749" s="2"/>
      <c r="O749" s="2"/>
      <c r="P749" s="2"/>
      <c r="Q749" s="2"/>
      <c r="R749" s="2"/>
      <c r="S749" s="2"/>
      <c r="T749" s="2"/>
      <c r="U749" s="2"/>
      <c r="V749" s="2"/>
      <c r="W749" s="2"/>
      <c r="X749" s="2"/>
      <c r="Y749" s="2"/>
      <c r="Z749" s="2"/>
    </row>
    <row r="750" spans="1:26" ht="12.75" customHeight="1" x14ac:dyDescent="0.2">
      <c r="A750" s="258"/>
      <c r="B750" s="258"/>
      <c r="C750" s="258"/>
      <c r="D750" s="259"/>
      <c r="E750" s="259"/>
      <c r="F750" s="258"/>
      <c r="G750" s="258"/>
      <c r="H750" s="258"/>
      <c r="I750" s="258"/>
      <c r="J750" s="2"/>
      <c r="K750" s="2"/>
      <c r="L750" s="2"/>
      <c r="M750" s="2"/>
      <c r="N750" s="2"/>
      <c r="O750" s="2"/>
      <c r="P750" s="2"/>
      <c r="Q750" s="2"/>
      <c r="R750" s="2"/>
      <c r="S750" s="2"/>
      <c r="T750" s="2"/>
      <c r="U750" s="2"/>
      <c r="V750" s="2"/>
      <c r="W750" s="2"/>
      <c r="X750" s="2"/>
      <c r="Y750" s="2"/>
      <c r="Z750" s="2"/>
    </row>
    <row r="751" spans="1:26" ht="12.75" customHeight="1" x14ac:dyDescent="0.2">
      <c r="A751" s="258"/>
      <c r="B751" s="258"/>
      <c r="C751" s="258"/>
      <c r="D751" s="259"/>
      <c r="E751" s="259"/>
      <c r="F751" s="258"/>
      <c r="G751" s="258"/>
      <c r="H751" s="258"/>
      <c r="I751" s="258"/>
      <c r="J751" s="2"/>
      <c r="K751" s="2"/>
      <c r="L751" s="2"/>
      <c r="M751" s="2"/>
      <c r="N751" s="2"/>
      <c r="O751" s="2"/>
      <c r="P751" s="2"/>
      <c r="Q751" s="2"/>
      <c r="R751" s="2"/>
      <c r="S751" s="2"/>
      <c r="T751" s="2"/>
      <c r="U751" s="2"/>
      <c r="V751" s="2"/>
      <c r="W751" s="2"/>
      <c r="X751" s="2"/>
      <c r="Y751" s="2"/>
      <c r="Z751" s="2"/>
    </row>
    <row r="752" spans="1:26" ht="12.75" customHeight="1" x14ac:dyDescent="0.2">
      <c r="A752" s="258"/>
      <c r="B752" s="258"/>
      <c r="C752" s="258"/>
      <c r="D752" s="259"/>
      <c r="E752" s="259"/>
      <c r="F752" s="258"/>
      <c r="G752" s="258"/>
      <c r="H752" s="258"/>
      <c r="I752" s="258"/>
      <c r="J752" s="2"/>
      <c r="K752" s="2"/>
      <c r="L752" s="2"/>
      <c r="M752" s="2"/>
      <c r="N752" s="2"/>
      <c r="O752" s="2"/>
      <c r="P752" s="2"/>
      <c r="Q752" s="2"/>
      <c r="R752" s="2"/>
      <c r="S752" s="2"/>
      <c r="T752" s="2"/>
      <c r="U752" s="2"/>
      <c r="V752" s="2"/>
      <c r="W752" s="2"/>
      <c r="X752" s="2"/>
      <c r="Y752" s="2"/>
      <c r="Z752" s="2"/>
    </row>
    <row r="753" spans="1:26" ht="12.75" customHeight="1" x14ac:dyDescent="0.2">
      <c r="A753" s="258"/>
      <c r="B753" s="258"/>
      <c r="C753" s="258"/>
      <c r="D753" s="259"/>
      <c r="E753" s="259"/>
      <c r="F753" s="258"/>
      <c r="G753" s="258"/>
      <c r="H753" s="258"/>
      <c r="I753" s="258"/>
      <c r="J753" s="2"/>
      <c r="K753" s="2"/>
      <c r="L753" s="2"/>
      <c r="M753" s="2"/>
      <c r="N753" s="2"/>
      <c r="O753" s="2"/>
      <c r="P753" s="2"/>
      <c r="Q753" s="2"/>
      <c r="R753" s="2"/>
      <c r="S753" s="2"/>
      <c r="T753" s="2"/>
      <c r="U753" s="2"/>
      <c r="V753" s="2"/>
      <c r="W753" s="2"/>
      <c r="X753" s="2"/>
      <c r="Y753" s="2"/>
      <c r="Z753" s="2"/>
    </row>
    <row r="754" spans="1:26" ht="12.75" customHeight="1" x14ac:dyDescent="0.2">
      <c r="A754" s="258"/>
      <c r="B754" s="258"/>
      <c r="C754" s="258"/>
      <c r="D754" s="259"/>
      <c r="E754" s="259"/>
      <c r="F754" s="258"/>
      <c r="G754" s="258"/>
      <c r="H754" s="258"/>
      <c r="I754" s="258"/>
      <c r="J754" s="2"/>
      <c r="K754" s="2"/>
      <c r="L754" s="2"/>
      <c r="M754" s="2"/>
      <c r="N754" s="2"/>
      <c r="O754" s="2"/>
      <c r="P754" s="2"/>
      <c r="Q754" s="2"/>
      <c r="R754" s="2"/>
      <c r="S754" s="2"/>
      <c r="T754" s="2"/>
      <c r="U754" s="2"/>
      <c r="V754" s="2"/>
      <c r="W754" s="2"/>
      <c r="X754" s="2"/>
      <c r="Y754" s="2"/>
      <c r="Z754" s="2"/>
    </row>
    <row r="755" spans="1:26" ht="12.75" customHeight="1" x14ac:dyDescent="0.2">
      <c r="A755" s="258"/>
      <c r="B755" s="258"/>
      <c r="C755" s="258"/>
      <c r="D755" s="259"/>
      <c r="E755" s="259"/>
      <c r="F755" s="258"/>
      <c r="G755" s="258"/>
      <c r="H755" s="258"/>
      <c r="I755" s="258"/>
      <c r="J755" s="2"/>
      <c r="K755" s="2"/>
      <c r="L755" s="2"/>
      <c r="M755" s="2"/>
      <c r="N755" s="2"/>
      <c r="O755" s="2"/>
      <c r="P755" s="2"/>
      <c r="Q755" s="2"/>
      <c r="R755" s="2"/>
      <c r="S755" s="2"/>
      <c r="T755" s="2"/>
      <c r="U755" s="2"/>
      <c r="V755" s="2"/>
      <c r="W755" s="2"/>
      <c r="X755" s="2"/>
      <c r="Y755" s="2"/>
      <c r="Z755" s="2"/>
    </row>
    <row r="756" spans="1:26" ht="12.75" customHeight="1" x14ac:dyDescent="0.2">
      <c r="A756" s="258"/>
      <c r="B756" s="258"/>
      <c r="C756" s="258"/>
      <c r="D756" s="259"/>
      <c r="E756" s="259"/>
      <c r="F756" s="258"/>
      <c r="G756" s="258"/>
      <c r="H756" s="258"/>
      <c r="I756" s="258"/>
      <c r="J756" s="2"/>
      <c r="K756" s="2"/>
      <c r="L756" s="2"/>
      <c r="M756" s="2"/>
      <c r="N756" s="2"/>
      <c r="O756" s="2"/>
      <c r="P756" s="2"/>
      <c r="Q756" s="2"/>
      <c r="R756" s="2"/>
      <c r="S756" s="2"/>
      <c r="T756" s="2"/>
      <c r="U756" s="2"/>
      <c r="V756" s="2"/>
      <c r="W756" s="2"/>
      <c r="X756" s="2"/>
      <c r="Y756" s="2"/>
      <c r="Z756" s="2"/>
    </row>
    <row r="757" spans="1:26" ht="12.75" customHeight="1" x14ac:dyDescent="0.2">
      <c r="A757" s="258"/>
      <c r="B757" s="258"/>
      <c r="C757" s="258"/>
      <c r="D757" s="259"/>
      <c r="E757" s="259"/>
      <c r="F757" s="258"/>
      <c r="G757" s="258"/>
      <c r="H757" s="258"/>
      <c r="I757" s="258"/>
      <c r="J757" s="2"/>
      <c r="K757" s="2"/>
      <c r="L757" s="2"/>
      <c r="M757" s="2"/>
      <c r="N757" s="2"/>
      <c r="O757" s="2"/>
      <c r="P757" s="2"/>
      <c r="Q757" s="2"/>
      <c r="R757" s="2"/>
      <c r="S757" s="2"/>
      <c r="T757" s="2"/>
      <c r="U757" s="2"/>
      <c r="V757" s="2"/>
      <c r="W757" s="2"/>
      <c r="X757" s="2"/>
      <c r="Y757" s="2"/>
      <c r="Z757" s="2"/>
    </row>
    <row r="758" spans="1:26" ht="12.75" customHeight="1" x14ac:dyDescent="0.2">
      <c r="A758" s="258"/>
      <c r="B758" s="258"/>
      <c r="C758" s="258"/>
      <c r="D758" s="259"/>
      <c r="E758" s="259"/>
      <c r="F758" s="258"/>
      <c r="G758" s="258"/>
      <c r="H758" s="258"/>
      <c r="I758" s="258"/>
      <c r="J758" s="2"/>
      <c r="K758" s="2"/>
      <c r="L758" s="2"/>
      <c r="M758" s="2"/>
      <c r="N758" s="2"/>
      <c r="O758" s="2"/>
      <c r="P758" s="2"/>
      <c r="Q758" s="2"/>
      <c r="R758" s="2"/>
      <c r="S758" s="2"/>
      <c r="T758" s="2"/>
      <c r="U758" s="2"/>
      <c r="V758" s="2"/>
      <c r="W758" s="2"/>
      <c r="X758" s="2"/>
      <c r="Y758" s="2"/>
      <c r="Z758" s="2"/>
    </row>
    <row r="759" spans="1:26" ht="12.75" customHeight="1" x14ac:dyDescent="0.2">
      <c r="A759" s="258"/>
      <c r="B759" s="258"/>
      <c r="C759" s="258"/>
      <c r="D759" s="259"/>
      <c r="E759" s="259"/>
      <c r="F759" s="258"/>
      <c r="G759" s="258"/>
      <c r="H759" s="258"/>
      <c r="I759" s="258"/>
      <c r="J759" s="2"/>
      <c r="K759" s="2"/>
      <c r="L759" s="2"/>
      <c r="M759" s="2"/>
      <c r="N759" s="2"/>
      <c r="O759" s="2"/>
      <c r="P759" s="2"/>
      <c r="Q759" s="2"/>
      <c r="R759" s="2"/>
      <c r="S759" s="2"/>
      <c r="T759" s="2"/>
      <c r="U759" s="2"/>
      <c r="V759" s="2"/>
      <c r="W759" s="2"/>
      <c r="X759" s="2"/>
      <c r="Y759" s="2"/>
      <c r="Z759" s="2"/>
    </row>
    <row r="760" spans="1:26" ht="12.75" customHeight="1" x14ac:dyDescent="0.2">
      <c r="A760" s="258"/>
      <c r="B760" s="258"/>
      <c r="C760" s="258"/>
      <c r="D760" s="259"/>
      <c r="E760" s="259"/>
      <c r="F760" s="258"/>
      <c r="G760" s="258"/>
      <c r="H760" s="258"/>
      <c r="I760" s="258"/>
      <c r="J760" s="2"/>
      <c r="K760" s="2"/>
      <c r="L760" s="2"/>
      <c r="M760" s="2"/>
      <c r="N760" s="2"/>
      <c r="O760" s="2"/>
      <c r="P760" s="2"/>
      <c r="Q760" s="2"/>
      <c r="R760" s="2"/>
      <c r="S760" s="2"/>
      <c r="T760" s="2"/>
      <c r="U760" s="2"/>
      <c r="V760" s="2"/>
      <c r="W760" s="2"/>
      <c r="X760" s="2"/>
      <c r="Y760" s="2"/>
      <c r="Z760" s="2"/>
    </row>
    <row r="761" spans="1:26" ht="12.75" customHeight="1" x14ac:dyDescent="0.2">
      <c r="A761" s="258"/>
      <c r="B761" s="258"/>
      <c r="C761" s="258"/>
      <c r="D761" s="259"/>
      <c r="E761" s="259"/>
      <c r="F761" s="258"/>
      <c r="G761" s="258"/>
      <c r="H761" s="258"/>
      <c r="I761" s="258"/>
      <c r="J761" s="2"/>
      <c r="K761" s="2"/>
      <c r="L761" s="2"/>
      <c r="M761" s="2"/>
      <c r="N761" s="2"/>
      <c r="O761" s="2"/>
      <c r="P761" s="2"/>
      <c r="Q761" s="2"/>
      <c r="R761" s="2"/>
      <c r="S761" s="2"/>
      <c r="T761" s="2"/>
      <c r="U761" s="2"/>
      <c r="V761" s="2"/>
      <c r="W761" s="2"/>
      <c r="X761" s="2"/>
      <c r="Y761" s="2"/>
      <c r="Z761" s="2"/>
    </row>
    <row r="762" spans="1:26" ht="12.75" customHeight="1" x14ac:dyDescent="0.2">
      <c r="A762" s="258"/>
      <c r="B762" s="258"/>
      <c r="C762" s="258"/>
      <c r="D762" s="259"/>
      <c r="E762" s="259"/>
      <c r="F762" s="258"/>
      <c r="G762" s="258"/>
      <c r="H762" s="258"/>
      <c r="I762" s="258"/>
      <c r="J762" s="2"/>
      <c r="K762" s="2"/>
      <c r="L762" s="2"/>
      <c r="M762" s="2"/>
      <c r="N762" s="2"/>
      <c r="O762" s="2"/>
      <c r="P762" s="2"/>
      <c r="Q762" s="2"/>
      <c r="R762" s="2"/>
      <c r="S762" s="2"/>
      <c r="T762" s="2"/>
      <c r="U762" s="2"/>
      <c r="V762" s="2"/>
      <c r="W762" s="2"/>
      <c r="X762" s="2"/>
      <c r="Y762" s="2"/>
      <c r="Z762" s="2"/>
    </row>
    <row r="763" spans="1:26" ht="12.75" customHeight="1" x14ac:dyDescent="0.2">
      <c r="A763" s="258"/>
      <c r="B763" s="258"/>
      <c r="C763" s="258"/>
      <c r="D763" s="259"/>
      <c r="E763" s="259"/>
      <c r="F763" s="258"/>
      <c r="G763" s="258"/>
      <c r="H763" s="258"/>
      <c r="I763" s="258"/>
      <c r="J763" s="2"/>
      <c r="K763" s="2"/>
      <c r="L763" s="2"/>
      <c r="M763" s="2"/>
      <c r="N763" s="2"/>
      <c r="O763" s="2"/>
      <c r="P763" s="2"/>
      <c r="Q763" s="2"/>
      <c r="R763" s="2"/>
      <c r="S763" s="2"/>
      <c r="T763" s="2"/>
      <c r="U763" s="2"/>
      <c r="V763" s="2"/>
      <c r="W763" s="2"/>
      <c r="X763" s="2"/>
      <c r="Y763" s="2"/>
      <c r="Z763" s="2"/>
    </row>
    <row r="764" spans="1:26" ht="12.75" customHeight="1" x14ac:dyDescent="0.2">
      <c r="A764" s="258"/>
      <c r="B764" s="258"/>
      <c r="C764" s="258"/>
      <c r="D764" s="259"/>
      <c r="E764" s="259"/>
      <c r="F764" s="258"/>
      <c r="G764" s="258"/>
      <c r="H764" s="258"/>
      <c r="I764" s="258"/>
      <c r="J764" s="2"/>
      <c r="K764" s="2"/>
      <c r="L764" s="2"/>
      <c r="M764" s="2"/>
      <c r="N764" s="2"/>
      <c r="O764" s="2"/>
      <c r="P764" s="2"/>
      <c r="Q764" s="2"/>
      <c r="R764" s="2"/>
      <c r="S764" s="2"/>
      <c r="T764" s="2"/>
      <c r="U764" s="2"/>
      <c r="V764" s="2"/>
      <c r="W764" s="2"/>
      <c r="X764" s="2"/>
      <c r="Y764" s="2"/>
      <c r="Z764" s="2"/>
    </row>
    <row r="765" spans="1:26" ht="12.75" customHeight="1" x14ac:dyDescent="0.2">
      <c r="A765" s="258"/>
      <c r="B765" s="258"/>
      <c r="C765" s="258"/>
      <c r="D765" s="259"/>
      <c r="E765" s="259"/>
      <c r="F765" s="258"/>
      <c r="G765" s="258"/>
      <c r="H765" s="258"/>
      <c r="I765" s="258"/>
      <c r="J765" s="2"/>
      <c r="K765" s="2"/>
      <c r="L765" s="2"/>
      <c r="M765" s="2"/>
      <c r="N765" s="2"/>
      <c r="O765" s="2"/>
      <c r="P765" s="2"/>
      <c r="Q765" s="2"/>
      <c r="R765" s="2"/>
      <c r="S765" s="2"/>
      <c r="T765" s="2"/>
      <c r="U765" s="2"/>
      <c r="V765" s="2"/>
      <c r="W765" s="2"/>
      <c r="X765" s="2"/>
      <c r="Y765" s="2"/>
      <c r="Z765" s="2"/>
    </row>
    <row r="766" spans="1:26" ht="12.75" customHeight="1" x14ac:dyDescent="0.2">
      <c r="A766" s="258"/>
      <c r="B766" s="258"/>
      <c r="C766" s="258"/>
      <c r="D766" s="259"/>
      <c r="E766" s="259"/>
      <c r="F766" s="258"/>
      <c r="G766" s="258"/>
      <c r="H766" s="258"/>
      <c r="I766" s="258"/>
      <c r="J766" s="2"/>
      <c r="K766" s="2"/>
      <c r="L766" s="2"/>
      <c r="M766" s="2"/>
      <c r="N766" s="2"/>
      <c r="O766" s="2"/>
      <c r="P766" s="2"/>
      <c r="Q766" s="2"/>
      <c r="R766" s="2"/>
      <c r="S766" s="2"/>
      <c r="T766" s="2"/>
      <c r="U766" s="2"/>
      <c r="V766" s="2"/>
      <c r="W766" s="2"/>
      <c r="X766" s="2"/>
      <c r="Y766" s="2"/>
      <c r="Z766" s="2"/>
    </row>
    <row r="767" spans="1:26" ht="12.75" customHeight="1" x14ac:dyDescent="0.2">
      <c r="A767" s="258"/>
      <c r="B767" s="258"/>
      <c r="C767" s="258"/>
      <c r="D767" s="259"/>
      <c r="E767" s="259"/>
      <c r="F767" s="258"/>
      <c r="G767" s="258"/>
      <c r="H767" s="258"/>
      <c r="I767" s="258"/>
      <c r="J767" s="2"/>
      <c r="K767" s="2"/>
      <c r="L767" s="2"/>
      <c r="M767" s="2"/>
      <c r="N767" s="2"/>
      <c r="O767" s="2"/>
      <c r="P767" s="2"/>
      <c r="Q767" s="2"/>
      <c r="R767" s="2"/>
      <c r="S767" s="2"/>
      <c r="T767" s="2"/>
      <c r="U767" s="2"/>
      <c r="V767" s="2"/>
      <c r="W767" s="2"/>
      <c r="X767" s="2"/>
      <c r="Y767" s="2"/>
      <c r="Z767" s="2"/>
    </row>
    <row r="768" spans="1:26" ht="12.75" customHeight="1" x14ac:dyDescent="0.2">
      <c r="A768" s="258"/>
      <c r="B768" s="258"/>
      <c r="C768" s="258"/>
      <c r="D768" s="259"/>
      <c r="E768" s="259"/>
      <c r="F768" s="258"/>
      <c r="G768" s="258"/>
      <c r="H768" s="258"/>
      <c r="I768" s="258"/>
      <c r="J768" s="2"/>
      <c r="K768" s="2"/>
      <c r="L768" s="2"/>
      <c r="M768" s="2"/>
      <c r="N768" s="2"/>
      <c r="O768" s="2"/>
      <c r="P768" s="2"/>
      <c r="Q768" s="2"/>
      <c r="R768" s="2"/>
      <c r="S768" s="2"/>
      <c r="T768" s="2"/>
      <c r="U768" s="2"/>
      <c r="V768" s="2"/>
      <c r="W768" s="2"/>
      <c r="X768" s="2"/>
      <c r="Y768" s="2"/>
      <c r="Z768" s="2"/>
    </row>
    <row r="769" spans="1:26" ht="12.75" customHeight="1" x14ac:dyDescent="0.2">
      <c r="A769" s="258"/>
      <c r="B769" s="258"/>
      <c r="C769" s="258"/>
      <c r="D769" s="259"/>
      <c r="E769" s="259"/>
      <c r="F769" s="258"/>
      <c r="G769" s="258"/>
      <c r="H769" s="258"/>
      <c r="I769" s="258"/>
      <c r="J769" s="2"/>
      <c r="K769" s="2"/>
      <c r="L769" s="2"/>
      <c r="M769" s="2"/>
      <c r="N769" s="2"/>
      <c r="O769" s="2"/>
      <c r="P769" s="2"/>
      <c r="Q769" s="2"/>
      <c r="R769" s="2"/>
      <c r="S769" s="2"/>
      <c r="T769" s="2"/>
      <c r="U769" s="2"/>
      <c r="V769" s="2"/>
      <c r="W769" s="2"/>
      <c r="X769" s="2"/>
      <c r="Y769" s="2"/>
      <c r="Z769" s="2"/>
    </row>
    <row r="770" spans="1:26" ht="12.75" customHeight="1" x14ac:dyDescent="0.2">
      <c r="A770" s="258"/>
      <c r="B770" s="258"/>
      <c r="C770" s="258"/>
      <c r="D770" s="259"/>
      <c r="E770" s="259"/>
      <c r="F770" s="258"/>
      <c r="G770" s="258"/>
      <c r="H770" s="258"/>
      <c r="I770" s="258"/>
      <c r="J770" s="2"/>
      <c r="K770" s="2"/>
      <c r="L770" s="2"/>
      <c r="M770" s="2"/>
      <c r="N770" s="2"/>
      <c r="O770" s="2"/>
      <c r="P770" s="2"/>
      <c r="Q770" s="2"/>
      <c r="R770" s="2"/>
      <c r="S770" s="2"/>
      <c r="T770" s="2"/>
      <c r="U770" s="2"/>
      <c r="V770" s="2"/>
      <c r="W770" s="2"/>
      <c r="X770" s="2"/>
      <c r="Y770" s="2"/>
      <c r="Z770" s="2"/>
    </row>
    <row r="771" spans="1:26" ht="12.75" customHeight="1" x14ac:dyDescent="0.2">
      <c r="A771" s="258"/>
      <c r="B771" s="258"/>
      <c r="C771" s="258"/>
      <c r="D771" s="259"/>
      <c r="E771" s="259"/>
      <c r="F771" s="258"/>
      <c r="G771" s="258"/>
      <c r="H771" s="258"/>
      <c r="I771" s="258"/>
      <c r="J771" s="2"/>
      <c r="K771" s="2"/>
      <c r="L771" s="2"/>
      <c r="M771" s="2"/>
      <c r="N771" s="2"/>
      <c r="O771" s="2"/>
      <c r="P771" s="2"/>
      <c r="Q771" s="2"/>
      <c r="R771" s="2"/>
      <c r="S771" s="2"/>
      <c r="T771" s="2"/>
      <c r="U771" s="2"/>
      <c r="V771" s="2"/>
      <c r="W771" s="2"/>
      <c r="X771" s="2"/>
      <c r="Y771" s="2"/>
      <c r="Z771" s="2"/>
    </row>
    <row r="772" spans="1:26" ht="12.75" customHeight="1" x14ac:dyDescent="0.2">
      <c r="A772" s="258"/>
      <c r="B772" s="258"/>
      <c r="C772" s="258"/>
      <c r="D772" s="259"/>
      <c r="E772" s="259"/>
      <c r="F772" s="258"/>
      <c r="G772" s="258"/>
      <c r="H772" s="258"/>
      <c r="I772" s="258"/>
      <c r="J772" s="2"/>
      <c r="K772" s="2"/>
      <c r="L772" s="2"/>
      <c r="M772" s="2"/>
      <c r="N772" s="2"/>
      <c r="O772" s="2"/>
      <c r="P772" s="2"/>
      <c r="Q772" s="2"/>
      <c r="R772" s="2"/>
      <c r="S772" s="2"/>
      <c r="T772" s="2"/>
      <c r="U772" s="2"/>
      <c r="V772" s="2"/>
      <c r="W772" s="2"/>
      <c r="X772" s="2"/>
      <c r="Y772" s="2"/>
      <c r="Z772" s="2"/>
    </row>
    <row r="773" spans="1:26" ht="12.75" customHeight="1" x14ac:dyDescent="0.2">
      <c r="A773" s="258"/>
      <c r="B773" s="258"/>
      <c r="C773" s="258"/>
      <c r="D773" s="259"/>
      <c r="E773" s="259"/>
      <c r="F773" s="258"/>
      <c r="G773" s="258"/>
      <c r="H773" s="258"/>
      <c r="I773" s="258"/>
      <c r="J773" s="2"/>
      <c r="K773" s="2"/>
      <c r="L773" s="2"/>
      <c r="M773" s="2"/>
      <c r="N773" s="2"/>
      <c r="O773" s="2"/>
      <c r="P773" s="2"/>
      <c r="Q773" s="2"/>
      <c r="R773" s="2"/>
      <c r="S773" s="2"/>
      <c r="T773" s="2"/>
      <c r="U773" s="2"/>
      <c r="V773" s="2"/>
      <c r="W773" s="2"/>
      <c r="X773" s="2"/>
      <c r="Y773" s="2"/>
      <c r="Z773" s="2"/>
    </row>
    <row r="774" spans="1:26" ht="12.75" customHeight="1" x14ac:dyDescent="0.2">
      <c r="A774" s="258"/>
      <c r="B774" s="258"/>
      <c r="C774" s="258"/>
      <c r="D774" s="259"/>
      <c r="E774" s="259"/>
      <c r="F774" s="258"/>
      <c r="G774" s="258"/>
      <c r="H774" s="258"/>
      <c r="I774" s="258"/>
      <c r="J774" s="2"/>
      <c r="K774" s="2"/>
      <c r="L774" s="2"/>
      <c r="M774" s="2"/>
      <c r="N774" s="2"/>
      <c r="O774" s="2"/>
      <c r="P774" s="2"/>
      <c r="Q774" s="2"/>
      <c r="R774" s="2"/>
      <c r="S774" s="2"/>
      <c r="T774" s="2"/>
      <c r="U774" s="2"/>
      <c r="V774" s="2"/>
      <c r="W774" s="2"/>
      <c r="X774" s="2"/>
      <c r="Y774" s="2"/>
      <c r="Z774" s="2"/>
    </row>
    <row r="775" spans="1:26" ht="12.75" customHeight="1" x14ac:dyDescent="0.2">
      <c r="A775" s="258"/>
      <c r="B775" s="258"/>
      <c r="C775" s="258"/>
      <c r="D775" s="259"/>
      <c r="E775" s="259"/>
      <c r="F775" s="258"/>
      <c r="G775" s="258"/>
      <c r="H775" s="258"/>
      <c r="I775" s="258"/>
      <c r="J775" s="2"/>
      <c r="K775" s="2"/>
      <c r="L775" s="2"/>
      <c r="M775" s="2"/>
      <c r="N775" s="2"/>
      <c r="O775" s="2"/>
      <c r="P775" s="2"/>
      <c r="Q775" s="2"/>
      <c r="R775" s="2"/>
      <c r="S775" s="2"/>
      <c r="T775" s="2"/>
      <c r="U775" s="2"/>
      <c r="V775" s="2"/>
      <c r="W775" s="2"/>
      <c r="X775" s="2"/>
      <c r="Y775" s="2"/>
      <c r="Z775" s="2"/>
    </row>
    <row r="776" spans="1:26" ht="12.75" customHeight="1" x14ac:dyDescent="0.2">
      <c r="A776" s="258"/>
      <c r="B776" s="258"/>
      <c r="C776" s="258"/>
      <c r="D776" s="259"/>
      <c r="E776" s="259"/>
      <c r="F776" s="258"/>
      <c r="G776" s="258"/>
      <c r="H776" s="258"/>
      <c r="I776" s="258"/>
      <c r="J776" s="2"/>
      <c r="K776" s="2"/>
      <c r="L776" s="2"/>
      <c r="M776" s="2"/>
      <c r="N776" s="2"/>
      <c r="O776" s="2"/>
      <c r="P776" s="2"/>
      <c r="Q776" s="2"/>
      <c r="R776" s="2"/>
      <c r="S776" s="2"/>
      <c r="T776" s="2"/>
      <c r="U776" s="2"/>
      <c r="V776" s="2"/>
      <c r="W776" s="2"/>
      <c r="X776" s="2"/>
      <c r="Y776" s="2"/>
      <c r="Z776" s="2"/>
    </row>
    <row r="777" spans="1:26" ht="12.75" customHeight="1" x14ac:dyDescent="0.2">
      <c r="A777" s="258"/>
      <c r="B777" s="258"/>
      <c r="C777" s="258"/>
      <c r="D777" s="259"/>
      <c r="E777" s="259"/>
      <c r="F777" s="258"/>
      <c r="G777" s="258"/>
      <c r="H777" s="258"/>
      <c r="I777" s="258"/>
      <c r="J777" s="2"/>
      <c r="K777" s="2"/>
      <c r="L777" s="2"/>
      <c r="M777" s="2"/>
      <c r="N777" s="2"/>
      <c r="O777" s="2"/>
      <c r="P777" s="2"/>
      <c r="Q777" s="2"/>
      <c r="R777" s="2"/>
      <c r="S777" s="2"/>
      <c r="T777" s="2"/>
      <c r="U777" s="2"/>
      <c r="V777" s="2"/>
      <c r="W777" s="2"/>
      <c r="X777" s="2"/>
      <c r="Y777" s="2"/>
      <c r="Z777" s="2"/>
    </row>
    <row r="778" spans="1:26" ht="12.75" customHeight="1" x14ac:dyDescent="0.2">
      <c r="A778" s="258"/>
      <c r="B778" s="258"/>
      <c r="C778" s="258"/>
      <c r="D778" s="259"/>
      <c r="E778" s="259"/>
      <c r="F778" s="258"/>
      <c r="G778" s="258"/>
      <c r="H778" s="258"/>
      <c r="I778" s="258"/>
      <c r="J778" s="2"/>
      <c r="K778" s="2"/>
      <c r="L778" s="2"/>
      <c r="M778" s="2"/>
      <c r="N778" s="2"/>
      <c r="O778" s="2"/>
      <c r="P778" s="2"/>
      <c r="Q778" s="2"/>
      <c r="R778" s="2"/>
      <c r="S778" s="2"/>
      <c r="T778" s="2"/>
      <c r="U778" s="2"/>
      <c r="V778" s="2"/>
      <c r="W778" s="2"/>
      <c r="X778" s="2"/>
      <c r="Y778" s="2"/>
      <c r="Z778" s="2"/>
    </row>
    <row r="779" spans="1:26" ht="12.75" customHeight="1" x14ac:dyDescent="0.2">
      <c r="A779" s="258"/>
      <c r="B779" s="258"/>
      <c r="C779" s="258"/>
      <c r="D779" s="259"/>
      <c r="E779" s="259"/>
      <c r="F779" s="258"/>
      <c r="G779" s="258"/>
      <c r="H779" s="258"/>
      <c r="I779" s="258"/>
      <c r="J779" s="2"/>
      <c r="K779" s="2"/>
      <c r="L779" s="2"/>
      <c r="M779" s="2"/>
      <c r="N779" s="2"/>
      <c r="O779" s="2"/>
      <c r="P779" s="2"/>
      <c r="Q779" s="2"/>
      <c r="R779" s="2"/>
      <c r="S779" s="2"/>
      <c r="T779" s="2"/>
      <c r="U779" s="2"/>
      <c r="V779" s="2"/>
      <c r="W779" s="2"/>
      <c r="X779" s="2"/>
      <c r="Y779" s="2"/>
      <c r="Z779" s="2"/>
    </row>
    <row r="780" spans="1:26" ht="12.75" customHeight="1" x14ac:dyDescent="0.2">
      <c r="A780" s="258"/>
      <c r="B780" s="258"/>
      <c r="C780" s="258"/>
      <c r="D780" s="259"/>
      <c r="E780" s="259"/>
      <c r="F780" s="258"/>
      <c r="G780" s="258"/>
      <c r="H780" s="258"/>
      <c r="I780" s="258"/>
      <c r="J780" s="2"/>
      <c r="K780" s="2"/>
      <c r="L780" s="2"/>
      <c r="M780" s="2"/>
      <c r="N780" s="2"/>
      <c r="O780" s="2"/>
      <c r="P780" s="2"/>
      <c r="Q780" s="2"/>
      <c r="R780" s="2"/>
      <c r="S780" s="2"/>
      <c r="T780" s="2"/>
      <c r="U780" s="2"/>
      <c r="V780" s="2"/>
      <c r="W780" s="2"/>
      <c r="X780" s="2"/>
      <c r="Y780" s="2"/>
      <c r="Z780" s="2"/>
    </row>
    <row r="781" spans="1:26" ht="12.75" customHeight="1" x14ac:dyDescent="0.2">
      <c r="A781" s="258"/>
      <c r="B781" s="258"/>
      <c r="C781" s="258"/>
      <c r="D781" s="259"/>
      <c r="E781" s="259"/>
      <c r="F781" s="258"/>
      <c r="G781" s="258"/>
      <c r="H781" s="258"/>
      <c r="I781" s="258"/>
      <c r="J781" s="2"/>
      <c r="K781" s="2"/>
      <c r="L781" s="2"/>
      <c r="M781" s="2"/>
      <c r="N781" s="2"/>
      <c r="O781" s="2"/>
      <c r="P781" s="2"/>
      <c r="Q781" s="2"/>
      <c r="R781" s="2"/>
      <c r="S781" s="2"/>
      <c r="T781" s="2"/>
      <c r="U781" s="2"/>
      <c r="V781" s="2"/>
      <c r="W781" s="2"/>
      <c r="X781" s="2"/>
      <c r="Y781" s="2"/>
      <c r="Z781" s="2"/>
    </row>
    <row r="782" spans="1:26" ht="12.75" customHeight="1" x14ac:dyDescent="0.2">
      <c r="A782" s="258"/>
      <c r="B782" s="258"/>
      <c r="C782" s="258"/>
      <c r="D782" s="259"/>
      <c r="E782" s="259"/>
      <c r="F782" s="258"/>
      <c r="G782" s="258"/>
      <c r="H782" s="258"/>
      <c r="I782" s="258"/>
      <c r="J782" s="2"/>
      <c r="K782" s="2"/>
      <c r="L782" s="2"/>
      <c r="M782" s="2"/>
      <c r="N782" s="2"/>
      <c r="O782" s="2"/>
      <c r="P782" s="2"/>
      <c r="Q782" s="2"/>
      <c r="R782" s="2"/>
      <c r="S782" s="2"/>
      <c r="T782" s="2"/>
      <c r="U782" s="2"/>
      <c r="V782" s="2"/>
      <c r="W782" s="2"/>
      <c r="X782" s="2"/>
      <c r="Y782" s="2"/>
      <c r="Z782" s="2"/>
    </row>
    <row r="783" spans="1:26" ht="12.75" customHeight="1" x14ac:dyDescent="0.2">
      <c r="A783" s="258"/>
      <c r="B783" s="258"/>
      <c r="C783" s="258"/>
      <c r="D783" s="259"/>
      <c r="E783" s="259"/>
      <c r="F783" s="258"/>
      <c r="G783" s="258"/>
      <c r="H783" s="258"/>
      <c r="I783" s="258"/>
      <c r="J783" s="2"/>
      <c r="K783" s="2"/>
      <c r="L783" s="2"/>
      <c r="M783" s="2"/>
      <c r="N783" s="2"/>
      <c r="O783" s="2"/>
      <c r="P783" s="2"/>
      <c r="Q783" s="2"/>
      <c r="R783" s="2"/>
      <c r="S783" s="2"/>
      <c r="T783" s="2"/>
      <c r="U783" s="2"/>
      <c r="V783" s="2"/>
      <c r="W783" s="2"/>
      <c r="X783" s="2"/>
      <c r="Y783" s="2"/>
      <c r="Z783" s="2"/>
    </row>
    <row r="784" spans="1:26" ht="12.75" customHeight="1" x14ac:dyDescent="0.2">
      <c r="A784" s="258"/>
      <c r="B784" s="258"/>
      <c r="C784" s="258"/>
      <c r="D784" s="259"/>
      <c r="E784" s="259"/>
      <c r="F784" s="258"/>
      <c r="G784" s="258"/>
      <c r="H784" s="258"/>
      <c r="I784" s="258"/>
      <c r="J784" s="2"/>
      <c r="K784" s="2"/>
      <c r="L784" s="2"/>
      <c r="M784" s="2"/>
      <c r="N784" s="2"/>
      <c r="O784" s="2"/>
      <c r="P784" s="2"/>
      <c r="Q784" s="2"/>
      <c r="R784" s="2"/>
      <c r="S784" s="2"/>
      <c r="T784" s="2"/>
      <c r="U784" s="2"/>
      <c r="V784" s="2"/>
      <c r="W784" s="2"/>
      <c r="X784" s="2"/>
      <c r="Y784" s="2"/>
      <c r="Z784" s="2"/>
    </row>
    <row r="785" spans="1:26" ht="12.75" customHeight="1" x14ac:dyDescent="0.2">
      <c r="A785" s="258"/>
      <c r="B785" s="258"/>
      <c r="C785" s="258"/>
      <c r="D785" s="259"/>
      <c r="E785" s="259"/>
      <c r="F785" s="258"/>
      <c r="G785" s="258"/>
      <c r="H785" s="258"/>
      <c r="I785" s="258"/>
      <c r="J785" s="2"/>
      <c r="K785" s="2"/>
      <c r="L785" s="2"/>
      <c r="M785" s="2"/>
      <c r="N785" s="2"/>
      <c r="O785" s="2"/>
      <c r="P785" s="2"/>
      <c r="Q785" s="2"/>
      <c r="R785" s="2"/>
      <c r="S785" s="2"/>
      <c r="T785" s="2"/>
      <c r="U785" s="2"/>
      <c r="V785" s="2"/>
      <c r="W785" s="2"/>
      <c r="X785" s="2"/>
      <c r="Y785" s="2"/>
      <c r="Z785" s="2"/>
    </row>
    <row r="786" spans="1:26" ht="12.75" customHeight="1" x14ac:dyDescent="0.2">
      <c r="A786" s="258"/>
      <c r="B786" s="258"/>
      <c r="C786" s="258"/>
      <c r="D786" s="259"/>
      <c r="E786" s="259"/>
      <c r="F786" s="258"/>
      <c r="G786" s="258"/>
      <c r="H786" s="258"/>
      <c r="I786" s="258"/>
      <c r="J786" s="2"/>
      <c r="K786" s="2"/>
      <c r="L786" s="2"/>
      <c r="M786" s="2"/>
      <c r="N786" s="2"/>
      <c r="O786" s="2"/>
      <c r="P786" s="2"/>
      <c r="Q786" s="2"/>
      <c r="R786" s="2"/>
      <c r="S786" s="2"/>
      <c r="T786" s="2"/>
      <c r="U786" s="2"/>
      <c r="V786" s="2"/>
      <c r="W786" s="2"/>
      <c r="X786" s="2"/>
      <c r="Y786" s="2"/>
      <c r="Z786" s="2"/>
    </row>
    <row r="787" spans="1:26" ht="12.75" customHeight="1" x14ac:dyDescent="0.2">
      <c r="A787" s="258"/>
      <c r="B787" s="258"/>
      <c r="C787" s="258"/>
      <c r="D787" s="259"/>
      <c r="E787" s="259"/>
      <c r="F787" s="258"/>
      <c r="G787" s="258"/>
      <c r="H787" s="258"/>
      <c r="I787" s="258"/>
      <c r="J787" s="2"/>
      <c r="K787" s="2"/>
      <c r="L787" s="2"/>
      <c r="M787" s="2"/>
      <c r="N787" s="2"/>
      <c r="O787" s="2"/>
      <c r="P787" s="2"/>
      <c r="Q787" s="2"/>
      <c r="R787" s="2"/>
      <c r="S787" s="2"/>
      <c r="T787" s="2"/>
      <c r="U787" s="2"/>
      <c r="V787" s="2"/>
      <c r="W787" s="2"/>
      <c r="X787" s="2"/>
      <c r="Y787" s="2"/>
      <c r="Z787" s="2"/>
    </row>
    <row r="788" spans="1:26" ht="12.75" customHeight="1" x14ac:dyDescent="0.2">
      <c r="A788" s="258"/>
      <c r="B788" s="258"/>
      <c r="C788" s="258"/>
      <c r="D788" s="259"/>
      <c r="E788" s="259"/>
      <c r="F788" s="258"/>
      <c r="G788" s="258"/>
      <c r="H788" s="258"/>
      <c r="I788" s="258"/>
      <c r="J788" s="2"/>
      <c r="K788" s="2"/>
      <c r="L788" s="2"/>
      <c r="M788" s="2"/>
      <c r="N788" s="2"/>
      <c r="O788" s="2"/>
      <c r="P788" s="2"/>
      <c r="Q788" s="2"/>
      <c r="R788" s="2"/>
      <c r="S788" s="2"/>
      <c r="T788" s="2"/>
      <c r="U788" s="2"/>
      <c r="V788" s="2"/>
      <c r="W788" s="2"/>
      <c r="X788" s="2"/>
      <c r="Y788" s="2"/>
      <c r="Z788" s="2"/>
    </row>
    <row r="789" spans="1:26" ht="12.75" customHeight="1" x14ac:dyDescent="0.2">
      <c r="A789" s="258"/>
      <c r="B789" s="258"/>
      <c r="C789" s="258"/>
      <c r="D789" s="259"/>
      <c r="E789" s="259"/>
      <c r="F789" s="258"/>
      <c r="G789" s="258"/>
      <c r="H789" s="258"/>
      <c r="I789" s="258"/>
      <c r="J789" s="2"/>
      <c r="K789" s="2"/>
      <c r="L789" s="2"/>
      <c r="M789" s="2"/>
      <c r="N789" s="2"/>
      <c r="O789" s="2"/>
      <c r="P789" s="2"/>
      <c r="Q789" s="2"/>
      <c r="R789" s="2"/>
      <c r="S789" s="2"/>
      <c r="T789" s="2"/>
      <c r="U789" s="2"/>
      <c r="V789" s="2"/>
      <c r="W789" s="2"/>
      <c r="X789" s="2"/>
      <c r="Y789" s="2"/>
      <c r="Z789" s="2"/>
    </row>
    <row r="790" spans="1:26" ht="12.75" customHeight="1" x14ac:dyDescent="0.2">
      <c r="A790" s="258"/>
      <c r="B790" s="258"/>
      <c r="C790" s="258"/>
      <c r="D790" s="259"/>
      <c r="E790" s="259"/>
      <c r="F790" s="258"/>
      <c r="G790" s="258"/>
      <c r="H790" s="258"/>
      <c r="I790" s="258"/>
      <c r="J790" s="2"/>
      <c r="K790" s="2"/>
      <c r="L790" s="2"/>
      <c r="M790" s="2"/>
      <c r="N790" s="2"/>
      <c r="O790" s="2"/>
      <c r="P790" s="2"/>
      <c r="Q790" s="2"/>
      <c r="R790" s="2"/>
      <c r="S790" s="2"/>
      <c r="T790" s="2"/>
      <c r="U790" s="2"/>
      <c r="V790" s="2"/>
      <c r="W790" s="2"/>
      <c r="X790" s="2"/>
      <c r="Y790" s="2"/>
      <c r="Z790" s="2"/>
    </row>
    <row r="791" spans="1:26" ht="12.75" customHeight="1" x14ac:dyDescent="0.2">
      <c r="A791" s="258"/>
      <c r="B791" s="258"/>
      <c r="C791" s="258"/>
      <c r="D791" s="259"/>
      <c r="E791" s="259"/>
      <c r="F791" s="258"/>
      <c r="G791" s="258"/>
      <c r="H791" s="258"/>
      <c r="I791" s="258"/>
      <c r="J791" s="2"/>
      <c r="K791" s="2"/>
      <c r="L791" s="2"/>
      <c r="M791" s="2"/>
      <c r="N791" s="2"/>
      <c r="O791" s="2"/>
      <c r="P791" s="2"/>
      <c r="Q791" s="2"/>
      <c r="R791" s="2"/>
      <c r="S791" s="2"/>
      <c r="T791" s="2"/>
      <c r="U791" s="2"/>
      <c r="V791" s="2"/>
      <c r="W791" s="2"/>
      <c r="X791" s="2"/>
      <c r="Y791" s="2"/>
      <c r="Z791" s="2"/>
    </row>
    <row r="792" spans="1:26" ht="12.75" customHeight="1" x14ac:dyDescent="0.2">
      <c r="A792" s="258"/>
      <c r="B792" s="258"/>
      <c r="C792" s="258"/>
      <c r="D792" s="259"/>
      <c r="E792" s="259"/>
      <c r="F792" s="258"/>
      <c r="G792" s="258"/>
      <c r="H792" s="258"/>
      <c r="I792" s="258"/>
      <c r="J792" s="2"/>
      <c r="K792" s="2"/>
      <c r="L792" s="2"/>
      <c r="M792" s="2"/>
      <c r="N792" s="2"/>
      <c r="O792" s="2"/>
      <c r="P792" s="2"/>
      <c r="Q792" s="2"/>
      <c r="R792" s="2"/>
      <c r="S792" s="2"/>
      <c r="T792" s="2"/>
      <c r="U792" s="2"/>
      <c r="V792" s="2"/>
      <c r="W792" s="2"/>
      <c r="X792" s="2"/>
      <c r="Y792" s="2"/>
      <c r="Z792" s="2"/>
    </row>
    <row r="793" spans="1:26" ht="12.75" customHeight="1" x14ac:dyDescent="0.2">
      <c r="A793" s="258"/>
      <c r="B793" s="258"/>
      <c r="C793" s="258"/>
      <c r="D793" s="259"/>
      <c r="E793" s="259"/>
      <c r="F793" s="258"/>
      <c r="G793" s="258"/>
      <c r="H793" s="258"/>
      <c r="I793" s="258"/>
      <c r="J793" s="2"/>
      <c r="K793" s="2"/>
      <c r="L793" s="2"/>
      <c r="M793" s="2"/>
      <c r="N793" s="2"/>
      <c r="O793" s="2"/>
      <c r="P793" s="2"/>
      <c r="Q793" s="2"/>
      <c r="R793" s="2"/>
      <c r="S793" s="2"/>
      <c r="T793" s="2"/>
      <c r="U793" s="2"/>
      <c r="V793" s="2"/>
      <c r="W793" s="2"/>
      <c r="X793" s="2"/>
      <c r="Y793" s="2"/>
      <c r="Z793" s="2"/>
    </row>
    <row r="794" spans="1:26" ht="12.75" customHeight="1" x14ac:dyDescent="0.2">
      <c r="A794" s="258"/>
      <c r="B794" s="258"/>
      <c r="C794" s="258"/>
      <c r="D794" s="259"/>
      <c r="E794" s="259"/>
      <c r="F794" s="258"/>
      <c r="G794" s="258"/>
      <c r="H794" s="258"/>
      <c r="I794" s="258"/>
      <c r="J794" s="2"/>
      <c r="K794" s="2"/>
      <c r="L794" s="2"/>
      <c r="M794" s="2"/>
      <c r="N794" s="2"/>
      <c r="O794" s="2"/>
      <c r="P794" s="2"/>
      <c r="Q794" s="2"/>
      <c r="R794" s="2"/>
      <c r="S794" s="2"/>
      <c r="T794" s="2"/>
      <c r="U794" s="2"/>
      <c r="V794" s="2"/>
      <c r="W794" s="2"/>
      <c r="X794" s="2"/>
      <c r="Y794" s="2"/>
      <c r="Z794" s="2"/>
    </row>
    <row r="795" spans="1:26" ht="12.75" customHeight="1" x14ac:dyDescent="0.2">
      <c r="A795" s="258"/>
      <c r="B795" s="258"/>
      <c r="C795" s="258"/>
      <c r="D795" s="259"/>
      <c r="E795" s="259"/>
      <c r="F795" s="258"/>
      <c r="G795" s="258"/>
      <c r="H795" s="258"/>
      <c r="I795" s="258"/>
      <c r="J795" s="2"/>
      <c r="K795" s="2"/>
      <c r="L795" s="2"/>
      <c r="M795" s="2"/>
      <c r="N795" s="2"/>
      <c r="O795" s="2"/>
      <c r="P795" s="2"/>
      <c r="Q795" s="2"/>
      <c r="R795" s="2"/>
      <c r="S795" s="2"/>
      <c r="T795" s="2"/>
      <c r="U795" s="2"/>
      <c r="V795" s="2"/>
      <c r="W795" s="2"/>
      <c r="X795" s="2"/>
      <c r="Y795" s="2"/>
      <c r="Z795" s="2"/>
    </row>
    <row r="796" spans="1:26" ht="12.75" customHeight="1" x14ac:dyDescent="0.2">
      <c r="A796" s="258"/>
      <c r="B796" s="258"/>
      <c r="C796" s="258"/>
      <c r="D796" s="259"/>
      <c r="E796" s="259"/>
      <c r="F796" s="258"/>
      <c r="G796" s="258"/>
      <c r="H796" s="258"/>
      <c r="I796" s="258"/>
      <c r="J796" s="2"/>
      <c r="K796" s="2"/>
      <c r="L796" s="2"/>
      <c r="M796" s="2"/>
      <c r="N796" s="2"/>
      <c r="O796" s="2"/>
      <c r="P796" s="2"/>
      <c r="Q796" s="2"/>
      <c r="R796" s="2"/>
      <c r="S796" s="2"/>
      <c r="T796" s="2"/>
      <c r="U796" s="2"/>
      <c r="V796" s="2"/>
      <c r="W796" s="2"/>
      <c r="X796" s="2"/>
      <c r="Y796" s="2"/>
      <c r="Z796" s="2"/>
    </row>
    <row r="797" spans="1:26" ht="12.75" customHeight="1" x14ac:dyDescent="0.2">
      <c r="A797" s="258"/>
      <c r="B797" s="258"/>
      <c r="C797" s="258"/>
      <c r="D797" s="259"/>
      <c r="E797" s="259"/>
      <c r="F797" s="258"/>
      <c r="G797" s="258"/>
      <c r="H797" s="258"/>
      <c r="I797" s="258"/>
      <c r="J797" s="2"/>
      <c r="K797" s="2"/>
      <c r="L797" s="2"/>
      <c r="M797" s="2"/>
      <c r="N797" s="2"/>
      <c r="O797" s="2"/>
      <c r="P797" s="2"/>
      <c r="Q797" s="2"/>
      <c r="R797" s="2"/>
      <c r="S797" s="2"/>
      <c r="T797" s="2"/>
      <c r="U797" s="2"/>
      <c r="V797" s="2"/>
      <c r="W797" s="2"/>
      <c r="X797" s="2"/>
      <c r="Y797" s="2"/>
      <c r="Z797" s="2"/>
    </row>
    <row r="798" spans="1:26" ht="12.75" customHeight="1" x14ac:dyDescent="0.2">
      <c r="A798" s="258"/>
      <c r="B798" s="258"/>
      <c r="C798" s="258"/>
      <c r="D798" s="259"/>
      <c r="E798" s="259"/>
      <c r="F798" s="258"/>
      <c r="G798" s="258"/>
      <c r="H798" s="258"/>
      <c r="I798" s="258"/>
      <c r="J798" s="2"/>
      <c r="K798" s="2"/>
      <c r="L798" s="2"/>
      <c r="M798" s="2"/>
      <c r="N798" s="2"/>
      <c r="O798" s="2"/>
      <c r="P798" s="2"/>
      <c r="Q798" s="2"/>
      <c r="R798" s="2"/>
      <c r="S798" s="2"/>
      <c r="T798" s="2"/>
      <c r="U798" s="2"/>
      <c r="V798" s="2"/>
      <c r="W798" s="2"/>
      <c r="X798" s="2"/>
      <c r="Y798" s="2"/>
      <c r="Z798" s="2"/>
    </row>
    <row r="799" spans="1:26" ht="12.75" customHeight="1" x14ac:dyDescent="0.2">
      <c r="A799" s="258"/>
      <c r="B799" s="258"/>
      <c r="C799" s="258"/>
      <c r="D799" s="259"/>
      <c r="E799" s="259"/>
      <c r="F799" s="258"/>
      <c r="G799" s="258"/>
      <c r="H799" s="258"/>
      <c r="I799" s="258"/>
      <c r="J799" s="2"/>
      <c r="K799" s="2"/>
      <c r="L799" s="2"/>
      <c r="M799" s="2"/>
      <c r="N799" s="2"/>
      <c r="O799" s="2"/>
      <c r="P799" s="2"/>
      <c r="Q799" s="2"/>
      <c r="R799" s="2"/>
      <c r="S799" s="2"/>
      <c r="T799" s="2"/>
      <c r="U799" s="2"/>
      <c r="V799" s="2"/>
      <c r="W799" s="2"/>
      <c r="X799" s="2"/>
      <c r="Y799" s="2"/>
      <c r="Z799" s="2"/>
    </row>
    <row r="800" spans="1:26" ht="12.75" customHeight="1" x14ac:dyDescent="0.2">
      <c r="A800" s="258"/>
      <c r="B800" s="258"/>
      <c r="C800" s="258"/>
      <c r="D800" s="259"/>
      <c r="E800" s="259"/>
      <c r="F800" s="258"/>
      <c r="G800" s="258"/>
      <c r="H800" s="258"/>
      <c r="I800" s="258"/>
      <c r="J800" s="2"/>
      <c r="K800" s="2"/>
      <c r="L800" s="2"/>
      <c r="M800" s="2"/>
      <c r="N800" s="2"/>
      <c r="O800" s="2"/>
      <c r="P800" s="2"/>
      <c r="Q800" s="2"/>
      <c r="R800" s="2"/>
      <c r="S800" s="2"/>
      <c r="T800" s="2"/>
      <c r="U800" s="2"/>
      <c r="V800" s="2"/>
      <c r="W800" s="2"/>
      <c r="X800" s="2"/>
      <c r="Y800" s="2"/>
      <c r="Z800" s="2"/>
    </row>
    <row r="801" spans="1:26" ht="12.75" customHeight="1" x14ac:dyDescent="0.2">
      <c r="A801" s="258"/>
      <c r="B801" s="258"/>
      <c r="C801" s="258"/>
      <c r="D801" s="259"/>
      <c r="E801" s="259"/>
      <c r="F801" s="258"/>
      <c r="G801" s="258"/>
      <c r="H801" s="258"/>
      <c r="I801" s="258"/>
      <c r="J801" s="2"/>
      <c r="K801" s="2"/>
      <c r="L801" s="2"/>
      <c r="M801" s="2"/>
      <c r="N801" s="2"/>
      <c r="O801" s="2"/>
      <c r="P801" s="2"/>
      <c r="Q801" s="2"/>
      <c r="R801" s="2"/>
      <c r="S801" s="2"/>
      <c r="T801" s="2"/>
      <c r="U801" s="2"/>
      <c r="V801" s="2"/>
      <c r="W801" s="2"/>
      <c r="X801" s="2"/>
      <c r="Y801" s="2"/>
      <c r="Z801" s="2"/>
    </row>
    <row r="802" spans="1:26" ht="12.75" customHeight="1" x14ac:dyDescent="0.2">
      <c r="A802" s="258"/>
      <c r="B802" s="258"/>
      <c r="C802" s="258"/>
      <c r="D802" s="259"/>
      <c r="E802" s="259"/>
      <c r="F802" s="258"/>
      <c r="G802" s="258"/>
      <c r="H802" s="258"/>
      <c r="I802" s="258"/>
      <c r="J802" s="2"/>
      <c r="K802" s="2"/>
      <c r="L802" s="2"/>
      <c r="M802" s="2"/>
      <c r="N802" s="2"/>
      <c r="O802" s="2"/>
      <c r="P802" s="2"/>
      <c r="Q802" s="2"/>
      <c r="R802" s="2"/>
      <c r="S802" s="2"/>
      <c r="T802" s="2"/>
      <c r="U802" s="2"/>
      <c r="V802" s="2"/>
      <c r="W802" s="2"/>
      <c r="X802" s="2"/>
      <c r="Y802" s="2"/>
      <c r="Z802" s="2"/>
    </row>
    <row r="803" spans="1:26" ht="12.75" customHeight="1" x14ac:dyDescent="0.2">
      <c r="A803" s="258"/>
      <c r="B803" s="258"/>
      <c r="C803" s="258"/>
      <c r="D803" s="259"/>
      <c r="E803" s="259"/>
      <c r="F803" s="258"/>
      <c r="G803" s="258"/>
      <c r="H803" s="258"/>
      <c r="I803" s="258"/>
      <c r="J803" s="2"/>
      <c r="K803" s="2"/>
      <c r="L803" s="2"/>
      <c r="M803" s="2"/>
      <c r="N803" s="2"/>
      <c r="O803" s="2"/>
      <c r="P803" s="2"/>
      <c r="Q803" s="2"/>
      <c r="R803" s="2"/>
      <c r="S803" s="2"/>
      <c r="T803" s="2"/>
      <c r="U803" s="2"/>
      <c r="V803" s="2"/>
      <c r="W803" s="2"/>
      <c r="X803" s="2"/>
      <c r="Y803" s="2"/>
      <c r="Z803" s="2"/>
    </row>
    <row r="804" spans="1:26" ht="12.75" customHeight="1" x14ac:dyDescent="0.2">
      <c r="A804" s="258"/>
      <c r="B804" s="258"/>
      <c r="C804" s="258"/>
      <c r="D804" s="259"/>
      <c r="E804" s="259"/>
      <c r="F804" s="258"/>
      <c r="G804" s="258"/>
      <c r="H804" s="258"/>
      <c r="I804" s="258"/>
      <c r="J804" s="2"/>
      <c r="K804" s="2"/>
      <c r="L804" s="2"/>
      <c r="M804" s="2"/>
      <c r="N804" s="2"/>
      <c r="O804" s="2"/>
      <c r="P804" s="2"/>
      <c r="Q804" s="2"/>
      <c r="R804" s="2"/>
      <c r="S804" s="2"/>
      <c r="T804" s="2"/>
      <c r="U804" s="2"/>
      <c r="V804" s="2"/>
      <c r="W804" s="2"/>
      <c r="X804" s="2"/>
      <c r="Y804" s="2"/>
      <c r="Z804" s="2"/>
    </row>
    <row r="805" spans="1:26" ht="12.75" customHeight="1" x14ac:dyDescent="0.2">
      <c r="A805" s="258"/>
      <c r="B805" s="258"/>
      <c r="C805" s="258"/>
      <c r="D805" s="259"/>
      <c r="E805" s="259"/>
      <c r="F805" s="258"/>
      <c r="G805" s="258"/>
      <c r="H805" s="258"/>
      <c r="I805" s="258"/>
      <c r="J805" s="2"/>
      <c r="K805" s="2"/>
      <c r="L805" s="2"/>
      <c r="M805" s="2"/>
      <c r="N805" s="2"/>
      <c r="O805" s="2"/>
      <c r="P805" s="2"/>
      <c r="Q805" s="2"/>
      <c r="R805" s="2"/>
      <c r="S805" s="2"/>
      <c r="T805" s="2"/>
      <c r="U805" s="2"/>
      <c r="V805" s="2"/>
      <c r="W805" s="2"/>
      <c r="X805" s="2"/>
      <c r="Y805" s="2"/>
      <c r="Z805" s="2"/>
    </row>
    <row r="806" spans="1:26" ht="12.75" customHeight="1" x14ac:dyDescent="0.2">
      <c r="A806" s="258"/>
      <c r="B806" s="258"/>
      <c r="C806" s="258"/>
      <c r="D806" s="259"/>
      <c r="E806" s="259"/>
      <c r="F806" s="258"/>
      <c r="G806" s="258"/>
      <c r="H806" s="258"/>
      <c r="I806" s="258"/>
      <c r="J806" s="2"/>
      <c r="K806" s="2"/>
      <c r="L806" s="2"/>
      <c r="M806" s="2"/>
      <c r="N806" s="2"/>
      <c r="O806" s="2"/>
      <c r="P806" s="2"/>
      <c r="Q806" s="2"/>
      <c r="R806" s="2"/>
      <c r="S806" s="2"/>
      <c r="T806" s="2"/>
      <c r="U806" s="2"/>
      <c r="V806" s="2"/>
      <c r="W806" s="2"/>
      <c r="X806" s="2"/>
      <c r="Y806" s="2"/>
      <c r="Z806" s="2"/>
    </row>
    <row r="807" spans="1:26" ht="12.75" customHeight="1" x14ac:dyDescent="0.2">
      <c r="A807" s="258"/>
      <c r="B807" s="258"/>
      <c r="C807" s="258"/>
      <c r="D807" s="259"/>
      <c r="E807" s="259"/>
      <c r="F807" s="258"/>
      <c r="G807" s="258"/>
      <c r="H807" s="258"/>
      <c r="I807" s="258"/>
      <c r="J807" s="2"/>
      <c r="K807" s="2"/>
      <c r="L807" s="2"/>
      <c r="M807" s="2"/>
      <c r="N807" s="2"/>
      <c r="O807" s="2"/>
      <c r="P807" s="2"/>
      <c r="Q807" s="2"/>
      <c r="R807" s="2"/>
      <c r="S807" s="2"/>
      <c r="T807" s="2"/>
      <c r="U807" s="2"/>
      <c r="V807" s="2"/>
      <c r="W807" s="2"/>
      <c r="X807" s="2"/>
      <c r="Y807" s="2"/>
      <c r="Z807" s="2"/>
    </row>
    <row r="808" spans="1:26" ht="12.75" customHeight="1" x14ac:dyDescent="0.2">
      <c r="A808" s="258"/>
      <c r="B808" s="258"/>
      <c r="C808" s="258"/>
      <c r="D808" s="259"/>
      <c r="E808" s="259"/>
      <c r="F808" s="258"/>
      <c r="G808" s="258"/>
      <c r="H808" s="258"/>
      <c r="I808" s="258"/>
      <c r="J808" s="2"/>
      <c r="K808" s="2"/>
      <c r="L808" s="2"/>
      <c r="M808" s="2"/>
      <c r="N808" s="2"/>
      <c r="O808" s="2"/>
      <c r="P808" s="2"/>
      <c r="Q808" s="2"/>
      <c r="R808" s="2"/>
      <c r="S808" s="2"/>
      <c r="T808" s="2"/>
      <c r="U808" s="2"/>
      <c r="V808" s="2"/>
      <c r="W808" s="2"/>
      <c r="X808" s="2"/>
      <c r="Y808" s="2"/>
      <c r="Z808" s="2"/>
    </row>
    <row r="809" spans="1:26" ht="12.75" customHeight="1" x14ac:dyDescent="0.2">
      <c r="A809" s="258"/>
      <c r="B809" s="258"/>
      <c r="C809" s="258"/>
      <c r="D809" s="259"/>
      <c r="E809" s="259"/>
      <c r="F809" s="258"/>
      <c r="G809" s="258"/>
      <c r="H809" s="258"/>
      <c r="I809" s="258"/>
      <c r="J809" s="2"/>
      <c r="K809" s="2"/>
      <c r="L809" s="2"/>
      <c r="M809" s="2"/>
      <c r="N809" s="2"/>
      <c r="O809" s="2"/>
      <c r="P809" s="2"/>
      <c r="Q809" s="2"/>
      <c r="R809" s="2"/>
      <c r="S809" s="2"/>
      <c r="T809" s="2"/>
      <c r="U809" s="2"/>
      <c r="V809" s="2"/>
      <c r="W809" s="2"/>
      <c r="X809" s="2"/>
      <c r="Y809" s="2"/>
      <c r="Z809" s="2"/>
    </row>
    <row r="810" spans="1:26" ht="12.75" customHeight="1" x14ac:dyDescent="0.2">
      <c r="A810" s="258"/>
      <c r="B810" s="258"/>
      <c r="C810" s="258"/>
      <c r="D810" s="259"/>
      <c r="E810" s="259"/>
      <c r="F810" s="258"/>
      <c r="G810" s="258"/>
      <c r="H810" s="258"/>
      <c r="I810" s="258"/>
      <c r="J810" s="2"/>
      <c r="K810" s="2"/>
      <c r="L810" s="2"/>
      <c r="M810" s="2"/>
      <c r="N810" s="2"/>
      <c r="O810" s="2"/>
      <c r="P810" s="2"/>
      <c r="Q810" s="2"/>
      <c r="R810" s="2"/>
      <c r="S810" s="2"/>
      <c r="T810" s="2"/>
      <c r="U810" s="2"/>
      <c r="V810" s="2"/>
      <c r="W810" s="2"/>
      <c r="X810" s="2"/>
      <c r="Y810" s="2"/>
      <c r="Z810" s="2"/>
    </row>
    <row r="811" spans="1:26" ht="12.75" customHeight="1" x14ac:dyDescent="0.2">
      <c r="A811" s="258"/>
      <c r="B811" s="258"/>
      <c r="C811" s="258"/>
      <c r="D811" s="259"/>
      <c r="E811" s="259"/>
      <c r="F811" s="258"/>
      <c r="G811" s="258"/>
      <c r="H811" s="258"/>
      <c r="I811" s="258"/>
      <c r="J811" s="2"/>
      <c r="K811" s="2"/>
      <c r="L811" s="2"/>
      <c r="M811" s="2"/>
      <c r="N811" s="2"/>
      <c r="O811" s="2"/>
      <c r="P811" s="2"/>
      <c r="Q811" s="2"/>
      <c r="R811" s="2"/>
      <c r="S811" s="2"/>
      <c r="T811" s="2"/>
      <c r="U811" s="2"/>
      <c r="V811" s="2"/>
      <c r="W811" s="2"/>
      <c r="X811" s="2"/>
      <c r="Y811" s="2"/>
      <c r="Z811" s="2"/>
    </row>
    <row r="812" spans="1:26" ht="12.75" customHeight="1" x14ac:dyDescent="0.2">
      <c r="A812" s="258"/>
      <c r="B812" s="258"/>
      <c r="C812" s="258"/>
      <c r="D812" s="259"/>
      <c r="E812" s="259"/>
      <c r="F812" s="258"/>
      <c r="G812" s="258"/>
      <c r="H812" s="258"/>
      <c r="I812" s="258"/>
      <c r="J812" s="2"/>
      <c r="K812" s="2"/>
      <c r="L812" s="2"/>
      <c r="M812" s="2"/>
      <c r="N812" s="2"/>
      <c r="O812" s="2"/>
      <c r="P812" s="2"/>
      <c r="Q812" s="2"/>
      <c r="R812" s="2"/>
      <c r="S812" s="2"/>
      <c r="T812" s="2"/>
      <c r="U812" s="2"/>
      <c r="V812" s="2"/>
      <c r="W812" s="2"/>
      <c r="X812" s="2"/>
      <c r="Y812" s="2"/>
      <c r="Z812" s="2"/>
    </row>
    <row r="813" spans="1:26" ht="12.75" customHeight="1" x14ac:dyDescent="0.2">
      <c r="A813" s="258"/>
      <c r="B813" s="258"/>
      <c r="C813" s="258"/>
      <c r="D813" s="259"/>
      <c r="E813" s="259"/>
      <c r="F813" s="258"/>
      <c r="G813" s="258"/>
      <c r="H813" s="258"/>
      <c r="I813" s="258"/>
      <c r="J813" s="2"/>
      <c r="K813" s="2"/>
      <c r="L813" s="2"/>
      <c r="M813" s="2"/>
      <c r="N813" s="2"/>
      <c r="O813" s="2"/>
      <c r="P813" s="2"/>
      <c r="Q813" s="2"/>
      <c r="R813" s="2"/>
      <c r="S813" s="2"/>
      <c r="T813" s="2"/>
      <c r="U813" s="2"/>
      <c r="V813" s="2"/>
      <c r="W813" s="2"/>
      <c r="X813" s="2"/>
      <c r="Y813" s="2"/>
      <c r="Z813" s="2"/>
    </row>
    <row r="814" spans="1:26" ht="12.75" customHeight="1" x14ac:dyDescent="0.2">
      <c r="A814" s="258"/>
      <c r="B814" s="258"/>
      <c r="C814" s="258"/>
      <c r="D814" s="259"/>
      <c r="E814" s="259"/>
      <c r="F814" s="258"/>
      <c r="G814" s="258"/>
      <c r="H814" s="258"/>
      <c r="I814" s="258"/>
      <c r="J814" s="2"/>
      <c r="K814" s="2"/>
      <c r="L814" s="2"/>
      <c r="M814" s="2"/>
      <c r="N814" s="2"/>
      <c r="O814" s="2"/>
      <c r="P814" s="2"/>
      <c r="Q814" s="2"/>
      <c r="R814" s="2"/>
      <c r="S814" s="2"/>
      <c r="T814" s="2"/>
      <c r="U814" s="2"/>
      <c r="V814" s="2"/>
      <c r="W814" s="2"/>
      <c r="X814" s="2"/>
      <c r="Y814" s="2"/>
      <c r="Z814" s="2"/>
    </row>
    <row r="815" spans="1:26" ht="12.75" customHeight="1" x14ac:dyDescent="0.2">
      <c r="A815" s="258"/>
      <c r="B815" s="258"/>
      <c r="C815" s="258"/>
      <c r="D815" s="259"/>
      <c r="E815" s="259"/>
      <c r="F815" s="258"/>
      <c r="G815" s="258"/>
      <c r="H815" s="258"/>
      <c r="I815" s="258"/>
      <c r="J815" s="2"/>
      <c r="K815" s="2"/>
      <c r="L815" s="2"/>
      <c r="M815" s="2"/>
      <c r="N815" s="2"/>
      <c r="O815" s="2"/>
      <c r="P815" s="2"/>
      <c r="Q815" s="2"/>
      <c r="R815" s="2"/>
      <c r="S815" s="2"/>
      <c r="T815" s="2"/>
      <c r="U815" s="2"/>
      <c r="V815" s="2"/>
      <c r="W815" s="2"/>
      <c r="X815" s="2"/>
      <c r="Y815" s="2"/>
      <c r="Z815" s="2"/>
    </row>
    <row r="816" spans="1:26" ht="12.75" customHeight="1" x14ac:dyDescent="0.2">
      <c r="A816" s="258"/>
      <c r="B816" s="258"/>
      <c r="C816" s="258"/>
      <c r="D816" s="259"/>
      <c r="E816" s="259"/>
      <c r="F816" s="258"/>
      <c r="G816" s="258"/>
      <c r="H816" s="258"/>
      <c r="I816" s="258"/>
      <c r="J816" s="2"/>
      <c r="K816" s="2"/>
      <c r="L816" s="2"/>
      <c r="M816" s="2"/>
      <c r="N816" s="2"/>
      <c r="O816" s="2"/>
      <c r="P816" s="2"/>
      <c r="Q816" s="2"/>
      <c r="R816" s="2"/>
      <c r="S816" s="2"/>
      <c r="T816" s="2"/>
      <c r="U816" s="2"/>
      <c r="V816" s="2"/>
      <c r="W816" s="2"/>
      <c r="X816" s="2"/>
      <c r="Y816" s="2"/>
      <c r="Z816" s="2"/>
    </row>
    <row r="817" spans="1:26" ht="12.75" customHeight="1" x14ac:dyDescent="0.2">
      <c r="A817" s="258"/>
      <c r="B817" s="258"/>
      <c r="C817" s="258"/>
      <c r="D817" s="259"/>
      <c r="E817" s="259"/>
      <c r="F817" s="258"/>
      <c r="G817" s="258"/>
      <c r="H817" s="258"/>
      <c r="I817" s="258"/>
      <c r="J817" s="2"/>
      <c r="K817" s="2"/>
      <c r="L817" s="2"/>
      <c r="M817" s="2"/>
      <c r="N817" s="2"/>
      <c r="O817" s="2"/>
      <c r="P817" s="2"/>
      <c r="Q817" s="2"/>
      <c r="R817" s="2"/>
      <c r="S817" s="2"/>
      <c r="T817" s="2"/>
      <c r="U817" s="2"/>
      <c r="V817" s="2"/>
      <c r="W817" s="2"/>
      <c r="X817" s="2"/>
      <c r="Y817" s="2"/>
      <c r="Z817" s="2"/>
    </row>
    <row r="818" spans="1:26" ht="12.75" customHeight="1" x14ac:dyDescent="0.2">
      <c r="A818" s="258"/>
      <c r="B818" s="258"/>
      <c r="C818" s="258"/>
      <c r="D818" s="259"/>
      <c r="E818" s="259"/>
      <c r="F818" s="258"/>
      <c r="G818" s="258"/>
      <c r="H818" s="258"/>
      <c r="I818" s="258"/>
      <c r="J818" s="2"/>
      <c r="K818" s="2"/>
      <c r="L818" s="2"/>
      <c r="M818" s="2"/>
      <c r="N818" s="2"/>
      <c r="O818" s="2"/>
      <c r="P818" s="2"/>
      <c r="Q818" s="2"/>
      <c r="R818" s="2"/>
      <c r="S818" s="2"/>
      <c r="T818" s="2"/>
      <c r="U818" s="2"/>
      <c r="V818" s="2"/>
      <c r="W818" s="2"/>
      <c r="X818" s="2"/>
      <c r="Y818" s="2"/>
      <c r="Z818" s="2"/>
    </row>
    <row r="819" spans="1:26" ht="12.75" customHeight="1" x14ac:dyDescent="0.2">
      <c r="A819" s="258"/>
      <c r="B819" s="258"/>
      <c r="C819" s="258"/>
      <c r="D819" s="259"/>
      <c r="E819" s="259"/>
      <c r="F819" s="258"/>
      <c r="G819" s="258"/>
      <c r="H819" s="258"/>
      <c r="I819" s="258"/>
      <c r="J819" s="2"/>
      <c r="K819" s="2"/>
      <c r="L819" s="2"/>
      <c r="M819" s="2"/>
      <c r="N819" s="2"/>
      <c r="O819" s="2"/>
      <c r="P819" s="2"/>
      <c r="Q819" s="2"/>
      <c r="R819" s="2"/>
      <c r="S819" s="2"/>
      <c r="T819" s="2"/>
      <c r="U819" s="2"/>
      <c r="V819" s="2"/>
      <c r="W819" s="2"/>
      <c r="X819" s="2"/>
      <c r="Y819" s="2"/>
      <c r="Z819" s="2"/>
    </row>
    <row r="820" spans="1:26" ht="12.75" customHeight="1" x14ac:dyDescent="0.2">
      <c r="A820" s="258"/>
      <c r="B820" s="258"/>
      <c r="C820" s="258"/>
      <c r="D820" s="259"/>
      <c r="E820" s="259"/>
      <c r="F820" s="258"/>
      <c r="G820" s="258"/>
      <c r="H820" s="258"/>
      <c r="I820" s="258"/>
      <c r="J820" s="2"/>
      <c r="K820" s="2"/>
      <c r="L820" s="2"/>
      <c r="M820" s="2"/>
      <c r="N820" s="2"/>
      <c r="O820" s="2"/>
      <c r="P820" s="2"/>
      <c r="Q820" s="2"/>
      <c r="R820" s="2"/>
      <c r="S820" s="2"/>
      <c r="T820" s="2"/>
      <c r="U820" s="2"/>
      <c r="V820" s="2"/>
      <c r="W820" s="2"/>
      <c r="X820" s="2"/>
      <c r="Y820" s="2"/>
      <c r="Z820" s="2"/>
    </row>
    <row r="821" spans="1:26" ht="12.75" customHeight="1" x14ac:dyDescent="0.2">
      <c r="A821" s="258"/>
      <c r="B821" s="258"/>
      <c r="C821" s="258"/>
      <c r="D821" s="259"/>
      <c r="E821" s="259"/>
      <c r="F821" s="258"/>
      <c r="G821" s="258"/>
      <c r="H821" s="258"/>
      <c r="I821" s="258"/>
      <c r="J821" s="2"/>
      <c r="K821" s="2"/>
      <c r="L821" s="2"/>
      <c r="M821" s="2"/>
      <c r="N821" s="2"/>
      <c r="O821" s="2"/>
      <c r="P821" s="2"/>
      <c r="Q821" s="2"/>
      <c r="R821" s="2"/>
      <c r="S821" s="2"/>
      <c r="T821" s="2"/>
      <c r="U821" s="2"/>
      <c r="V821" s="2"/>
      <c r="W821" s="2"/>
      <c r="X821" s="2"/>
      <c r="Y821" s="2"/>
      <c r="Z821" s="2"/>
    </row>
    <row r="822" spans="1:26" ht="12.75" customHeight="1" x14ac:dyDescent="0.2">
      <c r="A822" s="258"/>
      <c r="B822" s="258"/>
      <c r="C822" s="258"/>
      <c r="D822" s="259"/>
      <c r="E822" s="259"/>
      <c r="F822" s="258"/>
      <c r="G822" s="258"/>
      <c r="H822" s="258"/>
      <c r="I822" s="258"/>
      <c r="J822" s="2"/>
      <c r="K822" s="2"/>
      <c r="L822" s="2"/>
      <c r="M822" s="2"/>
      <c r="N822" s="2"/>
      <c r="O822" s="2"/>
      <c r="P822" s="2"/>
      <c r="Q822" s="2"/>
      <c r="R822" s="2"/>
      <c r="S822" s="2"/>
      <c r="T822" s="2"/>
      <c r="U822" s="2"/>
      <c r="V822" s="2"/>
      <c r="W822" s="2"/>
      <c r="X822" s="2"/>
      <c r="Y822" s="2"/>
      <c r="Z822" s="2"/>
    </row>
    <row r="823" spans="1:26" ht="12.75" customHeight="1" x14ac:dyDescent="0.2">
      <c r="A823" s="258"/>
      <c r="B823" s="258"/>
      <c r="C823" s="258"/>
      <c r="D823" s="259"/>
      <c r="E823" s="259"/>
      <c r="F823" s="258"/>
      <c r="G823" s="258"/>
      <c r="H823" s="258"/>
      <c r="I823" s="258"/>
      <c r="J823" s="2"/>
      <c r="K823" s="2"/>
      <c r="L823" s="2"/>
      <c r="M823" s="2"/>
      <c r="N823" s="2"/>
      <c r="O823" s="2"/>
      <c r="P823" s="2"/>
      <c r="Q823" s="2"/>
      <c r="R823" s="2"/>
      <c r="S823" s="2"/>
      <c r="T823" s="2"/>
      <c r="U823" s="2"/>
      <c r="V823" s="2"/>
      <c r="W823" s="2"/>
      <c r="X823" s="2"/>
      <c r="Y823" s="2"/>
      <c r="Z823" s="2"/>
    </row>
    <row r="824" spans="1:26" ht="12.75" customHeight="1" x14ac:dyDescent="0.2">
      <c r="A824" s="258"/>
      <c r="B824" s="258"/>
      <c r="C824" s="258"/>
      <c r="D824" s="259"/>
      <c r="E824" s="259"/>
      <c r="F824" s="258"/>
      <c r="G824" s="258"/>
      <c r="H824" s="258"/>
      <c r="I824" s="258"/>
      <c r="J824" s="2"/>
      <c r="K824" s="2"/>
      <c r="L824" s="2"/>
      <c r="M824" s="2"/>
      <c r="N824" s="2"/>
      <c r="O824" s="2"/>
      <c r="P824" s="2"/>
      <c r="Q824" s="2"/>
      <c r="R824" s="2"/>
      <c r="S824" s="2"/>
      <c r="T824" s="2"/>
      <c r="U824" s="2"/>
      <c r="V824" s="2"/>
      <c r="W824" s="2"/>
      <c r="X824" s="2"/>
      <c r="Y824" s="2"/>
      <c r="Z824" s="2"/>
    </row>
    <row r="825" spans="1:26" ht="12.75" customHeight="1" x14ac:dyDescent="0.2">
      <c r="A825" s="258"/>
      <c r="B825" s="258"/>
      <c r="C825" s="258"/>
      <c r="D825" s="259"/>
      <c r="E825" s="259"/>
      <c r="F825" s="258"/>
      <c r="G825" s="258"/>
      <c r="H825" s="258"/>
      <c r="I825" s="258"/>
      <c r="J825" s="2"/>
      <c r="K825" s="2"/>
      <c r="L825" s="2"/>
      <c r="M825" s="2"/>
      <c r="N825" s="2"/>
      <c r="O825" s="2"/>
      <c r="P825" s="2"/>
      <c r="Q825" s="2"/>
      <c r="R825" s="2"/>
      <c r="S825" s="2"/>
      <c r="T825" s="2"/>
      <c r="U825" s="2"/>
      <c r="V825" s="2"/>
      <c r="W825" s="2"/>
      <c r="X825" s="2"/>
      <c r="Y825" s="2"/>
      <c r="Z825" s="2"/>
    </row>
    <row r="826" spans="1:26" ht="12.75" customHeight="1" x14ac:dyDescent="0.2">
      <c r="A826" s="258"/>
      <c r="B826" s="258"/>
      <c r="C826" s="258"/>
      <c r="D826" s="259"/>
      <c r="E826" s="259"/>
      <c r="F826" s="258"/>
      <c r="G826" s="258"/>
      <c r="H826" s="258"/>
      <c r="I826" s="258"/>
      <c r="J826" s="2"/>
      <c r="K826" s="2"/>
      <c r="L826" s="2"/>
      <c r="M826" s="2"/>
      <c r="N826" s="2"/>
      <c r="O826" s="2"/>
      <c r="P826" s="2"/>
      <c r="Q826" s="2"/>
      <c r="R826" s="2"/>
      <c r="S826" s="2"/>
      <c r="T826" s="2"/>
      <c r="U826" s="2"/>
      <c r="V826" s="2"/>
      <c r="W826" s="2"/>
      <c r="X826" s="2"/>
      <c r="Y826" s="2"/>
      <c r="Z826" s="2"/>
    </row>
    <row r="827" spans="1:26" ht="12.75" customHeight="1" x14ac:dyDescent="0.2">
      <c r="A827" s="258"/>
      <c r="B827" s="258"/>
      <c r="C827" s="258"/>
      <c r="D827" s="259"/>
      <c r="E827" s="259"/>
      <c r="F827" s="258"/>
      <c r="G827" s="258"/>
      <c r="H827" s="258"/>
      <c r="I827" s="258"/>
      <c r="J827" s="2"/>
      <c r="K827" s="2"/>
      <c r="L827" s="2"/>
      <c r="M827" s="2"/>
      <c r="N827" s="2"/>
      <c r="O827" s="2"/>
      <c r="P827" s="2"/>
      <c r="Q827" s="2"/>
      <c r="R827" s="2"/>
      <c r="S827" s="2"/>
      <c r="T827" s="2"/>
      <c r="U827" s="2"/>
      <c r="V827" s="2"/>
      <c r="W827" s="2"/>
      <c r="X827" s="2"/>
      <c r="Y827" s="2"/>
      <c r="Z827" s="2"/>
    </row>
    <row r="828" spans="1:26" ht="12.75" customHeight="1" x14ac:dyDescent="0.2">
      <c r="A828" s="258"/>
      <c r="B828" s="258"/>
      <c r="C828" s="258"/>
      <c r="D828" s="259"/>
      <c r="E828" s="259"/>
      <c r="F828" s="258"/>
      <c r="G828" s="258"/>
      <c r="H828" s="258"/>
      <c r="I828" s="258"/>
      <c r="J828" s="2"/>
      <c r="K828" s="2"/>
      <c r="L828" s="2"/>
      <c r="M828" s="2"/>
      <c r="N828" s="2"/>
      <c r="O828" s="2"/>
      <c r="P828" s="2"/>
      <c r="Q828" s="2"/>
      <c r="R828" s="2"/>
      <c r="S828" s="2"/>
      <c r="T828" s="2"/>
      <c r="U828" s="2"/>
      <c r="V828" s="2"/>
      <c r="W828" s="2"/>
      <c r="X828" s="2"/>
      <c r="Y828" s="2"/>
      <c r="Z828" s="2"/>
    </row>
    <row r="829" spans="1:26" ht="12.75" customHeight="1" x14ac:dyDescent="0.2">
      <c r="A829" s="258"/>
      <c r="B829" s="258"/>
      <c r="C829" s="258"/>
      <c r="D829" s="259"/>
      <c r="E829" s="259"/>
      <c r="F829" s="258"/>
      <c r="G829" s="258"/>
      <c r="H829" s="258"/>
      <c r="I829" s="258"/>
      <c r="J829" s="2"/>
      <c r="K829" s="2"/>
      <c r="L829" s="2"/>
      <c r="M829" s="2"/>
      <c r="N829" s="2"/>
      <c r="O829" s="2"/>
      <c r="P829" s="2"/>
      <c r="Q829" s="2"/>
      <c r="R829" s="2"/>
      <c r="S829" s="2"/>
      <c r="T829" s="2"/>
      <c r="U829" s="2"/>
      <c r="V829" s="2"/>
      <c r="W829" s="2"/>
      <c r="X829" s="2"/>
      <c r="Y829" s="2"/>
      <c r="Z829" s="2"/>
    </row>
    <row r="830" spans="1:26" ht="12.75" customHeight="1" x14ac:dyDescent="0.2">
      <c r="A830" s="258"/>
      <c r="B830" s="258"/>
      <c r="C830" s="258"/>
      <c r="D830" s="259"/>
      <c r="E830" s="259"/>
      <c r="F830" s="258"/>
      <c r="G830" s="258"/>
      <c r="H830" s="258"/>
      <c r="I830" s="258"/>
      <c r="J830" s="2"/>
      <c r="K830" s="2"/>
      <c r="L830" s="2"/>
      <c r="M830" s="2"/>
      <c r="N830" s="2"/>
      <c r="O830" s="2"/>
      <c r="P830" s="2"/>
      <c r="Q830" s="2"/>
      <c r="R830" s="2"/>
      <c r="S830" s="2"/>
      <c r="T830" s="2"/>
      <c r="U830" s="2"/>
      <c r="V830" s="2"/>
      <c r="W830" s="2"/>
      <c r="X830" s="2"/>
      <c r="Y830" s="2"/>
      <c r="Z830" s="2"/>
    </row>
    <row r="831" spans="1:26" ht="12.75" customHeight="1" x14ac:dyDescent="0.2">
      <c r="A831" s="258"/>
      <c r="B831" s="258"/>
      <c r="C831" s="258"/>
      <c r="D831" s="259"/>
      <c r="E831" s="259"/>
      <c r="F831" s="258"/>
      <c r="G831" s="258"/>
      <c r="H831" s="258"/>
      <c r="I831" s="258"/>
      <c r="J831" s="2"/>
      <c r="K831" s="2"/>
      <c r="L831" s="2"/>
      <c r="M831" s="2"/>
      <c r="N831" s="2"/>
      <c r="O831" s="2"/>
      <c r="P831" s="2"/>
      <c r="Q831" s="2"/>
      <c r="R831" s="2"/>
      <c r="S831" s="2"/>
      <c r="T831" s="2"/>
      <c r="U831" s="2"/>
      <c r="V831" s="2"/>
      <c r="W831" s="2"/>
      <c r="X831" s="2"/>
      <c r="Y831" s="2"/>
      <c r="Z831" s="2"/>
    </row>
    <row r="832" spans="1:26" ht="12.75" customHeight="1" x14ac:dyDescent="0.2">
      <c r="A832" s="258"/>
      <c r="B832" s="258"/>
      <c r="C832" s="258"/>
      <c r="D832" s="259"/>
      <c r="E832" s="259"/>
      <c r="F832" s="258"/>
      <c r="G832" s="258"/>
      <c r="H832" s="258"/>
      <c r="I832" s="258"/>
      <c r="J832" s="2"/>
      <c r="K832" s="2"/>
      <c r="L832" s="2"/>
      <c r="M832" s="2"/>
      <c r="N832" s="2"/>
      <c r="O832" s="2"/>
      <c r="P832" s="2"/>
      <c r="Q832" s="2"/>
      <c r="R832" s="2"/>
      <c r="S832" s="2"/>
      <c r="T832" s="2"/>
      <c r="U832" s="2"/>
      <c r="V832" s="2"/>
      <c r="W832" s="2"/>
      <c r="X832" s="2"/>
      <c r="Y832" s="2"/>
      <c r="Z832" s="2"/>
    </row>
    <row r="833" spans="1:26" ht="12.75" customHeight="1" x14ac:dyDescent="0.2">
      <c r="A833" s="258"/>
      <c r="B833" s="258"/>
      <c r="C833" s="258"/>
      <c r="D833" s="259"/>
      <c r="E833" s="259"/>
      <c r="F833" s="258"/>
      <c r="G833" s="258"/>
      <c r="H833" s="258"/>
      <c r="I833" s="258"/>
      <c r="J833" s="2"/>
      <c r="K833" s="2"/>
      <c r="L833" s="2"/>
      <c r="M833" s="2"/>
      <c r="N833" s="2"/>
      <c r="O833" s="2"/>
      <c r="P833" s="2"/>
      <c r="Q833" s="2"/>
      <c r="R833" s="2"/>
      <c r="S833" s="2"/>
      <c r="T833" s="2"/>
      <c r="U833" s="2"/>
      <c r="V833" s="2"/>
      <c r="W833" s="2"/>
      <c r="X833" s="2"/>
      <c r="Y833" s="2"/>
      <c r="Z833" s="2"/>
    </row>
    <row r="834" spans="1:26" ht="12.75" customHeight="1" x14ac:dyDescent="0.2">
      <c r="A834" s="258"/>
      <c r="B834" s="258"/>
      <c r="C834" s="258"/>
      <c r="D834" s="259"/>
      <c r="E834" s="259"/>
      <c r="F834" s="258"/>
      <c r="G834" s="258"/>
      <c r="H834" s="258"/>
      <c r="I834" s="258"/>
      <c r="J834" s="2"/>
      <c r="K834" s="2"/>
      <c r="L834" s="2"/>
      <c r="M834" s="2"/>
      <c r="N834" s="2"/>
      <c r="O834" s="2"/>
      <c r="P834" s="2"/>
      <c r="Q834" s="2"/>
      <c r="R834" s="2"/>
      <c r="S834" s="2"/>
      <c r="T834" s="2"/>
      <c r="U834" s="2"/>
      <c r="V834" s="2"/>
      <c r="W834" s="2"/>
      <c r="X834" s="2"/>
      <c r="Y834" s="2"/>
      <c r="Z834" s="2"/>
    </row>
    <row r="835" spans="1:26" ht="12.75" customHeight="1" x14ac:dyDescent="0.2">
      <c r="A835" s="258"/>
      <c r="B835" s="258"/>
      <c r="C835" s="258"/>
      <c r="D835" s="259"/>
      <c r="E835" s="259"/>
      <c r="F835" s="258"/>
      <c r="G835" s="258"/>
      <c r="H835" s="258"/>
      <c r="I835" s="258"/>
      <c r="J835" s="2"/>
      <c r="K835" s="2"/>
      <c r="L835" s="2"/>
      <c r="M835" s="2"/>
      <c r="N835" s="2"/>
      <c r="O835" s="2"/>
      <c r="P835" s="2"/>
      <c r="Q835" s="2"/>
      <c r="R835" s="2"/>
      <c r="S835" s="2"/>
      <c r="T835" s="2"/>
      <c r="U835" s="2"/>
      <c r="V835" s="2"/>
      <c r="W835" s="2"/>
      <c r="X835" s="2"/>
      <c r="Y835" s="2"/>
      <c r="Z835" s="2"/>
    </row>
    <row r="836" spans="1:26" ht="12.75" customHeight="1" x14ac:dyDescent="0.2">
      <c r="A836" s="258"/>
      <c r="B836" s="258"/>
      <c r="C836" s="258"/>
      <c r="D836" s="259"/>
      <c r="E836" s="259"/>
      <c r="F836" s="258"/>
      <c r="G836" s="258"/>
      <c r="H836" s="258"/>
      <c r="I836" s="258"/>
      <c r="J836" s="2"/>
      <c r="K836" s="2"/>
      <c r="L836" s="2"/>
      <c r="M836" s="2"/>
      <c r="N836" s="2"/>
      <c r="O836" s="2"/>
      <c r="P836" s="2"/>
      <c r="Q836" s="2"/>
      <c r="R836" s="2"/>
      <c r="S836" s="2"/>
      <c r="T836" s="2"/>
      <c r="U836" s="2"/>
      <c r="V836" s="2"/>
      <c r="W836" s="2"/>
      <c r="X836" s="2"/>
      <c r="Y836" s="2"/>
      <c r="Z836" s="2"/>
    </row>
    <row r="837" spans="1:26" ht="12.75" customHeight="1" x14ac:dyDescent="0.2">
      <c r="A837" s="258"/>
      <c r="B837" s="258"/>
      <c r="C837" s="258"/>
      <c r="D837" s="259"/>
      <c r="E837" s="259"/>
      <c r="F837" s="258"/>
      <c r="G837" s="258"/>
      <c r="H837" s="258"/>
      <c r="I837" s="258"/>
      <c r="J837" s="2"/>
      <c r="K837" s="2"/>
      <c r="L837" s="2"/>
      <c r="M837" s="2"/>
      <c r="N837" s="2"/>
      <c r="O837" s="2"/>
      <c r="P837" s="2"/>
      <c r="Q837" s="2"/>
      <c r="R837" s="2"/>
      <c r="S837" s="2"/>
      <c r="T837" s="2"/>
      <c r="U837" s="2"/>
      <c r="V837" s="2"/>
      <c r="W837" s="2"/>
      <c r="X837" s="2"/>
      <c r="Y837" s="2"/>
      <c r="Z837" s="2"/>
    </row>
    <row r="838" spans="1:26" ht="12.75" customHeight="1" x14ac:dyDescent="0.2">
      <c r="A838" s="258"/>
      <c r="B838" s="258"/>
      <c r="C838" s="258"/>
      <c r="D838" s="259"/>
      <c r="E838" s="259"/>
      <c r="F838" s="258"/>
      <c r="G838" s="258"/>
      <c r="H838" s="258"/>
      <c r="I838" s="258"/>
      <c r="J838" s="2"/>
      <c r="K838" s="2"/>
      <c r="L838" s="2"/>
      <c r="M838" s="2"/>
      <c r="N838" s="2"/>
      <c r="O838" s="2"/>
      <c r="P838" s="2"/>
      <c r="Q838" s="2"/>
      <c r="R838" s="2"/>
      <c r="S838" s="2"/>
      <c r="T838" s="2"/>
      <c r="U838" s="2"/>
      <c r="V838" s="2"/>
      <c r="W838" s="2"/>
      <c r="X838" s="2"/>
      <c r="Y838" s="2"/>
      <c r="Z838" s="2"/>
    </row>
    <row r="839" spans="1:26" ht="12.75" customHeight="1" x14ac:dyDescent="0.2">
      <c r="A839" s="258"/>
      <c r="B839" s="258"/>
      <c r="C839" s="258"/>
      <c r="D839" s="259"/>
      <c r="E839" s="259"/>
      <c r="F839" s="258"/>
      <c r="G839" s="258"/>
      <c r="H839" s="258"/>
      <c r="I839" s="258"/>
      <c r="J839" s="2"/>
      <c r="K839" s="2"/>
      <c r="L839" s="2"/>
      <c r="M839" s="2"/>
      <c r="N839" s="2"/>
      <c r="O839" s="2"/>
      <c r="P839" s="2"/>
      <c r="Q839" s="2"/>
      <c r="R839" s="2"/>
      <c r="S839" s="2"/>
      <c r="T839" s="2"/>
      <c r="U839" s="2"/>
      <c r="V839" s="2"/>
      <c r="W839" s="2"/>
      <c r="X839" s="2"/>
      <c r="Y839" s="2"/>
      <c r="Z839" s="2"/>
    </row>
    <row r="840" spans="1:26" ht="12.75" customHeight="1" x14ac:dyDescent="0.2">
      <c r="A840" s="258"/>
      <c r="B840" s="258"/>
      <c r="C840" s="258"/>
      <c r="D840" s="259"/>
      <c r="E840" s="259"/>
      <c r="F840" s="258"/>
      <c r="G840" s="258"/>
      <c r="H840" s="258"/>
      <c r="I840" s="258"/>
      <c r="J840" s="2"/>
      <c r="K840" s="2"/>
      <c r="L840" s="2"/>
      <c r="M840" s="2"/>
      <c r="N840" s="2"/>
      <c r="O840" s="2"/>
      <c r="P840" s="2"/>
      <c r="Q840" s="2"/>
      <c r="R840" s="2"/>
      <c r="S840" s="2"/>
      <c r="T840" s="2"/>
      <c r="U840" s="2"/>
      <c r="V840" s="2"/>
      <c r="W840" s="2"/>
      <c r="X840" s="2"/>
      <c r="Y840" s="2"/>
      <c r="Z840" s="2"/>
    </row>
    <row r="841" spans="1:26" ht="12.75" customHeight="1" x14ac:dyDescent="0.2">
      <c r="A841" s="258"/>
      <c r="B841" s="258"/>
      <c r="C841" s="258"/>
      <c r="D841" s="259"/>
      <c r="E841" s="259"/>
      <c r="F841" s="258"/>
      <c r="G841" s="258"/>
      <c r="H841" s="258"/>
      <c r="I841" s="258"/>
      <c r="J841" s="2"/>
      <c r="K841" s="2"/>
      <c r="L841" s="2"/>
      <c r="M841" s="2"/>
      <c r="N841" s="2"/>
      <c r="O841" s="2"/>
      <c r="P841" s="2"/>
      <c r="Q841" s="2"/>
      <c r="R841" s="2"/>
      <c r="S841" s="2"/>
      <c r="T841" s="2"/>
      <c r="U841" s="2"/>
      <c r="V841" s="2"/>
      <c r="W841" s="2"/>
      <c r="X841" s="2"/>
      <c r="Y841" s="2"/>
      <c r="Z841" s="2"/>
    </row>
    <row r="842" spans="1:26" ht="12.75" customHeight="1" x14ac:dyDescent="0.2">
      <c r="A842" s="258"/>
      <c r="B842" s="258"/>
      <c r="C842" s="258"/>
      <c r="D842" s="259"/>
      <c r="E842" s="259"/>
      <c r="F842" s="258"/>
      <c r="G842" s="258"/>
      <c r="H842" s="258"/>
      <c r="I842" s="258"/>
      <c r="J842" s="2"/>
      <c r="K842" s="2"/>
      <c r="L842" s="2"/>
      <c r="M842" s="2"/>
      <c r="N842" s="2"/>
      <c r="O842" s="2"/>
      <c r="P842" s="2"/>
      <c r="Q842" s="2"/>
      <c r="R842" s="2"/>
      <c r="S842" s="2"/>
      <c r="T842" s="2"/>
      <c r="U842" s="2"/>
      <c r="V842" s="2"/>
      <c r="W842" s="2"/>
      <c r="X842" s="2"/>
      <c r="Y842" s="2"/>
      <c r="Z842" s="2"/>
    </row>
    <row r="843" spans="1:26" ht="12.75" customHeight="1" x14ac:dyDescent="0.2">
      <c r="A843" s="258"/>
      <c r="B843" s="258"/>
      <c r="C843" s="258"/>
      <c r="D843" s="259"/>
      <c r="E843" s="259"/>
      <c r="F843" s="258"/>
      <c r="G843" s="258"/>
      <c r="H843" s="258"/>
      <c r="I843" s="258"/>
      <c r="J843" s="2"/>
      <c r="K843" s="2"/>
      <c r="L843" s="2"/>
      <c r="M843" s="2"/>
      <c r="N843" s="2"/>
      <c r="O843" s="2"/>
      <c r="P843" s="2"/>
      <c r="Q843" s="2"/>
      <c r="R843" s="2"/>
      <c r="S843" s="2"/>
      <c r="T843" s="2"/>
      <c r="U843" s="2"/>
      <c r="V843" s="2"/>
      <c r="W843" s="2"/>
      <c r="X843" s="2"/>
      <c r="Y843" s="2"/>
      <c r="Z843" s="2"/>
    </row>
    <row r="844" spans="1:26" ht="12.75" customHeight="1" x14ac:dyDescent="0.2">
      <c r="A844" s="258"/>
      <c r="B844" s="258"/>
      <c r="C844" s="258"/>
      <c r="D844" s="259"/>
      <c r="E844" s="259"/>
      <c r="F844" s="258"/>
      <c r="G844" s="258"/>
      <c r="H844" s="258"/>
      <c r="I844" s="258"/>
      <c r="J844" s="2"/>
      <c r="K844" s="2"/>
      <c r="L844" s="2"/>
      <c r="M844" s="2"/>
      <c r="N844" s="2"/>
      <c r="O844" s="2"/>
      <c r="P844" s="2"/>
      <c r="Q844" s="2"/>
      <c r="R844" s="2"/>
      <c r="S844" s="2"/>
      <c r="T844" s="2"/>
      <c r="U844" s="2"/>
      <c r="V844" s="2"/>
      <c r="W844" s="2"/>
      <c r="X844" s="2"/>
      <c r="Y844" s="2"/>
      <c r="Z844" s="2"/>
    </row>
    <row r="845" spans="1:26" ht="12.75" customHeight="1" x14ac:dyDescent="0.2">
      <c r="A845" s="258"/>
      <c r="B845" s="258"/>
      <c r="C845" s="258"/>
      <c r="D845" s="259"/>
      <c r="E845" s="259"/>
      <c r="F845" s="258"/>
      <c r="G845" s="258"/>
      <c r="H845" s="258"/>
      <c r="I845" s="258"/>
      <c r="J845" s="2"/>
      <c r="K845" s="2"/>
      <c r="L845" s="2"/>
      <c r="M845" s="2"/>
      <c r="N845" s="2"/>
      <c r="O845" s="2"/>
      <c r="P845" s="2"/>
      <c r="Q845" s="2"/>
      <c r="R845" s="2"/>
      <c r="S845" s="2"/>
      <c r="T845" s="2"/>
      <c r="U845" s="2"/>
      <c r="V845" s="2"/>
      <c r="W845" s="2"/>
      <c r="X845" s="2"/>
      <c r="Y845" s="2"/>
      <c r="Z845" s="2"/>
    </row>
    <row r="846" spans="1:26" ht="12.75" customHeight="1" x14ac:dyDescent="0.2">
      <c r="A846" s="258"/>
      <c r="B846" s="258"/>
      <c r="C846" s="258"/>
      <c r="D846" s="259"/>
      <c r="E846" s="259"/>
      <c r="F846" s="258"/>
      <c r="G846" s="258"/>
      <c r="H846" s="258"/>
      <c r="I846" s="258"/>
      <c r="J846" s="2"/>
      <c r="K846" s="2"/>
      <c r="L846" s="2"/>
      <c r="M846" s="2"/>
      <c r="N846" s="2"/>
      <c r="O846" s="2"/>
      <c r="P846" s="2"/>
      <c r="Q846" s="2"/>
      <c r="R846" s="2"/>
      <c r="S846" s="2"/>
      <c r="T846" s="2"/>
      <c r="U846" s="2"/>
      <c r="V846" s="2"/>
      <c r="W846" s="2"/>
      <c r="X846" s="2"/>
      <c r="Y846" s="2"/>
      <c r="Z846" s="2"/>
    </row>
    <row r="847" spans="1:26" ht="12.75" customHeight="1" x14ac:dyDescent="0.2">
      <c r="A847" s="258"/>
      <c r="B847" s="258"/>
      <c r="C847" s="258"/>
      <c r="D847" s="259"/>
      <c r="E847" s="259"/>
      <c r="F847" s="258"/>
      <c r="G847" s="258"/>
      <c r="H847" s="258"/>
      <c r="I847" s="258"/>
      <c r="J847" s="2"/>
      <c r="K847" s="2"/>
      <c r="L847" s="2"/>
      <c r="M847" s="2"/>
      <c r="N847" s="2"/>
      <c r="O847" s="2"/>
      <c r="P847" s="2"/>
      <c r="Q847" s="2"/>
      <c r="R847" s="2"/>
      <c r="S847" s="2"/>
      <c r="T847" s="2"/>
      <c r="U847" s="2"/>
      <c r="V847" s="2"/>
      <c r="W847" s="2"/>
      <c r="X847" s="2"/>
      <c r="Y847" s="2"/>
      <c r="Z847" s="2"/>
    </row>
    <row r="848" spans="1:26" ht="12.75" customHeight="1" x14ac:dyDescent="0.2">
      <c r="A848" s="258"/>
      <c r="B848" s="258"/>
      <c r="C848" s="258"/>
      <c r="D848" s="259"/>
      <c r="E848" s="259"/>
      <c r="F848" s="258"/>
      <c r="G848" s="258"/>
      <c r="H848" s="258"/>
      <c r="I848" s="258"/>
      <c r="J848" s="2"/>
      <c r="K848" s="2"/>
      <c r="L848" s="2"/>
      <c r="M848" s="2"/>
      <c r="N848" s="2"/>
      <c r="O848" s="2"/>
      <c r="P848" s="2"/>
      <c r="Q848" s="2"/>
      <c r="R848" s="2"/>
      <c r="S848" s="2"/>
      <c r="T848" s="2"/>
      <c r="U848" s="2"/>
      <c r="V848" s="2"/>
      <c r="W848" s="2"/>
      <c r="X848" s="2"/>
      <c r="Y848" s="2"/>
      <c r="Z848" s="2"/>
    </row>
    <row r="849" spans="1:26" ht="12.75" customHeight="1" x14ac:dyDescent="0.2">
      <c r="A849" s="258"/>
      <c r="B849" s="258"/>
      <c r="C849" s="258"/>
      <c r="D849" s="259"/>
      <c r="E849" s="259"/>
      <c r="F849" s="258"/>
      <c r="G849" s="258"/>
      <c r="H849" s="258"/>
      <c r="I849" s="258"/>
      <c r="J849" s="2"/>
      <c r="K849" s="2"/>
      <c r="L849" s="2"/>
      <c r="M849" s="2"/>
      <c r="N849" s="2"/>
      <c r="O849" s="2"/>
      <c r="P849" s="2"/>
      <c r="Q849" s="2"/>
      <c r="R849" s="2"/>
      <c r="S849" s="2"/>
      <c r="T849" s="2"/>
      <c r="U849" s="2"/>
      <c r="V849" s="2"/>
      <c r="W849" s="2"/>
      <c r="X849" s="2"/>
      <c r="Y849" s="2"/>
      <c r="Z849" s="2"/>
    </row>
    <row r="850" spans="1:26" ht="12.75" customHeight="1" x14ac:dyDescent="0.2">
      <c r="A850" s="258"/>
      <c r="B850" s="258"/>
      <c r="C850" s="258"/>
      <c r="D850" s="259"/>
      <c r="E850" s="259"/>
      <c r="F850" s="258"/>
      <c r="G850" s="258"/>
      <c r="H850" s="258"/>
      <c r="I850" s="258"/>
      <c r="J850" s="2"/>
      <c r="K850" s="2"/>
      <c r="L850" s="2"/>
      <c r="M850" s="2"/>
      <c r="N850" s="2"/>
      <c r="O850" s="2"/>
      <c r="P850" s="2"/>
      <c r="Q850" s="2"/>
      <c r="R850" s="2"/>
      <c r="S850" s="2"/>
      <c r="T850" s="2"/>
      <c r="U850" s="2"/>
      <c r="V850" s="2"/>
      <c r="W850" s="2"/>
      <c r="X850" s="2"/>
      <c r="Y850" s="2"/>
      <c r="Z850" s="2"/>
    </row>
    <row r="851" spans="1:26" ht="12.75" customHeight="1" x14ac:dyDescent="0.2">
      <c r="A851" s="258"/>
      <c r="B851" s="258"/>
      <c r="C851" s="258"/>
      <c r="D851" s="259"/>
      <c r="E851" s="259"/>
      <c r="F851" s="258"/>
      <c r="G851" s="258"/>
      <c r="H851" s="258"/>
      <c r="I851" s="258"/>
      <c r="J851" s="2"/>
      <c r="K851" s="2"/>
      <c r="L851" s="2"/>
      <c r="M851" s="2"/>
      <c r="N851" s="2"/>
      <c r="O851" s="2"/>
      <c r="P851" s="2"/>
      <c r="Q851" s="2"/>
      <c r="R851" s="2"/>
      <c r="S851" s="2"/>
      <c r="T851" s="2"/>
      <c r="U851" s="2"/>
      <c r="V851" s="2"/>
      <c r="W851" s="2"/>
      <c r="X851" s="2"/>
      <c r="Y851" s="2"/>
      <c r="Z851" s="2"/>
    </row>
    <row r="852" spans="1:26" ht="12.75" customHeight="1" x14ac:dyDescent="0.2">
      <c r="A852" s="258"/>
      <c r="B852" s="258"/>
      <c r="C852" s="258"/>
      <c r="D852" s="259"/>
      <c r="E852" s="259"/>
      <c r="F852" s="258"/>
      <c r="G852" s="258"/>
      <c r="H852" s="258"/>
      <c r="I852" s="258"/>
      <c r="J852" s="2"/>
      <c r="K852" s="2"/>
      <c r="L852" s="2"/>
      <c r="M852" s="2"/>
      <c r="N852" s="2"/>
      <c r="O852" s="2"/>
      <c r="P852" s="2"/>
      <c r="Q852" s="2"/>
      <c r="R852" s="2"/>
      <c r="S852" s="2"/>
      <c r="T852" s="2"/>
      <c r="U852" s="2"/>
      <c r="V852" s="2"/>
      <c r="W852" s="2"/>
      <c r="X852" s="2"/>
      <c r="Y852" s="2"/>
      <c r="Z852" s="2"/>
    </row>
    <row r="853" spans="1:26" ht="12.75" customHeight="1" x14ac:dyDescent="0.2">
      <c r="A853" s="258"/>
      <c r="B853" s="258"/>
      <c r="C853" s="258"/>
      <c r="D853" s="259"/>
      <c r="E853" s="259"/>
      <c r="F853" s="258"/>
      <c r="G853" s="258"/>
      <c r="H853" s="258"/>
      <c r="I853" s="258"/>
      <c r="J853" s="2"/>
      <c r="K853" s="2"/>
      <c r="L853" s="2"/>
      <c r="M853" s="2"/>
      <c r="N853" s="2"/>
      <c r="O853" s="2"/>
      <c r="P853" s="2"/>
      <c r="Q853" s="2"/>
      <c r="R853" s="2"/>
      <c r="S853" s="2"/>
      <c r="T853" s="2"/>
      <c r="U853" s="2"/>
      <c r="V853" s="2"/>
      <c r="W853" s="2"/>
      <c r="X853" s="2"/>
      <c r="Y853" s="2"/>
      <c r="Z853" s="2"/>
    </row>
    <row r="854" spans="1:26" ht="12.75" customHeight="1" x14ac:dyDescent="0.2">
      <c r="A854" s="258"/>
      <c r="B854" s="258"/>
      <c r="C854" s="258"/>
      <c r="D854" s="259"/>
      <c r="E854" s="259"/>
      <c r="F854" s="258"/>
      <c r="G854" s="258"/>
      <c r="H854" s="258"/>
      <c r="I854" s="258"/>
      <c r="J854" s="2"/>
      <c r="K854" s="2"/>
      <c r="L854" s="2"/>
      <c r="M854" s="2"/>
      <c r="N854" s="2"/>
      <c r="O854" s="2"/>
      <c r="P854" s="2"/>
      <c r="Q854" s="2"/>
      <c r="R854" s="2"/>
      <c r="S854" s="2"/>
      <c r="T854" s="2"/>
      <c r="U854" s="2"/>
      <c r="V854" s="2"/>
      <c r="W854" s="2"/>
      <c r="X854" s="2"/>
      <c r="Y854" s="2"/>
      <c r="Z854" s="2"/>
    </row>
    <row r="855" spans="1:26" ht="12.75" customHeight="1" x14ac:dyDescent="0.2">
      <c r="A855" s="258"/>
      <c r="B855" s="258"/>
      <c r="C855" s="258"/>
      <c r="D855" s="259"/>
      <c r="E855" s="259"/>
      <c r="F855" s="258"/>
      <c r="G855" s="258"/>
      <c r="H855" s="258"/>
      <c r="I855" s="258"/>
      <c r="J855" s="2"/>
      <c r="K855" s="2"/>
      <c r="L855" s="2"/>
      <c r="M855" s="2"/>
      <c r="N855" s="2"/>
      <c r="O855" s="2"/>
      <c r="P855" s="2"/>
      <c r="Q855" s="2"/>
      <c r="R855" s="2"/>
      <c r="S855" s="2"/>
      <c r="T855" s="2"/>
      <c r="U855" s="2"/>
      <c r="V855" s="2"/>
      <c r="W855" s="2"/>
      <c r="X855" s="2"/>
      <c r="Y855" s="2"/>
      <c r="Z855" s="2"/>
    </row>
    <row r="856" spans="1:26" ht="12.75" customHeight="1" x14ac:dyDescent="0.2">
      <c r="A856" s="258"/>
      <c r="B856" s="258"/>
      <c r="C856" s="258"/>
      <c r="D856" s="259"/>
      <c r="E856" s="259"/>
      <c r="F856" s="258"/>
      <c r="G856" s="258"/>
      <c r="H856" s="258"/>
      <c r="I856" s="258"/>
      <c r="J856" s="2"/>
      <c r="K856" s="2"/>
      <c r="L856" s="2"/>
      <c r="M856" s="2"/>
      <c r="N856" s="2"/>
      <c r="O856" s="2"/>
      <c r="P856" s="2"/>
      <c r="Q856" s="2"/>
      <c r="R856" s="2"/>
      <c r="S856" s="2"/>
      <c r="T856" s="2"/>
      <c r="U856" s="2"/>
      <c r="V856" s="2"/>
      <c r="W856" s="2"/>
      <c r="X856" s="2"/>
      <c r="Y856" s="2"/>
      <c r="Z856" s="2"/>
    </row>
    <row r="857" spans="1:26" ht="12.75" customHeight="1" x14ac:dyDescent="0.2">
      <c r="A857" s="258"/>
      <c r="B857" s="258"/>
      <c r="C857" s="258"/>
      <c r="D857" s="259"/>
      <c r="E857" s="259"/>
      <c r="F857" s="258"/>
      <c r="G857" s="258"/>
      <c r="H857" s="258"/>
      <c r="I857" s="258"/>
      <c r="J857" s="2"/>
      <c r="K857" s="2"/>
      <c r="L857" s="2"/>
      <c r="M857" s="2"/>
      <c r="N857" s="2"/>
      <c r="O857" s="2"/>
      <c r="P857" s="2"/>
      <c r="Q857" s="2"/>
      <c r="R857" s="2"/>
      <c r="S857" s="2"/>
      <c r="T857" s="2"/>
      <c r="U857" s="2"/>
      <c r="V857" s="2"/>
      <c r="W857" s="2"/>
      <c r="X857" s="2"/>
      <c r="Y857" s="2"/>
      <c r="Z857" s="2"/>
    </row>
    <row r="858" spans="1:26" ht="12.75" customHeight="1" x14ac:dyDescent="0.2">
      <c r="A858" s="258"/>
      <c r="B858" s="258"/>
      <c r="C858" s="258"/>
      <c r="D858" s="259"/>
      <c r="E858" s="259"/>
      <c r="F858" s="258"/>
      <c r="G858" s="258"/>
      <c r="H858" s="258"/>
      <c r="I858" s="258"/>
      <c r="J858" s="2"/>
      <c r="K858" s="2"/>
      <c r="L858" s="2"/>
      <c r="M858" s="2"/>
      <c r="N858" s="2"/>
      <c r="O858" s="2"/>
      <c r="P858" s="2"/>
      <c r="Q858" s="2"/>
      <c r="R858" s="2"/>
      <c r="S858" s="2"/>
      <c r="T858" s="2"/>
      <c r="U858" s="2"/>
      <c r="V858" s="2"/>
      <c r="W858" s="2"/>
      <c r="X858" s="2"/>
      <c r="Y858" s="2"/>
      <c r="Z858" s="2"/>
    </row>
    <row r="859" spans="1:26" ht="12.75" customHeight="1" x14ac:dyDescent="0.2">
      <c r="A859" s="258"/>
      <c r="B859" s="258"/>
      <c r="C859" s="258"/>
      <c r="D859" s="259"/>
      <c r="E859" s="259"/>
      <c r="F859" s="258"/>
      <c r="G859" s="258"/>
      <c r="H859" s="258"/>
      <c r="I859" s="258"/>
      <c r="J859" s="2"/>
      <c r="K859" s="2"/>
      <c r="L859" s="2"/>
      <c r="M859" s="2"/>
      <c r="N859" s="2"/>
      <c r="O859" s="2"/>
      <c r="P859" s="2"/>
      <c r="Q859" s="2"/>
      <c r="R859" s="2"/>
      <c r="S859" s="2"/>
      <c r="T859" s="2"/>
      <c r="U859" s="2"/>
      <c r="V859" s="2"/>
      <c r="W859" s="2"/>
      <c r="X859" s="2"/>
      <c r="Y859" s="2"/>
      <c r="Z859" s="2"/>
    </row>
    <row r="860" spans="1:26" ht="12.75" customHeight="1" x14ac:dyDescent="0.2">
      <c r="A860" s="258"/>
      <c r="B860" s="258"/>
      <c r="C860" s="258"/>
      <c r="D860" s="259"/>
      <c r="E860" s="259"/>
      <c r="F860" s="258"/>
      <c r="G860" s="258"/>
      <c r="H860" s="258"/>
      <c r="I860" s="258"/>
      <c r="J860" s="2"/>
      <c r="K860" s="2"/>
      <c r="L860" s="2"/>
      <c r="M860" s="2"/>
      <c r="N860" s="2"/>
      <c r="O860" s="2"/>
      <c r="P860" s="2"/>
      <c r="Q860" s="2"/>
      <c r="R860" s="2"/>
      <c r="S860" s="2"/>
      <c r="T860" s="2"/>
      <c r="U860" s="2"/>
      <c r="V860" s="2"/>
      <c r="W860" s="2"/>
      <c r="X860" s="2"/>
      <c r="Y860" s="2"/>
      <c r="Z860" s="2"/>
    </row>
    <row r="861" spans="1:26" ht="12.75" customHeight="1" x14ac:dyDescent="0.2">
      <c r="A861" s="258"/>
      <c r="B861" s="258"/>
      <c r="C861" s="258"/>
      <c r="D861" s="259"/>
      <c r="E861" s="259"/>
      <c r="F861" s="258"/>
      <c r="G861" s="258"/>
      <c r="H861" s="258"/>
      <c r="I861" s="258"/>
      <c r="J861" s="2"/>
      <c r="K861" s="2"/>
      <c r="L861" s="2"/>
      <c r="M861" s="2"/>
      <c r="N861" s="2"/>
      <c r="O861" s="2"/>
      <c r="P861" s="2"/>
      <c r="Q861" s="2"/>
      <c r="R861" s="2"/>
      <c r="S861" s="2"/>
      <c r="T861" s="2"/>
      <c r="U861" s="2"/>
      <c r="V861" s="2"/>
      <c r="W861" s="2"/>
      <c r="X861" s="2"/>
      <c r="Y861" s="2"/>
      <c r="Z861" s="2"/>
    </row>
    <row r="862" spans="1:26" ht="12.75" customHeight="1" x14ac:dyDescent="0.2">
      <c r="A862" s="258"/>
      <c r="B862" s="258"/>
      <c r="C862" s="258"/>
      <c r="D862" s="259"/>
      <c r="E862" s="259"/>
      <c r="F862" s="258"/>
      <c r="G862" s="258"/>
      <c r="H862" s="258"/>
      <c r="I862" s="258"/>
      <c r="J862" s="2"/>
      <c r="K862" s="2"/>
      <c r="L862" s="2"/>
      <c r="M862" s="2"/>
      <c r="N862" s="2"/>
      <c r="O862" s="2"/>
      <c r="P862" s="2"/>
      <c r="Q862" s="2"/>
      <c r="R862" s="2"/>
      <c r="S862" s="2"/>
      <c r="T862" s="2"/>
      <c r="U862" s="2"/>
      <c r="V862" s="2"/>
      <c r="W862" s="2"/>
      <c r="X862" s="2"/>
      <c r="Y862" s="2"/>
      <c r="Z862" s="2"/>
    </row>
    <row r="863" spans="1:26" ht="12.75" customHeight="1" x14ac:dyDescent="0.2">
      <c r="A863" s="258"/>
      <c r="B863" s="258"/>
      <c r="C863" s="258"/>
      <c r="D863" s="259"/>
      <c r="E863" s="259"/>
      <c r="F863" s="258"/>
      <c r="G863" s="258"/>
      <c r="H863" s="258"/>
      <c r="I863" s="258"/>
      <c r="J863" s="2"/>
      <c r="K863" s="2"/>
      <c r="L863" s="2"/>
      <c r="M863" s="2"/>
      <c r="N863" s="2"/>
      <c r="O863" s="2"/>
      <c r="P863" s="2"/>
      <c r="Q863" s="2"/>
      <c r="R863" s="2"/>
      <c r="S863" s="2"/>
      <c r="T863" s="2"/>
      <c r="U863" s="2"/>
      <c r="V863" s="2"/>
      <c r="W863" s="2"/>
      <c r="X863" s="2"/>
      <c r="Y863" s="2"/>
      <c r="Z863" s="2"/>
    </row>
    <row r="864" spans="1:26" ht="12.75" customHeight="1" x14ac:dyDescent="0.2">
      <c r="A864" s="258"/>
      <c r="B864" s="258"/>
      <c r="C864" s="258"/>
      <c r="D864" s="259"/>
      <c r="E864" s="259"/>
      <c r="F864" s="258"/>
      <c r="G864" s="258"/>
      <c r="H864" s="258"/>
      <c r="I864" s="258"/>
      <c r="J864" s="2"/>
      <c r="K864" s="2"/>
      <c r="L864" s="2"/>
      <c r="M864" s="2"/>
      <c r="N864" s="2"/>
      <c r="O864" s="2"/>
      <c r="P864" s="2"/>
      <c r="Q864" s="2"/>
      <c r="R864" s="2"/>
      <c r="S864" s="2"/>
      <c r="T864" s="2"/>
      <c r="U864" s="2"/>
      <c r="V864" s="2"/>
      <c r="W864" s="2"/>
      <c r="X864" s="2"/>
      <c r="Y864" s="2"/>
      <c r="Z864" s="2"/>
    </row>
    <row r="865" spans="1:26" ht="12.75" customHeight="1" x14ac:dyDescent="0.2">
      <c r="A865" s="258"/>
      <c r="B865" s="258"/>
      <c r="C865" s="258"/>
      <c r="D865" s="259"/>
      <c r="E865" s="259"/>
      <c r="F865" s="258"/>
      <c r="G865" s="258"/>
      <c r="H865" s="258"/>
      <c r="I865" s="258"/>
      <c r="J865" s="2"/>
      <c r="K865" s="2"/>
      <c r="L865" s="2"/>
      <c r="M865" s="2"/>
      <c r="N865" s="2"/>
      <c r="O865" s="2"/>
      <c r="P865" s="2"/>
      <c r="Q865" s="2"/>
      <c r="R865" s="2"/>
      <c r="S865" s="2"/>
      <c r="T865" s="2"/>
      <c r="U865" s="2"/>
      <c r="V865" s="2"/>
      <c r="W865" s="2"/>
      <c r="X865" s="2"/>
      <c r="Y865" s="2"/>
      <c r="Z865" s="2"/>
    </row>
    <row r="866" spans="1:26" ht="12.75" customHeight="1" x14ac:dyDescent="0.2">
      <c r="A866" s="258"/>
      <c r="B866" s="258"/>
      <c r="C866" s="258"/>
      <c r="D866" s="259"/>
      <c r="E866" s="259"/>
      <c r="F866" s="258"/>
      <c r="G866" s="258"/>
      <c r="H866" s="258"/>
      <c r="I866" s="258"/>
      <c r="J866" s="2"/>
      <c r="K866" s="2"/>
      <c r="L866" s="2"/>
      <c r="M866" s="2"/>
      <c r="N866" s="2"/>
      <c r="O866" s="2"/>
      <c r="P866" s="2"/>
      <c r="Q866" s="2"/>
      <c r="R866" s="2"/>
      <c r="S866" s="2"/>
      <c r="T866" s="2"/>
      <c r="U866" s="2"/>
      <c r="V866" s="2"/>
      <c r="W866" s="2"/>
      <c r="X866" s="2"/>
      <c r="Y866" s="2"/>
      <c r="Z866" s="2"/>
    </row>
    <row r="867" spans="1:26" ht="12.75" customHeight="1" x14ac:dyDescent="0.2">
      <c r="A867" s="258"/>
      <c r="B867" s="258"/>
      <c r="C867" s="258"/>
      <c r="D867" s="259"/>
      <c r="E867" s="259"/>
      <c r="F867" s="258"/>
      <c r="G867" s="258"/>
      <c r="H867" s="258"/>
      <c r="I867" s="258"/>
      <c r="J867" s="2"/>
      <c r="K867" s="2"/>
      <c r="L867" s="2"/>
      <c r="M867" s="2"/>
      <c r="N867" s="2"/>
      <c r="O867" s="2"/>
      <c r="P867" s="2"/>
      <c r="Q867" s="2"/>
      <c r="R867" s="2"/>
      <c r="S867" s="2"/>
      <c r="T867" s="2"/>
      <c r="U867" s="2"/>
      <c r="V867" s="2"/>
      <c r="W867" s="2"/>
      <c r="X867" s="2"/>
      <c r="Y867" s="2"/>
      <c r="Z867" s="2"/>
    </row>
    <row r="868" spans="1:26" ht="12.75" customHeight="1" x14ac:dyDescent="0.2">
      <c r="A868" s="258"/>
      <c r="B868" s="258"/>
      <c r="C868" s="258"/>
      <c r="D868" s="259"/>
      <c r="E868" s="259"/>
      <c r="F868" s="258"/>
      <c r="G868" s="258"/>
      <c r="H868" s="258"/>
      <c r="I868" s="258"/>
      <c r="J868" s="2"/>
      <c r="K868" s="2"/>
      <c r="L868" s="2"/>
      <c r="M868" s="2"/>
      <c r="N868" s="2"/>
      <c r="O868" s="2"/>
      <c r="P868" s="2"/>
      <c r="Q868" s="2"/>
      <c r="R868" s="2"/>
      <c r="S868" s="2"/>
      <c r="T868" s="2"/>
      <c r="U868" s="2"/>
      <c r="V868" s="2"/>
      <c r="W868" s="2"/>
      <c r="X868" s="2"/>
      <c r="Y868" s="2"/>
      <c r="Z868" s="2"/>
    </row>
    <row r="869" spans="1:26" ht="12.75" customHeight="1" x14ac:dyDescent="0.2">
      <c r="A869" s="258"/>
      <c r="B869" s="258"/>
      <c r="C869" s="258"/>
      <c r="D869" s="259"/>
      <c r="E869" s="259"/>
      <c r="F869" s="258"/>
      <c r="G869" s="258"/>
      <c r="H869" s="258"/>
      <c r="I869" s="258"/>
      <c r="J869" s="2"/>
      <c r="K869" s="2"/>
      <c r="L869" s="2"/>
      <c r="M869" s="2"/>
      <c r="N869" s="2"/>
      <c r="O869" s="2"/>
      <c r="P869" s="2"/>
      <c r="Q869" s="2"/>
      <c r="R869" s="2"/>
      <c r="S869" s="2"/>
      <c r="T869" s="2"/>
      <c r="U869" s="2"/>
      <c r="V869" s="2"/>
      <c r="W869" s="2"/>
      <c r="X869" s="2"/>
      <c r="Y869" s="2"/>
      <c r="Z869" s="2"/>
    </row>
    <row r="870" spans="1:26" ht="12.75" customHeight="1" x14ac:dyDescent="0.2">
      <c r="A870" s="258"/>
      <c r="B870" s="258"/>
      <c r="C870" s="258"/>
      <c r="D870" s="259"/>
      <c r="E870" s="259"/>
      <c r="F870" s="258"/>
      <c r="G870" s="258"/>
      <c r="H870" s="258"/>
      <c r="I870" s="258"/>
      <c r="J870" s="2"/>
      <c r="K870" s="2"/>
      <c r="L870" s="2"/>
      <c r="M870" s="2"/>
      <c r="N870" s="2"/>
      <c r="O870" s="2"/>
      <c r="P870" s="2"/>
      <c r="Q870" s="2"/>
      <c r="R870" s="2"/>
      <c r="S870" s="2"/>
      <c r="T870" s="2"/>
      <c r="U870" s="2"/>
      <c r="V870" s="2"/>
      <c r="W870" s="2"/>
      <c r="X870" s="2"/>
      <c r="Y870" s="2"/>
      <c r="Z870" s="2"/>
    </row>
    <row r="871" spans="1:26" ht="12.75" customHeight="1" x14ac:dyDescent="0.2">
      <c r="A871" s="258"/>
      <c r="B871" s="258"/>
      <c r="C871" s="258"/>
      <c r="D871" s="259"/>
      <c r="E871" s="259"/>
      <c r="F871" s="258"/>
      <c r="G871" s="258"/>
      <c r="H871" s="258"/>
      <c r="I871" s="258"/>
      <c r="J871" s="2"/>
      <c r="K871" s="2"/>
      <c r="L871" s="2"/>
      <c r="M871" s="2"/>
      <c r="N871" s="2"/>
      <c r="O871" s="2"/>
      <c r="P871" s="2"/>
      <c r="Q871" s="2"/>
      <c r="R871" s="2"/>
      <c r="S871" s="2"/>
      <c r="T871" s="2"/>
      <c r="U871" s="2"/>
      <c r="V871" s="2"/>
      <c r="W871" s="2"/>
      <c r="X871" s="2"/>
      <c r="Y871" s="2"/>
      <c r="Z871" s="2"/>
    </row>
    <row r="872" spans="1:26" ht="12.75" customHeight="1" x14ac:dyDescent="0.2">
      <c r="A872" s="258"/>
      <c r="B872" s="258"/>
      <c r="C872" s="258"/>
      <c r="D872" s="259"/>
      <c r="E872" s="259"/>
      <c r="F872" s="258"/>
      <c r="G872" s="258"/>
      <c r="H872" s="258"/>
      <c r="I872" s="258"/>
      <c r="J872" s="2"/>
      <c r="K872" s="2"/>
      <c r="L872" s="2"/>
      <c r="M872" s="2"/>
      <c r="N872" s="2"/>
      <c r="O872" s="2"/>
      <c r="P872" s="2"/>
      <c r="Q872" s="2"/>
      <c r="R872" s="2"/>
      <c r="S872" s="2"/>
      <c r="T872" s="2"/>
      <c r="U872" s="2"/>
      <c r="V872" s="2"/>
      <c r="W872" s="2"/>
      <c r="X872" s="2"/>
      <c r="Y872" s="2"/>
      <c r="Z872" s="2"/>
    </row>
    <row r="873" spans="1:26" ht="12.75" customHeight="1" x14ac:dyDescent="0.2">
      <c r="A873" s="258"/>
      <c r="B873" s="258"/>
      <c r="C873" s="258"/>
      <c r="D873" s="259"/>
      <c r="E873" s="259"/>
      <c r="F873" s="258"/>
      <c r="G873" s="258"/>
      <c r="H873" s="258"/>
      <c r="I873" s="258"/>
      <c r="J873" s="2"/>
      <c r="K873" s="2"/>
      <c r="L873" s="2"/>
      <c r="M873" s="2"/>
      <c r="N873" s="2"/>
      <c r="O873" s="2"/>
      <c r="P873" s="2"/>
      <c r="Q873" s="2"/>
      <c r="R873" s="2"/>
      <c r="S873" s="2"/>
      <c r="T873" s="2"/>
      <c r="U873" s="2"/>
      <c r="V873" s="2"/>
      <c r="W873" s="2"/>
      <c r="X873" s="2"/>
      <c r="Y873" s="2"/>
      <c r="Z873" s="2"/>
    </row>
    <row r="874" spans="1:26" ht="12.75" customHeight="1" x14ac:dyDescent="0.2">
      <c r="A874" s="258"/>
      <c r="B874" s="258"/>
      <c r="C874" s="258"/>
      <c r="D874" s="259"/>
      <c r="E874" s="259"/>
      <c r="F874" s="258"/>
      <c r="G874" s="258"/>
      <c r="H874" s="258"/>
      <c r="I874" s="258"/>
      <c r="J874" s="2"/>
      <c r="K874" s="2"/>
      <c r="L874" s="2"/>
      <c r="M874" s="2"/>
      <c r="N874" s="2"/>
      <c r="O874" s="2"/>
      <c r="P874" s="2"/>
      <c r="Q874" s="2"/>
      <c r="R874" s="2"/>
      <c r="S874" s="2"/>
      <c r="T874" s="2"/>
      <c r="U874" s="2"/>
      <c r="V874" s="2"/>
      <c r="W874" s="2"/>
      <c r="X874" s="2"/>
      <c r="Y874" s="2"/>
      <c r="Z874" s="2"/>
    </row>
    <row r="875" spans="1:26" ht="12.75" customHeight="1" x14ac:dyDescent="0.2">
      <c r="A875" s="258"/>
      <c r="B875" s="258"/>
      <c r="C875" s="258"/>
      <c r="D875" s="259"/>
      <c r="E875" s="259"/>
      <c r="F875" s="258"/>
      <c r="G875" s="258"/>
      <c r="H875" s="258"/>
      <c r="I875" s="258"/>
      <c r="J875" s="2"/>
      <c r="K875" s="2"/>
      <c r="L875" s="2"/>
      <c r="M875" s="2"/>
      <c r="N875" s="2"/>
      <c r="O875" s="2"/>
      <c r="P875" s="2"/>
      <c r="Q875" s="2"/>
      <c r="R875" s="2"/>
      <c r="S875" s="2"/>
      <c r="T875" s="2"/>
      <c r="U875" s="2"/>
      <c r="V875" s="2"/>
      <c r="W875" s="2"/>
      <c r="X875" s="2"/>
      <c r="Y875" s="2"/>
      <c r="Z875" s="2"/>
    </row>
    <row r="876" spans="1:26" ht="12.75" customHeight="1" x14ac:dyDescent="0.2">
      <c r="A876" s="258"/>
      <c r="B876" s="258"/>
      <c r="C876" s="258"/>
      <c r="D876" s="259"/>
      <c r="E876" s="259"/>
      <c r="F876" s="258"/>
      <c r="G876" s="258"/>
      <c r="H876" s="258"/>
      <c r="I876" s="258"/>
      <c r="J876" s="2"/>
      <c r="K876" s="2"/>
      <c r="L876" s="2"/>
      <c r="M876" s="2"/>
      <c r="N876" s="2"/>
      <c r="O876" s="2"/>
      <c r="P876" s="2"/>
      <c r="Q876" s="2"/>
      <c r="R876" s="2"/>
      <c r="S876" s="2"/>
      <c r="T876" s="2"/>
      <c r="U876" s="2"/>
      <c r="V876" s="2"/>
      <c r="W876" s="2"/>
      <c r="X876" s="2"/>
      <c r="Y876" s="2"/>
      <c r="Z876" s="2"/>
    </row>
    <row r="877" spans="1:26" ht="12.75" customHeight="1" x14ac:dyDescent="0.2">
      <c r="A877" s="258"/>
      <c r="B877" s="258"/>
      <c r="C877" s="258"/>
      <c r="D877" s="259"/>
      <c r="E877" s="259"/>
      <c r="F877" s="258"/>
      <c r="G877" s="258"/>
      <c r="H877" s="258"/>
      <c r="I877" s="258"/>
      <c r="J877" s="2"/>
      <c r="K877" s="2"/>
      <c r="L877" s="2"/>
      <c r="M877" s="2"/>
      <c r="N877" s="2"/>
      <c r="O877" s="2"/>
      <c r="P877" s="2"/>
      <c r="Q877" s="2"/>
      <c r="R877" s="2"/>
      <c r="S877" s="2"/>
      <c r="T877" s="2"/>
      <c r="U877" s="2"/>
      <c r="V877" s="2"/>
      <c r="W877" s="2"/>
      <c r="X877" s="2"/>
      <c r="Y877" s="2"/>
      <c r="Z877" s="2"/>
    </row>
    <row r="878" spans="1:26" ht="12.75" customHeight="1" x14ac:dyDescent="0.2">
      <c r="A878" s="258"/>
      <c r="B878" s="258"/>
      <c r="C878" s="258"/>
      <c r="D878" s="259"/>
      <c r="E878" s="259"/>
      <c r="F878" s="258"/>
      <c r="G878" s="258"/>
      <c r="H878" s="258"/>
      <c r="I878" s="258"/>
      <c r="J878" s="2"/>
      <c r="K878" s="2"/>
      <c r="L878" s="2"/>
      <c r="M878" s="2"/>
      <c r="N878" s="2"/>
      <c r="O878" s="2"/>
      <c r="P878" s="2"/>
      <c r="Q878" s="2"/>
      <c r="R878" s="2"/>
      <c r="S878" s="2"/>
      <c r="T878" s="2"/>
      <c r="U878" s="2"/>
      <c r="V878" s="2"/>
      <c r="W878" s="2"/>
      <c r="X878" s="2"/>
      <c r="Y878" s="2"/>
      <c r="Z878" s="2"/>
    </row>
    <row r="879" spans="1:26" ht="12.75" customHeight="1" x14ac:dyDescent="0.2">
      <c r="A879" s="258"/>
      <c r="B879" s="258"/>
      <c r="C879" s="258"/>
      <c r="D879" s="259"/>
      <c r="E879" s="259"/>
      <c r="F879" s="258"/>
      <c r="G879" s="258"/>
      <c r="H879" s="258"/>
      <c r="I879" s="258"/>
      <c r="J879" s="2"/>
      <c r="K879" s="2"/>
      <c r="L879" s="2"/>
      <c r="M879" s="2"/>
      <c r="N879" s="2"/>
      <c r="O879" s="2"/>
      <c r="P879" s="2"/>
      <c r="Q879" s="2"/>
      <c r="R879" s="2"/>
      <c r="S879" s="2"/>
      <c r="T879" s="2"/>
      <c r="U879" s="2"/>
      <c r="V879" s="2"/>
      <c r="W879" s="2"/>
      <c r="X879" s="2"/>
      <c r="Y879" s="2"/>
      <c r="Z879" s="2"/>
    </row>
    <row r="880" spans="1:26" ht="12.75" customHeight="1" x14ac:dyDescent="0.2">
      <c r="A880" s="258"/>
      <c r="B880" s="258"/>
      <c r="C880" s="258"/>
      <c r="D880" s="259"/>
      <c r="E880" s="259"/>
      <c r="F880" s="258"/>
      <c r="G880" s="258"/>
      <c r="H880" s="258"/>
      <c r="I880" s="258"/>
      <c r="J880" s="2"/>
      <c r="K880" s="2"/>
      <c r="L880" s="2"/>
      <c r="M880" s="2"/>
      <c r="N880" s="2"/>
      <c r="O880" s="2"/>
      <c r="P880" s="2"/>
      <c r="Q880" s="2"/>
      <c r="R880" s="2"/>
      <c r="S880" s="2"/>
      <c r="T880" s="2"/>
      <c r="U880" s="2"/>
      <c r="V880" s="2"/>
      <c r="W880" s="2"/>
      <c r="X880" s="2"/>
      <c r="Y880" s="2"/>
      <c r="Z880" s="2"/>
    </row>
    <row r="881" spans="1:26" ht="12.75" customHeight="1" x14ac:dyDescent="0.2">
      <c r="A881" s="258"/>
      <c r="B881" s="258"/>
      <c r="C881" s="258"/>
      <c r="D881" s="259"/>
      <c r="E881" s="259"/>
      <c r="F881" s="258"/>
      <c r="G881" s="258"/>
      <c r="H881" s="258"/>
      <c r="I881" s="258"/>
      <c r="J881" s="2"/>
      <c r="K881" s="2"/>
      <c r="L881" s="2"/>
      <c r="M881" s="2"/>
      <c r="N881" s="2"/>
      <c r="O881" s="2"/>
      <c r="P881" s="2"/>
      <c r="Q881" s="2"/>
      <c r="R881" s="2"/>
      <c r="S881" s="2"/>
      <c r="T881" s="2"/>
      <c r="U881" s="2"/>
      <c r="V881" s="2"/>
      <c r="W881" s="2"/>
      <c r="X881" s="2"/>
      <c r="Y881" s="2"/>
      <c r="Z881" s="2"/>
    </row>
    <row r="882" spans="1:26" ht="12.75" customHeight="1" x14ac:dyDescent="0.2">
      <c r="A882" s="258"/>
      <c r="B882" s="258"/>
      <c r="C882" s="258"/>
      <c r="D882" s="259"/>
      <c r="E882" s="259"/>
      <c r="F882" s="258"/>
      <c r="G882" s="258"/>
      <c r="H882" s="258"/>
      <c r="I882" s="258"/>
      <c r="J882" s="2"/>
      <c r="K882" s="2"/>
      <c r="L882" s="2"/>
      <c r="M882" s="2"/>
      <c r="N882" s="2"/>
      <c r="O882" s="2"/>
      <c r="P882" s="2"/>
      <c r="Q882" s="2"/>
      <c r="R882" s="2"/>
      <c r="S882" s="2"/>
      <c r="T882" s="2"/>
      <c r="U882" s="2"/>
      <c r="V882" s="2"/>
      <c r="W882" s="2"/>
      <c r="X882" s="2"/>
      <c r="Y882" s="2"/>
      <c r="Z882" s="2"/>
    </row>
    <row r="883" spans="1:26" ht="12.75" customHeight="1" x14ac:dyDescent="0.2">
      <c r="A883" s="258"/>
      <c r="B883" s="258"/>
      <c r="C883" s="258"/>
      <c r="D883" s="259"/>
      <c r="E883" s="259"/>
      <c r="F883" s="258"/>
      <c r="G883" s="258"/>
      <c r="H883" s="258"/>
      <c r="I883" s="258"/>
      <c r="J883" s="2"/>
      <c r="K883" s="2"/>
      <c r="L883" s="2"/>
      <c r="M883" s="2"/>
      <c r="N883" s="2"/>
      <c r="O883" s="2"/>
      <c r="P883" s="2"/>
      <c r="Q883" s="2"/>
      <c r="R883" s="2"/>
      <c r="S883" s="2"/>
      <c r="T883" s="2"/>
      <c r="U883" s="2"/>
      <c r="V883" s="2"/>
      <c r="W883" s="2"/>
      <c r="X883" s="2"/>
      <c r="Y883" s="2"/>
      <c r="Z883" s="2"/>
    </row>
    <row r="884" spans="1:26" ht="12.75" customHeight="1" x14ac:dyDescent="0.2">
      <c r="A884" s="258"/>
      <c r="B884" s="258"/>
      <c r="C884" s="258"/>
      <c r="D884" s="259"/>
      <c r="E884" s="259"/>
      <c r="F884" s="258"/>
      <c r="G884" s="258"/>
      <c r="H884" s="258"/>
      <c r="I884" s="258"/>
      <c r="J884" s="2"/>
      <c r="K884" s="2"/>
      <c r="L884" s="2"/>
      <c r="M884" s="2"/>
      <c r="N884" s="2"/>
      <c r="O884" s="2"/>
      <c r="P884" s="2"/>
      <c r="Q884" s="2"/>
      <c r="R884" s="2"/>
      <c r="S884" s="2"/>
      <c r="T884" s="2"/>
      <c r="U884" s="2"/>
      <c r="V884" s="2"/>
      <c r="W884" s="2"/>
      <c r="X884" s="2"/>
      <c r="Y884" s="2"/>
      <c r="Z884" s="2"/>
    </row>
    <row r="885" spans="1:26" ht="12.75" customHeight="1" x14ac:dyDescent="0.2">
      <c r="A885" s="258"/>
      <c r="B885" s="258"/>
      <c r="C885" s="258"/>
      <c r="D885" s="259"/>
      <c r="E885" s="259"/>
      <c r="F885" s="258"/>
      <c r="G885" s="258"/>
      <c r="H885" s="258"/>
      <c r="I885" s="258"/>
      <c r="J885" s="2"/>
      <c r="K885" s="2"/>
      <c r="L885" s="2"/>
      <c r="M885" s="2"/>
      <c r="N885" s="2"/>
      <c r="O885" s="2"/>
      <c r="P885" s="2"/>
      <c r="Q885" s="2"/>
      <c r="R885" s="2"/>
      <c r="S885" s="2"/>
      <c r="T885" s="2"/>
      <c r="U885" s="2"/>
      <c r="V885" s="2"/>
      <c r="W885" s="2"/>
      <c r="X885" s="2"/>
      <c r="Y885" s="2"/>
      <c r="Z885" s="2"/>
    </row>
    <row r="886" spans="1:26" ht="12.75" customHeight="1" x14ac:dyDescent="0.2">
      <c r="A886" s="258"/>
      <c r="B886" s="258"/>
      <c r="C886" s="258"/>
      <c r="D886" s="259"/>
      <c r="E886" s="259"/>
      <c r="F886" s="258"/>
      <c r="G886" s="258"/>
      <c r="H886" s="258"/>
      <c r="I886" s="258"/>
      <c r="J886" s="2"/>
      <c r="K886" s="2"/>
      <c r="L886" s="2"/>
      <c r="M886" s="2"/>
      <c r="N886" s="2"/>
      <c r="O886" s="2"/>
      <c r="P886" s="2"/>
      <c r="Q886" s="2"/>
      <c r="R886" s="2"/>
      <c r="S886" s="2"/>
      <c r="T886" s="2"/>
      <c r="U886" s="2"/>
      <c r="V886" s="2"/>
      <c r="W886" s="2"/>
      <c r="X886" s="2"/>
      <c r="Y886" s="2"/>
      <c r="Z886" s="2"/>
    </row>
    <row r="887" spans="1:26" ht="12.75" customHeight="1" x14ac:dyDescent="0.2">
      <c r="A887" s="258"/>
      <c r="B887" s="258"/>
      <c r="C887" s="258"/>
      <c r="D887" s="259"/>
      <c r="E887" s="259"/>
      <c r="F887" s="258"/>
      <c r="G887" s="258"/>
      <c r="H887" s="258"/>
      <c r="I887" s="258"/>
      <c r="J887" s="2"/>
      <c r="K887" s="2"/>
      <c r="L887" s="2"/>
      <c r="M887" s="2"/>
      <c r="N887" s="2"/>
      <c r="O887" s="2"/>
      <c r="P887" s="2"/>
      <c r="Q887" s="2"/>
      <c r="R887" s="2"/>
      <c r="S887" s="2"/>
      <c r="T887" s="2"/>
      <c r="U887" s="2"/>
      <c r="V887" s="2"/>
      <c r="W887" s="2"/>
      <c r="X887" s="2"/>
      <c r="Y887" s="2"/>
      <c r="Z887" s="2"/>
    </row>
    <row r="888" spans="1:26" ht="12.75" customHeight="1" x14ac:dyDescent="0.2">
      <c r="A888" s="258"/>
      <c r="B888" s="258"/>
      <c r="C888" s="258"/>
      <c r="D888" s="259"/>
      <c r="E888" s="259"/>
      <c r="F888" s="258"/>
      <c r="G888" s="258"/>
      <c r="H888" s="258"/>
      <c r="I888" s="258"/>
      <c r="J888" s="2"/>
      <c r="K888" s="2"/>
      <c r="L888" s="2"/>
      <c r="M888" s="2"/>
      <c r="N888" s="2"/>
      <c r="O888" s="2"/>
      <c r="P888" s="2"/>
      <c r="Q888" s="2"/>
      <c r="R888" s="2"/>
      <c r="S888" s="2"/>
      <c r="T888" s="2"/>
      <c r="U888" s="2"/>
      <c r="V888" s="2"/>
      <c r="W888" s="2"/>
      <c r="X888" s="2"/>
      <c r="Y888" s="2"/>
      <c r="Z888" s="2"/>
    </row>
    <row r="889" spans="1:26" ht="12.75" customHeight="1" x14ac:dyDescent="0.2">
      <c r="A889" s="258"/>
      <c r="B889" s="258"/>
      <c r="C889" s="258"/>
      <c r="D889" s="259"/>
      <c r="E889" s="259"/>
      <c r="F889" s="258"/>
      <c r="G889" s="258"/>
      <c r="H889" s="258"/>
      <c r="I889" s="258"/>
      <c r="J889" s="2"/>
      <c r="K889" s="2"/>
      <c r="L889" s="2"/>
      <c r="M889" s="2"/>
      <c r="N889" s="2"/>
      <c r="O889" s="2"/>
      <c r="P889" s="2"/>
      <c r="Q889" s="2"/>
      <c r="R889" s="2"/>
      <c r="S889" s="2"/>
      <c r="T889" s="2"/>
      <c r="U889" s="2"/>
      <c r="V889" s="2"/>
      <c r="W889" s="2"/>
      <c r="X889" s="2"/>
      <c r="Y889" s="2"/>
      <c r="Z889" s="2"/>
    </row>
    <row r="890" spans="1:26" ht="12.75" customHeight="1" x14ac:dyDescent="0.2">
      <c r="A890" s="258"/>
      <c r="B890" s="258"/>
      <c r="C890" s="258"/>
      <c r="D890" s="259"/>
      <c r="E890" s="259"/>
      <c r="F890" s="258"/>
      <c r="G890" s="258"/>
      <c r="H890" s="258"/>
      <c r="I890" s="258"/>
      <c r="J890" s="2"/>
      <c r="K890" s="2"/>
      <c r="L890" s="2"/>
      <c r="M890" s="2"/>
      <c r="N890" s="2"/>
      <c r="O890" s="2"/>
      <c r="P890" s="2"/>
      <c r="Q890" s="2"/>
      <c r="R890" s="2"/>
      <c r="S890" s="2"/>
      <c r="T890" s="2"/>
      <c r="U890" s="2"/>
      <c r="V890" s="2"/>
      <c r="W890" s="2"/>
      <c r="X890" s="2"/>
      <c r="Y890" s="2"/>
      <c r="Z890" s="2"/>
    </row>
    <row r="891" spans="1:26" ht="12.75" customHeight="1" x14ac:dyDescent="0.2">
      <c r="A891" s="258"/>
      <c r="B891" s="258"/>
      <c r="C891" s="258"/>
      <c r="D891" s="259"/>
      <c r="E891" s="259"/>
      <c r="F891" s="258"/>
      <c r="G891" s="258"/>
      <c r="H891" s="258"/>
      <c r="I891" s="258"/>
      <c r="J891" s="2"/>
      <c r="K891" s="2"/>
      <c r="L891" s="2"/>
      <c r="M891" s="2"/>
      <c r="N891" s="2"/>
      <c r="O891" s="2"/>
      <c r="P891" s="2"/>
      <c r="Q891" s="2"/>
      <c r="R891" s="2"/>
      <c r="S891" s="2"/>
      <c r="T891" s="2"/>
      <c r="U891" s="2"/>
      <c r="V891" s="2"/>
      <c r="W891" s="2"/>
      <c r="X891" s="2"/>
      <c r="Y891" s="2"/>
      <c r="Z891" s="2"/>
    </row>
    <row r="892" spans="1:26" ht="12.75" customHeight="1" x14ac:dyDescent="0.2">
      <c r="A892" s="258"/>
      <c r="B892" s="258"/>
      <c r="C892" s="258"/>
      <c r="D892" s="259"/>
      <c r="E892" s="259"/>
      <c r="F892" s="258"/>
      <c r="G892" s="258"/>
      <c r="H892" s="258"/>
      <c r="I892" s="258"/>
      <c r="J892" s="2"/>
      <c r="K892" s="2"/>
      <c r="L892" s="2"/>
      <c r="M892" s="2"/>
      <c r="N892" s="2"/>
      <c r="O892" s="2"/>
      <c r="P892" s="2"/>
      <c r="Q892" s="2"/>
      <c r="R892" s="2"/>
      <c r="S892" s="2"/>
      <c r="T892" s="2"/>
      <c r="U892" s="2"/>
      <c r="V892" s="2"/>
      <c r="W892" s="2"/>
      <c r="X892" s="2"/>
      <c r="Y892" s="2"/>
      <c r="Z892" s="2"/>
    </row>
    <row r="893" spans="1:26" ht="12.75" customHeight="1" x14ac:dyDescent="0.2">
      <c r="A893" s="258"/>
      <c r="B893" s="258"/>
      <c r="C893" s="258"/>
      <c r="D893" s="259"/>
      <c r="E893" s="259"/>
      <c r="F893" s="258"/>
      <c r="G893" s="258"/>
      <c r="H893" s="258"/>
      <c r="I893" s="258"/>
      <c r="J893" s="2"/>
      <c r="K893" s="2"/>
      <c r="L893" s="2"/>
      <c r="M893" s="2"/>
      <c r="N893" s="2"/>
      <c r="O893" s="2"/>
      <c r="P893" s="2"/>
      <c r="Q893" s="2"/>
      <c r="R893" s="2"/>
      <c r="S893" s="2"/>
      <c r="T893" s="2"/>
      <c r="U893" s="2"/>
      <c r="V893" s="2"/>
      <c r="W893" s="2"/>
      <c r="X893" s="2"/>
      <c r="Y893" s="2"/>
      <c r="Z893" s="2"/>
    </row>
    <row r="894" spans="1:26" ht="12.75" customHeight="1" x14ac:dyDescent="0.2">
      <c r="A894" s="258"/>
      <c r="B894" s="258"/>
      <c r="C894" s="258"/>
      <c r="D894" s="259"/>
      <c r="E894" s="259"/>
      <c r="F894" s="258"/>
      <c r="G894" s="258"/>
      <c r="H894" s="258"/>
      <c r="I894" s="258"/>
      <c r="J894" s="2"/>
      <c r="K894" s="2"/>
      <c r="L894" s="2"/>
      <c r="M894" s="2"/>
      <c r="N894" s="2"/>
      <c r="O894" s="2"/>
      <c r="P894" s="2"/>
      <c r="Q894" s="2"/>
      <c r="R894" s="2"/>
      <c r="S894" s="2"/>
      <c r="T894" s="2"/>
      <c r="U894" s="2"/>
      <c r="V894" s="2"/>
      <c r="W894" s="2"/>
      <c r="X894" s="2"/>
      <c r="Y894" s="2"/>
      <c r="Z894" s="2"/>
    </row>
    <row r="895" spans="1:26" ht="12.75" customHeight="1" x14ac:dyDescent="0.2">
      <c r="A895" s="258"/>
      <c r="B895" s="258"/>
      <c r="C895" s="258"/>
      <c r="D895" s="259"/>
      <c r="E895" s="259"/>
      <c r="F895" s="258"/>
      <c r="G895" s="258"/>
      <c r="H895" s="258"/>
      <c r="I895" s="258"/>
      <c r="J895" s="2"/>
      <c r="K895" s="2"/>
      <c r="L895" s="2"/>
      <c r="M895" s="2"/>
      <c r="N895" s="2"/>
      <c r="O895" s="2"/>
      <c r="P895" s="2"/>
      <c r="Q895" s="2"/>
      <c r="R895" s="2"/>
      <c r="S895" s="2"/>
      <c r="T895" s="2"/>
      <c r="U895" s="2"/>
      <c r="V895" s="2"/>
      <c r="W895" s="2"/>
      <c r="X895" s="2"/>
      <c r="Y895" s="2"/>
      <c r="Z895" s="2"/>
    </row>
    <row r="896" spans="1:26" ht="12.75" customHeight="1" x14ac:dyDescent="0.2">
      <c r="A896" s="258"/>
      <c r="B896" s="258"/>
      <c r="C896" s="258"/>
      <c r="D896" s="259"/>
      <c r="E896" s="259"/>
      <c r="F896" s="258"/>
      <c r="G896" s="258"/>
      <c r="H896" s="258"/>
      <c r="I896" s="258"/>
      <c r="J896" s="2"/>
      <c r="K896" s="2"/>
      <c r="L896" s="2"/>
      <c r="M896" s="2"/>
      <c r="N896" s="2"/>
      <c r="O896" s="2"/>
      <c r="P896" s="2"/>
      <c r="Q896" s="2"/>
      <c r="R896" s="2"/>
      <c r="S896" s="2"/>
      <c r="T896" s="2"/>
      <c r="U896" s="2"/>
      <c r="V896" s="2"/>
      <c r="W896" s="2"/>
      <c r="X896" s="2"/>
      <c r="Y896" s="2"/>
      <c r="Z896" s="2"/>
    </row>
    <row r="897" spans="1:26" ht="12.75" customHeight="1" x14ac:dyDescent="0.2">
      <c r="A897" s="258"/>
      <c r="B897" s="258"/>
      <c r="C897" s="258"/>
      <c r="D897" s="259"/>
      <c r="E897" s="259"/>
      <c r="F897" s="258"/>
      <c r="G897" s="258"/>
      <c r="H897" s="258"/>
      <c r="I897" s="258"/>
      <c r="J897" s="2"/>
      <c r="K897" s="2"/>
      <c r="L897" s="2"/>
      <c r="M897" s="2"/>
      <c r="N897" s="2"/>
      <c r="O897" s="2"/>
      <c r="P897" s="2"/>
      <c r="Q897" s="2"/>
      <c r="R897" s="2"/>
      <c r="S897" s="2"/>
      <c r="T897" s="2"/>
      <c r="U897" s="2"/>
      <c r="V897" s="2"/>
      <c r="W897" s="2"/>
      <c r="X897" s="2"/>
      <c r="Y897" s="2"/>
      <c r="Z897" s="2"/>
    </row>
    <row r="898" spans="1:26" ht="12.75" customHeight="1" x14ac:dyDescent="0.2">
      <c r="A898" s="258"/>
      <c r="B898" s="258"/>
      <c r="C898" s="258"/>
      <c r="D898" s="259"/>
      <c r="E898" s="259"/>
      <c r="F898" s="258"/>
      <c r="G898" s="258"/>
      <c r="H898" s="258"/>
      <c r="I898" s="258"/>
      <c r="J898" s="2"/>
      <c r="K898" s="2"/>
      <c r="L898" s="2"/>
      <c r="M898" s="2"/>
      <c r="N898" s="2"/>
      <c r="O898" s="2"/>
      <c r="P898" s="2"/>
      <c r="Q898" s="2"/>
      <c r="R898" s="2"/>
      <c r="S898" s="2"/>
      <c r="T898" s="2"/>
      <c r="U898" s="2"/>
      <c r="V898" s="2"/>
      <c r="W898" s="2"/>
      <c r="X898" s="2"/>
      <c r="Y898" s="2"/>
      <c r="Z898" s="2"/>
    </row>
    <row r="899" spans="1:26" ht="12.75" customHeight="1" x14ac:dyDescent="0.2">
      <c r="A899" s="258"/>
      <c r="B899" s="258"/>
      <c r="C899" s="258"/>
      <c r="D899" s="259"/>
      <c r="E899" s="259"/>
      <c r="F899" s="258"/>
      <c r="G899" s="258"/>
      <c r="H899" s="258"/>
      <c r="I899" s="258"/>
      <c r="J899" s="2"/>
      <c r="K899" s="2"/>
      <c r="L899" s="2"/>
      <c r="M899" s="2"/>
      <c r="N899" s="2"/>
      <c r="O899" s="2"/>
      <c r="P899" s="2"/>
      <c r="Q899" s="2"/>
      <c r="R899" s="2"/>
      <c r="S899" s="2"/>
      <c r="T899" s="2"/>
      <c r="U899" s="2"/>
      <c r="V899" s="2"/>
      <c r="W899" s="2"/>
      <c r="X899" s="2"/>
      <c r="Y899" s="2"/>
      <c r="Z899" s="2"/>
    </row>
    <row r="900" spans="1:26" ht="12.75" customHeight="1" x14ac:dyDescent="0.2">
      <c r="A900" s="258"/>
      <c r="B900" s="258"/>
      <c r="C900" s="258"/>
      <c r="D900" s="259"/>
      <c r="E900" s="259"/>
      <c r="F900" s="258"/>
      <c r="G900" s="258"/>
      <c r="H900" s="258"/>
      <c r="I900" s="258"/>
      <c r="J900" s="2"/>
      <c r="K900" s="2"/>
      <c r="L900" s="2"/>
      <c r="M900" s="2"/>
      <c r="N900" s="2"/>
      <c r="O900" s="2"/>
      <c r="P900" s="2"/>
      <c r="Q900" s="2"/>
      <c r="R900" s="2"/>
      <c r="S900" s="2"/>
      <c r="T900" s="2"/>
      <c r="U900" s="2"/>
      <c r="V900" s="2"/>
      <c r="W900" s="2"/>
      <c r="X900" s="2"/>
      <c r="Y900" s="2"/>
      <c r="Z900" s="2"/>
    </row>
    <row r="901" spans="1:26" ht="12.75" customHeight="1" x14ac:dyDescent="0.2">
      <c r="A901" s="258"/>
      <c r="B901" s="258"/>
      <c r="C901" s="258"/>
      <c r="D901" s="259"/>
      <c r="E901" s="259"/>
      <c r="F901" s="258"/>
      <c r="G901" s="258"/>
      <c r="H901" s="258"/>
      <c r="I901" s="258"/>
      <c r="J901" s="2"/>
      <c r="K901" s="2"/>
      <c r="L901" s="2"/>
      <c r="M901" s="2"/>
      <c r="N901" s="2"/>
      <c r="O901" s="2"/>
      <c r="P901" s="2"/>
      <c r="Q901" s="2"/>
      <c r="R901" s="2"/>
      <c r="S901" s="2"/>
      <c r="T901" s="2"/>
      <c r="U901" s="2"/>
      <c r="V901" s="2"/>
      <c r="W901" s="2"/>
      <c r="X901" s="2"/>
      <c r="Y901" s="2"/>
      <c r="Z901" s="2"/>
    </row>
    <row r="902" spans="1:26" ht="12.75" customHeight="1" x14ac:dyDescent="0.2">
      <c r="A902" s="258"/>
      <c r="B902" s="258"/>
      <c r="C902" s="258"/>
      <c r="D902" s="259"/>
      <c r="E902" s="259"/>
      <c r="F902" s="258"/>
      <c r="G902" s="258"/>
      <c r="H902" s="258"/>
      <c r="I902" s="258"/>
      <c r="J902" s="2"/>
      <c r="K902" s="2"/>
      <c r="L902" s="2"/>
      <c r="M902" s="2"/>
      <c r="N902" s="2"/>
      <c r="O902" s="2"/>
      <c r="P902" s="2"/>
      <c r="Q902" s="2"/>
      <c r="R902" s="2"/>
      <c r="S902" s="2"/>
      <c r="T902" s="2"/>
      <c r="U902" s="2"/>
      <c r="V902" s="2"/>
      <c r="W902" s="2"/>
      <c r="X902" s="2"/>
      <c r="Y902" s="2"/>
      <c r="Z902" s="2"/>
    </row>
    <row r="903" spans="1:26" ht="12.75" customHeight="1" x14ac:dyDescent="0.2">
      <c r="A903" s="258"/>
      <c r="B903" s="258"/>
      <c r="C903" s="258"/>
      <c r="D903" s="259"/>
      <c r="E903" s="259"/>
      <c r="F903" s="258"/>
      <c r="G903" s="258"/>
      <c r="H903" s="258"/>
      <c r="I903" s="258"/>
      <c r="J903" s="2"/>
      <c r="K903" s="2"/>
      <c r="L903" s="2"/>
      <c r="M903" s="2"/>
      <c r="N903" s="2"/>
      <c r="O903" s="2"/>
      <c r="P903" s="2"/>
      <c r="Q903" s="2"/>
      <c r="R903" s="2"/>
      <c r="S903" s="2"/>
      <c r="T903" s="2"/>
      <c r="U903" s="2"/>
      <c r="V903" s="2"/>
      <c r="W903" s="2"/>
      <c r="X903" s="2"/>
      <c r="Y903" s="2"/>
      <c r="Z903" s="2"/>
    </row>
    <row r="904" spans="1:26" ht="12.75" customHeight="1" x14ac:dyDescent="0.2">
      <c r="A904" s="258"/>
      <c r="B904" s="258"/>
      <c r="C904" s="258"/>
      <c r="D904" s="259"/>
      <c r="E904" s="259"/>
      <c r="F904" s="258"/>
      <c r="G904" s="258"/>
      <c r="H904" s="258"/>
      <c r="I904" s="258"/>
      <c r="J904" s="2"/>
      <c r="K904" s="2"/>
      <c r="L904" s="2"/>
      <c r="M904" s="2"/>
      <c r="N904" s="2"/>
      <c r="O904" s="2"/>
      <c r="P904" s="2"/>
      <c r="Q904" s="2"/>
      <c r="R904" s="2"/>
      <c r="S904" s="2"/>
      <c r="T904" s="2"/>
      <c r="U904" s="2"/>
      <c r="V904" s="2"/>
      <c r="W904" s="2"/>
      <c r="X904" s="2"/>
      <c r="Y904" s="2"/>
      <c r="Z904" s="2"/>
    </row>
    <row r="905" spans="1:26" ht="12.75" customHeight="1" x14ac:dyDescent="0.2">
      <c r="A905" s="258"/>
      <c r="B905" s="258"/>
      <c r="C905" s="258"/>
      <c r="D905" s="259"/>
      <c r="E905" s="259"/>
      <c r="F905" s="258"/>
      <c r="G905" s="258"/>
      <c r="H905" s="258"/>
      <c r="I905" s="258"/>
      <c r="J905" s="2"/>
      <c r="K905" s="2"/>
      <c r="L905" s="2"/>
      <c r="M905" s="2"/>
      <c r="N905" s="2"/>
      <c r="O905" s="2"/>
      <c r="P905" s="2"/>
      <c r="Q905" s="2"/>
      <c r="R905" s="2"/>
      <c r="S905" s="2"/>
      <c r="T905" s="2"/>
      <c r="U905" s="2"/>
      <c r="V905" s="2"/>
      <c r="W905" s="2"/>
      <c r="X905" s="2"/>
      <c r="Y905" s="2"/>
      <c r="Z905" s="2"/>
    </row>
    <row r="906" spans="1:26" ht="12.75" customHeight="1" x14ac:dyDescent="0.2">
      <c r="A906" s="258"/>
      <c r="B906" s="258"/>
      <c r="C906" s="258"/>
      <c r="D906" s="259"/>
      <c r="E906" s="259"/>
      <c r="F906" s="258"/>
      <c r="G906" s="258"/>
      <c r="H906" s="258"/>
      <c r="I906" s="258"/>
      <c r="J906" s="2"/>
      <c r="K906" s="2"/>
      <c r="L906" s="2"/>
      <c r="M906" s="2"/>
      <c r="N906" s="2"/>
      <c r="O906" s="2"/>
      <c r="P906" s="2"/>
      <c r="Q906" s="2"/>
      <c r="R906" s="2"/>
      <c r="S906" s="2"/>
      <c r="T906" s="2"/>
      <c r="U906" s="2"/>
      <c r="V906" s="2"/>
      <c r="W906" s="2"/>
      <c r="X906" s="2"/>
      <c r="Y906" s="2"/>
      <c r="Z906" s="2"/>
    </row>
    <row r="907" spans="1:26" ht="12.75" customHeight="1" x14ac:dyDescent="0.2">
      <c r="A907" s="258"/>
      <c r="B907" s="258"/>
      <c r="C907" s="258"/>
      <c r="D907" s="259"/>
      <c r="E907" s="259"/>
      <c r="F907" s="258"/>
      <c r="G907" s="258"/>
      <c r="H907" s="258"/>
      <c r="I907" s="258"/>
      <c r="J907" s="2"/>
      <c r="K907" s="2"/>
      <c r="L907" s="2"/>
      <c r="M907" s="2"/>
      <c r="N907" s="2"/>
      <c r="O907" s="2"/>
      <c r="P907" s="2"/>
      <c r="Q907" s="2"/>
      <c r="R907" s="2"/>
      <c r="S907" s="2"/>
      <c r="T907" s="2"/>
      <c r="U907" s="2"/>
      <c r="V907" s="2"/>
      <c r="W907" s="2"/>
      <c r="X907" s="2"/>
      <c r="Y907" s="2"/>
      <c r="Z907" s="2"/>
    </row>
    <row r="908" spans="1:26" ht="12.75" customHeight="1" x14ac:dyDescent="0.2">
      <c r="A908" s="258"/>
      <c r="B908" s="258"/>
      <c r="C908" s="258"/>
      <c r="D908" s="259"/>
      <c r="E908" s="259"/>
      <c r="F908" s="258"/>
      <c r="G908" s="258"/>
      <c r="H908" s="258"/>
      <c r="I908" s="258"/>
      <c r="J908" s="2"/>
      <c r="K908" s="2"/>
      <c r="L908" s="2"/>
      <c r="M908" s="2"/>
      <c r="N908" s="2"/>
      <c r="O908" s="2"/>
      <c r="P908" s="2"/>
      <c r="Q908" s="2"/>
      <c r="R908" s="2"/>
      <c r="S908" s="2"/>
      <c r="T908" s="2"/>
      <c r="U908" s="2"/>
      <c r="V908" s="2"/>
      <c r="W908" s="2"/>
      <c r="X908" s="2"/>
      <c r="Y908" s="2"/>
      <c r="Z908" s="2"/>
    </row>
    <row r="909" spans="1:26" ht="12.75" customHeight="1" x14ac:dyDescent="0.2">
      <c r="A909" s="258"/>
      <c r="B909" s="258"/>
      <c r="C909" s="258"/>
      <c r="D909" s="259"/>
      <c r="E909" s="259"/>
      <c r="F909" s="258"/>
      <c r="G909" s="258"/>
      <c r="H909" s="258"/>
      <c r="I909" s="258"/>
      <c r="J909" s="2"/>
      <c r="K909" s="2"/>
      <c r="L909" s="2"/>
      <c r="M909" s="2"/>
      <c r="N909" s="2"/>
      <c r="O909" s="2"/>
      <c r="P909" s="2"/>
      <c r="Q909" s="2"/>
      <c r="R909" s="2"/>
      <c r="S909" s="2"/>
      <c r="T909" s="2"/>
      <c r="U909" s="2"/>
      <c r="V909" s="2"/>
      <c r="W909" s="2"/>
      <c r="X909" s="2"/>
      <c r="Y909" s="2"/>
      <c r="Z909" s="2"/>
    </row>
    <row r="910" spans="1:26" ht="12.75" customHeight="1" x14ac:dyDescent="0.2">
      <c r="A910" s="258"/>
      <c r="B910" s="258"/>
      <c r="C910" s="258"/>
      <c r="D910" s="259"/>
      <c r="E910" s="259"/>
      <c r="F910" s="258"/>
      <c r="G910" s="258"/>
      <c r="H910" s="258"/>
      <c r="I910" s="258"/>
      <c r="J910" s="2"/>
      <c r="K910" s="2"/>
      <c r="L910" s="2"/>
      <c r="M910" s="2"/>
      <c r="N910" s="2"/>
      <c r="O910" s="2"/>
      <c r="P910" s="2"/>
      <c r="Q910" s="2"/>
      <c r="R910" s="2"/>
      <c r="S910" s="2"/>
      <c r="T910" s="2"/>
      <c r="U910" s="2"/>
      <c r="V910" s="2"/>
      <c r="W910" s="2"/>
      <c r="X910" s="2"/>
      <c r="Y910" s="2"/>
      <c r="Z910" s="2"/>
    </row>
    <row r="911" spans="1:26" ht="12.75" customHeight="1" x14ac:dyDescent="0.2">
      <c r="A911" s="258"/>
      <c r="B911" s="258"/>
      <c r="C911" s="258"/>
      <c r="D911" s="259"/>
      <c r="E911" s="259"/>
      <c r="F911" s="258"/>
      <c r="G911" s="258"/>
      <c r="H911" s="258"/>
      <c r="I911" s="258"/>
      <c r="J911" s="2"/>
      <c r="K911" s="2"/>
      <c r="L911" s="2"/>
      <c r="M911" s="2"/>
      <c r="N911" s="2"/>
      <c r="O911" s="2"/>
      <c r="P911" s="2"/>
      <c r="Q911" s="2"/>
      <c r="R911" s="2"/>
      <c r="S911" s="2"/>
      <c r="T911" s="2"/>
      <c r="U911" s="2"/>
      <c r="V911" s="2"/>
      <c r="W911" s="2"/>
      <c r="X911" s="2"/>
      <c r="Y911" s="2"/>
      <c r="Z911" s="2"/>
    </row>
    <row r="912" spans="1:26" ht="12.75" customHeight="1" x14ac:dyDescent="0.2">
      <c r="A912" s="258"/>
      <c r="B912" s="258"/>
      <c r="C912" s="258"/>
      <c r="D912" s="259"/>
      <c r="E912" s="259"/>
      <c r="F912" s="258"/>
      <c r="G912" s="258"/>
      <c r="H912" s="258"/>
      <c r="I912" s="258"/>
      <c r="J912" s="2"/>
      <c r="K912" s="2"/>
      <c r="L912" s="2"/>
      <c r="M912" s="2"/>
      <c r="N912" s="2"/>
      <c r="O912" s="2"/>
      <c r="P912" s="2"/>
      <c r="Q912" s="2"/>
      <c r="R912" s="2"/>
      <c r="S912" s="2"/>
      <c r="T912" s="2"/>
      <c r="U912" s="2"/>
      <c r="V912" s="2"/>
      <c r="W912" s="2"/>
      <c r="X912" s="2"/>
      <c r="Y912" s="2"/>
      <c r="Z912" s="2"/>
    </row>
    <row r="913" spans="1:26" ht="12.75" customHeight="1" x14ac:dyDescent="0.2">
      <c r="A913" s="258"/>
      <c r="B913" s="258"/>
      <c r="C913" s="258"/>
      <c r="D913" s="259"/>
      <c r="E913" s="259"/>
      <c r="F913" s="258"/>
      <c r="G913" s="258"/>
      <c r="H913" s="258"/>
      <c r="I913" s="258"/>
      <c r="J913" s="2"/>
      <c r="K913" s="2"/>
      <c r="L913" s="2"/>
      <c r="M913" s="2"/>
      <c r="N913" s="2"/>
      <c r="O913" s="2"/>
      <c r="P913" s="2"/>
      <c r="Q913" s="2"/>
      <c r="R913" s="2"/>
      <c r="S913" s="2"/>
      <c r="T913" s="2"/>
      <c r="U913" s="2"/>
      <c r="V913" s="2"/>
      <c r="W913" s="2"/>
      <c r="X913" s="2"/>
      <c r="Y913" s="2"/>
      <c r="Z913" s="2"/>
    </row>
    <row r="914" spans="1:26" ht="12.75" customHeight="1" x14ac:dyDescent="0.2">
      <c r="A914" s="258"/>
      <c r="B914" s="258"/>
      <c r="C914" s="258"/>
      <c r="D914" s="259"/>
      <c r="E914" s="259"/>
      <c r="F914" s="258"/>
      <c r="G914" s="258"/>
      <c r="H914" s="258"/>
      <c r="I914" s="258"/>
      <c r="J914" s="2"/>
      <c r="K914" s="2"/>
      <c r="L914" s="2"/>
      <c r="M914" s="2"/>
      <c r="N914" s="2"/>
      <c r="O914" s="2"/>
      <c r="P914" s="2"/>
      <c r="Q914" s="2"/>
      <c r="R914" s="2"/>
      <c r="S914" s="2"/>
      <c r="T914" s="2"/>
      <c r="U914" s="2"/>
      <c r="V914" s="2"/>
      <c r="W914" s="2"/>
      <c r="X914" s="2"/>
      <c r="Y914" s="2"/>
      <c r="Z914" s="2"/>
    </row>
    <row r="915" spans="1:26" ht="12.75" customHeight="1" x14ac:dyDescent="0.2">
      <c r="A915" s="258"/>
      <c r="B915" s="258"/>
      <c r="C915" s="258"/>
      <c r="D915" s="259"/>
      <c r="E915" s="259"/>
      <c r="F915" s="258"/>
      <c r="G915" s="258"/>
      <c r="H915" s="258"/>
      <c r="I915" s="258"/>
      <c r="J915" s="2"/>
      <c r="K915" s="2"/>
      <c r="L915" s="2"/>
      <c r="M915" s="2"/>
      <c r="N915" s="2"/>
      <c r="O915" s="2"/>
      <c r="P915" s="2"/>
      <c r="Q915" s="2"/>
      <c r="R915" s="2"/>
      <c r="S915" s="2"/>
      <c r="T915" s="2"/>
      <c r="U915" s="2"/>
      <c r="V915" s="2"/>
      <c r="W915" s="2"/>
      <c r="X915" s="2"/>
      <c r="Y915" s="2"/>
      <c r="Z915" s="2"/>
    </row>
    <row r="916" spans="1:26" ht="12.75" customHeight="1" x14ac:dyDescent="0.2">
      <c r="A916" s="258"/>
      <c r="B916" s="258"/>
      <c r="C916" s="258"/>
      <c r="D916" s="259"/>
      <c r="E916" s="259"/>
      <c r="F916" s="258"/>
      <c r="G916" s="258"/>
      <c r="H916" s="258"/>
      <c r="I916" s="258"/>
      <c r="J916" s="2"/>
      <c r="K916" s="2"/>
      <c r="L916" s="2"/>
      <c r="M916" s="2"/>
      <c r="N916" s="2"/>
      <c r="O916" s="2"/>
      <c r="P916" s="2"/>
      <c r="Q916" s="2"/>
      <c r="R916" s="2"/>
      <c r="S916" s="2"/>
      <c r="T916" s="2"/>
      <c r="U916" s="2"/>
      <c r="V916" s="2"/>
      <c r="W916" s="2"/>
      <c r="X916" s="2"/>
      <c r="Y916" s="2"/>
      <c r="Z916" s="2"/>
    </row>
    <row r="917" spans="1:26" ht="12.75" customHeight="1" x14ac:dyDescent="0.2">
      <c r="A917" s="258"/>
      <c r="B917" s="258"/>
      <c r="C917" s="258"/>
      <c r="D917" s="259"/>
      <c r="E917" s="259"/>
      <c r="F917" s="258"/>
      <c r="G917" s="258"/>
      <c r="H917" s="258"/>
      <c r="I917" s="258"/>
      <c r="J917" s="2"/>
      <c r="K917" s="2"/>
      <c r="L917" s="2"/>
      <c r="M917" s="2"/>
      <c r="N917" s="2"/>
      <c r="O917" s="2"/>
      <c r="P917" s="2"/>
      <c r="Q917" s="2"/>
      <c r="R917" s="2"/>
      <c r="S917" s="2"/>
      <c r="T917" s="2"/>
      <c r="U917" s="2"/>
      <c r="V917" s="2"/>
      <c r="W917" s="2"/>
      <c r="X917" s="2"/>
      <c r="Y917" s="2"/>
      <c r="Z917" s="2"/>
    </row>
    <row r="918" spans="1:26" ht="12.75" customHeight="1" x14ac:dyDescent="0.2">
      <c r="A918" s="258"/>
      <c r="B918" s="258"/>
      <c r="C918" s="258"/>
      <c r="D918" s="259"/>
      <c r="E918" s="259"/>
      <c r="F918" s="258"/>
      <c r="G918" s="258"/>
      <c r="H918" s="258"/>
      <c r="I918" s="258"/>
      <c r="J918" s="2"/>
      <c r="K918" s="2"/>
      <c r="L918" s="2"/>
      <c r="M918" s="2"/>
      <c r="N918" s="2"/>
      <c r="O918" s="2"/>
      <c r="P918" s="2"/>
      <c r="Q918" s="2"/>
      <c r="R918" s="2"/>
      <c r="S918" s="2"/>
      <c r="T918" s="2"/>
      <c r="U918" s="2"/>
      <c r="V918" s="2"/>
      <c r="W918" s="2"/>
      <c r="X918" s="2"/>
      <c r="Y918" s="2"/>
      <c r="Z918" s="2"/>
    </row>
    <row r="919" spans="1:26" ht="12.75" customHeight="1" x14ac:dyDescent="0.2">
      <c r="A919" s="258"/>
      <c r="B919" s="258"/>
      <c r="C919" s="258"/>
      <c r="D919" s="259"/>
      <c r="E919" s="259"/>
      <c r="F919" s="258"/>
      <c r="G919" s="258"/>
      <c r="H919" s="258"/>
      <c r="I919" s="258"/>
      <c r="J919" s="2"/>
      <c r="K919" s="2"/>
      <c r="L919" s="2"/>
      <c r="M919" s="2"/>
      <c r="N919" s="2"/>
      <c r="O919" s="2"/>
      <c r="P919" s="2"/>
      <c r="Q919" s="2"/>
      <c r="R919" s="2"/>
      <c r="S919" s="2"/>
      <c r="T919" s="2"/>
      <c r="U919" s="2"/>
      <c r="V919" s="2"/>
      <c r="W919" s="2"/>
      <c r="X919" s="2"/>
      <c r="Y919" s="2"/>
      <c r="Z919" s="2"/>
    </row>
    <row r="920" spans="1:26" ht="12.75" customHeight="1" x14ac:dyDescent="0.2">
      <c r="A920" s="258"/>
      <c r="B920" s="258"/>
      <c r="C920" s="258"/>
      <c r="D920" s="259"/>
      <c r="E920" s="259"/>
      <c r="F920" s="258"/>
      <c r="G920" s="258"/>
      <c r="H920" s="258"/>
      <c r="I920" s="258"/>
      <c r="J920" s="2"/>
      <c r="K920" s="2"/>
      <c r="L920" s="2"/>
      <c r="M920" s="2"/>
      <c r="N920" s="2"/>
      <c r="O920" s="2"/>
      <c r="P920" s="2"/>
      <c r="Q920" s="2"/>
      <c r="R920" s="2"/>
      <c r="S920" s="2"/>
      <c r="T920" s="2"/>
      <c r="U920" s="2"/>
      <c r="V920" s="2"/>
      <c r="W920" s="2"/>
      <c r="X920" s="2"/>
      <c r="Y920" s="2"/>
      <c r="Z920" s="2"/>
    </row>
    <row r="921" spans="1:26" ht="12.75" customHeight="1" x14ac:dyDescent="0.2">
      <c r="A921" s="258"/>
      <c r="B921" s="258"/>
      <c r="C921" s="258"/>
      <c r="D921" s="259"/>
      <c r="E921" s="259"/>
      <c r="F921" s="258"/>
      <c r="G921" s="258"/>
      <c r="H921" s="258"/>
      <c r="I921" s="258"/>
      <c r="J921" s="2"/>
      <c r="K921" s="2"/>
      <c r="L921" s="2"/>
      <c r="M921" s="2"/>
      <c r="N921" s="2"/>
      <c r="O921" s="2"/>
      <c r="P921" s="2"/>
      <c r="Q921" s="2"/>
      <c r="R921" s="2"/>
      <c r="S921" s="2"/>
      <c r="T921" s="2"/>
      <c r="U921" s="2"/>
      <c r="V921" s="2"/>
      <c r="W921" s="2"/>
      <c r="X921" s="2"/>
      <c r="Y921" s="2"/>
      <c r="Z921" s="2"/>
    </row>
    <row r="922" spans="1:26" ht="12.75" customHeight="1" x14ac:dyDescent="0.2">
      <c r="A922" s="258"/>
      <c r="B922" s="258"/>
      <c r="C922" s="258"/>
      <c r="D922" s="259"/>
      <c r="E922" s="259"/>
      <c r="F922" s="258"/>
      <c r="G922" s="258"/>
      <c r="H922" s="258"/>
      <c r="I922" s="258"/>
      <c r="J922" s="2"/>
      <c r="K922" s="2"/>
      <c r="L922" s="2"/>
      <c r="M922" s="2"/>
      <c r="N922" s="2"/>
      <c r="O922" s="2"/>
      <c r="P922" s="2"/>
      <c r="Q922" s="2"/>
      <c r="R922" s="2"/>
      <c r="S922" s="2"/>
      <c r="T922" s="2"/>
      <c r="U922" s="2"/>
      <c r="V922" s="2"/>
      <c r="W922" s="2"/>
      <c r="X922" s="2"/>
      <c r="Y922" s="2"/>
      <c r="Z922" s="2"/>
    </row>
    <row r="923" spans="1:26" ht="12.75" customHeight="1" x14ac:dyDescent="0.2">
      <c r="A923" s="258"/>
      <c r="B923" s="258"/>
      <c r="C923" s="258"/>
      <c r="D923" s="259"/>
      <c r="E923" s="259"/>
      <c r="F923" s="258"/>
      <c r="G923" s="258"/>
      <c r="H923" s="258"/>
      <c r="I923" s="258"/>
      <c r="J923" s="2"/>
      <c r="K923" s="2"/>
      <c r="L923" s="2"/>
      <c r="M923" s="2"/>
      <c r="N923" s="2"/>
      <c r="O923" s="2"/>
      <c r="P923" s="2"/>
      <c r="Q923" s="2"/>
      <c r="R923" s="2"/>
      <c r="S923" s="2"/>
      <c r="T923" s="2"/>
      <c r="U923" s="2"/>
      <c r="V923" s="2"/>
      <c r="W923" s="2"/>
      <c r="X923" s="2"/>
      <c r="Y923" s="2"/>
      <c r="Z923" s="2"/>
    </row>
    <row r="924" spans="1:26" ht="12.75" customHeight="1" x14ac:dyDescent="0.2">
      <c r="A924" s="258"/>
      <c r="B924" s="258"/>
      <c r="C924" s="258"/>
      <c r="D924" s="259"/>
      <c r="E924" s="259"/>
      <c r="F924" s="258"/>
      <c r="G924" s="258"/>
      <c r="H924" s="258"/>
      <c r="I924" s="258"/>
      <c r="J924" s="2"/>
      <c r="K924" s="2"/>
      <c r="L924" s="2"/>
      <c r="M924" s="2"/>
      <c r="N924" s="2"/>
      <c r="O924" s="2"/>
      <c r="P924" s="2"/>
      <c r="Q924" s="2"/>
      <c r="R924" s="2"/>
      <c r="S924" s="2"/>
      <c r="T924" s="2"/>
      <c r="U924" s="2"/>
      <c r="V924" s="2"/>
      <c r="W924" s="2"/>
      <c r="X924" s="2"/>
      <c r="Y924" s="2"/>
      <c r="Z924" s="2"/>
    </row>
    <row r="925" spans="1:26" ht="12.75" customHeight="1" x14ac:dyDescent="0.2">
      <c r="A925" s="258"/>
      <c r="B925" s="258"/>
      <c r="C925" s="258"/>
      <c r="D925" s="259"/>
      <c r="E925" s="259"/>
      <c r="F925" s="258"/>
      <c r="G925" s="258"/>
      <c r="H925" s="258"/>
      <c r="I925" s="258"/>
      <c r="J925" s="2"/>
      <c r="K925" s="2"/>
      <c r="L925" s="2"/>
      <c r="M925" s="2"/>
      <c r="N925" s="2"/>
      <c r="O925" s="2"/>
      <c r="P925" s="2"/>
      <c r="Q925" s="2"/>
      <c r="R925" s="2"/>
      <c r="S925" s="2"/>
      <c r="T925" s="2"/>
      <c r="U925" s="2"/>
      <c r="V925" s="2"/>
      <c r="W925" s="2"/>
      <c r="X925" s="2"/>
      <c r="Y925" s="2"/>
      <c r="Z925" s="2"/>
    </row>
    <row r="926" spans="1:26" ht="12.75" customHeight="1" x14ac:dyDescent="0.2">
      <c r="A926" s="258"/>
      <c r="B926" s="258"/>
      <c r="C926" s="258"/>
      <c r="D926" s="259"/>
      <c r="E926" s="259"/>
      <c r="F926" s="258"/>
      <c r="G926" s="258"/>
      <c r="H926" s="258"/>
      <c r="I926" s="258"/>
      <c r="J926" s="2"/>
      <c r="K926" s="2"/>
      <c r="L926" s="2"/>
      <c r="M926" s="2"/>
      <c r="N926" s="2"/>
      <c r="O926" s="2"/>
      <c r="P926" s="2"/>
      <c r="Q926" s="2"/>
      <c r="R926" s="2"/>
      <c r="S926" s="2"/>
      <c r="T926" s="2"/>
      <c r="U926" s="2"/>
      <c r="V926" s="2"/>
      <c r="W926" s="2"/>
      <c r="X926" s="2"/>
      <c r="Y926" s="2"/>
      <c r="Z926" s="2"/>
    </row>
    <row r="927" spans="1:26" ht="12.75" customHeight="1" x14ac:dyDescent="0.2">
      <c r="A927" s="258"/>
      <c r="B927" s="258"/>
      <c r="C927" s="258"/>
      <c r="D927" s="259"/>
      <c r="E927" s="259"/>
      <c r="F927" s="258"/>
      <c r="G927" s="258"/>
      <c r="H927" s="258"/>
      <c r="I927" s="258"/>
      <c r="J927" s="2"/>
      <c r="K927" s="2"/>
      <c r="L927" s="2"/>
      <c r="M927" s="2"/>
      <c r="N927" s="2"/>
      <c r="O927" s="2"/>
      <c r="P927" s="2"/>
      <c r="Q927" s="2"/>
      <c r="R927" s="2"/>
      <c r="S927" s="2"/>
      <c r="T927" s="2"/>
      <c r="U927" s="2"/>
      <c r="V927" s="2"/>
      <c r="W927" s="2"/>
      <c r="X927" s="2"/>
      <c r="Y927" s="2"/>
      <c r="Z927" s="2"/>
    </row>
    <row r="928" spans="1:26" ht="12.75" customHeight="1" x14ac:dyDescent="0.2">
      <c r="A928" s="258"/>
      <c r="B928" s="258"/>
      <c r="C928" s="258"/>
      <c r="D928" s="259"/>
      <c r="E928" s="259"/>
      <c r="F928" s="258"/>
      <c r="G928" s="258"/>
      <c r="H928" s="258"/>
      <c r="I928" s="258"/>
      <c r="J928" s="2"/>
      <c r="K928" s="2"/>
      <c r="L928" s="2"/>
      <c r="M928" s="2"/>
      <c r="N928" s="2"/>
      <c r="O928" s="2"/>
      <c r="P928" s="2"/>
      <c r="Q928" s="2"/>
      <c r="R928" s="2"/>
      <c r="S928" s="2"/>
      <c r="T928" s="2"/>
      <c r="U928" s="2"/>
      <c r="V928" s="2"/>
      <c r="W928" s="2"/>
      <c r="X928" s="2"/>
      <c r="Y928" s="2"/>
      <c r="Z928" s="2"/>
    </row>
    <row r="929" spans="1:26" ht="12.75" customHeight="1" x14ac:dyDescent="0.2">
      <c r="A929" s="258"/>
      <c r="B929" s="258"/>
      <c r="C929" s="258"/>
      <c r="D929" s="259"/>
      <c r="E929" s="259"/>
      <c r="F929" s="258"/>
      <c r="G929" s="258"/>
      <c r="H929" s="258"/>
      <c r="I929" s="258"/>
      <c r="J929" s="2"/>
      <c r="K929" s="2"/>
      <c r="L929" s="2"/>
      <c r="M929" s="2"/>
      <c r="N929" s="2"/>
      <c r="O929" s="2"/>
      <c r="P929" s="2"/>
      <c r="Q929" s="2"/>
      <c r="R929" s="2"/>
      <c r="S929" s="2"/>
      <c r="T929" s="2"/>
      <c r="U929" s="2"/>
      <c r="V929" s="2"/>
      <c r="W929" s="2"/>
      <c r="X929" s="2"/>
      <c r="Y929" s="2"/>
      <c r="Z929" s="2"/>
    </row>
    <row r="930" spans="1:26" ht="12.75" customHeight="1" x14ac:dyDescent="0.2">
      <c r="A930" s="258"/>
      <c r="B930" s="258"/>
      <c r="C930" s="258"/>
      <c r="D930" s="259"/>
      <c r="E930" s="259"/>
      <c r="F930" s="258"/>
      <c r="G930" s="258"/>
      <c r="H930" s="258"/>
      <c r="I930" s="258"/>
      <c r="J930" s="2"/>
      <c r="K930" s="2"/>
      <c r="L930" s="2"/>
      <c r="M930" s="2"/>
      <c r="N930" s="2"/>
      <c r="O930" s="2"/>
      <c r="P930" s="2"/>
      <c r="Q930" s="2"/>
      <c r="R930" s="2"/>
      <c r="S930" s="2"/>
      <c r="T930" s="2"/>
      <c r="U930" s="2"/>
      <c r="V930" s="2"/>
      <c r="W930" s="2"/>
      <c r="X930" s="2"/>
      <c r="Y930" s="2"/>
      <c r="Z930" s="2"/>
    </row>
    <row r="931" spans="1:26" ht="12.75" customHeight="1" x14ac:dyDescent="0.2">
      <c r="A931" s="258"/>
      <c r="B931" s="258"/>
      <c r="C931" s="258"/>
      <c r="D931" s="259"/>
      <c r="E931" s="259"/>
      <c r="F931" s="258"/>
      <c r="G931" s="258"/>
      <c r="H931" s="258"/>
      <c r="I931" s="258"/>
      <c r="J931" s="2"/>
      <c r="K931" s="2"/>
      <c r="L931" s="2"/>
      <c r="M931" s="2"/>
      <c r="N931" s="2"/>
      <c r="O931" s="2"/>
      <c r="P931" s="2"/>
      <c r="Q931" s="2"/>
      <c r="R931" s="2"/>
      <c r="S931" s="2"/>
      <c r="T931" s="2"/>
      <c r="U931" s="2"/>
      <c r="V931" s="2"/>
      <c r="W931" s="2"/>
      <c r="X931" s="2"/>
      <c r="Y931" s="2"/>
      <c r="Z931" s="2"/>
    </row>
    <row r="932" spans="1:26" ht="12.75" customHeight="1" x14ac:dyDescent="0.2">
      <c r="A932" s="258"/>
      <c r="B932" s="258"/>
      <c r="C932" s="258"/>
      <c r="D932" s="259"/>
      <c r="E932" s="259"/>
      <c r="F932" s="258"/>
      <c r="G932" s="258"/>
      <c r="H932" s="258"/>
      <c r="I932" s="258"/>
      <c r="J932" s="2"/>
      <c r="K932" s="2"/>
      <c r="L932" s="2"/>
      <c r="M932" s="2"/>
      <c r="N932" s="2"/>
      <c r="O932" s="2"/>
      <c r="P932" s="2"/>
      <c r="Q932" s="2"/>
      <c r="R932" s="2"/>
      <c r="S932" s="2"/>
      <c r="T932" s="2"/>
      <c r="U932" s="2"/>
      <c r="V932" s="2"/>
      <c r="W932" s="2"/>
      <c r="X932" s="2"/>
      <c r="Y932" s="2"/>
      <c r="Z932" s="2"/>
    </row>
    <row r="933" spans="1:26" ht="12.75" customHeight="1" x14ac:dyDescent="0.2">
      <c r="A933" s="258"/>
      <c r="B933" s="258"/>
      <c r="C933" s="258"/>
      <c r="D933" s="259"/>
      <c r="E933" s="259"/>
      <c r="F933" s="258"/>
      <c r="G933" s="258"/>
      <c r="H933" s="258"/>
      <c r="I933" s="258"/>
      <c r="J933" s="2"/>
      <c r="K933" s="2"/>
      <c r="L933" s="2"/>
      <c r="M933" s="2"/>
      <c r="N933" s="2"/>
      <c r="O933" s="2"/>
      <c r="P933" s="2"/>
      <c r="Q933" s="2"/>
      <c r="R933" s="2"/>
      <c r="S933" s="2"/>
      <c r="T933" s="2"/>
      <c r="U933" s="2"/>
      <c r="V933" s="2"/>
      <c r="W933" s="2"/>
      <c r="X933" s="2"/>
      <c r="Y933" s="2"/>
      <c r="Z933" s="2"/>
    </row>
    <row r="934" spans="1:26" ht="12.75" customHeight="1" x14ac:dyDescent="0.2">
      <c r="A934" s="258"/>
      <c r="B934" s="258"/>
      <c r="C934" s="258"/>
      <c r="D934" s="259"/>
      <c r="E934" s="259"/>
      <c r="F934" s="258"/>
      <c r="G934" s="258"/>
      <c r="H934" s="258"/>
      <c r="I934" s="258"/>
      <c r="J934" s="2"/>
      <c r="K934" s="2"/>
      <c r="L934" s="2"/>
      <c r="M934" s="2"/>
      <c r="N934" s="2"/>
      <c r="O934" s="2"/>
      <c r="P934" s="2"/>
      <c r="Q934" s="2"/>
      <c r="R934" s="2"/>
      <c r="S934" s="2"/>
      <c r="T934" s="2"/>
      <c r="U934" s="2"/>
      <c r="V934" s="2"/>
      <c r="W934" s="2"/>
      <c r="X934" s="2"/>
      <c r="Y934" s="2"/>
      <c r="Z934" s="2"/>
    </row>
    <row r="935" spans="1:26" ht="12.75" customHeight="1" x14ac:dyDescent="0.2">
      <c r="A935" s="258"/>
      <c r="B935" s="258"/>
      <c r="C935" s="258"/>
      <c r="D935" s="259"/>
      <c r="E935" s="259"/>
      <c r="F935" s="258"/>
      <c r="G935" s="258"/>
      <c r="H935" s="258"/>
      <c r="I935" s="258"/>
      <c r="J935" s="2"/>
      <c r="K935" s="2"/>
      <c r="L935" s="2"/>
      <c r="M935" s="2"/>
      <c r="N935" s="2"/>
      <c r="O935" s="2"/>
      <c r="P935" s="2"/>
      <c r="Q935" s="2"/>
      <c r="R935" s="2"/>
      <c r="S935" s="2"/>
      <c r="T935" s="2"/>
      <c r="U935" s="2"/>
      <c r="V935" s="2"/>
      <c r="W935" s="2"/>
      <c r="X935" s="2"/>
      <c r="Y935" s="2"/>
      <c r="Z935" s="2"/>
    </row>
    <row r="936" spans="1:26" ht="12.75" customHeight="1" x14ac:dyDescent="0.2">
      <c r="A936" s="258"/>
      <c r="B936" s="258"/>
      <c r="C936" s="258"/>
      <c r="D936" s="259"/>
      <c r="E936" s="259"/>
      <c r="F936" s="258"/>
      <c r="G936" s="258"/>
      <c r="H936" s="258"/>
      <c r="I936" s="258"/>
      <c r="J936" s="2"/>
      <c r="K936" s="2"/>
      <c r="L936" s="2"/>
      <c r="M936" s="2"/>
      <c r="N936" s="2"/>
      <c r="O936" s="2"/>
      <c r="P936" s="2"/>
      <c r="Q936" s="2"/>
      <c r="R936" s="2"/>
      <c r="S936" s="2"/>
      <c r="T936" s="2"/>
      <c r="U936" s="2"/>
      <c r="V936" s="2"/>
      <c r="W936" s="2"/>
      <c r="X936" s="2"/>
      <c r="Y936" s="2"/>
      <c r="Z936" s="2"/>
    </row>
    <row r="937" spans="1:26" ht="12.75" customHeight="1" x14ac:dyDescent="0.2">
      <c r="A937" s="258"/>
      <c r="B937" s="258"/>
      <c r="C937" s="258"/>
      <c r="D937" s="259"/>
      <c r="E937" s="259"/>
      <c r="F937" s="258"/>
      <c r="G937" s="258"/>
      <c r="H937" s="258"/>
      <c r="I937" s="258"/>
      <c r="J937" s="2"/>
      <c r="K937" s="2"/>
      <c r="L937" s="2"/>
      <c r="M937" s="2"/>
      <c r="N937" s="2"/>
      <c r="O937" s="2"/>
      <c r="P937" s="2"/>
      <c r="Q937" s="2"/>
      <c r="R937" s="2"/>
      <c r="S937" s="2"/>
      <c r="T937" s="2"/>
      <c r="U937" s="2"/>
      <c r="V937" s="2"/>
      <c r="W937" s="2"/>
      <c r="X937" s="2"/>
      <c r="Y937" s="2"/>
      <c r="Z937" s="2"/>
    </row>
    <row r="938" spans="1:26" ht="12.75" customHeight="1" x14ac:dyDescent="0.2">
      <c r="A938" s="258"/>
      <c r="B938" s="258"/>
      <c r="C938" s="258"/>
      <c r="D938" s="259"/>
      <c r="E938" s="259"/>
      <c r="F938" s="258"/>
      <c r="G938" s="258"/>
      <c r="H938" s="258"/>
      <c r="I938" s="258"/>
      <c r="J938" s="2"/>
      <c r="K938" s="2"/>
      <c r="L938" s="2"/>
      <c r="M938" s="2"/>
      <c r="N938" s="2"/>
      <c r="O938" s="2"/>
      <c r="P938" s="2"/>
      <c r="Q938" s="2"/>
      <c r="R938" s="2"/>
      <c r="S938" s="2"/>
      <c r="T938" s="2"/>
      <c r="U938" s="2"/>
      <c r="V938" s="2"/>
      <c r="W938" s="2"/>
      <c r="X938" s="2"/>
      <c r="Y938" s="2"/>
      <c r="Z938" s="2"/>
    </row>
    <row r="939" spans="1:26" ht="12.75" customHeight="1" x14ac:dyDescent="0.2">
      <c r="A939" s="258"/>
      <c r="B939" s="258"/>
      <c r="C939" s="258"/>
      <c r="D939" s="259"/>
      <c r="E939" s="259"/>
      <c r="F939" s="258"/>
      <c r="G939" s="258"/>
      <c r="H939" s="258"/>
      <c r="I939" s="258"/>
      <c r="J939" s="2"/>
      <c r="K939" s="2"/>
      <c r="L939" s="2"/>
      <c r="M939" s="2"/>
      <c r="N939" s="2"/>
      <c r="O939" s="2"/>
      <c r="P939" s="2"/>
      <c r="Q939" s="2"/>
      <c r="R939" s="2"/>
      <c r="S939" s="2"/>
      <c r="T939" s="2"/>
      <c r="U939" s="2"/>
      <c r="V939" s="2"/>
      <c r="W939" s="2"/>
      <c r="X939" s="2"/>
      <c r="Y939" s="2"/>
      <c r="Z939" s="2"/>
    </row>
    <row r="940" spans="1:26" ht="12.75" customHeight="1" x14ac:dyDescent="0.2">
      <c r="A940" s="258"/>
      <c r="B940" s="258"/>
      <c r="C940" s="258"/>
      <c r="D940" s="259"/>
      <c r="E940" s="259"/>
      <c r="F940" s="258"/>
      <c r="G940" s="258"/>
      <c r="H940" s="258"/>
      <c r="I940" s="258"/>
      <c r="J940" s="2"/>
      <c r="K940" s="2"/>
      <c r="L940" s="2"/>
      <c r="M940" s="2"/>
      <c r="N940" s="2"/>
      <c r="O940" s="2"/>
      <c r="P940" s="2"/>
      <c r="Q940" s="2"/>
      <c r="R940" s="2"/>
      <c r="S940" s="2"/>
      <c r="T940" s="2"/>
      <c r="U940" s="2"/>
      <c r="V940" s="2"/>
      <c r="W940" s="2"/>
      <c r="X940" s="2"/>
      <c r="Y940" s="2"/>
      <c r="Z940" s="2"/>
    </row>
    <row r="941" spans="1:26" ht="12.75" customHeight="1" x14ac:dyDescent="0.2">
      <c r="A941" s="258"/>
      <c r="B941" s="258"/>
      <c r="C941" s="258"/>
      <c r="D941" s="259"/>
      <c r="E941" s="259"/>
      <c r="F941" s="258"/>
      <c r="G941" s="258"/>
      <c r="H941" s="258"/>
      <c r="I941" s="258"/>
      <c r="J941" s="2"/>
      <c r="K941" s="2"/>
      <c r="L941" s="2"/>
      <c r="M941" s="2"/>
      <c r="N941" s="2"/>
      <c r="O941" s="2"/>
      <c r="P941" s="2"/>
      <c r="Q941" s="2"/>
      <c r="R941" s="2"/>
      <c r="S941" s="2"/>
      <c r="T941" s="2"/>
      <c r="U941" s="2"/>
      <c r="V941" s="2"/>
      <c r="W941" s="2"/>
      <c r="X941" s="2"/>
      <c r="Y941" s="2"/>
      <c r="Z941" s="2"/>
    </row>
    <row r="942" spans="1:26" ht="12.75" customHeight="1" x14ac:dyDescent="0.2">
      <c r="A942" s="258"/>
      <c r="B942" s="258"/>
      <c r="C942" s="258"/>
      <c r="D942" s="259"/>
      <c r="E942" s="259"/>
      <c r="F942" s="258"/>
      <c r="G942" s="258"/>
      <c r="H942" s="258"/>
      <c r="I942" s="258"/>
      <c r="J942" s="2"/>
      <c r="K942" s="2"/>
      <c r="L942" s="2"/>
      <c r="M942" s="2"/>
      <c r="N942" s="2"/>
      <c r="O942" s="2"/>
      <c r="P942" s="2"/>
      <c r="Q942" s="2"/>
      <c r="R942" s="2"/>
      <c r="S942" s="2"/>
      <c r="T942" s="2"/>
      <c r="U942" s="2"/>
      <c r="V942" s="2"/>
      <c r="W942" s="2"/>
      <c r="X942" s="2"/>
      <c r="Y942" s="2"/>
      <c r="Z942" s="2"/>
    </row>
    <row r="943" spans="1:26" ht="12.75" customHeight="1" x14ac:dyDescent="0.2">
      <c r="A943" s="258"/>
      <c r="B943" s="258"/>
      <c r="C943" s="258"/>
      <c r="D943" s="259"/>
      <c r="E943" s="259"/>
      <c r="F943" s="258"/>
      <c r="G943" s="258"/>
      <c r="H943" s="258"/>
      <c r="I943" s="258"/>
      <c r="J943" s="2"/>
      <c r="K943" s="2"/>
      <c r="L943" s="2"/>
      <c r="M943" s="2"/>
      <c r="N943" s="2"/>
      <c r="O943" s="2"/>
      <c r="P943" s="2"/>
      <c r="Q943" s="2"/>
      <c r="R943" s="2"/>
      <c r="S943" s="2"/>
      <c r="T943" s="2"/>
      <c r="U943" s="2"/>
      <c r="V943" s="2"/>
      <c r="W943" s="2"/>
      <c r="X943" s="2"/>
      <c r="Y943" s="2"/>
      <c r="Z943" s="2"/>
    </row>
    <row r="944" spans="1:26" ht="12.75" customHeight="1" x14ac:dyDescent="0.2">
      <c r="A944" s="258"/>
      <c r="B944" s="258"/>
      <c r="C944" s="258"/>
      <c r="D944" s="259"/>
      <c r="E944" s="259"/>
      <c r="F944" s="258"/>
      <c r="G944" s="258"/>
      <c r="H944" s="258"/>
      <c r="I944" s="258"/>
      <c r="J944" s="2"/>
      <c r="K944" s="2"/>
      <c r="L944" s="2"/>
      <c r="M944" s="2"/>
      <c r="N944" s="2"/>
      <c r="O944" s="2"/>
      <c r="P944" s="2"/>
      <c r="Q944" s="2"/>
      <c r="R944" s="2"/>
      <c r="S944" s="2"/>
      <c r="T944" s="2"/>
      <c r="U944" s="2"/>
      <c r="V944" s="2"/>
      <c r="W944" s="2"/>
      <c r="X944" s="2"/>
      <c r="Y944" s="2"/>
      <c r="Z944" s="2"/>
    </row>
    <row r="945" spans="1:26" ht="12.75" customHeight="1" x14ac:dyDescent="0.2">
      <c r="A945" s="258"/>
      <c r="B945" s="258"/>
      <c r="C945" s="258"/>
      <c r="D945" s="259"/>
      <c r="E945" s="259"/>
      <c r="F945" s="258"/>
      <c r="G945" s="258"/>
      <c r="H945" s="258"/>
      <c r="I945" s="258"/>
      <c r="J945" s="2"/>
      <c r="K945" s="2"/>
      <c r="L945" s="2"/>
      <c r="M945" s="2"/>
      <c r="N945" s="2"/>
      <c r="O945" s="2"/>
      <c r="P945" s="2"/>
      <c r="Q945" s="2"/>
      <c r="R945" s="2"/>
      <c r="S945" s="2"/>
      <c r="T945" s="2"/>
      <c r="U945" s="2"/>
      <c r="V945" s="2"/>
      <c r="W945" s="2"/>
      <c r="X945" s="2"/>
      <c r="Y945" s="2"/>
      <c r="Z945" s="2"/>
    </row>
    <row r="946" spans="1:26" ht="12.75" customHeight="1" x14ac:dyDescent="0.2">
      <c r="A946" s="258"/>
      <c r="B946" s="258"/>
      <c r="C946" s="258"/>
      <c r="D946" s="259"/>
      <c r="E946" s="259"/>
      <c r="F946" s="258"/>
      <c r="G946" s="258"/>
      <c r="H946" s="258"/>
      <c r="I946" s="258"/>
      <c r="J946" s="2"/>
      <c r="K946" s="2"/>
      <c r="L946" s="2"/>
      <c r="M946" s="2"/>
      <c r="N946" s="2"/>
      <c r="O946" s="2"/>
      <c r="P946" s="2"/>
      <c r="Q946" s="2"/>
      <c r="R946" s="2"/>
      <c r="S946" s="2"/>
      <c r="T946" s="2"/>
      <c r="U946" s="2"/>
      <c r="V946" s="2"/>
      <c r="W946" s="2"/>
      <c r="X946" s="2"/>
      <c r="Y946" s="2"/>
      <c r="Z946" s="2"/>
    </row>
    <row r="947" spans="1:26" ht="12.75" customHeight="1" x14ac:dyDescent="0.2">
      <c r="A947" s="258"/>
      <c r="B947" s="258"/>
      <c r="C947" s="258"/>
      <c r="D947" s="259"/>
      <c r="E947" s="259"/>
      <c r="F947" s="258"/>
      <c r="G947" s="258"/>
      <c r="H947" s="258"/>
      <c r="I947" s="258"/>
      <c r="J947" s="2"/>
      <c r="K947" s="2"/>
      <c r="L947" s="2"/>
      <c r="M947" s="2"/>
      <c r="N947" s="2"/>
      <c r="O947" s="2"/>
      <c r="P947" s="2"/>
      <c r="Q947" s="2"/>
      <c r="R947" s="2"/>
      <c r="S947" s="2"/>
      <c r="T947" s="2"/>
      <c r="U947" s="2"/>
      <c r="V947" s="2"/>
      <c r="W947" s="2"/>
      <c r="X947" s="2"/>
      <c r="Y947" s="2"/>
      <c r="Z947" s="2"/>
    </row>
    <row r="948" spans="1:26" ht="12.75" customHeight="1" x14ac:dyDescent="0.2">
      <c r="A948" s="258"/>
      <c r="B948" s="258"/>
      <c r="C948" s="258"/>
      <c r="D948" s="259"/>
      <c r="E948" s="259"/>
      <c r="F948" s="258"/>
      <c r="G948" s="258"/>
      <c r="H948" s="258"/>
      <c r="I948" s="258"/>
      <c r="J948" s="2"/>
      <c r="K948" s="2"/>
      <c r="L948" s="2"/>
      <c r="M948" s="2"/>
      <c r="N948" s="2"/>
      <c r="O948" s="2"/>
      <c r="P948" s="2"/>
      <c r="Q948" s="2"/>
      <c r="R948" s="2"/>
      <c r="S948" s="2"/>
      <c r="T948" s="2"/>
      <c r="U948" s="2"/>
      <c r="V948" s="2"/>
      <c r="W948" s="2"/>
      <c r="X948" s="2"/>
      <c r="Y948" s="2"/>
      <c r="Z948" s="2"/>
    </row>
    <row r="949" spans="1:26" ht="12.75" customHeight="1" x14ac:dyDescent="0.2">
      <c r="A949" s="258"/>
      <c r="B949" s="258"/>
      <c r="C949" s="258"/>
      <c r="D949" s="259"/>
      <c r="E949" s="259"/>
      <c r="F949" s="258"/>
      <c r="G949" s="258"/>
      <c r="H949" s="258"/>
      <c r="I949" s="258"/>
      <c r="J949" s="2"/>
      <c r="K949" s="2"/>
      <c r="L949" s="2"/>
      <c r="M949" s="2"/>
      <c r="N949" s="2"/>
      <c r="O949" s="2"/>
      <c r="P949" s="2"/>
      <c r="Q949" s="2"/>
      <c r="R949" s="2"/>
      <c r="S949" s="2"/>
      <c r="T949" s="2"/>
      <c r="U949" s="2"/>
      <c r="V949" s="2"/>
      <c r="W949" s="2"/>
      <c r="X949" s="2"/>
      <c r="Y949" s="2"/>
      <c r="Z949" s="2"/>
    </row>
    <row r="950" spans="1:26" ht="12.75" customHeight="1" x14ac:dyDescent="0.2">
      <c r="A950" s="258"/>
      <c r="B950" s="258"/>
      <c r="C950" s="258"/>
      <c r="D950" s="259"/>
      <c r="E950" s="259"/>
      <c r="F950" s="258"/>
      <c r="G950" s="258"/>
      <c r="H950" s="258"/>
      <c r="I950" s="258"/>
      <c r="J950" s="2"/>
      <c r="K950" s="2"/>
      <c r="L950" s="2"/>
      <c r="M950" s="2"/>
      <c r="N950" s="2"/>
      <c r="O950" s="2"/>
      <c r="P950" s="2"/>
      <c r="Q950" s="2"/>
      <c r="R950" s="2"/>
      <c r="S950" s="2"/>
      <c r="T950" s="2"/>
      <c r="U950" s="2"/>
      <c r="V950" s="2"/>
      <c r="W950" s="2"/>
      <c r="X950" s="2"/>
      <c r="Y950" s="2"/>
      <c r="Z950" s="2"/>
    </row>
    <row r="951" spans="1:26" ht="12.75" customHeight="1" x14ac:dyDescent="0.2">
      <c r="A951" s="258"/>
      <c r="B951" s="258"/>
      <c r="C951" s="258"/>
      <c r="D951" s="259"/>
      <c r="E951" s="259"/>
      <c r="F951" s="258"/>
      <c r="G951" s="258"/>
      <c r="H951" s="258"/>
      <c r="I951" s="258"/>
      <c r="J951" s="2"/>
      <c r="K951" s="2"/>
      <c r="L951" s="2"/>
      <c r="M951" s="2"/>
      <c r="N951" s="2"/>
      <c r="O951" s="2"/>
      <c r="P951" s="2"/>
      <c r="Q951" s="2"/>
      <c r="R951" s="2"/>
      <c r="S951" s="2"/>
      <c r="T951" s="2"/>
      <c r="U951" s="2"/>
      <c r="V951" s="2"/>
      <c r="W951" s="2"/>
      <c r="X951" s="2"/>
      <c r="Y951" s="2"/>
      <c r="Z951" s="2"/>
    </row>
    <row r="952" spans="1:26" ht="12.75" customHeight="1" x14ac:dyDescent="0.2">
      <c r="A952" s="258"/>
      <c r="B952" s="258"/>
      <c r="C952" s="258"/>
      <c r="D952" s="259"/>
      <c r="E952" s="259"/>
      <c r="F952" s="258"/>
      <c r="G952" s="258"/>
      <c r="H952" s="258"/>
      <c r="I952" s="258"/>
      <c r="J952" s="2"/>
      <c r="K952" s="2"/>
      <c r="L952" s="2"/>
      <c r="M952" s="2"/>
      <c r="N952" s="2"/>
      <c r="O952" s="2"/>
      <c r="P952" s="2"/>
      <c r="Q952" s="2"/>
      <c r="R952" s="2"/>
      <c r="S952" s="2"/>
      <c r="T952" s="2"/>
      <c r="U952" s="2"/>
      <c r="V952" s="2"/>
      <c r="W952" s="2"/>
      <c r="X952" s="2"/>
      <c r="Y952" s="2"/>
      <c r="Z952" s="2"/>
    </row>
    <row r="953" spans="1:26" ht="12.75" customHeight="1" x14ac:dyDescent="0.2">
      <c r="A953" s="258"/>
      <c r="B953" s="258"/>
      <c r="C953" s="258"/>
      <c r="D953" s="259"/>
      <c r="E953" s="259"/>
      <c r="F953" s="258"/>
      <c r="G953" s="258"/>
      <c r="H953" s="258"/>
      <c r="I953" s="258"/>
      <c r="J953" s="2"/>
      <c r="K953" s="2"/>
      <c r="L953" s="2"/>
      <c r="M953" s="2"/>
      <c r="N953" s="2"/>
      <c r="O953" s="2"/>
      <c r="P953" s="2"/>
      <c r="Q953" s="2"/>
      <c r="R953" s="2"/>
      <c r="S953" s="2"/>
      <c r="T953" s="2"/>
      <c r="U953" s="2"/>
      <c r="V953" s="2"/>
      <c r="W953" s="2"/>
      <c r="X953" s="2"/>
      <c r="Y953" s="2"/>
      <c r="Z953" s="2"/>
    </row>
    <row r="954" spans="1:26" ht="12.75" customHeight="1" x14ac:dyDescent="0.2">
      <c r="A954" s="258"/>
      <c r="B954" s="258"/>
      <c r="C954" s="258"/>
      <c r="D954" s="259"/>
      <c r="E954" s="259"/>
      <c r="F954" s="258"/>
      <c r="G954" s="258"/>
      <c r="H954" s="258"/>
      <c r="I954" s="258"/>
      <c r="J954" s="2"/>
      <c r="K954" s="2"/>
      <c r="L954" s="2"/>
      <c r="M954" s="2"/>
      <c r="N954" s="2"/>
      <c r="O954" s="2"/>
      <c r="P954" s="2"/>
      <c r="Q954" s="2"/>
      <c r="R954" s="2"/>
      <c r="S954" s="2"/>
      <c r="T954" s="2"/>
      <c r="U954" s="2"/>
      <c r="V954" s="2"/>
      <c r="W954" s="2"/>
      <c r="X954" s="2"/>
      <c r="Y954" s="2"/>
      <c r="Z954" s="2"/>
    </row>
    <row r="955" spans="1:26" ht="12.75" customHeight="1" x14ac:dyDescent="0.2">
      <c r="A955" s="258"/>
      <c r="B955" s="258"/>
      <c r="C955" s="258"/>
      <c r="D955" s="259"/>
      <c r="E955" s="259"/>
      <c r="F955" s="258"/>
      <c r="G955" s="258"/>
      <c r="H955" s="258"/>
      <c r="I955" s="258"/>
      <c r="J955" s="2"/>
      <c r="K955" s="2"/>
      <c r="L955" s="2"/>
      <c r="M955" s="2"/>
      <c r="N955" s="2"/>
      <c r="O955" s="2"/>
      <c r="P955" s="2"/>
      <c r="Q955" s="2"/>
      <c r="R955" s="2"/>
      <c r="S955" s="2"/>
      <c r="T955" s="2"/>
      <c r="U955" s="2"/>
      <c r="V955" s="2"/>
      <c r="W955" s="2"/>
      <c r="X955" s="2"/>
      <c r="Y955" s="2"/>
      <c r="Z955" s="2"/>
    </row>
    <row r="956" spans="1:26" ht="12.75" customHeight="1" x14ac:dyDescent="0.2">
      <c r="A956" s="258"/>
      <c r="B956" s="258"/>
      <c r="C956" s="258"/>
      <c r="D956" s="259"/>
      <c r="E956" s="259"/>
      <c r="F956" s="258"/>
      <c r="G956" s="258"/>
      <c r="H956" s="258"/>
      <c r="I956" s="258"/>
      <c r="J956" s="2"/>
      <c r="K956" s="2"/>
      <c r="L956" s="2"/>
      <c r="M956" s="2"/>
      <c r="N956" s="2"/>
      <c r="O956" s="2"/>
      <c r="P956" s="2"/>
      <c r="Q956" s="2"/>
      <c r="R956" s="2"/>
      <c r="S956" s="2"/>
      <c r="T956" s="2"/>
      <c r="U956" s="2"/>
      <c r="V956" s="2"/>
      <c r="W956" s="2"/>
      <c r="X956" s="2"/>
      <c r="Y956" s="2"/>
      <c r="Z956" s="2"/>
    </row>
    <row r="957" spans="1:26" ht="12.75" customHeight="1" x14ac:dyDescent="0.2">
      <c r="A957" s="258"/>
      <c r="B957" s="258"/>
      <c r="C957" s="258"/>
      <c r="D957" s="259"/>
      <c r="E957" s="259"/>
      <c r="F957" s="258"/>
      <c r="G957" s="258"/>
      <c r="H957" s="258"/>
      <c r="I957" s="258"/>
      <c r="J957" s="2"/>
      <c r="K957" s="2"/>
      <c r="L957" s="2"/>
      <c r="M957" s="2"/>
      <c r="N957" s="2"/>
      <c r="O957" s="2"/>
      <c r="P957" s="2"/>
      <c r="Q957" s="2"/>
      <c r="R957" s="2"/>
      <c r="S957" s="2"/>
      <c r="T957" s="2"/>
      <c r="U957" s="2"/>
      <c r="V957" s="2"/>
      <c r="W957" s="2"/>
      <c r="X957" s="2"/>
      <c r="Y957" s="2"/>
      <c r="Z957" s="2"/>
    </row>
    <row r="958" spans="1:26" ht="12.75" customHeight="1" x14ac:dyDescent="0.2">
      <c r="A958" s="258"/>
      <c r="B958" s="258"/>
      <c r="C958" s="258"/>
      <c r="D958" s="259"/>
      <c r="E958" s="259"/>
      <c r="F958" s="258"/>
      <c r="G958" s="258"/>
      <c r="H958" s="258"/>
      <c r="I958" s="258"/>
      <c r="J958" s="2"/>
      <c r="K958" s="2"/>
      <c r="L958" s="2"/>
      <c r="M958" s="2"/>
      <c r="N958" s="2"/>
      <c r="O958" s="2"/>
      <c r="P958" s="2"/>
      <c r="Q958" s="2"/>
      <c r="R958" s="2"/>
      <c r="S958" s="2"/>
      <c r="T958" s="2"/>
      <c r="U958" s="2"/>
      <c r="V958" s="2"/>
      <c r="W958" s="2"/>
      <c r="X958" s="2"/>
      <c r="Y958" s="2"/>
      <c r="Z958" s="2"/>
    </row>
    <row r="959" spans="1:26" ht="12.75" customHeight="1" x14ac:dyDescent="0.2">
      <c r="A959" s="258"/>
      <c r="B959" s="258"/>
      <c r="C959" s="258"/>
      <c r="D959" s="259"/>
      <c r="E959" s="259"/>
      <c r="F959" s="258"/>
      <c r="G959" s="258"/>
      <c r="H959" s="258"/>
      <c r="I959" s="258"/>
      <c r="J959" s="2"/>
      <c r="K959" s="2"/>
      <c r="L959" s="2"/>
      <c r="M959" s="2"/>
      <c r="N959" s="2"/>
      <c r="O959" s="2"/>
      <c r="P959" s="2"/>
      <c r="Q959" s="2"/>
      <c r="R959" s="2"/>
      <c r="S959" s="2"/>
      <c r="T959" s="2"/>
      <c r="U959" s="2"/>
      <c r="V959" s="2"/>
      <c r="W959" s="2"/>
      <c r="X959" s="2"/>
      <c r="Y959" s="2"/>
      <c r="Z959" s="2"/>
    </row>
    <row r="960" spans="1:26" ht="12.75" customHeight="1" x14ac:dyDescent="0.2">
      <c r="A960" s="258"/>
      <c r="B960" s="258"/>
      <c r="C960" s="258"/>
      <c r="D960" s="259"/>
      <c r="E960" s="259"/>
      <c r="F960" s="258"/>
      <c r="G960" s="258"/>
      <c r="H960" s="258"/>
      <c r="I960" s="258"/>
      <c r="J960" s="2"/>
      <c r="K960" s="2"/>
      <c r="L960" s="2"/>
      <c r="M960" s="2"/>
      <c r="N960" s="2"/>
      <c r="O960" s="2"/>
      <c r="P960" s="2"/>
      <c r="Q960" s="2"/>
      <c r="R960" s="2"/>
      <c r="S960" s="2"/>
      <c r="T960" s="2"/>
      <c r="U960" s="2"/>
      <c r="V960" s="2"/>
      <c r="W960" s="2"/>
      <c r="X960" s="2"/>
      <c r="Y960" s="2"/>
      <c r="Z960" s="2"/>
    </row>
    <row r="961" spans="1:26" ht="12.75" customHeight="1" x14ac:dyDescent="0.2">
      <c r="A961" s="258"/>
      <c r="B961" s="258"/>
      <c r="C961" s="258"/>
      <c r="D961" s="259"/>
      <c r="E961" s="259"/>
      <c r="F961" s="258"/>
      <c r="G961" s="258"/>
      <c r="H961" s="258"/>
      <c r="I961" s="258"/>
      <c r="J961" s="2"/>
      <c r="K961" s="2"/>
      <c r="L961" s="2"/>
      <c r="M961" s="2"/>
      <c r="N961" s="2"/>
      <c r="O961" s="2"/>
      <c r="P961" s="2"/>
      <c r="Q961" s="2"/>
      <c r="R961" s="2"/>
      <c r="S961" s="2"/>
      <c r="T961" s="2"/>
      <c r="U961" s="2"/>
      <c r="V961" s="2"/>
      <c r="W961" s="2"/>
      <c r="X961" s="2"/>
      <c r="Y961" s="2"/>
      <c r="Z961" s="2"/>
    </row>
    <row r="962" spans="1:26" ht="12.75" customHeight="1" x14ac:dyDescent="0.2">
      <c r="A962" s="258"/>
      <c r="B962" s="258"/>
      <c r="C962" s="258"/>
      <c r="D962" s="259"/>
      <c r="E962" s="259"/>
      <c r="F962" s="258"/>
      <c r="G962" s="258"/>
      <c r="H962" s="258"/>
      <c r="I962" s="258"/>
      <c r="J962" s="2"/>
      <c r="K962" s="2"/>
      <c r="L962" s="2"/>
      <c r="M962" s="2"/>
      <c r="N962" s="2"/>
      <c r="O962" s="2"/>
      <c r="P962" s="2"/>
      <c r="Q962" s="2"/>
      <c r="R962" s="2"/>
      <c r="S962" s="2"/>
      <c r="T962" s="2"/>
      <c r="U962" s="2"/>
      <c r="V962" s="2"/>
      <c r="W962" s="2"/>
      <c r="X962" s="2"/>
      <c r="Y962" s="2"/>
      <c r="Z962" s="2"/>
    </row>
    <row r="963" spans="1:26" ht="12.75" customHeight="1" x14ac:dyDescent="0.2">
      <c r="A963" s="258"/>
      <c r="B963" s="258"/>
      <c r="C963" s="258"/>
      <c r="D963" s="259"/>
      <c r="E963" s="259"/>
      <c r="F963" s="258"/>
      <c r="G963" s="258"/>
      <c r="H963" s="258"/>
      <c r="I963" s="258"/>
      <c r="J963" s="2"/>
      <c r="K963" s="2"/>
      <c r="L963" s="2"/>
      <c r="M963" s="2"/>
      <c r="N963" s="2"/>
      <c r="O963" s="2"/>
      <c r="P963" s="2"/>
      <c r="Q963" s="2"/>
      <c r="R963" s="2"/>
      <c r="S963" s="2"/>
      <c r="T963" s="2"/>
      <c r="U963" s="2"/>
      <c r="V963" s="2"/>
      <c r="W963" s="2"/>
      <c r="X963" s="2"/>
      <c r="Y963" s="2"/>
      <c r="Z963" s="2"/>
    </row>
    <row r="964" spans="1:26" ht="12.75" customHeight="1" x14ac:dyDescent="0.2">
      <c r="A964" s="258"/>
      <c r="B964" s="258"/>
      <c r="C964" s="258"/>
      <c r="D964" s="259"/>
      <c r="E964" s="259"/>
      <c r="F964" s="258"/>
      <c r="G964" s="258"/>
      <c r="H964" s="258"/>
      <c r="I964" s="258"/>
      <c r="J964" s="2"/>
      <c r="K964" s="2"/>
      <c r="L964" s="2"/>
      <c r="M964" s="2"/>
      <c r="N964" s="2"/>
      <c r="O964" s="2"/>
      <c r="P964" s="2"/>
      <c r="Q964" s="2"/>
      <c r="R964" s="2"/>
      <c r="S964" s="2"/>
      <c r="T964" s="2"/>
      <c r="U964" s="2"/>
      <c r="V964" s="2"/>
      <c r="W964" s="2"/>
      <c r="X964" s="2"/>
      <c r="Y964" s="2"/>
      <c r="Z964" s="2"/>
    </row>
    <row r="965" spans="1:26" ht="12.75" customHeight="1" x14ac:dyDescent="0.2">
      <c r="A965" s="258"/>
      <c r="B965" s="258"/>
      <c r="C965" s="258"/>
      <c r="D965" s="259"/>
      <c r="E965" s="259"/>
      <c r="F965" s="258"/>
      <c r="G965" s="258"/>
      <c r="H965" s="258"/>
      <c r="I965" s="258"/>
      <c r="J965" s="2"/>
      <c r="K965" s="2"/>
      <c r="L965" s="2"/>
      <c r="M965" s="2"/>
      <c r="N965" s="2"/>
      <c r="O965" s="2"/>
      <c r="P965" s="2"/>
      <c r="Q965" s="2"/>
      <c r="R965" s="2"/>
      <c r="S965" s="2"/>
      <c r="T965" s="2"/>
      <c r="U965" s="2"/>
      <c r="V965" s="2"/>
      <c r="W965" s="2"/>
      <c r="X965" s="2"/>
      <c r="Y965" s="2"/>
      <c r="Z965" s="2"/>
    </row>
    <row r="966" spans="1:26" ht="12.75" customHeight="1" x14ac:dyDescent="0.2">
      <c r="A966" s="258"/>
      <c r="B966" s="258"/>
      <c r="C966" s="258"/>
      <c r="D966" s="259"/>
      <c r="E966" s="259"/>
      <c r="F966" s="258"/>
      <c r="G966" s="258"/>
      <c r="H966" s="258"/>
      <c r="I966" s="258"/>
      <c r="J966" s="2"/>
      <c r="K966" s="2"/>
      <c r="L966" s="2"/>
      <c r="M966" s="2"/>
      <c r="N966" s="2"/>
      <c r="O966" s="2"/>
      <c r="P966" s="2"/>
      <c r="Q966" s="2"/>
      <c r="R966" s="2"/>
      <c r="S966" s="2"/>
      <c r="T966" s="2"/>
      <c r="U966" s="2"/>
      <c r="V966" s="2"/>
      <c r="W966" s="2"/>
      <c r="X966" s="2"/>
      <c r="Y966" s="2"/>
      <c r="Z966" s="2"/>
    </row>
    <row r="967" spans="1:26" ht="12.75" customHeight="1" x14ac:dyDescent="0.2">
      <c r="A967" s="258"/>
      <c r="B967" s="258"/>
      <c r="C967" s="258"/>
      <c r="D967" s="259"/>
      <c r="E967" s="259"/>
      <c r="F967" s="258"/>
      <c r="G967" s="258"/>
      <c r="H967" s="258"/>
      <c r="I967" s="258"/>
      <c r="J967" s="2"/>
      <c r="K967" s="2"/>
      <c r="L967" s="2"/>
      <c r="M967" s="2"/>
      <c r="N967" s="2"/>
      <c r="O967" s="2"/>
      <c r="P967" s="2"/>
      <c r="Q967" s="2"/>
      <c r="R967" s="2"/>
      <c r="S967" s="2"/>
      <c r="T967" s="2"/>
      <c r="U967" s="2"/>
      <c r="V967" s="2"/>
      <c r="W967" s="2"/>
      <c r="X967" s="2"/>
      <c r="Y967" s="2"/>
      <c r="Z967" s="2"/>
    </row>
    <row r="968" spans="1:26" ht="12.75" customHeight="1" x14ac:dyDescent="0.2">
      <c r="A968" s="258"/>
      <c r="B968" s="258"/>
      <c r="C968" s="258"/>
      <c r="D968" s="259"/>
      <c r="E968" s="259"/>
      <c r="F968" s="258"/>
      <c r="G968" s="258"/>
      <c r="H968" s="258"/>
      <c r="I968" s="258"/>
      <c r="J968" s="2"/>
      <c r="K968" s="2"/>
      <c r="L968" s="2"/>
      <c r="M968" s="2"/>
      <c r="N968" s="2"/>
      <c r="O968" s="2"/>
      <c r="P968" s="2"/>
      <c r="Q968" s="2"/>
      <c r="R968" s="2"/>
      <c r="S968" s="2"/>
      <c r="T968" s="2"/>
      <c r="U968" s="2"/>
      <c r="V968" s="2"/>
      <c r="W968" s="2"/>
      <c r="X968" s="2"/>
      <c r="Y968" s="2"/>
      <c r="Z968" s="2"/>
    </row>
    <row r="969" spans="1:26" ht="12.75" customHeight="1" x14ac:dyDescent="0.2">
      <c r="A969" s="258"/>
      <c r="B969" s="258"/>
      <c r="C969" s="258"/>
      <c r="D969" s="259"/>
      <c r="E969" s="259"/>
      <c r="F969" s="258"/>
      <c r="G969" s="258"/>
      <c r="H969" s="258"/>
      <c r="I969" s="258"/>
      <c r="J969" s="2"/>
      <c r="K969" s="2"/>
      <c r="L969" s="2"/>
      <c r="M969" s="2"/>
      <c r="N969" s="2"/>
      <c r="O969" s="2"/>
      <c r="P969" s="2"/>
      <c r="Q969" s="2"/>
      <c r="R969" s="2"/>
      <c r="S969" s="2"/>
      <c r="T969" s="2"/>
      <c r="U969" s="2"/>
      <c r="V969" s="2"/>
      <c r="W969" s="2"/>
      <c r="X969" s="2"/>
      <c r="Y969" s="2"/>
      <c r="Z969" s="2"/>
    </row>
    <row r="970" spans="1:26" ht="12.75" customHeight="1" x14ac:dyDescent="0.2">
      <c r="A970" s="258"/>
      <c r="B970" s="258"/>
      <c r="C970" s="258"/>
      <c r="D970" s="259"/>
      <c r="E970" s="259"/>
      <c r="F970" s="258"/>
      <c r="G970" s="258"/>
      <c r="H970" s="258"/>
      <c r="I970" s="258"/>
      <c r="J970" s="2"/>
      <c r="K970" s="2"/>
      <c r="L970" s="2"/>
      <c r="M970" s="2"/>
      <c r="N970" s="2"/>
      <c r="O970" s="2"/>
      <c r="P970" s="2"/>
      <c r="Q970" s="2"/>
      <c r="R970" s="2"/>
      <c r="S970" s="2"/>
      <c r="T970" s="2"/>
      <c r="U970" s="2"/>
      <c r="V970" s="2"/>
      <c r="W970" s="2"/>
      <c r="X970" s="2"/>
      <c r="Y970" s="2"/>
      <c r="Z970" s="2"/>
    </row>
    <row r="971" spans="1:26" ht="12.75" customHeight="1" x14ac:dyDescent="0.2">
      <c r="A971" s="258"/>
      <c r="B971" s="258"/>
      <c r="C971" s="258"/>
      <c r="D971" s="259"/>
      <c r="E971" s="259"/>
      <c r="F971" s="258"/>
      <c r="G971" s="258"/>
      <c r="H971" s="258"/>
      <c r="I971" s="258"/>
      <c r="J971" s="2"/>
      <c r="K971" s="2"/>
      <c r="L971" s="2"/>
      <c r="M971" s="2"/>
      <c r="N971" s="2"/>
      <c r="O971" s="2"/>
      <c r="P971" s="2"/>
      <c r="Q971" s="2"/>
      <c r="R971" s="2"/>
      <c r="S971" s="2"/>
      <c r="T971" s="2"/>
      <c r="U971" s="2"/>
      <c r="V971" s="2"/>
      <c r="W971" s="2"/>
      <c r="X971" s="2"/>
      <c r="Y971" s="2"/>
      <c r="Z971" s="2"/>
    </row>
    <row r="972" spans="1:26" ht="12.75" customHeight="1" x14ac:dyDescent="0.2">
      <c r="A972" s="258"/>
      <c r="B972" s="258"/>
      <c r="C972" s="258"/>
      <c r="D972" s="259"/>
      <c r="E972" s="259"/>
      <c r="F972" s="258"/>
      <c r="G972" s="258"/>
      <c r="H972" s="258"/>
      <c r="I972" s="258"/>
      <c r="J972" s="2"/>
      <c r="K972" s="2"/>
      <c r="L972" s="2"/>
      <c r="M972" s="2"/>
      <c r="N972" s="2"/>
      <c r="O972" s="2"/>
      <c r="P972" s="2"/>
      <c r="Q972" s="2"/>
      <c r="R972" s="2"/>
      <c r="S972" s="2"/>
      <c r="T972" s="2"/>
      <c r="U972" s="2"/>
      <c r="V972" s="2"/>
      <c r="W972" s="2"/>
      <c r="X972" s="2"/>
      <c r="Y972" s="2"/>
      <c r="Z972" s="2"/>
    </row>
    <row r="973" spans="1:26" ht="12.75" customHeight="1" x14ac:dyDescent="0.2">
      <c r="A973" s="258"/>
      <c r="B973" s="258"/>
      <c r="C973" s="258"/>
      <c r="D973" s="259"/>
      <c r="E973" s="259"/>
      <c r="F973" s="258"/>
      <c r="G973" s="258"/>
      <c r="H973" s="258"/>
      <c r="I973" s="258"/>
      <c r="J973" s="2"/>
      <c r="K973" s="2"/>
      <c r="L973" s="2"/>
      <c r="M973" s="2"/>
      <c r="N973" s="2"/>
      <c r="O973" s="2"/>
      <c r="P973" s="2"/>
      <c r="Q973" s="2"/>
      <c r="R973" s="2"/>
      <c r="S973" s="2"/>
      <c r="T973" s="2"/>
      <c r="U973" s="2"/>
      <c r="V973" s="2"/>
      <c r="W973" s="2"/>
      <c r="X973" s="2"/>
      <c r="Y973" s="2"/>
      <c r="Z973" s="2"/>
    </row>
    <row r="974" spans="1:26" ht="12.75" customHeight="1" x14ac:dyDescent="0.2">
      <c r="A974" s="258"/>
      <c r="B974" s="258"/>
      <c r="C974" s="258"/>
      <c r="D974" s="259"/>
      <c r="E974" s="259"/>
      <c r="F974" s="258"/>
      <c r="G974" s="258"/>
      <c r="H974" s="258"/>
      <c r="I974" s="258"/>
      <c r="J974" s="2"/>
      <c r="K974" s="2"/>
      <c r="L974" s="2"/>
      <c r="M974" s="2"/>
      <c r="N974" s="2"/>
      <c r="O974" s="2"/>
      <c r="P974" s="2"/>
      <c r="Q974" s="2"/>
      <c r="R974" s="2"/>
      <c r="S974" s="2"/>
      <c r="T974" s="2"/>
      <c r="U974" s="2"/>
      <c r="V974" s="2"/>
      <c r="W974" s="2"/>
      <c r="X974" s="2"/>
      <c r="Y974" s="2"/>
      <c r="Z974" s="2"/>
    </row>
    <row r="975" spans="1:26" ht="12.75" customHeight="1" x14ac:dyDescent="0.2">
      <c r="A975" s="258"/>
      <c r="B975" s="258"/>
      <c r="C975" s="258"/>
      <c r="D975" s="259"/>
      <c r="E975" s="259"/>
      <c r="F975" s="258"/>
      <c r="G975" s="258"/>
      <c r="H975" s="258"/>
      <c r="I975" s="258"/>
      <c r="J975" s="2"/>
      <c r="K975" s="2"/>
      <c r="L975" s="2"/>
      <c r="M975" s="2"/>
      <c r="N975" s="2"/>
      <c r="O975" s="2"/>
      <c r="P975" s="2"/>
      <c r="Q975" s="2"/>
      <c r="R975" s="2"/>
      <c r="S975" s="2"/>
      <c r="T975" s="2"/>
      <c r="U975" s="2"/>
      <c r="V975" s="2"/>
      <c r="W975" s="2"/>
      <c r="X975" s="2"/>
      <c r="Y975" s="2"/>
      <c r="Z975" s="2"/>
    </row>
    <row r="976" spans="1:26" ht="12.75" customHeight="1" x14ac:dyDescent="0.2">
      <c r="A976" s="258"/>
      <c r="B976" s="258"/>
      <c r="C976" s="258"/>
      <c r="D976" s="259"/>
      <c r="E976" s="259"/>
      <c r="F976" s="258"/>
      <c r="G976" s="258"/>
      <c r="H976" s="258"/>
      <c r="I976" s="258"/>
      <c r="J976" s="2"/>
      <c r="K976" s="2"/>
      <c r="L976" s="2"/>
      <c r="M976" s="2"/>
      <c r="N976" s="2"/>
      <c r="O976" s="2"/>
      <c r="P976" s="2"/>
      <c r="Q976" s="2"/>
      <c r="R976" s="2"/>
      <c r="S976" s="2"/>
      <c r="T976" s="2"/>
      <c r="U976" s="2"/>
      <c r="V976" s="2"/>
      <c r="W976" s="2"/>
      <c r="X976" s="2"/>
      <c r="Y976" s="2"/>
      <c r="Z976" s="2"/>
    </row>
    <row r="977" spans="1:26" ht="12.75" customHeight="1" x14ac:dyDescent="0.2">
      <c r="A977" s="258"/>
      <c r="B977" s="258"/>
      <c r="C977" s="258"/>
      <c r="D977" s="259"/>
      <c r="E977" s="259"/>
      <c r="F977" s="258"/>
      <c r="G977" s="258"/>
      <c r="H977" s="258"/>
      <c r="I977" s="258"/>
      <c r="J977" s="2"/>
      <c r="K977" s="2"/>
      <c r="L977" s="2"/>
      <c r="M977" s="2"/>
      <c r="N977" s="2"/>
      <c r="O977" s="2"/>
      <c r="P977" s="2"/>
      <c r="Q977" s="2"/>
      <c r="R977" s="2"/>
      <c r="S977" s="2"/>
      <c r="T977" s="2"/>
      <c r="U977" s="2"/>
      <c r="V977" s="2"/>
      <c r="W977" s="2"/>
      <c r="X977" s="2"/>
      <c r="Y977" s="2"/>
      <c r="Z977" s="2"/>
    </row>
    <row r="978" spans="1:26" ht="12.75" customHeight="1" x14ac:dyDescent="0.2">
      <c r="A978" s="258"/>
      <c r="B978" s="258"/>
      <c r="C978" s="258"/>
      <c r="D978" s="259"/>
      <c r="E978" s="259"/>
      <c r="F978" s="258"/>
      <c r="G978" s="258"/>
      <c r="H978" s="258"/>
      <c r="I978" s="258"/>
      <c r="J978" s="2"/>
      <c r="K978" s="2"/>
      <c r="L978" s="2"/>
      <c r="M978" s="2"/>
      <c r="N978" s="2"/>
      <c r="O978" s="2"/>
      <c r="P978" s="2"/>
      <c r="Q978" s="2"/>
      <c r="R978" s="2"/>
      <c r="S978" s="2"/>
      <c r="T978" s="2"/>
      <c r="U978" s="2"/>
      <c r="V978" s="2"/>
      <c r="W978" s="2"/>
      <c r="X978" s="2"/>
      <c r="Y978" s="2"/>
      <c r="Z978" s="2"/>
    </row>
    <row r="979" spans="1:26" ht="12.75" customHeight="1" x14ac:dyDescent="0.2">
      <c r="A979" s="258"/>
      <c r="B979" s="258"/>
      <c r="C979" s="258"/>
      <c r="D979" s="259"/>
      <c r="E979" s="259"/>
      <c r="F979" s="258"/>
      <c r="G979" s="258"/>
      <c r="H979" s="258"/>
      <c r="I979" s="258"/>
      <c r="J979" s="2"/>
      <c r="K979" s="2"/>
      <c r="L979" s="2"/>
      <c r="M979" s="2"/>
      <c r="N979" s="2"/>
      <c r="O979" s="2"/>
      <c r="P979" s="2"/>
      <c r="Q979" s="2"/>
      <c r="R979" s="2"/>
      <c r="S979" s="2"/>
      <c r="T979" s="2"/>
      <c r="U979" s="2"/>
      <c r="V979" s="2"/>
      <c r="W979" s="2"/>
      <c r="X979" s="2"/>
      <c r="Y979" s="2"/>
      <c r="Z979" s="2"/>
    </row>
    <row r="980" spans="1:26" ht="12.75" customHeight="1" x14ac:dyDescent="0.2">
      <c r="A980" s="258"/>
      <c r="B980" s="258"/>
      <c r="C980" s="258"/>
      <c r="D980" s="259"/>
      <c r="E980" s="259"/>
      <c r="F980" s="258"/>
      <c r="G980" s="258"/>
      <c r="H980" s="258"/>
      <c r="I980" s="258"/>
      <c r="J980" s="2"/>
      <c r="K980" s="2"/>
      <c r="L980" s="2"/>
      <c r="M980" s="2"/>
      <c r="N980" s="2"/>
      <c r="O980" s="2"/>
      <c r="P980" s="2"/>
      <c r="Q980" s="2"/>
      <c r="R980" s="2"/>
      <c r="S980" s="2"/>
      <c r="T980" s="2"/>
      <c r="U980" s="2"/>
      <c r="V980" s="2"/>
      <c r="W980" s="2"/>
      <c r="X980" s="2"/>
      <c r="Y980" s="2"/>
      <c r="Z980" s="2"/>
    </row>
    <row r="981" spans="1:26" ht="12.75" customHeight="1" x14ac:dyDescent="0.2">
      <c r="A981" s="258"/>
      <c r="B981" s="258"/>
      <c r="C981" s="258"/>
      <c r="D981" s="259"/>
      <c r="E981" s="259"/>
      <c r="F981" s="258"/>
      <c r="G981" s="258"/>
      <c r="H981" s="258"/>
      <c r="I981" s="258"/>
      <c r="J981" s="2"/>
      <c r="K981" s="2"/>
      <c r="L981" s="2"/>
      <c r="M981" s="2"/>
      <c r="N981" s="2"/>
      <c r="O981" s="2"/>
      <c r="P981" s="2"/>
      <c r="Q981" s="2"/>
      <c r="R981" s="2"/>
      <c r="S981" s="2"/>
      <c r="T981" s="2"/>
      <c r="U981" s="2"/>
      <c r="V981" s="2"/>
      <c r="W981" s="2"/>
      <c r="X981" s="2"/>
      <c r="Y981" s="2"/>
      <c r="Z981" s="2"/>
    </row>
    <row r="982" spans="1:26" ht="12.75" customHeight="1" x14ac:dyDescent="0.2">
      <c r="A982" s="258"/>
      <c r="B982" s="258"/>
      <c r="C982" s="258"/>
      <c r="D982" s="259"/>
      <c r="E982" s="259"/>
      <c r="F982" s="258"/>
      <c r="G982" s="258"/>
      <c r="H982" s="258"/>
      <c r="I982" s="258"/>
      <c r="J982" s="2"/>
      <c r="K982" s="2"/>
      <c r="L982" s="2"/>
      <c r="M982" s="2"/>
      <c r="N982" s="2"/>
      <c r="O982" s="2"/>
      <c r="P982" s="2"/>
      <c r="Q982" s="2"/>
      <c r="R982" s="2"/>
      <c r="S982" s="2"/>
      <c r="T982" s="2"/>
      <c r="U982" s="2"/>
      <c r="V982" s="2"/>
      <c r="W982" s="2"/>
      <c r="X982" s="2"/>
      <c r="Y982" s="2"/>
      <c r="Z982" s="2"/>
    </row>
    <row r="983" spans="1:26" ht="12.75" customHeight="1" x14ac:dyDescent="0.2">
      <c r="A983" s="258"/>
      <c r="B983" s="258"/>
      <c r="C983" s="258"/>
      <c r="D983" s="259"/>
      <c r="E983" s="259"/>
      <c r="F983" s="258"/>
      <c r="G983" s="258"/>
      <c r="H983" s="258"/>
      <c r="I983" s="258"/>
      <c r="J983" s="2"/>
      <c r="K983" s="2"/>
      <c r="L983" s="2"/>
      <c r="M983" s="2"/>
      <c r="N983" s="2"/>
      <c r="O983" s="2"/>
      <c r="P983" s="2"/>
      <c r="Q983" s="2"/>
      <c r="R983" s="2"/>
      <c r="S983" s="2"/>
      <c r="T983" s="2"/>
      <c r="U983" s="2"/>
      <c r="V983" s="2"/>
      <c r="W983" s="2"/>
      <c r="X983" s="2"/>
      <c r="Y983" s="2"/>
      <c r="Z983" s="2"/>
    </row>
    <row r="984" spans="1:26" ht="12.75" customHeight="1" x14ac:dyDescent="0.2">
      <c r="A984" s="258"/>
      <c r="B984" s="258"/>
      <c r="C984" s="258"/>
      <c r="D984" s="259"/>
      <c r="E984" s="259"/>
      <c r="F984" s="258"/>
      <c r="G984" s="258"/>
      <c r="H984" s="258"/>
      <c r="I984" s="258"/>
      <c r="J984" s="2"/>
      <c r="K984" s="2"/>
      <c r="L984" s="2"/>
      <c r="M984" s="2"/>
      <c r="N984" s="2"/>
      <c r="O984" s="2"/>
      <c r="P984" s="2"/>
      <c r="Q984" s="2"/>
      <c r="R984" s="2"/>
      <c r="S984" s="2"/>
      <c r="T984" s="2"/>
      <c r="U984" s="2"/>
      <c r="V984" s="2"/>
      <c r="W984" s="2"/>
      <c r="X984" s="2"/>
      <c r="Y984" s="2"/>
      <c r="Z984" s="2"/>
    </row>
    <row r="985" spans="1:26" ht="12.75" customHeight="1" x14ac:dyDescent="0.2">
      <c r="A985" s="258"/>
      <c r="B985" s="258"/>
      <c r="C985" s="258"/>
      <c r="D985" s="259"/>
      <c r="E985" s="259"/>
      <c r="F985" s="258"/>
      <c r="G985" s="258"/>
      <c r="H985" s="258"/>
      <c r="I985" s="258"/>
      <c r="J985" s="2"/>
      <c r="K985" s="2"/>
      <c r="L985" s="2"/>
      <c r="M985" s="2"/>
      <c r="N985" s="2"/>
      <c r="O985" s="2"/>
      <c r="P985" s="2"/>
      <c r="Q985" s="2"/>
      <c r="R985" s="2"/>
      <c r="S985" s="2"/>
      <c r="T985" s="2"/>
      <c r="U985" s="2"/>
      <c r="V985" s="2"/>
      <c r="W985" s="2"/>
      <c r="X985" s="2"/>
      <c r="Y985" s="2"/>
      <c r="Z985" s="2"/>
    </row>
    <row r="986" spans="1:26" ht="12.75" customHeight="1" x14ac:dyDescent="0.2">
      <c r="A986" s="258"/>
      <c r="B986" s="258"/>
      <c r="C986" s="258"/>
      <c r="D986" s="259"/>
      <c r="E986" s="259"/>
      <c r="F986" s="258"/>
      <c r="G986" s="258"/>
      <c r="H986" s="258"/>
      <c r="I986" s="258"/>
      <c r="J986" s="2"/>
      <c r="K986" s="2"/>
      <c r="L986" s="2"/>
      <c r="M986" s="2"/>
      <c r="N986" s="2"/>
      <c r="O986" s="2"/>
      <c r="P986" s="2"/>
      <c r="Q986" s="2"/>
      <c r="R986" s="2"/>
      <c r="S986" s="2"/>
      <c r="T986" s="2"/>
      <c r="U986" s="2"/>
      <c r="V986" s="2"/>
      <c r="W986" s="2"/>
      <c r="X986" s="2"/>
      <c r="Y986" s="2"/>
      <c r="Z986" s="2"/>
    </row>
    <row r="987" spans="1:26" ht="12.75" customHeight="1" x14ac:dyDescent="0.2">
      <c r="A987" s="258"/>
      <c r="B987" s="258"/>
      <c r="C987" s="258"/>
      <c r="D987" s="259"/>
      <c r="E987" s="259"/>
      <c r="F987" s="258"/>
      <c r="G987" s="258"/>
      <c r="H987" s="258"/>
      <c r="I987" s="258"/>
      <c r="J987" s="2"/>
      <c r="K987" s="2"/>
      <c r="L987" s="2"/>
      <c r="M987" s="2"/>
      <c r="N987" s="2"/>
      <c r="O987" s="2"/>
      <c r="P987" s="2"/>
      <c r="Q987" s="2"/>
      <c r="R987" s="2"/>
      <c r="S987" s="2"/>
      <c r="T987" s="2"/>
      <c r="U987" s="2"/>
      <c r="V987" s="2"/>
      <c r="W987" s="2"/>
      <c r="X987" s="2"/>
      <c r="Y987" s="2"/>
      <c r="Z987" s="2"/>
    </row>
    <row r="988" spans="1:26" ht="12.75" customHeight="1" x14ac:dyDescent="0.2">
      <c r="A988" s="258"/>
      <c r="B988" s="258"/>
      <c r="C988" s="258"/>
      <c r="D988" s="259"/>
      <c r="E988" s="259"/>
      <c r="F988" s="258"/>
      <c r="G988" s="258"/>
      <c r="H988" s="258"/>
      <c r="I988" s="258"/>
      <c r="J988" s="2"/>
      <c r="K988" s="2"/>
      <c r="L988" s="2"/>
      <c r="M988" s="2"/>
      <c r="N988" s="2"/>
      <c r="O988" s="2"/>
      <c r="P988" s="2"/>
      <c r="Q988" s="2"/>
      <c r="R988" s="2"/>
      <c r="S988" s="2"/>
      <c r="T988" s="2"/>
      <c r="U988" s="2"/>
      <c r="V988" s="2"/>
      <c r="W988" s="2"/>
      <c r="X988" s="2"/>
      <c r="Y988" s="2"/>
      <c r="Z988" s="2"/>
    </row>
    <row r="989" spans="1:26" ht="12.75" customHeight="1" x14ac:dyDescent="0.2">
      <c r="A989" s="258"/>
      <c r="B989" s="258"/>
      <c r="C989" s="258"/>
      <c r="D989" s="259"/>
      <c r="E989" s="259"/>
      <c r="F989" s="258"/>
      <c r="G989" s="258"/>
      <c r="H989" s="258"/>
      <c r="I989" s="258"/>
      <c r="J989" s="2"/>
      <c r="K989" s="2"/>
      <c r="L989" s="2"/>
      <c r="M989" s="2"/>
      <c r="N989" s="2"/>
      <c r="O989" s="2"/>
      <c r="P989" s="2"/>
      <c r="Q989" s="2"/>
      <c r="R989" s="2"/>
      <c r="S989" s="2"/>
      <c r="T989" s="2"/>
      <c r="U989" s="2"/>
      <c r="V989" s="2"/>
      <c r="W989" s="2"/>
      <c r="X989" s="2"/>
      <c r="Y989" s="2"/>
      <c r="Z989" s="2"/>
    </row>
    <row r="990" spans="1:26" ht="12.75" customHeight="1" x14ac:dyDescent="0.2">
      <c r="A990" s="258"/>
      <c r="B990" s="258"/>
      <c r="C990" s="258"/>
      <c r="D990" s="259"/>
      <c r="E990" s="259"/>
      <c r="F990" s="258"/>
      <c r="G990" s="258"/>
      <c r="H990" s="258"/>
      <c r="I990" s="258"/>
      <c r="J990" s="2"/>
      <c r="K990" s="2"/>
      <c r="L990" s="2"/>
      <c r="M990" s="2"/>
      <c r="N990" s="2"/>
      <c r="O990" s="2"/>
      <c r="P990" s="2"/>
      <c r="Q990" s="2"/>
      <c r="R990" s="2"/>
      <c r="S990" s="2"/>
      <c r="T990" s="2"/>
      <c r="U990" s="2"/>
      <c r="V990" s="2"/>
      <c r="W990" s="2"/>
      <c r="X990" s="2"/>
      <c r="Y990" s="2"/>
      <c r="Z990" s="2"/>
    </row>
    <row r="991" spans="1:26" ht="12.75" customHeight="1" x14ac:dyDescent="0.2">
      <c r="A991" s="258"/>
      <c r="B991" s="258"/>
      <c r="C991" s="258"/>
      <c r="D991" s="259"/>
      <c r="E991" s="259"/>
      <c r="F991" s="258"/>
      <c r="G991" s="258"/>
      <c r="H991" s="258"/>
      <c r="I991" s="258"/>
      <c r="J991" s="2"/>
      <c r="K991" s="2"/>
      <c r="L991" s="2"/>
      <c r="M991" s="2"/>
      <c r="N991" s="2"/>
      <c r="O991" s="2"/>
      <c r="P991" s="2"/>
      <c r="Q991" s="2"/>
      <c r="R991" s="2"/>
      <c r="S991" s="2"/>
      <c r="T991" s="2"/>
      <c r="U991" s="2"/>
      <c r="V991" s="2"/>
      <c r="W991" s="2"/>
      <c r="X991" s="2"/>
      <c r="Y991" s="2"/>
      <c r="Z991" s="2"/>
    </row>
    <row r="992" spans="1:26" ht="12.75" customHeight="1" x14ac:dyDescent="0.2">
      <c r="A992" s="258"/>
      <c r="B992" s="258"/>
      <c r="C992" s="258"/>
      <c r="D992" s="259"/>
      <c r="E992" s="259"/>
      <c r="F992" s="258"/>
      <c r="G992" s="258"/>
      <c r="H992" s="258"/>
      <c r="I992" s="258"/>
      <c r="J992" s="2"/>
      <c r="K992" s="2"/>
      <c r="L992" s="2"/>
      <c r="M992" s="2"/>
      <c r="N992" s="2"/>
      <c r="O992" s="2"/>
      <c r="P992" s="2"/>
      <c r="Q992" s="2"/>
      <c r="R992" s="2"/>
      <c r="S992" s="2"/>
      <c r="T992" s="2"/>
      <c r="U992" s="2"/>
      <c r="V992" s="2"/>
      <c r="W992" s="2"/>
      <c r="X992" s="2"/>
      <c r="Y992" s="2"/>
      <c r="Z992" s="2"/>
    </row>
    <row r="993" spans="1:26" ht="12.75" customHeight="1" x14ac:dyDescent="0.2">
      <c r="A993" s="258"/>
      <c r="B993" s="258"/>
      <c r="C993" s="258"/>
      <c r="D993" s="259"/>
      <c r="E993" s="259"/>
      <c r="F993" s="258"/>
      <c r="G993" s="258"/>
      <c r="H993" s="258"/>
      <c r="I993" s="258"/>
      <c r="J993" s="2"/>
      <c r="K993" s="2"/>
      <c r="L993" s="2"/>
      <c r="M993" s="2"/>
      <c r="N993" s="2"/>
      <c r="O993" s="2"/>
      <c r="P993" s="2"/>
      <c r="Q993" s="2"/>
      <c r="R993" s="2"/>
      <c r="S993" s="2"/>
      <c r="T993" s="2"/>
      <c r="U993" s="2"/>
      <c r="V993" s="2"/>
      <c r="W993" s="2"/>
      <c r="X993" s="2"/>
      <c r="Y993" s="2"/>
      <c r="Z993" s="2"/>
    </row>
    <row r="994" spans="1:26" ht="12.75" customHeight="1" x14ac:dyDescent="0.2">
      <c r="A994" s="258"/>
      <c r="B994" s="258"/>
      <c r="C994" s="258"/>
      <c r="D994" s="259"/>
      <c r="E994" s="259"/>
      <c r="F994" s="258"/>
      <c r="G994" s="258"/>
      <c r="H994" s="258"/>
      <c r="I994" s="258"/>
      <c r="J994" s="2"/>
      <c r="K994" s="2"/>
      <c r="L994" s="2"/>
      <c r="M994" s="2"/>
      <c r="N994" s="2"/>
      <c r="O994" s="2"/>
      <c r="P994" s="2"/>
      <c r="Q994" s="2"/>
      <c r="R994" s="2"/>
      <c r="S994" s="2"/>
      <c r="T994" s="2"/>
      <c r="U994" s="2"/>
      <c r="V994" s="2"/>
      <c r="W994" s="2"/>
      <c r="X994" s="2"/>
      <c r="Y994" s="2"/>
      <c r="Z994" s="2"/>
    </row>
    <row r="995" spans="1:26" ht="12.75" customHeight="1" x14ac:dyDescent="0.2">
      <c r="A995" s="258"/>
      <c r="B995" s="258"/>
      <c r="C995" s="258"/>
      <c r="D995" s="259"/>
      <c r="E995" s="259"/>
      <c r="F995" s="258"/>
      <c r="G995" s="258"/>
      <c r="H995" s="258"/>
      <c r="I995" s="258"/>
      <c r="J995" s="2"/>
      <c r="K995" s="2"/>
      <c r="L995" s="2"/>
      <c r="M995" s="2"/>
      <c r="N995" s="2"/>
      <c r="O995" s="2"/>
      <c r="P995" s="2"/>
      <c r="Q995" s="2"/>
      <c r="R995" s="2"/>
      <c r="S995" s="2"/>
      <c r="T995" s="2"/>
      <c r="U995" s="2"/>
      <c r="V995" s="2"/>
      <c r="W995" s="2"/>
      <c r="X995" s="2"/>
      <c r="Y995" s="2"/>
      <c r="Z995" s="2"/>
    </row>
    <row r="996" spans="1:26" ht="12.75" customHeight="1" x14ac:dyDescent="0.2">
      <c r="A996" s="258"/>
      <c r="B996" s="258"/>
      <c r="C996" s="258"/>
      <c r="D996" s="259"/>
      <c r="E996" s="259"/>
      <c r="F996" s="258"/>
      <c r="G996" s="258"/>
      <c r="H996" s="258"/>
      <c r="I996" s="258"/>
      <c r="J996" s="2"/>
      <c r="K996" s="2"/>
      <c r="L996" s="2"/>
      <c r="M996" s="2"/>
      <c r="N996" s="2"/>
      <c r="O996" s="2"/>
      <c r="P996" s="2"/>
      <c r="Q996" s="2"/>
      <c r="R996" s="2"/>
      <c r="S996" s="2"/>
      <c r="T996" s="2"/>
      <c r="U996" s="2"/>
      <c r="V996" s="2"/>
      <c r="W996" s="2"/>
      <c r="X996" s="2"/>
      <c r="Y996" s="2"/>
      <c r="Z996" s="2"/>
    </row>
    <row r="997" spans="1:26" ht="12.75" customHeight="1" x14ac:dyDescent="0.2">
      <c r="A997" s="258"/>
      <c r="B997" s="258"/>
      <c r="C997" s="258"/>
      <c r="D997" s="259"/>
      <c r="E997" s="259"/>
      <c r="F997" s="258"/>
      <c r="G997" s="258"/>
      <c r="H997" s="258"/>
      <c r="I997" s="258"/>
      <c r="J997" s="2"/>
      <c r="K997" s="2"/>
      <c r="L997" s="2"/>
      <c r="M997" s="2"/>
      <c r="N997" s="2"/>
      <c r="O997" s="2"/>
      <c r="P997" s="2"/>
      <c r="Q997" s="2"/>
      <c r="R997" s="2"/>
      <c r="S997" s="2"/>
      <c r="T997" s="2"/>
      <c r="U997" s="2"/>
      <c r="V997" s="2"/>
      <c r="W997" s="2"/>
      <c r="X997" s="2"/>
      <c r="Y997" s="2"/>
      <c r="Z997" s="2"/>
    </row>
    <row r="998" spans="1:26" ht="12.75" customHeight="1" x14ac:dyDescent="0.2">
      <c r="A998" s="258"/>
      <c r="B998" s="258"/>
      <c r="C998" s="258"/>
      <c r="D998" s="259"/>
      <c r="E998" s="259"/>
      <c r="F998" s="258"/>
      <c r="G998" s="258"/>
      <c r="H998" s="258"/>
      <c r="I998" s="258"/>
      <c r="J998" s="2"/>
      <c r="K998" s="2"/>
      <c r="L998" s="2"/>
      <c r="M998" s="2"/>
      <c r="N998" s="2"/>
      <c r="O998" s="2"/>
      <c r="P998" s="2"/>
      <c r="Q998" s="2"/>
      <c r="R998" s="2"/>
      <c r="S998" s="2"/>
      <c r="T998" s="2"/>
      <c r="U998" s="2"/>
      <c r="V998" s="2"/>
      <c r="W998" s="2"/>
      <c r="X998" s="2"/>
      <c r="Y998" s="2"/>
      <c r="Z998" s="2"/>
    </row>
    <row r="999" spans="1:26" ht="12.75" customHeight="1" x14ac:dyDescent="0.2">
      <c r="A999" s="258"/>
      <c r="B999" s="258"/>
      <c r="C999" s="258"/>
      <c r="D999" s="259"/>
      <c r="E999" s="259"/>
      <c r="F999" s="258"/>
      <c r="G999" s="258"/>
      <c r="H999" s="258"/>
      <c r="I999" s="258"/>
      <c r="J999" s="2"/>
      <c r="K999" s="2"/>
      <c r="L999" s="2"/>
      <c r="M999" s="2"/>
      <c r="N999" s="2"/>
      <c r="O999" s="2"/>
      <c r="P999" s="2"/>
      <c r="Q999" s="2"/>
      <c r="R999" s="2"/>
      <c r="S999" s="2"/>
      <c r="T999" s="2"/>
      <c r="U999" s="2"/>
      <c r="V999" s="2"/>
      <c r="W999" s="2"/>
      <c r="X999" s="2"/>
      <c r="Y999" s="2"/>
      <c r="Z999" s="2"/>
    </row>
    <row r="1000" spans="1:26" ht="12.75" customHeight="1" x14ac:dyDescent="0.2">
      <c r="A1000" s="258"/>
      <c r="B1000" s="258"/>
      <c r="C1000" s="258"/>
      <c r="D1000" s="259"/>
      <c r="E1000" s="259"/>
      <c r="F1000" s="258"/>
      <c r="G1000" s="258"/>
      <c r="H1000" s="258"/>
      <c r="I1000" s="258"/>
      <c r="J1000" s="2"/>
      <c r="K1000" s="2"/>
      <c r="L1000" s="2"/>
      <c r="M1000" s="2"/>
      <c r="N1000" s="2"/>
      <c r="O1000" s="2"/>
      <c r="P1000" s="2"/>
      <c r="Q1000" s="2"/>
      <c r="R1000" s="2"/>
      <c r="S1000" s="2"/>
      <c r="T1000" s="2"/>
      <c r="U1000" s="2"/>
      <c r="V1000" s="2"/>
      <c r="W1000" s="2"/>
      <c r="X1000" s="2"/>
      <c r="Y1000" s="2"/>
      <c r="Z1000" s="2"/>
    </row>
  </sheetData>
  <mergeCells count="3">
    <mergeCell ref="A1:I1"/>
    <mergeCell ref="A2:I2"/>
    <mergeCell ref="A3:I3"/>
  </mergeCells>
  <phoneticPr fontId="31" type="noConversion"/>
  <dataValidations count="1">
    <dataValidation type="list" allowBlank="1" showErrorMessage="1" sqref="C5:C94">
      <formula1>$F$510:$F$523</formula1>
    </dataValidation>
  </dataValidations>
  <pageMargins left="0.19685039370078741" right="0.19685039370078741" top="0.59055118110236227" bottom="0.59055118110236227" header="0" footer="0"/>
  <pageSetup paperSize="9" scale="65" fitToHeight="0" pageOrder="overThenDown"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24</vt:i4>
      </vt:variant>
    </vt:vector>
  </HeadingPairs>
  <TitlesOfParts>
    <vt:vector size="42" baseType="lpstr">
      <vt:lpstr>Capa</vt:lpstr>
      <vt:lpstr>Análises</vt:lpstr>
      <vt:lpstr>Resumo</vt:lpstr>
      <vt:lpstr>Comparativo</vt:lpstr>
      <vt:lpstr>Gasto das Atividades</vt:lpstr>
      <vt:lpstr>Analítico Cx.</vt:lpstr>
      <vt:lpstr>Analítico Cp.</vt:lpstr>
      <vt:lpstr>Prov. Pessoal</vt:lpstr>
      <vt:lpstr>Bens</vt:lpstr>
      <vt:lpstr>Comp.</vt:lpstr>
      <vt:lpstr>Diário 1º PA</vt:lpstr>
      <vt:lpstr>Reserva</vt:lpstr>
      <vt:lpstr>Diário 2º PA</vt:lpstr>
      <vt:lpstr>Diário 3º PA</vt:lpstr>
      <vt:lpstr>Diário 4º PA</vt:lpstr>
      <vt:lpstr>Lista de Pessoal</vt:lpstr>
      <vt:lpstr>Dec Dir.</vt:lpstr>
      <vt:lpstr>Plano</vt:lpstr>
      <vt:lpstr>Aquisição_de_Bens_Permanentes</vt:lpstr>
      <vt:lpstr>Análises!Area_de_impressao</vt:lpstr>
      <vt:lpstr>'Analítico Cp.'!Area_de_impressao</vt:lpstr>
      <vt:lpstr>'Analítico Cx.'!Area_de_impressao</vt:lpstr>
      <vt:lpstr>Bens!Area_de_impressao</vt:lpstr>
      <vt:lpstr>Capa!Area_de_impressao</vt:lpstr>
      <vt:lpstr>Comp.!Area_de_impressao</vt:lpstr>
      <vt:lpstr>Comparativo!Area_de_impressao</vt:lpstr>
      <vt:lpstr>'Dec Dir.'!Area_de_impressao</vt:lpstr>
      <vt:lpstr>'Diário 1º PA'!Area_de_impressao</vt:lpstr>
      <vt:lpstr>'Gasto das Atividades'!Area_de_impressao</vt:lpstr>
      <vt:lpstr>'Prov. Pessoal'!Area_de_impressao</vt:lpstr>
      <vt:lpstr>Reserva!Area_de_impressao</vt:lpstr>
      <vt:lpstr>Resumo!Area_de_impressao</vt:lpstr>
      <vt:lpstr>área_destinada</vt:lpstr>
      <vt:lpstr>Categorias</vt:lpstr>
      <vt:lpstr>Gastos_com_Pessoal</vt:lpstr>
      <vt:lpstr>Gastos_Gerais</vt:lpstr>
      <vt:lpstr>Ocorrência</vt:lpstr>
      <vt:lpstr>Receitas_Arrecadadas</vt:lpstr>
      <vt:lpstr>Rendimentos_Fin.</vt:lpstr>
      <vt:lpstr>Repasses</vt:lpstr>
      <vt:lpstr>Reserva</vt:lpstr>
      <vt:lpstr>Transferência_para_Reserva_de_Recursos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Gustavo Henrique Ribeiro Santos</dc:creator>
  <cp:lastModifiedBy>Jefferson Monção de Souza</cp:lastModifiedBy>
  <cp:lastPrinted>2024-04-08T17:19:12Z</cp:lastPrinted>
  <dcterms:created xsi:type="dcterms:W3CDTF">2007-03-19T18:09:20Z</dcterms:created>
  <dcterms:modified xsi:type="dcterms:W3CDTF">2024-04-10T13:23:05Z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0x010100B08D58FADB61F04EBBB4F355C06EFBED</vt:lpwstr>
  </property>
  <property fmtid="{D5CDD505-2E9C-101B-9397-08002B2CF9AE}" pid="3" name="MediaServiceImageTags">
    <vt:lpwstr/>
  </property>
</Properties>
</file>